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ables/table15.xml" ContentType="application/vnd.openxmlformats-officedocument.spreadsheetml.table+xml"/>
  <Override PartName="/xl/drawings/drawing2.xml" ContentType="application/vnd.openxmlformats-officedocument.drawing+xml"/>
  <Override PartName="/xl/tables/table16.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drawings/drawing3.xml" ContentType="application/vnd.openxmlformats-officedocument.drawing+xml"/>
  <Override PartName="/xl/tables/table20.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hidePivotFieldList="1"/>
  <mc:AlternateContent xmlns:mc="http://schemas.openxmlformats.org/markup-compatibility/2006">
    <mc:Choice Requires="x15">
      <x15ac:absPath xmlns:x15ac="http://schemas.microsoft.com/office/spreadsheetml/2010/11/ac" url="https://publishwhatyoufund-my.sharepoint.com/personal/ella_remande-guyard_publishwhatyoufund_org/Documents/Documents/Climate finance database/November versions/"/>
    </mc:Choice>
  </mc:AlternateContent>
  <xr:revisionPtr revIDLastSave="0" documentId="8_{1AF7A305-8C34-4CA2-88F9-B1D63EF30E77}" xr6:coauthVersionLast="47" xr6:coauthVersionMax="47" xr10:uidLastSave="{00000000-0000-0000-0000-000000000000}"/>
  <bookViews>
    <workbookView xWindow="-120" yWindow="-120" windowWidth="29040" windowHeight="15720" xr2:uid="{00000000-000D-0000-FFFF-FFFF00000000}"/>
  </bookViews>
  <sheets>
    <sheet name="Read Me" sheetId="17" r:id="rId1"/>
    <sheet name="Source Dataset" sheetId="12" r:id="rId2"/>
    <sheet name="Enriched Dataset" sheetId="21" r:id="rId3"/>
    <sheet name="Matrix" sheetId="1" r:id="rId4"/>
    <sheet name="Analysis" sheetId="11" r:id="rId5"/>
    <sheet name="AIIB 2021-2023" sheetId="14" r:id="rId6"/>
    <sheet name="AsDB 2021-2023" sheetId="2" r:id="rId7"/>
    <sheet name="EBRD 2021-2023 " sheetId="7" r:id="rId8"/>
    <sheet name="EIB 2021-2023" sheetId="19" r:id="rId9"/>
    <sheet name="IDB 2021-2023 " sheetId="13" r:id="rId10"/>
    <sheet name="WB (IBRD-IDA) 2021-2023" sheetId="6" r:id="rId11"/>
  </sheets>
  <calcPr calcId="191029"/>
  <pivotCaches>
    <pivotCache cacheId="12" r:id="rId12"/>
    <pivotCache cacheId="13"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140" i="12" l="1"/>
  <c r="N4701" i="21"/>
  <c r="V23" i="11"/>
  <c r="W7" i="11" l="1"/>
  <c r="N4730" i="21"/>
  <c r="N5632" i="21"/>
  <c r="N5285" i="21"/>
  <c r="N5095" i="21"/>
  <c r="N4948" i="21"/>
  <c r="N3209" i="12"/>
  <c r="T7" i="11"/>
  <c r="AD24" i="11"/>
  <c r="AD25" i="11"/>
  <c r="AD23" i="11"/>
  <c r="R1840" i="21" l="1"/>
  <c r="I23" i="11"/>
  <c r="R3728" i="21" l="1"/>
  <c r="R3729" i="21"/>
  <c r="R3730" i="21"/>
  <c r="R3731" i="21"/>
  <c r="R3732" i="21"/>
  <c r="R3733" i="21"/>
  <c r="R3734" i="21"/>
  <c r="R3735" i="21"/>
  <c r="R3736" i="21"/>
  <c r="R3737" i="21"/>
  <c r="R3738" i="21"/>
  <c r="R3739" i="21"/>
  <c r="R3740" i="21"/>
  <c r="R3741" i="21"/>
  <c r="R3743" i="21"/>
  <c r="R3744" i="21"/>
  <c r="R3745" i="21"/>
  <c r="R3746" i="21"/>
  <c r="R3747" i="21"/>
  <c r="R3748" i="21"/>
  <c r="R3749" i="21"/>
  <c r="R3750" i="21"/>
  <c r="R3751" i="21"/>
  <c r="R3752" i="21"/>
  <c r="R3753" i="21"/>
  <c r="R3754" i="21"/>
  <c r="R3755" i="21"/>
  <c r="R3756" i="21"/>
  <c r="R3757" i="21"/>
  <c r="R3758" i="21"/>
  <c r="R3759" i="21"/>
  <c r="R3760" i="21"/>
  <c r="R3761" i="21"/>
  <c r="R3762" i="21"/>
  <c r="R3763" i="21"/>
  <c r="R3764" i="21"/>
  <c r="R3765" i="21"/>
  <c r="R3766" i="21"/>
  <c r="R3767" i="21"/>
  <c r="R3768" i="21"/>
  <c r="R3769" i="21"/>
  <c r="R3771" i="21"/>
  <c r="R3772" i="21"/>
  <c r="R3773" i="21"/>
  <c r="R3774" i="21"/>
  <c r="R3775" i="21"/>
  <c r="R3776" i="21"/>
  <c r="R3777" i="21"/>
  <c r="R3778" i="21"/>
  <c r="R3779" i="21"/>
  <c r="R3780" i="21"/>
  <c r="R3781" i="21"/>
  <c r="R3782" i="21"/>
  <c r="R3783" i="21"/>
  <c r="R3784" i="21"/>
  <c r="R3785" i="21"/>
  <c r="R3786" i="21"/>
  <c r="R3787" i="21"/>
  <c r="R3788" i="21"/>
  <c r="R3789" i="21"/>
  <c r="R3790" i="21"/>
  <c r="R3791" i="21"/>
  <c r="R3792" i="21"/>
  <c r="R3793" i="21"/>
  <c r="R3794" i="21"/>
  <c r="R3795" i="21"/>
  <c r="R3796" i="21"/>
  <c r="R3797" i="21"/>
  <c r="R3798" i="21"/>
  <c r="R3799" i="21"/>
  <c r="R3800" i="21"/>
  <c r="R3801" i="21"/>
  <c r="R3802" i="21"/>
  <c r="R3803" i="21"/>
  <c r="R3804" i="21"/>
  <c r="R3805" i="21"/>
  <c r="R3806" i="21"/>
  <c r="R3807" i="21"/>
  <c r="R3808" i="21"/>
  <c r="R3809" i="21"/>
  <c r="R3810" i="21"/>
  <c r="R3811" i="21"/>
  <c r="R3812" i="21"/>
  <c r="R3813" i="21"/>
  <c r="R3814" i="21"/>
  <c r="R3815" i="21"/>
  <c r="R3816" i="21"/>
  <c r="R3817" i="21"/>
  <c r="R3818" i="21"/>
  <c r="R3819" i="21"/>
  <c r="R3820" i="21"/>
  <c r="R3821" i="21"/>
  <c r="R3822" i="21"/>
  <c r="R3823" i="21"/>
  <c r="R3824" i="21"/>
  <c r="R3825" i="21"/>
  <c r="R3826" i="21"/>
  <c r="R3827" i="21"/>
  <c r="R3828" i="21"/>
  <c r="R3829" i="21"/>
  <c r="R3830" i="21"/>
  <c r="R3831" i="21"/>
  <c r="R3832" i="21"/>
  <c r="R3833" i="21"/>
  <c r="R3834" i="21"/>
  <c r="R3835" i="21"/>
  <c r="R3836" i="21"/>
  <c r="R3837" i="21"/>
  <c r="R3838" i="21"/>
  <c r="R3839" i="21"/>
  <c r="R3840" i="21"/>
  <c r="R3841" i="21"/>
  <c r="R3842" i="21"/>
  <c r="R3844" i="21"/>
  <c r="R3845" i="21"/>
  <c r="R3846" i="21"/>
  <c r="R3847" i="21"/>
  <c r="R3848" i="21"/>
  <c r="R3849" i="21"/>
  <c r="R3850" i="21"/>
  <c r="R3851" i="21"/>
  <c r="R3852" i="21"/>
  <c r="R3853" i="21"/>
  <c r="R3854" i="21"/>
  <c r="R3855" i="21"/>
  <c r="R3856" i="21"/>
  <c r="R3857" i="21"/>
  <c r="R3858" i="21"/>
  <c r="R3859" i="21"/>
  <c r="R3860" i="21"/>
  <c r="R3861" i="21"/>
  <c r="R3862" i="21"/>
  <c r="R3863" i="21"/>
  <c r="R3864" i="21"/>
  <c r="R3865" i="21"/>
  <c r="R3866" i="21"/>
  <c r="R3867" i="21"/>
  <c r="R3868" i="21"/>
  <c r="R3869" i="21"/>
  <c r="R3870" i="21"/>
  <c r="R3871" i="21"/>
  <c r="R3872" i="21"/>
  <c r="R3873" i="21"/>
  <c r="R3874" i="21"/>
  <c r="R3875" i="21"/>
  <c r="R3876" i="21"/>
  <c r="R3877" i="21"/>
  <c r="R3878" i="21"/>
  <c r="R3879" i="21"/>
  <c r="R3880" i="21"/>
  <c r="R3881" i="21"/>
  <c r="R3882" i="21"/>
  <c r="R3883" i="21"/>
  <c r="R3884" i="21"/>
  <c r="R3885" i="21"/>
  <c r="R3886" i="21"/>
  <c r="R3887" i="21"/>
  <c r="R3888" i="21"/>
  <c r="R3891" i="21"/>
  <c r="R3892" i="21"/>
  <c r="R3893" i="21"/>
  <c r="R3894" i="21"/>
  <c r="R3895" i="21"/>
  <c r="R3896" i="21"/>
  <c r="R3897" i="21"/>
  <c r="R3898" i="21"/>
  <c r="R3899" i="21"/>
  <c r="R3900" i="21"/>
  <c r="R3901" i="21"/>
  <c r="R3902" i="21"/>
  <c r="R3903" i="21"/>
  <c r="R3904" i="21"/>
  <c r="R3905" i="21"/>
  <c r="R3906" i="21"/>
  <c r="R3907" i="21"/>
  <c r="R3908" i="21"/>
  <c r="R3909" i="21"/>
  <c r="R3910" i="21"/>
  <c r="R3911" i="21"/>
  <c r="R3912" i="21"/>
  <c r="R3913" i="21"/>
  <c r="R3914" i="21"/>
  <c r="R3915" i="21"/>
  <c r="R3916" i="21"/>
  <c r="R3917" i="21"/>
  <c r="R3919" i="21"/>
  <c r="R3920" i="21"/>
  <c r="R3921" i="21"/>
  <c r="R3922" i="21"/>
  <c r="R3923" i="21"/>
  <c r="R3924" i="21"/>
  <c r="R3925" i="21"/>
  <c r="R3926" i="21"/>
  <c r="R3927" i="21"/>
  <c r="R3928" i="21"/>
  <c r="R3929" i="21"/>
  <c r="R3930" i="21"/>
  <c r="R3931" i="21"/>
  <c r="R3932" i="21"/>
  <c r="R3933" i="21"/>
  <c r="R3934" i="21"/>
  <c r="R3935" i="21"/>
  <c r="R3936" i="21"/>
  <c r="R3937" i="21"/>
  <c r="R3938" i="21"/>
  <c r="R3939" i="21"/>
  <c r="R3940" i="21"/>
  <c r="R3941" i="21"/>
  <c r="R3942" i="21"/>
  <c r="R3943" i="21"/>
  <c r="R3944" i="21"/>
  <c r="R3945" i="21"/>
  <c r="R3946" i="21"/>
  <c r="R3947" i="21"/>
  <c r="R3948" i="21"/>
  <c r="R3949" i="21"/>
  <c r="R3950" i="21"/>
  <c r="R3951" i="21"/>
  <c r="R3952" i="21"/>
  <c r="R3953" i="21"/>
  <c r="R3954" i="21"/>
  <c r="R3955" i="21"/>
  <c r="R3956" i="21"/>
  <c r="R3957" i="21"/>
  <c r="R3958" i="21"/>
  <c r="R3959" i="21"/>
  <c r="R3960" i="21"/>
  <c r="R3961" i="21"/>
  <c r="R3962" i="21"/>
  <c r="R3966" i="21"/>
  <c r="R3967" i="21"/>
  <c r="R3968" i="21"/>
  <c r="R3969" i="21"/>
  <c r="R3970" i="21"/>
  <c r="R3971" i="21"/>
  <c r="R3972" i="21"/>
  <c r="R3973" i="21"/>
  <c r="R3975" i="21"/>
  <c r="R3976" i="21"/>
  <c r="R3977" i="21"/>
  <c r="R3978" i="21"/>
  <c r="R3979" i="21"/>
  <c r="R3980" i="21"/>
  <c r="R3981" i="21"/>
  <c r="R3982" i="21"/>
  <c r="R3983" i="21"/>
  <c r="R3984" i="21"/>
  <c r="R3985" i="21"/>
  <c r="R3986" i="21"/>
  <c r="R3987" i="21"/>
  <c r="R3988" i="21"/>
  <c r="R3989" i="21"/>
  <c r="R3990" i="21"/>
  <c r="R3991" i="21"/>
  <c r="R3992" i="21"/>
  <c r="R3993" i="21"/>
  <c r="R3994" i="21"/>
  <c r="R3995" i="21"/>
  <c r="R3996" i="21"/>
  <c r="R3997" i="21"/>
  <c r="R3998" i="21"/>
  <c r="R3999" i="21"/>
  <c r="R4000" i="21"/>
  <c r="R4001" i="21"/>
  <c r="R4002" i="21"/>
  <c r="R4003" i="21"/>
  <c r="R4004" i="21"/>
  <c r="R4005" i="21"/>
  <c r="R4006" i="21"/>
  <c r="R4007" i="21"/>
  <c r="R4008" i="21"/>
  <c r="R4009" i="21"/>
  <c r="R4010" i="21"/>
  <c r="R4011" i="21"/>
  <c r="R4012" i="21"/>
  <c r="R4013" i="21"/>
  <c r="R4014" i="21"/>
  <c r="R4015" i="21"/>
  <c r="R4016" i="21"/>
  <c r="R4017" i="21"/>
  <c r="R4018" i="21"/>
  <c r="R4019" i="21"/>
  <c r="R4020" i="21"/>
  <c r="R4021" i="21"/>
  <c r="R4022" i="21"/>
  <c r="R4023" i="21"/>
  <c r="R4024" i="21"/>
  <c r="R4025" i="21"/>
  <c r="R4026" i="21"/>
  <c r="R4027" i="21"/>
  <c r="R4028" i="21"/>
  <c r="R4029" i="21"/>
  <c r="R4030" i="21"/>
  <c r="R4031" i="21"/>
  <c r="R4032" i="21"/>
  <c r="R4033" i="21"/>
  <c r="R4034" i="21"/>
  <c r="R4035" i="21"/>
  <c r="R4036" i="21"/>
  <c r="R4037" i="21"/>
  <c r="R4038" i="21"/>
  <c r="R4039" i="21"/>
  <c r="R4040" i="21"/>
  <c r="R4041" i="21"/>
  <c r="R4042" i="21"/>
  <c r="R4043" i="21"/>
  <c r="R4044" i="21"/>
  <c r="R4045" i="21"/>
  <c r="R4046" i="21"/>
  <c r="R4047" i="21"/>
  <c r="R4048" i="21"/>
  <c r="R4049" i="21"/>
  <c r="R4050" i="21"/>
  <c r="R4051" i="21"/>
  <c r="R4052" i="21"/>
  <c r="R4053" i="21"/>
  <c r="R4054" i="21"/>
  <c r="R4055" i="21"/>
  <c r="R4056" i="21"/>
  <c r="R4057" i="21"/>
  <c r="R4058" i="21"/>
  <c r="R4059" i="21"/>
  <c r="R4060" i="21"/>
  <c r="R4061" i="21"/>
  <c r="R4062" i="21"/>
  <c r="R4063" i="21"/>
  <c r="R4064" i="21"/>
  <c r="R4065" i="21"/>
  <c r="R4066" i="21"/>
  <c r="R4067" i="21"/>
  <c r="R4068" i="21"/>
  <c r="R4069" i="21"/>
  <c r="R4070" i="21"/>
  <c r="R4071" i="21"/>
  <c r="R4072" i="21"/>
  <c r="R4073" i="21"/>
  <c r="R4075" i="21"/>
  <c r="R4076" i="21"/>
  <c r="R4077" i="21"/>
  <c r="R4078" i="21"/>
  <c r="R4079" i="21"/>
  <c r="R4080" i="21"/>
  <c r="R4081" i="21"/>
  <c r="R4082" i="21"/>
  <c r="R4083" i="21"/>
  <c r="R4084" i="21"/>
  <c r="R4085" i="21"/>
  <c r="R4086" i="21"/>
  <c r="R4087" i="21"/>
  <c r="R4088" i="21"/>
  <c r="R4090" i="21"/>
  <c r="R4091" i="21"/>
  <c r="R4092" i="21"/>
  <c r="R4093" i="21"/>
  <c r="R4094" i="21"/>
  <c r="R4095" i="21"/>
  <c r="R4096" i="21"/>
  <c r="R4097" i="21"/>
  <c r="R4098" i="21"/>
  <c r="R4099" i="21"/>
  <c r="R4100" i="21"/>
  <c r="R4101" i="21"/>
  <c r="R4102" i="21"/>
  <c r="R4103" i="21"/>
  <c r="R4104" i="21"/>
  <c r="R4105" i="21"/>
  <c r="R4106" i="21"/>
  <c r="R4107" i="21"/>
  <c r="R4108" i="21"/>
  <c r="R4109" i="21"/>
  <c r="R4110" i="21"/>
  <c r="R4111" i="21"/>
  <c r="R4112" i="21"/>
  <c r="R4113" i="21"/>
  <c r="R4114" i="21"/>
  <c r="R4115" i="21"/>
  <c r="R4116" i="21"/>
  <c r="R4117" i="21"/>
  <c r="R4118" i="21"/>
  <c r="R4119" i="21"/>
  <c r="R4120" i="21"/>
  <c r="R4121" i="21"/>
  <c r="R4122" i="21"/>
  <c r="R4123" i="21"/>
  <c r="R4124" i="21"/>
  <c r="R4125" i="21"/>
  <c r="R4126" i="21"/>
  <c r="R4127" i="21"/>
  <c r="R4128" i="21"/>
  <c r="R4129" i="21"/>
  <c r="R4130" i="21"/>
  <c r="R4131" i="21"/>
  <c r="R4132" i="21"/>
  <c r="R4133" i="21"/>
  <c r="R4134" i="21"/>
  <c r="R4135" i="21"/>
  <c r="R4136" i="21"/>
  <c r="R4137" i="21"/>
  <c r="R4138" i="21"/>
  <c r="R4139" i="21"/>
  <c r="R4140" i="21"/>
  <c r="R4141" i="21"/>
  <c r="R4142" i="21"/>
  <c r="R4143" i="21"/>
  <c r="R4144" i="21"/>
  <c r="R4145" i="21"/>
  <c r="R4146" i="21"/>
  <c r="R4147" i="21"/>
  <c r="R4148" i="21"/>
  <c r="R4149" i="21"/>
  <c r="R4150" i="21"/>
  <c r="R4151" i="21"/>
  <c r="R4152" i="21"/>
  <c r="R4153" i="21"/>
  <c r="R4154" i="21"/>
  <c r="R4155" i="21"/>
  <c r="R4156" i="21"/>
  <c r="R4157" i="21"/>
  <c r="R4158" i="21"/>
  <c r="R4159" i="21"/>
  <c r="R4160" i="21"/>
  <c r="R4161" i="21"/>
  <c r="R4162" i="21"/>
  <c r="R4163" i="21"/>
  <c r="R4164" i="21"/>
  <c r="R4165" i="21"/>
  <c r="R4166" i="21"/>
  <c r="R4167" i="21"/>
  <c r="R4168" i="21"/>
  <c r="R4169" i="21"/>
  <c r="R4170" i="21"/>
  <c r="R4171" i="21"/>
  <c r="R4172" i="21"/>
  <c r="R4173" i="21"/>
  <c r="R4174" i="21"/>
  <c r="R4175" i="21"/>
  <c r="R4176" i="21"/>
  <c r="R4177" i="21"/>
  <c r="R4178" i="21"/>
  <c r="R4179" i="21"/>
  <c r="R4180" i="21"/>
  <c r="R4181" i="21"/>
  <c r="R4182" i="21"/>
  <c r="R4183" i="21"/>
  <c r="R4184" i="21"/>
  <c r="R4185" i="21"/>
  <c r="R4186" i="21"/>
  <c r="R4187" i="21"/>
  <c r="R4188" i="21"/>
  <c r="R4189" i="21"/>
  <c r="R4190" i="21"/>
  <c r="R4191" i="21"/>
  <c r="R4192" i="21"/>
  <c r="R4193" i="21"/>
  <c r="R4194" i="21"/>
  <c r="R4195" i="21"/>
  <c r="R4196" i="21"/>
  <c r="R4197" i="21"/>
  <c r="R4198" i="21"/>
  <c r="R4199" i="21"/>
  <c r="R4200" i="21"/>
  <c r="R4201" i="21"/>
  <c r="R4202" i="21"/>
  <c r="R4203" i="21"/>
  <c r="R4204" i="21"/>
  <c r="R4205" i="21"/>
  <c r="R4206" i="21"/>
  <c r="R4207" i="21"/>
  <c r="R4208" i="21"/>
  <c r="R4209" i="21"/>
  <c r="R4210" i="21"/>
  <c r="R4211" i="21"/>
  <c r="R4212" i="21"/>
  <c r="R4213" i="21"/>
  <c r="R4214" i="21"/>
  <c r="R4215" i="21"/>
  <c r="R4216" i="21"/>
  <c r="R4217" i="21"/>
  <c r="R4218" i="21"/>
  <c r="R4219" i="21"/>
  <c r="R4220" i="21"/>
  <c r="R4221" i="21"/>
  <c r="R4222" i="21"/>
  <c r="R4223" i="21"/>
  <c r="R4224" i="21"/>
  <c r="R4225" i="21"/>
  <c r="R4226" i="21"/>
  <c r="R4227" i="21"/>
  <c r="R4228" i="21"/>
  <c r="R4229" i="21"/>
  <c r="R4230" i="21"/>
  <c r="R4231" i="21"/>
  <c r="R4232" i="21"/>
  <c r="R4233" i="21"/>
  <c r="R4234" i="21"/>
  <c r="R4235" i="21"/>
  <c r="R4236" i="21"/>
  <c r="R4237" i="21"/>
  <c r="R4238" i="21"/>
  <c r="R4239" i="21"/>
  <c r="R4240" i="21"/>
  <c r="R4241" i="21"/>
  <c r="R4242" i="21"/>
  <c r="R4243" i="21"/>
  <c r="R4244" i="21"/>
  <c r="R4245" i="21"/>
  <c r="R4246" i="21"/>
  <c r="R4247" i="21"/>
  <c r="R4248" i="21"/>
  <c r="R4249" i="21"/>
  <c r="R4250" i="21"/>
  <c r="R4251" i="21"/>
  <c r="R4252" i="21"/>
  <c r="R4253" i="21"/>
  <c r="R4254" i="21"/>
  <c r="R4255" i="21"/>
  <c r="R4256" i="21"/>
  <c r="R4257" i="21"/>
  <c r="R4258" i="21"/>
  <c r="R4259" i="21"/>
  <c r="R4260" i="21"/>
  <c r="R4261" i="21"/>
  <c r="R4262" i="21"/>
  <c r="R4263" i="21"/>
  <c r="R4264" i="21"/>
  <c r="R4265" i="21"/>
  <c r="R4266" i="21"/>
  <c r="R4267" i="21"/>
  <c r="R4268" i="21"/>
  <c r="R4269" i="21"/>
  <c r="R4270" i="21"/>
  <c r="R4271" i="21"/>
  <c r="R4272" i="21"/>
  <c r="R4273" i="21"/>
  <c r="R4274" i="21"/>
  <c r="R4275" i="21"/>
  <c r="R4276" i="21"/>
  <c r="R4277" i="21"/>
  <c r="R4278" i="21"/>
  <c r="R4279" i="21"/>
  <c r="R4280" i="21"/>
  <c r="R4281" i="21"/>
  <c r="R4282" i="21"/>
  <c r="R4283" i="21"/>
  <c r="R4284" i="21"/>
  <c r="R4285" i="21"/>
  <c r="R4286" i="21"/>
  <c r="R4287" i="21"/>
  <c r="R4288" i="21"/>
  <c r="R4289" i="21"/>
  <c r="R4290" i="21"/>
  <c r="R4291" i="21"/>
  <c r="R4292" i="21"/>
  <c r="R4293" i="21"/>
  <c r="R4294" i="21"/>
  <c r="R4295" i="21"/>
  <c r="R4296" i="21"/>
  <c r="R4297" i="21"/>
  <c r="R4298" i="21"/>
  <c r="R4299" i="21"/>
  <c r="R4300" i="21"/>
  <c r="R4301" i="21"/>
  <c r="R4302" i="21"/>
  <c r="R4303" i="21"/>
  <c r="R4304" i="21"/>
  <c r="R4305" i="21"/>
  <c r="R4306" i="21"/>
  <c r="R4307" i="21"/>
  <c r="R4308" i="21"/>
  <c r="R4309" i="21"/>
  <c r="R4310" i="21"/>
  <c r="R4311" i="21"/>
  <c r="R4312" i="21"/>
  <c r="R4313" i="21"/>
  <c r="R4314" i="21"/>
  <c r="R4315" i="21"/>
  <c r="R4316" i="21"/>
  <c r="R4317" i="21"/>
  <c r="R4318" i="21"/>
  <c r="R4319" i="21"/>
  <c r="R4320" i="21"/>
  <c r="R4321" i="21"/>
  <c r="R4322" i="21"/>
  <c r="R4323" i="21"/>
  <c r="R4324" i="21"/>
  <c r="R4325" i="21"/>
  <c r="R4326" i="21"/>
  <c r="R4327" i="21"/>
  <c r="R4328" i="21"/>
  <c r="R4329" i="21"/>
  <c r="R4330" i="21"/>
  <c r="R4331" i="21"/>
  <c r="R4332" i="21"/>
  <c r="R4333" i="21"/>
  <c r="R4334" i="21"/>
  <c r="R4335" i="21"/>
  <c r="R4336" i="21"/>
  <c r="R4337" i="21"/>
  <c r="R4338" i="21"/>
  <c r="R4339" i="21"/>
  <c r="R4340" i="21"/>
  <c r="R4341" i="21"/>
  <c r="R4342" i="21"/>
  <c r="R4343" i="21"/>
  <c r="R4344" i="21"/>
  <c r="R4345" i="21"/>
  <c r="R4346" i="21"/>
  <c r="R4347" i="21"/>
  <c r="R4348" i="21"/>
  <c r="R4349" i="21"/>
  <c r="R4350" i="21"/>
  <c r="R4351" i="21"/>
  <c r="R4352" i="21"/>
  <c r="R4353" i="21"/>
  <c r="R4354" i="21"/>
  <c r="R4355" i="21"/>
  <c r="R4356" i="21"/>
  <c r="R4357" i="21"/>
  <c r="R4358" i="21"/>
  <c r="R4359" i="21"/>
  <c r="R4360" i="21"/>
  <c r="R4361" i="21"/>
  <c r="R4362" i="21"/>
  <c r="R4363" i="21"/>
  <c r="R4364" i="21"/>
  <c r="R4365" i="21"/>
  <c r="R4366" i="21"/>
  <c r="R4367" i="21"/>
  <c r="R4368" i="21"/>
  <c r="R4369" i="21"/>
  <c r="R4370" i="21"/>
  <c r="R4371" i="21"/>
  <c r="R4372" i="21"/>
  <c r="R4373" i="21"/>
  <c r="R4374" i="21"/>
  <c r="R4375" i="21"/>
  <c r="R4376" i="21"/>
  <c r="R4377" i="21"/>
  <c r="R4378" i="21"/>
  <c r="R4379" i="21"/>
  <c r="R4380" i="21"/>
  <c r="R4381" i="21"/>
  <c r="R4382" i="21"/>
  <c r="R4383" i="21"/>
  <c r="R4384" i="21"/>
  <c r="R4385" i="21"/>
  <c r="R4386" i="21"/>
  <c r="R4387" i="21"/>
  <c r="R4388" i="21"/>
  <c r="R4389" i="21"/>
  <c r="R4390" i="21"/>
  <c r="R4391" i="21"/>
  <c r="R4392" i="21"/>
  <c r="R4393" i="21"/>
  <c r="R4395" i="21"/>
  <c r="R4396" i="21"/>
  <c r="R4397" i="21"/>
  <c r="R4398" i="21"/>
  <c r="R4399" i="21"/>
  <c r="R4400" i="21"/>
  <c r="R4401" i="21"/>
  <c r="R4402" i="21"/>
  <c r="R4403" i="21"/>
  <c r="R4404" i="21"/>
  <c r="R4405" i="21"/>
  <c r="R4406" i="21"/>
  <c r="R4407" i="21"/>
  <c r="R4408" i="21"/>
  <c r="R4409" i="21"/>
  <c r="R4410" i="21"/>
  <c r="R4411" i="21"/>
  <c r="R4412" i="21"/>
  <c r="R4413" i="21"/>
  <c r="R4414" i="21"/>
  <c r="R4415" i="21"/>
  <c r="R4416" i="21"/>
  <c r="R4417" i="21"/>
  <c r="R4418" i="21"/>
  <c r="R4419" i="21"/>
  <c r="R4420" i="21"/>
  <c r="R4421" i="21"/>
  <c r="R4422" i="21"/>
  <c r="R4423" i="21"/>
  <c r="R4424" i="21"/>
  <c r="R4425" i="21"/>
  <c r="R4426" i="21"/>
  <c r="R4427" i="21"/>
  <c r="R4428" i="21"/>
  <c r="R4429" i="21"/>
  <c r="R4430" i="21"/>
  <c r="R4431" i="21"/>
  <c r="R4432" i="21"/>
  <c r="R4433" i="21"/>
  <c r="R4434" i="21"/>
  <c r="R4435" i="21"/>
  <c r="R4436" i="21"/>
  <c r="R4437" i="21"/>
  <c r="R4438" i="21"/>
  <c r="R4439" i="21"/>
  <c r="R4440" i="21"/>
  <c r="R4441" i="21"/>
  <c r="R4442" i="21"/>
  <c r="R4443" i="21"/>
  <c r="R4444" i="21"/>
  <c r="R4445" i="21"/>
  <c r="R4446" i="21"/>
  <c r="R4447" i="21"/>
  <c r="R4448" i="21"/>
  <c r="R4449" i="21"/>
  <c r="R4450" i="21"/>
  <c r="R4451" i="21"/>
  <c r="R4452" i="21"/>
  <c r="R4453" i="21"/>
  <c r="R4454" i="21"/>
  <c r="R4455" i="21"/>
  <c r="R4456" i="21"/>
  <c r="R4457" i="21"/>
  <c r="R4458" i="21"/>
  <c r="R4459" i="21"/>
  <c r="R4460" i="21"/>
  <c r="R4461" i="21"/>
  <c r="R4462" i="21"/>
  <c r="R4463" i="21"/>
  <c r="R4464" i="21"/>
  <c r="R4465" i="21"/>
  <c r="R4466" i="21"/>
  <c r="R4467" i="21"/>
  <c r="R4468" i="21"/>
  <c r="R4469" i="21"/>
  <c r="R4470" i="21"/>
  <c r="R4471" i="21"/>
  <c r="R4472" i="21"/>
  <c r="R4473" i="21"/>
  <c r="R4474" i="21"/>
  <c r="R4475" i="21"/>
  <c r="R4476" i="21"/>
  <c r="R4477" i="21"/>
  <c r="R4478" i="21"/>
  <c r="R4479" i="21"/>
  <c r="R4480" i="21"/>
  <c r="R4481" i="21"/>
  <c r="R4482" i="21"/>
  <c r="R4483" i="21"/>
  <c r="R4484" i="21"/>
  <c r="R4485" i="21"/>
  <c r="R4486" i="21"/>
  <c r="R4487" i="21"/>
  <c r="R4488" i="21"/>
  <c r="R4489" i="21"/>
  <c r="R4490" i="21"/>
  <c r="R4491" i="21"/>
  <c r="R4492" i="21"/>
  <c r="R4493" i="21"/>
  <c r="R4494" i="21"/>
  <c r="R4495" i="21"/>
  <c r="R4496" i="21"/>
  <c r="R4497" i="21"/>
  <c r="R4498" i="21"/>
  <c r="R4499" i="21"/>
  <c r="R4503" i="21"/>
  <c r="R4504" i="21"/>
  <c r="R4505" i="21"/>
  <c r="R4506" i="21"/>
  <c r="R4507" i="21"/>
  <c r="R4509" i="21"/>
  <c r="R4510" i="21"/>
  <c r="R4511" i="21"/>
  <c r="R4512" i="21"/>
  <c r="R4513" i="21"/>
  <c r="R4514" i="21"/>
  <c r="R4515" i="21"/>
  <c r="R4516" i="21"/>
  <c r="R4517" i="21"/>
  <c r="R4518" i="21"/>
  <c r="R4519" i="21"/>
  <c r="R4520" i="21"/>
  <c r="R4521" i="21"/>
  <c r="R4522" i="21"/>
  <c r="R4523" i="21"/>
  <c r="R4524" i="21"/>
  <c r="R4525" i="21"/>
  <c r="R4526" i="21"/>
  <c r="R4527" i="21"/>
  <c r="R4528" i="21"/>
  <c r="R4529" i="21"/>
  <c r="R4530" i="21"/>
  <c r="R4531" i="21"/>
  <c r="R4532" i="21"/>
  <c r="R4533" i="21"/>
  <c r="R4534" i="21"/>
  <c r="R4535" i="21"/>
  <c r="R4536" i="21"/>
  <c r="R4537" i="21"/>
  <c r="R4538" i="21"/>
  <c r="R4539" i="21"/>
  <c r="R4540" i="21"/>
  <c r="R4541" i="21"/>
  <c r="R4542" i="21"/>
  <c r="R4543" i="21"/>
  <c r="R4544" i="21"/>
  <c r="R4545" i="21"/>
  <c r="R4546" i="21"/>
  <c r="R4547" i="21"/>
  <c r="R4548" i="21"/>
  <c r="R4549" i="21"/>
  <c r="R4550" i="21"/>
  <c r="R4551" i="21"/>
  <c r="R4552" i="21"/>
  <c r="R4553" i="21"/>
  <c r="R4554" i="21"/>
  <c r="R4555" i="21"/>
  <c r="R4556" i="21"/>
  <c r="R4557" i="21"/>
  <c r="R4558" i="21"/>
  <c r="R4559" i="21"/>
  <c r="R4560" i="21"/>
  <c r="R4561" i="21"/>
  <c r="R4562" i="21"/>
  <c r="R4563" i="21"/>
  <c r="R4564" i="21"/>
  <c r="R4565" i="21"/>
  <c r="R4566" i="21"/>
  <c r="R4567" i="21"/>
  <c r="R4568" i="21"/>
  <c r="R4569" i="21"/>
  <c r="R4570" i="21"/>
  <c r="R4571" i="21"/>
  <c r="R4572" i="21"/>
  <c r="R4573" i="21"/>
  <c r="R4574" i="21"/>
  <c r="R4575" i="21"/>
  <c r="R4576" i="21"/>
  <c r="R4577" i="21"/>
  <c r="R4578" i="21"/>
  <c r="R4579" i="21"/>
  <c r="R4580" i="21"/>
  <c r="R4581" i="21"/>
  <c r="R4582" i="21"/>
  <c r="R4583" i="21"/>
  <c r="R4584" i="21"/>
  <c r="R4585" i="21"/>
  <c r="R4586" i="21"/>
  <c r="R4587" i="21"/>
  <c r="R4588" i="21"/>
  <c r="R4589" i="21"/>
  <c r="R4590" i="21"/>
  <c r="R4591" i="21"/>
  <c r="R4592" i="21"/>
  <c r="R4593" i="21"/>
  <c r="R4594" i="21"/>
  <c r="R4595" i="21"/>
  <c r="R4596" i="21"/>
  <c r="R4597" i="21"/>
  <c r="R4598" i="21"/>
  <c r="R4599" i="21"/>
  <c r="R4600" i="21"/>
  <c r="R4601" i="21"/>
  <c r="R4602" i="21"/>
  <c r="R4603" i="21"/>
  <c r="R4604" i="21"/>
  <c r="R4605" i="21"/>
  <c r="R4606" i="21"/>
  <c r="R4607" i="21"/>
  <c r="R4608" i="21"/>
  <c r="R4609" i="21"/>
  <c r="R4610" i="21"/>
  <c r="R4611" i="21"/>
  <c r="R4612" i="21"/>
  <c r="R4613" i="21"/>
  <c r="R4614" i="21"/>
  <c r="R4615" i="21"/>
  <c r="R4616" i="21"/>
  <c r="R4617" i="21"/>
  <c r="R4618" i="21"/>
  <c r="R4619" i="21"/>
  <c r="R4620" i="21"/>
  <c r="R4621" i="21"/>
  <c r="R4622" i="21"/>
  <c r="R4623" i="21"/>
  <c r="R4624" i="21"/>
  <c r="R4625" i="21"/>
  <c r="R4626" i="21"/>
  <c r="R4627" i="21"/>
  <c r="R4628" i="21"/>
  <c r="R4629" i="21"/>
  <c r="R4630" i="21"/>
  <c r="R4631" i="21"/>
  <c r="R4632" i="21"/>
  <c r="R4633" i="21"/>
  <c r="R4634" i="21"/>
  <c r="R4635" i="21"/>
  <c r="R4636" i="21"/>
  <c r="R4637" i="21"/>
  <c r="R4638" i="21"/>
  <c r="R4639" i="21"/>
  <c r="R4640" i="21"/>
  <c r="R4641" i="21"/>
  <c r="R4642" i="21"/>
  <c r="R4643" i="21"/>
  <c r="R4644" i="21"/>
  <c r="R4645" i="21"/>
  <c r="R4646" i="21"/>
  <c r="R4647" i="21"/>
  <c r="R4648" i="21"/>
  <c r="R4649" i="21"/>
  <c r="R4650" i="21"/>
  <c r="R4651" i="21"/>
  <c r="R4652" i="21"/>
  <c r="R4653" i="21"/>
  <c r="R4654" i="21"/>
  <c r="R4655" i="21"/>
  <c r="R4656" i="21"/>
  <c r="R4657" i="21"/>
  <c r="R4658" i="21"/>
  <c r="R4659" i="21"/>
  <c r="R4660" i="21"/>
  <c r="R4661" i="21"/>
  <c r="R4662" i="21"/>
  <c r="R4663" i="21"/>
  <c r="R4664" i="21"/>
  <c r="R4665" i="21"/>
  <c r="R4666" i="21"/>
  <c r="R4667" i="21"/>
  <c r="R4669" i="21"/>
  <c r="R4670" i="21"/>
  <c r="R4671" i="21"/>
  <c r="R4672" i="21"/>
  <c r="R4673" i="21"/>
  <c r="R4674" i="21"/>
  <c r="R4675" i="21"/>
  <c r="R4676" i="21"/>
  <c r="R4677" i="21"/>
  <c r="R4678" i="21"/>
  <c r="R4679" i="21"/>
  <c r="R4680" i="21"/>
  <c r="R4681" i="21"/>
  <c r="R4682" i="21"/>
  <c r="R4683" i="21"/>
  <c r="R4684" i="21"/>
  <c r="R4685" i="21"/>
  <c r="R4686" i="21"/>
  <c r="R4687" i="21"/>
  <c r="R4688" i="21"/>
  <c r="R4689" i="21"/>
  <c r="R4690" i="21"/>
  <c r="R4691" i="21"/>
  <c r="R4692" i="21"/>
  <c r="R4693" i="21"/>
  <c r="R4694" i="21"/>
  <c r="R4695" i="21"/>
  <c r="R4696" i="21"/>
  <c r="R4698" i="21"/>
  <c r="R4699" i="21"/>
  <c r="R4700" i="21"/>
  <c r="R3725" i="21"/>
  <c r="R1784" i="21"/>
  <c r="R1724" i="21"/>
  <c r="R1581" i="21"/>
  <c r="R1558" i="21"/>
  <c r="R2000" i="21"/>
  <c r="R1547" i="21"/>
  <c r="R2013" i="21"/>
  <c r="R1824" i="21"/>
  <c r="R1999" i="21"/>
  <c r="R1983" i="21"/>
  <c r="R2002" i="21"/>
  <c r="R1832" i="21"/>
  <c r="R1731" i="21"/>
  <c r="R1881" i="21"/>
  <c r="R1677" i="21"/>
  <c r="R1686" i="21"/>
  <c r="R1685" i="21"/>
  <c r="R1774" i="21"/>
  <c r="R1710" i="21"/>
  <c r="R1709" i="21"/>
  <c r="R1595" i="21"/>
  <c r="R1732" i="21"/>
  <c r="R1628" i="21"/>
  <c r="R2047" i="21"/>
  <c r="R1676" i="21"/>
  <c r="R2046" i="21"/>
  <c r="R1629" i="21"/>
  <c r="R1622" i="21"/>
  <c r="R1621" i="21"/>
  <c r="R1730" i="21"/>
  <c r="R1627" i="21"/>
  <c r="R1904" i="21"/>
  <c r="R1456" i="21"/>
  <c r="R1930" i="21"/>
  <c r="R1557" i="21"/>
  <c r="R1665" i="21"/>
  <c r="R1535" i="21"/>
  <c r="R1534" i="21"/>
  <c r="R1440" i="21"/>
  <c r="R1439" i="21"/>
  <c r="R2086" i="21"/>
  <c r="R1611" i="21"/>
  <c r="R1655" i="21"/>
  <c r="R1433" i="21"/>
  <c r="R1757" i="21"/>
  <c r="R1642" i="21"/>
  <c r="R1641" i="21"/>
  <c r="R1720" i="21"/>
  <c r="R1425" i="21"/>
  <c r="R1379" i="21"/>
  <c r="R1994" i="21"/>
  <c r="R1428" i="21"/>
  <c r="R1978" i="21"/>
  <c r="R2050" i="21"/>
  <c r="R1422" i="21"/>
  <c r="R1976" i="21"/>
  <c r="R1508" i="21"/>
  <c r="R1524" i="21"/>
  <c r="R1492" i="21"/>
  <c r="R1594" i="21"/>
  <c r="R1678" i="21"/>
  <c r="R1625" i="21"/>
  <c r="R1986" i="21"/>
  <c r="R2065" i="21"/>
  <c r="R1587" i="21"/>
  <c r="R1396" i="21"/>
  <c r="R1395" i="21"/>
  <c r="R1394" i="21"/>
  <c r="R1412" i="21"/>
  <c r="R1550" i="21"/>
  <c r="R1527" i="21"/>
  <c r="R1997" i="21"/>
  <c r="R1431" i="21"/>
  <c r="R1932" i="21"/>
  <c r="R2039" i="21"/>
  <c r="R1366" i="21"/>
  <c r="R1917" i="21"/>
  <c r="R2021" i="21"/>
  <c r="R1448" i="21"/>
  <c r="R1437" i="21"/>
  <c r="R1713" i="21"/>
  <c r="R1314" i="21"/>
  <c r="R1443" i="21"/>
  <c r="R1442" i="21"/>
  <c r="R1918" i="21"/>
  <c r="R1637" i="21"/>
  <c r="R1613" i="21"/>
  <c r="R1612" i="21"/>
  <c r="R1427" i="21"/>
  <c r="R1735" i="21"/>
  <c r="R1734" i="21"/>
  <c r="R1816" i="21"/>
  <c r="R1767" i="21"/>
  <c r="R1791" i="21"/>
  <c r="R1790" i="21"/>
  <c r="R1870" i="21"/>
  <c r="R2075" i="21"/>
  <c r="R1947" i="21"/>
  <c r="R1867" i="21"/>
  <c r="R1851" i="21"/>
  <c r="R1669" i="21"/>
  <c r="R1374" i="21"/>
  <c r="R1373" i="21"/>
  <c r="R1359" i="21"/>
  <c r="R1920" i="21"/>
  <c r="R1438" i="21"/>
  <c r="R1711" i="21"/>
  <c r="R1652" i="21"/>
  <c r="R2059" i="21"/>
  <c r="R2025" i="21"/>
  <c r="R1764" i="21"/>
  <c r="R1941" i="21"/>
  <c r="R1996" i="21"/>
  <c r="R2163" i="21"/>
  <c r="R2083" i="21"/>
  <c r="R2084" i="21"/>
  <c r="R2162" i="21"/>
  <c r="R2077" i="21"/>
  <c r="R2161" i="21"/>
  <c r="R2160" i="21"/>
  <c r="R1845" i="21"/>
  <c r="R1989" i="21"/>
  <c r="R1733" i="21"/>
  <c r="R2159" i="21"/>
  <c r="R1697" i="21"/>
  <c r="R2055" i="21"/>
  <c r="R1949" i="21"/>
  <c r="R2052" i="21"/>
  <c r="R2158" i="21"/>
  <c r="R1826" i="21"/>
  <c r="R2007" i="21"/>
  <c r="R2019" i="21"/>
  <c r="R1424" i="21"/>
  <c r="R1423" i="21"/>
  <c r="R1967" i="21"/>
  <c r="R1728" i="21"/>
  <c r="R1937" i="21"/>
  <c r="R2087" i="21"/>
  <c r="R1987" i="21"/>
  <c r="R1846" i="21"/>
  <c r="R2066" i="21"/>
  <c r="R1649" i="21"/>
  <c r="R1935" i="21"/>
  <c r="R1674" i="21"/>
  <c r="R2015" i="21"/>
  <c r="R1957" i="21"/>
  <c r="R2157" i="21"/>
  <c r="R2020" i="21"/>
  <c r="R1988" i="21"/>
  <c r="R2044" i="21"/>
  <c r="R1954" i="21"/>
  <c r="R1481" i="21"/>
  <c r="R1864" i="21"/>
  <c r="R1354" i="21"/>
  <c r="R1894" i="21"/>
  <c r="R1981" i="21"/>
  <c r="R2088" i="21"/>
  <c r="R2034" i="21"/>
  <c r="R2033" i="21"/>
  <c r="R1922" i="21"/>
  <c r="R1921" i="21"/>
  <c r="R1889" i="21"/>
  <c r="R1950" i="21"/>
  <c r="R1951" i="21"/>
  <c r="R1975" i="21"/>
  <c r="R1977" i="21"/>
  <c r="R1906" i="21"/>
  <c r="R2010" i="21"/>
  <c r="R1993" i="21"/>
  <c r="R1968" i="21"/>
  <c r="R1871" i="21"/>
  <c r="R1980" i="21"/>
  <c r="R1768" i="21"/>
  <c r="R1723" i="21"/>
  <c r="R1304" i="21"/>
  <c r="R1303" i="21"/>
  <c r="R1302" i="21"/>
  <c r="R1405" i="21"/>
  <c r="R1404" i="21"/>
  <c r="R1403" i="21"/>
  <c r="R1421" i="21"/>
  <c r="R1420" i="21"/>
  <c r="R1419" i="21"/>
  <c r="R1347" i="21"/>
  <c r="R1346" i="21"/>
  <c r="R1636" i="21"/>
  <c r="R1635" i="21"/>
  <c r="R2098" i="21"/>
  <c r="R2097" i="21"/>
  <c r="R2096" i="21"/>
  <c r="R2156" i="21"/>
  <c r="R1526" i="21"/>
  <c r="R1323" i="21"/>
  <c r="R1334" i="21"/>
  <c r="R1333" i="21"/>
  <c r="R1332" i="21"/>
  <c r="R1325" i="21"/>
  <c r="R1324" i="21"/>
  <c r="R1337" i="21"/>
  <c r="R1312" i="21"/>
  <c r="R2155" i="21"/>
  <c r="R1355" i="21"/>
  <c r="R1328" i="21"/>
  <c r="R1327" i="21"/>
  <c r="R1326" i="21"/>
  <c r="R1311" i="21"/>
  <c r="R1310" i="21"/>
  <c r="R2099" i="21"/>
  <c r="R1288" i="21"/>
  <c r="R1287" i="21"/>
  <c r="R1292" i="21"/>
  <c r="R1291" i="21"/>
  <c r="R1286" i="21"/>
  <c r="R1285" i="21"/>
  <c r="R1284" i="21"/>
  <c r="R1345" i="21"/>
  <c r="R2154" i="21"/>
  <c r="R1290" i="21"/>
  <c r="R2153" i="21"/>
  <c r="R1823" i="21"/>
  <c r="R1322" i="21"/>
  <c r="R1321" i="21"/>
  <c r="R2152" i="21"/>
  <c r="R2151" i="21"/>
  <c r="R1331" i="21"/>
  <c r="R1330" i="21"/>
  <c r="R2150" i="21"/>
  <c r="R1301" i="21"/>
  <c r="R1300" i="21"/>
  <c r="R2149" i="21"/>
  <c r="R2148" i="21"/>
  <c r="R1533" i="21"/>
  <c r="R1294" i="21"/>
  <c r="R1293" i="21"/>
  <c r="R1315" i="21"/>
  <c r="R2147" i="21"/>
  <c r="R2146" i="21"/>
  <c r="R1308" i="21"/>
  <c r="R1387" i="21"/>
  <c r="R2145" i="21"/>
  <c r="R2144" i="21"/>
  <c r="R1341" i="21"/>
  <c r="R1340" i="21"/>
  <c r="R1369" i="21"/>
  <c r="R1368" i="21"/>
  <c r="R2095" i="21"/>
  <c r="R1283" i="21"/>
  <c r="R1282" i="21"/>
  <c r="R1281" i="21"/>
  <c r="R2143" i="21"/>
  <c r="R1296" i="21"/>
  <c r="R1295" i="21"/>
  <c r="R1329" i="21"/>
  <c r="R1299" i="21"/>
  <c r="R1298" i="21"/>
  <c r="R1297" i="21"/>
  <c r="R1307" i="21"/>
  <c r="R1306" i="21"/>
  <c r="R1305" i="21"/>
  <c r="R1318" i="21"/>
  <c r="R1317" i="21"/>
  <c r="R1316" i="21"/>
  <c r="R1336" i="21"/>
  <c r="R1335" i="21"/>
  <c r="R1609" i="21"/>
  <c r="R1608" i="21"/>
  <c r="R1802" i="21"/>
  <c r="R1352" i="21"/>
  <c r="R1351" i="21"/>
  <c r="R1350" i="21"/>
  <c r="R1289" i="21"/>
  <c r="R1313" i="21"/>
  <c r="R2142" i="21"/>
  <c r="R2141" i="21"/>
  <c r="R2140" i="21"/>
  <c r="R1580" i="21"/>
  <c r="R1579" i="21"/>
  <c r="R1555" i="21"/>
  <c r="R1554" i="21"/>
  <c r="R1525" i="21"/>
  <c r="R1532" i="21"/>
  <c r="R1358" i="21"/>
  <c r="R1372" i="21"/>
  <c r="R1371" i="21"/>
  <c r="R1357" i="21"/>
  <c r="R1531" i="21"/>
  <c r="R1348" i="21"/>
  <c r="R1660" i="21"/>
  <c r="R1388" i="21"/>
  <c r="R1848" i="21"/>
  <c r="R1502" i="21"/>
  <c r="R1365" i="21"/>
  <c r="R1364" i="21"/>
  <c r="R2056" i="21"/>
  <c r="R1702" i="21"/>
  <c r="R2042" i="21"/>
  <c r="R2011" i="21"/>
  <c r="R1752" i="21"/>
  <c r="R2139" i="21"/>
  <c r="R1690" i="21"/>
  <c r="R1792" i="21"/>
  <c r="R2008" i="21"/>
  <c r="R1788" i="21"/>
  <c r="R2138" i="21"/>
  <c r="R1942" i="21"/>
  <c r="R1961" i="21"/>
  <c r="R1820" i="21"/>
  <c r="R2137" i="21"/>
  <c r="R1936" i="21"/>
  <c r="R1890" i="21"/>
  <c r="R1786" i="21"/>
  <c r="R1785" i="21"/>
  <c r="R1715" i="21"/>
  <c r="R1714" i="21"/>
  <c r="R2136" i="21"/>
  <c r="R1737" i="21"/>
  <c r="R2135" i="21"/>
  <c r="R1691" i="21"/>
  <c r="R2134" i="21"/>
  <c r="R1972" i="21"/>
  <c r="R1382" i="21"/>
  <c r="R1381" i="21"/>
  <c r="R1380" i="21"/>
  <c r="R1763" i="21"/>
  <c r="R2133" i="21"/>
  <c r="R1828" i="21"/>
  <c r="R2132" i="21"/>
  <c r="R2131" i="21"/>
  <c r="R1850" i="21"/>
  <c r="R1998" i="21"/>
  <c r="R1876" i="21"/>
  <c r="R1875" i="21"/>
  <c r="R1741" i="21"/>
  <c r="R1670" i="21"/>
  <c r="R2130" i="21"/>
  <c r="R2129" i="21"/>
  <c r="R1991" i="21"/>
  <c r="R2128" i="21"/>
  <c r="R1908" i="21"/>
  <c r="R1825" i="21"/>
  <c r="R1736" i="21"/>
  <c r="R2127" i="21"/>
  <c r="R1970" i="21"/>
  <c r="R1969" i="21"/>
  <c r="R1944" i="21"/>
  <c r="R1962" i="21"/>
  <c r="R1956" i="21"/>
  <c r="R1812" i="21"/>
  <c r="R1952" i="21"/>
  <c r="R2026" i="21"/>
  <c r="R1905" i="21"/>
  <c r="R1638" i="21"/>
  <c r="R1913" i="21"/>
  <c r="R1911" i="21"/>
  <c r="R2014" i="21"/>
  <c r="R1597" i="21"/>
  <c r="R2092" i="21"/>
  <c r="R2126" i="21"/>
  <c r="R2024" i="21"/>
  <c r="R2125" i="21"/>
  <c r="R1852" i="21"/>
  <c r="R1822" i="21"/>
  <c r="R1821" i="21"/>
  <c r="R2124" i="21"/>
  <c r="R1973" i="21"/>
  <c r="R2123" i="21"/>
  <c r="R1773" i="21"/>
  <c r="R2022" i="21"/>
  <c r="R1814" i="21"/>
  <c r="R1746" i="21"/>
  <c r="R1992" i="21"/>
  <c r="R1843" i="21"/>
  <c r="R2029" i="21"/>
  <c r="R1738" i="21"/>
  <c r="R1836" i="21"/>
  <c r="R1891" i="21"/>
  <c r="R1974" i="21"/>
  <c r="R1827" i="21"/>
  <c r="R2122" i="21"/>
  <c r="R2121" i="21"/>
  <c r="R1896" i="21"/>
  <c r="R1895" i="21"/>
  <c r="R2120" i="21"/>
  <c r="R1574" i="21"/>
  <c r="R2119" i="21"/>
  <c r="R1966" i="21"/>
  <c r="R1523" i="21"/>
  <c r="R2118" i="21"/>
  <c r="R2091" i="21"/>
  <c r="R1517" i="21"/>
  <c r="R1392" i="21"/>
  <c r="R1578" i="21"/>
  <c r="R1817" i="21"/>
  <c r="R1899" i="21"/>
  <c r="R1898" i="21"/>
  <c r="R1910" i="21"/>
  <c r="R1618" i="21"/>
  <c r="R1946" i="21"/>
  <c r="R1844" i="21"/>
  <c r="R1586" i="21"/>
  <c r="R1624" i="21"/>
  <c r="R1948" i="21"/>
  <c r="R1482" i="21"/>
  <c r="R1797" i="21"/>
  <c r="R1796" i="21"/>
  <c r="R2018" i="21"/>
  <c r="R2009" i="21"/>
  <c r="R1662" i="21"/>
  <c r="R1413" i="21"/>
  <c r="R1436" i="21"/>
  <c r="R1320" i="21"/>
  <c r="R1651" i="21"/>
  <c r="R1582" i="21"/>
  <c r="R1510" i="21"/>
  <c r="R1591" i="21"/>
  <c r="R1376" i="21"/>
  <c r="R1375" i="21"/>
  <c r="R1509" i="21"/>
  <c r="R1500" i="21"/>
  <c r="R1476" i="21"/>
  <c r="R1309" i="21"/>
  <c r="R1590" i="21"/>
  <c r="R1408" i="21"/>
  <c r="R2117" i="21"/>
  <c r="R1619" i="21"/>
  <c r="R1842" i="21"/>
  <c r="R1353" i="21"/>
  <c r="R1598" i="21"/>
  <c r="R2082" i="21"/>
  <c r="R1513" i="21"/>
  <c r="R1512" i="21"/>
  <c r="R2057" i="21"/>
  <c r="R1542" i="21"/>
  <c r="R1958" i="21"/>
  <c r="R2116" i="21"/>
  <c r="R1648" i="21"/>
  <c r="R1647" i="21"/>
  <c r="R1370" i="21"/>
  <c r="R1464" i="21"/>
  <c r="R1463" i="21"/>
  <c r="R1391" i="21"/>
  <c r="R1511" i="21"/>
  <c r="R1606" i="21"/>
  <c r="R1362" i="21"/>
  <c r="R1430" i="21"/>
  <c r="R1718" i="21"/>
  <c r="R1717" i="21"/>
  <c r="R1575" i="21"/>
  <c r="R1484" i="21"/>
  <c r="R1378" i="21"/>
  <c r="R1518" i="21"/>
  <c r="R1880" i="21"/>
  <c r="R1679" i="21"/>
  <c r="R1414" i="21"/>
  <c r="R1919" i="21"/>
  <c r="R1712" i="21"/>
  <c r="R1559" i="21"/>
  <c r="R1473" i="21"/>
  <c r="R1454" i="21"/>
  <c r="R1626" i="21"/>
  <c r="R1960" i="21"/>
  <c r="R1914" i="21"/>
  <c r="R1429" i="21"/>
  <c r="R1406" i="21"/>
  <c r="R1415" i="21"/>
  <c r="R1729" i="21"/>
  <c r="R1750" i="21"/>
  <c r="R1886" i="21"/>
  <c r="R1398" i="21"/>
  <c r="R1468" i="21"/>
  <c r="R1885" i="21"/>
  <c r="R1882" i="21"/>
  <c r="R1916" i="21"/>
  <c r="R1444" i="21"/>
  <c r="R2078" i="21"/>
  <c r="R2051" i="21"/>
  <c r="R2081" i="21"/>
  <c r="R1854" i="21"/>
  <c r="R1520" i="21"/>
  <c r="R1740" i="21"/>
  <c r="R1856" i="21"/>
  <c r="R1659" i="21"/>
  <c r="R1561" i="21"/>
  <c r="R1982" i="21"/>
  <c r="R1680" i="21"/>
  <c r="R1907" i="21"/>
  <c r="R1633" i="21"/>
  <c r="R1671" i="21"/>
  <c r="R2023" i="21"/>
  <c r="R1897" i="21"/>
  <c r="R1855" i="21"/>
  <c r="R1639" i="21"/>
  <c r="R1926" i="21"/>
  <c r="R1498" i="21"/>
  <c r="R1389" i="21"/>
  <c r="R1584" i="21"/>
  <c r="R1583" i="21"/>
  <c r="R1604" i="21"/>
  <c r="R1599" i="21"/>
  <c r="R1499" i="21"/>
  <c r="R1751" i="21"/>
  <c r="R1390" i="21"/>
  <c r="R1592" i="21"/>
  <c r="R1984" i="21"/>
  <c r="R1507" i="21"/>
  <c r="R1506" i="21"/>
  <c r="R1407" i="21"/>
  <c r="R2115" i="21"/>
  <c r="R1576" i="21"/>
  <c r="R1426" i="21"/>
  <c r="R1478" i="21"/>
  <c r="R1489" i="21"/>
  <c r="R1488" i="21"/>
  <c r="R1566" i="21"/>
  <c r="R1667" i="21"/>
  <c r="R1650" i="21"/>
  <c r="R1361" i="21"/>
  <c r="R1360" i="21"/>
  <c r="R1386" i="21"/>
  <c r="R1549" i="21"/>
  <c r="R1548" i="21"/>
  <c r="R1477" i="21"/>
  <c r="R1887" i="21"/>
  <c r="R1462" i="21"/>
  <c r="R1377" i="21"/>
  <c r="R1634" i="21"/>
  <c r="R1528" i="21"/>
  <c r="R1416" i="21"/>
  <c r="R1605" i="21"/>
  <c r="R1725" i="21"/>
  <c r="R1339" i="21"/>
  <c r="R1699" i="21"/>
  <c r="R1940" i="21"/>
  <c r="R1522" i="21"/>
  <c r="R1771" i="21"/>
  <c r="R1811" i="21"/>
  <c r="R1810" i="21"/>
  <c r="R1664" i="21"/>
  <c r="R1804" i="21"/>
  <c r="R1803" i="21"/>
  <c r="R1657" i="21"/>
  <c r="R1539" i="21"/>
  <c r="R1538" i="21"/>
  <c r="R2037" i="21"/>
  <c r="R2041" i="21"/>
  <c r="R2114" i="21"/>
  <c r="R2076" i="21"/>
  <c r="R2113" i="21"/>
  <c r="R1519" i="21"/>
  <c r="R1367" i="21"/>
  <c r="R1682" i="21"/>
  <c r="R1681" i="21"/>
  <c r="R2089" i="21"/>
  <c r="R1401" i="21"/>
  <c r="R1400" i="21"/>
  <c r="R1780" i="21"/>
  <c r="R1779" i="21"/>
  <c r="R1990" i="21"/>
  <c r="R1979" i="21"/>
  <c r="R1874" i="21"/>
  <c r="R1753" i="21"/>
  <c r="R1912" i="21"/>
  <c r="R1955" i="21"/>
  <c r="R1900" i="21"/>
  <c r="R2054" i="21"/>
  <c r="R1435" i="21"/>
  <c r="R1449" i="21"/>
  <c r="R1654" i="21"/>
  <c r="R2085" i="21"/>
  <c r="R2048" i="21"/>
  <c r="R1490" i="21"/>
  <c r="R1770" i="21"/>
  <c r="R2073" i="21"/>
  <c r="R1809" i="21"/>
  <c r="R1808" i="21"/>
  <c r="R1694" i="21"/>
  <c r="R1769" i="21"/>
  <c r="R1915" i="21"/>
  <c r="R2112" i="21"/>
  <c r="R1393" i="21"/>
  <c r="R1434" i="21"/>
  <c r="R2004" i="21"/>
  <c r="R1805" i="21"/>
  <c r="R1863" i="21"/>
  <c r="R1862" i="21"/>
  <c r="R1411" i="21"/>
  <c r="R1451" i="21"/>
  <c r="R1747" i="21"/>
  <c r="R1739" i="21"/>
  <c r="R1573" i="21"/>
  <c r="R2093" i="21"/>
  <c r="R1783" i="21"/>
  <c r="R2111" i="21"/>
  <c r="R2110" i="21"/>
  <c r="R1653" i="21"/>
  <c r="R2109" i="21"/>
  <c r="R2038" i="21"/>
  <c r="R1807" i="21"/>
  <c r="R1806" i="21"/>
  <c r="R1487" i="21"/>
  <c r="R1486" i="21"/>
  <c r="R1643" i="21"/>
  <c r="R1623" i="21"/>
  <c r="R1644" i="21"/>
  <c r="R1646" i="21"/>
  <c r="R1645" i="21"/>
  <c r="R1782" i="21"/>
  <c r="R1781" i="21"/>
  <c r="R1589" i="21"/>
  <c r="R1588" i="21"/>
  <c r="R1560" i="21"/>
  <c r="R1453" i="21"/>
  <c r="R2001" i="21"/>
  <c r="R1452" i="21"/>
  <c r="R2067" i="21"/>
  <c r="R1945" i="21"/>
  <c r="R1601" i="21"/>
  <c r="R1600" i="21"/>
  <c r="R2068" i="21"/>
  <c r="R1866" i="21"/>
  <c r="R1943" i="21"/>
  <c r="R2090" i="21"/>
  <c r="R2108" i="21"/>
  <c r="R2036" i="21"/>
  <c r="R1546" i="21"/>
  <c r="R1461" i="21"/>
  <c r="R1460" i="21"/>
  <c r="R1939" i="21"/>
  <c r="R1938" i="21"/>
  <c r="R1873" i="21"/>
  <c r="R1853" i="21"/>
  <c r="R1847" i="21"/>
  <c r="R1761" i="21"/>
  <c r="R1760" i="21"/>
  <c r="R1858" i="21"/>
  <c r="R1884" i="21"/>
  <c r="R1813" i="21"/>
  <c r="R1925" i="21"/>
  <c r="R1924" i="21"/>
  <c r="R2064" i="21"/>
  <c r="R2063" i="21"/>
  <c r="R2071" i="21"/>
  <c r="R2074" i="21"/>
  <c r="R1762" i="21"/>
  <c r="R1742" i="21"/>
  <c r="R1563" i="21"/>
  <c r="R1530" i="21"/>
  <c r="R1529" i="21"/>
  <c r="R1564" i="21"/>
  <c r="R1661" i="21"/>
  <c r="R1446" i="21"/>
  <c r="R1445" i="21"/>
  <c r="R1727" i="21"/>
  <c r="R1470" i="21"/>
  <c r="R1565" i="21"/>
  <c r="R1596" i="21"/>
  <c r="R1475" i="21"/>
  <c r="R1474" i="21"/>
  <c r="R1503" i="21"/>
  <c r="R1562" i="21"/>
  <c r="R1614" i="21"/>
  <c r="R1556" i="21"/>
  <c r="R1865" i="21"/>
  <c r="R1410" i="21"/>
  <c r="R1409" i="21"/>
  <c r="R1593" i="21"/>
  <c r="R1837" i="21"/>
  <c r="R1726" i="21"/>
  <c r="R1749" i="21"/>
  <c r="R1748" i="21"/>
  <c r="R1472" i="21"/>
  <c r="R1471" i="21"/>
  <c r="R2094" i="21"/>
  <c r="R1859" i="21"/>
  <c r="R2070" i="21"/>
  <c r="R2069" i="21"/>
  <c r="R2061" i="21"/>
  <c r="R1607" i="21"/>
  <c r="R2005" i="21"/>
  <c r="R2003" i="21"/>
  <c r="R1719" i="21"/>
  <c r="R1829" i="21"/>
  <c r="R1833" i="21"/>
  <c r="R1830" i="21"/>
  <c r="R1835" i="21"/>
  <c r="R1834" i="21"/>
  <c r="R1831" i="21"/>
  <c r="R1706" i="21"/>
  <c r="R1705" i="21"/>
  <c r="R2062" i="21"/>
  <c r="R2017" i="21"/>
  <c r="R1964" i="21"/>
  <c r="R1963" i="21"/>
  <c r="R1744" i="21"/>
  <c r="R1743" i="21"/>
  <c r="R1616" i="21"/>
  <c r="R1615" i="21"/>
  <c r="R1758" i="21"/>
  <c r="R1800" i="21"/>
  <c r="R1496" i="21"/>
  <c r="R1571" i="21"/>
  <c r="R1497" i="21"/>
  <c r="R1610" i="21"/>
  <c r="R1801" i="21"/>
  <c r="R1927" i="21"/>
  <c r="R2031" i="21"/>
  <c r="R2058" i="21"/>
  <c r="R2080" i="21"/>
  <c r="R1929" i="21"/>
  <c r="R1928" i="21"/>
  <c r="R1570" i="21"/>
  <c r="R1569" i="21"/>
  <c r="R1756" i="21"/>
  <c r="R1755" i="21"/>
  <c r="R1754" i="21"/>
  <c r="R1568" i="21"/>
  <c r="R2049" i="21"/>
  <c r="R1495" i="21"/>
  <c r="R1708" i="21"/>
  <c r="R1707" i="21"/>
  <c r="R1971" i="21"/>
  <c r="R1455" i="21"/>
  <c r="R1795" i="21"/>
  <c r="R1794" i="21"/>
  <c r="R2053" i="21"/>
  <c r="R1494" i="21"/>
  <c r="R1572" i="21"/>
  <c r="R1799" i="21"/>
  <c r="R1493" i="21"/>
  <c r="R2107" i="21"/>
  <c r="R1798" i="21"/>
  <c r="R2106" i="21"/>
  <c r="R2006" i="21"/>
  <c r="R1704" i="21"/>
  <c r="R1480" i="21"/>
  <c r="R1479" i="21"/>
  <c r="R2027" i="21"/>
  <c r="R2030" i="21"/>
  <c r="R2105" i="21"/>
  <c r="R2040" i="21"/>
  <c r="R1603" i="21"/>
  <c r="R1338" i="21"/>
  <c r="R1883" i="21"/>
  <c r="R1772" i="21"/>
  <c r="R1838" i="21"/>
  <c r="R1675" i="21"/>
  <c r="R1868" i="21"/>
  <c r="R1553" i="21"/>
  <c r="R1689" i="21"/>
  <c r="R1541" i="21"/>
  <c r="R1585" i="21"/>
  <c r="R1869" i="21"/>
  <c r="R1933" i="21"/>
  <c r="R2079" i="21"/>
  <c r="R1544" i="21"/>
  <c r="R1399" i="21"/>
  <c r="R1450" i="21"/>
  <c r="R1861" i="21"/>
  <c r="R1485" i="21"/>
  <c r="R1698" i="21"/>
  <c r="R1466" i="21"/>
  <c r="R1465" i="21"/>
  <c r="R1363" i="21"/>
  <c r="R1893" i="21"/>
  <c r="R1687" i="21"/>
  <c r="R1469" i="21"/>
  <c r="R1673" i="21"/>
  <c r="R1877" i="21"/>
  <c r="R1602" i="21"/>
  <c r="R1516" i="21"/>
  <c r="R1745" i="21"/>
  <c r="R1923" i="21"/>
  <c r="R2043" i="21"/>
  <c r="R1640" i="21"/>
  <c r="R1696" i="21"/>
  <c r="R1775" i="21"/>
  <c r="R1695" i="21"/>
  <c r="R2028" i="21"/>
  <c r="R1860" i="21"/>
  <c r="R1872" i="21"/>
  <c r="R1776" i="21"/>
  <c r="R1632" i="21"/>
  <c r="R1631" i="21"/>
  <c r="R1759" i="21"/>
  <c r="R1839" i="21"/>
  <c r="R2104" i="21"/>
  <c r="R2103" i="21"/>
  <c r="R1934" i="21"/>
  <c r="R1447" i="21"/>
  <c r="R1953" i="21"/>
  <c r="R1857" i="21"/>
  <c r="R1819" i="21"/>
  <c r="R1892" i="21"/>
  <c r="R1688" i="21"/>
  <c r="R1721" i="21"/>
  <c r="R2102" i="21"/>
  <c r="R1567" i="21"/>
  <c r="R2072" i="21"/>
  <c r="R1672" i="21"/>
  <c r="R1693" i="21"/>
  <c r="R1909" i="21"/>
  <c r="R1700" i="21"/>
  <c r="R1787" i="21"/>
  <c r="R1658" i="21"/>
  <c r="R2035" i="21"/>
  <c r="R1418" i="21"/>
  <c r="R1491" i="21"/>
  <c r="R2101" i="21"/>
  <c r="R1656" i="21"/>
  <c r="R1815" i="21"/>
  <c r="R1849" i="21"/>
  <c r="R1959" i="21"/>
  <c r="R2100" i="21"/>
  <c r="R1888" i="21"/>
  <c r="R1663" i="21"/>
  <c r="R1515" i="21"/>
  <c r="R2032" i="21"/>
  <c r="R1701" i="21"/>
  <c r="R1536" i="21"/>
  <c r="R1766" i="21"/>
  <c r="R1543" i="21"/>
  <c r="R1878" i="21"/>
  <c r="R1540" i="21"/>
  <c r="R1668" i="21"/>
  <c r="R1902" i="21"/>
  <c r="R1765" i="21"/>
  <c r="R1985" i="21"/>
  <c r="R1716" i="21"/>
  <c r="R1417" i="21"/>
  <c r="R1778" i="21"/>
  <c r="R1777" i="21"/>
  <c r="R2016" i="21"/>
  <c r="R1467" i="21"/>
  <c r="R1789" i="21"/>
  <c r="R1356" i="21"/>
  <c r="R1319" i="21"/>
  <c r="R1521" i="21"/>
  <c r="R1620" i="21"/>
  <c r="R1879" i="21"/>
  <c r="R1995" i="21"/>
  <c r="R1537" i="21"/>
  <c r="R1441" i="21"/>
  <c r="R1692" i="21"/>
  <c r="R1577" i="21"/>
  <c r="R1666" i="21"/>
  <c r="R1931" i="21"/>
  <c r="R1903" i="21"/>
  <c r="R1841" i="21"/>
  <c r="R1459" i="21"/>
  <c r="R1458" i="21"/>
  <c r="R1457" i="21"/>
  <c r="R1501" i="21"/>
  <c r="R1683" i="21"/>
  <c r="R1402" i="21"/>
  <c r="R1722" i="21"/>
  <c r="R1397" i="21"/>
  <c r="R1551" i="21"/>
  <c r="R2045" i="21"/>
  <c r="R1432" i="21"/>
  <c r="R1545" i="21"/>
  <c r="R1630" i="21"/>
  <c r="R1703" i="21"/>
  <c r="R1793" i="21"/>
  <c r="R1483" i="21"/>
  <c r="R1617" i="21"/>
  <c r="R1505" i="21"/>
  <c r="R1504" i="21"/>
  <c r="R1384" i="21"/>
  <c r="R1383" i="21"/>
  <c r="R1901" i="21"/>
  <c r="R1965" i="21"/>
  <c r="R1818" i="21"/>
  <c r="R1552" i="21"/>
  <c r="R1514" i="21"/>
  <c r="R2060" i="21"/>
  <c r="R1684" i="21"/>
  <c r="R2012" i="21"/>
  <c r="R1385" i="21"/>
  <c r="R1342" i="21"/>
  <c r="R1344" i="21"/>
  <c r="R1343" i="21"/>
  <c r="R1349" i="21"/>
  <c r="N5340" i="21" l="1"/>
  <c r="N4754" i="21"/>
  <c r="N5498" i="21"/>
  <c r="N5061" i="21"/>
  <c r="N4872" i="21"/>
  <c r="N5593" i="21"/>
  <c r="N5248" i="21"/>
  <c r="N5112" i="21"/>
  <c r="N5492" i="21"/>
  <c r="N5177" i="21"/>
  <c r="N4960" i="21"/>
  <c r="N5698" i="21"/>
  <c r="N5708" i="21"/>
  <c r="N5158" i="21"/>
  <c r="N5765" i="21"/>
  <c r="N5688" i="21"/>
  <c r="N5184" i="21"/>
  <c r="N5396" i="21"/>
  <c r="N5738" i="21"/>
  <c r="N5672" i="21"/>
  <c r="N5211" i="21"/>
  <c r="N4891" i="21"/>
  <c r="N5601" i="21"/>
  <c r="N5659" i="21"/>
  <c r="N5205" i="21"/>
  <c r="N5204" i="21"/>
  <c r="N5077" i="21"/>
  <c r="N5540" i="21"/>
  <c r="N4923" i="21"/>
  <c r="N4890" i="21"/>
  <c r="N4739" i="21"/>
  <c r="N5354" i="21"/>
  <c r="N5656" i="21"/>
  <c r="N5313" i="21"/>
  <c r="N4947" i="21"/>
  <c r="N5142" i="21"/>
  <c r="N5745" i="21"/>
  <c r="N4849" i="21"/>
  <c r="N5120" i="21"/>
  <c r="N4818" i="21"/>
  <c r="N5419" i="21"/>
  <c r="N5744" i="21"/>
  <c r="N5724" i="21"/>
  <c r="N4727" i="21"/>
  <c r="N5366" i="21"/>
  <c r="N4783" i="21"/>
  <c r="N4911" i="21"/>
  <c r="N4929" i="21"/>
  <c r="N5386" i="21"/>
  <c r="N5013" i="21"/>
  <c r="N4732" i="21"/>
  <c r="N5339" i="21"/>
  <c r="N4859" i="21"/>
  <c r="N5215" i="21"/>
  <c r="N5662" i="21"/>
  <c r="N5360" i="21"/>
  <c r="N4742" i="21"/>
  <c r="N5649" i="21"/>
  <c r="N5552" i="21"/>
  <c r="N5056" i="21"/>
  <c r="N4878" i="21"/>
  <c r="N5451" i="21"/>
  <c r="N5131" i="21"/>
  <c r="N5681" i="21"/>
  <c r="N5278" i="21"/>
  <c r="N5229" i="21"/>
  <c r="N4955" i="21"/>
  <c r="N5592" i="21"/>
  <c r="N5621" i="21"/>
  <c r="N5753" i="21"/>
  <c r="N5518" i="21"/>
  <c r="N4893" i="21"/>
  <c r="N5097" i="21"/>
  <c r="N4884" i="21"/>
  <c r="N4897" i="21"/>
  <c r="N5449" i="21"/>
  <c r="N4883" i="21"/>
  <c r="N4946" i="21"/>
  <c r="N4945" i="21"/>
  <c r="N5519" i="21"/>
  <c r="N4922" i="21"/>
  <c r="N5622" i="21"/>
  <c r="N5385" i="21"/>
  <c r="N5680" i="21"/>
  <c r="N5292" i="21"/>
  <c r="N4954" i="21"/>
  <c r="N4928" i="21"/>
  <c r="N5213" i="21"/>
  <c r="N5771" i="21"/>
  <c r="N5183" i="21"/>
  <c r="N5466" i="21"/>
  <c r="N5764" i="21"/>
  <c r="N5778" i="21"/>
  <c r="N5716" i="21"/>
  <c r="N5444" i="21"/>
  <c r="N5043" i="21"/>
  <c r="N5642" i="21"/>
  <c r="N5743" i="21"/>
  <c r="N5434" i="21"/>
  <c r="N5312" i="21"/>
  <c r="N4831" i="21"/>
  <c r="N4912" i="21"/>
  <c r="N4895" i="21"/>
  <c r="N5470" i="21"/>
  <c r="N5497" i="21"/>
  <c r="N4979" i="21"/>
  <c r="N5384" i="21"/>
  <c r="N5418" i="21"/>
  <c r="N5539" i="21"/>
  <c r="N5261" i="21"/>
  <c r="N5787" i="21"/>
  <c r="N5260" i="21"/>
  <c r="N4991" i="21"/>
  <c r="N5338" i="21"/>
  <c r="N5377" i="21"/>
  <c r="N5376" i="21"/>
  <c r="N5337" i="21"/>
  <c r="N4956" i="21"/>
  <c r="N5283" i="21"/>
  <c r="N5026" i="21"/>
  <c r="N4877" i="21"/>
  <c r="N5399" i="21"/>
  <c r="N5535" i="21"/>
  <c r="N4743" i="21"/>
  <c r="N5022" i="21"/>
  <c r="N5542" i="21"/>
  <c r="N5687" i="21"/>
  <c r="N5157" i="21"/>
  <c r="N4858" i="21"/>
  <c r="N5777" i="21"/>
  <c r="N4796" i="21"/>
  <c r="N5668" i="21"/>
  <c r="N5641" i="21"/>
  <c r="N5433" i="21"/>
  <c r="N5640" i="21"/>
  <c r="N4944" i="21"/>
  <c r="N4939" i="21"/>
  <c r="N5491" i="21"/>
  <c r="N5347" i="21"/>
  <c r="N4850" i="21"/>
  <c r="N5080" i="21"/>
  <c r="N5707" i="21"/>
  <c r="N5228" i="21"/>
  <c r="N4808" i="21"/>
  <c r="N5203" i="21"/>
  <c r="N5461" i="21"/>
  <c r="N5134" i="21"/>
  <c r="N5210" i="21"/>
  <c r="N5035" i="21"/>
  <c r="N5107" i="21"/>
  <c r="N4792" i="21"/>
  <c r="N5055" i="21"/>
  <c r="N4726" i="21"/>
  <c r="N5232" i="21"/>
  <c r="N4815" i="21"/>
  <c r="N5500" i="21"/>
  <c r="N5208" i="21"/>
  <c r="N4988" i="21"/>
  <c r="N5574" i="21"/>
  <c r="N4778" i="21"/>
  <c r="N5202" i="21"/>
  <c r="N5259" i="21"/>
  <c r="N5598" i="21"/>
  <c r="N5667" i="21"/>
  <c r="N5527" i="21"/>
  <c r="N5311" i="21"/>
  <c r="N5195" i="21"/>
  <c r="N5478" i="21"/>
  <c r="N5417" i="21"/>
  <c r="N4839" i="21"/>
  <c r="N4799" i="21"/>
  <c r="N4762" i="21"/>
  <c r="N5468" i="21"/>
  <c r="N5524" i="21"/>
  <c r="N5583" i="21"/>
  <c r="N5763" i="21"/>
  <c r="N5230" i="21"/>
  <c r="N5336" i="21"/>
  <c r="N4760" i="21"/>
  <c r="N5553" i="21"/>
  <c r="N5025" i="21"/>
  <c r="N5547" i="21"/>
  <c r="N5100" i="21"/>
  <c r="N5611" i="21"/>
  <c r="N4876" i="21"/>
  <c r="N5736" i="21"/>
  <c r="N4857" i="21"/>
  <c r="N4710" i="21"/>
  <c r="N5742" i="21"/>
  <c r="N4709" i="21"/>
  <c r="N4768" i="21"/>
  <c r="N5628" i="21"/>
  <c r="N5141" i="21"/>
  <c r="N4854" i="21"/>
  <c r="N5268" i="21"/>
  <c r="N5298" i="21"/>
  <c r="N5325" i="21"/>
  <c r="N5597" i="21"/>
  <c r="N5715" i="21"/>
  <c r="N5546" i="21"/>
  <c r="N4725" i="21"/>
  <c r="N5130" i="21"/>
  <c r="N4798" i="21"/>
  <c r="N5106" i="21"/>
  <c r="N4794" i="21"/>
  <c r="N5129" i="21"/>
  <c r="N4753" i="21"/>
  <c r="N5227" i="21"/>
  <c r="N4853" i="21"/>
  <c r="N5226" i="21"/>
  <c r="N5225" i="21"/>
  <c r="N5224" i="21"/>
  <c r="N5658" i="21"/>
  <c r="N4741" i="21"/>
  <c r="N4738" i="21"/>
  <c r="N5600" i="21"/>
  <c r="N5318" i="21"/>
  <c r="N5573" i="21"/>
  <c r="N4997" i="21"/>
  <c r="N4902" i="21"/>
  <c r="N5156" i="21"/>
  <c r="N5155" i="21"/>
  <c r="N5335" i="21"/>
  <c r="N5276" i="21"/>
  <c r="N4793" i="21"/>
  <c r="N5258" i="21"/>
  <c r="N5128" i="21"/>
  <c r="N5136" i="21"/>
  <c r="N4869" i="21"/>
  <c r="N4790" i="21"/>
  <c r="N4995" i="21"/>
  <c r="N5267" i="21"/>
  <c r="N5655" i="21"/>
  <c r="N4834" i="21"/>
  <c r="N4864" i="21"/>
  <c r="N5042" i="21"/>
  <c r="N5456" i="21"/>
  <c r="N4804" i="21"/>
  <c r="N4875" i="21"/>
  <c r="N5582" i="21"/>
  <c r="N5114" i="21"/>
  <c r="N5706" i="21"/>
  <c r="N5127" i="21"/>
  <c r="N4708" i="21"/>
  <c r="N5737" i="21"/>
  <c r="N5303" i="21"/>
  <c r="N4750" i="21"/>
  <c r="N5126" i="21"/>
  <c r="N5002" i="21"/>
  <c r="N5233" i="21"/>
  <c r="N5054" i="21"/>
  <c r="N4829" i="21"/>
  <c r="N5401" i="21"/>
  <c r="N5154" i="21"/>
  <c r="N5513" i="21"/>
  <c r="N5182" i="21"/>
  <c r="N5566" i="21"/>
  <c r="N5620" i="21"/>
  <c r="N5072" i="21"/>
  <c r="N5249" i="21"/>
  <c r="N5353" i="21"/>
  <c r="N4714" i="21"/>
  <c r="N5082" i="21"/>
  <c r="N5252" i="21"/>
  <c r="N5545" i="21"/>
  <c r="N4814" i="21"/>
  <c r="N5375" i="21"/>
  <c r="N5047" i="21"/>
  <c r="N5310" i="21"/>
  <c r="N5275" i="21"/>
  <c r="N5395" i="21"/>
  <c r="N5581" i="21"/>
  <c r="N5247" i="21"/>
  <c r="N5526" i="21"/>
  <c r="N4748" i="21"/>
  <c r="N5153" i="21"/>
  <c r="N5274" i="21"/>
  <c r="N5580" i="21"/>
  <c r="N5146" i="21"/>
  <c r="N4976" i="21"/>
  <c r="N4975" i="21"/>
  <c r="N5277" i="21"/>
  <c r="N5071" i="21"/>
  <c r="N5416" i="21"/>
  <c r="N5591" i="21"/>
  <c r="N5348" i="21"/>
  <c r="N4803" i="21"/>
  <c r="N5166" i="21"/>
  <c r="N4767" i="21"/>
  <c r="N4712" i="21"/>
  <c r="N4707" i="21"/>
  <c r="N5323" i="21"/>
  <c r="N5741" i="21"/>
  <c r="N5000" i="21"/>
  <c r="N4842" i="21"/>
  <c r="N5334" i="21"/>
  <c r="N5168" i="21"/>
  <c r="N5686" i="21"/>
  <c r="N5615" i="21"/>
  <c r="N5021" i="21"/>
  <c r="N5711" i="21"/>
  <c r="N5625" i="21"/>
  <c r="N5685" i="21"/>
  <c r="N5705" i="21"/>
  <c r="N4797" i="21"/>
  <c r="N5265" i="21"/>
  <c r="N5105" i="21"/>
  <c r="N5008" i="21"/>
  <c r="N5104" i="21"/>
  <c r="N4982" i="21"/>
  <c r="N4832" i="21"/>
  <c r="N5490" i="21"/>
  <c r="N5776" i="21"/>
  <c r="N5060" i="21"/>
  <c r="N5510" i="21"/>
  <c r="N5465" i="21"/>
  <c r="N4978" i="21"/>
  <c r="N5145" i="21"/>
  <c r="N5723" i="21"/>
  <c r="N5237" i="21"/>
  <c r="N4826" i="21"/>
  <c r="N5455" i="21"/>
  <c r="N5627" i="21"/>
  <c r="N5393" i="21"/>
  <c r="N4731" i="21"/>
  <c r="N5133" i="21"/>
  <c r="N5602" i="21"/>
  <c r="N4856" i="21"/>
  <c r="N4943" i="21"/>
  <c r="N5677" i="21"/>
  <c r="N4953" i="21"/>
  <c r="N5257" i="21"/>
  <c r="N4921" i="21"/>
  <c r="N5236" i="21"/>
  <c r="N5421" i="21"/>
  <c r="N4981" i="21"/>
  <c r="N5028" i="21"/>
  <c r="N4985" i="21"/>
  <c r="N4777" i="21"/>
  <c r="N4782" i="21"/>
  <c r="N4927" i="21"/>
  <c r="N5216" i="21"/>
  <c r="N4909" i="21"/>
  <c r="N5201" i="21"/>
  <c r="N5327" i="21"/>
  <c r="N5059" i="21"/>
  <c r="N5752" i="21"/>
  <c r="N4908" i="21"/>
  <c r="N5530" i="21"/>
  <c r="N5624" i="21"/>
  <c r="N4994" i="21"/>
  <c r="N5300" i="21"/>
  <c r="N5119" i="21"/>
  <c r="N5398" i="21"/>
  <c r="N4713" i="21"/>
  <c r="N4817" i="21"/>
  <c r="N5135" i="21"/>
  <c r="N5209" i="21"/>
  <c r="N4759" i="21"/>
  <c r="N5534" i="21"/>
  <c r="N5406" i="21"/>
  <c r="N5551" i="21"/>
  <c r="N5389" i="21"/>
  <c r="N5281" i="21"/>
  <c r="N4833" i="21"/>
  <c r="N5246" i="21"/>
  <c r="N5610" i="21"/>
  <c r="N4926" i="21"/>
  <c r="N4974" i="21"/>
  <c r="N5762" i="21"/>
  <c r="N4711" i="21"/>
  <c r="N5590" i="21"/>
  <c r="N4729" i="21"/>
  <c r="N5673" i="21"/>
  <c r="N4942" i="21"/>
  <c r="N4993" i="21"/>
  <c r="N5432" i="21"/>
  <c r="N5558" i="21"/>
  <c r="N4952" i="21"/>
  <c r="N5654" i="21"/>
  <c r="N5692" i="21"/>
  <c r="N5544" i="21"/>
  <c r="N4925" i="21"/>
  <c r="N5431" i="21"/>
  <c r="N5460" i="21"/>
  <c r="N5761" i="21"/>
  <c r="N5076" i="21"/>
  <c r="N5374" i="21"/>
  <c r="N5569" i="21"/>
  <c r="N5704" i="21"/>
  <c r="N5007" i="21"/>
  <c r="N5579" i="21"/>
  <c r="N5619" i="21"/>
  <c r="N4852" i="21"/>
  <c r="N5441" i="21"/>
  <c r="N5533" i="21"/>
  <c r="N5578" i="21"/>
  <c r="N4907" i="21"/>
  <c r="N5459" i="21"/>
  <c r="N4915" i="21"/>
  <c r="N5149" i="21"/>
  <c r="N5565" i="21"/>
  <c r="N5352" i="21"/>
  <c r="N4966" i="21"/>
  <c r="N5200" i="21"/>
  <c r="N5251" i="21"/>
  <c r="N5525" i="21"/>
  <c r="N5666" i="21"/>
  <c r="N5016" i="21"/>
  <c r="N5469" i="21"/>
  <c r="N5015" i="21"/>
  <c r="N5316" i="21"/>
  <c r="N4770" i="21"/>
  <c r="N5730" i="21"/>
  <c r="N4802" i="21"/>
  <c r="N4889" i="21"/>
  <c r="N4843" i="21"/>
  <c r="N5392" i="21"/>
  <c r="N4801" i="21"/>
  <c r="N5648" i="21"/>
  <c r="N5383" i="21"/>
  <c r="N5729" i="21"/>
  <c r="N5034" i="21"/>
  <c r="N4715" i="21"/>
  <c r="N4904" i="21"/>
  <c r="N5243" i="21"/>
  <c r="N5489" i="21"/>
  <c r="N4941" i="21"/>
  <c r="N5165" i="21"/>
  <c r="N4720" i="21"/>
  <c r="N4940" i="21"/>
  <c r="N5299" i="21"/>
  <c r="N4851" i="21"/>
  <c r="N5373" i="21"/>
  <c r="N5607" i="21"/>
  <c r="N5405" i="21"/>
  <c r="N5571" i="21"/>
  <c r="N5099" i="21"/>
  <c r="N5322" i="21"/>
  <c r="N5053" i="21"/>
  <c r="N5125" i="21"/>
  <c r="N4825" i="21"/>
  <c r="N5074" i="21"/>
  <c r="N5488" i="21"/>
  <c r="N5618" i="21"/>
  <c r="N5070" i="21"/>
  <c r="N5770" i="21"/>
  <c r="N4737" i="21"/>
  <c r="N5382" i="21"/>
  <c r="N5543" i="21"/>
  <c r="N5735" i="21"/>
  <c r="N5388" i="21"/>
  <c r="N5181" i="21"/>
  <c r="N4996" i="21"/>
  <c r="N5058" i="21"/>
  <c r="N5326" i="21"/>
  <c r="N4763" i="21"/>
  <c r="N5073" i="21"/>
  <c r="N4965" i="21"/>
  <c r="N5052" i="21"/>
  <c r="N5069" i="21"/>
  <c r="N5143" i="21"/>
  <c r="N4888" i="21"/>
  <c r="N4766" i="21"/>
  <c r="N4887" i="21"/>
  <c r="N5477" i="21"/>
  <c r="N4951" i="21"/>
  <c r="N5748" i="21"/>
  <c r="N5483" i="21"/>
  <c r="N4736" i="21"/>
  <c r="N5355" i="21"/>
  <c r="N5614" i="21"/>
  <c r="N5572" i="21"/>
  <c r="N5751" i="21"/>
  <c r="N5512" i="21"/>
  <c r="N5264" i="21"/>
  <c r="N5381" i="21"/>
  <c r="N5263" i="21"/>
  <c r="N5775" i="21"/>
  <c r="N5786" i="21"/>
  <c r="N5394" i="21"/>
  <c r="N5728" i="21"/>
  <c r="N4964" i="21"/>
  <c r="N5603" i="21"/>
  <c r="N5791" i="21"/>
  <c r="N5171" i="21"/>
  <c r="N5317" i="21"/>
  <c r="N5671" i="21"/>
  <c r="N4705" i="21"/>
  <c r="N5033" i="21"/>
  <c r="N4938" i="21"/>
  <c r="N5387" i="21"/>
  <c r="N5242" i="21"/>
  <c r="N5291" i="21"/>
  <c r="N5727" i="21"/>
  <c r="N5482" i="21"/>
  <c r="N5344" i="21"/>
  <c r="N5380" i="21"/>
  <c r="N4987" i="21"/>
  <c r="N5734" i="21"/>
  <c r="N5297" i="21"/>
  <c r="N5555" i="21"/>
  <c r="N5296" i="21"/>
  <c r="N5639" i="21"/>
  <c r="N5476" i="21"/>
  <c r="N4841" i="21"/>
  <c r="N5554" i="21"/>
  <c r="N5372" i="21"/>
  <c r="N5115" i="21"/>
  <c r="N5604" i="21"/>
  <c r="N5790" i="21"/>
  <c r="N4771" i="21"/>
  <c r="N5397" i="21"/>
  <c r="N5613" i="21"/>
  <c r="N5194" i="21"/>
  <c r="N4776" i="21"/>
  <c r="N5309" i="21"/>
  <c r="N5148" i="21"/>
  <c r="N5733" i="21"/>
  <c r="N5324" i="21"/>
  <c r="N5152" i="21"/>
  <c r="N5333" i="21"/>
  <c r="N5011" i="21"/>
  <c r="N4863" i="21"/>
  <c r="N4980" i="21"/>
  <c r="N5703" i="21"/>
  <c r="N5487" i="21"/>
  <c r="N5440" i="21"/>
  <c r="N5596" i="21"/>
  <c r="N4977" i="21"/>
  <c r="N5481" i="21"/>
  <c r="N5346" i="21"/>
  <c r="N5132" i="21"/>
  <c r="N4702" i="21"/>
  <c r="N5192" i="21"/>
  <c r="N4874" i="21"/>
  <c r="N5343" i="21"/>
  <c r="N5290" i="21"/>
  <c r="N5359" i="21"/>
  <c r="N5595" i="21"/>
  <c r="N5305" i="21"/>
  <c r="N5661" i="21"/>
  <c r="N5193" i="21"/>
  <c r="N5430" i="21"/>
  <c r="N4765" i="21"/>
  <c r="N4990" i="21"/>
  <c r="N4772" i="21"/>
  <c r="N5475" i="21"/>
  <c r="N5676" i="21"/>
  <c r="N4992" i="21"/>
  <c r="N4882" i="21"/>
  <c r="N5442" i="21"/>
  <c r="N4867" i="21"/>
  <c r="N5051" i="21"/>
  <c r="N5769" i="21"/>
  <c r="N5564" i="21"/>
  <c r="N5732" i="21"/>
  <c r="N5302" i="21"/>
  <c r="N4984" i="21"/>
  <c r="N5050" i="21"/>
  <c r="N5180" i="21"/>
  <c r="N4821" i="21"/>
  <c r="N4920" i="21"/>
  <c r="N5429" i="21"/>
  <c r="N5140" i="21"/>
  <c r="N5098" i="21"/>
  <c r="N5467" i="21"/>
  <c r="N5191" i="21"/>
  <c r="N5443" i="21"/>
  <c r="N5517" i="21"/>
  <c r="N5289" i="21"/>
  <c r="N5428" i="21"/>
  <c r="N4823" i="21"/>
  <c r="N5420" i="21"/>
  <c r="N5480" i="21"/>
  <c r="N4881" i="21"/>
  <c r="N5199" i="21"/>
  <c r="N5750" i="21"/>
  <c r="N5280" i="21"/>
  <c r="N5041" i="21"/>
  <c r="N4791" i="21"/>
  <c r="N5223" i="21"/>
  <c r="N5563" i="21"/>
  <c r="N5516" i="21"/>
  <c r="N4919" i="21"/>
  <c r="N5241" i="21"/>
  <c r="N5040" i="21"/>
  <c r="N5647" i="21"/>
  <c r="N5164" i="21"/>
  <c r="N5151" i="21"/>
  <c r="N5262" i="21"/>
  <c r="N5589" i="21"/>
  <c r="N5439" i="21"/>
  <c r="N5726" i="21"/>
  <c r="N4871" i="21"/>
  <c r="N5697" i="21"/>
  <c r="N5504" i="21"/>
  <c r="N5577" i="21"/>
  <c r="N5089" i="21"/>
  <c r="N4775" i="21"/>
  <c r="N4848" i="21"/>
  <c r="N4986" i="21"/>
  <c r="N5342" i="21"/>
  <c r="N5315" i="21"/>
  <c r="N5124" i="21"/>
  <c r="N4847" i="21"/>
  <c r="N4706" i="21"/>
  <c r="N5207" i="21"/>
  <c r="N5103" i="21"/>
  <c r="N5638" i="21"/>
  <c r="N5550" i="21"/>
  <c r="N5538" i="21"/>
  <c r="N5427" i="21"/>
  <c r="N5003" i="21"/>
  <c r="N5415" i="21"/>
  <c r="N4820" i="21"/>
  <c r="N5304" i="21"/>
  <c r="N5646" i="21"/>
  <c r="N4807" i="21"/>
  <c r="N4906" i="21"/>
  <c r="N5256" i="21"/>
  <c r="N4961" i="21"/>
  <c r="N5219" i="21"/>
  <c r="N4795" i="21"/>
  <c r="N4894" i="21"/>
  <c r="N4924" i="21"/>
  <c r="N5499" i="21"/>
  <c r="N5760" i="21"/>
  <c r="N5328" i="21"/>
  <c r="N5273" i="21"/>
  <c r="N5402" i="21"/>
  <c r="N4861" i="21"/>
  <c r="N5722" i="21"/>
  <c r="N5637" i="21"/>
  <c r="N5351" i="21"/>
  <c r="N5506" i="21"/>
  <c r="N5321" i="21"/>
  <c r="N5147" i="21"/>
  <c r="N5474" i="21"/>
  <c r="N5176" i="21"/>
  <c r="N4886" i="21"/>
  <c r="N4827" i="21"/>
  <c r="N5414" i="21"/>
  <c r="N5426" i="21"/>
  <c r="N5272" i="21"/>
  <c r="N5759" i="21"/>
  <c r="N5774" i="21"/>
  <c r="N5721" i="21"/>
  <c r="N5479" i="21"/>
  <c r="N4761" i="21"/>
  <c r="N4973" i="21"/>
  <c r="N5623" i="21"/>
  <c r="N5379" i="21"/>
  <c r="N4840" i="21"/>
  <c r="N4788" i="21"/>
  <c r="N5675" i="21"/>
  <c r="N5718" i="21"/>
  <c r="N5568" i="21"/>
  <c r="N5670" i="21"/>
  <c r="N4932" i="21"/>
  <c r="N4918" i="21"/>
  <c r="N5320" i="21"/>
  <c r="N5413" i="21"/>
  <c r="N4959" i="21"/>
  <c r="N5301" i="21"/>
  <c r="N5163" i="21"/>
  <c r="N5448" i="21"/>
  <c r="N5063" i="21"/>
  <c r="N4724" i="21"/>
  <c r="N4749" i="21"/>
  <c r="N5714" i="21"/>
  <c r="N5169" i="21"/>
  <c r="N5702" i="21"/>
  <c r="N4740" i="21"/>
  <c r="N5785" i="21"/>
  <c r="N5271" i="21"/>
  <c r="N5162" i="21"/>
  <c r="N5511" i="21"/>
  <c r="N4870" i="21"/>
  <c r="N5088" i="21"/>
  <c r="N5118" i="21"/>
  <c r="N5012" i="21"/>
  <c r="N5653" i="21"/>
  <c r="N5412" i="21"/>
  <c r="N5532" i="21"/>
  <c r="N4735" i="21"/>
  <c r="N4972" i="21"/>
  <c r="N5096" i="21"/>
  <c r="N4816" i="21"/>
  <c r="N5522" i="21"/>
  <c r="N5495" i="21"/>
  <c r="N5167" i="21"/>
  <c r="N5378" i="21"/>
  <c r="N5240" i="21"/>
  <c r="N4862" i="21"/>
  <c r="N5701" i="21"/>
  <c r="N5458" i="21"/>
  <c r="N5464" i="21"/>
  <c r="N5144" i="21"/>
  <c r="N4937" i="21"/>
  <c r="N4999" i="21"/>
  <c r="N5111" i="21"/>
  <c r="N4998" i="21"/>
  <c r="N5768" i="21"/>
  <c r="N5266" i="21"/>
  <c r="N5218" i="21"/>
  <c r="N4764" i="21"/>
  <c r="N5404" i="21"/>
  <c r="N5010" i="21"/>
  <c r="N5175" i="21"/>
  <c r="N4744" i="21"/>
  <c r="N5197" i="21"/>
  <c r="N5559" i="21"/>
  <c r="N5235" i="21"/>
  <c r="N5784" i="21"/>
  <c r="N4719" i="21"/>
  <c r="N5438" i="21"/>
  <c r="N5758" i="21"/>
  <c r="N5084" i="21"/>
  <c r="N5046" i="21"/>
  <c r="N5245" i="21"/>
  <c r="N4787" i="21"/>
  <c r="N5029" i="21"/>
  <c r="N5749" i="21"/>
  <c r="N4723" i="21"/>
  <c r="N5713" i="21"/>
  <c r="N5411" i="21"/>
  <c r="N5679" i="21"/>
  <c r="N5174" i="21"/>
  <c r="N5505" i="21"/>
  <c r="N5139" i="21"/>
  <c r="N4722" i="21"/>
  <c r="N5161" i="21"/>
  <c r="N4838" i="21"/>
  <c r="N4824" i="21"/>
  <c r="N5288" i="21"/>
  <c r="N5588" i="21"/>
  <c r="N4779" i="21"/>
  <c r="N5486" i="21"/>
  <c r="N5371" i="21"/>
  <c r="N5767" i="21"/>
  <c r="N5757" i="21"/>
  <c r="N5287" i="21"/>
  <c r="N5179" i="21"/>
  <c r="N5756" i="21"/>
  <c r="N5531" i="21"/>
  <c r="N5521" i="21"/>
  <c r="N5783" i="21"/>
  <c r="N5494" i="21"/>
  <c r="N4885" i="21"/>
  <c r="N5446" i="21"/>
  <c r="N4813" i="21"/>
  <c r="N5782" i="21"/>
  <c r="N5198" i="21"/>
  <c r="N4958" i="21"/>
  <c r="N5652" i="21"/>
  <c r="N4809" i="21"/>
  <c r="N4989" i="21"/>
  <c r="N5196" i="21"/>
  <c r="N5079" i="21"/>
  <c r="N5370" i="21"/>
  <c r="N5773" i="21"/>
  <c r="N5562" i="21"/>
  <c r="N5369" i="21"/>
  <c r="N4734" i="21"/>
  <c r="N5410" i="21"/>
  <c r="N4746" i="21"/>
  <c r="N5341" i="21"/>
  <c r="N4758" i="21"/>
  <c r="N5190" i="21"/>
  <c r="N4757" i="21"/>
  <c r="N5206" i="21"/>
  <c r="N5509" i="21"/>
  <c r="N5523" i="21"/>
  <c r="N4745" i="21"/>
  <c r="N5295" i="21"/>
  <c r="N5473" i="21"/>
  <c r="N5314" i="21"/>
  <c r="N5537" i="21"/>
  <c r="N5045" i="21"/>
  <c r="N5792" i="21"/>
  <c r="N5102" i="21"/>
  <c r="N5674" i="21"/>
  <c r="N5660" i="21"/>
  <c r="N5391" i="21"/>
  <c r="N5717" i="21"/>
  <c r="N5684" i="21"/>
  <c r="N5740" i="21"/>
  <c r="N5160" i="21"/>
  <c r="N4931" i="21"/>
  <c r="N5270" i="21"/>
  <c r="N5150" i="21"/>
  <c r="N5739" i="21"/>
  <c r="N5173" i="21"/>
  <c r="N5636" i="21"/>
  <c r="N5020" i="21"/>
  <c r="N4752" i="21"/>
  <c r="N5696" i="21"/>
  <c r="N5720" i="21"/>
  <c r="N4950" i="21"/>
  <c r="N5747" i="21"/>
  <c r="N5255" i="21"/>
  <c r="N5214" i="21"/>
  <c r="N5710" i="21"/>
  <c r="N4860" i="21"/>
  <c r="N5529" i="21"/>
  <c r="N5078" i="21"/>
  <c r="N4751" i="21"/>
  <c r="N5254" i="21"/>
  <c r="N5561" i="21"/>
  <c r="N5094" i="21"/>
  <c r="N5110" i="21"/>
  <c r="N5635" i="21"/>
  <c r="N5463" i="21"/>
  <c r="N5172" i="21"/>
  <c r="N4733" i="21"/>
  <c r="N5390" i="21"/>
  <c r="N5365" i="21"/>
  <c r="N5541" i="21"/>
  <c r="N5781" i="21"/>
  <c r="N5239" i="21"/>
  <c r="N4936" i="21"/>
  <c r="N5039" i="21"/>
  <c r="N5049" i="21"/>
  <c r="N5044" i="21"/>
  <c r="N5032" i="21"/>
  <c r="N4967" i="21"/>
  <c r="N5536" i="21"/>
  <c r="N5222" i="21"/>
  <c r="N4866" i="21"/>
  <c r="N5350" i="21"/>
  <c r="N5031" i="21"/>
  <c r="N5549" i="21"/>
  <c r="N5001" i="21"/>
  <c r="N4806" i="21"/>
  <c r="N5678" i="21"/>
  <c r="N5087" i="21"/>
  <c r="N4901" i="21"/>
  <c r="N5557" i="21"/>
  <c r="N5548" i="21"/>
  <c r="N5437" i="21"/>
  <c r="N4855" i="21"/>
  <c r="N5349" i="21"/>
  <c r="N5425" i="21"/>
  <c r="N5570" i="21"/>
  <c r="N5457" i="21"/>
  <c r="N5594" i="21"/>
  <c r="N5006" i="21"/>
  <c r="N5515" i="21"/>
  <c r="N5068" i="21"/>
  <c r="N5725" i="21"/>
  <c r="N5009" i="21"/>
  <c r="N5067" i="21"/>
  <c r="N5030" i="21"/>
  <c r="N5403" i="21"/>
  <c r="N5364" i="21"/>
  <c r="N5454" i="21"/>
  <c r="N5634" i="21"/>
  <c r="N5651" i="21"/>
  <c r="N5645" i="21"/>
  <c r="N5086" i="21"/>
  <c r="N5019" i="21"/>
  <c r="N5453" i="21"/>
  <c r="N5308" i="21"/>
  <c r="N5712" i="21"/>
  <c r="N4756" i="21"/>
  <c r="N4785" i="21"/>
  <c r="N4784" i="21"/>
  <c r="N4755" i="21"/>
  <c r="N5485" i="21"/>
  <c r="N5027" i="21"/>
  <c r="N5221" i="21"/>
  <c r="N5319" i="21"/>
  <c r="N4914" i="21"/>
  <c r="N5472" i="21"/>
  <c r="N5113" i="21"/>
  <c r="N5424" i="21"/>
  <c r="N5253" i="21"/>
  <c r="N5185" i="21"/>
  <c r="N5665" i="21"/>
  <c r="N5170" i="21"/>
  <c r="N4811" i="21"/>
  <c r="N4828" i="21"/>
  <c r="N4910" i="21"/>
  <c r="N4957" i="21"/>
  <c r="N5633" i="21"/>
  <c r="N5731" i="21"/>
  <c r="N5484" i="21"/>
  <c r="N5307" i="21"/>
  <c r="N4810" i="21"/>
  <c r="N4837" i="21"/>
  <c r="N4836" i="21"/>
  <c r="N4835" i="21"/>
  <c r="N5159" i="21"/>
  <c r="N5066" i="21"/>
  <c r="N5065" i="21"/>
  <c r="N5493" i="21"/>
  <c r="N5036" i="21"/>
  <c r="N5085" i="21"/>
  <c r="N5664" i="21"/>
  <c r="N5024" i="21"/>
  <c r="N5452" i="21"/>
  <c r="N5689" i="21"/>
  <c r="N5772" i="21"/>
  <c r="N5669" i="21"/>
  <c r="N4873" i="21"/>
  <c r="N5332" i="21"/>
  <c r="N5567" i="21"/>
  <c r="N4963" i="21"/>
  <c r="N5109" i="21"/>
  <c r="N4917" i="21"/>
  <c r="N5178" i="21"/>
  <c r="N5357" i="21"/>
  <c r="N5447" i="21"/>
  <c r="N5231" i="21"/>
  <c r="N4971" i="21"/>
  <c r="N4747" i="21"/>
  <c r="N5363" i="21"/>
  <c r="N5014" i="21"/>
  <c r="N5018" i="21"/>
  <c r="N5409" i="21"/>
  <c r="N5282" i="21"/>
  <c r="N5117" i="21"/>
  <c r="N5700" i="21"/>
  <c r="N5528" i="21"/>
  <c r="N5123" i="21"/>
  <c r="N5005" i="21"/>
  <c r="N5048" i="21"/>
  <c r="N5606" i="21"/>
  <c r="N5345" i="21"/>
  <c r="N5496" i="21"/>
  <c r="N4903" i="21"/>
  <c r="N4905" i="21"/>
  <c r="N5423" i="21"/>
  <c r="N5503" i="21"/>
  <c r="N5560" i="21"/>
  <c r="N5755" i="21"/>
  <c r="N4718" i="21"/>
  <c r="N5746" i="21"/>
  <c r="N5064" i="21"/>
  <c r="N5514" i="21"/>
  <c r="N5408" i="21"/>
  <c r="N5238" i="21"/>
  <c r="N4913" i="21"/>
  <c r="N5462" i="21"/>
  <c r="N5294" i="21"/>
  <c r="N5709" i="21"/>
  <c r="N5657" i="21"/>
  <c r="N5186" i="21"/>
  <c r="N4983" i="21"/>
  <c r="N4970" i="21"/>
  <c r="N5691" i="21"/>
  <c r="N5017" i="21"/>
  <c r="N4880" i="21"/>
  <c r="N5663" i="21"/>
  <c r="N4819" i="21"/>
  <c r="N5780" i="21"/>
  <c r="N5062" i="21"/>
  <c r="N5279" i="21"/>
  <c r="N4969" i="21"/>
  <c r="N4892" i="21"/>
  <c r="N5644" i="21"/>
  <c r="N4717" i="21"/>
  <c r="N5220" i="21"/>
  <c r="N5101" i="21"/>
  <c r="N5508" i="21"/>
  <c r="N5138" i="21"/>
  <c r="N4704" i="21"/>
  <c r="N5356" i="21"/>
  <c r="N4822" i="21"/>
  <c r="N4780" i="21"/>
  <c r="N5093" i="21"/>
  <c r="N4703" i="21"/>
  <c r="N5023" i="21"/>
  <c r="N5599" i="21"/>
  <c r="N4896" i="21"/>
  <c r="N5293" i="21"/>
  <c r="N5520" i="21"/>
  <c r="N5587" i="21"/>
  <c r="N5189" i="21"/>
  <c r="N5122" i="21"/>
  <c r="N5436" i="21"/>
  <c r="N5695" i="21"/>
  <c r="N5422" i="21"/>
  <c r="N5038" i="21"/>
  <c r="N5362" i="21"/>
  <c r="N4812" i="21"/>
  <c r="N5435" i="21"/>
  <c r="N5556" i="21"/>
  <c r="N5092" i="21"/>
  <c r="N4716" i="21"/>
  <c r="N5450" i="21"/>
  <c r="N5217" i="21"/>
  <c r="N4769" i="21"/>
  <c r="N5091" i="21"/>
  <c r="N5330" i="21"/>
  <c r="N5244" i="21"/>
  <c r="N5368" i="21"/>
  <c r="N5329" i="21"/>
  <c r="N4845" i="21"/>
  <c r="N5075" i="21"/>
  <c r="N5683" i="21"/>
  <c r="N4721" i="21"/>
  <c r="N4774" i="21"/>
  <c r="N4846" i="21"/>
  <c r="N5699" i="21"/>
  <c r="N5286" i="21"/>
  <c r="N4935" i="21"/>
  <c r="N4934" i="21"/>
  <c r="N5137" i="21"/>
  <c r="N5576" i="21"/>
  <c r="N5694" i="21"/>
  <c r="N5057" i="21"/>
  <c r="N4786" i="21"/>
  <c r="N5719" i="21"/>
  <c r="N5502" i="21"/>
  <c r="N5575" i="21"/>
  <c r="N4949" i="21"/>
  <c r="N5306" i="21"/>
  <c r="N4805" i="21"/>
  <c r="N5361" i="21"/>
  <c r="N5507" i="21"/>
  <c r="N4728" i="21"/>
  <c r="N5331" i="21"/>
  <c r="N5617" i="21"/>
  <c r="N5693" i="21"/>
  <c r="N5116" i="21"/>
  <c r="N5400" i="21"/>
  <c r="N5407" i="21"/>
  <c r="N5631" i="21"/>
  <c r="N5445" i="21"/>
  <c r="N5609" i="21"/>
  <c r="N5586" i="21"/>
  <c r="N5269" i="21"/>
  <c r="N4930" i="21"/>
  <c r="N5650" i="21"/>
  <c r="N5367" i="21"/>
  <c r="N5643" i="21"/>
  <c r="N5471" i="21"/>
  <c r="N5108" i="21"/>
  <c r="N4844" i="21"/>
  <c r="N4900" i="21"/>
  <c r="N5789" i="21"/>
  <c r="N5037" i="21"/>
  <c r="N4899" i="21"/>
  <c r="N5612" i="21"/>
  <c r="N5501" i="21"/>
  <c r="N5626" i="21"/>
  <c r="N4781" i="21"/>
  <c r="N4773" i="21"/>
  <c r="N5630" i="21"/>
  <c r="N4830" i="21"/>
  <c r="N5188" i="21"/>
  <c r="N5187" i="21"/>
  <c r="N5212" i="21"/>
  <c r="N5090" i="21"/>
  <c r="N5629" i="21"/>
  <c r="N4800" i="21"/>
  <c r="N5605" i="21"/>
  <c r="N5081" i="21"/>
  <c r="N5358" i="21"/>
  <c r="N5284" i="21"/>
  <c r="N5250" i="21"/>
  <c r="N4879" i="21"/>
  <c r="N5690" i="21"/>
  <c r="N4865" i="21"/>
  <c r="N4868" i="21"/>
  <c r="N4789" i="21"/>
  <c r="N5788" i="21"/>
  <c r="N4962" i="21"/>
  <c r="N5004" i="21"/>
  <c r="N5682" i="21"/>
  <c r="N5616" i="21"/>
  <c r="N5754" i="21"/>
  <c r="N5608" i="21"/>
  <c r="N5121" i="21"/>
  <c r="N5585" i="21"/>
  <c r="N5584" i="21"/>
  <c r="N4968" i="21"/>
  <c r="N4916" i="21"/>
  <c r="N5083" i="21"/>
  <c r="N4933" i="21"/>
  <c r="N5766" i="21"/>
  <c r="N5779" i="21"/>
  <c r="N5234" i="21"/>
  <c r="N4898" i="21"/>
  <c r="N1280" i="21"/>
  <c r="N1276" i="21"/>
  <c r="N1275" i="21"/>
  <c r="N1274" i="21"/>
  <c r="N1273" i="21"/>
  <c r="N1272" i="21"/>
  <c r="N1271" i="21"/>
  <c r="N1269" i="21"/>
  <c r="N1264" i="21"/>
  <c r="N1263" i="21"/>
  <c r="N1262" i="21"/>
  <c r="N1259" i="21"/>
  <c r="N1258" i="21"/>
  <c r="N1257" i="21"/>
  <c r="N1256" i="21"/>
  <c r="N1255" i="21"/>
  <c r="N1253" i="21"/>
  <c r="N1252" i="21"/>
  <c r="N1251" i="21"/>
  <c r="N1250" i="21"/>
  <c r="N1249" i="21"/>
  <c r="N1248" i="21"/>
  <c r="N1247" i="21"/>
  <c r="N1246" i="21"/>
  <c r="N1245" i="21"/>
  <c r="N1244" i="21"/>
  <c r="N1243" i="21"/>
  <c r="N1242" i="21"/>
  <c r="N1240" i="21"/>
  <c r="N1239" i="21"/>
  <c r="N1238" i="21"/>
  <c r="N1236" i="21"/>
  <c r="N1235" i="21"/>
  <c r="N1234" i="21"/>
  <c r="N1233" i="21"/>
  <c r="N1232" i="21"/>
  <c r="N1231" i="21"/>
  <c r="N1230" i="21"/>
  <c r="N1229" i="21"/>
  <c r="N1228" i="21"/>
  <c r="N1227" i="21"/>
  <c r="N1226" i="21"/>
  <c r="N1225" i="21"/>
  <c r="N1222" i="21"/>
  <c r="N1221" i="21"/>
  <c r="N1220" i="21"/>
  <c r="N1219" i="21"/>
  <c r="N1218" i="21"/>
  <c r="N1217" i="21"/>
  <c r="N1216" i="21"/>
  <c r="N1215" i="21"/>
  <c r="N1214" i="21"/>
  <c r="N1213" i="21"/>
  <c r="N1212" i="21"/>
  <c r="N1211" i="21"/>
  <c r="N1210" i="21"/>
  <c r="N1209" i="21"/>
  <c r="N1208" i="21"/>
  <c r="N1207" i="21"/>
  <c r="N1206" i="21"/>
  <c r="N801" i="21"/>
  <c r="R801" i="21" s="1"/>
  <c r="N461" i="21"/>
  <c r="N1142" i="21"/>
  <c r="R1142" i="21" s="1"/>
  <c r="N1083" i="21"/>
  <c r="R1083" i="21" s="1"/>
  <c r="N1005" i="21"/>
  <c r="N1004" i="21"/>
  <c r="R1004" i="21" s="1"/>
  <c r="N553" i="21"/>
  <c r="R553" i="21" s="1"/>
  <c r="N466" i="21"/>
  <c r="N465" i="21"/>
  <c r="N1146" i="21"/>
  <c r="R1146" i="21" s="1"/>
  <c r="N1141" i="21"/>
  <c r="R1141" i="21" s="1"/>
  <c r="N1091" i="21"/>
  <c r="R1091" i="21" s="1"/>
  <c r="N1059" i="21"/>
  <c r="N1058" i="21"/>
  <c r="N1057" i="21"/>
  <c r="R1057" i="21" s="1"/>
  <c r="N1009" i="21"/>
  <c r="N994" i="21"/>
  <c r="R994" i="21" s="1"/>
  <c r="N853" i="21"/>
  <c r="N852" i="21"/>
  <c r="N734" i="21"/>
  <c r="R734" i="21" s="1"/>
  <c r="N651" i="21"/>
  <c r="N650" i="21"/>
  <c r="R650" i="21" s="1"/>
  <c r="N330" i="21"/>
  <c r="N329" i="21"/>
  <c r="N328" i="21"/>
  <c r="R328" i="21" s="1"/>
  <c r="N212" i="21"/>
  <c r="N211" i="21"/>
  <c r="N210" i="21"/>
  <c r="N209" i="21"/>
  <c r="R209" i="21" s="1"/>
  <c r="N182" i="21"/>
  <c r="N181" i="21"/>
  <c r="R181" i="21" s="1"/>
  <c r="N180" i="21"/>
  <c r="N1170" i="21"/>
  <c r="R1170" i="21" s="1"/>
  <c r="N1106" i="21"/>
  <c r="R1106" i="21" s="1"/>
  <c r="N986" i="21"/>
  <c r="N985" i="21"/>
  <c r="R985" i="21" s="1"/>
  <c r="N1134" i="21"/>
  <c r="N1133" i="21"/>
  <c r="N1132" i="21"/>
  <c r="R1132" i="21" s="1"/>
  <c r="N1077" i="21"/>
  <c r="N646" i="21"/>
  <c r="N645" i="21"/>
  <c r="N644" i="21"/>
  <c r="R644" i="21" s="1"/>
  <c r="N462" i="21"/>
  <c r="N1158" i="21"/>
  <c r="R1158" i="21" s="1"/>
  <c r="N1076" i="21"/>
  <c r="R1076" i="21" s="1"/>
  <c r="N1174" i="21"/>
  <c r="N1173" i="21"/>
  <c r="R1173" i="21" s="1"/>
  <c r="N1154" i="21"/>
  <c r="R1154" i="21" s="1"/>
  <c r="N1105" i="21"/>
  <c r="R1105" i="21" s="1"/>
  <c r="N781" i="21"/>
  <c r="N706" i="21"/>
  <c r="N705" i="21"/>
  <c r="R705" i="21" s="1"/>
  <c r="N691" i="21"/>
  <c r="N690" i="21"/>
  <c r="N689" i="21"/>
  <c r="N688" i="21"/>
  <c r="N560" i="21"/>
  <c r="N404" i="21"/>
  <c r="N403" i="21"/>
  <c r="R403" i="21" s="1"/>
  <c r="N156" i="21"/>
  <c r="N155" i="21"/>
  <c r="N1181" i="21"/>
  <c r="R1181" i="21" s="1"/>
  <c r="N1095" i="21"/>
  <c r="R1095" i="21" s="1"/>
  <c r="N788" i="21"/>
  <c r="N1180" i="21"/>
  <c r="R1180" i="21" s="1"/>
  <c r="N1179" i="21"/>
  <c r="R1179" i="21" s="1"/>
  <c r="N1177" i="21"/>
  <c r="N1176" i="21"/>
  <c r="N1175" i="21"/>
  <c r="R1175" i="21" s="1"/>
  <c r="N1098" i="21"/>
  <c r="N1097" i="21"/>
  <c r="N1096" i="21"/>
  <c r="R1096" i="21" s="1"/>
  <c r="N1041" i="21"/>
  <c r="N901" i="21"/>
  <c r="R901" i="21" s="1"/>
  <c r="N1140" i="21"/>
  <c r="R1140" i="21" s="1"/>
  <c r="N1021" i="21"/>
  <c r="R1021" i="21" s="1"/>
  <c r="N411" i="21"/>
  <c r="R411" i="21" s="1"/>
  <c r="N102" i="21"/>
  <c r="N1205" i="21"/>
  <c r="R1205" i="21" s="1"/>
  <c r="N1124" i="21"/>
  <c r="N647" i="21"/>
  <c r="R647" i="21" s="1"/>
  <c r="N267" i="21"/>
  <c r="R267" i="21" s="1"/>
  <c r="N1056" i="21"/>
  <c r="N1055" i="21"/>
  <c r="R1055" i="21" s="1"/>
  <c r="N1043" i="21"/>
  <c r="N1042" i="21"/>
  <c r="R1042" i="21" s="1"/>
  <c r="N949" i="21"/>
  <c r="N948" i="21"/>
  <c r="R948" i="21" s="1"/>
  <c r="N854" i="21"/>
  <c r="R854" i="21" s="1"/>
  <c r="N796" i="21"/>
  <c r="N795" i="21"/>
  <c r="N794" i="21"/>
  <c r="N787" i="21"/>
  <c r="R787" i="21" s="1"/>
  <c r="N764" i="21"/>
  <c r="R764" i="21" s="1"/>
  <c r="N687" i="21"/>
  <c r="R687" i="21" s="1"/>
  <c r="N618" i="21"/>
  <c r="R618" i="21" s="1"/>
  <c r="N588" i="21"/>
  <c r="N587" i="21"/>
  <c r="N586" i="21"/>
  <c r="N277" i="21"/>
  <c r="N276" i="21"/>
  <c r="R276" i="21" s="1"/>
  <c r="N179" i="21"/>
  <c r="R179" i="21" s="1"/>
  <c r="N176" i="21"/>
  <c r="R176" i="21" s="1"/>
  <c r="N154" i="21"/>
  <c r="R154" i="21" s="1"/>
  <c r="N88" i="21"/>
  <c r="R88" i="21" s="1"/>
  <c r="N1153" i="21"/>
  <c r="N1111" i="21"/>
  <c r="R1111" i="21" s="1"/>
  <c r="N1090" i="21"/>
  <c r="N1089" i="21"/>
  <c r="N1088" i="21"/>
  <c r="N1087" i="21"/>
  <c r="N1086" i="21"/>
  <c r="R1086" i="21" s="1"/>
  <c r="N976" i="21"/>
  <c r="N755" i="21"/>
  <c r="R755" i="21" s="1"/>
  <c r="N654" i="21"/>
  <c r="N653" i="21"/>
  <c r="N652" i="21"/>
  <c r="R652" i="21" s="1"/>
  <c r="N612" i="21"/>
  <c r="N611" i="21"/>
  <c r="R611" i="21" s="1"/>
  <c r="N184" i="21"/>
  <c r="N183" i="21"/>
  <c r="R183" i="21" s="1"/>
  <c r="N130" i="21"/>
  <c r="N129" i="21"/>
  <c r="N128" i="21"/>
  <c r="N127" i="21"/>
  <c r="N126" i="21"/>
  <c r="N125" i="21"/>
  <c r="N124" i="21"/>
  <c r="R124" i="21" s="1"/>
  <c r="N97" i="21"/>
  <c r="N96" i="21"/>
  <c r="R96" i="21" s="1"/>
  <c r="N1178" i="21"/>
  <c r="R1178" i="21" s="1"/>
  <c r="N1169" i="21"/>
  <c r="N1168" i="21"/>
  <c r="N1167" i="21"/>
  <c r="N1166" i="21"/>
  <c r="N1165" i="21"/>
  <c r="N1164" i="21"/>
  <c r="R1164" i="21" s="1"/>
  <c r="N1011" i="21"/>
  <c r="N1010" i="21"/>
  <c r="R1010" i="21" s="1"/>
  <c r="N200" i="21"/>
  <c r="N199" i="21"/>
  <c r="N195" i="21"/>
  <c r="N194" i="21"/>
  <c r="R194" i="21" s="1"/>
  <c r="N6" i="21"/>
  <c r="R6" i="21" s="1"/>
  <c r="N1171" i="21"/>
  <c r="R1171" i="21" s="1"/>
  <c r="N1163" i="21"/>
  <c r="N1162" i="21"/>
  <c r="N1161" i="21"/>
  <c r="N1160" i="21"/>
  <c r="N1159" i="21"/>
  <c r="R1159" i="21" s="1"/>
  <c r="N1156" i="21"/>
  <c r="R1156" i="21" s="1"/>
  <c r="N1122" i="21"/>
  <c r="R1122" i="21" s="1"/>
  <c r="N763" i="21"/>
  <c r="N762" i="21"/>
  <c r="N761" i="21"/>
  <c r="N760" i="21"/>
  <c r="N759" i="21"/>
  <c r="N758" i="21"/>
  <c r="N757" i="21"/>
  <c r="N756" i="21"/>
  <c r="R756" i="21" s="1"/>
  <c r="N453" i="21"/>
  <c r="N326" i="21"/>
  <c r="N150" i="21"/>
  <c r="R150" i="21" s="1"/>
  <c r="N1040" i="21"/>
  <c r="R1040" i="21" s="1"/>
  <c r="N1020" i="21"/>
  <c r="N1019" i="21"/>
  <c r="R1019" i="21" s="1"/>
  <c r="N928" i="21"/>
  <c r="N927" i="21"/>
  <c r="N670" i="21"/>
  <c r="N1145" i="21"/>
  <c r="N170" i="21"/>
  <c r="N169" i="21"/>
  <c r="N168" i="21"/>
  <c r="R168" i="21" s="1"/>
  <c r="N12" i="21"/>
  <c r="N11" i="21"/>
  <c r="N10" i="21"/>
  <c r="N1104" i="21"/>
  <c r="N1103" i="21"/>
  <c r="R1103" i="21" s="1"/>
  <c r="N1082" i="21"/>
  <c r="R1082" i="21" s="1"/>
  <c r="N1152" i="21"/>
  <c r="R1152" i="21" s="1"/>
  <c r="N1081" i="21"/>
  <c r="R1081" i="21" s="1"/>
  <c r="N8" i="21"/>
  <c r="N1109" i="21"/>
  <c r="N1138" i="21"/>
  <c r="N1137" i="21"/>
  <c r="N1136" i="21"/>
  <c r="N1135" i="21"/>
  <c r="R1135" i="21" s="1"/>
  <c r="N1123" i="21"/>
  <c r="R1123" i="21" s="1"/>
  <c r="N45" i="21"/>
  <c r="N567" i="21"/>
  <c r="N566" i="21"/>
  <c r="R566" i="21" s="1"/>
  <c r="N1045" i="21"/>
  <c r="N1044" i="21"/>
  <c r="R1044" i="21" s="1"/>
  <c r="N851" i="21"/>
  <c r="R851" i="21" s="1"/>
  <c r="N198" i="21"/>
  <c r="R198" i="21" s="1"/>
  <c r="N158" i="21"/>
  <c r="R158" i="21" s="1"/>
  <c r="N147" i="21"/>
  <c r="N9" i="21"/>
  <c r="R9" i="21" s="1"/>
  <c r="N107" i="21"/>
  <c r="R107" i="21" s="1"/>
  <c r="N1039" i="21"/>
  <c r="R1039" i="21" s="1"/>
  <c r="N620" i="21"/>
  <c r="R620" i="21" s="1"/>
  <c r="N525" i="21"/>
  <c r="R525" i="21" s="1"/>
  <c r="N285" i="21"/>
  <c r="R285" i="21" s="1"/>
  <c r="N1130" i="21"/>
  <c r="N1129" i="21"/>
  <c r="N1128" i="21"/>
  <c r="N1127" i="21"/>
  <c r="N1126" i="21"/>
  <c r="R1126" i="21" s="1"/>
  <c r="N552" i="21"/>
  <c r="R552" i="21" s="1"/>
  <c r="N301" i="21"/>
  <c r="N300" i="21"/>
  <c r="N397" i="21"/>
  <c r="R397" i="21" s="1"/>
  <c r="N164" i="21"/>
  <c r="N163" i="21"/>
  <c r="R163" i="21" s="1"/>
  <c r="N1172" i="21"/>
  <c r="R1172" i="21" s="1"/>
  <c r="N452" i="21"/>
  <c r="N451" i="21"/>
  <c r="R451" i="21" s="1"/>
  <c r="N1157" i="21"/>
  <c r="N663" i="21"/>
  <c r="R663" i="21" s="1"/>
  <c r="N1139" i="21"/>
  <c r="R1139" i="21" s="1"/>
  <c r="N499" i="21"/>
  <c r="R499" i="21" s="1"/>
  <c r="N202" i="21"/>
  <c r="R202" i="21" s="1"/>
  <c r="N1151" i="21"/>
  <c r="R1151" i="21" s="1"/>
  <c r="N1114" i="21"/>
  <c r="N1113" i="21"/>
  <c r="N1100" i="21"/>
  <c r="R1100" i="21" s="1"/>
  <c r="N85" i="21"/>
  <c r="R85" i="21" s="1"/>
  <c r="N1069" i="21"/>
  <c r="R1069" i="21" s="1"/>
  <c r="N380" i="21"/>
  <c r="N379" i="21"/>
  <c r="N378" i="21"/>
  <c r="R378" i="21" s="1"/>
  <c r="N1047" i="21"/>
  <c r="N1046" i="21"/>
  <c r="R1046" i="21" s="1"/>
  <c r="N619" i="21"/>
  <c r="N733" i="21"/>
  <c r="N732" i="21"/>
  <c r="N731" i="21"/>
  <c r="N1002" i="21"/>
  <c r="N1001" i="21"/>
  <c r="N146" i="21"/>
  <c r="N145" i="21"/>
  <c r="N144" i="21"/>
  <c r="N143" i="21"/>
  <c r="N142" i="21"/>
  <c r="N141" i="21"/>
  <c r="N140" i="21"/>
  <c r="N971" i="21"/>
  <c r="N970" i="21"/>
  <c r="R970" i="21" s="1"/>
  <c r="N1144" i="21"/>
  <c r="R1144" i="21" s="1"/>
  <c r="N557" i="21"/>
  <c r="N556" i="21"/>
  <c r="R556" i="21" s="1"/>
  <c r="N414" i="21"/>
  <c r="R414" i="21" s="1"/>
  <c r="N43" i="21"/>
  <c r="N42" i="21"/>
  <c r="N1125" i="21"/>
  <c r="R1125" i="21" s="1"/>
  <c r="N1003" i="21"/>
  <c r="N938" i="21"/>
  <c r="R938" i="21" s="1"/>
  <c r="N1143" i="21"/>
  <c r="R1143" i="21" s="1"/>
  <c r="N879" i="21"/>
  <c r="N878" i="21"/>
  <c r="N685" i="21"/>
  <c r="N975" i="21"/>
  <c r="R975" i="21" s="1"/>
  <c r="N615" i="21"/>
  <c r="N614" i="21"/>
  <c r="R614" i="21" s="1"/>
  <c r="N1155" i="21"/>
  <c r="R1155" i="21" s="1"/>
  <c r="N839" i="21"/>
  <c r="N374" i="21"/>
  <c r="N373" i="21"/>
  <c r="R373" i="21" s="1"/>
  <c r="N80" i="21"/>
  <c r="N79" i="21"/>
  <c r="R79" i="21" s="1"/>
  <c r="N1094" i="21"/>
  <c r="R1094" i="21" s="1"/>
  <c r="N1093" i="21"/>
  <c r="N1092" i="21"/>
  <c r="N900" i="21"/>
  <c r="N527" i="21"/>
  <c r="R527" i="21" s="1"/>
  <c r="N464" i="21"/>
  <c r="R464" i="21" s="1"/>
  <c r="N366" i="21"/>
  <c r="R366" i="21" s="1"/>
  <c r="N827" i="21"/>
  <c r="N826" i="21"/>
  <c r="N1071" i="21"/>
  <c r="N1070" i="21"/>
  <c r="N849" i="21"/>
  <c r="N848" i="21"/>
  <c r="N847" i="21"/>
  <c r="R847" i="21" s="1"/>
  <c r="N244" i="21"/>
  <c r="R244" i="21" s="1"/>
  <c r="N622" i="21"/>
  <c r="N197" i="21"/>
  <c r="N196" i="21"/>
  <c r="N1075" i="21"/>
  <c r="R1075" i="21" s="1"/>
  <c r="N621" i="21"/>
  <c r="R621" i="21" s="1"/>
  <c r="N1084" i="21"/>
  <c r="R1084" i="21" s="1"/>
  <c r="N745" i="21"/>
  <c r="R745" i="21" s="1"/>
  <c r="N364" i="21"/>
  <c r="N363" i="21"/>
  <c r="R363" i="21" s="1"/>
  <c r="N912" i="21"/>
  <c r="N998" i="21"/>
  <c r="R998" i="21" s="1"/>
  <c r="N1121" i="21"/>
  <c r="R1121" i="21" s="1"/>
  <c r="N825" i="21"/>
  <c r="N824" i="21"/>
  <c r="R824" i="21" s="1"/>
  <c r="N72" i="21"/>
  <c r="R72" i="21" s="1"/>
  <c r="N1108" i="21"/>
  <c r="R1108" i="21" s="1"/>
  <c r="N1116" i="21"/>
  <c r="N84" i="21"/>
  <c r="N1015" i="21"/>
  <c r="N1014" i="21"/>
  <c r="R1014" i="21" s="1"/>
  <c r="N1147" i="21"/>
  <c r="R1147" i="21" s="1"/>
  <c r="N254" i="21"/>
  <c r="R254" i="21" s="1"/>
  <c r="N1148" i="21"/>
  <c r="R1148" i="21" s="1"/>
  <c r="N575" i="21"/>
  <c r="N27" i="21"/>
  <c r="R27" i="21" s="1"/>
  <c r="N1107" i="21"/>
  <c r="R1107" i="21" s="1"/>
  <c r="N246" i="21"/>
  <c r="R246" i="21" s="1"/>
  <c r="N162" i="21"/>
  <c r="R162" i="21" s="1"/>
  <c r="N1131" i="21"/>
  <c r="R1131" i="21" s="1"/>
  <c r="N292" i="21"/>
  <c r="N291" i="21"/>
  <c r="N290" i="21"/>
  <c r="R290" i="21" s="1"/>
  <c r="N889" i="21"/>
  <c r="N888" i="21"/>
  <c r="R888" i="21" s="1"/>
  <c r="N377" i="21"/>
  <c r="N271" i="21"/>
  <c r="R271" i="21" s="1"/>
  <c r="N1150" i="21"/>
  <c r="N1149" i="21"/>
  <c r="N954" i="21"/>
  <c r="R954" i="21" s="1"/>
  <c r="N242" i="21"/>
  <c r="R242" i="21" s="1"/>
  <c r="N585" i="21"/>
  <c r="N584" i="21"/>
  <c r="R584" i="21" s="1"/>
  <c r="N41" i="21"/>
  <c r="N40" i="21"/>
  <c r="N39" i="21"/>
  <c r="N1024" i="21"/>
  <c r="R1024" i="21" s="1"/>
  <c r="N883" i="21"/>
  <c r="N1017" i="21"/>
  <c r="N1016" i="21"/>
  <c r="R1016" i="21" s="1"/>
  <c r="N44" i="21"/>
  <c r="R44" i="21" s="1"/>
  <c r="N1120" i="21"/>
  <c r="N1119" i="21"/>
  <c r="N1118" i="21"/>
  <c r="N1117" i="21"/>
  <c r="R1117" i="21" s="1"/>
  <c r="N435" i="21"/>
  <c r="R435" i="21" s="1"/>
  <c r="N229" i="21"/>
  <c r="R229" i="21" s="1"/>
  <c r="N511" i="21"/>
  <c r="N510" i="21"/>
  <c r="R510" i="21" s="1"/>
  <c r="N71" i="21"/>
  <c r="N1080" i="21"/>
  <c r="N1079" i="21"/>
  <c r="N1078" i="21"/>
  <c r="R1078" i="21" s="1"/>
  <c r="N882" i="21"/>
  <c r="N881" i="21"/>
  <c r="N880" i="21"/>
  <c r="R880" i="21" s="1"/>
  <c r="N1038" i="21"/>
  <c r="N561" i="21"/>
  <c r="R561" i="21" s="1"/>
  <c r="N241" i="21"/>
  <c r="N1112" i="21"/>
  <c r="R1112" i="21" s="1"/>
  <c r="N956" i="21"/>
  <c r="R956" i="21" s="1"/>
  <c r="N359" i="21"/>
  <c r="R359" i="21" s="1"/>
  <c r="N993" i="21"/>
  <c r="N992" i="21"/>
  <c r="N7" i="21"/>
  <c r="R7" i="21" s="1"/>
  <c r="N1099" i="21"/>
  <c r="R1099" i="21" s="1"/>
  <c r="N730" i="21"/>
  <c r="N729" i="21"/>
  <c r="R729" i="21" s="1"/>
  <c r="N91" i="21"/>
  <c r="N90" i="21"/>
  <c r="N89" i="21"/>
  <c r="N811" i="21"/>
  <c r="N810" i="21"/>
  <c r="N981" i="21"/>
  <c r="R981" i="21" s="1"/>
  <c r="N423" i="21"/>
  <c r="R423" i="21" s="1"/>
  <c r="N1115" i="21"/>
  <c r="R1115" i="21" s="1"/>
  <c r="N1202" i="21"/>
  <c r="R1202" i="21" s="1"/>
  <c r="N1022" i="21"/>
  <c r="N974" i="21"/>
  <c r="N872" i="21"/>
  <c r="N871" i="21"/>
  <c r="N870" i="21"/>
  <c r="N869" i="21"/>
  <c r="N868" i="21"/>
  <c r="N867" i="21"/>
  <c r="N866" i="21"/>
  <c r="R866" i="21" s="1"/>
  <c r="N1102" i="21"/>
  <c r="N1101" i="21"/>
  <c r="R1101" i="21" s="1"/>
  <c r="N1110" i="21"/>
  <c r="R1110" i="21" s="1"/>
  <c r="N1201" i="21"/>
  <c r="R1201" i="21" s="1"/>
  <c r="N834" i="21"/>
  <c r="R834" i="21" s="1"/>
  <c r="N455" i="21"/>
  <c r="N454" i="21"/>
  <c r="R454" i="21" s="1"/>
  <c r="N909" i="21"/>
  <c r="R909" i="21" s="1"/>
  <c r="N1200" i="21"/>
  <c r="R1200" i="21" s="1"/>
  <c r="N492" i="21"/>
  <c r="R492" i="21" s="1"/>
  <c r="N1074" i="21"/>
  <c r="N1073" i="21"/>
  <c r="R1073" i="21" s="1"/>
  <c r="N1068" i="21"/>
  <c r="N281" i="21"/>
  <c r="N280" i="21"/>
  <c r="R280" i="21" s="1"/>
  <c r="N1072" i="21"/>
  <c r="N376" i="21"/>
  <c r="R376" i="21" s="1"/>
  <c r="N263" i="21"/>
  <c r="R263" i="21" s="1"/>
  <c r="N234" i="21"/>
  <c r="R234" i="21" s="1"/>
  <c r="N741" i="21"/>
  <c r="N701" i="21"/>
  <c r="R701" i="21" s="1"/>
  <c r="N740" i="21"/>
  <c r="N739" i="21"/>
  <c r="N738" i="21"/>
  <c r="R738" i="21" s="1"/>
  <c r="N700" i="21"/>
  <c r="N1085" i="21"/>
  <c r="R1085" i="21" s="1"/>
  <c r="N898" i="21"/>
  <c r="N897" i="21"/>
  <c r="R897" i="21" s="1"/>
  <c r="N896" i="21"/>
  <c r="N895" i="21"/>
  <c r="R895" i="21" s="1"/>
  <c r="N749" i="21"/>
  <c r="N748" i="21"/>
  <c r="N747" i="21"/>
  <c r="R747" i="21" s="1"/>
  <c r="N937" i="21"/>
  <c r="N940" i="21"/>
  <c r="N1035" i="21"/>
  <c r="N1034" i="21"/>
  <c r="N1033" i="21"/>
  <c r="N1032" i="21"/>
  <c r="N1031" i="21"/>
  <c r="R1031" i="21" s="1"/>
  <c r="N936" i="21"/>
  <c r="N838" i="21"/>
  <c r="N935" i="21"/>
  <c r="N934" i="21"/>
  <c r="N933" i="21"/>
  <c r="R933" i="21" s="1"/>
  <c r="N1199" i="21"/>
  <c r="R1199" i="21" s="1"/>
  <c r="N1198" i="21"/>
  <c r="R1198" i="21" s="1"/>
  <c r="N800" i="21"/>
  <c r="N799" i="21"/>
  <c r="R799" i="21" s="1"/>
  <c r="N1064" i="21"/>
  <c r="R1064" i="21" s="1"/>
  <c r="N926" i="21"/>
  <c r="R926" i="21" s="1"/>
  <c r="N932" i="21"/>
  <c r="N208" i="21"/>
  <c r="N26" i="21"/>
  <c r="R26" i="21" s="1"/>
  <c r="N1063" i="21"/>
  <c r="N207" i="21"/>
  <c r="R207" i="21" s="1"/>
  <c r="N775" i="21"/>
  <c r="N774" i="21"/>
  <c r="N773" i="21"/>
  <c r="N772" i="21"/>
  <c r="N771" i="21"/>
  <c r="N770" i="21"/>
  <c r="N809" i="21"/>
  <c r="R809" i="21" s="1"/>
  <c r="N822" i="21"/>
  <c r="N821" i="21"/>
  <c r="R821" i="21" s="1"/>
  <c r="N426" i="21"/>
  <c r="N425" i="21"/>
  <c r="N424" i="21"/>
  <c r="R424" i="21" s="1"/>
  <c r="N995" i="21"/>
  <c r="N1030" i="21"/>
  <c r="N1029" i="21"/>
  <c r="R1029" i="21" s="1"/>
  <c r="N669" i="21"/>
  <c r="R669" i="21" s="1"/>
  <c r="N903" i="21"/>
  <c r="N902" i="21"/>
  <c r="R902" i="21" s="1"/>
  <c r="N911" i="21"/>
  <c r="R911" i="21" s="1"/>
  <c r="N893" i="21"/>
  <c r="N892" i="21"/>
  <c r="R892" i="21" s="1"/>
  <c r="N698" i="21"/>
  <c r="N623" i="21"/>
  <c r="R623" i="21" s="1"/>
  <c r="N239" i="21"/>
  <c r="N118" i="21"/>
  <c r="N117" i="21"/>
  <c r="N973" i="21"/>
  <c r="N972" i="21"/>
  <c r="R972" i="21" s="1"/>
  <c r="N885" i="21"/>
  <c r="R885" i="21" s="1"/>
  <c r="N275" i="21"/>
  <c r="R275" i="21" s="1"/>
  <c r="N243" i="21"/>
  <c r="R243" i="21" s="1"/>
  <c r="N201" i="21"/>
  <c r="R201" i="21" s="1"/>
  <c r="N953" i="21"/>
  <c r="N952" i="21"/>
  <c r="N951" i="21"/>
  <c r="R951" i="21" s="1"/>
  <c r="N939" i="21"/>
  <c r="R939" i="21" s="1"/>
  <c r="N807" i="21"/>
  <c r="N806" i="21"/>
  <c r="N805" i="21"/>
  <c r="R805" i="21" s="1"/>
  <c r="N390" i="21"/>
  <c r="N265" i="21"/>
  <c r="N264" i="21"/>
  <c r="R264" i="21" s="1"/>
  <c r="N192" i="21"/>
  <c r="N191" i="21"/>
  <c r="N1065" i="21"/>
  <c r="R1065" i="21" s="1"/>
  <c r="N786" i="21"/>
  <c r="R786" i="21" s="1"/>
  <c r="N463" i="21"/>
  <c r="R463" i="21" s="1"/>
  <c r="N421" i="21"/>
  <c r="N255" i="21"/>
  <c r="R255" i="21" s="1"/>
  <c r="N153" i="21"/>
  <c r="N152" i="21"/>
  <c r="N151" i="21"/>
  <c r="R151" i="21" s="1"/>
  <c r="N104" i="21"/>
  <c r="N103" i="21"/>
  <c r="R103" i="21" s="1"/>
  <c r="N955" i="21"/>
  <c r="N697" i="21"/>
  <c r="R697" i="21" s="1"/>
  <c r="N501" i="21"/>
  <c r="R501" i="21" s="1"/>
  <c r="N116" i="21"/>
  <c r="R116" i="21" s="1"/>
  <c r="N109" i="21"/>
  <c r="R109" i="21" s="1"/>
  <c r="N769" i="21"/>
  <c r="N768" i="21"/>
  <c r="N767" i="21"/>
  <c r="N766" i="21"/>
  <c r="N765" i="21"/>
  <c r="R765" i="21" s="1"/>
  <c r="N24" i="21"/>
  <c r="N23" i="21"/>
  <c r="R23" i="21" s="1"/>
  <c r="N13" i="21"/>
  <c r="R13" i="21" s="1"/>
  <c r="N1054" i="21"/>
  <c r="N1053" i="21"/>
  <c r="N1052" i="21"/>
  <c r="N1051" i="21"/>
  <c r="N1050" i="21"/>
  <c r="R1050" i="21" s="1"/>
  <c r="N1049" i="21"/>
  <c r="N1048" i="21"/>
  <c r="R1048" i="21" s="1"/>
  <c r="N746" i="21"/>
  <c r="R746" i="21" s="1"/>
  <c r="N503" i="21"/>
  <c r="N122" i="21"/>
  <c r="R122" i="21" s="1"/>
  <c r="N111" i="21"/>
  <c r="R111" i="21" s="1"/>
  <c r="N1062" i="21"/>
  <c r="N1028" i="21"/>
  <c r="N1027" i="21"/>
  <c r="N1026" i="21"/>
  <c r="N1025" i="21"/>
  <c r="N980" i="21"/>
  <c r="R980" i="21" s="1"/>
  <c r="N797" i="21"/>
  <c r="R797" i="21" s="1"/>
  <c r="N737" i="21"/>
  <c r="R737" i="21" s="1"/>
  <c r="N597" i="21"/>
  <c r="N596" i="21"/>
  <c r="N595" i="21"/>
  <c r="N594" i="21"/>
  <c r="N593" i="21"/>
  <c r="N592" i="21"/>
  <c r="N591" i="21"/>
  <c r="R591" i="21" s="1"/>
  <c r="N413" i="21"/>
  <c r="N412" i="21"/>
  <c r="R412" i="21" s="1"/>
  <c r="N394" i="21"/>
  <c r="N393" i="21"/>
  <c r="N392" i="21"/>
  <c r="N391" i="21"/>
  <c r="R391" i="21" s="1"/>
  <c r="N385" i="21"/>
  <c r="N384" i="21"/>
  <c r="N383" i="21"/>
  <c r="N382" i="21"/>
  <c r="R382" i="21" s="1"/>
  <c r="N266" i="21"/>
  <c r="N925" i="21"/>
  <c r="N924" i="21"/>
  <c r="R924" i="21" s="1"/>
  <c r="N905" i="21"/>
  <c r="R905" i="21" s="1"/>
  <c r="N891" i="21"/>
  <c r="N890" i="21"/>
  <c r="R890" i="21" s="1"/>
  <c r="N671" i="21"/>
  <c r="R671" i="21" s="1"/>
  <c r="N579" i="21"/>
  <c r="N578" i="21"/>
  <c r="N577" i="21"/>
  <c r="N315" i="21"/>
  <c r="N314" i="21"/>
  <c r="N313" i="21"/>
  <c r="N312" i="21"/>
  <c r="N311" i="21"/>
  <c r="N1197" i="21"/>
  <c r="R1197" i="21" s="1"/>
  <c r="N574" i="21"/>
  <c r="R574" i="21" s="1"/>
  <c r="N370" i="21"/>
  <c r="N369" i="21"/>
  <c r="R369" i="21" s="1"/>
  <c r="N115" i="21"/>
  <c r="R115" i="21" s="1"/>
  <c r="N1196" i="21"/>
  <c r="R1196" i="21" s="1"/>
  <c r="N1066" i="21"/>
  <c r="N1037" i="21"/>
  <c r="N1036" i="21"/>
  <c r="R1036" i="21" s="1"/>
  <c r="N996" i="21"/>
  <c r="N625" i="21"/>
  <c r="R625" i="21" s="1"/>
  <c r="N219" i="21"/>
  <c r="R219" i="21" s="1"/>
  <c r="N133" i="21"/>
  <c r="N132" i="21"/>
  <c r="N979" i="21"/>
  <c r="R979" i="21" s="1"/>
  <c r="N279" i="21"/>
  <c r="N278" i="21"/>
  <c r="R278" i="21" s="1"/>
  <c r="N1061" i="21"/>
  <c r="N1060" i="21"/>
  <c r="R1060" i="21" s="1"/>
  <c r="N1008" i="21"/>
  <c r="R1008" i="21" s="1"/>
  <c r="N568" i="21"/>
  <c r="N333" i="21"/>
  <c r="N332" i="21"/>
  <c r="N331" i="21"/>
  <c r="R331" i="21" s="1"/>
  <c r="N310" i="21"/>
  <c r="N309" i="21"/>
  <c r="R309" i="21" s="1"/>
  <c r="N238" i="21"/>
  <c r="R238" i="21" s="1"/>
  <c r="N174" i="21"/>
  <c r="N76" i="21"/>
  <c r="R76" i="21" s="1"/>
  <c r="N1067" i="21"/>
  <c r="R1067" i="21" s="1"/>
  <c r="N1000" i="21"/>
  <c r="N999" i="21"/>
  <c r="R999" i="21" s="1"/>
  <c r="N884" i="21"/>
  <c r="R884" i="21" s="1"/>
  <c r="N721" i="21"/>
  <c r="R721" i="21" s="1"/>
  <c r="N340" i="21"/>
  <c r="N339" i="21"/>
  <c r="R339" i="21" s="1"/>
  <c r="N253" i="21"/>
  <c r="N252" i="21"/>
  <c r="R252" i="21" s="1"/>
  <c r="N22" i="21"/>
  <c r="N21" i="21"/>
  <c r="N20" i="21"/>
  <c r="N19" i="21"/>
  <c r="N18" i="21"/>
  <c r="R18" i="21" s="1"/>
  <c r="N914" i="21"/>
  <c r="N913" i="21"/>
  <c r="R913" i="21" s="1"/>
  <c r="N270" i="21"/>
  <c r="R270" i="21" s="1"/>
  <c r="N997" i="21"/>
  <c r="R997" i="21" s="1"/>
  <c r="N684" i="21"/>
  <c r="N916" i="21"/>
  <c r="N915" i="21"/>
  <c r="R915" i="21" s="1"/>
  <c r="N576" i="21"/>
  <c r="R576" i="21" s="1"/>
  <c r="N1018" i="21"/>
  <c r="R1018" i="21" s="1"/>
  <c r="N131" i="21"/>
  <c r="R131" i="21" s="1"/>
  <c r="N1195" i="21"/>
  <c r="R1195" i="21" s="1"/>
  <c r="N904" i="21"/>
  <c r="R904" i="21" s="1"/>
  <c r="N736" i="21"/>
  <c r="N735" i="21"/>
  <c r="R735" i="21" s="1"/>
  <c r="N190" i="21"/>
  <c r="R190" i="21" s="1"/>
  <c r="N1023" i="21"/>
  <c r="R1023" i="21" s="1"/>
  <c r="N875" i="21"/>
  <c r="R875" i="21" s="1"/>
  <c r="N899" i="21"/>
  <c r="R899" i="21" s="1"/>
  <c r="N780" i="21"/>
  <c r="R780" i="21" s="1"/>
  <c r="N947" i="21"/>
  <c r="N919" i="21"/>
  <c r="N918" i="21"/>
  <c r="N917" i="21"/>
  <c r="R917" i="21" s="1"/>
  <c r="N327" i="21"/>
  <c r="R327" i="21" s="1"/>
  <c r="N298" i="21"/>
  <c r="N297" i="21"/>
  <c r="R297" i="21" s="1"/>
  <c r="N920" i="21"/>
  <c r="N338" i="21"/>
  <c r="N337" i="21"/>
  <c r="N336" i="21"/>
  <c r="N335" i="21"/>
  <c r="N334" i="21"/>
  <c r="R334" i="21" s="1"/>
  <c r="N984" i="21"/>
  <c r="N983" i="21"/>
  <c r="N982" i="21"/>
  <c r="R982" i="21" s="1"/>
  <c r="N1007" i="21"/>
  <c r="N1006" i="21"/>
  <c r="R1006" i="21" s="1"/>
  <c r="N950" i="21"/>
  <c r="R950" i="21" s="1"/>
  <c r="N894" i="21"/>
  <c r="R894" i="21" s="1"/>
  <c r="N887" i="21"/>
  <c r="N886" i="21"/>
  <c r="N877" i="21"/>
  <c r="N876" i="21"/>
  <c r="R876" i="21" s="1"/>
  <c r="N820" i="21"/>
  <c r="R820" i="21" s="1"/>
  <c r="N458" i="21"/>
  <c r="N467" i="21"/>
  <c r="R467" i="21" s="1"/>
  <c r="N558" i="21"/>
  <c r="R558" i="21" s="1"/>
  <c r="N262" i="21"/>
  <c r="N703" i="21"/>
  <c r="N702" i="21"/>
  <c r="R702" i="21" s="1"/>
  <c r="N358" i="21"/>
  <c r="R358" i="21" s="1"/>
  <c r="N942" i="21"/>
  <c r="N206" i="21"/>
  <c r="R206" i="21" s="1"/>
  <c r="N946" i="21"/>
  <c r="N945" i="21"/>
  <c r="N306" i="21"/>
  <c r="N305" i="21"/>
  <c r="R305" i="21" s="1"/>
  <c r="N515" i="21"/>
  <c r="N514" i="21"/>
  <c r="R514" i="21" s="1"/>
  <c r="N677" i="21"/>
  <c r="N676" i="21"/>
  <c r="N675" i="21"/>
  <c r="N674" i="21"/>
  <c r="R674" i="21" s="1"/>
  <c r="N929" i="21"/>
  <c r="R929" i="21" s="1"/>
  <c r="N224" i="21"/>
  <c r="N223" i="21"/>
  <c r="N222" i="21"/>
  <c r="N221" i="21"/>
  <c r="N220" i="21"/>
  <c r="N218" i="21"/>
  <c r="N217" i="21"/>
  <c r="N216" i="21"/>
  <c r="R216" i="21" s="1"/>
  <c r="N83" i="21"/>
  <c r="N82" i="21"/>
  <c r="N81" i="21"/>
  <c r="R81" i="21" s="1"/>
  <c r="N941" i="21"/>
  <c r="N559" i="21"/>
  <c r="R559" i="21" s="1"/>
  <c r="N446" i="21"/>
  <c r="R446" i="21" s="1"/>
  <c r="N817" i="21"/>
  <c r="N816" i="21"/>
  <c r="N815" i="21"/>
  <c r="N814" i="21"/>
  <c r="N348" i="21"/>
  <c r="N347" i="21"/>
  <c r="N346" i="21"/>
  <c r="R346" i="21" s="1"/>
  <c r="N969" i="21"/>
  <c r="N968" i="21"/>
  <c r="N967" i="21"/>
  <c r="N966" i="21"/>
  <c r="N965" i="21"/>
  <c r="N964" i="21"/>
  <c r="N963" i="21"/>
  <c r="N962" i="21"/>
  <c r="N961" i="21"/>
  <c r="N960" i="21"/>
  <c r="R960" i="21" s="1"/>
  <c r="N858" i="21"/>
  <c r="N681" i="21"/>
  <c r="N680" i="21"/>
  <c r="N679" i="21"/>
  <c r="N836" i="21"/>
  <c r="R836" i="21" s="1"/>
  <c r="N608" i="21"/>
  <c r="N607" i="21"/>
  <c r="N606" i="21"/>
  <c r="R606" i="21" s="1"/>
  <c r="N1012" i="21"/>
  <c r="N923" i="21"/>
  <c r="N922" i="21"/>
  <c r="R922" i="21" s="1"/>
  <c r="N908" i="21"/>
  <c r="N907" i="21"/>
  <c r="N906" i="21"/>
  <c r="R906" i="21" s="1"/>
  <c r="N590" i="21"/>
  <c r="N589" i="21"/>
  <c r="N944" i="21"/>
  <c r="N943" i="21"/>
  <c r="R943" i="21" s="1"/>
  <c r="N831" i="21"/>
  <c r="N830" i="21"/>
  <c r="N829" i="21"/>
  <c r="N828" i="21"/>
  <c r="R828" i="21" s="1"/>
  <c r="N857" i="21"/>
  <c r="N159" i="21"/>
  <c r="R159" i="21" s="1"/>
  <c r="N498" i="21"/>
  <c r="N497" i="21"/>
  <c r="N496" i="21"/>
  <c r="R496" i="21" s="1"/>
  <c r="N513" i="21"/>
  <c r="R513" i="21" s="1"/>
  <c r="N1013" i="21"/>
  <c r="R1013" i="21" s="1"/>
  <c r="N833" i="21"/>
  <c r="N832" i="21"/>
  <c r="R832" i="21" s="1"/>
  <c r="N978" i="21"/>
  <c r="N977" i="21"/>
  <c r="R977" i="21" s="1"/>
  <c r="N269" i="21"/>
  <c r="R269" i="21" s="1"/>
  <c r="N257" i="21"/>
  <c r="N930" i="21"/>
  <c r="R930" i="21" s="1"/>
  <c r="N613" i="21"/>
  <c r="N261" i="21"/>
  <c r="N260" i="21"/>
  <c r="N259" i="21"/>
  <c r="N258" i="21"/>
  <c r="R258" i="21" s="1"/>
  <c r="N70" i="21"/>
  <c r="N69" i="21"/>
  <c r="N68" i="21"/>
  <c r="N67" i="21"/>
  <c r="N66" i="21"/>
  <c r="N65" i="21"/>
  <c r="N64" i="21"/>
  <c r="N63" i="21"/>
  <c r="N62" i="21"/>
  <c r="N921" i="21"/>
  <c r="N345" i="21"/>
  <c r="N798" i="21"/>
  <c r="R798" i="21" s="1"/>
  <c r="N351" i="21"/>
  <c r="R351" i="21" s="1"/>
  <c r="N855" i="21"/>
  <c r="R855" i="21" s="1"/>
  <c r="N696" i="21"/>
  <c r="R696" i="21" s="1"/>
  <c r="N549" i="21"/>
  <c r="N548" i="21"/>
  <c r="N547" i="21"/>
  <c r="N546" i="21"/>
  <c r="N74" i="21"/>
  <c r="N73" i="21"/>
  <c r="R73" i="21" s="1"/>
  <c r="N186" i="21"/>
  <c r="R186" i="21" s="1"/>
  <c r="N728" i="21"/>
  <c r="N460" i="21"/>
  <c r="N459" i="21"/>
  <c r="R459" i="21" s="1"/>
  <c r="N959" i="21"/>
  <c r="N958" i="21"/>
  <c r="N957" i="21"/>
  <c r="R957" i="21" s="1"/>
  <c r="N793" i="21"/>
  <c r="N565" i="21"/>
  <c r="N233" i="21"/>
  <c r="N362" i="21"/>
  <c r="N361" i="21"/>
  <c r="N792" i="21"/>
  <c r="R792" i="21" s="1"/>
  <c r="N910" i="21"/>
  <c r="R910" i="21" s="1"/>
  <c r="N791" i="21"/>
  <c r="R791" i="21" s="1"/>
  <c r="N227" i="21"/>
  <c r="R227" i="21" s="1"/>
  <c r="N319" i="21"/>
  <c r="N110" i="21"/>
  <c r="R110" i="21" s="1"/>
  <c r="N785" i="21"/>
  <c r="R785" i="21" s="1"/>
  <c r="N518" i="21"/>
  <c r="R518" i="21" s="1"/>
  <c r="N991" i="21"/>
  <c r="N990" i="21"/>
  <c r="N989" i="21"/>
  <c r="N988" i="21"/>
  <c r="N987" i="21"/>
  <c r="R987" i="21" s="1"/>
  <c r="N845" i="21"/>
  <c r="R845" i="21" s="1"/>
  <c r="N526" i="21"/>
  <c r="R526" i="21" s="1"/>
  <c r="N1194" i="21"/>
  <c r="R1194" i="21" s="1"/>
  <c r="N874" i="21"/>
  <c r="N873" i="21"/>
  <c r="R873" i="21" s="1"/>
  <c r="N228" i="21"/>
  <c r="N865" i="21"/>
  <c r="N864" i="21"/>
  <c r="N863" i="21"/>
  <c r="N862" i="21"/>
  <c r="N861" i="21"/>
  <c r="N860" i="21"/>
  <c r="N859" i="21"/>
  <c r="N754" i="21"/>
  <c r="R754" i="21" s="1"/>
  <c r="N1193" i="21"/>
  <c r="R1193" i="21" s="1"/>
  <c r="N856" i="21"/>
  <c r="R856" i="21" s="1"/>
  <c r="N699" i="21"/>
  <c r="R699" i="21" s="1"/>
  <c r="N249" i="21"/>
  <c r="N248" i="21"/>
  <c r="R248" i="21" s="1"/>
  <c r="N819" i="21"/>
  <c r="N818" i="21"/>
  <c r="R818" i="21" s="1"/>
  <c r="N720" i="21"/>
  <c r="N719" i="21"/>
  <c r="R719" i="21" s="1"/>
  <c r="N790" i="21"/>
  <c r="R790" i="21" s="1"/>
  <c r="N931" i="21"/>
  <c r="R931" i="21" s="1"/>
  <c r="N256" i="21"/>
  <c r="R256" i="21" s="1"/>
  <c r="N389" i="21"/>
  <c r="N388" i="21"/>
  <c r="R388" i="21" s="1"/>
  <c r="N1192" i="21"/>
  <c r="R1192" i="21" s="1"/>
  <c r="N643" i="21"/>
  <c r="N642" i="21"/>
  <c r="R642" i="21" s="1"/>
  <c r="N850" i="21"/>
  <c r="R850" i="21" s="1"/>
  <c r="N603" i="21"/>
  <c r="N1191" i="21"/>
  <c r="N356" i="21"/>
  <c r="R356" i="21" s="1"/>
  <c r="N500" i="21"/>
  <c r="N804" i="21"/>
  <c r="N803" i="21"/>
  <c r="N802" i="21"/>
  <c r="R802" i="21" s="1"/>
  <c r="N302" i="21"/>
  <c r="R302" i="21" s="1"/>
  <c r="N808" i="21"/>
  <c r="N94" i="21"/>
  <c r="R94" i="21" s="1"/>
  <c r="N441" i="21"/>
  <c r="N440" i="21"/>
  <c r="R440" i="21" s="1"/>
  <c r="N350" i="21"/>
  <c r="R350" i="21" s="1"/>
  <c r="N447" i="21"/>
  <c r="N232" i="21"/>
  <c r="N231" i="21"/>
  <c r="N139" i="21"/>
  <c r="N138" i="21"/>
  <c r="N137" i="21"/>
  <c r="N136" i="21"/>
  <c r="N135" i="21"/>
  <c r="R135" i="21" s="1"/>
  <c r="N602" i="21"/>
  <c r="N601" i="21"/>
  <c r="N415" i="21"/>
  <c r="R415" i="21" s="1"/>
  <c r="N187" i="21"/>
  <c r="R187" i="21" s="1"/>
  <c r="N419" i="21"/>
  <c r="R419" i="21" s="1"/>
  <c r="N31" i="21"/>
  <c r="R31" i="21" s="1"/>
  <c r="N1190" i="21"/>
  <c r="R1190" i="21" s="1"/>
  <c r="N387" i="21"/>
  <c r="R387" i="21" s="1"/>
  <c r="N360" i="21"/>
  <c r="N750" i="21"/>
  <c r="R750" i="21" s="1"/>
  <c r="N521" i="21"/>
  <c r="R521" i="21" s="1"/>
  <c r="N1204" i="21"/>
  <c r="R1204" i="21" s="1"/>
  <c r="N813" i="21"/>
  <c r="N812" i="21"/>
  <c r="R812" i="21" s="1"/>
  <c r="N29" i="21"/>
  <c r="N28" i="21"/>
  <c r="N17" i="21"/>
  <c r="N16" i="21"/>
  <c r="N15" i="21"/>
  <c r="N14" i="21"/>
  <c r="R14" i="21" s="1"/>
  <c r="N161" i="21"/>
  <c r="N160" i="21"/>
  <c r="R160" i="21" s="1"/>
  <c r="N418" i="21"/>
  <c r="N520" i="21"/>
  <c r="N519" i="21"/>
  <c r="N491" i="21"/>
  <c r="N490" i="21"/>
  <c r="N489" i="21"/>
  <c r="N488" i="21"/>
  <c r="N487" i="21"/>
  <c r="N486" i="21"/>
  <c r="R486" i="21" s="1"/>
  <c r="N1189" i="21"/>
  <c r="R1189" i="21" s="1"/>
  <c r="N683" i="21"/>
  <c r="N636" i="21"/>
  <c r="N635" i="21"/>
  <c r="R635" i="21" s="1"/>
  <c r="N837" i="21"/>
  <c r="R837" i="21" s="1"/>
  <c r="N1203" i="21"/>
  <c r="N783" i="21"/>
  <c r="N782" i="21"/>
  <c r="R782" i="21" s="1"/>
  <c r="N662" i="21"/>
  <c r="N407" i="21"/>
  <c r="N406" i="21"/>
  <c r="N396" i="21"/>
  <c r="N375" i="21"/>
  <c r="N342" i="21"/>
  <c r="R342" i="21" s="1"/>
  <c r="N318" i="21"/>
  <c r="N101" i="21"/>
  <c r="N100" i="21"/>
  <c r="N99" i="21"/>
  <c r="N98" i="21"/>
  <c r="R98" i="21" s="1"/>
  <c r="N5" i="21"/>
  <c r="N4" i="21"/>
  <c r="N779" i="21"/>
  <c r="N778" i="21"/>
  <c r="R778" i="21" s="1"/>
  <c r="N835" i="21"/>
  <c r="R835" i="21" s="1"/>
  <c r="N523" i="21"/>
  <c r="N522" i="21"/>
  <c r="R522" i="21" s="1"/>
  <c r="N402" i="21"/>
  <c r="N401" i="21"/>
  <c r="R401" i="21" s="1"/>
  <c r="N237" i="21"/>
  <c r="R237" i="21" s="1"/>
  <c r="N509" i="21"/>
  <c r="N508" i="21"/>
  <c r="N507" i="21"/>
  <c r="N506" i="21"/>
  <c r="N505" i="21"/>
  <c r="N504" i="21"/>
  <c r="R504" i="21" s="1"/>
  <c r="N2" i="21"/>
  <c r="R2" i="21" s="1"/>
  <c r="N341" i="21"/>
  <c r="N457" i="21"/>
  <c r="N456" i="21"/>
  <c r="R456" i="21" s="1"/>
  <c r="N573" i="21"/>
  <c r="N572" i="21"/>
  <c r="N571" i="21"/>
  <c r="R571" i="21" s="1"/>
  <c r="N214" i="21"/>
  <c r="N213" i="21"/>
  <c r="R213" i="21" s="1"/>
  <c r="N189" i="21"/>
  <c r="R189" i="21" s="1"/>
  <c r="N33" i="21"/>
  <c r="R33" i="21" s="1"/>
  <c r="N707" i="21"/>
  <c r="R707" i="21" s="1"/>
  <c r="N368" i="21"/>
  <c r="N87" i="21"/>
  <c r="R87" i="21" s="1"/>
  <c r="N777" i="21"/>
  <c r="N776" i="21"/>
  <c r="R776" i="21" s="1"/>
  <c r="N570" i="21"/>
  <c r="N630" i="21"/>
  <c r="N629" i="21"/>
  <c r="N628" i="21"/>
  <c r="N627" i="21"/>
  <c r="R627" i="21" s="1"/>
  <c r="N114" i="21"/>
  <c r="R114" i="21" s="1"/>
  <c r="N564" i="21"/>
  <c r="N563" i="21"/>
  <c r="N562" i="21"/>
  <c r="R562" i="21" s="1"/>
  <c r="N357" i="21"/>
  <c r="R357" i="21" s="1"/>
  <c r="N661" i="21"/>
  <c r="N617" i="21"/>
  <c r="N405" i="21"/>
  <c r="R405" i="21" s="1"/>
  <c r="N294" i="21"/>
  <c r="R294" i="21" s="1"/>
  <c r="N236" i="21"/>
  <c r="N235" i="21"/>
  <c r="N121" i="21"/>
  <c r="R121" i="21" s="1"/>
  <c r="N120" i="21"/>
  <c r="N844" i="21"/>
  <c r="N843" i="21"/>
  <c r="N842" i="21"/>
  <c r="N841" i="21"/>
  <c r="N840" i="21"/>
  <c r="R840" i="21" s="1"/>
  <c r="N718" i="21"/>
  <c r="N717" i="21"/>
  <c r="N716" i="21"/>
  <c r="N715" i="21"/>
  <c r="N714" i="21"/>
  <c r="N713" i="21"/>
  <c r="N712" i="21"/>
  <c r="N711" i="21"/>
  <c r="N710" i="21"/>
  <c r="N704" i="21"/>
  <c r="R704" i="21" s="1"/>
  <c r="N445" i="21"/>
  <c r="N444" i="21"/>
  <c r="N250" i="21"/>
  <c r="R250" i="21" s="1"/>
  <c r="N610" i="21"/>
  <c r="R610" i="21" s="1"/>
  <c r="N372" i="21"/>
  <c r="N371" i="21"/>
  <c r="N173" i="21"/>
  <c r="N172" i="21"/>
  <c r="N171" i="21"/>
  <c r="R171" i="21" s="1"/>
  <c r="N846" i="21"/>
  <c r="R846" i="21" s="1"/>
  <c r="N709" i="21"/>
  <c r="N708" i="21"/>
  <c r="R708" i="21" s="1"/>
  <c r="N637" i="21"/>
  <c r="N240" i="21"/>
  <c r="R240" i="21" s="1"/>
  <c r="N789" i="21"/>
  <c r="R789" i="21" s="1"/>
  <c r="N744" i="21"/>
  <c r="R744" i="21" s="1"/>
  <c r="N417" i="21"/>
  <c r="N416" i="21"/>
  <c r="R416" i="21" s="1"/>
  <c r="N245" i="21"/>
  <c r="R245" i="21" s="1"/>
  <c r="N727" i="21"/>
  <c r="N726" i="21"/>
  <c r="N555" i="21"/>
  <c r="N344" i="21"/>
  <c r="N343" i="21"/>
  <c r="R343" i="21" s="1"/>
  <c r="N325" i="21"/>
  <c r="N324" i="21"/>
  <c r="N323" i="21"/>
  <c r="N61" i="21"/>
  <c r="N60" i="21"/>
  <c r="N59" i="21"/>
  <c r="N58" i="21"/>
  <c r="N57" i="21"/>
  <c r="N56" i="21"/>
  <c r="N55" i="21"/>
  <c r="N54" i="21"/>
  <c r="N38" i="21"/>
  <c r="N37" i="21"/>
  <c r="N36" i="21"/>
  <c r="N35" i="21"/>
  <c r="N34" i="21"/>
  <c r="R34" i="21" s="1"/>
  <c r="N495" i="21"/>
  <c r="N494" i="21"/>
  <c r="N493" i="21"/>
  <c r="R493" i="21" s="1"/>
  <c r="N512" i="21"/>
  <c r="R512" i="21" s="1"/>
  <c r="N427" i="21"/>
  <c r="R427" i="21" s="1"/>
  <c r="N367" i="21"/>
  <c r="R367" i="21" s="1"/>
  <c r="N78" i="21"/>
  <c r="N77" i="21"/>
  <c r="N30" i="21"/>
  <c r="R30" i="21" s="1"/>
  <c r="N317" i="21"/>
  <c r="R317" i="21" s="1"/>
  <c r="N289" i="21"/>
  <c r="N288" i="21"/>
  <c r="N287" i="21"/>
  <c r="R287" i="21" s="1"/>
  <c r="N225" i="21"/>
  <c r="R225" i="21" s="1"/>
  <c r="N123" i="21"/>
  <c r="N3" i="21"/>
  <c r="R3" i="21" s="1"/>
  <c r="N753" i="21"/>
  <c r="N752" i="21"/>
  <c r="N751" i="21"/>
  <c r="R751" i="21" s="1"/>
  <c r="N422" i="21"/>
  <c r="R422" i="21" s="1"/>
  <c r="N175" i="21"/>
  <c r="R175" i="21" s="1"/>
  <c r="N434" i="21"/>
  <c r="N433" i="21"/>
  <c r="N432" i="21"/>
  <c r="N431" i="21"/>
  <c r="N430" i="21"/>
  <c r="R430" i="21" s="1"/>
  <c r="N134" i="21"/>
  <c r="R134" i="21" s="1"/>
  <c r="N303" i="21"/>
  <c r="R303" i="21" s="1"/>
  <c r="N569" i="21"/>
  <c r="N268" i="21"/>
  <c r="R268" i="21" s="1"/>
  <c r="N673" i="21"/>
  <c r="N672" i="21"/>
  <c r="R672" i="21" s="1"/>
  <c r="N502" i="21"/>
  <c r="R502" i="21" s="1"/>
  <c r="N616" i="21"/>
  <c r="R616" i="21" s="1"/>
  <c r="N381" i="21"/>
  <c r="R381" i="21" s="1"/>
  <c r="N284" i="21"/>
  <c r="N743" i="21"/>
  <c r="N742" i="21"/>
  <c r="R742" i="21" s="1"/>
  <c r="N517" i="21"/>
  <c r="N516" i="21"/>
  <c r="R516" i="21" s="1"/>
  <c r="N247" i="21"/>
  <c r="R247" i="21" s="1"/>
  <c r="N25" i="21"/>
  <c r="R25" i="21" s="1"/>
  <c r="N823" i="21"/>
  <c r="N678" i="21"/>
  <c r="R678" i="21" s="1"/>
  <c r="N428" i="21"/>
  <c r="R428" i="21" s="1"/>
  <c r="N395" i="21"/>
  <c r="R395" i="21" s="1"/>
  <c r="N113" i="21"/>
  <c r="N686" i="21"/>
  <c r="R686" i="21" s="1"/>
  <c r="N316" i="21"/>
  <c r="R316" i="21" s="1"/>
  <c r="N400" i="21"/>
  <c r="N399" i="21"/>
  <c r="N188" i="21"/>
  <c r="R188" i="21" s="1"/>
  <c r="N784" i="21"/>
  <c r="R784" i="21" s="1"/>
  <c r="N193" i="21"/>
  <c r="R193" i="21" s="1"/>
  <c r="N398" i="21"/>
  <c r="R398" i="21" s="1"/>
  <c r="N108" i="21"/>
  <c r="R108" i="21" s="1"/>
  <c r="N634" i="21"/>
  <c r="N633" i="21"/>
  <c r="N632" i="21"/>
  <c r="N631" i="21"/>
  <c r="R631" i="21" s="1"/>
  <c r="N641" i="21"/>
  <c r="N640" i="21"/>
  <c r="N639" i="21"/>
  <c r="N638" i="21"/>
  <c r="N649" i="21"/>
  <c r="N648" i="21"/>
  <c r="R648" i="21" s="1"/>
  <c r="N308" i="21"/>
  <c r="R308" i="21" s="1"/>
  <c r="N443" i="21"/>
  <c r="N442" i="21"/>
  <c r="R442" i="21" s="1"/>
  <c r="N355" i="21"/>
  <c r="N354" i="21"/>
  <c r="N353" i="21"/>
  <c r="N352" i="21"/>
  <c r="R352" i="21" s="1"/>
  <c r="N93" i="21"/>
  <c r="N92" i="21"/>
  <c r="R92" i="21" s="1"/>
  <c r="N1188" i="21"/>
  <c r="R1188" i="21" s="1"/>
  <c r="N178" i="21"/>
  <c r="N177" i="21"/>
  <c r="N429" i="21"/>
  <c r="R429" i="21" s="1"/>
  <c r="N283" i="21"/>
  <c r="N282" i="21"/>
  <c r="R282" i="21" s="1"/>
  <c r="N598" i="21"/>
  <c r="R598" i="21" s="1"/>
  <c r="N165" i="21"/>
  <c r="R165" i="21" s="1"/>
  <c r="N322" i="21"/>
  <c r="N321" i="21"/>
  <c r="N320" i="21"/>
  <c r="R320" i="21" s="1"/>
  <c r="N251" i="21"/>
  <c r="R251" i="21" s="1"/>
  <c r="N119" i="21"/>
  <c r="R119" i="21" s="1"/>
  <c r="N296" i="21"/>
  <c r="N295" i="21"/>
  <c r="R295" i="21" s="1"/>
  <c r="N32" i="21"/>
  <c r="R32" i="21" s="1"/>
  <c r="N660" i="21"/>
  <c r="N659" i="21"/>
  <c r="N658" i="21"/>
  <c r="N657" i="21"/>
  <c r="N286" i="21"/>
  <c r="R286" i="21" s="1"/>
  <c r="N230" i="21"/>
  <c r="R230" i="21" s="1"/>
  <c r="N1187" i="21"/>
  <c r="R1187" i="21" s="1"/>
  <c r="N1186" i="21"/>
  <c r="N450" i="21"/>
  <c r="N449" i="21"/>
  <c r="N448" i="21"/>
  <c r="R448" i="21" s="1"/>
  <c r="N274" i="21"/>
  <c r="N273" i="21"/>
  <c r="N272" i="21"/>
  <c r="R272" i="21" s="1"/>
  <c r="N420" i="21"/>
  <c r="N112" i="21"/>
  <c r="R112" i="21" s="1"/>
  <c r="N149" i="21"/>
  <c r="N148" i="21"/>
  <c r="R148" i="21" s="1"/>
  <c r="N605" i="21"/>
  <c r="N604" i="21"/>
  <c r="R604" i="21" s="1"/>
  <c r="N530" i="21"/>
  <c r="N529" i="21"/>
  <c r="N528" i="21"/>
  <c r="R528" i="21" s="1"/>
  <c r="N437" i="21"/>
  <c r="N436" i="21"/>
  <c r="R436" i="21" s="1"/>
  <c r="N185" i="21"/>
  <c r="R185" i="21" s="1"/>
  <c r="N75" i="21"/>
  <c r="R75" i="21" s="1"/>
  <c r="N1185" i="21"/>
  <c r="R1185" i="21" s="1"/>
  <c r="N1184" i="21"/>
  <c r="N1183" i="21"/>
  <c r="R1183" i="21" s="1"/>
  <c r="N668" i="21"/>
  <c r="N667" i="21"/>
  <c r="N666" i="21"/>
  <c r="R666" i="21" s="1"/>
  <c r="N204" i="21"/>
  <c r="R204" i="21" s="1"/>
  <c r="N693" i="21"/>
  <c r="N439" i="21"/>
  <c r="N438" i="21"/>
  <c r="R438" i="21" s="1"/>
  <c r="N609" i="21"/>
  <c r="R609" i="21" s="1"/>
  <c r="N665" i="21"/>
  <c r="N664" i="21"/>
  <c r="R664" i="21" s="1"/>
  <c r="N485" i="21"/>
  <c r="N484" i="21"/>
  <c r="N483" i="21"/>
  <c r="N482" i="21"/>
  <c r="N481" i="21"/>
  <c r="N480" i="21"/>
  <c r="N479" i="21"/>
  <c r="N478" i="21"/>
  <c r="N477" i="21"/>
  <c r="N476" i="21"/>
  <c r="N475" i="21"/>
  <c r="N474" i="21"/>
  <c r="N725" i="21"/>
  <c r="N724" i="21"/>
  <c r="N723" i="21"/>
  <c r="N722" i="21"/>
  <c r="R722" i="21" s="1"/>
  <c r="N551" i="21"/>
  <c r="N550" i="21"/>
  <c r="R550" i="21" s="1"/>
  <c r="N524" i="21"/>
  <c r="R524" i="21" s="1"/>
  <c r="N695" i="21"/>
  <c r="N694" i="21"/>
  <c r="R694" i="21" s="1"/>
  <c r="N554" i="21"/>
  <c r="R554" i="21" s="1"/>
  <c r="N545" i="21"/>
  <c r="N544" i="21"/>
  <c r="N543" i="21"/>
  <c r="N542" i="21"/>
  <c r="N541" i="21"/>
  <c r="N540" i="21"/>
  <c r="N539" i="21"/>
  <c r="R539" i="21" s="1"/>
  <c r="N86" i="21"/>
  <c r="R86" i="21" s="1"/>
  <c r="N692" i="21"/>
  <c r="N205" i="21"/>
  <c r="R205" i="21" s="1"/>
  <c r="N600" i="21"/>
  <c r="N599" i="21"/>
  <c r="R599" i="21" s="1"/>
  <c r="N203" i="21"/>
  <c r="R203" i="21" s="1"/>
  <c r="N365" i="21"/>
  <c r="R365" i="21" s="1"/>
  <c r="N624" i="21"/>
  <c r="R624" i="21" s="1"/>
  <c r="N293" i="21"/>
  <c r="N157" i="21"/>
  <c r="R157" i="21" s="1"/>
  <c r="N538" i="21"/>
  <c r="N537" i="21"/>
  <c r="N536" i="21"/>
  <c r="N535" i="21"/>
  <c r="N534" i="21"/>
  <c r="N533" i="21"/>
  <c r="N106" i="21"/>
  <c r="N105" i="21"/>
  <c r="R105" i="21" s="1"/>
  <c r="N473" i="21"/>
  <c r="N472" i="21"/>
  <c r="N471" i="21"/>
  <c r="N470" i="21"/>
  <c r="N469" i="21"/>
  <c r="N468" i="21"/>
  <c r="R468" i="21" s="1"/>
  <c r="N1182" i="21"/>
  <c r="R1182" i="21" s="1"/>
  <c r="N580" i="21"/>
  <c r="R580" i="21" s="1"/>
  <c r="N349" i="21"/>
  <c r="R349" i="21" s="1"/>
  <c r="N226" i="21"/>
  <c r="R226" i="21" s="1"/>
  <c r="N682" i="21"/>
  <c r="R682" i="21" s="1"/>
  <c r="N410" i="21"/>
  <c r="N409" i="21"/>
  <c r="N408" i="21"/>
  <c r="R408" i="21" s="1"/>
  <c r="N386" i="21"/>
  <c r="R386" i="21" s="1"/>
  <c r="N582" i="21"/>
  <c r="N581" i="21"/>
  <c r="R581" i="21" s="1"/>
  <c r="N656" i="21"/>
  <c r="N655" i="21"/>
  <c r="N304" i="21"/>
  <c r="R304" i="21" s="1"/>
  <c r="N53" i="21"/>
  <c r="N52" i="21"/>
  <c r="N51" i="21"/>
  <c r="N50" i="21"/>
  <c r="N49" i="21"/>
  <c r="N48" i="21"/>
  <c r="N47" i="21"/>
  <c r="N46" i="21"/>
  <c r="R46" i="21" s="1"/>
  <c r="N167" i="21"/>
  <c r="N166" i="21"/>
  <c r="R166" i="21" s="1"/>
  <c r="N215" i="21"/>
  <c r="R215" i="21" s="1"/>
  <c r="N626" i="21"/>
  <c r="R626" i="21" s="1"/>
  <c r="N532" i="21"/>
  <c r="N531" i="21"/>
  <c r="R531" i="21" s="1"/>
  <c r="N307" i="21"/>
  <c r="R307" i="21" s="1"/>
  <c r="N583" i="21"/>
  <c r="R583" i="21" s="1"/>
  <c r="N95" i="21"/>
  <c r="R95" i="21" s="1"/>
  <c r="N299" i="21"/>
  <c r="R299" i="21" s="1"/>
  <c r="P17" i="11"/>
  <c r="P15" i="11"/>
  <c r="C16" i="11"/>
  <c r="Q6" i="11"/>
  <c r="B1208" i="2"/>
  <c r="M25" i="11"/>
  <c r="D23" i="11"/>
  <c r="I24" i="11"/>
  <c r="M24" i="11"/>
  <c r="M23" i="11"/>
  <c r="D25" i="11"/>
  <c r="Q23" i="11"/>
  <c r="V25" i="11"/>
  <c r="I25" i="11"/>
  <c r="Q25" i="11"/>
  <c r="Q24" i="11"/>
  <c r="V24" i="11"/>
  <c r="D24" i="11"/>
  <c r="Z25" i="11" l="1"/>
  <c r="I12" i="11"/>
  <c r="M11" i="11"/>
  <c r="I11" i="11"/>
  <c r="D11" i="11"/>
  <c r="N3450" i="12"/>
  <c r="N1239" i="12"/>
  <c r="N1210" i="12"/>
  <c r="N1212" i="12"/>
  <c r="N1214" i="12"/>
  <c r="N1230" i="12"/>
  <c r="N1236" i="12"/>
  <c r="N1218" i="12"/>
  <c r="N1220" i="12"/>
  <c r="N1226" i="12"/>
  <c r="N1228" i="12"/>
  <c r="N1240" i="12"/>
  <c r="N1242" i="12"/>
  <c r="N1211" i="12"/>
  <c r="N1217" i="12"/>
  <c r="N1219" i="12"/>
  <c r="N1227" i="12"/>
  <c r="N1207" i="12"/>
  <c r="N1231" i="12"/>
  <c r="N1233" i="12"/>
  <c r="N1238" i="12"/>
  <c r="N1244" i="12"/>
  <c r="N1235" i="12"/>
  <c r="N1249" i="12"/>
  <c r="N1209" i="12"/>
  <c r="N1213" i="12"/>
  <c r="N1234" i="12"/>
  <c r="N1246" i="12"/>
  <c r="N1247" i="12"/>
  <c r="N1248" i="12"/>
  <c r="N1255" i="12"/>
  <c r="N1216" i="12"/>
  <c r="N1243" i="12"/>
  <c r="N1250" i="12"/>
  <c r="N1251" i="12"/>
  <c r="N1252" i="12"/>
  <c r="N1258" i="12"/>
  <c r="N1259" i="12"/>
  <c r="N1215" i="12"/>
  <c r="N1222" i="12"/>
  <c r="N1225" i="12"/>
  <c r="N1229" i="12"/>
  <c r="N1232" i="12"/>
  <c r="N1269" i="12"/>
  <c r="N1262" i="12"/>
  <c r="N1263" i="12"/>
  <c r="N1274" i="12"/>
  <c r="N1276" i="12"/>
  <c r="N1256" i="12"/>
  <c r="N1271" i="12"/>
  <c r="N1272" i="12"/>
  <c r="N1275" i="12"/>
  <c r="N1221" i="12"/>
  <c r="N1253" i="12"/>
  <c r="N1257" i="12"/>
  <c r="N1264" i="12"/>
  <c r="N1273" i="12"/>
  <c r="N1206" i="12"/>
  <c r="N1208" i="12"/>
  <c r="N1280" i="12"/>
  <c r="N1245" i="12"/>
  <c r="Q16" i="11" l="1"/>
  <c r="M12" i="11"/>
  <c r="D7" i="11"/>
  <c r="M10" i="11"/>
  <c r="N1129" i="12"/>
  <c r="N4199" i="12"/>
  <c r="N3480" i="12"/>
  <c r="N3949" i="12"/>
  <c r="N3547" i="12"/>
  <c r="N3231" i="12"/>
  <c r="N3214" i="12"/>
  <c r="N4173" i="12"/>
  <c r="N3177" i="12"/>
  <c r="N3508" i="12"/>
  <c r="N3451" i="12"/>
  <c r="N3767" i="12"/>
  <c r="N3409" i="12"/>
  <c r="N4178" i="12"/>
  <c r="N3575" i="12"/>
  <c r="N3626" i="12"/>
  <c r="N3521" i="12"/>
  <c r="N3165" i="12"/>
  <c r="N3753" i="12"/>
  <c r="N3660" i="12"/>
  <c r="N3476" i="12"/>
  <c r="N4227" i="12"/>
  <c r="N3850" i="12"/>
  <c r="N3515" i="12"/>
  <c r="N3503" i="12"/>
  <c r="N3552" i="12"/>
  <c r="N3589" i="12"/>
  <c r="N3701" i="12"/>
  <c r="N3655" i="12"/>
  <c r="N3724" i="12"/>
  <c r="N3668" i="12"/>
  <c r="N4058" i="12"/>
  <c r="N3609" i="12"/>
  <c r="N3729" i="12"/>
  <c r="N3227" i="12"/>
  <c r="N3191" i="12"/>
  <c r="N3895" i="12"/>
  <c r="N3461" i="12"/>
  <c r="N4036" i="12"/>
  <c r="N3941" i="12"/>
  <c r="N3699" i="12"/>
  <c r="N3809" i="12"/>
  <c r="N3577" i="12"/>
  <c r="N3707" i="12"/>
  <c r="N3251" i="12"/>
  <c r="N3400" i="12"/>
  <c r="N3663" i="12"/>
  <c r="N4020" i="12"/>
  <c r="N3161" i="12"/>
  <c r="N4021" i="12"/>
  <c r="N3879" i="12"/>
  <c r="N3971" i="12"/>
  <c r="N4115" i="12"/>
  <c r="N4121" i="12"/>
  <c r="N3834" i="12"/>
  <c r="N4069" i="12"/>
  <c r="N3606" i="12"/>
  <c r="N3928" i="12"/>
  <c r="N4054" i="12"/>
  <c r="N3864" i="12"/>
  <c r="N3199" i="12"/>
  <c r="N4118" i="12"/>
  <c r="N3768" i="12"/>
  <c r="N3979" i="12"/>
  <c r="N3868" i="12"/>
  <c r="N3615" i="12"/>
  <c r="N3425" i="12"/>
  <c r="N4131" i="12"/>
  <c r="N3282" i="12"/>
  <c r="N4224" i="12"/>
  <c r="N3226" i="12"/>
  <c r="N3727" i="12"/>
  <c r="N3818" i="12"/>
  <c r="N3656" i="12"/>
  <c r="N3790" i="12"/>
  <c r="N3482" i="12"/>
  <c r="N3708" i="12"/>
  <c r="N4172" i="12"/>
  <c r="N3288" i="12"/>
  <c r="N3930" i="12"/>
  <c r="N3673" i="12"/>
  <c r="N4009" i="12"/>
  <c r="N3731" i="12"/>
  <c r="N3345" i="12"/>
  <c r="N3898" i="12"/>
  <c r="N4175" i="12"/>
  <c r="N3380" i="12"/>
  <c r="N4159" i="12"/>
  <c r="N4167" i="12"/>
  <c r="N3691" i="12"/>
  <c r="N3975" i="12"/>
  <c r="N3296" i="12"/>
  <c r="N3958" i="12"/>
  <c r="N3761" i="12"/>
  <c r="N3545" i="12"/>
  <c r="N4068" i="12"/>
  <c r="N3674" i="12"/>
  <c r="N3203" i="12"/>
  <c r="N4088" i="12"/>
  <c r="N3351" i="12"/>
  <c r="N3770" i="12"/>
  <c r="N3254" i="12"/>
  <c r="N4109" i="12"/>
  <c r="N3455" i="12"/>
  <c r="N4034" i="12"/>
  <c r="N4200" i="12"/>
  <c r="N3239" i="12"/>
  <c r="N3384" i="12"/>
  <c r="N3526" i="12"/>
  <c r="N4059" i="12"/>
  <c r="N3322" i="12"/>
  <c r="N3198" i="12"/>
  <c r="N4149" i="12"/>
  <c r="N4126" i="12"/>
  <c r="N3750" i="12"/>
  <c r="N3581" i="12"/>
  <c r="N3765" i="12"/>
  <c r="N3999" i="12"/>
  <c r="N3484" i="12"/>
  <c r="N3392" i="12"/>
  <c r="N3442" i="12"/>
  <c r="N3537" i="12"/>
  <c r="N3466" i="12"/>
  <c r="N3518" i="12"/>
  <c r="N4223" i="12"/>
  <c r="N3154" i="12"/>
  <c r="N3331" i="12"/>
  <c r="N3556" i="12"/>
  <c r="N3478" i="12"/>
  <c r="N3854" i="12"/>
  <c r="N3270" i="12"/>
  <c r="N3905" i="12"/>
  <c r="N4077" i="12"/>
  <c r="N4080" i="12"/>
  <c r="N3337" i="12"/>
  <c r="N3843" i="12"/>
  <c r="N3977" i="12"/>
  <c r="N3389" i="12"/>
  <c r="N3405" i="12"/>
  <c r="N3830" i="12"/>
  <c r="N3396" i="12"/>
  <c r="N4089" i="12"/>
  <c r="N4022" i="12"/>
  <c r="N3608" i="12"/>
  <c r="N3859" i="12"/>
  <c r="N3266" i="12"/>
  <c r="N3805" i="12"/>
  <c r="N4161" i="12"/>
  <c r="N4202" i="12"/>
  <c r="N4101" i="12"/>
  <c r="N4228" i="12"/>
  <c r="N3419" i="12"/>
  <c r="N3867" i="12"/>
  <c r="N4216" i="12"/>
  <c r="N4027" i="12"/>
  <c r="N3690" i="12"/>
  <c r="N4113" i="12"/>
  <c r="N4006" i="12"/>
  <c r="N3509" i="12"/>
  <c r="N3550" i="12"/>
  <c r="N3437" i="12"/>
  <c r="N4078" i="12"/>
  <c r="N4231" i="12"/>
  <c r="N4120" i="12"/>
  <c r="N4208" i="12"/>
  <c r="N3462" i="12"/>
  <c r="N3935" i="12"/>
  <c r="N3473" i="12"/>
  <c r="N3588" i="12"/>
  <c r="N3424" i="12"/>
  <c r="N3307" i="12"/>
  <c r="N3283" i="12"/>
  <c r="N3142" i="12"/>
  <c r="N3697" i="12"/>
  <c r="N3187" i="12"/>
  <c r="N4018" i="12"/>
  <c r="N3349" i="12"/>
  <c r="N3914" i="12"/>
  <c r="N3781" i="12"/>
  <c r="N4210" i="12"/>
  <c r="N3338" i="12"/>
  <c r="N3631" i="12"/>
  <c r="N3982" i="12"/>
  <c r="N3463" i="12"/>
  <c r="N3555" i="12"/>
  <c r="N3427" i="12"/>
  <c r="N3546" i="12"/>
  <c r="N3398" i="12"/>
  <c r="N3548" i="12"/>
  <c r="N3730" i="12"/>
  <c r="N3285" i="12"/>
  <c r="N3947" i="12"/>
  <c r="N3297" i="12"/>
  <c r="N3382" i="12"/>
  <c r="N4035" i="12"/>
  <c r="N3698" i="12"/>
  <c r="N3143" i="12"/>
  <c r="N3822" i="12"/>
  <c r="N3551" i="12"/>
  <c r="N3523" i="12"/>
  <c r="N3793" i="12"/>
  <c r="N3252" i="12"/>
  <c r="N4051" i="12"/>
  <c r="N3500" i="12"/>
  <c r="N3377" i="12"/>
  <c r="N3250" i="12"/>
  <c r="N4112" i="12"/>
  <c r="N3595" i="12"/>
  <c r="N4015" i="12"/>
  <c r="N3866" i="12"/>
  <c r="N4105" i="12"/>
  <c r="N3181" i="12"/>
  <c r="N3981" i="12"/>
  <c r="N3783" i="12"/>
  <c r="N3806" i="12"/>
  <c r="N3734" i="12"/>
  <c r="N3417" i="12"/>
  <c r="N3336" i="12"/>
  <c r="N3711" i="12"/>
  <c r="N3386" i="12"/>
  <c r="N3323" i="12"/>
  <c r="N4150" i="12"/>
  <c r="N3319" i="12"/>
  <c r="N3884" i="12"/>
  <c r="N3680" i="12"/>
  <c r="N3420" i="12"/>
  <c r="N3453" i="12"/>
  <c r="N3301" i="12"/>
  <c r="N3776" i="12"/>
  <c r="N3676" i="12"/>
  <c r="N3308" i="12"/>
  <c r="N3329" i="12"/>
  <c r="N3241" i="12"/>
  <c r="N3965" i="12"/>
  <c r="N3732" i="12"/>
  <c r="N3670" i="12"/>
  <c r="N4081" i="12"/>
  <c r="N3158" i="12"/>
  <c r="N3775" i="12"/>
  <c r="N3598" i="12"/>
  <c r="N3870" i="12"/>
  <c r="N3328" i="12"/>
  <c r="N3527" i="12"/>
  <c r="N3587" i="12"/>
  <c r="N3470" i="12"/>
  <c r="N3348" i="12"/>
  <c r="N3368" i="12"/>
  <c r="N3277" i="12"/>
  <c r="N3619" i="12"/>
  <c r="N3972" i="12"/>
  <c r="N4002" i="12"/>
  <c r="N3716" i="12"/>
  <c r="N4070" i="12"/>
  <c r="N3828" i="12"/>
  <c r="N3936" i="12"/>
  <c r="N3601" i="12"/>
  <c r="N3649" i="12"/>
  <c r="N3635" i="12"/>
  <c r="N3567" i="12"/>
  <c r="N4205" i="12"/>
  <c r="N3856" i="12"/>
  <c r="N3738" i="12"/>
  <c r="N3289" i="12"/>
  <c r="N4001" i="12"/>
  <c r="N3933" i="12"/>
  <c r="N3888" i="12"/>
  <c r="N3357" i="12"/>
  <c r="N3370" i="12"/>
  <c r="N3628" i="12"/>
  <c r="N3314" i="12"/>
  <c r="N3529" i="12"/>
  <c r="N3651" i="12"/>
  <c r="N4176" i="12"/>
  <c r="N4229" i="12"/>
  <c r="N4052" i="12"/>
  <c r="N3778" i="12"/>
  <c r="N3814" i="12"/>
  <c r="N3330" i="12"/>
  <c r="N3287" i="12"/>
  <c r="N4100" i="12"/>
  <c r="N3646" i="12"/>
  <c r="N4192" i="12"/>
  <c r="N3849" i="12"/>
  <c r="N4143" i="12"/>
  <c r="N3755" i="12"/>
  <c r="N3648" i="12"/>
  <c r="N4214" i="12"/>
  <c r="N3827" i="12"/>
  <c r="N3917" i="12"/>
  <c r="N4180" i="12"/>
  <c r="N3647" i="12"/>
  <c r="N4046" i="12"/>
  <c r="N3390" i="12"/>
  <c r="N3342" i="12"/>
  <c r="N3291" i="12"/>
  <c r="N3997" i="12"/>
  <c r="N3528" i="12"/>
  <c r="N3290" i="12"/>
  <c r="N3746" i="12"/>
  <c r="N3489" i="12"/>
  <c r="N3355" i="12"/>
  <c r="N3675" i="12"/>
  <c r="N4122" i="12"/>
  <c r="N3272" i="12"/>
  <c r="N3779" i="12"/>
  <c r="N3744" i="12"/>
  <c r="N3274" i="12"/>
  <c r="N4024" i="12"/>
  <c r="N4125" i="12"/>
  <c r="N4166" i="12"/>
  <c r="N1126" i="12"/>
  <c r="N834" i="12"/>
  <c r="N821" i="12"/>
  <c r="N816" i="12"/>
  <c r="N779" i="12"/>
  <c r="N778" i="12"/>
  <c r="N1143" i="12"/>
  <c r="N1140" i="12"/>
  <c r="N1139" i="12"/>
  <c r="N1074" i="12"/>
  <c r="N1138" i="12"/>
  <c r="N1137" i="12"/>
  <c r="N1136" i="12"/>
  <c r="N1159" i="12"/>
  <c r="N1158" i="12"/>
  <c r="N990" i="12"/>
  <c r="N1060" i="12"/>
  <c r="N1173" i="12"/>
  <c r="N1073" i="12"/>
  <c r="N1072" i="12"/>
  <c r="N1071" i="12"/>
  <c r="N1070" i="12"/>
  <c r="N1069" i="12"/>
  <c r="N1068" i="12"/>
  <c r="N1059" i="12"/>
  <c r="N1058" i="12"/>
  <c r="N1057" i="12"/>
  <c r="N1056" i="12"/>
  <c r="N1055" i="12"/>
  <c r="N1161" i="12"/>
  <c r="N987" i="12"/>
  <c r="N1054" i="12"/>
  <c r="N940" i="12"/>
  <c r="N1157" i="12"/>
  <c r="N1099" i="12"/>
  <c r="N1025" i="12"/>
  <c r="N982" i="12"/>
  <c r="N883" i="12"/>
  <c r="N882" i="12"/>
  <c r="N897" i="12"/>
  <c r="N899" i="12"/>
  <c r="N1196" i="12"/>
  <c r="N1035" i="12"/>
  <c r="N956" i="12"/>
  <c r="N947" i="12"/>
  <c r="N1203" i="12"/>
  <c r="N1195" i="12"/>
  <c r="N1130" i="12"/>
  <c r="N985" i="12"/>
  <c r="N1021" i="12"/>
  <c r="N1020" i="12"/>
  <c r="N1019" i="12"/>
  <c r="N1018" i="12"/>
  <c r="N1169" i="12"/>
  <c r="N1168" i="12"/>
  <c r="N1167" i="12"/>
  <c r="N891" i="12"/>
  <c r="N1001" i="12"/>
  <c r="N1000" i="12"/>
  <c r="N999" i="12"/>
  <c r="N998" i="12"/>
  <c r="N997" i="12"/>
  <c r="N950" i="12"/>
  <c r="N1125" i="12"/>
  <c r="N1017" i="12"/>
  <c r="N1053" i="12"/>
  <c r="N908" i="12"/>
  <c r="N869" i="12"/>
  <c r="N868" i="12"/>
  <c r="N867" i="12"/>
  <c r="N866" i="12"/>
  <c r="N903" i="12"/>
  <c r="N835" i="12"/>
  <c r="N981" i="12"/>
  <c r="N980" i="12"/>
  <c r="N851" i="12"/>
  <c r="N1098" i="12"/>
  <c r="N822" i="12"/>
  <c r="N1022" i="12"/>
  <c r="N904" i="12"/>
  <c r="N894" i="12"/>
  <c r="N1172" i="12"/>
  <c r="N1156" i="12"/>
  <c r="N1028" i="12"/>
  <c r="N1027" i="12"/>
  <c r="N824" i="12"/>
  <c r="N823" i="12"/>
  <c r="N979" i="12"/>
  <c r="N845" i="12"/>
  <c r="N1135" i="12"/>
  <c r="N1134" i="12"/>
  <c r="N1133" i="12"/>
  <c r="N1142" i="12"/>
  <c r="N934" i="12"/>
  <c r="N933" i="12"/>
  <c r="N932" i="12"/>
  <c r="N1194" i="12"/>
  <c r="N1097" i="12"/>
  <c r="N1096" i="12"/>
  <c r="N1095" i="12"/>
  <c r="N1094" i="12"/>
  <c r="N1093" i="12"/>
  <c r="N799" i="12"/>
  <c r="N914" i="12"/>
  <c r="N1202" i="12"/>
  <c r="N1026" i="12"/>
  <c r="N1024" i="12"/>
  <c r="N860" i="12"/>
  <c r="N859" i="12"/>
  <c r="N858" i="12"/>
  <c r="N1166" i="12"/>
  <c r="N1160" i="12"/>
  <c r="N916" i="12"/>
  <c r="N814" i="12"/>
  <c r="N813" i="12"/>
  <c r="N809" i="12"/>
  <c r="N925" i="12"/>
  <c r="N924" i="12"/>
  <c r="N977" i="12"/>
  <c r="N812" i="12"/>
  <c r="N775" i="12"/>
  <c r="N770" i="12"/>
  <c r="N1193" i="12"/>
  <c r="N1192" i="12"/>
  <c r="N1191" i="12"/>
  <c r="N1122" i="12"/>
  <c r="N1121" i="12"/>
  <c r="N973" i="12"/>
  <c r="N972" i="12"/>
  <c r="N1013" i="12"/>
  <c r="N1012" i="12"/>
  <c r="N1120" i="12"/>
  <c r="N1119" i="12"/>
  <c r="N1132" i="12"/>
  <c r="N1041" i="12"/>
  <c r="N1005" i="12"/>
  <c r="N854" i="12"/>
  <c r="N789" i="12"/>
  <c r="N788" i="12"/>
  <c r="N787" i="12"/>
  <c r="N786" i="12"/>
  <c r="N785" i="12"/>
  <c r="N755" i="12"/>
  <c r="N754" i="12"/>
  <c r="N874" i="12"/>
  <c r="N833" i="12"/>
  <c r="N1040" i="12"/>
  <c r="N1039" i="12"/>
  <c r="N872" i="12"/>
  <c r="N871" i="12"/>
  <c r="N901" i="12"/>
  <c r="N900" i="12"/>
  <c r="N1067" i="12"/>
  <c r="N1066" i="12"/>
  <c r="N1190" i="12"/>
  <c r="N949" i="12"/>
  <c r="N1201" i="12"/>
  <c r="N1200" i="12"/>
  <c r="N967" i="12"/>
  <c r="N966" i="12"/>
  <c r="N909" i="12"/>
  <c r="N756" i="12"/>
  <c r="N1189" i="12"/>
  <c r="N848" i="12"/>
  <c r="N847" i="12"/>
  <c r="N1171" i="12"/>
  <c r="N1170" i="12"/>
  <c r="N837" i="12"/>
  <c r="N1092" i="12"/>
  <c r="N943" i="12"/>
  <c r="N832" i="12"/>
  <c r="N958" i="12"/>
  <c r="N957" i="12"/>
  <c r="N850" i="12"/>
  <c r="N881" i="12"/>
  <c r="N1118" i="12"/>
  <c r="N1117" i="12"/>
  <c r="N790" i="12"/>
  <c r="N948" i="12"/>
  <c r="N782" i="12"/>
  <c r="N781" i="12"/>
  <c r="N780" i="12"/>
  <c r="N784" i="12"/>
  <c r="N791" i="12"/>
  <c r="N773" i="12"/>
  <c r="N1038" i="12"/>
  <c r="N1037" i="12"/>
  <c r="N774" i="12"/>
  <c r="N910" i="12"/>
  <c r="N750" i="12"/>
  <c r="N817" i="12"/>
  <c r="N752" i="12"/>
  <c r="N751" i="12"/>
  <c r="N1131" i="12"/>
  <c r="N931" i="12"/>
  <c r="N798" i="12"/>
  <c r="N797" i="12"/>
  <c r="N796" i="12"/>
  <c r="N795" i="12"/>
  <c r="N887" i="12"/>
  <c r="N886" i="12"/>
  <c r="N873" i="12"/>
  <c r="N857" i="12"/>
  <c r="N856" i="12"/>
  <c r="N855" i="12"/>
  <c r="N946" i="12"/>
  <c r="N945" i="12"/>
  <c r="N831" i="12"/>
  <c r="N830" i="12"/>
  <c r="N829" i="12"/>
  <c r="N828" i="12"/>
  <c r="N827" i="12"/>
  <c r="N826" i="12"/>
  <c r="N825" i="12"/>
  <c r="N1116" i="12"/>
  <c r="N1188" i="12"/>
  <c r="N1187" i="12"/>
  <c r="N1011" i="12"/>
  <c r="N923" i="12"/>
  <c r="N922" i="12"/>
  <c r="N921" i="12"/>
  <c r="N939" i="12"/>
  <c r="N783" i="12"/>
  <c r="N820" i="12"/>
  <c r="N907" i="12"/>
  <c r="N906" i="12"/>
  <c r="N927" i="12"/>
  <c r="N926" i="12"/>
  <c r="N761" i="12"/>
  <c r="N760" i="12"/>
  <c r="N839" i="12"/>
  <c r="N838" i="12"/>
  <c r="N762" i="12"/>
  <c r="N1205" i="12"/>
  <c r="N777" i="12"/>
  <c r="N776" i="12"/>
  <c r="N1115" i="12"/>
  <c r="N1114" i="12"/>
  <c r="N1113" i="12"/>
  <c r="N1141" i="12"/>
  <c r="N1112" i="12"/>
  <c r="N1155" i="12"/>
  <c r="N768" i="12"/>
  <c r="N767" i="12"/>
  <c r="N766" i="12"/>
  <c r="N765" i="12"/>
  <c r="N764" i="12"/>
  <c r="N763" i="12"/>
  <c r="N1111" i="12"/>
  <c r="N1052" i="12"/>
  <c r="N1051" i="12"/>
  <c r="N1050" i="12"/>
  <c r="N1049" i="12"/>
  <c r="N1048" i="12"/>
  <c r="N1047" i="12"/>
  <c r="N1046" i="12"/>
  <c r="N1045" i="12"/>
  <c r="N1091" i="12"/>
  <c r="N794" i="12"/>
  <c r="N793" i="12"/>
  <c r="N792" i="12"/>
  <c r="N913" i="12"/>
  <c r="N805" i="12"/>
  <c r="N803" i="12"/>
  <c r="N802" i="12"/>
  <c r="N801" i="12"/>
  <c r="N1186" i="12"/>
  <c r="N970" i="12"/>
  <c r="N969" i="12"/>
  <c r="N968" i="12"/>
  <c r="N844" i="12"/>
  <c r="N843" i="12"/>
  <c r="N1154" i="12"/>
  <c r="N1153" i="12"/>
  <c r="N804" i="12"/>
  <c r="N800" i="12"/>
  <c r="N1152" i="12"/>
  <c r="N1151" i="12"/>
  <c r="N1150" i="12"/>
  <c r="N1149" i="12"/>
  <c r="N1110" i="12"/>
  <c r="N944" i="12"/>
  <c r="N1036" i="12"/>
  <c r="N753" i="12"/>
  <c r="N986" i="12"/>
  <c r="N1090" i="12"/>
  <c r="N1089" i="12"/>
  <c r="N1088" i="12"/>
  <c r="N1185" i="12"/>
  <c r="N1184" i="12"/>
  <c r="N1124" i="12"/>
  <c r="N1165" i="12"/>
  <c r="N1164" i="12"/>
  <c r="N1163" i="12"/>
  <c r="N919" i="12"/>
  <c r="N915" i="12"/>
  <c r="N1004" i="12"/>
  <c r="N971" i="12"/>
  <c r="N1109" i="12"/>
  <c r="N942" i="12"/>
  <c r="N941" i="12"/>
  <c r="N1087" i="12"/>
  <c r="N1086" i="12"/>
  <c r="N1108" i="12"/>
  <c r="N1107" i="12"/>
  <c r="N1106" i="12"/>
  <c r="N879" i="12"/>
  <c r="N878" i="12"/>
  <c r="N896" i="12"/>
  <c r="N1015" i="12"/>
  <c r="N1014" i="12"/>
  <c r="N853" i="12"/>
  <c r="N1148" i="12"/>
  <c r="N955" i="12"/>
  <c r="N954" i="12"/>
  <c r="N1199" i="12"/>
  <c r="N996" i="12"/>
  <c r="N930" i="12"/>
  <c r="N1003" i="12"/>
  <c r="N863" i="12"/>
  <c r="N862" i="12"/>
  <c r="N984" i="12"/>
  <c r="N815" i="12"/>
  <c r="N1198" i="12"/>
  <c r="N1197" i="12"/>
  <c r="N929" i="12"/>
  <c r="N1162" i="12"/>
  <c r="N1204" i="12"/>
  <c r="N819" i="12"/>
  <c r="N818" i="12"/>
  <c r="N1044" i="12"/>
  <c r="N989" i="12"/>
  <c r="N988" i="12"/>
  <c r="N865" i="12"/>
  <c r="N759" i="12"/>
  <c r="N758" i="12"/>
  <c r="N757" i="12"/>
  <c r="N836" i="12"/>
  <c r="N953" i="12"/>
  <c r="N1128" i="12"/>
  <c r="N1147" i="12"/>
  <c r="N1146" i="12"/>
  <c r="N993" i="12"/>
  <c r="N976" i="12"/>
  <c r="N975" i="12"/>
  <c r="N974" i="12"/>
  <c r="N885" i="12"/>
  <c r="N808" i="12"/>
  <c r="N938" i="12"/>
  <c r="N937" i="12"/>
  <c r="N928" i="12"/>
  <c r="N912" i="12"/>
  <c r="N911" i="12"/>
  <c r="N849" i="12"/>
  <c r="N1183" i="12"/>
  <c r="N1182" i="12"/>
  <c r="N1181" i="12"/>
  <c r="N1043" i="12"/>
  <c r="N995" i="12"/>
  <c r="N994" i="12"/>
  <c r="N890" i="12"/>
  <c r="N889" i="12"/>
  <c r="N888" i="12"/>
  <c r="N1002" i="12"/>
  <c r="N811" i="12"/>
  <c r="N810" i="12"/>
  <c r="N1105" i="12"/>
  <c r="N1104" i="12"/>
  <c r="N884" i="12"/>
  <c r="N1123" i="12"/>
  <c r="N807" i="12"/>
  <c r="N898" i="12"/>
  <c r="N893" i="12"/>
  <c r="N920" i="12"/>
  <c r="N880" i="12"/>
  <c r="N852" i="12"/>
  <c r="N806" i="12"/>
  <c r="N864" i="12"/>
  <c r="N1180" i="12"/>
  <c r="N1179" i="12"/>
  <c r="N1178" i="12"/>
  <c r="N1177" i="12"/>
  <c r="N772" i="12"/>
  <c r="N769" i="12"/>
  <c r="N983" i="12"/>
  <c r="N1065" i="12"/>
  <c r="N1064" i="12"/>
  <c r="N1010" i="12"/>
  <c r="N918" i="12"/>
  <c r="N917" i="12"/>
  <c r="N1063" i="12"/>
  <c r="N1062" i="12"/>
  <c r="N1085" i="12"/>
  <c r="N1084" i="12"/>
  <c r="N1176" i="12"/>
  <c r="N1175" i="12"/>
  <c r="N1174" i="12"/>
  <c r="N1103" i="12"/>
  <c r="N1102" i="12"/>
  <c r="N1034" i="12"/>
  <c r="N1033" i="12"/>
  <c r="N1032" i="12"/>
  <c r="N992" i="12"/>
  <c r="N991" i="12"/>
  <c r="N892" i="12"/>
  <c r="N1009" i="12"/>
  <c r="N1145" i="12"/>
  <c r="N1144" i="12"/>
  <c r="N1101" i="12"/>
  <c r="N1042" i="12"/>
  <c r="N1008" i="12"/>
  <c r="N965" i="12"/>
  <c r="N964" i="12"/>
  <c r="N963" i="12"/>
  <c r="N962" i="12"/>
  <c r="N961" i="12"/>
  <c r="N960" i="12"/>
  <c r="N959" i="12"/>
  <c r="N1083" i="12"/>
  <c r="N1082" i="12"/>
  <c r="N1081" i="12"/>
  <c r="N1080" i="12"/>
  <c r="N1079" i="12"/>
  <c r="N1078" i="12"/>
  <c r="N1077" i="12"/>
  <c r="N1006" i="12"/>
  <c r="N1127" i="12"/>
  <c r="N1076" i="12"/>
  <c r="N1075" i="12"/>
  <c r="N842" i="12"/>
  <c r="N841" i="12"/>
  <c r="N840" i="12"/>
  <c r="N1100" i="12"/>
  <c r="N978" i="12"/>
  <c r="N902" i="12"/>
  <c r="N936" i="12"/>
  <c r="N935" i="12"/>
  <c r="N905" i="12"/>
  <c r="N861" i="12"/>
  <c r="N1016" i="12"/>
  <c r="N870" i="12"/>
  <c r="N952" i="12"/>
  <c r="N951" i="12"/>
  <c r="N877" i="12"/>
  <c r="N876" i="12"/>
  <c r="N875" i="12"/>
  <c r="N895" i="12"/>
  <c r="N771" i="12"/>
  <c r="N1031" i="12"/>
  <c r="N1030" i="12"/>
  <c r="N1029" i="12"/>
  <c r="N1007" i="12"/>
  <c r="N1023" i="12"/>
  <c r="N846" i="12"/>
  <c r="N1061" i="12"/>
  <c r="N3946" i="12"/>
  <c r="N4164" i="12"/>
  <c r="N4032" i="12"/>
  <c r="N3493" i="12"/>
  <c r="N3497" i="12"/>
  <c r="N3927" i="12"/>
  <c r="N3804" i="12"/>
  <c r="N4053" i="12"/>
  <c r="N3189" i="12"/>
  <c r="N3246" i="12"/>
  <c r="N3240" i="12"/>
  <c r="N4139" i="12"/>
  <c r="N3467" i="12"/>
  <c r="N3541" i="12"/>
  <c r="N3801" i="12"/>
  <c r="N3264" i="12"/>
  <c r="N3263" i="12"/>
  <c r="N3962" i="12"/>
  <c r="N3924" i="12"/>
  <c r="N4155" i="12"/>
  <c r="N3162" i="12"/>
  <c r="N3335" i="12"/>
  <c r="N3230" i="12"/>
  <c r="N4042" i="12"/>
  <c r="N3964" i="12"/>
  <c r="N4083" i="12"/>
  <c r="N3554" i="12"/>
  <c r="N4090" i="12"/>
  <c r="N3892" i="12"/>
  <c r="N4226" i="12"/>
  <c r="N3704" i="12"/>
  <c r="N3495" i="12"/>
  <c r="N3576" i="12"/>
  <c r="N3262" i="12"/>
  <c r="N4219" i="12"/>
  <c r="N3990" i="12"/>
  <c r="N3963" i="12"/>
  <c r="N3260" i="12"/>
  <c r="N3840" i="12"/>
  <c r="N4140" i="12"/>
  <c r="N3229" i="12"/>
  <c r="N3163" i="12"/>
  <c r="N3796" i="12"/>
  <c r="N4040" i="12"/>
  <c r="N3966" i="12"/>
  <c r="N3751" i="12"/>
  <c r="N3671" i="12"/>
  <c r="N3505" i="12"/>
  <c r="N3638" i="12"/>
  <c r="N3871" i="12"/>
  <c r="N3365" i="12"/>
  <c r="N3267" i="12"/>
  <c r="N4056" i="12"/>
  <c r="N3960" i="12"/>
  <c r="N3954" i="12"/>
  <c r="N3824" i="12"/>
  <c r="N3433" i="12"/>
  <c r="N3325" i="12"/>
  <c r="N3440" i="12"/>
  <c r="N3284" i="12"/>
  <c r="N3456" i="12"/>
  <c r="N4031" i="12"/>
  <c r="N3202" i="12"/>
  <c r="N3737" i="12"/>
  <c r="N3299" i="12"/>
  <c r="N3369" i="12"/>
  <c r="N3961" i="12"/>
  <c r="N3179" i="12"/>
  <c r="N3669" i="12"/>
  <c r="N4147" i="12"/>
  <c r="N3976" i="12"/>
  <c r="N3600" i="12"/>
  <c r="N3967" i="12"/>
  <c r="N3149" i="12"/>
  <c r="N3190" i="12"/>
  <c r="N3780" i="12"/>
  <c r="N3490" i="12"/>
  <c r="N3889" i="12"/>
  <c r="N4013" i="12"/>
  <c r="N3218" i="12"/>
  <c r="N3423" i="12"/>
  <c r="N4163" i="12"/>
  <c r="N3665" i="12"/>
  <c r="N3842" i="12"/>
  <c r="N3188" i="12"/>
  <c r="N3458" i="12"/>
  <c r="N3498" i="12"/>
  <c r="N3168" i="12"/>
  <c r="N4114" i="12"/>
  <c r="N3232" i="12"/>
  <c r="N3844" i="12"/>
  <c r="N3604" i="12"/>
  <c r="N3641" i="12"/>
  <c r="N4137" i="12"/>
  <c r="N3585" i="12"/>
  <c r="N3536" i="12"/>
  <c r="N3637" i="12"/>
  <c r="N4061" i="12"/>
  <c r="N3410" i="12"/>
  <c r="N3321" i="12"/>
  <c r="N3372" i="12"/>
  <c r="N3221" i="12"/>
  <c r="N4096" i="12"/>
  <c r="N3584" i="12"/>
  <c r="N3222" i="12"/>
  <c r="N3194" i="12"/>
  <c r="N3465" i="12"/>
  <c r="N3542" i="12"/>
  <c r="N3926" i="12"/>
  <c r="N4117" i="12"/>
  <c r="N4028" i="12"/>
  <c r="N3247" i="12"/>
  <c r="N3265" i="12"/>
  <c r="N4106" i="12"/>
  <c r="N4044" i="12"/>
  <c r="N3921" i="12"/>
  <c r="N3916" i="12"/>
  <c r="N3354" i="12"/>
  <c r="N4158" i="12"/>
  <c r="N3449" i="12"/>
  <c r="N4197" i="12"/>
  <c r="N3558" i="12"/>
  <c r="N3908" i="12"/>
  <c r="N3740" i="12"/>
  <c r="N3507" i="12"/>
  <c r="N3816" i="12"/>
  <c r="N3532" i="12"/>
  <c r="N3499" i="12"/>
  <c r="N3679" i="12"/>
  <c r="N3494" i="12"/>
  <c r="N3782" i="12"/>
  <c r="N3661" i="12"/>
  <c r="N4017" i="12"/>
  <c r="N3502" i="12"/>
  <c r="N3393" i="12"/>
  <c r="N3360" i="12"/>
  <c r="N3621" i="12"/>
  <c r="N3192" i="12"/>
  <c r="N3182" i="12"/>
  <c r="N3477" i="12"/>
  <c r="N3918" i="12"/>
  <c r="N3561" i="12"/>
  <c r="N4048" i="12"/>
  <c r="N3510" i="12"/>
  <c r="N3938" i="12"/>
  <c r="N3305" i="12"/>
  <c r="N4082" i="12"/>
  <c r="N3789" i="12"/>
  <c r="N4198" i="12"/>
  <c r="N3391" i="12"/>
  <c r="N3145" i="12"/>
  <c r="N4063" i="12"/>
  <c r="N4050" i="12"/>
  <c r="N4177" i="12"/>
  <c r="N3855" i="12"/>
  <c r="N3512" i="12"/>
  <c r="N3794" i="12"/>
  <c r="N3860" i="12"/>
  <c r="N3560" i="12"/>
  <c r="N3865" i="12"/>
  <c r="N3522" i="12"/>
  <c r="N3876" i="12"/>
  <c r="N3735" i="12"/>
  <c r="N3945" i="12"/>
  <c r="N3785" i="12"/>
  <c r="N3564" i="12"/>
  <c r="N3193" i="12"/>
  <c r="N3175" i="12"/>
  <c r="N3684" i="12"/>
  <c r="N3186" i="12"/>
  <c r="N3452" i="12"/>
  <c r="N3363" i="12"/>
  <c r="N3591" i="12"/>
  <c r="N4142" i="12"/>
  <c r="N4029" i="12"/>
  <c r="N3281" i="12"/>
  <c r="N3998" i="12"/>
  <c r="N3228" i="12"/>
  <c r="N4174" i="12"/>
  <c r="N4201" i="12"/>
  <c r="N4102" i="12"/>
  <c r="N4008" i="12"/>
  <c r="N3148" i="12"/>
  <c r="N3988" i="12"/>
  <c r="N3447" i="12"/>
  <c r="N3922" i="12"/>
  <c r="N3438" i="12"/>
  <c r="N3303" i="12"/>
  <c r="N3402" i="12"/>
  <c r="N4064" i="12"/>
  <c r="N3562" i="12"/>
  <c r="N3185" i="12"/>
  <c r="N3847" i="12"/>
  <c r="N4005" i="12"/>
  <c r="N3511" i="12"/>
  <c r="N3874" i="12"/>
  <c r="N3923" i="12"/>
  <c r="N3340" i="12"/>
  <c r="N3195" i="12"/>
  <c r="N3471" i="12"/>
  <c r="N3150" i="12"/>
  <c r="N3907" i="12"/>
  <c r="N3683" i="12"/>
  <c r="N4085" i="12"/>
  <c r="N3361" i="12"/>
  <c r="N3940" i="12"/>
  <c r="N4190" i="12"/>
  <c r="N4153" i="12"/>
  <c r="N3636" i="12"/>
  <c r="N3572" i="12"/>
  <c r="N3682" i="12"/>
  <c r="N3164" i="12"/>
  <c r="N4084" i="12"/>
  <c r="N4065" i="12"/>
  <c r="N3388" i="12"/>
  <c r="N3986" i="12"/>
  <c r="N3869" i="12"/>
  <c r="N3443" i="12"/>
  <c r="N3557" i="12"/>
  <c r="N3835" i="12"/>
  <c r="N3205" i="12"/>
  <c r="N3488" i="12"/>
  <c r="N3807" i="12"/>
  <c r="N3460" i="12"/>
  <c r="N3344" i="12"/>
  <c r="N3375" i="12"/>
  <c r="N3412" i="12"/>
  <c r="N3702" i="12"/>
  <c r="N3309" i="12"/>
  <c r="N3207" i="12"/>
  <c r="N3915" i="12"/>
  <c r="N3642" i="12"/>
  <c r="N3592" i="12"/>
  <c r="N3858" i="12"/>
  <c r="N4110" i="12"/>
  <c r="N3583" i="12"/>
  <c r="N4066" i="12"/>
  <c r="N3760" i="12"/>
  <c r="N3394" i="12"/>
  <c r="N3426" i="12"/>
  <c r="N3413" i="12"/>
  <c r="N3985" i="12"/>
  <c r="N3534" i="12"/>
  <c r="N4132" i="12"/>
  <c r="N3565" i="12"/>
  <c r="N3159" i="12"/>
  <c r="N4116" i="12"/>
  <c r="N4026" i="12"/>
  <c r="N3367" i="12"/>
  <c r="N3366" i="12"/>
  <c r="N3659" i="12"/>
  <c r="N4107" i="12"/>
  <c r="N3777" i="12"/>
  <c r="N3802" i="12"/>
  <c r="N3276" i="12"/>
  <c r="N3378" i="12"/>
  <c r="N3612" i="12"/>
  <c r="N3848" i="12"/>
  <c r="N3602" i="12"/>
  <c r="N4103" i="12"/>
  <c r="N4168" i="12"/>
  <c r="N3829" i="12"/>
  <c r="N3717" i="12"/>
  <c r="N3837" i="12"/>
  <c r="N3292" i="12"/>
  <c r="N3623" i="12"/>
  <c r="N3810" i="12"/>
  <c r="N4160" i="12"/>
  <c r="N3764" i="12"/>
  <c r="N3553" i="12"/>
  <c r="N3347" i="12"/>
  <c r="N4007" i="12"/>
  <c r="N3487" i="12"/>
  <c r="N3381" i="12"/>
  <c r="N3362" i="12"/>
  <c r="N3513" i="12"/>
  <c r="N4211" i="12"/>
  <c r="N3943" i="12"/>
  <c r="N3374" i="12"/>
  <c r="N3725" i="12"/>
  <c r="N3454" i="12"/>
  <c r="N4154" i="12"/>
  <c r="N3808" i="12"/>
  <c r="N3312" i="12"/>
  <c r="N3350" i="12"/>
  <c r="N3728" i="12"/>
  <c r="N3625" i="12"/>
  <c r="N3989" i="12"/>
  <c r="N4003" i="12"/>
  <c r="N4055" i="12"/>
  <c r="N3983" i="12"/>
  <c r="N3910" i="12"/>
  <c r="N3881" i="12"/>
  <c r="N3799" i="12"/>
  <c r="N3672" i="12"/>
  <c r="N3974" i="12"/>
  <c r="N3863" i="12"/>
  <c r="N3397" i="12"/>
  <c r="N3415" i="12"/>
  <c r="N3654" i="12"/>
  <c r="N3984" i="12"/>
  <c r="N3713" i="12"/>
  <c r="N3882" i="12"/>
  <c r="N4030" i="12"/>
  <c r="N4191" i="12"/>
  <c r="N3748" i="12"/>
  <c r="N3339" i="12"/>
  <c r="N3931" i="12"/>
  <c r="N3152" i="12"/>
  <c r="N3275" i="12"/>
  <c r="N4091" i="12"/>
  <c r="N3441" i="12"/>
  <c r="N3610" i="12"/>
  <c r="N3237" i="12"/>
  <c r="N3286" i="12"/>
  <c r="N4196" i="12"/>
  <c r="N3151" i="12"/>
  <c r="N3736" i="12"/>
  <c r="N3862" i="12"/>
  <c r="N4079" i="12"/>
  <c r="N4130" i="12"/>
  <c r="N3408" i="12"/>
  <c r="N4045" i="12"/>
  <c r="N3762" i="12"/>
  <c r="N3563" i="12"/>
  <c r="N3540" i="12"/>
  <c r="N4039" i="12"/>
  <c r="N3293" i="12"/>
  <c r="N4043" i="12"/>
  <c r="N3887" i="12"/>
  <c r="N3304" i="12"/>
  <c r="N3316" i="12"/>
  <c r="N4019" i="12"/>
  <c r="N4169" i="12"/>
  <c r="N4217" i="12"/>
  <c r="N3428" i="12"/>
  <c r="N3696" i="12"/>
  <c r="N4207" i="12"/>
  <c r="N4156" i="12"/>
  <c r="N3544" i="12"/>
  <c r="N3787" i="12"/>
  <c r="N4152" i="12"/>
  <c r="N3788" i="12"/>
  <c r="N4179" i="12"/>
  <c r="N3395" i="12"/>
  <c r="N3832" i="12"/>
  <c r="N3611" i="12"/>
  <c r="N4134" i="12"/>
  <c r="N3444" i="12"/>
  <c r="N3439" i="12"/>
  <c r="N3901" i="12"/>
  <c r="N4012" i="12"/>
  <c r="N4148" i="12"/>
  <c r="N3710" i="12"/>
  <c r="N3706" i="12"/>
  <c r="N3573" i="12"/>
  <c r="N4188" i="12"/>
  <c r="N3812" i="12"/>
  <c r="N3249" i="12"/>
  <c r="N4215" i="12"/>
  <c r="N3909" i="12"/>
  <c r="N3448" i="12"/>
  <c r="N3403" i="12"/>
  <c r="N3872" i="12"/>
  <c r="N3483" i="12"/>
  <c r="N3273" i="12"/>
  <c r="N3743" i="12"/>
  <c r="N4119" i="12"/>
  <c r="N3614" i="12"/>
  <c r="N3688" i="12"/>
  <c r="N3279" i="12"/>
  <c r="N4212" i="12"/>
  <c r="N3404" i="12"/>
  <c r="N3902" i="12"/>
  <c r="N3486" i="12"/>
  <c r="N3436" i="12"/>
  <c r="N3387" i="12"/>
  <c r="N3687" i="12"/>
  <c r="N4141" i="12"/>
  <c r="N3995" i="12"/>
  <c r="N3712" i="12"/>
  <c r="N3519" i="12"/>
  <c r="N3644" i="12"/>
  <c r="N3317" i="12"/>
  <c r="N3772" i="12"/>
  <c r="N3315" i="12"/>
  <c r="N4195" i="12"/>
  <c r="N3841" i="12"/>
  <c r="N3721" i="12"/>
  <c r="N3722" i="12"/>
  <c r="N3358" i="12"/>
  <c r="N3464" i="12"/>
  <c r="N3839" i="12"/>
  <c r="N3485" i="12"/>
  <c r="N4124" i="12"/>
  <c r="N3692" i="12"/>
  <c r="N3468" i="12"/>
  <c r="N3903" i="12"/>
  <c r="N3715" i="12"/>
  <c r="N361" i="12"/>
  <c r="N336" i="12"/>
  <c r="N650" i="12"/>
  <c r="N645" i="12"/>
  <c r="N597" i="12"/>
  <c r="N423" i="12"/>
  <c r="N411" i="12"/>
  <c r="N397" i="12"/>
  <c r="N392" i="12"/>
  <c r="N366" i="12"/>
  <c r="N341" i="12"/>
  <c r="N621" i="12"/>
  <c r="N644" i="12"/>
  <c r="N724" i="12"/>
  <c r="N690" i="12"/>
  <c r="N633" i="12"/>
  <c r="N632" i="12"/>
  <c r="N701" i="12"/>
  <c r="N700" i="12"/>
  <c r="N699" i="12"/>
  <c r="N698" i="12"/>
  <c r="N697" i="12"/>
  <c r="N696" i="12"/>
  <c r="N695" i="12"/>
  <c r="N643" i="12"/>
  <c r="N642" i="12"/>
  <c r="N689" i="12"/>
  <c r="N688" i="12"/>
  <c r="N687" i="12"/>
  <c r="N686" i="12"/>
  <c r="N592" i="12"/>
  <c r="N599" i="12"/>
  <c r="N484" i="12"/>
  <c r="N504" i="12"/>
  <c r="N631" i="12"/>
  <c r="N572" i="12"/>
  <c r="N571" i="12"/>
  <c r="N620" i="12"/>
  <c r="N619" i="12"/>
  <c r="N604" i="12"/>
  <c r="N641" i="12"/>
  <c r="N430" i="12"/>
  <c r="N429" i="12"/>
  <c r="N428" i="12"/>
  <c r="N427" i="12"/>
  <c r="N426" i="12"/>
  <c r="N575" i="12"/>
  <c r="N574" i="12"/>
  <c r="N573" i="12"/>
  <c r="N685" i="12"/>
  <c r="N636" i="12"/>
  <c r="N481" i="12"/>
  <c r="N480" i="12"/>
  <c r="N742" i="12"/>
  <c r="N741" i="12"/>
  <c r="N522" i="12"/>
  <c r="N521" i="12"/>
  <c r="N520" i="12"/>
  <c r="N519" i="12"/>
  <c r="N518" i="12"/>
  <c r="N517" i="12"/>
  <c r="N516" i="12"/>
  <c r="N515" i="12"/>
  <c r="N514" i="12"/>
  <c r="N513" i="12"/>
  <c r="N446" i="12"/>
  <c r="N445" i="12"/>
  <c r="N444" i="12"/>
  <c r="N714" i="12"/>
  <c r="N736" i="12"/>
  <c r="N735" i="12"/>
  <c r="N734" i="12"/>
  <c r="N570" i="12"/>
  <c r="N588" i="12"/>
  <c r="N554" i="12"/>
  <c r="N553" i="12"/>
  <c r="N496" i="12"/>
  <c r="N495" i="12"/>
  <c r="N556" i="12"/>
  <c r="N532" i="12"/>
  <c r="N733" i="12"/>
  <c r="N401" i="12"/>
  <c r="N477" i="12"/>
  <c r="N544" i="12"/>
  <c r="N664" i="12"/>
  <c r="N663" i="12"/>
  <c r="N503" i="12"/>
  <c r="N502" i="12"/>
  <c r="N462" i="12"/>
  <c r="N581" i="12"/>
  <c r="N587" i="12"/>
  <c r="N586" i="12"/>
  <c r="N585" i="12"/>
  <c r="N602" i="12"/>
  <c r="N601" i="12"/>
  <c r="N607" i="12"/>
  <c r="N606" i="12"/>
  <c r="N437" i="12"/>
  <c r="N501" i="12"/>
  <c r="N500" i="12"/>
  <c r="N499" i="12"/>
  <c r="N662" i="12"/>
  <c r="N596" i="12"/>
  <c r="N590" i="12"/>
  <c r="N569" i="12"/>
  <c r="N749" i="12"/>
  <c r="N748" i="12"/>
  <c r="N661" i="12"/>
  <c r="N660" i="12"/>
  <c r="N568" i="12"/>
  <c r="N567" i="12"/>
  <c r="N740" i="12"/>
  <c r="N618" i="12"/>
  <c r="N566" i="12"/>
  <c r="N565" i="12"/>
  <c r="N591" i="12"/>
  <c r="N422" i="12"/>
  <c r="N421" i="12"/>
  <c r="N419" i="12"/>
  <c r="N418" i="12"/>
  <c r="N417" i="12"/>
  <c r="N416" i="12"/>
  <c r="N415" i="12"/>
  <c r="N414" i="12"/>
  <c r="N413" i="12"/>
  <c r="N512" i="12"/>
  <c r="N490" i="12"/>
  <c r="N410" i="12"/>
  <c r="N458" i="12"/>
  <c r="N394" i="12"/>
  <c r="N425" i="12"/>
  <c r="N337" i="12"/>
  <c r="N508" i="12"/>
  <c r="N483" i="12"/>
  <c r="N482" i="12"/>
  <c r="N494" i="12"/>
  <c r="N493" i="12"/>
  <c r="N492" i="12"/>
  <c r="N491" i="12"/>
  <c r="N564" i="12"/>
  <c r="N406" i="12"/>
  <c r="N405" i="12"/>
  <c r="N529" i="12"/>
  <c r="N528" i="12"/>
  <c r="N527" i="12"/>
  <c r="N526" i="12"/>
  <c r="N360" i="12"/>
  <c r="N359" i="12"/>
  <c r="N385" i="12"/>
  <c r="N732" i="12"/>
  <c r="N731" i="12"/>
  <c r="N730" i="12"/>
  <c r="N389" i="12"/>
  <c r="N388" i="12"/>
  <c r="N387" i="12"/>
  <c r="N460" i="12"/>
  <c r="N684" i="12"/>
  <c r="N443" i="12"/>
  <c r="N438" i="12"/>
  <c r="N436" i="12"/>
  <c r="N402" i="12"/>
  <c r="N723" i="12"/>
  <c r="N432" i="12"/>
  <c r="N589" i="12"/>
  <c r="N709" i="12"/>
  <c r="N708" i="12"/>
  <c r="N707" i="12"/>
  <c r="N706" i="12"/>
  <c r="N705" i="12"/>
  <c r="N412" i="12"/>
  <c r="N363" i="12"/>
  <c r="N694" i="12"/>
  <c r="N683" i="12"/>
  <c r="N595" i="12"/>
  <c r="N594" i="12"/>
  <c r="N449" i="12"/>
  <c r="N617" i="12"/>
  <c r="N404" i="12"/>
  <c r="N403" i="12"/>
  <c r="N559" i="12"/>
  <c r="N558" i="12"/>
  <c r="N409" i="12"/>
  <c r="N747" i="12"/>
  <c r="N713" i="12"/>
  <c r="N457" i="12"/>
  <c r="N603" i="12"/>
  <c r="N340" i="12"/>
  <c r="N511" i="12"/>
  <c r="N510" i="12"/>
  <c r="N509" i="12"/>
  <c r="N548" i="12"/>
  <c r="N547" i="12"/>
  <c r="N546" i="12"/>
  <c r="N545" i="12"/>
  <c r="N659" i="12"/>
  <c r="N396" i="12"/>
  <c r="N395" i="12"/>
  <c r="N339" i="12"/>
  <c r="N338" i="12"/>
  <c r="N640" i="12"/>
  <c r="N746" i="12"/>
  <c r="N476" i="12"/>
  <c r="N507" i="12"/>
  <c r="N506" i="12"/>
  <c r="N505" i="12"/>
  <c r="N393" i="12"/>
  <c r="N372" i="12"/>
  <c r="N371" i="12"/>
  <c r="N682" i="12"/>
  <c r="N681" i="12"/>
  <c r="N680" i="12"/>
  <c r="N679" i="12"/>
  <c r="N678" i="12"/>
  <c r="N677" i="12"/>
  <c r="N676" i="12"/>
  <c r="N498" i="12"/>
  <c r="N497" i="12"/>
  <c r="N658" i="12"/>
  <c r="N657" i="12"/>
  <c r="N656" i="12"/>
  <c r="N600" i="12"/>
  <c r="N649" i="12"/>
  <c r="N630" i="12"/>
  <c r="N442" i="12"/>
  <c r="N531" i="12"/>
  <c r="N561" i="12"/>
  <c r="N456" i="12"/>
  <c r="N455" i="12"/>
  <c r="N454" i="12"/>
  <c r="N453" i="12"/>
  <c r="N424" i="12"/>
  <c r="N349" i="12"/>
  <c r="N348" i="12"/>
  <c r="N362" i="12"/>
  <c r="N431" i="12"/>
  <c r="N550" i="12"/>
  <c r="N549" i="12"/>
  <c r="N485" i="12"/>
  <c r="N693" i="12"/>
  <c r="N712" i="12"/>
  <c r="N390" i="12"/>
  <c r="N488" i="12"/>
  <c r="N487" i="12"/>
  <c r="N486" i="12"/>
  <c r="N347" i="12"/>
  <c r="N346" i="12"/>
  <c r="N345" i="12"/>
  <c r="N344" i="12"/>
  <c r="N343" i="12"/>
  <c r="N342" i="12"/>
  <c r="N562" i="12"/>
  <c r="N722" i="12"/>
  <c r="N448" i="12"/>
  <c r="N447" i="12"/>
  <c r="N563" i="12"/>
  <c r="N380" i="12"/>
  <c r="N530" i="12"/>
  <c r="N383" i="12"/>
  <c r="N382" i="12"/>
  <c r="N721" i="12"/>
  <c r="N350" i="12"/>
  <c r="N368" i="12"/>
  <c r="N370" i="12"/>
  <c r="N675" i="12"/>
  <c r="N674" i="12"/>
  <c r="N673" i="12"/>
  <c r="N672" i="12"/>
  <c r="N671" i="12"/>
  <c r="N670" i="12"/>
  <c r="N729" i="12"/>
  <c r="N399" i="12"/>
  <c r="N398" i="12"/>
  <c r="N365" i="12"/>
  <c r="N669" i="12"/>
  <c r="N668" i="12"/>
  <c r="N667" i="12"/>
  <c r="N666" i="12"/>
  <c r="N648" i="12"/>
  <c r="N647" i="12"/>
  <c r="N440" i="12"/>
  <c r="N439" i="12"/>
  <c r="N364" i="12"/>
  <c r="N557" i="12"/>
  <c r="N391" i="12"/>
  <c r="N459" i="12"/>
  <c r="N381" i="12"/>
  <c r="N461" i="12"/>
  <c r="N525" i="12"/>
  <c r="N524" i="12"/>
  <c r="N523" i="12"/>
  <c r="N616" i="12"/>
  <c r="N615" i="12"/>
  <c r="N580" i="12"/>
  <c r="N579" i="12"/>
  <c r="N578" i="12"/>
  <c r="N577" i="12"/>
  <c r="N576" i="12"/>
  <c r="N629" i="12"/>
  <c r="N628" i="12"/>
  <c r="N627" i="12"/>
  <c r="N584" i="12"/>
  <c r="N434" i="12"/>
  <c r="N655" i="12"/>
  <c r="N654" i="12"/>
  <c r="N653" i="12"/>
  <c r="N652" i="12"/>
  <c r="N651" i="12"/>
  <c r="N626" i="12"/>
  <c r="N625" i="12"/>
  <c r="N552" i="12"/>
  <c r="N551" i="12"/>
  <c r="N386" i="12"/>
  <c r="N583" i="12"/>
  <c r="N582" i="12"/>
  <c r="N635" i="12"/>
  <c r="N634" i="12"/>
  <c r="N739" i="12"/>
  <c r="N605" i="12"/>
  <c r="N479" i="12"/>
  <c r="N665" i="12"/>
  <c r="N728" i="12"/>
  <c r="N727" i="12"/>
  <c r="N560" i="12"/>
  <c r="N475" i="12"/>
  <c r="N474" i="12"/>
  <c r="N473" i="12"/>
  <c r="N472" i="12"/>
  <c r="N478" i="12"/>
  <c r="N400" i="12"/>
  <c r="N720" i="12"/>
  <c r="N614" i="12"/>
  <c r="N613" i="12"/>
  <c r="N408" i="12"/>
  <c r="N407" i="12"/>
  <c r="N738" i="12"/>
  <c r="N745" i="12"/>
  <c r="N624" i="12"/>
  <c r="N441" i="12"/>
  <c r="N379" i="12"/>
  <c r="N378" i="12"/>
  <c r="N420" i="12"/>
  <c r="N435" i="12"/>
  <c r="N543" i="12"/>
  <c r="N542" i="12"/>
  <c r="N541" i="12"/>
  <c r="N540" i="12"/>
  <c r="N539" i="12"/>
  <c r="N639" i="12"/>
  <c r="N538" i="12"/>
  <c r="N537" i="12"/>
  <c r="N536" i="12"/>
  <c r="N555" i="12"/>
  <c r="N737" i="12"/>
  <c r="N593" i="12"/>
  <c r="N726" i="12"/>
  <c r="N725" i="12"/>
  <c r="N369" i="12"/>
  <c r="N450" i="12"/>
  <c r="N623" i="12"/>
  <c r="N352" i="12"/>
  <c r="N351" i="12"/>
  <c r="N489" i="12"/>
  <c r="N719" i="12"/>
  <c r="N718" i="12"/>
  <c r="N717" i="12"/>
  <c r="N377" i="12"/>
  <c r="N376" i="12"/>
  <c r="N375" i="12"/>
  <c r="N374" i="12"/>
  <c r="N373" i="12"/>
  <c r="N638" i="12"/>
  <c r="N637" i="12"/>
  <c r="N598" i="12"/>
  <c r="N692" i="12"/>
  <c r="N711" i="12"/>
  <c r="N744" i="12"/>
  <c r="N743" i="12"/>
  <c r="N646" i="12"/>
  <c r="N691" i="12"/>
  <c r="N433" i="12"/>
  <c r="N710" i="12"/>
  <c r="N716" i="12"/>
  <c r="N715" i="12"/>
  <c r="N384" i="12"/>
  <c r="N535" i="12"/>
  <c r="N534" i="12"/>
  <c r="N533" i="12"/>
  <c r="N622" i="12"/>
  <c r="N452" i="12"/>
  <c r="N451" i="12"/>
  <c r="N471" i="12"/>
  <c r="N470" i="12"/>
  <c r="N469" i="12"/>
  <c r="N468" i="12"/>
  <c r="N467" i="12"/>
  <c r="N466" i="12"/>
  <c r="N465" i="12"/>
  <c r="N464" i="12"/>
  <c r="N463" i="12"/>
  <c r="N367" i="12"/>
  <c r="N358" i="12"/>
  <c r="N357" i="12"/>
  <c r="N704" i="12"/>
  <c r="N703" i="12"/>
  <c r="N612" i="12"/>
  <c r="N611" i="12"/>
  <c r="N610" i="12"/>
  <c r="N609" i="12"/>
  <c r="N608" i="12"/>
  <c r="N356" i="12"/>
  <c r="N355" i="12"/>
  <c r="N354" i="12"/>
  <c r="N353" i="12"/>
  <c r="N702" i="12"/>
  <c r="N3343" i="12"/>
  <c r="N3664" i="12"/>
  <c r="N4098" i="12"/>
  <c r="N4218" i="12"/>
  <c r="N3208" i="12"/>
  <c r="N4094" i="12"/>
  <c r="N3726" i="12"/>
  <c r="N3666" i="12"/>
  <c r="N3352" i="12"/>
  <c r="N3371" i="12"/>
  <c r="N3197" i="12"/>
  <c r="N3596" i="12"/>
  <c r="N4135" i="12"/>
  <c r="N3176" i="12"/>
  <c r="N3686" i="12"/>
  <c r="N4220" i="12"/>
  <c r="N3959" i="12"/>
  <c r="N3259" i="12"/>
  <c r="N3258" i="12"/>
  <c r="N3201" i="12"/>
  <c r="N3569" i="12"/>
  <c r="N4057" i="12"/>
  <c r="N3242" i="12"/>
  <c r="N3359" i="12"/>
  <c r="N3245" i="12"/>
  <c r="N3434" i="12"/>
  <c r="N4014" i="12"/>
  <c r="N3957" i="12"/>
  <c r="N3217" i="12"/>
  <c r="N3953" i="12"/>
  <c r="N3183" i="12"/>
  <c r="N3211" i="12"/>
  <c r="N3658" i="12"/>
  <c r="N4011" i="12"/>
  <c r="N4010" i="12"/>
  <c r="N4072" i="12"/>
  <c r="N3516" i="12"/>
  <c r="N4162" i="12"/>
  <c r="N3771" i="12"/>
  <c r="N3803" i="12"/>
  <c r="N3244" i="12"/>
  <c r="N3216" i="12"/>
  <c r="N4151" i="12"/>
  <c r="N3255" i="12"/>
  <c r="N4206" i="12"/>
  <c r="N3261" i="12"/>
  <c r="N3233" i="12"/>
  <c r="N3206" i="12"/>
  <c r="N3418" i="12"/>
  <c r="N3210" i="12"/>
  <c r="N3170" i="12"/>
  <c r="N3823" i="12"/>
  <c r="N3166" i="12"/>
  <c r="N4074" i="12"/>
  <c r="N4221" i="12"/>
  <c r="N3968" i="12"/>
  <c r="N3634" i="12"/>
  <c r="N3741" i="12"/>
  <c r="N3256" i="12"/>
  <c r="N3238" i="12"/>
  <c r="N3173" i="12"/>
  <c r="N3204" i="12"/>
  <c r="N3622" i="12"/>
  <c r="N3952" i="12"/>
  <c r="N3851" i="12"/>
  <c r="N4087" i="12"/>
  <c r="N3320" i="12"/>
  <c r="N4185" i="12"/>
  <c r="N3993" i="12"/>
  <c r="N3432" i="12"/>
  <c r="N3798" i="12"/>
  <c r="N3171" i="12"/>
  <c r="N3180" i="12"/>
  <c r="N3248" i="12"/>
  <c r="N3718" i="12"/>
  <c r="N4097" i="12"/>
  <c r="N3174" i="12"/>
  <c r="N4073" i="12"/>
  <c r="N3911" i="12"/>
  <c r="N3759" i="12"/>
  <c r="N3429" i="12"/>
  <c r="N3904" i="12"/>
  <c r="N3657" i="12"/>
  <c r="N3212" i="12"/>
  <c r="N3694" i="12"/>
  <c r="N3640" i="12"/>
  <c r="N3311" i="12"/>
  <c r="N3763" i="12"/>
  <c r="N3689" i="12"/>
  <c r="N3243" i="12"/>
  <c r="N3667" i="12"/>
  <c r="N3224" i="12"/>
  <c r="N3574" i="12"/>
  <c r="N3709" i="12"/>
  <c r="N3295" i="12"/>
  <c r="N4128" i="12"/>
  <c r="N3225" i="12"/>
  <c r="N3334" i="12"/>
  <c r="N3929" i="12"/>
  <c r="N3155" i="12"/>
  <c r="N3603" i="12"/>
  <c r="N3714" i="12"/>
  <c r="N3146" i="12"/>
  <c r="N3535" i="12"/>
  <c r="N3607" i="12"/>
  <c r="N3220" i="12"/>
  <c r="N4093" i="12"/>
  <c r="N3326" i="12"/>
  <c r="N3890" i="12"/>
  <c r="N3431" i="12"/>
  <c r="N3913" i="12"/>
  <c r="N3219" i="12"/>
  <c r="N4222" i="12"/>
  <c r="N3234" i="12"/>
  <c r="N3853" i="12"/>
  <c r="N3446" i="12"/>
  <c r="N3459" i="12"/>
  <c r="N3172" i="12"/>
  <c r="N3899" i="12"/>
  <c r="N3530" i="12"/>
  <c r="N3956" i="12"/>
  <c r="N3570" i="12"/>
  <c r="N3416" i="12"/>
  <c r="N4133" i="12"/>
  <c r="N4047" i="12"/>
  <c r="N4000" i="12"/>
  <c r="N3213" i="12"/>
  <c r="N3475" i="12"/>
  <c r="N4157" i="12"/>
  <c r="N3825" i="12"/>
  <c r="N3313" i="12"/>
  <c r="N3376" i="12"/>
  <c r="N3652" i="12"/>
  <c r="N3833" i="12"/>
  <c r="N3257" i="12"/>
  <c r="N3496" i="12"/>
  <c r="N3662" i="12"/>
  <c r="N3590" i="12"/>
  <c r="N3831" i="12"/>
  <c r="N3524" i="12"/>
  <c r="N3845" i="12"/>
  <c r="N3951" i="12"/>
  <c r="N3894" i="12"/>
  <c r="N3723" i="12"/>
  <c r="N3896" i="12"/>
  <c r="N4145" i="12"/>
  <c r="N3492" i="12"/>
  <c r="N3838" i="12"/>
  <c r="N3937" i="12"/>
  <c r="N3597" i="12"/>
  <c r="N3650" i="12"/>
  <c r="N3653" i="12"/>
  <c r="N3167" i="12"/>
  <c r="N3333" i="12"/>
  <c r="N3719" i="12"/>
  <c r="N3430" i="12"/>
  <c r="N3364" i="12"/>
  <c r="N3385" i="12"/>
  <c r="N4146" i="12"/>
  <c r="N3407" i="12"/>
  <c r="N3268" i="12"/>
  <c r="N3169" i="12"/>
  <c r="N3324" i="12"/>
  <c r="N4225" i="12"/>
  <c r="N3846" i="12"/>
  <c r="N3745" i="12"/>
  <c r="N3774" i="12"/>
  <c r="N3754" i="12"/>
  <c r="N3479" i="12"/>
  <c r="N3821" i="12"/>
  <c r="N3160" i="12"/>
  <c r="N3422" i="12"/>
  <c r="N3356" i="12"/>
  <c r="N3836" i="12"/>
  <c r="N3893" i="12"/>
  <c r="N4033" i="12"/>
  <c r="N3300" i="12"/>
  <c r="N3178" i="12"/>
  <c r="N3878" i="12"/>
  <c r="N3819" i="12"/>
  <c r="N3504" i="12"/>
  <c r="N3948" i="12"/>
  <c r="N4187" i="12"/>
  <c r="N3978" i="12"/>
  <c r="N4111" i="12"/>
  <c r="N3520" i="12"/>
  <c r="N3792" i="12"/>
  <c r="N3815" i="12"/>
  <c r="N4104" i="12"/>
  <c r="N3757" i="12"/>
  <c r="N3566" i="12"/>
  <c r="N3756" i="12"/>
  <c r="N4041" i="12"/>
  <c r="N3406" i="12"/>
  <c r="N3797" i="12"/>
  <c r="N3302" i="12"/>
  <c r="N3599" i="12"/>
  <c r="N3435" i="12"/>
  <c r="N3501" i="12"/>
  <c r="N4165" i="12"/>
  <c r="N3533" i="12"/>
  <c r="N4092" i="12"/>
  <c r="N3920" i="12"/>
  <c r="N3912" i="12"/>
  <c r="N3705" i="12"/>
  <c r="N3695" i="12"/>
  <c r="N3157" i="12"/>
  <c r="N3144" i="12"/>
  <c r="N3469" i="12"/>
  <c r="N3700" i="12"/>
  <c r="N4136" i="12"/>
  <c r="N4129" i="12"/>
  <c r="N4127" i="12"/>
  <c r="N3747" i="12"/>
  <c r="N3613" i="12"/>
  <c r="N3639" i="12"/>
  <c r="N3645" i="12"/>
  <c r="N3950" i="12"/>
  <c r="N3900" i="12"/>
  <c r="N3811" i="12"/>
  <c r="N4023" i="12"/>
  <c r="N3630" i="12"/>
  <c r="N3773" i="12"/>
  <c r="N3538" i="12"/>
  <c r="N4038" i="12"/>
  <c r="N3800" i="12"/>
  <c r="N3457" i="12"/>
  <c r="N3875" i="12"/>
  <c r="N3817" i="12"/>
  <c r="N3196" i="12"/>
  <c r="N4182" i="12"/>
  <c r="N3766" i="12"/>
  <c r="N3147" i="12"/>
  <c r="N3306" i="12"/>
  <c r="N3327" i="12"/>
  <c r="N3633" i="12"/>
  <c r="N3752" i="12"/>
  <c r="N3992" i="12"/>
  <c r="N4025" i="12"/>
  <c r="N3939" i="12"/>
  <c r="N3934" i="12"/>
  <c r="N4171" i="12"/>
  <c r="N3582" i="12"/>
  <c r="N3401" i="12"/>
  <c r="N4071" i="12"/>
  <c r="N3156" i="12"/>
  <c r="N4076" i="12"/>
  <c r="N3543" i="12"/>
  <c r="N3643" i="12"/>
  <c r="N4049" i="12"/>
  <c r="N3411" i="12"/>
  <c r="N3996" i="12"/>
  <c r="N3472" i="12"/>
  <c r="N3627" i="12"/>
  <c r="N3223" i="12"/>
  <c r="N3891" i="12"/>
  <c r="N3531" i="12"/>
  <c r="N3784" i="12"/>
  <c r="N3632" i="12"/>
  <c r="N3616" i="12"/>
  <c r="N3605" i="12"/>
  <c r="N3861" i="12"/>
  <c r="N3925" i="12"/>
  <c r="N3414" i="12"/>
  <c r="N3514" i="12"/>
  <c r="N4204" i="12"/>
  <c r="N3942" i="12"/>
  <c r="N4193" i="12"/>
  <c r="N3153" i="12"/>
  <c r="N3491" i="12"/>
  <c r="N3474" i="12"/>
  <c r="N4170" i="12"/>
  <c r="N3568" i="12"/>
  <c r="N3421" i="12"/>
  <c r="N3549" i="12"/>
  <c r="N3826" i="12"/>
  <c r="N3739" i="12"/>
  <c r="N3857" i="12"/>
  <c r="N3885" i="12"/>
  <c r="N4184" i="12"/>
  <c r="N4181" i="12"/>
  <c r="N4138" i="12"/>
  <c r="N4209" i="12"/>
  <c r="N3620" i="12"/>
  <c r="N3373" i="12"/>
  <c r="N3681" i="12"/>
  <c r="N3346" i="12"/>
  <c r="N3517" i="12"/>
  <c r="N4095" i="12"/>
  <c r="N4186" i="12"/>
  <c r="N3525" i="12"/>
  <c r="N3994" i="12"/>
  <c r="N3877" i="12"/>
  <c r="N3973" i="12"/>
  <c r="N4004" i="12"/>
  <c r="N4203" i="12"/>
  <c r="N3586" i="12"/>
  <c r="N3883" i="12"/>
  <c r="N3820" i="12"/>
  <c r="N3253" i="12"/>
  <c r="N3379" i="12"/>
  <c r="N3215" i="12"/>
  <c r="N3791" i="12"/>
  <c r="N3991" i="12"/>
  <c r="N3693" i="12"/>
  <c r="N3236" i="12"/>
  <c r="N3332" i="12"/>
  <c r="N3310" i="12"/>
  <c r="N3769" i="12"/>
  <c r="N4108" i="12"/>
  <c r="N3703" i="12"/>
  <c r="N3932" i="12"/>
  <c r="N3758" i="12"/>
  <c r="N3235" i="12"/>
  <c r="N3269" i="12"/>
  <c r="N4060" i="12"/>
  <c r="N4189" i="12"/>
  <c r="N3353" i="12"/>
  <c r="N3481" i="12"/>
  <c r="N3571" i="12"/>
  <c r="N3720" i="12"/>
  <c r="N4230" i="12"/>
  <c r="N3278" i="12"/>
  <c r="N3445" i="12"/>
  <c r="N3298" i="12"/>
  <c r="N4099" i="12"/>
  <c r="N3579" i="12"/>
  <c r="N3685" i="12"/>
  <c r="N4062" i="12"/>
  <c r="N3886" i="12"/>
  <c r="N3955" i="12"/>
  <c r="N3786" i="12"/>
  <c r="N4086" i="12"/>
  <c r="N3617" i="12"/>
  <c r="N3944" i="12"/>
  <c r="N3873" i="12"/>
  <c r="N3294" i="12"/>
  <c r="N3578" i="12"/>
  <c r="N3677" i="12"/>
  <c r="N3594" i="12"/>
  <c r="N3919" i="12"/>
  <c r="N3539" i="12"/>
  <c r="N3184" i="12"/>
  <c r="N3970" i="12"/>
  <c r="N3969" i="12"/>
  <c r="N4075" i="12"/>
  <c r="N4144" i="12"/>
  <c r="N3749" i="12"/>
  <c r="N3271" i="12"/>
  <c r="N3906" i="12"/>
  <c r="N3506" i="12"/>
  <c r="N3980" i="12"/>
  <c r="N3897" i="12"/>
  <c r="N3813" i="12"/>
  <c r="N3141" i="12"/>
  <c r="N3629" i="12"/>
  <c r="N3559" i="12"/>
  <c r="N3280" i="12"/>
  <c r="N4037" i="12"/>
  <c r="N4183" i="12"/>
  <c r="N3618" i="12"/>
  <c r="N4194" i="12"/>
  <c r="N4213" i="12"/>
  <c r="N3318" i="12"/>
  <c r="N3987" i="12"/>
  <c r="N4123" i="12"/>
  <c r="N4067" i="12"/>
  <c r="N3880" i="12"/>
  <c r="N3341" i="12"/>
  <c r="N3580" i="12"/>
  <c r="N4016" i="12"/>
  <c r="N3593" i="12"/>
  <c r="N3733" i="12"/>
  <c r="N3678" i="12"/>
  <c r="N3852" i="12"/>
  <c r="N3795" i="12"/>
  <c r="N3742" i="12"/>
  <c r="N3383" i="12"/>
  <c r="N3200" i="12"/>
  <c r="N3399" i="12"/>
  <c r="N3624" i="12"/>
  <c r="N142" i="12"/>
  <c r="N120" i="12"/>
  <c r="N119" i="12"/>
  <c r="N99" i="12"/>
  <c r="N98" i="12"/>
  <c r="N97" i="12"/>
  <c r="N33" i="12"/>
  <c r="N248" i="12"/>
  <c r="N272" i="12"/>
  <c r="N271" i="12"/>
  <c r="N270" i="12"/>
  <c r="N269" i="12"/>
  <c r="N268" i="12"/>
  <c r="N318" i="12"/>
  <c r="N175" i="12"/>
  <c r="N243" i="12"/>
  <c r="N165" i="12"/>
  <c r="N335" i="12"/>
  <c r="N334" i="12"/>
  <c r="N320" i="12"/>
  <c r="N319" i="12"/>
  <c r="N292" i="12"/>
  <c r="N291" i="12"/>
  <c r="N201" i="12"/>
  <c r="N200" i="12"/>
  <c r="N199" i="12"/>
  <c r="N242" i="12"/>
  <c r="N181" i="12"/>
  <c r="N180" i="12"/>
  <c r="N238" i="12"/>
  <c r="N237" i="12"/>
  <c r="N74" i="12"/>
  <c r="N73" i="12"/>
  <c r="N72" i="12"/>
  <c r="N71" i="12"/>
  <c r="N267" i="12"/>
  <c r="N266" i="12"/>
  <c r="N265" i="12"/>
  <c r="N264" i="12"/>
  <c r="N263" i="12"/>
  <c r="N262" i="12"/>
  <c r="N261" i="12"/>
  <c r="N260" i="12"/>
  <c r="N259" i="12"/>
  <c r="N247" i="12"/>
  <c r="N246" i="12"/>
  <c r="N295" i="12"/>
  <c r="N258" i="12"/>
  <c r="N67" i="12"/>
  <c r="N66" i="12"/>
  <c r="N92" i="12"/>
  <c r="N56" i="12"/>
  <c r="N170" i="12"/>
  <c r="N29" i="12"/>
  <c r="N174" i="12"/>
  <c r="N187" i="12"/>
  <c r="N186" i="12"/>
  <c r="N96" i="12"/>
  <c r="N95" i="12"/>
  <c r="N94" i="12"/>
  <c r="N88" i="12"/>
  <c r="N87" i="12"/>
  <c r="N333" i="12"/>
  <c r="N280" i="12"/>
  <c r="N126" i="12"/>
  <c r="N125" i="12"/>
  <c r="N124" i="12"/>
  <c r="N123" i="12"/>
  <c r="N22" i="12"/>
  <c r="N21" i="12"/>
  <c r="N153" i="12"/>
  <c r="N152" i="12"/>
  <c r="N157" i="12"/>
  <c r="N156" i="12"/>
  <c r="N155" i="12"/>
  <c r="N154" i="12"/>
  <c r="N245" i="12"/>
  <c r="N161" i="12"/>
  <c r="N160" i="12"/>
  <c r="N159" i="12"/>
  <c r="N158" i="12"/>
  <c r="N289" i="12"/>
  <c r="N288" i="12"/>
  <c r="N287" i="12"/>
  <c r="N286" i="12"/>
  <c r="N8" i="12"/>
  <c r="N50" i="12"/>
  <c r="N279" i="12"/>
  <c r="N184" i="12"/>
  <c r="N254" i="12"/>
  <c r="N89" i="12"/>
  <c r="N108" i="12"/>
  <c r="N107" i="12"/>
  <c r="N54" i="12"/>
  <c r="N53" i="12"/>
  <c r="N136" i="12"/>
  <c r="N4" i="12"/>
  <c r="N24" i="12"/>
  <c r="N23" i="12"/>
  <c r="N32" i="12"/>
  <c r="N302" i="12"/>
  <c r="N301" i="12"/>
  <c r="N300" i="12"/>
  <c r="N189" i="12"/>
  <c r="N290" i="12"/>
  <c r="N284" i="12"/>
  <c r="N283" i="12"/>
  <c r="N282" i="12"/>
  <c r="N236" i="12"/>
  <c r="N65" i="12"/>
  <c r="N70" i="12"/>
  <c r="N69" i="12"/>
  <c r="N64" i="12"/>
  <c r="N63" i="12"/>
  <c r="N62" i="12"/>
  <c r="N61" i="12"/>
  <c r="N60" i="12"/>
  <c r="N59" i="12"/>
  <c r="N58" i="12"/>
  <c r="N47" i="12"/>
  <c r="N46" i="12"/>
  <c r="N45" i="12"/>
  <c r="N44" i="12"/>
  <c r="N43" i="12"/>
  <c r="N42" i="12"/>
  <c r="N7" i="12"/>
  <c r="N6" i="12"/>
  <c r="N106" i="12"/>
  <c r="N105" i="12"/>
  <c r="N104" i="12"/>
  <c r="N68" i="12"/>
  <c r="N317" i="12"/>
  <c r="N316" i="12"/>
  <c r="N179" i="12"/>
  <c r="N178" i="12"/>
  <c r="N214" i="12"/>
  <c r="N312" i="12"/>
  <c r="N311" i="12"/>
  <c r="N310" i="12"/>
  <c r="N309" i="12"/>
  <c r="N308" i="12"/>
  <c r="N307" i="12"/>
  <c r="N185" i="12"/>
  <c r="N217" i="12"/>
  <c r="N216" i="12"/>
  <c r="N215" i="12"/>
  <c r="N86" i="12"/>
  <c r="N85" i="12"/>
  <c r="N84" i="12"/>
  <c r="N83" i="12"/>
  <c r="N82" i="12"/>
  <c r="N81" i="12"/>
  <c r="N80" i="12"/>
  <c r="N79" i="12"/>
  <c r="N78" i="12"/>
  <c r="N77" i="12"/>
  <c r="N76" i="12"/>
  <c r="N75" i="12"/>
  <c r="N39" i="12"/>
  <c r="N38" i="12"/>
  <c r="N37" i="12"/>
  <c r="N36" i="12"/>
  <c r="N35" i="12"/>
  <c r="N34" i="12"/>
  <c r="N304" i="12"/>
  <c r="N303" i="12"/>
  <c r="N118" i="12"/>
  <c r="N117" i="12"/>
  <c r="N116" i="12"/>
  <c r="N257" i="12"/>
  <c r="N256" i="12"/>
  <c r="N150" i="12"/>
  <c r="N149" i="12"/>
  <c r="N91" i="12"/>
  <c r="N90" i="12"/>
  <c r="N103" i="12"/>
  <c r="N102" i="12"/>
  <c r="N196" i="12"/>
  <c r="N195" i="12"/>
  <c r="N194" i="12"/>
  <c r="N193" i="12"/>
  <c r="N192" i="12"/>
  <c r="N139" i="12"/>
  <c r="N173" i="12"/>
  <c r="N213" i="12"/>
  <c r="N198" i="12"/>
  <c r="N112" i="12"/>
  <c r="N241" i="12"/>
  <c r="N240" i="12"/>
  <c r="N28" i="12"/>
  <c r="N27" i="12"/>
  <c r="N26" i="12"/>
  <c r="N332" i="12"/>
  <c r="N331" i="12"/>
  <c r="N278" i="12"/>
  <c r="N315" i="12"/>
  <c r="N314" i="12"/>
  <c r="N163" i="12"/>
  <c r="N168" i="12"/>
  <c r="N167" i="12"/>
  <c r="N330" i="12"/>
  <c r="N172" i="12"/>
  <c r="N25" i="12"/>
  <c r="N183" i="12"/>
  <c r="N329" i="12"/>
  <c r="N253" i="12"/>
  <c r="N252" i="12"/>
  <c r="N294" i="12"/>
  <c r="N212" i="12"/>
  <c r="N51" i="12"/>
  <c r="N281" i="12"/>
  <c r="N148" i="12"/>
  <c r="N147" i="12"/>
  <c r="N146" i="12"/>
  <c r="N145" i="12"/>
  <c r="N31" i="12"/>
  <c r="N235" i="12"/>
  <c r="N234" i="12"/>
  <c r="N305" i="12"/>
  <c r="N328" i="12"/>
  <c r="N233" i="12"/>
  <c r="N232" i="12"/>
  <c r="N231" i="12"/>
  <c r="N134" i="12"/>
  <c r="N133" i="12"/>
  <c r="N132" i="12"/>
  <c r="N327" i="12"/>
  <c r="N208" i="12"/>
  <c r="N169" i="12"/>
  <c r="N151" i="12"/>
  <c r="N5" i="12"/>
  <c r="N20" i="12"/>
  <c r="N190" i="12"/>
  <c r="N2" i="12"/>
  <c r="N129" i="12"/>
  <c r="N128" i="12"/>
  <c r="N277" i="12"/>
  <c r="N49" i="12"/>
  <c r="N207" i="12"/>
  <c r="N206" i="12"/>
  <c r="N205" i="12"/>
  <c r="N122" i="12"/>
  <c r="N182" i="12"/>
  <c r="N138" i="12"/>
  <c r="N137" i="12"/>
  <c r="N115" i="12"/>
  <c r="N114" i="12"/>
  <c r="N113" i="12"/>
  <c r="N188" i="12"/>
  <c r="N131" i="12"/>
  <c r="N255" i="12"/>
  <c r="N177" i="12"/>
  <c r="N239" i="12"/>
  <c r="N244" i="12"/>
  <c r="N313" i="12"/>
  <c r="N276" i="12"/>
  <c r="N275" i="12"/>
  <c r="N121" i="12"/>
  <c r="N30" i="12"/>
  <c r="N204" i="12"/>
  <c r="N9" i="12"/>
  <c r="N299" i="12"/>
  <c r="N298" i="12"/>
  <c r="N55" i="12"/>
  <c r="N93" i="12"/>
  <c r="N52" i="12"/>
  <c r="N164" i="12"/>
  <c r="N297" i="12"/>
  <c r="N166" i="12"/>
  <c r="N101" i="12"/>
  <c r="N141" i="12"/>
  <c r="N140" i="12"/>
  <c r="N197" i="12"/>
  <c r="N251" i="12"/>
  <c r="N250" i="12"/>
  <c r="N249" i="12"/>
  <c r="N11" i="12"/>
  <c r="N10" i="12"/>
  <c r="N135" i="12"/>
  <c r="N48" i="12"/>
  <c r="N110" i="12"/>
  <c r="N109" i="12"/>
  <c r="N191" i="12"/>
  <c r="N203" i="12"/>
  <c r="N274" i="12"/>
  <c r="N273" i="12"/>
  <c r="N130" i="12"/>
  <c r="N285" i="12"/>
  <c r="N171" i="12"/>
  <c r="N111" i="12"/>
  <c r="N162" i="12"/>
  <c r="N41" i="12"/>
  <c r="N40" i="12"/>
  <c r="N326" i="12"/>
  <c r="N325" i="12"/>
  <c r="N324" i="12"/>
  <c r="N323" i="12"/>
  <c r="N3" i="12"/>
  <c r="N144" i="12"/>
  <c r="N143" i="12"/>
  <c r="N293" i="12"/>
  <c r="N57" i="12"/>
  <c r="N211" i="12"/>
  <c r="N210" i="12"/>
  <c r="N100" i="12"/>
  <c r="N230" i="12"/>
  <c r="N229" i="12"/>
  <c r="N228" i="12"/>
  <c r="N227" i="12"/>
  <c r="N226" i="12"/>
  <c r="N225" i="12"/>
  <c r="N224" i="12"/>
  <c r="N223" i="12"/>
  <c r="N19" i="12"/>
  <c r="N18" i="12"/>
  <c r="N17" i="12"/>
  <c r="N16" i="12"/>
  <c r="N15" i="12"/>
  <c r="N14" i="12"/>
  <c r="N13" i="12"/>
  <c r="N12" i="12"/>
  <c r="N222" i="12"/>
  <c r="N221" i="12"/>
  <c r="N220" i="12"/>
  <c r="N219" i="12"/>
  <c r="N218" i="12"/>
  <c r="N296" i="12"/>
  <c r="N127" i="12"/>
  <c r="N209" i="12"/>
  <c r="N176" i="12"/>
  <c r="N202" i="12"/>
  <c r="N322" i="12"/>
  <c r="N321" i="12"/>
  <c r="N306" i="12"/>
  <c r="P6" i="11" l="1"/>
  <c r="Q7" i="11"/>
  <c r="Q8" i="11"/>
  <c r="Q9" i="11"/>
  <c r="Q11" i="11"/>
  <c r="P7" i="11"/>
  <c r="P8" i="11"/>
  <c r="P9" i="11"/>
  <c r="P10" i="11"/>
  <c r="P11" i="11"/>
  <c r="P12" i="11"/>
  <c r="P13" i="11"/>
  <c r="P14" i="11"/>
  <c r="P16" i="11"/>
  <c r="L17" i="11"/>
  <c r="H17" i="11"/>
  <c r="C17" i="11"/>
  <c r="M7" i="11" l="1"/>
  <c r="I7" i="11"/>
  <c r="M8" i="11"/>
  <c r="I8" i="11"/>
  <c r="D8" i="11"/>
  <c r="D10" i="11"/>
  <c r="I10" i="11"/>
  <c r="D12" i="11"/>
  <c r="Q10" i="11" l="1"/>
  <c r="Q13" i="11"/>
  <c r="Q14" i="11"/>
  <c r="Q12" i="11"/>
  <c r="X2" i="2" l="1"/>
  <c r="X3" i="2"/>
  <c r="X4" i="2"/>
  <c r="X5" i="2"/>
  <c r="X25" i="2"/>
  <c r="X30" i="2"/>
  <c r="X32" i="2"/>
  <c r="X33" i="2"/>
  <c r="X34" i="2"/>
  <c r="X35" i="2"/>
  <c r="X51" i="2"/>
  <c r="X36" i="2"/>
  <c r="X37" i="2"/>
  <c r="X38" i="2"/>
  <c r="X46" i="2"/>
  <c r="X47" i="2"/>
  <c r="X48" i="2"/>
  <c r="X49" i="2"/>
  <c r="X50" i="2"/>
  <c r="X52" i="2"/>
  <c r="X53" i="2"/>
  <c r="X54" i="2"/>
  <c r="X55" i="2"/>
  <c r="X56" i="2"/>
  <c r="X57" i="2"/>
  <c r="X58" i="2"/>
  <c r="X59" i="2"/>
  <c r="X60" i="2"/>
  <c r="X61" i="2"/>
  <c r="X77" i="2"/>
  <c r="X75" i="2"/>
  <c r="X78" i="2"/>
  <c r="X86" i="2"/>
  <c r="X87" i="2"/>
  <c r="X92" i="2"/>
  <c r="X93" i="2"/>
  <c r="X95" i="2"/>
  <c r="X98" i="2"/>
  <c r="X99" i="2"/>
  <c r="X100" i="2"/>
  <c r="X101" i="2"/>
  <c r="X105" i="2"/>
  <c r="X106" i="2"/>
  <c r="X108" i="2"/>
  <c r="X112" i="2"/>
  <c r="X113" i="2"/>
  <c r="X114" i="2"/>
  <c r="X122" i="2"/>
  <c r="X124" i="2"/>
  <c r="X126" i="2"/>
  <c r="X130" i="2"/>
  <c r="X150" i="2"/>
  <c r="X175" i="2"/>
  <c r="X176" i="2"/>
  <c r="X195" i="2"/>
  <c r="X213" i="2"/>
  <c r="X216" i="2"/>
  <c r="X217" i="2"/>
  <c r="X226" i="2"/>
  <c r="X228" i="2"/>
  <c r="X229" i="2"/>
  <c r="X234" i="2"/>
  <c r="X238" i="2"/>
  <c r="X240" i="2"/>
  <c r="X254" i="2"/>
  <c r="X260" i="2"/>
  <c r="X261" i="2"/>
  <c r="X268" i="2"/>
  <c r="X289" i="2"/>
  <c r="X290" i="2"/>
  <c r="X291" i="2"/>
  <c r="X306" i="2"/>
  <c r="X307" i="2"/>
  <c r="X314" i="2"/>
  <c r="X327" i="2"/>
  <c r="X328" i="2"/>
  <c r="X332" i="2"/>
  <c r="X337" i="2"/>
  <c r="X338" i="2"/>
  <c r="X339" i="2"/>
  <c r="X363" i="2"/>
  <c r="X373" i="2"/>
  <c r="X375" i="2"/>
  <c r="X383" i="2"/>
  <c r="X384" i="2"/>
  <c r="X407" i="2"/>
  <c r="X411" i="2"/>
  <c r="X430" i="2"/>
  <c r="X431" i="2"/>
  <c r="X447" i="2"/>
  <c r="X448" i="2"/>
  <c r="X455" i="2"/>
  <c r="X456" i="2"/>
  <c r="X457" i="2"/>
  <c r="X449" i="2"/>
  <c r="X458" i="2"/>
  <c r="X470" i="2"/>
  <c r="X471" i="2"/>
  <c r="X472" i="2"/>
  <c r="X491" i="2"/>
  <c r="X497" i="2"/>
  <c r="X498" i="2"/>
  <c r="X479" i="2"/>
  <c r="X490" i="2"/>
  <c r="X513" i="2"/>
  <c r="X514" i="2"/>
  <c r="X476" i="2"/>
  <c r="X515" i="2"/>
  <c r="X523" i="2"/>
  <c r="X526" i="2"/>
  <c r="X527" i="2"/>
  <c r="X528" i="2"/>
  <c r="X529" i="2"/>
  <c r="X530" i="2"/>
  <c r="X119" i="2"/>
  <c r="X120" i="2"/>
  <c r="X121" i="2"/>
  <c r="X123" i="2"/>
  <c r="X125" i="2"/>
  <c r="X129" i="2"/>
  <c r="X128" i="2"/>
  <c r="X134" i="2"/>
  <c r="X135" i="2"/>
  <c r="X136" i="2"/>
  <c r="X137" i="2"/>
  <c r="X139" i="2"/>
  <c r="X142" i="2"/>
  <c r="X143" i="2"/>
  <c r="X146" i="2"/>
  <c r="X147" i="2"/>
  <c r="X151" i="2"/>
  <c r="X152" i="2"/>
  <c r="X153" i="2"/>
  <c r="X156" i="2"/>
  <c r="X157" i="2"/>
  <c r="X160" i="2"/>
  <c r="X161" i="2"/>
  <c r="X163" i="2"/>
  <c r="X167" i="2"/>
  <c r="X168" i="2"/>
  <c r="X169" i="2"/>
  <c r="X178" i="2"/>
  <c r="X179" i="2"/>
  <c r="X180" i="2"/>
  <c r="X181" i="2"/>
  <c r="X182" i="2"/>
  <c r="X183" i="2"/>
  <c r="X184" i="2"/>
  <c r="X185" i="2"/>
  <c r="X187" i="2"/>
  <c r="X190" i="2"/>
  <c r="X191" i="2"/>
  <c r="X196" i="2"/>
  <c r="X197" i="2"/>
  <c r="X198" i="2"/>
  <c r="X199" i="2"/>
  <c r="X204" i="2"/>
  <c r="X205" i="2"/>
  <c r="X206" i="2"/>
  <c r="X207" i="2"/>
  <c r="X211" i="2"/>
  <c r="X210" i="2"/>
  <c r="X214" i="2"/>
  <c r="X215" i="2"/>
  <c r="X219" i="2"/>
  <c r="X220" i="2"/>
  <c r="X221" i="2"/>
  <c r="X223" i="2"/>
  <c r="X225" i="2"/>
  <c r="X227" i="2"/>
  <c r="X231" i="2"/>
  <c r="X232" i="2"/>
  <c r="X233" i="2"/>
  <c r="X235" i="2"/>
  <c r="X237" i="2"/>
  <c r="X239" i="2"/>
  <c r="X244" i="2"/>
  <c r="X245" i="2"/>
  <c r="X246" i="2"/>
  <c r="X247" i="2"/>
  <c r="X250" i="2"/>
  <c r="X251" i="2"/>
  <c r="X253" i="2"/>
  <c r="X255" i="2"/>
  <c r="X258" i="2"/>
  <c r="X259" i="2"/>
  <c r="X262" i="2"/>
  <c r="X263" i="2"/>
  <c r="X265" i="2"/>
  <c r="X272" i="2"/>
  <c r="X273" i="2"/>
  <c r="X274" i="2"/>
  <c r="X275" i="2"/>
  <c r="X276" i="2"/>
  <c r="X277" i="2"/>
  <c r="X279" i="2"/>
  <c r="X284" i="2"/>
  <c r="X285" i="2"/>
  <c r="X286" i="2"/>
  <c r="X287" i="2"/>
  <c r="X296" i="2"/>
  <c r="X301" i="2"/>
  <c r="X295" i="2"/>
  <c r="X298" i="2"/>
  <c r="X299" i="2"/>
  <c r="X300" i="2"/>
  <c r="X297" i="2"/>
  <c r="X308" i="2"/>
  <c r="X311" i="2"/>
  <c r="X312" i="2"/>
  <c r="X309" i="2"/>
  <c r="X310" i="2"/>
  <c r="X313" i="2"/>
  <c r="X317" i="2"/>
  <c r="X318" i="2"/>
  <c r="X319" i="2"/>
  <c r="X357" i="2"/>
  <c r="X358" i="2"/>
  <c r="X341" i="2"/>
  <c r="X342" i="2"/>
  <c r="X343" i="2"/>
  <c r="X344" i="2"/>
  <c r="X345" i="2"/>
  <c r="X359" i="2"/>
  <c r="X360" i="2"/>
  <c r="X361" i="2"/>
  <c r="X346" i="2"/>
  <c r="X347" i="2"/>
  <c r="X348" i="2"/>
  <c r="X349" i="2"/>
  <c r="X350" i="2"/>
  <c r="X351" i="2"/>
  <c r="X352" i="2"/>
  <c r="X353" i="2"/>
  <c r="X354" i="2"/>
  <c r="X355" i="2"/>
  <c r="X356" i="2"/>
  <c r="X371" i="2"/>
  <c r="X368" i="2"/>
  <c r="X369" i="2"/>
  <c r="X370" i="2"/>
  <c r="X367" i="2"/>
  <c r="X378" i="2"/>
  <c r="X381" i="2"/>
  <c r="X379" i="2"/>
  <c r="X380" i="2"/>
  <c r="X377" i="2"/>
  <c r="X388" i="2"/>
  <c r="X389" i="2"/>
  <c r="X390" i="2"/>
  <c r="X391" i="2"/>
  <c r="X392" i="2"/>
  <c r="X393" i="2"/>
  <c r="X415" i="2"/>
  <c r="X412" i="2"/>
  <c r="X416" i="2"/>
  <c r="X417" i="2"/>
  <c r="X418" i="2"/>
  <c r="X419" i="2"/>
  <c r="X420" i="2"/>
  <c r="X421" i="2"/>
  <c r="X422" i="2"/>
  <c r="X423" i="2"/>
  <c r="X424" i="2"/>
  <c r="X425" i="2"/>
  <c r="X426" i="2"/>
  <c r="X427" i="2"/>
  <c r="X428" i="2"/>
  <c r="X429" i="2"/>
  <c r="X413" i="2"/>
  <c r="X414" i="2"/>
  <c r="X439" i="2"/>
  <c r="X438" i="2"/>
  <c r="X443" i="2"/>
  <c r="X445" i="2"/>
  <c r="X442" i="2"/>
  <c r="X444" i="2"/>
  <c r="X440" i="2"/>
  <c r="X441" i="2"/>
  <c r="X450" i="2"/>
  <c r="X451" i="2"/>
  <c r="X452" i="2"/>
  <c r="X453" i="2"/>
  <c r="X459" i="2"/>
  <c r="X460" i="2"/>
  <c r="X461" i="2"/>
  <c r="X462" i="2"/>
  <c r="X463" i="2"/>
  <c r="X468" i="2"/>
  <c r="X469" i="2"/>
  <c r="X467" i="2"/>
  <c r="X473" i="2"/>
  <c r="X475" i="2"/>
  <c r="X474" i="2"/>
  <c r="X485" i="2"/>
  <c r="X486" i="2"/>
  <c r="X483" i="2"/>
  <c r="X487" i="2"/>
  <c r="X488" i="2"/>
  <c r="X489" i="2"/>
  <c r="X484" i="2"/>
  <c r="X492" i="2"/>
  <c r="X493" i="2"/>
  <c r="X495" i="2"/>
  <c r="X504" i="2"/>
  <c r="X505" i="2"/>
  <c r="X506" i="2"/>
  <c r="X507" i="2"/>
  <c r="X508" i="2"/>
  <c r="X509" i="2"/>
  <c r="X503" i="2"/>
  <c r="X517" i="2"/>
  <c r="X518" i="2"/>
  <c r="X516" i="2"/>
  <c r="X519" i="2"/>
  <c r="X520" i="2"/>
  <c r="X521" i="2"/>
  <c r="X524" i="2"/>
  <c r="X525" i="2"/>
  <c r="X548" i="2"/>
  <c r="X549" i="2"/>
  <c r="X543" i="2"/>
  <c r="X544" i="2"/>
  <c r="X545" i="2"/>
  <c r="X546" i="2"/>
  <c r="X547" i="2"/>
  <c r="X550" i="2"/>
  <c r="X541" i="2"/>
  <c r="X542" i="2"/>
  <c r="X554" i="2"/>
  <c r="X555" i="2"/>
  <c r="X553" i="2"/>
  <c r="X551" i="2"/>
  <c r="X552" i="2"/>
  <c r="X556" i="2"/>
  <c r="X557" i="2"/>
  <c r="X558" i="2"/>
  <c r="X559" i="2"/>
  <c r="X560" i="2"/>
  <c r="X561" i="2"/>
  <c r="X562" i="2"/>
  <c r="X563" i="2"/>
  <c r="X564" i="2"/>
  <c r="X565" i="2"/>
  <c r="X566" i="2"/>
  <c r="X567" i="2"/>
  <c r="X568" i="2"/>
  <c r="X569" i="2"/>
  <c r="X570" i="2"/>
  <c r="X202" i="2"/>
  <c r="X203" i="2"/>
  <c r="X571" i="2"/>
  <c r="X572" i="2"/>
  <c r="X14" i="2"/>
  <c r="X15" i="2"/>
  <c r="X16" i="2"/>
  <c r="X17" i="2"/>
  <c r="X28" i="2"/>
  <c r="X29" i="2"/>
  <c r="X573" i="2"/>
  <c r="X574" i="2"/>
  <c r="X575" i="2"/>
  <c r="X576" i="2"/>
  <c r="X577" i="2"/>
  <c r="X578" i="2"/>
  <c r="X31" i="2"/>
  <c r="X579" i="2"/>
  <c r="X257" i="2"/>
  <c r="X580" i="2"/>
  <c r="X581" i="2"/>
  <c r="X582" i="2"/>
  <c r="X154" i="2"/>
  <c r="X155" i="2"/>
  <c r="X158" i="2"/>
  <c r="X159" i="2"/>
  <c r="X162" i="2"/>
  <c r="X333" i="2"/>
  <c r="X334" i="2"/>
  <c r="X583" i="2"/>
  <c r="X584" i="2"/>
  <c r="X585" i="2"/>
  <c r="X586" i="2"/>
  <c r="X94" i="2"/>
  <c r="X587" i="2"/>
  <c r="X482" i="2"/>
  <c r="X588" i="2"/>
  <c r="X589" i="2"/>
  <c r="X590" i="2"/>
  <c r="X591" i="2"/>
  <c r="X592" i="2"/>
  <c r="X593" i="2"/>
  <c r="X594" i="2"/>
  <c r="X595" i="2"/>
  <c r="X596" i="2"/>
  <c r="X597" i="2"/>
  <c r="X598" i="2"/>
  <c r="X599" i="2"/>
  <c r="X600" i="2"/>
  <c r="X395" i="2"/>
  <c r="X601" i="2"/>
  <c r="X602" i="2"/>
  <c r="X603" i="2"/>
  <c r="X604" i="2"/>
  <c r="X605" i="2"/>
  <c r="X606" i="2"/>
  <c r="X376" i="2"/>
  <c r="X382" i="2"/>
  <c r="X607" i="2"/>
  <c r="X608" i="2"/>
  <c r="X609" i="2"/>
  <c r="X610" i="2"/>
  <c r="X611" i="2"/>
  <c r="X612" i="2"/>
  <c r="X613" i="2"/>
  <c r="X614" i="2"/>
  <c r="X615" i="2"/>
  <c r="X616" i="2"/>
  <c r="X617" i="2"/>
  <c r="X330" i="2"/>
  <c r="X618" i="2"/>
  <c r="X619" i="2"/>
  <c r="X620" i="2"/>
  <c r="X622" i="2"/>
  <c r="X621" i="2"/>
  <c r="X623" i="2"/>
  <c r="X624" i="2"/>
  <c r="X625" i="2"/>
  <c r="X626" i="2"/>
  <c r="X627" i="2"/>
  <c r="X628" i="2"/>
  <c r="X629" i="2"/>
  <c r="X110" i="2"/>
  <c r="X522" i="2"/>
  <c r="X329" i="2"/>
  <c r="X630" i="2"/>
  <c r="X631" i="2"/>
  <c r="X632" i="2"/>
  <c r="X633" i="2"/>
  <c r="X634" i="2"/>
  <c r="X335" i="2"/>
  <c r="X636" i="2"/>
  <c r="X635" i="2"/>
  <c r="X637" i="2"/>
  <c r="X638" i="2"/>
  <c r="X639" i="2"/>
  <c r="X640" i="2"/>
  <c r="X641" i="2"/>
  <c r="X642" i="2"/>
  <c r="X256" i="2"/>
  <c r="X73" i="2"/>
  <c r="X74" i="2"/>
  <c r="X648" i="2"/>
  <c r="X647" i="2"/>
  <c r="X643" i="2"/>
  <c r="X644" i="2"/>
  <c r="X645" i="2"/>
  <c r="X646" i="2"/>
  <c r="X650" i="2"/>
  <c r="X649" i="2"/>
  <c r="X651" i="2"/>
  <c r="X652" i="2"/>
  <c r="X397" i="2"/>
  <c r="X398" i="2"/>
  <c r="X399" i="2"/>
  <c r="X400" i="2"/>
  <c r="X653" i="2"/>
  <c r="X654" i="2"/>
  <c r="X62" i="2"/>
  <c r="X63" i="2"/>
  <c r="X64" i="2"/>
  <c r="X65" i="2"/>
  <c r="X66" i="2"/>
  <c r="X67" i="2"/>
  <c r="X68" i="2"/>
  <c r="X69" i="2"/>
  <c r="X70" i="2"/>
  <c r="X396" i="2"/>
  <c r="X655" i="2"/>
  <c r="X656" i="2"/>
  <c r="X408" i="2"/>
  <c r="X659" i="2"/>
  <c r="X657" i="2"/>
  <c r="X658" i="2"/>
  <c r="X660" i="2"/>
  <c r="X661" i="2"/>
  <c r="X662" i="2"/>
  <c r="X663" i="2"/>
  <c r="X201" i="2"/>
  <c r="X664" i="2"/>
  <c r="X665" i="2"/>
  <c r="X666" i="2"/>
  <c r="X667" i="2"/>
  <c r="X668" i="2"/>
  <c r="X669" i="2"/>
  <c r="X670" i="2"/>
  <c r="X673" i="2"/>
  <c r="X674" i="2"/>
  <c r="X675" i="2"/>
  <c r="X676" i="2"/>
  <c r="X677" i="2"/>
  <c r="X671" i="2"/>
  <c r="X672" i="2"/>
  <c r="X678" i="2"/>
  <c r="X679" i="2"/>
  <c r="X680" i="2"/>
  <c r="X681" i="2"/>
  <c r="X682" i="2"/>
  <c r="X683" i="2"/>
  <c r="X684" i="2"/>
  <c r="X685" i="2"/>
  <c r="X686" i="2"/>
  <c r="X687" i="2"/>
  <c r="X688" i="2"/>
  <c r="X689" i="2"/>
  <c r="X690" i="2"/>
  <c r="X691" i="2"/>
  <c r="X692" i="2"/>
  <c r="X693" i="2"/>
  <c r="X694" i="2"/>
  <c r="X695" i="2"/>
  <c r="X696" i="2"/>
  <c r="X697" i="2"/>
  <c r="X698" i="2"/>
  <c r="X699" i="2"/>
  <c r="X700" i="2"/>
  <c r="X701" i="2"/>
  <c r="X702" i="2"/>
  <c r="X703" i="2"/>
  <c r="X704" i="2"/>
  <c r="X705" i="2"/>
  <c r="X706" i="2"/>
  <c r="X315" i="2"/>
  <c r="X316" i="2"/>
  <c r="X320" i="2"/>
  <c r="X707" i="2"/>
  <c r="X81" i="2"/>
  <c r="X82" i="2"/>
  <c r="X83" i="2"/>
  <c r="X322" i="2"/>
  <c r="X323" i="2"/>
  <c r="X324" i="2"/>
  <c r="X325" i="2"/>
  <c r="X326" i="2"/>
  <c r="X708" i="2"/>
  <c r="X709" i="2"/>
  <c r="X710" i="2"/>
  <c r="X711" i="2"/>
  <c r="X712" i="2"/>
  <c r="X713" i="2"/>
  <c r="X714" i="2"/>
  <c r="X715" i="2"/>
  <c r="X494" i="2"/>
  <c r="X496" i="2"/>
  <c r="X292" i="2"/>
  <c r="X716" i="2"/>
  <c r="X718" i="2"/>
  <c r="X719" i="2"/>
  <c r="X717" i="2"/>
  <c r="X401" i="2"/>
  <c r="X720" i="2"/>
  <c r="X721" i="2"/>
  <c r="X726" i="2"/>
  <c r="X727" i="2"/>
  <c r="X723" i="2"/>
  <c r="X722" i="2"/>
  <c r="X724" i="2"/>
  <c r="X725" i="2"/>
  <c r="X728" i="2"/>
  <c r="X729" i="2"/>
  <c r="X730" i="2"/>
  <c r="X731" i="2"/>
  <c r="X732" i="2"/>
  <c r="X733" i="2"/>
  <c r="X734" i="2"/>
  <c r="X539" i="2"/>
  <c r="X540" i="2"/>
  <c r="X735" i="2"/>
  <c r="X736" i="2"/>
  <c r="X737" i="2"/>
  <c r="X738" i="2"/>
  <c r="X742" i="2"/>
  <c r="X477" i="2"/>
  <c r="X478" i="2"/>
  <c r="X532" i="2"/>
  <c r="X739" i="2"/>
  <c r="X740" i="2"/>
  <c r="X741" i="2"/>
  <c r="X744" i="2"/>
  <c r="X743" i="2"/>
  <c r="X746" i="2"/>
  <c r="X745" i="2"/>
  <c r="X264" i="2"/>
  <c r="X747" i="2"/>
  <c r="X748" i="2"/>
  <c r="X749" i="2"/>
  <c r="X750" i="2"/>
  <c r="X145" i="2"/>
  <c r="X751" i="2"/>
  <c r="X752" i="2"/>
  <c r="X753" i="2"/>
  <c r="X754" i="2"/>
  <c r="X755" i="2"/>
  <c r="X756" i="2"/>
  <c r="X409" i="2"/>
  <c r="X757" i="2"/>
  <c r="X758" i="2"/>
  <c r="X762" i="2"/>
  <c r="X765" i="2"/>
  <c r="X385" i="2"/>
  <c r="X386" i="2"/>
  <c r="X759" i="2"/>
  <c r="X760" i="2"/>
  <c r="X18" i="2"/>
  <c r="X19" i="2"/>
  <c r="X20" i="2"/>
  <c r="X21" i="2"/>
  <c r="X22" i="2"/>
  <c r="X761" i="2"/>
  <c r="X763" i="2"/>
  <c r="X764" i="2"/>
  <c r="X76" i="2"/>
  <c r="X230" i="2"/>
  <c r="X340" i="2"/>
  <c r="X768" i="2"/>
  <c r="X769" i="2"/>
  <c r="X499" i="2"/>
  <c r="X500" i="2"/>
  <c r="X536" i="2"/>
  <c r="X537" i="2"/>
  <c r="X538" i="2"/>
  <c r="X767" i="2"/>
  <c r="X766" i="2"/>
  <c r="X435" i="2"/>
  <c r="X436" i="2"/>
  <c r="X770" i="2"/>
  <c r="X776" i="2"/>
  <c r="X321" i="2"/>
  <c r="X773" i="2"/>
  <c r="X774" i="2"/>
  <c r="X775" i="2"/>
  <c r="X148" i="2"/>
  <c r="X149" i="2"/>
  <c r="X772" i="2"/>
  <c r="X771" i="2"/>
  <c r="X780" i="2"/>
  <c r="X779" i="2"/>
  <c r="X777" i="2"/>
  <c r="X778" i="2"/>
  <c r="X115" i="2"/>
  <c r="X501" i="2"/>
  <c r="X502" i="2"/>
  <c r="X510" i="2"/>
  <c r="X511" i="2"/>
  <c r="X512" i="2"/>
  <c r="X785" i="2"/>
  <c r="X786" i="2"/>
  <c r="X787" i="2"/>
  <c r="X781" i="2"/>
  <c r="X782" i="2"/>
  <c r="X783" i="2"/>
  <c r="X784" i="2"/>
  <c r="X788" i="2"/>
  <c r="X789" i="2"/>
  <c r="X814" i="2"/>
  <c r="X405" i="2"/>
  <c r="X810" i="2"/>
  <c r="X811" i="2"/>
  <c r="X812" i="2"/>
  <c r="X813" i="2"/>
  <c r="X809" i="2"/>
  <c r="X790" i="2"/>
  <c r="X791" i="2"/>
  <c r="X792" i="2"/>
  <c r="X793" i="2"/>
  <c r="X794" i="2"/>
  <c r="X795" i="2"/>
  <c r="X796" i="2"/>
  <c r="X797" i="2"/>
  <c r="X798" i="2"/>
  <c r="X799" i="2"/>
  <c r="X800" i="2"/>
  <c r="X801" i="2"/>
  <c r="X802" i="2"/>
  <c r="X803" i="2"/>
  <c r="X804" i="2"/>
  <c r="X805" i="2"/>
  <c r="X806" i="2"/>
  <c r="X807" i="2"/>
  <c r="X808" i="2"/>
  <c r="X815" i="2"/>
  <c r="X819" i="2"/>
  <c r="X820" i="2"/>
  <c r="X821" i="2"/>
  <c r="X822" i="2"/>
  <c r="X823" i="2"/>
  <c r="X127" i="2"/>
  <c r="X111" i="2"/>
  <c r="X816" i="2"/>
  <c r="X817" i="2"/>
  <c r="X818" i="2"/>
  <c r="X13" i="2"/>
  <c r="X23" i="2"/>
  <c r="X24" i="2"/>
  <c r="X824" i="2"/>
  <c r="X825" i="2"/>
  <c r="X826" i="2"/>
  <c r="X827" i="2"/>
  <c r="X828" i="2"/>
  <c r="X829" i="2"/>
  <c r="X109" i="2"/>
  <c r="X116" i="2"/>
  <c r="X830" i="2"/>
  <c r="X831" i="2"/>
  <c r="X835" i="2"/>
  <c r="X833" i="2"/>
  <c r="X832" i="2"/>
  <c r="X103" i="2"/>
  <c r="X104" i="2"/>
  <c r="X186" i="2"/>
  <c r="X188" i="2"/>
  <c r="X189" i="2"/>
  <c r="X394" i="2"/>
  <c r="X834" i="2"/>
  <c r="X840" i="2"/>
  <c r="X266" i="2"/>
  <c r="X267" i="2"/>
  <c r="X403" i="2"/>
  <c r="X404" i="2"/>
  <c r="X836" i="2"/>
  <c r="X837" i="2"/>
  <c r="X838" i="2"/>
  <c r="X839" i="2"/>
  <c r="X841" i="2"/>
  <c r="X842" i="2"/>
  <c r="X843" i="2"/>
  <c r="X366" i="2"/>
  <c r="X844" i="2"/>
  <c r="X845" i="2"/>
  <c r="X846" i="2"/>
  <c r="X283" i="2"/>
  <c r="X432" i="2"/>
  <c r="X362" i="2"/>
  <c r="X847" i="2"/>
  <c r="X849" i="2"/>
  <c r="X850" i="2"/>
  <c r="X117" i="2"/>
  <c r="X118" i="2"/>
  <c r="X848" i="2"/>
  <c r="X851" i="2"/>
  <c r="X852" i="2"/>
  <c r="X853" i="2"/>
  <c r="X855" i="2"/>
  <c r="X856" i="2"/>
  <c r="X854" i="2"/>
  <c r="X857" i="2"/>
  <c r="X858" i="2"/>
  <c r="X859" i="2"/>
  <c r="X860" i="2"/>
  <c r="X861" i="2"/>
  <c r="X862" i="2"/>
  <c r="X863" i="2"/>
  <c r="X864" i="2"/>
  <c r="X865" i="2"/>
  <c r="X866" i="2"/>
  <c r="X867" i="2"/>
  <c r="X868" i="2"/>
  <c r="X869" i="2"/>
  <c r="X293" i="2"/>
  <c r="X870" i="2"/>
  <c r="X26" i="2"/>
  <c r="X294" i="2"/>
  <c r="X871" i="2"/>
  <c r="X872" i="2"/>
  <c r="X873" i="2"/>
  <c r="X874" i="2"/>
  <c r="X875" i="2"/>
  <c r="X877" i="2"/>
  <c r="X876" i="2"/>
  <c r="X878" i="2"/>
  <c r="X879" i="2"/>
  <c r="X880" i="2"/>
  <c r="X881" i="2"/>
  <c r="X882" i="2"/>
  <c r="X883" i="2"/>
  <c r="X884" i="2"/>
  <c r="X885" i="2"/>
  <c r="X886" i="2"/>
  <c r="X887" i="2"/>
  <c r="X888" i="2"/>
  <c r="X889" i="2"/>
  <c r="X890" i="2"/>
  <c r="X891" i="2"/>
  <c r="X892" i="2"/>
  <c r="X893" i="2"/>
  <c r="X894" i="2"/>
  <c r="X895" i="2"/>
  <c r="X896" i="2"/>
  <c r="X897" i="2"/>
  <c r="X898" i="2"/>
  <c r="X899" i="2"/>
  <c r="X900" i="2"/>
  <c r="X901" i="2"/>
  <c r="X902" i="2"/>
  <c r="X903" i="2"/>
  <c r="X402" i="2"/>
  <c r="X336" i="2"/>
  <c r="X904" i="2"/>
  <c r="X905" i="2"/>
  <c r="X437" i="2"/>
  <c r="X446" i="2"/>
  <c r="X906" i="2"/>
  <c r="X907" i="2"/>
  <c r="X908" i="2"/>
  <c r="X909" i="2"/>
  <c r="X910" i="2"/>
  <c r="X911" i="2"/>
  <c r="X912" i="2"/>
  <c r="X913" i="2"/>
  <c r="X914" i="2"/>
  <c r="X915" i="2"/>
  <c r="X916" i="2"/>
  <c r="X917" i="2"/>
  <c r="X918" i="2"/>
  <c r="X919" i="2"/>
  <c r="X920" i="2"/>
  <c r="X921" i="2"/>
  <c r="X922" i="2"/>
  <c r="X923" i="2"/>
  <c r="X924" i="2"/>
  <c r="X925" i="2"/>
  <c r="X927" i="2"/>
  <c r="X926" i="2"/>
  <c r="X928" i="2"/>
  <c r="X929" i="2"/>
  <c r="X931" i="2"/>
  <c r="X930" i="2"/>
  <c r="X932" i="2"/>
  <c r="X933" i="2"/>
  <c r="X89" i="2"/>
  <c r="X90" i="2"/>
  <c r="X91" i="2"/>
  <c r="X934" i="2"/>
  <c r="X935" i="2"/>
  <c r="X936" i="2"/>
  <c r="X7" i="2"/>
  <c r="X937" i="2"/>
  <c r="X938" i="2"/>
  <c r="X939" i="2"/>
  <c r="X940" i="2"/>
  <c r="X941" i="2"/>
  <c r="X364" i="2"/>
  <c r="X943" i="2"/>
  <c r="X942" i="2"/>
  <c r="X944" i="2"/>
  <c r="X945" i="2"/>
  <c r="X946" i="2"/>
  <c r="X947" i="2"/>
  <c r="X948" i="2"/>
  <c r="X949" i="2"/>
  <c r="X71" i="2"/>
  <c r="X950" i="2"/>
  <c r="X951" i="2"/>
  <c r="X331" i="2"/>
  <c r="X952" i="2"/>
  <c r="X953" i="2"/>
  <c r="X954" i="2"/>
  <c r="X955" i="2"/>
  <c r="X956" i="2"/>
  <c r="X44" i="2"/>
  <c r="X957" i="2"/>
  <c r="X958" i="2"/>
  <c r="X959" i="2"/>
  <c r="X960" i="2"/>
  <c r="X39" i="2"/>
  <c r="X40" i="2"/>
  <c r="X41" i="2"/>
  <c r="X961" i="2"/>
  <c r="X962" i="2"/>
  <c r="X365" i="2"/>
  <c r="X963" i="2"/>
  <c r="X964" i="2"/>
  <c r="X965" i="2"/>
  <c r="X966" i="2"/>
  <c r="X410" i="2"/>
  <c r="X967" i="2"/>
  <c r="X968" i="2"/>
  <c r="X464" i="2"/>
  <c r="X465" i="2"/>
  <c r="X466" i="2"/>
  <c r="X969" i="2"/>
  <c r="X208" i="2"/>
  <c r="X374" i="2"/>
  <c r="X970" i="2"/>
  <c r="X27" i="2"/>
  <c r="X971" i="2"/>
  <c r="X972" i="2"/>
  <c r="X973" i="2"/>
  <c r="X387" i="2"/>
  <c r="X974" i="2"/>
  <c r="X975" i="2"/>
  <c r="X976" i="2"/>
  <c r="X84" i="2"/>
  <c r="X977" i="2"/>
  <c r="X72" i="2"/>
  <c r="X978" i="2"/>
  <c r="X979" i="2"/>
  <c r="X980" i="2"/>
  <c r="X981" i="2"/>
  <c r="X982" i="2"/>
  <c r="X983" i="2"/>
  <c r="X984" i="2"/>
  <c r="X985" i="2"/>
  <c r="X986" i="2"/>
  <c r="X987" i="2"/>
  <c r="X988" i="2"/>
  <c r="X989" i="2"/>
  <c r="X271" i="2"/>
  <c r="X278" i="2"/>
  <c r="X372" i="2"/>
  <c r="X990" i="2"/>
  <c r="X991" i="2"/>
  <c r="X992" i="2"/>
  <c r="X993" i="2"/>
  <c r="X994" i="2"/>
  <c r="X995" i="2"/>
  <c r="X996" i="2"/>
  <c r="X997" i="2"/>
  <c r="X1001" i="2"/>
  <c r="X1002" i="2"/>
  <c r="X1003" i="2"/>
  <c r="X998" i="2"/>
  <c r="X1000" i="2"/>
  <c r="X999" i="2"/>
  <c r="X79" i="2"/>
  <c r="X80" i="2"/>
  <c r="X1006" i="2"/>
  <c r="X1004" i="2"/>
  <c r="X1005" i="2"/>
  <c r="X1007" i="2"/>
  <c r="X1010" i="2"/>
  <c r="X1008" i="2"/>
  <c r="X1009" i="2"/>
  <c r="X1011" i="2"/>
  <c r="X1012" i="2"/>
  <c r="X1013" i="2"/>
  <c r="X1014" i="2"/>
  <c r="X1015" i="2"/>
  <c r="X1016" i="2"/>
  <c r="X1017" i="2"/>
  <c r="X1021" i="2"/>
  <c r="X42" i="2"/>
  <c r="X43" i="2"/>
  <c r="X1018" i="2"/>
  <c r="X1019" i="2"/>
  <c r="X1020" i="2"/>
  <c r="X1022" i="2"/>
  <c r="X1023" i="2"/>
  <c r="X1024" i="2"/>
  <c r="X1025" i="2"/>
  <c r="X164" i="2"/>
  <c r="X165" i="2"/>
  <c r="X166" i="2"/>
  <c r="X170" i="2"/>
  <c r="X171" i="2"/>
  <c r="X172" i="2"/>
  <c r="X173" i="2"/>
  <c r="X1026" i="2"/>
  <c r="X1027" i="2"/>
  <c r="X1028" i="2"/>
  <c r="X1029" i="2"/>
  <c r="X1030" i="2"/>
  <c r="X1031" i="2"/>
  <c r="X1032" i="2"/>
  <c r="X1033" i="2"/>
  <c r="X1034" i="2"/>
  <c r="X1035" i="2"/>
  <c r="X1039" i="2"/>
  <c r="X85" i="2"/>
  <c r="X1036" i="2"/>
  <c r="X1037" i="2"/>
  <c r="X1038" i="2"/>
  <c r="X288" i="2"/>
  <c r="X1040" i="2"/>
  <c r="X1041" i="2"/>
  <c r="X1042" i="2"/>
  <c r="X1043" i="2"/>
  <c r="X1044" i="2"/>
  <c r="X1045" i="2"/>
  <c r="X1046" i="2"/>
  <c r="X209" i="2"/>
  <c r="X212" i="2"/>
  <c r="X1047" i="2"/>
  <c r="X480" i="2"/>
  <c r="X481" i="2"/>
  <c r="X1048" i="2"/>
  <c r="X1049" i="2"/>
  <c r="X1050" i="2"/>
  <c r="X1051" i="2"/>
  <c r="X1052" i="2"/>
  <c r="X1053" i="2"/>
  <c r="X454" i="2"/>
  <c r="X1054" i="2"/>
  <c r="X1055" i="2"/>
  <c r="X1056" i="2"/>
  <c r="X107" i="2"/>
  <c r="X9" i="2"/>
  <c r="X174" i="2"/>
  <c r="X200" i="2"/>
  <c r="X280" i="2"/>
  <c r="X1057" i="2"/>
  <c r="X1058" i="2"/>
  <c r="X1059" i="2"/>
  <c r="X1060" i="2"/>
  <c r="X1061" i="2"/>
  <c r="X1062" i="2"/>
  <c r="X45" i="2"/>
  <c r="X1063" i="2"/>
  <c r="X1064" i="2"/>
  <c r="X1065" i="2"/>
  <c r="X1066" i="2"/>
  <c r="X1067" i="2"/>
  <c r="X1069" i="2"/>
  <c r="X8" i="2"/>
  <c r="X1068" i="2"/>
  <c r="X1071" i="2"/>
  <c r="X1072" i="2"/>
  <c r="X1070" i="2"/>
  <c r="X10" i="2"/>
  <c r="X11" i="2"/>
  <c r="X12" i="2"/>
  <c r="X218" i="2"/>
  <c r="X222" i="2"/>
  <c r="X224" i="2"/>
  <c r="X1073" i="2"/>
  <c r="X1077" i="2"/>
  <c r="X1078" i="2"/>
  <c r="X1079" i="2"/>
  <c r="X1075" i="2"/>
  <c r="X1076" i="2"/>
  <c r="X1074" i="2"/>
  <c r="X1080" i="2"/>
  <c r="X531" i="2"/>
  <c r="X1081" i="2"/>
  <c r="X1082" i="2"/>
  <c r="X1083" i="2"/>
  <c r="X1084" i="2"/>
  <c r="X1085" i="2"/>
  <c r="X1086" i="2"/>
  <c r="X1087" i="2"/>
  <c r="X1088" i="2"/>
  <c r="X1090" i="2"/>
  <c r="X177" i="2"/>
  <c r="X1089" i="2"/>
  <c r="X1091" i="2"/>
  <c r="X1092" i="2"/>
  <c r="X1093" i="2"/>
  <c r="X1094" i="2"/>
  <c r="X1095" i="2"/>
  <c r="X1096" i="2"/>
  <c r="X269" i="2"/>
  <c r="X270" i="2"/>
  <c r="X6" i="2"/>
  <c r="X281" i="2"/>
  <c r="X282" i="2"/>
  <c r="X1105" i="2"/>
  <c r="X1097" i="2"/>
  <c r="X1098" i="2"/>
  <c r="X1099" i="2"/>
  <c r="X1100" i="2"/>
  <c r="X1101" i="2"/>
  <c r="X1102" i="2"/>
  <c r="X1103" i="2"/>
  <c r="X1104" i="2"/>
  <c r="X1112" i="2"/>
  <c r="X1119" i="2"/>
  <c r="X249" i="2"/>
  <c r="X252" i="2"/>
  <c r="X1106" i="2"/>
  <c r="X1107" i="2"/>
  <c r="X96" i="2"/>
  <c r="X97" i="2"/>
  <c r="X131" i="2"/>
  <c r="X132" i="2"/>
  <c r="X133" i="2"/>
  <c r="X138" i="2"/>
  <c r="X140" i="2"/>
  <c r="X141" i="2"/>
  <c r="X144" i="2"/>
  <c r="X1108" i="2"/>
  <c r="X1109" i="2"/>
  <c r="X1110" i="2"/>
  <c r="X1111" i="2"/>
  <c r="X1118" i="2"/>
  <c r="X1113" i="2"/>
  <c r="X1114" i="2"/>
  <c r="X1115" i="2"/>
  <c r="X1116" i="2"/>
  <c r="X1117" i="2"/>
  <c r="X88" i="2"/>
  <c r="X241" i="2"/>
  <c r="X1120" i="2"/>
  <c r="X1121" i="2"/>
  <c r="X1122" i="2"/>
  <c r="X1126" i="2"/>
  <c r="X1130" i="2"/>
  <c r="X1131" i="2"/>
  <c r="X1132" i="2"/>
  <c r="X1135" i="2"/>
  <c r="X1136" i="2"/>
  <c r="X236" i="2"/>
  <c r="X1123" i="2"/>
  <c r="X1124" i="2"/>
  <c r="X1125" i="2"/>
  <c r="X192" i="2"/>
  <c r="X433" i="2"/>
  <c r="X434" i="2"/>
  <c r="X1133" i="2"/>
  <c r="X1134" i="2"/>
  <c r="X1127" i="2"/>
  <c r="X1128" i="2"/>
  <c r="X1129" i="2"/>
  <c r="X1138" i="2"/>
  <c r="X406" i="2"/>
  <c r="X1137" i="2"/>
  <c r="X1139" i="2"/>
  <c r="X1142" i="2"/>
  <c r="X1141" i="2"/>
  <c r="X102" i="2"/>
  <c r="X1140" i="2"/>
  <c r="X1148" i="2"/>
  <c r="X1149" i="2"/>
  <c r="X1150" i="2"/>
  <c r="X1143" i="2"/>
  <c r="X1144" i="2"/>
  <c r="X1152" i="2"/>
  <c r="X1151" i="2"/>
  <c r="X1145" i="2"/>
  <c r="X1146" i="2"/>
  <c r="X1147" i="2"/>
  <c r="X1153" i="2"/>
  <c r="X1155" i="2"/>
  <c r="X1154" i="2"/>
  <c r="X1158" i="2"/>
  <c r="X1166" i="2"/>
  <c r="X1156" i="2"/>
  <c r="X1157" i="2"/>
  <c r="X1159" i="2"/>
  <c r="X1160" i="2"/>
  <c r="X1161" i="2"/>
  <c r="X1162" i="2"/>
  <c r="X1167" i="2"/>
  <c r="X193" i="2"/>
  <c r="X194" i="2"/>
  <c r="X1163" i="2"/>
  <c r="X1164" i="2"/>
  <c r="X1165" i="2"/>
  <c r="X1168" i="2"/>
  <c r="X1169" i="2"/>
  <c r="X1171" i="2"/>
  <c r="X1170" i="2"/>
  <c r="X1172" i="2"/>
  <c r="X1173" i="2"/>
  <c r="X1174" i="2"/>
  <c r="X1175" i="2"/>
  <c r="X1177" i="2"/>
  <c r="X1178" i="2"/>
  <c r="X1179" i="2"/>
  <c r="X1176" i="2"/>
  <c r="X1182" i="2"/>
  <c r="X1180" i="2"/>
  <c r="X1181" i="2"/>
  <c r="X1183" i="2"/>
  <c r="X242" i="2"/>
  <c r="X243" i="2"/>
  <c r="X248" i="2"/>
  <c r="X302" i="2"/>
  <c r="X303" i="2"/>
  <c r="X304" i="2"/>
  <c r="X305" i="2"/>
  <c r="X533" i="2"/>
  <c r="X534" i="2"/>
  <c r="X535" i="2"/>
  <c r="X1184" i="2"/>
  <c r="X1185" i="2"/>
  <c r="X1186" i="2"/>
  <c r="X1189" i="2"/>
  <c r="X1191" i="2"/>
  <c r="X1192" i="2"/>
  <c r="X1193" i="2"/>
  <c r="X1195" i="2"/>
  <c r="X1196" i="2"/>
  <c r="X1187" i="2"/>
  <c r="X1188" i="2"/>
  <c r="X1190" i="2"/>
  <c r="X1194" i="2"/>
  <c r="X1200" i="2"/>
  <c r="X1201" i="2"/>
  <c r="X1202" i="2"/>
  <c r="X1203" i="2"/>
  <c r="X1197" i="2"/>
  <c r="X1198" i="2"/>
  <c r="X1199" i="2"/>
  <c r="X1204" i="2"/>
  <c r="X1205" i="2"/>
  <c r="D16" i="11" l="1"/>
  <c r="D17" i="11" s="1"/>
  <c r="M16" i="11" l="1"/>
  <c r="M17" i="11" s="1"/>
  <c r="I16" i="11" l="1"/>
  <c r="Q15" i="11" s="1"/>
  <c r="W6" i="11" l="1"/>
  <c r="Q17" i="11"/>
  <c r="T6" i="11"/>
  <c r="I17" i="11"/>
</calcChain>
</file>

<file path=xl/sharedStrings.xml><?xml version="1.0" encoding="utf-8"?>
<sst xmlns="http://schemas.openxmlformats.org/spreadsheetml/2006/main" count="146023" uniqueCount="14368">
  <si>
    <t>MDB</t>
  </si>
  <si>
    <t>AfDB</t>
  </si>
  <si>
    <t>AIIB</t>
  </si>
  <si>
    <t>EBRD</t>
  </si>
  <si>
    <t>EIB</t>
  </si>
  <si>
    <t>IDB</t>
  </si>
  <si>
    <t>IDB Invest</t>
  </si>
  <si>
    <t>IsDB</t>
  </si>
  <si>
    <t>NDB</t>
  </si>
  <si>
    <t>WBG</t>
  </si>
  <si>
    <t xml:space="preserve">Link </t>
  </si>
  <si>
    <t>https://data.adb.org/dataset/climate-change-financing-adb</t>
  </si>
  <si>
    <t>Green Climate Fund</t>
  </si>
  <si>
    <t>Disaggregated?</t>
  </si>
  <si>
    <t>N</t>
  </si>
  <si>
    <t>Y</t>
  </si>
  <si>
    <t>https://data.iadb.org/dataset/2023-idb-climate-finance-database</t>
  </si>
  <si>
    <t>https://thedocs.worldbank.org/en/doc/d4a3fae669d0274d249ef9331dffe73b-0020012024/original/FY23-Project-level-CCB-data.pdf</t>
  </si>
  <si>
    <t>PDF</t>
  </si>
  <si>
    <t xml:space="preserve">Bulk </t>
  </si>
  <si>
    <t>Bulk</t>
  </si>
  <si>
    <t>Project name</t>
  </si>
  <si>
    <t>Project ID</t>
  </si>
  <si>
    <t>Sector</t>
  </si>
  <si>
    <t>Mitigation</t>
  </si>
  <si>
    <t>Adaptation</t>
  </si>
  <si>
    <t>Climate finance amount</t>
  </si>
  <si>
    <t>Mitigation amount</t>
  </si>
  <si>
    <t>Adaptation amount</t>
  </si>
  <si>
    <t>https://www.ebrd.com/home/news-and-events/publications/sustainability-report/sustainability-report-2023.html#</t>
  </si>
  <si>
    <t>Format of disclosure (project-level)</t>
  </si>
  <si>
    <t>Mitigation/Adaptation/Dual</t>
  </si>
  <si>
    <t>Sov/Non-sov</t>
  </si>
  <si>
    <t>Country</t>
  </si>
  <si>
    <t>Region</t>
  </si>
  <si>
    <t>Instrument</t>
  </si>
  <si>
    <t>Date Signed</t>
  </si>
  <si>
    <t>Project Number</t>
  </si>
  <si>
    <t>Project Name</t>
  </si>
  <si>
    <t>Country Code</t>
  </si>
  <si>
    <t>Developing Member Country</t>
  </si>
  <si>
    <t>Department</t>
  </si>
  <si>
    <t>Operations Division</t>
  </si>
  <si>
    <t>Category Type (Sovereign/Nonsovereign Financing)</t>
  </si>
  <si>
    <t>Project Financing Amount ($ million)</t>
  </si>
  <si>
    <t>Mode of Financial Assistance</t>
  </si>
  <si>
    <t>Product Type</t>
  </si>
  <si>
    <t>Loan/Grant/Investment/Approval Number</t>
  </si>
  <si>
    <t>Project Financing Type</t>
  </si>
  <si>
    <t>Fund Source</t>
  </si>
  <si>
    <t>Signed amount ($ million)</t>
  </si>
  <si>
    <t>Primary Sector</t>
  </si>
  <si>
    <t>Climate Change Response</t>
  </si>
  <si>
    <t>Climate Change Impact on the Project</t>
  </si>
  <si>
    <t>Mitigation Finance ($ million)</t>
  </si>
  <si>
    <t>Adaptation Finance ($ million)</t>
  </si>
  <si>
    <t>Type of Financing</t>
  </si>
  <si>
    <t>Currency</t>
  </si>
  <si>
    <t>Project URL</t>
  </si>
  <si>
    <t>56115-001</t>
  </si>
  <si>
    <t>Operation and Maintenance Sustainability of Water Supply and Sanitation Infrastructure</t>
  </si>
  <si>
    <t>UZB</t>
  </si>
  <si>
    <t>Uzbekistan</t>
  </si>
  <si>
    <t>Central and West Asia</t>
  </si>
  <si>
    <t>CWRD</t>
  </si>
  <si>
    <t>CWUW</t>
  </si>
  <si>
    <t>Sovereign</t>
  </si>
  <si>
    <t>KSTA</t>
  </si>
  <si>
    <t>Technical assistance</t>
  </si>
  <si>
    <t>ADB funds</t>
  </si>
  <si>
    <t>Technical Assistance Special Fund</t>
  </si>
  <si>
    <t>Water and other urban infrastructure and services</t>
  </si>
  <si>
    <t>Dual-use</t>
  </si>
  <si>
    <t>Low</t>
  </si>
  <si>
    <t>US$</t>
  </si>
  <si>
    <t>https://www.adb.org/projects/56115-001/main</t>
  </si>
  <si>
    <t>56094-001</t>
  </si>
  <si>
    <t>Strengthening Climate-Resilient Urban Development</t>
  </si>
  <si>
    <t>BAN</t>
  </si>
  <si>
    <t>Bangladesh</t>
  </si>
  <si>
    <t>South Asia</t>
  </si>
  <si>
    <t>SARD</t>
  </si>
  <si>
    <t>SAUW</t>
  </si>
  <si>
    <t>https://www.adb.org/projects/56094-001/main</t>
  </si>
  <si>
    <t>Transport</t>
  </si>
  <si>
    <t>56272-001</t>
  </si>
  <si>
    <t>Nhava Sheva Container Terminal Financing Project</t>
  </si>
  <si>
    <t>IND</t>
  </si>
  <si>
    <t>India</t>
  </si>
  <si>
    <t>PSOD</t>
  </si>
  <si>
    <t>PSIF1</t>
  </si>
  <si>
    <t>Nonsovereign</t>
  </si>
  <si>
    <t>Investment Support</t>
  </si>
  <si>
    <t>Loan</t>
  </si>
  <si>
    <t>OCR</t>
  </si>
  <si>
    <t>Medium</t>
  </si>
  <si>
    <t>Investment</t>
  </si>
  <si>
    <t>https://www.adb.org/projects/56272-001/main</t>
  </si>
  <si>
    <t>Loan cofinancing</t>
  </si>
  <si>
    <t>Cofinancing (Full administration)</t>
  </si>
  <si>
    <t>Leading Asia's Private Infrastructure Fund</t>
  </si>
  <si>
    <t>55059-001</t>
  </si>
  <si>
    <t>Improving Infrastructure Sustainability Through Better Asset Management</t>
  </si>
  <si>
    <t>REG</t>
  </si>
  <si>
    <t>Regional</t>
  </si>
  <si>
    <t>SG</t>
  </si>
  <si>
    <t>SG-TRA</t>
  </si>
  <si>
    <t>Technical assistance cofinancing</t>
  </si>
  <si>
    <t>Water Financing Facility - Multidonor TF</t>
  </si>
  <si>
    <t>https://www.adb.org/projects/55059-001/main</t>
  </si>
  <si>
    <t>56221-001</t>
  </si>
  <si>
    <t>DSNG Climate-Resilient Community-Based Agroforestry Value Chain Project</t>
  </si>
  <si>
    <t>INO</t>
  </si>
  <si>
    <t>Indonesia</t>
  </si>
  <si>
    <t>Southeast Asia</t>
  </si>
  <si>
    <t>OPSD-AIT</t>
  </si>
  <si>
    <t>4287</t>
  </si>
  <si>
    <t>Agriculture, natural resources and rural development</t>
  </si>
  <si>
    <t>https://www.adb.org/projects/56221-001/main</t>
  </si>
  <si>
    <t>53353-002</t>
  </si>
  <si>
    <t>Competitive and Inclusive Agriculture Development Program (Subprogram 2)</t>
  </si>
  <si>
    <t>PHI</t>
  </si>
  <si>
    <t>Philippines</t>
  </si>
  <si>
    <t>SERD</t>
  </si>
  <si>
    <t>SEER; PHCO</t>
  </si>
  <si>
    <t>Policy-Based Support</t>
  </si>
  <si>
    <t>Public sector management</t>
  </si>
  <si>
    <t>https://www.adb.org/projects/53353-002/main</t>
  </si>
  <si>
    <t>Finance</t>
  </si>
  <si>
    <t>55300-001</t>
  </si>
  <si>
    <t>Post-COVID-19 Business and Employment Recovery Program - Subprogram 1</t>
  </si>
  <si>
    <t>SEHS; PHCO; SEPF</t>
  </si>
  <si>
    <t>Education</t>
  </si>
  <si>
    <t>https://www.adb.org/projects/55300-001/main</t>
  </si>
  <si>
    <t>4289</t>
  </si>
  <si>
    <t>55273-001</t>
  </si>
  <si>
    <t>Administration of Equity Investment in Nuventura GmbH</t>
  </si>
  <si>
    <t>OPSD</t>
  </si>
  <si>
    <t>Equity Cofinancing</t>
  </si>
  <si>
    <t>8403</t>
  </si>
  <si>
    <t>ADB Ventures Investment Fund 1</t>
  </si>
  <si>
    <t>Energy</t>
  </si>
  <si>
    <t>https://www.adb.org/projects/55273-001/main</t>
  </si>
  <si>
    <t>55205-001</t>
  </si>
  <si>
    <t>Monsoon Wind Power Project</t>
  </si>
  <si>
    <t>LAO</t>
  </si>
  <si>
    <t>Lao People's Democratic Republic</t>
  </si>
  <si>
    <t>PSIF2</t>
  </si>
  <si>
    <t>4243</t>
  </si>
  <si>
    <t>https://www.adb.org/projects/55205-001/main</t>
  </si>
  <si>
    <t>Grant</t>
  </si>
  <si>
    <t>0861</t>
  </si>
  <si>
    <t>ADF</t>
  </si>
  <si>
    <t>BLCF110</t>
  </si>
  <si>
    <t>Commercial</t>
  </si>
  <si>
    <t>B-loan</t>
  </si>
  <si>
    <t>8425</t>
  </si>
  <si>
    <t>Canadian Climate Fund for the Private Sector in Asia I</t>
  </si>
  <si>
    <t>8426</t>
  </si>
  <si>
    <t>8427</t>
  </si>
  <si>
    <t>Canadian Climate Fund for the Private Sector in Asia II</t>
  </si>
  <si>
    <t>51350-004</t>
  </si>
  <si>
    <t>Economic Management Improvement Program, Phase 2 (Subprogram 1)</t>
  </si>
  <si>
    <t>CWPF</t>
  </si>
  <si>
    <t>https://www.adb.org/projects/51350-004/main</t>
  </si>
  <si>
    <t>56312-002</t>
  </si>
  <si>
    <t>Emergency Flood Assistance Project - Additional Financing</t>
  </si>
  <si>
    <t>PAK</t>
  </si>
  <si>
    <t>Pakistan</t>
  </si>
  <si>
    <t>CWER</t>
  </si>
  <si>
    <t>Grant cofinancing</t>
  </si>
  <si>
    <t>9234</t>
  </si>
  <si>
    <t>Japan Fund for Prosperous and Resilient Asia and the Pacific</t>
  </si>
  <si>
    <t>High</t>
  </si>
  <si>
    <t>https://www.adb.org/projects/56312-002/main</t>
  </si>
  <si>
    <t>42267-032</t>
  </si>
  <si>
    <t>Promoting Smart and Integrated Urban Planning for Livability and Cultural Economy in Rajasthan</t>
  </si>
  <si>
    <t>High Level Technology Fund</t>
  </si>
  <si>
    <t>https://www.adb.org/projects/42267-032/main</t>
  </si>
  <si>
    <t>Supporting Economic Management Improvement Program, Phase 2 (attached TA to Economic Management Improvement Program, Phase 2 (Subprogram 1))</t>
  </si>
  <si>
    <t>TRTA</t>
  </si>
  <si>
    <t>56138-001</t>
  </si>
  <si>
    <t>Attached TA to the Pacific Disaster Resilience Program (Phase 4)</t>
  </si>
  <si>
    <t>KIR; SAM; SOL; TON; REG</t>
  </si>
  <si>
    <t>PARD</t>
  </si>
  <si>
    <t>PASP</t>
  </si>
  <si>
    <t>https://www.adb.org/projects/56138-001/main</t>
  </si>
  <si>
    <t>56132-001</t>
  </si>
  <si>
    <t>Smart and Livable Cities in Southeast Asia</t>
  </si>
  <si>
    <t>CAM; INO; LAO; MAL; PHI; THA; VIE; REG</t>
  </si>
  <si>
    <t>Regional (Southeast Asia)</t>
  </si>
  <si>
    <t>SEUW</t>
  </si>
  <si>
    <t>Spanish Cooperation Fund for Technical Assistance</t>
  </si>
  <si>
    <t>https://www.adb.org/projects/56132-001/main</t>
  </si>
  <si>
    <t>56313-001</t>
  </si>
  <si>
    <t>Dali Modern Food Retail Expansion Project</t>
  </si>
  <si>
    <t>Equity</t>
  </si>
  <si>
    <t>https://www.adb.org/projects/56313-001/main</t>
  </si>
  <si>
    <t>55260-001</t>
  </si>
  <si>
    <t>Australis Climate-Smart Barramundi and Seaweed Aquaculture Project</t>
  </si>
  <si>
    <t>VIE</t>
  </si>
  <si>
    <t>Viet Nam</t>
  </si>
  <si>
    <t>https://www.adb.org/projects/55260-001/main</t>
  </si>
  <si>
    <t>0880</t>
  </si>
  <si>
    <t>Climate Innovation and Development Fund</t>
  </si>
  <si>
    <t>CCFADC00062</t>
  </si>
  <si>
    <t>Supporting Climate Adaptation through Green Fiscal and Public Financial Management (PFM) Reforms</t>
  </si>
  <si>
    <t>REG (Central and West Asia)</t>
  </si>
  <si>
    <t>Regional (Central and West Asia)</t>
  </si>
  <si>
    <t>Direct charge</t>
  </si>
  <si>
    <t>Other</t>
  </si>
  <si>
    <t>Climate Change Fund</t>
  </si>
  <si>
    <t>Direct Charge</t>
  </si>
  <si>
    <t>CCFADC00061</t>
  </si>
  <si>
    <t>Developing ADB’s first Type 2b climate change adaptation project for PRC</t>
  </si>
  <si>
    <t>PRC</t>
  </si>
  <si>
    <t>People's Republic of China</t>
  </si>
  <si>
    <t>East Asia</t>
  </si>
  <si>
    <t>EARD</t>
  </si>
  <si>
    <t>EAER</t>
  </si>
  <si>
    <t>Pacific Disaster Resilience Program (Phase 4)</t>
  </si>
  <si>
    <t>SOL</t>
  </si>
  <si>
    <t>Solomon Islands</t>
  </si>
  <si>
    <t>Pacific</t>
  </si>
  <si>
    <t>4300</t>
  </si>
  <si>
    <t>Concessional OCR</t>
  </si>
  <si>
    <t>0884</t>
  </si>
  <si>
    <t>TON</t>
  </si>
  <si>
    <t>Tonga</t>
  </si>
  <si>
    <t>0883</t>
  </si>
  <si>
    <t>55335-001</t>
  </si>
  <si>
    <t>Administration of Equity Investment in Satsure Analytics India Private Limited</t>
  </si>
  <si>
    <t>8409</t>
  </si>
  <si>
    <t>https://www.adb.org/projects/55335-001/main</t>
  </si>
  <si>
    <t>SAM</t>
  </si>
  <si>
    <t>Samoa</t>
  </si>
  <si>
    <t>0881</t>
  </si>
  <si>
    <t>56276-001</t>
  </si>
  <si>
    <t>SAEL Biomass Energy Project</t>
  </si>
  <si>
    <t>7761/4295</t>
  </si>
  <si>
    <t>https://www.adb.org/projects/56276-001/main</t>
  </si>
  <si>
    <t>7762/4296</t>
  </si>
  <si>
    <t>7763/4297</t>
  </si>
  <si>
    <t>7764/4298</t>
  </si>
  <si>
    <t>7765/4299</t>
  </si>
  <si>
    <t>56145-001</t>
  </si>
  <si>
    <t>Delhi Power Distribution Project</t>
  </si>
  <si>
    <t>0875</t>
  </si>
  <si>
    <t>https://www.adb.org/projects/56145-001/main</t>
  </si>
  <si>
    <t>KIR</t>
  </si>
  <si>
    <t>Kiribati</t>
  </si>
  <si>
    <t>0882</t>
  </si>
  <si>
    <t>55156-001</t>
  </si>
  <si>
    <t>BML Supporting Recovery of the Small and Medium Enterprise and Blue Economy Tourism Sector Project</t>
  </si>
  <si>
    <t>MLD</t>
  </si>
  <si>
    <t>Maldives</t>
  </si>
  <si>
    <t>PSFI</t>
  </si>
  <si>
    <t>4181</t>
  </si>
  <si>
    <t>https://www.adb.org/projects/55156-001/main</t>
  </si>
  <si>
    <t>8417</t>
  </si>
  <si>
    <t>0838</t>
  </si>
  <si>
    <t>56085-001</t>
  </si>
  <si>
    <t>Bash Wind Power Project</t>
  </si>
  <si>
    <t>https://www.adb.org/projects/56085-001/main</t>
  </si>
  <si>
    <t>56086-001</t>
  </si>
  <si>
    <t>Dzhankeldy Wind Power Project</t>
  </si>
  <si>
    <t>https://www.adb.org/projects/56086-001/main</t>
  </si>
  <si>
    <t>57013-001</t>
  </si>
  <si>
    <t>Bridging the Gap Between Climate Adaptation Planning and Financing</t>
  </si>
  <si>
    <t>ARM; BAN; LAO; PAL; TIM; REG</t>
  </si>
  <si>
    <t>CCSD</t>
  </si>
  <si>
    <t>CCRE</t>
  </si>
  <si>
    <t>https://www.adb.org/projects/57013-001/main</t>
  </si>
  <si>
    <t>55101-001</t>
  </si>
  <si>
    <t>Sherabad Solar Power Project</t>
  </si>
  <si>
    <t>BCLCF113</t>
  </si>
  <si>
    <t>https://www.adb.org/projects/55101-001/main</t>
  </si>
  <si>
    <t>55135-001</t>
  </si>
  <si>
    <t>Samarkand Solar Power Project</t>
  </si>
  <si>
    <t>https://www.adb.org/projects/55135-001/main</t>
  </si>
  <si>
    <t>BCLCF114</t>
  </si>
  <si>
    <t>55136-001</t>
  </si>
  <si>
    <t>Jizzakh Solar Power Project</t>
  </si>
  <si>
    <t>BCLCF112</t>
  </si>
  <si>
    <t>https://www.adb.org/projects/55136-001/main</t>
  </si>
  <si>
    <t>52227-001</t>
  </si>
  <si>
    <t>Deploying Solar Systems at Scale</t>
  </si>
  <si>
    <t>BAN; BHU; IND; MLD; NEP; SRI;REG</t>
  </si>
  <si>
    <t>Regional (South Asia)</t>
  </si>
  <si>
    <t>SG-ENE</t>
  </si>
  <si>
    <t>https://www.adb.org/projects/52227-001/main</t>
  </si>
  <si>
    <t>52041-002</t>
  </si>
  <si>
    <t>Integrated High Impact Innovation in Sustainable Energy Technology - Energy System Analysis, Technology Road Maps and Feasibility Studies for Pilot Testing (Subproject 1)</t>
  </si>
  <si>
    <t>Korea Energy Agency</t>
  </si>
  <si>
    <t>https://www.adb.org/projects/52041-002/main</t>
  </si>
  <si>
    <t>53222-001</t>
  </si>
  <si>
    <t>Preparing Sustainable Energy Projects in Central Asia</t>
  </si>
  <si>
    <t xml:space="preserve">KAZ; KGZ; TAJ; REG </t>
  </si>
  <si>
    <t>https://www.adb.org/projects/53222-001/main</t>
  </si>
  <si>
    <t>56339-001</t>
  </si>
  <si>
    <t>Flood Reconstruction Emergency Assistance Project (FREAP)</t>
  </si>
  <si>
    <t>BRM</t>
  </si>
  <si>
    <t>https://www.adb.org/projects/56339-001/main</t>
  </si>
  <si>
    <t>52312-005</t>
  </si>
  <si>
    <t>Supporting Development of Innovative Green Housing Finance</t>
  </si>
  <si>
    <t>KAZ</t>
  </si>
  <si>
    <t>Kazakhstan</t>
  </si>
  <si>
    <t>SG-FIN</t>
  </si>
  <si>
    <t>https://www.adb.org/projects/52312-005/main</t>
  </si>
  <si>
    <t>Asia Pacific Climate Finance Fund</t>
  </si>
  <si>
    <t>56323-001</t>
  </si>
  <si>
    <t>Selex Smart Electric Vehicles JSC</t>
  </si>
  <si>
    <t>8446</t>
  </si>
  <si>
    <t>https://www.adb.org/projects/56323-001/main</t>
  </si>
  <si>
    <t>4305</t>
  </si>
  <si>
    <t>54056-002</t>
  </si>
  <si>
    <t>Solar Public-Private Partnership Investment Program  - Tranche 1 (Sherabad Solar Project)</t>
  </si>
  <si>
    <t>CWEN</t>
  </si>
  <si>
    <t>Guarantee</t>
  </si>
  <si>
    <t>4141</t>
  </si>
  <si>
    <t>https://www.adb.org/projects/54056-002/main</t>
  </si>
  <si>
    <t>CCFADC00063</t>
  </si>
  <si>
    <t>Engaging Adaptation Consultant for Operational Support</t>
  </si>
  <si>
    <t>SDCC</t>
  </si>
  <si>
    <t>SDCD</t>
  </si>
  <si>
    <t>Multisector</t>
  </si>
  <si>
    <t>56107-001</t>
  </si>
  <si>
    <t>Tegeta Green Vehicles Bond Project</t>
  </si>
  <si>
    <t>GEO</t>
  </si>
  <si>
    <t>Georgia</t>
  </si>
  <si>
    <t>7781</t>
  </si>
  <si>
    <t>Industry and Trade</t>
  </si>
  <si>
    <t>Industry and trade</t>
  </si>
  <si>
    <t>https://www.adb.org/projects/56107-001/main</t>
  </si>
  <si>
    <t>54017-001</t>
  </si>
  <si>
    <t>Integrated Urban Development Project</t>
  </si>
  <si>
    <t>4230</t>
  </si>
  <si>
    <t>https://www.adb.org/projects/54017-001/main</t>
  </si>
  <si>
    <t>0854</t>
  </si>
  <si>
    <t>55327-002</t>
  </si>
  <si>
    <t>VinFast Trading and Production Joint Stock Company: Mainstreaming Electric Vehicles to Reduce Greenhouse Gas Emissions</t>
  </si>
  <si>
    <t>VRM</t>
  </si>
  <si>
    <t>Australian Climate Finance Partnership</t>
  </si>
  <si>
    <t>https://www.adb.org/projects/55327-002/main</t>
  </si>
  <si>
    <t>CCFADC00064</t>
  </si>
  <si>
    <t>Hindu Kush Himalaya Climate Risk Management</t>
  </si>
  <si>
    <t>BHU; NEP</t>
  </si>
  <si>
    <t>NRM; BHRM</t>
  </si>
  <si>
    <t>57055-001</t>
  </si>
  <si>
    <t>Increasing Investments in Early Warning Systems to Strengthen Climate and Disaster Resilience</t>
  </si>
  <si>
    <t>https://www.adb.org/projects/57055-001/main</t>
  </si>
  <si>
    <t>57039-001</t>
  </si>
  <si>
    <t>Republic of the Philippines: Transaction Advisory Services for the Preparation of Public-Private Partnership Projects</t>
  </si>
  <si>
    <t>OMDP</t>
  </si>
  <si>
    <t>OMOH</t>
  </si>
  <si>
    <t>https://www.adb.org/projects/57039-001/main</t>
  </si>
  <si>
    <t>56025-001</t>
  </si>
  <si>
    <t>Delivering a Climate Change Strategy for Central and West Asia</t>
  </si>
  <si>
    <t>ARM; AZE; GEO; KAZ; KGZ; PAK; TAJ; TKM; UZB; REG</t>
  </si>
  <si>
    <t>SG-AFNR</t>
  </si>
  <si>
    <t>https://www.adb.org/projects/56025-001/main</t>
  </si>
  <si>
    <t>Health</t>
  </si>
  <si>
    <t>56258-001</t>
  </si>
  <si>
    <t>Indorama Climate-Resilient Farmer Livelihood and COVID-19 Recovery Project</t>
  </si>
  <si>
    <t>4310</t>
  </si>
  <si>
    <t>https://www.adb.org/projects/56258-001/main</t>
  </si>
  <si>
    <t>56194-001</t>
  </si>
  <si>
    <t>Supporting Climate Resilience and Ecological Sustainability Projects</t>
  </si>
  <si>
    <t>Financial Sector Development Partnership Special Fund</t>
  </si>
  <si>
    <t>https://www.adb.org/projects/56194-001/main</t>
  </si>
  <si>
    <t>CCFADC00065</t>
  </si>
  <si>
    <t>Scaling up climate adaptation actions in Southeast Asia</t>
  </si>
  <si>
    <t>REG (Southeast Asia)</t>
  </si>
  <si>
    <t>SEOD</t>
  </si>
  <si>
    <t>57063-001</t>
  </si>
  <si>
    <t>Preparing the Energy Sector Projects</t>
  </si>
  <si>
    <t>https://www.adb.org/projects/57063-001/main</t>
  </si>
  <si>
    <t>56202-001</t>
  </si>
  <si>
    <t>Exacta Asia Investment III LP</t>
  </si>
  <si>
    <t>PSIS</t>
  </si>
  <si>
    <t>https://www.adb.org/projects/56202-001/main</t>
  </si>
  <si>
    <t>53348-001</t>
  </si>
  <si>
    <t>Investing in Climate Change Adaptation through Agroecological Landscape Restoration: A Nature-Based Solution for Climate Resilience</t>
  </si>
  <si>
    <t>https://www.adb.org/projects/53348-001/main</t>
  </si>
  <si>
    <t>48434-004</t>
  </si>
  <si>
    <t>Visakhapatnam-Chennai Industrial Corridor Development Program (Tranche 2)</t>
  </si>
  <si>
    <t>4312</t>
  </si>
  <si>
    <t>https://www.adb.org/projects/48434-004/main</t>
  </si>
  <si>
    <t>55124-001</t>
  </si>
  <si>
    <t>Accelerating the Clean Energy Transition in Southeast Asia</t>
  </si>
  <si>
    <t xml:space="preserve">CAM; INO; LAO; PHI; PRC; THA; TIM; VIE; REG; </t>
  </si>
  <si>
    <t>SEEN</t>
  </si>
  <si>
    <t>Clean Energy Financing Partnership Facility (Energy Transition Mechanism Partnership Trust Fund)</t>
  </si>
  <si>
    <t>https://www.adb.org/projects/55124-001/main</t>
  </si>
  <si>
    <t>57035-001</t>
  </si>
  <si>
    <t>Economic Stabilization Program</t>
  </si>
  <si>
    <t>SRI</t>
  </si>
  <si>
    <t>Sri Lanka</t>
  </si>
  <si>
    <t>SAPF</t>
  </si>
  <si>
    <t>4315</t>
  </si>
  <si>
    <t>https://www.adb.org/projects/57035-001/main</t>
  </si>
  <si>
    <t>40540-016</t>
  </si>
  <si>
    <t>South Asia Subregional Economic Cooperation Dhaka-Northwest Corridor Road Project, Phase 2</t>
  </si>
  <si>
    <t>https://www.adb.org/projects/40540-016/main</t>
  </si>
  <si>
    <t>56207-001</t>
  </si>
  <si>
    <t>Alba Blue Loan for Recycling</t>
  </si>
  <si>
    <t>4317</t>
  </si>
  <si>
    <t>https://www.adb.org/projects/56207-001/main</t>
  </si>
  <si>
    <t>8447</t>
  </si>
  <si>
    <t>53189-002</t>
  </si>
  <si>
    <t>Himachal Pradesh Subtropical Horticulture, Irrigation, and Value Addition Project</t>
  </si>
  <si>
    <t>SAER</t>
  </si>
  <si>
    <t>https://www.adb.org/projects/53189-002/main</t>
  </si>
  <si>
    <t>56169-001</t>
  </si>
  <si>
    <t>ALES Energy Transition and Modernization Project</t>
  </si>
  <si>
    <t>https://www.adb.org/projects/56169-001/main</t>
  </si>
  <si>
    <t>57058-001</t>
  </si>
  <si>
    <t>Strengthening Capacity for Livable and Resilient Cities</t>
  </si>
  <si>
    <t>BAN; BHU; MLD; NEP; SRI; REG</t>
  </si>
  <si>
    <t>SG-WUD</t>
  </si>
  <si>
    <t>https://www.adb.org/projects/57058-001/main</t>
  </si>
  <si>
    <t>52097-003</t>
  </si>
  <si>
    <t>Institutional Strengthening of Project Implementation, Climate Change, and Disaster Risk Resilience in the Road Sector (attached TA to South Asia Subregional Economic Cooperation Highway Enhancement Project (Kakarbhitta-Laukahi))</t>
  </si>
  <si>
    <t>NEP</t>
  </si>
  <si>
    <t>Nepal</t>
  </si>
  <si>
    <t>SATC</t>
  </si>
  <si>
    <t>https://www.adb.org/projects/52097-003/main</t>
  </si>
  <si>
    <t>56282-001</t>
  </si>
  <si>
    <t>Supporting Climate Policy Actions</t>
  </si>
  <si>
    <t>MON</t>
  </si>
  <si>
    <t>Mongolia</t>
  </si>
  <si>
    <t>https://www.adb.org/projects/56282-001/main</t>
  </si>
  <si>
    <t>54307-002</t>
  </si>
  <si>
    <t>Sustainable Economic Recovery Program (Subprogram 2)</t>
  </si>
  <si>
    <t>4319</t>
  </si>
  <si>
    <t>https://www.adb.org/projects/54307-002/main</t>
  </si>
  <si>
    <t>56035-001</t>
  </si>
  <si>
    <t>Providing Essential Services to the People of Myanmar Project</t>
  </si>
  <si>
    <t>MYA</t>
  </si>
  <si>
    <t>Myanmar</t>
  </si>
  <si>
    <t>MYRM; SEHS; SEER</t>
  </si>
  <si>
    <t>0892</t>
  </si>
  <si>
    <t>https://www.adb.org/projects/56035-001/main</t>
  </si>
  <si>
    <t>9235</t>
  </si>
  <si>
    <t>0894</t>
  </si>
  <si>
    <t>Canada</t>
  </si>
  <si>
    <t>56362-001</t>
  </si>
  <si>
    <t>Advancing Gender Equality and Social Inclusion in South Asia Operations</t>
  </si>
  <si>
    <t>SAOC</t>
  </si>
  <si>
    <t>Clean Energy Financing Partnership Facility (Clean Energy Fund)</t>
  </si>
  <si>
    <t>https://www.adb.org/projects/56362-001/main</t>
  </si>
  <si>
    <t>Japan Special Fund</t>
  </si>
  <si>
    <t>47136-005</t>
  </si>
  <si>
    <t>Supporting Education and Health Sector Programs Facility</t>
  </si>
  <si>
    <t>CAM; LAO</t>
  </si>
  <si>
    <t>SG-HSD</t>
  </si>
  <si>
    <t>Cooperation Fund for Project Preparation in the Greater Mekong Subregion and in Other Specific Asian Countries</t>
  </si>
  <si>
    <t>https://www.adb.org/projects/47136-005/main</t>
  </si>
  <si>
    <t>54130-001</t>
  </si>
  <si>
    <t>Supporting the Integration of Urban Climate and Disaster Resilience in ADB's Urban Operations</t>
  </si>
  <si>
    <t>BAN; CAM; IND; INO; KIR; LAO; NEP; PHI; PNG; SOL; TUV; VAN; VIE; REG</t>
  </si>
  <si>
    <t>Urban Resilience Trust Fund under the Urban Financing Partnerships Facility</t>
  </si>
  <si>
    <t>https://www.adb.org/projects/54130-001/main</t>
  </si>
  <si>
    <t>52021-001</t>
  </si>
  <si>
    <t>Strengthening Capacity on Disaster Risk Assessment, Reduction, and Transfer Instruments in Mongolia</t>
  </si>
  <si>
    <t>SG-AFNR; EARD</t>
  </si>
  <si>
    <t>https://www.adb.org/projects/52021-001/main</t>
  </si>
  <si>
    <t>53390-001</t>
  </si>
  <si>
    <t>Greater Mekong Subregion Climate Change and Environmental Sustainability Program</t>
  </si>
  <si>
    <t>CAM; LAO; MYA; PRC; THA; VIE; REG</t>
  </si>
  <si>
    <t>People's Republic of China Poverty Reduction and Regional Cooperation Fund</t>
  </si>
  <si>
    <t>https://www.adb.org/projects/53390-001/main</t>
  </si>
  <si>
    <t>57064-001</t>
  </si>
  <si>
    <t>Developing Inclusive and Resilient Social Protection Systems in Asia and the Pacific</t>
  </si>
  <si>
    <t>https://www.adb.org/projects/57064-001/main</t>
  </si>
  <si>
    <t>Information and communication technology</t>
  </si>
  <si>
    <t>46452-005</t>
  </si>
  <si>
    <t>South Asia Subregional Economic Cooperation Chittagong–Cox's Bazar Railway Project, Phase 1 (Tranche 3)</t>
  </si>
  <si>
    <t>4321</t>
  </si>
  <si>
    <t>https://www.adb.org/projects/46452-005/main</t>
  </si>
  <si>
    <t>56246-001</t>
  </si>
  <si>
    <t>Promoting Private Sector Investment in Energy Transition</t>
  </si>
  <si>
    <t>https://www.adb.org/projects/56246-001/main</t>
  </si>
  <si>
    <t>Republic of Korea e-Asia and Knowledge Partnership Fund</t>
  </si>
  <si>
    <t>0893</t>
  </si>
  <si>
    <t>56263-001</t>
  </si>
  <si>
    <t>Intermed Hospital Expansion Project</t>
  </si>
  <si>
    <t>4314</t>
  </si>
  <si>
    <t>https://www.adb.org/projects/56263-001/main</t>
  </si>
  <si>
    <t>45296-006</t>
  </si>
  <si>
    <t>Davao Public Transport Modernization Project</t>
  </si>
  <si>
    <t>SETC</t>
  </si>
  <si>
    <t>4324</t>
  </si>
  <si>
    <t>https://www.adb.org/projects/45296-006/main</t>
  </si>
  <si>
    <t>8449</t>
  </si>
  <si>
    <t>8450</t>
  </si>
  <si>
    <t>ASEAN Infrastructure Fund</t>
  </si>
  <si>
    <t>54402-001</t>
  </si>
  <si>
    <t>South Asia Subregional Economic Cooperation Customs and Logistics Reforms Program (Subprogram 1)</t>
  </si>
  <si>
    <t>SARC</t>
  </si>
  <si>
    <t>4323</t>
  </si>
  <si>
    <t>https://www.adb.org/projects/54402-001/main</t>
  </si>
  <si>
    <t>South Asia Subregional Economic Cooperation Highway Enhancement Project (Kakarbhitta-Laukahi)</t>
  </si>
  <si>
    <t>4316</t>
  </si>
  <si>
    <t>56161-001</t>
  </si>
  <si>
    <t>Investment in True North (GIFT) Fund VII</t>
  </si>
  <si>
    <t>7724</t>
  </si>
  <si>
    <t>https://www.adb.org/projects/56161-001/main</t>
  </si>
  <si>
    <t>57147-001</t>
  </si>
  <si>
    <t>Transaction Advisory Services for the Preparation of Public–Private Partnership and other Projects in South, and Central and West Asia</t>
  </si>
  <si>
    <t>BAN; IND; KAZ; SRI; UZB; REG</t>
  </si>
  <si>
    <t>https://www.adb.org/projects/57147-001/main</t>
  </si>
  <si>
    <t>52282-002</t>
  </si>
  <si>
    <t>Geothermal Power Generation Project (Additional Financing)</t>
  </si>
  <si>
    <t>0895</t>
  </si>
  <si>
    <t>Japan Fund for the Joint Crediting Mechanism</t>
  </si>
  <si>
    <t>https://www.adb.org/projects/52282-002/main</t>
  </si>
  <si>
    <t>56058-001</t>
  </si>
  <si>
    <t>Operationalizing the Community Resilience Partnership Program</t>
  </si>
  <si>
    <t>BAN; CAM; INO; NEP; REG</t>
  </si>
  <si>
    <t>Community Resilience Partnership Program Trust Fund</t>
  </si>
  <si>
    <t>https://www.adb.org/projects/56058-001/main</t>
  </si>
  <si>
    <t>52337-001</t>
  </si>
  <si>
    <t>School Education Reform Sector Development Program</t>
  </si>
  <si>
    <t>KGZ</t>
  </si>
  <si>
    <t>Kyrgyz Republic</t>
  </si>
  <si>
    <t>CWSS</t>
  </si>
  <si>
    <t>4217</t>
  </si>
  <si>
    <t>https://www.adb.org/projects/52337-001/main</t>
  </si>
  <si>
    <t>0851</t>
  </si>
  <si>
    <t>0852</t>
  </si>
  <si>
    <t>57097-001</t>
  </si>
  <si>
    <t>Global and Regional Value Chains in a Changing Trade and Cooperation Landscape</t>
  </si>
  <si>
    <t>ERDI</t>
  </si>
  <si>
    <t>ERCI</t>
  </si>
  <si>
    <t>https://www.adb.org/projects/57097-001/main</t>
  </si>
  <si>
    <t>50349-003</t>
  </si>
  <si>
    <t>Enhancing Small and Medium-Sized Enterprises Financial Services Outreach</t>
  </si>
  <si>
    <t>Women Entrepreneurs Finance Initiative</t>
  </si>
  <si>
    <t>https://www.adb.org/projects/50349-003/main</t>
  </si>
  <si>
    <t>52152-011</t>
  </si>
  <si>
    <t>Support to the Preparation of Citywide Inclusive Sanitation Project (Subproject 9)</t>
  </si>
  <si>
    <t>Australia</t>
  </si>
  <si>
    <t>https://www.adb.org/projects/52152-011/main</t>
  </si>
  <si>
    <t>57050-001</t>
  </si>
  <si>
    <t>Institutional and Capacity Building Support for the Just Energy Transition Partnership Secretariat</t>
  </si>
  <si>
    <t>IRM</t>
  </si>
  <si>
    <t>https://www.adb.org/projects/57050-001/main</t>
  </si>
  <si>
    <t>42267-034</t>
  </si>
  <si>
    <t>Rajasthan Secondary Towns Development Sector Project - Additional Financing</t>
  </si>
  <si>
    <t>4325</t>
  </si>
  <si>
    <t>https://www.adb.org/projects/42267-034/main</t>
  </si>
  <si>
    <t>54364-001</t>
  </si>
  <si>
    <t>Enhancing Connectivity and Sustainability in Bihar Roads Project</t>
  </si>
  <si>
    <t>4322</t>
  </si>
  <si>
    <t>https://www.adb.org/projects/54364-001/main</t>
  </si>
  <si>
    <t>57144-001</t>
  </si>
  <si>
    <t>Leveraging Trade to Address Climate Change in Asia and the Pacific</t>
  </si>
  <si>
    <t>PRC; REG</t>
  </si>
  <si>
    <t>Regional (East Asia)</t>
  </si>
  <si>
    <t>CCRC</t>
  </si>
  <si>
    <t>Regional Cooperation and Integration Fund</t>
  </si>
  <si>
    <t>https://www.adb.org/projects/57144-001/main</t>
  </si>
  <si>
    <t>57142-001</t>
  </si>
  <si>
    <t>Georgia Capital Sustainability-Linked Bond Project</t>
  </si>
  <si>
    <t>PSIF1;OPSD-SST</t>
  </si>
  <si>
    <t>7793</t>
  </si>
  <si>
    <t>https://www.adb.org/projects/57142-001/main</t>
  </si>
  <si>
    <t>52206-004</t>
  </si>
  <si>
    <t>Asian Economic Integration: Building Knowledge for Policy Dialogue, 2023–2025 (Subproject 3)</t>
  </si>
  <si>
    <t>https://www.adb.org/projects/52206-004/main</t>
  </si>
  <si>
    <t>56245-001</t>
  </si>
  <si>
    <t>GreenYellow Smart Solutions Rooftop Solar Project</t>
  </si>
  <si>
    <t>OPSD-SST</t>
  </si>
  <si>
    <t>4329</t>
  </si>
  <si>
    <t>https://www.adb.org/projects/56245-001/main</t>
  </si>
  <si>
    <t>0896</t>
  </si>
  <si>
    <t>48218-011</t>
  </si>
  <si>
    <t>Rural Connectivity Improvement Project - Additional Financing</t>
  </si>
  <si>
    <t>https://www.adb.org/projects/48218-011/main</t>
  </si>
  <si>
    <t>57051-001</t>
  </si>
  <si>
    <t>Strengthening Women’s Resilience to Heat Stress in Asia and the Pacific</t>
  </si>
  <si>
    <t>CAM; PAK; REG</t>
  </si>
  <si>
    <t>CCGE</t>
  </si>
  <si>
    <t>https://www.adb.org/projects/57051-001/main</t>
  </si>
  <si>
    <t>47243-006</t>
  </si>
  <si>
    <t>Rural Connectivity Improvement Project-Second Additional Financing</t>
  </si>
  <si>
    <t>4327</t>
  </si>
  <si>
    <t>https://www.adb.org/projects/47243-006/main</t>
  </si>
  <si>
    <t>55307-001</t>
  </si>
  <si>
    <t>Improving Urban Governance and Infrastructure Program</t>
  </si>
  <si>
    <t>Results Based Lending</t>
  </si>
  <si>
    <t>4328</t>
  </si>
  <si>
    <t>https://www.adb.org/projects/55307-001/main</t>
  </si>
  <si>
    <t>8451</t>
  </si>
  <si>
    <t>Cofinancing (Partial administration)</t>
  </si>
  <si>
    <t>Agence Française de Développement</t>
  </si>
  <si>
    <t>57066-001</t>
  </si>
  <si>
    <t>Capacity Development for Sustainable Rivers Management</t>
  </si>
  <si>
    <t>https://www.adb.org/projects/57066-001/main</t>
  </si>
  <si>
    <t>56226-001</t>
  </si>
  <si>
    <t>Operationalizing Paris Alignment in the Country Programming Processes</t>
  </si>
  <si>
    <t>https://www.adb.org/projects/56226-001/main</t>
  </si>
  <si>
    <t>56116-001</t>
  </si>
  <si>
    <t>FPL Tamil Nadu Open Access Solar Project</t>
  </si>
  <si>
    <t>7733</t>
  </si>
  <si>
    <t>https://www.adb.org/projects/56116-001/main</t>
  </si>
  <si>
    <t>53190-001</t>
  </si>
  <si>
    <t>Southeast Asia Facility for Resilient Cities</t>
  </si>
  <si>
    <t>https://www.adb.org/projects/53190-001/main</t>
  </si>
  <si>
    <t>ASEAN Australia Smart Cities Trust Fund</t>
  </si>
  <si>
    <t>55148-001</t>
  </si>
  <si>
    <t>Skills for Industry Competitiveness and Innovation Program</t>
  </si>
  <si>
    <t>SAHS</t>
  </si>
  <si>
    <t>4334</t>
  </si>
  <si>
    <t>https://www.adb.org/projects/55148-001/main</t>
  </si>
  <si>
    <t>57008-001</t>
  </si>
  <si>
    <t>Supporting Energy-Saving Regulation and Energy Efficiency Investments in Mongolia</t>
  </si>
  <si>
    <t>Climate Investment Funds (Strategic Climate Fund)</t>
  </si>
  <si>
    <t>https://www.adb.org/projects/57008-001/main</t>
  </si>
  <si>
    <t>55003-001</t>
  </si>
  <si>
    <t>Strengthening Fiscal Management and Sustainability Program (Subprogram 1)</t>
  </si>
  <si>
    <t>0898</t>
  </si>
  <si>
    <t>https://www.adb.org/projects/55003-001/main</t>
  </si>
  <si>
    <t>56342-001</t>
  </si>
  <si>
    <t>Supporting Regional Actions to Address Climate Change under the Central Asia Regional Economic Cooperation Program</t>
  </si>
  <si>
    <t>CWRC</t>
  </si>
  <si>
    <t>https://www.adb.org/projects/56342-001/main</t>
  </si>
  <si>
    <t>SG-PSMG</t>
  </si>
  <si>
    <t>51294-001</t>
  </si>
  <si>
    <t>Integrated Flood Resilience and Adaptation Project - Phase 1</t>
  </si>
  <si>
    <t>SEER</t>
  </si>
  <si>
    <t>4345</t>
  </si>
  <si>
    <t>https://www.adb.org/projects/51294-001/main</t>
  </si>
  <si>
    <t>0905</t>
  </si>
  <si>
    <t>52145-002</t>
  </si>
  <si>
    <t>Second Decentralized Public Service and Financial Management Sector Development Program, Subprogram 2</t>
  </si>
  <si>
    <t>CAM</t>
  </si>
  <si>
    <t>Cambodia</t>
  </si>
  <si>
    <t>SEPF</t>
  </si>
  <si>
    <t>4330</t>
  </si>
  <si>
    <t>https://www.adb.org/projects/52145-002/main</t>
  </si>
  <si>
    <t>55360-001</t>
  </si>
  <si>
    <t>Skills for Future Economy Sector Development Program (Subprogram 1)</t>
  </si>
  <si>
    <t>SEHS</t>
  </si>
  <si>
    <t>4331</t>
  </si>
  <si>
    <t>https://www.adb.org/projects/55360-001/main</t>
  </si>
  <si>
    <t>4332</t>
  </si>
  <si>
    <t>8452</t>
  </si>
  <si>
    <t>56329-001</t>
  </si>
  <si>
    <t>Regional Initiative on Accelerated Energy Transition for the Pacific Small Island Developing States</t>
  </si>
  <si>
    <t>COO; FIJ; FSM; KIR; NAU; NIU; PAL; PNG; RMI; SAM; SOL; TON ;TUV; VAN; REG</t>
  </si>
  <si>
    <t>Regional (Pacific)</t>
  </si>
  <si>
    <t>https://www.adb.org/projects/56329-001/main</t>
  </si>
  <si>
    <t xml:space="preserve">	Improving Urban Governance and Infrastructure Program</t>
  </si>
  <si>
    <t>53197-002</t>
  </si>
  <si>
    <t>Enhancing High-Value Crop Diversification</t>
  </si>
  <si>
    <t>ARM</t>
  </si>
  <si>
    <t>Armenia</t>
  </si>
  <si>
    <t>Environment, Natural Resources, and Agriculture Division-CWRD; SG-AFNR</t>
  </si>
  <si>
    <t>https://www.adb.org/projects/53197-002/main</t>
  </si>
  <si>
    <t>57031-001</t>
  </si>
  <si>
    <t>Expanding Essential Food Security and Health Services Project (Support for Afghan People)</t>
  </si>
  <si>
    <t>AFG</t>
  </si>
  <si>
    <t>Afghanistan</t>
  </si>
  <si>
    <t>CWER/CWSS</t>
  </si>
  <si>
    <t>0907</t>
  </si>
  <si>
    <t>https://www.adb.org/projects/57031-001/main</t>
  </si>
  <si>
    <t>Expanding Essential Food Security and Health Services Project</t>
  </si>
  <si>
    <t>0908</t>
  </si>
  <si>
    <t>0909</t>
  </si>
  <si>
    <t>54047-001</t>
  </si>
  <si>
    <t>Climate Resilient Livelihood Improvement and Watershed Management in Chattogram Hill Tracts Sector Project</t>
  </si>
  <si>
    <t>4333</t>
  </si>
  <si>
    <t>https://www.adb.org/projects/54047-001/main</t>
  </si>
  <si>
    <t>56090-001</t>
  </si>
  <si>
    <t>Strengthening Transit-Oriented Development for Urban Transformation in Indian Cities</t>
  </si>
  <si>
    <t>https://www.adb.org/projects/56090-001/main</t>
  </si>
  <si>
    <t>54176-001</t>
  </si>
  <si>
    <t>Building Institutional Capacity: Delivering Climate Solutions under Operational Priority 3 of Strategy 2030</t>
  </si>
  <si>
    <t>https://www.adb.org/projects/54176-001/main</t>
  </si>
  <si>
    <t>48186-008</t>
  </si>
  <si>
    <t>Regional Road Development and Maintenance Project (Phase 3)</t>
  </si>
  <si>
    <t>EASI</t>
  </si>
  <si>
    <t>4343</t>
  </si>
  <si>
    <t>https://www.adb.org/projects/48186-008/main</t>
  </si>
  <si>
    <t>4342</t>
  </si>
  <si>
    <t>53211-002</t>
  </si>
  <si>
    <t>Competitiveness, Industrial Modernization and Trade Acceleration Subprogram 2</t>
  </si>
  <si>
    <t>4350</t>
  </si>
  <si>
    <t>https://www.adb.org/projects/53211-002/main</t>
  </si>
  <si>
    <t>57203-001</t>
  </si>
  <si>
    <t>Preparing the Nagaland Hydro Power Development Project</t>
  </si>
  <si>
    <t>https://www.adb.org/projects/57203-001/main</t>
  </si>
  <si>
    <t>Supporting Climate Resilience and Ecological Sustainability Projects (Supplementary)</t>
  </si>
  <si>
    <t>54464-001</t>
  </si>
  <si>
    <t>Pathways for Emerging Skills and Jobs Project</t>
  </si>
  <si>
    <t>BHU</t>
  </si>
  <si>
    <t>Bhutan</t>
  </si>
  <si>
    <t>4340</t>
  </si>
  <si>
    <t>https://www.adb.org/projects/54464-001/main</t>
  </si>
  <si>
    <t>9236</t>
  </si>
  <si>
    <t>55075-001</t>
  </si>
  <si>
    <t>Administration of Equity Investment for Euler Motors Private Limited</t>
  </si>
  <si>
    <t>8395</t>
  </si>
  <si>
    <t>https://www.adb.org/projects/55075-001/main</t>
  </si>
  <si>
    <t>56031-001</t>
  </si>
  <si>
    <t>Strengthening Environmental Resilience and Fostering Sustainable Economy for Lake Sevan</t>
  </si>
  <si>
    <t>https://www.adb.org/projects/56031-001/main</t>
  </si>
  <si>
    <t>57115-001</t>
  </si>
  <si>
    <t>Promoting Innovative and Sustainable Financing</t>
  </si>
  <si>
    <t>https://www.adb.org/projects/57115-001/main</t>
  </si>
  <si>
    <t>56142-001</t>
  </si>
  <si>
    <t>Strengthening the Water Supply and Sanitation Governance and Institutions</t>
  </si>
  <si>
    <t>TAJ</t>
  </si>
  <si>
    <t>Tajikistan</t>
  </si>
  <si>
    <t>https://www.adb.org/projects/56142-001/main</t>
  </si>
  <si>
    <t>56231-001</t>
  </si>
  <si>
    <t>Preparing and Implementing Gender-Inclusive Projects in Central and West Asia – Enhancing Women’s Energy-Based Livelihoods (Subproject 11) [attached TA to Distribution Network Digital Transformation and Resiliency Project]</t>
  </si>
  <si>
    <t>https://www.adb.org/projects/56231-001/main</t>
  </si>
  <si>
    <t>57091-001</t>
  </si>
  <si>
    <t>Achieving Climate Change Objectives through Public Financial Management Reforms</t>
  </si>
  <si>
    <t>KGZ; PAK; TAJ; UZB; REG</t>
  </si>
  <si>
    <t>SG-PMSG</t>
  </si>
  <si>
    <t>https://www.adb.org/projects/57091-001/main</t>
  </si>
  <si>
    <t>57116-001</t>
  </si>
  <si>
    <t>Promoting Energy Transition through Regional Cooperation and Integration in South Asia</t>
  </si>
  <si>
    <t>BAN; BHU; IND; MLD; NEP; SRI; REG</t>
  </si>
  <si>
    <t>https://www.adb.org/projects/57116-001/main</t>
  </si>
  <si>
    <t>53291-001</t>
  </si>
  <si>
    <t>Improving the Quality of Health Care Project</t>
  </si>
  <si>
    <t>4337</t>
  </si>
  <si>
    <t>https://www.adb.org/projects/53291-001/main</t>
  </si>
  <si>
    <t>54256-001</t>
  </si>
  <si>
    <t>Horticulture Development in Dryland Areas Sector Project</t>
  </si>
  <si>
    <t>4338</t>
  </si>
  <si>
    <t>https://www.adb.org/projects/54256-001/main</t>
  </si>
  <si>
    <t>8453</t>
  </si>
  <si>
    <t>International Fund for Agricultural Development</t>
  </si>
  <si>
    <t>56186-001</t>
  </si>
  <si>
    <t>Accelerating Climate Transitions through Green Finance in Southeast Asia</t>
  </si>
  <si>
    <t>CAM; INO; LAO; MAL; PHI; THA; TIM; VIE; REG</t>
  </si>
  <si>
    <t>SGFH</t>
  </si>
  <si>
    <t>United Kingdom-ASEAN Catalytic Green Finance Facility Trust Fund</t>
  </si>
  <si>
    <t>https://www.adb.org/projects/56186-001/main</t>
  </si>
  <si>
    <t>56230-001</t>
  </si>
  <si>
    <t>Expanding Inclusive and Climate Finance</t>
  </si>
  <si>
    <t>https://www.adb.org/projects/56230-001/main</t>
  </si>
  <si>
    <t>Switzerland</t>
  </si>
  <si>
    <t>50121-001</t>
  </si>
  <si>
    <t>Supporting Adaptation Decision Making for Climate Resilient Investments</t>
  </si>
  <si>
    <t>https://www.adb.org/projects/50121-001/main</t>
  </si>
  <si>
    <t>CAM; INO; LAO; PHI; PRC; THA; TIM; VIE; REG</t>
  </si>
  <si>
    <t>Climate Investment Funds (Clean Technology Fund)</t>
  </si>
  <si>
    <t>55002-001</t>
  </si>
  <si>
    <t>Strengthening Public Financial Management and Devolved Service Delivery Program (Subprogram 1)</t>
  </si>
  <si>
    <t>https://www.adb.org/projects/55002-001/main</t>
  </si>
  <si>
    <t>56293-001</t>
  </si>
  <si>
    <t>Greenway Carbon Credits Gender Finance Project</t>
  </si>
  <si>
    <t>4341</t>
  </si>
  <si>
    <t>https://www.adb.org/projects/56293-001/main</t>
  </si>
  <si>
    <t>0899</t>
  </si>
  <si>
    <t>53237-001</t>
  </si>
  <si>
    <t>Climate and Disaster Resilient Small-Scale Water Resources Management Project</t>
  </si>
  <si>
    <t>4346</t>
  </si>
  <si>
    <t>https://www.adb.org/projects/53237-001/main</t>
  </si>
  <si>
    <t>8456</t>
  </si>
  <si>
    <t>0906</t>
  </si>
  <si>
    <t>Netherlands</t>
  </si>
  <si>
    <t>57156-001</t>
  </si>
  <si>
    <t>Gobi Climate-Resilient Cashmere Value Chain Project</t>
  </si>
  <si>
    <t>4365</t>
  </si>
  <si>
    <t>https://www.adb.org/projects/57156-001/main</t>
  </si>
  <si>
    <t>4320</t>
  </si>
  <si>
    <t>57035-002</t>
  </si>
  <si>
    <t>Strengthening Public Management and Governance</t>
  </si>
  <si>
    <t>https://www.adb.org/projects/57035-002/main</t>
  </si>
  <si>
    <t>57059-001</t>
  </si>
  <si>
    <t>Building Adaptation and Resilience in the Hindu Kush Himalayas―Bhutan and Nepal</t>
  </si>
  <si>
    <t>BHU; NEP; REG</t>
  </si>
  <si>
    <t>https://www.adb.org/projects/57059-001/main</t>
  </si>
  <si>
    <t>51309-003</t>
  </si>
  <si>
    <t>Inclusive Finance Development Program Subprogram 3</t>
  </si>
  <si>
    <t>4355</t>
  </si>
  <si>
    <t>https://www.adb.org/projects/51309-003/main</t>
  </si>
  <si>
    <t>54097-002</t>
  </si>
  <si>
    <t>Preparing the Sindh Coastal Resilience Sector Project</t>
  </si>
  <si>
    <t>https://www.adb.org/projects/54097-002/main</t>
  </si>
  <si>
    <t>57108-001</t>
  </si>
  <si>
    <t>Research on Protection and Restoration Policy of Migratory Birds</t>
  </si>
  <si>
    <t>https://www.adb.org/projects/57108-001/main</t>
  </si>
  <si>
    <t>55054-002</t>
  </si>
  <si>
    <t>Sustainable Urban Development and Service Delivery Program (Subprogram 2)</t>
  </si>
  <si>
    <t>4362</t>
  </si>
  <si>
    <t>https://www.adb.org/projects/55054-002/main</t>
  </si>
  <si>
    <t>57219-001</t>
  </si>
  <si>
    <t>Preparing Sustainable Transport Projects in Southeast Asia</t>
  </si>
  <si>
    <t>THA; VIE; REG</t>
  </si>
  <si>
    <t>https://www.adb.org/projects/57219-001/main</t>
  </si>
  <si>
    <t>54014-001</t>
  </si>
  <si>
    <t>Climate Smart Irrigation Sector Development Program</t>
  </si>
  <si>
    <t>4378</t>
  </si>
  <si>
    <t>https://www.adb.org/projects/54014-001/main</t>
  </si>
  <si>
    <t>4379</t>
  </si>
  <si>
    <t>57256-001</t>
  </si>
  <si>
    <t>Scaling up Climate Finance to Accelerate the Transition to Net-zero in Asia and the Pacific</t>
  </si>
  <si>
    <t>https://www.adb.org/projects/57256-001/main</t>
  </si>
  <si>
    <t>50404-001</t>
  </si>
  <si>
    <t>Establishing a Support Facility for Article 6 of the Paris Agreement</t>
  </si>
  <si>
    <t>https://www.adb.org/projects/50404-001/main</t>
  </si>
  <si>
    <t>Germany (Federal Ministry for the Environment, Nature Conservation, and Nuclear Safety)</t>
  </si>
  <si>
    <t>53263-001</t>
  </si>
  <si>
    <t>Achieving Water Sector Priorities in Asia and the Pacific under Strategy 2030</t>
  </si>
  <si>
    <t>Water Resilience Trust Fund</t>
  </si>
  <si>
    <t>https://www.adb.org/projects/53263-001/main</t>
  </si>
  <si>
    <t>53045-004</t>
  </si>
  <si>
    <t>Nuku’alofa Port Upgrade Project (Additional Financing)</t>
  </si>
  <si>
    <t>PATC</t>
  </si>
  <si>
    <t>0889</t>
  </si>
  <si>
    <t>https://www.adb.org/projects/53045-004/main</t>
  </si>
  <si>
    <t>0890</t>
  </si>
  <si>
    <t>54224-001</t>
  </si>
  <si>
    <t>Supporting Essential Health Actions and Transformation Program</t>
  </si>
  <si>
    <t>4381</t>
  </si>
  <si>
    <t>https://www.adb.org/projects/54224-001/main</t>
  </si>
  <si>
    <t>57092-002</t>
  </si>
  <si>
    <t>Strengthening Policies on Climate Change in Asia and the Pacific through Economic Research, 2023-2025 (Subproject 1)</t>
  </si>
  <si>
    <t>BAN; IND; PAK; REG</t>
  </si>
  <si>
    <t>EREA</t>
  </si>
  <si>
    <t>https://www.adb.org/projects/57092-002/main</t>
  </si>
  <si>
    <t>52322-004</t>
  </si>
  <si>
    <t>Digitize to Decarbonize—Power Transmission Grid Enhancement</t>
  </si>
  <si>
    <t>4326</t>
  </si>
  <si>
    <t>https://www.adb.org/projects/52322-004/main</t>
  </si>
  <si>
    <t>54172-002</t>
  </si>
  <si>
    <t>Yerevan Urban Development Investment Project</t>
  </si>
  <si>
    <t>4371</t>
  </si>
  <si>
    <t>https://www.adb.org/projects/54172-002/main</t>
  </si>
  <si>
    <t>4349</t>
  </si>
  <si>
    <t>56284-001</t>
  </si>
  <si>
    <t>Sustainable and Inclusive Economic Recovery Program, Subprogram 1</t>
  </si>
  <si>
    <t>0914</t>
  </si>
  <si>
    <t>https://www.adb.org/projects/56284-001/main</t>
  </si>
  <si>
    <t>49078-004</t>
  </si>
  <si>
    <t>Seismic Safety Improvement Program – Additional Financing</t>
  </si>
  <si>
    <t>ARMM</t>
  </si>
  <si>
    <t>4351</t>
  </si>
  <si>
    <t>https://www.adb.org/projects/49078-004/main</t>
  </si>
  <si>
    <t>40540-019</t>
  </si>
  <si>
    <t>South Asia Subregional Economic Cooperation Dhaka-Northwest Corridor Road Project, Phase 2 (Tranche 3)</t>
  </si>
  <si>
    <t>4389</t>
  </si>
  <si>
    <t>https://www.adb.org/projects/40540-019/main</t>
  </si>
  <si>
    <t>50140-002</t>
  </si>
  <si>
    <t>Improving Computer and Software Engineering Tertiary Education Project</t>
  </si>
  <si>
    <t>4348</t>
  </si>
  <si>
    <t>https://www.adb.org/projects/50140-002/main</t>
  </si>
  <si>
    <t>50301-005</t>
  </si>
  <si>
    <t>Second Integrated Road Investment Program-Tranche 4</t>
  </si>
  <si>
    <t>4384</t>
  </si>
  <si>
    <t>https://www.adb.org/projects/50301-005/main</t>
  </si>
  <si>
    <t>51296-002</t>
  </si>
  <si>
    <t>Chattogram Hill Tracts Inclusive and Resilient Urban Water Supply and Sanitation Project</t>
  </si>
  <si>
    <t>4366</t>
  </si>
  <si>
    <t>https://www.adb.org/projects/51296-002/main</t>
  </si>
  <si>
    <t>56004-001</t>
  </si>
  <si>
    <t>Smart Metering Energy Efficiency Improvement Project</t>
  </si>
  <si>
    <t>SAEN</t>
  </si>
  <si>
    <t>4386</t>
  </si>
  <si>
    <t>https://www.adb.org/projects/56004-001/main</t>
  </si>
  <si>
    <t>56289-001</t>
  </si>
  <si>
    <t>Vaccines, Therapeutics, and Diagnostics Manufacturing and Regulatory Strengthening Project</t>
  </si>
  <si>
    <t>4387</t>
  </si>
  <si>
    <t>https://www.adb.org/projects/56289-001/main</t>
  </si>
  <si>
    <t>4388</t>
  </si>
  <si>
    <t>54328-001</t>
  </si>
  <si>
    <t>Unlocking the Potential for Climate Change- and Disaster-Resilient Multisector Provincial Projects</t>
  </si>
  <si>
    <t>https://www.adb.org/projects/54328-001/main</t>
  </si>
  <si>
    <t>57089-001</t>
  </si>
  <si>
    <t>Preparing Investment Program for Clean and Sustainable Energy</t>
  </si>
  <si>
    <t>https://www.adb.org/projects/57089-001/main</t>
  </si>
  <si>
    <t>57107-001</t>
  </si>
  <si>
    <t>Provincial and Municipal Climate Change Adaptation Capacity Improvement</t>
  </si>
  <si>
    <t>https://www.adb.org/projects/57107-001/main</t>
  </si>
  <si>
    <t>57157-001</t>
  </si>
  <si>
    <t>Promoting Climate Readiness for Small and Medium-Sized Banks in the Beijing-Tianjin-Hebei Region</t>
  </si>
  <si>
    <t>PRCM</t>
  </si>
  <si>
    <t>https://www.adb.org/projects/57157-001/main</t>
  </si>
  <si>
    <t>56364-001</t>
  </si>
  <si>
    <t>Enhancing Connectivity and Resilience of the Madhya Pradesh Road Network Project</t>
  </si>
  <si>
    <t>4361</t>
  </si>
  <si>
    <t>https://www.adb.org/projects/56364-001/main</t>
  </si>
  <si>
    <t>57040-001</t>
  </si>
  <si>
    <t>GREEN (Growth, Resilience, Energy Efficiency, and Nature-Based) Solutions for Livable Cities</t>
  </si>
  <si>
    <t>https://www.adb.org/projects/57040-001/main</t>
  </si>
  <si>
    <t>57003-001</t>
  </si>
  <si>
    <t>Artificial Intelligence-Powered Microgrids to Enable Futuristic and Reliable Distributed Renewable Energy System</t>
  </si>
  <si>
    <t>https://www.adb.org/projects/57003-001/main</t>
  </si>
  <si>
    <t>42007-021</t>
  </si>
  <si>
    <t>Small and Medium-Sized Enterprises Development Program (Subprogram 2)</t>
  </si>
  <si>
    <t>4415</t>
  </si>
  <si>
    <t>https://www.adb.org/projects/42007-021/main</t>
  </si>
  <si>
    <t>51035-006</t>
  </si>
  <si>
    <t>Health Services Sector Development Program (Second Additional Financing)</t>
  </si>
  <si>
    <t>PNG</t>
  </si>
  <si>
    <t>Papua New Guinea</t>
  </si>
  <si>
    <t>4354</t>
  </si>
  <si>
    <t>https://www.adb.org/projects/51035-006/main</t>
  </si>
  <si>
    <t>0910</t>
  </si>
  <si>
    <t>0911</t>
  </si>
  <si>
    <t>56253-001</t>
  </si>
  <si>
    <t>Climate-Resilient Inclusive Development Program (Subprogram 1)</t>
  </si>
  <si>
    <t>4423</t>
  </si>
  <si>
    <t>https://www.adb.org/projects/56253-001/main</t>
  </si>
  <si>
    <t>8465</t>
  </si>
  <si>
    <t>Asian Infrastructure Investment Bank</t>
  </si>
  <si>
    <t>56285-001</t>
  </si>
  <si>
    <t>Financial Sector Stability and Reforms Program (Subprogram 1)</t>
  </si>
  <si>
    <t>4422</t>
  </si>
  <si>
    <t>https://www.adb.org/projects/56285-001/main</t>
  </si>
  <si>
    <t>Netherlands Trust Fund under the Water Financing Partnership Facility</t>
  </si>
  <si>
    <t>53074-001</t>
  </si>
  <si>
    <t>Preparing Sustainable Development Projects</t>
  </si>
  <si>
    <t>Sustainable Infrastructure Division-EARD; SG-ENE; SG-TRA</t>
  </si>
  <si>
    <t>https://www.adb.org/projects/53074-001/main</t>
  </si>
  <si>
    <t>55191-001</t>
  </si>
  <si>
    <t>Accelerating Sustainable System Development Using Renewable Energy Project</t>
  </si>
  <si>
    <t>4344</t>
  </si>
  <si>
    <t>https://www.adb.org/projects/55191-001/main</t>
  </si>
  <si>
    <t>0900</t>
  </si>
  <si>
    <t>0901</t>
  </si>
  <si>
    <t>8454</t>
  </si>
  <si>
    <t>0903</t>
  </si>
  <si>
    <t>0902</t>
  </si>
  <si>
    <t>0904</t>
  </si>
  <si>
    <t>57208-001</t>
  </si>
  <si>
    <t>Project Preparatory and Capacity Building for Renewable Energy Projects</t>
  </si>
  <si>
    <t>https://www.adb.org/projects/57208-001/main</t>
  </si>
  <si>
    <t>50236-003</t>
  </si>
  <si>
    <t>Sustainable Rural Infrastructure and Watershed Management Sector Project - Additional Financing</t>
  </si>
  <si>
    <t>0912</t>
  </si>
  <si>
    <t>Global Agriculture and Food Security Program</t>
  </si>
  <si>
    <t>https://www.adb.org/projects/50236-003/main</t>
  </si>
  <si>
    <t>57087-001</t>
  </si>
  <si>
    <t>Energy Absolute Public Bus Electrification Project</t>
  </si>
  <si>
    <t>THA</t>
  </si>
  <si>
    <t>Thailand</t>
  </si>
  <si>
    <t>4339</t>
  </si>
  <si>
    <t>https://www.adb.org/projects/57087-001/main</t>
  </si>
  <si>
    <t>57229-001</t>
  </si>
  <si>
    <t>Building Capacity for Low-Carbon Power Infrastructure Development</t>
  </si>
  <si>
    <t>https://www.adb.org/projects/57229-001/main</t>
  </si>
  <si>
    <t>GEAPP Energy Access and Transition Trust Fund</t>
  </si>
  <si>
    <t>57248-001</t>
  </si>
  <si>
    <t>Advancing Just Energy Transition in Asia and the Pacific</t>
  </si>
  <si>
    <t>https://www.adb.org/projects/57248-001/main</t>
  </si>
  <si>
    <t>51276-001</t>
  </si>
  <si>
    <t>Climate-Resilient Agricultural Value Chain Development Project</t>
  </si>
  <si>
    <t>4413</t>
  </si>
  <si>
    <t>https://www.adb.org/projects/51276-001/main</t>
  </si>
  <si>
    <t>0925</t>
  </si>
  <si>
    <t>38272-045</t>
  </si>
  <si>
    <t>Uttarakhand Integrated and Resilient Urban Development Project - Additional Financing</t>
  </si>
  <si>
    <t>4407</t>
  </si>
  <si>
    <t>https://www.adb.org/projects/38272-045/main</t>
  </si>
  <si>
    <t>51308-008</t>
  </si>
  <si>
    <t>Uttarakhand Climate Resilient Power System Development Project</t>
  </si>
  <si>
    <t>4402</t>
  </si>
  <si>
    <t>https://www.adb.org/projects/51308-008/main</t>
  </si>
  <si>
    <t>9238</t>
  </si>
  <si>
    <t>57281-001</t>
  </si>
  <si>
    <t>Administration of Equity Investment in Revfin Services Private Limited</t>
  </si>
  <si>
    <t>8466</t>
  </si>
  <si>
    <t>https://www.adb.org/projects/57281-001/main</t>
  </si>
  <si>
    <t>56241-001</t>
  </si>
  <si>
    <t>ACEN Sustainability-Linked Facility</t>
  </si>
  <si>
    <t>4370</t>
  </si>
  <si>
    <t>https://www.adb.org/projects/56241-001/main</t>
  </si>
  <si>
    <t>7807</t>
  </si>
  <si>
    <t>57238-001</t>
  </si>
  <si>
    <t>Promoting Climate-Resilient Rural Development and Food Security in Southeast Asia</t>
  </si>
  <si>
    <t>https://www.adb.org/projects/57238-001/main</t>
  </si>
  <si>
    <t xml:space="preserve">CAM; INO; LAO; PHI; THA; TIM; VIE; REG </t>
  </si>
  <si>
    <t>57190-001</t>
  </si>
  <si>
    <t>Enhancing Preparedness Through OneADB for Transport Projects in South Asia</t>
  </si>
  <si>
    <t xml:space="preserve">BAN; BHU; IND; MLD; NEP; SRI; REG </t>
  </si>
  <si>
    <t>https://www.adb.org/projects/57190-001/main</t>
  </si>
  <si>
    <t>51157-001</t>
  </si>
  <si>
    <t>Flood Management in North Java Project</t>
  </si>
  <si>
    <t>SEER; IRM</t>
  </si>
  <si>
    <t>4410</t>
  </si>
  <si>
    <t>https://www.adb.org/projects/51157-001/main</t>
  </si>
  <si>
    <t>8463</t>
  </si>
  <si>
    <t>54461-002</t>
  </si>
  <si>
    <t>Boosting Productivity Through Human Capital Development Program, Subprogram 2</t>
  </si>
  <si>
    <t>SEPF; SEHS</t>
  </si>
  <si>
    <t>4377</t>
  </si>
  <si>
    <t>https://www.adb.org/projects/54461-002/main</t>
  </si>
  <si>
    <t>8459</t>
  </si>
  <si>
    <t>48484-006</t>
  </si>
  <si>
    <t>Outer Island Maritime Infrastructure Project (Third Additional Financing)</t>
  </si>
  <si>
    <t>TUV</t>
  </si>
  <si>
    <t>Tuvalu</t>
  </si>
  <si>
    <t>0921</t>
  </si>
  <si>
    <t>https://www.adb.org/projects/48484-006/main</t>
  </si>
  <si>
    <t>0922</t>
  </si>
  <si>
    <t>49450-032</t>
  </si>
  <si>
    <t>Increasing Access to Renewable Energy Project (Additional Financing) under PREIF</t>
  </si>
  <si>
    <t>PAEN</t>
  </si>
  <si>
    <t>0937</t>
  </si>
  <si>
    <t>https://www.adb.org/projects/49450-032/main</t>
  </si>
  <si>
    <t>0938</t>
  </si>
  <si>
    <t>Ireland Trust Fund for Building Climate Change and Disaster Resilience in Small Island Developing States</t>
  </si>
  <si>
    <t>0939</t>
  </si>
  <si>
    <t>Global Environment Facility</t>
  </si>
  <si>
    <t>0940</t>
  </si>
  <si>
    <t>Urban Resilience Trust Fund</t>
  </si>
  <si>
    <t>55050-002</t>
  </si>
  <si>
    <t>Senior Secondary Education Improvement Project</t>
  </si>
  <si>
    <t>4403</t>
  </si>
  <si>
    <t>https://www.adb.org/projects/55050-002/main</t>
  </si>
  <si>
    <t>0919</t>
  </si>
  <si>
    <t>0920</t>
  </si>
  <si>
    <t>55180-001</t>
  </si>
  <si>
    <t>Climate-Resilient Health Infrastructure and Systems Project</t>
  </si>
  <si>
    <t>0917</t>
  </si>
  <si>
    <t>https://www.adb.org/projects/55180-001/main</t>
  </si>
  <si>
    <t>57056-001</t>
  </si>
  <si>
    <t>Rural Electrification Support Project</t>
  </si>
  <si>
    <t>FIJ</t>
  </si>
  <si>
    <t>Fiji</t>
  </si>
  <si>
    <t>9240</t>
  </si>
  <si>
    <t>https://www.adb.org/projects/57056-001/main</t>
  </si>
  <si>
    <t>57024-001</t>
  </si>
  <si>
    <t>Enhancing Environmental Sustainability through Inclusive, Integrated Solutions (formerly Mainstreaming Circular Economy Approaches for Sustainable Development)</t>
  </si>
  <si>
    <t>https://www.adb.org/projects/57024-001/main</t>
  </si>
  <si>
    <t>48404-005</t>
  </si>
  <si>
    <t>Central Asia Regional Economic Cooperation Corridor Development Investment Program (Tranche 3)</t>
  </si>
  <si>
    <t>CWTC</t>
  </si>
  <si>
    <t>4416</t>
  </si>
  <si>
    <t>https://www.adb.org/projects/48404-005/main</t>
  </si>
  <si>
    <t>51126-004</t>
  </si>
  <si>
    <t>Sindh Secondary Education Improvement Project, Additional Financing</t>
  </si>
  <si>
    <t>4409</t>
  </si>
  <si>
    <t>https://www.adb.org/projects/51126-004/main</t>
  </si>
  <si>
    <t>54424-001</t>
  </si>
  <si>
    <t>Women Inclusive Finance Sector Development Program (Subprogram 1)</t>
  </si>
  <si>
    <t>4427</t>
  </si>
  <si>
    <t>https://www.adb.org/projects/54424-001/main</t>
  </si>
  <si>
    <t>4428</t>
  </si>
  <si>
    <t>0933</t>
  </si>
  <si>
    <t>55236-001</t>
  </si>
  <si>
    <t>Developing Resilient Environments and Advancing Municipal Services in Punjab Project</t>
  </si>
  <si>
    <t>4396</t>
  </si>
  <si>
    <t>https://www.adb.org/projects/55236-001/main</t>
  </si>
  <si>
    <t>56006-001</t>
  </si>
  <si>
    <t>Improved Resource Mobilization and Utilization Reform Program, Subprogram 1</t>
  </si>
  <si>
    <t>4406</t>
  </si>
  <si>
    <t>https://www.adb.org/projects/56006-001/main</t>
  </si>
  <si>
    <t>56151-001</t>
  </si>
  <si>
    <t>Khyber Pakhtunkhwa Food Security Support Project</t>
  </si>
  <si>
    <t>4412</t>
  </si>
  <si>
    <t>https://www.adb.org/projects/56151-001/main</t>
  </si>
  <si>
    <t>9239</t>
  </si>
  <si>
    <t>56306-001</t>
  </si>
  <si>
    <t>Power Transmission Strengthening Project</t>
  </si>
  <si>
    <t>4383</t>
  </si>
  <si>
    <t>https://www.adb.org/projects/56306-001/main</t>
  </si>
  <si>
    <t>4382</t>
  </si>
  <si>
    <t>51073-005</t>
  </si>
  <si>
    <t>Delhi-Meerut Regional Rapid Transit System Investment Project - Tranche 3</t>
  </si>
  <si>
    <t>4404</t>
  </si>
  <si>
    <t>https://www.adb.org/projects/51073-005/main</t>
  </si>
  <si>
    <t>54465-002</t>
  </si>
  <si>
    <t>Industrial Corridor Development Program (Subprogram 2)</t>
  </si>
  <si>
    <t>INRM</t>
  </si>
  <si>
    <t>4421</t>
  </si>
  <si>
    <t>https://www.adb.org/projects/54465-002/main</t>
  </si>
  <si>
    <t>55080-001</t>
  </si>
  <si>
    <t>Power Sector Reform Program (Subprogram 1)</t>
  </si>
  <si>
    <t>4401</t>
  </si>
  <si>
    <t>https://www.adb.org/projects/55080-001/main</t>
  </si>
  <si>
    <t>55196-001</t>
  </si>
  <si>
    <t>Supporting India’s Energy Transition Through Carbon Capture, Utilization and Storage and Low-Carbon Technologies</t>
  </si>
  <si>
    <t>https://www.adb.org/projects/55196-001/main</t>
  </si>
  <si>
    <t>50288-006</t>
  </si>
  <si>
    <t>Infrastructure Preparation and Innovation Facility, Second Additional Financing</t>
  </si>
  <si>
    <t>SETC, SEER</t>
  </si>
  <si>
    <t>4424</t>
  </si>
  <si>
    <t>https://www.adb.org/projects/50288-006/main</t>
  </si>
  <si>
    <t>52310-002</t>
  </si>
  <si>
    <t>Bataan–Cavite Interlink Bridge Project, Tranche 1</t>
  </si>
  <si>
    <t>4432</t>
  </si>
  <si>
    <t>https://www.adb.org/projects/52310-002/main</t>
  </si>
  <si>
    <t>8469</t>
  </si>
  <si>
    <t>56288-001</t>
  </si>
  <si>
    <t>Domestic Resource Mobilization Program (Subprogram 1)</t>
  </si>
  <si>
    <t>4376</t>
  </si>
  <si>
    <t>https://www.adb.org/projects/56288-001/main</t>
  </si>
  <si>
    <t>8458</t>
  </si>
  <si>
    <t>Choose sector/theme</t>
  </si>
  <si>
    <t>55254-001</t>
  </si>
  <si>
    <t>Integrated Aged Care Project</t>
  </si>
  <si>
    <t>0915</t>
  </si>
  <si>
    <t>https://www.adb.org/projects/55254-001/main</t>
  </si>
  <si>
    <t>0916</t>
  </si>
  <si>
    <t>9237</t>
  </si>
  <si>
    <t>52240-002</t>
  </si>
  <si>
    <t>Supporting Renewable Energy Development</t>
  </si>
  <si>
    <t>Sustainable Infrastructure Division-EARD; SG-ENE</t>
  </si>
  <si>
    <t>https://www.adb.org/projects/52240-002/main</t>
  </si>
  <si>
    <t>55044-003</t>
  </si>
  <si>
    <t>Cross Border Facilitation and Ports Coordination and Integration</t>
  </si>
  <si>
    <t>https://www.adb.org/projects/55044-003/main</t>
  </si>
  <si>
    <t>CCFLDC00066</t>
  </si>
  <si>
    <t>Project concept notes preparation</t>
  </si>
  <si>
    <t>57111-001</t>
  </si>
  <si>
    <t>Poyang Lake Climate Change Adaptation Action Plan</t>
  </si>
  <si>
    <t>https://www.adb.org/projects/57111-001/main</t>
  </si>
  <si>
    <t>56253-003</t>
  </si>
  <si>
    <t xml:space="preserve">	Supporting the Climate-Resilient Inclusive Development Program</t>
  </si>
  <si>
    <t>https://www.adb.org/projects/56253-003/main</t>
  </si>
  <si>
    <t>49041-004</t>
  </si>
  <si>
    <t>Strengthening Public Financial Management Program, Subprogram 2</t>
  </si>
  <si>
    <t>CARM</t>
  </si>
  <si>
    <t>4391</t>
  </si>
  <si>
    <t>https://www.adb.org/projects/49041-004/main</t>
  </si>
  <si>
    <t>53284-003</t>
  </si>
  <si>
    <t>Chuuk Water Supply and Sanitation Project (Additional Financing)</t>
  </si>
  <si>
    <t>FSM</t>
  </si>
  <si>
    <t>Federated States of Micronesia</t>
  </si>
  <si>
    <t>PAUW</t>
  </si>
  <si>
    <t>0932</t>
  </si>
  <si>
    <t>https://www.adb.org/projects/53284-003/main</t>
  </si>
  <si>
    <t>57273-001</t>
  </si>
  <si>
    <t>Climate-Smart Mining for a New Climate Economy</t>
  </si>
  <si>
    <t>EAOD</t>
  </si>
  <si>
    <t>https://www.adb.org/projects/57273-001/main</t>
  </si>
  <si>
    <t>56093-001</t>
  </si>
  <si>
    <t>Supporting the Development of Economic Zones and Small and Medium-Sized Enterprise Dynamism to Boost Competitiveness and Jobs</t>
  </si>
  <si>
    <t>https://www.adb.org/projects/56093-001/main</t>
  </si>
  <si>
    <t>Supporting Financial Sector Stability and Reforms Program</t>
  </si>
  <si>
    <t>57333-001</t>
  </si>
  <si>
    <t>Supporting Coastal Climate Resilience in Karnataka and Kerala States</t>
  </si>
  <si>
    <t>https://www.adb.org/projects/57333-001/main</t>
  </si>
  <si>
    <t>57288-001</t>
  </si>
  <si>
    <t>Administration of Equity Investment in Chickin Pte. Ltd.</t>
  </si>
  <si>
    <t>8468</t>
  </si>
  <si>
    <t>https://www.adb.org/projects/57288-001/main</t>
  </si>
  <si>
    <t>57034-001</t>
  </si>
  <si>
    <t>Strengthening Resilient and Sustainable Urban and Water Service Delivery in the Pacific</t>
  </si>
  <si>
    <t xml:space="preserve">COO; FIJ; FSM; KIR; NAU; NIU; PAL; PNG; RMI; SAM; SOL; TON; TUV; VAN; REG </t>
  </si>
  <si>
    <t>https://www.adb.org/projects/57034-001/main</t>
  </si>
  <si>
    <t>Ocean Resilience and Coastal Adaptation Trust Fund</t>
  </si>
  <si>
    <t>57334-001</t>
  </si>
  <si>
    <t>Supporting West Bengal State for Climate Resilience</t>
  </si>
  <si>
    <t>https://www.adb.org/projects/57334-001/main</t>
  </si>
  <si>
    <t>57033-001</t>
  </si>
  <si>
    <t>Resilient and Inclusive Agricultural Development and Food Security in the Central Asia Regional Economic Cooperation Program Member Countries</t>
  </si>
  <si>
    <t xml:space="preserve">AZE; GEO; KAZ; KGZ; MON; PAK; PRC; TAJ; TKM; UZB; REG	</t>
  </si>
  <si>
    <t>https://www.adb.org/projects/57033-001/main</t>
  </si>
  <si>
    <t>54299-001</t>
  </si>
  <si>
    <t>Improving the Science, Technology, Engineering, and Mathematics Secondary Education Project</t>
  </si>
  <si>
    <t>0926</t>
  </si>
  <si>
    <t>https://www.adb.org/projects/54299-001/main</t>
  </si>
  <si>
    <t>57043-001</t>
  </si>
  <si>
    <t>Leveraging the Private Sector to Deliver Inclusive, Affordable, and Climate-Resilient Housing in Central and West Asia</t>
  </si>
  <si>
    <t>ARM; AZE; GEO; KGZ; PAK; TAJ; UZB; REG</t>
  </si>
  <si>
    <t>CWPS</t>
  </si>
  <si>
    <t>https://www.adb.org/projects/57043-001/main</t>
  </si>
  <si>
    <t>53276-002</t>
  </si>
  <si>
    <t>Tripura Urban and Tourism Development Project</t>
  </si>
  <si>
    <t>4375</t>
  </si>
  <si>
    <t>https://www.adb.org/projects/53276-002/main</t>
  </si>
  <si>
    <t>Supporting Power Market Reforms for Renewable Energy Integration (Attached to Power Sector Reform Program (Subprogram 1) Loan 4401)</t>
  </si>
  <si>
    <t>57191-001</t>
  </si>
  <si>
    <t>SAEL Gujarat Solar Power Project</t>
  </si>
  <si>
    <t>4400</t>
  </si>
  <si>
    <t>https://www.adb.org/projects/57191-001/main</t>
  </si>
  <si>
    <t>Promoting Climate-Smart Infrastructure [Attached TA to Infrastructure Preparation and Innovation Facility, Second Additional Financing]</t>
  </si>
  <si>
    <t>55105-003</t>
  </si>
  <si>
    <t>Build Universal Health Care Program (Subprogram 2)</t>
  </si>
  <si>
    <t>4414</t>
  </si>
  <si>
    <t>https://www.adb.org/projects/55105-003/main</t>
  </si>
  <si>
    <t>8464</t>
  </si>
  <si>
    <t>55224-003</t>
  </si>
  <si>
    <t>Developing Green City Action Plans to Accelerate Post-COVID-19 Competitiveness and Resilience – City Batch 2</t>
  </si>
  <si>
    <t>MAL</t>
  </si>
  <si>
    <t>Malaysia</t>
  </si>
  <si>
    <t>SERC</t>
  </si>
  <si>
    <t>https://www.adb.org/projects/55224-003/main</t>
  </si>
  <si>
    <t>57269-001</t>
  </si>
  <si>
    <t>Supporting Long-Term Planning for Climate Action</t>
  </si>
  <si>
    <t>https://www.adb.org/projects/57269-001/main</t>
  </si>
  <si>
    <t>Technical Assistance Grant Fund (FRA)</t>
  </si>
  <si>
    <t>57223-001</t>
  </si>
  <si>
    <t>Preparing Water and Urban Development Projects</t>
  </si>
  <si>
    <t>https://www.adb.org/projects/57223-001/main</t>
  </si>
  <si>
    <t>56344-001</t>
  </si>
  <si>
    <t>Paramount Solar Power Project</t>
  </si>
  <si>
    <t>4394</t>
  </si>
  <si>
    <t>https://www.adb.org/projects/56344-001/main</t>
  </si>
  <si>
    <t>54026-017</t>
  </si>
  <si>
    <t>Policy and Systems of Synergistically Reducing Pollution and Carbon Emissions in Industry in the Yellow River Basin</t>
  </si>
  <si>
    <t>https://www.adb.org/projects/54026-017/main</t>
  </si>
  <si>
    <t>55044-002</t>
  </si>
  <si>
    <t>Border Efficiency for Sustainable Trade Project</t>
  </si>
  <si>
    <t>4419</t>
  </si>
  <si>
    <t>https://www.adb.org/projects/55044-002/main</t>
  </si>
  <si>
    <t>4420</t>
  </si>
  <si>
    <t>0929</t>
  </si>
  <si>
    <t>57100-001</t>
  </si>
  <si>
    <t>Research on Environmentally Sustainable Development Technology Assessment and Innovation Path of the People’s Republic of China's Coastal Ports</t>
  </si>
  <si>
    <t>https://www.adb.org/projects/57100-001/main</t>
  </si>
  <si>
    <t>57103-001</t>
  </si>
  <si>
    <t>Building a Climate Change Early Warning System for the Aged</t>
  </si>
  <si>
    <t>https://www.adb.org/projects/57103-001/main</t>
  </si>
  <si>
    <t>CF116</t>
  </si>
  <si>
    <t>57045-001</t>
  </si>
  <si>
    <t>Kyrgyz Republic: Assessing Public–Private Partnership Opportunities</t>
  </si>
  <si>
    <t>https://www.adb.org/projects/57045-001/main</t>
  </si>
  <si>
    <t>56204-001</t>
  </si>
  <si>
    <t>Preparing Low-Carbon Development Projects</t>
  </si>
  <si>
    <t>Urban and Social Sectors Division-EARD; Sustainable Infrastructure Division-EARD; SG-ENE</t>
  </si>
  <si>
    <t>https://www.adb.org/projects/56204-001/main</t>
  </si>
  <si>
    <t>57241-001</t>
  </si>
  <si>
    <t>UGRO Capital Supporting Digital and Innovative Micro, Small, and Medium-Sized Enterprises Financing Project</t>
  </si>
  <si>
    <t>7818</t>
  </si>
  <si>
    <t>https://www.adb.org/projects/57241-001/main</t>
  </si>
  <si>
    <t>51131-004</t>
  </si>
  <si>
    <t>Preparing the Naulong Integrated Water Resources Development Project</t>
  </si>
  <si>
    <t>https://www.adb.org/projects/51131-004/main</t>
  </si>
  <si>
    <t>51381-001</t>
  </si>
  <si>
    <t>Shanxi Changzhi Low-Carbon Climate-Resilient Circular Economy Transformation Project</t>
  </si>
  <si>
    <t>EASS</t>
  </si>
  <si>
    <t>4353</t>
  </si>
  <si>
    <t>https://www.adb.org/projects/51381-001/main</t>
  </si>
  <si>
    <t>53078-001</t>
  </si>
  <si>
    <t>Shanxi Low-Carbon and Inclusive Rural Development Project</t>
  </si>
  <si>
    <t>4358</t>
  </si>
  <si>
    <t>https://www.adb.org/projects/53078-001/main</t>
  </si>
  <si>
    <t>55048-001</t>
  </si>
  <si>
    <t>Anhui Chao Lake Environmental Rehabilitation Project (Phase 2)</t>
  </si>
  <si>
    <t>4369</t>
  </si>
  <si>
    <t>https://www.adb.org/projects/55048-001/main</t>
  </si>
  <si>
    <t>55128-001</t>
  </si>
  <si>
    <t>Hubei Yichang Rural Green Development Project</t>
  </si>
  <si>
    <t>4374</t>
  </si>
  <si>
    <t>https://www.adb.org/projects/55128-001/main</t>
  </si>
  <si>
    <t>56210-001</t>
  </si>
  <si>
    <t>Hubei Huanggang Dabie Mountain Ecosystem Protection and Carbon-Neutral Green Development Project</t>
  </si>
  <si>
    <t>4385</t>
  </si>
  <si>
    <t>https://www.adb.org/projects/56210-001/main</t>
  </si>
  <si>
    <t>56309-001</t>
  </si>
  <si>
    <t>Yangtze River Economic Belt Jiangxi Ecological Civilization and Circular Economy Project</t>
  </si>
  <si>
    <t>4398</t>
  </si>
  <si>
    <t>https://www.adb.org/projects/56309-001/main</t>
  </si>
  <si>
    <t>57113-001</t>
  </si>
  <si>
    <t>Research on Ecological Protection and Restoration Strategies and Policies of Coastal Zones in Guangdong’s Highly Urbanized Areas</t>
  </si>
  <si>
    <t>https://www.adb.org/projects/57113-001/main</t>
  </si>
  <si>
    <t>57119-001</t>
  </si>
  <si>
    <t>The Role of the Digital Economy in Supporting Enterprise Green Development</t>
  </si>
  <si>
    <t>https://www.adb.org/projects/57119-001/main</t>
  </si>
  <si>
    <t>56237-001</t>
  </si>
  <si>
    <t>Cygnus Affordable Hospitals Project</t>
  </si>
  <si>
    <t>7796</t>
  </si>
  <si>
    <t>https://www.adb.org/projects/56237-001/main</t>
  </si>
  <si>
    <t>57027-001</t>
  </si>
  <si>
    <t>Decarbonizing Transport in India by Increasing Modal Share of Railways in Passenger and Freight Traffic</t>
  </si>
  <si>
    <t>https://www.adb.org/projects/57027-001/main</t>
  </si>
  <si>
    <t>Distribution Network Digital Transformation and Resiliency Project</t>
  </si>
  <si>
    <t>4347</t>
  </si>
  <si>
    <t>8455</t>
  </si>
  <si>
    <t>57004-001</t>
  </si>
  <si>
    <t>Rural Roads Resilience Sector Project</t>
  </si>
  <si>
    <t>4426</t>
  </si>
  <si>
    <t>https://www.adb.org/projects/57004-001/main</t>
  </si>
  <si>
    <t>57114-001</t>
  </si>
  <si>
    <t>Supporting Market-Based Trading of Carbon Emission Rights in Hunan Province</t>
  </si>
  <si>
    <t>https://www.adb.org/projects/57114-001/main</t>
  </si>
  <si>
    <t>54053-002</t>
  </si>
  <si>
    <t>South Asia Subregional Economic Cooperation Electricity Transmission and Distribution Strengthening Project</t>
  </si>
  <si>
    <t>https://www.adb.org/projects/54053-002/main</t>
  </si>
  <si>
    <t>Project Preparation and Implementation Support Trust Fund</t>
  </si>
  <si>
    <t>54224-002</t>
  </si>
  <si>
    <t>Primary Healthcare and Public Health Laboratories Upgrading and Strengthening Project</t>
  </si>
  <si>
    <t>4430</t>
  </si>
  <si>
    <t>https://www.adb.org/projects/54224-002/main</t>
  </si>
  <si>
    <t>54026-016</t>
  </si>
  <si>
    <t>Research on Integrated Management of Water Scarcity and Ecological Protection in the Yellow River Basin</t>
  </si>
  <si>
    <t>https://www.adb.org/projects/54026-016/main</t>
  </si>
  <si>
    <t>55261-001</t>
  </si>
  <si>
    <t>Guangxi Environmentally Sustainable Rural Development Demonstration Project</t>
  </si>
  <si>
    <t>EAPF</t>
  </si>
  <si>
    <t>4373</t>
  </si>
  <si>
    <t>https://www.adb.org/projects/55261-001/main</t>
  </si>
  <si>
    <t>Instrument Type (1)</t>
  </si>
  <si>
    <t>Country (ISO code)</t>
  </si>
  <si>
    <t>Division</t>
  </si>
  <si>
    <t>Approval Year</t>
  </si>
  <si>
    <t>Approval Date</t>
  </si>
  <si>
    <t>Fund Currency</t>
  </si>
  <si>
    <t>Approved Amount</t>
  </si>
  <si>
    <t>Use</t>
  </si>
  <si>
    <t>Mitigation sector</t>
  </si>
  <si>
    <t>Adaptation sector</t>
  </si>
  <si>
    <t>% Only mitigation</t>
  </si>
  <si>
    <t>% Only adaptation</t>
  </si>
  <si>
    <t>% Only Dual-use</t>
  </si>
  <si>
    <t>US$ Mitigation</t>
  </si>
  <si>
    <t>US$ Adaptation</t>
  </si>
  <si>
    <t>US$ Dual-use</t>
  </si>
  <si>
    <t>CF</t>
  </si>
  <si>
    <t>AR-L1335</t>
  </si>
  <si>
    <t>Provincial Agricultural Services Program V - PROSAP V</t>
  </si>
  <si>
    <t>LON</t>
  </si>
  <si>
    <t>AR</t>
  </si>
  <si>
    <t>CSD</t>
  </si>
  <si>
    <t>CSD/RND</t>
  </si>
  <si>
    <t>Wed Aug 02 00:00:00  2023</t>
  </si>
  <si>
    <t>USD</t>
  </si>
  <si>
    <t>Agricultural and ecological resources</t>
  </si>
  <si>
    <t>Agriculture, Forestry, Land Use and Fisheries</t>
  </si>
  <si>
    <t>AR-L1343</t>
  </si>
  <si>
    <t>Cybersecurity for Critical Information Infrastructure Program</t>
  </si>
  <si>
    <t>IFD</t>
  </si>
  <si>
    <t>IFD/ICS</t>
  </si>
  <si>
    <t>Wed Jan 11 00:00:00  2023</t>
  </si>
  <si>
    <t>Buildings, Public Installations and End-Use Energy Efficiency</t>
  </si>
  <si>
    <t>AR-L1353</t>
  </si>
  <si>
    <t>Support Program for Small Wine Producers in Argentina II (PROVIAR II)</t>
  </si>
  <si>
    <t>AR-L1357</t>
  </si>
  <si>
    <t>Support Program for Knowledge Economy Exports</t>
  </si>
  <si>
    <t>INT</t>
  </si>
  <si>
    <t>INT/TIN</t>
  </si>
  <si>
    <t>Fri Jun 09 00:00:00  2023</t>
  </si>
  <si>
    <t>Dual</t>
  </si>
  <si>
    <t>Research, Development and Innovation</t>
  </si>
  <si>
    <t>Industry, manufacturing and trade</t>
  </si>
  <si>
    <t>SCL</t>
  </si>
  <si>
    <t>SCL/SPH</t>
  </si>
  <si>
    <t>Thu Apr 13 00:00:00  2023</t>
  </si>
  <si>
    <t>AR-L1361</t>
  </si>
  <si>
    <t>Urban Social Integration and Housing Improvement Program</t>
  </si>
  <si>
    <t>CSD/HUD</t>
  </si>
  <si>
    <t>Wed Mar 29 00:00:00  2023</t>
  </si>
  <si>
    <t>Cross-Sectoral Activities</t>
  </si>
  <si>
    <t>Water and wastewater systems</t>
  </si>
  <si>
    <t>Energy, transport and other built environment infrastructure</t>
  </si>
  <si>
    <t>Wed May 03 00:00:00  2023</t>
  </si>
  <si>
    <t>AR-L1367</t>
  </si>
  <si>
    <t>Strengthen Educational Trajectories in the Province of Buenos Aires</t>
  </si>
  <si>
    <t>SCL/EDU</t>
  </si>
  <si>
    <t>Information and Communications Technology (ICT) and Digital Technologies</t>
  </si>
  <si>
    <t>AR-L1370</t>
  </si>
  <si>
    <t>Program to Support Public Policies for the Sustainable and Resilient Growth of Argentina II</t>
  </si>
  <si>
    <t>INE</t>
  </si>
  <si>
    <t>INE/ENE</t>
  </si>
  <si>
    <t>Wed Jun 21 00:00:00  2023</t>
  </si>
  <si>
    <t>AR-L1386</t>
  </si>
  <si>
    <t>Productive and export Development Program for the Province of Salta</t>
  </si>
  <si>
    <t>Wed Nov 15 00:00:00  2023</t>
  </si>
  <si>
    <t>AR-L1391</t>
  </si>
  <si>
    <t>Program to Improve Chaco-Corrientes Connectivity: New Bridge over the Paraná River - First Individual Operation</t>
  </si>
  <si>
    <t>INE/TSP</t>
  </si>
  <si>
    <t>Wed Nov 01 00:00:00  2023</t>
  </si>
  <si>
    <t>Institutional capacity support or technical assistance</t>
  </si>
  <si>
    <t>Coastal and riverine infrastructure (including built flood-protection infrastructure)</t>
  </si>
  <si>
    <t>TCP</t>
  </si>
  <si>
    <t>AR-T1304</t>
  </si>
  <si>
    <t>Support for Increasing Resilience for Extreme Hydroclimatic Events in Argentina</t>
  </si>
  <si>
    <t>INE/WSA</t>
  </si>
  <si>
    <t>Thu Aug 03 00:00:00  2023</t>
  </si>
  <si>
    <t>AR-T1306</t>
  </si>
  <si>
    <t>Fiscal Policy for Climate Change: Support to the Ministry of Economy of Argentina</t>
  </si>
  <si>
    <t>IFD/FMM</t>
  </si>
  <si>
    <t>Tue Mar 07 00:00:00  2023</t>
  </si>
  <si>
    <t>AR-T1307</t>
  </si>
  <si>
    <t>Support for the strengthening of subnational governments for MSMEs' access to sustainable financing</t>
  </si>
  <si>
    <t>IFD/CMF</t>
  </si>
  <si>
    <t>Mon Jun 12 00:00:00  2023</t>
  </si>
  <si>
    <t>Financial services</t>
  </si>
  <si>
    <t>Wed Jul 12 00:00:00  2023</t>
  </si>
  <si>
    <t>Fri Jun 30 00:00:00  2023</t>
  </si>
  <si>
    <t>AR-T1311</t>
  </si>
  <si>
    <t>Support for the territorial survey of the integral management of urban solid waste in the Province of Buenos Aires</t>
  </si>
  <si>
    <t>Mon Aug 07 00:00:00  2023</t>
  </si>
  <si>
    <t>Solid Waste Management</t>
  </si>
  <si>
    <t>Wed Jul 26 00:00:00  2023</t>
  </si>
  <si>
    <t>Fri Aug 04 00:00:00  2023</t>
  </si>
  <si>
    <t>AR-T1317</t>
  </si>
  <si>
    <t>Water Resources management adaptation to climate change in Argentina</t>
  </si>
  <si>
    <t>Mon May 08 00:00:00  2023</t>
  </si>
  <si>
    <t>AR-T1321</t>
  </si>
  <si>
    <t>Digital Connectivity Plan for the Development of Competitiveness in Argentina</t>
  </si>
  <si>
    <t>Tue May 09 00:00:00  2023</t>
  </si>
  <si>
    <t>AR-T1322</t>
  </si>
  <si>
    <t>Design and execution of strategic transport projects in Argentina</t>
  </si>
  <si>
    <t>Fri Sep 15 00:00:00  2023</t>
  </si>
  <si>
    <t>AR-T1324</t>
  </si>
  <si>
    <t>Support to the Federal Transmission Plan and the decarbonization of the energy sector</t>
  </si>
  <si>
    <t>Fri Dec 01 00:00:00  2023</t>
  </si>
  <si>
    <t>AR-T1327</t>
  </si>
  <si>
    <t>Support in strengthening the capacities of CONAE to foster innovation based on satellite data</t>
  </si>
  <si>
    <t>IFD/CTI</t>
  </si>
  <si>
    <t>Thu Jul 13 00:00:00  2023</t>
  </si>
  <si>
    <t>Mon Dec 11 00:00:00  2023</t>
  </si>
  <si>
    <t>AR-T1332</t>
  </si>
  <si>
    <t>Strengthening of the National Registry of Popular Neighborhoods (RENABAP) through information and management technologies and its integration with other existing systems</t>
  </si>
  <si>
    <t>Thu Dec 07 00:00:00  2023</t>
  </si>
  <si>
    <t>Information and communications technology</t>
  </si>
  <si>
    <t>Thu Oct 05 00:00:00  2023</t>
  </si>
  <si>
    <t>AR-T1352</t>
  </si>
  <si>
    <t>Emergency support due to floodings in Misiones Province</t>
  </si>
  <si>
    <t>CSC</t>
  </si>
  <si>
    <t>CSC/CAR</t>
  </si>
  <si>
    <t>Other sectors</t>
  </si>
  <si>
    <t>IGR</t>
  </si>
  <si>
    <t>BA</t>
  </si>
  <si>
    <t>BB</t>
  </si>
  <si>
    <t>BA-L1060</t>
  </si>
  <si>
    <t>Program to Strengthen Social Services in Barbados</t>
  </si>
  <si>
    <t>SCL/LMK</t>
  </si>
  <si>
    <t>Wed Nov 29 00:00:00  2023</t>
  </si>
  <si>
    <t>BA-T1089</t>
  </si>
  <si>
    <t>Accelerating the transition to electromobility in Barbados</t>
  </si>
  <si>
    <t>Mon Jan 23 00:00:00  2023</t>
  </si>
  <si>
    <t>BA-T1091</t>
  </si>
  <si>
    <t>Mainstreaming Sustainability and Private Sector Investment into Barbados’ Housing Drive</t>
  </si>
  <si>
    <t>Mon Jun 26 00:00:00  2023</t>
  </si>
  <si>
    <t>Mon Jun 05 00:00:00  2023</t>
  </si>
  <si>
    <t>BA-T1095</t>
  </si>
  <si>
    <t>An Ambitious Climate Change Agenda for Barbados</t>
  </si>
  <si>
    <t>CCB</t>
  </si>
  <si>
    <t>CCB/CBA</t>
  </si>
  <si>
    <t>BA-T1096</t>
  </si>
  <si>
    <t>Support to Public Procurement in Barbados</t>
  </si>
  <si>
    <t>Thu Aug 17 00:00:00  2023</t>
  </si>
  <si>
    <t>BA-T1097</t>
  </si>
  <si>
    <t>Support for Skills for the Future II</t>
  </si>
  <si>
    <t>Wed Aug 16 00:00:00  2023</t>
  </si>
  <si>
    <t>Wed Sep 06 00:00:00  2023</t>
  </si>
  <si>
    <t>BA-T1103</t>
  </si>
  <si>
    <t>Project Readiness Assessment for the Port of Barbados</t>
  </si>
  <si>
    <t>VPC</t>
  </si>
  <si>
    <t>VPC/PPP</t>
  </si>
  <si>
    <t>Wed Dec 06 00:00:00  2023</t>
  </si>
  <si>
    <t>BH-L1056</t>
  </si>
  <si>
    <t>Strengthening Disaster Risk Management Governance in The Bahamas</t>
  </si>
  <si>
    <t>BH</t>
  </si>
  <si>
    <t>BS</t>
  </si>
  <si>
    <t>BH-O0009</t>
  </si>
  <si>
    <t>Contingent Loan for Natural Disaster and Public Health Emergencies to the Commonwealth of The Bahamas. Modification to Loan BH-O0003</t>
  </si>
  <si>
    <t>CON</t>
  </si>
  <si>
    <t>BH-T1100</t>
  </si>
  <si>
    <t>Climate Resilience Diagnosis and Mitigation Plan for Public Infrastructure in The Bahamas</t>
  </si>
  <si>
    <t>CCB/CBH</t>
  </si>
  <si>
    <t>BH-T1103</t>
  </si>
  <si>
    <t>Clean Energy Development and Implementation Support</t>
  </si>
  <si>
    <t>Wed Apr 26 00:00:00  2023</t>
  </si>
  <si>
    <t>BH-T1104</t>
  </si>
  <si>
    <t>Support to implement biodiversity conservation activities related to national conservation commitments</t>
  </si>
  <si>
    <t>CSD/CCS</t>
  </si>
  <si>
    <t>Fri Sep 29 00:00:00  2023</t>
  </si>
  <si>
    <t>Tue Nov 21 00:00:00  2023</t>
  </si>
  <si>
    <t>BH-T1107</t>
  </si>
  <si>
    <t>Support for regional climate action</t>
  </si>
  <si>
    <t>Wed Sep 27 00:00:00  2023</t>
  </si>
  <si>
    <t>BH-T1109</t>
  </si>
  <si>
    <t>Support for Corporate Business Plan for the Water and Sewerage Corporation of the Bahamas</t>
  </si>
  <si>
    <t>Water Supply and Wastewater</t>
  </si>
  <si>
    <t>BH-U0002</t>
  </si>
  <si>
    <t>Program for Resilient Sustainable Development of the Blue Economy in The Bahamas</t>
  </si>
  <si>
    <t>GUA</t>
  </si>
  <si>
    <t>Thu Nov 09 00:00:00  2023</t>
  </si>
  <si>
    <t>Skills for the Future Program</t>
  </si>
  <si>
    <t>BL</t>
  </si>
  <si>
    <t>BZ</t>
  </si>
  <si>
    <t>Wed May 17 00:00:00  2023</t>
  </si>
  <si>
    <t>BL-J0005</t>
  </si>
  <si>
    <t>Water Supply and Modernization Program</t>
  </si>
  <si>
    <t>GRF</t>
  </si>
  <si>
    <t>SCL/MIG</t>
  </si>
  <si>
    <t>Wed May 31 00:00:00  2023</t>
  </si>
  <si>
    <t>BL-J0006</t>
  </si>
  <si>
    <t>WATER AND SANITATION PROGRAM FOR RURAL AREAS</t>
  </si>
  <si>
    <t>BL-L1042</t>
  </si>
  <si>
    <t>Promoting Sustainable Growth in the Blue Economy Program</t>
  </si>
  <si>
    <t>Wed Jul 19 00:00:00  2023</t>
  </si>
  <si>
    <t>BL-L1043</t>
  </si>
  <si>
    <t>BL-L1044</t>
  </si>
  <si>
    <t>BL-L1045</t>
  </si>
  <si>
    <t>Water and Sanitation Program for Rural Areas</t>
  </si>
  <si>
    <t>Thu Mar 16 00:00:00  2023</t>
  </si>
  <si>
    <t>BL-T1156</t>
  </si>
  <si>
    <t>Supporting the execution of the water and sanitation portfolio in Belize</t>
  </si>
  <si>
    <t>Thu Sep 14 00:00:00  2023</t>
  </si>
  <si>
    <t>Fri Sep 08 00:00:00  2023</t>
  </si>
  <si>
    <t>BL-T1162</t>
  </si>
  <si>
    <t>Digital solutions for transparent information management and agile processes management in the agricultural and tourism sectors</t>
  </si>
  <si>
    <t>Thu Sep 07 00:00:00  2023</t>
  </si>
  <si>
    <t>BL-T1163</t>
  </si>
  <si>
    <t>Development of innovative solutions to improve the resilience of homes in Belize to hurricane winds, considering the effect of climate change</t>
  </si>
  <si>
    <t>Fri Sep 01 00:00:00  2023</t>
  </si>
  <si>
    <t>SCL/GDI</t>
  </si>
  <si>
    <t>CID</t>
  </si>
  <si>
    <t>Thu Jun 01 00:00:00  2023</t>
  </si>
  <si>
    <t>BL-T1167</t>
  </si>
  <si>
    <t>Knowledge Exchange on Bioremediation Technologies</t>
  </si>
  <si>
    <t>Tue Dec 12 00:00:00  2023</t>
  </si>
  <si>
    <t>BO-G1006</t>
  </si>
  <si>
    <t>Rural Electrification Program III</t>
  </si>
  <si>
    <t>BO</t>
  </si>
  <si>
    <t>Wed Oct 11 00:00:00  2023</t>
  </si>
  <si>
    <t>BO-L1212</t>
  </si>
  <si>
    <t>Urban Integration Program: Linear Park for La Paz and El Alto</t>
  </si>
  <si>
    <t>Mon Dec 04 00:00:00  2023</t>
  </si>
  <si>
    <t>BO-L1222</t>
  </si>
  <si>
    <t>BO-L1229</t>
  </si>
  <si>
    <t>Program for the Expansion of the Mi Teleferico Network for Sustainable and Inclusive Electric Mobility for La Paz</t>
  </si>
  <si>
    <t>Wed Oct 18 00:00:00  2023</t>
  </si>
  <si>
    <t>BO-L1233</t>
  </si>
  <si>
    <t>Program for Urban Integration, Energy Efficiency, and Urban Mobility in Sucre</t>
  </si>
  <si>
    <t>BO-T1382</t>
  </si>
  <si>
    <t>Support for the implementation of Programs BO-L1184 and BO-L1192 for integrated management of water and sanitation services rural and urban in Bolivia</t>
  </si>
  <si>
    <t>Tue Sep 19 00:00:00  2023</t>
  </si>
  <si>
    <t>Tue Apr 11 00:00:00  2023</t>
  </si>
  <si>
    <t>Fri May 05 00:00:00  2023</t>
  </si>
  <si>
    <t>Thu Aug 10 00:00:00  2023</t>
  </si>
  <si>
    <t>BO-T1413</t>
  </si>
  <si>
    <t>Support for the preparation of the Solar Energy and Sustainable Electric Mobility Program for Mi Teleférico de La Paz (BO-L1229)</t>
  </si>
  <si>
    <t>CAN</t>
  </si>
  <si>
    <t>BO-T1416</t>
  </si>
  <si>
    <t>Data intelligence for energy planning, policy design and decision-making</t>
  </si>
  <si>
    <t>BO-T1419</t>
  </si>
  <si>
    <t>Sustainable development of the Amazon region of Bolivia</t>
  </si>
  <si>
    <t>BO-T1425</t>
  </si>
  <si>
    <t>Support for Institutional Strengthening of the Lake Titicaca Binational Authority (ALT) for the Strategic Planning of the Basin</t>
  </si>
  <si>
    <t>BR-L1513</t>
  </si>
  <si>
    <t>Fiscal Management Modernization Project for the State of Santa Catarina – PROFISCO II SC</t>
  </si>
  <si>
    <t>BR</t>
  </si>
  <si>
    <t>Wed May 24 00:00:00  2023</t>
  </si>
  <si>
    <t>BR-L1548</t>
  </si>
  <si>
    <t>Program for the Expansion and Modernization of Infrastructure and Educational Offering for Guaranteeing the Right to Learn in the State of Pará (Education throughout Pará)</t>
  </si>
  <si>
    <t>BR-L1579</t>
  </si>
  <si>
    <t>PROGRAM FOR EXPANSION AND IMPROVEMENT OF EARLY CHILDHOOD EDUCATION, AND ELEMENTARY AND MIDDLE SCHOOL IN FLORIANOPOLIS - 2ND PHASE (PRAEB2)</t>
  </si>
  <si>
    <t>BR-L1596</t>
  </si>
  <si>
    <t>ProMorar Brasil - Promotion of New Housing Strategies in Brazil for Low-income Population</t>
  </si>
  <si>
    <t>Wed Jun 28 00:00:00  2023</t>
  </si>
  <si>
    <t>BR-L1597</t>
  </si>
  <si>
    <t>Social Development with Fiscal Sustainability Program for the MunicIpio of Porto Alegre (PORTOALEGRE+)</t>
  </si>
  <si>
    <t>Fri May 19 00:00:00  2023</t>
  </si>
  <si>
    <t>BR-L1598</t>
  </si>
  <si>
    <t>Porto Alegre Municipality's Social Development with Fiscal Sustainability Program (PORTOALEGRE +)</t>
  </si>
  <si>
    <t>BR-L1599</t>
  </si>
  <si>
    <t>Fiscal Sustainability Support Program for the Estado do Rio Grande do Sul Pro-Sustainability RS</t>
  </si>
  <si>
    <t>BR-L1605</t>
  </si>
  <si>
    <t>Linhares Urban Development and Land Use Planning Program</t>
  </si>
  <si>
    <t>Fri Oct 13 00:00:00  2023</t>
  </si>
  <si>
    <t>BR-L1606</t>
  </si>
  <si>
    <t>Program for Modernization and Quality Improvement of the Health System in Ourinhos - SP</t>
  </si>
  <si>
    <t>BR-L1607</t>
  </si>
  <si>
    <t>State of São Paulo Highway Investment Program - Phase III</t>
  </si>
  <si>
    <t>BR-L1609</t>
  </si>
  <si>
    <t>Urban Resilience and Revitalization Program in Socially and Environmentally Vulnerable Areas – ProMorar Recife</t>
  </si>
  <si>
    <t>BR-L1611</t>
  </si>
  <si>
    <t>Productive Development Program for the Northeast Region (PRODEPRO)</t>
  </si>
  <si>
    <t>BR-L1613</t>
  </si>
  <si>
    <t>Decarbonize Pará: Policy Reform Project for Sustainable Development in the Amazon</t>
  </si>
  <si>
    <t>BR-T1500</t>
  </si>
  <si>
    <t>Brazil Investments Monitor for Sustainability and Innovation at Subnational Level</t>
  </si>
  <si>
    <t>BR-T1539</t>
  </si>
  <si>
    <t>Decarbonizing the Brazilian Amazon: Policy Reforms Support</t>
  </si>
  <si>
    <t>Tue Oct 31 00:00:00  2023</t>
  </si>
  <si>
    <t>BR-T1549</t>
  </si>
  <si>
    <t>Brazil - Amazon Bioeconomy Marketplace</t>
  </si>
  <si>
    <t>Mon Jul 31 00:00:00  2023</t>
  </si>
  <si>
    <t>Thu Oct 12 00:00:00  2023</t>
  </si>
  <si>
    <t>BR-T1559</t>
  </si>
  <si>
    <t>Support for the identification and structuring of Public-Private synergies for environmental assets in the Brazilian Amazon Basin</t>
  </si>
  <si>
    <t>BR-T1561</t>
  </si>
  <si>
    <t>Enhancing subnational environmental governance in Brazil</t>
  </si>
  <si>
    <t>Thu Nov 16 00:00:00  2023</t>
  </si>
  <si>
    <t>Fri Nov 17 00:00:00  2023</t>
  </si>
  <si>
    <t>BR-T1579</t>
  </si>
  <si>
    <t>Support for the Environment and Climate Agenda within the SFWG at the G20 under the Brazilian Presidency</t>
  </si>
  <si>
    <t>Thu Dec 14 00:00:00  2023</t>
  </si>
  <si>
    <t>BR-T1582</t>
  </si>
  <si>
    <t>Strengthening regulatory capacities for competitiveness and the improvement of the business environment in Brazil</t>
  </si>
  <si>
    <t>CH-L1168</t>
  </si>
  <si>
    <t>Program to Support the Development of the Green Hydrogen Industry in Chile</t>
  </si>
  <si>
    <t>CH</t>
  </si>
  <si>
    <t>CL</t>
  </si>
  <si>
    <t>Wed Jun 07 00:00:00  2023</t>
  </si>
  <si>
    <t>CH-T1290</t>
  </si>
  <si>
    <t>Program to support regional public transport and road safety in Chile</t>
  </si>
  <si>
    <t>Tue Aug 22 00:00:00  2023</t>
  </si>
  <si>
    <t>CH-T1291</t>
  </si>
  <si>
    <t>Support for the strengthening of Chile's Ministry of Science, Technology, Knowledge and Innovation</t>
  </si>
  <si>
    <t>Mon May 15 00:00:00  2023</t>
  </si>
  <si>
    <t>Fri Apr 14 00:00:00  2023</t>
  </si>
  <si>
    <t>CH-T1293</t>
  </si>
  <si>
    <t>Support the design and implementation of green economic policies</t>
  </si>
  <si>
    <t>Wed Sep 20 00:00:00  2023</t>
  </si>
  <si>
    <t>CH-T1298</t>
  </si>
  <si>
    <t>Support to the Preparation of the Innovation and Institutional Strengthening for Food Security Program</t>
  </si>
  <si>
    <t>Mon Aug 14 00:00:00  2023</t>
  </si>
  <si>
    <t>Crop production and food production</t>
  </si>
  <si>
    <t>CH-T1300</t>
  </si>
  <si>
    <t>Support for the Preparation of the Program to Strengthen the Housing Emergency Plan and Containment of the Urban Deficit</t>
  </si>
  <si>
    <t>CH-T1301</t>
  </si>
  <si>
    <t>Support for the diagnosis and strengthening of the line of action on migration issues of the Housing Emergency Plan and Containment of the Urban Deficit.</t>
  </si>
  <si>
    <t>Thu Nov 02 00:00:00  2023</t>
  </si>
  <si>
    <t>CH-T1303</t>
  </si>
  <si>
    <t>Support Regional and Municipal Governments on Solid Waste Management and the Promotion of the Circular Economy</t>
  </si>
  <si>
    <t>Thu May 11 00:00:00  2023</t>
  </si>
  <si>
    <t>CH-T1305</t>
  </si>
  <si>
    <t>Fiscal Policy for Climate Change: Support to the Ministry of Finance of Chile</t>
  </si>
  <si>
    <t>Tue Sep 26 00:00:00  2023</t>
  </si>
  <si>
    <t>CH-T1306</t>
  </si>
  <si>
    <t>Support for the Regional Productive Development Program of Chile</t>
  </si>
  <si>
    <t>Tue Nov 28 00:00:00  2023</t>
  </si>
  <si>
    <t>CH-T1308</t>
  </si>
  <si>
    <t>Knowledge Exchange Brazil-Chile in Water Governance</t>
  </si>
  <si>
    <t>CO</t>
  </si>
  <si>
    <t>CO-G1045</t>
  </si>
  <si>
    <t>Implementation of Sustainable Agroforestry Systems for Coffee Farms to close the agropecuary frontier</t>
  </si>
  <si>
    <t>CO-L1269</t>
  </si>
  <si>
    <t>Urban BiodiverCity and Equity Program in Barranquilla</t>
  </si>
  <si>
    <t>CO-L1271</t>
  </si>
  <si>
    <t>Caribbean Sustainable Energy” Energy Efficiency Program (PEECES)</t>
  </si>
  <si>
    <t>CO-L1282</t>
  </si>
  <si>
    <t>Bogotá Metro Line 2 (L2MB)</t>
  </si>
  <si>
    <t>CO-L1283</t>
  </si>
  <si>
    <t>Program to Support Sustainable and Equitable Fiscal Policies</t>
  </si>
  <si>
    <t>CO-L1289</t>
  </si>
  <si>
    <t>Program to Support Access to Sustainable and Inclusive Productive Credit for Colombian MSMEs</t>
  </si>
  <si>
    <t>CO-L1291</t>
  </si>
  <si>
    <t>Program to Strengthen Equality and Equity Policies for Women and Diverse Populations in Colombia.</t>
  </si>
  <si>
    <t>Tue Feb 28 00:00:00  2023</t>
  </si>
  <si>
    <t>CO-T1682</t>
  </si>
  <si>
    <t>Fiscal Policy for Climate Change in Colombia</t>
  </si>
  <si>
    <t>Wed Jul 05 00:00:00  2023</t>
  </si>
  <si>
    <t>CO-T1684</t>
  </si>
  <si>
    <t>Support for the Sectoral Innovation Ecosystem in Colombia</t>
  </si>
  <si>
    <t>Tue Aug 29 00:00:00  2023</t>
  </si>
  <si>
    <t>CO-T1687</t>
  </si>
  <si>
    <t>Support the Colombian Ministry of Housing, City and Territory (MVCT) in the development of social housing prototypes for different climate zones and strategies to increase and/or improve housing in underserved areas</t>
  </si>
  <si>
    <t>Thu Jun 22 00:00:00  2023</t>
  </si>
  <si>
    <t>CO-T1688</t>
  </si>
  <si>
    <t>Informal City: Urban Models in Colombia - Barrios de Paz Program</t>
  </si>
  <si>
    <t>CO-T1694</t>
  </si>
  <si>
    <t>Support for the energy transition in the Amazon</t>
  </si>
  <si>
    <t>CO-T1695</t>
  </si>
  <si>
    <t>Support the Energy Cities initiative in Colombian cities</t>
  </si>
  <si>
    <t>Fri Jul 21 00:00:00  2023</t>
  </si>
  <si>
    <t>CO-T1701</t>
  </si>
  <si>
    <t>Support for the design of the Program to Strengthen Equality Policies in Colombia (PBL)</t>
  </si>
  <si>
    <t>CO-T1704</t>
  </si>
  <si>
    <t>Support for the redesign of cash transfer programs</t>
  </si>
  <si>
    <t>Wed Aug 30 00:00:00  2023</t>
  </si>
  <si>
    <t>CO-T1710</t>
  </si>
  <si>
    <t>Management model for a sustainable tourism development in Colombia</t>
  </si>
  <si>
    <t>CO-T1713</t>
  </si>
  <si>
    <t>Just transition, green jobs and gender perspective in the framework of climate change policies in Colombia</t>
  </si>
  <si>
    <t>Tue Dec 05 00:00:00  2023</t>
  </si>
  <si>
    <t>CO-T1716</t>
  </si>
  <si>
    <t>Support for the Program for Sustainable and Equitable Fiscal Policies</t>
  </si>
  <si>
    <t>Mon Jul 10 00:00:00  2023</t>
  </si>
  <si>
    <t>CO-T1727</t>
  </si>
  <si>
    <t>Energy Transition Roadmap Implementation</t>
  </si>
  <si>
    <t>CO-T1729</t>
  </si>
  <si>
    <t>Guidelines for mitigation and adaptation to climate change articulated with risk management for resilient Land Use Management Plans</t>
  </si>
  <si>
    <t>CO-T1735</t>
  </si>
  <si>
    <t>Innovative Urban Storm Drainage Systems in Colombia: a differential approach to manage extreme events caused by climate change considering planning, gender, and sustainability aspects</t>
  </si>
  <si>
    <t>Fri Dec 08 00:00:00  2023</t>
  </si>
  <si>
    <t>CR-J0002</t>
  </si>
  <si>
    <t>Comprehensive Citizen Security and Violence Prevention Program for the Inclusion of Vulnerable Migrant Groups</t>
  </si>
  <si>
    <t>CR</t>
  </si>
  <si>
    <t>CR-L1151</t>
  </si>
  <si>
    <t>Road Infrastructure and Urban Mobility Program: resilient connectivity</t>
  </si>
  <si>
    <t>CR-T1266</t>
  </si>
  <si>
    <t>Fiscal Policy for Climate Change in Costa Rica</t>
  </si>
  <si>
    <t>Mon Aug 28 00:00:00  2023</t>
  </si>
  <si>
    <t>CID/CCR</t>
  </si>
  <si>
    <t>CR-T1270</t>
  </si>
  <si>
    <t>Support for the Design and Implementation of the Sustainable Agro-landscapes Initiative for Carbon Neutrality in the Agricultural and Forestry Sector in Costa Rica</t>
  </si>
  <si>
    <t>CR-T1271</t>
  </si>
  <si>
    <t>Accelerating the digital transformation of airports in Costa Rica</t>
  </si>
  <si>
    <t>DR-L1154</t>
  </si>
  <si>
    <t>Sustainable Coastal Management Project</t>
  </si>
  <si>
    <t>DR</t>
  </si>
  <si>
    <t>DO</t>
  </si>
  <si>
    <t>DR-L1157</t>
  </si>
  <si>
    <t>Program to Finance Sustainable Investments and Improve Productivity in the Dominican Republic’s Agriculture Sector</t>
  </si>
  <si>
    <t>DR-L1162</t>
  </si>
  <si>
    <t>Climate Action Program for Sustained Economic Growth</t>
  </si>
  <si>
    <t>DR-T1259</t>
  </si>
  <si>
    <t>Fiscal Policy and Climate Change: Support for the Ministry of Finance of the Dominican Republic</t>
  </si>
  <si>
    <t>DR-T1260</t>
  </si>
  <si>
    <t>Design of the Yuna Watershed Resilient Development Project</t>
  </si>
  <si>
    <t>DR-T1261</t>
  </si>
  <si>
    <t>Support to the implementation of the Sustainable Coastal Management Project</t>
  </si>
  <si>
    <t>DR-T1263</t>
  </si>
  <si>
    <t>Formulation of the Sustainable Master Plan for the Colonial City of Santo Domingo</t>
  </si>
  <si>
    <t>DR-T1267</t>
  </si>
  <si>
    <t>Improvement of the institutional capacity of Banco Agrícola to support the execution of the loan DR-L1157</t>
  </si>
  <si>
    <t>DR-T1268</t>
  </si>
  <si>
    <t>Support for the implementation and preparation of sanitation programs for coastal and tourist cities in the Dominican Republic.</t>
  </si>
  <si>
    <t>DR-T1269</t>
  </si>
  <si>
    <t>Support the preparation and execution of the PBL clima 2023</t>
  </si>
  <si>
    <t>CID/CDR</t>
  </si>
  <si>
    <t>Tue Jun 20 00:00:00  2023</t>
  </si>
  <si>
    <t>DR-T1275</t>
  </si>
  <si>
    <t>Knowledge Exchange on Environmental Licenses Procedures</t>
  </si>
  <si>
    <t>DR-T1276</t>
  </si>
  <si>
    <t>From Ridge to Reef: Nature, People and Climate (NPC) Investment Plan Formulation</t>
  </si>
  <si>
    <t>DR-T1278</t>
  </si>
  <si>
    <t>Preparation of the Investment Plan for the Program to Accelerate Coal Transition (ACT) of the Climate Investment Fund (CIF) for the Dominican Republic</t>
  </si>
  <si>
    <t>EC-G1006</t>
  </si>
  <si>
    <t>Food security in the face of the pandemic in the Commonwealth of Northern Ecuador (MNE)</t>
  </si>
  <si>
    <t>EC</t>
  </si>
  <si>
    <t>Supporting the commitment to employment for the effectiveness of employment policies</t>
  </si>
  <si>
    <t>EC-L1261</t>
  </si>
  <si>
    <t>Strengthening of the Innovation Ecosystem in Coastal Ecuador</t>
  </si>
  <si>
    <t>EC-L1281</t>
  </si>
  <si>
    <t>Housing solutions for poor and vulnerable population</t>
  </si>
  <si>
    <t>EC-L1282</t>
  </si>
  <si>
    <t>Reduction of the digital divide in education in Ecuador</t>
  </si>
  <si>
    <t>EC-L1283</t>
  </si>
  <si>
    <t>Investment Program in Water and Sanitation in Ecuador</t>
  </si>
  <si>
    <t>EC-L1284</t>
  </si>
  <si>
    <t>EC-L1285</t>
  </si>
  <si>
    <t>Strengthening the Multi-Hazard National Early Warning System</t>
  </si>
  <si>
    <t>EC-L1287</t>
  </si>
  <si>
    <t>Support for the Energy Transition and the Promotion of Investments in Ecuador´s Energy Sector</t>
  </si>
  <si>
    <t>EC-L1289</t>
  </si>
  <si>
    <t>Rural Roads Program PROVIAL 2</t>
  </si>
  <si>
    <t>Wed Oct 25 00:00:00  2023</t>
  </si>
  <si>
    <t>EC-O0012</t>
  </si>
  <si>
    <t>Contingent Loan for Natural Disaster and Public Health Emergencies. Reformulation Proposal of Loan EC-O0006</t>
  </si>
  <si>
    <t>EC-T1456</t>
  </si>
  <si>
    <t>Design of the National Program of Investments in Water and Sanitation</t>
  </si>
  <si>
    <t>EC-T1491</t>
  </si>
  <si>
    <t>Fiscal Policy for Climate Change in Ecuador</t>
  </si>
  <si>
    <t>Mon Nov 20 00:00:00  2023</t>
  </si>
  <si>
    <t>Tue Mar 21 00:00:00  2023</t>
  </si>
  <si>
    <t>EC-T1504</t>
  </si>
  <si>
    <t>Support for the generation of skills in Ecuador to promote the employment of priority populations, migrants and women</t>
  </si>
  <si>
    <t>Thu Aug 24 00:00:00  2023</t>
  </si>
  <si>
    <t>EC-T1507</t>
  </si>
  <si>
    <t>Preparation support for the Housing Solutions program for the poor and vulnerable population EC-L1281</t>
  </si>
  <si>
    <t>Mon Apr 17 00:00:00  2023</t>
  </si>
  <si>
    <t>EC-T1511</t>
  </si>
  <si>
    <t>Support for the formulation of the Ecuador Early Warning System Phase II project.</t>
  </si>
  <si>
    <t>Thu May 04 00:00:00  2023</t>
  </si>
  <si>
    <t>EC-T1514</t>
  </si>
  <si>
    <t>Support for the energy transition and strengthening of companies in the electricity sector in Ecuador</t>
  </si>
  <si>
    <t>CAN/CEC</t>
  </si>
  <si>
    <t>Fri Jul 14 00:00:00  2023</t>
  </si>
  <si>
    <t>EC-T1524</t>
  </si>
  <si>
    <t>Support in the preparation and early implementation phase of EC-L1286</t>
  </si>
  <si>
    <t>Thu Oct 19 00:00:00  2023</t>
  </si>
  <si>
    <t>EC-T1531</t>
  </si>
  <si>
    <t>Knowledge Exchange between the Ministry of Energy and Mines (MEM) in Ecuador and the Public Company of Medellín (EPM) in Colombia</t>
  </si>
  <si>
    <t>ES-G1010</t>
  </si>
  <si>
    <t>Social Digital Connectivity Program</t>
  </si>
  <si>
    <t>ES</t>
  </si>
  <si>
    <t>SV</t>
  </si>
  <si>
    <t>Fri Jun 23 00:00:00  2023</t>
  </si>
  <si>
    <t>ES-L1156</t>
  </si>
  <si>
    <t>Access to Credit Program for Micro, Small and Medium-Sized Enterprises (MSMEs)</t>
  </si>
  <si>
    <t>ES-L1158</t>
  </si>
  <si>
    <t>Support for the Universal Energy Access Program in El Salvador.</t>
  </si>
  <si>
    <t>ES-L1159</t>
  </si>
  <si>
    <t>Shock Responsive Social Protection in El Salvador</t>
  </si>
  <si>
    <t>ES-T1358</t>
  </si>
  <si>
    <t>Support for the preparation of the Universal Access Program in El Salvador</t>
  </si>
  <si>
    <t>ES-T1360</t>
  </si>
  <si>
    <t>Support for the preparation of the Port Technology Improvement and Trade Facilitation Program</t>
  </si>
  <si>
    <t>ES-T1362</t>
  </si>
  <si>
    <t>Institutional strengthening of BANDESAL to support the economic growth of MSMEs</t>
  </si>
  <si>
    <t>Tue May 23 00:00:00  2023</t>
  </si>
  <si>
    <t>Thu Nov 30 00:00:00  2023</t>
  </si>
  <si>
    <t>ES-T1366</t>
  </si>
  <si>
    <t>Support for the preparation and implementation of the shock-responsive social protection loan operation in El Salvador</t>
  </si>
  <si>
    <t>GU-L1184</t>
  </si>
  <si>
    <t>Program to Support the Expansion of Secondary Education</t>
  </si>
  <si>
    <t>GU</t>
  </si>
  <si>
    <t>GT</t>
  </si>
  <si>
    <t>Wed Feb 15 00:00:00  2023</t>
  </si>
  <si>
    <t>GU-T1337</t>
  </si>
  <si>
    <t>Support to the water, sanitation and solid waste program in the Motagua River basin. (GU-L1188)</t>
  </si>
  <si>
    <t>GU-T1344</t>
  </si>
  <si>
    <t>Support to the Implementation of the Program for the Expansion of Secondary Education (GU-L1184)</t>
  </si>
  <si>
    <t>Fri Jun 02 00:00:00  2023</t>
  </si>
  <si>
    <t>GU-T1345</t>
  </si>
  <si>
    <t>Support for the mainstreaming of Climate Change in key sectors of Guatemala</t>
  </si>
  <si>
    <t>GU-T1346</t>
  </si>
  <si>
    <t>Strengthening of value chains and local enterprises in San Mateo Ixtatán</t>
  </si>
  <si>
    <t>GU-T1348</t>
  </si>
  <si>
    <t>Support to the sustainability of the Water and Sanitation services built through the Water and Sanitation Program for Human Development - Phase I</t>
  </si>
  <si>
    <t>GY</t>
  </si>
  <si>
    <t>GY-L1079</t>
  </si>
  <si>
    <t>Support for Educational Recovery and Transformation</t>
  </si>
  <si>
    <t>GY-T1190</t>
  </si>
  <si>
    <t>Support for Climate Resilient Road Infrastructure II</t>
  </si>
  <si>
    <t>Mon Jul 24 00:00:00  2023</t>
  </si>
  <si>
    <t>CCB/CGY</t>
  </si>
  <si>
    <t>GY-T1196</t>
  </si>
  <si>
    <t>Paris Agreement Alignment Studies for the Guyana-Brazil Integration Corridor for Sustainable Development</t>
  </si>
  <si>
    <t>HA-G1055</t>
  </si>
  <si>
    <t>Support to the Haiti Education Sector Plan 2.0</t>
  </si>
  <si>
    <t>HA</t>
  </si>
  <si>
    <t>HT</t>
  </si>
  <si>
    <t>HA-G1059</t>
  </si>
  <si>
    <t>HA-J0006</t>
  </si>
  <si>
    <t>HA-J0007</t>
  </si>
  <si>
    <t>Tackling Food Insecurity and Fostering Resilience through Safety Net for Vulnerable Populations</t>
  </si>
  <si>
    <t>Wed Nov 08 00:00:00  2023</t>
  </si>
  <si>
    <t>CID/CHA</t>
  </si>
  <si>
    <t>Wed Dec 13 00:00:00  2023</t>
  </si>
  <si>
    <t>HA-T1319</t>
  </si>
  <si>
    <t>Support to the execution of the water and sanitation portfolio in Haiti (4605/GR-HA, 4697/GR-HA et 5390/GR-HA and 4353/GR-HA programs)</t>
  </si>
  <si>
    <t>Wed Sep 13 00:00:00  2023</t>
  </si>
  <si>
    <t>HA-T1323</t>
  </si>
  <si>
    <t>Support to the execution of electricity access programs in Haiti</t>
  </si>
  <si>
    <t>Fri Oct 06 00:00:00  2023</t>
  </si>
  <si>
    <t>HO-G1261</t>
  </si>
  <si>
    <t>Adoption of Climate-Smart Technologies in Agricultural MSMEs Lead by Women</t>
  </si>
  <si>
    <t>HO</t>
  </si>
  <si>
    <t>HN</t>
  </si>
  <si>
    <t>HO-L1227</t>
  </si>
  <si>
    <t>Program for Comprehensive Modernization and Professionalization for the National Police Services in Honduras</t>
  </si>
  <si>
    <t>HO-L1229</t>
  </si>
  <si>
    <t>Water and sanitation services reform program in Central District II</t>
  </si>
  <si>
    <t>HO-L1239</t>
  </si>
  <si>
    <t>Program to Strengthen the Hospital Network</t>
  </si>
  <si>
    <t>HO-L1240</t>
  </si>
  <si>
    <t>Program to Support the Population and Housing Census and Strengthen the National Statistics System</t>
  </si>
  <si>
    <t>HO-T1420</t>
  </si>
  <si>
    <t>Support to the National Transmission Program</t>
  </si>
  <si>
    <t>HO-T1424</t>
  </si>
  <si>
    <t>Support for the resilient recovery of Honduras after Tropical Storm Julia</t>
  </si>
  <si>
    <t>CID/CHO</t>
  </si>
  <si>
    <t>HO-T1433</t>
  </si>
  <si>
    <t>Strengthening the effectiveness agenda of Development Cooperation in Honduras</t>
  </si>
  <si>
    <t>HO-T1435</t>
  </si>
  <si>
    <t>Strengthening the management of informal settlements at risk of natural disasters.</t>
  </si>
  <si>
    <t>JA</t>
  </si>
  <si>
    <t>JM</t>
  </si>
  <si>
    <t>JA-T1217</t>
  </si>
  <si>
    <t>Jamaica's Tourism Strategy</t>
  </si>
  <si>
    <t>ME-L1326</t>
  </si>
  <si>
    <t>Support for the Development of Rural Climate Change Adaptation Projects</t>
  </si>
  <si>
    <t>ME</t>
  </si>
  <si>
    <t>MX</t>
  </si>
  <si>
    <t>Fri Dec 15 00:00:00  2023</t>
  </si>
  <si>
    <t>ME-L1331</t>
  </si>
  <si>
    <t>Program to support safe, inclusive and sustainable mobility in Mexico</t>
  </si>
  <si>
    <t>Wed Nov 22 00:00:00  2023</t>
  </si>
  <si>
    <t>ME-T1451</t>
  </si>
  <si>
    <t>Sustainable Mobility at the National and Local Levels</t>
  </si>
  <si>
    <t>ME-T1494</t>
  </si>
  <si>
    <t>Energy Transition in State Enterprises in the Energy Sector</t>
  </si>
  <si>
    <t>ME-T1495</t>
  </si>
  <si>
    <t>Energy Efficiency and Distributed Solar Generation in Public Schools</t>
  </si>
  <si>
    <t>ME-T1496</t>
  </si>
  <si>
    <t>Sustainable Energy for Mexico City</t>
  </si>
  <si>
    <t>ME-T1500</t>
  </si>
  <si>
    <t>Energy efficiency (EE) for water operators in Mexico</t>
  </si>
  <si>
    <t>Mon Jul 17 00:00:00  2023</t>
  </si>
  <si>
    <t>ME-T1511</t>
  </si>
  <si>
    <t>Fair Energy Transition</t>
  </si>
  <si>
    <t>Tue Aug 08 00:00:00  2023</t>
  </si>
  <si>
    <t>Mining and Metal Production for Climate Action</t>
  </si>
  <si>
    <t>Tue Oct 24 00:00:00  2023</t>
  </si>
  <si>
    <t>Tue Jul 11 00:00:00  2023</t>
  </si>
  <si>
    <t>ME-T1515</t>
  </si>
  <si>
    <t>Mechanisms to reduce road safety fatalities in Mexico at the national and local levels</t>
  </si>
  <si>
    <t>ME-T1521</t>
  </si>
  <si>
    <t>Emergency support due to the passage of Hurricane Otis in the state of Guerrero</t>
  </si>
  <si>
    <t>CID/CME</t>
  </si>
  <si>
    <t>NI</t>
  </si>
  <si>
    <t>Thu Jun 08 00:00:00  2023</t>
  </si>
  <si>
    <t>CID/CNI</t>
  </si>
  <si>
    <t>NI-T1316</t>
  </si>
  <si>
    <t>Multidimensional analysis of infrastructure and services with a resilient approach in vulnerable areas</t>
  </si>
  <si>
    <t>Mon Jun 19 00:00:00  2023</t>
  </si>
  <si>
    <t>NI-T1321</t>
  </si>
  <si>
    <t>Enhancing Nicaragua’s Climate Governance Framework</t>
  </si>
  <si>
    <t>PE</t>
  </si>
  <si>
    <t>PE-L1256</t>
  </si>
  <si>
    <t>Investment Project for Improvement and Expansion of Potable Water, Sanitary Sewerage and Wastewater Treatment Services in the Zarumilla and Aguas Verdes Districts of the Province of Zarumilla - Department of Tumbes.</t>
  </si>
  <si>
    <t>PE-L1279</t>
  </si>
  <si>
    <t>Road Infrastructure Program for Regional Competitiveness (PROREGION 2)</t>
  </si>
  <si>
    <t>PE-L1281</t>
  </si>
  <si>
    <t>Digital Transformation with Equity Project</t>
  </si>
  <si>
    <t>PE-L1283</t>
  </si>
  <si>
    <t>Reform Program to Support Economic Recovery and Competitiveness II</t>
  </si>
  <si>
    <t>Manufacturing</t>
  </si>
  <si>
    <t>PE-L1285</t>
  </si>
  <si>
    <t>Project for Expansion and Improvement of the Water and Sewer Services of the City of Juliaca - Puno</t>
  </si>
  <si>
    <t>PE-T1507</t>
  </si>
  <si>
    <t>Support for the execution of the Huánuco Road Project</t>
  </si>
  <si>
    <t>PE-T1511</t>
  </si>
  <si>
    <t>Pilot implementation for innovation plans in water companies</t>
  </si>
  <si>
    <t>Thu May 25 00:00:00  2023</t>
  </si>
  <si>
    <t>PE-T1549</t>
  </si>
  <si>
    <t>Support for the preparation of Program for the the provision of Water, sanitation and urban drainage services for Juliaca, Puno</t>
  </si>
  <si>
    <t>PE-T1551</t>
  </si>
  <si>
    <t>Strengthening the capacities of the Centers for Productive Innovation and Technology Transfer (CITE) of the Peruvian rainforest for the articulation of Amazonian bioeconomy value chains</t>
  </si>
  <si>
    <t>PE-T1556</t>
  </si>
  <si>
    <t>Supporting the implementation of the Sustainable Infrastructure National Plan for Competitiveness (PNISC) and Institutional Strengthening to the implementation and execution of Sustainable Public-Private Partnerships (PPP) in Peru</t>
  </si>
  <si>
    <t>PE-T1560</t>
  </si>
  <si>
    <t>Participatory and Climate-Informed Decision Support Systems: Enhancing Water Resource Planning and Climate Action in Peru</t>
  </si>
  <si>
    <t>CAN/CPE</t>
  </si>
  <si>
    <t>PE-T1566</t>
  </si>
  <si>
    <t>Sustainable Infrastructure for Water and Sanitation Services</t>
  </si>
  <si>
    <t>PE-T1567</t>
  </si>
  <si>
    <t>Modernization of Services to users of the Pension Normalization Office (ONP) for the improvement of the pension system</t>
  </si>
  <si>
    <t>PN-L1174</t>
  </si>
  <si>
    <t>Creation and Development of the Panama Guarantee Fund</t>
  </si>
  <si>
    <t>PN</t>
  </si>
  <si>
    <t>PA</t>
  </si>
  <si>
    <t>PN-L1177</t>
  </si>
  <si>
    <t>Social Inclusion and Development Program Phase II</t>
  </si>
  <si>
    <t>PN-L1180</t>
  </si>
  <si>
    <t>Support for the Digital Transformation of Panama’s Judiciary</t>
  </si>
  <si>
    <t>PN-L1181</t>
  </si>
  <si>
    <t>Program to Support a Fair, Clean and Sustainable Energy Transition I</t>
  </si>
  <si>
    <t>PN-L1183</t>
  </si>
  <si>
    <t>Program for Fostering Research and Innovation for Productivity</t>
  </si>
  <si>
    <t>PN-T1305</t>
  </si>
  <si>
    <t>Support the fair, clean and sustainable energy transition program in Panama</t>
  </si>
  <si>
    <t>Fri Jun 16 00:00:00  2023</t>
  </si>
  <si>
    <t>PN-T1326</t>
  </si>
  <si>
    <t>Support to promote solar renewable electricity generation in Panama</t>
  </si>
  <si>
    <t>PN-T1329</t>
  </si>
  <si>
    <t>Support for development of financing models for public infrastructure and transport logistics and for public transport decarbonization in Panama</t>
  </si>
  <si>
    <t>PN-T1330</t>
  </si>
  <si>
    <t>Panama's Climate Risk Atlas Interactive Platform</t>
  </si>
  <si>
    <t>Tue Jun 06 00:00:00  2023</t>
  </si>
  <si>
    <t>Tue May 02 00:00:00  2023</t>
  </si>
  <si>
    <t>PN-T1338</t>
  </si>
  <si>
    <t>Strengthening the economic axis of the Comprehensive Development Plan for Indigenous Peoples of Panama</t>
  </si>
  <si>
    <t>PR-L1185</t>
  </si>
  <si>
    <t>Program to Support Transformation of the Public Sector II</t>
  </si>
  <si>
    <t>PR</t>
  </si>
  <si>
    <t>PY</t>
  </si>
  <si>
    <t>PR-L1190</t>
  </si>
  <si>
    <t>Strengthening of the San Estanislao Hospital Services Network</t>
  </si>
  <si>
    <t>PR-T1295</t>
  </si>
  <si>
    <t>Technical support for the planning of integrate water resources planning in Paraguay</t>
  </si>
  <si>
    <t>PR-T1320</t>
  </si>
  <si>
    <t>Catalyzing the Green Hydrogen Economy in Paraguay</t>
  </si>
  <si>
    <t>Thu Feb 16 00:00:00  2023</t>
  </si>
  <si>
    <t>PR-T1343</t>
  </si>
  <si>
    <t>Support for the preparation and execution of the Policy-based Loan to strengthen logistics and trade integration in Paraguay.</t>
  </si>
  <si>
    <t>PR-T1344</t>
  </si>
  <si>
    <t>Support for the Energy Transition, Decarbonization Strategies and institutional Strengthening</t>
  </si>
  <si>
    <t>PR-T1345</t>
  </si>
  <si>
    <t>Development of a sustainable local debt market</t>
  </si>
  <si>
    <t>RG-G1049</t>
  </si>
  <si>
    <t>ISLANDS - Advancing the Sustainable Management of Hazardous Chemicals and Wastes in the Caribbean</t>
  </si>
  <si>
    <t>RG</t>
  </si>
  <si>
    <t>RG-L1167</t>
  </si>
  <si>
    <t>Modernization Program of the Salto Grande Binational Hydropower Complex - Phase II-a</t>
  </si>
  <si>
    <t>RG-T3887</t>
  </si>
  <si>
    <t>Enhancing Climate Investments and Knowledge in LAC in Collaboration with AFD</t>
  </si>
  <si>
    <t>RG-T4066</t>
  </si>
  <si>
    <t>A future-ready region: critical minerals for growth</t>
  </si>
  <si>
    <t>RG-T4072</t>
  </si>
  <si>
    <t>Decarbonization of the Infrastructure Sector and Support to Countries under the Paris Agreement</t>
  </si>
  <si>
    <t>RG-T4074</t>
  </si>
  <si>
    <t>Sustainable and Innovative Rural Water, Sanitation and Hygiene (SIRWASH): Promoting Capacity Building and South-South Cooperation</t>
  </si>
  <si>
    <t>Tue May 16 00:00:00  2023</t>
  </si>
  <si>
    <t>RG-T4141</t>
  </si>
  <si>
    <t>Transforming policy and investment through mainstreaming rapid approaches for natural capital assessment and accounting</t>
  </si>
  <si>
    <t>RG-T4158</t>
  </si>
  <si>
    <t>Regional Climate Change Platform of Economy and Finance Ministries</t>
  </si>
  <si>
    <t>RG-T4161</t>
  </si>
  <si>
    <t>Creation of the Amazon Network for Research and Innovation on Biodiversity</t>
  </si>
  <si>
    <t>RG-T4163</t>
  </si>
  <si>
    <t>Mainstreaming Climate Change into Fiscal Policies and Management</t>
  </si>
  <si>
    <t>RG-T4170</t>
  </si>
  <si>
    <t>Strategic knowledge building for effective climate-resilient and sustainable blue economy public policy implementation</t>
  </si>
  <si>
    <t>RG-T4174</t>
  </si>
  <si>
    <t>Amazongrid – Tokenized Mapping and Geospatial Intelligence to Optimize and Monitor Conservation</t>
  </si>
  <si>
    <t>CSD/ACU</t>
  </si>
  <si>
    <t>RG-T4175</t>
  </si>
  <si>
    <t>Promote marine renewable energy, and shipping and port services decarbonization in the Caribbean.</t>
  </si>
  <si>
    <t>RG-T4207</t>
  </si>
  <si>
    <t>Support the implementation of the Sendai Framework Agreement on Disaster Risk Reduction</t>
  </si>
  <si>
    <t>RG-T4213</t>
  </si>
  <si>
    <t>Unlocking Institutional Investors’ Participation in Local Green Bond Markets and Direct Investments</t>
  </si>
  <si>
    <t>RG-T4214</t>
  </si>
  <si>
    <t>Diagnosis and regulatory, institutional and territorial strengthening of public-private synergies for the management of environmental assets and conservation of the Amazon Basin (Non-Reimbursable Technical Cooperation)</t>
  </si>
  <si>
    <t>RG-T4220</t>
  </si>
  <si>
    <t>Fostering the development of sustainable and resilient infrastructure in the Caribbean region</t>
  </si>
  <si>
    <t>RG-T4221</t>
  </si>
  <si>
    <t>Policy Development for Integrated Solutions in the Solid Waste and Water Sectors in Latin America and the Caribbean (LAC) based on the South Korean Case</t>
  </si>
  <si>
    <t>RG-T4226</t>
  </si>
  <si>
    <t>Support for the implementation of the Strategic Investment Plan for the modernization of the Salto Grande Binational Hydroelectric Complex (CHSG)</t>
  </si>
  <si>
    <t>RG-T4231</t>
  </si>
  <si>
    <t>Analytical support for the Paris Alignment of operations</t>
  </si>
  <si>
    <t>Tue Jun 13 00:00:00  2023</t>
  </si>
  <si>
    <t>RG-T4233</t>
  </si>
  <si>
    <t>Support to the Regional Initiative Energy Integration System of the Southern Cone Countries (SIESUR)</t>
  </si>
  <si>
    <t>VPS</t>
  </si>
  <si>
    <t>RG-T4238</t>
  </si>
  <si>
    <t>Innovations for sustainable and resilient agrifood and territorial development in Latin America and the Caribbean</t>
  </si>
  <si>
    <t>RG-T4247</t>
  </si>
  <si>
    <t>Support to the energy integration of Mesoamerica</t>
  </si>
  <si>
    <t>Wed Jun 14 00:00:00  2023</t>
  </si>
  <si>
    <t>RG-T4249</t>
  </si>
  <si>
    <t>Innovative Instruments to Finance Transportation Infrastructure and Services</t>
  </si>
  <si>
    <t>RG-T4251</t>
  </si>
  <si>
    <t>Support in Addressing the Qualitative Housing Deficit in Latin America and the Caribbean (LAC)</t>
  </si>
  <si>
    <t>RG-T4252</t>
  </si>
  <si>
    <t>Supporting the implementation of net-zero strategies</t>
  </si>
  <si>
    <t>RG-T4257</t>
  </si>
  <si>
    <t>Strengthening fiscal risk management to achieve a fiscally and environmentally sustainable energy transition in LAC</t>
  </si>
  <si>
    <t>Mon Aug 21 00:00:00  2023</t>
  </si>
  <si>
    <t>RG-T4259</t>
  </si>
  <si>
    <t>Sustainable Development and Integration of Border Regions in the Amazon biome</t>
  </si>
  <si>
    <t>INT/RIU</t>
  </si>
  <si>
    <t>RG-T4260</t>
  </si>
  <si>
    <t>Aligning Operations of the Agrifood Sector to the Paris Agreement</t>
  </si>
  <si>
    <t>RG-T4261</t>
  </si>
  <si>
    <t>Strengthening knowledge and capacities to support climate change actions in LAC</t>
  </si>
  <si>
    <t>KLD/SDI</t>
  </si>
  <si>
    <t>RG-T4262</t>
  </si>
  <si>
    <t>Decarbonization Strategies for carbon-intensive Industrial Sectors and their Value Chains in LAC</t>
  </si>
  <si>
    <t>RG-T4274</t>
  </si>
  <si>
    <t>Greening national and sub-national development banks towards Paris alignment</t>
  </si>
  <si>
    <t>RG-T4276</t>
  </si>
  <si>
    <t>Trade and investment facilitation and diversification in the Andean Region, with a focus on sustainability, inclusion and territorial development</t>
  </si>
  <si>
    <t>RG-T4278</t>
  </si>
  <si>
    <t>Productivity, Technology, Gender, Innovation and Climate Practices in Caribbean Firms (PROTEGIC)</t>
  </si>
  <si>
    <t>RG-T4279</t>
  </si>
  <si>
    <t>Aligning Climate Action in Cities with the Paris Agreement</t>
  </si>
  <si>
    <t>RG-T4285</t>
  </si>
  <si>
    <t>Positioning Latin America and the Caribbean as a climate ambitious region at COP28</t>
  </si>
  <si>
    <t>Thu Jun 15 00:00:00  2023</t>
  </si>
  <si>
    <t>RG-T4288</t>
  </si>
  <si>
    <t>Innovation and Science for Water Security, Climate Resilience and the protection of Amazon Biodiversity within the framework of the Amazon Regional Observatory (ORA)</t>
  </si>
  <si>
    <t>RG-T4290</t>
  </si>
  <si>
    <t>Scaling up the Lazos de Agua Initiative</t>
  </si>
  <si>
    <t>RG-T4292</t>
  </si>
  <si>
    <t>Analysis of agricultural, fisheries, climate change and food security policies in LAC</t>
  </si>
  <si>
    <t>RG-T4296</t>
  </si>
  <si>
    <t>Support Implementation of Sustainability, climate-related risks, and carbon market public policy in Latin America and the Caribbean</t>
  </si>
  <si>
    <t>RG-T4297</t>
  </si>
  <si>
    <t>Promoting Improved Climate Change Governance through the Implementation of Nature-based Solutions in Latin America and the Caribbean</t>
  </si>
  <si>
    <t>RG-T4306</t>
  </si>
  <si>
    <t>Incorporation of Climate Action into Public Investment Management</t>
  </si>
  <si>
    <t>RG-T4310</t>
  </si>
  <si>
    <t>Transparency and information for climate change</t>
  </si>
  <si>
    <t>RG-T4317</t>
  </si>
  <si>
    <t>Too good to waste: Initiative to mitigate methane emissions from waste in LAC</t>
  </si>
  <si>
    <t>RG-T4318</t>
  </si>
  <si>
    <t>Promoting Sustainable Public Investment through the Modernization of Public Investment Systems in LAC</t>
  </si>
  <si>
    <t>RG-T4341</t>
  </si>
  <si>
    <t>Incorporation of climate action in decentralization policies and subnational fiscal management</t>
  </si>
  <si>
    <t>RG-T4346</t>
  </si>
  <si>
    <t>Integrating Climate Action into Public Procurement in the Caribbean</t>
  </si>
  <si>
    <t>RG-T4355</t>
  </si>
  <si>
    <t>Preparation of GEF project: Towards a better understanding of the Amazon Aquifer Systems for its protection and sustainable management (RG-T4180)</t>
  </si>
  <si>
    <t>RG-T4368</t>
  </si>
  <si>
    <t>Supporting the development and deployment of the IDB-CLIMA</t>
  </si>
  <si>
    <t>RG-T4371</t>
  </si>
  <si>
    <t>Support the development of IDB's framework to support populations in fragile, violent and conflict-affected situations</t>
  </si>
  <si>
    <t>RG-T4374</t>
  </si>
  <si>
    <t>Integrated Sargassum Management for the Wider Caribbean: Mapping, Technological Advancements, and Research Collaborations</t>
  </si>
  <si>
    <t>RG-T4387</t>
  </si>
  <si>
    <t>Reducing the Public Health Impact of Pandemics in the Caribbean through Prevention, Preparedness, and Response</t>
  </si>
  <si>
    <t>RG-T4390</t>
  </si>
  <si>
    <t>Central Bank Adaptation to Climate Change</t>
  </si>
  <si>
    <t>RES</t>
  </si>
  <si>
    <t>RG-T4391</t>
  </si>
  <si>
    <t>Design and implementation of an Information System for Forest Fire Risk Management in Southern South America (SIGRIFSA)</t>
  </si>
  <si>
    <t>RG-T4393</t>
  </si>
  <si>
    <t>Promoting Water Security in La Plata Basin: Facing the Challenge of Droughts to Strengthen Regional Value Chains</t>
  </si>
  <si>
    <t>RG-T4395</t>
  </si>
  <si>
    <t>Amazonian Borders: Methodological Framework for Regional Integration</t>
  </si>
  <si>
    <t>RG-T4396</t>
  </si>
  <si>
    <t>Environmental and climate change indicators: a common approach using innovative methods and alternative data sources</t>
  </si>
  <si>
    <t>RG-T4397</t>
  </si>
  <si>
    <t>Regional Public Good for the Development of Information (Including Emission Factors) and its Digitalization Capacity for the Estimation of Greenhouse Gas (GHG) Emissions in the Construction Sector</t>
  </si>
  <si>
    <t>RG-T4401</t>
  </si>
  <si>
    <t>LAC Food Security and Nutrition Platform</t>
  </si>
  <si>
    <t>RG-T4402</t>
  </si>
  <si>
    <t>Caribbean Green Energy Adoption and Energy Efficiency Toolkit for MSMEs; and promotion of just energy transition</t>
  </si>
  <si>
    <t>RG-T4405</t>
  </si>
  <si>
    <t>Support for Integrity and Transparency in Infrastructure in LAC</t>
  </si>
  <si>
    <t>RG-T4408</t>
  </si>
  <si>
    <t>Reduce knowledge gaps to better address poverty, inequality, lack of economic growth, and climate change in LAC</t>
  </si>
  <si>
    <t>RG-T4414</t>
  </si>
  <si>
    <t>Accelerating the digital transformation in the LAC through partnership and data driven analysis</t>
  </si>
  <si>
    <t>SU-G1006</t>
  </si>
  <si>
    <t>Climate Change Adaptation Investments for Paramaribo's Resilience</t>
  </si>
  <si>
    <t>SU</t>
  </si>
  <si>
    <t>SR</t>
  </si>
  <si>
    <t>SU-L1070</t>
  </si>
  <si>
    <t>Programme of Support for the Population Census and the National Statistical System of Suriname</t>
  </si>
  <si>
    <t>SU-L1075</t>
  </si>
  <si>
    <t>Support to Public Management and Transparency Policies in Suriname</t>
  </si>
  <si>
    <t>SU-T1132</t>
  </si>
  <si>
    <t>Blue Carbon Restoration in the Bigi Pan MUMA, Suriname</t>
  </si>
  <si>
    <t>TT</t>
  </si>
  <si>
    <t>TT-T1141</t>
  </si>
  <si>
    <t>Piloting a Blue Carbon Credit System in Trinidad and Tobago</t>
  </si>
  <si>
    <t>Mon Nov 13 00:00:00  2023</t>
  </si>
  <si>
    <t>TT-T1147</t>
  </si>
  <si>
    <t>Support for Education Transformation with Inclusive Access to Quality Education</t>
  </si>
  <si>
    <t>TT-T1156</t>
  </si>
  <si>
    <t>Knowledge exchange for strengthening the Tobago Tourism Cluster: The Experience of the Treasure Beach Cluster in Jamaica</t>
  </si>
  <si>
    <t>UR-L1189</t>
  </si>
  <si>
    <t>Drinking Water Systems Improvement Program - Phase I</t>
  </si>
  <si>
    <t>UR</t>
  </si>
  <si>
    <t>UY</t>
  </si>
  <si>
    <t>UR-L1190</t>
  </si>
  <si>
    <t>Productive Rural Roads Improvement Program II</t>
  </si>
  <si>
    <t>UR-L1193</t>
  </si>
  <si>
    <t>Fiscal Management Digital Transformation Program</t>
  </si>
  <si>
    <t>UR-L1195</t>
  </si>
  <si>
    <t>Program to Support Policy Reform in Water Resources and Solid Waste</t>
  </si>
  <si>
    <t>UR-T1286</t>
  </si>
  <si>
    <t>Towards Uruguay's second sustainable energy transition through efficient electrification and green hydrogen</t>
  </si>
  <si>
    <t>UR-T1290</t>
  </si>
  <si>
    <t>Supporting the achievement of Uruguay's first SSLB SPTs by meeting the goals of the first NDC and strengthening the country's green finance landscape</t>
  </si>
  <si>
    <t>UR-T1292</t>
  </si>
  <si>
    <t>Support for PSUVI implementation with a focus on adaptation to climate change</t>
  </si>
  <si>
    <t>Thu Mar 30 00:00:00  2023</t>
  </si>
  <si>
    <t>UR-T1297</t>
  </si>
  <si>
    <t>Strengthening Fiscal Management Capacities of Subnational Governments</t>
  </si>
  <si>
    <t>UR-T1299</t>
  </si>
  <si>
    <t>Support for the strengthening of I+D+i programs with a focus on climate change</t>
  </si>
  <si>
    <t>UR-T1300</t>
  </si>
  <si>
    <t>Support for the agenda on investment attraction</t>
  </si>
  <si>
    <t>CSC/CUR</t>
  </si>
  <si>
    <t>UR-T1305</t>
  </si>
  <si>
    <t>Innovation for adsorption, purification systems and arsenic removal in Uruguay- Source of Innovation</t>
  </si>
  <si>
    <t>UR-T1307</t>
  </si>
  <si>
    <t>Emergency support due to extraordinary water deficit</t>
  </si>
  <si>
    <t>VE</t>
  </si>
  <si>
    <t>48078-006</t>
  </si>
  <si>
    <t>Second Power Transmission Enhancement Investment Program (Tranche 4)</t>
  </si>
  <si>
    <t>MFF-Tranche (Loan)</t>
  </si>
  <si>
    <t>4271</t>
  </si>
  <si>
    <t>https://www.adb.org/projects/48078-006/main</t>
  </si>
  <si>
    <t>50347-003</t>
  </si>
  <si>
    <t>Additional Financing for Dushanbe Water Supply and Sanitation Project</t>
  </si>
  <si>
    <t>Project grant</t>
  </si>
  <si>
    <t>0841</t>
  </si>
  <si>
    <t>https://www.adb.org/projects/50347-003/main</t>
  </si>
  <si>
    <t>51066-003</t>
  </si>
  <si>
    <t>Finance Sector and Fiscal Management Improvement Program, Subprogram 2</t>
  </si>
  <si>
    <t>Programmatic Approach Policy-Based Lending (Grant)</t>
  </si>
  <si>
    <t>0870</t>
  </si>
  <si>
    <t>https://www.adb.org/projects/51066-003/main</t>
  </si>
  <si>
    <t>51348-005</t>
  </si>
  <si>
    <t>Mortgage Market Sector Development Program (Additional Financing)</t>
  </si>
  <si>
    <t>SDP - Credit line (Loan)</t>
  </si>
  <si>
    <t>4245</t>
  </si>
  <si>
    <t>https://www.adb.org/projects/51348-005/main</t>
  </si>
  <si>
    <t>52069-001</t>
  </si>
  <si>
    <t>Improving Workforce Readiness in Punjab  Project</t>
  </si>
  <si>
    <t>Project Loan</t>
  </si>
  <si>
    <t>4278</t>
  </si>
  <si>
    <t>https://www.adb.org/projects/52069-001/main</t>
  </si>
  <si>
    <t>Strengthening the Capacity of the Government of Punjab to Deliver Quality and Inclusive Technical and Vocational Education and Training (attached TA to Improving Workforce Readiness in Punjab  Project)</t>
  </si>
  <si>
    <t>52106-002</t>
  </si>
  <si>
    <t>National Disaster Risk Management Project (Additional Financing)</t>
  </si>
  <si>
    <t>0865</t>
  </si>
  <si>
    <t>https://www.adb.org/projects/52106-002/main</t>
  </si>
  <si>
    <t>52225-004</t>
  </si>
  <si>
    <t>Promoting Economic Diversification Program - Subprogram 3</t>
  </si>
  <si>
    <t>Programmatic Approach Policy-Based Lending (Loan)</t>
  </si>
  <si>
    <t>4221</t>
  </si>
  <si>
    <t>https://www.adb.org/projects/52225-004/main</t>
  </si>
  <si>
    <t>0853</t>
  </si>
  <si>
    <t>52260-001</t>
  </si>
  <si>
    <t>Capacity Building for Structural Transformation, Country Programming, and Portfolio Management</t>
  </si>
  <si>
    <t>PRM</t>
  </si>
  <si>
    <t>https://www.adb.org/projects/52260-001/main</t>
  </si>
  <si>
    <t>53120-001</t>
  </si>
  <si>
    <t>Climate Adaptive Water Resources Management in the Aral Sea Basin Sector Project</t>
  </si>
  <si>
    <t>Sector loan</t>
  </si>
  <si>
    <t>4207</t>
  </si>
  <si>
    <t>https://www.adb.org/projects/53120-001/main</t>
  </si>
  <si>
    <t>0842</t>
  </si>
  <si>
    <t>0843</t>
  </si>
  <si>
    <t>National Water Resources Management and Irrigation Strategy Implementation (attached TA to Climate Adaptive Water Resources Management in the Aral Sea Basin Sector Project)</t>
  </si>
  <si>
    <t>53120-002</t>
  </si>
  <si>
    <t>Preparing the Climate Adaptive Water Resources Management in the Aral Sea Basin Project</t>
  </si>
  <si>
    <t>https://www.adb.org/projects/53120-002/main</t>
  </si>
  <si>
    <t>53312-001</t>
  </si>
  <si>
    <t>National Road Development Project</t>
  </si>
  <si>
    <t>Project loan</t>
  </si>
  <si>
    <t>4174</t>
  </si>
  <si>
    <t>https://www.adb.org/projects/53312-001/main</t>
  </si>
  <si>
    <t>Preparing and Implementing Gender-Inclusive Projects in Central and West Asia Subproject 7: Promoting Growth of Women's Enterprises in the Surkhandarya Region (attached TA to the National Road Development Project)</t>
  </si>
  <si>
    <t>54005-003</t>
  </si>
  <si>
    <t>Road Network Sustainability Project (Additional Financing)</t>
  </si>
  <si>
    <t>0859</t>
  </si>
  <si>
    <t>https://www.adb.org/projects/54005-003/main</t>
  </si>
  <si>
    <t>54103-001</t>
  </si>
  <si>
    <t>Developing the Central Asia Regional Economic Cooperation Water Pillar</t>
  </si>
  <si>
    <t>TKM; REG (Central and West Asia); KAZ; KGZ; TAJ; UZB</t>
  </si>
  <si>
    <t>Turkmenistan; Regional; Kazakhstan; Kyrgyz Republic; Tajikistan; Uzbekistan</t>
  </si>
  <si>
    <t>https://www.adb.org/projects/54103-001/main</t>
  </si>
  <si>
    <t>54271-002</t>
  </si>
  <si>
    <t>Fiscal Resilience and Social Protection Support Program (Subprogram 2)</t>
  </si>
  <si>
    <t>4246</t>
  </si>
  <si>
    <t>https://www.adb.org/projects/54271-002/main</t>
  </si>
  <si>
    <t>54297-001</t>
  </si>
  <si>
    <t>Khyber Pakhtunkhwa Health Systems Strengthening Program</t>
  </si>
  <si>
    <t>4222</t>
  </si>
  <si>
    <t>https://www.adb.org/projects/54297-001/main</t>
  </si>
  <si>
    <t>54448-002</t>
  </si>
  <si>
    <t>Preparing Energy Storage and Green Hydrogen Sector Development Program</t>
  </si>
  <si>
    <t>https://www.adb.org/projects/54448-002/main</t>
  </si>
  <si>
    <t>55103-001</t>
  </si>
  <si>
    <t>Fiscal Sustainability and Financial Markets Development Program (Subprogram 1)</t>
  </si>
  <si>
    <t>4250</t>
  </si>
  <si>
    <t>https://www.adb.org/projects/55103-001/main</t>
  </si>
  <si>
    <t>55131-001</t>
  </si>
  <si>
    <t>Strengthening Regional Health Security Project</t>
  </si>
  <si>
    <t>4212</t>
  </si>
  <si>
    <t>https://www.adb.org/projects/55131-001/main</t>
  </si>
  <si>
    <t>0847</t>
  </si>
  <si>
    <t>55248-001</t>
  </si>
  <si>
    <t>Zarafshan Wind Power Project</t>
  </si>
  <si>
    <t>Partial Credit Guarantee with Govt Guarantee</t>
  </si>
  <si>
    <t>Credit Enhancement</t>
  </si>
  <si>
    <t>4200</t>
  </si>
  <si>
    <t>https://www.adb.org/projects/55248-001/main</t>
  </si>
  <si>
    <t>55332-001</t>
  </si>
  <si>
    <t>Viability Assessment for Potential Wind Power Electricity Generation Projects</t>
  </si>
  <si>
    <t>https://www.adb.org/projects/55332-001/main</t>
  </si>
  <si>
    <t>56006-002</t>
  </si>
  <si>
    <t>Preparing the Improved Domestic Resource Mobilization Reform Program</t>
  </si>
  <si>
    <t>https://www.adb.org/projects/56006-002/main</t>
  </si>
  <si>
    <t>ARM; AZE; GEO; KAZ; KGZ; PAK; REG; TAJ; TKM; UZB</t>
  </si>
  <si>
    <t>Armenia; Azerbaijan; Georgia; Kazakhstan; Kyrgyz Republic; Pakistan; Regional (Central and West Asia); Tajikistan; Turkmenistan; Uzbekistan</t>
  </si>
  <si>
    <t>56117-001</t>
  </si>
  <si>
    <t>Enabling Green Recovery in Central and West Asia through a Sustainable Financing Program</t>
  </si>
  <si>
    <t>ARM; KAZ; PAK; REG; UZB</t>
  </si>
  <si>
    <t>Armenia; Kazakhstan; Pakistan; Regional (Central and West Asia); Uzbekistan</t>
  </si>
  <si>
    <t>CWOD</t>
  </si>
  <si>
    <t>https://www.adb.org/projects/56117-001/main</t>
  </si>
  <si>
    <t>56147-001</t>
  </si>
  <si>
    <t>Building Resilience with Active Countercyclical Expenditures Program</t>
  </si>
  <si>
    <t>Countercyclical Support Facility Lending (Loan)</t>
  </si>
  <si>
    <t>0857</t>
  </si>
  <si>
    <t>https://www.adb.org/projects/56147-001/main</t>
  </si>
  <si>
    <t>Preparing the Building Resilience with Active Countercyclical Expenditures Program (attached TA to Building Resilience with Active Countercyclical Expenditures Program)</t>
  </si>
  <si>
    <t>56148-001</t>
  </si>
  <si>
    <t>4234</t>
  </si>
  <si>
    <t>https://www.adb.org/projects/56148-001/main</t>
  </si>
  <si>
    <t>4235</t>
  </si>
  <si>
    <t>56150-001</t>
  </si>
  <si>
    <t>4241</t>
  </si>
  <si>
    <t>https://www.adb.org/projects/56150-001/main</t>
  </si>
  <si>
    <t>0860</t>
  </si>
  <si>
    <t>Supporting the Building Resilience with Active Countercyclical Expenditures Program (attached TA to Building Resilience with Active Countercyclical Expenditures Program)</t>
  </si>
  <si>
    <t>56312-001</t>
  </si>
  <si>
    <t>Emergency Flood Assistance Project</t>
  </si>
  <si>
    <t>Emergency Assistance Loan</t>
  </si>
  <si>
    <t>4279</t>
  </si>
  <si>
    <t>https://www.adb.org/projects/56312-001/main</t>
  </si>
  <si>
    <t>56314-001</t>
  </si>
  <si>
    <t>Opportunities to Accelerate Coal to Clean Power Transition in Kazakhstan</t>
  </si>
  <si>
    <t>https://www.adb.org/projects/56314-001/main</t>
  </si>
  <si>
    <t>CCFADC00059</t>
  </si>
  <si>
    <t>Vulnerability assessment and adaptation planning for the urban sector as input to the ongoing National Adaptation Plan development process in Kyrgyz Republic</t>
  </si>
  <si>
    <t>KYRM</t>
  </si>
  <si>
    <t>CCFADC00060</t>
  </si>
  <si>
    <t>Vulnerability assessment and adaptation planning for the energy sector as input to the ongoing National Adaptation Plan development process in Kyrgyz Republic</t>
  </si>
  <si>
    <t>56206-001</t>
  </si>
  <si>
    <t>Mainstreaming Knowledge Exchange in Asia and the Pacific</t>
  </si>
  <si>
    <t>DOC</t>
  </si>
  <si>
    <t>DCKD</t>
  </si>
  <si>
    <t>https://www.adb.org/projects/56206-001/main</t>
  </si>
  <si>
    <t>51194-004</t>
  </si>
  <si>
    <t>Shandong Green Development Fund Project (Additional Financing)</t>
  </si>
  <si>
    <t>8385</t>
  </si>
  <si>
    <t>https://www.adb.org/projects/51194-004/main</t>
  </si>
  <si>
    <t>51422-002</t>
  </si>
  <si>
    <t>Sustainable Tourism Development Project (Phase 2)</t>
  </si>
  <si>
    <t>4131</t>
  </si>
  <si>
    <t>https://www.adb.org/projects/51422-002/main</t>
  </si>
  <si>
    <t>9224</t>
  </si>
  <si>
    <t>Japan Fund for Poverty Reduction</t>
  </si>
  <si>
    <t>51425-002</t>
  </si>
  <si>
    <t>Silk Road Ecological Rehabilitation and Protection Project</t>
  </si>
  <si>
    <t>4210</t>
  </si>
  <si>
    <t>https://www.adb.org/projects/51425-002/main</t>
  </si>
  <si>
    <t>53038-001</t>
  </si>
  <si>
    <t>Climate-Resilient and Sustainable Livestock Development Project</t>
  </si>
  <si>
    <t>4072</t>
  </si>
  <si>
    <t>https://www.adb.org/projects/53038-001/main</t>
  </si>
  <si>
    <t>4071</t>
  </si>
  <si>
    <t>53051-001</t>
  </si>
  <si>
    <t>Fujian Xianyou Mulan River Basin Integrated Ecological Improvement and Environmental Management Project</t>
  </si>
  <si>
    <t>Mixed DFI-project</t>
  </si>
  <si>
    <t>4204</t>
  </si>
  <si>
    <t>https://www.adb.org/projects/53051-001/main</t>
  </si>
  <si>
    <t>53055-001</t>
  </si>
  <si>
    <t>Guangxi Wuzhou Healthy and Age-Friendly City Development Program</t>
  </si>
  <si>
    <t>4218</t>
  </si>
  <si>
    <t>https://www.adb.org/projects/53055-001/main</t>
  </si>
  <si>
    <t>53059-001</t>
  </si>
  <si>
    <t>Shandong West Jining Water Supply and Drainage Integration Program</t>
  </si>
  <si>
    <t>4219</t>
  </si>
  <si>
    <t>https://www.adb.org/projects/53059-001/main</t>
  </si>
  <si>
    <t>4220</t>
  </si>
  <si>
    <t>53077-001</t>
  </si>
  <si>
    <t>Gansu Environmentally Sustainable Rural Vitalization and Development Project</t>
  </si>
  <si>
    <t>4227</t>
  </si>
  <si>
    <t>https://www.adb.org/projects/53077-001/main</t>
  </si>
  <si>
    <t>53079-001</t>
  </si>
  <si>
    <t>Guangxi Li River Comprehensive Ecological Management and Demonstration Project</t>
  </si>
  <si>
    <t>4209</t>
  </si>
  <si>
    <t>https://www.adb.org/projects/53079-001/main</t>
  </si>
  <si>
    <t>53080-001</t>
  </si>
  <si>
    <t>Heilongjiang Green Transformation Demonstration Project and Program</t>
  </si>
  <si>
    <t>4215</t>
  </si>
  <si>
    <t>https://www.adb.org/projects/53080-001/main</t>
  </si>
  <si>
    <t>4216</t>
  </si>
  <si>
    <t>54026-014</t>
  </si>
  <si>
    <t>Building Climate Resilience through Adaptation Planning in the Yellow River Basin</t>
  </si>
  <si>
    <t>https://www.adb.org/projects/54026-014/main</t>
  </si>
  <si>
    <t>54027-002</t>
  </si>
  <si>
    <t>Yellow River Basin Green Farmland and High-Quality Agriculture Development Project</t>
  </si>
  <si>
    <t>4239</t>
  </si>
  <si>
    <t>https://www.adb.org/projects/54027-002/main</t>
  </si>
  <si>
    <t>54118-001</t>
  </si>
  <si>
    <t>Strengthening Public Health Institutions Building Project</t>
  </si>
  <si>
    <t>4224</t>
  </si>
  <si>
    <t>https://www.adb.org/projects/54118-001/main</t>
  </si>
  <si>
    <t>54360-001</t>
  </si>
  <si>
    <t>Renewable Heating Demonstration in Remote Areas</t>
  </si>
  <si>
    <t>9231</t>
  </si>
  <si>
    <t>https://www.adb.org/projects/54360-001/main</t>
  </si>
  <si>
    <t>55006-001</t>
  </si>
  <si>
    <t>Innovating Eco-Compensation Mechanisms in Yangtze River Basin</t>
  </si>
  <si>
    <t>https://www.adb.org/projects/55006-001/main</t>
  </si>
  <si>
    <t>55033-001</t>
  </si>
  <si>
    <t>Research on Addressing Climate Change in Ningxia through the Use of Science and Technology</t>
  </si>
  <si>
    <t>https://www.adb.org/projects/55033-001/main</t>
  </si>
  <si>
    <t>56051-001</t>
  </si>
  <si>
    <t>Research on Methane Emission Reduction in Agriculture</t>
  </si>
  <si>
    <t>Code</t>
  </si>
  <si>
    <t>https://www.adb.org/projects/56051-001/main</t>
  </si>
  <si>
    <t>56052-001</t>
  </si>
  <si>
    <t>Institutional and Strategic Research for Conservation and Restoration of Freshwater Ecosystem in Qinling National Park</t>
  </si>
  <si>
    <t>https://www.adb.org/projects/56052-001/main</t>
  </si>
  <si>
    <t>56057-001</t>
  </si>
  <si>
    <t>Technical and Policy Research on Adaptation to Climate Change in Highway Infrastructure in the Yellow River Basin</t>
  </si>
  <si>
    <t>https://www.adb.org/projects/56057-001/main</t>
  </si>
  <si>
    <t>56061-001</t>
  </si>
  <si>
    <t>Policy Research and Pilot Demonstration of Green and Low-Carbon Rural Houses</t>
  </si>
  <si>
    <t>https://www.adb.org/projects/56061-001/main</t>
  </si>
  <si>
    <t>56065-001</t>
  </si>
  <si>
    <t>Development of Disaster Risk Finance Framework for the Yangtze River Basin Flood Risk Management</t>
  </si>
  <si>
    <t>https://www.adb.org/projects/56065-001/main</t>
  </si>
  <si>
    <t>56066-001</t>
  </si>
  <si>
    <t>Promoting Environmental, Social, and Governance Investments of Insurance Funds</t>
  </si>
  <si>
    <t>https://www.adb.org/projects/56066-001/main</t>
  </si>
  <si>
    <t>56298-002</t>
  </si>
  <si>
    <t>Preparing the Infrastructure Development for Green and Resilient New Satellite City in the Khushig Valley Area</t>
  </si>
  <si>
    <t>https://www.adb.org/projects/56298-002/main</t>
  </si>
  <si>
    <t>56322-001</t>
  </si>
  <si>
    <t>Integrating Lessons and Experiences from Air Quality Improvement Program in the Greater Beijing-Tianjin-Hebei Region</t>
  </si>
  <si>
    <t>https://www.adb.org/projects/56322-001/main</t>
  </si>
  <si>
    <t>55256-002</t>
  </si>
  <si>
    <t>Research on Economic Resilience</t>
  </si>
  <si>
    <t>ERCD</t>
  </si>
  <si>
    <t>EROD</t>
  </si>
  <si>
    <t>https://www.adb.org/projects/55256-002/main</t>
  </si>
  <si>
    <t>56243-001</t>
  </si>
  <si>
    <t>Estimating Carbon Footprint of Operations Supported by Financial Institutions – A case study</t>
  </si>
  <si>
    <t>REG; THA</t>
  </si>
  <si>
    <t>Regional; Thailand</t>
  </si>
  <si>
    <t>https://www.adb.org/projects/56243-001/main</t>
  </si>
  <si>
    <t>56316-001</t>
  </si>
  <si>
    <t>Legal Toolkit for the Protection of Vital Ecosystems for Climate, Biodiversity, and Livelihoods</t>
  </si>
  <si>
    <t>OGC</t>
  </si>
  <si>
    <t>https://www.adb.org/projects/56316-001/main</t>
  </si>
  <si>
    <t>56242-001</t>
  </si>
  <si>
    <t>Developing Public-Private Partnership Projects in Digital Transformation</t>
  </si>
  <si>
    <t>BAN; KAZ; PHI; REG; TIM</t>
  </si>
  <si>
    <t>Bangladesh; Kazakhstan; Philippines; Regional; Timor-Leste</t>
  </si>
  <si>
    <t>OPPP</t>
  </si>
  <si>
    <t>OPOH</t>
  </si>
  <si>
    <t>https://www.adb.org/projects/56242-001/main</t>
  </si>
  <si>
    <t>47356-002</t>
  </si>
  <si>
    <t>Power Sector Development Project</t>
  </si>
  <si>
    <t>4190</t>
  </si>
  <si>
    <t>https://www.adb.org/projects/47356-002/main</t>
  </si>
  <si>
    <t>4189</t>
  </si>
  <si>
    <t>48480-004</t>
  </si>
  <si>
    <t>Sustainable and Climate-Resilient Connectivity Project - Additional Financing</t>
  </si>
  <si>
    <t>NAU</t>
  </si>
  <si>
    <t>Nauru</t>
  </si>
  <si>
    <t>PLCO</t>
  </si>
  <si>
    <t>0833</t>
  </si>
  <si>
    <t>https://www.adb.org/projects/48480-004/main</t>
  </si>
  <si>
    <t>49450-028</t>
  </si>
  <si>
    <t>Preparing Floating Solar Plus Projects under the Pacific Renewable Energy Investment Facility</t>
  </si>
  <si>
    <t>REG; KIR; TON; TUV; FSM; NAU; RMI; SOL; VAN; COO; PAL; SAM</t>
  </si>
  <si>
    <t>Regional; Kiribati; Tonga; Tuvalu; Federated States of Micronesia; Nauru; Marshall Islands; Solomon Islands; Vanuatu; Cook Islands; Palau; Samoa</t>
  </si>
  <si>
    <t>https://www.adb.org/projects/49450-028/main</t>
  </si>
  <si>
    <t>49450-036</t>
  </si>
  <si>
    <t>Pacific Renewable Energy Investment Facility: Nuku’alofa Network Upgrade Project</t>
  </si>
  <si>
    <t>IFF Project</t>
  </si>
  <si>
    <t>0868</t>
  </si>
  <si>
    <t>https://www.adb.org/projects/49450-036/main</t>
  </si>
  <si>
    <t>49453-004</t>
  </si>
  <si>
    <t>South Tarawa Water Supply Project (Additional Financing)</t>
  </si>
  <si>
    <t>0876</t>
  </si>
  <si>
    <t>https://www.adb.org/projects/49453-004/main</t>
  </si>
  <si>
    <t>0877</t>
  </si>
  <si>
    <t>Global Environment Facility (Least Developed Countries Fund)</t>
  </si>
  <si>
    <t>52031-002</t>
  </si>
  <si>
    <t>Greater Port Vila Urban Resilience Project - Additional Financing</t>
  </si>
  <si>
    <t>VAN</t>
  </si>
  <si>
    <t>Vanuatu</t>
  </si>
  <si>
    <t>0832</t>
  </si>
  <si>
    <t>https://www.adb.org/projects/52031-002/main</t>
  </si>
  <si>
    <t>0831</t>
  </si>
  <si>
    <t>52201-001</t>
  </si>
  <si>
    <t>Civil Aviation Development Investment Project II</t>
  </si>
  <si>
    <t>4276</t>
  </si>
  <si>
    <t>https://www.adb.org/projects/52201-001/main</t>
  </si>
  <si>
    <t>4277</t>
  </si>
  <si>
    <t>53083-001</t>
  </si>
  <si>
    <t>Improved Technical and Vocational Education and Training for Employment Project</t>
  </si>
  <si>
    <t>4263</t>
  </si>
  <si>
    <t>https://www.adb.org/projects/53083-001/main</t>
  </si>
  <si>
    <t>0856</t>
  </si>
  <si>
    <t>54011-001</t>
  </si>
  <si>
    <t>Preparing the Disaster Resilient Clean Energy Financing (Attached TA to Disaster Resilient Clean Energy Financing)</t>
  </si>
  <si>
    <t>PAL</t>
  </si>
  <si>
    <t>Palau</t>
  </si>
  <si>
    <t>CDTA</t>
  </si>
  <si>
    <t>https://www.adb.org/projects/54011-001/main</t>
  </si>
  <si>
    <t>54054-001</t>
  </si>
  <si>
    <t>Strengthening Macroeconomic Resilience Program (Subprogram 1)</t>
  </si>
  <si>
    <t>0862</t>
  </si>
  <si>
    <t>https://www.adb.org/projects/54054-001/main</t>
  </si>
  <si>
    <t>54068-001</t>
  </si>
  <si>
    <t>Support to Climate Resilient Investment Pathways in the Pacific</t>
  </si>
  <si>
    <t>REG; COO; FIJ</t>
  </si>
  <si>
    <t>Regional; Cook Islands; Fiji</t>
  </si>
  <si>
    <t>https://www.adb.org/projects/54068-001/main</t>
  </si>
  <si>
    <t>54151-003</t>
  </si>
  <si>
    <t>Palau Public Utilities Corporation Reform Program (Subprogram 2)</t>
  </si>
  <si>
    <t>4198</t>
  </si>
  <si>
    <t>https://www.adb.org/projects/54151-003/main</t>
  </si>
  <si>
    <t>54463-001</t>
  </si>
  <si>
    <t>Strengthening Domestic Shipping Project</t>
  </si>
  <si>
    <t>Grant projects</t>
  </si>
  <si>
    <t>0849</t>
  </si>
  <si>
    <t>https://www.adb.org/projects/54463-001/main</t>
  </si>
  <si>
    <t>55070-001</t>
  </si>
  <si>
    <t>Preparing Clean and Renewable Energy Investments in the Pacific</t>
  </si>
  <si>
    <t>FSM; REG; RMI; SOL</t>
  </si>
  <si>
    <t>Federated States of Micronesia; Regional; Marshall Islands; Solomon Islands</t>
  </si>
  <si>
    <t>https://www.adb.org/projects/55070-001/main</t>
  </si>
  <si>
    <t>55116-001</t>
  </si>
  <si>
    <t>Sustainable and Resilient Recovery Program</t>
  </si>
  <si>
    <t>Stand-alone policy-based lending (loan)</t>
  </si>
  <si>
    <t>4194</t>
  </si>
  <si>
    <t>https://www.adb.org/projects/55116-001/main</t>
  </si>
  <si>
    <t>4193</t>
  </si>
  <si>
    <t>56235-001</t>
  </si>
  <si>
    <t>Pacific Financial Technical Assistance Centre, 2023-2028</t>
  </si>
  <si>
    <t>COO; FIJ; FSM; KIR; NAU; PAL; PNG; REG; RMI; SAM; SOL; TIM; TON; TUV; VAN</t>
  </si>
  <si>
    <t>Cook Islands; Fiji; Federated States of Micronesia; Kiribati; Nauru; Palau; Papua New Guinea; Regional; Marshall Islands; Samoa; Solomon Islands; Timor-Leste; Tonga; Tuvalu; Vanuatu</t>
  </si>
  <si>
    <t>https://www.adb.org/projects/56235-001/main</t>
  </si>
  <si>
    <t>56262-001</t>
  </si>
  <si>
    <t>Preparing Projects to Enhance Transport Connectivity and Resilience in the Pacific , Phase 2</t>
  </si>
  <si>
    <t>COO; FIJ; FSM; KIR; NAU; NIU; PAL; PNG; REG; RMI; SAM; SOL; TON; TUV; VAN</t>
  </si>
  <si>
    <t>Cook Islands; Fiji; Federated States of Micronesia; Kiribati; Nauru; Niue; Palau; Papua New Guinea; Regional (Pacific); Marshall Islands; Samoa; Solomon Islands; Tonga; Tuvalu; Vanuatu</t>
  </si>
  <si>
    <t>https://www.adb.org/projects/56262-001/main</t>
  </si>
  <si>
    <t>56264-001</t>
  </si>
  <si>
    <t>Promoting Climate-Resilient and Sustainable Blue Economies</t>
  </si>
  <si>
    <t>COO; FIJ; FSM; KIR; NAU; NIU; PAL; PNG; REG; RMI; SAM; SOL; TIM; TON; TUV; VAN</t>
  </si>
  <si>
    <t>Cook Islands; Fiji; Federated States of Micronesia; Kiribati; Nauru; Niue; Palau; Papua New Guinea; Regional; Marshall Islands; Samoa; Solomon Islands; Timor-Leste; Tonga; Tuvalu; Vanuatu</t>
  </si>
  <si>
    <t>https://www.adb.org/projects/56264-001/main</t>
  </si>
  <si>
    <t>Global Environment Facility (Least Developed Countries Fund for Climate Change)</t>
  </si>
  <si>
    <t>53206-001</t>
  </si>
  <si>
    <t>AC Energy Wind Power Project</t>
  </si>
  <si>
    <t>4240</t>
  </si>
  <si>
    <t>https://www.adb.org/projects/53206-001/main</t>
  </si>
  <si>
    <t>0863</t>
  </si>
  <si>
    <t>53246-001</t>
  </si>
  <si>
    <t>Developing Private Sector Sustainable Transportation Opportunities in Southeast Asia</t>
  </si>
  <si>
    <t>INO; PHI; THA; VIE; REG</t>
  </si>
  <si>
    <t>Indonesia; Philippines; Thailand; Viet Nam; Regional</t>
  </si>
  <si>
    <t>PSPM</t>
  </si>
  <si>
    <t>https://www.adb.org/projects/53246-001/main</t>
  </si>
  <si>
    <t>53298-001</t>
  </si>
  <si>
    <t>Louis Dreyfus COVID-19 Climate-Resilient Smallholder Farmer Recovery Project</t>
  </si>
  <si>
    <t>IND; INO; PAK; REG; THA; VIE</t>
  </si>
  <si>
    <t>India; Indonesia; Pakistan; Regional; Thailand; Viet Nam</t>
  </si>
  <si>
    <t>4165</t>
  </si>
  <si>
    <t>https://www.adb.org/projects/53298-001/main</t>
  </si>
  <si>
    <t>53437-001</t>
  </si>
  <si>
    <t>E Smart Bangkok Mass Rapid Transit Electric Ferries Project</t>
  </si>
  <si>
    <t>4139</t>
  </si>
  <si>
    <t>https://www.adb.org/projects/53437-001/main</t>
  </si>
  <si>
    <t>8407</t>
  </si>
  <si>
    <t>54055-001</t>
  </si>
  <si>
    <t>ADB Ventures Technical Assistance</t>
  </si>
  <si>
    <t>https://www.adb.org/projects/54055-001/main</t>
  </si>
  <si>
    <t>54365-001</t>
  </si>
  <si>
    <t>Shriram Transport Finance Supporting Access to Finance for Small Commercial Vehicle Operators Project</t>
  </si>
  <si>
    <t>Local Currency Loan</t>
  </si>
  <si>
    <t>4236</t>
  </si>
  <si>
    <t>https://www.adb.org/projects/54365-001/main</t>
  </si>
  <si>
    <t>Equity investment</t>
  </si>
  <si>
    <t>55093-001</t>
  </si>
  <si>
    <t>Administration of Equity Investment for Skycatch, Inc.</t>
  </si>
  <si>
    <t>8396</t>
  </si>
  <si>
    <t>https://www.adb.org/projects/55093-001/main</t>
  </si>
  <si>
    <t>55159-001</t>
  </si>
  <si>
    <t>Administration of Equity Investment for Financial Wellness Holdings Pte. Ltd.</t>
  </si>
  <si>
    <t>8398</t>
  </si>
  <si>
    <t>https://www.adb.org/projects/55159-001/main</t>
  </si>
  <si>
    <t>55175-001</t>
  </si>
  <si>
    <t>Administration of Equity Investment in Fairbanc Pte. Ltd.</t>
  </si>
  <si>
    <t>8401</t>
  </si>
  <si>
    <t>https://www.adb.org/projects/55175-001/main</t>
  </si>
  <si>
    <t>55231-001</t>
  </si>
  <si>
    <t>Bank of Huzhou Decarbonizing Micro, Small, and Medium-Sized Enterprises Project</t>
  </si>
  <si>
    <t>LIBOR Based Loan</t>
  </si>
  <si>
    <t>4175</t>
  </si>
  <si>
    <t>https://www.adb.org/projects/55231-001/main</t>
  </si>
  <si>
    <t>55246-001</t>
  </si>
  <si>
    <t>Bank of Qingdao Blue Finance Project</t>
  </si>
  <si>
    <t>7708</t>
  </si>
  <si>
    <t>https://www.adb.org/projects/55246-001/main</t>
  </si>
  <si>
    <t>55248-002</t>
  </si>
  <si>
    <t>4197</t>
  </si>
  <si>
    <t>https://www.adb.org/projects/55248-002/main</t>
  </si>
  <si>
    <t>BLCF106</t>
  </si>
  <si>
    <t>55272-001</t>
  </si>
  <si>
    <t>Administration of Equity Investment in E Green Global Co. Ltd.</t>
  </si>
  <si>
    <t>People's Republic of China; Regional</t>
  </si>
  <si>
    <t>8404</t>
  </si>
  <si>
    <t>https://www.adb.org/projects/55272-001/main</t>
  </si>
  <si>
    <t>55282-001</t>
  </si>
  <si>
    <t>Investment in New Forests Tropical Asia Forest Fund 2 L.P.</t>
  </si>
  <si>
    <t>CAM; INO; LAO; MAL; REG; SOL; THA; VIE</t>
  </si>
  <si>
    <t>Cambodia; Indonesia; Lao People's Democratic Republic; Malaysia; Regional; Solomon Islands; Thailand; Viet Nam</t>
  </si>
  <si>
    <t>7707</t>
  </si>
  <si>
    <t>https://www.adb.org/projects/55282-001/main</t>
  </si>
  <si>
    <t>8415</t>
  </si>
  <si>
    <t>55288-001</t>
  </si>
  <si>
    <t>GreenCell Electric Bus Financing Project</t>
  </si>
  <si>
    <t>Debt security</t>
  </si>
  <si>
    <t>4201</t>
  </si>
  <si>
    <t>https://www.adb.org/projects/55288-001/main</t>
  </si>
  <si>
    <t>0839</t>
  </si>
  <si>
    <t>0840</t>
  </si>
  <si>
    <t>8420</t>
  </si>
  <si>
    <t>55292-001</t>
  </si>
  <si>
    <t>De Heus Sustainable and Inclusive Feed Supply Chain Project</t>
  </si>
  <si>
    <t>Private sector loan</t>
  </si>
  <si>
    <t>4180</t>
  </si>
  <si>
    <t>https://www.adb.org/projects/55292-001/main</t>
  </si>
  <si>
    <t>Loan guarantee</t>
  </si>
  <si>
    <t>55292-002</t>
  </si>
  <si>
    <t>Climate-resilient Farming and Supply Chain Development to Support COVID-19 Recovery for Smallholder Poultry and Maize Farmers</t>
  </si>
  <si>
    <t>ODG</t>
  </si>
  <si>
    <t>https://www.adb.org/projects/55292-002/main</t>
  </si>
  <si>
    <t>55327-001</t>
  </si>
  <si>
    <t>VinFast Electric Mobility Green Loan Project</t>
  </si>
  <si>
    <t>4203</t>
  </si>
  <si>
    <t>https://www.adb.org/projects/55327-001/main</t>
  </si>
  <si>
    <t>8421</t>
  </si>
  <si>
    <t>8422</t>
  </si>
  <si>
    <t>0850</t>
  </si>
  <si>
    <t>EI7700/8409</t>
  </si>
  <si>
    <t>55340-001</t>
  </si>
  <si>
    <t>Alat Solar Power Project</t>
  </si>
  <si>
    <t>AZE</t>
  </si>
  <si>
    <t>Azerbaijan</t>
  </si>
  <si>
    <t>4182</t>
  </si>
  <si>
    <t>https://www.adb.org/projects/55340-001/main</t>
  </si>
  <si>
    <t>56009-001</t>
  </si>
  <si>
    <t>Accelerating Climate Finance Investments through the Financial Sector in Bangladesh and Nepal</t>
  </si>
  <si>
    <t>BAN; NEP; REG</t>
  </si>
  <si>
    <t>Bangladesh; Nepal; Regional (South Asia)</t>
  </si>
  <si>
    <t>https://www.adb.org/projects/56009-001/main</t>
  </si>
  <si>
    <t>56027-001</t>
  </si>
  <si>
    <t>Envoy Sustainable and Energy Efficient Textile Manufacturing Project</t>
  </si>
  <si>
    <t>Flexible Loan Product</t>
  </si>
  <si>
    <t>4259</t>
  </si>
  <si>
    <t>https://www.adb.org/projects/56027-001/main</t>
  </si>
  <si>
    <t>56099-001</t>
  </si>
  <si>
    <t>Ping An Leasing Micro, Small and Medium-Sized Enterprises Energy Efficiency Improvement Project</t>
  </si>
  <si>
    <t>7738</t>
  </si>
  <si>
    <t>https://www.adb.org/projects/56099-001/main</t>
  </si>
  <si>
    <t>56112-001</t>
  </si>
  <si>
    <t>Investment in  KV Asia Capital Fund II L.P.</t>
  </si>
  <si>
    <t>INO; MAL; PHI; REG; SIN; THA; VIE</t>
  </si>
  <si>
    <t>Indonesia; Malaysia; Philippines; Regional; Singapore; Thailand; Viet Nam</t>
  </si>
  <si>
    <t>7718</t>
  </si>
  <si>
    <t>https://www.adb.org/projects/56112-001/main</t>
  </si>
  <si>
    <t>56118-001</t>
  </si>
  <si>
    <t>Binh Duong Waste Management and Energy Efficiency Project</t>
  </si>
  <si>
    <t>SOFR Based Loan</t>
  </si>
  <si>
    <t>4252</t>
  </si>
  <si>
    <t>https://www.adb.org/projects/56118-001/main</t>
  </si>
  <si>
    <t>8428</t>
  </si>
  <si>
    <t>56123-001</t>
  </si>
  <si>
    <t>ABIS Climate-Resilient Aquaculture Value Chain Blue Loan Project</t>
  </si>
  <si>
    <t>4226</t>
  </si>
  <si>
    <t>https://www.adb.org/projects/56123-001/main</t>
  </si>
  <si>
    <t>56123-002</t>
  </si>
  <si>
    <t xml:space="preserve">	Building Capacity for Climate Change Adaptation in Smallholder Fish Farming</t>
  </si>
  <si>
    <t>https://www.adb.org/projects/56123-002/main</t>
  </si>
  <si>
    <t>56134-001</t>
  </si>
  <si>
    <t>Crystal Gender Bond</t>
  </si>
  <si>
    <t>7735</t>
  </si>
  <si>
    <t>https://www.adb.org/projects/56134-001/main</t>
  </si>
  <si>
    <t>56137-001</t>
  </si>
  <si>
    <t>Smartchem Climate-Smart High Efficiency Crop Nutrition Project</t>
  </si>
  <si>
    <t>4191</t>
  </si>
  <si>
    <t>https://www.adb.org/projects/56137-001/main</t>
  </si>
  <si>
    <t>56137-002</t>
  </si>
  <si>
    <t>Building Capacity for Climate Resilience and Soil Nutrition Management among Smallholder Farmers</t>
  </si>
  <si>
    <t>https://www.adb.org/projects/56137-002/main</t>
  </si>
  <si>
    <t>7753</t>
  </si>
  <si>
    <t>56155-001</t>
  </si>
  <si>
    <t>Wabag Clean Water Supply Project</t>
  </si>
  <si>
    <t>Debt Security</t>
  </si>
  <si>
    <t>7744</t>
  </si>
  <si>
    <t>https://www.adb.org/projects/56155-001/main</t>
  </si>
  <si>
    <t>56199-001</t>
  </si>
  <si>
    <t>Georgian Green Bond 2 Project</t>
  </si>
  <si>
    <t>7728</t>
  </si>
  <si>
    <t>https://www.adb.org/projects/56199-001/main</t>
  </si>
  <si>
    <t>8423</t>
  </si>
  <si>
    <t>56200-001</t>
  </si>
  <si>
    <t>Investment in Growtheum Capital Partners SEA Fund I, LP</t>
  </si>
  <si>
    <t>EI7747</t>
  </si>
  <si>
    <t>https://www.adb.org/projects/56200-001/main</t>
  </si>
  <si>
    <t>56201-001</t>
  </si>
  <si>
    <t>Quadria Capital Fund III LP</t>
  </si>
  <si>
    <t>Investment Fund</t>
  </si>
  <si>
    <t>EI7752</t>
  </si>
  <si>
    <t>https://www.adb.org/projects/56201-001/main</t>
  </si>
  <si>
    <t>56221-002</t>
  </si>
  <si>
    <t>Climate-Resilient Multistoried Agroforestry System Capacity Building for Smallholder Farmers</t>
  </si>
  <si>
    <t>https://www.adb.org/projects/56221-002/main</t>
  </si>
  <si>
    <t>56236-001</t>
  </si>
  <si>
    <t>Wyntron Electric Vehicle Charger Production Expansion Project</t>
  </si>
  <si>
    <t>4264</t>
  </si>
  <si>
    <t>https://www.adb.org/projects/56236-001/main</t>
  </si>
  <si>
    <t>42169-024</t>
  </si>
  <si>
    <t>Greater Dhaka Sustainable Urban Transport Project - Additional Financing</t>
  </si>
  <si>
    <t>4284</t>
  </si>
  <si>
    <t>https://www.adb.org/projects/42169-024/main</t>
  </si>
  <si>
    <t>42173-016</t>
  </si>
  <si>
    <t>Dhaka Environmentally Sustainable Water Supply Project – Additional Financing</t>
  </si>
  <si>
    <t>4126</t>
  </si>
  <si>
    <t>https://www.adb.org/projects/42173-016/main</t>
  </si>
  <si>
    <t>4124</t>
  </si>
  <si>
    <t>0805</t>
  </si>
  <si>
    <t>8405</t>
  </si>
  <si>
    <t>42173-017</t>
  </si>
  <si>
    <t>Water Flagship Program Support Project</t>
  </si>
  <si>
    <t>4281</t>
  </si>
  <si>
    <t>https://www.adb.org/projects/42173-017/main</t>
  </si>
  <si>
    <t>0874</t>
  </si>
  <si>
    <t>9233</t>
  </si>
  <si>
    <t>42180-019</t>
  </si>
  <si>
    <t>Third Public-Private Infrastructure Development Facility-Tranche 2</t>
  </si>
  <si>
    <t>4254</t>
  </si>
  <si>
    <t>https://www.adb.org/projects/42180-019/main</t>
  </si>
  <si>
    <t>4255</t>
  </si>
  <si>
    <t>44167-015</t>
  </si>
  <si>
    <t>Flood and Riverbank Erosion Risk Management Investment Program - Tranche 2</t>
  </si>
  <si>
    <t>4107</t>
  </si>
  <si>
    <t>https://www.adb.org/projects/44167-015/main</t>
  </si>
  <si>
    <t>0799</t>
  </si>
  <si>
    <t>46470-003</t>
  </si>
  <si>
    <t>Sustaining Climate and Disaster Risk Resilient and Low Carbon Development in South Asia</t>
  </si>
  <si>
    <t>REG (South Asia)</t>
  </si>
  <si>
    <t>SAOD</t>
  </si>
  <si>
    <t>https://www.adb.org/projects/46470-003/main</t>
  </si>
  <si>
    <t>48218-006</t>
  </si>
  <si>
    <t>Nuts and Fruits in Hilly Areas Project</t>
  </si>
  <si>
    <t>4211</t>
  </si>
  <si>
    <t>https://www.adb.org/projects/48218-006/main</t>
  </si>
  <si>
    <t>0845</t>
  </si>
  <si>
    <t>0846</t>
  </si>
  <si>
    <t>49107-010</t>
  </si>
  <si>
    <t>Tamil Nadu Urban Flagship Investment Program Tranche 3</t>
  </si>
  <si>
    <t>4253</t>
  </si>
  <si>
    <t>https://www.adb.org/projects/49107-010/main</t>
  </si>
  <si>
    <t>49107-012</t>
  </si>
  <si>
    <t>Integrated Urban Flood Management for the Chennai-Kosasthalaiyar Basin Project - Additional Financing</t>
  </si>
  <si>
    <t>0836</t>
  </si>
  <si>
    <t>https://www.adb.org/projects/49107-012/main</t>
  </si>
  <si>
    <t>49107-013</t>
  </si>
  <si>
    <t>9232</t>
  </si>
  <si>
    <t>https://www.adb.org/projects/49107-013/main</t>
  </si>
  <si>
    <t>49228-004</t>
  </si>
  <si>
    <t>Rajasthan State Highway Investment Program - Tranche 3</t>
  </si>
  <si>
    <t>4262</t>
  </si>
  <si>
    <t>https://www.adb.org/projects/49228-004/main</t>
  </si>
  <si>
    <t>49424-002</t>
  </si>
  <si>
    <t>Supporting the School Education Sector Plan</t>
  </si>
  <si>
    <t>SAHS/NRM</t>
  </si>
  <si>
    <t>4269</t>
  </si>
  <si>
    <t>https://www.adb.org/projects/49424-002/main</t>
  </si>
  <si>
    <t>Enhanced Policy and Program Implementation in School Education (attached TA to Supporting the School Education Sector Plan)</t>
  </si>
  <si>
    <t>Norway</t>
  </si>
  <si>
    <t>51269-003</t>
  </si>
  <si>
    <t>Microenterprise Financing and Credit Enhancement Project</t>
  </si>
  <si>
    <t>Development financing institution</t>
  </si>
  <si>
    <t>4247</t>
  </si>
  <si>
    <t>https://www.adb.org/projects/51269-003/main</t>
  </si>
  <si>
    <t>Institutional Strengthening for Microenterprise Financing (attached TA to Microenterprise Financing and Credit Enhancement Project)</t>
  </si>
  <si>
    <t>51308-009</t>
  </si>
  <si>
    <t>Tripura Power Distribution Strengthening and Generation Efficiency Improvement Project</t>
  </si>
  <si>
    <t>4248</t>
  </si>
  <si>
    <t>https://www.adb.org/projects/51308-009/main</t>
  </si>
  <si>
    <t>52174-002</t>
  </si>
  <si>
    <t>Emergency Assistance Project – Additional Financing</t>
  </si>
  <si>
    <t>Special assistance grant</t>
  </si>
  <si>
    <t>4192</t>
  </si>
  <si>
    <t>https://www.adb.org/projects/52174-002/main</t>
  </si>
  <si>
    <t>0837</t>
  </si>
  <si>
    <t>Bangladesh; Bhutan; India; Maldives; Nepal; Sri Lanka; Regional</t>
  </si>
  <si>
    <t>52234-002</t>
  </si>
  <si>
    <t>Chennai Metro Rail Investment Project - Tranche 1</t>
  </si>
  <si>
    <t>4273</t>
  </si>
  <si>
    <t>https://www.adb.org/projects/52234-002/main</t>
  </si>
  <si>
    <t>Enhancing Urban Mobility and Livability of the Chennai Metropolitan Area (attached TA to Chennai Metro Rail Investment Project - Tranche 1)</t>
  </si>
  <si>
    <t>52246-002</t>
  </si>
  <si>
    <t>Strengthening the Institutional Capacity of the National Water Supply and Drainage Board</t>
  </si>
  <si>
    <t>https://www.adb.org/projects/52246-002/main</t>
  </si>
  <si>
    <t>52298-002</t>
  </si>
  <si>
    <t>Connecting Economic Clusters for Inclusive Growth in Maharashtra</t>
  </si>
  <si>
    <t>4242</t>
  </si>
  <si>
    <t>https://www.adb.org/projects/52298-002/main</t>
  </si>
  <si>
    <t>53067-005</t>
  </si>
  <si>
    <t>Himachal Pradesh Rural Drinking Water Improvement and Livelihood Project</t>
  </si>
  <si>
    <t>4196</t>
  </si>
  <si>
    <t>https://www.adb.org/projects/53067-005/main</t>
  </si>
  <si>
    <t>53260-001</t>
  </si>
  <si>
    <t>South Asia Subregional Economic Cooperation Integrated Trade Facilitation Sector Development Program</t>
  </si>
  <si>
    <t>SDP - Project loan</t>
  </si>
  <si>
    <t>4177</t>
  </si>
  <si>
    <t>https://www.adb.org/projects/53260-001/main</t>
  </si>
  <si>
    <t>4178</t>
  </si>
  <si>
    <t>Supporting the South Asia Subregional Economic Cooperation Integrated Trade Facilitation Sector Development Program (Attached TA to South Asia Subregional Economic Cooperation Integrated Trade Facilitation Sector Development Program)</t>
  </si>
  <si>
    <t>53335-001</t>
  </si>
  <si>
    <t>Assam South Asia Subregional Economic Cooperation Corridor Connectivity Improvement Project</t>
  </si>
  <si>
    <t>4265</t>
  </si>
  <si>
    <t>https://www.adb.org/projects/53335-001/main</t>
  </si>
  <si>
    <t>54131-002</t>
  </si>
  <si>
    <t>Strengthening Capacity to Design and Implement Energy Sector Projects</t>
  </si>
  <si>
    <t>https://www.adb.org/projects/54131-002/main</t>
  </si>
  <si>
    <t>54142-001</t>
  </si>
  <si>
    <t>Renewable Energy for Climate Resilience Project</t>
  </si>
  <si>
    <t>4231</t>
  </si>
  <si>
    <t>https://www.adb.org/projects/54142-001/main</t>
  </si>
  <si>
    <t>0855</t>
  </si>
  <si>
    <t>54373-001</t>
  </si>
  <si>
    <t>Strengthening Gender Inclusive Initiatives Project</t>
  </si>
  <si>
    <t>0867</t>
  </si>
  <si>
    <t>https://www.adb.org/projects/54373-001/main</t>
  </si>
  <si>
    <t>Capacity Building for the Strengthening Gender Inclusive Initiatives Project (attached TA to Strengthening Gender Inclusive Initiatives Project)</t>
  </si>
  <si>
    <t>55041-003</t>
  </si>
  <si>
    <t>Strengthening Social Resilience Program (Subprogram 2)</t>
  </si>
  <si>
    <t>4187</t>
  </si>
  <si>
    <t>https://www.adb.org/projects/55041-003/main</t>
  </si>
  <si>
    <t>55086-001</t>
  </si>
  <si>
    <t>Responsive COVID-19 Vaccination for Recovery Project under the Asia Pacific Vaccine Access Facility</t>
  </si>
  <si>
    <t>SAHS; SARC</t>
  </si>
  <si>
    <t>Asia Pacific Vaccine Access Facility</t>
  </si>
  <si>
    <t>0848</t>
  </si>
  <si>
    <t>https://www.adb.org/projects/55086-001/main</t>
  </si>
  <si>
    <t>55092-001</t>
  </si>
  <si>
    <t>Strengthening Systems to Protect and Uplift Women Project</t>
  </si>
  <si>
    <t>0864</t>
  </si>
  <si>
    <t>https://www.adb.org/projects/55092-001/main</t>
  </si>
  <si>
    <t>Support for Strengthening Systems to Protect and Uplift Women Project (attached TA to Strengthening Systems to Protect and Uplift Women Project)</t>
  </si>
  <si>
    <t>55154-001</t>
  </si>
  <si>
    <t>Strengthening Multimodal and Integrated Logistics Ecosystem Program (Subprogram 1)</t>
  </si>
  <si>
    <t>4275</t>
  </si>
  <si>
    <t>https://www.adb.org/projects/55154-001/main</t>
  </si>
  <si>
    <t>55201-001</t>
  </si>
  <si>
    <t>Coastal Towns Climate Resilience Project</t>
  </si>
  <si>
    <t>4238</t>
  </si>
  <si>
    <t>https://www.adb.org/projects/55201-001/main</t>
  </si>
  <si>
    <t>4237</t>
  </si>
  <si>
    <t>0858</t>
  </si>
  <si>
    <t>56001-001</t>
  </si>
  <si>
    <t>Master Plan for National Highways Connectivity</t>
  </si>
  <si>
    <t>https://www.adb.org/projects/56001-001/main</t>
  </si>
  <si>
    <t>56010-001</t>
  </si>
  <si>
    <t>Fiscal Sustainability and Green Recovery Program (Subprogram 1)</t>
  </si>
  <si>
    <t>4229</t>
  </si>
  <si>
    <t>https://www.adb.org/projects/56010-001/main</t>
  </si>
  <si>
    <t>56088-001</t>
  </si>
  <si>
    <t>Supporting Education Sector Projects</t>
  </si>
  <si>
    <t>https://www.adb.org/projects/56088-001/main</t>
  </si>
  <si>
    <t>56096-001</t>
  </si>
  <si>
    <t>South Asia Subregional Economic Cooperation Green Fuel Development Initiative</t>
  </si>
  <si>
    <t>https://www.adb.org/projects/56096-001/main</t>
  </si>
  <si>
    <t>56105-001</t>
  </si>
  <si>
    <t>Strengthening Capacity to Design and Implement Climate Resilience Projects Facility</t>
  </si>
  <si>
    <t>BAN; BHU; MLD; NEP; REG; SRI</t>
  </si>
  <si>
    <t>Bangladesh; Bhutan; Maldives; Nepal; Regional (South Asia); Sri Lanka</t>
  </si>
  <si>
    <t>https://www.adb.org/projects/56105-001/main</t>
  </si>
  <si>
    <t>56163-001</t>
  </si>
  <si>
    <t>Promoting Energy Security and Transition Project</t>
  </si>
  <si>
    <t>https://www.adb.org/projects/56163-001/main</t>
  </si>
  <si>
    <t>56175-001</t>
  </si>
  <si>
    <t>Food Security and Livelihood Recovery Emergency Assistance Project</t>
  </si>
  <si>
    <t>Special assistance loan</t>
  </si>
  <si>
    <t>4205</t>
  </si>
  <si>
    <t>https://www.adb.org/projects/56175-001/main</t>
  </si>
  <si>
    <t>9229</t>
  </si>
  <si>
    <t>CCFADC00055</t>
  </si>
  <si>
    <t>Scaling up “Type 2” adaptation and resilience projects in SAER’s operations</t>
  </si>
  <si>
    <t xml:space="preserve"> CCFADC00055</t>
  </si>
  <si>
    <t>51163-001</t>
  </si>
  <si>
    <t>Support for Implementation of the Asia-Pacific Climate Finance Fund</t>
  </si>
  <si>
    <t>https://www.adb.org/projects/51163-001/main</t>
  </si>
  <si>
    <t>52004-002</t>
  </si>
  <si>
    <t>Supporting Ambitious Climate Action through Implementation of Developing Member Countries' Nationally Determined Contributions (Subproject 1)</t>
  </si>
  <si>
    <t>https://www.adb.org/projects/52004-002/main</t>
  </si>
  <si>
    <t>52004-005</t>
  </si>
  <si>
    <t>Supporting the Implementation of ADB's Climate Change Operational Framework 2017–2030 - Establishing Mechanisms to Measure, Monitor, and Report on Commitments made under the Paris Agreement (Subproject 3)</t>
  </si>
  <si>
    <t>https://www.adb.org/projects/52004-005/main</t>
  </si>
  <si>
    <t>52004-006</t>
  </si>
  <si>
    <t>Identifying Climate Adaptation Investment Priorities (Subproject 4)</t>
  </si>
  <si>
    <t>BHU; CAM; NEP; REG</t>
  </si>
  <si>
    <t>Bhutan; Cambodia; Nepal; Regional</t>
  </si>
  <si>
    <t>https://www.adb.org/projects/52004-006/main</t>
  </si>
  <si>
    <t>SDSC-ENE</t>
  </si>
  <si>
    <t>53124-001</t>
  </si>
  <si>
    <t>Understanding Disaster Displacement in Asia and the Pacific</t>
  </si>
  <si>
    <t>https://www.adb.org/projects/53124-001/main</t>
  </si>
  <si>
    <t>53134-001</t>
  </si>
  <si>
    <t>Developing Insurance Markets for Sustainable and Resilient Societies in Asia and the Pacific</t>
  </si>
  <si>
    <t>BAN; FIJ; PAK; PHI; REG</t>
  </si>
  <si>
    <t>Bangladesh; Fiji; Pakistan; Philippines; Regional</t>
  </si>
  <si>
    <t>SCSC-FIN</t>
  </si>
  <si>
    <t>https://www.adb.org/projects/53134-001/main</t>
  </si>
  <si>
    <t>54023-001</t>
  </si>
  <si>
    <t>Support to the Implementation of Strategy 2030 Operational Plans</t>
  </si>
  <si>
    <t>SDTC</t>
  </si>
  <si>
    <t>https://www.adb.org/projects/54023-001/main</t>
  </si>
  <si>
    <t>Climate Investment Funds (Strategic Climate Fund-Pilot Program for Climate Resilience)</t>
  </si>
  <si>
    <t>54212-001</t>
  </si>
  <si>
    <t>Building Coastal Resilience through Nature-Based Integrated Solutions</t>
  </si>
  <si>
    <t>BAN; BRU; IND; INO; KIR; MAL; MLD; PAK; PHI; REG; RMI; SRI; TUV; VAN</t>
  </si>
  <si>
    <t>Bangladesh; Brunei Darussalam; India; Indonesia; Kiribati; Malaysia; Maldives; Pakistan; Philippines; Regional; Marshall Islands; Sri Lanka; Tuvalu; Vanuatu</t>
  </si>
  <si>
    <t>Global Environment Facility (Special Climate Change Fund)</t>
  </si>
  <si>
    <t>https://www.adb.org/projects/54212-001/main</t>
  </si>
  <si>
    <t>55064-005</t>
  </si>
  <si>
    <t>Water Organization Partnerships for Resilience</t>
  </si>
  <si>
    <t>BAN; FIJ; NEP; REG; TAJ; TIM</t>
  </si>
  <si>
    <t>Bangladesh; Fiji; Nepal; Regional; Tajikistan; Timor-Leste</t>
  </si>
  <si>
    <t>SDSC-WAT</t>
  </si>
  <si>
    <t>https://www.adb.org/projects/55064-005/main</t>
  </si>
  <si>
    <t>55117-001</t>
  </si>
  <si>
    <t>Adaptation Metrics to Scale Up and Align Investment with Climate-Resilient Development</t>
  </si>
  <si>
    <t>BAN; PAK; PHI; REG</t>
  </si>
  <si>
    <t>Bangladesh; Pakistan; Philippines; Regional</t>
  </si>
  <si>
    <t>https://www.adb.org/projects/55117-001/main</t>
  </si>
  <si>
    <t>56026-001</t>
  </si>
  <si>
    <t>Knowledge Solutions for Trade Facilitation in Asia and the Pacific</t>
  </si>
  <si>
    <t>SDTC-RCI</t>
  </si>
  <si>
    <t>https://www.adb.org/projects/56026-001/main</t>
  </si>
  <si>
    <t>56028-001</t>
  </si>
  <si>
    <t>Maximizing Poverty Alleviation and Gender Co-benefits through Innovative Clean Energy Solutions in Asia and the Pacific</t>
  </si>
  <si>
    <t>MON; REG</t>
  </si>
  <si>
    <t>Mongolia; Regional</t>
  </si>
  <si>
    <t>https://www.adb.org/projects/56028-001/main</t>
  </si>
  <si>
    <t>56120-001</t>
  </si>
  <si>
    <t>Mainstreaming Nature-Positive Investments for Green. Resilient and Inclusive Recovery</t>
  </si>
  <si>
    <t>SDTC-ENV</t>
  </si>
  <si>
    <t>https://www.adb.org/projects/56120-001/main</t>
  </si>
  <si>
    <t>56130-001</t>
  </si>
  <si>
    <t>Supporting Climate Action in Finance Sector Operations</t>
  </si>
  <si>
    <t>BAN; INO; MON; PHI; REG; VIE</t>
  </si>
  <si>
    <t>Bangladesh; Indonesia; Mongolia; Philippines; Regional; Viet Nam</t>
  </si>
  <si>
    <t>SDSC-FIN</t>
  </si>
  <si>
    <t>https://www.adb.org/projects/56130-001/main</t>
  </si>
  <si>
    <t>56227-001</t>
  </si>
  <si>
    <t>Enabling a Just Transition to Low-Carbon and Climate-Resilient Economies and Societies in Asia and the Pacific</t>
  </si>
  <si>
    <t>https://www.adb.org/projects/56227-001/main</t>
  </si>
  <si>
    <t>CCFADC00052</t>
  </si>
  <si>
    <t>REG: Asia Mega Deltas Initiative - Adaptation Assessment for Spatial Planning of Investments in Rice-Based Agri-Food Systems of select Asian Mega Deltas</t>
  </si>
  <si>
    <t>SDTC-AR</t>
  </si>
  <si>
    <t>CCFADC00053</t>
  </si>
  <si>
    <t>REG: Scaling up climate adaptation through education</t>
  </si>
  <si>
    <t>SDSC-EDU</t>
  </si>
  <si>
    <t>CCFADC00057</t>
  </si>
  <si>
    <t>REG: SDCC Support to the Development of the ADB’s Climate Change Action Plan (CCAP) 2023-2027</t>
  </si>
  <si>
    <t>CCFADC00058</t>
  </si>
  <si>
    <t xml:space="preserve">SDTC-ENV Nature-based Solution (NbS) case study </t>
  </si>
  <si>
    <t>CCFCDC00081</t>
  </si>
  <si>
    <t>REG: South–south Knowledge Sharing on Air Quality and Carbon Neutrality Support</t>
  </si>
  <si>
    <t>44321-014</t>
  </si>
  <si>
    <t>Climate Resilient Rice Commercialization Sector Development Program (Additional Financing)</t>
  </si>
  <si>
    <t>0818</t>
  </si>
  <si>
    <t>https://www.adb.org/projects/44321-014/main</t>
  </si>
  <si>
    <t>49043-003</t>
  </si>
  <si>
    <t>Sustainable and Inclusive Energy Program (Subprogram 3)</t>
  </si>
  <si>
    <t>4256</t>
  </si>
  <si>
    <t>https://www.adb.org/projects/49043-003/main</t>
  </si>
  <si>
    <t>8429</t>
  </si>
  <si>
    <t>50288-005</t>
  </si>
  <si>
    <t>Strengthening Infrastructure Capacity and Innovation for Inclusive Growth–Phase 2</t>
  </si>
  <si>
    <t>PHCO</t>
  </si>
  <si>
    <t>https://www.adb.org/projects/50288-005/main</t>
  </si>
  <si>
    <t>52218-002</t>
  </si>
  <si>
    <t>Promoting Innovative Financial Inclusion Program (Subprogram 2)</t>
  </si>
  <si>
    <t>4249</t>
  </si>
  <si>
    <t>https://www.adb.org/projects/52218-002/main</t>
  </si>
  <si>
    <t>52220-002</t>
  </si>
  <si>
    <t>South Commuter Railway Project - Tranche 1</t>
  </si>
  <si>
    <t>4188</t>
  </si>
  <si>
    <t>https://www.adb.org/projects/52220-002/main</t>
  </si>
  <si>
    <t>Strengthening the Transition of Vulnerable Communities Affected by the South Commuter Railway Project (attached TA to the South Commuter Railway Project - Tranche 1)</t>
  </si>
  <si>
    <t>53047-003</t>
  </si>
  <si>
    <t>Support to Capital Market-Generated Infrastructure Financing Program - Subprogram 2</t>
  </si>
  <si>
    <t>4185</t>
  </si>
  <si>
    <t>https://www.adb.org/projects/53047-003/main</t>
  </si>
  <si>
    <t>53169-001</t>
  </si>
  <si>
    <t>Promoting an Interconnected, Inclusive, and Resilient Association of Southeast Asian Nations Capital Market</t>
  </si>
  <si>
    <t>BRU; CAM; INO; LAO; MAL; MYA; PHI; REG; SIN; THA; VIE</t>
  </si>
  <si>
    <t>Brunei Darussalam; Cambodia; Indonesia; Lao People's Democratic Republic; Malaysia; Myanmar; Philippines; Regional (Southeast Asia); Singapore; Thailand; Viet Nam</t>
  </si>
  <si>
    <t>Green Climate Fund (ASEAN Catalytic Green Finance Facility Green Recovery Program)</t>
  </si>
  <si>
    <t>https://www.adb.org/projects/53169-001/main</t>
  </si>
  <si>
    <t>53240-003</t>
  </si>
  <si>
    <t>Greater Mekong Subregion Cross-Border Livestock Health and Value Chains Improvement Project</t>
  </si>
  <si>
    <t>4280</t>
  </si>
  <si>
    <t>https://www.adb.org/projects/53240-003/main</t>
  </si>
  <si>
    <t>0873</t>
  </si>
  <si>
    <t>0872</t>
  </si>
  <si>
    <t>8433</t>
  </si>
  <si>
    <t>53261-001</t>
  </si>
  <si>
    <t>Sustainable Coastal and Marine Fisheries Project</t>
  </si>
  <si>
    <t>4270</t>
  </si>
  <si>
    <t>https://www.adb.org/projects/53261-001/main</t>
  </si>
  <si>
    <t>0869</t>
  </si>
  <si>
    <t>8431</t>
  </si>
  <si>
    <t>8432</t>
  </si>
  <si>
    <t>53290-001</t>
  </si>
  <si>
    <t>Greater Mekong Subregion Border Areas Health Project</t>
  </si>
  <si>
    <t>4233</t>
  </si>
  <si>
    <t>https://www.adb.org/projects/53290-001/main</t>
  </si>
  <si>
    <t>54152-001</t>
  </si>
  <si>
    <t>Sustainable Development Goals Indonesia One - Green Finance Facility (Phase 1)</t>
  </si>
  <si>
    <t>SEPF; SEOD</t>
  </si>
  <si>
    <t>Credit line (loan)</t>
  </si>
  <si>
    <t>4172</t>
  </si>
  <si>
    <t>https://www.adb.org/projects/54152-001/main</t>
  </si>
  <si>
    <t>Sustainable Development Goals Indonesia One – Green Finance Facility (Phase 1) [Attached TA to Sustainable Development Goals Indonesia One - Green Finance Facility (Phase 1)]</t>
  </si>
  <si>
    <t>54332-001</t>
  </si>
  <si>
    <t>Supporting Innovation in the Philippine Technical and Vocational Education and Training System Project</t>
  </si>
  <si>
    <t>4268</t>
  </si>
  <si>
    <t>https://www.adb.org/projects/54332-001/main</t>
  </si>
  <si>
    <t>54429-001</t>
  </si>
  <si>
    <t>Dili West Water Supply Project</t>
  </si>
  <si>
    <t>TIM</t>
  </si>
  <si>
    <t>Timor-Leste</t>
  </si>
  <si>
    <t>4213</t>
  </si>
  <si>
    <t>https://www.adb.org/projects/54429-001/main</t>
  </si>
  <si>
    <t>4214</t>
  </si>
  <si>
    <t>54430-001</t>
  </si>
  <si>
    <t>Energy Transition Sector Development Program, Subprogram 1</t>
  </si>
  <si>
    <t>SDP - Program loan</t>
  </si>
  <si>
    <t>4285</t>
  </si>
  <si>
    <t>https://www.adb.org/projects/54430-001/main</t>
  </si>
  <si>
    <t>8434</t>
  </si>
  <si>
    <t>8435</t>
  </si>
  <si>
    <t>8436</t>
  </si>
  <si>
    <t>Climate Investment Funds (Strategic Climate Fund-Scaling Up Renewable Energy Program)</t>
  </si>
  <si>
    <t>0878</t>
  </si>
  <si>
    <t>Supporting the Energy Transition Sector Development Program (attached TA to Energy Transition Sector Development Program, Subprogram 1)</t>
  </si>
  <si>
    <t>54445-001</t>
  </si>
  <si>
    <t>Public-Private Partnerships, Private Sector Development, and State-Owned Enterprise Reform</t>
  </si>
  <si>
    <t>VRM; SEER</t>
  </si>
  <si>
    <t>https://www.adb.org/projects/54445-001/main</t>
  </si>
  <si>
    <t>55020-001</t>
  </si>
  <si>
    <t>Infrastructure Improvement for Shrimp Aquaculture Project</t>
  </si>
  <si>
    <t>4283</t>
  </si>
  <si>
    <t>https://www.adb.org/projects/55020-001/main</t>
  </si>
  <si>
    <t>55063-001</t>
  </si>
  <si>
    <t>Promoting Research and Innovation through Modern and Efficient Science and Technology Parks Project</t>
  </si>
  <si>
    <t>4272</t>
  </si>
  <si>
    <t>https://www.adb.org/projects/55063-001/main</t>
  </si>
  <si>
    <t>CAM; INO; LAO; PHI; REG; THA; TIM; VIE</t>
  </si>
  <si>
    <t>Cambodia; Indonesia; Lao People's Democratic Republic; Philippines; Regional; Thailand; Timor-Leste; Viet Nam</t>
  </si>
  <si>
    <t>55134-001</t>
  </si>
  <si>
    <t>Science and Technology Project in Upper Secondary Education</t>
  </si>
  <si>
    <t>4244</t>
  </si>
  <si>
    <t>https://www.adb.org/projects/55134-001/main</t>
  </si>
  <si>
    <t>55224-002</t>
  </si>
  <si>
    <t>Developing Green City Action Plans to Accelerate Post-COVID-19 Competitiveness and Resilience (Subproject 1)</t>
  </si>
  <si>
    <t>https://www.adb.org/projects/55224-002/main</t>
  </si>
  <si>
    <t>55235-001</t>
  </si>
  <si>
    <t>State-Owned Enterprises’ Reform Program, Subprogram 1</t>
  </si>
  <si>
    <t>IRM; SEPF</t>
  </si>
  <si>
    <t>4251</t>
  </si>
  <si>
    <t>https://www.adb.org/projects/55235-001/main</t>
  </si>
  <si>
    <t>55255-001</t>
  </si>
  <si>
    <t>Trade and Competitiveness Program, Subprogram 1</t>
  </si>
  <si>
    <t>4267</t>
  </si>
  <si>
    <t>https://www.adb.org/projects/55255-001/main</t>
  </si>
  <si>
    <t>55268-001</t>
  </si>
  <si>
    <t>Climate Change Action Program, Subprogram 1</t>
  </si>
  <si>
    <t>SEEN; SEER; SEOD</t>
  </si>
  <si>
    <t>4186</t>
  </si>
  <si>
    <t>https://www.adb.org/projects/55268-001/main</t>
  </si>
  <si>
    <t>55268-002</t>
  </si>
  <si>
    <t>Accelerating Climate Resilience in Agriculture, Natural Resources and the Environment</t>
  </si>
  <si>
    <t>https://www.adb.org/projects/55268-002/main</t>
  </si>
  <si>
    <t>CAM; INO; LAO; MAL; PHI; REG; THA; VIE</t>
  </si>
  <si>
    <t>Cambodia; Indonesia; Lao People's Democratic Republic; Malaysia; Philippines; Regional (Southeast Asia); Thailand; Viet Nam</t>
  </si>
  <si>
    <t>56159-001</t>
  </si>
  <si>
    <t>Strengthening the Bio-Circular-Green Economy</t>
  </si>
  <si>
    <t>TRM</t>
  </si>
  <si>
    <t>https://www.adb.org/projects/56159-001/main</t>
  </si>
  <si>
    <t>CAM; INO; LAO; MAL; PHI; REG; THA; TIM; VIE</t>
  </si>
  <si>
    <t>Cambodia; Indonesia; Lao People's Democratic Republic; Malaysia; Philippines; Regional; Thailand; Timor-Leste; Viet Nam</t>
  </si>
  <si>
    <t>56249-001</t>
  </si>
  <si>
    <t>Paris Agreement Alignment of Mekong Delta Region Master Plan Transport Projects</t>
  </si>
  <si>
    <t>https://www.adb.org/projects/56249-001/main</t>
  </si>
  <si>
    <t>56295-001</t>
  </si>
  <si>
    <t>Integrating Gender and Social Inclusion Dimensions in Climate Change Interventions in Southeast Asia</t>
  </si>
  <si>
    <t>Cambodia; Indonesia; Lao People's Democratic Republic; Philippines; Regional (Southeast Asia); Thailand; Timor-Leste; Viet Nam</t>
  </si>
  <si>
    <t>https://www.adb.org/projects/56295-001/main</t>
  </si>
  <si>
    <t>CCFADC00056</t>
  </si>
  <si>
    <t>PHI: Accelerating Climate-Resilient Agriculture in the Philippines</t>
  </si>
  <si>
    <t xml:space="preserve"> CCFADC00056</t>
  </si>
  <si>
    <t>CCFADC00054</t>
  </si>
  <si>
    <t>REG: Scoping for climate adaptation and resilience in Asian Development Fund 14</t>
  </si>
  <si>
    <t>SPD</t>
  </si>
  <si>
    <t>SPOP</t>
  </si>
  <si>
    <t xml:space="preserve"> CCFADC00054</t>
  </si>
  <si>
    <t>CCFADC00080</t>
  </si>
  <si>
    <t>REG: Support for Clean Energy Financing Partnership Facility Administration</t>
  </si>
  <si>
    <t>51012-003</t>
  </si>
  <si>
    <t>Skills Development for a Modern Economy Project</t>
  </si>
  <si>
    <t>https://www.adb.org/projects/51012-003/main</t>
  </si>
  <si>
    <t>48025-004</t>
  </si>
  <si>
    <t>Central Asia Regional Economic Cooperation Corridor 2 (Pap-Namangan-Andijan) Railway Electrification Project – Additional Financing</t>
  </si>
  <si>
    <t>https://www.adb.org/projects/48025-004/main</t>
  </si>
  <si>
    <t>51401-002</t>
  </si>
  <si>
    <t>Shaanxi Green Intelligent Transport and Logistics Management Demonstration Project</t>
  </si>
  <si>
    <t>https://www.adb.org/projects/51401-002/main</t>
  </si>
  <si>
    <t>53052-001</t>
  </si>
  <si>
    <t>Hunan Miluo River Disaster Risk Management and Comprehensive Environment Improvement Project</t>
  </si>
  <si>
    <t>https://www.adb.org/projects/53052-001/main</t>
  </si>
  <si>
    <t>51033-001</t>
  </si>
  <si>
    <t>Air Quality Improvement in the Greater Beijing–Tianjin–Hebei Region—Green Financing Scale up Project</t>
  </si>
  <si>
    <t>https://www.adb.org/projects/51033-001/main</t>
  </si>
  <si>
    <t>53045-003</t>
  </si>
  <si>
    <t>Nuku'alofa Port Upgrade Project</t>
  </si>
  <si>
    <t>0774</t>
  </si>
  <si>
    <t>https://www.adb.org/projects/53045-003/main</t>
  </si>
  <si>
    <t>48484-005</t>
  </si>
  <si>
    <t>Outer Island Maritime Infrastructure Project (Second Additional Financing)</t>
  </si>
  <si>
    <t>0775</t>
  </si>
  <si>
    <t>https://www.adb.org/projects/48484-005/main</t>
  </si>
  <si>
    <t>53326-001</t>
  </si>
  <si>
    <t>Bengaluru Metro Rail Project</t>
  </si>
  <si>
    <t>https://www.adb.org/projects/53326-001/main</t>
  </si>
  <si>
    <t>53192-003</t>
  </si>
  <si>
    <t>Bengaluru Smart Energy Efficient Power Distribution Project</t>
  </si>
  <si>
    <t>https://www.adb.org/projects/51077-003/main</t>
  </si>
  <si>
    <t>53118-001</t>
  </si>
  <si>
    <t>Livable Cities Investment Project for Balanced Development</t>
  </si>
  <si>
    <t>https://www.adb.org/projects/53118-001/main</t>
  </si>
  <si>
    <t>53022-001</t>
  </si>
  <si>
    <t>Landslide Risk Management Sector Project</t>
  </si>
  <si>
    <t>Sector grant</t>
  </si>
  <si>
    <t>https://www.adb.org/projects/53022-001/main</t>
  </si>
  <si>
    <t>0793</t>
  </si>
  <si>
    <t>49055-007</t>
  </si>
  <si>
    <t>Balakot Hydropower Development Project</t>
  </si>
  <si>
    <t>https://www.adb.org/projects/49055-007/main</t>
  </si>
  <si>
    <t>53165-002</t>
  </si>
  <si>
    <t>Energy Sector Reforms and Financial Sustainability Program (Subprogram 2)</t>
  </si>
  <si>
    <t>https://www.adb.org/projects/53165-002/main</t>
  </si>
  <si>
    <t>54123-001</t>
  </si>
  <si>
    <t>Urban Transport Electrification Project</t>
  </si>
  <si>
    <t>https://www.adb.org/projects/54123-001/main</t>
  </si>
  <si>
    <t>0808</t>
  </si>
  <si>
    <t>0809</t>
  </si>
  <si>
    <t>45233-007</t>
  </si>
  <si>
    <t>Integrated Social Protection Development Program</t>
  </si>
  <si>
    <t>https://www.adb.org/projects/45233-007/main</t>
  </si>
  <si>
    <t>0814</t>
  </si>
  <si>
    <t>0815</t>
  </si>
  <si>
    <t>Education Above All Foundation</t>
  </si>
  <si>
    <t>48404-004</t>
  </si>
  <si>
    <t>Central Asia Regional Economic Cooperation Corridor Development Investment Program (Tranche 2)</t>
  </si>
  <si>
    <t>https://www.adb.org/projects/48404-004/main</t>
  </si>
  <si>
    <t>51036-002</t>
  </si>
  <si>
    <t>Khyber Pakhtunkhwa Cities Improvement Project</t>
  </si>
  <si>
    <t>https://www.adb.org/projects/51036-002/main</t>
  </si>
  <si>
    <t>0816</t>
  </si>
  <si>
    <t>53109-001</t>
  </si>
  <si>
    <t>Climate- and Disaster-Resilient Irrigation and Drainage Modernization in the Vakhsh River Basin Project</t>
  </si>
  <si>
    <t>0810</t>
  </si>
  <si>
    <t>https://www.adb.org/projects/53109-001/main</t>
  </si>
  <si>
    <t>53271-001</t>
  </si>
  <si>
    <t>Central Asia Regional Economic Cooperation Corridor 2 (Bukhara-Miskin-Urgench-Khiva) Railway Electrification Project</t>
  </si>
  <si>
    <t>https://www.adb.org/projects/53271-001/main</t>
  </si>
  <si>
    <t>52045-001</t>
  </si>
  <si>
    <t>Tashkent Province Sewerage Improvement Project</t>
  </si>
  <si>
    <t>https://www.adb.org/projects/52045-001/main</t>
  </si>
  <si>
    <t>53049-001</t>
  </si>
  <si>
    <t>Jiangxi Ganzhou Rural Vitalization and Comprehensive Environment Improvement Project</t>
  </si>
  <si>
    <t>https://www.adb.org/projects/53049-0012/main</t>
  </si>
  <si>
    <t>53053-001</t>
  </si>
  <si>
    <t>Henan Xichuan Integrated Ecological Protection and Environmental Improvement Project</t>
  </si>
  <si>
    <t>https://www.adb.org/projects/53053-001/main</t>
  </si>
  <si>
    <t>53050-001</t>
  </si>
  <si>
    <t>Hunan Xiangxi Rural Environmental Improvement and Green Development Project</t>
  </si>
  <si>
    <t>https://www.adb.org/projects/53050-001/main</t>
  </si>
  <si>
    <t>50050-005</t>
  </si>
  <si>
    <t>Guangxi Regional Cooperation and Integration Promotion Investment Program - Tranche 3</t>
  </si>
  <si>
    <t>https://www.adb.org/projects/50050-005/main</t>
  </si>
  <si>
    <t>52245-001</t>
  </si>
  <si>
    <t>Public Service Sector Public-Private Partnership Promotion and Elderly Care Demonstration Project</t>
  </si>
  <si>
    <t>https://www.adb.org/projects/52245-001/main</t>
  </si>
  <si>
    <t>51384-001</t>
  </si>
  <si>
    <t>Guangxi Hezhou Environment Restoration and Sustainable Development Project</t>
  </si>
  <si>
    <t>https://www.adb.org/projects/51384-001/main</t>
  </si>
  <si>
    <t>53060-001</t>
  </si>
  <si>
    <t>Shaanxi Xi′an Preschool Education Development Program</t>
  </si>
  <si>
    <t>https://www.adb.org/projects/53060-001/main</t>
  </si>
  <si>
    <t>54196-001</t>
  </si>
  <si>
    <t>COVID-19 Response for Affected Poor and Vulnerable Groups Project</t>
  </si>
  <si>
    <t>0796</t>
  </si>
  <si>
    <t>https://www.adb.org/projects/54196-001/main</t>
  </si>
  <si>
    <t>0797</t>
  </si>
  <si>
    <t>49450-027</t>
  </si>
  <si>
    <t>Renewable Energy Development Project (additional financing)</t>
  </si>
  <si>
    <t>0813</t>
  </si>
  <si>
    <t>https://www.adb.org/projects/49450-027/main</t>
  </si>
  <si>
    <t>49450-026</t>
  </si>
  <si>
    <t>Energy Security Project (additional financing)</t>
  </si>
  <si>
    <t>RMI</t>
  </si>
  <si>
    <t>Marshall Islands</t>
  </si>
  <si>
    <t>0817</t>
  </si>
  <si>
    <t>https://www.adb.org/projects/49450-026/main</t>
  </si>
  <si>
    <t>49450-029</t>
  </si>
  <si>
    <t>Energy Access Project (Additional Financing)</t>
  </si>
  <si>
    <t>0811</t>
  </si>
  <si>
    <t>https://www.adb.org/projects/49450-029/main</t>
  </si>
  <si>
    <t>51271-003</t>
  </si>
  <si>
    <t>Urban Water Supply and Sanitation Sector Project (Additional Financing)</t>
  </si>
  <si>
    <t>0801</t>
  </si>
  <si>
    <t>https://www.adb.org/projects/51271-003/main</t>
  </si>
  <si>
    <t>53421-002</t>
  </si>
  <si>
    <t>Land and Maritime Connectivity Project Tranche 1</t>
  </si>
  <si>
    <t>https://www.adb.org/projects/53421-002/main</t>
  </si>
  <si>
    <t>0794</t>
  </si>
  <si>
    <t>48444-005</t>
  </si>
  <si>
    <t>Sustainable Highlands Highway Investment Program, Tranche 2</t>
  </si>
  <si>
    <t>PATC; PNRM</t>
  </si>
  <si>
    <t>https://www.adb.org/projects/48444-005/main</t>
  </si>
  <si>
    <t>45207-006</t>
  </si>
  <si>
    <t>Irrigation Management Improvement Project - Additional Financing</t>
  </si>
  <si>
    <t>https://www.adb.org/projects/45207-006/main</t>
  </si>
  <si>
    <t>54336-001</t>
  </si>
  <si>
    <t>Supporting Post-COVID-19 Small-Scale Employment Creation Project</t>
  </si>
  <si>
    <t>https://www.adb.org/projects/54336-001/main</t>
  </si>
  <si>
    <t>53382-002</t>
  </si>
  <si>
    <t>South Asia Subregional Economic Cooperation Dhaka–Sylhet Corridor Road Investment Project-Tranche 1</t>
  </si>
  <si>
    <t>https://www.adb.org/projects/53382-002/main</t>
  </si>
  <si>
    <t>51252-005</t>
  </si>
  <si>
    <t>Financial Market Development Program (Subprogram 3)</t>
  </si>
  <si>
    <t>https://www.adb.org/projects/51252-005/main</t>
  </si>
  <si>
    <t>54355-001</t>
  </si>
  <si>
    <t>Green and Resilient Affordable Housing Sector Project</t>
  </si>
  <si>
    <t>https://www.adb.org/projects/54355-001/main</t>
  </si>
  <si>
    <t>0812</t>
  </si>
  <si>
    <t>52328-002</t>
  </si>
  <si>
    <t>Maharashtra Rural Connectivity Improvement Project - Additional Financing</t>
  </si>
  <si>
    <t>https://www.adb.org/projects/52328-002/main</t>
  </si>
  <si>
    <t>53264-001</t>
  </si>
  <si>
    <t>Maharashtra Agribusiness Network Project</t>
  </si>
  <si>
    <t>https://www.adb.org/projects/53264-001/main</t>
  </si>
  <si>
    <t>53277-002</t>
  </si>
  <si>
    <t>Assam Skill University Project</t>
  </si>
  <si>
    <t>https://www.adb.org/projects/53277-002/main</t>
  </si>
  <si>
    <t>54465-001</t>
  </si>
  <si>
    <t>Industrial Corridor Development Program (Subprogram 1)</t>
  </si>
  <si>
    <t>https://www.adb.org/projects/54465-001/main</t>
  </si>
  <si>
    <t>51337-001</t>
  </si>
  <si>
    <t>Tamil Nadu Industrial Connectivity Project</t>
  </si>
  <si>
    <t>https://www.adb.org/projects/51337-001/main</t>
  </si>
  <si>
    <t>53067-004</t>
  </si>
  <si>
    <t>Inclusive, Resilient, and Sustainable Housing for Urban Poor Sector Project in Tamil Nadu</t>
  </si>
  <si>
    <t>https://www.adb.org/projects/53067-004/main</t>
  </si>
  <si>
    <t>49107-009</t>
  </si>
  <si>
    <t>Integrated Urban Flood Management for the Chennai-Kosasthalaiyar Basin Project</t>
  </si>
  <si>
    <t>https://www.adb.org/projects/49107-009/main</t>
  </si>
  <si>
    <t>52028-004</t>
  </si>
  <si>
    <t>Jharkhand Urban Water Supply Improvement Project</t>
  </si>
  <si>
    <t>https://www.adb.org/projects/52028-004/main</t>
  </si>
  <si>
    <t>55054-001</t>
  </si>
  <si>
    <t>Sustainable Urban Development and Service Delivery Program (Subprogram 1)</t>
  </si>
  <si>
    <t>https://www.adb.org/projects/55054-001/main</t>
  </si>
  <si>
    <t>38272-044</t>
  </si>
  <si>
    <t>Uttarakhand Integrated and Resilient Urban Development Project</t>
  </si>
  <si>
    <t>https://www.adb.org/projects/38272-044/main</t>
  </si>
  <si>
    <t>53262-001</t>
  </si>
  <si>
    <t>Agartala City Urban Development Project</t>
  </si>
  <si>
    <t>https://www.adb.org/projects/53262-001/main</t>
  </si>
  <si>
    <t>51073-004</t>
  </si>
  <si>
    <t>Delhi-Meerut Regional Rapid Transit System Investment Project - Tranche 2</t>
  </si>
  <si>
    <t>8410</t>
  </si>
  <si>
    <t>https://www.adb.org/projects/51073-004/main</t>
  </si>
  <si>
    <t>54107-002</t>
  </si>
  <si>
    <t>Electricity Grid Modernization Project – Additional Financing</t>
  </si>
  <si>
    <t>https://www.adb.org/projects/54107-002/main</t>
  </si>
  <si>
    <t>55085-001</t>
  </si>
  <si>
    <t>Responsive COVID-19 Vaccines for Recovery Project under the Asia Pacific Vaccine Access Facility</t>
  </si>
  <si>
    <t>https://www.adb.org/projects/55085-001/main</t>
  </si>
  <si>
    <t>51107-003</t>
  </si>
  <si>
    <t>Health System Enhancement Project - Additional Financing</t>
  </si>
  <si>
    <t>https://www.adb.org/projects/51107-003/main</t>
  </si>
  <si>
    <t>50301-004</t>
  </si>
  <si>
    <t>Second Integrated Road Investment Program-Tranche 3</t>
  </si>
  <si>
    <t>https://www.adb.org/projects/50301-004/main</t>
  </si>
  <si>
    <t>44263-016</t>
  </si>
  <si>
    <t>Inclusive Financial Sector Development Program, Subprogram 3</t>
  </si>
  <si>
    <t>https://www.adb.org/projects/44263-016/main</t>
  </si>
  <si>
    <t>53199-001</t>
  </si>
  <si>
    <t>Livable Cities Investment Project</t>
  </si>
  <si>
    <t>https://www.adb.org/projects/53199-001/main</t>
  </si>
  <si>
    <t>53372-001</t>
  </si>
  <si>
    <t>Road Network Improvement Project (Phase 2)</t>
  </si>
  <si>
    <t>https://www.adb.org/projects/53372-001/main</t>
  </si>
  <si>
    <t>48118-005</t>
  </si>
  <si>
    <t>Greater Mekong Subregion Health Security Project (Additional Financing)</t>
  </si>
  <si>
    <t>https://www.adb.org/projects/48118-005/main</t>
  </si>
  <si>
    <t>53220-001</t>
  </si>
  <si>
    <t>Sustainable and Reliable Energy Access Program - Western and Central Java</t>
  </si>
  <si>
    <t>https://www.adb.org/projects53220-001/main</t>
  </si>
  <si>
    <t>52332-001</t>
  </si>
  <si>
    <t>Higher Education for Technology and Innovation Project</t>
  </si>
  <si>
    <t>https://www.adb.org/projects/52332-001/main</t>
  </si>
  <si>
    <t>53211-001</t>
  </si>
  <si>
    <t>Competitiveness, Industrial Modernization, and Trade Acceleration Program, Subprogram 1</t>
  </si>
  <si>
    <t>https://www.adb.org/projects/53211-001/main</t>
  </si>
  <si>
    <t>54461-001</t>
  </si>
  <si>
    <t>Boosting Productivity Through Human Capital Development Program (Subprogram 1)</t>
  </si>
  <si>
    <t>SEPF, SEHS, IRM</t>
  </si>
  <si>
    <t>https://www.adb.org/projects/54461-001/main</t>
  </si>
  <si>
    <t>55105-001</t>
  </si>
  <si>
    <t>Build Universal Health Care Program (Subprogram 1)</t>
  </si>
  <si>
    <t>https://www.adb.org/projects/55105-001/main</t>
  </si>
  <si>
    <t>52173-003</t>
  </si>
  <si>
    <t>Local Governance Reform Program (Subprogram 2)</t>
  </si>
  <si>
    <t>https://www.adb.org/projects/52173-003/main</t>
  </si>
  <si>
    <t>49117-004</t>
  </si>
  <si>
    <t>Facilitating Youth School-to-Work Transition Program (Subprogram 3)</t>
  </si>
  <si>
    <t>SEPF, SEHS</t>
  </si>
  <si>
    <t>Program loan</t>
  </si>
  <si>
    <t>https://www.adb.org/projects/49117-004/main</t>
  </si>
  <si>
    <t>52181-001</t>
  </si>
  <si>
    <t>Metro Manila Bridges Project</t>
  </si>
  <si>
    <t>https://www.adb.org/projects/52181-001/main</t>
  </si>
  <si>
    <t>49177-002</t>
  </si>
  <si>
    <t>Power Distribution Modernization Project</t>
  </si>
  <si>
    <t>https://www.adb.org/projects/49177-002/main</t>
  </si>
  <si>
    <t>52320-002</t>
  </si>
  <si>
    <t>Presidente Nicolau Lobato International Airport Expansion Project</t>
  </si>
  <si>
    <t>https://www.adb.org/projects/52320-002/main</t>
  </si>
  <si>
    <t>53395-001</t>
  </si>
  <si>
    <t>Water Supply and Sanitation Investment Project</t>
  </si>
  <si>
    <t>https://www.adb.org/projects/53395-001/main</t>
  </si>
  <si>
    <t>0792</t>
  </si>
  <si>
    <t>49026-004</t>
  </si>
  <si>
    <t>Climate Resilient Inclusive Infrastructure for Ethnic Minorities Project I</t>
  </si>
  <si>
    <t>https://www.adb.org/projects/49026-004/main</t>
  </si>
  <si>
    <t>0798</t>
  </si>
  <si>
    <t>53376-001</t>
  </si>
  <si>
    <t>DBL Highway Project</t>
  </si>
  <si>
    <t>https://www.adb.org/projects/53376-001/main</t>
  </si>
  <si>
    <t>53283-001</t>
  </si>
  <si>
    <t>Green Yellow Rooftop Solar Project</t>
  </si>
  <si>
    <t>https://www.adb.org/projects/53283-001/main</t>
  </si>
  <si>
    <t>CF99</t>
  </si>
  <si>
    <t>54211-001</t>
  </si>
  <si>
    <t>Lotus Wind Power Project</t>
  </si>
  <si>
    <t>https://www.adb.org/projects/54211-001/main</t>
  </si>
  <si>
    <t>CF 96</t>
  </si>
  <si>
    <t>CF 97</t>
  </si>
  <si>
    <t>CF 98</t>
  </si>
  <si>
    <t>52287-001</t>
  </si>
  <si>
    <t>Prime Road National Solar Park Project</t>
  </si>
  <si>
    <t>https://www.adb.org/projects/52287-001/main</t>
  </si>
  <si>
    <t>CF 94</t>
  </si>
  <si>
    <t>54013-001</t>
  </si>
  <si>
    <t>B.Grimm Viet Nam Solar Power Project (Dau Tieng Project)</t>
  </si>
  <si>
    <t>CF100</t>
  </si>
  <si>
    <t>54433-001</t>
  </si>
  <si>
    <t>M Square Affordable Housing Project</t>
  </si>
  <si>
    <t>https://www.adb.org/projects/54433-001/main</t>
  </si>
  <si>
    <t>54164-001</t>
  </si>
  <si>
    <t>IIFLHF Supporting Access to Affordable Green Housing for Women Project</t>
  </si>
  <si>
    <t>https://www.adb.org/projects/54164-001/main</t>
  </si>
  <si>
    <t>50146-003</t>
  </si>
  <si>
    <t>ENA Investment Program Phase 2</t>
  </si>
  <si>
    <t>https://www.adb.org/projects/50146-003/main</t>
  </si>
  <si>
    <t>55106-001</t>
  </si>
  <si>
    <t>ECOM COVID-19 Smallholder Farmer Climate Resilient and Livelihood Support Project</t>
  </si>
  <si>
    <t>IND; INO; PNG; REG; VIE</t>
  </si>
  <si>
    <t>India; Indonesia; Papua New Guinea; Regional; Viet Nam</t>
  </si>
  <si>
    <t>https://www.adb.org/projects/55106-001/main</t>
  </si>
  <si>
    <t>52358-001</t>
  </si>
  <si>
    <t>Tianzow Advanced Pig Breeding Stock Project</t>
  </si>
  <si>
    <t>https://www.adb.org/projects/52358-001/main</t>
  </si>
  <si>
    <t>55301-001</t>
  </si>
  <si>
    <t>Cimory Inclusive Dairy Value Chain Project</t>
  </si>
  <si>
    <t>https://www.adb.org/projects/55301-001/main</t>
  </si>
  <si>
    <t>54222-001</t>
  </si>
  <si>
    <t>Promoting Advanced Biofuels Through High Technology</t>
  </si>
  <si>
    <t>Cofinancing (Syndicated/Contractual)</t>
  </si>
  <si>
    <t>Clean Energy Financing Partnership Facility (Asian Clean Energy Fund)</t>
  </si>
  <si>
    <t>Technical Assistance</t>
  </si>
  <si>
    <t>https://www.adb.org/projects/54222-001/main</t>
  </si>
  <si>
    <t>53341-001</t>
  </si>
  <si>
    <t>Supporting Renewable Technology-Inclusive Heat Supply Legislation</t>
  </si>
  <si>
    <t>TASF</t>
  </si>
  <si>
    <t>https://www.adb.org/projects/53341-001/main</t>
  </si>
  <si>
    <t>54142-002</t>
  </si>
  <si>
    <t>Preparing Renewable Energy for Climate Resilience</t>
  </si>
  <si>
    <t>https://www.adb.org/projects/54142-002/main</t>
  </si>
  <si>
    <t>54393-001</t>
  </si>
  <si>
    <t>Inclusive Gender-Responsive Private Sector Business Development in Climate-Resilient Agribusiness Projects in Asia and the Pacific</t>
  </si>
  <si>
    <t>ARM; BAN; BHU; CAM; IND; INO; KIR; KGZ; KAZ; LAO; MLD; MON; NEP; PNG; PHI; SAM; SOL; TAJ; THA; TON; VAN; VIE; REG</t>
  </si>
  <si>
    <t>Armenia; Bangladesh; Bhutan; Cambodia; India; Indonesia; Kiribati; Kyrgyz Republic; Kazakhstan; Lao People's Democratic Republic; Maldives; Mongolia; Nepal; Papua New Guinea; Philippines; Samoa; Solomon Islands; Tajikistan; Thailand; Tonga; Vanuatu; Viet Nam; Regional</t>
  </si>
  <si>
    <t>https://www.adb.org/projects/54393-001/main</t>
  </si>
  <si>
    <t>54197-002</t>
  </si>
  <si>
    <t>Climate Resilience Capacity Building for Women in Poultry and Fish Farming</t>
  </si>
  <si>
    <t>REG; BAN; MYA; PHI</t>
  </si>
  <si>
    <t>Regional; Bangladesh; Myanmar; Philippines</t>
  </si>
  <si>
    <t>https://www.adb.org/projects/54197-002/main</t>
  </si>
  <si>
    <t>55024-001</t>
  </si>
  <si>
    <t>Opportunities to Accelerate Coal to Clean Power Transition in Selected Southeast Asian Developing Member Countries</t>
  </si>
  <si>
    <t>https://www.adb.org/projects/55024-001/main</t>
  </si>
  <si>
    <t>54164-002</t>
  </si>
  <si>
    <t>Enabling the Ecosystem to Improve Access to Green Affordable Housing for Women</t>
  </si>
  <si>
    <t>Urban Climate Change Resilience Trust Fund</t>
  </si>
  <si>
    <t>https://www.adb.org/projects/54164-002/main</t>
  </si>
  <si>
    <t>54388-001</t>
  </si>
  <si>
    <t>Supporting the Establishment of National Standardized Spatial Data Infrastructure</t>
  </si>
  <si>
    <t>ARRM</t>
  </si>
  <si>
    <t>54240-001</t>
  </si>
  <si>
    <t>Promoting Clean Energy Usage through Enhanced Adoption of Electric Vehicles and Grid Integration of Battery Energy Storage Systems</t>
  </si>
  <si>
    <t>https://www.adb.org/projects/54240-001/main</t>
  </si>
  <si>
    <t>55051-001</t>
  </si>
  <si>
    <t>Preparing the Pacific Regional Financing Facility</t>
  </si>
  <si>
    <t>FSM; KIR; REG; RMI; SAM; SOL; TUV; VAN</t>
  </si>
  <si>
    <t>Federated States of Micronesia; Kiribati; Regional; Samoa; Solomon Islands; Tuvalu; Vanuatu</t>
  </si>
  <si>
    <t>https://www.adb.org/projects/55051-001/main</t>
  </si>
  <si>
    <t>54386-001</t>
  </si>
  <si>
    <t>Promoting Life Cycle Management of Fluorocarbons</t>
  </si>
  <si>
    <t>https://www.adb.org/projects/54386-001/main</t>
  </si>
  <si>
    <t>48218-012</t>
  </si>
  <si>
    <t>Implementation Support for the Nuts and Fruits in Hilly Areas Project</t>
  </si>
  <si>
    <t>https://www.adb.org/projects/48218-012/main</t>
  </si>
  <si>
    <t>55082-002</t>
  </si>
  <si>
    <t>Supporting COVID-19 Response and Vaccination Program</t>
  </si>
  <si>
    <t>https://www.adb.org/projects/55082-002/main</t>
  </si>
  <si>
    <t>55006-002</t>
  </si>
  <si>
    <t>https://www.adb.org/projects/55006-002/main</t>
  </si>
  <si>
    <t>55056-001</t>
  </si>
  <si>
    <t>Scaling Up the East-Australasian Flyway Initiative</t>
  </si>
  <si>
    <t>BAN; CAM; INO; MAL; MON; PHI; PRC; REG; THA; VIE</t>
  </si>
  <si>
    <t>Bangladesh; Cambodia; Indonesia; Malaysia; Mongolia; Philippines; People's Republic of China; Regional; Thailand; Viet Nam</t>
  </si>
  <si>
    <t>https://www.adb.org/projects/55056-001/main</t>
  </si>
  <si>
    <t>54447-001</t>
  </si>
  <si>
    <t>Integrated Framework for Cost-Effective Disaster Risk Management</t>
  </si>
  <si>
    <t>https://www.adb.org/projects/54447-001/main</t>
  </si>
  <si>
    <t>54455-001</t>
  </si>
  <si>
    <t>Developing Private Sector Next-Generation Renewable Energy Opportunities in Southeast Asia</t>
  </si>
  <si>
    <t>CAM; INO; LAO; PHI; REG; THA; VIE</t>
  </si>
  <si>
    <t>Cambodia; Indonesia; Lao People's Democratic Republic; Philippines; Regional; Thailand; Viet Nam</t>
  </si>
  <si>
    <t>https://www.adb.org/projects/54455-001/main</t>
  </si>
  <si>
    <t>Supporting Capacity for Affordable Housing Delivery (attached TA to Inclusive, Resilient, and Sustainable Housing for Urban Poor Sector Project in Tamil Nadu)</t>
  </si>
  <si>
    <t>44934-031</t>
  </si>
  <si>
    <t>Microinsurance for Climate Change and Disaster Resilience: Capacity Building and Implementation Support</t>
  </si>
  <si>
    <t>https://www.adb.org/projects/44934-031/main</t>
  </si>
  <si>
    <t>55046-001</t>
  </si>
  <si>
    <t>Scaling Up Climate Financing and Carbon Neutrality in Hainan</t>
  </si>
  <si>
    <t>https://www.adb.org/projects/55046-001/main</t>
  </si>
  <si>
    <t>Enhancing Market Linkages for Farmer Producer Organizations (attached TA to Maharashtra Agribusiness Network Project)</t>
  </si>
  <si>
    <t>55036-001</t>
  </si>
  <si>
    <t>Promoting Innovative Financing for Ecosystem Protection and Restoration</t>
  </si>
  <si>
    <t>https://www.adb.org/projects/55036-001/main</t>
  </si>
  <si>
    <t>55227-002</t>
  </si>
  <si>
    <t>Preparing the Hydro Taveuni Hydropower Project</t>
  </si>
  <si>
    <t>SPSO; PSIF2</t>
  </si>
  <si>
    <t>https://www.adb.org/projects/55227-002/main</t>
  </si>
  <si>
    <t>55035-001</t>
  </si>
  <si>
    <t>Research for Demonstration of Carbon Capture, Utilization, and Storage Technologies in Industrial Sectors of Yunnan Province</t>
  </si>
  <si>
    <t>https://www.adb.org/projects/55035-001/main</t>
  </si>
  <si>
    <t>55079-002</t>
  </si>
  <si>
    <t>Promoting Increased Renewable Energy Deployment, Energy Efficiency, and Power System Resilience</t>
  </si>
  <si>
    <t>https://www.adb.org/projects/55079-002/main</t>
  </si>
  <si>
    <t>Capacity Building of Electricidade de Timor-Leste in Distribution Network Operation and Maintenance (attached TA to Power Distribution Modernization Project)</t>
  </si>
  <si>
    <t>TBD</t>
  </si>
  <si>
    <t>Capacity Development for the Agartala City Urban Development Project (attached TA to the Agartala City Urban Development Project)</t>
  </si>
  <si>
    <t>Knowledge Services for Industrial Corridor Development Program (attached TA to Industrial Corridor Development Program (Subprogram 1))</t>
  </si>
  <si>
    <t>55217-001</t>
  </si>
  <si>
    <t>Enhancing Climate Resilience in the Pyanj River Basin</t>
  </si>
  <si>
    <t>https://www.adb.org/projects/55217-001/main</t>
  </si>
  <si>
    <t>Capacity Development for Post-COVID-19 Small-Scale Employment Creation (attached TA to Supporting Post-COVID-19 Small-Scale Employment Creation Project)</t>
  </si>
  <si>
    <t>Technical Support and Capacity Development in Urban Planning (attached TA to Livable Cities Investment Project)</t>
  </si>
  <si>
    <t>55140-001</t>
  </si>
  <si>
    <t>Southeast Asia Energy Sector Development, Investment Planning and Capacity Building Facility, Phase 2</t>
  </si>
  <si>
    <t>CAM; INO; PHI; REG; THA; TIM; VIE</t>
  </si>
  <si>
    <t>Cambodia; Indonesia; Philippines; Regional; Thailand; Timor-Leste; Viet Nam</t>
  </si>
  <si>
    <t>https://www.adb.org/projects/55140-001/main</t>
  </si>
  <si>
    <t>34418-024</t>
  </si>
  <si>
    <t>Support to Southwest Area Integrated Water Resources Planning and Management Project – Additional Financing</t>
  </si>
  <si>
    <t>https://www.adb.org/projects/34418-024/main</t>
  </si>
  <si>
    <t>52320-004</t>
  </si>
  <si>
    <t>Capacity Building for Presidente Nicolau Lobato International Airport Expansion Project</t>
  </si>
  <si>
    <t>https://www.adb.org/projects/52320-004/main</t>
  </si>
  <si>
    <t>Institutional Capacity Support for Modern Utility Management (attached TA to Tashkent Province Sewerage Improvement Project)</t>
  </si>
  <si>
    <t>Enhancing Climate Resilience in Uttarakhand Urban Development (attached TA to Uttarakhand Integrated and Resilient Urban Development Project)</t>
  </si>
  <si>
    <t>55064-002</t>
  </si>
  <si>
    <t>Integrating Climate Resilience in the Water Sector</t>
  </si>
  <si>
    <t>https://www.adb.org/projects/55064-002/main</t>
  </si>
  <si>
    <t>54021-001</t>
  </si>
  <si>
    <t>Promotion of the Northeast Asia Power System Interconnection</t>
  </si>
  <si>
    <t>https://www.adb.org/projects/54021-001/main</t>
  </si>
  <si>
    <t>Support to Operation and Maintenance and Financial Sustainability of Water Resources Infrastructure (attached TA to Climate- and Disaster-Resilient Irrigation and Drainage Modernization in the Vakhsh River Basin Project)</t>
  </si>
  <si>
    <t>55225-001</t>
  </si>
  <si>
    <t>Preparing Climate-Resilient Agricultural and Natural Resources Development Projects</t>
  </si>
  <si>
    <t>https://www.adb.org/projects/55225-001/main</t>
  </si>
  <si>
    <t>55162-001</t>
  </si>
  <si>
    <t>Strengthening Cooperation on Disaster Risk Management within the Association of Southeast Asian Nations</t>
  </si>
  <si>
    <t>CAM; INO; LAO; MAL; PHI; THA; VIE</t>
  </si>
  <si>
    <t>Cambodia; Indonesia; Lao People's Democratic Republic; Malaysia; Philippines; Regional; Thailand; Viet Nam</t>
  </si>
  <si>
    <t>https://www.adb.org/projects/55162-001/main</t>
  </si>
  <si>
    <t>Canadian Cooperation Fund</t>
  </si>
  <si>
    <t>Supporting the Green and Resilient Affordable Housing Sector Project (attached TA to the Green and Resilient Affordable Housing Sector Project)</t>
  </si>
  <si>
    <t>55219-001</t>
  </si>
  <si>
    <t>Improving Climate Change Adaptation Strategic Planning and Community Resilience in the Environment and Natural Resources Sector</t>
  </si>
  <si>
    <t>https://www.adb.org/projects/55219-001/main</t>
  </si>
  <si>
    <t>Technical Assistance for Strengthening Institutional Capacity for Sustainable Urban Development and Service Delivery (attached TA to Sustainable Urban Development and Service Delivery Program (Subprogram 1))</t>
  </si>
  <si>
    <t>55245-001</t>
  </si>
  <si>
    <t>Improvement of Urban Mobility in Ulaanbaatar</t>
  </si>
  <si>
    <t>MNRM</t>
  </si>
  <si>
    <t>https://www.adb.org/projects/55245-001/main</t>
  </si>
  <si>
    <t>55328-001</t>
  </si>
  <si>
    <t>Strengthening the Capacity of Infrastructure Development Company Limited</t>
  </si>
  <si>
    <t>https://www.adb.org/projects/55328-001/main</t>
  </si>
  <si>
    <t>Supporting the Development of Higher-Level Skills and Entrepreneurship (attached TA to Assam Skill University Project)</t>
  </si>
  <si>
    <t>55353-001</t>
  </si>
  <si>
    <t>Preparation of the ADB Frontier Facility</t>
  </si>
  <si>
    <t>https://www.adb.org/projects/55353-001/main</t>
  </si>
  <si>
    <t>55032-001</t>
  </si>
  <si>
    <t>Study on the Development of Green Ports and Shipping</t>
  </si>
  <si>
    <t>https://www.adb.org/projects/55032-001/main</t>
  </si>
  <si>
    <t>55113-001</t>
  </si>
  <si>
    <t>Green and Resilient Rural Recovery through Agri-Food System Transformation in the Asia and the Pacific Region</t>
  </si>
  <si>
    <t>BAN; CAM; IND; KGZ; LAO; MLD; MON; NAU; NEP; PAK; PRC; REG; SRI; VAN; VIE</t>
  </si>
  <si>
    <t>Bangladesh; Cambodia; India; Kyrgyz Republic; Lao People's Democratic Republic; Maldives; Mongolia; Nauru; Nepal; Pakistan; People's Republic of China; Regional; Sri Lanka; Vanuatu; Viet Nam</t>
  </si>
  <si>
    <t>https://www.adb.org/projects/55113-001/main</t>
  </si>
  <si>
    <t>51252-006</t>
  </si>
  <si>
    <t>Supporting Financial Sector Reforms</t>
  </si>
  <si>
    <t>https://www.adb.org/projects/51252-006/main</t>
  </si>
  <si>
    <t>55106-002</t>
  </si>
  <si>
    <t>Climate Resilient Farmer Group Development to Support COVID-19 Recovery for Smallholder Coffee and Cacao Farmers</t>
  </si>
  <si>
    <t>INO; PNG; REG</t>
  </si>
  <si>
    <t>Indonesia; Papua New Guinea; Regional</t>
  </si>
  <si>
    <t>https://www.adb.org/projects/55106-002/main</t>
  </si>
  <si>
    <t>Climate Investment Funds (Strategic Climate Fund-Technical Assistance Facility)</t>
  </si>
  <si>
    <t>53298-002</t>
  </si>
  <si>
    <t>Climate-Resilient Farmer Group Development to Support COVID-19 Recovery for Smallholder Coffee and Cotton Farmers</t>
  </si>
  <si>
    <t>IND; INO; REG</t>
  </si>
  <si>
    <t>India; Indonesia; Regional</t>
  </si>
  <si>
    <t>55143-002</t>
  </si>
  <si>
    <t>Building Capacity for Climate Resilience and Organic Farming among Vegetable and Fruit Growers</t>
  </si>
  <si>
    <t>Clean Energy Financing Partnership Facility (Canadian Climate Fund for the Private Sector in Asia)</t>
  </si>
  <si>
    <t>https://www.adb.org/projects/55143-002/main</t>
  </si>
  <si>
    <t>55339-001</t>
  </si>
  <si>
    <t>Upscaling Private Sector Investment in Climate Adaptation in Asia and the Pacific</t>
  </si>
  <si>
    <t>https://www.adb.org/projects/55339-001/main</t>
  </si>
  <si>
    <t>49450-010</t>
  </si>
  <si>
    <t>Capacity Building and Sector Reform for Renewable Energy Investments in the Pacific</t>
  </si>
  <si>
    <t>REG (Pacific)</t>
  </si>
  <si>
    <t>https://www.adb.org/projects/49450-010/main</t>
  </si>
  <si>
    <t>51310-001</t>
  </si>
  <si>
    <t>Strengthening the Capacity for Environment and Climate Change Laws in Asia and the Pacific</t>
  </si>
  <si>
    <t>https://www.adb.org/projects/51310-001/main</t>
  </si>
  <si>
    <t>51332-001</t>
  </si>
  <si>
    <t>Demonstrating Innovative Employment Solutions through Regional Knowledge-Sharing Partnerships with Youth Organizations</t>
  </si>
  <si>
    <t>NGOC</t>
  </si>
  <si>
    <t>https://www.adb.org/projects/51332-001/main</t>
  </si>
  <si>
    <t>52096-001</t>
  </si>
  <si>
    <t>Southeast Asia Energy Sector Development, Investment Planning and Capacity Building Facility</t>
  </si>
  <si>
    <t>Regional (Cambodia, Indonesia, Myanmar, Philippines, Viet Nam)</t>
  </si>
  <si>
    <t>https://www.adb.org/projects/52096-001/main</t>
  </si>
  <si>
    <t>52004-004</t>
  </si>
  <si>
    <t>Supporting the Implementation of ADB's Climate Change Operational Framework 2017–2030 - Enhancing Financial Mechanisms to Develop Climate Actions of Developing Member Countries (Subproject 2)</t>
  </si>
  <si>
    <t>https://www.adb.org/projects/52004-004/main</t>
  </si>
  <si>
    <t>52349-001</t>
  </si>
  <si>
    <t>Study on the Municipal Climate Finance Roadmap</t>
  </si>
  <si>
    <t>https://www.adb.org/projects/52349-001/main</t>
  </si>
  <si>
    <t>52152-002</t>
  </si>
  <si>
    <t>Sustainable Infrastructure Assistance Program Phase II - Supporting Sustainable and Efficient Energy Policies and Investments (Subproject 2)</t>
  </si>
  <si>
    <t>https://www.adb.org/projects/52152-002/main</t>
  </si>
  <si>
    <t>53129-001</t>
  </si>
  <si>
    <t>Preparing Urban Development Projects</t>
  </si>
  <si>
    <t>https://www.adb.org/projects/53129-001/main</t>
  </si>
  <si>
    <t>52196-001</t>
  </si>
  <si>
    <t>Attached TA to Scaling Up Demand-Side Energy Efficiency Sector Project</t>
  </si>
  <si>
    <t>https://www.adb.org/projects/52196-001/main</t>
  </si>
  <si>
    <t>Cambodia; Lao People's Democratic Republic; Myanmar; People's Republic of China; Thailand; Viet Nam; Regional</t>
  </si>
  <si>
    <t>53237-002</t>
  </si>
  <si>
    <t>Preparing the Climate and Disaster Resilient Small-Scale Water Resources Management Project</t>
  </si>
  <si>
    <t>https://www.adb.org/projects/53237-002/main</t>
  </si>
  <si>
    <t>54002-001</t>
  </si>
  <si>
    <t>Southeast Asia Agriculture, Natural Resources and Rural Development Facility – Phase II</t>
  </si>
  <si>
    <t>CAM; LAO; MYA; PHI; REG; TIM; VIE</t>
  </si>
  <si>
    <t>Cambodia; Lao People's Democratic Republic; Myanmar; Philippines; Regional; Timor-Leste; Viet Nam</t>
  </si>
  <si>
    <t>https://www.adb.org/projects/54002-001/main</t>
  </si>
  <si>
    <t>CCFADC00045</t>
  </si>
  <si>
    <t>VIE Support for the Preparation of the Green Infrastructure for Ethnic Minorities Project</t>
  </si>
  <si>
    <t>CCFADC00046</t>
  </si>
  <si>
    <t>INO: Supporting Climate Risk Assessment Studies for Water and Food Security Investments in Indonesia</t>
  </si>
  <si>
    <t>CCFADC00047</t>
  </si>
  <si>
    <t>REG: Scaling up climate risk assessment and adaptation in private sector infrastructure finance</t>
  </si>
  <si>
    <t>CCFADC00048</t>
  </si>
  <si>
    <t>REG: Promoting Investment in Natural Capital and Agribusiness Value Chains for Climate Change Adaptation and Sustainable Development in Rural Asia</t>
  </si>
  <si>
    <t>CCFADC00049</t>
  </si>
  <si>
    <t>REG: Scaling up adaptation finance through “Type 2” adaptation and resilience projects</t>
  </si>
  <si>
    <t>CCFADC00050</t>
  </si>
  <si>
    <t>REG: Scaling up climate risk assessment and adaptation in private sector agribusiness finance</t>
  </si>
  <si>
    <t>CCFADC00051</t>
  </si>
  <si>
    <t>REG: Task Force on Climate Related Financial Disclosure (TCFD)</t>
  </si>
  <si>
    <t>AR-L1332</t>
  </si>
  <si>
    <t>Multisectoral Program to Strengthen the Public Investment Cycle</t>
  </si>
  <si>
    <t>02/25/2022</t>
  </si>
  <si>
    <t>AR-L1336</t>
  </si>
  <si>
    <t>Development, Investment, and Facilitation Program for Argentine Nature Tourism: the Nature Route</t>
  </si>
  <si>
    <t>04/27/2022</t>
  </si>
  <si>
    <t>AR-L1341</t>
  </si>
  <si>
    <t>Barrio Improvement Program</t>
  </si>
  <si>
    <t>07/06/2022</t>
  </si>
  <si>
    <t>AR-L1342</t>
  </si>
  <si>
    <t>Integrated Urban Solid Waste Management Program II</t>
  </si>
  <si>
    <t>08/03/2022</t>
  </si>
  <si>
    <t>AR-L1344</t>
  </si>
  <si>
    <t>Water and Sanitation Program for the Buenos Aires Metropolitan Area and the Districts in the First, Second, and Third Rings of the Buenos Aires Conurbation - Tranche II</t>
  </si>
  <si>
    <t>11/09/2022</t>
  </si>
  <si>
    <t>AR-L1345</t>
  </si>
  <si>
    <t>Program to Improve Water Services in the Province of Buenos Aires</t>
  </si>
  <si>
    <t>07/27/2022</t>
  </si>
  <si>
    <t>AR-L1346</t>
  </si>
  <si>
    <t>Water Resources Management and Aqueducts in Provinces of Argentina Program</t>
  </si>
  <si>
    <t>09/14/2022</t>
  </si>
  <si>
    <t>10/12/2022</t>
  </si>
  <si>
    <t>AR-L1351</t>
  </si>
  <si>
    <t>Program to Support Public Policies for the Sustainable and Resilient Growth of Argentina</t>
  </si>
  <si>
    <t>11/30/2022</t>
  </si>
  <si>
    <t>AR-L1352</t>
  </si>
  <si>
    <t>Program for the Strengthening of Agricultural Health Services and the Sustainable Management of Maritime Resources in Argentina (PROSAMA)</t>
  </si>
  <si>
    <t>11/16/2022</t>
  </si>
  <si>
    <t>AR-L1354</t>
  </si>
  <si>
    <t>Federal Power Transmission Program (PFTEE)</t>
  </si>
  <si>
    <t>AR-L1355</t>
  </si>
  <si>
    <t>Program to Support the National Early Childhood Plan and the Policy for Universalization of Early Childhood Education II</t>
  </si>
  <si>
    <t>09/21/2022</t>
  </si>
  <si>
    <t>AR-L1356</t>
  </si>
  <si>
    <t>Credit Program for the Reactivation of Production in the Province of Neuquen</t>
  </si>
  <si>
    <t>09/30/2022</t>
  </si>
  <si>
    <t>AR-L1360</t>
  </si>
  <si>
    <t>Program to Support the Digital Transformation of MSMEs To Industry 4.0</t>
  </si>
  <si>
    <t>08/05/2022</t>
  </si>
  <si>
    <t>AR-O0016</t>
  </si>
  <si>
    <t>Contingent Loan for Natural Disaster and Public Health Emergencies. Reformulation Proposal of Loan AR-O0008</t>
  </si>
  <si>
    <t>07/14/2022</t>
  </si>
  <si>
    <t>AR-T1266</t>
  </si>
  <si>
    <t>Support for a clean, just and sustainable energy transition</t>
  </si>
  <si>
    <t>04/20/2022</t>
  </si>
  <si>
    <t>AR-T1267</t>
  </si>
  <si>
    <t>Enhancing the contribution of the energy sector to the green and resilient economic recovery</t>
  </si>
  <si>
    <t>09/16/2022</t>
  </si>
  <si>
    <t>AR-T1269</t>
  </si>
  <si>
    <t>Support for the preparation of the Neighborhood Improvement Program in the inclusion of principles of adaptation to climate change and reduction of the vulnerability profile</t>
  </si>
  <si>
    <t>08/31/2022</t>
  </si>
  <si>
    <t>AR-T1270</t>
  </si>
  <si>
    <t>Support for the Planning and Management of Water Resources with a NEXO and Water Security approach</t>
  </si>
  <si>
    <t>08/10/2022</t>
  </si>
  <si>
    <t>AR-T1274</t>
  </si>
  <si>
    <t>Support for the preparation of public investments for the reactivation of the agri-food sector in Argentina</t>
  </si>
  <si>
    <t>09/23/2022</t>
  </si>
  <si>
    <t>AR-T1275</t>
  </si>
  <si>
    <t>Agricultural public policies and monitoring of agro-environmental indicators.</t>
  </si>
  <si>
    <t>09/15/2022</t>
  </si>
  <si>
    <t>10/25/2022</t>
  </si>
  <si>
    <t>AR-T1285</t>
  </si>
  <si>
    <t>Institutional Strengthening of the National Public Investment System (SNIP) Stage II</t>
  </si>
  <si>
    <t>06/23/2022</t>
  </si>
  <si>
    <t>AR-T1288</t>
  </si>
  <si>
    <t>Sustainable Mobility and Electromobility in Argentina</t>
  </si>
  <si>
    <t>10/11/2022</t>
  </si>
  <si>
    <t>AR-T1289</t>
  </si>
  <si>
    <t>Support for the Program for the Strengthening and Integration of Health Networks in the Province of Buenos Aires - PROFIR II</t>
  </si>
  <si>
    <t>08/25/2022</t>
  </si>
  <si>
    <t>11/21/2022</t>
  </si>
  <si>
    <t>AR-T1292</t>
  </si>
  <si>
    <t>Support to the Program for Public Policies for Sustainable and Resilient Growth in Argentina</t>
  </si>
  <si>
    <t>08/19/2022</t>
  </si>
  <si>
    <t>08/15/2022</t>
  </si>
  <si>
    <t>AR-T1295</t>
  </si>
  <si>
    <t>Support for the elaboration of the Agricultural Strategic Plan for Argentina 2030</t>
  </si>
  <si>
    <t>AR-T1298</t>
  </si>
  <si>
    <t>Emergency support due to forest fires in northern Argentina</t>
  </si>
  <si>
    <t>04/11/2022</t>
  </si>
  <si>
    <t>AR-T1302</t>
  </si>
  <si>
    <t>Improvement of the performance of operators of solid waste management systems through the development of a GIRSU-Rating tool, the application of digital technologies and good practices.</t>
  </si>
  <si>
    <t>12/06/2022</t>
  </si>
  <si>
    <t>BA-G1004</t>
  </si>
  <si>
    <t>Strengthening Institutional and Technical Capacity for Barbados to meet the transparency requirements of the Paris Agreement</t>
  </si>
  <si>
    <t>11/28/2022</t>
  </si>
  <si>
    <t>BA-L1053</t>
  </si>
  <si>
    <t>Skills for the Future II: Digital Transformation for Inclusive and Quality Education</t>
  </si>
  <si>
    <t>12/14/2022</t>
  </si>
  <si>
    <t>BA-L1056</t>
  </si>
  <si>
    <t>Programme to Strengthen Public Policy and Fiscal Management in Response to the Health and Economic Crisis Caused by COVID-19 in Barbados II</t>
  </si>
  <si>
    <t>BA-T1086</t>
  </si>
  <si>
    <t>Enhancing Sustainability Assets in the context of a Policy Based Guarantee (PBG)</t>
  </si>
  <si>
    <t>07/29/2022</t>
  </si>
  <si>
    <t>BA-U0001</t>
  </si>
  <si>
    <t>Program to Support Environmental and Economic Development in Barbados</t>
  </si>
  <si>
    <t>BH-G0004</t>
  </si>
  <si>
    <t>Programme to Support the Health System Strengthening of The Bahamas</t>
  </si>
  <si>
    <t>09/01/2022</t>
  </si>
  <si>
    <t>BH-T1094</t>
  </si>
  <si>
    <t>Capacity Strengthening, Technical Support and Knowledge Transfer of Disaster Risk Management (DRM) and Health Risk Management (HRM) in The Bahamas</t>
  </si>
  <si>
    <t>09/29/2022</t>
  </si>
  <si>
    <t>BH-T1096</t>
  </si>
  <si>
    <t>Support policy reform in comprehensive disaster risk management</t>
  </si>
  <si>
    <t>08/29/2022</t>
  </si>
  <si>
    <t>07/05/2022</t>
  </si>
  <si>
    <t>BH-U0001</t>
  </si>
  <si>
    <t>Building a Social and Inclusive Blue Economy in The Bahamas</t>
  </si>
  <si>
    <t>02/18/2022</t>
  </si>
  <si>
    <t>BL-J0003</t>
  </si>
  <si>
    <t>Sustainable and Inclusive Belize</t>
  </si>
  <si>
    <t>BL-L1039</t>
  </si>
  <si>
    <t>Digital Innovation to Boost Economic Development in Belize</t>
  </si>
  <si>
    <t>BL-L1041</t>
  </si>
  <si>
    <t>06/03/2022</t>
  </si>
  <si>
    <t>BL-T1145</t>
  </si>
  <si>
    <t>Development of the Blue Economy of Belize</t>
  </si>
  <si>
    <t>02/16/2022</t>
  </si>
  <si>
    <t>BL-T1148</t>
  </si>
  <si>
    <t>Design and support to the kick-off of the Sustainable and Inclusive Belize Project</t>
  </si>
  <si>
    <t>03/10/2022</t>
  </si>
  <si>
    <t>BL-T1149</t>
  </si>
  <si>
    <t>Support the formulation of a program to promote sustainable growth in the blue economy</t>
  </si>
  <si>
    <t>05/05/2022</t>
  </si>
  <si>
    <t>BL-T1150</t>
  </si>
  <si>
    <t>Support for Ambergris Caye Sustainable Development</t>
  </si>
  <si>
    <t>09/02/2022</t>
  </si>
  <si>
    <t>BL-T1155</t>
  </si>
  <si>
    <t>Emergency Technical Cooperation - Support for Lisa Hurricane Emergency in Belize</t>
  </si>
  <si>
    <t>CID/CID</t>
  </si>
  <si>
    <t>BO-L1209</t>
  </si>
  <si>
    <t>Air Infrastructure Program â€“ Stage II</t>
  </si>
  <si>
    <t>10/05/2022</t>
  </si>
  <si>
    <t>BO-L1220</t>
  </si>
  <si>
    <t>Program to Strengthen the Statistics System in the Plurinational State of Bolivia</t>
  </si>
  <si>
    <t>04/12/2022</t>
  </si>
  <si>
    <t>BO-L1223</t>
  </si>
  <si>
    <t>Program to Support Preinvestment for Development II</t>
  </si>
  <si>
    <t>12/07/2022</t>
  </si>
  <si>
    <t>BO-L1225</t>
  </si>
  <si>
    <t>Territorial Connectivity and Development Program for Bolivia</t>
  </si>
  <si>
    <t>BO-L1226</t>
  </si>
  <si>
    <t>National Pressurized Irrigation Program with Watershed Approach I</t>
  </si>
  <si>
    <t>BO-T1390</t>
  </si>
  <si>
    <t>Support for the preparation and start up of the National Pressurized Irrigation Program with a watershed approach</t>
  </si>
  <si>
    <t>BO-T1391</t>
  </si>
  <si>
    <t>Support the Review of the Economic Model of the Power Industry in Bolivia</t>
  </si>
  <si>
    <t>07/01/2022</t>
  </si>
  <si>
    <t>BO-T1393</t>
  </si>
  <si>
    <t>Support for the implementation of rural electrification programmes in Bolivia</t>
  </si>
  <si>
    <t>12/13/2022</t>
  </si>
  <si>
    <t>BO-T1401</t>
  </si>
  <si>
    <t>Support for the implementation of the New Housing and Urban Development Policy in Bolivia and preparation of the Urban Program of the Municipality of Sucre.</t>
  </si>
  <si>
    <t>10/21/2022</t>
  </si>
  <si>
    <t>BR-L1542</t>
  </si>
  <si>
    <t>Integrated Project for Water Security, Environmental Sustainability and Socio-productive Development of the PiauÃ­ and CanindÃ© Rivers Basin, State of PiauÃ­ - Sustainable and Inclusive Piaui (PSI)</t>
  </si>
  <si>
    <t>BR-L1564</t>
  </si>
  <si>
    <t>Program for Digital Transformation of the Government of the State of CearÃ¡ (CearÃ¡ Mais Digital Program)</t>
  </si>
  <si>
    <t>BR-L1565</t>
  </si>
  <si>
    <t>Alagoas Mais Digital Program â€“ Digital Transformation of the Government of the State of Alagoas</t>
  </si>
  <si>
    <t>BR-L1566</t>
  </si>
  <si>
    <t>New Innovation Financing Instruments for the State of SÃ£o Paulo</t>
  </si>
  <si>
    <t>03/02/2022</t>
  </si>
  <si>
    <t>BR-L1575</t>
  </si>
  <si>
    <t>Program to Promote Fiscal Sustainability and Enhance the Effectiveness of Public Expenditure in the MunicÃ­pio of Recife</t>
  </si>
  <si>
    <t>11/02/2022</t>
  </si>
  <si>
    <t>BR-L1582</t>
  </si>
  <si>
    <t>Desenvolve SP Program â€“ Sustainable Infrastructure</t>
  </si>
  <si>
    <t>BR-L1583</t>
  </si>
  <si>
    <t>Health Care and Social Inclusion Networks Strengthening Program - PROREDES Sergipe</t>
  </si>
  <si>
    <t>BR-L1589</t>
  </si>
  <si>
    <t>Subnational Road Infrastructure Quality Improvement Program - InfraRodoviÃ¡ria CearÃ¡</t>
  </si>
  <si>
    <t>05/27/2022</t>
  </si>
  <si>
    <t>BR-L1591</t>
  </si>
  <si>
    <t>SÃ£o Paulo Mais Digital</t>
  </si>
  <si>
    <t>09/07/2022</t>
  </si>
  <si>
    <t>BR-L1592</t>
  </si>
  <si>
    <t>Financial Development Program of the Federal District (PRODEFAZ/PROFISCO II)</t>
  </si>
  <si>
    <t>BR-L1594</t>
  </si>
  <si>
    <t>Sustainable Basic Sanitation Program in Joinville - PROSAJ</t>
  </si>
  <si>
    <t>BR-L1608</t>
  </si>
  <si>
    <t>BR-T1463</t>
  </si>
  <si>
    <t>Forest Management Information for the Conservation and Valorization of Forest Resources in Brazil</t>
  </si>
  <si>
    <t>05/25/2022</t>
  </si>
  <si>
    <t>BR-T1492</t>
  </si>
  <si>
    <t>Innovations for the Sustainable Development of Brazil's Amazon</t>
  </si>
  <si>
    <t>06/01/2022</t>
  </si>
  <si>
    <t>BR-T1497</t>
  </si>
  <si>
    <t>Development of Battery Energy Storage System (BESS) Investment Projects and Policy and Regulatory Support</t>
  </si>
  <si>
    <t>11/08/2022</t>
  </si>
  <si>
    <t>BR-T1502</t>
  </si>
  <si>
    <t>Urban Development and Low-Carbon Strategies for the Decarbonization of Brazilian Cities</t>
  </si>
  <si>
    <t>06/24/2022</t>
  </si>
  <si>
    <t>BR-T1503</t>
  </si>
  <si>
    <t>Integrated Urban Development Strategies and Sustainable Mobility in Brazilian Cities</t>
  </si>
  <si>
    <t>06/29/2022</t>
  </si>
  <si>
    <t>BR-T1505</t>
  </si>
  <si>
    <t>Modal Shift for Zero Carbon Cargo and Passenger in Brazil</t>
  </si>
  <si>
    <t>06/13/2022</t>
  </si>
  <si>
    <t>BR-T1506</t>
  </si>
  <si>
    <t>Strengthening financial instruments and capital markets for low carbon infrastructure in Brazil</t>
  </si>
  <si>
    <t>07/18/2022</t>
  </si>
  <si>
    <t>BR-T1509</t>
  </si>
  <si>
    <t>Bio-Cities of the Amazon in Brazil: Solutions for a Sustainable Future</t>
  </si>
  <si>
    <t>08/18/2022</t>
  </si>
  <si>
    <t>INT/INT</t>
  </si>
  <si>
    <t>11/22/2022</t>
  </si>
  <si>
    <t>BR-T1516</t>
  </si>
  <si>
    <t>State Government of ParÃ¡: Structuring the Payment for Environmental Services Program under the AmazÃ´nia Agora Plan (ParÃ¡PSA1)</t>
  </si>
  <si>
    <t>08/04/2022</t>
  </si>
  <si>
    <t>BR-T1517</t>
  </si>
  <si>
    <t>Emergency support to the states of Bahia and Minas Gerais in Brazil for the massive flooding in late 2021</t>
  </si>
  <si>
    <t>BR-T1524</t>
  </si>
  <si>
    <t>Support for the Preparation of the Joinville Sustainable Sanitation Program - PROSAJ</t>
  </si>
  <si>
    <t>BR-T1525</t>
  </si>
  <si>
    <t>Source of Innovation: Facility to Foster Innovation in Brazil's Basic Sanitation Sector</t>
  </si>
  <si>
    <t>09/27/2022</t>
  </si>
  <si>
    <t>BR-T1526</t>
  </si>
  <si>
    <t>Fiscal Policy for Climate Change in Brazil</t>
  </si>
  <si>
    <t>12/08/2022</t>
  </si>
  <si>
    <t>BR-T1529</t>
  </si>
  <si>
    <t>Modernization of the Brazilian Power Sector</t>
  </si>
  <si>
    <t>10/27/2022</t>
  </si>
  <si>
    <t>BR-T1530</t>
  </si>
  <si>
    <t>Brazil More Productive Program: new growth paths taking advantage of the reconfiguration of global value chains</t>
  </si>
  <si>
    <t>12/05/2022</t>
  </si>
  <si>
    <t>12/12/2022</t>
  </si>
  <si>
    <t>CH-L1165</t>
  </si>
  <si>
    <t>Program to Support a Fair, Clean and Sustainable Energy Transition II</t>
  </si>
  <si>
    <t>06/15/2022</t>
  </si>
  <si>
    <t>CH-L1167</t>
  </si>
  <si>
    <t>Regional Productive Development Program of Chile</t>
  </si>
  <si>
    <t>05/20/2022</t>
  </si>
  <si>
    <t>CH-T1272</t>
  </si>
  <si>
    <t>Circular Economy in Municipalities of Chile</t>
  </si>
  <si>
    <t>CH-T1273</t>
  </si>
  <si>
    <t>Support to the design, coordination, and implementation of sectoral climate change plans</t>
  </si>
  <si>
    <t>07/13/2022</t>
  </si>
  <si>
    <t>CH-T1274</t>
  </si>
  <si>
    <t>Support for a Fair, Clean and Sustainable Energy Transition II in Chile</t>
  </si>
  <si>
    <t>CH-T1277</t>
  </si>
  <si>
    <t>Support for the incorporation of criteria for adaptation to climate change and resilience in regional investment in cities</t>
  </si>
  <si>
    <t>07/30/2022</t>
  </si>
  <si>
    <t>05/02/2022</t>
  </si>
  <si>
    <t>07/20/2022</t>
  </si>
  <si>
    <t>10/28/2022</t>
  </si>
  <si>
    <t>11/29/2022</t>
  </si>
  <si>
    <t>CH-T1286</t>
  </si>
  <si>
    <t>Support for the Green Hydrogen industry in Chile</t>
  </si>
  <si>
    <t>10/17/2022</t>
  </si>
  <si>
    <t>12/09/2022</t>
  </si>
  <si>
    <t>12/15/2022</t>
  </si>
  <si>
    <t>12/01/2022</t>
  </si>
  <si>
    <t>CO-G1014</t>
  </si>
  <si>
    <t>Conservation and Sustainable Use of the CiÃ©naga Grande de Santa Marta</t>
  </si>
  <si>
    <t>CO-G1034</t>
  </si>
  <si>
    <t>Ecological restoration, rehabilitation and recovery of degraded ecosystems.</t>
  </si>
  <si>
    <t>CO-G1036</t>
  </si>
  <si>
    <t>Strengthening of the guadua productive chain for the fight against deforestation</t>
  </si>
  <si>
    <t>09/08/2022</t>
  </si>
  <si>
    <t>CO-G1040</t>
  </si>
  <si>
    <t>Implementation of Payment for Environmental Services Projects for the Conservation of Strategic Ecosystems</t>
  </si>
  <si>
    <t>CO-G1041</t>
  </si>
  <si>
    <t>Community Initiatives for the Promotion of Non-Timber Forest Products to Support the Fight Against Deforestation</t>
  </si>
  <si>
    <t>CO-L1274</t>
  </si>
  <si>
    <t>Sustainable and Resilient Growth Program II</t>
  </si>
  <si>
    <t>CO-T1638</t>
  </si>
  <si>
    <t>Strengthening the Habitat Banks scheme in Colombia</t>
  </si>
  <si>
    <t>03/21/2022</t>
  </si>
  <si>
    <t>CO-T1646</t>
  </si>
  <si>
    <t>Participatory environmental zoning for environmental planning and territorial governance</t>
  </si>
  <si>
    <t>CO-T1647</t>
  </si>
  <si>
    <t>Water and sanitation project for the Colombian Pacific coast for access to better services and quality</t>
  </si>
  <si>
    <t>CO-T1652</t>
  </si>
  <si>
    <t>Support to the Implementation, Management, Execution and Sustainability of the Metro de Bogota Project</t>
  </si>
  <si>
    <t>06/22/2022</t>
  </si>
  <si>
    <t>CO-T1654</t>
  </si>
  <si>
    <t>Clean and resilient growth in Colombia: carbon markets, energy and infrastructure</t>
  </si>
  <si>
    <t>03/17/2022</t>
  </si>
  <si>
    <t>CO-T1661</t>
  </si>
  <si>
    <t>Support for capacity building in Bancoldex for the execution of the operation CO-L1258</t>
  </si>
  <si>
    <t>CO-T1663</t>
  </si>
  <si>
    <t>Support ColombiaÂ´s energy transition</t>
  </si>
  <si>
    <t>CO-T1665</t>
  </si>
  <si>
    <t>Amazonas Initiative: Investment Plan for Colombia within the framework of the Deforestation Containment Plan</t>
  </si>
  <si>
    <t>CO-T1671</t>
  </si>
  <si>
    <t>Climate change and transport in Colombia : intermodality and new technologies</t>
  </si>
  <si>
    <t>07/19/2022</t>
  </si>
  <si>
    <t>10/19/2022</t>
  </si>
  <si>
    <t>CO-T1681</t>
  </si>
  <si>
    <t>Sustainable infrastructure standards and green finance for transport PPPs in Colombia</t>
  </si>
  <si>
    <t>11/14/2022</t>
  </si>
  <si>
    <t>CR-L1147</t>
  </si>
  <si>
    <t>Towards a Green Economy: Support for Costa Ricaâ€™s Decarbonization Plan II</t>
  </si>
  <si>
    <t>CR-T1248</t>
  </si>
  <si>
    <t>Support for the Strengthening of the National System of Science, Technology and Innovation in Costa Rica</t>
  </si>
  <si>
    <t>CR-T1255</t>
  </si>
  <si>
    <t>Scaling up the current SINPE-TP into an interoperable payment system for the San JosÃ© Greater Metropolitan Public Transport</t>
  </si>
  <si>
    <t>06/02/2022</t>
  </si>
  <si>
    <t>09/09/2022</t>
  </si>
  <si>
    <t>CR-T1259</t>
  </si>
  <si>
    <t>Implementation Support to the Program Toward a Green Economy (CR-L1147)</t>
  </si>
  <si>
    <t>CR-T1260</t>
  </si>
  <si>
    <t>Support for the Emergency due to heavy rain, flooding, and landslides in Costa Rica</t>
  </si>
  <si>
    <t>DR-J0001</t>
  </si>
  <si>
    <t>Integral and Sustainable Solid Waste Management Program in the Great Santo Domingo</t>
  </si>
  <si>
    <t>DR-L1140</t>
  </si>
  <si>
    <t>Program to Support Mobility, Overland Transportation, and Road Safety in the Dominican Republic II</t>
  </si>
  <si>
    <t>DR-L1150</t>
  </si>
  <si>
    <t>Program to Support the Transparency and Integrity Agenda in the Dominican Republic</t>
  </si>
  <si>
    <t>03/16/2022</t>
  </si>
  <si>
    <t>DR-L1151</t>
  </si>
  <si>
    <t>Road Infrastructure Maintenance and Rehabilitation Program in the Dominican Republic</t>
  </si>
  <si>
    <t>DR-L1155</t>
  </si>
  <si>
    <t>Support for the RD-Trabaja Flexible Employment System</t>
  </si>
  <si>
    <t>DR-L1156</t>
  </si>
  <si>
    <t>DR-L1158</t>
  </si>
  <si>
    <t>Universal Sanitation Program in Coastal and Tourist Cities</t>
  </si>
  <si>
    <t>DR-T1235</t>
  </si>
  <si>
    <t>Support to the Road Infrastructure Rehabilitation and Maintenance Program in the Dominican Republic</t>
  </si>
  <si>
    <t>04/06/2022</t>
  </si>
  <si>
    <t>DR-T1238</t>
  </si>
  <si>
    <t>Technical and operational design of the Sustainable Coastal Management Project</t>
  </si>
  <si>
    <t>DR-T1241</t>
  </si>
  <si>
    <t>Support for the implementation of the Rehabilitation and Expansion of the Port of Manzanillo</t>
  </si>
  <si>
    <t>DR-T1242</t>
  </si>
  <si>
    <t>Support for the digitalization and integrated management of sanitation and solid waste services in the Dominican Republic.</t>
  </si>
  <si>
    <t>10/24/2022</t>
  </si>
  <si>
    <t>DR-T1244</t>
  </si>
  <si>
    <t>Formulation of a Land Use and Zoning Plan for Pepillo Salcedo</t>
  </si>
  <si>
    <t>08/23/2022</t>
  </si>
  <si>
    <t>DR-T1254</t>
  </si>
  <si>
    <t>Support to the Implementation of Land-Use Planning</t>
  </si>
  <si>
    <t>DR-T1255</t>
  </si>
  <si>
    <t>Support to the Fiona Hurricane Emergency in Dominican Republic</t>
  </si>
  <si>
    <t>10/18/2022</t>
  </si>
  <si>
    <t>EC-L1253</t>
  </si>
  <si>
    <t>Program to Improve Tax and Customs Administration</t>
  </si>
  <si>
    <t>EC-L1277</t>
  </si>
  <si>
    <t>Social Expenditure Protection and Employment Recovery Support Program - Phase II</t>
  </si>
  <si>
    <t>EC-L1279</t>
  </si>
  <si>
    <t>CRECER Program â€“ Credit for Business Growth and Recovery</t>
  </si>
  <si>
    <t>EC-T1442</t>
  </si>
  <si>
    <t>Institutional Strengthening of Local Governments of Ecuador and Technical Structuring for the Development of Sustainable Urban Mobility Projects</t>
  </si>
  <si>
    <t>05/26/2022</t>
  </si>
  <si>
    <t>02/09/2022</t>
  </si>
  <si>
    <t>EC-T1478</t>
  </si>
  <si>
    <t>Support Ecuador's Energy Transition</t>
  </si>
  <si>
    <t>EC-T1479</t>
  </si>
  <si>
    <t>Support to Ecuador in its strategy against deforestation in the Amazon.</t>
  </si>
  <si>
    <t>06/06/2022</t>
  </si>
  <si>
    <t>EC-T1481</t>
  </si>
  <si>
    <t>Support to the development and economic recovery of Ecuador</t>
  </si>
  <si>
    <t>EC-T1485</t>
  </si>
  <si>
    <t>COICA 80x25 - Institutional strengthening</t>
  </si>
  <si>
    <t>CSD/CSD</t>
  </si>
  <si>
    <t>08/09/2022</t>
  </si>
  <si>
    <t>EC-T1486</t>
  </si>
  <si>
    <t>Development of Innovative Solutions for the Management of Water Sources in Quito (4RI)</t>
  </si>
  <si>
    <t>EC-T1487</t>
  </si>
  <si>
    <t>Support for the Emergency due to land slides and floods caused by intensive rains in Quito</t>
  </si>
  <si>
    <t>02/22/2022</t>
  </si>
  <si>
    <t>EC-T1497</t>
  </si>
  <si>
    <t>Support to implement biodiversity conservation activities in the context of a debt for nature conversion</t>
  </si>
  <si>
    <t>EC-T1500</t>
  </si>
  <si>
    <t>Strengthening the capacities of the ESPOL to close productivity gaps on the coast</t>
  </si>
  <si>
    <t>EC-U0005</t>
  </si>
  <si>
    <t>Sustainable Development and Biodiversity Program in Ecuador</t>
  </si>
  <si>
    <t>ES-G1008</t>
  </si>
  <si>
    <t>11/03/2022</t>
  </si>
  <si>
    <t>ES-L1151</t>
  </si>
  <si>
    <t>Program to Support the Recovery and Expansion of the Tourism Sector in El Salvador</t>
  </si>
  <si>
    <t>09/28/2022</t>
  </si>
  <si>
    <t>ES-L1152</t>
  </si>
  <si>
    <t>Program to Strengthen the Water and Sanitation Sector in El Salvador</t>
  </si>
  <si>
    <t>ES-L1155</t>
  </si>
  <si>
    <t>Rural Roads Program</t>
  </si>
  <si>
    <t>ES-T1348</t>
  </si>
  <si>
    <t>Supporting the Sustainable Development of El Salvador Tourism Sector</t>
  </si>
  <si>
    <t>ES-T1350</t>
  </si>
  <si>
    <t>Support for the preparation and implementation of the Rural Roads Program</t>
  </si>
  <si>
    <t>ES-T1351</t>
  </si>
  <si>
    <t>Support for the Design and Implementation of the Program to Strengthen the Water and Sanitation Sector in El Salvador (ES-L1152)</t>
  </si>
  <si>
    <t>05/17/2022</t>
  </si>
  <si>
    <t>ES-T1355</t>
  </si>
  <si>
    <t>Promotion of Favorable Conditions for the Development of Social Housing</t>
  </si>
  <si>
    <t>ES-T1356</t>
  </si>
  <si>
    <t>Emergency Technical Cooperation - Support for the Bonnie Tropical Storm Emergency</t>
  </si>
  <si>
    <t>ES-T1359</t>
  </si>
  <si>
    <t>Emergency Technical Cooperation - Support for the Hurricane and tropical storm Julia Emergency in El Salvador</t>
  </si>
  <si>
    <t>GU-G1015</t>
  </si>
  <si>
    <t>Conservation and Sustainable Management of the Dry Forest Landscape</t>
  </si>
  <si>
    <t>GU-L1170</t>
  </si>
  <si>
    <t>CA-9 Road Corridor Development: El Rancho - TeculutÃ¡n Substrech</t>
  </si>
  <si>
    <t>GU-T1328</t>
  </si>
  <si>
    <t>Long-Term Decarbonization Strategy Guatemala</t>
  </si>
  <si>
    <t>GU-T1331</t>
  </si>
  <si>
    <t>Support to Activities in the Agroforestry Sector in the context of Guatemala's Nationally Determined Contribution</t>
  </si>
  <si>
    <t>03/23/2022</t>
  </si>
  <si>
    <t>GU-T1336</t>
  </si>
  <si>
    <t>Emergency Technical Cooperation - Support for the Blas and Celia Tropical Storms Emergency in Guatemala</t>
  </si>
  <si>
    <t>GU-T1342</t>
  </si>
  <si>
    <t>Emergency Technical Cooperation - Support for Julia Tropical Storm Emergency in Guatemala</t>
  </si>
  <si>
    <t>GY-G1007</t>
  </si>
  <si>
    <t>Guyana Utility Scale Solar Photovoltaic Program (Guysol)</t>
  </si>
  <si>
    <t>GY-L1080</t>
  </si>
  <si>
    <t>Health Care Network Strengthening in Guyana</t>
  </si>
  <si>
    <t>GY-L1081</t>
  </si>
  <si>
    <t>Program to Support Climate Resilient Road Infrastructure Development</t>
  </si>
  <si>
    <t>10/26/2022</t>
  </si>
  <si>
    <t>GY-L1082</t>
  </si>
  <si>
    <t>"Enhancing the National Quality Infrastructure for Competitiveness"; Reformulation and Additional Financing</t>
  </si>
  <si>
    <t>GY-L1083</t>
  </si>
  <si>
    <t>Program to Strengthen Public Policy and Fiscal Management in Response to the Health and Economic Crisis Caused by COVID-19 in Guyana II</t>
  </si>
  <si>
    <t>GY-T1184</t>
  </si>
  <si>
    <t>Support for Climate Resilient Road Infrastructure</t>
  </si>
  <si>
    <t>HA-G1053</t>
  </si>
  <si>
    <t>Development of sustainable energy access projects in Haiti with private sector participation</t>
  </si>
  <si>
    <t>HA-J0005</t>
  </si>
  <si>
    <t>Program to Strengthen Safety Nets for Vulnerable Populations</t>
  </si>
  <si>
    <t>03/09/2022</t>
  </si>
  <si>
    <t>HA-T1303</t>
  </si>
  <si>
    <t>Support to the execution of transport sector projects in Haiti</t>
  </si>
  <si>
    <t>HO-L1230</t>
  </si>
  <si>
    <t>Program to Support the Comprehensive Social Protection System II</t>
  </si>
  <si>
    <t>HO-L1232</t>
  </si>
  <si>
    <t>Transparency and Integrity Program for Sustainable Development</t>
  </si>
  <si>
    <t>HO-L1235</t>
  </si>
  <si>
    <t>Institutional and Operational Strengthening of the Customs Administration</t>
  </si>
  <si>
    <t>HO-T1355</t>
  </si>
  <si>
    <t>Intelligent Road Asset Management and Digital Transformation of the Transport Sector in Honduras</t>
  </si>
  <si>
    <t>06/10/2022</t>
  </si>
  <si>
    <t>HO-T1391</t>
  </si>
  <si>
    <t>Supporting Efforts for the Conservation and Recovery of the Natural and Cultural Capital of Ciudad Blanca</t>
  </si>
  <si>
    <t>03/18/2022</t>
  </si>
  <si>
    <t>HO-T1406</t>
  </si>
  <si>
    <t>Smart grid assessment for Guanaja Island as part of â€œGuanaja Green Island Programâ€</t>
  </si>
  <si>
    <t>08/11/2022</t>
  </si>
  <si>
    <t>HO-T1407</t>
  </si>
  <si>
    <t>Strategy for the Modernization of Infrastructure Services in Honduras</t>
  </si>
  <si>
    <t>07/11/2022</t>
  </si>
  <si>
    <t>HO-T1415</t>
  </si>
  <si>
    <t>Emergency Technical Cooperation - Support for landslide emergency in Tegucigalpa neighborhoods, Honduras</t>
  </si>
  <si>
    <t>HO-T1417</t>
  </si>
  <si>
    <t>Emergency Technical Cooperation - Support for the Hurricane and tropical storm Julia Emergency in Honduras</t>
  </si>
  <si>
    <t>JA-L1088</t>
  </si>
  <si>
    <t>Strengthening Fiscal Policy and Management Programme to Respond to the Public Health Crisis and Economic Effects of COVID-19 in Jamaica II</t>
  </si>
  <si>
    <t>JA-T1206</t>
  </si>
  <si>
    <t>Implementation and Technical Support for the Energy Sector in Jamaica</t>
  </si>
  <si>
    <t>07/15/2022</t>
  </si>
  <si>
    <t>ME-G1019</t>
  </si>
  <si>
    <t>Program to Support NAFIN in the Development of an Energy Efficiency through Distributed Generation Program for MSME enterprises</t>
  </si>
  <si>
    <t>06/16/2022</t>
  </si>
  <si>
    <t>ME-L1295</t>
  </si>
  <si>
    <t>Comprehensive Development Project for Water and Sanitation Utilities II (PRODI-II)</t>
  </si>
  <si>
    <t>ME-L1315</t>
  </si>
  <si>
    <t>Program to Improve the Pension System in Mexico</t>
  </si>
  <si>
    <t>ME-L1322</t>
  </si>
  <si>
    <t>Public Management and Transparency for Competitiveness Program II</t>
  </si>
  <si>
    <t>ME-T1458</t>
  </si>
  <si>
    <t>Support to Rural Water and Sanitation Development</t>
  </si>
  <si>
    <t>ME-T1473</t>
  </si>
  <si>
    <t>Program to Support Nafin in the development of an Energy Efficiency through Distributed Generation (DG) Program for MIPYMES</t>
  </si>
  <si>
    <t>NI-T1308</t>
  </si>
  <si>
    <t>Improving transport conditions in rural and vulnerable areas</t>
  </si>
  <si>
    <t>NI-T1309</t>
  </si>
  <si>
    <t>Improving opportunities for small producers in the livestock sector</t>
  </si>
  <si>
    <t>07/08/2022</t>
  </si>
  <si>
    <t>NI-T1313</t>
  </si>
  <si>
    <t>Resilient Models of Social Housing for Vulnerable Populations</t>
  </si>
  <si>
    <t>PE-L1250</t>
  </si>
  <si>
    <t>Improvement of the Public Supply Service for Goods, Services, and Works</t>
  </si>
  <si>
    <t>PE-L1259</t>
  </si>
  <si>
    <t>Storm Drainage Upgrade and Expansion Project in the City of Puerto Maldonado and the Community of El Triunfo, Madre de Dios Department</t>
  </si>
  <si>
    <t>01/19/2022</t>
  </si>
  <si>
    <t>PE-L1268</t>
  </si>
  <si>
    <t>Investment Program: Improvement of the quality of services for Higher and Productive Technical Education at a national level</t>
  </si>
  <si>
    <t>12/16/2022</t>
  </si>
  <si>
    <t>PE-L1269</t>
  </si>
  <si>
    <t>Comprehensive Rural Water and Sanitation Program, second phase - PIASAR II</t>
  </si>
  <si>
    <t>PE-L1272</t>
  </si>
  <si>
    <t>Financing Program for Women Entrepreneurs in Peru</t>
  </si>
  <si>
    <t>PE-L1276</t>
  </si>
  <si>
    <t>Program to Improve Productivity and Competitiveness II</t>
  </si>
  <si>
    <t>PE-T1485</t>
  </si>
  <si>
    <t>Phase III of the Support for the implementation of Peru's National Strategy on Forests and Climate Change (ENBCC)</t>
  </si>
  <si>
    <t>02/10/2022</t>
  </si>
  <si>
    <t>PE-T1506</t>
  </si>
  <si>
    <t>Support for the improvement of Road Safety in Peru</t>
  </si>
  <si>
    <t>PE-T1509</t>
  </si>
  <si>
    <t>Support for the preparation of Program to improve the comprehensive management of the urban solid waste service in Peru</t>
  </si>
  <si>
    <t>10/13/2022</t>
  </si>
  <si>
    <t>PE-T1515</t>
  </si>
  <si>
    <t>Energy Transition and Universal Access Program for the Peruvian Amazon</t>
  </si>
  <si>
    <t>PE-T1517</t>
  </si>
  <si>
    <t>Design of the Road Infrastructure Program for Regional Competitiveness 2 (PROREGION 2)</t>
  </si>
  <si>
    <t>06/09/2022</t>
  </si>
  <si>
    <t>PE-T1522</t>
  </si>
  <si>
    <t>Humanitarian Assistance for the rains in the Department of Cajamarca, Peru</t>
  </si>
  <si>
    <t>04/05/2022</t>
  </si>
  <si>
    <t>PE-T1523</t>
  </si>
  <si>
    <t>Sector Market Booster- Energy: Market transition to low carbon and energy efficiency technologies</t>
  </si>
  <si>
    <t>PE-T1524</t>
  </si>
  <si>
    <t>Sustainable Infrastructure to Municipal Wastewater Treatment</t>
  </si>
  <si>
    <t>PE-T1525</t>
  </si>
  <si>
    <t>Support Program for Sustainable Urban Transport in Lima and Callao</t>
  </si>
  <si>
    <t>PE-T1531</t>
  </si>
  <si>
    <t>Fiscal Policy for Climate Change: Support to the Ministry of Economy and Finance of Peru</t>
  </si>
  <si>
    <t>PN-L1171</t>
  </si>
  <si>
    <t>Digital Panama</t>
  </si>
  <si>
    <t>PN-L1172</t>
  </si>
  <si>
    <t>Fiscal Intelligence Program to Improve Spending Quality in Panama</t>
  </si>
  <si>
    <t>05/18/2022</t>
  </si>
  <si>
    <t>PN-L1175</t>
  </si>
  <si>
    <t>Program to Strengthen Competitiveness and Improve the Sustainability, Inclusivity and Resilience of the Panamanian Tourism Sector</t>
  </si>
  <si>
    <t>PN-L1179</t>
  </si>
  <si>
    <t>Global Credit Program for Sustainable Economy Recovery</t>
  </si>
  <si>
    <t>PN-O0008</t>
  </si>
  <si>
    <t>Contingent Loan for Natural Disaster and Public Health Emergencies</t>
  </si>
  <si>
    <t>PN-T1292</t>
  </si>
  <si>
    <t>Support for the Competitiveness and Sustainability Program for the Resilience of the Tourism Sector in Panama</t>
  </si>
  <si>
    <t>PN-T1293</t>
  </si>
  <si>
    <t>Support to promote energy efficiency in public space and buildings in PanamÃ¡</t>
  </si>
  <si>
    <t>PN-T1295</t>
  </si>
  <si>
    <t>Strengthening of the agricultural sector of Panama</t>
  </si>
  <si>
    <t>PN-T1300</t>
  </si>
  <si>
    <t>Innovation to close gender, climate change and territorial gaps</t>
  </si>
  <si>
    <t>PN-T1302</t>
  </si>
  <si>
    <t>New Instruments for Social Housing</t>
  </si>
  <si>
    <t>PN-T1310</t>
  </si>
  <si>
    <t>Support for the execution of water and sanitation operations in Panama</t>
  </si>
  <si>
    <t>PN-T1311</t>
  </si>
  <si>
    <t>Support for technical transformation to promote the energy transition in Panama</t>
  </si>
  <si>
    <t>PR-G1002</t>
  </si>
  <si>
    <t>Basic Education Stay-in-School Support for Official Schools Participating in the Project to Support Extended School Days</t>
  </si>
  <si>
    <t>PR-L1177</t>
  </si>
  <si>
    <t>Program to Support Transformation of the Public Sector</t>
  </si>
  <si>
    <t>PR-L1179</t>
  </si>
  <si>
    <t>Program to Strengthen Fiscal Policy and Management in Response to the Health and Economic Crisis Caused by COVID 19 in Paraguay II</t>
  </si>
  <si>
    <t>PR-L1183</t>
  </si>
  <si>
    <t>Expansion of the High-voltage Transmission System â€“ Phase II</t>
  </si>
  <si>
    <t>PR-T1328</t>
  </si>
  <si>
    <t>Hydrological Analysis of ParanÃ¡ River Basin</t>
  </si>
  <si>
    <t>07/12/2022</t>
  </si>
  <si>
    <t>PR-T1329</t>
  </si>
  <si>
    <t>Apoyo a la polÃ­tica de innovaciÃ³n en Paraguay</t>
  </si>
  <si>
    <t>PR-T1338</t>
  </si>
  <si>
    <t>Fiscal Policy and Management for Climate Change in Paraguay</t>
  </si>
  <si>
    <t>RG-L1140</t>
  </si>
  <si>
    <t>Ecuador - PerÃº Power Interconnection System in 500 kV, Ecuadorian line.</t>
  </si>
  <si>
    <t>RG-L1160</t>
  </si>
  <si>
    <t>Strengthening private sector development through innovation in the Eastern Caribbean OECS member countries</t>
  </si>
  <si>
    <t>RG-T3409</t>
  </si>
  <si>
    <t>Regional Blue Carbon Monitoring, Reporting and Verification Mechanism</t>
  </si>
  <si>
    <t>08/26/2022</t>
  </si>
  <si>
    <t>RG-T3926</t>
  </si>
  <si>
    <t>Civic Tech to Improve Environmental Performance in Cities</t>
  </si>
  <si>
    <t>03/24/2022</t>
  </si>
  <si>
    <t>RG-T3975</t>
  </si>
  <si>
    <t>Sustainable development in the Amazon with a gender and diversity perspective.</t>
  </si>
  <si>
    <t>RG-T4005</t>
  </si>
  <si>
    <t>Science, Technology and Innovation to Protect the Biodiversity of the Amazon Basin</t>
  </si>
  <si>
    <t>RG-T4006</t>
  </si>
  <si>
    <t>Regional Hydropower Modernization Program</t>
  </si>
  <si>
    <t>04/01/2022</t>
  </si>
  <si>
    <t>RG-T4044</t>
  </si>
  <si>
    <t>Support to the implementation of the work program of the Regional Platform of the Network of Sister Companies of Latin America and the Caribbean 2022-2025 (WOP-LAC)</t>
  </si>
  <si>
    <t>RG-T4049</t>
  </si>
  <si>
    <t>Satellite monitoring of quantity and quality of available biomass in pastoral livestock systems</t>
  </si>
  <si>
    <t>RG-T4050</t>
  </si>
  <si>
    <t>Development of innovation schemes in the solid waste sector in LAC</t>
  </si>
  <si>
    <t>RG-T4055</t>
  </si>
  <si>
    <t>Fiscal risks analysis, ALC monitoring and policy options with inclusive growth</t>
  </si>
  <si>
    <t>RG-T4062</t>
  </si>
  <si>
    <t>New frameworks and instruments for Public Debt management in LAC</t>
  </si>
  <si>
    <t>RG-T4063</t>
  </si>
  <si>
    <t>Development and integration of the climate agenda into the social sector</t>
  </si>
  <si>
    <t>RG-T4065</t>
  </si>
  <si>
    <t>Improving the execution and resilience of social infrastructure projects in the SCL portfolio</t>
  </si>
  <si>
    <t>INE/INE</t>
  </si>
  <si>
    <t>RG-T4077</t>
  </si>
  <si>
    <t>Fostering green citizenship during the school years</t>
  </si>
  <si>
    <t>RG-T4078</t>
  </si>
  <si>
    <t>Data, knowledge and accelerating energy transition</t>
  </si>
  <si>
    <t>RG-T4080</t>
  </si>
  <si>
    <t>Strengthening management of projects to support private sector innovation and digital transformation in the Eastern Caribbean</t>
  </si>
  <si>
    <t>RG-T4082</t>
  </si>
  <si>
    <t>Support for the management of water resources in the binational basin of the Bermejo River</t>
  </si>
  <si>
    <t>10/07/2022</t>
  </si>
  <si>
    <t>RG-T4084</t>
  </si>
  <si>
    <t>Promotion of innovative financing solutions in the water and sanitation sector</t>
  </si>
  <si>
    <t>RG-T4091</t>
  </si>
  <si>
    <t>Supporting Energy Dialogues in the Caribbean</t>
  </si>
  <si>
    <t>RG-T4097</t>
  </si>
  <si>
    <t>Accelerating the Implementation of Renewable Energies in Latin America and the Caribbean</t>
  </si>
  <si>
    <t>RG-T4099</t>
  </si>
  <si>
    <t>Assessing SMEs decarbonization transition readiness in LAC</t>
  </si>
  <si>
    <t>RG-T4103</t>
  </si>
  <si>
    <t>Development of Public Investment Profiles for Disaster Risk Reduction</t>
  </si>
  <si>
    <t>RG-T4108</t>
  </si>
  <si>
    <t>Key considerations of the trade and integration agenda of the future: digitalization and climate change</t>
  </si>
  <si>
    <t>RG-T4112</t>
  </si>
  <si>
    <t>Promoting the identification of public-private opportunities for the sustainable and inclusive development of the Southern Cone countries.</t>
  </si>
  <si>
    <t>CSC/CSC</t>
  </si>
  <si>
    <t>RG-T4126</t>
  </si>
  <si>
    <t>Support Hydro Pumped Storage Development in Latin America</t>
  </si>
  <si>
    <t>04/13/2022</t>
  </si>
  <si>
    <t>Multipurpose Silvopastoral Systems and Family Livestock in Peru and Colombia</t>
  </si>
  <si>
    <t>RG-T4139</t>
  </si>
  <si>
    <t>Climate Change Resilient Productive Models for Livelihoods Improvement</t>
  </si>
  <si>
    <t>RG-T4140</t>
  </si>
  <si>
    <t>Leveraging Urban Innovation in LAC</t>
  </si>
  <si>
    <t>RG-T4142</t>
  </si>
  <si>
    <t>Support for Good Housing Practices</t>
  </si>
  <si>
    <t>RG-T4165</t>
  </si>
  <si>
    <t>Advancing transparency, strategic and investment planning for a just transition</t>
  </si>
  <si>
    <t>RG-T4168</t>
  </si>
  <si>
    <t>COP-27 Strategic Roadmap Implementation</t>
  </si>
  <si>
    <t>RG-T4169</t>
  </si>
  <si>
    <t>Supporting the Development of the Blue Economy in the Organization of Eastern Caribbean States OECS</t>
  </si>
  <si>
    <t>RG-T4173</t>
  </si>
  <si>
    <t>Conceptual Framework for the Inclusive and Sustainable Development of the Andean Amazon Territory</t>
  </si>
  <si>
    <t>CAN/CAN</t>
  </si>
  <si>
    <t>RG-T4182</t>
  </si>
  <si>
    <t>Regional Collaborative Platform for Urban Innovation</t>
  </si>
  <si>
    <t>RG-T4186</t>
  </si>
  <si>
    <t>CaribData: Caribbean Data-Driven Resilience</t>
  </si>
  <si>
    <t>11/23/2022</t>
  </si>
  <si>
    <t>RG-T4188</t>
  </si>
  <si>
    <t>The energy transition as an opportunity for green industrial development in Latin America and the Caribbean</t>
  </si>
  <si>
    <t>RG-T4189</t>
  </si>
  <si>
    <t>Development of climate-resilient regional value chains that strengthen water ecosystem services and generate rural income in the trinational basin of the Lempa River in Trifinio</t>
  </si>
  <si>
    <t>RG-T4190</t>
  </si>
  <si>
    <t>Building Resilient, Inclusive, and Low-Carbon Supply Chains in Latin America and the Caribbean: Innovative Policies and Regulations in Infrastructure, Transport, and Logistics</t>
  </si>
  <si>
    <t>RG-T4200</t>
  </si>
  <si>
    <t>Unlocking investments in new technologies and transformational green agendas in the LAC region</t>
  </si>
  <si>
    <t>RG-T4201</t>
  </si>
  <si>
    <t>Strengthening the investment, innovation and business climate in the Caribbean</t>
  </si>
  <si>
    <t>RG-T4211</t>
  </si>
  <si>
    <t>2024 Development in the Americas on Climate and Disasters</t>
  </si>
  <si>
    <t>SU-L1060</t>
  </si>
  <si>
    <t>Fiscal Support Program to Regain Growth</t>
  </si>
  <si>
    <t>SU-L1061</t>
  </si>
  <si>
    <t>Labor Market Alignment with New Industries</t>
  </si>
  <si>
    <t>SU-L1065</t>
  </si>
  <si>
    <t>Fiscal Sustainability Program for Economic Development I</t>
  </si>
  <si>
    <t>SU-T1162</t>
  </si>
  <si>
    <t>Strengthening Cultural Heritage Assets in Paramaribo and Surroundings</t>
  </si>
  <si>
    <t>SU-T1163</t>
  </si>
  <si>
    <t>Fiscal Policy to Support Climate Change Actions</t>
  </si>
  <si>
    <t>SU-T1165</t>
  </si>
  <si>
    <t>Support for rural electrification with renewable energy, potable water and telecommunications in Suriname</t>
  </si>
  <si>
    <t>TT-L1055</t>
  </si>
  <si>
    <t>Trinidad and Tobago National Water Sector Transformation Program</t>
  </si>
  <si>
    <t>TT-T1115</t>
  </si>
  <si>
    <t>Smart Town Arima</t>
  </si>
  <si>
    <t>TT-T1116</t>
  </si>
  <si>
    <t>Strengthening the Integrated National Early Warning System in Trinidad and Tobago</t>
  </si>
  <si>
    <t>TT-T1117</t>
  </si>
  <si>
    <t>Strengthening Integrated Coastal Zone Management (ICZM) Public Policy and Governance in Trinidad and Tobago</t>
  </si>
  <si>
    <t>TT-T1118</t>
  </si>
  <si>
    <t>Decarbonization Initiatives in the Energy, Power and Transport Sectors in T&amp;T</t>
  </si>
  <si>
    <t>05/10/2022</t>
  </si>
  <si>
    <t>UR-J0001</t>
  </si>
  <si>
    <t>Support Program for the socio-urban integration of the migrant population</t>
  </si>
  <si>
    <t>UR-L1164</t>
  </si>
  <si>
    <t>Program to Develop and Strengthen Fiscal and Subnational Services Management</t>
  </si>
  <si>
    <t>UR-L1169</t>
  </si>
  <si>
    <t>Generation D: Developing Digital Skills with equity in the Knowledge Era</t>
  </si>
  <si>
    <t>UR-L1177</t>
  </si>
  <si>
    <t>Support for the consolidation of the country's low-carbon energy transition</t>
  </si>
  <si>
    <t>UR-L1185</t>
  </si>
  <si>
    <t>Program to Promote the Adoption of Digital Technologies in Uruguay's Agriculture Sector</t>
  </si>
  <si>
    <t>UR-L1186</t>
  </si>
  <si>
    <t>Program to modernize the regulatory framework for internationalization</t>
  </si>
  <si>
    <t>UR-L1187</t>
  </si>
  <si>
    <t>Business Innovation and Entrepreneurship Program III</t>
  </si>
  <si>
    <t>UR-T1252</t>
  </si>
  <si>
    <t>Innovative training for new jobs that support the sustainable energy transition</t>
  </si>
  <si>
    <t>UR-T1260</t>
  </si>
  <si>
    <t>Support for Planning the Provision of Water and Sanitation Services in Uruguay</t>
  </si>
  <si>
    <t>UR-T1268</t>
  </si>
  <si>
    <t>Program to Support the Development of Wooden Housing Production and bolster sustainable forestry management and practices</t>
  </si>
  <si>
    <t>UR-T1273</t>
  </si>
  <si>
    <t>Support for the implementation of the National Waste Plan</t>
  </si>
  <si>
    <t>UR-T1275</t>
  </si>
  <si>
    <t>Support to the MoF in the design and implementation of a climate and environmental policy meainstreaming road-map.</t>
  </si>
  <si>
    <t>UR-T1277</t>
  </si>
  <si>
    <t>Adoption of agroecological practices and carbon footprint in the Uruguayan agricultural sector</t>
  </si>
  <si>
    <t>UR-T1282</t>
  </si>
  <si>
    <t>Design of Uruguay's Second Nationally Determined Contribution (NDC) and implementation of specific measures to meet the objectives of the Paris Agreement</t>
  </si>
  <si>
    <t>UR-T1283</t>
  </si>
  <si>
    <t>Support for Strategic Research Groups to address territorial challenges with R&amp;D&amp;i in Uruguay</t>
  </si>
  <si>
    <t>VE-T1086</t>
  </si>
  <si>
    <t>Medium and long term scenarios for Venezuela post-COVID-19 and the decarbonization process</t>
  </si>
  <si>
    <t>CAN/CVE</t>
  </si>
  <si>
    <t>VE-T1091</t>
  </si>
  <si>
    <t>Prepare a diagnosis of the territorial development and housing situation to facilitate the prioritization and formulation of policies for territorial planning and access to housing.</t>
  </si>
  <si>
    <t>VE-T1097</t>
  </si>
  <si>
    <t>Strengthening the Blue Economy and Climate Change Resilience in Venezuela</t>
  </si>
  <si>
    <t>VE-T1100</t>
  </si>
  <si>
    <t>Strengthening Foundational Skills and Promoting Sustainable Development in the Amazonian Region</t>
  </si>
  <si>
    <t>VE-T1101</t>
  </si>
  <si>
    <t>Emergency support due to landslides and floods in Aragua State.</t>
  </si>
  <si>
    <t>AR-L1289</t>
  </si>
  <si>
    <t>Water and Sanitation for Small Communities Program - Tranche II (PROAS II)</t>
  </si>
  <si>
    <t>-</t>
  </si>
  <si>
    <t>AR-L1330</t>
  </si>
  <si>
    <t>Federal Innovation Program (FIP)</t>
  </si>
  <si>
    <t>AR-L1333</t>
  </si>
  <si>
    <t>Program for the Development of the Federal Optic Network (REFEFO)</t>
  </si>
  <si>
    <t>AR-L1334</t>
  </si>
  <si>
    <t>Credit Program for the Reactivation of Production in the Province of San Juan</t>
  </si>
  <si>
    <t>AR-L1337</t>
  </si>
  <si>
    <t>Comprehensive Improvement of GRAL Roca Railway Project, Plaza Constitucion-La Plata Branch": reformulation and additional financing</t>
  </si>
  <si>
    <t>AR-L1338</t>
  </si>
  <si>
    <t>Road safety program in the Buenos Aires Metropolitan Area</t>
  </si>
  <si>
    <t>AR-L1339</t>
  </si>
  <si>
    <t>Program for road infrastructure to support production phase III</t>
  </si>
  <si>
    <t>AR-L1340</t>
  </si>
  <si>
    <t>Program of Strengthening and Integration of Health Networks in the Province of Buenos Aires - PROFIR II</t>
  </si>
  <si>
    <t>AR-T1264</t>
  </si>
  <si>
    <t>Support for the Housing Development Agenda by Assisted Self-Construction Systems</t>
  </si>
  <si>
    <t>AR-T1265</t>
  </si>
  <si>
    <t>Strengthening of Technological Capacities in the Agricultural Sector</t>
  </si>
  <si>
    <t>AR-T1268</t>
  </si>
  <si>
    <t>Innovative Financial instruments for Biodiversity Conservation and Climate Action</t>
  </si>
  <si>
    <t>BA-L1052</t>
  </si>
  <si>
    <t>Sustainable Development Policy Program II</t>
  </si>
  <si>
    <t>BA-T1082</t>
  </si>
  <si>
    <t>Support for the Design of Carbon Neutral Strategies in the Context of Energy Transition in Barbados</t>
  </si>
  <si>
    <t>BH-G0003</t>
  </si>
  <si>
    <t>Reconstruction with Resilience in the Energy Sector in The Bahamas</t>
  </si>
  <si>
    <t>BH-L1052</t>
  </si>
  <si>
    <t>Boosting Resilient and Inclusive Growth in The Bahamas II</t>
  </si>
  <si>
    <t>BH-L1053</t>
  </si>
  <si>
    <t>BH-T1083</t>
  </si>
  <si>
    <t>Reinforcing the Health System of The Bahamas to Respond to the Health Needs of the Population</t>
  </si>
  <si>
    <t>BH-T1087</t>
  </si>
  <si>
    <t>Support for the Mobilization of Private Investment in Resilient Infrastructure</t>
  </si>
  <si>
    <t>BH-T1090</t>
  </si>
  <si>
    <t>Support to Loan BH-U0001 Building a Social and Inclusive Blue Economy in the Bahamas</t>
  </si>
  <si>
    <t>BH-T1091</t>
  </si>
  <si>
    <t>Institutional and Regulatory Strengthening of The Energy Sector</t>
  </si>
  <si>
    <t>BL-L1037</t>
  </si>
  <si>
    <t>Global Credit Program for Safeguarding the Productive Sectors and Employment</t>
  </si>
  <si>
    <t>BL-L1038</t>
  </si>
  <si>
    <t>Strengthening Public Expenditure Management in Belize</t>
  </si>
  <si>
    <t xml:space="preserve">Cross-Sectoral Activities </t>
  </si>
  <si>
    <t>BL-T1126</t>
  </si>
  <si>
    <t>Support to Integrated Water Resources Management</t>
  </si>
  <si>
    <t>BO-T1370</t>
  </si>
  <si>
    <t>Support for the Economic Reactivation of the Energy Sector</t>
  </si>
  <si>
    <t>BO-T1377</t>
  </si>
  <si>
    <t>Sustainable and Innovative Rural Water, Sanitation and Hygiene (SIRWASH) in Bolivia</t>
  </si>
  <si>
    <t>BR-G1011</t>
  </si>
  <si>
    <t>Program BID-BNDES to Finance the Sustainable and Productive Recovery of Micro, Small and Medium Enterprises (MSMEs)</t>
  </si>
  <si>
    <t>BR-L1539</t>
  </si>
  <si>
    <t>Fiscal Management Modernization Project for the State of Mato Grosso - PROFISCO II - MT</t>
  </si>
  <si>
    <t>BR-L1540</t>
  </si>
  <si>
    <t>Fiscal Management Modernization Project for the State of Alagoas - PROFISCO II AL</t>
  </si>
  <si>
    <t>BR-L1549</t>
  </si>
  <si>
    <t>Public-Private Partnership and Concessions Preparation Program</t>
  </si>
  <si>
    <t>BR-L1550</t>
  </si>
  <si>
    <t>Fiscal Management Modernization Project for the State of Sergipe – PROFISCO II/SE</t>
  </si>
  <si>
    <t xml:space="preserve">Energy </t>
  </si>
  <si>
    <t>BR-L1551</t>
  </si>
  <si>
    <t>Program Education for the Future of Paraná's state</t>
  </si>
  <si>
    <t>BR-L1553</t>
  </si>
  <si>
    <t>Sanitation and Environmental Program for the Igarapés of Manaus and the Interior - PROSAMIN</t>
  </si>
  <si>
    <t>BR-L1560</t>
  </si>
  <si>
    <t>Program for Modernization of the Judicial Branch of the State of Ceará (PROMUJUD)</t>
  </si>
  <si>
    <t>BR-L1562</t>
  </si>
  <si>
    <t>Northeast Agricultural Development Support Program - AgroNordeste</t>
  </si>
  <si>
    <t>BR-L1574</t>
  </si>
  <si>
    <t>Pará Sanitation Development Program - PRODESAN PARÁ</t>
  </si>
  <si>
    <t>BR-L1576</t>
  </si>
  <si>
    <t>Program to Finance the Sustainable and Productive Recovery of Micro, Small and Medium Enterprises (MSME)</t>
  </si>
  <si>
    <t>BR-T1462</t>
  </si>
  <si>
    <t>Low Carbon Agriculture for Avoided Deforestation and Poverty Reduction Phase II - Strengthening Sustainable Value Chains in the Amazon</t>
  </si>
  <si>
    <t>BR-T1468</t>
  </si>
  <si>
    <t>Leveraging Sustainable Tourism in agricultural landscapes of Northeast of Brazil, in the context of climate change and post-pandemic COVID-19 scenarios</t>
  </si>
  <si>
    <t>BR-T1478</t>
  </si>
  <si>
    <t>Sustainable Transport and Logistics in Brazil (InfraLog)</t>
  </si>
  <si>
    <t>BR-T1485</t>
  </si>
  <si>
    <t>Innovation technology centers for family agriculture</t>
  </si>
  <si>
    <t>BR-T1489</t>
  </si>
  <si>
    <t>Financing for the Amazon: Strengthening the Financial Ecosystem for Amazon Bio-Businesses (FinAm</t>
  </si>
  <si>
    <t>BR-T1494</t>
  </si>
  <si>
    <t>SIRWASH - Sustainable and Innovative Rural Water, Sanitation and Hygiene in Brazil</t>
  </si>
  <si>
    <t>BR-T1508</t>
  </si>
  <si>
    <t>Scaling-Up Sustainable Debt Capital Markets Financing for Brazil´s Economic Recovery</t>
  </si>
  <si>
    <t>CH-J0001</t>
  </si>
  <si>
    <t>Program for the integration of Vulnerable Neighborhoods</t>
  </si>
  <si>
    <t>Institutional capacity support or technical assistance </t>
  </si>
  <si>
    <t>CH-L1159</t>
  </si>
  <si>
    <t>Program to Support a Fair, Clean and Sustainable Energy Transition</t>
  </si>
  <si>
    <t>CH-L1160</t>
  </si>
  <si>
    <t>Program to Support Social Equity and Fiscal Sustainability II</t>
  </si>
  <si>
    <t>CH-L1163</t>
  </si>
  <si>
    <t>CH-L1164</t>
  </si>
  <si>
    <t>Digital Transformation and Sustainable Growth</t>
  </si>
  <si>
    <t>CH-L1166</t>
  </si>
  <si>
    <t>Digital transformation and sustainable growth</t>
  </si>
  <si>
    <t>CH-T1253</t>
  </si>
  <si>
    <t>Support for a Fair, Clean and Sustainable Energy Transition in Chile</t>
  </si>
  <si>
    <t>CH-T1258</t>
  </si>
  <si>
    <t>Support for the Development of Urban Transport Technology Solutions</t>
  </si>
  <si>
    <t>CH-T1259</t>
  </si>
  <si>
    <t>Support to the Preparation of the Program for the Integration of Vulnerable Neighborhoods</t>
  </si>
  <si>
    <t>CH-T1269</t>
  </si>
  <si>
    <t>Support to the Digital Transformation and Sustainable Growth Program</t>
  </si>
  <si>
    <t>CO-G1021</t>
  </si>
  <si>
    <t>Promotion of the Forest Economy in Support of the Fight Against Deforestation</t>
  </si>
  <si>
    <t>CO-G1029</t>
  </si>
  <si>
    <t>Adding Value to Mangroves Conservation in Coastal-City Systems</t>
  </si>
  <si>
    <t>CO-J0015</t>
  </si>
  <si>
    <t>Financing to Support Colombia’s Energy Transition</t>
  </si>
  <si>
    <t>12/17/2021</t>
  </si>
  <si>
    <t>CO-L1256</t>
  </si>
  <si>
    <t>Program for the Digital Transformation of Justice in Colombia</t>
  </si>
  <si>
    <t>CO-L1258</t>
  </si>
  <si>
    <t>CO-L1263</t>
  </si>
  <si>
    <t>Program to support the Implementation of the New National Logistics Policy</t>
  </si>
  <si>
    <t>Transport </t>
  </si>
  <si>
    <t>CO-L1264</t>
  </si>
  <si>
    <t>Sustainable Growth and Resilient Program</t>
  </si>
  <si>
    <t>CO-L1265</t>
  </si>
  <si>
    <t>Program for the Consolidation of Private Participation Schemes in Infrastructure</t>
  </si>
  <si>
    <t>CO-L1266</t>
  </si>
  <si>
    <t>Program for the Digital Transformation of the Office of the Comptroller General of the Republic</t>
  </si>
  <si>
    <t>CO-T1570</t>
  </si>
  <si>
    <t>Capacity-Building for Ethnic Groups to Reduce Deforestation and Improve Forest Management</t>
  </si>
  <si>
    <t>CO-T1598</t>
  </si>
  <si>
    <t>Implementation of Water Resource Management Systems in Support of the Master Plan for the Integrated Management and Sustainable Use of the Magdalena River Basin</t>
  </si>
  <si>
    <t>CO-T1607</t>
  </si>
  <si>
    <t>Support Rural Electrification and the Deployment of Non-Conventional Renewable Energy</t>
  </si>
  <si>
    <t>CO-T1610</t>
  </si>
  <si>
    <t>Support for the preparation of the Sustainable Growth and Resilience Program</t>
  </si>
  <si>
    <t>CO-T1611</t>
  </si>
  <si>
    <t>Support studies for the formulation of the resilient and sustainable production policy in Colombia</t>
  </si>
  <si>
    <t>CO-T1620</t>
  </si>
  <si>
    <t>Strengthening innovation capacities for the bioeconomy</t>
  </si>
  <si>
    <t>CO-T1624</t>
  </si>
  <si>
    <t>Towards a Circular Model in the Provision of Public Water and Sanitation Services of the Empresa de Acueducto y Alcantarillado de Bogotá (EAAB), facing the challenges of Climate Change</t>
  </si>
  <si>
    <t>CO-T1626</t>
  </si>
  <si>
    <t>Support for Financing electricity generation projects with non-conventional renewable energy sources and electric mobility in Colombia</t>
  </si>
  <si>
    <t>CO-T1627</t>
  </si>
  <si>
    <t>Support for the Biodiversity and Urban Equity Program in Barranquilla</t>
  </si>
  <si>
    <t>CO-T1633</t>
  </si>
  <si>
    <t>Governance and Financing for Climate Action in Colombia</t>
  </si>
  <si>
    <t>CO-T1636</t>
  </si>
  <si>
    <t>Strategy for the Decarbonization of the Capital Cities of Colombia</t>
  </si>
  <si>
    <t>CO-T1643</t>
  </si>
  <si>
    <t>Strengthening Environmental Governance of Licensing Processes of Colombia</t>
  </si>
  <si>
    <t>CR-L1145</t>
  </si>
  <si>
    <t>Fiscal Sustainability Support Program II</t>
  </si>
  <si>
    <t>CR-T1239</t>
  </si>
  <si>
    <t>Support for the Development of the National Hydrogen Strategy towards a Decarbonized Economy</t>
  </si>
  <si>
    <t>DR-G0004</t>
  </si>
  <si>
    <t>Integrated Tourism and Urban Development Program for the Colonial City of Santo Domingo</t>
  </si>
  <si>
    <t>DR-L1141</t>
  </si>
  <si>
    <t>Rehabilitation and Expansion of Puerto Manzanillo</t>
  </si>
  <si>
    <t>DR-L1142</t>
  </si>
  <si>
    <t>Program to Strengthen Civil Service Management in the Dominican Republic</t>
  </si>
  <si>
    <t>DR-L1146</t>
  </si>
  <si>
    <t>Power Sector Sustainability and Efficiency Program III</t>
  </si>
  <si>
    <t>DR-L1147</t>
  </si>
  <si>
    <t>Program to Improve Connectivity for Digital Transformation in the Dominican Republic</t>
  </si>
  <si>
    <t>DR-L1152</t>
  </si>
  <si>
    <t>Support to the consolidation of an inclusive social protection system in the Dominican Republic</t>
  </si>
  <si>
    <t>DR-T1167</t>
  </si>
  <si>
    <t>Supporting the implementation of the Dominican Republic's energy efficiency program</t>
  </si>
  <si>
    <t>DR-T1215</t>
  </si>
  <si>
    <t>Technical Support for the Comprehensive Reform of the Housing and Urban Planning Sector in the Dominican Republic</t>
  </si>
  <si>
    <t>DR-T1216</t>
  </si>
  <si>
    <t>Support for the development of the Mobility Reform Program, Land Transportation and Road Safety in the Dominican Republic</t>
  </si>
  <si>
    <t>DR-T1218</t>
  </si>
  <si>
    <t>Support for Third Stage of the Electricity Sector Sustainability and Efficiency Program</t>
  </si>
  <si>
    <t>DR-T1219</t>
  </si>
  <si>
    <t>Sustainable Management and Climate Change Adaptation of Irrigation</t>
  </si>
  <si>
    <t>DR-T1223</t>
  </si>
  <si>
    <t>Competitiveness and Sustainability Studies for the Destination of Santo Domingo</t>
  </si>
  <si>
    <t>DR-T1233</t>
  </si>
  <si>
    <t>Mainstreaming climate resiliency and green solutions into Dominican recovery investments</t>
  </si>
  <si>
    <t>EC-L1264</t>
  </si>
  <si>
    <t>Program for Equity in Access to Justice and Rehabilitation</t>
  </si>
  <si>
    <t>EC-L1273</t>
  </si>
  <si>
    <t>Social Expenditure Protection and Employment Recovery Support Program</t>
  </si>
  <si>
    <t>EC-T1459</t>
  </si>
  <si>
    <t>Support for the Digitalization of the Infrastructure Operation in Electric Distribution Companies in Ecuador</t>
  </si>
  <si>
    <t>EC-T1466</t>
  </si>
  <si>
    <t>Support to the Digital Transformation in Health and Response to COVID-19</t>
  </si>
  <si>
    <t>EC-T1469</t>
  </si>
  <si>
    <t>Supporting the Strengthening of the Ministry of Labor for the Promotion of Green Jobs</t>
  </si>
  <si>
    <t>EC-U0002</t>
  </si>
  <si>
    <t>Program for Development and Economic Recovery in Ecuador</t>
  </si>
  <si>
    <t>ES-L1128</t>
  </si>
  <si>
    <t>Program for Modernization of the Statistics System of El Salvador</t>
  </si>
  <si>
    <t>ES-L1145</t>
  </si>
  <si>
    <t>ES-L1146</t>
  </si>
  <si>
    <t>Low-Income Housing Finance Program</t>
  </si>
  <si>
    <t>ES-O0011</t>
  </si>
  <si>
    <t>CONTINGENT LOAN FOR NATURAL DISASTER AND
PUBLIC HEALTH EMERGENCIES</t>
  </si>
  <si>
    <t>ES-T1343</t>
  </si>
  <si>
    <t>Innovative Platform for Reducing Landslides and Debris Flows Risk in El Salvador</t>
  </si>
  <si>
    <t>ES-T1345</t>
  </si>
  <si>
    <t>Strengthening the institutional capacity for measuring fiscal risks</t>
  </si>
  <si>
    <t>GU-G1004</t>
  </si>
  <si>
    <t>Efficient Use of Firewood and Alternative Fuels in Indigenous and Rural Communities in Guatemala</t>
  </si>
  <si>
    <t>GU-L1175</t>
  </si>
  <si>
    <t>Program for the Digital Transformation of Guatemala for Inclusive Access to Connectivity</t>
  </si>
  <si>
    <t>GU-O0006</t>
  </si>
  <si>
    <t>PRÉSTAMO CONTINGENTE PARA EMERGENCIAS POR DESASTRES 
NATURALES Y DE SALUD PÚBLICA</t>
  </si>
  <si>
    <t>GU-T1296</t>
  </si>
  <si>
    <t>Structuring and Co-financing of the CA-9 North Corridor</t>
  </si>
  <si>
    <t>GU-T1305</t>
  </si>
  <si>
    <t>GY-T1164</t>
  </si>
  <si>
    <t>Renewable Energy Actions in the Energy Matrix in Guyana</t>
  </si>
  <si>
    <t>12/16/2021</t>
  </si>
  <si>
    <t>GY-T1180</t>
  </si>
  <si>
    <t>Emergency Assistance due to Tropical Storm</t>
  </si>
  <si>
    <t>HA-G1048</t>
  </si>
  <si>
    <t>Battery Energy Storage System to maximize the use of surplus energy from a solar photovoltaic plant located in the Caracol Industrial Park of Haiti.</t>
  </si>
  <si>
    <t>HA-G1050</t>
  </si>
  <si>
    <t>Rural Productivity and Connectivity Program with a Territorial Approach</t>
  </si>
  <si>
    <t>HA-J0001</t>
  </si>
  <si>
    <t>Expansion of Safety Nets for Vulnerable Populations Affected by the Socio-Economic Consequences of Coronavirus</t>
  </si>
  <si>
    <t>HA-J0002</t>
  </si>
  <si>
    <t>HA-L1143</t>
  </si>
  <si>
    <t>Productive Infrastructure Program V</t>
  </si>
  <si>
    <t>HA-T1293</t>
  </si>
  <si>
    <t>Assessing Fragility in Haiti for Resilience and Long-Run Growth</t>
  </si>
  <si>
    <t>HA-T1302</t>
  </si>
  <si>
    <t>HO-L1213</t>
  </si>
  <si>
    <t>Potable Water and Sanitation Program in Honduras</t>
  </si>
  <si>
    <t>HO-L1219</t>
  </si>
  <si>
    <t>Honduras Transportation and Freight Logistics Sector Reform Program III</t>
  </si>
  <si>
    <t>HO-O0008</t>
  </si>
  <si>
    <t>HO-T1377</t>
  </si>
  <si>
    <t>Master plan for Investments to Increase Water Availability for Human Consumption and Agriculture in the Dry Corridor</t>
  </si>
  <si>
    <t>HO-T1395</t>
  </si>
  <si>
    <t>Increased investment mobilization for green and resilient recovery with Micro, Small and Medium Enterprises (MSMEs) in Honduras</t>
  </si>
  <si>
    <t>HO-T1396</t>
  </si>
  <si>
    <t>Support for the Second Phase of the Water and Sanitation Services Reform Program in the Central District</t>
  </si>
  <si>
    <t>JA-G1006</t>
  </si>
  <si>
    <t>Boosting Innovation, Growth and Entrepreneurship Ecosystems in Jamaica</t>
  </si>
  <si>
    <t>ME-L1299</t>
  </si>
  <si>
    <t>Public Management and Transparency for Competitiveness</t>
  </si>
  <si>
    <t>ME-L1300</t>
  </si>
  <si>
    <t>Global Credit Program to Support Economic Recovery in Mexico</t>
  </si>
  <si>
    <t>ME-L1308</t>
  </si>
  <si>
    <t>Global Credit Program for the Defense of the Productive Fabric and Economic Recovery</t>
  </si>
  <si>
    <t>ME-L1312</t>
  </si>
  <si>
    <t>FIRST FINANCING PROGRAM URBAN IMPROVEMENT PROGRAM</t>
  </si>
  <si>
    <t xml:space="preserve">Transport </t>
  </si>
  <si>
    <t>ME-T1441</t>
  </si>
  <si>
    <t>Program for Enhancing the Institutional Capacity of BANCOMEXT to Implement the Program to Support Economic Recovery in Mexico</t>
  </si>
  <si>
    <t>ME-T1464</t>
  </si>
  <si>
    <t>Support for local institutional strengthening for the implementation of the General Law of Human Settlements, Land Management and Urban Development (LGAHOTDU) and its Territorial and Urban Information System (SITU)</t>
  </si>
  <si>
    <t>12/09/2021</t>
  </si>
  <si>
    <t>ME-T1472</t>
  </si>
  <si>
    <t>Support for the reduction of urban and social backwardness</t>
  </si>
  <si>
    <t>NI-T1297</t>
  </si>
  <si>
    <t>Promote the Use of Clean Technologies to Support Employment Generation in Vulnerable Groups on the Caribbean Coast</t>
  </si>
  <si>
    <t>NI-T1299</t>
  </si>
  <si>
    <t>Support for Strengthening the Water and Sanitation Sector in Nicaragua</t>
  </si>
  <si>
    <t>PE-G1007</t>
  </si>
  <si>
    <t>Program to Promote Sustainable Financing in the Peruvian Amazon Region – Opportunity to Leverage Biobusinesses (Biobusiness Program)</t>
  </si>
  <si>
    <t>PE-L1252</t>
  </si>
  <si>
    <t>Road Infrastructure Program for Regional Competitiveness (Proregion 1)</t>
  </si>
  <si>
    <t>PE-L1254</t>
  </si>
  <si>
    <t>Financing Sustainable Electric Transport Solutions</t>
  </si>
  <si>
    <t>PE-L1258</t>
  </si>
  <si>
    <t>PE-L1263</t>
  </si>
  <si>
    <t>Innovation, Technological Modernization, and Entrepreneurship Program</t>
  </si>
  <si>
    <t>PE-L1266</t>
  </si>
  <si>
    <t>Project to Improve the Financial Administration of the Public Sector through Digital Transformation.</t>
  </si>
  <si>
    <t>PE-L1267</t>
  </si>
  <si>
    <t>Program to Support Fiscal and Economic Recovery in Peru</t>
  </si>
  <si>
    <t>PE-T1463</t>
  </si>
  <si>
    <t>Sustainable Development of the Fishing and Aquaculture Sector of Peru</t>
  </si>
  <si>
    <t>PE-T1469</t>
  </si>
  <si>
    <t>Support for the Economic Reactivation and Competitiveness of Peru</t>
  </si>
  <si>
    <t>PE-T1472</t>
  </si>
  <si>
    <t>Peru’s Sewage and Wastewater PPP Program</t>
  </si>
  <si>
    <t>PE-T1473</t>
  </si>
  <si>
    <t>Support for the Design and Implementation of Housing and Urban Policy</t>
  </si>
  <si>
    <t>PE-T1475</t>
  </si>
  <si>
    <t>Good Practices in Public-Private Partnsrships (PPP): Program of Wastewater Treatment Plants in Peru</t>
  </si>
  <si>
    <t>PE-T1476</t>
  </si>
  <si>
    <t>Sustainability Analysis for Water and Sanitation Rural Program (PIASAR I) and Support to Preparation of a Water and Sanitation Rural Project Portfolio.</t>
  </si>
  <si>
    <t>PE-T1479</t>
  </si>
  <si>
    <t>SIRWASH: Sustainable and Innovative Water and Sanitation Services for Rural Areas in Peru</t>
  </si>
  <si>
    <t>PE-T1481</t>
  </si>
  <si>
    <t>Assessment for the Establishment of Habitat Banks in Peru</t>
  </si>
  <si>
    <t>PE-T1484</t>
  </si>
  <si>
    <t>Mainstreaming Climate Change in Perus Innovation Policy for Economic Recovery</t>
  </si>
  <si>
    <t>PE-T1500</t>
  </si>
  <si>
    <t>Incorporation of Climate Resilience into Perus Health System</t>
  </si>
  <si>
    <t>PN-L1165</t>
  </si>
  <si>
    <t>Global Credit Program for Promoting the Sustainability and Economic Recovery of Panama</t>
  </si>
  <si>
    <t>PN-L1166</t>
  </si>
  <si>
    <t>Sustainable and Inclusive Agricultural Innovation Project</t>
  </si>
  <si>
    <t>PN-L1167</t>
  </si>
  <si>
    <t>Economic Diversification and Competitiveness Promotion Program II</t>
  </si>
  <si>
    <t>PN-T1269</t>
  </si>
  <si>
    <t>Support for the Implementation of the Universal Access to Energy Program</t>
  </si>
  <si>
    <t>PN-T1288</t>
  </si>
  <si>
    <t>Support for Institutional Strengthening to promote green innovation in Panama</t>
  </si>
  <si>
    <t>PN-T1290</t>
  </si>
  <si>
    <t>Support to the Energy Transition Agenda in Panamá</t>
  </si>
  <si>
    <t>PR-L1176</t>
  </si>
  <si>
    <t>Program to Strengthen Paraguay’s National Statistics System</t>
  </si>
  <si>
    <t>PR-T1306</t>
  </si>
  <si>
    <t>Preparation of the strategy for the modernization and updating of the Paraguayan Ministry of Agriculture and Livestock</t>
  </si>
  <si>
    <t>PR-T1315</t>
  </si>
  <si>
    <t>Support for the Implementation of the Loan of National MSME Plan: Business Development Services to Boost the Productivity of Paraguayan Businesses</t>
  </si>
  <si>
    <t>PR-T1318</t>
  </si>
  <si>
    <t>Support to Reformulation of the Downtown Redevelopment, Modernization Metropolitan Public Transport, Government Offices Program PR-L1044</t>
  </si>
  <si>
    <t>PR-T1319</t>
  </si>
  <si>
    <t>Support ANDE in the Preparation and Execution of Operations of Clean Energy</t>
  </si>
  <si>
    <t>12/15/2021</t>
  </si>
  <si>
    <t>PR-T1321</t>
  </si>
  <si>
    <t>Electric Mobility as a National Opportunity for Green and Resilient Economic Recovery</t>
  </si>
  <si>
    <t>12/13/2021</t>
  </si>
  <si>
    <t>RG-L1142</t>
  </si>
  <si>
    <t>Program for Building Disaster and Climate Change Resilience in the OECS Countries</t>
  </si>
  <si>
    <t>RG-T3286</t>
  </si>
  <si>
    <t>Accelerating Climate Resilience in the Caribbean</t>
  </si>
  <si>
    <t>RG-T3395</t>
  </si>
  <si>
    <t>Non-Reimbursable Technology Cooperation to Scale-Up Technology Deployment for Urban Mobility in Caribbean Cities</t>
  </si>
  <si>
    <t>RG-T3605</t>
  </si>
  <si>
    <t>Support to the Structuring and Implementation of Resilience and Restoration Bonds (Resbonds) in the LAC Region</t>
  </si>
  <si>
    <t>RG-T3668</t>
  </si>
  <si>
    <t>Development of Strategies to Guarantee Water, Sanitation and Hygiene in Informal Settlements.</t>
  </si>
  <si>
    <t>RG-T3709</t>
  </si>
  <si>
    <t>PROADAPT Evaluation Program Study</t>
  </si>
  <si>
    <t>RG-T3775</t>
  </si>
  <si>
    <t>Inclusive Circular Economy in the Pacific Alliance</t>
  </si>
  <si>
    <t>RG-T3787</t>
  </si>
  <si>
    <t>Circular Lithium: Sustainable Battery Value Chain Solutions</t>
  </si>
  <si>
    <t>RG-T3798</t>
  </si>
  <si>
    <t>Agricultural Research Capacities in Central America and Dominican Republic</t>
  </si>
  <si>
    <t>RG-T3801</t>
  </si>
  <si>
    <t>Enabling Energy Storage Markets in LAC for a Resilient, Low-Carbon Multisector Coupling</t>
  </si>
  <si>
    <t>RG-T3803</t>
  </si>
  <si>
    <t>Building Climate Resilience in Latin America and Caribbean through Financial Instruments</t>
  </si>
  <si>
    <t>RG-T3806</t>
  </si>
  <si>
    <t>Scaling Innovative Financing for the Water and Sanitation Sector</t>
  </si>
  <si>
    <t>RG-T3812</t>
  </si>
  <si>
    <t>Supporting the Design of Long-Term Adaptation Pathways in the Face of Climate Risks in Peru and Colombia</t>
  </si>
  <si>
    <t>RG-T3814</t>
  </si>
  <si>
    <t>RG-T3815</t>
  </si>
  <si>
    <t>Project Development to Enhance Productivity and Innovation and Enabling Business Environment of Blue Economy Industries</t>
  </si>
  <si>
    <t>RG-T3820</t>
  </si>
  <si>
    <t>Accelerate digitalization in the energy sector</t>
  </si>
  <si>
    <t>RG-T3827</t>
  </si>
  <si>
    <t>Sharing lessons from Korea and LAC experiences for spatial planning, integrated urban development, and housing policies.</t>
  </si>
  <si>
    <t>RG-T3829</t>
  </si>
  <si>
    <t>Preparation of Public-Private Partnerships (PPP) projects for the development of efficient and sustainable infrastructure in small and vulnerable economies in the region (C and D countries</t>
  </si>
  <si>
    <t>RG-T3841</t>
  </si>
  <si>
    <t>Execution support to social infrastructure projects for SCL / SCL portfolio</t>
  </si>
  <si>
    <t>RG-T3843</t>
  </si>
  <si>
    <t>Promoting Innovation in the Water, Sanitation and Solid Waste Sector in Latin America and the Caribbean</t>
  </si>
  <si>
    <t>RG-T3849</t>
  </si>
  <si>
    <t>Design of Public Policies for the Transportation Sector with a Focus on the Intersection and Linkage of the Private Sector</t>
  </si>
  <si>
    <t>RG-T3850</t>
  </si>
  <si>
    <t>Support to Caribbean Startups and Innovative Firms within the Blue Economy</t>
  </si>
  <si>
    <t>RG-T3852</t>
  </si>
  <si>
    <t>Support for the Development of Urban Transport Policies and Projects</t>
  </si>
  <si>
    <t>RG-T3854</t>
  </si>
  <si>
    <t>Support to the Public Policy Laboratory in the Transport Sector</t>
  </si>
  <si>
    <t>RG-T3874</t>
  </si>
  <si>
    <t>Strengthening of the Latin America and the Caribbean Observatory for Water and Sanitation (OLAS) and launch of the Research and Development Network</t>
  </si>
  <si>
    <t>RG-T3878</t>
  </si>
  <si>
    <t>Support for the Regional Electricity Interconnection between Colombia and Panama</t>
  </si>
  <si>
    <t>RG-T3880</t>
  </si>
  <si>
    <t>#SinDesperdicio: Food Loss and Waste Reduction Program for Latin America and the Caribbean</t>
  </si>
  <si>
    <t>RG-T3881</t>
  </si>
  <si>
    <t>Support for the Administration and Management of the Source of Innovation: Facility to Promote Innovation in the Water, Sanitation and Solid Waste Sector in LAC</t>
  </si>
  <si>
    <t>RG-T3882</t>
  </si>
  <si>
    <t>Digitalization of Information and Measurement of the Performance of Solid Waste Management within the Framework of the Circular Economy, the SDG, and Climate Change.</t>
  </si>
  <si>
    <t>RG-T3885</t>
  </si>
  <si>
    <t>Institutional Support to National Development Banks for Green Recovery Investments and Actions</t>
  </si>
  <si>
    <t>RG-T3899</t>
  </si>
  <si>
    <t>Zero carbon energy paths in the Caribbean</t>
  </si>
  <si>
    <t>RG-T3904</t>
  </si>
  <si>
    <t>A Green Hydrogen Facility to accelerate Latin America and the Caribbean decarbonization through green recovery</t>
  </si>
  <si>
    <t>RG-T3906</t>
  </si>
  <si>
    <t>COP26 Strategic Roadmap Implementation</t>
  </si>
  <si>
    <t>RG-T3911</t>
  </si>
  <si>
    <t>Integrated Management of Water Resources in the Pantanal - Upper Paraguay River Basin and in the Lempa River Basin</t>
  </si>
  <si>
    <t>RG-T3915</t>
  </si>
  <si>
    <t>Strengthening the Capacities of Small Operators as a Key Aspect for the Sustainability of Water and Sanitation Services in the Region</t>
  </si>
  <si>
    <t>RG-T3918</t>
  </si>
  <si>
    <t>Decarbonization Pathways for Heavy Industry in the LAC Region</t>
  </si>
  <si>
    <t>RG-T3920</t>
  </si>
  <si>
    <t>Innovation in Planning, Design and Construction of Educational infrastructure</t>
  </si>
  <si>
    <t>RG-T3925</t>
  </si>
  <si>
    <t>Promoting Institutional Capacity Building for the Mainstreaming of the Gender Perspective in Climate and Disaster Risk Management within the Framework of the CCF</t>
  </si>
  <si>
    <t>RG-T3933</t>
  </si>
  <si>
    <t>RG-T3935</t>
  </si>
  <si>
    <t>Higher Agricultural Production with Lower Nitrous Oxide Emissions</t>
  </si>
  <si>
    <t>RG-T3936</t>
  </si>
  <si>
    <t>Increased Productivity in Family Agriculture Based on Efficient Management of Water Resources in Rainfed Agriculture</t>
  </si>
  <si>
    <t>RG-T3937</t>
  </si>
  <si>
    <t>Bioprocess to Reduce Cadmium Solubility in the Cocoa Plant’s Rhizosphere</t>
  </si>
  <si>
    <t>RG-T3938</t>
  </si>
  <si>
    <t>Soil Nanofertilizers and Nitrous Oxide Emissions</t>
  </si>
  <si>
    <t>RG-T3939</t>
  </si>
  <si>
    <t>Strengthening Capacities for Prevention and Management of Fusarium wilt of Musaceae in Latin America and the Caribbean</t>
  </si>
  <si>
    <t>RG-T3941</t>
  </si>
  <si>
    <t>Promoting Fiscal Recovery and the Vision 2025 Agenda in the Decentralization and Subnational Government Sector</t>
  </si>
  <si>
    <t>RG-T3964</t>
  </si>
  <si>
    <t>IDB Green and Sustainable Finance Program for LAC</t>
  </si>
  <si>
    <t>RG-T3970</t>
  </si>
  <si>
    <t>Organic-carbon sequestration in Latin American and Caribbean soils: Opportunities of Identification and Quantification of Economic and Environmental Impact</t>
  </si>
  <si>
    <t>RG-T3979</t>
  </si>
  <si>
    <t>Increased investment mobilization for green and resilient recovery with Micro, Small and Medium Enterprises (MSMEs) through National Development Banks (NDBs) support</t>
  </si>
  <si>
    <t>RG-T3986</t>
  </si>
  <si>
    <t>Support Climate Change Mainstreaming in Central American Countries</t>
  </si>
  <si>
    <t>RG-T3988</t>
  </si>
  <si>
    <t>Hydrogen Decarbonization: Pathways for Green Recovery</t>
  </si>
  <si>
    <t>RG-T3993</t>
  </si>
  <si>
    <t>Fiscal Policy for Climate Change: Support to the Ministries of Finance of Latin America and the Caribbean</t>
  </si>
  <si>
    <t>RG-T3995</t>
  </si>
  <si>
    <t>Regional Integration of the Green Hydrogen Value Chain</t>
  </si>
  <si>
    <t>RG-T3996</t>
  </si>
  <si>
    <t>DIGITAC HUB: Digital Hub for Automotive Freight Transportation</t>
  </si>
  <si>
    <t>RG-T3997</t>
  </si>
  <si>
    <t>Regional Collaborative Platform for the Strengthening of the Circular Economy in the Face of the Post-COVID-19 Recovery and Climate Change Mitigation</t>
  </si>
  <si>
    <t>RG-T3998</t>
  </si>
  <si>
    <t>Circular Economy and Sustainable Management of Plastics in the Countries of the Pacific Alliance</t>
  </si>
  <si>
    <t>RG-T4003</t>
  </si>
  <si>
    <t>Technology Extension Services (TES) in the Caribbean Blue Economy and Essential Services Sectors</t>
  </si>
  <si>
    <t>12/20/2021</t>
  </si>
  <si>
    <t>RG-T4014</t>
  </si>
  <si>
    <t>Knowledge for Managing Local Pollution in LAC</t>
  </si>
  <si>
    <t>RG-T4029</t>
  </si>
  <si>
    <t>Strategies for climate-smart chains in the Andean region</t>
  </si>
  <si>
    <t>SU-T1130</t>
  </si>
  <si>
    <t>Promoting Sustainable Forest Management</t>
  </si>
  <si>
    <t>SU-T1138</t>
  </si>
  <si>
    <t>Support the development of solar floating photovoltaic energy in Suriname</t>
  </si>
  <si>
    <t>SU-T1147</t>
  </si>
  <si>
    <t>Promotion of energy efficiency and distributed generation in Suriname</t>
  </si>
  <si>
    <t>TT-T1103</t>
  </si>
  <si>
    <t>Promoting the Blue Economy for Sustainable Economic Recovery in Tobago</t>
  </si>
  <si>
    <t>UR-L1175</t>
  </si>
  <si>
    <t>Program to Strengthen Public Policy and Fiscal Management in Response to the Health and Economic Crisis Caused by COVID-19 In Uruguay II</t>
  </si>
  <si>
    <t>UR-L1176</t>
  </si>
  <si>
    <t>Education for Transformation: Completion of Cycles and New Educational Offerings</t>
  </si>
  <si>
    <t>UR-L1178</t>
  </si>
  <si>
    <t xml:space="preserve">Gender Equality </t>
  </si>
  <si>
    <t>UR-L1182</t>
  </si>
  <si>
    <t>Road Infrastructure Program CVU III</t>
  </si>
  <si>
    <t>UR-L1183</t>
  </si>
  <si>
    <t>Montevideo Urban Sanitation Program (PSU VI)</t>
  </si>
  <si>
    <t>UR-T1253</t>
  </si>
  <si>
    <t>Support to the Ministry of Environment</t>
  </si>
  <si>
    <t>UR-T1254</t>
  </si>
  <si>
    <t>Support for the Design and Implementation of a Technological Strategy for Public Transport in Montevideo</t>
  </si>
  <si>
    <t>Member</t>
  </si>
  <si>
    <t>Türkiye</t>
  </si>
  <si>
    <t>Romania</t>
  </si>
  <si>
    <t>Lao PDR</t>
  </si>
  <si>
    <t>Singapore</t>
  </si>
  <si>
    <t>Côte d’Ivoire</t>
  </si>
  <si>
    <t>Multicountry</t>
  </si>
  <si>
    <t>Hong Kong, China</t>
  </si>
  <si>
    <t>China</t>
  </si>
  <si>
    <t>Jordan</t>
  </si>
  <si>
    <t>Ecuador</t>
  </si>
  <si>
    <t>000671</t>
  </si>
  <si>
    <t>000677</t>
  </si>
  <si>
    <t>000757</t>
  </si>
  <si>
    <t>000765</t>
  </si>
  <si>
    <t>000518</t>
  </si>
  <si>
    <t>000281</t>
  </si>
  <si>
    <t>000515</t>
  </si>
  <si>
    <t>000561</t>
  </si>
  <si>
    <t>000341</t>
  </si>
  <si>
    <t>000368</t>
  </si>
  <si>
    <t>000639</t>
  </si>
  <si>
    <t>000680</t>
  </si>
  <si>
    <t>000370</t>
  </si>
  <si>
    <t>000736</t>
  </si>
  <si>
    <t>000718</t>
  </si>
  <si>
    <t>000722</t>
  </si>
  <si>
    <t>000729</t>
  </si>
  <si>
    <t>000764</t>
  </si>
  <si>
    <t>000355</t>
  </si>
  <si>
    <t>000396</t>
  </si>
  <si>
    <t>000547</t>
  </si>
  <si>
    <t>000631</t>
  </si>
  <si>
    <t>000655</t>
  </si>
  <si>
    <t>000493</t>
  </si>
  <si>
    <t>000546</t>
  </si>
  <si>
    <t>Akbank Sustainable Energy Facility</t>
  </si>
  <si>
    <t>Banca Transilvania Green Mortgages Bond Investment</t>
  </si>
  <si>
    <t>Georgia Capital Sustainability Linked Financing Facility</t>
  </si>
  <si>
    <t>Solar IPP Equity Investment</t>
  </si>
  <si>
    <t>Unique Meghnaghat IPP</t>
  </si>
  <si>
    <t>Sustainable Transport Financing</t>
  </si>
  <si>
    <t>Bukhara-Miskin-Urgench-Khiva Railway Electrification Project</t>
  </si>
  <si>
    <t>Antalya Airport Expansion Project</t>
  </si>
  <si>
    <t>Regional Transport Connectivity Project</t>
  </si>
  <si>
    <t>Haryana Orbital Rail Corridor Part A Project</t>
  </si>
  <si>
    <t>Inclusive Connectivity and Rural Infrastructure Project</t>
  </si>
  <si>
    <t>DigitalBridge Emerging Market Digital Infrastructure Fund</t>
  </si>
  <si>
    <t>Project Ocean</t>
  </si>
  <si>
    <t>UzPSB Energy and Water Efficiency, and Renewables Bond Investment</t>
  </si>
  <si>
    <t>BIC IV</t>
  </si>
  <si>
    <t>GIP Emerging Markets Fund I</t>
  </si>
  <si>
    <t>ISQ Growth Markets Infrastructure Fund</t>
  </si>
  <si>
    <t>Kotak Infrastructure Investment Fund</t>
  </si>
  <si>
    <t>LOK Capital Fund 4</t>
  </si>
  <si>
    <t>Southeast Asia Women’s Economic Empowerment Fund</t>
  </si>
  <si>
    <t>China EXIM Bank Green On-Lending Facility</t>
  </si>
  <si>
    <t>TSKB Sustainable Energy and Infrastructure On-lending Facility, Phase 2</t>
  </si>
  <si>
    <t>Objective is to support sustainable energy projects in Türkiye.</t>
  </si>
  <si>
    <t>The project objective is to support climate change mitigation in Romania by financing retail purchases of dwellings in residential green buildings.</t>
  </si>
  <si>
    <t>The project objective is to provide growth capital to scale up development of renewable energy projects.</t>
  </si>
  <si>
    <t>The objective of the Project is to (i) increase the electricity supply from renewables in the Socialist Republic of Viet Nam (Viet Nam) by supporting a cross-border electricity trade between Lao PDR and Viet Nam, and (ii) diversify Lao PDR’s source of electricity exports.</t>
  </si>
  <si>
    <t>Objective is to support Uzbekistan’s energy transition through the expansion of solar photovoltaic (PV) installed capacity.</t>
  </si>
  <si>
    <t>Objective is to increase the penetration of low-carbon transportation vehicles in India.</t>
  </si>
  <si>
    <t>The objective is to improve freight and passenger railway services in Western Uzbekistan by electrifying the existing railway line linking Bukhara, Miskin, Urgench and Khiva.</t>
  </si>
  <si>
    <t>Objective is to increase sustainable digital infrastructure capacity and improve quality of mobile and internet connectivity in AIIB members in emerging Asia.</t>
  </si>
  <si>
    <t>Objective is to mobilize private capital into emerging market infrastructure through supporting the continued development of the infrastructure asset backed securities market in Asia.</t>
  </si>
  <si>
    <t>The Project seeks to advance private capital mobilization through anchoring the fourth series of IABS structured and managed by Bayfront.</t>
  </si>
  <si>
    <t>Objective is to mobilize private capital from institutional investors to grow and sustain infrastructure investment in Asia and Latin America.</t>
  </si>
  <si>
    <t>Objective is to mobilize private capital for sustainable infrastructure development and enhance cross-border connectivity in growth countries in Asia and Latin America, capturing a market risk-adjusted return.</t>
  </si>
  <si>
    <t>The Project objective is to support women’s economic empowerment and gender diversity by supporting sustainable investment in companies that particularly affect women and girls in Southeast Asia.</t>
  </si>
  <si>
    <t>Objective is to contribute to the Republic of Türkiye’s climate mitigation and adaptation goals in line with the Paris Climate Agreement.</t>
  </si>
  <si>
    <t>Digital Infrastructure and Technology</t>
  </si>
  <si>
    <t>Health Infrastructure</t>
  </si>
  <si>
    <t>000454</t>
  </si>
  <si>
    <t>000315</t>
  </si>
  <si>
    <t>000473</t>
  </si>
  <si>
    <t>000622</t>
  </si>
  <si>
    <t>000141</t>
  </si>
  <si>
    <t>000531</t>
  </si>
  <si>
    <t>000443</t>
  </si>
  <si>
    <t>000543</t>
  </si>
  <si>
    <t>000449</t>
  </si>
  <si>
    <t>000453</t>
  </si>
  <si>
    <t>000477</t>
  </si>
  <si>
    <t>000214</t>
  </si>
  <si>
    <t>000495</t>
  </si>
  <si>
    <t>000502</t>
  </si>
  <si>
    <t>000357</t>
  </si>
  <si>
    <t>000406</t>
  </si>
  <si>
    <t>000386</t>
  </si>
  <si>
    <t>000301</t>
  </si>
  <si>
    <t>000440</t>
  </si>
  <si>
    <t>000345</t>
  </si>
  <si>
    <t>000479</t>
  </si>
  <si>
    <t>000344</t>
  </si>
  <si>
    <t>000548</t>
  </si>
  <si>
    <t>000217</t>
  </si>
  <si>
    <t>000480</t>
  </si>
  <si>
    <t>000650</t>
  </si>
  <si>
    <t>Rwanda</t>
  </si>
  <si>
    <t>West Bengal Electricity Distribution Grid Modernization Project</t>
  </si>
  <si>
    <t>Alcazar Energy Partners II</t>
  </si>
  <si>
    <t>TKYB Renewable Energy and Energy Efficiency On-Lending Facility</t>
  </si>
  <si>
    <t>Henan Flood Emergency Rehabilitation and Recovery Project</t>
  </si>
  <si>
    <t>Second Dam Rehabilitation and Improvement Project</t>
  </si>
  <si>
    <t>Kerala Solid Waste Management Project</t>
  </si>
  <si>
    <t>Chennai City Partnership: Sustainable Urban Services Program</t>
  </si>
  <si>
    <t>Guangxi Chongzuo Border Connectivity Improvement Project</t>
  </si>
  <si>
    <t>Liaoning Green Smart Public Transport Demonstration Project</t>
  </si>
  <si>
    <t>Zhengzhou International Logistics Hub Expansion Project</t>
  </si>
  <si>
    <t>Assam Secondary Road Network Improvement Project</t>
  </si>
  <si>
    <t>Gujarat Education Infrastructure and Technology Modernization Program</t>
  </si>
  <si>
    <t>NIO Capital Eve One Fund II</t>
  </si>
  <si>
    <t>CITIC Capital Pan Eurasia Fund</t>
  </si>
  <si>
    <t>STIC Asia Infrastructure Innovation Fund</t>
  </si>
  <si>
    <t>Asia Infrastructure Securitization Program II</t>
  </si>
  <si>
    <t>Water</t>
  </si>
  <si>
    <t>Urban</t>
  </si>
  <si>
    <t>Education Infrastructure</t>
  </si>
  <si>
    <t>To mobilize private capital investments into infrastructure and other productive sectors in selected AIIB Members via a fund with a market risk-adjusted return.</t>
  </si>
  <si>
    <t>Reporting year</t>
  </si>
  <si>
    <t>Op ID</t>
  </si>
  <si>
    <t>Operation name</t>
  </si>
  <si>
    <t>Industry sector</t>
  </si>
  <si>
    <t>Climate activity</t>
  </si>
  <si>
    <t>EBRD 
finance  
(€ million)</t>
  </si>
  <si>
    <t>GET 
finance  
(€ million)</t>
  </si>
  <si>
    <t>Climate 
finance  
(€ million)</t>
  </si>
  <si>
    <t>Climate 
change 
objectives</t>
  </si>
  <si>
    <t>46875</t>
  </si>
  <si>
    <t>Cairo Metro Line II Purchase  
of trains</t>
  </si>
  <si>
    <t>Municipal and 
environmental 
infrastructure</t>
  </si>
  <si>
    <t>49375</t>
  </si>
  <si>
    <t>GrCF2 W2 – Dushanbe District 
Heating Project</t>
  </si>
  <si>
    <t>Energy, transport and other 
built environment and 
infrastructure</t>
  </si>
  <si>
    <t>49840</t>
  </si>
  <si>
    <t>Sarajevo Urban Roads</t>
  </si>
  <si>
    <t>49875</t>
  </si>
  <si>
    <t>MR3: Al Ghabawi Septic  
Tank Facility</t>
  </si>
  <si>
    <t>Water and wastewater 
systems</t>
  </si>
  <si>
    <t>50848</t>
  </si>
  <si>
    <t>Serbian Climate Resilience &amp; 
Irrigation Programme SCRIP</t>
  </si>
  <si>
    <t>Other agricultural and 
ecological resources</t>
  </si>
  <si>
    <t>50996</t>
  </si>
  <si>
    <t>Uzbekistan Water Supply Energy 
Efficiency Project</t>
  </si>
  <si>
    <t>Water supply and wastewater</t>
  </si>
  <si>
    <t>51888</t>
  </si>
  <si>
    <t>Ain Ghazal WW Treatment 
Project</t>
  </si>
  <si>
    <t>52273</t>
  </si>
  <si>
    <t>GrCF2 W2 – Brcko Water</t>
  </si>
  <si>
    <t>52282</t>
  </si>
  <si>
    <t>Tash-Komur water sub-project</t>
  </si>
  <si>
    <t>52471</t>
  </si>
  <si>
    <t>GrCF2 W2 – Timisoara City 
Trams</t>
  </si>
  <si>
    <t>52512</t>
  </si>
  <si>
    <t>Moldova Solid Waste Project</t>
  </si>
  <si>
    <t>Cross-sectoral activities</t>
  </si>
  <si>
    <t>52586</t>
  </si>
  <si>
    <t>GrCF2 W1 – Tbilisi Metro 
Modernisation</t>
  </si>
  <si>
    <t>Transport, energy and other 
built environment and 
infrastructure</t>
  </si>
  <si>
    <t>52754</t>
  </si>
  <si>
    <t>GrCF2 W1-Chisinau River Bic 
Rehab. &amp; Flood Protection</t>
  </si>
  <si>
    <t>Coastal and riverine 
infrastructure</t>
  </si>
  <si>
    <t>52767</t>
  </si>
  <si>
    <t>GrCF2 W2 E2 – Ankara Metro 
Project</t>
  </si>
  <si>
    <t>52828</t>
  </si>
  <si>
    <t>Regional Solid Waste Project</t>
  </si>
  <si>
    <t>Solid waste management</t>
  </si>
  <si>
    <t>52947</t>
  </si>
  <si>
    <t>GrCF2 W2 E2 – Samarkand 
e-bus Project</t>
  </si>
  <si>
    <t>53100</t>
  </si>
  <si>
    <t>UPTF2 Khmelnytskyi Trolleybus</t>
  </si>
  <si>
    <t>53118</t>
  </si>
  <si>
    <t>GrCF Tram line Ilidza-Hrasnica  
(f. Sarajevo E-Tram Ext)</t>
  </si>
  <si>
    <t>53619</t>
  </si>
  <si>
    <t>GrCF2 W2 E2 – Bursa Water 
Project</t>
  </si>
  <si>
    <t>53622</t>
  </si>
  <si>
    <t>GrCF2 W2-Balti Mobility and 
Street Lighting</t>
  </si>
  <si>
    <t>53777</t>
  </si>
  <si>
    <t>GrCF2 W2 E2 – East KZ 
Municipal SL – Phase 2</t>
  </si>
  <si>
    <t>Buildings, public installations 
and end-use energy efficiency</t>
  </si>
  <si>
    <t>53901</t>
  </si>
  <si>
    <t>GrCF2 W2 Alba-Iulia Transport 
System Rehabilitation</t>
  </si>
  <si>
    <t>54029</t>
  </si>
  <si>
    <t>Project Mallard</t>
  </si>
  <si>
    <t>54153</t>
  </si>
  <si>
    <t>GrCF2 W2 E2 – VVT Trolleybuses 
Fleet Renewal</t>
  </si>
  <si>
    <t>54158</t>
  </si>
  <si>
    <t>GrCF2 W2 – Project Guelmim</t>
  </si>
  <si>
    <t>54398</t>
  </si>
  <si>
    <t>GrCF2 W2 E2 – Izmir Metro 
Project II Extension</t>
  </si>
  <si>
    <t>54399</t>
  </si>
  <si>
    <t>Project Gradec</t>
  </si>
  <si>
    <t>54536</t>
  </si>
  <si>
    <t>SWIFT OLT</t>
  </si>
  <si>
    <t>54538</t>
  </si>
  <si>
    <t>Ferizaj Wastewater Treatment 
Plant</t>
  </si>
  <si>
    <t>50054</t>
  </si>
  <si>
    <t>Anglesey Food (f. Project Growth)</t>
  </si>
  <si>
    <t>Agribusiness</t>
  </si>
  <si>
    <t>Energy efficiency</t>
  </si>
  <si>
    <t>52570</t>
  </si>
  <si>
    <t>DFF – Varus</t>
  </si>
  <si>
    <t>Manufacturing and 
services</t>
  </si>
  <si>
    <t>53404</t>
  </si>
  <si>
    <t>AYA Gold &amp; Silver</t>
  </si>
  <si>
    <t>Natural resources</t>
  </si>
  <si>
    <t>53569</t>
  </si>
  <si>
    <t>Mediterrania Capital IV LP</t>
  </si>
  <si>
    <t>Equity funds</t>
  </si>
  <si>
    <t>53605</t>
  </si>
  <si>
    <t>SASA GET</t>
  </si>
  <si>
    <t>53690</t>
  </si>
  <si>
    <t>DFF – Voli Solar Panels</t>
  </si>
  <si>
    <t>53914</t>
  </si>
  <si>
    <t>WAT Motor Green Loan</t>
  </si>
  <si>
    <t>53951</t>
  </si>
  <si>
    <t>Project Uludag</t>
  </si>
  <si>
    <t>Energy, industry, 
manufacturing and trade</t>
  </si>
  <si>
    <t>54034</t>
  </si>
  <si>
    <t>DFF – Project Cedar</t>
  </si>
  <si>
    <t>Manufacturing, industry and 
trade</t>
  </si>
  <si>
    <t>54045</t>
  </si>
  <si>
    <t>RSF – Attijari Bank Tunisia - 
Mabrouka</t>
  </si>
  <si>
    <t>Crop and food production</t>
  </si>
  <si>
    <t>54072</t>
  </si>
  <si>
    <t>RSF – BCC Zeta KPK Furniture 2</t>
  </si>
  <si>
    <t>Manufacturing and 
Services</t>
  </si>
  <si>
    <t>54109</t>
  </si>
  <si>
    <t>RSF – Hamkor Bank-Mika Group</t>
  </si>
  <si>
    <t>54165</t>
  </si>
  <si>
    <t>Turk Traktor Green Loan</t>
  </si>
  <si>
    <t>54216</t>
  </si>
  <si>
    <t>RSF – Unfunded DKIB Koshoi</t>
  </si>
  <si>
    <t>Agriculture, forestry, land use 
and fisheries</t>
  </si>
  <si>
    <t>54242</t>
  </si>
  <si>
    <t>RSF KICB Unfunded Lucky Socks</t>
  </si>
  <si>
    <t>54266</t>
  </si>
  <si>
    <t>Yayla Agro (f. Project Legurme)</t>
  </si>
  <si>
    <t>54314</t>
  </si>
  <si>
    <t>RSF – KICB Stolichniy 
Warehouse Expansion</t>
  </si>
  <si>
    <t>54335</t>
  </si>
  <si>
    <t>RSF – BCC Zeta KPK Furniture 3</t>
  </si>
  <si>
    <t>54385</t>
  </si>
  <si>
    <t>RSF – BCC Viva Pharm LLP</t>
  </si>
  <si>
    <t>54438</t>
  </si>
  <si>
    <t>DFF – Saribekir Loan</t>
  </si>
  <si>
    <t>54492</t>
  </si>
  <si>
    <t>DFF – Mann+Hummel</t>
  </si>
  <si>
    <t>54594</t>
  </si>
  <si>
    <t>RSF – Attijari Bank Tunisia – 
TechnoFilm</t>
  </si>
  <si>
    <t>54698</t>
  </si>
  <si>
    <t>RSF-Eskhata Bank Hakko</t>
  </si>
  <si>
    <t>54750</t>
  </si>
  <si>
    <t>RSF – DKIB Funded Megreli</t>
  </si>
  <si>
    <t>54914</t>
  </si>
  <si>
    <t>RSF – Union Bank Grand Blue 
Fafa Resort</t>
  </si>
  <si>
    <t>Property and tourism</t>
  </si>
  <si>
    <t>54915</t>
  </si>
  <si>
    <t>RSF – Union Bank Grand Blue 
Fafa II</t>
  </si>
  <si>
    <t>54977</t>
  </si>
  <si>
    <t>RSF – DSK bank – Trace</t>
  </si>
  <si>
    <t>54989</t>
  </si>
  <si>
    <t>RLF – RSF – RBU Nadezhda 
Terminal</t>
  </si>
  <si>
    <t>50427</t>
  </si>
  <si>
    <t>Gvozd Windfarm</t>
  </si>
  <si>
    <t>50461</t>
  </si>
  <si>
    <t>Eldorado Gold (f. Project 
Primrose)</t>
  </si>
  <si>
    <t>Mining and metal production 
for climate action</t>
  </si>
  <si>
    <t>51509</t>
  </si>
  <si>
    <t>Gulf of Suez Wind II</t>
  </si>
  <si>
    <t>51879</t>
  </si>
  <si>
    <t>Latvenergo Green Bond 
Programme (f. Project Amigos)</t>
  </si>
  <si>
    <t>52361</t>
  </si>
  <si>
    <t>Voltalia: Karavasta PV</t>
  </si>
  <si>
    <t>52735</t>
  </si>
  <si>
    <t>Azerbaijan Absheron-Khizi WPP</t>
  </si>
  <si>
    <t>52765</t>
  </si>
  <si>
    <t>Sherabad Solar</t>
  </si>
  <si>
    <t>52946</t>
  </si>
  <si>
    <t>KAZREF II – Shokpar Wind</t>
  </si>
  <si>
    <t>53062</t>
  </si>
  <si>
    <t>Samarkand Solar</t>
  </si>
  <si>
    <t>53063</t>
  </si>
  <si>
    <t>Jizzakh Solar</t>
  </si>
  <si>
    <t>53095</t>
  </si>
  <si>
    <t>Koudia Al Baida – Subordinated 
loan</t>
  </si>
  <si>
    <t>53183</t>
  </si>
  <si>
    <t>Project Solis</t>
  </si>
  <si>
    <t>53191</t>
  </si>
  <si>
    <t>GrCF2 W2E2-Chisinau Premier 
Energy Distribution Upgrade</t>
  </si>
  <si>
    <t>53244</t>
  </si>
  <si>
    <t>Uzbekistan Karakalpakstan WPP</t>
  </si>
  <si>
    <t>53554</t>
  </si>
  <si>
    <t>European Metals Holding  
(f. Project Zinnwald)</t>
  </si>
  <si>
    <t>53600</t>
  </si>
  <si>
    <t>Reconstruction of 
Lebedinovskaya HPP ( 
Chakan GES I)</t>
  </si>
  <si>
    <t>53710</t>
  </si>
  <si>
    <t>KEGOC bond</t>
  </si>
  <si>
    <t>53808</t>
  </si>
  <si>
    <t>Project Lodos</t>
  </si>
  <si>
    <t>53827</t>
  </si>
  <si>
    <t>Project Nera</t>
  </si>
  <si>
    <t>53864</t>
  </si>
  <si>
    <t>Sunly (f. Project Spike)</t>
  </si>
  <si>
    <t>53871</t>
  </si>
  <si>
    <t>Sherabad Solar Revolving Facility</t>
  </si>
  <si>
    <t>53872</t>
  </si>
  <si>
    <t>Jizzakh Solar Revolving Facility</t>
  </si>
  <si>
    <t>53873</t>
  </si>
  <si>
    <t>Samarkand Solar Revolving 
Facility</t>
  </si>
  <si>
    <t>53973</t>
  </si>
  <si>
    <t>Project Wings</t>
  </si>
  <si>
    <t>54013</t>
  </si>
  <si>
    <t>Nozdrzec Wind</t>
  </si>
  <si>
    <t>54160</t>
  </si>
  <si>
    <t>Delgaz Electricity Distribution 
CAPEX Financing</t>
  </si>
  <si>
    <t>54230</t>
  </si>
  <si>
    <t>Project Notos</t>
  </si>
  <si>
    <t>54248</t>
  </si>
  <si>
    <t>Taaleri SolarWind III Fund</t>
  </si>
  <si>
    <t>54320</t>
  </si>
  <si>
    <t>R. Power Equity (f. Project Horus)</t>
  </si>
  <si>
    <t>54389</t>
  </si>
  <si>
    <t>STEG – ELMED power 
interconnector –  
Submarine cable</t>
  </si>
  <si>
    <t>54601</t>
  </si>
  <si>
    <t>Baltic Power offshore wind</t>
  </si>
  <si>
    <t>54649</t>
  </si>
  <si>
    <t>Ukrenergo Special Capital 
Structure Support</t>
  </si>
  <si>
    <t>54854</t>
  </si>
  <si>
    <t>RSF – Unicredit Tsenovo PV</t>
  </si>
  <si>
    <t>54885</t>
  </si>
  <si>
    <t>Electricity Supply Digitalization 
Project</t>
  </si>
  <si>
    <t>55058</t>
  </si>
  <si>
    <t>Project Ithaca</t>
  </si>
  <si>
    <t>50702</t>
  </si>
  <si>
    <t>GrCF2 W1 – Ulaanbaatar Green 
Affordable Housing</t>
  </si>
  <si>
    <t>Buildings, public installations 
and end-use energy efficiency, 
energy, transport and other 
built environment and 
infrastructure</t>
  </si>
  <si>
    <t>52097</t>
  </si>
  <si>
    <t>VIPA Energy Efficiency Loan II</t>
  </si>
  <si>
    <t>52814</t>
  </si>
  <si>
    <t>DFF – J55</t>
  </si>
  <si>
    <t>52864</t>
  </si>
  <si>
    <t>BIG Balkan Expansion</t>
  </si>
  <si>
    <t>53238</t>
  </si>
  <si>
    <t>Heimstaden</t>
  </si>
  <si>
    <t>53353</t>
  </si>
  <si>
    <t>Coast Plus</t>
  </si>
  <si>
    <t>53402</t>
  </si>
  <si>
    <t>SCSF – Zabka Supply Chains</t>
  </si>
  <si>
    <t>53403</t>
  </si>
  <si>
    <t>Project Zabka Sustainable Loan</t>
  </si>
  <si>
    <t>53504</t>
  </si>
  <si>
    <t>DFF – Plastikpack Maroc</t>
  </si>
  <si>
    <t>53573</t>
  </si>
  <si>
    <t>P3 CEE Expansion</t>
  </si>
  <si>
    <t>53623</t>
  </si>
  <si>
    <t>DFF – Proex</t>
  </si>
  <si>
    <t>53735</t>
  </si>
  <si>
    <t>GS25 Digital Concept</t>
  </si>
  <si>
    <t>53763</t>
  </si>
  <si>
    <t>Project Apparatus</t>
  </si>
  <si>
    <t>53769</t>
  </si>
  <si>
    <t>RLF-NREP PRS Loan (f. RLF – 
Intermarium)</t>
  </si>
  <si>
    <t>53813</t>
  </si>
  <si>
    <t>RLF – Lviv Industrial Park JV</t>
  </si>
  <si>
    <t>53828</t>
  </si>
  <si>
    <t>DFF – Multisac II</t>
  </si>
  <si>
    <t>53874</t>
  </si>
  <si>
    <t>RLF – Resi4Rent</t>
  </si>
  <si>
    <t>53967</t>
  </si>
  <si>
    <t>Gemini Pharmacies (f. Project 
Pharmacist)</t>
  </si>
  <si>
    <t>54015</t>
  </si>
  <si>
    <t>RSF – Raiffeisen Albania - Elkos</t>
  </si>
  <si>
    <t>54083</t>
  </si>
  <si>
    <t>Infrastructure for the future  
(f. Project Science)</t>
  </si>
  <si>
    <t>54094</t>
  </si>
  <si>
    <t>Project Naxos</t>
  </si>
  <si>
    <t>54319</t>
  </si>
  <si>
    <t>RLF – LifeSpot PRS Debt  
(f. RLF - Life Spot)</t>
  </si>
  <si>
    <t>54338</t>
  </si>
  <si>
    <t>Coast Glide</t>
  </si>
  <si>
    <t>54375</t>
  </si>
  <si>
    <t>RSF – Kaufland Romania</t>
  </si>
  <si>
    <t>54656</t>
  </si>
  <si>
    <t>RSF – MAIB – Linella DC</t>
  </si>
  <si>
    <t>54671</t>
  </si>
  <si>
    <t>RSF – RBA Nova Poshta</t>
  </si>
  <si>
    <t>54683</t>
  </si>
  <si>
    <t>Lantmannen Romania</t>
  </si>
  <si>
    <t>54828</t>
  </si>
  <si>
    <t>Schwarz Sustainable Retail Exp 
Latvija</t>
  </si>
  <si>
    <t>48327</t>
  </si>
  <si>
    <t>AASF – OTP Bank Albania Risk 
Sharing Facility (f. Soc Gen)</t>
  </si>
  <si>
    <t>Financial institutions</t>
  </si>
  <si>
    <t>49353</t>
  </si>
  <si>
    <t>Santander Bank Bail-in-able 
programme (f. Project Zlata)</t>
  </si>
  <si>
    <t>49974</t>
  </si>
  <si>
    <t>UniCredit Hungary MB Covered 
Bonds (f. Project Citadel)</t>
  </si>
  <si>
    <t>50023</t>
  </si>
  <si>
    <t>Project Reval (Senior &amp; Bail-in 
Senior Preferred)</t>
  </si>
  <si>
    <t>50069</t>
  </si>
  <si>
    <t>AASF – Raiffeisen Bank Albania</t>
  </si>
  <si>
    <t>50345</t>
  </si>
  <si>
    <t>TBC Bank Uzbekistan</t>
  </si>
  <si>
    <t>50412</t>
  </si>
  <si>
    <t>Bank Millennium (Bail-in-able 
prog) (f. Oriole)</t>
  </si>
  <si>
    <t>50535</t>
  </si>
  <si>
    <t>Bank Pekao Bail-in-able 
programme (f. Project Bison)</t>
  </si>
  <si>
    <t>50658</t>
  </si>
  <si>
    <t>Tatra Bank Covered Bond (f. 
Project Hillside)</t>
  </si>
  <si>
    <t>51132</t>
  </si>
  <si>
    <t>Slovenska Sporitelna Covered 
Bonds</t>
  </si>
  <si>
    <t>51155</t>
  </si>
  <si>
    <t>FIF – Regional SME CSP – OTP 
Bank Albania</t>
  </si>
  <si>
    <t>51409</t>
  </si>
  <si>
    <t>FIF – UniCredit Leasing Croatia 
– MSME</t>
  </si>
  <si>
    <t>51586</t>
  </si>
  <si>
    <t>FIF – Regional SME CSP – CKB</t>
  </si>
  <si>
    <t>52440</t>
  </si>
  <si>
    <t>GCF GEFF Regional – GEFF 
Armenia II – Inecobank</t>
  </si>
  <si>
    <t>Manufacturing, energy, 
transport and other 
built environment and 
infrastructure</t>
  </si>
  <si>
    <t>52682</t>
  </si>
  <si>
    <t>Western Balkans GEFF II – 
ProCredit Bank BiH</t>
  </si>
  <si>
    <t>52766</t>
  </si>
  <si>
    <t>Project Lindos</t>
  </si>
  <si>
    <t>52783</t>
  </si>
  <si>
    <t>GCF GEFF FW – Morocco II – BCP 
GEFF II</t>
  </si>
  <si>
    <t>Buildings, public installations 
and end-use energy efficiency, 
water and wastewater 
systems</t>
  </si>
  <si>
    <t>52786</t>
  </si>
  <si>
    <t>KyrSEFF II – DKIB loan III</t>
  </si>
  <si>
    <t>52989</t>
  </si>
  <si>
    <t>Project Silesia</t>
  </si>
  <si>
    <t>53055</t>
  </si>
  <si>
    <t>FIF – EaP SMEC – Eximbank</t>
  </si>
  <si>
    <t>53060</t>
  </si>
  <si>
    <t>Western Balkans GEFF II – Intesa 
Sanpaolo BiH</t>
  </si>
  <si>
    <t>53087</t>
  </si>
  <si>
    <t>Project Sun (Bail-in-able 
programme)</t>
  </si>
  <si>
    <t>53205</t>
  </si>
  <si>
    <t>FIF – EaP SMEC – Victoriabank</t>
  </si>
  <si>
    <t>53243</t>
  </si>
  <si>
    <t>FIF – EaP SMEC – MAIB II</t>
  </si>
  <si>
    <t>53254</t>
  </si>
  <si>
    <t>FIF – Sustainable Reboot SME – 
ProCredit Kosovo</t>
  </si>
  <si>
    <t>Financial Institutions</t>
  </si>
  <si>
    <t>53302</t>
  </si>
  <si>
    <t>GCF GEFF Regional – Tajikistan 
– Humo II</t>
  </si>
  <si>
    <t>53309</t>
  </si>
  <si>
    <t>GEFF Uzbekistan – Uzbek 
Leasing</t>
  </si>
  <si>
    <t>53370</t>
  </si>
  <si>
    <t>GCF GEFF FW – CDM – GEFF II</t>
  </si>
  <si>
    <t>53385</t>
  </si>
  <si>
    <t>GCF GEFF Regional – GEFF 
Armenia – HSBC Bank Armenia</t>
  </si>
  <si>
    <t>53389</t>
  </si>
  <si>
    <t>Project Themis (Bail-in-able 
programme)</t>
  </si>
  <si>
    <t>53422</t>
  </si>
  <si>
    <t>NLB Bank Slovenia (f. P Reka, 
Bail-in-able Programme)</t>
  </si>
  <si>
    <t>53435</t>
  </si>
  <si>
    <t>FIF – EaP SMEC – Ardshinbank</t>
  </si>
  <si>
    <t>53440</t>
  </si>
  <si>
    <t>FIF – EaP SMEC – ProCredit 
Georgia Loan II</t>
  </si>
  <si>
    <t>53444</t>
  </si>
  <si>
    <t>GEFF Kazakhstan II – Bank 
CenterCredit – Loan II</t>
  </si>
  <si>
    <t>53454</t>
  </si>
  <si>
    <t>GCF GEFF Regional – Arvand 
Bank Loan II</t>
  </si>
  <si>
    <t>53455</t>
  </si>
  <si>
    <t>GCF GEFF Regional – Tajikistan – 
Imon loan II</t>
  </si>
  <si>
    <t>53458</t>
  </si>
  <si>
    <t>GEFF Uzbekistan – Ipak Yuli 
Bank loan II</t>
  </si>
  <si>
    <t>53460</t>
  </si>
  <si>
    <t>Project Mazurka (Bail-in-able 
programme)</t>
  </si>
  <si>
    <t>53467</t>
  </si>
  <si>
    <t>FIF – Sustainable Reboot SME – 
Banca Intesa Belgrade</t>
  </si>
  <si>
    <t>53508</t>
  </si>
  <si>
    <t>Project Vah III (Bail-in Senior 
Preferred)</t>
  </si>
  <si>
    <t>53510</t>
  </si>
  <si>
    <t>Project Eval II (Bail-in Senior 
Preferred)</t>
  </si>
  <si>
    <t>53515</t>
  </si>
  <si>
    <t>Western Balkans GEFF III – 3 
Banka</t>
  </si>
  <si>
    <t>53530</t>
  </si>
  <si>
    <t>FIF – Go Digital Pilot in BiH – 
Sparkasse Bank</t>
  </si>
  <si>
    <t>53531</t>
  </si>
  <si>
    <t>FIF – Go Digital Pilot in BiH – 
ProCredit Bank</t>
  </si>
  <si>
    <t>53628</t>
  </si>
  <si>
    <t>FIF – Procredit Bank Serbia – 
SME IV</t>
  </si>
  <si>
    <t>53635</t>
  </si>
  <si>
    <t>GCF GEFF Regional – Mongolia – 
KhanBank I</t>
  </si>
  <si>
    <t>Manufacturing, crop and food 
production</t>
  </si>
  <si>
    <t>53686</t>
  </si>
  <si>
    <t>Project Ondra (Bail-in-able 
programme)</t>
  </si>
  <si>
    <t>53712</t>
  </si>
  <si>
    <t>Western Balkans GEFF II – NLBP</t>
  </si>
  <si>
    <t>53776</t>
  </si>
  <si>
    <t>Project Antares (Bail-in-able 
programme)</t>
  </si>
  <si>
    <t>53779</t>
  </si>
  <si>
    <t>PKO Bank Hipoteczny covered 
bonds: Project Jaspis</t>
  </si>
  <si>
    <t>53796</t>
  </si>
  <si>
    <t>GEFF – Turkey – Denizbank DPR</t>
  </si>
  <si>
    <t>53836</t>
  </si>
  <si>
    <t>Project Lagertha (Bail-in-able 
programme)</t>
  </si>
  <si>
    <t>53856</t>
  </si>
  <si>
    <t>GCF GEFF Regional – Serbia – S 
Leasing</t>
  </si>
  <si>
    <t>53884</t>
  </si>
  <si>
    <t>FIF – Sparkasse Bank 
Macedonia – SME</t>
  </si>
  <si>
    <t>53908</t>
  </si>
  <si>
    <t>FIF – EaP SMEC – ProCredit 
Bank II</t>
  </si>
  <si>
    <t>53909</t>
  </si>
  <si>
    <t>FIF – EaP SMEC – OTP Bank 
(former Mobiasbanca) II</t>
  </si>
  <si>
    <t>53961</t>
  </si>
  <si>
    <t>FIF – UniCredit Bank Serbia – 
SME loan II</t>
  </si>
  <si>
    <t>53996</t>
  </si>
  <si>
    <t>FIF SME – Banca Intesa Belgrade</t>
  </si>
  <si>
    <t>54019</t>
  </si>
  <si>
    <t>RLF – Poland – Pekao Leasing</t>
  </si>
  <si>
    <t>54050</t>
  </si>
  <si>
    <t>GEFF – Turkey – ING</t>
  </si>
  <si>
    <t>54077</t>
  </si>
  <si>
    <t>KyrSEFF III – Kompanion loan</t>
  </si>
  <si>
    <t>Buildings, public installations 
and end-use energy efficiency, 
crop and food production</t>
  </si>
  <si>
    <t>54095</t>
  </si>
  <si>
    <t>FIF – EaP SMEC II – InecoBank</t>
  </si>
  <si>
    <t>54102</t>
  </si>
  <si>
    <t>AMC V</t>
  </si>
  <si>
    <t>54104</t>
  </si>
  <si>
    <t>Project Alphabet (Bail-in Senior 
Preferred)</t>
  </si>
  <si>
    <t>54111</t>
  </si>
  <si>
    <t>Project Nebe (Bail-in-able 
programme)</t>
  </si>
  <si>
    <t>54116</t>
  </si>
  <si>
    <t>Project Rigel (Bail-in-able 
Programme)</t>
  </si>
  <si>
    <t>54126</t>
  </si>
  <si>
    <t>UCFin green loan</t>
  </si>
  <si>
    <t>54147</t>
  </si>
  <si>
    <t>GEFF – Turkiye – GarantiBBVA 
Leasing</t>
  </si>
  <si>
    <t>54221</t>
  </si>
  <si>
    <t>GEFF – Turkiye – ING Leasing</t>
  </si>
  <si>
    <t>54232</t>
  </si>
  <si>
    <t>Project Cannes (Bail-in-able 
programme)</t>
  </si>
  <si>
    <t>54251</t>
  </si>
  <si>
    <t>Project Otava (Covered Bond)</t>
  </si>
  <si>
    <t>54255</t>
  </si>
  <si>
    <t>Western Balkans GEFF III – 
Sparkasse Bank AD Skopje</t>
  </si>
  <si>
    <t>54274</t>
  </si>
  <si>
    <t>G4G: RBI Albania II</t>
  </si>
  <si>
    <t>54276</t>
  </si>
  <si>
    <t>Western Balkans GEFF III – 
Komercijalna Banka Skopje</t>
  </si>
  <si>
    <t>54283</t>
  </si>
  <si>
    <t>FIF – Kazakhstan WiB II –  
MFO KMF 4</t>
  </si>
  <si>
    <t>54284</t>
  </si>
  <si>
    <t>GCF GEFF Regional – Mongolia – 
XacBank II</t>
  </si>
  <si>
    <t>54298</t>
  </si>
  <si>
    <t>FIF – Kazakhstan WiB II – MFO 
Arnur Credit III</t>
  </si>
  <si>
    <t>54313</t>
  </si>
  <si>
    <t>FIF - CA YiB – Transcapital Youth 
in Business loan I</t>
  </si>
  <si>
    <t>54316</t>
  </si>
  <si>
    <t>Project Yellow III (Bail-In Senior 
Preferred)</t>
  </si>
  <si>
    <t>54317</t>
  </si>
  <si>
    <t>Nephele IV (Bail-in Senior 
Preferred)</t>
  </si>
  <si>
    <t>54322</t>
  </si>
  <si>
    <t>AATSF – Union Bank</t>
  </si>
  <si>
    <t>54323</t>
  </si>
  <si>
    <t>Western Balkans GEFF III – Union 
Bank</t>
  </si>
  <si>
    <t>54334</t>
  </si>
  <si>
    <t>Project Kvass (Bail-in-able 
Programme)</t>
  </si>
  <si>
    <t>54340</t>
  </si>
  <si>
    <t>FIF – EaP SMEC loan facility II – 
Victoriabank</t>
  </si>
  <si>
    <t>54368</t>
  </si>
  <si>
    <t>Nephele V (Bail-in Senior 
Preferred)</t>
  </si>
  <si>
    <t>54434</t>
  </si>
  <si>
    <t>FIF – Addiko Bank Sarajevo – 
SME loan</t>
  </si>
  <si>
    <t>54442</t>
  </si>
  <si>
    <t>Project Azure</t>
  </si>
  <si>
    <t>54444</t>
  </si>
  <si>
    <t>FIF – Addiko Bank a.d. Banja 
Luka SME line III</t>
  </si>
  <si>
    <t>54451</t>
  </si>
  <si>
    <t>FIF – EaP SMEC – PrivatBank 
Ukraine (RLG sub-limit)</t>
  </si>
  <si>
    <t>54476</t>
  </si>
  <si>
    <t>RLF – RLG – Bank Lviv 2023</t>
  </si>
  <si>
    <t>54489</t>
  </si>
  <si>
    <t>RLF – RLG – Kredobank 2023</t>
  </si>
  <si>
    <t>54506</t>
  </si>
  <si>
    <t>FIF – Unicredit Leasing Serbia 
– SME</t>
  </si>
  <si>
    <t>54525</t>
  </si>
  <si>
    <t>GEFF II Uzbekistan – Ipak Yuli 
Bank Loan I</t>
  </si>
  <si>
    <t>54529</t>
  </si>
  <si>
    <t>GCF GEFF Regional – Arvand 
Bank Loan III</t>
  </si>
  <si>
    <t>Agriculture, forestry, land use 
and fisheries, crop and food 
production</t>
  </si>
  <si>
    <t>54557</t>
  </si>
  <si>
    <t>GEFF II Uzbekistan – 
Hamkorbank Loan I</t>
  </si>
  <si>
    <t>Manufacturing, Water and 
wastewater systems</t>
  </si>
  <si>
    <t>54571</t>
  </si>
  <si>
    <t>Raiffeisen Bank Albania (Bail-in 
Senior Preferred Loan)</t>
  </si>
  <si>
    <t>54608</t>
  </si>
  <si>
    <t>Western Balkans GEFF II – 
ProCredit Bank Macedonia II</t>
  </si>
  <si>
    <t>54619</t>
  </si>
  <si>
    <t>Western Balkans GEFF II – 
Sparkasse Bank AD Skopje II</t>
  </si>
  <si>
    <t>54634</t>
  </si>
  <si>
    <t>GCF GEFF Regional – Tajikistan 
II – Humo Loan III</t>
  </si>
  <si>
    <t>54641</t>
  </si>
  <si>
    <t>FIF – EaP SMEC – Kredobank – 
2023 (RLG sub-limit)</t>
  </si>
  <si>
    <t>54650</t>
  </si>
  <si>
    <t>Green Finance Facility – 
Sparkasse Bank AD Skopje</t>
  </si>
  <si>
    <t>54661</t>
  </si>
  <si>
    <t>FIF – EaP SMEC – Bank Lviv 
2023 (RLG sub-limit)</t>
  </si>
  <si>
    <t>54667</t>
  </si>
  <si>
    <t>GEFF – Turkey – Aklease</t>
  </si>
  <si>
    <t>54684</t>
  </si>
  <si>
    <t>FIF – EaP SMEC – OTP Leasing 
(RLG sub-limit)</t>
  </si>
  <si>
    <t>54714</t>
  </si>
  <si>
    <t>FIF – MSME Loan – Banka per 
Biznes (BpB)</t>
  </si>
  <si>
    <t>54726</t>
  </si>
  <si>
    <t>FIF – EaP SMEC –ProCredit Bank 
Ukraine (RLG limit) 2023</t>
  </si>
  <si>
    <t>54735</t>
  </si>
  <si>
    <t>FIF – SME Go Green – Raiffeisen 
Bank</t>
  </si>
  <si>
    <t>54736</t>
  </si>
  <si>
    <t>FIF – SME Go Green – UniCredit 
Bank Mostar</t>
  </si>
  <si>
    <t>54768</t>
  </si>
  <si>
    <t>G4G: Raiffeisen Kosovo</t>
  </si>
  <si>
    <t>54786</t>
  </si>
  <si>
    <t>FIF-EaP SMEC – Raiffeisen Bank 
Ukraine (RLG sub-limit)</t>
  </si>
  <si>
    <t>54792</t>
  </si>
  <si>
    <t>FIF – OTP Bank Serbia – SME</t>
  </si>
  <si>
    <t>54793</t>
  </si>
  <si>
    <t>FIF – SME Go Green – OTP Bank 
Serbia</t>
  </si>
  <si>
    <t>54810</t>
  </si>
  <si>
    <t>GCF GEFF Regional – Tajikistan – 
Imon loan III</t>
  </si>
  <si>
    <t>54815</t>
  </si>
  <si>
    <t>FIF – SME Go Green – OTP 
Leasing Serbia</t>
  </si>
  <si>
    <t>54833</t>
  </si>
  <si>
    <t>GEFF – YKB DPR</t>
  </si>
  <si>
    <t>54881</t>
  </si>
  <si>
    <t>Green Finance Facility – 
Sparkasse Leasing N. Macedonia</t>
  </si>
  <si>
    <t>54890</t>
  </si>
  <si>
    <t>FIF – EAP SMEC – OTP Bank 
Ukraine 2023 (RLG SUB-LIMIT)</t>
  </si>
  <si>
    <t>54904</t>
  </si>
  <si>
    <t>Green Finance Facility – 
ProCredit Bank Macedonia</t>
  </si>
  <si>
    <t>54931</t>
  </si>
  <si>
    <t>GCF GEFF Regional –Jordan – 
HBTF</t>
  </si>
  <si>
    <t>55015</t>
  </si>
  <si>
    <t>GEFF – Western Balkans – AFK 
III</t>
  </si>
  <si>
    <t>55039</t>
  </si>
  <si>
    <t>FIF –EaP SMEC – Credit Agricole 
(RLG sub-limit)</t>
  </si>
  <si>
    <t>55040</t>
  </si>
  <si>
    <t>Procredit Bank Bulgaria Senior 
Green Loan</t>
  </si>
  <si>
    <t>53479</t>
  </si>
  <si>
    <t>DFF – Indart Holding</t>
  </si>
  <si>
    <t>53657</t>
  </si>
  <si>
    <t>Elemental PGM</t>
  </si>
  <si>
    <t>53661</t>
  </si>
  <si>
    <t>SCSF – Citi – Metso Outotec</t>
  </si>
  <si>
    <t>53708</t>
  </si>
  <si>
    <t>Brisa Tyres GET</t>
  </si>
  <si>
    <t>53944</t>
  </si>
  <si>
    <t>DFF – Project Licorice</t>
  </si>
  <si>
    <t>54002</t>
  </si>
  <si>
    <t>Fulgor RRF</t>
  </si>
  <si>
    <t>54395</t>
  </si>
  <si>
    <t>Project Detergent</t>
  </si>
  <si>
    <t>54405</t>
  </si>
  <si>
    <t>RSF –TSKB Kutes Metal</t>
  </si>
  <si>
    <t>54416</t>
  </si>
  <si>
    <t>Project Lomi</t>
  </si>
  <si>
    <t>54457</t>
  </si>
  <si>
    <t>DFF – ECSO</t>
  </si>
  <si>
    <t>54737</t>
  </si>
  <si>
    <t>TFK Green Power Cables</t>
  </si>
  <si>
    <t>Research, development and 
innovation</t>
  </si>
  <si>
    <t>54797</t>
  </si>
  <si>
    <t>DFF – NORMA regional</t>
  </si>
  <si>
    <t>49522</t>
  </si>
  <si>
    <t>RAILPORT</t>
  </si>
  <si>
    <t>50123</t>
  </si>
  <si>
    <t>Regional and Local Roads 
Connectivity</t>
  </si>
  <si>
    <t>50712</t>
  </si>
  <si>
    <t>Corridor Vc – Motorway 
Completion</t>
  </si>
  <si>
    <t>51593</t>
  </si>
  <si>
    <t>Mostar North to Mostar South 
Motorway</t>
  </si>
  <si>
    <t>51827</t>
  </si>
  <si>
    <t>ANP Climate Resilience</t>
  </si>
  <si>
    <t>51830</t>
  </si>
  <si>
    <t>GrCF2 W2 - Project Goose</t>
  </si>
  <si>
    <t>52367</t>
  </si>
  <si>
    <t>Issyk-Kul Ring Road 
Improvement Project</t>
  </si>
  <si>
    <t>53041</t>
  </si>
  <si>
    <t>Rail Corridor VIII, Phase 3</t>
  </si>
  <si>
    <t>53313</t>
  </si>
  <si>
    <t>Project Dove</t>
  </si>
  <si>
    <t>53488</t>
  </si>
  <si>
    <t>Serbia Voz Regional Depots</t>
  </si>
  <si>
    <t>53532</t>
  </si>
  <si>
    <t>Project Aspendos</t>
  </si>
  <si>
    <t>53634</t>
  </si>
  <si>
    <t>Eastcomtrans TLC</t>
  </si>
  <si>
    <t>53693</t>
  </si>
  <si>
    <t>DFF – Atasu II</t>
  </si>
  <si>
    <t>54024</t>
  </si>
  <si>
    <t>RLF – MOST Logistics Terminal</t>
  </si>
  <si>
    <t>54122</t>
  </si>
  <si>
    <t>RLF – Moldovan Railways Crisis 
Response</t>
  </si>
  <si>
    <t>54150</t>
  </si>
  <si>
    <t>RLF – UZ Emergency Support</t>
  </si>
  <si>
    <t>54241</t>
  </si>
  <si>
    <t>Borusan Logistics</t>
  </si>
  <si>
    <t>54584</t>
  </si>
  <si>
    <t>DFF – Temirservice Astana 
Phase 2</t>
  </si>
  <si>
    <t>54676</t>
  </si>
  <si>
    <t>Rail Joint Border Crossing – 
Tabanovce</t>
  </si>
  <si>
    <t>52743</t>
  </si>
  <si>
    <t>DFF – Project Taste</t>
  </si>
  <si>
    <t>Water supply and wastewater, 
other agricultural and 
ecological resources</t>
  </si>
  <si>
    <t>53169</t>
  </si>
  <si>
    <t>Serbian Climate Resilience &amp; 
Irrigation Programme 2</t>
  </si>
  <si>
    <t>53632</t>
  </si>
  <si>
    <t>DFF – Rugove</t>
  </si>
  <si>
    <t>Industry, manufacturing and 
trade</t>
  </si>
  <si>
    <t>53953</t>
  </si>
  <si>
    <t>RSF – Eshata Bank Isfara Food</t>
  </si>
  <si>
    <t>54136</t>
  </si>
  <si>
    <t>RLF – MHP Sunflower</t>
  </si>
  <si>
    <t>54149</t>
  </si>
  <si>
    <t>RLF – Astarta</t>
  </si>
  <si>
    <t>54234</t>
  </si>
  <si>
    <t>RLF – IMC</t>
  </si>
  <si>
    <t>54239</t>
  </si>
  <si>
    <t>Ulker Sustainability-Linked Loan 
(f. Project Green Treat)</t>
  </si>
  <si>
    <t>54710</t>
  </si>
  <si>
    <t>Agrofusion Reconstruction</t>
  </si>
  <si>
    <t>54905</t>
  </si>
  <si>
    <t>LDC Türkiye Facility for 
Agricultural Trade</t>
  </si>
  <si>
    <t>54950</t>
  </si>
  <si>
    <t>VCIP III – SeeTree</t>
  </si>
  <si>
    <t>Telecommunications, 
media and technology</t>
  </si>
  <si>
    <t>8348</t>
  </si>
  <si>
    <t>Regional TFP: TBC Bank 
(guarantee &amp; pre-export)</t>
  </si>
  <si>
    <t>9022</t>
  </si>
  <si>
    <t>Regional TFP: Moldova-
Agroindbank</t>
  </si>
  <si>
    <t>17035</t>
  </si>
  <si>
    <t>Regional TFP: Aval bank (Gtees &amp; 
cash disb)</t>
  </si>
  <si>
    <t>23870</t>
  </si>
  <si>
    <t>Regional TFP: JSCB OTP Bank, 
Ukraine</t>
  </si>
  <si>
    <t>28560</t>
  </si>
  <si>
    <t>Regional TFP: Mobiasbanca 
(Guarantee &amp; Pre-export)</t>
  </si>
  <si>
    <t>35782</t>
  </si>
  <si>
    <t>Regional TFP: Inecobank CJSC</t>
  </si>
  <si>
    <t>40043</t>
  </si>
  <si>
    <t>Regional TFP: Armswissbank</t>
  </si>
  <si>
    <t>41814</t>
  </si>
  <si>
    <t>Regional TFP: Ameria Bank CJSC</t>
  </si>
  <si>
    <t>41888</t>
  </si>
  <si>
    <t>Regional TFP: Eurobank Direktna</t>
  </si>
  <si>
    <t>42078</t>
  </si>
  <si>
    <t>Regional TFP: Vakifar Bankasi 
TAO</t>
  </si>
  <si>
    <t>43954</t>
  </si>
  <si>
    <t>Regional TFP: Amen Bank</t>
  </si>
  <si>
    <t>43971</t>
  </si>
  <si>
    <t>Regional TFP: BMCE Banque 
Marocaine pour le Commerce 
Exterie</t>
  </si>
  <si>
    <t>44439</t>
  </si>
  <si>
    <t>Regional TFP: National Bank Of 
Egypt</t>
  </si>
  <si>
    <t>46652</t>
  </si>
  <si>
    <t>Regional TFP: Commercial 
International Bk</t>
  </si>
  <si>
    <t>46817</t>
  </si>
  <si>
    <t>Regional TFP: Alternatifbank</t>
  </si>
  <si>
    <t>47289</t>
  </si>
  <si>
    <t>Regional TFP: Fibabanka</t>
  </si>
  <si>
    <t>47429</t>
  </si>
  <si>
    <t>Regional TFP: Optima Bank</t>
  </si>
  <si>
    <t>47566</t>
  </si>
  <si>
    <t>Regional TFP: National Bank of 
Greece</t>
  </si>
  <si>
    <t>48081</t>
  </si>
  <si>
    <t>Regional TFP: Eurobank Ergasias 
S.A.</t>
  </si>
  <si>
    <t>48082</t>
  </si>
  <si>
    <t>Regional TFP: Piraeus Bank S.A.</t>
  </si>
  <si>
    <t>48125</t>
  </si>
  <si>
    <t>Regional TFP: NBD Emirates, 
Egypt</t>
  </si>
  <si>
    <t>48449</t>
  </si>
  <si>
    <t>Regional TFP: JSC Oschadbank</t>
  </si>
  <si>
    <t>48627</t>
  </si>
  <si>
    <t>Regional TFP: UBCI</t>
  </si>
  <si>
    <t>48643</t>
  </si>
  <si>
    <t>Regional TFP – AAIB</t>
  </si>
  <si>
    <t>48792</t>
  </si>
  <si>
    <t>Regional TFP: Addiko Bank 
Serbia</t>
  </si>
  <si>
    <t>49770</t>
  </si>
  <si>
    <t>Regional TFP: Banque de Tunisie</t>
  </si>
  <si>
    <t>49822</t>
  </si>
  <si>
    <t>Regional TFP – Ipak Yuli</t>
  </si>
  <si>
    <t>50084</t>
  </si>
  <si>
    <t>Regional TFP: BLOM Bank</t>
  </si>
  <si>
    <t>50538</t>
  </si>
  <si>
    <t>Regional TFP: UzPSB</t>
  </si>
  <si>
    <t>50744</t>
  </si>
  <si>
    <t>Regional TFP: Ukrgasbank</t>
  </si>
  <si>
    <t>51995</t>
  </si>
  <si>
    <t>Regional TFP: QNB Finansbank</t>
  </si>
  <si>
    <t>52038</t>
  </si>
  <si>
    <t>Regional TFP – Banque du Caire</t>
  </si>
  <si>
    <t>52062</t>
  </si>
  <si>
    <t>Regional TFP: Denizbank</t>
  </si>
  <si>
    <t>52346</t>
  </si>
  <si>
    <t>Regional TFP (Solidarity 
Package): TEB</t>
  </si>
  <si>
    <t>52462</t>
  </si>
  <si>
    <t>Regional TFP (Solidarity 
Package): Yapi Kredi Bank</t>
  </si>
  <si>
    <t>52626</t>
  </si>
  <si>
    <t>Regional TFP: Akbank</t>
  </si>
  <si>
    <t>52764</t>
  </si>
  <si>
    <t>Regional TFP: TSKB</t>
  </si>
  <si>
    <t>53442</t>
  </si>
  <si>
    <t>Regional TFP: ADIB Egypt</t>
  </si>
  <si>
    <t>53512</t>
  </si>
  <si>
    <t>Regional TFP: Garanti BBVA</t>
  </si>
  <si>
    <t>48177</t>
  </si>
  <si>
    <t>Fayoum Wastewater Expansion 
Programme</t>
  </si>
  <si>
    <t>Municipal and Env. Infra.</t>
  </si>
  <si>
    <t>49600</t>
  </si>
  <si>
    <t>SWIFT Constanta sub-project</t>
  </si>
  <si>
    <t>Mitigation/
Adaptation</t>
  </si>
  <si>
    <t>Water supply and wastewater 
systems</t>
  </si>
  <si>
    <t>49793</t>
  </si>
  <si>
    <t>Kyrgyzstan Climate Resilience 
Water Supply Project</t>
  </si>
  <si>
    <t>50696</t>
  </si>
  <si>
    <t>Karakalpakstan Solid Waste 
Project</t>
  </si>
  <si>
    <t>50697</t>
  </si>
  <si>
    <t>Horezm Solid Waste Project</t>
  </si>
  <si>
    <t>51145</t>
  </si>
  <si>
    <t>Green Investments in Buildings 
(GRIB) - Georgia</t>
  </si>
  <si>
    <t>51436</t>
  </si>
  <si>
    <t>Kulob Water and  
Wastewater Project</t>
  </si>
  <si>
    <t>51505</t>
  </si>
  <si>
    <t>Choir-Sainshand  
transmission line</t>
  </si>
  <si>
    <t>51703</t>
  </si>
  <si>
    <t>GrCF2 W2 - Iasi Green Buildings</t>
  </si>
  <si>
    <t>51857</t>
  </si>
  <si>
    <t>MR3 Gaziantep Solar Project</t>
  </si>
  <si>
    <t>51870</t>
  </si>
  <si>
    <t>Krakow Tram PPP Project</t>
  </si>
  <si>
    <t>51923</t>
  </si>
  <si>
    <t>GrCF2W2 - Pristina Urban 
Transport II</t>
  </si>
  <si>
    <t>GrCF2 W2 - Brcko Water</t>
  </si>
  <si>
    <t>52419</t>
  </si>
  <si>
    <t>GrCF2 W2 - Ganja Street Lighting</t>
  </si>
  <si>
    <t>52520</t>
  </si>
  <si>
    <t>GrCF2 W2 - Sarajevo Public 
Transport e-Mobility</t>
  </si>
  <si>
    <t>52574</t>
  </si>
  <si>
    <t>Fayzobod water and wastewater 
project</t>
  </si>
  <si>
    <t>52642</t>
  </si>
  <si>
    <t>Serbian Solid Waste Programme</t>
  </si>
  <si>
    <t>52789</t>
  </si>
  <si>
    <t>GrCF2 W2 - Dushanbe E-Mobility</t>
  </si>
  <si>
    <t>52862</t>
  </si>
  <si>
    <t>Vojvodina Public Buildings</t>
  </si>
  <si>
    <t>52899</t>
  </si>
  <si>
    <t>GrCF2 W2 E2 - Karlovac District 
Heating Project</t>
  </si>
  <si>
    <t>53239</t>
  </si>
  <si>
    <t>GrCF2 W2 - Shymkent WWTP 
Capacity Extension Project</t>
  </si>
  <si>
    <t>53289</t>
  </si>
  <si>
    <t>RF - City of Zagreb Resilience 
Support</t>
  </si>
  <si>
    <t>53476</t>
  </si>
  <si>
    <t>Project Class</t>
  </si>
  <si>
    <t>53556</t>
  </si>
  <si>
    <t>DFF - Project Sparrow (e-mobility)</t>
  </si>
  <si>
    <t>53615</t>
  </si>
  <si>
    <t>GrCF2W2E2 - Istanbul Metro II 
Extension</t>
  </si>
  <si>
    <t>53745</t>
  </si>
  <si>
    <t>GrCF2 W2 - Belgrade Water 
Phase 2</t>
  </si>
  <si>
    <t>53815</t>
  </si>
  <si>
    <t>GrCF2 W2 E2 - Project Kasbah</t>
  </si>
  <si>
    <t>53923</t>
  </si>
  <si>
    <t>SWIFT Timis</t>
  </si>
  <si>
    <t>47006</t>
  </si>
  <si>
    <t>Nador West Med Port</t>
  </si>
  <si>
    <t>49428</t>
  </si>
  <si>
    <t>Dimand</t>
  </si>
  <si>
    <t>Property and Tourism</t>
  </si>
  <si>
    <t>50170</t>
  </si>
  <si>
    <t>KTJ climate resilient rail infra</t>
  </si>
  <si>
    <t>50973</t>
  </si>
  <si>
    <t>Aztelekom LLC</t>
  </si>
  <si>
    <t>Telecommunications, 
Media and Technology</t>
  </si>
  <si>
    <t>Information and 
communications technology 
(ICT) and digital technologies</t>
  </si>
  <si>
    <t>51369</t>
  </si>
  <si>
    <t>Intro Sustainable Resources</t>
  </si>
  <si>
    <t>51437</t>
  </si>
  <si>
    <t>DL Invest</t>
  </si>
  <si>
    <t>52255</t>
  </si>
  <si>
    <t>Western Balkans SME Platform: 
ENEF II Western Balkans</t>
  </si>
  <si>
    <t>Equity Funds</t>
  </si>
  <si>
    <t>52718</t>
  </si>
  <si>
    <t>Innova/7</t>
  </si>
  <si>
    <t>52768</t>
  </si>
  <si>
    <t>DFF - Telecom Armenia</t>
  </si>
  <si>
    <t>ICT and digital technologies</t>
  </si>
  <si>
    <t>52787</t>
  </si>
  <si>
    <t>RSF - BoG Grand Mall</t>
  </si>
  <si>
    <t>52908</t>
  </si>
  <si>
    <t>RSF - BCC Zeta PTZ Furniture</t>
  </si>
  <si>
    <t>52967</t>
  </si>
  <si>
    <t>Adventum Penta Co-Investment</t>
  </si>
  <si>
    <t>53008</t>
  </si>
  <si>
    <t>DFF - Solus</t>
  </si>
  <si>
    <t>53016</t>
  </si>
  <si>
    <t>DFF - Tashkent Pipe Plant-GET</t>
  </si>
  <si>
    <t>53027</t>
  </si>
  <si>
    <t>RSF - TBC Bank - Tbilvino</t>
  </si>
  <si>
    <t>53031</t>
  </si>
  <si>
    <t>Genesis PEF IV</t>
  </si>
  <si>
    <t>53103</t>
  </si>
  <si>
    <t>DFF - Odysseus</t>
  </si>
  <si>
    <t>53112</t>
  </si>
  <si>
    <t>Resource EEE Partners III L.P.</t>
  </si>
  <si>
    <t>53127</t>
  </si>
  <si>
    <t>RSF - Garantibank - Altek Metal</t>
  </si>
  <si>
    <t>53136</t>
  </si>
  <si>
    <t>High Speed Rail Belgrade to Niš</t>
  </si>
  <si>
    <t>53252</t>
  </si>
  <si>
    <t>DFF - Project Svarog (Rune)</t>
  </si>
  <si>
    <t>53401</t>
  </si>
  <si>
    <t>CCI Eurobond (f. Project Solace)</t>
  </si>
  <si>
    <t>Industry, manufacturing  
and trade</t>
  </si>
  <si>
    <t>53593</t>
  </si>
  <si>
    <t>RSF - UniCredit - MaxCom_
Syndicate</t>
  </si>
  <si>
    <t>53594</t>
  </si>
  <si>
    <t>RSF - DSK bank - MaxCom_
Syndicate</t>
  </si>
  <si>
    <t>53639</t>
  </si>
  <si>
    <t>RRF - Syndesis</t>
  </si>
  <si>
    <t>53950</t>
  </si>
  <si>
    <t>RSF - BoG - Daily</t>
  </si>
  <si>
    <t>54005</t>
  </si>
  <si>
    <t>Papoutsanis RRF</t>
  </si>
  <si>
    <t>54078</t>
  </si>
  <si>
    <t>DFF - Greiner</t>
  </si>
  <si>
    <t>54086</t>
  </si>
  <si>
    <t>Project Valeo</t>
  </si>
  <si>
    <t>54183</t>
  </si>
  <si>
    <t>RSF - Attijari Bank Tunisia - NTE</t>
  </si>
  <si>
    <t>50691</t>
  </si>
  <si>
    <t>Navoi Transmission Upgrade</t>
  </si>
  <si>
    <t>Lower-carbon and efficient 
energy generation</t>
  </si>
  <si>
    <t>50957</t>
  </si>
  <si>
    <t>Koudia Al Baida Wind Farm</t>
  </si>
  <si>
    <t>50958</t>
  </si>
  <si>
    <t>Taaleri Solarwind Fund II</t>
  </si>
  <si>
    <t>51038</t>
  </si>
  <si>
    <t>SPREF - Global Energy (TAQA PV)</t>
  </si>
  <si>
    <t>51937</t>
  </si>
  <si>
    <t>Bura Wind Portfolio</t>
  </si>
  <si>
    <t>52221</t>
  </si>
  <si>
    <t>Azerbaijan Alat Solar</t>
  </si>
  <si>
    <t>52320</t>
  </si>
  <si>
    <t>ESM solar PV Transition</t>
  </si>
  <si>
    <t>52362</t>
  </si>
  <si>
    <t>Zarafshon Wind</t>
  </si>
  <si>
    <t>52458</t>
  </si>
  <si>
    <t>BiH TransCo Telecom 
Digitalization</t>
  </si>
  <si>
    <t>52464</t>
  </si>
  <si>
    <t>Zarafshon Wind -  
Revolving Facility</t>
  </si>
  <si>
    <t>52751</t>
  </si>
  <si>
    <t>GrCF2 W2 E2 - Pristina Solar 
District Heating</t>
  </si>
  <si>
    <t>52772</t>
  </si>
  <si>
    <t>Uzbekistan Bash WPP</t>
  </si>
  <si>
    <t>52773</t>
  </si>
  <si>
    <t>Uzbekistan Dzhankeldy WPP</t>
  </si>
  <si>
    <t>52821</t>
  </si>
  <si>
    <t>GrCF2 W2 E2: Almaty CHP Coal 
Phase Out</t>
  </si>
  <si>
    <t>52874</t>
  </si>
  <si>
    <t>Sarimay-Djankeldy Transmission</t>
  </si>
  <si>
    <t>52879</t>
  </si>
  <si>
    <t>Project Octopus Bond</t>
  </si>
  <si>
    <t>Koudia Al Baida -  
Subordinated loan</t>
  </si>
  <si>
    <t>53113</t>
  </si>
  <si>
    <t>Zelechowo windfarm</t>
  </si>
  <si>
    <t>53192</t>
  </si>
  <si>
    <t>Project Octopus CEF</t>
  </si>
  <si>
    <t>53269</t>
  </si>
  <si>
    <t>RSF- Sparkasse - Zito Capex</t>
  </si>
  <si>
    <t>53273</t>
  </si>
  <si>
    <t>DFF - Benefit Inclusion</t>
  </si>
  <si>
    <t>53335</t>
  </si>
  <si>
    <t>DFF - Qair Green Bond (f. Project 
Granny)</t>
  </si>
  <si>
    <t>53386</t>
  </si>
  <si>
    <t>Zwartowo solar</t>
  </si>
  <si>
    <t>53604</t>
  </si>
  <si>
    <t>Project Poyraz</t>
  </si>
  <si>
    <t>53607</t>
  </si>
  <si>
    <t>Project Galaxy</t>
  </si>
  <si>
    <t>53672</t>
  </si>
  <si>
    <t>DFF - R.Power Green Bond</t>
  </si>
  <si>
    <t>53716</t>
  </si>
  <si>
    <t>GRPC Renewables</t>
  </si>
  <si>
    <t>53753</t>
  </si>
  <si>
    <t>Project Tower</t>
  </si>
  <si>
    <t>53764</t>
  </si>
  <si>
    <t>DFF - Photon Green Bond 
Extension (f. Project Probe)</t>
  </si>
  <si>
    <t>53831</t>
  </si>
  <si>
    <t>Petrol Working Capital (f. RLF - 
RED III)</t>
  </si>
  <si>
    <t>Natural Resources</t>
  </si>
  <si>
    <t>53851</t>
  </si>
  <si>
    <t>Infinity Energy (Captive) - Round II</t>
  </si>
  <si>
    <t>53997</t>
  </si>
  <si>
    <t>Project Neapol</t>
  </si>
  <si>
    <t>54138</t>
  </si>
  <si>
    <t>Ukrenergo Transmission Network 
Emergency Restoration</t>
  </si>
  <si>
    <t>50591</t>
  </si>
  <si>
    <t>GrCF2 W2 - Pristina Public 
Buildings</t>
  </si>
  <si>
    <t>51120</t>
  </si>
  <si>
    <t>VGP Parks</t>
  </si>
  <si>
    <t>51783</t>
  </si>
  <si>
    <t>Barry Callebaut Serbia</t>
  </si>
  <si>
    <t>51898</t>
  </si>
  <si>
    <t>Prizren Public Buildings Energy 
Efficiency</t>
  </si>
  <si>
    <t>52901</t>
  </si>
  <si>
    <t>DFF - WE Forward</t>
  </si>
  <si>
    <t>53211</t>
  </si>
  <si>
    <t>Project CCAP</t>
  </si>
  <si>
    <t>53268</t>
  </si>
  <si>
    <t>Project Raphael</t>
  </si>
  <si>
    <t>SCSF - Zabka Supply Chains</t>
  </si>
  <si>
    <t>53518</t>
  </si>
  <si>
    <t>RSF - Lidl Romania</t>
  </si>
  <si>
    <t>53644</t>
  </si>
  <si>
    <t>Schwarz Sustainable Regional 
Retail Exp Moldova and Romania</t>
  </si>
  <si>
    <t>53746</t>
  </si>
  <si>
    <t>DFF - Gemza Group II</t>
  </si>
  <si>
    <t>53850</t>
  </si>
  <si>
    <t>Project Leros</t>
  </si>
  <si>
    <t>Buildings, public installations 
and end-use energy efficiency, 
water and wastewater systems</t>
  </si>
  <si>
    <t>RLF - Resi4Rent</t>
  </si>
  <si>
    <t>54012</t>
  </si>
  <si>
    <t>Schwarz Sustainable Regional 
Retail Exp Western Balkans</t>
  </si>
  <si>
    <t>48326</t>
  </si>
  <si>
    <t>AASF - Procredit Bank Albania 
Risk Sharing Facility</t>
  </si>
  <si>
    <t>48681</t>
  </si>
  <si>
    <t>AASF - Intesa Sanpaolo Albania 
Risk Sharing Facility</t>
  </si>
  <si>
    <t>50285</t>
  </si>
  <si>
    <t>GCF GEFF Regional - Morocco 
Value Chain - BMCE</t>
  </si>
  <si>
    <t>50507</t>
  </si>
  <si>
    <t>GEFF - Western Balkans - 
Raiffeisen Bank Kosovo</t>
  </si>
  <si>
    <t>50611</t>
  </si>
  <si>
    <t>FIF - Regional SME CSP - 
Raiffeisen Bank Kosovo</t>
  </si>
  <si>
    <t>50648</t>
  </si>
  <si>
    <t>GCF GEFF Regional - MAIB</t>
  </si>
  <si>
    <t>FIF - Regional SME CSP - OTP 
Bank Albania</t>
  </si>
  <si>
    <t>51328</t>
  </si>
  <si>
    <t>GCF GEFF Regional - Jordan - 
MFW</t>
  </si>
  <si>
    <t>Energy, water and wastewater 
systems</t>
  </si>
  <si>
    <t>51349</t>
  </si>
  <si>
    <t>G4G: RBI Albania</t>
  </si>
  <si>
    <t>FIF - UniCredit Leasing Croatia - 
MSME</t>
  </si>
  <si>
    <t>51564</t>
  </si>
  <si>
    <t>FIF - Raiffeisen Leasing Croatia II</t>
  </si>
  <si>
    <t>FIF - Regional SME CSP - CKB</t>
  </si>
  <si>
    <t>51604</t>
  </si>
  <si>
    <t>FIF - Addiko Bank Serbia SME II</t>
  </si>
  <si>
    <t>51674</t>
  </si>
  <si>
    <t>GCF GEFF Regional - Arvand</t>
  </si>
  <si>
    <t>51710</t>
  </si>
  <si>
    <t>GCF GEFF Regional - Tajikistan- 
Eskhata</t>
  </si>
  <si>
    <t>51976</t>
  </si>
  <si>
    <t>TurSEFF III &amp; TURWiB - Isbank 
DPR</t>
  </si>
  <si>
    <t>52029</t>
  </si>
  <si>
    <t>FIF - Regional SME CSP - UCBL II</t>
  </si>
  <si>
    <t>52127</t>
  </si>
  <si>
    <t>GEFF Kazakhstan - Bank 
CenterCredit</t>
  </si>
  <si>
    <t>52240</t>
  </si>
  <si>
    <t>FIF - Unicredit Leasing Romania</t>
  </si>
  <si>
    <t>52397</t>
  </si>
  <si>
    <t>FIF - Regional SME CSP III - 
Serbia Banca Intesa</t>
  </si>
  <si>
    <t>52433</t>
  </si>
  <si>
    <t>FIF - EaP SMEC - Mobiasbanca</t>
  </si>
  <si>
    <t>52434</t>
  </si>
  <si>
    <t>FIF - EaP SMEC - ProcreditBank</t>
  </si>
  <si>
    <t>52484</t>
  </si>
  <si>
    <t>OTP Bank Hungary (f. P Nemo II, 
Bail-in Senior Bond)</t>
  </si>
  <si>
    <t>52509</t>
  </si>
  <si>
    <t>GCF GEFF FW - Bank of Africa 
(BMCE) - GEFF II</t>
  </si>
  <si>
    <t>52663</t>
  </si>
  <si>
    <t>FIF - EaP SMEC - Ukrgasbank 
SME Loan</t>
  </si>
  <si>
    <t>52774</t>
  </si>
  <si>
    <t>GCF GEFF FW - SGMB - GEFF II</t>
  </si>
  <si>
    <t>GCF GEFF FW - Morocco II - BCP 
GEFF II</t>
  </si>
  <si>
    <t>52806</t>
  </si>
  <si>
    <t>GCF GEFF Regional-Egypt II - QNB 
AlAhli</t>
  </si>
  <si>
    <t>52808</t>
  </si>
  <si>
    <t>UzPSB Convertible Loan (f. 
Project Navat)</t>
  </si>
  <si>
    <t>52833</t>
  </si>
  <si>
    <t>FIF - Regional SME CSP - OTPL 
Serbia</t>
  </si>
  <si>
    <t>52938</t>
  </si>
  <si>
    <t>Western Balkans GEFF II - NLB 
Banka Skopje</t>
  </si>
  <si>
    <t>52943</t>
  </si>
  <si>
    <t>TurSEFF III - BNP Paribas Leasing</t>
  </si>
  <si>
    <t>52958</t>
  </si>
  <si>
    <t>GEFF - Western Balkans - AFK II</t>
  </si>
  <si>
    <t>52966</t>
  </si>
  <si>
    <t>Banque Misr - Green SME Loan I</t>
  </si>
  <si>
    <t>52968</t>
  </si>
  <si>
    <t>Western Balkans GEFF II - KRK</t>
  </si>
  <si>
    <t>52983</t>
  </si>
  <si>
    <t>Project Zala (Bail-in Senior 
Preferred)</t>
  </si>
  <si>
    <t>53052</t>
  </si>
  <si>
    <t>FIF - Garanti Leasing Romania 
Loan IV</t>
  </si>
  <si>
    <t>FIF - EaP SMEC - Eximbank</t>
  </si>
  <si>
    <t>53098</t>
  </si>
  <si>
    <t>FIF - Kazakhstan WiB - MFO Arnur 
Credit II</t>
  </si>
  <si>
    <t>53106</t>
  </si>
  <si>
    <t>Bank of Georgia AT1 capital (f. 
Project Nekresi)</t>
  </si>
  <si>
    <t>53120</t>
  </si>
  <si>
    <t>FIF - Regional SME CSP -  NLB 
Banka Skopje II</t>
  </si>
  <si>
    <t>53138</t>
  </si>
  <si>
    <t>Western Balkans GEFF II - 
Partner</t>
  </si>
  <si>
    <t>53157</t>
  </si>
  <si>
    <t>Western Balkans GEFF II - Banca 
Intesa</t>
  </si>
  <si>
    <t>53190</t>
  </si>
  <si>
    <t>GCF GEFF Regional - Jordan - 
Bank Al Etihad</t>
  </si>
  <si>
    <t>53223</t>
  </si>
  <si>
    <t>GCF GEFF Regional - Jordan - 
Cairo Amman Bank</t>
  </si>
  <si>
    <t>Manufacturing, water and 
wastewater systems</t>
  </si>
  <si>
    <t>53233</t>
  </si>
  <si>
    <t>FIF - Raiffeisen Leasing SME line</t>
  </si>
  <si>
    <t>53241</t>
  </si>
  <si>
    <t>GEFF - Turkey - TSKB</t>
  </si>
  <si>
    <t>FIF - EaP SMEC - MAIB II</t>
  </si>
  <si>
    <t>53249</t>
  </si>
  <si>
    <t>FIF - EaP SMEC - TBC Leasing</t>
  </si>
  <si>
    <t>FIF - Sustainable Reboot SME - 
ProCredit Kosovo</t>
  </si>
  <si>
    <t>53264</t>
  </si>
  <si>
    <t>FIF - Regional SME CSP-Intesa 
Leasing V</t>
  </si>
  <si>
    <t>GCF GEFF Regional - Tajikistan - 
Humo II</t>
  </si>
  <si>
    <t>53362</t>
  </si>
  <si>
    <t>GEFF - Western Balkans - 
Komercijalna Banka Skopje II</t>
  </si>
  <si>
    <t>53366</t>
  </si>
  <si>
    <t>GEFF - Western Balkans - 
Mikrofin</t>
  </si>
  <si>
    <t>GCF GEFF FW - CDM - GEFF II</t>
  </si>
  <si>
    <t>Project Themis (Bail-in Senior 
Preferred)</t>
  </si>
  <si>
    <t>53397</t>
  </si>
  <si>
    <t>Project Yellow II (Bail-In Senior 
Preferred)</t>
  </si>
  <si>
    <t>53410</t>
  </si>
  <si>
    <t>FIF - EaP SMEC - Bank of Georgia</t>
  </si>
  <si>
    <t>53434</t>
  </si>
  <si>
    <t>FIF - EaP SMEC - ACBA bank 
loan II</t>
  </si>
  <si>
    <t>53439</t>
  </si>
  <si>
    <t>FIF - EaP SMEC - TBC Bank Loan II</t>
  </si>
  <si>
    <t>GEFF Kazakhstan II - Bank 
CenterCredit - Loan II</t>
  </si>
  <si>
    <t>53448</t>
  </si>
  <si>
    <t>GCF GEFF Regional - Mongolia - 
XacBank</t>
  </si>
  <si>
    <t>GCF GEFF Regional - Arvand 
Bank Loan II</t>
  </si>
  <si>
    <t>GCF GEFF Regional - Tajikistan - 
Imon loan II</t>
  </si>
  <si>
    <t>GEFF Uzbekistan - Ipak Yuli Bank 
loan II</t>
  </si>
  <si>
    <t>53490</t>
  </si>
  <si>
    <t>Poland REFF - SCB</t>
  </si>
  <si>
    <t>53496</t>
  </si>
  <si>
    <t>53517</t>
  </si>
  <si>
    <t>Project Nephele III (Bail-in Sub 
Debt)</t>
  </si>
  <si>
    <t>53519</t>
  </si>
  <si>
    <t>Project Aphrodite IV(Bail-in 
Senior Preferred)</t>
  </si>
  <si>
    <t>53520</t>
  </si>
  <si>
    <t>Project Prater III (Bail-in Senior 
Non-Preferred)</t>
  </si>
  <si>
    <t>53524</t>
  </si>
  <si>
    <t>FIF - Go Digital Pilot in BiH - 
UniCredit Bank d.d</t>
  </si>
  <si>
    <t>53525</t>
  </si>
  <si>
    <t>FIF - Go Digital Pilot in BiH - 
Raiffeisen Bank</t>
  </si>
  <si>
    <t>53526</t>
  </si>
  <si>
    <t>FIF - Go Digital Pilot in BiH - 
Intesa BiH</t>
  </si>
  <si>
    <t>53529</t>
  </si>
  <si>
    <t>Western Balkans GEFF II - PCBA</t>
  </si>
  <si>
    <t>FIF - Go Digital Pilot in BiH - 
ProCredit Bank</t>
  </si>
  <si>
    <t>53539</t>
  </si>
  <si>
    <t>FIF - Regional SME CSP -  PCBA</t>
  </si>
  <si>
    <t>53564</t>
  </si>
  <si>
    <t>BCR V (Bail-in Senior Non-
Preferred)</t>
  </si>
  <si>
    <t>53570</t>
  </si>
  <si>
    <t>Project Balaton (Bail-in-able 
programme)</t>
  </si>
  <si>
    <t>53597</t>
  </si>
  <si>
    <t>FIF - Sustainable Reboot SME - 
Sparkasse Bank Macedonia</t>
  </si>
  <si>
    <t>53614</t>
  </si>
  <si>
    <t>FIF - Sustainable Reboot SME - 
Stopanska Banka</t>
  </si>
  <si>
    <t>53625</t>
  </si>
  <si>
    <t>FIF - Sustainable Reboot SME - 
Procredit Bank Macedonia</t>
  </si>
  <si>
    <t>GCF GEFF Regional - Mongolia - 
KhanBank I</t>
  </si>
  <si>
    <t>53640</t>
  </si>
  <si>
    <t>FIF - Regional SME CSP - 
Raiffeisen Leasing Kosovo</t>
  </si>
  <si>
    <t>53642</t>
  </si>
  <si>
    <t>FIF -Sustainable Reboot SME - 
Komercijalna Banka Skopje</t>
  </si>
  <si>
    <t>53664</t>
  </si>
  <si>
    <t>RLF - FSG - OTP Leasing</t>
  </si>
  <si>
    <t>53676</t>
  </si>
  <si>
    <t>FIF - Sustainable Reboot SME 
- UCL</t>
  </si>
  <si>
    <t>53681</t>
  </si>
  <si>
    <t>GEFF - Turkey - Yapi Kredi Leasing</t>
  </si>
  <si>
    <t>53734</t>
  </si>
  <si>
    <t>FIF - Sustainable Reboot SME - 
Erste Bank Serbia</t>
  </si>
  <si>
    <t>53748</t>
  </si>
  <si>
    <t>RLF - ProCredit Bank Bulgaria 
Senior Preferred Loan</t>
  </si>
  <si>
    <t>53803</t>
  </si>
  <si>
    <t>BCR VI (Bail-in Senior Non-
Preferred)</t>
  </si>
  <si>
    <t>53807</t>
  </si>
  <si>
    <t>Western Balkans GEFF II - 
MiBospo</t>
  </si>
  <si>
    <t>53841</t>
  </si>
  <si>
    <t>GEFF - Turkey - QNB Finans 
Leasing</t>
  </si>
  <si>
    <t>FIF - Sparkasse Bank Macedonia 
- SME</t>
  </si>
  <si>
    <t>53888</t>
  </si>
  <si>
    <t>FIF - OTP Bank Serbia - SME</t>
  </si>
  <si>
    <t>FIF - EaP SMEC - OTP Bank 
(former Mobiasbanca) II</t>
  </si>
  <si>
    <t>53921</t>
  </si>
  <si>
    <t>BCR VII (Bail-in Senior Non-
Preferred)</t>
  </si>
  <si>
    <t>FIF - UniCredit Bank Serbia -  
SME loan II</t>
  </si>
  <si>
    <t>54071</t>
  </si>
  <si>
    <t>Project Mirna</t>
  </si>
  <si>
    <t>FIF - EaP SMEC II - InecoBank</t>
  </si>
  <si>
    <t>Project Nebe (Bail-in-able Senior 
Preferred programme)</t>
  </si>
  <si>
    <t>54114</t>
  </si>
  <si>
    <t>FIF - EaP SMEC - Credo Bank 
SMEC loan</t>
  </si>
  <si>
    <t>54119</t>
  </si>
  <si>
    <t>Project Ermis II</t>
  </si>
  <si>
    <t>54121</t>
  </si>
  <si>
    <t>Project Aphrodite V (Bail-in 
Senior Preferred)</t>
  </si>
  <si>
    <t>54156</t>
  </si>
  <si>
    <t>Western Balkans GEFF III - 
ProCredit Bank Macedonia</t>
  </si>
  <si>
    <t>52568</t>
  </si>
  <si>
    <t>Ford Otosan EV Syndicated Loan</t>
  </si>
  <si>
    <t>53167</t>
  </si>
  <si>
    <t>RSF - TSKB Panelsan</t>
  </si>
  <si>
    <t>53210</t>
  </si>
  <si>
    <t>DFF - TFK III</t>
  </si>
  <si>
    <t>53332</t>
  </si>
  <si>
    <t>DFF - Stax Technologies</t>
  </si>
  <si>
    <t>53558</t>
  </si>
  <si>
    <t>Project Elm</t>
  </si>
  <si>
    <t>53649</t>
  </si>
  <si>
    <t>ETEX</t>
  </si>
  <si>
    <t>53728</t>
  </si>
  <si>
    <t>Faurecia GET</t>
  </si>
  <si>
    <t>53741</t>
  </si>
  <si>
    <t>Hatzopoulos RRF</t>
  </si>
  <si>
    <t>53802</t>
  </si>
  <si>
    <t>DFF - Akkim - Epoxy Resin</t>
  </si>
  <si>
    <t>53934</t>
  </si>
  <si>
    <t>Elemental Equity</t>
  </si>
  <si>
    <t>51806</t>
  </si>
  <si>
    <t>Railways Maintenance 
Equipment Renewal</t>
  </si>
  <si>
    <t>52385</t>
  </si>
  <si>
    <t>GrCF2 W2 E2 CML2 Sustainable 
Urban Transport Loan</t>
  </si>
  <si>
    <t>Municipal and Env Infra</t>
  </si>
  <si>
    <t>52508</t>
  </si>
  <si>
    <t>TEN-T Skopje-Kosovo Border 
Motorway</t>
  </si>
  <si>
    <t>53003</t>
  </si>
  <si>
    <t>DFF - Netlog CapEx</t>
  </si>
  <si>
    <t>53090</t>
  </si>
  <si>
    <t>DCT Terminal 3 Expansion Project</t>
  </si>
  <si>
    <t>53274</t>
  </si>
  <si>
    <t>Serbia Cargo Rolling Stock 
Renewal</t>
  </si>
  <si>
    <t>53863</t>
  </si>
  <si>
    <t>Greenwich</t>
  </si>
  <si>
    <t>53883</t>
  </si>
  <si>
    <t>DFF - Tersan Capex</t>
  </si>
  <si>
    <t>54110</t>
  </si>
  <si>
    <t>RLF - Grain Alliance Logistics</t>
  </si>
  <si>
    <t>54174</t>
  </si>
  <si>
    <t>RSF - DSK bank - PMM JV</t>
  </si>
  <si>
    <t>50834</t>
  </si>
  <si>
    <t>RSF - Hamkorbank Khorezm 
Cheese</t>
  </si>
  <si>
    <t>51961</t>
  </si>
  <si>
    <t>Project Al Dahra Serbia</t>
  </si>
  <si>
    <t>52681</t>
  </si>
  <si>
    <t>Bunge Turkey (f.Project Olive)</t>
  </si>
  <si>
    <t>Energy, crop and food 
production</t>
  </si>
  <si>
    <t>DFF - Project Taste</t>
  </si>
  <si>
    <t>Water supply and wastewater, 
Other agricultural and 
ecological resources</t>
  </si>
  <si>
    <t>53035</t>
  </si>
  <si>
    <t>DFF - Milk Euro Food</t>
  </si>
  <si>
    <t>53391</t>
  </si>
  <si>
    <t>DFF - May Seed Loan Expansion</t>
  </si>
  <si>
    <t>53603</t>
  </si>
  <si>
    <t>DFF - H&amp;M Agro</t>
  </si>
  <si>
    <t>53768</t>
  </si>
  <si>
    <t>DFF-MK Group Loan</t>
  </si>
  <si>
    <t>53800</t>
  </si>
  <si>
    <t>Angel Yeast Egypt Expansion 
(f.Project Dough)</t>
  </si>
  <si>
    <t>53968</t>
  </si>
  <si>
    <t>RSF- Sparkasse - M6 Agrar dooel</t>
  </si>
  <si>
    <t>8069</t>
  </si>
  <si>
    <t>Regional TFP: Bank of Georgia 
(Guarantee &amp; Pre-export)</t>
  </si>
  <si>
    <t>Regional TFP: Aval bank  
(Gtees &amp; cash disb)</t>
  </si>
  <si>
    <t>34740</t>
  </si>
  <si>
    <t>Regional TFP: ACBA</t>
  </si>
  <si>
    <t>37791</t>
  </si>
  <si>
    <t>Regional TFP: Khan Bank</t>
  </si>
  <si>
    <t>40006</t>
  </si>
  <si>
    <t>Regional TFP: Converse Bank</t>
  </si>
  <si>
    <t>Regional TFP: Vakifar Bankasi TAO</t>
  </si>
  <si>
    <t>Regional TFP: National Bank  
Of Egypt</t>
  </si>
  <si>
    <t>44704</t>
  </si>
  <si>
    <t>Regional TFP: : Alpha Bank</t>
  </si>
  <si>
    <t>47341</t>
  </si>
  <si>
    <t>Regional TFP: QNB Al Ahli Bank 
Egypt</t>
  </si>
  <si>
    <t>47692</t>
  </si>
  <si>
    <t>Regional TFP: Ardshinbank</t>
  </si>
  <si>
    <t>48083</t>
  </si>
  <si>
    <t>Regional TFP: Alpha Bank</t>
  </si>
  <si>
    <t>48320</t>
  </si>
  <si>
    <t>Regional TFP: Banque Misr</t>
  </si>
  <si>
    <t>Regional TFP: Addiko Bank Serbia</t>
  </si>
  <si>
    <t>49244</t>
  </si>
  <si>
    <t>Regional TFP: National Bank of 
Uzbekistan (NBU)</t>
  </si>
  <si>
    <t>49311</t>
  </si>
  <si>
    <t>Regional TFP - Hamkorbank</t>
  </si>
  <si>
    <t>49315</t>
  </si>
  <si>
    <t>Regional TFP - Ipoteka Bank</t>
  </si>
  <si>
    <t>Regional TFP - Ipak Yuli</t>
  </si>
  <si>
    <t>Regional TFP (Solidarity 
Package) : QNB Finansbank</t>
  </si>
  <si>
    <t>Regional TFP (Solidarity 
Package) : Denizbank</t>
  </si>
  <si>
    <t>Energy, transport and other built 
environment and infrastructure</t>
  </si>
  <si>
    <t>Information and 
communications technology 
and digital technologies</t>
  </si>
  <si>
    <t>Municipal &amp; Env Inf</t>
  </si>
  <si>
    <t>Manufacturing &amp; 
Services</t>
  </si>
  <si>
    <t>Telecommunications, 
Media and 
Technology</t>
  </si>
  <si>
    <t>Manufacturing 
&amp; Services</t>
  </si>
  <si>
    <t>GrCF - Sarajevo Water</t>
  </si>
  <si>
    <t>Canakkale Solid Waste PPP</t>
  </si>
  <si>
    <t>GrCF2 W2 - Dushanbe District 
Heating Project</t>
  </si>
  <si>
    <t>KR Water Framework - Nookat Water 
sub-project</t>
  </si>
  <si>
    <t>MR3: Al Ghabawi Septic Tank Facility</t>
  </si>
  <si>
    <t>GrCF2 W2 - Alexandria Metro</t>
  </si>
  <si>
    <t>GrCF2 W2 - Craiova Urban 
Rehabilitation</t>
  </si>
  <si>
    <t>GrCF2 W2 - Ust-Kamenogorsk Solid 
Waste Management</t>
  </si>
  <si>
    <t>GrCF2 W2 - Semey Solid Waste 
Management</t>
  </si>
  <si>
    <t>UPTF2 - Kyiv City Transport II: Metro</t>
  </si>
  <si>
    <t>GrCF2 W2 - Kyiv District Heating</t>
  </si>
  <si>
    <t>Namangan Regional Water and 
Wastewater Project</t>
  </si>
  <si>
    <t>Kulob Water and Wastewater Project</t>
  </si>
  <si>
    <t>GrCF2 W2 - Bishkek Buses</t>
  </si>
  <si>
    <t>GrCF2 W2 - Izmir Metro Project III</t>
  </si>
  <si>
    <t>GrCF2 W2 - Yerevan Bus Project</t>
  </si>
  <si>
    <t>GrCF2 W2 - Skopje Bus Rapid Transit 
Project</t>
  </si>
  <si>
    <t>MR3: Gaziantep Solar Project</t>
  </si>
  <si>
    <t>GrCF2 W1-Balti District Heating 
Phase 2</t>
  </si>
  <si>
    <t>GrCF2 W2 - Medias Infrastructure 
Loan</t>
  </si>
  <si>
    <t>GrCF2 W2 - Timisoara City Trams</t>
  </si>
  <si>
    <t>MR3: GAM Solid Waste Crisis 
Response - Cell 6</t>
  </si>
  <si>
    <t>GrCF2 W2 - Tbilisi Bus Phase III</t>
  </si>
  <si>
    <t>GrCF2 W2 - Tbilisi Municipal Services</t>
  </si>
  <si>
    <t>Kragujevac District Heating Project</t>
  </si>
  <si>
    <t>VCIP II - Marti</t>
  </si>
  <si>
    <t>DFF - Engicon O&amp;M - WWTP</t>
  </si>
  <si>
    <t>Biotrend Equity (f. Project Blake II)</t>
  </si>
  <si>
    <t>Serbian Climate Resilience  
&amp; Irrigation Programme 2</t>
  </si>
  <si>
    <t>GrCF2 W2 - Novi Sad  
Electric Buses</t>
  </si>
  <si>
    <t>Moldovan Railways Restructuring 
Project</t>
  </si>
  <si>
    <t>Road Corridor VIII - Phase I</t>
  </si>
  <si>
    <t>DFF - KCPM</t>
  </si>
  <si>
    <t>Khatlon Energy Loss Reduction 
Project</t>
  </si>
  <si>
    <t>Ukraine Road Corridors</t>
  </si>
  <si>
    <t>Atyrau Refinery LLP (f. 
Sustainability Loan)</t>
  </si>
  <si>
    <t>DFF - Kokhavynska Paper</t>
  </si>
  <si>
    <t>DFF - Bingo Extension</t>
  </si>
  <si>
    <t>DFF - Angren Insulation/Ecoclimat 
GET</t>
  </si>
  <si>
    <t>Livonia Partners Fund II</t>
  </si>
  <si>
    <t>RSF - TSKB Esan Aku</t>
  </si>
  <si>
    <t>Arcelik Green Loan</t>
  </si>
  <si>
    <t>Meridiam Sustainable 
Infrastructure Europe IV</t>
  </si>
  <si>
    <t>Rural Broadband Rollout 2</t>
  </si>
  <si>
    <t>RSF - Union Bank Digit-Alb_OTT_TV 
Rights</t>
  </si>
  <si>
    <t>RSF - MAIB - Linella</t>
  </si>
  <si>
    <t>RSF - UniCredit - MaxCom_OD 2.0</t>
  </si>
  <si>
    <t>RSF - UniCredit - MaxCom_RCL</t>
  </si>
  <si>
    <t>DFF - Zelena Dolyna</t>
  </si>
  <si>
    <t>Faurecia ESG and E-mobility</t>
  </si>
  <si>
    <t>DFF - Nyva</t>
  </si>
  <si>
    <t>Potegowo Wind</t>
  </si>
  <si>
    <t>IA MREK II</t>
  </si>
  <si>
    <t>Samarkand Solar Power Plant</t>
  </si>
  <si>
    <t>SPREF - Yellow Door Energy Jordan</t>
  </si>
  <si>
    <t>EDS Smart Metering Expansion</t>
  </si>
  <si>
    <t>Kom Ombo</t>
  </si>
  <si>
    <t>Dushanbe Energy Loss  
Reduction Project</t>
  </si>
  <si>
    <t>Motor Oil bond</t>
  </si>
  <si>
    <t>Project Amigos (VISP)</t>
  </si>
  <si>
    <t>Kesh floating solar PV project</t>
  </si>
  <si>
    <t>Taaleri Wind Poland</t>
  </si>
  <si>
    <t>Borusan EnBW Enerji Loan</t>
  </si>
  <si>
    <t>Enefit Green (f. Project Spring)</t>
  </si>
  <si>
    <t>Electrica Investment Programme 
financing</t>
  </si>
  <si>
    <t>Banie Phase 3 and Sepopol  
Wind Farm</t>
  </si>
  <si>
    <t>Akuo Svoghe Hydro Project</t>
  </si>
  <si>
    <t>Kom Ombo EBL</t>
  </si>
  <si>
    <t>OEDAS Electricity Distribution</t>
  </si>
  <si>
    <t>Project Primavera</t>
  </si>
  <si>
    <t>Project Grace</t>
  </si>
  <si>
    <t>Project Novus</t>
  </si>
  <si>
    <t>GrCF2 W2 - ENA Investment 
Program</t>
  </si>
  <si>
    <t>Eurohold - CEZ Acquisition and 
Moder-nisation</t>
  </si>
  <si>
    <t>DFF - Photon Energy Green Bond 
(f. Project Protoss)</t>
  </si>
  <si>
    <t>Enerjisa Green Loan</t>
  </si>
  <si>
    <t>Aydem Renewables Green Bond  
(f. Project Vega)</t>
  </si>
  <si>
    <t>Project Sapphire</t>
  </si>
  <si>
    <t>Public Power Corporation - Equity 
(f. Project Bolt)</t>
  </si>
  <si>
    <t>DFF - AEI green bond (F. DFF - 
Project Kilimanjaro)</t>
  </si>
  <si>
    <t>Moldova Buildings Energy 
Efficiency</t>
  </si>
  <si>
    <t>DFF - Project Dragon</t>
  </si>
  <si>
    <t>Project A3F</t>
  </si>
  <si>
    <t>WDP</t>
  </si>
  <si>
    <t>GrCF2 W2 - Belgrade Public 
Buildings</t>
  </si>
  <si>
    <t>DFF - Winner Group</t>
  </si>
  <si>
    <t>RS Energy Efficiency Fund</t>
  </si>
  <si>
    <t>Novus Retail and Logistics</t>
  </si>
  <si>
    <t>Migros Sustainable Loan</t>
  </si>
  <si>
    <t>eMAG - Loan 1</t>
  </si>
  <si>
    <t>Pelion E-commerce Expansion</t>
  </si>
  <si>
    <t>Project GreenBox</t>
  </si>
  <si>
    <t>Project Sophia</t>
  </si>
  <si>
    <t>DFF - MAS Green Bond (f. DFF/ 
RETELL)</t>
  </si>
  <si>
    <t>DFF - Project Neris</t>
  </si>
  <si>
    <t>Project Nisyros</t>
  </si>
  <si>
    <t>RSF - BCC Zeta KPK Furniture</t>
  </si>
  <si>
    <t>SLOVSEFF III - VUB</t>
  </si>
  <si>
    <t>AASF - OTP Bank Albania Risk 
Sharing Facility (f Soc Gen)</t>
  </si>
  <si>
    <t>KyrSEFF II - KICB loan II</t>
  </si>
  <si>
    <t>GEFF - Western Balkans - NLB 
Bank Skopje</t>
  </si>
  <si>
    <t>GEFF - Western Balkans - Union 
Bank Albania</t>
  </si>
  <si>
    <t>GCF GEFF Regional - Morocco 
Value Chain - SGMB</t>
  </si>
  <si>
    <t>FIF - DCFTA - VictoriaBank SME 
Facility</t>
  </si>
  <si>
    <t>FIF - Regional SME CSP - Banca 
Intesa Serbia</t>
  </si>
  <si>
    <t>Ukreximbank Loan for RE/EE 
Financing</t>
  </si>
  <si>
    <t>GCF GEFF Regional - Morocco 
Value Chain - BCP</t>
  </si>
  <si>
    <t>GEFF - Poland - SocGen Leasing</t>
  </si>
  <si>
    <t>BNP Paribas Poland - Green 
Residential SNP</t>
  </si>
  <si>
    <t>GEFF - Poland - Santander  
Leasing II</t>
  </si>
  <si>
    <t>G4G: RBI Ukraine</t>
  </si>
  <si>
    <t>FIF - EaP SMEC - Credit Agricole 
Ukraine</t>
  </si>
  <si>
    <t>FIF - Regional SME CSP - NLB 
Bank Skopje</t>
  </si>
  <si>
    <t>Project Nephele (Bail-in Senior 
Preferred)</t>
  </si>
  <si>
    <t>FIF - Procredit Bank Serbia - SME</t>
  </si>
  <si>
    <t>TurSEFF III - Is Leasing</t>
  </si>
  <si>
    <t>FIF - EaP SMEC - Ameriabank</t>
  </si>
  <si>
    <t>FIF - EaP SMEC - ACBA bank loan</t>
  </si>
  <si>
    <t>FIF - EaP SMEC - ArmSwissBank</t>
  </si>
  <si>
    <t>FIF - EaP SMEC - InecoBank</t>
  </si>
  <si>
    <t>FIF - EaP SMEC - TBC Bank</t>
  </si>
  <si>
    <t>FIF - EaP SMEC - ProCredit Georgia</t>
  </si>
  <si>
    <t>FIF - Regional SME CSP - Banka 
per Biznes II</t>
  </si>
  <si>
    <t>TurSEFF III &amp; TurWIB/Denizbank 
DPR</t>
  </si>
  <si>
    <t>GEFF - Western Balkans - ProCredit 
Kosovo</t>
  </si>
  <si>
    <t>GCF GEFF Regional - Egypt - NBK II</t>
  </si>
  <si>
    <t>GEFF Uzbekistan - UzPSB  
Senior Loan</t>
  </si>
  <si>
    <t>GCF GEFF Egypt Commercial - AUB 
Egypt GVC</t>
  </si>
  <si>
    <t>FIF - Regional SME CSP - Serbia UCL</t>
  </si>
  <si>
    <t>FIF - Regional SME CSP - Intesa 
Sanpaolo Bank BiH II</t>
  </si>
  <si>
    <t>FIF - EaP SMEC - MAIB</t>
  </si>
  <si>
    <t>FIF - EaP SMEC - Armeconombank</t>
  </si>
  <si>
    <t>GCF GEFF Regional - GEFF 
Armenia II - Inecobank</t>
  </si>
  <si>
    <t>GCF GEFF Regional - GEFF 
Armenia - Armswissbank II</t>
  </si>
  <si>
    <t>GCF GEFF Regional - GEFF 
Armenia - ACBA Bank II</t>
  </si>
  <si>
    <t>Project Andrija  
(Bail-in Senior Preferred)</t>
  </si>
  <si>
    <t>Project Eval  
(Bail-in Senior Preferred)</t>
  </si>
  <si>
    <t>Project Prater  
(Bail-in Senior Preferred)</t>
  </si>
  <si>
    <t>FIF - Regional SME CSP - 
Komercijalna Banka Skopje II</t>
  </si>
  <si>
    <t>TurSEFF III - Garanti Leasing II</t>
  </si>
  <si>
    <t>Western Balkans GEFF II - Erste 
Bank Serbia</t>
  </si>
  <si>
    <t>FIF - Regional SME CSP - Erste 
Bank Serbia</t>
  </si>
  <si>
    <t>FIF - Lovcen banka - SME line</t>
  </si>
  <si>
    <t>Project Aphrodite II  
(Bail-in Sub Debt)</t>
  </si>
  <si>
    <t>FIF 2 -Regional SME CSP- Ohridska 
Banka (now Sparkasse)</t>
  </si>
  <si>
    <t>FI Green &amp; Sustainability Bond 
Framework: Project Crystal</t>
  </si>
  <si>
    <t>FIF - EaP SMEC - ProCredit Bank 
Ukraine</t>
  </si>
  <si>
    <t>FIF - Regional SME CSP - 
Sparkasse Leasing Macedonia II</t>
  </si>
  <si>
    <t>Project Vah II  
(Bail-in Senior Preferred)</t>
  </si>
  <si>
    <t>FIF - EaP SMEC - Ukrgasbank  
SME Loan</t>
  </si>
  <si>
    <t>Western Balkans GEFF II - 
ProCredit Bank BiH</t>
  </si>
  <si>
    <t>GCF GEFF FW - Morocco II - CIH 
Bank</t>
  </si>
  <si>
    <t>TurSEFF III - Aklease II</t>
  </si>
  <si>
    <t>GEFF 4-Western Balkans - 
Ohridska Banka (now Sparkasse)</t>
  </si>
  <si>
    <t>Western Balkans GEFF II - 
Ohridska Banka (now Sparkasse)</t>
  </si>
  <si>
    <t>Western Balkans GEFF II - 
Sparkasse Bank Macedonia</t>
  </si>
  <si>
    <t>Western Balkans GEFF II - 
Procredit Bank Macedonia</t>
  </si>
  <si>
    <t>Project Andrija II  
(Bail-in Senior Preferred)</t>
  </si>
  <si>
    <t>GCF GEFF FW - Morocco II - BMCI 
- GEFF II</t>
  </si>
  <si>
    <t>KyrSEFF II - DKIB loan III</t>
  </si>
  <si>
    <t>Project Drava  
(Bail-in Senior Non-Preferred)</t>
  </si>
  <si>
    <t>GCF GEFF Regional - Egypt II - QNB 
AlAhli</t>
  </si>
  <si>
    <t>GEFF Kazakhstan - Shinhan Bank 
EE Loan</t>
  </si>
  <si>
    <t>BCR II (Bail-in Senior Non-
Preferred)</t>
  </si>
  <si>
    <t>BCR III (Bail-in Senior Preferred)</t>
  </si>
  <si>
    <t>NBE- Green SME Loan II</t>
  </si>
  <si>
    <t>GEFF Uzbekistan - Hamkorbank</t>
  </si>
  <si>
    <t>FIF - Regional SME CSP - 
Sparkasse Bank</t>
  </si>
  <si>
    <t>Western Balkans GEFF II - 
ProCredit Bank Serbia</t>
  </si>
  <si>
    <t>Project Yellow I (Bail-in Senior 
Preferred)</t>
  </si>
  <si>
    <t>Project Oak (Bail-in Senior 
Preferred)</t>
  </si>
  <si>
    <t>Project Prater II  
(Bail-in Senior Non-Preferred)</t>
  </si>
  <si>
    <t>GCF GEFF Regional - Tajikistan - 
Imon</t>
  </si>
  <si>
    <t>FIF - Bank Lviv SME loan 2021</t>
  </si>
  <si>
    <t>Western Balkans GEFF II - Intesa 
San-paolo BiH</t>
  </si>
  <si>
    <t>FIF - Regional SME CSP - NLB 
Banka Skopje II</t>
  </si>
  <si>
    <t>Western Balkans GEFF II - Partner</t>
  </si>
  <si>
    <t>Project Aphrodite III  
(Bail-in Senior Preferred)</t>
  </si>
  <si>
    <t>Project Nephele II  
(Bail-in Senior Preferred)</t>
  </si>
  <si>
    <t>Project Aurora II</t>
  </si>
  <si>
    <t>FIF - Regional SME CSP/Raiffeisen 
Bank BiH</t>
  </si>
  <si>
    <t>FIF - EaP SMEC - Victoriabank</t>
  </si>
  <si>
    <t>Project Zelen (Bail-in Senior 
Preferred)</t>
  </si>
  <si>
    <t>BCR IV  
(Bail-in Senior Non-Preferred)</t>
  </si>
  <si>
    <t>Western Balkans GEFF II - KEP</t>
  </si>
  <si>
    <t>DFF - Lamatem</t>
  </si>
  <si>
    <t>DFF - Elemental Battery Recycling</t>
  </si>
  <si>
    <t>DFF - Umka Cardboard</t>
  </si>
  <si>
    <t>Polpharma R&amp;D</t>
  </si>
  <si>
    <t>Mytilineos Green Eurobond  
(f. Project Cybele)</t>
  </si>
  <si>
    <t>Draexlmaier E-mobility</t>
  </si>
  <si>
    <t>DFF - Dolidol Morocco II</t>
  </si>
  <si>
    <t>DFF - Project Nimbus</t>
  </si>
  <si>
    <t>Sofia Med Sustainable Expansion</t>
  </si>
  <si>
    <t>Main Roads Reconstruction 
Project</t>
  </si>
  <si>
    <t>Ispartakule - Cerkezkoy Railway 
Line</t>
  </si>
  <si>
    <t>Kyzylorda-Zhezkazgan Road 
Project</t>
  </si>
  <si>
    <t>DFF - Nova Poshta II</t>
  </si>
  <si>
    <t>MR3: Mersin CNG Bus Project</t>
  </si>
  <si>
    <t>Project Kolkheti</t>
  </si>
  <si>
    <t>DFF - Altintel Port Expansion</t>
  </si>
  <si>
    <t>DFF - Grain Alliance</t>
  </si>
  <si>
    <t>Indorama Agro Capex Loan</t>
  </si>
  <si>
    <t>DFF - Avrora</t>
  </si>
  <si>
    <t>Project Sinevir</t>
  </si>
  <si>
    <t>DFF - Nibulon Trade WC Finance</t>
  </si>
  <si>
    <t>RSF - XAC Suu Milk Extension</t>
  </si>
  <si>
    <t>Regional TFP: Raiffeisen Bank 
d.d.BiH (former Market)</t>
  </si>
  <si>
    <t>Regional TFP: Export Import Bank 
of Ukraine (UkrExIm)</t>
  </si>
  <si>
    <t>Regional TFP: Eskhata Bank</t>
  </si>
  <si>
    <t>Regional TFP: Eurobank EFG a.d. 
Belgrade</t>
  </si>
  <si>
    <t>Regional TFP: Belaruski Narodny 
Bank</t>
  </si>
  <si>
    <t>Regional TFP: BMCE Banque 
Marocaine pour le Commerce 
Extérieur</t>
  </si>
  <si>
    <t>Regional TFP: National Bank Of Egypt</t>
  </si>
  <si>
    <t>Regional TFP: Attijariwafa Bank Egypt 
(f.Barclays Bank)</t>
  </si>
  <si>
    <t>Regional TFP: Erste Bank, Croatia</t>
  </si>
  <si>
    <t>Regional TFP: Burgan Bank AS</t>
  </si>
  <si>
    <t>Regional TFP: Belinvestbank</t>
  </si>
  <si>
    <t>Regional TFP: Eurobank Ergasias S.A.</t>
  </si>
  <si>
    <t>Regional TFP: National Bank of 
Uzbek-istan (NBU)</t>
  </si>
  <si>
    <t>Regional TFP: Hamkorbank</t>
  </si>
  <si>
    <t>Regional TFP: Ipoteka Bank</t>
  </si>
  <si>
    <t>Regional TFP (Solidarity Package):  
QNB Finansbank</t>
  </si>
  <si>
    <t>Regional TFP (Solidarity Package):  
Denizbank</t>
  </si>
  <si>
    <t>Regional TFP (Solidarity Package): TEB</t>
  </si>
  <si>
    <t>PROJECT ID</t>
  </si>
  <si>
    <t>Index</t>
  </si>
  <si>
    <t>PROJECT NAME</t>
  </si>
  <si>
    <t>REGION</t>
  </si>
  <si>
    <t>COUNTRY</t>
  </si>
  <si>
    <t>GP</t>
  </si>
  <si>
    <t>CLIMATE FINANCE
(%)</t>
  </si>
  <si>
    <t>ADAPTATION ($M)</t>
  </si>
  <si>
    <t>MITIGATION ($M)</t>
  </si>
  <si>
    <t>TOTAL
COMMITMENT
($M)</t>
  </si>
  <si>
    <t>P162957</t>
  </si>
  <si>
    <t>Tunisia Sanitation PPP Support Project</t>
  </si>
  <si>
    <t>MNA</t>
  </si>
  <si>
    <t>Tunisia</t>
  </si>
  <si>
    <t>P164765</t>
  </si>
  <si>
    <t>Teacher Eﬀectiveness and Competencies Enhancement Project</t>
  </si>
  <si>
    <t>EAP</t>
  </si>
  <si>
    <t>P167596</t>
  </si>
  <si>
    <t>Sindh Water and Agriculture Transformation Project (SWAT)</t>
  </si>
  <si>
    <t>SAR</t>
  </si>
  <si>
    <t>P167946</t>
  </si>
  <si>
    <t>Agriculture Resilience, Value Chain Development and
Innovation (ARDI) Program</t>
  </si>
  <si>
    <t>Agriculture and Food</t>
  </si>
  <si>
    <t>P168847</t>
  </si>
  <si>
    <t>Mauritania Agriculture Development and Innovation Support
Project</t>
  </si>
  <si>
    <t>AFW</t>
  </si>
  <si>
    <t>Mauritania</t>
  </si>
  <si>
    <t>P169425</t>
  </si>
  <si>
    <t>Msimbazi Basin Development Project</t>
  </si>
  <si>
    <t>AFE</t>
  </si>
  <si>
    <t>Tanzania</t>
  </si>
  <si>
    <t>Urban Resilience and Land</t>
  </si>
  <si>
    <t>P170035</t>
  </si>
  <si>
    <t>Agriculture Governance, Growth and Resilience Investment
Project</t>
  </si>
  <si>
    <t>ECA</t>
  </si>
  <si>
    <t>Moldova</t>
  </si>
  <si>
    <t>P170435</t>
  </si>
  <si>
    <t>Tanzania Maternal and Child Health Investment Program</t>
  </si>
  <si>
    <t>Health Nutrition and Population</t>
  </si>
  <si>
    <t>P170941</t>
  </si>
  <si>
    <t>Kenya Digital Economy Acceleration Project</t>
  </si>
  <si>
    <t>Kenya</t>
  </si>
  <si>
    <t>Digital Development</t>
  </si>
  <si>
    <t>P170976</t>
  </si>
  <si>
    <t>Cambodia: Solid Waste and Plastic Management Improvement
Project</t>
  </si>
  <si>
    <t>Environment Natural Resources and
the Blue Economy</t>
  </si>
  <si>
    <t>P171039</t>
  </si>
  <si>
    <t>Romania: Institutional Strengthening and Financial Safety Net
Resilience Project</t>
  </si>
  <si>
    <t>Finance Competitiveness and
Innovation</t>
  </si>
  <si>
    <t>P171296</t>
  </si>
  <si>
    <t>Electricity Sector Eﬃciency and Supply Reliability Program</t>
  </si>
  <si>
    <t>Energy and Extractives</t>
  </si>
  <si>
    <t>P171585</t>
  </si>
  <si>
    <t>Mauritania Third DPO 2021</t>
  </si>
  <si>
    <t>Macroeconomics Trade and
Investment</t>
  </si>
  <si>
    <t>P171658</t>
  </si>
  <si>
    <t>Bamako Urban Resilience Project</t>
  </si>
  <si>
    <t>Mali</t>
  </si>
  <si>
    <t>P172284</t>
  </si>
  <si>
    <t>Ethiopia Human Capital Operation</t>
  </si>
  <si>
    <t>Ethiopia</t>
  </si>
  <si>
    <t>P172524</t>
  </si>
  <si>
    <t>Senegal Digital Economy Acceleration Project</t>
  </si>
  <si>
    <t>Senegal</t>
  </si>
  <si>
    <t>P172817</t>
  </si>
  <si>
    <t>Bangladesh Environmental Sustainability and Transformation
Project</t>
  </si>
  <si>
    <t>P172988</t>
  </si>
  <si>
    <t>Burundi Transport Resilience Project</t>
  </si>
  <si>
    <t>Burundi</t>
  </si>
  <si>
    <t>P173025</t>
  </si>
  <si>
    <t>Climate and Disaster Resilient Cities Project</t>
  </si>
  <si>
    <t>Turkiye</t>
  </si>
  <si>
    <t>P173119</t>
  </si>
  <si>
    <t>Somalia - Horn of Africa Infrastructure Integration Project</t>
  </si>
  <si>
    <t>Eastern and
Southern
Africa</t>
  </si>
  <si>
    <t>P173233</t>
  </si>
  <si>
    <t>Indonesia Third Financial Sector Reform Development Policy
Financing</t>
  </si>
  <si>
    <t>P173296</t>
  </si>
  <si>
    <t>Uganda Climate Smart Agricultural Transformation  Project</t>
  </si>
  <si>
    <t>Uganda</t>
  </si>
  <si>
    <t>P173312</t>
  </si>
  <si>
    <t>Resilient Infrastructure for Adaptation and Vulnerability
Reduction</t>
  </si>
  <si>
    <t>P173391</t>
  </si>
  <si>
    <t>Oceans for Prosperity Project - LAUTRA</t>
  </si>
  <si>
    <t>P173620</t>
  </si>
  <si>
    <t>Western Balkans Trade and Transport Facilitation Phase 2</t>
  </si>
  <si>
    <t>Western
Balkans</t>
  </si>
  <si>
    <t>P173671</t>
  </si>
  <si>
    <t>Indonesia: National Urban Flood Resilience Project (NUFReP)</t>
  </si>
  <si>
    <t>P173866</t>
  </si>
  <si>
    <t>Mindanao Inclusive Agriculture Development Project</t>
  </si>
  <si>
    <t>P174005</t>
  </si>
  <si>
    <t>Third Financial and Digital Inclusion Development Policy Lending</t>
  </si>
  <si>
    <t>Morocco</t>
  </si>
  <si>
    <t>P174137</t>
  </si>
  <si>
    <t>Philippine Fisheries and Coastal Resiliency Project</t>
  </si>
  <si>
    <t>P174322</t>
  </si>
  <si>
    <t>Uzbekistan Scaling Solar 2 Independent Power Producer</t>
  </si>
  <si>
    <t>P174323</t>
  </si>
  <si>
    <t>Uzbekistan Syrdarya Eﬃcient Power Generation Project</t>
  </si>
  <si>
    <t>P174350</t>
  </si>
  <si>
    <t>Indonesia Sustainable Least-cost Electriﬁcation-1 (ISLE-1)
Program</t>
  </si>
  <si>
    <t>P174535</t>
  </si>
  <si>
    <t>Support to Panama PPP Program Development for Recovery
Project</t>
  </si>
  <si>
    <t>LCR</t>
  </si>
  <si>
    <t>Panama</t>
  </si>
  <si>
    <t>P174593</t>
  </si>
  <si>
    <t>Assam Integrated River Basin Management Program</t>
  </si>
  <si>
    <t>P174595</t>
  </si>
  <si>
    <t>Building Resilient Bridges</t>
  </si>
  <si>
    <t>Albania</t>
  </si>
  <si>
    <t>P174622</t>
  </si>
  <si>
    <t>Nigeria - AF Power Sector Recovery Performance Based
Operation</t>
  </si>
  <si>
    <t>Nigeria</t>
  </si>
  <si>
    <t>P174639</t>
  </si>
  <si>
    <t>Mozambique Safer Roads for Socio-Economic Integration
Program</t>
  </si>
  <si>
    <t>Mozambique</t>
  </si>
  <si>
    <t>P174889</t>
  </si>
  <si>
    <t>Somalia Inclusive Growth DPO Series</t>
  </si>
  <si>
    <t>Somalia</t>
  </si>
  <si>
    <t>P174911</t>
  </si>
  <si>
    <t>Zambia Macroeconomic Stability, Growth and Competitiveness
DPF</t>
  </si>
  <si>
    <t>Zambia</t>
  </si>
  <si>
    <t>P174915</t>
  </si>
  <si>
    <t>Türkiye Water Circularity and Eﬃciency Improvement Project</t>
  </si>
  <si>
    <t>P175143</t>
  </si>
  <si>
    <t>Innovation Program for Smart Growth (PINCRI)</t>
  </si>
  <si>
    <t>Argentina</t>
  </si>
  <si>
    <t>P175167</t>
  </si>
  <si>
    <t>Ethiopia Program for Results (Hybrid) for Strengthening
Primary Health Care Services.</t>
  </si>
  <si>
    <t>P175191</t>
  </si>
  <si>
    <t>BiH Health Sectors Programmatic Development Policy Loan</t>
  </si>
  <si>
    <t>Bosnia and
Herzegovina</t>
  </si>
  <si>
    <t>P175218</t>
  </si>
  <si>
    <t>ID for Inclusive Service Delivery and Digital Transformation in
Indonesia</t>
  </si>
  <si>
    <t>Social Protection and Jobs</t>
  </si>
  <si>
    <t>P175235</t>
  </si>
  <si>
    <t>Central Africa Regional Waterways Project</t>
  </si>
  <si>
    <t>Central Africa</t>
  </si>
  <si>
    <t>P175249</t>
  </si>
  <si>
    <t>Cameroon First Fiscal, Inclusive and Sustainable Growth DPF</t>
  </si>
  <si>
    <t>Cameroon</t>
  </si>
  <si>
    <t>P175261</t>
  </si>
  <si>
    <t>Punjab: Building Fiscal and Institutional Resilience</t>
  </si>
  <si>
    <t>Governance</t>
  </si>
  <si>
    <t>P175269</t>
  </si>
  <si>
    <t>Rural Livelihoods Productivity and Resilience Project</t>
  </si>
  <si>
    <t>Madagascar</t>
  </si>
  <si>
    <t>P175293</t>
  </si>
  <si>
    <t>Senegal: DPF2 - Equitable and Resilient Recovery in Senegal</t>
  </si>
  <si>
    <t>P175320</t>
  </si>
  <si>
    <t>Asuncion Riverfront Urban Resilience Project</t>
  </si>
  <si>
    <t>Paraguay</t>
  </si>
  <si>
    <t>P175322</t>
  </si>
  <si>
    <t>Maputo Metropolitan Area Urban Mobility Project</t>
  </si>
  <si>
    <t>P175360</t>
  </si>
  <si>
    <t>Philippines Second Financial Sector Reform Development Policy
Financing</t>
  </si>
  <si>
    <t>P175525</t>
  </si>
  <si>
    <t>West Africa Coastal Areas Resilience Investment Project 2</t>
  </si>
  <si>
    <t>Western and
Central Africa</t>
  </si>
  <si>
    <t>P175629</t>
  </si>
  <si>
    <t>Georgia Resilient Agriculture, Irrigation, and Land Project</t>
  </si>
  <si>
    <t>P175655</t>
  </si>
  <si>
    <t>Improving public ﬁnancial management for the green
transition</t>
  </si>
  <si>
    <t>Serbia</t>
  </si>
  <si>
    <t>P175672</t>
  </si>
  <si>
    <t>Innovation for Resilient Food Systems (Alianzas Rurales - PAR
III) Project</t>
  </si>
  <si>
    <t>Bolivia</t>
  </si>
  <si>
    <t>P175728</t>
  </si>
  <si>
    <t>Gujarat Resilient Cities Partnership: Ahmedabad City
Resilience Project</t>
  </si>
  <si>
    <t>P175731</t>
  </si>
  <si>
    <t>SADC Regional Statistics Project</t>
  </si>
  <si>
    <t>Poverty and Equity</t>
  </si>
  <si>
    <t>P175811</t>
  </si>
  <si>
    <t>Odisha State Capability and Resilient Growth Program</t>
  </si>
  <si>
    <t>P175834</t>
  </si>
  <si>
    <t>Stabilization and Recovery in Eastern DRC</t>
  </si>
  <si>
    <t>Congo
Democratic
Republic of</t>
  </si>
  <si>
    <t>Social Sustainability and
Inclusion</t>
  </si>
  <si>
    <t>P175846</t>
  </si>
  <si>
    <t>Local Governance and Resilient Communities Project</t>
  </si>
  <si>
    <t>P175915</t>
  </si>
  <si>
    <t>Senegal: Natural Resources Management Project</t>
  </si>
  <si>
    <t>Environment Natural Resources
and the Blue Economy</t>
  </si>
  <si>
    <t>P175979</t>
  </si>
  <si>
    <t>Second Crisis Response and Recovery in Guatemala
Development Policy Loan</t>
  </si>
  <si>
    <t>Guatemala</t>
  </si>
  <si>
    <t>P176032</t>
  </si>
  <si>
    <t>Himachal Pradesh Power Sector Development Program</t>
  </si>
  <si>
    <t>P176040</t>
  </si>
  <si>
    <t>Air Quality Improvement Project</t>
  </si>
  <si>
    <t>P176069</t>
  </si>
  <si>
    <t>Catalyzing Long Term Finance through Capital Markets</t>
  </si>
  <si>
    <t>P176148</t>
  </si>
  <si>
    <t>Cabo Verde: Second Resilient and Equitable Recovery DPF with
a Cat DDO</t>
  </si>
  <si>
    <t>Cabo Verde</t>
  </si>
  <si>
    <t>P176181</t>
  </si>
  <si>
    <t>Eastern Africa Regional Digital Integration Project</t>
  </si>
  <si>
    <t>P176278</t>
  </si>
  <si>
    <t>Green, resilient and inclusive DPO</t>
  </si>
  <si>
    <t>P176327</t>
  </si>
  <si>
    <t>Ethiopia Flood Management Project</t>
  </si>
  <si>
    <t>P176366</t>
  </si>
  <si>
    <t>Building Eﬀective, Transparent and Accountable Public
Financial Management Institutions Project</t>
  </si>
  <si>
    <t>North
Macedonia</t>
  </si>
  <si>
    <t>P176374</t>
  </si>
  <si>
    <t>Program on Agricultural and Rural Transformation for
Nutrition, Entrepreneurship, and Resilience in
Bangladesh(PARTNER)</t>
  </si>
  <si>
    <t>P176383</t>
  </si>
  <si>
    <t>Guinea-Bissau Public Sector Strengthening Project II</t>
  </si>
  <si>
    <t>Guinea-Bissau</t>
  </si>
  <si>
    <t>P176459</t>
  </si>
  <si>
    <t>Mozambique Digital Acceleration Project</t>
  </si>
  <si>
    <t>P176544</t>
  </si>
  <si>
    <t>Adaptive Safety Net</t>
  </si>
  <si>
    <t>P176559</t>
  </si>
  <si>
    <t>Strengthening Health System Resilience Project</t>
  </si>
  <si>
    <t>St. Vincent
and the
Grenadines</t>
  </si>
  <si>
    <t>P176619</t>
  </si>
  <si>
    <t>Jordan Water Sector Eﬃciency Project</t>
  </si>
  <si>
    <t>P176633</t>
  </si>
  <si>
    <t>Mali Electricity System Reinforcement and Access Expansion
Project (YELEN SIRA)</t>
  </si>
  <si>
    <t>P176643</t>
  </si>
  <si>
    <t>Second Additional Financing to the Regional Disease
Surveillance Systems Enhancement Project in West Africa,
Phase I</t>
  </si>
  <si>
    <t>P176646</t>
  </si>
  <si>
    <t>Additional Financing to the Regional Disease Surveillance
Systems Enhancement Project in West Africa, Phase III</t>
  </si>
  <si>
    <t>P176653</t>
  </si>
  <si>
    <t>Building Resilient and Inclusive Cities Program</t>
  </si>
  <si>
    <t>Benin</t>
  </si>
  <si>
    <t>P176680</t>
  </si>
  <si>
    <t>Benin Social Safety Nets Program</t>
  </si>
  <si>
    <t>P176698</t>
  </si>
  <si>
    <t>Kenya Green and Resilient Expansion of Energy Program</t>
  </si>
  <si>
    <t>P176762</t>
  </si>
  <si>
    <t>Mozambique Institutions and Economic Transformation DPF</t>
  </si>
  <si>
    <t>P176763</t>
  </si>
  <si>
    <t>Benin Economic Governance for Service Delivery Program for
Results</t>
  </si>
  <si>
    <t>P176772</t>
  </si>
  <si>
    <t>Djibouti Aﬀordable Housing Finance Project</t>
  </si>
  <si>
    <t>Djibouti</t>
  </si>
  <si>
    <t>P176776</t>
  </si>
  <si>
    <t>Cote d’Ivoire National Electricity Digitalization and Access
operation</t>
  </si>
  <si>
    <t>Cote d'Ivoire</t>
  </si>
  <si>
    <t>P176780</t>
  </si>
  <si>
    <t>Khyber Pakhtunkhwa Rural Investment and Institutional Support
Project</t>
  </si>
  <si>
    <t>P176786</t>
  </si>
  <si>
    <t>Punjab Resilient and Inclusive Agriculture Transformation</t>
  </si>
  <si>
    <t>P176810</t>
  </si>
  <si>
    <t>Botswana Programmatic Economic Resilience and Green
Recovery Development Policy Loan II</t>
  </si>
  <si>
    <t>Botswana</t>
  </si>
  <si>
    <t>P176895</t>
  </si>
  <si>
    <t>Second Employment Support Project</t>
  </si>
  <si>
    <t>P176902</t>
  </si>
  <si>
    <t>Togo Urban Water Security (TUWS)</t>
  </si>
  <si>
    <t>Togo</t>
  </si>
  <si>
    <t>P176982</t>
  </si>
  <si>
    <t>Brazil: Espirito Santo Water Security Management Project</t>
  </si>
  <si>
    <t>Brazil</t>
  </si>
  <si>
    <t>P176989</t>
  </si>
  <si>
    <t>China Plastic Waste Reduction Project (Shaanxi)</t>
  </si>
  <si>
    <t>P176993</t>
  </si>
  <si>
    <t>Liberia Third Inclusive Growth Development Policy Operation</t>
  </si>
  <si>
    <t>Liberia</t>
  </si>
  <si>
    <t>P177005</t>
  </si>
  <si>
    <t>Burkina Faso Entrepreneurship, Skills and Technology Project</t>
  </si>
  <si>
    <t>Burkina Faso</t>
  </si>
  <si>
    <t>P177029</t>
  </si>
  <si>
    <t>Costa Rica Third Fiscal and Decarbonization Management DPL</t>
  </si>
  <si>
    <t>Costa Rica</t>
  </si>
  <si>
    <t>P177041</t>
  </si>
  <si>
    <t>Mali Landscape Restoration Project</t>
  </si>
  <si>
    <t>P177043</t>
  </si>
  <si>
    <t>Niger Integrated Landscape Management Project</t>
  </si>
  <si>
    <t>Niger</t>
  </si>
  <si>
    <t>P177044</t>
  </si>
  <si>
    <t>N’Djamena Urban Resilience  Project</t>
  </si>
  <si>
    <t>Chad</t>
  </si>
  <si>
    <t>P177048</t>
  </si>
  <si>
    <t>Second Kenya Urban Support Program</t>
  </si>
  <si>
    <t>P177050</t>
  </si>
  <si>
    <t>Additional Financing for Institutional Foundations to Improve
Services for Health</t>
  </si>
  <si>
    <t>P177062</t>
  </si>
  <si>
    <t>Sustainable and Inclusive Secondary Cities Project</t>
  </si>
  <si>
    <t>P177070</t>
  </si>
  <si>
    <t>Progestão Alagoas: Public Sector Management Eﬃciency</t>
  </si>
  <si>
    <t>P177077</t>
  </si>
  <si>
    <t>Sierra Leone Digital Transformation Project</t>
  </si>
  <si>
    <t>Sierra Leone</t>
  </si>
  <si>
    <t>P177095</t>
  </si>
  <si>
    <t>Guinea Support to Local Governance Project 2</t>
  </si>
  <si>
    <t>Guinea</t>
  </si>
  <si>
    <t>P177128</t>
  </si>
  <si>
    <t>Sustainable Rural Water Supply and Sanitation Program -
Additional Financing</t>
  </si>
  <si>
    <t>P177140</t>
  </si>
  <si>
    <t>Additional Financing: TZ-Rural Electriﬁcation Expansion Program</t>
  </si>
  <si>
    <t>P177163</t>
  </si>
  <si>
    <t>Chad Territorial Development and Resilience Project</t>
  </si>
  <si>
    <t>P177214</t>
  </si>
  <si>
    <t>Emergency Response and Nafa Program Support Project
Additional Financing</t>
  </si>
  <si>
    <t>P177298</t>
  </si>
  <si>
    <t>Somalia Enhancing Public Resource Management Project</t>
  </si>
  <si>
    <t>P177323</t>
  </si>
  <si>
    <t>Additional Financing-Mali Drylands Development Project</t>
  </si>
  <si>
    <t>P177389</t>
  </si>
  <si>
    <t>Nepal Quality Health Systems Program-for-Results</t>
  </si>
  <si>
    <t>P177398</t>
  </si>
  <si>
    <t>Eskom Just Energy Transition Project</t>
  </si>
  <si>
    <t>South Africa</t>
  </si>
  <si>
    <t>P177410</t>
  </si>
  <si>
    <t>First Serbia Green Transition Programmatic Development
Policy Loan</t>
  </si>
  <si>
    <t>P177442</t>
  </si>
  <si>
    <t>Nigeria: State Action on Business Enabling Reforms (SABER)
Program</t>
  </si>
  <si>
    <t>P177468</t>
  </si>
  <si>
    <t>Accelerating Governance Institutional Reforms for sustainable
services (AGIR) in RoC</t>
  </si>
  <si>
    <t>Congo
Republic of</t>
  </si>
  <si>
    <t>P177475</t>
  </si>
  <si>
    <t>Learning Environment – Foundation of Quality Education</t>
  </si>
  <si>
    <t>P177492</t>
  </si>
  <si>
    <t>Social Protection Transformation Project</t>
  </si>
  <si>
    <t>P177533</t>
  </si>
  <si>
    <t>Chile Green Hydrogen Facility to Support a Green, Resilient and
Inclusive Economic Development</t>
  </si>
  <si>
    <t>Chile</t>
  </si>
  <si>
    <t>P177627</t>
  </si>
  <si>
    <t>Barwaaqo - Somalia Water for Rural Resilience Project</t>
  </si>
  <si>
    <t>P177647</t>
  </si>
  <si>
    <t>School Sector Transformation Program Operation</t>
  </si>
  <si>
    <t>P177671</t>
  </si>
  <si>
    <t>Animal Health System Support for One Health Program
(AHSSOH)</t>
  </si>
  <si>
    <t>P177768</t>
  </si>
  <si>
    <t>Maldives Atoll Education Development Project</t>
  </si>
  <si>
    <t>P177776</t>
  </si>
  <si>
    <t>First Nepal Green, Resilient and Inclusive Programmatic DPC</t>
  </si>
  <si>
    <t>P177786</t>
  </si>
  <si>
    <t>Climate-Resilient and Inclusive Livelihoods Project (ProClimat
Congo)</t>
  </si>
  <si>
    <t>P177797</t>
  </si>
  <si>
    <t>First Green and Resilient Georgia Development Policy
Operation</t>
  </si>
  <si>
    <t>P177800</t>
  </si>
  <si>
    <t>Côte d'Ivoire Strengthening Primary Education System
Operation</t>
  </si>
  <si>
    <t>P177816</t>
  </si>
  <si>
    <t>Food Systems Resilience Program for Eastern and Southern
Africa (Phase 3)</t>
  </si>
  <si>
    <t>P177823</t>
  </si>
  <si>
    <t>Dominican Republic Water Sector Modernization Program</t>
  </si>
  <si>
    <t>Dominican
Republic</t>
  </si>
  <si>
    <t>P177825</t>
  </si>
  <si>
    <t>Second Livestock Sector Development Project</t>
  </si>
  <si>
    <t>P177845</t>
  </si>
  <si>
    <t>Improving Equitable Access to High Standard Public Services
through GovTech</t>
  </si>
  <si>
    <t>P177875</t>
  </si>
  <si>
    <t>Burkina Faso Local Governance for Basic Services &amp; Resilience
Program</t>
  </si>
  <si>
    <t>P177876</t>
  </si>
  <si>
    <t>West Bengal Accelerated Development of Minor Irrigation
Project - Phase II</t>
  </si>
  <si>
    <t>P177917</t>
  </si>
  <si>
    <t>Multidisciplinary Education and Research Improvement in
Technical Education</t>
  </si>
  <si>
    <t>P177930</t>
  </si>
  <si>
    <t>Resilient and Sustainable Tajikistan DPO</t>
  </si>
  <si>
    <t>P177932</t>
  </si>
  <si>
    <t>Cairo Alexandria Trade Logistics Development Project</t>
  </si>
  <si>
    <t>Egypt Arab
Republic of</t>
  </si>
  <si>
    <t>P177947</t>
  </si>
  <si>
    <t>Sierra Leone Second Financial Inclusion Project</t>
  </si>
  <si>
    <t>P177980</t>
  </si>
  <si>
    <t>Additional Financing for Resilient Kerala Program</t>
  </si>
  <si>
    <t>P178002</t>
  </si>
  <si>
    <t>Lao PDR Strengthening the National Statistical System</t>
  </si>
  <si>
    <t>Lao People's
Democratic
Republic</t>
  </si>
  <si>
    <t>P178035</t>
  </si>
  <si>
    <t>Accelerating Economic Diversiﬁcation and Job Creation
Project</t>
  </si>
  <si>
    <t>Angola</t>
  </si>
  <si>
    <t>P178040</t>
  </si>
  <si>
    <t>Angola Strengthening Governance for Enhanced Service
Delivery Project</t>
  </si>
  <si>
    <t>P178042</t>
  </si>
  <si>
    <t>Benin Second Unlocking Human and Productive Potential DPF
series</t>
  </si>
  <si>
    <t>P178064</t>
  </si>
  <si>
    <t>Cote d'Ivoire First Investment for Growth DPF</t>
  </si>
  <si>
    <t>P178072</t>
  </si>
  <si>
    <t>Green, Resilient and Inclusive Regeneration of the Central
Area of Porto Alegre</t>
  </si>
  <si>
    <t>P178077</t>
  </si>
  <si>
    <t>Economic Acceleration and Resilience for NEET (EARN)</t>
  </si>
  <si>
    <t>P178113</t>
  </si>
  <si>
    <t>RWANDA THIRD PROGRAMMATIC HUMAN CAPITAL FOR
INCLUSIVE GROWTH  DEVELOPMENT POLICY FINANCING</t>
  </si>
  <si>
    <t>P178122</t>
  </si>
  <si>
    <t>Dominican Republic Second DRM Development Policy Loan
with a Catastrophe Deferred Drawdown Option</t>
  </si>
  <si>
    <t>P178132</t>
  </si>
  <si>
    <t>West Africa Food System Resilience Program (FSRP) Phase 2</t>
  </si>
  <si>
    <t>P178156</t>
  </si>
  <si>
    <t>Tanzania First Inclusive and Resilient Growth Development
Policy Financing</t>
  </si>
  <si>
    <t>P178157</t>
  </si>
  <si>
    <t>Zanzibar Improving Quality of Basic Education Project</t>
  </si>
  <si>
    <t>P178162</t>
  </si>
  <si>
    <t>Strengthening Digital Governance for Service Delivery</t>
  </si>
  <si>
    <t>Kosovo</t>
  </si>
  <si>
    <t>P178188</t>
  </si>
  <si>
    <t>Decentralized Sustainable and Resilient Rural Water and
Sanitation Project</t>
  </si>
  <si>
    <t>Haiti</t>
  </si>
  <si>
    <t>P178202</t>
  </si>
  <si>
    <t>First Resilience and Green Development - DPL</t>
  </si>
  <si>
    <t>P178207</t>
  </si>
  <si>
    <t>Enhancing Connectivity and Resilience in the Far North of
Cameroon for Inclusiveness Project</t>
  </si>
  <si>
    <t>P178209</t>
  </si>
  <si>
    <t>SEYCHELLES SECOND FISCAL SUSTAINABILITY AND CLIMATE
RESILIENCE DEVELOPMENT POLICY LOAN</t>
  </si>
  <si>
    <t>Seychelles</t>
  </si>
  <si>
    <t>P178252</t>
  </si>
  <si>
    <t>Systems Reform Endeavours for Transformed Health
Achievement in Gujarat (SRESTHA-G)</t>
  </si>
  <si>
    <t>P178286</t>
  </si>
  <si>
    <t>Kyrgyz Renewable Energy Development Project</t>
  </si>
  <si>
    <t>Kyrgyz
Republic</t>
  </si>
  <si>
    <t>P178321</t>
  </si>
  <si>
    <t>SL Second Inclusive and Sustainable Growth DPF</t>
  </si>
  <si>
    <t>P178338</t>
  </si>
  <si>
    <t>Yangtze River Protection and Ecological Restoration Program
for Results (Hubei)</t>
  </si>
  <si>
    <t>P178339</t>
  </si>
  <si>
    <t>Progestão Mato Grosso: Public Sector Management Eﬃciency</t>
  </si>
  <si>
    <t>P178362</t>
  </si>
  <si>
    <t>Cote d’Ivoire Inclusive Connectivity and Rural Infrastructure
Project</t>
  </si>
  <si>
    <t>P178372</t>
  </si>
  <si>
    <t>Zambia Growth Opportunities Program</t>
  </si>
  <si>
    <t>P178380</t>
  </si>
  <si>
    <t>Support to Small and Medium Enterprises for Economic
Recovery Project</t>
  </si>
  <si>
    <t>P178389</t>
  </si>
  <si>
    <t>Water Supply and Sanitation Access Program (PASEA) Project</t>
  </si>
  <si>
    <t>P178418</t>
  </si>
  <si>
    <t>Tripura Rural Economic Growth and Service Delivery Project</t>
  </si>
  <si>
    <t>P178423</t>
  </si>
  <si>
    <t>Niger First Resilient Growth and Capital Building DPF</t>
  </si>
  <si>
    <t>P178439</t>
  </si>
  <si>
    <t>AF Yemen Food Security Response and Resilience Project</t>
  </si>
  <si>
    <t>Yemen
Republic of</t>
  </si>
  <si>
    <t>P178477</t>
  </si>
  <si>
    <t>Power Distribution Improvement Project</t>
  </si>
  <si>
    <t>P178497</t>
  </si>
  <si>
    <t>Harmonizing and Improving Statistics in West and Central
Africa - Series of Projects 1 (HISWACA - SOP 1)</t>
  </si>
  <si>
    <t>P178517</t>
  </si>
  <si>
    <t>Indonesia: Strengthening National Tuberculosis Response
Program</t>
  </si>
  <si>
    <t>P178530</t>
  </si>
  <si>
    <t>Sindh Integrated Health and Population Project</t>
  </si>
  <si>
    <t>P178532</t>
  </si>
  <si>
    <t>Strengthening Social Protection Delivery System in Sindh</t>
  </si>
  <si>
    <t>P178534</t>
  </si>
  <si>
    <t>Climate Resilient Infrastructure for Urban Flood Risk
Management Project</t>
  </si>
  <si>
    <t>P178544</t>
  </si>
  <si>
    <t>Paciﬁc Islands Regional Oceanscape Program - Second Phase for
Economic Resilience</t>
  </si>
  <si>
    <t>Marshall
Islands</t>
  </si>
  <si>
    <t>P178545</t>
  </si>
  <si>
    <t>Community Livelihood Enhancement And Resilience</t>
  </si>
  <si>
    <t>Social Sustainability and Inclusion</t>
  </si>
  <si>
    <t>P178553</t>
  </si>
  <si>
    <t>Clean Energy for Vulnerable Households and Communities
Project</t>
  </si>
  <si>
    <t>P178570</t>
  </si>
  <si>
    <t>Second Electricity Reform for Sustainable Growth Development
Policy Loan</t>
  </si>
  <si>
    <t>P178591</t>
  </si>
  <si>
    <t>Peru Sustainable Growth and Finance DPF-DDO</t>
  </si>
  <si>
    <t>Peru</t>
  </si>
  <si>
    <t>P178598</t>
  </si>
  <si>
    <t>Burkina Faso Livestock Resilience and Competitiveness  Project</t>
  </si>
  <si>
    <t>P178599</t>
  </si>
  <si>
    <t>Strengthening Foundations for Improved Justice Service
Delivery</t>
  </si>
  <si>
    <t>P178609</t>
  </si>
  <si>
    <t>Strengthening data infrastructure to close the digital gap in
Argentina Project</t>
  </si>
  <si>
    <t>P178614</t>
  </si>
  <si>
    <t>Republic of Congo First Fiscal Management and Inclusive
Growth DPF</t>
  </si>
  <si>
    <t>P178628</t>
  </si>
  <si>
    <t>Additional Financing for the Social Safety Nets for Vulnerable
Populations in the Province of Buenos Aires Project</t>
  </si>
  <si>
    <t>P178633</t>
  </si>
  <si>
    <t>Africa Centres for Disease Control Support Program to Combat
Current and Future Public Health Threats Project</t>
  </si>
  <si>
    <t>P178634</t>
  </si>
  <si>
    <t>Philippines First Sustainable Recovery DPL</t>
  </si>
  <si>
    <t>P178636</t>
  </si>
  <si>
    <t>Ecuador Second Green and Resilient Recovery DPF (EGARR
DPF-2)</t>
  </si>
  <si>
    <t>P178642</t>
  </si>
  <si>
    <t>Forest and Savanna Restoration Investment Program</t>
  </si>
  <si>
    <t>P178654</t>
  </si>
  <si>
    <t>Building Skills for Human Capital Development in South Sudan</t>
  </si>
  <si>
    <t>South Sudan</t>
  </si>
  <si>
    <t>P178658</t>
  </si>
  <si>
    <t>Access to Finance &amp; Economic Opportunities Project – Mais
Oportunidades</t>
  </si>
  <si>
    <t>P178665</t>
  </si>
  <si>
    <t>Yemen: Additional Financing for Emergency Human Capital Project</t>
  </si>
  <si>
    <t>Yemen Republic
of</t>
  </si>
  <si>
    <t>P178677</t>
  </si>
  <si>
    <t>Enhancing Sierra Leone Energy Access Project  Additional Financing</t>
  </si>
  <si>
    <t>P178684</t>
  </si>
  <si>
    <t>DRC Girls Learning and Empowerment Project</t>
  </si>
  <si>
    <t>P178694</t>
  </si>
  <si>
    <t>Fiji Tourism Development Program in Vanua Levu</t>
  </si>
  <si>
    <t>P178701</t>
  </si>
  <si>
    <t>Digital and Energy Connectivity for Inclusion in Madagascar Project</t>
  </si>
  <si>
    <t>P178715</t>
  </si>
  <si>
    <t>Climate Resilience and Agriculture Development Project</t>
  </si>
  <si>
    <t>P178734</t>
  </si>
  <si>
    <t>El Salvador Water Sector Resilience Project</t>
  </si>
  <si>
    <t>El Salvador</t>
  </si>
  <si>
    <t>P178750</t>
  </si>
  <si>
    <t>SENEGAL HIGHER EDUCATION PROJECT - ESPOIR-JEUNES</t>
  </si>
  <si>
    <t>P178763</t>
  </si>
  <si>
    <t>Morocco Climate Operation / Support to the Nationally-Determined
Contribution (NDC)</t>
  </si>
  <si>
    <t>P178778</t>
  </si>
  <si>
    <t>Greater Accra Resilient and Integrated Development Project
Additional Financing</t>
  </si>
  <si>
    <t>Ghana</t>
  </si>
  <si>
    <t>P178796</t>
  </si>
  <si>
    <t>Methane-Reducing and Water-Saving Paddy Rice Program for Results
(Hunan)</t>
  </si>
  <si>
    <t>P178819</t>
  </si>
  <si>
    <t>Technical Assistance for Financing Framework for Rogun Hydropower
Project</t>
  </si>
  <si>
    <t>P178835</t>
  </si>
  <si>
    <t>Togo Social Assistance Transformation for Resilience Program</t>
  </si>
  <si>
    <t>P178838</t>
  </si>
  <si>
    <t>Additional Financing for the Gazetted Forests Management Project</t>
  </si>
  <si>
    <t>P178878</t>
  </si>
  <si>
    <t>Social Protection Modernization and Economic Inclusion Project</t>
  </si>
  <si>
    <t>P178888</t>
  </si>
  <si>
    <t>Brazil Climate Finance Project</t>
  </si>
  <si>
    <t>P178891</t>
  </si>
  <si>
    <t>South Sudan Energy Sector Access and Institutional Strengthening
Project</t>
  </si>
  <si>
    <t>P178895</t>
  </si>
  <si>
    <t>Ethiopia Electriﬁcation Program Additional Financing</t>
  </si>
  <si>
    <t>P178907</t>
  </si>
  <si>
    <t>China Green Agricultural and Rural Revitalization Program for
Results (Hubei and Hunan)</t>
  </si>
  <si>
    <t>P178924</t>
  </si>
  <si>
    <t>Additional Financing to the Madagascar Road Sector Sustainability
Project</t>
  </si>
  <si>
    <t>P178954</t>
  </si>
  <si>
    <t>Water and Sanitation Project - I</t>
  </si>
  <si>
    <t>Malawi</t>
  </si>
  <si>
    <t>P178973</t>
  </si>
  <si>
    <t>Social Protection project</t>
  </si>
  <si>
    <t>P178988</t>
  </si>
  <si>
    <t>Djibouti Emergency Food Security Crisis Response Project</t>
  </si>
  <si>
    <t>P178996</t>
  </si>
  <si>
    <t>Sustainable Microenterprise and Resilient Transformation (SMART)</t>
  </si>
  <si>
    <t>P179007</t>
  </si>
  <si>
    <t>Advancing Uzbekistan's Economic and Social Transformation
Development Policy Operation</t>
  </si>
  <si>
    <t>P179014</t>
  </si>
  <si>
    <t>Morocco Health Reform Program</t>
  </si>
  <si>
    <t>P179019</t>
  </si>
  <si>
    <t>Cambodia Growth and Resilience Development Policy Operation
Series</t>
  </si>
  <si>
    <t>P179024</t>
  </si>
  <si>
    <t>Strengthening Social Assistance and Labor Market Programs
Project</t>
  </si>
  <si>
    <t>P179035</t>
  </si>
  <si>
    <t>Additional Financing for the Recovery of Economic Activity for
Liberian Informal Sector Employment Project</t>
  </si>
  <si>
    <t>P179039</t>
  </si>
  <si>
    <t>Karnataka Sustainable Rural Water Supply Program</t>
  </si>
  <si>
    <t>P179053</t>
  </si>
  <si>
    <t>CAR - Data for Decision Making - Additional Financing</t>
  </si>
  <si>
    <t>Central African
Republic</t>
  </si>
  <si>
    <t>P179060</t>
  </si>
  <si>
    <t>SREP Food Security Additional Financing</t>
  </si>
  <si>
    <t>P179079</t>
  </si>
  <si>
    <t>First Green and Climate Resilient Development Credit</t>
  </si>
  <si>
    <t>P179086</t>
  </si>
  <si>
    <t>Moldova Emergency Response, Resilience, and Competitiveness
DPO2</t>
  </si>
  <si>
    <t>P179092</t>
  </si>
  <si>
    <t>Second Additional Financing for Strengthen Ethiopia's Adaptive
Safety Net</t>
  </si>
  <si>
    <t>P179112</t>
  </si>
  <si>
    <t>Barbados Green and Resilient Recovery DPL</t>
  </si>
  <si>
    <t>Barbados</t>
  </si>
  <si>
    <t>P179141</t>
  </si>
  <si>
    <t>Second DRC Foundational Economic Governance Reforms
Development Policy Financing</t>
  </si>
  <si>
    <t>P179217</t>
  </si>
  <si>
    <t>Land management infrastructure for green and sustainable
development</t>
  </si>
  <si>
    <t>P179240</t>
  </si>
  <si>
    <t>Tunisia-Italy Electricity Integration and Renewable Energy
Ecosystem</t>
  </si>
  <si>
    <t>P179242</t>
  </si>
  <si>
    <t>Transforming Fisheries Sector Management in South-West
Indian Ocean Region and Maldives Project (TransFORM,
SWIOFish5)</t>
  </si>
  <si>
    <t>P179249</t>
  </si>
  <si>
    <t>Chhattisgarh: Accelerated Learning for a Knowledge-Economy</t>
  </si>
  <si>
    <t>P179255</t>
  </si>
  <si>
    <t>Türkiye Green Industry Project</t>
  </si>
  <si>
    <t>P179267</t>
  </si>
  <si>
    <t>Regional Emergency Solar Power Intervention Project</t>
  </si>
  <si>
    <t>P179274</t>
  </si>
  <si>
    <t>Cabo Verde Resilient Tourism and Blue Economy Development
AF</t>
  </si>
  <si>
    <t>P179286</t>
  </si>
  <si>
    <t>Maldives Competitiveness and Growth Project</t>
  </si>
  <si>
    <t>P179291</t>
  </si>
  <si>
    <t>Shock Responsive and Resilient Social Safety Net Project</t>
  </si>
  <si>
    <t>Comoros</t>
  </si>
  <si>
    <t>P179292</t>
  </si>
  <si>
    <t>Kananga Emergency Urban Resilience Project</t>
  </si>
  <si>
    <t>P179297</t>
  </si>
  <si>
    <t>Romania Second Programmatic Inclusive and Green Growth
Development Policy Loan</t>
  </si>
  <si>
    <t>P179337</t>
  </si>
  <si>
    <t>Assam State Secondary Healthcare Initiative for Service
Delivery Transformation (ASSIST) Project</t>
  </si>
  <si>
    <t>P179345</t>
  </si>
  <si>
    <t>Türkiye Climate Resilient Forests Project</t>
  </si>
  <si>
    <t>P179359</t>
  </si>
  <si>
    <t>Liberia Rural Economic Transformation Project Additional
Financing</t>
  </si>
  <si>
    <t>P179363</t>
  </si>
  <si>
    <t>Education Quality Improvement Project</t>
  </si>
  <si>
    <t>P179414</t>
  </si>
  <si>
    <t>National Youth Opportunities Towards Advancement Project</t>
  </si>
  <si>
    <t>P179440</t>
  </si>
  <si>
    <t>Integrated Social Protection Inclusion and Resilience Project
(INSPIRE)</t>
  </si>
  <si>
    <t>P179447</t>
  </si>
  <si>
    <t>Nigeria for Women Program Scale Up Project</t>
  </si>
  <si>
    <t>P179466</t>
  </si>
  <si>
    <t>Madagascar Safety Nets and Resilience Project</t>
  </si>
  <si>
    <t>P179499</t>
  </si>
  <si>
    <t>Additional Financing to Rwanda Stunting Prevention and
Reduction Project</t>
  </si>
  <si>
    <t>P179507</t>
  </si>
  <si>
    <t>Zambia Agribusiness and Trade Project-II (ZATP-II)</t>
  </si>
  <si>
    <t>P179512</t>
  </si>
  <si>
    <t>Angola First Green, Resilient, Inclusive Growth and
Diversiﬁcation Development Policy Financing</t>
  </si>
  <si>
    <t>P179543</t>
  </si>
  <si>
    <t>The Gambia Second Fiscal Management, Energy and Telecom
Reform DPF: Supplemental Financing:</t>
  </si>
  <si>
    <t>Gambia</t>
  </si>
  <si>
    <t>P179550</t>
  </si>
  <si>
    <t>Côte d'Ivoire Health, Nutrition, and Early Childhood
Development Program</t>
  </si>
  <si>
    <t>P179592</t>
  </si>
  <si>
    <t>Healthcare Action Through Rapid Infrastructure Improvements
(“HARI'I”) Project</t>
  </si>
  <si>
    <t>P179595</t>
  </si>
  <si>
    <t>Program for Eﬀective Universal Health Coverage and National
Health System Integration</t>
  </si>
  <si>
    <t>P179636</t>
  </si>
  <si>
    <t>Second Habitat and Urban Land Project</t>
  </si>
  <si>
    <t>P179637</t>
  </si>
  <si>
    <t>Morocco Education Support Program Additional Financing</t>
  </si>
  <si>
    <t>P179665</t>
  </si>
  <si>
    <t>Takaful and Karama Cash Transfer Expansion and Systems
Building Project</t>
  </si>
  <si>
    <t>P179668</t>
  </si>
  <si>
    <t>Additional Financing for the Improving Inclusion in Secondary
and Higher Education</t>
  </si>
  <si>
    <t>P179701</t>
  </si>
  <si>
    <t>Productive Social Safety Net Project II - Additional Financing</t>
  </si>
  <si>
    <t>P179775</t>
  </si>
  <si>
    <t>Somalia Urban Resilience Project Phase II Second Additional
Financing</t>
  </si>
  <si>
    <t>P179786</t>
  </si>
  <si>
    <t>Romania Rural Pollution Prevention and Reduction Project
(RAPID)</t>
  </si>
  <si>
    <t>P179799</t>
  </si>
  <si>
    <t>Haiti Emergency Resilient Agriculture for Food Security Project -
Additional Financing</t>
  </si>
  <si>
    <t>P179808</t>
  </si>
  <si>
    <t>Sri Lanka Resilience, Stability and Economic Turnaround
Development Policy Operation</t>
  </si>
  <si>
    <t>P179817</t>
  </si>
  <si>
    <t>Panama Climate Resilience and Green Growth DPL</t>
  </si>
  <si>
    <t>P179818</t>
  </si>
  <si>
    <t>Tanzania Food Systems Resilience Program</t>
  </si>
  <si>
    <t>P179851</t>
  </si>
  <si>
    <t>Tajikistan Strengthening Resilience of the Agriculture Sector
Project Additional Financing</t>
  </si>
  <si>
    <t>P179861</t>
  </si>
  <si>
    <t>Second Costa Rica Disaster Risk Management Development
Policy Loan with a CAT DDO</t>
  </si>
  <si>
    <t>P179867</t>
  </si>
  <si>
    <t>Public and Municipal Renewable Energy Project</t>
  </si>
  <si>
    <t>P179875</t>
  </si>
  <si>
    <t>Third Additional Financing for Public Expenditures for
Administrative Capacity Endurance (PEACE) in Ukraine</t>
  </si>
  <si>
    <t>Ukraine</t>
  </si>
  <si>
    <t>P179981</t>
  </si>
  <si>
    <t>Sindh Flood Emergency Rehabilitation Project</t>
  </si>
  <si>
    <t>P179999</t>
  </si>
  <si>
    <t>ADDITIONAL FINANCE-ACCESS TO FINANCE FOR RECOVERY AND
RESILIENCE PROJECT (AFIRR)</t>
  </si>
  <si>
    <t>P180008</t>
  </si>
  <si>
    <t>Sindh Flood Emergency Housing Reconstruction Project</t>
  </si>
  <si>
    <t>P180015</t>
  </si>
  <si>
    <t>Joining Eﬀorts for an Education of Excellence in Paraguay
Project</t>
  </si>
  <si>
    <t>P180033</t>
  </si>
  <si>
    <t>Colombia Green and Resilient DPO</t>
  </si>
  <si>
    <t>Colombia</t>
  </si>
  <si>
    <t>P180039</t>
  </si>
  <si>
    <t>Additional Financing-Health System Performance Strengthening
Project</t>
  </si>
  <si>
    <t>P180050</t>
  </si>
  <si>
    <t>Liberia Resilient Recovery Stand-alone DPF</t>
  </si>
  <si>
    <t>P180060</t>
  </si>
  <si>
    <t>Ghana Tree Crop Diversiﬁcation Project</t>
  </si>
  <si>
    <t>P180064</t>
  </si>
  <si>
    <t>Niger Learning Improvement for Results in Education Project
Additional Financing</t>
  </si>
  <si>
    <t>P180077</t>
  </si>
  <si>
    <t>Lebanon Emergency Crises and Covid-19 Response Social Safety
Net Project Second Additional Financing</t>
  </si>
  <si>
    <t>Lebanon</t>
  </si>
  <si>
    <t>P180117</t>
  </si>
  <si>
    <t>Building Institutions And Systems to Harness And Realize
Agenda 2063 Project</t>
  </si>
  <si>
    <t>Eastern and
Southern Africa</t>
  </si>
  <si>
    <t>P180120</t>
  </si>
  <si>
    <t>Samoa First Recovery and Resilience Development Policy
Operation</t>
  </si>
  <si>
    <t>P180152</t>
  </si>
  <si>
    <t>Social Support for Resilient Livelihoods Project Second
Additional Financing</t>
  </si>
  <si>
    <t>P180163</t>
  </si>
  <si>
    <t>Dominican Republic Emergency Response and Resilience Project</t>
  </si>
  <si>
    <t>P180171</t>
  </si>
  <si>
    <t>Regional Climate Resilience Program for Eastern and Southern
Africa Project</t>
  </si>
  <si>
    <t>P180203</t>
  </si>
  <si>
    <t>Additional Financing for Stormwater Management and Climate
Change Adaptation Project 2</t>
  </si>
  <si>
    <t>P180211</t>
  </si>
  <si>
    <t>Additional Financing to Sierra Leone Food Systems Resilience
Program, Phase 2</t>
  </si>
  <si>
    <t>P180231</t>
  </si>
  <si>
    <t>Malawi Emergency Project to Protect Essential Health Services</t>
  </si>
  <si>
    <t>P180245</t>
  </si>
  <si>
    <t>Health Enhancement And Lifesaving (HEAL) Ukraine Project</t>
  </si>
  <si>
    <t>P180277</t>
  </si>
  <si>
    <t>South Sudan COVID-19 Emergency Response and Health
Systems Preparedness Project Second Additional Financing</t>
  </si>
  <si>
    <t>P180285</t>
  </si>
  <si>
    <t>Jordan Inclusive, Transparent and Climate Responsive
Investments Program For Results</t>
  </si>
  <si>
    <t>P180288</t>
  </si>
  <si>
    <t>Madagascar First Equitable and Resilient Growth Development
Policy Operation</t>
  </si>
  <si>
    <t>P180323</t>
  </si>
  <si>
    <t>Integrated Flood Resilience and Adaptation Project</t>
  </si>
  <si>
    <t>P180334</t>
  </si>
  <si>
    <t>Lebanon: Green Agri-food transformation for economic recovery
(GATE)</t>
  </si>
  <si>
    <t>P180337</t>
  </si>
  <si>
    <t>Green, Resilient and Transformational Tourism Development
Project (GREAT-TDP)</t>
  </si>
  <si>
    <t>P180339</t>
  </si>
  <si>
    <t>Fiscal Sustainability and Inclusive Green Growth (FIGG)
Development Policy Operation</t>
  </si>
  <si>
    <t>P180358</t>
  </si>
  <si>
    <t>Emergency Social Protection Enhancement and COVID-19
Response Project AF2</t>
  </si>
  <si>
    <t>P180365</t>
  </si>
  <si>
    <t>Enhancing Resilience in Kyrgyzstan Second Additional Financing</t>
  </si>
  <si>
    <t>P180379</t>
  </si>
  <si>
    <t>Philippine Rural Development Project Scale-up</t>
  </si>
  <si>
    <t>P180401</t>
  </si>
  <si>
    <t>Zambia Education Enhancement Project Second Additional
Financing</t>
  </si>
  <si>
    <t>P180453</t>
  </si>
  <si>
    <t>Fourth Additional Financing for Public Expenditures for
Administrative Capacity Endurance (PEACE) in Ukraine</t>
  </si>
  <si>
    <t>P180477</t>
  </si>
  <si>
    <t>Ecuador - Promoting Access to Finance for Productive Purposes
for MSMEs - AF</t>
  </si>
  <si>
    <t>P180491</t>
  </si>
  <si>
    <t>INVESTING IN NUTRITION &amp; EARLY YEARS PHASE 2 PROGRAM</t>
  </si>
  <si>
    <t>P180496</t>
  </si>
  <si>
    <t>Mexico Promoting Women’s Economic Opportunities and
Sustainable Productivity Growth DPL</t>
  </si>
  <si>
    <t>Mexico</t>
  </si>
  <si>
    <t>P180531</t>
  </si>
  <si>
    <t>Additional Financing - Romania Strengthening Disaster Risk
Management Project</t>
  </si>
  <si>
    <t>P180566</t>
  </si>
  <si>
    <t>Equitable and Green Path Development Policy Financing</t>
  </si>
  <si>
    <t>P180631</t>
  </si>
  <si>
    <t>Human Resources capacity for Universal Health Coverage in
Angola</t>
  </si>
  <si>
    <t>P180659</t>
  </si>
  <si>
    <t>Ghana Productive Safety Net Project 2 - Additional Financing</t>
  </si>
  <si>
    <t>P180674</t>
  </si>
  <si>
    <t>Tuvalu Safe and Resilient Aviation Project</t>
  </si>
  <si>
    <t>P180734</t>
  </si>
  <si>
    <t>Comoros Interisland Connectivity Project Additional Finance</t>
  </si>
  <si>
    <t>P180741</t>
  </si>
  <si>
    <t>Morocco COVID-19 Social Protection Emergency Response
Project AF</t>
  </si>
  <si>
    <t>P180755</t>
  </si>
  <si>
    <t>Digital, Innovation, and Green Technology Project</t>
  </si>
  <si>
    <t>Croatia</t>
  </si>
  <si>
    <t>P180785</t>
  </si>
  <si>
    <t>Enhancing Community Resilience and Local Governance Project
Phase II Additional Financing</t>
  </si>
  <si>
    <t>P180789</t>
  </si>
  <si>
    <t>Additional Financing for Dakar Bus Rapid Transit Pilot Project</t>
  </si>
  <si>
    <t>P180849</t>
  </si>
  <si>
    <t>Türkiye Earthquake Recovery and Reconstruction Project</t>
  </si>
  <si>
    <t>P180875</t>
  </si>
  <si>
    <t>Additional Financing of Enhancing Connectivity in the northern
and central agricultural production areas of Senegal</t>
  </si>
  <si>
    <t>P180996</t>
  </si>
  <si>
    <t>Additional Financing to the  Central African Republic  (CAR)
Emergency Food Crisis Response Project</t>
  </si>
  <si>
    <t>P181023</t>
  </si>
  <si>
    <t>Ukraine Relief and Recovery Development Policy Loan</t>
  </si>
  <si>
    <t>P181032</t>
  </si>
  <si>
    <t>First Low-Carbon Energy Programmatic Development Policy
Loan</t>
  </si>
  <si>
    <t>P181053</t>
  </si>
  <si>
    <t>Second Additional Financing - Yemen Integrated Urban Services
Emergency Project II</t>
  </si>
  <si>
    <t>P181068</t>
  </si>
  <si>
    <t>Türkiye: Post-Earthquake Micro, Small and Medium Enterprises
(MSME) Recovery project</t>
  </si>
  <si>
    <t>P181079</t>
  </si>
  <si>
    <t>Ecuador: Emergency Resilient Reconstruction Project</t>
  </si>
  <si>
    <t>P181141</t>
  </si>
  <si>
    <t>Fifth Additional Financing for Public Expenditures for
Administrative Capacity Endurance (PEACE) in UKRAINE</t>
  </si>
  <si>
    <t>P181146</t>
  </si>
  <si>
    <t>Vietnam inclusive and sustainable recovery DPF (2nd Operation)</t>
  </si>
  <si>
    <t>Vietnam</t>
  </si>
  <si>
    <t>P160865</t>
  </si>
  <si>
    <t>Livestock Productivity and Resilience Support Project</t>
  </si>
  <si>
    <t>P161316</t>
  </si>
  <si>
    <t>Renewable Energy Sector Development Project</t>
  </si>
  <si>
    <t>St. Lucia</t>
  </si>
  <si>
    <t>P161877</t>
  </si>
  <si>
    <t>DRC Transport and Connectivity Support Project</t>
  </si>
  <si>
    <t>P164906</t>
  </si>
  <si>
    <t>Land Tenure Improvement Project</t>
  </si>
  <si>
    <t>P165660</t>
  </si>
  <si>
    <t>Tanzania Transport Integration Project</t>
  </si>
  <si>
    <t>P166685</t>
  </si>
  <si>
    <t>Electricity Access Scale-up Project (EASP)</t>
  </si>
  <si>
    <t>P166991</t>
  </si>
  <si>
    <t>Papua New Guinea Resilient Transport Project</t>
  </si>
  <si>
    <t>Papua New
Guinea</t>
  </si>
  <si>
    <t>P167795</t>
  </si>
  <si>
    <t>Douala Urban Mobility Project</t>
  </si>
  <si>
    <t>P167798</t>
  </si>
  <si>
    <t>Cameroon-Chad Transport Corridor</t>
  </si>
  <si>
    <t>P167894</t>
  </si>
  <si>
    <t>MA North-East Economic Development Project</t>
  </si>
  <si>
    <t>P168386</t>
  </si>
  <si>
    <t>Lome-Ouagadougou-Niamey Economic Corridor</t>
  </si>
  <si>
    <t>P168634</t>
  </si>
  <si>
    <t>Parana Public Sector Modernization and Innovation for Service
Delivery Operation</t>
  </si>
  <si>
    <t>P168772</t>
  </si>
  <si>
    <t>Valorization of Investments in the Valley of the Logone</t>
  </si>
  <si>
    <t>P168943</t>
  </si>
  <si>
    <t>BiH Water and Sanitation Services Modernization Project</t>
  </si>
  <si>
    <t>P169330</t>
  </si>
  <si>
    <t>Morocco Public Sector Performance (ENNAJAA) Program</t>
  </si>
  <si>
    <t>P169380</t>
  </si>
  <si>
    <t>Boost Primary Student Learning</t>
  </si>
  <si>
    <t>P169548</t>
  </si>
  <si>
    <t>Indonesia Mass Transit Project</t>
  </si>
  <si>
    <t>P169669</t>
  </si>
  <si>
    <t>Enhancing Systematic Land Registration Project</t>
  </si>
  <si>
    <t>P169718</t>
  </si>
  <si>
    <t>Liberia Urban Resilience Project</t>
  </si>
  <si>
    <t>P169916</t>
  </si>
  <si>
    <t>SENEGAL - Project for the Improvement of Education System
Performance - PAPSE</t>
  </si>
  <si>
    <t>P169983</t>
  </si>
  <si>
    <t>Third Angola Growth and Inclusion Development Policy
Financing</t>
  </si>
  <si>
    <t>P170113</t>
  </si>
  <si>
    <t>Kosovo Public Finances and Sustainable Growth Development
Policy Financing</t>
  </si>
  <si>
    <t>P170131</t>
  </si>
  <si>
    <t>Clean Air Through Greening Residential Heating Program</t>
  </si>
  <si>
    <t>Poland</t>
  </si>
  <si>
    <t>P170178</t>
  </si>
  <si>
    <t>Croatia: Towards Sustainable, Equitable and Eﬃcient
Education Project</t>
  </si>
  <si>
    <t>P170230</t>
  </si>
  <si>
    <t>Electricity Distribution Eﬃciency Improvement Project</t>
  </si>
  <si>
    <t>P170236</t>
  </si>
  <si>
    <t>Renewable Energy and Improved Utility Performance Project</t>
  </si>
  <si>
    <t>P170482</t>
  </si>
  <si>
    <t>Communal Climate Action and Landscape Management Project</t>
  </si>
  <si>
    <t>P170590</t>
  </si>
  <si>
    <t>P170891</t>
  </si>
  <si>
    <t>Albania National Water Supply and Sanitation Sector
Modernization Program</t>
  </si>
  <si>
    <t>P171098</t>
  </si>
  <si>
    <t>Kosovo Social Assistance System Reform Project</t>
  </si>
  <si>
    <t>P171150</t>
  </si>
  <si>
    <t>Health Systems Improvement Project</t>
  </si>
  <si>
    <t>P171189</t>
  </si>
  <si>
    <t>Tanzania Cities Transforming Infrastructure &amp; Competitiveness
Project</t>
  </si>
  <si>
    <t>P171238</t>
  </si>
  <si>
    <t>Mauritania 2nd Second Private Sector, Digital, and Human
Capital Reform DPF</t>
  </si>
  <si>
    <t>P171266</t>
  </si>
  <si>
    <t>Agriculture Resilience and Competitiveness Project</t>
  </si>
  <si>
    <t>P171311</t>
  </si>
  <si>
    <t>Egypt Inclusive Growth For Sustainable Recovery</t>
  </si>
  <si>
    <t>P171438</t>
  </si>
  <si>
    <t>Project for Integrated Urban and Tourism Development
Additional Financing</t>
  </si>
  <si>
    <t>P171462</t>
  </si>
  <si>
    <t>Commercialization and De-Risking for Agricultural
Transformation Project</t>
  </si>
  <si>
    <t>P171517</t>
  </si>
  <si>
    <t>Digital Republic of the Marshall Islands Project</t>
  </si>
  <si>
    <t>P171524</t>
  </si>
  <si>
    <t>RESILAND CA+ Program: Tajikistan Resilient Landscape
Restoration Project</t>
  </si>
  <si>
    <t>Central Asia</t>
  </si>
  <si>
    <t>P171607</t>
  </si>
  <si>
    <t>Uganda: Investment for Industrial Transformation and
Employment</t>
  </si>
  <si>
    <t>P171644</t>
  </si>
  <si>
    <t>Yangtze River Protection and Ecological Restoration Program</t>
  </si>
  <si>
    <t>P171750</t>
  </si>
  <si>
    <t>Additional Financing: Rooftop Solar Program for Residential
sector</t>
  </si>
  <si>
    <t>P171762</t>
  </si>
  <si>
    <t>Enhancing Collection of Revenue and Expenditure Management
Project</t>
  </si>
  <si>
    <t>P171767</t>
  </si>
  <si>
    <t>Niger, Improving Women’s and Girls’ Access to Improved Health
and Nutrition Services in the Priority Areas Project – LAFIA-IYAL</t>
  </si>
  <si>
    <t>P171833</t>
  </si>
  <si>
    <t>Unleashing the Blue Economy of the Caribbean (UBEC)</t>
  </si>
  <si>
    <t>OECS
Countries</t>
  </si>
  <si>
    <t>P171933</t>
  </si>
  <si>
    <t>Ghana Landscape Restoration and Small Scale Mining Project</t>
  </si>
  <si>
    <t>P171997</t>
  </si>
  <si>
    <t>Liberia Investment, Finance and Trade Project</t>
  </si>
  <si>
    <t>P172012</t>
  </si>
  <si>
    <t>Liberia Sustainable Management of Fisheries Project</t>
  </si>
  <si>
    <t>P172023</t>
  </si>
  <si>
    <t>Togo Second Fiscal Management and Infrastructure Reform DPF</t>
  </si>
  <si>
    <t>P172102</t>
  </si>
  <si>
    <t>Sierra Leone - Quality Essential Health Services and Systems
Support Project</t>
  </si>
  <si>
    <t>P172187</t>
  </si>
  <si>
    <t>Rejuvenating Watersheds for Agricultural Resilience through
Innovative Development</t>
  </si>
  <si>
    <t>P172256</t>
  </si>
  <si>
    <t>Development of Pumped Storage Hydropower in Java Bali
System Project</t>
  </si>
  <si>
    <t>P172350</t>
  </si>
  <si>
    <t>Digital Governance and Economy Project</t>
  </si>
  <si>
    <t>P172454</t>
  </si>
  <si>
    <t>The Second Solomon Islands Transition to Sustainable Growth
Development Policy Operation</t>
  </si>
  <si>
    <t>Solomon
Islands</t>
  </si>
  <si>
    <t>P172504</t>
  </si>
  <si>
    <t>Health System Performance Strengthening Project</t>
  </si>
  <si>
    <t>P172581</t>
  </si>
  <si>
    <t>Pakistan Housing Finance: Additional Financing</t>
  </si>
  <si>
    <t>P172592</t>
  </si>
  <si>
    <t>Climate Resilient and Sustainable Agriculture Project</t>
  </si>
  <si>
    <t>Belize</t>
  </si>
  <si>
    <t>P172614</t>
  </si>
  <si>
    <t>Tuvalu Second Resilience Development Policy Operation with a
Catastrophe-Deferred Drawdown Option</t>
  </si>
  <si>
    <t>P172615</t>
  </si>
  <si>
    <t>National Health Support Program</t>
  </si>
  <si>
    <t>P172674</t>
  </si>
  <si>
    <t>Togo, Improving Quality and Equity of Basic Education Project</t>
  </si>
  <si>
    <t>P172707</t>
  </si>
  <si>
    <t>National Health Insurance (JKN) Reforms and Results Program</t>
  </si>
  <si>
    <t>P172723</t>
  </si>
  <si>
    <t>First Equitable and Resilient Recovery in Senegal DPF</t>
  </si>
  <si>
    <t>P172742</t>
  </si>
  <si>
    <t>Tonga Second Resilience Development Policy Operation with a
Catastrophe-Deferred Drawdown Option</t>
  </si>
  <si>
    <t>P172769</t>
  </si>
  <si>
    <t>West Africa Food System Resilience Program (FSRP)</t>
  </si>
  <si>
    <t>P172774</t>
  </si>
  <si>
    <t>Lao PDR Priority Skills for Growth</t>
  </si>
  <si>
    <t>P172800</t>
  </si>
  <si>
    <t>Cote d'Ivoire Youth Employment and Skills Development
Project - Phase 3</t>
  </si>
  <si>
    <t>P172806</t>
  </si>
  <si>
    <t>Yellow River Basin Ecological Protection and Environmental
Pollution Control Program</t>
  </si>
  <si>
    <t>P172827</t>
  </si>
  <si>
    <t>Turkey Geothermal Development Project Additional Financing</t>
  </si>
  <si>
    <t>P172834</t>
  </si>
  <si>
    <t>Sindh Early Learning Enhancement through Classroom
Transformation</t>
  </si>
  <si>
    <t>P172922</t>
  </si>
  <si>
    <t>Additional Financing to the Citizen-Centric Judicial
Modernization and Justice Service Delivery Project</t>
  </si>
  <si>
    <t>P172926</t>
  </si>
  <si>
    <t>Blue Economy Program for Results</t>
  </si>
  <si>
    <t>P172940</t>
  </si>
  <si>
    <t>Benin Health System Enhancement Program (P172940)</t>
  </si>
  <si>
    <t>P172945</t>
  </si>
  <si>
    <t>Punjab Urban Land Systems Enhancement Project</t>
  </si>
  <si>
    <t>P173018</t>
  </si>
  <si>
    <t>Solomon Islands Sustainable Mining Development Technical
Assistance Project</t>
  </si>
  <si>
    <t>P173019</t>
  </si>
  <si>
    <t>Bangladesh Road Safety Project</t>
  </si>
  <si>
    <t>P173043</t>
  </si>
  <si>
    <t>Solomon Islands Agriculture and Rural Transformation Project</t>
  </si>
  <si>
    <t>P173065</t>
  </si>
  <si>
    <t>Financing Locally-Led Climate Action Program</t>
  </si>
  <si>
    <t>P173070</t>
  </si>
  <si>
    <t>Gambia Inclusive and Resilient Agricultural Value Chain
Development Project (GIRAV)</t>
  </si>
  <si>
    <t>P173076</t>
  </si>
  <si>
    <t>Moldova Water Security and Sanitation Project</t>
  </si>
  <si>
    <t>P173088</t>
  </si>
  <si>
    <t>Somali Electricity Sector Recovery Project</t>
  </si>
  <si>
    <t>P173114</t>
  </si>
  <si>
    <t>Comoros Interisland Connectivity Project</t>
  </si>
  <si>
    <t>P173150</t>
  </si>
  <si>
    <t>The Gambia Second Fiscal Management, Energy and Telecom
Reform Development Policy Financing</t>
  </si>
  <si>
    <t>P173151</t>
  </si>
  <si>
    <t>Strengthening Early Childhood Development and Basic Education
Systems to Support Human Capital Development in Eswatini
Project</t>
  </si>
  <si>
    <t>Eswatini</t>
  </si>
  <si>
    <t>P173168</t>
  </si>
  <si>
    <t>Primary Health Care Investment Program</t>
  </si>
  <si>
    <t>P173178</t>
  </si>
  <si>
    <t>Managing Public Resources for Service Delivery</t>
  </si>
  <si>
    <t>P173240</t>
  </si>
  <si>
    <t>Acceleration of the Digital Transformation of Cameroon Project</t>
  </si>
  <si>
    <t>P173278</t>
  </si>
  <si>
    <t>Vanuatu Aﬀordable and Resilient Settlements Project</t>
  </si>
  <si>
    <t>P173318</t>
  </si>
  <si>
    <t>Armenia Education Improvement Project Additional Financing</t>
  </si>
  <si>
    <t>P173351</t>
  </si>
  <si>
    <t>Additional Financing to the Health System Improvement Project</t>
  </si>
  <si>
    <t>P173368</t>
  </si>
  <si>
    <t>Health Equity and Quality Improvement Project - Phase 2</t>
  </si>
  <si>
    <t>P173373</t>
  </si>
  <si>
    <t>Digital Acceleration Project</t>
  </si>
  <si>
    <t>P173450</t>
  </si>
  <si>
    <t>Strengthening the Statistical System of Uzbekistan</t>
  </si>
  <si>
    <t>P173487</t>
  </si>
  <si>
    <t>Agriculture Value Chain Development Project (ICARE)</t>
  </si>
  <si>
    <t>P173506</t>
  </si>
  <si>
    <t>Access Governance &amp; Reform for the Electricity and Water
Sectors Project</t>
  </si>
  <si>
    <t>P173518</t>
  </si>
  <si>
    <t>Rural and Small Towns Water Security Project</t>
  </si>
  <si>
    <t>P173529</t>
  </si>
  <si>
    <t>Burkina Faso Third Fiscal Management, Sustainable Growth, and
Service Delivery Development Policy Financing</t>
  </si>
  <si>
    <t>P173589</t>
  </si>
  <si>
    <t>Meghalaya Health Systems Strengthening Project</t>
  </si>
  <si>
    <t>P173619</t>
  </si>
  <si>
    <t>Uzbekistan Financial Sector Reform Project</t>
  </si>
  <si>
    <t>P173640</t>
  </si>
  <si>
    <t>Social Protection and Economic Resilience Project</t>
  </si>
  <si>
    <t>P173663</t>
  </si>
  <si>
    <t>Punjab Aﬀordable Housing Program</t>
  </si>
  <si>
    <t>P173677</t>
  </si>
  <si>
    <t>Liberia Women Empowerment Project</t>
  </si>
  <si>
    <t>P173680</t>
  </si>
  <si>
    <t>Second Programmatic Human Capital for Inclusive Growth DPF</t>
  </si>
  <si>
    <t>P173688</t>
  </si>
  <si>
    <t>Integrated Economic Development and Community Resilience
Project</t>
  </si>
  <si>
    <t>P173711</t>
  </si>
  <si>
    <t>Connecting Madagascar for Inclusive Growth</t>
  </si>
  <si>
    <t>P173734</t>
  </si>
  <si>
    <t>Climate Resilient Water Services Project</t>
  </si>
  <si>
    <t>P173743</t>
  </si>
  <si>
    <t>Private Sector Jobs and Economic Transformation (PSJET)</t>
  </si>
  <si>
    <t>P173763</t>
  </si>
  <si>
    <t>Second Djibouti-Ethiopia Power System Interconnection Project</t>
  </si>
  <si>
    <t>Middle East
and North
Africa</t>
  </si>
  <si>
    <t>P173782</t>
  </si>
  <si>
    <t>Kakheti Connectivity Improvement Project</t>
  </si>
  <si>
    <t>P174034</t>
  </si>
  <si>
    <t>Niger Accelerating Electricity Access Project (Haské)</t>
  </si>
  <si>
    <t>P174067</t>
  </si>
  <si>
    <t>Public Service Capability Enhancement Project</t>
  </si>
  <si>
    <t>P174135</t>
  </si>
  <si>
    <t>RESILAND CA+ Program: Uzbekistan Resilient Landscapes
Restoration Project</t>
  </si>
  <si>
    <t>P174191</t>
  </si>
  <si>
    <t>Second Panama Disaster Risk Management Development
Policy Loan with a CAT DDO</t>
  </si>
  <si>
    <t>P174246</t>
  </si>
  <si>
    <t>South Africa Covid-19 Response Development Policy Operation</t>
  </si>
  <si>
    <t>P174251</t>
  </si>
  <si>
    <t>Serbia Local Infrastructure and Institutional Development
Project</t>
  </si>
  <si>
    <t>P174259</t>
  </si>
  <si>
    <t>South Africa COVID-19 Emergency Response Project</t>
  </si>
  <si>
    <t>P174274</t>
  </si>
  <si>
    <t>Second STP COVID-19 Recovery and Resilience Development
Policy Operation</t>
  </si>
  <si>
    <t>Sao Tome and
Principe</t>
  </si>
  <si>
    <t>P174300</t>
  </si>
  <si>
    <t>Horn of Africa Initiative: Djibouti Regional Economic Corridor
Project</t>
  </si>
  <si>
    <t>P174329</t>
  </si>
  <si>
    <t>Malawi Education Reform Program Project</t>
  </si>
  <si>
    <t>P174335</t>
  </si>
  <si>
    <t>Cambodia General Education Improvement Project</t>
  </si>
  <si>
    <t>P174367</t>
  </si>
  <si>
    <t>A Private-Sector Led and More Sustainable Economic Recovery
DPF</t>
  </si>
  <si>
    <t>P174399</t>
  </si>
  <si>
    <t>Bhutan Human Capital Recovery and Resilience Project</t>
  </si>
  <si>
    <t>P174414</t>
  </si>
  <si>
    <t>Niger Integrated Water Security Platform Project (Niger-IWSP
Project)</t>
  </si>
  <si>
    <t>P174434</t>
  </si>
  <si>
    <t>Tonga Safe and Resilient Schools Project</t>
  </si>
  <si>
    <t>P174461</t>
  </si>
  <si>
    <t>Djibouti Digital Foundations Project</t>
  </si>
  <si>
    <t>P174477</t>
  </si>
  <si>
    <t>Madagascar National Water Project</t>
  </si>
  <si>
    <t>P174495</t>
  </si>
  <si>
    <t>Chad Energy Access Scale Up Project</t>
  </si>
  <si>
    <t>P174498</t>
  </si>
  <si>
    <t>Samoa Second Recovery and Resilience Development Policy
Operation</t>
  </si>
  <si>
    <t>P174564</t>
  </si>
  <si>
    <t>West Bengal Building State Capability for Inclusive Social
Protection Operation</t>
  </si>
  <si>
    <t>P174594</t>
  </si>
  <si>
    <t>Enhancing Labor Mobility from Papua New Guinea (PNG)</t>
  </si>
  <si>
    <t>P174620</t>
  </si>
  <si>
    <t>CAR- Public Sector Digital Governance Project</t>
  </si>
  <si>
    <t>P174637</t>
  </si>
  <si>
    <t>Child Nutrition and Social Protection Project</t>
  </si>
  <si>
    <t>P174650</t>
  </si>
  <si>
    <t>Electricity Distribution Modernization Program</t>
  </si>
  <si>
    <t>P174732</t>
  </si>
  <si>
    <t>Shimla-Himachal Pradesh Water Supply and Sewerage Services
Improvement Program (PforR)</t>
  </si>
  <si>
    <t>P174754</t>
  </si>
  <si>
    <t>Cabo Verde: First Sustainable and Equitable Recovery DPF</t>
  </si>
  <si>
    <t>P174798</t>
  </si>
  <si>
    <t>Fisheries Sector COVID-19 Recovery Project</t>
  </si>
  <si>
    <t>P174806</t>
  </si>
  <si>
    <t>Mongolia Transport Connectivity and Logistics improvement
project</t>
  </si>
  <si>
    <t>P174812</t>
  </si>
  <si>
    <t>Transmission Investment Plan (PIT) to support Post-COVID-19
Green Economic Recovery in Peru</t>
  </si>
  <si>
    <t>P174814</t>
  </si>
  <si>
    <t>Great Lakes Trade Facilitation and Integration Project</t>
  </si>
  <si>
    <t>P174822</t>
  </si>
  <si>
    <t>Niger Public Sector Management for Resilience and Service
Delivery Program</t>
  </si>
  <si>
    <t>P174867</t>
  </si>
  <si>
    <t>Horn of Africa - Groundwater for Resilience Project</t>
  </si>
  <si>
    <t>P174892</t>
  </si>
  <si>
    <t>Bangladesh First Recovery and Resilience DPC</t>
  </si>
  <si>
    <t>P174903</t>
  </si>
  <si>
    <t>Pandemic Preparedness and Basic Health Services Delivery
Project</t>
  </si>
  <si>
    <t>P174937</t>
  </si>
  <si>
    <t>Local Government COVID-19 Response &amp; Recovery Project</t>
  </si>
  <si>
    <t>P174986</t>
  </si>
  <si>
    <t>OECS Data for Decision Making (DDM) Project</t>
  </si>
  <si>
    <t>P175011</t>
  </si>
  <si>
    <t>Turkey Climate Smart and Competitive Agricultural Growth
Project (TUCSAP)</t>
  </si>
  <si>
    <t>P175017</t>
  </si>
  <si>
    <t>Supporting Access to Finance and Enterprise Recovery
(SAFER)</t>
  </si>
  <si>
    <t>P175043</t>
  </si>
  <si>
    <t>Gulf of Guinea Northern Regions Social Cohesion project</t>
  </si>
  <si>
    <t>P175110</t>
  </si>
  <si>
    <t>Phase 2 of Improving Nutrition Outcomes Using the
Multiphase Programmatic Approach</t>
  </si>
  <si>
    <t>P175170</t>
  </si>
  <si>
    <t>Health System Strengthening Project</t>
  </si>
  <si>
    <t>P175221</t>
  </si>
  <si>
    <t>P175237</t>
  </si>
  <si>
    <t>Agro-Climatic Resilience in Semi-Arid Landscapes (ACReSAL)</t>
  </si>
  <si>
    <t>P175256</t>
  </si>
  <si>
    <t>Niger Building Institutions and Human Capital DPO</t>
  </si>
  <si>
    <t>P175266</t>
  </si>
  <si>
    <t>Mozambique Northern Urban Development Project</t>
  </si>
  <si>
    <t>P175295</t>
  </si>
  <si>
    <t>Sustainable Energy and Broadband Access in Rural
Mozambique Project</t>
  </si>
  <si>
    <t>P175298</t>
  </si>
  <si>
    <t>Investing in Inclusive Human Capital Development in Northern
Mozambique Project</t>
  </si>
  <si>
    <t>P175317</t>
  </si>
  <si>
    <t>Eswatini Economic Recovery Development Policy Loan II</t>
  </si>
  <si>
    <t>P175325</t>
  </si>
  <si>
    <t>Casamance Economic Development Project</t>
  </si>
  <si>
    <t>P175327</t>
  </si>
  <si>
    <t>Cash for Jobs Project</t>
  </si>
  <si>
    <t>P175342</t>
  </si>
  <si>
    <t>SL First Inclusive and Sustainable Growth DPO</t>
  </si>
  <si>
    <t>P175356</t>
  </si>
  <si>
    <t>Tajikistan Strengthening Water and Irrigation Management
Project</t>
  </si>
  <si>
    <t>P175363</t>
  </si>
  <si>
    <t>Adaptive Safety Nets and Economic Inclusion Project</t>
  </si>
  <si>
    <t>P175455</t>
  </si>
  <si>
    <t>Georgia Human Capital Program</t>
  </si>
  <si>
    <t>P175483</t>
  </si>
  <si>
    <t>Djibouti Skills Development for Employment Project</t>
  </si>
  <si>
    <t>P175493</t>
  </si>
  <si>
    <t>The Philippines Multisectoral Nutrition Project</t>
  </si>
  <si>
    <t>P175543</t>
  </si>
  <si>
    <t>Fiji Recovery and Resilience Second Development Policy
Operation</t>
  </si>
  <si>
    <t>P175587</t>
  </si>
  <si>
    <t>Second Regional Economic Development Project</t>
  </si>
  <si>
    <t>P175592</t>
  </si>
  <si>
    <t>Congo Digital Acceleration Project</t>
  </si>
  <si>
    <t>P175594</t>
  </si>
  <si>
    <t>Côte d'Ivoire Social Safety Nets System Strengthening Program</t>
  </si>
  <si>
    <t>P175614</t>
  </si>
  <si>
    <t>Climate Resilient Agriculture and Productivity Enhancement
Project (PROPAD) – Additional Financing</t>
  </si>
  <si>
    <t>P175640</t>
  </si>
  <si>
    <t>Moldova Emergency Response, Resilience, and Competitiveness
DPO</t>
  </si>
  <si>
    <t>P175659</t>
  </si>
  <si>
    <t>Southeast Asia Regional Program on Combating Marine Plastics
(SEA-MaP)</t>
  </si>
  <si>
    <t>South East
Asia</t>
  </si>
  <si>
    <t>P175660</t>
  </si>
  <si>
    <t>Greater Kampala Metropolitan Area Urban Development
Program</t>
  </si>
  <si>
    <t>P175669</t>
  </si>
  <si>
    <t>Sustainable Recovery of Landscapes and Livelihoods in
Argentina Project</t>
  </si>
  <si>
    <t>P175676</t>
  </si>
  <si>
    <t>PHSPP: Transforming India’s Public Health Systems for
Pandemic Preparedness Program</t>
  </si>
  <si>
    <t>P175720</t>
  </si>
  <si>
    <t>Grenada Resilience Improvement Project</t>
  </si>
  <si>
    <t>Grenada</t>
  </si>
  <si>
    <t>P175742</t>
  </si>
  <si>
    <t>Indonesia Human Capital Development Policy Loan</t>
  </si>
  <si>
    <t>P175747</t>
  </si>
  <si>
    <t>Resilient and Sustainable Water in Agriculture</t>
  </si>
  <si>
    <t>P175751</t>
  </si>
  <si>
    <t>Additional Financing for the Southern Africa Trade and
Transport Facilitation (Phase 2) Project</t>
  </si>
  <si>
    <t>P175768</t>
  </si>
  <si>
    <t>Benin Vocational Education and Entrepreneurship for Jobs
Project</t>
  </si>
  <si>
    <t>P175783</t>
  </si>
  <si>
    <t>Lesotho Competitiveness and Financial Inclusion Project</t>
  </si>
  <si>
    <t>Lesotho</t>
  </si>
  <si>
    <t>P175801</t>
  </si>
  <si>
    <t>Competitiveness and Recovery - Development Policy Loan</t>
  </si>
  <si>
    <t>P175803</t>
  </si>
  <si>
    <t>CHAD Improving Learning Outcomes Project</t>
  </si>
  <si>
    <t>P175828</t>
  </si>
  <si>
    <t>Cabo Verde Human Capital Project</t>
  </si>
  <si>
    <t>P175847</t>
  </si>
  <si>
    <t>Dominica Second COVID-19 Response and Recovery DPC</t>
  </si>
  <si>
    <t>Dominica</t>
  </si>
  <si>
    <t>P175857</t>
  </si>
  <si>
    <t>Niger Integrated Urban Development and Multi-sectoral
Resilience Project</t>
  </si>
  <si>
    <t>P175874</t>
  </si>
  <si>
    <t>Electricity Reform for Sustainable Growth Development Policy
Loan</t>
  </si>
  <si>
    <t>P175921</t>
  </si>
  <si>
    <t>Additional Financing for the Social Safety Net Project</t>
  </si>
  <si>
    <t>P175930</t>
  </si>
  <si>
    <t>Panama Pandemic Response and Growth Recovery
Development Policy Loan 2</t>
  </si>
  <si>
    <t>P175982</t>
  </si>
  <si>
    <t>Forest Investment Project, phase 2</t>
  </si>
  <si>
    <t>P175987</t>
  </si>
  <si>
    <t>Digital Gabon Project</t>
  </si>
  <si>
    <t>Gabon</t>
  </si>
  <si>
    <t>P176006</t>
  </si>
  <si>
    <t>Program for improving learning outcomes and socioemotional
education (PROMISE)</t>
  </si>
  <si>
    <t>P176017</t>
  </si>
  <si>
    <t>Second Rural Enterprise Development Project</t>
  </si>
  <si>
    <t>P176041</t>
  </si>
  <si>
    <t>ADDITIONAL FINANCING FOR THE PROJECT TO STRENGTHEN PUBLIC
FINANCIAL MANAGEMENT</t>
  </si>
  <si>
    <t>Micronesia
Federated
States of</t>
  </si>
  <si>
    <t>P176060</t>
  </si>
  <si>
    <t>Clean Energy for Buildings in Uzbekistan</t>
  </si>
  <si>
    <t>P176088</t>
  </si>
  <si>
    <t>Southeast Asia Regional Economic Corridor and Connectivity Project</t>
  </si>
  <si>
    <t>P176105</t>
  </si>
  <si>
    <t>Strengthening Pedagogy and Governance in Uruguayan Public
Schools Project</t>
  </si>
  <si>
    <t>Uruguay</t>
  </si>
  <si>
    <t>P176107</t>
  </si>
  <si>
    <t>Additional Financing - Karnataka Urban Water Supply Modernization
Project</t>
  </si>
  <si>
    <t>P176108</t>
  </si>
  <si>
    <t>Kiribati Digital Government Project</t>
  </si>
  <si>
    <t>P176126</t>
  </si>
  <si>
    <t>Ghana Digital Acceleration Project</t>
  </si>
  <si>
    <t>P176164</t>
  </si>
  <si>
    <t>Inclusive Connectivity and Development Project</t>
  </si>
  <si>
    <t>P176208</t>
  </si>
  <si>
    <t>Tonga Climate Resilient Transport Project II</t>
  </si>
  <si>
    <t>P176214</t>
  </si>
  <si>
    <t>Zambia Emergency Health Service Delivery Project</t>
  </si>
  <si>
    <t>P176232</t>
  </si>
  <si>
    <t>Uruguay Agro-Ecological and Climate Resilient Systems Project</t>
  </si>
  <si>
    <t>P176272</t>
  </si>
  <si>
    <t>Samoa Aviation and Roads Investment Project</t>
  </si>
  <si>
    <t>P176274</t>
  </si>
  <si>
    <t>CAR Investment and Business Competitiveness for Employment</t>
  </si>
  <si>
    <t>P176297</t>
  </si>
  <si>
    <t>STRENGTHENING PERU'S NATIONAL SCIENCE, TECHNOLOGY AND
INNOVATION SYSTEM</t>
  </si>
  <si>
    <t>P176306</t>
  </si>
  <si>
    <t>Kiribati Health Systems Strengthening Project</t>
  </si>
  <si>
    <t>P176347</t>
  </si>
  <si>
    <t>Republic of Mali Second Additional Financing to MALI COVID-19
Emergency Response Project</t>
  </si>
  <si>
    <t>P176353</t>
  </si>
  <si>
    <t>Accelerating Uzbekistan's Transition Development Policy Operation</t>
  </si>
  <si>
    <t>P176371</t>
  </si>
  <si>
    <t>Eastern Africa Regional Statistics Program-for-Results</t>
  </si>
  <si>
    <t>P176385</t>
  </si>
  <si>
    <t>Additional ﬁnancing for the Chad COVID-19 Strategic Preparedness
and Response Project</t>
  </si>
  <si>
    <t>P176396</t>
  </si>
  <si>
    <t>Burundi Digital Foundations Project</t>
  </si>
  <si>
    <t>P176404</t>
  </si>
  <si>
    <t>RIGHTS: Inclusion, Accessibility and Opportunities for Persons with
Disabilities in Tamil Nadu</t>
  </si>
  <si>
    <t>P176406</t>
  </si>
  <si>
    <t>Promoting a more Equitable, Sustainable and Safer Education</t>
  </si>
  <si>
    <t>P176419</t>
  </si>
  <si>
    <t>Enhancing Connectivity in the Northern and Central Agricultural
Production Areas of Senegal</t>
  </si>
  <si>
    <t>P176420</t>
  </si>
  <si>
    <t>Seychelles First Fiscal Sustainability and Climate Resilience
Development Policy Financing</t>
  </si>
  <si>
    <t>P176445</t>
  </si>
  <si>
    <t>PFM for Service Delivery Program</t>
  </si>
  <si>
    <t>P176448</t>
  </si>
  <si>
    <t>Additional Financing for Mozambique Urban Sanitation Project</t>
  </si>
  <si>
    <t>P176464</t>
  </si>
  <si>
    <t>Gabonese Republic Additional Financing for COVID-19 Strategic
Preparedness and Response</t>
  </si>
  <si>
    <t>P176478</t>
  </si>
  <si>
    <t>South Tarawa Sanitation Project</t>
  </si>
  <si>
    <t>P176505</t>
  </si>
  <si>
    <t>Colombia: Social and Economic Integration of Migrants DPF</t>
  </si>
  <si>
    <t>P176513</t>
  </si>
  <si>
    <t>Benin First Unlocking Human and Productive Potential DPO
series</t>
  </si>
  <si>
    <t>P176517</t>
  </si>
  <si>
    <t>De-risking, inclusion and value enhancement of pastoral
economies in the Horn of Africa</t>
  </si>
  <si>
    <t>P176532</t>
  </si>
  <si>
    <t>Restoring Essential Services for Health and Advancing
Preparedness for Emergencies Project</t>
  </si>
  <si>
    <t>Honduras</t>
  </si>
  <si>
    <t>P176543</t>
  </si>
  <si>
    <t>Digital Nepal Acceleration (DNA) Project</t>
  </si>
  <si>
    <t>P176548</t>
  </si>
  <si>
    <t>Second Solomon Islands Roads and Aviation Project</t>
  </si>
  <si>
    <t>P176549</t>
  </si>
  <si>
    <t>Accelerating Transport and Trade Connectivity in Eastern South
Asia – Bangladesh Phase 1 Project</t>
  </si>
  <si>
    <t>P176575</t>
  </si>
  <si>
    <t>Shire Valley Transformation Program - Phase 2</t>
  </si>
  <si>
    <t>P176581</t>
  </si>
  <si>
    <t>Support to the National Housing Program Project</t>
  </si>
  <si>
    <t>P176589</t>
  </si>
  <si>
    <t>Water Sector Governance and Infrastructure Support Project</t>
  </si>
  <si>
    <t>P176608</t>
  </si>
  <si>
    <t>Türkiye Earthquake, Floods and Wildﬁres Emergency
Reconstruction Project</t>
  </si>
  <si>
    <t>P176616</t>
  </si>
  <si>
    <t>Additional Financing to SSDP</t>
  </si>
  <si>
    <t>P176620</t>
  </si>
  <si>
    <t>Senegal Energy Access Scale Up Project</t>
  </si>
  <si>
    <t>P176630</t>
  </si>
  <si>
    <t>Angola COVID-19 Strategic Preparedness And Response Project</t>
  </si>
  <si>
    <t>P176631</t>
  </si>
  <si>
    <t>Smart Government II Project</t>
  </si>
  <si>
    <t>P176650</t>
  </si>
  <si>
    <t>Third Disaster Risk Management Development Policy Loan with
a Cat DDO</t>
  </si>
  <si>
    <t>P176663</t>
  </si>
  <si>
    <t>Grenada First Recovery and Resilience Programmatic DPC</t>
  </si>
  <si>
    <t>P176683</t>
  </si>
  <si>
    <t>CAR-Electricity Sector Strengthening and Access Project</t>
  </si>
  <si>
    <t>P176687</t>
  </si>
  <si>
    <t>Dili Water Supply Project</t>
  </si>
  <si>
    <t>P176694</t>
  </si>
  <si>
    <t>Additional Financing for Nepal Health Sector Management
Reform Program for Results</t>
  </si>
  <si>
    <t>P176702</t>
  </si>
  <si>
    <t>Kiribati Outer Islands Resilience and Adaptation Project</t>
  </si>
  <si>
    <t>P176704</t>
  </si>
  <si>
    <t>Additional Financing for Coastal Region Water Security and
Climate Resilience Project</t>
  </si>
  <si>
    <t>P176744</t>
  </si>
  <si>
    <t>Additional Financing for the ACE II Project</t>
  </si>
  <si>
    <t>P176747</t>
  </si>
  <si>
    <t>Generating Growth Opportunities and Productivity for Women
Enterprises Project</t>
  </si>
  <si>
    <t>P176758</t>
  </si>
  <si>
    <t>NATIONAL AGRICULTURAL VALUE CHAIN DEVELOPMENT
PROJECT (NAVCDP)</t>
  </si>
  <si>
    <t>P176761</t>
  </si>
  <si>
    <t>Public Financial Management and Institutional Strengthening
Project</t>
  </si>
  <si>
    <t>P176770</t>
  </si>
  <si>
    <t>Scaling-Up Residential Clean Energy (SURCE) Project</t>
  </si>
  <si>
    <t>P176775</t>
  </si>
  <si>
    <t>Mali Rural Mobility and Connectivity - Additional Financing</t>
  </si>
  <si>
    <t>P176781</t>
  </si>
  <si>
    <t>Promoting Better Jobs through Integrated Labor and Skills
Programs</t>
  </si>
  <si>
    <t>P176788</t>
  </si>
  <si>
    <t>Equitable and Green Recovery DPF</t>
  </si>
  <si>
    <t>P176789</t>
  </si>
  <si>
    <t>Productive Social Safety Nets and Youth Employment</t>
  </si>
  <si>
    <t>P176803</t>
  </si>
  <si>
    <t>Fourth Public Sector Modernization Project</t>
  </si>
  <si>
    <t>P176867</t>
  </si>
  <si>
    <t>Primary Education Equity in Learning Program</t>
  </si>
  <si>
    <t>P176881</t>
  </si>
  <si>
    <t>Nepal Second Finance for Growth Development Policy Financing</t>
  </si>
  <si>
    <t>P176882</t>
  </si>
  <si>
    <t>Enhancing Government Eﬀectiveness for Improved Public
Services - Additional Financing</t>
  </si>
  <si>
    <t>P176891</t>
  </si>
  <si>
    <t>Philippines Promoting Competitiveness and Enhancing
Resilience to Natural Disasters Sub-Program 3</t>
  </si>
  <si>
    <t>P176893</t>
  </si>
  <si>
    <t>Tuvalu Aviation Investment Project Additional Financing IV</t>
  </si>
  <si>
    <t>P176898</t>
  </si>
  <si>
    <t>Somalia Empowering Women through Education and Skills
Project - "Rajo Kaaba"</t>
  </si>
  <si>
    <t>P176900</t>
  </si>
  <si>
    <t>South Sudan Women's Social and Economic Empowerment
Project</t>
  </si>
  <si>
    <t>P176903</t>
  </si>
  <si>
    <t>Accelerating Reforms for an Inclusive and Resilient Recovery
DPF 2</t>
  </si>
  <si>
    <t>P176905</t>
  </si>
  <si>
    <t>Climate Intelligent and Inclusive Agri-food Systems Project</t>
  </si>
  <si>
    <t>P176930</t>
  </si>
  <si>
    <t>Vanuatu Second Disaster Risk Management Development Policy
Grant with a Catastrophe Deferred Drawdown Option</t>
  </si>
  <si>
    <t>P176935</t>
  </si>
  <si>
    <t>National Social Safety Net Program-Scale Up</t>
  </si>
  <si>
    <t>P176937</t>
  </si>
  <si>
    <t>Strengthening Human Capital for a Resilient Morocco DPF</t>
  </si>
  <si>
    <t>P176941</t>
  </si>
  <si>
    <t>Benin Rural Water Supply Universal Access Program Additional
Financing</t>
  </si>
  <si>
    <t>P176943</t>
  </si>
  <si>
    <t>Saint Vincent and the Grenadines Volcanic Eruption Emergency
Project</t>
  </si>
  <si>
    <t>P176948</t>
  </si>
  <si>
    <t>Enhancing Connectivity in Northern Guinea-Bissau Project</t>
  </si>
  <si>
    <t>Guinea-
Bissau</t>
  </si>
  <si>
    <t>P176956</t>
  </si>
  <si>
    <t>Somalia COVID-19 Emergency Vaccination Project</t>
  </si>
  <si>
    <t>P176965</t>
  </si>
  <si>
    <t>FSM Skills and Employability Enhancement Project</t>
  </si>
  <si>
    <t>P176981</t>
  </si>
  <si>
    <t>Resilient Tourism and Blue Economy Development in Cabo Verde
Project</t>
  </si>
  <si>
    <t>P176983</t>
  </si>
  <si>
    <t>Ecuador Green and Resilient Recovery (EGARR) DPF</t>
  </si>
  <si>
    <t>P176995</t>
  </si>
  <si>
    <t>Additional Financing For Lilongwe Water and Sanitation Project</t>
  </si>
  <si>
    <t>P176997</t>
  </si>
  <si>
    <t>ADDITIONAL FINANCING FOR STRENGTHEN ETHIOPIA’S
ADAPTIVE SAFETY NET PROJECT</t>
  </si>
  <si>
    <t>P177001</t>
  </si>
  <si>
    <t>Honduras Second Disaster Risk Management Development
Policy Credit with a Catastrophe Deferred Drawdown Option
(Cat DDO)</t>
  </si>
  <si>
    <t>P177003</t>
  </si>
  <si>
    <t>CAR Health Service Delivery and System Strengthening Project
(SENI-Plus)</t>
  </si>
  <si>
    <t>P177004</t>
  </si>
  <si>
    <t>Climate Resilience and Water Security in Angola-RECLIMA</t>
  </si>
  <si>
    <t>P177020</t>
  </si>
  <si>
    <t>Emergency Social Protection Enhancement and COVID-19
Response Project</t>
  </si>
  <si>
    <t>P177031</t>
  </si>
  <si>
    <t>Sierra Leone Land Administration Project</t>
  </si>
  <si>
    <t>P177038</t>
  </si>
  <si>
    <t>Iraq COVID-19 Vaccination Project</t>
  </si>
  <si>
    <t>Iraq</t>
  </si>
  <si>
    <t>P177040</t>
  </si>
  <si>
    <t>MV: Digital Maldives for Adaptation, Decentralization and
Diversiﬁcation</t>
  </si>
  <si>
    <t>P177053</t>
  </si>
  <si>
    <t>Emergency Lifeline Connectivity Project</t>
  </si>
  <si>
    <t>P177069</t>
  </si>
  <si>
    <t>Khyber Pakhtunkhwa Rural Accessibility Project (KPRAP)</t>
  </si>
  <si>
    <t>P177072</t>
  </si>
  <si>
    <t>Emergency Resilient Agriculture for Food Security Project</t>
  </si>
  <si>
    <t>P177073</t>
  </si>
  <si>
    <t>Federated States of Micronesia Strategic Climate-Oriented Road
Enhancements</t>
  </si>
  <si>
    <t>P177076</t>
  </si>
  <si>
    <t>Nigeria COVID-19 Preparedness and Response Project
Additional Financing</t>
  </si>
  <si>
    <t>P177093</t>
  </si>
  <si>
    <t>Enhancing Community Resilience and Local Governance Project
Phase II</t>
  </si>
  <si>
    <t>P177100</t>
  </si>
  <si>
    <t>Maritime Investment in Climate Resilient Operations II</t>
  </si>
  <si>
    <t>P177124</t>
  </si>
  <si>
    <t>Republic of the Marshall Islands Urban Resilience Project</t>
  </si>
  <si>
    <t>P177125</t>
  </si>
  <si>
    <t>Fourth Disaster Risk Management Development Policy Loan
with a Catastrophe-Deferred Drawdown Option</t>
  </si>
  <si>
    <t>P177135</t>
  </si>
  <si>
    <t>Vanuatu Climate Resilient Transport Project - Additional
Financing</t>
  </si>
  <si>
    <t>P177158</t>
  </si>
  <si>
    <t>Digital Sao Tome and Principe</t>
  </si>
  <si>
    <t>P177179</t>
  </si>
  <si>
    <t>Tourism Diversiﬁcation and Resilience in The Gambia</t>
  </si>
  <si>
    <t>P177185</t>
  </si>
  <si>
    <t>Cambodia Southeast Asia Disaster Risk Management Project 2</t>
  </si>
  <si>
    <t>P177210</t>
  </si>
  <si>
    <t>Resilient connectivity and  Urban Transport Accessibility Project</t>
  </si>
  <si>
    <t>P177233</t>
  </si>
  <si>
    <t>Response - Recovery - Resilience for Conﬂict-Aﬀected
Communities in Ethiopia Project</t>
  </si>
  <si>
    <t>P177239</t>
  </si>
  <si>
    <t>Solomon Islands: Paciﬁc Islands Regional Oceanscape Program -
Second Phase for Economic Resilience</t>
  </si>
  <si>
    <t>P177240</t>
  </si>
  <si>
    <t>Sustainable and Integrated Labor Services (SAILS)</t>
  </si>
  <si>
    <t>P177246</t>
  </si>
  <si>
    <t>Additional Financing for the Argentina: COVID-19 Emergency
Response Project</t>
  </si>
  <si>
    <t>P177263</t>
  </si>
  <si>
    <t>AF to The Gambia Essential Health Services Strengthening
Project</t>
  </si>
  <si>
    <t>P177273</t>
  </si>
  <si>
    <t>Additional Financing to Uganda COVID-19 Response and
Emergency Preparedness Project</t>
  </si>
  <si>
    <t>P177305</t>
  </si>
  <si>
    <t>Smallholder Agricultural Transformation Project</t>
  </si>
  <si>
    <t>P177325</t>
  </si>
  <si>
    <t>Tajikistan Water Supply and Sanitation Investment Project</t>
  </si>
  <si>
    <t>P177329</t>
  </si>
  <si>
    <t>RMI Multisectoral Early Childhood Development Project - II</t>
  </si>
  <si>
    <t>P177453</t>
  </si>
  <si>
    <t>First Additional Financing for the Lisungi Emergency COVID-19
Response Project</t>
  </si>
  <si>
    <t>Congo Republic
of</t>
  </si>
  <si>
    <t>P177460</t>
  </si>
  <si>
    <t>DRC Foundational Economic Governance Reforms DPF</t>
  </si>
  <si>
    <t>P177491</t>
  </si>
  <si>
    <t>Iran COVID-19 Emergency Response Project: Additional
Financing</t>
  </si>
  <si>
    <t>Iran, Islamic
Republic of</t>
  </si>
  <si>
    <t>P177535</t>
  </si>
  <si>
    <t>Additional Financing for the Burkina Faso COVID-19
Preparedness and Response Project</t>
  </si>
  <si>
    <t>P177563</t>
  </si>
  <si>
    <t>Additional Financing to Power Utility Financial Recovery Project</t>
  </si>
  <si>
    <t>P177590</t>
  </si>
  <si>
    <t>Green Agricultural and Rural Revitalization Program for Results
- Phase I</t>
  </si>
  <si>
    <t>P177606</t>
  </si>
  <si>
    <t>Support for Resilient Livelihoods in the South of Madagascar AF</t>
  </si>
  <si>
    <t>P177609</t>
  </si>
  <si>
    <t>Additional Financing to Nurek Phase 2</t>
  </si>
  <si>
    <t>P177618</t>
  </si>
  <si>
    <t>Central African Republic COVID-19 Preparedness &amp; Response
Additional Financing</t>
  </si>
  <si>
    <t>P177632</t>
  </si>
  <si>
    <t>BR State of Goias Sustainable Recovery DPF</t>
  </si>
  <si>
    <t>P177646</t>
  </si>
  <si>
    <t>Comoros Solar Energy Access Project</t>
  </si>
  <si>
    <t>P177663</t>
  </si>
  <si>
    <t>South Sudan Productive Safety Net for Socioeconomic
Opportunities Project</t>
  </si>
  <si>
    <t>P177668</t>
  </si>
  <si>
    <t>India State Support Program for Road Safety</t>
  </si>
  <si>
    <t>P177674</t>
  </si>
  <si>
    <t>Fiji Social Protection COVID-19 Response and System
Development Project - Additional Financing</t>
  </si>
  <si>
    <t>P177712</t>
  </si>
  <si>
    <t>Green and Resilient Growth DPC-1</t>
  </si>
  <si>
    <t>P177714</t>
  </si>
  <si>
    <t>Third Additional Financing for Sri Lanka COVID-19 Emergency
Response and Health System Preparedness Project</t>
  </si>
  <si>
    <t>P177726</t>
  </si>
  <si>
    <t>Indonesia Fiscal Reform Development Policy Loan</t>
  </si>
  <si>
    <t>P177741</t>
  </si>
  <si>
    <t>Guyana Strengthening Human Capital through Education Project</t>
  </si>
  <si>
    <t>Guyana</t>
  </si>
  <si>
    <t>P177765</t>
  </si>
  <si>
    <t>Peru: Enabling a Green and Resilient Development DPF</t>
  </si>
  <si>
    <t>P177769</t>
  </si>
  <si>
    <t>Additional Financing to the Burundi COVID-19 Preparedness and
Response Project</t>
  </si>
  <si>
    <t>P177779</t>
  </si>
  <si>
    <t>Tajikistan Preparedness and Resilience to Disasters Project</t>
  </si>
  <si>
    <t>P177780</t>
  </si>
  <si>
    <t>Additional Financing and Restructuring of the Tajikistan
COVID-19 Project</t>
  </si>
  <si>
    <t>P177782</t>
  </si>
  <si>
    <t>Emergency Project to Combat the Food Crisis in Cameroon</t>
  </si>
  <si>
    <t>P177807</t>
  </si>
  <si>
    <t>Dominica Disaster Risk Management Development Policy
Financing  with a Catastrophe Deferred Drawdown Option</t>
  </si>
  <si>
    <t>P177813</t>
  </si>
  <si>
    <t>Additional Financing for Social Support for Resilient Livelihoods
Project</t>
  </si>
  <si>
    <t>P177814</t>
  </si>
  <si>
    <t>Pathways to Sustainable Livelihoods Project</t>
  </si>
  <si>
    <t>P177815</t>
  </si>
  <si>
    <t>Jordan Emergency Cash Transfer COVID-19 Response Second
Additional Financing</t>
  </si>
  <si>
    <t>P177821</t>
  </si>
  <si>
    <t>Tunisia COVID-19 Social Protection Emergency Response
Support Project Additional Financing</t>
  </si>
  <si>
    <t>P177836</t>
  </si>
  <si>
    <t>Côte d'Ivoire COVID-19 Strategic Preparedness and Response
Project Second AF</t>
  </si>
  <si>
    <t>P177843</t>
  </si>
  <si>
    <t>Additional Financing to Emergency Locust Response Project</t>
  </si>
  <si>
    <t>P177850</t>
  </si>
  <si>
    <t>Sierra Leone COVID-19 Emergency Preparedness and Response
Project Second Additional Financing</t>
  </si>
  <si>
    <t>P177856</t>
  </si>
  <si>
    <t>Rail Logistics Project</t>
  </si>
  <si>
    <t>P177871</t>
  </si>
  <si>
    <t>Electricity Sector Modernization and Sustainability Project</t>
  </si>
  <si>
    <t>P177884</t>
  </si>
  <si>
    <t>Philippines COVID-19 Emergency Response Project - Additional
Financing 2</t>
  </si>
  <si>
    <t>P177894</t>
  </si>
  <si>
    <t>AF to Ukraine Emergency COVID-19 Response and Vaccination
project</t>
  </si>
  <si>
    <t>P177895</t>
  </si>
  <si>
    <t>MSME Competitiveness Project</t>
  </si>
  <si>
    <t>P177900</t>
  </si>
  <si>
    <t>Additional Financing for Somalia Recurrent Cost &amp; Reform
Financing Project - Phase III</t>
  </si>
  <si>
    <t>P177902</t>
  </si>
  <si>
    <t>Accelerating Transport and Trade Connectivity in Eastern South
Asia – Nepal Phase 1 Project</t>
  </si>
  <si>
    <t>P177906</t>
  </si>
  <si>
    <t>Second AF for the Ethiopia Covid-19 Emergency Response
Project</t>
  </si>
  <si>
    <t>P177915</t>
  </si>
  <si>
    <t>GUJARAT OUTCOMES FOR ACCELERATED LEARNING (GOAL) -
ADDITIONAL FINANCING (AF)</t>
  </si>
  <si>
    <t>P177931</t>
  </si>
  <si>
    <t>Second Economic Recovery Development Policy Loan</t>
  </si>
  <si>
    <t>P177956</t>
  </si>
  <si>
    <t>Togo Second Additional Financing to the COVID-19 Emergency
Response and Systems Preparedness Strengthening Project</t>
  </si>
  <si>
    <t>P177959</t>
  </si>
  <si>
    <t>Jordan Support to Private Sector Employment and Skills</t>
  </si>
  <si>
    <t>P177962</t>
  </si>
  <si>
    <t>Additional Financing for Emergency Support for MSMEs</t>
  </si>
  <si>
    <t>P177969</t>
  </si>
  <si>
    <t>Additional Financing: Republic of Congo Statistics Capacity
Building Project</t>
  </si>
  <si>
    <t>P177983</t>
  </si>
  <si>
    <t>Second Additional Financing for the Rwanda Quality Basic
Education for Human Capital Development Project</t>
  </si>
  <si>
    <t>P177985</t>
  </si>
  <si>
    <t>Catalyzing Private Financing for Sustainable Recovery and
Growth</t>
  </si>
  <si>
    <t>P177987</t>
  </si>
  <si>
    <t>Belize COVID-19 Response Project</t>
  </si>
  <si>
    <t>P178009</t>
  </si>
  <si>
    <t>Mangroves for Coastal Resilience Project</t>
  </si>
  <si>
    <t>P178011</t>
  </si>
  <si>
    <t>Additional Financing for the Panama COVID-19 Emergency
Response Project</t>
  </si>
  <si>
    <t>P178018</t>
  </si>
  <si>
    <t>Social Protection COVID-19 response and recovery</t>
  </si>
  <si>
    <t>P178033</t>
  </si>
  <si>
    <t>Djibouti Health System Strengthening</t>
  </si>
  <si>
    <t>P178043</t>
  </si>
  <si>
    <t>Angola Strengthening Statistical Capacity</t>
  </si>
  <si>
    <t>P178047</t>
  </si>
  <si>
    <t>Development Response to Displacement Impacts Project in the
Horn of Africa Phase II</t>
  </si>
  <si>
    <t>P178054</t>
  </si>
  <si>
    <t>Ghana COVID-19 Emergency Preparedness and Response Project
Third Additional Financing</t>
  </si>
  <si>
    <t>P178067</t>
  </si>
  <si>
    <t>Buenos Aires – Belgrano Sur Passenger Railway Line
Modernization Project</t>
  </si>
  <si>
    <t>P178068</t>
  </si>
  <si>
    <t>COVID-19 Strategic Preparedness and Response Project
Additional Financing</t>
  </si>
  <si>
    <t>P178070</t>
  </si>
  <si>
    <t>Northern Crisis Recovery Project - Additional Financing</t>
  </si>
  <si>
    <t>P178095</t>
  </si>
  <si>
    <t>Second Additional Financing for Malawi COVID-19 Emergency
Response and Health Systems Preparedness Project</t>
  </si>
  <si>
    <t>P178100</t>
  </si>
  <si>
    <t>Second Additional Financing for the Mauritania COVID-19
Strategic Preparedness and Response Project (SPRP)</t>
  </si>
  <si>
    <t>P178102</t>
  </si>
  <si>
    <t>South Sudan COVID-19 Emergency Response and Health
Systems Preparedness Additional Financing</t>
  </si>
  <si>
    <t>P178126</t>
  </si>
  <si>
    <t>AF3 Republic of Congo COVID-19 Emergency Response Project</t>
  </si>
  <si>
    <t>P178141</t>
  </si>
  <si>
    <t>Casablanca Municipal Support Program – Additional Financing</t>
  </si>
  <si>
    <t>P178143</t>
  </si>
  <si>
    <t>Program on Sustainable Fishery Development in Red Sea and
Gulf of Aden (SFISH)</t>
  </si>
  <si>
    <t>P178146</t>
  </si>
  <si>
    <t>India's Enhanced Health Service Delivery Program</t>
  </si>
  <si>
    <t>P178176</t>
  </si>
  <si>
    <t>Empowering Women Entrepreneurs and Upgrading MSMEs for
Economic Transformation and Jobs in DRC Project</t>
  </si>
  <si>
    <t>P178181</t>
  </si>
  <si>
    <t>Peru COVID-19 Vaccination Project</t>
  </si>
  <si>
    <t>P178198</t>
  </si>
  <si>
    <t>Additional Financing for the Guinea-Bissau COVID-19 Vaccine
Project</t>
  </si>
  <si>
    <t>P178205</t>
  </si>
  <si>
    <t>Second Additional Financing to Nepal COVID-19 Emergency
Response and Health Systems Preparedness Project</t>
  </si>
  <si>
    <t>P178215</t>
  </si>
  <si>
    <t>Jordan: Support for Industry Development  Fund</t>
  </si>
  <si>
    <t>P178224</t>
  </si>
  <si>
    <t>Mexico Inclusive and Sustainable Economic Growth DPL</t>
  </si>
  <si>
    <t>P178245</t>
  </si>
  <si>
    <t>Benin COVID-19 Emergency Preparedness and Response Project
Third Additional Financing</t>
  </si>
  <si>
    <t>P178247</t>
  </si>
  <si>
    <t>Second AF Ecuador COVID-19 Emergency Response and
Vaccination Project</t>
  </si>
  <si>
    <t>P178250</t>
  </si>
  <si>
    <t>Solomon Islands Covid-19 Emergency Response Additional
Financing</t>
  </si>
  <si>
    <t>P178255</t>
  </si>
  <si>
    <t>Additional Financing for Cameroon COVID-19 Preparedness and
Response Project</t>
  </si>
  <si>
    <t>P178259</t>
  </si>
  <si>
    <t>Nicaragua AF COVID-19 Response Project</t>
  </si>
  <si>
    <t>Nicaragua</t>
  </si>
  <si>
    <t>P178270</t>
  </si>
  <si>
    <t>Additional Financing - Integrated Urban Services Emergency
Project II</t>
  </si>
  <si>
    <t>P178279</t>
  </si>
  <si>
    <t>Additional Financing to Support to COVID-19 vaccine purchase
and health system strengthening</t>
  </si>
  <si>
    <t>P178282</t>
  </si>
  <si>
    <t>Third Additional Financing Rwanda COVID-19 Emergency
Response Project</t>
  </si>
  <si>
    <t>P178285</t>
  </si>
  <si>
    <t>Paraguay Green and Resilient DPL</t>
  </si>
  <si>
    <t>P178296</t>
  </si>
  <si>
    <t>AF Haiti COVID-19 Response</t>
  </si>
  <si>
    <t>P178315</t>
  </si>
  <si>
    <t>Second Additional Financing to El Salvador COVID-19 Emergency
Response Project</t>
  </si>
  <si>
    <t>P178320</t>
  </si>
  <si>
    <t>Costa Rica COVID-19 Vaccines Project</t>
  </si>
  <si>
    <t>P178329</t>
  </si>
  <si>
    <t>Second Tamil Nadu Housing Sector Strengthening Program
Development Policy Loan</t>
  </si>
  <si>
    <t>P178347</t>
  </si>
  <si>
    <t>Yemen Emergency Electricity Access Project-Phase II</t>
  </si>
  <si>
    <t>P178419</t>
  </si>
  <si>
    <t>AF Rural Accessibility &amp; Resilience Project</t>
  </si>
  <si>
    <t>P178427</t>
  </si>
  <si>
    <t>Ghana Secondary Cities Support Program Additional Financing</t>
  </si>
  <si>
    <t>P178434</t>
  </si>
  <si>
    <t>Emergency Locust Response Program Phase 1 Ethiopia
Additional Finance</t>
  </si>
  <si>
    <t>P178462</t>
  </si>
  <si>
    <t>Turkey Emergency COVID-19 Health Project Additional Financing</t>
  </si>
  <si>
    <t>P178479</t>
  </si>
  <si>
    <t>Liberia COVID-19 Emergency Preparedness and Response
Project Second Additional Financing</t>
  </si>
  <si>
    <t>P178492</t>
  </si>
  <si>
    <t>Zambia Devolution Support Program</t>
  </si>
  <si>
    <t>P178540</t>
  </si>
  <si>
    <t>Second Additional Financing to Tunisia COVID-19 Response
Project</t>
  </si>
  <si>
    <t>P178563</t>
  </si>
  <si>
    <t>RECOVERING LEARNING LOSSES FROM COVID-19 PANDEMIC IN
BRAZIL</t>
  </si>
  <si>
    <t>P178564</t>
  </si>
  <si>
    <t>Strengthening the National Statistical System in Ecuador
Project</t>
  </si>
  <si>
    <t>P178566</t>
  </si>
  <si>
    <t>Food Systems Resilience Program for Eastern and Southern
Africa</t>
  </si>
  <si>
    <t>P178587</t>
  </si>
  <si>
    <t>Strengthening Lebanon’s Covid-19 Response</t>
  </si>
  <si>
    <t>P178602</t>
  </si>
  <si>
    <t>Second Additional Financing to Guinea COVID-19 Emergency
Response and System Preparedness Strengthening Project</t>
  </si>
  <si>
    <t>P178608</t>
  </si>
  <si>
    <t>Solomon Islands FY22 Supplemental Development Policy
Operation</t>
  </si>
  <si>
    <t>P178615</t>
  </si>
  <si>
    <t>Additional Financing to Support to COVID-19 Vaccine Purchase
and Health System Strengthening</t>
  </si>
  <si>
    <t>P178650</t>
  </si>
  <si>
    <t>Burkina Faso Emergency Local Development and Resilience
Project - Additional Financing</t>
  </si>
  <si>
    <t>P178656</t>
  </si>
  <si>
    <t>Additional Financing to Bhutan COVID-19 Emergency Response
and Health Systems Preparedness Project</t>
  </si>
  <si>
    <t>P178681</t>
  </si>
  <si>
    <t>Additional Financing - Great Lakes Trade Facilitation Project</t>
  </si>
  <si>
    <t>P178698</t>
  </si>
  <si>
    <t>Tonga Second Resilience Development Policy Financing:
Supplemental Financing</t>
  </si>
  <si>
    <t>P178729</t>
  </si>
  <si>
    <t>Rio de Janeiro Adjustment and Sustainable Development Policy
Loan</t>
  </si>
  <si>
    <t>P178730</t>
  </si>
  <si>
    <t>Second Additional Financing for the Shock Responsive Safety
Net for Human Capital Project</t>
  </si>
  <si>
    <t>P178747</t>
  </si>
  <si>
    <t>AF Strengthening DRM and Climate Resilience Project</t>
  </si>
  <si>
    <t>P178755</t>
  </si>
  <si>
    <t>AF Strengthening Primary Health Care and Surveillance in Haiti</t>
  </si>
  <si>
    <t>P178791</t>
  </si>
  <si>
    <t>Niger and Mauritania  Additional Financing to PRAPS-2</t>
  </si>
  <si>
    <t>P178794</t>
  </si>
  <si>
    <t>Financing of Recovery from Economic Emergency Ukraine
Supplemental Development Policy Loan</t>
  </si>
  <si>
    <t>P178816</t>
  </si>
  <si>
    <t>DRC Multisectoral Nutrition and Health Project</t>
  </si>
  <si>
    <t>P178817</t>
  </si>
  <si>
    <t>AF2 to Ukraine Emergency COVID-19 Response and Vaccination
project</t>
  </si>
  <si>
    <t>P178821</t>
  </si>
  <si>
    <t>Third Additional Financing for the Ethiopia COVID-19
Emergency Response Project</t>
  </si>
  <si>
    <t>P178848</t>
  </si>
  <si>
    <t>Additional Financing to the Paciﬁc Resilience Project in Tonga</t>
  </si>
  <si>
    <t>P178849</t>
  </si>
  <si>
    <t>Additional Financing to the Tonga Safe and Resilient Schools
Project</t>
  </si>
  <si>
    <t>P178866</t>
  </si>
  <si>
    <t>Lebanon: Wheat supply emergency response project</t>
  </si>
  <si>
    <t>P178886</t>
  </si>
  <si>
    <t>Additional Financing for Somalia COVID-19 Emergency
Vaccination Project</t>
  </si>
  <si>
    <t>P178887</t>
  </si>
  <si>
    <t>Somalia Urban Resilience Project Phase II Additional Financing</t>
  </si>
  <si>
    <t>P178894</t>
  </si>
  <si>
    <t>Niger COVID-19 Emergency Response Project- Second
Additional Financing</t>
  </si>
  <si>
    <t>P178912</t>
  </si>
  <si>
    <t>Romania Inclusive and Green Growth DPF</t>
  </si>
  <si>
    <t>P178914</t>
  </si>
  <si>
    <t>Emergency Power Restoration Project</t>
  </si>
  <si>
    <t>P178926</t>
  </si>
  <si>
    <t>Emergency Food Security and Resilience Support Project</t>
  </si>
  <si>
    <t>P178946</t>
  </si>
  <si>
    <t>Public Expenditures for Administrative Capacity Endurance
(PEACE) in Ukraine</t>
  </si>
  <si>
    <t>P178965</t>
  </si>
  <si>
    <t>Third AF to The Gambia COVID-19 Vaccine Preparedness and
Response Project</t>
  </si>
  <si>
    <t>P178992</t>
  </si>
  <si>
    <t>Social Protection Emergency Crisis Response Project</t>
  </si>
  <si>
    <t>P179010</t>
  </si>
  <si>
    <t>Tunisia Emergency Food Security Response Project</t>
  </si>
  <si>
    <t>P179095</t>
  </si>
  <si>
    <t>Scaling-up Shock Responsive Social Protection Project</t>
  </si>
  <si>
    <t>P160766</t>
  </si>
  <si>
    <t>Digital Tanzania Project</t>
  </si>
  <si>
    <t>P161305</t>
  </si>
  <si>
    <t>HORN OF AFRICA GATEWAY DEVELOPMENT PROJECT</t>
  </si>
  <si>
    <t>Eastern
Africa</t>
  </si>
  <si>
    <t>P161534</t>
  </si>
  <si>
    <t>Climate-Smart Agriculture and Water Management Project</t>
  </si>
  <si>
    <t>P161833</t>
  </si>
  <si>
    <t>Additional Financing for the KALAHI-CIDSS National
Community Driven Development Project</t>
  </si>
  <si>
    <t>P162178</t>
  </si>
  <si>
    <t>China Food Safety Improvement Project</t>
  </si>
  <si>
    <t>P162916</t>
  </si>
  <si>
    <t>Mauritania Youth Employability Project</t>
  </si>
  <si>
    <t>P163143</t>
  </si>
  <si>
    <t>MAURITANIA - Basic Education Sector Support Project -
Phase 2</t>
  </si>
  <si>
    <t>P163418</t>
  </si>
  <si>
    <t>Nepal Urban Governance and Infrastructure Project</t>
  </si>
  <si>
    <t>P163428</t>
  </si>
  <si>
    <t>Philippines Customs Modernization Project</t>
  </si>
  <si>
    <t>P163461</t>
  </si>
  <si>
    <t>Khyber Pakhtunkhwa Hydropower and Renewable Energy
Development</t>
  </si>
  <si>
    <t>P164032</t>
  </si>
  <si>
    <t>Mali Improving Education Quality and Results for All
Project (MIQRA)</t>
  </si>
  <si>
    <t>P164184</t>
  </si>
  <si>
    <t>Guinea Commercial Agriculture Development Project</t>
  </si>
  <si>
    <t>P164212</t>
  </si>
  <si>
    <t>Sierra Leone Economic Diversiﬁcation Project</t>
  </si>
  <si>
    <t>P164271</t>
  </si>
  <si>
    <t>Governance of Extractives for Local Development &amp;
COVID-19 response Project</t>
  </si>
  <si>
    <t>P164416</t>
  </si>
  <si>
    <t>Burundi Skills for Jobs: Women and Youth Project</t>
  </si>
  <si>
    <t>P164575</t>
  </si>
  <si>
    <t>Public Sector Eﬃciency and Green Recovery DPL</t>
  </si>
  <si>
    <t>P164847</t>
  </si>
  <si>
    <t>Southern Africa Trade and Connectivity Project</t>
  </si>
  <si>
    <t>Southern
Africa</t>
  </si>
  <si>
    <t>P164920</t>
  </si>
  <si>
    <t>Tanzania Roads to Inclusion and Socioeconomic
Opportunities (RISE) Project</t>
  </si>
  <si>
    <t>P165017</t>
  </si>
  <si>
    <t>Second Rwanda Urban Development Project</t>
  </si>
  <si>
    <t>P165128</t>
  </si>
  <si>
    <t>Boosting Inclusive Growth for Zanzibar: Integrated
Development Project</t>
  </si>
  <si>
    <t>P166020</t>
  </si>
  <si>
    <t>West Bengal Inland Water Transport, Logistics and Spatial
Development Project</t>
  </si>
  <si>
    <t>P166072</t>
  </si>
  <si>
    <t>Valorization of Investments in the Valley of the Benue</t>
  </si>
  <si>
    <t>P166193</t>
  </si>
  <si>
    <t>Comoros Financial Inclusion Project</t>
  </si>
  <si>
    <t>P166415</t>
  </si>
  <si>
    <t>Higher Education for Economic Transformation Project</t>
  </si>
  <si>
    <t>P166570</t>
  </si>
  <si>
    <t>Uganda Secondary Education Expansion Project</t>
  </si>
  <si>
    <t>P166785</t>
  </si>
  <si>
    <t>Solar Energy and Access Project</t>
  </si>
  <si>
    <t>P166805</t>
  </si>
  <si>
    <t>Angola - Electricity Sector Improvement and Access Project</t>
  </si>
  <si>
    <t>P166820</t>
  </si>
  <si>
    <t>Fourth Phase of the Central Asia Regional Links Program</t>
  </si>
  <si>
    <t>P167054</t>
  </si>
  <si>
    <t>Improvement of Skills Development in Mozambique</t>
  </si>
  <si>
    <t>P167506</t>
  </si>
  <si>
    <t>Accelerating and Strengthening Skills for Economic
Transformation</t>
  </si>
  <si>
    <t>P167543</t>
  </si>
  <si>
    <t>Niger: Smart Villages for rural growth and digital inclusion</t>
  </si>
  <si>
    <t>P167569</t>
  </si>
  <si>
    <t>Regional Electricity Access and BEST Project</t>
  </si>
  <si>
    <t>Western
Africa</t>
  </si>
  <si>
    <t>P167814</t>
  </si>
  <si>
    <t>Second Kenya Informal Settlements Improvement Project</t>
  </si>
  <si>
    <t>P167820</t>
  </si>
  <si>
    <t>Energy Utility Performance and Reliability Improvement
Project</t>
  </si>
  <si>
    <t>P167890</t>
  </si>
  <si>
    <t>Republic of Congo, Kobikisa Health System Strengthening
Project</t>
  </si>
  <si>
    <t>P168074</t>
  </si>
  <si>
    <t>AGP2 - Additional Financing</t>
  </si>
  <si>
    <t>P168097</t>
  </si>
  <si>
    <t>Meghalaya Integrated Transport Project</t>
  </si>
  <si>
    <t>P168332</t>
  </si>
  <si>
    <t>Third Fiscal Consolidation and Inclusive Growth DPO</t>
  </si>
  <si>
    <t>P168335</t>
  </si>
  <si>
    <t>STP COVID-19 Human and Economic Response, Recovery
and Resilience DPO</t>
  </si>
  <si>
    <t>Sao Tome
and Principe</t>
  </si>
  <si>
    <t>P168336</t>
  </si>
  <si>
    <t>Second Angola Growth and Inclusion Development Policy
Financing Operation</t>
  </si>
  <si>
    <t>P168411</t>
  </si>
  <si>
    <t>Additional Financing to GEQIP-E for Refugees Integration</t>
  </si>
  <si>
    <t>P168474</t>
  </si>
  <si>
    <t>Second Consolidation and Social Inclusion Development
Program</t>
  </si>
  <si>
    <t>Central
African
Republic</t>
  </si>
  <si>
    <t>P168484</t>
  </si>
  <si>
    <t>Additional Financing For Modern Food Storage Facilities
Project</t>
  </si>
  <si>
    <t>P168577</t>
  </si>
  <si>
    <t>Financial Inclusion and Entrepreneurship Scaling Project</t>
  </si>
  <si>
    <t>P168608</t>
  </si>
  <si>
    <t>Resilient Urban Sierra Leone Project</t>
  </si>
  <si>
    <t>P168613</t>
  </si>
  <si>
    <t>Guinea Natural Resources, Mining and Environmental
Management Project</t>
  </si>
  <si>
    <t>P168633</t>
  </si>
  <si>
    <t>P168699</t>
  </si>
  <si>
    <t>Girls Empowerment and Learning for All Project</t>
  </si>
  <si>
    <t>P168725</t>
  </si>
  <si>
    <t>Bangladesh Third Programmatic Jobs Development Policy
Credit</t>
  </si>
  <si>
    <t>P168812</t>
  </si>
  <si>
    <t>Promote Access to Finance, Entrepreneurship and
Employment in Mali</t>
  </si>
  <si>
    <t>P168862</t>
  </si>
  <si>
    <t>Sava and Drina Rivers Corridors Integrated Development
Program</t>
  </si>
  <si>
    <t>P168961</t>
  </si>
  <si>
    <t>Higher Education Acceleration and Transformation Project</t>
  </si>
  <si>
    <t>P168993</t>
  </si>
  <si>
    <t>Strengthening Quality of the Social Protection System</t>
  </si>
  <si>
    <t>P169021</t>
  </si>
  <si>
    <t>National Agriculture Development Program</t>
  </si>
  <si>
    <t>P169025</t>
  </si>
  <si>
    <t>Second Additional Financing for Philippine Rural
Development Project</t>
  </si>
  <si>
    <t>P169071</t>
  </si>
  <si>
    <t>Punjab Rural Sustainable Water Supply and Sanitation
Project</t>
  </si>
  <si>
    <t>P169120</t>
  </si>
  <si>
    <t>South Sudan Resilient Agricultural Livelihoods Project</t>
  </si>
  <si>
    <t>P169179</t>
  </si>
  <si>
    <t>Kiribati Second Inclusive Growth and Resilience
Development Policy Operation</t>
  </si>
  <si>
    <t>P169222</t>
  </si>
  <si>
    <t>Girls Empowerment and Quality Education for All Project</t>
  </si>
  <si>
    <t>P169267</t>
  </si>
  <si>
    <t>Support to Land and Mining Management Strengthening
Project</t>
  </si>
  <si>
    <t>P169342</t>
  </si>
  <si>
    <t>BD Rural Water, Sanitation and Hygiene for Human Capital
Development  Project</t>
  </si>
  <si>
    <t>P169413</t>
  </si>
  <si>
    <t>Digital Governance and Identiﬁcation Management
System Project- PRODIGY</t>
  </si>
  <si>
    <t>P169524</t>
  </si>
  <si>
    <t>Albania Fiscal Sustainability and Growth Development
Policy Financing</t>
  </si>
  <si>
    <t>P169561</t>
  </si>
  <si>
    <t>Zanzibar Energy Sector Transformation and Access Project</t>
  </si>
  <si>
    <t>P169698</t>
  </si>
  <si>
    <t>Log-In Georgia</t>
  </si>
  <si>
    <t>P169742</t>
  </si>
  <si>
    <t>Ghana Development Finance Project</t>
  </si>
  <si>
    <t>P169921</t>
  </si>
  <si>
    <t>Edo Basic Education Sector and Skills Transformation
Operation</t>
  </si>
  <si>
    <t>P169930</t>
  </si>
  <si>
    <t>Cambodia Road Connectivity Improvement</t>
  </si>
  <si>
    <t>P169943</t>
  </si>
  <si>
    <t>Urban Productive Safety Net and Jobs Project</t>
  </si>
  <si>
    <t>P169945</t>
  </si>
  <si>
    <t>Additional Financing for West Africa Regional
Communications Infrastructure Program (WARCIP) Togo
Project – APL2</t>
  </si>
  <si>
    <t>P169949</t>
  </si>
  <si>
    <t>South Sudan Enhancing Community Resilience and Local
Governance Project</t>
  </si>
  <si>
    <t>P169970</t>
  </si>
  <si>
    <t>Afghanistan Water, Sanitation, Hygiene and Institutional
Support Project</t>
  </si>
  <si>
    <t>P170025</t>
  </si>
  <si>
    <t>Additional Financing to the Flood Risk Management
project</t>
  </si>
  <si>
    <t>P170206</t>
  </si>
  <si>
    <t>Modernizing Uzbekistan National Innovation System
Project</t>
  </si>
  <si>
    <t>P170215</t>
  </si>
  <si>
    <t>Rural Enterprise and Economic Development Project</t>
  </si>
  <si>
    <t>P170278</t>
  </si>
  <si>
    <t>Lesotho Nutrition and Health System Strengthening
Project</t>
  </si>
  <si>
    <t>Health Nutrition and
Population</t>
  </si>
  <si>
    <t>P170365</t>
  </si>
  <si>
    <t>Sustainable Livestock Development Program For Results</t>
  </si>
  <si>
    <t>P170419</t>
  </si>
  <si>
    <t>Morocco Green Generation Program-for-Results</t>
  </si>
  <si>
    <t>P170425</t>
  </si>
  <si>
    <t>Benin Youth Inclusion Project</t>
  </si>
  <si>
    <t>P170452</t>
  </si>
  <si>
    <t>Burkina Faso - Education Access and Quality Improvement
Project Additional Financing</t>
  </si>
  <si>
    <t>P170471</t>
  </si>
  <si>
    <t>Additional Financing to the Guyana Secondary Education
Improvement Project</t>
  </si>
  <si>
    <t>P170559</t>
  </si>
  <si>
    <t>Lao Landscapes and Livelihoods Project</t>
  </si>
  <si>
    <t>Environment Natural
Resources and the Blue
Economy</t>
  </si>
  <si>
    <t>P170561</t>
  </si>
  <si>
    <t>Secondary Education and Skills Development Project</t>
  </si>
  <si>
    <t>P170598</t>
  </si>
  <si>
    <t>Navoi Scaling Solar Independent Power Producer Project</t>
  </si>
  <si>
    <t>P170604</t>
  </si>
  <si>
    <t>Additional Financing of the Smallholder Commercialization
and Agribusiness Development Project</t>
  </si>
  <si>
    <t>P170645</t>
  </si>
  <si>
    <t>Chhattisgarh Inclusive Rural and Accelerated Agriculture
Growth Project</t>
  </si>
  <si>
    <t>P170664</t>
  </si>
  <si>
    <t>Adolescent Girls Initiative for Learning and Empowerment</t>
  </si>
  <si>
    <t>P170734</t>
  </si>
  <si>
    <t>Nigeria Sustainable Urban and Rural Water Supply,
Sanitation and Hygiene Program-for-Results</t>
  </si>
  <si>
    <t>P170811</t>
  </si>
  <si>
    <t>Punjab Municipal Services Improvement Project</t>
  </si>
  <si>
    <t>P170839</t>
  </si>
  <si>
    <t>Green Finance Demonstration Project</t>
  </si>
  <si>
    <t>P170843</t>
  </si>
  <si>
    <t>Water Supply and Sanitation Improvement Project AF</t>
  </si>
  <si>
    <t>P170868</t>
  </si>
  <si>
    <t>Serbia Railway Sector Modernization</t>
  </si>
  <si>
    <t>P170873</t>
  </si>
  <si>
    <t>P170914</t>
  </si>
  <si>
    <t>Promoting Competitiveness and Enhancing Resilience to
Natural Disasters Sub-program 2 Development Policy Loan</t>
  </si>
  <si>
    <t>P170954</t>
  </si>
  <si>
    <t>Senegal - Additional Financing for Saint-Louis Emergency
Recovery and Resilience Project</t>
  </si>
  <si>
    <t>P171034</t>
  </si>
  <si>
    <t>Ethiopia Digital Foundations Project</t>
  </si>
  <si>
    <t>P171050</t>
  </si>
  <si>
    <t>Ukraine Improving Higher Education for Results Project</t>
  </si>
  <si>
    <t>P171056</t>
  </si>
  <si>
    <t>Support for resilient livelihoods in the South of Madagascar</t>
  </si>
  <si>
    <t>P171059</t>
  </si>
  <si>
    <t>Enhancing Sierra Leone Energy Access</t>
  </si>
  <si>
    <t>P171080</t>
  </si>
  <si>
    <t>Cabo Verde Second State-Owned Enterprises Reform and
Fiscal Management Development Policy Financing</t>
  </si>
  <si>
    <t>P171099</t>
  </si>
  <si>
    <t>Digital Cabo Verde Project</t>
  </si>
  <si>
    <t>P171141</t>
  </si>
  <si>
    <t>Kinshasa Multisector Development and Urban Resilience
Project</t>
  </si>
  <si>
    <t>P171158</t>
  </si>
  <si>
    <t>Central African Republic Human Capital and Women and
Girls' Empowerment (Maïngo) Project</t>
  </si>
  <si>
    <t>P171216</t>
  </si>
  <si>
    <t>Ho Chi Minh City Development Policy Operation - 2</t>
  </si>
  <si>
    <t>P171225</t>
  </si>
  <si>
    <t>West Africa Regional Energy Trade Development Policy
Financing Program</t>
  </si>
  <si>
    <t>P171284</t>
  </si>
  <si>
    <t>Third Additional Financing for the Agriculture
Competitiveness Project</t>
  </si>
  <si>
    <t>P171305</t>
  </si>
  <si>
    <t>Uganda Digital Acceleration Project - GovNet</t>
  </si>
  <si>
    <t>P171339</t>
  </si>
  <si>
    <t>Uganda: Roads and Bridges in the Refugee Hosting
Districts/Koboko-Yumbe-Moyo Road Corridor Project</t>
  </si>
  <si>
    <t>P171417</t>
  </si>
  <si>
    <t>Punjab Resource Improvement and Digital Eﬀectiveness</t>
  </si>
  <si>
    <t>P171419</t>
  </si>
  <si>
    <t>Philippines Seismic Risk Reduction and Resilience Project</t>
  </si>
  <si>
    <t>P171449</t>
  </si>
  <si>
    <t>Maputo Urban Transformation Project</t>
  </si>
  <si>
    <t>P171516</t>
  </si>
  <si>
    <t>Nurturing Excellence in Higher Education Program for
Results</t>
  </si>
  <si>
    <t>P171554</t>
  </si>
  <si>
    <t>First Programmatic Human Capital for Inclusive Growth
DPF</t>
  </si>
  <si>
    <t>P171613</t>
  </si>
  <si>
    <t>Cote d'Ivoire Agri-Food Sector Development Project</t>
  </si>
  <si>
    <t>P171620</t>
  </si>
  <si>
    <t>Ghana Additional Financing for Greater Accra Metropolitan
Area Sanitation and Water Project</t>
  </si>
  <si>
    <t>P171645</t>
  </si>
  <si>
    <t>Turkey Organized Industrial Zones Project</t>
  </si>
  <si>
    <t>Turkey</t>
  </si>
  <si>
    <t>P171664</t>
  </si>
  <si>
    <t>Economic Linkages for Diversiﬁcation</t>
  </si>
  <si>
    <t>P171683</t>
  </si>
  <si>
    <t>Electricity Sector Transformation and Resilient
Transmission</t>
  </si>
  <si>
    <t>P171742</t>
  </si>
  <si>
    <t>Access to Distributed Electricity and Lighting in Ethiopia
(ADELE)</t>
  </si>
  <si>
    <t>P171751</t>
  </si>
  <si>
    <t>Uzbekistan: Supporting a Transparent and Inclusive
Market Transition</t>
  </si>
  <si>
    <t>P171764</t>
  </si>
  <si>
    <t>Samoa First Response, Recovery and Resilience
Development Policy Operation with a Catastrophe
Deferred Drawdown Option</t>
  </si>
  <si>
    <t>P171778</t>
  </si>
  <si>
    <t>Water Supply and Wastewater Services Improvement
Project</t>
  </si>
  <si>
    <t>P171793</t>
  </si>
  <si>
    <t>ENHANCING NIGER NORTHEASTERN CONNECTIVITY</t>
  </si>
  <si>
    <t>P171854</t>
  </si>
  <si>
    <t>Congo Rep. Additional Financing for Skills Development for
Employability Project</t>
  </si>
  <si>
    <t>P171886</t>
  </si>
  <si>
    <t>Strengthening Afghanistan’s Financial Intermediation</t>
  </si>
  <si>
    <t>P171892</t>
  </si>
  <si>
    <t>Tax Reform Operation</t>
  </si>
  <si>
    <t>P171924</t>
  </si>
  <si>
    <t>RMI Education and Skills Strengthening Project</t>
  </si>
  <si>
    <t>P171973</t>
  </si>
  <si>
    <t>Primary Education Improvement Project</t>
  </si>
  <si>
    <t>P171976</t>
  </si>
  <si>
    <t>Haiti Digital Acceleration Project</t>
  </si>
  <si>
    <t>P172024</t>
  </si>
  <si>
    <t>Helping Enterprises Access Liquidity in the Republic of
Croatia</t>
  </si>
  <si>
    <t>P172031</t>
  </si>
  <si>
    <t>Improving Healthcare Services in Somalia Project (“Damal
Caaﬁmaad”)</t>
  </si>
  <si>
    <t>P172213</t>
  </si>
  <si>
    <t>Nagaland: Enhancing Classroom Teaching and Resources</t>
  </si>
  <si>
    <t>P172225</t>
  </si>
  <si>
    <t>Federated States of Micronesia Prioritized Road
Investment and Management Enhancements Project</t>
  </si>
  <si>
    <t>P172226</t>
  </si>
  <si>
    <t>Raising and Accelerating MSME Performance</t>
  </si>
  <si>
    <t>P172255</t>
  </si>
  <si>
    <t>Additional Financing to Refugees and Host Communities
Support Project</t>
  </si>
  <si>
    <t>P172325</t>
  </si>
  <si>
    <t>Hunan Subnational Governance and Rural Public Service
Delivery Program for Results</t>
  </si>
  <si>
    <t>P172348</t>
  </si>
  <si>
    <t>Eastern Ukraine: Reconnect, Recover, Revitalize (3R)
Project</t>
  </si>
  <si>
    <t>P172422</t>
  </si>
  <si>
    <t>Senegal Cadastre and Land Tenure Improvement Project</t>
  </si>
  <si>
    <t>P172425</t>
  </si>
  <si>
    <t>Competitive Value Chains for Jobs and Economic
Transformation Project</t>
  </si>
  <si>
    <t>P172434</t>
  </si>
  <si>
    <t>Somalia Education for Human Capital Development
Project</t>
  </si>
  <si>
    <t>P172439</t>
  </si>
  <si>
    <t>Indonesia Investment and Trade Reforms DPL</t>
  </si>
  <si>
    <t>P172455</t>
  </si>
  <si>
    <t>First Amazonas Fiscal and Environmental Sustainability
Programmatic DPF</t>
  </si>
  <si>
    <t>P172479</t>
  </si>
  <si>
    <t>Strengthen Ethiopia’s Adaptive Safety Net</t>
  </si>
  <si>
    <t>P172492</t>
  </si>
  <si>
    <t>Accountable Governance for Basic Service Delivery</t>
  </si>
  <si>
    <t>P172528</t>
  </si>
  <si>
    <t>State-Owned Enterprises related Fiscal Management
Project - Additional Financing</t>
  </si>
  <si>
    <t>P172535</t>
  </si>
  <si>
    <t>Colombia: Resilient and Inclusive Housing Project</t>
  </si>
  <si>
    <t>P172548</t>
  </si>
  <si>
    <t>Greater Cairo Air Pollution Management and Climate
Change Project</t>
  </si>
  <si>
    <t>P172562</t>
  </si>
  <si>
    <t>Turkey Resilient Landscape Integration Project (TULIP)</t>
  </si>
  <si>
    <t>P172594</t>
  </si>
  <si>
    <t>Rwanda - Energy Access and Quality Improvement Project</t>
  </si>
  <si>
    <t>P172605</t>
  </si>
  <si>
    <t>Salvador Social Multi-Sector Service Delivery Project II</t>
  </si>
  <si>
    <t>P172627</t>
  </si>
  <si>
    <t>Skills for A Vibrant Economy Project</t>
  </si>
  <si>
    <t>P172628</t>
  </si>
  <si>
    <t>Securing Human Investments to Foster Transformation II</t>
  </si>
  <si>
    <t>P172647</t>
  </si>
  <si>
    <t>Mexico National Digital Identity System to Facilitate
Inclusion</t>
  </si>
  <si>
    <t>P172657</t>
  </si>
  <si>
    <t>Improving Learning and Empowering Girls in Mozambique</t>
  </si>
  <si>
    <t>P172689</t>
  </si>
  <si>
    <t>BUENOS AIRES WATER SUPPLY AND SANITATION WITH A
FOCUS ON VULNERABLE AREAS PROGRAM</t>
  </si>
  <si>
    <t>P172749</t>
  </si>
  <si>
    <t>Benin Second Fiscal Management and Structural
Transformation DPF</t>
  </si>
  <si>
    <t>P172788</t>
  </si>
  <si>
    <t>Accelerating Renewable Energy Integration and
Sustainable Energy</t>
  </si>
  <si>
    <t>P172809</t>
  </si>
  <si>
    <t>Morocco COVID-19 Social Protection Emergency Response
Project</t>
  </si>
  <si>
    <t>P172868</t>
  </si>
  <si>
    <t>UGANDA INTERGOVERNMENTAL FISCAL TRANSFERS -
ADDITIONAL FINANCING</t>
  </si>
  <si>
    <t>P172885</t>
  </si>
  <si>
    <t>Additional Financing for the Education Reform Support
Project</t>
  </si>
  <si>
    <t>P172891</t>
  </si>
  <si>
    <t>Nigeria Distribution Sector Recovery Program</t>
  </si>
  <si>
    <t>P172899</t>
  </si>
  <si>
    <t>Promoting Access to Finance for Productive Purposes for
MSMEs</t>
  </si>
  <si>
    <t>P172924</t>
  </si>
  <si>
    <t>Additional Financing for Public Finance Management
Modernization Project 2</t>
  </si>
  <si>
    <t>P172979</t>
  </si>
  <si>
    <t>Djibouti Integrated Slum Upgrading Project - Additional
Financing</t>
  </si>
  <si>
    <t>P173001</t>
  </si>
  <si>
    <t>Tax Administration Reform Project in Uzbekistan</t>
  </si>
  <si>
    <t>P173013</t>
  </si>
  <si>
    <t>Niger Adaptive Safety Net Project 2 Additional Financing</t>
  </si>
  <si>
    <t>P173021</t>
  </si>
  <si>
    <t>Solid Waste Emergency and Eﬃciency Project</t>
  </si>
  <si>
    <t>P173044</t>
  </si>
  <si>
    <t>Finance for Growth Development Policy Financing</t>
  </si>
  <si>
    <t>P173048</t>
  </si>
  <si>
    <t>Morocco Urban Transport Program PforR AF</t>
  </si>
  <si>
    <t>P173073</t>
  </si>
  <si>
    <t>Improving Early Childhood Development outcomes in rural
Morocco</t>
  </si>
  <si>
    <t>P173087</t>
  </si>
  <si>
    <t>Sindh Resilience Project Additional Financing</t>
  </si>
  <si>
    <t>P173113</t>
  </si>
  <si>
    <t>Niger Second Laying the Foundation for Inclusive
Development Policy Financing</t>
  </si>
  <si>
    <t>P173165</t>
  </si>
  <si>
    <t>Jamaica Foundations for Competitiveness and Growth
Project Additional Financing</t>
  </si>
  <si>
    <t>Jamaica</t>
  </si>
  <si>
    <t>P173197</t>
  </si>
  <si>
    <t>Regional Sahel Pastoralism Support Project II</t>
  </si>
  <si>
    <t>P173213</t>
  </si>
  <si>
    <t>Second Additional Financing for Citizens' Charter
Afghanistan Project</t>
  </si>
  <si>
    <t>P173232</t>
  </si>
  <si>
    <t>Indonesia Second Financial Sector Reform Development
Policy Financing</t>
  </si>
  <si>
    <t>P173249</t>
  </si>
  <si>
    <t>Indonesia Disaster Risk Finance &amp; Insurance</t>
  </si>
  <si>
    <t>P173252</t>
  </si>
  <si>
    <t>Health System Support Project (KIRA) Additional Financing
2</t>
  </si>
  <si>
    <t>P173259</t>
  </si>
  <si>
    <t>Medium-size Cities Integrated Urban Development Project
Additional Financing</t>
  </si>
  <si>
    <t>P173283</t>
  </si>
  <si>
    <t>Territorial Economic Empowerment for the Indigenous,
Afro-Ecuadorians and Montubian Peoples and Nationalities
(TEEIPAM)</t>
  </si>
  <si>
    <t>P173287</t>
  </si>
  <si>
    <t>The Gambia Essential Health Services Strengthening
Project</t>
  </si>
  <si>
    <t>P173344</t>
  </si>
  <si>
    <t>Third Additional Financing for Social Safety Net Project</t>
  </si>
  <si>
    <t>P173367</t>
  </si>
  <si>
    <t>LEBANON EMERGENCY CRISIS AND COVID-19 RESPONSE
SOCIAL SAFETY NET PROJECT</t>
  </si>
  <si>
    <t>P173387</t>
  </si>
  <si>
    <t>Early Warning, Early Finance and Early Action Project</t>
  </si>
  <si>
    <t>P173398</t>
  </si>
  <si>
    <t>Accelerating Impacts of CGIAR Climate Research for Africa
(AICCRA)</t>
  </si>
  <si>
    <t>P173399</t>
  </si>
  <si>
    <t>Actions to Strengthen Performance for Inclusive and
Responsive Education Program</t>
  </si>
  <si>
    <t>P173407</t>
  </si>
  <si>
    <t>Lao PDR Global Partnership for Education III: Learning and
Equity Acceleration Project</t>
  </si>
  <si>
    <t>P173416</t>
  </si>
  <si>
    <t>Liberia Electricity Sector Strengthening and Access Project
(LESSAP)</t>
  </si>
  <si>
    <t>P173424</t>
  </si>
  <si>
    <t>Resilient and Sustainable Infrastructure for Recovery DPF</t>
  </si>
  <si>
    <t>P173480</t>
  </si>
  <si>
    <t>Responding to COVID-19: Modern and Resilient Agri-food Value
Chains</t>
  </si>
  <si>
    <t>P173521</t>
  </si>
  <si>
    <t>Sudan Family Support Project</t>
  </si>
  <si>
    <t>Sudan</t>
  </si>
  <si>
    <t>P173558</t>
  </si>
  <si>
    <t>Fiji Recovery and Resilience First Development Policy Operation with
a Catastrophe-Deferred Drawdown Option</t>
  </si>
  <si>
    <t>P173568</t>
  </si>
  <si>
    <t>Tunisia Integrated Disaster Resilience Program</t>
  </si>
  <si>
    <t>P173582</t>
  </si>
  <si>
    <t>Emergency Social Protection Enhancement and COVID-19 Response
Project</t>
  </si>
  <si>
    <t>P173698</t>
  </si>
  <si>
    <t>Crisis Response and Recovery in Guatemala DPL</t>
  </si>
  <si>
    <t>P173704</t>
  </si>
  <si>
    <t>Gujarat Outcomes for Accelerated Learning (GOAL)</t>
  </si>
  <si>
    <t>P173748</t>
  </si>
  <si>
    <t>Second Additional Financing to Reaching Out of School Children
Project</t>
  </si>
  <si>
    <t>P173749</t>
  </si>
  <si>
    <t>Benin Electricity Access Scale-up (BEAS) Project</t>
  </si>
  <si>
    <t>P173769</t>
  </si>
  <si>
    <t>Additional Financing for Health Equity and Quality Improvement
Project (H-EQIP)</t>
  </si>
  <si>
    <t>P173823</t>
  </si>
  <si>
    <t>Nicaragua COVID-19 Response</t>
  </si>
  <si>
    <t>P173830</t>
  </si>
  <si>
    <t>Community-Based Recovery and Stabilization Project for the Sahel</t>
  </si>
  <si>
    <t>P173933</t>
  </si>
  <si>
    <t>Solomon Islands COVID-19 Emergency Response Project</t>
  </si>
  <si>
    <t>P173958</t>
  </si>
  <si>
    <t>Mizoram Health Systems Strengthening Project</t>
  </si>
  <si>
    <t>P173975</t>
  </si>
  <si>
    <t>Georgia Relief and Recovery for Micro, Small, and Medium
Enterprises</t>
  </si>
  <si>
    <t>P173977</t>
  </si>
  <si>
    <t>Modernizing the National Statistical System in Tajikistan</t>
  </si>
  <si>
    <t>P173978</t>
  </si>
  <si>
    <t>Supporting Andhra's Learning Transformation</t>
  </si>
  <si>
    <t>P173980</t>
  </si>
  <si>
    <t>Nigeria COVID-19 Preparedness and Response Project</t>
  </si>
  <si>
    <t>P173982</t>
  </si>
  <si>
    <t>Nepal Programmatic Fiscal Policy for Growth, Recovery and
Resilience DPC</t>
  </si>
  <si>
    <t>P174000</t>
  </si>
  <si>
    <t>Environmental Sustainability and Urban Resilience DPF</t>
  </si>
  <si>
    <t>P174002</t>
  </si>
  <si>
    <t>Sustainable Rural Economy Program</t>
  </si>
  <si>
    <t>P174004</t>
  </si>
  <si>
    <t>Second Financial and Digital Inclusion Development Policy Financing</t>
  </si>
  <si>
    <t>P174007</t>
  </si>
  <si>
    <t>Ulaanbaatar Sustainable Urban Transport Project</t>
  </si>
  <si>
    <t>P174027</t>
  </si>
  <si>
    <t>Second Accelerating India's COVID-19 Social Protection Response
(PMGKY)</t>
  </si>
  <si>
    <t>P174028</t>
  </si>
  <si>
    <t>Emergency Support for MSMEs Project</t>
  </si>
  <si>
    <t>P174041</t>
  </si>
  <si>
    <t>Uganda COVID-19 Response and Emergency Preparedness Project</t>
  </si>
  <si>
    <t>P174042</t>
  </si>
  <si>
    <t>Nigeria SFTAS Additional Financing for Covid-19 Response PforR</t>
  </si>
  <si>
    <t>P174049</t>
  </si>
  <si>
    <t>Provision of Essential Health Services Project Additional
Financing</t>
  </si>
  <si>
    <t>P174056</t>
  </si>
  <si>
    <t>Additional Financing for Digitizing Implementation
Monitoring and Public Procurement Project</t>
  </si>
  <si>
    <t>P174063</t>
  </si>
  <si>
    <t>Guinea COVID-19  Crisis Response Development Policy
Financing</t>
  </si>
  <si>
    <t>P174066</t>
  </si>
  <si>
    <t>Beneﬁciary FIRST Social Protection Project</t>
  </si>
  <si>
    <t>P174072</t>
  </si>
  <si>
    <t>Social Protection Emergency Response and Delivery
Systems Project</t>
  </si>
  <si>
    <t>P174085</t>
  </si>
  <si>
    <t>Recovery and Advancement of Informal Sector Employment</t>
  </si>
  <si>
    <t>P174101</t>
  </si>
  <si>
    <t>Albania Emergency COVID-19 Response Project</t>
  </si>
  <si>
    <t>P174107</t>
  </si>
  <si>
    <t>Panama Pandemic Response and Growth Recovery
Development Policy Operation</t>
  </si>
  <si>
    <t>P174108</t>
  </si>
  <si>
    <t>Cameroon COVID-19 Preparedness and Response Project</t>
  </si>
  <si>
    <t>P174110</t>
  </si>
  <si>
    <t>Cote D'Ivoire COVID-19 Emergency DPO 2021</t>
  </si>
  <si>
    <t>P174111</t>
  </si>
  <si>
    <t>Adaptive Social Protection for Increased Resilience Project</t>
  </si>
  <si>
    <t>P174112</t>
  </si>
  <si>
    <t>Emergency Firm Support Project</t>
  </si>
  <si>
    <t>P174114</t>
  </si>
  <si>
    <t>NIGERIA: COVID-19 Action Recovery and Economic Stimulus
Program</t>
  </si>
  <si>
    <t>P174115</t>
  </si>
  <si>
    <t>Ecuador Third Inclusive and Sustainable Growth DPL</t>
  </si>
  <si>
    <t>P174119</t>
  </si>
  <si>
    <t>COVID-19 Relief Eﬀort for Afghan Communities and
Households (REACH)</t>
  </si>
  <si>
    <t>P174144</t>
  </si>
  <si>
    <t>Turkey Rapid Support for Micro and Small Enterprises
during the COVID-19 crisis</t>
  </si>
  <si>
    <t>P174150</t>
  </si>
  <si>
    <t>Mexico Strengthening Economic Sustainability DPF</t>
  </si>
  <si>
    <t>P174152</t>
  </si>
  <si>
    <t>Mozambique Covid19 Response DPO</t>
  </si>
  <si>
    <t>P174153</t>
  </si>
  <si>
    <t>Sao Tome and Principe: Institutional Capacity Building
Project - AF</t>
  </si>
  <si>
    <t>P174155</t>
  </si>
  <si>
    <t>Mauritania COVID-19 Emergency DPO</t>
  </si>
  <si>
    <t>P174163</t>
  </si>
  <si>
    <t>Additional Financing for Uganda Reproductive, Maternal
and Child Health Services Improvement Project</t>
  </si>
  <si>
    <t>P174169</t>
  </si>
  <si>
    <t>Micro, Small, and Medium Enterprise Access to Finance
Emergency Support and Recovery Project</t>
  </si>
  <si>
    <t>P174177</t>
  </si>
  <si>
    <t>Peru: Strengthening of the Public Health Emergency
Preparedness and Response</t>
  </si>
  <si>
    <t>P174185</t>
  </si>
  <si>
    <t>Zambia COVID-19 Emergency Response and Health Systems
Preparedness Project</t>
  </si>
  <si>
    <t>P174197</t>
  </si>
  <si>
    <t>Brazil: Income Support for the Poor aﬀected by COVID-19</t>
  </si>
  <si>
    <t>P174227</t>
  </si>
  <si>
    <t>Additional Financing Comprehensive Approach to Health
System Strengthening</t>
  </si>
  <si>
    <t>P174234</t>
  </si>
  <si>
    <t>Afghanistan COVID-19 Response Development Policy Grant</t>
  </si>
  <si>
    <t>P174260</t>
  </si>
  <si>
    <t>Comoros Emergency DPO for Covid-19 response</t>
  </si>
  <si>
    <t>P174266</t>
  </si>
  <si>
    <t>Togo Essential Quality Health Services For Universal Health
Coverage Project</t>
  </si>
  <si>
    <t>P174267</t>
  </si>
  <si>
    <t>China Plastic Waste Reduction Project</t>
  </si>
  <si>
    <t>P174285</t>
  </si>
  <si>
    <t>CASA1000 Community Support Project COVID-19 Additional
Financing - Kyrgyz Republic</t>
  </si>
  <si>
    <t>P174294</t>
  </si>
  <si>
    <t>COVID-19 Response Additional Financing</t>
  </si>
  <si>
    <t>P174314</t>
  </si>
  <si>
    <t>Locust Emergency and Food Security Project</t>
  </si>
  <si>
    <t>P174315</t>
  </si>
  <si>
    <t>Burkina Faso COVID-19 Crisis-Response Development Policy
Financing</t>
  </si>
  <si>
    <t>P174316</t>
  </si>
  <si>
    <t>Additional Financing – Third Village Investment Project
(COVID-19 Response)</t>
  </si>
  <si>
    <t>P174318</t>
  </si>
  <si>
    <t>Integrated Dairy Productivity Improvement Project
Additional Financing</t>
  </si>
  <si>
    <t>P174328</t>
  </si>
  <si>
    <t>Innovation for Rural Competitiveness Project - COMRURAL
III</t>
  </si>
  <si>
    <t>P174336</t>
  </si>
  <si>
    <t>Guinea-Bissau Emergency Food Security Project</t>
  </si>
  <si>
    <t>P174346</t>
  </si>
  <si>
    <t>Saint Lucia COVID-19 Response, Recovery and Resilience
Development Policy Credit</t>
  </si>
  <si>
    <t>P174347</t>
  </si>
  <si>
    <t>Papua New Guinea Crisis Response and Sustainable
Recovery Development Policy Operation</t>
  </si>
  <si>
    <t>P174348</t>
  </si>
  <si>
    <t>Emergency Agriculture and Food Supply Project</t>
  </si>
  <si>
    <t>P174376</t>
  </si>
  <si>
    <t>Togo Emergency Covid-19 DPO 2021</t>
  </si>
  <si>
    <t>P174379</t>
  </si>
  <si>
    <t>Regional Connectivity and Development Project</t>
  </si>
  <si>
    <t>P174388</t>
  </si>
  <si>
    <t>Madagascar Covid-19 Response DPO</t>
  </si>
  <si>
    <t>P174417</t>
  </si>
  <si>
    <t>Recovery of Economic Activity for Liberian Informal Sector
Employment Project</t>
  </si>
  <si>
    <t>P174436</t>
  </si>
  <si>
    <t>Second Additional Financing for COVID-19 Response under
Social Safety Nets Modernization Project</t>
  </si>
  <si>
    <t>P174440</t>
  </si>
  <si>
    <t>Peru: Strengthening Foundations for Post COVID-19
Recovery DPF</t>
  </si>
  <si>
    <t>P174447</t>
  </si>
  <si>
    <t>Eswatini - Economic Recovery Development Policy Financing
I</t>
  </si>
  <si>
    <t>P174484</t>
  </si>
  <si>
    <t>Pakistan Crisis-Resilient Social Protection (CRISP)</t>
  </si>
  <si>
    <t>P174527</t>
  </si>
  <si>
    <t>Grenada COVID-19 Crisis Response and Fiscal Management
DPC</t>
  </si>
  <si>
    <t>P174531</t>
  </si>
  <si>
    <t>Jamaica COVID-19 Response and Recovery Development
Policy Financing</t>
  </si>
  <si>
    <t>P174539</t>
  </si>
  <si>
    <t>Social Protection and Skills Development Project Additional
Financing</t>
  </si>
  <si>
    <t>P174546</t>
  </si>
  <si>
    <t>Emergency Locust Response Project</t>
  </si>
  <si>
    <t>P174547</t>
  </si>
  <si>
    <t>AF for COVID-19 Response under the Service Delivery and
Support to Communities Aﬀected by Displacement Project</t>
  </si>
  <si>
    <t>P174553</t>
  </si>
  <si>
    <t>Pakistan Program for Aﬀordable and Clean Energy (PACE)</t>
  </si>
  <si>
    <t>P174566</t>
  </si>
  <si>
    <t>Integrated Cash Transfer and Human Capital Project
Additional Financing</t>
  </si>
  <si>
    <t>P174600</t>
  </si>
  <si>
    <t>Chad Rural Mobility and Connectivity Project - Additional
Financing</t>
  </si>
  <si>
    <t>P174604</t>
  </si>
  <si>
    <t>BiH Firm Recovery and Support Project</t>
  </si>
  <si>
    <t>P174635</t>
  </si>
  <si>
    <t>Northern Mozambique Rural Resilience Project</t>
  </si>
  <si>
    <t>P174683</t>
  </si>
  <si>
    <t>Tonga: Supporting Recovery after Dual Shocks Development
Policy Operation</t>
  </si>
  <si>
    <t>P174684</t>
  </si>
  <si>
    <t>Economic Transformation for Inclusive Growth Project</t>
  </si>
  <si>
    <t>P174717</t>
  </si>
  <si>
    <t>Papua New Guinea COVID-19 Emergency Response
Additional Financing</t>
  </si>
  <si>
    <t>P174736</t>
  </si>
  <si>
    <t>Additional Financing Haiti Renewable Energy for All</t>
  </si>
  <si>
    <t>P174757</t>
  </si>
  <si>
    <t>Senegal Jobs, Economic Transformation &amp; Recovery
Program</t>
  </si>
  <si>
    <t>P174769</t>
  </si>
  <si>
    <t>Somalia Capacity Advancement, Livelihoods and
Entrepreneurship, through Digital Uplift Project
(SCALED-UP) Additional Financing</t>
  </si>
  <si>
    <t>P174778</t>
  </si>
  <si>
    <t>The Resilient Kerala Program</t>
  </si>
  <si>
    <t>P174786</t>
  </si>
  <si>
    <t>Costa Rica Second Fiscal and Decarbonization Management
DPL</t>
  </si>
  <si>
    <t>P174839</t>
  </si>
  <si>
    <t>GHANA COVID-19 EMERGENCY PREPAREDNESS AND
RESPONSE PROJECT ADDITIONAL FINANCING</t>
  </si>
  <si>
    <t>P174866</t>
  </si>
  <si>
    <t>Second Additional Financing for Social Safety Nets in
Comoros</t>
  </si>
  <si>
    <t>P174874</t>
  </si>
  <si>
    <t>ETHIOPIA WOMEN ENTREPRENEURSHIP DEVELOPMENT
PROJECT ADDITIONAL FINANCING</t>
  </si>
  <si>
    <t>P174885</t>
  </si>
  <si>
    <t>Regional Oﬀ-Grid Electricity Access Project Additional
Financing</t>
  </si>
  <si>
    <t>Western Africa</t>
  </si>
  <si>
    <t>P174886</t>
  </si>
  <si>
    <t>Additional Financing for  COVID-19 response under the
Madagascar Social Safety Net Project  (AF3)</t>
  </si>
  <si>
    <t>P174898</t>
  </si>
  <si>
    <t>Cabo Verde Access to Finance for Micro, Small and Medium
Enterprises AF</t>
  </si>
  <si>
    <t>P174913</t>
  </si>
  <si>
    <t>Additional Financing for Supporting Eﬀective Universal
Health Coverage in Argentina</t>
  </si>
  <si>
    <t>P174927</t>
  </si>
  <si>
    <t>Dominica First COVID-19 Response and Recovery
Programmatic DPC</t>
  </si>
  <si>
    <t>P174946</t>
  </si>
  <si>
    <t>Digital Inclusion and Innovation in Public Services in
Argentina</t>
  </si>
  <si>
    <t>P175008</t>
  </si>
  <si>
    <t>Philippines First Financial Sector Reform Development
Policy Financing</t>
  </si>
  <si>
    <t>P175023</t>
  </si>
  <si>
    <t>Additional Financing to the Disease Prevention and Control
Project</t>
  </si>
  <si>
    <t>P175036</t>
  </si>
  <si>
    <t>Yemen Restoring Education and Learning Emergency
Project</t>
  </si>
  <si>
    <t>P175045</t>
  </si>
  <si>
    <t>Ethiopia Small and Medium Enterprises Finance Project -
Additional Finance</t>
  </si>
  <si>
    <t>P175085</t>
  </si>
  <si>
    <t>Additional Financing for COVID-19 Response under
Cross-Border Tourism and Competitiveness</t>
  </si>
  <si>
    <t>P175087</t>
  </si>
  <si>
    <t>Additional Financing to Integrated Urban Development and
Resilience Project for Greater Antananarivo</t>
  </si>
  <si>
    <t>P175126</t>
  </si>
  <si>
    <t>RESILIENT AND SUSTAINABLE INFRASTRUCTURE FOR
RECOVERY DPF 2</t>
  </si>
  <si>
    <t>P175131</t>
  </si>
  <si>
    <t>COVID-19 Response Project</t>
  </si>
  <si>
    <t>Turkmenistan</t>
  </si>
  <si>
    <t>P175137</t>
  </si>
  <si>
    <t>Railway Improvement and Safety for Egypt Project</t>
  </si>
  <si>
    <t>P175138</t>
  </si>
  <si>
    <t>Buenos Aires – Mitre Passenger Railway Line Modernization
Project</t>
  </si>
  <si>
    <t>P175139</t>
  </si>
  <si>
    <t>Sudan Reengagement and Reform Development Policy
Financing</t>
  </si>
  <si>
    <t>P175168</t>
  </si>
  <si>
    <t>Additional Financing for the Tajikistan Emergency COVID-19
Project</t>
  </si>
  <si>
    <t>P175172</t>
  </si>
  <si>
    <t>Additional Financing to Madagascar Integrated Growth
Poles and Corridor SOP2</t>
  </si>
  <si>
    <t>P175176</t>
  </si>
  <si>
    <t>Haiti Resilient Productive Landscapes Additional Financing</t>
  </si>
  <si>
    <t>P175188</t>
  </si>
  <si>
    <t>COVID-19 HEALTH EMERGENCY RESPONSE PROJECT</t>
  </si>
  <si>
    <t>P175206</t>
  </si>
  <si>
    <t>Fiji Social Protection COVID-19 Response and System
Development Project</t>
  </si>
  <si>
    <t>P175251</t>
  </si>
  <si>
    <t>Accelerating Reforms for an Inclusive and Resilient
Recovery DPF</t>
  </si>
  <si>
    <t>P175263</t>
  </si>
  <si>
    <t>Liberia: Rural Economic Transformation Project</t>
  </si>
  <si>
    <t>P175268</t>
  </si>
  <si>
    <t>Guyana COVID-19 Emergency Response Project</t>
  </si>
  <si>
    <t>P175273</t>
  </si>
  <si>
    <t>Access to Finance for Recovery and Resilience Project</t>
  </si>
  <si>
    <t>P175308</t>
  </si>
  <si>
    <t>Romania Safer, Inclusive and Sustainable Schools</t>
  </si>
  <si>
    <t>P175382</t>
  </si>
  <si>
    <t>Burkina Faso Emergency Local Development and Resilience
Project</t>
  </si>
  <si>
    <t>P175456</t>
  </si>
  <si>
    <t>Additional Financing to Rural Electriﬁcation Project</t>
  </si>
  <si>
    <t>P175490</t>
  </si>
  <si>
    <t>The Bahamas COVID-19 Response and Recovery DPF</t>
  </si>
  <si>
    <t>Bahamas, The</t>
  </si>
  <si>
    <t>P175492</t>
  </si>
  <si>
    <t>Barbados COVID-19 Response and Recovery DPF</t>
  </si>
  <si>
    <t>P175542</t>
  </si>
  <si>
    <t>Additional Financing for COVID-19 Emergency Income
Support Project</t>
  </si>
  <si>
    <t>P175570</t>
  </si>
  <si>
    <t>Liberia Second Inclusive Growth Development Policy
Operation</t>
  </si>
  <si>
    <t>P175588</t>
  </si>
  <si>
    <t>Ghana Productive Safety Net Project 2</t>
  </si>
  <si>
    <t>P175632</t>
  </si>
  <si>
    <t>Additional Financing to Romania Health Sector Reform
Project</t>
  </si>
  <si>
    <t>P175662</t>
  </si>
  <si>
    <t>P175718</t>
  </si>
  <si>
    <t>Additional Financing to the Social Protection Integration
Project</t>
  </si>
  <si>
    <t>P175727</t>
  </si>
  <si>
    <t>KP- Spending Eﬀectively  for Enhanced Development</t>
  </si>
  <si>
    <t>P175730</t>
  </si>
  <si>
    <t>Mongolia COVID-19 Emergency Response and Health
System Preparedness Project Additional Financing</t>
  </si>
  <si>
    <t>P175758</t>
  </si>
  <si>
    <t>Bhutan - COVID-19 Crisis Response DPC</t>
  </si>
  <si>
    <t>P175759</t>
  </si>
  <si>
    <t>Indonesia Emergency Response to COVID-19 Additional
Financing</t>
  </si>
  <si>
    <t>P175771</t>
  </si>
  <si>
    <t>Lao PDR COVID-19 Response Project - Additional Financing</t>
  </si>
  <si>
    <t>P175785</t>
  </si>
  <si>
    <t>Additional Financing for Tunisia COVID-19 Response Project</t>
  </si>
  <si>
    <t>P175791</t>
  </si>
  <si>
    <t>Integrated Urban Services Emergency Project II</t>
  </si>
  <si>
    <t>P175805</t>
  </si>
  <si>
    <t>Republic of Congo COVID-19 Emergency Response Project -
Additional Financing</t>
  </si>
  <si>
    <t>P175807</t>
  </si>
  <si>
    <t>COVID-19 Emergency Response Project Additional
Financing on Vaccines</t>
  </si>
  <si>
    <t>P175816</t>
  </si>
  <si>
    <t>Moldova Emergency COVID-19 Response Project -
Additional Financing</t>
  </si>
  <si>
    <t>P175820</t>
  </si>
  <si>
    <t>Resilience, Entrepreneurship and Livelihood Improvement
Project</t>
  </si>
  <si>
    <t>P175830</t>
  </si>
  <si>
    <t>Stormwater Management and Climate Change Adaptation
Project 2</t>
  </si>
  <si>
    <t>P175837</t>
  </si>
  <si>
    <t>Additional Financing for and Restructuring of the COVID-19
Emergency Response and Pandemic Preparedness Project</t>
  </si>
  <si>
    <t>P175840</t>
  </si>
  <si>
    <t>Support to COVID-19 Vaccine Purchase and Health System
Strengthening</t>
  </si>
  <si>
    <t>P175841</t>
  </si>
  <si>
    <t>Local Roads Connectivity Project - Additional Financing</t>
  </si>
  <si>
    <t>P175848</t>
  </si>
  <si>
    <t>Additional Financing: Nepal COVID-19 Emergency Response
and Health Systems Preparedness Project</t>
  </si>
  <si>
    <t>P175853</t>
  </si>
  <si>
    <t>Additional Financing for Ethiopia COVID-19 Emergency
Response Project</t>
  </si>
  <si>
    <t>P175875</t>
  </si>
  <si>
    <t>Additional Financing Eswatini COVID-19 Emergency
Response Project</t>
  </si>
  <si>
    <t>P175878</t>
  </si>
  <si>
    <t>Nicaragua-Hurricanes Eta and Iota Emergency Response
Project</t>
  </si>
  <si>
    <t>P175884</t>
  </si>
  <si>
    <t>COVID-19 Strategic Preparedness and Response Project</t>
  </si>
  <si>
    <t>P175894</t>
  </si>
  <si>
    <t>Seismic Resilience and Energy Eﬃciency in Public Buildings
Project</t>
  </si>
  <si>
    <t>P175895</t>
  </si>
  <si>
    <t>Ukraine Emergency COVID-19 Response and Vaccination
Project</t>
  </si>
  <si>
    <t>P175927</t>
  </si>
  <si>
    <t>Ukraine Access to Long Term Finance COVID-19 Additional
Financing</t>
  </si>
  <si>
    <t>P175934</t>
  </si>
  <si>
    <t>Botswana Programmatic Economic Resilience and Green
Recovery DPF</t>
  </si>
  <si>
    <t>P175946</t>
  </si>
  <si>
    <t>Additional Financing for COVID-19 Response to the Social
Inclusion Project</t>
  </si>
  <si>
    <t>P175952</t>
  </si>
  <si>
    <t>Strengthening Resilience of the Agriculture Sector Project</t>
  </si>
  <si>
    <t>P175953</t>
  </si>
  <si>
    <t>Philippines COVID-19 Emergency Response Project
Additional Financing</t>
  </si>
  <si>
    <t>P175955</t>
  </si>
  <si>
    <t>Second Additional Financing for Girls’ Education and
Women’s Empowerment and Livelihood Project - COVID 19
Scale-up of Social Cas</t>
  </si>
  <si>
    <t>P175977</t>
  </si>
  <si>
    <t>Honduras Tropical Cyclones Eta and Iota Emergency
Recovery Project</t>
  </si>
  <si>
    <t>P175992</t>
  </si>
  <si>
    <t>Additional Financing for the Senegal COVID-19 Response
Project</t>
  </si>
  <si>
    <t>P176012</t>
  </si>
  <si>
    <t>Additional Financing for Afghanistan COVID-19 Emergency
Response and Health Systems Preparedness Project</t>
  </si>
  <si>
    <t>P176015</t>
  </si>
  <si>
    <t>Additional Financing to the Honduras COVID-19 Emergency
Response Project</t>
  </si>
  <si>
    <t>P176033</t>
  </si>
  <si>
    <t>AF El Salvador COVID-19 Emergency Response Project</t>
  </si>
  <si>
    <t>P176034</t>
  </si>
  <si>
    <t>Matanza-Riachuelo Basin Sustainable Development Project
Second Additional Financing</t>
  </si>
  <si>
    <t>P176054</t>
  </si>
  <si>
    <t>Kyrgyz Republic Emergency COVID-19 Project -  Additional
Financing</t>
  </si>
  <si>
    <t>P176114</t>
  </si>
  <si>
    <t>Improving Power System Resilience for European Power
Grid Integration</t>
  </si>
  <si>
    <t>P176125</t>
  </si>
  <si>
    <t>Second AF to The Gambia COVID-19 Vaccine Preparedness
and Response Project</t>
  </si>
  <si>
    <t>P176129</t>
  </si>
  <si>
    <t>Yemen Food Security Response and Resilience Project</t>
  </si>
  <si>
    <t>P176137</t>
  </si>
  <si>
    <t>2021 Afghanistan Incentive Program Development Policy
Grant</t>
  </si>
  <si>
    <t>P176152</t>
  </si>
  <si>
    <t>STP COVID-19  Emergency Response Project, Second
Additional Financing</t>
  </si>
  <si>
    <t>P176154</t>
  </si>
  <si>
    <t>Additional Financing - Sudan Family Support Project</t>
  </si>
  <si>
    <t>P176157</t>
  </si>
  <si>
    <t>Northern Crisis Recovery Project</t>
  </si>
  <si>
    <t>P176215</t>
  </si>
  <si>
    <t>Additional Financing DRC COVID-19 Strategic Preparedness
and  Response Project</t>
  </si>
  <si>
    <t>P176216</t>
  </si>
  <si>
    <t>P176257</t>
  </si>
  <si>
    <t>Côte d’Ivoire COVID-19 Strategic Preparedness and
Response Project Additional Financing on Vaccines</t>
  </si>
  <si>
    <t>P176273</t>
  </si>
  <si>
    <t>Additional Financing for the Socio-economic Inclusion of
Refugees and Host Communities in Rwanda</t>
  </si>
  <si>
    <t>P176304</t>
  </si>
  <si>
    <t>Additional Financing to the COVID-19 Emergency Response
Project</t>
  </si>
  <si>
    <t>P176307</t>
  </si>
  <si>
    <t>AF Lesotho COVID-19 Emergency Preparedness and
Response Project</t>
  </si>
  <si>
    <t>P176313</t>
  </si>
  <si>
    <t>West Africa Coastal Areas Resilience Investment Project AF
BN-TG</t>
  </si>
  <si>
    <t>P176326</t>
  </si>
  <si>
    <t>AF Ecuador COVID-19 Emergency Response and Vaccination
Project</t>
  </si>
  <si>
    <t>P176335</t>
  </si>
  <si>
    <t>Togo, Additional Financing to the COVID-19 Emergency
Response and System Preparedness Strengthening  Project</t>
  </si>
  <si>
    <t>P176336</t>
  </si>
  <si>
    <t>Additional Financing on Vaccines for the Liberia COVID-19
Emergency Response Project</t>
  </si>
  <si>
    <t>P176343</t>
  </si>
  <si>
    <t>Additional Financing to the Somalia Crisis Recovery Project</t>
  </si>
  <si>
    <t>P176345</t>
  </si>
  <si>
    <t>Niger COVID-19 Emergency Response Project - Additional
Financing</t>
  </si>
  <si>
    <t>P176349</t>
  </si>
  <si>
    <t>Morocco Integrated Disaster Risk Management and
Resilience Program - Additional Financing</t>
  </si>
  <si>
    <t>P176352</t>
  </si>
  <si>
    <t>Tunisia COVID-19 Social Protection Emergency Response
Support Project</t>
  </si>
  <si>
    <t>P176354</t>
  </si>
  <si>
    <t>ENHANCING SHARED PROSPERITY THROUGH EQUITABLE
SERVICES (ESPES) Second Additional Financing</t>
  </si>
  <si>
    <t>P176360</t>
  </si>
  <si>
    <t>STEP Third Additional Financing</t>
  </si>
  <si>
    <t>P176368</t>
  </si>
  <si>
    <t>Shock Responsive Safety Net for Human Capital Project
Additional Financing</t>
  </si>
  <si>
    <t>P176369</t>
  </si>
  <si>
    <t>Shock Responsive Safety Net for Locust Response Project
Additional Financing</t>
  </si>
  <si>
    <t>P176387</t>
  </si>
  <si>
    <t>Investing in Human Capital DPF II</t>
  </si>
  <si>
    <t>P176400</t>
  </si>
  <si>
    <t>Additional Financing for the Zambia COVID-19 Emergency
Response and Health Systems Preparedness Project</t>
  </si>
  <si>
    <t>P176402</t>
  </si>
  <si>
    <t>Additional Financing for Malawi COVID-19 Emergency
Response and Health Systems Preparedness Project</t>
  </si>
  <si>
    <t>P176407</t>
  </si>
  <si>
    <t>Second Additional Financing for Kenya COVID-19 Health
Emergency Response Project</t>
  </si>
  <si>
    <t>P176418</t>
  </si>
  <si>
    <t>Additional Financing to Agricultural and Livestock
Transformation Project</t>
  </si>
  <si>
    <t>P176422</t>
  </si>
  <si>
    <t>Second Additional Financing for Sri Lanka COVID-19
Emergency Response and Health Systems Preparedness
Project</t>
  </si>
  <si>
    <t>P176441</t>
  </si>
  <si>
    <t>Sierra Leone COVID-19 Emergency Preparedness and
Response Project Additional Financing</t>
  </si>
  <si>
    <t>P176447</t>
  </si>
  <si>
    <t>Creating a Coordinated and Responsive Indian Social
Protection System (CCRISP)</t>
  </si>
  <si>
    <t>P176449</t>
  </si>
  <si>
    <t>Additional Financing to the Sustainable Landscape
Management Project</t>
  </si>
  <si>
    <t>P176450</t>
  </si>
  <si>
    <t>CAR - Emergency Infrastructure and Connectivity Recovery
Project</t>
  </si>
  <si>
    <t>P176460</t>
  </si>
  <si>
    <t>Additional Financing to the Safety Nets and Basic Services
Project</t>
  </si>
  <si>
    <t>P176480</t>
  </si>
  <si>
    <t>South Sudan COVID-19 Emergency Response and Health
Systems Preparedness Project</t>
  </si>
  <si>
    <t>P176485</t>
  </si>
  <si>
    <t>Ghana COVID-19 Emergency Preparedness and Response
Project Second Additional Financing</t>
  </si>
  <si>
    <t>P176526</t>
  </si>
  <si>
    <t>Additional Financing for the Mauritania COVID-19 Strategic
Preparedness and Response Project (SPRP)</t>
  </si>
  <si>
    <t>P176528</t>
  </si>
  <si>
    <t>AF for Georgia Emergency COVID-19 Response Project</t>
  </si>
  <si>
    <t>P176546</t>
  </si>
  <si>
    <t>AF Guyana COVID-19 Emergency Response Project</t>
  </si>
  <si>
    <t>P176562</t>
  </si>
  <si>
    <t>Second Additional Financing for the COVID-19 Preparedness
and Response Project</t>
  </si>
  <si>
    <t>P176570</t>
  </si>
  <si>
    <t>Yemen Emergency Human Capital Project</t>
  </si>
  <si>
    <t>P176661</t>
  </si>
  <si>
    <t>Kosovo Emergency COVID-19 Project - Additional Financing</t>
  </si>
  <si>
    <t>P176706</t>
  </si>
  <si>
    <t>Additional Financing for COVID-19 Emergency Response and
System Preparedness Strengthening Project</t>
  </si>
  <si>
    <t>P176717</t>
  </si>
  <si>
    <t>The Vietnam Inclusive and Sustainable Recovery
Development Policy Operation</t>
  </si>
  <si>
    <t>P176721</t>
  </si>
  <si>
    <t>GUINEA-BISSAU COVID-19 VACCINE PROJECT</t>
  </si>
  <si>
    <t>P176751</t>
  </si>
  <si>
    <t>Additional Financing for the Equity with Quality and
Learning at Secondary</t>
  </si>
  <si>
    <t>P176754</t>
  </si>
  <si>
    <t>Central African Republic (CAR) Emergency Food Crisis
Response Project</t>
  </si>
  <si>
    <t>P176756</t>
  </si>
  <si>
    <t>Cambodia Relief, Recovery and Resilience Development
Policy Financing</t>
  </si>
  <si>
    <t>P176807</t>
  </si>
  <si>
    <t>Jordan Emergency Cash Transfer COVID-19 Response
Additional Financing</t>
  </si>
  <si>
    <t>P176811</t>
  </si>
  <si>
    <t>Madagascar Road Sector Sustainability Project</t>
  </si>
  <si>
    <t>P176822</t>
  </si>
  <si>
    <t>Supplemental Financing to the Fiscal Reform and
Resilience DPC Series</t>
  </si>
  <si>
    <t>P176824</t>
  </si>
  <si>
    <t>Additional Financing for the Sudan COVID-19 Emergency
Response Project</t>
  </si>
  <si>
    <t>P176827</t>
  </si>
  <si>
    <t>Yemen COVID-19 Response Project Additional Financing</t>
  </si>
  <si>
    <t>P176841</t>
  </si>
  <si>
    <t>P176862</t>
  </si>
  <si>
    <t>Jordan COVID-19 Emergency Response Additional
Financing</t>
  </si>
  <si>
    <t>P177181</t>
  </si>
  <si>
    <t>Cabo Verde COVID-19 Emergency Response Project - Third
Additional Financing</t>
  </si>
  <si>
    <t>Row Labels</t>
  </si>
  <si>
    <t>Grand Total</t>
  </si>
  <si>
    <t>None</t>
  </si>
  <si>
    <t>Investment instrument</t>
  </si>
  <si>
    <t>Asian Development Bank</t>
  </si>
  <si>
    <t xml:space="preserve">Sovereign / Non-sovereign </t>
  </si>
  <si>
    <t>Mitigation ($ million)</t>
  </si>
  <si>
    <t>Adaptation ($ million)</t>
  </si>
  <si>
    <t>Dual-use ($ million)</t>
  </si>
  <si>
    <t>Inter American Development Bank</t>
  </si>
  <si>
    <t>Bahamas</t>
  </si>
  <si>
    <t xml:space="preserve">Bolivia </t>
  </si>
  <si>
    <t>Dominican Republic</t>
  </si>
  <si>
    <t>Suriname</t>
  </si>
  <si>
    <t>Trinidad and Tobago</t>
  </si>
  <si>
    <t>Venezuela</t>
  </si>
  <si>
    <t>Technical Cooperation Project</t>
  </si>
  <si>
    <t>Conditional Credit</t>
  </si>
  <si>
    <t>Grant Facility</t>
  </si>
  <si>
    <t>Investment Grant</t>
  </si>
  <si>
    <t>Sector (general)</t>
  </si>
  <si>
    <t>Climate finance ($ million)</t>
  </si>
  <si>
    <t xml:space="preserve">Uzbekistan </t>
  </si>
  <si>
    <t>Hungary</t>
  </si>
  <si>
    <t>000377</t>
  </si>
  <si>
    <t xml:space="preserve">000608 </t>
  </si>
  <si>
    <t>000713</t>
  </si>
  <si>
    <t>Source</t>
  </si>
  <si>
    <t>AIIB Sustainable Development Bonds Impact Report 2024</t>
  </si>
  <si>
    <t xml:space="preserve">000776 </t>
  </si>
  <si>
    <t xml:space="preserve">000835 </t>
  </si>
  <si>
    <t>000660</t>
  </si>
  <si>
    <t xml:space="preserve">000662 </t>
  </si>
  <si>
    <t>000474</t>
  </si>
  <si>
    <t>000705</t>
  </si>
  <si>
    <t>000374</t>
  </si>
  <si>
    <t>000707</t>
  </si>
  <si>
    <t>000491</t>
  </si>
  <si>
    <t>000701</t>
  </si>
  <si>
    <t xml:space="preserve">000721 </t>
  </si>
  <si>
    <t>000834</t>
  </si>
  <si>
    <t>Maldives Solar Power Developmentand Energy Storage Solution</t>
  </si>
  <si>
    <t>Chongho Bridge Green Facility</t>
  </si>
  <si>
    <t>Vinci Climate Change Fund</t>
  </si>
  <si>
    <t>ProjectMeridian</t>
  </si>
  <si>
    <t>OTP Green Energy Capacity Expansion Bond Investment</t>
  </si>
  <si>
    <t>Yunnan Kunming Changshui Airport Expansion and Green Development Project</t>
  </si>
  <si>
    <t>Lionbridge Leasing EV Transport Green Transition Facility</t>
  </si>
  <si>
    <t>Medium-size Cities Integrated Urban Development Project</t>
  </si>
  <si>
    <t>Istanbul Seismic Mitigation and Emergency Preparedness Additional Financing Project</t>
  </si>
  <si>
    <t>Bukhara Region Water Supply and Sewerage Project - Phase II</t>
  </si>
  <si>
    <t>Cross-border Livestock Health and Value-chain Infrastructure Improvement Project</t>
  </si>
  <si>
    <t>BDMG Renewables and Asia Connectivity Facility</t>
  </si>
  <si>
    <t>Seraya SEA Energy Transition and DI Fund</t>
  </si>
  <si>
    <t>AP Moller Capital Emerging Markets Infrastructure Fund II</t>
  </si>
  <si>
    <t>Turk Eximbank Earthquake Response Project</t>
  </si>
  <si>
    <t>N/A</t>
  </si>
  <si>
    <t>Climate Change Financing at ADB - 2021</t>
  </si>
  <si>
    <t>Climate Change Financing at ADB - 2022</t>
  </si>
  <si>
    <t>Climate Change Financing at ADB - 2023</t>
  </si>
  <si>
    <t>2023 IDB Climate Finance Database</t>
  </si>
  <si>
    <t>2022 IDB Climate Finance Database</t>
  </si>
  <si>
    <t>2021 IDB Climate Finance Database</t>
  </si>
  <si>
    <t>World Bank</t>
  </si>
  <si>
    <t>Eastern and Southern Africa</t>
  </si>
  <si>
    <t>Western and Central Africa</t>
  </si>
  <si>
    <t>Congo, Democratic Republic of</t>
  </si>
  <si>
    <t>Yemen, Republic of</t>
  </si>
  <si>
    <t>Central African Republic</t>
  </si>
  <si>
    <t>Bosnia and Herzegovina</t>
  </si>
  <si>
    <t>North Macedonia</t>
  </si>
  <si>
    <t>Sao Tome and Principe</t>
  </si>
  <si>
    <t>St. Vincent and the Grenadines</t>
  </si>
  <si>
    <t>Western Balkans</t>
  </si>
  <si>
    <t>Southern Africa</t>
  </si>
  <si>
    <t>Total climate finance</t>
  </si>
  <si>
    <t>MDB Joint Report</t>
  </si>
  <si>
    <t>AsDB</t>
  </si>
  <si>
    <t xml:space="preserve">European Bank for Reconstruction and Development </t>
  </si>
  <si>
    <t>EBRD Sustainability Report 2023</t>
  </si>
  <si>
    <t>EBRD Sustainability Report 2021</t>
  </si>
  <si>
    <t>EBRD Sustainability Report 2022</t>
  </si>
  <si>
    <t>Total commitment ($ million)</t>
  </si>
  <si>
    <t>World Bank Climate Finance 2023</t>
  </si>
  <si>
    <t>World Bank Climate Finance 2022</t>
  </si>
  <si>
    <t>World Bank Climate Finance 2021</t>
  </si>
  <si>
    <t>Disaggregated</t>
  </si>
  <si>
    <t>Sum of Climate finance ($ million)</t>
  </si>
  <si>
    <t>CEB</t>
  </si>
  <si>
    <t>000292</t>
  </si>
  <si>
    <t>000302</t>
  </si>
  <si>
    <t>000339</t>
  </si>
  <si>
    <t>000361</t>
  </si>
  <si>
    <t>000422</t>
  </si>
  <si>
    <t>000492</t>
  </si>
  <si>
    <t>PLN East Java and Bali Power Distribution Expansion Project</t>
  </si>
  <si>
    <t>Assam Intra State Transmission System Enhancement</t>
  </si>
  <si>
    <t>Aberdeen Standard Investcorp Infrastructure Partners</t>
  </si>
  <si>
    <t>Keppel-Pierfront Private Credit Fund (KPPCF)</t>
  </si>
  <si>
    <t>Asia Infrastructure Securitisation Programme</t>
  </si>
  <si>
    <t>Multi-sector</t>
  </si>
  <si>
    <t>AIIB List of Disbursed Projects Since 2016</t>
  </si>
  <si>
    <t>Year</t>
  </si>
  <si>
    <t>Total climate finance reported (USD billion, 2021-2023)</t>
  </si>
  <si>
    <t>Note: all figures are in USD million, unless explicitly stated</t>
  </si>
  <si>
    <t>2021-2023 (USD billion)</t>
  </si>
  <si>
    <t>All MDBs (USD billion)</t>
  </si>
  <si>
    <t>https://www.aiib.org/en/treasury/_common/_download/AIIB-List-of-Disbursed-Projects-Since-2016.xlsx?download=true</t>
  </si>
  <si>
    <t>000448</t>
  </si>
  <si>
    <t>000463</t>
  </si>
  <si>
    <t>300086</t>
  </si>
  <si>
    <t>Data Center Development in Emerging Asia</t>
  </si>
  <si>
    <t>Dakdrinh 125MW Hydropower Plant</t>
  </si>
  <si>
    <t>Enel Green 300 MW Solar Project – Rajasthan</t>
  </si>
  <si>
    <t>Chennai Metro Corridor 4 Project</t>
  </si>
  <si>
    <t>Ispartakule-Cerkezkoy Railway Project</t>
  </si>
  <si>
    <t>Khyber Pakhtunkhwa Intermediate Cities Improvement Project</t>
  </si>
  <si>
    <t>Chennai City Partnership Sustainable Urban Services Program</t>
  </si>
  <si>
    <t>The Istanbul Waste to Energy Generation Project</t>
  </si>
  <si>
    <t>Assam Distribution System Enhancement</t>
  </si>
  <si>
    <t>Monsoon 600 MW Cross-border Wind Power Project - Loan</t>
  </si>
  <si>
    <t>Aklease Multisector Facility</t>
  </si>
  <si>
    <t>Alcazar Energy Partners II (AEP-II)</t>
  </si>
  <si>
    <t>IDCOL Multi-Sector On-Lending Facility</t>
  </si>
  <si>
    <t>China Zhengzhou International Logistics Hub Expansion</t>
  </si>
  <si>
    <t>Masdar 897MW Solar PV Portfolio (Samarkand, Jizzakh and Sherabad Solar PV Plants)</t>
  </si>
  <si>
    <t>Chennai Metro Balance Corridor 5 Project</t>
  </si>
  <si>
    <t>Côte d'Ivoire</t>
  </si>
  <si>
    <t>To promote greener digital infrastructure and cross-border connectivity, and help to bridge the digital divide.</t>
  </si>
  <si>
    <t>To upgrade school infrastructure and help create an international-standard learning environment based on green and disaster-resilient architectural designs, while supporting 
acceleration of learning by strengthening decentralized management for improved education outcomes in Gujarat.</t>
  </si>
  <si>
    <t>The Project aims to increase access and improve quality of power distribution services in East Java and Bali, in support of Indonesia’s rolling 10-year Electricity Business Plan (RUPTL) (2019–2028) through installation of additional distribution capacity. The Project will lead to a decrease in energy distribution loss and contribute to the country’s climate ambitions.</t>
  </si>
  <si>
    <t>The Project involves the construction new transmission substations and transmission lines and adaptation of existing infrastructures. It aims to improve the reliability, capacity and security of the power transmission network in the State of Assam, while saving primary energy consumption and reducing GHG emissions.</t>
  </si>
  <si>
    <t>The Project comprises construction of a 300-MW run-of-river hydropower plant located on the Kunhar River in Mansehra District, Khyber Pakhtunkhwa Province (KPK), Pakistan. Upon completion, the Project is expected to:
(i) improve energy security by increasing the clean energy share in the country’s energy mix currently dominated by thermal power generation.
(ii) boost the provincial economy and promote revenue generating investments in the hydro abundant KPK, and
(iii) build capacity and awareness of climate change impacts, adaptation and mitigation measures.</t>
  </si>
  <si>
    <t>The objective is to mobilize private capital for the restructuring of the existing debt of the 125MW Dakdrinh Hydropower Plant in Central Vietnam.</t>
  </si>
  <si>
    <t>The project objective is to promote electricity generation from solar energy resources</t>
  </si>
  <si>
    <t>AIIB committed USD90 million to Aberdeen Standard Investcorp Infrastructure Partners’ (ASIIP) new regional fund, aims to mobilize private capital. The fund aims to participate in the economic transformation of the Gulf Cooperation Council (GCC) and the wider Middle East and North Africa region. The fund’s mission is to deliver solutions in health care, education, water, mobility and digital infrastructure that will benefit local communities and future generations.</t>
  </si>
  <si>
    <t>The Project seeks to promote private credit for infrastructure as an emerging asset class in the Asia and Pacific region that would mobilize private capital to address the financing constraints of mid-cap companies in the infrastructure sector.</t>
  </si>
  <si>
    <t>The Project’s objective is to foster Technology-enabled Infrastructure innovation in developing Asian economies through 
mobilizing private capital</t>
  </si>
  <si>
    <t>To provide increased capacity and efficiency of east-west 
connectivity by expanding the Chennai metro system</t>
  </si>
  <si>
    <t>To increase passenger and freight capacity, safety and speed of rail transport between Turkey and the European Union via the construction of a high-speed rail between Ispartakule and Cerkezkoy.</t>
  </si>
  <si>
    <t>To improve the cross border connectivity around Shuolong port and expand economic and trade activities between China and Vietnam.</t>
  </si>
  <si>
    <t>To improve the quality and efficiency of public transport service and urban environment by replacing conventional fossil-fueled buses with battery electric buses (BEBs) and applying digital technology to public transport management systems in five small and medium cities of Liaoning Province.</t>
  </si>
  <si>
    <t>The objectives of the project are to improve access to reliable and resilient urban services and strengthen institutional capacities of urban service providers and local governments in selected cities of the KP province</t>
  </si>
  <si>
    <t>The Project seeks to strengthen urban governance and finance, improve water infrastructure and deliver sustainable water services in the cities of Amritsar and Ludhiana. The Project finances capacity building of urban service delivery systems, reinforcement of water supply infrastructure and COVID-19 crisis response.</t>
  </si>
  <si>
    <t>To strengthen the institutional and service delivery systems for 
Solid Waste Management (SWM) in Kerala</t>
  </si>
  <si>
    <t>To strengthen institutions and improve quality and financial sustainability of selected urban services in the Chennai  Metropolitan Area (CMA).</t>
  </si>
  <si>
    <t>To decrease the amount of Municipal Solid Waste (MSW) destined for landfill and to increase the production of renewable electricity</t>
  </si>
  <si>
    <t>The Project supports two key government programs of the State of Kerala—Rebuild Kerala Development Program and the State Health Mission. It aims to enhance of Kerala's resilience against the impacts of climate change and natural disasters, including disease outbreaks and pandemics.</t>
  </si>
  <si>
    <t>To support the post-disaster rehabilitation and 
recovery in the municipalities of Zhengzhou, Xinxiang 
and Jiaozuo of Henan Province, and to strengthen the 
capacity of the three municipalities in integrated flood 
disaster risk management and flood emergency 
response.</t>
  </si>
  <si>
    <t>Objective is to increase the availability of high-efficiency gas power generation capacity in Bangladesh so as to reduce usage of more polluting and expensive source of power.</t>
  </si>
  <si>
    <t>To improve the reliability, capacity and security of power distribution system in Assam</t>
  </si>
  <si>
    <t>To improve the operational efficiency and reliability of electricity supply in selected areas of West Bengal.</t>
  </si>
  <si>
    <t>Provide financing to renewable energy and energy efficiency related assets in Türkiye via the leasing industry.</t>
  </si>
  <si>
    <t>To promote the development of renewable energy in AIIB member countries.</t>
  </si>
  <si>
    <t>The project objective is to promote infrastructure investment by providing long-term financing to the private sector in Bangladesh. It is aligned with Bangladesh’s goal to bridge its infrastructure deficit and achieve sustainable growth, as highlighted in Bangladesh’s Perspective Plan 2021-2041.</t>
  </si>
  <si>
    <t>The objective of the project is to strengthen the impact of CEXIM’s green loan portfolio by (i) enhancing CEXIM’s Environmental and Social Management System (ESMS) and (ii) development of a Green Financing Framework (GFF), through supporting its on-lending facility.</t>
  </si>
  <si>
    <t>Objective is to improve the financial sustainability of selected infrastructure companies in India by providing debt restructuring through private capital mobilized from institutional investors</t>
  </si>
  <si>
    <t>Facilitate the use of technology and support digitalization and decarbonization of transport, energy, 
logistics and associated sectors</t>
  </si>
  <si>
    <t>The project seeks to establish Asian emerging market infrastructure as an asset class by mobilizing 
private capital through anchoring the next issuance of IABS by Bayfront.</t>
  </si>
  <si>
    <t xml:space="preserve">Objective is to contribute to improving rail connectivity in the National Capital Region and partially decongesting the rail corridor in Delhi.
</t>
  </si>
  <si>
    <t>To facilitate cross-border trade by enhancing freight service 
efficiency of the containerized China Railway (CR) Express 
trains connecting Zhengzhou China to Europe and Central 
Asia.</t>
  </si>
  <si>
    <t>To improve the connectivity, safety and climate resilience of 
the secondary road network in project districts of Assam and 
enhance the institutional capacity of the state’s Public Works
Roads Department (PWRD)</t>
  </si>
  <si>
    <t>The Project Objectives are to increase the safety of selected 
dams in participating States and to strengthen dam safety 
management in India</t>
  </si>
  <si>
    <t>The project will achieve the following objectives: (i) mobilize private capital for the first sustainability linked financing in the local capital market, and (ii) enable Georgia Capital to access long term funding to refinance and finance sustainable activities to meet its sustainability targets</t>
  </si>
  <si>
    <t>Objective is to contribute to green and technology-enabled infrastructure development and related services end-use mainly in the Indian market.</t>
  </si>
  <si>
    <t>The project objective is to improve energy and water efficiency and contribute to the expansion of renewable energy supply in Uzbekistan.</t>
  </si>
  <si>
    <t>Objective is to increase transport capacity and improve efficiency of northwest-south connectivity in the Chennai Metropolitan Area by expanding the Chennai metro system.</t>
  </si>
  <si>
    <t>Project objective is to contribute to the initial phase of Antalya Airport sustainable development and connectivity enhancement expansion through the provision of a capex bridging loan.</t>
  </si>
  <si>
    <t>Project objective is to support the Company in reducing its carbon intensity of fleet on the China-India route.</t>
  </si>
  <si>
    <t>Objective is to provide inclusive and climate resilient rural road connectivity in selected underserved regions of Côte d’Ivoire.</t>
  </si>
  <si>
    <t>Approval or signature date</t>
  </si>
  <si>
    <t>KLD</t>
  </si>
  <si>
    <t>Other Sector(s) Covered</t>
  </si>
  <si>
    <t>Finance; Information and communication technology</t>
  </si>
  <si>
    <t>Education; Energy; Finance; Health; Industry and trade; Transport; Water and other urban infrastructure and services</t>
  </si>
  <si>
    <t>Agriculture, natural resources and rural development; Energy; Finance; Health; Industry and trade; Transport; Water and other urban infrastructure and services</t>
  </si>
  <si>
    <t>Agriculture, natural resources and rural development; Education;  Finance; Health; Industry and trade; Transport; Water and other urban infrastructure and services</t>
  </si>
  <si>
    <t>Agriculture, natural resources and rural development; Education; Energy; Health; Industry and trade; Transport; Water and other urban infrastructure and services</t>
  </si>
  <si>
    <t>Agriculture, natural resources and rural development; Education; Energy; Finance; Industry and trade; Transport; Water and other urban infrastructure and services</t>
  </si>
  <si>
    <t>Agriculture, natural resources and rural development; Education; Energy; Finance; Health; Transport; Water and other urban infrastructure and services</t>
  </si>
  <si>
    <t>Agriculture, natural resources and rural development; Education; Energy; Finance; Health; Industry and trade; Water and other urban infrastructure and services</t>
  </si>
  <si>
    <t>Agriculture, natural resources and rural development; Education; Energy; Finance; Health; Industry and trade; Transport</t>
  </si>
  <si>
    <t>Agriculture, natural resources and rural development; Water and other urban infrastructure and services</t>
  </si>
  <si>
    <t>Agriculture, natural resources and rural development; Transport</t>
  </si>
  <si>
    <t>Transport; Water and other urban infrastructure and services</t>
  </si>
  <si>
    <t>Agriculture, natural resources and rural development; Industry and trade; Information and communication technology</t>
  </si>
  <si>
    <t>Energy; Industry and trade; Information and communication technology</t>
  </si>
  <si>
    <t>Agriculture, natural resources and rural development; Energy; Information and communication technology</t>
  </si>
  <si>
    <t>Agriculture, natural resources and rural development; Energy; Industry and trade</t>
  </si>
  <si>
    <t>Education; Information and communication technology</t>
  </si>
  <si>
    <t>Health; Information and communication technology</t>
  </si>
  <si>
    <t>Education; Health</t>
  </si>
  <si>
    <t>Education; Public sector management</t>
  </si>
  <si>
    <t>Health; Public sector management</t>
  </si>
  <si>
    <t>Health; Education</t>
  </si>
  <si>
    <t>Agriculture, natural resources and rural development; Energy; Finance; Industry and trade</t>
  </si>
  <si>
    <t>Energy; Finance; Industry and trade; Information and communication technology</t>
  </si>
  <si>
    <t>Agriculture, natural resources and rural development; Energy; Industry and trade; Information and communication technology</t>
  </si>
  <si>
    <t>Agriculture, natural resources and rural development; Education; Public Sector Management</t>
  </si>
  <si>
    <t>Education; Health; Public Sector Management</t>
  </si>
  <si>
    <t>About the Project</t>
  </si>
  <si>
    <t>Target Resultsi</t>
  </si>
  <si>
    <t>Financing Type</t>
  </si>
  <si>
    <t>AIIB Commitmentii (USD Million)</t>
  </si>
  <si>
    <t>AIIB Shareiii</t>
  </si>
  <si>
    <t>Cumulative Disbursementiv (USD Million)</t>
  </si>
  <si>
    <t>Climate Financev (%)</t>
  </si>
  <si>
    <t>SDG Mappingvi</t>
  </si>
  <si>
    <t>Refer to the Project Sumary: https://www.aiib.org/en/projects/details/2021/approved/multicountry-Data-Center-Development-in-Emerging-Asia.html</t>
  </si>
  <si>
    <t>7, 9, 13, 17</t>
  </si>
  <si>
    <t>Refer to the Project Document Annex I: https://www.aiib.org/en/projects/details/2021/approved/India-Gujarat-Education-Infrastructure-and-Technology-Modernization-Program.html</t>
  </si>
  <si>
    <t xml:space="preserve">4, 5, 13 </t>
  </si>
  <si>
    <t>Refer to the Project Document Annex I: https://www.aiib.org/en/projects/details/2021/approved/Indonesia-PLN-East-Java-Bali-Power-Distribution-Strengthening-Project.html</t>
  </si>
  <si>
    <t>7, 13</t>
  </si>
  <si>
    <t xml:space="preserve">Refer to the Project Document Annex I: https://www.aiib.org/en/projects/details/2021/approved/India-Assam-Intra-State-Transmission-System-Enhancement-Project.html </t>
  </si>
  <si>
    <t>7, 9, 13</t>
  </si>
  <si>
    <t xml:space="preserve">Refer to the Project Document Annex I
https://www.aiib.org/en/projects/details/2021/approved/Pakistan-Balakot-Hydropower-Development-Project.html </t>
  </si>
  <si>
    <t xml:space="preserve">5, 7, 13 </t>
  </si>
  <si>
    <t>Refer to the Project Summary: https://www.aiib.org/en/projects/details/2021/approved/Viet-Nam-Dakdrinh-125MW-Hydropower-Plant.html</t>
  </si>
  <si>
    <t>7,  9, 13</t>
  </si>
  <si>
    <t>Refer to the Project Summary: https://www.aiib.org/en/projects/details/2021/approved/India-Enel-Green-300-MW-Solar-Project-Rajasthan.html</t>
  </si>
  <si>
    <t>3, 7, 13</t>
  </si>
  <si>
    <t>Refer to the Project Summary: https://www.aiib.org/en/projects/details/2021/_download/Multicountry/AIIB-P000355-Global-Infrastructure-Partners-Emerging-Markets-Fund-I-GIP-Emerging-Markets-Fund-I-PSI_Nov-21-2023.pdf</t>
  </si>
  <si>
    <t>7, 8, 9, 13</t>
  </si>
  <si>
    <t xml:space="preserve">Refer to the Project Summary: https://www.aiib.org/en/projects/details/2021/approved/Multicountry-Aberdeen-Standard-Investcorp-Infrastructure-Partners.html </t>
  </si>
  <si>
    <t>Refer to the Project Summary: https://www.aiib.org/en/projects/details/2021/_download/multicountry/AIIB-P000396_ISQ-Growth-Markets-Infrastructure-Fund_PSI_Nov-21-2023.pdf</t>
  </si>
  <si>
    <t xml:space="preserve">7, 8, 9, 11, 13 </t>
  </si>
  <si>
    <t xml:space="preserve">Refer to the Project Summary: https://www.aiib.org/en/projects/details/2021/approved/Multicountry-Keppel-Pierfront-Private-Credit-Fund-L-P.html </t>
  </si>
  <si>
    <t>Refer to the Project Summary: https://www.aiib.org/en/projects/details/2021/approved/Multicountry-STIC-Asia-Infrastructure-Innovation-Fund.html</t>
  </si>
  <si>
    <t>3, 9, 7, 11, 13</t>
  </si>
  <si>
    <t>The Project seeks to advance private capital mobilization through an investment in an issuance of infrastructure asset backed securities (IABS) sponsored by Bayfront Infrastructure Management Pte Ltd, a Singapore-based entity with a mandate to invest in and distribute infrastructure debt in the Asia Pacific and Middle East regions.</t>
  </si>
  <si>
    <t xml:space="preserve">Refer to the Project Summary: https://www.aiib.org/en/projects/details/2021/approved/Singapore-Asia-Infrastructure-Securitization-Program.html </t>
  </si>
  <si>
    <t>Refer to the Project Document Annex I: https://www.aiib.org/en/projects/details/2021/approved/India-Chennai-Metro-Rail-Phase-2-Project-Corridor-4.html</t>
  </si>
  <si>
    <t>3, 5, 9, 11, 13</t>
  </si>
  <si>
    <t>Refer to the Project Document Annex I: https://www.aiib.org/en/projects/details/2021/approved/Turkey-Ispartakule-Cerkezkoy-Rail-Project-Previously-Halkali-Cerkezkoy-Rail-Project.html</t>
  </si>
  <si>
    <t>5, 9, 11, 13, 17</t>
  </si>
  <si>
    <t>Refer to the Project Document Annex I: https://www.aiib.org/en/projects/details/2021/approved/China-Guangxi-Chongzuo-Border-Connectivity-Improvement-Project.html</t>
  </si>
  <si>
    <t>3, 9, 13</t>
  </si>
  <si>
    <t>Refer to the Project Document Annex I: https://www.aiib.org/en/projects/details/2021/approved/China-Liaoning-Green-Smart-Public-Transport-Demonstration-Project.html</t>
  </si>
  <si>
    <t>Refer to the Project Document Annex I: https://www.aiib.org/en/projects/details/2021/approved/Pakistan-Khyber-Pakhtunkhwa-Cities-Improvement-Project.html</t>
  </si>
  <si>
    <t>9, 5, 11, 13</t>
  </si>
  <si>
    <t xml:space="preserve">Refer to the Project Document Annex I: https://www.aiib.org/en/projects/details/2021/approved/India-Punjab-Municipal-Services-Improvement-Project.html </t>
  </si>
  <si>
    <t>1, 11, 13</t>
  </si>
  <si>
    <t>Refer to the Project Document Annex I: https://www.aiib.org/en/projects/details/2021/approved/India-Kerala-Solid-Waste-Management-Project.html</t>
  </si>
  <si>
    <t>5, 11, 13</t>
  </si>
  <si>
    <t>Refer to the Project Document Annex I: https://www.aiib.org/en/projects/details/2021/approved/Chennai-City-Partnership-Sustainable-Urban-Services-Program.html</t>
  </si>
  <si>
    <t>1, 5, 11, 13</t>
  </si>
  <si>
    <t>Refer to the Project Summary: https://www.aiib.org/en/projects/details/2021/approved/Turkey-Istanbul-Waste-to-Energy-Generation-Project.html</t>
  </si>
  <si>
    <t>9, 11, 13</t>
  </si>
  <si>
    <t xml:space="preserve">Refer to the Project Document Annex I: https://www.aiib.org/en/projects/details/2021/approved/India-Resilient-Kerala-Program-for-Results.html </t>
  </si>
  <si>
    <t>Refer to the Project Document Annex I: https://www.aiib.org/en/projects/details/2021/approved/China-Henan-Flood-Emergency-Rehabilitation-and-Recovery-Project.html</t>
  </si>
  <si>
    <t>Refer to the Project Summary: https://www.aiib.org/en/projects/details/2022/_download/bangladesh/AIIB-Bangladesh-Unique-Meghnaghat-IPP-Project-PSI-P000281-Updated-20221215.pdf</t>
  </si>
  <si>
    <t>5, 7, 9, 13</t>
  </si>
  <si>
    <t>Refer to the Project Document Annex I: https://www.aiib.org/en/projects/details/2022/approved/India-Assam-Distribution-System-Enhancement.html</t>
  </si>
  <si>
    <t>Refer to the Project Document Annex I: https://www.aiib.org/en/projects/details/2022/approved/West-Bengal-Electricity-Distribution-Grid-Modernization-Project.html</t>
  </si>
  <si>
    <t>Refer to the Project Summary: https://www.aiib.org/en/projects/details/2022/_download/lao-pdr/AIIB-PSI-P000515-Monsoon-600-MW-Cross-border-Wind-Power-Project_20230501.pdf</t>
  </si>
  <si>
    <t>5, 7, 13</t>
  </si>
  <si>
    <t>Refer to the Project Summary: https://www.aiib.org/en/projects/details/2022/_download/india/AIIB-P000518-Solar-IPP-Direct-Equity-Investment-PSI-06172022.pdf</t>
  </si>
  <si>
    <t xml:space="preserve">3, 7, 13 </t>
  </si>
  <si>
    <t>Refer to the Project Summary:https://www.aiib.org/en/projects/details/2022/approved/Turkiye-Aklease-Multisector-Facility.html</t>
  </si>
  <si>
    <t>Refer to the Project Summary: https://www.aiib.org/en/projects/details/2022/approved/Alcazar-Energy-Partners-II-AEP-II.html</t>
  </si>
  <si>
    <t>1, 3, 7, 9, 13</t>
  </si>
  <si>
    <t xml:space="preserve">Refer to the Project Document, Annex 1: https://www.aiib.org/en/projects/details/2022/_download/bangladesh/AIIB-Bangladesh-PD-P000344_IDCOL-Multi-Sector-On-Lending-Facility.pdf </t>
  </si>
  <si>
    <t>1, 7, 9, 11, 13</t>
  </si>
  <si>
    <t>Refer to the Project Summary: https://www.aiib.org/en/projects/details/2022/_download/china/AIIB-PSI-P000493-China-EXIM-Bank-Green-On-lending-Facility-21-Aug-2023.pdf</t>
  </si>
  <si>
    <t xml:space="preserve">7, 8, 9, 13 </t>
  </si>
  <si>
    <t xml:space="preserve">Refer to the Project Document, Annex 1: https://www.aiib.org/en/projects/details/2022/_download/Turkiye/AIIB-APD-P000546-SBF-TSKB-Sustainable-Energy-and-Infrastructure-Facility-Stage-2_public_final-APD.pdf </t>
  </si>
  <si>
    <t>Refer to the Project Summary: https://www.aiib.org/en/projects/details/2022/_download/india/AIIB-PSI-P000547-India-Kotak-Infrastructure-Investment-Fund-Board.pdf</t>
  </si>
  <si>
    <t xml:space="preserve"> 7, 9, 13 </t>
  </si>
  <si>
    <t>Refer to the Project Summary: https://www.aiib.org/en/projects/details/2022/approved/China-NIO-Capital-Eve-ONE-Fund-II.html</t>
  </si>
  <si>
    <t>Refer to the Project Summary: https://www.aiib.org/en/projects/details/2022/approved/Singapore-Asia-Infrastructure-Securitization-Program-II.html</t>
  </si>
  <si>
    <t>7, 9,13</t>
  </si>
  <si>
    <t>Refer to the Project Summary: https://www.aiib.org/en/projects/details/2022/_download/multicountry/AIIB_PSI_SEA-Womens-Economic-Empowerment_20221021_vF.pdf</t>
  </si>
  <si>
    <t>2, 3, 4, 5, 8, 9, 13, 17</t>
  </si>
  <si>
    <t>Refer to the Project Document, Annex 1: https://www.aiib.org/en/projects/details/2022/_download/uzbekistan/AIIB-PD000341-Uzbekistan-Bukhara-Miskin-Urgench-Khiva-Railway-Electrification-Project-SBF.-APD.pdf</t>
  </si>
  <si>
    <t xml:space="preserve">5, 9, 11, 13, 17 </t>
  </si>
  <si>
    <t>Refer to the Project Document, Annex 1: https://www.aiib.org/en/opportunities/business/project-procurement/_download/india/AIIB-India-Haryana-Orbital-Rail-Corridor-HORC-Part-A-PD_20221208.pdf</t>
  </si>
  <si>
    <t>9, 11, 13, 17</t>
  </si>
  <si>
    <t>Refer to the Project Document Annex I: https://www.aiib.org/en/projects/details/2022/approved/Zhengzhou-International-Logistics-Hub-Previously-Zhengzhou-International-Hub-Expansion.html</t>
  </si>
  <si>
    <t xml:space="preserve">9, 13, 17 </t>
  </si>
  <si>
    <t>Refer to the Project Document Annex I: https://www.aiib.org/en/projects/details/2020/approved/India-Assam-Secondary-Road-Network-Improvement-Project.html</t>
  </si>
  <si>
    <t xml:space="preserve">3, 5, 9, 13 </t>
  </si>
  <si>
    <t>Refer to the Project Document Annex I: https://www.aiib.org/en/projects/details/2022/approved/India-Second-Dam-Rehabilitation-and-Improvement-Project.html</t>
  </si>
  <si>
    <t>1, 2, 6, 11, 12, 13</t>
  </si>
  <si>
    <t>Refer to the Project Summary: https://www.aiib.org/en/projects/details/2023/_download/multicountry/AIIB-PSI-P000718-Multicountry-DigitalBridge-Emerging-Market-Digital-Infrastructure-Fund.pdf</t>
  </si>
  <si>
    <t>5, 9, 13, 17</t>
  </si>
  <si>
    <t>Refer to the Project Summary:https://www.aiib.org/en/projects/details/2023/_download/turkiye/AIIB-PSI-P000671-Turkiye-Akbank-Sustainable-Energy-Facility-March-2023.pdf</t>
  </si>
  <si>
    <t>Refer to the Project Summary: https://www.aiib.org/en/projects/details/2023/_download/uzbekistan/AIIB-PSI-P000677-Uzbekistan-Masdar-896MW-Solar-PV-Facility-final_disclosure-post-approval-CLEAN.pdf</t>
  </si>
  <si>
    <t>Refer to the Project Summary: https://www.aiib.org/en/projects/details/2023/_download/romania/AIIB-PSI-P000757-Romania-Banca-Transilvania-Green-Mortgages-Bond-Investment_20230630_vS.pdf</t>
  </si>
  <si>
    <t xml:space="preserve">7, 9, 11, 13 </t>
  </si>
  <si>
    <t>Refer to the Project Summary: https://www.aiib.org/en/projects/details/2023/_download/georgia/AIIB-PSI-P000765-Georgia-Georgia-Capital-Sustainability-Linked-Financing-Facility-August2.pdf</t>
  </si>
  <si>
    <t xml:space="preserve">3, 7, 9, 13 </t>
  </si>
  <si>
    <t>Refer to the Project Summary: https://www.aiib.org/en/projects/details/2023/_download/India/AIIB-PSI-P000631-India-LOK-Capital-Fund.pdf</t>
  </si>
  <si>
    <t>1, 2, 5, 7, 8, 9, 11, 13</t>
  </si>
  <si>
    <t>Refer to the Project Summary: https://www.aiib.org/en/projects/details/2023/_download/china/AIIB-PSI-P000722-Project-Ocean.pdf</t>
  </si>
  <si>
    <t>Refer to the Project Summary: https://www.aiib.org/en/projects/details/2023/_download/uzbekistan/AIIB-PSI-P000729-Uzbekistan-UzPSB-Energy-and-Water-Efficiency-and-Renewables-Bond-Investment-Apr.-26-2023.pdf</t>
  </si>
  <si>
    <t xml:space="preserve">6, 7, 8, 10, 13 </t>
  </si>
  <si>
    <t>Refer to the Project Summary: https://www.aiib.org/en/projects/details/2023/_download/Singapore/AIIB-PSI-P000764-Singapore-BIC-IV-Sep-20-2023_vFF.pdf</t>
  </si>
  <si>
    <t>Refer to the Project Document, Annex 1: https://www.aiib.org/en/projects/details/2023/_download/India/AIIB-Chennai-Metro-BC5-Project-Document-updated_20230416.pdf</t>
  </si>
  <si>
    <t xml:space="preserve"> 3, 5, 9, 11, 13 </t>
  </si>
  <si>
    <t>Refer to the Project Summary: https://www.aiib.org/en/projects/details/2022/_download/india/AIIB-P000561-India-Sustainable-Transport-Financing_PSI_vF.pdf</t>
  </si>
  <si>
    <t xml:space="preserve">3, 11, 13 </t>
  </si>
  <si>
    <t>Refer to the Project Summary: https://www.aiib.org/en/projects/details/2023/_download/turkiye/AIIB-PSI-P000639-Turkiye-Antalya-Airport-Expansion-Project-clean_20230208.pdf</t>
  </si>
  <si>
    <t>Refer to the Project Summary: https://www.aiib.org/en/projects/details/2023/_download/singapore/AIIB-PSI-P000680-Regional-Transport-Connectivity-Project_May-30-2023.pdf</t>
  </si>
  <si>
    <t xml:space="preserve">5, 9, 13 </t>
  </si>
  <si>
    <t>Refer to the Project Document, Annex 1: https://www.aiib.org/en/projects/details/2023/_download/Cote-d-Ivoire/AIIB-PD-P000736-of-Cote-dIvoire-Inclusive-Connectivity-and-Rural-Infrastructure-Project.pdf</t>
  </si>
  <si>
    <t>3, 5, 9, 13</t>
  </si>
  <si>
    <t>AIIB List of Disbursed Projects Since 2017</t>
  </si>
  <si>
    <t>AIIB List of Disbursed Projects Since 2018</t>
  </si>
  <si>
    <t>AIIB List of Disbursed Projects Since 2019</t>
  </si>
  <si>
    <t>AIIB List of Disbursed Projects Since 2020</t>
  </si>
  <si>
    <t>AIIB List of Disbursed Projects Since 2021</t>
  </si>
  <si>
    <t>AIIB List of Disbursed Projects Since 2022</t>
  </si>
  <si>
    <t>AIIB List of Disbursed Projects Since 2023</t>
  </si>
  <si>
    <t>AIIB List of Disbursed Projects Since 2024</t>
  </si>
  <si>
    <t>AIIB List of Disbursed Projects Since 2025</t>
  </si>
  <si>
    <t>AIIB List of Disbursed Projects Since 2026</t>
  </si>
  <si>
    <t>AIIB List of Disbursed Projects Since 2027</t>
  </si>
  <si>
    <t>AIIB List of Disbursed Projects Since 2028</t>
  </si>
  <si>
    <t>AIIB List of Disbursed Projects Since 2029</t>
  </si>
  <si>
    <t>AIIB List of Disbursed Projects Since 2030</t>
  </si>
  <si>
    <t>AIIB List of Disbursed Projects Since 2031</t>
  </si>
  <si>
    <t>AIIB List of Disbursed Projects Since 2032</t>
  </si>
  <si>
    <t>AIIB List of Disbursed Projects Since 2033</t>
  </si>
  <si>
    <t>AIIB List of Disbursed Projects Since 2034</t>
  </si>
  <si>
    <t>AIIB List of Disbursed Projects Since 2035</t>
  </si>
  <si>
    <t>AIIB List of Disbursed Projects Since 2036</t>
  </si>
  <si>
    <t>AIIB List of Disbursed Projects Since 2037</t>
  </si>
  <si>
    <t>AIIB List of Disbursed Projects Since 2038</t>
  </si>
  <si>
    <t>AIIB List of Disbursed Projects Since 2039</t>
  </si>
  <si>
    <t>AIIB List of Disbursed Projects Since 2040</t>
  </si>
  <si>
    <t>AIIB List of Disbursed Projects Since 2041</t>
  </si>
  <si>
    <t>AIIB List of Disbursed Projects Since 2042</t>
  </si>
  <si>
    <t>AIIB List of Disbursed Projects Since 2043</t>
  </si>
  <si>
    <t>AIIB List of Disbursed Projects Since 2044</t>
  </si>
  <si>
    <t>AIIB List of Disbursed Projects Since 2045</t>
  </si>
  <si>
    <t>AIIB List of Disbursed Projects Since 2046</t>
  </si>
  <si>
    <t>AIIB List of Disbursed Projects Since 2047</t>
  </si>
  <si>
    <t>AIIB List of Disbursed Projects Since 2048</t>
  </si>
  <si>
    <t>AIIB List of Disbursed Projects Since 2049</t>
  </si>
  <si>
    <t>AIIB List of Disbursed Projects Since 2050</t>
  </si>
  <si>
    <t>AIIB List of Disbursed Projects Since 2051</t>
  </si>
  <si>
    <t>AIIB List of Disbursed Projects Since 2052</t>
  </si>
  <si>
    <t>AIIB List of Disbursed Projects Since 2053</t>
  </si>
  <si>
    <t>AIIB List of Disbursed Projects Since 2054</t>
  </si>
  <si>
    <t>AIIB List of Disbursed Projects Since 2055</t>
  </si>
  <si>
    <t>AIIB List of Disbursed Projects Since 2056</t>
  </si>
  <si>
    <t>AIIB List of Disbursed Projects Since 2057</t>
  </si>
  <si>
    <t>AIIB List of Disbursed Projects Since 2058</t>
  </si>
  <si>
    <t>AIIB List of Disbursed Projects Since 2059</t>
  </si>
  <si>
    <t>AIIB List of Disbursed Projects Since 2060</t>
  </si>
  <si>
    <t>AIIB List of Disbursed Projects Since 2061</t>
  </si>
  <si>
    <t>AIIB List of Disbursed Projects Since 2062</t>
  </si>
  <si>
    <t>AIIB List of Disbursed Projects Since 2063</t>
  </si>
  <si>
    <t>AIIB List of Disbursed Projects Since 2064</t>
  </si>
  <si>
    <t>AIIB List of Disbursed Projects Since 2065</t>
  </si>
  <si>
    <t>AIIB List of Disbursed Projects Since 2066</t>
  </si>
  <si>
    <t>AIIB List of Disbursed Projects Since 2067</t>
  </si>
  <si>
    <t>AIIB List of Disbursed Projects Since 2068</t>
  </si>
  <si>
    <t>AIIB List of Disbursed Projects Since 2069</t>
  </si>
  <si>
    <t>AIIB List of Disbursed Projects Since 2070</t>
  </si>
  <si>
    <t>AIIB List of Disbursed Projects Since 2071</t>
  </si>
  <si>
    <t>AIIB List of Disbursed Projects Since 2072</t>
  </si>
  <si>
    <t>Refer to the Project Document
Annex I: https://www.aiib.org/en/
projects/details/2019/approved/
Turkey-TKYB-RenewableEnergy-and-Energy-EfficiencyOn-Lending-Facility.htm</t>
  </si>
  <si>
    <t>7, 3, 13</t>
  </si>
  <si>
    <t>AIIB SUSTAINABLE DEVELOPMENT BONDS IMPACT REPORT 2022</t>
  </si>
  <si>
    <t>To advance Türkiye’s renewable energy and energy
efficiency infrastructure.</t>
  </si>
  <si>
    <t>Refer to the Project Summary:
https://www.aiib.org/en/projects/
details/2019/approved/
Multicountry-CITIC-CapitalPan-Eurasia-Fund.html</t>
  </si>
  <si>
    <t>9, 7, 13</t>
  </si>
  <si>
    <t>Bukhara Region Water Supply and Sewerage Project -
Phase II</t>
  </si>
  <si>
    <t>To provide access to safely managed water (water supply)
and sanitation (sewage) services in the Bukhara Region
and strengthen the operational performance of the water
utility of Bukhara Region.</t>
  </si>
  <si>
    <t>Refer to the Project Document
Annex 1: https://www.aiib.org/
en/projects/details/2022/_
download/uzbekistan/
AIIB-LA000374A-Bukhara-
Region-Water-Supply-and-
Sewerage-Phase-II-BRWSSPII-
Project-Document-APD.pdf</t>
  </si>
  <si>
    <t>3, 6, 13</t>
  </si>
  <si>
    <t>AIIB SUSTAINABLE DEVELOPMENT BONDS IMPACT REPORT 2024</t>
  </si>
  <si>
    <t>To increase generation capacity from renewable energy
sources (36 MW solar power project and 50 MWh of
battery energy storage solutions) and to facilitate
the integration of renewable energy into Maldives’
grid infrastructure.</t>
  </si>
  <si>
    <t>Refer to the Project
Document Annex 1: https://
www.aiib.org/en/projects/
details/2021/_download/
maldives/AIIB-20210226-
P000377-Maldives-Solar-
Power-Development-and-
Energy-Storage-Published.pdf</t>
  </si>
  <si>
    <t>Medium-size Cities Integrated Urban
Development Project</t>
  </si>
  <si>
    <t>To address the challenges of rapid urbanization of
secondary cities, through the Medium-size Cities
Integrated Urban Development Project (MSCIUDP), by
(a) improving access to selected urban infrastructure
(including public spaces) and services in Participating
Cities; and (b) strengthening the institutional capacity of
the Borrower’s relevant agencies to deliver and manage
local infrastructure.</t>
  </si>
  <si>
    <t>Refer to the Project Document
Annex 1: https://www.aiib.org/
en/projects/details/2021/_
download/uzbekistan/
AIIB-P000474-Uzbekistan-
Medium-size-Cities-IUDP-APDPublished_
20210610.pdf</t>
  </si>
  <si>
    <t>11, 13</t>
  </si>
  <si>
    <t>To support global public goods and trade and connectivity
between Brazil and Asia through a multisector on-lending
credit facility to be implemented by Brazil-based Banco
de Desenvolvimento de Minas Gerais S.A. (BDMG) for
subprojects primarily located in Minas Gerais, that involve
either renewable energy or eligible infrastructure
related sectors.</t>
  </si>
  <si>
    <t>Refer to the Project Summary:
https://www.aiib.org/en/projects/
details/2022/_download/brazil/
AIIB-Updated-PSI-P000491_
BDMG-Renewables-and-Asia-
Connectivity-Facility.pdf</t>
  </si>
  <si>
    <t>To support the rooftop solar distributed generation
business Chongho Bridge Managements Limited in rural
China. The Company aims to reach total installed capacity
of 100MW by end of 2023 and 500MW in 2025.</t>
  </si>
  <si>
    <t>Refer to the Project Summary:
https://www.aiib.org/en/projects/
details/2022/_download/
china/AIIB-PSI-P000608-
China-Chongho-Bridge-Green-
Facility_vPRE_Clean.pdf</t>
  </si>
  <si>
    <t>3, 5, 7, 13</t>
  </si>
  <si>
    <t>Yunnan Kunming Changshui Airport Expansion
and Green Development Project</t>
  </si>
  <si>
    <t>To support the green development of an international
hub airport in the southwest of China and improve air
connectivity to Southeast and South Asia regions.</t>
  </si>
  <si>
    <t>Refer to the Project
Document Annex 1: https://
www.aiib.org/en/projects/
details/2023/_download/
China/AIIB-PD-P000660-
China-Yunnan-Kunming-
Changshui-Airport-Expansionand-
Green-Development-
Project.pdf</t>
  </si>
  <si>
    <t>Lionbridge Leasing EV Transport Green
Transition Facility</t>
  </si>
  <si>
    <t>To contribute to the decarbonization of logistic vehicles’
transportation in China and to support Lionbridge
Leasing’s Paris-aligned net-zero ambition. The loan
proceeds will support the acquisition of 3,000 to 3,200
logistics electric vehicles (EVs) for financial leasing to the
lessees that are mainly self-employed truck drivers in a
sale-lease back modality.</t>
  </si>
  <si>
    <t>Refer to the Project Summary:
https://www.aiib.org/en/projects/
details/2022/_download/
china/AIIB-PSI-P000662-
China-Lionbridge-Leasing-EVTransport-
Green-Transition-
Facility-President-Approval.pdf</t>
  </si>
  <si>
    <t>3, 9, 11, 13, 17</t>
  </si>
  <si>
    <t>To support energy transition and develop green digital
infrastructure in Southeast Asia, China and Korea.
The fund targets control-oriented, middle-market
investments in next generation infrastructure of the
energy and digital infrastructure sectors.</t>
  </si>
  <si>
    <t>Refer to the Project Summary:
https://www.aiib.org/en/projects/
details/2023/_download/
multicountry/AIIB-PSIP000701-
Multicountry-Seraya-
SEA-Energy-Transition-and-DIFund.
Pdf</t>
  </si>
  <si>
    <t>5, 7, 8, 9, 13</t>
  </si>
  <si>
    <t>Istanbul Seismic Mitigation and Emergency
Preparedness Additional Financing Project</t>
  </si>
  <si>
    <t>To improve the disaster resilience of critical public facilities
such as schools, hospitals and other social facilities built
before 1999 and to enhance emergency preparedness and
resilience of the City of Istanbul.</t>
  </si>
  <si>
    <t>Refer to the Project
Document Annex 1: https://
www.aiib.org/en/projects/
details/2023/_download/
Turkiye/AIIB-P000705-
Istanbul-Seismic-Mitigationand-
Emergency-Preparedness-
Additional-Financing-Project-
TR-ISMEP-AF-APD.pdf</t>
  </si>
  <si>
    <t>1, 5, 7, 13</t>
  </si>
  <si>
    <t>Cross-border Livestock Health and Value-chain
Infrastructure Improvement Project</t>
  </si>
  <si>
    <t>To strengthen animal and human health safety and
promote cross-board livestock trading, based on the
One Health approach, among countries in the Greater
Mekong Subregion (GMS) including Cambodia, Lao PDR,
Viet Nam, Thailand, and China.</t>
  </si>
  <si>
    <t>Refer to the Project Summary:
https://www.aiib.org/en/projects/
details/2024/_download/
Cambodia/AIIB-PSI-P000707-
Cambodia-Cross-border-
Livestock-Health-and-
Value-chain-Infrastructure-
Improvement-Project_v9.pdf</t>
  </si>
  <si>
    <t>2, 3, 5, 13</t>
  </si>
  <si>
    <t>To support the development of low-carbon solutions
in the energy and water sectors in Brazil.</t>
  </si>
  <si>
    <t>Refer to the Project Summary:
https://www.aiib.org/en/projects/
details/2024/_download/Brazil/
AIIB-PSI-P000713-Brazil-Vinci-
Climate-Change-Fund_Board_
vF_UPDATED-20240901.pdf</t>
  </si>
  <si>
    <t>3, 5, 6, 7, 12, 13</t>
  </si>
  <si>
    <t>AP Moller Capital Emerging Markets Infrastructure
Fund II</t>
  </si>
  <si>
    <t>To contribute to the expansion of renewable energy supply
and domestic and regional connectivity with carbonneutral
commitment in Africa, South and Southeast Asia.</t>
  </si>
  <si>
    <t>Refer to the Project Summary:
https://www.aiib.org/en/projects/
details/2023/_download/
Multicountry/AIIB-PSIP000721-
Multicountry-APMoller-
Capital-Emerging-
Market-Infrastructure-Fund-
II_IMIS_3777.pdf</t>
  </si>
  <si>
    <t>3, 5, 7, 9, 12, 13, 17</t>
  </si>
  <si>
    <t>To support the development of Infrastructure Investment
Trust (InvIT) as an infrastructure asset class in India
by financing the InvIT’s acquisition of renewable
energy assets.</t>
  </si>
  <si>
    <t>Refer to the Project Summary:
https://www.aiib.org/en/projects/
details/2023/_download/
India/AIIB-P000776-India-
Project-Meridian-Updated-PSI-
05.09.2024-vClean.pdf</t>
  </si>
  <si>
    <t>To help restore and develop infrastructure and related
facilities in the earthquake-affected provinces of Türkiye.</t>
  </si>
  <si>
    <t>Refer to the Project Summary:
https://www.aiib.org/en/projects/
details/2023/_download/
Turkiye/PSI-P000834-
Turk-Eximbank-Earthquake-
Response-Project_Loanportion.
Pdf</t>
  </si>
  <si>
    <t>1, 5, 8, 11</t>
  </si>
  <si>
    <t>OTP Green Energy Capacity Expansion
Bond Investment</t>
  </si>
  <si>
    <t>To increase the capacity of renewable energy generation
and improve energy efficiency in targeted countries
(Croatia, Hungary, and Serbia), by investing into MRELeligible
Senior Preferred bond(s) to be issued by OTP
Bank. Proceeds from the issuance(s) will be allocated to
eligible loans to support climate change mitigation under
OTP’s Sustainable Finance Framework.</t>
  </si>
  <si>
    <t>Refer to the Project Summary:
https://www.aiib.org/en/projects/
details/2024/_download/
Hungary/AIIB-PSI-P000835-
Hungary-OTP-Green-Energy-
Capacity-Expansion-Bond-
Investment.pdf</t>
  </si>
  <si>
    <t>3, 7, 8, 9, 13</t>
  </si>
  <si>
    <t>To facilitate cross-border trade by enhancing freight service efficiency of the containerized CR Express trains connecting
Zhengzhou China to Europe and Central Asia.</t>
  </si>
  <si>
    <t>Refer to the Project Document
Annex I: https://www.aiib.org/en/
projects/details/2022/approved/
Zhengzhou-International-
Logistics-Hub-Previously-
Zhengzhou-International-Hub-
Expansion.html</t>
  </si>
  <si>
    <t>9, 13, 17</t>
  </si>
  <si>
    <t>AIIB Sustainable Development Bonds Impact Report 2022</t>
  </si>
  <si>
    <t>1. Purpose</t>
  </si>
  <si>
    <t>It is designed to:</t>
  </si>
  <si>
    <t xml:space="preserve">Includes only projects explicitly tagged as climate finance. </t>
  </si>
  <si>
    <t xml:space="preserve">Core fields: </t>
  </si>
  <si>
    <t>Approval or reporting year</t>
  </si>
  <si>
    <t>MDB Joint Report (IBRD IDA)</t>
  </si>
  <si>
    <t>MDB Joint Report (WBG)</t>
  </si>
  <si>
    <t>Disaggregated (IBRD/IDA)</t>
  </si>
  <si>
    <t>•   Provide stakeholders with accessible, standardised data</t>
  </si>
  <si>
    <t>•   Offer a benchmark of good disclosure practice</t>
  </si>
  <si>
    <t>•   Highlight gaps and inconsistencies in MDB reporting</t>
  </si>
  <si>
    <t xml:space="preserve">•   Encourage MDBs to adopt full, investment-level transparency. </t>
  </si>
  <si>
    <t>•   Project name and Project ID</t>
  </si>
  <si>
    <t>•   Country (or countries) of implementation</t>
  </si>
  <si>
    <t>•   Approval date</t>
  </si>
  <si>
    <t>•   Sector classification</t>
  </si>
  <si>
    <t>•   Investment instrument</t>
  </si>
  <si>
    <t>•   Sovereign / non-sovereign channel</t>
  </si>
  <si>
    <t>•   Mitigation / adaptation / dual-use label</t>
  </si>
  <si>
    <t>•   Project URL</t>
  </si>
  <si>
    <t>Climate finance (%)</t>
  </si>
  <si>
    <t>Type</t>
  </si>
  <si>
    <t>Covering a period of 3 years</t>
  </si>
  <si>
    <t>Approval/signature date</t>
  </si>
  <si>
    <t>Mitigation or adaptation sector</t>
  </si>
  <si>
    <t>MDBs examined: AfDB, AIIB, AsDB, CEB, EBRD, IDB, IDB Invest, IsDB, NDB, World Bank Group</t>
  </si>
  <si>
    <t>•   Mitigation / adaptation / dual-use amount (US$)</t>
  </si>
  <si>
    <t>•   Climate finance amount (US$)</t>
  </si>
  <si>
    <t>IFC</t>
  </si>
  <si>
    <t>MIGA</t>
  </si>
  <si>
    <t>IBRD/IDA</t>
  </si>
  <si>
    <t>WBG Institution</t>
  </si>
  <si>
    <t>WBG by institution (2022-2023, USD billion)</t>
  </si>
  <si>
    <t>WBG (IBRD/IDA only)</t>
  </si>
  <si>
    <t>WBG (IFC and MIGA only)</t>
  </si>
  <si>
    <t>Contract Signature Date</t>
  </si>
  <si>
    <t>Country Name</t>
  </si>
  <si>
    <t>Financing Type Name</t>
  </si>
  <si>
    <t>Reporting Economic Sector Level 2 Name</t>
  </si>
  <si>
    <t>Operation Name</t>
  </si>
  <si>
    <t>Operation Description</t>
  </si>
  <si>
    <t>Contract Amount Signed (EURM)</t>
  </si>
  <si>
    <t>Climate Action &amp; Environmental Sustainability %</t>
  </si>
  <si>
    <t>Climate Action &amp; Environmental Sustainability (EURM)</t>
  </si>
  <si>
    <t>Environmental Sustainability %</t>
  </si>
  <si>
    <t>Environmental Sustainability (EURM)</t>
  </si>
  <si>
    <t>Climate Action %</t>
  </si>
  <si>
    <t>Climate Action (MEUR)</t>
  </si>
  <si>
    <t>CC Mitigation (MEUR)</t>
  </si>
  <si>
    <t>of which CC Mitigation - RE EURm</t>
  </si>
  <si>
    <t>of which CC Mitigation - EE EURm</t>
  </si>
  <si>
    <t>of which CC Mitigation - RDI EURm</t>
  </si>
  <si>
    <t>of which CC Mitigation - Transport EURm</t>
  </si>
  <si>
    <t>of which CC Mitigation - Afforestation and Forest Management EURm</t>
  </si>
  <si>
    <t>of which CC Mitigation - Waste and Wastewater GHG reduction EURm</t>
  </si>
  <si>
    <t>of which CC Mitigation - Other EURm</t>
  </si>
  <si>
    <t>of which Climate Change - Adaptation EURm</t>
  </si>
  <si>
    <t>Investment loan</t>
  </si>
  <si>
    <t>STEG - TUNISIA ITALY POWER INTERCONNECTION</t>
  </si>
  <si>
    <t>The Project concerns the implementation of a High Voltage Direct Current (HVDC) link interconnecting Tunisia and Italy across the Strait of Sicily and the associated connections to the respective national grids. The HVDC link is designed as a monopole with sea return, nominal capacity of 600 MW, DC voltage of 500 kV and a total route length of 224 km, of which 200 km offshore. The offshore route crosses Tunisian and Italian waters. The Project has been designated as part of the Global Gateway.</t>
  </si>
  <si>
    <t>Slovenia</t>
  </si>
  <si>
    <t>DIVACA-KOPER SECOND RAIL TRACK</t>
  </si>
  <si>
    <t>Construction of 27 km of rail track on a new alignment to increase rail capacity between the port of Koper and the rail junction in Divaca.</t>
  </si>
  <si>
    <t>Multiple Beneficiary Intermediated Loan</t>
  </si>
  <si>
    <t>Credit lines</t>
  </si>
  <si>
    <t>BANQUE CENTRALE POPULAIRE LOAN FOR SMES&amp;MID-CAPS</t>
  </si>
  <si>
    <t>A bank-intermediated loan to support private sector development and provide financing for projects promoted by SMEs and Mid-caps in Morocco.</t>
  </si>
  <si>
    <t>France</t>
  </si>
  <si>
    <t>Framework loan</t>
  </si>
  <si>
    <t>PLAN RAIL NOUVELLE AQUITAINE</t>
  </si>
  <si>
    <t>The project is expected to consist of multiple schemes, including acquisition of electric rail rolling stock, retrofit of diesel trains, modernisation of rail lines, including the construction of the new suburban express commuter rail network, RER Métropolitain de Bordeaux (linking Bordeaux and its suburbs in the Bordeaux metropolitan area) and new construction of rail depots in the Nouvelle Aquitaine Region in France</t>
  </si>
  <si>
    <t>MODERNISATION ETABLISSEMENTS SCOLAIRES II</t>
  </si>
  <si>
    <t>The operation concerns investments schemes in education infrastructure in a sub-set of governorates in Tunisia through a framework loan to the Republic of Tunisia. The Project will finance the construction of new public primary education infrastructure and school complexes ("campus scolaires") and will include the provision of new equipment and innovative pedagogical equipment for selected schools as well as state-of-art school transportation means.</t>
  </si>
  <si>
    <t>Water, sewerage</t>
  </si>
  <si>
    <t>DJIBOUTI WATER SUPPLY AND WASTEWATER TREATMENT</t>
  </si>
  <si>
    <t>Project to improve drinking water and sanitation services for the capital city of Djibouti through the construction of Doraleh Desalination Plant, and Doraleh, Balbala and Douda wastewater treatment plants.</t>
  </si>
  <si>
    <t>Agriculture, fisheries, forestry</t>
  </si>
  <si>
    <t>NIGERIA ACCESS TO AGRI MARKETS FRAMEWORK LOAN</t>
  </si>
  <si>
    <t>The project consists of a framework loan to finance investments proposed under the Rural Access and Agricultural Marketing Project (RAAMP) in Nigeria. The project includes the rehabilitation and upgrading of rural roads and agro-logistics centres in 13 participating States in the Federal Republic of Nigeria.</t>
  </si>
  <si>
    <t>Services</t>
  </si>
  <si>
    <t>YEREVAN ENERGY EFFICIENCY PHASE II</t>
  </si>
  <si>
    <t>The project foresees energy efficiency improvements targeting public buildings, mainly kindergartens and polyclinics in Yerevan, Armenia.</t>
  </si>
  <si>
    <t>Spain</t>
  </si>
  <si>
    <t>ICF LOAN FOR SUSTAINABLE SMES &amp; MID-CAPS</t>
  </si>
  <si>
    <t xml:space="preserve">The project consists of a Multi Beneficiary Intermediated Loan (MBIL) to Institut Catala de Finances (ICF) to support its lending to finance sustainable and climate action adaptation and mitigation investments in, but not limited to, Catalonia through the cooperation of the regional promotional bank._x000D_
</t>
  </si>
  <si>
    <t>METRO DE MADRID ROLLING STOCK</t>
  </si>
  <si>
    <t>The Project consists of the acquisition of 80 new electrically powered trainsets: 40 of them will be narrow-gauge and all of them will be used in Madrid Metro Line 1. The other 40 new trains to be purchased will be wide-gauge trainsets, 33 to replace existing units of different ages, and another 7 new trainsets to cope with the future increase of capacity of the Madrid Metro network due to the latest extensions of the metro lines.</t>
  </si>
  <si>
    <t>RENFE HIGH SPEED TRAINS UPGRADE PLAN</t>
  </si>
  <si>
    <t>The project consists of the acquisition of 26 traction heads and upgrading to 330 km/h and transforming into seating configuration 156 existing sleeping coaches. The new traction heads and upgraded coaches will constitute 13 high-speed trainsets.</t>
  </si>
  <si>
    <t>Solid waste</t>
  </si>
  <si>
    <t>GALATI SOLID WASTE INFRASTRUCTURE</t>
  </si>
  <si>
    <t>Financing of an Integrated Waste Management System in Galati County</t>
  </si>
  <si>
    <t>Israel</t>
  </si>
  <si>
    <t>TEL AVIV LRT GREEN LINE</t>
  </si>
  <si>
    <t>The project concerns the design, finance, construction and maintenance of the LRT Green Line (Tel Aviv Light Rail).</t>
  </si>
  <si>
    <t>Urban development</t>
  </si>
  <si>
    <t>MONGOLIA DEVELOPMENT OF SECONDARY URBAN CENTRES</t>
  </si>
  <si>
    <t>The proposed investment program aims to support the government in establishing green, resilient, inclusive, and competitive urban centres in selected aimags (provinces) of Mongolia. The program, jointly financed with the Asian Development Bank, will comprise a sequenced set of investments to promote inclusive rural-urban transformation, including the most urgent and critically needed infrastructure.</t>
  </si>
  <si>
    <t>CAMPUS COLLEGIUM MEDICUM- KRAKOW PROKOCIM</t>
  </si>
  <si>
    <t>The project involves the design, construction and equipping of a new state-of-the-art teaching and research facilities of the Jagiellonian University Medical College at the Prokocim District of Krakow. The project will also support medical research activities at the University.</t>
  </si>
  <si>
    <t>Ireland</t>
  </si>
  <si>
    <t>Industry</t>
  </si>
  <si>
    <t>IRISH BUILDINGS ENERGY EFFICIENCY PLATFORM</t>
  </si>
  <si>
    <t>Investment Platform for Energy Efficiency Investments in privately owned housing (homeowners and non-commercial private landlords). The scheme will be supported by a guarantee structure benefiting from Irish budget funds as a first loss piece, a mezzanine tranche and a senior tranche provided by EIB, with the Irish NPB SBCI acting as implementing partner. The operation will be part of the Irish Climate Action Plan and as such will significantly contribute to EIB's Climate Action targets.</t>
  </si>
  <si>
    <t>EDUCATION ILE-DE-FRANCE</t>
  </si>
  <si>
    <t>The Project concerns the renovation, extension and new construction of upper-secondary public education facilities (lycées) as well as digitalisation investments in the Region of Île-de-France.</t>
  </si>
  <si>
    <t>BOGOTA SUSTAINABLE TRANSPORT FL</t>
  </si>
  <si>
    <t>The reorganisation and improvement of the public transport network in Bogotá, the capital city of Colombia, is structured under a framework loan with the major scheme being the construction of the first metro line in Bogotá, comprising a 24km long elevated metro with 15 stations, a depot and 23 metro trains.</t>
  </si>
  <si>
    <t>WINDFARM VLASIC</t>
  </si>
  <si>
    <t>Construction of a new windfarm in Vlasic</t>
  </si>
  <si>
    <t>MOROCCO TAJAWOUZ LOAN FOR SMES&amp;MIDCAPS</t>
  </si>
  <si>
    <t>The operation proposed will provide funding to small and medium-sized enterprises and mid-caps through credit lines to local financial intermediaries, primarily second tier banks. The loans could be provided in local currency.</t>
  </si>
  <si>
    <t>Italy</t>
  </si>
  <si>
    <t>PORTI DI CIVITAVECCHIA E FIUMICINO</t>
  </si>
  <si>
    <t>Expansion and reconfiguration of the port facilities for cargo and passenger traffic at the Ports of Civitavecchia and Fiumicino to improve land access, cater for demand growth and improve manoeuvrability for larger vessels.</t>
  </si>
  <si>
    <t>Germany</t>
  </si>
  <si>
    <t>GERMAN ROLLING STOCK - S-BAHN MUENCHEN</t>
  </si>
  <si>
    <t>Acquisition of about 110 new high capacity EMU for S-Bahn Muenchen to replace life-expired vehicles, in support of an ongoing public transport capacity extension programme.</t>
  </si>
  <si>
    <t>Sweden</t>
  </si>
  <si>
    <t>SYDVATTEN DRINKING WATER SUPPLY III</t>
  </si>
  <si>
    <t>The project concerns part of the 2022-2028 investment programme in the production and distribution facilities of Sydvatten AB, one of Sweden-s largest producers of drinking water. The programme consists mainly of renewal and extension of the existing water treatment facilities and reinforcement and extension of bulk water supply networks in the region of Skåne, at the southeastern part of Sweden.</t>
  </si>
  <si>
    <t>AMT VERONA TROLLEYBUS PROJECT</t>
  </si>
  <si>
    <t>Construction of four new trolleybus lines in the city of Verona including depot, reorganisation of the existing public transport network and purchase of zero-emission vehicles.</t>
  </si>
  <si>
    <t>Belgium</t>
  </si>
  <si>
    <t>BRUSSELS WATER &amp; SEWAGE NETWORKS (VIVAQUA)</t>
  </si>
  <si>
    <t>Supporting the 2023-2027 investment programme of Vivaqua, a public utility in charge of the  drinking water production &amp; distribution, sewage networks and flood protection in the Brussels Region.</t>
  </si>
  <si>
    <t>ROSTOCK ENERGY EFFICIENT SOCIAL HOUSING</t>
  </si>
  <si>
    <t>The operation concerns the financing of affordable housing in the City of Rostock. The Borrower is the municipally-owned housing company WIRO (Wohnen in Rostock Wohnungsgesellschaft). The investments will include construction of new municipal rental housing.</t>
  </si>
  <si>
    <t>Portugal</t>
  </si>
  <si>
    <t>ISCTE STUDENT RESIDENCES AND CAMPUS DEVELOPMENT</t>
  </si>
  <si>
    <t>The Project concerns the campus modernisation and extension of ISCTE - Instituto Universitário de Lisboa, and the development of new student residential buildings in the Lisbon Metropolitan Area.</t>
  </si>
  <si>
    <t>Austria</t>
  </si>
  <si>
    <t>DINO DOPPELSTOCKTRIEBZUEGE</t>
  </si>
  <si>
    <t>The scope of the project entails the purchase of electric trains (EMUs) to be used for regional passenger railway services in the eastern regions of Austria. The promoter is OEBB-Personenverkehr AG. The EIB will finance the new rolling stock, in total about 41 "DINO" double-deck trainsets.</t>
  </si>
  <si>
    <t>CANADIAN SOLAR VEHICLE</t>
  </si>
  <si>
    <t>Framework Loan to finance the construction and operation of a portfolio of PV projects in Italy, with an aggregate capacity of approximately 300-350 MWp. The projects are expected to start construction between 2023 and 2025.</t>
  </si>
  <si>
    <t>FLUVIUS SMART METERS</t>
  </si>
  <si>
    <t>The project comprises the rollout of an electricity smart metering scheme in the Flemish region, during the period 2020-2024.</t>
  </si>
  <si>
    <t>CAJAMAR SUPPORT TO SMES AND GREEN INITIATIVES</t>
  </si>
  <si>
    <t>This is an operation to support SMEs and Mid-Caps mostly in Spain. The EIB will purchase several securitization tranches to facilitate the access to finance of rural SMEs and Mid-Caps in Spain, many of which will be located in cohesion regions and/or affected by the Covid-19 pandemic.</t>
  </si>
  <si>
    <t>H2 GREEN STEEL</t>
  </si>
  <si>
    <t>The implementation of a 2.5 million tons per year integrated primary steel manufacturing plant based on hydrogen direct reduction (DR) technology. The greenfield plant encompasses the implementation for the first time of the following innovative and breakthrough technologies and components at commercial scale; a large scale hydrogen generation plant based on electrolysis, an hydrogen based direct reduction plant for ironmaking combined with electric arc furnace (EAF) steelmaking and all associated downstream processing facilities. The outcoming steel will have a carbon footprint that is very low or close to zero, meaning the plant will manufacture green and sustainable high quality flat steel products targeting mainly the automotive, construction, white goods, industrial equipment and energy sectors.</t>
  </si>
  <si>
    <t>BAWAG PSK URBAN DEVELOPMENT</t>
  </si>
  <si>
    <t>The Project is structured as an intermediated Framework Loan (FL) to support construction and modernisation of urban infrastructure and services in Austrian municipalities</t>
  </si>
  <si>
    <t>UZBEKISTAN SOLAR PV AUCTIONS</t>
  </si>
  <si>
    <t>The construction and operation of three independent solar PV plants totaling c. 897 MWac, located in Uzbekistan. Two of these projects are developed under the World Bank Group's Scaling Solar program and are located in the Jizzakh and the Samarkand region. The third project is developed under the ADB Uzbekistan Solar Program and located in the Surkhandarya region (Sherabad district).</t>
  </si>
  <si>
    <t>CORK BUSINESS SCHOOL</t>
  </si>
  <si>
    <t>The project concerns the construction of a new 15,000m2 business school at University College Cork (UCC) in the centre of the city of Cork in southern Ireland. The project will support the consolidation of the business school departments into one site in modern facilities to enhance the teaching and learning environment.</t>
  </si>
  <si>
    <t>MAZOVIA HEALTH SECTOR FL</t>
  </si>
  <si>
    <t>The proposed framework loan will support eligible health sector investment schemes in the Mazovian voievodship from 2021 to 2027. Namely, the project involves i) modernization, refurbishment and extension of the health sector facilities, ii) medical equipment purchase, iii) investment in digitalization of the health sector, iv) eligible cost of disease prevention and control programmes, v) investments increasing the pandemic preparedness and the health sector resilience, as well as vi) Investments improving the energy efficiency of the healthcare infrastructure.</t>
  </si>
  <si>
    <t>TOURS TRANSPORTS URBAINS</t>
  </si>
  <si>
    <t>L'opération vise le financement de la stratégie du Promoteur en matière de transports durables énoncée dans son dernier Plan de Déplacements Urbains (PDU) pour la métropole de Tours et trois communes limitrophes.</t>
  </si>
  <si>
    <t>ECUADOR-PERU POWER INTERCONNECTION</t>
  </si>
  <si>
    <t>Investment loan to part-finance the Ecuadorian side of the Power Interconnection System between Ecuador and Peru in 500kV.</t>
  </si>
  <si>
    <t>BUNIEL WIND FARM</t>
  </si>
  <si>
    <t>Financing of the Buniel Wind farm (100 MW), located in the Spanish province of Burgos (Castile-León), a Cohesion Priority Region.</t>
  </si>
  <si>
    <t>Lithuania</t>
  </si>
  <si>
    <t>MAZEIKIAI ONSHORE WIND GREEN ENERGY LOAN</t>
  </si>
  <si>
    <t>Construction of a 63 MW onshore wind farm and its associated infrastructure.</t>
  </si>
  <si>
    <t>Bulgaria</t>
  </si>
  <si>
    <t>OLIVA GRAIN PORT TERMINAL</t>
  </si>
  <si>
    <t>The project consists of the construction of a new port facility in the vicinity of the Port of Varna for the storage, handling and export of grain cereals, oilseeds, vegetable oils and oil seed meals.</t>
  </si>
  <si>
    <t>SGEF IBERIA LOAN FOR SMES&amp;MIDCAPS CLIMATE ACTION</t>
  </si>
  <si>
    <t>Dedicated EIB Loan to finance eligible SME and Midcap investments via leasing schemes in Spain, including in support of Climate Action and Environmental Sustainability projects.</t>
  </si>
  <si>
    <t>PKP INTERCITY FLEET RENEWAL AND EXPANSION</t>
  </si>
  <si>
    <t>The project consists of acquisition of new electric locomotives and passenger coaches, as well as modernisation of electric multiple units and coaches. The rolling stock will be used to provide long distance services under a Public Service Contract throughout Poland and to limited extent also in neighboring countries.</t>
  </si>
  <si>
    <t>Iceland</t>
  </si>
  <si>
    <t>LANDSNET POWER TRANSMISSION</t>
  </si>
  <si>
    <t>The operation is an investment programme of two projects to extending the 220 kV power transmission grid in the north-eastern part of Iceland, in order to strengthen the transmission system between eastern, northern and south- western parts of Iceland to increase transmission capacity, stability and reliability of the system.</t>
  </si>
  <si>
    <t>SERBIAN EDUCATION INFRASTRUCTURE FL</t>
  </si>
  <si>
    <t>The project consists of construction, renovation and equipping of education facilities in Serbia. The preliminary list of schemes concerns mainly regional centres, offering vocational training and adult education aligned with the labour market needs. However, given that the proposed operation is a framework loan, the final scope will only be known at allocation stage and, therefore, the project could also include investments in pre-primary, primary and secondary general education.</t>
  </si>
  <si>
    <t>CADIZ CONTAINER TERMINAL EXTENSION</t>
  </si>
  <si>
    <t>The project concerns the second phase of the development of the new container terminal of the Port of the Bay of Cadiz (Spain). It includes the extension of the existing caisson quay wall, dredging and land reclamation works to extend the terminal's platform as well as the infrastructure and utilities required for the eventual installation of equipment and facilities to cater to the needs of the port's traffic. The project also includes the works related to the new terminal-s railway infrastructure.</t>
  </si>
  <si>
    <t>Egypt</t>
  </si>
  <si>
    <t>GREEN SUSTAINABLE INDUSTRY - GSI</t>
  </si>
  <si>
    <t xml:space="preserve">The operation is a sovereign framework loan managed by the Egyptian Environmental Affairs Agency as a financial instrument providing funding to public and private industrial companies in Egypt in the areas of pollution abatement, decarbonisation, energy and resource efficiency_x000D_
_x000D_
</t>
  </si>
  <si>
    <t>BOLOGNA UNIVERSITY CAMPUS DEVELOPMENT II</t>
  </si>
  <si>
    <t>The Project comprises the design, construction, renovation and restoration of a number of buildings. The Project components are mostly located within the university-s estate in the city of Bologna, but there are also investments in Ravenna, Cesena and Imola.</t>
  </si>
  <si>
    <t>AFFORDABLE HOUSING HYPO NOE III</t>
  </si>
  <si>
    <t>Operation to finance social and affordable housing units in the Austrian state of Lower Austria. Final beneficiaries of the EIB financing will be limited-profit housing development companies, commercial property companies and local authorities</t>
  </si>
  <si>
    <t>BALTIC POWER OFFSHORE WINDFARM</t>
  </si>
  <si>
    <t>Development, construction and operation of a very large-scale (up to 1.2 GW) offshore windfarm in the Polish Economic Exclusive Zone in the Baltic Sea, located 23 km to the north of the Polish coastline. The promoter is a joint venture of PKN ORLEN (Poland) and Northland Power (Canada)</t>
  </si>
  <si>
    <t>COMO WATER INVESTMENTS</t>
  </si>
  <si>
    <t>Investments in water and waste water infrastructure in the Province of Como (Lombardy Region) during the period 2023 - 2026.</t>
  </si>
  <si>
    <t>SUD CONCESSIONS FERROVIAIRES</t>
  </si>
  <si>
    <t xml:space="preserve">The project consists of acquisition of 16 electric multiple units, construction of a new maintenance depot in Nice-Ville, and the rehabilitation and modernisation of the Nice-Saint-Roch maintenance site._x000D_
</t>
  </si>
  <si>
    <t>ELECTRICITY DISTRIBUTION SLOVENIA III</t>
  </si>
  <si>
    <t>The programme comprises investment schemes in the electricity distribution network in Slovenia over the period 2023-2025. It includes network reinforcements and refurbishments in high, medium and low voltage, targeting at maintaining the quality of supply, integration of renewable energy generation, catering for peak demand growth, as well as climate-proofing part of the network.</t>
  </si>
  <si>
    <t>POLITECNICO TORINO CAMPUS UPGRADE</t>
  </si>
  <si>
    <t>The project includes new construction and renovation of buildings in Turin to provide over 67,000m2 of new and modernised academic and research facilities for the Politecnico di Torino.</t>
  </si>
  <si>
    <t>WESTERN GALILEE DESALINATION PLANT</t>
  </si>
  <si>
    <t>Design, construction and operation of a  sea-water desalination facility, with production capabilities of 100 million m3 per annum, under a PPP scheme, located in Western Galilee, Israel.</t>
  </si>
  <si>
    <t>MILAN EE AFFORDABLE HOUSING</t>
  </si>
  <si>
    <t>Refurbishment and new construction of affordable housing for rent in central Milan. The units are owned by the fund FONDO IMMOBILIARE CA GRANDA and managed by InvestiRE</t>
  </si>
  <si>
    <t>SGEF HU LOAN FOR SMES AND MIDCAPS II</t>
  </si>
  <si>
    <t>Dedicated loan to finance small and medium sized projects carried out by SMEs and Mid-Caps mainly in Hungary, with a 30% Climate Action and Environmental Sustainability window.</t>
  </si>
  <si>
    <t>Composite infrastructure</t>
  </si>
  <si>
    <t>ZACHODNIOPOMORSKIE REGIONAL FRAMEWORK III</t>
  </si>
  <si>
    <t>The operation, structured as a framework loan, will support priority schemes in sustainable mobility, culture and tourism, health and public buildings, included in the current investment programme of the Zachodniopomorskie region in Poland.</t>
  </si>
  <si>
    <t>GARANTI BANK ROMANIA LOAN FOR SMES &amp; MIDCAPS II</t>
  </si>
  <si>
    <t>EIB loan for financing eligible projects promoted by SMEs and Mid-Caps in Romania.</t>
  </si>
  <si>
    <t>CASAN BRAZIL WATER AND SANITATION FL</t>
  </si>
  <si>
    <t>Framework Loan to modernise the water supply and sewage services of CASAN, a public water utility provider to municipalities through concessions within the state of Santa Catarina (Brazil).</t>
  </si>
  <si>
    <t>Greece</t>
  </si>
  <si>
    <t>SUNLIGHT - LITHIUM BATTERIES INVESTMENT</t>
  </si>
  <si>
    <t>The EIB project concerns the development of a pilot line to produce prototype Li-Ion cells in a green- field building adjacent to the promoter-s current Xanthi manufacturing plant, which is a part of a broader R&amp;D development project, aimed at developing and producing its own complete Li-Ion battery systems including the cells. The project covers the period 2022 up to 2025 and the pilot line and R&amp;D facilities are located in Xanthi, in a cohesion (less developed) region in the North-Eastern part of Greece, with a nominal manufacturing capacity of up to 200 MWh. This pilot plant will not produce any commercial-grade cells._x000D_
Following the successful completion of this pilot project, the promoter envisages to establish a complete production facility to manufacture lithium cells for off road mobility, industrial applications, and energy storage. However, this is not part of the EIB financing scope and the plan is still uncertain and not included in the current business plan.</t>
  </si>
  <si>
    <t>UESTRA HANNOVER URBAN TRANSPORT GREEN LOAN</t>
  </si>
  <si>
    <t>The project consists of i) purchase of light rail rolling stock and ii) purchase of electric buses and related recharging infrastructure, all part of the investment programme of Hannover's public transport operator UESTRA AG.</t>
  </si>
  <si>
    <t>SOCIOECONOMIC TRANSITION OF WESTERN MACEDONIA</t>
  </si>
  <si>
    <t>The Project is structured as a multisector Framework Loan in support of a Just Transition in Western Macedonia and is expected to fall under the Public Sector Loan Facility (PSLF, Pillar III of the Just Transition Mechanism). The Project comprises the schemes under the investment programme of the Western Macedonia Region (Dytiki Makedonia) aiming to support the implementation of the Territorial Just Transition Plan of the region.</t>
  </si>
  <si>
    <t>KRAKOW URBAN DEVELOPMENT</t>
  </si>
  <si>
    <t>Multi-sector FL with the City of Krakow and supporting the implementation of its Urban Development Strategy 2030/2050.</t>
  </si>
  <si>
    <t>Finland</t>
  </si>
  <si>
    <t>HELSINKI VOCATIONAL EDUCATION CAMPUSES</t>
  </si>
  <si>
    <t>Construction of the new Roihupelto and Myllypuro campuses for the Stadin AO, Helsinki Vocational College and Adult Institute in Helsinki, Finland. The campus development project supports the plans of the college to concentrate its operations onto fewer main sites from currently 14 existing locations.</t>
  </si>
  <si>
    <t>FLANDERS SUSTAINABLE WASTEWATER TREATMENT II</t>
  </si>
  <si>
    <t>The project will finance the 2023-2026 investment programme of Aquafin, which comprises the construction, extension, rehabilitation and upgrade of sewage collectors, stormwater drainage systems, pumping stations and wastewater treatment plants in Flanders.</t>
  </si>
  <si>
    <t>UNITED BULGARIAN BANK RISK SHARING</t>
  </si>
  <si>
    <t>Linked Risk-Sharing Operation to support Bulgarian MidCaps in sectors which are in line with EIB's long-term mission.</t>
  </si>
  <si>
    <t>Czech Republic</t>
  </si>
  <si>
    <t>CTP ROOFTOP SOLAR PV GREEN LOAN</t>
  </si>
  <si>
    <t>Roll-out of rooftop photovoltaic installations on the promoter's logistic centers in the Czech republic and other CEE countries</t>
  </si>
  <si>
    <t>DE LAGE LANDEN SUSTAINABILITY L4SME-MIDCAPS 2</t>
  </si>
  <si>
    <t>Financing of small scale projects carried out by SMEs and Mid-Caps with a strong focus towards sustainability</t>
  </si>
  <si>
    <t>SG EUROPEAN GREEN TRANSPORTATION EQUIPMENT FL</t>
  </si>
  <si>
    <t>The proposed operation aims at supporting green investments for the renewal of urban and interurban mobile assets for the provision of services under public services contracts (e.g. bikes, buses, coaches, rail vehicles, metros, trams) as well as investments in digitalization primarily in France and across Europe.</t>
  </si>
  <si>
    <t>Regional - EU countries</t>
  </si>
  <si>
    <t>GEWOBAG LIFE CYCLE HOUSING AND CARE BERLIN</t>
  </si>
  <si>
    <t>Financing of the construction of four residential areas comprising different housing and care solutions for low and moderate-income households by the State of Berlin's housing company Gewobag.</t>
  </si>
  <si>
    <t>METRO DE MADRID INFRASTRUCTURE UPGRADE II</t>
  </si>
  <si>
    <t>This operation supports the rehabilitation, renewal and upgrade of part of Metro de Madrid's infrastructure network as foreseen in its Multiannual Investment Plan 2022-2025</t>
  </si>
  <si>
    <t>Slovakia</t>
  </si>
  <si>
    <t>BANSKA BYSTRICA SUSTAINABLE URBAN DEVELOPMENT FL</t>
  </si>
  <si>
    <t>The project consists of a multi-annual municipal investment programme of the City of Banská Bystrica in Slovakia. The EIB framework loan will support eligible schemes coherent with the City-s development strategy. It will contribute to modernisation of municipal public infrastructure and services.</t>
  </si>
  <si>
    <t>JORDAN LOAN FOR SMES AND MID-CAPS</t>
  </si>
  <si>
    <t>Long-term financing for SMEs and Mid-Caps to improve access to finance and financial inclusion, which have been identified as key factors for reinforcing Jordan's economic resilience.</t>
  </si>
  <si>
    <t>ECI ENERGY EFFICIENCY AND INNOVATION</t>
  </si>
  <si>
    <t>The project supports the promoter's energy efficiency plan during the period 2022-2024, which covers a range of energy efficiency and renewable energy investments, mostly refrigeration, lighting and cooling improvements in their existing centres and the installation of one solar PV plant for self-consumption. In addition, the project concerns innovation activities to support new or improved business processes through platform developments, big data and advanced analytics and cybersecurity investments.</t>
  </si>
  <si>
    <t>SITAF A32 TEN-T REHABILITATION</t>
  </si>
  <si>
    <t>The Project concerns an investment programme to improve the A32 motorway, notably to align it with new EU and Italian standards in terms of safety and seismic enhanced requirements. The highway, connecting the North-West of Italy to France (Torino-Bardonecchia) via the Frejus Tunnel, is part of the Trans-European Transport Network (TEN-T) Mediterranean Corridor.</t>
  </si>
  <si>
    <t>Estonia</t>
  </si>
  <si>
    <t>EU FUNDS CO-FINANCING 2021-2027 (EST)</t>
  </si>
  <si>
    <t>Co-financing with EU Funds of priority investments in the Republic of Estonia's Operational Programme in the 2021-2027 programming period. As a small element of the Project, the Bank may co-finance complementary investments under the Estonian Recovery and Resilience Plan, if such co-financing is required.</t>
  </si>
  <si>
    <t>Telecommunications</t>
  </si>
  <si>
    <t>DOUAI EV BATTERY GIGAFACTORY</t>
  </si>
  <si>
    <t>Construction and operation of an advanced manufacturing plant in Douai, France, to supply the Renault Group with a new generation of Lithium-ion batteries for Electric Vehicles.</t>
  </si>
  <si>
    <t>CENTRE VAL DE LOIRE TRANSPORTS FERROVIAIRES</t>
  </si>
  <si>
    <t>The project consist of multiple schemes, including acquisition of electric rail rolling stock, renewal and modernisation of rail lines, adaptation of service facilities at certain stations and construction of rail depots in the Centre-Val de Loire Region in France.</t>
  </si>
  <si>
    <t>WATER SUPPLY - PROVINCE OF LIMBURG II</t>
  </si>
  <si>
    <t xml:space="preserve">This is part of the 2023-2027 investment programme on water supply infrastructure of Waterleiding Maatschappij Limburg (WML), a water supply company operating in the province of Limburg, in the Netherlands. The programme consists mainly of replacement and upgrading of drinking water production and distribution facilities._x000D_
</t>
  </si>
  <si>
    <t>AGCO MACHINERY RDI II</t>
  </si>
  <si>
    <t>The Project concerns the Promoter's investments in Research, Development and Innovation (RDI) in the field of agricultural machinery and equipment carried out in the EU over the period 2023-2026.</t>
  </si>
  <si>
    <t>RED ELECTRICA GREEN FINANCE FRAMEWORK</t>
  </si>
  <si>
    <t>The operation concerns the purchase of Green Bonds and /or Green Hybrid Bonds to finance newly built electricity transmission schemes included in the Spanish 2021-2026 Electricity Transmission Grid Development Plan.</t>
  </si>
  <si>
    <t>KRAKOW TRAMWAY IV</t>
  </si>
  <si>
    <t xml:space="preserve">The project will finance the procurement of 30 new tram sets comprising:_x000D_
 14 trams each 24-27m long minimum capacity of 145 passengers, air-conditioned and minimum 80% low floor,_x000D_
 6 bi-directional trams each 32-34m long, minimum capacity of 180 passengers, air-conditioned and minimum 80% low floor,_x000D_
 10 trams each 40-45m long, minimum capacity of 260 passengers, air-conditioned and minimum 80% low floor,  _x000D_
by the Promoter MPK Krakow to replace existing trams that are at the end of their technical and economic life._x000D_
</t>
  </si>
  <si>
    <t>VIVIUM SUSTAINABLE ELDERLY CARE</t>
  </si>
  <si>
    <t>The project supports the construction of Naarderheem, a new and sustainable elderly care facility in Naarden, as well as a series of investments in Vivium's existing facilities to optimise patient care and improve environmental sustainability.</t>
  </si>
  <si>
    <t>EU FUNDS CO-FINANCING 2021-2027 (GR)</t>
  </si>
  <si>
    <t>Co-financing of priority investments in the Hellenic Republic in the 2021-2027 programming period.</t>
  </si>
  <si>
    <t>ETZ SUSTAINABLE HOSPITAL CARE</t>
  </si>
  <si>
    <t>The project entails the strategic investment plans of the Elisabeth-Twee Steden Hospital (ETZ) in Tilburg, aimed at optimising its healthcare infrastructure, service delivery and energy efficiency.</t>
  </si>
  <si>
    <t>Cyprus</t>
  </si>
  <si>
    <t>CYPRUS EU FUNDS CO-FINANCING 2021-2027</t>
  </si>
  <si>
    <t>Structural Programme Loan supporting the 2021-2027 selected operational programmes and prioritites from the Partnership Agreement of the Republic of Cyprus</t>
  </si>
  <si>
    <t>Denmark</t>
  </si>
  <si>
    <t>NORDLB RENEWABLE ENERGY</t>
  </si>
  <si>
    <t>Intermediated Framework Loan to finance Renewable Energy Projects. End beneficiaries will be based in Poland, Denmark, Sweden, and potentially other EU countries.</t>
  </si>
  <si>
    <t>IBERDROLA GREEN ENERGY FRAMEWORK LOAN ITALY</t>
  </si>
  <si>
    <t>Framework loan to support small-scale renewable energy projects (mainly solar photovoltaic) to be developed throughout Italy over the next 3 years. About 70% of the pipeline is located within EU Less Developed regions.</t>
  </si>
  <si>
    <t>INTERBIAK LAMIAKO TUNNEL</t>
  </si>
  <si>
    <t>Construction of an underground road link -Lamiako Tunnel- connecting two banks of the Nervion river in the outskirts of Bilbao, Spain. The road link will connect to A8 Santander-Bilbao TEN-T Core network Atlantic corridor, within the Bilbao Urban Node. The 3.9 km long link consists of a 3.2 km twin tube tunnel and connecting roads, including two interchanges and three at-grade intersections. Each tube will include two lanes one-way road. In addition, the western tube will integrate a single-track underground light metro over 300 m.</t>
  </si>
  <si>
    <t>ARGENTINA - INTEGRATED WASTE MANAGEMENT FL</t>
  </si>
  <si>
    <t xml:space="preserve">The operation, structured as a Framework Loan (FL), will finance an integrated waste management programme including the collection, treatment and disposal of municipal waste generated and the rehabilitation of dumpsites in several provinces throughout the Republic of Argentina, presumably in Santiago del Estero, Buenos Aires, Rio Negro, Salta and Santa Cruz._x000D_
</t>
  </si>
  <si>
    <t>ERDF-ESF CO-FINANCING EXTREMADURA 2021-2027</t>
  </si>
  <si>
    <t>The operation will co-finance investment schemes supported by the European Regional Development Fund (ERDF) and the European Social Funds Plus (ESF+) in Extremadura.</t>
  </si>
  <si>
    <t>PLANSEE HIGH-PERFORMANCE MATERIALS RDI</t>
  </si>
  <si>
    <t>The project concerns the promoter's R&amp;D program for the period 2022-2025 supporting the development of novel technologies for high-performance materials used in a broad range of end-markets</t>
  </si>
  <si>
    <t>AFFORDABLE HOUSING ERSTE BANK III</t>
  </si>
  <si>
    <t>The operation is aimed at supporting the construction of new affordable housing units in Austria.</t>
  </si>
  <si>
    <t>BANGLADESH RENEWABLE ENERGY FACILITY</t>
  </si>
  <si>
    <t>The operation consists of a framework loan of up to EUR 350m to support climate action investments in Bangladesh. The facility will provide long-term finance to the Government of Bangladesh to develop renewable energy generation projects (utility scale solar PV and onshore wind) and potentially associated battery energy storage systems.</t>
  </si>
  <si>
    <t>BPCE ACTION POUR LE CLIMAT III</t>
  </si>
  <si>
    <t>The project consists of an intermediated lending facility in support of small to mid-sized renewable energy projects in France (onshore wind, photovoltaic, geothermal, hydro, biomass and biogas).</t>
  </si>
  <si>
    <t>TB BARCELONA CLEAN URBAN TRANSPORT</t>
  </si>
  <si>
    <t>Financing the acquisition of 92 electric buses and charging infrastructure for the city of Barcelona.</t>
  </si>
  <si>
    <t>EDUCATION HAUTE-SAVOIE</t>
  </si>
  <si>
    <t xml:space="preserve">The Project includes the construction, reconstruction or renovation of colleges under the responsibility of the Department of Haute-Savoie in France. _x000D_
 _x000D_
</t>
  </si>
  <si>
    <t>GRAND PARIS-RESEAU DE TRANSPORT-LIGNE15 SUD III</t>
  </si>
  <si>
    <t>Cette nouvelle opération a pour objectif d'augmenter la participation de la Banque au financement de la ligne 15 Sud du Grand Paris Express. Ce projet a été approuvé en 2014 (opération 2013-0613) et a bénéficié d'une première augmentation de la Banque (approuvée en 2017 - opération 2017-0236). Il concerne la construction d'une ligne de métro automatique de grande capacité sur 33 km entre Pont de Sèvres et Noisy-Champs avec 16 gares ainsi que deux sites de maintenance.</t>
  </si>
  <si>
    <t>Regional - Africa</t>
  </si>
  <si>
    <t>Equity/Quasi-equity</t>
  </si>
  <si>
    <t>ACRE EXPORT FINANCE FUND I</t>
  </si>
  <si>
    <t>Infrastructure debt fund providing commercial loans for sustainable infrastructure projects in Africa alongside loans secured by export credit agencies</t>
  </si>
  <si>
    <t>CA MOBILITY LOAN 4SMES &amp; MIDCAPS CLIMATE ACTION</t>
  </si>
  <si>
    <t>The operation is aimed at supporting Climate Action projects promoted by SMEs and Midcaps in France linked to the acquisition of low emission vehicles over the period 2023-2025.</t>
  </si>
  <si>
    <t>SANTANDER &amp; UCI CLIMATE ACTION</t>
  </si>
  <si>
    <t>Operation dedicated to finance energy efficiency and potentially other climate action projects carried out in Spain by individuals, SMEs and Midcaps.</t>
  </si>
  <si>
    <t>TOIVO - GREEN LOAN</t>
  </si>
  <si>
    <t>Financing of new high energy performance residential buildings in Finland.</t>
  </si>
  <si>
    <t>SOMACYL SOCIAL &amp; AFFORDABLE EE HOUSING FL</t>
  </si>
  <si>
    <t>Framework Loan comprising the co-financing of new energy efficient (EE) social and affordable housing units for rent in Castilla y León (Spain).</t>
  </si>
  <si>
    <t>JOO GROUP - GREEN LOAN</t>
  </si>
  <si>
    <t>The project will finance new high-energy performance residential buildings in Finland.</t>
  </si>
  <si>
    <t>PROTIX (IEU GT)</t>
  </si>
  <si>
    <t>The project comprises the construction and operation of a first-of-a-kind industrial plant in Poland for the breeding, rearing and processing of insects to produce animal feed material. The unit is planned to upcycle around 270ktonnes of low-grade stream from surrounding agro-industries into 60ktonnes of Live Larvae Equivalent of proteins, lipids and organic fertilisers. The project is funded under a venture debt type operation.</t>
  </si>
  <si>
    <t>EU FUNDS CO-FINANCING 2021-2027 (LT)</t>
  </si>
  <si>
    <t>Structural Programme Loan (SPL) which provides co-financing with EU Funds of priority investments in the Republic of Lithuania's Operational Programme for the 2021-2027 programming period.</t>
  </si>
  <si>
    <t>RENFE FREIGHT LOCOMOTIVES</t>
  </si>
  <si>
    <t>Acquisition of up to 24 electric locomotives in order to better adapt the freight fleet to the on-going rail infrastructure developments in Spain. In particular, 12 dual voltage locomotives will replace the locomotives currently operating from/to Asturias, and the other 12 locomotives will have international track gauge in order to run services on various mixed traffic high-speed lines that will be opened in the coming years, most notably along the Mediterranean Corridor including cross-border services to France. The project also comprises the acquisition of wagons for intermodal services, implementation of European Rail Traffic Management System (ERTMS) in some of the current locomotives and some measures for noise reduction of 2900 wagons.</t>
  </si>
  <si>
    <t>PRINTED SOLAR CELL MANUFACTURING PLANT (IEU GT)</t>
  </si>
  <si>
    <t>The project concerns the development of a commercial scale manufacturing plant for dye-sensitized solar cells (DSC). The expansion aims to scale up the production capacity to meet market demand for Exeger-s innovative DSC technology which is suitable for electronic applications with low power consumption. The unique product shows superior performance and characteristics compared to existing products on the market in both indoor and outdoor applications.</t>
  </si>
  <si>
    <t>Regional - West Africa</t>
  </si>
  <si>
    <t>ABI YOUTH &amp; GENDER LOAN FOR SMES AND MIDCAPS</t>
  </si>
  <si>
    <t>The proposed operation is a Multiple Beneficiary Intermediated Loan to Atlantic Business International SA, to be channelled through its banking subsidiaries in Member States of West African Economic and Monetary Union (WAEMU), for on-lending to Small and Medium Enterprises (SMEs) and MidCaps, with a focus on youth employment and gender equality.</t>
  </si>
  <si>
    <t>BDB LOAN FOR SMES AND MIDCAPS</t>
  </si>
  <si>
    <t xml:space="preserve">A dedicated EIB loan to finance eligible investments by SMEs and Mid-Caps in Bulgaria with a specific focus on Climate Action and Environmental Sustainability._x000D_
_x000D_
</t>
  </si>
  <si>
    <t>GREEN AFRICAN AGRI VALUE CHAIN - FCB ZAMBIA</t>
  </si>
  <si>
    <t>Credit line First Capital Bank Zambia for on-lending to eligible SMEs and MidCaps active in agriculture value chains.</t>
  </si>
  <si>
    <t>BRNO DISTRICT HEATING AND BIOMASS</t>
  </si>
  <si>
    <t>Financing of the upgrade of the heat generation and distribution system in the City of Brno, including construction of a new biomass CHP unit.</t>
  </si>
  <si>
    <t>TECHNOPOLES MAROC II</t>
  </si>
  <si>
    <t>The Project consists in the financing of expansion and sustainable development of ten Technopolis distributed in five regions of Morocco. The Project is a continuation of the first TECHNOPOLES MAROC operation financed by the Bank in 2012. The Project aims to support Morocco's growth and competitiveness, as well as geographically equitable economic post-covid recovery, whilst helping the country to position as a carbon-free and circular industrial base.</t>
  </si>
  <si>
    <t>SOMACYL RENEWABLE ENERGY &amp; ENERGY EFFICIENCY FL</t>
  </si>
  <si>
    <t>The project will finance investments in  biomass district heating systems and energy efficiency  of public buildings, as well as, to small extent, afforestation in the autonomous region of Castilla y León (Spain).</t>
  </si>
  <si>
    <t>VGP PV GREEN LOAN</t>
  </si>
  <si>
    <t>Roll-out of photovoltaic installations on the roofs of the promoter's logistic centers in Central and Eastern EU (Czech Republic, Hungary, Romania, Slovakia) and other EU countries.</t>
  </si>
  <si>
    <t>DBNM LOAN FOR SMES MID-CAPS AND GREEN TRANSITION</t>
  </si>
  <si>
    <t>EUR 100m credit line to the Development Bank of North Macedonia (DBNM) to address liquidity and investment needs of SMEs,  Mid-Caps and other eligible entities in the Republic of North Macedonia. The facility targets at least 30% CA&amp;ES projects, with particular focus on energy efficiency interventions.</t>
  </si>
  <si>
    <t>LEIXOES PORT INVESTMENTS</t>
  </si>
  <si>
    <t>Improvement of the maritime accessibility and extension of the breakwater of the Port of Leixões in the North of Portugal</t>
  </si>
  <si>
    <t>ICS SPORT AND CULTURAL INFRASTRUCTURE MBIL II</t>
  </si>
  <si>
    <t>The project consists of a Multiple Beneficiary Intermediated Loan (MBIL) to Istituto per il Credito Sportivo (ICS) supporting the refurbishment, upgrading and reconstruction of existing publicly-owned sports and cultural facilities across Italy.</t>
  </si>
  <si>
    <t>TRAMWAY DE NANTES &amp; MOBILITE DOUCE</t>
  </si>
  <si>
    <t>The project involves the renovation of the Nantes Métropole tram network, including the renewal of rolling stock as well as the construction of a tram depot, the extension of a Park and Ride parking and the development of cycle paths.</t>
  </si>
  <si>
    <t>NB LOAN FOR SMES &amp; MIDCAPS AND CLIMATE ACTION</t>
  </si>
  <si>
    <t>Loan for financing small and medium-sized projects carried out primarily by SMEs and MidCaps, mainly located in Portugal, with a material Climate Action component.</t>
  </si>
  <si>
    <t>VUB MULTI-PURPOSE MBIL</t>
  </si>
  <si>
    <t>Operation dedicated to support financing of small and medium-sized projects carried out by Public Sector Entities, SMEs, Mid-Caps and other eligible private entities mostly in Slovakia, with a Climate Action &amp; Environmental Sustainability window of at least 10%.</t>
  </si>
  <si>
    <t>GDANSK SUSTAINABLE INFRASTRUCTURE</t>
  </si>
  <si>
    <t>The project is multi-sector Framework Loan sub-operation under the UKRAINE SOLIDARITY PACKAGE - PROGRAMME EU MS (2022-0249), aimed at co-financing municipal infrastructure to cater for increased demand for municipal services and infrastructure due to number of Ukrainian refugees in the city of Gdansk.</t>
  </si>
  <si>
    <t>A CORUNA PUBLIC UNIVERSITY HOSPITAL COMPLEX PSLF</t>
  </si>
  <si>
    <t>A Coruña Public University Hospital Complex PSLF ("the Project") supports the investments related to the construction and equipment of the new "Complejo Hospitalario Universitario A Coruña" (CHUAC) in the Autonomous Community of Galicia, Spain.</t>
  </si>
  <si>
    <t>CLEANTECH EIB-EIF CO-INVESTMENT PROGRAMME</t>
  </si>
  <si>
    <t>A co-investment facility, whereby the EIB will co-invest alongside EIF-backed fund managers in small and medium-sized enterprises (SME) and mid-caps that qualify under EIF's criteria for Climate Action and Environmental Sustainability (CA&amp;ES).</t>
  </si>
  <si>
    <t>UNIMORE CAMPUS UPGRADE</t>
  </si>
  <si>
    <t>The Project includes new construction, renovation and restoration of buildings within the University of Modena and Reggio Emilia in Italy. The project aims to construct, renovate or restore over 20,000m2 of space for academic, research, administration and student accommodation in campuses across the two cities. The project also includes the supply of new equipment for the university.</t>
  </si>
  <si>
    <t>NORTHVOLT ETT EXPANSION-LARGE SCALE BATTERY PLAN</t>
  </si>
  <si>
    <t>Design, construction, commissioning, ramp-up and operation of an innovative large-scale vertically integrated lithium-ion battery cells manufacturing facility of a capacity of 42 GWh, together with an upstream cathode active materials plant and a battery cell recycling facility. The production is intended for the supply of European automotive manufacturers for premium electric vehicle models currently under development. The project is located at the Northvolt Ett site in Skellefteå in northern Sweden.</t>
  </si>
  <si>
    <t>TYCHY SUSTAINABLE DEVELOPMENT</t>
  </si>
  <si>
    <t>The Project supports a multi-annual investment programme of the City of Tychy (Poland). It will focus on modernisation of urban infrastructure and services, including urban mobility. The loan will be signed under the Programme Loan SILESIA SUSTAINABLE DEVELOPMENT PROGRAMME (2021-0206).</t>
  </si>
  <si>
    <t>MATERIEL ROULANT REGION GRAND EST II</t>
  </si>
  <si>
    <t>The project consists of modernisation of multiple units (around 92 electric and 15 bi-mode diesel electric), as well as ERTMS retrofit of 16 electric multiple units. The trains will be used for regional rail services throughout the Grand Est Region, and the ETCS retrofitted units as well as for connections to Luxembourg under public service contracts.</t>
  </si>
  <si>
    <t>COFINA - GREEN AFRICAN AGRI VALUE CHAIN</t>
  </si>
  <si>
    <t>Credit lines to Compagnie Financière Africaine (COFINA) Côte d'Ivoire and COFINA Senegal for on-lending to eligible SMEs and MidCaps active in agriculture value chains and impacting positively on gender equality and women's economic empowerment.</t>
  </si>
  <si>
    <t>BURGAS SPECIALIZED CHILDRENS HOSPITAL</t>
  </si>
  <si>
    <t>The project consists of the construction and equipment of the Burgas Children Hospital that will be located in the Municipality of Burgas and will cover the medical needs of children from the whole southeast region.</t>
  </si>
  <si>
    <t>CDC BOOSTER LOGEMENT SOCIAL MBIL</t>
  </si>
  <si>
    <t>Multi-beneficiary intermediated loan to finance the production of social housing in France.</t>
  </si>
  <si>
    <t>AVL AUTOMOTIVE TEST SYSTEMS RDI</t>
  </si>
  <si>
    <t>The project includes the promoter-s investments in innovative technologies in the field of: (i) advanced powertrain solutions, including  batteries, fuel cell vehicles and electrified vehicles; (ii) ADAS and AD validation methodologies; (iii) AI-based manufacturing for automotive applications; (iv) advanced simulation for battery electric and fuel-cell vehicles; (v) test systems for electrified vehicles and digitalised testing.</t>
  </si>
  <si>
    <t>Tanzania, United republic of</t>
  </si>
  <si>
    <t>TANZANIA GENDER &amp; BLUE ECONOMY - CRDB BANK PLC</t>
  </si>
  <si>
    <t>This loan aims to provide financing to CRDB Bank Plc for onward lending to private sector entities, mostly SMEs, with a particular focus on women owned or managed businesses and enterprises operating in the blue economy sectors.</t>
  </si>
  <si>
    <t>TITAN SOLAR PV GREEN FRAMEWORK LOAN</t>
  </si>
  <si>
    <t>The project consists consists of a framework loan to finance portfolio of solar PV farms with a total installed capacity of around 2GW, located across Spain.</t>
  </si>
  <si>
    <t>MADRID EDUCATION INFRASTRUCTURES</t>
  </si>
  <si>
    <t>The project concerns the renovation, extension and new construction of public education facilities in the Autonomous Region of Madrid (CAM), Spain.</t>
  </si>
  <si>
    <t>S-BAHN KOELN ROLLING STOCK</t>
  </si>
  <si>
    <t>Acquisition of new EMU trains for S-Bahn Cologne to replace life-expired vehicles.</t>
  </si>
  <si>
    <t>NOVOZYMES INNOVATIVE BIOTECHNOLOGY SOLUTIONS</t>
  </si>
  <si>
    <t>Novozymes' RDI investments for the development of innovative industrial enzymes, proteins and microorganisms.</t>
  </si>
  <si>
    <t>TBC BANK LOAN FOR INCLUSIVE &amp; GREEN FINANCE</t>
  </si>
  <si>
    <t>Loan dedicated to finance eligible SMEs and Mid-Caps in Georgia through TBC Bank. The loan will promote availability of financing in local currency and will be partially dedicated to green  and gender equality investments.</t>
  </si>
  <si>
    <t>LOURES URBAN RENEWAL AND CLIMATE ADAPTATION FL</t>
  </si>
  <si>
    <t>The proposed framework loan (FL) will co-finance selected schemes from the strategic multi-annual investment plan (2022-2026) of the City of Loures (Portugal). These include, among others, the construction and renewal of social housing, climate adaptation schemes, energy efficiency and renewable energy measures in public buildings, upgrade and construction of education facilities, as well as waste management improvements.</t>
  </si>
  <si>
    <t>CALEF PAN-EU LOAN FOR SMES AND MIDCAPS</t>
  </si>
  <si>
    <t xml:space="preserve">The operation aims at financing small to medium sized investments carried out by SME and Midcap across EU, mainly in France, Poland, Spain and  Germany. The operation features a sizeable Climate Action component of at least 30%.  _x000D_
_x000D_
</t>
  </si>
  <si>
    <t>RETAIL ENERGY &amp; ENVIRONMENTAL SUSTAINABILITY</t>
  </si>
  <si>
    <t>The project supports energy efficiency  investments  in the retail stores managed by the Promoter  in Poland</t>
  </si>
  <si>
    <t>COMET UPCYCLING ARABINOXYLAN PLANT (IEU GT)</t>
  </si>
  <si>
    <t>The project contributes to financing part of a first-of-a-kind plant for the production of a novel prebiotic fibre ingredient for the food and beverage industry. The project finances the RDI and CAPEX to optimise, design, procure and integrate spray-drying technology in the plant, to produce the ingredient in dry-powder form. It will also finance RDI and CAPEX, to optimise the overall production technology and achieve a production output of 5,000 tonnes per year (plant de-bottlenecking).</t>
  </si>
  <si>
    <t>H2BATTERY (IEU GT)</t>
  </si>
  <si>
    <t>Demonstration of serial production by a start-up to bring a new, more performant technology to market. The product is a first-of-its-kind electrolyser stack of cells to be deployed within dedicated installations at customer industrial sites for producing green hydrogen. The promoter's business model consists in developing sales of manufactured stacks and after-sales services. The project will be located in the Rotterdam area (NL).</t>
  </si>
  <si>
    <t>ELDRIVE - CHARGING STATION NETWORK (IEU GT)</t>
  </si>
  <si>
    <t>The Project concerns deployment of 8,472 electric vehicle charging stations in Bulgaria, Romania, and Lithuania.</t>
  </si>
  <si>
    <t>ING BANK SUSTAINABLE PROJECTS L4SME-MIDCAPS 2</t>
  </si>
  <si>
    <t>Financing of sustainable projects of SMEs &amp; MidCaps in the Benelux Countries including Climate Action.</t>
  </si>
  <si>
    <t>Luxembourg</t>
  </si>
  <si>
    <t>NUCLEAR SAFETY PROJECT ROMANIA</t>
  </si>
  <si>
    <t>Design and construction of a tritium removal facility to improve radiation safety at the nuclear power plant.</t>
  </si>
  <si>
    <t>COMMERZBANK LRS ENHANCED SUPPORT</t>
  </si>
  <si>
    <t>Operation supporting Mid-Caps in Germany and other EU Member States in sectors that are in line with the EIB's long-term mission.</t>
  </si>
  <si>
    <t>SUSTAINABLE URBAN DEVELOPMENT IN GREECE</t>
  </si>
  <si>
    <t>Framework Loan for supporting local governments in multi-sector investments aiming sustainable development of urban areas</t>
  </si>
  <si>
    <t>SARAJEVO URBAN TRANSPORT PROJECT</t>
  </si>
  <si>
    <t>Reconstruction of trolley bus and tram networks, purchase of trolley bus and trams,  and construction of roads.</t>
  </si>
  <si>
    <t>CAIXABANK LOAN FOR SMES &amp; OTHER PRIORITIES</t>
  </si>
  <si>
    <t>Dedicated EIB loan for financing small and medium-sized projects carried out by SMEs and Mid-caps in Spain.</t>
  </si>
  <si>
    <t>ACQUE WATER INVESTMENTS</t>
  </si>
  <si>
    <t>Investments in water and wastewater infrastructure in the Provinces of Firenze, Lucca, Pisa, Pistoia and Siena (Tuscany Region), included in the business plan 2022-2025</t>
  </si>
  <si>
    <t>RFI HIGH SPEED RAIL PALERMO-CATANIA</t>
  </si>
  <si>
    <t>The project consists of the upgrade of 178 km of the Palermo-Catania railway line (between Fiumetorto and Bicocca), which is part of the Scandinavian-Mediterranean TEN-T Corridor. The project connects the northern and eastern coastal urban areas of Sicily with internal parts of the region. The final objective is the construction of an electrified double track railway with an increase in design speed and capacity. The EIB financing will be provided both through direct lending to the Italian State and Linked Risk Sharing operations with acceptable financial institutions, aiming at counter-guaranteeing advance payment and performance bonds that financial institutions will provide to the procurement authority (Rete Ferroviaria Italiana) in reference to contractors- obligations for the project construction contracts.</t>
  </si>
  <si>
    <t>BMI YOUTH &amp; GENDER LOAN FOR SMES AND MIDCAPS</t>
  </si>
  <si>
    <t>The proposed operation is an up to EUR 20,000,000 Multiple Beneficiary Intermediated Loan to Banque Mauritanienne de l'Investissement (BMI), aimed at supporting eligible small and medium-sized investments undertaken by private companies, notably SMEs and MidCaps, in Mauritania, with a focus on youth employment and gender equality and women's economic empowerment, in line with the 2X Challenge Criteria.</t>
  </si>
  <si>
    <t>PEMBANI REMGRO INFRASTRUCTURE FUND II</t>
  </si>
  <si>
    <t>Generalist infrastructure fund targeting equity investments in infrastructure assets in Africa.</t>
  </si>
  <si>
    <t>TANZANIA GENDER AND BLUE ECONOMY FACILITY - KCB</t>
  </si>
  <si>
    <t>This Facility aims to provide financing to KCB Bank Tanzania for onward lending to private sector entities, mostly SMEs, with a particular focus on women owned or managed businesses. It is envisaged that the operation will benefit from an EU grant to finance a partial portfolio guarantee as well as technical assistance.</t>
  </si>
  <si>
    <t>TANZANIA GENDER &amp; BLUE ECONOMY - NMB BANK PLC</t>
  </si>
  <si>
    <t>Loan to NMB Bank Plc to support investment and working capital needs of mostly SMEs but also Mid-caps across Tanzania, with a specific focus on women owned, run or managed businesses and enterprises operating in the blue economy sectors.</t>
  </si>
  <si>
    <t>BNPP SME &amp; MIDCAP SUPPORT</t>
  </si>
  <si>
    <t>Guarantee instrument to support new lending to SMEs &amp; Midcaps in France with a 20% Climate Action window.</t>
  </si>
  <si>
    <t>CDC SECTEUR PUBLIC MBIL II</t>
  </si>
  <si>
    <t>Prêt intermédié multi-bénéficiaires pour le financement d'infrastructures réalisées par des collectivités locales en France.</t>
  </si>
  <si>
    <t>NATURGY ELECTRICITY NETWORK MODERNISATION</t>
  </si>
  <si>
    <t>Investments to modernise electricity distribution infrastructure throughout Spain during the 2022-2025 period.</t>
  </si>
  <si>
    <t>PGE ELECTRICITY DISTRIBUTION</t>
  </si>
  <si>
    <t>An investment programme for PGE Dystrybucja's electricity distribution network in Poland over the period 2022-2025. The programme includes investments in network rehabilitation and expansion, and metering.</t>
  </si>
  <si>
    <t>ROCSYS ROBOTIC CHARGING (IEU GT)</t>
  </si>
  <si>
    <t>The Project concerns the financing of the technology development and deployment of the next generation robotic charging solutions to enable autonomous electric vehicles charging.</t>
  </si>
  <si>
    <t>ACCESS BANK PLC NIGERIA GENDER LOAN FOR SMES</t>
  </si>
  <si>
    <t>This loan aims to provide financing to Access Bank Plc for onward lending to private sector entities, mostly SMEs, with a particular focus on women owned or managed businesses in Nigeria.</t>
  </si>
  <si>
    <t>GROPYUS (IEU GT)</t>
  </si>
  <si>
    <t>The proposed EIB loan aims to finance the RDI activities of Gropyus in Europe over a three-year period (2023 - 2025), which are expected to further support the growth and innovativeness of the Company. Their R&amp;D activities focus on the development of efficient manufacturing and construction technologies for sustainable, multi-storey apartment blocks using wooden modules pre-fabricated in an automated factory.</t>
  </si>
  <si>
    <t>NEW MOBILITY CHARGING NETWORK SPAIN AND PORTUGAL</t>
  </si>
  <si>
    <t>The Project concerns the deployment of electric vehicles charging stations across a service station network in Spain and Portugal. The infrastructure will consist mostly of ultra fast charging stations.</t>
  </si>
  <si>
    <t>ESTONIAN RENEWABLES INVESTMENTS</t>
  </si>
  <si>
    <t>The projects concerns financing of two onshore windfarms in Estonia as part of Enefit Green's portfolio investments in Baltics.</t>
  </si>
  <si>
    <t>BANK OF GEORGIA LOAN FOR GROWTH &amp; GREEN FINANCE</t>
  </si>
  <si>
    <t>Loan dedicated to finance eligible SMEs and Mid-Caps in Georgia through Bank of Georgia. The loan will promote availability of financing in local currency and will be partially dedicated to green investments.</t>
  </si>
  <si>
    <t>IREN WATER SECTOR GREEN LOAN</t>
  </si>
  <si>
    <t>Financing of the Promoter's 2022-2026 investments in integrated water services.</t>
  </si>
  <si>
    <t>CADIZ REPOWEREU SOLAR ENERGY</t>
  </si>
  <si>
    <t>Financing of the construction and operation of two solar PV plants for a total capacity of c. 227 MW in the Spanish region of Andalucia (''the Project'').</t>
  </si>
  <si>
    <t>KTM MODERN MOBILITY TECHNOLOGY</t>
  </si>
  <si>
    <t>The Project concerns the Promoter's investments in Research, Development and Innovation (RDI) in the field of motorbikes electrification and safety. The Project's activities will be carried out primarily at the Promoter's headquarters and main R&amp;D location in Austria.</t>
  </si>
  <si>
    <t>ENGIE GREEN CAPEX PROGRAM</t>
  </si>
  <si>
    <t>The project consists of the development of new district heating systems and the extension and refurbishment of existing district heating and cooling networks, including new heating/cooling generation facilities in various cities in France.</t>
  </si>
  <si>
    <t>LCL-LOAN 4SMES &amp; MIDCAPS TRANSITION ENERGETIQUE</t>
  </si>
  <si>
    <t>The loan will be used to finance small-scale projects launched by SMEs and Midcaps with a Climate Change contribution in the field of (a) Renewable Energy, (b) Energy Efficiency and (c) Green Vehicles.</t>
  </si>
  <si>
    <t>BANQUE DU CAIRE MICROFINANCE LOAN</t>
  </si>
  <si>
    <t>Senior loan to Banque du Caire to finance its microfinance loans and support access to finance to Microentrepreneurs and most vulnerable population in Egypt.</t>
  </si>
  <si>
    <t>BADEN-WUERTTEMBERG ELECTRIC TRAINS</t>
  </si>
  <si>
    <t>The project consists of the acquisition of new battery-electrically and electrically powered trains. These will be owned by Baden-Württemberg's rolling stock provider SFBW, based in Stuttgart. The trains will operate  regional services in Baden-Württemberg.</t>
  </si>
  <si>
    <t>LAZIO UMBRIA MARCHE EARTHQUAKE RECOVERY FL</t>
  </si>
  <si>
    <t>Loans to CDP and to the Republic of Italy to partially support the reconstruction and restoration of residential, industrial and public buildings, including preventive measures, affected by the earthquakes of August and October 2016 in Lazio, Umbria, Marche and Abruzzo regions and neighbouring provinces.</t>
  </si>
  <si>
    <t>HMC SUSTAINABLE HEALTHCARE</t>
  </si>
  <si>
    <t>The first phase of a comprehensive renovation and upgrade of Haaglanden Medical Centre (HMC), a top clinical hospital in The Hague.</t>
  </si>
  <si>
    <t>ZABA LRS ENHANCED SUSTAINABLE SUPPORT</t>
  </si>
  <si>
    <t>Linked Risk Sharing guarantee on new financing for MidCaps and Public Sector Entities in Croatia on their investment efforts and their sustainable transition through the intermediation of Zagrebacka Banka DD (ZABA).</t>
  </si>
  <si>
    <t>SANTANDER RISK SHARING EUROPEAN CLIMATE ACTION</t>
  </si>
  <si>
    <t>Funded delinked risk sharing with Banco Santander, in respect of an existing portfolio of Project Finance loans in the renewable energy and infrastructure sectors. With the resources made available by the Bank, Santander will grant new loans to eligible renewable energy transactions across Europe.</t>
  </si>
  <si>
    <t>CYPRUS WASTEWATER INVESTMENTS PROJECT</t>
  </si>
  <si>
    <t>The project concerns the National Implementation Programme for the EU Urban Wastewater Treatment Directive with a focus on constructing sewer networks and treatment facilities for peri-urban communities across Cyprus. The project supports the Central Government's strategy for full compliance with the Urban Wastewater Treatment Directive.</t>
  </si>
  <si>
    <t>LBBW REPOWEREU ENHANCED RENEWABLE ENERGY</t>
  </si>
  <si>
    <t>Guarantee on an existing portfolio of assets, aimed at supporting new financing for mid-sized solar PV and onshore wind energy projects.</t>
  </si>
  <si>
    <t>BASF INNOVATIVE CHEMICALS RDI</t>
  </si>
  <si>
    <t>The project concerns the promoter's RDI investments over a 2-year period (2022-2023), focusing on five segments, Chemicals, Materials, Industrial Solutions, Surface Technologies and Nutrition &amp; Care as well as on central Corporate Research.</t>
  </si>
  <si>
    <t>RBRS-RLRS LOAN FOR SMES&amp;MIDCAPS</t>
  </si>
  <si>
    <t>Dedicated loan to support small and medium sized projects carried out by SMEs and Mid-Caps located in Serbia, with a partial dedication to Climate Action projects.</t>
  </si>
  <si>
    <t>CITE SCOLAIRE INTERNATIONALE DE MARSEILLE</t>
  </si>
  <si>
    <t>The Project consists of financing the construction of the Cité Scolaire Internationale de Marseille, which will group three levels of education: primary (école), lower-secondary (collège) and upper-secondary (lycée).</t>
  </si>
  <si>
    <t>IN OVO (IEU GT)</t>
  </si>
  <si>
    <t>The project consists of the (i) RDI activities related to development of processes, equipment and technology for the poultry sector, focusing mainly on the health and performance of eggs and chicks during incubation and breeding, and (ii) the commercialization of their innovative equipment to the early adopters.</t>
  </si>
  <si>
    <t>CANTABRIA PREHISTORIC MUSEUM</t>
  </si>
  <si>
    <t>The project concerns the construction of the new MUPAC (Museum of Prehistory and Archaeology of Cantabria) in Santander, the capital of the Cantabria region in Spain. In addition to the exhibition area, the building also has a laboratory and other research facilities and will host office space for the regional public administration. Furthermore, it includes the implementation of the MUPAC Digital Plan, aimed at the digitalisation of the caves and the museum collection, and the acquisition of scientific and laboratory equipment.</t>
  </si>
  <si>
    <t>CIIP WATER INVESTMENTS</t>
  </si>
  <si>
    <t>Investments in water and wastewater infrastructure in the Provinces of Ascoli Piceno and Fermo (Marche Region)</t>
  </si>
  <si>
    <t>INSEAD RENOVATION CAMPUS EUROPE 2</t>
  </si>
  <si>
    <t>The Project finances a part of the modernization and extension programme of the INSEAD campus, called Euro Campus Renewal (ERC), located in the city of Fontainebleau. The programme is divided into 6 phases and it is planned for the years 2024-2033. The Project concerns phase 1 to 3, which will be implemented from 2024 to 2028.</t>
  </si>
  <si>
    <t>VINCI CLIMATE CHANGE FUND</t>
  </si>
  <si>
    <t>Equity fund targeting investments in climate action infrastructure in Brazil.</t>
  </si>
  <si>
    <t>CHARLIE PV GREEN LOAN</t>
  </si>
  <si>
    <t>Multi-annual investment programme into small-scale PV plants (~10 MW average nominal capacity) separated in two portfolios (14 units and 12 units, respectively), with a total installed capacity of 255 MW, at geographically dispersed locations throughout Italy, including Sardinia and Sicily.</t>
  </si>
  <si>
    <t>SUNFUNDER GIGATON CLEAN ENERGY SME FUND</t>
  </si>
  <si>
    <t>Debt fund targeting SMEs active in the generation and provision of clean energy in emerging markets, with a focus on sub-Saharan Africa.</t>
  </si>
  <si>
    <t>Regional - Asia</t>
  </si>
  <si>
    <t>Regional - Latin America</t>
  </si>
  <si>
    <t>ATEA DATA CENTRES AND DIGITAL TRANSFORMATION</t>
  </si>
  <si>
    <t>The project concerns (i) the capacity expansion of existing data centres located in Sweden, Denmark, Finland as well as Lithuania, (ii) the modernisation and harmonisation of the global company IT platforms and (iii) the investments to increase the efficiency and service offered by the new logistics centre in Sweden. These investments will increase the capacity and efficiency of the company in order to improve the IT service delivery to the mostly public customers.</t>
  </si>
  <si>
    <t>Latvia</t>
  </si>
  <si>
    <t>HYPO VORARLBERG ENHANCED SUPPORT FOR EE III</t>
  </si>
  <si>
    <t xml:space="preserve">The project consists in a loan substitute operation in the form of a guarantee covering the mezzanine tranche on a granular SME portfolio originate by Hypo Vorarlberg. The guarantee instrument is designed to facilitate the financial intermediary to finance new loans dedicated to energy efficiency investments and development of highly energy efficient buildings across Austria._x000D_
</t>
  </si>
  <si>
    <t>CAIXABANK RISK SHARING SMES AND MIDCAPS</t>
  </si>
  <si>
    <t>De-linked risk sharing guarantee aimed at providing new lending to SMEs and Midcaps in Spain. The guarantee facility will be used to cover up to 50% of the credit risk associated with a Spanish bank's corporate and midcap loan portfolios</t>
  </si>
  <si>
    <t>SOREGIES NETWORK &amp; RENEWABLE ENERGY</t>
  </si>
  <si>
    <t>The Project is an investment programme of a local energy company in France over the period 2023-2026, consisting in regulated electricity distribution investments and a pipeline of small scale solar PV and wind power plants.</t>
  </si>
  <si>
    <t>COVESTRO SUSTAINABLE SOLUTIONS RDI</t>
  </si>
  <si>
    <t>The project concerns the promoter's R&amp;D investments over a 4-year period (2023-2026) focusing on the development of innovative and sustainable solutions for high-tech polymer materials used in many areas of daily life</t>
  </si>
  <si>
    <t>AUVERGNE NUMERIQUE TRES HAUT DEBIT II</t>
  </si>
  <si>
    <t>The project relates to the design and rollout of a publicly owned open access Very High Capacity (VHC)  broadband PIN (Public Initiative Network) covering the four Departments of Auvergne (Allier, Cantal, Haute-Loire et Puy-de- Dôme) in the Region Auvergne-Rhône-Alpes in France. The objective of the project is to complete the existing Fibre to the Home (FTTH) network to cover the totality of the Households (HH-s) in the area by adding further 73,000 Households to the already covered, and to complete the construction of the access network for 53,000 Households that were already covered under the previous phases but were not ready to be connected.</t>
  </si>
  <si>
    <t>SOLARIA EUROPEAN PV GREEN LOAN</t>
  </si>
  <si>
    <t>The project will finance a utility-scale solar photovoltaic (PV) portfolio developed by Solaria with a total expected capacity of up to 5.6 GW. The pipeline is located in Spain (4.85 GW), Italy (385 MW) and Portugal (375 MW).</t>
  </si>
  <si>
    <t>BBVA ABS OPERATION FOR CLIMATE ACTION</t>
  </si>
  <si>
    <t>EIB participation in mezzanine tranches of a Cash ABS transaction to finance Green Projects in Spain.</t>
  </si>
  <si>
    <t>ENDESA NETWORK MODERNISATION III</t>
  </si>
  <si>
    <t>Investments to modernise electricity distribution infrastructure throughout Spain during the 2022-2024 period.</t>
  </si>
  <si>
    <t>BST LRS ENHANCED SUPPORT FOR MIDCAPS</t>
  </si>
  <si>
    <t>Linked risk-sharing operation (own-resources; full delegation) to support Midcaps in Portugal in sectors that are in line with EIB long-term mission.</t>
  </si>
  <si>
    <t>ACP GENDER FINANCE FACILITY - MOZA BANCO</t>
  </si>
  <si>
    <t>The facility provides funding to Moza Banco for on lending to limited scale projects undertaken by private sector entities, notably SMEs, with a particular focus on projects impacting positively on gender equality and women's economic empowerment, in line with the 2X Challenge Criteria.</t>
  </si>
  <si>
    <t>DKB RENEWABLE ENERGY AND MUNICIPAL INFRASTR MBIL</t>
  </si>
  <si>
    <t>The proposed Multiple Beneficiary Intermediated Loan (MBIL) to Deutsche Kreditbank AG (-DKB-) will be dedicated to financing small and medium-sized Renewable Energy and Integrated Territorial Development projects.</t>
  </si>
  <si>
    <t>EVN RENEWABLE ENERGY INVESTMENTS GREEN LOAN</t>
  </si>
  <si>
    <t>Financing of selected projects of EVN regarding investments in wind farms in Austria with scheduled completion up until the beginning of 2025.</t>
  </si>
  <si>
    <t>SANTANDER AGRIFOOD COVID-19 MBIL SMES &amp; MIDCAPS</t>
  </si>
  <si>
    <t>The project consists of a multi-beneficiary intermediated loan (MBIL) dedicated to finance investments carried out by self-employed, SMEs and Mid-Caps active in the Agri-food sector. This MBIL is a sub-operation under Programme Loan AGRIFOOD PROGRAMME LOAN SMES &amp; MIDCAPS SPAIN (2019-0363).</t>
  </si>
  <si>
    <t>CZECH RAIL TEN-T AND SAFETY</t>
  </si>
  <si>
    <t>The project supports multiple schemes of railway infrastructure with the aim to: _x000D_
(i) upgrade, modernise and renew trans-European networks (TEN-T) railway lines _x000D_
(ii) deploy European Rail Traffic Management System (ERTMS) on railway lines and retrofit of maintenance vehicles with ERTMS equipment _x000D_
(iii) improve safety of level crossings.</t>
  </si>
  <si>
    <t>Cape Verde</t>
  </si>
  <si>
    <t>CAPE VERDE GREEN ENERGY FL</t>
  </si>
  <si>
    <t>The project consists in the design and construction of a set of inter-related electricity generation, network and storage components during the 2024-2030 period under Cape Verde-s National Electricity Masterplan (2018-2040).</t>
  </si>
  <si>
    <t>HEDNO SMART METERS I</t>
  </si>
  <si>
    <t>Smart metering roll-out in Greece from 2023 to 2026. The operation finances the first phase of HEDNO's country-wide smart metering roll-out, expected to be complete in 2030.</t>
  </si>
  <si>
    <t>DEUTSCHE LEASING ENHANCED SMES AND MID-CAPS</t>
  </si>
  <si>
    <t>Operation supporting SMEs and Mid-Caps in Romania through use of a synthetic securitisation guarantee.</t>
  </si>
  <si>
    <t>CR ASTI AGRI LOAN FOR SMES AND MIDCAPS</t>
  </si>
  <si>
    <t>Loan facility for the financing of projects promoted by SMEs (at least 70%) and Mid-caps (up to 30%) in Italy.  At least 60% of the loan will be allocated to final beneficiaries active in the agriculture and bioeconomy sectors. At least 10% will be dedicated agriculture projects carried out by young farmers.</t>
  </si>
  <si>
    <t>ROMANIA A7 MOTORWAY - RRF CO-FINANCING</t>
  </si>
  <si>
    <t>The project concerns the construction of 319 km of the new greenfield A7 motorway between the towns of Ploiesti and Pascani in Eastern Romania, being part of the Core TEN-T network.</t>
  </si>
  <si>
    <t>KOZANI 230MW PV</t>
  </si>
  <si>
    <t>The project comprises the development, construction and operation of three solar PV plants with a total installed capacity of ca 230MWp, in Kozani, West Macedonia prefecture, Greece.</t>
  </si>
  <si>
    <t>ROMANIA A3 MOTORWAY - RRF CO-FINANCING</t>
  </si>
  <si>
    <t>The project concerns the construction of 42 km of the new greenfield A3 motorway between the towns of Nadaselu and Poarta Salajului in the Northwest of Romania, being part of the comprehensive TEN-T network.</t>
  </si>
  <si>
    <t>Moldova, Republic of</t>
  </si>
  <si>
    <t>MOLDOVA SOLIDARITY LANES</t>
  </si>
  <si>
    <t>The project consists of the rehabilitation of selected elements of the existing railway infrastructure in the corridor Valcinet - Balti - Ungheni - Chisinau - Cainari.</t>
  </si>
  <si>
    <t>LBP ACTION POUR LE CLIMAT</t>
  </si>
  <si>
    <t>The project consists of an intermediated lending facility in support of small to mid-sized renewable energy projects (onshore wind and solar photovoltaic) in France, Ireland and other EU Countries.</t>
  </si>
  <si>
    <t>RESA ELECTRICITY NETWORK UPGRADE</t>
  </si>
  <si>
    <t>The Project is an investment programme for electricity distribution in the period 2023-2026, including the renovation, reinforcement and extension of distribution infrastructure, the renovation and digitalisation of network control systems and the installation of smart meters.</t>
  </si>
  <si>
    <t>IFAD - FOOD SECURITY LOAN</t>
  </si>
  <si>
    <t>Loan to IFAD to finance investments that boost agricultural production and reinforce the food value chains to generate resilience. The operation aims to accelerate IFAD's support to developing countries.</t>
  </si>
  <si>
    <t>ORADEA SUSTAINABLE URBAN INFRASTRUCTURE III</t>
  </si>
  <si>
    <t>Municipal framework loan for sustainable urban infrastructure investments in the City of Oradea</t>
  </si>
  <si>
    <t>ERSTE BANK ENHANCED SME AND MIDCAP SUPPORT</t>
  </si>
  <si>
    <t>Mezzanine ABS Guarantee on an existing portfolio of assets, aimed at supporting new financing for SMEs and Mid-Caps in Austria.</t>
  </si>
  <si>
    <t>BUCHAREST S2 ENERGY EFFICIENCY II</t>
  </si>
  <si>
    <t>The project consists of the financing of the 4th phase of Bucharest Sector 2's thermal rehabilitation programme to improve energy efficiency in  residential buildings located in Bucharest Sector 2.</t>
  </si>
  <si>
    <t>RABOBANK IMPACT LOAN FOR SMES AND MIDCAPS VIII</t>
  </si>
  <si>
    <t>Financing of small scale projects carried out by SMEs and Mid-Caps with high relevance in terms of sustainability and/or social impact</t>
  </si>
  <si>
    <t>ISP LOAN TO MIDCAPS FOR R&amp;D AND INNOVATION</t>
  </si>
  <si>
    <t>Loan for Mid-Caps provided to Intesa Sanpaolo, supporting Mid-caps in Italy, with a 30% contribution to Innovation in alignment with the Italian government's Transizione 4.0 programme.</t>
  </si>
  <si>
    <t>REN GREEN ENERGY LOAN</t>
  </si>
  <si>
    <t>Investments under the Promoter's 2022-2026 investment plan, aiming at the extension and reinforcement of the electricity transmission network throughout Portugal.</t>
  </si>
  <si>
    <t>EU FUNDS CO-FINANCING 2014-2020 (PT)</t>
  </si>
  <si>
    <t>Co-financing with EU Structural Funds and Investment Funds of priority investments in the Republic of Portugal in the 2014-2020 programming period.</t>
  </si>
  <si>
    <t>NB LRS ENHANCED SUPPORT FOR MIDCAPS</t>
  </si>
  <si>
    <t>Linked risk-sharing operation (own-resources; full delegation) to support Midcaps and Public Sector Entities primarily based in Portugal in sectors that are in line with EIB long-term mission.</t>
  </si>
  <si>
    <t>IBERDROLA REPOWEREU FRAMEWORK LOAN</t>
  </si>
  <si>
    <t>Financing of a set of renewable energy projects across Spain, Portugal and Germany in support of the REPowerEU initiative.</t>
  </si>
  <si>
    <t>MASPEX FOOD PRODUCTION RESOURCE EFFICIENCY</t>
  </si>
  <si>
    <t>The project comprises investments in upgrading of Maspex group's food production and storage facilities in support of energy and resource efficiency.</t>
  </si>
  <si>
    <t>MCC SUSTAINABLE LOAN FOR COHESION SMES &amp; MIDCAPS</t>
  </si>
  <si>
    <t>The EUR 100m funding line for Medio Credito Centrale Banca del Mezzogiorno Group (MCC - BdM) will support SMEs and MIDCAPS in their sustainable transition. The operation will target subprojects for energy efficiency improvement and CO2 emissions reduction. Moreover, the overall project will also emcompass social and economic policy targets considering the COHESION regions of location of the final beneficiaries.</t>
  </si>
  <si>
    <t>SPLIT MUNICIPAL INFRASTRUCTURE FRAMEWORK LOAN</t>
  </si>
  <si>
    <t>The Project is a multi-sector Framework Loan operation to finance the multi-annual investment programme of the City of Split in Croatia.</t>
  </si>
  <si>
    <t>SGEF CZ LOAN FOR SMES-MIDCAPS &amp; OTHER OBJECTIVES</t>
  </si>
  <si>
    <t xml:space="preserve">Financing of small and medium sized projects carried out by SMEs and Mid-Caps and other public and private entities mainly in the Czech Republic and Slovakia, with a Climate Action window of at least 20%._x000D_
_x000D_
</t>
  </si>
  <si>
    <t>ABB RDI FOR SMART &amp; SUSTAINABLE ELECTRIFICATION</t>
  </si>
  <si>
    <t>The Project concerns the Promoter's investments in Research, Development and Innovation (RDI) within its Electrification business area carried out in the EU and to a minor extent in EFTA countries over the period 2023-2026.</t>
  </si>
  <si>
    <t>ERP-FONDS LOAN FOR SMES &amp; MIDCAPS AND INNOVATION</t>
  </si>
  <si>
    <t>Multi-Beneficiary Intermediated Loan to support small and medium-scale projects promoted by SMEs and Mid-Caps in Austria, with significant dedication to innovative companies.</t>
  </si>
  <si>
    <t>P3 ROOFTOP SOLAR PV GREEN LOAN</t>
  </si>
  <si>
    <t>Roll-out of photovoltaic installations on the roofs of the promoter's logistic centers across EU countries</t>
  </si>
  <si>
    <t>SG EQUIPMENT FINANCE BENELUX L4SMES &amp; MIDCAPS II</t>
  </si>
  <si>
    <t>Dedicated EIB Loan to finance eligible SME and Midcap investments via leasing schemes in Benelux. At least 70% of the loan will be allocated to SMEs investments. At least 20% of the facility will be dedicated to Climate Action and Environmental Sustainability projects</t>
  </si>
  <si>
    <t>AFFORDABLE HOUSING GREEN BOND</t>
  </si>
  <si>
    <t>The operation concerns the purchase by EIB of green bonds issued by IN LI' to finance green investments in affordable housing, as per the Issuer's Green Financing Framework.</t>
  </si>
  <si>
    <t>ISP SERBIA LOAN FOR SMES MIDCAPS &amp;CLIMATE ACTION</t>
  </si>
  <si>
    <t>A multibeneficiary intermediated loan to Banca Intesa Beograd and Intesa Leasing Beograd for financing of SMEs and Midcaps in Serbia, with a portion dedicated to climate action projects.</t>
  </si>
  <si>
    <t>VOLVO CARS FUTURE OF TRANSPORT RDI</t>
  </si>
  <si>
    <t>The project concerns the promoter's investments for the development of a new all-electric vehicle platform, including all R&amp;D activities for the development of its first electric vehicle model based on this platform, the software development activities for the electric platform, safety enhancement and vehicle automation, R&amp;D capital expenditures and specific next-generation advanced manufacturing technology development for fully electric vehicles.</t>
  </si>
  <si>
    <t>JYSKE BANK LOAN FOR SMES AND MIDCAPS IV</t>
  </si>
  <si>
    <t>Loan for the financing of small and medium-sized enterprises in Denmark, including a dedicated Climate Action window.</t>
  </si>
  <si>
    <t>ARKEA SME AND MIDCAP &amp; CLIMATE ACTION II MBIL</t>
  </si>
  <si>
    <t xml:space="preserve">The operation consists of multiple beneficiary intermediated loan (MBIL) to support small and medium-sized enterprises (SMEs) and mid-caps in France. 30% of the facility will be dedicated to climate action and environmental sustainability projects._x000D_
</t>
  </si>
  <si>
    <t>BPCE LEASE EUROPEAN GREEN LEASING MBIL</t>
  </si>
  <si>
    <t xml:space="preserve">The operation aims at financing small to medium sized investment carried out by SME and Midcap in France and across Europe with 100% Climate Change contribution._x000D_
</t>
  </si>
  <si>
    <t>INCLUSIVE AND SUSTAINABLE FORESTS IN MOROCCO</t>
  </si>
  <si>
    <t>The project will support investments in national parks and watershed management, including infrastructure and institutional capacity, with a focus on mountainous regions.</t>
  </si>
  <si>
    <t>XEROTECH (IEU G)</t>
  </si>
  <si>
    <t>Xerotech produce batteries for non-automotive machines in particular electric off-road vehicles through an innovative process developed inhouse. The project will scale up the capacity of battery pack assembly.</t>
  </si>
  <si>
    <t>REPSOL REPOWEREU WIND &amp; SOLAR</t>
  </si>
  <si>
    <t>The investment programme comprises the implementation and operation of a portfolio of solar PV plants and wind farms with an aggregate capacity of 1.09GW. The programme schemes are located in various regions in Spain.</t>
  </si>
  <si>
    <t>ASSAINISSEMENT PLUVIAL DE VILLES DU BENIN II</t>
  </si>
  <si>
    <t>Rainwater drainage infrastructure targeting several secondary cities in Benin. EIB financing will cover 3 cities in the North of the country, Natitingou, Djougou and Kandi.</t>
  </si>
  <si>
    <t>HELABA INTERMEDIATED SCHOOL CONSTRUCTION LOAN</t>
  </si>
  <si>
    <t>The Project concerns an intermediated loan to finance the construction of a highly energy efficient school building for 1700 students in Nuremberg, Germany. The Project is implemented by WBG Kommunal GmbH, a public housing construction company of the City of Nuremberg.</t>
  </si>
  <si>
    <t>DB ITALY ENHANCED SME AND MIDCAP SUPPORT</t>
  </si>
  <si>
    <t>Mezzanine ABS Guarantee on an existing portfolio of assets in Italy, aimed at supporting new financing for SMEs and Mid-Caps.</t>
  </si>
  <si>
    <t>CSAS LOAN FOR SMES AND MIDCAPS</t>
  </si>
  <si>
    <t>Loan for financing small and medium scale projects promoted primarily by SMEs and Mid-Caps in CZ, with a partial dedication to Climate Action and Environmental Sustainability.</t>
  </si>
  <si>
    <t>SLSP LOAN FOR SMES AND MIDCAPS</t>
  </si>
  <si>
    <t>Loan for financing small and medium scale projects promoted by SMEs and Mid-Caps in Slovakia, with a partial dedication to Climate Action and Environmental Sustainability.</t>
  </si>
  <si>
    <t>BNPP ABS FOR CLIMATE ACTION</t>
  </si>
  <si>
    <t>The operation will support energy efficiency and possibly other climate action projects to be implemented by private individuals across the EU, with a particular focus on France.</t>
  </si>
  <si>
    <t>PLAN EAU ET ASSAINISSEMENT</t>
  </si>
  <si>
    <t>Prêt-cadre pour financer, par l'intermédiaire de banques acceptables, des investissements dans le secteur de l'eau et de l'assainissement en France.</t>
  </si>
  <si>
    <t>KLAIPEDA WATER AND SANITATION</t>
  </si>
  <si>
    <t>The project will co-finance part of the 2023-2026 investment programme of Klaipedos Vanduo, the third largest water company in Lithuania. The investments mainly consist of the extension and rehabilitation of water supply, stormwater and wastewater collection and treatment facilities.</t>
  </si>
  <si>
    <t>SANDBATTERY (IEU TI)</t>
  </si>
  <si>
    <t>The project concerns a demonstration plant to produce silicon anodes through a coating process. The promoter GDI will construct the production plant at the equipment supplier-s facility in Lauenförde (Germany). Silicon-based anodes are known for their high energy density and faster charging times, making them a sustainable alternative to graphite in lithium-ion batteries</t>
  </si>
  <si>
    <t>ALBA LEASING ABS FOR SME AND MIDCAPS VIII</t>
  </si>
  <si>
    <t>Loan substitute operation (ABS) to finance SMEs and Mid-Caps investments through Alba Leasing in the industry, services, tourism and agriculture sectors. The operation will include a 25%  Research, innovation and digital component.</t>
  </si>
  <si>
    <t>ENEL DIGITAL &amp; EV RDI</t>
  </si>
  <si>
    <t xml:space="preserve">The project includes the promoter-s investments in innovative technologies for: (i) the development of software solutions, digital platforms, tools and services, supporting all different aspects of the vehicle charging process and customer charging experience; (ii) the development of hardware and firmware solutions for AC and DC recharging products._x000D_
_x000D_
</t>
  </si>
  <si>
    <t>EU FUNDS CASTILLA Y LEON CO-FINANCING 2014-20</t>
  </si>
  <si>
    <t>EU co-financing of priority investments within the scope of Junta de Castilla y Leon's within the 2014-2020 Spanish Partnership Agreement.</t>
  </si>
  <si>
    <t>BFCM ACTION POUR LE CLIMAT</t>
  </si>
  <si>
    <t>UNICREDIT CLIMATE ACTION</t>
  </si>
  <si>
    <t>Operation dedicated to finance energy efficiency and potentially other climate action projects carried out in Italy by individuals, SMEs and Midcaps.</t>
  </si>
  <si>
    <t>BPER LRS ENHANCED SUPPORT FOR MIDCAPS</t>
  </si>
  <si>
    <t>Linked Risk Sharing guarantee up to EUR 150 m to support Italian midcaps in their investment and working capital needs though the intermediation of BPER Banca SpA</t>
  </si>
  <si>
    <t>STA ALTO ADIGE RAILWAY ROLLING STOCK</t>
  </si>
  <si>
    <t>The project consists of the acquisition of 7 trainsets (with an option for the acquisition of an additional trainset). The trainsets are all Electric Multiple Units (EMUs) and will be used on the regional railway network in Alto Adige/Südtirol (Italy), including connections with neighbouring stations in Austria, as well as the northern part of the Province of Trento.</t>
  </si>
  <si>
    <t>OOSTERWEEL CONNECTION</t>
  </si>
  <si>
    <t>The Oosterweel link (part of the TEN motorway Amsterdam-Paris) will close the northern part of the ring road around Antwerp. It is one of the major projects of the Master Plan made by the Flemish Government aimed to reduce traffic congestion in the Antwerp Region.</t>
  </si>
  <si>
    <t>HERA ENVIRONMENTAL SUSTAINABILITY</t>
  </si>
  <si>
    <t>Financing of 2023-2028 multi-utility investments.</t>
  </si>
  <si>
    <t>MOBILE NETWORK INFRASTRUCTURE EXPANSION</t>
  </si>
  <si>
    <t>The project relates to investments in new mobile network towers and rooftop sites to host mobile broadband base stations, site upgrades to host more than one mobile operator, very high capacity links to connect the towers to the operators' core networks, distributed antenna systems to massively increase network capacity in traffic hotspots and energy efficiency  / renewable energy components to save costs and reduce GHG emissions of the network.</t>
  </si>
  <si>
    <t>WALLONIA SUSTAINABLE WASTEWATER TREATMENT II</t>
  </si>
  <si>
    <t>The project concerns the EIB co-financing of the investment programme 2023-2026 of Société Publique de Gestion de l'Eau, the public-sector entity in charge of wastewater collection and treatment assets in the Walloon Region (Belgium).</t>
  </si>
  <si>
    <t>SANTANDER ABS FOR SME SUPPORT</t>
  </si>
  <si>
    <t>Purchase of several tranches of a true-sale securitization in order to stimulate lending to SMEs and Mid-Caps.</t>
  </si>
  <si>
    <t>NEXT GENERATION MOBILE BROADBAND RDI</t>
  </si>
  <si>
    <t>The project concerns the promoter's RDI investments for the development of its 5G radio equipment portfolio, which incorporates a new, more powerful version of the 5G standard, known as -5G advanced-. The new equipment developed as a result of the project is expected to have substantial improvements in performance/capacity, size/weight and energy consumption.</t>
  </si>
  <si>
    <t>MFB CLIMATE ACTION MBIL - GREEN LOAN</t>
  </si>
  <si>
    <t>The project is to provide financing for energy efficiency and renewable energy investments of Hungarian public and private entities through the loan programmes of Hungarian Development Bank (MFB).</t>
  </si>
  <si>
    <t>AQABA-AMMAN WATER DESALINATION &amp; CONVEYANCE</t>
  </si>
  <si>
    <t>The primary objective of the Project is to provide 300 MCM of potable water to Amman and other governorates in Jordan and, possibly, to areas along the project pipelines route. The water will come from a seawater reverse osmosis plant south of Aqaba and will be conveyed to Amman via a new, approximately 420 km long water conveyor that would run for most of its part parallel to the existing South-North Water Conveyor.</t>
  </si>
  <si>
    <t>ISP LOAN FOR PUBLIC SECTOR AND CLIMATE</t>
  </si>
  <si>
    <t>Intermediated loan to Intesa Sanpaolo Spa, aimed at supporting lending to local public institutions and publicly owned companies. The loan will be dedicated to urban development, primarily sustainable water supply projects, the modernisation of the transport sector, and bioprocessing of waste  (often in complementarity with the Italian RRF).</t>
  </si>
  <si>
    <t>CORRIDOR VIII RAIL - EASTERN SECTION MK</t>
  </si>
  <si>
    <t>Construction of 24 km of single track railway on Corridor VIII, linking the city of Kriva Palanka to the Bulgarian border.</t>
  </si>
  <si>
    <t>EDUCATION LOIRE ATLANTIQUE</t>
  </si>
  <si>
    <t>The Project includes the construction, reconstruction or renovation of lower-secondary schools under the responsibility of the Department of Loire-Atlantique in France. It also includes transversal items such as digitalisation, accessibility and improvement of courtyards and sanitary facilities.</t>
  </si>
  <si>
    <t>ERDF CO-FINANCING CATALUNYA 2021-2027</t>
  </si>
  <si>
    <t>Co-financing of the European Regional Development Fund (ERDF) in the 2021-2027 EU programming period.</t>
  </si>
  <si>
    <t>PROCREDIT BG ENHANCED SUPPORT SMES &amp; CA</t>
  </si>
  <si>
    <t>The project concerns a guarantee for an existing portfolio of loans to SMEs and Mid-Caps by the EIB Group to support ProCredit Bank Bulgaria's lending expansion in SMEs and Mid-Caps sector including focus on projects supporting green objectives.</t>
  </si>
  <si>
    <t>SCHAEFFLER MOTION R&amp;D INVESTMENTS</t>
  </si>
  <si>
    <t>Financing a part of R&amp;D investments (with focus on human resource costs) for Schaeffler Group-s motion tech-nology areas from 2023 to 2026.</t>
  </si>
  <si>
    <t>EPTA SUSTAINABLE REFRIGERATION</t>
  </si>
  <si>
    <t>The Project concerns the Promoter's investments in Research, Development and Innovation (RDI) on products and processes, as well as deployment of advanced manufacturing technologies and digitalisation. The Project's costs will be incurred primarily in Italy and, to a minor extent in France over the period between 2023 and 2026.</t>
  </si>
  <si>
    <t>WASSER BURGENLAND</t>
  </si>
  <si>
    <t>Financing the 2024-2030 investment programme of WLV (Wasserleitungsverband Nördliches Burgenland) for the rehabilitation and extension of water supply infrastructure in the Austrian federal state of Burgenland</t>
  </si>
  <si>
    <t>BRUSSELS REGION SUSTAINABLE MOBILITY II</t>
  </si>
  <si>
    <t>This project will support the implementation of Phase I of the metro line 3 (M3) which consists of upgrading the existing tram infrastructure (pre-metro) into a fully-fledged metro line in the central underground transport corridor between Albert and Gare du Nord (6km), in Bruxelles.</t>
  </si>
  <si>
    <t>LONG TERM CARE DEVELOPMENT INFRASTRUCTURE II</t>
  </si>
  <si>
    <t>The project supports the promoter's expansion plan during the period 2023 to 2026 and entails the construction and equipping of several new facilities: long-term care centres mainly for the elderly population, rehabilitation hospitals and shared assisted living homes in different Autonomous Communities in Spain.</t>
  </si>
  <si>
    <t>BANKINTER LOAN FOR SMES&amp;MIDCAPS CLIMATE ACTION</t>
  </si>
  <si>
    <t>Dedicated loan to support small and medium sized projects carried out by SMEs and Mid-Caps mainly located in Spain &amp; Portugal with a partial dedication to Climate Action projects.</t>
  </si>
  <si>
    <t>HELIOS CLEAR FUND SCSP</t>
  </si>
  <si>
    <t>Equity participation in a pan-African private equity fund that aims to deliver high climate impact, both mitigation and adaptation, while achieving its long-term financial return objectives.</t>
  </si>
  <si>
    <t>DB GERMANY ENHANCED SUPPORT FOR EE</t>
  </si>
  <si>
    <t>Mezzanine ABS Guarantee on an existing portfolio of assets in Germany, in return for on lending to new energy efficiency projects for private individuals in Germany.</t>
  </si>
  <si>
    <t>IVECO GROUP ELECTRIC VEHICLES AND DIGITALISATION</t>
  </si>
  <si>
    <t>The Project covers the Iveco Group investment plan in Europe over the period 2023-2025 in the areas of electrification (Battery Electric Vehicles and Hydrogen Fuel Cells), autonomous driving, safety, digitalisation and connectivity.</t>
  </si>
  <si>
    <t>SKELLETEAE AFFORDABLE HOUSING</t>
  </si>
  <si>
    <t>This project concerns an investment loan to support investments in social and affordable housing for rent in the Municipality of Skelleftea, which is situated in the Västerbotten County of northern Sweden. The housing programme includes 743 affordable housing units, including a specific housing programme for students.</t>
  </si>
  <si>
    <t>VALMET PROCESS TECHNOLOGY RDI</t>
  </si>
  <si>
    <t>The Project comprises the Promoter's Research, Development, and Innovation (RDI) activities in the field of machinery and solutions for pulp, paper, and energy industries and within automation systems, flow control solutions, services, and spare parts. The Project covers the period between 2023 and 2026 and will be carried out primarily at the Promoter's R&amp;D locations in Finland and Sweden and to a minor extent in other smaller R&amp;D locations in the EU.</t>
  </si>
  <si>
    <t>ACEA SETTORE IDRICO IV</t>
  </si>
  <si>
    <t>Financing of the promoter's 2023-2026 investments in integrated water services in the territory of ATO 2, centre of Lazio.</t>
  </si>
  <si>
    <t>CERUDEB UGANDA MICROLOAN</t>
  </si>
  <si>
    <t>Loan to Centenary Rural Development Bank Ltd to support investment and working capital needs of micro-entrepreneurs and micro enterprises in Uganda, with a specific focus on women-owned, -run or -managed businesses operating in rural areas.</t>
  </si>
  <si>
    <t>RWE THOR OFFSHORE WIND FARM GREEN LOAN</t>
  </si>
  <si>
    <t>Design, implementation and operation of a 1000MW offshore wind farm including offshore substation and export cable, located in the North Sea west of Nissum Fjord, min. 20 km from the shore of Jutland, Denmark.</t>
  </si>
  <si>
    <t>BERLIN WATER AND CLIMATE ADAPTATION PROGRAMME</t>
  </si>
  <si>
    <t>The project is part of the 2023 to 2027 investment programme of Berliner Wasserbetriebe (BWB), the public water company for Berlin and surrounding communities. The investments mainly consist of the extension and rehabilitation of water supply and wastewater collection and treatment facilities.</t>
  </si>
  <si>
    <t>EDUCATION PYRENEES ATLANTIQUES</t>
  </si>
  <si>
    <t>Le projet porte sur la construction, la reconstruction ou la rénovation d-établissements scolaires du secondaire inférieur sous la responsabilité du département français des Pyrénées-Atlantiques. Il comprend également des composantes transversales liées, notamment, à la transition numérique, à l-amélioration des cours de récréation et à l-installation de panneaux photovoltaïques.</t>
  </si>
  <si>
    <t>CA ITALIA LOAN FOR SMES MIDCAPS &amp; CLIMATE ACTION</t>
  </si>
  <si>
    <t>EIB dedicated financing to support SMEs and Midcaps and the energy efficiency transition with focus on the renewables and some energy efficiency. The credit line will finance projects promoted by SMEs, MidCaps.</t>
  </si>
  <si>
    <t>BOELS EQUIPMENT ELECTRIFICATION</t>
  </si>
  <si>
    <t>The project concerns investments in electric equipment over the period 2023-2025, together with ancillary investments in digitalisation, electric vans, and maintenance equipment for the electric fleet.</t>
  </si>
  <si>
    <t>BT ENHANCED SUPPORT SMES AND MID-CAPS</t>
  </si>
  <si>
    <t>Synthetic securitization guarantee on an existing portfolio of assets in order to stimulate new eligible lending to SMEs and Mid-caps in Romania.</t>
  </si>
  <si>
    <t>BBVA LOAN FOR SMES &amp; MIDCAPS V</t>
  </si>
  <si>
    <t>Loan for financing SMEs or Mid-Caps, mainly located in Spain.</t>
  </si>
  <si>
    <t>LUMINOR LOAN FOR SMES AND MIDCAPS</t>
  </si>
  <si>
    <t>The operation aims at financing small to medium sized investments carried out by SME and Midcap across the Baltics. The operation features a sizeable Climate Action component of at least 20%.</t>
  </si>
  <si>
    <t>IRISH HIGHER EDUCATION STUDENT ACCOMMODATION-HFA</t>
  </si>
  <si>
    <t>This is a framework loan financing the construction and/or renovation of student accommodation in the Irish higher education sector. The project may support the new construction of student accommodation or the renovation of buildings for conversion into student accommodation or modernisation of existing student accommodation for any higher education institution (HEI) in Ireland.</t>
  </si>
  <si>
    <t>SUNFIRE SOLID OXIDE ELECTROLYSER</t>
  </si>
  <si>
    <t>The project concerns (i) research and development related to solid-oxide (SOEC) electrolysers; as well as (ii) the required capital expenditures for early production capacity related to such SOEC electrolysers.</t>
  </si>
  <si>
    <t>STRASBOURG URBAN TRANSPORT</t>
  </si>
  <si>
    <t>Prêt Cadre dont l'objectif est de contribuer au financement de la mise en oeuvre du Programme Pluriannuel d-Investissements de Strasbourg Métropole sur la période 2023-2027 visant le développement des transports en commun et la réduction des émissions de gaz à effet de serre telle qu'énoncées dans le Plan Local d-Urbanisme intercommunal de la Métropole.</t>
  </si>
  <si>
    <t>DSL LOAN FOR SME MIDCAPS AND CLIMATE ACTION</t>
  </si>
  <si>
    <t>Loan for financing SMEs and MidCaps in Germany and other member states with a specific focus on cohesion and green investments</t>
  </si>
  <si>
    <t>ENERGY DOME - CATALYST (IEU GT)</t>
  </si>
  <si>
    <t>Financing of the company's technology scale-up including First-of-a-kind 20MW-200MWh CO2Battery installation in Italy.</t>
  </si>
  <si>
    <t>Regional - Mediterranean</t>
  </si>
  <si>
    <t>MICROFINANCE LOAN ENDA TAMWEEL</t>
  </si>
  <si>
    <t>Synthetic Senior loan in Tunisian Dinars (TND) to support microenterprises and most vulnerable population in Tunisia</t>
  </si>
  <si>
    <t>HYPO VORARLBERG LOAN SMES MIDCAPS AND OTHER OBJ</t>
  </si>
  <si>
    <t>Loan for financing small and medium scale projects promoted primarily by SMEs, Mid-Caps and private individuals located mainly in Austria with a specific focus on construction of highly energy efficient new buildings.</t>
  </si>
  <si>
    <t>ICE FOCUSED SUPPORT FOR SMES AND MIDCAPS</t>
  </si>
  <si>
    <t>Dedicated loan for financing small and medium sized projects carried out by SMEs and Mid-caps companies mainly located in the region of Castilla y León (Spain), with a focus on the support of job creation, human capital retention and on the promotion of regional policies on circular economy.</t>
  </si>
  <si>
    <t>DEUTSCHE LEASING LOAN FOR SMES &amp; MIDCAPS III</t>
  </si>
  <si>
    <t>Loan for financing SMEs and Mid-caps in Germany and other Member States with a specific focus on Climate Action.</t>
  </si>
  <si>
    <t>FRANFINANCE CA&amp;ES LOAN FOR SMES AND MIDCAPS</t>
  </si>
  <si>
    <t>Loan to Societe Generale to be utilised by Franfinance (Leasing subsidiary operating via a vendor network in France) for the purpose of providing leases to SMEs and Mid-Caps, including for Climate and Circular Economy projects.</t>
  </si>
  <si>
    <t>ENEXIS ELECTRICITY NETWORK UPGRADE AND EXPANSION</t>
  </si>
  <si>
    <t>The Project is an investment programme for electricity distribution in the period 2023 to 2024, including refurbishment, upgrading and expansion of existing electricity distribution infrastructure and the installation of smart meters in five provinces in the Netherlands.</t>
  </si>
  <si>
    <t>CENTRALE SUPELEC - BREGUET</t>
  </si>
  <si>
    <t>The project comprises the renovation and restructuring of one of the main buildings of CentraleSupélec on its Paris-Saclay campus, south of Paris, France.</t>
  </si>
  <si>
    <t>BOCCONI CAMPUS DEVELOPMENT</t>
  </si>
  <si>
    <t>The Project supports the modernisation of the Bocconi University campus in Milan. It concerns the demolition of two existing large faculty buildings and their reconstruction as modern energy efficient buildings providing new facilities for academic, research and administrative use. In addition, the project also includes smaller investments in the renovation of other buildings.</t>
  </si>
  <si>
    <t>EARTHQUAKE RECONSTRUCTION FRAMEWORK LOAN</t>
  </si>
  <si>
    <t>The Project is designed as a framework loan for the provinces affected by the earthquakes in south-eastern Türkiye in February 2023. The project concerns rehabilitation, construction and extension of drinking water, sewerage and stormwater networks as well as drinking water, wastewater treatment plants, purchase and installation of water utilities' smart systems, machinery and equipment.</t>
  </si>
  <si>
    <t>EDUCATION VAL-DE-MARNE</t>
  </si>
  <si>
    <t>Le projet comprend 18 opérations d'investissement pour les collèges et pour un bâtiment administratif accueillant les services d-éducation et de la jeunesse du Département.</t>
  </si>
  <si>
    <t>A2 MOTORWAY MINSK MAZOWIECKI - BIALA PODLASKA</t>
  </si>
  <si>
    <t>Construction of a new A2 Motorway section between Minsk Mazowiecki and Biala Podlaska.</t>
  </si>
  <si>
    <t>AGRIA FOOD PRODUCTION CAPACITY</t>
  </si>
  <si>
    <t>The project consists of the construction and operation of a processing plant for the production of edible oil from oilseeds, as well as the acquisition of railcars for the transportation of edible oil.</t>
  </si>
  <si>
    <t>AR-PROVINCIAL AGRICULTURAL SERVICES PROGRAMME FL</t>
  </si>
  <si>
    <t xml:space="preserve">A framework loan to Argentina to support climate action projects that facilitate the adaptation of agricultural production to market demands and promote the increase in added value of the sector's productive value chains._x000D_
</t>
  </si>
  <si>
    <t>EAFRD CO-FINANCING ANDALUCIA</t>
  </si>
  <si>
    <t xml:space="preserve">Co-financing investment schemes supported by European Agricultural Fund for Rural Development (EAFRD) in Andalusia within the Spanish Partnership Agreement 2014-2020_x000D_
</t>
  </si>
  <si>
    <t>BIOPRODUCT MILL ENVIRONMENTAL UPGRADE</t>
  </si>
  <si>
    <t>The project consists of investments in upgrading the recovery boiler of Promoter-s bioproduct mill, increasing energy efficiency and improving the environmental footprint at the existing site in Frövi, Sweden.</t>
  </si>
  <si>
    <t>EFL ENHANCED SUPPORT TO SMES AND MIDCAPS</t>
  </si>
  <si>
    <t>The project concerns a guarantee for an existing portfolio of loans and leases to SMEs and Mid-Caps by the EIB Group to support EFL's lending expansion in SMEs and Mid-Caps sector.</t>
  </si>
  <si>
    <t>Malta</t>
  </si>
  <si>
    <t>MDB CLIMATE ACTION MBIL</t>
  </si>
  <si>
    <t>A Multiple Beneficiary Intermediated Loan (MBIL) for the national promotional institution of the Republic of Malta, the Malta Development Bank (MDB) to finance eligible green projects carried out by SMES, Mid-caps or public entities.</t>
  </si>
  <si>
    <t>DKB REPOWEREU FL</t>
  </si>
  <si>
    <t>Financing of small to medium size onshore wind and solar PV projects in Germany.</t>
  </si>
  <si>
    <t>VALEO AUTOMOTIVE GREEN BOND FRAMEWORK</t>
  </si>
  <si>
    <t>Purchase by the EIB of Green Bond instruments issued by Valeo under its Green Financing Framework (2023), the proceeds of which will finance new eligible projects, in the EU, compliant with the EU Taxonomy and the Bank's Climate Action and Environmental Sustainability (CAES) framework and eligibility criteria.</t>
  </si>
  <si>
    <t>ALIMENTATION EN EAU POTABLE NORD DU BENIN</t>
  </si>
  <si>
    <t>The project comprises the construction in Benin of 38 multi-village rural water supply schemes in the Atacora and Donga departments, and the extension of the water supply system of the city of Djougou, in the Atacora department.</t>
  </si>
  <si>
    <t>WROCLAW SUSTAINABLE INFRASTRUCTURE II</t>
  </si>
  <si>
    <t>The project is a multi-sector Framework Loan supporting the multi-annual municipal investment programme of the City of Wroclaw in Poland.</t>
  </si>
  <si>
    <t>TYRRHENIAN LINK</t>
  </si>
  <si>
    <t>The project consists of a 950 km long double underwater HV cable (1000 MW capacity), connecting the Italian peninsula with Sicily (East section) and connecting Sicily with Sardinia (West section).</t>
  </si>
  <si>
    <t>BP ALTO ADIGE CLIMATE ACTION FOR SME AND MIDCAPS</t>
  </si>
  <si>
    <t>EIB dedicated financing to support SMEs and Midcaps and the energy transition with focus on the green projects. The credit line will finance projects promoted by SMEs, MidCaps and other private sector entities.</t>
  </si>
  <si>
    <t>ISP SME LOAN FOR AGRICULTURE</t>
  </si>
  <si>
    <t>Loan to Intesa Sanpaolo for the provision of financing for SMEs and Mid-Caps in the agricultural and bioeconomy sectors with at least 15% of the loan amount dedicated to Climate Action Environment Sustainability.</t>
  </si>
  <si>
    <t>SCF PAN-EUROPEAN FLEET RENEWAL L4SMES-MIDCAPS</t>
  </si>
  <si>
    <t>Dedicated EIB loan for financing of vehicle fleet renewal projects carried out primarily by SMEs and MidCaps located in the Netherlands, France, Germany and Portugal.</t>
  </si>
  <si>
    <t>3SUN PV GIGAFACTORY</t>
  </si>
  <si>
    <t>The Project consists of the development of a PV Module -Gigafactory- increasing the cells and modules production capacity from current 200 MW/y up to 3 GW/y, leveraging on existing building and facilities and with proper investments in a new building, upgrading of existing facilities and new high quality cells production and module assembly lines._x000D_
The Project also includes the upgrade of the 3 GW production line from HJT (Hetero Junction Technology), one of the current best technical solutions available on the market, to tandem silicon-on-perovskite technology, one of the most promising solar PV cell manufacturing technologies to increase the solar irradiation energy conversion efficiency beyond the theoretical limits of silicon.</t>
  </si>
  <si>
    <t>SANTANDER GREEN LOAN FOR SMES AND MIDCAPS</t>
  </si>
  <si>
    <t>EIB loan to finance 100% green investment of SMEs and MidCaps. This MBIL is a sub-operation under Programme Loan SPAIN CLIMATE ACTION MBIL PROGRAMME (2019-0346)</t>
  </si>
  <si>
    <t>BNPP SME &amp; MIDCAP SUPPORT II</t>
  </si>
  <si>
    <t>UCL RO SMES MID-CAPS &amp; CLIMATE ACTION MBIL</t>
  </si>
  <si>
    <t>Dedicated EIB loan to finance eligible investments promoted by SMEs and Mid-Caps via term loans and leasing schemes in Romania with a Climate Action window of at least 20%.</t>
  </si>
  <si>
    <t>UC CA&amp;ES IMPACT LOAN FOR SMES&amp;MIDCAPS</t>
  </si>
  <si>
    <t>Operation dedicated to financing projects carried out by sustainable SMEs and/or Midcaps in Italy with at least 20% of the total loan amount dedicated to Climate Action projects.</t>
  </si>
  <si>
    <t>ERSTE GREEN HOUSING II FL</t>
  </si>
  <si>
    <t>Intermediated Framework Loan for the financing of (i) new built green housing and (ii) green refurbishments of existing buildings, in Austria.</t>
  </si>
  <si>
    <t>EDUCATION CHARENTE MARITIME</t>
  </si>
  <si>
    <t>Le projet porte sur la construction, l-agrandissement ou la rénovation d-écoles du premier cycle du secondaire et d-infrastructures éducatives connexes sous la responsabilité du département français de Charente-Maritime. Il comprend également des composantes transversales liées, notamment, à la transformation numérique, à l-accessibilité, à l-amélioration de cours d-écoles et d-installations sanitaires, ainsi qu-à l-installation de panneaux photovoltaïques.</t>
  </si>
  <si>
    <t>COLD LAKE SUSTAINABLE ARCTIC CHAR (IEU GT)</t>
  </si>
  <si>
    <t>Financing of a recirculating aquaculture system and processing facility in Sweden for the sustainable production of certified premium arctic char with minimal environmental impact.</t>
  </si>
  <si>
    <t>SABADELL ENHANCED SUPPORT FOR SMES&amp;MIDCAPS ABS</t>
  </si>
  <si>
    <t>Purchase in a mezzanine tranche of a true-sale securitization in order to stimulate lending to SMEs and Midcaps.</t>
  </si>
  <si>
    <t>SABADELL SMES MIDCAPS &amp; OTHER PRIORITIES II</t>
  </si>
  <si>
    <t>Dedicated EIB loan for financing small and medium-sized projects carried out by SMEs and Midcaps in Spain.</t>
  </si>
  <si>
    <t>RURAL DEVELOPMENT 2023-27 HU</t>
  </si>
  <si>
    <t>A Framework Loan supporting national co-financing of European Agricultural Fund for Rural Development (EAFRD) investments within the EC approved Hungarian Common Agricultural Policy Strategic Plan (CAP SP) in the 2023-2027 programming period.</t>
  </si>
  <si>
    <t>AQP WATER SECTOR GREEN LOAN</t>
  </si>
  <si>
    <t>Financing of the Promoter's water and wastewater investments over the 2023-2027 period</t>
  </si>
  <si>
    <t>ENEL OPEN METER II</t>
  </si>
  <si>
    <t>Implementation of an advanced electricity metering system throughout ENEL's concession areas in Italy - second phase</t>
  </si>
  <si>
    <t>ENEA ELECTRICITY DISTRIBUTION II</t>
  </si>
  <si>
    <t>The programme comprises investment schemes in the electricity distribution network in Western Poland over the period 2023-2025</t>
  </si>
  <si>
    <t>BST GREEN ENERGY MORTGAGES PT</t>
  </si>
  <si>
    <t>In return for EIB's participation in the securitization of a portfolio comprising residential mortgage backed securities (''RMBS''), Banco Santander Totta will commit to originate a new portfolio of energy efficiency loans, for high energy performing new buildings and the renovation of existing buildings undertaken by individuals and homeowners associations, and other eligible investments undertaken by SMEs and Mid-Caps, all of them located in Portugal.</t>
  </si>
  <si>
    <t>GREECE LOAN FOR ENTREPRENEURSHIP &amp; SOCIAL IMPACT</t>
  </si>
  <si>
    <t>Facility of MBILs to acceptable banks operating in Greece for the purposes of on-lending to eligible SMEs and MidCaps in Greece. The facility shall aim to cover the benefiting companies' mainstream working capital and investment financing needs. At the same time, focus shall be envisaged to be placed on the financing of projects undertaken by companies that support youth employment and the empowerment of women at workplace.</t>
  </si>
  <si>
    <t>MADRID RAILWAY NODE CAPACITY EXPANSION FL</t>
  </si>
  <si>
    <t>The project consists of an extension of capacity of the Madrid railway node to serve traffic growth in the coming years. In particular, the project comprises several schemes for capacity expansion of the two Madrid main stations, Atocha and Chamartin, and other measures with the aim of operating them as one hub with two terminals. The project is located on the Core Trans-European Transport Network (TEN-T) Atlantic and Mediterranean Corridors.</t>
  </si>
  <si>
    <t>RAILWAY INFRASTRUCTURE TECHNOLOGIES RDI</t>
  </si>
  <si>
    <t>The project concerns the Promoter's investments in Research, Development and Innovation (RDI) in the field of rail diagnostics, signalling systems and assets management. The activities will be carried out in Italy over the period between 2023 and 2025.</t>
  </si>
  <si>
    <t>DABROWA GORNICZA SUSTAINABLE DEVELOPMENT</t>
  </si>
  <si>
    <t>The Project will support eligible schemes within multi-annual investment programme of the City of Dabrowa Gornicza (Poland). It includes urban development, infrastructure construction and modernisation, thermo-modernisation of public buildings, etc. The loan will be signed under the Programme Loan SILESIA SUSTAINABLE DEVELOPMENT PROGRAMME (2021-0206).</t>
  </si>
  <si>
    <t>FS TRENITALIA GREEN BOND</t>
  </si>
  <si>
    <t>The project will finance the purchase of 102 new electric multiple units (EMUs), for regional rail services in Campania and Lazio, as well equipping these vehicles with European Rail Traffic Management System (ERTMS).</t>
  </si>
  <si>
    <t>CDP MIDCAP LOAN II</t>
  </si>
  <si>
    <t>Financing of eligible investments promoted by Italian MidCap companies in Italy and other EU Member States, operating in manufacturing, agri-food and other sectors and services, also contributing to the innovation and climate and environmental sustainability objectives.</t>
  </si>
  <si>
    <t>CAIXABANK RISK SHARING EUROPEAN CLIMATE ACTION</t>
  </si>
  <si>
    <t>Funded/Unfunded delinked risk sharing in respect of an existing portfolio of Project Finance loans in the renewable energy and infrastructure sectors. With the resources made available by the Bank, new loans will be granted to eligible renewable energy transactions in Spain and across Europe.</t>
  </si>
  <si>
    <t>ABN AMRO CLIMATE TRANSITION L4SME</t>
  </si>
  <si>
    <t>Financing of small scale projects with a focus on sustainability by SMEs and Mid-Caps</t>
  </si>
  <si>
    <t>WACKER ADVANCED POLYSILICON MANUFACTURING</t>
  </si>
  <si>
    <t>The project concerns the construction of a new high-tech advanced manufacturing line to produce the next generation of semiconductor grade polysilicon suitable for future microelectronic device applications</t>
  </si>
  <si>
    <t>UKRAINE SOLIDARITY PACKAGE - POLAND (BGK)</t>
  </si>
  <si>
    <t>Financing of the Aid Fund created by the Polish Government and managed by Poland's National promotional Bank to provide assistance to refugees from Ukraine</t>
  </si>
  <si>
    <t>ENDESA WIND AND SOLAR GREEN FRAMEWORK LOAN</t>
  </si>
  <si>
    <t>The operation is a framework loan to finance the deployment across Spain of Endesa's renewable energy generation assets over the 2021-2023 period (solar photovoltaic (PV), wind onshore and potentially batteries).</t>
  </si>
  <si>
    <t>ACP GENDER FINANCE FACILITY - HFB</t>
  </si>
  <si>
    <t>The facility provides funding to Housing Finance Bank for on lending to limited scale projects undertaken by private sector entities, notably SMEs, with a particular focus on projects impacting positively on gender equality and women's economic empowerment, in line with the 2X Challenge Criteria.</t>
  </si>
  <si>
    <t>UC FLEET MANAGEMENT RO SMES MID-CAPS &amp; CA MBIL</t>
  </si>
  <si>
    <t>The Project concerns financing of SMEs and Midcaps for the acquisition of electric and low emission vehicles via operating leasing in Romania</t>
  </si>
  <si>
    <t>HEIDELBERG MATERIALS SUSTAINABLE RDI</t>
  </si>
  <si>
    <t>The project comprises the promoter-s Research, Development and Innovation (RDI) expenditures, over the 4-year period 2023-2026, related to development of innovative products, new product formulations, and process improvements in order to lower energy consumption, conserve resources, strengthen the circular economy, and thereby reduce both CO2 emissions and costs.</t>
  </si>
  <si>
    <t>UCB RO SMES MID-CAPS &amp; CLIMATE ACTION MBIL</t>
  </si>
  <si>
    <t>Dedicated EIB loan to finance eligible investments promoted by SMEs and Mid-Caps in Romania, with a Climate Action window of at least 20%.</t>
  </si>
  <si>
    <t>CASA LOAN FOR SMES &amp; MIDCAPS INNOVATION</t>
  </si>
  <si>
    <t>EIB dedicated financing to support SMEs and Midcaps in France. This operation will also have a contribution of minimum 50% to innovation and digitalization to foster sustainable economic growth.</t>
  </si>
  <si>
    <t>A2A ELECTRICITY NETWORKS</t>
  </si>
  <si>
    <t xml:space="preserve">The project consists of the extension and renovation of the promoter's electricity distribution networks (the "Project"). A2A serves mainly the cities of Milan, Brescia, Cremona and their outskirts during the period 2023-2027._x000D_
</t>
  </si>
  <si>
    <t>ALLIANZ BANK BG ENHANCED SUPPORT SMES &amp; CA</t>
  </si>
  <si>
    <t>The project concerns a guarantee for an existing portfolio of loans and leases to SMEs and Mid-Caps by the EIB Group to support Allianz Bank Bulgaria's lending expansion in SMEs and Mid-Caps sector including focus on projects supporting green objectives.</t>
  </si>
  <si>
    <t>MYTILINEOS REPOWEREU FRAMEWORK LOAN</t>
  </si>
  <si>
    <t>Financing of renewable energy and battery energy storage projects across Greece, Italy, Poland, Romania, Spain, Ireland and Bulgaria.</t>
  </si>
  <si>
    <t>CIS DECARBONISATION AND ENVIRONMENT ENHANCEMENT</t>
  </si>
  <si>
    <t>The Project comprises the construction and operation of a high-efficiency recovery boiler at the Setúbal Industrial Complex of the Promoter. This investment is a major step of its decarbonisation plan with significant energy efficiency measures and GHG emissions reduction.</t>
  </si>
  <si>
    <t>PLK E75 RAIL BALTICA SADOWNE - BIALYSTOK</t>
  </si>
  <si>
    <t>The project concerns the second phase of the modernization of the Warsaw - Bialystok railway line, part of the North Sea - Baltic railway core TEN-T corridor in Poland. In particular, it includes construction of a new double track bridge over the Bug river, modernization of around 107 km of existing double track railway line (section Sadowne - Bialystok), construction of several separate grade crossings on the Warsaw - Sadowne section, and renewal of around 260 km of railway lines Ostroleka ? Lapy and Siedlce ? Czeremcha ? Bialystok, which will be used for by-pass routes during the works.</t>
  </si>
  <si>
    <t>SOGELEASE RO LOAN FOR SMES AND MIDCAPS IV</t>
  </si>
  <si>
    <t>MBIL to finance eligible small and medium sized investments promoted by SMEs and Mid-caps in Romania, with a partial dedication to Climate.</t>
  </si>
  <si>
    <t>S6 EXPRESSWAY KOSZALIN - BOZEPOLE</t>
  </si>
  <si>
    <t>The project will finance the construction of the section between Koszalin and Bozepole, completing the last missing segment of the S6 expressway</t>
  </si>
  <si>
    <t>CARGO ROLLING STOCK MODERNISATION</t>
  </si>
  <si>
    <t>PKP Cargo, the incumbent Polish railway cargo operator, is buying around 40 new electric locomotives, over 1000 new intermodal wagons, modernising existing electric locomotives and carrying out an acoustic and ERTMS retrofitting of the existing fleet.</t>
  </si>
  <si>
    <t>THE URBAN RESILIENCE FUND (TURF) B</t>
  </si>
  <si>
    <t>Layered fund developing and investing in sustainable and resilient urban infrastructure</t>
  </si>
  <si>
    <t>HBOR CLIMATE MBIL FOR SMES MID-CAPS &amp; PUBLIC</t>
  </si>
  <si>
    <t>Loan for financing small and medium scale projects promoted by SMEs, Mid-Caps as well as public  sector entities in Croatia via Croatia National Promotional Institution, HBOR. The operation will have a dedicated climate action and environmental sustainability lending window</t>
  </si>
  <si>
    <t>ENEL ENERGY EFFICIENCY &amp; RENEWABLES FL (LATAM)</t>
  </si>
  <si>
    <t>A framework loan to support investment promoted by ENEL's subsidiaries in Latin America for the period 2021-2025.</t>
  </si>
  <si>
    <t>ENGELHARTSTETTEN</t>
  </si>
  <si>
    <t>The project concerns the implementation and operation of a 44,85 MW wind farm in Engelhartstetten / Lower Austria</t>
  </si>
  <si>
    <t>KEMI BIOPRODUCT MILL</t>
  </si>
  <si>
    <t>The projects consists of investments in the energy island and environmental protection measures of a larger project aiming at upgrading an existing pulp mill at Promoter's site operational in Kemi, Finland.</t>
  </si>
  <si>
    <t>MILAN STATALE UNIVERSITY CAMPUS DEVELOPMENT PPP</t>
  </si>
  <si>
    <t>The project concerns the development of new academic, research and associated buildings forming a new modern campus at the heart of the Milan Innovation District (MIND) reusing the former 2015 Milan EXPO site. The development will comprise the formation of approximately 220,000m2 of new teaching, learning and research space including laboratories as well as sports infrastructure supporting the new science and technology campus for Milan-s Statale University. The project will be delivered through a Public Private Partnership (PPP) scheme</t>
  </si>
  <si>
    <t>INGETEAM ENERGY CONVERSION RDI</t>
  </si>
  <si>
    <t>The Project consists of the Ingeteam's planned RDI activities aiming at maturing technologies and developing new products in the field of (i) electrical machines, (ii) low- and medium-voltage power electronics, (iii) automation, control, and protection solutions, (iv) submersible hydraulic machines as well as (v) development of product and analysis technologies for maintenance services carried out in Spain over the period 2023-24 (the -Project-).</t>
  </si>
  <si>
    <t>MOLDOVA SME RESILIENCE FACILITY - MAIB</t>
  </si>
  <si>
    <t>Long-term financing for SMEs and Mid-Caps to improve access to finance and financial inclusion, which have been identified as key factors for reinforcing Moldova's economic resilience.</t>
  </si>
  <si>
    <t>SJ ROLLING STOCK</t>
  </si>
  <si>
    <t>The project comprises the acquisition of 25 electric high speed trainsets equipped to operate in Sweden, Norway and Denmark.</t>
  </si>
  <si>
    <t>FINANCIAL INCLUSION &amp; GREEN TRANSITION FACILITY</t>
  </si>
  <si>
    <t>Line of credit of EUR 250m to Bank Leumi in support of their sustainability strategy to increase outreach to Arab Israeli led businesses (SMEs/ Mid Caps) in Israel.</t>
  </si>
  <si>
    <t>PIRAEUS BANK LRS ENHANCED SUPPORT FOR MIDCAPS</t>
  </si>
  <si>
    <t>Risk-sharing operation supporting MidCaps in Greece that are active in sectors that are in line with EIB's long-term mission.</t>
  </si>
  <si>
    <t>ALPHA BANK LRS ENHANCED SUPPORT FOR MIDCAPS</t>
  </si>
  <si>
    <t>Risk-sharing instrument aimed at supporting MidCaps in Greece that are active in sectors that are in line with the EIB's long-term mission.</t>
  </si>
  <si>
    <t>OERSTED - RE-POWER EU FRAMEWORK LOAN</t>
  </si>
  <si>
    <t>REPowerEU framework loan to finance Oersted's investments in offshore wind farms</t>
  </si>
  <si>
    <t>ARTECHE INNOVATION AND DIGITALIZATION</t>
  </si>
  <si>
    <t>The Project comprises a selection of the Promoter-s investments in Research, Development, and Innovation (RDI) in the field of electrical, electronic products and related services, and particularly on instrument transformers, auxiliary relays, recloser and switches as well as substation automation systems. The Project comprises also deployment of flexible automation, investments in digitalisation of processes, and cybersecurity. The Project will be carried out at the Promoter-s sites in Spain over the period 2024-27.</t>
  </si>
  <si>
    <t>IRISH SMART METER IMPLEMENTATION PROGRAMME</t>
  </si>
  <si>
    <t>National programme for the roll-out of electricity smart metering infrastructure in the Republic of Ireland during 2019-2024.</t>
  </si>
  <si>
    <t>NETZ ELBE SPREE ROLLING STOCK</t>
  </si>
  <si>
    <t>The project consists of the acquisition of new rolling stock (electric passenger vehicles) and associated equipment for a public service contracts to operate the rail passenger services in the wider Berlin area.</t>
  </si>
  <si>
    <t>KWS SAAT RDI</t>
  </si>
  <si>
    <t>Financing of RDI activities related to the creation, development, registration and commercialization of new field crop and vegetable seed varieties.</t>
  </si>
  <si>
    <t>RINGKJOEBING LANDBOBANK (RLB) LOAN FOR SMES CA</t>
  </si>
  <si>
    <t>Loan for the financing of small and medium-sized enterprises mainly in Denmark, including a dedicated Climate Action &amp; Environmental Sustainability window of at least 25%.</t>
  </si>
  <si>
    <t>SZCZECIN MUNICIPAL INFRASTRUCTURE VII</t>
  </si>
  <si>
    <t>The Project will contribute to foster integrated sustainable urban renewal and development. Eligible investments will include: public buildings, sustainable urban mobility and regenerating and upgrading open public spaces and green areas.</t>
  </si>
  <si>
    <t>PEKAO LEASING LOAN FOR SMES AND MID-CAPS V</t>
  </si>
  <si>
    <t>The operation is aimed at supporting the financing of investments across a range of eligible sectors, including Climate Action related projects. The Projects would be promoted by SMEs and Mid-caps and be primarily located in cohesion regions in Poland.</t>
  </si>
  <si>
    <t>ENERGY EFFICIENCY HOME RENOVATION - GREEN LOAN</t>
  </si>
  <si>
    <t>Financing energy efficiency refurbishment of residential buildings and domestic renewable energy systems under the Home Renovation Programme of Hungary.</t>
  </si>
  <si>
    <t>BRD GREEN FINANCE FL I</t>
  </si>
  <si>
    <t>Financing of climate action and environmental sustainability projects in Rwanda through a Framework Loan with the Development Bank of Rwanda (BRD)</t>
  </si>
  <si>
    <t>AGRA METRO RAIL PROJECT</t>
  </si>
  <si>
    <t>The project concerns the construction of two interconnected urban metro rail lines, in aggregate 30 km long with 27 stations and the acquisition of the related rolling stock, in the historic city of Agra, in the state of Uttar Pradesh in Northern India.</t>
  </si>
  <si>
    <t>KANPUR METRO PROJECT</t>
  </si>
  <si>
    <t>The project is the construction and operation of an urban metro rail transit system in Kanpur totaling to 32.4 km with 30 stations in the largest industrial city of Uttar Pradesh, India. The project includes the development of two metro rail corridors with elevated sections (altogether 19.4 km with 18 stations) and underground sections (altogether 13 km with 12 stations) as well as acquisition of rolling stock.</t>
  </si>
  <si>
    <t>BCP LRS ENHANCED SUPPORT FOR MIDCAPS</t>
  </si>
  <si>
    <t>Linked risk-sharing operation (own-resources; full delegation) to support Midcaps and Public Sector Entities ("PSE") for projects primarily based in Portugal in sectors that are in line with EIB long-term mission.</t>
  </si>
  <si>
    <t>DAIRY PRODUCTION MODERNISATION AND LOGISTICS</t>
  </si>
  <si>
    <t>The operation concerns investments in expansion, upgrading and modernisation of Mlekpol's dairy production, logistics and storage facilities over the period 2019-2022.</t>
  </si>
  <si>
    <t>DBSA EGIP FACILITY</t>
  </si>
  <si>
    <t>A framework loan to DBSA for on lending to eligible projects under the Embedded Generation Investment Programme (renewable energy investments) and other eligible projects.</t>
  </si>
  <si>
    <t>EU FUNDS CO-FINANCING ANDALUCIA 2014-2020</t>
  </si>
  <si>
    <t>Co-financing investment schemes supported by European Regional Development and European Social funds in Andalusia within the Spanish Partnership Agreement 2014-2020</t>
  </si>
  <si>
    <t>SABADELL LOAN FOR SMES&amp;MIDCAPS CLIMATE ACTION II</t>
  </si>
  <si>
    <t>Dedicated loan to support small and medium sized projects carried out by SMEs and Mid-Caps mainly located in Spain, but also in other EU countries with a partial dedication to Climate Action projects.</t>
  </si>
  <si>
    <t>UCBS IMPACT INCENTIVE LOAN FOR SMES &amp; MID-CAPS</t>
  </si>
  <si>
    <t>A loan facility with UniCredit Bank Srbija A.D. focused on supporting local businesses who commit to generate greater socio-economic impact and sustainable growth in Serbia.</t>
  </si>
  <si>
    <t>https://www.eib.org/en/registers/all/237189323</t>
  </si>
  <si>
    <t>Congo</t>
  </si>
  <si>
    <t>Regional - East Africa</t>
  </si>
  <si>
    <t>Regional - Southern Africa</t>
  </si>
  <si>
    <t>Regional - Mediterrane an</t>
  </si>
  <si>
    <t>Montenegro</t>
  </si>
  <si>
    <t>EU FUNDS CO- FINANCING 2014- 2020 (PT)</t>
  </si>
  <si>
    <t>KLAIPEDA SEAPORT III</t>
  </si>
  <si>
    <t>ALZETTE RIVER RENATURALISATION (NCFF)</t>
  </si>
  <si>
    <t>TRANSPORTS URBAINS BORDEAUX METROPOLE</t>
  </si>
  <si>
    <t>CELTIC INTERCONNECTOR</t>
  </si>
  <si>
    <t>CDP ITALIAN REGIONS DE-LINKED RISK SHARING</t>
  </si>
  <si>
    <t>KRAKOW TRAMWAY PPP</t>
  </si>
  <si>
    <t>KANTA-HAME CENTRAL HOSPITAL</t>
  </si>
  <si>
    <t>BRUSSELS REGION SUSTAINABLE MOBILITY</t>
  </si>
  <si>
    <t>EOLMED FLOATING OFFSHORE (PORT- LA-NOUVELLE)</t>
  </si>
  <si>
    <t>GOLFE DU LION FLOATING OFFSHORE (EFGL)</t>
  </si>
  <si>
    <t>DB SPAIN ENHANCED COVID SUPPORT FOR SMES&amp;MIDCAPS</t>
  </si>
  <si>
    <t>TANTA-EL MANSOURA- DAMIETTA RAILWAY UPGRADING</t>
  </si>
  <si>
    <t>MUNICIPAL WATER INFRASTRUCTURE NORTH MACEDONIA</t>
  </si>
  <si>
    <t>UCL CZ LOAN FOR SMES AND MIDCAPS IV</t>
  </si>
  <si>
    <t>FIRA DE BARCELONA EXTENSION</t>
  </si>
  <si>
    <t>EGYPT GREEN ECONOMY FINANCING FACILITY</t>
  </si>
  <si>
    <t>BBVA GREEN ENERGY MORTGAGES MBIL</t>
  </si>
  <si>
    <t>HANNOVER SOCIAL AND AFFORDABLE HOUSING</t>
  </si>
  <si>
    <t>BPCE EFFICACITE ENERGETIQUE MBIL</t>
  </si>
  <si>
    <t>IRISH COMMUNITY NURSING PPP</t>
  </si>
  <si>
    <t>TRAMTRAINS KARLSRUHE</t>
  </si>
  <si>
    <t>CSOB CZ LOAN FOR SMES AND MIDCAPS</t>
  </si>
  <si>
    <t>VOLAN PUBLIC TRANSPORT FLEET RENEWAL</t>
  </si>
  <si>
    <t>CEGELOG AFFORDABLE HOUSING &amp; ENERGY EFFICIENCY</t>
  </si>
  <si>
    <t>KBC BANK FOCUSED LOAN FOR SMES AND MID-CAPS</t>
  </si>
  <si>
    <t>FGC MOBILITAT ROLLING STOCK</t>
  </si>
  <si>
    <t>BHOPAL METRO RAIL PROJECT</t>
  </si>
  <si>
    <t>NOUVEL HOPITAL DE NANTES</t>
  </si>
  <si>
    <t>UCL ROMANIA LOAN FOR SMES AND MIDCAPS III</t>
  </si>
  <si>
    <t>CONGO DIGITAL TRANSFORMATION</t>
  </si>
  <si>
    <t>COLLE RENTAL &amp; SALES ELECTRIFICATION</t>
  </si>
  <si>
    <t>MODERNISATION DU RESEAU ROUTIER AU TCHAD</t>
  </si>
  <si>
    <t>GREECE LOAN FOR CLIMATE ACTION&amp;OTHER PRIORITIES</t>
  </si>
  <si>
    <t>MAV-START RAIL ROLLING STOCK</t>
  </si>
  <si>
    <t>CESKE DRAHY ROLLING STOCK MODERNISATION</t>
  </si>
  <si>
    <t>AFFORDABLE PASSIVE HOUSE LIVING SPACE INNSBRUCK</t>
  </si>
  <si>
    <t>EV SMART E- CHARGING NETWORK</t>
  </si>
  <si>
    <t>HELWAN WASTEWATER TREATMENT PROJECT</t>
  </si>
  <si>
    <t>SGEF CZ LOAN FOR SMES-MIDCAPS &amp; OTHER PRIORITIES</t>
  </si>
  <si>
    <t>ATHENS METRO D</t>
  </si>
  <si>
    <t>RAIFFEISEN RO COVID-19 ABS FOR SMES &amp; MIDCAPS</t>
  </si>
  <si>
    <t>GEORGIA-ZEMO SAMGORI IRRIGATION PROJECT</t>
  </si>
  <si>
    <t>ZNA - ZIEKENHUISNETWE RK ANTWERPEN</t>
  </si>
  <si>
    <t>EAFRD CO- FINANCING ANDALUCIA</t>
  </si>
  <si>
    <t>EDPR POLAND GREEN ENERGY LOAN</t>
  </si>
  <si>
    <t>EXIMBANK ROMANIA LOAN FOR SMES &amp; MIDCAPS</t>
  </si>
  <si>
    <t>CRONOS LOGEMENT INTERMEDIAIRE</t>
  </si>
  <si>
    <t>MOLDOVA ROADS IV</t>
  </si>
  <si>
    <t>CYPRUS ENTREPRENEURSHI P SCHEME II</t>
  </si>
  <si>
    <t>GENOA HOSPITAL</t>
  </si>
  <si>
    <t>LEONARDO INNOVATION PROGRAMME</t>
  </si>
  <si>
    <t>ADIF INFRASTRUCTURE INSPECTION &amp; MAINTENANCE RS</t>
  </si>
  <si>
    <t>S3 EXPRESSWAY SWINOUJSCIE - SZCZECIN</t>
  </si>
  <si>
    <t>STEG - PROGRAMME TRANSPORT ET DISTRIBUTION</t>
  </si>
  <si>
    <t>APS PADOVA TRAMWAY LINE</t>
  </si>
  <si>
    <t>FLEET RENEWAL LOAN SMES &amp; MIDCAPS SCF</t>
  </si>
  <si>
    <t>VOLVO TRUCKS CLEAN TRANSPORT RDI</t>
  </si>
  <si>
    <t>POSTE ITALIANE GREEN MOBILITY</t>
  </si>
  <si>
    <t>NEUCONNECT INTERCONNECTOR</t>
  </si>
  <si>
    <t>CANAL SEINE NORD</t>
  </si>
  <si>
    <t>CABIFY (FM)</t>
  </si>
  <si>
    <t>SGEL LOAN FOR SMES AND MIDCAPS CLIMATE ACTION</t>
  </si>
  <si>
    <t>FLORIMOND DESPREZ CLIMATE RESILIENT SEEDS</t>
  </si>
  <si>
    <t>ROMANIA FOREST REGENERATION-SLB (NCFF)</t>
  </si>
  <si>
    <t>ATLAS IBERIA RE GREEN LOAN</t>
  </si>
  <si>
    <t>GREECE RESEARCH CENTRES SUPPORT</t>
  </si>
  <si>
    <t>ZIELONA GORA MUNICIPAL INFRASTRUCTURE III</t>
  </si>
  <si>
    <t>POSTE LOAN FOR SMES MIDCAPS &amp; ENERGY EFFICIENCY</t>
  </si>
  <si>
    <t>LATAM ENERGY EFFICIENT HOUSING FUND III</t>
  </si>
  <si>
    <t>ROMANIA ROAD SAFETY PRIORITY INVESTMENTS</t>
  </si>
  <si>
    <t>CRAIOVA REGIONAL HOSPITAL</t>
  </si>
  <si>
    <t>SAO TOME WATER SUPPLY</t>
  </si>
  <si>
    <t>RIGA WATER AND SANITATION</t>
  </si>
  <si>
    <t>PESCARA CLIMATE ACTION &amp; CIRCULAR ECONOMY FL</t>
  </si>
  <si>
    <t>RBI COVID19 LOAN FOR SMES AND MIDCAPS</t>
  </si>
  <si>
    <t>ICO MIDCAPS AND SUSTAINABLE LOAN</t>
  </si>
  <si>
    <t>AQUANET WATER AND WASTEWATER III</t>
  </si>
  <si>
    <t>BBVA LOAN FOR SMES &amp; GREEN INITIATIVES</t>
  </si>
  <si>
    <t>BBVA ENHANCED SUPPORT TO SMES&amp;MIDCAPS II</t>
  </si>
  <si>
    <t>IRISH SCHOOL PROGRAMME IV</t>
  </si>
  <si>
    <t>PLK E65 SOUTHERN SECTION PHASE II</t>
  </si>
  <si>
    <t>AIRCRAFT INNOVATION</t>
  </si>
  <si>
    <t>FRANFINANCE ENERGY EFFICIENCY PF4EE FL</t>
  </si>
  <si>
    <t>CESKA SPORITELNA COVID19 RESPONSE FOR SME&amp;MIDCAP</t>
  </si>
  <si>
    <t>STUTTGARTER STRASSENBAHNEN GREEN LOAN</t>
  </si>
  <si>
    <t>IBERDROLA GREEN HYDROGEN</t>
  </si>
  <si>
    <t>CLIMATE ACTION AUSTRIA UNICREDIT (FL)</t>
  </si>
  <si>
    <t>MONTPELLIER ASSAINISSEMENT</t>
  </si>
  <si>
    <t>TAPOJARVI ITALY</t>
  </si>
  <si>
    <t>PUNCH SUSTAINABLE POWERTRAIN SOLUTIONS</t>
  </si>
  <si>
    <t>CLUJ-NAPOCA BABES-BOLYAI UNIVERSITY</t>
  </si>
  <si>
    <t>TARGU MURES MEDICINE UNIVERSITY</t>
  </si>
  <si>
    <t>PANNONIA BIO PROTEINS AND R&amp;D</t>
  </si>
  <si>
    <t>PAPADOPOULOS BREAD FACTORY</t>
  </si>
  <si>
    <t>MOTOR OIL E- CHARGING STATIONS &amp; HYDROGEN</t>
  </si>
  <si>
    <t>GASCOGNE PAPER FACTORY</t>
  </si>
  <si>
    <t>GRUPO JORGE RDI FOR SUSTAINABLE REARING</t>
  </si>
  <si>
    <t>TEA GROUP WATER INVESTMENTS</t>
  </si>
  <si>
    <t>SPEE HAUTS-DE- FRANCE 2</t>
  </si>
  <si>
    <t>EVUM MOTORS (EGFF)</t>
  </si>
  <si>
    <t>MINERALS AND AGGREGATES PROCESSING RDI</t>
  </si>
  <si>
    <t>TRIFYL VALORISATION MATIERE&amp;ECONOMI E CIRCULAIRE</t>
  </si>
  <si>
    <t>ISP BIH IMPACT INCENTIVE LOAN FOR SMES &amp; MIDCAPS</t>
  </si>
  <si>
    <t>DAKAR PUBLIC TRANSPORT NETWORK RESTRUCTURING</t>
  </si>
  <si>
    <t>CITADELE ENHANCED SUPPORT TO SMES AND MID-CAPS</t>
  </si>
  <si>
    <t>VERKOR BATTERY DEMO LINE (EDP)</t>
  </si>
  <si>
    <t>S1 EXPRESSWAY PYRZOWICE - BIELSKO-BIALA</t>
  </si>
  <si>
    <t>ENERGIEFONDS OVERIJSSEL</t>
  </si>
  <si>
    <t>BNP LEASING PL LOAN FOR SMES&amp;MIDCAPS AND CLIMATE</t>
  </si>
  <si>
    <t>HELIOS GREEN LOAN</t>
  </si>
  <si>
    <t>ELVALHALCOR ALUMINIUM PROCESSING INVESTMENT</t>
  </si>
  <si>
    <t>LODZ URBAN DEVELOPMENT</t>
  </si>
  <si>
    <t>LOXAM ELECTRIC CAPEX PROGRAM</t>
  </si>
  <si>
    <t>EPIC MALTA MOBILE AND FIXED NETWORK EVOLUTION</t>
  </si>
  <si>
    <t>SERBIA CORRIDOR X RAILWAYS FL - GLOBAL GATEWAY</t>
  </si>
  <si>
    <t>ONCF REHABILITATION FERROVIAIRE</t>
  </si>
  <si>
    <t>REGIONE EMILIA- ROMAGNA EU BLENDING PROGRAMME</t>
  </si>
  <si>
    <t>SGEF ITALY LOAN FOR SMES AND CLIMATE ACTION</t>
  </si>
  <si>
    <t>AMB ENERGY EFFICIENT SOCIAL HOUSING</t>
  </si>
  <si>
    <t>ADVANCED HEATING SYSTEMS</t>
  </si>
  <si>
    <t>HINOJOSA RECYCLED PACKAGING CIRCULAR ECONOMY</t>
  </si>
  <si>
    <t>MODAL SHIFT SUPPORT CHEMNITZ - TRAMTRAINS</t>
  </si>
  <si>
    <t>HELABA MULTI- OBJECTIVE MBIL</t>
  </si>
  <si>
    <t>MONTPELLIER TRANSPORTS URBAINS</t>
  </si>
  <si>
    <t>ELLEVIO DISTRIBUTION NETWORK INVESTMENTS II</t>
  </si>
  <si>
    <t>CERTH AND FORTH GREECE R&amp;D INFRASTRUCTURE</t>
  </si>
  <si>
    <t>SMES TRADE FINANCE FACILITY 3</t>
  </si>
  <si>
    <t>VESTAS WIND POWER TECHNOLOGY RDI - GREEN LOAN</t>
  </si>
  <si>
    <t>CDC RENOVATION ENERGETIQUE LOGEMENT SOCIAL</t>
  </si>
  <si>
    <t>ICF BARCELONA ROLLING STOCK</t>
  </si>
  <si>
    <t>ACQUE BRESCIANE GREEN LOAN</t>
  </si>
  <si>
    <t>WASTE RECOVERY &amp; RECYCLING</t>
  </si>
  <si>
    <t>FLUVIUS ENERGY TRANSITION INFRA</t>
  </si>
  <si>
    <t>WALLONIA WATER SUPPLY &amp; CLIMATE - SWDE</t>
  </si>
  <si>
    <t>AUTOMOTIVE ELECTRIC AND ADVANCED MOBILITY RDI</t>
  </si>
  <si>
    <t>WARSAW SUSTAINABLE WATER AND WASTEWATER NETWORK</t>
  </si>
  <si>
    <t>EDUCATION HERAULT</t>
  </si>
  <si>
    <t>ROLLING STOCK RDI AND DIGITAL TRANSFORMATION</t>
  </si>
  <si>
    <t>ACCIONA ENERGY WATER &amp; CONSTRUCTION R&amp;D</t>
  </si>
  <si>
    <t>STM SEMICONDUCT R&amp;D ITALY-FRANCE</t>
  </si>
  <si>
    <t>LSCT UPDATED INVESTMENT PROGRAM</t>
  </si>
  <si>
    <t>NIDEC STELLANTIS E MOTORS NEW PROJECTS 2022- 2024</t>
  </si>
  <si>
    <t>CAP WATER INVESTMENT GREEN LOAN</t>
  </si>
  <si>
    <t>PORTS OF GENOA - NEW INVEST PROGRAM FL</t>
  </si>
  <si>
    <t>GRENOBLE VALORISATION</t>
  </si>
  <si>
    <t>COLLECTIVITES VS COVID 19 CALL EAU &amp; DECHETS</t>
  </si>
  <si>
    <t>ROMANIA PUBLIC SECTOR COVID-19 RESPONSE II</t>
  </si>
  <si>
    <t>CAMPUS POLYTECHNIQUE</t>
  </si>
  <si>
    <t>CASA INSTALLATION &amp; FEMINISATION PLS MBIL</t>
  </si>
  <si>
    <t>ALFA WATER INVESTMENTS</t>
  </si>
  <si>
    <t>SOLARIA TRILLO TORO PV GREEN LOAN</t>
  </si>
  <si>
    <t>SBI CLIMATE ACTION FL</t>
  </si>
  <si>
    <t>SAL WATER INVESTMENTS</t>
  </si>
  <si>
    <t>SUSTAINABLE URBAN DEVELOPMENT FL</t>
  </si>
  <si>
    <t>OBERBANK LOAN FOR SME MIDCAPS AND GREEN INVESTM</t>
  </si>
  <si>
    <t>CLIMATE ACTION AUSTRIA RLBNW (FL)</t>
  </si>
  <si>
    <t>ASJA WIND REPOWERING AND NEW PROJECTS</t>
  </si>
  <si>
    <t>RABOBANK IMPACT LOAN FOR SMES AND MIDCAPS VII</t>
  </si>
  <si>
    <t>CCR ALTO ADIGE LOAN FOR SMES AND MID-CAPS IV</t>
  </si>
  <si>
    <t>GEFA LOAN FOR SMES AND MIDCAPS IV</t>
  </si>
  <si>
    <t>ALCAZAR ENERGY PARTNERS II</t>
  </si>
  <si>
    <t>METRO DE MADRID LINE 11 EXTENSION</t>
  </si>
  <si>
    <t>AUGSBURG PUBLIC INVESTMENTS</t>
  </si>
  <si>
    <t>MUNICH UNDERGROUND ROLLING STOCK</t>
  </si>
  <si>
    <t>VERITAS WASTEWATER INVESTMENTS</t>
  </si>
  <si>
    <t>BFCM JEUNES AGRI &amp; ACTION CLIMATIQUE II MBIL</t>
  </si>
  <si>
    <t>EIFFEL ENERGY TRANSITION AFRICA FUND</t>
  </si>
  <si>
    <t>ENEDIS GREEN ELECTRICITY DISTRIBUTION NETWORK</t>
  </si>
  <si>
    <t>PRETUL II</t>
  </si>
  <si>
    <t>GEN3 PRODUCTION PLATFORM (EDP)</t>
  </si>
  <si>
    <t>EU FUNDS CO- FINANCING ANDALUCIA 2021- 2027</t>
  </si>
  <si>
    <t>SOFIA MUNICIPALITY METRO L3 STAGE III- GREEN LOAN</t>
  </si>
  <si>
    <t>AFRICAN INFRASTRUCTURE INVESTMENT FUND 4</t>
  </si>
  <si>
    <t>MADRID RESEARCH AND DEVELOPMENT</t>
  </si>
  <si>
    <t>SUSTAINABLE WATER SUPPLY BRABANT WATER</t>
  </si>
  <si>
    <t>VIVERACQUA HYDROBOND 4</t>
  </si>
  <si>
    <t>WALLONIA SOC HOUSING ENER EFF &amp; FLOOD RESILIENCE</t>
  </si>
  <si>
    <t>TURKU EDUCATION INFRASTRUCTURE</t>
  </si>
  <si>
    <t>HU EXIMBANK CLIMATE FOCUSED MBIL</t>
  </si>
  <si>
    <t>RENOUVELLEMENT MATERIEL ROULANT - METRO DE PARIS</t>
  </si>
  <si>
    <t>WINGCOPTER LAST MILE DELIVERY (IEU GT)</t>
  </si>
  <si>
    <t>PREMIUM SVENSK LAX SUSTAINABLE SALMON FARM (EDP)</t>
  </si>
  <si>
    <t>CLIMATE ACTION AUSTRIA RLBOO (FL)</t>
  </si>
  <si>
    <t>SOGELEASE RO LOAN FOR SMES &amp; MIDCAPS III</t>
  </si>
  <si>
    <t>PONT ET BARREAU DE CAMELAT</t>
  </si>
  <si>
    <t>PACKBENEFIT - SUSTAINABLE FOOD PACKAGING (EDP)</t>
  </si>
  <si>
    <t>SERBIAN INLAND WATERWAY INFRASTRUCTURE</t>
  </si>
  <si>
    <t>RYBNIK SUSTAINABLE DEVELOPMENT</t>
  </si>
  <si>
    <t>SINT JANS GASTHUIS SUSTAINABLE HEALTHCARE</t>
  </si>
  <si>
    <t>RFI HIGH SPEED RAIL NAPOLI-BARI</t>
  </si>
  <si>
    <t>SAVIOLA SUSTAINABLE FURNITURE II</t>
  </si>
  <si>
    <t>ADVANCED MOBILITY SOLUTIONS</t>
  </si>
  <si>
    <t>SFVG REGIONAL SUSTAINABLE HEALTHCARE</t>
  </si>
  <si>
    <t>CASA AGRI LOAN FOR SME MIDCAPS CLIMATE &amp; GENDER</t>
  </si>
  <si>
    <t>CEPAC ACTION POUR LE CLIMAT FL</t>
  </si>
  <si>
    <t>ENERGY EFFICIENT HOUSING COOPERATIVE GREEN LOAN</t>
  </si>
  <si>
    <t>FAURECIA - HYDROGEN MOBILITY</t>
  </si>
  <si>
    <t>STOCKHOLM ENERGY EFFICIENT HOUSING</t>
  </si>
  <si>
    <t>WARSAW TRAMWAY III</t>
  </si>
  <si>
    <t>SICREDI SOLAR ENERGY PORTFOLIO FL</t>
  </si>
  <si>
    <t>EASY CHARGER SPAIN (FM)</t>
  </si>
  <si>
    <t>VIECURI SUSTAINABLE HEALTHCARE</t>
  </si>
  <si>
    <t>DANIELI RDI AND AMT INVESTMENTS</t>
  </si>
  <si>
    <t>IE HIGHER EDUCATION &amp; DIGITALISATION</t>
  </si>
  <si>
    <t>MSME OUTREACH INITIATIVE - CAUCASUS</t>
  </si>
  <si>
    <t>FGV SUSTAINABLE RAIL INFRA &amp; ROLLING STOCK FL</t>
  </si>
  <si>
    <t>TENNET OSTBAYERNRING GRID EXPANSION GREEN LOAN</t>
  </si>
  <si>
    <t>LARGE-SCALE ENERGY EFFICIENT HOUSING GERMANY</t>
  </si>
  <si>
    <t>ISP SUSTAINABLE LOAN FOR SMES AND MIDCAPS</t>
  </si>
  <si>
    <t>SANDVIK SPECIAL MACHINING AND TOOLING RDI</t>
  </si>
  <si>
    <t>IBERDROLA GREEN ENERGY FRAMEWORK LOAN II</t>
  </si>
  <si>
    <t>ITALGAS (SEASIDE) CLIMATE ACTION FL</t>
  </si>
  <si>
    <t>CALEF - PAN- EUROPEAN RENEWABLE ENERGY FL II</t>
  </si>
  <si>
    <t>BANFONDESA MICROFINANCE LOAN</t>
  </si>
  <si>
    <t>MARPOSS MEASUREMENT SYSTEMS RDI II</t>
  </si>
  <si>
    <t>OHT LOAN FOR SMES AND MIDCAPS</t>
  </si>
  <si>
    <t>FIRENZE SMART URBAN REGENERATION FL</t>
  </si>
  <si>
    <t>AFREXIMBANK SUPPLY CHAIN LOAN FOR SMES &amp; MIDCAPS</t>
  </si>
  <si>
    <t>SG PAN-EUROPEAN RENEWABLE ENERGY FL</t>
  </si>
  <si>
    <t>JORDAN LOAN FOR SMES AND MID- CAPS</t>
  </si>
  <si>
    <t>ILIAD FRANCE TRES HAUT DEBIT EXPANSION 2</t>
  </si>
  <si>
    <t>ALD PAN-EUROPEAN CLEAN TRANSPORT FLEET</t>
  </si>
  <si>
    <t>SOLAR DEVELOPMENT IN BRAZIL</t>
  </si>
  <si>
    <t>ARMENIA ECONOMIC RESILIENCE FACILITY</t>
  </si>
  <si>
    <t>EU FUNDS CASTILLA Y LEON CO- FINANCING 2014-20</t>
  </si>
  <si>
    <t>BANCO ESTADO ECOVIVIENDA - ENERGY MBIL</t>
  </si>
  <si>
    <t>GEF SOUTH ASIA GROWTH FUND III</t>
  </si>
  <si>
    <t>SMAT WATER INVESTMENTS GREEN LOAN</t>
  </si>
  <si>
    <t>E-GRID ELECTRICITY NETWORK UPGRADE</t>
  </si>
  <si>
    <t>GREEN EQUIPMENT &amp; LAST MILE SUSTAINABLE DELIVERY</t>
  </si>
  <si>
    <t>ARGENTINA - TRANSMISSION NETWORK INVESTMENTS FL</t>
  </si>
  <si>
    <t>AVE MADRID EXTREMADURA</t>
  </si>
  <si>
    <t>AVE MADRID- SEVILLA RENEWAL AND ERTMS DEPLOYMENT</t>
  </si>
  <si>
    <t>BATTERY SYSTEMS RDI - GREEN LOAN</t>
  </si>
  <si>
    <t>NAVARRA SOCIAL HOUSING II FL</t>
  </si>
  <si>
    <t>TDB SUPPLY CHAIN FINANCE LOAN FOR SMES &amp; MIDCAPS</t>
  </si>
  <si>
    <t>EAFRD CO- FINANCING EXTREMADURA</t>
  </si>
  <si>
    <t>AUTONOM EV FLEET DEPLOYMENT ROMANIA</t>
  </si>
  <si>
    <t>PIAGGIO RDI FOR E- MOBILITY</t>
  </si>
  <si>
    <t>ENGIE GREEN RDI</t>
  </si>
  <si>
    <t>UNICREDIT CLIMATE ACTION FL ITALY II</t>
  </si>
  <si>
    <t>DB LRS ENHANCED SUPPORT FOR MIDCAPS AND CLIMATE</t>
  </si>
  <si>
    <t>CDP PUBLIC SECTOR CLIMATE ACTION MBIL</t>
  </si>
  <si>
    <t>ELDERLY CARE FACILITIES GERMANY</t>
  </si>
  <si>
    <t>XOCEAN UNCREWED VESSELS FOR OCEAN DATA (IEU GT)</t>
  </si>
  <si>
    <t>RZESZOW MUNICIPAL INFRASTRUCTURE III</t>
  </si>
  <si>
    <t>BNL ENHANCED SUSTAINABLE SME AND MIDCAPS SUPPORT</t>
  </si>
  <si>
    <t>VILNIUS WATER AND SANITATION</t>
  </si>
  <si>
    <t>IBERDROLA SOLAR PV GREEN LOAN PORTUGAL</t>
  </si>
  <si>
    <t>BLUBRAKE (IDGF)</t>
  </si>
  <si>
    <t>BICE ARGENTINA - GREEN MBIL</t>
  </si>
  <si>
    <t>FERROVIE DELLO STATO ROLLING STOCK GREEN BOND</t>
  </si>
  <si>
    <t>VESTEDA AFFORDABLE HOUSING II</t>
  </si>
  <si>
    <t>EDUCATION AND SUSTAINABILITY CITY OF STRASBOURG</t>
  </si>
  <si>
    <t>ITALIAN ENVIRONMENTAL PROTECTION AND DUAL-USE</t>
  </si>
  <si>
    <t>ILLIMITY SUSTAINABLE LOAN FOR SMES</t>
  </si>
  <si>
    <t>OPOLE MUNICIPAL INFRASTRUCTURE II</t>
  </si>
  <si>
    <t>IPTO CYCLADES INTERCONNECTION PHASE 4</t>
  </si>
  <si>
    <t>BORDEAUX LITHIUM ION BATTERY STORAGE (EDP)</t>
  </si>
  <si>
    <t>LISBON URBAN RENEWAL HOUSING CLIMATE FL</t>
  </si>
  <si>
    <t>P-CAM COMMERCIAL DEMO PLANT (IEU GT)</t>
  </si>
  <si>
    <t>ISP LOAN FOR AGRICULTURE FOR SMES AND MIDCAPS</t>
  </si>
  <si>
    <t>CEPS TRANSMISSION NETWORK UPGRADE II-GREEN LOAN</t>
  </si>
  <si>
    <t>EVOLUTION III</t>
  </si>
  <si>
    <t>COSENTINO SUSTAINABILITY &amp; DECARBONIZATION</t>
  </si>
  <si>
    <t>MADRID LA PAZ HOSPITAL</t>
  </si>
  <si>
    <t>VOLTSTORAGE (EDP)</t>
  </si>
  <si>
    <t>CLIMATE CITY MILANO COVID-19 FL</t>
  </si>
  <si>
    <t>GAVI GUARANTEE FACILITY II</t>
  </si>
  <si>
    <t>EGYPT INCLUSIVE GROWTH FACILITY</t>
  </si>
  <si>
    <t>KONE INNOVATIVE PEOPLE FLOW RDI II</t>
  </si>
  <si>
    <t>CR BOLZANO LOAN FOR SMES AND CLIMATE ACTION</t>
  </si>
  <si>
    <t>CARTAGENA ADVANCED BIOFUELS</t>
  </si>
  <si>
    <t>SBCI SME AND CLIMATE ACTION INVESTMENT PLATFORM</t>
  </si>
  <si>
    <t>GALP EV SUSTAINABLE CHARGING NETWORK</t>
  </si>
  <si>
    <t>BERENBERG LRS ENHANCED SUPPORT</t>
  </si>
  <si>
    <t>ADVANCED ELECTRONICS RDI</t>
  </si>
  <si>
    <t>ERSTE LRS ENHANCED SUPPORT FOR MIDCAPS</t>
  </si>
  <si>
    <t>PPC DISTRIBUTION VIII</t>
  </si>
  <si>
    <t>WARSAW SUSTAINABLE DEVELOPMENT</t>
  </si>
  <si>
    <t>S7 EXPRESSWAY PLONSK - CZOSNOW</t>
  </si>
  <si>
    <t>SANTANDER RISK SHARING RECOVERY SUPPORT 2021</t>
  </si>
  <si>
    <t>ISRAEL LOAN FOR SMES&amp;MIDCAPS &amp; GREEN TRANSITION</t>
  </si>
  <si>
    <t>FLAG DFI FL FOR URBAN AND GREEN PRIORITIES</t>
  </si>
  <si>
    <t>STRENGTHENING TUNISIA FOOD RESILIENCE</t>
  </si>
  <si>
    <t>CEZ DISTRIBUTION NETWORK UPGRADE III</t>
  </si>
  <si>
    <t>NEUROSCIENCE R&amp;D AND INVESTMENT PROGRAMME</t>
  </si>
  <si>
    <t>AT &amp; S RDI AND RESEARCH CENTER IN AUSTRIA</t>
  </si>
  <si>
    <t>BIELSKO BIALA URBAN INFRASTRUCTURE</t>
  </si>
  <si>
    <t>INVEN CAPITAL II</t>
  </si>
  <si>
    <t>ORMAZABAL RDI &amp; INVESTMENTS</t>
  </si>
  <si>
    <t>MVM DISTRIBUTION NETWORK UPGRADE II</t>
  </si>
  <si>
    <t>RFI HIGH SPEED RAIL PALERMO- CATANIA</t>
  </si>
  <si>
    <t>GORZOW WLKP URBAN INFRASTRUCTURE</t>
  </si>
  <si>
    <t>MIDDLE EAST VENTURE FUND IV B (MEVF IV B)</t>
  </si>
  <si>
    <t>BST FOCUSED SUPPORT FOR SMES &amp; MIDCAPS</t>
  </si>
  <si>
    <t>OTP SERBIA LOAN FOR SMES &amp; MIDCAPS</t>
  </si>
  <si>
    <t>PORTUGAL SOLID WASTE INVESTMENT PLAN II</t>
  </si>
  <si>
    <t>SCB ENHANCED SUPPORT TO SMES AND MID-CAPS</t>
  </si>
  <si>
    <t>FCA BANK LOAN FOR SMES AND CLIMATE ACTION</t>
  </si>
  <si>
    <t>PUNE METRO RAIL PROJECT</t>
  </si>
  <si>
    <t>SCF GREEN FLEET LOAN FOR SMES AND MIDCAPS</t>
  </si>
  <si>
    <t>IDF LOAN FOR SMES CLIMATE &amp; PRIORITY PROJECTS VI</t>
  </si>
  <si>
    <t>CARRARO GROUP RDI AND DIGITALISATION II</t>
  </si>
  <si>
    <t>SCF ENHANCED SUPPORT SMES AND MID-CAPS ABS</t>
  </si>
  <si>
    <t>CO-INVESTMENT EIFFEL SOLAR IRELAND</t>
  </si>
  <si>
    <t>WROCLAW SUSTAINABLE INFRASTRUCTURE</t>
  </si>
  <si>
    <t>BULBANK LRS ENHANCED SUPPORT</t>
  </si>
  <si>
    <t>LUZARO LOAN FOR SMES &amp; MIDCAPS II</t>
  </si>
  <si>
    <t>UC SUSTAINABLE SMES &amp; MIDCAPS</t>
  </si>
  <si>
    <t>IFRRU 2014-2020</t>
  </si>
  <si>
    <t>SRIW COVID19 RESPONSE LOAN FOR SMES AND MIDCAPS</t>
  </si>
  <si>
    <t>SOFIA ROADS AND SUSTAINABLE MOBILITY</t>
  </si>
  <si>
    <t>GLOBAL GATEWAY FUND (GGF)</t>
  </si>
  <si>
    <t>LYON TRANSPORTS URBAINS 2026</t>
  </si>
  <si>
    <t>IBERDROLA GREEN ELECTRICITY DISTRIBUTION NETWORK</t>
  </si>
  <si>
    <t>NETHERLANDS OFFSHORE WIND</t>
  </si>
  <si>
    <t>HE DREIHT OFFSHORE WIND</t>
  </si>
  <si>
    <t>TRUMPF INNOVATION MBIL</t>
  </si>
  <si>
    <t>ALTANA SUSTAINABLE SOLUTIONS</t>
  </si>
  <si>
    <t>OMVG - INTERCONNECTION</t>
  </si>
  <si>
    <t>FAYOUM WASTEWATER EXPANSION PROJECT</t>
  </si>
  <si>
    <t>MOLDOVA ROADS III</t>
  </si>
  <si>
    <t>PARTECH AFRICA VENTURE CAPITAL FUND II</t>
  </si>
  <si>
    <t>ESTONIAN RAILWAY</t>
  </si>
  <si>
    <t>DSB NEW TRAINS</t>
  </si>
  <si>
    <t>As part of the implementation of the Master Plan of the Port of Klaipeda (Republic of Lithuania), the project includes the rehabilitation, extension and/or deepening of nearly 3.7 km of quay walls of the port in order to facilitate access for larger vessels, which will result in productivity improvements for the port and its operators. The depth and length of the various berths will be increased and certain railway facilities adjacent to the quay walls will be upgraded.</t>
  </si>
  <si>
    <t>River restoration works on the Alzette and Pétrusse Rivers in Luxembourg City and Steinsel, aiming to reduce flood risk, benefit biodiversity and improve water quality.</t>
  </si>
  <si>
    <t>L'opération a pour objectif de contribuer au financement du plan pluriannuel d'investissements de Bordeaux Métropole (France) adossé à son nouveau schéma des mobilités validé en septembre 2021. Les composantes à financer dans le cadre de cette opération incluent : la création de la ligne de Bus Express électrique Bordeaux- St. Aubin de Médoc (21 km), l'acquisition de bus et de navettes fluviales électriques, la création d'un 3ème dépôt bus, la restructuration d'un des dépôts existants, la sécurisation des sites d'exploitation (dépôts de bus), la remise à niveau et la modernisation réseau tramway, la réalisation d-un réseau de vélo express (3ème plan vélo) ainsi que les investissements prévus sur la période 2022- 2026 par le plan piéton.</t>
  </si>
  <si>
    <t>The Project concerns the implementation of a High Voltage Direct Current (HVDC) link interconnecting France and Ireland across the Celtic Sea. The Project will have a rated capacity of 700 MW, DC voltage of 320 kV and a total route length of 575 km, of which 500 km offshore. The offshore route of the Project will cross French, British and Irish waters.</t>
  </si>
  <si>
    <t>De-linked risk-sharing instrument to provide capital and concentration risk relief to CDP to grant new loans to Italian local authorities and municipalities.</t>
  </si>
  <si>
    <t>Construction of a new tram line with a total length of ca. 4,5 km in the City of Krakow.</t>
  </si>
  <si>
    <t>Construction of a new central hospital for Kanta-Häme Hospital District in Hämeenlinna, southwestern Finland, replacing current outdated facilities and consolidating major healthcare specialties for the region as well as primary healthcare functions.</t>
  </si>
  <si>
    <t>The project includes the acquisition of 94 electric buses, 90 trams and 43 metros, including equipment and ad hoc modifications to the existing infrastructure</t>
  </si>
  <si>
    <t>The Project comprises the construction of a 30 MW floating offshore wind farm circa15 km off the coast of Gruissan in the Aude region (Occitanie) in France, in 59m-90m water depth.</t>
  </si>
  <si>
    <t>The Project comprises the design, installation, operation and maintenance of a 30MW floating offshore wind farm 16km off the coast of France, in 75m water depth. The project will consist of three floating substructures, 10 MW wind turbines and the relevant balance of plant components (intra array cable, anchoring etc). The export cable to the shore and the land route will be installed by the transmission system operator at the cost of the project company</t>
  </si>
  <si>
    <t>De-linked funded risk sharing operation to support new SME and Midcap lending in Spain with Deutsche Bank Spain</t>
  </si>
  <si>
    <t>The project will finance the upgrading of the 119 km Tanta-El Mansoura-Damietta railway line. The project scope includes the upgrading of the double-track section Tanta- El Mansoura (54 km), the doubling of the single-track section El Mansoura-Damietta (65 km) and the re-signaling of the whole Tanta-El Mansoura-Damietta railway line. Moreover, the project includes the purchase of railway maintenance machines to be used on the Egyptian railway network, including the Tanta-El Mansoura-Damietta line</t>
  </si>
  <si>
    <t>The project consists of the construction and rehabilitation of water supply, wastewater collection and treatment infrastructure, and emergency flood protection measures for the 80 municipalities of the country under a framework managed at national level by the Ministry of Environment and Physical Planning. This project is in continuation of 2008-0446 WATER SUPPLY AND WASTE WATER COLLECTION</t>
  </si>
  <si>
    <t>Dedicated EIB loan to finance SMEs and Mid-Caps investments in the Czech Republic mainly and Slovakia via leasing schemes.</t>
  </si>
  <si>
    <t>The project comprises the extension of a trade fair site aiming to reach high energy efficiency standards.</t>
  </si>
  <si>
    <t>Framework Loan to AlexBank under Egypt GEFF (Green Economy Financing Facility) for private sector financing of green economy projects, including energy efficiency and renewable energy, and a significant Climate Action component.</t>
  </si>
  <si>
    <t>The project consists of a Multi Beneficiary Intermediated Loan (MBIL) to BBVA to support its lending to finance nearly zero energy buildings in Spain</t>
  </si>
  <si>
    <t>The project consists of the construction of social and affordable housing units for rent in the City of Hannover, Germany.</t>
  </si>
  <si>
    <t>Financing of small- to mid-sized energy efficiency investments undertaken by public sector entities in France</t>
  </si>
  <si>
    <t>The Project comprises the design, build, finance and maintenance of seven Community Nursing Units (CNUs) across different regions of Ireland using a PPP framework. These Nursing Units will replace existing ones that are considered non-compliant with HIQA (Supervision Authority for Acute and Community Services) regulations</t>
  </si>
  <si>
    <t>Acquisition of tramtrain rolling stock by Verkehrsbetriebe Karlsruhe.</t>
  </si>
  <si>
    <t>The project, structured as a framework loan, comprises the gradual purchase and putting into operation of around 3200 new regional and urban public transport buses (different types), to eventually substitute the current old bus fleet of seven regional public transport operators.</t>
  </si>
  <si>
    <t>The project consists of the energy efficiency renovation of part of the French Ministry of Armed Forces' housing stock as well as the construction of new social and affordable dwellings under a 35-year concession framework.</t>
  </si>
  <si>
    <t>Financing of small scale projects carried out by SMEs and Mid-Caps with high relevance in terms of climate action, cohesion and/or agriculture.</t>
  </si>
  <si>
    <t>Acquisition of 10 electric trainsets to provide rail access services between Barcelona city centre and the airport</t>
  </si>
  <si>
    <t>The project concerns the construction of two lines of metro totaling 31 km with 30 stations and purchase of a related fleet of metro cars in Bhopal, Madhya Pradesh, central India.</t>
  </si>
  <si>
    <t>Le projet de nouvel hôpital vise à regrouper les activités de soins des sites de l'Hôtel Dieu (actuellement au centre-ville) et de Nord-Laënnec (Saint-Herblain) sur l'île de Nantes. Il contribuera à augmenter la qualité de l'offre de soins et au développement d'un pôle d'excellence pour la formation et la recherche, en contribuant de manière directe au développement de l'économie locale</t>
  </si>
  <si>
    <t>Dedicated EIB loan to finance eligible investments promoted by SMEs and Mid- Caps via leasing schemes in Romania, with partial dedication to the innovation and skills objective.</t>
  </si>
  <si>
    <t>The project consists of an extension of capacity of the Madrid railway node to serve traffic growth in the coming years. In particular, the project comprises several schemes for capacity expansion of the two Madrid main stations, Atocha and Chamartin, and other measures with the aim of operating them as one hub with two terminals. The project is located on the Core Trans-European Transport Network (TEN-T) Atlantic and Mediterranean Corridors</t>
  </si>
  <si>
    <t>The project concerns the strengthening of the enabling environment for digital acceleration, which includes a broad set of initiatives to reinforce the Republic of the Congo-s e-government, cybersecurity and personal data protection frameworks in line with EU and international best practices, as well as digital capacity building of public and private sector IT professionals and the population at large. The overall project will also include the development and implementation of people-centric digital services, notably related to education, health and civil registry/e-identity, as well as digital inclusion enabled by expansion of digital connectivity.</t>
  </si>
  <si>
    <t>The project consists of the 2020-23 investments in new electric rental equipment in the EU by an innovative midcap. The main customer segments are within the construction sector but the customer base also includes installation companies, industrial plants, shipyards, energy and utilities, national and local authorities, event organisers and private households</t>
  </si>
  <si>
    <t>The project consists of the design, reconstruction and upgrading of some 229 km of the road corridor from N-Djamena to the Cameroon border in the South. This 596 Km long corridor enables Chad to have access to the nearest seaport located in Douala, Cameroon.</t>
  </si>
  <si>
    <t>Multi-Beneficiary Intermediated Loans (MBILs) through acceptable banks operating in Greece for the purposes of on- lending to SMEs &amp; MidCaps, with a focus on the financing of Climate Action projects, including in the Just Transition areas of Greece, as well as other priorities, such as youth employment and the empowerment of women at workplace.</t>
  </si>
  <si>
    <t>Acquisition of 21 double deck Electric Multiple Units to be used for regional connections in Hungary.</t>
  </si>
  <si>
    <t>Retrofit of around 95 pieces of rolling stock with European Train Control System (ETCS) on board units, including 8 prototypes.</t>
  </si>
  <si>
    <t>Construction of highly energy efficient social and affordable housing units in the City of Innsbruck.</t>
  </si>
  <si>
    <t>The project concerns the deployment of an Electric Vehicle Charging (EVC) network in Italy. The project will involve the installation of approximately 1,788 charging stations and the associated connections to the distribution network over the period 2020 to 2024. The charging infrastructure will consist of slow/normal charging stations as well as fast and super-fast chargers.</t>
  </si>
  <si>
    <t>Expansion and upgrade of the Helwan Wastewater Treatment Plant (WWTP) in the Greater Cairo Area.</t>
  </si>
  <si>
    <t>Financing of small and medium sized projects carried out by SMEs and Mid-Caps and other public and private entities mainly in the Czech Republic and Slovakia, with a Climate Action window of at least 15%.</t>
  </si>
  <si>
    <t>Design and construction of phase A of the new metro line 4 of the Athens metro system connecting Alsos Veikou and Goudi, and including acquisition of rolling stock.</t>
  </si>
  <si>
    <t>The EIB will guarantee the mezzanine tranche in a synthetic ABS securitisation backed by an SME and Midcap loan portfolio, originated by Raiffeisen Bank Romania to mitigate the negative economic effects of the Covid-19.</t>
  </si>
  <si>
    <t>The project entails the modernisation of the Zemo Samgori Irrigation Scheme in the East Tbilisi region of Georgia to restore irrigation services and to provide the basis for agricultural development in the region.</t>
  </si>
  <si>
    <t>Construction of a new tertiary hospital to replace two outdated facilities as well as the extension and consolidation of a third hospital in Antwerp.</t>
  </si>
  <si>
    <t>Co-financing investment schemes supported by European Agricultural Fund for Rural Development (EAFRD) in Andalusia within the Spanish Partnership Agreement 2014-2020</t>
  </si>
  <si>
    <t>Construction and operation of a portfolio of 11 small to medium-scale wind farms (total nominal capacity of 380 MW) geographically dispersed throughout the west and the north of Poland</t>
  </si>
  <si>
    <t>Dedicated EIB loan for financing eligible projects promoted by SMEs and Mid-Caps in Romania.</t>
  </si>
  <si>
    <t>Financing of a program of construction of 2200 affordable housing in the region Ile-de- France in France by the private entity FONCIERE CRONOS founded by IN'LI</t>
  </si>
  <si>
    <t>Rehabilitation and upgrade of priority TEN- T road sections, and implementation of road safety measures on selected road segments.</t>
  </si>
  <si>
    <t>EIB loan to the Republic of Cyprus dedicated to supporting new investment needs of SMEs and Midcaps in the current challenging environment.</t>
  </si>
  <si>
    <t>Financing of the construction of the new emergency department for the San Martino hospital in Genoa (Italy).</t>
  </si>
  <si>
    <t>The project comprises a selection of the promoter-s Research, Development and Innovation (RDI) activities focused on the helicopters, space, defence electronics and security business areas, as well as on advanced research activities performed within the promoter-s technology hubs dedicated to R&amp;D on leading edge and breakthrough technologies. The project covers the period between 2022 and 2026.</t>
  </si>
  <si>
    <t>The project consists of acquisition of rolling stock for inspection and ancillary maintenance activities across both the high speed and the conventional rail networks in Spain</t>
  </si>
  <si>
    <t>The project concerns construction of the sections of S3 expressway between Swinoujscie and Troszyn as well as between Brzozowo and Szczecin.</t>
  </si>
  <si>
    <t>Investment programme aimed at strengthening the electricity transmission infrastructure and the rehabilitation of electricity distribution networks in Tunisia.</t>
  </si>
  <si>
    <t>The Project concerns the construction and implementation of the SIR 3 tramway line in the city of Padova, together with improvements to and operational integration with the existing system. The Project includes investments in new infrastructure and rolling stock for the new line as well as revamping of existing rolling stock, acquisition of new generation batteries and extension of the existing depot at Guizza</t>
  </si>
  <si>
    <t>EIB loan to finance investments in fleet acquisition and renewal, including commercial fleet for land transport and agricultural machinery. This MBIL is a sub- operation under Programme Loan FLEET RENEWAL PROGRAMME FOR SMES &amp; MIDCAPS SPAIN (2018-0456).</t>
  </si>
  <si>
    <t>The project concerns the promoter's investments in the period 2021-2024 for the development of electric vehicle technologies, active and passive safety and autonomous driving technologies as well as non-powertrain related energy efficiency improvements.</t>
  </si>
  <si>
    <t>The project consists of the financing of Poste Italiane vehicle fleet renovation in the 2021-2026 period. The project covers the deployment of about 1,300 new zero emissions battery electric tricycles and quadricycles and about 2,850 new zero emissions battery electric cars and vans, focusing on last mile delivery in urban environment. The project also covers the installation of the associated Charging Points and IT systems</t>
  </si>
  <si>
    <t>The proposed project concerns the implementation of a High Voltage Direct Current (HVDC) link interconnecting England and Germany across the North Sea. The project will have a rated capacity of 1400 MW, DC voltage of 525 kV and a total route length of 720 km, of which 706 km offshore. The offshore route of the project crosses German, Dutch and British waters</t>
  </si>
  <si>
    <t>The project, Seine Nord Europe Canal Project, consists of the construction of a new 107 km long class Vb inland waterway connection between Compiègne and Aubencheul-au-Bac. The project is the central link in the larger Seine-Scheldt cross-border project connecting the TEN-T core waterways in the Seine and Scheldt basins and several core and comprehensive inland ports in the region.</t>
  </si>
  <si>
    <t>The Project concerns the deployment of 1,400 electric vehicles (EVs) for the company-s ride hailing operations in Spain, and associated EV charging (EVC) and digital infrastructure.</t>
  </si>
  <si>
    <t>Intermediated leasing support for the funding of SGEL's financing activity towards SMEs and Mid-Caps and other Public Sector Entities in Poland, with a sizeable Climate Action component.</t>
  </si>
  <si>
    <t>Financing of Research, Development and Innovation (RDI) activities related to the creation, development, registration and commercialization of new field crop seed varieties continuously adapted to changing agroclimatic conditions.</t>
  </si>
  <si>
    <t>The project consists of investments in about 2,200 ha of forests in Romania aimed to enhance the forest management regime towards closer to nature practices, natural regeneration and enhanced ecologic and biodiversity conditions.</t>
  </si>
  <si>
    <t>Financing of the construction and operation of part of a 2.6 GW portfolio of onshore wind and solar PV plants across Spain and Portugal.</t>
  </si>
  <si>
    <t>The project supports the construction, renovation and modernisation of research and development (R&amp;D) infrastructure and the provision of significant investment in scientific equipment at four prominent Greek research centres.</t>
  </si>
  <si>
    <t>The project consist of a multi-annual municipal investment programme of the City of Zielona Gora in Poland. The EIB framework loan will support improvements in the urban transport networks and mobility, education and sport facilities, energy efficiency, environment, cultural and other urban infrastructure and services.</t>
  </si>
  <si>
    <t>Credit facility supporting Poste Italiane in the roll-out of a key initiative launched by the Italian Government to accelerate the energy efficiency transition of the country.</t>
  </si>
  <si>
    <t>Equity fund developing energy efficient social and affordable housing in Colombia and Peru.</t>
  </si>
  <si>
    <t>Multi-year investment programme covering infrastructure road safety schemes on the national road network in Romania.</t>
  </si>
  <si>
    <t>The project consists of the construction and equipment of the new Regional Hospital in Craiova. The new hospital will replace the existing fragmented Clinical County Emergency Hospital in the South West region.</t>
  </si>
  <si>
    <t>The project consists of priority investments aimed at rehabilitating and increasing the water supply and distribution infrastructure and services in Sao Tome city and surrounding areas, plus institutional support.</t>
  </si>
  <si>
    <t>Financing of a multi-annual investment program in water and sanitation in the City of Riga</t>
  </si>
  <si>
    <t>Financing of the city of Pescara's 2021- 2025 investments in circular economy / waste management and in energy efficiency.</t>
  </si>
  <si>
    <t>Funding line to Raiffeisen Bank International for the support of SMEs and MidCaps affected by the COVID-19 crisis, mainly in Austria. The operation forms part of EIB's economic response to the COVID- 19 pandemic crisis.</t>
  </si>
  <si>
    <t>MBIL supporting the sustainability and climate action strategy of ICO, the Spanish National Promotional Bank, as well as the financing of Midcaps</t>
  </si>
  <si>
    <t>The project covers various investments related to the development and modernization of the water, wastewater and storm water infrastructure in the City of Poznan and surrounding settlements within the period of 2022-2028.</t>
  </si>
  <si>
    <t>Loan for financing SMEs or Mid-Caps, mainly located in Spain, and climate change initatives.</t>
  </si>
  <si>
    <t>De-linked risk sharing guarantee aimed at providing new lending to SMEs and Midcaps in Spain. The guarantee facility will be used to cover up to 50% of the credit risk associated with a Spanish bank's corporate and midcap loan portfolios.</t>
  </si>
  <si>
    <t>The project will finance the latest phase of the school capital investment programme defined by the Irish Department of Education (DoE). It comprises the renovation, extension and new construction of 30 schools throughout the country.</t>
  </si>
  <si>
    <t>Modernisation of a key section of the railway line from Bedzin through Katowice to the CZ/SK border (E65 LOT A, A1, B and D) .</t>
  </si>
  <si>
    <t>The project concerns the promoter's investments in Research, Development and Innovation (RDI) on innovative aircraft systems and technologies. It includes early stage developments in areas such as airframe design, avionics and communications.</t>
  </si>
  <si>
    <t>Framework Loan dedicated to Lease Financing of PF4EE eligible investments with an attached PF4EE guarantee under operation 20210141</t>
  </si>
  <si>
    <t>Loan for the financing of small and medium scale projects promoted by SMEs and Mid- Caps in Czech Republic. The eligibility will reflect the priority of dealing with the consequences of COVID-19 crisis.</t>
  </si>
  <si>
    <t>The project consists of i) purchase of new rolling stock, ii) renewal and modernisation of existing rolling stock and rail infrastructure, and iii) small construction works to improve capacity of rail network, all part of the investment programme of Stuttgarter Strassenbahnen AG.</t>
  </si>
  <si>
    <t>Implementation and operation of a large- scale photovoltaic plant (nominal capacity 100 MWp) incl. a battery storage system (storage capacity 20 MWh, power 5 MW), directly connected to a large-scale electrolyser (20 MW) for "green" hydrogen production. The hydrogen will be supplied to the fertiliser industry, replacing hydrogen from natural gas. The project is located in Spain, Puertollano (Castilla-La Mancha).</t>
  </si>
  <si>
    <t>Framework Loan with Unicredit Bank Austria for the intermediated financing of small and medium-sized Renewable Energy and Energy Efficiency Projects in Austria</t>
  </si>
  <si>
    <t>Financement des investissements relatifs à la station d'épuration des eaux usées MAERA de la Métropole de Montpellier sur la période 2022-2026.</t>
  </si>
  <si>
    <t>The project covers the promoter's investment in an innovative slag processing and valorisation plant as well as its initial testing and ramp-up phases with the aim to transform the slag into valuable by- products and to avoid landfilling. The slag originates from an existing stainless steel manufacturing plant. The project will be carried out in Italy in the period 2019-22.</t>
  </si>
  <si>
    <t>The project concerns the promoter's investments for research, development, and innovation (RDI) activities in the field of sustainable driveline and powertrain solutions for the period 2022-2025. The investments will be carried out at the company's facilities in Italy and France.</t>
  </si>
  <si>
    <t>The project concerns the campus development programme of the University Babes Bolyai (UBB) in Cluj-Napoca, Romania.</t>
  </si>
  <si>
    <t>The Project concerns the campus development programme of the Târgu Mure- Medicine, Pharmacy, Science and Technology University (UMFST) in Târgu Mure-, Romania</t>
  </si>
  <si>
    <t>The project consists of three components, namely (i) the construction and operation of a protein isolate unit, (ii) the construction and operation of a soluble fibre extraction unit, and (iii) a research, development and innovation (RDI) programme targeting the development of new protein and fibre concentrates for food, feed as well as pharmaceutical applications.</t>
  </si>
  <si>
    <t>The project concerns investments related to new bread production capacity, energy efficiency measures for the plant, as well as RDI activities.</t>
  </si>
  <si>
    <t>The project concerns the deployment of an Electric Vehicle Charging (EVC) network and the development of Hydrogen infrastructure for transport. The EVC network will include fast charging type. The Hydrogen transport infrastructure includes an electrolyser for hydrogen production, as well as filling terminal to load the trailers, hydrogen trailers and Hydrogen Refuelling Stations (HRS).</t>
  </si>
  <si>
    <t>The project comprises the construction and operation of a new paper machine for the production of specialized paper aimed at replacing three ageing paper machines in Mimizan, South West France.</t>
  </si>
  <si>
    <t>The project relates to the financing of the promoter-s RDI activities and related CAPEX between 2021 and 2025 in order to develop and confirm new technologies for sustainable rearing and deploy green energy sources for self consumption in Spain.</t>
  </si>
  <si>
    <t>Investments in integrated water sector in the territory of the Province of Mantova, Italy.</t>
  </si>
  <si>
    <t>Financement du Service Public de l- Efficacité Energétique (« SPEE ») géré en régie par la Région Hauts-de-France qui vise à rénover les logements du secteur privé en tiers financement. Cette opération est une seconde ligne en faveur du SPEE Hauts-de-France après l'opération SPEE en Picardie (2014-0158) et s'inscrit dans le Programme EE French Private Housing (2015-0188)</t>
  </si>
  <si>
    <t>The project concerns the development and manufacturing of electric light commercial vehicles for municipal clients as well as customers in agriculture, industry, craft &amp; trade and logistics</t>
  </si>
  <si>
    <t>The project covers the promoter-s RDI related operational expenditures in minerals and aggregates processing in the EU for the years 2022 to 2025.</t>
  </si>
  <si>
    <t>Il s'agit du financement de deux centres de tri et d'une unité Tri Mécano Biologique ayant pour objectif les valorisation matières et énergétique des déchets ménagers et assimilés générés dans la région Occitanie (Midi-Pyrénées et Languedoc-Roussillon) en France.</t>
  </si>
  <si>
    <t>A loan facility with Intesa Sanpaolo Banka Bosnia and Herzegovina focused on supporting local businesses who commit to generate greater socio-economic impact and sustainable growth</t>
  </si>
  <si>
    <t>L'opération concerne la première phase de la restructuration du réseau de bus de Dakar. Elle porte sur 14 lignes prioritaires et comprend l-acquisition de 380 bus à gaz naturel, la construction de deux dépôts, la mise en place des systèmes de billettique et de gestion et contrôle du réseau ainsi que l-aménagement d-axes routiers sur une longueur totale de 30 km.</t>
  </si>
  <si>
    <t>The project concerns a guarantee for an existing portfolio of loans and leases to SMEs and Mid-Caps by the EIB Group to support Citadele's lending expansion in SMEs and Mid-Caps sector including a focus on projects with Climate Action content.</t>
  </si>
  <si>
    <t>Implementation and operation of a demonstration manufacturing line for the production of advanced Li-ion battery cells in order to provide automotive OEMs and other interested parties with qualification sample cells and small commercial volumes. The demo line is conceived as a pre-step to the implementation of one or possibly more cell making gigafactories.</t>
  </si>
  <si>
    <t>The project concerns the construction of S1 Expressway sections between Pyrzowice and Dabrowa Gornicza and between Kosztowy and Bielsko-Biala, including the Oswiecim bypass.</t>
  </si>
  <si>
    <t>Loan to the Energy Fund of the Province of Overijssel for investment in small scale energy efficiency and renewable energy projects.</t>
  </si>
  <si>
    <t>Project supporting funding to SMEs and Midcaps in Poland, with a substantial Climate Action component</t>
  </si>
  <si>
    <t>The Project consists of the development, design, construction and operation of 15 solar PV plants located across three regions of Spain (Aragon, Castilla La Mancha and Castilla y Leon), with a total installed capacity of approximately 685 MWp.</t>
  </si>
  <si>
    <t>The project supports the strategic investment of the promoter, located in a less developed cohesion region in Greece, and active in aluminum processing. It encompasses new advanced manufacturing technology (AMT) equipment and other high-tech, state-of-the- art equipment with the primary aim to increase the recycling capacity of aluminum scrap and to increase manufacturing of recyclable aluminum packaging solutions.</t>
  </si>
  <si>
    <t>Framework Loan to co-finance multi-sector schemes included in the multi-annual investment programme of the City of Lodz in Poland. The project supports the implementation of the City-s Sustainable Development Plan for Public Transport by 2025, Study of the Conditions and Directions of Spatial Development of the City of Lodz, Strategy for the Development of the City of Lodz 2030+ and its Action Plan for Adaptation to Climate Change by 2030</t>
  </si>
  <si>
    <t>The project consists in the company-s multi- annual green investment plan in new state- of-the-art electric equipment and a small share of other `low emission- biofuel and hydrogen powered equipment for the substitution of fossil fuel-powered, polluting and CO2-emitting rental equipment and rental fleet renewal in France. It includes the implementation of charging stations and hydrogen-refuelling stations, as well as the associated digitalisation for tracking, remote diagnostics and preventive maintenance.</t>
  </si>
  <si>
    <t>The project concerns investments in the upgrade of the promoter's mobile network with advanced 4G/LTE, early deployment of 5G, roll-out of fixed very high capacity (VHC) network as well as upgrades to the core network and the IT systems.</t>
  </si>
  <si>
    <t>The project consists of upgrading and modernisation of the Belgrade - Nis railway line (approximately 230 km).</t>
  </si>
  <si>
    <t>The project consists of an investment program for renewal of the existing conventional rail infrastructure and modernisation of some systems introducing state-of-the-art technologies. The schemes included in the project will concern renewal or rehabilitation of track, engineering structures and electric traction facilities on selected sections of the network, improvement of signalling and telecommunication systems, safety improvements, implementation of flood protection and acquisition of equipment for infrastructure maintenance.</t>
  </si>
  <si>
    <t>Support the Regione Emilia-Romagna measures in favor of local SMEs, Mid-Caps and other public-private entities, targeting investments in priority sectors (Regional Development Plan 2021-2027)</t>
  </si>
  <si>
    <t>Dedicated EIB Loan to finance eligible SME and Midcap investments via leasing schemes in Italy. At least 70% of the loan will be allocated to SMEs investments. At least 20% of the facility will be dedicated to Climate Action and Environmental Sustainability projects.</t>
  </si>
  <si>
    <t>Construction of energy efficient social and affordable housing units for rent in the Barcelona Metropolitan Area.</t>
  </si>
  <si>
    <t>The project consists of research, development and innovation (RDI) investments related to environmental friendly heating technologies during the 2022-2024 period.</t>
  </si>
  <si>
    <t>The Project concerns the Promoter's Strategic Investment Programme (2021- 2023) for modernization and upgrade of installations, equipment and machinery, incorporating advanced process technologies in eight of its existing paper and packaging production facilities. The Project includes also investments in business digitalization and green energy solutions (photovoltaic). All but one of the production facilities included in the Project are located in cohesion areas in Spain.</t>
  </si>
  <si>
    <t>Acquisition of 19 tram-trains to be used in the City area and the surroundings of Chemnitz and construction of a depot for up to 60 tram-trains.</t>
  </si>
  <si>
    <t>Multi-objective Loan for the financing of Public Sector Entities in Germany.</t>
  </si>
  <si>
    <t>Cette opération concerne la réalisation de la ligne 5 du tramway de Montpellier qui consiste en la construction de 16 km de tramway, l'acquisition de 22 rames de tramway pour l'exploitation de la ligne 5 et la réhabilitation d'un dépôt existant pour accueillir le nouveau matériel roulant</t>
  </si>
  <si>
    <t>The operation is a multi-scheme investment project for electricity distribution grid infrastructure in the Greater Stockholm area in Sweden, covering the period 2021- 2026.</t>
  </si>
  <si>
    <t>The project supports the improvement and expansion of research and development (R&amp;D) infrastructure at the Centre for Research &amp; Technology Hellas (CERTH) and the Foundation for Research and Technology Hellas (FORTH), two of the most prominent Greek research centres. It will co-finance the construction of multiple new research buildings and the renovation of existing ones, as well as the purchase of R&amp;D and information and communications technology (ICT) equipment.</t>
  </si>
  <si>
    <t>EIB's third Trade Finance Guarantee Programme for Greece provided to international commercial banks to cover the payment risk of trade finance transactions undertaken by Greek banks and ultimately on behalf of Greek SMEs and Midcaps.</t>
  </si>
  <si>
    <t>The Project concerns the Promoter's investments in Research, Development and Innovation (RDI) in the field of wind power technology carried out in the EU over the period 2022-2025.</t>
  </si>
  <si>
    <t>Loan for the energy retrofitting of social housing in France</t>
  </si>
  <si>
    <t>Financing the acquisition of 8 electric trainsets to be operated in the underground network of the city of Barcelona by the municipal operator Ferrocarrils Metropolitans de Barcelona.</t>
  </si>
  <si>
    <t>Investments in wastewater infrastructure in the Province of Brescia (Lombardy Region).</t>
  </si>
  <si>
    <t>Investments in existing and new waste sorting, recovery and recycling facilities in Belgium and the Netherlands.</t>
  </si>
  <si>
    <t>The project is an investment programme for electricity distribution grid infrastructure in the Flemish region of Belgium during the period 2022-2026.</t>
  </si>
  <si>
    <t>A EUR 250m EIB loan to Société Wallone des Eaux (SWDE) to co-finance its 2022- 2026 investment programme for water distribution enhancement, security of supply improvement and related climate adaptation/mitigation works.</t>
  </si>
  <si>
    <t>The project concerns the promoter's investments (2022-25) in R&amp;D for innovative powertrain technologies for application in battery electric vehicles and plug-in hybrid electric vehicles. It specifically includes investments for technologies in the field of high-voltage integrated power electronics systems, high- voltage battery management systems, electric motor systems, high-voltage inverters and high-voltage DC-DC converters</t>
  </si>
  <si>
    <t>The project covers various investments related to the rehabilitation, modernization and development of the water and wastewater infrastructure in the city of Warsaw and the surrounding municipalities within the period of 2022-2028.</t>
  </si>
  <si>
    <t>Le projet comprend la nouvelle construction, la reconstruction, l'extension et la rénovation de collèges et leurs installations sportives, l'aménagement de la Maison du Littoral et des investissements en équipement numérique pour les collégiens.</t>
  </si>
  <si>
    <t>Financing the promoter's 2021-2024 rolling stock RDI, its digital transformation and other expansion investments.</t>
  </si>
  <si>
    <t>The project comprises the promoter's investments over the 2021-2024 period in research, development and innovation (RDI) in the water treatment, renewable energy and infrastructure sectors. The project also includes transversal investments in digitalisation and other technologies spanning its different business areas</t>
  </si>
  <si>
    <t>The project relates to the promoters semiconductor RDI and manufacturing activities for the development of the next generation of energy efficiency, resources saving and environment protection semiconductor technologies, devices and solutions.</t>
  </si>
  <si>
    <t>The project consists of an investment programme aiming at increasing the capacity and improving the efficiency of a container terminal of the Port of La Spezia operated by the Promoter, LSCT, under a concession granted by the public port authority.</t>
  </si>
  <si>
    <t>The project concerns the promoter's development of new electric drive technologies for vehicles as well as the set- up of their manufacturing.</t>
  </si>
  <si>
    <t>Investments in water and waste water infrastructure in the Metropolitan city of Milan (Lombardy Region).</t>
  </si>
  <si>
    <t>Framework Loan to co-finance the new investment program in the Ports of Genoa and Savona, including the new Genoa breakwater.</t>
  </si>
  <si>
    <t>Le projet comprend le financement de la réalisation d-un centre de tri des emballages ménagers et d'une unité de méthanisation traitant des biodéchets. Le centre de tri aura une capacité nominale de 51 000 tonnes par an et l'unité de méthanisation une capacité nominale de 15 000 tonnes/an de déchets alimentaires collectés séparément. L'unité de méthanisation produira annuellement 750 000 de Nm3 du bio-méthane (soit environ 10 GWh/an)</t>
  </si>
  <si>
    <t>Le projet concerne le programme d'investissement de la Communauté d'agglomération de Lens-Liévin dans les secteurs de l'eau potable, de l'assainissement, de la lutte contre les inondations et de la gestion des déchets solides sur la période de 2022 à 2026.</t>
  </si>
  <si>
    <t>Financing of investments designed to strengthen the Romanian Healthcare Sector and to improve preparedness and responsiveness to the COVID-19 pandemic and similar threats.</t>
  </si>
  <si>
    <t>The project concerns the deep renovation and restructuring of Ecole Polytechnique-s (EP) main educational building situated at the heart of its campus in Palaiseau, south of Paris, France. The project also comprises the construction of a new laboratory building replacing obsolete facilities, as well as the renovation and modernisation of EP-s existing main laboratory building. In addition, the project includes the relocation of several smaller buildings used by EP-s technical support team to make space for a green area in line with the plateau-s master plan.</t>
  </si>
  <si>
    <t>The proposed operation aims at supporting professionals active in the healthcare sector in France with a specific window dedicated to professionals starting new business in this sector (up to 50% of the total facility will be dedicated to this type of financing). Moreover, 30% of the total facility amount will be dedicated to support health care businesses run by women.</t>
  </si>
  <si>
    <t>Investments in water and waste water infrastructure in the Province of Varese (Lombardy Region).</t>
  </si>
  <si>
    <t>Construction and operation of 15 PV Plants for a peak capacity of 736 MWp in the province of Guadalajara, Ciudad Real, Valladolid and Zamora.</t>
  </si>
  <si>
    <t>The operation consists of a framework loan to support climate action investments in India. The facility will finance Renewable Energy (RE) generation projects (mostly rooftop PV), and potentially other climate- eligible projects.</t>
  </si>
  <si>
    <t>Investments in water and waste water infrastructure in the Province of Lodi (Lombardy Region).</t>
  </si>
  <si>
    <t>Framework Loan for supporting local authorities in multi-sector investments aiming at sustainable development of urban areas.</t>
  </si>
  <si>
    <t>Loan for SME/MidCap and Climate Action and Environmental Sustainability. Will support small and medium-sized projects, promoted by SMEs and MidCaps.</t>
  </si>
  <si>
    <t>Intermediated Framework Loan with RLBNW for the financing of small and medium-sized renewable energy and energy efficiency projects in Austria.</t>
  </si>
  <si>
    <t>Financing a number of new wind and solar photovoltaic farms and repowering one existing wind farm in cohesion regions in Italy.</t>
  </si>
  <si>
    <t>Loan facility for the financing of projects promoted by SMEs and Mid-caps in Italy. At least 70% of the loan will be allocated to SMEs investments. At least 25% of the facility will be dedicated to Climate Action and Environmental Sustainability projects.</t>
  </si>
  <si>
    <t>Financing of small and medium scale projects undertaken by SMEs and Mid- Caps in Germany and potentially in other EU Member States, with a Climate Action and Environmental Sustainability ("green") window.</t>
  </si>
  <si>
    <t>Equity fund targeting renewable energy projects in Middle East, North Africa, Eastern Europe and Central Asia.</t>
  </si>
  <si>
    <t>The project consists of seven kilometres of new underground metro, which constitutes the future Madrid Metro line 11 extension between Conde Casal station and Plaza Elíptica station. The project also comprises five underground metro stations: Comillas, Madrid Rio, Palos de la Frontera, Atocha Renfe and Conde de Casal. The first three stations are new ones, while Atocha Renfe and Conde de Casal are existing underground metro stations that will be refurbished.</t>
  </si>
  <si>
    <t>Investment programme of the local utility over several years in the sectors of energy, public transport and water.</t>
  </si>
  <si>
    <t>The project concerns the purchase of underground trainsets, including initial stock of spare parts and specific maintenance equipment, for the Munich underground by the local public transport provider Stadtwerke München; the project also encompasses related management and supervision services</t>
  </si>
  <si>
    <t>Wastewater investment programme of Veritas Spa over the 2022-2025 period</t>
  </si>
  <si>
    <t>The operation aims to facilitate longer-term financing for SMEs and Mid-Caps active in agriculture/bioeconomy sector in France with at least 30% dedicated to young farmers (below 41 years old) and a 60% Climate Action contribution.</t>
  </si>
  <si>
    <t>Debt fund providing bridge financing solutions to developers and project companies for the construction of renewable energy projects in Africa</t>
  </si>
  <si>
    <t>ENEDIS' energy transition investments in its electricity distribution network during the period 2022-2024.</t>
  </si>
  <si>
    <t>Construction and operation of 4 wind turbines with a total capacity of 16.78 MW in the state of Styria, Austria. The project is an extension to an existing wind farm (Pretul).</t>
  </si>
  <si>
    <t>Installation and operation of machines for the production of a novel silicon anode material, to be used in the manufacturing of advanced lithium-ion battery cells. The project is needed to run large-scale qualifications with OEMs and battery manufacturers, and to demonstrate serial production at scale. The project will be implemented by an innovative start-up that invented and developed the new silicon anode technology. The new product will enable significantly increased energy density in lithium-ion batteries. The start-up has demonstrated production of its anode material at promising specifications in limited volumes at pilot plant scale. It now needs to develop and install a set of larger machines to demonstrate the first-of-its- kind production of the anode material at industrial scale. The machines will be installed in phases. The project is critical to reduce the time-to-market of this new product.</t>
  </si>
  <si>
    <t>Co-financing investment schemes supported by the European Regional Development Fund, the European Social Fund and the Just Transition Fund in Andalusia within the Spanish Partnership Agreement 2021-2027</t>
  </si>
  <si>
    <t>An investment loan to Sofia Municipality to co-finance alongside the Recovery and Resilience Facility (RRF) the construction of the third stage of Sofia Metro Line 3. The project includes a twin-track metro line of approximately 8.6 km in length, 9 metro stations and the acquisition of new rolling stock for the metro network.</t>
  </si>
  <si>
    <t>Equity fund focusing on value-add infrastructure assets (mainly construction and growth assets) in Africa, with a focus on sub-Saharan Africa.</t>
  </si>
  <si>
    <t>The project concerns the financing of selected research and development (R&amp;D) activities in the Region of Madrid (CAM), Spain.</t>
  </si>
  <si>
    <t>This is part of the 2022-2026 investment programme into the production and distribution facilities of Brabant Water NV, the Netherlands'second largest water supply company, operating in the province of North Brabant. The programme consists mainly of upgrading ground water treatment facilities and the rehabilitation and extension of distribution pipes.</t>
  </si>
  <si>
    <t>Project to support small to medium water utilities through innovative structured financing in the Italian region of Veneto.</t>
  </si>
  <si>
    <t>Financing the Walloon Region's 2021-26 energy efficiency investment plan across the entire regional social housing sector, and the reconstruction of river banks and flood prevention infrastructure destroyed during the July 2021 floods.</t>
  </si>
  <si>
    <t>The project comprises new construction and major renovations of the education infrastructure of the City of Turku, the sixth largest city in Finland. The sub-projects are located in different parts of the city and accommodate different levels of education from pre-primary and primary education to secondary and adult-learning including some supporting, sporting and cultural facilities</t>
  </si>
  <si>
    <t>The proposed operation is to support Green Financing Framework of Hungarian Eximbank and to provide funding for eligible project of SME, Mid-caps and other corporates.</t>
  </si>
  <si>
    <t>Acquisition de 64 nouvelles rames qui remplaceront des rames en fin de vie utile et qui sera exploité par la RATP sur les lignes existantes du métro de Paris (L10, L11, L7bis, L3 bis).</t>
  </si>
  <si>
    <t>Wingcopter GmbH is a German aerospace company that develops and operates cutting-edge electric cargo drones to provide last-mile delivery services for third parties across a wide range of geographies. The funding will be used to finance the deployment of efficient and green middle- and last-mile logistics solutions using Wingcopter drones, thus replacing current expensive and emission- heavy road or air transportation.</t>
  </si>
  <si>
    <t>The project concerns a new, decarbonised, sustainable land-based salmon farming facility based in Säffle, Sweden with circularity and upcycling integrated into the facility at the outset. The farm will apply a number of circular/sustainable features including a Zero Discharge Concept utilising a Recirculation Aqualculture System; a biogas plant to turn waste into energy; local re-use of off-cuts from harvest plant; on-site renewable power generation. The new farm will eventually supply 10,000mt/annum representing 17.5% of Sweden's total salmon consumption.</t>
  </si>
  <si>
    <t>Intermediated framework loan with RLBOO for the financing of small and medium-sized renewable energy projects in Austria.</t>
  </si>
  <si>
    <t>Dedicated loan to finance eligible small and medium sized investments promoted by SMEs and Mid-caps in Romania</t>
  </si>
  <si>
    <t>The project consists of the construction of a new 3 km road section between the N21 (on the right bank of the Garonne River) and the D119, directly connected to the new motorway interchange on the A62 (Agen Ouest), which is part of the Atlantic Core Network Corridor. The road is a single carriageway (1+1 lanes) with a separated bi- directional path for cyclists and pedestrians. It includes a bridge over the Garonne River, and a viaduct crossing the side channel to the Garonne River. The project also includes the re-meandering and revegetation of existing artificial ditches within the road corridor.</t>
  </si>
  <si>
    <t>The project comprises the construction and operation of a new production unit for the manufacturing of recyclable and compostable food packaging made from virgin renewable pulp, as well as RDI activities related to renewable packaging, in Valladolid, Spain.</t>
  </si>
  <si>
    <t>The project consists of several investments in the existing core Trans-European Transport (TEN-T) Rhine-Danube inland waterway network of the Republic of Serbia, along the Danube and Sava rivers, which aim at increasing the capacity and improving the efficiency and the safety of the inland waterway navigation, thus allowing for a modal shift from roads to river navigation. The different schemes of the framework loan will be linked to the 2015-2025 Development Strategy on Waterborne Transport of the Republic of</t>
  </si>
  <si>
    <t>The Project will support eligible investment schemes in the City of Rybnik (Poland). It will focus on urban development and infrastructure modernization. The loan will be signed under the Programme Loan SILESIA SUSTAINABLE DEVELOPMENT PROGRAMME (2021-0206).</t>
  </si>
  <si>
    <t>Financing the construction of a new, sustainable and efficient hospital in Weert (the Netherlands), replacing an outdated and larger facility. The new hospital shall enable Sint Jans Gasthuis to continue its role as a general hospital, providing acute care and fulfilling a regional function for oncology and care for elderly, in a largely rural area with a relatively aged population.</t>
  </si>
  <si>
    <t>The project consists of the upgrading of the existing Napoli-Bari railway line to higher technical standards, including increase of maximum design speed to 200 km/h and doubling of existing single track sections. Napoli-Bari railway is a mixed traffic line (passenger and freight) part of the Scandinavian-Mediterranean TEN-T corridor. The project connects the biggest city in southern Italy, Napoli, with another major city, Bari, crossing two southern Italian Regions (i.e. Campania and Puglia).</t>
  </si>
  <si>
    <t>The project concerns a selection of the promoter-s capital investments planned for the period 2022-25 and carried out in existing locations of the Wood and Furniture business units as well as RDI activities on products and processes.</t>
  </si>
  <si>
    <t>The project concerns the promoter's investments in R&amp;D for innovative technologies for application in battery electric, plug-in hybrid electric and fuel-cell electric vehicles. It specifically includes investments for technologies in the fields of hydrogen and fuel cells components, electric motor and battery systems, power electronics, thermal management and cooling systems</t>
  </si>
  <si>
    <t>Financing the first phase of the long-term investment programme of Sint Franciscus Gasthuis and Vlietland Ziekenhuis, a general hospital operator in the greater Rotterdam area.</t>
  </si>
  <si>
    <t>The proposed operation aims at supporting investment carried out in the Agriculture/Bioeconomy sector in France and other EU countries with specific focus on (i) businesses run by women (30%), (ii) financing of farmers for generation change, starting new business with a minimum 30% of the envelope targeting installation, and (iii) a 15% Climate Action window.</t>
  </si>
  <si>
    <t>The project consists of an intermediated lending facility in support of small to mid- sized renewable energy projects in France (onshore wind, photovoltaic, and some geothermal, hydro, biomass and waste treatment/biogas).</t>
  </si>
  <si>
    <t>Financing the construction of highly energy efficient housing units in Sweden on a cooperative model.</t>
  </si>
  <si>
    <t>The project concerns the promoter's investments in: (i) R&amp;D and manufacturing deployment of hydrogen technology for mobility applications, more specifically in the fields of hydrogen storage systems and fuel cell stack systems; (ii) R&amp;D in the fields of vehicle advanced driver assistance systems and driver monitoring systems, focusing on the improvement of vehicle, driver and pedestrian safety.</t>
  </si>
  <si>
    <t>The project concerns the financing of the City of Stockholm housing programme. The investment loan will include the new construction of around 1500municipal housing units for rent to be built by the three housing companies owned by the municipality. The construction of new housing units are expected to be complementary to the local regeneration and renovation activities in the built urban environment and to be integrated into urban development plans</t>
  </si>
  <si>
    <t>The operation consists of an investment loan for the extension of the tram network in Warsaw, Poland. The project consists of approx. 16 km of new tramline and construction of a new depot at Annopol to serve both the existing and the wider tram operations.</t>
  </si>
  <si>
    <t>Intermediated Framework Loan to Sicredi, Brazil's second-largest credit cooperative, to finance solar energy investments mainly by small and medium-sized enterprises (SMEs) and households</t>
  </si>
  <si>
    <t>Funded delinked risk sharing with Banco Santander, in respect of an existing portfolio of Project Finance loans in the renewable energy and infrastructure sectors. With the resources made available by the Bank, Santander will grant new loans to eligible renewable energy transactions across Europe</t>
  </si>
  <si>
    <t>The project consists of the financing of an Electrical Vehicle (EV) interurban charging network. This network consists of fast and super fast chargers located in the Spanish highways and major roads network (mostly TEN-T).</t>
  </si>
  <si>
    <t>The investment plan (2022 to 2027) of VieCuri, a top clinical hospital in the Netherlands, for the modernisation and extension of the main campus in Venlo and the replacement of the outdated building in Venray with a new facility.</t>
  </si>
  <si>
    <t>The project comprises (a) different investments in innovative, first-of-a-kind breakthrough technologies and advanced manufacturing technologies (AMT) in the promoter's steels plants in Italy and in Croatia. It includes also (b) innovative circular economy investments and (c) covers the promoter-s investments in RDI activities. The project is located in the north of Italy and north of Croatia and covers a three to four year period (2022 until 2025).</t>
  </si>
  <si>
    <t>The project comprises the Promoter's investments in software and digitalization development, the fit-out and equipping of a new university campus, the modernization and rehabilitation of existing facilities that will be used for teaching, research, offices and student accommodation in Spain.</t>
  </si>
  <si>
    <t>Funding to smaller financial intermediaries in countries of the Southern Caucasus to reach out to micro, small and medium enterprises (MSMEs) that currently face difficulties to access finance.</t>
  </si>
  <si>
    <t>The project concerns Comunidad Valenciana-s (CV) multi-annual investment programme for urban public transport and regional rail infrastructure and rolling stock, encompassing safety, digitalisation, upgrade and new capacity investments. It will be implemented by Ferrocarrils de la Generalitat Valenciana-s (FGV), the public railway company fully owned by CV, responsible for operation and management of regional railway, metro and tramway. The project will be co-financed by ERDF and RRF funding</t>
  </si>
  <si>
    <t>The project comprises the construction of a 185 km-long electricity transmission corridor connecting Redwitz to Schwandorf (Ostbayernring), in the southeast of Germany. It includes a new 380kV line from the Redwitz to the Schwandorf substation, combined with an 110kV line for approx. 80km of the route. The project further includes the upgrade/reinforcement of the four existing 380kV substations at Redwitz, Mechlenreuth, Etzenricht and Schwandorf along the route and smaller replacements at an 110kV substation in Münchberg.</t>
  </si>
  <si>
    <t>Financing investments in the energy efficient refurbishment of existing residential buildings and the construction of new housing units going beyond German NZEB minimum standards.</t>
  </si>
  <si>
    <t>Loan for SMEs &amp; MidCaps provided to Intesa Sanpaolo supporting SMEs and Mid- caps, with a Climate Action &amp; Environmental Sustainability contribution of at least 25%.</t>
  </si>
  <si>
    <t>RDI investments over the 2022-2025 period in development of new tools for industrial production, mining and construction equipment which will be carried out in the Group's existing R&amp;D centres in Sweden, Finland and Germany.</t>
  </si>
  <si>
    <t>Financing of solar PV and wind power projects across Spain, mostly located in cohesion regions (Castile-León, Extremadura and Andalusia).</t>
  </si>
  <si>
    <t>Framework loan to support a pipeline of small to medium sized energy efficiency schemes to be developed in Italy.</t>
  </si>
  <si>
    <t>The project aims at supporting French promoters of small and mid-sized renewable energy projects in (i) the development of their operations in France and (ii) potentially in other European Countries.</t>
  </si>
  <si>
    <t>Synthetic Senior loan in local Currency (DOP) to finance the Commercial/business loans of the microfinance institution Banco de Ahorro y Crédito Fondesa SA ("Banfondesa") in Dominican Republic. This operation is financed in local currency as the current regulation in the Dominican Republic authorises the Banco de Ahorro y Crédito to operate only in local currency.</t>
  </si>
  <si>
    <t>The project comprises a selection of the Promoter's investments in Research, Development and Innovation (RDI) on flexible measuring and process control devices and systems, measuring systems for electric mobility components, as well as measuring equipment and systems for hydrogen technologies and fuel cells. The project includes investments in the field of digital transformation and cyber security. The project will be carried out in Italy over the period 2022-25.</t>
  </si>
  <si>
    <t>The project concerns a loan dedicated to small and medium size investments carried out in the tourism sector by SMEs and MidCaps in Austria.</t>
  </si>
  <si>
    <t>Framework Loan to co-finance multi-sector schemes included in the current triennial Investment Programme (2022-2024) of the City of Florence and subsequent updates. The FL is aiming at supporting the implementation of the City Urban Development and Climate Strategies, including among others the Smart City Plan</t>
  </si>
  <si>
    <t>Loan to the financial intermediary Afreximbank for supply chain financing support to private sector entities in Africa. The financing solutions offered by Afreximbank directly or via other financial intermediaries under this operation will be dedicated to support private sector loans primarily denominated in hard currency.</t>
  </si>
  <si>
    <t>The project consists of an intermediated loan in support of small to mid-sized renewable energy projects in France and Italy, mainly, and in other EU countries.</t>
  </si>
  <si>
    <t>Long-term financing for SMEs and Mid- Caps to improve access to finance and financial inclusion, which have been identified as key factors for reinforcing Jordan's economic resilience.</t>
  </si>
  <si>
    <t>The project relates to the expansion of a fibre to the home (FTTH) telecommunication network throughout France from 2022 to 2024.</t>
  </si>
  <si>
    <t>The proposed operation concerns the deployment of a fleet of 15,000 electric &amp; low emission hybrid vehicles (with a minimum of 50% of electric cars) across 14 EU countries.</t>
  </si>
  <si>
    <t>Framework Loan to Banco Santander (Brasil) S.A., one of the largest banks in the country, to finance solar energy investments of households and SMEs.</t>
  </si>
  <si>
    <t>Intermediated facility with the Central Bank of the Republic of Armenia ("CBA") to support the economic recovery and resilience of the country by enhancing the access to financing for micro, small, medium-sized enterprises and mid-caps.</t>
  </si>
  <si>
    <t>Loan to Chile's public bank BancoEstado to finance mortgages for the acquisition of new housing units with improved energy efficiency standards.</t>
  </si>
  <si>
    <t>Equity participation in a private equity fund investing in SMEs that promote climate action and environmental sustainability primarily in India, but also in other countries in the South Asia/South East Asia region.</t>
  </si>
  <si>
    <t>Investments in water and waste water infrastructure over the 2022-2027 period.</t>
  </si>
  <si>
    <t>The investment programme to be financed by the Bank comprises schemes for the reinforcement, refurbishment and modernization of the Promoter-s distribution network in Italy during the period 2020-2024.</t>
  </si>
  <si>
    <t>Financing of the promoter's 3-year investment plan comprising the electrification of the existing rental fleet and of the last-mile distribution, the digital school for technical training and the digitalisation of production and business processes.</t>
  </si>
  <si>
    <t>The project consists of the financing of the 4th phase of Bucharest Sector 2's thermal rehabilitation programme to improve energy efficiency in residential buildings located in Bucharest Sector 2.</t>
  </si>
  <si>
    <t>Expansion and modernisation of the electricity transmission network with increasing integration of renewable electricity generation capacity.</t>
  </si>
  <si>
    <t>Construction of a new high speed railway line Talayuela - Plasencia - Cáceres - Merida - Badajoz (around 260 km). The project is part of the high speed rail line Madrid - Extremadura and will improve cross-border connections with Portugal in the Atlantic TEN-T corridor.</t>
  </si>
  <si>
    <t>The project consists of the renewal of the high-speed railway line Madrid-Seville (471km), including renewal of civil works, tracks, electrification, signalling and telecoms, as well as deployment on the line of ERTMS and construction of a new bypass near Cordoba to allow direct connections between Seville and Malaga/Granada</t>
  </si>
  <si>
    <t>The project concerns the promoter's investments in R&amp;D for innovative technologies for application in battery electric, plug-in hybrid electric and fuel-cell electric vehicles. It specifically includes investments for technologies in the fields of battery systems.</t>
  </si>
  <si>
    <t>Framework Loan comprising the co- financing of new energy efficient (EE) social housing units for rent. It also includes the upgrade and refurbishment of existing housing, including but not limited to social housing, with the objective to achieve high-energy performance standards.</t>
  </si>
  <si>
    <t>Loan to Eastern and Southern African Trade and Development Bank (TDB) to support working capital and investment needs of small and medium-sized enterprises (SMEs) and Mid-caps, including trade finance. The loan will benefit SMEs and Mid-caps in eligible countries across TDB member states, which are also signatories of the Cotonou Agreement.</t>
  </si>
  <si>
    <t>Co-financing investment schemes supported by the European Agricultural Fund for Rural Development (EAFRD) in Extremadura within the Spanish Partnership Agreement 2014-2020 (with implementation until Dec-2025).</t>
  </si>
  <si>
    <t>The Project concerns the financing of electric and low emission vehicles for operational leasing or rent-a-car activities in Romania.</t>
  </si>
  <si>
    <t>The project concerns the promoter's investments in research, development and innovation in technologies that will find application in electric two-wheelers and electric light commercial four-wheelers and for the setup of an electric mobility laboratory and testing centre. The project activities will be carried out at the promoter- s R&amp;D premises in Italy in the period 2022- 2025</t>
  </si>
  <si>
    <t>RDI investments in the field of low carbon energy solutions and infrastructure networks and services optimisation.</t>
  </si>
  <si>
    <t>FL to support small and medium scale investments in renewable energy, contributing to the climate change mitigation objective</t>
  </si>
  <si>
    <t>Risk sharing operation supporting Climate Action and Mid-caps in Germany in sectors that are in line with the EIB's long-term mission.</t>
  </si>
  <si>
    <t>A Multiple Beneficiary Intermediated Loan (MBIL) for the national promotional institution of the Republic of Italy, CDP, to finance eligible Green smaller-scale infrastructure projects carried out by SSPA and public entities.</t>
  </si>
  <si>
    <t>The project consists of the construction of long-term care facilities in the form of 180 shared assisted living homes, residential communities for the elderly persons. The project will be implemented in various locations across Germany, mostly rural and small towns.</t>
  </si>
  <si>
    <t>The project entails the financing of a fleet of Uncrewed Surface Vessels (USVs) for collecting ocean data, mainly to the benefit of the off-shore wind energy sector and marine science. The project also includes R&amp;D activities aimed at improving both hardware and software of the USVs marine robotic technology.</t>
  </si>
  <si>
    <t>The Project is a multi-sector Framework Loan operation to finance the multi-year investment programme of the City of Rzeszow.</t>
  </si>
  <si>
    <t>Guarantee to a mezzanine tranche of a Banca Nazionale del Lavoro granular portfolio of SME, Midcap and large corporate loans in order to support lending to SMEs and Midcaps in Italy. This operation will also contribute to accelerate the sustainable transition of SME and Midcap in Italy through the origination of a green and climate action new portfolio of projects for improving energy efficiency and reduction of CO2 emission.</t>
  </si>
  <si>
    <t>Financing of a multi-annual investment program in water and sanitation in the City of Vilnius.</t>
  </si>
  <si>
    <t>Implementation and operation of 188 MW of solar PV projects in Portugal.</t>
  </si>
  <si>
    <t>The project aims at investing in the innovative ABS solution for light electric vehicles making its adoption more affordable and widely exploited by the end customers and thus easing the transition towards green urban mobility.</t>
  </si>
  <si>
    <t>Loan supporting sustainable energy and bio- economy projects lead by small and medium-sized enterprises (SMEs) and mid- caps in Argentina, to be implemented by the state-owned Banco de Inversión y Comercio Exterior (BICE).</t>
  </si>
  <si>
    <t>The project consist of the acquisition of 34 trainsets for provision of commercial high speed rail services in Spain and Italy</t>
  </si>
  <si>
    <t>The project concerns the promoter's RDI investments over a 2-year period (2022- 2023), focusing on five segments, Chemicals, Materials, Industrial Solutions, Surface Technologies and Nutrition &amp; Care as well as on central Corporate Research.</t>
  </si>
  <si>
    <t>The operation consists of the construction of new rental housing and highly energy efficient retrofitting of existing housing.</t>
  </si>
  <si>
    <t>Le projet comprend la construction, la reconstruction ou la rénovation des écoles maternelles et primaires et des gymnases sous la responsabilité de la Ville de Strasbourg en France. Il comprend également des opérations transversales telles que la mise en conformité des systèmes de sécurité et la numérisation des écoles</t>
  </si>
  <si>
    <t>The project consists of an investment loan targeting several dual-use investments promoted by the Italian Ministry of Defence to improve effectiveness for disaster prevention, environmental protection, hydrographic research capabilities and to increase performance, safety and security of the military airspace that is also opened to civilian flights.</t>
  </si>
  <si>
    <t>The EIB funding to Illimity will support Italian SMEs of eligible sectors in their investment efforts in green transition projects. Moreover, the EIB funding will target SMEs located in the Southern Regions of Italy as Cohesion cross-cutting objective.</t>
  </si>
  <si>
    <t>Part financing of small and medium investment schemes in the City of Opole, relating mainly to the road infrastructure, cultural, educational and recreational facilities.</t>
  </si>
  <si>
    <t>Extension of the interconnection of Northern Cyclades through the connection of Western and Southern Cyclades (interconnection of the islands of Thira, Folegandros, Milos and Serifos) in a closed loop with the interconnected system of northern Cyclades via the GIS S/S of Naxos and with the continental Greece transmission network (HETS) via the EHV S/S of Lavrio. The project consists of five underground and submarine cables about 350 km long and the construction of four GIS substations on the islands.</t>
  </si>
  <si>
    <t>105MW lithium ion battery storage asset located in Gironde, France</t>
  </si>
  <si>
    <t>Framework Loan to co-finance a strategic multi-annual investment plan (2016-2020) of the City of Lisbon. The operation includes flood alleviation and prevention, urban regeneration infrastructure, and social housing, the latter comprising new housing and repairs in existing stock.</t>
  </si>
  <si>
    <t>The project consists of the construction and operation in Hagen, Germany, of an innovative first-of-its-kind commercial demonstration plant for the manufacturing of precursor cathode active material (nickel, manganese and cobalt in a specific ratio) which is used in the production of advanced Lithium-ion cells.</t>
  </si>
  <si>
    <t>EUR 100m facility backed by multiple assignment of rights to allow Intesa Sanpaolo to continue lending to SMEs and MidCaps in the agricultural and bioeconomy sector, with a 10% Climate Action window</t>
  </si>
  <si>
    <t>The project concerns reinforcement and modernisation of the electricity transmission network in the Czech Republic, over the period 2023-2025.</t>
  </si>
  <si>
    <t>Fund targeting renewable energy, energy efficiency, energy access and other resource efficiency projects and related corporate investments in Africa.</t>
  </si>
  <si>
    <t>The project consist of the several capital investment components in the field of innovative engineered stone products and production processes, and in particular (i) deployment of technology for next generation circular agglomerated materials, (ii) investment in renewable energy generation capacity for self-consumption, (iii) investments in automation, robotisation and digitalisation as well as (iv) expansion of production capacity that will make use of renewable fuels. The project covers the period between 2022 and 2025 and will be carried out at the promoter-s existing site in Cantoria (Andalusia, Spain).</t>
  </si>
  <si>
    <t>Construction and Equipment of the new La Paz Hospital in Madrid.</t>
  </si>
  <si>
    <t>The project will finance the additional Research, Development &amp; Innovation (RDI) activities , manufacturing demo plant and commercialisation of innovative Vanadium and Iron Salt redox flow batteries. They are suitable for commercial and industrial, as well as large-scale long-duration storage applications.</t>
  </si>
  <si>
    <t>Framework Loan to co-finance multi-sector schemes included in the 2020-2022 Investment Programme of the City of Milan and supporting the implementation of its Air Quality and Climate Plan. Investments comprise five pre-selected sectors: upgrade of public buildings to include EE and RE measures, social infrastructure, sustainable urban mobility, solid waste - recycling centres, and open public spaces, comprising pedestrian areas, parks and public squares. The operation is expected to contribute significantly to the economic recovery of the City after the COVID-19 outbreak.</t>
  </si>
  <si>
    <t>Guarantee facility to support GAVI's (the Vaccine Alliance) investments in vaccines and in sustainable immunisation programmes.</t>
  </si>
  <si>
    <t>Loan for SMEs and Mid-Caps to strengthen the support to Egyptian businesses, including financially underserved and excluded businesses.</t>
  </si>
  <si>
    <t>The project comprises investments in Research, Development and Innovation (RDI) in the field of elevators, escalators, auto-walks, automatic doors as well as intelligent technologies and solutions for people flow carried out primarily in Finland and for the remaining part in Italy over the period 2022-2025</t>
  </si>
  <si>
    <t>The project concerns (i) the construction and operation of a 255ktpa first-of-a-kind second generation biofuels production facility at Repsol-s refinery in Cartagena (Murcia), based on a Hydrogenated Vegetable Oil (HVO) technology and; (ii) the support to research programmes toward advanced biofuels technologies conducted at the promoter-s facilities</t>
  </si>
  <si>
    <t>Investment Platform to support climate action investments and access to finance for Irish SMEs</t>
  </si>
  <si>
    <t>The project concerns the deployment of an Electric Vehicle Charging network in Portugal and Spain, and involves the installation of 5,500 charging points. The charging infrastructure will consist of slow/normal charging stations as well as fast and super-fast chargers.</t>
  </si>
  <si>
    <t>Operation supporting Mid-caps in Germany and other EU Member States in sectors that are in line with the EIB's long-term mission.</t>
  </si>
  <si>
    <t>The project concerns the company`s investments in power and comfort electronics, drive and comfort controls for automotive applications.</t>
  </si>
  <si>
    <t>Linked full delegation risk sharing operation under Own Risk to support mostly Austrian Midcaps in sectors that are in line with the EIB's long-term mission.</t>
  </si>
  <si>
    <t>Multi-component investment programme covering the period 2021-2023 aimed at renovating and reinforcing the electricity distribution network in Greece. The programme consists of a large number of medium and low voltage electricity distribution schemes geographically dispersed throughout peninsular and insular Greece. The main purpose of the program is to enable the connection of new system users and to improve the current standards of safety and reliability of the network</t>
  </si>
  <si>
    <t>Framework loan to co-finance eligible schemes in the City of Warsaw, grouped in the following sectors: education, culture, transport, public buildings, social housing social inclusion, natural based solution infrastructure, sport and recreation as well as other urban infrastructure. Some of the schemes may benefit from EU grant financing</t>
  </si>
  <si>
    <t>The Project concerns the construction of the S7 Expressway sections between Plonsk and Czosnow.</t>
  </si>
  <si>
    <t>De-linked, risk sharing operation to support new lending in Spain for the benefit of SMEs and MidCaps.</t>
  </si>
  <si>
    <t>The facility aims to finance eligible small and medium sized investments undertaken by SMEs and Mid-Caps in Israel, thereby contributing to economic resilience and employment generating activities in the country.</t>
  </si>
  <si>
    <t>Loan to Fund FLAG to support urban renewal and rehabilitation investments in cities across Bulgaria.</t>
  </si>
  <si>
    <t>The operation strengthens the resilience of Tunisian-s food supply system by increasing the storage capacity for wheat in modern silos, thus increasing efficiency and reducing losses during storage and handling.</t>
  </si>
  <si>
    <t>An investment programme for CEZ Distribuce's electricity distribution network in the Czech Republic over the period 2023- 2024. The programme includes investments in the reinforcement and refurbishment of medium and low voltage networks.</t>
  </si>
  <si>
    <t>The project concerns Esteve's R&amp;D activities in its strategic therapeutic areas in neuroscience, in particular in neurology, psychiatry and pain management. The project also focuses on gene therapy of rare diseases. In addition, the Bank's financing will support a company-wide digitalisation programme, upgrading of the manufacturing facilities and the acquisition and technical validation of advanced manufacturing equipment for spray drying within the pharmaceutical production process, as well as various investments that will bring about environmental benefits.</t>
  </si>
  <si>
    <t>This project concerns the promoter's RDI expenses in Austria in the fields of IC Substrates and Packaging technology including prototyping, pilot line and small scale production line, as well as Capex for the construction of its new research competence center in Leoben (AUT).</t>
  </si>
  <si>
    <t>The project consist of a multi-annual municipal investment programme of the City of Bielsko Biala in Poland. The EIB framework loan will support improvements in the urban transport networks and mobility, education and sport facilities, energy efficiency, environment, social housing, cultural and other urban infrastructure and services</t>
  </si>
  <si>
    <t>Co-investment facility with Inven Capital to support innovative cleantech companies.</t>
  </si>
  <si>
    <t>The proposed EIB loan aims at financing Ormazabal's RDI activities in Europe over a four year period, which are expected to further support the competitiveness of the group.</t>
  </si>
  <si>
    <t>The investment programme comprises a large number of schemes for the reinforcement and modernisation of the electricity distribution network in North- Eastern Hungary over the period 2023- 2027. It encompasses high, medium and low voltage electricity distribution schemes as well as components for network automation and control</t>
  </si>
  <si>
    <t>The project is a Structural Programme Loan (SPL) to support the City's Development Strategy alongside ESIF grant funding. The potential list of SPL allocations includes municipal schemes in urban transport (primarily tram line upgrades with smaller investments in cycle links and urban roads) with some investments in social facilities, education, culture, sports and other public infrastructure schemes. The final beneficiaries will be municipal authorities, public transport and road users, and residents. The project will support eligible investment schemes in the City of Gorzow Wielkopolski (Poland) in the 2017-2022 period. It will focus on urban development and infrastructure modernization.</t>
  </si>
  <si>
    <t>The proposed operation concerns a participation in Middle East Venture Fund IV (the "Fund"), a closed-end venture capital fund focusing on start-ups active in the digital and technology sectors in the MENA region.</t>
  </si>
  <si>
    <t>MBIL operation with the aim of supporting new lending to SMEs and MidCaps in Portugal, instrumented by purchase of investment grade tranches of a true sale securitization of consumer loans.</t>
  </si>
  <si>
    <t>Dedicated EIB loan in support of SMEs and Mid-Caps in Serbia.</t>
  </si>
  <si>
    <t>The Project concerns the 2022-2024 investment programme of the promoter focussing on the implementation of various components in the solid waste sector in Portugal. It consists of a number of investments geographically dispersed throughout the service areas covered by EGF and its 11 subsidiaries respectively.</t>
  </si>
  <si>
    <t>The project concerns a guarantee for an existing portfolio of consumer loans by the EIB Group to support SCB's lending expansion in SMEs and Mid-Caps sector including a focus on projects with Climate Action content.</t>
  </si>
  <si>
    <t>The EUR 250.0m MBIL is aimed at supporting climate action projects (100%) promoted by SMEs in Italy and other Euro denominated countries.</t>
  </si>
  <si>
    <t>Construction of two metro lines totalling of 31.25 km and 30 stations, as well as purchase of a related fleet of metro cars in Pune, Maharashtra State, West India</t>
  </si>
  <si>
    <t>EIB loan to finance investments in fleet acquisition and renewal, 100% green. This MBIL is a sub-operation under Programme Loan SPAIN CLIMATE ACTION MBIL PROGRAMME (2019-0346).</t>
  </si>
  <si>
    <t>Financing of small and medium-sized investments carried out by SMEs and Mid- Caps in a wide range of sectors (tourism, services, agriculture, R&amp;D, industry, etc). Up to 30% of the loan amount could be dedicated to eligible projects promoted by public and/or private sector entities. The operation will include a 20% window dedicated to Climate Action and Environmental Sustainability.</t>
  </si>
  <si>
    <t>The project covers the Promoter-s investments in Research, Development and Innovation (RDI) in the field of electrification technologies for agricultural machinery and power transmission systems for tractors and off-highway vehicles, material science, product-s digitalisation as well as investments to improve the Promoter-s digitalisation of processes, deployment of digital infrastructure and enhancement of cyber security. The activities will be carried out in Italy over the period between 2023 and</t>
  </si>
  <si>
    <t>2026 105MW lithium ion battery storage asset located in Gironde, France</t>
  </si>
  <si>
    <t>Investments under the Promoter's 2022- 2026 investment plan, aiming at the extension and reinforcement of the electricity transmission network throughout Portugal.</t>
  </si>
  <si>
    <t>Purchase in a several tranches of a true- sale securitization in order to stimulate lending to SMEs and MidCaps.</t>
  </si>
  <si>
    <t>Co-investment alongside Eiffel into a 744 MWp portfolio of solar energy projects in Ireland</t>
  </si>
  <si>
    <t>The project consists of a multi-annual municipal investment programme of the City of Wroclaw in Poland. The EIB framework loan will support improvements in energy efficiency, environment, urban transport networks and mobility, education and sport facilities, cultural and other urban infrastructure and services.</t>
  </si>
  <si>
    <t>Operation supporting Mid-caps in Bulgaria in sectors which are in line with the EIB's long-term mission.</t>
  </si>
  <si>
    <t>Dedicated EIB loan for SMEs and Midcaps to finance small and medium-sized projects in Spain, mainly located in the Basque Country</t>
  </si>
  <si>
    <t>Operation dedicated to financing projects carried out by sustainable SMEs and/or Midcaps in Italy with at least 30% of the total loan amount dedicated to Climate Action projects.</t>
  </si>
  <si>
    <t>The operation comprises a framework loan to co-finance the financial instrument IFRRU 2020, set up under the Portugal 2020 Partnership Agreement to support urban rehabilitation and revitalization, including the promotion of energy efficiency in housing rehabilitation.</t>
  </si>
  <si>
    <t>Financing to support SMEs and Midcaps affected by Covid19 crisis in the Walloon Region, Begium.</t>
  </si>
  <si>
    <t>Multi-year programme of investments supporting the construction and rehabilitation of municipal roads, tramways, cycling and walking, and other urban infrastructure in Sofia Municipality.</t>
  </si>
  <si>
    <t>Multi-annual investment programme into small-scale PV plants (~10 MW average nominal capacity) separated in two portfolios (14 units and 12 units, respectively), with a total installed capacity of 255 MW, at geographically dispersed locations throughout Italy, including Sardinia and Sicily</t>
  </si>
  <si>
    <t>EIB contribution to the launch of a new Global Gateway Fund (GGF), a flagship initiative that contributes to the EU's Global Gateway strategy. It will operate as a fund- of-funds focussed on high impact equity and debt operations in emerging markets.</t>
  </si>
  <si>
    <t>Soutien financier à la mise en oeuvre de la stratégie en matière de mobilité durable pour l-agglomération urbaine de Lyon telle qu'elle est énoncée dans son dernier Plan de Déplacements Urbains (PDU).</t>
  </si>
  <si>
    <t>The project consists of the development and modernisation of the Promoter's electricity distribution network throughout several Spanish regions.</t>
  </si>
  <si>
    <t>Construction and operation of an offshore wind park with a total capacity of 600 MW in the North Sea 55 km north of the Dutch island Schiermonnikoog.</t>
  </si>
  <si>
    <t>The project concerns a large scale, fixed- bottom offshore wind farm with a total nominal capacity of 960 MW, comprising 64 wind turbines of 15 MW unit capacity, monopile foundations and inter-array cabling. The grid connection, comprising an offshore converter station as well as two HVDC export cables at a distance of over 120km subsea and 110km onshore, is implemented by the responsible Transmission System Operator (TSO) outside the scope of the Bank-s financing.</t>
  </si>
  <si>
    <t>Financing of innovative SMEs and Mid- caps through the promoter's financing arm Trumpf Financial Services GmbH</t>
  </si>
  <si>
    <t>The EIB financing will support the promoter's research and development programme in 2021-2024. The promoter develops and produces specialty chemicals including additives, coatings, sealants and adhesives, effect pigments, impregnating resins and varnishes. The RDI programme has a strong focus on environmental sustainability</t>
  </si>
  <si>
    <t>Interconnexion électrique entre les pays membres de l'OMVG (Organisation de Mise en Valeur du fleuve Gambie: Sénégal, La Gambie, Guinée Bissau et Guinée Conakry).</t>
  </si>
  <si>
    <t>Investment programme for the construction and expansion of wastewater collection and treatment facilities in the vicinity of Lake Qarun (Fayoum Governorate). The programme will be implemented in two phases.</t>
  </si>
  <si>
    <t>Rehabilitation and upgrading of key national roads sections, mainly on extended trans European corridors going through the country.</t>
  </si>
  <si>
    <t>The proposed operation consists of an equity participation in Partech Africa II (-the Fund-), a venture capital fund focusing on start-ups and high-growth SMEs active in the digital and technology sectors in Africa.</t>
  </si>
  <si>
    <t>The project consists of several schemes of renewal and modernisation of the existing Estonian railway network, including the modernisation of the tracks, signaling and traffic control systems.</t>
  </si>
  <si>
    <t>The project concerns the acquisition of 100 electric trainsets and 42 electric locomotives for operation on the Danish railway network to replace existing, age expiring trains, as well as retrofitting with ERTMS on-board units 34 existing trainsets for operation between Denmark and Sweden across Oresund.</t>
  </si>
  <si>
    <t>Regional - ACP</t>
  </si>
  <si>
    <t>Palestine</t>
  </si>
  <si>
    <t>Regional - Central Africa</t>
  </si>
  <si>
    <t>New Caledonia</t>
  </si>
  <si>
    <t>Multiple
Beneficiary Intermediated Loan</t>
  </si>
  <si>
    <t>Equity/Quasi- equity</t>
  </si>
  <si>
    <t>Multiple Beneficiary Intermediated
Loan</t>
  </si>
  <si>
    <t>Investment
loan</t>
  </si>
  <si>
    <t>BELABO- NGAOUNDERE RAILWAY RENEWAL CAMEROON</t>
  </si>
  <si>
    <t>FRENCH OFFSHORE ROUND 1 - COURSEULLES- SUR-MER</t>
  </si>
  <si>
    <t>TRANSTU - MATERIEL ROULANT FERROVIAIRE</t>
  </si>
  <si>
    <t>UBBL COVID19 RESPONSE FOR SMES &amp; MIDCAPS LOAN</t>
  </si>
  <si>
    <t>PROGRAMME DE SCOLARISATION RURALE</t>
  </si>
  <si>
    <t>WROCLAW TRAMWAY</t>
  </si>
  <si>
    <t>MOLDOVA ENERGY EFFICIENCY</t>
  </si>
  <si>
    <t>ENI RENEWABLE ENERGY GENERATION PHASE II</t>
  </si>
  <si>
    <t>RIO SALADO FLOOD PROTECTION PROGRAMME</t>
  </si>
  <si>
    <t>TATRA LEASING SK LOAN FOR SMES AND MIDCAPS III</t>
  </si>
  <si>
    <t>NORMANDIE MATERIEL ROULANT</t>
  </si>
  <si>
    <t>VOCATIONAL EDUCATION AND TRAINING IN UKRAINE</t>
  </si>
  <si>
    <t>NATIONAL ROADS III</t>
  </si>
  <si>
    <t>SARDINIA URBAN DEVELOPMENT FUND FINANCING</t>
  </si>
  <si>
    <t>NEW THERMAL STORAGE MANUFACTURING PLANT (EDP)</t>
  </si>
  <si>
    <t>SELECTIVE EUROPEAN TRANSPORTATION EQUIPMENT FUND</t>
  </si>
  <si>
    <t>PFR REGIONAL DEVELOPMENT FL</t>
  </si>
  <si>
    <t>BDE WATER AND SANITATION</t>
  </si>
  <si>
    <t>PROVENCE GRAND LARGE FLOATING OFFSHORE (EDP)</t>
  </si>
  <si>
    <t>BNP LEASING PL
LOAN FOR SMES&amp;MIDCAPS AND CLIMATE</t>
  </si>
  <si>
    <t>WWTP MITROVICA</t>
  </si>
  <si>
    <t>ISP SOCIAL ACTIVITIES MBIL IV</t>
  </si>
  <si>
    <t>JORDAN VALLEY WATER RESOURCES</t>
  </si>
  <si>
    <t>VALENCIA ENERGY EFFICIENT SOCIAL HOUSING</t>
  </si>
  <si>
    <t>SABADELL RISK SHARING SMES &amp; MIDCAPS COVID-19</t>
  </si>
  <si>
    <t>UKRAINE GRAIN STORAGE AND
EQUIPMENT</t>
  </si>
  <si>
    <t>UKT WATER DISTRIBUTION</t>
  </si>
  <si>
    <t>INTERCONNEXION ANTANANARIVO TOAMASINA PRIRTEM-1</t>
  </si>
  <si>
    <t>JORDAN LOAN FOR SME RESILIENCE FACILITY</t>
  </si>
  <si>
    <t>RLB STEIERMARK ENHANCED SME &amp; MIDCAP SUPPORT</t>
  </si>
  <si>
    <t>CLONCREEN WIND FARM</t>
  </si>
  <si>
    <t>PV HYBRID STORAGE SYSTEM DEMO PROJECT (EDP)</t>
  </si>
  <si>
    <t>PKN ORLEN BIOREFINERY &amp; RDI</t>
  </si>
  <si>
    <t>EURALIS RDI PROGRAMME</t>
  </si>
  <si>
    <t>PORTS OCCITANS</t>
  </si>
  <si>
    <t>FLANDERS SUSTAINABLE WASTEWATER TREATMENT (AQF)</t>
  </si>
  <si>
    <t>FLEET RENEWAL LOAN FOR SMES &amp; MIDCAPS SAN &amp; SCF</t>
  </si>
  <si>
    <t>DE LAGE LANDEN SUSTAINABILITY L4SME-MIDCAPS</t>
  </si>
  <si>
    <t>UPPER SILESIA URBAN FRAMEWORK PROGRAMME</t>
  </si>
  <si>
    <t>UBI ENHANCED SME AND MIDCAP SUPPORT</t>
  </si>
  <si>
    <t>GERMAN ROLLING STOCK - REGENSBURG DONAUTAL</t>
  </si>
  <si>
    <t>LOAN FOR AGRICULTURAL SMES AND MIDCAPS SPAIN II</t>
  </si>
  <si>
    <t>BORSSELE 1 AND 2 OFFSHORE WIND FARM</t>
  </si>
  <si>
    <t>LAPLAND CENTRAL HOSPITAL</t>
  </si>
  <si>
    <t>ISP BIH LOAN FOR SMES AND PRIORITY PROJECTS IV</t>
  </si>
  <si>
    <t>SENEGAL DECHETS SOLIDES (PROMOGED) &amp; COVID-19</t>
  </si>
  <si>
    <t>GAA INVESTMENT PROGRAMME</t>
  </si>
  <si>
    <t>LIMBURGS ENERGIE FONDS 2</t>
  </si>
  <si>
    <t>ALCO SOLAR PV GREEN ENERGY LOAN</t>
  </si>
  <si>
    <t>AM HIGHTECH AND SUSTAINABLE STEEL RDI - COVID19</t>
  </si>
  <si>
    <t>BANKIA SMES &amp; YOUTH EMPLOYMENT</t>
  </si>
  <si>
    <t>BPI CLIMATE MIDCAP RISK SHARING PLATFORM</t>
  </si>
  <si>
    <t>ARCADIS OST I OFFSHORE WIND GREEN ENERGY LOAN</t>
  </si>
  <si>
    <t>UZBEKISTAN SOLAR IPP</t>
  </si>
  <si>
    <t>REGIONAL ROLLING STOCK MALAB II</t>
  </si>
  <si>
    <t>VIENNA SCHOOL PPP CAMPI RAPPACHGASSE AND LANDGUT</t>
  </si>
  <si>
    <t>BADEN- WUERTTEMBERG WATER SECURITY CLIMATE ACTION</t>
  </si>
  <si>
    <t>CIH L4SMES&amp;MIDCAP- COVID19
RESPONSE</t>
  </si>
  <si>
    <t>SENEGAL EAU POTABLE &amp; COVID- 19</t>
  </si>
  <si>
    <t>AFFORDABLE HOUSING AUSTRIA HYPO NOE (PL)</t>
  </si>
  <si>
    <t>FONDS TOURISME COTE D AZUR</t>
  </si>
  <si>
    <t>CENTRAL BOHEMIA REGIONAL INFRASTRUCTURE</t>
  </si>
  <si>
    <t>SEVILLA WATER INFRASTRUCTURE</t>
  </si>
  <si>
    <t>DE LAGE LANDEN CIRCULARITY L4SME-MIDCAPS II</t>
  </si>
  <si>
    <t>RABOBANK IMPACT LOAN FOR SMES AND MIDCAPS VI</t>
  </si>
  <si>
    <t>PLT RENEWABLES GREEN ENERGY LOAN</t>
  </si>
  <si>
    <t>BGK SOCIAL &amp; AFFORDABLE HOUSING</t>
  </si>
  <si>
    <t>DEUTSCHE TELEKOM FIBRE ROLLOUT</t>
  </si>
  <si>
    <t>SOLARIA CASTILIAN PV PLANTS</t>
  </si>
  <si>
    <t>SORBONNE BUSINESS INCUBATOR BUILDING</t>
  </si>
  <si>
    <t>NORDEA ENHANCED SUPPORT FOR SMES AND MID- CAPS</t>
  </si>
  <si>
    <t>STUTTGART ROLLING STOCK ERTMS RETROFIT</t>
  </si>
  <si>
    <t>COVID19 DISASTER PREVENTION &amp; CLIMATE ADAPTATION</t>
  </si>
  <si>
    <t>STOCKHOLM ALBANO CAMPUS</t>
  </si>
  <si>
    <t>SANTANDER SUSTAINABLE SME ABS</t>
  </si>
  <si>
    <t>AENA COVID-19 GREEN ENERGY LOAN FL</t>
  </si>
  <si>
    <t>KYIV CITY URBAN ELECTRIC TRANSPORT</t>
  </si>
  <si>
    <t>BUCHAREST S6 ENERGY EFFICIENCY II</t>
  </si>
  <si>
    <t>DISTRIBUTION EAU DE PARIS</t>
  </si>
  <si>
    <t>VALEO RDI FOR ELECTRIC VEHICLES AND CAR SAFETY</t>
  </si>
  <si>
    <t>KOMERCNI BANKA COVID19 RESPONSE FOR SME&amp;MIDCAPS</t>
  </si>
  <si>
    <t>UNICREDIT HU COVID-19 RESPONSE FOR SMES&amp;MIDCAPS</t>
  </si>
  <si>
    <t>DEUTSCHE BANK COVID-19 ABS FOR SMES &amp; MIDCAPS</t>
  </si>
  <si>
    <t>RENEWCELL TEXTILE RECYCLING DEMO PLANT (EDP)</t>
  </si>
  <si>
    <t>NORTHVOLT ETT - LARGE SCALE BATTERY PLANT</t>
  </si>
  <si>
    <t>SCF ITALY LOAN SMES &amp; MIDCAPS</t>
  </si>
  <si>
    <t>HELLENIC DEVELOPMENT BANK LOAN FOR SMES MIDCAPS</t>
  </si>
  <si>
    <t>ELECTRICA DISTRIBUTION NETWORK UPGRADE</t>
  </si>
  <si>
    <t>OWENINNY ONSHORE WIND FARM PHASE 2</t>
  </si>
  <si>
    <t>MEDWAY CARGO ROLLING STOCK</t>
  </si>
  <si>
    <t>IBERDROLA INNOVATION &amp; SUSTAINABILITY</t>
  </si>
  <si>
    <t>SAFRAN DECARBONISATION RDI PROGRAM</t>
  </si>
  <si>
    <t>EU FUNDS CO- FINANCING ANDALUCIA 2014-
2020</t>
  </si>
  <si>
    <t>EXIMBANKA SK
COVID-19 RESPONSE SMES AND MID-CAPS</t>
  </si>
  <si>
    <t>ESPOO EDUCATION INFRASTRUCTURE II</t>
  </si>
  <si>
    <t>ICF RAPID COVID-19 RESPONSE FOR SMES &amp; MIDCAPS</t>
  </si>
  <si>
    <t>HEP RENEWABLE ENERGY CROATIA</t>
  </si>
  <si>
    <t>SRDF LOAN FOR SMES &amp; OTHER PRIORITIES (COVID- 19)</t>
  </si>
  <si>
    <t>ASSAINISSEMENT PLUVIAL DE VILLES DU BENIN</t>
  </si>
  <si>
    <t>BANDESAL SUSTAINABLE ENERGY AND COVID-19 SMES</t>
  </si>
  <si>
    <t>ELECTRICAL SOLUTIONS RDI PROGRAMME - COVID-19</t>
  </si>
  <si>
    <t>ISP RO COVID-19 RESPONSE FOR SMES &amp; MIDCAPS</t>
  </si>
  <si>
    <t>SNAM CLIMATE ACTION FL</t>
  </si>
  <si>
    <t>ICO COVID-19 RESPONSE FOR SMES AND
MIDCAPS SPAIN</t>
  </si>
  <si>
    <t>BGK MUNICIPAL FACILITY &amp; COVID 19 RESPONSE</t>
  </si>
  <si>
    <t>KOSOVO COVID19 RESPONSE FOR SMES</t>
  </si>
  <si>
    <t>TIM DATA CENTRES AND FIXED NETWORKS UPGRADE</t>
  </si>
  <si>
    <t>SG EQUIPMENT FINANCE BENELUX COVID19 RESPONSE</t>
  </si>
  <si>
    <t>UKRAINE GRAIN
STORAGE AND EQUIPMENT</t>
  </si>
  <si>
    <t>AVANTCARD ENERGY EFFICIENCY PF4EE FL</t>
  </si>
  <si>
    <t>REGION AUVERGNE RHONE ALPES - MATERIEL ROULANT</t>
  </si>
  <si>
    <t>COVID-19 SERBIAN GOVERNMENT SUPPORT SMES&amp;MIDCAPS</t>
  </si>
  <si>
    <t>COVID-19 IASI REGIONAL HOSPITAL</t>
  </si>
  <si>
    <t>GREECE COVID-19 RESPONSE FOR SMES &amp; MIDCAPS</t>
  </si>
  <si>
    <t>EU FUNDS CASTILLA Y LEON CO-FINANCING 2014
20</t>
  </si>
  <si>
    <t>RAIFFEISEN LEASING ABS SMES AND MID-CAPS COVID19</t>
  </si>
  <si>
    <t>ARVEDI RDI &amp; ADVANCED MANUFACTURING TECHNOLOGY</t>
  </si>
  <si>
    <t>PFR COVID-19 SUPPORT TO SMES IN POLAND</t>
  </si>
  <si>
    <t>PLASTIC DELAMINATION RECYCLING DEMO PLANT (EDP)</t>
  </si>
  <si>
    <t>ERLANGEN SOCIAL AND AFFORDABLE HOUSING</t>
  </si>
  <si>
    <t>UCBS COVID-19 RESPONSE SMES &amp; MIDCAPS LOAN</t>
  </si>
  <si>
    <t>CDC SECTEUR PUBLIC MBIL</t>
  </si>
  <si>
    <t>ALRIJNE REGIONAL SUSTAINABLE HEALTHCARE</t>
  </si>
  <si>
    <t>DOLOMITI ENERGIA 2021 - 2024 INVESTMENT PLAN</t>
  </si>
  <si>
    <t>CARBIOS PET BIO- RECYCLING DEMO PLANT (EDP)</t>
  </si>
  <si>
    <t>TRENTO INFRA RENEWABLE ENERGY &amp; OTHER PRIOR II</t>
  </si>
  <si>
    <t>VILNIUS HEATING CAPEX PROGRAMME</t>
  </si>
  <si>
    <t>EDUCATION YVELINES</t>
  </si>
  <si>
    <t>OEEB - COVID19 ACP FACILITY FOR SMES</t>
  </si>
  <si>
    <t>BPCE SPORTS INFRASTRUCTURE MBIL</t>
  </si>
  <si>
    <t>BPCE ACTION POUR LE CLIMAT II</t>
  </si>
  <si>
    <t>UCB INFLEXIO NEW MANUFACTURING PLANT AND R&amp;D</t>
  </si>
  <si>
    <t>SOMACYL WATER INFRASTRUCTURE</t>
  </si>
  <si>
    <t>SCM WOODWORKING MACHINERY RDI 2021-24</t>
  </si>
  <si>
    <t>COMMUNAUTE FRANCAISE (BE) EDUCATION INFRA</t>
  </si>
  <si>
    <t>BARCELONA COVID- 19 SOCIAL AND EFFICIENT HOUSING</t>
  </si>
  <si>
    <t>COLLEGES D ALSACE</t>
  </si>
  <si>
    <t>COLLECTIVITES VS COVID 19 LE NORD</t>
  </si>
  <si>
    <t>FLEET RENEWAL COVID-19 SMES &amp; MIDCAPS SAN &amp; SCF</t>
  </si>
  <si>
    <t>HALDOR TOPSOE INNOVATIVE CATALYSTS SOLUTIONS</t>
  </si>
  <si>
    <t>FIBRE OPTIC NETWORK EXPANSION POLAND (FONEXP)</t>
  </si>
  <si>
    <t>ELECTROLUX SUSTAINABLE HOME APPLIANCES</t>
  </si>
  <si>
    <t>CEZ DISTRIBUTION NETWORK UPGRADE II</t>
  </si>
  <si>
    <t>ENGIE SOLUTIONS DHC NETWORKS</t>
  </si>
  <si>
    <t>BNL ENHANCED COVID19 SME AND MIDCAP SUPPORT</t>
  </si>
  <si>
    <t>SAAR LB CLIMATE ACTION MBIL II</t>
  </si>
  <si>
    <t>EMCAF EMERGING MARKET CLIMATE ACTION FUND</t>
  </si>
  <si>
    <t>URBAN TRANSPORT INFRASTRUCTURE FRAMEWORK EGYPT</t>
  </si>
  <si>
    <t>COVID-19 RESPONSE NORTH MACEDONIA - DBNM</t>
  </si>
  <si>
    <t>BOZEN ENERGY EFFICIENT SOCIAL HOUSING</t>
  </si>
  <si>
    <t>TERNA - NETWORK MODERNISATION AND DEVELOPMENT</t>
  </si>
  <si>
    <t>GEORGIA LOAN FOR SMES OUTREACH
INITIATIVE</t>
  </si>
  <si>
    <t>GREEN MOBILITY HYDROGEN TRAIN GRONINGEN</t>
  </si>
  <si>
    <t>BANQUE MISR COVID 19 LOAN FOR SMES AND MIDCAPS</t>
  </si>
  <si>
    <t>BENIN RESILIENCE ECONOMIQUE COVID 19</t>
  </si>
  <si>
    <t>MOROCCO SME PUBLIC SUPPORT COVID-19 RESPONSE</t>
  </si>
  <si>
    <t>IPSE DE BRUGGEN SUSTAINABLE LONG-TERM CARE</t>
  </si>
  <si>
    <t>PRESOV REGIONAL INFRASTRUCTURE III</t>
  </si>
  <si>
    <t>SMAT WATER NETWORK INVESTMENTS</t>
  </si>
  <si>
    <t>CMZRB LOAN FOR MUNICIPAL &amp; REGIONAL DEVELOPMENT</t>
  </si>
  <si>
    <t>INGETEAM ENERGY SOLUTIONS RDI</t>
  </si>
  <si>
    <t>WARSAW II METRO LINE EXTENSION</t>
  </si>
  <si>
    <t>INNOVATIVE TRAINS
- NORTH EAST GERMANY</t>
  </si>
  <si>
    <t>TB CLEAN URBAN TRANSPORT FLEET RENEWAL</t>
  </si>
  <si>
    <t>CLUJ REGIONAL HOSPITAL</t>
  </si>
  <si>
    <t>INTERCONNEXION ELECTRIQUE 225 KV GUINEE-MALI</t>
  </si>
  <si>
    <t>GINKGO III - GREEN INFRASTRUCTURE (NCFF)</t>
  </si>
  <si>
    <t>UNITRANCHE BRIDGE FINANCING</t>
  </si>
  <si>
    <t>GRAZ STRASSENBAHN 2023PLUS</t>
  </si>
  <si>
    <t>DAMU COVID-19 LOAN FOR SMES</t>
  </si>
  <si>
    <t>POSTE ITALIANE AUTOMATISATION AND DIGITALISATION</t>
  </si>
  <si>
    <t>CR BOLZANO LOAN FOR SMES AND MIDCAPS III</t>
  </si>
  <si>
    <t>AGRICOVER LOAN FOR SMES II</t>
  </si>
  <si>
    <t>BUCHAREST S2 ENERGY EFFICIENCY</t>
  </si>
  <si>
    <t>SUSTAINABLE AND EFFICIENT PAPER PRODUCTION</t>
  </si>
  <si>
    <t>HIGH-TECHNOLOGY AUTOMOTIVE RDI</t>
  </si>
  <si>
    <t>INBRE RUN OF RIVER HYDRO</t>
  </si>
  <si>
    <t>VALENCIA - LA ENCINA RAILWAY LINE</t>
  </si>
  <si>
    <t>AVE Y VASCA EXTENSION</t>
  </si>
  <si>
    <t>ERTMS &amp; SAFETY INFRASTRUCTURE</t>
  </si>
  <si>
    <t>HEMSO HEALTH AND OTHER COMMUNITY INFRASTRUCTURES</t>
  </si>
  <si>
    <t>MATERIEL ROULANT REGION HAUTS DE FRANCE</t>
  </si>
  <si>
    <t>LCL SOUTIEN ZONES MEDICALES EN TENSION MBIL</t>
  </si>
  <si>
    <t>TRAMTRAINS
BADEN- WUERTTEMBERG</t>
  </si>
  <si>
    <t>GEFA KMU DARLEHEN III</t>
  </si>
  <si>
    <t>RVS LOAN FOR SMES MIDCAPS &amp; OTHER OBJECTIVES II</t>
  </si>
  <si>
    <t>ENERGA ELECTRICITY DISTRIBUTION</t>
  </si>
  <si>
    <t>DE LAGE LANDEN LOAN FOR SMES&amp;MIDCAPS NORDICS IV</t>
  </si>
  <si>
    <t>MEDITERRANEAN RAILWAY CORRIDOR</t>
  </si>
  <si>
    <t>HFA IRISH SOCIAL &amp; AFFORDABLE HOUSING PROGRAMME</t>
  </si>
  <si>
    <t>ALTUM COVID-19 CRISIS RESPONSE LOAN FOR SMES</t>
  </si>
  <si>
    <t>MODERNISIERUNG KLINIKEN KABEG</t>
  </si>
  <si>
    <t>PKO BP MBIL IV</t>
  </si>
  <si>
    <t>EFL COVID19 CRISIS RESPONSE FOR SME&amp;MIDCAPS PL</t>
  </si>
  <si>
    <t>BFCM - PROFESSIONS MEDICALES MBIL</t>
  </si>
  <si>
    <t>AFFORDABLE HOUSING AUSTRIA ERSTE BANK (PL)</t>
  </si>
  <si>
    <t>TAURON ELECTRICITY DISTRIBUTION III</t>
  </si>
  <si>
    <t>KRAKOW INTELLIGENT AND SUSTAINABLE DEVELOPMENT</t>
  </si>
  <si>
    <t>ICO SUPPORT
SMES &amp; MIDCAPS INTERNATIONALISA TION</t>
  </si>
  <si>
    <t>ENERGY EFFICIENT RENOVATIONS</t>
  </si>
  <si>
    <t>BASQUE COUNTRY LOAN FOR SMES AND MIDCAPS</t>
  </si>
  <si>
    <t>SUSTAINABLE DAIRY RDI</t>
  </si>
  <si>
    <t>EU FUNDS CO- FINANCING 2014-
2020 (GR)</t>
  </si>
  <si>
    <t>PALESTINE PRIVATE SECTOR COVID-19 RESPONSE</t>
  </si>
  <si>
    <t>DOEHLER NATURAL INGREDIENTS RDI</t>
  </si>
  <si>
    <t>ARKEA RENEWABLE ENERGY FL</t>
  </si>
  <si>
    <t>ASA LIVORNO WATER INFRA UPGRADES</t>
  </si>
  <si>
    <t>TENNET EEMSHAVEN - VIERVERLATEN 380KV</t>
  </si>
  <si>
    <t>CO-INVESTMENT OMNES WIND
FINLAND</t>
  </si>
  <si>
    <t>SCA RENEWABLE PACKAGING</t>
  </si>
  <si>
    <t>BANCA MARCH RS COVID19 RESPONSE FOR SMES&amp;MIDCAPS</t>
  </si>
  <si>
    <t>BBVA RS COVID19 RESPONSE FOR SMES&amp;MIDCAPS</t>
  </si>
  <si>
    <t>COVID-19 ITALIAN HEALTHCARE FL</t>
  </si>
  <si>
    <t>SPAR&amp;BAU ENERGY EFFICIENT HOUSING</t>
  </si>
  <si>
    <t>WIND TECHNOLOGY RDI</t>
  </si>
  <si>
    <t>PALESTINE SME COVID-19 SUSTAINABILITY PROGRAMME</t>
  </si>
  <si>
    <t>ENERGY EFFICIENT REFURBISHMENTS SPAIN &amp; PORTUGAL</t>
  </si>
  <si>
    <t>POLAND RURAL DEVELOPMENT CO- FINANCING II</t>
  </si>
  <si>
    <t>TAMWEELCOM MICROFINANCE LOAN</t>
  </si>
  <si>
    <t>BOURGOGNE- FRANCHE-COMTE INVESTMENT PROGRAMME</t>
  </si>
  <si>
    <t>BIB COVID19 RESPONSE SMES &amp; MIDCAPS LOAN</t>
  </si>
  <si>
    <t>EAU DE PARIS BIODIVERSITY (NCFF)</t>
  </si>
  <si>
    <t>POLISH ACADEMY OF SCIENCES IV</t>
  </si>
  <si>
    <t>POLISH NATIONAL SCIENCE CENTRE</t>
  </si>
  <si>
    <t>JASMINE PRIVATE MARKET FUND I</t>
  </si>
  <si>
    <t>UCI BUILDING RENOVATION MBIL</t>
  </si>
  <si>
    <t>HYPO TIROL MBIL</t>
  </si>
  <si>
    <t>SECURITY INNOVATION &amp; DIGITAL TRANSFORMATION</t>
  </si>
  <si>
    <t>CIRCULATE CAPITAL OCEAN FUND I - B</t>
  </si>
  <si>
    <t>ENDA TAMWEEL MICROFINANCE LOAN</t>
  </si>
  <si>
    <t>REHABILITATION URBAINE GRENOBLE</t>
  </si>
  <si>
    <t>HUB PORTUALE DI RAVENNA</t>
  </si>
  <si>
    <t>KRAKOW WATER
AND SANITATION</t>
  </si>
  <si>
    <t>BVG FAHRZEUGBESCHA FFUNG BERLIN</t>
  </si>
  <si>
    <t>GEF LATAM CLIMATE SOLUTIONS FUND III</t>
  </si>
  <si>
    <t>RLB OO LOAN FOR SMES AND MIDCAPS IV</t>
  </si>
  <si>
    <t>SAPA INNOVATIVE &amp; SUSTAINABLE VEHICLE COMPONENTS</t>
  </si>
  <si>
    <t>IFIS LOAN FOR SMES AND CLIMATE ACTION</t>
  </si>
  <si>
    <t>UNICREDIT CLIMATE ACTION FL ITALY</t>
  </si>
  <si>
    <t>ERCROS RDI AND MODERNIZATION</t>
  </si>
  <si>
    <t>UC ENHANCED COVID19 SME &amp; MIDCAP SUPPORT II</t>
  </si>
  <si>
    <t>CZESTOCHOWA SUSTAINABLE DEVELOPMENT</t>
  </si>
  <si>
    <t>MECHATRONIC AND CABLE MANUFACTURING MAGHREB</t>
  </si>
  <si>
    <t>NEXANS ELECTRIFICATION RDI</t>
  </si>
  <si>
    <t>ESSITY HEALTH AND HYGIENE PRODUCTS RDI</t>
  </si>
  <si>
    <t>EDUCATION VAL-DE- MARNE</t>
  </si>
  <si>
    <t>BOS BANK LOAN FOR SME MIDCAPS AND CLIMATE ACTION</t>
  </si>
  <si>
    <t>REGION GRAND- EST MATERIEL ROULANT</t>
  </si>
  <si>
    <t>S6 TRI-CITY RING ROAD</t>
  </si>
  <si>
    <t>BOLOGNA CLIMATE ACTION &amp; URBAN REGENERATION FL</t>
  </si>
  <si>
    <t>CITYJET REGIONAL ROLLING STOCK</t>
  </si>
  <si>
    <t>MVM TRANSMISSION NETWORK UPGRADE</t>
  </si>
  <si>
    <t>NS RAIL ROLLING STOCK EXPANSION</t>
  </si>
  <si>
    <t>SVILUPPO SOSTENIBILE REGIONE LAZIO COVID-19 FL</t>
  </si>
  <si>
    <t>BRIANZACQUE GREEN LOAN</t>
  </si>
  <si>
    <t>IFIS LOAN FOR SMES AND OTHER PRIORITIES</t>
  </si>
  <si>
    <t>S14 EXPRESSWAY LODZ WESTERN BYPASS</t>
  </si>
  <si>
    <t>SPANISH SUBURBAN AND REGIONAL ROLLING STOCK</t>
  </si>
  <si>
    <t>CIH
L4SMES&amp;MIDCAP- COVID19 RESPONSE</t>
  </si>
  <si>
    <t>SGEF CZ CLIMATE ACTION AND OTHER PRIORITIES II</t>
  </si>
  <si>
    <t>RENOUVELLEMENT METRO MARSEILLE</t>
  </si>
  <si>
    <t>EDUCATION GIRONDE</t>
  </si>
  <si>
    <t>PRYSMIAN RDI PLAN EUROPE</t>
  </si>
  <si>
    <t>ALBA LEASING LOAN FOR SME AND MIDCAPS VII</t>
  </si>
  <si>
    <t>WROCLAW WATER &amp; WASTEWATER PROJECT II</t>
  </si>
  <si>
    <t>TALLINN SUSTAINABLE INFRASTRUCTURE</t>
  </si>
  <si>
    <t>AFRIGREEN DEBT FUND</t>
  </si>
  <si>
    <t>SID BANKA MUNICIPAL INFRASTRUCTURE MBIL</t>
  </si>
  <si>
    <t>CEPS TRANSMISSION NETWORK UPGRADE - GREEN LOAN</t>
  </si>
  <si>
    <t>EDERLAN SUSTAINABLE RDI &amp; DIGITAL TRANSFORMATION</t>
  </si>
  <si>
    <t>NEOENERGIA GREEN RENEWABLE ENERGY GENERATION FL</t>
  </si>
  <si>
    <t>CO-INVESTMENT DWS RAILCAR LEASING</t>
  </si>
  <si>
    <t>ENEL ITALIA CLIMATE ACTION FL</t>
  </si>
  <si>
    <t>OASEN SUSTAINABLE WATER SUPPLY</t>
  </si>
  <si>
    <t>ONEE-AEP AMELIORATION ET ASSAINISSEMENT II</t>
  </si>
  <si>
    <t>NEDBANK PRIVATE SECTOR FACILITY 3</t>
  </si>
  <si>
    <t>NORDLINK HVDC PROJECT</t>
  </si>
  <si>
    <t>COVID 19 RAPID RESPONSE TO THE MALDIVES</t>
  </si>
  <si>
    <t>BADEN- WURTTEMBERG REGIONAL ROLLING STOCK &amp; ERTMS</t>
  </si>
  <si>
    <t>PACIFIC OCTS COVID-19 FINANCIAL SECTOR FACILITY</t>
  </si>
  <si>
    <t>UKRAINE DCFTA SUPPORT FACILITY</t>
  </si>
  <si>
    <t>TRAMWAJE SLASKIE II</t>
  </si>
  <si>
    <t>CALEF - PAN- EUROPEAN RENEWABLE ENERGY FL</t>
  </si>
  <si>
    <t>BDMG CLIMATE ACTION FL II</t>
  </si>
  <si>
    <t>WESTMETRO ESPOO EXTENSION</t>
  </si>
  <si>
    <t>MOLDOVA RAIL INFRASTRUCTURE AND ROLLING STOCK FL</t>
  </si>
  <si>
    <t>The project consists of
renewal of a section of the single-track non-electrified railway line between Belabo and Ngaounderé of around 330km.</t>
  </si>
  <si>
    <t>Design, build, maintain and operate a 450 MW offshore windfarm 10 km off the French coast.</t>
  </si>
  <si>
    <t>Le Projet porte sur l'acquisition de 18 rames pour les besoins d'exploitation de la ligne de banlieue Tunis Goulette Marsa (TGM) à Tunis. Le nouveau matériel roulant est destiné à remplacer le parc actuel en service depuis environ 40 ans et devenu obsolète.</t>
  </si>
  <si>
    <t>Loan to UniCredit Bank AD Banja Luka - Bosnian subsidiary of UniCredit S.p.A. to finance liquidity needs and eligible investments promoted by SMEs and Mid-Caps affected by the COVID-19 crisis in Bosnia and Herzegovina.□</t>
  </si>
  <si>
    <t>The proposed operation
concerns the construction of up to 150 rural primary schools and ancillary infrastructure.</t>
  </si>
  <si>
    <t>Procurement of new trams,
modernisation of existing trams and modernisation of rectifier stations in the City of Wroclaw.</t>
  </si>
  <si>
    <t>The operation is a framework loan (FL) in support of sustainable energy efficiency improvements targeting public and residential  buildings in various cities in the Republic of Moldova. Part of the allocations under the FL has already been identified ex ante and consists of the refurbishment of 139 public buildings. The remainder of the pipeline of allocations will be further developed by the Energy Efficiency Agency , the promoter, with advisory support.</t>
  </si>
  <si>
    <t>The project concerns a Framework Loan (FL) for the implementation of a number of renewable energy (RE) plants (solar PV and onshore wind) schemes in Italy, promoted by ENI.</t>
  </si>
  <si>
    <t>The project will finance the measures included in the Integrated Salado River Basin Management Plan (PMI), thus
(i) enhance flood protection and (ii) strengthen the
capacity of the responsible institutions for integrated water resources monitoring and management in the
Salado River Basin.</t>
  </si>
  <si>
    <t>Dedicated EIB loan to finance
SMEs and Mid-Caps investments via leasing mainly in Slovakia.</t>
  </si>
  <si>
    <t>Acquisition de 64 rames électriques pour les services intercités des deux axes Paris - Rouen - Le Havre et Paris-Caen/Cherbourg et les services régionaux TER sur le réseau ferroviaire en Normandie, et les travaux sur les infrastructures liés à la mise en service des nouvelles rames.</t>
  </si>
  <si>
    <t>The EU4Skills programme, and by extension the project, comprises three components: The modernisation of vocational education and training (VET) infrastructure, including the development of up to 13 VET Centres of Excellence (CoEs) and the modernisation of selected VET schools through smaller renovation measures across 17 Ukrainian regions; Technical assistance - including capacity building, advice and support - for the national authorities and main stakeholders to develop and implement strategic documents, a modern VET governance framework, and an effective VET funding mechanism at the national and regional level; and Technical assistance - including capacity building, advice and support - to implement measures improving the quality of VET education, the relevance of qualifications, and the effectiveness of labour market policies and career guidance.</t>
  </si>
  <si>
    <t>The project consists of the construction and improvement of roads and motorways implemented by the Public Works Department of the Ministry of Transport, Communication and Works in the Republic of Cyprus.</t>
  </si>
  <si>
    <t>Financing for an Urban
Development Fund in the cohesion region of Sardinia (Italy) to support new investments in the area of sustainable urban development, energy efficiency and renewable energy. The loan will be provided under the Italian Urban Development Funds Programme (2015-0753)</t>
  </si>
  <si>
    <t>The project consists of the financing of a production plant for the commercial roll-out of innovative, cost-competitive large-scale, long-duration thermal energy storage units suitable for different market applications and segments.</t>
  </si>
  <si>
    <t>The Fund will finance exclusively the acquisition of railway freight wagons and river barges to be leased predominantly in the EU.</t>
  </si>
  <si>
    <t>Framework loan to regional development agency in the Cohesion region of Pomorskie (Poland) to support new eligible sustainable urban development schemes. This is a Sub-operation under the POLISH REGIONAL DEVELOPMENT AGENCIES PROGRAMME LOAN  (2016-
0564).</t>
  </si>
  <si>
    <t>Intermediated framework loan
through Ecuador's development bank to partly finance investment projects in the  sanitation sector and located throughout the country.</t>
  </si>
  <si>
    <t>Design, construction, financing and operation of a 24MW floating offshore windfarm located off the coast of Faraman (Provence Alpes Côte d'Azur, France)</t>
  </si>
  <si>
    <t>Project supporting funding to
SMEs and Midcaps in Poland, with a substantial Climate Action component</t>
  </si>
  <si>
    <t>Construction of wastewater treatment facility and construction/rehabilitation of sewerage network in the district of Mitrovica, Kosovo.</t>
  </si>
  <si>
    <t>MBIL to finance small and medium sized investments promoted by non-for profit private sector entities of small and medium size (foundations, associations, cooperatives) and public entities in healthcare and education.</t>
  </si>
  <si>
    <t>The project involves the implementation of measures to increase the efficiency of the use of water resources in the Jordan Valley.</t>
  </si>
  <si>
    <t>Construction and
refurbishment of social and affordable housing units for rent with gender specifications and low energy consumption.</t>
  </si>
  <si>
    <t>EIB guarantee to create additional lending capacity for SMEs and Midcaps affected by the COVID-19 pandemic in
Spain.</t>
  </si>
  <si>
    <t>The operation comprises a framework loan to co-finance the financial instrument IFRRU 2020, set up under  the Portugal 2020 Partnership Agreement to support urban rehabilitation and revitalization, including the promotion of energy efficiency in housing rehabilitation.</t>
  </si>
  <si>
    <t>Financing of grain silos, agriculture equipment and
grain railcars in Ukraine.</t>
  </si>
  <si>
    <t>Structural improvements of the water distribution system in the Municipality of Tirana, through the construction of Guri I Bardhe transmission line and the Tirana high pressure water supply ring to achieve continuous and high quality potable water supply</t>
  </si>
  <si>
    <t>The Project concerns the construction of a 220 kV, 270 km-long overhead transmission line and related substations that will interconnect the currently isolated power systems of Antananarivo and Toamasina, thereby supporting the integration of large hydro power plants being developed in both systems and significantly contributing to Climate Action objectives.</t>
  </si>
  <si>
    <t>Long term financing for SMEs and Mid-Caps to improve access to finance and financial inclusion, which have been identified as key factors for reinforcing Jordan's economic resilience.</t>
  </si>
  <si>
    <t>Guarantee to support new lending to SMEs and Mid- Caps in Austria and
neighboring countries.</t>
  </si>
  <si>
    <t>Construction and operation of an onshore windfarm with a capacity of about 75 MW in the Irish Midlands</t>
  </si>
  <si>
    <t>Financing of the construction of a 50 MWp PV plant with a hybrid storage system with batteries and hydrogen in French Guiana.</t>
  </si>
  <si>
    <t>The project comprises the construction and operation of
(i) a new R&amp;D Centre to regroup RDI activities in the development of renewable
chemical and biofuels technologies at the  promoter's site at Plock, (ii)  an industrial demonstration facility for the production of 25 kt/ year of sustainable, second generation,  bioethanol from cereal straw in the industrial sites in Jedlicze, and (iii) an innovative bio-propylene- glycol production unit with a capacity of 30 kt/ from biogenic glycerine in the
industrial sites in Trzebinia.</t>
  </si>
  <si>
    <t>Supporting the promoter's Research, Development and Innovation activities related to the creation, registration, production and commercialization of new field crop seed varieties for their use in agriculture.</t>
  </si>
  <si>
    <t>Development of the Sete and Port-la-Nouvelle ports in
Occitanie</t>
  </si>
  <si>
    <t>The project comprises the construction of sewage collectors, storm water overflow systems and small and medium size wastewater treatment plants, as well as the upgrade of existing wastewater treatment plants for tertiary treatment in the Flemish Region. The implementation of the project is foreseen during 2019-2022.</t>
  </si>
  <si>
    <t>EIB loan to finance investments in fleet acquisition and renewal, including commercial fleet for land transport and agricultural machinery. This MBIL is a sub-operation under Programme Loan FLEET RENEWAL PROGRAMME FOR SMES &amp; MIDCAPS SPAIN (2018-0456)</t>
  </si>
  <si>
    <t>Financing of small scale projects carried out by SMEs and Mid-Caps as part of DLL's Cleantech program.</t>
  </si>
  <si>
    <t>EIB's third Trade Finance
Guarantee Programme for Greece provided to international commercial banks to cover the payment risk of trade finance transactions undertaken by Greek banks and ultimately on behalf of Greek SMEs and Midcaps</t>
  </si>
  <si>
    <t>The project will support eligible investment schemes in nine cities of the Upper Silesian Agglomeration: Bytom, Chorzow, Dabrowa Gornicza, Gliwice, Katowice, Ruda Slaska, Rybnik, Sosnowiec and Tychy. The operation supports urban development and infrastructure modernization, including investments aiming at linking and integrating the cities.</t>
  </si>
  <si>
    <t>Guarantee to a mezzanine
tranche of an UBI granular portfolio in order to support new lending to SMEs and Midcaps in Italy.</t>
  </si>
  <si>
    <t>The project consists of the acquisition of around 20 new rolling stock (electric passenger vehicles) and associated equipment for a public service contract to operate the rail passenger services on lines between Ulm and Ingolstadt, Ingolstadt and Regensburg and Neumarkt to Passau. The total traffic volume is estimated at 5.7m train km in the initial phase from 2022 to 2024 and will increase to
7.2m train km for the years 2025 to 2036.  The new vehicles will deliver the additional traffic volume from
2025 onwards.</t>
  </si>
  <si>
    <t>EIB loan dedicated to finance investments carried out by self-employed, SMEs and Mid Caps active in the agriculture sector and its value chain in collaboration with the Spanish Ministry of Agriculture, Fishery and Food.</t>
  </si>
  <si>
    <t>Financing of innovative SMEs
and Mid-caps through the promoter's financing arm Trumpf Financial Services GmbH</t>
  </si>
  <si>
    <t>Financing of innovative SMEs and Mid-caps through the promoter's financing arm Trumpf Financial Services
GmbH</t>
  </si>
  <si>
    <t>The Project will involve the design and construction of an offshore wind farm of 752 MW, comprising 94 wind turbines with a unit capacity  of 8 MW, a rotor diameter of 167 m and a hub height of 116 m, monopile foundations, inter-array cabling, installation and logistics services and connection to an offshore substation.</t>
  </si>
  <si>
    <t>The project involves the
rehabilitation and extension of Lapland Central Hospital in Rovaniemi, Finland.</t>
  </si>
  <si>
    <t>Loan to finance small and medium scale projects promoted by SMEs and Mid- Caps in industry, tourism, services and agriculture or by local authorities in the fields of environmental protection, energy efficiency, knowledge economy and infrastructure.</t>
  </si>
  <si>
    <t>Le projet Sénégal Déchets Solides (PROMOGED) est la seconde phase du Programme National de Gestion des Déchets (PNGD) qui a été défini en 2014. Le PROMOGED couvre quatre pôles: Grand Dakar, centre (Thiès, Mbour et Tivaouane), nord (Saint-Louis et Matam) et sud (Casamance: Ziguinchor, Kolda, Sedhiou).
Le financement de la BEI concernera principalement ces trois dernières régions.</t>
  </si>
  <si>
    <t>Inner-city urban regeneration including development of conference, hospitality and cultural facilities.</t>
  </si>
  <si>
    <t>The operation consists in a framework loan to Limburgs Energie Fonds (LEF) that was established in 2013 by the Province of Limburg (the Netherlands) as a financial instrument providing funding to regional businesses and projects in the areas of carbon-saving energy (production, optimisation and transport), energy efficiency, circular economy (incl. waste management) and to a small extent in asbestos sanitation.
LEF is managed by Finquiddity Vermogensbeheer BV which operates under the trade name Polestar Capital.</t>
  </si>
  <si>
    <t>Construction and operation of four photovoltaic power generation plants in Portugal with an installed capacity of 144 MWp.</t>
  </si>
  <si>
    <t>Financing of ArcelorMittal's RDI activities as well as related capital expenditures in the EU over the 2021-2023 period. □
□</t>
  </si>
  <si>
    <t>Financing facility to foster
integration into the labor force of young people in Spain, including vocational training students, and to finance small and medium-sized projects carried out by SMEs (minimum 70% of total loan amount) and Mid-Caps (Up to 30% of total amount) in
Spain</t>
  </si>
  <si>
    <t>Linked Risk Sharing platform with BpiFrance Financement for loans financing climate change and environmental sustainability investment of MidCaps  in France</t>
  </si>
  <si>
    <t>The Project concerns a 257 MW offshore wind farm, comprising 27 wind turbines with a unit capacity of 9.5 MW located in German territorial waters. In addition, the  Project comprises the inter- array cabling at 35 kV level and a 35/220 kV offshore substation. It will apply monopile foundations for both turbines and offshore substation.</t>
  </si>
  <si>
    <t>100MW solar PV located in
Samarkand region promoted by Total Eren</t>
  </si>
  <si>
    <t>The Project entails acquisition of 12 new double decker electric multiple units (EMUs) to provide regional / suburban rail services in the Stockholm- Mälaren region in Eastern Sweden.</t>
  </si>
  <si>
    <t>The Campus+ projects Rappachgasse and Landgutgasse form two schools under the BIENE programme developing new education facilities for young people aged 0 to 15 years.
The project is procured as Public Private Partnership (PPP) by the City of Vienna□</t>
  </si>
  <si>
    <t>The project consists of the
multi-annual investment programme of the regional water board Bodensee Wasserversorgung. The investments include water security and climate adaptation measures in order to ensure the security of water supply of more than 300 municipalities in the German federal state of Baden-Württemberg</t>
  </si>
  <si>
    <t>Financing of small and medium-sized investments carried out by SMEs and Mid- Caps in a wide range of sectors (tourism, services, agriculture, R&amp;D, industry, etc). Up to 30% of the loan amount could be dedicated to eligible projects promoted by public and/or private sector entities. The operation will include a 20% window dedicated to Climate Action and Environmental Sustainability.□</t>
  </si>
  <si>
    <t>Loan to support investments of Moroccan SMEs and MidCaps</t>
  </si>
  <si>
    <t>Projet de renforcement des systèmes d'approvisionnement en eau potable des villes de Saint- Louis, Kaolack et Kolda et appui à la campagne nationale  de branchements sociaux en réponse à la crise sanitaire COVID 19.</t>
  </si>
  <si>
    <t>Operation to finance social and affordable housing units in the Austrian state of Lower Austria. Final beneficiaries of the EIB financing will be limited-profit housing development companies, commercial property companies and local authorities.</t>
  </si>
  <si>
    <t>The operation consists in a EUR 30m max. framework loan to a regional investment platform set up by several private and public organisations including the regional branch of the Caisse d'Epargne group as cornerstone investor.
Managed commercially by private investment firm M Capital, Fonds Tourisme Côte d'Azur provides financial support to projects and businesses (mostly SMEs) in the tourism sector through types of loans that are not easily available in the market, with the aim at modernising, making greener and more resource-efficient a key industry of the Côte d'Azur
area.</t>
  </si>
  <si>
    <t>The Project, structured as a multisector Framework Loan, comprises the schemes implemented under the investment programme of the Region of Central Bohemia that will improve the regional infrastructure, in particular in the sectors of healthcare, transport, social care, education and energy efficiency of public buildings.</t>
  </si>
  <si>
    <t>The project concerns the financing of water schemes forming part of EMASESA's investment programme over the period 2020-2024.</t>
  </si>
  <si>
    <t>Financing of small scale projects carried out by small and medium-sized enterprises (SMEs) and mid- caps as part of DLL's circular economy programme.</t>
  </si>
  <si>
    <t>Financing of small scale
projects carried out by SMEs and Mid-Caps with high relevance in terms of sustainability and/or social impact</t>
  </si>
  <si>
    <t>Construction and operation of
four small to medium-sized onshore wind farms of total nominal capacity of 95.15 MW, geographically  dispersed in Southern regions of Italy.</t>
  </si>
  <si>
    <t>Intermediated Framework Loan to BGK (Polish national promotion bank), to finance social and affordable housing investments across Poland, including units for rent and with the option for the tenants to purchase the housing unit.</t>
  </si>
  <si>
    <t>The project concerns the expansion of Very High Capacity Networks in Germany. The investments in the years 2021 and 2022 will enable additional 1.5 m homes/businesses/schools to get access to fibre broadband access networks. The project will bring for the customers a significant uplift of the broadband service offering up to Gigabit broadband services.</t>
  </si>
  <si>
    <t>Construction and operation of 7 solar photovoltaic plants with an installed capacity of 261 MWp located in the Spanish regions of Castilla y Leon, Castilla-La Mancha and Extremadura.</t>
  </si>
  <si>
    <t>The project concerns the construction of a building for entrepreneurship and innovation, named "Paris Parc", within one of the campuses of Sorbonne University in the centre of Paris, France. Paris Parc will be a 15,000 m2 flagship building in the heart of Paris that brings together important players of the region's entrepreneurship ecosystem, including an incubator, R&amp;D laboratories, and facilities of the regional technology transfer agency. Paris Parc will also host the French office of the Knowledge and Innovation Community ("KIC") dedicated to Climate Change research, which is a community of research performing organisations belonging to the European Institute of Innovation and Technology ("EIT").</t>
  </si>
  <si>
    <t>The project concerns a guarantee for SMEs and mid- caps by the EIB Group to support Nordea's lending expansion in SMEs and Mid- caps sector including a focus on projects with Climate Action content.</t>
  </si>
  <si>
    <t>The project consists of
retrofitting around 215 trainsets used for suburban rail services (S-Bahn) in the Stuttgart Region with European Railway Traffic Management System (ERTMS) and Automatic Train Operation (ATO) equipment.□</t>
  </si>
  <si>
    <t>The project is structured as a framework loan that will completely reshape and strengthen the operational and administrative capabilities of the Civil Protection mechanism in Greece. It will significantly upgrade the effectiveness of its intervention for disaster prevention and  preparedness, public health, and environmental protection.</t>
  </si>
  <si>
    <t>The project concerns the construction of the core building complex of the new Albano Campus in Stockholm, Sweden. The building complex is composed of four parts called -houses- and will be used by Stockholm University (SU) and the Royal Institute of Technology (KTH).
It will provide some 75 500 m2 of space for teaching, staff offices, laboratories and ancillary services. □
The project is implemented by Akademiska Hus, a 100% state owned property company established to develop, operate and  maintain the Swedish University Estate.</t>
  </si>
  <si>
    <t>Loan for financing small and
medium-sized projects carried out by SMEs or Mid-Caps mainly in Spain but also in other EU countries. A  relevant portion -EUR 100m- of the operation will have a special dedication to sustainable SMEs and Mid- Caps</t>
  </si>
  <si>
    <t>The project consists of a
framework loan to finance several renewable energy projects to be installed in Aena's airport network across Spain.</t>
  </si>
  <si>
    <t>Multi-Beneficiary Intermediated Loans (MBILs) through acceptable banks operating in Greece for the purposes of on-lending to SMEs &amp; MidCaps, with a focus on the financing of Climate Action projects, including in the Just Transition areas of Greece, as well as other priorities, such as youth employment and the empowerment of women at workplace.</t>
  </si>
  <si>
    <t>Project consists of investment
in new trolleybuses, tramcars and metro coaches in Kyiv City.</t>
  </si>
  <si>
    <t>Financing of the 4th phase of Bucharest S6 thermal rehabilitation programme to improve the energy efficiency of 277 individual buildings (corresponding to 85 homeowner associations) located in Sector 6 of Bucharest Municipality. This project falls under the Smart Finance for Smart Buildings (SFSB) Initiative, a joint initiative of the EIB Group and the European Commission (EC) aimed at supporting energy efficiency investments in buildings.</t>
  </si>
  <si>
    <t>Programme de travaux 2021 à 2025 pour l'amélioration de l outil de production et de distribution de l-eau potable de la ville de Paris.</t>
  </si>
  <si>
    <t>Framework Loan to co- finance the new investment program in the Ports of Genoa and Savona, including the new Genoa breakwater.</t>
  </si>
  <si>
    <t>The project concerns the promoter-s research, development and innovation activities in advanced technologies aiming to increase the levels of Decarbonisation and Safety in passenger vehicles. The project will be implemented in the period 2020-2024 at the promoter's research and development centres located in France, Germany, Czech Republic, Ireland, Belgium and Spain.□
□</t>
  </si>
  <si>
    <t>An operation created for
repurposing and transfer of the balance available under the KOMERCNI BANKA ENERGY EFFICIENCY FL - PF4EE (2015-0174) loan to
Covid-19 response for SMEs and Midcaps in the Czech Republic.□
□</t>
  </si>
  <si>
    <t>Operation under the EU PL RESPONSE TO COVID19 CRISIS FOR SME&amp;MIDCAPS
(2020-0225) for SMEs and MidCaps by utilising either i) loan substitute (covered bond purchase) or ii) MBIL to support UniCredit Bank Hungary ZRt. and its leasing subsidiary's lending to SMEs and MidCaps mainly in Hungary.□</t>
  </si>
  <si>
    <t>Guarantee on an existing portfolio of assets, aimed at supporting new financing for SMEs and Mid-Caps in Germany. The operation is a response to the Covid-19 pandemic under the program "EU PL ABS COVID19 RESPONSE FOR SME&amp;MIDCAPS 2020-0267".</t>
  </si>
  <si>
    <t>Financing of a first full-scale commercial plant for the recycling of waste textiles into high quality biodegradable pulp from which new textiles and subsequently clothes can be produced.</t>
  </si>
  <si>
    <t>The project concerns the promoter's investments in Skellefteå, Sweden, for the design, construction, commissioning and operation of a lithium-ion battery cell manufacturing facility with a capacity of 16 GWh. The project is structured into two components, each consisting of a block with a manufacturing capacity of 8GWh. The advanced Li-ion cells to be manufactured at the plant are for use in batteries for electric vehicles, stationary storage and industrial and consumer
applications.</t>
  </si>
  <si>
    <t>Dedicated funding line to
supporting SMEs and Midcaps in the aftermath of COVID-19 epidemic. At least 70% of the loan will be allocated to SMEs investments and residual 30% to Midcaps.</t>
  </si>
  <si>
    <t>A loan to the Hellenic Republic whose proceeds will be invested in financial instruments set up by Hellenic Development Bank with the aim to support SMEs and Midcaps investment and liquidity needs, as a response to the COVID-19 crisis.</t>
  </si>
  <si>
    <t>EIB loan to the Republic of
Cyprus dedicated to supporting new investment needs of SMEs and Midcaps in the current challenging environment.</t>
  </si>
  <si>
    <t>The investment programme comprises a large number of schemes for the reinforcement and modernisation of the electricity distribution network in Romania. It encompasses high, medium and low voltage electricity distribution schemes, including the deployment of advanced meters.</t>
  </si>
  <si>
    <t>Construction and operation of an onshore wind farm with a total capacity of 83MW in County Mayo, Ireland.</t>
  </si>
  <si>
    <t>Acquisition of 16 electric locomotives and 113 intermodal wagons to provide new rail cargo services in Spain and Portugal.□</t>
  </si>
  <si>
    <t>The project is an investment programme of selected investments in Research, Development and Innovation (RDI) in the promoter's strategic business areas over the period 2020-2023, developing innovative and sustainable technologies and initiatives in the fields of: □
i) renewable energy sources and technologies for the integration of a renewable
mix, □
ii) innovative customer smart solutions (in retail) and digital
innovation. □
The investments are intended to develop the promoter's range of technologies, products and services, and to transform existing products into innovative ones as well as increase operational efficiency and excellence.
The RDI activities will all be carried out in existing R&amp;D facilities at several locations in Spain</t>
  </si>
  <si>
    <t>The project concerns the promoter's investments in Research, Development and Innovation (RDI) on innovative propulsion systems for the next generation single-aisle airliners. It centres on four main pillars, namely: (i) engine efficiency, (ii) energy management, (iii) disruptive engine concepts for a wider adoption of low carbon fuels as well as (iv) technology integration. The financed activities will be carried out primarily in France and will
cover the period 2020-2024.</t>
  </si>
  <si>
    <t>Co-financing investment
schemes supported by European Regional Development and European Social funds in Andalusia within the Spanish Partnership Agreement 2014-
2020</t>
  </si>
  <si>
    <t>Funding line to support SMEs
and MID-CAPS affected by the COVID-19 crisis in Slovakia.</t>
  </si>
  <si>
    <t>The Project finances selected investments from the City of Espoo-s investment plan. The Project concerns both new construction and major renovations, including also extension and replacement of existing obsolete facilities.
The Project is composed of 22 sub-projects including 9 day-care centres, 9 schools and 3 sports facilities. It also includes one sub-project dedicated for equipment for the schools and day-care centres.</t>
  </si>
  <si>
    <t>Facility in support of SMEs and Mid-caps affected by the COVID-19 crisis mainly in the Spanish region of Catalunya.</t>
  </si>
  <si>
    <t>The project relates to the construction and operation of a number of renewable energy projects (onshore wind and solar PV) in Croatia.</t>
  </si>
  <si>
    <t>Loan to finance eligible investments promoted by SMEs and Mid-Caps operating in the agriculture, manufacturing and services sectors or local authorities in the fields of infrastructure, environmental protection, energy efficiency and knowledge economy in Slovenia. The loan shall also be used to finance eligible investments in response to the COVID-19 crisis.</t>
  </si>
  <si>
    <t>Rainwater drainage project for 8 secondary cities of the country (Porto-Novo, Abomey- Calavi, Bohicon, Natitingou,
Abomey, Ouidah, Sèmè- Podji, Parakou).</t>
  </si>
  <si>
    <t>A Framework Loan to the
Development Bank of El Salvador to partly finance sustainable energy projects and to provide contingency financial support to SMEs in the context of the COVID-19 breakout.</t>
  </si>
  <si>
    <t>The promoter develops and manufactures intelligent electric heating, cooling and ventilation and renewable energy solutions. The project concerns the promoter's RDI investments in the development of intelligent electric space and water heating, cooling and ventilation solutions for residential and industrial applications for the period 2021-2024.</t>
  </si>
  <si>
    <t>Dedicated loan to support
Romanian SMEs and Midcaps impacted by the COVID-19 pandemic.</t>
  </si>
  <si>
    <t>Framework Loan to support a pipeline of energy efficiency projects in Italy,   mainly in residential buildings.</t>
  </si>
  <si>
    <t>Loan for financing SMEs and Mid-caps affected by the COVID-19 downturn mainly
located in Spain.</t>
  </si>
  <si>
    <t>Intermediated framework loan to finance eligible projects and Covid-19 response in municipalities in Poland</t>
  </si>
  <si>
    <t>Financing of a multi-annual
investment program in water and sanitation in the City of Vilnius.</t>
  </si>
  <si>
    <t>Facility provided to the Government of Kosovo to support the economic recovery in the context of COVID19 pandemic. The facility will be used to strengthen the Kosovo Credit Guarantee Fund, so that it can extend guarantees towards commercial banks to support MSMEs.</t>
  </si>
  <si>
    <t>The project concerns the construction and modernisation of several data centres located in Milan, Turin as well as one in Greece. At the same time, also the national optical transmission and IP (Internet Protocol) backbone will be modernised in order to cope with the heavily growing traffic generated by data centres as well as the fixed and mobile access networks. The project implementation is planned for the years 2020 to 2023.□</t>
  </si>
  <si>
    <t>Loan for SMEs and Midcaps covering SGEF Benelux activities in the Netherlands (as well as Luxembourg and Belgium to a smaller extent).
This financing is willing to support SMEs and Midcaps impacted by the Covid19 crisis and the ongoing
economic fallout.</t>
  </si>
  <si>
    <t>Financing of grain silos,
agriculture equipment and grain railcars in Ukraine.</t>
  </si>
  <si>
    <t>Framework Loan for energy
efficiency projects in conjunction with a PF4EE guarantee under operation 20200550</t>
  </si>
  <si>
    <t>Acquisition jusqu'à 46 rames électriques (et équipements associés) ainsi que la construction de deux nouveaux dépôts et rénovation/modernisation des infrastructures ferroviaires en ligne et en gare nécessaires à l-amélioration de la qualité et l-augmentation de la capacité des services ferroviaires régionaux voyageurs en Région Rhône- Alpes Auvergne.</t>
  </si>
  <si>
    <t>Loan dedicated to finance small and medium-sized investments and working capital needs of SMEs and Midcaps.  The loan will be part of the Serbian Government's support for SMEs and Midcaps impacted by the COVID-19 crisis.</t>
  </si>
  <si>
    <t>The project consists of the construction and equipment of the new Regional Emergency Hospital in Iasi.</t>
  </si>
  <si>
    <t>Multi-beneficiary loans intermediated through acceptable banks operating in Greece and forming part of  the EIB's economic response to the covid-19 pandemic crisis. The loans will aim at covering the financing needs - primarily working capital and liquidity needs, but also possible investment-related needs - of SMEs and  MidCaps in Greece that have been affected by the covid-19 outbreak.□
□</t>
  </si>
  <si>
    <t>Loan substitute operation to finance SMEs and Mid-Caps investments through the Raiffeisen-Leasing Group.
The operation will include a 30% Climate Action component. Operation is presented under program loan EU PL RESPONSE TO COVID19 CRISIS FOR SME&amp;MIDCAPS (2020-
0225).</t>
  </si>
  <si>
    <t>The project comprises the promoter's RDI activities and a significant part of the promoter's strategic investment programme over the next years in its two main manufacturing sites. It encompasses (i) RDI activities, (ii) new advanced manufacturing technology (AMT) downstream steel processing lines, (iii) various circular economy measures and (iv) renewable electricity generation in several of its manufacturing facilities. The project covers the years 2020 to 2023.□</t>
  </si>
  <si>
    <t>Project part of EIB's immediate economic response to the COVID-19 pandemic aimed at supporting the Polish Development Fund towards covering the financing needs of SMEs and Mid-Caps in Poland that have been affected by the crisis.</t>
  </si>
  <si>
    <t>The project concerns a multi material pots, trays and tubs (PTTs) recycling facility with an input capacity of 100,000 t/yr in Albacete, Spain. The facility will receive PTT waste and convert it with an innovative mechanical recycling method into recycled PET and PE.</t>
  </si>
  <si>
    <t>The project concerns the deep energy refurbishment of existing and the construction of new social and affordable housing units, going 20% beyond the standards of nearly zero-energy buildings (NZEB+) by the municipal housing company of the City of Erlangen, Germany.</t>
  </si>
  <si>
    <t>Dedicated EIB loan in support of SMEs and Mid-Caps in Serbia. As part of the overall response to COVID-19 pandemic, the operation will support UniCredit Bank Serbia to finance liquidity needs and other eligible investments promoted by Serbian SMEs and Mid-Caps affected by the COVID-19 crisis</t>
  </si>
  <si>
    <t>Prêt intermédié multi- bénéficiaires pour le financement d'infrastructures réalisées par des collectivités locales en France.</t>
  </si>
  <si>
    <t>Financing the first phase of
the long-term investment programme of Alrijne Zorggroup aimed at sustainable healthcare delivery, considering the changing demographic environment of the Zuid Holland province.</t>
  </si>
  <si>
    <t>Investments in electricity networks, integrated water service, hydropower plants
and public lighting.</t>
  </si>
  <si>
    <t>The project consists of the
construction and operation of an enzymatic recycling demonstration plant for PET plastics and polyester fibers and a production unit of biodegradable additives for bioplastics. The project is located in France</t>
  </si>
  <si>
    <t>FL for public sector entities to finance the construction of public infrastructures, including green/climate- change investments, in the territory of the Autonomous Province of Trento.</t>
  </si>
  <si>
    <t>The project comprises the
rollout of an electricity smart metering scheme in the Flemish region, during the period 2020-2024.</t>
  </si>
  <si>
    <t>The Project concerns investments in construction of new renewable energy sources, modernisation of existing gas-fired peak boilers, and to upgrade, renew and refurbish the heat distribution network, including the financing of smart meters and new connections.</t>
  </si>
  <si>
    <t>Le projet comprend la construction, reconstruction et rénovation de collèges (c'est-à-dire des écoles du niveau secondaire inférieur) sous la responsabilité du Département des Yvelines en France. Le projet intègre 7 opérations d-investissement en faveur de l-enseignement secondaire.</t>
  </si>
  <si>
    <t>Line of credit to Oesterreichische Entwicklungsbank AG (OeEB), the Austrian development finance institution, for on-lending to private sector entities in the Sub-Saharan Africa region.</t>
  </si>
  <si>
    <t>The project consists of a multi- annual municipal investment programme of the City of Wroclaw in Poland. The EIB framework loan will support improvements in energy efficiency, environment,
urban transport networks and mobility, education and sport facilities, cultural and other urban infrastructure and services.□</t>
  </si>
  <si>
    <t>Multiple Beneficiary
Intermediated Loan (MBIL) to BPCE to support refurbishment and upgrade of public sports facilities, promoted by local public entities throughout France.</t>
  </si>
  <si>
    <t>The project consists of an intermediated lending facility in support of small to mid- sized renewable energy projects in France (onshore wind, photovoltaic, geothermal, hydro, biomass and waste treatment/biogas).</t>
  </si>
  <si>
    <t>The project concerns investments in R&amp;D activities and in the construction of an advanced manufacturing plant that will be located in existing promoter facilities in Belgium.</t>
  </si>
  <si>
    <t>The project aims at financing SOMACYL's investments in the water sector.</t>
  </si>
  <si>
    <t>The project concerns the promoter-s Research, Development and Innovation (RDI) activities in the field of wood and light materials working machinery. It comprises three main components: (1) RDI activities on products, (2) RDI activities on internal manufacturing processes as well as (3) digitization. The project covers the period 2021-24; it will be carried out in Italy primarily in the promoter-s headquarters and in cooperation with R&amp;D
partners.</t>
  </si>
  <si>
    <t>The project consists of the support of a multi-annual investment programme by the Fédération Wallonie- Bruxelles, the constitutional entity responsible for education, youth, sport and cultural matters for the French-speaking community of Belgium in the Walloon and Brussels Regions. The  project covers the construction and the renovation of educational infrastructure, as well as related sport and cultural public infrastructure, with an emphasis on sustainability and students' wellbeing.</t>
  </si>
  <si>
    <t>Construction of approx. 490
social housing units for rent in the City of Barcelona, including ancillary infrastructure and public facilities (e.g. health centre, library, kindergarten)</t>
  </si>
  <si>
    <t>Le projet comprend la nouvelle construction, la reconstruction, l-extension et la rénovation des collèges (c'est-à-dire des écoles du niveau secondaire inférieur) dans la nouvelle Collectivité Européenne d-Alsace en France. Il cible un sous- ensemble du plan d- investissement pour l- éducation de la Collectivité qui vise à améliorer la performance énergétique, l- accessibilité et la condition fonctionnelle des bâtiments scolaires et éducatifs.</t>
  </si>
  <si>
    <t>Multi-year programme of investments supporting the construction and rehabilitation of municipal roads, tramways, cycling and walking, and  other urban infrastructure in Sofia Municipality.</t>
  </si>
  <si>
    <t>The EIB financing will support the promoter's research and development programme in 2021-2024. The promoter develops and produces specialty chemicals including additives, coatings, sealants and adhesives, effect pigments, impregnating resins and varnishes. The RDI programme has a strong focus on environmental sustainability.</t>
  </si>
  <si>
    <t>Le projet comprend la nouvelle construction, la reconstruction, l-extension et la rénovation des collèges (c'est-à-dire des écoles du niveau secondaire inférieur)  et des sites culturels utilises par les collégiens dans le département du Nord en France. Il cible un sous- ensemble du plan départemental d- investissement pour l- éducation qui vise à améliorer la performance énergétique et la résilience climatique des bâtiments scolaires et éducatifs. Le projet inclut également des coûts éligibles concernant les mesures mises en place par le département dans le cadre d- urgence sanitaire liée à l- épidémie de COVID-19.</t>
  </si>
  <si>
    <t>R&amp;D investments for the development of new catalysts and catalytic technologies with a special focus on innovative hydrogen technologies and other catalytic technologies for carbon emission reduction applications.</t>
  </si>
  <si>
    <t>The project relates to the
deployment of a new FTTH (fibre to the home) access network in areas of Poland where very high capacity networks are not available. The new network will pass 1.1 million homes and will be operated on a non- discriminatory wholesale access basis only, selling wholesale services with equal terms and conditions to all retail operators</t>
  </si>
  <si>
    <t>The project comprises a
selection of the promoter's planned expenditures in Research, Development and Innovation for the development of energy efficient white goods and small home electric appliances. The project will be carried out in the promoter's R&amp;D centres in Italy, Germany and Sweden to a lesser extent in other smaller R&amp;D facilities in the</t>
  </si>
  <si>
    <t>EUThine tphreojpeecrtiocdom20p2ri1se2s0a23
selection of the promoter's planned expenditures in Research, Development and Innovation for the development of energy efficient white goods and small home electric appliances. The project will be carried out in the promoter's R&amp;D centres in Italy, Germany and Sweden to a lesser extent in other smaller R&amp;D facilities in the EUThine tphreojpeecrtiocdom20p2ri1se2s0a23</t>
  </si>
  <si>
    <t>selection of the promoter's planned expenditures in Research, Development and Innovation for the development of energy efficient white goods and small home electric appliances. The project will be carried out in the promoter's R&amp;D centres in Italy, Germany and Sweden to a lesser extent in other smaller R&amp;D facilities in the
ETUheinptrhoegrpaemrimode2c0o2m1p-2ri0s2e3s</t>
  </si>
  <si>
    <t>investments in the electricity distribution network in the Czech Republic over the period 2021-2022. It encompasses reinforcements and refurbishments in medium and low voltage networks</t>
  </si>
  <si>
    <t>The project consists of the
extension and rehabilitation of the district heating and cooling networks and new heating/cooling generation facilities in various cities in France.</t>
  </si>
  <si>
    <t>Guarantee to a mezzanine tranche of a Banca Nazionale del Lavoro granular portfolio of Midcap and large corporate loans in order to support lending to SMEs and Midcaps in Italy. This operation will  also contribute to mitigate the coronavirus Covid19 effects as large portion of the new SME and Midcap portfolio will be originated in the severely affected regions.</t>
  </si>
  <si>
    <t>Loan dedicated to financing of small and medium-sized renewable energy projects of private and public entities in Germany, France and other EU countries</t>
  </si>
  <si>
    <t>EMERGING MARKET CLIMATE ACTION FUND
(EMCAF) will be a fund-of- funds targeting EUR 500m to invest in funds providing funding to climate mitigation and climate adaptation, as well as environmental sustainability projects in developing countries. It will be managed by Allianz Global Investors, to which the EIB will act as investment advisor.</t>
  </si>
  <si>
    <t>Framework loan to cover urban rail schemes in Egypt-s cities, in particular investments in the rehabilitation and expansion of metro and tram systems in Alexandria and Cairo.</t>
  </si>
  <si>
    <t>Dedicated Covid-19 multi- beneficiary intermediated loan (MBIL) through a loan to the Development Bank of North Macedonia ("DBNM") to Support SMEs &amp; midcaps and contribute to mitigating the COVID-19 induced economic impact in North Macedonia.</t>
  </si>
  <si>
    <t>Construction and refurbishment of energy efficient social and affordable housing units throughout the Province of Bozen.</t>
  </si>
  <si>
    <t>The investment programme to be financed by the Bank comprises schemes for the reinforcement, modernisation and development of the Promoter's electricity transmission network in Italy during the period 2020-2024.
The Project will increase security of supply and facilitate the integration of additional renewable energy generation capacity to the national transmission system
.</t>
  </si>
  <si>
    <t>Loan for SMEs in Georgia via smaller intermediary banks</t>
  </si>
  <si>
    <t>Acquisition of hydrogen powered trains to provide rail regional services in North Netherlands and installation of one refueling station</t>
  </si>
  <si>
    <t>Loan for SMEs and Mid-Caps in response to COVID-19 crisis impact affecting private businesses.</t>
  </si>
  <si>
    <t>Sovereign loan to part- finance a guarantee scheme for SMEs and Mid-Caps affected by the Covid-19 in Benin, contributing to the response measures put in place by the government in the context of its economic and social resilience response to the pandemic.</t>
  </si>
  <si>
    <t>A loan to the Kingdom of Morocco, through the Moroccan Ministry of Economy and Finance (MEF), to support a guarantee scheme for new loans to Micro-, Small- and Medium- sized enterprises (MSME) as the Final Beneficiaries and Caisse Centrale de Garantie (CCG) as the Promoter.  The MEF uses the loan to support CCG's  liquidity buffer enabling provision of guarantees to Financial Intermediaries.□</t>
  </si>
  <si>
    <t>Refurbishment and new construction of long-term care facilities for clients with intellectual disabilities predominately within the Dutch province Zuid Holland over the period 2019-2028.</t>
  </si>
  <si>
    <t>The Project comprises the
multi-sector schemes implemented under the investment programme of the Presov Region that will improve the regional infrastructure, in particular in the sectors of transport, education, culture, social care, public administration and environmental protection/preservation of natural resources</t>
  </si>
  <si>
    <t>Investments in water and
wastewater infrastructure over the 2020-2024 period in the city of Torino and neighboring areas.</t>
  </si>
  <si>
    <t>Dedicated financing
supporting municipal and regional infrastructure projects in the Czech Republic.</t>
  </si>
  <si>
    <t>The project consists of Ingeteam's planned activities, investments and expenditures in RDI covering research and development in the areas of renewable power generation, electrical storage, smart  grids, power transmission and electronics. The project will play an essential part for Ingeteam's business strategy, re-focused on the energy transition, energy storage, electro-mobility, offshore wind and industry 4.0, and for the company's competitiveness globally. The project focusses on developing solutions for more sustainable energy generation, transmission, distribution and consumption and will be carried out primarily in the promoter's R&amp;D centre located in the technology park of Zamudio (Bilbao, Spain) in the period between 2019 and 2022.</t>
  </si>
  <si>
    <t>Construction of a 16.4 km long extension of metro line II in Warsaw, purchase of 59 new metro trains for metro line I and II, and construction of a new metro train depot.</t>
  </si>
  <si>
    <t>Financing of Regional Passenger trains with hydrogen and battery powered propulsion systems for the Heidekrautbahn and Netz Ostbrandenburg networks in Berlin and Brandenburg, Germany .</t>
  </si>
  <si>
    <t>The project is presented under the Clean Urban Transport Programme Loan Spain (2018-0060) approved by the Board of Directors on July, 17th 2018, to support both public and private promoters operating under a public service contract responsible for transport of passengers in urban areas in Spanish municipalities.
The project includes: (i) the renewal of Barcelona's urban public bus transport fleet within the period 2018-2021 (natural gas, hybrid diesel/electric and electricity) and (ii) the construction of associated infrastructure needs, namely on-board IT systems and electric charging stations.
The operation falls under the Cleaner Transport Facility.</t>
  </si>
  <si>
    <t>The project consists of the construction and equipment of the new Regional Hospital in Cluj. The new hospital will replace the existing fragmented Clinical County Emergency Hospital in Cluj- Napoca, while also receiving a number of patients from other hospitals in the Region.</t>
  </si>
  <si>
    <t>Implementation of a 225 kV
electricity interconnector of approximately 1054 km between Guinea and Mali.</t>
  </si>
  <si>
    <t>A contingent loan of up to EUR 15m under the NCFF mandate  for co-financing the green and blue infrastructure of projects developed by Ginkgo III Fund.</t>
  </si>
  <si>
    <t>The proposed EIB operation  will finance a lending vehicle that will provide unitranche loans to solar PV and wind on- shore projects in Iberia.</t>
  </si>
  <si>
    <t>The project consists of i) acquisition and refurbishment of rolling stock (trams, zero emission buses), ii) modification of the depot to accommodate the new buses and associated fueling/charging facilities,  and iii) development of a network of bicycle paths, lanes and facilities in the City of Graz.□
□</t>
  </si>
  <si>
    <t>A dedicated loan to the Kazakh state-owned "JSC DAMU - Entrepreneurship Development Fund" (DAMU), for on-lending to SMEs and Mid-Caps investing in projects eligible under the Bank's own-risk Climate Action and Environment Facility (CAEF)</t>
  </si>
  <si>
    <t>Financing of the promoter's
investment programme concerning IT and postal services infrastructure, logistics, digitalisation, security and safety, customer service, and financial services.</t>
  </si>
  <si>
    <t>Loan facility for the financing of projects promoted by SMEs and Mid-caps in Italy.
At least 70% of the loan will be allocated to SMEs investments. At least 25% of the facility will be dedicated to Climate Action and Environmental Sustainability projects.</t>
  </si>
  <si>
    <t>Repeat operation with a
Financial Intermediary serving in the agricultural finance industry, aiming to improve access to finance for agricultural SMEs, with at least 10% of the loan dedicated to Young Farmers.
The operation will target EFSI
eligibility</t>
  </si>
  <si>
    <t>The project consists of the financing of the 3rd phase of Bucharest Sector 2's thermal rehabilitation programme to improve energy efficiency in 400 residential buildings located in Bucharest Sector
2. This project falls under the Smart Finance for Smart
Buildings ("SFSB") Initiative, a joint initiative of the EIB Group and the European Commission (EC) aiming at supporting Energy Efficiency investments in buildings</t>
  </si>
  <si>
    <t>The project comprises a selection of the promoter's planned expenditures in Research, Development and Innovation (RDI) focusing on more sustainable and efficient papermaking processes and machines. The project will be carried out primarily in the promoter's R&amp;D centres in Germany and, to a minor extent, in other R&amp;D locations in the EU in the period 2021- 2024.</t>
  </si>
  <si>
    <t>The project concerns investments in research, development and innovation leading to new automotive technologies for a more sustainable and intelligent mobility on the road, e.g. through vehicle electrification and weight reduction, advanced safety assistance and autonomous driving systems.</t>
  </si>
  <si>
    <t>Financing the implementation of 12 small run-of-river hydroelectric plants and the restoration of 13 weirs along the Arno river, to control the river flow, restore hydraulic defences and protect biodiversity.</t>
  </si>
  <si>
    <t>100MW solar PV located in Samarkand region promoted
by Total Eren</t>
  </si>
  <si>
    <t>Superstructure, electrification, signalling and environmental impact mitigation measures of a high speed railway line of about 120 km from Valencia to La Encina (Spain), part of the Mediterranean Core TEN- T Corridor.</t>
  </si>
  <si>
    <t>New high speed core TEN-T 160 km railway line in the Basque Country between Vitoria, Bilbao and San Sebastian, including the sections within the three cities' build up areas, and its connection to the Spanish/French border by means of implementation of dual track gauge on 17 km of existing infrastructure.</t>
  </si>
  <si>
    <t>Installation of command control and signalling equipment, in particular, deployment of the European Rail Traffic Management System (ERTMS) on several high-speed and conventional rail lines in Spain.</t>
  </si>
  <si>
    <t>The project will finance the construction of health and education infrastructures in Sweden and Finland.</t>
  </si>
  <si>
    <t>Le projet consiste en l'acquisition de 33 rames pour le transport ferroviaire régional, dont 22 rames pour dessertes sur les axes Amiens - Paris et St. Quentin- Paris, et 11 rames pour dessertes entre Picardie (Amiens, Creil, Compiègne, St. Quentin) et l-Aéroport Roissy Charles de Gaulle.□</t>
  </si>
  <si>
    <t>The operation is a EUR 200m
Multiple Beneficiary Intermediated Loan which aims at facilitating access to long-term finance for projects carried out by professionals/small and medium size enterprises ("SMEs") active in the healthcare and pharmaceutical sectors in France with a specific 20% window dedicated to regions where access to medical experts is sub- optimal/underserved</t>
  </si>
  <si>
    <t>Purchase of TramTrains in
the federal state of Baden- Württemberg, Germany.</t>
  </si>
  <si>
    <t>Financing of small and
medium scale projects undertaken by SMEs and Mid- Caps in Germany and potentially in other EU Member States.□</t>
  </si>
  <si>
    <t>Loan for financing SMEs and Mid-caps in Germany and other Member States with a specific focus on Climate
Action.</t>
  </si>
  <si>
    <t>Loan for financing SMEs and
Mid-caps in Germany and other Member States with a specific focus on Climate Action.</t>
  </si>
  <si>
    <t>Loan for financing small and
medium scale projects promoted primarily by SMEs and Mid-Caps in Austria and Germany, with a focus on climate action and innovation.□</t>
  </si>
  <si>
    <t>The programme concerns investment schemes in the electricity distribution network northern and central Poland over the period 2021-2023.
The programme includes the construction of new distribution assets, modernization of the existing network, and installation of smart meters and other smart grid components.</t>
  </si>
  <si>
    <t>Leasing support to small and medium-sized investments promoted by SMEs and Mid- Caps primarily in Sweden, Denmark and Finland.</t>
  </si>
  <si>
    <t>The project consists of the construction of 46 km of new standard double track infrastructure, the so-called V□ariante de Vandellos□branch and the transformation of 339 km of the existing Spanish gauge into interoperable European gauge between Castellbisbal (Barcelona) and Almussafes (Valencia) along the Spanish Mediterranean Core Network Corridor.</t>
  </si>
  <si>
    <t>The Project is financing the
Irish social and affordable housing development Programme for the next 4 years period</t>
  </si>
  <si>
    <t>Loan part of EIB's economic response to the Covid-19 pandemic crisis, aimed at supporting the lending activity of the Latvian NPI Altum towards covering the financing needs of SMEs affected by the Covid-19 crisis, mainly in Latvia.</t>
  </si>
  <si>
    <t>Modernisation, rehabilitation and consolidation of five public hospitals in Carinthia, the southernmost state in Austria.</t>
  </si>
  <si>
    <t>Multiple beneficiary intermediary loan to PKO BP, the largest bank in Poland, to finance investments promoted by Polish local authorities and municipal companies predominantly for the upgrading, replacement and reorganization of urban infrastructure and public facilities, including education and health infrastructure, as well as urban and inter-urban transport.</t>
  </si>
  <si>
    <t>Emergency financing to
support leasing to SMEs and Midcaps affected by Covid19 crisis in Poland.□</t>
  </si>
  <si>
    <t>The operation is a EUR 250m Multiple Beneficiary Intermediated Loan which aims at facilitating access to long-term finance for projects carried out by professionals/small and medium size enterprises ("SMEs") active in the healthcare and pharmaceutical sectors in France with a 5% window dedicated to regions where access to medical experts is sub-optimal/underserved.</t>
  </si>
  <si>
    <t>Operation to finance social and affordable housing units in Austria. Final beneficiaries of the EIB financing will be limited-profit housing development companies, commercial property companies and local authorities</t>
  </si>
  <si>
    <t>The programme concerns investment schemes in the electricity distribution network in South and South-Western Poland over the period 2022- 2026. The programme includes network reinforcements and refurbishments in high and medium-voltage networks and the connection of new customers in medium and low- voltage networks. The programme also includes components for the digitalisation and automation  of the network.</t>
  </si>
  <si>
    <t>Framework loan to co-finance Intelligent and Sustainable Development projects in the City of Krakow, including urban roads, sustainable mobility schemes, thermo- modernization of buildings, urban renewal and regeneration, social housing, ICT and other urban infrastructure. Some projects will be co-financed with EU grants under the financing perspective 2014-2020.</t>
  </si>
  <si>
    <t>Loan to support SMEs and
Mid-caps internationalising their activities located mainly in Spain</t>
  </si>
  <si>
    <t>Energy efficiency improving
investment program of residential buildings in Finland.</t>
  </si>
  <si>
    <t>EIB loan for the financing of small and medium sized projects implemented by SMEs and MidCaps located mainly the Basque Country.</t>
  </si>
  <si>
    <t>Financing the Walloon
Region's 2021-26 energy efficiency investment plan across the entire regional social housing sector, and the reconstruction of river banks and flood prevention infrastructure destroyed during the July 2021 floods.</t>
  </si>
  <si>
    <t>The project entails the financing of Royal FrieslandCampina's RDI programme in The Netherlands, Belgium and Germany for the 2021-2024 period, covering the areas of nutrition, dairy physics and chemistry, packaging, process technology, cheese technology, food sensory properties, farm sustainability and digitalization.</t>
  </si>
  <si>
    <t>Co-financing of priority
investments in the Hellenic Republic in the 2014-2020 programming period.□</t>
  </si>
  <si>
    <t>The facility aims to finance eligible small and medium sized investments undertaken by SMEs and Mid-Caps in Palestine, thereby  contributing to economic resilience, employment generating activities and alleviating the economic burden of the refugee crisis in the country.</t>
  </si>
  <si>
    <t>This transaction supports the research, development and innovation (RDI) activities of Döhler Group relating to healthy and/or plant based food ingredient's taking place at the headquarter in Darmstadt, Germany, for the period 2021-2025.</t>
  </si>
  <si>
    <t>Multi-component investment programme covering the period 2021-2023 aimed at renovating and reinforcing the electricity distribution network in Greece. The programme consists of a large number of medium and low voltage electricity distribution schemes geographically dispersed throughout peninsular and insular Greece. The main purpose of the program is to enable the connection of new system users and to improve the current standards of safety and reliability of the network.</t>
  </si>
  <si>
    <t>The project consists of an intermediated loan in support of small to mid-sized renewable energy projects in
France.</t>
  </si>
  <si>
    <t>Investments in water and waste water infrastructure in the Provinces of Livorno, Pisa and Siena(Tuscany Region) during the period 2018 -  2022.</t>
  </si>
  <si>
    <t>The project comprises the construction of a ca 41-km long electricity transmission corridor from Eemshaven to Vierverlaten, in the north of Netherlands. It includes a new 380kV line from Eemshaven to Vierverlaten, combined with a 110kV line for part of the route, and a new 380/220kV substation in Vierverlaten.</t>
  </si>
  <si>
    <t>Co-investment into a wind energy platform in Finland</t>
  </si>
  <si>
    <t>The project concerns upgrading and modernization of the recycled and renewable packaging boards production capacity, including environmental protection measures, at the Promoter-s existing integrated pulp and paper mill in Obbola, Sweden.</t>
  </si>
  <si>
    <t>EIB guarantee to create
additional lending capacity for SME and Midcap affected by the COVID-19 epidemic in Spain.□
□</t>
  </si>
  <si>
    <t>De-linked risk sharing guarantee, under EFSI,  aimed at providing new lending to SMEs and Midcaps affected by the COVID-19 pandemic in Spain. The guarantee facility will be used to cover up to 50% of the credit risk associated with a Spanish bank's corporate and midcap loan portfolios.</t>
  </si>
  <si>
    <t>The project consists of the upgrading of the existing Napoli-Bari railway line to higher technical standards, including increase of maximum design speed to 200 km/h and doubling of existing single track sections.
Napoli-Bari railway is a mixed traffic line (passenger and freight) part of the Scandinavian-Mediterranean TEN-T corridor. The project connects the biggest city in southern Italy, Napoli, with another major city, Bari, crossing two southern Italian Regions (i.e. Campania and
Puglia).</t>
  </si>
  <si>
    <t>Framework Loan dedicated to
support healthcare investments incurred by the regions and/or other public sector entities / sub- sovereign public authorities in relation to the COVID-19 pandemic</t>
  </si>
  <si>
    <t>The project concerns the
construction of residential Nearly Zero Emission Building (NZEB) and "Plus Energy House" in Wilhelmshaven, Germany.
The promoter is a housing cooperative, Wilhelmshavener Spar- und
Baugesellschaft</t>
  </si>
  <si>
    <t>The project comprises the promoter's Research, Development and Innovation (RDI) activities in the field of on-shore wind power generation technologies and related services, carried out primarily in Spain and to a minor extent in Denmark in the period 2020-23.</t>
  </si>
  <si>
    <t>Financing of investments in energy efficiency refurbishments carried out by the promoter.</t>
  </si>
  <si>
    <t>The project comprises support to selected measures of the Polish Rural Development Programme during the period 2020-2023.</t>
  </si>
  <si>
    <t>Synthetic local currency loan in Jordanian Dinar (JOD) to fund the microfinance activities of the Jordan Microfinance Company ("Tamweelcom") in Jordan.</t>
  </si>
  <si>
    <t>Prêt-cadre pour le financement du plan d- accélération de l- investissement de la Région Bourgogne-Franche-Comté afin d'atténuer les effets de la crise COVID-19 sur les plans social et économique.</t>
  </si>
  <si>
    <t>Dedicated EIB loan in support of SMEs and Mid-Caps in Serbia. As part of the overall response to COVID-19 pandemic, the operation will support Banca Intesa Beograd to finance liquidity needs and eligible investments promoted by Serbian SMEs and Mid-Caps affected by the COVID-19 crisis.</t>
  </si>
  <si>
    <t>The Project is comprised of schemes responding to the Biodiversity Strategy of Eau de Paris being implemented as part of its multiannual investment programme for the period 2021 to 2025. It includes restoring river connectivity around hydraulic structures and various schemes for enhancing biodiversity on areas under EDP influence or ownership.</t>
  </si>
  <si>
    <t>The project comprises a
selection of the promoter's planned expenditures in Research, Development and Innovation for the development of energy efficient white goods and small home electric appliances. The project will be carried out in the promoter's R&amp;D centres in Italy, Germany and Sweden to a lesser extent in other smaller R&amp;D facilities in the EU in the period 2021 2023</t>
  </si>
  <si>
    <t>The Project concerns the financing of the fundamental scientific activities of the institutes belonging to the Polish Academy of Sciences in 2021-2022.</t>
  </si>
  <si>
    <t>The project finances R&amp;D
projects procured on a competitive basis by the National Science Centre (NSC) in 2021-2023. NSC is
headquartered in Krakow and finances excellent, early stage research projects carried out across all regions
in Poland</t>
  </si>
  <si>
    <t>The project consists of the
development and modernisation of the Promoter's electricity distribution network throughout several Spanish regions.</t>
  </si>
  <si>
    <t>Equity fund targeting climate-
related, growth capital investments in SMEs in Southeast Asia.</t>
  </si>
  <si>
    <t>Multi Beneficiary
Intermediated Loan to UCI for the financing of building renovation undertaken by individuals and homeowner associations in Spain and Portugal</t>
  </si>
  <si>
    <t>Loan for financing small and medium scale projects promoted by SMEs, Mid-Caps and Public Sector entities primarily in Austria, including
climate action.</t>
  </si>
  <si>
    <t>The programme comprises
investments in the electricity distribution network in the Czech Republic over the period 2021-2022. It encompasses reinforcements and refurbishments in medium and low voltage networks.</t>
  </si>
  <si>
    <t>The project concerns the promoter-s digital transformation plan to  adapt the company for the digital future through different initiatives,  developing Innovation projects in advanced digital technologies such as the Internet of Things (IoT), Artificial Intelligence (AI), Data Science and Electronic Security Systems.
The activities will take place primarily in the promoter's technical centres in the EU between 2021 and 2023.</t>
  </si>
  <si>
    <t>Equity participation in a private equity fund investing in SMEs that prevent ocean plastic pollution and advance the circular economy in Asia.</t>
  </si>
  <si>
    <t>Synthetic local currency loan
to fund microfinance activities of ENDA TAMWEEL, a
microfinance company in
Tunisia.</t>
  </si>
  <si>
    <t>Le projet consiste à réaliser un ensemble bâtimentaire comprenant la réhabilitation des 13 000 m2, et la construction de surfaces neuves en extension à hauteur de 7 000 m²</t>
  </si>
  <si>
    <t>The Project consists of an investment programme in the port of Ravenna, including capital dredging, rehabilitation and upgrade of existing quay walls and the construction of a new container terminal quay, in order to accommodate larger vessels in the port and increase the port's capacity, efficiency and productivity.</t>
  </si>
  <si>
    <t>water investments in the City
of Krakow</t>
  </si>
  <si>
    <t>The project consists of acquisition of new electric locomotives and passenger coaches, as well as modernisation of electric multiple units and coaches.
The rolling stock will be used to provide long distance services under a Public Service Contract throughout Poland and to limited extent
also in neighboring countries.</t>
  </si>
  <si>
    <t>The project will finance the acquisition of around 630 new metro vehicles and around 100 tram vehicles. The new vehicles will replace age expired rolling stock and will contribute to enlarging the fleet to accommodate growing passenger volumes as the city is growing. The new rolling stock will be owned  and operated by the  promoter, Berlin's Public Transport Operator (PTO) Berliner Verkehrsbetriebe
(BVG).</t>
  </si>
  <si>
    <t>De-linked, risk sharing
operation to support new lending in Spain for the benefit of SMEs and MidCaps.</t>
  </si>
  <si>
    <t>Equity participation in a private equity fund investing in SMEs that promote climate action and environmental sustainability in Latin America, with a focus on Brazil.</t>
  </si>
  <si>
    <t>Financing of small and
medium sized investments carried out by SMEs and MidCaps in Austria and Germany, including a dedicated Climate Action window to target financing of energy efficiency, transport and renewables</t>
  </si>
  <si>
    <t>Financing of small and
medium sized investments carried out by SMEs and MidCaps in Austria and Germany, including a dedicated Climate Action window to target financing of energy efficiency, transport and renewables.</t>
  </si>
  <si>
    <t>The project consists of
acquisition of rolling stock for inspection and ancillary maintenance activities across both the high speed and the conventional rail networks in Spain</t>
  </si>
  <si>
    <t>The project concerns the promoter's investments for Research, Development and Innovation (RDI) activities in the field of advanced, lighter, recycled / reused and recyclable materials and associated process technologies, as well as capital expenditures for the digitalisation and modernization of existing European production sites in the period 2021-2024. The investments will be carried out at the company-s facilities in Italy and Poland.</t>
  </si>
  <si>
    <t>Dedicated SME operation
aimed at supporting climate action projects (100%) promoted by SMEs in Italy mostly linked to the acquisition of electric vehicles. The project will be implemented in the period 2021-2023.</t>
  </si>
  <si>
    <t>Framework loan to support a pipeline of small to medium sized renewable energy, energy efficiency and biomethane projects in Italy.</t>
  </si>
  <si>
    <t>The project concerns investments in the areas of R&amp;D, Digitalization, Decarbonization and Modernisation of some key manufacturing production for the period 2021-2024</t>
  </si>
  <si>
    <t>Guarantee to a mezzanine
tranche on a Unicredit granular portfolio in order to support new lending to SMEs and MidCaps in Italy.</t>
  </si>
  <si>
    <t>The Project will support eligible investment schemes in the City of Czestochowa (Poland). It will focus on urban development and infrastructure modernization.
The loan will be signed under the Programme Loan SILESIA SUSTAINABLE DEVELOPMENT PROGRAMME (2021-0206).</t>
  </si>
  <si>
    <t>The project concerns the promoter's capital  expenditure program and new product development  focusing on cables and mechatronic components.
The investments are aiming to improve the promoter's competitiveness and to increase its manufacturing capacities and own value added. The investments will be carried out in Tunisia and to a minor extent in Morocco.</t>
  </si>
  <si>
    <t>The project consists of an investment programme in RDI and advanced manufacturing at different locations in Europe in the field of High Voltage (HV), Medium Voltage (MV) and Low Voltage (LV) power cables and connections. The activities span from basic research to a first-of-a-kind industrial implementation, line upgrades in plants with technology developed in- house, and the digitalisation of plants. They aim at supporting the promoter-s scorecard in order to contribute to carbon neutrality by 2030, and growth strategy based on serving the energy transformation and on promoting environmental sustainability in all its activities, with improvements in production and the development of advanced more performant and recyclable and eco- sustainable cables and wires.</t>
  </si>
  <si>
    <t>The project comprises a selection of the promoter's planned expenditures in Research, Development and Innovation (RDI) focusing on personal care and consumer tissue products. The project will be carried out primarily at the promoter's R&amp;D centres in Sweden, Germany and France in the period 2021- 2024.</t>
  </si>
  <si>
    <t>Le projet comprend la construction, reconstruction  et rénovation de collèges (c'est-à-dire des écoles du niveau secondaire inférieur) sous la responsabilité du Département du Val-de- Marne en France. Le projet intègre 17 opérations d'investissement en faveur de l'enseignement secondaire.</t>
  </si>
  <si>
    <t>Construction of two metro
lines totalling of 31.25 km and 30 stations, as well as purchase of a related fleet of metro cars in Pune, Maharashtra State, West India</t>
  </si>
  <si>
    <t>Intermediate finance support for small and medium-sized projects promoted by SMEs, Mid-Caps and Public Sector Entities in Poland presenting a significant Climate Action and Environmental Sustainability component.</t>
  </si>
  <si>
    <t>Purchase of 30 Bi-mode Multiple Units (BMUs) for cross borders regional services between the Grand Est Region in France and Germany as well as 9 BMUs for regional connections within the Grand Est Region.
Rolling stock will be capable of operating on both electrified and non-electrified lines and will be used for regional connections under a public service contract.</t>
  </si>
  <si>
    <t>Construction of a 37.5 km
beltway around the metropolitan area of the three Polish cities - Gdansk, Gdynia and Sopot.</t>
  </si>
  <si>
    <t>Framework Loan to co- finance multi-sector schemes included in the Investment Programme of the City of Bologna and supporting the implementation of its General Urban Plan and its Climate Strategy. Investments comprise the upgrade and construction of public buildings, including notably schools. It also includes social housing, public lighting, sustainable urban mobility schemes, parks and open spaces as well as rehabilitation of urban roads.</t>
  </si>
  <si>
    <t>Framework Loan to co- finance multi-sector schemes included in the 2020-2022 Investment Programme of the City of Milan and supporting the implementation of its Air Quality and Climate Plan.
Investments comprise five pre selected sectors: upgrade of public buildings to include EE and RE measures, social infrastructure, sustainable urban mobility, solid waste - recycling centres, and open public spaces, comprising pedestrian areas, parks and public squares. The operation is expected to contribute significantly to the economic recovery of the City after the COVID-19 outbreak.</t>
  </si>
  <si>
    <t>The scope of the project entails the purchase of electric trains (EMUs) to be used for regional passenger railway services in Austria.
The promoter is OEBB-PV (OEBB-Personenverkehr AG). The EIB will finance new rolling stock, in total about
260 "Cityjet" trainsets.</t>
  </si>
  <si>
    <t>The project comprises the extension and reinforcement of the electricity transmission network in Hungary, over the period 2021-2025.</t>
  </si>
  <si>
    <t>Purchase of new rolling stock for the operation of commuter, regional and main railway services within the Netherlands and Belgium.</t>
  </si>
  <si>
    <t>The operation will support a multi-sector investment programme of the Lazio Region. The investment programme is plan-led and well embedded in the context of the Documento Strategico di Programmazione 2018- 2023 for the XI Legislature (Programming Strategic Document for 2018-2023- DSP), addressing a balanced territorial development. The schemes selected focus on climate resilience, taking into account mitigation and adaptation, as well as on the improvement of public services provision by means of public infrastructure enhancement. □
This operation can also
finance emergency measures to fight against COVID-19 pandemic.</t>
  </si>
  <si>
    <t>Investments in water and waste water infrastructure in the Province of Monza and Brianza (Lombardy Region).</t>
  </si>
  <si>
    <t>Dedicated EIB Loan to
finance eligible investments by SMEs. Up to 60% of the operation will be dedicated to innovation.</t>
  </si>
  <si>
    <t>The project concerns
construction of the S14 Expressway Lodz Western Bypass.</t>
  </si>
  <si>
    <t>Acquisition of 72 bimode
(electric and diesel) and electric trainsets to replace ageing rolling stock in the suburban networks of Valencia and Murcia as well as regional rail services across Spain.</t>
  </si>
  <si>
    <t>Dedicated EIB loan to finance eligible investments promoted by SMEs, Mid-Caps and  other public and private entities mainly in the Czech Republic and Slovakia, with a Climate Action window of at least 25%.</t>
  </si>
  <si>
    <t>Le projet comprend l'acquisition de 38 rames de 4 voitures, la modernisation des systèmes de signalisation et de télécommunication  et l'adaptation de l'infrastructure existante, y compris l'installation de façades de quai aux stations, pour l'exploitation en mode automatique (sans conducteur) des deux lignes de métro existantes.</t>
  </si>
  <si>
    <t>Le projet comprend la nouvelle construction, la reconstruction ou la rénovation de 8 collèges (écoles du niveau secondaire inférieur) dans le département de la Gironde en France sur la période 2021-2026.</t>
  </si>
  <si>
    <t>The project concerns research, development and innovation (RDI) activities in the field of medium, high and extra high voltage electricity cables and systems, and of telecommunication cabling systems</t>
  </si>
  <si>
    <t>The Project will contribute to
foster integrated sustainable urban renewal and development. Eligible investments will include: public buildings, sustainable urban mobility and regenerating and upgrading open public spaces and green areas</t>
  </si>
  <si>
    <t>Dedicated EIB loan for financing SMEs and Midcaps in the industry, services, tourism and agriculture sectors via long-term leasing schemes. This operation will also contribute to support the recovery in the aftermath of the Covid19 crisis, as a large portion of the new SME portfolio (estimated around 60%) will be originated in the severely affected regions: Lombardy, Veneto and Emilia Romagna.</t>
  </si>
  <si>
    <t>The project covers various investments relating to the development and modernization of the water and wastewater infrastructure in the City of Wroclaw.</t>
  </si>
  <si>
    <t>The Project is a multi-sector Framework Loan operation to finance the multi-year investment programme of the City of Tallin.</t>
  </si>
  <si>
    <t>Debt fund to finance
companies and assets that contribute to improved access to electricity using solar PV in Sub-Saharan Africa.</t>
  </si>
  <si>
    <t>A multi-objective Multiple
Beneficiary Intermediated Loan (MBIL) for the public promotional bank of the Republic of Slovenia, SID BANKA, to finance eligible smaller-scale infrastructure projects carried out by municipalities and public entities</t>
  </si>
  <si>
    <t>The project comprises
schemes for the reinforcement and modernisation of the electricity transmission network in the Czech Republic, over the period 2021-2025.</t>
  </si>
  <si>
    <t>The project concerns the promoter's investments in : (i) research, development and innovation, for lightweight components and systems for sustainable mobility and vehicle electrification, sustainable manufacturing technologies to increase resource efficiency and circularity, and advanced manufacturing technologies;
(ii) the development and deployment of
transformational digitalization technologies. The project will take place in the period 2021- 2024 at the promoter's premises in the Basque Region, Spain.</t>
  </si>
  <si>
    <t>Framework Loan to finance renewable energy (wind and solar PV) projects in Brazil, promoted by Neoenergia, a subsidiary of Spain's Iberdrola Group</t>
  </si>
  <si>
    <t>Co-investment in a pan-
European rolling stock leasing company to finance the renewal of freight railcars to be leased predominantly in Europe</t>
  </si>
  <si>
    <t>Framework loan to support
small to medium sized renewable energy and energy efficiency schemes to be developed by Enel group in Italy over the next three years.</t>
  </si>
  <si>
    <t>The project concerns the 2022-2026 investment programme in the production and distribution facilities of OASEN, one of the Netherlands' smaller water supply companies. The programme consists mainly of renewal and extension of water treatment plants, distribution and supplementary pumping stations and distribution networks.</t>
  </si>
  <si>
    <t>A framework loan to support investment promoted by ENEL's subsidiaries in Latin America for the period 2021- 2025.</t>
  </si>
  <si>
    <t>Financing of small and  medium scale projects undertaken by SMEs and Mid- Caps in Germany and potentially in other EU Member States, with a  Climate Action and Environmental Sustainability ("green") window.</t>
  </si>
  <si>
    <t>ENEDIS' energy transition investments in its electricity distribution network during the period 2022-2024.□</t>
  </si>
  <si>
    <t>Prêt-cadre visant la
modernisation et la réhabilitation des réseaux et infrastructures existants pour la production et la distribution d'eau potable à travers le Maroc.</t>
  </si>
  <si>
    <t>Credit facility to Nedbank for on-lending to private sector limited scale investments in South Africa.</t>
  </si>
  <si>
    <t>The proposed project concerns the implementation of a bipolar High Voltage Direct Current (HVDC) link interconnecting Norway and Germany across the North Sea. The project will have a rated capacity of 1400 MW, terminal voltage of ±515 kV and a total route length of 624 km.</t>
  </si>
  <si>
    <t>Dedicated credit line for re-
establishing the economy through financing micro, small and medium-size private sector projects in industry, tourism and other service sectors affected, directly and indirectly, by the COVID 19 outbreak.</t>
  </si>
  <si>
    <t>The project consists of the acquisition of 120 new trainsets for regional rail services in Baden- Württemberg and the retrofitting with European Railway Traffic Management Systems (ERTMS) and Automatic Train Operation (ATO) equipment of 118 existing vehicles.</t>
  </si>
  <si>
    <t>The Pacific OCTs Financial
Sector Facility is a credit facility dedicated to address the adverse consequences of the COVID-19 pandemic on the private sector, in particular SMEs. The main objective is to support on- lending by financial intermediaries to private sector projects in New Caledonia and French Polynesia</t>
  </si>
  <si>
    <t>Loan dedicated to finance
eligible trade transactions by SMEs and Mid-Caps acting as exporters or importers in Ukraine</t>
  </si>
  <si>
    <t>Modernisation and extension of tramway network in Silesia Region and renewal of tramway fleet</t>
  </si>
  <si>
    <t>The project aims at supporting French promoters of small and mid-sized renewable energy projects in
(i) the development of their operations in France and (ii) potentially in other European
Countries.</t>
  </si>
  <si>
    <t>Financing the Walloon
Region's 2021-26 energy efficiency investment plan across the entire regional social housing sector, and the reconstruction of river banks and flood prevention infrastructure destroyed during the July 2021 floods</t>
  </si>
  <si>
    <t>Framework Loan to part-
finance a series of climate action projects in the state of Minas Gerais, Brazil, including solar PV, small- scale hydropower and other renewables.</t>
  </si>
  <si>
    <t>The project consists of the
second phase of the Westmetro extension between Matinkylä and Kivenlahti in Espoo (7 km long and 5  stations) in Finland.</t>
  </si>
  <si>
    <t>The project consist of the
acquisition of 34 trainsets for provision of commercial high speed rail services in Spain and Italy</t>
  </si>
  <si>
    <t>The project consists of a
framework with two
components:□
(i) acquisition of 11 main-line diesel locomotives suitable
for both freight and passenger services and the associated maintenance equipment;□
(ii) rehabilitation of selected sections of railway
infrastructure</t>
  </si>
  <si>
    <t>European Investment Bank</t>
  </si>
  <si>
    <t>Climate Action and Sustainability Figures 2023 (excel format)</t>
  </si>
  <si>
    <t>Climate Action and Environmental Sustainability Figures for 2022</t>
  </si>
  <si>
    <t>Climate Action and Environmental Sustainability Figures for 2021</t>
  </si>
  <si>
    <t>All MDBs (USD billion, excluding EIB)</t>
  </si>
  <si>
    <t>Column1</t>
  </si>
  <si>
    <t>https://www.aiib.org/en/projects/details/2021/approved/Pakistan-Khyber-Pakhtunkhwa-Cities-Improvement-Project.html</t>
  </si>
  <si>
    <t>https://www.aiib.org/en/projects/details/2022/_download/bangladesh/AIIB-Bangladesh-Unique-Meghnaghat-IPP-Project-PSI-P000281-Updated-20221215.pdf</t>
  </si>
  <si>
    <t>https://www.aiib.org/en/projects/details/2021/approved/Indonesia-PLN-East-Java-Bali-Power-Distribution-Strengthening-Project.html</t>
  </si>
  <si>
    <t>https://www.aiib.org/en/projects/details/2021/approved/India-Chennai-Metro-Rail-Phase-2-Project-Corridor-4.html</t>
  </si>
  <si>
    <t>https://www.aiib.org/en/projects/details/2021/approved/India-Assam-Intra-State-Transmission-System-Enhancement-Project.html</t>
  </si>
  <si>
    <t>https://www.aiib.org/en/projects/details/2022/approved/India-Assam-Distribution-System-Enhancement.html</t>
  </si>
  <si>
    <t>https://www.aiib.org/en/projects/details/2021/approved/Pakistan-Balakot-Hydropower-Development-Project.html</t>
  </si>
  <si>
    <t>https://www.aiib.org/en/projects/details/2022/_download/uzbekistan/AIIB-PD000341-Uzbekistan-Bukhara-Miskin-Urgench-Khiva-Railway-Electrification-Project-SBF.-APD.pdf</t>
  </si>
  <si>
    <t>https://www.aiib.org/en/projects/details/2021/approved/Turkey-Ispartakule-Cerkezkoy-Rail-Project-Previously-Halkali-Cerkezkoy-Rail-Project.html</t>
  </si>
  <si>
    <t>https://www.aiib.org/en/projects/details/2021/_download/Multicountry/AIIB-P000355-Global-Infrastructure-Partners-Emerging-Markets-Fund-I-GIP-Emerging-Markets-Fund-I-PSI_Nov-21-2023.pdf</t>
  </si>
  <si>
    <t>https://www.aiib.org/en/projects/details/2021/approved/China-Guangxi-Chongzuo-Border-Connectivity-Improvement-Project.html</t>
  </si>
  <si>
    <t>https://www.aiib.org/en/projects/details/2021/approved/Multicountry-Aberdeen-Standard-Investcorp-Infrastructure-Partners.html</t>
  </si>
  <si>
    <t>https://www.aiib.org/en/projects/details/2023/_download/India/AIIB-Chennai-Metro-BC5-Project-Document-updated_20230416.pdf</t>
  </si>
  <si>
    <t>https://www.aiib.org/en/opportunities/business/project-procurement/_download/india/AIIB-India-Haryana-Orbital-Rail-Corridor-HORC-Part-A-PD_20221208.pdf</t>
  </si>
  <si>
    <t>https://www.aiib.org/en/projects/details/2022/approved/Zhengzhou-International-Logistics-Hub-Previously-Zhengzhou-International-Hub-Expansion.html</t>
  </si>
  <si>
    <t>https://www.aiib.org/en/projects/details/2021/_download/multicountry/AIIB-P000396_ISQ-Growth-Markets-Infrastructure-Fund_PSI_Nov-21-2023.pdf</t>
  </si>
  <si>
    <t>https://www.aiib.org/en/projects/details/2021/approved/China-Liaoning-Green-Smart-Public-Transport-Demonstration-Project.html</t>
  </si>
  <si>
    <t>https://www.aiib.org/en/projects/details/2021/approved/Multicountry-Keppel-Pierfront-Private-Credit-Fund-L-P.html</t>
  </si>
  <si>
    <t>https://www.aiib.org/en/projects/details/2020/approved/India-Assam-Secondary-Road-Network-Improvement-Project.html</t>
  </si>
  <si>
    <t>https://www.aiib.org/en/projects/details/2021/approved/Viet-Nam-Dakdrinh-125MW-Hydropower-Plant.html</t>
  </si>
  <si>
    <t>https://www.aiib.org/en/projects/details/2021/approved/India-Punjab-Municipal-Services-Improvement-Project.html</t>
  </si>
  <si>
    <t>https://www.aiib.org/en/projects/details/2022/approved/India-Second-Dam-Rehabilitation-and-Improvement-Project.html</t>
  </si>
  <si>
    <t>https://www.aiib.org/en/projects/details/2021/approved/India-Kerala-Solid-Waste-Management-Project.html</t>
  </si>
  <si>
    <t>https://www.aiib.org/en/projects/details/2022/approved/West-Bengal-Electricity-Distribution-Grid-Modernization-Project.html</t>
  </si>
  <si>
    <t>https://www.aiib.org/en/projects/details/2021/approved/India-Resilient-Kerala-Program-for-Results.html</t>
  </si>
  <si>
    <t>https://www.aiib.org/en/projects/details/2021/approved/India-Enel-Green-300-MW-Solar-Project-Rajasthan.html</t>
  </si>
  <si>
    <t>https://www.aiib.org/en/projects/details/2021/approved/Chennai-City-Partnership-Sustainable-Urban-Services-Program.html</t>
  </si>
  <si>
    <t>https://www.aiib.org/en/projects/details/2021/approved/India-Gujarat-Education-Infrastructure-and-Technology-Modernization-Program.html</t>
  </si>
  <si>
    <t>https://www.aiib.org/en/projects/details/2021/approved/Multicountry-STIC-Asia-Infrastructure-Innovation-Fund.html</t>
  </si>
  <si>
    <t>https://www.aiib.org/en/projects/details/2022/_download/brazil/AIIB-Updated-PSI-P000491_BDMG-Renewables-and-Asia-Connectivity-Facility.pdf</t>
  </si>
  <si>
    <t>https://www.aiib.org/en/projects/details/2021/approved/Singapore-Asia-Infrastructure-Securitization-Program.html</t>
  </si>
  <si>
    <t>https://www.aiib.org/en/projects/details/2022/_download/china/AIIB-PSI-P000493-China-EXIM-Bank-Green-On-lending-Facility-21-Aug-2023.pdf</t>
  </si>
  <si>
    <t>https://www.aiib.org/en/projects/details/2021/approved/Turkey-Istanbul-Waste-to-Energy-Generation-Project.html</t>
  </si>
  <si>
    <t>https://www.aiib.org/en/projects/details/2021/approved/multicountry-Data-Center-Development-in-Emerging-Asia.html</t>
  </si>
  <si>
    <t>https://www.aiib.org/en/projects/details/2022/_download/lao-pdr/AIIB-PSI-P000515-Monsoon-600-MW-Cross-border-Wind-Power-Project_20230501.pdf</t>
  </si>
  <si>
    <t>https://www.aiib.org/en/projects/details/2022/_download/india/AIIB-P000518-Solar-IPP-Direct-Equity-Investment-PSI-06172022.pdf</t>
  </si>
  <si>
    <t>https://www.aiib.org/en/projects/details/2022/approved/Turkiye-Aklease-Multisector-Facility.html</t>
  </si>
  <si>
    <t>https://www.aiib.org/en/projects/details/2021/approved/China-Henan-Flood-Emergency-Rehabilitation-and-Recovery-Project.html</t>
  </si>
  <si>
    <t>https://www.aiib.org/en/projects/details/2022/_download/Turkiye/AIIB-APD-P000546-SBF-TSKB-Sustainable-Energy-and-Infrastructure-Facility-Stage-2_public_final-APD.pdf</t>
  </si>
  <si>
    <t>https://www.aiib.org/en/projects/details/2022/approved/China-NIO-Capital-Eve-ONE-Fund-II.html</t>
  </si>
  <si>
    <t>https://www.aiib.org/en/projects/details/2022/_download/india/AIIB-P000561-India-Sustainable-Transport-Financing_PSI_vF.pdf</t>
  </si>
  <si>
    <t>https://www.aiib.org/en/projects/details/2022/_download/china/AIIB-PSI-P000608-China-Chongho-Bridge-Green-Facility_vPRE_Clean.pdf</t>
  </si>
  <si>
    <t>https://www.aiib.org/en/projects/details/2022/approved/Alcazar-Energy-Partners-II-AEP-II.html</t>
  </si>
  <si>
    <t>https://www.aiib.org/en/projects/details/2023/_download/turkiye/AIIB-PSI-P000639-Turkiye-Antalya-Airport-Expansion-Project-clean_20230208.pdf</t>
  </si>
  <si>
    <t>https://www.aiib.org/en/projects/details/2022/approved/Singapore-Asia-Infrastructure-Securitization-Program-II.html</t>
  </si>
  <si>
    <t>https://www.aiib.org/en/projects/details/2022/_download/multicountry/AIIB_PSI_SEA-Womens-Economic-Empowerment_20221021_vF.pdf</t>
  </si>
  <si>
    <t>https://www.aiib.org/en/projects/details/2023/_download/singapore/AIIB-PSI-P000680-Regional-Transport-Connectivity-Project_May-30-2023.pdf</t>
  </si>
  <si>
    <t>https://www.aiib.org/en/projects/details/2024/_download/Brazil/AIIB-PSI-P000713-Brazil-Vinci-Climate-Change-Fund_Board_vF_UPDATED-20240901.pdf</t>
  </si>
  <si>
    <t>https://www.aiib.org/en/projects/details/2023/_download/uzbekistan/AIIB-PSI-P000729-Uzbekistan-UzPSB-Energy-and-Water-Efficiency-and-Renewables-Bond-Investment-Apr.-26-2023.pdf</t>
  </si>
  <si>
    <t>https://www.aiib.org/en/projects/details/2023/_download/georgia/AIIB-PSI-P000765-Georgia-Georgia-Capital-Sustainability-Linked-Financing-Facility-August2.pdf</t>
  </si>
  <si>
    <t>https://www.aiib.org/en/projects/details/2023/_download/India/AIIB-P000776-India-Project-Meridian-Updated-PSI-05.09.2024-vClean.pdf</t>
  </si>
  <si>
    <t>https://www.aiib.org/en/projects/details/2024/_download/Hungary/AIIB-PSI-P000835-Hungary-OTP-Green-Energy-Capacity-Expansion-Bond-Investment.pdf</t>
  </si>
  <si>
    <t>https://www.aiib.org/en/projects/details/2019/approved/Turkey-TKYB-Renewable-Energy-and-Energy-Efficiency-On-Lending-Facility.html</t>
  </si>
  <si>
    <t>https://www.aiib.org/en/projects/details/2022/approved/Uzbekistan-Bukhara-Region-Water-Supply-and-Sewerage-Phase-II.html</t>
  </si>
  <si>
    <t>https://www.aiib.org/en/projects/details/2021/approved/Maldives-Solar-Power-Development-and-Energy-Storage-Solution.html</t>
  </si>
  <si>
    <t>https://www.aiib.org/en/projects/details/2022/approved/China-Lionbridge-Leasing-EV-Transport-Green-Transition-Facility.html</t>
  </si>
  <si>
    <t>https://www.aiib.org/en/projects/details/2023/approved/Turkiye-Akbank-Sustainable-Energy-Facility.html</t>
  </si>
  <si>
    <t>https://www.aiib.org/en/projects/details/2023/approved/Uzbekistan-Masdar-897MW-Solar-PV-Portfolio-Samarkand-Jizzakh-and-Sherabad-solar-PV-plants.html</t>
  </si>
  <si>
    <t>https://www.aiib.org/en/projects/details/2023/approved/Multicountry-Seraya-SEA-Energy-Transition-and-DI-Fund.html</t>
  </si>
  <si>
    <t>https://www.aiib.org/en/projects/details/2023/approved/Turkiye-Istanbul-Seismic-Mitigation-and-Emergency-Preparedness-Additional-Financing-Project.html</t>
  </si>
  <si>
    <t>https://www.aiib.org/en/projects/details/2023/approved/Cambodia-Cross-border-Livestock-Health-and-Value-chain-Infrastructure-Improvement-Project.html</t>
  </si>
  <si>
    <t>https://www.aiib.org/en/projects/details/2023/approved/Multicountry-DigitalBridge-Emerging-Market-Digital-Infrastructure-Fund.html</t>
  </si>
  <si>
    <t>https://www.aiib.org/en/projects/details/2023/approved/Cote-d-Ivoire-Inclusive-Connectivity-and-Rural-Infrastructure-Project.html</t>
  </si>
  <si>
    <t>https://www.aiib.org/en/projects/details/2023/approved/Romania-Banca-Transilvania-Green-Mortgages-Bond-Investment.html</t>
  </si>
  <si>
    <t>https://www.aiib.org/en/projects/details/2023/approved/Turkiye-Turk-Eximbank-Earthquake-Response-Project.html</t>
  </si>
  <si>
    <t>https://www.aiib.org/en/projects/details/2023/approved/Singapore-bic-iv.html</t>
  </si>
  <si>
    <t>https://www.aiib.org/en/projects/details/2023/approved/Hong-Kong-China-Project-Ocean.html</t>
  </si>
  <si>
    <t>https://www.aiib.org/en/projects/details/2023/approved/Multicountry-A-P-Moller-Capital-Emerging-Market-Infrastructure-Fund-II.html</t>
  </si>
  <si>
    <t>Actual MDBs covered: AIIB, AsDB, EBRD, EIB, IDB, IBRD/IDA (WBG)</t>
  </si>
  <si>
    <t xml:space="preserve">https://www.aiib.org/en/projects/details/2022/approved/Bangladesh-IDCOL-Multi-Sector-On-Lending-Facility.html </t>
  </si>
  <si>
    <t>https://www.ebrd.com/home/work-with-us/projects/psd/48327.html</t>
  </si>
  <si>
    <t/>
  </si>
  <si>
    <t>Bosnia And Herzegovina</t>
  </si>
  <si>
    <t>Belarus</t>
  </si>
  <si>
    <t>https://www.ebrd.com/home/work-with-us/projects/psd/53042.html</t>
  </si>
  <si>
    <t>AASF - Intesa Sanpaolo Albania Risk Sharing Facility</t>
  </si>
  <si>
    <t>https://www.ebrd.com/home/work-with-us/projects/psd/48681.html</t>
  </si>
  <si>
    <t>https://www.ebrd.com/home/work-with-us/projects/psd/52766.html</t>
  </si>
  <si>
    <t>VCIP III - SeeTree</t>
  </si>
  <si>
    <t>https://www.ebrd.com/home/work-with-us/projects/psd/54950.html</t>
  </si>
  <si>
    <t>Project Mazurka (Bail-in-able programme)</t>
  </si>
  <si>
    <t>https://www.ebrd.com/home/work-with-us/projects/psd/53460.html</t>
  </si>
  <si>
    <t>https://www.ebrd.com/home/work-with-us/projects/psd/50285.html</t>
  </si>
  <si>
    <t>GCF GEFF Regional - GEFF Armenia II - Inecobank</t>
  </si>
  <si>
    <t>https://www.ebrd.com/home/work-with-us/projects/psd/55161.html</t>
  </si>
  <si>
    <t>https://www.ebrd.com/home/work-with-us/projects/psd/53763.html</t>
  </si>
  <si>
    <t>https://www.ebrd.com/home/work-with-us/projects/psd/54768.html</t>
  </si>
  <si>
    <t>https://www.ebrd.com/home/work-with-us/projects/psd/54274.html</t>
  </si>
  <si>
    <t>https://www.ebrd.com/home/work-with-us/projects/psd/55058.html</t>
  </si>
  <si>
    <t>https://www.ebrd.com/home/work-with-us/projects/psd/54368.html</t>
  </si>
  <si>
    <t>FIF - EaP SMEC - ProCredit Georgia Loan II</t>
  </si>
  <si>
    <t>https://www.ebrd.com/home/work-with-us/projects/psd/53440.html</t>
  </si>
  <si>
    <t>GEFF - Turkey - ING</t>
  </si>
  <si>
    <t>https://www.ebrd.com/home/work-with-us/projects/psd/54050.html</t>
  </si>
  <si>
    <t>FIF - Kazakhstan WiB II - MFO Arnur Credit III</t>
  </si>
  <si>
    <t>https://www.ebrd.com/home/work-with-us/projects/psd/54298.html</t>
  </si>
  <si>
    <t>GCF GEFF Regional - Jordan - HBTF</t>
  </si>
  <si>
    <t>https://www.ebrd.com/home/work-with-us/projects/psd/54931.html</t>
  </si>
  <si>
    <t>https://www.ebrd.com/home/work-with-us/projects/psd/54158.html</t>
  </si>
  <si>
    <t>GEFF - Western Balkans - AFK III</t>
  </si>
  <si>
    <t>https://www.ebrd.com/home/work-with-us/projects/psd/55015.html</t>
  </si>
  <si>
    <t>https://www.ebrd.com/home/work-with-us/projects/psd/54442.html</t>
  </si>
  <si>
    <t>https://www.ebrd.com/home/work-with-us/projects/psd/52864.html</t>
  </si>
  <si>
    <t>FIF - SME Go Green - Raiffeisen Bank</t>
  </si>
  <si>
    <t>https://www.ebrd.com/home/work-with-us/projects/psd/54735.html</t>
  </si>
  <si>
    <t>Procredit Bank Bulgaria Senior Green Loan</t>
  </si>
  <si>
    <t>https://www.ebrd.com/home/work-with-us/projects/psd/55040.html</t>
  </si>
  <si>
    <t>FIF - SME Go Green - UniCredit Bank Mostar</t>
  </si>
  <si>
    <t>https://www.ebrd.com/home/work-with-us/projects/psd/54736.html</t>
  </si>
  <si>
    <t>https://www.ebrd.com/home/work-with-us/projects/psd/54320.html</t>
  </si>
  <si>
    <t>GEFF II Uzbekistan - Ipak Yuli Bank Loan I</t>
  </si>
  <si>
    <t>https://www.ebrd.com/home/work-with-us/projects/psd/54525.html</t>
  </si>
  <si>
    <t>Green Finance Facility - Sparkasse Leasing N. Macedonia</t>
  </si>
  <si>
    <t>https://www.ebrd.com/home/work-with-us/projects/psd/54881.html</t>
  </si>
  <si>
    <t>https://www.ebrd.com/home/work-with-us/projects/psd/54536.html</t>
  </si>
  <si>
    <t>GEFF II Uzbekistan - Hamkorbank Loan I</t>
  </si>
  <si>
    <t>https://www.ebrd.com/home/work-with-us/projects/psd/54557.html</t>
  </si>
  <si>
    <t>https://www.ebrd.com/home/work-with-us/projects/psd/54338.html</t>
  </si>
  <si>
    <t>https://www.ebrd.com/home/work-with-us/projects/psd/52989.html</t>
  </si>
  <si>
    <t>https://www.ebrd.com/home/work-with-us/projects/psd/53605.html</t>
  </si>
  <si>
    <t>https://www.ebrd.com/home/work-with-us/projects/psd/54737.html</t>
  </si>
  <si>
    <t>https://www.ebrd.com/home/work-with-us/projects/psd/54389.html</t>
  </si>
  <si>
    <t>https://www.ebrd.com/home/work-with-us/projects/psd/53554.html</t>
  </si>
  <si>
    <t>Green Finance Facility - ProCredit Bank Macedonia</t>
  </si>
  <si>
    <t>https://www.ebrd.com/home/work-with-us/projects/psd/54904.html</t>
  </si>
  <si>
    <t>GEFF - YKB DPR</t>
  </si>
  <si>
    <t>https://www.ebrd.com/home/work-with-us/projects/psd/54833.html</t>
  </si>
  <si>
    <t>https://www.ebrd.com/home/work-with-us/projects/psd/52814.html</t>
  </si>
  <si>
    <t>Electricity Supply Digitalization Project</t>
  </si>
  <si>
    <t>https://www.ebrd.com/home/work-with-us/projects/psd/54885.html</t>
  </si>
  <si>
    <t>https://www.ebrd.com/home/work-with-us/projects/psd/54538.html</t>
  </si>
  <si>
    <t>DFF - ECSO</t>
  </si>
  <si>
    <t>https://www.ebrd.com/home/work-with-us/projects/psd/54457.html</t>
  </si>
  <si>
    <t>https://www.ebrd.com/home/work-with-us/projects/psd/53708.html</t>
  </si>
  <si>
    <t>DFF - NORMA regional</t>
  </si>
  <si>
    <t>https://www.ebrd.com/home/work-with-us/projects/psd/54797.html</t>
  </si>
  <si>
    <t>DFF - Temirservice Astana Phase 2</t>
  </si>
  <si>
    <t>https://www.ebrd.com/home/work-with-us/projects/psd/54584.html</t>
  </si>
  <si>
    <t>https://www.ebrd.com/home/work-with-us/projects/psd/53435.html</t>
  </si>
  <si>
    <t>FIF - SME Go Green - OTP Leasing Serbia</t>
  </si>
  <si>
    <t>https://www.ebrd.com/home/work-with-us/projects/psd/54815.html</t>
  </si>
  <si>
    <t>https://www.ebrd.com/home/work-with-us/projects/psd/54165.html</t>
  </si>
  <si>
    <t>https://www.ebrd.com/home/work-with-us/projects/psd/54094.html</t>
  </si>
  <si>
    <t>https://www.ebrd.com/home/work-with-us/projects/psd/53944.html</t>
  </si>
  <si>
    <t>https://www.ebrd.com/home/work-with-us/projects/psd/54160.html</t>
  </si>
  <si>
    <t>https://www.ebrd.com/home/work-with-us/projects/psd/54810.html</t>
  </si>
  <si>
    <t>FIF - SME Go Green - OTP Bank Serbia</t>
  </si>
  <si>
    <t>https://www.ebrd.com/home/work-with-us/projects/psd/54793.html</t>
  </si>
  <si>
    <t>https://www.ebrd.com/home/work-with-us/projects/psd/54792.html</t>
  </si>
  <si>
    <t>https://www.ebrd.com/home/work-with-us/projects/psd/53632.html</t>
  </si>
  <si>
    <t>https://www.ebrd.com/home/work-with-us/projects/psd/53313.html</t>
  </si>
  <si>
    <t>FIF - CA YiB - Transcapital Youth in Business loan I</t>
  </si>
  <si>
    <t>https://www.ebrd.com/home/work-with-us/projects/psd/54313.html</t>
  </si>
  <si>
    <t>FIF - Addiko Bank Sarajevo - SME loan</t>
  </si>
  <si>
    <t>https://www.ebrd.com/home/work-with-us/projects/psd/54434.html</t>
  </si>
  <si>
    <t>https://www.ebrd.com/home/work-with-us/projects/psd/54683.html</t>
  </si>
  <si>
    <t>https://www.ebrd.com/home/work-with-us/projects/psd/54416.html</t>
  </si>
  <si>
    <t>FIF - Addiko Bank a.d. Banja Luka SME line III</t>
  </si>
  <si>
    <t>https://www.ebrd.com/home/work-with-us/projects/psd/54444.html</t>
  </si>
  <si>
    <t>https://www.ebrd.com/home/work-with-us/projects/psd/54029.html</t>
  </si>
  <si>
    <t>DFF - Saribekir Loan</t>
  </si>
  <si>
    <t>https://www.ebrd.com/home/work-with-us/projects/psd/54438.html</t>
  </si>
  <si>
    <t>https://www.ebrd.com/home/work-with-us/projects/psd/54241.html</t>
  </si>
  <si>
    <t>https://www.ebrd.com/home/work-with-us/projects/psd/53622.html</t>
  </si>
  <si>
    <t>GCF GEFF Regional - Tajikistan II - Humo Loan III</t>
  </si>
  <si>
    <t>https://www.ebrd.com/home/work-with-us/projects/psd/54634.html</t>
  </si>
  <si>
    <t>GCF GEFF Regional - Arvand Bank Loan III</t>
  </si>
  <si>
    <t>https://www.ebrd.com/home/work-with-us/projects/psd/54529.html</t>
  </si>
  <si>
    <t>GEFF - Turkey - Aklease</t>
  </si>
  <si>
    <t>https://www.ebrd.com/home/work-with-us/projects/psd/54667.html</t>
  </si>
  <si>
    <t>RLF - RLG - Bank Lviv 2023</t>
  </si>
  <si>
    <t>https://www.ebrd.com/home/work-with-us/projects/psd/54476.html</t>
  </si>
  <si>
    <t>FIF - MSME Loan - Banka per Biznes (BpB)</t>
  </si>
  <si>
    <t>https://www.ebrd.com/home/work-with-us/projects/psd/54714.html</t>
  </si>
  <si>
    <t>https://www.ebrd.com/home/work-with-us/projects/psd/54266.html</t>
  </si>
  <si>
    <t>https://www.ebrd.com/home/work-with-us/projects/psd/54399.html</t>
  </si>
  <si>
    <t>DFF - Mann+Hummel</t>
  </si>
  <si>
    <t>https://www.ebrd.com/home/work-with-us/projects/psd/54492.html</t>
  </si>
  <si>
    <t>Rail Joint Border Crossing - Tabanovce</t>
  </si>
  <si>
    <t>https://www.ebrd.com/home/work-with-us/projects/psd/54676.html</t>
  </si>
  <si>
    <t>Western Balkans GEFF II - ProCredit Bank Macedonia II</t>
  </si>
  <si>
    <t>https://www.ebrd.com/home/work-with-us/projects/psd/54608.html</t>
  </si>
  <si>
    <t>https://www.ebrd.com/home/work-with-us/projects/psd/53041.html</t>
  </si>
  <si>
    <t>AATSF - Union Bank</t>
  </si>
  <si>
    <t>https://www.ebrd.com/home/work-with-us/projects/psd/54322.html</t>
  </si>
  <si>
    <t>Western Balkans GEFF III - Union Bank</t>
  </si>
  <si>
    <t>https://www.ebrd.com/home/work-with-us/projects/psd/54323.html</t>
  </si>
  <si>
    <t>https://www.ebrd.com/home/work-with-us/projects/psd/53183.html</t>
  </si>
  <si>
    <t>Western Balkans GEFF II - Sparkasse Bank AD Skopje II</t>
  </si>
  <si>
    <t>https://www.ebrd.com/home/work-with-us/projects/psd/54619.html</t>
  </si>
  <si>
    <t>https://www.ebrd.com/home/work-with-us/projects/psd/54251.html</t>
  </si>
  <si>
    <t>https://www.ebrd.com/home/work-with-us/projects/psd/54571.html</t>
  </si>
  <si>
    <t>Project Cannes (Bail-in-able programme)</t>
  </si>
  <si>
    <t>https://www.ebrd.com/home/work-with-us/projects/psd/54232.html</t>
  </si>
  <si>
    <t>https://www.ebrd.com/home/work-with-us/projects/psd/53901.html</t>
  </si>
  <si>
    <t>https://www.ebrd.com/home/work-with-us/projects/psd/54149.html</t>
  </si>
  <si>
    <t>https://www.ebrd.com/home/work-with-us/projects/psd/50461.html</t>
  </si>
  <si>
    <t>https://www.ebrd.com/home/work-with-us/projects/psd/53244.html</t>
  </si>
  <si>
    <t>https://www.ebrd.com/home/work-with-us/projects/psd/54102.html</t>
  </si>
  <si>
    <t>https://www.ebrd.com/home/work-with-us/projects/psd/54334.html</t>
  </si>
  <si>
    <t>https://www.ebrd.com/home/work-with-us/projects/psd/54319.html</t>
  </si>
  <si>
    <t>FIF - EaP SMEC loan facility II - Victoriabank</t>
  </si>
  <si>
    <t>https://www.ebrd.com/home/work-with-us/projects/psd/54340.html</t>
  </si>
  <si>
    <t>https://www.ebrd.com/home/work-with-us/projects/psd/54489.html</t>
  </si>
  <si>
    <t>https://www.ebrd.com/home/work-with-us/projects/psd/53238.html</t>
  </si>
  <si>
    <t>https://www.ebrd.com/home/work-with-us/projects/psd/54002.html</t>
  </si>
  <si>
    <t>GEFF - Turkey - Denizbank DPR</t>
  </si>
  <si>
    <t>https://www.ebrd.com/home/work-with-us/projects/psd/53796.html</t>
  </si>
  <si>
    <t>https://www.ebrd.com/home/work-with-us/projects/psd/54601.html</t>
  </si>
  <si>
    <t>FIF - Go Digital Pilot in BiH - Sparkasse Bank</t>
  </si>
  <si>
    <t>https://www.ebrd.com/home/work-with-us/projects/psd/53530.html</t>
  </si>
  <si>
    <t>Green Finance Facility - Sparkasse Bank AD Skopje</t>
  </si>
  <si>
    <t>https://www.ebrd.com/home/work-with-us/projects/psd/54650.html</t>
  </si>
  <si>
    <t>https://www.ebrd.com/home/work-with-us/projects/psd/54248.html</t>
  </si>
  <si>
    <t>https://www.ebrd.com/home/work-with-us/projects/psd/54234.html</t>
  </si>
  <si>
    <t>https://www.ebrd.com/home/work-with-us/projects/psd/54116.html</t>
  </si>
  <si>
    <t>https://www.ebrd.com/home/work-with-us/projects/psd/54395.html</t>
  </si>
  <si>
    <t>FIF - Unicredit Leasing Serbia - SME</t>
  </si>
  <si>
    <t>https://www.ebrd.com/home/work-with-us/projects/psd/54506.html</t>
  </si>
  <si>
    <t>https://www.ebrd.com/home/work-with-us/projects/psd/53967.html</t>
  </si>
  <si>
    <t>https://www.ebrd.com/home/work-with-us/projects/psd/54126.html</t>
  </si>
  <si>
    <t>https://www.ebrd.com/home/work-with-us/projects/psd/53710.html</t>
  </si>
  <si>
    <t>RLF - MOST Logistics Terminal</t>
  </si>
  <si>
    <t>https://www.ebrd.com/home/work-with-us/projects/psd/54024.html</t>
  </si>
  <si>
    <t>https://www.ebrd.com/home/work-with-us/projects/psd/54104.html</t>
  </si>
  <si>
    <t>GEFF - Turkiye - ING Leasing</t>
  </si>
  <si>
    <t>https://www.ebrd.com/home/work-with-us/projects/psd/54221.html</t>
  </si>
  <si>
    <t>https://www.ebrd.com/home/work-with-us/projects/psd/54230.html</t>
  </si>
  <si>
    <t>https://www.ebrd.com/home/work-with-us/projects/psd/53908.html</t>
  </si>
  <si>
    <t>FIF - Kazakhstan WiB II - MFO KMF 4</t>
  </si>
  <si>
    <t>https://www.ebrd.com/home/work-with-us/projects/psd/54283.html</t>
  </si>
  <si>
    <t>https://www.ebrd.com/home/work-with-us/projects/psd/53573.html</t>
  </si>
  <si>
    <t>https://www.ebrd.com/home/work-with-us/projects/psd/53558.html</t>
  </si>
  <si>
    <t>https://www.ebrd.com/home/work-with-us/projects/psd/54122.html</t>
  </si>
  <si>
    <t>https://www.ebrd.com/home/work-with-us/projects/psd/54239.html</t>
  </si>
  <si>
    <t>https://www.ebrd.com/home/work-with-us/projects/psd/53914.html</t>
  </si>
  <si>
    <t>https://www.ebrd.com/home/work-with-us/projects/psd/54150.html</t>
  </si>
  <si>
    <t>Infrastructure for the future (f. Project Science)</t>
  </si>
  <si>
    <t>https://www.ebrd.com/home/work-with-us/projects/psd/54083.html</t>
  </si>
  <si>
    <t>GCF GEFF Regional - Mongolia - XacBank II</t>
  </si>
  <si>
    <t>https://www.ebrd.com/home/work-with-us/projects/psd/54284.html</t>
  </si>
  <si>
    <t>Western Balkans GEFF III - Komercijalna Banka Skopje</t>
  </si>
  <si>
    <t>https://www.ebrd.com/home/work-with-us/projects/psd/54276.html</t>
  </si>
  <si>
    <t>https://www.ebrd.com/home/work-with-us/projects/psd/53100.html</t>
  </si>
  <si>
    <t>https://www.ebrd.com/home/work-with-us/projects/psd/53103.html</t>
  </si>
  <si>
    <t>https://www.ebrd.com/home/work-with-us/projects/psd/54317.html</t>
  </si>
  <si>
    <t>RLF - MHP Sunflower</t>
  </si>
  <si>
    <t>https://www.ebrd.com/home/work-with-us/projects/psd/54136.html</t>
  </si>
  <si>
    <t>RLF - Poland - Pekao Leasing</t>
  </si>
  <si>
    <t>https://www.ebrd.com/home/work-with-us/projects/psd/54019.html</t>
  </si>
  <si>
    <t>https://www.ebrd.com/home/work-with-us/projects/psd/54121.html</t>
  </si>
  <si>
    <t>https://www.ebrd.com/home/work-with-us/projects/psd/53519.html</t>
  </si>
  <si>
    <t>DFF - Atasu II</t>
  </si>
  <si>
    <t>https://www.ebrd.com/home/work-with-us/projects/psd/53693.html</t>
  </si>
  <si>
    <t>https://www.ebrd.com/home/work-with-us/projects/psd/54086.html</t>
  </si>
  <si>
    <t>https://www.ebrd.com/home/work-with-us/projects/psd/53836.html</t>
  </si>
  <si>
    <t>https://www.ebrd.com/home/work-with-us/projects/psd/54071.html</t>
  </si>
  <si>
    <t>https://www.ebrd.com/home/work-with-us/projects/psd/54013.html</t>
  </si>
  <si>
    <t>Western Balkans GEFF III - Sparkasse Bank AD Skopje</t>
  </si>
  <si>
    <t>https://www.ebrd.com/home/work-with-us/projects/psd/54255.html</t>
  </si>
  <si>
    <t>https://www.ebrd.com/home/work-with-us/projects/psd/53997.html</t>
  </si>
  <si>
    <t>https://www.ebrd.com/home/work-with-us/projects/psd/54119.html</t>
  </si>
  <si>
    <t>https://www.ebrd.com/home/work-with-us/projects/psd/53062.html</t>
  </si>
  <si>
    <t>https://www.ebrd.com/home/work-with-us/projects/psd/53063.html</t>
  </si>
  <si>
    <t>https://www.ebrd.com/home/work-with-us/projects/psd/53871.html</t>
  </si>
  <si>
    <t>https://www.ebrd.com/home/work-with-us/projects/psd/53872.html</t>
  </si>
  <si>
    <t>https://www.ebrd.com/home/work-with-us/projects/psd/52765.html</t>
  </si>
  <si>
    <t>Samarkand Solar Revolving Facility</t>
  </si>
  <si>
    <t>https://www.ebrd.com/home/work-with-us/projects/psd/53873.html</t>
  </si>
  <si>
    <t>https://www.ebrd.com/home/work-with-us/projects/psd/54005.html</t>
  </si>
  <si>
    <t>https://www.ebrd.com/home/work-with-us/projects/psd/54153.html</t>
  </si>
  <si>
    <t>https://www.ebrd.com/home/work-with-us/projects/psd/53389.html</t>
  </si>
  <si>
    <t>https://www.ebrd.com/home/work-with-us/projects/psd/53827.html</t>
  </si>
  <si>
    <t>https://www.ebrd.com/home/work-with-us/projects/psd/53973.html</t>
  </si>
  <si>
    <t>https://www.ebrd.com/home/work-with-us/projects/psd/53808.html</t>
  </si>
  <si>
    <t>https://www.ebrd.com/home/work-with-us/projects/psd/53735.html</t>
  </si>
  <si>
    <t>https://www.ebrd.com/home/work-with-us/projects/psd/53268.html</t>
  </si>
  <si>
    <t>https://www.ebrd.com/home/work-with-us/projects/psd/54110.html</t>
  </si>
  <si>
    <t>https://www.ebrd.com/home/work-with-us/projects/psd/53690.html</t>
  </si>
  <si>
    <t>GEFF - Turkiye - GarantiBBVA Leasing</t>
  </si>
  <si>
    <t>https://www.ebrd.com/home/work-with-us/projects/psd/54147.html</t>
  </si>
  <si>
    <t>DFF - Proex</t>
  </si>
  <si>
    <t>https://www.ebrd.com/home/work-with-us/projects/psd/53623.html</t>
  </si>
  <si>
    <t>https://www.ebrd.com/home/work-with-us/projects/psd/53800.html</t>
  </si>
  <si>
    <t>DFF - Indart Holding</t>
  </si>
  <si>
    <t>https://www.ebrd.com/home/work-with-us/projects/psd/53479.html</t>
  </si>
  <si>
    <t>DFF - Multisac II</t>
  </si>
  <si>
    <t>https://www.ebrd.com/home/work-with-us/projects/psd/53828.html</t>
  </si>
  <si>
    <t>Western Balkans GEFF II - NLBP</t>
  </si>
  <si>
    <t>https://www.ebrd.com/home/work-with-us/projects/psd/53712.html</t>
  </si>
  <si>
    <t>https://www.ebrd.com/home/work-with-us/projects/psd/53517.html</t>
  </si>
  <si>
    <t>GrCF2W2 - Pristina Urban Transport II</t>
  </si>
  <si>
    <t>https://www.ebrd.com/home/work-with-us/projects/psd/51923.html</t>
  </si>
  <si>
    <t>https://www.ebrd.com/home/work-with-us/projects/psd/53951.html</t>
  </si>
  <si>
    <t>FIF - EaP SMEC - Credo Bank SMEC loan</t>
  </si>
  <si>
    <t>https://www.ebrd.com/home/work-with-us/projects/psd/54114.html</t>
  </si>
  <si>
    <t>https://www.ebrd.com/home/work-with-us/projects/psd/53087.html</t>
  </si>
  <si>
    <t>FIF - EaP SMEC - OTP Bank (former Mobiasbanca) II</t>
  </si>
  <si>
    <t>https://www.ebrd.com/home/work-with-us/projects/psd/53909.html</t>
  </si>
  <si>
    <t>https://www.ebrd.com/home/work-with-us/projects/psd/53777.html</t>
  </si>
  <si>
    <t>https://www.ebrd.com/home/work-with-us/projects/psd/53802.html</t>
  </si>
  <si>
    <t>https://www.ebrd.com/home/work-with-us/projects/psd/54111.html</t>
  </si>
  <si>
    <t>https://www.ebrd.com/home/work-with-us/projects/psd/53746.html</t>
  </si>
  <si>
    <t>Western Balkans GEFF III - 3 Banka</t>
  </si>
  <si>
    <t>https://www.ebrd.com/home/work-with-us/projects/psd/53515.html</t>
  </si>
  <si>
    <t>Western Balkans GEFF III - ProCredit Bank Macedonia</t>
  </si>
  <si>
    <t>https://www.ebrd.com/home/work-with-us/projects/psd/54156.html</t>
  </si>
  <si>
    <t>DFF - Plastikpack Maroc</t>
  </si>
  <si>
    <t>https://www.ebrd.com/home/work-with-us/projects/psd/53504.html</t>
  </si>
  <si>
    <t>RLF - Lviv Industrial Park JV</t>
  </si>
  <si>
    <t>https://www.ebrd.com/home/work-with-us/projects/psd/53813.html</t>
  </si>
  <si>
    <t>Ukrenergo Transmission Network Emergency Restoration</t>
  </si>
  <si>
    <t>https://www.ebrd.com/home/work-with-us/projects/psd/54138.html</t>
  </si>
  <si>
    <t>https://www.ebrd.com/home/work-with-us/projects/psd/53923.html</t>
  </si>
  <si>
    <t>https://www.ebrd.com/home/work-with-us/projects/psd/51586.html</t>
  </si>
  <si>
    <t>https://www.ebrd.com/home/work-with-us/projects/psd/52282.html</t>
  </si>
  <si>
    <t>GEFF Uzbekistan - Ipak Yuli Bank loan II</t>
  </si>
  <si>
    <t>https://www.ebrd.com/home/work-with-us/projects/psd/53458.html</t>
  </si>
  <si>
    <t>GrCF2 W1-Chisinau River Bic Rehab. &amp; Flood Protection</t>
  </si>
  <si>
    <t>https://www.ebrd.com/home/work-with-us/projects/psd/52754.html</t>
  </si>
  <si>
    <t>https://www.ebrd.com/home/work-with-us/projects/psd/53532.html</t>
  </si>
  <si>
    <t>KAZREF II - Shokpar Wind</t>
  </si>
  <si>
    <t>https://www.ebrd.com/home/work-with-us/projects/psd/52946.html</t>
  </si>
  <si>
    <t>https://www.ebrd.com/home/work-with-us/projects/psd/52743.html</t>
  </si>
  <si>
    <t>https://www.ebrd.com/home/work-with-us/projects/psd/53864.html</t>
  </si>
  <si>
    <t>https://www.ebrd.com/home/work-with-us/projects/psd/54095.html</t>
  </si>
  <si>
    <t>https://www.ebrd.com/home/work-with-us/projects/psd/53211.html</t>
  </si>
  <si>
    <t>GCF GEFF Regional - Serbia - S Leasing</t>
  </si>
  <si>
    <t>https://www.ebrd.com/home/work-with-us/projects/psd/53856.html</t>
  </si>
  <si>
    <t>https://www.ebrd.com/home/work-with-us/projects/psd/53769.html</t>
  </si>
  <si>
    <t>https://www.ebrd.com/home/work-with-us/projects/psd/53883.html</t>
  </si>
  <si>
    <t>DFF - H and M Agro</t>
  </si>
  <si>
    <t>https://www.ebrd.com/home/work-with-us/projects/psd/53603.html</t>
  </si>
  <si>
    <t>https://www.ebrd.com/home/work-with-us/projects/psd/53753.html</t>
  </si>
  <si>
    <t>GrCF2 W1 - Tbilisi Metro Modernisation</t>
  </si>
  <si>
    <t>https://www.ebrd.com/home/work-with-us/projects/psd/52586.html</t>
  </si>
  <si>
    <t>https://www.ebrd.com/home/work-with-us/projects/psd/53815.html</t>
  </si>
  <si>
    <t>https://www.ebrd.com/home/work-with-us/projects/psd/53934.html</t>
  </si>
  <si>
    <t>https://www.ebrd.com/home/work-with-us/projects/psd/51870.html</t>
  </si>
  <si>
    <t>https://www.ebrd.com/home/work-with-us/projects/psd/53404.html</t>
  </si>
  <si>
    <t>https://www.ebrd.com/home/work-with-us/projects/psd/54078.html</t>
  </si>
  <si>
    <t>https://www.ebrd.com/home/work-with-us/projects/psd/53716.html</t>
  </si>
  <si>
    <t>https://www.ebrd.com/home/work-with-us/projects/psd/53569.html</t>
  </si>
  <si>
    <t>KyrSEFF III - Kompanion loan</t>
  </si>
  <si>
    <t>https://www.ebrd.com/home/work-with-us/projects/psd/54077.html</t>
  </si>
  <si>
    <t>https://www.ebrd.com/home/work-with-us/projects/psd/52367.html</t>
  </si>
  <si>
    <t>GCF GEFF Regional - GEFF Armenia - HSBC Bank Armenia</t>
  </si>
  <si>
    <t>https://www.ebrd.com/home/work-with-us/projects/psd/53385.html</t>
  </si>
  <si>
    <t>FIF - UniCredit Bank Serbia - SME loan II</t>
  </si>
  <si>
    <t>https://www.ebrd.com/home/work-with-us/projects/psd/53961.html</t>
  </si>
  <si>
    <t>https://www.ebrd.com/home/work-with-us/projects/psd/53831.html</t>
  </si>
  <si>
    <t>https://www.ebrd.com/home/work-with-us/projects/psd/53874.html</t>
  </si>
  <si>
    <t>https://www.ebrd.com/home/work-with-us/projects/psd/53600.html</t>
  </si>
  <si>
    <t>https://www.ebrd.com/home/work-with-us/projects/psd/53639.html</t>
  </si>
  <si>
    <t>https://www.ebrd.com/home/work-with-us/projects/psd/52361.html</t>
  </si>
  <si>
    <t>FIF SME - Banca Intesa Belgrade</t>
  </si>
  <si>
    <t>https://www.ebrd.com/home/work-with-us/projects/psd/53996.html</t>
  </si>
  <si>
    <t>https://www.ebrd.com/home/work-with-us/projects/psd/52773.html</t>
  </si>
  <si>
    <t>https://www.ebrd.com/home/work-with-us/projects/psd/52772.html</t>
  </si>
  <si>
    <t>https://www.ebrd.com/home/work-with-us/projects/psd/53768.html</t>
  </si>
  <si>
    <t>https://www.ebrd.com/home/work-with-us/projects/psd/53239.html</t>
  </si>
  <si>
    <t>GEFF - Turkey - QNB Finans Leasing</t>
  </si>
  <si>
    <t>https://www.ebrd.com/home/work-with-us/projects/psd/53841.html</t>
  </si>
  <si>
    <t>https://www.ebrd.com/home/work-with-us/projects/psd/53191.html</t>
  </si>
  <si>
    <t>https://www.ebrd.com/home/work-with-us/projects/psd/51783.html</t>
  </si>
  <si>
    <t>https://www.ebrd.com/home/work-with-us/projects/psd/53016.html</t>
  </si>
  <si>
    <t>https://www.ebrd.com/home/work-with-us/projects/psd/53488.html</t>
  </si>
  <si>
    <t>TurSEFF III &amp; TURWiB - Isbank DPR</t>
  </si>
  <si>
    <t>https://www.ebrd.com/home/work-with-us/projects/psd/51976.html</t>
  </si>
  <si>
    <t>FIF - EaP SMEC - ACBA bank loan II</t>
  </si>
  <si>
    <t>https://www.ebrd.com/home/work-with-us/projects/psd/53434.html</t>
  </si>
  <si>
    <t>GrCF2 W2 E2 - Ankara Metro Project</t>
  </si>
  <si>
    <t>https://www.ebrd.com/home/work-with-us/projects/psd/52767.html</t>
  </si>
  <si>
    <t>https://www.ebrd.com/home/work-with-us/projects/psd/53657.html</t>
  </si>
  <si>
    <t>https://www.ebrd.com/home/work-with-us/projects/psd/53448.html</t>
  </si>
  <si>
    <t>RLF - ProCredit Bank Bulgaria Senior Preferred Loan</t>
  </si>
  <si>
    <t>https://www.ebrd.com/home/work-with-us/projects/psd/53748.html</t>
  </si>
  <si>
    <t>FIF - Sparkasse Bank Macedonia - SME</t>
  </si>
  <si>
    <t>https://www.ebrd.com/home/work-with-us/projects/psd/53884.html</t>
  </si>
  <si>
    <t>https://www.ebrd.com/home/work-with-us/projects/psd/53776.html</t>
  </si>
  <si>
    <t>https://www.ebrd.com/home/work-with-us/projects/psd/53524.html</t>
  </si>
  <si>
    <t>GCF GEFF Regional - Mongolia - KhanBank I</t>
  </si>
  <si>
    <t>https://www.ebrd.com/home/work-with-us/projects/psd/53635.html</t>
  </si>
  <si>
    <t>https://www.ebrd.com/home/work-with-us/projects/psd/53422.html</t>
  </si>
  <si>
    <t>https://www.ebrd.com/home/work-with-us/projects/psd/53410.html</t>
  </si>
  <si>
    <t>https://www.ebrd.com/home/work-with-us/projects/psd/53439.html</t>
  </si>
  <si>
    <t>https://www.ebrd.com/home/work-with-us/projects/psd/52901.html</t>
  </si>
  <si>
    <t>https://www.ebrd.com/home/work-with-us/projects/psd/53249.html</t>
  </si>
  <si>
    <t>https://www.ebrd.com/home/work-with-us/projects/psd/53863.html</t>
  </si>
  <si>
    <t>https://www.ebrd.com/home/work-with-us/projects/psd/53118.html</t>
  </si>
  <si>
    <t>https://www.ebrd.com/home/work-with-us/projects/psd/53607.html</t>
  </si>
  <si>
    <t>https://www.ebrd.com/home/work-with-us/projects/psd/53672.html</t>
  </si>
  <si>
    <t>https://www.ebrd.com/home/work-with-us/projects/psd/53490.html</t>
  </si>
  <si>
    <t>GrCF2 W2 E2 - Bursa Water Project</t>
  </si>
  <si>
    <t>https://www.ebrd.com/home/work-with-us/projects/psd/53619.html</t>
  </si>
  <si>
    <t>https://www.ebrd.com/home/work-with-us/projects/psd/53850.html</t>
  </si>
  <si>
    <t>GrCF2 W2 - Belgrade Water Phase 2</t>
  </si>
  <si>
    <t>https://www.ebrd.com/home/work-with-us/projects/psd/53745.html</t>
  </si>
  <si>
    <t>https://www.ebrd.com/home/work-with-us/projects/psd/53686.html</t>
  </si>
  <si>
    <t>https://www.ebrd.com/home/work-with-us/projects/psd/52821.html</t>
  </si>
  <si>
    <t>https://www.ebrd.com/home/work-with-us/projects/psd/53090.html</t>
  </si>
  <si>
    <t>https://www.ebrd.com/home/work-with-us/projects/psd/53136.html</t>
  </si>
  <si>
    <t>https://www.ebrd.com/home/work-with-us/projects/psd/52947.html</t>
  </si>
  <si>
    <t>https://www.ebrd.com/home/work-with-us/projects/psd/53649.html</t>
  </si>
  <si>
    <t>PKO Bank Hipoteczny covered bonds: Project Jaspis</t>
  </si>
  <si>
    <t>https://www.ebrd.com/home/work-with-us/projects/psd/53779.html</t>
  </si>
  <si>
    <t>https://www.ebrd.com/home/work-with-us/projects/psd/52484.html</t>
  </si>
  <si>
    <t>https://www.ebrd.com/home/work-with-us/projects/psd/53741.html</t>
  </si>
  <si>
    <t>https://www.ebrd.com/home/work-with-us/projects/psd/52862.html</t>
  </si>
  <si>
    <t>https://www.ebrd.com/home/work-with-us/projects/psd/53570.html</t>
  </si>
  <si>
    <t>FIF - Go Digital Pilot in BiH - Intesa BiH</t>
  </si>
  <si>
    <t>https://www.ebrd.com/home/work-with-us/projects/psd/53526.html</t>
  </si>
  <si>
    <t>https://www.ebrd.com/home/work-with-us/projects/psd/53539.html</t>
  </si>
  <si>
    <t>GCF GEFF Regional - Tajikistan - Imon loan II</t>
  </si>
  <si>
    <t>https://www.ebrd.com/home/work-with-us/projects/psd/53455.html</t>
  </si>
  <si>
    <t>https://www.ebrd.com/home/work-with-us/projects/psd/53252.html</t>
  </si>
  <si>
    <t>FIF - Go Digital Pilot in BiH - Raiffeisen Bank</t>
  </si>
  <si>
    <t>https://www.ebrd.com/home/work-with-us/projects/psd/53525.html</t>
  </si>
  <si>
    <t>https://www.ebrd.com/home/work-with-us/projects/psd/53728.html</t>
  </si>
  <si>
    <t>https://www.ebrd.com/home/work-with-us/projects/psd/53556.html</t>
  </si>
  <si>
    <t>FIF - Sustainable Reboot SME - Sparkasse Bank Macedonia</t>
  </si>
  <si>
    <t>https://www.ebrd.com/home/work-with-us/projects/psd/53597.html</t>
  </si>
  <si>
    <t>https://www.ebrd.com/home/work-with-us/projects/psd/53644.html</t>
  </si>
  <si>
    <t>FIF - Sustainable Reboot SME - Erste Bank Serbia</t>
  </si>
  <si>
    <t>https://www.ebrd.com/home/work-with-us/projects/psd/53734.html</t>
  </si>
  <si>
    <t>https://www.ebrd.com/home/work-with-us/projects/psd/53391.html</t>
  </si>
  <si>
    <t>https://www.ebrd.com/home/work-with-us/projects/psd/52718.html</t>
  </si>
  <si>
    <t>https://www.ebrd.com/home/work-with-us/projects/psd/52735.html</t>
  </si>
  <si>
    <t>https://www.ebrd.com/home/work-with-us/projects/psd/53807.html</t>
  </si>
  <si>
    <t>https://www.ebrd.com/home/work-with-us/projects/psd/53353.html</t>
  </si>
  <si>
    <t>https://www.ebrd.com/home/work-with-us/projects/psd/50427.html</t>
  </si>
  <si>
    <t>FIF - Regional SME CSP - Raiffeisen Leasing Kosovo</t>
  </si>
  <si>
    <t>https://www.ebrd.com/home/work-with-us/projects/psd/53640.html</t>
  </si>
  <si>
    <t>DFF - Photon Green Bond Extension</t>
  </si>
  <si>
    <t>https://www.ebrd.com/home/work-with-us/projects/psd/53764.html</t>
  </si>
  <si>
    <t>https://www.ebrd.com/home/work-with-us/projects/psd/53003.html</t>
  </si>
  <si>
    <t>https://www.ebrd.com/home/work-with-us/projects/psd/53604.html</t>
  </si>
  <si>
    <t>https://www.ebrd.com/home/work-with-us/projects/psd/53106.html</t>
  </si>
  <si>
    <t>https://www.ebrd.com/home/work-with-us/projects/psd/53274.html</t>
  </si>
  <si>
    <t>https://www.ebrd.com/home/work-with-us/projects/psd/53496.html</t>
  </si>
  <si>
    <t>FIF - Sustainable Reboot SME - UCL</t>
  </si>
  <si>
    <t>https://www.ebrd.com/home/work-with-us/projects/psd/53676.html</t>
  </si>
  <si>
    <t>https://www.ebrd.com/home/work-with-us/projects/psd/51593.html</t>
  </si>
  <si>
    <t>FIF - Go Digital Pilot in BiH - ProCredit Bank</t>
  </si>
  <si>
    <t>https://www.ebrd.com/home/work-with-us/projects/psd/53531.html</t>
  </si>
  <si>
    <t>Choir-Sainshand transmission line</t>
  </si>
  <si>
    <t>https://www.ebrd.com/home/work-with-us/projects/psd/51505.html</t>
  </si>
  <si>
    <t>https://www.ebrd.com/home/work-with-us/projects/psd/52874.html</t>
  </si>
  <si>
    <t>GEFF Kazakhstan II - Bank CenterCredit - Loan II</t>
  </si>
  <si>
    <t>https://www.ebrd.com/home/work-with-us/projects/psd/53444.html</t>
  </si>
  <si>
    <t>https://www.ebrd.com/home/work-with-us/projects/psd/53529.html</t>
  </si>
  <si>
    <t>FIF - Sustainable Reboot SME - Stopanska Banka</t>
  </si>
  <si>
    <t>https://www.ebrd.com/home/work-with-us/projects/psd/53614.html</t>
  </si>
  <si>
    <t>https://www.ebrd.com/home/work-with-us/projects/psd/52751.html</t>
  </si>
  <si>
    <t>https://www.ebrd.com/home/work-with-us/projects/psd/53403.html</t>
  </si>
  <si>
    <t>https://www.ebrd.com/home/work-with-us/projects/psd/53332.html</t>
  </si>
  <si>
    <t>https://www.ebrd.com/home/work-with-us/projects/psd/52783.html</t>
  </si>
  <si>
    <t>https://www.ebrd.com/home/work-with-us/projects/psd/53309.html</t>
  </si>
  <si>
    <t>https://www.ebrd.com/home/work-with-us/projects/psd/53664.html</t>
  </si>
  <si>
    <t>https://www.ebrd.com/home/work-with-us/projects/psd/53681.html</t>
  </si>
  <si>
    <t>https://www.ebrd.com/home/work-with-us/projects/psd/53476.html</t>
  </si>
  <si>
    <t>FIF -Sustainable Reboot SME - Komercijalna Banka Skopje</t>
  </si>
  <si>
    <t>https://www.ebrd.com/home/work-with-us/projects/psd/53642.html</t>
  </si>
  <si>
    <t>https://www.ebrd.com/home/work-with-us/projects/psd/53241.html</t>
  </si>
  <si>
    <t>https://www.ebrd.com/home/work-with-us/projects/psd/53035.html</t>
  </si>
  <si>
    <t>https://www.ebrd.com/home/work-with-us/projects/psd/53634.html</t>
  </si>
  <si>
    <t>FIF - Sustainable Reboot SME - Procredit Bank Macedonia</t>
  </si>
  <si>
    <t>https://www.ebrd.com/home/work-with-us/projects/psd/53625.html</t>
  </si>
  <si>
    <t>https://www.ebrd.com/home/work-with-us/projects/psd/52967.html</t>
  </si>
  <si>
    <t>https://www.ebrd.com/home/work-with-us/projects/psd/51328.html</t>
  </si>
  <si>
    <t>https://www.ebrd.com/home/work-with-us/projects/psd/52828.html</t>
  </si>
  <si>
    <t>https://www.ebrd.com/home/work-with-us/projects/psd/53289.html</t>
  </si>
  <si>
    <t>https://www.ebrd.com/home/work-with-us/projects/psd/52362.html</t>
  </si>
  <si>
    <t>https://www.ebrd.com/home/work-with-us/projects/psd/52464.html</t>
  </si>
  <si>
    <t>https://www.ebrd.com/home/work-with-us/projects/psd/53628.html</t>
  </si>
  <si>
    <t>FIF - Sustainable Reboot SME - ProCredit Kosovo</t>
  </si>
  <si>
    <t>https://www.ebrd.com/home/work-with-us/projects/psd/53254.html</t>
  </si>
  <si>
    <t>https://www.ebrd.com/home/work-with-us/projects/psd/52221.html</t>
  </si>
  <si>
    <t>GrCF2 W2 E2 - Karlovac District Heating Project</t>
  </si>
  <si>
    <t>https://www.ebrd.com/home/work-with-us/projects/psd/52899.html</t>
  </si>
  <si>
    <t>Ain Ghazal Waste Water Treatment Plant</t>
  </si>
  <si>
    <t>https://www.ebrd.com/home/work-with-us/projects/psd/51888.html</t>
  </si>
  <si>
    <t>GCF GEFF Regional - Arvand Bank Loan II</t>
  </si>
  <si>
    <t>https://www.ebrd.com/home/work-with-us/projects/psd/53454.html</t>
  </si>
  <si>
    <t>https://www.ebrd.com/home/work-with-us/projects/psd/49522.html</t>
  </si>
  <si>
    <t>https://www.ebrd.com/home/work-with-us/projects/psd/53273.html</t>
  </si>
  <si>
    <t>https://www.ebrd.com/home/work-with-us/projects/psd/51937.html</t>
  </si>
  <si>
    <t>https://www.ebrd.com/home/work-with-us/projects/psd/52681.html</t>
  </si>
  <si>
    <t>https://www.ebrd.com/home/work-with-us/projects/psd/53467.html</t>
  </si>
  <si>
    <t>https://www.ebrd.com/home/work-with-us/projects/psd/53335.html</t>
  </si>
  <si>
    <t>TEN-T Skopje-Kosovo Border Motorway</t>
  </si>
  <si>
    <t>https://www.ebrd.com/home/work-with-us/projects/psd/52508.html</t>
  </si>
  <si>
    <t>GCF GEFF Regional - Tajikistan - Humo II</t>
  </si>
  <si>
    <t>https://www.ebrd.com/home/work-with-us/projects/psd/53302.html</t>
  </si>
  <si>
    <t>https://www.ebrd.com/home/work-with-us/projects/psd/53401.html</t>
  </si>
  <si>
    <t>GCF GEFF Regional - Jordan - Cairo Amman Bank</t>
  </si>
  <si>
    <t>https://www.ebrd.com/home/work-with-us/projects/psd/53223.html</t>
  </si>
  <si>
    <t>GEFF - Western Balkans - Komercijalna Banka Skopje II</t>
  </si>
  <si>
    <t>https://www.ebrd.com/home/work-with-us/projects/psd/53362.html</t>
  </si>
  <si>
    <t>https://www.ebrd.com/home/work-with-us/projects/psd/52983.html</t>
  </si>
  <si>
    <t>https://www.ebrd.com/home/work-with-us/projects/psd/53370.html</t>
  </si>
  <si>
    <t>https://www.ebrd.com/home/work-with-us/projects/psd/52768.html</t>
  </si>
  <si>
    <t>https://www.ebrd.com/home/work-with-us/projects/psd/52774.html</t>
  </si>
  <si>
    <t>GEFF - Western Balkans - Mikrofin</t>
  </si>
  <si>
    <t>https://www.ebrd.com/home/work-with-us/projects/psd/53366.html</t>
  </si>
  <si>
    <t>https://www.ebrd.com/home/work-with-us/projects/psd/53192.html</t>
  </si>
  <si>
    <t>GCF GEFF Regional - Jordan - Bank Al Etihad</t>
  </si>
  <si>
    <t>https://www.ebrd.com/home/work-with-us/projects/psd/53190.html</t>
  </si>
  <si>
    <t>https://www.ebrd.com/home/work-with-us/projects/psd/52879.html</t>
  </si>
  <si>
    <t>https://www.ebrd.com/home/work-with-us/projects/psd/53055.html</t>
  </si>
  <si>
    <t>https://www.ebrd.com/home/work-with-us/projects/psd/53310.html</t>
  </si>
  <si>
    <t>https://www.ebrd.com/home/work-with-us/projects/psd/52667.html</t>
  </si>
  <si>
    <t>https://www.ebrd.com/home/work-with-us/projects/psd/grcf2-w2-dushanbe-emobility.html</t>
  </si>
  <si>
    <t>https://www.ebrd.com/home/work-with-us/projects/psd/51350.html</t>
  </si>
  <si>
    <t>https://www.ebrd.com/home/work-with-us/projects/psd/53386.html</t>
  </si>
  <si>
    <t>https://www.ebrd.com/home/work-with-us/projects/psd/53113.html</t>
  </si>
  <si>
    <t>https://www.ebrd.com/home/work-with-us/projects/psd/53095.html</t>
  </si>
  <si>
    <t>https://www.ebrd.com/home/work-with-us/projects/psd/50957.html</t>
  </si>
  <si>
    <t>https://www.ebrd.com/home/work-with-us/projects/psd/52808.html</t>
  </si>
  <si>
    <t>https://www.ebrd.com/home/work-with-us/projects/psd/53189.html</t>
  </si>
  <si>
    <t>https://www.ebrd.com/home/work-with-us/projects/psd/53271.html</t>
  </si>
  <si>
    <t>https://www.ebrd.com/home/work-with-us/projects/psd/51732.html</t>
  </si>
  <si>
    <t>https://www.ebrd.com/home/work-with-us/projects/psd/53324.html</t>
  </si>
  <si>
    <t>https://www.ebrd.com/home/work-with-us/projects/psd/52019.html</t>
  </si>
  <si>
    <t>https://www.ebrd.com/home/work-with-us/projects/psd/53243.html</t>
  </si>
  <si>
    <t>GrCF2 W2 - Belgrade Public Buildings</t>
  </si>
  <si>
    <t>https://www.ebrd.com/home/work-with-us/projects/psd/51421.html</t>
  </si>
  <si>
    <t>https://www.ebrd.com/home/work-with-us/projects/psd/52972.html</t>
  </si>
  <si>
    <t>https://www.ebrd.com/home/work-with-us/projects/psd/53205.html</t>
  </si>
  <si>
    <t>GCF GEFF FW - Morocco II - BMCI - GEFF II</t>
  </si>
  <si>
    <t>https://www.ebrd.com/home/work-with-us/projects/psd/52775.html</t>
  </si>
  <si>
    <t>https://www.ebrd.com/home/work-with-us/projects/psd/53201.html</t>
  </si>
  <si>
    <t>GEFF Kazakhstan - Shinhan Bank EE Loan</t>
  </si>
  <si>
    <t>https://www.ebrd.com/home/work-with-us/projects/psd/52817.html</t>
  </si>
  <si>
    <t>https://www.ebrd.com/home/work-with-us/projects/psd/52970.html</t>
  </si>
  <si>
    <t>https://www.ebrd.com/home/work-with-us/projects/psd/53264.html</t>
  </si>
  <si>
    <t>https://www.ebrd.com/home/work-with-us/projects/psd/53008.html</t>
  </si>
  <si>
    <t>https://www.ebrd.com/home/work-with-us/projects/psd/53233.html</t>
  </si>
  <si>
    <t>https://www.ebrd.com/home/work-with-us/projects/psd/51369.html</t>
  </si>
  <si>
    <t>https://www.ebrd.com/home/work-with-us/projects/psd/dff-tfk-iii.html</t>
  </si>
  <si>
    <t>DFF - Photon Energy Green Bond</t>
  </si>
  <si>
    <t>https://www.ebrd.com/home/work-with-us/projects/psd/52971.html</t>
  </si>
  <si>
    <t>DFF - Varus</t>
  </si>
  <si>
    <t>https://www.ebrd.com/home/work-with-us/projects/psd/52570.html</t>
  </si>
  <si>
    <t>https://www.ebrd.com/home/work-with-us/projects/psd/52666.html</t>
  </si>
  <si>
    <t>https://www.ebrd.com/home/work-with-us/projects/psd/52966.html</t>
  </si>
  <si>
    <t>https://www.ebrd.com/home/work-with-us/projects/psd/53120.html</t>
  </si>
  <si>
    <t>https://www.ebrd.com/home/work-with-us/projects/psd/52470.html</t>
  </si>
  <si>
    <t>https://www.ebrd.com/home/work-with-us/projects/psd/53240.html</t>
  </si>
  <si>
    <t>Western Balkans GEFF II - NLB Banka Skopje</t>
  </si>
  <si>
    <t>https://www.ebrd.com/home/work-with-us/projects/psd/52938.html</t>
  </si>
  <si>
    <t>https://www.ebrd.com/home/work-with-us/projects/psd/53229.html</t>
  </si>
  <si>
    <t>https://www.ebrd.com/home/work-with-us/projects/psd/52137.html</t>
  </si>
  <si>
    <t>https://www.ebrd.com/home/work-with-us/projects/psd/52436.html</t>
  </si>
  <si>
    <t>https://www.ebrd.com/home/work-with-us/projects/psd/52109.html</t>
  </si>
  <si>
    <t>https://www.ebrd.com/home/work-with-us/projects/psd/53098.html</t>
  </si>
  <si>
    <t>Project Nephele II (Bail-in Senior Preferred)</t>
  </si>
  <si>
    <t>https://www.ebrd.com/home/work-with-us/projects/psd/53181.html</t>
  </si>
  <si>
    <t>https://www.ebrd.com/home/work-with-us/projects/psd/53112.html</t>
  </si>
  <si>
    <t>https://www.ebrd.com/home/work-with-us/projects/psd/53031.html</t>
  </si>
  <si>
    <t>https://www.ebrd.com/home/work-with-us/projects/psd/53030.html</t>
  </si>
  <si>
    <t>FIF - Regional SME CSP - Banka per Biznes II</t>
  </si>
  <si>
    <t>https://www.ebrd.com/home/work-with-us/projects/psd/51813.html</t>
  </si>
  <si>
    <t>https://www.ebrd.com/home/work-with-us/projects/psd/50345.html</t>
  </si>
  <si>
    <t>https://www.ebrd.com/home/work-with-us/projects/psd/52943.html</t>
  </si>
  <si>
    <t>https://www.ebrd.com/home/work-with-us/projects/psd/53157.html</t>
  </si>
  <si>
    <t>FIF - Regional SME CSP III - Serbia Banca Intesa</t>
  </si>
  <si>
    <t>https://www.ebrd.com/home/work-with-us/projects/psd/52397.html</t>
  </si>
  <si>
    <t>https://www.ebrd.com/home/work-with-us/projects/psd/52597.html</t>
  </si>
  <si>
    <t>https://www.ebrd.com/home/work-with-us/projects/psd/52786.html</t>
  </si>
  <si>
    <t>https://www.ebrd.com/home/work-with-us/projects/psd/52846.html</t>
  </si>
  <si>
    <t>https://www.ebrd.com/home/work-with-us/projects/psd/53138.html</t>
  </si>
  <si>
    <t>https://www.ebrd.com/home/work-with-us/projects/psd/52871.html</t>
  </si>
  <si>
    <t>Western Balkans GEFF II - Intesa Sanpaolo BiH</t>
  </si>
  <si>
    <t>https://www.ebrd.com/home/work-with-us/projects/psd/53060.html</t>
  </si>
  <si>
    <t>https://www.ebrd.com/home/work-with-us/projects/psd/52255.html</t>
  </si>
  <si>
    <t>https://www.ebrd.com/home/work-with-us/projects/psd/53076.html</t>
  </si>
  <si>
    <t>https://www.ebrd.com/home/work-with-us/projects/psd/52512.html</t>
  </si>
  <si>
    <t>Railways Maintenance Equipment Renewal</t>
  </si>
  <si>
    <t>https://www.ebrd.com/home/work-with-us/projects/psd/51806.html</t>
  </si>
  <si>
    <t>https://www.ebrd.com/home/work-with-us/projects/psd/52471.html</t>
  </si>
  <si>
    <t>FIF - Regional SME CSP - OTPL Serbia</t>
  </si>
  <si>
    <t>https://www.ebrd.com/home/work-with-us/projects/psd/52833.html</t>
  </si>
  <si>
    <t>https://www.ebrd.com/home/work-with-us/projects/psd/52419.html</t>
  </si>
  <si>
    <t>https://www.ebrd.com/home/work-with-us/projects/psd/53049.html</t>
  </si>
  <si>
    <t>FIF - Garanti Leasing Romania Loan IV</t>
  </si>
  <si>
    <t>https://www.ebrd.com/home/work-with-us/projects/psd/53052.html</t>
  </si>
  <si>
    <t>https://www.ebrd.com/home/work-with-us/projects/psd/52634.html</t>
  </si>
  <si>
    <t>https://www.ebrd.com/home/work-with-us/projects/psd/51738.html</t>
  </si>
  <si>
    <t>https://www.ebrd.com/home/work-with-us/projects/psd/52543.html</t>
  </si>
  <si>
    <t>https://www.ebrd.com/home/work-with-us/projects/psd/52426.html</t>
  </si>
  <si>
    <t>https://www.ebrd.com/home/work-with-us/projects/psd/52705.html</t>
  </si>
  <si>
    <t>FIF - Regional SME CSP - Sparkasse Bank</t>
  </si>
  <si>
    <t>DFF - Angren Insulation / Ecoclimat GET</t>
  </si>
  <si>
    <t>https://www.ebrd.com/home/work-with-us/projects/psd/52136.html</t>
  </si>
  <si>
    <t>https://www.ebrd.com/home/work-with-us/projects/psd/53000.html</t>
  </si>
  <si>
    <t>https://www.ebrd.com/home/work-with-us/projects/psd/52793.html</t>
  </si>
  <si>
    <t>https://www.ebrd.com/home/work-with-us/projects/psd/52102.html</t>
  </si>
  <si>
    <t>https://www.ebrd.com/home/work-with-us/projects/psd/52273.html</t>
  </si>
  <si>
    <t>https://www.ebrd.com/home/work-with-us/projects/psd/52385.html</t>
  </si>
  <si>
    <t>https://www.ebrd.com/home/work-with-us/projects/psd/53040.html</t>
  </si>
  <si>
    <t>GCF GEFF Egypt Commercial - AUB Egypt GVC</t>
  </si>
  <si>
    <t>https://www.ebrd.com/home/work-with-us/projects/psd/52376.html</t>
  </si>
  <si>
    <t>https://www.ebrd.com/home/work-with-us/projects/psd/52029.html</t>
  </si>
  <si>
    <t>Western Balkans GEFF II - Procredit Bank Macedonia</t>
  </si>
  <si>
    <t>https://www.ebrd.com/home/work-with-us/projects/psd/52726.html</t>
  </si>
  <si>
    <t>https://www.ebrd.com/home/work-with-us/projects/psd/52568.html</t>
  </si>
  <si>
    <t>Aydem Renewables Green Bond (f. Project Vega)</t>
  </si>
  <si>
    <t>GCF GEFF FW - Bank of Africa (BMCE) - GEFF II</t>
  </si>
  <si>
    <t>https://www.ebrd.com/home/work-with-us/projects/psd/52509.html</t>
  </si>
  <si>
    <t>https://www.ebrd.com/home/work-with-us/projects/psd/52642.html</t>
  </si>
  <si>
    <t>https://www.ebrd.com/home/work-with-us/projects/psd/52968.html</t>
  </si>
  <si>
    <t>https://www.ebrd.com/home/work-with-us/projects/psd/49905.html</t>
  </si>
  <si>
    <t>https://www.ebrd.com/home/work-with-us/projects/psd/51830.html</t>
  </si>
  <si>
    <t>https://www.ebrd.com/home/work-with-us/projects/psd/51703.html</t>
  </si>
  <si>
    <t>GCF GEFF Regional - Tajikistan - Imon</t>
  </si>
  <si>
    <t>https://www.ebrd.com/home/work-with-us/projects/psd/53005.html</t>
  </si>
  <si>
    <t>GCF GEFF FW - Morocco II - CIH Bank</t>
  </si>
  <si>
    <t>https://www.ebrd.com/home/work-with-us/projects/psd/52688.html</t>
  </si>
  <si>
    <t>https://www.ebrd.com/home/work-with-us/projects/psd/52900.html</t>
  </si>
  <si>
    <t>https://www.ebrd.com/home/work-with-us/projects/psd/51734.html</t>
  </si>
  <si>
    <t>https://www.ebrd.com/home/work-with-us/projects/psd/51737.html</t>
  </si>
  <si>
    <t>https://www.ebrd.com/home/work-with-us/projects/psd/52456.html</t>
  </si>
  <si>
    <t>https://www.ebrd.com/home/work-with-us/projects/psd/52459.html</t>
  </si>
  <si>
    <t>https://www.ebrd.com/home/work-with-us/projects/psd/52565.html</t>
  </si>
  <si>
    <t>https://www.ebrd.com/home/work-with-us/projects/psd/52549.html</t>
  </si>
  <si>
    <t>https://www.ebrd.com/home/work-with-us/projects/psd/50170.html</t>
  </si>
  <si>
    <t>https://www.ebrd.com/home/work-with-us/projects/psd/49119.html</t>
  </si>
  <si>
    <t>https://www.ebrd.com/home/work-with-us/projects/psd/51961.html</t>
  </si>
  <si>
    <t>https://www.ebrd.com/home/work-with-us/projects/psd/51437.html</t>
  </si>
  <si>
    <t>https://www.ebrd.com/home/work-with-us/projects/psd/51125.html</t>
  </si>
  <si>
    <t>https://www.ebrd.com/home/work-with-us/projects/psd/52861.html</t>
  </si>
  <si>
    <t>Meridiam Sustainable Infrastructure Europe IV</t>
  </si>
  <si>
    <t>https://www.ebrd.com/home/work-with-us/projects/psd/52673.html</t>
  </si>
  <si>
    <t>https://www.ebrd.com/home/work-with-us/projects/psd/51879.html</t>
  </si>
  <si>
    <t>https://www.ebrd.com/home/work-with-us/projects/psd/52958.html</t>
  </si>
  <si>
    <t>GrCF2 W2 - ENA Investment Program</t>
  </si>
  <si>
    <t>https://www.ebrd.com/home/work-with-us/projects/psd/52868.html</t>
  </si>
  <si>
    <t>https://www.ebrd.com/home/work-with-us/projects/psd/52922.html</t>
  </si>
  <si>
    <t>Western Balkans GEFF II - ProCredit Bank BiH</t>
  </si>
  <si>
    <t>https://www.ebrd.com/home/work-with-us/projects/psd/52682.html</t>
  </si>
  <si>
    <t>GrCF2 W2 - Ust-Kamenogorsk Solid Waste Management</t>
  </si>
  <si>
    <t>https://www.ebrd.com/home/work-with-us/projects/psd/50141.html</t>
  </si>
  <si>
    <t>GCF GEFF Regional-Egypt II - QNB AlAhli</t>
  </si>
  <si>
    <t>https://www.ebrd.com/home/work-with-us/projects/psd/52806.html</t>
  </si>
  <si>
    <t>https://www.ebrd.com/home/work-with-us/projects/psd/51662.html</t>
  </si>
  <si>
    <t>https://www.ebrd.com/home/work-with-us/projects/psd/51521.html</t>
  </si>
  <si>
    <t>https://www.ebrd.com/home/work-with-us/projects/psd/51564.html</t>
  </si>
  <si>
    <t>BiH TransCo Telecom Digitalization</t>
  </si>
  <si>
    <t>https://www.ebrd.com/home/work-with-us/projects/psd/52458.html</t>
  </si>
  <si>
    <t>https://www.ebrd.com/home/work-with-us/projects/psd/52555.html</t>
  </si>
  <si>
    <t>Fayzobod water and wastewater project</t>
  </si>
  <si>
    <t>https://www.ebrd.com/home/work-with-us/projects/psd/52574.html</t>
  </si>
  <si>
    <t>https://www.ebrd.com/home/work-with-us/projects/psd/52629.html</t>
  </si>
  <si>
    <t>https://www.ebrd.com/home/work-with-us/projects/psd/52845.html</t>
  </si>
  <si>
    <t>FIF - EaP SMEC - Ukrgasbank SME Loan</t>
  </si>
  <si>
    <t>https://www.ebrd.com/home/work-with-us/projects/psd/52663.html</t>
  </si>
  <si>
    <t>Western Balkans GEFF II Sparkasse Bank Makedonija</t>
  </si>
  <si>
    <t>https://www.ebrd.com/home/work-with-us/projects/psd/52725.html</t>
  </si>
  <si>
    <t>https://www.ebrd.com/home/work-with-us/projects/psd/51740.html</t>
  </si>
  <si>
    <t>https://www.ebrd.com/home/work-with-us/projects/psd/52724.html</t>
  </si>
  <si>
    <t>https://www.ebrd.com/home/work-with-us/projects/psd/52790.html</t>
  </si>
  <si>
    <t>https://www.ebrd.com/home/work-with-us/projects/psd/51604.html</t>
  </si>
  <si>
    <t>https://www.ebrd.com/home/work-with-us/projects/psd/51120.html</t>
  </si>
  <si>
    <t>https://www.ebrd.com/home/work-with-us/projects/psd/52433.html</t>
  </si>
  <si>
    <t>https://www.ebrd.com/home/work-with-us/projects/psd/52713.html</t>
  </si>
  <si>
    <t>Karakalpakstan Solid Waste Project</t>
  </si>
  <si>
    <t>https://www.ebrd.com/home/work-with-us/projects/psd/50696.html</t>
  </si>
  <si>
    <t>https://www.ebrd.com/home/work-with-us/projects/psd/51759.html</t>
  </si>
  <si>
    <t>https://www.ebrd.com/home/work-with-us/projects/psd/52212.html</t>
  </si>
  <si>
    <t>GEFF Kazakhstan - Bank CenterCredit</t>
  </si>
  <si>
    <t>https://www.ebrd.com/home/work-with-us/projects/psd/52127.html</t>
  </si>
  <si>
    <t>https://www.ebrd.com/home/work-with-us/projects/psd/50697.html</t>
  </si>
  <si>
    <t>GEFF Uzbekistan - UzPSB Senior Loan</t>
  </si>
  <si>
    <t>https://www.ebrd.com/home/work-with-us/projects/psd/51959.html</t>
  </si>
  <si>
    <t>https://www.ebrd.com/home/work-with-us/projects/psd/50702.html</t>
  </si>
  <si>
    <t>https://www.ebrd.com/home/work-with-us/projects/psd/52196.html</t>
  </si>
  <si>
    <t>Banie Phase 3 and Sepopol Wind Farm</t>
  </si>
  <si>
    <t>https://www.ebrd.com/home/work-with-us/projects/psd/52312.html</t>
  </si>
  <si>
    <t>https://www.ebrd.com/home/work-with-us/projects/psd/52474.html</t>
  </si>
  <si>
    <t>FIF - EaP SMEC - Credit Agricole Ukraine</t>
  </si>
  <si>
    <t>https://www.ebrd.com/home/work-with-us/projects/psd/51377.html</t>
  </si>
  <si>
    <t>https://www.ebrd.com/home/work-with-us/projects/psd/51674.html</t>
  </si>
  <si>
    <t>FIF Regional SME CSP - Sparkasse Leasing Macedonia II</t>
  </si>
  <si>
    <t>https://www.ebrd.com/home/work-with-us/projects/psd/52647.html</t>
  </si>
  <si>
    <t>https://www.ebrd.com/home/work-with-us/projects/psd/51846.html</t>
  </si>
  <si>
    <t>https://www.ebrd.com/home/work-with-us/projects/psd/52545.html</t>
  </si>
  <si>
    <t>FIF - Regional SME CSP - Erste Bank Serbia</t>
  </si>
  <si>
    <t>https://www.ebrd.com/home/work-with-us/projects/psd/52547.html</t>
  </si>
  <si>
    <t>https://www.ebrd.com/home/work-with-us/projects/psd/52398.html</t>
  </si>
  <si>
    <t>https://www.ebrd.com/home/work-with-us/projects/psd/49875.html</t>
  </si>
  <si>
    <t>Project Andrija (Bail-in Senior Preferred)</t>
  </si>
  <si>
    <t>https://www.ebrd.com/home/work-with-us/projects/psd/52445.html</t>
  </si>
  <si>
    <t>https://www.ebrd.com/home/work-with-us/projects/psd/51723.html</t>
  </si>
  <si>
    <t>https://www.ebrd.com/home/work-with-us/projects/psd/52577.html</t>
  </si>
  <si>
    <t>https://www.ebrd.com/home/work-with-us/projects/psd/50730.html</t>
  </si>
  <si>
    <t>MR3: GAM Solid Waste Crisis Response - Cell 6</t>
  </si>
  <si>
    <t>https://www.ebrd.com/home/work-with-us/projects/psd/52515.html</t>
  </si>
  <si>
    <t>https://www.ebrd.com/home/work-with-us/projects/psd/52593.html</t>
  </si>
  <si>
    <t>https://www.ebrd.com/home/work-with-us/projects/psd/52319.html</t>
  </si>
  <si>
    <t>GrCF2 W2 - Semey Solid Waste Management</t>
  </si>
  <si>
    <t>https://www.ebrd.com/home/work-with-us/projects/psd/50142.html</t>
  </si>
  <si>
    <t>FIF - Regional SME CSP - Komercijalna Banka Skopje II</t>
  </si>
  <si>
    <t>https://www.ebrd.com/home/work-with-us/projects/psd/52532.html</t>
  </si>
  <si>
    <t>https://www.ebrd.com/home/work-with-us/projects/psd/51349.html</t>
  </si>
  <si>
    <t>https://www.ebrd.com/home/work-with-us/projects/psd/50507.html</t>
  </si>
  <si>
    <t>FIF - Regional SME CSP - Raiffeisen Bank Kosovo</t>
  </si>
  <si>
    <t>https://www.ebrd.com/home/work-with-us/projects/psd/50611.html</t>
  </si>
  <si>
    <t>https://www.ebrd.com/home/work-with-us/projects/psd/52440.html</t>
  </si>
  <si>
    <t>https://www.ebrd.com/home/work-with-us/projects/psd/51718.html</t>
  </si>
  <si>
    <t>https://www.ebrd.com/home/work-with-us/projects/psd/51898.html</t>
  </si>
  <si>
    <t>GCF GEFF Regional - Tajikistan- Eskhata</t>
  </si>
  <si>
    <t>https://www.ebrd.com/home/work-with-us/projects/psd/51710.html</t>
  </si>
  <si>
    <t>https://www.ebrd.com/home/work-with-us/projects/psd/51599.html</t>
  </si>
  <si>
    <t>https://www.ebrd.com/home/work-with-us/projects/psd/51890.html</t>
  </si>
  <si>
    <t>https://www.ebrd.com/home/work-with-us/projects/psd/52434.html</t>
  </si>
  <si>
    <t>https://www.ebrd.com/home/work-with-us/projects/psd/51162.html</t>
  </si>
  <si>
    <t>https://www.ebrd.com/home/work-with-us/projects/psd/52415.html</t>
  </si>
  <si>
    <t>https://www.ebrd.com/home/work-with-us/projects/psd/51598.html</t>
  </si>
  <si>
    <t>https://www.ebrd.com/home/work-with-us/projects/psd/50543.html</t>
  </si>
  <si>
    <t>https://www.ebrd.com/home/work-with-us/projects/psd/52451.html</t>
  </si>
  <si>
    <t>https://www.ebrd.com/home/work-with-us/projects/psd/50648.html</t>
  </si>
  <si>
    <t>https://www.ebrd.com/home/work-with-us/projects/psd/52431.html</t>
  </si>
  <si>
    <t>https://www.ebrd.com/home/work-with-us/projects/psd/51857.html</t>
  </si>
  <si>
    <t>https://www.ebrd.com/home/work-with-us/projects/psd/52240.html</t>
  </si>
  <si>
    <t>https://www.ebrd.com/home/work-with-us/projects/psd/52354.html</t>
  </si>
  <si>
    <t>https://www.ebrd.com/home/work-with-us/projects/psd/51605.html</t>
  </si>
  <si>
    <t>https://www.ebrd.com/home/work-with-us/projects/psd/50831.html</t>
  </si>
  <si>
    <t>https://www.ebrd.com/home/work-with-us/projects/psd/52320.html</t>
  </si>
  <si>
    <t>https://www.ebrd.com/home/work-with-us/projects/psd/52149.html</t>
  </si>
  <si>
    <t>KR Water Framework - Nookat Water sub-project</t>
  </si>
  <si>
    <t>https://www.ebrd.com/home/work-with-us/projects/psd/49420.html</t>
  </si>
  <si>
    <t>https://www.ebrd.com/home/work-with-us/projects/psd/51299.html</t>
  </si>
  <si>
    <t>https://www.ebrd.com/home/work-with-us/projects/psd/50601.html</t>
  </si>
  <si>
    <t>GEFF - Western Balkans - ProCredit Kosovo</t>
  </si>
  <si>
    <t>https://www.ebrd.com/home/work-with-us/projects/psd/51918.html</t>
  </si>
  <si>
    <t>https://www.ebrd.com/home/work-with-us/projects/psd/51664.html</t>
  </si>
  <si>
    <t>https://www.ebrd.com/home/work-with-us/projects/psd/51055.html</t>
  </si>
  <si>
    <t>https://www.ebrd.com/home/work-with-us/projects/psd/51509.html</t>
  </si>
  <si>
    <t>https://www.ebrd.com/home/work-with-us/projects/psd/51908.html</t>
  </si>
  <si>
    <t>https://www.ebrd.com/home/work-with-us/projects/psd/51380.html</t>
  </si>
  <si>
    <t>Ispartakule - Cerkezkoy Railway Line</t>
  </si>
  <si>
    <t>https://www.ebrd.com/home/work-with-us/projects/psd/51582.html</t>
  </si>
  <si>
    <t>https://www.ebrd.com/home/work-with-us/projects/psd/50083.html</t>
  </si>
  <si>
    <t>GEFF - Western Balkans - NLB Bank Skopje</t>
  </si>
  <si>
    <t>https://www.ebrd.com/home/work-with-us/projects/psd/49721.html</t>
  </si>
  <si>
    <t>Kyrgyzstan Climate Resilience Water Supply Project</t>
  </si>
  <si>
    <t>https://www.ebrd.com/home/work-with-us/projects/psd/49793.html</t>
  </si>
  <si>
    <t>FIF - Regional SME CSP - NLB Bank Skopje</t>
  </si>
  <si>
    <t>https://www.ebrd.com/home/work-with-us/projects/psd/51557.html</t>
  </si>
  <si>
    <t>https://www.ebrd.com/home/work-with-us/projects/psd/51639.html</t>
  </si>
  <si>
    <t>Dushanbe Energy Loss Reduction Project</t>
  </si>
  <si>
    <t>https://www.ebrd.com/home/work-with-us/projects/psd/51667.html</t>
  </si>
  <si>
    <t>GrCF2 W2 - Dushanbe District Heating Project</t>
  </si>
  <si>
    <t>https://www.ebrd.com/home/work-with-us/projects/psd/grcf2-w2-dushanbe-district-heating-project.html</t>
  </si>
  <si>
    <t>https://www.ebrd.com/home/work-with-us/projects/psd/52097.html</t>
  </si>
  <si>
    <t xml:space="preserve">Indorama Agro Capex Loan </t>
  </si>
  <si>
    <t>https://www.ebrd.com/home/work-with-us/projects/psd/50879.html</t>
  </si>
  <si>
    <t>https://www.ebrd.com/home/work-with-us/projects/psd/51827.html</t>
  </si>
  <si>
    <t>https://www.ebrd.com/home/work-with-us/projects/psd/51752.html</t>
  </si>
  <si>
    <t>https://www.ebrd.com/home/work-with-us/projects/psd/52000.html</t>
  </si>
  <si>
    <t>Green Investments in Buildings (GRIB) - Georgia</t>
  </si>
  <si>
    <t>https://www.ebrd.com/home/work-with-us/projects/psd/51145.html</t>
  </si>
  <si>
    <t>https://www.ebrd.com/home/work-with-us/projects/psd/49974.html</t>
  </si>
  <si>
    <t>https://www.ebrd.com/home/work-with-us/projects/psd/50839.html</t>
  </si>
  <si>
    <t>https://www.ebrd.com/home/work-with-us/projects/psd/51749.html</t>
  </si>
  <si>
    <t>https://www.ebrd.com/home/work-with-us/projects/psd/51215.html</t>
  </si>
  <si>
    <t>https://www.ebrd.com/home/work-with-us/projects/psd/51399.html</t>
  </si>
  <si>
    <t>https://www.ebrd.com/home/work-with-us/projects/psd/51038.html</t>
  </si>
  <si>
    <t>https://www.ebrd.com/home/work-with-us/projects/psd/51436.html</t>
  </si>
  <si>
    <t>https://www.ebrd.com/home/work-with-us/projects/psd/50054.html</t>
  </si>
  <si>
    <t>https://www.ebrd.com/home/work-with-us/projects/psd/50591.html</t>
  </si>
  <si>
    <t>GCF GEFF Regional - Morocco Value Chain - BCP</t>
  </si>
  <si>
    <t>https://www.ebrd.com/home/work-with-us/projects/psd/51002.html</t>
  </si>
  <si>
    <t>https://www.ebrd.com/home/work-with-us/projects/psd/50958.html</t>
  </si>
  <si>
    <t>FIF - UniCredit Leasing Croatia - MSME</t>
  </si>
  <si>
    <t>https://www.ebrd.com/home/work-with-us/projects/psd/51409.html</t>
  </si>
  <si>
    <t>https://www.ebrd.com/home/work-with-us/projects/psd/49840.html</t>
  </si>
  <si>
    <t>https://www.ebrd.com/home/work-with-us/projects/psd/50973.html</t>
  </si>
  <si>
    <t>Uzbekistan Water Supply Energy Efficiency Project</t>
  </si>
  <si>
    <t>https://www.ebrd.com/home/work-with-us/projects/psd/50996.html</t>
  </si>
  <si>
    <t>GEFF - Poland - Santander Leasing II</t>
  </si>
  <si>
    <t>https://www.ebrd.com/home/work-with-us/projects/psd/51236.html</t>
  </si>
  <si>
    <t>Namangan Regional Water and Wastewater Project</t>
  </si>
  <si>
    <t>https://www.ebrd.com/home/work-with-us/projects/psd/51032.html</t>
  </si>
  <si>
    <t>https://www.ebrd.com/home/work-with-us/projects/psd/50691.html</t>
  </si>
  <si>
    <t>Serbian Climate Resilience &amp; Irrigation Programme SCRIP</t>
  </si>
  <si>
    <t>https://www.ebrd.com/home/work-with-us/projects/psd/50848.html</t>
  </si>
  <si>
    <t>Khatlon Energy Loss Reduction Project</t>
  </si>
  <si>
    <t>https://www.ebrd.com/home/work-with-us/projects/psd/49930.html</t>
  </si>
  <si>
    <t>https://www.ebrd.com/home/work-with-us/projects/psd/50836.html</t>
  </si>
  <si>
    <t>Corridor Vc - Motorway Completion</t>
  </si>
  <si>
    <t>https://www.ebrd.com/home/work-with-us/projects/psd/50712.html</t>
  </si>
  <si>
    <t>https://www.ebrd.com/home/work-with-us/projects/psd/50658.html</t>
  </si>
  <si>
    <t>Slovenska Sporitelna Covered Bonds</t>
  </si>
  <si>
    <t>https://www.ebrd.com/home/work-with-us/projects/psd/51132.html</t>
  </si>
  <si>
    <t>https://www.ebrd.com/home/work-with-us/projects/psd/51020.html</t>
  </si>
  <si>
    <t>Ukreximbank Loan for RE/EE Financing</t>
  </si>
  <si>
    <t>https://www.ebrd.com/home/work-with-us/projects/psd/50859.html</t>
  </si>
  <si>
    <t>https://www.ebrd.com/home/work-with-us/projects/psd/50744.html</t>
  </si>
  <si>
    <t>https://www.ebrd.com/home/work-with-us/projects/psd/50535.html</t>
  </si>
  <si>
    <t>https://www.ebrd.com/home/work-with-us/projects/psd/50412.html</t>
  </si>
  <si>
    <t>https://www.ebrd.com/home/work-with-us/projects/psd/50200.html</t>
  </si>
  <si>
    <t>https://www.ebrd.com/home/work-with-us/projects/psd/50023.html</t>
  </si>
  <si>
    <t>Regional and Local Roads Connectivity</t>
  </si>
  <si>
    <t>https://www.ebrd.com/home/work-with-us/projects/psd/50123.html</t>
  </si>
  <si>
    <t>https://www.ebrd.com/home/work-with-us/projects/psd/49600.html</t>
  </si>
  <si>
    <t>https://www.ebrd.com/home/work-with-us/projects/psd/48252.html</t>
  </si>
  <si>
    <t>https://www.ebrd.com/home/work-with-us/projects/psd/49353.html</t>
  </si>
  <si>
    <t>https://www.ebrd.com/home/work-with-us/projects/psd/49281.html</t>
  </si>
  <si>
    <t>https://www.ebrd.com/home/work-with-us/projects/psd/49428.html</t>
  </si>
  <si>
    <t>Main Roads Reconstruction Project</t>
  </si>
  <si>
    <t>https://www.ebrd.com/home/work-with-us/projects/psd/49075.html</t>
  </si>
  <si>
    <t>Fayoum Wastewater Expansion Programme</t>
  </si>
  <si>
    <t>https://www.ebrd.com/home/work-with-us/projects/psd/48177.html</t>
  </si>
  <si>
    <t>https://www.ebrd.com/home/work-with-us/projects/psd/48449.html</t>
  </si>
  <si>
    <t>AASF-Procredit Bank Albania Risk Sharing Facility</t>
  </si>
  <si>
    <t>https://www.ebrd.com/home/work-with-us/projects/psd/48326.html</t>
  </si>
  <si>
    <t>AASF-Societe Generale Albania RiskSharing Facility</t>
  </si>
  <si>
    <t>Cairo Metro Line II Purchase of trains</t>
  </si>
  <si>
    <t>https://www.ebrd.com/home/work-with-us/projects/psd/46875.html</t>
  </si>
  <si>
    <t>https://www.ebrd.com/home/work-with-us/projects/psd/37791.html</t>
  </si>
  <si>
    <t>https://www.ebrd.com/home/work-with-us/projects/psd/47341.html</t>
  </si>
  <si>
    <t>https://www.ebrd.com/home/work-with-us/projects/psd/46452.html</t>
  </si>
  <si>
    <t>https://www.ebrd.com/home/work-with-us/projects/psd/47006.html</t>
  </si>
  <si>
    <t>https://www.ebrd.com/home/work-with-us/projects/psd/44439.html</t>
  </si>
  <si>
    <t>Moldovan Railways Restructuring Project</t>
  </si>
  <si>
    <t>https://www.ebrd.com/home/work-with-us/projects/psd/44085.html</t>
  </si>
  <si>
    <t>https://www.ebrd.com/home/work-with-us/projects/psd/56627.html</t>
  </si>
  <si>
    <t>Jordan; Egypt; Georgia</t>
  </si>
  <si>
    <t>Bulgaria; Croatia; Latvia; Lithuania; Poland; Romania; Serbia</t>
  </si>
  <si>
    <t>Serbia; Poland; Czech Republic</t>
  </si>
  <si>
    <t>Serbia; Croatia</t>
  </si>
  <si>
    <t>Türkiye; Bulgaria</t>
  </si>
  <si>
    <t>Romania; North Macedonia; Moldova</t>
  </si>
  <si>
    <t>Poland; Estonia; Lithuania</t>
  </si>
  <si>
    <t>Lithuania; Poland; Romania; Slovenia</t>
  </si>
  <si>
    <t>Morocco; Poland; Romania; Tunisia</t>
  </si>
  <si>
    <t>Estonia; Latvia; Lithuania</t>
  </si>
  <si>
    <t>Egypt; Morocco; Tunisia</t>
  </si>
  <si>
    <t>Greece; Kazakhstan; Poland; Türkiye; Uzbekistan</t>
  </si>
  <si>
    <t>Albania; Hungary; Moldova; Romania; Slovak Republic</t>
  </si>
  <si>
    <t>Poland; Lithuania</t>
  </si>
  <si>
    <t>Jordan; Egypt</t>
  </si>
  <si>
    <t>Romania; Greece</t>
  </si>
  <si>
    <t xml:space="preserve">Romania; Poland </t>
  </si>
  <si>
    <t>Ukraine; Slovak Republic</t>
  </si>
  <si>
    <t>Romania; Moldova</t>
  </si>
  <si>
    <t>Albania; Bosnia And Herzegovina; Kosovo; Montenegro; North Macedonia</t>
  </si>
  <si>
    <t>Estonia; Poland; Romania; Türkiye</t>
  </si>
  <si>
    <t>Poland; Croatia; Lithuania</t>
  </si>
  <si>
    <t>Latvia; Lithuania; Poland; Serbia</t>
  </si>
  <si>
    <t>Hungary; Latvia; Romania; Slovak Republic; Hungary; Latvia; Romania; Slovak Republic</t>
  </si>
  <si>
    <t>Albania; Bosnia And Herzegovina; Kosovo; Montenegro; North Macedonia; Serbia</t>
  </si>
  <si>
    <t>AASF - Raiffeisen Bank Albania</t>
  </si>
  <si>
    <t>FIF - Regional SME CSP - OTP Bank Albania</t>
  </si>
  <si>
    <t>GEFF - Western Balkans - Union Bank Albania</t>
  </si>
  <si>
    <t>OTP Bank Hungary (f. P Nemo II, Bail-in Senior Bond)</t>
  </si>
  <si>
    <t>RSF - Raiffeisen Albania - Elkos</t>
  </si>
  <si>
    <t>RSF - Union Bank Digit-Alb_OTT_TV Rights</t>
  </si>
  <si>
    <t>RSF - Union Bank Grand Blue Fafa II</t>
  </si>
  <si>
    <t>RSF - Union Bank Grand Blue Fafa Resort</t>
  </si>
  <si>
    <t>Schwarz Sustainable Regional Retail Exp Western Balkans</t>
  </si>
  <si>
    <t>Western Balkans SME Platform: ENEF II Western Balkans</t>
  </si>
  <si>
    <t>FIF - EaP SMEC - Ardshinbank</t>
  </si>
  <si>
    <t>GCF GEFF Regional - GEFF Armenia - ACBA Bank II</t>
  </si>
  <si>
    <t>GCF GEFF Regional - GEFF Armenia - Armswissbank II</t>
  </si>
  <si>
    <t>Regional TFP: Belaruski Narodny Bank</t>
  </si>
  <si>
    <t>FIF - Regional SME CSP - Intesa Sanpaolo Bank BiH II</t>
  </si>
  <si>
    <t>GrCF2 W2 - Sarajevo Public Transport e-Mobility</t>
  </si>
  <si>
    <t>Mostar North to Mostar South Motorway</t>
  </si>
  <si>
    <t>Western Balkans GEFF II - MiBospo</t>
  </si>
  <si>
    <t>RSF - DSK bank - MaxCom_Syndicate</t>
  </si>
  <si>
    <t>RSF - DSK bank - Trace</t>
  </si>
  <si>
    <t>RSF - UniCredit - MaxCom_Syndicate</t>
  </si>
  <si>
    <t>RSF - Unicredit Tsenovo PV</t>
  </si>
  <si>
    <t>Project Yellow I (Bail-in Senior Preferred)</t>
  </si>
  <si>
    <t>Project Yellow II (Bail-In Senior Preferred)</t>
  </si>
  <si>
    <t>Project Yellow III (Bail-In Senior Preferred)</t>
  </si>
  <si>
    <t>RF - City of Zagreb Resilience Support</t>
  </si>
  <si>
    <t>GrCF2 W2 E2 CML2 Sustainable Urban Transport Loan</t>
  </si>
  <si>
    <t>Regional TFP - AAIB</t>
  </si>
  <si>
    <t>Regional TFP - Banque du Caire</t>
  </si>
  <si>
    <t>Regional TFP: NBD Emirates, Egypt</t>
  </si>
  <si>
    <t>Regional TFP: QNB Al Ahli Bank Egypt</t>
  </si>
  <si>
    <t>SCSF - Citi - Metso Outotec</t>
  </si>
  <si>
    <t>Regional TFP: Bank of Georgia (Guarantee &amp; Pre-export)</t>
  </si>
  <si>
    <t>Regional TFP: TBC Bank (guarantee &amp; pre-export)</t>
  </si>
  <si>
    <t>Project Aphrodite II (Bail-in Sub Debt)</t>
  </si>
  <si>
    <t>Regional TFP: National Bank of Greece</t>
  </si>
  <si>
    <t>GrCF2 W2 - Shymkent WWTP Capacity Extension Project</t>
  </si>
  <si>
    <t>RSF - BCC Viva Pharm LLP</t>
  </si>
  <si>
    <t>RSF - BCC Zeta KPK Furniture 2</t>
  </si>
  <si>
    <t>RSF - BCC Zeta KPK Furniture 3</t>
  </si>
  <si>
    <t>GEFF - Western Balkans - Raiffeisen Bank Kosovo</t>
  </si>
  <si>
    <t>GrCF2 W2 - Pristina Public Buildings</t>
  </si>
  <si>
    <t>Issyk-Kul Ring Road Improvement Project</t>
  </si>
  <si>
    <t>RSF - DKIB Funded Megreli</t>
  </si>
  <si>
    <t>RSF - KICB Stolichniy Warehouse Expansion</t>
  </si>
  <si>
    <t>RSF - Unfunded DKIB Koshoi</t>
  </si>
  <si>
    <t>Reconstruction of Lebedinovskaya HPP (Chakan GES I)</t>
  </si>
  <si>
    <t>Schwarz Sustainable Retail Exp Latvija</t>
  </si>
  <si>
    <t>GrCF2 W2-Balti Mobility and Street Lighting</t>
  </si>
  <si>
    <t>Moldova Buildings Energy Efficiency</t>
  </si>
  <si>
    <t>RSF - MAIB - Linella DC</t>
  </si>
  <si>
    <t>Regional TFP: Mobiasbanca (Guarantee &amp; Pre-export)</t>
  </si>
  <si>
    <t>GCF GEFF Regional - Mongolia - XacBank</t>
  </si>
  <si>
    <t>Regional TFP: BMCE Banque Marocaine pour le Commerce Exterie</t>
  </si>
  <si>
    <t>FIF 2 -Regional SME CSP- Ohridska Banka (now Sparkasse)</t>
  </si>
  <si>
    <t>GrCF2 W2 - Skopje Bus Rapid Transit Project</t>
  </si>
  <si>
    <t>BNP Paribas Poland - Green Residential SNP</t>
  </si>
  <si>
    <t>BCR IV (Bail-in Senior Non-Preferred)</t>
  </si>
  <si>
    <t>BCR V (Bail-in Senior Non-Preferred)</t>
  </si>
  <si>
    <t>BCR VI (Bail-in Senior Non-Preferred)</t>
  </si>
  <si>
    <t>BCR VII (Bail-in Senior Non-Preferred)</t>
  </si>
  <si>
    <t>Delgaz Electricity Distribution CAPEX Financing</t>
  </si>
  <si>
    <t>GrCF2 W2 - Craiova Urban Rehabilitation</t>
  </si>
  <si>
    <t>GrCF2 W2 - Medias Infrastructure Loan</t>
  </si>
  <si>
    <t>GrCF2 W2 Alba-Iulia Transport System Rehabilitation</t>
  </si>
  <si>
    <t>Project Prater III (Bail-in Senior Non-Preferred)</t>
  </si>
  <si>
    <t>RSF - Kaufland Romania</t>
  </si>
  <si>
    <t>FIF - Sustainable Reboot SME - Banca Intesa Belgrade</t>
  </si>
  <si>
    <t>GrCF2 W2 - Novi Sad Electric Buses</t>
  </si>
  <si>
    <t>Serbia Cargo Rolling Stock Renewal</t>
  </si>
  <si>
    <t>Serbian Climate Resilience &amp; Irrigation Programme 2</t>
  </si>
  <si>
    <t>Project Vah II (Bail-in Senior Preferred)</t>
  </si>
  <si>
    <t>Project Vah III (Bail-in Senior Preferred)</t>
  </si>
  <si>
    <t>NLB Bank Slovenia (f. P Reka, Bail-in-able Programme)</t>
  </si>
  <si>
    <t>RSF - Eshata Bank Isfara Food</t>
  </si>
  <si>
    <t>RSF - Attijari Bank Tunisia - Mabrouka</t>
  </si>
  <si>
    <t>RSF - Attijari Bank Tunisia - TechnoFilm</t>
  </si>
  <si>
    <t>GrCF2 W2 E2 - Izmir Metro Project II Extension</t>
  </si>
  <si>
    <t>GrCF2W2E2 - Istanbul Metro II Extension</t>
  </si>
  <si>
    <t>LDC Türkiye Facility for Agricultural Trade</t>
  </si>
  <si>
    <t>RSF - TSKB Kutes Metal</t>
  </si>
  <si>
    <t>Regional TFP (Solidarity Package): Yapi Kredi Bank</t>
  </si>
  <si>
    <t>FIF - EAP SMEC - OTP Bank Ukraine 2023 (RLG SUB-LIMIT)</t>
  </si>
  <si>
    <t>FIF - EaP SMEC - Bank Lviv 2023 (RLG sub-limit)</t>
  </si>
  <si>
    <t>FIF - EaP SMEC - Credit Agricole (RLG sub-limit)</t>
  </si>
  <si>
    <t>FIF - EaP SMEC - Kredobank - 2023 (RLG sub-limit)</t>
  </si>
  <si>
    <t>FIF - EaP SMEC - OTP Leasing (RLG sub-limit)</t>
  </si>
  <si>
    <t>FIF - EaP SMEC - PrivatBank Ukraine (RLG sub-limit)</t>
  </si>
  <si>
    <t>FIF - EaP SMEC - ProCredit Bank Ukraine</t>
  </si>
  <si>
    <t>FIF - EaP SMEC-ProCredit Bank Ukraine (RLG limit) 2023</t>
  </si>
  <si>
    <t>FIF-EaP SMEC - Raiffeisen Bank Ukraine (RLG sub-limit)</t>
  </si>
  <si>
    <t>RLF - RSF - RBU Nadezhda Terminal</t>
  </si>
  <si>
    <t>RSF - RBA Nova Poshta</t>
  </si>
  <si>
    <t>Regional TFP: Export Import Bank of Ukraine (UkrExIm)</t>
  </si>
  <si>
    <t>Regional TFP: JSCB OTP Bank, Ukraine</t>
  </si>
  <si>
    <t>Ukrenergo Special Capital Structure Support</t>
  </si>
  <si>
    <t>GEFF Uzbekistan - Uzbek Leasing</t>
  </si>
  <si>
    <t>Regional TFP: National Bank of Uzbekistan (NBU)</t>
  </si>
  <si>
    <t>DFF - AEI green bond (F. DFF - Project Kilimanjaro)</t>
  </si>
  <si>
    <t>DFF - J55</t>
  </si>
  <si>
    <t>DFF - Project Cedar</t>
  </si>
  <si>
    <t>DFF - Project Licorice</t>
  </si>
  <si>
    <t>DFF - Rugove</t>
  </si>
  <si>
    <t>DFF - Qair Green Bond (f. Project Granny)</t>
  </si>
  <si>
    <t>DFF - MAS Green Bond (f. DFF/RETELL)</t>
  </si>
  <si>
    <t>DFF - Voli Solar Panels</t>
  </si>
  <si>
    <t>DFF - MK Group Loan</t>
  </si>
  <si>
    <t>Electrica Investment Programme financing</t>
  </si>
  <si>
    <t>Eldorado Gold (f. Project Primrose)</t>
  </si>
  <si>
    <t>Eurohold - CEZ Acquisition and Modernisation</t>
  </si>
  <si>
    <t>European Metals Holding (f. Project Zinnwald)</t>
  </si>
  <si>
    <t>Ferizaj Wastewater Treatment Plant</t>
  </si>
  <si>
    <t>FI Green &amp; Sustainability Bond Framework: Project Crystal</t>
  </si>
  <si>
    <t>FIF - EaP SMEC - ProCredit -Bank II</t>
  </si>
  <si>
    <t>FIF - Go Digital Pilot in BiH - UniCredit Bank d.d</t>
  </si>
  <si>
    <t>FIF - Kazakhstan WiB - MFO Arnur Credit II</t>
  </si>
  <si>
    <t>FIF - Procredit Bank Serbia - SME IV</t>
  </si>
  <si>
    <t>FIF - Regional SME CSP - NLB Banka Skopje II</t>
  </si>
  <si>
    <t>FIF - Regional SME CSP - PCBA</t>
  </si>
  <si>
    <t>FIF - Regional SME CSP - Banca Intesa Serbia</t>
  </si>
  <si>
    <t>FIF - Regional SME CSP/Raiffeisen Bank BiH</t>
  </si>
  <si>
    <t>FIF - Regional SME CSP - Intesa Leasing V</t>
  </si>
  <si>
    <t>Mytilineos Green Eurobond (f. Project Cybele)</t>
  </si>
  <si>
    <t>Debt</t>
  </si>
  <si>
    <t>GCF GEFF Regional - Egypt II - QNB AlAhli</t>
  </si>
  <si>
    <t>GCF GEFF Regional - Morocco Value Chain - SGMB</t>
  </si>
  <si>
    <t>Kyzylorda-Zhezkazgan Road Project</t>
  </si>
  <si>
    <t>Project Andrija II (Bail-in Senior Preferred)</t>
  </si>
  <si>
    <t>Project Aphrodite III (Bail-in Senior Preferred)</t>
  </si>
  <si>
    <t>Project Drava (Bail-in Senior Non-Preferred)</t>
  </si>
  <si>
    <t>Project Eval (Bail-in Senior Preferred)</t>
  </si>
  <si>
    <t>Project Eval II (Bail-in Senior Preferred)</t>
  </si>
  <si>
    <t>Project Nephele (Bail-in Senior Preferred)</t>
  </si>
  <si>
    <t>Project Oak (Bail-in Senior Preferred)</t>
  </si>
  <si>
    <t>Project Prater (Bail-in Senior Preferred)</t>
  </si>
  <si>
    <t>Project Prater II (Bail-in Senior Non-Preferred)</t>
  </si>
  <si>
    <t>Project Zelen (Bail-in Senior Preferred)</t>
  </si>
  <si>
    <t>Public Power Corporation - Equity (f. Project Bolt)</t>
  </si>
  <si>
    <t>Regional TFP (Solidarity Package): Denizbank</t>
  </si>
  <si>
    <t>Regional TFP (Solidarity Package): QNB Finansbank</t>
  </si>
  <si>
    <t>Regional TFP: Aval bank (Gtees &amp; cash disb)</t>
  </si>
  <si>
    <t>Regional TFP: BMCE Banque Marocaine pour le Commerce Extérieur</t>
  </si>
  <si>
    <t>Regional TFP: Commercial International Bk</t>
  </si>
  <si>
    <t>Regional TFP: Eurobank EFG a.d. Belgrade</t>
  </si>
  <si>
    <t>Regional TFP: Moldova - Agroindbank</t>
  </si>
  <si>
    <t>Regional TFP: Raiffeisen Bank d.d.BiH (former Market)</t>
  </si>
  <si>
    <t>RSF - Hamkor Bank-Mika Group</t>
  </si>
  <si>
    <t>RSF - Hamkorbank Khorezm Cheese</t>
  </si>
  <si>
    <t>Western Balkans GEFF II - Ohridska Banka (now Sparkasse)</t>
  </si>
  <si>
    <t>Western Balkans GEFF II - ProCredit Bank Serbia</t>
  </si>
  <si>
    <t>Western Balkans GEFF II - Erste Bank Serbia</t>
  </si>
  <si>
    <t>BCR II (Bail-in Senior Non-Preferred)</t>
  </si>
  <si>
    <t>GCF GEFF FW - Morocco II - BCP GEFF II</t>
  </si>
  <si>
    <t>GCF GEFF Regional - Jordan - MFW</t>
  </si>
  <si>
    <t>GCF GEFF Regional - Morocco Value Chain - BMCE</t>
  </si>
  <si>
    <t>GCF GEFF Regional - Tajikistan - Imon loan III</t>
  </si>
  <si>
    <t>GEFF 4 - Western Balkans - Chridska Banka (now Sparkasse)</t>
  </si>
  <si>
    <t>Gemini Pharmacies (f. Project Pharmacist)</t>
  </si>
  <si>
    <t>GrCF Tram line Ilidza-Hrasnica (f. Sarajevo E-Tram Ext)</t>
  </si>
  <si>
    <t>GrCF2 W1 - Ulaanbaatar Green Affordable Housing</t>
  </si>
  <si>
    <t>GrCF2 W1 - Balti District Heating Phase 2</t>
  </si>
  <si>
    <t>GrCF2 W2 E2 - East KZ Municipal SL - Phase 2</t>
  </si>
  <si>
    <t>GrCF2 W2 E2 - Pristina Solar District Heating</t>
  </si>
  <si>
    <t>GrCF2 W2 E2 - Samarkand e-bus Project</t>
  </si>
  <si>
    <t>GrCF2 W2 E2 - VVT Trolleybuses Fleet Renewal</t>
  </si>
  <si>
    <t>GrCF2 W2 E2: Almaty CHP Coal Phase Out</t>
  </si>
  <si>
    <t>GrCF2 W2E2 - Chisinau Premier Energy Distribution Upgrade</t>
  </si>
  <si>
    <t>Koudia Al Baida -  Subordinated loan</t>
  </si>
  <si>
    <t>Latvenergo Green Bond Programme (f. Project Amigos)</t>
  </si>
  <si>
    <t>Nephele IV (Bail-in Senior Preferred)</t>
  </si>
  <si>
    <t>Nephele V (Bail-in Senior Preferred)</t>
  </si>
  <si>
    <t>Petrol Working Capital (f. RLF - RED III)</t>
  </si>
  <si>
    <t>Prizren Public Buildings Energy Efficiency</t>
  </si>
  <si>
    <t>Project Alphabet (Bail-in Senior Preferred)</t>
  </si>
  <si>
    <t>Project Antares (Bail-in-able programme)</t>
  </si>
  <si>
    <t>Project Aphrodite IV(Bail-in Senior Preferred)</t>
  </si>
  <si>
    <t>Project Aphrodite V (Bail-in Senior Preferred)</t>
  </si>
  <si>
    <t>Project Balaton (Bail-in-able programme)</t>
  </si>
  <si>
    <t>Project Kvass (Bail-in-able Programme)</t>
  </si>
  <si>
    <t>Project Lagertha (Bail-in-able programme)</t>
  </si>
  <si>
    <t>Project Nebe (Bail-in-able programme)</t>
  </si>
  <si>
    <t>Project Nebe (Bail-in-able Senior Preferred programme)</t>
  </si>
  <si>
    <t>Project Nephele III (Bail-in Sub Debt)</t>
  </si>
  <si>
    <t>Project Ondra (Bail-in-able programme)</t>
  </si>
  <si>
    <t>Project Reval (Senior &amp; Bail-in Senior Preferred)</t>
  </si>
  <si>
    <t>Project Rigel (Bail-in-able Programme)</t>
  </si>
  <si>
    <t>Project Sun (Bail-in-able programme)</t>
  </si>
  <si>
    <t>Project Themis (Bail-in Senior Preferred)</t>
  </si>
  <si>
    <t>Project Themis (Bail-in-able programme)</t>
  </si>
  <si>
    <t>Project Zala (Bail-in Senior Preferred)</t>
  </si>
  <si>
    <t>Raiffeisen Bank Albania (Bail-in Senior Preferred Loan)</t>
  </si>
  <si>
    <t>Regional TFP: Attijariwafa Bank Egypt (f. Barclays Bank)</t>
  </si>
  <si>
    <t>RLF - Astarta</t>
  </si>
  <si>
    <t>RLF - IMC</t>
  </si>
  <si>
    <t>RLF - LifeSpot PRS Debt (f. RLF - Life Spot)</t>
  </si>
  <si>
    <t>RLF - Moldovan Railways Crisis Response</t>
  </si>
  <si>
    <t>RLF - RLG - Kredobank 2023</t>
  </si>
  <si>
    <t>RLF - UZ Emergency Support</t>
  </si>
  <si>
    <t>RLF- NREP PRS Loan (f. RLF - Intermarium)</t>
  </si>
  <si>
    <t>Santander Bank Bail-in-able programme (f. Project Zlata)</t>
  </si>
  <si>
    <t>Schwarz Sustainable Regional Retail Exp Moldova and Romania</t>
  </si>
  <si>
    <t>STEG - ELMED power interconnector -  Submarine cable</t>
  </si>
  <si>
    <t>Tatra Bank Covered Bond (f. Project Hillside)</t>
  </si>
  <si>
    <t>TurSEFF III &amp; TurWIB/Denizbank DPR</t>
  </si>
  <si>
    <t>Ulker Sustainability-Linked Loan (f. Project Green Treat)</t>
  </si>
  <si>
    <t>UniCredit Hungary MB Covered Bonds (f. Project Citadel)</t>
  </si>
  <si>
    <t>UzPSB Convertible Loan (f. Project Navat)</t>
  </si>
  <si>
    <t>Western Balkans GEFF II - Banca Intesa</t>
  </si>
  <si>
    <t>Zarafshon Wind - Revolving Facility</t>
  </si>
  <si>
    <t>Atyrau Refinery LLP (f. Sustainability Loan)</t>
  </si>
  <si>
    <t>Bank Millennium (Bail-in-able prog) (f. Oriole)</t>
  </si>
  <si>
    <t>Bank of Georgia AT1 capital (f. Project Nekresi)</t>
  </si>
  <si>
    <t>Bank Pekao Bail-in-able programme (f. Project Bison)</t>
  </si>
  <si>
    <t>Debt; Guarantee</t>
  </si>
  <si>
    <t>Greece; Poland</t>
  </si>
  <si>
    <t>Financial Markets</t>
  </si>
  <si>
    <t>Social Investment</t>
  </si>
  <si>
    <t>Water And Sanitation</t>
  </si>
  <si>
    <t>Reform / Modernization Of The State</t>
  </si>
  <si>
    <t>Urban Development And Housing</t>
  </si>
  <si>
    <t>Agriculture And Rural Development</t>
  </si>
  <si>
    <t>Trade</t>
  </si>
  <si>
    <t>Science And Technology</t>
  </si>
  <si>
    <t>Environment And Natural Disasters</t>
  </si>
  <si>
    <t>Private Firms And Sme Development</t>
  </si>
  <si>
    <t>Sustainable Tourism</t>
  </si>
  <si>
    <t>Regional Integration</t>
  </si>
  <si>
    <t>FIF - DCFTA -VictoriaBank SME Facility</t>
  </si>
  <si>
    <t>https://www.ebrd.com/home/work-with-us/projects/psd/52818.html#customtab-95fbce489f-item-093dfdf9dc-tab</t>
  </si>
  <si>
    <t>http://ebrd.com/home/work-with-us/projects/psd/51894.html</t>
  </si>
  <si>
    <t>https://www.ebrd.com/home/work-with-us/projects/psd/52929.html#customtab-47a12bade3-item-a4978a5230-tab</t>
  </si>
  <si>
    <t>Slovakia; Czech Republic</t>
  </si>
  <si>
    <t xml:space="preserve">Lithuania </t>
  </si>
  <si>
    <t>Türkiye; Egypt</t>
  </si>
  <si>
    <t>Equity; Debt</t>
  </si>
  <si>
    <t>Romania; Poland</t>
  </si>
  <si>
    <t>Estonia; Latvia; Lithuania; Poland</t>
  </si>
  <si>
    <t>Debt; Equity</t>
  </si>
  <si>
    <t>https://www.iadb.org/en/project/RG-T3829</t>
  </si>
  <si>
    <t>https://www.iadb.org/en/project/BR-L1549</t>
  </si>
  <si>
    <t>https://www.iadb.org/en/project/EC-L1264</t>
  </si>
  <si>
    <t>https://www.iadb.org/en/project/RG-T3775</t>
  </si>
  <si>
    <t>https://www.iadb.org/en/project/PR-L1176</t>
  </si>
  <si>
    <t>https://www.iadb.org/en/project/RG-T3827</t>
  </si>
  <si>
    <t>https://www.iadb.org/en/project/PR-T1306</t>
  </si>
  <si>
    <t>https://www.iadb.org/en/project/CO-L1263</t>
  </si>
  <si>
    <t>https://www.iadb.org/en/project/EC-L1273</t>
  </si>
  <si>
    <t>https://www.iadb.org/en/project/GU-L1175</t>
  </si>
  <si>
    <t>https://www.iadb.org/en/project/RG-T3815</t>
  </si>
  <si>
    <t>https://www.iadb.org/en/project/BR-L1560</t>
  </si>
  <si>
    <t>https://www.iadb.org/en/project/PE-L1252</t>
  </si>
  <si>
    <t>https://www.iadb.org/en/project/PE-L1254</t>
  </si>
  <si>
    <t>https://www.iadb.org/en/project/PN-L1165</t>
  </si>
  <si>
    <t>https://www.iadb.org/en/project/RG-T3798</t>
  </si>
  <si>
    <t>https://www.iadb.org/en/project/BH-T1087</t>
  </si>
  <si>
    <t>https://www.iadb.org/en/project/CO-T1598</t>
  </si>
  <si>
    <t>https://www.iadb.org/en/project/RG-T3841</t>
  </si>
  <si>
    <t>https://www.iadb.org/en/project/PE-T1475</t>
  </si>
  <si>
    <t>https://www.iadb.org/en/project/CR-L1145</t>
  </si>
  <si>
    <t>https://www.iadb.org/en/project/PE-T1463</t>
  </si>
  <si>
    <t>https://www.iadb.org/en/project/PE-T1473</t>
  </si>
  <si>
    <t>https://www.iadb.org/en/project/RG-T3843</t>
  </si>
  <si>
    <t>https://www.iadb.org/en/project/CO-G1029</t>
  </si>
  <si>
    <t>https://www.iadb.org/en/project/BH-L1052</t>
  </si>
  <si>
    <t>https://www.iadb.org/en/project/BH-G0003</t>
  </si>
  <si>
    <t>https://www.iadb.org/en/project/PN-T1269</t>
  </si>
  <si>
    <t>https://www.iadb.org/en/project/CH-L1159</t>
  </si>
  <si>
    <t>https://www.iadb.org/en/project/GU-G1004</t>
  </si>
  <si>
    <t>https://www.iadb.org/en/project/GU-T1305</t>
  </si>
  <si>
    <t>https://www.iadb.org/en/project/AR-L1289</t>
  </si>
  <si>
    <t>https://www.iadb.org/en/project/CO-L1256</t>
  </si>
  <si>
    <t>https://www.iadb.org/en/project/DR-L1141</t>
  </si>
  <si>
    <t>https://www.iadb.org/en/project/HO-L1213</t>
  </si>
  <si>
    <t>https://www.iadb.org/en/project/PE-T1472</t>
  </si>
  <si>
    <t>https://www.iadb.org/en/project/DR-T1167</t>
  </si>
  <si>
    <t>https://www.iadb.org/en/project/DR-T1216</t>
  </si>
  <si>
    <t>https://www.iadb.org/en/project/BR-T1468</t>
  </si>
  <si>
    <t>https://www.iadb.org/en/project/CO-T1633</t>
  </si>
  <si>
    <t>https://www.iadb.org/en/project/PE-L1263</t>
  </si>
  <si>
    <t>https://www.iadb.org/en/project/RG-T3849</t>
  </si>
  <si>
    <t>https://www.iadb.org/en/project/TT-T1103</t>
  </si>
  <si>
    <t>https://www.iadb.org/en/project/CO-L1265</t>
  </si>
  <si>
    <t>https://www.iadb.org/en/project/NI-T1299</t>
  </si>
  <si>
    <t>https://www.iadb.org/en/project/HA-J0001</t>
  </si>
  <si>
    <t>https://www.iadb.org/en/project/RG-T3668</t>
  </si>
  <si>
    <t>https://www.iadb.org/en/project/BR-T1478</t>
  </si>
  <si>
    <t>https://www.iadb.org/en/project/RG-T3803</t>
  </si>
  <si>
    <t>https://www.iadb.org/en/project/RG-T3906</t>
  </si>
  <si>
    <t>https://www.iadb.org/en/project/AR-L1330</t>
  </si>
  <si>
    <t>https://www.iadb.org/en/project/BH-L1053</t>
  </si>
  <si>
    <t>https://www.iadb.org/en/project/DR-L1147</t>
  </si>
  <si>
    <t>https://www.iadb.org/en/project/RG-T3882</t>
  </si>
  <si>
    <t>https://www.iadb.org/en/project/ME-T1441</t>
  </si>
  <si>
    <t>https://www.iadb.org/en/project/RG-T3812</t>
  </si>
  <si>
    <t>https://www.iadb.org/en/project/CH-L1160</t>
  </si>
  <si>
    <t>https://www.iadb.org/en/project/PE-L1266</t>
  </si>
  <si>
    <t>https://www.iadb.org/en/project/PR-T1318</t>
  </si>
  <si>
    <t>https://www.iadb.org/en/project/BH-T1083</t>
  </si>
  <si>
    <t>https://www.iadb.org/en/project/SU-T1138</t>
  </si>
  <si>
    <t>https://www.iadb.org/en/project/HO-T1377</t>
  </si>
  <si>
    <t>https://www.iadb.org/en/project/PE-T1476</t>
  </si>
  <si>
    <t>https://www.iadb.org/en/project/CH-J0001</t>
  </si>
  <si>
    <t>https://www.iadb.org/en/project/CH-L1163</t>
  </si>
  <si>
    <t>https://www.iadb.org/en/project/DR-L1142</t>
  </si>
  <si>
    <t>https://www.iadb.org/en/project/PN-L1166</t>
  </si>
  <si>
    <t>https://www.iadb.org/en/project/RG-T3850</t>
  </si>
  <si>
    <t>https://www.iadb.org/en/project/GY-T1180</t>
  </si>
  <si>
    <t>https://www.iadb.org/en/project/AR-L1337</t>
  </si>
  <si>
    <t>https://www.iadb.org/en/project/BL-L1037</t>
  </si>
  <si>
    <t>https://www.iadb.org/en/project/PN-L1167</t>
  </si>
  <si>
    <t>https://www.iadb.org/en/project/RG-T3878</t>
  </si>
  <si>
    <t>https://www.iadb.org/en/project/CO-T1570</t>
  </si>
  <si>
    <t>https://www.iadb.org/en/project/ES-T1345</t>
  </si>
  <si>
    <t>https://www.iadb.org/en/project/PE-T1479</t>
  </si>
  <si>
    <t>https://www.iadb.org/en/project/DR-T1223</t>
  </si>
  <si>
    <t>https://www.iadb.org/en/project/RG-T3933</t>
  </si>
  <si>
    <t>https://www.iadb.org/en/project/CH-T1259</t>
  </si>
  <si>
    <t>https://www.iadb.org/en/project/CO-T1624</t>
  </si>
  <si>
    <t>https://www.iadb.org/en/project/CO-T1607</t>
  </si>
  <si>
    <t>https://www.iadb.org/en/project/NI-T1297</t>
  </si>
  <si>
    <t>https://www.iadb.org/en/project/RG-T3939</t>
  </si>
  <si>
    <t>https://www.iadb.org/en/project/RG-T3936</t>
  </si>
  <si>
    <t>https://www.iadb.org/en/project/CO-T1636</t>
  </si>
  <si>
    <t>https://www.iadb.org/en/project/ES-T1343</t>
  </si>
  <si>
    <t>https://www.iadb.org/en/project/RG-T3605</t>
  </si>
  <si>
    <t>https://www.iadb.org/en/project/RG-T3806</t>
  </si>
  <si>
    <t>https://www.iadb.org/en/project/RG-T3970</t>
  </si>
  <si>
    <t>https://www.iadb.org/en/project/RG-T3801</t>
  </si>
  <si>
    <t>https://www.iadb.org/en/project/GU-T1296</t>
  </si>
  <si>
    <t>https://www.iadb.org/en/project/BR-T1485</t>
  </si>
  <si>
    <t>https://www.iadb.org/en/project/RG-T3935</t>
  </si>
  <si>
    <t>https://www.iadb.org/en/project/RG-T3709</t>
  </si>
  <si>
    <t>https://www.iadb.org/en/project/RG-T3814</t>
  </si>
  <si>
    <t>https://www.iadb.org/en/project/RG-T3880</t>
  </si>
  <si>
    <t>https://www.iadb.org/en/project/CO-T1626</t>
  </si>
  <si>
    <t>https://www.iadb.org/en/project/CR-T1239</t>
  </si>
  <si>
    <t>https://www.iadb.org/en/project/RG-T3874</t>
  </si>
  <si>
    <t>https://www.iadb.org/en/project/UR-L1176</t>
  </si>
  <si>
    <t>https://www.iadb.org/en/project/RG-T3852</t>
  </si>
  <si>
    <t>https://www.iadb.org/en/project/RG-T3854</t>
  </si>
  <si>
    <t>https://www.iadb.org/en/project/BR-L1540</t>
  </si>
  <si>
    <t>https://www.iadb.org/en/project/BR-T1489</t>
  </si>
  <si>
    <t>https://www.iadb.org/en/project/ES-L1145</t>
  </si>
  <si>
    <t>https://www.iadb.org/en/project/ES-L1146</t>
  </si>
  <si>
    <t>https://www.iadb.org/en/project/HO-L1219</t>
  </si>
  <si>
    <t>https://www.iadb.org/en/project/AR-L1334</t>
  </si>
  <si>
    <t>https://www.iadb.org/en/project/BO-T1370</t>
  </si>
  <si>
    <t>https://www.iadb.org/en/project/HA-T1293</t>
  </si>
  <si>
    <t>https://www.iadb.org/en/project/DR-T1218</t>
  </si>
  <si>
    <t>https://www.iadb.org/en/project/CH-T1253</t>
  </si>
  <si>
    <t>https://www.iadb.org/en/project/CO-T1610</t>
  </si>
  <si>
    <t>https://www.iadb.org/en/project/DR-T1219</t>
  </si>
  <si>
    <t>https://www.iadb.org/en/project/PE-T1469</t>
  </si>
  <si>
    <t>https://www.iadb.org/en/project/RG-T3820</t>
  </si>
  <si>
    <t>https://www.iadb.org/en/project/SU-T1130</t>
  </si>
  <si>
    <t>https://www.iadb.org/en/project/BL-L1038</t>
  </si>
  <si>
    <t>https://www.iadb.org/en/project/UR-T1254</t>
  </si>
  <si>
    <t>https://www.iadb.org/en/project/EC-T1459</t>
  </si>
  <si>
    <t>https://www.iadb.org/en/project/DR-T1215</t>
  </si>
  <si>
    <t>https://www.iadb.org/en/project/CO-T1611</t>
  </si>
  <si>
    <t>https://www.iadb.org/en/project/ME-T1464</t>
  </si>
  <si>
    <t>https://www.iadb.org/en/project/AR-L1333</t>
  </si>
  <si>
    <t>https://www.iadb.org/en/project/RG-T3925</t>
  </si>
  <si>
    <t>https://www.iadb.org/en/project/RG-T3911</t>
  </si>
  <si>
    <t>https://www.iadb.org/en/project/RG-T3915</t>
  </si>
  <si>
    <t>https://www.iadb.org/en/project/PR-T1315</t>
  </si>
  <si>
    <t>https://www.iadb.org/en/project/RG-T3964</t>
  </si>
  <si>
    <t>https://www.iadb.org/en/project/BH-T1090</t>
  </si>
  <si>
    <t>https://www.iadb.org/en/project/RG-T3920</t>
  </si>
  <si>
    <t>https://www.iadb.org/en/project/AR-L1339</t>
  </si>
  <si>
    <t>https://www.iadb.org/en/project/RG-T3899</t>
  </si>
  <si>
    <t>https://www.iadb.org/en/project/CO-L1266</t>
  </si>
  <si>
    <t>https://www.iadb.org/en/project/DR-L1146</t>
  </si>
  <si>
    <t>https://www.iadb.org/en/project/PE-L1267</t>
  </si>
  <si>
    <t>https://www.iadb.org/en/project/PN-T1290</t>
  </si>
  <si>
    <t>https://www.iadb.org/en/project/RG-T3286</t>
  </si>
  <si>
    <t>https://www.iadb.org/en/project/BR-T1462</t>
  </si>
  <si>
    <t>https://www.iadb.org/en/project/BA-T1082</t>
  </si>
  <si>
    <t>https://www.iadb.org/en/project/BR-T1494</t>
  </si>
  <si>
    <t>https://www.iadb.org/en/project/RG-T3787</t>
  </si>
  <si>
    <t>https://www.iadb.org/en/project/PE-T1481</t>
  </si>
  <si>
    <t>https://www.iadb.org/en/project/RG-T3885</t>
  </si>
  <si>
    <t>https://www.iadb.org/en/project/BR-L1539</t>
  </si>
  <si>
    <t>https://www.iadb.org/en/project/HA-L1143</t>
  </si>
  <si>
    <t>https://www.iadb.org/en/project/RG-T3881</t>
  </si>
  <si>
    <t>https://www.iadb.org/en/project/RG-T3918</t>
  </si>
  <si>
    <t>https://www.iadb.org/en/project/BO-T1377</t>
  </si>
  <si>
    <t>https://www.iadb.org/en/project/CO-T1627</t>
  </si>
  <si>
    <t>https://www.iadb.org/en/project/PE-T1484</t>
  </si>
  <si>
    <t>https://www.iadb.org/en/project/RG-T3904</t>
  </si>
  <si>
    <t>https://www.iadb.org/en/project/RG-T3937</t>
  </si>
  <si>
    <t>https://www.iadb.org/en/project/CO-L1264</t>
  </si>
  <si>
    <t>https://www.iadb.org/en/project/RG-T3938</t>
  </si>
  <si>
    <t>https://www.iadb.org/en/project/EC-T1466</t>
  </si>
  <si>
    <t>https://www.iadb.org/en/project/RG-T3941</t>
  </si>
  <si>
    <t>https://www.iadb.org/en/project/UR-L1178</t>
  </si>
  <si>
    <t>https://www.iadb.org/en/project/UR-L1183</t>
  </si>
  <si>
    <t>https://www.iadb.org/en/project/DR-G0004</t>
  </si>
  <si>
    <t>https://www.iadb.org/en/project/BR-L1550</t>
  </si>
  <si>
    <t>https://www.iadb.org/en/project/EC-T1469</t>
  </si>
  <si>
    <t>https://www.iadb.org/en/project/RG-T3395</t>
  </si>
  <si>
    <t>https://www.iadb.org/en/project/CH-T1269</t>
  </si>
  <si>
    <t>https://www.iadb.org/en/project/CO-G1021</t>
  </si>
  <si>
    <t>https://www.iadb.org/en/project/CO-T1620</t>
  </si>
  <si>
    <t>https://www.iadb.org/en/project/AR-L1338</t>
  </si>
  <si>
    <t>https://www.iadb.org/en/project/RG-L1142</t>
  </si>
  <si>
    <t>https://www.iadb.org/en/project/BR-L1551</t>
  </si>
  <si>
    <t>https://www.iadb.org/en/project/CH-T1258</t>
  </si>
  <si>
    <t>https://www.iadb.org/en/project/AR-L1340</t>
  </si>
  <si>
    <t>https://www.iadb.org/en/project/AR-T1264</t>
  </si>
  <si>
    <t>https://www.iadb.org/en/project/BR-L1553</t>
  </si>
  <si>
    <t>https://www.iadb.org/en/project/BR-T1508</t>
  </si>
  <si>
    <t>https://www.iadb.org/en/project/HA-G1050</t>
  </si>
  <si>
    <t>https://www.iadb.org/en/project/HA-J0002</t>
  </si>
  <si>
    <t>https://www.iadb.org/en/project/ME-L1299</t>
  </si>
  <si>
    <t>https://www.iadb.org/en/project/UR-L1175</t>
  </si>
  <si>
    <t>https://www.iadb.org/en/project/UR-L1182</t>
  </si>
  <si>
    <t>https://www.iadb.org/en/project/HO-T1396</t>
  </si>
  <si>
    <t>https://www.iadb.org/en/project/SU-T1147</t>
  </si>
  <si>
    <t>https://www.iadb.org/en/project/BL-T1126</t>
  </si>
  <si>
    <t>https://www.iadb.org/en/project/HO-T1395</t>
  </si>
  <si>
    <t>https://www.iadb.org/en/project/BA-L1052</t>
  </si>
  <si>
    <t>https://www.iadb.org/en/project/BR-L1562</t>
  </si>
  <si>
    <t>https://www.iadb.org/en/project/BR-L1574</t>
  </si>
  <si>
    <t>https://www.iadb.org/en/project/CO-T1643</t>
  </si>
  <si>
    <t>https://www.iadb.org/en/project/DR-T1233</t>
  </si>
  <si>
    <t>https://www.iadb.org/en/project/ME-L1312</t>
  </si>
  <si>
    <t>https://www.iadb.org/en/project/ME-T1472</t>
  </si>
  <si>
    <t>https://www.iadb.org/en/project/PE-T1500</t>
  </si>
  <si>
    <t>https://www.iadb.org/en/project/RG-T3979</t>
  </si>
  <si>
    <t>https://www.iadb.org/en/project/AR-T1265</t>
  </si>
  <si>
    <t>https://www.iadb.org/en/project/JA-G1006</t>
  </si>
  <si>
    <t>https://www.iadb.org/en/project/PN-T1288</t>
  </si>
  <si>
    <t>https://www.iadb.org/en/project/RG-T3988</t>
  </si>
  <si>
    <t>https://www.iadb.org/en/project/RG-T3993</t>
  </si>
  <si>
    <t>https://www.iadb.org/en/project/RG-T3995</t>
  </si>
  <si>
    <t>https://www.iadb.org/en/project/RG-T3997</t>
  </si>
  <si>
    <t>https://www.iadb.org/en/project/RG-T4014</t>
  </si>
  <si>
    <t>https://www.iadb.org/en/project/RG-T4029</t>
  </si>
  <si>
    <t>https://www.iadb.org/en/project/UR-T1253</t>
  </si>
  <si>
    <t>https://www.iadb.org/en/project/AR-T1268</t>
  </si>
  <si>
    <t>https://www.iadb.org/en/project/RG-T3986</t>
  </si>
  <si>
    <t>https://www.iadb.org/en/project/PR-T1321</t>
  </si>
  <si>
    <t>https://www.iadb.org/en/project/RG-T3996</t>
  </si>
  <si>
    <t>https://www.iadb.org/en/project/RG-T3998</t>
  </si>
  <si>
    <t>https://www.iadb.org/en/project/BH-T1091</t>
  </si>
  <si>
    <t>https://www.iadb.org/en/project/BR-G1011</t>
  </si>
  <si>
    <t>https://www.iadb.org/en/project/BR-L1576</t>
  </si>
  <si>
    <t>https://www.iadb.org/en/project/CH-L1164</t>
  </si>
  <si>
    <t>https://www.iadb.org/en/project/CH-L1166</t>
  </si>
  <si>
    <t>https://www.iadb.org/en/project/CO-L1258</t>
  </si>
  <si>
    <t>https://www.iadb.org/en/project/DR-L1152</t>
  </si>
  <si>
    <t>https://www.iadb.org/en/project/ES-L1128</t>
  </si>
  <si>
    <t>https://www.iadb.org/en/project/ES-O0011</t>
  </si>
  <si>
    <t>https://www.iadb.org/en/project/GU-O0006</t>
  </si>
  <si>
    <t>https://www.iadb.org/en/project/HO-O0008</t>
  </si>
  <si>
    <t>https://www.iadb.org/en/project/ME-L1300</t>
  </si>
  <si>
    <t>https://www.iadb.org/en/project/ME-L1308</t>
  </si>
  <si>
    <t>https://www.iadb.org/en/project/PE-L1258</t>
  </si>
  <si>
    <t>https://www.iadb.org/en/project/PR-T1319</t>
  </si>
  <si>
    <t>https://www.iadb.org/en/project/GY-T1164</t>
  </si>
  <si>
    <t>https://www.iadb.org/en/project/HA-G1048</t>
  </si>
  <si>
    <t>https://www.iadb.org/en/project/HA-T1302</t>
  </si>
  <si>
    <t>https://www.iadb.org/en/project/PE-G1007</t>
  </si>
  <si>
    <t>https://www.iadb.org/en/project/RG-T4003</t>
  </si>
  <si>
    <t>https://www.iadb.org/en/project/PE-L1259</t>
  </si>
  <si>
    <t>https://www.iadb.org/en/project/PR-L1177</t>
  </si>
  <si>
    <t>https://www.iadb.org/en/project/PE-T1485</t>
  </si>
  <si>
    <t>https://www.iadb.org/en/project/BL-T1145</t>
  </si>
  <si>
    <t>https://www.iadb.org/en/project/BH-U0001</t>
  </si>
  <si>
    <t>https://www.iadb.org/en/project/BR-T1517</t>
  </si>
  <si>
    <t>https://www.iadb.org/en/project/EC-T1487</t>
  </si>
  <si>
    <t>https://www.iadb.org/en/project/AR-L1332</t>
  </si>
  <si>
    <t>https://www.iadb.org/en/project/DR-T1238</t>
  </si>
  <si>
    <t>https://www.iadb.org/en/project/BR-L1566</t>
  </si>
  <si>
    <t>https://www.iadb.org/en/project/UR-T1260</t>
  </si>
  <si>
    <t>https://www.iadb.org/en/project/JA-L1088</t>
  </si>
  <si>
    <t>https://www.iadb.org/en/project/PN-L1171</t>
  </si>
  <si>
    <t>https://www.iadb.org/en/project/PR-L1183</t>
  </si>
  <si>
    <t>https://www.iadb.org/en/project/BL-T1148</t>
  </si>
  <si>
    <t>https://www.iadb.org/en/project/BR-T1463</t>
  </si>
  <si>
    <t>https://www.iadb.org/en/project/PN-T1295</t>
  </si>
  <si>
    <t>https://www.iadb.org/en/project/DR-L1150</t>
  </si>
  <si>
    <t>https://www.iadb.org/en/project/DR-L1151</t>
  </si>
  <si>
    <t>https://www.iadb.org/en/project/CO-T1654</t>
  </si>
  <si>
    <t>https://www.iadb.org/en/project/HO-T1391</t>
  </si>
  <si>
    <t>https://www.iadb.org/en/project/CO-T1638</t>
  </si>
  <si>
    <t>https://www.iadb.org/en/project/GU-T1331</t>
  </si>
  <si>
    <t>https://www.iadb.org/en/project/RG-T4006</t>
  </si>
  <si>
    <t>https://www.iadb.org/en/project/RG-T3926</t>
  </si>
  <si>
    <t>https://www.iadb.org/en/project/RG-T4044</t>
  </si>
  <si>
    <t>https://www.iadb.org/en/project/PE-T1522</t>
  </si>
  <si>
    <t>https://www.iadb.org/en/project/DR-T1235</t>
  </si>
  <si>
    <t>https://www.iadb.org/en/project/AR-T1298</t>
  </si>
  <si>
    <t>https://www.iadb.org/en/project/BO-L1220</t>
  </si>
  <si>
    <t>https://www.iadb.org/en/project/UR-T1252</t>
  </si>
  <si>
    <t>https://www.iadb.org/en/project/RG-T4126</t>
  </si>
  <si>
    <t>https://www.iadb.org/en/project/AR-T1266</t>
  </si>
  <si>
    <t>https://www.iadb.org/en/project/BR-L1564</t>
  </si>
  <si>
    <t>https://www.iadb.org/en/project/AR-L1336</t>
  </si>
  <si>
    <t>https://www.iadb.org/en/project/EC-L1277</t>
  </si>
  <si>
    <t>https://www.iadb.org/en/project/DR-T1241</t>
  </si>
  <si>
    <t>https://www.iadb.org/en/project/ES-T1350</t>
  </si>
  <si>
    <t>https://www.iadb.org/en/project/BL-T1149</t>
  </si>
  <si>
    <t>https://www.iadb.org/en/project/TT-T1118</t>
  </si>
  <si>
    <t>https://www.iadb.org/en/project/ES-T1351</t>
  </si>
  <si>
    <t>https://www.iadb.org/en/project/PN-L1172</t>
  </si>
  <si>
    <t>https://www.iadb.org/en/project/GY-T1184</t>
  </si>
  <si>
    <t>https://www.iadb.org/en/project/EC-T1478</t>
  </si>
  <si>
    <t>https://www.iadb.org/en/project/EC-T1442</t>
  </si>
  <si>
    <t>https://www.iadb.org/en/project/BR-L1589</t>
  </si>
  <si>
    <t>https://www.iadb.org/en/project/BR-T1492</t>
  </si>
  <si>
    <t>https://www.iadb.org/en/project/CR-T1255</t>
  </si>
  <si>
    <t>https://www.iadb.org/en/project/UR-T1273</t>
  </si>
  <si>
    <t>https://www.iadb.org/en/project/CH-T1272</t>
  </si>
  <si>
    <t>https://www.iadb.org/en/project/EC-T1479</t>
  </si>
  <si>
    <t>https://www.iadb.org/en/project/PR-L1179</t>
  </si>
  <si>
    <t>https://www.iadb.org/en/project/RG-T4005</t>
  </si>
  <si>
    <t>https://www.iadb.org/en/project/PN-T1293</t>
  </si>
  <si>
    <t>https://www.iadb.org/en/project/HO-T1355</t>
  </si>
  <si>
    <t>https://www.iadb.org/en/project/ME-L1295</t>
  </si>
  <si>
    <t>https://www.iadb.org/en/project/UR-T1268</t>
  </si>
  <si>
    <t>https://www.iadb.org/en/project/BR-T1505</t>
  </si>
  <si>
    <t>https://www.iadb.org/en/project/CH-L1165</t>
  </si>
  <si>
    <t>https://www.iadb.org/en/project/GY-G1007</t>
  </si>
  <si>
    <t>https://www.iadb.org/en/project/ME-G1019</t>
  </si>
  <si>
    <t>https://www.iadb.org/en/project/ME-T1473</t>
  </si>
  <si>
    <t>https://www.iadb.org/en/project/PE-T1506</t>
  </si>
  <si>
    <t>https://www.iadb.org/en/project/CO-T1652</t>
  </si>
  <si>
    <t>https://www.iadb.org/en/project/AR-T1285</t>
  </si>
  <si>
    <t>https://www.iadb.org/en/project/BR-T1502</t>
  </si>
  <si>
    <t>https://www.iadb.org/en/project/NI-T1309</t>
  </si>
  <si>
    <t>https://www.iadb.org/en/project/BR-T1503</t>
  </si>
  <si>
    <t>https://www.iadb.org/en/project/CO-L1274</t>
  </si>
  <si>
    <t>https://www.iadb.org/en/project/BO-T1391</t>
  </si>
  <si>
    <t>https://www.iadb.org/en/project/PN-T1311</t>
  </si>
  <si>
    <t>https://www.iadb.org/en/project/AR-L1341</t>
  </si>
  <si>
    <t>https://www.iadb.org/en/project/CO-G1034</t>
  </si>
  <si>
    <t>https://www.iadb.org/en/project/CO-G1041</t>
  </si>
  <si>
    <t>https://www.iadb.org/en/project/RG-T4084</t>
  </si>
  <si>
    <t>https://www.iadb.org/en/project/HO-T1407</t>
  </si>
  <si>
    <t>https://www.iadb.org/en/project/NI-T1308</t>
  </si>
  <si>
    <t>https://www.iadb.org/en/project/PR-T1328</t>
  </si>
  <si>
    <t>https://www.iadb.org/en/project/CH-T1273</t>
  </si>
  <si>
    <t>https://www.iadb.org/en/project/ES-T1356</t>
  </si>
  <si>
    <t>https://www.iadb.org/en/project/GY-L1083</t>
  </si>
  <si>
    <t>https://www.iadb.org/en/project/AR-O0016</t>
  </si>
  <si>
    <t>https://www.iadb.org/en/project/UR-T1277</t>
  </si>
  <si>
    <t>https://www.iadb.org/en/project/BR-T1506</t>
  </si>
  <si>
    <t>https://www.iadb.org/en/project/CO-G1040</t>
  </si>
  <si>
    <t>https://www.iadb.org/en/project/CO-T1646</t>
  </si>
  <si>
    <t>https://www.iadb.org/en/project/GU-T1336</t>
  </si>
  <si>
    <t>https://www.iadb.org/en/project/RG-T3975</t>
  </si>
  <si>
    <t>https://www.iadb.org/en/project/RG-T4077</t>
  </si>
  <si>
    <t>https://www.iadb.org/en/project/CO-T1671</t>
  </si>
  <si>
    <t>https://www.iadb.org/en/project/CR-L1147</t>
  </si>
  <si>
    <t>https://www.iadb.org/en/project/AR-L1345</t>
  </si>
  <si>
    <t>https://www.iadb.org/en/project/AR-L1354</t>
  </si>
  <si>
    <t>https://www.iadb.org/en/project/PN-O0008</t>
  </si>
  <si>
    <t>https://www.iadb.org/en/project/TT-T1115</t>
  </si>
  <si>
    <t>https://www.iadb.org/en/project/BA-T1086</t>
  </si>
  <si>
    <t>https://www.iadb.org/en/project/UR-L1185</t>
  </si>
  <si>
    <t>https://www.iadb.org/en/project/UR-L1187</t>
  </si>
  <si>
    <t>https://www.iadb.org/en/project/CH-T1277</t>
  </si>
  <si>
    <t>https://www.iadb.org/en/project/AR-L1342</t>
  </si>
  <si>
    <t>https://www.iadb.org/en/project/BA-U0001</t>
  </si>
  <si>
    <t>https://www.iadb.org/en/project/BO-T1390</t>
  </si>
  <si>
    <t>https://www.iadb.org/en/project/EC-T1486</t>
  </si>
  <si>
    <t>https://www.iadb.org/en/project/RG-T4091</t>
  </si>
  <si>
    <t>https://www.iadb.org/en/project/BR-T1516</t>
  </si>
  <si>
    <t>https://www.iadb.org/en/project/CO-G1014</t>
  </si>
  <si>
    <t>https://www.iadb.org/en/project/AR-L1360</t>
  </si>
  <si>
    <t>https://www.iadb.org/en/project/EC-T1485</t>
  </si>
  <si>
    <t>https://www.iadb.org/en/project/RG-T4063</t>
  </si>
  <si>
    <t>https://www.iadb.org/en/project/RG-T4142</t>
  </si>
  <si>
    <t>https://www.iadb.org/en/project/VE-T1086</t>
  </si>
  <si>
    <t>https://www.iadb.org/en/project/HO-T1406</t>
  </si>
  <si>
    <t>https://www.iadb.org/en/project/RG-T4050</t>
  </si>
  <si>
    <t>https://www.iadb.org/en/project/JA-T1206</t>
  </si>
  <si>
    <t>https://www.iadb.org/en/project/BR-T1509</t>
  </si>
  <si>
    <t>https://www.iadb.org/en/project/RG-T4103</t>
  </si>
  <si>
    <t>https://www.iadb.org/en/project/AR-T1292</t>
  </si>
  <si>
    <t>https://www.iadb.org/en/project/RG-T4078</t>
  </si>
  <si>
    <t>https://www.iadb.org/en/project/DR-T1244</t>
  </si>
  <si>
    <t>https://www.iadb.org/en/project/AR-T1289</t>
  </si>
  <si>
    <t>https://www.iadb.org/en/project/RG-T4080</t>
  </si>
  <si>
    <t>https://www.iadb.org/en/project/RG-T4168</t>
  </si>
  <si>
    <t>https://www.iadb.org/en/project/VE-T1091</t>
  </si>
  <si>
    <t>https://www.iadb.org/en/project/RG-T3409</t>
  </si>
  <si>
    <t>https://www.iadb.org/en/project/RG-T4065</t>
  </si>
  <si>
    <t>https://www.iadb.org/en/project/AR-T1269</t>
  </si>
  <si>
    <t>https://www.iadb.org/en/project/AR-T1270</t>
  </si>
  <si>
    <t>https://www.iadb.org/en/project/BR-L1565</t>
  </si>
  <si>
    <t>https://www.iadb.org/en/project/BH-G0004</t>
  </si>
  <si>
    <t>https://www.iadb.org/en/project/BL-T1150</t>
  </si>
  <si>
    <t>https://www.iadb.org/en/project/BR-L1591</t>
  </si>
  <si>
    <t>https://www.iadb.org/en/project/DR-L1140</t>
  </si>
  <si>
    <t>https://www.iadb.org/en/project/CO-G1036</t>
  </si>
  <si>
    <t>https://www.iadb.org/en/project/GU-T1328</t>
  </si>
  <si>
    <t>https://www.iadb.org/en/project/PE-T1509</t>
  </si>
  <si>
    <t>https://www.iadb.org/en/project/VE-T1100</t>
  </si>
  <si>
    <t>https://www.iadb.org/en/project/AR-L1346</t>
  </si>
  <si>
    <t>https://www.iadb.org/en/project/BH-T1096</t>
  </si>
  <si>
    <t>https://www.iadb.org/en/project/BL-J0003</t>
  </si>
  <si>
    <t>https://www.iadb.org/en/project/BL-L1041</t>
  </si>
  <si>
    <t>https://www.iadb.org/en/project/ES-L1152</t>
  </si>
  <si>
    <t>https://www.iadb.org/en/project/AR-T1275</t>
  </si>
  <si>
    <t>https://www.iadb.org/en/project/UR-T1282</t>
  </si>
  <si>
    <t>https://www.iadb.org/en/project/AR-T1267</t>
  </si>
  <si>
    <t>https://www.iadb.org/en/project/AR-T1295</t>
  </si>
  <si>
    <t>https://www.iadb.org/en/project/RG-T4140</t>
  </si>
  <si>
    <t>https://www.iadb.org/en/project/AR-L1355</t>
  </si>
  <si>
    <t>https://www.iadb.org/en/project/UR-T1275</t>
  </si>
  <si>
    <t>https://www.iadb.org/en/project/AR-T1274</t>
  </si>
  <si>
    <t>https://www.iadb.org/en/project/BR-T1525</t>
  </si>
  <si>
    <t>https://www.iadb.org/en/project/ES-L1151</t>
  </si>
  <si>
    <t>https://www.iadb.org/en/project/GY-L1082</t>
  </si>
  <si>
    <t>https://www.iadb.org/en/project/HA-J0005</t>
  </si>
  <si>
    <t>https://www.iadb.org/en/project/HO-L1232</t>
  </si>
  <si>
    <t>https://www.iadb.org/en/project/ME-L1315</t>
  </si>
  <si>
    <t>https://www.iadb.org/en/project/PE-L1272</t>
  </si>
  <si>
    <t>https://www.iadb.org/en/project/RG-L1160</t>
  </si>
  <si>
    <t>https://www.iadb.org/en/project/BH-T1094</t>
  </si>
  <si>
    <t>https://www.iadb.org/en/project/CO-T1647</t>
  </si>
  <si>
    <t>https://www.iadb.org/en/project/AR-L1356</t>
  </si>
  <si>
    <t>https://www.iadb.org/en/project/EC-L1253</t>
  </si>
  <si>
    <t>https://www.iadb.org/en/project/HO-T1415</t>
  </si>
  <si>
    <t>https://www.iadb.org/en/project/ME-T1458</t>
  </si>
  <si>
    <t>https://www.iadb.org/en/project/BO-L1209</t>
  </si>
  <si>
    <t>https://www.iadb.org/en/project/CR-T1248</t>
  </si>
  <si>
    <t>https://www.iadb.org/en/project/PN-L1175</t>
  </si>
  <si>
    <t>https://www.iadb.org/en/project/RG-T4082</t>
  </si>
  <si>
    <t>https://www.iadb.org/en/project/AR-T1288</t>
  </si>
  <si>
    <t>https://www.iadb.org/en/project/HA-T1303</t>
  </si>
  <si>
    <t>https://www.iadb.org/en/project/BR-L1542</t>
  </si>
  <si>
    <t>https://www.iadb.org/en/project/BR-L1608</t>
  </si>
  <si>
    <t>https://www.iadb.org/en/project/CH-T1274</t>
  </si>
  <si>
    <t>https://www.iadb.org/en/project/CR-T1260</t>
  </si>
  <si>
    <t>https://www.iadb.org/en/project/RG-T4112</t>
  </si>
  <si>
    <t>https://www.iadb.org/en/project/PN-T1300</t>
  </si>
  <si>
    <t>https://www.iadb.org/en/project/VE-T1101</t>
  </si>
  <si>
    <t>https://www.iadb.org/en/project/CH-T1286</t>
  </si>
  <si>
    <t>https://www.iadb.org/en/project/DR-T1255</t>
  </si>
  <si>
    <t>https://www.iadb.org/en/project/ES-T1359</t>
  </si>
  <si>
    <t>https://www.iadb.org/en/project/PN-T1310</t>
  </si>
  <si>
    <t>https://www.iadb.org/en/project/RG-T4139</t>
  </si>
  <si>
    <t>https://www.iadb.org/en/project/RG-T4169</t>
  </si>
  <si>
    <t>https://www.iadb.org/en/project/UR-T1283</t>
  </si>
  <si>
    <t>https://www.iadb.org/en/project/EC-U0005</t>
  </si>
  <si>
    <t>https://www.iadb.org/en/project/ES-L1155</t>
  </si>
  <si>
    <t>https://www.iadb.org/en/project/BR-L1582</t>
  </si>
  <si>
    <t>https://www.iadb.org/en/project/RG-T4099</t>
  </si>
  <si>
    <t>https://www.iadb.org/en/project/SU-L1061</t>
  </si>
  <si>
    <t>https://www.iadb.org/en/project/SU-T1163</t>
  </si>
  <si>
    <t>https://www.iadb.org/en/project/DR-T1242</t>
  </si>
  <si>
    <t>https://www.iadb.org/en/project/BR-T1524</t>
  </si>
  <si>
    <t>https://www.iadb.org/en/project/PN-T1292</t>
  </si>
  <si>
    <t>https://www.iadb.org/en/project/GY-L1081</t>
  </si>
  <si>
    <t>https://www.iadb.org/en/project/PE-L1269</t>
  </si>
  <si>
    <t>https://www.iadb.org/en/project/PN-L1179</t>
  </si>
  <si>
    <t>https://www.iadb.org/en/project/BR-T1529</t>
  </si>
  <si>
    <t>https://www.iadb.org/en/project/ES-T1348</t>
  </si>
  <si>
    <t>https://www.iadb.org/en/project/GU-G1015</t>
  </si>
  <si>
    <t>https://www.iadb.org/en/project/PN-T1302</t>
  </si>
  <si>
    <t>https://www.iadb.org/en/project/CO-T1663</t>
  </si>
  <si>
    <t>https://www.iadb.org/en/project/BR-L1575</t>
  </si>
  <si>
    <t>https://www.iadb.org/en/project/BR-L1583</t>
  </si>
  <si>
    <t>https://www.iadb.org/en/project/DR-L1158</t>
  </si>
  <si>
    <t>https://www.iadb.org/en/project/SU-L1065</t>
  </si>
  <si>
    <t>https://www.iadb.org/en/project/ES-G1008</t>
  </si>
  <si>
    <t>https://www.iadb.org/en/project/BR-T1497</t>
  </si>
  <si>
    <t>https://www.iadb.org/en/project/GU-T1342</t>
  </si>
  <si>
    <t>https://www.iadb.org/en/project/AR-L1344</t>
  </si>
  <si>
    <t>https://www.iadb.org/en/project/BL-L1039</t>
  </si>
  <si>
    <t>https://www.iadb.org/en/project/BL-T1155</t>
  </si>
  <si>
    <t>https://www.iadb.org/en/project/DR-L1155</t>
  </si>
  <si>
    <t>https://www.iadb.org/en/project/RG-T4097</t>
  </si>
  <si>
    <t>https://www.iadb.org/en/project/AR-L1352</t>
  </si>
  <si>
    <t>https://www.iadb.org/en/project/RG-L1140</t>
  </si>
  <si>
    <t>https://www.iadb.org/en/project/UR-J0001</t>
  </si>
  <si>
    <t>https://www.iadb.org/en/project/RG-T4055</t>
  </si>
  <si>
    <t>https://www.iadb.org/en/project/SU-T1165</t>
  </si>
  <si>
    <t>https://www.iadb.org/en/project/CO-T1661</t>
  </si>
  <si>
    <t>https://www.iadb.org/en/project/UR-L1164</t>
  </si>
  <si>
    <t>https://www.iadb.org/en/project/BA-G1004</t>
  </si>
  <si>
    <t>https://www.iadb.org/en/project/DR-T1254</t>
  </si>
  <si>
    <t>https://www.iadb.org/en/project/UR-L1169</t>
  </si>
  <si>
    <t>https://www.iadb.org/en/project/RG-T4062</t>
  </si>
  <si>
    <t>https://www.iadb.org/en/project/RG-T4189</t>
  </si>
  <si>
    <t>https://www.iadb.org/en/project/AR-L1351</t>
  </si>
  <si>
    <t>https://www.iadb.org/en/project/BO-L1225</t>
  </si>
  <si>
    <t>https://www.iadb.org/en/project/BO-T1393</t>
  </si>
  <si>
    <t>https://www.iadb.org/en/project/BR-L1592</t>
  </si>
  <si>
    <t>https://www.iadb.org/en/project/BR-L1594</t>
  </si>
  <si>
    <t>https://www.iadb.org/en/project/DR-J0001</t>
  </si>
  <si>
    <t>https://www.iadb.org/en/project/DR-L1156</t>
  </si>
  <si>
    <t>https://www.iadb.org/en/project/EC-L1279</t>
  </si>
  <si>
    <t>https://www.iadb.org/en/project/HO-L1230</t>
  </si>
  <si>
    <t>https://www.iadb.org/en/project/HO-L1235</t>
  </si>
  <si>
    <t>https://www.iadb.org/en/project/RG-T4190</t>
  </si>
  <si>
    <t>https://www.iadb.org/en/project/RG-T4200</t>
  </si>
  <si>
    <t>https://www.iadb.org/en/project/UR-L1177</t>
  </si>
  <si>
    <t>https://www.iadb.org/en/project/VE-T1097</t>
  </si>
  <si>
    <t>https://www.iadb.org/en/project/EC-T1497</t>
  </si>
  <si>
    <t>https://www.iadb.org/en/project/ES-T1355</t>
  </si>
  <si>
    <t>https://www.iadb.org/en/project/RG-T4108</t>
  </si>
  <si>
    <t>https://www.iadb.org/en/project/RG-T4186</t>
  </si>
  <si>
    <t>https://www.iadb.org/en/project/RG-T4211</t>
  </si>
  <si>
    <t>https://www.iadb.org/en/project/BR-T1530</t>
  </si>
  <si>
    <t>https://www.iadb.org/en/project/NI-T1313</t>
  </si>
  <si>
    <t>https://www.iadb.org/en/project/PE-L1250</t>
  </si>
  <si>
    <t>https://www.iadb.org/en/project/AR-T1302</t>
  </si>
  <si>
    <t>https://www.iadb.org/en/project/PE-T1531</t>
  </si>
  <si>
    <t>https://www.iadb.org/en/project/RG-T4165</t>
  </si>
  <si>
    <t>https://www.iadb.org/en/project/RG-T4173</t>
  </si>
  <si>
    <t>https://www.iadb.org/en/project/RG-T4182</t>
  </si>
  <si>
    <t>https://www.iadb.org/en/project/BO-L1223</t>
  </si>
  <si>
    <t>https://www.iadb.org/en/project/CH-L1167</t>
  </si>
  <si>
    <t>https://www.iadb.org/en/project/CO-T1665</t>
  </si>
  <si>
    <t>https://www.iadb.org/en/project/CR-T1259</t>
  </si>
  <si>
    <t>https://www.iadb.org/en/project/EC-T1500</t>
  </si>
  <si>
    <t>https://www.iadb.org/en/project/GU-L1170</t>
  </si>
  <si>
    <t>https://www.iadb.org/en/project/GY-L1080</t>
  </si>
  <si>
    <t>https://www.iadb.org/en/project/ME-L1322</t>
  </si>
  <si>
    <t>https://www.iadb.org/en/project/PR-T1329</t>
  </si>
  <si>
    <t>https://www.iadb.org/en/project/UR-L1186</t>
  </si>
  <si>
    <t>https://www.iadb.org/en/project/BR-T1526</t>
  </si>
  <si>
    <t>https://www.iadb.org/en/project/PE-T1515</t>
  </si>
  <si>
    <t>https://www.iadb.org/en/project/RG-T4049</t>
  </si>
  <si>
    <t>https://www.iadb.org/en/project/TT-T1116</t>
  </si>
  <si>
    <t>https://www.iadb.org/en/project/EC-T1481</t>
  </si>
  <si>
    <t>https://www.iadb.org/en/project/HO-T1417</t>
  </si>
  <si>
    <t>https://www.iadb.org/en/project/SU-T1162</t>
  </si>
  <si>
    <t>https://www.iadb.org/en/project/TT-T1117</t>
  </si>
  <si>
    <t>https://www.iadb.org/en/project/BO-T1401</t>
  </si>
  <si>
    <t>https://www.iadb.org/en/project/CO-T1681</t>
  </si>
  <si>
    <t>https://www.iadb.org/en/project/PE-T1517</t>
  </si>
  <si>
    <t>https://www.iadb.org/en/project/PE-T1523</t>
  </si>
  <si>
    <t>https://www.iadb.org/en/project/PE-T1525</t>
  </si>
  <si>
    <t>https://www.iadb.org/en/project/PR-T1338</t>
  </si>
  <si>
    <t>https://www.iadb.org/en/project/RG-T4188</t>
  </si>
  <si>
    <t>https://www.iadb.org/en/project/BA-L1053</t>
  </si>
  <si>
    <t>https://www.iadb.org/en/project/BA-L1056</t>
  </si>
  <si>
    <t>https://www.iadb.org/en/project/BO-L1226</t>
  </si>
  <si>
    <t>https://www.iadb.org/en/project/HA-G1053</t>
  </si>
  <si>
    <t>https://www.iadb.org/en/project/PE-L1276</t>
  </si>
  <si>
    <t>https://www.iadb.org/en/project/PE-T1524</t>
  </si>
  <si>
    <t>https://www.iadb.org/en/project/RG-T4201</t>
  </si>
  <si>
    <t>https://www.iadb.org/en/project/SU-L1060</t>
  </si>
  <si>
    <t>https://www.iadb.org/en/project/TT-L1055</t>
  </si>
  <si>
    <t>https://www.iadb.org/en/project/PR-G1002</t>
  </si>
  <si>
    <t>https://www.iadb.org/en/project/PE-L1268</t>
  </si>
  <si>
    <t>https://www.iadb.org/en/project/AR-L1343</t>
  </si>
  <si>
    <t>https://www.iadb.org/en/project/AR-L1353</t>
  </si>
  <si>
    <t>https://www.iadb.org/en/project/BR-L1609</t>
  </si>
  <si>
    <t>https://www.iadb.org/en/project/CO-L1271</t>
  </si>
  <si>
    <t>https://www.iadb.org/en/project/ES-L1156</t>
  </si>
  <si>
    <t>https://www.iadb.org/en/project/PE-L1256</t>
  </si>
  <si>
    <t>https://www.iadb.org/en/project/PN-L1177</t>
  </si>
  <si>
    <t>https://www.iadb.org/en/project/BA-T1089</t>
  </si>
  <si>
    <t>https://www.iadb.org/en/project/GU-L1184</t>
  </si>
  <si>
    <t>https://www.iadb.org/en/project/PR-T1320</t>
  </si>
  <si>
    <t>https://www.iadb.org/en/project/EC-T1504</t>
  </si>
  <si>
    <t>https://www.iadb.org/en/project/AR-T1306</t>
  </si>
  <si>
    <t>https://www.iadb.org/en/project/DR-T1260</t>
  </si>
  <si>
    <t>https://www.iadb.org/en/project/ME-T1451</t>
  </si>
  <si>
    <t>https://www.iadb.org/en/project/RG-T4158</t>
  </si>
  <si>
    <t>https://www.iadb.org/en/project/RG-T3887</t>
  </si>
  <si>
    <t>https://www.iadb.org/en/project/GU-T1337</t>
  </si>
  <si>
    <t>https://www.iadb.org/en/project/AR-L1361</t>
  </si>
  <si>
    <t>https://www.iadb.org/en/project/PR-L1185</t>
  </si>
  <si>
    <t>https://www.iadb.org/en/project/UR-T1292</t>
  </si>
  <si>
    <t>https://www.iadb.org/en/project/RG-T4163</t>
  </si>
  <si>
    <t>https://www.iadb.org/en/project/BH-L1056</t>
  </si>
  <si>
    <t>https://www.iadb.org/en/project/RG-T4170</t>
  </si>
  <si>
    <t>https://www.iadb.org/en/project/RG-T4213</t>
  </si>
  <si>
    <t>https://www.iadb.org/en/project/EC-T1507</t>
  </si>
  <si>
    <t>https://www.iadb.org/en/project/BH-T1103</t>
  </si>
  <si>
    <t>https://www.iadb.org/en/project/BR-T1500</t>
  </si>
  <si>
    <t>https://www.iadb.org/en/project/SU-T1132</t>
  </si>
  <si>
    <t>https://www.iadb.org/en/project/AR-L1367</t>
  </si>
  <si>
    <t>https://www.iadb.org/en/project/CO-T1688</t>
  </si>
  <si>
    <t>https://www.iadb.org/en/project/DR-L1154</t>
  </si>
  <si>
    <t>https://www.iadb.org/en/project/EC-T1511</t>
  </si>
  <si>
    <t>https://www.iadb.org/en/project/ME-T1500</t>
  </si>
  <si>
    <t>https://www.iadb.org/en/project/EC-L1261</t>
  </si>
  <si>
    <t>https://www.iadb.org/en/project/ES-T1360</t>
  </si>
  <si>
    <t>https://www.iadb.org/en/project/ES-T1358</t>
  </si>
  <si>
    <t>https://www.iadb.org/en/project/AR-T1321</t>
  </si>
  <si>
    <t>https://www.iadb.org/en/project/ME-T1496</t>
  </si>
  <si>
    <t>https://www.iadb.org/en/project/CH-T1303</t>
  </si>
  <si>
    <t>https://www.iadb.org/en/project/CH-T1291</t>
  </si>
  <si>
    <t>https://www.iadb.org/en/project/RG-T4207</t>
  </si>
  <si>
    <t>https://www.iadb.org/en/project/RG-T4249</t>
  </si>
  <si>
    <t>https://www.iadb.org/en/project/BL-L1044</t>
  </si>
  <si>
    <t>https://www.iadb.org/en/project/BR-L1597</t>
  </si>
  <si>
    <t>https://www.iadb.org/en/project/BR-L1598</t>
  </si>
  <si>
    <t>https://www.iadb.org/en/project/ES-T1362</t>
  </si>
  <si>
    <t>https://www.iadb.org/en/project/GU-T1345</t>
  </si>
  <si>
    <t>https://www.iadb.org/en/project/BR-L1513</t>
  </si>
  <si>
    <t>https://www.iadb.org/en/project/RG-T4175</t>
  </si>
  <si>
    <t>https://www.iadb.org/en/project/BL-J0005</t>
  </si>
  <si>
    <t>https://www.iadb.org/en/project/BL-J0006</t>
  </si>
  <si>
    <t>https://www.iadb.org/en/project/BL-L1043</t>
  </si>
  <si>
    <t>https://www.iadb.org/en/project/BL-L1045</t>
  </si>
  <si>
    <t>https://www.iadb.org/en/project/HO-T1424</t>
  </si>
  <si>
    <t>https://www.iadb.org/en/project/RG-T4274</t>
  </si>
  <si>
    <t>https://www.iadb.org/en/project/RG-T4279</t>
  </si>
  <si>
    <t>https://www.iadb.org/en/project/DR-T1263</t>
  </si>
  <si>
    <t>https://www.iadb.org/en/project/EC-T1514</t>
  </si>
  <si>
    <t>https://www.iadb.org/en/project/PR-T1343</t>
  </si>
  <si>
    <t>https://www.iadb.org/en/project/GU-T1344</t>
  </si>
  <si>
    <t>https://www.iadb.org/en/project/RG-T4214</t>
  </si>
  <si>
    <t>https://www.iadb.org/en/project/RG-T4252</t>
  </si>
  <si>
    <t>https://www.iadb.org/en/project/RG-T4261</t>
  </si>
  <si>
    <t>https://www.iadb.org/en/project/RG-T4278</t>
  </si>
  <si>
    <t>https://www.iadb.org/en/project/RG-T4247</t>
  </si>
  <si>
    <t>https://www.iadb.org/en/project/RG-T4251</t>
  </si>
  <si>
    <t>https://www.iadb.org/en/project/RG-T4260</t>
  </si>
  <si>
    <t>https://www.iadb.org/en/project/PN-T1330</t>
  </si>
  <si>
    <t>https://www.iadb.org/en/project/CH-L1168</t>
  </si>
  <si>
    <t>https://www.iadb.org/en/project/RG-T4221</t>
  </si>
  <si>
    <t>https://www.iadb.org/en/project/PN-T1326</t>
  </si>
  <si>
    <t>https://www.iadb.org/en/project/AR-L1357</t>
  </si>
  <si>
    <t>https://www.iadb.org/en/project/BA-T1095</t>
  </si>
  <si>
    <t>https://www.iadb.org/en/project/UR-T1290</t>
  </si>
  <si>
    <t>https://www.iadb.org/en/project/AR-T1307</t>
  </si>
  <si>
    <t>https://www.iadb.org/en/project/DR-T1259</t>
  </si>
  <si>
    <t>https://www.iadb.org/en/project/RG-T4296</t>
  </si>
  <si>
    <t>https://www.iadb.org/en/project/RG-T4231</t>
  </si>
  <si>
    <t>https://www.iadb.org/en/project/RG-T4262</t>
  </si>
  <si>
    <t>https://www.iadb.org/en/project/RG-T4288</t>
  </si>
  <si>
    <t>https://www.iadb.org/en/project/RG-T4285</t>
  </si>
  <si>
    <t>https://www.iadb.org/en/project/RG-T4310</t>
  </si>
  <si>
    <t>https://www.iadb.org/en/project/PN-T1305</t>
  </si>
  <si>
    <t>https://www.iadb.org/en/project/RG-T4072</t>
  </si>
  <si>
    <t>https://www.iadb.org/en/project/RG-T4292</t>
  </si>
  <si>
    <t>https://www.iadb.org/en/project/UR-L1189</t>
  </si>
  <si>
    <t>https://www.iadb.org/en/project/NI-T1316</t>
  </si>
  <si>
    <t>https://www.iadb.org/en/project/ME-T1495</t>
  </si>
  <si>
    <t>https://www.iadb.org/en/project/AR-L1370</t>
  </si>
  <si>
    <t>https://www.iadb.org/en/project/PN-L1181</t>
  </si>
  <si>
    <t>https://www.iadb.org/en/project/PN-T1329</t>
  </si>
  <si>
    <t>https://www.iadb.org/en/project/RG-T4174</t>
  </si>
  <si>
    <t>https://www.iadb.org/en/project/CO-T1687</t>
  </si>
  <si>
    <t>https://www.iadb.org/en/project/CO-T1713</t>
  </si>
  <si>
    <t>https://www.iadb.org/en/project/ES-G1010</t>
  </si>
  <si>
    <t>https://www.iadb.org/en/project/ME-T1494</t>
  </si>
  <si>
    <t>https://www.iadb.org/en/project/UR-L1190</t>
  </si>
  <si>
    <t>https://www.iadb.org/en/project/BA-T1091</t>
  </si>
  <si>
    <t>https://www.iadb.org/en/project/CO-T1729</t>
  </si>
  <si>
    <t>https://www.iadb.org/en/project/PE-T1507</t>
  </si>
  <si>
    <t>https://www.iadb.org/en/project/RG-T4259</t>
  </si>
  <si>
    <t>https://www.iadb.org/en/project/UR-T1286</t>
  </si>
  <si>
    <t>https://www.iadb.org/en/project/BR-L1596</t>
  </si>
  <si>
    <t>https://www.iadb.org/en/project/BR-L1607</t>
  </si>
  <si>
    <t>https://www.iadb.org/en/project/CO-L1283</t>
  </si>
  <si>
    <t>https://www.iadb.org/en/project/CO-T1701</t>
  </si>
  <si>
    <t>https://www.iadb.org/en/project/RG-L1167</t>
  </si>
  <si>
    <t>https://www.iadb.org/en/project/UR-T1299</t>
  </si>
  <si>
    <t>https://www.iadb.org/en/project/CO-T1727</t>
  </si>
  <si>
    <t>https://www.iadb.org/en/project/CO-T1682</t>
  </si>
  <si>
    <t>https://www.iadb.org/en/project/RG-T4220</t>
  </si>
  <si>
    <t>https://www.iadb.org/en/project/RG-T4276</t>
  </si>
  <si>
    <t>https://www.iadb.org/en/project/PE-T1549</t>
  </si>
  <si>
    <t>https://www.iadb.org/en/project/BH-T1100</t>
  </si>
  <si>
    <t>https://www.iadb.org/en/project/RG-T4238</t>
  </si>
  <si>
    <t>https://www.iadb.org/en/project/AR-T1327</t>
  </si>
  <si>
    <t>https://www.iadb.org/en/project/RG-T4066</t>
  </si>
  <si>
    <t>https://www.iadb.org/en/project/RG-T4226</t>
  </si>
  <si>
    <t>https://www.iadb.org/en/project/BL-L1042</t>
  </si>
  <si>
    <t>https://www.iadb.org/en/project/CO-T1695</t>
  </si>
  <si>
    <t>https://www.iadb.org/en/project/RG-T4297</t>
  </si>
  <si>
    <t>https://www.iadb.org/en/project/GY-T1190</t>
  </si>
  <si>
    <t>https://www.iadb.org/en/project/AR-T1317</t>
  </si>
  <si>
    <t>https://www.iadb.org/en/project/AR-T1324</t>
  </si>
  <si>
    <t>https://www.iadb.org/en/project/BO-T1413</t>
  </si>
  <si>
    <t>https://www.iadb.org/en/project/BR-T1549</t>
  </si>
  <si>
    <t>https://www.iadb.org/en/project/AR-L1335</t>
  </si>
  <si>
    <t>https://www.iadb.org/en/project/BA-T1103</t>
  </si>
  <si>
    <t>https://www.iadb.org/en/project/CO-T1694</t>
  </si>
  <si>
    <t>https://www.iadb.org/en/project/EC-L1287</t>
  </si>
  <si>
    <t>https://www.iadb.org/en/project/ME-T1515</t>
  </si>
  <si>
    <t>https://www.iadb.org/en/project/UR-T1305</t>
  </si>
  <si>
    <t>https://www.iadb.org/en/project/AR-T1304</t>
  </si>
  <si>
    <t>https://www.iadb.org/en/project/BR-L1579</t>
  </si>
  <si>
    <t>https://www.iadb.org/en/project/HO-G1261</t>
  </si>
  <si>
    <t>https://www.iadb.org/en/project/AR-T1311</t>
  </si>
  <si>
    <t>https://www.iadb.org/en/project/BL-T1167</t>
  </si>
  <si>
    <t>https://www.iadb.org/en/project/ME-T1511</t>
  </si>
  <si>
    <t>https://www.iadb.org/en/project/PE-T1556</t>
  </si>
  <si>
    <t>https://www.iadb.org/en/project/CR-J0002</t>
  </si>
  <si>
    <t>https://www.iadb.org/en/project/EC-L1284</t>
  </si>
  <si>
    <t>https://www.iadb.org/en/project/CH-T1298</t>
  </si>
  <si>
    <t>https://www.iadb.org/en/project/CO-G1045</t>
  </si>
  <si>
    <t>https://www.iadb.org/en/project/CO-T1710</t>
  </si>
  <si>
    <t>https://www.iadb.org/en/project/ES-T1366</t>
  </si>
  <si>
    <t>https://www.iadb.org/en/project/BA-T1097</t>
  </si>
  <si>
    <t>https://www.iadb.org/en/project/BA-T1096</t>
  </si>
  <si>
    <t>https://www.iadb.org/en/project/RG-G1049</t>
  </si>
  <si>
    <t>https://www.iadb.org/en/project/RG-T4233</t>
  </si>
  <si>
    <t>https://www.iadb.org/en/project/RG-T4257</t>
  </si>
  <si>
    <t>https://www.iadb.org/en/project/UR-T1307</t>
  </si>
  <si>
    <t>https://www.iadb.org/en/project/CH-T1290</t>
  </si>
  <si>
    <t>https://www.iadb.org/en/project/DR-T1268</t>
  </si>
  <si>
    <t>https://www.iadb.org/en/project/PR-T1344</t>
  </si>
  <si>
    <t>https://www.iadb.org/en/project/RG-T4318</t>
  </si>
  <si>
    <t>https://www.iadb.org/en/project/CR-T1266</t>
  </si>
  <si>
    <t>https://www.iadb.org/en/project/CO-T1684</t>
  </si>
  <si>
    <t>https://www.iadb.org/en/project/CO-T1704</t>
  </si>
  <si>
    <t>https://www.iadb.org/en/project/BL-T1163</t>
  </si>
  <si>
    <t>https://www.iadb.org/en/project/BO-T1419</t>
  </si>
  <si>
    <t>https://www.iadb.org/en/project/CO-L1269</t>
  </si>
  <si>
    <t>https://www.iadb.org/en/project/BO-T1382</t>
  </si>
  <si>
    <t>https://www.iadb.org/en/project/EC-L1282</t>
  </si>
  <si>
    <t>https://www.iadb.org/en/project/BL-T1162</t>
  </si>
  <si>
    <t>https://www.iadb.org/en/project/DR-T1276</t>
  </si>
  <si>
    <t>https://www.iadb.org/en/project/EC-T1531</t>
  </si>
  <si>
    <t>https://www.iadb.org/en/project/EC-O0012</t>
  </si>
  <si>
    <t>https://www.iadb.org/en/project/UR-L1193</t>
  </si>
  <si>
    <t>https://www.iadb.org/en/project/HA-T1319</t>
  </si>
  <si>
    <t>https://www.iadb.org/en/project/BL-T1156</t>
  </si>
  <si>
    <t>https://www.iadb.org/en/project/BO-T1416</t>
  </si>
  <si>
    <t>https://www.iadb.org/en/project/AR-T1322</t>
  </si>
  <si>
    <t>https://www.iadb.org/en/project/RG-T4368</t>
  </si>
  <si>
    <t>https://www.iadb.org/en/project/CH-T1293</t>
  </si>
  <si>
    <t>https://www.iadb.org/en/project/EC-L1285</t>
  </si>
  <si>
    <t>https://www.iadb.org/en/project/ES-L1159</t>
  </si>
  <si>
    <t>https://www.iadb.org/en/project/HO-L1229</t>
  </si>
  <si>
    <t>https://www.iadb.org/en/project/PE-L1283</t>
  </si>
  <si>
    <t>https://www.iadb.org/en/project/CH-T1305</t>
  </si>
  <si>
    <t>https://www.iadb.org/en/project/CR-T1270</t>
  </si>
  <si>
    <t>https://www.iadb.org/en/project/BH-T1107</t>
  </si>
  <si>
    <t>https://www.iadb.org/en/project/BR-L1599</t>
  </si>
  <si>
    <t>https://www.iadb.org/en/project/HO-L1239</t>
  </si>
  <si>
    <t>https://www.iadb.org/en/project/PN-L1174</t>
  </si>
  <si>
    <t>https://www.iadb.org/en/project/PN-L1180</t>
  </si>
  <si>
    <t>https://www.iadb.org/en/project/RG-T4141</t>
  </si>
  <si>
    <t>https://www.iadb.org/en/project/BH-T1104</t>
  </si>
  <si>
    <t>https://www.iadb.org/en/project/BR-L1606</t>
  </si>
  <si>
    <t>https://www.iadb.org/en/project/CO-L1289</t>
  </si>
  <si>
    <t>https://www.iadb.org/en/project/DR-T1275</t>
  </si>
  <si>
    <t>https://www.iadb.org/en/project/RG-T4317</t>
  </si>
  <si>
    <t>https://www.iadb.org/en/project/BO-G1006</t>
  </si>
  <si>
    <t>https://www.iadb.org/en/project/BO-L1222</t>
  </si>
  <si>
    <t>https://www.iadb.org/en/project/EC-L1283</t>
  </si>
  <si>
    <t>https://www.iadb.org/en/project/ES-L1158</t>
  </si>
  <si>
    <t>https://www.iadb.org/en/project/UR-T1297</t>
  </si>
  <si>
    <t>https://www.iadb.org/en/project/EC-G1006</t>
  </si>
  <si>
    <t>https://www.iadb.org/en/project/BR-L1605</t>
  </si>
  <si>
    <t>https://www.iadb.org/en/project/EC-T1456</t>
  </si>
  <si>
    <t>https://www.iadb.org/en/project/RG-T4290</t>
  </si>
  <si>
    <t>https://www.iadb.org/en/project/SU-G1006</t>
  </si>
  <si>
    <t>https://www.iadb.org/en/project/BO-L1229</t>
  </si>
  <si>
    <t>https://www.iadb.org/en/project/BR-L1548</t>
  </si>
  <si>
    <t>https://www.iadb.org/en/project/CO-L1291</t>
  </si>
  <si>
    <t>https://www.iadb.org/en/project/CO-T1716</t>
  </si>
  <si>
    <t>https://www.iadb.org/en/project/DR-L1162</t>
  </si>
  <si>
    <t>https://www.iadb.org/en/project/GU-T1346</t>
  </si>
  <si>
    <t>https://www.iadb.org/en/project/GY-L1079</t>
  </si>
  <si>
    <t>https://www.iadb.org/en/project/HO-T1433</t>
  </si>
  <si>
    <t>https://www.iadb.org/en/project/EC-T1524</t>
  </si>
  <si>
    <t>https://www.iadb.org/en/project/UR-T1300</t>
  </si>
  <si>
    <t>https://www.iadb.org/en/project/EC-L1289</t>
  </si>
  <si>
    <t>https://www.iadb.org/en/project/RG-T4346</t>
  </si>
  <si>
    <t>https://www.iadb.org/en/project/TT-T1147</t>
  </si>
  <si>
    <t>https://www.iadb.org/en/project/TT-T1156</t>
  </si>
  <si>
    <t>https://www.iadb.org/en/project/AR-L1391</t>
  </si>
  <si>
    <t>https://www.iadb.org/en/project/BR-T1539</t>
  </si>
  <si>
    <t>https://www.iadb.org/en/project/CH-T1300</t>
  </si>
  <si>
    <t>https://www.iadb.org/en/project/CH-T1301</t>
  </si>
  <si>
    <t>https://www.iadb.org/en/project/CO-L1282</t>
  </si>
  <si>
    <t>https://www.iadb.org/en/project/PE-L1279</t>
  </si>
  <si>
    <t>https://www.iadb.org/en/project/PN-L1183</t>
  </si>
  <si>
    <t>https://www.iadb.org/en/project/RG-T4306</t>
  </si>
  <si>
    <t>https://www.iadb.org/en/project/RG-T4341</t>
  </si>
  <si>
    <t>https://www.iadb.org/en/project/HA-J0007</t>
  </si>
  <si>
    <t>https://www.iadb.org/en/project/BH-U0002</t>
  </si>
  <si>
    <t>https://www.iadb.org/en/project/DR-L1157</t>
  </si>
  <si>
    <t>https://www.iadb.org/en/project/HA-G1055</t>
  </si>
  <si>
    <t>https://www.iadb.org/en/project/HA-G1059</t>
  </si>
  <si>
    <t>https://www.iadb.org/en/project/HA-J0006</t>
  </si>
  <si>
    <t>https://www.iadb.org/en/project/HO-T1420</t>
  </si>
  <si>
    <t>https://www.iadb.org/en/project/ME-T1521</t>
  </si>
  <si>
    <t>https://www.iadb.org/en/project/TT-T1141</t>
  </si>
  <si>
    <t>https://www.iadb.org/en/project/AR-L1386</t>
  </si>
  <si>
    <t>https://www.iadb.org/en/project/CR-L1151</t>
  </si>
  <si>
    <t>https://www.iadb.org/en/project/EC-L1281</t>
  </si>
  <si>
    <t>https://www.iadb.org/en/project/GU-T1348</t>
  </si>
  <si>
    <t>https://www.iadb.org/en/project/RG-T4371</t>
  </si>
  <si>
    <t>https://www.iadb.org/en/project/RG-T4387</t>
  </si>
  <si>
    <t>https://www.iadb.org/en/project/BR-T1561</t>
  </si>
  <si>
    <t>https://www.iadb.org/en/project/CH-T1308</t>
  </si>
  <si>
    <t>https://www.iadb.org/en/project/PE-T1566</t>
  </si>
  <si>
    <t>https://www.iadb.org/en/project/EC-T1491</t>
  </si>
  <si>
    <t>https://www.iadb.org/en/project/PR-T1345</t>
  </si>
  <si>
    <t>https://www.iadb.org/en/project/DR-T1278</t>
  </si>
  <si>
    <t>https://www.iadb.org/en/project/ME-L1331</t>
  </si>
  <si>
    <t>https://www.iadb.org/en/project/PE-T1551</t>
  </si>
  <si>
    <t>https://www.iadb.org/en/project/CH-T1306</t>
  </si>
  <si>
    <t>https://www.iadb.org/en/project/BA-L1060</t>
  </si>
  <si>
    <t>https://www.iadb.org/en/project/DR-T1267</t>
  </si>
  <si>
    <t>https://www.iadb.org/en/project/HO-L1227</t>
  </si>
  <si>
    <t>https://www.iadb.org/en/project/PE-T1567</t>
  </si>
  <si>
    <t>https://www.iadb.org/en/project/RG-T4374</t>
  </si>
  <si>
    <t>https://www.iadb.org/en/project/SU-L1070</t>
  </si>
  <si>
    <t>https://www.iadb.org/en/project/UR-L1195</t>
  </si>
  <si>
    <t>https://www.iadb.org/en/project/PN-T1338</t>
  </si>
  <si>
    <t>https://www.iadb.org/en/project/RG-T4074</t>
  </si>
  <si>
    <t>https://www.iadb.org/en/project/AR-T1352</t>
  </si>
  <si>
    <t>https://www.iadb.org/en/project/CR-T1271</t>
  </si>
  <si>
    <t>https://www.iadb.org/en/project/HO-L1240</t>
  </si>
  <si>
    <t>https://www.iadb.org/en/project/RG-T4395</t>
  </si>
  <si>
    <t>https://www.iadb.org/en/project/BO-L1212</t>
  </si>
  <si>
    <t>https://www.iadb.org/en/project/BO-L1233</t>
  </si>
  <si>
    <t>https://www.iadb.org/en/project/PE-L1281</t>
  </si>
  <si>
    <t>https://www.iadb.org/en/project/RG-T4396</t>
  </si>
  <si>
    <t>https://www.iadb.org/en/project/DR-T1261</t>
  </si>
  <si>
    <t>https://www.iadb.org/en/project/NI-T1321</t>
  </si>
  <si>
    <t>https://www.iadb.org/en/project/RG-T4161</t>
  </si>
  <si>
    <t>https://www.iadb.org/en/project/RG-T4393</t>
  </si>
  <si>
    <t>https://www.iadb.org/en/project/BR-L1611</t>
  </si>
  <si>
    <t>https://www.iadb.org/en/project/BR-L1613</t>
  </si>
  <si>
    <t>https://www.iadb.org/en/project/BR-T1559</t>
  </si>
  <si>
    <t>https://www.iadb.org/en/project/PR-L1190</t>
  </si>
  <si>
    <t>https://www.iadb.org/en/project/SU-L1075</t>
  </si>
  <si>
    <t>https://www.iadb.org/en/project/AR-T1332</t>
  </si>
  <si>
    <t>https://www.iadb.org/en/project/BH-O0009</t>
  </si>
  <si>
    <t>https://www.iadb.org/en/project/RG-T4390</t>
  </si>
  <si>
    <t>https://www.iadb.org/en/project/RG-T4397</t>
  </si>
  <si>
    <t>https://www.iadb.org/en/project/RG-T4401</t>
  </si>
  <si>
    <t>https://www.iadb.org/en/project/RG-T4402</t>
  </si>
  <si>
    <t>https://www.iadb.org/en/project/RG-T4405</t>
  </si>
  <si>
    <t>https://www.iadb.org/en/project/CO-T1735</t>
  </si>
  <si>
    <t>https://www.iadb.org/en/project/HA-T1323</t>
  </si>
  <si>
    <t>https://www.iadb.org/en/project/BH-T1109</t>
  </si>
  <si>
    <t>https://www.iadb.org/en/project/BR-T1582</t>
  </si>
  <si>
    <t>https://www.iadb.org/en/project/DR-T1269</t>
  </si>
  <si>
    <t>https://www.iadb.org/en/project/HO-T1435</t>
  </si>
  <si>
    <t>https://www.iadb.org/en/project/RG-T4355</t>
  </si>
  <si>
    <t>https://www.iadb.org/en/project/BO-T1425</t>
  </si>
  <si>
    <t>https://www.iadb.org/en/project/GY-T1196</t>
  </si>
  <si>
    <t>https://www.iadb.org/en/project/JA-T1217</t>
  </si>
  <si>
    <t>https://www.iadb.org/en/project/PE-T1511</t>
  </si>
  <si>
    <t>https://www.iadb.org/en/project/RG-T4391</t>
  </si>
  <si>
    <t>https://www.iadb.org/en/project/PE-L1285</t>
  </si>
  <si>
    <t>https://www.iadb.org/en/project/PE-T1560</t>
  </si>
  <si>
    <t>https://www.iadb.org/en/project/PR-T1295</t>
  </si>
  <si>
    <t>https://www.iadb.org/en/project/RG-T4408</t>
  </si>
  <si>
    <t>https://www.iadb.org/en/project/RG-T4414</t>
  </si>
  <si>
    <t>https://www.iadb.org/en/project/BR-T1579</t>
  </si>
  <si>
    <t>https://www.iadb.org/en/project/ME-L1326</t>
  </si>
  <si>
    <t>https://www.iadb.org/en/project/EC-L1280</t>
  </si>
  <si>
    <t>https://www.iadb.org/en/project/CO-G1044</t>
  </si>
  <si>
    <t>https://projects.worldbank.org/en/projects-operations/project-detail/P179550</t>
  </si>
  <si>
    <t>https://projects.worldbank.org/en/projects-operations/project-detail/P179512</t>
  </si>
  <si>
    <t>https://projects.worldbank.org/en/projects-operations/project-detail/P179297</t>
  </si>
  <si>
    <t>https://projects.worldbank.org/en/projects-operations/project-detail/P181146</t>
  </si>
  <si>
    <t>https://projects.worldbank.org/en/projects-operations/project-detail/P181032</t>
  </si>
  <si>
    <t>https://projects.worldbank.org/en/projects-operations/project-detail/P180379</t>
  </si>
  <si>
    <t>https://projects.worldbank.org/en/projects-operations/project-detail/P180203</t>
  </si>
  <si>
    <t>https://projects.worldbank.org/en/projects-operations/project-detail/P178750</t>
  </si>
  <si>
    <t>https://projects.worldbank.org/en/projects-operations/project-detail/P178077</t>
  </si>
  <si>
    <t>https://projects.worldbank.org/en/projects-operations/project-detail/P175235</t>
  </si>
  <si>
    <t>https://projects.worldbank.org/en/projects-operations/project-detail/P180334</t>
  </si>
  <si>
    <t>https://projects.worldbank.org/en/projects-operations/project-detail/P179808</t>
  </si>
  <si>
    <t>https://projects.worldbank.org/en/projects-operations/project-detail/P178973</t>
  </si>
  <si>
    <t>https://projects.worldbank.org/en/projects-operations/project-detail/P178286</t>
  </si>
  <si>
    <t>https://projects.worldbank.org/en/projects-operations/project-detail/P177533</t>
  </si>
  <si>
    <t>https://projects.worldbank.org/en/projects-operations/project-detail/P180849</t>
  </si>
  <si>
    <t>https://projects.worldbank.org/en/projects-operations/project-detail/P179595</t>
  </si>
  <si>
    <t>https://projects.worldbank.org/en/projects-operations/project-detail/P178553</t>
  </si>
  <si>
    <t>https://projects.worldbank.org/en/projects-operations/project-detail/P178534</t>
  </si>
  <si>
    <t>https://projects.worldbank.org/en/projects-operations/project-detail/P176032</t>
  </si>
  <si>
    <t>https://projects.worldbank.org/en/projects-operations/project-detail/P180491</t>
  </si>
  <si>
    <t>https://projects.worldbank.org/en/projects-operations/project-detail/P179337</t>
  </si>
  <si>
    <t>https://projects.worldbank.org/en/projects-operations/project-detail/P179249</t>
  </si>
  <si>
    <t>https://projects.worldbank.org/en/projects-operations/project-detail/P178418</t>
  </si>
  <si>
    <t>https://projects.worldbank.org/en/projects-operations/project-detail/P174350</t>
  </si>
  <si>
    <t>https://projects.worldbank.org/en/projects-operations/project-detail/P180496</t>
  </si>
  <si>
    <t>https://projects.worldbank.org/en/projects-operations/project-detail/P180064</t>
  </si>
  <si>
    <t>https://projects.worldbank.org/en/projects-operations/project-detail/P180060</t>
  </si>
  <si>
    <t>https://projects.worldbank.org/en/projects-operations/project-detail/P178835</t>
  </si>
  <si>
    <t>https://projects.worldbank.org/en/projects-operations/project-detail/P178694</t>
  </si>
  <si>
    <t>https://projects.worldbank.org/en/projects-operations/project-detail/P177917</t>
  </si>
  <si>
    <t>https://projects.worldbank.org/en/projects-operations/project-detail/P176633</t>
  </si>
  <si>
    <t>https://projects.worldbank.org/en/projects-operations/project-detail/P164765</t>
  </si>
  <si>
    <t>https://projects.worldbank.org/en/projects-operations/project-detail/P180755</t>
  </si>
  <si>
    <t>https://projects.worldbank.org/en/projects-operations/project-detail/P180631</t>
  </si>
  <si>
    <t>https://projects.worldbank.org/en/projects-operations/project-detail/P179447</t>
  </si>
  <si>
    <t>https://projects.worldbank.org/en/projects-operations/project-detail/P181053</t>
  </si>
  <si>
    <t>https://projects.worldbank.org/en/projects-operations/project-detail/P179240</t>
  </si>
  <si>
    <t>https://projects.worldbank.org/en/projects-operations/project-detail/P180996</t>
  </si>
  <si>
    <t>https://projects.worldbank.org/en/projects-operations/project-detail/P179701</t>
  </si>
  <si>
    <t>https://projects.worldbank.org/en/projects-operations/project-detail/P178207</t>
  </si>
  <si>
    <t>https://projects.worldbank.org/en/projects-operations/project-detail/P179507</t>
  </si>
  <si>
    <t>https://projects.worldbank.org/en/projects-operations/project-detail/P177980</t>
  </si>
  <si>
    <t>https://projects.worldbank.org/en/projects-operations/project-detail/P177029</t>
  </si>
  <si>
    <t>https://projects.worldbank.org/en/projects-operations/project-detail/P176810</t>
  </si>
  <si>
    <t>https://projects.worldbank.org/en/projects-operations/project-detail/P172284</t>
  </si>
  <si>
    <t>https://projects.worldbank.org/en/projects-operations/project-detail/P179414</t>
  </si>
  <si>
    <t>https://projects.worldbank.org/en/projects-operations/project-detail/P179345</t>
  </si>
  <si>
    <t>https://projects.worldbank.org/en/projects-operations/project-detail/P179014</t>
  </si>
  <si>
    <t>https://projects.worldbank.org/en/projects-operations/project-detail/P178599</t>
  </si>
  <si>
    <t>https://projects.worldbank.org/en/projects-operations/project-detail/P178545</t>
  </si>
  <si>
    <t>https://projects.worldbank.org/en/projects-operations/project-detail/P177048</t>
  </si>
  <si>
    <t>https://projects.worldbank.org/en/projects-operations/project-detail/P176763</t>
  </si>
  <si>
    <t>https://projects.worldbank.org/en/projects-operations/project-detail/P176698</t>
  </si>
  <si>
    <t>https://projects.worldbank.org/en/projects-operations/project-detail/P176619</t>
  </si>
  <si>
    <t>https://projects.worldbank.org/en/projects-operations/project-detail/P180566</t>
  </si>
  <si>
    <t>https://projects.worldbank.org/en/projects-operations/project-detail/P180050</t>
  </si>
  <si>
    <t>https://projects.worldbank.org/en/projects-operations/project-detail/P177163</t>
  </si>
  <si>
    <t>https://projects.worldbank.org/en/projects-operations/project-detail/P179867</t>
  </si>
  <si>
    <t>https://projects.worldbank.org/en/projects-operations/project-detail/P178634</t>
  </si>
  <si>
    <t>https://projects.worldbank.org/en/projects-operations/project-detail/P176780</t>
  </si>
  <si>
    <t>https://projects.worldbank.org/en/projects-operations/project-detail/P175293</t>
  </si>
  <si>
    <t>https://projects.worldbank.org/en/projects-operations/project-detail/P181079</t>
  </si>
  <si>
    <t>https://projects.worldbank.org/en/projects-operations/project-detail/P180741</t>
  </si>
  <si>
    <t>https://projects.worldbank.org/en/projects-operations/project-detail/P180337</t>
  </si>
  <si>
    <t>https://projects.worldbank.org/en/projects-operations/project-detail/P178763</t>
  </si>
  <si>
    <t>https://projects.worldbank.org/en/projects-operations/project-detail/P178389</t>
  </si>
  <si>
    <t>https://projects.worldbank.org/en/projects-operations/project-detail/P177876</t>
  </si>
  <si>
    <t>https://projects.worldbank.org/en/projects-operations/project-detail/P174622</t>
  </si>
  <si>
    <t>https://projects.worldbank.org/en/projects-operations/project-detail/P180288</t>
  </si>
  <si>
    <t>https://projects.worldbank.org/en/projects-operations/project-detail/P175731</t>
  </si>
  <si>
    <t>https://projects.worldbank.org/en/projects-operations/project-detail/P178072</t>
  </si>
  <si>
    <t>https://projects.worldbank.org/en/projects-operations/project-detail/P180875</t>
  </si>
  <si>
    <t>https://projects.worldbank.org/en/projects-operations/project-detail/P180785</t>
  </si>
  <si>
    <t>https://projects.worldbank.org/en/projects-operations/project-detail/P180659</t>
  </si>
  <si>
    <t>https://projects.worldbank.org/en/projects-operations/project-detail/P179255</t>
  </si>
  <si>
    <t>https://projects.worldbank.org/en/projects-operations/project-detail/P178642</t>
  </si>
  <si>
    <t>https://projects.worldbank.org/en/projects-operations/project-detail/P177947</t>
  </si>
  <si>
    <t>https://projects.worldbank.org/en/projects-operations/project-detail/P180120</t>
  </si>
  <si>
    <t>https://projects.worldbank.org/en/projects-operations/project-detail/P178477</t>
  </si>
  <si>
    <t>https://projects.worldbank.org/en/projects-operations/project-detail/P180734</t>
  </si>
  <si>
    <t>https://projects.worldbank.org/en/projects-operations/project-detail/P180477</t>
  </si>
  <si>
    <t>https://projects.worldbank.org/en/projects-operations/project-detail/P180365</t>
  </si>
  <si>
    <t>https://projects.worldbank.org/en/projects-operations/project-detail/P179818</t>
  </si>
  <si>
    <t>https://projects.worldbank.org/en/projects-operations/project-detail/P179363</t>
  </si>
  <si>
    <t>https://projects.worldbank.org/en/projects-operations/project-detail/P178796</t>
  </si>
  <si>
    <t>https://projects.worldbank.org/en/projects-operations/project-detail/P178035</t>
  </si>
  <si>
    <t>https://projects.worldbank.org/en/projects-operations/project-detail/P177816</t>
  </si>
  <si>
    <t>https://projects.worldbank.org/en/projects-operations/project-detail/P170035</t>
  </si>
  <si>
    <t>https://projects.worldbank.org/en/projects-operations/project-detail/P179999</t>
  </si>
  <si>
    <t>https://projects.worldbank.org/en/projects-operations/project-detail/P176040</t>
  </si>
  <si>
    <t>https://projects.worldbank.org/en/projects-operations/project-detail/P174137</t>
  </si>
  <si>
    <t>https://projects.worldbank.org/en/projects-operations/project-detail/P180339</t>
  </si>
  <si>
    <t>https://projects.worldbank.org/en/projects-operations/project-detail/P178570</t>
  </si>
  <si>
    <t>https://projects.worldbank.org/en/projects-operations/project-detail/P173866</t>
  </si>
  <si>
    <t>https://projects.worldbank.org/en/projects-operations/project-detail/P180323</t>
  </si>
  <si>
    <t>https://projects.worldbank.org/en/projects-operations/project-detail/P180077</t>
  </si>
  <si>
    <t>https://projects.worldbank.org/en/projects-operations/project-detail/P179086</t>
  </si>
  <si>
    <t>https://projects.worldbank.org/en/projects-operations/project-detail/P178778</t>
  </si>
  <si>
    <t>https://projects.worldbank.org/en/projects-operations/project-detail/P177041</t>
  </si>
  <si>
    <t>https://projects.worldbank.org/en/projects-operations/project-detail/P180171</t>
  </si>
  <si>
    <t>https://projects.worldbank.org/en/projects-operations/project-detail/P179440</t>
  </si>
  <si>
    <t>https://projects.worldbank.org/en/projects-operations/project-detail/P180531</t>
  </si>
  <si>
    <t>https://projects.worldbank.org/en/projects-operations/project-detail/P179217</t>
  </si>
  <si>
    <t>https://projects.worldbank.org/en/projects-operations/project-detail/P174915</t>
  </si>
  <si>
    <t>https://projects.worldbank.org/en/projects-operations/project-detail/P180674</t>
  </si>
  <si>
    <t>https://projects.worldbank.org/en/projects-operations/project-detail/P178677</t>
  </si>
  <si>
    <t>https://projects.worldbank.org/en/projects-operations/project-detail/P176181</t>
  </si>
  <si>
    <t>https://projects.worldbank.org/en/projects-operations/project-detail/P178188</t>
  </si>
  <si>
    <t>https://projects.worldbank.org/en/projects-operations/project-detail/P179242</t>
  </si>
  <si>
    <t>https://projects.worldbank.org/en/projects-operations/project-detail/P178654</t>
  </si>
  <si>
    <t>https://projects.worldbank.org/en/projects-operations/project-detail/P179286</t>
  </si>
  <si>
    <t>https://projects.worldbank.org/en/projects-operations/project-detail/P175218</t>
  </si>
  <si>
    <t>https://projects.worldbank.org/en/projects-operations/project-detail/P178497</t>
  </si>
  <si>
    <t>https://projects.worldbank.org/en/projects-operations/project-detail/P178544</t>
  </si>
  <si>
    <t>https://projects.worldbank.org/en/projects-operations/project-detail/P177671</t>
  </si>
  <si>
    <t>https://projects.worldbank.org/en/projects-operations/project-detail/P170976</t>
  </si>
  <si>
    <t>https://projects.worldbank.org/en/projects-operations/project-detail/P176982</t>
  </si>
  <si>
    <t>https://projects.worldbank.org/en/projects-operations/project-detail/P178598</t>
  </si>
  <si>
    <t>https://projects.worldbank.org/en/projects-operations/project-detail/P177875</t>
  </si>
  <si>
    <t>https://projects.worldbank.org/en/projects-operations/project-detail/P177005</t>
  </si>
  <si>
    <t>https://projects.worldbank.org/en/projects-operations/project-detail/P180789</t>
  </si>
  <si>
    <t>https://projects.worldbank.org/en/projects-operations/project-detail/P178907</t>
  </si>
  <si>
    <t>https://projects.worldbank.org/en/projects-operations/project-detail/P177389</t>
  </si>
  <si>
    <t>https://projects.worldbank.org/en/projects-operations/project-detail/P179817</t>
  </si>
  <si>
    <t>https://projects.worldbank.org/en/projects-operations/project-detail/P179079</t>
  </si>
  <si>
    <t>https://projects.worldbank.org/en/projects-operations/project-detail/P178996</t>
  </si>
  <si>
    <t>https://projects.worldbank.org/en/projects-operations/project-detail/P178734</t>
  </si>
  <si>
    <t>https://projects.worldbank.org/en/projects-operations/project-detail/P176374</t>
  </si>
  <si>
    <t>https://projects.worldbank.org/en/projects-operations/project-detail/P177214</t>
  </si>
  <si>
    <t>https://projects.worldbank.org/en/projects-operations/project-detail/P180015</t>
  </si>
  <si>
    <t>https://projects.worldbank.org/en/projects-operations/project-detail/P178891</t>
  </si>
  <si>
    <t>https://projects.worldbank.org/en/projects-operations/project-detail/P177825</t>
  </si>
  <si>
    <t>https://projects.worldbank.org/en/projects-operations/project-detail/P180285</t>
  </si>
  <si>
    <t>https://projects.worldbank.org/en/projects-operations/project-detail/P178895</t>
  </si>
  <si>
    <t>https://projects.worldbank.org/en/projects-operations/project-detail/P177468</t>
  </si>
  <si>
    <t>https://projects.worldbank.org/en/projects-operations/project-detail/P177044</t>
  </si>
  <si>
    <t>https://projects.worldbank.org/en/projects-operations/project-detail/P174005</t>
  </si>
  <si>
    <t>https://projects.worldbank.org/en/projects-operations/project-detail/P171296</t>
  </si>
  <si>
    <t>https://projects.worldbank.org/en/projects-operations/project-detail/P170941</t>
  </si>
  <si>
    <t>https://projects.worldbank.org/en/projects-operations/project-detail/P179786</t>
  </si>
  <si>
    <t>https://projects.worldbank.org/en/projects-operations/project-detail/P179499</t>
  </si>
  <si>
    <t>https://projects.worldbank.org/en/projects-operations/project-detail/P178701</t>
  </si>
  <si>
    <t>https://projects.worldbank.org/en/projects-operations/project-detail/P178658</t>
  </si>
  <si>
    <t>https://projects.worldbank.org/en/projects-operations/project-detail/P178338</t>
  </si>
  <si>
    <t>https://projects.worldbank.org/en/projects-operations/project-detail/P177062</t>
  </si>
  <si>
    <t>https://projects.worldbank.org/en/projects-operations/project-detail/P175269</t>
  </si>
  <si>
    <t>https://projects.worldbank.org/en/projects-operations/project-detail/P176902</t>
  </si>
  <si>
    <t>https://projects.worldbank.org/en/projects-operations/project-detail/P179141</t>
  </si>
  <si>
    <t>https://projects.worldbank.org/en/projects-operations/project-detail/P179039</t>
  </si>
  <si>
    <t>https://projects.worldbank.org/en/projects-operations/project-detail/P178684</t>
  </si>
  <si>
    <t>https://projects.worldbank.org/en/projects-operations/project-detail/P178362</t>
  </si>
  <si>
    <t>https://projects.worldbank.org/en/projects-operations/project-detail/P175811</t>
  </si>
  <si>
    <t>https://projects.worldbank.org/en/projects-operations/project-detail/P173233</t>
  </si>
  <si>
    <t>https://projects.worldbank.org/en/projects-operations/project-detail/P180277</t>
  </si>
  <si>
    <t>https://projects.worldbank.org/en/projects-operations/project-detail/P180358</t>
  </si>
  <si>
    <t>https://projects.worldbank.org/en/projects-operations/project-detail/P179592</t>
  </si>
  <si>
    <t>https://projects.worldbank.org/en/projects-operations/project-detail/P178838</t>
  </si>
  <si>
    <t>https://projects.worldbank.org/en/projects-operations/project-detail/P177823</t>
  </si>
  <si>
    <t>https://projects.worldbank.org/en/projects-operations/project-detail/P177797</t>
  </si>
  <si>
    <t>https://projects.worldbank.org/en/projects-operations/project-detail/P177647</t>
  </si>
  <si>
    <t>https://projects.worldbank.org/en/projects-operations/project-detail/P176680</t>
  </si>
  <si>
    <t>https://projects.worldbank.org/en/projects-operations/project-detail/P176278</t>
  </si>
  <si>
    <t>https://projects.worldbank.org/en/projects-operations/project-detail/P175629</t>
  </si>
  <si>
    <t>https://projects.worldbank.org/en/projects-operations/project-detail/P174593</t>
  </si>
  <si>
    <t>https://projects.worldbank.org/en/projects-operations/project-detail/P179861</t>
  </si>
  <si>
    <t>https://projects.worldbank.org/en/projects-operations/project-detail/P178954</t>
  </si>
  <si>
    <t>https://projects.worldbank.org/en/projects-operations/project-detail/P177786</t>
  </si>
  <si>
    <t>https://projects.worldbank.org/en/projects-operations/project-detail/P177095</t>
  </si>
  <si>
    <t>https://projects.worldbank.org/en/projects-operations/project-detail/P176989</t>
  </si>
  <si>
    <t>https://projects.worldbank.org/en/projects-operations/project-detail/P173391</t>
  </si>
  <si>
    <t>https://projects.worldbank.org/en/projects-operations/project-detail/P178162</t>
  </si>
  <si>
    <t>https://projects.worldbank.org/en/projects-operations/project-detail/P175191</t>
  </si>
  <si>
    <t>https://projects.worldbank.org/en/projects-operations/project-detail/P179637</t>
  </si>
  <si>
    <t>https://projects.worldbank.org/en/projects-operations/project-detail/P178715</t>
  </si>
  <si>
    <t>https://projects.worldbank.org/en/projects-operations/project-detail/P178202</t>
  </si>
  <si>
    <t>https://projects.worldbank.org/en/projects-operations/project-detail/P177845</t>
  </si>
  <si>
    <t>https://projects.worldbank.org/en/projects-operations/project-detail/P176069</t>
  </si>
  <si>
    <t>https://projects.worldbank.org/en/projects-operations/project-detail/P174595</t>
  </si>
  <si>
    <t>https://projects.worldbank.org/en/projects-operations/project-detail/P179274</t>
  </si>
  <si>
    <t>https://projects.worldbank.org/en/projects-operations/project-detail/P180401</t>
  </si>
  <si>
    <t>https://projects.worldbank.org/en/projects-operations/project-detail/P177410</t>
  </si>
  <si>
    <t>https://projects.worldbank.org/en/projects-operations/project-detail/P175655</t>
  </si>
  <si>
    <t>https://projects.worldbank.org/en/projects-operations/project-detail/P174322</t>
  </si>
  <si>
    <t>https://projects.worldbank.org/en/projects-operations/project-detail/P179668</t>
  </si>
  <si>
    <t>https://projects.worldbank.org/en/projects-operations/project-detail/P179636</t>
  </si>
  <si>
    <t>https://projects.worldbank.org/en/projects-operations/project-detail/P177475</t>
  </si>
  <si>
    <t>https://projects.worldbank.org/en/projects-operations/project-detail/P172524</t>
  </si>
  <si>
    <t>https://projects.worldbank.org/en/projects-operations/project-detail/P179799</t>
  </si>
  <si>
    <t>https://projects.worldbank.org/en/projects-operations/project-detail/P178380</t>
  </si>
  <si>
    <t>https://projects.worldbank.org/en/projects-operations/project-detail/P175360</t>
  </si>
  <si>
    <t>https://projects.worldbank.org/en/projects-operations/project-detail/P180163</t>
  </si>
  <si>
    <t>https://projects.worldbank.org/en/projects-operations/project-detail/P178819</t>
  </si>
  <si>
    <t>https://projects.worldbank.org/en/projects-operations/project-detail/P177930</t>
  </si>
  <si>
    <t>https://projects.worldbank.org/en/projects-operations/project-detail/P179112</t>
  </si>
  <si>
    <t>https://projects.worldbank.org/en/projects-operations/project-detail/P173620</t>
  </si>
  <si>
    <t>https://projects.worldbank.org/en/projects-operations/project-detail/P179851</t>
  </si>
  <si>
    <t>https://projects.worldbank.org/en/projects-operations/project-detail/P179775</t>
  </si>
  <si>
    <t>https://projects.worldbank.org/en/projects-operations/project-detail/P179665</t>
  </si>
  <si>
    <t>https://projects.worldbank.org/en/projects-operations/project-detail/P179359</t>
  </si>
  <si>
    <t>https://projects.worldbank.org/en/projects-operations/project-detail/P179291</t>
  </si>
  <si>
    <t>https://projects.worldbank.org/en/projects-operations/project-detail/P179035</t>
  </si>
  <si>
    <t>https://projects.worldbank.org/en/projects-operations/project-detail/P178888</t>
  </si>
  <si>
    <t>https://projects.worldbank.org/en/projects-operations/project-detail/P178157</t>
  </si>
  <si>
    <t>https://projects.worldbank.org/en/projects-operations/project-detail/P178113</t>
  </si>
  <si>
    <t>https://projects.worldbank.org/en/projects-operations/project-detail/P173296</t>
  </si>
  <si>
    <t>https://projects.worldbank.org/en/projects-operations/project-detail/P180231</t>
  </si>
  <si>
    <t>https://projects.worldbank.org/en/projects-operations/project-detail/P180152</t>
  </si>
  <si>
    <t>https://projects.worldbank.org/en/projects-operations/project-detail/P180039</t>
  </si>
  <si>
    <t>https://projects.worldbank.org/en/projects-operations/project-detail/P179466</t>
  </si>
  <si>
    <t>https://projects.worldbank.org/en/projects-operations/project-detail/P178040</t>
  </si>
  <si>
    <t>https://projects.worldbank.org/en/projects-operations/project-detail/P176772</t>
  </si>
  <si>
    <t>https://projects.worldbank.org/en/projects-operations/project-detail/P180245</t>
  </si>
  <si>
    <t>https://projects.worldbank.org/en/projects-operations/project-detail/P179267</t>
  </si>
  <si>
    <t>https://projects.worldbank.org/en/projects-operations/project-detail/P179019</t>
  </si>
  <si>
    <t>https://projects.worldbank.org/en/projects-operations/project-detail/P178209</t>
  </si>
  <si>
    <t>https://projects.worldbank.org/en/projects-operations/project-detail/P178156</t>
  </si>
  <si>
    <t>https://projects.worldbank.org/en/projects-operations/project-detail/P177800</t>
  </si>
  <si>
    <t>https://projects.worldbank.org/en/projects-operations/project-detail/P176776</t>
  </si>
  <si>
    <t>https://projects.worldbank.org/en/projects-operations/project-detail/P175834</t>
  </si>
  <si>
    <t>https://projects.worldbank.org/en/projects-operations/project-detail/P170435</t>
  </si>
  <si>
    <t>https://projects.worldbank.org/en/projects-operations/project-detail/P180033</t>
  </si>
  <si>
    <t>https://projects.worldbank.org/en/projects-operations/project-detail/P180008</t>
  </si>
  <si>
    <t>https://projects.worldbank.org/en/projects-operations/project-detail/P179981</t>
  </si>
  <si>
    <t>https://projects.worldbank.org/en/projects-operations/project-detail/P178532</t>
  </si>
  <si>
    <t>https://projects.worldbank.org/en/projects-operations/project-detail/P178530</t>
  </si>
  <si>
    <t>https://projects.worldbank.org/en/projects-operations/project-detail/P175249</t>
  </si>
  <si>
    <t>https://projects.worldbank.org/en/projects-operations/project-detail/P173671</t>
  </si>
  <si>
    <t>https://projects.worldbank.org/en/projects-operations/project-detail/P167596</t>
  </si>
  <si>
    <t>https://projects.worldbank.org/en/projects-operations/project-detail/P162957</t>
  </si>
  <si>
    <t>https://projects.worldbank.org/en/projects-operations/project-detail/P178614</t>
  </si>
  <si>
    <t>https://projects.worldbank.org/en/projects-operations/project-detail/P178002</t>
  </si>
  <si>
    <t>https://projects.worldbank.org/en/projects-operations/project-detail/P180211</t>
  </si>
  <si>
    <t>https://projects.worldbank.org/en/projects-operations/project-detail/P178591</t>
  </si>
  <si>
    <t>https://projects.worldbank.org/en/projects-operations/project-detail/P175525</t>
  </si>
  <si>
    <t>https://projects.worldbank.org/en/projects-operations/project-detail/P179007</t>
  </si>
  <si>
    <t>https://projects.worldbank.org/en/projects-operations/project-detail/P177298</t>
  </si>
  <si>
    <t>https://projects.worldbank.org/en/projects-operations/project-detail/P177128</t>
  </si>
  <si>
    <t>https://projects.worldbank.org/en/projects-operations/project-detail/P176366</t>
  </si>
  <si>
    <t>https://projects.worldbank.org/en/projects-operations/project-detail/P176327</t>
  </si>
  <si>
    <t>https://projects.worldbank.org/en/projects-operations/project-detail/P175167</t>
  </si>
  <si>
    <t>https://projects.worldbank.org/en/projects-operations/project-detail/P178423</t>
  </si>
  <si>
    <t>https://projects.worldbank.org/en/projects-operations/project-detail/P177627</t>
  </si>
  <si>
    <t>https://projects.worldbank.org/en/projects-operations/project-detail/P178064</t>
  </si>
  <si>
    <t>https://projects.worldbank.org/en/projects-operations/project-detail/P176383</t>
  </si>
  <si>
    <t>https://projects.worldbank.org/en/projects-operations/project-detail/P179543</t>
  </si>
  <si>
    <t>https://projects.worldbank.org/en/projects-operations/project-detail/P178636</t>
  </si>
  <si>
    <t>https://projects.worldbank.org/en/projects-operations/project-detail/P178609</t>
  </si>
  <si>
    <t>https://projects.worldbank.org/en/projects-operations/project-detail/P176646</t>
  </si>
  <si>
    <t>https://projects.worldbank.org/en/projects-operations/project-detail/P176643</t>
  </si>
  <si>
    <t>https://projects.worldbank.org/en/projects-operations/project-detail/P178321</t>
  </si>
  <si>
    <t>https://projects.worldbank.org/en/projects-operations/project-detail/P178122</t>
  </si>
  <si>
    <t>https://projects.worldbank.org/en/projects-operations/project-detail/P178439</t>
  </si>
  <si>
    <t>https://projects.worldbank.org/en/projects-operations/project-detail/P172817</t>
  </si>
  <si>
    <t>https://projects.worldbank.org/en/projects-operations/project-detail/P171658</t>
  </si>
  <si>
    <t>https://projects.worldbank.org/en/projects-operations/project-detail/P175728</t>
  </si>
  <si>
    <t>https://projects.worldbank.org/en/projects-operations/project-detail/P176148</t>
  </si>
  <si>
    <t>https://projects.worldbank.org/en/projects-operations/project-detail/P168847</t>
  </si>
  <si>
    <t>https://projects.worldbank.org/en/projects-operations/project-detail/P175320</t>
  </si>
  <si>
    <t>https://projects.worldbank.org/en/projects-operations/project-detail/P177323</t>
  </si>
  <si>
    <t>https://projects.worldbank.org/en/projects-operations/project-detail/P177398</t>
  </si>
  <si>
    <t>https://projects.worldbank.org/en/projects-operations/project-detail/P178988</t>
  </si>
  <si>
    <t>https://projects.worldbank.org/en/projects-operations/project-detail/P174911</t>
  </si>
  <si>
    <t>https://projects.worldbank.org/en/projects-operations/project-detail/P175979</t>
  </si>
  <si>
    <t>https://projects.worldbank.org/en/projects-operations/project-detail/P179292</t>
  </si>
  <si>
    <t>https://projects.worldbank.org/en/projects-operations/project-detail/P177768</t>
  </si>
  <si>
    <t>https://projects.worldbank.org/en/projects-operations/project-detail/P176993</t>
  </si>
  <si>
    <t>https://projects.worldbank.org/en/projects-operations/project-detail/P173119</t>
  </si>
  <si>
    <t>https://projects.worldbank.org/en/projects-operations/project-detail/P172988</t>
  </si>
  <si>
    <t>https://projects.worldbank.org/en/projects-operations/project-detail/P169425</t>
  </si>
  <si>
    <t>https://projects.worldbank.org/en/projects-operations/project-detail/P179060</t>
  </si>
  <si>
    <t>https://projects.worldbank.org/en/projects-operations/project-detail/P177932</t>
  </si>
  <si>
    <t>https://projects.worldbank.org/en/projects-operations/project-detail/P177442</t>
  </si>
  <si>
    <t>https://projects.worldbank.org/en/projects-operations/project-detail/P176653</t>
  </si>
  <si>
    <t>https://projects.worldbank.org/en/projects-operations/project-detail/P174535</t>
  </si>
  <si>
    <t>https://projects.worldbank.org/en/projects-operations/project-detail/P167946</t>
  </si>
  <si>
    <t>https://projects.worldbank.org/en/projects-operations/project-detail/P177050</t>
  </si>
  <si>
    <t>https://projects.worldbank.org/en/projects-operations/project-detail/P175846</t>
  </si>
  <si>
    <t>https://projects.worldbank.org/en/projects-operations/project-detail/P178924</t>
  </si>
  <si>
    <t>https://projects.worldbank.org/en/projects-operations/project-detail/P173025</t>
  </si>
  <si>
    <t>https://projects.worldbank.org/en/projects-operations/project-detail/P177140</t>
  </si>
  <si>
    <t>https://projects.worldbank.org/en/projects-operations/project-detail/P177492</t>
  </si>
  <si>
    <t>https://projects.worldbank.org/en/projects-operations/project-detail/P178252</t>
  </si>
  <si>
    <t>https://projects.worldbank.org/en/projects-operations/project-detail/P178042</t>
  </si>
  <si>
    <t>https://projects.worldbank.org/en/projects-operations/project-detail/P179092</t>
  </si>
  <si>
    <t>https://projects.worldbank.org/en/projects-operations/project-detail/P175261</t>
  </si>
  <si>
    <t>https://projects.worldbank.org/en/projects-operations/project-detail/P179024</t>
  </si>
  <si>
    <t>https://projects.worldbank.org/en/projects-operations/project-detail/P177043</t>
  </si>
  <si>
    <t>https://projects.worldbank.org/en/projects-operations/project-detail/P178339</t>
  </si>
  <si>
    <t>https://projects.worldbank.org/en/projects-operations/project-detail/P175322</t>
  </si>
  <si>
    <t>https://projects.worldbank.org/en/projects-operations/project-detail/P174639</t>
  </si>
  <si>
    <t>https://projects.worldbank.org/en/projects-operations/project-detail/P176559</t>
  </si>
  <si>
    <t>https://projects.worldbank.org/en/projects-operations/project-detail/P175672</t>
  </si>
  <si>
    <t>https://projects.worldbank.org/en/projects-operations/project-detail/P178132</t>
  </si>
  <si>
    <t>https://projects.worldbank.org/en/projects-operations/project-detail/P171585</t>
  </si>
  <si>
    <t>https://projects.worldbank.org/en/projects-operations/project-detail/P174889</t>
  </si>
  <si>
    <t>https://projects.worldbank.org/en/projects-operations/project-detail/P178665</t>
  </si>
  <si>
    <t>https://projects.worldbank.org/en/projects-operations/project-detail/P177077</t>
  </si>
  <si>
    <t>https://projects.worldbank.org/en/projects-operations/project-detail/P178633</t>
  </si>
  <si>
    <t>https://projects.worldbank.org/en/projects-operations/project-detail/P177070</t>
  </si>
  <si>
    <t>https://projects.worldbank.org/en/projects-operations/project-detail/P175143</t>
  </si>
  <si>
    <t>https://projects.worldbank.org/en/projects-operations/project-detail/P178372</t>
  </si>
  <si>
    <t>https://projects.worldbank.org/en/projects-operations/project-detail/P176786</t>
  </si>
  <si>
    <t>https://projects.worldbank.org/en/projects-operations/project-detail/P176459</t>
  </si>
  <si>
    <t>https://projects.worldbank.org/en/projects-operations/project-detail/P173312</t>
  </si>
  <si>
    <t>https://projects.worldbank.org/en/projects-operations/project-detail/P177776</t>
  </si>
  <si>
    <t>https://projects.worldbank.org/en/projects-operations/project-detail/P176762</t>
  </si>
  <si>
    <t>https://projects.worldbank.org/en/projects-operations/project-detail/P176544</t>
  </si>
  <si>
    <t>https://projects.worldbank.org/en/projects-operations/project-detail/P175915</t>
  </si>
  <si>
    <t>https://projects.worldbank.org/en/projects-operations/project-detail/P178912</t>
  </si>
  <si>
    <t>https://projects.worldbank.org/en/projects-operations/project-detail/P178564</t>
  </si>
  <si>
    <t>https://projects.worldbank.org/en/projects-operations/project-detail/P178479</t>
  </si>
  <si>
    <t>https://projects.worldbank.org/en/projects-operations/project-detail/P178347</t>
  </si>
  <si>
    <t>https://projects.worldbank.org/en/projects-operations/project-detail/P178329</t>
  </si>
  <si>
    <t>https://projects.worldbank.org/en/projects-operations/project-detail/P178285</t>
  </si>
  <si>
    <t>https://projects.worldbank.org/en/projects-operations/project-detail/P177563</t>
  </si>
  <si>
    <t>https://projects.worldbank.org/en/projects-operations/project-detail/P176941</t>
  </si>
  <si>
    <t>https://projects.worldbank.org/en/projects-operations/project-detail/P175982</t>
  </si>
  <si>
    <t>https://projects.worldbank.org/en/projects-operations/project-detail/P175543</t>
  </si>
  <si>
    <t>https://projects.worldbank.org/en/projects-operations/project-detail/P178886</t>
  </si>
  <si>
    <t>https://projects.worldbank.org/en/projects-operations/project-detail/P178126</t>
  </si>
  <si>
    <t>https://projects.worldbank.org/en/projects-operations/project-detail/P177985</t>
  </si>
  <si>
    <t>https://projects.worldbank.org/en/projects-operations/project-detail/P176608</t>
  </si>
  <si>
    <t>https://projects.worldbank.org/en/projects-operations/project-detail/P175742</t>
  </si>
  <si>
    <t>https://projects.worldbank.org/en/projects-operations/project-detail/P175170</t>
  </si>
  <si>
    <t>https://projects.worldbank.org/en/projects-operations/project-detail/P174822</t>
  </si>
  <si>
    <t>https://projects.worldbank.org/en/projects-operations/project-detail/P179095</t>
  </si>
  <si>
    <t>https://projects.worldbank.org/en/projects-operations/project-detail/P179010</t>
  </si>
  <si>
    <t>https://projects.worldbank.org/en/projects-operations/project-detail/P178926</t>
  </si>
  <si>
    <t>https://projects.worldbank.org/en/projects-operations/project-detail/P178492</t>
  </si>
  <si>
    <t>https://projects.worldbank.org/en/projects-operations/project-detail/P178146</t>
  </si>
  <si>
    <t>https://projects.worldbank.org/en/projects-operations/project-detail/P177902</t>
  </si>
  <si>
    <t>https://projects.worldbank.org/en/projects-operations/project-detail/P177535</t>
  </si>
  <si>
    <t>https://projects.worldbank.org/en/projects-operations/project-detail/P176549</t>
  </si>
  <si>
    <t>https://projects.worldbank.org/en/projects-operations/project-detail/P175676</t>
  </si>
  <si>
    <t>https://projects.worldbank.org/en/projects-operations/project-detail/P171750</t>
  </si>
  <si>
    <t>https://projects.worldbank.org/en/projects-operations/project-detail/P178992</t>
  </si>
  <si>
    <t>https://projects.worldbank.org/en/projects-operations/project-detail/P178247</t>
  </si>
  <si>
    <t>https://projects.worldbank.org/en/projects-operations/project-detail/P177895</t>
  </si>
  <si>
    <t>https://projects.worldbank.org/en/projects-operations/project-detail/P176898</t>
  </si>
  <si>
    <t>https://projects.worldbank.org/en/projects-operations/project-detail/P175110</t>
  </si>
  <si>
    <t>https://projects.worldbank.org/en/projects-operations/project-detail/P178849</t>
  </si>
  <si>
    <t>https://projects.worldbank.org/en/projects-operations/project-detail/P178848</t>
  </si>
  <si>
    <t>https://projects.worldbank.org/en/projects-operations/project-detail/P177668</t>
  </si>
  <si>
    <t>https://projects.worldbank.org/en/projects-operations/project-detail/P176060</t>
  </si>
  <si>
    <t>https://projects.worldbank.org/en/projects-operations/project-detail/P175930</t>
  </si>
  <si>
    <t>https://projects.worldbank.org/en/projects-operations/project-detail/P175783</t>
  </si>
  <si>
    <t>https://projects.worldbank.org/en/projects-operations/project-detail/P174594</t>
  </si>
  <si>
    <t>https://projects.worldbank.org/en/projects-operations/project-detail/P178615</t>
  </si>
  <si>
    <t>https://projects.worldbank.org/en/projects-operations/project-detail/P178602</t>
  </si>
  <si>
    <t>https://projects.worldbank.org/en/projects-operations/project-detail/P178259</t>
  </si>
  <si>
    <t>https://projects.worldbank.org/en/projects-operations/project-detail/P177900</t>
  </si>
  <si>
    <t>https://projects.worldbank.org/en/projects-operations/project-detail/P177871</t>
  </si>
  <si>
    <t>https://projects.worldbank.org/en/projects-operations/project-detail/P177814</t>
  </si>
  <si>
    <t>https://projects.worldbank.org/en/projects-operations/project-detail/P177460</t>
  </si>
  <si>
    <t>https://projects.worldbank.org/en/projects-operations/project-detail/P177325</t>
  </si>
  <si>
    <t>https://projects.worldbank.org/en/projects-operations/project-detail/P175356</t>
  </si>
  <si>
    <t>https://projects.worldbank.org/en/projects-operations/project-detail/P167894</t>
  </si>
  <si>
    <t>https://projects.worldbank.org/en/projects-operations/project-detail/P161877</t>
  </si>
  <si>
    <t>https://projects.worldbank.org/en/projects-operations/project-detail/P178730</t>
  </si>
  <si>
    <t>https://projects.worldbank.org/en/projects-operations/project-detail/P178141</t>
  </si>
  <si>
    <t>https://projects.worldbank.org/en/projects-operations/project-detail/P176930</t>
  </si>
  <si>
    <t>https://projects.worldbank.org/en/projects-operations/project-detail/P176396</t>
  </si>
  <si>
    <t>https://projects.worldbank.org/en/projects-operations/project-detail/P175659</t>
  </si>
  <si>
    <t>https://projects.worldbank.org/en/projects-operations/project-detail/P175493</t>
  </si>
  <si>
    <t>https://projects.worldbank.org/en/projects-operations/project-detail/P173677</t>
  </si>
  <si>
    <t>https://projects.worldbank.org/en/projects-operations/project-detail/P178566</t>
  </si>
  <si>
    <t>https://projects.worldbank.org/en/projects-operations/project-detail/P178095</t>
  </si>
  <si>
    <t>https://projects.worldbank.org/en/projects-operations/project-detail/P177983</t>
  </si>
  <si>
    <t>https://projects.worldbank.org/en/projects-operations/project-detail/P177915</t>
  </si>
  <si>
    <t>https://projects.worldbank.org/en/projects-operations/project-detail/P177712</t>
  </si>
  <si>
    <t>https://projects.worldbank.org/en/projects-operations/project-detail/P176744</t>
  </si>
  <si>
    <t>https://projects.worldbank.org/en/projects-operations/project-detail/P176575</t>
  </si>
  <si>
    <t>https://projects.worldbank.org/en/projects-operations/project-detail/P176517</t>
  </si>
  <si>
    <t>https://projects.worldbank.org/en/projects-operations/project-detail/P178894</t>
  </si>
  <si>
    <t>https://projects.worldbank.org/en/projects-operations/project-detail/P178914</t>
  </si>
  <si>
    <t>https://projects.worldbank.org/en/projects-operations/project-detail/P178791</t>
  </si>
  <si>
    <t>https://projects.worldbank.org/en/projects-operations/project-detail/P178650</t>
  </si>
  <si>
    <t>https://projects.worldbank.org/en/projects-operations/project-detail/P178047</t>
  </si>
  <si>
    <t>https://projects.worldbank.org/en/projects-operations/project-detail/P177726</t>
  </si>
  <si>
    <t>https://projects.worldbank.org/en/projects-operations/project-detail/P176747</t>
  </si>
  <si>
    <t>https://projects.worldbank.org/en/projects-operations/project-detail/P174798</t>
  </si>
  <si>
    <t>https://projects.worldbank.org/en/projects-operations/project-detail/P174498</t>
  </si>
  <si>
    <t>https://projects.worldbank.org/en/projects-operations/project-detail/P178755</t>
  </si>
  <si>
    <t>https://projects.worldbank.org/en/projects-operations/project-detail/P178729</t>
  </si>
  <si>
    <t>https://projects.worldbank.org/en/projects-operations/project-detail/P177305</t>
  </si>
  <si>
    <t>https://projects.worldbank.org/en/projects-operations/project-detail/P177001</t>
  </si>
  <si>
    <t>https://projects.worldbank.org/en/projects-operations/project-detail/P176937</t>
  </si>
  <si>
    <t>https://projects.worldbank.org/en/projects-operations/project-detail/P176543</t>
  </si>
  <si>
    <t>https://projects.worldbank.org/en/projects-operations/project-detail/P176532</t>
  </si>
  <si>
    <t>https://projects.worldbank.org/en/projects-operations/project-detail/P178315</t>
  </si>
  <si>
    <t>https://projects.worldbank.org/en/projects-operations/project-detail/P177158</t>
  </si>
  <si>
    <t>https://projects.worldbank.org/en/projects-operations/project-detail/P176948</t>
  </si>
  <si>
    <t>https://projects.worldbank.org/en/projects-operations/project-detail/P170482</t>
  </si>
  <si>
    <t>https://projects.worldbank.org/en/projects-operations/project-detail/P176404</t>
  </si>
  <si>
    <t>https://projects.worldbank.org/en/projects-operations/project-detail/P174637</t>
  </si>
  <si>
    <t>https://projects.worldbank.org/en/projects-operations/project-detail/P166991</t>
  </si>
  <si>
    <t>https://projects.worldbank.org/en/projects-operations/project-detail/P171189</t>
  </si>
  <si>
    <t>https://projects.worldbank.org/en/projects-operations/project-detail/P177856</t>
  </si>
  <si>
    <t>https://projects.worldbank.org/en/projects-operations/project-detail/P177741</t>
  </si>
  <si>
    <t>https://projects.worldbank.org/en/projects-operations/project-detail/P176445</t>
  </si>
  <si>
    <t>https://projects.worldbank.org/en/projects-operations/project-detail/P173168</t>
  </si>
  <si>
    <t>https://projects.worldbank.org/en/projects-operations/project-detail/P178698</t>
  </si>
  <si>
    <t>https://projects.worldbank.org/en/projects-operations/project-detail/P178681</t>
  </si>
  <si>
    <t>https://projects.worldbank.org/en/projects-operations/project-detail/P177179</t>
  </si>
  <si>
    <t>https://projects.worldbank.org/en/projects-operations/project-detail/P177069</t>
  </si>
  <si>
    <t>https://projects.worldbank.org/en/projects-operations/project-detail/P173688</t>
  </si>
  <si>
    <t>https://projects.worldbank.org/en/projects-operations/project-detail/P173487</t>
  </si>
  <si>
    <t>https://projects.worldbank.org/en/projects-operations/project-detail/P178427</t>
  </si>
  <si>
    <t>https://projects.worldbank.org/en/projects-operations/project-detail/P178434</t>
  </si>
  <si>
    <t>https://projects.worldbank.org/en/projects-operations/project-detail/P174135</t>
  </si>
  <si>
    <t>https://projects.worldbank.org/en/projects-operations/project-detail/P172615</t>
  </si>
  <si>
    <t>https://projects.worldbank.org/en/projects-operations/project-detail/P177663</t>
  </si>
  <si>
    <t>https://projects.worldbank.org/en/projects-operations/project-detail/P177329</t>
  </si>
  <si>
    <t>https://projects.worldbank.org/en/projects-operations/project-detail/P176631</t>
  </si>
  <si>
    <t>https://projects.worldbank.org/en/projects-operations/project-detail/P178887</t>
  </si>
  <si>
    <t>https://projects.worldbank.org/en/projects-operations/project-detail/P178143</t>
  </si>
  <si>
    <t>https://projects.worldbank.org/en/projects-operations/project-detail/P177807</t>
  </si>
  <si>
    <t>https://projects.worldbank.org/en/projects-operations/project-detail/P177003</t>
  </si>
  <si>
    <t>https://projects.worldbank.org/en/projects-operations/project-detail/P176683</t>
  </si>
  <si>
    <t>https://projects.worldbank.org/en/projects-operations/project-detail/P175847</t>
  </si>
  <si>
    <t>https://projects.worldbank.org/en/projects-operations/project-detail/P177040</t>
  </si>
  <si>
    <t>https://projects.worldbank.org/en/projects-operations/project-detail/P177031</t>
  </si>
  <si>
    <t>https://projects.worldbank.org/en/projects-operations/project-detail/P176589</t>
  </si>
  <si>
    <t>https://projects.worldbank.org/en/projects-operations/project-detail/P175640</t>
  </si>
  <si>
    <t>https://projects.worldbank.org/en/projects-operations/project-detail/P175592</t>
  </si>
  <si>
    <t>https://projects.worldbank.org/en/projects-operations/project-detail/P172723</t>
  </si>
  <si>
    <t>https://projects.worldbank.org/en/projects-operations/project-detail/P167795</t>
  </si>
  <si>
    <t>https://projects.worldbank.org/en/projects-operations/project-detail/P178608</t>
  </si>
  <si>
    <t>https://projects.worldbank.org/en/projects-operations/project-detail/P177239</t>
  </si>
  <si>
    <t>https://projects.worldbank.org/en/projects-operations/project-detail/P176548</t>
  </si>
  <si>
    <t>https://projects.worldbank.org/en/projects-operations/project-detail/P176272</t>
  </si>
  <si>
    <t>https://projects.worldbank.org/en/projects-operations/project-detail/P174867</t>
  </si>
  <si>
    <t>https://projects.worldbank.org/en/projects-operations/project-detail/P178821</t>
  </si>
  <si>
    <t>https://projects.worldbank.org/en/projects-operations/project-detail/P178816</t>
  </si>
  <si>
    <t>https://projects.worldbank.org/en/projects-operations/project-detail/P178224</t>
  </si>
  <si>
    <t>https://projects.worldbank.org/en/projects-operations/project-detail/P178067</t>
  </si>
  <si>
    <t>https://projects.worldbank.org/en/projects-operations/project-detail/P176981</t>
  </si>
  <si>
    <t>https://projects.worldbank.org/en/projects-operations/project-detail/P176581</t>
  </si>
  <si>
    <t>https://projects.worldbank.org/en/projects-operations/project-detail/P175660</t>
  </si>
  <si>
    <t>https://projects.worldbank.org/en/projects-operations/project-detail/P177646</t>
  </si>
  <si>
    <t>https://projects.worldbank.org/en/projects-operations/project-detail/P177240</t>
  </si>
  <si>
    <t>https://projects.worldbank.org/en/projects-operations/project-detail/P178747</t>
  </si>
  <si>
    <t>https://projects.worldbank.org/en/projects-operations/project-detail/P178033</t>
  </si>
  <si>
    <t>https://projects.worldbank.org/en/projects-operations/project-detail/P177210</t>
  </si>
  <si>
    <t>https://projects.worldbank.org/en/projects-operations/project-detail/P175921</t>
  </si>
  <si>
    <t>https://projects.worldbank.org/en/projects-operations/project-detail/P177813</t>
  </si>
  <si>
    <t>https://projects.worldbank.org/en/projects-operations/project-detail/P177185</t>
  </si>
  <si>
    <t>https://projects.worldbank.org/en/projects-operations/project-detail/P176687</t>
  </si>
  <si>
    <t>https://projects.worldbank.org/en/projects-operations/project-detail/P176663</t>
  </si>
  <si>
    <t>https://projects.worldbank.org/en/projects-operations/project-detail/P176478</t>
  </si>
  <si>
    <t>https://projects.worldbank.org/en/projects-operations/project-detail/P176108</t>
  </si>
  <si>
    <t>https://projects.worldbank.org/en/projects-operations/project-detail/P174806</t>
  </si>
  <si>
    <t>https://projects.worldbank.org/en/projects-operations/project-detail/P174477</t>
  </si>
  <si>
    <t>https://projects.worldbank.org/en/projects-operations/project-detail/P176900</t>
  </si>
  <si>
    <t>https://projects.worldbank.org/en/projects-operations/project-detail/P173619</t>
  </si>
  <si>
    <t>https://projects.worldbank.org/en/projects-operations/project-detail/P165660</t>
  </si>
  <si>
    <t>https://projects.worldbank.org/en/projects-operations/project-detail/P178296</t>
  </si>
  <si>
    <t>https://projects.worldbank.org/en/projects-operations/project-detail/P172926</t>
  </si>
  <si>
    <t>https://projects.worldbank.org/en/projects-operations/project-detail/P178009</t>
  </si>
  <si>
    <t>https://projects.worldbank.org/en/projects-operations/project-detail/P177674</t>
  </si>
  <si>
    <t>https://projects.worldbank.org/en/projects-operations/project-detail/P173318</t>
  </si>
  <si>
    <t>https://projects.worldbank.org/en/projects-operations/project-detail/P173114</t>
  </si>
  <si>
    <t>https://projects.worldbank.org/en/projects-operations/project-detail/P169548</t>
  </si>
  <si>
    <t>https://projects.worldbank.org/en/projects-operations/project-detail/P175594</t>
  </si>
  <si>
    <t>https://projects.worldbank.org/en/projects-operations/project-detail/P176088</t>
  </si>
  <si>
    <t>https://projects.worldbank.org/en/projects-operations/project-detail/P175720</t>
  </si>
  <si>
    <t>https://projects.worldbank.org/en/projects-operations/project-detail/P174986</t>
  </si>
  <si>
    <t>https://projects.worldbank.org/en/projects-operations/project-detail/P169718</t>
  </si>
  <si>
    <t>https://projects.worldbank.org/en/projects-operations/project-detail/P177453</t>
  </si>
  <si>
    <t>https://projects.worldbank.org/en/projects-operations/project-detail/P178587</t>
  </si>
  <si>
    <t>https://projects.worldbank.org/en/projects-operations/project-detail/P176702</t>
  </si>
  <si>
    <t>https://projects.worldbank.org/en/projects-operations/project-detail/P176371</t>
  </si>
  <si>
    <t>https://projects.worldbank.org/en/projects-operations/project-detail/P178563</t>
  </si>
  <si>
    <t>https://projects.worldbank.org/en/projects-operations/project-detail/P178215</t>
  </si>
  <si>
    <t>https://projects.worldbank.org/en/projects-operations/project-detail/P170891</t>
  </si>
  <si>
    <t>https://projects.worldbank.org/en/projects-operations/project-detail/P173150</t>
  </si>
  <si>
    <t>https://projects.worldbank.org/en/projects-operations/project-detail/P176274</t>
  </si>
  <si>
    <t>https://projects.worldbank.org/en/projects-operations/project-detail/P174620</t>
  </si>
  <si>
    <t>https://projects.worldbank.org/en/projects-operations/project-detail/P178176</t>
  </si>
  <si>
    <t>https://projects.worldbank.org/en/projects-operations/project-detail/P178018</t>
  </si>
  <si>
    <t>https://projects.worldbank.org/en/projects-operations/project-detail/P177782</t>
  </si>
  <si>
    <t>https://projects.worldbank.org/en/projects-operations/project-detail/P176965</t>
  </si>
  <si>
    <t>https://projects.worldbank.org/en/projects-operations/project-detail/P173151</t>
  </si>
  <si>
    <t>https://projects.worldbank.org/en/projects-operations/project-detail/P171833</t>
  </si>
  <si>
    <t>https://projects.worldbank.org/en/projects-operations/project-detail/P178250</t>
  </si>
  <si>
    <t>https://projects.worldbank.org/en/projects-operations/project-detail/P177962</t>
  </si>
  <si>
    <t>https://projects.worldbank.org/en/projects-operations/project-detail/P177124</t>
  </si>
  <si>
    <t>https://projects.worldbank.org/en/projects-operations/project-detail/P177632</t>
  </si>
  <si>
    <t>https://projects.worldbank.org/en/projects-operations/project-detail/P176126</t>
  </si>
  <si>
    <t>https://projects.worldbank.org/en/projects-operations/project-detail/P168634</t>
  </si>
  <si>
    <t>https://projects.worldbank.org/en/projects-operations/project-detail/P177836</t>
  </si>
  <si>
    <t>https://projects.worldbank.org/en/projects-operations/project-detail/P174067</t>
  </si>
  <si>
    <t>https://projects.worldbank.org/en/projects-operations/project-detail/P172940</t>
  </si>
  <si>
    <t>https://projects.worldbank.org/en/projects-operations/project-detail/P177100</t>
  </si>
  <si>
    <t>https://projects.worldbank.org/en/projects-operations/project-detail/P175857</t>
  </si>
  <si>
    <t>https://projects.worldbank.org/en/projects-operations/project-detail/P175803</t>
  </si>
  <si>
    <t>https://projects.worldbank.org/en/projects-operations/project-detail/P173734</t>
  </si>
  <si>
    <t>https://projects.worldbank.org/en/projects-operations/project-detail/P171462</t>
  </si>
  <si>
    <t>https://projects.worldbank.org/en/projects-operations/project-detail/P177233</t>
  </si>
  <si>
    <t>https://projects.worldbank.org/en/projects-operations/project-detail/P175828</t>
  </si>
  <si>
    <t>https://projects.worldbank.org/en/projects-operations/project-detail/P171266</t>
  </si>
  <si>
    <t>https://projects.worldbank.org/en/projects-operations/project-detail/P171150</t>
  </si>
  <si>
    <t>https://projects.worldbank.org/en/projects-operations/project-detail/P176306</t>
  </si>
  <si>
    <t>https://projects.worldbank.org/en/projects-operations/project-detail/P178282</t>
  </si>
  <si>
    <t>https://projects.worldbank.org/en/projects-operations/project-detail/P178102</t>
  </si>
  <si>
    <t>https://projects.worldbank.org/en/projects-operations/project-detail/P177765</t>
  </si>
  <si>
    <t>https://projects.worldbank.org/en/projects-operations/project-detail/P177590</t>
  </si>
  <si>
    <t>https://projects.worldbank.org/en/projects-operations/project-detail/P176882</t>
  </si>
  <si>
    <t>https://projects.worldbank.org/en/projects-operations/project-detail/P176867</t>
  </si>
  <si>
    <t>https://projects.worldbank.org/en/projects-operations/project-detail/P175874</t>
  </si>
  <si>
    <t>https://projects.worldbank.org/en/projects-operations/project-detail/P175043</t>
  </si>
  <si>
    <t>https://projects.worldbank.org/en/projects-operations/project-detail/P174892</t>
  </si>
  <si>
    <t>https://projects.worldbank.org/en/projects-operations/project-detail/P173506</t>
  </si>
  <si>
    <t>https://projects.worldbank.org/en/projects-operations/project-detail/P172806</t>
  </si>
  <si>
    <t>https://projects.worldbank.org/en/projects-operations/project-detail/P166685</t>
  </si>
  <si>
    <t>https://projects.worldbank.org/en/projects-operations/project-detail/P177020</t>
  </si>
  <si>
    <t>https://projects.worldbank.org/en/projects-operations/project-detail/P177004</t>
  </si>
  <si>
    <t>https://projects.worldbank.org/en/projects-operations/project-detail/P175011</t>
  </si>
  <si>
    <t>https://projects.worldbank.org/en/projects-operations/project-detail/P172023</t>
  </si>
  <si>
    <t>https://projects.worldbank.org/en/projects-operations/project-detail/P178011</t>
  </si>
  <si>
    <t>https://projects.worldbank.org/en/projects-operations/project-detail/P177821</t>
  </si>
  <si>
    <t>https://projects.worldbank.org/en/projects-operations/project-detail/P176758</t>
  </si>
  <si>
    <t>https://projects.worldbank.org/en/projects-operations/project-detail/P174903</t>
  </si>
  <si>
    <t>https://projects.worldbank.org/en/projects-operations/project-detail/P173763</t>
  </si>
  <si>
    <t>https://projects.worldbank.org/en/projects-operations/project-detail/P173019</t>
  </si>
  <si>
    <t>https://projects.worldbank.org/en/projects-operations/project-detail/P178043</t>
  </si>
  <si>
    <t>https://projects.worldbank.org/en/projects-operations/project-detail/P177073</t>
  </si>
  <si>
    <t>https://projects.worldbank.org/en/projects-operations/project-detail/P175747</t>
  </si>
  <si>
    <t>https://projects.worldbank.org/en/projects-operations/project-detail/P173711</t>
  </si>
  <si>
    <t>https://projects.worldbank.org/en/projects-operations/project-detail/P169983</t>
  </si>
  <si>
    <t>https://projects.worldbank.org/en/projects-operations/project-detail/P176881</t>
  </si>
  <si>
    <t>https://projects.worldbank.org/en/projects-operations/project-detail/P176788</t>
  </si>
  <si>
    <t>https://projects.worldbank.org/en/projects-operations/project-detail/P176006</t>
  </si>
  <si>
    <t>https://projects.worldbank.org/en/projects-operations/project-detail/P174495</t>
  </si>
  <si>
    <t>https://projects.worldbank.org/en/projects-operations/project-detail/P176770</t>
  </si>
  <si>
    <t>https://projects.worldbank.org/en/projects-operations/project-detail/P176017</t>
  </si>
  <si>
    <t>https://projects.worldbank.org/en/projects-operations/project-detail/P175455</t>
  </si>
  <si>
    <t>https://projects.worldbank.org/en/projects-operations/project-detail/P173782</t>
  </si>
  <si>
    <t>https://projects.worldbank.org/en/projects-operations/project-detail/P170113</t>
  </si>
  <si>
    <t>https://projects.worldbank.org/en/projects-operations/project-detail/P160865</t>
  </si>
  <si>
    <t>https://projects.worldbank.org/en/projects-operations/project-detail/P178419</t>
  </si>
  <si>
    <t>https://projects.worldbank.org/en/projects-operations/project-detail/P177843</t>
  </si>
  <si>
    <t>https://projects.worldbank.org/en/projects-operations/project-detail/P177815</t>
  </si>
  <si>
    <t>https://projects.worldbank.org/en/projects-operations/project-detail/P177072</t>
  </si>
  <si>
    <t>https://projects.worldbank.org/en/projects-operations/project-detail/P173278</t>
  </si>
  <si>
    <t>https://projects.worldbank.org/en/projects-operations/project-detail/P173043</t>
  </si>
  <si>
    <t>https://projects.worldbank.org/en/projects-operations/project-detail/P176903</t>
  </si>
  <si>
    <t>https://projects.worldbank.org/en/projects-operations/project-detail/P176419</t>
  </si>
  <si>
    <t>https://projects.worldbank.org/en/projects-operations/project-detail/P177093</t>
  </si>
  <si>
    <t>https://projects.worldbank.org/en/projects-operations/project-detail/P174191</t>
  </si>
  <si>
    <t>https://projects.worldbank.org/en/projects-operations/project-detail/P172592</t>
  </si>
  <si>
    <t>https://projects.worldbank.org/en/projects-operations/project-detail/P177779</t>
  </si>
  <si>
    <t>https://projects.worldbank.org/en/projects-operations/project-detail/P173663</t>
  </si>
  <si>
    <t>https://projects.worldbank.org/en/projects-operations/project-detail/P173368</t>
  </si>
  <si>
    <t>https://projects.worldbank.org/en/projects-operations/project-detail/P172945</t>
  </si>
  <si>
    <t>https://projects.worldbank.org/en/projects-operations/project-detail/P172581</t>
  </si>
  <si>
    <t>https://projects.worldbank.org/en/projects-operations/project-detail/P175363</t>
  </si>
  <si>
    <t>https://projects.worldbank.org/en/projects-operations/project-detail/P174251</t>
  </si>
  <si>
    <t>https://projects.worldbank.org/en/projects-operations/project-detail/P176789</t>
  </si>
  <si>
    <t>https://projects.worldbank.org/en/projects-operations/project-detail/P176620</t>
  </si>
  <si>
    <t>https://projects.worldbank.org/en/projects-operations/project-detail/P178794</t>
  </si>
  <si>
    <t>https://projects.worldbank.org/en/projects-operations/project-detail/P176406</t>
  </si>
  <si>
    <t>https://projects.worldbank.org/en/projects-operations/project-detail/P176803</t>
  </si>
  <si>
    <t>https://projects.worldbank.org/en/projects-operations/project-detail/P175587</t>
  </si>
  <si>
    <t>https://projects.worldbank.org/en/projects-operations/project-detail/P172774</t>
  </si>
  <si>
    <t>https://projects.worldbank.org/en/projects-operations/project-detail/P177618</t>
  </si>
  <si>
    <t>https://projects.worldbank.org/en/projects-operations/project-detail/P175325</t>
  </si>
  <si>
    <t>https://projects.worldbank.org/en/projects-operations/project-detail/P171524</t>
  </si>
  <si>
    <t>https://projects.worldbank.org/en/projects-operations/project-detail/P169916</t>
  </si>
  <si>
    <t>https://projects.worldbank.org/en/projects-operations/project-detail/P176781</t>
  </si>
  <si>
    <t>https://projects.worldbank.org/en/projects-operations/project-detail/P175669</t>
  </si>
  <si>
    <t>https://projects.worldbank.org/en/projects-operations/project-detail/P174937</t>
  </si>
  <si>
    <t>https://projects.worldbank.org/en/projects-operations/project-detail/P177987</t>
  </si>
  <si>
    <t>https://projects.worldbank.org/en/projects-operations/project-detail/P176297</t>
  </si>
  <si>
    <t>https://projects.worldbank.org/en/projects-operations/project-detail/P173450</t>
  </si>
  <si>
    <t>https://projects.worldbank.org/en/projects-operations/project-detail/P167798</t>
  </si>
  <si>
    <t>https://projects.worldbank.org/en/projects-operations/project-detail/P171997</t>
  </si>
  <si>
    <t>https://projects.worldbank.org/en/projects-operations/project-detail/P174399</t>
  </si>
  <si>
    <t>https://projects.worldbank.org/en/projects-operations/project-detail/P176983</t>
  </si>
  <si>
    <t>https://projects.worldbank.org/en/projects-operations/project-detail/P173076</t>
  </si>
  <si>
    <t>https://projects.worldbank.org/en/projects-operations/project-detail/P172800</t>
  </si>
  <si>
    <t>https://projects.worldbank.org/en/projects-operations/project-detail/P174246</t>
  </si>
  <si>
    <t>https://projects.worldbank.org/en/projects-operations/project-detail/P176105</t>
  </si>
  <si>
    <t>https://projects.worldbank.org/en/projects-operations/project-detail/P174564</t>
  </si>
  <si>
    <t>https://projects.worldbank.org/en/projects-operations/project-detail/P171438</t>
  </si>
  <si>
    <t>https://projects.worldbank.org/en/projects-operations/project-detail/P174335</t>
  </si>
  <si>
    <t>https://projects.worldbank.org/en/projects-operations/project-detail/P178100</t>
  </si>
  <si>
    <t>https://projects.worldbank.org/en/projects-operations/project-detail/P178279</t>
  </si>
  <si>
    <t>https://projects.worldbank.org/en/projects-operations/project-detail/P177769</t>
  </si>
  <si>
    <t>https://projects.worldbank.org/en/projects-operations/project-detail/P177956</t>
  </si>
  <si>
    <t>https://projects.worldbank.org/en/projects-operations/project-detail/P177780</t>
  </si>
  <si>
    <t>https://projects.worldbank.org/en/projects-operations/project-detail/P177609</t>
  </si>
  <si>
    <t>https://projects.worldbank.org/en/projects-operations/project-detail/P177053</t>
  </si>
  <si>
    <t>https://projects.worldbank.org/en/projects-operations/project-detail/P176107</t>
  </si>
  <si>
    <t>https://projects.worldbank.org/en/projects-operations/project-detail/P175298</t>
  </si>
  <si>
    <t>https://projects.worldbank.org/en/projects-operations/project-detail/P174650</t>
  </si>
  <si>
    <t>https://projects.worldbank.org/en/projects-operations/project-detail/P173178</t>
  </si>
  <si>
    <t>https://projects.worldbank.org/en/projects-operations/project-detail/P164906</t>
  </si>
  <si>
    <t>https://projects.worldbank.org/en/projects-operations/project-detail/P178270</t>
  </si>
  <si>
    <t>https://projects.worldbank.org/en/projects-operations/project-detail/P178070</t>
  </si>
  <si>
    <t>https://projects.worldbank.org/en/projects-operations/project-detail/P177906</t>
  </si>
  <si>
    <t>https://projects.worldbank.org/en/projects-operations/project-detail/P177959</t>
  </si>
  <si>
    <t>https://projects.worldbank.org/en/projects-operations/project-detail/P177931</t>
  </si>
  <si>
    <t>https://projects.worldbank.org/en/projects-operations/project-detail/P176650</t>
  </si>
  <si>
    <t>https://projects.worldbank.org/en/projects-operations/project-detail/P175266</t>
  </si>
  <si>
    <t>https://projects.worldbank.org/en/projects-operations/project-detail/P171644</t>
  </si>
  <si>
    <t>https://projects.worldbank.org/en/projects-operations/project-detail/P170230</t>
  </si>
  <si>
    <t>https://projects.worldbank.org/en/projects-operations/project-detail/P169380</t>
  </si>
  <si>
    <t>https://projects.worldbank.org/en/projects-operations/project-detail/P177273</t>
  </si>
  <si>
    <t>https://projects.worldbank.org/en/projects-operations/project-detail/P176935</t>
  </si>
  <si>
    <t>https://projects.worldbank.org/en/projects-operations/project-detail/P176513</t>
  </si>
  <si>
    <t>https://projects.worldbank.org/en/projects-operations/project-detail/P176420</t>
  </si>
  <si>
    <t>https://projects.worldbank.org/en/projects-operations/project-detail/P176353</t>
  </si>
  <si>
    <t>https://projects.worldbank.org/en/projects-operations/project-detail/P175342</t>
  </si>
  <si>
    <t>https://projects.worldbank.org/en/projects-operations/project-detail/P174300</t>
  </si>
  <si>
    <t>https://projects.worldbank.org/en/projects-operations/project-detail/P174274</t>
  </si>
  <si>
    <t>https://projects.worldbank.org/en/projects-operations/project-detail/P173680</t>
  </si>
  <si>
    <t>https://projects.worldbank.org/en/projects-operations/project-detail/P173640</t>
  </si>
  <si>
    <t>https://projects.worldbank.org/en/projects-operations/project-detail/P172827</t>
  </si>
  <si>
    <t>https://projects.worldbank.org/en/projects-operations/project-detail/P172707</t>
  </si>
  <si>
    <t>https://projects.worldbank.org/en/projects-operations/project-detail/P169330</t>
  </si>
  <si>
    <t>https://projects.worldbank.org/en/projects-operations/project-detail/P178068</t>
  </si>
  <si>
    <t>https://projects.worldbank.org/en/projects-operations/project-detail/P175768</t>
  </si>
  <si>
    <t>https://projects.worldbank.org/en/projects-operations/project-detail/P175327</t>
  </si>
  <si>
    <t>https://projects.worldbank.org/en/projects-operations/project-detail/P175295</t>
  </si>
  <si>
    <t>https://projects.worldbank.org/en/projects-operations/project-detail/P175237</t>
  </si>
  <si>
    <t>https://projects.worldbank.org/en/projects-operations/project-detail/P173518</t>
  </si>
  <si>
    <t>https://projects.worldbank.org/en/projects-operations/project-detail/P177850</t>
  </si>
  <si>
    <t>https://projects.worldbank.org/en/projects-operations/project-detail/P177606</t>
  </si>
  <si>
    <t>https://projects.worldbank.org/en/projects-operations/project-detail/P177135</t>
  </si>
  <si>
    <t>https://projects.worldbank.org/en/projects-operations/project-detail/P176891</t>
  </si>
  <si>
    <t>https://projects.worldbank.org/en/projects-operations/project-detail/P176208</t>
  </si>
  <si>
    <t>https://projects.worldbank.org/en/projects-operations/project-detail/P175256</t>
  </si>
  <si>
    <t>https://projects.worldbank.org/en/projects-operations/project-detail/P174434</t>
  </si>
  <si>
    <t>https://projects.worldbank.org/en/projects-operations/project-detail/P174034</t>
  </si>
  <si>
    <t>https://projects.worldbank.org/en/projects-operations/project-detail/P172187</t>
  </si>
  <si>
    <t>https://projects.worldbank.org/en/projects-operations/project-detail/P176995</t>
  </si>
  <si>
    <t>https://projects.worldbank.org/en/projects-operations/project-detail/P176905</t>
  </si>
  <si>
    <t>https://projects.worldbank.org/en/projects-operations/project-detail/P176448</t>
  </si>
  <si>
    <t>https://projects.worldbank.org/en/projects-operations/project-detail/P174367</t>
  </si>
  <si>
    <t>https://projects.worldbank.org/en/projects-operations/project-detail/P172102</t>
  </si>
  <si>
    <t>https://projects.worldbank.org/en/projects-operations/project-detail/P175017</t>
  </si>
  <si>
    <t>https://projects.worldbank.org/en/projects-operations/project-detail/P173088</t>
  </si>
  <si>
    <t>https://projects.worldbank.org/en/projects-operations/project-detail/P172614</t>
  </si>
  <si>
    <t>https://projects.worldbank.org/en/projects-operations/project-detail/P170236</t>
  </si>
  <si>
    <t>https://projects.worldbank.org/en/projects-operations/project-detail/P170131</t>
  </si>
  <si>
    <t>https://projects.worldbank.org/en/projects-operations/project-detail/P176704</t>
  </si>
  <si>
    <t>https://projects.worldbank.org/en/projects-operations/project-detail/P174754</t>
  </si>
  <si>
    <t>https://projects.worldbank.org/en/projects-operations/project-detail/P173529</t>
  </si>
  <si>
    <t>https://projects.worldbank.org/en/projects-operations/project-detail/P174461</t>
  </si>
  <si>
    <t>https://projects.worldbank.org/en/projects-operations/project-detail/P173351</t>
  </si>
  <si>
    <t>https://projects.worldbank.org/en/projects-operations/project-detail/P176943</t>
  </si>
  <si>
    <t>https://projects.worldbank.org/en/projects-operations/project-detail/P176232</t>
  </si>
  <si>
    <t>https://projects.worldbank.org/en/projects-operations/project-detail/P173373</t>
  </si>
  <si>
    <t>https://projects.worldbank.org/en/projects-operations/project-detail/P173018</t>
  </si>
  <si>
    <t>https://projects.worldbank.org/en/projects-operations/project-detail/P172454</t>
  </si>
  <si>
    <t>https://projects.worldbank.org/en/projects-operations/project-detail/P170178</t>
  </si>
  <si>
    <t>https://projects.worldbank.org/en/projects-operations/project-detail/P168772</t>
  </si>
  <si>
    <t>https://projects.worldbank.org/en/projects-operations/project-detail/P170590</t>
  </si>
  <si>
    <t>https://projects.worldbank.org/en/projects-operations/project-detail/P173070</t>
  </si>
  <si>
    <t>https://projects.worldbank.org/en/projects-operations/project-detail/P172742</t>
  </si>
  <si>
    <t>https://projects.worldbank.org/en/projects-operations/project-detail/P168943</t>
  </si>
  <si>
    <t>https://projects.worldbank.org/en/projects-operations/project-detail/P177263</t>
  </si>
  <si>
    <t>https://projects.worldbank.org/en/projects-operations/project-detail/P172769</t>
  </si>
  <si>
    <t>https://projects.worldbank.org/en/projects-operations/project-detail/P177125</t>
  </si>
  <si>
    <t>https://projects.worldbank.org/en/projects-operations/project-detail/P176505</t>
  </si>
  <si>
    <t>https://projects.worldbank.org/en/projects-operations/project-detail/P174732</t>
  </si>
  <si>
    <t>https://projects.worldbank.org/en/projects-operations/project-detail/P173065</t>
  </si>
  <si>
    <t>https://projects.worldbank.org/en/projects-operations/project-detail/P171311</t>
  </si>
  <si>
    <t>https://projects.worldbank.org/en/projects-operations/project-detail/P176464</t>
  </si>
  <si>
    <t>https://projects.worldbank.org/en/projects-operations/project-detail/P177076</t>
  </si>
  <si>
    <t>https://projects.worldbank.org/en/projects-operations/project-detail/P176775</t>
  </si>
  <si>
    <t>https://projects.worldbank.org/en/projects-operations/project-detail/P176164</t>
  </si>
  <si>
    <t>https://projects.worldbank.org/en/projects-operations/project-detail/P175221</t>
  </si>
  <si>
    <t>https://projects.worldbank.org/en/projects-operations/project-detail/P174414</t>
  </si>
  <si>
    <t>https://projects.worldbank.org/en/projects-operations/project-detail/P173589</t>
  </si>
  <si>
    <t>https://projects.worldbank.org/en/projects-operations/project-detail/P176893</t>
  </si>
  <si>
    <t>https://projects.worldbank.org/en/projects-operations/project-detail/P171098</t>
  </si>
  <si>
    <t>https://projects.worldbank.org/en/projects-operations/project-detail/P176956</t>
  </si>
  <si>
    <t>https://projects.worldbank.org/en/projects-operations/project-detail/P176385</t>
  </si>
  <si>
    <t>https://projects.worldbank.org/en/projects-operations/project-detail/P173743</t>
  </si>
  <si>
    <t>https://projects.worldbank.org/en/projects-operations/project-detail/P173240</t>
  </si>
  <si>
    <t>https://projects.worldbank.org/en/projects-operations/project-detail/P177714</t>
  </si>
  <si>
    <t>https://projects.worldbank.org/en/projects-operations/project-detail/P177038</t>
  </si>
  <si>
    <t>https://projects.worldbank.org/en/projects-operations/project-detail/P176347</t>
  </si>
  <si>
    <t>https://projects.worldbank.org/en/projects-operations/project-detail/P175801</t>
  </si>
  <si>
    <t>https://projects.worldbank.org/en/projects-operations/project-detail/P172350</t>
  </si>
  <si>
    <t>https://projects.worldbank.org/en/projects-operations/project-detail/P171767</t>
  </si>
  <si>
    <t>https://projects.worldbank.org/en/projects-operations/project-detail/P172012</t>
  </si>
  <si>
    <t>https://projects.worldbank.org/en/projects-operations/project-detail/P176997</t>
  </si>
  <si>
    <t>https://projects.worldbank.org/en/projects-operations/project-detail/P172256</t>
  </si>
  <si>
    <t>https://projects.worldbank.org/en/projects-operations/project-detail/P174812</t>
  </si>
  <si>
    <t>https://projects.worldbank.org/en/projects-operations/project-detail/P169669</t>
  </si>
  <si>
    <t>https://projects.worldbank.org/en/projects-operations/project-detail/P171517</t>
  </si>
  <si>
    <t>https://projects.worldbank.org/en/projects-operations/project-detail/P171933</t>
  </si>
  <si>
    <t>https://projects.worldbank.org/en/projects-operations/project-detail/P174329</t>
  </si>
  <si>
    <t>https://projects.worldbank.org/en/projects-operations/project-detail/P172674</t>
  </si>
  <si>
    <t>https://projects.worldbank.org/en/projects-operations/project-detail/P175751</t>
  </si>
  <si>
    <t>https://projects.worldbank.org/en/projects-operations/project-detail/P175614</t>
  </si>
  <si>
    <t>https://projects.worldbank.org/en/projects-operations/project-detail/P172504</t>
  </si>
  <si>
    <t>https://projects.worldbank.org/en/projects-operations/project-detail/P175987</t>
  </si>
  <si>
    <t>https://projects.worldbank.org/en/projects-operations/project-detail/P176630</t>
  </si>
  <si>
    <t>https://projects.worldbank.org/en/projects-operations/project-detail/P172834</t>
  </si>
  <si>
    <t>https://projects.worldbank.org/en/projects-operations/project-detail/P161316</t>
  </si>
  <si>
    <t>https://projects.worldbank.org/en/projects-operations/project-detail/P171238</t>
  </si>
  <si>
    <t>https://projects.worldbank.org/en/projects-operations/project-detail/P168386</t>
  </si>
  <si>
    <t>https://projects.worldbank.org/en/projects-operations/project-detail/P176694</t>
  </si>
  <si>
    <t>https://projects.worldbank.org/en/projects-operations/project-detail/P176616</t>
  </si>
  <si>
    <t>https://projects.worldbank.org/en/projects-operations/project-detail/P176570</t>
  </si>
  <si>
    <t>https://projects.worldbank.org/en/projects-operations/project-detail/P176526</t>
  </si>
  <si>
    <t>https://projects.worldbank.org/en/projects-operations/project-detail/P176449</t>
  </si>
  <si>
    <t>https://projects.worldbank.org/en/projects-operations/project-detail/P176336</t>
  </si>
  <si>
    <t>https://projects.worldbank.org/en/projects-operations/project-detail/P176114</t>
  </si>
  <si>
    <t>https://projects.worldbank.org/en/projects-operations/project-detail/P175131</t>
  </si>
  <si>
    <t>https://projects.worldbank.org/en/projects-operations/project-detail/P177181</t>
  </si>
  <si>
    <t>https://projects.worldbank.org/en/projects-operations/project-detail/P176811</t>
  </si>
  <si>
    <t>https://projects.worldbank.org/en/projects-operations/project-detail/P176754</t>
  </si>
  <si>
    <t>https://projects.worldbank.org/en/projects-operations/project-detail/P176751</t>
  </si>
  <si>
    <t>https://projects.worldbank.org/en/projects-operations/project-detail/P176721</t>
  </si>
  <si>
    <t>https://projects.worldbank.org/en/projects-operations/project-detail/P176717</t>
  </si>
  <si>
    <t>https://projects.worldbank.org/en/projects-operations/project-detail/P176706</t>
  </si>
  <si>
    <t>https://projects.worldbank.org/en/projects-operations/project-detail/P176546</t>
  </si>
  <si>
    <t>https://projects.worldbank.org/en/projects-operations/project-detail/P176447</t>
  </si>
  <si>
    <t>https://projects.worldbank.org/en/projects-operations/project-detail/P176215</t>
  </si>
  <si>
    <t>https://projects.worldbank.org/en/projects-operations/project-detail/P175840</t>
  </si>
  <si>
    <t>https://projects.worldbank.org/en/projects-operations/project-detail/P174786</t>
  </si>
  <si>
    <t>https://projects.worldbank.org/en/projects-operations/project-detail/P171216</t>
  </si>
  <si>
    <t>https://projects.worldbank.org/en/projects-operations/project-detail/P169267</t>
  </si>
  <si>
    <t>https://projects.worldbank.org/en/projects-operations/project-detail/P176562</t>
  </si>
  <si>
    <t>https://projects.worldbank.org/en/projects-operations/project-detail/P176480</t>
  </si>
  <si>
    <t>https://projects.worldbank.org/en/projects-operations/project-detail/P176418</t>
  </si>
  <si>
    <t>https://projects.worldbank.org/en/projects-operations/project-detail/P176407</t>
  </si>
  <si>
    <t>https://projects.worldbank.org/en/projects-operations/project-detail/P176400</t>
  </si>
  <si>
    <t>https://projects.worldbank.org/en/projects-operations/project-detail/P174553</t>
  </si>
  <si>
    <t>https://projects.worldbank.org/en/projects-operations/project-detail/P174347</t>
  </si>
  <si>
    <t>https://projects.worldbank.org/en/projects-operations/project-detail/P172628</t>
  </si>
  <si>
    <t>https://projects.worldbank.org/en/projects-operations/project-detail/P172031</t>
  </si>
  <si>
    <t>https://projects.worldbank.org/en/projects-operations/project-detail/P176822</t>
  </si>
  <si>
    <t>https://projects.worldbank.org/en/projects-operations/project-detail/P176450</t>
  </si>
  <si>
    <t>https://projects.worldbank.org/en/projects-operations/project-detail/P176345</t>
  </si>
  <si>
    <t>https://projects.worldbank.org/en/projects-operations/project-detail/P171683</t>
  </si>
  <si>
    <t>https://projects.worldbank.org/en/projects-operations/project-detail/P170278</t>
  </si>
  <si>
    <t>https://projects.worldbank.org/en/projects-operations/project-detail/P169021</t>
  </si>
  <si>
    <t>https://projects.worldbank.org/en/projects-operations/project-detail/P168608</t>
  </si>
  <si>
    <t>https://projects.worldbank.org/en/projects-operations/project-detail/P164416</t>
  </si>
  <si>
    <t>https://projects.worldbank.org/en/projects-operations/project-detail/P176841</t>
  </si>
  <si>
    <t>https://projects.worldbank.org/en/projects-operations/project-detail/P176807</t>
  </si>
  <si>
    <t>https://projects.worldbank.org/en/projects-operations/project-detail/P176756</t>
  </si>
  <si>
    <t>https://projects.worldbank.org/en/projects-operations/project-detail/P176661</t>
  </si>
  <si>
    <t>https://projects.worldbank.org/en/projects-operations/project-detail/P176387</t>
  </si>
  <si>
    <t>https://projects.worldbank.org/en/projects-operations/project-detail/P176343</t>
  </si>
  <si>
    <t>https://projects.worldbank.org/en/projects-operations/project-detail/P175492</t>
  </si>
  <si>
    <t>https://projects.worldbank.org/en/projects-operations/project-detail/P175008</t>
  </si>
  <si>
    <t>https://projects.worldbank.org/en/projects-operations/project-detail/P174778</t>
  </si>
  <si>
    <t>https://projects.worldbank.org/en/projects-operations/project-detail/P174267</t>
  </si>
  <si>
    <t>https://projects.worldbank.org/en/projects-operations/project-detail/P174177</t>
  </si>
  <si>
    <t>https://projects.worldbank.org/en/projects-operations/project-detail/P170839</t>
  </si>
  <si>
    <t>https://projects.worldbank.org/en/projects-operations/project-detail/P168961</t>
  </si>
  <si>
    <t>https://projects.worldbank.org/en/projects-operations/project-detail/P176460</t>
  </si>
  <si>
    <t>https://projects.worldbank.org/en/projects-operations/project-detail/P176273</t>
  </si>
  <si>
    <t>https://projects.worldbank.org/en/projects-operations/project-detail/P175758</t>
  </si>
  <si>
    <t>https://projects.worldbank.org/en/projects-operations/project-detail/P174007</t>
  </si>
  <si>
    <t>https://projects.worldbank.org/en/projects-operations/project-detail/P172425</t>
  </si>
  <si>
    <t>https://projects.worldbank.org/en/projects-operations/project-detail/P171158</t>
  </si>
  <si>
    <t>https://projects.worldbank.org/en/projects-operations/project-detail/P176824</t>
  </si>
  <si>
    <t>https://projects.worldbank.org/en/projects-operations/project-detail/P166785</t>
  </si>
  <si>
    <t>https://projects.worldbank.org/en/projects-operations/project-detail/P176313</t>
  </si>
  <si>
    <t>https://projects.worldbank.org/en/projects-operations/project-detail/P175952</t>
  </si>
  <si>
    <t>https://projects.worldbank.org/en/projects-operations/project-detail/P174684</t>
  </si>
  <si>
    <t>https://projects.worldbank.org/en/projects-operations/project-detail/P174635</t>
  </si>
  <si>
    <t>https://projects.worldbank.org/en/projects-operations/project-detail/P174318</t>
  </si>
  <si>
    <t>https://projects.worldbank.org/en/projects-operations/project-detail/P172528</t>
  </si>
  <si>
    <t>https://projects.worldbank.org/en/projects-operations/project-detail/P169071</t>
  </si>
  <si>
    <t>https://projects.worldbank.org/en/projects-operations/project-detail/P176827</t>
  </si>
  <si>
    <t>https://projects.worldbank.org/en/projects-operations/project-detail/P176369</t>
  </si>
  <si>
    <t>https://projects.worldbank.org/en/projects-operations/project-detail/P176368</t>
  </si>
  <si>
    <t>https://projects.worldbank.org/en/projects-operations/project-detail/P175759</t>
  </si>
  <si>
    <t>https://projects.worldbank.org/en/projects-operations/project-detail/P175570</t>
  </si>
  <si>
    <t>https://projects.worldbank.org/en/projects-operations/project-detail/P174004</t>
  </si>
  <si>
    <t>https://projects.worldbank.org/en/projects-operations/project-detail/P173978</t>
  </si>
  <si>
    <t>https://projects.worldbank.org/en/projects-operations/project-detail/P169025</t>
  </si>
  <si>
    <t>https://projects.worldbank.org/en/projects-operations/project-detail/P176862</t>
  </si>
  <si>
    <t>https://projects.worldbank.org/en/projects-operations/project-detail/P173982</t>
  </si>
  <si>
    <t>https://projects.worldbank.org/en/projects-operations/project-detail/P172434</t>
  </si>
  <si>
    <t>https://projects.worldbank.org/en/projects-operations/project-detail/P176402</t>
  </si>
  <si>
    <t>https://projects.worldbank.org/en/projects-operations/project-detail/P175718</t>
  </si>
  <si>
    <t>https://projects.worldbank.org/en/projects-operations/project-detail/P174328</t>
  </si>
  <si>
    <t>https://projects.worldbank.org/en/projects-operations/project-detail/P173830</t>
  </si>
  <si>
    <t>https://projects.worldbank.org/en/projects-operations/project-detail/P173344</t>
  </si>
  <si>
    <t>https://projects.worldbank.org/en/projects-operations/project-detail/P172439</t>
  </si>
  <si>
    <t>https://projects.worldbank.org/en/projects-operations/project-detail/P172422</t>
  </si>
  <si>
    <t>https://projects.worldbank.org/en/projects-operations/project-detail/P175273</t>
  </si>
  <si>
    <t>https://projects.worldbank.org/en/projects-operations/project-detail/P173749</t>
  </si>
  <si>
    <t>https://projects.worldbank.org/en/projects-operations/project-detail/P176349</t>
  </si>
  <si>
    <t>https://projects.worldbank.org/en/projects-operations/project-detail/P175934</t>
  </si>
  <si>
    <t>https://projects.worldbank.org/en/projects-operations/project-detail/P173259</t>
  </si>
  <si>
    <t>https://projects.worldbank.org/en/projects-operations/project-detail/P172492</t>
  </si>
  <si>
    <t>https://projects.worldbank.org/en/projects-operations/project-detail/P171516</t>
  </si>
  <si>
    <t>https://projects.worldbank.org/en/projects-operations/project-detail/P176485</t>
  </si>
  <si>
    <t>https://projects.worldbank.org/en/projects-operations/project-detail/P176335</t>
  </si>
  <si>
    <t>https://projects.worldbank.org/en/projects-operations/project-detail/P175662</t>
  </si>
  <si>
    <t>https://projects.worldbank.org/en/projects-operations/project-detail/P175251</t>
  </si>
  <si>
    <t>https://projects.worldbank.org/en/projects-operations/project-detail/P173232</t>
  </si>
  <si>
    <t>https://projects.worldbank.org/en/projects-operations/project-detail/P170843</t>
  </si>
  <si>
    <t>https://projects.worldbank.org/en/projects-operations/project-detail/P167569</t>
  </si>
  <si>
    <t>https://projects.worldbank.org/en/projects-operations/project-detail/P165128</t>
  </si>
  <si>
    <t>https://projects.worldbank.org/en/projects-operations/project-detail/P175894</t>
  </si>
  <si>
    <t>https://projects.worldbank.org/en/projects-operations/project-detail/P175771</t>
  </si>
  <si>
    <t>https://projects.worldbank.org/en/projects-operations/project-detail/P174769</t>
  </si>
  <si>
    <t>https://projects.worldbank.org/en/projects-operations/project-detail/P174002</t>
  </si>
  <si>
    <t>https://projects.worldbank.org/en/projects-operations/project-detail/P172562</t>
  </si>
  <si>
    <t>https://projects.worldbank.org/en/projects-operations/project-detail/P174546</t>
  </si>
  <si>
    <t>https://projects.worldbank.org/en/projects-operations/project-detail/P169120</t>
  </si>
  <si>
    <t>https://projects.worldbank.org/en/projects-operations/project-detail/P176528</t>
  </si>
  <si>
    <t>https://projects.worldbank.org/en/projects-operations/project-detail/P175791</t>
  </si>
  <si>
    <t>https://projects.worldbank.org/en/projects-operations/project-detail/P176360</t>
  </si>
  <si>
    <t>https://projects.worldbank.org/en/projects-operations/project-detail/P175632</t>
  </si>
  <si>
    <t>https://projects.worldbank.org/en/projects-operations/project-detail/P175263</t>
  </si>
  <si>
    <t>https://projects.worldbank.org/en/projects-operations/project-detail/P173073</t>
  </si>
  <si>
    <t>https://projects.worldbank.org/en/projects-operations/project-detail/P172226</t>
  </si>
  <si>
    <t>https://projects.worldbank.org/en/projects-operations/project-detail/P175884</t>
  </si>
  <si>
    <t>https://projects.worldbank.org/en/projects-operations/project-detail/P172627</t>
  </si>
  <si>
    <t>https://projects.worldbank.org/en/projects-operations/project-detail/P171613</t>
  </si>
  <si>
    <t>https://projects.worldbank.org/en/projects-operations/project-detail/P169561</t>
  </si>
  <si>
    <t>https://projects.worldbank.org/en/projects-operations/project-detail/P175992</t>
  </si>
  <si>
    <t>https://projects.worldbank.org/en/projects-operations/project-detail/P175805</t>
  </si>
  <si>
    <t>https://projects.worldbank.org/en/projects-operations/project-detail/P171419</t>
  </si>
  <si>
    <t>https://projects.worldbank.org/en/projects-operations/project-detail/P171305</t>
  </si>
  <si>
    <t>https://projects.worldbank.org/en/projects-operations/project-detail/P167890</t>
  </si>
  <si>
    <t>https://projects.worldbank.org/en/projects-operations/project-detail/P176307</t>
  </si>
  <si>
    <t>https://projects.worldbank.org/en/projects-operations/project-detail/P176034</t>
  </si>
  <si>
    <t>https://projects.worldbank.org/en/projects-operations/project-detail/P176441</t>
  </si>
  <si>
    <t>https://projects.worldbank.org/en/projects-operations/project-detail/P175830</t>
  </si>
  <si>
    <t>https://projects.worldbank.org/en/projects-operations/project-detail/P173977</t>
  </si>
  <si>
    <t>https://projects.worldbank.org/en/projects-operations/project-detail/P172535</t>
  </si>
  <si>
    <t>https://projects.worldbank.org/en/projects-operations/project-detail/P171778</t>
  </si>
  <si>
    <t>https://projects.worldbank.org/en/projects-operations/project-detail/P166415</t>
  </si>
  <si>
    <t>https://projects.worldbank.org/en/projects-operations/project-detail/P164920</t>
  </si>
  <si>
    <t>https://projects.worldbank.org/en/projects-operations/project-detail/P160766</t>
  </si>
  <si>
    <t>https://projects.worldbank.org/en/projects-operations/project-detail/P168613</t>
  </si>
  <si>
    <t>https://projects.worldbank.org/en/projects-operations/project-detail/P175490</t>
  </si>
  <si>
    <t>https://projects.worldbank.org/en/projects-operations/project-detail/P170734</t>
  </si>
  <si>
    <t>https://projects.worldbank.org/en/projects-operations/project-detail/P174757</t>
  </si>
  <si>
    <t>https://projects.worldbank.org/en/projects-operations/project-detail/P176354</t>
  </si>
  <si>
    <t>https://projects.worldbank.org/en/projects-operations/project-detail/P175820</t>
  </si>
  <si>
    <t>https://projects.worldbank.org/en/projects-operations/project-detail/P174379</t>
  </si>
  <si>
    <t>https://projects.worldbank.org/en/projects-operations/project-detail/P167506</t>
  </si>
  <si>
    <t>https://projects.worldbank.org/en/projects-operations/project-detail/P175955</t>
  </si>
  <si>
    <t>https://projects.worldbank.org/en/projects-operations/project-detail/P175126</t>
  </si>
  <si>
    <t>https://projects.worldbank.org/en/projects-operations/project-detail/P172225</t>
  </si>
  <si>
    <t>https://projects.worldbank.org/en/projects-operations/project-detail/P172024</t>
  </si>
  <si>
    <t>https://projects.worldbank.org/en/projects-operations/project-detail/P176152</t>
  </si>
  <si>
    <t>https://projects.worldbank.org/en/projects-operations/project-detail/P176129</t>
  </si>
  <si>
    <t>https://projects.worldbank.org/en/projects-operations/project-detail/P173975</t>
  </si>
  <si>
    <t>https://projects.worldbank.org/en/projects-operations/project-detail/P171664</t>
  </si>
  <si>
    <t>https://projects.worldbank.org/en/projects-operations/project-detail/P175895</t>
  </si>
  <si>
    <t>https://projects.worldbank.org/en/projects-operations/project-detail/P171050</t>
  </si>
  <si>
    <t>https://projects.worldbank.org/en/projects-operations/project-detail/P175138</t>
  </si>
  <si>
    <t>https://projects.worldbank.org/en/projects-operations/project-detail/P175308</t>
  </si>
  <si>
    <t>https://projects.worldbank.org/en/projects-operations/project-detail/P168699</t>
  </si>
  <si>
    <t>https://projects.worldbank.org/en/projects-operations/project-detail/P164575</t>
  </si>
  <si>
    <t>https://projects.worldbank.org/en/projects-operations/project-detail/P176422</t>
  </si>
  <si>
    <t>https://projects.worldbank.org/en/projects-operations/project-detail/P176157</t>
  </si>
  <si>
    <t>https://projects.worldbank.org/en/projects-operations/project-detail/P164847</t>
  </si>
  <si>
    <t>https://projects.worldbank.org/en/projects-operations/project-detail/P175816</t>
  </si>
  <si>
    <t>https://projects.worldbank.org/en/projects-operations/project-detail/P175727</t>
  </si>
  <si>
    <t>https://projects.worldbank.org/en/projects-operations/project-detail/P173252</t>
  </si>
  <si>
    <t>https://projects.worldbank.org/en/projects-operations/project-detail/P171034</t>
  </si>
  <si>
    <t>https://projects.worldbank.org/en/projects-operations/project-detail/P168332</t>
  </si>
  <si>
    <t>https://projects.worldbank.org/en/projects-operations/project-detail/P176304</t>
  </si>
  <si>
    <t>https://projects.worldbank.org/en/projects-operations/project-detail/P176257</t>
  </si>
  <si>
    <t>https://projects.worldbank.org/en/projects-operations/project-detail/P176125</t>
  </si>
  <si>
    <t>https://projects.worldbank.org/en/projects-operations/project-detail/P176033</t>
  </si>
  <si>
    <t>https://projects.worldbank.org/en/projects-operations/project-detail/P176015</t>
  </si>
  <si>
    <t>https://projects.worldbank.org/en/projects-operations/project-detail/P175875</t>
  </si>
  <si>
    <t>https://projects.worldbank.org/en/projects-operations/project-detail/P175456</t>
  </si>
  <si>
    <t>https://projects.worldbank.org/en/projects-operations/project-detail/P176326</t>
  </si>
  <si>
    <t>https://projects.worldbank.org/en/projects-operations/project-detail/P176352</t>
  </si>
  <si>
    <t>https://projects.worldbank.org/en/projects-operations/project-detail/P174566</t>
  </si>
  <si>
    <t>https://projects.worldbank.org/en/projects-operations/project-detail/P173958</t>
  </si>
  <si>
    <t>https://projects.worldbank.org/en/projects-operations/project-detail/P170811</t>
  </si>
  <si>
    <t>https://projects.worldbank.org/en/projects-operations/project-detail/P167820</t>
  </si>
  <si>
    <t>https://projects.worldbank.org/en/projects-operations/project-detail/P175588</t>
  </si>
  <si>
    <t>https://projects.worldbank.org/en/projects-operations/project-detail/P174946</t>
  </si>
  <si>
    <t>https://projects.worldbank.org/en/projects-operations/project-detail/P173197</t>
  </si>
  <si>
    <t>https://projects.worldbank.org/en/projects-operations/project-detail/P171141</t>
  </si>
  <si>
    <t>https://projects.worldbank.org/en/projects-operations/project-detail/P171742</t>
  </si>
  <si>
    <t>https://projects.worldbank.org/en/projects-operations/project-detail/P175853</t>
  </si>
  <si>
    <t>https://projects.worldbank.org/en/projects-operations/project-detail/P175785</t>
  </si>
  <si>
    <t>https://projects.worldbank.org/en/projects-operations/project-detail/P172657</t>
  </si>
  <si>
    <t>https://projects.worldbank.org/en/projects-operations/project-detail/P168725</t>
  </si>
  <si>
    <t>https://projects.worldbank.org/en/projects-operations/project-detail/P174484</t>
  </si>
  <si>
    <t>https://projects.worldbank.org/en/projects-operations/project-detail/P174440</t>
  </si>
  <si>
    <t>https://projects.worldbank.org/en/projects-operations/project-detail/P173558</t>
  </si>
  <si>
    <t>https://projects.worldbank.org/en/projects-operations/project-detail/P168993</t>
  </si>
  <si>
    <t>https://projects.worldbank.org/en/projects-operations/project-detail/P162178</t>
  </si>
  <si>
    <t>https://projects.worldbank.org/en/projects-operations/project-detail/P173704</t>
  </si>
  <si>
    <t>https://projects.worldbank.org/en/projects-operations/project-detail/P175139</t>
  </si>
  <si>
    <t>https://projects.worldbank.org/en/projects-operations/project-detail/P176012</t>
  </si>
  <si>
    <t>https://projects.worldbank.org/en/projects-operations/project-detail/P175848</t>
  </si>
  <si>
    <t>https://projects.worldbank.org/en/projects-operations/project-detail/P175837</t>
  </si>
  <si>
    <t>https://projects.worldbank.org/en/projects-operations/project-detail/P174927</t>
  </si>
  <si>
    <t>https://projects.worldbank.org/en/projects-operations/project-detail/P174531</t>
  </si>
  <si>
    <t>https://projects.worldbank.org/en/projects-operations/project-detail/P173407</t>
  </si>
  <si>
    <t>https://projects.worldbank.org/en/projects-operations/project-detail/P170868</t>
  </si>
  <si>
    <t>https://projects.worldbank.org/en/projects-operations/project-detail/P168812</t>
  </si>
  <si>
    <t>https://projects.worldbank.org/en/projects-operations/project-detail/P176154</t>
  </si>
  <si>
    <t>https://projects.worldbank.org/en/projects-operations/project-detail/P168336</t>
  </si>
  <si>
    <t>https://projects.worldbank.org/en/projects-operations/project-detail/P174085</t>
  </si>
  <si>
    <t>https://projects.worldbank.org/en/projects-operations/project-detail/P174417</t>
  </si>
  <si>
    <t>https://projects.worldbank.org/en/projects-operations/project-detail/P173416</t>
  </si>
  <si>
    <t>https://projects.worldbank.org/en/projects-operations/project-detail/P175953</t>
  </si>
  <si>
    <t>https://projects.worldbank.org/en/projects-operations/project-detail/P174885</t>
  </si>
  <si>
    <t>https://projects.worldbank.org/en/projects-operations/project-detail/P174266</t>
  </si>
  <si>
    <t>https://projects.worldbank.org/en/projects-operations/project-detail/P173568</t>
  </si>
  <si>
    <t>https://projects.worldbank.org/en/projects-operations/project-detail/P174111</t>
  </si>
  <si>
    <t>https://projects.worldbank.org/en/projects-operations/project-detail/P168633</t>
  </si>
  <si>
    <t>https://projects.worldbank.org/en/projects-operations/project-detail/P161534</t>
  </si>
  <si>
    <t>https://projects.worldbank.org/en/projects-operations/project-detail/P175137</t>
  </si>
  <si>
    <t>https://projects.worldbank.org/en/projects-operations/project-detail/P175841</t>
  </si>
  <si>
    <t>https://projects.worldbank.org/en/projects-operations/project-detail/P174866</t>
  </si>
  <si>
    <t>https://projects.worldbank.org/en/projects-operations/project-detail/P173013</t>
  </si>
  <si>
    <t>https://projects.worldbank.org/en/projects-operations/project-detail/P171793</t>
  </si>
  <si>
    <t>https://projects.worldbank.org/en/projects-operations/project-detail/P172689</t>
  </si>
  <si>
    <t>https://projects.worldbank.org/en/projects-operations/project-detail/P172325</t>
  </si>
  <si>
    <t>https://projects.worldbank.org/en/projects-operations/project-detail/P170559</t>
  </si>
  <si>
    <t>https://projects.worldbank.org/en/projects-operations/project-detail/P164032</t>
  </si>
  <si>
    <t>https://projects.worldbank.org/en/projects-operations/project-detail/P174886</t>
  </si>
  <si>
    <t>https://projects.worldbank.org/en/projects-operations/project-detail/P166805</t>
  </si>
  <si>
    <t>https://projects.worldbank.org/en/projects-operations/project-detail/P174110</t>
  </si>
  <si>
    <t>https://projects.worldbank.org/en/projects-operations/project-detail/P173387</t>
  </si>
  <si>
    <t>https://projects.worldbank.org/en/projects-operations/project-detail/P176216</t>
  </si>
  <si>
    <t>https://projects.worldbank.org/en/projects-operations/project-detail/P175807</t>
  </si>
  <si>
    <t>https://projects.worldbank.org/en/projects-operations/project-detail/P175730</t>
  </si>
  <si>
    <t>https://projects.worldbank.org/en/projects-operations/project-detail/P175168</t>
  </si>
  <si>
    <t>https://projects.worldbank.org/en/projects-operations/project-detail/P175206</t>
  </si>
  <si>
    <t>https://projects.worldbank.org/en/projects-operations/project-detail/P174056</t>
  </si>
  <si>
    <t>https://projects.worldbank.org/en/projects-operations/project-detail/P175023</t>
  </si>
  <si>
    <t>https://projects.worldbank.org/en/projects-operations/project-detail/P172891</t>
  </si>
  <si>
    <t>https://projects.worldbank.org/en/projects-operations/project-detail/P171059</t>
  </si>
  <si>
    <t>https://projects.worldbank.org/en/projects-operations/project-detail/P171645</t>
  </si>
  <si>
    <t>https://projects.worldbank.org/en/projects-operations/project-detail/P170471</t>
  </si>
  <si>
    <t>https://projects.worldbank.org/en/projects-operations/project-detail/P175878</t>
  </si>
  <si>
    <t>https://projects.worldbank.org/en/projects-operations/project-detail/P174049</t>
  </si>
  <si>
    <t>https://projects.worldbank.org/en/projects-operations/project-detail/P174150</t>
  </si>
  <si>
    <t>https://projects.worldbank.org/en/projects-operations/project-detail/P173249</t>
  </si>
  <si>
    <t>https://projects.worldbank.org/en/projects-operations/project-detail/P172647</t>
  </si>
  <si>
    <t>https://projects.worldbank.org/en/projects-operations/project-detail/P171924</t>
  </si>
  <si>
    <t>https://projects.worldbank.org/en/projects-operations/project-detail/P174346</t>
  </si>
  <si>
    <t>https://projects.worldbank.org/en/projects-operations/project-detail/P173367</t>
  </si>
  <si>
    <t>https://projects.worldbank.org/en/projects-operations/project-detail/P173480</t>
  </si>
  <si>
    <t>https://projects.worldbank.org/en/projects-operations/project-detail/P173933</t>
  </si>
  <si>
    <t>https://projects.worldbank.org/en/projects-operations/project-detail/P175977</t>
  </si>
  <si>
    <t>https://projects.worldbank.org/en/projects-operations/project-detail/P172979</t>
  </si>
  <si>
    <t>https://projects.worldbank.org/en/projects-operations/project-detail/P168335</t>
  </si>
  <si>
    <t>https://projects.worldbank.org/en/projects-operations/project-detail/P175036</t>
  </si>
  <si>
    <t>https://projects.worldbank.org/en/projects-operations/project-detail/P174527</t>
  </si>
  <si>
    <t>https://projects.worldbank.org/en/projects-operations/project-detail/P174000</t>
  </si>
  <si>
    <t>https://projects.worldbank.org/en/projects-operations/project-detail/P173698</t>
  </si>
  <si>
    <t>https://projects.worldbank.org/en/projects-operations/project-detail/P173582</t>
  </si>
  <si>
    <t>https://projects.worldbank.org/en/projects-operations/project-detail/P171854</t>
  </si>
  <si>
    <t>https://projects.worldbank.org/en/projects-operations/project-detail/P172749</t>
  </si>
  <si>
    <t>https://projects.worldbank.org/en/projects-operations/project-detail/P171751</t>
  </si>
  <si>
    <t>https://projects.worldbank.org/en/projects-operations/project-detail/P171554</t>
  </si>
  <si>
    <t>https://projects.worldbank.org/en/projects-operations/project-detail/P170914</t>
  </si>
  <si>
    <t>https://projects.worldbank.org/en/projects-operations/project-detail/P161833</t>
  </si>
  <si>
    <t>https://projects.worldbank.org/en/projects-operations/project-detail/P175382</t>
  </si>
  <si>
    <t>https://projects.worldbank.org/en/projects-operations/project-detail/P174600</t>
  </si>
  <si>
    <t>https://projects.worldbank.org/en/projects-operations/project-detail/P174315</t>
  </si>
  <si>
    <t>https://projects.worldbank.org/en/projects-operations/project-detail/P174027</t>
  </si>
  <si>
    <t>https://projects.worldbank.org/en/projects-operations/project-detail/P172213</t>
  </si>
  <si>
    <t>https://projects.worldbank.org/en/projects-operations/project-detail/P170873</t>
  </si>
  <si>
    <t>https://projects.worldbank.org/en/projects-operations/project-detail/P170645</t>
  </si>
  <si>
    <t>https://projects.worldbank.org/en/projects-operations/project-detail/P170419</t>
  </si>
  <si>
    <t>https://projects.worldbank.org/en/projects-operations/project-detail/P174114</t>
  </si>
  <si>
    <t>https://projects.worldbank.org/en/projects-operations/project-detail/P174042</t>
  </si>
  <si>
    <t>https://projects.worldbank.org/en/projects-operations/project-detail/P170425</t>
  </si>
  <si>
    <t>https://projects.worldbank.org/en/projects-operations/project-detail/P174604</t>
  </si>
  <si>
    <t>https://projects.worldbank.org/en/projects-operations/project-detail/P174436</t>
  </si>
  <si>
    <t>https://projects.worldbank.org/en/projects-operations/project-detail/P173213</t>
  </si>
  <si>
    <t>https://projects.worldbank.org/en/projects-operations/project-detail/P172788</t>
  </si>
  <si>
    <t>https://projects.worldbank.org/en/projects-operations/project-detail/P172455</t>
  </si>
  <si>
    <t>https://projects.worldbank.org/en/projects-operations/project-detail/P171973</t>
  </si>
  <si>
    <t>https://projects.worldbank.org/en/projects-operations/project-detail/P169970</t>
  </si>
  <si>
    <t>https://projects.worldbank.org/en/projects-operations/project-detail/P169524</t>
  </si>
  <si>
    <t>https://projects.worldbank.org/en/projects-operations/project-detail/P169222</t>
  </si>
  <si>
    <t>https://projects.worldbank.org/en/projects-operations/project-detail/P175172</t>
  </si>
  <si>
    <t>https://projects.worldbank.org/en/projects-operations/project-detail/P175087</t>
  </si>
  <si>
    <t>https://projects.worldbank.org/en/projects-operations/project-detail/P174874</t>
  </si>
  <si>
    <t>https://projects.worldbank.org/en/projects-operations/project-detail/P174260</t>
  </si>
  <si>
    <t>https://projects.worldbank.org/en/projects-operations/project-detail/P173398</t>
  </si>
  <si>
    <t>https://projects.worldbank.org/en/projects-operations/project-detail/P171449</t>
  </si>
  <si>
    <t>https://projects.worldbank.org/en/projects-operations/project-detail/P171056</t>
  </si>
  <si>
    <t>https://projects.worldbank.org/en/projects-operations/project-detail/P174683</t>
  </si>
  <si>
    <t>https://projects.worldbank.org/en/projects-operations/project-detail/P174107</t>
  </si>
  <si>
    <t>https://projects.worldbank.org/en/projects-operations/project-detail/P173823</t>
  </si>
  <si>
    <t>https://projects.worldbank.org/en/projects-operations/project-detail/P173087</t>
  </si>
  <si>
    <t>https://projects.worldbank.org/en/projects-operations/project-detail/P173021</t>
  </si>
  <si>
    <t>https://projects.worldbank.org/en/projects-operations/project-detail/P174547</t>
  </si>
  <si>
    <t>https://projects.worldbank.org/en/projects-operations/project-detail/P172809</t>
  </si>
  <si>
    <t>https://projects.worldbank.org/en/projects-operations/project-detail/P171764</t>
  </si>
  <si>
    <t>https://projects.worldbank.org/en/projects-operations/project-detail/P169179</t>
  </si>
  <si>
    <t>https://projects.worldbank.org/en/projects-operations/project-detail/P166020</t>
  </si>
  <si>
    <t>https://projects.worldbank.org/en/projects-operations/project-detail/P175268</t>
  </si>
  <si>
    <t>https://projects.worldbank.org/en/projects-operations/project-detail/P172479</t>
  </si>
  <si>
    <t>https://projects.worldbank.org/en/projects-operations/project-detail/P174115</t>
  </si>
  <si>
    <t>https://projects.worldbank.org/en/projects-operations/project-detail/P172885</t>
  </si>
  <si>
    <t>https://projects.worldbank.org/en/projects-operations/project-detail/P175176</t>
  </si>
  <si>
    <t>https://projects.worldbank.org/en/projects-operations/project-detail/P174447</t>
  </si>
  <si>
    <t>https://projects.worldbank.org/en/projects-operations/project-detail/P170025</t>
  </si>
  <si>
    <t>https://projects.worldbank.org/en/projects-operations/project-detail/P174839</t>
  </si>
  <si>
    <t>https://projects.worldbank.org/en/projects-operations/project-detail/P172348</t>
  </si>
  <si>
    <t>https://projects.worldbank.org/en/projects-operations/project-detail/P173048</t>
  </si>
  <si>
    <t>https://projects.worldbank.org/en/projects-operations/project-detail/P165017</t>
  </si>
  <si>
    <t>https://projects.worldbank.org/en/projects-operations/project-detail/P174197</t>
  </si>
  <si>
    <t>https://projects.worldbank.org/en/projects-operations/project-detail/P169742</t>
  </si>
  <si>
    <t>https://projects.worldbank.org/en/projects-operations/project-detail/P163143</t>
  </si>
  <si>
    <t>https://projects.worldbank.org/en/projects-operations/project-detail/P170215</t>
  </si>
  <si>
    <t>https://projects.worldbank.org/en/projects-operations/project-detail/P170206</t>
  </si>
  <si>
    <t>https://projects.worldbank.org/en/projects-operations/project-detail/P163428</t>
  </si>
  <si>
    <t>https://projects.worldbank.org/en/projects-operations/project-detail/P168097</t>
  </si>
  <si>
    <t>https://projects.worldbank.org/en/projects-operations/project-detail/P174152</t>
  </si>
  <si>
    <t>https://projects.worldbank.org/en/projects-operations/project-detail/P171417</t>
  </si>
  <si>
    <t>https://projects.worldbank.org/en/projects-operations/project-detail/P174185</t>
  </si>
  <si>
    <t>https://projects.worldbank.org/en/projects-operations/project-detail/P173287</t>
  </si>
  <si>
    <t>https://projects.worldbank.org/en/projects-operations/project-detail/P171976</t>
  </si>
  <si>
    <t>https://projects.worldbank.org/en/projects-operations/project-detail/P173521</t>
  </si>
  <si>
    <t>https://projects.worldbank.org/en/projects-operations/project-detail/P174736</t>
  </si>
  <si>
    <t>https://projects.worldbank.org/en/projects-operations/project-detail/P174336</t>
  </si>
  <si>
    <t>https://projects.worldbank.org/en/projects-operations/project-detail/P174294</t>
  </si>
  <si>
    <t>https://projects.worldbank.org/en/projects-operations/project-detail/P173424</t>
  </si>
  <si>
    <t>https://projects.worldbank.org/en/projects-operations/project-detail/P172548</t>
  </si>
  <si>
    <t>https://projects.worldbank.org/en/projects-operations/project-detail/P169943</t>
  </si>
  <si>
    <t>https://projects.worldbank.org/en/projects-operations/project-detail/P169413</t>
  </si>
  <si>
    <t>https://projects.worldbank.org/en/projects-operations/project-detail/P174316</t>
  </si>
  <si>
    <t>https://projects.worldbank.org/en/projects-operations/project-detail/P174066</t>
  </si>
  <si>
    <t>https://projects.worldbank.org/en/projects-operations/project-detail/P163418</t>
  </si>
  <si>
    <t>https://projects.worldbank.org/en/projects-operations/project-detail/P173283</t>
  </si>
  <si>
    <t>https://projects.worldbank.org/en/projects-operations/project-detail/P169342</t>
  </si>
  <si>
    <t>https://projects.worldbank.org/en/projects-operations/project-detail/P163461</t>
  </si>
  <si>
    <t>https://projects.worldbank.org/en/projects-operations/project-detail/P174108</t>
  </si>
  <si>
    <t>https://projects.worldbank.org/en/projects-operations/project-detail/P172605</t>
  </si>
  <si>
    <t>https://projects.worldbank.org/en/projects-operations/project-detail/P171620</t>
  </si>
  <si>
    <t>https://projects.worldbank.org/en/projects-operations/project-detail/P170598</t>
  </si>
  <si>
    <t>https://projects.worldbank.org/en/projects-operations/project-detail/P164184</t>
  </si>
  <si>
    <t>https://projects.worldbank.org/en/projects-operations/project-detail/P173044</t>
  </si>
  <si>
    <t>https://projects.worldbank.org/en/projects-operations/project-detail/P172594</t>
  </si>
  <si>
    <t>https://projects.worldbank.org/en/projects-operations/project-detail/P168074</t>
  </si>
  <si>
    <t>https://projects.worldbank.org/en/projects-operations/project-detail/P172868</t>
  </si>
  <si>
    <t>https://projects.worldbank.org/en/projects-operations/project-detail/P174376</t>
  </si>
  <si>
    <t>https://projects.worldbank.org/en/projects-operations/project-detail/P171339</t>
  </si>
  <si>
    <t>https://projects.worldbank.org/en/projects-operations/project-detail/P172255</t>
  </si>
  <si>
    <t>https://projects.worldbank.org/en/projects-operations/project-detail/P167054</t>
  </si>
  <si>
    <t>https://projects.worldbank.org/en/projects-operations/project-detail/P166072</t>
  </si>
  <si>
    <t>https://projects.worldbank.org/en/projects-operations/project-detail/P161305</t>
  </si>
  <si>
    <t>https://projects.worldbank.org/en/projects-operations/project-detail/P168474</t>
  </si>
  <si>
    <t>https://projects.worldbank.org/en/projects-operations/project-detail/P169698</t>
  </si>
  <si>
    <t>https://projects.worldbank.org/en/projects-operations/project-detail/P174388</t>
  </si>
  <si>
    <t>https://projects.worldbank.org/en/projects-operations/project-detail/P170452</t>
  </si>
  <si>
    <t>https://projects.worldbank.org/en/projects-operations/project-detail/P169921</t>
  </si>
  <si>
    <t>https://projects.worldbank.org/en/projects-operations/project-detail/P168577</t>
  </si>
  <si>
    <t>https://projects.worldbank.org/en/projects-operations/project-detail/P171080</t>
  </si>
  <si>
    <t>https://projects.worldbank.org/en/projects-operations/project-detail/P167814</t>
  </si>
  <si>
    <t>https://projects.worldbank.org/en/projects-operations/project-detail/P174227</t>
  </si>
  <si>
    <t>https://projects.worldbank.org/en/projects-operations/project-detail/P173980</t>
  </si>
  <si>
    <t>https://projects.worldbank.org/en/projects-operations/project-detail/P173113</t>
  </si>
  <si>
    <t>https://projects.worldbank.org/en/projects-operations/project-detail/P170954</t>
  </si>
  <si>
    <t>https://projects.worldbank.org/en/projects-operations/project-detail/P168862</t>
  </si>
  <si>
    <t>https://projects.worldbank.org/en/projects-operations/project-detail/P174348</t>
  </si>
  <si>
    <t>https://projects.worldbank.org/en/projects-operations/project-detail/P169949</t>
  </si>
  <si>
    <t>https://projects.worldbank.org/en/projects-operations/project-detail/P164271</t>
  </si>
  <si>
    <t>https://projects.worldbank.org/en/projects-operations/project-detail/P174314</t>
  </si>
  <si>
    <t>https://projects.worldbank.org/en/projects-operations/project-detail/P174155</t>
  </si>
  <si>
    <t>https://projects.worldbank.org/en/projects-operations/project-detail/P173399</t>
  </si>
  <si>
    <t>https://projects.worldbank.org/en/projects-operations/project-detail/P168484</t>
  </si>
  <si>
    <t>https://projects.worldbank.org/en/projects-operations/project-detail/P174285</t>
  </si>
  <si>
    <t>https://projects.worldbank.org/en/projects-operations/project-detail/P174072</t>
  </si>
  <si>
    <t>https://projects.worldbank.org/en/projects-operations/project-detail/P174028</t>
  </si>
  <si>
    <t>https://projects.worldbank.org/en/projects-operations/project-detail/P171284</t>
  </si>
  <si>
    <t>https://projects.worldbank.org/en/projects-operations/project-detail/P166820</t>
  </si>
  <si>
    <t>https://projects.worldbank.org/en/projects-operations/project-detail/P171225</t>
  </si>
  <si>
    <t>https://projects.worldbank.org/en/projects-operations/project-detail/P170664</t>
  </si>
  <si>
    <t>https://projects.worldbank.org/en/projects-operations/project-detail/P164212</t>
  </si>
  <si>
    <t>https://projects.worldbank.org/en/projects-operations/project-detail/P166570</t>
  </si>
  <si>
    <t>https://projects.worldbank.org/en/projects-operations/project-detail/P170561</t>
  </si>
  <si>
    <t>https://projects.worldbank.org/en/projects-operations/project-detail/P169930</t>
  </si>
  <si>
    <t>https://projects.worldbank.org/en/projects-operations/project-detail/P170604</t>
  </si>
  <si>
    <t>https://projects.worldbank.org/en/projects-operations/project-detail/P174234</t>
  </si>
  <si>
    <t>https://projects.worldbank.org/en/projects-operations/project-detail/P167543</t>
  </si>
  <si>
    <t>https://projects.worldbank.org/en/projects-operations/project-detail/P170365</t>
  </si>
  <si>
    <t>https://projects.worldbank.org/en/projects-operations/project-detail/P172899</t>
  </si>
  <si>
    <t>Environment Natural Resources and the Blue Economy</t>
  </si>
  <si>
    <t>Total disclosed climate finance (USD billion): 253.2</t>
  </si>
  <si>
    <t>These datasets compile publicly available investment-level climate finance data from eleven Multilateral Development Banks (MDBs) for the years 2021–2023. As only six MDBs publish such data, the datasets are limited to these institutions.</t>
  </si>
  <si>
    <t>2. Source dataset and enriched dataset</t>
  </si>
  <si>
    <t>The source dataset contains only the information directly disclosed by MDBs in the original sources from which we extracted their project-level data.</t>
  </si>
  <si>
    <t>The enriched dataset is a more complete version where we have standardised, edited and, where necessary, supplemented the raw data with information from other MDB sources to fill gaps and improve comparability. This version aims to make the dataset as useful as possible to stakeholders.</t>
  </si>
  <si>
    <t>3. Scope</t>
  </si>
  <si>
    <t>4. Fields included</t>
  </si>
  <si>
    <t>5. Coverage</t>
  </si>
  <si>
    <t>6. Data sources</t>
  </si>
  <si>
    <t>Data in this database is limited to disclosures directly related to climate finance.</t>
  </si>
  <si>
    <t>The enriched dataset draws on a mix of database, MDB project webpages and PDF sources, including sustainability, impact, and annual reports, as well as DFI climate finance databases</t>
  </si>
  <si>
    <t xml:space="preserve">The source dataset draws only on the sources outlined in our methodology document. </t>
  </si>
  <si>
    <t>7. More information</t>
  </si>
  <si>
    <t>For more information on our methodology, see our methodology document at: https://www.publishwhatyoufund.org/download/behind-the-billions-methodology/</t>
  </si>
  <si>
    <t>https://www.aiib.org/en/projects/details/2022/approved/Multicountry-CITIC-Capital-Pan-Eurasia-Fund-Co-Investment-Superfreeze-Cold-Storage-Logistics-Multicountry.html</t>
  </si>
  <si>
    <t>http://aiib.org/en/projects/details/2021/approved/Uzbekistan-Medium-size-Cities-Integrated-Urban-Development-Project.html</t>
  </si>
  <si>
    <t xml:space="preserve">Debt </t>
  </si>
  <si>
    <t>https://www.aiib.org/en/projects/details/2022/approved/India-Kotak-Infrastructure-Investment-Fund.html</t>
  </si>
  <si>
    <t>https://www.aiib.org/en/projects/details/2023/approved/India-LOK-Capital-Fund-4.html</t>
  </si>
  <si>
    <t>https://www.aiib.org/en/projects/details/2023/approved/China-Yunnan-Kunming-Changshui-Airport-Expansion-and-Green-Development-Project.html</t>
  </si>
  <si>
    <t>Debt; Grant</t>
  </si>
  <si>
    <t>Congo, Democratic Republic Of</t>
  </si>
  <si>
    <t>Eastern Africa</t>
  </si>
  <si>
    <t>Middle East and North Africa</t>
  </si>
  <si>
    <t>Poland; Czech Republic; Hungary</t>
  </si>
  <si>
    <t>Ukraine; Bosnia And Herzegovina; Czech Republic; Poland</t>
  </si>
  <si>
    <t>Czech Republic; Hungary; Romania</t>
  </si>
  <si>
    <t>Czech Republic; Poland; Slovak Republic; Türkiye</t>
  </si>
  <si>
    <t>Czech Republic; Estonia; Latvia; Lithuania; Poland; Romania; Slovenia</t>
  </si>
  <si>
    <t>Czech Republic; Poland; Romania; Serbia; Slovak Republic</t>
  </si>
  <si>
    <t>Telecom</t>
  </si>
  <si>
    <t xml:space="preserve">Note: the 'Matrix' tab only outlines the fields that MDBs themselves disclose in their climate finance data sources. </t>
  </si>
  <si>
    <t>Energy; Industry</t>
  </si>
  <si>
    <t>Industry; Solid waste</t>
  </si>
  <si>
    <t>Agriculture, fisheries, forestry; Services</t>
  </si>
  <si>
    <t>Agriculture, fisheries, forestry; Services; Water, sewerage</t>
  </si>
  <si>
    <t>Health; Credit lines; Agriculture, fisheries, forestry; Water, sewerage; Telecom; Services</t>
  </si>
  <si>
    <t>Energy; Health; Industry; Education; Credit lines; Transport; Water, sewerage; Urban development; Services; Solid waste</t>
  </si>
  <si>
    <t>Agriculture, fisheries, forestry; Energy; Water, sewerage; Solid waste; Industry; Transport; Services</t>
  </si>
  <si>
    <t>Energy; Credit lines</t>
  </si>
  <si>
    <t>Total unique investments identified (2021-2023): 4691</t>
  </si>
  <si>
    <t>Publish What You Fund MDB Climate Finance Dataset (2021-2023)</t>
  </si>
  <si>
    <t>Bulk; 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</si>
</sst>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164" formatCode="0.0%"/>
    <numFmt numFmtId="165" formatCode="0.0"/>
    <numFmt numFmtId="166" formatCode="[$$-409]#,##0.00"/>
    <numFmt numFmtId="167" formatCode="[$$-409]#,##0.00_ ;\-[$$-409]#,##0.00\ "/>
    <numFmt numFmtId="168" formatCode="d\-mmm\-yyyy"/>
    <numFmt numFmtId="169" formatCode="dd\-mmm\-yyyy"/>
  </numFmts>
  <fonts count="12" x14ac:knownFonts="1">
    <font>
      <sz val="11"/>
      <color theme="1"/>
      <name val="Calibri"/>
      <family val="2"/>
      <scheme val="minor"/>
    </font>
    <font>
      <u/>
      <sz val="11"/>
      <color theme="10"/>
      <name val="Calibri"/>
      <family val="2"/>
      <scheme val="minor"/>
    </font>
    <font>
      <sz val="8"/>
      <name val="Calibri"/>
      <family val="2"/>
      <scheme val="minor"/>
    </font>
    <font>
      <sz val="11"/>
      <color theme="1"/>
      <name val="Calibri"/>
      <family val="2"/>
      <scheme val="minor"/>
    </font>
    <font>
      <b/>
      <sz val="15"/>
      <color theme="3"/>
      <name val="Calibri"/>
      <family val="2"/>
      <scheme val="minor"/>
    </font>
    <font>
      <b/>
      <sz val="11"/>
      <color theme="1"/>
      <name val="Calibri"/>
      <family val="2"/>
      <scheme val="minor"/>
    </font>
    <font>
      <b/>
      <sz val="11"/>
      <color theme="0"/>
      <name val="Calibri"/>
      <family val="2"/>
      <scheme val="minor"/>
    </font>
    <font>
      <sz val="11"/>
      <name val="Calibri"/>
      <family val="2"/>
      <scheme val="minor"/>
    </font>
    <font>
      <b/>
      <sz val="15"/>
      <color theme="1"/>
      <name val="Arial"/>
      <family val="2"/>
    </font>
    <font>
      <sz val="11"/>
      <color theme="1"/>
      <name val="Arial"/>
      <family val="2"/>
    </font>
    <font>
      <b/>
      <sz val="11"/>
      <color theme="1"/>
      <name val="Arial"/>
      <family val="2"/>
    </font>
    <font>
      <i/>
      <sz val="11"/>
      <color theme="1"/>
      <name val="Arial"/>
      <family val="2"/>
    </font>
  </fonts>
  <fills count="9">
    <fill>
      <patternFill patternType="none"/>
    </fill>
    <fill>
      <patternFill patternType="gray125"/>
    </fill>
    <fill>
      <patternFill patternType="solid">
        <fgColor theme="1"/>
        <bgColor theme="1"/>
      </patternFill>
    </fill>
    <fill>
      <patternFill patternType="solid">
        <fgColor theme="0" tint="-0.14999847407452621"/>
        <bgColor theme="0" tint="-0.14999847407452621"/>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7" tint="0.79998168889431442"/>
        <bgColor indexed="64"/>
      </patternFill>
    </fill>
  </fills>
  <borders count="5">
    <border>
      <left/>
      <right/>
      <top/>
      <bottom/>
      <diagonal/>
    </border>
    <border>
      <left/>
      <right/>
      <top/>
      <bottom style="thick">
        <color theme="4"/>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64"/>
      </right>
      <top style="thin">
        <color theme="1"/>
      </top>
      <bottom style="thin">
        <color theme="1"/>
      </bottom>
      <diagonal/>
    </border>
  </borders>
  <cellStyleXfs count="5">
    <xf numFmtId="0" fontId="0" fillId="0" borderId="0"/>
    <xf numFmtId="0" fontId="1" fillId="0" borderId="0" applyNumberFormat="0" applyFill="0" applyBorder="0" applyAlignment="0" applyProtection="0"/>
    <xf numFmtId="0" fontId="4" fillId="0" borderId="1" applyNumberFormat="0" applyFill="0" applyAlignment="0" applyProtection="0"/>
    <xf numFmtId="44" fontId="3" fillId="0" borderId="0" applyFont="0" applyFill="0" applyBorder="0" applyAlignment="0" applyProtection="0"/>
    <xf numFmtId="9" fontId="3" fillId="0" borderId="0" applyFont="0" applyFill="0" applyBorder="0" applyAlignment="0" applyProtection="0"/>
  </cellStyleXfs>
  <cellXfs count="58">
    <xf numFmtId="0" fontId="0" fillId="0" borderId="0" xfId="0"/>
    <xf numFmtId="0" fontId="1" fillId="0" borderId="0" xfId="1"/>
    <xf numFmtId="14" fontId="0" fillId="0" borderId="0" xfId="0" applyNumberFormat="1"/>
    <xf numFmtId="49" fontId="0" fillId="0" borderId="0" xfId="0" applyNumberFormat="1"/>
    <xf numFmtId="10" fontId="0" fillId="0" borderId="0" xfId="0" applyNumberFormat="1"/>
    <xf numFmtId="164" fontId="0" fillId="0" borderId="0" xfId="0" applyNumberFormat="1"/>
    <xf numFmtId="2" fontId="0" fillId="0" borderId="0" xfId="0" applyNumberFormat="1"/>
    <xf numFmtId="4" fontId="0" fillId="0" borderId="0" xfId="0" applyNumberFormat="1"/>
    <xf numFmtId="0" fontId="0" fillId="0" borderId="0" xfId="0" pivotButton="1"/>
    <xf numFmtId="0" fontId="0" fillId="0" borderId="0" xfId="0" applyAlignment="1">
      <alignment horizontal="left"/>
    </xf>
    <xf numFmtId="1" fontId="0" fillId="0" borderId="0" xfId="0" applyNumberFormat="1"/>
    <xf numFmtId="0" fontId="3" fillId="0" borderId="0" xfId="0" applyFont="1" applyAlignment="1">
      <alignment vertical="top"/>
    </xf>
    <xf numFmtId="0" fontId="4" fillId="0" borderId="1" xfId="2"/>
    <xf numFmtId="0" fontId="0" fillId="0" borderId="0" xfId="0" applyAlignment="1">
      <alignment horizontal="left" indent="1"/>
    </xf>
    <xf numFmtId="0" fontId="6" fillId="2" borderId="3" xfId="0" applyFont="1" applyFill="1" applyBorder="1"/>
    <xf numFmtId="0" fontId="0" fillId="3" borderId="2" xfId="0" applyFill="1" applyBorder="1"/>
    <xf numFmtId="0" fontId="0" fillId="0" borderId="2" xfId="0" applyBorder="1"/>
    <xf numFmtId="165" fontId="0" fillId="0" borderId="0" xfId="0" applyNumberFormat="1"/>
    <xf numFmtId="0" fontId="6" fillId="2" borderId="4" xfId="0" applyFont="1" applyFill="1" applyBorder="1"/>
    <xf numFmtId="1" fontId="0" fillId="3" borderId="4" xfId="0" applyNumberFormat="1" applyFill="1" applyBorder="1"/>
    <xf numFmtId="1" fontId="0" fillId="0" borderId="4" xfId="0" applyNumberFormat="1" applyBorder="1"/>
    <xf numFmtId="0" fontId="1" fillId="0" borderId="0" xfId="1" applyFill="1"/>
    <xf numFmtId="10" fontId="0" fillId="0" borderId="0" xfId="4" applyNumberFormat="1" applyFont="1"/>
    <xf numFmtId="166" fontId="0" fillId="0" borderId="0" xfId="0" applyNumberFormat="1"/>
    <xf numFmtId="166" fontId="0" fillId="0" borderId="0" xfId="3" applyNumberFormat="1" applyFont="1"/>
    <xf numFmtId="167" fontId="0" fillId="0" borderId="0" xfId="3" applyNumberFormat="1" applyFont="1"/>
    <xf numFmtId="168" fontId="7" fillId="0" borderId="0" xfId="0" applyNumberFormat="1" applyFont="1" applyAlignment="1">
      <alignment vertical="top"/>
    </xf>
    <xf numFmtId="169" fontId="0" fillId="0" borderId="0" xfId="0" applyNumberFormat="1"/>
    <xf numFmtId="169" fontId="0" fillId="0" borderId="0" xfId="0" quotePrefix="1" applyNumberFormat="1"/>
    <xf numFmtId="0" fontId="7" fillId="0" borderId="0" xfId="0" applyFont="1" applyAlignment="1">
      <alignment vertical="top"/>
    </xf>
    <xf numFmtId="0" fontId="9" fillId="0" borderId="0" xfId="0" applyFont="1"/>
    <xf numFmtId="0" fontId="9" fillId="4" borderId="0" xfId="0" applyFont="1" applyFill="1"/>
    <xf numFmtId="0" fontId="10" fillId="5" borderId="0" xfId="0" applyFont="1" applyFill="1"/>
    <xf numFmtId="0" fontId="8" fillId="6" borderId="1" xfId="2" applyFont="1" applyFill="1"/>
    <xf numFmtId="0" fontId="9" fillId="4" borderId="0" xfId="0" applyFont="1" applyFill="1" applyAlignment="1">
      <alignment wrapText="1"/>
    </xf>
    <xf numFmtId="0" fontId="5" fillId="6" borderId="0" xfId="0" applyFont="1" applyFill="1"/>
    <xf numFmtId="0" fontId="0" fillId="6" borderId="0" xfId="0" applyFill="1"/>
    <xf numFmtId="0" fontId="0" fillId="0" borderId="0" xfId="0" applyAlignment="1">
      <alignment vertical="center" wrapText="1"/>
    </xf>
    <xf numFmtId="9" fontId="0" fillId="0" borderId="0" xfId="0" applyNumberFormat="1"/>
    <xf numFmtId="164" fontId="1" fillId="0" borderId="0" xfId="1" applyNumberFormat="1"/>
    <xf numFmtId="0" fontId="0" fillId="7" borderId="0" xfId="0" applyFill="1"/>
    <xf numFmtId="0" fontId="0" fillId="8" borderId="0" xfId="0" applyFill="1"/>
    <xf numFmtId="14" fontId="0" fillId="8" borderId="0" xfId="0" applyNumberFormat="1" applyFill="1"/>
    <xf numFmtId="164" fontId="0" fillId="8" borderId="0" xfId="0" applyNumberFormat="1" applyFill="1"/>
    <xf numFmtId="0" fontId="1" fillId="7" borderId="0" xfId="1" applyFill="1"/>
    <xf numFmtId="1" fontId="0" fillId="7" borderId="0" xfId="0" applyNumberFormat="1" applyFill="1"/>
    <xf numFmtId="0" fontId="0" fillId="5" borderId="0" xfId="0" applyFill="1"/>
    <xf numFmtId="0" fontId="1" fillId="5" borderId="0" xfId="1" applyFill="1"/>
    <xf numFmtId="1" fontId="0" fillId="5" borderId="0" xfId="0" applyNumberFormat="1" applyFill="1"/>
    <xf numFmtId="0" fontId="0" fillId="5" borderId="0" xfId="0" applyFill="1" applyAlignment="1">
      <alignment wrapText="1"/>
    </xf>
    <xf numFmtId="14" fontId="0" fillId="5" borderId="0" xfId="0" applyNumberFormat="1" applyFill="1"/>
    <xf numFmtId="9" fontId="0" fillId="8" borderId="0" xfId="0" applyNumberFormat="1" applyFill="1"/>
    <xf numFmtId="165" fontId="0" fillId="7" borderId="0" xfId="0" applyNumberFormat="1" applyFill="1"/>
    <xf numFmtId="164" fontId="1" fillId="5" borderId="0" xfId="1" applyNumberFormat="1" applyFill="1"/>
    <xf numFmtId="0" fontId="1" fillId="8" borderId="0" xfId="1" applyFill="1"/>
    <xf numFmtId="14" fontId="0" fillId="7" borderId="0" xfId="0" applyNumberFormat="1" applyFill="1"/>
    <xf numFmtId="10" fontId="0" fillId="7" borderId="0" xfId="0" applyNumberFormat="1" applyFill="1"/>
    <xf numFmtId="0" fontId="11" fillId="4" borderId="0" xfId="0" applyFont="1" applyFill="1" applyAlignment="1">
      <alignment wrapText="1"/>
    </xf>
  </cellXfs>
  <cellStyles count="5">
    <cellStyle name="Currency" xfId="3" builtinId="4"/>
    <cellStyle name="Heading 1" xfId="2" builtinId="16"/>
    <cellStyle name="Hyperlink" xfId="1" builtinId="8"/>
    <cellStyle name="Normal" xfId="0" builtinId="0"/>
    <cellStyle name="Percent" xfId="4" builtinId="5"/>
  </cellStyles>
  <dxfs count="69">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numFmt numFmtId="164" formatCode="0.0%"/>
    </dxf>
    <dxf>
      <numFmt numFmtId="166" formatCode="[$$-409]#,##0.00"/>
    </dxf>
    <dxf>
      <numFmt numFmtId="166" formatCode="[$$-409]#,##0.00"/>
    </dxf>
    <dxf>
      <numFmt numFmtId="166" formatCode="[$$-409]#,##0.00"/>
    </dxf>
    <dxf>
      <numFmt numFmtId="166" formatCode="[$$-409]#,##0.00"/>
    </dxf>
    <dxf>
      <numFmt numFmtId="14" formatCode="0.00%"/>
    </dxf>
    <dxf>
      <numFmt numFmtId="14" formatCode="0.00%"/>
    </dxf>
    <dxf>
      <numFmt numFmtId="14" formatCode="0.00%"/>
    </dxf>
    <dxf>
      <numFmt numFmtId="13" formatCode="0%"/>
    </dxf>
    <dxf>
      <numFmt numFmtId="13" formatCode="0%"/>
    </dxf>
    <dxf>
      <numFmt numFmtId="13" formatCode="0%"/>
    </dxf>
    <dxf>
      <numFmt numFmtId="19" formatCode="dd/mm/yyyy"/>
    </dxf>
    <dxf>
      <numFmt numFmtId="30" formatCode="@"/>
    </dxf>
    <dxf>
      <numFmt numFmtId="2" formatCode="0.00"/>
    </dxf>
    <dxf>
      <numFmt numFmtId="2" formatCode="0.00"/>
    </dxf>
    <dxf>
      <numFmt numFmtId="2" formatCode="0.00"/>
    </dxf>
    <dxf>
      <numFmt numFmtId="0" formatCode="General"/>
    </dxf>
    <dxf>
      <numFmt numFmtId="19" formatCode="dd/mm/yyyy"/>
    </dxf>
    <dxf>
      <numFmt numFmtId="30" formatCode="@"/>
    </dxf>
    <dxf>
      <numFmt numFmtId="14" formatCode="0.00%"/>
    </dxf>
    <dxf>
      <numFmt numFmtId="14" formatCode="0.00%"/>
    </dxf>
    <dxf>
      <numFmt numFmtId="1" formatCode="0"/>
    </dxf>
    <dxf>
      <numFmt numFmtId="165" formatCode="0.0"/>
    </dxf>
    <dxf>
      <numFmt numFmtId="165" formatCode="0.0"/>
    </dxf>
    <dxf>
      <numFmt numFmtId="165" formatCode="0.0"/>
    </dxf>
    <dxf>
      <numFmt numFmtId="165" formatCode="0.0"/>
    </dxf>
    <dxf>
      <numFmt numFmtId="165" formatCode="0.0"/>
    </dxf>
    <dxf>
      <numFmt numFmtId="165"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4" formatCode="0.0%"/>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MDB climate finance: joint report totals vs. disaggregated reporting (2021–2023)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Analysis!$T$5</c:f>
              <c:strCache>
                <c:ptCount val="1"/>
                <c:pt idx="0">
                  <c:v>Total climate finance reported (USD billion, 2021-2023)</c:v>
                </c:pt>
              </c:strCache>
            </c:strRef>
          </c:tx>
          <c:spPr>
            <a:solidFill>
              <a:schemeClr val="accent4"/>
            </a:solidFill>
            <a:ln>
              <a:noFill/>
            </a:ln>
            <a:effectLst/>
          </c:spPr>
          <c:invertIfNegative val="0"/>
          <c:dPt>
            <c:idx val="1"/>
            <c:invertIfNegative val="0"/>
            <c:bubble3D val="0"/>
            <c:spPr>
              <a:solidFill>
                <a:schemeClr val="accent6"/>
              </a:solidFill>
              <a:ln>
                <a:noFill/>
              </a:ln>
              <a:effectLst/>
            </c:spPr>
            <c:extLst>
              <c:ext xmlns:c16="http://schemas.microsoft.com/office/drawing/2014/chart" uri="{C3380CC4-5D6E-409C-BE32-E72D297353CC}">
                <c16:uniqueId val="{00000001-8F8D-4E5F-892D-1EEEABA9672B}"/>
              </c:ext>
            </c:extLst>
          </c:dPt>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Analysis!$S$6:$S$7</c:f>
              <c:strCache>
                <c:ptCount val="2"/>
                <c:pt idx="0">
                  <c:v>Disaggregated</c:v>
                </c:pt>
                <c:pt idx="1">
                  <c:v>MDB Joint Report</c:v>
                </c:pt>
              </c:strCache>
            </c:strRef>
          </c:cat>
          <c:val>
            <c:numRef>
              <c:f>Analysis!$T$6:$T$7</c:f>
              <c:numCache>
                <c:formatCode>0</c:formatCode>
                <c:ptCount val="2"/>
                <c:pt idx="0">
                  <c:v>253.21396903026309</c:v>
                </c:pt>
                <c:pt idx="1">
                  <c:v>307.33</c:v>
                </c:pt>
              </c:numCache>
            </c:numRef>
          </c:val>
          <c:extLst>
            <c:ext xmlns:c16="http://schemas.microsoft.com/office/drawing/2014/chart" uri="{C3380CC4-5D6E-409C-BE32-E72D297353CC}">
              <c16:uniqueId val="{00000000-5BA6-46D1-982E-CEF89229E1EC}"/>
            </c:ext>
          </c:extLst>
        </c:ser>
        <c:dLbls>
          <c:dLblPos val="inBase"/>
          <c:showLegendKey val="0"/>
          <c:showVal val="1"/>
          <c:showCatName val="0"/>
          <c:showSerName val="0"/>
          <c:showPercent val="0"/>
          <c:showBubbleSize val="0"/>
        </c:dLbls>
        <c:gapWidth val="182"/>
        <c:axId val="35902224"/>
        <c:axId val="35889264"/>
      </c:barChart>
      <c:catAx>
        <c:axId val="359022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889264"/>
        <c:crosses val="autoZero"/>
        <c:auto val="1"/>
        <c:lblAlgn val="ctr"/>
        <c:lblOffset val="100"/>
        <c:noMultiLvlLbl val="0"/>
      </c:catAx>
      <c:valAx>
        <c:axId val="358892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billion)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9022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 Institution-by-institution comparison: Aggregate figures vs. disaggregated figures of total climate finance (2021-2023,</a:t>
            </a:r>
            <a:r>
              <a:rPr lang="en-GB" b="1" baseline="0"/>
              <a:t> excluding EIB)</a:t>
            </a:r>
            <a:endParaRPr lang="en-GB"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GB"/>
        </a:p>
      </c:txPr>
    </c:title>
    <c:autoTitleDeleted val="0"/>
    <c:plotArea>
      <c:layout/>
      <c:barChart>
        <c:barDir val="bar"/>
        <c:grouping val="clustered"/>
        <c:varyColors val="0"/>
        <c:ser>
          <c:idx val="1"/>
          <c:order val="0"/>
          <c:tx>
            <c:strRef>
              <c:f>Analysis!$Q$5</c:f>
              <c:strCache>
                <c:ptCount val="1"/>
                <c:pt idx="0">
                  <c:v>Disaggregated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Analysis!$O$6:$O$16</c:f>
              <c:strCache>
                <c:ptCount val="11"/>
                <c:pt idx="0">
                  <c:v>NDB</c:v>
                </c:pt>
                <c:pt idx="1">
                  <c:v>CEB</c:v>
                </c:pt>
                <c:pt idx="2">
                  <c:v>IsDB</c:v>
                </c:pt>
                <c:pt idx="3">
                  <c:v>IDB Invest</c:v>
                </c:pt>
                <c:pt idx="4">
                  <c:v>AIIB</c:v>
                </c:pt>
                <c:pt idx="5">
                  <c:v>AfDB</c:v>
                </c:pt>
                <c:pt idx="6">
                  <c:v>IDB</c:v>
                </c:pt>
                <c:pt idx="7">
                  <c:v>EBRD</c:v>
                </c:pt>
                <c:pt idx="8">
                  <c:v>AsDB</c:v>
                </c:pt>
                <c:pt idx="9">
                  <c:v>WBG</c:v>
                </c:pt>
                <c:pt idx="10">
                  <c:v>EIB</c:v>
                </c:pt>
              </c:strCache>
            </c:strRef>
          </c:cat>
          <c:val>
            <c:numRef>
              <c:f>Analysis!$Q$6:$Q$15</c:f>
              <c:numCache>
                <c:formatCode>0.0</c:formatCode>
                <c:ptCount val="10"/>
                <c:pt idx="0">
                  <c:v>0</c:v>
                </c:pt>
                <c:pt idx="1">
                  <c:v>0</c:v>
                </c:pt>
                <c:pt idx="2">
                  <c:v>0</c:v>
                </c:pt>
                <c:pt idx="3">
                  <c:v>0</c:v>
                </c:pt>
                <c:pt idx="4">
                  <c:v>6.4033921592999992</c:v>
                </c:pt>
                <c:pt idx="5">
                  <c:v>0</c:v>
                </c:pt>
                <c:pt idx="6">
                  <c:v>16.422963580958399</c:v>
                </c:pt>
                <c:pt idx="7">
                  <c:v>17.518900000000002</c:v>
                </c:pt>
                <c:pt idx="8">
                  <c:v>22.622358195085937</c:v>
                </c:pt>
                <c:pt idx="9">
                  <c:v>76.814899999999994</c:v>
                </c:pt>
              </c:numCache>
            </c:numRef>
          </c:val>
          <c:extLst>
            <c:ext xmlns:c16="http://schemas.microsoft.com/office/drawing/2014/chart" uri="{C3380CC4-5D6E-409C-BE32-E72D297353CC}">
              <c16:uniqueId val="{00000000-D891-4A8C-B0B5-9259DF891C78}"/>
            </c:ext>
          </c:extLst>
        </c:ser>
        <c:ser>
          <c:idx val="0"/>
          <c:order val="1"/>
          <c:tx>
            <c:strRef>
              <c:f>Analysis!$P$5</c:f>
              <c:strCache>
                <c:ptCount val="1"/>
                <c:pt idx="0">
                  <c:v>MDB Joint Report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Analysis!$O$6:$O$16</c:f>
              <c:strCache>
                <c:ptCount val="11"/>
                <c:pt idx="0">
                  <c:v>NDB</c:v>
                </c:pt>
                <c:pt idx="1">
                  <c:v>CEB</c:v>
                </c:pt>
                <c:pt idx="2">
                  <c:v>IsDB</c:v>
                </c:pt>
                <c:pt idx="3">
                  <c:v>IDB Invest</c:v>
                </c:pt>
                <c:pt idx="4">
                  <c:v>AIIB</c:v>
                </c:pt>
                <c:pt idx="5">
                  <c:v>AfDB</c:v>
                </c:pt>
                <c:pt idx="6">
                  <c:v>IDB</c:v>
                </c:pt>
                <c:pt idx="7">
                  <c:v>EBRD</c:v>
                </c:pt>
                <c:pt idx="8">
                  <c:v>AsDB</c:v>
                </c:pt>
                <c:pt idx="9">
                  <c:v>WBG</c:v>
                </c:pt>
                <c:pt idx="10">
                  <c:v>EIB</c:v>
                </c:pt>
              </c:strCache>
            </c:strRef>
          </c:cat>
          <c:val>
            <c:numRef>
              <c:f>Analysis!$P$6:$P$15</c:f>
              <c:numCache>
                <c:formatCode>0.0</c:formatCode>
                <c:ptCount val="10"/>
                <c:pt idx="0">
                  <c:v>1.573</c:v>
                </c:pt>
                <c:pt idx="1">
                  <c:v>1.877</c:v>
                </c:pt>
                <c:pt idx="2">
                  <c:v>3.8319999999999999</c:v>
                </c:pt>
                <c:pt idx="3">
                  <c:v>3.8580000000000001</c:v>
                </c:pt>
                <c:pt idx="4">
                  <c:v>8.6590000000000007</c:v>
                </c:pt>
                <c:pt idx="5">
                  <c:v>11.929</c:v>
                </c:pt>
                <c:pt idx="6">
                  <c:v>16.463000000000001</c:v>
                </c:pt>
                <c:pt idx="7">
                  <c:v>20.597999999999999</c:v>
                </c:pt>
                <c:pt idx="8">
                  <c:v>22.622</c:v>
                </c:pt>
                <c:pt idx="9">
                  <c:v>101.265</c:v>
                </c:pt>
              </c:numCache>
            </c:numRef>
          </c:val>
          <c:extLst>
            <c:ext xmlns:c16="http://schemas.microsoft.com/office/drawing/2014/chart" uri="{C3380CC4-5D6E-409C-BE32-E72D297353CC}">
              <c16:uniqueId val="{00000001-D891-4A8C-B0B5-9259DF891C78}"/>
            </c:ext>
          </c:extLst>
        </c:ser>
        <c:dLbls>
          <c:dLblPos val="outEnd"/>
          <c:showLegendKey val="0"/>
          <c:showVal val="1"/>
          <c:showCatName val="0"/>
          <c:showSerName val="0"/>
          <c:showPercent val="0"/>
          <c:showBubbleSize val="0"/>
        </c:dLbls>
        <c:gapWidth val="182"/>
        <c:axId val="35871504"/>
        <c:axId val="35871984"/>
      </c:barChart>
      <c:catAx>
        <c:axId val="35871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871984"/>
        <c:crosses val="autoZero"/>
        <c:auto val="1"/>
        <c:lblAlgn val="ctr"/>
        <c:lblOffset val="100"/>
        <c:noMultiLvlLbl val="0"/>
      </c:catAx>
      <c:valAx>
        <c:axId val="358719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billion)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871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400" b="1" i="0" u="none" strike="noStrike" kern="1200" spc="0" baseline="0">
                <a:solidFill>
                  <a:sysClr val="windowText" lastClr="000000">
                    <a:lumMod val="65000"/>
                    <a:lumOff val="35000"/>
                  </a:sysClr>
                </a:solidFill>
                <a:latin typeface="Arial" panose="020B0604020202020204" pitchFamily="34" charset="0"/>
                <a:cs typeface="Arial" panose="020B0604020202020204" pitchFamily="34" charset="0"/>
              </a:rPr>
              <a:t>MDB climate finance: joint report totals vs. disaggregated reporting (2021–2023, EIB excluded)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0"/>
          <c:order val="0"/>
          <c:tx>
            <c:strRef>
              <c:f>Analysis!$W$5</c:f>
              <c:strCache>
                <c:ptCount val="1"/>
                <c:pt idx="0">
                  <c:v>Total climate finance reported (USD billion, 2021-2023)</c:v>
                </c:pt>
              </c:strCache>
            </c:strRef>
          </c:tx>
          <c:spPr>
            <a:solidFill>
              <a:schemeClr val="accent1"/>
            </a:solidFill>
            <a:ln>
              <a:noFill/>
            </a:ln>
            <a:effectLst/>
          </c:spPr>
          <c:invertIfNegative val="0"/>
          <c:dPt>
            <c:idx val="1"/>
            <c:invertIfNegative val="0"/>
            <c:bubble3D val="0"/>
            <c:spPr>
              <a:solidFill>
                <a:schemeClr val="accent4"/>
              </a:solidFill>
              <a:ln>
                <a:noFill/>
              </a:ln>
              <a:effectLst/>
            </c:spPr>
            <c:extLst>
              <c:ext xmlns:c16="http://schemas.microsoft.com/office/drawing/2014/chart" uri="{C3380CC4-5D6E-409C-BE32-E72D297353CC}">
                <c16:uniqueId val="{00000001-EC69-4F79-8AC6-1BDC50E47F2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Analysis!$V$6:$V$7</c:f>
              <c:strCache>
                <c:ptCount val="2"/>
                <c:pt idx="0">
                  <c:v>Disaggregated</c:v>
                </c:pt>
                <c:pt idx="1">
                  <c:v>MDB Joint Report</c:v>
                </c:pt>
              </c:strCache>
            </c:strRef>
          </c:cat>
          <c:val>
            <c:numRef>
              <c:f>Analysis!$W$6:$W$7</c:f>
              <c:numCache>
                <c:formatCode>0</c:formatCode>
                <c:ptCount val="2"/>
                <c:pt idx="0">
                  <c:v>139.78251393534433</c:v>
                </c:pt>
                <c:pt idx="1">
                  <c:v>192.67599999999999</c:v>
                </c:pt>
              </c:numCache>
            </c:numRef>
          </c:val>
          <c:extLst>
            <c:ext xmlns:c16="http://schemas.microsoft.com/office/drawing/2014/chart" uri="{C3380CC4-5D6E-409C-BE32-E72D297353CC}">
              <c16:uniqueId val="{00000000-EC69-4F79-8AC6-1BDC50E47F2C}"/>
            </c:ext>
          </c:extLst>
        </c:ser>
        <c:dLbls>
          <c:dLblPos val="inEnd"/>
          <c:showLegendKey val="0"/>
          <c:showVal val="1"/>
          <c:showCatName val="0"/>
          <c:showSerName val="0"/>
          <c:showPercent val="0"/>
          <c:showBubbleSize val="0"/>
        </c:dLbls>
        <c:gapWidth val="182"/>
        <c:axId val="17101983"/>
        <c:axId val="17104383"/>
      </c:barChart>
      <c:catAx>
        <c:axId val="171019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104383"/>
        <c:crosses val="autoZero"/>
        <c:auto val="1"/>
        <c:lblAlgn val="ctr"/>
        <c:lblOffset val="100"/>
        <c:noMultiLvlLbl val="0"/>
      </c:catAx>
      <c:valAx>
        <c:axId val="17104383"/>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a:t>
                </a:r>
                <a:r>
                  <a:rPr lang="en-GB" baseline="0"/>
                  <a:t> billion)</a:t>
                </a:r>
                <a:endParaRPr lang="en-GB"/>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GB"/>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10198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dLbls>
          <c:showLegendKey val="0"/>
          <c:showVal val="0"/>
          <c:showCatName val="0"/>
          <c:showSerName val="0"/>
          <c:showPercent val="0"/>
          <c:showBubbleSize val="0"/>
        </c:dLbls>
        <c:gapWidth val="219"/>
        <c:overlap val="-27"/>
        <c:axId val="409297168"/>
        <c:axId val="409298128"/>
      </c:barChart>
      <c:catAx>
        <c:axId val="409297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298128"/>
        <c:crosses val="autoZero"/>
        <c:auto val="1"/>
        <c:lblAlgn val="ctr"/>
        <c:lblOffset val="100"/>
        <c:noMultiLvlLbl val="0"/>
      </c:catAx>
      <c:valAx>
        <c:axId val="4092981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9297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v>Series1</c:v>
          </c:tx>
          <c:spPr>
            <a:solidFill>
              <a:schemeClr val="accent1"/>
            </a:solidFill>
            <a:ln>
              <a:noFill/>
            </a:ln>
            <a:effectLst/>
          </c:spPr>
          <c:invertIfNegative val="0"/>
          <c:cat>
            <c:strLit>
              <c:ptCount val="3"/>
              <c:pt idx="0">
                <c:v>2021</c:v>
              </c:pt>
              <c:pt idx="1">
                <c:v>2022</c:v>
              </c:pt>
              <c:pt idx="2">
                <c:v>2023</c:v>
              </c:pt>
            </c:strLit>
          </c:cat>
          <c:val>
            <c:numLit>
              <c:formatCode>General</c:formatCode>
              <c:ptCount val="3"/>
              <c:pt idx="0">
                <c:v>21212.600000000009</c:v>
              </c:pt>
              <c:pt idx="1">
                <c:v>26160.30000000001</c:v>
              </c:pt>
              <c:pt idx="2">
                <c:v>29441.999999999996</c:v>
              </c:pt>
            </c:numLit>
          </c:val>
          <c:extLst>
            <c:ext xmlns:c16="http://schemas.microsoft.com/office/drawing/2014/chart" uri="{C3380CC4-5D6E-409C-BE32-E72D297353CC}">
              <c16:uniqueId val="{00000002-698B-454E-BE63-43FD0F775788}"/>
            </c:ext>
          </c:extLst>
        </c:ser>
        <c:dLbls>
          <c:showLegendKey val="0"/>
          <c:showVal val="0"/>
          <c:showCatName val="0"/>
          <c:showSerName val="0"/>
          <c:showPercent val="0"/>
          <c:showBubbleSize val="0"/>
        </c:dLbls>
        <c:gapWidth val="219"/>
        <c:overlap val="-27"/>
        <c:axId val="417412016"/>
        <c:axId val="417418256"/>
      </c:barChart>
      <c:catAx>
        <c:axId val="417412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418256"/>
        <c:crosses val="autoZero"/>
        <c:auto val="1"/>
        <c:lblAlgn val="ctr"/>
        <c:lblOffset val="100"/>
        <c:noMultiLvlLbl val="0"/>
      </c:catAx>
      <c:valAx>
        <c:axId val="417418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174120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 Institution-by-institution comparison: Aggregate figures vs. disaggregated figures of total climate finance (2021-2023)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1"/>
          <c:order val="0"/>
          <c:tx>
            <c:strRef>
              <c:f>Analysis!$Q$5</c:f>
              <c:strCache>
                <c:ptCount val="1"/>
                <c:pt idx="0">
                  <c:v>Disaggregated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Analysis!$O$6:$O$16</c:f>
              <c:strCache>
                <c:ptCount val="11"/>
                <c:pt idx="0">
                  <c:v>NDB</c:v>
                </c:pt>
                <c:pt idx="1">
                  <c:v>CEB</c:v>
                </c:pt>
                <c:pt idx="2">
                  <c:v>IsDB</c:v>
                </c:pt>
                <c:pt idx="3">
                  <c:v>IDB Invest</c:v>
                </c:pt>
                <c:pt idx="4">
                  <c:v>AIIB</c:v>
                </c:pt>
                <c:pt idx="5">
                  <c:v>AfDB</c:v>
                </c:pt>
                <c:pt idx="6">
                  <c:v>IDB</c:v>
                </c:pt>
                <c:pt idx="7">
                  <c:v>EBRD</c:v>
                </c:pt>
                <c:pt idx="8">
                  <c:v>AsDB</c:v>
                </c:pt>
                <c:pt idx="9">
                  <c:v>WBG</c:v>
                </c:pt>
                <c:pt idx="10">
                  <c:v>EIB</c:v>
                </c:pt>
              </c:strCache>
            </c:strRef>
          </c:cat>
          <c:val>
            <c:numRef>
              <c:f>Analysis!$Q$6:$Q$16</c:f>
              <c:numCache>
                <c:formatCode>0.0</c:formatCode>
                <c:ptCount val="11"/>
                <c:pt idx="0">
                  <c:v>0</c:v>
                </c:pt>
                <c:pt idx="1">
                  <c:v>0</c:v>
                </c:pt>
                <c:pt idx="2">
                  <c:v>0</c:v>
                </c:pt>
                <c:pt idx="3">
                  <c:v>0</c:v>
                </c:pt>
                <c:pt idx="4">
                  <c:v>6.4033921592999992</c:v>
                </c:pt>
                <c:pt idx="5">
                  <c:v>0</c:v>
                </c:pt>
                <c:pt idx="6">
                  <c:v>16.422963580958399</c:v>
                </c:pt>
                <c:pt idx="7">
                  <c:v>17.518900000000002</c:v>
                </c:pt>
                <c:pt idx="8">
                  <c:v>22.622358195085937</c:v>
                </c:pt>
                <c:pt idx="9">
                  <c:v>76.814899999999994</c:v>
                </c:pt>
                <c:pt idx="10">
                  <c:v>113.43145509491876</c:v>
                </c:pt>
              </c:numCache>
            </c:numRef>
          </c:val>
          <c:extLst>
            <c:ext xmlns:c16="http://schemas.microsoft.com/office/drawing/2014/chart" uri="{C3380CC4-5D6E-409C-BE32-E72D297353CC}">
              <c16:uniqueId val="{00000001-BA81-474D-A31B-04B1896F9C2C}"/>
            </c:ext>
          </c:extLst>
        </c:ser>
        <c:ser>
          <c:idx val="0"/>
          <c:order val="1"/>
          <c:tx>
            <c:strRef>
              <c:f>Analysis!$P$5</c:f>
              <c:strCache>
                <c:ptCount val="1"/>
                <c:pt idx="0">
                  <c:v>MDB Joint Report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Analysis!$O$6:$O$16</c:f>
              <c:strCache>
                <c:ptCount val="11"/>
                <c:pt idx="0">
                  <c:v>NDB</c:v>
                </c:pt>
                <c:pt idx="1">
                  <c:v>CEB</c:v>
                </c:pt>
                <c:pt idx="2">
                  <c:v>IsDB</c:v>
                </c:pt>
                <c:pt idx="3">
                  <c:v>IDB Invest</c:v>
                </c:pt>
                <c:pt idx="4">
                  <c:v>AIIB</c:v>
                </c:pt>
                <c:pt idx="5">
                  <c:v>AfDB</c:v>
                </c:pt>
                <c:pt idx="6">
                  <c:v>IDB</c:v>
                </c:pt>
                <c:pt idx="7">
                  <c:v>EBRD</c:v>
                </c:pt>
                <c:pt idx="8">
                  <c:v>AsDB</c:v>
                </c:pt>
                <c:pt idx="9">
                  <c:v>WBG</c:v>
                </c:pt>
                <c:pt idx="10">
                  <c:v>EIB</c:v>
                </c:pt>
              </c:strCache>
            </c:strRef>
          </c:cat>
          <c:val>
            <c:numRef>
              <c:f>Analysis!$P$6:$P$16</c:f>
              <c:numCache>
                <c:formatCode>0.0</c:formatCode>
                <c:ptCount val="11"/>
                <c:pt idx="0">
                  <c:v>1.573</c:v>
                </c:pt>
                <c:pt idx="1">
                  <c:v>1.877</c:v>
                </c:pt>
                <c:pt idx="2">
                  <c:v>3.8319999999999999</c:v>
                </c:pt>
                <c:pt idx="3">
                  <c:v>3.8580000000000001</c:v>
                </c:pt>
                <c:pt idx="4">
                  <c:v>8.6590000000000007</c:v>
                </c:pt>
                <c:pt idx="5">
                  <c:v>11.929</c:v>
                </c:pt>
                <c:pt idx="6">
                  <c:v>16.463000000000001</c:v>
                </c:pt>
                <c:pt idx="7">
                  <c:v>20.597999999999999</c:v>
                </c:pt>
                <c:pt idx="8">
                  <c:v>22.622</c:v>
                </c:pt>
                <c:pt idx="9">
                  <c:v>101.265</c:v>
                </c:pt>
                <c:pt idx="10">
                  <c:v>114.654</c:v>
                </c:pt>
              </c:numCache>
            </c:numRef>
          </c:val>
          <c:extLst>
            <c:ext xmlns:c16="http://schemas.microsoft.com/office/drawing/2014/chart" uri="{C3380CC4-5D6E-409C-BE32-E72D297353CC}">
              <c16:uniqueId val="{00000000-BA81-474D-A31B-04B1896F9C2C}"/>
            </c:ext>
          </c:extLst>
        </c:ser>
        <c:dLbls>
          <c:dLblPos val="outEnd"/>
          <c:showLegendKey val="0"/>
          <c:showVal val="1"/>
          <c:showCatName val="0"/>
          <c:showSerName val="0"/>
          <c:showPercent val="0"/>
          <c:showBubbleSize val="0"/>
        </c:dLbls>
        <c:gapWidth val="182"/>
        <c:axId val="35871504"/>
        <c:axId val="35871984"/>
      </c:barChart>
      <c:catAx>
        <c:axId val="35871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871984"/>
        <c:crosses val="autoZero"/>
        <c:auto val="1"/>
        <c:lblAlgn val="ctr"/>
        <c:lblOffset val="100"/>
        <c:noMultiLvlLbl val="0"/>
      </c:catAx>
      <c:valAx>
        <c:axId val="358719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billion)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8715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sz="1400" b="1" i="0" u="none" strike="noStrike" baseline="0"/>
              <a:t>AIIB Climate Finance Totals: Joint Reported vs. Disaggregated (2021–2023)</a:t>
            </a:r>
            <a:endParaRPr lang="en-GB"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GB"/>
        </a:p>
      </c:txPr>
    </c:title>
    <c:autoTitleDeleted val="0"/>
    <c:plotArea>
      <c:layout/>
      <c:barChart>
        <c:barDir val="col"/>
        <c:grouping val="clustered"/>
        <c:varyColors val="0"/>
        <c:ser>
          <c:idx val="0"/>
          <c:order val="0"/>
          <c:tx>
            <c:strRef>
              <c:f>Analysis!$C$22</c:f>
              <c:strCache>
                <c:ptCount val="1"/>
                <c:pt idx="0">
                  <c:v>MDB Joint Report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Analysis!$B$23:$B$25</c:f>
              <c:numCache>
                <c:formatCode>General</c:formatCode>
                <c:ptCount val="3"/>
                <c:pt idx="0">
                  <c:v>2021</c:v>
                </c:pt>
                <c:pt idx="1">
                  <c:v>2022</c:v>
                </c:pt>
                <c:pt idx="2">
                  <c:v>2023</c:v>
                </c:pt>
              </c:numCache>
            </c:numRef>
          </c:cat>
          <c:val>
            <c:numRef>
              <c:f>Analysis!$C$23:$C$25</c:f>
              <c:numCache>
                <c:formatCode>General</c:formatCode>
                <c:ptCount val="3"/>
                <c:pt idx="0">
                  <c:v>2834</c:v>
                </c:pt>
                <c:pt idx="1">
                  <c:v>2391</c:v>
                </c:pt>
                <c:pt idx="2">
                  <c:v>3434</c:v>
                </c:pt>
              </c:numCache>
            </c:numRef>
          </c:val>
          <c:extLst>
            <c:ext xmlns:c16="http://schemas.microsoft.com/office/drawing/2014/chart" uri="{C3380CC4-5D6E-409C-BE32-E72D297353CC}">
              <c16:uniqueId val="{00000000-4319-4498-B10D-7B1D599410F6}"/>
            </c:ext>
          </c:extLst>
        </c:ser>
        <c:ser>
          <c:idx val="1"/>
          <c:order val="1"/>
          <c:tx>
            <c:strRef>
              <c:f>Analysis!$D$22</c:f>
              <c:strCache>
                <c:ptCount val="1"/>
                <c:pt idx="0">
                  <c:v>Disaggregated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Analysis!$B$23:$B$25</c:f>
              <c:numCache>
                <c:formatCode>General</c:formatCode>
                <c:ptCount val="3"/>
                <c:pt idx="0">
                  <c:v>2021</c:v>
                </c:pt>
                <c:pt idx="1">
                  <c:v>2022</c:v>
                </c:pt>
                <c:pt idx="2">
                  <c:v>2023</c:v>
                </c:pt>
              </c:numCache>
            </c:numRef>
          </c:cat>
          <c:val>
            <c:numRef>
              <c:f>Analysis!$D$23:$D$25</c:f>
              <c:numCache>
                <c:formatCode>0</c:formatCode>
                <c:ptCount val="3"/>
                <c:pt idx="0">
                  <c:v>2682.5211439999998</c:v>
                </c:pt>
                <c:pt idx="1">
                  <c:v>1718.8480537</c:v>
                </c:pt>
                <c:pt idx="2">
                  <c:v>2002.0229616000001</c:v>
                </c:pt>
              </c:numCache>
            </c:numRef>
          </c:val>
          <c:extLst>
            <c:ext xmlns:c16="http://schemas.microsoft.com/office/drawing/2014/chart" uri="{C3380CC4-5D6E-409C-BE32-E72D297353CC}">
              <c16:uniqueId val="{00000001-4319-4498-B10D-7B1D599410F6}"/>
            </c:ext>
          </c:extLst>
        </c:ser>
        <c:dLbls>
          <c:dLblPos val="outEnd"/>
          <c:showLegendKey val="0"/>
          <c:showVal val="1"/>
          <c:showCatName val="0"/>
          <c:showSerName val="0"/>
          <c:showPercent val="0"/>
          <c:showBubbleSize val="0"/>
        </c:dLbls>
        <c:gapWidth val="219"/>
        <c:overlap val="-27"/>
        <c:axId val="948492191"/>
        <c:axId val="948487871"/>
      </c:barChart>
      <c:catAx>
        <c:axId val="9484921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8487871"/>
        <c:crosses val="autoZero"/>
        <c:auto val="1"/>
        <c:lblAlgn val="ctr"/>
        <c:lblOffset val="100"/>
        <c:noMultiLvlLbl val="0"/>
      </c:catAx>
      <c:valAx>
        <c:axId val="94848787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4849219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WBG Climate Finance Totals: Joint Reported vs. Disaggregated (2021–2023)</a:t>
            </a:r>
          </a:p>
        </c:rich>
      </c:tx>
      <c:overlay val="0"/>
      <c:spPr>
        <a:noFill/>
        <a:ln>
          <a:noFill/>
        </a:ln>
        <a:effectLst/>
      </c:spPr>
      <c:txPr>
        <a:bodyPr rot="0" spcFirstLastPara="1" vertOverflow="ellipsis" vert="horz" wrap="square" anchor="ctr" anchorCtr="1"/>
        <a:lstStyle/>
        <a:p>
          <a:pPr algn="ctr" rtl="0">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Analysis!$T$22</c:f>
              <c:strCache>
                <c:ptCount val="1"/>
                <c:pt idx="0">
                  <c:v>MDB Joint Report (WBG)</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Analysis!$S$23:$S$25</c:f>
              <c:numCache>
                <c:formatCode>General</c:formatCode>
                <c:ptCount val="3"/>
                <c:pt idx="0">
                  <c:v>2021</c:v>
                </c:pt>
                <c:pt idx="1">
                  <c:v>2022</c:v>
                </c:pt>
                <c:pt idx="2">
                  <c:v>2023</c:v>
                </c:pt>
              </c:numCache>
            </c:numRef>
          </c:cat>
          <c:val>
            <c:numRef>
              <c:f>Analysis!$T$23:$T$25</c:f>
              <c:numCache>
                <c:formatCode>General</c:formatCode>
                <c:ptCount val="3"/>
                <c:pt idx="0">
                  <c:v>28479</c:v>
                </c:pt>
                <c:pt idx="1">
                  <c:v>33085</c:v>
                </c:pt>
                <c:pt idx="2">
                  <c:v>39701</c:v>
                </c:pt>
              </c:numCache>
            </c:numRef>
          </c:val>
          <c:extLst>
            <c:ext xmlns:c16="http://schemas.microsoft.com/office/drawing/2014/chart" uri="{C3380CC4-5D6E-409C-BE32-E72D297353CC}">
              <c16:uniqueId val="{00000000-0818-43B1-A61C-F0FC02F67958}"/>
            </c:ext>
          </c:extLst>
        </c:ser>
        <c:ser>
          <c:idx val="1"/>
          <c:order val="1"/>
          <c:tx>
            <c:strRef>
              <c:f>Analysis!$U$22</c:f>
              <c:strCache>
                <c:ptCount val="1"/>
                <c:pt idx="0">
                  <c:v>MDB Joint Report (IBRD IDA)</c:v>
                </c:pt>
              </c:strCache>
            </c:strRef>
          </c:tx>
          <c:spPr>
            <a:solidFill>
              <a:schemeClr val="accent2"/>
            </a:solidFill>
            <a:ln>
              <a:noFill/>
            </a:ln>
            <a:effectLst/>
          </c:spPr>
          <c:invertIfNegative val="0"/>
          <c:dLbls>
            <c:dLbl>
              <c:idx val="0"/>
              <c:tx>
                <c:rich>
                  <a:bodyPr/>
                  <a:lstStyle/>
                  <a:p>
                    <a:r>
                      <a:rPr lang="en-US"/>
                      <a:t>N/A</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818-43B1-A61C-F0FC02F67958}"/>
                </c:ext>
              </c:extLst>
            </c:dLbl>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Analysis!$S$23:$S$25</c:f>
              <c:numCache>
                <c:formatCode>General</c:formatCode>
                <c:ptCount val="3"/>
                <c:pt idx="0">
                  <c:v>2021</c:v>
                </c:pt>
                <c:pt idx="1">
                  <c:v>2022</c:v>
                </c:pt>
                <c:pt idx="2">
                  <c:v>2023</c:v>
                </c:pt>
              </c:numCache>
            </c:numRef>
          </c:cat>
          <c:val>
            <c:numRef>
              <c:f>Analysis!$U$23:$U$25</c:f>
              <c:numCache>
                <c:formatCode>General</c:formatCode>
                <c:ptCount val="3"/>
                <c:pt idx="0">
                  <c:v>0</c:v>
                </c:pt>
                <c:pt idx="1">
                  <c:v>26196</c:v>
                </c:pt>
                <c:pt idx="2">
                  <c:v>30541</c:v>
                </c:pt>
              </c:numCache>
            </c:numRef>
          </c:val>
          <c:extLst>
            <c:ext xmlns:c16="http://schemas.microsoft.com/office/drawing/2014/chart" uri="{C3380CC4-5D6E-409C-BE32-E72D297353CC}">
              <c16:uniqueId val="{00000001-0818-43B1-A61C-F0FC02F67958}"/>
            </c:ext>
          </c:extLst>
        </c:ser>
        <c:ser>
          <c:idx val="2"/>
          <c:order val="2"/>
          <c:tx>
            <c:strRef>
              <c:f>Analysis!$V$22</c:f>
              <c:strCache>
                <c:ptCount val="1"/>
                <c:pt idx="0">
                  <c:v>Disaggregated (IBRD/IDA)</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Analysis!$S$23:$S$25</c:f>
              <c:numCache>
                <c:formatCode>General</c:formatCode>
                <c:ptCount val="3"/>
                <c:pt idx="0">
                  <c:v>2021</c:v>
                </c:pt>
                <c:pt idx="1">
                  <c:v>2022</c:v>
                </c:pt>
                <c:pt idx="2">
                  <c:v>2023</c:v>
                </c:pt>
              </c:numCache>
            </c:numRef>
          </c:cat>
          <c:val>
            <c:numRef>
              <c:f>Analysis!$V$23:$V$25</c:f>
              <c:numCache>
                <c:formatCode>0</c:formatCode>
                <c:ptCount val="3"/>
                <c:pt idx="0">
                  <c:v>21212.6</c:v>
                </c:pt>
                <c:pt idx="1">
                  <c:v>26160.30000000001</c:v>
                </c:pt>
                <c:pt idx="2">
                  <c:v>29441.999999999985</c:v>
                </c:pt>
              </c:numCache>
            </c:numRef>
          </c:val>
          <c:extLst>
            <c:ext xmlns:c16="http://schemas.microsoft.com/office/drawing/2014/chart" uri="{C3380CC4-5D6E-409C-BE32-E72D297353CC}">
              <c16:uniqueId val="{00000002-0818-43B1-A61C-F0FC02F67958}"/>
            </c:ext>
          </c:extLst>
        </c:ser>
        <c:dLbls>
          <c:dLblPos val="outEnd"/>
          <c:showLegendKey val="0"/>
          <c:showVal val="1"/>
          <c:showCatName val="0"/>
          <c:showSerName val="0"/>
          <c:showPercent val="0"/>
          <c:showBubbleSize val="0"/>
        </c:dLbls>
        <c:gapWidth val="219"/>
        <c:overlap val="-27"/>
        <c:axId val="893157167"/>
        <c:axId val="893149967"/>
      </c:barChart>
      <c:catAx>
        <c:axId val="893157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93149967"/>
        <c:crosses val="autoZero"/>
        <c:auto val="1"/>
        <c:lblAlgn val="ctr"/>
        <c:lblOffset val="100"/>
        <c:noMultiLvlLbl val="0"/>
      </c:catAx>
      <c:valAx>
        <c:axId val="89314996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931571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EBRD Climate Finance Totals: Joint Reported vs. Disaggregated (2021–2023)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Analysis!$L$22</c:f>
              <c:strCache>
                <c:ptCount val="1"/>
                <c:pt idx="0">
                  <c:v>MDB Joint Report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Analysis!$K$23:$K$25</c:f>
              <c:numCache>
                <c:formatCode>General</c:formatCode>
                <c:ptCount val="3"/>
                <c:pt idx="0">
                  <c:v>2021</c:v>
                </c:pt>
                <c:pt idx="1">
                  <c:v>2022</c:v>
                </c:pt>
                <c:pt idx="2">
                  <c:v>2023</c:v>
                </c:pt>
              </c:numCache>
            </c:numRef>
          </c:cat>
          <c:val>
            <c:numRef>
              <c:f>Analysis!$L$23:$L$25</c:f>
              <c:numCache>
                <c:formatCode>General</c:formatCode>
                <c:ptCount val="3"/>
                <c:pt idx="0">
                  <c:v>6376</c:v>
                </c:pt>
                <c:pt idx="1">
                  <c:v>6758</c:v>
                </c:pt>
                <c:pt idx="2">
                  <c:v>7464</c:v>
                </c:pt>
              </c:numCache>
            </c:numRef>
          </c:val>
          <c:extLst>
            <c:ext xmlns:c16="http://schemas.microsoft.com/office/drawing/2014/chart" uri="{C3380CC4-5D6E-409C-BE32-E72D297353CC}">
              <c16:uniqueId val="{00000000-EDEA-4C1E-BE0A-FB5EE9D31A08}"/>
            </c:ext>
          </c:extLst>
        </c:ser>
        <c:ser>
          <c:idx val="1"/>
          <c:order val="1"/>
          <c:tx>
            <c:strRef>
              <c:f>Analysis!$M$22</c:f>
              <c:strCache>
                <c:ptCount val="1"/>
                <c:pt idx="0">
                  <c:v>Disaggregated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Analysis!$K$23:$K$25</c:f>
              <c:numCache>
                <c:formatCode>General</c:formatCode>
                <c:ptCount val="3"/>
                <c:pt idx="0">
                  <c:v>2021</c:v>
                </c:pt>
                <c:pt idx="1">
                  <c:v>2022</c:v>
                </c:pt>
                <c:pt idx="2">
                  <c:v>2023</c:v>
                </c:pt>
              </c:numCache>
            </c:numRef>
          </c:cat>
          <c:val>
            <c:numRef>
              <c:f>Analysis!$M$23:$M$25</c:f>
              <c:numCache>
                <c:formatCode>0</c:formatCode>
                <c:ptCount val="3"/>
                <c:pt idx="0">
                  <c:v>5141.9999999999982</c:v>
                </c:pt>
                <c:pt idx="1">
                  <c:v>6013.7000000000044</c:v>
                </c:pt>
                <c:pt idx="2">
                  <c:v>6363.199999999998</c:v>
                </c:pt>
              </c:numCache>
            </c:numRef>
          </c:val>
          <c:extLst>
            <c:ext xmlns:c16="http://schemas.microsoft.com/office/drawing/2014/chart" uri="{C3380CC4-5D6E-409C-BE32-E72D297353CC}">
              <c16:uniqueId val="{00000001-EDEA-4C1E-BE0A-FB5EE9D31A08}"/>
            </c:ext>
          </c:extLst>
        </c:ser>
        <c:dLbls>
          <c:dLblPos val="outEnd"/>
          <c:showLegendKey val="0"/>
          <c:showVal val="1"/>
          <c:showCatName val="0"/>
          <c:showSerName val="0"/>
          <c:showPercent val="0"/>
          <c:showBubbleSize val="0"/>
        </c:dLbls>
        <c:gapWidth val="219"/>
        <c:overlap val="-27"/>
        <c:axId val="851715759"/>
        <c:axId val="851720079"/>
      </c:barChart>
      <c:catAx>
        <c:axId val="85171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1720079"/>
        <c:crosses val="autoZero"/>
        <c:auto val="1"/>
        <c:lblAlgn val="ctr"/>
        <c:lblOffset val="100"/>
        <c:noMultiLvlLbl val="0"/>
      </c:catAx>
      <c:valAx>
        <c:axId val="8517200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17157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IDB Climate Finance Totals: Joint Reported vs. Disaggregated (2021–2023)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Analysis!$P$22</c:f>
              <c:strCache>
                <c:ptCount val="1"/>
                <c:pt idx="0">
                  <c:v>MDB Joint Report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Analysis!$O$23:$O$25</c:f>
              <c:numCache>
                <c:formatCode>General</c:formatCode>
                <c:ptCount val="3"/>
                <c:pt idx="0">
                  <c:v>2021</c:v>
                </c:pt>
                <c:pt idx="1">
                  <c:v>2022</c:v>
                </c:pt>
                <c:pt idx="2">
                  <c:v>2023</c:v>
                </c:pt>
              </c:numCache>
            </c:numRef>
          </c:cat>
          <c:val>
            <c:numRef>
              <c:f>Analysis!$P$23:$P$25</c:f>
              <c:numCache>
                <c:formatCode>General</c:formatCode>
                <c:ptCount val="3"/>
                <c:pt idx="0">
                  <c:v>4500</c:v>
                </c:pt>
                <c:pt idx="1">
                  <c:v>5900</c:v>
                </c:pt>
                <c:pt idx="2">
                  <c:v>6063</c:v>
                </c:pt>
              </c:numCache>
            </c:numRef>
          </c:val>
          <c:extLst>
            <c:ext xmlns:c16="http://schemas.microsoft.com/office/drawing/2014/chart" uri="{C3380CC4-5D6E-409C-BE32-E72D297353CC}">
              <c16:uniqueId val="{00000000-FBDC-41AE-8F67-4CAC0D159158}"/>
            </c:ext>
          </c:extLst>
        </c:ser>
        <c:ser>
          <c:idx val="1"/>
          <c:order val="1"/>
          <c:tx>
            <c:strRef>
              <c:f>Analysis!$Q$22</c:f>
              <c:strCache>
                <c:ptCount val="1"/>
                <c:pt idx="0">
                  <c:v>Disaggregated</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Analysis!$O$23:$O$25</c:f>
              <c:numCache>
                <c:formatCode>General</c:formatCode>
                <c:ptCount val="3"/>
                <c:pt idx="0">
                  <c:v>2021</c:v>
                </c:pt>
                <c:pt idx="1">
                  <c:v>2022</c:v>
                </c:pt>
                <c:pt idx="2">
                  <c:v>2023</c:v>
                </c:pt>
              </c:numCache>
            </c:numRef>
          </c:cat>
          <c:val>
            <c:numRef>
              <c:f>Analysis!$Q$23:$Q$25</c:f>
              <c:numCache>
                <c:formatCode>0</c:formatCode>
                <c:ptCount val="3"/>
                <c:pt idx="0">
                  <c:v>4463.8818707255996</c:v>
                </c:pt>
                <c:pt idx="1">
                  <c:v>5895.5293800527961</c:v>
                </c:pt>
                <c:pt idx="2">
                  <c:v>6063.5523301800049</c:v>
                </c:pt>
              </c:numCache>
            </c:numRef>
          </c:val>
          <c:extLst>
            <c:ext xmlns:c16="http://schemas.microsoft.com/office/drawing/2014/chart" uri="{C3380CC4-5D6E-409C-BE32-E72D297353CC}">
              <c16:uniqueId val="{00000001-FBDC-41AE-8F67-4CAC0D159158}"/>
            </c:ext>
          </c:extLst>
        </c:ser>
        <c:dLbls>
          <c:dLblPos val="outEnd"/>
          <c:showLegendKey val="0"/>
          <c:showVal val="1"/>
          <c:showCatName val="0"/>
          <c:showSerName val="0"/>
          <c:showPercent val="0"/>
          <c:showBubbleSize val="0"/>
        </c:dLbls>
        <c:gapWidth val="219"/>
        <c:overlap val="-27"/>
        <c:axId val="531911055"/>
        <c:axId val="531916815"/>
      </c:barChart>
      <c:catAx>
        <c:axId val="531911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1916815"/>
        <c:crosses val="autoZero"/>
        <c:auto val="1"/>
        <c:lblAlgn val="ctr"/>
        <c:lblOffset val="100"/>
        <c:noMultiLvlLbl val="0"/>
      </c:catAx>
      <c:valAx>
        <c:axId val="531916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31911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AsDB Climate Finance Totals: Joint Reported vs. Disaggregated (2021–2023)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Analysis!$H$22</c:f>
              <c:strCache>
                <c:ptCount val="1"/>
                <c:pt idx="0">
                  <c:v>MDB Joint Report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Analysis!$G$23:$G$25</c:f>
              <c:numCache>
                <c:formatCode>General</c:formatCode>
                <c:ptCount val="3"/>
                <c:pt idx="0">
                  <c:v>2021</c:v>
                </c:pt>
                <c:pt idx="1">
                  <c:v>2022</c:v>
                </c:pt>
                <c:pt idx="2">
                  <c:v>2023</c:v>
                </c:pt>
              </c:numCache>
            </c:numRef>
          </c:cat>
          <c:val>
            <c:numRef>
              <c:f>Analysis!$H$23:$H$25</c:f>
              <c:numCache>
                <c:formatCode>General</c:formatCode>
                <c:ptCount val="3"/>
                <c:pt idx="0">
                  <c:v>4766</c:v>
                </c:pt>
                <c:pt idx="1">
                  <c:v>7110</c:v>
                </c:pt>
                <c:pt idx="2">
                  <c:v>10746</c:v>
                </c:pt>
              </c:numCache>
            </c:numRef>
          </c:val>
          <c:extLst>
            <c:ext xmlns:c16="http://schemas.microsoft.com/office/drawing/2014/chart" uri="{C3380CC4-5D6E-409C-BE32-E72D297353CC}">
              <c16:uniqueId val="{00000000-FCBB-471F-BD87-C0D780234E4A}"/>
            </c:ext>
          </c:extLst>
        </c:ser>
        <c:ser>
          <c:idx val="1"/>
          <c:order val="1"/>
          <c:tx>
            <c:strRef>
              <c:f>Analysis!$I$22</c:f>
              <c:strCache>
                <c:ptCount val="1"/>
                <c:pt idx="0">
                  <c:v>Disaggregated</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Analysis!$G$23:$G$25</c:f>
              <c:numCache>
                <c:formatCode>General</c:formatCode>
                <c:ptCount val="3"/>
                <c:pt idx="0">
                  <c:v>2021</c:v>
                </c:pt>
                <c:pt idx="1">
                  <c:v>2022</c:v>
                </c:pt>
                <c:pt idx="2">
                  <c:v>2023</c:v>
                </c:pt>
              </c:numCache>
            </c:numRef>
          </c:cat>
          <c:val>
            <c:numRef>
              <c:f>Analysis!$I$23:$I$25</c:f>
              <c:numCache>
                <c:formatCode>0</c:formatCode>
                <c:ptCount val="3"/>
                <c:pt idx="0">
                  <c:v>4765.9300559279445</c:v>
                </c:pt>
                <c:pt idx="1">
                  <c:v>7109.8748869059409</c:v>
                </c:pt>
                <c:pt idx="2">
                  <c:v>10746.553252252052</c:v>
                </c:pt>
              </c:numCache>
            </c:numRef>
          </c:val>
          <c:extLst>
            <c:ext xmlns:c16="http://schemas.microsoft.com/office/drawing/2014/chart" uri="{C3380CC4-5D6E-409C-BE32-E72D297353CC}">
              <c16:uniqueId val="{00000001-FCBB-471F-BD87-C0D780234E4A}"/>
            </c:ext>
          </c:extLst>
        </c:ser>
        <c:dLbls>
          <c:dLblPos val="outEnd"/>
          <c:showLegendKey val="0"/>
          <c:showVal val="1"/>
          <c:showCatName val="0"/>
          <c:showSerName val="0"/>
          <c:showPercent val="0"/>
          <c:showBubbleSize val="0"/>
        </c:dLbls>
        <c:gapWidth val="219"/>
        <c:overlap val="-27"/>
        <c:axId val="851712879"/>
        <c:axId val="851697039"/>
      </c:barChart>
      <c:catAx>
        <c:axId val="851712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1697039"/>
        <c:crosses val="autoZero"/>
        <c:auto val="1"/>
        <c:lblAlgn val="ctr"/>
        <c:lblOffset val="100"/>
        <c:noMultiLvlLbl val="0"/>
      </c:catAx>
      <c:valAx>
        <c:axId val="851697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million)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17128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World Bank Group by institution: Aggregate figures vs. disaggregated figures of total climate finance (2022-2023)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clustered"/>
        <c:varyColors val="0"/>
        <c:ser>
          <c:idx val="1"/>
          <c:order val="0"/>
          <c:tx>
            <c:strRef>
              <c:f>Analysis!$Z$22</c:f>
              <c:strCache>
                <c:ptCount val="1"/>
                <c:pt idx="0">
                  <c:v>Disaggregated</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Analysis!$X$23:$X$25</c:f>
              <c:strCache>
                <c:ptCount val="3"/>
                <c:pt idx="0">
                  <c:v>MIGA</c:v>
                </c:pt>
                <c:pt idx="1">
                  <c:v>IFC</c:v>
                </c:pt>
                <c:pt idx="2">
                  <c:v>IBRD/IDA</c:v>
                </c:pt>
              </c:strCache>
            </c:strRef>
          </c:cat>
          <c:val>
            <c:numRef>
              <c:f>Analysis!$Z$23:$Z$25</c:f>
              <c:numCache>
                <c:formatCode>0.0</c:formatCode>
                <c:ptCount val="3"/>
                <c:pt idx="0">
                  <c:v>0</c:v>
                </c:pt>
                <c:pt idx="1">
                  <c:v>0</c:v>
                </c:pt>
                <c:pt idx="2">
                  <c:v>55.602299999999993</c:v>
                </c:pt>
              </c:numCache>
            </c:numRef>
          </c:val>
          <c:extLst>
            <c:ext xmlns:c16="http://schemas.microsoft.com/office/drawing/2014/chart" uri="{C3380CC4-5D6E-409C-BE32-E72D297353CC}">
              <c16:uniqueId val="{00000001-1D88-4A0A-9272-2D923F7FCAC4}"/>
            </c:ext>
          </c:extLst>
        </c:ser>
        <c:ser>
          <c:idx val="0"/>
          <c:order val="1"/>
          <c:tx>
            <c:strRef>
              <c:f>Analysis!$Y$22</c:f>
              <c:strCache>
                <c:ptCount val="1"/>
                <c:pt idx="0">
                  <c:v>MDB Joint Report</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Analysis!$X$23:$X$25</c:f>
              <c:strCache>
                <c:ptCount val="3"/>
                <c:pt idx="0">
                  <c:v>MIGA</c:v>
                </c:pt>
                <c:pt idx="1">
                  <c:v>IFC</c:v>
                </c:pt>
                <c:pt idx="2">
                  <c:v>IBRD/IDA</c:v>
                </c:pt>
              </c:strCache>
            </c:strRef>
          </c:cat>
          <c:val>
            <c:numRef>
              <c:f>Analysis!$Y$23:$Y$25</c:f>
              <c:numCache>
                <c:formatCode>0.0</c:formatCode>
                <c:ptCount val="3"/>
                <c:pt idx="0">
                  <c:v>2.6309999999999998</c:v>
                </c:pt>
                <c:pt idx="1">
                  <c:v>12.128</c:v>
                </c:pt>
                <c:pt idx="2">
                  <c:v>57.941000000000003</c:v>
                </c:pt>
              </c:numCache>
            </c:numRef>
          </c:val>
          <c:extLst>
            <c:ext xmlns:c16="http://schemas.microsoft.com/office/drawing/2014/chart" uri="{C3380CC4-5D6E-409C-BE32-E72D297353CC}">
              <c16:uniqueId val="{00000000-1D88-4A0A-9272-2D923F7FCAC4}"/>
            </c:ext>
          </c:extLst>
        </c:ser>
        <c:dLbls>
          <c:dLblPos val="outEnd"/>
          <c:showLegendKey val="0"/>
          <c:showVal val="1"/>
          <c:showCatName val="0"/>
          <c:showSerName val="0"/>
          <c:showPercent val="0"/>
          <c:showBubbleSize val="0"/>
        </c:dLbls>
        <c:gapWidth val="182"/>
        <c:axId val="1439454544"/>
        <c:axId val="1439455984"/>
      </c:barChart>
      <c:catAx>
        <c:axId val="14394545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39455984"/>
        <c:crosses val="autoZero"/>
        <c:auto val="1"/>
        <c:lblAlgn val="ctr"/>
        <c:lblOffset val="100"/>
        <c:noMultiLvlLbl val="0"/>
      </c:catAx>
      <c:valAx>
        <c:axId val="14394559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 finance reported (USD billion)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394545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b="1"/>
              <a:t>EIB Climate Finance Totals: Joint Reported vs. Disaggregated (2021–2023)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Analysis!$AC$22</c:f>
              <c:strCache>
                <c:ptCount val="1"/>
                <c:pt idx="0">
                  <c:v>MDB Joint Report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Analysis!$AB$23:$AB$25</c:f>
              <c:numCache>
                <c:formatCode>General</c:formatCode>
                <c:ptCount val="3"/>
                <c:pt idx="0">
                  <c:v>2021</c:v>
                </c:pt>
                <c:pt idx="1">
                  <c:v>2022</c:v>
                </c:pt>
                <c:pt idx="2">
                  <c:v>2023</c:v>
                </c:pt>
              </c:numCache>
            </c:numRef>
          </c:cat>
          <c:val>
            <c:numRef>
              <c:f>Analysis!$AC$23:$AC$25</c:f>
              <c:numCache>
                <c:formatCode>General</c:formatCode>
                <c:ptCount val="3"/>
                <c:pt idx="0">
                  <c:v>31505</c:v>
                </c:pt>
                <c:pt idx="1">
                  <c:v>37078</c:v>
                </c:pt>
                <c:pt idx="2">
                  <c:v>46071</c:v>
                </c:pt>
              </c:numCache>
            </c:numRef>
          </c:val>
          <c:extLst>
            <c:ext xmlns:c16="http://schemas.microsoft.com/office/drawing/2014/chart" uri="{C3380CC4-5D6E-409C-BE32-E72D297353CC}">
              <c16:uniqueId val="{00000000-3AEA-4B5B-BFF4-D673F4A85E30}"/>
            </c:ext>
          </c:extLst>
        </c:ser>
        <c:ser>
          <c:idx val="1"/>
          <c:order val="1"/>
          <c:tx>
            <c:strRef>
              <c:f>Analysis!$AD$22</c:f>
              <c:strCache>
                <c:ptCount val="1"/>
                <c:pt idx="0">
                  <c:v>Disaggregated (IBRD/IDA)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Analysis!$AB$23:$AB$25</c:f>
              <c:numCache>
                <c:formatCode>General</c:formatCode>
                <c:ptCount val="3"/>
                <c:pt idx="0">
                  <c:v>2021</c:v>
                </c:pt>
                <c:pt idx="1">
                  <c:v>2022</c:v>
                </c:pt>
                <c:pt idx="2">
                  <c:v>2023</c:v>
                </c:pt>
              </c:numCache>
            </c:numRef>
          </c:cat>
          <c:val>
            <c:numRef>
              <c:f>Analysis!$AD$23:$AD$25</c:f>
              <c:numCache>
                <c:formatCode>0</c:formatCode>
                <c:ptCount val="3"/>
                <c:pt idx="0">
                  <c:v>31289.39292999998</c:v>
                </c:pt>
                <c:pt idx="1">
                  <c:v>36966.93389999996</c:v>
                </c:pt>
                <c:pt idx="2">
                  <c:v>45175.128264918814</c:v>
                </c:pt>
              </c:numCache>
            </c:numRef>
          </c:val>
          <c:extLst>
            <c:ext xmlns:c16="http://schemas.microsoft.com/office/drawing/2014/chart" uri="{C3380CC4-5D6E-409C-BE32-E72D297353CC}">
              <c16:uniqueId val="{00000001-3AEA-4B5B-BFF4-D673F4A85E30}"/>
            </c:ext>
          </c:extLst>
        </c:ser>
        <c:dLbls>
          <c:dLblPos val="outEnd"/>
          <c:showLegendKey val="0"/>
          <c:showVal val="1"/>
          <c:showCatName val="0"/>
          <c:showSerName val="0"/>
          <c:showPercent val="0"/>
          <c:showBubbleSize val="0"/>
        </c:dLbls>
        <c:gapWidth val="219"/>
        <c:overlap val="-27"/>
        <c:axId val="1254262831"/>
        <c:axId val="1254268591"/>
      </c:barChart>
      <c:catAx>
        <c:axId val="12542628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54268591"/>
        <c:crosses val="autoZero"/>
        <c:auto val="1"/>
        <c:lblAlgn val="ctr"/>
        <c:lblOffset val="100"/>
        <c:noMultiLvlLbl val="0"/>
      </c:catAx>
      <c:valAx>
        <c:axId val="12542685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GB"/>
                  <a:t>Total climate</a:t>
                </a:r>
                <a:r>
                  <a:rPr lang="en-GB" baseline="0"/>
                  <a:t> finance reported (USD million)</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GB"/>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542628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1</xdr:col>
      <xdr:colOff>1</xdr:colOff>
      <xdr:row>27</xdr:row>
      <xdr:rowOff>4761</xdr:rowOff>
    </xdr:from>
    <xdr:to>
      <xdr:col>9</xdr:col>
      <xdr:colOff>1</xdr:colOff>
      <xdr:row>46</xdr:row>
      <xdr:rowOff>180975</xdr:rowOff>
    </xdr:to>
    <xdr:graphicFrame macro="">
      <xdr:nvGraphicFramePr>
        <xdr:cNvPr id="3" name="Chart 2">
          <a:extLst>
            <a:ext uri="{FF2B5EF4-FFF2-40B4-BE49-F238E27FC236}">
              <a16:creationId xmlns:a16="http://schemas.microsoft.com/office/drawing/2014/main" id="{0ABA5B0D-777F-3CAD-730E-97C515753F6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679</xdr:colOff>
      <xdr:row>27</xdr:row>
      <xdr:rowOff>678</xdr:rowOff>
    </xdr:from>
    <xdr:to>
      <xdr:col>19</xdr:col>
      <xdr:colOff>0</xdr:colOff>
      <xdr:row>65</xdr:row>
      <xdr:rowOff>180975</xdr:rowOff>
    </xdr:to>
    <xdr:graphicFrame macro="">
      <xdr:nvGraphicFramePr>
        <xdr:cNvPr id="4" name="Chart 3">
          <a:extLst>
            <a:ext uri="{FF2B5EF4-FFF2-40B4-BE49-F238E27FC236}">
              <a16:creationId xmlns:a16="http://schemas.microsoft.com/office/drawing/2014/main" id="{A62E7A83-B9A0-6380-CACB-F7F17298D7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609599</xdr:colOff>
      <xdr:row>67</xdr:row>
      <xdr:rowOff>4761</xdr:rowOff>
    </xdr:from>
    <xdr:to>
      <xdr:col>24</xdr:col>
      <xdr:colOff>28575</xdr:colOff>
      <xdr:row>85</xdr:row>
      <xdr:rowOff>9525</xdr:rowOff>
    </xdr:to>
    <xdr:graphicFrame macro="">
      <xdr:nvGraphicFramePr>
        <xdr:cNvPr id="2" name="Chart 1">
          <a:extLst>
            <a:ext uri="{FF2B5EF4-FFF2-40B4-BE49-F238E27FC236}">
              <a16:creationId xmlns:a16="http://schemas.microsoft.com/office/drawing/2014/main" id="{F483B93C-3B02-D6ED-0C36-8CDF4EF38C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66</xdr:row>
      <xdr:rowOff>180975</xdr:rowOff>
    </xdr:from>
    <xdr:to>
      <xdr:col>9</xdr:col>
      <xdr:colOff>9525</xdr:colOff>
      <xdr:row>85</xdr:row>
      <xdr:rowOff>0</xdr:rowOff>
    </xdr:to>
    <xdr:graphicFrame macro="">
      <xdr:nvGraphicFramePr>
        <xdr:cNvPr id="6" name="Chart 5">
          <a:extLst>
            <a:ext uri="{FF2B5EF4-FFF2-40B4-BE49-F238E27FC236}">
              <a16:creationId xmlns:a16="http://schemas.microsoft.com/office/drawing/2014/main" id="{5D2B27BA-3990-9FF2-8F9C-33A0B17F947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9524</xdr:colOff>
      <xdr:row>67</xdr:row>
      <xdr:rowOff>14286</xdr:rowOff>
    </xdr:from>
    <xdr:to>
      <xdr:col>17</xdr:col>
      <xdr:colOff>9524</xdr:colOff>
      <xdr:row>85</xdr:row>
      <xdr:rowOff>19049</xdr:rowOff>
    </xdr:to>
    <xdr:graphicFrame macro="">
      <xdr:nvGraphicFramePr>
        <xdr:cNvPr id="8" name="Chart 7">
          <a:extLst>
            <a:ext uri="{FF2B5EF4-FFF2-40B4-BE49-F238E27FC236}">
              <a16:creationId xmlns:a16="http://schemas.microsoft.com/office/drawing/2014/main" id="{B93D2DCB-A190-B7EA-FFCE-4DAD13E62E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86</xdr:row>
      <xdr:rowOff>4762</xdr:rowOff>
    </xdr:from>
    <xdr:to>
      <xdr:col>17</xdr:col>
      <xdr:colOff>9525</xdr:colOff>
      <xdr:row>103</xdr:row>
      <xdr:rowOff>0</xdr:rowOff>
    </xdr:to>
    <xdr:graphicFrame macro="">
      <xdr:nvGraphicFramePr>
        <xdr:cNvPr id="10" name="Chart 9">
          <a:extLst>
            <a:ext uri="{FF2B5EF4-FFF2-40B4-BE49-F238E27FC236}">
              <a16:creationId xmlns:a16="http://schemas.microsoft.com/office/drawing/2014/main" id="{74A69CA3-753F-9BD3-C199-DFEA5819AD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600074</xdr:colOff>
      <xdr:row>86</xdr:row>
      <xdr:rowOff>4761</xdr:rowOff>
    </xdr:from>
    <xdr:to>
      <xdr:col>8</xdr:col>
      <xdr:colOff>742949</xdr:colOff>
      <xdr:row>103</xdr:row>
      <xdr:rowOff>0</xdr:rowOff>
    </xdr:to>
    <xdr:graphicFrame macro="">
      <xdr:nvGraphicFramePr>
        <xdr:cNvPr id="11" name="Chart 10">
          <a:extLst>
            <a:ext uri="{FF2B5EF4-FFF2-40B4-BE49-F238E27FC236}">
              <a16:creationId xmlns:a16="http://schemas.microsoft.com/office/drawing/2014/main" id="{5FC54815-9CD1-4516-2845-9AA7DB49903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600075</xdr:colOff>
      <xdr:row>47</xdr:row>
      <xdr:rowOff>185737</xdr:rowOff>
    </xdr:from>
    <xdr:to>
      <xdr:col>9</xdr:col>
      <xdr:colOff>9525</xdr:colOff>
      <xdr:row>65</xdr:row>
      <xdr:rowOff>180975</xdr:rowOff>
    </xdr:to>
    <xdr:graphicFrame macro="">
      <xdr:nvGraphicFramePr>
        <xdr:cNvPr id="9" name="Chart 8">
          <a:extLst>
            <a:ext uri="{FF2B5EF4-FFF2-40B4-BE49-F238E27FC236}">
              <a16:creationId xmlns:a16="http://schemas.microsoft.com/office/drawing/2014/main" id="{5D5528B4-E5C5-D89D-4EB8-E1B7D8200C7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18</xdr:col>
      <xdr:colOff>0</xdr:colOff>
      <xdr:row>85</xdr:row>
      <xdr:rowOff>176211</xdr:rowOff>
    </xdr:from>
    <xdr:to>
      <xdr:col>23</xdr:col>
      <xdr:colOff>1219200</xdr:colOff>
      <xdr:row>102</xdr:row>
      <xdr:rowOff>161924</xdr:rowOff>
    </xdr:to>
    <xdr:graphicFrame macro="">
      <xdr:nvGraphicFramePr>
        <xdr:cNvPr id="5" name="Chart 4">
          <a:extLst>
            <a:ext uri="{FF2B5EF4-FFF2-40B4-BE49-F238E27FC236}">
              <a16:creationId xmlns:a16="http://schemas.microsoft.com/office/drawing/2014/main" id="{C1A3D82F-CBBD-B575-5057-5B09B715B8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0</xdr:colOff>
      <xdr:row>27</xdr:row>
      <xdr:rowOff>0</xdr:rowOff>
    </xdr:from>
    <xdr:to>
      <xdr:col>25</xdr:col>
      <xdr:colOff>9525</xdr:colOff>
      <xdr:row>65</xdr:row>
      <xdr:rowOff>180297</xdr:rowOff>
    </xdr:to>
    <xdr:graphicFrame macro="">
      <xdr:nvGraphicFramePr>
        <xdr:cNvPr id="7" name="Chart 6">
          <a:extLst>
            <a:ext uri="{FF2B5EF4-FFF2-40B4-BE49-F238E27FC236}">
              <a16:creationId xmlns:a16="http://schemas.microsoft.com/office/drawing/2014/main" id="{31412AC5-AAF3-4350-8944-8116A27E4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0</xdr:colOff>
      <xdr:row>26</xdr:row>
      <xdr:rowOff>185737</xdr:rowOff>
    </xdr:from>
    <xdr:to>
      <xdr:col>32</xdr:col>
      <xdr:colOff>0</xdr:colOff>
      <xdr:row>50</xdr:row>
      <xdr:rowOff>9525</xdr:rowOff>
    </xdr:to>
    <xdr:graphicFrame macro="">
      <xdr:nvGraphicFramePr>
        <xdr:cNvPr id="16" name="Chart 15">
          <a:extLst>
            <a:ext uri="{FF2B5EF4-FFF2-40B4-BE49-F238E27FC236}">
              <a16:creationId xmlns:a16="http://schemas.microsoft.com/office/drawing/2014/main" id="{5DE5C165-16BE-C2CC-9095-5BE3A995EFA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814387</xdr:colOff>
      <xdr:row>1174</xdr:row>
      <xdr:rowOff>80962</xdr:rowOff>
    </xdr:from>
    <xdr:to>
      <xdr:col>7</xdr:col>
      <xdr:colOff>261937</xdr:colOff>
      <xdr:row>1188</xdr:row>
      <xdr:rowOff>157162</xdr:rowOff>
    </xdr:to>
    <xdr:graphicFrame macro="">
      <xdr:nvGraphicFramePr>
        <xdr:cNvPr id="2" name="Chart 1">
          <a:extLst>
            <a:ext uri="{FF2B5EF4-FFF2-40B4-BE49-F238E27FC236}">
              <a16:creationId xmlns:a16="http://schemas.microsoft.com/office/drawing/2014/main" id="{737A8425-FD66-C0BC-F4C2-EE9555A193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998</xdr:row>
      <xdr:rowOff>61912</xdr:rowOff>
    </xdr:from>
    <xdr:to>
      <xdr:col>19</xdr:col>
      <xdr:colOff>33337</xdr:colOff>
      <xdr:row>1012</xdr:row>
      <xdr:rowOff>138112</xdr:rowOff>
    </xdr:to>
    <xdr:graphicFrame macro="">
      <xdr:nvGraphicFramePr>
        <xdr:cNvPr id="2" name="Chart 1">
          <a:extLst>
            <a:ext uri="{FF2B5EF4-FFF2-40B4-BE49-F238E27FC236}">
              <a16:creationId xmlns:a16="http://schemas.microsoft.com/office/drawing/2014/main" id="{A44FDAAD-C5C3-DD0E-71B1-029EA92DB16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CF%20database%20V2%20clean.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la Remande-Guyard" refreshedDate="45909.648705902779" createdVersion="8" refreshedVersion="8" minRefreshableVersion="3" recordCount="1204" xr:uid="{C7BF565E-67AE-4CE7-88D8-7B262F3C1FEC}">
  <cacheSource type="worksheet">
    <worksheetSource ref="A1:U1195" sheet="database (2021-2023)" r:id="rId2"/>
  </cacheSource>
  <cacheFields count="21">
    <cacheField name="MDB" numFmtId="0">
      <sharedItems count="1">
        <s v="Asian Development Bank"/>
      </sharedItems>
    </cacheField>
    <cacheField name="Sovereign / Non-sovereign " numFmtId="0">
      <sharedItems/>
    </cacheField>
    <cacheField name="Project name" numFmtId="0">
      <sharedItems/>
    </cacheField>
    <cacheField name="Project ID" numFmtId="0">
      <sharedItems/>
    </cacheField>
    <cacheField name="Approval date" numFmtId="14">
      <sharedItems containsSemiMixedTypes="0" containsNonDate="0" containsDate="1" containsString="0" minDate="2021-01-12T00:00:00" maxDate="2023-12-31T00:00:00"/>
    </cacheField>
    <cacheField name="Approval year" numFmtId="0">
      <sharedItems containsSemiMixedTypes="0" containsString="0" containsNumber="1" containsInteger="1" minValue="2021" maxValue="2023" count="3">
        <n v="2021"/>
        <n v="2023"/>
        <n v="2022"/>
      </sharedItems>
    </cacheField>
    <cacheField name="Country" numFmtId="0">
      <sharedItems longText="1"/>
    </cacheField>
    <cacheField name="World Bank Income Level (at year of commitment)" numFmtId="0">
      <sharedItems/>
    </cacheField>
    <cacheField name="Investment instrument" numFmtId="0">
      <sharedItems/>
    </cacheField>
    <cacheField name="Instrument (standardised)" numFmtId="0">
      <sharedItems/>
    </cacheField>
    <cacheField name="Sector (general)" numFmtId="0">
      <sharedItems containsBlank="1"/>
    </cacheField>
    <cacheField name="Total commitment ($ million)" numFmtId="0">
      <sharedItems containsString="0" containsBlank="1" containsNumber="1" minValue="3.5000000000000003E-2" maxValue="6327"/>
    </cacheField>
    <cacheField name="Mitigation sector" numFmtId="0">
      <sharedItems containsNonDate="0" containsString="0" containsBlank="1"/>
    </cacheField>
    <cacheField name="Adaptation sector" numFmtId="0">
      <sharedItems containsNonDate="0" containsString="0" containsBlank="1"/>
    </cacheField>
    <cacheField name="Type (mitigation, adaptation or dual-use)" numFmtId="0">
      <sharedItems/>
    </cacheField>
    <cacheField name="Climate finance ($ million)" numFmtId="0">
      <sharedItems containsSemiMixedTypes="0" containsString="0" containsNumber="1" minValue="0" maxValue="1750"/>
    </cacheField>
    <cacheField name="Mitigation ($ million)" numFmtId="0">
      <sharedItems containsString="0" containsBlank="1" containsNumber="1" minValue="0" maxValue="1696"/>
    </cacheField>
    <cacheField name="Adaptation ($ million)" numFmtId="0">
      <sharedItems containsString="0" containsBlank="1" containsNumber="1" minValue="0" maxValue="498.53"/>
    </cacheField>
    <cacheField name="Dual-use ($ million)" numFmtId="0">
      <sharedItems containsNonDate="0" containsString="0" containsBlank="1"/>
    </cacheField>
    <cacheField name="Climate finance percentage" numFmtId="0">
      <sharedItems containsNonDate="0" containsString="0" containsBlank="1"/>
    </cacheField>
    <cacheField name="Source"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Ella Remande-Guyard" refreshedDate="45950.403045833336" createdVersion="8" refreshedVersion="8" minRefreshableVersion="3" recordCount="5866" xr:uid="{57BE511A-A1B8-463D-B101-2A0DBFEFAD20}">
  <cacheSource type="worksheet">
    <worksheetSource name="Table714"/>
  </cacheSource>
  <cacheFields count="20">
    <cacheField name="MDB" numFmtId="0">
      <sharedItems count="6">
        <s v="Asian Development Bank"/>
        <s v="Asian Infrastructure Investment Bank"/>
        <s v="European Bank for Reconstruction and Development "/>
        <s v="Inter American Development Bank"/>
        <s v="World Bank"/>
        <s v="European Investment Bank"/>
      </sharedItems>
    </cacheField>
    <cacheField name="Sovereign / Non-sovereign " numFmtId="0">
      <sharedItems containsBlank="1"/>
    </cacheField>
    <cacheField name="Project name" numFmtId="0">
      <sharedItems/>
    </cacheField>
    <cacheField name="Project ID" numFmtId="0">
      <sharedItems containsBlank="1" containsMixedTypes="1" containsNumber="1" containsInteger="1" minValue="17035" maxValue="55058"/>
    </cacheField>
    <cacheField name="Approval or signature date" numFmtId="0">
      <sharedItems containsNonDate="0" containsDate="1" containsString="0" containsBlank="1" minDate="2021-01-06T00:00:00" maxDate="2024-01-01T00:00:00"/>
    </cacheField>
    <cacheField name="Approval or reporting year" numFmtId="0">
      <sharedItems containsSemiMixedTypes="0" containsString="0" containsNumber="1" containsInteger="1" minValue="2021" maxValue="2023" count="3">
        <n v="2021"/>
        <n v="2022"/>
        <n v="2023"/>
      </sharedItems>
    </cacheField>
    <cacheField name="Country" numFmtId="0">
      <sharedItems containsBlank="1" longText="1"/>
    </cacheField>
    <cacheField name="Investment instrument" numFmtId="0">
      <sharedItems containsBlank="1"/>
    </cacheField>
    <cacheField name="Sector (general)" numFmtId="0">
      <sharedItems containsBlank="1"/>
    </cacheField>
    <cacheField name="Total commitment ($ million)" numFmtId="0">
      <sharedItems containsString="0" containsBlank="1" containsNumber="1" minValue="0" maxValue="6327"/>
    </cacheField>
    <cacheField name="Mitigation sector" numFmtId="0">
      <sharedItems containsBlank="1"/>
    </cacheField>
    <cacheField name="Adaptation sector" numFmtId="0">
      <sharedItems containsBlank="1"/>
    </cacheField>
    <cacheField name="Type" numFmtId="0">
      <sharedItems containsBlank="1"/>
    </cacheField>
    <cacheField name="Climate finance ($ million)" numFmtId="0">
      <sharedItems containsSemiMixedTypes="0" containsString="0" containsNumber="1" minValue="0" maxValue="1750"/>
    </cacheField>
    <cacheField name="Mitigation ($ million)" numFmtId="0">
      <sharedItems containsString="0" containsBlank="1" containsNumber="1" minValue="0" maxValue="1696"/>
    </cacheField>
    <cacheField name="Adaptation ($ million)" numFmtId="0">
      <sharedItems containsString="0" containsBlank="1" containsNumber="1" minValue="0" maxValue="514.29999999999995"/>
    </cacheField>
    <cacheField name="Dual-use ($ million)" numFmtId="0">
      <sharedItems containsString="0" containsBlank="1" containsNumber="1" minValue="0" maxValue="500"/>
    </cacheField>
    <cacheField name="Climate finance (%)" numFmtId="0">
      <sharedItems containsString="0" containsBlank="1" containsNumber="1" minValue="0" maxValue="1"/>
    </cacheField>
    <cacheField name="Project URL" numFmtId="0">
      <sharedItems containsBlank="1"/>
    </cacheField>
    <cacheField name="Source"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04">
  <r>
    <x v="0"/>
    <s v="Sovereign"/>
    <s v="Support to Southwest Area Integrated Water Resources Planning and Management Project – Additional Financing"/>
    <s v="34418-024"/>
    <d v="2021-12-28T00:00:00"/>
    <x v="0"/>
    <s v="Bangladesh"/>
    <s v="Lower middle income"/>
    <s v="Technical assistance"/>
    <s v="Grant"/>
    <s v="Agriculture, natural resources and rural development"/>
    <n v="1"/>
    <m/>
    <m/>
    <s v="Adaptation"/>
    <n v="1"/>
    <n v="1"/>
    <m/>
    <m/>
    <m/>
    <s v="Climate Change Financing at ADB - 2021"/>
  </r>
  <r>
    <x v="0"/>
    <s v="Sovereign"/>
    <s v="Uttarakhand Integrated and Resilient Urban Development Project"/>
    <s v="38272-044"/>
    <d v="2021-12-07T00:00:00"/>
    <x v="0"/>
    <s v="India"/>
    <s v="Lower middle income"/>
    <s v="Loan"/>
    <s v="Investment loan"/>
    <s v="Water and other urban infrastructure and services"/>
    <n v="157.25"/>
    <m/>
    <m/>
    <s v="Dual-use"/>
    <n v="73.13"/>
    <n v="16.489999999999998"/>
    <n v="56.64"/>
    <m/>
    <m/>
    <s v="Climate Change Financing at ADB - 2021"/>
  </r>
  <r>
    <x v="0"/>
    <s v="Sovereign"/>
    <s v="Enhancing Climate Resilience in Uttarakhand Urban Development (attached TA to Uttarakhand Integrated and Resilient Urban Development Project)"/>
    <s v="38272-044"/>
    <d v="2021-12-31T00:00:00"/>
    <x v="0"/>
    <s v="India"/>
    <s v="Lower middle income"/>
    <s v="Technical assistance"/>
    <s v="Grant"/>
    <s v="Water and other urban infrastructure and services"/>
    <m/>
    <m/>
    <m/>
    <s v="Dual-use"/>
    <n v="0.75"/>
    <n v="0.75"/>
    <m/>
    <m/>
    <m/>
    <s v="Climate Change Financing at ADB - 2021"/>
  </r>
  <r>
    <x v="0"/>
    <s v="Sovereign"/>
    <s v="Enhancing Climate Resilience in Uttarakhand Urban Development (attached TA to Uttarakhand Integrated and Resilient Urban Development Project)"/>
    <s v="38272-044"/>
    <d v="2021-12-31T00:00:00"/>
    <x v="0"/>
    <s v="India"/>
    <s v="Lower middle income"/>
    <s v="Technical assistance"/>
    <s v="Grant"/>
    <s v="Water and other urban infrastructure and services"/>
    <m/>
    <m/>
    <m/>
    <s v="Dual-use"/>
    <n v="0.25"/>
    <n v="0.25"/>
    <m/>
    <m/>
    <m/>
    <s v="Climate Change Financing at ADB - 2021"/>
  </r>
  <r>
    <x v="0"/>
    <s v="Sovereign"/>
    <s v="Expanding Essential Food Security and Health Services Project (Support for Afghan People)"/>
    <s v="57031-001"/>
    <d v="2023-10-04T00:00:00"/>
    <x v="1"/>
    <s v="Afghanistan"/>
    <s v="Low income"/>
    <s v="Grant"/>
    <s v="Grant"/>
    <s v="Agriculture, natural resources and rural development"/>
    <n v="400"/>
    <m/>
    <m/>
    <s v="Dual-use"/>
    <n v="29.939999999999998"/>
    <n v="9.6"/>
    <n v="20.34"/>
    <m/>
    <m/>
    <s v="Climate Change Financing at ADB - 2023"/>
  </r>
  <r>
    <x v="0"/>
    <s v="Sovereign"/>
    <s v="Expanding Essential Food Security and Health Services Project"/>
    <s v="57031-001"/>
    <d v="2023-10-04T00:00:00"/>
    <x v="1"/>
    <s v="Afghanistan"/>
    <s v="Low income"/>
    <s v="Grant"/>
    <s v="Grant"/>
    <s v="Health"/>
    <m/>
    <m/>
    <m/>
    <s v="Dual-use"/>
    <n v="14"/>
    <n v="5"/>
    <n v="9"/>
    <m/>
    <m/>
    <s v="Climate Change Financing at ADB - 2023"/>
  </r>
  <r>
    <x v="0"/>
    <s v="Sovereign"/>
    <s v="Expanding Essential Food Security and Health Services Project"/>
    <s v="57031-001"/>
    <d v="2023-10-04T00:00:00"/>
    <x v="1"/>
    <s v="Afghanistan"/>
    <s v="Low income"/>
    <s v="Grant"/>
    <s v="Grant"/>
    <s v="Agriculture, natural resources and rural development"/>
    <m/>
    <m/>
    <m/>
    <s v="Dual-use"/>
    <n v="19.059999999999999"/>
    <m/>
    <n v="19.059999999999999"/>
    <m/>
    <m/>
    <s v="Climate Change Financing at ADB - 2023"/>
  </r>
  <r>
    <x v="0"/>
    <s v="Sovereign"/>
    <s v="Promoting Smart and Integrated Urban Planning for Livability and Cultural Economy in Rajasthan"/>
    <s v="42267-032"/>
    <d v="2021-11-16T00:00:00"/>
    <x v="0"/>
    <s v="India"/>
    <s v="Lower middle income"/>
    <s v="Technical assistance"/>
    <s v="Grant"/>
    <s v="Water and other urban infrastructure and services"/>
    <n v="0.75"/>
    <m/>
    <m/>
    <s v="Dual-use"/>
    <n v="6.3E-2"/>
    <n v="3.5000000000000003E-2"/>
    <n v="2.8000000000000001E-2"/>
    <m/>
    <m/>
    <s v="Climate Change Financing at ADB - 2021"/>
  </r>
  <r>
    <x v="0"/>
    <s v="Sovereign"/>
    <s v="Inclusive Financial Sector Development Program, Subprogram 3"/>
    <s v="44263-016"/>
    <d v="2021-12-08T00:00:00"/>
    <x v="0"/>
    <s v="Cambodia"/>
    <s v="Lower middle income"/>
    <s v="Loan"/>
    <s v="Investment loan"/>
    <s v="Finance"/>
    <n v="40"/>
    <m/>
    <m/>
    <s v="Dual-use"/>
    <n v="5.9700000000000006"/>
    <n v="4.74"/>
    <n v="1.23"/>
    <m/>
    <m/>
    <s v="Climate Change Financing at ADB - 2021"/>
  </r>
  <r>
    <x v="0"/>
    <s v="Nonsovereign"/>
    <s v="Microinsurance for Climate Change and Disaster Resilience: Capacity Building and Implementation Support"/>
    <s v="44934-031"/>
    <d v="2021-09-15T00:00:00"/>
    <x v="0"/>
    <s v="Regional"/>
    <s v="Regional"/>
    <s v="Technical assistance"/>
    <s v="Grant"/>
    <s v="Finance"/>
    <n v="1.5"/>
    <m/>
    <m/>
    <s v="Mitigation"/>
    <n v="1.5"/>
    <m/>
    <n v="1.5"/>
    <m/>
    <m/>
    <s v="Climate Change Financing at ADB - 2021"/>
  </r>
  <r>
    <x v="0"/>
    <s v="Sovereign"/>
    <s v="Irrigation Management Improvement Project - Additional Financing"/>
    <s v="45207-006"/>
    <d v="2021-12-23T00:00:00"/>
    <x v="0"/>
    <s v="Bangladesh"/>
    <s v="Lower middle income"/>
    <s v="Loan"/>
    <s v="Investment loan"/>
    <s v="Agriculture, natural resources and rural development"/>
    <n v="14.63"/>
    <m/>
    <m/>
    <s v="Dual-use"/>
    <n v="6.4"/>
    <n v="4"/>
    <n v="2.4"/>
    <m/>
    <m/>
    <s v="Climate Change Financing at ADB - 2021"/>
  </r>
  <r>
    <x v="0"/>
    <s v="Sovereign"/>
    <s v="Integrated Social Protection Development Program"/>
    <s v="45233-007"/>
    <d v="2021-12-10T00:00:00"/>
    <x v="0"/>
    <s v="Pakistan"/>
    <s v="Lower middle income"/>
    <s v="Loan"/>
    <s v="Investment loan"/>
    <s v="Public sector management"/>
    <n v="6327"/>
    <m/>
    <m/>
    <s v="Adaptation"/>
    <n v="17.5"/>
    <n v="17.5"/>
    <m/>
    <m/>
    <m/>
    <s v="Climate Change Financing at ADB - 2021"/>
  </r>
  <r>
    <x v="0"/>
    <s v="Sovereign"/>
    <s v="Integrated Social Protection Development Program"/>
    <s v="45233-007"/>
    <d v="2021-12-10T00:00:00"/>
    <x v="0"/>
    <s v="Pakistan"/>
    <s v="Lower middle income"/>
    <s v="Loan"/>
    <s v="Investment loan"/>
    <s v="Health"/>
    <m/>
    <m/>
    <m/>
    <s v="Adaptation"/>
    <n v="6.25"/>
    <n v="6.25"/>
    <m/>
    <m/>
    <m/>
    <s v="Climate Change Financing at ADB - 2021"/>
  </r>
  <r>
    <x v="0"/>
    <s v="Sovereign"/>
    <s v="Integrated Social Protection Development Program"/>
    <s v="45233-007"/>
    <d v="2021-12-10T00:00:00"/>
    <x v="0"/>
    <s v="Pakistan"/>
    <s v="Lower middle income"/>
    <s v="Loan"/>
    <s v="Investment loan"/>
    <s v="Education"/>
    <m/>
    <m/>
    <m/>
    <s v="Adaptation"/>
    <n v="7.75"/>
    <n v="7.75"/>
    <m/>
    <m/>
    <m/>
    <s v="Climate Change Financing at ADB - 2021"/>
  </r>
  <r>
    <x v="0"/>
    <s v="Sovereign"/>
    <s v="Integrated Social Protection Development Program"/>
    <s v="45233-007"/>
    <d v="2021-12-10T00:00:00"/>
    <x v="0"/>
    <s v="Pakistan"/>
    <s v="Lower middle income"/>
    <s v="Grant"/>
    <s v="Grant"/>
    <s v="Public sector management"/>
    <m/>
    <m/>
    <m/>
    <s v="Adaptation"/>
    <n v="0"/>
    <m/>
    <m/>
    <m/>
    <m/>
    <s v="Climate Change Financing at ADB - 2021"/>
  </r>
  <r>
    <x v="0"/>
    <s v="Sovereign"/>
    <s v="Integrated Social Protection Development Program"/>
    <s v="45233-007"/>
    <d v="2021-12-10T00:00:00"/>
    <x v="0"/>
    <s v="Pakistan"/>
    <s v="Lower middle income"/>
    <s v="Grant"/>
    <s v="Grant"/>
    <s v="Public sector management"/>
    <m/>
    <m/>
    <m/>
    <s v="Adaptation"/>
    <n v="0"/>
    <m/>
    <m/>
    <m/>
    <m/>
    <s v="Climate Change Financing at ADB - 2021"/>
  </r>
  <r>
    <x v="0"/>
    <s v="Sovereign"/>
    <s v="Sustaining Climate and Disaster Risk Resilient and Low Carbon Development in South Asia"/>
    <s v="46470-003"/>
    <d v="2021-03-26T00:00:00"/>
    <x v="0"/>
    <s v="Regional (South Asia)"/>
    <s v="Regional"/>
    <s v="Technical assistance"/>
    <s v="Grant"/>
    <s v="Agriculture, natural resources and rural development"/>
    <n v="0.7581"/>
    <m/>
    <m/>
    <s v="Dual-use"/>
    <n v="3.3800217459999997E-2"/>
    <n v="2.8773389999999999E-2"/>
    <n v="5.0268274600000001E-3"/>
    <m/>
    <m/>
    <s v="Climate Change Financing at ADB - 2021"/>
  </r>
  <r>
    <x v="0"/>
    <s v="Sovereign"/>
    <s v="Sustaining Climate and Disaster Risk Resilient and Low Carbon Development in South Asia"/>
    <s v="46470-003"/>
    <d v="2021-03-26T00:00:00"/>
    <x v="0"/>
    <s v="Regional (South Asia)"/>
    <s v="Regional"/>
    <s v="Technical assistance"/>
    <s v="Grant"/>
    <s v="Education"/>
    <m/>
    <m/>
    <m/>
    <s v="Dual-use"/>
    <n v="1.1209959800000001E-2"/>
    <n v="9.1894999999999998E-4"/>
    <n v="1.0291009800000001E-2"/>
    <m/>
    <m/>
    <s v="Climate Change Financing at ADB - 2021"/>
  </r>
  <r>
    <x v="0"/>
    <s v="Sovereign"/>
    <s v="Sustaining Climate and Disaster Risk Resilient and Low Carbon Development in South Asia"/>
    <s v="46470-003"/>
    <d v="2021-03-26T00:00:00"/>
    <x v="0"/>
    <s v="Regional (South Asia)"/>
    <s v="Regional"/>
    <s v="Technical assistance"/>
    <s v="Grant"/>
    <s v="Energy"/>
    <m/>
    <m/>
    <m/>
    <s v="Dual-use"/>
    <n v="1.67283937E-2"/>
    <n v="2.6311199999999998E-3"/>
    <n v="1.4097273699999999E-2"/>
    <m/>
    <m/>
    <s v="Climate Change Financing at ADB - 2021"/>
  </r>
  <r>
    <x v="0"/>
    <s v="Sovereign"/>
    <s v="Sustaining Climate and Disaster Risk Resilient and Low Carbon Development in South Asia"/>
    <s v="46470-003"/>
    <d v="2021-03-26T00:00:00"/>
    <x v="0"/>
    <s v="Regional (South Asia)"/>
    <s v="Regional"/>
    <s v="Technical assistance"/>
    <s v="Grant"/>
    <s v="Finance"/>
    <m/>
    <m/>
    <m/>
    <s v="Dual-use"/>
    <n v="2.7696015710000001E-2"/>
    <n v="1.9387209999999998E-2"/>
    <n v="8.3088057100000005E-3"/>
    <m/>
    <m/>
    <s v="Climate Change Financing at ADB - 2021"/>
  </r>
  <r>
    <x v="0"/>
    <s v="Sovereign"/>
    <s v="Sustaining Climate and Disaster Risk Resilient and Low Carbon Development in South Asia"/>
    <s v="46470-003"/>
    <d v="2021-03-26T00:00:00"/>
    <x v="0"/>
    <s v="Regional (South Asia)"/>
    <s v="Regional"/>
    <s v="Technical assistance"/>
    <s v="Grant"/>
    <s v="Health"/>
    <m/>
    <m/>
    <m/>
    <s v="Dual-use"/>
    <n v="7.8795527000000002E-4"/>
    <n v="6.8548000000000003E-4"/>
    <n v="1.0247527E-4"/>
    <m/>
    <m/>
    <s v="Climate Change Financing at ADB - 2021"/>
  </r>
  <r>
    <x v="0"/>
    <s v="Sovereign"/>
    <s v="Sustaining Climate and Disaster Risk Resilient and Low Carbon Development in South Asia"/>
    <s v="46470-003"/>
    <d v="2021-03-26T00:00:00"/>
    <x v="0"/>
    <s v="Regional (South Asia)"/>
    <s v="Regional"/>
    <s v="Technical assistance"/>
    <s v="Grant"/>
    <s v="Industry and trade"/>
    <m/>
    <m/>
    <m/>
    <s v="Dual-use"/>
    <n v="5.5392000000000002E-3"/>
    <n v="5.5392000000000002E-3"/>
    <n v="0"/>
    <m/>
    <m/>
    <s v="Climate Change Financing at ADB - 2021"/>
  </r>
  <r>
    <x v="0"/>
    <s v="Sovereign"/>
    <s v="Sustaining Climate and Disaster Risk Resilient and Low Carbon Development in South Asia"/>
    <s v="46470-003"/>
    <d v="2021-03-26T00:00:00"/>
    <x v="0"/>
    <s v="Regional (South Asia)"/>
    <s v="Regional"/>
    <s v="Technical assistance"/>
    <s v="Grant"/>
    <s v="Transport"/>
    <m/>
    <m/>
    <m/>
    <s v="Dual-use"/>
    <n v="0.28873487599999997"/>
    <n v="6.0649849999999998E-2"/>
    <n v="0.228085026"/>
    <m/>
    <m/>
    <s v="Climate Change Financing at ADB - 2021"/>
  </r>
  <r>
    <x v="0"/>
    <s v="Sovereign"/>
    <s v="Sustaining Climate and Disaster Risk Resilient and Low Carbon Development in South Asia"/>
    <s v="46470-003"/>
    <d v="2021-03-26T00:00:00"/>
    <x v="0"/>
    <s v="Regional (South Asia)"/>
    <s v="Regional"/>
    <s v="Technical assistance"/>
    <s v="Grant"/>
    <s v="Water and other urban infrastructure and services"/>
    <m/>
    <m/>
    <m/>
    <s v="Dual-use"/>
    <n v="3.9603369999999999E-2"/>
    <n v="3.7864059999999998E-2"/>
    <n v="1.73931E-3"/>
    <m/>
    <m/>
    <s v="Climate Change Financing at ADB - 2021"/>
  </r>
  <r>
    <x v="0"/>
    <s v="Sovereign"/>
    <s v="Sustaining Climate and Disaster Risk Resilient and Low Carbon Development in South Asia"/>
    <s v="46470-003"/>
    <d v="2021-12-10T00:00:00"/>
    <x v="0"/>
    <s v="Regional (South Asia)"/>
    <s v="Regional"/>
    <s v="Technical assistance"/>
    <s v="Grant"/>
    <s v="Agriculture, natural resources and rural development"/>
    <m/>
    <m/>
    <m/>
    <s v="Dual-use"/>
    <n v="2.2504300000000001E-2"/>
    <n v="2.2504300000000001E-2"/>
    <m/>
    <m/>
    <m/>
    <s v="Climate Change Financing at ADB - 2021"/>
  </r>
  <r>
    <x v="0"/>
    <s v="Sovereign"/>
    <s v="Sustaining Climate and Disaster Risk Resilient and Low Carbon Development in South Asia"/>
    <s v="46470-003"/>
    <d v="2021-12-10T00:00:00"/>
    <x v="0"/>
    <s v="Regional (South Asia)"/>
    <s v="Regional"/>
    <s v="Technical assistance"/>
    <s v="Grant"/>
    <s v="Education"/>
    <m/>
    <m/>
    <m/>
    <s v="Dual-use"/>
    <n v="1.8940000000000001E-3"/>
    <n v="1.8940000000000001E-3"/>
    <m/>
    <m/>
    <m/>
    <s v="Climate Change Financing at ADB - 2021"/>
  </r>
  <r>
    <x v="0"/>
    <s v="Sovereign"/>
    <s v="Sustaining Climate and Disaster Risk Resilient and Low Carbon Development in South Asia"/>
    <s v="46470-003"/>
    <d v="2021-12-10T00:00:00"/>
    <x v="0"/>
    <s v="Regional (South Asia)"/>
    <s v="Regional"/>
    <s v="Technical assistance"/>
    <s v="Grant"/>
    <s v="Energy"/>
    <m/>
    <m/>
    <m/>
    <s v="Dual-use"/>
    <n v="4.0063500000000002E-2"/>
    <m/>
    <n v="4.0063500000000002E-2"/>
    <m/>
    <m/>
    <s v="Climate Change Financing at ADB - 2021"/>
  </r>
  <r>
    <x v="0"/>
    <s v="Sovereign"/>
    <s v="Sustaining Climate and Disaster Risk Resilient and Low Carbon Development in South Asia"/>
    <s v="46470-003"/>
    <d v="2021-12-10T00:00:00"/>
    <x v="0"/>
    <s v="Regional (South Asia)"/>
    <s v="Regional"/>
    <s v="Technical assistance"/>
    <s v="Grant"/>
    <s v="Finance"/>
    <m/>
    <m/>
    <m/>
    <s v="Dual-use"/>
    <n v="1.4812000000000001E-2"/>
    <n v="1.4812000000000001E-2"/>
    <m/>
    <m/>
    <m/>
    <s v="Climate Change Financing at ADB - 2021"/>
  </r>
  <r>
    <x v="0"/>
    <s v="Sovereign"/>
    <s v="Sustaining Climate and Disaster Risk Resilient and Low Carbon Development in South Asia"/>
    <s v="46470-003"/>
    <d v="2021-12-10T00:00:00"/>
    <x v="0"/>
    <s v="Regional (South Asia)"/>
    <s v="Regional"/>
    <s v="Technical assistance"/>
    <s v="Grant"/>
    <s v="Health"/>
    <m/>
    <m/>
    <m/>
    <s v="Dual-use"/>
    <n v="4.4999999999999999E-4"/>
    <n v="4.4999999999999999E-4"/>
    <m/>
    <m/>
    <m/>
    <s v="Climate Change Financing at ADB - 2021"/>
  </r>
  <r>
    <x v="0"/>
    <s v="Sovereign"/>
    <s v="Sustaining Climate and Disaster Risk Resilient and Low Carbon Development in South Asia"/>
    <s v="46470-003"/>
    <d v="2021-12-10T00:00:00"/>
    <x v="0"/>
    <s v="Regional (South Asia)"/>
    <s v="Regional"/>
    <s v="Technical assistance"/>
    <s v="Grant"/>
    <s v="Industry and trade"/>
    <m/>
    <m/>
    <m/>
    <s v="Dual-use"/>
    <n v="2.1159999999999998E-3"/>
    <m/>
    <n v="2.1159999999999998E-3"/>
    <m/>
    <m/>
    <s v="Climate Change Financing at ADB - 2021"/>
  </r>
  <r>
    <x v="0"/>
    <s v="Sovereign"/>
    <s v="Sustaining Climate and Disaster Risk Resilient and Low Carbon Development in South Asia"/>
    <s v="46470-003"/>
    <d v="2021-12-10T00:00:00"/>
    <x v="0"/>
    <s v="Regional (South Asia)"/>
    <s v="Regional"/>
    <s v="Technical assistance"/>
    <s v="Grant"/>
    <s v="Transport"/>
    <m/>
    <m/>
    <m/>
    <s v="Dual-use"/>
    <n v="0.16299440000000001"/>
    <m/>
    <n v="0.16299440000000001"/>
    <m/>
    <m/>
    <s v="Climate Change Financing at ADB - 2021"/>
  </r>
  <r>
    <x v="0"/>
    <s v="Sovereign"/>
    <s v="Sustaining Climate and Disaster Risk Resilient and Low Carbon Development in South Asia"/>
    <s v="46470-003"/>
    <d v="2021-12-10T00:00:00"/>
    <x v="0"/>
    <s v="Regional (South Asia)"/>
    <s v="Regional"/>
    <s v="Technical assistance"/>
    <s v="Grant"/>
    <s v="Water and other urban infrastructure and services"/>
    <m/>
    <m/>
    <m/>
    <s v="Dual-use"/>
    <n v="8.9165499999999995E-2"/>
    <n v="8.9165499999999995E-2"/>
    <m/>
    <m/>
    <m/>
    <s v="Climate Change Financing at ADB - 2021"/>
  </r>
  <r>
    <x v="0"/>
    <s v="Sovereign"/>
    <s v="Central Asia Regional Economic Cooperation Corridor 2 (Pap-Namangan-Andijan) Railway Electrification Project – Additional Financing"/>
    <s v="48025-004"/>
    <d v="2021-08-06T00:00:00"/>
    <x v="0"/>
    <s v="Uzbekistan"/>
    <s v="Lower middle income"/>
    <s v="Loan"/>
    <s v="Investment loan"/>
    <s v="Transport"/>
    <n v="164"/>
    <m/>
    <m/>
    <s v="Dual-use"/>
    <n v="121"/>
    <n v="1.1000000000000001"/>
    <n v="119.9"/>
    <m/>
    <m/>
    <s v="Climate Change Financing at ADB - 2021"/>
  </r>
  <r>
    <x v="0"/>
    <s v="Sovereign"/>
    <s v="Greater Mekong Subregion Health Security Project (Additional Financing)"/>
    <s v="48118-005"/>
    <d v="2021-12-08T00:00:00"/>
    <x v="0"/>
    <s v="Cambodia"/>
    <s v="Lower middle income"/>
    <s v="Loan"/>
    <s v="Investment loan"/>
    <s v="Health"/>
    <n v="35"/>
    <m/>
    <m/>
    <s v="Mitigation"/>
    <n v="4.58"/>
    <m/>
    <n v="4.58"/>
    <m/>
    <m/>
    <s v="Climate Change Financing at ADB - 2021"/>
  </r>
  <r>
    <x v="0"/>
    <s v="Sovereign"/>
    <s v="Greater Mekong Subregion Health Security Project (Additional Financing)"/>
    <s v="48118-005"/>
    <d v="2021-12-08T00:00:00"/>
    <x v="0"/>
    <s v="Cambodia"/>
    <s v="Lower middle income"/>
    <s v="Grant"/>
    <s v="Grant"/>
    <s v="Health"/>
    <m/>
    <m/>
    <m/>
    <s v="Mitigation"/>
    <n v="0"/>
    <m/>
    <m/>
    <m/>
    <m/>
    <s v="Climate Change Financing at ADB - 2021"/>
  </r>
  <r>
    <x v="0"/>
    <s v="Sovereign"/>
    <s v="Implementation Support for the Nuts and Fruits in Hilly Areas Project"/>
    <s v="48218-012"/>
    <d v="2021-06-30T00:00:00"/>
    <x v="0"/>
    <s v="Nepal"/>
    <s v="Lower middle income"/>
    <s v="Technical assistance"/>
    <s v="Grant"/>
    <s v="Agriculture, natural resources and rural development"/>
    <n v="1"/>
    <m/>
    <m/>
    <s v="Adaptation"/>
    <n v="0.7"/>
    <n v="0.7"/>
    <m/>
    <m/>
    <m/>
    <s v="Climate Change Financing at ADB - 2021"/>
  </r>
  <r>
    <x v="0"/>
    <s v="Sovereign"/>
    <s v="Central Asia Regional Economic Cooperation Corridor Development Investment Program (Tranche 2)"/>
    <s v="48404-004"/>
    <d v="2021-12-22T00:00:00"/>
    <x v="0"/>
    <s v="Pakistan"/>
    <s v="Lower middle income"/>
    <s v="Loan"/>
    <s v="Investment loan"/>
    <s v="Transport"/>
    <n v="270.83"/>
    <m/>
    <m/>
    <s v="Adaptation"/>
    <n v="25.419020440000001"/>
    <n v="25.419020440000001"/>
    <m/>
    <m/>
    <m/>
    <s v="Climate Change Financing at ADB - 2021"/>
  </r>
  <r>
    <x v="0"/>
    <s v="Sovereign"/>
    <s v="Sustainable Highlands Highway Investment Program, Tranche 2"/>
    <s v="48444-005"/>
    <d v="2021-10-14T00:00:00"/>
    <x v="0"/>
    <s v="Papua New Guinea"/>
    <s v="Lower middle income"/>
    <s v="Loan"/>
    <s v="Investment loan"/>
    <s v="Transport"/>
    <n v="395"/>
    <m/>
    <m/>
    <s v="Adaptation"/>
    <n v="57.04"/>
    <n v="57.04"/>
    <m/>
    <m/>
    <m/>
    <s v="Climate Change Financing at ADB - 2021"/>
  </r>
  <r>
    <x v="0"/>
    <s v="Sovereign"/>
    <s v="Sustainable Highlands Highway Investment Program, Tranche 2"/>
    <s v="48444-005"/>
    <d v="2021-10-14T00:00:00"/>
    <x v="0"/>
    <s v="Papua New Guinea"/>
    <s v="Lower middle income"/>
    <s v="Loan"/>
    <s v="Investment loan"/>
    <s v="Transport"/>
    <m/>
    <m/>
    <m/>
    <s v="Adaptation"/>
    <n v="8.01"/>
    <n v="8.01"/>
    <m/>
    <m/>
    <m/>
    <s v="Climate Change Financing at ADB - 2021"/>
  </r>
  <r>
    <x v="0"/>
    <s v="Sovereign"/>
    <s v="Outer Island Maritime Infrastructure Project (Second Additional Financing)"/>
    <s v="48484-005"/>
    <d v="2021-01-13T00:00:00"/>
    <x v="0"/>
    <s v="Tuvalu"/>
    <s v="Upper middle income"/>
    <s v="Grant"/>
    <s v="Grant"/>
    <s v="Transport"/>
    <n v="22.2"/>
    <m/>
    <m/>
    <s v="Adaptation"/>
    <n v="3.1"/>
    <n v="3.1"/>
    <n v="0"/>
    <m/>
    <m/>
    <s v="Climate Change Financing at ADB - 2021"/>
  </r>
  <r>
    <x v="0"/>
    <s v="Sovereign"/>
    <s v="Climate Resilient Inclusive Infrastructure for Ethnic Minorities Project I"/>
    <s v="49026-004"/>
    <d v="2021-12-31T00:00:00"/>
    <x v="0"/>
    <s v="Viet Nam"/>
    <s v="Lower middle income"/>
    <s v="Loan"/>
    <s v="Investment loan"/>
    <s v="Transport"/>
    <n v="81.73"/>
    <m/>
    <m/>
    <s v="Adaptation"/>
    <n v="2"/>
    <n v="2"/>
    <m/>
    <m/>
    <m/>
    <s v="Climate Change Financing at ADB - 2021"/>
  </r>
  <r>
    <x v="0"/>
    <s v="Sovereign"/>
    <s v="Climate Resilient Inclusive Infrastructure for Ethnic Minorities Project I"/>
    <s v="49026-004"/>
    <d v="2021-12-31T00:00:00"/>
    <x v="0"/>
    <s v="Viet Nam"/>
    <s v="Lower middle income"/>
    <s v="Loan"/>
    <s v="Investment loan"/>
    <s v="Agriculture, natural resources and rural development"/>
    <m/>
    <m/>
    <m/>
    <s v="Adaptation"/>
    <n v="7"/>
    <n v="7"/>
    <m/>
    <m/>
    <m/>
    <s v="Climate Change Financing at ADB - 2021"/>
  </r>
  <r>
    <x v="0"/>
    <s v="Sovereign"/>
    <s v="Climate Resilient Inclusive Infrastructure for Ethnic Minorities Project I"/>
    <s v="49026-004"/>
    <d v="2021-12-31T00:00:00"/>
    <x v="0"/>
    <s v="Viet Nam"/>
    <s v="Lower middle income"/>
    <s v="Loan"/>
    <s v="Investment loan"/>
    <s v="Transport"/>
    <m/>
    <m/>
    <m/>
    <s v="Adaptation"/>
    <n v="0"/>
    <m/>
    <m/>
    <m/>
    <m/>
    <s v="Climate Change Financing at ADB - 2021"/>
  </r>
  <r>
    <x v="0"/>
    <s v="Sovereign"/>
    <s v="Climate Resilient Inclusive Infrastructure for Ethnic Minorities Project I"/>
    <s v="49026-004"/>
    <d v="2021-12-31T00:00:00"/>
    <x v="0"/>
    <s v="Viet Nam"/>
    <s v="Lower middle income"/>
    <s v="Grant"/>
    <s v="Grant"/>
    <s v="Agriculture, natural resources and rural development"/>
    <m/>
    <m/>
    <m/>
    <s v="Adaptation"/>
    <n v="2"/>
    <n v="2"/>
    <m/>
    <m/>
    <m/>
    <s v="Climate Change Financing at ADB - 2021"/>
  </r>
  <r>
    <x v="0"/>
    <s v="Sovereign"/>
    <s v="Balakot Hydropower Development Project"/>
    <s v="49055-007"/>
    <d v="2021-05-21T00:00:00"/>
    <x v="0"/>
    <s v="Pakistan"/>
    <s v="Lower middle income"/>
    <s v="Loan"/>
    <s v="Investment loan"/>
    <s v="Energy"/>
    <n v="755"/>
    <m/>
    <m/>
    <s v="Dual-use"/>
    <n v="300"/>
    <n v="2.79"/>
    <n v="297.20999999999998"/>
    <m/>
    <m/>
    <s v="Climate Change Financing at ADB - 2021"/>
  </r>
  <r>
    <x v="0"/>
    <s v="Sovereign"/>
    <s v="Balakot Hydropower Development Project"/>
    <s v="49055-007"/>
    <d v="2021-05-21T00:00:00"/>
    <x v="0"/>
    <s v="Pakistan"/>
    <s v="Lower middle income"/>
    <s v="Loan"/>
    <s v="Investment loan"/>
    <s v="Energy"/>
    <m/>
    <m/>
    <m/>
    <s v="Dual-use"/>
    <n v="250"/>
    <n v="2.33"/>
    <n v="247.67"/>
    <m/>
    <m/>
    <s v="Climate Change Financing at ADB - 2021"/>
  </r>
  <r>
    <x v="0"/>
    <s v="Sovereign"/>
    <s v="Integrated Urban Flood Management for the Chennai-Kosasthalaiyar Basin Project"/>
    <s v="49107-009"/>
    <d v="2021-10-26T00:00:00"/>
    <x v="0"/>
    <s v="India"/>
    <s v="Lower middle income"/>
    <s v="Loan"/>
    <s v="Investment loan"/>
    <s v="Water and other urban infrastructure and services"/>
    <n v="470.5"/>
    <m/>
    <m/>
    <s v="Adaptation"/>
    <n v="87"/>
    <n v="87"/>
    <m/>
    <m/>
    <m/>
    <s v="Climate Change Financing at ADB - 2021"/>
  </r>
  <r>
    <x v="0"/>
    <s v="Sovereign"/>
    <s v="Facilitating Youth School-to-Work Transition Program (Subprogram 3)"/>
    <s v="49117-004"/>
    <d v="2021-08-13T00:00:00"/>
    <x v="0"/>
    <s v="Philippines"/>
    <s v="Lower middle income"/>
    <s v="Loan"/>
    <s v="Investment loan"/>
    <s v="Public sector management"/>
    <n v="400"/>
    <m/>
    <m/>
    <s v="Dual-use"/>
    <n v="22.939999999999998"/>
    <n v="13.53"/>
    <n v="9.41"/>
    <m/>
    <m/>
    <s v="Climate Change Financing at ADB - 2021"/>
  </r>
  <r>
    <x v="0"/>
    <s v="Sovereign"/>
    <s v="Capacity Building of Electricidade de Timor-Leste in Distribution Network Operation and Maintenance (attached TA to Power Distribution Modernization Project)"/>
    <s v="49177-002"/>
    <d v="2021-11-11T00:00:00"/>
    <x v="0"/>
    <s v="Timor-Leste"/>
    <s v="Lower middle income"/>
    <s v="Technical assistance"/>
    <s v="Grant"/>
    <s v="Energy"/>
    <m/>
    <m/>
    <m/>
    <s v="Dual-use"/>
    <n v="0"/>
    <m/>
    <m/>
    <m/>
    <m/>
    <s v="Climate Change Financing at ADB - 2021"/>
  </r>
  <r>
    <x v="0"/>
    <s v="Sovereign"/>
    <s v="Power Distribution Modernization Project"/>
    <s v="49177-002"/>
    <d v="2021-12-20T00:00:00"/>
    <x v="0"/>
    <s v="Timor-Leste"/>
    <s v="Lower middle income"/>
    <s v="Loan"/>
    <s v="Investment loan"/>
    <s v="Energy"/>
    <n v="50.75"/>
    <m/>
    <m/>
    <s v="Dual-use"/>
    <n v="31.900000000000002"/>
    <n v="1.1000000000000001"/>
    <n v="30.8"/>
    <m/>
    <m/>
    <s v="Climate Change Financing at ADB - 2021"/>
  </r>
  <r>
    <x v="0"/>
    <s v="Sovereign"/>
    <s v="Capacity Building and Sector Reform for Renewable Energy Investments in the Pacific"/>
    <s v="49450-010"/>
    <d v="2021-09-21T00:00:00"/>
    <x v="0"/>
    <s v="Regional (Pacific)"/>
    <s v="Regional"/>
    <s v="Technical assistance"/>
    <s v="Grant"/>
    <s v="Energy"/>
    <n v="0.42499999999999999"/>
    <m/>
    <m/>
    <s v="Mitigation"/>
    <n v="0.42499999999999999"/>
    <m/>
    <n v="0.42499999999999999"/>
    <m/>
    <m/>
    <s v="Climate Change Financing at ADB - 2021"/>
  </r>
  <r>
    <x v="0"/>
    <s v="Sovereign"/>
    <s v="Energy Security Project (additional financing)"/>
    <s v="49450-026"/>
    <d v="2021-12-17T00:00:00"/>
    <x v="0"/>
    <s v="Marshall Islands"/>
    <s v="Upper middle income"/>
    <s v="Grant"/>
    <s v="Grant"/>
    <s v="Energy"/>
    <n v="7.7"/>
    <m/>
    <m/>
    <s v="Dual-use"/>
    <n v="0.60000000000000009"/>
    <n v="0.2"/>
    <n v="0.4"/>
    <m/>
    <m/>
    <s v="Climate Change Financing at ADB - 2021"/>
  </r>
  <r>
    <x v="0"/>
    <s v="Sovereign"/>
    <s v="Renewable Energy Development Project (additional financing)"/>
    <s v="49450-027"/>
    <d v="2021-12-17T00:00:00"/>
    <x v="0"/>
    <s v="Federated States of Micronesia"/>
    <s v="Lower middle income"/>
    <s v="Grant"/>
    <s v="Grant"/>
    <s v="Energy"/>
    <n v="4.2"/>
    <m/>
    <m/>
    <s v="Dual-use"/>
    <n v="0.4"/>
    <n v="0.3"/>
    <n v="0.1"/>
    <m/>
    <m/>
    <s v="Climate Change Financing at ADB - 2021"/>
  </r>
  <r>
    <x v="0"/>
    <s v="Sovereign"/>
    <s v="Energy Access Project (Additional Financing)"/>
    <s v="49450-029"/>
    <d v="2021-12-07T00:00:00"/>
    <x v="0"/>
    <s v="Vanuatu"/>
    <s v="Lower middle income"/>
    <s v="Grant"/>
    <s v="Grant"/>
    <s v="Energy"/>
    <n v="7.2"/>
    <m/>
    <m/>
    <s v="Mitigation"/>
    <n v="5.4"/>
    <m/>
    <n v="5.4"/>
    <m/>
    <m/>
    <s v="Climate Change Financing at ADB - 2021"/>
  </r>
  <r>
    <x v="0"/>
    <s v="Sovereign"/>
    <s v="Guangxi Regional Cooperation and Integration Promotion Investment Program - Tranche 3"/>
    <s v="50050-005"/>
    <d v="2021-12-02T00:00:00"/>
    <x v="0"/>
    <s v="People's Republic of China"/>
    <s v="Upper middle income"/>
    <s v="Loan"/>
    <s v="Investment loan"/>
    <s v="Industry and trade"/>
    <n v="326.7"/>
    <m/>
    <m/>
    <s v="Dual-use"/>
    <n v="5.86"/>
    <n v="1.91"/>
    <n v="3.95"/>
    <m/>
    <m/>
    <s v="Climate Change Financing at ADB - 2021"/>
  </r>
  <r>
    <x v="0"/>
    <s v="Nonsovereign"/>
    <s v="ENA Investment Program Phase 2"/>
    <s v="50146-003"/>
    <d v="2021-08-11T00:00:00"/>
    <x v="0"/>
    <s v="Armenia"/>
    <s v="Upper middle income"/>
    <s v="Loan"/>
    <s v="Investment loan"/>
    <s v="Energy"/>
    <n v="148.41999999999999"/>
    <m/>
    <m/>
    <s v="Mitigation"/>
    <n v="16.04"/>
    <m/>
    <n v="16.04"/>
    <m/>
    <m/>
    <s v="Climate Change Financing at ADB - 2021"/>
  </r>
  <r>
    <x v="0"/>
    <s v="Nonsovereign"/>
    <s v="ENA Investment Program Phase 2"/>
    <s v="50146-003"/>
    <d v="2021-08-11T00:00:00"/>
    <x v="0"/>
    <s v="Armenia"/>
    <s v="Upper middle income"/>
    <s v="Loan"/>
    <s v="Investment loan"/>
    <s v="Energy"/>
    <m/>
    <m/>
    <m/>
    <s v="Mitigation"/>
    <n v="12.03"/>
    <m/>
    <n v="12.03"/>
    <m/>
    <m/>
    <s v="Climate Change Financing at ADB - 2021"/>
  </r>
  <r>
    <x v="0"/>
    <s v="Sovereign"/>
    <s v="Second Integrated Road Investment Program-Tranche 3"/>
    <s v="50301-004"/>
    <d v="2021-05-28T00:00:00"/>
    <x v="0"/>
    <s v="Sri Lanka"/>
    <s v="Lower middle income"/>
    <s v="Loan"/>
    <s v="Investment loan"/>
    <s v="Transport"/>
    <n v="215.72"/>
    <m/>
    <m/>
    <s v="Adaptation"/>
    <n v="9.9"/>
    <n v="9.9"/>
    <m/>
    <m/>
    <m/>
    <s v="Climate Change Financing at ADB - 2021"/>
  </r>
  <r>
    <x v="0"/>
    <s v="Sovereign"/>
    <s v="Skills Development for a Modern Economy Project"/>
    <s v="51012-003"/>
    <d v="2021-09-30T00:00:00"/>
    <x v="0"/>
    <s v="Uzbekistan"/>
    <s v="Lower middle income"/>
    <s v="Loan"/>
    <s v="Investment loan"/>
    <s v="Education"/>
    <n v="162"/>
    <m/>
    <m/>
    <s v="Mitigation"/>
    <n v="2.2229999999999999"/>
    <m/>
    <n v="2.2229999999999999"/>
    <m/>
    <m/>
    <s v="Climate Change Financing at ADB - 2021"/>
  </r>
  <r>
    <x v="0"/>
    <s v="Sovereign"/>
    <s v="Air Quality Improvement in the Greater Beijing–Tianjin–Hebei Region—Green Financing Scale up Project"/>
    <s v="51033-001"/>
    <d v="2021-03-18T00:00:00"/>
    <x v="0"/>
    <s v="People's Republic of China"/>
    <s v="Upper middle income"/>
    <s v="Loan"/>
    <s v="Investment loan"/>
    <s v="Energy"/>
    <n v="650.78"/>
    <m/>
    <m/>
    <s v="Mitigation"/>
    <n v="135"/>
    <n v="0"/>
    <n v="135"/>
    <m/>
    <m/>
    <s v="Climate Change Financing at ADB - 2021"/>
  </r>
  <r>
    <x v="0"/>
    <s v="Sovereign"/>
    <s v="Air Quality Improvement in the Greater Beijing–Tianjin–Hebei Region—Green Financing Scale up Project"/>
    <s v="51033-001"/>
    <d v="2021-03-18T00:00:00"/>
    <x v="0"/>
    <s v="People's Republic of China"/>
    <s v="Upper middle income"/>
    <s v="Loan"/>
    <s v="Investment loan"/>
    <s v="Finance"/>
    <m/>
    <m/>
    <m/>
    <s v="Mitigation"/>
    <n v="15"/>
    <n v="0"/>
    <n v="15"/>
    <m/>
    <m/>
    <s v="Climate Change Financing at ADB - 2021"/>
  </r>
  <r>
    <x v="0"/>
    <s v="Sovereign"/>
    <s v="Khyber Pakhtunkhwa Cities Improvement Project"/>
    <s v="51036-002"/>
    <d v="2021-12-15T00:00:00"/>
    <x v="0"/>
    <s v="Pakistan"/>
    <s v="Lower middle income"/>
    <s v="Loan"/>
    <s v="Investment loan"/>
    <s v="Water and other urban infrastructure and services"/>
    <n v="650"/>
    <m/>
    <m/>
    <s v="Dual-use"/>
    <n v="106.82900000000001"/>
    <n v="25.7"/>
    <n v="81.129000000000005"/>
    <m/>
    <m/>
    <s v="Climate Change Financing at ADB - 2021"/>
  </r>
  <r>
    <x v="0"/>
    <s v="Sovereign"/>
    <s v="Khyber Pakhtunkhwa Cities Improvement Project"/>
    <s v="51036-002"/>
    <d v="2021-12-15T00:00:00"/>
    <x v="0"/>
    <s v="Pakistan"/>
    <s v="Lower middle income"/>
    <s v="Grant"/>
    <s v="Grant"/>
    <s v="Water and other urban infrastructure and services"/>
    <m/>
    <m/>
    <m/>
    <s v="Dual-use"/>
    <n v="0"/>
    <m/>
    <m/>
    <m/>
    <m/>
    <s v="Climate Change Financing at ADB - 2021"/>
  </r>
  <r>
    <x v="0"/>
    <s v="Sovereign"/>
    <s v="Khyber Pakhtunkhwa Cities Improvement Project"/>
    <s v="51036-002"/>
    <d v="2021-12-15T00:00:00"/>
    <x v="0"/>
    <s v="Pakistan"/>
    <s v="Lower middle income"/>
    <s v="Loan"/>
    <s v="Investment loan"/>
    <s v="Water and other urban infrastructure and services"/>
    <m/>
    <m/>
    <m/>
    <s v="Dual-use"/>
    <n v="55.033999999999999"/>
    <n v="13.24"/>
    <n v="41.793999999999997"/>
    <m/>
    <m/>
    <s v="Climate Change Financing at ADB - 2021"/>
  </r>
  <r>
    <x v="0"/>
    <s v="Sovereign"/>
    <s v="Delhi-Meerut Regional Rapid Transit System Investment Project - Tranche 2"/>
    <s v="51073-004"/>
    <d v="2021-12-03T00:00:00"/>
    <x v="0"/>
    <s v="India"/>
    <s v="Lower middle income"/>
    <s v="Loan"/>
    <s v="Investment loan"/>
    <s v="Transport"/>
    <n v="1299.5999999999999"/>
    <m/>
    <m/>
    <s v="Dual-use"/>
    <n v="500"/>
    <n v="1.47"/>
    <n v="498.53"/>
    <m/>
    <m/>
    <s v="Climate Change Financing at ADB - 2021"/>
  </r>
  <r>
    <x v="0"/>
    <s v="Sovereign"/>
    <s v="Health System Enhancement Project - Additional Financing"/>
    <s v="51107-003"/>
    <d v="2021-10-07T00:00:00"/>
    <x v="0"/>
    <s v="Sri Lanka"/>
    <s v="Lower middle income"/>
    <s v="Loan"/>
    <s v="Investment loan"/>
    <s v="Health"/>
    <n v="123"/>
    <m/>
    <m/>
    <s v="Dual-use"/>
    <n v="9.33"/>
    <n v="6.28"/>
    <n v="3.05"/>
    <m/>
    <m/>
    <s v="Climate Change Financing at ADB - 2021"/>
  </r>
  <r>
    <x v="0"/>
    <s v="Sovereign"/>
    <s v="Health System Enhancement Project - Additional Financing"/>
    <s v="51107-003"/>
    <d v="2021-10-07T00:00:00"/>
    <x v="0"/>
    <s v="Sri Lanka"/>
    <s v="Lower middle income"/>
    <s v="Grant"/>
    <s v="Grant"/>
    <s v="Health"/>
    <m/>
    <m/>
    <m/>
    <s v="Dual-use"/>
    <n v="0.63"/>
    <m/>
    <n v="0.63"/>
    <m/>
    <m/>
    <s v="Climate Change Financing at ADB - 2021"/>
  </r>
  <r>
    <x v="0"/>
    <s v="Sovereign"/>
    <s v="Support for Implementation of the Asia-Pacific Climate Finance Fund"/>
    <s v="51163-001"/>
    <d v="2021-08-06T00:00:00"/>
    <x v="0"/>
    <s v="Regional"/>
    <s v="Regional"/>
    <s v="Technical assistance"/>
    <s v="Grant"/>
    <s v="Finance"/>
    <n v="0.17499999999999999"/>
    <m/>
    <m/>
    <s v="Adaptation"/>
    <n v="0.17499999999999999"/>
    <n v="0.17499999999999999"/>
    <m/>
    <m/>
    <m/>
    <s v="Climate Change Financing at ADB - 2021"/>
  </r>
  <r>
    <x v="0"/>
    <s v="Sovereign"/>
    <s v="Financial Market Development Program (Subprogram 3)"/>
    <s v="51252-005"/>
    <d v="2021-11-03T00:00:00"/>
    <x v="0"/>
    <s v="Bhutan"/>
    <s v="Lower middle income"/>
    <s v="Loan"/>
    <s v="Investment loan"/>
    <s v="Finance"/>
    <n v="30"/>
    <m/>
    <m/>
    <s v="Dual-use"/>
    <n v="2.2999999999999998"/>
    <n v="1.1499999999999999"/>
    <n v="1.1499999999999999"/>
    <m/>
    <m/>
    <s v="Climate Change Financing at ADB - 2021"/>
  </r>
  <r>
    <x v="0"/>
    <s v="Sovereign"/>
    <s v="Supporting Financial Sector Reforms"/>
    <s v="51252-006"/>
    <d v="2021-12-23T00:00:00"/>
    <x v="0"/>
    <s v="Bhutan"/>
    <s v="Lower middle income"/>
    <s v="Technical assistance"/>
    <s v="Grant"/>
    <s v="Finance"/>
    <n v="0.5"/>
    <m/>
    <m/>
    <s v="Dual-use"/>
    <n v="6.25E-2"/>
    <n v="3.125E-2"/>
    <n v="3.125E-2"/>
    <m/>
    <m/>
    <s v="Climate Change Financing at ADB - 2021"/>
  </r>
  <r>
    <x v="0"/>
    <s v="Sovereign"/>
    <s v="Fiscal Sustainability and Financial Markets Development Program (Subprogram 1)"/>
    <s v="55103-001"/>
    <d v="2022-11-17T00:00:00"/>
    <x v="2"/>
    <s v="Armenia"/>
    <s v="Upper middle income"/>
    <s v="Loan"/>
    <s v="Investment loan"/>
    <s v="Public sector management"/>
    <n v="200"/>
    <m/>
    <m/>
    <s v="Dual-use"/>
    <n v="16.100000000000001"/>
    <n v="5"/>
    <n v="11.1"/>
    <m/>
    <m/>
    <s v="Climate Change Financing at ADB - 2022"/>
  </r>
  <r>
    <x v="0"/>
    <s v="Sovereign"/>
    <s v="Fiscal Sustainability and Financial Markets Development Program (Subprogram 1)"/>
    <s v="55103-001"/>
    <d v="2022-11-17T00:00:00"/>
    <x v="2"/>
    <s v="Armenia"/>
    <s v="Upper middle income"/>
    <s v="Loan"/>
    <s v="Investment loan"/>
    <s v="Finance"/>
    <m/>
    <m/>
    <m/>
    <s v="Dual-use"/>
    <n v="16.100000000000001"/>
    <n v="5"/>
    <n v="11.1"/>
    <m/>
    <m/>
    <s v="Climate Change Financing at ADB - 2022"/>
  </r>
  <r>
    <x v="0"/>
    <s v="Sovereign"/>
    <s v="Urban Water Supply and Sanitation Sector Project (Additional Financing)"/>
    <s v="51271-003"/>
    <d v="2021-10-29T00:00:00"/>
    <x v="0"/>
    <s v="Solomon Islands"/>
    <s v="Lower middle income"/>
    <s v="Grant"/>
    <s v="Grant"/>
    <s v="Water and other urban infrastructure and services"/>
    <n v="5.2471560000000004"/>
    <m/>
    <m/>
    <s v="Adaptation"/>
    <n v="4.5871560000000002"/>
    <n v="4.5871560000000002"/>
    <m/>
    <m/>
    <m/>
    <s v="Climate Change Financing at ADB - 2021"/>
  </r>
  <r>
    <x v="0"/>
    <s v="Sovereign"/>
    <s v="Seismic Safety Improvement Program – Additional Financing"/>
    <s v="49078-004"/>
    <d v="2023-11-27T00:00:00"/>
    <x v="1"/>
    <s v="Armenia"/>
    <s v="Upper middle income"/>
    <s v="Loan"/>
    <s v="Investment loan"/>
    <s v="Water and other urban infrastructure and services"/>
    <n v="85.7"/>
    <m/>
    <m/>
    <s v="Dual-use"/>
    <n v="8.99"/>
    <n v="4.8600000000000003"/>
    <n v="4.13"/>
    <m/>
    <m/>
    <s v="Climate Change Financing at ADB - 2023"/>
  </r>
  <r>
    <x v="0"/>
    <s v="Sovereign"/>
    <s v="Enhancing High-Value Crop Diversification"/>
    <s v="53197-002"/>
    <d v="2023-10-03T00:00:00"/>
    <x v="1"/>
    <s v="Armenia"/>
    <s v="Upper middle income"/>
    <s v="Technical assistance"/>
    <s v="Grant"/>
    <s v="Agriculture, natural resources and rural development"/>
    <n v="0.97499999999999998"/>
    <m/>
    <m/>
    <s v="Adaptation"/>
    <n v="0.22500000000000001"/>
    <m/>
    <n v="0.22500000000000001"/>
    <m/>
    <m/>
    <s v="Climate Change Financing at ADB - 2023"/>
  </r>
  <r>
    <x v="0"/>
    <s v="Sovereign"/>
    <s v="Yerevan Urban Development Investment Project"/>
    <s v="54172-002"/>
    <d v="2023-11-24T00:00:00"/>
    <x v="1"/>
    <s v="Armenia"/>
    <s v="Upper middle income"/>
    <s v="Loan"/>
    <s v="Investment loan"/>
    <s v="Water and other urban infrastructure and services"/>
    <n v="85.67"/>
    <m/>
    <m/>
    <s v="Dual-use"/>
    <n v="10.14"/>
    <n v="5.82"/>
    <n v="4.32"/>
    <m/>
    <m/>
    <s v="Climate Change Financing at ADB - 2023"/>
  </r>
  <r>
    <x v="0"/>
    <s v="Sovereign"/>
    <s v="Strengthening Environmental Resilience and Fostering Sustainable Economy for Lake Sevan"/>
    <s v="56031-001"/>
    <d v="2023-10-14T00:00:00"/>
    <x v="1"/>
    <s v="Armenia"/>
    <s v="Upper middle income"/>
    <s v="Technical assistance cofinancing"/>
    <s v="Grant"/>
    <s v="Water and other urban infrastructure and services"/>
    <n v="0.43"/>
    <m/>
    <m/>
    <s v="Dual-use"/>
    <n v="0.25"/>
    <m/>
    <n v="0.25"/>
    <m/>
    <m/>
    <s v="Climate Change Financing at ADB - 2023"/>
  </r>
  <r>
    <x v="0"/>
    <s v="Sovereign"/>
    <s v="Viability Assessment for Potential Wind Power Electricity Generation Projects"/>
    <s v="55332-001"/>
    <d v="2022-10-28T00:00:00"/>
    <x v="2"/>
    <s v="Armenia"/>
    <s v="Upper middle income"/>
    <s v="Technical assistance"/>
    <s v="Grant"/>
    <s v="Energy"/>
    <n v="1"/>
    <m/>
    <m/>
    <s v="Mitigation"/>
    <n v="1"/>
    <n v="1"/>
    <m/>
    <m/>
    <m/>
    <s v="Climate Change Financing at ADB - 2022"/>
  </r>
  <r>
    <x v="0"/>
    <s v="Sovereign"/>
    <s v="Strengthening Environmental Resilience and Fostering Sustainable Economy for Lake Sevan"/>
    <s v="56031-001"/>
    <d v="2023-10-14T00:00:00"/>
    <x v="1"/>
    <s v="Armenia"/>
    <s v="Upper middle income"/>
    <s v="Technical assistance cofinancing"/>
    <s v="Grant"/>
    <s v="Agriculture, natural resources and rural development"/>
    <m/>
    <m/>
    <m/>
    <s v="Dual-use"/>
    <n v="0.1"/>
    <n v="0.1"/>
    <m/>
    <m/>
    <m/>
    <s v="Climate Change Financing at ADB - 2023"/>
  </r>
  <r>
    <x v="0"/>
    <s v="Sovereign"/>
    <s v="Strengthening the Capacity for Environment and Climate Change Laws in Asia and the Pacific"/>
    <s v="51310-001"/>
    <d v="2021-06-09T00:00:00"/>
    <x v="0"/>
    <s v="Regional"/>
    <s v="Regional"/>
    <s v="Technical assistance"/>
    <s v="Grant"/>
    <s v="Public sector management"/>
    <n v="0.2"/>
    <m/>
    <m/>
    <s v="Dual-use"/>
    <n v="0.13333333"/>
    <n v="6.6666669999999997E-2"/>
    <n v="6.6666660000000003E-2"/>
    <m/>
    <m/>
    <s v="Climate Change Financing at ADB - 2021"/>
  </r>
  <r>
    <x v="0"/>
    <s v="Sovereign"/>
    <s v="Demonstrating Innovative Employment Solutions through Regional Knowledge-Sharing Partnerships with Youth Organizations"/>
    <s v="51332-001"/>
    <d v="2021-07-29T00:00:00"/>
    <x v="0"/>
    <s v="Regional"/>
    <s v="Regional"/>
    <s v="Technical assistance"/>
    <s v="Grant"/>
    <s v="Education"/>
    <n v="0.4"/>
    <m/>
    <m/>
    <s v="Dual-use"/>
    <n v="0.39999999999999997"/>
    <n v="0.36"/>
    <n v="0.04"/>
    <m/>
    <m/>
    <s v="Climate Change Financing at ADB - 2021"/>
  </r>
  <r>
    <x v="0"/>
    <s v="Sovereign"/>
    <s v="Tamil Nadu Industrial Connectivity Project"/>
    <s v="51337-001"/>
    <d v="2021-06-16T00:00:00"/>
    <x v="0"/>
    <s v="India"/>
    <s v="Lower middle income"/>
    <s v="Loan"/>
    <s v="Investment loan"/>
    <s v="Transport"/>
    <n v="904.6"/>
    <m/>
    <m/>
    <s v="Adaptation"/>
    <n v="42.503999999999998"/>
    <n v="42.503999999999998"/>
    <m/>
    <m/>
    <m/>
    <s v="Climate Change Financing at ADB - 2021"/>
  </r>
  <r>
    <x v="0"/>
    <s v="Sovereign"/>
    <s v="Guangxi Hezhou Environment Restoration and Sustainable Development Project"/>
    <s v="51384-001"/>
    <d v="2021-12-23T00:00:00"/>
    <x v="0"/>
    <s v="People's Republic of China"/>
    <s v="Upper middle income"/>
    <s v="Loan"/>
    <s v="Investment loan"/>
    <s v="Health"/>
    <n v="236.06100000000001"/>
    <m/>
    <m/>
    <s v="Dual-use"/>
    <n v="1.7233609999999999"/>
    <n v="0.33434999999999998"/>
    <n v="1.389011"/>
    <m/>
    <m/>
    <s v="Climate Change Financing at ADB - 2021"/>
  </r>
  <r>
    <x v="0"/>
    <s v="Sovereign"/>
    <s v="Guangxi Hezhou Environment Restoration and Sustainable Development Project"/>
    <s v="51384-001"/>
    <d v="2021-12-23T00:00:00"/>
    <x v="0"/>
    <s v="People's Republic of China"/>
    <s v="Upper middle income"/>
    <s v="Loan"/>
    <s v="Investment loan"/>
    <s v="Agriculture, natural resources and rural development"/>
    <m/>
    <m/>
    <m/>
    <s v="Dual-use"/>
    <n v="11.468"/>
    <n v="7.93"/>
    <n v="3.5379999999999998"/>
    <m/>
    <m/>
    <s v="Climate Change Financing at ADB - 2021"/>
  </r>
  <r>
    <x v="0"/>
    <s v="Sovereign"/>
    <s v="Shaanxi Green Intelligent Transport and Logistics Management Demonstration Project"/>
    <s v="51401-002"/>
    <d v="2021-03-12T00:00:00"/>
    <x v="0"/>
    <s v="People's Republic of China"/>
    <s v="Upper middle income"/>
    <s v="Loan"/>
    <s v="Investment loan"/>
    <s v="Transport"/>
    <n v="804.08"/>
    <m/>
    <m/>
    <s v="Dual-use"/>
    <n v="133.66"/>
    <n v="14.06"/>
    <n v="119.6"/>
    <m/>
    <m/>
    <s v="Climate Change Financing at ADB - 2021"/>
  </r>
  <r>
    <x v="0"/>
    <s v="Sovereign"/>
    <s v="Delivering a Climate Change Strategy for Central and West Asia"/>
    <s v="56025-001"/>
    <d v="2022-07-26T00:00:00"/>
    <x v="2"/>
    <s v="Armenia; Azerbaijan; Georgia; Kazakhstan; Kyrgyz Republic; Pakistan; Regional (Central and West Asia); Tajikistan; Turkmenistan; Uzbekistan"/>
    <s v="Regional"/>
    <s v="Technical assistance"/>
    <s v="Grant"/>
    <s v="Public sector management"/>
    <n v="3"/>
    <m/>
    <m/>
    <s v="Dual-use"/>
    <n v="0.375"/>
    <n v="0.1875"/>
    <n v="0.1875"/>
    <m/>
    <m/>
    <s v="Climate Change Financing at ADB - 2022"/>
  </r>
  <r>
    <x v="0"/>
    <s v="Sovereign"/>
    <s v="Delivering a Climate Change Strategy for Central and West Asia"/>
    <s v="56025-001"/>
    <d v="2022-07-26T00:00:00"/>
    <x v="2"/>
    <s v="Armenia; Azerbaijan; Georgia; Kazakhstan; Kyrgyz Republic; Pakistan; Regional (Central and West Asia); Tajikistan; Turkmenistan; Uzbekistan"/>
    <s v="Regional"/>
    <s v="Technical assistance"/>
    <s v="Grant"/>
    <s v="Health"/>
    <m/>
    <m/>
    <m/>
    <s v="Dual-use"/>
    <n v="0.375"/>
    <n v="0.1875"/>
    <n v="0.1875"/>
    <m/>
    <m/>
    <s v="Climate Change Financing at ADB - 2022"/>
  </r>
  <r>
    <x v="0"/>
    <s v="Sovereign"/>
    <s v="Delivering a Climate Change Strategy for Central and West Asia"/>
    <s v="56025-001"/>
    <d v="2022-07-26T00:00:00"/>
    <x v="2"/>
    <s v="Armenia; Azerbaijan; Georgia; Kazakhstan; Kyrgyz Republic; Pakistan; Regional (Central and West Asia); Tajikistan; Turkmenistan; Uzbekistan"/>
    <s v="Regional"/>
    <s v="Technical assistance"/>
    <s v="Grant"/>
    <s v="Water and other urban infrastructure and services"/>
    <m/>
    <m/>
    <m/>
    <s v="Dual-use"/>
    <n v="0.375"/>
    <n v="0.1875"/>
    <n v="0.1875"/>
    <m/>
    <m/>
    <s v="Climate Change Financing at ADB - 2022"/>
  </r>
  <r>
    <x v="0"/>
    <s v="Sovereign"/>
    <s v="Delivering a Climate Change Strategy for Central and West Asia"/>
    <s v="56025-001"/>
    <d v="2022-07-26T00:00:00"/>
    <x v="2"/>
    <s v="Armenia; Azerbaijan; Georgia; Kazakhstan; Kyrgyz Republic; Pakistan; Regional (Central and West Asia); Tajikistan; Turkmenistan; Uzbekistan"/>
    <s v="Regional"/>
    <s v="Technical assistance"/>
    <s v="Grant"/>
    <s v="Education"/>
    <m/>
    <m/>
    <m/>
    <s v="Dual-use"/>
    <n v="0.375"/>
    <n v="0.1875"/>
    <n v="0.1875"/>
    <m/>
    <m/>
    <s v="Climate Change Financing at ADB - 2022"/>
  </r>
  <r>
    <x v="0"/>
    <s v="Sovereign"/>
    <s v="Delivering a Climate Change Strategy for Central and West Asia"/>
    <s v="56025-001"/>
    <d v="2022-07-26T00:00:00"/>
    <x v="2"/>
    <s v="Armenia; Azerbaijan; Georgia; Kazakhstan; Kyrgyz Republic; Pakistan; Regional (Central and West Asia); Tajikistan; Turkmenistan; Uzbekistan"/>
    <s v="Regional"/>
    <s v="Technical assistance"/>
    <s v="Grant"/>
    <s v="Transport"/>
    <m/>
    <m/>
    <m/>
    <s v="Dual-use"/>
    <n v="0.375"/>
    <n v="0.1875"/>
    <n v="0.1875"/>
    <m/>
    <m/>
    <s v="Climate Change Financing at ADB - 2022"/>
  </r>
  <r>
    <x v="0"/>
    <s v="Sovereign"/>
    <s v="Delivering a Climate Change Strategy for Central and West Asia"/>
    <s v="56025-001"/>
    <d v="2022-07-26T00:00:00"/>
    <x v="2"/>
    <s v="Armenia; Azerbaijan; Georgia; Kazakhstan; Kyrgyz Republic; Pakistan; Regional (Central and West Asia); Tajikistan; Turkmenistan; Uzbekistan"/>
    <s v="Regional"/>
    <s v="Technical assistance"/>
    <s v="Grant"/>
    <s v="Energy"/>
    <m/>
    <m/>
    <m/>
    <s v="Dual-use"/>
    <n v="0.375"/>
    <n v="0.1875"/>
    <n v="0.1875"/>
    <m/>
    <m/>
    <s v="Climate Change Financing at ADB - 2022"/>
  </r>
  <r>
    <x v="0"/>
    <s v="Sovereign"/>
    <s v="Delivering a Climate Change Strategy for Central and West Asia"/>
    <s v="56025-001"/>
    <d v="2022-07-26T00:00:00"/>
    <x v="2"/>
    <s v="Armenia; Azerbaijan; Georgia; Kazakhstan; Kyrgyz Republic; Pakistan; Regional (Central and West Asia); Tajikistan; Turkmenistan; Uzbekistan"/>
    <s v="Regional"/>
    <s v="Technical assistance"/>
    <s v="Grant"/>
    <s v="Agriculture, natural resources and rural development"/>
    <m/>
    <m/>
    <m/>
    <s v="Dual-use"/>
    <n v="0.75"/>
    <n v="0.375"/>
    <n v="0.375"/>
    <m/>
    <m/>
    <s v="Climate Change Financing at ADB - 2022"/>
  </r>
  <r>
    <x v="0"/>
    <s v="Sovereign"/>
    <s v="Enabling Green Recovery in Central and West Asia through a Sustainable Financing Program"/>
    <s v="56117-001"/>
    <d v="2022-12-13T00:00:00"/>
    <x v="2"/>
    <s v="Armenia; Kazakhstan; Pakistan; Regional (Central and West Asia); Uzbekistan"/>
    <s v="Regional"/>
    <s v="Technical assistance"/>
    <s v="Grant"/>
    <s v="Finance"/>
    <n v="1.925"/>
    <m/>
    <m/>
    <s v="Dual-use"/>
    <n v="1.8"/>
    <n v="0.9"/>
    <n v="0.9"/>
    <m/>
    <m/>
    <s v="Climate Change Financing at ADB - 2022"/>
  </r>
  <r>
    <x v="0"/>
    <s v="Sovereign"/>
    <s v="Supporting the Implementation of ADB's Climate Change Operational Framework 2017–2030 - Enhancing Financial Mechanisms to Develop Climate Actions of Developing Member Countries (Subproject 2)"/>
    <s v="52004-004"/>
    <d v="2021-12-07T00:00:00"/>
    <x v="0"/>
    <s v="Regional"/>
    <s v="Regional"/>
    <s v="Technical assistance"/>
    <s v="Grant"/>
    <s v="Finance"/>
    <n v="1.1198999999999999"/>
    <m/>
    <m/>
    <s v="Dual-use"/>
    <n v="1.1198999999999999"/>
    <n v="0.44796000000000002"/>
    <n v="0.67193999999999998"/>
    <m/>
    <m/>
    <s v="Climate Change Financing at ADB - 2021"/>
  </r>
  <r>
    <x v="0"/>
    <s v="Sovereign"/>
    <s v="Supporting the Implementation of ADB's Climate Change Operational Framework 2017–2030 - Establishing Mechanisms to Measure, Monitor, and Report on Commitments made under the Paris Agreement (Subproject 3)"/>
    <s v="52004-005"/>
    <d v="2021-05-05T00:00:00"/>
    <x v="0"/>
    <s v="Regional"/>
    <s v="Regional"/>
    <s v="Technical assistance"/>
    <s v="Grant"/>
    <s v="Public sector management"/>
    <n v="0.45"/>
    <m/>
    <m/>
    <s v="Dual-use"/>
    <n v="0.45"/>
    <n v="0.19500000000000001"/>
    <n v="0.255"/>
    <m/>
    <m/>
    <s v="Climate Change Financing at ADB - 2021"/>
  </r>
  <r>
    <x v="0"/>
    <s v="Sovereign"/>
    <s v="Enabling Green Recovery in Central and West Asia through a Sustainable Financing Program"/>
    <s v="56117-001"/>
    <d v="2022-12-13T00:00:00"/>
    <x v="2"/>
    <s v="Armenia; Kazakhstan; Pakistan; Regional (Central and West Asia); Uzbekistan"/>
    <s v="Regional"/>
    <s v="Technical assistance"/>
    <s v="Grant"/>
    <s v="Finance"/>
    <m/>
    <m/>
    <m/>
    <s v="Dual-use"/>
    <n v="0.125"/>
    <n v="6.25E-2"/>
    <n v="6.25E-2"/>
    <m/>
    <m/>
    <s v="Climate Change Financing at ADB - 2022"/>
  </r>
  <r>
    <x v="0"/>
    <s v="Nonsovereign"/>
    <s v="Alat Solar Power Project"/>
    <s v="55340-001"/>
    <d v="2022-08-02T00:00:00"/>
    <x v="2"/>
    <s v="Azerbaijan"/>
    <s v="Upper middle income"/>
    <s v="Loan"/>
    <s v="Investment loan"/>
    <s v="Energy"/>
    <n v="250.4"/>
    <m/>
    <m/>
    <s v="Mitigation"/>
    <n v="21.433219999999999"/>
    <n v="21.433219999999999"/>
    <m/>
    <m/>
    <m/>
    <s v="Climate Change Financing at ADB - 2022"/>
  </r>
  <r>
    <x v="0"/>
    <s v="Sovereign"/>
    <s v="Jharkhand Urban Water Supply Improvement Project"/>
    <s v="52028-004"/>
    <d v="2021-09-08T00:00:00"/>
    <x v="0"/>
    <s v="India"/>
    <s v="Lower middle income"/>
    <s v="Loan"/>
    <s v="Investment loan"/>
    <s v="Water and other urban infrastructure and services"/>
    <n v="160"/>
    <m/>
    <m/>
    <s v="Dual-use"/>
    <n v="10.655000000000001"/>
    <n v="6.1150000000000002"/>
    <n v="4.54"/>
    <m/>
    <m/>
    <s v="Climate Change Financing at ADB - 2021"/>
  </r>
  <r>
    <x v="0"/>
    <s v="Sovereign"/>
    <s v="Institutional Capacity Support for Modern Utility Management (attached TA to Tashkent Province Sewerage Improvement Project)"/>
    <s v="52045-001"/>
    <d v="2021-12-17T00:00:00"/>
    <x v="0"/>
    <s v="Uzbekistan"/>
    <s v="Lower middle income"/>
    <s v="Technical assistance"/>
    <s v="Grant"/>
    <s v="Water and other urban infrastructure and services"/>
    <m/>
    <m/>
    <m/>
    <s v="Dual-use"/>
    <n v="0"/>
    <m/>
    <m/>
    <m/>
    <m/>
    <s v="Climate Change Financing at ADB - 2021"/>
  </r>
  <r>
    <x v="0"/>
    <s v="Sovereign"/>
    <s v="Institutional Capacity Support for Modern Utility Management (attached TA to Tashkent Province Sewerage Improvement Project)"/>
    <s v="52045-001"/>
    <d v="2021-12-17T00:00:00"/>
    <x v="0"/>
    <s v="Uzbekistan"/>
    <s v="Lower middle income"/>
    <s v="Technical assistance"/>
    <s v="Grant"/>
    <s v="Water and other urban infrastructure and services"/>
    <m/>
    <m/>
    <m/>
    <s v="Dual-use"/>
    <n v="0"/>
    <m/>
    <m/>
    <m/>
    <m/>
    <s v="Climate Change Financing at ADB - 2021"/>
  </r>
  <r>
    <x v="0"/>
    <s v="Sovereign"/>
    <s v="Tashkent Province Sewerage Improvement Project"/>
    <s v="52045-001"/>
    <d v="2021-12-29T00:00:00"/>
    <x v="0"/>
    <s v="Uzbekistan"/>
    <s v="Lower middle income"/>
    <s v="Loan"/>
    <s v="Investment loan"/>
    <s v="Water and other urban infrastructure and services"/>
    <n v="186.6"/>
    <m/>
    <m/>
    <s v="Dual-use"/>
    <n v="47.6"/>
    <n v="15"/>
    <n v="32.6"/>
    <m/>
    <m/>
    <s v="Climate Change Financing at ADB - 2021"/>
  </r>
  <r>
    <x v="0"/>
    <s v="Sovereign"/>
    <s v="Southeast Asia Energy Sector Development, Investment Planning and Capacity Building Facility"/>
    <s v="52096-001"/>
    <d v="2021-12-14T00:00:00"/>
    <x v="0"/>
    <s v="Regional (Cambodia, Indonesia, Myanmar, Philippines, Viet Nam)"/>
    <s v="Regional"/>
    <s v="Technical assistance"/>
    <s v="Grant"/>
    <s v="Energy"/>
    <n v="0.75"/>
    <m/>
    <m/>
    <s v="Mitigation"/>
    <n v="0.75"/>
    <m/>
    <n v="0.75"/>
    <m/>
    <m/>
    <s v="Climate Change Financing at ADB - 2021"/>
  </r>
  <r>
    <x v="0"/>
    <s v="Sovereign"/>
    <s v="Sustainable Infrastructure Assistance Program Phase II - Supporting Sustainable and Efficient Energy Policies and Investments (Subproject 2)"/>
    <s v="52152-002"/>
    <d v="2021-12-13T00:00:00"/>
    <x v="0"/>
    <s v="Indonesia"/>
    <s v="Lower middle income"/>
    <s v="Technical assistance"/>
    <s v="Grant"/>
    <s v="Energy"/>
    <n v="2"/>
    <m/>
    <m/>
    <s v="Dual-use"/>
    <n v="2"/>
    <n v="0.3"/>
    <n v="1.7"/>
    <m/>
    <m/>
    <s v="Climate Change Financing at ADB - 2021"/>
  </r>
  <r>
    <x v="0"/>
    <s v="Sovereign"/>
    <s v="South Asia Subregional Economic Cooperation Dhaka-Northwest Corridor Road Project, Phase 2"/>
    <s v="40540-016"/>
    <d v="2023-05-30T00:00:00"/>
    <x v="1"/>
    <s v="Bangladesh"/>
    <s v="Lower middle income"/>
    <s v="Technical assistance"/>
    <s v="Grant"/>
    <s v="Transport"/>
    <n v="1"/>
    <m/>
    <m/>
    <s v="Mitigation"/>
    <n v="0.2"/>
    <n v="0.2"/>
    <m/>
    <m/>
    <m/>
    <s v="Climate Change Financing at ADB - 2023"/>
  </r>
  <r>
    <x v="0"/>
    <s v="Sovereign"/>
    <s v="Local Governance Reform Program (Subprogram 2)"/>
    <s v="52173-003"/>
    <d v="2021-11-19T00:00:00"/>
    <x v="0"/>
    <s v="Philippines"/>
    <s v="Lower middle income"/>
    <s v="Loan"/>
    <s v="Investment loan"/>
    <s v="Public sector management"/>
    <n v="400"/>
    <m/>
    <m/>
    <s v="Dual-use"/>
    <n v="86.33"/>
    <n v="54.74"/>
    <n v="31.59"/>
    <m/>
    <m/>
    <s v="Climate Change Financing at ADB - 2021"/>
  </r>
  <r>
    <x v="0"/>
    <s v="Sovereign"/>
    <s v="Metro Manila Bridges Project"/>
    <s v="52181-001"/>
    <d v="2021-12-16T00:00:00"/>
    <x v="0"/>
    <s v="Philippines"/>
    <s v="Lower middle income"/>
    <s v="Loan"/>
    <s v="Investment loan"/>
    <s v="Transport"/>
    <n v="247.5"/>
    <m/>
    <m/>
    <s v="Adaptation"/>
    <n v="4.2430000000000003"/>
    <n v="4.2430000000000003"/>
    <m/>
    <m/>
    <m/>
    <s v="Climate Change Financing at ADB - 2021"/>
  </r>
  <r>
    <x v="0"/>
    <s v="Sovereign"/>
    <s v="Attached TA to Scaling Up Demand-Side Energy Efficiency Sector Project"/>
    <s v="52196-001"/>
    <d v="2021-09-21T00:00:00"/>
    <x v="0"/>
    <s v="India"/>
    <s v="Lower middle income"/>
    <s v="Technical assistance"/>
    <s v="Grant"/>
    <s v="Energy"/>
    <n v="3.2201849999999999"/>
    <m/>
    <m/>
    <s v="Mitigation"/>
    <n v="3.2201849999999999"/>
    <m/>
    <n v="3.2201849999999999"/>
    <m/>
    <m/>
    <s v="Climate Change Financing at ADB - 2021"/>
  </r>
  <r>
    <x v="0"/>
    <s v="Sovereign"/>
    <s v="South Asia Subregional Economic Cooperation Dhaka-Northwest Corridor Road Project, Phase 2"/>
    <s v="40540-016"/>
    <d v="2023-12-05T00:00:00"/>
    <x v="1"/>
    <s v="Bangladesh"/>
    <s v="Lower middle income"/>
    <s v="Technical assistance"/>
    <s v="Grant"/>
    <s v="Transport"/>
    <m/>
    <m/>
    <m/>
    <s v="Mitigation"/>
    <n v="0"/>
    <m/>
    <m/>
    <m/>
    <m/>
    <s v="Climate Change Financing at ADB - 2023"/>
  </r>
  <r>
    <x v="0"/>
    <s v="Sovereign"/>
    <s v="Greater Dhaka Sustainable Urban Transport Project - Additional Financing"/>
    <s v="42169-024"/>
    <d v="2022-12-26T00:00:00"/>
    <x v="2"/>
    <s v="Bangladesh"/>
    <s v="Lower middle income"/>
    <s v="Loan"/>
    <s v="Investment loan"/>
    <s v="Transport"/>
    <n v="222.75"/>
    <m/>
    <m/>
    <s v="Dual-use"/>
    <n v="60.25"/>
    <n v="7.0000000000000007E-2"/>
    <n v="60.18"/>
    <m/>
    <m/>
    <s v="Climate Change Financing at ADB - 2022"/>
  </r>
  <r>
    <x v="0"/>
    <s v="Sovereign"/>
    <s v="Dhaka Environmentally Sustainable Water Supply Project – Additional Financing"/>
    <s v="42173-016"/>
    <d v="2022-03-01T00:00:00"/>
    <x v="2"/>
    <s v="Bangladesh"/>
    <s v="Lower middle income"/>
    <s v="Loan"/>
    <s v="Investment loan"/>
    <s v="Water and other urban infrastructure and services"/>
    <n v="430"/>
    <m/>
    <m/>
    <s v="Dual-use"/>
    <n v="19.369999999999997"/>
    <n v="7.08"/>
    <n v="12.29"/>
    <m/>
    <m/>
    <s v="Climate Change Financing at ADB - 2022"/>
  </r>
  <r>
    <x v="0"/>
    <s v="Sovereign"/>
    <s v="Dhaka Environmentally Sustainable Water Supply Project – Additional Financing"/>
    <s v="42173-016"/>
    <d v="2022-03-01T00:00:00"/>
    <x v="2"/>
    <s v="Bangladesh"/>
    <s v="Lower middle income"/>
    <s v="Loan"/>
    <s v="Investment loan"/>
    <s v="Water and other urban infrastructure and services"/>
    <m/>
    <m/>
    <m/>
    <s v="Dual-use"/>
    <n v="9.09"/>
    <m/>
    <n v="9.09"/>
    <m/>
    <m/>
    <s v="Climate Change Financing at ADB - 2022"/>
  </r>
  <r>
    <x v="0"/>
    <s v="Sovereign"/>
    <s v="Dhaka Environmentally Sustainable Water Supply Project – Additional Financing"/>
    <s v="42173-016"/>
    <d v="2022-03-01T00:00:00"/>
    <x v="2"/>
    <s v="Bangladesh"/>
    <s v="Lower middle income"/>
    <s v="Grant"/>
    <s v="Grant"/>
    <s v="Water and other urban infrastructure and services"/>
    <m/>
    <m/>
    <m/>
    <s v="Dual-use"/>
    <n v="0"/>
    <m/>
    <m/>
    <m/>
    <m/>
    <s v="Climate Change Financing at ADB - 2022"/>
  </r>
  <r>
    <x v="0"/>
    <s v="Sovereign"/>
    <s v="Dhaka Environmentally Sustainable Water Supply Project – Additional Financing"/>
    <s v="42173-016"/>
    <d v="2022-03-01T00:00:00"/>
    <x v="2"/>
    <s v="Bangladesh"/>
    <s v="Lower middle income"/>
    <s v="Loan"/>
    <s v="Investment loan"/>
    <s v="Water and other urban infrastructure and services"/>
    <m/>
    <m/>
    <m/>
    <s v="Dual-use"/>
    <n v="45.52"/>
    <n v="35.89"/>
    <n v="9.6300000000000008"/>
    <m/>
    <m/>
    <s v="Climate Change Financing at ADB - 2022"/>
  </r>
  <r>
    <x v="0"/>
    <s v="Sovereign"/>
    <s v="Third Public-Private Infrastructure Development Facility-Tranche 2"/>
    <s v="42180-019"/>
    <d v="2022-12-26T00:00:00"/>
    <x v="2"/>
    <s v="Bangladesh"/>
    <s v="Lower middle income"/>
    <s v="Loan"/>
    <s v="Investment loan"/>
    <s v="Finance"/>
    <n v="695.72500000000002"/>
    <m/>
    <m/>
    <s v="Dual-use"/>
    <n v="41.58"/>
    <n v="15.35"/>
    <n v="26.23"/>
    <m/>
    <m/>
    <s v="Climate Change Financing at ADB - 2022"/>
  </r>
  <r>
    <x v="0"/>
    <s v="Sovereign"/>
    <s v="Third Public-Private Infrastructure Development Facility-Tranche 2"/>
    <s v="42180-019"/>
    <d v="2022-12-26T00:00:00"/>
    <x v="2"/>
    <s v="Bangladesh"/>
    <s v="Lower middle income"/>
    <s v="Loan"/>
    <s v="Investment loan"/>
    <s v="Finance"/>
    <m/>
    <m/>
    <m/>
    <s v="Dual-use"/>
    <n v="12.799999999999999"/>
    <n v="11.2"/>
    <n v="1.6"/>
    <m/>
    <m/>
    <s v="Climate Change Financing at ADB - 2022"/>
  </r>
  <r>
    <x v="0"/>
    <s v="Sovereign"/>
    <s v="Flood and Riverbank Erosion Risk Management Investment Program - Tranche 2"/>
    <s v="44167-015"/>
    <d v="2022-03-01T00:00:00"/>
    <x v="2"/>
    <s v="Bangladesh"/>
    <s v="Lower middle income"/>
    <s v="Loan"/>
    <s v="Investment loan"/>
    <s v="Agriculture, natural resources and rural development"/>
    <n v="212.8"/>
    <m/>
    <m/>
    <s v="Adaptation"/>
    <n v="47.402000000000001"/>
    <m/>
    <n v="47.402000000000001"/>
    <m/>
    <m/>
    <s v="Climate Change Financing at ADB - 2022"/>
  </r>
  <r>
    <x v="0"/>
    <s v="Sovereign"/>
    <s v="South Asia Subregional Economic Cooperation Dhaka-Northwest Corridor Road Project, Phase 2 (Tranche 3)"/>
    <s v="40540-019"/>
    <d v="2023-11-28T00:00:00"/>
    <x v="1"/>
    <s v="Bangladesh"/>
    <s v="Lower middle income"/>
    <s v="Loan"/>
    <s v="Investment loan"/>
    <s v="Transport"/>
    <n v="461.5"/>
    <m/>
    <m/>
    <s v="Adaptation"/>
    <n v="38.5"/>
    <m/>
    <n v="38.5"/>
    <m/>
    <m/>
    <s v="Climate Change Financing at ADB - 2023"/>
  </r>
  <r>
    <x v="0"/>
    <s v="Sovereign"/>
    <s v="Flood and Riverbank Erosion Risk Management Investment Program - Tranche 2"/>
    <s v="44167-015"/>
    <d v="2022-03-01T00:00:00"/>
    <x v="2"/>
    <s v="Bangladesh"/>
    <s v="Lower middle income"/>
    <s v="Grant"/>
    <s v="Grant"/>
    <s v="Agriculture, natural resources and rural development"/>
    <m/>
    <m/>
    <m/>
    <s v="Adaptation"/>
    <n v="0"/>
    <m/>
    <m/>
    <m/>
    <m/>
    <s v="Climate Change Financing at ADB - 2022"/>
  </r>
  <r>
    <x v="0"/>
    <s v="Sovereign"/>
    <s v="Microenterprise Financing and Credit Enhancement Project"/>
    <s v="51269-003"/>
    <d v="2022-12-06T00:00:00"/>
    <x v="2"/>
    <s v="Bangladesh"/>
    <s v="Lower middle income"/>
    <s v="Loan"/>
    <s v="Investment loan"/>
    <s v="Finance"/>
    <n v="201"/>
    <m/>
    <m/>
    <s v="Adaptation"/>
    <n v="91"/>
    <m/>
    <n v="91"/>
    <m/>
    <m/>
    <s v="Climate Change Financing at ADB - 2022"/>
  </r>
  <r>
    <x v="0"/>
    <s v="Sovereign"/>
    <s v="Institutional Strengthening for Microenterprise Financing (attached TA to Microenterprise Financing and Credit Enhancement Project)"/>
    <s v="51269-003"/>
    <d v="2022-12-29T00:00:00"/>
    <x v="2"/>
    <s v="Bangladesh"/>
    <s v="Lower middle income"/>
    <s v="Technical assistance"/>
    <s v="Grant"/>
    <m/>
    <m/>
    <m/>
    <m/>
    <s v="Adaptation"/>
    <n v="0"/>
    <m/>
    <m/>
    <m/>
    <m/>
    <s v="Climate Change Financing at ADB - 2022"/>
  </r>
  <r>
    <x v="0"/>
    <s v="Sovereign"/>
    <s v="South Asia Subregional Economic Cooperation Chittagong–Cox's Bazar Railway Project, Phase 1 (Tranche 3)"/>
    <s v="46452-005"/>
    <d v="2023-06-25T00:00:00"/>
    <x v="1"/>
    <s v="Bangladesh"/>
    <s v="Lower middle income"/>
    <s v="Loan"/>
    <s v="Investment loan"/>
    <s v="Transport"/>
    <n v="402.95"/>
    <m/>
    <m/>
    <s v="Dual-use"/>
    <n v="400"/>
    <n v="365.87"/>
    <n v="34.130000000000003"/>
    <m/>
    <m/>
    <s v="Climate Change Financing at ADB - 2023"/>
  </r>
  <r>
    <x v="0"/>
    <s v="Sovereign"/>
    <s v="Public Service Sector Public-Private Partnership Promotion and Elderly Care Demonstration Project"/>
    <s v="52245-001"/>
    <d v="2021-11-29T00:00:00"/>
    <x v="0"/>
    <s v="People's Republic of China"/>
    <s v="Upper middle income"/>
    <s v="Loan"/>
    <s v="Investment loan"/>
    <s v="Health"/>
    <n v="307.26"/>
    <m/>
    <m/>
    <s v="Dual-use"/>
    <n v="0.72"/>
    <n v="0.3"/>
    <n v="0.42"/>
    <m/>
    <m/>
    <s v="Climate Change Financing at ADB - 2021"/>
  </r>
  <r>
    <x v="0"/>
    <s v="Sovereign"/>
    <s v="Institutional Strengthening for Microenterprise Financing (attached TA to Microenterprise Financing and Credit Enhancement Project)"/>
    <s v="51269-003"/>
    <d v="2022-12-29T00:00:00"/>
    <x v="2"/>
    <s v="Bangladesh"/>
    <s v="Lower middle income"/>
    <s v="Technical assistance"/>
    <s v="Grant"/>
    <m/>
    <m/>
    <m/>
    <m/>
    <s v="Adaptation"/>
    <n v="0"/>
    <m/>
    <m/>
    <m/>
    <m/>
    <s v="Climate Change Financing at ADB - 2022"/>
  </r>
  <r>
    <x v="0"/>
    <s v="Sovereign"/>
    <s v="Emergency Assistance Project – Additional Financing"/>
    <s v="52174-002"/>
    <d v="2022-06-29T00:00:00"/>
    <x v="2"/>
    <s v="Bangladesh"/>
    <s v="Lower middle income"/>
    <s v="Loan"/>
    <s v="Investment loan"/>
    <s v="Transport"/>
    <n v="83.89"/>
    <m/>
    <m/>
    <s v="Dual-use"/>
    <n v="2.2999999999999998"/>
    <m/>
    <n v="2.2999999999999998"/>
    <m/>
    <m/>
    <s v="Climate Change Financing at ADB - 2022"/>
  </r>
  <r>
    <x v="0"/>
    <s v="Sovereign"/>
    <s v="South Asia Subregional Economic Cooperation Chittagong–Cox's Bazar Railway Project, Phase 1 (Tranche 3)"/>
    <s v="46452-005"/>
    <d v="2023-11-30T00:00:00"/>
    <x v="1"/>
    <s v="Bangladesh"/>
    <s v="Lower middle income"/>
    <s v="Technical assistance"/>
    <s v="Grant"/>
    <s v="Transport"/>
    <m/>
    <m/>
    <m/>
    <s v="Dual-use"/>
    <n v="0"/>
    <m/>
    <m/>
    <m/>
    <m/>
    <s v="Climate Change Financing at ADB - 2023"/>
  </r>
  <r>
    <x v="0"/>
    <s v="Nonsovereign"/>
    <s v="Prime Road National Solar Park Project"/>
    <s v="52287-001"/>
    <d v="2021-08-25T00:00:00"/>
    <x v="0"/>
    <s v="Cambodia"/>
    <s v="Lower middle income"/>
    <s v="Loan"/>
    <s v="Investment loan"/>
    <s v="Energy"/>
    <n v="41.2"/>
    <m/>
    <m/>
    <s v="Mitigation"/>
    <n v="4.7"/>
    <m/>
    <n v="4.7"/>
    <m/>
    <m/>
    <s v="Climate Change Financing at ADB - 2021"/>
  </r>
  <r>
    <x v="0"/>
    <s v="Nonsovereign"/>
    <s v="Prime Road National Solar Park Project"/>
    <s v="52287-001"/>
    <d v="2021-08-25T00:00:00"/>
    <x v="0"/>
    <s v="Cambodia"/>
    <s v="Lower middle income"/>
    <s v="Loan"/>
    <s v="Investment loan"/>
    <s v="Energy"/>
    <m/>
    <m/>
    <m/>
    <s v="Mitigation"/>
    <n v="3.2"/>
    <m/>
    <n v="3.2"/>
    <m/>
    <m/>
    <s v="Climate Change Financing at ADB - 2021"/>
  </r>
  <r>
    <x v="0"/>
    <s v="Nonsovereign"/>
    <s v="Prime Road National Solar Park Project"/>
    <s v="52287-001"/>
    <d v="2021-08-25T00:00:00"/>
    <x v="0"/>
    <s v="Cambodia"/>
    <s v="Lower middle income"/>
    <s v="Loan"/>
    <s v="Investment loan"/>
    <s v="Energy"/>
    <m/>
    <m/>
    <m/>
    <s v="Mitigation"/>
    <n v="4.2"/>
    <m/>
    <n v="4.2"/>
    <m/>
    <m/>
    <s v="Climate Change Financing at ADB - 2021"/>
  </r>
  <r>
    <x v="0"/>
    <s v="Sovereign"/>
    <s v="Emergency Assistance Project – Additional Financing"/>
    <s v="52174-002"/>
    <d v="2022-06-29T00:00:00"/>
    <x v="2"/>
    <s v="Bangladesh"/>
    <s v="Lower middle income"/>
    <s v="Grant"/>
    <s v="Grant"/>
    <s v="Water and other urban infrastructure and services"/>
    <m/>
    <m/>
    <m/>
    <s v="Dual-use"/>
    <n v="15.12"/>
    <n v="4.5999999999999996"/>
    <n v="10.52"/>
    <m/>
    <m/>
    <s v="Climate Change Financing at ADB - 2022"/>
  </r>
  <r>
    <x v="0"/>
    <s v="Sovereign"/>
    <s v="Rural Connectivity Improvement Project-Second Additional Financing"/>
    <s v="47243-006"/>
    <d v="2023-08-14T00:00:00"/>
    <x v="1"/>
    <s v="Bangladesh"/>
    <s v="Lower middle income"/>
    <s v="Loan"/>
    <s v="Investment loan"/>
    <s v="Agriculture, natural resources and rural development"/>
    <n v="267.10000000000002"/>
    <m/>
    <m/>
    <s v="Adaptation"/>
    <n v="39.299999999999997"/>
    <m/>
    <n v="39.299999999999997"/>
    <m/>
    <m/>
    <s v="Climate Change Financing at ADB - 2023"/>
  </r>
  <r>
    <x v="0"/>
    <s v="Sovereign"/>
    <s v="Improving Computer and Software Engineering Tertiary Education Project"/>
    <s v="50140-002"/>
    <d v="2023-11-28T00:00:00"/>
    <x v="1"/>
    <s v="Bangladesh"/>
    <s v="Lower middle income"/>
    <s v="Loan"/>
    <s v="Investment loan"/>
    <s v="Education"/>
    <n v="114"/>
    <m/>
    <m/>
    <s v="Dual-use"/>
    <n v="4.8669999999999991"/>
    <n v="4.3869999999999996"/>
    <n v="0.48"/>
    <m/>
    <m/>
    <s v="Climate Change Financing at ADB - 2023"/>
  </r>
  <r>
    <x v="0"/>
    <s v="Sovereign"/>
    <s v="South Asia Subregional Economic Cooperation Integrated Trade Facilitation Sector Development Program"/>
    <s v="53260-001"/>
    <d v="2022-06-15T00:00:00"/>
    <x v="2"/>
    <s v="Bangladesh"/>
    <s v="Lower middle income"/>
    <s v="Loan"/>
    <s v="Investment loan"/>
    <s v="Industry and trade"/>
    <n v="152.54"/>
    <m/>
    <m/>
    <s v="Dual-use"/>
    <n v="30"/>
    <n v="30"/>
    <m/>
    <m/>
    <m/>
    <s v="Climate Change Financing at ADB - 2022"/>
  </r>
  <r>
    <x v="0"/>
    <s v="Sovereign"/>
    <s v="South Asia Subregional Economic Cooperation Integrated Trade Facilitation Sector Development Program"/>
    <s v="53260-001"/>
    <d v="2022-06-15T00:00:00"/>
    <x v="2"/>
    <s v="Bangladesh"/>
    <s v="Lower middle income"/>
    <s v="Loan"/>
    <s v="Investment loan"/>
    <s v="Industry and trade"/>
    <m/>
    <m/>
    <m/>
    <s v="Dual-use"/>
    <n v="5.26"/>
    <n v="1.21"/>
    <n v="4.05"/>
    <m/>
    <m/>
    <s v="Climate Change Financing at ADB - 2022"/>
  </r>
  <r>
    <x v="0"/>
    <s v="Sovereign"/>
    <s v="Chattogram Hill Tracts Inclusive and Resilient Urban Water Supply and Sanitation Project"/>
    <s v="51296-002"/>
    <d v="2023-11-28T00:00:00"/>
    <x v="1"/>
    <s v="Bangladesh"/>
    <s v="Lower middle income"/>
    <s v="Loan"/>
    <s v="Investment loan"/>
    <s v="Water and other urban infrastructure and services"/>
    <n v="109.3"/>
    <m/>
    <m/>
    <s v="Dual-use"/>
    <n v="57.06"/>
    <n v="12.31"/>
    <n v="44.75"/>
    <m/>
    <m/>
    <s v="Climate Change Financing at ADB - 2023"/>
  </r>
  <r>
    <x v="0"/>
    <s v="Sovereign"/>
    <s v="Climate and Disaster Resilient Small-Scale Water Resources Management Project"/>
    <s v="53237-001"/>
    <d v="2023-10-29T00:00:00"/>
    <x v="1"/>
    <s v="Bangladesh"/>
    <s v="Lower middle income"/>
    <s v="Loan"/>
    <s v="Investment loan"/>
    <s v="Agriculture, natural resources and rural development"/>
    <n v="225"/>
    <m/>
    <m/>
    <s v="Dual-use"/>
    <n v="89.7"/>
    <n v="5.4"/>
    <n v="84.3"/>
    <m/>
    <m/>
    <s v="Climate Change Financing at ADB - 2023"/>
  </r>
  <r>
    <x v="0"/>
    <s v="Sovereign"/>
    <s v="Presidente Nicolau Lobato International Airport Expansion Project"/>
    <s v="52320-002"/>
    <d v="2021-10-01T00:00:00"/>
    <x v="0"/>
    <s v="Timor-Leste"/>
    <s v="Lower middle income"/>
    <s v="Loan"/>
    <s v="Investment loan"/>
    <s v="Transport"/>
    <n v="209"/>
    <m/>
    <m/>
    <s v="Adaptation"/>
    <n v="0.67037036999999999"/>
    <n v="0.67037036999999999"/>
    <m/>
    <m/>
    <m/>
    <s v="Climate Change Financing at ADB - 2021"/>
  </r>
  <r>
    <x v="0"/>
    <s v="Sovereign"/>
    <s v="Presidente Nicolau Lobato International Airport Expansion Project"/>
    <s v="52320-002"/>
    <d v="2021-10-01T00:00:00"/>
    <x v="0"/>
    <s v="Timor-Leste"/>
    <s v="Lower middle income"/>
    <s v="Loan"/>
    <s v="Investment loan"/>
    <s v="Transport"/>
    <m/>
    <m/>
    <m/>
    <s v="Adaptation"/>
    <n v="1.1396296299999999"/>
    <n v="1.1396296299999999"/>
    <m/>
    <m/>
    <m/>
    <s v="Climate Change Financing at ADB - 2021"/>
  </r>
  <r>
    <x v="0"/>
    <s v="Sovereign"/>
    <s v="Capacity Building for Presidente Nicolau Lobato International Airport Expansion Project"/>
    <s v="52320-004"/>
    <d v="2021-11-23T00:00:00"/>
    <x v="0"/>
    <s v="Timor-Leste"/>
    <s v="Lower middle income"/>
    <s v="Technical assistance"/>
    <s v="Grant"/>
    <s v="Transport"/>
    <n v="0.2"/>
    <m/>
    <m/>
    <s v="Adaptation"/>
    <n v="0.04"/>
    <n v="0.04"/>
    <m/>
    <m/>
    <m/>
    <s v="Climate Change Financing at ADB - 2021"/>
  </r>
  <r>
    <x v="0"/>
    <s v="Sovereign"/>
    <s v="Climate and Disaster Resilient Small-Scale Water Resources Management Project"/>
    <s v="53237-001"/>
    <d v="2023-10-29T00:00:00"/>
    <x v="1"/>
    <s v="Bangladesh"/>
    <s v="Lower middle income"/>
    <s v="Loan cofinancing"/>
    <s v="Investment loan"/>
    <s v="Agriculture, natural resources and rural development"/>
    <m/>
    <m/>
    <m/>
    <s v="Dual-use"/>
    <n v="33.699999999999996"/>
    <n v="2.2999999999999998"/>
    <n v="31.4"/>
    <m/>
    <m/>
    <s v="Climate Change Financing at ADB - 2023"/>
  </r>
  <r>
    <x v="0"/>
    <s v="Sovereign"/>
    <s v="Maharashtra Rural Connectivity Improvement Project - Additional Financing"/>
    <s v="52328-002"/>
    <d v="2021-09-08T00:00:00"/>
    <x v="0"/>
    <s v="India"/>
    <s v="Lower middle income"/>
    <s v="Loan"/>
    <s v="Investment loan"/>
    <s v="Agriculture, natural resources and rural development"/>
    <n v="441.9"/>
    <m/>
    <m/>
    <s v="Dual-use"/>
    <n v="96.65"/>
    <n v="78.64"/>
    <n v="18.010000000000002"/>
    <m/>
    <m/>
    <s v="Climate Change Financing at ADB - 2021"/>
  </r>
  <r>
    <x v="0"/>
    <s v="Sovereign"/>
    <s v="Higher Education for Technology and Innovation Project"/>
    <s v="52332-001"/>
    <d v="2021-12-07T00:00:00"/>
    <x v="0"/>
    <s v="Indonesia"/>
    <s v="Lower middle income"/>
    <s v="Loan"/>
    <s v="Investment loan"/>
    <s v="Health"/>
    <n v="94.265000000000001"/>
    <m/>
    <m/>
    <s v="Dual-use"/>
    <n v="1.2333333399999999"/>
    <n v="0.83666666999999995"/>
    <n v="0.39666667"/>
    <m/>
    <m/>
    <s v="Climate Change Financing at ADB - 2021"/>
  </r>
  <r>
    <x v="0"/>
    <s v="Sovereign"/>
    <s v="Higher Education for Technology and Innovation Project"/>
    <s v="52332-001"/>
    <d v="2021-12-07T00:00:00"/>
    <x v="0"/>
    <s v="Indonesia"/>
    <s v="Lower middle income"/>
    <s v="Loan"/>
    <s v="Investment loan"/>
    <s v="Education"/>
    <m/>
    <m/>
    <m/>
    <s v="Dual-use"/>
    <n v="1.2333333399999999"/>
    <n v="0.83666666999999995"/>
    <n v="0.39666667"/>
    <m/>
    <m/>
    <s v="Climate Change Financing at ADB - 2021"/>
  </r>
  <r>
    <x v="0"/>
    <s v="Sovereign"/>
    <s v="Higher Education for Technology and Innovation Project"/>
    <s v="52332-001"/>
    <d v="2021-12-07T00:00:00"/>
    <x v="0"/>
    <s v="Indonesia"/>
    <s v="Lower middle income"/>
    <s v="Loan"/>
    <s v="Investment loan"/>
    <s v="Information and communication technology"/>
    <m/>
    <m/>
    <m/>
    <s v="Dual-use"/>
    <n v="1.2333333399999999"/>
    <n v="0.83666666999999995"/>
    <n v="0.39666667"/>
    <m/>
    <m/>
    <s v="Climate Change Financing at ADB - 2021"/>
  </r>
  <r>
    <x v="0"/>
    <s v="Sovereign"/>
    <s v="Climate and Disaster Resilient Small-Scale Water Resources Management Project"/>
    <s v="53237-001"/>
    <d v="2023-10-29T00:00:00"/>
    <x v="1"/>
    <s v="Bangladesh"/>
    <s v="Lower middle income"/>
    <s v="Grant cofinancing"/>
    <s v="Grant"/>
    <s v="Agriculture, natural resources and rural development"/>
    <m/>
    <m/>
    <m/>
    <s v="Dual-use"/>
    <n v="12.5"/>
    <m/>
    <n v="12.5"/>
    <m/>
    <m/>
    <s v="Climate Change Financing at ADB - 2023"/>
  </r>
  <r>
    <x v="0"/>
    <s v="Sovereign"/>
    <s v="Climate Resilient Livelihood Improvement and Watershed Management in Chattogram Hill Tracts Sector Project"/>
    <s v="54047-001"/>
    <d v="2023-10-04T00:00:00"/>
    <x v="1"/>
    <s v="Bangladesh"/>
    <s v="Lower middle income"/>
    <s v="Loan"/>
    <s v="Investment loan"/>
    <s v="Agriculture, natural resources and rural development"/>
    <n v="150"/>
    <m/>
    <m/>
    <s v="Adaptation"/>
    <n v="62"/>
    <m/>
    <n v="62"/>
    <m/>
    <m/>
    <s v="Climate Change Financing at ADB - 2023"/>
  </r>
  <r>
    <x v="0"/>
    <s v="Sovereign"/>
    <s v="Sustainable Economic Recovery Program (Subprogram 2)"/>
    <s v="54307-002"/>
    <d v="2023-06-14T00:00:00"/>
    <x v="1"/>
    <s v="Bangladesh"/>
    <s v="Lower middle income"/>
    <s v="Loan"/>
    <s v="Investment loan"/>
    <s v="Public sector management"/>
    <n v="1009.4466588"/>
    <m/>
    <m/>
    <s v="Dual-use"/>
    <n v="118.69999999999999"/>
    <n v="52.9"/>
    <n v="65.8"/>
    <m/>
    <m/>
    <s v="Climate Change Financing at ADB - 2023"/>
  </r>
  <r>
    <x v="0"/>
    <s v="Sovereign"/>
    <s v="Study on the Municipal Climate Finance Roadmap"/>
    <s v="52349-001"/>
    <d v="2021-05-28T00:00:00"/>
    <x v="0"/>
    <s v="People's Republic of China"/>
    <s v="Upper middle income"/>
    <s v="Technical assistance"/>
    <s v="Grant"/>
    <s v="Finance"/>
    <n v="0.2"/>
    <m/>
    <m/>
    <s v="Adaptation"/>
    <n v="0.1"/>
    <n v="0.1"/>
    <m/>
    <m/>
    <m/>
    <s v="Climate Change Financing at ADB - 2021"/>
  </r>
  <r>
    <x v="0"/>
    <s v="Nonsovereign"/>
    <s v="Tianzow Advanced Pig Breeding Stock Project"/>
    <s v="52358-001"/>
    <d v="2021-12-17T00:00:00"/>
    <x v="0"/>
    <s v="People's Republic of China"/>
    <s v="Upper middle income"/>
    <s v="Loan"/>
    <s v="Investment loan"/>
    <s v="Agriculture, natural resources and rural development"/>
    <n v="41.3"/>
    <m/>
    <m/>
    <s v="Mitigation"/>
    <n v="0.03"/>
    <m/>
    <n v="0.03"/>
    <m/>
    <m/>
    <s v="Climate Change Financing at ADB - 2021"/>
  </r>
  <r>
    <x v="0"/>
    <s v="Sovereign"/>
    <s v="Landslide Risk Management Sector Project"/>
    <s v="53022-001"/>
    <d v="2021-09-16T00:00:00"/>
    <x v="0"/>
    <s v="Kyrgyz Republic"/>
    <s v="Lower middle income"/>
    <s v="Loan"/>
    <s v="Investment loan"/>
    <s v="Agriculture, natural resources and rural development"/>
    <n v="39"/>
    <m/>
    <m/>
    <s v="Adaptation"/>
    <n v="5.75"/>
    <n v="5.75"/>
    <m/>
    <m/>
    <m/>
    <s v="Climate Change Financing at ADB - 2021"/>
  </r>
  <r>
    <x v="0"/>
    <s v="Sovereign"/>
    <s v="Landslide Risk Management Sector Project"/>
    <s v="53022-001"/>
    <d v="2021-09-16T00:00:00"/>
    <x v="0"/>
    <s v="Kyrgyz Republic"/>
    <s v="Lower middle income"/>
    <s v="Grant"/>
    <s v="Grant"/>
    <s v="Agriculture, natural resources and rural development"/>
    <m/>
    <m/>
    <m/>
    <s v="Adaptation"/>
    <n v="11.75"/>
    <n v="11.75"/>
    <m/>
    <m/>
    <m/>
    <s v="Climate Change Financing at ADB - 2021"/>
  </r>
  <r>
    <x v="0"/>
    <s v="Sovereign"/>
    <s v="Supporting the South Asia Subregional Economic Cooperation Integrated Trade Facilitation Sector Development Program (Attached TA to South Asia Subregional Economic Cooperation Integrated Trade Facilitation Sector Development Program)"/>
    <s v="53260-001"/>
    <d v="2022-12-29T00:00:00"/>
    <x v="2"/>
    <s v="Bangladesh"/>
    <s v="Lower middle income"/>
    <s v="Technical assistance"/>
    <s v="Grant"/>
    <m/>
    <m/>
    <m/>
    <m/>
    <s v="Dual-use"/>
    <n v="0"/>
    <m/>
    <m/>
    <m/>
    <m/>
    <s v="Climate Change Financing at ADB - 2022"/>
  </r>
  <r>
    <x v="0"/>
    <s v="Sovereign"/>
    <s v="Strengthening Social Resilience Program (Subprogram 2)"/>
    <s v="55041-003"/>
    <d v="2022-06-14T00:00:00"/>
    <x v="2"/>
    <s v="Bangladesh"/>
    <s v="Lower middle income"/>
    <s v="Loan"/>
    <s v="Investment loan"/>
    <s v="Public sector management"/>
    <n v="500"/>
    <m/>
    <m/>
    <s v="Adaptation"/>
    <n v="7.6"/>
    <m/>
    <n v="7.6"/>
    <m/>
    <m/>
    <s v="Climate Change Financing at ADB - 2022"/>
  </r>
  <r>
    <x v="0"/>
    <s v="Sovereign"/>
    <s v="Nuku'alofa Port Upgrade Project"/>
    <s v="53045-003"/>
    <d v="2021-01-12T00:00:00"/>
    <x v="0"/>
    <s v="Tonga"/>
    <s v="Upper middle income"/>
    <s v="Grant"/>
    <s v="Grant"/>
    <s v="Transport"/>
    <n v="50"/>
    <m/>
    <m/>
    <s v="Dual-use"/>
    <n v="21.2"/>
    <n v="15.1"/>
    <n v="6.1"/>
    <m/>
    <m/>
    <s v="Climate Change Financing at ADB - 2021"/>
  </r>
  <r>
    <x v="0"/>
    <s v="Sovereign"/>
    <s v="Skills for Industry Competitiveness and Innovation Program"/>
    <s v="55148-001"/>
    <d v="2023-08-28T00:00:00"/>
    <x v="1"/>
    <s v="Bangladesh"/>
    <s v="Lower middle income"/>
    <s v="Loan"/>
    <s v="Investment loan"/>
    <s v="Education"/>
    <n v="708.9"/>
    <m/>
    <m/>
    <s v="Dual-use"/>
    <n v="75.41"/>
    <n v="60.3"/>
    <n v="15.11"/>
    <m/>
    <m/>
    <s v="Climate Change Financing at ADB - 2023"/>
  </r>
  <r>
    <x v="0"/>
    <s v="Sovereign"/>
    <s v="Improving Urban Governance and Infrastructure Program"/>
    <s v="55307-001"/>
    <d v="2023-08-14T00:00:00"/>
    <x v="1"/>
    <s v="Bangladesh"/>
    <s v="Lower middle income"/>
    <s v="Loan"/>
    <s v="Investment loan"/>
    <s v="Water and other urban infrastructure and services"/>
    <n v="691.29"/>
    <m/>
    <m/>
    <s v="Dual-use"/>
    <n v="180.34"/>
    <n v="11.1"/>
    <n v="169.24"/>
    <m/>
    <m/>
    <s v="Climate Change Financing at ADB - 2023"/>
  </r>
  <r>
    <x v="0"/>
    <s v="Sovereign"/>
    <s v="Strengthening Social Resilience Program (Subprogram 2)"/>
    <s v="55041-003"/>
    <d v="2022-06-14T00:00:00"/>
    <x v="2"/>
    <s v="Bangladesh"/>
    <s v="Lower middle income"/>
    <s v="Loan"/>
    <s v="Investment loan"/>
    <s v="Finance"/>
    <m/>
    <m/>
    <m/>
    <s v="Adaptation"/>
    <n v="2"/>
    <m/>
    <n v="2"/>
    <m/>
    <m/>
    <s v="Climate Change Financing at ADB - 2022"/>
  </r>
  <r>
    <x v="0"/>
    <s v="Sovereign"/>
    <s v="Jiangxi Ganzhou Rural Vitalization and Comprehensive Environment Improvement Project"/>
    <s v="53049-001"/>
    <d v="2021-12-01T00:00:00"/>
    <x v="0"/>
    <s v="People's Republic of China"/>
    <s v="Upper middle income"/>
    <s v="Loan"/>
    <s v="Investment loan"/>
    <s v="Agriculture, natural resources and rural development"/>
    <n v="453.91"/>
    <m/>
    <m/>
    <s v="Dual-use"/>
    <n v="79.94"/>
    <n v="44.77"/>
    <n v="35.17"/>
    <m/>
    <m/>
    <s v="Climate Change Financing at ADB - 2021"/>
  </r>
  <r>
    <x v="0"/>
    <s v="Sovereign"/>
    <s v="Hunan Xiangxi Rural Environmental Improvement and Green Development Project"/>
    <s v="53050-001"/>
    <d v="2021-03-26T00:00:00"/>
    <x v="0"/>
    <s v="People's Republic of China"/>
    <s v="Upper middle income"/>
    <s v="Loan"/>
    <s v="Investment loan"/>
    <s v="Agriculture, natural resources and rural development"/>
    <n v="420.72945099999998"/>
    <m/>
    <m/>
    <s v="Dual-use"/>
    <n v="26.808075000000002"/>
    <n v="9.0269239999999993"/>
    <n v="17.781151000000001"/>
    <m/>
    <m/>
    <s v="Climate Change Financing at ADB - 2021"/>
  </r>
  <r>
    <x v="0"/>
    <s v="Sovereign"/>
    <s v="Coastal Towns Climate Resilience Project"/>
    <s v="55201-001"/>
    <d v="2022-12-26T00:00:00"/>
    <x v="2"/>
    <s v="Bangladesh"/>
    <s v="Lower middle income"/>
    <s v="Loan"/>
    <s v="Investment loan"/>
    <s v="Water and other urban infrastructure and services"/>
    <n v="310"/>
    <m/>
    <m/>
    <s v="Dual-use"/>
    <n v="62"/>
    <m/>
    <n v="62"/>
    <m/>
    <m/>
    <s v="Climate Change Financing at ADB - 2022"/>
  </r>
  <r>
    <x v="0"/>
    <s v="Sovereign"/>
    <s v="Coastal Towns Climate Resilience Project"/>
    <s v="55201-001"/>
    <d v="2022-12-26T00:00:00"/>
    <x v="2"/>
    <s v="Bangladesh"/>
    <s v="Lower middle income"/>
    <s v="Loan"/>
    <s v="Investment loan"/>
    <s v="Transport"/>
    <m/>
    <m/>
    <m/>
    <s v="Dual-use"/>
    <n v="22"/>
    <m/>
    <n v="22"/>
    <m/>
    <m/>
    <s v="Climate Change Financing at ADB - 2022"/>
  </r>
  <r>
    <x v="0"/>
    <s v="Sovereign"/>
    <s v="Hunan Miluo River Disaster Risk Management and Comprehensive Environment Improvement Project"/>
    <s v="53052-001"/>
    <d v="2021-02-03T00:00:00"/>
    <x v="0"/>
    <s v="People's Republic of China"/>
    <s v="Upper middle income"/>
    <s v="Loan"/>
    <s v="Investment loan"/>
    <s v="Agriculture, natural resources and rural development"/>
    <n v="353.56"/>
    <m/>
    <m/>
    <s v="Dual-use"/>
    <n v="8.94"/>
    <n v="7.64"/>
    <n v="1.3"/>
    <m/>
    <m/>
    <s v="Climate Change Financing at ADB - 2021"/>
  </r>
  <r>
    <x v="0"/>
    <s v="Sovereign"/>
    <s v="Henan Xichuan Integrated Ecological Protection and Environmental Improvement Project"/>
    <s v="53053-001"/>
    <d v="2021-10-18T00:00:00"/>
    <x v="0"/>
    <s v="People's Republic of China"/>
    <s v="Upper middle income"/>
    <s v="Loan"/>
    <s v="Investment loan"/>
    <s v="Agriculture, natural resources and rural development"/>
    <n v="466.76"/>
    <m/>
    <m/>
    <s v="Dual-use"/>
    <n v="18.29"/>
    <n v="10.029999999999999"/>
    <n v="8.26"/>
    <m/>
    <m/>
    <s v="Climate Change Financing at ADB - 2021"/>
  </r>
  <r>
    <x v="0"/>
    <s v="Sovereign"/>
    <s v="Coastal Towns Climate Resilience Project"/>
    <s v="55201-001"/>
    <d v="2022-12-26T00:00:00"/>
    <x v="2"/>
    <s v="Bangladesh"/>
    <s v="Lower middle income"/>
    <s v="Loan"/>
    <s v="Investment loan"/>
    <s v="Water and other urban infrastructure and services"/>
    <m/>
    <m/>
    <m/>
    <s v="Dual-use"/>
    <n v="105.9"/>
    <n v="1.2"/>
    <n v="104.7"/>
    <m/>
    <m/>
    <s v="Climate Change Financing at ADB - 2022"/>
  </r>
  <r>
    <x v="0"/>
    <s v="Sovereign"/>
    <s v="Coastal Towns Climate Resilience Project"/>
    <s v="55201-001"/>
    <d v="2022-12-26T00:00:00"/>
    <x v="2"/>
    <s v="Bangladesh"/>
    <s v="Lower middle income"/>
    <s v="Loan"/>
    <s v="Investment loan"/>
    <s v="Transport"/>
    <m/>
    <m/>
    <m/>
    <s v="Dual-use"/>
    <n v="33.299999999999997"/>
    <m/>
    <n v="33.299999999999997"/>
    <m/>
    <m/>
    <s v="Climate Change Financing at ADB - 2022"/>
  </r>
  <r>
    <x v="0"/>
    <s v="Sovereign"/>
    <s v="Coastal Towns Climate Resilience Project"/>
    <s v="55201-001"/>
    <d v="2022-12-26T00:00:00"/>
    <x v="2"/>
    <s v="Bangladesh"/>
    <s v="Lower middle income"/>
    <s v="Grant"/>
    <s v="Grant"/>
    <s v="Water and other urban infrastructure and services"/>
    <m/>
    <m/>
    <m/>
    <s v="Dual-use"/>
    <n v="4"/>
    <m/>
    <n v="4"/>
    <m/>
    <m/>
    <s v="Climate Change Financing at ADB - 2022"/>
  </r>
  <r>
    <x v="0"/>
    <s v="Nonsovereign"/>
    <s v="Envoy Sustainable and Energy Efficient Textile Manufacturing Project"/>
    <s v="56027-001"/>
    <d v="2022-12-05T00:00:00"/>
    <x v="2"/>
    <s v="Bangladesh"/>
    <s v="Lower middle income"/>
    <s v="Loan"/>
    <s v="Investment loan"/>
    <s v="Industry and trade"/>
    <n v="18.420000000000002"/>
    <m/>
    <m/>
    <s v="Mitigation"/>
    <n v="11.238480560000001"/>
    <n v="11.238480560000001"/>
    <m/>
    <m/>
    <m/>
    <s v="Climate Change Financing at ADB - 2022"/>
  </r>
  <r>
    <x v="0"/>
    <s v="Sovereign"/>
    <s v="Supporting Education Sector Projects"/>
    <s v="56088-001"/>
    <d v="2022-12-04T00:00:00"/>
    <x v="2"/>
    <s v="Bangladesh"/>
    <s v="Lower middle income"/>
    <s v="Technical assistance"/>
    <s v="Grant"/>
    <s v="Education"/>
    <n v="1.5"/>
    <m/>
    <m/>
    <s v="Adaptation"/>
    <n v="0.03"/>
    <m/>
    <n v="0.03"/>
    <m/>
    <m/>
    <s v="Climate Change Financing at ADB - 2022"/>
  </r>
  <r>
    <x v="0"/>
    <s v="Sovereign"/>
    <s v="Shaanxi Xi′an Preschool Education Development Program"/>
    <s v="53060-001"/>
    <d v="2021-11-04T00:00:00"/>
    <x v="0"/>
    <s v="People's Republic of China"/>
    <s v="Upper middle income"/>
    <s v="Loan"/>
    <s v="Investment loan"/>
    <s v="Education"/>
    <n v="2225.13"/>
    <m/>
    <m/>
    <s v="Dual-use"/>
    <n v="2.9539999999999997"/>
    <n v="2.63"/>
    <n v="0.32400000000000001"/>
    <m/>
    <m/>
    <s v="Climate Change Financing at ADB - 2021"/>
  </r>
  <r>
    <x v="0"/>
    <s v="Sovereign"/>
    <s v="Inclusive, Resilient, and Sustainable Housing for Urban Poor Sector Project in Tamil Nadu"/>
    <s v="53067-004"/>
    <d v="2021-12-07T00:00:00"/>
    <x v="0"/>
    <s v="India"/>
    <s v="Lower middle income"/>
    <s v="Loan"/>
    <s v="Investment loan"/>
    <s v="Water and other urban infrastructure and services"/>
    <n v="216.5"/>
    <m/>
    <m/>
    <s v="Dual-use"/>
    <n v="50.169999999999995"/>
    <n v="48.87"/>
    <n v="1.3"/>
    <m/>
    <m/>
    <s v="Climate Change Financing at ADB - 2021"/>
  </r>
  <r>
    <x v="0"/>
    <s v="Sovereign"/>
    <s v="Supporting Capacity for Affordable Housing Delivery (attached TA to Inclusive, Resilient, and Sustainable Housing for Urban Poor Sector Project in Tamil Nadu)"/>
    <s v="53067-004"/>
    <d v="2021-12-31T00:00:00"/>
    <x v="0"/>
    <s v="India"/>
    <s v="Lower middle income"/>
    <s v="Technical assistance"/>
    <s v="Grant"/>
    <s v="Water and other urban infrastructure and services"/>
    <m/>
    <m/>
    <m/>
    <s v="Dual-use"/>
    <n v="0"/>
    <m/>
    <m/>
    <m/>
    <m/>
    <s v="Climate Change Financing at ADB - 2021"/>
  </r>
  <r>
    <x v="0"/>
    <s v="Sovereign"/>
    <s v="Preparing Sustainable Development Projects"/>
    <s v="53074-001"/>
    <d v="2021-09-23T00:00:00"/>
    <x v="0"/>
    <s v="People's Republic of China"/>
    <s v="Upper middle income"/>
    <s v="Technical assistance"/>
    <s v="Grant"/>
    <s v="Transport"/>
    <n v="0.51"/>
    <m/>
    <m/>
    <s v="Dual-use"/>
    <n v="5.4901960784313735E-3"/>
    <n v="2.7450980392156868E-3"/>
    <n v="2.7450980392156868E-3"/>
    <m/>
    <m/>
    <s v="Climate Change Financing at ADB - 2021"/>
  </r>
  <r>
    <x v="0"/>
    <s v="Sovereign"/>
    <s v="Preparing Sustainable Development Projects"/>
    <s v="53074-001"/>
    <d v="2021-09-23T00:00:00"/>
    <x v="0"/>
    <s v="People's Republic of China"/>
    <s v="Upper middle income"/>
    <s v="Technical assistance"/>
    <s v="Grant"/>
    <s v="Agriculture, natural resources and rural development"/>
    <m/>
    <m/>
    <m/>
    <s v="Dual-use"/>
    <n v="2.8627450980392162E-2"/>
    <n v="1.4313725490196081E-2"/>
    <n v="1.4313725490196081E-2"/>
    <m/>
    <m/>
    <s v="Climate Change Financing at ADB - 2021"/>
  </r>
  <r>
    <x v="0"/>
    <s v="Sovereign"/>
    <s v="Preparing Sustainable Development Projects"/>
    <s v="53074-001"/>
    <d v="2021-09-23T00:00:00"/>
    <x v="0"/>
    <s v="People's Republic of China"/>
    <s v="Upper middle income"/>
    <s v="Technical assistance"/>
    <s v="Grant"/>
    <s v="Energy"/>
    <m/>
    <m/>
    <m/>
    <s v="Dual-use"/>
    <n v="5.8823529411764714E-3"/>
    <n v="2.9411764705882357E-3"/>
    <n v="2.9411764705882357E-3"/>
    <m/>
    <m/>
    <s v="Climate Change Financing at ADB - 2021"/>
  </r>
  <r>
    <x v="0"/>
    <s v="Sovereign"/>
    <s v="Preparing Sustainable Development Projects"/>
    <s v="53074-001"/>
    <d v="2021-12-10T00:00:00"/>
    <x v="0"/>
    <s v="People's Republic of China"/>
    <s v="Upper middle income"/>
    <s v="Technical assistance"/>
    <s v="Grant"/>
    <s v="Transport"/>
    <m/>
    <m/>
    <m/>
    <s v="Dual-use"/>
    <n v="1.5098039215686277E-3"/>
    <n v="7.5490196078431386E-4"/>
    <n v="7.5490196078431386E-4"/>
    <m/>
    <m/>
    <s v="Climate Change Financing at ADB - 2021"/>
  </r>
  <r>
    <x v="0"/>
    <s v="Sovereign"/>
    <s v="Preparing Sustainable Development Projects"/>
    <s v="53074-001"/>
    <d v="2021-12-10T00:00:00"/>
    <x v="0"/>
    <s v="People's Republic of China"/>
    <s v="Upper middle income"/>
    <s v="Technical assistance"/>
    <s v="Grant"/>
    <s v="Agriculture, natural resources and rural development"/>
    <m/>
    <m/>
    <m/>
    <s v="Dual-use"/>
    <n v="7.8725490196078444E-3"/>
    <n v="3.9362745098039222E-3"/>
    <n v="3.9362745098039222E-3"/>
    <m/>
    <m/>
    <s v="Climate Change Financing at ADB - 2021"/>
  </r>
  <r>
    <x v="0"/>
    <s v="Sovereign"/>
    <s v="Preparing Sustainable Development Projects"/>
    <s v="53074-001"/>
    <d v="2021-12-10T00:00:00"/>
    <x v="0"/>
    <s v="People's Republic of China"/>
    <s v="Upper middle income"/>
    <s v="Technical assistance"/>
    <s v="Grant"/>
    <s v="Energy"/>
    <m/>
    <m/>
    <m/>
    <s v="Dual-use"/>
    <n v="1.6176470588235296E-3"/>
    <n v="8.0882352941176482E-4"/>
    <n v="8.0882352941176482E-4"/>
    <m/>
    <m/>
    <s v="Climate Change Financing at ADB - 2021"/>
  </r>
  <r>
    <x v="0"/>
    <s v="Sovereign"/>
    <s v="Improving Urban Governance and Infrastructure Program"/>
    <s v="55307-001"/>
    <d v="2023-08-14T00:00:00"/>
    <x v="1"/>
    <s v="Bangladesh"/>
    <s v="Lower middle income"/>
    <s v="Loan cofinancing"/>
    <s v="Investment loan"/>
    <s v="Water and other urban infrastructure and services"/>
    <m/>
    <m/>
    <m/>
    <s v="Dual-use"/>
    <n v="120.9"/>
    <m/>
    <n v="120.9"/>
    <m/>
    <m/>
    <s v="Climate Change Financing at ADB - 2023"/>
  </r>
  <r>
    <x v="0"/>
    <s v="Sovereign"/>
    <s v="_x0009_Improving Urban Governance and Infrastructure Program"/>
    <s v="55307-001"/>
    <d v="2023-10-01T00:00:00"/>
    <x v="1"/>
    <s v="Bangladesh"/>
    <s v="Lower middle income"/>
    <s v="Technical assistance"/>
    <s v="Grant"/>
    <s v="Water and other urban infrastructure and services"/>
    <m/>
    <m/>
    <m/>
    <s v="Dual-use"/>
    <n v="0"/>
    <m/>
    <m/>
    <m/>
    <m/>
    <s v="Climate Change Financing at ADB - 2023"/>
  </r>
  <r>
    <x v="0"/>
    <s v="Sovereign"/>
    <s v="_x0009_Improving Urban Governance and Infrastructure Program"/>
    <s v="55307-001"/>
    <d v="2023-10-01T00:00:00"/>
    <x v="1"/>
    <s v="Bangladesh"/>
    <s v="Lower middle income"/>
    <s v="Technical assistance cofinancing"/>
    <s v="Grant"/>
    <s v="Water and other urban infrastructure and services"/>
    <m/>
    <m/>
    <m/>
    <s v="Dual-use"/>
    <n v="0"/>
    <m/>
    <m/>
    <m/>
    <m/>
    <s v="Climate Change Financing at ADB - 2023"/>
  </r>
  <r>
    <x v="0"/>
    <s v="Sovereign"/>
    <s v="Smart Metering Energy Efficiency Improvement Project"/>
    <s v="56004-001"/>
    <d v="2023-11-28T00:00:00"/>
    <x v="1"/>
    <s v="Bangladesh"/>
    <s v="Lower middle income"/>
    <s v="Loan"/>
    <s v="Investment loan"/>
    <s v="Energy"/>
    <n v="265.94"/>
    <m/>
    <m/>
    <s v="Mitigation"/>
    <n v="176.61"/>
    <n v="176.61"/>
    <m/>
    <m/>
    <m/>
    <s v="Climate Change Financing at ADB - 2023"/>
  </r>
  <r>
    <x v="0"/>
    <s v="Sovereign"/>
    <s v="Deploying Solar Systems at Scale"/>
    <s v="52227-001"/>
    <d v="2022-11-18T00:00:00"/>
    <x v="2"/>
    <s v="Bangladesh; Bhutan; India; Maldives; Nepal; Sri Lanka; Regional"/>
    <s v="Regional"/>
    <s v="Technical assistance"/>
    <s v="Grant"/>
    <s v="Energy"/>
    <n v="1.5"/>
    <m/>
    <m/>
    <s v="Mitigation"/>
    <n v="1.5"/>
    <n v="1.5"/>
    <m/>
    <m/>
    <m/>
    <s v="Climate Change Financing at ADB - 2022"/>
  </r>
  <r>
    <x v="0"/>
    <s v="Sovereign"/>
    <s v="Strengthening Capacity to Design and Implement Climate Resilience Projects Facility"/>
    <s v="56105-001"/>
    <d v="2022-10-25T00:00:00"/>
    <x v="2"/>
    <s v="Bangladesh; Bhutan; Maldives; Nepal; Regional (South Asia); Sri Lanka"/>
    <s v="Regional"/>
    <s v="Technical assistance"/>
    <s v="Grant"/>
    <s v="Agriculture, natural resources and rural development"/>
    <n v="3.45"/>
    <m/>
    <m/>
    <s v="Adaptation"/>
    <n v="2"/>
    <m/>
    <n v="2"/>
    <m/>
    <m/>
    <s v="Climate Change Financing at ADB - 2022"/>
  </r>
  <r>
    <x v="0"/>
    <s v="Sovereign"/>
    <s v="Strengthening Capacity to Design and Implement Climate Resilience Projects Facility"/>
    <s v="56105-001"/>
    <d v="2022-10-25T00:00:00"/>
    <x v="2"/>
    <s v="Bangladesh; Bhutan; Maldives; Nepal; Regional (South Asia); Sri Lanka"/>
    <s v="Regional"/>
    <s v="Technical assistance"/>
    <s v="Grant"/>
    <s v="Agriculture, natural resources and rural development"/>
    <m/>
    <m/>
    <m/>
    <s v="Adaptation"/>
    <n v="0.75"/>
    <m/>
    <n v="0.75"/>
    <m/>
    <m/>
    <s v="Climate Change Financing at ADB - 2022"/>
  </r>
  <r>
    <x v="0"/>
    <s v="Sovereign"/>
    <s v="Strengthening Capacity to Design and Implement Climate Resilience Projects Facility"/>
    <s v="56105-001"/>
    <d v="2022-10-25T00:00:00"/>
    <x v="2"/>
    <s v="Bangladesh; Bhutan; Maldives; Nepal; Regional (South Asia); Sri Lanka"/>
    <s v="Regional"/>
    <s v="Technical assistance"/>
    <s v="Grant"/>
    <s v="Agriculture, natural resources and rural development"/>
    <m/>
    <m/>
    <m/>
    <s v="Adaptation"/>
    <n v="0.7"/>
    <m/>
    <n v="0.7"/>
    <m/>
    <m/>
    <s v="Climate Change Financing at ADB - 2022"/>
  </r>
  <r>
    <x v="0"/>
    <s v="Sovereign"/>
    <s v="Building Coastal Resilience through Nature-Based Integrated Solutions"/>
    <s v="54212-001"/>
    <d v="2022-09-27T00:00:00"/>
    <x v="2"/>
    <s v="Bangladesh; Brunei Darussalam; India; Indonesia; Kiribati; Malaysia; Maldives; Pakistan; Philippines; Regional; Marshall Islands; Sri Lanka; Tuvalu; Vanuatu"/>
    <s v="Regional"/>
    <s v="Technical assistance"/>
    <s v="Grant"/>
    <s v="Finance"/>
    <m/>
    <m/>
    <m/>
    <s v="Adaptation"/>
    <n v="0.83713899999999997"/>
    <m/>
    <n v="0.83713899999999997"/>
    <m/>
    <m/>
    <s v="Climate Change Financing at ADB - 2022"/>
  </r>
  <r>
    <x v="0"/>
    <s v="Sovereign"/>
    <s v="Building Coastal Resilience through Nature-Based Integrated Solutions"/>
    <s v="54212-001"/>
    <d v="2022-09-27T00:00:00"/>
    <x v="2"/>
    <s v="Bangladesh; Brunei Darussalam; India; Indonesia; Kiribati; Malaysia; Maldives; Pakistan; Philippines; Regional; Marshall Islands; Sri Lanka; Tuvalu; Vanuatu"/>
    <s v="Regional"/>
    <s v="Technical assistance"/>
    <s v="Grant"/>
    <s v="Finance"/>
    <m/>
    <m/>
    <m/>
    <s v="Adaptation"/>
    <n v="2.5"/>
    <m/>
    <n v="2.5"/>
    <m/>
    <m/>
    <s v="Climate Change Financing at ADB - 2022"/>
  </r>
  <r>
    <x v="0"/>
    <s v="Sovereign"/>
    <s v="Building Coastal Resilience through Nature-Based Integrated Solutions"/>
    <s v="54212-001"/>
    <d v="2022-09-27T00:00:00"/>
    <x v="2"/>
    <s v="Bangladesh; Brunei Darussalam; India; Indonesia; Kiribati; Malaysia; Maldives; Pakistan; Philippines; Regional; Marshall Islands; Sri Lanka; Tuvalu; Vanuatu"/>
    <s v="Regional"/>
    <s v="Technical assistance"/>
    <s v="Grant"/>
    <s v="Finance"/>
    <m/>
    <m/>
    <m/>
    <s v="Adaptation"/>
    <n v="0.44140000000000001"/>
    <m/>
    <n v="0.44140000000000001"/>
    <m/>
    <m/>
    <s v="Climate Change Financing at ADB - 2022"/>
  </r>
  <r>
    <x v="0"/>
    <s v="Sovereign"/>
    <s v="Support to Operation and Maintenance and Financial Sustainability of Water Resources Infrastructure (attached TA to Climate- and Disaster-Resilient Irrigation and Drainage Modernization in the Vakhsh River Basin Project)"/>
    <s v="53109-001"/>
    <d v="2021-12-25T00:00:00"/>
    <x v="0"/>
    <s v="Tajikistan"/>
    <s v="Lower middle income"/>
    <s v="Technical assistance"/>
    <s v="Grant"/>
    <s v="Agriculture, natural resources and rural development"/>
    <m/>
    <m/>
    <m/>
    <s v="Dual-use"/>
    <n v="0"/>
    <m/>
    <m/>
    <m/>
    <m/>
    <s v="Climate Change Financing at ADB - 2021"/>
  </r>
  <r>
    <x v="0"/>
    <s v="Sovereign"/>
    <s v="Climate- and Disaster-Resilient Irrigation and Drainage Modernization in the Vakhsh River Basin Project"/>
    <s v="53109-001"/>
    <d v="2021-12-31T00:00:00"/>
    <x v="0"/>
    <s v="Tajikistan"/>
    <s v="Lower middle income"/>
    <s v="Grant"/>
    <s v="Grant"/>
    <s v="Agriculture, natural resources and rural development"/>
    <n v="36.200000000000003"/>
    <m/>
    <m/>
    <s v="Dual-use"/>
    <n v="9.3000000000000007"/>
    <n v="7.2"/>
    <n v="2.1"/>
    <m/>
    <m/>
    <s v="Climate Change Financing at ADB - 2021"/>
  </r>
  <r>
    <x v="0"/>
    <s v="Sovereign"/>
    <s v="Livable Cities Investment Project for Balanced Development"/>
    <s v="53118-001"/>
    <d v="2021-12-10T00:00:00"/>
    <x v="0"/>
    <s v="Georgia"/>
    <s v="Upper middle income"/>
    <s v="Loan"/>
    <s v="Investment loan"/>
    <s v="Water and other urban infrastructure and services"/>
    <n v="180.5"/>
    <m/>
    <m/>
    <s v="Dual-use"/>
    <n v="18.439999999999998"/>
    <n v="11.04"/>
    <n v="7.4"/>
    <m/>
    <m/>
    <s v="Climate Change Financing at ADB - 2021"/>
  </r>
  <r>
    <x v="0"/>
    <s v="Sovereign"/>
    <s v="Livable Cities Investment Project for Balanced Development"/>
    <s v="53118-001"/>
    <d v="2021-12-10T00:00:00"/>
    <x v="0"/>
    <s v="Georgia"/>
    <s v="Upper middle income"/>
    <s v="Loan"/>
    <s v="Investment loan"/>
    <s v="Transport"/>
    <m/>
    <m/>
    <m/>
    <s v="Dual-use"/>
    <n v="2.2599999999999998"/>
    <n v="0.96"/>
    <n v="1.3"/>
    <m/>
    <m/>
    <s v="Climate Change Financing at ADB - 2021"/>
  </r>
  <r>
    <x v="0"/>
    <s v="Sovereign"/>
    <s v="Building Coastal Resilience through Nature-Based Integrated Solutions"/>
    <s v="54212-001"/>
    <d v="2022-09-27T00:00:00"/>
    <x v="2"/>
    <s v="Bangladesh; Brunei Darussalam; India; Indonesia; Kiribati; Malaysia; Maldives; Pakistan; Philippines; Regional; Marshall Islands; Sri Lanka; Tuvalu; Vanuatu"/>
    <s v="Regional"/>
    <s v="Technical assistance"/>
    <s v="Grant"/>
    <s v="Water and other urban infrastructure and services"/>
    <m/>
    <m/>
    <m/>
    <s v="Adaptation"/>
    <n v="0.75"/>
    <m/>
    <n v="0.75"/>
    <m/>
    <m/>
    <s v="Climate Change Financing at ADB - 2022"/>
  </r>
  <r>
    <x v="0"/>
    <s v="Sovereign"/>
    <s v="Water Organization Partnerships for Resilience"/>
    <s v="55064-005"/>
    <d v="2022-11-09T00:00:00"/>
    <x v="2"/>
    <s v="Bangladesh; Fiji; Nepal; Regional; Tajikistan; Timor-Leste"/>
    <s v="Regional"/>
    <s v="Technical assistance"/>
    <s v="Grant"/>
    <s v="Water and other urban infrastructure and services"/>
    <n v="3"/>
    <m/>
    <m/>
    <s v="Adaptation"/>
    <n v="0.74"/>
    <m/>
    <n v="0.74"/>
    <m/>
    <m/>
    <s v="Climate Change Financing at ADB - 2022"/>
  </r>
  <r>
    <x v="0"/>
    <s v="Sovereign"/>
    <s v="Water Organization Partnerships for Resilience"/>
    <s v="55064-005"/>
    <d v="2022-11-09T00:00:00"/>
    <x v="2"/>
    <s v="Bangladesh; Fiji; Nepal; Regional; Tajikistan; Timor-Leste"/>
    <s v="Regional"/>
    <s v="Technical assistance"/>
    <s v="Grant"/>
    <s v="Agriculture, natural resources and rural development"/>
    <m/>
    <m/>
    <m/>
    <s v="Adaptation"/>
    <n v="0.26"/>
    <m/>
    <n v="0.26"/>
    <m/>
    <m/>
    <s v="Climate Change Financing at ADB - 2022"/>
  </r>
  <r>
    <x v="0"/>
    <s v="Sovereign"/>
    <s v="Water Organization Partnerships for Resilience"/>
    <s v="55064-005"/>
    <d v="2022-11-09T00:00:00"/>
    <x v="2"/>
    <s v="Bangladesh; Fiji; Nepal; Regional; Tajikistan; Timor-Leste"/>
    <s v="Regional"/>
    <s v="Technical assistance"/>
    <s v="Grant"/>
    <s v="Water and other urban infrastructure and services"/>
    <m/>
    <m/>
    <m/>
    <s v="Adaptation"/>
    <n v="1.48"/>
    <m/>
    <n v="1.48"/>
    <m/>
    <m/>
    <s v="Climate Change Financing at ADB - 2022"/>
  </r>
  <r>
    <x v="0"/>
    <s v="Sovereign"/>
    <s v="Preparing the Climate Adaptive Water Resources Management in the Aral Sea Basin Project"/>
    <s v="53120-002"/>
    <d v="2021-05-06T00:00:00"/>
    <x v="0"/>
    <s v="Uzbekistan"/>
    <s v="Lower middle income"/>
    <s v="Technical assistance"/>
    <s v="Grant"/>
    <s v="Agriculture, natural resources and rural development"/>
    <n v="0.15"/>
    <m/>
    <m/>
    <s v="Adaptation"/>
    <n v="0.15"/>
    <n v="0.15"/>
    <n v="0"/>
    <m/>
    <m/>
    <s v="Climate Change Financing at ADB - 2021"/>
  </r>
  <r>
    <x v="0"/>
    <s v="Sovereign"/>
    <s v="Water Organization Partnerships for Resilience"/>
    <s v="55064-005"/>
    <d v="2022-11-09T00:00:00"/>
    <x v="2"/>
    <s v="Bangladesh; Fiji; Nepal; Regional; Tajikistan; Timor-Leste"/>
    <s v="Regional"/>
    <s v="Technical assistance"/>
    <s v="Grant"/>
    <s v="Agriculture, natural resources and rural development"/>
    <m/>
    <m/>
    <m/>
    <s v="Adaptation"/>
    <n v="0.52"/>
    <m/>
    <n v="0.52"/>
    <m/>
    <m/>
    <s v="Climate Change Financing at ADB - 2022"/>
  </r>
  <r>
    <x v="0"/>
    <s v="Sovereign"/>
    <s v="Developing Insurance Markets for Sustainable and Resilient Societies in Asia and the Pacific"/>
    <s v="53134-001"/>
    <d v="2022-06-06T00:00:00"/>
    <x v="2"/>
    <s v="Bangladesh; Fiji; Pakistan; Philippines; Regional"/>
    <s v="Regional"/>
    <s v="Technical assistance"/>
    <s v="Grant"/>
    <s v="Finance"/>
    <n v="0.95"/>
    <m/>
    <m/>
    <s v="Adaptation"/>
    <n v="0.95"/>
    <m/>
    <n v="0.95"/>
    <m/>
    <m/>
    <s v="Climate Change Financing at ADB - 2022"/>
  </r>
  <r>
    <x v="0"/>
    <s v="Sovereign"/>
    <s v="Preparing Urban Development Projects"/>
    <s v="53129-001"/>
    <d v="2021-10-14T00:00:00"/>
    <x v="0"/>
    <s v="Pakistan"/>
    <s v="Lower middle income"/>
    <s v="Technical assistance"/>
    <s v="Grant"/>
    <s v="Water and other urban infrastructure and services"/>
    <n v="4.4000000000000004"/>
    <m/>
    <m/>
    <s v="Adaptation"/>
    <n v="0"/>
    <m/>
    <m/>
    <m/>
    <m/>
    <s v="Climate Change Financing at ADB - 2021"/>
  </r>
  <r>
    <x v="0"/>
    <s v="Sovereign"/>
    <s v="Preparing Urban Development Projects"/>
    <s v="53129-001"/>
    <d v="2021-10-14T00:00:00"/>
    <x v="0"/>
    <s v="Pakistan"/>
    <s v="Lower middle income"/>
    <s v="Technical assistance"/>
    <s v="Grant"/>
    <s v="Water and other urban infrastructure and services"/>
    <m/>
    <m/>
    <m/>
    <s v="Adaptation"/>
    <n v="0"/>
    <m/>
    <m/>
    <m/>
    <m/>
    <s v="Climate Change Financing at ADB - 2021"/>
  </r>
  <r>
    <x v="0"/>
    <s v="Sovereign"/>
    <s v="Preparing Urban Development Projects"/>
    <s v="53129-001"/>
    <d v="2021-10-14T00:00:00"/>
    <x v="0"/>
    <s v="Pakistan"/>
    <s v="Lower middle income"/>
    <s v="Technical assistance"/>
    <s v="Grant"/>
    <s v="Water and other urban infrastructure and services"/>
    <m/>
    <m/>
    <m/>
    <s v="Adaptation"/>
    <n v="0.1"/>
    <n v="0.1"/>
    <m/>
    <m/>
    <m/>
    <s v="Climate Change Financing at ADB - 2021"/>
  </r>
  <r>
    <x v="0"/>
    <s v="Sovereign"/>
    <s v="Preparing Urban Development Projects"/>
    <s v="53129-001"/>
    <d v="2021-10-14T00:00:00"/>
    <x v="0"/>
    <s v="Pakistan"/>
    <s v="Lower middle income"/>
    <s v="Technical assistance"/>
    <s v="Grant"/>
    <s v="Transport"/>
    <m/>
    <m/>
    <m/>
    <s v="Adaptation"/>
    <n v="1.6"/>
    <n v="1.6"/>
    <m/>
    <m/>
    <m/>
    <s v="Climate Change Financing at ADB - 2021"/>
  </r>
  <r>
    <x v="0"/>
    <s v="Sovereign"/>
    <s v="Supporting Climate Action in Finance Sector Operations"/>
    <s v="56130-001"/>
    <d v="2022-10-25T00:00:00"/>
    <x v="2"/>
    <s v="Bangladesh; Indonesia; Mongolia; Philippines; Regional; Viet Nam"/>
    <s v="Regional"/>
    <s v="Technical assistance"/>
    <s v="Grant"/>
    <s v="Finance"/>
    <n v="1.25"/>
    <m/>
    <m/>
    <s v="Dual-use"/>
    <n v="0.75"/>
    <n v="0.375"/>
    <n v="0.375"/>
    <m/>
    <m/>
    <s v="Climate Change Financing at ADB - 2022"/>
  </r>
  <r>
    <x v="0"/>
    <s v="Sovereign"/>
    <s v="Energy Sector Reforms and Financial Sustainability Program (Subprogram 2)"/>
    <s v="53165-002"/>
    <d v="2021-12-18T00:00:00"/>
    <x v="0"/>
    <s v="Pakistan"/>
    <s v="Lower middle income"/>
    <s v="Loan"/>
    <s v="Investment loan"/>
    <s v="Energy"/>
    <n v="300"/>
    <m/>
    <m/>
    <s v="Mitigation"/>
    <n v="87"/>
    <m/>
    <n v="87"/>
    <m/>
    <m/>
    <s v="Climate Change Financing at ADB - 2021"/>
  </r>
  <r>
    <x v="0"/>
    <s v="Sovereign"/>
    <s v="Supporting Climate Action in Finance Sector Operations"/>
    <s v="56130-001"/>
    <d v="2022-10-25T00:00:00"/>
    <x v="2"/>
    <s v="Bangladesh; Indonesia; Mongolia; Philippines; Regional; Viet Nam"/>
    <s v="Regional"/>
    <s v="Technical assistance"/>
    <s v="Grant"/>
    <s v="Finance"/>
    <m/>
    <m/>
    <m/>
    <s v="Dual-use"/>
    <n v="0.5"/>
    <n v="0.25"/>
    <n v="0.25"/>
    <m/>
    <m/>
    <s v="Climate Change Financing at ADB - 2022"/>
  </r>
  <r>
    <x v="0"/>
    <s v="Sovereign"/>
    <s v="Smart Metering Energy Efficiency Improvement Project"/>
    <s v="56004-001"/>
    <d v="2023-12-28T00:00:00"/>
    <x v="1"/>
    <s v="Bangladesh"/>
    <s v="Lower middle income"/>
    <s v="Technical assistance"/>
    <s v="Grant"/>
    <s v="Energy"/>
    <m/>
    <m/>
    <m/>
    <s v="Mitigation"/>
    <n v="0"/>
    <m/>
    <m/>
    <m/>
    <m/>
    <s v="Climate Change Financing at ADB - 2023"/>
  </r>
  <r>
    <x v="0"/>
    <s v="Sovereign"/>
    <s v="Developing Public-Private Partnership Projects in Digital Transformation"/>
    <s v="56242-001"/>
    <d v="2022-10-27T00:00:00"/>
    <x v="2"/>
    <s v="Bangladesh; Kazakhstan; Philippines; Regional; Timor-Leste"/>
    <s v="Regional"/>
    <s v="Technical assistance"/>
    <s v="Grant"/>
    <s v="Information and communication technology"/>
    <n v="2.95"/>
    <m/>
    <m/>
    <s v="Dual-use"/>
    <n v="0.6"/>
    <n v="0.3"/>
    <n v="0.3"/>
    <m/>
    <m/>
    <s v="Climate Change Financing at ADB - 2022"/>
  </r>
  <r>
    <x v="0"/>
    <s v="Nonsovereign"/>
    <s v="Accelerating Climate Finance Investments through the Financial Sector in Bangladesh and Nepal"/>
    <s v="56009-001"/>
    <d v="2022-07-20T00:00:00"/>
    <x v="2"/>
    <s v="Bangladesh; Nepal; Regional (South Asia)"/>
    <s v="Regional"/>
    <s v="Technical assistance"/>
    <s v="Grant"/>
    <s v="Finance"/>
    <n v="0.6"/>
    <m/>
    <m/>
    <s v="Mitigation"/>
    <n v="0.6"/>
    <n v="0.6"/>
    <m/>
    <m/>
    <m/>
    <s v="Climate Change Financing at ADB - 2022"/>
  </r>
  <r>
    <x v="0"/>
    <s v="Sovereign"/>
    <s v="Adaptation Metrics to Scale Up and Align Investment with Climate-Resilient Development"/>
    <s v="55117-001"/>
    <d v="2022-12-14T00:00:00"/>
    <x v="2"/>
    <s v="Bangladesh; Pakistan; Philippines; Regional"/>
    <s v="Regional"/>
    <s v="Technical assistance"/>
    <s v="Grant"/>
    <s v="Public sector management"/>
    <n v="1"/>
    <m/>
    <m/>
    <s v="Adaptation"/>
    <n v="1"/>
    <m/>
    <n v="1"/>
    <m/>
    <m/>
    <s v="Climate Change Financing at ADB - 2022"/>
  </r>
  <r>
    <x v="0"/>
    <s v="Sovereign"/>
    <s v="Smart Metering Energy Efficiency Improvement Project"/>
    <s v="56004-001"/>
    <d v="2023-12-28T00:00:00"/>
    <x v="1"/>
    <s v="Bangladesh"/>
    <s v="Lower middle income"/>
    <s v="Technical assistance cofinancing"/>
    <s v="Grant"/>
    <s v="Energy"/>
    <m/>
    <m/>
    <m/>
    <s v="Mitigation"/>
    <n v="0"/>
    <m/>
    <m/>
    <m/>
    <m/>
    <s v="Climate Change Financing at ADB - 2023"/>
  </r>
  <r>
    <x v="0"/>
    <s v="Sovereign"/>
    <s v="Strengthening Climate-Resilient Urban Development"/>
    <s v="56094-001"/>
    <d v="2023-01-11T00:00:00"/>
    <x v="1"/>
    <s v="Bangladesh"/>
    <s v="Lower middle income"/>
    <s v="Technical assistance"/>
    <s v="Grant"/>
    <s v="Water and other urban infrastructure and services"/>
    <n v="0.75"/>
    <m/>
    <m/>
    <s v="Adaptation"/>
    <n v="2.5000000000000001E-2"/>
    <m/>
    <n v="2.5000000000000001E-2"/>
    <m/>
    <m/>
    <s v="Climate Change Financing at ADB - 2023"/>
  </r>
  <r>
    <x v="0"/>
    <s v="Nonsovereign"/>
    <s v="Bengaluru Smart Energy Efficient Power Distribution Project"/>
    <s v="53192-003"/>
    <d v="2021-06-08T00:00:00"/>
    <x v="0"/>
    <s v="India"/>
    <s v="Lower middle income"/>
    <s v="Loan"/>
    <s v="Investment loan"/>
    <s v="Energy"/>
    <n v="90"/>
    <m/>
    <m/>
    <s v="Dual-use"/>
    <n v="23.7"/>
    <n v="3.5"/>
    <n v="20.2"/>
    <m/>
    <m/>
    <s v="Climate Change Financing at ADB - 2021"/>
  </r>
  <r>
    <x v="0"/>
    <s v="Sovereign"/>
    <s v="Strengthening Climate-Resilient Urban Development"/>
    <s v="56094-001"/>
    <d v="2023-01-11T00:00:00"/>
    <x v="1"/>
    <s v="Bangladesh"/>
    <s v="Lower middle income"/>
    <s v="Technical assistance"/>
    <s v="Grant"/>
    <s v="Transport"/>
    <m/>
    <m/>
    <m/>
    <s v="Adaptation"/>
    <n v="0.01"/>
    <m/>
    <n v="0.01"/>
    <m/>
    <m/>
    <s v="Climate Change Financing at ADB - 2023"/>
  </r>
  <r>
    <x v="0"/>
    <s v="Sovereign"/>
    <s v="Livable Cities Investment Project"/>
    <s v="53199-001"/>
    <d v="2021-12-08T00:00:00"/>
    <x v="0"/>
    <s v="Cambodia"/>
    <s v="Lower middle income"/>
    <s v="Loan"/>
    <s v="Investment loan"/>
    <s v="Water and other urban infrastructure and services"/>
    <n v="196.1"/>
    <m/>
    <m/>
    <s v="Dual-use"/>
    <n v="36.32"/>
    <n v="30.86"/>
    <n v="5.46"/>
    <m/>
    <m/>
    <s v="Climate Change Financing at ADB - 2021"/>
  </r>
  <r>
    <x v="0"/>
    <s v="Sovereign"/>
    <s v="Technical Support and Capacity Development in Urban Planning (attached TA to Livable Cities Investment Project)"/>
    <s v="53199-001"/>
    <d v="2021-12-22T00:00:00"/>
    <x v="0"/>
    <s v="Cambodia"/>
    <s v="Lower middle income"/>
    <s v="Technical assistance"/>
    <s v="Grant"/>
    <s v="Water and other urban infrastructure and services"/>
    <m/>
    <m/>
    <m/>
    <s v="Dual-use"/>
    <n v="0"/>
    <m/>
    <m/>
    <m/>
    <m/>
    <s v="Climate Change Financing at ADB - 2021"/>
  </r>
  <r>
    <x v="0"/>
    <s v="Sovereign"/>
    <s v="Competitiveness, Industrial Modernization, and Trade Acceleration Program, Subprogram 1"/>
    <s v="53211-001"/>
    <d v="2021-12-15T00:00:00"/>
    <x v="0"/>
    <s v="Indonesia"/>
    <s v="Lower middle income"/>
    <s v="Loan"/>
    <s v="Investment loan"/>
    <s v="Public sector management"/>
    <n v="954.25"/>
    <m/>
    <m/>
    <s v="Dual-use"/>
    <n v="48.61"/>
    <n v="24.54"/>
    <n v="24.07"/>
    <m/>
    <m/>
    <s v="Climate Change Financing at ADB - 2021"/>
  </r>
  <r>
    <x v="0"/>
    <s v="Sovereign"/>
    <s v="Competitiveness, Industrial Modernization, and Trade Acceleration Program, Subprogram 1"/>
    <s v="53211-001"/>
    <d v="2021-12-15T00:00:00"/>
    <x v="0"/>
    <s v="Indonesia"/>
    <s v="Lower middle income"/>
    <s v="Loan"/>
    <s v="Investment loan"/>
    <s v="Industry and trade"/>
    <m/>
    <m/>
    <m/>
    <s v="Dual-use"/>
    <n v="48.61"/>
    <n v="24.54"/>
    <n v="24.07"/>
    <m/>
    <m/>
    <s v="Climate Change Financing at ADB - 2021"/>
  </r>
  <r>
    <x v="0"/>
    <s v="Sovereign"/>
    <s v="Climate-Resilient Inclusive Development Program (Subprogram 1)"/>
    <s v="56253-001"/>
    <d v="2023-12-11T00:00:00"/>
    <x v="1"/>
    <s v="Bangladesh"/>
    <s v="Lower middle income"/>
    <s v="Loan"/>
    <s v="Investment loan"/>
    <s v="Public sector management"/>
    <n v="890"/>
    <m/>
    <m/>
    <s v="Dual-use"/>
    <n v="400"/>
    <n v="72.727276000000003"/>
    <n v="327.27272399999998"/>
    <m/>
    <m/>
    <s v="Climate Change Financing at ADB - 2023"/>
  </r>
  <r>
    <x v="0"/>
    <s v="Sovereign"/>
    <s v="Climate-Resilient Inclusive Development Program (Subprogram 1)"/>
    <s v="56253-001"/>
    <d v="2023-12-11T00:00:00"/>
    <x v="1"/>
    <s v="Bangladesh"/>
    <s v="Lower middle income"/>
    <s v="Loan cofinancing"/>
    <s v="Investment loan"/>
    <s v="Public sector management"/>
    <m/>
    <m/>
    <m/>
    <s v="Dual-use"/>
    <n v="0"/>
    <m/>
    <m/>
    <m/>
    <m/>
    <s v="Climate Change Financing at ADB - 2023"/>
  </r>
  <r>
    <x v="0"/>
    <s v="Sovereign"/>
    <s v="Sustainable and Reliable Energy Access Program - Western and Central Java"/>
    <s v="53220-001"/>
    <d v="2021-12-31T00:00:00"/>
    <x v="0"/>
    <s v="Indonesia"/>
    <s v="Lower middle income"/>
    <s v="Loan"/>
    <s v="Investment loan"/>
    <s v="Energy"/>
    <n v="1411.5"/>
    <m/>
    <m/>
    <s v="Dual-use"/>
    <n v="123.8"/>
    <n v="29.3"/>
    <n v="94.5"/>
    <m/>
    <m/>
    <s v="Climate Change Financing at ADB - 2021"/>
  </r>
  <r>
    <x v="0"/>
    <s v="Sovereign"/>
    <s v="_x0009_Supporting the Climate-Resilient Inclusive Development Program"/>
    <s v="56253-003"/>
    <d v="2023-12-19T00:00:00"/>
    <x v="1"/>
    <s v="Bangladesh"/>
    <s v="Lower middle income"/>
    <s v="Technical assistance"/>
    <s v="Grant"/>
    <s v="Public sector management"/>
    <n v="1.5"/>
    <m/>
    <m/>
    <s v="Dual-use"/>
    <n v="1.5"/>
    <n v="0.2727"/>
    <n v="1.2273000000000001"/>
    <m/>
    <m/>
    <s v="Climate Change Financing at ADB - 2023"/>
  </r>
  <r>
    <x v="0"/>
    <s v="Sovereign"/>
    <s v="Vaccines, Therapeutics, and Diagnostics Manufacturing and Regulatory Strengthening Project"/>
    <s v="56289-001"/>
    <d v="2023-11-28T00:00:00"/>
    <x v="1"/>
    <s v="Bangladesh"/>
    <s v="Lower middle income"/>
    <s v="Loan"/>
    <s v="Investment loan"/>
    <s v="Health"/>
    <n v="389.01"/>
    <m/>
    <m/>
    <s v="Dual-use"/>
    <n v="31.099999999999998"/>
    <n v="25.33"/>
    <n v="5.77"/>
    <m/>
    <m/>
    <s v="Climate Change Financing at ADB - 2023"/>
  </r>
  <r>
    <x v="0"/>
    <s v="Sovereign"/>
    <s v="Vaccines, Therapeutics, and Diagnostics Manufacturing and Regulatory Strengthening Project"/>
    <s v="56289-001"/>
    <d v="2023-11-28T00:00:00"/>
    <x v="1"/>
    <s v="Bangladesh"/>
    <s v="Lower middle income"/>
    <s v="Loan"/>
    <s v="Investment loan"/>
    <s v="Health"/>
    <m/>
    <m/>
    <m/>
    <s v="Dual-use"/>
    <n v="24.43"/>
    <n v="19.899999999999999"/>
    <n v="4.53"/>
    <m/>
    <m/>
    <s v="Climate Change Financing at ADB - 2023"/>
  </r>
  <r>
    <x v="0"/>
    <s v="Sovereign"/>
    <s v="Flood Reconstruction Emergency Assistance Project (FREAP)"/>
    <s v="56339-001"/>
    <d v="2023-04-11T00:00:00"/>
    <x v="1"/>
    <s v="Bangladesh"/>
    <s v="Lower middle income"/>
    <s v="Technical assistance"/>
    <s v="Grant"/>
    <s v="Agriculture, natural resources and rural development"/>
    <m/>
    <m/>
    <m/>
    <s v="Dual-use"/>
    <n v="0"/>
    <m/>
    <m/>
    <m/>
    <m/>
    <s v="Climate Change Financing at ADB - 2023"/>
  </r>
  <r>
    <x v="0"/>
    <s v="Sovereign"/>
    <s v="Flood Reconstruction Emergency Assistance Project (FREAP)"/>
    <s v="56339-001"/>
    <d v="2023-04-17T00:00:00"/>
    <x v="1"/>
    <s v="Bangladesh"/>
    <s v="Lower middle income"/>
    <s v="Loan"/>
    <s v="Investment loan"/>
    <s v="Transport"/>
    <n v="290.17"/>
    <m/>
    <m/>
    <s v="Dual-use"/>
    <n v="10.76"/>
    <n v="10.76"/>
    <m/>
    <m/>
    <m/>
    <s v="Climate Change Financing at ADB - 2023"/>
  </r>
  <r>
    <x v="0"/>
    <s v="Sovereign"/>
    <s v="Preparing the Climate and Disaster Resilient Small-Scale Water Resources Management Project"/>
    <s v="53237-002"/>
    <d v="2021-11-23T00:00:00"/>
    <x v="0"/>
    <s v="Bangladesh"/>
    <s v="Lower middle income"/>
    <s v="Technical assistance"/>
    <s v="Grant"/>
    <s v="Agriculture, natural resources and rural development"/>
    <n v="0.2"/>
    <m/>
    <m/>
    <s v="Adaptation"/>
    <n v="0.06"/>
    <n v="0.06"/>
    <m/>
    <m/>
    <m/>
    <s v="Climate Change Financing at ADB - 2021"/>
  </r>
  <r>
    <x v="0"/>
    <s v="Nonsovereign"/>
    <s v="Developing Private Sector Sustainable Transportation Opportunities in Southeast Asia"/>
    <s v="53246-001"/>
    <d v="2021-04-11T00:00:00"/>
    <x v="0"/>
    <s v="Indonesia; Philippines; Thailand; Viet Nam; Regional"/>
    <s v="Regional"/>
    <s v="Technical assistance"/>
    <s v="Grant"/>
    <s v="Transport"/>
    <n v="0.17499999999999999"/>
    <m/>
    <m/>
    <s v="Mitigation"/>
    <n v="0.17499999999999999"/>
    <n v="0"/>
    <n v="0.17499999999999999"/>
    <m/>
    <m/>
    <s v="Climate Change Financing at ADB - 2021"/>
  </r>
  <r>
    <x v="0"/>
    <s v="Sovereign"/>
    <s v="Agartala City Urban Development Project"/>
    <s v="53262-001"/>
    <d v="2021-11-12T00:00:00"/>
    <x v="0"/>
    <s v="India"/>
    <s v="Lower middle income"/>
    <s v="Loan"/>
    <s v="Investment loan"/>
    <s v="Water and other urban infrastructure and services"/>
    <n v="77.25"/>
    <m/>
    <m/>
    <s v="Adaptation"/>
    <n v="6.52"/>
    <n v="6.52"/>
    <m/>
    <m/>
    <m/>
    <s v="Climate Change Financing at ADB - 2021"/>
  </r>
  <r>
    <x v="0"/>
    <s v="Sovereign"/>
    <s v="Capacity Development for the Agartala City Urban Development Project (attached TA to the Agartala City Urban Development Project)"/>
    <s v="53262-001"/>
    <d v="2021-12-31T00:00:00"/>
    <x v="0"/>
    <s v="India"/>
    <s v="Lower middle income"/>
    <s v="Technical assistance"/>
    <s v="Grant"/>
    <s v="Water and other urban infrastructure and services"/>
    <m/>
    <m/>
    <m/>
    <s v="Adaptation"/>
    <n v="0.1"/>
    <n v="0.1"/>
    <m/>
    <m/>
    <m/>
    <s v="Climate Change Financing at ADB - 2021"/>
  </r>
  <r>
    <x v="0"/>
    <s v="Sovereign"/>
    <s v="Flood Reconstruction Emergency Assistance Project (FREAP)"/>
    <s v="56339-001"/>
    <d v="2023-04-17T00:00:00"/>
    <x v="1"/>
    <s v="Bangladesh"/>
    <s v="Lower middle income"/>
    <s v="Loan"/>
    <s v="Investment loan"/>
    <s v="Agriculture, natural resources and rural development"/>
    <m/>
    <m/>
    <m/>
    <s v="Dual-use"/>
    <n v="137.452"/>
    <n v="2.6419999999999999"/>
    <n v="134.81"/>
    <m/>
    <m/>
    <s v="Climate Change Financing at ADB - 2023"/>
  </r>
  <r>
    <x v="0"/>
    <s v="Sovereign"/>
    <s v="Maharashtra Agribusiness Network Project"/>
    <s v="53264-001"/>
    <d v="2021-10-26T00:00:00"/>
    <x v="0"/>
    <s v="India"/>
    <s v="Lower middle income"/>
    <s v="Loan"/>
    <s v="Investment loan"/>
    <s v="Agriculture, natural resources and rural development"/>
    <n v="145.4"/>
    <m/>
    <m/>
    <s v="Dual-use"/>
    <n v="0.37"/>
    <n v="0.23"/>
    <n v="0.14000000000000001"/>
    <m/>
    <m/>
    <s v="Climate Change Financing at ADB - 2021"/>
  </r>
  <r>
    <x v="0"/>
    <s v="Sovereign"/>
    <s v="Enhancing Market Linkages for Farmer Producer Organizations (attached TA to Maharashtra Agribusiness Network Project)"/>
    <s v="53264-001"/>
    <d v="2021-11-03T00:00:00"/>
    <x v="0"/>
    <s v="India"/>
    <s v="Lower middle income"/>
    <s v="Technical assistance"/>
    <s v="Grant"/>
    <s v="Agriculture, natural resources and rural development"/>
    <m/>
    <m/>
    <m/>
    <s v="Dual-use"/>
    <n v="0"/>
    <m/>
    <m/>
    <m/>
    <m/>
    <s v="Climate Change Financing at ADB - 2021"/>
  </r>
  <r>
    <x v="0"/>
    <s v="Sovereign"/>
    <s v="Enhancing Market Linkages for Farmer Producer Organizations (attached TA to Maharashtra Agribusiness Network Project)"/>
    <s v="53264-001"/>
    <d v="2021-11-03T00:00:00"/>
    <x v="0"/>
    <s v="India"/>
    <s v="Lower middle income"/>
    <s v="Technical assistance"/>
    <s v="Grant"/>
    <s v="Agriculture, natural resources and rural development"/>
    <m/>
    <m/>
    <m/>
    <s v="Dual-use"/>
    <n v="0"/>
    <m/>
    <m/>
    <m/>
    <m/>
    <s v="Climate Change Financing at ADB - 2021"/>
  </r>
  <r>
    <x v="0"/>
    <s v="Sovereign"/>
    <s v="Central Asia Regional Economic Cooperation Corridor 2 (Bukhara-Miskin-Urgench-Khiva) Railway Electrification Project"/>
    <s v="53271-001"/>
    <d v="2021-12-29T00:00:00"/>
    <x v="0"/>
    <s v="Uzbekistan"/>
    <s v="Lower middle income"/>
    <s v="Loan"/>
    <s v="Investment loan"/>
    <s v="Transport"/>
    <n v="445.65467000000001"/>
    <m/>
    <m/>
    <s v="Dual-use"/>
    <n v="162"/>
    <n v="4.0199999999999996"/>
    <n v="157.97999999999999"/>
    <m/>
    <m/>
    <s v="Climate Change Financing at ADB - 2021"/>
  </r>
  <r>
    <x v="0"/>
    <s v="Sovereign"/>
    <s v="Central Asia Regional Economic Cooperation Corridor 2 (Bukhara-Miskin-Urgench-Khiva) Railway Electrification Project"/>
    <s v="53271-001"/>
    <d v="2021-12-29T00:00:00"/>
    <x v="0"/>
    <s v="Uzbekistan"/>
    <s v="Lower middle income"/>
    <s v="Loan"/>
    <s v="Investment loan"/>
    <s v="Transport"/>
    <m/>
    <m/>
    <m/>
    <s v="Dual-use"/>
    <n v="108"/>
    <n v="2.68"/>
    <n v="105.32"/>
    <m/>
    <m/>
    <s v="Climate Change Financing at ADB - 2021"/>
  </r>
  <r>
    <x v="0"/>
    <s v="Nonsovereign"/>
    <s v="Paramount Solar Power Project"/>
    <s v="56344-001"/>
    <d v="2023-12-23T00:00:00"/>
    <x v="1"/>
    <s v="Bangladesh"/>
    <s v="Lower middle income"/>
    <s v="Loan"/>
    <s v="Investment loan"/>
    <s v="Energy"/>
    <n v="174"/>
    <m/>
    <m/>
    <s v="Mitigation"/>
    <n v="50"/>
    <n v="50"/>
    <m/>
    <m/>
    <m/>
    <s v="Climate Change Financing at ADB - 2023"/>
  </r>
  <r>
    <x v="0"/>
    <s v="Nonsovereign"/>
    <s v="Paramount Solar Power Project"/>
    <s v="56344-001"/>
    <d v="2023-12-26T00:00:00"/>
    <x v="1"/>
    <s v="Bangladesh"/>
    <s v="Lower middle income"/>
    <s v="Loan cofinancing"/>
    <s v="Investment loan"/>
    <s v="Energy"/>
    <m/>
    <m/>
    <m/>
    <s v="Mitigation"/>
    <n v="30"/>
    <n v="30"/>
    <m/>
    <m/>
    <m/>
    <s v="Climate Change Financing at ADB - 2023"/>
  </r>
  <r>
    <x v="0"/>
    <s v="Sovereign"/>
    <s v="Assam Skill University Project"/>
    <s v="53277-002"/>
    <d v="2021-12-17T00:00:00"/>
    <x v="0"/>
    <s v="India"/>
    <s v="Lower middle income"/>
    <s v="Loan"/>
    <s v="Investment loan"/>
    <s v="Education"/>
    <n v="141.15"/>
    <m/>
    <m/>
    <s v="Dual-use"/>
    <n v="32.81"/>
    <n v="1.88"/>
    <n v="30.93"/>
    <m/>
    <m/>
    <s v="Climate Change Financing at ADB - 2021"/>
  </r>
  <r>
    <x v="0"/>
    <s v="Sovereign"/>
    <s v="Supporting the Development of Higher-Level Skills and Entrepreneurship (attached TA to Assam Skill University Project)"/>
    <s v="53277-002"/>
    <d v="2021-12-31T00:00:00"/>
    <x v="0"/>
    <s v="India"/>
    <s v="Lower middle income"/>
    <s v="Technical assistance"/>
    <s v="Grant"/>
    <s v="Education"/>
    <m/>
    <m/>
    <m/>
    <s v="Dual-use"/>
    <n v="0.15"/>
    <n v="0.15"/>
    <m/>
    <m/>
    <m/>
    <s v="Climate Change Financing at ADB - 2021"/>
  </r>
  <r>
    <x v="0"/>
    <s v="Sovereign"/>
    <s v="Supporting the Development of Higher-Level Skills and Entrepreneurship (attached TA to Assam Skill University Project)"/>
    <s v="53277-002"/>
    <d v="2021-12-31T00:00:00"/>
    <x v="0"/>
    <s v="India"/>
    <s v="Lower middle income"/>
    <s v="Technical assistance"/>
    <s v="Grant"/>
    <s v="Education"/>
    <m/>
    <m/>
    <m/>
    <s v="Dual-use"/>
    <n v="0.20200000000000001"/>
    <n v="8.8374999999999995E-2"/>
    <n v="0.113625"/>
    <m/>
    <m/>
    <s v="Climate Change Financing at ADB - 2021"/>
  </r>
  <r>
    <x v="0"/>
    <s v="Nonsovereign"/>
    <s v="Green Yellow Rooftop Solar Project"/>
    <s v="53283-001"/>
    <d v="2021-04-12T00:00:00"/>
    <x v="0"/>
    <s v="Thailand"/>
    <s v="Upper middle income"/>
    <s v="Loan"/>
    <s v="Investment loan"/>
    <s v="Energy"/>
    <n v="49.78"/>
    <m/>
    <m/>
    <s v="Mitigation"/>
    <n v="9.9229448700000003"/>
    <n v="0"/>
    <n v="9.9229448700000003"/>
    <m/>
    <m/>
    <s v="Climate Change Financing at ADB - 2021"/>
  </r>
  <r>
    <x v="0"/>
    <s v="Nonsovereign"/>
    <s v="Green Yellow Rooftop Solar Project"/>
    <s v="53283-001"/>
    <d v="2021-04-12T00:00:00"/>
    <x v="0"/>
    <s v="Thailand"/>
    <s v="Upper middle income"/>
    <s v="Loan"/>
    <s v="Investment loan"/>
    <s v="Energy"/>
    <m/>
    <m/>
    <m/>
    <s v="Mitigation"/>
    <n v="1.2556130000000001"/>
    <n v="0"/>
    <n v="1.2556130000000001"/>
    <m/>
    <m/>
    <s v="Climate Change Financing at ADB - 2021"/>
  </r>
  <r>
    <x v="0"/>
    <s v="Nonsovereign"/>
    <s v="Green Yellow Rooftop Solar Project"/>
    <s v="53283-001"/>
    <d v="2021-04-12T00:00:00"/>
    <x v="0"/>
    <s v="Thailand"/>
    <s v="Upper middle income"/>
    <s v="Loan"/>
    <s v="Investment loan"/>
    <s v="Energy"/>
    <m/>
    <m/>
    <m/>
    <s v="Mitigation"/>
    <n v="11.300514"/>
    <n v="0"/>
    <n v="11.300514"/>
    <m/>
    <m/>
    <s v="Climate Change Financing at ADB - 2021"/>
  </r>
  <r>
    <x v="0"/>
    <s v="Nonsovereign"/>
    <s v="Climate-Resilient Farmer Group Development to Support COVID-19 Recovery for Smallholder Coffee and Cotton Farmers"/>
    <s v="53298-002"/>
    <d v="2021-12-13T00:00:00"/>
    <x v="0"/>
    <s v="India; Indonesia; Regional"/>
    <s v="Regional"/>
    <s v="Technical assistance"/>
    <s v="Grant"/>
    <s v="Agriculture, natural resources and rural development"/>
    <n v="0.59"/>
    <m/>
    <m/>
    <s v="Adaptation"/>
    <n v="0.20499999999999999"/>
    <n v="0.20499999999999999"/>
    <m/>
    <m/>
    <m/>
    <s v="Climate Change Financing at ADB - 2021"/>
  </r>
  <r>
    <x v="0"/>
    <s v="Nonsovereign"/>
    <s v="Climate-Resilient Farmer Group Development to Support COVID-19 Recovery for Smallholder Coffee and Cotton Farmers"/>
    <s v="53298-002"/>
    <d v="2021-12-13T00:00:00"/>
    <x v="0"/>
    <s v="India; Indonesia; Regional"/>
    <s v="Regional"/>
    <s v="Technical assistance"/>
    <s v="Grant"/>
    <s v="Agriculture, natural resources and rural development"/>
    <m/>
    <m/>
    <m/>
    <s v="Adaptation"/>
    <n v="0.38500000000000001"/>
    <n v="0.38500000000000001"/>
    <m/>
    <m/>
    <m/>
    <s v="Climate Change Financing at ADB - 2021"/>
  </r>
  <r>
    <x v="0"/>
    <s v="Sovereign"/>
    <s v="Bengaluru Metro Rail Project"/>
    <s v="53326-001"/>
    <d v="2021-08-19T00:00:00"/>
    <x v="0"/>
    <s v="India"/>
    <s v="Lower middle income"/>
    <s v="Loan"/>
    <s v="Investment loan"/>
    <s v="Transport"/>
    <n v="1847"/>
    <m/>
    <m/>
    <s v="Dual-use"/>
    <n v="500"/>
    <n v="1.47"/>
    <n v="498.53"/>
    <m/>
    <m/>
    <s v="Climate Change Financing at ADB - 2021"/>
  </r>
  <r>
    <x v="0"/>
    <s v="Sovereign"/>
    <s v="Supporting Renewable Technology-Inclusive Heat Supply Legislation"/>
    <s v="53341-001"/>
    <d v="2021-12-06T00:00:00"/>
    <x v="0"/>
    <s v="Kazakhstan"/>
    <s v="Upper middle income"/>
    <s v="Technical assistance"/>
    <s v="Grant"/>
    <s v="Energy"/>
    <n v="0.3"/>
    <m/>
    <m/>
    <s v="Mitigation"/>
    <n v="0.3"/>
    <m/>
    <n v="0.3"/>
    <m/>
    <m/>
    <s v="Climate Change Financing at ADB - 2021"/>
  </r>
  <r>
    <x v="0"/>
    <s v="Sovereign"/>
    <s v="Road Network Improvement Project (Phase 2)"/>
    <s v="53372-001"/>
    <d v="2021-12-08T00:00:00"/>
    <x v="0"/>
    <s v="Cambodia"/>
    <s v="Lower middle income"/>
    <s v="Loan"/>
    <s v="Investment loan"/>
    <s v="Transport"/>
    <n v="90"/>
    <m/>
    <m/>
    <s v="Dual-use"/>
    <n v="8.39"/>
    <n v="7.74"/>
    <n v="0.65"/>
    <m/>
    <m/>
    <s v="Climate Change Financing at ADB - 2021"/>
  </r>
  <r>
    <x v="0"/>
    <s v="Nonsovereign"/>
    <s v="DBL Highway Project"/>
    <s v="53376-001"/>
    <d v="2021-11-12T00:00:00"/>
    <x v="0"/>
    <s v="India"/>
    <s v="Lower middle income"/>
    <s v="Loan"/>
    <s v="Investment loan"/>
    <s v="Transport"/>
    <n v="242"/>
    <m/>
    <m/>
    <s v="Adaptation"/>
    <n v="0.61"/>
    <n v="0.61"/>
    <m/>
    <m/>
    <m/>
    <s v="Climate Change Financing at ADB - 2021"/>
  </r>
  <r>
    <x v="0"/>
    <s v="Sovereign"/>
    <s v="South Asia Subregional Economic Cooperation Dhaka–Sylhet Corridor Road Investment Project-Tranche 1"/>
    <s v="53382-002"/>
    <d v="2021-10-04T00:00:00"/>
    <x v="0"/>
    <s v="Bangladesh"/>
    <s v="Lower middle income"/>
    <s v="Loan"/>
    <s v="Investment loan"/>
    <s v="Transport"/>
    <n v="882.9"/>
    <m/>
    <m/>
    <s v="Adaptation"/>
    <n v="78.516486599999993"/>
    <n v="78.516486599999993"/>
    <m/>
    <m/>
    <m/>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Regional"/>
    <s v="Technical assistance"/>
    <s v="Grant"/>
    <s v="Agriculture, natural resources and rural development"/>
    <n v="2"/>
    <m/>
    <m/>
    <s v="Dual-use"/>
    <n v="1.25"/>
    <n v="0.875"/>
    <n v="0.375"/>
    <m/>
    <m/>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Regional"/>
    <s v="Technical assistance"/>
    <s v="Grant"/>
    <s v="Energy"/>
    <m/>
    <m/>
    <m/>
    <s v="Dual-use"/>
    <n v="0.25"/>
    <n v="0.17499999999999999"/>
    <n v="7.4999999999999997E-2"/>
    <m/>
    <m/>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Regional"/>
    <s v="Technical assistance"/>
    <s v="Grant"/>
    <s v="Finance"/>
    <m/>
    <m/>
    <m/>
    <s v="Dual-use"/>
    <n v="0.2"/>
    <n v="0.14000000000000001"/>
    <n v="0.06"/>
    <m/>
    <m/>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Regional"/>
    <s v="Technical assistance"/>
    <s v="Grant"/>
    <s v="Industry and trade"/>
    <m/>
    <m/>
    <m/>
    <s v="Dual-use"/>
    <n v="0.1"/>
    <n v="7.0000000000000007E-2"/>
    <n v="0.03"/>
    <m/>
    <m/>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Regional"/>
    <s v="Technical assistance"/>
    <s v="Grant"/>
    <s v="Information and communication technology"/>
    <m/>
    <m/>
    <m/>
    <s v="Dual-use"/>
    <n v="0.2"/>
    <n v="0.14000000000000001"/>
    <n v="0.06"/>
    <m/>
    <m/>
    <s v="Climate Change Financing at ADB - 2021"/>
  </r>
  <r>
    <x v="0"/>
    <s v="Sovereign"/>
    <s v="Water Supply and Sanitation Investment Project"/>
    <s v="53395-001"/>
    <d v="2021-08-06T00:00:00"/>
    <x v="0"/>
    <s v="Timor-Leste"/>
    <s v="Lower middle income"/>
    <s v="Loan"/>
    <s v="Investment loan"/>
    <s v="Water and other urban infrastructure and services"/>
    <n v="62.5"/>
    <m/>
    <m/>
    <s v="Adaptation"/>
    <n v="3.45"/>
    <n v="3.45"/>
    <m/>
    <m/>
    <m/>
    <s v="Climate Change Financing at ADB - 2021"/>
  </r>
  <r>
    <x v="0"/>
    <s v="Sovereign"/>
    <s v="Water Supply and Sanitation Investment Project"/>
    <s v="53395-001"/>
    <d v="2021-08-06T00:00:00"/>
    <x v="0"/>
    <s v="Timor-Leste"/>
    <s v="Lower middle income"/>
    <s v="Grant"/>
    <s v="Grant"/>
    <s v="Water and other urban infrastructure and services"/>
    <m/>
    <m/>
    <m/>
    <s v="Adaptation"/>
    <n v="3"/>
    <n v="3"/>
    <m/>
    <m/>
    <m/>
    <s v="Climate Change Financing at ADB - 2021"/>
  </r>
  <r>
    <x v="0"/>
    <s v="Sovereign"/>
    <s v="Land and Maritime Connectivity Project Tranche 1"/>
    <s v="53421-002"/>
    <d v="2021-07-22T00:00:00"/>
    <x v="0"/>
    <s v="Solomon Islands"/>
    <s v="Lower middle income"/>
    <s v="Loan"/>
    <s v="Investment loan"/>
    <s v="Transport"/>
    <n v="49.15"/>
    <m/>
    <m/>
    <s v="Adaptation"/>
    <n v="0.40500000000000003"/>
    <n v="0.40500000000000003"/>
    <m/>
    <m/>
    <m/>
    <s v="Climate Change Financing at ADB - 2021"/>
  </r>
  <r>
    <x v="0"/>
    <s v="Sovereign"/>
    <s v="Land and Maritime Connectivity Project Tranche 1"/>
    <s v="53421-002"/>
    <d v="2021-07-22T00:00:00"/>
    <x v="0"/>
    <s v="Solomon Islands"/>
    <s v="Lower middle income"/>
    <s v="Grant"/>
    <s v="Grant"/>
    <s v="Transport"/>
    <m/>
    <m/>
    <m/>
    <s v="Adaptation"/>
    <n v="0.40500000000000003"/>
    <n v="0.40500000000000003"/>
    <m/>
    <m/>
    <m/>
    <s v="Climate Change Financing at ADB - 2021"/>
  </r>
  <r>
    <x v="0"/>
    <s v="Sovereign"/>
    <s v="Southeast Asia Agriculture, Natural Resources and Rural Development Facility – Phase II"/>
    <s v="54002-001"/>
    <d v="2021-10-14T00:00:00"/>
    <x v="0"/>
    <s v="Cambodia; Lao People's Democratic Republic; Myanmar; Philippines; Regional; Timor-Leste; Viet Nam"/>
    <s v="Regional"/>
    <s v="Technical assistance"/>
    <s v="Grant"/>
    <s v="Agriculture, natural resources and rural development"/>
    <n v="6.8730000000000002"/>
    <m/>
    <m/>
    <s v="Adaptation"/>
    <n v="0"/>
    <m/>
    <m/>
    <m/>
    <m/>
    <s v="Climate Change Financing at ADB - 2021"/>
  </r>
  <r>
    <x v="0"/>
    <s v="Sovereign"/>
    <s v="Southeast Asia Agriculture, Natural Resources and Rural Development Facility – Phase II"/>
    <s v="54002-001"/>
    <d v="2021-10-14T00:00:00"/>
    <x v="0"/>
    <s v="Cambodia; Lao People's Democratic Republic; Myanmar; Philippines; Regional; Timor-Leste; Viet Nam"/>
    <s v="Regional"/>
    <s v="Technical assistance"/>
    <s v="Grant"/>
    <s v="Agriculture, natural resources and rural development"/>
    <m/>
    <m/>
    <m/>
    <s v="Adaptation"/>
    <n v="0.875"/>
    <n v="0.875"/>
    <m/>
    <m/>
    <m/>
    <s v="Climate Change Financing at ADB - 2021"/>
  </r>
  <r>
    <x v="0"/>
    <s v="Sovereign"/>
    <s v="Southeast Asia Agriculture, Natural Resources and Rural Development Facility – Phase II"/>
    <s v="54002-001"/>
    <d v="2021-12-16T00:00:00"/>
    <x v="0"/>
    <s v="Cambodia; Lao People's Democratic Republic; Myanmar; Philippines; Regional; Timor-Leste; Viet Nam"/>
    <s v="Regional"/>
    <s v="Technical assistance"/>
    <s v="Grant"/>
    <s v="Agriculture, natural resources and rural development"/>
    <m/>
    <m/>
    <m/>
    <s v="Adaptation"/>
    <n v="0"/>
    <m/>
    <m/>
    <m/>
    <m/>
    <s v="Climate Change Financing at ADB - 2021"/>
  </r>
  <r>
    <x v="0"/>
    <s v="Sovereign"/>
    <s v="Southeast Asia Agriculture, Natural Resources and Rural Development Facility – Phase II"/>
    <s v="54002-001"/>
    <d v="2021-12-16T00:00:00"/>
    <x v="0"/>
    <s v="Cambodia; Lao People's Democratic Republic; Myanmar; Philippines; Regional; Timor-Leste; Viet Nam"/>
    <s v="Regional"/>
    <s v="Technical assistance"/>
    <s v="Grant"/>
    <s v="Agriculture, natural resources and rural development"/>
    <m/>
    <m/>
    <m/>
    <s v="Adaptation"/>
    <n v="0"/>
    <m/>
    <m/>
    <m/>
    <m/>
    <s v="Climate Change Financing at ADB - 2021"/>
  </r>
  <r>
    <x v="0"/>
    <s v="Nonsovereign"/>
    <s v="B.Grimm Viet Nam Solar Power Project (Dau Tieng Project)"/>
    <s v="54013-001"/>
    <d v="2021-08-31T00:00:00"/>
    <x v="0"/>
    <s v="Viet Nam"/>
    <s v="Lower middle income"/>
    <s v="Loan"/>
    <s v="Investment loan"/>
    <s v="Energy"/>
    <n v="214"/>
    <m/>
    <m/>
    <s v="Mitigation"/>
    <n v="24.5"/>
    <m/>
    <n v="24.5"/>
    <m/>
    <m/>
    <s v="Climate Change Financing at ADB - 2021"/>
  </r>
  <r>
    <x v="0"/>
    <s v="Nonsovereign"/>
    <s v="B.Grimm Viet Nam Solar Power Project (Dau Tieng Project)"/>
    <s v="54013-001"/>
    <d v="2021-08-31T00:00:00"/>
    <x v="0"/>
    <s v="Viet Nam"/>
    <s v="Lower middle income"/>
    <s v="Loan"/>
    <s v="Investment loan"/>
    <s v="Energy"/>
    <m/>
    <m/>
    <m/>
    <s v="Mitigation"/>
    <n v="128"/>
    <m/>
    <n v="128"/>
    <m/>
    <m/>
    <s v="Climate Change Financing at ADB - 2021"/>
  </r>
  <r>
    <x v="0"/>
    <s v="Nonsovereign"/>
    <s v="B.Grimm Viet Nam Solar Power Project (Dau Tieng Project)"/>
    <s v="54013-001"/>
    <d v="2021-08-31T00:00:00"/>
    <x v="0"/>
    <s v="Viet Nam"/>
    <s v="Lower middle income"/>
    <s v="Loan"/>
    <s v="Investment loan"/>
    <s v="Energy"/>
    <m/>
    <m/>
    <m/>
    <s v="Mitigation"/>
    <n v="8"/>
    <m/>
    <n v="8"/>
    <m/>
    <m/>
    <s v="Climate Change Financing at ADB - 2021"/>
  </r>
  <r>
    <x v="0"/>
    <s v="Sovereign"/>
    <s v="Promotion of the Northeast Asia Power System Interconnection"/>
    <s v="54021-001"/>
    <d v="2021-12-24T00:00:00"/>
    <x v="0"/>
    <s v="Mongolia"/>
    <s v="Lower middle income"/>
    <s v="Technical assistance"/>
    <s v="Grant"/>
    <s v="Energy"/>
    <n v="0.85"/>
    <m/>
    <m/>
    <s v="Mitigation"/>
    <n v="0.5"/>
    <m/>
    <n v="0.5"/>
    <m/>
    <m/>
    <s v="Climate Change Financing at ADB - 2021"/>
  </r>
  <r>
    <x v="0"/>
    <s v="Sovereign"/>
    <s v="Promotion of the Northeast Asia Power System Interconnection"/>
    <s v="54021-001"/>
    <d v="2021-12-24T00:00:00"/>
    <x v="0"/>
    <s v="Mongolia"/>
    <s v="Lower middle income"/>
    <s v="Technical assistance"/>
    <s v="Grant"/>
    <s v="Energy"/>
    <m/>
    <m/>
    <m/>
    <s v="Mitigation"/>
    <n v="0.35"/>
    <m/>
    <n v="0.35"/>
    <m/>
    <m/>
    <s v="Climate Change Financing at ADB - 2021"/>
  </r>
  <r>
    <x v="0"/>
    <s v="Nonsovereign"/>
    <s v="ADB Ventures Technical Assistance"/>
    <s v="54055-001"/>
    <d v="2021-05-14T00:00:00"/>
    <x v="0"/>
    <s v="Regional"/>
    <s v="Regional"/>
    <s v="Technical assistance"/>
    <s v="Grant"/>
    <s v="Agriculture, natural resources and rural development"/>
    <n v="3.4359999999999999"/>
    <m/>
    <m/>
    <s v="Dual-use"/>
    <n v="0.33500000000000002"/>
    <n v="0.13400000000000001"/>
    <n v="0.20100000000000001"/>
    <m/>
    <m/>
    <s v="Climate Change Financing at ADB - 2021"/>
  </r>
  <r>
    <x v="0"/>
    <s v="Nonsovereign"/>
    <s v="ADB Ventures Technical Assistance"/>
    <s v="54055-001"/>
    <d v="2021-05-14T00:00:00"/>
    <x v="0"/>
    <s v="Regional"/>
    <s v="Regional"/>
    <s v="Technical assistance"/>
    <s v="Grant"/>
    <s v="Energy"/>
    <m/>
    <m/>
    <m/>
    <s v="Dual-use"/>
    <n v="0.33300000000000002"/>
    <n v="0.13300000000000001"/>
    <n v="0.2"/>
    <m/>
    <m/>
    <s v="Climate Change Financing at ADB - 2021"/>
  </r>
  <r>
    <x v="0"/>
    <s v="Nonsovereign"/>
    <s v="ADB Ventures Technical Assistance"/>
    <s v="54055-001"/>
    <d v="2021-05-14T00:00:00"/>
    <x v="0"/>
    <s v="Regional"/>
    <s v="Regional"/>
    <s v="Technical assistance"/>
    <s v="Grant"/>
    <s v="Industry and trade"/>
    <m/>
    <m/>
    <m/>
    <s v="Dual-use"/>
    <n v="0.33300000000000002"/>
    <n v="0.13300000000000001"/>
    <n v="0.2"/>
    <m/>
    <m/>
    <s v="Climate Change Financing at ADB - 2021"/>
  </r>
  <r>
    <x v="0"/>
    <s v="Nonsovereign"/>
    <s v="ADB Ventures Technical Assistance"/>
    <s v="54055-001"/>
    <d v="2021-05-14T00:00:00"/>
    <x v="0"/>
    <s v="Regional"/>
    <s v="Regional"/>
    <s v="Technical assistance"/>
    <s v="Grant"/>
    <s v="Information and communication technology"/>
    <m/>
    <m/>
    <m/>
    <s v="Dual-use"/>
    <n v="0.33300000000000002"/>
    <n v="0.13300000000000001"/>
    <n v="0.2"/>
    <m/>
    <m/>
    <s v="Climate Change Financing at ADB - 2021"/>
  </r>
  <r>
    <x v="0"/>
    <s v="Nonsovereign"/>
    <s v="ADB Ventures Technical Assistance"/>
    <s v="54055-001"/>
    <d v="2021-05-14T00:00:00"/>
    <x v="0"/>
    <s v="Regional"/>
    <s v="Regional"/>
    <s v="Technical assistance"/>
    <s v="Grant"/>
    <s v="Transport"/>
    <m/>
    <m/>
    <m/>
    <s v="Dual-use"/>
    <n v="0.33300000000000002"/>
    <n v="0.13300000000000001"/>
    <n v="0.2"/>
    <m/>
    <m/>
    <s v="Climate Change Financing at ADB - 2021"/>
  </r>
  <r>
    <x v="0"/>
    <s v="Nonsovereign"/>
    <s v="ADB Ventures Technical Assistance"/>
    <s v="54055-001"/>
    <d v="2021-05-14T00:00:00"/>
    <x v="0"/>
    <s v="Regional"/>
    <s v="Regional"/>
    <s v="Technical assistance"/>
    <s v="Grant"/>
    <s v="Water and other urban infrastructure and services"/>
    <m/>
    <m/>
    <m/>
    <s v="Dual-use"/>
    <n v="0.33300000000000002"/>
    <n v="0.13300000000000001"/>
    <n v="0.2"/>
    <m/>
    <m/>
    <s v="Climate Change Financing at ADB - 2021"/>
  </r>
  <r>
    <x v="0"/>
    <s v="Nonsovereign"/>
    <s v="ADB Ventures Technical Assistance"/>
    <s v="54055-001"/>
    <d v="2021-07-13T00:00:00"/>
    <x v="0"/>
    <s v="Regional"/>
    <s v="Regional"/>
    <s v="Technical assistance"/>
    <s v="Grant"/>
    <s v="Agriculture, natural resources and rural development"/>
    <m/>
    <m/>
    <m/>
    <s v="Dual-use"/>
    <n v="8.4999999999999992E-2"/>
    <n v="3.4000000000000002E-2"/>
    <n v="5.0999999999999997E-2"/>
    <m/>
    <m/>
    <s v="Climate Change Financing at ADB - 2021"/>
  </r>
  <r>
    <x v="0"/>
    <s v="Nonsovereign"/>
    <s v="ADB Ventures Technical Assistance"/>
    <s v="54055-001"/>
    <d v="2021-07-13T00:00:00"/>
    <x v="0"/>
    <s v="Regional"/>
    <s v="Regional"/>
    <s v="Technical assistance"/>
    <s v="Grant"/>
    <s v="Energy"/>
    <m/>
    <m/>
    <m/>
    <s v="Dual-use"/>
    <n v="8.3000000000000004E-2"/>
    <n v="3.3000000000000002E-2"/>
    <n v="0.05"/>
    <m/>
    <m/>
    <s v="Climate Change Financing at ADB - 2021"/>
  </r>
  <r>
    <x v="0"/>
    <s v="Nonsovereign"/>
    <s v="ADB Ventures Technical Assistance"/>
    <s v="54055-001"/>
    <d v="2021-07-13T00:00:00"/>
    <x v="0"/>
    <s v="Regional"/>
    <s v="Regional"/>
    <s v="Technical assistance"/>
    <s v="Grant"/>
    <s v="Industry and trade"/>
    <m/>
    <m/>
    <m/>
    <s v="Dual-use"/>
    <n v="8.3000000000000004E-2"/>
    <n v="3.3000000000000002E-2"/>
    <n v="0.05"/>
    <m/>
    <m/>
    <s v="Climate Change Financing at ADB - 2021"/>
  </r>
  <r>
    <x v="0"/>
    <s v="Nonsovereign"/>
    <s v="ADB Ventures Technical Assistance"/>
    <s v="54055-001"/>
    <d v="2021-07-13T00:00:00"/>
    <x v="0"/>
    <s v="Regional"/>
    <s v="Regional"/>
    <s v="Technical assistance"/>
    <s v="Grant"/>
    <s v="Information and communication technology"/>
    <m/>
    <m/>
    <m/>
    <s v="Dual-use"/>
    <n v="8.3000000000000004E-2"/>
    <n v="3.3000000000000002E-2"/>
    <n v="0.05"/>
    <m/>
    <m/>
    <s v="Climate Change Financing at ADB - 2021"/>
  </r>
  <r>
    <x v="0"/>
    <s v="Nonsovereign"/>
    <s v="ADB Ventures Technical Assistance"/>
    <s v="54055-001"/>
    <d v="2021-07-13T00:00:00"/>
    <x v="0"/>
    <s v="Regional"/>
    <s v="Regional"/>
    <s v="Technical assistance"/>
    <s v="Grant"/>
    <s v="Transport"/>
    <m/>
    <m/>
    <m/>
    <s v="Dual-use"/>
    <n v="8.3000000000000004E-2"/>
    <n v="3.3000000000000002E-2"/>
    <n v="0.05"/>
    <m/>
    <m/>
    <s v="Climate Change Financing at ADB - 2021"/>
  </r>
  <r>
    <x v="0"/>
    <s v="Nonsovereign"/>
    <s v="ADB Ventures Technical Assistance"/>
    <s v="54055-001"/>
    <d v="2021-07-13T00:00:00"/>
    <x v="0"/>
    <s v="Regional"/>
    <s v="Regional"/>
    <s v="Technical assistance"/>
    <s v="Grant"/>
    <s v="Water and other urban infrastructure and services"/>
    <m/>
    <m/>
    <m/>
    <s v="Dual-use"/>
    <n v="8.3000000000000004E-2"/>
    <n v="3.3000000000000002E-2"/>
    <n v="0.05"/>
    <m/>
    <m/>
    <s v="Climate Change Financing at ADB - 2021"/>
  </r>
  <r>
    <x v="0"/>
    <s v="Nonsovereign"/>
    <s v="ADB Ventures Technical Assistance"/>
    <s v="54055-001"/>
    <d v="2021-07-13T00:00:00"/>
    <x v="0"/>
    <s v="Regional"/>
    <s v="Regional"/>
    <s v="Technical assistance"/>
    <s v="Grant"/>
    <s v="Agriculture, natural resources and rural development"/>
    <m/>
    <m/>
    <m/>
    <s v="Dual-use"/>
    <n v="0.156"/>
    <n v="6.2E-2"/>
    <n v="9.4E-2"/>
    <m/>
    <m/>
    <s v="Climate Change Financing at ADB - 2021"/>
  </r>
  <r>
    <x v="0"/>
    <s v="Nonsovereign"/>
    <s v="ADB Ventures Technical Assistance"/>
    <s v="54055-001"/>
    <d v="2021-07-13T00:00:00"/>
    <x v="0"/>
    <s v="Regional"/>
    <s v="Regional"/>
    <s v="Technical assistance"/>
    <s v="Grant"/>
    <s v="Energy"/>
    <m/>
    <m/>
    <m/>
    <s v="Dual-use"/>
    <n v="0.156"/>
    <n v="6.2E-2"/>
    <n v="9.4E-2"/>
    <m/>
    <m/>
    <s v="Climate Change Financing at ADB - 2021"/>
  </r>
  <r>
    <x v="0"/>
    <s v="Nonsovereign"/>
    <s v="ADB Ventures Technical Assistance"/>
    <s v="54055-001"/>
    <d v="2021-07-13T00:00:00"/>
    <x v="0"/>
    <s v="Regional"/>
    <s v="Regional"/>
    <s v="Technical assistance"/>
    <s v="Grant"/>
    <s v="Industry and trade"/>
    <m/>
    <m/>
    <m/>
    <s v="Dual-use"/>
    <n v="0.156"/>
    <n v="6.2E-2"/>
    <n v="9.4E-2"/>
    <m/>
    <m/>
    <s v="Climate Change Financing at ADB - 2021"/>
  </r>
  <r>
    <x v="0"/>
    <s v="Nonsovereign"/>
    <s v="ADB Ventures Technical Assistance"/>
    <s v="54055-001"/>
    <d v="2021-07-13T00:00:00"/>
    <x v="0"/>
    <s v="Regional"/>
    <s v="Regional"/>
    <s v="Technical assistance"/>
    <s v="Grant"/>
    <s v="Information and communication technology"/>
    <m/>
    <m/>
    <m/>
    <s v="Dual-use"/>
    <n v="0.156"/>
    <n v="6.2E-2"/>
    <n v="9.4E-2"/>
    <m/>
    <m/>
    <s v="Climate Change Financing at ADB - 2021"/>
  </r>
  <r>
    <x v="0"/>
    <s v="Nonsovereign"/>
    <s v="ADB Ventures Technical Assistance"/>
    <s v="54055-001"/>
    <d v="2021-07-13T00:00:00"/>
    <x v="0"/>
    <s v="Regional"/>
    <s v="Regional"/>
    <s v="Technical assistance"/>
    <s v="Grant"/>
    <s v="Transport"/>
    <m/>
    <m/>
    <m/>
    <s v="Dual-use"/>
    <n v="0.156"/>
    <n v="6.2E-2"/>
    <n v="9.4E-2"/>
    <m/>
    <m/>
    <s v="Climate Change Financing at ADB - 2021"/>
  </r>
  <r>
    <x v="0"/>
    <s v="Nonsovereign"/>
    <s v="ADB Ventures Technical Assistance"/>
    <s v="54055-001"/>
    <d v="2021-07-13T00:00:00"/>
    <x v="0"/>
    <s v="Regional"/>
    <s v="Regional"/>
    <s v="Technical assistance"/>
    <s v="Grant"/>
    <s v="Water and other urban infrastructure and services"/>
    <m/>
    <m/>
    <m/>
    <s v="Dual-use"/>
    <n v="0.156"/>
    <n v="6.2E-2"/>
    <n v="9.4E-2"/>
    <m/>
    <m/>
    <s v="Climate Change Financing at ADB - 2021"/>
  </r>
  <r>
    <x v="0"/>
    <s v="Sovereign"/>
    <s v="Water Flagship Program Support Project"/>
    <s v="42173-017"/>
    <d v="2022-12-14T00:00:00"/>
    <x v="2"/>
    <s v="Bhutan"/>
    <s v="Lower middle income"/>
    <s v="Loan"/>
    <s v="Investment loan"/>
    <s v="Water and other urban infrastructure and services"/>
    <n v="23.8"/>
    <m/>
    <m/>
    <s v="Adaptation"/>
    <n v="1.98"/>
    <m/>
    <n v="1.98"/>
    <m/>
    <m/>
    <s v="Climate Change Financing at ADB - 2022"/>
  </r>
  <r>
    <x v="0"/>
    <s v="Sovereign"/>
    <s v="Water Flagship Program Support Project"/>
    <s v="42173-017"/>
    <d v="2022-12-14T00:00:00"/>
    <x v="2"/>
    <s v="Bhutan"/>
    <s v="Lower middle income"/>
    <s v="Loan"/>
    <s v="Investment loan"/>
    <s v="Agriculture, natural resources and rural development"/>
    <m/>
    <m/>
    <m/>
    <s v="Adaptation"/>
    <n v="4.62"/>
    <m/>
    <n v="4.62"/>
    <m/>
    <m/>
    <s v="Climate Change Financing at ADB - 2022"/>
  </r>
  <r>
    <x v="0"/>
    <s v="Sovereign"/>
    <s v="Water Flagship Program Support Project"/>
    <s v="42173-017"/>
    <d v="2022-12-14T00:00:00"/>
    <x v="2"/>
    <s v="Bhutan"/>
    <s v="Lower middle income"/>
    <s v="Grant"/>
    <s v="Grant"/>
    <s v="Water and other urban infrastructure and services"/>
    <m/>
    <m/>
    <m/>
    <s v="Adaptation"/>
    <n v="1.3"/>
    <m/>
    <n v="1.3"/>
    <m/>
    <m/>
    <s v="Climate Change Financing at ADB - 2022"/>
  </r>
  <r>
    <x v="0"/>
    <s v="Sovereign"/>
    <s v="Water Flagship Program Support Project"/>
    <s v="42173-017"/>
    <d v="2022-12-14T00:00:00"/>
    <x v="2"/>
    <s v="Bhutan"/>
    <s v="Lower middle income"/>
    <s v="Grant"/>
    <s v="Grant"/>
    <s v="Agriculture, natural resources and rural development"/>
    <m/>
    <m/>
    <m/>
    <s v="Adaptation"/>
    <n v="2.8"/>
    <m/>
    <n v="2.8"/>
    <m/>
    <m/>
    <s v="Climate Change Financing at ADB - 2022"/>
  </r>
  <r>
    <x v="0"/>
    <s v="Sovereign"/>
    <s v="Water Flagship Program Support Project"/>
    <s v="42173-017"/>
    <d v="2022-12-14T00:00:00"/>
    <x v="2"/>
    <s v="Bhutan"/>
    <s v="Lower middle income"/>
    <s v="Grant"/>
    <s v="Grant"/>
    <s v="Agriculture, natural resources and rural development"/>
    <m/>
    <m/>
    <m/>
    <s v="Adaptation"/>
    <n v="1.5"/>
    <m/>
    <n v="1.5"/>
    <m/>
    <m/>
    <s v="Climate Change Financing at ADB - 2022"/>
  </r>
  <r>
    <x v="0"/>
    <s v="Sovereign"/>
    <s v="Renewable Energy for Climate Resilience Project"/>
    <s v="54142-001"/>
    <d v="2022-11-10T00:00:00"/>
    <x v="2"/>
    <s v="Bhutan"/>
    <s v="Lower middle income"/>
    <s v="Loan"/>
    <s v="Investment loan"/>
    <s v="Energy"/>
    <n v="19.25"/>
    <m/>
    <m/>
    <s v="Adaptation"/>
    <n v="8.26"/>
    <m/>
    <n v="8.26"/>
    <m/>
    <m/>
    <s v="Climate Change Financing at ADB - 2022"/>
  </r>
  <r>
    <x v="0"/>
    <s v="Sovereign"/>
    <s v="Support to Climate Resilient Investment Pathways in the Pacific"/>
    <s v="54068-001"/>
    <d v="2021-12-09T00:00:00"/>
    <x v="0"/>
    <s v="Regional; Cook Islands; Fiji"/>
    <s v="Regional"/>
    <s v="Technical assistance"/>
    <s v="Grant"/>
    <s v="Public sector management"/>
    <n v="2"/>
    <m/>
    <m/>
    <s v="Dual-use"/>
    <n v="0.79999999999999993"/>
    <n v="0.72"/>
    <n v="0.08"/>
    <m/>
    <m/>
    <s v="Climate Change Financing at ADB - 2021"/>
  </r>
  <r>
    <x v="0"/>
    <s v="Sovereign"/>
    <s v="Support to Climate Resilient Investment Pathways in the Pacific"/>
    <s v="54068-001"/>
    <d v="2021-12-09T00:00:00"/>
    <x v="0"/>
    <s v="Regional; Cook Islands; Fiji"/>
    <s v="Regional"/>
    <s v="Technical assistance"/>
    <s v="Grant"/>
    <s v="Energy"/>
    <m/>
    <m/>
    <m/>
    <s v="Dual-use"/>
    <n v="0.60000000000000009"/>
    <n v="0.54"/>
    <n v="0.06"/>
    <m/>
    <m/>
    <s v="Climate Change Financing at ADB - 2021"/>
  </r>
  <r>
    <x v="0"/>
    <s v="Sovereign"/>
    <s v="Support to Climate Resilient Investment Pathways in the Pacific"/>
    <s v="54068-001"/>
    <d v="2021-12-09T00:00:00"/>
    <x v="0"/>
    <s v="Regional; Cook Islands; Fiji"/>
    <s v="Regional"/>
    <s v="Technical assistance"/>
    <s v="Grant"/>
    <s v="Transport"/>
    <m/>
    <m/>
    <m/>
    <s v="Dual-use"/>
    <n v="0.60000000000000009"/>
    <n v="0.54"/>
    <n v="0.06"/>
    <m/>
    <m/>
    <s v="Climate Change Financing at ADB - 2021"/>
  </r>
  <r>
    <x v="0"/>
    <s v="Sovereign"/>
    <s v="Renewable Energy for Climate Resilience Project"/>
    <s v="54142-001"/>
    <d v="2022-11-10T00:00:00"/>
    <x v="2"/>
    <s v="Bhutan"/>
    <s v="Lower middle income"/>
    <s v="Grant"/>
    <s v="Grant"/>
    <s v="Energy"/>
    <m/>
    <m/>
    <m/>
    <s v="Adaptation"/>
    <n v="10"/>
    <m/>
    <n v="10"/>
    <m/>
    <m/>
    <s v="Climate Change Financing at ADB - 2022"/>
  </r>
  <r>
    <x v="0"/>
    <s v="Sovereign"/>
    <s v="Master Plan for National Highways Connectivity"/>
    <s v="56001-001"/>
    <d v="2022-06-11T00:00:00"/>
    <x v="2"/>
    <s v="Bhutan"/>
    <s v="Lower middle income"/>
    <s v="Technical assistance"/>
    <s v="Grant"/>
    <s v="Transport"/>
    <n v="2"/>
    <m/>
    <m/>
    <s v="Adaptation"/>
    <n v="0.02"/>
    <m/>
    <n v="0.02"/>
    <m/>
    <m/>
    <s v="Climate Change Financing at ADB - 2022"/>
  </r>
  <r>
    <x v="0"/>
    <s v="Sovereign"/>
    <s v="Fiscal Sustainability and Green Recovery Program (Subprogram 1)"/>
    <s v="56010-001"/>
    <d v="2022-10-18T00:00:00"/>
    <x v="2"/>
    <s v="Bhutan"/>
    <s v="Lower middle income"/>
    <s v="Loan"/>
    <s v="Investment loan"/>
    <s v="Public sector management"/>
    <n v="38.35"/>
    <m/>
    <m/>
    <s v="Dual-use"/>
    <n v="10.19"/>
    <n v="6.79"/>
    <n v="3.4"/>
    <m/>
    <m/>
    <s v="Climate Change Financing at ADB - 2022"/>
  </r>
  <r>
    <x v="0"/>
    <s v="Sovereign"/>
    <s v="Fiscal Sustainability and Green Recovery Program (Subprogram 1)"/>
    <s v="56010-001"/>
    <d v="2022-11-01T00:00:00"/>
    <x v="2"/>
    <s v="Bhutan"/>
    <s v="Lower middle income"/>
    <s v="Technical assistance"/>
    <s v="Grant"/>
    <m/>
    <m/>
    <m/>
    <m/>
    <s v="Dual-use"/>
    <n v="0"/>
    <m/>
    <m/>
    <m/>
    <m/>
    <s v="Climate Change Financing at ADB - 2022"/>
  </r>
  <r>
    <x v="0"/>
    <s v="Sovereign"/>
    <s v="Promoting Energy Security and Transition Project"/>
    <s v="56163-001"/>
    <d v="2022-12-27T00:00:00"/>
    <x v="2"/>
    <s v="Bhutan"/>
    <s v="Lower middle income"/>
    <s v="Technical assistance"/>
    <s v="Grant"/>
    <s v="Energy"/>
    <n v="1"/>
    <m/>
    <m/>
    <s v="Dual-use"/>
    <n v="1"/>
    <n v="0.8"/>
    <n v="0.2"/>
    <m/>
    <m/>
    <s v="Climate Change Financing at ADB - 2022"/>
  </r>
  <r>
    <x v="0"/>
    <s v="Sovereign"/>
    <s v="Electricity Grid Modernization Project – Additional Financing"/>
    <s v="54107-002"/>
    <d v="2021-11-26T00:00:00"/>
    <x v="0"/>
    <s v="Nepal"/>
    <s v="Lower middle income"/>
    <s v="Loan"/>
    <s v="Investment loan"/>
    <s v="Energy"/>
    <n v="75"/>
    <m/>
    <m/>
    <s v="Dual-use"/>
    <n v="27.4"/>
    <n v="0.5"/>
    <n v="26.9"/>
    <m/>
    <m/>
    <s v="Climate Change Financing at ADB - 2021"/>
  </r>
  <r>
    <x v="0"/>
    <s v="Sovereign"/>
    <s v="Urban Transport Electrification Project"/>
    <s v="54123-001"/>
    <d v="2021-12-28T00:00:00"/>
    <x v="0"/>
    <s v="Kyrgyz Republic"/>
    <s v="Lower middle income"/>
    <s v="Loan"/>
    <s v="Investment loan"/>
    <s v="Energy"/>
    <n v="59.55"/>
    <m/>
    <m/>
    <s v="Mitigation"/>
    <n v="12.5"/>
    <m/>
    <n v="12.5"/>
    <m/>
    <m/>
    <s v="Climate Change Financing at ADB - 2021"/>
  </r>
  <r>
    <x v="0"/>
    <s v="Sovereign"/>
    <s v="Urban Transport Electrification Project"/>
    <s v="54123-001"/>
    <d v="2021-12-28T00:00:00"/>
    <x v="0"/>
    <s v="Kyrgyz Republic"/>
    <s v="Lower middle income"/>
    <s v="Loan"/>
    <s v="Investment loan"/>
    <s v="Transport"/>
    <m/>
    <m/>
    <m/>
    <s v="Mitigation"/>
    <n v="12.5"/>
    <m/>
    <n v="12.5"/>
    <m/>
    <m/>
    <s v="Climate Change Financing at ADB - 2021"/>
  </r>
  <r>
    <x v="0"/>
    <s v="Sovereign"/>
    <s v="Urban Transport Electrification Project"/>
    <s v="54123-001"/>
    <d v="2021-12-28T00:00:00"/>
    <x v="0"/>
    <s v="Kyrgyz Republic"/>
    <s v="Lower middle income"/>
    <s v="Grant"/>
    <s v="Grant"/>
    <s v="Energy"/>
    <m/>
    <m/>
    <m/>
    <s v="Mitigation"/>
    <n v="12.5"/>
    <m/>
    <n v="12.5"/>
    <m/>
    <m/>
    <s v="Climate Change Financing at ADB - 2021"/>
  </r>
  <r>
    <x v="0"/>
    <s v="Sovereign"/>
    <s v="Urban Transport Electrification Project"/>
    <s v="54123-001"/>
    <d v="2021-12-28T00:00:00"/>
    <x v="0"/>
    <s v="Kyrgyz Republic"/>
    <s v="Lower middle income"/>
    <s v="Grant"/>
    <s v="Grant"/>
    <s v="Transport"/>
    <m/>
    <m/>
    <m/>
    <s v="Mitigation"/>
    <n v="12.5"/>
    <m/>
    <n v="12.5"/>
    <m/>
    <m/>
    <s v="Climate Change Financing at ADB - 2021"/>
  </r>
  <r>
    <x v="0"/>
    <s v="Sovereign"/>
    <s v="Urban Transport Electrification Project"/>
    <s v="54123-001"/>
    <d v="2021-12-28T00:00:00"/>
    <x v="0"/>
    <s v="Kyrgyz Republic"/>
    <s v="Lower middle income"/>
    <s v="Grant"/>
    <s v="Grant"/>
    <s v="Energy"/>
    <m/>
    <m/>
    <m/>
    <s v="Mitigation"/>
    <n v="0.32500000000000001"/>
    <m/>
    <n v="0.32500000000000001"/>
    <m/>
    <m/>
    <s v="Climate Change Financing at ADB - 2021"/>
  </r>
  <r>
    <x v="0"/>
    <s v="Sovereign"/>
    <s v="Urban Transport Electrification Project"/>
    <s v="54123-001"/>
    <d v="2021-12-28T00:00:00"/>
    <x v="0"/>
    <s v="Kyrgyz Republic"/>
    <s v="Lower middle income"/>
    <s v="Grant"/>
    <s v="Grant"/>
    <s v="Transport"/>
    <m/>
    <m/>
    <m/>
    <s v="Mitigation"/>
    <n v="0.32500000000000001"/>
    <m/>
    <n v="0.32500000000000001"/>
    <m/>
    <m/>
    <s v="Climate Change Financing at ADB - 2021"/>
  </r>
  <r>
    <x v="0"/>
    <s v="Sovereign"/>
    <s v="Strengthening Capacity to Design and Implement Energy Sector Projects"/>
    <s v="54131-002"/>
    <d v="2021-12-08T00:00:00"/>
    <x v="0"/>
    <s v="Maldives"/>
    <s v="Upper middle income"/>
    <s v="Technical assistance"/>
    <s v="Grant"/>
    <s v="Energy"/>
    <n v="0.5"/>
    <m/>
    <m/>
    <s v="Dual-use"/>
    <n v="0.3"/>
    <n v="0.125"/>
    <n v="0.17499999999999999"/>
    <m/>
    <m/>
    <s v="Climate Change Financing at ADB - 2021"/>
  </r>
  <r>
    <x v="0"/>
    <s v="Sovereign"/>
    <s v="Identifying Climate Adaptation Investment Priorities (Subproject 4)"/>
    <s v="52004-006"/>
    <d v="2022-07-27T00:00:00"/>
    <x v="2"/>
    <s v="Bhutan; Cambodia; Nepal; Regional"/>
    <s v="Regional"/>
    <s v="Technical assistance"/>
    <s v="Grant"/>
    <s v="Public sector management"/>
    <n v="1"/>
    <m/>
    <m/>
    <s v="Adaptation"/>
    <n v="1"/>
    <m/>
    <n v="1"/>
    <m/>
    <m/>
    <s v="Climate Change Financing at ADB - 2022"/>
  </r>
  <r>
    <x v="0"/>
    <s v="Sovereign"/>
    <s v="Preparing Renewable Energy for Climate Resilience"/>
    <s v="54142-002"/>
    <d v="2021-11-22T00:00:00"/>
    <x v="0"/>
    <s v="Bhutan"/>
    <s v="Lower middle income"/>
    <s v="Technical assistance"/>
    <s v="Grant"/>
    <s v="Energy"/>
    <n v="1.25"/>
    <m/>
    <m/>
    <s v="Adaptation"/>
    <n v="0.8"/>
    <n v="0.8"/>
    <m/>
    <m/>
    <m/>
    <s v="Climate Change Financing at ADB - 2021"/>
  </r>
  <r>
    <x v="0"/>
    <s v="Sovereign"/>
    <s v="Preparing Renewable Energy for Climate Resilience"/>
    <s v="54142-002"/>
    <d v="2021-11-22T00:00:00"/>
    <x v="0"/>
    <s v="Bhutan"/>
    <s v="Lower middle income"/>
    <s v="Technical assistance"/>
    <s v="Grant"/>
    <s v="Energy"/>
    <m/>
    <m/>
    <m/>
    <s v="Adaptation"/>
    <n v="0"/>
    <m/>
    <m/>
    <m/>
    <m/>
    <s v="Climate Change Financing at ADB - 2021"/>
  </r>
  <r>
    <x v="0"/>
    <s v="Nonsovereign"/>
    <s v="IIFLHF Supporting Access to Affordable Green Housing for Women Project"/>
    <s v="54164-001"/>
    <d v="2021-12-29T00:00:00"/>
    <x v="0"/>
    <s v="India"/>
    <s v="Lower middle income"/>
    <s v="Debt security"/>
    <s v="Investment loan"/>
    <s v="Finance"/>
    <n v="68"/>
    <m/>
    <m/>
    <s v="Dual-use"/>
    <n v="11.6"/>
    <m/>
    <n v="11.6"/>
    <m/>
    <m/>
    <s v="Climate Change Financing at ADB - 2021"/>
  </r>
  <r>
    <x v="0"/>
    <s v="Nonsovereign"/>
    <s v="IIFLHF Supporting Access to Affordable Green Housing for Women Project"/>
    <s v="54164-001"/>
    <d v="2021-12-29T00:00:00"/>
    <x v="0"/>
    <s v="India"/>
    <s v="Lower middle income"/>
    <s v="Loan"/>
    <s v="Investment loan"/>
    <s v="Finance"/>
    <m/>
    <m/>
    <m/>
    <s v="Dual-use"/>
    <n v="10"/>
    <n v="8.9"/>
    <n v="1.1000000000000001"/>
    <m/>
    <m/>
    <s v="Climate Change Financing at ADB - 2021"/>
  </r>
  <r>
    <x v="0"/>
    <s v="Nonsovereign"/>
    <s v="Enabling the Ecosystem to Improve Access to Green Affordable Housing for Women"/>
    <s v="54164-002"/>
    <d v="2021-07-10T00:00:00"/>
    <x v="0"/>
    <s v="India"/>
    <s v="Lower middle income"/>
    <s v="Technical assistance"/>
    <s v="Grant"/>
    <s v="Finance"/>
    <n v="1"/>
    <m/>
    <m/>
    <s v="Dual-use"/>
    <n v="1"/>
    <n v="0.5"/>
    <n v="0.5"/>
    <m/>
    <m/>
    <s v="Climate Change Financing at ADB - 2021"/>
  </r>
  <r>
    <x v="0"/>
    <s v="Sovereign"/>
    <s v="COVID-19 Response for Affected Poor and Vulnerable Groups Project"/>
    <s v="54196-001"/>
    <d v="2021-08-06T00:00:00"/>
    <x v="0"/>
    <s v="Palau"/>
    <s v="High income"/>
    <s v="Grant"/>
    <s v="Grant"/>
    <s v="Public sector management"/>
    <n v="3.7662010000000001"/>
    <m/>
    <m/>
    <s v="Adaptation"/>
    <n v="0"/>
    <m/>
    <m/>
    <m/>
    <m/>
    <s v="Climate Change Financing at ADB - 2021"/>
  </r>
  <r>
    <x v="0"/>
    <s v="Sovereign"/>
    <s v="COVID-19 Response for Affected Poor and Vulnerable Groups Project"/>
    <s v="54196-001"/>
    <d v="2021-08-06T00:00:00"/>
    <x v="0"/>
    <s v="Palau"/>
    <s v="High income"/>
    <s v="Grant"/>
    <s v="Grant"/>
    <s v="Public sector management"/>
    <m/>
    <m/>
    <m/>
    <s v="Adaptation"/>
    <n v="1.026437"/>
    <n v="1.026437"/>
    <m/>
    <m/>
    <m/>
    <s v="Climate Change Financing at ADB - 2021"/>
  </r>
  <r>
    <x v="0"/>
    <s v="Sovereign"/>
    <s v="COVID-19 Response for Affected Poor and Vulnerable Groups Project"/>
    <s v="54196-001"/>
    <d v="2021-08-06T00:00:00"/>
    <x v="0"/>
    <s v="Palau"/>
    <s v="High income"/>
    <s v="Grant"/>
    <s v="Grant"/>
    <s v="Public sector management"/>
    <m/>
    <m/>
    <m/>
    <s v="Adaptation"/>
    <n v="0"/>
    <m/>
    <m/>
    <m/>
    <m/>
    <s v="Climate Change Financing at ADB - 2021"/>
  </r>
  <r>
    <x v="0"/>
    <s v="Nonsovereign"/>
    <s v="Climate Resilience Capacity Building for Women in Poultry and Fish Farming"/>
    <s v="54197-002"/>
    <d v="2021-02-05T00:00:00"/>
    <x v="0"/>
    <s v="Regional; Bangladesh; Myanmar; Philippines"/>
    <s v="Regional"/>
    <s v="Technical assistance"/>
    <s v="Grant"/>
    <s v="Agriculture, natural resources and rural development"/>
    <n v="0.5"/>
    <m/>
    <m/>
    <s v="Adaptation"/>
    <n v="0.2"/>
    <n v="0.2"/>
    <n v="0"/>
    <m/>
    <m/>
    <s v="Climate Change Financing at ADB - 2021"/>
  </r>
  <r>
    <x v="0"/>
    <s v="Nonsovereign"/>
    <s v="Climate Resilience Capacity Building for Women in Poultry and Fish Farming"/>
    <s v="54197-002"/>
    <d v="2021-02-05T00:00:00"/>
    <x v="0"/>
    <s v="Regional; Bangladesh; Myanmar; Philippines"/>
    <s v="Regional"/>
    <s v="Technical assistance"/>
    <s v="Grant"/>
    <s v="Agriculture, natural resources and rural development"/>
    <m/>
    <m/>
    <m/>
    <s v="Adaptation"/>
    <n v="0.3"/>
    <n v="0.3"/>
    <n v="0"/>
    <m/>
    <m/>
    <s v="Climate Change Financing at ADB - 2021"/>
  </r>
  <r>
    <x v="0"/>
    <s v="Nonsovereign"/>
    <s v="Lotus Wind Power Project"/>
    <s v="54211-001"/>
    <d v="2021-05-21T00:00:00"/>
    <x v="0"/>
    <s v="Viet Nam"/>
    <s v="Lower middle income"/>
    <s v="Loan"/>
    <s v="Investment loan"/>
    <s v="Energy"/>
    <n v="245.7"/>
    <m/>
    <m/>
    <s v="Mitigation"/>
    <n v="11.867672000000001"/>
    <m/>
    <n v="11.867672000000001"/>
    <m/>
    <m/>
    <s v="Climate Change Financing at ADB - 2021"/>
  </r>
  <r>
    <x v="0"/>
    <s v="Nonsovereign"/>
    <s v="Lotus Wind Power Project"/>
    <s v="54211-001"/>
    <d v="2021-05-21T00:00:00"/>
    <x v="0"/>
    <s v="Viet Nam"/>
    <s v="Lower middle income"/>
    <s v="Loan"/>
    <s v="Investment loan"/>
    <s v="Energy"/>
    <m/>
    <m/>
    <m/>
    <s v="Mitigation"/>
    <n v="11.56664"/>
    <m/>
    <n v="11.56664"/>
    <m/>
    <m/>
    <s v="Climate Change Financing at ADB - 2021"/>
  </r>
  <r>
    <x v="0"/>
    <s v="Nonsovereign"/>
    <s v="Lotus Wind Power Project"/>
    <s v="54211-001"/>
    <d v="2021-05-21T00:00:00"/>
    <x v="0"/>
    <s v="Viet Nam"/>
    <s v="Lower middle income"/>
    <s v="Loan"/>
    <s v="Investment loan"/>
    <s v="Energy"/>
    <m/>
    <m/>
    <m/>
    <s v="Mitigation"/>
    <n v="11.565688"/>
    <m/>
    <n v="11.565688"/>
    <m/>
    <m/>
    <s v="Climate Change Financing at ADB - 2021"/>
  </r>
  <r>
    <x v="0"/>
    <s v="Nonsovereign"/>
    <s v="Lotus Wind Power Project"/>
    <s v="54211-001"/>
    <d v="2021-05-21T00:00:00"/>
    <x v="0"/>
    <s v="Viet Nam"/>
    <s v="Lower middle income"/>
    <s v="Loan"/>
    <s v="Investment loan"/>
    <s v="Energy"/>
    <m/>
    <m/>
    <m/>
    <s v="Mitigation"/>
    <n v="27.465183"/>
    <m/>
    <n v="27.465183"/>
    <m/>
    <m/>
    <s v="Climate Change Financing at ADB - 2021"/>
  </r>
  <r>
    <x v="0"/>
    <s v="Nonsovereign"/>
    <s v="Lotus Wind Power Project"/>
    <s v="54211-001"/>
    <d v="2021-05-21T00:00:00"/>
    <x v="0"/>
    <s v="Viet Nam"/>
    <s v="Lower middle income"/>
    <s v="Loan"/>
    <s v="Investment loan"/>
    <s v="Energy"/>
    <m/>
    <m/>
    <m/>
    <s v="Mitigation"/>
    <n v="26.768509999999999"/>
    <m/>
    <n v="26.768509999999999"/>
    <m/>
    <m/>
    <s v="Climate Change Financing at ADB - 2021"/>
  </r>
  <r>
    <x v="0"/>
    <s v="Nonsovereign"/>
    <s v="Lotus Wind Power Project"/>
    <s v="54211-001"/>
    <d v="2021-05-21T00:00:00"/>
    <x v="0"/>
    <s v="Viet Nam"/>
    <s v="Lower middle income"/>
    <s v="Loan"/>
    <s v="Investment loan"/>
    <s v="Energy"/>
    <m/>
    <m/>
    <m/>
    <s v="Mitigation"/>
    <n v="26.766307000000001"/>
    <m/>
    <n v="26.766307000000001"/>
    <m/>
    <m/>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Regional"/>
    <s v="Technical assistance"/>
    <s v="Grant"/>
    <s v="Water and other urban infrastructure and services"/>
    <n v="1.994"/>
    <m/>
    <m/>
    <s v="Adaptation"/>
    <n v="0.25"/>
    <n v="0.25"/>
    <m/>
    <m/>
    <m/>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Regional"/>
    <s v="Technical assistance"/>
    <s v="Grant"/>
    <s v="Agriculture, natural resources and rural development"/>
    <m/>
    <m/>
    <m/>
    <s v="Adaptation"/>
    <n v="0.25"/>
    <n v="0.25"/>
    <m/>
    <m/>
    <m/>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Regional"/>
    <s v="Technical assistance"/>
    <s v="Grant"/>
    <s v="Water and other urban infrastructure and services"/>
    <m/>
    <m/>
    <m/>
    <s v="Adaptation"/>
    <n v="0.25"/>
    <n v="0.25"/>
    <m/>
    <m/>
    <m/>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Regional"/>
    <s v="Technical assistance"/>
    <s v="Grant"/>
    <s v="Agriculture, natural resources and rural development"/>
    <m/>
    <m/>
    <m/>
    <s v="Adaptation"/>
    <n v="0.25"/>
    <n v="0.25"/>
    <m/>
    <m/>
    <m/>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Regional"/>
    <s v="Technical assistance"/>
    <s v="Grant"/>
    <s v="Water and other urban infrastructure and services"/>
    <m/>
    <m/>
    <m/>
    <s v="Adaptation"/>
    <n v="0.47499999999999998"/>
    <n v="0.47499999999999998"/>
    <m/>
    <m/>
    <m/>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Regional"/>
    <s v="Technical assistance"/>
    <s v="Grant"/>
    <s v="Agriculture, natural resources and rural development"/>
    <m/>
    <m/>
    <m/>
    <s v="Adaptation"/>
    <n v="0.45"/>
    <n v="0.45"/>
    <m/>
    <m/>
    <m/>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Regional"/>
    <s v="Technical assistance"/>
    <s v="Grant"/>
    <s v="Water and other urban infrastructure and services"/>
    <m/>
    <m/>
    <m/>
    <s v="Adaptation"/>
    <n v="0"/>
    <m/>
    <m/>
    <m/>
    <m/>
    <s v="Climate Change Financing at ADB - 2021"/>
  </r>
  <r>
    <x v="0"/>
    <s v="Sovereign"/>
    <s v="Promoting Advanced Biofuels Through High Technology"/>
    <s v="54222-001"/>
    <d v="2021-07-12T00:00:00"/>
    <x v="0"/>
    <s v="India"/>
    <s v="Lower middle income"/>
    <s v="Technical assistance"/>
    <s v="Grant"/>
    <s v="Energy"/>
    <n v="2.5"/>
    <m/>
    <m/>
    <s v="Mitigation"/>
    <n v="2"/>
    <m/>
    <n v="2"/>
    <m/>
    <m/>
    <s v="Climate Change Financing at ADB - 2021"/>
  </r>
  <r>
    <x v="0"/>
    <s v="Sovereign"/>
    <s v="Promoting Advanced Biofuels Through High Technology"/>
    <s v="54222-001"/>
    <d v="2021-07-12T00:00:00"/>
    <x v="0"/>
    <s v="India"/>
    <s v="Lower middle income"/>
    <s v="Technical assistance"/>
    <s v="Grant"/>
    <s v="Energy"/>
    <m/>
    <m/>
    <m/>
    <s v="Mitigation"/>
    <n v="0"/>
    <m/>
    <m/>
    <m/>
    <m/>
    <s v="Climate Change Financing at ADB - 2021"/>
  </r>
  <r>
    <x v="0"/>
    <s v="Sovereign"/>
    <s v="Promoting Clean Energy Usage through Enhanced Adoption of Electric Vehicles and Grid Integration of Battery Energy Storage Systems"/>
    <s v="54240-001"/>
    <d v="2021-07-06T00:00:00"/>
    <x v="0"/>
    <s v="India"/>
    <s v="Lower middle income"/>
    <s v="Technical assistance"/>
    <s v="Grant"/>
    <s v="Energy"/>
    <n v="2"/>
    <m/>
    <m/>
    <s v="Mitigation"/>
    <n v="1"/>
    <m/>
    <n v="1"/>
    <m/>
    <m/>
    <s v="Climate Change Financing at ADB - 2021"/>
  </r>
  <r>
    <x v="0"/>
    <s v="Sovereign"/>
    <s v="Promoting Clean Energy Usage through Enhanced Adoption of Electric Vehicles and Grid Integration of Battery Energy Storage Systems"/>
    <s v="54240-001"/>
    <d v="2021-12-10T00:00:00"/>
    <x v="0"/>
    <s v="India"/>
    <s v="Lower middle income"/>
    <s v="Technical assistance"/>
    <s v="Grant"/>
    <s v="Energy"/>
    <m/>
    <m/>
    <m/>
    <s v="Mitigation"/>
    <n v="1"/>
    <m/>
    <n v="1"/>
    <m/>
    <m/>
    <s v="Climate Change Financing at ADB - 2021"/>
  </r>
  <r>
    <x v="0"/>
    <s v="Sovereign"/>
    <s v="Unlocking the Potential for Climate Change- and Disaster-Resilient Multisector Provincial Projects"/>
    <s v="54328-001"/>
    <d v="2021-12-18T00:00:00"/>
    <x v="0"/>
    <s v="Viet Nam"/>
    <s v="Lower middle income"/>
    <s v="Technical assistance"/>
    <s v="Grant"/>
    <s v="Agriculture, natural resources and rural development"/>
    <n v="1.5"/>
    <m/>
    <m/>
    <s v="Adaptation"/>
    <n v="0.5"/>
    <n v="0.5"/>
    <m/>
    <m/>
    <m/>
    <s v="Climate Change Financing at ADB - 2021"/>
  </r>
  <r>
    <x v="0"/>
    <s v="Sovereign"/>
    <s v="Unlocking the Potential for Climate Change- and Disaster-Resilient Multisector Provincial Projects"/>
    <s v="54328-001"/>
    <d v="2021-12-18T00:00:00"/>
    <x v="0"/>
    <s v="Viet Nam"/>
    <s v="Lower middle income"/>
    <s v="Technical assistance"/>
    <s v="Grant"/>
    <s v="Water and other urban infrastructure and services"/>
    <m/>
    <m/>
    <m/>
    <s v="Adaptation"/>
    <n v="0.5"/>
    <n v="0.5"/>
    <m/>
    <m/>
    <m/>
    <s v="Climate Change Financing at ADB - 2021"/>
  </r>
  <r>
    <x v="0"/>
    <s v="Sovereign"/>
    <s v="Unlocking the Potential for Climate Change- and Disaster-Resilient Multisector Provincial Projects"/>
    <s v="54328-001"/>
    <d v="2021-12-18T00:00:00"/>
    <x v="0"/>
    <s v="Viet Nam"/>
    <s v="Lower middle income"/>
    <s v="Technical assistance"/>
    <s v="Grant"/>
    <s v="Transport"/>
    <m/>
    <m/>
    <m/>
    <s v="Adaptation"/>
    <n v="0.5"/>
    <n v="0.5"/>
    <m/>
    <m/>
    <m/>
    <s v="Climate Change Financing at ADB - 2021"/>
  </r>
  <r>
    <x v="0"/>
    <s v="Sovereign"/>
    <s v="Supporting Post-COVID-19 Small-Scale Employment Creation Project"/>
    <s v="54336-001"/>
    <d v="2021-11-29T00:00:00"/>
    <x v="0"/>
    <s v="Bangladesh"/>
    <s v="Lower middle income"/>
    <s v="Loan"/>
    <s v="Investment loan"/>
    <s v="Finance"/>
    <n v="150.9"/>
    <m/>
    <m/>
    <s v="Adaptation"/>
    <n v="15"/>
    <n v="15"/>
    <m/>
    <m/>
    <m/>
    <s v="Climate Change Financing at ADB - 2021"/>
  </r>
  <r>
    <x v="0"/>
    <s v="Sovereign"/>
    <s v="Capacity Development for Post-COVID-19 Small-Scale Employment Creation (attached TA to Supporting Post-COVID-19 Small-Scale Employment Creation Project)"/>
    <s v="54336-001"/>
    <d v="2021-12-21T00:00:00"/>
    <x v="0"/>
    <s v="Bangladesh"/>
    <s v="Lower middle income"/>
    <s v="Technical assistance"/>
    <s v="Grant"/>
    <s v="Finance"/>
    <m/>
    <m/>
    <m/>
    <s v="Adaptation"/>
    <n v="1.4999999999999999E-2"/>
    <n v="1.4999999999999999E-2"/>
    <m/>
    <m/>
    <m/>
    <s v="Climate Change Financing at ADB - 2021"/>
  </r>
  <r>
    <x v="0"/>
    <s v="Sovereign"/>
    <s v="Green and Resilient Affordable Housing Sector Project"/>
    <s v="54355-001"/>
    <d v="2021-12-23T00:00:00"/>
    <x v="0"/>
    <s v="Bhutan"/>
    <s v="Lower middle income"/>
    <s v="Loan"/>
    <s v="Investment loan"/>
    <s v="Water and other urban infrastructure and services"/>
    <n v="38"/>
    <m/>
    <m/>
    <s v="Dual-use"/>
    <n v="12"/>
    <n v="4.8"/>
    <n v="7.2"/>
    <m/>
    <m/>
    <s v="Climate Change Financing at ADB - 2021"/>
  </r>
  <r>
    <x v="0"/>
    <s v="Sovereign"/>
    <s v="Green and Resilient Affordable Housing Sector Project"/>
    <s v="54355-001"/>
    <d v="2021-12-23T00:00:00"/>
    <x v="0"/>
    <s v="Bhutan"/>
    <s v="Lower middle income"/>
    <s v="Grant"/>
    <s v="Grant"/>
    <s v="Water and other urban infrastructure and services"/>
    <m/>
    <m/>
    <m/>
    <s v="Dual-use"/>
    <n v="0"/>
    <m/>
    <m/>
    <m/>
    <m/>
    <s v="Climate Change Financing at ADB - 2021"/>
  </r>
  <r>
    <x v="0"/>
    <s v="Sovereign"/>
    <s v="Supporting the Green and Resilient Affordable Housing Sector Project (attached TA to the Green and Resilient Affordable Housing Sector Project)"/>
    <s v="54355-001"/>
    <d v="2021-12-23T00:00:00"/>
    <x v="0"/>
    <s v="Bhutan"/>
    <s v="Lower middle income"/>
    <s v="Technical assistance"/>
    <s v="Grant"/>
    <s v="Water and other urban infrastructure and services"/>
    <m/>
    <m/>
    <m/>
    <s v="Dual-use"/>
    <n v="0"/>
    <m/>
    <m/>
    <m/>
    <m/>
    <s v="Climate Change Financing at ADB - 2021"/>
  </r>
  <r>
    <x v="0"/>
    <s v="Sovereign"/>
    <s v="Promoting Life Cycle Management of Fluorocarbons"/>
    <s v="54386-001"/>
    <d v="2021-05-06T00:00:00"/>
    <x v="0"/>
    <s v="Regional"/>
    <s v="Regional"/>
    <s v="Technical assistance"/>
    <s v="Grant"/>
    <s v="Energy"/>
    <n v="0.75"/>
    <m/>
    <m/>
    <s v="Mitigation"/>
    <n v="0.75"/>
    <n v="0"/>
    <n v="0.75"/>
    <m/>
    <m/>
    <s v="Climate Change Financing at ADB - 2021"/>
  </r>
  <r>
    <x v="0"/>
    <s v="Sovereign"/>
    <s v="Supporting the Establishment of National Standardized Spatial Data Infrastructure"/>
    <s v="54388-001"/>
    <d v="2021-04-07T00:00:00"/>
    <x v="0"/>
    <s v="Armenia"/>
    <s v="Upper middle income"/>
    <s v="Technical assistance"/>
    <s v="Grant"/>
    <s v="Water and other urban infrastructure and services"/>
    <n v="1.3"/>
    <m/>
    <m/>
    <s v="Dual-use"/>
    <n v="0.05"/>
    <n v="2.5000000000000001E-2"/>
    <n v="2.5000000000000001E-2"/>
    <m/>
    <m/>
    <s v="Climate Change Financing at ADB - 2021"/>
  </r>
  <r>
    <x v="0"/>
    <s v="Sovereign"/>
    <s v="Supporting the Establishment of National Standardized Spatial Data Infrastructure"/>
    <s v="54388-001"/>
    <d v="2021-04-07T00:00:00"/>
    <x v="0"/>
    <s v="Armenia"/>
    <s v="Upper middle income"/>
    <s v="Technical assistance"/>
    <s v="Grant"/>
    <s v="Water and other urban infrastructure and services"/>
    <m/>
    <m/>
    <m/>
    <s v="Dual-use"/>
    <n v="0.08"/>
    <n v="0.04"/>
    <n v="0.04"/>
    <m/>
    <m/>
    <s v="Climate Change Financing at ADB - 2021"/>
  </r>
  <r>
    <x v="0"/>
    <s v="Nonsovereign"/>
    <s v="Inclusive Gender-Responsive Private Sector Business Development in Climate-Resilient Agribusiness Projects in Asia and the Pacific"/>
    <s v="54393-001"/>
    <d v="2021-01-13T00:00:00"/>
    <x v="0"/>
    <s v="Armenia; Bangladesh; Bhutan; Cambodia; India; Indonesia; Kiribati; Kyrgyz Republic; Kazakhstan; Lao People's Democratic Republic; Maldives; Mongolia; Nepal; Papua New Guinea; Philippines; Samoa; Solomon Islands; Tajikistan; Thailand; Tonga; Vanuatu; Viet Nam; Regional"/>
    <s v="Regional"/>
    <s v="Technical assistance"/>
    <s v="Grant"/>
    <s v="Agriculture, natural resources and rural development"/>
    <n v="0.45"/>
    <m/>
    <m/>
    <s v="Adaptation"/>
    <n v="0.45"/>
    <n v="0.45"/>
    <n v="0"/>
    <m/>
    <m/>
    <s v="Climate Change Financing at ADB - 2021"/>
  </r>
  <r>
    <x v="0"/>
    <s v="Nonsovereign"/>
    <s v="M Square Affordable Housing Project"/>
    <s v="54433-001"/>
    <d v="2021-09-30T00:00:00"/>
    <x v="0"/>
    <s v="Georgia"/>
    <s v="Upper middle income"/>
    <s v="Loan"/>
    <s v="Investment loan"/>
    <s v="Water and other urban infrastructure and services"/>
    <n v="98"/>
    <m/>
    <m/>
    <s v="Mitigation"/>
    <n v="10"/>
    <m/>
    <n v="10"/>
    <m/>
    <m/>
    <s v="Climate Change Financing at ADB - 2021"/>
  </r>
  <r>
    <x v="0"/>
    <s v="Sovereign"/>
    <s v="Public-Private Partnerships, Private Sector Development, and State-Owned Enterprise Reform"/>
    <s v="54445-001"/>
    <d v="2021-06-10T00:00:00"/>
    <x v="0"/>
    <s v="Viet Nam"/>
    <s v="Lower middle income"/>
    <s v="Technical assistance"/>
    <s v="Grant"/>
    <s v="Industry and trade"/>
    <n v="4.5999999999999996"/>
    <m/>
    <m/>
    <s v="Dual-use"/>
    <n v="0.67800000000000005"/>
    <n v="0.46300000000000002"/>
    <n v="0.215"/>
    <m/>
    <m/>
    <s v="Climate Change Financing at ADB - 2021"/>
  </r>
  <r>
    <x v="0"/>
    <s v="Sovereign"/>
    <s v="Public-Private Partnerships, Private Sector Development, and State-Owned Enterprise Reform"/>
    <s v="54445-001"/>
    <d v="2021-06-10T00:00:00"/>
    <x v="0"/>
    <s v="Viet Nam"/>
    <s v="Lower middle income"/>
    <s v="Technical assistance"/>
    <s v="Grant"/>
    <s v="Public sector management"/>
    <m/>
    <m/>
    <m/>
    <s v="Dual-use"/>
    <n v="0.13"/>
    <m/>
    <n v="0.13"/>
    <m/>
    <m/>
    <s v="Climate Change Financing at ADB - 2021"/>
  </r>
  <r>
    <x v="0"/>
    <s v="Sovereign"/>
    <s v="Integrated Framework for Cost-Effective Disaster Risk Management"/>
    <s v="54447-001"/>
    <d v="2021-08-06T00:00:00"/>
    <x v="0"/>
    <s v="People's Republic of China"/>
    <s v="Upper middle income"/>
    <s v="Technical assistance"/>
    <s v="Grant"/>
    <s v="Water and other urban infrastructure and services"/>
    <n v="1.36"/>
    <m/>
    <m/>
    <s v="Adaptation"/>
    <n v="0.17"/>
    <n v="0.17"/>
    <m/>
    <m/>
    <m/>
    <s v="Climate Change Financing at ADB - 2021"/>
  </r>
  <r>
    <x v="0"/>
    <s v="Sovereign"/>
    <s v="Integrated Framework for Cost-Effective Disaster Risk Management"/>
    <s v="54447-001"/>
    <d v="2021-08-06T00:00:00"/>
    <x v="0"/>
    <s v="People's Republic of China"/>
    <s v="Upper middle income"/>
    <s v="Technical assistance"/>
    <s v="Grant"/>
    <s v="Water and other urban infrastructure and services"/>
    <m/>
    <m/>
    <m/>
    <s v="Adaptation"/>
    <n v="8.5000000000000006E-2"/>
    <n v="8.5000000000000006E-2"/>
    <m/>
    <m/>
    <m/>
    <s v="Climate Change Financing at ADB - 2021"/>
  </r>
  <r>
    <x v="0"/>
    <s v="Nonsovereign"/>
    <s v="Developing Private Sector Next-Generation Renewable Energy Opportunities in Southeast Asia"/>
    <s v="54455-001"/>
    <d v="2021-07-19T00:00:00"/>
    <x v="0"/>
    <s v="Cambodia; Indonesia; Lao People's Democratic Republic; Philippines; Regional; Thailand; Viet Nam"/>
    <s v="Regional"/>
    <s v="Technical assistance"/>
    <s v="Grant"/>
    <s v="Energy"/>
    <n v="0.8"/>
    <m/>
    <m/>
    <s v="Mitigation"/>
    <n v="0.8"/>
    <m/>
    <n v="0.8"/>
    <m/>
    <m/>
    <s v="Climate Change Financing at ADB - 2021"/>
  </r>
  <r>
    <x v="0"/>
    <s v="Sovereign"/>
    <s v="Boosting Productivity Through Human Capital Development Program (Subprogram 1)"/>
    <s v="54461-001"/>
    <d v="2021-12-15T00:00:00"/>
    <x v="0"/>
    <s v="Indonesia"/>
    <s v="Lower middle income"/>
    <s v="Loan"/>
    <s v="Investment loan"/>
    <s v="Public sector management"/>
    <n v="962.24"/>
    <m/>
    <m/>
    <s v="Dual-use"/>
    <n v="62.510000000000005"/>
    <n v="46.88"/>
    <n v="15.63"/>
    <m/>
    <m/>
    <s v="Climate Change Financing at ADB - 2021"/>
  </r>
  <r>
    <x v="0"/>
    <s v="Sovereign"/>
    <s v="Industrial Corridor Development Program (Subprogram 1)"/>
    <s v="54465-001"/>
    <d v="2021-11-25T00:00:00"/>
    <x v="0"/>
    <s v="India"/>
    <s v="Lower middle income"/>
    <s v="Loan"/>
    <s v="Investment loan"/>
    <s v="Industry and trade"/>
    <n v="251"/>
    <m/>
    <m/>
    <s v="Adaptation"/>
    <n v="25"/>
    <n v="25"/>
    <m/>
    <m/>
    <m/>
    <s v="Climate Change Financing at ADB - 2021"/>
  </r>
  <r>
    <x v="0"/>
    <s v="Sovereign"/>
    <s v="Knowledge Services for Industrial Corridor Development Program (attached TA to Industrial Corridor Development Program (Subprogram 1))"/>
    <s v="54465-001"/>
    <d v="2021-12-17T00:00:00"/>
    <x v="0"/>
    <s v="India"/>
    <s v="Lower middle income"/>
    <s v="Technical assistance"/>
    <s v="Grant"/>
    <s v="Industry and trade"/>
    <m/>
    <m/>
    <m/>
    <s v="Adaptation"/>
    <n v="0"/>
    <m/>
    <m/>
    <m/>
    <m/>
    <s v="Climate Change Financing at ADB - 2021"/>
  </r>
  <r>
    <x v="0"/>
    <s v="Sovereign"/>
    <s v="Innovating Eco-Compensation Mechanisms in Yangtze River Basin"/>
    <s v="55006-002"/>
    <d v="2021-06-03T00:00:00"/>
    <x v="0"/>
    <s v="People's Republic of China"/>
    <s v="Upper middle income"/>
    <s v="Technical assistance"/>
    <s v="Grant"/>
    <s v="Agriculture, natural resources and rural development"/>
    <n v="0.18348800000000001"/>
    <m/>
    <m/>
    <s v="Dual-use"/>
    <n v="1.8348799999999998E-2"/>
    <n v="1.28442E-2"/>
    <n v="5.5046000000000001E-3"/>
    <m/>
    <m/>
    <s v="Climate Change Financing at ADB - 2021"/>
  </r>
  <r>
    <x v="0"/>
    <s v="Sovereign"/>
    <s v="Opportunities to Accelerate Coal to Clean Power Transition in Selected Southeast Asian Developing Member Countries"/>
    <s v="55024-001"/>
    <d v="2021-02-25T00:00:00"/>
    <x v="0"/>
    <s v="Regional"/>
    <s v="Regional"/>
    <s v="Technical assistance"/>
    <s v="Grant"/>
    <s v="Energy"/>
    <n v="0.22"/>
    <m/>
    <m/>
    <s v="Mitigation"/>
    <n v="0.22"/>
    <n v="0"/>
    <n v="0.22"/>
    <m/>
    <m/>
    <s v="Climate Change Financing at ADB - 2021"/>
  </r>
  <r>
    <x v="0"/>
    <s v="Sovereign"/>
    <s v="Study on the Development of Green Ports and Shipping"/>
    <s v="55032-001"/>
    <d v="2021-12-20T00:00:00"/>
    <x v="0"/>
    <s v="People's Republic of China"/>
    <s v="Upper middle income"/>
    <s v="Technical assistance"/>
    <s v="Grant"/>
    <s v="Transport"/>
    <n v="0.8"/>
    <m/>
    <m/>
    <s v="Mitigation"/>
    <n v="0.2"/>
    <m/>
    <n v="0.2"/>
    <m/>
    <m/>
    <s v="Climate Change Financing at ADB - 2021"/>
  </r>
  <r>
    <x v="0"/>
    <s v="Sovereign"/>
    <s v="Study on the Development of Green Ports and Shipping"/>
    <s v="55032-001"/>
    <d v="2021-12-20T00:00:00"/>
    <x v="0"/>
    <s v="People's Republic of China"/>
    <s v="Upper middle income"/>
    <s v="Technical assistance"/>
    <s v="Grant"/>
    <s v="Energy"/>
    <m/>
    <m/>
    <m/>
    <s v="Mitigation"/>
    <n v="0.1"/>
    <m/>
    <n v="0.1"/>
    <m/>
    <m/>
    <s v="Climate Change Financing at ADB - 2021"/>
  </r>
  <r>
    <x v="0"/>
    <s v="Sovereign"/>
    <s v="Study on the Development of Green Ports and Shipping"/>
    <s v="55032-001"/>
    <d v="2021-12-20T00:00:00"/>
    <x v="0"/>
    <s v="People's Republic of China"/>
    <s v="Upper middle income"/>
    <s v="Technical assistance"/>
    <s v="Grant"/>
    <s v="Transport"/>
    <m/>
    <m/>
    <m/>
    <s v="Mitigation"/>
    <n v="0.25"/>
    <m/>
    <n v="0.25"/>
    <m/>
    <m/>
    <s v="Climate Change Financing at ADB - 2021"/>
  </r>
  <r>
    <x v="0"/>
    <s v="Sovereign"/>
    <s v="Study on the Development of Green Ports and Shipping"/>
    <s v="55032-001"/>
    <d v="2021-12-20T00:00:00"/>
    <x v="0"/>
    <s v="People's Republic of China"/>
    <s v="Upper middle income"/>
    <s v="Technical assistance"/>
    <s v="Grant"/>
    <s v="Energy"/>
    <m/>
    <m/>
    <m/>
    <s v="Mitigation"/>
    <n v="0.25"/>
    <m/>
    <n v="0.25"/>
    <m/>
    <m/>
    <s v="Climate Change Financing at ADB - 2021"/>
  </r>
  <r>
    <x v="0"/>
    <s v="Sovereign"/>
    <s v="Research on Addressing Climate Change in Ningxia through the Use of Science and Technology"/>
    <s v="55033-001"/>
    <d v="2021-10-22T00:00:00"/>
    <x v="0"/>
    <s v="People's Republic of China"/>
    <s v="Upper middle income"/>
    <s v="Technical assistance"/>
    <s v="Grant"/>
    <s v="Energy"/>
    <n v="0.3"/>
    <m/>
    <m/>
    <s v="Dual-use"/>
    <n v="7.4999999999999997E-2"/>
    <n v="2.2499999999999999E-2"/>
    <n v="5.2499999999999998E-2"/>
    <m/>
    <m/>
    <s v="Climate Change Financing at ADB - 2021"/>
  </r>
  <r>
    <x v="0"/>
    <s v="Sovereign"/>
    <s v="Research on Addressing Climate Change in Ningxia through the Use of Science and Technology"/>
    <s v="55033-001"/>
    <d v="2021-10-22T00:00:00"/>
    <x v="0"/>
    <s v="People's Republic of China"/>
    <s v="Upper middle income"/>
    <s v="Technical assistance"/>
    <s v="Grant"/>
    <s v="Agriculture, natural resources and rural development"/>
    <m/>
    <m/>
    <m/>
    <s v="Dual-use"/>
    <n v="7.4999999999999997E-2"/>
    <n v="2.2499999999999999E-2"/>
    <n v="5.2499999999999998E-2"/>
    <m/>
    <m/>
    <s v="Climate Change Financing at ADB - 2021"/>
  </r>
  <r>
    <x v="0"/>
    <s v="Sovereign"/>
    <s v="Research on Addressing Climate Change in Ningxia through the Use of Science and Technology"/>
    <s v="55033-001"/>
    <d v="2021-10-22T00:00:00"/>
    <x v="0"/>
    <s v="People's Republic of China"/>
    <s v="Upper middle income"/>
    <s v="Technical assistance"/>
    <s v="Grant"/>
    <s v="Industry and trade"/>
    <m/>
    <m/>
    <m/>
    <s v="Dual-use"/>
    <n v="7.4999999999999997E-2"/>
    <n v="2.2499999999999999E-2"/>
    <n v="5.2499999999999998E-2"/>
    <m/>
    <m/>
    <s v="Climate Change Financing at ADB - 2021"/>
  </r>
  <r>
    <x v="0"/>
    <s v="Sovereign"/>
    <s v="Research on Addressing Climate Change in Ningxia through the Use of Science and Technology"/>
    <s v="55033-001"/>
    <d v="2021-10-22T00:00:00"/>
    <x v="0"/>
    <s v="People's Republic of China"/>
    <s v="Upper middle income"/>
    <s v="Technical assistance"/>
    <s v="Grant"/>
    <s v="Information and communication technology"/>
    <m/>
    <m/>
    <m/>
    <s v="Dual-use"/>
    <n v="7.4999999999999997E-2"/>
    <n v="2.2499999999999999E-2"/>
    <n v="5.2499999999999998E-2"/>
    <m/>
    <m/>
    <s v="Climate Change Financing at ADB - 2021"/>
  </r>
  <r>
    <x v="0"/>
    <s v="Sovereign"/>
    <s v="Research for Demonstration of Carbon Capture, Utilization, and Storage Technologies in Industrial Sectors of Yunnan Province"/>
    <s v="55035-001"/>
    <d v="2021-12-14T00:00:00"/>
    <x v="0"/>
    <s v="People's Republic of China"/>
    <s v="Upper middle income"/>
    <s v="Technical assistance"/>
    <s v="Grant"/>
    <s v="Industry and trade"/>
    <n v="0.3"/>
    <m/>
    <m/>
    <s v="Mitigation"/>
    <n v="0.3"/>
    <m/>
    <n v="0.3"/>
    <m/>
    <m/>
    <s v="Climate Change Financing at ADB - 2021"/>
  </r>
  <r>
    <x v="0"/>
    <s v="Sovereign"/>
    <s v="Promoting Innovative Financing for Ecosystem Protection and Restoration"/>
    <s v="55036-001"/>
    <d v="2021-10-21T00:00:00"/>
    <x v="0"/>
    <s v="People's Republic of China"/>
    <s v="Upper middle income"/>
    <s v="Technical assistance"/>
    <s v="Grant"/>
    <s v="Finance"/>
    <n v="0.6"/>
    <m/>
    <m/>
    <s v="Dual-use"/>
    <n v="0"/>
    <m/>
    <m/>
    <m/>
    <m/>
    <s v="Climate Change Financing at ADB - 2021"/>
  </r>
  <r>
    <x v="0"/>
    <s v="Sovereign"/>
    <s v="Promoting Innovative Financing for Ecosystem Protection and Restoration"/>
    <s v="55036-001"/>
    <d v="2021-10-21T00:00:00"/>
    <x v="0"/>
    <s v="People's Republic of China"/>
    <s v="Upper middle income"/>
    <s v="Technical assistance"/>
    <s v="Grant"/>
    <s v="Finance"/>
    <m/>
    <m/>
    <m/>
    <s v="Dual-use"/>
    <n v="0"/>
    <m/>
    <m/>
    <m/>
    <m/>
    <s v="Climate Change Financing at ADB - 2021"/>
  </r>
  <r>
    <x v="0"/>
    <s v="Sovereign"/>
    <s v="Promoting Innovative Financing for Ecosystem Protection and Restoration"/>
    <s v="55036-001"/>
    <d v="2021-10-21T00:00:00"/>
    <x v="0"/>
    <s v="People's Republic of China"/>
    <s v="Upper middle income"/>
    <s v="Technical assistance"/>
    <s v="Grant"/>
    <s v="Finance"/>
    <m/>
    <m/>
    <m/>
    <s v="Dual-use"/>
    <n v="0.05"/>
    <n v="2.5000000000000001E-2"/>
    <n v="2.5000000000000001E-2"/>
    <m/>
    <m/>
    <s v="Climate Change Financing at ADB - 2021"/>
  </r>
  <r>
    <x v="0"/>
    <s v="Sovereign"/>
    <s v="Promoting Innovative Financing for Ecosystem Protection and Restoration"/>
    <s v="55036-001"/>
    <d v="2021-10-21T00:00:00"/>
    <x v="0"/>
    <s v="People's Republic of China"/>
    <s v="Upper middle income"/>
    <s v="Technical assistance"/>
    <s v="Grant"/>
    <s v="Agriculture, natural resources and rural development"/>
    <m/>
    <m/>
    <m/>
    <s v="Dual-use"/>
    <n v="0.1"/>
    <n v="0.05"/>
    <n v="0.05"/>
    <m/>
    <m/>
    <s v="Climate Change Financing at ADB - 2021"/>
  </r>
  <r>
    <x v="0"/>
    <s v="Sovereign"/>
    <s v="Pathways for Emerging Skills and Jobs Project"/>
    <s v="54464-001"/>
    <d v="2023-10-12T00:00:00"/>
    <x v="1"/>
    <s v="Bhutan"/>
    <s v="Lower middle income"/>
    <s v="Loan"/>
    <s v="Investment loan"/>
    <s v="Education"/>
    <n v="36.091625000000001"/>
    <m/>
    <m/>
    <s v="Dual-use"/>
    <n v="6.4"/>
    <n v="4.67"/>
    <n v="1.73"/>
    <m/>
    <m/>
    <s v="Climate Change Financing at ADB - 2023"/>
  </r>
  <r>
    <x v="0"/>
    <s v="Sovereign"/>
    <s v="Scaling Up Climate Financing and Carbon Neutrality in Hainan"/>
    <s v="55046-001"/>
    <d v="2021-10-20T00:00:00"/>
    <x v="0"/>
    <s v="People's Republic of China"/>
    <s v="Upper middle income"/>
    <s v="Technical assistance"/>
    <s v="Grant"/>
    <s v="Finance"/>
    <n v="0.4"/>
    <m/>
    <m/>
    <s v="Mitigation"/>
    <n v="0.1"/>
    <m/>
    <n v="0.1"/>
    <m/>
    <m/>
    <s v="Climate Change Financing at ADB - 2021"/>
  </r>
  <r>
    <x v="0"/>
    <s v="Sovereign"/>
    <s v="Scaling Up Climate Financing and Carbon Neutrality in Hainan"/>
    <s v="55046-001"/>
    <d v="2021-10-20T00:00:00"/>
    <x v="0"/>
    <s v="People's Republic of China"/>
    <s v="Upper middle income"/>
    <s v="Technical assistance"/>
    <s v="Grant"/>
    <s v="Finance"/>
    <m/>
    <m/>
    <m/>
    <s v="Mitigation"/>
    <n v="0.3"/>
    <m/>
    <n v="0.3"/>
    <m/>
    <m/>
    <s v="Climate Change Financing at ADB - 2021"/>
  </r>
  <r>
    <x v="0"/>
    <s v="Sovereign"/>
    <s v="Pathways for Emerging Skills and Jobs Project"/>
    <s v="54464-001"/>
    <d v="2023-10-12T00:00:00"/>
    <x v="1"/>
    <s v="Bhutan"/>
    <s v="Lower middle income"/>
    <s v="Grant cofinancing"/>
    <s v="Grant"/>
    <s v="Education"/>
    <m/>
    <m/>
    <m/>
    <s v="Dual-use"/>
    <n v="0.2"/>
    <m/>
    <n v="0.2"/>
    <m/>
    <m/>
    <s v="Climate Change Financing at ADB - 2023"/>
  </r>
  <r>
    <x v="0"/>
    <s v="Sovereign"/>
    <s v="Preparing the Pacific Regional Financing Facility"/>
    <s v="55051-001"/>
    <d v="2021-03-31T00:00:00"/>
    <x v="0"/>
    <s v="Federated States of Micronesia"/>
    <s v="Regional"/>
    <s v="Technical assistance"/>
    <s v="Grant"/>
    <s v="Energy"/>
    <n v="1"/>
    <m/>
    <m/>
    <s v="Mitigation"/>
    <n v="0.1"/>
    <n v="0"/>
    <n v="0.1"/>
    <m/>
    <m/>
    <s v="Climate Change Financing at ADB - 2021"/>
  </r>
  <r>
    <x v="0"/>
    <s v="Sovereign"/>
    <s v="Preparing the Pacific Regional Financing Facility"/>
    <s v="55051-001"/>
    <d v="2021-03-31T00:00:00"/>
    <x v="0"/>
    <s v="Federated States of Micronesia"/>
    <s v="Regional"/>
    <s v="Technical assistance"/>
    <s v="Grant"/>
    <s v="Finance"/>
    <m/>
    <m/>
    <m/>
    <s v="Mitigation"/>
    <n v="0.1"/>
    <n v="0"/>
    <n v="0.1"/>
    <m/>
    <m/>
    <s v="Climate Change Financing at ADB - 2021"/>
  </r>
  <r>
    <x v="0"/>
    <s v="Sovereign"/>
    <s v="Preparing the Pacific Regional Financing Facility"/>
    <s v="55051-001"/>
    <d v="2021-09-14T00:00:00"/>
    <x v="0"/>
    <s v="Federated States of Micronesia"/>
    <s v="Regional"/>
    <s v="Technical assistance"/>
    <s v="Grant"/>
    <s v="Energy"/>
    <m/>
    <m/>
    <m/>
    <s v="Mitigation"/>
    <n v="0.2"/>
    <m/>
    <n v="0.2"/>
    <m/>
    <m/>
    <s v="Climate Change Financing at ADB - 2021"/>
  </r>
  <r>
    <x v="0"/>
    <s v="Sovereign"/>
    <s v="Preparing the Pacific Regional Financing Facility"/>
    <s v="55051-001"/>
    <d v="2021-09-14T00:00:00"/>
    <x v="0"/>
    <s v="Federated States of Micronesia"/>
    <s v="Regional"/>
    <s v="Technical assistance"/>
    <s v="Grant"/>
    <s v="Finance"/>
    <m/>
    <m/>
    <m/>
    <s v="Mitigation"/>
    <n v="0.2"/>
    <m/>
    <n v="0.2"/>
    <m/>
    <m/>
    <s v="Climate Change Financing at ADB - 2021"/>
  </r>
  <r>
    <x v="0"/>
    <s v="Sovereign"/>
    <s v="Preparing the Pacific Regional Financing Facility"/>
    <s v="55051-001"/>
    <d v="2021-09-14T00:00:00"/>
    <x v="0"/>
    <s v="Federated States of Micronesia"/>
    <s v="Regional"/>
    <s v="Technical assistance"/>
    <s v="Grant"/>
    <s v="Energy"/>
    <m/>
    <m/>
    <m/>
    <s v="Mitigation"/>
    <n v="0.2"/>
    <m/>
    <n v="0.2"/>
    <m/>
    <m/>
    <s v="Climate Change Financing at ADB - 2021"/>
  </r>
  <r>
    <x v="0"/>
    <s v="Sovereign"/>
    <s v="Preparing the Pacific Regional Financing Facility"/>
    <s v="55051-001"/>
    <d v="2021-09-14T00:00:00"/>
    <x v="0"/>
    <s v="Federated States of Micronesia"/>
    <s v="Regional"/>
    <s v="Technical assistance"/>
    <s v="Grant"/>
    <s v="Finance"/>
    <m/>
    <m/>
    <m/>
    <s v="Mitigation"/>
    <n v="0.2"/>
    <m/>
    <n v="0.2"/>
    <m/>
    <m/>
    <s v="Climate Change Financing at ADB - 2021"/>
  </r>
  <r>
    <x v="0"/>
    <s v="Sovereign"/>
    <s v="Sustainable Urban Development and Service Delivery Program (Subprogram 1)"/>
    <s v="55054-001"/>
    <d v="2021-12-17T00:00:00"/>
    <x v="0"/>
    <s v="India"/>
    <s v="Lower middle income"/>
    <s v="Loan"/>
    <s v="Investment loan"/>
    <s v="Water and other urban infrastructure and services"/>
    <n v="351.5"/>
    <m/>
    <m/>
    <s v="Dual-use"/>
    <n v="107.67999999999999"/>
    <n v="75.69"/>
    <n v="31.99"/>
    <m/>
    <m/>
    <s v="Climate Change Financing at ADB - 2021"/>
  </r>
  <r>
    <x v="0"/>
    <s v="Sovereign"/>
    <s v="Technical Assistance for Strengthening Institutional Capacity for Sustainable Urban Development and Service Delivery (attached TA to Sustainable Urban Development and Service Delivery Program (Subprogram 1))"/>
    <s v="55054-001"/>
    <d v="2021-12-31T00:00:00"/>
    <x v="0"/>
    <s v="India"/>
    <s v="Lower middle income"/>
    <s v="Technical assistance"/>
    <s v="Grant"/>
    <s v="Water and other urban infrastructure and services"/>
    <m/>
    <m/>
    <m/>
    <s v="Dual-use"/>
    <n v="0"/>
    <m/>
    <m/>
    <m/>
    <m/>
    <s v="Climate Change Financing at ADB - 2021"/>
  </r>
  <r>
    <x v="0"/>
    <s v="Sovereign"/>
    <s v="Scaling Up the East-Australasian Flyway Initiative"/>
    <s v="55056-001"/>
    <d v="2021-07-14T00:00:00"/>
    <x v="0"/>
    <s v="Bangladesh; Cambodia; Indonesia; Malaysia; Mongolia; Philippines; People's Republic of China; Regional; Thailand; Viet Nam"/>
    <s v="Regional"/>
    <s v="Technical assistance"/>
    <s v="Grant"/>
    <s v="Agriculture, natural resources and rural development"/>
    <n v="1"/>
    <m/>
    <m/>
    <s v="Adaptation"/>
    <n v="0"/>
    <m/>
    <m/>
    <m/>
    <m/>
    <s v="Climate Change Financing at ADB - 2021"/>
  </r>
  <r>
    <x v="0"/>
    <s v="Sovereign"/>
    <s v="Scaling Up the East-Australasian Flyway Initiative"/>
    <s v="55056-001"/>
    <d v="2021-07-14T00:00:00"/>
    <x v="0"/>
    <s v="Bangladesh; Cambodia; Indonesia; Malaysia; Mongolia; Philippines; People's Republic of China; Regional; Thailand; Viet Nam"/>
    <s v="Regional"/>
    <s v="Technical assistance"/>
    <s v="Grant"/>
    <s v="Agriculture, natural resources and rural development"/>
    <m/>
    <m/>
    <m/>
    <s v="Adaptation"/>
    <n v="0.1"/>
    <n v="0.1"/>
    <m/>
    <m/>
    <m/>
    <s v="Climate Change Financing at ADB - 2021"/>
  </r>
  <r>
    <x v="0"/>
    <s v="Sovereign"/>
    <s v="Improving Infrastructure Sustainability Through Better Asset Management"/>
    <s v="55059-001"/>
    <d v="2021-07-29T00:00:00"/>
    <x v="0"/>
    <s v="Regional"/>
    <s v="Regional"/>
    <s v="Technical assistance"/>
    <s v="Grant"/>
    <s v="Transport"/>
    <n v="0.55000000000000004"/>
    <m/>
    <m/>
    <s v="Dual-use"/>
    <n v="7.0909089999999994E-2"/>
    <n v="4.3636359999999999E-2"/>
    <n v="2.7272729999999999E-2"/>
    <m/>
    <m/>
    <s v="Climate Change Financing at ADB - 2021"/>
  </r>
  <r>
    <x v="0"/>
    <s v="Sovereign"/>
    <s v="Improving Infrastructure Sustainability Through Better Asset Management"/>
    <s v="55059-001"/>
    <d v="2021-07-29T00:00:00"/>
    <x v="0"/>
    <s v="Regional"/>
    <s v="Regional"/>
    <s v="Technical assistance"/>
    <s v="Grant"/>
    <s v="Water and other urban infrastructure and services"/>
    <m/>
    <m/>
    <m/>
    <s v="Dual-use"/>
    <n v="2.9545450000000001E-2"/>
    <n v="1.8181820000000001E-2"/>
    <n v="1.136363E-2"/>
    <m/>
    <m/>
    <s v="Climate Change Financing at ADB - 2021"/>
  </r>
  <r>
    <x v="0"/>
    <s v="Sovereign"/>
    <s v="Improving Infrastructure Sustainability Through Better Asset Management"/>
    <s v="55059-001"/>
    <d v="2021-07-29T00:00:00"/>
    <x v="0"/>
    <s v="Regional"/>
    <s v="Regional"/>
    <s v="Technical assistance"/>
    <s v="Grant"/>
    <s v="Agriculture, natural resources and rural development"/>
    <m/>
    <m/>
    <m/>
    <s v="Dual-use"/>
    <n v="2.9545450000000001E-2"/>
    <n v="1.8181820000000001E-2"/>
    <n v="1.136363E-2"/>
    <m/>
    <m/>
    <s v="Climate Change Financing at ADB - 2021"/>
  </r>
  <r>
    <x v="0"/>
    <s v="Sovereign"/>
    <s v="Integrating Climate Resilience in the Water Sector"/>
    <s v="55064-002"/>
    <d v="2021-11-27T00:00:00"/>
    <x v="0"/>
    <s v="Regional"/>
    <s v="Regional"/>
    <s v="Technical assistance"/>
    <s v="Grant"/>
    <s v="Water and other urban infrastructure and services"/>
    <n v="2"/>
    <m/>
    <m/>
    <s v="Adaptation"/>
    <n v="1"/>
    <n v="1"/>
    <m/>
    <m/>
    <m/>
    <s v="Climate Change Financing at ADB - 2021"/>
  </r>
  <r>
    <x v="0"/>
    <s v="Sovereign"/>
    <s v="Integrating Climate Resilience in the Water Sector"/>
    <s v="55064-002"/>
    <d v="2021-11-27T00:00:00"/>
    <x v="0"/>
    <s v="Regional"/>
    <s v="Regional"/>
    <s v="Technical assistance"/>
    <s v="Grant"/>
    <s v="Agriculture, natural resources and rural development"/>
    <m/>
    <m/>
    <m/>
    <s v="Adaptation"/>
    <n v="1"/>
    <n v="1"/>
    <m/>
    <m/>
    <m/>
    <s v="Climate Change Financing at ADB - 2021"/>
  </r>
  <r>
    <x v="0"/>
    <s v="Sovereign"/>
    <s v="Preparing Clean and Renewable Energy Investments in the Pacific"/>
    <s v="55070-001"/>
    <d v="2021-11-12T00:00:00"/>
    <x v="0"/>
    <s v="Federated States of Micronesia"/>
    <s v="Regional"/>
    <s v="Technical assistance"/>
    <s v="Grant"/>
    <s v="Energy"/>
    <n v="3"/>
    <m/>
    <m/>
    <s v="Mitigation"/>
    <n v="3"/>
    <m/>
    <n v="3"/>
    <m/>
    <m/>
    <s v="Climate Change Financing at ADB - 2021"/>
  </r>
  <r>
    <x v="0"/>
    <s v="Nonsovereign"/>
    <s v="Administration of Equity Investment for Euler Motors Private Limited"/>
    <s v="55075-001"/>
    <d v="2021-04-28T00:00:00"/>
    <x v="0"/>
    <s v="India"/>
    <s v="Lower middle income"/>
    <s v="Equity investment"/>
    <s v="Equity "/>
    <s v="Transport"/>
    <n v="4"/>
    <m/>
    <m/>
    <s v="Mitigation"/>
    <n v="1.4624061900000001"/>
    <n v="0"/>
    <n v="1.4624061900000001"/>
    <m/>
    <m/>
    <s v="Climate Change Financing at ADB - 2021"/>
  </r>
  <r>
    <x v="0"/>
    <s v="Sovereign"/>
    <s v="Promoting Increased Renewable Energy Deployment, Energy Efficiency, and Power System Resilience"/>
    <s v="55079-002"/>
    <d v="2021-11-05T00:00:00"/>
    <x v="0"/>
    <s v="Sri Lanka"/>
    <s v="Lower middle income"/>
    <s v="Technical assistance"/>
    <s v="Grant"/>
    <s v="Energy"/>
    <n v="1.1000000000000001"/>
    <m/>
    <m/>
    <s v="Dual-use"/>
    <n v="0.60000000000000009"/>
    <n v="0.2"/>
    <n v="0.4"/>
    <m/>
    <m/>
    <s v="Climate Change Financing at ADB - 2021"/>
  </r>
  <r>
    <x v="0"/>
    <s v="Sovereign"/>
    <s v="Supporting COVID-19 Response and Vaccination Program"/>
    <s v="55082-002"/>
    <d v="2021-06-18T00:00:00"/>
    <x v="0"/>
    <s v="India"/>
    <s v="Lower middle income"/>
    <s v="Technical assistance"/>
    <s v="Grant"/>
    <s v="Health"/>
    <n v="7"/>
    <m/>
    <m/>
    <s v="Mitigation"/>
    <n v="0"/>
    <m/>
    <m/>
    <m/>
    <m/>
    <s v="Climate Change Financing at ADB - 2021"/>
  </r>
  <r>
    <x v="0"/>
    <s v="Sovereign"/>
    <s v="Supporting COVID-19 Response and Vaccination Program"/>
    <s v="55082-002"/>
    <d v="2021-07-26T00:00:00"/>
    <x v="0"/>
    <s v="India"/>
    <s v="Lower middle income"/>
    <s v="Technical assistance"/>
    <s v="Grant"/>
    <s v="Health"/>
    <m/>
    <m/>
    <m/>
    <s v="Mitigation"/>
    <n v="0.46567500000000001"/>
    <m/>
    <n v="0.46567500000000001"/>
    <m/>
    <m/>
    <s v="Climate Change Financing at ADB - 2021"/>
  </r>
  <r>
    <x v="0"/>
    <s v="Sovereign"/>
    <s v="Responsive COVID-19 Vaccines for Recovery Project under the Asia Pacific Vaccine Access Facility"/>
    <s v="55085-001"/>
    <d v="2021-07-09T00:00:00"/>
    <x v="0"/>
    <s v="Sri Lanka"/>
    <s v="Lower middle income"/>
    <s v="Loan"/>
    <s v="Investment loan"/>
    <s v="Health"/>
    <n v="161.85"/>
    <m/>
    <m/>
    <s v="Dual-use"/>
    <n v="1.1599999999999999"/>
    <n v="1"/>
    <n v="0.16"/>
    <m/>
    <m/>
    <s v="Climate Change Financing at ADB - 2021"/>
  </r>
  <r>
    <x v="0"/>
    <s v="Sovereign"/>
    <s v="Responsive COVID-19 Vaccines for Recovery Project under the Asia Pacific Vaccine Access Facility"/>
    <s v="55085-001"/>
    <d v="2021-07-09T00:00:00"/>
    <x v="0"/>
    <s v="Sri Lanka"/>
    <s v="Lower middle income"/>
    <s v="Loan"/>
    <s v="Investment loan"/>
    <s v="Health"/>
    <m/>
    <m/>
    <m/>
    <s v="Dual-use"/>
    <n v="1.6850000000000001"/>
    <n v="1.4750000000000001"/>
    <n v="0.21"/>
    <m/>
    <m/>
    <s v="Climate Change Financing at ADB - 2021"/>
  </r>
  <r>
    <x v="0"/>
    <s v="Sovereign"/>
    <s v="Build Universal Health Care Program (Subprogram 1)"/>
    <s v="55105-001"/>
    <d v="2021-12-16T00:00:00"/>
    <x v="0"/>
    <s v="Philippines"/>
    <s v="Lower middle income"/>
    <s v="Loan"/>
    <s v="Investment loan"/>
    <s v="Health"/>
    <n v="602"/>
    <m/>
    <m/>
    <s v="Dual-use"/>
    <n v="110"/>
    <n v="105"/>
    <n v="5"/>
    <m/>
    <m/>
    <s v="Climate Change Financing at ADB - 2021"/>
  </r>
  <r>
    <x v="0"/>
    <s v="Nonsovereign"/>
    <s v="ECOM COVID-19 Smallholder Farmer Climate Resilient and Livelihood Support Project"/>
    <s v="55106-001"/>
    <d v="2021-12-22T00:00:00"/>
    <x v="0"/>
    <s v="India; Indonesia; Papua New Guinea; Regional; Viet Nam"/>
    <s v="Regional"/>
    <s v="Loan"/>
    <s v="Investment loan"/>
    <s v="Agriculture, natural resources and rural development"/>
    <n v="163.80000000000001"/>
    <m/>
    <m/>
    <s v="Adaptation"/>
    <n v="50.33"/>
    <n v="50.33"/>
    <m/>
    <m/>
    <m/>
    <s v="Climate Change Financing at ADB - 2021"/>
  </r>
  <r>
    <x v="0"/>
    <s v="Nonsovereign"/>
    <s v="Climate Resilient Farmer Group Development to Support COVID-19 Recovery for Smallholder Coffee and Cacao Farmers"/>
    <s v="55106-002"/>
    <d v="2021-12-14T00:00:00"/>
    <x v="0"/>
    <s v="Indonesia; Papua New Guinea; Regional"/>
    <s v="Regional"/>
    <s v="Technical assistance"/>
    <s v="Grant"/>
    <s v="Agriculture, natural resources and rural development"/>
    <n v="0.63"/>
    <m/>
    <m/>
    <s v="Adaptation"/>
    <n v="0.20499999999999999"/>
    <n v="0.20499999999999999"/>
    <m/>
    <m/>
    <m/>
    <s v="Climate Change Financing at ADB - 2021"/>
  </r>
  <r>
    <x v="0"/>
    <s v="Nonsovereign"/>
    <s v="Climate Resilient Farmer Group Development to Support COVID-19 Recovery for Smallholder Coffee and Cacao Farmers"/>
    <s v="55106-002"/>
    <d v="2021-12-14T00:00:00"/>
    <x v="0"/>
    <s v="Indonesia; Papua New Guinea; Regional"/>
    <s v="Regional"/>
    <s v="Technical assistance"/>
    <s v="Grant"/>
    <s v="Agriculture, natural resources and rural development"/>
    <m/>
    <m/>
    <m/>
    <s v="Adaptation"/>
    <n v="0.42499999999999999"/>
    <n v="0.42499999999999999"/>
    <m/>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Information and communication technology"/>
    <n v="4.0999999999999996"/>
    <m/>
    <m/>
    <s v="Dual-use"/>
    <n v="0.2"/>
    <n v="0.2"/>
    <m/>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Agriculture, natural resources and rural development"/>
    <m/>
    <m/>
    <m/>
    <s v="Dual-use"/>
    <n v="0.5"/>
    <n v="0.4"/>
    <n v="0.1"/>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Finance"/>
    <m/>
    <m/>
    <m/>
    <s v="Dual-use"/>
    <n v="0.05"/>
    <n v="0.05"/>
    <m/>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Finance"/>
    <m/>
    <m/>
    <m/>
    <s v="Dual-use"/>
    <n v="0.05"/>
    <m/>
    <n v="0.05"/>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Agriculture, natural resources and rural development"/>
    <m/>
    <m/>
    <m/>
    <s v="Dual-use"/>
    <n v="0"/>
    <m/>
    <m/>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Information and communication technology"/>
    <m/>
    <m/>
    <m/>
    <s v="Dual-use"/>
    <n v="0.1"/>
    <n v="0.1"/>
    <m/>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Agriculture, natural resources and rural development"/>
    <m/>
    <m/>
    <m/>
    <s v="Dual-use"/>
    <n v="0.25"/>
    <n v="0.25"/>
    <m/>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Finance"/>
    <m/>
    <m/>
    <m/>
    <s v="Dual-use"/>
    <n v="0.2"/>
    <n v="0.2"/>
    <m/>
    <m/>
    <m/>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Regional"/>
    <s v="Technical assistance"/>
    <s v="Grant"/>
    <s v="Agriculture, natural resources and rural development"/>
    <m/>
    <m/>
    <m/>
    <s v="Dual-use"/>
    <n v="0"/>
    <m/>
    <m/>
    <m/>
    <m/>
    <s v="Climate Change Financing at ADB - 2021"/>
  </r>
  <r>
    <x v="0"/>
    <s v="Sovereign"/>
    <s v="Accelerating the Clean Energy Transition in Southeast Asia"/>
    <s v="55124-001"/>
    <d v="2021-07-12T00:00:00"/>
    <x v="0"/>
    <s v="Cambodia; Indonesia; Lao People's Democratic Republic; Philippines; Regional; Thailand; Timor-Leste; Viet Nam"/>
    <s v="Regional"/>
    <s v="Technical assistance"/>
    <s v="Grant"/>
    <s v="Energy"/>
    <n v="6.27"/>
    <m/>
    <m/>
    <s v="Mitigation"/>
    <n v="2"/>
    <m/>
    <n v="2"/>
    <m/>
    <m/>
    <s v="Climate Change Financing at ADB - 2021"/>
  </r>
  <r>
    <x v="0"/>
    <s v="Sovereign"/>
    <s v="Accelerating the Clean Energy Transition in Southeast Asia"/>
    <s v="55124-001"/>
    <d v="2021-07-12T00:00:00"/>
    <x v="0"/>
    <s v="Cambodia; Indonesia; Lao People's Democratic Republic; Philippines; Regional; Thailand; Timor-Leste; Viet Nam"/>
    <s v="Regional"/>
    <s v="Technical assistance"/>
    <s v="Grant"/>
    <s v="Energy"/>
    <m/>
    <m/>
    <m/>
    <s v="Mitigation"/>
    <n v="1"/>
    <m/>
    <n v="1"/>
    <m/>
    <m/>
    <s v="Climate Change Financing at ADB - 2021"/>
  </r>
  <r>
    <x v="0"/>
    <s v="Sovereign"/>
    <s v="Accelerating the Clean Energy Transition in Southeast Asia"/>
    <s v="55124-001"/>
    <d v="2021-07-12T00:00:00"/>
    <x v="0"/>
    <s v="Cambodia; Indonesia; Lao People's Democratic Republic; Philippines; Regional; Thailand; Timor-Leste; Viet Nam"/>
    <s v="Regional"/>
    <s v="Technical assistance"/>
    <s v="Grant"/>
    <s v="Energy"/>
    <m/>
    <m/>
    <m/>
    <s v="Mitigation"/>
    <n v="0.5"/>
    <m/>
    <n v="0.5"/>
    <m/>
    <m/>
    <s v="Climate Change Financing at ADB - 2021"/>
  </r>
  <r>
    <x v="0"/>
    <s v="Sovereign"/>
    <s v="Accelerating the Clean Energy Transition in Southeast Asia"/>
    <s v="55124-001"/>
    <d v="2021-07-12T00:00:00"/>
    <x v="0"/>
    <s v="Cambodia; Indonesia; Lao People's Democratic Republic; Philippines; Regional; Thailand; Timor-Leste; Viet Nam"/>
    <s v="Regional"/>
    <s v="Technical assistance"/>
    <s v="Grant"/>
    <s v="Energy"/>
    <m/>
    <m/>
    <m/>
    <s v="Mitigation"/>
    <n v="0.3"/>
    <m/>
    <n v="0.3"/>
    <m/>
    <m/>
    <s v="Climate Change Financing at ADB - 2021"/>
  </r>
  <r>
    <x v="0"/>
    <s v="Sovereign"/>
    <s v="Accelerating the Clean Energy Transition in Southeast Asia"/>
    <s v="55124-001"/>
    <d v="2021-12-10T00:00:00"/>
    <x v="0"/>
    <s v="Cambodia; Indonesia; Lao People's Democratic Republic; Philippines; Regional; Thailand; Timor-Leste; Viet Nam"/>
    <s v="Regional"/>
    <s v="Technical assistance"/>
    <s v="Grant"/>
    <s v="Energy"/>
    <m/>
    <m/>
    <m/>
    <s v="Mitigation"/>
    <n v="1.72"/>
    <m/>
    <n v="1.72"/>
    <m/>
    <m/>
    <s v="Climate Change Financing at ADB - 2021"/>
  </r>
  <r>
    <x v="0"/>
    <s v="Sovereign"/>
    <s v="Accelerating the Clean Energy Transition in Southeast Asia"/>
    <s v="55124-001"/>
    <d v="2021-12-10T00:00:00"/>
    <x v="0"/>
    <s v="Cambodia; Indonesia; Lao People's Democratic Republic; Philippines; Regional; Thailand; Timor-Leste; Viet Nam"/>
    <s v="Regional"/>
    <s v="Technical assistance"/>
    <s v="Grant"/>
    <s v="Energy"/>
    <m/>
    <m/>
    <m/>
    <s v="Mitigation"/>
    <n v="0.5"/>
    <m/>
    <n v="0.5"/>
    <m/>
    <m/>
    <s v="Climate Change Financing at ADB - 2021"/>
  </r>
  <r>
    <x v="0"/>
    <s v="Sovereign"/>
    <s v="Southeast Asia Energy Sector Development, Investment Planning and Capacity Building Facility, Phase 2"/>
    <s v="55140-001"/>
    <d v="2021-11-22T00:00:00"/>
    <x v="0"/>
    <s v="Cambodia; Indonesia; Philippines; Regional; Thailand; Timor-Leste; Viet Nam"/>
    <s v="Regional"/>
    <s v="Technical assistance"/>
    <s v="Grant"/>
    <s v="Energy"/>
    <n v="2.76"/>
    <m/>
    <m/>
    <s v="Dual-use"/>
    <n v="2.5"/>
    <n v="0.5"/>
    <n v="2"/>
    <m/>
    <m/>
    <s v="Climate Change Financing at ADB - 2021"/>
  </r>
  <r>
    <x v="0"/>
    <s v="Sovereign"/>
    <s v="Southeast Asia Energy Sector Development, Investment Planning and Capacity Building Facility, Phase 2"/>
    <s v="55140-001"/>
    <d v="2021-11-22T00:00:00"/>
    <x v="0"/>
    <s v="Cambodia; Indonesia; Philippines; Regional; Thailand; Timor-Leste; Viet Nam"/>
    <s v="Regional"/>
    <s v="Technical assistance"/>
    <s v="Grant"/>
    <s v="Energy"/>
    <m/>
    <m/>
    <m/>
    <s v="Dual-use"/>
    <n v="0.26"/>
    <n v="0.26"/>
    <m/>
    <m/>
    <m/>
    <s v="Climate Change Financing at ADB - 2021"/>
  </r>
  <r>
    <x v="0"/>
    <s v="Nonsovereign"/>
    <s v="Building Capacity for Climate Resilience and Organic Farming among Vegetable and Fruit Growers"/>
    <s v="55143-002"/>
    <d v="2021-12-13T00:00:00"/>
    <x v="0"/>
    <s v="Sri Lanka"/>
    <s v="Lower middle income"/>
    <s v="Technical assistance"/>
    <s v="Grant"/>
    <s v="Agriculture, natural resources and rural development"/>
    <n v="0.5"/>
    <m/>
    <m/>
    <s v="Adaptation"/>
    <n v="0.5"/>
    <n v="0.5"/>
    <m/>
    <m/>
    <m/>
    <s v="Climate Change Financing at ADB - 2021"/>
  </r>
  <r>
    <x v="0"/>
    <s v="Sovereign"/>
    <s v="Strengthening Cooperation on Disaster Risk Management within the Association of Southeast Asian Nations"/>
    <s v="55162-001"/>
    <d v="2021-12-06T00:00:00"/>
    <x v="0"/>
    <s v="Cambodia; Indonesia; Lao People's Democratic Republic; Malaysia; Philippines; Regional; Thailand; Viet Nam"/>
    <s v="Regional"/>
    <s v="Technical assistance"/>
    <s v="Grant"/>
    <s v="Public sector management"/>
    <n v="1.3"/>
    <m/>
    <m/>
    <s v="Adaptation"/>
    <n v="0.2"/>
    <n v="0.2"/>
    <m/>
    <m/>
    <m/>
    <s v="Climate Change Financing at ADB - 2021"/>
  </r>
  <r>
    <x v="0"/>
    <s v="Sovereign"/>
    <s v="Strengthening Cooperation on Disaster Risk Management within the Association of Southeast Asian Nations"/>
    <s v="55162-001"/>
    <d v="2021-12-06T00:00:00"/>
    <x v="0"/>
    <s v="Cambodia; Indonesia; Lao People's Democratic Republic; Malaysia; Philippines; Regional; Thailand; Viet Nam"/>
    <s v="Regional"/>
    <s v="Technical assistance"/>
    <s v="Grant"/>
    <s v="Public sector management"/>
    <m/>
    <m/>
    <m/>
    <s v="Adaptation"/>
    <n v="0"/>
    <m/>
    <m/>
    <m/>
    <m/>
    <s v="Climate Change Financing at ADB - 2021"/>
  </r>
  <r>
    <x v="0"/>
    <s v="Sovereign"/>
    <s v="Strengthening Cooperation on Disaster Risk Management within the Association of Southeast Asian Nations"/>
    <s v="55162-001"/>
    <d v="2021-12-06T00:00:00"/>
    <x v="0"/>
    <s v="Cambodia; Indonesia; Lao People's Democratic Republic; Malaysia; Philippines; Regional; Thailand; Viet Nam"/>
    <s v="Regional"/>
    <s v="Technical assistance"/>
    <s v="Grant"/>
    <s v="Public sector management"/>
    <m/>
    <m/>
    <m/>
    <s v="Adaptation"/>
    <n v="0"/>
    <m/>
    <m/>
    <m/>
    <m/>
    <s v="Climate Change Financing at ADB - 2021"/>
  </r>
  <r>
    <x v="0"/>
    <s v="Sovereign"/>
    <s v="Enhancing Climate Resilience in the Pyanj River Basin"/>
    <s v="55217-001"/>
    <d v="2021-12-21T00:00:00"/>
    <x v="0"/>
    <s v="Tajikistan"/>
    <s v="Lower middle income"/>
    <s v="Technical assistance"/>
    <s v="Grant"/>
    <s v="Agriculture, natural resources and rural development"/>
    <n v="1.3"/>
    <m/>
    <m/>
    <s v="Adaptation"/>
    <n v="0.3"/>
    <n v="0.3"/>
    <m/>
    <m/>
    <m/>
    <s v="Climate Change Financing at ADB - 2021"/>
  </r>
  <r>
    <x v="0"/>
    <s v="Sovereign"/>
    <s v="Enhancing Climate Resilience in the Pyanj River Basin"/>
    <s v="55217-001"/>
    <d v="2021-12-21T00:00:00"/>
    <x v="0"/>
    <s v="Tajikistan"/>
    <s v="Lower middle income"/>
    <s v="Technical assistance"/>
    <s v="Grant"/>
    <s v="Agriculture, natural resources and rural development"/>
    <m/>
    <m/>
    <m/>
    <s v="Adaptation"/>
    <n v="1"/>
    <n v="1"/>
    <m/>
    <m/>
    <m/>
    <s v="Climate Change Financing at ADB - 2021"/>
  </r>
  <r>
    <x v="0"/>
    <s v="Sovereign"/>
    <s v="Improving Climate Change Adaptation Strategic Planning and Community Resilience in the Environment and Natural Resources Sector"/>
    <s v="55219-001"/>
    <d v="2021-12-30T00:00:00"/>
    <x v="0"/>
    <s v="Mongolia"/>
    <s v="Lower middle income"/>
    <s v="Technical assistance"/>
    <s v="Grant"/>
    <s v="Agriculture, natural resources and rural development"/>
    <n v="1.1000000000000001"/>
    <m/>
    <m/>
    <s v="Adaptation"/>
    <n v="0.6"/>
    <n v="0.6"/>
    <m/>
    <m/>
    <m/>
    <s v="Climate Change Financing at ADB - 2021"/>
  </r>
  <r>
    <x v="0"/>
    <s v="Sovereign"/>
    <s v="Improving Climate Change Adaptation Strategic Planning and Community Resilience in the Environment and Natural Resources Sector"/>
    <s v="55219-001"/>
    <d v="2021-12-30T00:00:00"/>
    <x v="0"/>
    <s v="Mongolia"/>
    <s v="Lower middle income"/>
    <s v="Technical assistance"/>
    <s v="Grant"/>
    <s v="Agriculture, natural resources and rural development"/>
    <m/>
    <m/>
    <m/>
    <s v="Adaptation"/>
    <n v="0.5"/>
    <n v="0.5"/>
    <m/>
    <m/>
    <m/>
    <s v="Climate Change Financing at ADB - 2021"/>
  </r>
  <r>
    <x v="0"/>
    <s v="Sovereign"/>
    <s v="Preparing Climate-Resilient Agricultural and Natural Resources Development Projects"/>
    <s v="55225-001"/>
    <d v="2021-12-31T00:00:00"/>
    <x v="0"/>
    <s v="Pakistan"/>
    <s v="Lower middle income"/>
    <s v="Technical assistance"/>
    <s v="Grant"/>
    <s v="Agriculture, natural resources and rural development"/>
    <n v="3"/>
    <m/>
    <m/>
    <s v="Adaptation"/>
    <n v="0"/>
    <m/>
    <m/>
    <m/>
    <m/>
    <s v="Climate Change Financing at ADB - 2021"/>
  </r>
  <r>
    <x v="0"/>
    <s v="Sovereign"/>
    <s v="Preparing Climate-Resilient Agricultural and Natural Resources Development Projects"/>
    <s v="55225-001"/>
    <d v="2021-12-31T00:00:00"/>
    <x v="0"/>
    <s v="Pakistan"/>
    <s v="Lower middle income"/>
    <s v="Technical assistance"/>
    <s v="Grant"/>
    <s v="Agriculture, natural resources and rural development"/>
    <m/>
    <m/>
    <m/>
    <s v="Adaptation"/>
    <n v="0.75"/>
    <n v="0.75"/>
    <m/>
    <m/>
    <m/>
    <s v="Climate Change Financing at ADB - 2021"/>
  </r>
  <r>
    <x v="0"/>
    <s v="Nonsovereign"/>
    <s v="Preparing the Hydro Taveuni Hydropower Project"/>
    <s v="55227-002"/>
    <d v="2021-10-29T00:00:00"/>
    <x v="0"/>
    <s v="Fiji"/>
    <s v="Upper middle income"/>
    <s v="Technical assistance"/>
    <s v="Grant"/>
    <s v="Energy"/>
    <n v="0.5"/>
    <m/>
    <m/>
    <s v="Mitigation"/>
    <n v="0.5"/>
    <m/>
    <n v="0.5"/>
    <m/>
    <m/>
    <s v="Climate Change Financing at ADB - 2021"/>
  </r>
  <r>
    <x v="0"/>
    <s v="Sovereign"/>
    <s v="Improvement of Urban Mobility in Ulaanbaatar"/>
    <s v="55245-001"/>
    <d v="2021-12-13T00:00:00"/>
    <x v="0"/>
    <s v="Mongolia"/>
    <s v="Lower middle income"/>
    <s v="Technical assistance"/>
    <s v="Grant"/>
    <s v="Transport"/>
    <n v="0.5"/>
    <m/>
    <m/>
    <s v="Mitigation"/>
    <n v="0.1"/>
    <m/>
    <n v="0.1"/>
    <m/>
    <m/>
    <s v="Climate Change Financing at ADB - 2021"/>
  </r>
  <r>
    <x v="0"/>
    <s v="Sovereign"/>
    <s v="Promoting an Interconnected, Inclusive, and Resilient Association of Southeast Asian Nations Capital Market"/>
    <s v="53169-001"/>
    <d v="2022-11-17T00:00:00"/>
    <x v="2"/>
    <s v="Brunei Darussalam; Cambodia; Indonesia; Lao People's Democratic Republic; Malaysia; Myanmar; Philippines; Regional (Southeast Asia); Singapore; Thailand; Viet Nam"/>
    <s v="Regional"/>
    <s v="Technical assistance"/>
    <s v="Grant"/>
    <s v="Finance"/>
    <n v="0.25"/>
    <m/>
    <m/>
    <s v="Mitigation"/>
    <n v="0.25"/>
    <n v="0.25"/>
    <m/>
    <m/>
    <m/>
    <s v="Climate Change Financing at ADB - 2022"/>
  </r>
  <r>
    <x v="0"/>
    <s v="Sovereign"/>
    <s v="Climate Resilient Rice Commercialization Sector Development Program (Additional Financing)"/>
    <s v="44321-014"/>
    <d v="2022-03-24T00:00:00"/>
    <x v="2"/>
    <s v="Cambodia"/>
    <s v="Lower middle income"/>
    <s v="Grant"/>
    <s v="Grant"/>
    <s v="Agriculture, natural resources and rural development"/>
    <n v="3.92"/>
    <m/>
    <m/>
    <s v="Adaptation"/>
    <n v="0.4"/>
    <m/>
    <n v="0.4"/>
    <m/>
    <m/>
    <s v="Climate Change Financing at ADB - 2022"/>
  </r>
  <r>
    <x v="0"/>
    <s v="Sovereign"/>
    <s v="Greater Mekong Subregion Cross-Border Livestock Health and Value Chains Improvement Project"/>
    <s v="53240-003"/>
    <d v="2022-12-22T00:00:00"/>
    <x v="2"/>
    <s v="Cambodia"/>
    <s v="Lower middle income"/>
    <s v="Loan"/>
    <s v="Investment loan"/>
    <s v="Agriculture, natural resources and rural development"/>
    <n v="128.78"/>
    <m/>
    <m/>
    <s v="Dual-use"/>
    <n v="20.45"/>
    <n v="12.28"/>
    <n v="8.17"/>
    <m/>
    <m/>
    <s v="Climate Change Financing at ADB - 2022"/>
  </r>
  <r>
    <x v="0"/>
    <s v="Sovereign"/>
    <s v="Greater Mekong Subregion Cross-Border Livestock Health and Value Chains Improvement Project"/>
    <s v="53240-003"/>
    <d v="2022-12-22T00:00:00"/>
    <x v="2"/>
    <s v="Cambodia"/>
    <s v="Lower middle income"/>
    <s v="Grant"/>
    <s v="Grant"/>
    <s v="Agriculture, natural resources and rural development"/>
    <m/>
    <m/>
    <m/>
    <s v="Dual-use"/>
    <n v="0.9"/>
    <m/>
    <n v="0.9"/>
    <m/>
    <m/>
    <s v="Climate Change Financing at ADB - 2022"/>
  </r>
  <r>
    <x v="0"/>
    <s v="Sovereign"/>
    <s v="Greater Mekong Subregion Cross-Border Livestock Health and Value Chains Improvement Project"/>
    <s v="53240-003"/>
    <d v="2022-12-22T00:00:00"/>
    <x v="2"/>
    <s v="Cambodia"/>
    <s v="Lower middle income"/>
    <s v="Grant"/>
    <s v="Grant"/>
    <s v="Agriculture, natural resources and rural development"/>
    <m/>
    <m/>
    <m/>
    <s v="Dual-use"/>
    <n v="0"/>
    <m/>
    <m/>
    <m/>
    <m/>
    <s v="Climate Change Financing at ADB - 2022"/>
  </r>
  <r>
    <x v="0"/>
    <s v="Sovereign"/>
    <s v="Greater Mekong Subregion Cross-Border Livestock Health and Value Chains Improvement Project"/>
    <s v="53240-003"/>
    <d v="2022-12-22T00:00:00"/>
    <x v="2"/>
    <s v="Cambodia"/>
    <s v="Lower middle income"/>
    <s v="Grant"/>
    <s v="Grant"/>
    <s v="Agriculture, natural resources and rural development"/>
    <m/>
    <m/>
    <m/>
    <s v="Dual-use"/>
    <n v="13.75"/>
    <n v="7.03"/>
    <n v="6.72"/>
    <m/>
    <m/>
    <s v="Climate Change Financing at ADB - 2022"/>
  </r>
  <r>
    <x v="0"/>
    <s v="Sovereign"/>
    <s v="Sustainable Coastal and Marine Fisheries Project"/>
    <s v="53261-001"/>
    <d v="2022-12-22T00:00:00"/>
    <x v="2"/>
    <s v="Cambodia"/>
    <s v="Lower middle income"/>
    <s v="Loan"/>
    <s v="Investment loan"/>
    <s v="Agriculture, natural resources and rural development"/>
    <n v="104"/>
    <m/>
    <m/>
    <s v="Adaptation"/>
    <n v="22.7"/>
    <m/>
    <n v="22.7"/>
    <m/>
    <m/>
    <s v="Climate Change Financing at ADB - 2022"/>
  </r>
  <r>
    <x v="0"/>
    <s v="Sovereign"/>
    <s v="Sustainable Coastal and Marine Fisheries Project"/>
    <s v="53261-001"/>
    <d v="2022-12-22T00:00:00"/>
    <x v="2"/>
    <s v="Cambodia"/>
    <s v="Lower middle income"/>
    <s v="Grant"/>
    <s v="Grant"/>
    <s v="Agriculture, natural resources and rural development"/>
    <m/>
    <m/>
    <m/>
    <s v="Adaptation"/>
    <n v="18.600000000000001"/>
    <m/>
    <n v="18.600000000000001"/>
    <m/>
    <m/>
    <s v="Climate Change Financing at ADB - 2022"/>
  </r>
  <r>
    <x v="0"/>
    <s v="Nonsovereign"/>
    <s v="Cimory Inclusive Dairy Value Chain Project"/>
    <s v="55301-001"/>
    <d v="2021-11-15T00:00:00"/>
    <x v="0"/>
    <s v="Indonesia"/>
    <s v="Lower middle income"/>
    <s v="Equity investment"/>
    <s v="Equity "/>
    <s v="Agriculture, natural resources and rural development"/>
    <n v="95.6"/>
    <m/>
    <m/>
    <s v="Mitigation"/>
    <n v="0.1"/>
    <m/>
    <n v="0.1"/>
    <m/>
    <m/>
    <s v="Climate Change Financing at ADB - 2021"/>
  </r>
  <r>
    <x v="0"/>
    <s v="Sovereign"/>
    <s v="Sustainable Coastal and Marine Fisheries Project"/>
    <s v="53261-001"/>
    <d v="2022-12-22T00:00:00"/>
    <x v="2"/>
    <s v="Cambodia"/>
    <s v="Lower middle income"/>
    <s v="Loan"/>
    <s v="Investment loan"/>
    <s v="Agriculture, natural resources and rural development"/>
    <m/>
    <m/>
    <m/>
    <s v="Adaptation"/>
    <n v="3.5"/>
    <m/>
    <n v="3.5"/>
    <m/>
    <m/>
    <s v="Climate Change Financing at ADB - 2022"/>
  </r>
  <r>
    <x v="0"/>
    <s v="Sovereign"/>
    <s v="Sustainable Coastal and Marine Fisheries Project"/>
    <s v="53261-001"/>
    <d v="2022-12-22T00:00:00"/>
    <x v="2"/>
    <s v="Cambodia"/>
    <s v="Lower middle income"/>
    <s v="Loan"/>
    <s v="Investment loan"/>
    <s v="Agriculture, natural resources and rural development"/>
    <m/>
    <m/>
    <m/>
    <s v="Adaptation"/>
    <n v="12.5"/>
    <m/>
    <n v="12.5"/>
    <m/>
    <m/>
    <s v="Climate Change Financing at ADB - 2022"/>
  </r>
  <r>
    <x v="0"/>
    <s v="Sovereign"/>
    <s v="Greater Mekong Subregion Border Areas Health Project"/>
    <s v="53290-001"/>
    <d v="2022-12-22T00:00:00"/>
    <x v="2"/>
    <s v="Cambodia"/>
    <s v="Lower middle income"/>
    <s v="Loan"/>
    <s v="Investment loan"/>
    <s v="Health"/>
    <n v="36.119999999999997"/>
    <m/>
    <m/>
    <s v="Dual-use"/>
    <n v="2"/>
    <n v="1.1000000000000001"/>
    <n v="0.9"/>
    <m/>
    <m/>
    <s v="Climate Change Financing at ADB - 2022"/>
  </r>
  <r>
    <x v="0"/>
    <s v="Sovereign"/>
    <s v="Greater Mekong Subregion Border Areas Health Project"/>
    <s v="53290-001"/>
    <d v="2022-12-22T00:00:00"/>
    <x v="2"/>
    <s v="Cambodia"/>
    <s v="Lower middle income"/>
    <s v="Grant"/>
    <s v="Grant"/>
    <s v="Health"/>
    <m/>
    <m/>
    <m/>
    <s v="Dual-use"/>
    <n v="0"/>
    <m/>
    <m/>
    <m/>
    <m/>
    <s v="Climate Change Financing at ADB - 2022"/>
  </r>
  <r>
    <x v="0"/>
    <s v="Sovereign"/>
    <s v="Energy Transition Sector Development Program, Subprogram 1"/>
    <s v="54430-001"/>
    <d v="2022-12-22T00:00:00"/>
    <x v="2"/>
    <s v="Cambodia"/>
    <s v="Lower middle income"/>
    <s v="Loan"/>
    <s v="Investment loan"/>
    <s v="Energy"/>
    <n v="79.02"/>
    <m/>
    <m/>
    <s v="Dual-use"/>
    <n v="39.99"/>
    <n v="27.27"/>
    <n v="12.72"/>
    <m/>
    <m/>
    <s v="Climate Change Financing at ADB - 2022"/>
  </r>
  <r>
    <x v="0"/>
    <s v="Sovereign"/>
    <s v="Energy Transition Sector Development Program, Subprogram 1"/>
    <s v="54430-001"/>
    <d v="2022-12-22T00:00:00"/>
    <x v="2"/>
    <s v="Cambodia"/>
    <s v="Lower middle income"/>
    <s v="Loan"/>
    <s v="Investment loan"/>
    <s v="Energy"/>
    <m/>
    <m/>
    <m/>
    <s v="Dual-use"/>
    <n v="12"/>
    <n v="12"/>
    <m/>
    <m/>
    <m/>
    <s v="Climate Change Financing at ADB - 2022"/>
  </r>
  <r>
    <x v="0"/>
    <s v="Sovereign"/>
    <s v="Strengthening the Capacity of Infrastructure Development Company Limited"/>
    <s v="55328-001"/>
    <d v="2021-12-29T00:00:00"/>
    <x v="0"/>
    <s v="Bangladesh"/>
    <s v="Lower middle income"/>
    <s v="Technical assistance"/>
    <s v="Grant"/>
    <s v="Finance"/>
    <n v="0.75"/>
    <m/>
    <m/>
    <s v="Dual-use"/>
    <n v="0.18"/>
    <n v="0.06"/>
    <n v="0.12"/>
    <m/>
    <m/>
    <s v="Climate Change Financing at ADB - 2021"/>
  </r>
  <r>
    <x v="0"/>
    <s v="Sovereign"/>
    <s v="Energy Transition Sector Development Program, Subprogram 1"/>
    <s v="54430-001"/>
    <d v="2022-12-22T00:00:00"/>
    <x v="2"/>
    <s v="Cambodia"/>
    <s v="Lower middle income"/>
    <s v="Loan"/>
    <s v="Investment loan"/>
    <s v="Energy"/>
    <m/>
    <m/>
    <m/>
    <s v="Dual-use"/>
    <n v="10"/>
    <n v="6.82"/>
    <n v="3.18"/>
    <m/>
    <m/>
    <s v="Climate Change Financing at ADB - 2022"/>
  </r>
  <r>
    <x v="0"/>
    <s v="Sovereign"/>
    <s v="Energy Transition Sector Development Program, Subprogram 1"/>
    <s v="54430-001"/>
    <d v="2022-12-22T00:00:00"/>
    <x v="2"/>
    <s v="Cambodia"/>
    <s v="Lower middle income"/>
    <s v="Loan"/>
    <s v="Investment loan"/>
    <s v="Energy"/>
    <m/>
    <m/>
    <m/>
    <s v="Dual-use"/>
    <n v="6"/>
    <n v="6"/>
    <m/>
    <m/>
    <m/>
    <s v="Climate Change Financing at ADB - 2022"/>
  </r>
  <r>
    <x v="0"/>
    <s v="Nonsovereign"/>
    <s v="Upscaling Private Sector Investment in Climate Adaptation in Asia and the Pacific"/>
    <s v="55339-001"/>
    <d v="2021-12-16T00:00:00"/>
    <x v="0"/>
    <s v="Regional"/>
    <s v="Regional"/>
    <s v="Technical assistance"/>
    <s v="Grant"/>
    <s v="Energy"/>
    <n v="1.5"/>
    <m/>
    <m/>
    <s v="Adaptation"/>
    <n v="0.3"/>
    <n v="0.3"/>
    <m/>
    <m/>
    <m/>
    <s v="Climate Change Financing at ADB - 2021"/>
  </r>
  <r>
    <x v="0"/>
    <s v="Nonsovereign"/>
    <s v="Upscaling Private Sector Investment in Climate Adaptation in Asia and the Pacific"/>
    <s v="55339-001"/>
    <d v="2021-12-16T00:00:00"/>
    <x v="0"/>
    <s v="Regional"/>
    <s v="Regional"/>
    <s v="Technical assistance"/>
    <s v="Grant"/>
    <s v="Agriculture, natural resources and rural development"/>
    <m/>
    <m/>
    <m/>
    <s v="Adaptation"/>
    <n v="0.3"/>
    <n v="0.3"/>
    <m/>
    <m/>
    <m/>
    <s v="Climate Change Financing at ADB - 2021"/>
  </r>
  <r>
    <x v="0"/>
    <s v="Nonsovereign"/>
    <s v="Upscaling Private Sector Investment in Climate Adaptation in Asia and the Pacific"/>
    <s v="55339-001"/>
    <d v="2021-12-16T00:00:00"/>
    <x v="0"/>
    <s v="Regional"/>
    <s v="Regional"/>
    <s v="Technical assistance"/>
    <s v="Grant"/>
    <s v="Finance"/>
    <m/>
    <m/>
    <m/>
    <s v="Adaptation"/>
    <n v="0.15"/>
    <n v="0.15"/>
    <m/>
    <m/>
    <m/>
    <s v="Climate Change Financing at ADB - 2021"/>
  </r>
  <r>
    <x v="0"/>
    <s v="Nonsovereign"/>
    <s v="Upscaling Private Sector Investment in Climate Adaptation in Asia and the Pacific"/>
    <s v="55339-001"/>
    <d v="2021-12-16T00:00:00"/>
    <x v="0"/>
    <s v="Regional"/>
    <s v="Regional"/>
    <s v="Technical assistance"/>
    <s v="Grant"/>
    <s v="Transport"/>
    <m/>
    <m/>
    <m/>
    <s v="Adaptation"/>
    <n v="0.3"/>
    <n v="0.3"/>
    <m/>
    <m/>
    <m/>
    <s v="Climate Change Financing at ADB - 2021"/>
  </r>
  <r>
    <x v="0"/>
    <s v="Nonsovereign"/>
    <s v="Upscaling Private Sector Investment in Climate Adaptation in Asia and the Pacific"/>
    <s v="55339-001"/>
    <d v="2021-12-16T00:00:00"/>
    <x v="0"/>
    <s v="Regional"/>
    <s v="Regional"/>
    <s v="Technical assistance"/>
    <s v="Grant"/>
    <s v="Water and other urban infrastructure and services"/>
    <m/>
    <m/>
    <m/>
    <s v="Adaptation"/>
    <n v="0.45"/>
    <n v="0.45"/>
    <m/>
    <m/>
    <m/>
    <s v="Climate Change Financing at ADB - 2021"/>
  </r>
  <r>
    <x v="0"/>
    <s v="Sovereign"/>
    <s v="Energy Transition Sector Development Program, Subprogram 1"/>
    <s v="54430-001"/>
    <d v="2022-12-22T00:00:00"/>
    <x v="2"/>
    <s v="Cambodia"/>
    <s v="Lower middle income"/>
    <s v="Grant"/>
    <s v="Grant"/>
    <s v="Energy"/>
    <m/>
    <m/>
    <m/>
    <s v="Dual-use"/>
    <n v="5"/>
    <n v="5"/>
    <m/>
    <m/>
    <m/>
    <s v="Climate Change Financing at ADB - 2022"/>
  </r>
  <r>
    <x v="0"/>
    <s v="Nonsovereign"/>
    <s v="Preparation of the ADB Frontier Facility"/>
    <s v="55353-001"/>
    <d v="2021-12-14T00:00:00"/>
    <x v="0"/>
    <s v="Regional"/>
    <s v="Regional"/>
    <s v="Technical assistance"/>
    <s v="Grant"/>
    <s v="Industry and trade"/>
    <n v="1.5"/>
    <m/>
    <m/>
    <s v="Adaptation"/>
    <n v="0.15"/>
    <n v="0.15"/>
    <m/>
    <m/>
    <m/>
    <s v="Climate Change Financing at ADB - 2021"/>
  </r>
  <r>
    <x v="0"/>
    <s v="Sovereign"/>
    <s v="Supporting the Energy Transition Sector Development Program (attached TA to Energy Transition Sector Development Program, Subprogram 1)"/>
    <s v="54430-001"/>
    <d v="2022-12-22T00:00:00"/>
    <x v="2"/>
    <s v="Cambodia"/>
    <s v="Lower middle income"/>
    <s v="Technical assistance"/>
    <s v="Grant"/>
    <s v="Energy"/>
    <m/>
    <m/>
    <m/>
    <s v="Dual-use"/>
    <n v="1.2"/>
    <n v="1.2"/>
    <m/>
    <m/>
    <m/>
    <s v="Climate Change Financing at ADB - 2022"/>
  </r>
  <r>
    <x v="0"/>
    <s v="Sovereign"/>
    <s v="Supporting the Energy Transition Sector Development Program (attached TA to Energy Transition Sector Development Program, Subprogram 1)"/>
    <s v="54430-001"/>
    <d v="2022-12-22T00:00:00"/>
    <x v="2"/>
    <s v="Cambodia"/>
    <s v="Lower middle income"/>
    <s v="Technical assistance"/>
    <s v="Grant"/>
    <s v="Energy"/>
    <m/>
    <m/>
    <m/>
    <s v="Dual-use"/>
    <n v="0.5"/>
    <n v="0.5"/>
    <m/>
    <m/>
    <m/>
    <s v="Climate Change Financing at ADB - 2022"/>
  </r>
  <r>
    <x v="0"/>
    <s v="Sovereign"/>
    <s v="Science and Technology Project in Upper Secondary Education"/>
    <s v="55134-001"/>
    <d v="2022-12-22T00:00:00"/>
    <x v="2"/>
    <s v="Cambodia"/>
    <s v="Lower middle income"/>
    <s v="Loan"/>
    <s v="Investment loan"/>
    <s v="Education"/>
    <n v="78.239999999999995"/>
    <m/>
    <m/>
    <s v="Dual-use"/>
    <n v="2.4900000000000002"/>
    <n v="0.96"/>
    <n v="1.53"/>
    <m/>
    <m/>
    <s v="Climate Change Financing at ADB - 2022"/>
  </r>
  <r>
    <x v="0"/>
    <s v="Sovereign"/>
    <s v="Trade and Competitiveness Program, Subprogram 1"/>
    <s v="55255-001"/>
    <d v="2022-12-22T00:00:00"/>
    <x v="2"/>
    <s v="Cambodia"/>
    <s v="Lower middle income"/>
    <s v="Loan"/>
    <s v="Investment loan"/>
    <s v="Industry and trade"/>
    <n v="50"/>
    <m/>
    <m/>
    <s v="Dual-use"/>
    <n v="10"/>
    <n v="3.89"/>
    <n v="6.11"/>
    <m/>
    <m/>
    <s v="Climate Change Financing at ADB - 2022"/>
  </r>
  <r>
    <x v="0"/>
    <s v="Nonsovereign"/>
    <s v="De Heus Sustainable and Inclusive Feed Supply Chain Project"/>
    <s v="55292-001"/>
    <d v="2022-06-24T00:00:00"/>
    <x v="2"/>
    <s v="Cambodia"/>
    <s v="Lower middle income"/>
    <s v="Loan"/>
    <s v="Investment loan"/>
    <s v="Agriculture, natural resources and rural development"/>
    <n v="23.7"/>
    <m/>
    <m/>
    <s v="Adaptation"/>
    <n v="3.35"/>
    <m/>
    <n v="3.35"/>
    <m/>
    <m/>
    <s v="Climate Change Financing at ADB - 2022"/>
  </r>
  <r>
    <x v="0"/>
    <s v="Nonsovereign"/>
    <s v="De Heus Sustainable and Inclusive Feed Supply Chain Project"/>
    <s v="55292-001"/>
    <d v="2022-06-24T00:00:00"/>
    <x v="2"/>
    <s v="Cambodia"/>
    <s v="Lower middle income"/>
    <s v="Loan guarantee"/>
    <s v="Guarantee"/>
    <m/>
    <m/>
    <m/>
    <m/>
    <s v="Adaptation"/>
    <n v="0"/>
    <m/>
    <m/>
    <m/>
    <m/>
    <s v="Climate Change Financing at ADB - 2022"/>
  </r>
  <r>
    <x v="0"/>
    <s v="Nonsovereign"/>
    <s v="Climate-resilient Farming and Supply Chain Development to Support COVID-19 Recovery for Smallholder Poultry and Maize Farmers"/>
    <s v="55292-002"/>
    <d v="2022-11-24T00:00:00"/>
    <x v="2"/>
    <s v="Cambodia"/>
    <s v="Lower middle income"/>
    <s v="Technical assistance"/>
    <s v="Grant"/>
    <s v="Agriculture, natural resources and rural development"/>
    <n v="0.5"/>
    <m/>
    <m/>
    <s v="Adaptation"/>
    <n v="0.5"/>
    <m/>
    <n v="0.5"/>
    <m/>
    <m/>
    <s v="Climate Change Financing at ADB - 2022"/>
  </r>
  <r>
    <x v="0"/>
    <s v="Sovereign"/>
    <s v="Smart and Livable Cities in Southeast Asia"/>
    <s v="56132-001"/>
    <d v="2022-12-21T00:00:00"/>
    <x v="2"/>
    <s v="Cambodia; Indonesia; Lao People's Democratic Republic; Malaysia; Philippines; Regional (Southeast Asia); Thailand; Viet Nam"/>
    <s v="Regional"/>
    <s v="Technical assistance"/>
    <s v="Grant"/>
    <s v="Water and other urban infrastructure and services"/>
    <n v="2.5"/>
    <m/>
    <m/>
    <s v="Dual-use"/>
    <n v="0.2"/>
    <n v="0.1"/>
    <n v="0.1"/>
    <m/>
    <m/>
    <s v="Climate Change Financing at ADB - 2022"/>
  </r>
  <r>
    <x v="0"/>
    <s v="Sovereign"/>
    <s v="Smart and Livable Cities in Southeast Asia"/>
    <s v="56132-001"/>
    <d v="2022-12-21T00:00:00"/>
    <x v="2"/>
    <s v="Cambodia; Indonesia; Lao People's Democratic Republic; Malaysia; Philippines; Regional (Southeast Asia); Thailand; Viet Nam"/>
    <s v="Regional"/>
    <s v="Technical assistance"/>
    <s v="Grant"/>
    <s v="Water and other urban infrastructure and services"/>
    <m/>
    <m/>
    <m/>
    <s v="Dual-use"/>
    <n v="0.2"/>
    <n v="0.1"/>
    <n v="0.1"/>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Water and other urban infrastructure and services"/>
    <n v="15"/>
    <m/>
    <m/>
    <s v="Dual-use"/>
    <n v="1"/>
    <n v="0.64666699999999999"/>
    <n v="0.35333300000000001"/>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Transport"/>
    <m/>
    <m/>
    <m/>
    <s v="Dual-use"/>
    <n v="0.89999999999999991"/>
    <n v="0.58199999999999996"/>
    <n v="0.318"/>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Energy"/>
    <m/>
    <m/>
    <m/>
    <s v="Dual-use"/>
    <n v="1"/>
    <n v="0.64666699999999999"/>
    <n v="0.35333300000000001"/>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Finance"/>
    <m/>
    <m/>
    <m/>
    <s v="Dual-use"/>
    <n v="1"/>
    <n v="0.64666699999999999"/>
    <n v="0.35333300000000001"/>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Agriculture, natural resources and rural development"/>
    <m/>
    <m/>
    <m/>
    <s v="Dual-use"/>
    <n v="1"/>
    <n v="0.64666699999999999"/>
    <n v="0.35333300000000001"/>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Water and other urban infrastructure and services"/>
    <m/>
    <m/>
    <m/>
    <s v="Dual-use"/>
    <n v="2.0609999999999999"/>
    <n v="1.333"/>
    <n v="0.72799999999999998"/>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Transport"/>
    <m/>
    <m/>
    <m/>
    <s v="Dual-use"/>
    <n v="1.8560000000000001"/>
    <n v="1.1990000000000001"/>
    <n v="0.65700000000000003"/>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Energy"/>
    <m/>
    <m/>
    <m/>
    <s v="Dual-use"/>
    <n v="2.0609999999999999"/>
    <n v="1.333"/>
    <n v="0.72799999999999998"/>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Finance"/>
    <m/>
    <m/>
    <m/>
    <s v="Dual-use"/>
    <n v="2.0609999999999999"/>
    <n v="1.333"/>
    <n v="0.72799999999999998"/>
    <m/>
    <m/>
    <s v="Climate Change Financing at ADB - 2022"/>
  </r>
  <r>
    <x v="0"/>
    <s v="Sovereign"/>
    <s v="Accelerating Climate Transitions through Green Finance in Southeast Asia"/>
    <s v="56186-001"/>
    <d v="2022-11-02T00:00:00"/>
    <x v="2"/>
    <s v="Cambodia; Indonesia; Lao People's Democratic Republic; Malaysia; Philippines; Regional; Thailand; Timor-Leste; Viet Nam"/>
    <s v="Regional"/>
    <s v="Technical assistance"/>
    <s v="Grant"/>
    <s v="Agriculture, natural resources and rural development"/>
    <m/>
    <m/>
    <m/>
    <s v="Dual-use"/>
    <n v="2.0609999999999999"/>
    <n v="1.333"/>
    <n v="0.72799999999999998"/>
    <m/>
    <m/>
    <s v="Climate Change Financing at ADB - 2022"/>
  </r>
  <r>
    <x v="0"/>
    <s v="Nonsovereign"/>
    <s v="Investment in New Forests Tropical Asia Forest Fund 2 L.P."/>
    <s v="55282-001"/>
    <d v="2022-03-01T00:00:00"/>
    <x v="2"/>
    <s v="Cambodia; Indonesia; Lao People's Democratic Republic; Malaysia; Regional; Solomon Islands; Thailand; Viet Nam"/>
    <s v="Regional"/>
    <s v="Equity investment"/>
    <s v="Equity "/>
    <s v="Finance"/>
    <n v="300"/>
    <m/>
    <m/>
    <s v="Dual-use"/>
    <n v="5"/>
    <n v="4"/>
    <n v="1"/>
    <m/>
    <m/>
    <s v="Climate Change Financing at ADB - 2022"/>
  </r>
  <r>
    <x v="0"/>
    <s v="Nonsovereign"/>
    <s v="Investment in New Forests Tropical Asia Forest Fund 2 L.P."/>
    <s v="55282-001"/>
    <d v="2022-03-01T00:00:00"/>
    <x v="2"/>
    <s v="Cambodia; Indonesia; Lao People's Democratic Republic; Malaysia; Regional; Solomon Islands; Thailand; Viet Nam"/>
    <s v="Regional"/>
    <s v="Equity investment"/>
    <s v="Equity "/>
    <s v="Finance"/>
    <m/>
    <m/>
    <m/>
    <s v="Dual-use"/>
    <n v="10"/>
    <n v="8"/>
    <n v="2"/>
    <m/>
    <m/>
    <s v="Climate Change Financing at ADB - 2022"/>
  </r>
  <r>
    <x v="0"/>
    <s v="Sovereign"/>
    <s v="Integrating Gender and Social Inclusion Dimensions in Climate Change Interventions in Southeast Asia"/>
    <s v="56295-001"/>
    <d v="2022-12-23T00:00:00"/>
    <x v="2"/>
    <s v="Cambodia; Indonesia; Lao People's Democratic Republic; Philippines; Regional (Southeast Asia); Thailand; Timor-Leste; Viet Nam"/>
    <s v="Regional"/>
    <s v="Technical assistance"/>
    <s v="Grant"/>
    <s v="Energy"/>
    <n v="1.35"/>
    <m/>
    <m/>
    <s v="Dual-use"/>
    <n v="1.05"/>
    <n v="0.71250000000000002"/>
    <n v="0.33750000000000002"/>
    <m/>
    <m/>
    <s v="Climate Change Financing at ADB - 2022"/>
  </r>
  <r>
    <x v="0"/>
    <s v="Sovereign"/>
    <s v="Integrating Gender and Social Inclusion Dimensions in Climate Change Interventions in Southeast Asia"/>
    <s v="56295-001"/>
    <d v="2022-12-23T00:00:00"/>
    <x v="2"/>
    <s v="Cambodia; Indonesia; Lao People's Democratic Republic; Philippines; Regional (Southeast Asia); Thailand; Timor-Leste; Viet Nam"/>
    <s v="Regional"/>
    <s v="Technical assistance"/>
    <s v="Grant"/>
    <s v="Industry and trade"/>
    <m/>
    <m/>
    <m/>
    <s v="Dual-use"/>
    <n v="0.3"/>
    <n v="0.15"/>
    <n v="0.15"/>
    <m/>
    <m/>
    <s v="Climate Change Financing at ADB - 2022"/>
  </r>
  <r>
    <x v="0"/>
    <s v="Sovereign"/>
    <s v="Accelerating the Clean Energy Transition in Southeast Asia"/>
    <s v="55124-001"/>
    <d v="2022-09-13T00:00:00"/>
    <x v="2"/>
    <s v="Cambodia; Indonesia; Lao People's Democratic Republic; Philippines; Regional; Thailand; Timor-Leste; Viet Nam"/>
    <s v="Regional"/>
    <s v="Technical assistance"/>
    <s v="Grant"/>
    <s v="Energy"/>
    <m/>
    <m/>
    <m/>
    <s v="Mitigation"/>
    <n v="1"/>
    <n v="1"/>
    <m/>
    <m/>
    <m/>
    <s v="Climate Change Financing at ADB - 2022"/>
  </r>
  <r>
    <x v="0"/>
    <s v="Sovereign"/>
    <s v="Strengthening Public Financial Management Program, Subprogram 2"/>
    <s v="49041-004"/>
    <d v="2023-12-19T00:00:00"/>
    <x v="1"/>
    <s v="Cambodia"/>
    <s v="Lower middle income"/>
    <s v="Loan"/>
    <s v="Investment loan"/>
    <s v="Public sector management"/>
    <n v="50"/>
    <m/>
    <m/>
    <s v="Dual-use"/>
    <n v="7.68"/>
    <n v="6.45"/>
    <n v="1.23"/>
    <m/>
    <m/>
    <s v="Climate Change Financing at ADB - 2023"/>
  </r>
  <r>
    <x v="0"/>
    <s v="Sovereign"/>
    <s v="Second Decentralized Public Service and Financial Management Sector Development Program, Subprogram 2"/>
    <s v="52145-002"/>
    <d v="2023-09-26T00:00:00"/>
    <x v="1"/>
    <s v="Cambodia"/>
    <s v="Lower middle income"/>
    <s v="Loan"/>
    <s v="Investment loan"/>
    <s v="Public sector management"/>
    <n v="40"/>
    <m/>
    <m/>
    <s v="Dual-use"/>
    <n v="9.17"/>
    <n v="4.17"/>
    <n v="5"/>
    <m/>
    <m/>
    <s v="Climate Change Financing at ADB - 2023"/>
  </r>
  <r>
    <x v="0"/>
    <s v="Sovereign"/>
    <s v="Skills for Future Economy Sector Development Program (Subprogram 1)"/>
    <s v="55360-001"/>
    <d v="2023-09-26T00:00:00"/>
    <x v="1"/>
    <s v="Cambodia"/>
    <s v="Lower middle income"/>
    <s v="Loan"/>
    <s v="Investment loan"/>
    <s v="Education"/>
    <n v="131.30000000000001"/>
    <m/>
    <m/>
    <s v="Dual-use"/>
    <n v="3.44"/>
    <n v="1.72"/>
    <n v="1.72"/>
    <m/>
    <m/>
    <s v="Climate Change Financing at ADB - 2023"/>
  </r>
  <r>
    <x v="0"/>
    <s v="Sovereign"/>
    <s v="Skills for Future Economy Sector Development Program (Subprogram 1)"/>
    <s v="55360-001"/>
    <d v="2023-09-26T00:00:00"/>
    <x v="1"/>
    <s v="Cambodia"/>
    <s v="Lower middle income"/>
    <s v="Loan"/>
    <s v="Investment loan"/>
    <s v="Education"/>
    <m/>
    <m/>
    <m/>
    <s v="Dual-use"/>
    <n v="13.98"/>
    <n v="6.69"/>
    <n v="7.29"/>
    <m/>
    <m/>
    <s v="Climate Change Financing at ADB - 2023"/>
  </r>
  <r>
    <x v="0"/>
    <s v="Sovereign"/>
    <s v="Skills for Future Economy Sector Development Program (Subprogram 1)"/>
    <s v="55360-001"/>
    <d v="2023-09-26T00:00:00"/>
    <x v="1"/>
    <s v="Cambodia"/>
    <s v="Lower middle income"/>
    <s v="Loan cofinancing"/>
    <s v="Investment loan"/>
    <s v="Education"/>
    <m/>
    <m/>
    <m/>
    <s v="Dual-use"/>
    <n v="4.7799999999999994"/>
    <n v="2.2599999999999998"/>
    <n v="2.52"/>
    <m/>
    <m/>
    <s v="Climate Change Financing at ADB - 2023"/>
  </r>
  <r>
    <x v="0"/>
    <s v="Sovereign"/>
    <s v="VIE Support for the Preparation of the Green Infrastructure for Ethnic Minorities Project"/>
    <s v="CCFADC00045"/>
    <d v="2021-05-10T00:00:00"/>
    <x v="0"/>
    <s v="Viet Nam"/>
    <s v="Lower middle income"/>
    <s v="Other"/>
    <s v="Other instruments"/>
    <s v="Agriculture, natural resources and rural development"/>
    <n v="0.22500000000000001"/>
    <m/>
    <m/>
    <s v="Adaptation"/>
    <n v="0.22500000000000001"/>
    <n v="0.22500000000000001"/>
    <n v="0"/>
    <m/>
    <m/>
    <s v="Climate Change Financing at ADB - 2021"/>
  </r>
  <r>
    <x v="0"/>
    <s v="Sovereign"/>
    <s v="INO: Supporting Climate Risk Assessment Studies for Water and Food Security Investments in Indonesia"/>
    <s v="CCFADC00046"/>
    <d v="2021-07-29T00:00:00"/>
    <x v="0"/>
    <s v="Indonesia"/>
    <s v="Lower middle income"/>
    <s v="Other"/>
    <s v="Other instruments"/>
    <s v="Agriculture, natural resources and rural development"/>
    <n v="0.12"/>
    <m/>
    <m/>
    <s v="Adaptation"/>
    <n v="0.12"/>
    <n v="0.12"/>
    <m/>
    <m/>
    <m/>
    <s v="Climate Change Financing at ADB - 2021"/>
  </r>
  <r>
    <x v="0"/>
    <s v="Sovereign"/>
    <s v="REG: Scaling up climate risk assessment and adaptation in private sector infrastructure finance"/>
    <s v="CCFADC00047"/>
    <d v="2021-07-29T00:00:00"/>
    <x v="0"/>
    <s v="Regional"/>
    <s v="Regional"/>
    <s v="Other"/>
    <s v="Other instruments"/>
    <s v="Multisector"/>
    <n v="0.22500000000000001"/>
    <m/>
    <m/>
    <s v="Adaptation"/>
    <n v="0.22500000000000001"/>
    <n v="0.22500000000000001"/>
    <m/>
    <m/>
    <m/>
    <s v="Climate Change Financing at ADB - 2021"/>
  </r>
  <r>
    <x v="0"/>
    <s v="Sovereign"/>
    <s v="REG: Promoting Investment in Natural Capital and Agribusiness Value Chains for Climate Change Adaptation and Sustainable Development in Rural Asia"/>
    <s v="CCFADC00048"/>
    <d v="2021-07-29T00:00:00"/>
    <x v="0"/>
    <s v="Regional"/>
    <s v="Regional"/>
    <s v="Other"/>
    <s v="Other instruments"/>
    <s v="Agriculture, natural resources and rural development"/>
    <n v="0.22500000000000001"/>
    <m/>
    <m/>
    <s v="Adaptation"/>
    <n v="0.22500000000000001"/>
    <n v="0.22500000000000001"/>
    <m/>
    <m/>
    <m/>
    <s v="Climate Change Financing at ADB - 2021"/>
  </r>
  <r>
    <x v="0"/>
    <s v="Sovereign"/>
    <s v="REG: Scaling up adaptation finance through “Type 2” adaptation and resilience projects"/>
    <s v="CCFADC00049"/>
    <d v="2021-09-01T00:00:00"/>
    <x v="0"/>
    <s v="Regional"/>
    <s v="Regional"/>
    <s v="Other"/>
    <s v="Other instruments"/>
    <s v="Multisector"/>
    <n v="0.22"/>
    <m/>
    <m/>
    <s v="Adaptation"/>
    <n v="0.22"/>
    <n v="0.22"/>
    <m/>
    <m/>
    <m/>
    <s v="Climate Change Financing at ADB - 2021"/>
  </r>
  <r>
    <x v="0"/>
    <s v="Sovereign"/>
    <s v="REG: Scaling up climate risk assessment and adaptation in private sector agribusiness finance"/>
    <s v="CCFADC00050"/>
    <d v="2021-09-07T00:00:00"/>
    <x v="0"/>
    <s v="Regional"/>
    <s v="Regional"/>
    <s v="Other"/>
    <s v="Other instruments"/>
    <s v="Agriculture, natural resources and rural development"/>
    <n v="0.15"/>
    <m/>
    <m/>
    <s v="Adaptation"/>
    <n v="0.15"/>
    <n v="0.15"/>
    <m/>
    <m/>
    <m/>
    <s v="Climate Change Financing at ADB - 2021"/>
  </r>
  <r>
    <x v="0"/>
    <s v="Sovereign"/>
    <s v="REG: Task Force on Climate Related Financial Disclosure (TCFD)"/>
    <s v="CCFADC00051"/>
    <d v="2021-10-07T00:00:00"/>
    <x v="0"/>
    <s v="Regional"/>
    <s v="Regional"/>
    <s v="Other"/>
    <s v="Other instruments"/>
    <s v="Multisector"/>
    <n v="0.22500000000000001"/>
    <m/>
    <m/>
    <s v="Adaptation"/>
    <n v="0.22500000000000001"/>
    <n v="0.22500000000000001"/>
    <m/>
    <m/>
    <m/>
    <s v="Climate Change Financing at ADB - 2021"/>
  </r>
  <r>
    <x v="0"/>
    <s v="Sovereign"/>
    <s v="Preparing Projects to Enhance Transport Connectivity and Resilience in the Pacific , Phase 2"/>
    <s v="56262-001"/>
    <d v="2022-12-05T00:00:00"/>
    <x v="2"/>
    <s v="Cook Islands; Fiji; Federated States of Micronesia; Kiribati; Nauru; Niue; Palau; Papua New Guinea; Regional (Pacific); Marshall Islands; Samoa; Solomon Islands; Tonga; Tuvalu; Vanuatu"/>
    <s v="Regional"/>
    <s v="Technical assistance"/>
    <s v="Grant"/>
    <s v="Transport"/>
    <n v="5"/>
    <m/>
    <m/>
    <s v="Dual-use"/>
    <n v="0.5"/>
    <n v="0.15"/>
    <n v="0.35"/>
    <m/>
    <m/>
    <s v="Climate Change Financing at ADB - 2022"/>
  </r>
  <r>
    <x v="0"/>
    <s v="Sovereign"/>
    <s v="Promoting Climate-Resilient and Sustainable Blue Economies"/>
    <s v="56264-001"/>
    <d v="2022-12-22T00:00:00"/>
    <x v="2"/>
    <s v="Cook Islands; Fiji; Federated States of Micronesia; Kiribati; Nauru; Niue; Palau; Papua New Guinea; Regional; Marshall Islands; Samoa; Solomon Islands; Timor-Leste; Tonga; Tuvalu; Vanuatu"/>
    <s v="Regional"/>
    <s v="Technical assistance"/>
    <s v="Grant"/>
    <s v="Public sector management"/>
    <m/>
    <m/>
    <m/>
    <s v="Dual-use"/>
    <n v="0.5"/>
    <n v="0.1"/>
    <n v="0.4"/>
    <m/>
    <m/>
    <s v="Climate Change Financing at ADB - 2022"/>
  </r>
  <r>
    <x v="0"/>
    <s v="Sovereign"/>
    <s v="Promoting Climate-Resilient and Sustainable Blue Economies"/>
    <s v="56264-001"/>
    <d v="2022-12-22T00:00:00"/>
    <x v="2"/>
    <s v="Cook Islands; Fiji; Federated States of Micronesia; Kiribati; Nauru; Niue; Palau; Papua New Guinea; Regional; Marshall Islands; Samoa; Solomon Islands; Timor-Leste; Tonga; Tuvalu; Vanuatu"/>
    <s v="Regional"/>
    <s v="Technical assistance"/>
    <s v="Grant"/>
    <s v="Agriculture, natural resources and rural development"/>
    <m/>
    <m/>
    <m/>
    <s v="Dual-use"/>
    <n v="2"/>
    <n v="0.4"/>
    <n v="1.6"/>
    <m/>
    <m/>
    <s v="Climate Change Financing at ADB - 2022"/>
  </r>
  <r>
    <x v="0"/>
    <s v="Sovereign"/>
    <s v="Chuuk Water Supply and Sanitation Project (Additional Financing)"/>
    <s v="53284-003"/>
    <d v="2023-12-19T00:00:00"/>
    <x v="1"/>
    <s v="Federated States of Micronesia"/>
    <s v="Lower middle income"/>
    <s v="Grant"/>
    <s v="Grant"/>
    <s v="Water and other urban infrastructure and services"/>
    <n v="19.190000000000001"/>
    <m/>
    <m/>
    <s v="Adaptation"/>
    <n v="17.899999999999999"/>
    <m/>
    <n v="17.899999999999999"/>
    <m/>
    <m/>
    <s v="Climate Change Financing at ADB - 2023"/>
  </r>
  <r>
    <x v="0"/>
    <s v="Sovereign"/>
    <s v="Rural Electrification Support Project"/>
    <s v="57056-001"/>
    <d v="2023-12-14T00:00:00"/>
    <x v="1"/>
    <s v="Fiji"/>
    <s v="Upper middle income"/>
    <s v="Grant cofinancing"/>
    <s v="Grant"/>
    <s v="Energy"/>
    <n v="3.4"/>
    <m/>
    <m/>
    <s v="Dual-use"/>
    <n v="3"/>
    <n v="2.8"/>
    <n v="0.2"/>
    <m/>
    <m/>
    <s v="Climate Change Financing at ADB - 2023"/>
  </r>
  <r>
    <x v="0"/>
    <s v="Sovereign"/>
    <s v="Climate Smart Irrigation Sector Development Program"/>
    <s v="54014-001"/>
    <d v="2023-11-17T00:00:00"/>
    <x v="1"/>
    <s v="Georgia"/>
    <s v="Upper middle income"/>
    <s v="Loan"/>
    <s v="Investment loan"/>
    <s v="Agriculture, natural resources and rural development"/>
    <n v="125.2495"/>
    <m/>
    <m/>
    <s v="Dual-use"/>
    <n v="7.5"/>
    <m/>
    <n v="7.5"/>
    <m/>
    <m/>
    <s v="Climate Change Financing at ADB - 2023"/>
  </r>
  <r>
    <x v="0"/>
    <s v="Sovereign"/>
    <s v="Climate Smart Irrigation Sector Development Program"/>
    <s v="54014-001"/>
    <d v="2023-11-17T00:00:00"/>
    <x v="1"/>
    <s v="Georgia"/>
    <s v="Upper middle income"/>
    <s v="Loan"/>
    <s v="Investment loan"/>
    <s v="Agriculture, natural resources and rural development"/>
    <m/>
    <m/>
    <m/>
    <s v="Dual-use"/>
    <n v="23.209"/>
    <n v="1.169"/>
    <n v="22.04"/>
    <m/>
    <m/>
    <s v="Climate Change Financing at ADB - 2023"/>
  </r>
  <r>
    <x v="0"/>
    <s v="Sovereign"/>
    <s v="Climate Smart Irrigation Sector Development Program"/>
    <s v="54014-001"/>
    <d v="2023-12-12T00:00:00"/>
    <x v="1"/>
    <s v="Georgia"/>
    <s v="Upper middle income"/>
    <s v="Technical assistance"/>
    <s v="Grant"/>
    <s v="Agriculture, natural resources and rural development"/>
    <m/>
    <m/>
    <m/>
    <s v="Dual-use"/>
    <n v="0"/>
    <m/>
    <m/>
    <m/>
    <m/>
    <s v="Climate Change Financing at ADB - 2023"/>
  </r>
  <r>
    <x v="0"/>
    <s v="Nonsovereign"/>
    <s v="Tegeta Green Vehicles Bond Project"/>
    <s v="56107-001"/>
    <d v="2023-04-24T00:00:00"/>
    <x v="1"/>
    <s v="Georgia"/>
    <s v="Upper middle income"/>
    <s v="Loan"/>
    <s v="Investment loan"/>
    <s v="Industry and trade"/>
    <n v="7.6921999999999997"/>
    <m/>
    <m/>
    <s v="Mitigation"/>
    <n v="7.95228628"/>
    <n v="7.95228628"/>
    <m/>
    <m/>
    <m/>
    <s v="Climate Change Financing at ADB - 2023"/>
  </r>
  <r>
    <x v="0"/>
    <s v="Nonsovereign"/>
    <s v="Georgia Capital Sustainability-Linked Bond Project"/>
    <s v="57142-001"/>
    <d v="2023-08-01T00:00:00"/>
    <x v="1"/>
    <s v="Georgia"/>
    <s v="Upper middle income"/>
    <s v="Loan"/>
    <s v="Investment loan"/>
    <s v="Finance"/>
    <n v="150"/>
    <m/>
    <m/>
    <s v="Mitigation"/>
    <n v="20"/>
    <n v="20"/>
    <m/>
    <m/>
    <m/>
    <s v="Climate Change Financing at ADB - 2023"/>
  </r>
  <r>
    <x v="0"/>
    <s v="Sovereign"/>
    <s v="Uttarakhand Integrated and Resilient Urban Development Project - Additional Financing"/>
    <s v="38272-045"/>
    <d v="2023-12-13T00:00:00"/>
    <x v="1"/>
    <s v="India"/>
    <s v="Lower middle income"/>
    <s v="Loan"/>
    <s v="Investment loan"/>
    <s v="Water and other urban infrastructure and services"/>
    <n v="254"/>
    <m/>
    <m/>
    <s v="Dual-use"/>
    <n v="121.55"/>
    <n v="78.69"/>
    <n v="42.86"/>
    <m/>
    <m/>
    <s v="Climate Change Financing at ADB - 2023"/>
  </r>
  <r>
    <x v="0"/>
    <s v="Sovereign"/>
    <s v="Promoting Smart and Integrated Urban Planning for Livability and Cultural Economy in Rajasthan"/>
    <s v="42267-032"/>
    <d v="2023-03-01T00:00:00"/>
    <x v="1"/>
    <s v="India"/>
    <s v="Lower middle income"/>
    <s v="Technical assistance cofinancing"/>
    <s v="Grant"/>
    <s v="Water and other urban infrastructure and services"/>
    <n v="0.85"/>
    <m/>
    <m/>
    <s v="Dual-use"/>
    <n v="0.30000000000000004"/>
    <n v="0.2"/>
    <n v="0.1"/>
    <m/>
    <m/>
    <s v="Climate Change Financing at ADB - 2023"/>
  </r>
  <r>
    <x v="0"/>
    <s v="Sovereign"/>
    <s v="Rajasthan Secondary Towns Development Sector Project - Additional Financing"/>
    <s v="42267-034"/>
    <d v="2023-07-27T00:00:00"/>
    <x v="1"/>
    <s v="India"/>
    <s v="Lower middle income"/>
    <s v="Loan"/>
    <s v="Investment loan"/>
    <s v="Water and other urban infrastructure and services"/>
    <n v="299.8"/>
    <m/>
    <m/>
    <s v="Dual-use"/>
    <n v="122.8"/>
    <n v="44.75"/>
    <n v="78.05"/>
    <m/>
    <m/>
    <s v="Climate Change Financing at ADB - 2023"/>
  </r>
  <r>
    <x v="0"/>
    <s v="Sovereign"/>
    <s v="Visakhapatnam-Chennai Industrial Corridor Development Program (Tranche 2)"/>
    <s v="48434-004"/>
    <d v="2023-05-23T00:00:00"/>
    <x v="1"/>
    <s v="India"/>
    <s v="Lower middle income"/>
    <s v="Loan"/>
    <s v="Investment loan"/>
    <s v="Water and other urban infrastructure and services"/>
    <n v="214.8"/>
    <m/>
    <m/>
    <s v="Dual-use"/>
    <n v="9.58"/>
    <n v="0.06"/>
    <n v="9.52"/>
    <m/>
    <m/>
    <s v="Climate Change Financing at ADB - 2023"/>
  </r>
  <r>
    <x v="0"/>
    <s v="Sovereign"/>
    <s v="Visakhapatnam-Chennai Industrial Corridor Development Program (Tranche 2)"/>
    <s v="48434-004"/>
    <d v="2023-05-23T00:00:00"/>
    <x v="1"/>
    <s v="India"/>
    <s v="Lower middle income"/>
    <s v="Loan"/>
    <s v="Investment loan"/>
    <s v="Transport"/>
    <m/>
    <m/>
    <m/>
    <s v="Dual-use"/>
    <n v="15.26"/>
    <n v="7.0000000000000007E-2"/>
    <n v="15.19"/>
    <m/>
    <m/>
    <s v="Climate Change Financing at ADB - 2023"/>
  </r>
  <r>
    <x v="0"/>
    <s v="Sovereign"/>
    <s v="Visakhapatnam-Chennai Industrial Corridor Development Program (Tranche 2)"/>
    <s v="48434-004"/>
    <d v="2023-05-23T00:00:00"/>
    <x v="1"/>
    <s v="India"/>
    <s v="Lower middle income"/>
    <s v="Loan"/>
    <s v="Investment loan"/>
    <s v="Industry and trade"/>
    <m/>
    <m/>
    <m/>
    <s v="Dual-use"/>
    <n v="19.62"/>
    <n v="0.16"/>
    <n v="19.46"/>
    <m/>
    <m/>
    <s v="Climate Change Financing at ADB - 2023"/>
  </r>
  <r>
    <x v="0"/>
    <s v="Sovereign"/>
    <s v="Delhi-Meerut Regional Rapid Transit System Investment Project - Tranche 3"/>
    <s v="51073-005"/>
    <d v="2023-12-15T00:00:00"/>
    <x v="1"/>
    <s v="India"/>
    <s v="Lower middle income"/>
    <s v="Loan"/>
    <s v="Investment loan"/>
    <s v="Transport"/>
    <n v="432.8"/>
    <m/>
    <m/>
    <s v="Dual-use"/>
    <n v="259.45342228999999"/>
    <n v="257.79242228999999"/>
    <n v="1.661"/>
    <m/>
    <m/>
    <s v="Climate Change Financing at ADB - 2023"/>
  </r>
  <r>
    <x v="0"/>
    <s v="Sovereign"/>
    <s v="Uttarakhand Climate Resilient Power System Development Project"/>
    <s v="51308-008"/>
    <d v="2023-12-13T00:00:00"/>
    <x v="1"/>
    <s v="India"/>
    <s v="Lower middle income"/>
    <s v="Loan"/>
    <s v="Investment loan"/>
    <s v="Energy"/>
    <n v="252"/>
    <m/>
    <m/>
    <s v="Dual-use"/>
    <n v="157.68"/>
    <n v="77.03"/>
    <n v="80.650000000000006"/>
    <m/>
    <m/>
    <s v="Climate Change Financing at ADB - 2023"/>
  </r>
  <r>
    <x v="0"/>
    <s v="Sovereign"/>
    <s v="Uttarakhand Climate Resilient Power System Development Project"/>
    <s v="51308-008"/>
    <d v="2023-12-13T00:00:00"/>
    <x v="1"/>
    <s v="India"/>
    <s v="Lower middle income"/>
    <s v="Grant cofinancing"/>
    <s v="Grant"/>
    <s v="Energy"/>
    <m/>
    <m/>
    <m/>
    <s v="Dual-use"/>
    <n v="2"/>
    <n v="1.8"/>
    <n v="0.2"/>
    <m/>
    <m/>
    <s v="Climate Change Financing at ADB - 2023"/>
  </r>
  <r>
    <x v="0"/>
    <s v="Sovereign"/>
    <s v="Himachal Pradesh Subtropical Horticulture, Irrigation, and Value Addition Project"/>
    <s v="53189-002"/>
    <d v="2023-06-08T00:00:00"/>
    <x v="1"/>
    <s v="India"/>
    <s v="Lower middle income"/>
    <s v="Loan"/>
    <s v="Investment loan"/>
    <s v="Agriculture, natural resources and rural development"/>
    <n v="163.11000000000001"/>
    <m/>
    <m/>
    <s v="Dual-use"/>
    <n v="117.5"/>
    <n v="16.8"/>
    <n v="100.7"/>
    <m/>
    <m/>
    <s v="Climate Change Financing at ADB - 2023"/>
  </r>
  <r>
    <x v="0"/>
    <s v="Sovereign"/>
    <s v="Tripura Urban and Tourism Development Project"/>
    <s v="53276-002"/>
    <d v="2023-12-22T00:00:00"/>
    <x v="1"/>
    <s v="India"/>
    <s v="Lower middle income"/>
    <s v="Loan"/>
    <s v="Investment loan"/>
    <s v="Water and other urban infrastructure and services"/>
    <n v="125"/>
    <m/>
    <m/>
    <s v="Dual-use"/>
    <n v="14.139999999999999"/>
    <n v="1.95"/>
    <n v="12.19"/>
    <m/>
    <m/>
    <s v="Climate Change Financing at ADB - 2023"/>
  </r>
  <r>
    <x v="0"/>
    <s v="Sovereign"/>
    <s v="Tripura Urban and Tourism Development Project"/>
    <s v="53276-002"/>
    <d v="2023-12-22T00:00:00"/>
    <x v="1"/>
    <s v="India"/>
    <s v="Lower middle income"/>
    <s v="Loan"/>
    <s v="Investment loan"/>
    <s v="Transport"/>
    <m/>
    <m/>
    <m/>
    <s v="Dual-use"/>
    <n v="0.01"/>
    <m/>
    <n v="0.01"/>
    <m/>
    <m/>
    <s v="Climate Change Financing at ADB - 2023"/>
  </r>
  <r>
    <x v="0"/>
    <s v="Sovereign"/>
    <s v="Enhancing Connectivity and Sustainability in Bihar Roads Project"/>
    <s v="54364-001"/>
    <d v="2023-07-27T00:00:00"/>
    <x v="1"/>
    <s v="India"/>
    <s v="Lower middle income"/>
    <s v="Loan"/>
    <s v="Investment loan"/>
    <s v="Transport"/>
    <n v="451.6"/>
    <m/>
    <m/>
    <s v="Dual-use"/>
    <n v="74.150000000000006"/>
    <n v="2.7"/>
    <n v="71.45"/>
    <m/>
    <m/>
    <s v="Climate Change Financing at ADB - 2023"/>
  </r>
  <r>
    <x v="0"/>
    <s v="Sovereign"/>
    <s v="Industrial Corridor Development Program (Subprogram 2)"/>
    <s v="54465-002"/>
    <d v="2023-12-15T00:00:00"/>
    <x v="1"/>
    <s v="India"/>
    <s v="Lower middle income"/>
    <s v="Loan"/>
    <s v="Investment loan"/>
    <s v="Industry and trade"/>
    <n v="250"/>
    <m/>
    <m/>
    <s v="Dual-use"/>
    <n v="56.25"/>
    <n v="37.5"/>
    <n v="18.75"/>
    <m/>
    <m/>
    <s v="Climate Change Financing at ADB - 2023"/>
  </r>
  <r>
    <x v="0"/>
    <s v="Sovereign"/>
    <s v="Sustainable Urban Development and Service Delivery Program (Subprogram 2)"/>
    <s v="55054-002"/>
    <d v="2023-11-13T00:00:00"/>
    <x v="1"/>
    <s v="India"/>
    <s v="Lower middle income"/>
    <s v="Loan"/>
    <s v="Investment loan"/>
    <s v="Water and other urban infrastructure and services"/>
    <n v="400"/>
    <m/>
    <m/>
    <s v="Dual-use"/>
    <n v="117.94"/>
    <n v="21.57"/>
    <n v="96.37"/>
    <m/>
    <m/>
    <s v="Climate Change Financing at ADB - 2023"/>
  </r>
  <r>
    <x v="0"/>
    <s v="Nonsovereign"/>
    <s v="Administration of Equity Investment for Euler Motors Private Limited"/>
    <s v="55075-001"/>
    <d v="2023-10-13T00:00:00"/>
    <x v="1"/>
    <s v="India"/>
    <s v="Lower middle income"/>
    <s v="Equity Cofinancing"/>
    <s v="Equity "/>
    <s v="Transport"/>
    <m/>
    <m/>
    <m/>
    <s v="Mitigation"/>
    <n v="0.50024268999999999"/>
    <n v="0.50024268999999999"/>
    <m/>
    <m/>
    <m/>
    <s v="Climate Change Financing at ADB - 2023"/>
  </r>
  <r>
    <x v="0"/>
    <s v="Sovereign"/>
    <s v="Power Sector Reform Program (Subprogram 1)"/>
    <s v="55080-001"/>
    <d v="2023-12-15T00:00:00"/>
    <x v="1"/>
    <s v="India"/>
    <s v="Lower middle income"/>
    <s v="Loan"/>
    <s v="Investment loan"/>
    <s v="Energy"/>
    <n v="465.62"/>
    <m/>
    <m/>
    <s v="Dual-use"/>
    <n v="137.5"/>
    <n v="131.25"/>
    <n v="6.25"/>
    <m/>
    <m/>
    <s v="Climate Change Financing at ADB - 2023"/>
  </r>
  <r>
    <x v="0"/>
    <s v="Sovereign"/>
    <s v="Supporting Power Market Reforms for Renewable Energy Integration (Attached to Power Sector Reform Program (Subprogram 1) Loan 4401)"/>
    <s v="55080-001"/>
    <d v="2023-12-22T00:00:00"/>
    <x v="1"/>
    <s v="India"/>
    <s v="Lower middle income"/>
    <s v="Technical assistance"/>
    <s v="Grant"/>
    <s v="Energy"/>
    <m/>
    <m/>
    <m/>
    <s v="Dual-use"/>
    <n v="0.7"/>
    <n v="0.7"/>
    <m/>
    <m/>
    <m/>
    <s v="Climate Change Financing at ADB - 2023"/>
  </r>
  <r>
    <x v="0"/>
    <s v="Sovereign"/>
    <s v="Supporting Power Market Reforms for Renewable Energy Integration (Attached to Power Sector Reform Program (Subprogram 1) Loan 4401)"/>
    <s v="55080-001"/>
    <d v="2023-12-22T00:00:00"/>
    <x v="1"/>
    <s v="India"/>
    <s v="Lower middle income"/>
    <s v="Technical assistance"/>
    <s v="Grant"/>
    <s v="Agriculture, natural resources and rural development"/>
    <m/>
    <m/>
    <m/>
    <s v="Dual-use"/>
    <n v="0.1"/>
    <n v="0.05"/>
    <n v="0.05"/>
    <m/>
    <m/>
    <s v="Climate Change Financing at ADB - 2023"/>
  </r>
  <r>
    <x v="0"/>
    <s v="Sovereign"/>
    <s v="Supporting Power Market Reforms for Renewable Energy Integration (Attached to Power Sector Reform Program (Subprogram 1) Loan 4401)"/>
    <s v="55080-001"/>
    <d v="2023-12-22T00:00:00"/>
    <x v="1"/>
    <s v="India"/>
    <s v="Lower middle income"/>
    <s v="Technical assistance cofinancing"/>
    <s v="Grant"/>
    <s v="Agriculture, natural resources and rural development"/>
    <m/>
    <m/>
    <m/>
    <s v="Dual-use"/>
    <n v="0.05"/>
    <n v="2.5000000000000001E-2"/>
    <n v="2.5000000000000001E-2"/>
    <m/>
    <m/>
    <s v="Climate Change Financing at ADB - 2023"/>
  </r>
  <r>
    <x v="0"/>
    <s v="Sovereign"/>
    <s v="Supporting Power Market Reforms for Renewable Energy Integration (Attached to Power Sector Reform Program (Subprogram 1) Loan 4401)"/>
    <s v="55080-001"/>
    <d v="2023-12-22T00:00:00"/>
    <x v="1"/>
    <s v="India"/>
    <s v="Lower middle income"/>
    <s v="Technical assistance cofinancing"/>
    <s v="Grant"/>
    <s v="Energy"/>
    <m/>
    <m/>
    <m/>
    <s v="Dual-use"/>
    <n v="0.35"/>
    <n v="0.35"/>
    <m/>
    <m/>
    <m/>
    <s v="Climate Change Financing at ADB - 2023"/>
  </r>
  <r>
    <x v="0"/>
    <s v="Sovereign"/>
    <s v="Supporting India’s Energy Transition Through Carbon Capture, Utilization and Storage and Low-Carbon Technologies"/>
    <s v="55196-001"/>
    <d v="2023-12-15T00:00:00"/>
    <x v="1"/>
    <s v="India"/>
    <s v="Lower middle income"/>
    <s v="Technical assistance cofinancing"/>
    <s v="Grant"/>
    <s v="Energy"/>
    <n v="2"/>
    <m/>
    <m/>
    <s v="Mitigation"/>
    <n v="2"/>
    <n v="2"/>
    <m/>
    <m/>
    <m/>
    <s v="Climate Change Financing at ADB - 2023"/>
  </r>
  <r>
    <x v="0"/>
    <s v="Nonsovereign"/>
    <s v="Administration of Equity Investment in Satsure Analytics India Private Limited"/>
    <s v="55335-001"/>
    <d v="2023-03-16T00:00:00"/>
    <x v="1"/>
    <s v="India"/>
    <s v="Lower middle income"/>
    <s v="Equity Cofinancing"/>
    <s v="Equity "/>
    <s v="Finance"/>
    <m/>
    <m/>
    <m/>
    <s v="Adaptation"/>
    <n v="3.3000000000000002E-2"/>
    <m/>
    <n v="3.3000000000000002E-2"/>
    <m/>
    <m/>
    <s v="Climate Change Financing at ADB - 2023"/>
  </r>
  <r>
    <x v="0"/>
    <s v="Nonsovereign"/>
    <s v="Administration of Equity Investment in Satsure Analytics India Private Limited"/>
    <s v="55335-001"/>
    <d v="2023-10-06T00:00:00"/>
    <x v="1"/>
    <s v="India"/>
    <s v="Lower middle income"/>
    <s v="Equity Cofinancing"/>
    <s v="Equity "/>
    <s v="Finance"/>
    <m/>
    <m/>
    <m/>
    <s v="Adaptation"/>
    <n v="0.52100000000000002"/>
    <m/>
    <n v="0.52100000000000002"/>
    <m/>
    <m/>
    <s v="Climate Change Financing at ADB - 2023"/>
  </r>
  <r>
    <x v="0"/>
    <s v="Sovereign"/>
    <s v="Strengthening Transit-Oriented Development for Urban Transformation in Indian Cities"/>
    <s v="56090-001"/>
    <d v="2023-10-04T00:00:00"/>
    <x v="1"/>
    <s v="India"/>
    <s v="Lower middle income"/>
    <s v="Technical assistance cofinancing"/>
    <s v="Grant"/>
    <s v="Water and other urban infrastructure and services"/>
    <n v="2.5"/>
    <m/>
    <m/>
    <s v="Dual-use"/>
    <n v="1.35"/>
    <n v="1.05"/>
    <n v="0.3"/>
    <m/>
    <m/>
    <s v="Climate Change Financing at ADB - 2023"/>
  </r>
  <r>
    <x v="0"/>
    <s v="Nonsovereign"/>
    <s v="FPL Tamil Nadu Open Access Solar Project"/>
    <s v="56116-001"/>
    <d v="2023-08-23T00:00:00"/>
    <x v="1"/>
    <s v="India"/>
    <s v="Lower middle income"/>
    <s v="Loan"/>
    <s v="Investment loan"/>
    <s v="Energy"/>
    <m/>
    <m/>
    <m/>
    <s v="Mitigation"/>
    <n v="14.651090119999999"/>
    <n v="14.651090119999999"/>
    <m/>
    <m/>
    <m/>
    <s v="Climate Change Financing at ADB - 2023"/>
  </r>
  <r>
    <x v="0"/>
    <s v="Nonsovereign"/>
    <s v="Delhi Power Distribution Project"/>
    <s v="56145-001"/>
    <d v="2023-03-23T00:00:00"/>
    <x v="1"/>
    <s v="India"/>
    <s v="Lower middle income"/>
    <s v="Grant cofinancing"/>
    <s v="Grant"/>
    <s v="Energy"/>
    <m/>
    <m/>
    <m/>
    <s v="Mitigation"/>
    <n v="2"/>
    <n v="2"/>
    <m/>
    <m/>
    <m/>
    <s v="Climate Change Financing at ADB - 2023"/>
  </r>
  <r>
    <x v="0"/>
    <s v="Nonsovereign"/>
    <s v="Investment in True North (GIFT) Fund VII"/>
    <s v="56161-001"/>
    <d v="2023-07-07T00:00:00"/>
    <x v="1"/>
    <s v="India"/>
    <s v="Lower middle income"/>
    <s v="Equity"/>
    <s v="Equity"/>
    <s v="Finance"/>
    <n v="800"/>
    <m/>
    <m/>
    <s v="Mitigation"/>
    <n v="2.77"/>
    <n v="2.77"/>
    <m/>
    <m/>
    <m/>
    <s v="Climate Change Financing at ADB - 2023"/>
  </r>
  <r>
    <x v="0"/>
    <s v="Nonsovereign"/>
    <s v="Cygnus Affordable Hospitals Project"/>
    <s v="56237-001"/>
    <d v="2023-12-28T00:00:00"/>
    <x v="1"/>
    <s v="India"/>
    <s v="Lower middle income"/>
    <s v="Loan"/>
    <s v="Investment loan"/>
    <s v="Health"/>
    <n v="30"/>
    <m/>
    <m/>
    <s v="Mitigation"/>
    <n v="1"/>
    <n v="1"/>
    <m/>
    <m/>
    <m/>
    <s v="Climate Change Financing at ADB - 2023"/>
  </r>
  <r>
    <x v="0"/>
    <s v="Nonsovereign"/>
    <s v="Nhava Sheva Container Terminal Financing Project"/>
    <s v="56272-001"/>
    <d v="2023-01-20T00:00:00"/>
    <x v="1"/>
    <s v="India"/>
    <s v="Lower middle income"/>
    <s v="Loan"/>
    <s v="Investment loan"/>
    <s v="Transport"/>
    <n v="187.1"/>
    <m/>
    <m/>
    <s v="Mitigation"/>
    <n v="40"/>
    <n v="40"/>
    <m/>
    <m/>
    <m/>
    <s v="Climate Change Financing at ADB - 2023"/>
  </r>
  <r>
    <x v="0"/>
    <s v="Nonsovereign"/>
    <s v="Nhava Sheva Container Terminal Financing Project"/>
    <s v="56272-001"/>
    <d v="2023-01-20T00:00:00"/>
    <x v="1"/>
    <s v="India"/>
    <s v="Lower middle income"/>
    <s v="Loan cofinancing"/>
    <s v="Investment loan"/>
    <s v="Transport"/>
    <m/>
    <m/>
    <m/>
    <s v="Mitigation"/>
    <n v="45.4"/>
    <n v="45.4"/>
    <m/>
    <m/>
    <m/>
    <s v="Climate Change Financing at ADB - 2023"/>
  </r>
  <r>
    <x v="0"/>
    <s v="Nonsovereign"/>
    <s v="SAEL Biomass Energy Project"/>
    <s v="56276-001"/>
    <d v="2023-03-22T00:00:00"/>
    <x v="1"/>
    <s v="India"/>
    <s v="Lower middle income"/>
    <s v="Loan"/>
    <s v="Investment loan"/>
    <s v="Energy"/>
    <n v="121.5"/>
    <m/>
    <m/>
    <s v="Dual-use"/>
    <n v="18.380081177681401"/>
    <n v="16.5255309876814"/>
    <n v="1.8545501900000001"/>
    <m/>
    <m/>
    <s v="Climate Change Financing at ADB - 2023"/>
  </r>
  <r>
    <x v="0"/>
    <s v="Nonsovereign"/>
    <s v="SAEL Biomass Energy Project"/>
    <s v="56276-001"/>
    <d v="2023-03-22T00:00:00"/>
    <x v="1"/>
    <s v="India"/>
    <s v="Lower middle income"/>
    <s v="Loan"/>
    <s v="Investment loan"/>
    <s v="Energy"/>
    <m/>
    <m/>
    <m/>
    <s v="Dual-use"/>
    <n v="18.414006179195898"/>
    <n v="16.556032959195896"/>
    <n v="1.8579732200000001"/>
    <m/>
    <m/>
    <s v="Climate Change Financing at ADB - 2023"/>
  </r>
  <r>
    <x v="0"/>
    <s v="Nonsovereign"/>
    <s v="SAEL Biomass Energy Project"/>
    <s v="56276-001"/>
    <d v="2023-03-22T00:00:00"/>
    <x v="1"/>
    <s v="India"/>
    <s v="Lower middle income"/>
    <s v="Loan"/>
    <s v="Investment loan"/>
    <s v="Energy"/>
    <m/>
    <m/>
    <m/>
    <s v="Dual-use"/>
    <n v="18.414006179195898"/>
    <n v="16.556032959195896"/>
    <n v="1.8579732200000001"/>
    <m/>
    <m/>
    <s v="Climate Change Financing at ADB - 2023"/>
  </r>
  <r>
    <x v="0"/>
    <s v="Nonsovereign"/>
    <s v="SAEL Biomass Energy Project"/>
    <s v="56276-001"/>
    <d v="2023-03-22T00:00:00"/>
    <x v="1"/>
    <s v="India"/>
    <s v="Lower middle income"/>
    <s v="Loan"/>
    <s v="Investment loan"/>
    <s v="Energy"/>
    <m/>
    <m/>
    <m/>
    <s v="Dual-use"/>
    <n v="18.414006179195898"/>
    <n v="16.556032959195896"/>
    <n v="1.8579732200000001"/>
    <m/>
    <m/>
    <s v="Climate Change Financing at ADB - 2023"/>
  </r>
  <r>
    <x v="0"/>
    <s v="Nonsovereign"/>
    <s v="SAEL Biomass Energy Project"/>
    <s v="56276-001"/>
    <d v="2023-03-22T00:00:00"/>
    <x v="1"/>
    <s v="India"/>
    <s v="Lower middle income"/>
    <s v="Loan"/>
    <s v="Investment loan"/>
    <s v="Energy"/>
    <m/>
    <m/>
    <m/>
    <s v="Dual-use"/>
    <n v="17.737929363299703"/>
    <n v="15.948172293299702"/>
    <n v="1.7897570700000001"/>
    <m/>
    <m/>
    <s v="Climate Change Financing at ADB - 2023"/>
  </r>
  <r>
    <x v="0"/>
    <s v="Nonsovereign"/>
    <s v="Greenway Carbon Credits Gender Finance Project"/>
    <s v="56293-001"/>
    <d v="2023-10-27T00:00:00"/>
    <x v="1"/>
    <s v="India"/>
    <s v="Lower middle income"/>
    <s v="Loan"/>
    <s v="Investment loan"/>
    <s v="Energy"/>
    <n v="38.1"/>
    <m/>
    <m/>
    <s v="Mitigation"/>
    <n v="6.5"/>
    <n v="6.5"/>
    <m/>
    <m/>
    <m/>
    <s v="Climate Change Financing at ADB - 2023"/>
  </r>
  <r>
    <x v="0"/>
    <s v="Nonsovereign"/>
    <s v="Greenway Carbon Credits Gender Finance Project"/>
    <s v="56293-001"/>
    <d v="2023-10-27T00:00:00"/>
    <x v="1"/>
    <s v="India"/>
    <s v="Lower middle income"/>
    <s v="Grant cofinancing"/>
    <s v="Grant"/>
    <s v="Energy"/>
    <m/>
    <m/>
    <m/>
    <s v="Mitigation"/>
    <n v="3.25"/>
    <n v="3.25"/>
    <m/>
    <m/>
    <m/>
    <s v="Climate Change Financing at ADB - 2023"/>
  </r>
  <r>
    <x v="0"/>
    <s v="Sovereign"/>
    <s v="Enhancing Connectivity and Resilience of the Madhya Pradesh Road Network Project"/>
    <s v="56364-001"/>
    <d v="2023-12-05T00:00:00"/>
    <x v="1"/>
    <s v="India"/>
    <s v="Lower middle income"/>
    <s v="Loan"/>
    <s v="Investment loan"/>
    <s v="Transport"/>
    <n v="327.85"/>
    <m/>
    <m/>
    <s v="Dual-use"/>
    <n v="37.96"/>
    <n v="11.39"/>
    <n v="26.57"/>
    <m/>
    <m/>
    <s v="Climate Change Financing at ADB - 2023"/>
  </r>
  <r>
    <x v="0"/>
    <s v="Sovereign"/>
    <s v="Decarbonizing Transport in India by Increasing Modal Share of Railways in Passenger and Freight Traffic"/>
    <s v="57027-001"/>
    <d v="2023-12-28T00:00:00"/>
    <x v="1"/>
    <s v="India"/>
    <s v="Lower middle income"/>
    <s v="Technical assistance"/>
    <s v="Grant"/>
    <s v="Transport"/>
    <n v="1"/>
    <m/>
    <m/>
    <s v="Mitigation"/>
    <n v="1"/>
    <n v="1"/>
    <m/>
    <m/>
    <m/>
    <s v="Climate Change Financing at ADB - 2023"/>
  </r>
  <r>
    <x v="0"/>
    <s v="Nonsovereign"/>
    <s v="SAEL Gujarat Solar Power Project"/>
    <s v="57191-001"/>
    <d v="2023-12-22T00:00:00"/>
    <x v="1"/>
    <s v="India"/>
    <s v="Lower middle income"/>
    <s v="Loan"/>
    <s v="Investment loan"/>
    <s v="Energy"/>
    <n v="303.37299999999999"/>
    <m/>
    <m/>
    <s v="Mitigation"/>
    <n v="147.12499800000001"/>
    <n v="147.12499800000001"/>
    <m/>
    <m/>
    <m/>
    <s v="Climate Change Financing at ADB - 2023"/>
  </r>
  <r>
    <x v="0"/>
    <s v="Sovereign"/>
    <s v="Preparing the Nagaland Hydro Power Development Project"/>
    <s v="57203-001"/>
    <d v="2023-10-09T00:00:00"/>
    <x v="1"/>
    <s v="India"/>
    <s v="Lower middle income"/>
    <s v="Technical assistance"/>
    <s v="Grant"/>
    <s v="Energy"/>
    <n v="0.22500000000000001"/>
    <m/>
    <m/>
    <s v="Dual-use"/>
    <n v="0.22500000000000001"/>
    <n v="0.1125"/>
    <n v="0.1125"/>
    <m/>
    <m/>
    <s v="Climate Change Financing at ADB - 2023"/>
  </r>
  <r>
    <x v="0"/>
    <s v="Nonsovereign"/>
    <s v="UGRO Capital Supporting Digital and Innovative Micro, Small, and Medium-Sized Enterprises Financing Project"/>
    <s v="57241-001"/>
    <d v="2023-12-27T00:00:00"/>
    <x v="1"/>
    <s v="India"/>
    <s v="Lower middle income"/>
    <s v="Loan"/>
    <s v="Investment loan"/>
    <s v="Finance"/>
    <n v="30"/>
    <m/>
    <m/>
    <s v="Mitigation"/>
    <n v="7.5"/>
    <n v="7.5"/>
    <m/>
    <m/>
    <m/>
    <s v="Climate Change Financing at ADB - 2023"/>
  </r>
  <r>
    <x v="0"/>
    <s v="Nonsovereign"/>
    <s v="Administration of Equity Investment in Revfin Services Private Limited"/>
    <s v="57281-001"/>
    <d v="2023-12-13T00:00:00"/>
    <x v="1"/>
    <s v="India"/>
    <s v="Lower middle income"/>
    <s v="Equity Cofinancing"/>
    <s v="Equity "/>
    <s v="Finance"/>
    <n v="4"/>
    <m/>
    <m/>
    <s v="Mitigation"/>
    <n v="2.4026700000000001"/>
    <n v="2.4026700000000001"/>
    <m/>
    <m/>
    <m/>
    <s v="Climate Change Financing at ADB - 2023"/>
  </r>
  <r>
    <x v="0"/>
    <s v="Sovereign"/>
    <s v="Supporting Coastal Climate Resilience in Karnataka and Kerala States"/>
    <s v="57333-001"/>
    <d v="2023-12-20T00:00:00"/>
    <x v="1"/>
    <s v="India"/>
    <s v="Lower middle income"/>
    <s v="Technical assistance"/>
    <s v="Grant"/>
    <s v="Agriculture, natural resources and rural development"/>
    <n v="0.22500000000000001"/>
    <m/>
    <m/>
    <s v="Adaptation"/>
    <n v="0.22500000000000001"/>
    <m/>
    <n v="0.22500000000000001"/>
    <m/>
    <m/>
    <s v="Climate Change Financing at ADB - 2023"/>
  </r>
  <r>
    <x v="0"/>
    <s v="Sovereign"/>
    <s v="Supporting West Bengal State for Climate Resilience"/>
    <s v="57334-001"/>
    <d v="2023-12-21T00:00:00"/>
    <x v="1"/>
    <s v="India"/>
    <s v="Lower middle income"/>
    <s v="Technical assistance"/>
    <s v="Grant"/>
    <s v="Agriculture, natural resources and rural development"/>
    <n v="0.22500000000000001"/>
    <m/>
    <m/>
    <s v="Adaptation"/>
    <n v="0.22500000000000001"/>
    <m/>
    <n v="0.22500000000000001"/>
    <m/>
    <m/>
    <s v="Climate Change Financing at ADB - 2023"/>
  </r>
  <r>
    <x v="0"/>
    <s v="Sovereign"/>
    <s v="Flood Management in North Java Project"/>
    <s v="51157-001"/>
    <d v="2023-12-14T00:00:00"/>
    <x v="1"/>
    <s v="Indonesia"/>
    <s v="Upper middle income"/>
    <s v="Loan"/>
    <s v="Investment loan"/>
    <s v="Agriculture, natural resources and rural development"/>
    <n v="320.9242855"/>
    <m/>
    <m/>
    <s v="Adaptation"/>
    <n v="240"/>
    <m/>
    <n v="240"/>
    <m/>
    <m/>
    <s v="Climate Change Financing at ADB - 2023"/>
  </r>
  <r>
    <x v="0"/>
    <s v="Sovereign"/>
    <s v="Flood Management in North Java Project"/>
    <s v="51157-001"/>
    <d v="2023-12-14T00:00:00"/>
    <x v="1"/>
    <s v="Indonesia"/>
    <s v="Upper middle income"/>
    <s v="Loan cofinancing"/>
    <s v="Investment loan"/>
    <s v="Agriculture, natural resources and rural development"/>
    <m/>
    <m/>
    <m/>
    <s v="Adaptation"/>
    <n v="10"/>
    <m/>
    <n v="10"/>
    <m/>
    <m/>
    <s v="Climate Change Financing at ADB - 2023"/>
  </r>
  <r>
    <x v="0"/>
    <s v="Sovereign"/>
    <s v="Support to the Preparation of Citywide Inclusive Sanitation Project (Subproject 9)"/>
    <s v="52152-011"/>
    <d v="2023-07-26T00:00:00"/>
    <x v="1"/>
    <s v="Indonesia"/>
    <s v="Upper middle income"/>
    <s v="Technical assistance cofinancing"/>
    <s v="Grant"/>
    <s v="Water and other urban infrastructure and services"/>
    <n v="0.5"/>
    <m/>
    <m/>
    <s v="Dual-use"/>
    <n v="8.7999999999999995E-2"/>
    <n v="0.03"/>
    <n v="5.8000000000000003E-2"/>
    <m/>
    <m/>
    <s v="Climate Change Financing at ADB - 2023"/>
  </r>
  <r>
    <x v="0"/>
    <s v="Sovereign"/>
    <s v="Geothermal Power Generation Project (Additional Financing)"/>
    <s v="52282-002"/>
    <d v="2023-07-17T00:00:00"/>
    <x v="1"/>
    <s v="Indonesia"/>
    <s v="Upper middle income"/>
    <s v="Grant cofinancing"/>
    <s v="Grant"/>
    <s v="Energy"/>
    <n v="10"/>
    <m/>
    <m/>
    <s v="Mitigation"/>
    <n v="10"/>
    <n v="10"/>
    <m/>
    <m/>
    <m/>
    <s v="Climate Change Financing at ADB - 2023"/>
  </r>
  <r>
    <x v="0"/>
    <s v="Sovereign"/>
    <s v="Competitiveness, Industrial Modernization and Trade Acceleration Subprogram 2"/>
    <s v="53211-002"/>
    <d v="2023-10-06T00:00:00"/>
    <x v="1"/>
    <s v="Indonesia"/>
    <s v="Upper middle income"/>
    <s v="Loan"/>
    <s v="Investment loan"/>
    <s v="Public sector management"/>
    <n v="1000"/>
    <m/>
    <m/>
    <s v="Dual-use"/>
    <n v="85.625"/>
    <n v="75.625"/>
    <n v="10"/>
    <m/>
    <m/>
    <s v="Climate Change Financing at ADB - 2023"/>
  </r>
  <r>
    <x v="0"/>
    <s v="Sovereign"/>
    <s v="Competitiveness, Industrial Modernization and Trade Acceleration Subprogram 2"/>
    <s v="53211-002"/>
    <d v="2023-10-06T00:00:00"/>
    <x v="1"/>
    <s v="Indonesia"/>
    <s v="Upper middle income"/>
    <s v="Loan"/>
    <s v="Investment loan"/>
    <s v="Industry and trade"/>
    <m/>
    <m/>
    <m/>
    <s v="Dual-use"/>
    <n v="85.625"/>
    <n v="75.625"/>
    <n v="10"/>
    <m/>
    <m/>
    <s v="Climate Change Financing at ADB - 2023"/>
  </r>
  <r>
    <x v="0"/>
    <s v="Sovereign"/>
    <s v="Supporting Essential Health Actions and Transformation Program"/>
    <s v="54224-001"/>
    <d v="2023-11-22T00:00:00"/>
    <x v="1"/>
    <s v="Indonesia"/>
    <s v="Upper middle income"/>
    <s v="Loan"/>
    <s v="Investment loan"/>
    <s v="Health"/>
    <n v="1923"/>
    <m/>
    <m/>
    <s v="Dual-use"/>
    <n v="61.101483999999999"/>
    <n v="48.851370000000003"/>
    <n v="12.250114"/>
    <m/>
    <m/>
    <s v="Climate Change Financing at ADB - 2023"/>
  </r>
  <r>
    <x v="0"/>
    <s v="Sovereign"/>
    <s v="Primary Healthcare and Public Health Laboratories Upgrading and Strengthening Project"/>
    <s v="54224-002"/>
    <d v="2023-12-29T00:00:00"/>
    <x v="1"/>
    <s v="Indonesia"/>
    <s v="Upper middle income"/>
    <s v="Loan"/>
    <s v="Investment loan"/>
    <s v="Health"/>
    <n v="2404.96"/>
    <m/>
    <m/>
    <s v="Dual-use"/>
    <n v="337.21999999999997"/>
    <n v="272.2"/>
    <n v="65.02"/>
    <m/>
    <m/>
    <s v="Climate Change Financing at ADB - 2023"/>
  </r>
  <r>
    <x v="0"/>
    <s v="Sovereign"/>
    <s v="Horticulture Development in Dryland Areas Sector Project"/>
    <s v="54256-001"/>
    <d v="2023-10-20T00:00:00"/>
    <x v="1"/>
    <s v="Indonesia"/>
    <s v="Upper middle income"/>
    <s v="Loan"/>
    <s v="Investment loan"/>
    <s v="Agriculture, natural resources and rural development"/>
    <n v="139.75425899999999"/>
    <m/>
    <m/>
    <s v="Adaptation"/>
    <n v="29.165199999999999"/>
    <m/>
    <n v="29.165199999999999"/>
    <m/>
    <m/>
    <s v="Climate Change Financing at ADB - 2023"/>
  </r>
  <r>
    <x v="0"/>
    <s v="Sovereign"/>
    <s v="Horticulture Development in Dryland Areas Sector Project"/>
    <s v="54256-001"/>
    <d v="2023-10-20T00:00:00"/>
    <x v="1"/>
    <s v="Indonesia"/>
    <s v="Upper middle income"/>
    <s v="Loan cofinancing"/>
    <s v="Investment loan"/>
    <s v="Agriculture, natural resources and rural development"/>
    <m/>
    <m/>
    <m/>
    <s v="Adaptation"/>
    <n v="13.7248"/>
    <m/>
    <n v="13.7248"/>
    <m/>
    <m/>
    <s v="Climate Change Financing at ADB - 2023"/>
  </r>
  <r>
    <x v="0"/>
    <s v="Sovereign"/>
    <s v="Boosting Productivity Through Human Capital Development Program, Subprogram 2"/>
    <s v="54461-002"/>
    <d v="2023-12-14T00:00:00"/>
    <x v="1"/>
    <s v="Indonesia"/>
    <s v="Upper middle income"/>
    <s v="Loan"/>
    <s v="Investment loan"/>
    <s v="Public sector management"/>
    <n v="1000"/>
    <m/>
    <m/>
    <s v="Dual-use"/>
    <n v="116.64"/>
    <n v="99.98"/>
    <n v="16.66"/>
    <m/>
    <m/>
    <s v="Climate Change Financing at ADB - 2023"/>
  </r>
  <r>
    <x v="0"/>
    <s v="Sovereign"/>
    <s v="Boosting Productivity Through Human Capital Development Program, Subprogram 2"/>
    <s v="54461-002"/>
    <d v="2023-12-14T00:00:00"/>
    <x v="1"/>
    <s v="Indonesia"/>
    <s v="Upper middle income"/>
    <s v="Loan cofinancing"/>
    <s v="Investment loan"/>
    <s v="Public sector management"/>
    <m/>
    <m/>
    <m/>
    <s v="Dual-use"/>
    <n v="0"/>
    <m/>
    <m/>
    <m/>
    <m/>
    <s v="Climate Change Financing at ADB - 2023"/>
  </r>
  <r>
    <x v="0"/>
    <s v="Nonsovereign"/>
    <s v="Alba Blue Loan for Recycling"/>
    <s v="56207-001"/>
    <d v="2023-06-06T00:00:00"/>
    <x v="1"/>
    <s v="Indonesia"/>
    <s v="Upper middle income"/>
    <s v="Loan"/>
    <s v="Investment loan"/>
    <s v="Water and other urban infrastructure and services"/>
    <n v="63.27"/>
    <m/>
    <m/>
    <s v="Mitigation"/>
    <n v="22.1"/>
    <n v="22.1"/>
    <m/>
    <m/>
    <m/>
    <s v="Climate Change Financing at ADB - 2023"/>
  </r>
  <r>
    <x v="0"/>
    <s v="Nonsovereign"/>
    <s v="Alba Blue Loan for Recycling"/>
    <s v="56207-001"/>
    <d v="2023-06-06T00:00:00"/>
    <x v="1"/>
    <s v="Indonesia"/>
    <s v="Upper middle income"/>
    <s v="Loan cofinancing"/>
    <s v="Investment loan"/>
    <s v="Water and other urban infrastructure and services"/>
    <m/>
    <m/>
    <m/>
    <s v="Mitigation"/>
    <n v="22.1"/>
    <n v="22.1"/>
    <m/>
    <m/>
    <m/>
    <s v="Climate Change Financing at ADB - 2023"/>
  </r>
  <r>
    <x v="0"/>
    <s v="Nonsovereign"/>
    <s v="DSNG Climate-Resilient Community-Based Agroforestry Value Chain Project"/>
    <s v="56221-001"/>
    <d v="2023-01-26T00:00:00"/>
    <x v="1"/>
    <s v="Indonesia"/>
    <s v="Upper middle income"/>
    <s v="Loan"/>
    <s v="Investment loan"/>
    <s v="Agriculture, natural resources and rural development"/>
    <n v="17.2"/>
    <m/>
    <m/>
    <s v="Dual-use"/>
    <n v="15"/>
    <n v="0.3"/>
    <n v="14.7"/>
    <m/>
    <m/>
    <s v="Climate Change Financing at ADB - 2023"/>
  </r>
  <r>
    <x v="0"/>
    <s v="Sovereign"/>
    <s v="Institutional and Capacity Building Support for the Just Energy Transition Partnership Secretariat"/>
    <s v="57050-001"/>
    <d v="2023-07-26T00:00:00"/>
    <x v="1"/>
    <s v="Indonesia"/>
    <s v="Upper middle income"/>
    <s v="Technical assistance cofinancing"/>
    <s v="Grant"/>
    <s v="Energy"/>
    <n v="2"/>
    <m/>
    <m/>
    <s v="Mitigation"/>
    <n v="2"/>
    <n v="2"/>
    <m/>
    <m/>
    <m/>
    <s v="Climate Change Financing at ADB - 2023"/>
  </r>
  <r>
    <x v="0"/>
    <s v="Sovereign"/>
    <s v="Building Capacity for Low-Carbon Power Infrastructure Development"/>
    <s v="57229-001"/>
    <d v="2023-12-12T00:00:00"/>
    <x v="1"/>
    <s v="Indonesia"/>
    <s v="Upper middle income"/>
    <s v="Technical assistance"/>
    <s v="Grant"/>
    <s v="Energy"/>
    <n v="3.4"/>
    <m/>
    <m/>
    <s v="Mitigation"/>
    <n v="1"/>
    <n v="1"/>
    <m/>
    <m/>
    <m/>
    <s v="Climate Change Financing at ADB - 2023"/>
  </r>
  <r>
    <x v="0"/>
    <s v="Sovereign"/>
    <s v="Building Capacity for Low-Carbon Power Infrastructure Development"/>
    <s v="57229-001"/>
    <d v="2023-12-12T00:00:00"/>
    <x v="1"/>
    <s v="Indonesia"/>
    <s v="Upper middle income"/>
    <s v="Technical assistance cofinancing"/>
    <s v="Grant"/>
    <s v="Energy"/>
    <m/>
    <m/>
    <m/>
    <s v="Mitigation"/>
    <n v="1"/>
    <n v="1"/>
    <m/>
    <m/>
    <m/>
    <s v="Climate Change Financing at ADB - 2023"/>
  </r>
  <r>
    <x v="0"/>
    <s v="Sovereign"/>
    <s v="Building Capacity for Low-Carbon Power Infrastructure Development"/>
    <s v="57229-001"/>
    <d v="2023-12-12T00:00:00"/>
    <x v="1"/>
    <s v="Indonesia"/>
    <s v="Upper middle income"/>
    <s v="Technical assistance cofinancing"/>
    <s v="Grant"/>
    <s v="Energy"/>
    <m/>
    <m/>
    <m/>
    <s v="Mitigation"/>
    <n v="1"/>
    <n v="1"/>
    <m/>
    <m/>
    <m/>
    <s v="Climate Change Financing at ADB - 2023"/>
  </r>
  <r>
    <x v="0"/>
    <s v="Sovereign"/>
    <s v="Building Capacity for Low-Carbon Power Infrastructure Development"/>
    <s v="57229-001"/>
    <d v="2023-12-12T00:00:00"/>
    <x v="1"/>
    <s v="Indonesia"/>
    <s v="Upper middle income"/>
    <s v="Technical assistance cofinancing"/>
    <s v="Grant"/>
    <s v="Energy"/>
    <m/>
    <m/>
    <m/>
    <s v="Mitigation"/>
    <n v="0.2"/>
    <n v="0.2"/>
    <m/>
    <m/>
    <m/>
    <s v="Climate Change Financing at ADB - 2023"/>
  </r>
  <r>
    <x v="0"/>
    <s v="Sovereign"/>
    <s v="Building Capacity for Low-Carbon Power Infrastructure Development"/>
    <s v="57229-001"/>
    <d v="2023-12-12T00:00:00"/>
    <x v="1"/>
    <s v="Indonesia"/>
    <s v="Upper middle income"/>
    <s v="Technical assistance cofinancing"/>
    <s v="Grant"/>
    <s v="Energy"/>
    <m/>
    <m/>
    <m/>
    <s v="Mitigation"/>
    <n v="0.2"/>
    <n v="0.2"/>
    <m/>
    <m/>
    <m/>
    <s v="Climate Change Financing at ADB - 2023"/>
  </r>
  <r>
    <x v="0"/>
    <s v="Nonsovereign"/>
    <s v="Administration of Equity Investment in Chickin Pte. Ltd."/>
    <s v="57288-001"/>
    <d v="2023-12-20T00:00:00"/>
    <x v="1"/>
    <s v="Indonesia"/>
    <s v="Upper middle income"/>
    <s v="Equity Cofinancing"/>
    <s v="Equity "/>
    <s v="Agriculture, natural resources and rural development"/>
    <n v="4"/>
    <m/>
    <m/>
    <s v="Dual-use"/>
    <n v="1"/>
    <n v="0.5"/>
    <n v="0.5"/>
    <m/>
    <m/>
    <s v="Climate Change Financing at ADB - 2023"/>
  </r>
  <r>
    <x v="0"/>
    <s v="Sovereign"/>
    <s v="Supporting Development of Innovative Green Housing Finance"/>
    <s v="52312-005"/>
    <d v="2023-04-12T00:00:00"/>
    <x v="1"/>
    <s v="Kazakhstan"/>
    <s v="Upper middle income"/>
    <s v="Technical assistance"/>
    <s v="Grant"/>
    <s v="Finance"/>
    <n v="1.0169999999999999"/>
    <m/>
    <m/>
    <s v="Dual-use"/>
    <n v="0.71699999999999997"/>
    <n v="0.62737500000000002"/>
    <n v="8.9624999999999996E-2"/>
    <m/>
    <m/>
    <s v="Climate Change Financing at ADB - 2023"/>
  </r>
  <r>
    <x v="0"/>
    <s v="Sovereign"/>
    <s v="Supporting Development of Innovative Green Housing Finance"/>
    <s v="52312-005"/>
    <d v="2023-04-12T00:00:00"/>
    <x v="1"/>
    <s v="Kazakhstan"/>
    <s v="Upper middle income"/>
    <s v="Technical assistance cofinancing"/>
    <s v="Grant"/>
    <s v="Finance"/>
    <m/>
    <m/>
    <m/>
    <s v="Dual-use"/>
    <n v="0.3"/>
    <n v="0.26200000000000001"/>
    <n v="3.7999999999999999E-2"/>
    <m/>
    <m/>
    <s v="Climate Change Financing at ADB - 2023"/>
  </r>
  <r>
    <x v="0"/>
    <s v="Nonsovereign"/>
    <s v="ALES Energy Transition and Modernization Project"/>
    <s v="56169-001"/>
    <d v="2023-06-09T00:00:00"/>
    <x v="1"/>
    <s v="Kazakhstan"/>
    <s v="Upper middle income"/>
    <s v="Loan"/>
    <s v="Investment loan"/>
    <s v="Energy"/>
    <n v="866"/>
    <m/>
    <m/>
    <s v="Mitigation"/>
    <n v="141.24"/>
    <n v="141.24"/>
    <m/>
    <m/>
    <m/>
    <s v="Climate Change Financing at ADB - 2023"/>
  </r>
  <r>
    <x v="0"/>
    <s v="Sovereign"/>
    <s v="Climate-Resilient Health Infrastructure and Systems Project"/>
    <s v="55180-001"/>
    <d v="2023-12-14T00:00:00"/>
    <x v="1"/>
    <s v="Kiribati"/>
    <s v="Lower middle income"/>
    <s v="Grant"/>
    <s v="Grant"/>
    <s v="Health"/>
    <n v="29"/>
    <m/>
    <m/>
    <s v="Adaptation"/>
    <n v="19.97"/>
    <m/>
    <n v="19.97"/>
    <m/>
    <m/>
    <s v="Climate Change Financing at ADB - 2023"/>
  </r>
  <r>
    <x v="0"/>
    <s v="Sovereign"/>
    <s v="Pacific Disaster Resilience Program (Phase 4)"/>
    <s v="56138-001"/>
    <d v="2023-03-24T00:00:00"/>
    <x v="1"/>
    <s v="Kiribati"/>
    <s v="Lower middle income"/>
    <s v="Grant"/>
    <s v="Grant"/>
    <s v="Public sector management"/>
    <m/>
    <m/>
    <m/>
    <s v="Adaptation"/>
    <n v="2.4"/>
    <m/>
    <n v="2.4"/>
    <m/>
    <m/>
    <s v="Climate Change Financing at ADB - 2023"/>
  </r>
  <r>
    <x v="0"/>
    <s v="Sovereign"/>
    <s v="Sustainable and Inclusive Economic Recovery Program, Subprogram 1"/>
    <s v="56284-001"/>
    <d v="2023-11-24T00:00:00"/>
    <x v="1"/>
    <s v="Kiribati"/>
    <s v="Lower middle income"/>
    <s v="Grant"/>
    <s v="Grant"/>
    <s v="Public sector management"/>
    <n v="21.984149590000001"/>
    <m/>
    <m/>
    <s v="Dual-use"/>
    <n v="1.1100000000000001"/>
    <n v="0.27750000000000002"/>
    <n v="0.83250000000000002"/>
    <m/>
    <m/>
    <s v="Climate Change Financing at ADB - 2023"/>
  </r>
  <r>
    <x v="0"/>
    <s v="Sovereign"/>
    <s v="Climate-Resilient Agricultural Value Chain Development Project"/>
    <s v="51276-001"/>
    <d v="2023-12-13T00:00:00"/>
    <x v="1"/>
    <s v="Kyrgyz Republic"/>
    <s v="Lower middle income"/>
    <s v="Loan"/>
    <s v="Investment loan"/>
    <s v="Agriculture, natural resources and rural development"/>
    <n v="52.37"/>
    <m/>
    <m/>
    <s v="Dual-use"/>
    <n v="13.2"/>
    <n v="7.1"/>
    <n v="6.1"/>
    <m/>
    <m/>
    <s v="Climate Change Financing at ADB - 2023"/>
  </r>
  <r>
    <x v="0"/>
    <s v="Sovereign"/>
    <s v="Climate-Resilient Agricultural Value Chain Development Project"/>
    <s v="51276-001"/>
    <d v="2023-12-13T00:00:00"/>
    <x v="1"/>
    <s v="Kyrgyz Republic"/>
    <s v="Lower middle income"/>
    <s v="Grant"/>
    <s v="Grant"/>
    <s v="Agriculture, natural resources and rural development"/>
    <m/>
    <m/>
    <m/>
    <s v="Dual-use"/>
    <n v="13.2"/>
    <n v="7.1"/>
    <n v="6.1"/>
    <m/>
    <m/>
    <s v="Climate Change Financing at ADB - 2023"/>
  </r>
  <r>
    <x v="0"/>
    <s v="Sovereign"/>
    <s v="School Education Reform Sector Development Program"/>
    <s v="52337-001"/>
    <d v="2023-07-21T00:00:00"/>
    <x v="1"/>
    <s v="Kyrgyz Republic"/>
    <s v="Lower middle income"/>
    <s v="Loan"/>
    <s v="Investment loan"/>
    <s v="Education"/>
    <n v="42.8"/>
    <m/>
    <m/>
    <s v="Dual-use"/>
    <n v="0.38"/>
    <n v="0.38"/>
    <m/>
    <m/>
    <m/>
    <s v="Climate Change Financing at ADB - 2023"/>
  </r>
  <r>
    <x v="0"/>
    <s v="Sovereign"/>
    <s v="School Education Reform Sector Development Program"/>
    <s v="52337-001"/>
    <d v="2023-07-21T00:00:00"/>
    <x v="1"/>
    <s v="Kyrgyz Republic"/>
    <s v="Lower middle income"/>
    <s v="Grant"/>
    <s v="Grant"/>
    <s v="Education"/>
    <m/>
    <m/>
    <m/>
    <s v="Dual-use"/>
    <n v="0.15"/>
    <n v="2.5000000000000001E-2"/>
    <n v="0.125"/>
    <m/>
    <m/>
    <s v="Climate Change Financing at ADB - 2023"/>
  </r>
  <r>
    <x v="0"/>
    <s v="Sovereign"/>
    <s v="School Education Reform Sector Development Program"/>
    <s v="52337-001"/>
    <d v="2023-07-21T00:00:00"/>
    <x v="1"/>
    <s v="Kyrgyz Republic"/>
    <s v="Lower middle income"/>
    <s v="Grant"/>
    <s v="Grant"/>
    <s v="Education"/>
    <m/>
    <m/>
    <m/>
    <s v="Dual-use"/>
    <n v="0"/>
    <m/>
    <m/>
    <m/>
    <m/>
    <s v="Climate Change Financing at ADB - 2023"/>
  </r>
  <r>
    <x v="0"/>
    <s v="Sovereign"/>
    <s v="Kyrgyz Republic: Assessing Public–Private Partnership Opportunities"/>
    <s v="57045-001"/>
    <d v="2023-12-27T00:00:00"/>
    <x v="1"/>
    <s v="Kyrgyz Republic"/>
    <s v="Lower middle income"/>
    <s v="Technical assistance"/>
    <s v="Grant"/>
    <s v="Education"/>
    <n v="0.3"/>
    <m/>
    <m/>
    <s v="Dual-use"/>
    <n v="0.30000000000000004"/>
    <n v="0.16"/>
    <n v="0.14000000000000001"/>
    <m/>
    <m/>
    <s v="Climate Change Financing at ADB - 2023"/>
  </r>
  <r>
    <x v="0"/>
    <s v="Sovereign"/>
    <s v="Sustainable Rural Infrastructure and Watershed Management Sector Project - Additional Financing"/>
    <s v="50236-003"/>
    <d v="2023-12-12T00:00:00"/>
    <x v="1"/>
    <s v="Lao People's Democratic Republic"/>
    <s v="Lower middle income"/>
    <s v="Grant cofinancing"/>
    <s v="Grant"/>
    <s v="Agriculture, natural resources and rural development"/>
    <n v="14"/>
    <m/>
    <m/>
    <s v="Dual-use"/>
    <n v="6.5"/>
    <n v="4"/>
    <n v="2.5"/>
    <m/>
    <m/>
    <s v="Climate Change Financing at ADB - 2023"/>
  </r>
  <r>
    <x v="0"/>
    <s v="Sovereign"/>
    <s v="Improving the Quality of Health Care Project"/>
    <s v="53291-001"/>
    <d v="2023-10-20T00:00:00"/>
    <x v="1"/>
    <s v="Lao People's Democratic Republic"/>
    <s v="Lower middle income"/>
    <s v="Loan"/>
    <s v="Investment loan"/>
    <s v="Health"/>
    <n v="45"/>
    <m/>
    <m/>
    <s v="Dual-use"/>
    <n v="3.8"/>
    <n v="1.5"/>
    <n v="2.2999999999999998"/>
    <m/>
    <m/>
    <s v="Climate Change Financing at ADB - 2023"/>
  </r>
  <r>
    <x v="0"/>
    <s v="Nonsovereign"/>
    <s v="Monsoon Wind Power Project"/>
    <s v="55205-001"/>
    <d v="2023-02-25T00:00:00"/>
    <x v="1"/>
    <s v="Lao People's Democratic Republic"/>
    <s v="Lower middle income"/>
    <s v="Loan"/>
    <s v="Investment loan"/>
    <s v="Energy"/>
    <n v="958.4"/>
    <m/>
    <m/>
    <s v="Mitigation"/>
    <n v="100"/>
    <n v="100"/>
    <m/>
    <m/>
    <m/>
    <s v="Climate Change Financing at ADB - 2023"/>
  </r>
  <r>
    <x v="0"/>
    <s v="Nonsovereign"/>
    <s v="Monsoon Wind Power Project"/>
    <s v="55205-001"/>
    <d v="2023-02-25T00:00:00"/>
    <x v="1"/>
    <s v="Lao People's Democratic Republic"/>
    <s v="Lower middle income"/>
    <s v="Grant"/>
    <s v="Grant"/>
    <s v="Energy"/>
    <m/>
    <m/>
    <m/>
    <s v="Mitigation"/>
    <n v="10"/>
    <n v="10"/>
    <m/>
    <m/>
    <m/>
    <s v="Climate Change Financing at ADB - 2023"/>
  </r>
  <r>
    <x v="0"/>
    <s v="Nonsovereign"/>
    <s v="Monsoon Wind Power Project"/>
    <s v="55205-001"/>
    <d v="2023-02-25T00:00:00"/>
    <x v="1"/>
    <s v="Lao People's Democratic Republic"/>
    <s v="Lower middle income"/>
    <s v="Loan cofinancing"/>
    <s v="Investment loan"/>
    <s v="Energy"/>
    <m/>
    <m/>
    <m/>
    <s v="Mitigation"/>
    <n v="150"/>
    <n v="150"/>
    <m/>
    <m/>
    <m/>
    <s v="Climate Change Financing at ADB - 2023"/>
  </r>
  <r>
    <x v="0"/>
    <s v="Nonsovereign"/>
    <s v="Monsoon Wind Power Project"/>
    <s v="55205-001"/>
    <d v="2023-02-25T00:00:00"/>
    <x v="1"/>
    <s v="Lao People's Democratic Republic"/>
    <s v="Lower middle income"/>
    <s v="Loan cofinancing"/>
    <s v="Investment loan"/>
    <s v="Energy"/>
    <m/>
    <m/>
    <m/>
    <s v="Mitigation"/>
    <n v="10"/>
    <n v="10"/>
    <m/>
    <m/>
    <m/>
    <s v="Climate Change Financing at ADB - 2023"/>
  </r>
  <r>
    <x v="0"/>
    <s v="Nonsovereign"/>
    <s v="Monsoon Wind Power Project"/>
    <s v="55205-001"/>
    <d v="2023-02-25T00:00:00"/>
    <x v="1"/>
    <s v="Lao People's Democratic Republic"/>
    <s v="Lower middle income"/>
    <s v="Loan cofinancing"/>
    <s v="Investment loan"/>
    <s v="Energy"/>
    <m/>
    <m/>
    <m/>
    <s v="Mitigation"/>
    <n v="20"/>
    <n v="20"/>
    <m/>
    <m/>
    <m/>
    <s v="Climate Change Financing at ADB - 2023"/>
  </r>
  <r>
    <x v="0"/>
    <s v="Nonsovereign"/>
    <s v="Monsoon Wind Power Project"/>
    <s v="55205-001"/>
    <d v="2023-02-25T00:00:00"/>
    <x v="1"/>
    <s v="Lao People's Democratic Republic"/>
    <s v="Lower middle income"/>
    <s v="Loan cofinancing"/>
    <s v="Investment loan"/>
    <s v="Energy"/>
    <m/>
    <m/>
    <m/>
    <s v="Mitigation"/>
    <n v="20"/>
    <n v="20"/>
    <m/>
    <m/>
    <m/>
    <s v="Climate Change Financing at ADB - 2023"/>
  </r>
  <r>
    <x v="0"/>
    <s v="Sovereign"/>
    <s v="Project concept notes preparation"/>
    <s v="CCFLDC00066"/>
    <d v="2023-12-18T00:00:00"/>
    <x v="1"/>
    <s v="Lao People's Democratic Republic"/>
    <s v="Lower middle income"/>
    <s v="Other"/>
    <s v="Other instruments"/>
    <s v="Agriculture, natural resources and rural development"/>
    <n v="3.5000000000000003E-2"/>
    <m/>
    <m/>
    <s v="Dual-use"/>
    <n v="3.5000000000000003E-2"/>
    <n v="1.7500000000000002E-2"/>
    <n v="1.7500000000000002E-2"/>
    <m/>
    <m/>
    <s v="Climate Change Financing at ADB - 2023"/>
  </r>
  <r>
    <x v="0"/>
    <s v="Sovereign"/>
    <s v="Developing Green City Action Plans to Accelerate Post-COVID-19 Competitiveness and Resilience – City Batch 2"/>
    <s v="55224-003"/>
    <d v="2023-12-22T00:00:00"/>
    <x v="1"/>
    <s v="Malaysia"/>
    <s v="Upper middle income"/>
    <s v="Technical assistance"/>
    <s v="Grant"/>
    <s v="Water and other urban infrastructure and services"/>
    <n v="0.75"/>
    <m/>
    <m/>
    <s v="Dual-use"/>
    <n v="0.12"/>
    <n v="0.06"/>
    <n v="0.06"/>
    <m/>
    <m/>
    <s v="Climate Change Financing at ADB - 2023"/>
  </r>
  <r>
    <x v="0"/>
    <s v="Sovereign"/>
    <s v="Strengthening Fiscal Management and Sustainability Program (Subprogram 1)"/>
    <s v="55003-001"/>
    <d v="2023-09-04T00:00:00"/>
    <x v="1"/>
    <s v="Maldives"/>
    <s v="Upper middle income"/>
    <s v="Grant"/>
    <s v="Grant"/>
    <s v="Public sector management"/>
    <n v="19.7"/>
    <m/>
    <m/>
    <s v="Mitigation"/>
    <n v="6.51"/>
    <n v="6.51"/>
    <m/>
    <m/>
    <m/>
    <s v="Climate Change Financing at ADB - 2023"/>
  </r>
  <r>
    <x v="0"/>
    <s v="Sovereign"/>
    <s v="Strengthening Fiscal Management and Sustainability Program (Subprogram 1)"/>
    <s v="55003-001"/>
    <d v="2023-09-21T00:00:00"/>
    <x v="1"/>
    <s v="Maldives"/>
    <s v="Upper middle income"/>
    <s v="Technical assistance"/>
    <s v="Grant"/>
    <s v="Public sector management"/>
    <m/>
    <m/>
    <m/>
    <s v="Mitigation"/>
    <n v="0"/>
    <m/>
    <m/>
    <m/>
    <m/>
    <s v="Climate Change Financing at ADB - 2023"/>
  </r>
  <r>
    <x v="0"/>
    <s v="Nonsovereign"/>
    <s v="BML Supporting Recovery of the Small and Medium Enterprise and Blue Economy Tourism Sector Project"/>
    <s v="55156-001"/>
    <d v="2023-03-27T00:00:00"/>
    <x v="1"/>
    <s v="Maldives"/>
    <s v="Upper middle income"/>
    <s v="Loan"/>
    <s v="Investment loan"/>
    <s v="Finance"/>
    <n v="60"/>
    <m/>
    <m/>
    <s v="Dual-use"/>
    <n v="0"/>
    <m/>
    <m/>
    <m/>
    <m/>
    <s v="Climate Change Financing at ADB - 2023"/>
  </r>
  <r>
    <x v="0"/>
    <s v="Nonsovereign"/>
    <s v="BML Supporting Recovery of the Small and Medium Enterprise and Blue Economy Tourism Sector Project"/>
    <s v="55156-001"/>
    <d v="2023-03-27T00:00:00"/>
    <x v="1"/>
    <s v="Maldives"/>
    <s v="Upper middle income"/>
    <s v="Loan cofinancing"/>
    <s v="Investment loan"/>
    <s v="Finance"/>
    <m/>
    <m/>
    <m/>
    <s v="Dual-use"/>
    <n v="9"/>
    <n v="9"/>
    <m/>
    <m/>
    <m/>
    <s v="Climate Change Financing at ADB - 2023"/>
  </r>
  <r>
    <x v="0"/>
    <s v="Nonsovereign"/>
    <s v="BML Supporting Recovery of the Small and Medium Enterprise and Blue Economy Tourism Sector Project"/>
    <s v="55156-001"/>
    <d v="2023-03-27T00:00:00"/>
    <x v="1"/>
    <s v="Maldives"/>
    <s v="Upper middle income"/>
    <s v="Grant"/>
    <s v="Grant"/>
    <s v="Energy"/>
    <m/>
    <m/>
    <m/>
    <s v="Dual-use"/>
    <n v="1"/>
    <m/>
    <n v="1"/>
    <m/>
    <m/>
    <s v="Climate Change Financing at ADB - 2023"/>
  </r>
  <r>
    <x v="0"/>
    <s v="Sovereign"/>
    <s v="Accelerating Sustainable System Development Using Renewable Energy Project"/>
    <s v="55191-001"/>
    <d v="2023-12-12T00:00:00"/>
    <x v="1"/>
    <s v="Maldives"/>
    <s v="Upper middle income"/>
    <s v="Loan"/>
    <s v="Investment loan"/>
    <s v="Energy"/>
    <n v="100.47"/>
    <m/>
    <m/>
    <s v="Dual-use"/>
    <n v="8.5"/>
    <n v="7.4"/>
    <n v="1.1000000000000001"/>
    <m/>
    <m/>
    <s v="Climate Change Financing at ADB - 2023"/>
  </r>
  <r>
    <x v="0"/>
    <s v="Sovereign"/>
    <s v="Accelerating Sustainable System Development Using Renewable Energy Project"/>
    <s v="55191-001"/>
    <d v="2023-12-12T00:00:00"/>
    <x v="1"/>
    <s v="Maldives"/>
    <s v="Upper middle income"/>
    <s v="Grant"/>
    <s v="Grant"/>
    <s v="Energy"/>
    <m/>
    <m/>
    <m/>
    <s v="Dual-use"/>
    <n v="36.5"/>
    <n v="26"/>
    <n v="10.5"/>
    <m/>
    <m/>
    <s v="Climate Change Financing at ADB - 2023"/>
  </r>
  <r>
    <x v="0"/>
    <s v="Sovereign"/>
    <s v="Accelerating Sustainable System Development Using Renewable Energy Project"/>
    <s v="55191-001"/>
    <d v="2023-12-12T00:00:00"/>
    <x v="1"/>
    <s v="Maldives"/>
    <s v="Upper middle income"/>
    <s v="Grant"/>
    <s v="Grant"/>
    <s v="Agriculture, natural resources and rural development"/>
    <m/>
    <m/>
    <m/>
    <s v="Dual-use"/>
    <n v="5"/>
    <n v="3.5"/>
    <n v="1.5"/>
    <m/>
    <m/>
    <s v="Climate Change Financing at ADB - 2023"/>
  </r>
  <r>
    <x v="0"/>
    <s v="Sovereign"/>
    <s v="Accelerating Sustainable System Development Using Renewable Energy Project"/>
    <s v="55191-001"/>
    <d v="2023-12-12T00:00:00"/>
    <x v="1"/>
    <s v="Maldives"/>
    <s v="Upper middle income"/>
    <s v="Grant"/>
    <s v="Grant"/>
    <s v="Energy"/>
    <m/>
    <m/>
    <m/>
    <s v="Dual-use"/>
    <n v="0.5"/>
    <m/>
    <n v="0.5"/>
    <m/>
    <m/>
    <s v="Climate Change Financing at ADB - 2023"/>
  </r>
  <r>
    <x v="0"/>
    <s v="Sovereign"/>
    <s v="Accelerating Sustainable System Development Using Renewable Energy Project"/>
    <s v="55191-001"/>
    <d v="2023-12-12T00:00:00"/>
    <x v="1"/>
    <s v="Maldives"/>
    <s v="Upper middle income"/>
    <s v="Loan cofinancing"/>
    <s v="Investment loan"/>
    <s v="Energy"/>
    <m/>
    <m/>
    <m/>
    <s v="Dual-use"/>
    <n v="10"/>
    <n v="7.1"/>
    <n v="2.9"/>
    <m/>
    <m/>
    <s v="Climate Change Financing at ADB - 2023"/>
  </r>
  <r>
    <x v="0"/>
    <s v="Sovereign"/>
    <s v="Accelerating Sustainable System Development Using Renewable Energy Project"/>
    <s v="55191-001"/>
    <d v="2023-12-12T00:00:00"/>
    <x v="1"/>
    <s v="Maldives"/>
    <s v="Upper middle income"/>
    <s v="Grant cofinancing"/>
    <s v="Grant"/>
    <s v="Energy"/>
    <m/>
    <m/>
    <m/>
    <s v="Dual-use"/>
    <n v="3.8"/>
    <n v="3.8"/>
    <m/>
    <m/>
    <m/>
    <s v="Climate Change Financing at ADB - 2023"/>
  </r>
  <r>
    <x v="0"/>
    <s v="Sovereign"/>
    <s v="Accelerating Sustainable System Development Using Renewable Energy Project"/>
    <s v="55191-001"/>
    <d v="2023-12-12T00:00:00"/>
    <x v="1"/>
    <s v="Maldives"/>
    <s v="Upper middle income"/>
    <s v="Grant cofinancing"/>
    <s v="Grant"/>
    <s v="Energy"/>
    <m/>
    <m/>
    <m/>
    <s v="Dual-use"/>
    <n v="6.2"/>
    <n v="4.57"/>
    <n v="1.63"/>
    <m/>
    <m/>
    <s v="Climate Change Financing at ADB - 2023"/>
  </r>
  <r>
    <x v="0"/>
    <s v="Sovereign"/>
    <s v="Accelerating Sustainable System Development Using Renewable Energy Project"/>
    <s v="55191-001"/>
    <d v="2023-12-12T00:00:00"/>
    <x v="1"/>
    <s v="Maldives"/>
    <s v="Upper middle income"/>
    <s v="Grant cofinancing"/>
    <s v="Grant"/>
    <s v="Energy"/>
    <m/>
    <m/>
    <m/>
    <s v="Dual-use"/>
    <n v="5"/>
    <n v="3"/>
    <n v="2"/>
    <m/>
    <m/>
    <s v="Climate Change Financing at ADB - 2023"/>
  </r>
  <r>
    <x v="0"/>
    <s v="Sovereign"/>
    <s v="Project Preparatory and Capacity Building for Renewable Energy Projects"/>
    <s v="57208-001"/>
    <d v="2023-12-12T00:00:00"/>
    <x v="1"/>
    <s v="Maldives"/>
    <s v="Upper middle income"/>
    <s v="Technical assistance"/>
    <s v="Grant"/>
    <s v="Energy"/>
    <n v="1"/>
    <m/>
    <m/>
    <s v="Dual-use"/>
    <n v="1"/>
    <n v="0.8"/>
    <n v="0.2"/>
    <m/>
    <m/>
    <s v="Climate Change Financing at ADB - 2023"/>
  </r>
  <r>
    <x v="0"/>
    <s v="Sovereign"/>
    <s v="Regional Road Development and Maintenance Project (Phase 3)"/>
    <s v="48186-008"/>
    <d v="2023-10-05T00:00:00"/>
    <x v="1"/>
    <s v="Mongolia"/>
    <s v="Lower middle income"/>
    <s v="Loan"/>
    <s v="Investment loan"/>
    <s v="Transport"/>
    <n v="158"/>
    <m/>
    <m/>
    <s v="Dual-use"/>
    <n v="30.799999999999997"/>
    <n v="0.24"/>
    <n v="30.56"/>
    <m/>
    <m/>
    <s v="Climate Change Financing at ADB - 2023"/>
  </r>
  <r>
    <x v="0"/>
    <s v="Sovereign"/>
    <s v="Regional Road Development and Maintenance Project (Phase 3)"/>
    <s v="48186-008"/>
    <d v="2023-10-05T00:00:00"/>
    <x v="1"/>
    <s v="Mongolia"/>
    <s v="Lower middle income"/>
    <s v="Loan"/>
    <s v="Investment loan"/>
    <s v="Transport"/>
    <m/>
    <m/>
    <m/>
    <s v="Dual-use"/>
    <n v="7.6999999999999993"/>
    <n v="0.06"/>
    <n v="7.64"/>
    <m/>
    <m/>
    <s v="Climate Change Financing at ADB - 2023"/>
  </r>
  <r>
    <x v="0"/>
    <s v="Sovereign"/>
    <s v="Strengthening Capacity on Disaster Risk Assessment, Reduction, and Transfer Instruments in Mongolia"/>
    <s v="52021-001"/>
    <d v="2023-06-23T00:00:00"/>
    <x v="1"/>
    <s v="Mongolia"/>
    <s v="Lower middle income"/>
    <s v="Technical assistance cofinancing"/>
    <s v="Grant"/>
    <s v="Agriculture, natural resources and rural development"/>
    <n v="0.3"/>
    <m/>
    <m/>
    <s v="Adaptation"/>
    <n v="0.3"/>
    <m/>
    <n v="0.3"/>
    <m/>
    <m/>
    <s v="Climate Change Financing at ADB - 2023"/>
  </r>
  <r>
    <x v="0"/>
    <s v="Sovereign"/>
    <s v="Supporting Renewable Energy Development"/>
    <s v="52240-002"/>
    <d v="2023-12-18T00:00:00"/>
    <x v="1"/>
    <s v="Mongolia"/>
    <s v="Lower middle income"/>
    <s v="Technical assistance"/>
    <s v="Grant"/>
    <s v="Education"/>
    <n v="0.75"/>
    <m/>
    <m/>
    <s v="Dual-use"/>
    <n v="0.75"/>
    <n v="0.5625"/>
    <n v="0.1875"/>
    <m/>
    <m/>
    <s v="Climate Change Financing at ADB - 2023"/>
  </r>
  <r>
    <x v="0"/>
    <s v="Sovereign"/>
    <s v="Border Efficiency for Sustainable Trade Project"/>
    <s v="55044-002"/>
    <d v="2023-12-26T00:00:00"/>
    <x v="1"/>
    <s v="Mongolia"/>
    <s v="Lower middle income"/>
    <s v="Loan"/>
    <s v="Investment loan"/>
    <s v="Industry and trade"/>
    <n v="108"/>
    <m/>
    <m/>
    <s v="Dual-use"/>
    <n v="18.75"/>
    <n v="11.29"/>
    <n v="7.46"/>
    <m/>
    <m/>
    <s v="Climate Change Financing at ADB - 2023"/>
  </r>
  <r>
    <x v="0"/>
    <s v="Sovereign"/>
    <s v="Border Efficiency for Sustainable Trade Project"/>
    <s v="55044-002"/>
    <d v="2023-12-26T00:00:00"/>
    <x v="1"/>
    <s v="Mongolia"/>
    <s v="Lower middle income"/>
    <s v="Loan"/>
    <s v="Investment loan"/>
    <s v="Industry and trade"/>
    <m/>
    <m/>
    <m/>
    <s v="Dual-use"/>
    <n v="20.82"/>
    <n v="12.54"/>
    <n v="8.2799999999999994"/>
    <m/>
    <m/>
    <s v="Climate Change Financing at ADB - 2023"/>
  </r>
  <r>
    <x v="0"/>
    <s v="Sovereign"/>
    <s v="Border Efficiency for Sustainable Trade Project"/>
    <s v="55044-002"/>
    <d v="2023-12-26T00:00:00"/>
    <x v="1"/>
    <s v="Mongolia"/>
    <s v="Lower middle income"/>
    <s v="Grant"/>
    <s v="Grant"/>
    <m/>
    <m/>
    <m/>
    <m/>
    <s v="Dual-use"/>
    <n v="0"/>
    <m/>
    <m/>
    <m/>
    <m/>
    <s v="Climate Change Financing at ADB - 2023"/>
  </r>
  <r>
    <x v="0"/>
    <s v="Sovereign"/>
    <s v="Cross Border Facilitation and Ports Coordination and Integration"/>
    <s v="55044-003"/>
    <d v="2023-12-18T00:00:00"/>
    <x v="1"/>
    <s v="Mongolia"/>
    <s v="Lower middle income"/>
    <s v="Technical assistance"/>
    <s v="Grant"/>
    <s v="Industry and trade"/>
    <n v="0.6"/>
    <m/>
    <m/>
    <s v="Adaptation"/>
    <n v="0.15"/>
    <m/>
    <n v="0.15"/>
    <m/>
    <m/>
    <s v="Climate Change Financing at ADB - 2023"/>
  </r>
  <r>
    <x v="0"/>
    <s v="Nonsovereign"/>
    <s v="Intermed Hospital Expansion Project"/>
    <s v="56263-001"/>
    <d v="2023-06-30T00:00:00"/>
    <x v="1"/>
    <s v="Mongolia"/>
    <s v="Lower middle income"/>
    <s v="Loan"/>
    <s v="Investment loan"/>
    <s v="Health"/>
    <n v="18.399999999999999"/>
    <m/>
    <m/>
    <s v="Mitigation"/>
    <n v="1"/>
    <n v="1"/>
    <m/>
    <m/>
    <m/>
    <s v="Climate Change Financing at ADB - 2023"/>
  </r>
  <r>
    <x v="0"/>
    <s v="Sovereign"/>
    <s v="Supporting Climate Policy Actions"/>
    <s v="56282-001"/>
    <d v="2023-06-14T00:00:00"/>
    <x v="1"/>
    <s v="Mongolia"/>
    <s v="Lower middle income"/>
    <s v="Technical assistance"/>
    <s v="Grant"/>
    <s v="Public sector management"/>
    <n v="0.1"/>
    <m/>
    <m/>
    <s v="Dual-use"/>
    <n v="0.1"/>
    <n v="0.05"/>
    <n v="0.05"/>
    <m/>
    <m/>
    <s v="Climate Change Financing at ADB - 2023"/>
  </r>
  <r>
    <x v="0"/>
    <s v="Sovereign"/>
    <s v="Supporting Energy-Saving Regulation and Energy Efficiency Investments in Mongolia"/>
    <s v="57008-001"/>
    <d v="2023-08-29T00:00:00"/>
    <x v="1"/>
    <s v="Mongolia"/>
    <s v="Lower middle income"/>
    <s v="Technical assistance cofinancing"/>
    <s v="Grant"/>
    <s v="Education"/>
    <n v="0.22500000000000001"/>
    <m/>
    <m/>
    <s v="Mitigation"/>
    <n v="0.22500000000000001"/>
    <n v="0.22500000000000001"/>
    <m/>
    <m/>
    <m/>
    <s v="Climate Change Financing at ADB - 2023"/>
  </r>
  <r>
    <x v="0"/>
    <s v="Sovereign"/>
    <s v="Promoting Innovative and Sustainable Financing"/>
    <s v="57115-001"/>
    <d v="2023-10-16T00:00:00"/>
    <x v="1"/>
    <s v="Mongolia"/>
    <s v="Lower middle income"/>
    <s v="Technical assistance"/>
    <s v="Grant"/>
    <s v="Finance"/>
    <n v="0.22500000000000001"/>
    <m/>
    <m/>
    <s v="Mitigation"/>
    <n v="0.1"/>
    <n v="0.1"/>
    <m/>
    <m/>
    <m/>
    <s v="Climate Change Financing at ADB - 2023"/>
  </r>
  <r>
    <x v="0"/>
    <s v="Nonsovereign"/>
    <s v="Gobi Climate-Resilient Cashmere Value Chain Project"/>
    <s v="57156-001"/>
    <d v="2023-10-31T00:00:00"/>
    <x v="1"/>
    <s v="Mongolia"/>
    <s v="Lower middle income"/>
    <s v="Loan"/>
    <s v="Investment loan"/>
    <s v="Agriculture, natural resources and rural development"/>
    <n v="49"/>
    <m/>
    <m/>
    <s v="Adaptation"/>
    <n v="30"/>
    <m/>
    <n v="30"/>
    <m/>
    <m/>
    <s v="Climate Change Financing at ADB - 2023"/>
  </r>
  <r>
    <x v="0"/>
    <s v="Sovereign"/>
    <s v="Climate-Smart Mining for a New Climate Economy"/>
    <s v="57273-001"/>
    <d v="2023-12-20T00:00:00"/>
    <x v="1"/>
    <s v="Mongolia"/>
    <s v="Lower middle income"/>
    <s v="Technical assistance"/>
    <s v="Grant"/>
    <s v="Energy"/>
    <n v="0.5"/>
    <m/>
    <m/>
    <s v="Dual-use"/>
    <n v="0.1"/>
    <n v="0.1"/>
    <m/>
    <m/>
    <m/>
    <s v="Climate Change Financing at ADB - 2023"/>
  </r>
  <r>
    <x v="0"/>
    <s v="Sovereign"/>
    <s v="Climate-Smart Mining for a New Climate Economy"/>
    <s v="57273-001"/>
    <d v="2023-12-20T00:00:00"/>
    <x v="1"/>
    <s v="Mongolia"/>
    <s v="Lower middle income"/>
    <s v="Technical assistance"/>
    <s v="Grant"/>
    <s v="Finance"/>
    <m/>
    <m/>
    <m/>
    <s v="Dual-use"/>
    <n v="0.1"/>
    <n v="0.05"/>
    <n v="0.05"/>
    <m/>
    <m/>
    <s v="Climate Change Financing at ADB - 2023"/>
  </r>
  <r>
    <x v="0"/>
    <s v="Sovereign"/>
    <s v="Climate-Smart Mining for a New Climate Economy"/>
    <s v="57273-001"/>
    <d v="2023-12-20T00:00:00"/>
    <x v="1"/>
    <s v="Mongolia"/>
    <s v="Lower middle income"/>
    <s v="Technical assistance"/>
    <s v="Grant"/>
    <s v="Industry and trade"/>
    <m/>
    <m/>
    <m/>
    <s v="Dual-use"/>
    <n v="0.30000000000000004"/>
    <n v="0.2"/>
    <n v="0.1"/>
    <m/>
    <m/>
    <s v="Climate Change Financing at ADB - 2023"/>
  </r>
  <r>
    <x v="0"/>
    <s v="Sovereign"/>
    <s v="Providing Essential Services to the People of Myanmar Project"/>
    <s v="56035-001"/>
    <d v="2023-06-16T00:00:00"/>
    <x v="1"/>
    <s v="Myanmar"/>
    <s v="Lower middle income"/>
    <s v="Grant"/>
    <s v="Grant"/>
    <s v="Agriculture, natural resources and rural development"/>
    <n v="29.217991309999999"/>
    <m/>
    <m/>
    <s v="Adaptation"/>
    <n v="8"/>
    <m/>
    <n v="8"/>
    <m/>
    <m/>
    <s v="Climate Change Financing at ADB - 2023"/>
  </r>
  <r>
    <x v="0"/>
    <s v="Sovereign"/>
    <s v="Providing Essential Services to the People of Myanmar Project"/>
    <s v="56035-001"/>
    <d v="2023-06-16T00:00:00"/>
    <x v="1"/>
    <s v="Myanmar"/>
    <s v="Lower middle income"/>
    <s v="Grant cofinancing"/>
    <s v="Grant"/>
    <s v="Agriculture, natural resources and rural development"/>
    <m/>
    <m/>
    <m/>
    <s v="Adaptation"/>
    <n v="0"/>
    <m/>
    <m/>
    <m/>
    <m/>
    <s v="Climate Change Financing at ADB - 2023"/>
  </r>
  <r>
    <x v="0"/>
    <s v="Sovereign"/>
    <s v="Providing Essential Services to the People of Myanmar Project"/>
    <s v="56035-001"/>
    <d v="2023-06-16T00:00:00"/>
    <x v="1"/>
    <s v="Myanmar"/>
    <s v="Lower middle income"/>
    <s v="Grant cofinancing"/>
    <s v="Grant"/>
    <s v="Agriculture, natural resources and rural development"/>
    <m/>
    <m/>
    <m/>
    <s v="Adaptation"/>
    <n v="3.2179913099999999"/>
    <m/>
    <n v="3.2179913099999999"/>
    <m/>
    <m/>
    <s v="Climate Change Financing at ADB - 2023"/>
  </r>
  <r>
    <x v="0"/>
    <s v="Sovereign"/>
    <s v="Providing Essential Services to the People of Myanmar Project"/>
    <s v="56035-001"/>
    <d v="2023-06-29T00:00:00"/>
    <x v="1"/>
    <s v="Myanmar"/>
    <s v="Lower middle income"/>
    <s v="Grant"/>
    <s v="Grant"/>
    <s v="Agriculture, natural resources and rural development"/>
    <m/>
    <m/>
    <m/>
    <s v="Adaptation"/>
    <n v="0"/>
    <m/>
    <m/>
    <m/>
    <m/>
    <s v="Climate Change Financing at ADB - 2023"/>
  </r>
  <r>
    <x v="0"/>
    <s v="Sovereign"/>
    <s v="Rural Connectivity Improvement Project - Additional Financing"/>
    <s v="48218-011"/>
    <d v="2023-08-09T00:00:00"/>
    <x v="1"/>
    <s v="Nepal"/>
    <s v="Lower middle income"/>
    <s v="Technical assistance"/>
    <s v="Grant"/>
    <s v="Agriculture, natural resources and rural development"/>
    <m/>
    <m/>
    <m/>
    <s v="Dual-use"/>
    <n v="0"/>
    <m/>
    <m/>
    <m/>
    <m/>
    <s v="Climate Change Financing at ADB - 2023"/>
  </r>
  <r>
    <x v="0"/>
    <s v="Sovereign"/>
    <s v="Rural Connectivity Improvement Project - Additional Financing"/>
    <s v="48218-011"/>
    <d v="2023-10-31T00:00:00"/>
    <x v="1"/>
    <s v="Nepal"/>
    <s v="Lower middle income"/>
    <s v="Loan"/>
    <s v="Investment loan"/>
    <s v="Agriculture, natural resources and rural development"/>
    <n v="121"/>
    <m/>
    <m/>
    <s v="Dual-use"/>
    <n v="20.399999999999999"/>
    <m/>
    <n v="20.399999999999999"/>
    <m/>
    <m/>
    <s v="Climate Change Financing at ADB - 2023"/>
  </r>
  <r>
    <x v="0"/>
    <s v="Sovereign"/>
    <s v="Institutional Strengthening of Project Implementation, Climate Change, and Disaster Risk Resilience in the Road Sector (attached TA to South Asia Subregional Economic Cooperation Highway Enhancement Project (Kakarbhitta-Laukahi))"/>
    <s v="52097-003"/>
    <d v="2023-06-13T00:00:00"/>
    <x v="1"/>
    <s v="Nepal"/>
    <s v="Lower middle income"/>
    <s v="Technical assistance"/>
    <s v="Grant"/>
    <s v="Transport"/>
    <m/>
    <m/>
    <m/>
    <s v="Dual-use"/>
    <n v="0"/>
    <m/>
    <m/>
    <m/>
    <m/>
    <s v="Climate Change Financing at ADB - 2023"/>
  </r>
  <r>
    <x v="0"/>
    <s v="Sovereign"/>
    <s v="South Asia Subregional Economic Cooperation Highway Enhancement Project (Kakarbhitta-Laukahi)"/>
    <s v="52097-003"/>
    <d v="2023-07-07T00:00:00"/>
    <x v="1"/>
    <s v="Nepal"/>
    <s v="Lower middle income"/>
    <s v="Loan"/>
    <s v="Investment loan"/>
    <s v="Transport"/>
    <n v="363.21888899999999"/>
    <m/>
    <m/>
    <s v="Dual-use"/>
    <n v="115.45247999999999"/>
    <n v="11.025510000000001"/>
    <n v="104.42697"/>
    <m/>
    <m/>
    <s v="Climate Change Financing at ADB - 2023"/>
  </r>
  <r>
    <x v="0"/>
    <s v="Sovereign"/>
    <s v="South Asia Subregional Economic Cooperation Electricity Transmission and Distribution Strengthening Project"/>
    <s v="54053-002"/>
    <d v="2023-12-29T00:00:00"/>
    <x v="1"/>
    <s v="Nepal"/>
    <s v="Lower middle income"/>
    <s v="Technical assistance"/>
    <s v="Grant"/>
    <s v="Energy"/>
    <n v="1.25"/>
    <m/>
    <m/>
    <s v="Mitigation"/>
    <n v="0.75"/>
    <n v="0.75"/>
    <m/>
    <m/>
    <m/>
    <s v="Climate Change Financing at ADB - 2023"/>
  </r>
  <r>
    <x v="0"/>
    <s v="Sovereign"/>
    <s v="South Asia Subregional Economic Cooperation Electricity Transmission and Distribution Strengthening Project"/>
    <s v="54053-002"/>
    <d v="2023-12-29T00:00:00"/>
    <x v="1"/>
    <s v="Nepal"/>
    <s v="Lower middle income"/>
    <s v="Technical assistance cofinancing"/>
    <s v="Grant"/>
    <s v="Energy"/>
    <m/>
    <m/>
    <m/>
    <s v="Mitigation"/>
    <n v="0.5"/>
    <n v="0.5"/>
    <m/>
    <m/>
    <m/>
    <s v="Climate Change Financing at ADB - 2023"/>
  </r>
  <r>
    <x v="0"/>
    <s v="Sovereign"/>
    <s v="South Asia Subregional Economic Cooperation Customs and Logistics Reforms Program (Subprogram 1)"/>
    <s v="54402-001"/>
    <d v="2023-07-05T00:00:00"/>
    <x v="1"/>
    <s v="Nepal"/>
    <s v="Lower middle income"/>
    <s v="Loan"/>
    <s v="Investment loan"/>
    <s v="Public sector management"/>
    <n v="50"/>
    <m/>
    <m/>
    <s v="Dual-use"/>
    <n v="2.2190000000000003"/>
    <n v="2.1360000000000001"/>
    <n v="8.3000000000000004E-2"/>
    <m/>
    <m/>
    <s v="Climate Change Financing at ADB - 2023"/>
  </r>
  <r>
    <x v="0"/>
    <s v="Sovereign"/>
    <s v="South Asia Subregional Economic Cooperation Customs and Logistics Reforms Program (Subprogram 1)"/>
    <s v="54402-001"/>
    <d v="2023-07-05T00:00:00"/>
    <x v="1"/>
    <s v="Nepal"/>
    <s v="Lower middle income"/>
    <s v="Loan"/>
    <s v="Investment loan"/>
    <s v="Industry and trade"/>
    <m/>
    <m/>
    <m/>
    <s v="Dual-use"/>
    <n v="19.971"/>
    <n v="19.224"/>
    <n v="0.747"/>
    <m/>
    <m/>
    <s v="Climate Change Financing at ADB - 2023"/>
  </r>
  <r>
    <x v="0"/>
    <s v="Sovereign"/>
    <s v="Strengthening Public Financial Management and Devolved Service Delivery Program (Subprogram 1)"/>
    <s v="55002-001"/>
    <d v="2023-10-27T00:00:00"/>
    <x v="1"/>
    <s v="Nepal"/>
    <s v="Lower middle income"/>
    <s v="Technical assistance"/>
    <s v="Grant"/>
    <s v="Public sector management"/>
    <m/>
    <m/>
    <m/>
    <s v="Adaptation"/>
    <n v="0"/>
    <m/>
    <m/>
    <m/>
    <m/>
    <s v="Climate Change Financing at ADB - 2023"/>
  </r>
  <r>
    <x v="0"/>
    <s v="Sovereign"/>
    <s v="Strengthening Public Financial Management and Devolved Service Delivery Program (Subprogram 1)"/>
    <s v="55002-001"/>
    <d v="2023-11-24T00:00:00"/>
    <x v="1"/>
    <s v="Nepal"/>
    <s v="Lower middle income"/>
    <s v="Loan"/>
    <s v="Investment loan"/>
    <s v="Public sector management"/>
    <n v="101.5"/>
    <m/>
    <m/>
    <s v="Adaptation"/>
    <n v="5.6"/>
    <m/>
    <n v="5.6"/>
    <m/>
    <m/>
    <s v="Climate Change Financing at ADB - 2023"/>
  </r>
  <r>
    <x v="0"/>
    <s v="Sovereign"/>
    <s v="Central Asia Regional Economic Cooperation Corridor Development Investment Program (Tranche 3)"/>
    <s v="48404-005"/>
    <d v="2023-12-15T00:00:00"/>
    <x v="1"/>
    <s v="Pakistan"/>
    <s v="Lower middle income"/>
    <s v="Loan"/>
    <s v="Investment loan"/>
    <s v="Transport"/>
    <n v="471.9"/>
    <m/>
    <m/>
    <s v="Dual-use"/>
    <n v="130.79"/>
    <n v="1.45"/>
    <n v="129.34"/>
    <m/>
    <m/>
    <s v="Climate Change Financing at ADB - 2023"/>
  </r>
  <r>
    <x v="0"/>
    <s v="Sovereign"/>
    <s v="Sindh Secondary Education Improvement Project, Additional Financing"/>
    <s v="51126-004"/>
    <d v="2023-12-15T00:00:00"/>
    <x v="1"/>
    <s v="Pakistan"/>
    <s v="Lower middle income"/>
    <s v="Loan"/>
    <s v="Investment loan"/>
    <s v="Education"/>
    <n v="310.8"/>
    <m/>
    <m/>
    <s v="Dual-use"/>
    <n v="93"/>
    <n v="15"/>
    <n v="78"/>
    <m/>
    <m/>
    <s v="Climate Change Financing at ADB - 2023"/>
  </r>
  <r>
    <x v="0"/>
    <s v="Sovereign"/>
    <s v="Sindh Secondary Education Improvement Project, Additional Financing"/>
    <s v="51126-004"/>
    <d v="2023-12-28T00:00:00"/>
    <x v="1"/>
    <s v="Pakistan"/>
    <s v="Lower middle income"/>
    <s v="Technical assistance"/>
    <s v="Grant"/>
    <s v="Education"/>
    <m/>
    <m/>
    <m/>
    <s v="Dual-use"/>
    <n v="0"/>
    <m/>
    <m/>
    <m/>
    <m/>
    <s v="Climate Change Financing at ADB - 2023"/>
  </r>
  <r>
    <x v="0"/>
    <s v="Sovereign"/>
    <s v="Preparing the Naulong Integrated Water Resources Development Project"/>
    <s v="51131-004"/>
    <d v="2023-12-28T00:00:00"/>
    <x v="1"/>
    <s v="Pakistan"/>
    <s v="Lower middle income"/>
    <s v="Technical assistance"/>
    <s v="Grant"/>
    <s v="Energy"/>
    <n v="0.52800000000000002"/>
    <m/>
    <m/>
    <s v="Dual-use"/>
    <n v="0.06"/>
    <n v="0.06"/>
    <m/>
    <m/>
    <m/>
    <s v="Climate Change Financing at ADB - 2023"/>
  </r>
  <r>
    <x v="0"/>
    <s v="Sovereign"/>
    <s v="Preparing the Naulong Integrated Water Resources Development Project"/>
    <s v="51131-004"/>
    <d v="2023-12-28T00:00:00"/>
    <x v="1"/>
    <s v="Pakistan"/>
    <s v="Lower middle income"/>
    <s v="Technical assistance"/>
    <s v="Grant"/>
    <s v="Agriculture, natural resources and rural development"/>
    <m/>
    <m/>
    <m/>
    <s v="Dual-use"/>
    <n v="0.06"/>
    <m/>
    <n v="0.06"/>
    <m/>
    <m/>
    <s v="Climate Change Financing at ADB - 2023"/>
  </r>
  <r>
    <x v="0"/>
    <s v="Sovereign"/>
    <s v="Preparing the Sindh Coastal Resilience Sector Project"/>
    <s v="54097-002"/>
    <d v="2023-11-10T00:00:00"/>
    <x v="1"/>
    <s v="Pakistan"/>
    <s v="Lower middle income"/>
    <s v="Technical assistance cofinancing"/>
    <s v="Grant"/>
    <s v="Agriculture, natural resources and rural development"/>
    <n v="2"/>
    <m/>
    <m/>
    <s v="Adaptation"/>
    <n v="2"/>
    <m/>
    <n v="2"/>
    <m/>
    <m/>
    <s v="Climate Change Financing at ADB - 2023"/>
  </r>
  <r>
    <x v="0"/>
    <s v="Sovereign"/>
    <s v="Women Inclusive Finance Sector Development Program (Subprogram 1)"/>
    <s v="54424-001"/>
    <d v="2023-12-15T00:00:00"/>
    <x v="1"/>
    <s v="Pakistan"/>
    <s v="Lower middle income"/>
    <s v="Loan"/>
    <s v="Investment loan"/>
    <s v="Finance"/>
    <n v="155.5"/>
    <m/>
    <m/>
    <s v="Adaptation"/>
    <n v="5"/>
    <m/>
    <n v="5"/>
    <m/>
    <m/>
    <s v="Climate Change Financing at ADB - 2023"/>
  </r>
  <r>
    <x v="0"/>
    <s v="Sovereign"/>
    <s v="Women Inclusive Finance Sector Development Program (Subprogram 1)"/>
    <s v="54424-001"/>
    <d v="2023-12-15T00:00:00"/>
    <x v="1"/>
    <s v="Pakistan"/>
    <s v="Lower middle income"/>
    <s v="Loan"/>
    <s v="Investment loan"/>
    <s v="Finance"/>
    <m/>
    <m/>
    <m/>
    <s v="Adaptation"/>
    <n v="37.5"/>
    <m/>
    <n v="37.5"/>
    <m/>
    <m/>
    <s v="Climate Change Financing at ADB - 2023"/>
  </r>
  <r>
    <x v="0"/>
    <s v="Sovereign"/>
    <s v="Women Inclusive Finance Sector Development Program (Subprogram 1)"/>
    <s v="54424-001"/>
    <d v="2023-12-15T00:00:00"/>
    <x v="1"/>
    <s v="Pakistan"/>
    <s v="Lower middle income"/>
    <s v="Grant"/>
    <s v="Grant"/>
    <s v="Finance"/>
    <m/>
    <m/>
    <m/>
    <s v="Adaptation"/>
    <n v="0.5"/>
    <m/>
    <n v="0.5"/>
    <m/>
    <m/>
    <s v="Climate Change Financing at ADB - 2023"/>
  </r>
  <r>
    <x v="0"/>
    <s v="Sovereign"/>
    <s v="Developing Resilient Environments and Advancing Municipal Services in Punjab Project"/>
    <s v="55236-001"/>
    <d v="2023-12-15T00:00:00"/>
    <x v="1"/>
    <s v="Pakistan"/>
    <s v="Lower middle income"/>
    <s v="Loan"/>
    <s v="Investment loan"/>
    <s v="Water and other urban infrastructure and services"/>
    <n v="226"/>
    <m/>
    <m/>
    <s v="Dual-use"/>
    <n v="129.20999999999998"/>
    <n v="34.69"/>
    <n v="94.52"/>
    <m/>
    <m/>
    <s v="Climate Change Financing at ADB - 2023"/>
  </r>
  <r>
    <x v="0"/>
    <s v="Sovereign"/>
    <s v="Developing Resilient Environments and Advancing Municipal Services in Punjab Project"/>
    <s v="55236-001"/>
    <d v="2023-12-21T00:00:00"/>
    <x v="1"/>
    <s v="Pakistan"/>
    <s v="Lower middle income"/>
    <s v="Technical assistance cofinancing"/>
    <s v="Grant"/>
    <s v="Water and other urban infrastructure and services"/>
    <m/>
    <m/>
    <m/>
    <s v="Dual-use"/>
    <n v="0"/>
    <m/>
    <m/>
    <m/>
    <m/>
    <s v="Climate Change Financing at ADB - 2023"/>
  </r>
  <r>
    <x v="0"/>
    <s v="Sovereign"/>
    <s v="Improved Resource Mobilization and Utilization Reform Program, Subprogram 1"/>
    <s v="56006-001"/>
    <d v="2023-12-15T00:00:00"/>
    <x v="1"/>
    <s v="Pakistan"/>
    <s v="Lower middle income"/>
    <s v="Loan"/>
    <s v="Investment loan"/>
    <s v="Public sector management"/>
    <n v="300"/>
    <m/>
    <m/>
    <s v="Dual-use"/>
    <n v="46.2"/>
    <n v="22.3"/>
    <n v="23.9"/>
    <m/>
    <m/>
    <s v="Climate Change Financing at ADB - 2023"/>
  </r>
  <r>
    <x v="0"/>
    <s v="Sovereign"/>
    <s v="Khyber Pakhtunkhwa Food Security Support Project"/>
    <s v="56151-001"/>
    <d v="2023-12-15T00:00:00"/>
    <x v="1"/>
    <s v="Pakistan"/>
    <s v="Lower middle income"/>
    <s v="Loan"/>
    <s v="Investment loan"/>
    <s v="Agriculture, natural resources and rural development"/>
    <n v="88"/>
    <m/>
    <m/>
    <s v="Dual-use"/>
    <n v="43.45"/>
    <n v="7.74"/>
    <n v="35.71"/>
    <m/>
    <m/>
    <s v="Climate Change Financing at ADB - 2023"/>
  </r>
  <r>
    <x v="0"/>
    <s v="Sovereign"/>
    <s v="Khyber Pakhtunkhwa Food Security Support Project"/>
    <s v="56151-001"/>
    <d v="2023-12-15T00:00:00"/>
    <x v="1"/>
    <s v="Pakistan"/>
    <s v="Lower middle income"/>
    <s v="Grant cofinancing"/>
    <s v="Grant"/>
    <s v="Agriculture, natural resources and rural development"/>
    <m/>
    <m/>
    <m/>
    <s v="Dual-use"/>
    <n v="1.5"/>
    <m/>
    <n v="1.5"/>
    <m/>
    <m/>
    <s v="Climate Change Financing at ADB - 2023"/>
  </r>
  <r>
    <x v="0"/>
    <s v="Sovereign"/>
    <s v="Power Transmission Strengthening Project"/>
    <s v="56306-001"/>
    <d v="2023-12-15T00:00:00"/>
    <x v="1"/>
    <s v="Pakistan"/>
    <s v="Lower middle income"/>
    <s v="Loan"/>
    <s v="Investment loan"/>
    <s v="Energy"/>
    <n v="456.65"/>
    <m/>
    <m/>
    <s v="Dual-use"/>
    <n v="235"/>
    <n v="186.82"/>
    <n v="48.18"/>
    <m/>
    <m/>
    <s v="Climate Change Financing at ADB - 2023"/>
  </r>
  <r>
    <x v="0"/>
    <s v="Sovereign"/>
    <s v="Power Transmission Strengthening Project"/>
    <s v="56306-001"/>
    <d v="2023-12-15T00:00:00"/>
    <x v="1"/>
    <s v="Pakistan"/>
    <s v="Lower middle income"/>
    <s v="Loan"/>
    <s v="Investment loan"/>
    <s v="Energy"/>
    <m/>
    <m/>
    <m/>
    <s v="Dual-use"/>
    <n v="15"/>
    <m/>
    <n v="15"/>
    <m/>
    <m/>
    <s v="Climate Change Financing at ADB - 2023"/>
  </r>
  <r>
    <x v="0"/>
    <s v="Sovereign"/>
    <s v="Emergency Flood Assistance Project - Additional Financing"/>
    <s v="56312-002"/>
    <d v="2023-02-28T00:00:00"/>
    <x v="1"/>
    <s v="Pakistan"/>
    <s v="Lower middle income"/>
    <s v="Grant cofinancing"/>
    <s v="Grant"/>
    <s v="Agriculture, natural resources and rural development"/>
    <n v="5"/>
    <m/>
    <m/>
    <s v="Adaptation"/>
    <n v="5"/>
    <m/>
    <n v="5"/>
    <m/>
    <m/>
    <s v="Climate Change Financing at ADB - 2023"/>
  </r>
  <r>
    <x v="0"/>
    <s v="Sovereign"/>
    <s v="Preparing Investment Program for Clean and Sustainable Energy"/>
    <s v="57089-001"/>
    <d v="2023-11-30T00:00:00"/>
    <x v="1"/>
    <s v="Pakistan"/>
    <s v="Lower middle income"/>
    <s v="Technical assistance"/>
    <s v="Grant"/>
    <s v="Energy"/>
    <n v="1.8"/>
    <m/>
    <m/>
    <s v="Dual-use"/>
    <n v="0.8"/>
    <n v="0.4"/>
    <n v="0.4"/>
    <m/>
    <m/>
    <s v="Climate Change Financing at ADB - 2023"/>
  </r>
  <r>
    <x v="0"/>
    <s v="Sovereign"/>
    <s v="Preparing Investment Program for Clean and Sustainable Energy"/>
    <s v="57089-001"/>
    <d v="2023-12-18T00:00:00"/>
    <x v="1"/>
    <s v="Pakistan"/>
    <s v="Lower middle income"/>
    <s v="Technical assistance cofinancing"/>
    <s v="Grant"/>
    <s v="Energy"/>
    <m/>
    <m/>
    <m/>
    <s v="Dual-use"/>
    <n v="1"/>
    <n v="1"/>
    <m/>
    <m/>
    <m/>
    <s v="Climate Change Financing at ADB - 2023"/>
  </r>
  <r>
    <x v="0"/>
    <s v="Sovereign"/>
    <s v="Preparing Water and Urban Development Projects"/>
    <s v="57223-001"/>
    <d v="2023-12-23T00:00:00"/>
    <x v="1"/>
    <s v="Pakistan"/>
    <s v="Lower middle income"/>
    <s v="Technical assistance"/>
    <s v="Grant"/>
    <s v="Water and other urban infrastructure and services"/>
    <n v="2"/>
    <m/>
    <m/>
    <s v="Dual-use"/>
    <n v="0.1"/>
    <n v="0.05"/>
    <n v="0.05"/>
    <m/>
    <m/>
    <s v="Climate Change Financing at ADB - 2023"/>
  </r>
  <r>
    <x v="0"/>
    <s v="Sovereign"/>
    <s v="Health Services Sector Development Program (Second Additional Financing)"/>
    <s v="51035-006"/>
    <d v="2023-12-07T00:00:00"/>
    <x v="1"/>
    <s v="Papua New Guinea"/>
    <s v="Lower middle income"/>
    <s v="Loan"/>
    <s v="Investment loan"/>
    <s v="Health"/>
    <n v="63.6"/>
    <m/>
    <m/>
    <s v="Dual-use"/>
    <n v="2.9630000000000001"/>
    <n v="0.45200000000000001"/>
    <n v="2.5110000000000001"/>
    <m/>
    <m/>
    <s v="Climate Change Financing at ADB - 2023"/>
  </r>
  <r>
    <x v="0"/>
    <s v="Sovereign"/>
    <s v="Health Services Sector Development Program (Second Additional Financing)"/>
    <s v="51035-006"/>
    <d v="2023-12-07T00:00:00"/>
    <x v="1"/>
    <s v="Papua New Guinea"/>
    <s v="Lower middle income"/>
    <s v="Grant"/>
    <s v="Grant"/>
    <s v="Health"/>
    <m/>
    <m/>
    <m/>
    <s v="Dual-use"/>
    <n v="0.47799999999999998"/>
    <n v="7.0000000000000007E-2"/>
    <n v="0.40799999999999997"/>
    <m/>
    <m/>
    <s v="Climate Change Financing at ADB - 2023"/>
  </r>
  <r>
    <x v="0"/>
    <s v="Sovereign"/>
    <s v="Health Services Sector Development Program (Second Additional Financing)"/>
    <s v="51035-006"/>
    <d v="2023-12-07T00:00:00"/>
    <x v="1"/>
    <s v="Papua New Guinea"/>
    <s v="Lower middle income"/>
    <s v="Grant cofinancing"/>
    <s v="Grant"/>
    <s v="Health"/>
    <m/>
    <m/>
    <m/>
    <s v="Dual-use"/>
    <n v="1.7949999999999999"/>
    <n v="0.27500000000000002"/>
    <n v="1.52"/>
    <m/>
    <m/>
    <s v="Climate Change Financing at ADB - 2023"/>
  </r>
  <r>
    <x v="0"/>
    <s v="Sovereign"/>
    <s v="Shanxi Changzhi Low-Carbon Climate-Resilient Circular Economy Transformation Project"/>
    <s v="51381-001"/>
    <d v="2023-12-28T00:00:00"/>
    <x v="1"/>
    <s v="People's Republic of China"/>
    <s v="Upper middle income"/>
    <s v="Loan"/>
    <s v="Investment loan"/>
    <s v="Water and other urban infrastructure and services"/>
    <n v="665.1"/>
    <m/>
    <m/>
    <s v="Dual-use"/>
    <n v="148.44724058"/>
    <n v="49.178569330000002"/>
    <n v="99.268671249999997"/>
    <m/>
    <m/>
    <s v="Climate Change Financing at ADB - 2023"/>
  </r>
  <r>
    <x v="0"/>
    <s v="Sovereign"/>
    <s v="Shanxi Changzhi Low-Carbon Climate-Resilient Circular Economy Transformation Project"/>
    <s v="51381-001"/>
    <d v="2023-12-28T00:00:00"/>
    <x v="1"/>
    <s v="People's Republic of China"/>
    <s v="Upper middle income"/>
    <s v="Loan"/>
    <s v="Investment loan"/>
    <s v="Transport"/>
    <m/>
    <m/>
    <m/>
    <s v="Dual-use"/>
    <n v="28.791241599999999"/>
    <n v="21.988155500000001"/>
    <n v="6.8030860999999998"/>
    <m/>
    <m/>
    <s v="Climate Change Financing at ADB - 2023"/>
  </r>
  <r>
    <x v="0"/>
    <s v="Sovereign"/>
    <s v="Shanxi Changzhi Low-Carbon Climate-Resilient Circular Economy Transformation Project"/>
    <s v="51381-001"/>
    <d v="2023-12-28T00:00:00"/>
    <x v="1"/>
    <s v="People's Republic of China"/>
    <s v="Upper middle income"/>
    <s v="Loan"/>
    <s v="Investment loan"/>
    <s v="Information and communication technology"/>
    <m/>
    <m/>
    <m/>
    <s v="Dual-use"/>
    <n v="29.417920000000002"/>
    <n v="11.261547500000001"/>
    <n v="18.1563725"/>
    <m/>
    <m/>
    <s v="Climate Change Financing at ADB - 2023"/>
  </r>
  <r>
    <x v="0"/>
    <s v="Sovereign"/>
    <s v="Shanxi Changzhi Low-Carbon Climate-Resilient Circular Economy Transformation Project"/>
    <s v="51381-001"/>
    <d v="2023-12-28T00:00:00"/>
    <x v="1"/>
    <s v="People's Republic of China"/>
    <s v="Upper middle income"/>
    <s v="Loan"/>
    <s v="Investment loan"/>
    <s v="Finance"/>
    <m/>
    <m/>
    <m/>
    <s v="Dual-use"/>
    <n v="44.002000000000002"/>
    <n v="44.002000000000002"/>
    <m/>
    <m/>
    <m/>
    <s v="Climate Change Financing at ADB - 2023"/>
  </r>
  <r>
    <x v="0"/>
    <s v="Sovereign"/>
    <s v="Preparing Sustainable Development Projects"/>
    <s v="53074-001"/>
    <d v="2023-12-12T00:00:00"/>
    <x v="1"/>
    <s v="People's Republic of China"/>
    <s v="Upper middle income"/>
    <s v="Technical assistance"/>
    <s v="Grant"/>
    <s v="Transport"/>
    <n v="0.4"/>
    <m/>
    <m/>
    <s v="Dual-use"/>
    <n v="7.1999999999999995E-2"/>
    <n v="3.5999999999999997E-2"/>
    <n v="3.5999999999999997E-2"/>
    <m/>
    <m/>
    <s v="Climate Change Financing at ADB - 2023"/>
  </r>
  <r>
    <x v="0"/>
    <s v="Sovereign"/>
    <s v="Shanxi Low-Carbon and Inclusive Rural Development Project"/>
    <s v="53078-001"/>
    <d v="2023-12-28T00:00:00"/>
    <x v="1"/>
    <s v="People's Republic of China"/>
    <s v="Upper middle income"/>
    <s v="Loan"/>
    <s v="Investment loan"/>
    <s v="Energy"/>
    <n v="318.41000000000003"/>
    <m/>
    <m/>
    <s v="Dual-use"/>
    <n v="41.97"/>
    <n v="29.93"/>
    <n v="12.04"/>
    <m/>
    <m/>
    <s v="Climate Change Financing at ADB - 2023"/>
  </r>
  <r>
    <x v="0"/>
    <s v="Sovereign"/>
    <s v="Shanxi Low-Carbon and Inclusive Rural Development Project"/>
    <s v="53078-001"/>
    <d v="2023-12-28T00:00:00"/>
    <x v="1"/>
    <s v="People's Republic of China"/>
    <s v="Upper middle income"/>
    <s v="Loan"/>
    <s v="Investment loan"/>
    <s v="Finance"/>
    <m/>
    <m/>
    <m/>
    <s v="Dual-use"/>
    <n v="11.89"/>
    <n v="7.89"/>
    <n v="4"/>
    <m/>
    <m/>
    <s v="Climate Change Financing at ADB - 2023"/>
  </r>
  <r>
    <x v="0"/>
    <s v="Sovereign"/>
    <s v="Shanxi Low-Carbon and Inclusive Rural Development Project"/>
    <s v="53078-001"/>
    <d v="2023-12-28T00:00:00"/>
    <x v="1"/>
    <s v="People's Republic of China"/>
    <s v="Upper middle income"/>
    <s v="Loan"/>
    <s v="Investment loan"/>
    <s v="Agriculture, natural resources and rural development"/>
    <m/>
    <m/>
    <m/>
    <s v="Dual-use"/>
    <n v="76.28"/>
    <n v="28.56"/>
    <n v="47.72"/>
    <m/>
    <m/>
    <s v="Climate Change Financing at ADB - 2023"/>
  </r>
  <r>
    <x v="0"/>
    <s v="Sovereign"/>
    <s v="Research on Integrated Management of Water Scarcity and Ecological Protection in the Yellow River Basin"/>
    <s v="54026-016"/>
    <d v="2023-12-30T00:00:00"/>
    <x v="1"/>
    <s v="People's Republic of China"/>
    <s v="Upper middle income"/>
    <s v="Technical assistance"/>
    <s v="Grant"/>
    <s v="Agriculture, natural resources and rural development"/>
    <n v="0.3"/>
    <m/>
    <m/>
    <s v="Adaptation"/>
    <n v="0.06"/>
    <m/>
    <n v="0.06"/>
    <m/>
    <m/>
    <s v="Climate Change Financing at ADB - 2023"/>
  </r>
  <r>
    <x v="0"/>
    <s v="Sovereign"/>
    <s v="Policy and Systems of Synergistically Reducing Pollution and Carbon Emissions in Industry in the Yellow River Basin"/>
    <s v="54026-017"/>
    <d v="2023-12-26T00:00:00"/>
    <x v="1"/>
    <s v="People's Republic of China"/>
    <s v="Upper middle income"/>
    <s v="Technical assistance"/>
    <s v="Grant"/>
    <s v="Agriculture, natural resources and rural development"/>
    <n v="0.3"/>
    <m/>
    <m/>
    <s v="Dual-use"/>
    <n v="0.3"/>
    <n v="0.15"/>
    <n v="0.15"/>
    <m/>
    <m/>
    <s v="Climate Change Financing at ADB - 2023"/>
  </r>
  <r>
    <x v="0"/>
    <s v="Sovereign"/>
    <s v="Anhui Chao Lake Environmental Rehabilitation Project (Phase 2)"/>
    <s v="55048-001"/>
    <d v="2023-12-28T00:00:00"/>
    <x v="1"/>
    <s v="People's Republic of China"/>
    <s v="Upper middle income"/>
    <s v="Loan"/>
    <s v="Investment loan"/>
    <s v="Water and other urban infrastructure and services"/>
    <n v="453.01"/>
    <m/>
    <m/>
    <s v="Dual-use"/>
    <n v="43.91"/>
    <n v="15.975"/>
    <n v="27.934999999999999"/>
    <m/>
    <m/>
    <s v="Climate Change Financing at ADB - 2023"/>
  </r>
  <r>
    <x v="0"/>
    <s v="Sovereign"/>
    <s v="Anhui Chao Lake Environmental Rehabilitation Project (Phase 2)"/>
    <s v="55048-001"/>
    <d v="2023-12-28T00:00:00"/>
    <x v="1"/>
    <s v="People's Republic of China"/>
    <s v="Upper middle income"/>
    <s v="Loan"/>
    <s v="Investment loan"/>
    <s v="Agriculture, natural resources and rural development"/>
    <m/>
    <m/>
    <m/>
    <s v="Dual-use"/>
    <n v="43.91"/>
    <n v="15.975"/>
    <n v="27.934999999999999"/>
    <m/>
    <m/>
    <s v="Climate Change Financing at ADB - 2023"/>
  </r>
  <r>
    <x v="0"/>
    <s v="Sovereign"/>
    <s v="Hubei Yichang Rural Green Development Project"/>
    <s v="55128-001"/>
    <d v="2023-12-28T00:00:00"/>
    <x v="1"/>
    <s v="People's Republic of China"/>
    <s v="Upper middle income"/>
    <s v="Loan"/>
    <s v="Investment loan"/>
    <s v="Agriculture, natural resources and rural development"/>
    <n v="404.76"/>
    <m/>
    <m/>
    <s v="Dual-use"/>
    <n v="126.53700000000001"/>
    <n v="71.45"/>
    <n v="55.087000000000003"/>
    <m/>
    <m/>
    <s v="Climate Change Financing at ADB - 2023"/>
  </r>
  <r>
    <x v="0"/>
    <s v="Sovereign"/>
    <s v="Guangxi Environmentally Sustainable Rural Development Demonstration Project"/>
    <s v="55261-001"/>
    <d v="2023-12-30T00:00:00"/>
    <x v="1"/>
    <s v="People's Republic of China"/>
    <s v="Upper middle income"/>
    <s v="Loan"/>
    <s v="Investment loan"/>
    <s v="Finance"/>
    <n v="419.67"/>
    <m/>
    <m/>
    <s v="Dual-use"/>
    <n v="68.990000000000009"/>
    <n v="50.03"/>
    <n v="18.96"/>
    <m/>
    <m/>
    <s v="Climate Change Financing at ADB - 2023"/>
  </r>
  <r>
    <x v="0"/>
    <s v="Sovereign"/>
    <s v="Supporting Climate Resilience and Ecological Sustainability Projects"/>
    <s v="56194-001"/>
    <d v="2023-05-12T00:00:00"/>
    <x v="1"/>
    <s v="People's Republic of China"/>
    <s v="Upper middle income"/>
    <s v="Technical assistance"/>
    <s v="Grant"/>
    <s v="Finance"/>
    <m/>
    <m/>
    <m/>
    <s v="Mitigation"/>
    <n v="0"/>
    <m/>
    <m/>
    <m/>
    <m/>
    <s v="Climate Change Financing at ADB - 2023"/>
  </r>
  <r>
    <x v="0"/>
    <s v="Sovereign"/>
    <s v="Supporting Climate Resilience and Ecological Sustainability Projects (Supplementary)"/>
    <s v="56194-001"/>
    <d v="2023-10-12T00:00:00"/>
    <x v="1"/>
    <s v="People's Republic of China"/>
    <s v="Upper middle income"/>
    <s v="Technical assistance"/>
    <s v="Grant"/>
    <s v="Finance"/>
    <n v="1.2"/>
    <m/>
    <m/>
    <s v="Mitigation"/>
    <n v="0.5"/>
    <n v="0.5"/>
    <m/>
    <m/>
    <m/>
    <s v="Climate Change Financing at ADB - 2023"/>
  </r>
  <r>
    <x v="0"/>
    <s v="Sovereign"/>
    <s v="Supporting Climate Resilience and Ecological Sustainability Projects (Supplementary)"/>
    <s v="56194-001"/>
    <d v="2023-12-14T00:00:00"/>
    <x v="1"/>
    <s v="People's Republic of China"/>
    <s v="Upper middle income"/>
    <s v="Technical assistance"/>
    <s v="Grant"/>
    <s v="Finance"/>
    <m/>
    <m/>
    <m/>
    <s v="Mitigation"/>
    <n v="0"/>
    <m/>
    <m/>
    <m/>
    <m/>
    <s v="Climate Change Financing at ADB - 2023"/>
  </r>
  <r>
    <x v="0"/>
    <s v="Sovereign"/>
    <s v="Preparing Low-Carbon Development Projects"/>
    <s v="56204-001"/>
    <d v="2023-12-27T00:00:00"/>
    <x v="1"/>
    <s v="People's Republic of China"/>
    <s v="Upper middle income"/>
    <s v="Technical assistance"/>
    <s v="Grant"/>
    <s v="Energy"/>
    <n v="0.4"/>
    <m/>
    <m/>
    <s v="Dual-use"/>
    <n v="0.3"/>
    <n v="0.3"/>
    <m/>
    <m/>
    <m/>
    <s v="Climate Change Financing at ADB - 2023"/>
  </r>
  <r>
    <x v="0"/>
    <s v="Sovereign"/>
    <s v="Preparing Low-Carbon Development Projects"/>
    <s v="56204-001"/>
    <d v="2023-12-27T00:00:00"/>
    <x v="1"/>
    <s v="People's Republic of China"/>
    <s v="Upper middle income"/>
    <s v="Technical assistance"/>
    <s v="Grant"/>
    <s v="Water and other urban infrastructure and services"/>
    <m/>
    <m/>
    <m/>
    <s v="Dual-use"/>
    <n v="0.1"/>
    <m/>
    <n v="0.1"/>
    <m/>
    <m/>
    <s v="Climate Change Financing at ADB - 2023"/>
  </r>
  <r>
    <x v="0"/>
    <s v="Sovereign"/>
    <s v="Hubei Huanggang Dabie Mountain Ecosystem Protection and Carbon-Neutral Green Development Project"/>
    <s v="56210-001"/>
    <d v="2023-12-28T00:00:00"/>
    <x v="1"/>
    <s v="People's Republic of China"/>
    <s v="Upper middle income"/>
    <s v="Loan"/>
    <s v="Investment loan"/>
    <s v="Agriculture, natural resources and rural development"/>
    <n v="410.80099999999999"/>
    <m/>
    <m/>
    <s v="Dual-use"/>
    <n v="120.1"/>
    <n v="61.37"/>
    <n v="58.73"/>
    <m/>
    <m/>
    <s v="Climate Change Financing at ADB - 2023"/>
  </r>
  <r>
    <x v="0"/>
    <s v="Sovereign"/>
    <s v="Yangtze River Economic Belt Jiangxi Ecological Civilization and Circular Economy Project"/>
    <s v="56309-001"/>
    <d v="2023-12-28T00:00:00"/>
    <x v="1"/>
    <s v="People's Republic of China"/>
    <s v="Upper middle income"/>
    <s v="Loan"/>
    <s v="Investment loan"/>
    <s v="Public sector management"/>
    <n v="365.02"/>
    <m/>
    <m/>
    <s v="Dual-use"/>
    <n v="6.68"/>
    <n v="0.73"/>
    <n v="5.95"/>
    <m/>
    <m/>
    <s v="Climate Change Financing at ADB - 2023"/>
  </r>
  <r>
    <x v="0"/>
    <s v="Sovereign"/>
    <s v="Yangtze River Economic Belt Jiangxi Ecological Civilization and Circular Economy Project"/>
    <s v="56309-001"/>
    <d v="2023-12-28T00:00:00"/>
    <x v="1"/>
    <s v="People's Republic of China"/>
    <s v="Upper middle income"/>
    <s v="Loan"/>
    <s v="Investment loan"/>
    <s v="Water and other urban infrastructure and services"/>
    <m/>
    <m/>
    <m/>
    <s v="Dual-use"/>
    <n v="40.57"/>
    <n v="6.55"/>
    <n v="34.020000000000003"/>
    <m/>
    <m/>
    <s v="Climate Change Financing at ADB - 2023"/>
  </r>
  <r>
    <x v="0"/>
    <s v="Sovereign"/>
    <s v="Yangtze River Economic Belt Jiangxi Ecological Civilization and Circular Economy Project"/>
    <s v="56309-001"/>
    <d v="2023-12-28T00:00:00"/>
    <x v="1"/>
    <s v="People's Republic of China"/>
    <s v="Upper middle income"/>
    <s v="Loan"/>
    <s v="Investment loan"/>
    <s v="Agriculture, natural resources and rural development"/>
    <m/>
    <m/>
    <m/>
    <s v="Dual-use"/>
    <n v="96.99"/>
    <n v="28.5"/>
    <n v="68.489999999999995"/>
    <m/>
    <m/>
    <s v="Climate Change Financing at ADB - 2023"/>
  </r>
  <r>
    <x v="0"/>
    <s v="Sovereign"/>
    <s v="Research on Environmentally Sustainable Development Technology Assessment and Innovation Path of the People’s Republic of China's Coastal Ports"/>
    <s v="57100-001"/>
    <d v="2023-12-26T00:00:00"/>
    <x v="1"/>
    <s v="People's Republic of China"/>
    <s v="Upper middle income"/>
    <s v="Technical assistance"/>
    <s v="Grant"/>
    <s v="Transport"/>
    <n v="0.3"/>
    <m/>
    <m/>
    <s v="Mitigation"/>
    <n v="0.2"/>
    <n v="0.2"/>
    <m/>
    <m/>
    <m/>
    <s v="Climate Change Financing at ADB - 2023"/>
  </r>
  <r>
    <x v="0"/>
    <s v="Sovereign"/>
    <s v="Research on Environmentally Sustainable Development Technology Assessment and Innovation Path of the People’s Republic of China's Coastal Ports"/>
    <s v="57100-001"/>
    <d v="2023-12-26T00:00:00"/>
    <x v="1"/>
    <s v="People's Republic of China"/>
    <s v="Upper middle income"/>
    <s v="Technical assistance"/>
    <s v="Grant"/>
    <s v="Education"/>
    <m/>
    <m/>
    <m/>
    <s v="Mitigation"/>
    <n v="0.1"/>
    <n v="0.1"/>
    <m/>
    <m/>
    <m/>
    <s v="Climate Change Financing at ADB - 2023"/>
  </r>
  <r>
    <x v="0"/>
    <s v="Sovereign"/>
    <s v="Building a Climate Change Early Warning System for the Aged"/>
    <s v="57103-001"/>
    <d v="2023-12-26T00:00:00"/>
    <x v="1"/>
    <s v="People's Republic of China"/>
    <s v="Upper middle income"/>
    <s v="Technical assistance"/>
    <s v="Grant"/>
    <s v="Health"/>
    <n v="0.5"/>
    <m/>
    <m/>
    <s v="Adaptation"/>
    <n v="0.5"/>
    <m/>
    <n v="0.5"/>
    <m/>
    <m/>
    <s v="Climate Change Financing at ADB - 2023"/>
  </r>
  <r>
    <x v="0"/>
    <s v="Sovereign"/>
    <s v="Provincial and Municipal Climate Change Adaptation Capacity Improvement"/>
    <s v="57107-001"/>
    <d v="2023-12-02T00:00:00"/>
    <x v="1"/>
    <s v="People's Republic of China"/>
    <s v="Upper middle income"/>
    <s v="Technical assistance"/>
    <s v="Grant"/>
    <s v="Water and other urban infrastructure and services"/>
    <n v="0.52480000000000004"/>
    <m/>
    <m/>
    <s v="Adaptation"/>
    <n v="0.04"/>
    <m/>
    <n v="0.04"/>
    <m/>
    <m/>
    <s v="Climate Change Financing at ADB - 2023"/>
  </r>
  <r>
    <x v="0"/>
    <s v="Sovereign"/>
    <s v="Provincial and Municipal Climate Change Adaptation Capacity Improvement"/>
    <s v="57107-001"/>
    <d v="2023-12-02T00:00:00"/>
    <x v="1"/>
    <s v="People's Republic of China"/>
    <s v="Upper middle income"/>
    <s v="Technical assistance"/>
    <s v="Grant"/>
    <s v="Agriculture, natural resources and rural development"/>
    <m/>
    <m/>
    <m/>
    <s v="Adaptation"/>
    <n v="0.18479999999999999"/>
    <m/>
    <n v="0.18479999999999999"/>
    <m/>
    <m/>
    <s v="Climate Change Financing at ADB - 2023"/>
  </r>
  <r>
    <x v="0"/>
    <s v="Sovereign"/>
    <s v="Provincial and Municipal Climate Change Adaptation Capacity Improvement"/>
    <s v="57107-001"/>
    <d v="2023-12-02T00:00:00"/>
    <x v="1"/>
    <s v="People's Republic of China"/>
    <s v="Upper middle income"/>
    <s v="Technical assistance"/>
    <s v="Grant"/>
    <s v="Water and other urban infrastructure and services"/>
    <m/>
    <m/>
    <m/>
    <s v="Adaptation"/>
    <n v="5.5E-2"/>
    <m/>
    <n v="5.5E-2"/>
    <m/>
    <m/>
    <s v="Climate Change Financing at ADB - 2023"/>
  </r>
  <r>
    <x v="0"/>
    <s v="Sovereign"/>
    <s v="Provincial and Municipal Climate Change Adaptation Capacity Improvement"/>
    <s v="57107-001"/>
    <d v="2023-12-02T00:00:00"/>
    <x v="1"/>
    <s v="People's Republic of China"/>
    <s v="Upper middle income"/>
    <s v="Technical assistance"/>
    <s v="Grant"/>
    <s v="Agriculture, natural resources and rural development"/>
    <m/>
    <m/>
    <m/>
    <s v="Adaptation"/>
    <n v="0.245"/>
    <m/>
    <n v="0.245"/>
    <m/>
    <m/>
    <s v="Climate Change Financing at ADB - 2023"/>
  </r>
  <r>
    <x v="0"/>
    <s v="Sovereign"/>
    <s v="Research on Protection and Restoration Policy of Migratory Birds"/>
    <s v="57108-001"/>
    <d v="2023-11-11T00:00:00"/>
    <x v="1"/>
    <s v="People's Republic of China"/>
    <s v="Upper middle income"/>
    <s v="Technical assistance"/>
    <s v="Grant"/>
    <s v="Agriculture, natural resources and rural development"/>
    <n v="0.75"/>
    <m/>
    <m/>
    <s v="Adaptation"/>
    <n v="0.5"/>
    <m/>
    <n v="0.5"/>
    <m/>
    <m/>
    <s v="Climate Change Financing at ADB - 2023"/>
  </r>
  <r>
    <x v="0"/>
    <s v="Sovereign"/>
    <s v="Poyang Lake Climate Change Adaptation Action Plan"/>
    <s v="57111-001"/>
    <d v="2023-12-19T00:00:00"/>
    <x v="1"/>
    <s v="People's Republic of China"/>
    <s v="Upper middle income"/>
    <s v="Technical assistance"/>
    <s v="Grant"/>
    <s v="Agriculture, natural resources and rural development"/>
    <n v="0.3"/>
    <m/>
    <m/>
    <s v="Adaptation"/>
    <n v="0.3"/>
    <m/>
    <n v="0.3"/>
    <m/>
    <m/>
    <s v="Climate Change Financing at ADB - 2023"/>
  </r>
  <r>
    <x v="0"/>
    <s v="Sovereign"/>
    <s v="Research on Ecological Protection and Restoration Strategies and Policies of Coastal Zones in Guangdong’s Highly Urbanized Areas"/>
    <s v="57113-001"/>
    <d v="2023-12-28T00:00:00"/>
    <x v="1"/>
    <s v="People's Republic of China"/>
    <s v="Upper middle income"/>
    <s v="Technical assistance"/>
    <s v="Grant"/>
    <s v="Agriculture, natural resources and rural development"/>
    <n v="0.3"/>
    <m/>
    <m/>
    <s v="Adaptation"/>
    <n v="0.3"/>
    <m/>
    <n v="0.3"/>
    <m/>
    <m/>
    <s v="Climate Change Financing at ADB - 2023"/>
  </r>
  <r>
    <x v="0"/>
    <s v="Sovereign"/>
    <s v="Supporting Market-Based Trading of Carbon Emission Rights in Hunan Province"/>
    <s v="57114-001"/>
    <d v="2023-12-29T00:00:00"/>
    <x v="1"/>
    <s v="People's Republic of China"/>
    <s v="Upper middle income"/>
    <s v="Technical assistance"/>
    <s v="Grant"/>
    <s v="Finance"/>
    <n v="0.3"/>
    <m/>
    <m/>
    <s v="Mitigation"/>
    <n v="0.3"/>
    <n v="0.3"/>
    <m/>
    <m/>
    <m/>
    <s v="Climate Change Financing at ADB - 2023"/>
  </r>
  <r>
    <x v="0"/>
    <s v="Sovereign"/>
    <s v="The Role of the Digital Economy in Supporting Enterprise Green Development"/>
    <s v="57119-001"/>
    <d v="2023-12-28T00:00:00"/>
    <x v="1"/>
    <s v="People's Republic of China"/>
    <s v="Upper middle income"/>
    <s v="Technical assistance"/>
    <s v="Grant"/>
    <s v="Finance"/>
    <n v="0.3"/>
    <m/>
    <m/>
    <s v="Mitigation"/>
    <n v="0.3"/>
    <n v="0.3"/>
    <m/>
    <m/>
    <m/>
    <s v="Climate Change Financing at ADB - 2023"/>
  </r>
  <r>
    <x v="0"/>
    <s v="Sovereign"/>
    <s v="Promoting Climate Readiness for Small and Medium-Sized Banks in the Beijing-Tianjin-Hebei Region"/>
    <s v="57157-001"/>
    <d v="2023-12-05T00:00:00"/>
    <x v="1"/>
    <s v="People's Republic of China"/>
    <s v="Upper middle income"/>
    <s v="Technical assistance"/>
    <s v="Grant"/>
    <s v="Finance"/>
    <n v="0.5"/>
    <m/>
    <m/>
    <s v="Dual-use"/>
    <n v="0.5"/>
    <n v="0.25"/>
    <n v="0.25"/>
    <m/>
    <m/>
    <s v="Climate Change Financing at ADB - 2023"/>
  </r>
  <r>
    <x v="0"/>
    <s v="Sovereign"/>
    <s v="Developing ADB’s first Type 2b climate change adaptation project for PRC"/>
    <s v="CCFADC00061"/>
    <d v="2023-03-10T00:00:00"/>
    <x v="1"/>
    <s v="People's Republic of China"/>
    <s v="Upper middle income"/>
    <s v="Other"/>
    <s v="Other instruments"/>
    <s v="Agriculture, natural resources and rural development"/>
    <n v="7.1999999999999995E-2"/>
    <m/>
    <m/>
    <s v="Adaptation"/>
    <n v="7.1999999999999995E-2"/>
    <m/>
    <n v="7.1999999999999995E-2"/>
    <m/>
    <m/>
    <s v="Climate Change Financing at ADB - 2023"/>
  </r>
  <r>
    <x v="0"/>
    <s v="Sovereign"/>
    <s v="Davao Public Transport Modernization Project"/>
    <s v="45296-006"/>
    <d v="2023-07-01T00:00:00"/>
    <x v="1"/>
    <s v="Philippines"/>
    <s v="Lower middle income"/>
    <s v="Loan"/>
    <s v="Investment loan"/>
    <s v="Transport"/>
    <n v="1711.78"/>
    <m/>
    <m/>
    <s v="Dual-use"/>
    <n v="1014.6899999999999"/>
    <n v="1013.27"/>
    <n v="1.42"/>
    <m/>
    <m/>
    <s v="Climate Change Financing at ADB - 2023"/>
  </r>
  <r>
    <x v="0"/>
    <s v="Sovereign"/>
    <s v="Davao Public Transport Modernization Project"/>
    <s v="45296-006"/>
    <d v="2023-07-01T00:00:00"/>
    <x v="1"/>
    <s v="Philippines"/>
    <s v="Lower middle income"/>
    <s v="Loan cofinancing"/>
    <s v="Investment loan"/>
    <s v="Transport"/>
    <m/>
    <m/>
    <m/>
    <s v="Dual-use"/>
    <n v="50"/>
    <n v="50"/>
    <m/>
    <m/>
    <m/>
    <s v="Climate Change Financing at ADB - 2023"/>
  </r>
  <r>
    <x v="0"/>
    <s v="Sovereign"/>
    <s v="Davao Public Transport Modernization Project"/>
    <s v="45296-006"/>
    <d v="2023-07-01T00:00:00"/>
    <x v="1"/>
    <s v="Philippines"/>
    <s v="Lower middle income"/>
    <s v="Loan cofinancing"/>
    <s v="Investment loan"/>
    <s v="Transport"/>
    <m/>
    <m/>
    <m/>
    <s v="Dual-use"/>
    <n v="10"/>
    <n v="10"/>
    <m/>
    <m/>
    <m/>
    <s v="Climate Change Financing at ADB - 2023"/>
  </r>
  <r>
    <x v="0"/>
    <s v="Sovereign"/>
    <s v="Davao Public Transport Modernization Project"/>
    <s v="45296-006"/>
    <d v="2023-10-20T00:00:00"/>
    <x v="1"/>
    <s v="Philippines"/>
    <s v="Lower middle income"/>
    <s v="Technical assistance"/>
    <s v="Grant"/>
    <s v="Transport"/>
    <m/>
    <m/>
    <m/>
    <s v="Mitigation"/>
    <n v="0.5"/>
    <n v="0.5"/>
    <m/>
    <m/>
    <m/>
    <s v="Climate Change Financing at ADB - 2023"/>
  </r>
  <r>
    <x v="0"/>
    <s v="Sovereign"/>
    <s v="Davao Public Transport Modernization Project"/>
    <s v="45296-006"/>
    <d v="2023-10-20T00:00:00"/>
    <x v="1"/>
    <s v="Philippines"/>
    <s v="Lower middle income"/>
    <s v="Technical assistance cofinancing"/>
    <s v="Grant"/>
    <s v="Transport"/>
    <m/>
    <m/>
    <m/>
    <s v="Mitigation"/>
    <n v="0.5"/>
    <n v="0.5"/>
    <m/>
    <m/>
    <m/>
    <s v="Climate Change Financing at ADB - 2023"/>
  </r>
  <r>
    <x v="0"/>
    <s v="Sovereign"/>
    <s v="Infrastructure Preparation and Innovation Facility, Second Additional Financing"/>
    <s v="50288-006"/>
    <d v="2023-12-15T00:00:00"/>
    <x v="1"/>
    <s v="Philippines"/>
    <s v="Lower middle income"/>
    <s v="Loan"/>
    <s v="Investment loan"/>
    <s v="Transport"/>
    <n v="264.04000000000002"/>
    <m/>
    <m/>
    <s v="Dual-use"/>
    <n v="109.19999999999999"/>
    <n v="57.9"/>
    <n v="51.3"/>
    <m/>
    <m/>
    <s v="Climate Change Financing at ADB - 2023"/>
  </r>
  <r>
    <x v="0"/>
    <s v="Sovereign"/>
    <s v="Promoting Climate-Smart Infrastructure [Attached TA to Infrastructure Preparation and Innovation Facility, Second Additional Financing]"/>
    <s v="50288-006"/>
    <d v="2023-12-22T00:00:00"/>
    <x v="1"/>
    <s v="Philippines"/>
    <s v="Lower middle income"/>
    <s v="Technical assistance"/>
    <s v="Grant"/>
    <s v="Transport"/>
    <m/>
    <m/>
    <m/>
    <s v="Dual-use"/>
    <n v="0.5"/>
    <n v="0.15"/>
    <n v="0.35"/>
    <m/>
    <m/>
    <s v="Climate Change Financing at ADB - 2023"/>
  </r>
  <r>
    <x v="0"/>
    <s v="Sovereign"/>
    <s v="Promoting Climate-Smart Infrastructure [Attached TA to Infrastructure Preparation and Innovation Facility, Second Additional Financing]"/>
    <s v="50288-006"/>
    <d v="2023-12-22T00:00:00"/>
    <x v="1"/>
    <s v="Philippines"/>
    <s v="Lower middle income"/>
    <s v="Technical assistance cofinancing"/>
    <s v="Grant"/>
    <s v="Transport"/>
    <m/>
    <m/>
    <m/>
    <s v="Dual-use"/>
    <n v="1"/>
    <n v="0.3"/>
    <n v="0.7"/>
    <m/>
    <m/>
    <s v="Climate Change Financing at ADB - 2023"/>
  </r>
  <r>
    <x v="0"/>
    <s v="Sovereign"/>
    <s v="Integrated Flood Resilience and Adaptation Project - Phase 1"/>
    <s v="51294-001"/>
    <d v="2023-09-21T00:00:00"/>
    <x v="1"/>
    <s v="Philippines"/>
    <s v="Lower middle income"/>
    <s v="Loan"/>
    <s v="Investment loan"/>
    <s v="Agriculture, natural resources and rural development"/>
    <n v="408.76"/>
    <m/>
    <m/>
    <s v="Adaptation"/>
    <n v="303.24"/>
    <m/>
    <n v="303.24"/>
    <m/>
    <m/>
    <s v="Climate Change Financing at ADB - 2023"/>
  </r>
  <r>
    <x v="0"/>
    <s v="Sovereign"/>
    <s v="Integrated Flood Resilience and Adaptation Project - Phase 1"/>
    <s v="51294-001"/>
    <d v="2023-09-21T00:00:00"/>
    <x v="1"/>
    <s v="Philippines"/>
    <s v="Lower middle income"/>
    <s v="Grant cofinancing"/>
    <s v="Grant"/>
    <s v="Agriculture, natural resources and rural development"/>
    <m/>
    <m/>
    <m/>
    <s v="Adaptation"/>
    <n v="0.68"/>
    <m/>
    <n v="0.68"/>
    <m/>
    <m/>
    <s v="Climate Change Financing at ADB - 2023"/>
  </r>
  <r>
    <x v="0"/>
    <s v="Sovereign"/>
    <s v="Inclusive Finance Development Program Subprogram 3"/>
    <s v="51309-003"/>
    <d v="2023-11-03T00:00:00"/>
    <x v="1"/>
    <s v="Philippines"/>
    <s v="Lower middle income"/>
    <s v="Loan"/>
    <s v="Investment loan"/>
    <s v="Finance"/>
    <n v="600"/>
    <m/>
    <m/>
    <s v="Dual-use"/>
    <n v="93.65"/>
    <n v="30.72"/>
    <n v="62.93"/>
    <m/>
    <m/>
    <s v="Climate Change Financing at ADB - 2023"/>
  </r>
  <r>
    <x v="0"/>
    <s v="Sovereign"/>
    <s v="Bataan–Cavite Interlink Bridge Project, Tranche 1"/>
    <s v="52310-002"/>
    <d v="2023-12-15T00:00:00"/>
    <x v="1"/>
    <s v="Philippines"/>
    <s v="Lower middle income"/>
    <s v="Loan"/>
    <s v="Investment loan"/>
    <s v="Transport"/>
    <n v="1310.78"/>
    <m/>
    <m/>
    <s v="Adaptation"/>
    <n v="27"/>
    <m/>
    <n v="27"/>
    <m/>
    <m/>
    <s v="Climate Change Financing at ADB - 2023"/>
  </r>
  <r>
    <x v="0"/>
    <s v="Sovereign"/>
    <s v="Bataan–Cavite Interlink Bridge Project, Tranche 1"/>
    <s v="52310-002"/>
    <d v="2023-12-15T00:00:00"/>
    <x v="1"/>
    <s v="Philippines"/>
    <s v="Lower middle income"/>
    <s v="Loan cofinancing"/>
    <s v="Investment loan"/>
    <s v="Transport"/>
    <m/>
    <m/>
    <m/>
    <s v="Adaptation"/>
    <n v="13"/>
    <m/>
    <n v="13"/>
    <m/>
    <m/>
    <s v="Climate Change Financing at ADB - 2023"/>
  </r>
  <r>
    <x v="0"/>
    <s v="Sovereign"/>
    <s v="Competitive and Inclusive Agriculture Development Program (Subprogram 2)"/>
    <s v="53353-002"/>
    <d v="2023-02-06T00:00:00"/>
    <x v="1"/>
    <s v="Philippines"/>
    <s v="Lower middle income"/>
    <s v="Loan"/>
    <s v="Investment loan"/>
    <s v="Public sector management"/>
    <n v="500"/>
    <m/>
    <m/>
    <s v="Dual-use"/>
    <n v="5.6550000000000002"/>
    <m/>
    <n v="5.6550000000000002"/>
    <m/>
    <m/>
    <s v="Climate Change Financing at ADB - 2023"/>
  </r>
  <r>
    <x v="0"/>
    <s v="Sovereign"/>
    <s v="Competitive and Inclusive Agriculture Development Program (Subprogram 2)"/>
    <s v="53353-002"/>
    <d v="2023-02-06T00:00:00"/>
    <x v="1"/>
    <s v="Philippines"/>
    <s v="Lower middle income"/>
    <s v="Loan"/>
    <s v="Investment loan"/>
    <s v="Finance"/>
    <m/>
    <m/>
    <m/>
    <s v="Dual-use"/>
    <n v="5.6550000000000002"/>
    <m/>
    <n v="5.6550000000000002"/>
    <m/>
    <m/>
    <s v="Climate Change Financing at ADB - 2023"/>
  </r>
  <r>
    <x v="0"/>
    <s v="Sovereign"/>
    <s v="Competitive and Inclusive Agriculture Development Program (Subprogram 2)"/>
    <s v="53353-002"/>
    <d v="2023-02-06T00:00:00"/>
    <x v="1"/>
    <s v="Philippines"/>
    <s v="Lower middle income"/>
    <s v="Loan"/>
    <s v="Investment loan"/>
    <s v="Agriculture, natural resources and rural development"/>
    <m/>
    <m/>
    <m/>
    <s v="Dual-use"/>
    <n v="100"/>
    <n v="32.700000000000003"/>
    <n v="67.3"/>
    <m/>
    <m/>
    <s v="Climate Change Financing at ADB - 2023"/>
  </r>
  <r>
    <x v="0"/>
    <s v="Sovereign"/>
    <s v="Build Universal Health Care Program (Subprogram 2)"/>
    <s v="55105-003"/>
    <d v="2023-12-22T00:00:00"/>
    <x v="1"/>
    <s v="Philippines"/>
    <s v="Lower middle income"/>
    <s v="Loan"/>
    <s v="Investment loan"/>
    <s v="Health"/>
    <n v="900"/>
    <m/>
    <m/>
    <s v="Dual-use"/>
    <n v="65.59"/>
    <n v="39.799999999999997"/>
    <n v="25.79"/>
    <m/>
    <m/>
    <s v="Climate Change Financing at ADB - 2023"/>
  </r>
  <r>
    <x v="0"/>
    <s v="Sovereign"/>
    <s v="Build Universal Health Care Program (Subprogram 2)"/>
    <s v="55105-003"/>
    <d v="2023-12-22T00:00:00"/>
    <x v="1"/>
    <s v="Philippines"/>
    <s v="Lower middle income"/>
    <s v="Loan cofinancing"/>
    <s v="Investment loan"/>
    <s v="Health"/>
    <m/>
    <m/>
    <m/>
    <s v="Dual-use"/>
    <n v="0"/>
    <m/>
    <m/>
    <m/>
    <m/>
    <s v="Climate Change Financing at ADB - 2023"/>
  </r>
  <r>
    <x v="0"/>
    <s v="Sovereign"/>
    <s v="Post-COVID-19 Business and Employment Recovery Program - Subprogram 1"/>
    <s v="55300-001"/>
    <d v="2023-02-06T00:00:00"/>
    <x v="1"/>
    <s v="Philippines"/>
    <s v="Lower middle income"/>
    <s v="Loan"/>
    <s v="Investment loan"/>
    <s v="Public sector management"/>
    <n v="1000"/>
    <m/>
    <m/>
    <s v="Dual-use"/>
    <n v="36.370000000000005"/>
    <n v="14.55"/>
    <n v="21.82"/>
    <m/>
    <m/>
    <s v="Climate Change Financing at ADB - 2023"/>
  </r>
  <r>
    <x v="0"/>
    <s v="Sovereign"/>
    <s v="Post-COVID-19 Business and Employment Recovery Program - Subprogram 1"/>
    <s v="55300-001"/>
    <d v="2023-02-06T00:00:00"/>
    <x v="1"/>
    <s v="Philippines"/>
    <s v="Lower middle income"/>
    <s v="Loan"/>
    <s v="Investment loan"/>
    <s v="Education"/>
    <m/>
    <m/>
    <m/>
    <s v="Dual-use"/>
    <n v="63.65"/>
    <n v="36.369999999999997"/>
    <n v="27.28"/>
    <m/>
    <m/>
    <s v="Climate Change Financing at ADB - 2023"/>
  </r>
  <r>
    <x v="0"/>
    <s v="Nonsovereign"/>
    <s v="ACEN Sustainability-Linked Facility"/>
    <s v="56241-001"/>
    <d v="2023-12-13T00:00:00"/>
    <x v="1"/>
    <s v="Philippines"/>
    <s v="Lower middle income"/>
    <s v="Loan"/>
    <s v="Investment loan"/>
    <s v="Energy"/>
    <n v="200"/>
    <m/>
    <m/>
    <s v="Mitigation"/>
    <n v="99.036643560000002"/>
    <n v="99.036643560000002"/>
    <m/>
    <m/>
    <m/>
    <s v="Climate Change Financing at ADB - 2023"/>
  </r>
  <r>
    <x v="0"/>
    <s v="Nonsovereign"/>
    <s v="ACEN Sustainability-Linked Facility"/>
    <s v="56241-001"/>
    <d v="2023-12-13T00:00:00"/>
    <x v="1"/>
    <s v="Philippines"/>
    <s v="Lower middle income"/>
    <s v="Guarantee"/>
    <s v="Guarantee"/>
    <s v="Energy"/>
    <m/>
    <m/>
    <m/>
    <s v="Mitigation"/>
    <n v="18.006662469999998"/>
    <n v="18.006662469999998"/>
    <m/>
    <m/>
    <m/>
    <s v="Climate Change Financing at ADB - 2023"/>
  </r>
  <r>
    <x v="0"/>
    <s v="Sovereign"/>
    <s v="Domestic Resource Mobilization Program (Subprogram 1)"/>
    <s v="56288-001"/>
    <d v="2023-12-15T00:00:00"/>
    <x v="1"/>
    <s v="Philippines"/>
    <s v="Lower middle income"/>
    <s v="Loan"/>
    <s v="Investment loan"/>
    <s v="Public sector management"/>
    <n v="800"/>
    <m/>
    <m/>
    <s v="Dual-use"/>
    <n v="149.48999999999998"/>
    <n v="146.82"/>
    <n v="2.67"/>
    <m/>
    <m/>
    <s v="Climate Change Financing at ADB - 2023"/>
  </r>
  <r>
    <x v="0"/>
    <s v="Sovereign"/>
    <s v="Domestic Resource Mobilization Program (Subprogram 1)"/>
    <s v="56288-001"/>
    <d v="2023-12-15T00:00:00"/>
    <x v="1"/>
    <s v="Philippines"/>
    <s v="Lower middle income"/>
    <s v="Loan cofinancing"/>
    <s v="Investment loan"/>
    <s v="Choose sector/theme"/>
    <m/>
    <m/>
    <m/>
    <s v="Dual-use"/>
    <n v="0"/>
    <m/>
    <m/>
    <m/>
    <m/>
    <s v="Climate Change Financing at ADB - 2023"/>
  </r>
  <r>
    <x v="0"/>
    <s v="Nonsovereign"/>
    <s v="Dali Modern Food Retail Expansion Project"/>
    <s v="56313-001"/>
    <d v="2023-03-07T00:00:00"/>
    <x v="1"/>
    <s v="Philippines"/>
    <s v="Lower middle income"/>
    <s v="Equity"/>
    <s v="Equity"/>
    <s v="Agriculture, natural resources and rural development"/>
    <n v="80"/>
    <m/>
    <m/>
    <s v="Mitigation"/>
    <n v="0.8"/>
    <n v="0.8"/>
    <m/>
    <m/>
    <m/>
    <s v="Climate Change Financing at ADB - 2023"/>
  </r>
  <r>
    <x v="0"/>
    <s v="Sovereign"/>
    <s v="Republic of the Philippines: Transaction Advisory Services for the Preparation of Public-Private Partnership Projects"/>
    <s v="57039-001"/>
    <d v="2023-05-11T00:00:00"/>
    <x v="1"/>
    <s v="Philippines"/>
    <s v="Lower middle income"/>
    <s v="Technical assistance"/>
    <s v="Grant"/>
    <s v="Transport"/>
    <n v="2.5"/>
    <m/>
    <m/>
    <s v="Dual-use"/>
    <n v="1.5"/>
    <n v="0.75"/>
    <n v="0.75"/>
    <m/>
    <m/>
    <s v="Climate Change Financing at ADB - 2023"/>
  </r>
  <r>
    <x v="0"/>
    <s v="Sovereign"/>
    <s v="Republic of the Philippines: Transaction Advisory Services for the Preparation of Public-Private Partnership Projects"/>
    <s v="57039-001"/>
    <d v="2023-05-11T00:00:00"/>
    <x v="1"/>
    <s v="Philippines"/>
    <s v="Lower middle income"/>
    <s v="Technical assistance"/>
    <s v="Grant"/>
    <s v="Energy"/>
    <m/>
    <m/>
    <m/>
    <s v="Dual-use"/>
    <n v="1"/>
    <n v="0.5"/>
    <n v="0.5"/>
    <m/>
    <m/>
    <s v="Climate Change Financing at ADB - 2023"/>
  </r>
  <r>
    <x v="0"/>
    <s v="Sovereign"/>
    <s v="Supporting Long-Term Planning for Climate Action"/>
    <s v="57269-001"/>
    <d v="2023-12-22T00:00:00"/>
    <x v="1"/>
    <s v="Philippines"/>
    <s v="Lower middle income"/>
    <s v="Technical assistance"/>
    <s v="Grant"/>
    <s v="Public sector management"/>
    <n v="1"/>
    <m/>
    <m/>
    <s v="Dual-use"/>
    <n v="0.5"/>
    <n v="0.25"/>
    <n v="0.25"/>
    <m/>
    <m/>
    <s v="Climate Change Financing at ADB - 2023"/>
  </r>
  <r>
    <x v="0"/>
    <s v="Sovereign"/>
    <s v="Supporting Long-Term Planning for Climate Action"/>
    <s v="57269-001"/>
    <d v="2023-12-22T00:00:00"/>
    <x v="1"/>
    <s v="Philippines"/>
    <s v="Lower middle income"/>
    <s v="Technical assistance cofinancing"/>
    <s v="Grant"/>
    <s v="Public sector management"/>
    <m/>
    <m/>
    <m/>
    <s v="Dual-use"/>
    <n v="0"/>
    <m/>
    <m/>
    <m/>
    <m/>
    <s v="Climate Change Financing at ADB - 2023"/>
  </r>
  <r>
    <x v="0"/>
    <s v="Sovereign"/>
    <s v="Supporting Education and Health Sector Programs Facility"/>
    <s v="47136-005"/>
    <d v="2023-06-21T00:00:00"/>
    <x v="1"/>
    <s v="Regional"/>
    <s v="Regional"/>
    <s v="Technical assistance cofinancing"/>
    <s v="Grant"/>
    <s v="Education"/>
    <n v="0.75"/>
    <m/>
    <m/>
    <s v="Adaptation"/>
    <n v="6.6000000000000003E-2"/>
    <m/>
    <n v="6.6000000000000003E-2"/>
    <m/>
    <m/>
    <s v="Climate Change Financing at ADB - 2023"/>
  </r>
  <r>
    <x v="0"/>
    <s v="Sovereign"/>
    <s v="Supporting Adaptation Decision Making for Climate Resilient Investments"/>
    <s v="50121-001"/>
    <d v="2023-10-25T00:00:00"/>
    <x v="1"/>
    <s v="Regional"/>
    <s v="Regional"/>
    <s v="Technical assistance"/>
    <s v="Grant"/>
    <s v="Water and other urban infrastructure and services"/>
    <n v="0.6"/>
    <m/>
    <m/>
    <s v="Adaptation"/>
    <n v="0.1"/>
    <m/>
    <n v="0.1"/>
    <m/>
    <m/>
    <s v="Climate Change Financing at ADB - 2023"/>
  </r>
  <r>
    <x v="0"/>
    <s v="Sovereign"/>
    <s v="Supporting Adaptation Decision Making for Climate Resilient Investments"/>
    <s v="50121-001"/>
    <d v="2023-10-25T00:00:00"/>
    <x v="1"/>
    <s v="Regional"/>
    <s v="Regional"/>
    <s v="Technical assistance"/>
    <s v="Grant"/>
    <s v="Agriculture, natural resources and rural development"/>
    <m/>
    <m/>
    <m/>
    <s v="Adaptation"/>
    <n v="0.1"/>
    <m/>
    <n v="0.1"/>
    <m/>
    <m/>
    <s v="Climate Change Financing at ADB - 2023"/>
  </r>
  <r>
    <x v="0"/>
    <s v="Sovereign"/>
    <s v="Supporting Adaptation Decision Making for Climate Resilient Investments"/>
    <s v="50121-001"/>
    <d v="2023-10-25T00:00:00"/>
    <x v="1"/>
    <s v="Regional"/>
    <s v="Regional"/>
    <s v="Technical assistance"/>
    <s v="Grant"/>
    <s v="Education"/>
    <m/>
    <m/>
    <m/>
    <s v="Adaptation"/>
    <n v="0.1"/>
    <m/>
    <n v="0.1"/>
    <m/>
    <m/>
    <s v="Climate Change Financing at ADB - 2023"/>
  </r>
  <r>
    <x v="0"/>
    <s v="Sovereign"/>
    <s v="Supporting Adaptation Decision Making for Climate Resilient Investments"/>
    <s v="50121-001"/>
    <d v="2023-10-25T00:00:00"/>
    <x v="1"/>
    <s v="Regional"/>
    <s v="Regional"/>
    <s v="Technical assistance"/>
    <s v="Grant"/>
    <s v="Energy"/>
    <m/>
    <m/>
    <m/>
    <s v="Adaptation"/>
    <n v="0.1"/>
    <m/>
    <n v="0.1"/>
    <m/>
    <m/>
    <s v="Climate Change Financing at ADB - 2023"/>
  </r>
  <r>
    <x v="0"/>
    <s v="Sovereign"/>
    <s v="Supporting Adaptation Decision Making for Climate Resilient Investments"/>
    <s v="50121-001"/>
    <d v="2023-10-25T00:00:00"/>
    <x v="1"/>
    <s v="Regional"/>
    <s v="Regional"/>
    <s v="Technical assistance"/>
    <s v="Grant"/>
    <s v="Health"/>
    <m/>
    <m/>
    <m/>
    <s v="Adaptation"/>
    <n v="7.4999999999999997E-2"/>
    <m/>
    <n v="7.4999999999999997E-2"/>
    <m/>
    <m/>
    <s v="Climate Change Financing at ADB - 2023"/>
  </r>
  <r>
    <x v="0"/>
    <s v="Sovereign"/>
    <s v="Supporting Adaptation Decision Making for Climate Resilient Investments"/>
    <s v="50121-001"/>
    <d v="2023-10-25T00:00:00"/>
    <x v="1"/>
    <s v="Regional"/>
    <s v="Regional"/>
    <s v="Technical assistance"/>
    <s v="Grant"/>
    <s v="Information and communication technology"/>
    <m/>
    <m/>
    <m/>
    <s v="Adaptation"/>
    <n v="2.5000000000000001E-2"/>
    <m/>
    <n v="2.5000000000000001E-2"/>
    <m/>
    <m/>
    <s v="Climate Change Financing at ADB - 2023"/>
  </r>
  <r>
    <x v="0"/>
    <s v="Sovereign"/>
    <s v="Supporting Adaptation Decision Making for Climate Resilient Investments"/>
    <s v="50121-001"/>
    <d v="2023-10-25T00:00:00"/>
    <x v="1"/>
    <s v="Regional"/>
    <s v="Regional"/>
    <s v="Technical assistance"/>
    <s v="Grant"/>
    <s v="Transport"/>
    <m/>
    <m/>
    <m/>
    <s v="Adaptation"/>
    <n v="0.1"/>
    <m/>
    <n v="0.1"/>
    <m/>
    <m/>
    <s v="Climate Change Financing at ADB - 2023"/>
  </r>
  <r>
    <x v="0"/>
    <s v="Sovereign"/>
    <s v="Establishing a Support Facility for Article 6 of the Paris Agreement"/>
    <s v="50404-001"/>
    <d v="2023-11-20T00:00:00"/>
    <x v="1"/>
    <s v="Regional"/>
    <s v="Regional"/>
    <s v="Technical assistance"/>
    <s v="Grant"/>
    <s v="Energy"/>
    <n v="2.7760800000000003"/>
    <m/>
    <m/>
    <s v="Mitigation"/>
    <n v="1.5"/>
    <n v="1.5"/>
    <m/>
    <m/>
    <m/>
    <s v="Climate Change Financing at ADB - 2023"/>
  </r>
  <r>
    <x v="0"/>
    <s v="Sovereign"/>
    <s v="Establishing a Support Facility for Article 6 of the Paris Agreement"/>
    <s v="50404-001"/>
    <d v="2023-11-20T00:00:00"/>
    <x v="1"/>
    <s v="Regional"/>
    <s v="Regional"/>
    <s v="Technical assistance cofinancing"/>
    <s v="Grant"/>
    <s v="Energy"/>
    <m/>
    <m/>
    <m/>
    <s v="Mitigation"/>
    <n v="1.2760800000000001"/>
    <n v="1.2760800000000001"/>
    <m/>
    <m/>
    <m/>
    <s v="Climate Change Financing at ADB - 2023"/>
  </r>
  <r>
    <x v="0"/>
    <s v="Sovereign"/>
    <s v="Integrated High Impact Innovation in Sustainable Energy Technology - Energy System Analysis, Technology Road Maps and Feasibility Studies for Pilot Testing (Subproject 1)"/>
    <s v="52041-002"/>
    <d v="2023-04-05T00:00:00"/>
    <x v="1"/>
    <s v="Regional"/>
    <s v="Regional"/>
    <s v="Technical assistance cofinancing"/>
    <s v="Grant"/>
    <s v="Energy"/>
    <n v="0.1"/>
    <m/>
    <m/>
    <s v="Dual-use"/>
    <n v="0.1"/>
    <n v="0.08"/>
    <n v="0.02"/>
    <m/>
    <m/>
    <s v="Climate Change Financing at ADB - 2023"/>
  </r>
  <r>
    <x v="0"/>
    <s v="Sovereign"/>
    <s v="Asian Economic Integration: Building Knowledge for Policy Dialogue, 2023–2025 (Subproject 3)"/>
    <s v="52206-004"/>
    <d v="2023-08-01T00:00:00"/>
    <x v="1"/>
    <s v="Regional"/>
    <s v="Regional"/>
    <s v="Technical assistance"/>
    <s v="Grant"/>
    <s v="Multisector"/>
    <n v="1.2"/>
    <m/>
    <m/>
    <s v="Mitigation"/>
    <n v="0.25"/>
    <n v="0.25"/>
    <m/>
    <m/>
    <m/>
    <s v="Climate Change Financing at ADB - 2023"/>
  </r>
  <r>
    <x v="0"/>
    <s v="Sovereign"/>
    <s v="Southeast Asia Facility for Resilient Cities"/>
    <s v="53190-001"/>
    <d v="2023-08-25T00:00:00"/>
    <x v="1"/>
    <s v="Regional"/>
    <s v="Regional"/>
    <s v="Technical assistance"/>
    <s v="Grant"/>
    <s v="Water and other urban infrastructure and services"/>
    <n v="1.7250000000000001"/>
    <m/>
    <m/>
    <s v="Adaptation"/>
    <n v="0"/>
    <m/>
    <m/>
    <m/>
    <m/>
    <s v="Climate Change Financing at ADB - 2023"/>
  </r>
  <r>
    <x v="0"/>
    <s v="Sovereign"/>
    <s v="Southeast Asia Facility for Resilient Cities"/>
    <s v="53190-001"/>
    <d v="2023-08-25T00:00:00"/>
    <x v="1"/>
    <s v="Regional"/>
    <s v="Regional"/>
    <s v="Technical assistance cofinancing"/>
    <s v="Grant"/>
    <s v="Water and other urban infrastructure and services"/>
    <m/>
    <m/>
    <m/>
    <s v="Adaptation"/>
    <n v="0"/>
    <m/>
    <m/>
    <m/>
    <m/>
    <s v="Climate Change Financing at ADB - 2023"/>
  </r>
  <r>
    <x v="0"/>
    <s v="Sovereign"/>
    <s v="Achieving Water Sector Priorities in Asia and the Pacific under Strategy 2030"/>
    <s v="53263-001"/>
    <d v="2023-11-20T00:00:00"/>
    <x v="1"/>
    <s v="Regional"/>
    <s v="Regional"/>
    <s v="Technical assistance cofinancing"/>
    <s v="Grant"/>
    <s v="Agriculture, natural resources and rural development"/>
    <n v="2.0000000000000004"/>
    <m/>
    <m/>
    <s v="Adaptation"/>
    <n v="1.5"/>
    <m/>
    <n v="1.5"/>
    <m/>
    <m/>
    <s v="Climate Change Financing at ADB - 2023"/>
  </r>
  <r>
    <x v="0"/>
    <s v="Sovereign"/>
    <s v="Investing in Climate Change Adaptation through Agroecological Landscape Restoration: A Nature-Based Solution for Climate Resilience"/>
    <s v="53348-001"/>
    <d v="2023-05-16T00:00:00"/>
    <x v="1"/>
    <s v="Regional"/>
    <s v="Regional"/>
    <s v="Technical assistance"/>
    <s v="Grant"/>
    <s v="Agriculture, natural resources and rural development"/>
    <n v="0.18"/>
    <m/>
    <m/>
    <s v="Adaptation"/>
    <n v="0.18"/>
    <m/>
    <n v="0.18"/>
    <m/>
    <m/>
    <s v="Climate Change Financing at ADB - 2023"/>
  </r>
  <r>
    <x v="0"/>
    <s v="Sovereign"/>
    <s v="Supporting the Integration of Urban Climate and Disaster Resilience in ADB's Urban Operations"/>
    <s v="54130-001"/>
    <d v="2023-06-22T00:00:00"/>
    <x v="1"/>
    <s v="Regional"/>
    <s v="Regional"/>
    <s v="Technical assistance cofinancing"/>
    <s v="Grant"/>
    <s v="Multisector"/>
    <n v="3"/>
    <m/>
    <m/>
    <s v="Dual-use"/>
    <n v="1.5"/>
    <n v="0.25"/>
    <n v="1.25"/>
    <m/>
    <m/>
    <s v="Climate Change Financing at ADB - 2023"/>
  </r>
  <r>
    <x v="0"/>
    <s v="Sovereign"/>
    <s v="Supporting the Integration of Urban Climate and Disaster Resilience in ADB's Urban Operations"/>
    <s v="54130-001"/>
    <d v="2023-06-22T00:00:00"/>
    <x v="1"/>
    <s v="Regional"/>
    <s v="Regional"/>
    <s v="Technical assistance cofinancing"/>
    <s v="Grant"/>
    <s v="Water and other urban infrastructure and services"/>
    <m/>
    <m/>
    <m/>
    <s v="Dual-use"/>
    <n v="1.5"/>
    <n v="0.25"/>
    <n v="1.25"/>
    <m/>
    <m/>
    <s v="Climate Change Financing at ADB - 2023"/>
  </r>
  <r>
    <x v="0"/>
    <s v="Sovereign"/>
    <s v="Building Institutional Capacity: Delivering Climate Solutions under Operational Priority 3 of Strategy 2030"/>
    <s v="54176-001"/>
    <d v="2023-10-04T00:00:00"/>
    <x v="1"/>
    <s v="Regional"/>
    <s v="Regional"/>
    <s v="Technical assistance"/>
    <s v="Grant"/>
    <s v="Public sector management"/>
    <n v="0.6"/>
    <m/>
    <m/>
    <s v="Mitigation"/>
    <n v="0.6"/>
    <n v="0.6"/>
    <m/>
    <m/>
    <m/>
    <s v="Climate Change Financing at ADB - 2023"/>
  </r>
  <r>
    <x v="0"/>
    <s v="Sovereign"/>
    <s v="Improving Infrastructure Sustainability Through Better Asset Management"/>
    <s v="55059-001"/>
    <d v="2023-01-20T00:00:00"/>
    <x v="1"/>
    <s v="Regional"/>
    <s v="Regional"/>
    <s v="Technical assistance cofinancing"/>
    <s v="Grant"/>
    <s v="Water and other urban infrastructure and services"/>
    <n v="0.6"/>
    <m/>
    <m/>
    <s v="Adaptation"/>
    <n v="0.1"/>
    <m/>
    <n v="0.1"/>
    <m/>
    <m/>
    <s v="Climate Change Financing at ADB - 2023"/>
  </r>
  <r>
    <x v="0"/>
    <s v="Sovereign"/>
    <s v="Improving Infrastructure Sustainability Through Better Asset Management"/>
    <s v="55059-001"/>
    <d v="2023-12-11T00:00:00"/>
    <x v="1"/>
    <s v="Regional"/>
    <s v="Regional"/>
    <s v="Technical assistance"/>
    <s v="Grant"/>
    <s v="Water and other urban infrastructure and services"/>
    <m/>
    <m/>
    <m/>
    <s v="Adaptation"/>
    <n v="0.5"/>
    <m/>
    <n v="0.5"/>
    <m/>
    <m/>
    <s v="Climate Change Financing at ADB - 2023"/>
  </r>
  <r>
    <x v="0"/>
    <s v="Nonsovereign"/>
    <s v="Administration of Equity Investment in Nuventura GmbH"/>
    <s v="55273-001"/>
    <d v="2023-02-07T00:00:00"/>
    <x v="1"/>
    <s v="Regional"/>
    <s v="Regional"/>
    <s v="Equity Cofinancing"/>
    <s v="Equity "/>
    <s v="Energy"/>
    <n v="3.5"/>
    <m/>
    <m/>
    <s v="Mitigation"/>
    <n v="1.52740047348"/>
    <n v="1.52740047348"/>
    <m/>
    <m/>
    <m/>
    <s v="Climate Change Financing at ADB - 2023"/>
  </r>
  <r>
    <x v="0"/>
    <s v="Nonsovereign"/>
    <s v="Administration of Equity Investment in Nuventura GmbH"/>
    <s v="55273-001"/>
    <d v="2023-05-17T00:00:00"/>
    <x v="1"/>
    <s v="Regional"/>
    <s v="Regional"/>
    <s v="Equity Cofinancing"/>
    <s v="Equity "/>
    <s v="Energy"/>
    <m/>
    <m/>
    <m/>
    <s v="Mitigation"/>
    <n v="3.54003E-3"/>
    <n v="3.54003E-3"/>
    <m/>
    <m/>
    <m/>
    <s v="Climate Change Financing at ADB - 2023"/>
  </r>
  <r>
    <x v="0"/>
    <s v="Nonsovereign"/>
    <s v="Administration of Equity Investment in Nuventura GmbH"/>
    <s v="55273-001"/>
    <d v="2023-05-17T00:00:00"/>
    <x v="1"/>
    <s v="Regional"/>
    <s v="Regional"/>
    <s v="Equity Cofinancing"/>
    <s v="Equity "/>
    <s v="Energy"/>
    <m/>
    <m/>
    <m/>
    <s v="Mitigation"/>
    <n v="0.47982877000000002"/>
    <n v="0.47982877000000002"/>
    <m/>
    <m/>
    <m/>
    <s v="Climate Change Financing at ADB - 2023"/>
  </r>
  <r>
    <x v="0"/>
    <s v="Sovereign"/>
    <s v="Operationalizing the Community Resilience Partnership Program"/>
    <s v="56058-001"/>
    <d v="2023-07-20T00:00:00"/>
    <x v="1"/>
    <s v="Regional"/>
    <s v="Regional"/>
    <s v="Technical assistance cofinancing"/>
    <s v="Grant"/>
    <s v="Public sector management"/>
    <n v="1.5"/>
    <m/>
    <m/>
    <s v="Adaptation"/>
    <n v="1"/>
    <m/>
    <n v="1"/>
    <m/>
    <m/>
    <s v="Climate Change Financing at ADB - 2023"/>
  </r>
  <r>
    <x v="0"/>
    <s v="Sovereign"/>
    <s v="Operationalizing the Community Resilience Partnership Program"/>
    <s v="56058-001"/>
    <d v="2023-07-20T00:00:00"/>
    <x v="1"/>
    <s v="Regional"/>
    <s v="Regional"/>
    <s v="Technical assistance cofinancing"/>
    <s v="Grant"/>
    <s v="Finance"/>
    <m/>
    <m/>
    <m/>
    <s v="Adaptation"/>
    <n v="0.5"/>
    <m/>
    <n v="0.5"/>
    <m/>
    <m/>
    <s v="Climate Change Financing at ADB - 2023"/>
  </r>
  <r>
    <x v="0"/>
    <s v="Sovereign"/>
    <s v="Attached TA to the Pacific Disaster Resilience Program (Phase 4)"/>
    <s v="56138-001"/>
    <d v="2023-03-06T00:00:00"/>
    <x v="1"/>
    <s v="Regional"/>
    <s v="Regional"/>
    <s v="Technical assistance"/>
    <s v="Grant"/>
    <s v="Public sector management"/>
    <m/>
    <m/>
    <m/>
    <s v="Adaptation"/>
    <n v="2.2000000000000002"/>
    <m/>
    <n v="2.2000000000000002"/>
    <m/>
    <m/>
    <s v="Climate Change Financing at ADB - 2023"/>
  </r>
  <r>
    <x v="0"/>
    <s v="Sovereign"/>
    <s v="Operationalizing Paris Alignment in the Country Programming Processes"/>
    <s v="56226-001"/>
    <d v="2023-08-22T00:00:00"/>
    <x v="1"/>
    <s v="Regional"/>
    <s v="Regional"/>
    <s v="Technical assistance"/>
    <s v="Grant"/>
    <s v="Multisector"/>
    <n v="0.4"/>
    <m/>
    <m/>
    <s v="Dual-use"/>
    <n v="0.4"/>
    <n v="0.2"/>
    <n v="0.2"/>
    <m/>
    <m/>
    <s v="Climate Change Financing at ADB - 2023"/>
  </r>
  <r>
    <x v="0"/>
    <s v="Sovereign"/>
    <s v="Advancing Gender Equality and Social Inclusion in South Asia Operations"/>
    <s v="56362-001"/>
    <d v="2023-06-16T00:00:00"/>
    <x v="1"/>
    <s v="Regional"/>
    <s v="Regional"/>
    <s v="Technical assistance cofinancing"/>
    <s v="Grant"/>
    <s v="Energy"/>
    <n v="4.5"/>
    <m/>
    <m/>
    <s v="Mitigation"/>
    <n v="1.25"/>
    <n v="1.25"/>
    <m/>
    <m/>
    <m/>
    <s v="Climate Change Financing at ADB - 2023"/>
  </r>
  <r>
    <x v="0"/>
    <s v="Sovereign"/>
    <s v="Advancing Gender Equality and Social Inclusion in South Asia Operations"/>
    <s v="56362-001"/>
    <d v="2023-06-16T00:00:00"/>
    <x v="1"/>
    <s v="Regional"/>
    <s v="Regional"/>
    <s v="Technical assistance"/>
    <s v="Grant"/>
    <s v="Education"/>
    <m/>
    <m/>
    <m/>
    <s v="Mitigation"/>
    <n v="0"/>
    <m/>
    <m/>
    <m/>
    <m/>
    <s v="Climate Change Financing at ADB - 2023"/>
  </r>
  <r>
    <x v="0"/>
    <s v="Sovereign"/>
    <s v="Advancing Gender Equality and Social Inclusion in South Asia Operations"/>
    <s v="56362-001"/>
    <d v="2023-06-16T00:00:00"/>
    <x v="1"/>
    <s v="Regional"/>
    <s v="Regional"/>
    <s v="Technical assistance"/>
    <s v="Grant"/>
    <s v="Education"/>
    <m/>
    <m/>
    <m/>
    <s v="Mitigation"/>
    <n v="0"/>
    <m/>
    <m/>
    <m/>
    <m/>
    <s v="Climate Change Financing at ADB - 2023"/>
  </r>
  <r>
    <x v="0"/>
    <s v="Sovereign"/>
    <s v="Bridging the Gap Between Climate Adaptation Planning and Financing"/>
    <s v="57013-001"/>
    <d v="2023-03-29T00:00:00"/>
    <x v="1"/>
    <s v="Regional"/>
    <s v="Regional"/>
    <s v="Technical assistance"/>
    <s v="Grant"/>
    <s v="Public sector management"/>
    <n v="4"/>
    <m/>
    <m/>
    <s v="Adaptation"/>
    <n v="4"/>
    <m/>
    <n v="4"/>
    <m/>
    <m/>
    <s v="Climate Change Financing at ADB - 2023"/>
  </r>
  <r>
    <x v="0"/>
    <s v="Sovereign"/>
    <s v="Enhancing Environmental Sustainability through Inclusive, Integrated Solutions (formerly Mainstreaming Circular Economy Approaches for Sustainable Development)"/>
    <s v="57024-001"/>
    <d v="2023-12-14T00:00:00"/>
    <x v="1"/>
    <s v="Regional"/>
    <s v="Regional"/>
    <s v="Technical assistance"/>
    <s v="Grant"/>
    <s v="Water and other urban infrastructure and services"/>
    <n v="3.5399980000000002"/>
    <m/>
    <m/>
    <s v="Adaptation"/>
    <n v="0.5"/>
    <m/>
    <n v="0.5"/>
    <m/>
    <m/>
    <s v="Climate Change Financing at ADB - 2023"/>
  </r>
  <r>
    <x v="0"/>
    <s v="Sovereign"/>
    <s v="Enhancing Environmental Sustainability through Inclusive, Integrated Solutions (formerly Mainstreaming Circular Economy Approaches for Sustainable Development)"/>
    <s v="57024-001"/>
    <d v="2023-12-14T00:00:00"/>
    <x v="1"/>
    <s v="Regional"/>
    <s v="Regional"/>
    <s v="Technical assistance"/>
    <s v="Grant"/>
    <s v="Agriculture, natural resources and rural development"/>
    <m/>
    <m/>
    <m/>
    <s v="Adaptation"/>
    <n v="2.41"/>
    <m/>
    <n v="2.41"/>
    <m/>
    <m/>
    <s v="Climate Change Financing at ADB - 2023"/>
  </r>
  <r>
    <x v="0"/>
    <s v="Sovereign"/>
    <s v="Enhancing Environmental Sustainability through Inclusive, Integrated Solutions (formerly Mainstreaming Circular Economy Approaches for Sustainable Development)"/>
    <s v="57024-001"/>
    <d v="2023-12-14T00:00:00"/>
    <x v="1"/>
    <s v="Regional"/>
    <s v="Regional"/>
    <s v="Technical assistance"/>
    <s v="Grant"/>
    <s v="Finance"/>
    <m/>
    <m/>
    <m/>
    <s v="Adaptation"/>
    <n v="0.6"/>
    <m/>
    <n v="0.6"/>
    <m/>
    <m/>
    <s v="Climate Change Financing at ADB - 2023"/>
  </r>
  <r>
    <x v="0"/>
    <s v="Sovereign"/>
    <s v="Enhancing Environmental Sustainability through Inclusive, Integrated Solutions (formerly Mainstreaming Circular Economy Approaches for Sustainable Development)"/>
    <s v="57024-001"/>
    <d v="2023-12-14T00:00:00"/>
    <x v="1"/>
    <s v="Regional"/>
    <s v="Regional"/>
    <s v="Technical assistance cofinancing"/>
    <s v="Grant"/>
    <s v="Water and other urban infrastructure and services"/>
    <m/>
    <m/>
    <m/>
    <s v="Adaptation"/>
    <n v="4.9979999999999998E-3"/>
    <m/>
    <n v="4.9979999999999998E-3"/>
    <m/>
    <m/>
    <s v="Climate Change Financing at ADB - 2023"/>
  </r>
  <r>
    <x v="0"/>
    <s v="Sovereign"/>
    <s v="Enhancing Environmental Sustainability through Inclusive, Integrated Solutions (formerly Mainstreaming Circular Economy Approaches for Sustainable Development)"/>
    <s v="57024-001"/>
    <d v="2023-12-14T00:00:00"/>
    <x v="1"/>
    <s v="Regional"/>
    <s v="Regional"/>
    <s v="Technical assistance cofinancing"/>
    <s v="Grant"/>
    <s v="Agriculture, natural resources and rural development"/>
    <m/>
    <m/>
    <m/>
    <s v="Adaptation"/>
    <n v="0.02"/>
    <m/>
    <n v="0.02"/>
    <m/>
    <m/>
    <s v="Climate Change Financing at ADB - 2023"/>
  </r>
  <r>
    <x v="0"/>
    <s v="Sovereign"/>
    <s v="Resilient and Inclusive Agricultural Development and Food Security in the Central Asia Regional Economic Cooperation Program Member Countries"/>
    <s v="57033-001"/>
    <d v="2023-12-21T00:00:00"/>
    <x v="1"/>
    <s v="Regional"/>
    <s v="Regional"/>
    <s v="Technical assistance"/>
    <s v="Grant"/>
    <s v="Agriculture, natural resources and rural development"/>
    <n v="3"/>
    <m/>
    <m/>
    <s v="Dual-use"/>
    <n v="3"/>
    <n v="0.9"/>
    <n v="2.1"/>
    <m/>
    <m/>
    <s v="Climate Change Financing at ADB - 2023"/>
  </r>
  <r>
    <x v="0"/>
    <s v="Sovereign"/>
    <s v="Strengthening Women’s Resilience to Heat Stress in Asia and the Pacific"/>
    <s v="57051-001"/>
    <d v="2023-08-10T00:00:00"/>
    <x v="1"/>
    <s v="Regional"/>
    <s v="Regional"/>
    <s v="Technical assistance"/>
    <s v="Grant"/>
    <s v="Agriculture, natural resources and rural development"/>
    <n v="2.8849999999999998"/>
    <m/>
    <m/>
    <s v="Adaptation"/>
    <n v="2.8849999999999998"/>
    <m/>
    <n v="2.8849999999999998"/>
    <m/>
    <m/>
    <s v="Climate Change Financing at ADB - 2023"/>
  </r>
  <r>
    <x v="0"/>
    <s v="Sovereign"/>
    <s v="Strengthening Women’s Resilience to Heat Stress in Asia and the Pacific"/>
    <s v="57051-001"/>
    <d v="2023-12-04T00:00:00"/>
    <x v="1"/>
    <s v="Regional"/>
    <s v="Regional"/>
    <s v="Technical assistance"/>
    <s v="Grant"/>
    <s v="Agriculture, natural resources and rural development"/>
    <m/>
    <m/>
    <m/>
    <s v="Adaptation"/>
    <n v="0"/>
    <m/>
    <m/>
    <m/>
    <m/>
    <s v="Climate Change Financing at ADB - 2023"/>
  </r>
  <r>
    <x v="0"/>
    <s v="Sovereign"/>
    <s v="Increasing Investments in Early Warning Systems to Strengthen Climate and Disaster Resilience"/>
    <s v="57055-001"/>
    <d v="2023-05-05T00:00:00"/>
    <x v="1"/>
    <s v="Regional"/>
    <s v="Regional"/>
    <s v="Technical assistance"/>
    <s v="Grant"/>
    <s v="Public sector management"/>
    <n v="0.22500000000000001"/>
    <m/>
    <m/>
    <s v="Adaptation"/>
    <n v="0.1125"/>
    <m/>
    <n v="0.1125"/>
    <m/>
    <m/>
    <s v="Climate Change Financing at ADB - 2023"/>
  </r>
  <r>
    <x v="0"/>
    <s v="Sovereign"/>
    <s v="Strengthening Capacity for Livable and Resilient Cities"/>
    <s v="57058-001"/>
    <d v="2023-06-10T00:00:00"/>
    <x v="1"/>
    <s v="Regional"/>
    <s v="Regional"/>
    <s v="Technical assistance"/>
    <s v="Grant"/>
    <s v="Water and other urban infrastructure and services"/>
    <n v="3.6"/>
    <m/>
    <m/>
    <s v="Adaptation"/>
    <n v="0.36"/>
    <m/>
    <n v="0.36"/>
    <m/>
    <m/>
    <s v="Climate Change Financing at ADB - 2023"/>
  </r>
  <r>
    <x v="0"/>
    <s v="Sovereign"/>
    <s v="Developing Inclusive and Resilient Social Protection Systems in Asia and the Pacific"/>
    <s v="57064-001"/>
    <d v="2023-06-23T00:00:00"/>
    <x v="1"/>
    <s v="Regional"/>
    <s v="Regional"/>
    <s v="Technical assistance"/>
    <s v="Grant"/>
    <s v="Public sector management"/>
    <n v="1.095"/>
    <m/>
    <m/>
    <s v="Adaptation"/>
    <n v="0.1"/>
    <m/>
    <n v="0.1"/>
    <m/>
    <m/>
    <s v="Climate Change Financing at ADB - 2023"/>
  </r>
  <r>
    <x v="0"/>
    <s v="Sovereign"/>
    <s v="Developing Inclusive and Resilient Social Protection Systems in Asia and the Pacific"/>
    <s v="57064-001"/>
    <d v="2023-06-23T00:00:00"/>
    <x v="1"/>
    <s v="Regional"/>
    <s v="Regional"/>
    <s v="Technical assistance"/>
    <s v="Grant"/>
    <s v="Education"/>
    <m/>
    <m/>
    <m/>
    <s v="Adaptation"/>
    <n v="0.05"/>
    <m/>
    <n v="0.05"/>
    <m/>
    <m/>
    <s v="Climate Change Financing at ADB - 2023"/>
  </r>
  <r>
    <x v="0"/>
    <s v="Sovereign"/>
    <s v="Developing Inclusive and Resilient Social Protection Systems in Asia and the Pacific"/>
    <s v="57064-001"/>
    <d v="2023-06-23T00:00:00"/>
    <x v="1"/>
    <s v="Regional"/>
    <s v="Regional"/>
    <s v="Technical assistance"/>
    <s v="Grant"/>
    <s v="Information and communication technology"/>
    <m/>
    <m/>
    <m/>
    <s v="Adaptation"/>
    <n v="0.05"/>
    <m/>
    <n v="0.05"/>
    <m/>
    <m/>
    <s v="Climate Change Financing at ADB - 2023"/>
  </r>
  <r>
    <x v="0"/>
    <s v="Sovereign"/>
    <s v="Developing Inclusive and Resilient Social Protection Systems in Asia and the Pacific"/>
    <s v="57064-001"/>
    <d v="2023-06-23T00:00:00"/>
    <x v="1"/>
    <s v="Regional"/>
    <s v="Regional"/>
    <s v="Technical assistance"/>
    <s v="Grant"/>
    <s v="Finance"/>
    <m/>
    <m/>
    <m/>
    <s v="Adaptation"/>
    <n v="0.05"/>
    <m/>
    <n v="0.05"/>
    <m/>
    <m/>
    <s v="Climate Change Financing at ADB - 2023"/>
  </r>
  <r>
    <x v="0"/>
    <s v="Sovereign"/>
    <s v="Strengthening Policies on Climate Change in Asia and the Pacific through Economic Research, 2023-2025 (Subproject 1)"/>
    <s v="57092-002"/>
    <d v="2023-11-22T00:00:00"/>
    <x v="1"/>
    <s v="Regional"/>
    <s v="Regional"/>
    <s v="Technical assistance"/>
    <s v="Grant"/>
    <s v="Water and other urban infrastructure and services"/>
    <n v="1.95"/>
    <m/>
    <m/>
    <s v="Dual-use"/>
    <n v="0.125"/>
    <n v="0.05"/>
    <n v="7.4999999999999997E-2"/>
    <m/>
    <m/>
    <s v="Climate Change Financing at ADB - 2023"/>
  </r>
  <r>
    <x v="0"/>
    <s v="Sovereign"/>
    <s v="Strengthening Policies on Climate Change in Asia and the Pacific through Economic Research, 2023-2025 (Subproject 1)"/>
    <s v="57092-002"/>
    <d v="2023-11-22T00:00:00"/>
    <x v="1"/>
    <s v="Regional"/>
    <s v="Regional"/>
    <s v="Technical assistance"/>
    <s v="Grant"/>
    <s v="Health"/>
    <m/>
    <m/>
    <m/>
    <s v="Dual-use"/>
    <n v="0.2"/>
    <n v="7.0000000000000007E-2"/>
    <n v="0.13"/>
    <m/>
    <m/>
    <s v="Climate Change Financing at ADB - 2023"/>
  </r>
  <r>
    <x v="0"/>
    <s v="Sovereign"/>
    <s v="Strengthening Policies on Climate Change in Asia and the Pacific through Economic Research, 2023-2025 (Subproject 1)"/>
    <s v="57092-002"/>
    <d v="2023-11-22T00:00:00"/>
    <x v="1"/>
    <s v="Regional"/>
    <s v="Regional"/>
    <s v="Technical assistance"/>
    <s v="Grant"/>
    <s v="Energy"/>
    <m/>
    <m/>
    <m/>
    <s v="Dual-use"/>
    <n v="0.6"/>
    <n v="0.6"/>
    <m/>
    <m/>
    <m/>
    <s v="Climate Change Financing at ADB - 2023"/>
  </r>
  <r>
    <x v="0"/>
    <s v="Sovereign"/>
    <s v="Strengthening Policies on Climate Change in Asia and the Pacific through Economic Research, 2023-2025 (Subproject 1)"/>
    <s v="57092-002"/>
    <d v="2023-11-22T00:00:00"/>
    <x v="1"/>
    <s v="Regional"/>
    <s v="Regional"/>
    <s v="Technical assistance"/>
    <s v="Grant"/>
    <s v="Agriculture, natural resources and rural development"/>
    <m/>
    <m/>
    <m/>
    <s v="Dual-use"/>
    <n v="0.62"/>
    <n v="0.3"/>
    <n v="0.32"/>
    <m/>
    <m/>
    <s v="Climate Change Financing at ADB - 2023"/>
  </r>
  <r>
    <x v="0"/>
    <s v="Sovereign"/>
    <s v="Strengthening Policies on Climate Change in Asia and the Pacific through Economic Research, 2023-2025 (Subproject 1)"/>
    <s v="57092-002"/>
    <d v="2023-11-22T00:00:00"/>
    <x v="1"/>
    <s v="Regional"/>
    <s v="Regional"/>
    <s v="Technical assistance"/>
    <s v="Grant"/>
    <s v="Industry and trade"/>
    <m/>
    <m/>
    <m/>
    <s v="Dual-use"/>
    <n v="0.06"/>
    <m/>
    <n v="0.06"/>
    <m/>
    <m/>
    <s v="Climate Change Financing at ADB - 2023"/>
  </r>
  <r>
    <x v="0"/>
    <s v="Sovereign"/>
    <s v="Global and Regional Value Chains in a Changing Trade and Cooperation Landscape"/>
    <s v="57097-001"/>
    <d v="2023-07-21T00:00:00"/>
    <x v="1"/>
    <s v="Regional"/>
    <s v="Regional"/>
    <s v="Technical assistance"/>
    <s v="Grant"/>
    <s v="Industry and trade"/>
    <n v="0.5"/>
    <m/>
    <m/>
    <s v="Mitigation"/>
    <n v="0.05"/>
    <n v="0.05"/>
    <m/>
    <m/>
    <m/>
    <s v="Climate Change Financing at ADB - 2023"/>
  </r>
  <r>
    <x v="0"/>
    <s v="Sovereign"/>
    <s v="Transaction Advisory Services for the Preparation of Public–Private Partnership and other Projects in South, and Central and West Asia"/>
    <s v="57147-001"/>
    <d v="2023-07-11T00:00:00"/>
    <x v="1"/>
    <s v="Regional"/>
    <s v="Regional"/>
    <s v="Technical assistance"/>
    <s v="Grant"/>
    <s v="Water and other urban infrastructure and services"/>
    <n v="4"/>
    <m/>
    <m/>
    <s v="Dual-use"/>
    <n v="0.56000000000000005"/>
    <m/>
    <n v="0.56000000000000005"/>
    <m/>
    <m/>
    <s v="Climate Change Financing at ADB - 2023"/>
  </r>
  <r>
    <x v="0"/>
    <s v="Sovereign"/>
    <s v="Transaction Advisory Services for the Preparation of Public–Private Partnership and other Projects in South, and Central and West Asia"/>
    <s v="57147-001"/>
    <d v="2023-07-11T00:00:00"/>
    <x v="1"/>
    <s v="Regional"/>
    <s v="Regional"/>
    <s v="Technical assistance"/>
    <s v="Grant"/>
    <s v="Energy"/>
    <m/>
    <m/>
    <m/>
    <s v="Dual-use"/>
    <n v="2.44"/>
    <n v="0.44"/>
    <n v="2"/>
    <m/>
    <m/>
    <s v="Climate Change Financing at ADB - 2023"/>
  </r>
  <r>
    <x v="0"/>
    <s v="Sovereign"/>
    <s v="Advancing Just Energy Transition in Asia and the Pacific"/>
    <s v="57248-001"/>
    <d v="2023-12-12T00:00:00"/>
    <x v="1"/>
    <s v="Regional"/>
    <s v="Regional"/>
    <s v="Technical assistance"/>
    <s v="Grant"/>
    <s v="Education"/>
    <n v="1"/>
    <m/>
    <m/>
    <s v="Mitigation"/>
    <n v="1"/>
    <n v="1"/>
    <m/>
    <m/>
    <m/>
    <s v="Climate Change Financing at ADB - 2023"/>
  </r>
  <r>
    <x v="0"/>
    <s v="Sovereign"/>
    <s v="Scaling up Climate Finance to Accelerate the Transition to Net-zero in Asia and the Pacific"/>
    <s v="57256-001"/>
    <d v="2023-11-18T00:00:00"/>
    <x v="1"/>
    <s v="Regional"/>
    <s v="Regional"/>
    <s v="Technical assistance"/>
    <s v="Grant"/>
    <s v="Finance"/>
    <n v="0.22500000000000001"/>
    <m/>
    <m/>
    <s v="Mitigation"/>
    <n v="0.22500000000000001"/>
    <n v="0.22500000000000001"/>
    <m/>
    <m/>
    <m/>
    <s v="Climate Change Financing at ADB - 2023"/>
  </r>
  <r>
    <x v="0"/>
    <s v="Sovereign"/>
    <s v="Engaging Adaptation Consultant for Operational Support"/>
    <s v="CCFADC00063"/>
    <d v="2023-04-20T00:00:00"/>
    <x v="1"/>
    <s v="Regional"/>
    <s v="Regional"/>
    <s v="Other"/>
    <s v="Other instruments"/>
    <s v="Multisector"/>
    <n v="0.22500000000000001"/>
    <m/>
    <m/>
    <s v="Adaptation"/>
    <n v="0.22500000000000001"/>
    <m/>
    <n v="0.22500000000000001"/>
    <m/>
    <m/>
    <s v="Climate Change Financing at ADB - 2023"/>
  </r>
  <r>
    <x v="0"/>
    <s v="Sovereign"/>
    <s v="Promoting Climate-Resilient and Sustainable Blue Economies"/>
    <s v="56264-001"/>
    <d v="2022-12-22T00:00:00"/>
    <x v="2"/>
    <s v="Cook Islands; Fiji; Federated States of Micronesia; Kiribati; Nauru; Niue; Palau; Papua New Guinea; Regional; Marshall Islands; Samoa; Solomon Islands; Timor-Leste; Tonga; Tuvalu; Vanuatu"/>
    <s v="Regional"/>
    <s v="Technical assistance"/>
    <s v="Grant"/>
    <s v="Public sector management"/>
    <m/>
    <m/>
    <m/>
    <s v="Dual-use"/>
    <n v="4.1750000000000002E-2"/>
    <m/>
    <n v="4.1750000000000002E-2"/>
    <m/>
    <m/>
    <s v="Climate Change Financing at ADB - 2022"/>
  </r>
  <r>
    <x v="0"/>
    <s v="Sovereign"/>
    <s v="Promoting Climate-Resilient and Sustainable Blue Economies"/>
    <s v="56264-001"/>
    <d v="2022-12-22T00:00:00"/>
    <x v="2"/>
    <s v="Cook Islands; Fiji; Federated States of Micronesia; Kiribati; Nauru; Niue; Palau; Papua New Guinea; Regional; Marshall Islands; Samoa; Solomon Islands; Timor-Leste; Tonga; Tuvalu; Vanuatu"/>
    <s v="Regional"/>
    <s v="Technical assistance"/>
    <s v="Grant"/>
    <s v="Agriculture, natural resources and rural development"/>
    <m/>
    <m/>
    <m/>
    <s v="Dual-use"/>
    <n v="0.14174999999999999"/>
    <m/>
    <n v="0.14174999999999999"/>
    <m/>
    <m/>
    <s v="Climate Change Financing at ADB - 2022"/>
  </r>
  <r>
    <x v="0"/>
    <s v="Sovereign"/>
    <s v="Pacific Financial Technical Assistance Centre, 2023-2028"/>
    <s v="56235-001"/>
    <d v="2022-11-28T00:00:00"/>
    <x v="2"/>
    <s v="Cook Islands; Fiji; Federated States of Micronesia; Kiribati; Nauru; Palau; Papua New Guinea; Regional; Marshall Islands; Samoa; Solomon Islands; Timor-Leste; Tonga; Tuvalu; Vanuatu"/>
    <s v="Regional"/>
    <s v="Technical assistance"/>
    <s v="Grant"/>
    <s v="Public sector management"/>
    <n v="1"/>
    <m/>
    <m/>
    <s v="Mitigation"/>
    <n v="0.2"/>
    <n v="0.2"/>
    <m/>
    <m/>
    <m/>
    <s v="Climate Change Financing at ADB - 2022"/>
  </r>
  <r>
    <x v="0"/>
    <s v="Sovereign"/>
    <s v="Pacific Financial Technical Assistance Centre, 2023-2028"/>
    <s v="56235-001"/>
    <d v="2022-11-28T00:00:00"/>
    <x v="2"/>
    <s v="Cook Islands; Fiji; Federated States of Micronesia; Kiribati; Nauru; Palau; Papua New Guinea; Regional; Marshall Islands; Samoa; Solomon Islands; Timor-Leste; Tonga; Tuvalu; Vanuatu"/>
    <s v="Regional"/>
    <s v="Technical assistance"/>
    <s v="Grant"/>
    <s v="Finance"/>
    <m/>
    <m/>
    <m/>
    <s v="Mitigation"/>
    <n v="0.1"/>
    <n v="0.1"/>
    <m/>
    <m/>
    <m/>
    <s v="Climate Change Financing at ADB - 2022"/>
  </r>
  <r>
    <x v="0"/>
    <s v="Sovereign"/>
    <s v="Preparing Clean and Renewable Energy Investments in the Pacific"/>
    <s v="55070-001"/>
    <d v="2022-10-29T00:00:00"/>
    <x v="2"/>
    <s v="Federated States of Micronesia"/>
    <s v="Lower middle income"/>
    <s v="Technical assistance"/>
    <s v="Grant"/>
    <s v="Energy"/>
    <m/>
    <m/>
    <m/>
    <s v="Mitigation"/>
    <n v="0.25"/>
    <n v="0.25"/>
    <m/>
    <m/>
    <m/>
    <s v="Climate Change Financing at ADB - 2022"/>
  </r>
  <r>
    <x v="0"/>
    <s v="Sovereign"/>
    <s v="Preparing Clean and Renewable Energy Investments in the Pacific"/>
    <s v="55070-001"/>
    <d v="2022-10-29T00:00:00"/>
    <x v="2"/>
    <s v="Federated States of Micronesia"/>
    <s v="Lower middle income"/>
    <s v="Technical assistance"/>
    <s v="Grant"/>
    <s v="Energy"/>
    <m/>
    <m/>
    <m/>
    <s v="Mitigation"/>
    <n v="0.5"/>
    <n v="0.5"/>
    <m/>
    <m/>
    <m/>
    <s v="Climate Change Financing at ADB - 2022"/>
  </r>
  <r>
    <x v="0"/>
    <s v="Sovereign"/>
    <s v="Preparing Clean and Renewable Energy Investments in the Pacific"/>
    <s v="55070-001"/>
    <d v="2022-10-29T00:00:00"/>
    <x v="2"/>
    <s v="Federated States of Micronesia"/>
    <s v="Lower middle income"/>
    <s v="Technical assistance"/>
    <s v="Grant"/>
    <s v="Energy"/>
    <m/>
    <m/>
    <m/>
    <s v="Mitigation"/>
    <n v="2"/>
    <n v="2"/>
    <m/>
    <m/>
    <m/>
    <s v="Climate Change Financing at ADB - 2022"/>
  </r>
  <r>
    <x v="0"/>
    <s v="Sovereign"/>
    <s v="Sustainable and Resilient Recovery Program"/>
    <s v="55116-001"/>
    <d v="2022-06-24T00:00:00"/>
    <x v="2"/>
    <s v="Fiji"/>
    <s v="Upper middle income"/>
    <s v="Loan"/>
    <s v="Investment loan"/>
    <s v="Public sector management"/>
    <n v="338.3"/>
    <m/>
    <m/>
    <s v="Dual-use"/>
    <n v="32"/>
    <n v="10"/>
    <n v="22"/>
    <m/>
    <m/>
    <s v="Climate Change Financing at ADB - 2022"/>
  </r>
  <r>
    <x v="0"/>
    <s v="Sovereign"/>
    <s v="Sustainable and Resilient Recovery Program"/>
    <s v="55116-001"/>
    <d v="2022-06-24T00:00:00"/>
    <x v="2"/>
    <s v="Fiji"/>
    <s v="Upper middle income"/>
    <s v="Loan"/>
    <s v="Investment loan"/>
    <s v="Public sector management"/>
    <m/>
    <m/>
    <m/>
    <s v="Dual-use"/>
    <n v="0"/>
    <m/>
    <m/>
    <m/>
    <m/>
    <s v="Climate Change Financing at ADB - 2022"/>
  </r>
  <r>
    <x v="0"/>
    <s v="Sovereign"/>
    <s v="Fiscal Resilience and Social Protection Support Program (Subprogram 2)"/>
    <s v="54271-002"/>
    <d v="2022-11-21T00:00:00"/>
    <x v="2"/>
    <s v="Georgia"/>
    <s v="Upper middle income"/>
    <s v="Loan"/>
    <s v="Investment loan"/>
    <s v="Public sector management"/>
    <n v="100"/>
    <m/>
    <m/>
    <s v="Dual-use"/>
    <n v="16.689999999999998"/>
    <n v="2.08"/>
    <n v="14.61"/>
    <m/>
    <m/>
    <s v="Climate Change Financing at ADB - 2022"/>
  </r>
  <r>
    <x v="0"/>
    <s v="Sovereign"/>
    <s v="Preparing Energy Storage and Green Hydrogen Sector Development Program"/>
    <s v="54448-002"/>
    <d v="2022-10-28T00:00:00"/>
    <x v="2"/>
    <s v="Georgia"/>
    <s v="Upper middle income"/>
    <s v="Technical assistance"/>
    <s v="Grant"/>
    <s v="Energy"/>
    <n v="1.7749999999999999"/>
    <m/>
    <m/>
    <s v="Mitigation"/>
    <n v="0.77500000000000002"/>
    <n v="0.77500000000000002"/>
    <m/>
    <m/>
    <m/>
    <s v="Climate Change Financing at ADB - 2022"/>
  </r>
  <r>
    <x v="0"/>
    <s v="Sovereign"/>
    <s v="Preparing Energy Storage and Green Hydrogen Sector Development Program"/>
    <s v="54448-002"/>
    <d v="2022-10-28T00:00:00"/>
    <x v="2"/>
    <s v="Georgia"/>
    <s v="Upper middle income"/>
    <s v="Technical assistance"/>
    <s v="Grant"/>
    <s v="Energy"/>
    <m/>
    <m/>
    <m/>
    <s v="Mitigation"/>
    <n v="0.5"/>
    <n v="0.5"/>
    <m/>
    <m/>
    <m/>
    <s v="Climate Change Financing at ADB - 2022"/>
  </r>
  <r>
    <x v="0"/>
    <s v="Sovereign"/>
    <s v="Preparing Energy Storage and Green Hydrogen Sector Development Program"/>
    <s v="54448-002"/>
    <d v="2022-10-28T00:00:00"/>
    <x v="2"/>
    <s v="Georgia"/>
    <s v="Upper middle income"/>
    <s v="Technical assistance"/>
    <s v="Grant"/>
    <s v="Energy"/>
    <m/>
    <m/>
    <m/>
    <s v="Mitigation"/>
    <n v="0.5"/>
    <n v="0.5"/>
    <m/>
    <m/>
    <m/>
    <s v="Climate Change Financing at ADB - 2022"/>
  </r>
  <r>
    <x v="0"/>
    <s v="Nonsovereign"/>
    <s v="Crystal Gender Bond"/>
    <s v="56134-001"/>
    <d v="2022-11-07T00:00:00"/>
    <x v="2"/>
    <s v="Georgia"/>
    <s v="Upper middle income"/>
    <s v="Loan"/>
    <s v="Investment loan"/>
    <s v="Finance"/>
    <n v="27"/>
    <m/>
    <m/>
    <s v="Mitigation"/>
    <n v="1.5"/>
    <n v="1.5"/>
    <m/>
    <m/>
    <m/>
    <s v="Climate Change Financing at ADB - 2022"/>
  </r>
  <r>
    <x v="0"/>
    <s v="Nonsovereign"/>
    <s v="Georgian Green Bond 2 Project"/>
    <s v="56199-001"/>
    <d v="2022-10-07T00:00:00"/>
    <x v="2"/>
    <s v="Georgia"/>
    <s v="Upper middle income"/>
    <s v="Debt security"/>
    <s v="Investment loan"/>
    <s v="Energy"/>
    <n v="80"/>
    <m/>
    <m/>
    <s v="Mitigation"/>
    <n v="6"/>
    <n v="6"/>
    <m/>
    <m/>
    <m/>
    <s v="Climate Change Financing at ADB - 2022"/>
  </r>
  <r>
    <x v="0"/>
    <s v="Nonsovereign"/>
    <s v="Georgian Green Bond 2 Project"/>
    <s v="56199-001"/>
    <d v="2022-10-07T00:00:00"/>
    <x v="2"/>
    <s v="Georgia"/>
    <s v="Upper middle income"/>
    <s v="Loan"/>
    <s v="Investment loan"/>
    <s v="Energy"/>
    <m/>
    <m/>
    <m/>
    <s v="Mitigation"/>
    <n v="6"/>
    <n v="6"/>
    <m/>
    <m/>
    <m/>
    <s v="Climate Change Financing at ADB - 2022"/>
  </r>
  <r>
    <x v="0"/>
    <s v="Sovereign"/>
    <s v="Tamil Nadu Urban Flagship Investment Program Tranche 3"/>
    <s v="49107-010"/>
    <d v="2022-12-27T00:00:00"/>
    <x v="2"/>
    <s v="India"/>
    <s v="Lower middle income"/>
    <s v="Loan"/>
    <s v="Investment loan"/>
    <s v="Water and other urban infrastructure and services"/>
    <n v="193.5"/>
    <m/>
    <m/>
    <s v="Dual-use"/>
    <n v="64.069999999999993"/>
    <n v="31.32"/>
    <n v="32.75"/>
    <m/>
    <m/>
    <s v="Climate Change Financing at ADB - 2022"/>
  </r>
  <r>
    <x v="0"/>
    <s v="Sovereign"/>
    <s v="Integrated Urban Flood Management for the Chennai-Kosasthalaiyar Basin Project - Additional Financing"/>
    <s v="49107-012"/>
    <d v="2022-08-16T00:00:00"/>
    <x v="2"/>
    <s v="India"/>
    <s v="Lower middle income"/>
    <s v="Grant"/>
    <s v="Grant"/>
    <s v="Water and other urban infrastructure and services"/>
    <n v="9.49"/>
    <m/>
    <m/>
    <s v="Adaptation"/>
    <n v="6.88"/>
    <m/>
    <n v="6.88"/>
    <m/>
    <m/>
    <s v="Climate Change Financing at ADB - 2022"/>
  </r>
  <r>
    <x v="0"/>
    <s v="Sovereign"/>
    <s v="Integrated Urban Flood Management for the Chennai-Kosasthalaiyar Basin Project - Additional Financing"/>
    <s v="49107-013"/>
    <d v="2022-12-23T00:00:00"/>
    <x v="2"/>
    <s v="India"/>
    <s v="Lower middle income"/>
    <s v="Grant"/>
    <s v="Grant"/>
    <s v="Water and other urban infrastructure and services"/>
    <n v="2.2799999999999998"/>
    <m/>
    <m/>
    <s v="Adaptation"/>
    <n v="0.06"/>
    <m/>
    <n v="0.06"/>
    <m/>
    <m/>
    <s v="Climate Change Financing at ADB - 2022"/>
  </r>
  <r>
    <x v="0"/>
    <s v="Sovereign"/>
    <s v="Rajasthan State Highway Investment Program - Tranche 3"/>
    <s v="49228-004"/>
    <d v="2022-12-20T00:00:00"/>
    <x v="2"/>
    <s v="India"/>
    <s v="Lower middle income"/>
    <s v="Loan"/>
    <s v="Investment loan"/>
    <s v="Transport"/>
    <n v="158.1"/>
    <m/>
    <m/>
    <s v="Dual-use"/>
    <n v="23.619999999999997"/>
    <n v="1.1299999999999999"/>
    <n v="22.49"/>
    <m/>
    <m/>
    <s v="Climate Change Financing at ADB - 2022"/>
  </r>
  <r>
    <x v="0"/>
    <s v="Sovereign"/>
    <s v="Tripura Power Distribution Strengthening and Generation Efficiency Improvement Project"/>
    <s v="51308-009"/>
    <d v="2022-12-30T00:00:00"/>
    <x v="2"/>
    <s v="India"/>
    <s v="Lower middle income"/>
    <s v="Loan"/>
    <s v="Investment loan"/>
    <s v="Energy"/>
    <n v="277.39999999999998"/>
    <m/>
    <m/>
    <s v="Dual-use"/>
    <n v="204.15"/>
    <n v="129.71"/>
    <n v="74.44"/>
    <m/>
    <m/>
    <s v="Climate Change Financing at ADB - 2022"/>
  </r>
  <r>
    <x v="0"/>
    <s v="Sovereign"/>
    <s v="Chennai Metro Rail Investment Project - Tranche 1"/>
    <s v="52234-002"/>
    <d v="2022-12-29T00:00:00"/>
    <x v="2"/>
    <s v="India"/>
    <s v="Lower middle income"/>
    <s v="Loan"/>
    <s v="Investment loan"/>
    <s v="Transport"/>
    <n v="2832.82"/>
    <m/>
    <m/>
    <s v="Dual-use"/>
    <n v="350"/>
    <n v="301.87"/>
    <n v="48.13"/>
    <m/>
    <m/>
    <s v="Climate Change Financing at ADB - 2022"/>
  </r>
  <r>
    <x v="0"/>
    <s v="Sovereign"/>
    <s v="Enhancing Urban Mobility and Livability of the Chennai Metropolitan Area (attached TA to Chennai Metro Rail Investment Project - Tranche 1)"/>
    <s v="52234-002"/>
    <d v="2022-12-29T00:00:00"/>
    <x v="2"/>
    <s v="India"/>
    <s v="Lower middle income"/>
    <s v="Technical assistance"/>
    <s v="Grant"/>
    <m/>
    <m/>
    <m/>
    <m/>
    <s v="Dual-use"/>
    <n v="0"/>
    <m/>
    <m/>
    <m/>
    <m/>
    <s v="Climate Change Financing at ADB - 2022"/>
  </r>
  <r>
    <x v="0"/>
    <s v="Sovereign"/>
    <s v="Connecting Economic Clusters for Inclusive Growth in Maharashtra"/>
    <s v="52298-002"/>
    <d v="2022-12-30T00:00:00"/>
    <x v="2"/>
    <s v="India"/>
    <s v="Lower middle income"/>
    <s v="Loan"/>
    <s v="Investment loan"/>
    <s v="Transport"/>
    <n v="505"/>
    <m/>
    <m/>
    <s v="Dual-use"/>
    <n v="95.15"/>
    <n v="4.67"/>
    <n v="90.48"/>
    <m/>
    <m/>
    <s v="Climate Change Financing at ADB - 2022"/>
  </r>
  <r>
    <x v="0"/>
    <s v="Sovereign"/>
    <s v="Himachal Pradesh Rural Drinking Water Improvement and Livelihood Project"/>
    <s v="53067-005"/>
    <d v="2022-08-16T00:00:00"/>
    <x v="2"/>
    <s v="India"/>
    <s v="Lower middle income"/>
    <s v="Loan"/>
    <s v="Investment loan"/>
    <s v="Agriculture, natural resources and rural development"/>
    <n v="139.1"/>
    <m/>
    <m/>
    <s v="Dual-use"/>
    <n v="38.790000000000006"/>
    <n v="6.7"/>
    <n v="32.090000000000003"/>
    <m/>
    <m/>
    <s v="Climate Change Financing at ADB - 2022"/>
  </r>
  <r>
    <x v="0"/>
    <s v="Sovereign"/>
    <s v="Assam South Asia Subregional Economic Cooperation Corridor Connectivity Improvement Project"/>
    <s v="53335-001"/>
    <d v="2022-12-28T00:00:00"/>
    <x v="2"/>
    <s v="India"/>
    <s v="Lower middle income"/>
    <s v="Loan"/>
    <s v="Investment loan"/>
    <s v="Transport"/>
    <n v="500"/>
    <m/>
    <m/>
    <s v="Adaptation"/>
    <n v="75.396000000000001"/>
    <m/>
    <n v="75.396000000000001"/>
    <m/>
    <m/>
    <s v="Climate Change Financing at ADB - 2022"/>
  </r>
  <r>
    <x v="0"/>
    <s v="Nonsovereign"/>
    <s v="Shriram Transport Finance Supporting Access to Finance for Small Commercial Vehicle Operators Project"/>
    <s v="54365-001"/>
    <d v="2022-12-09T00:00:00"/>
    <x v="2"/>
    <s v="India"/>
    <s v="Lower middle income"/>
    <s v="Loan"/>
    <s v="Investment loan"/>
    <s v="Finance"/>
    <n v="200"/>
    <m/>
    <m/>
    <s v="Mitigation"/>
    <n v="5"/>
    <n v="5"/>
    <m/>
    <m/>
    <m/>
    <s v="Climate Change Financing at ADB - 2022"/>
  </r>
  <r>
    <x v="0"/>
    <s v="Nonsovereign"/>
    <s v="Administration of Equity Investment for Euler Motors Private Limited"/>
    <s v="55075-001"/>
    <d v="2022-02-11T00:00:00"/>
    <x v="2"/>
    <s v="India"/>
    <s v="Lower middle income"/>
    <s v="Equity investment"/>
    <s v="Equity "/>
    <s v="Transport"/>
    <m/>
    <m/>
    <m/>
    <s v="Mitigation"/>
    <n v="1.00377253595112"/>
    <n v="1.00377253595112"/>
    <m/>
    <m/>
    <m/>
    <s v="Climate Change Financing at ADB - 2022"/>
  </r>
  <r>
    <x v="0"/>
    <s v="Nonsovereign"/>
    <s v="Administration of Equity Investment for Euler Motors Private Limited"/>
    <s v="55075-001"/>
    <d v="2022-12-10T00:00:00"/>
    <x v="2"/>
    <s v="India"/>
    <s v="Lower middle income"/>
    <s v="Equity investment"/>
    <s v="Equity "/>
    <s v="Transport"/>
    <m/>
    <m/>
    <m/>
    <s v="Mitigation"/>
    <n v="0.98391195999999992"/>
    <n v="0.98391195999999992"/>
    <m/>
    <m/>
    <m/>
    <s v="Climate Change Financing at ADB - 2022"/>
  </r>
  <r>
    <x v="0"/>
    <s v="Sovereign"/>
    <s v="Strengthening Multimodal and Integrated Logistics Ecosystem Program (Subprogram 1)"/>
    <s v="55154-001"/>
    <d v="2022-12-23T00:00:00"/>
    <x v="2"/>
    <s v="India"/>
    <s v="Lower middle income"/>
    <s v="Loan"/>
    <s v="Investment loan"/>
    <s v="Transport"/>
    <n v="350"/>
    <m/>
    <m/>
    <s v="Mitigation"/>
    <n v="113.6"/>
    <n v="113.6"/>
    <m/>
    <m/>
    <m/>
    <s v="Climate Change Financing at ADB - 2022"/>
  </r>
  <r>
    <x v="0"/>
    <s v="Nonsovereign"/>
    <s v="GreenCell Electric Bus Financing Project"/>
    <s v="55288-001"/>
    <d v="2022-11-03T00:00:00"/>
    <x v="2"/>
    <s v="India"/>
    <s v="Lower middle income"/>
    <s v="Debt security"/>
    <s v="Investment loan"/>
    <s v="Transport"/>
    <m/>
    <m/>
    <m/>
    <s v="Mitigation"/>
    <n v="19.437591899999997"/>
    <n v="19.437591899999997"/>
    <m/>
    <m/>
    <m/>
    <s v="Climate Change Financing at ADB - 2022"/>
  </r>
  <r>
    <x v="0"/>
    <s v="Nonsovereign"/>
    <s v="GreenCell Electric Bus Financing Project"/>
    <s v="55288-001"/>
    <d v="2022-11-03T00:00:00"/>
    <x v="2"/>
    <s v="India"/>
    <s v="Lower middle income"/>
    <s v="Grant"/>
    <s v="Grant"/>
    <s v="Transport"/>
    <m/>
    <m/>
    <m/>
    <s v="Mitigation"/>
    <n v="0.32500000000000001"/>
    <n v="0.32500000000000001"/>
    <m/>
    <m/>
    <m/>
    <s v="Climate Change Financing at ADB - 2022"/>
  </r>
  <r>
    <x v="0"/>
    <s v="Nonsovereign"/>
    <s v="GreenCell Electric Bus Financing Project"/>
    <s v="55288-001"/>
    <d v="2022-11-03T00:00:00"/>
    <x v="2"/>
    <s v="India"/>
    <s v="Lower middle income"/>
    <s v="Grant"/>
    <s v="Grant"/>
    <s v="Transport"/>
    <m/>
    <m/>
    <m/>
    <s v="Mitigation"/>
    <n v="5.2"/>
    <n v="5.2"/>
    <m/>
    <m/>
    <m/>
    <s v="Climate Change Financing at ADB - 2022"/>
  </r>
  <r>
    <x v="0"/>
    <s v="Nonsovereign"/>
    <s v="GreenCell Electric Bus Financing Project"/>
    <s v="55288-001"/>
    <d v="2022-11-03T00:00:00"/>
    <x v="2"/>
    <s v="India"/>
    <s v="Lower middle income"/>
    <s v="Loan"/>
    <s v="Investment loan"/>
    <s v="Transport"/>
    <m/>
    <m/>
    <m/>
    <s v="Mitigation"/>
    <n v="14"/>
    <n v="14"/>
    <m/>
    <m/>
    <m/>
    <s v="Climate Change Financing at ADB - 2022"/>
  </r>
  <r>
    <x v="0"/>
    <s v="Nonsovereign"/>
    <s v="Administration of Equity Investment in Satsure Analytics India Private Limited"/>
    <s v="55335-001"/>
    <d v="2022-01-17T00:00:00"/>
    <x v="2"/>
    <s v="India"/>
    <s v="Lower middle income"/>
    <s v="Equity investment"/>
    <s v="Equity "/>
    <s v="Finance"/>
    <n v="3.5"/>
    <m/>
    <m/>
    <s v="Adaptation"/>
    <n v="0.43"/>
    <m/>
    <n v="0.43"/>
    <m/>
    <m/>
    <s v="Climate Change Financing at ADB - 2022"/>
  </r>
  <r>
    <x v="0"/>
    <s v="Nonsovereign"/>
    <s v="ABIS Climate-Resilient Aquaculture Value Chain Blue Loan Project"/>
    <s v="56123-001"/>
    <d v="2022-12-01T00:00:00"/>
    <x v="2"/>
    <s v="India"/>
    <s v="Lower middle income"/>
    <s v="Loan"/>
    <s v="Investment loan"/>
    <s v="Agriculture, natural resources and rural development"/>
    <n v="21.6"/>
    <m/>
    <m/>
    <s v="Adaptation"/>
    <n v="16"/>
    <m/>
    <n v="16"/>
    <m/>
    <m/>
    <s v="Climate Change Financing at ADB - 2022"/>
  </r>
  <r>
    <x v="0"/>
    <s v="Nonsovereign"/>
    <s v="_x0009_Building Capacity for Climate Change Adaptation in Smallholder Fish Farming"/>
    <s v="56123-002"/>
    <d v="2022-09-30T00:00:00"/>
    <x v="2"/>
    <s v="India"/>
    <s v="Lower middle income"/>
    <s v="Technical assistance"/>
    <s v="Grant"/>
    <s v="Agriculture, natural resources and rural development"/>
    <n v="0.22500000000000001"/>
    <m/>
    <m/>
    <s v="Adaptation"/>
    <n v="0.22500000000000001"/>
    <m/>
    <n v="0.22500000000000001"/>
    <m/>
    <m/>
    <s v="Climate Change Financing at ADB - 2022"/>
  </r>
  <r>
    <x v="0"/>
    <s v="Nonsovereign"/>
    <s v="Smartchem Climate-Smart High Efficiency Crop Nutrition Project"/>
    <s v="56137-001"/>
    <d v="2022-10-03T00:00:00"/>
    <x v="2"/>
    <s v="India"/>
    <s v="Lower middle income"/>
    <s v="Loan"/>
    <s v="Investment loan"/>
    <s v="Agriculture, natural resources and rural development"/>
    <n v="32.53"/>
    <m/>
    <m/>
    <s v="Dual-use"/>
    <n v="27.28"/>
    <n v="1.18"/>
    <n v="26.1"/>
    <m/>
    <m/>
    <s v="Climate Change Financing at ADB - 2022"/>
  </r>
  <r>
    <x v="0"/>
    <s v="Nonsovereign"/>
    <s v="Building Capacity for Climate Resilience and Soil Nutrition Management among Smallholder Farmers"/>
    <s v="56137-002"/>
    <d v="2022-06-17T00:00:00"/>
    <x v="2"/>
    <s v="India"/>
    <s v="Lower middle income"/>
    <s v="Technical assistance"/>
    <s v="Grant"/>
    <s v="Agriculture, natural resources and rural development"/>
    <n v="0.22500000000000001"/>
    <m/>
    <m/>
    <s v="Adaptation"/>
    <n v="0.22500000000000001"/>
    <m/>
    <n v="0.22500000000000001"/>
    <m/>
    <m/>
    <s v="Climate Change Financing at ADB - 2022"/>
  </r>
  <r>
    <x v="0"/>
    <s v="Nonsovereign"/>
    <s v="Delhi Power Distribution Project"/>
    <s v="56145-001"/>
    <d v="2022-12-29T00:00:00"/>
    <x v="2"/>
    <s v="India"/>
    <s v="Lower middle income"/>
    <s v="Debt security"/>
    <s v="Investment loan"/>
    <s v="Energy"/>
    <n v="39.799999999999997"/>
    <m/>
    <m/>
    <s v="Mitigation"/>
    <n v="6.5"/>
    <n v="6.5"/>
    <m/>
    <m/>
    <m/>
    <s v="Climate Change Financing at ADB - 2022"/>
  </r>
  <r>
    <x v="0"/>
    <s v="Nonsovereign"/>
    <s v="Wabag Clean Water Supply Project"/>
    <s v="56155-001"/>
    <d v="2022-11-25T00:00:00"/>
    <x v="2"/>
    <s v="India"/>
    <s v="Lower middle income"/>
    <s v="Debt security"/>
    <s v="Investment loan"/>
    <s v="Water and other urban infrastructure and services"/>
    <n v="69.8"/>
    <m/>
    <m/>
    <s v="Mitigation"/>
    <n v="1.2"/>
    <n v="1.2"/>
    <m/>
    <m/>
    <m/>
    <s v="Climate Change Financing at ADB - 2022"/>
  </r>
  <r>
    <x v="0"/>
    <s v="Nonsovereign"/>
    <s v="Louis Dreyfus COVID-19 Climate-Resilient Smallholder Farmer Recovery Project"/>
    <s v="53298-001"/>
    <d v="2022-04-06T00:00:00"/>
    <x v="2"/>
    <s v="India; Indonesia; Pakistan; Regional; Thailand; Viet Nam"/>
    <s v="Regional"/>
    <s v="Loan"/>
    <s v="Investment loan"/>
    <s v="Agriculture, natural resources and rural development"/>
    <n v="296.5"/>
    <m/>
    <m/>
    <s v="Adaptation"/>
    <n v="36.090000000000003"/>
    <m/>
    <n v="36.090000000000003"/>
    <m/>
    <m/>
    <s v="Climate Change Financing at ADB - 2022"/>
  </r>
  <r>
    <x v="0"/>
    <s v="Sovereign"/>
    <s v="Sustainable and Inclusive Energy Program (Subprogram 3)"/>
    <s v="49043-003"/>
    <d v="2022-12-28T00:00:00"/>
    <x v="2"/>
    <s v="Indonesia"/>
    <s v="Lower middle income"/>
    <s v="Loan"/>
    <s v="Investment loan"/>
    <s v="Energy"/>
    <n v="867"/>
    <m/>
    <m/>
    <s v="Dual-use"/>
    <n v="322.19"/>
    <n v="314.38"/>
    <n v="7.81"/>
    <m/>
    <m/>
    <s v="Climate Change Financing at ADB - 2022"/>
  </r>
  <r>
    <x v="0"/>
    <s v="Sovereign"/>
    <s v="Sustainable and Inclusive Energy Program (Subprogram 3)"/>
    <s v="49043-003"/>
    <d v="2022-12-28T00:00:00"/>
    <x v="2"/>
    <s v="Indonesia"/>
    <s v="Lower middle income"/>
    <s v="Loan"/>
    <s v="Investment loan"/>
    <s v="Energy"/>
    <m/>
    <m/>
    <m/>
    <s v="Dual-use"/>
    <n v="9.66"/>
    <n v="9.43"/>
    <n v="0.23"/>
    <m/>
    <m/>
    <s v="Climate Change Financing at ADB - 2022"/>
  </r>
  <r>
    <x v="0"/>
    <s v="Sovereign"/>
    <s v="Promoting Innovative Financial Inclusion Program (Subprogram 2)"/>
    <s v="52218-002"/>
    <d v="2022-12-28T00:00:00"/>
    <x v="2"/>
    <s v="Indonesia"/>
    <s v="Lower middle income"/>
    <s v="Loan"/>
    <s v="Investment loan"/>
    <s v="Finance"/>
    <n v="801.25986899999998"/>
    <m/>
    <m/>
    <s v="Dual-use"/>
    <n v="93.33"/>
    <n v="18"/>
    <n v="75.33"/>
    <m/>
    <m/>
    <s v="Climate Change Financing at ADB - 2022"/>
  </r>
  <r>
    <x v="0"/>
    <s v="Sovereign"/>
    <s v="Sustainable Development Goals Indonesia One – Green Finance Facility (Phase 1) [Attached TA to Sustainable Development Goals Indonesia One - Green Finance Facility (Phase 1)]"/>
    <s v="54152-001"/>
    <d v="2022-02-15T00:00:00"/>
    <x v="2"/>
    <s v="Indonesia"/>
    <s v="Lower middle income"/>
    <s v="Technical assistance"/>
    <s v="Grant"/>
    <s v="Finance"/>
    <m/>
    <m/>
    <m/>
    <s v="Dual-use"/>
    <n v="0.34293799999999997"/>
    <n v="7.6880000000000004E-3"/>
    <n v="0.33524999999999999"/>
    <m/>
    <m/>
    <s v="Climate Change Financing at ADB - 2022"/>
  </r>
  <r>
    <x v="0"/>
    <s v="Sovereign"/>
    <s v="Sustainable Development Goals Indonesia One – Green Finance Facility (Phase 1) [Attached TA to Sustainable Development Goals Indonesia One - Green Finance Facility (Phase 1)]"/>
    <s v="54152-001"/>
    <d v="2022-02-15T00:00:00"/>
    <x v="2"/>
    <s v="Indonesia"/>
    <s v="Lower middle income"/>
    <s v="Technical assistance"/>
    <s v="Grant"/>
    <s v="Finance"/>
    <m/>
    <m/>
    <m/>
    <s v="Dual-use"/>
    <n v="1.0973999999999999"/>
    <n v="2.46E-2"/>
    <n v="1.0728"/>
    <m/>
    <m/>
    <s v="Climate Change Financing at ADB - 2022"/>
  </r>
  <r>
    <x v="0"/>
    <s v="Sovereign"/>
    <s v="Sustainable Development Goals Indonesia One - Green Finance Facility (Phase 1)"/>
    <s v="54152-001"/>
    <d v="2022-03-09T00:00:00"/>
    <x v="2"/>
    <s v="Indonesia"/>
    <s v="Lower middle income"/>
    <s v="Loan"/>
    <s v="Investment loan"/>
    <s v="Finance"/>
    <n v="424.70499999999998"/>
    <m/>
    <m/>
    <s v="Dual-use"/>
    <n v="137.18"/>
    <n v="134.1"/>
    <n v="3.08"/>
    <m/>
    <m/>
    <s v="Climate Change Financing at ADB - 2022"/>
  </r>
  <r>
    <x v="0"/>
    <s v="Sovereign"/>
    <s v="Infrastructure Improvement for Shrimp Aquaculture Project"/>
    <s v="55020-001"/>
    <d v="2022-12-19T00:00:00"/>
    <x v="2"/>
    <s v="Indonesia"/>
    <s v="Lower middle income"/>
    <s v="Loan"/>
    <s v="Investment loan"/>
    <s v="Agriculture, natural resources and rural development"/>
    <n v="104.1151796"/>
    <m/>
    <m/>
    <s v="Adaptation"/>
    <n v="12.6"/>
    <m/>
    <n v="12.6"/>
    <m/>
    <m/>
    <s v="Climate Change Financing at ADB - 2022"/>
  </r>
  <r>
    <x v="0"/>
    <s v="Sovereign"/>
    <s v="Promoting Research and Innovation through Modern and Efficient Science and Technology Parks Project"/>
    <s v="55063-001"/>
    <d v="2022-12-21T00:00:00"/>
    <x v="2"/>
    <s v="Indonesia"/>
    <s v="Lower middle income"/>
    <s v="Loan"/>
    <s v="Investment loan"/>
    <s v="Education"/>
    <n v="152.80000000000001"/>
    <m/>
    <m/>
    <s v="Dual-use"/>
    <n v="11.23"/>
    <n v="8.8000000000000007"/>
    <n v="2.4300000000000002"/>
    <m/>
    <m/>
    <s v="Climate Change Financing at ADB - 2022"/>
  </r>
  <r>
    <x v="0"/>
    <s v="Nonsovereign"/>
    <s v="Administration of Equity Investment for Financial Wellness Holdings Pte. Ltd."/>
    <s v="55159-001"/>
    <d v="2022-03-11T00:00:00"/>
    <x v="2"/>
    <s v="Indonesia"/>
    <s v="Lower middle income"/>
    <s v="Equity investment"/>
    <s v="Equity "/>
    <s v="Finance"/>
    <n v="3"/>
    <m/>
    <m/>
    <s v="Adaptation"/>
    <n v="5.1999999999999998E-2"/>
    <m/>
    <n v="5.1999999999999998E-2"/>
    <m/>
    <m/>
    <s v="Climate Change Financing at ADB - 2022"/>
  </r>
  <r>
    <x v="0"/>
    <s v="Nonsovereign"/>
    <s v="Administration of Equity Investment in Fairbanc Pte. Ltd."/>
    <s v="55175-001"/>
    <d v="2022-07-25T00:00:00"/>
    <x v="2"/>
    <s v="Indonesia"/>
    <s v="Lower middle income"/>
    <s v="Equity investment"/>
    <s v="Equity "/>
    <s v="Finance"/>
    <n v="2"/>
    <m/>
    <m/>
    <s v="Adaptation"/>
    <n v="0.1"/>
    <m/>
    <n v="0.1"/>
    <m/>
    <m/>
    <s v="Climate Change Financing at ADB - 2022"/>
  </r>
  <r>
    <x v="0"/>
    <s v="Sovereign"/>
    <s v="State-Owned Enterprises’ Reform Program, Subprogram 1"/>
    <s v="55235-001"/>
    <d v="2022-12-28T00:00:00"/>
    <x v="2"/>
    <s v="Indonesia"/>
    <s v="Lower middle income"/>
    <s v="Loan"/>
    <s v="Investment loan"/>
    <s v="Public sector management"/>
    <n v="795.86"/>
    <m/>
    <m/>
    <s v="Dual-use"/>
    <n v="93.33"/>
    <n v="55"/>
    <n v="38.33"/>
    <m/>
    <m/>
    <s v="Climate Change Financing at ADB - 2022"/>
  </r>
  <r>
    <x v="0"/>
    <s v="Nonsovereign"/>
    <s v="Climate-Resilient Multistoried Agroforestry System Capacity Building for Smallholder Farmers"/>
    <s v="56221-002"/>
    <d v="2022-12-19T00:00:00"/>
    <x v="2"/>
    <s v="Indonesia"/>
    <s v="Lower middle income"/>
    <s v="Technical assistance"/>
    <s v="Grant"/>
    <s v="Agriculture, natural resources and rural development"/>
    <m/>
    <m/>
    <m/>
    <s v="Adaptation"/>
    <n v="0.5"/>
    <m/>
    <n v="0.5"/>
    <m/>
    <m/>
    <s v="Climate Change Financing at ADB - 2022"/>
  </r>
  <r>
    <x v="0"/>
    <s v="Nonsovereign"/>
    <s v="Investment in  KV Asia Capital Fund II L.P."/>
    <s v="56112-001"/>
    <d v="2022-09-01T00:00:00"/>
    <x v="2"/>
    <s v="Indonesia; Malaysia; Philippines; Regional; Singapore; Thailand; Viet Nam"/>
    <s v="Regional"/>
    <s v="Equity investment"/>
    <s v="Equity "/>
    <s v="Finance"/>
    <n v="200"/>
    <m/>
    <m/>
    <s v="Mitigation"/>
    <n v="0.75"/>
    <n v="0.75"/>
    <m/>
    <m/>
    <m/>
    <s v="Climate Change Financing at ADB - 2022"/>
  </r>
  <r>
    <x v="0"/>
    <s v="Nonsovereign"/>
    <s v="Developing Private Sector Sustainable Transportation Opportunities in Southeast Asia"/>
    <s v="53246-001"/>
    <d v="2022-03-21T00:00:00"/>
    <x v="2"/>
    <s v="Indonesia; Philippines; Thailand; Viet Nam; Regional"/>
    <s v="Regional"/>
    <s v="Technical assistance"/>
    <s v="Grant"/>
    <s v="Transport"/>
    <n v="0.35"/>
    <m/>
    <m/>
    <s v="Mitigation"/>
    <n v="3.5000000000000003E-2"/>
    <n v="3.5000000000000003E-2"/>
    <m/>
    <m/>
    <m/>
    <s v="Climate Change Financing at ADB - 2022"/>
  </r>
  <r>
    <x v="0"/>
    <s v="Sovereign"/>
    <s v="Supporting Development of Innovative Green Housing Finance"/>
    <s v="52312-005"/>
    <d v="2022-12-17T00:00:00"/>
    <x v="2"/>
    <s v="Kazakhstan"/>
    <s v="Upper middle income"/>
    <s v="Technical assistance"/>
    <s v="Grant"/>
    <s v="Finance"/>
    <n v="0.81299999999999994"/>
    <m/>
    <m/>
    <s v="Dual-use"/>
    <n v="0.26300000000000001"/>
    <n v="0.230125"/>
    <n v="3.2875000000000001E-2"/>
    <m/>
    <m/>
    <s v="Climate Change Financing at ADB - 2022"/>
  </r>
  <r>
    <x v="0"/>
    <s v="Sovereign"/>
    <s v="Supporting Development of Innovative Green Housing Finance"/>
    <s v="52312-005"/>
    <d v="2022-12-17T00:00:00"/>
    <x v="2"/>
    <s v="Kazakhstan"/>
    <s v="Upper middle income"/>
    <s v="Technical assistance"/>
    <s v="Grant"/>
    <s v="Finance"/>
    <m/>
    <m/>
    <m/>
    <s v="Dual-use"/>
    <n v="0.55000000000000004"/>
    <n v="0.48125000000000001"/>
    <n v="6.8750000000000006E-2"/>
    <m/>
    <m/>
    <s v="Climate Change Financing at ADB - 2022"/>
  </r>
  <r>
    <x v="0"/>
    <s v="Sovereign"/>
    <s v="Opportunities to Accelerate Coal to Clean Power Transition in Kazakhstan"/>
    <s v="56314-001"/>
    <d v="2022-12-28T00:00:00"/>
    <x v="2"/>
    <s v="Kazakhstan"/>
    <s v="Upper middle income"/>
    <s v="Technical assistance"/>
    <s v="Grant"/>
    <s v="Energy"/>
    <n v="0.22500000000000001"/>
    <m/>
    <m/>
    <s v="Mitigation"/>
    <n v="0.22500000000000001"/>
    <n v="0.22500000000000001"/>
    <m/>
    <m/>
    <m/>
    <s v="Climate Change Financing at ADB - 2022"/>
  </r>
  <r>
    <x v="0"/>
    <s v="Sovereign"/>
    <s v="South Tarawa Water Supply Project (Additional Financing)"/>
    <s v="49453-004"/>
    <d v="2022-12-19T00:00:00"/>
    <x v="2"/>
    <s v="Kiribati"/>
    <s v="Lower middle income"/>
    <s v="Grant"/>
    <s v="Grant"/>
    <s v="Water and other urban infrastructure and services"/>
    <n v="28.193505999999999"/>
    <m/>
    <m/>
    <s v="Dual-use"/>
    <n v="10.1"/>
    <n v="1.1000000000000001"/>
    <n v="9"/>
    <m/>
    <m/>
    <s v="Climate Change Financing at ADB - 2022"/>
  </r>
  <r>
    <x v="0"/>
    <s v="Sovereign"/>
    <s v="South Tarawa Water Supply Project (Additional Financing)"/>
    <s v="49453-004"/>
    <d v="2022-12-19T00:00:00"/>
    <x v="2"/>
    <s v="Kiribati"/>
    <s v="Lower middle income"/>
    <s v="Grant"/>
    <s v="Grant"/>
    <s v="Water and other urban infrastructure and services"/>
    <m/>
    <m/>
    <m/>
    <s v="Dual-use"/>
    <n v="2.3165290000000001"/>
    <n v="0.25229499999999999"/>
    <n v="2.0642339999999999"/>
    <m/>
    <m/>
    <s v="Climate Change Financing at ADB - 2022"/>
  </r>
  <r>
    <x v="0"/>
    <s v="Sovereign"/>
    <s v="Promoting Economic Diversification Program - Subprogram 3"/>
    <s v="52225-004"/>
    <d v="2022-10-03T00:00:00"/>
    <x v="2"/>
    <s v="Kyrgyz Republic"/>
    <s v="Lower middle income"/>
    <s v="Loan"/>
    <s v="Investment loan"/>
    <s v="Public sector management"/>
    <n v="50"/>
    <m/>
    <m/>
    <s v="Dual-use"/>
    <n v="1.6"/>
    <n v="0.8"/>
    <n v="0.8"/>
    <m/>
    <m/>
    <s v="Climate Change Financing at ADB - 2022"/>
  </r>
  <r>
    <x v="0"/>
    <s v="Sovereign"/>
    <s v="Promoting Economic Diversification Program - Subprogram 3"/>
    <s v="52225-004"/>
    <d v="2022-10-03T00:00:00"/>
    <x v="2"/>
    <s v="Kyrgyz Republic"/>
    <s v="Lower middle income"/>
    <s v="Loan"/>
    <s v="Investment loan"/>
    <s v="Agriculture, natural resources and rural development"/>
    <m/>
    <m/>
    <m/>
    <s v="Dual-use"/>
    <n v="1.6"/>
    <n v="0.8"/>
    <n v="0.8"/>
    <m/>
    <m/>
    <s v="Climate Change Financing at ADB - 2022"/>
  </r>
  <r>
    <x v="0"/>
    <s v="Sovereign"/>
    <s v="Promoting Economic Diversification Program - Subprogram 3"/>
    <s v="52225-004"/>
    <d v="2022-10-03T00:00:00"/>
    <x v="2"/>
    <s v="Kyrgyz Republic"/>
    <s v="Lower middle income"/>
    <s v="Grant"/>
    <s v="Grant"/>
    <s v="Public sector management"/>
    <m/>
    <m/>
    <m/>
    <s v="Dual-use"/>
    <n v="1.6"/>
    <n v="0.8"/>
    <n v="0.8"/>
    <m/>
    <m/>
    <s v="Climate Change Financing at ADB - 2022"/>
  </r>
  <r>
    <x v="0"/>
    <s v="Sovereign"/>
    <s v="Promoting Economic Diversification Program - Subprogram 3"/>
    <s v="52225-004"/>
    <d v="2022-10-03T00:00:00"/>
    <x v="2"/>
    <s v="Kyrgyz Republic"/>
    <s v="Lower middle income"/>
    <s v="Grant"/>
    <s v="Grant"/>
    <s v="Agriculture, natural resources and rural development"/>
    <m/>
    <m/>
    <m/>
    <s v="Dual-use"/>
    <n v="1.6"/>
    <n v="0.8"/>
    <n v="0.8"/>
    <m/>
    <m/>
    <s v="Climate Change Financing at ADB - 2022"/>
  </r>
  <r>
    <x v="0"/>
    <s v="Sovereign"/>
    <s v="Strengthening Regional Health Security Project"/>
    <s v="55131-001"/>
    <d v="2022-12-07T00:00:00"/>
    <x v="2"/>
    <s v="Kyrgyz Republic"/>
    <s v="Lower middle income"/>
    <s v="Loan"/>
    <s v="Investment loan"/>
    <s v="Health"/>
    <n v="35"/>
    <m/>
    <m/>
    <s v="Dual-use"/>
    <n v="0.22"/>
    <n v="0.12"/>
    <n v="0.1"/>
    <m/>
    <m/>
    <s v="Climate Change Financing at ADB - 2022"/>
  </r>
  <r>
    <x v="0"/>
    <s v="Sovereign"/>
    <s v="Strengthening Regional Health Security Project"/>
    <s v="55131-001"/>
    <d v="2022-12-07T00:00:00"/>
    <x v="2"/>
    <s v="Kyrgyz Republic"/>
    <s v="Lower middle income"/>
    <s v="Grant"/>
    <s v="Grant"/>
    <s v="Health"/>
    <m/>
    <m/>
    <m/>
    <s v="Dual-use"/>
    <n v="0.99"/>
    <n v="0.54"/>
    <n v="0.45"/>
    <m/>
    <m/>
    <s v="Climate Change Financing at ADB - 2022"/>
  </r>
  <r>
    <x v="0"/>
    <s v="Sovereign"/>
    <s v="Building Resilience with Active Countercyclical Expenditures Program"/>
    <s v="56150-001"/>
    <d v="2022-11-11T00:00:00"/>
    <x v="2"/>
    <s v="Kyrgyz Republic"/>
    <s v="Lower middle income"/>
    <s v="Loan"/>
    <s v="Investment loan"/>
    <s v="Public sector management"/>
    <n v="50.4"/>
    <m/>
    <m/>
    <s v="Dual-use"/>
    <n v="1.85"/>
    <n v="0.625"/>
    <n v="1.2250000000000001"/>
    <m/>
    <m/>
    <s v="Climate Change Financing at ADB - 2022"/>
  </r>
  <r>
    <x v="0"/>
    <s v="Sovereign"/>
    <s v="Building Resilience with Active Countercyclical Expenditures Program"/>
    <s v="56150-001"/>
    <d v="2022-11-11T00:00:00"/>
    <x v="2"/>
    <s v="Kyrgyz Republic"/>
    <s v="Lower middle income"/>
    <s v="Grant"/>
    <s v="Grant"/>
    <s v="Public sector management"/>
    <m/>
    <m/>
    <m/>
    <s v="Dual-use"/>
    <n v="1.85"/>
    <n v="0.625"/>
    <n v="1.2250000000000001"/>
    <m/>
    <m/>
    <s v="Climate Change Financing at ADB - 2022"/>
  </r>
  <r>
    <x v="0"/>
    <s v="Sovereign"/>
    <s v="Supporting the Building Resilience with Active Countercyclical Expenditures Program (attached TA to Building Resilience with Active Countercyclical Expenditures Program)"/>
    <s v="56150-001"/>
    <d v="2022-12-02T00:00:00"/>
    <x v="2"/>
    <s v="Kyrgyz Republic"/>
    <s v="Lower middle income"/>
    <s v="Technical assistance"/>
    <s v="Grant"/>
    <m/>
    <m/>
    <m/>
    <m/>
    <s v="Dual-use"/>
    <n v="0"/>
    <m/>
    <m/>
    <m/>
    <m/>
    <s v="Climate Change Financing at ADB - 2022"/>
  </r>
  <r>
    <x v="0"/>
    <s v="Sovereign"/>
    <s v="Vulnerability assessment and adaptation planning for the urban sector as input to the ongoing National Adaptation Plan development process in Kyrgyz Republic"/>
    <s v="CCFADC00059"/>
    <d v="2022-12-19T00:00:00"/>
    <x v="2"/>
    <s v="Kyrgyz Republic"/>
    <s v="Lower middle income"/>
    <s v="Other"/>
    <s v="Other instruments"/>
    <s v="Water and other urban infrastructure and services"/>
    <n v="0.20499999999999999"/>
    <m/>
    <m/>
    <s v="Adaptation"/>
    <n v="0.20499999999999999"/>
    <m/>
    <n v="0.20499999999999999"/>
    <m/>
    <m/>
    <s v="Climate Change Financing at ADB - 2022"/>
  </r>
  <r>
    <x v="0"/>
    <s v="Sovereign"/>
    <s v="Vulnerability assessment and adaptation planning for the energy sector as input to the ongoing National Adaptation Plan development process in Kyrgyz Republic"/>
    <s v="CCFADC00060"/>
    <d v="2022-12-20T00:00:00"/>
    <x v="2"/>
    <s v="Kyrgyz Republic"/>
    <s v="Lower middle income"/>
    <s v="Other"/>
    <s v="Other instruments"/>
    <s v="Energy"/>
    <n v="0.20499999999999999"/>
    <m/>
    <m/>
    <s v="Adaptation"/>
    <n v="0.20499999999999999"/>
    <m/>
    <n v="0.20499999999999999"/>
    <m/>
    <m/>
    <s v="Climate Change Financing at ADB - 2022"/>
  </r>
  <r>
    <x v="0"/>
    <s v="Sovereign"/>
    <s v="Developing Green City Action Plans to Accelerate Post-COVID-19 Competitiveness and Resilience (Subproject 1)"/>
    <s v="55224-002"/>
    <d v="2022-12-04T00:00:00"/>
    <x v="2"/>
    <s v="Malaysia"/>
    <s v="Upper middle income"/>
    <s v="Technical assistance"/>
    <s v="Grant"/>
    <s v="Water and other urban infrastructure and services"/>
    <n v="1.2"/>
    <m/>
    <m/>
    <s v="Dual-use"/>
    <n v="0.2"/>
    <n v="0.1"/>
    <n v="0.1"/>
    <m/>
    <m/>
    <s v="Climate Change Financing at ADB - 2022"/>
  </r>
  <r>
    <x v="0"/>
    <s v="Sovereign"/>
    <s v="Strengthening Capacity to Design and Implement Energy Sector Projects"/>
    <s v="54131-002"/>
    <d v="2022-10-12T00:00:00"/>
    <x v="2"/>
    <s v="Maldives"/>
    <s v="Upper middle income"/>
    <s v="Technical assistance"/>
    <s v="Grant"/>
    <s v="Energy"/>
    <n v="1"/>
    <m/>
    <m/>
    <s v="Dual-use"/>
    <n v="0.89999999999999991"/>
    <n v="0.7"/>
    <n v="0.2"/>
    <m/>
    <m/>
    <s v="Climate Change Financing at ADB - 2022"/>
  </r>
  <r>
    <x v="0"/>
    <s v="Sovereign"/>
    <s v="Strengthening Gender Inclusive Initiatives Project"/>
    <s v="54373-001"/>
    <d v="2022-12-21T00:00:00"/>
    <x v="2"/>
    <s v="Maldives"/>
    <s v="Upper middle income"/>
    <s v="Grant"/>
    <s v="Grant"/>
    <s v="Water and other urban infrastructure and services"/>
    <n v="10.94"/>
    <m/>
    <m/>
    <s v="Dual-use"/>
    <n v="3.03"/>
    <n v="0.01"/>
    <n v="3.02"/>
    <m/>
    <m/>
    <s v="Climate Change Financing at ADB - 2022"/>
  </r>
  <r>
    <x v="0"/>
    <s v="Sovereign"/>
    <s v="Capacity Building for the Strengthening Gender Inclusive Initiatives Project (attached TA to Strengthening Gender Inclusive Initiatives Project)"/>
    <s v="54373-001"/>
    <d v="2022-12-21T00:00:00"/>
    <x v="2"/>
    <s v="Maldives"/>
    <s v="Upper middle income"/>
    <s v="Technical assistance"/>
    <s v="Grant"/>
    <m/>
    <m/>
    <m/>
    <m/>
    <s v="Dual-use"/>
    <n v="0"/>
    <m/>
    <m/>
    <m/>
    <m/>
    <s v="Climate Change Financing at ADB - 2022"/>
  </r>
  <r>
    <x v="0"/>
    <s v="Sovereign"/>
    <s v="Capacity Building for the Strengthening Gender Inclusive Initiatives Project (attached TA to Strengthening Gender Inclusive Initiatives Project)"/>
    <s v="54373-001"/>
    <d v="2022-12-21T00:00:00"/>
    <x v="2"/>
    <s v="Maldives"/>
    <s v="Upper middle income"/>
    <s v="Technical assistance"/>
    <s v="Grant"/>
    <m/>
    <m/>
    <m/>
    <m/>
    <s v="Dual-use"/>
    <n v="0"/>
    <m/>
    <m/>
    <m/>
    <m/>
    <s v="Climate Change Financing at ADB - 2022"/>
  </r>
  <r>
    <x v="0"/>
    <s v="Sovereign"/>
    <s v="Responsive COVID-19 Vaccination for Recovery Project under the Asia Pacific Vaccine Access Facility"/>
    <s v="55086-001"/>
    <d v="2022-09-27T00:00:00"/>
    <x v="2"/>
    <s v="Maldives"/>
    <s v="Upper middle income"/>
    <s v="Grant"/>
    <s v="Grant"/>
    <s v="Health"/>
    <n v="10.77"/>
    <m/>
    <m/>
    <s v="Dual-use"/>
    <n v="1.4379999999999999"/>
    <n v="0.72499999999999998"/>
    <n v="0.71299999999999997"/>
    <m/>
    <m/>
    <s v="Climate Change Financing at ADB - 2022"/>
  </r>
  <r>
    <x v="0"/>
    <s v="Sovereign"/>
    <s v="Sustainable Tourism Development Project (Phase 2)"/>
    <s v="51422-002"/>
    <d v="2022-11-07T00:00:00"/>
    <x v="2"/>
    <s v="Mongolia"/>
    <s v="Lower middle income"/>
    <s v="Loan"/>
    <s v="Investment loan"/>
    <s v="Agriculture, natural resources and rural development"/>
    <n v="32.299999999999997"/>
    <m/>
    <m/>
    <s v="Dual-use"/>
    <n v="2.2000000000000002"/>
    <n v="2"/>
    <n v="0.2"/>
    <m/>
    <m/>
    <s v="Climate Change Financing at ADB - 2022"/>
  </r>
  <r>
    <x v="0"/>
    <s v="Sovereign"/>
    <s v="Sustainable Tourism Development Project (Phase 2)"/>
    <s v="51422-002"/>
    <d v="2022-11-07T00:00:00"/>
    <x v="2"/>
    <s v="Mongolia"/>
    <s v="Lower middle income"/>
    <s v="Loan"/>
    <s v="Investment loan"/>
    <s v="Industry and trade"/>
    <m/>
    <m/>
    <m/>
    <s v="Dual-use"/>
    <n v="3.19"/>
    <n v="2.89"/>
    <n v="0.3"/>
    <m/>
    <m/>
    <s v="Climate Change Financing at ADB - 2022"/>
  </r>
  <r>
    <x v="0"/>
    <s v="Sovereign"/>
    <s v="Sustainable Tourism Development Project (Phase 2)"/>
    <s v="51422-002"/>
    <d v="2022-11-07T00:00:00"/>
    <x v="2"/>
    <s v="Mongolia"/>
    <s v="Lower middle income"/>
    <s v="Grant"/>
    <s v="Grant"/>
    <s v="Agriculture, natural resources and rural development"/>
    <m/>
    <m/>
    <m/>
    <s v="Dual-use"/>
    <n v="0"/>
    <m/>
    <m/>
    <m/>
    <m/>
    <s v="Climate Change Financing at ADB - 2022"/>
  </r>
  <r>
    <x v="0"/>
    <s v="Sovereign"/>
    <s v="Supporting Renewable Energy Development"/>
    <s v="52240-002"/>
    <d v="2022-12-22T00:00:00"/>
    <x v="2"/>
    <s v="Mongolia"/>
    <s v="Lower middle income"/>
    <s v="Technical assistance"/>
    <s v="Grant"/>
    <s v="Energy"/>
    <n v="0.05"/>
    <m/>
    <m/>
    <s v="Dual-use"/>
    <n v="3.9E-2"/>
    <n v="3.7999999999999999E-2"/>
    <n v="1E-3"/>
    <m/>
    <m/>
    <s v="Climate Change Financing at ADB - 2022"/>
  </r>
  <r>
    <x v="0"/>
    <s v="Sovereign"/>
    <s v="Climate-Resilient and Sustainable Livestock Development Project"/>
    <s v="53038-001"/>
    <d v="2022-12-02T00:00:00"/>
    <x v="2"/>
    <s v="Mongolia"/>
    <s v="Lower middle income"/>
    <s v="Loan"/>
    <s v="Investment loan"/>
    <s v="Agriculture, natural resources and rural development"/>
    <n v="34.504415000000002"/>
    <m/>
    <m/>
    <s v="Dual-use"/>
    <n v="16.875422999999998"/>
    <n v="12.880666"/>
    <n v="3.9947569999999999"/>
    <m/>
    <m/>
    <s v="Climate Change Financing at ADB - 2022"/>
  </r>
  <r>
    <x v="0"/>
    <s v="Sovereign"/>
    <s v="Climate-Resilient and Sustainable Livestock Development Project"/>
    <s v="53038-001"/>
    <d v="2022-12-02T00:00:00"/>
    <x v="2"/>
    <s v="Mongolia"/>
    <s v="Lower middle income"/>
    <s v="Loan"/>
    <s v="Investment loan"/>
    <s v="Agriculture, natural resources and rural development"/>
    <m/>
    <m/>
    <m/>
    <s v="Dual-use"/>
    <n v="5.135999"/>
    <n v="3.9202029999999999"/>
    <n v="1.2157960000000001"/>
    <m/>
    <m/>
    <s v="Climate Change Financing at ADB - 2022"/>
  </r>
  <r>
    <x v="0"/>
    <s v="Sovereign"/>
    <s v="Renewable Heating Demonstration in Remote Areas"/>
    <s v="54360-001"/>
    <d v="2022-12-20T00:00:00"/>
    <x v="2"/>
    <s v="Mongolia"/>
    <s v="Lower middle income"/>
    <s v="Grant"/>
    <s v="Grant"/>
    <s v="Energy"/>
    <n v="2.0699999999999998"/>
    <m/>
    <m/>
    <s v="Mitigation"/>
    <n v="2"/>
    <n v="2"/>
    <m/>
    <m/>
    <m/>
    <s v="Climate Change Financing at ADB - 2022"/>
  </r>
  <r>
    <x v="0"/>
    <s v="Sovereign"/>
    <s v="Supporting Climate Policy Actions"/>
    <s v="56282-001"/>
    <d v="2022-12-19T00:00:00"/>
    <x v="2"/>
    <s v="Mongolia"/>
    <s v="Lower middle income"/>
    <s v="Technical assistance"/>
    <s v="Grant"/>
    <s v="Public sector management"/>
    <n v="0.5"/>
    <m/>
    <m/>
    <s v="Dual-use"/>
    <n v="0.2"/>
    <n v="0.1"/>
    <n v="0.1"/>
    <m/>
    <m/>
    <s v="Climate Change Financing at ADB - 2022"/>
  </r>
  <r>
    <x v="0"/>
    <s v="Sovereign"/>
    <s v="Supporting Climate Policy Actions"/>
    <s v="56282-001"/>
    <d v="2022-12-19T00:00:00"/>
    <x v="2"/>
    <s v="Mongolia"/>
    <s v="Lower middle income"/>
    <s v="Technical assistance"/>
    <s v="Grant"/>
    <s v="Energy"/>
    <m/>
    <m/>
    <m/>
    <s v="Dual-use"/>
    <n v="7.4999999999999997E-2"/>
    <n v="7.4999999999999997E-2"/>
    <m/>
    <m/>
    <m/>
    <s v="Climate Change Financing at ADB - 2022"/>
  </r>
  <r>
    <x v="0"/>
    <s v="Sovereign"/>
    <s v="Preparing the Infrastructure Development for Green and Resilient New Satellite City in the Khushig Valley Area"/>
    <s v="56298-002"/>
    <d v="2022-12-23T00:00:00"/>
    <x v="2"/>
    <s v="Mongolia"/>
    <s v="Lower middle income"/>
    <s v="Technical assistance"/>
    <s v="Grant"/>
    <m/>
    <n v="1.9"/>
    <m/>
    <m/>
    <s v="Adaptation"/>
    <n v="0"/>
    <m/>
    <m/>
    <m/>
    <m/>
    <s v="Climate Change Financing at ADB - 2022"/>
  </r>
  <r>
    <x v="0"/>
    <s v="Sovereign"/>
    <s v="Preparing the Infrastructure Development for Green and Resilient New Satellite City in the Khushig Valley Area"/>
    <s v="56298-002"/>
    <d v="2022-12-23T00:00:00"/>
    <x v="2"/>
    <s v="Mongolia"/>
    <s v="Lower middle income"/>
    <s v="Technical assistance"/>
    <s v="Grant"/>
    <s v="Water and other urban infrastructure and services"/>
    <m/>
    <m/>
    <m/>
    <s v="Adaptation"/>
    <n v="0.7"/>
    <m/>
    <n v="0.7"/>
    <m/>
    <m/>
    <s v="Climate Change Financing at ADB - 2022"/>
  </r>
  <r>
    <x v="0"/>
    <s v="Sovereign"/>
    <s v="Preparing the Infrastructure Development for Green and Resilient New Satellite City in the Khushig Valley Area"/>
    <s v="56298-002"/>
    <d v="2022-12-23T00:00:00"/>
    <x v="2"/>
    <s v="Mongolia"/>
    <s v="Lower middle income"/>
    <s v="Technical assistance"/>
    <s v="Grant"/>
    <s v="Transport"/>
    <m/>
    <m/>
    <m/>
    <s v="Adaptation"/>
    <n v="0.05"/>
    <m/>
    <n v="0.05"/>
    <m/>
    <m/>
    <s v="Climate Change Financing at ADB - 2022"/>
  </r>
  <r>
    <x v="0"/>
    <s v="Sovereign"/>
    <s v="Preparing the Infrastructure Development for Green and Resilient New Satellite City in the Khushig Valley Area"/>
    <s v="56298-002"/>
    <d v="2022-12-23T00:00:00"/>
    <x v="2"/>
    <s v="Mongolia"/>
    <s v="Lower middle income"/>
    <s v="Technical assistance"/>
    <s v="Grant"/>
    <s v="Energy"/>
    <m/>
    <m/>
    <m/>
    <s v="Adaptation"/>
    <n v="0.05"/>
    <m/>
    <n v="0.05"/>
    <m/>
    <m/>
    <s v="Climate Change Financing at ADB - 2022"/>
  </r>
  <r>
    <x v="0"/>
    <s v="Sovereign"/>
    <s v="Preparing the Infrastructure Development for Green and Resilient New Satellite City in the Khushig Valley Area"/>
    <s v="56298-002"/>
    <d v="2022-12-23T00:00:00"/>
    <x v="2"/>
    <s v="Mongolia"/>
    <s v="Lower middle income"/>
    <s v="Technical assistance"/>
    <s v="Grant"/>
    <s v="Information and communication technology"/>
    <m/>
    <m/>
    <m/>
    <s v="Adaptation"/>
    <n v="0.1"/>
    <m/>
    <n v="0.1"/>
    <m/>
    <m/>
    <s v="Climate Change Financing at ADB - 2022"/>
  </r>
  <r>
    <x v="0"/>
    <s v="Sovereign"/>
    <s v="Maximizing Poverty Alleviation and Gender Co-benefits through Innovative Clean Energy Solutions in Asia and the Pacific"/>
    <s v="56028-001"/>
    <d v="2022-11-24T00:00:00"/>
    <x v="2"/>
    <s v="Mongolia; Regional"/>
    <s v="Regional"/>
    <s v="Technical assistance"/>
    <s v="Grant"/>
    <s v="Energy"/>
    <n v="3"/>
    <m/>
    <m/>
    <s v="Dual-use"/>
    <n v="1"/>
    <n v="0.95"/>
    <n v="0.05"/>
    <m/>
    <m/>
    <s v="Climate Change Financing at ADB - 2022"/>
  </r>
  <r>
    <x v="0"/>
    <s v="Sovereign"/>
    <s v="Maximizing Poverty Alleviation and Gender Co-benefits through Innovative Clean Energy Solutions in Asia and the Pacific"/>
    <s v="56028-001"/>
    <d v="2022-11-24T00:00:00"/>
    <x v="2"/>
    <s v="Mongolia; Regional"/>
    <s v="Regional"/>
    <s v="Technical assistance"/>
    <s v="Grant"/>
    <s v="Energy"/>
    <m/>
    <m/>
    <m/>
    <s v="Dual-use"/>
    <n v="2"/>
    <n v="1.9"/>
    <n v="0.1"/>
    <m/>
    <m/>
    <s v="Climate Change Financing at ADB - 2022"/>
  </r>
  <r>
    <x v="0"/>
    <s v="Sovereign"/>
    <s v="Sustainable and Climate-Resilient Connectivity Project - Additional Financing"/>
    <s v="48480-004"/>
    <d v="2022-05-10T00:00:00"/>
    <x v="2"/>
    <s v="Nauru"/>
    <s v="High income"/>
    <s v="Grant"/>
    <s v="Grant"/>
    <s v="Transport"/>
    <n v="15.2"/>
    <m/>
    <m/>
    <s v="Dual-use"/>
    <n v="15"/>
    <n v="2.5499999999999998"/>
    <n v="12.45"/>
    <m/>
    <m/>
    <s v="Climate Change Financing at ADB - 2022"/>
  </r>
  <r>
    <x v="0"/>
    <s v="Sovereign"/>
    <s v="Nuts and Fruits in Hilly Areas Project"/>
    <s v="48218-006"/>
    <d v="2022-11-07T00:00:00"/>
    <x v="2"/>
    <s v="Nepal"/>
    <s v="Lower middle income"/>
    <s v="Loan"/>
    <s v="Investment loan"/>
    <s v="Agriculture, natural resources and rural development"/>
    <n v="96.45"/>
    <m/>
    <m/>
    <s v="Dual-use"/>
    <n v="53.930000000000007"/>
    <n v="21.01"/>
    <n v="32.92"/>
    <m/>
    <m/>
    <s v="Climate Change Financing at ADB - 2022"/>
  </r>
  <r>
    <x v="0"/>
    <s v="Sovereign"/>
    <s v="Nuts and Fruits in Hilly Areas Project"/>
    <s v="48218-006"/>
    <d v="2022-11-07T00:00:00"/>
    <x v="2"/>
    <s v="Nepal"/>
    <s v="Lower middle income"/>
    <s v="Grant"/>
    <s v="Grant"/>
    <s v="Agriculture, natural resources and rural development"/>
    <m/>
    <m/>
    <m/>
    <s v="Dual-use"/>
    <n v="2.17"/>
    <m/>
    <n v="2.17"/>
    <m/>
    <m/>
    <s v="Climate Change Financing at ADB - 2022"/>
  </r>
  <r>
    <x v="0"/>
    <s v="Sovereign"/>
    <s v="Nuts and Fruits in Hilly Areas Project"/>
    <s v="48218-006"/>
    <d v="2022-11-07T00:00:00"/>
    <x v="2"/>
    <s v="Nepal"/>
    <s v="Lower middle income"/>
    <s v="Grant"/>
    <s v="Grant"/>
    <s v="Agriculture, natural resources and rural development"/>
    <m/>
    <m/>
    <m/>
    <s v="Dual-use"/>
    <n v="5.67"/>
    <n v="0.48"/>
    <n v="5.19"/>
    <m/>
    <m/>
    <s v="Climate Change Financing at ADB - 2022"/>
  </r>
  <r>
    <x v="0"/>
    <s v="Sovereign"/>
    <s v="Supporting the School Education Sector Plan"/>
    <s v="49424-002"/>
    <d v="2022-12-27T00:00:00"/>
    <x v="2"/>
    <s v="Nepal"/>
    <s v="Lower middle income"/>
    <s v="Loan"/>
    <s v="Investment loan"/>
    <s v="Education"/>
    <n v="3584.7"/>
    <m/>
    <m/>
    <s v="Adaptation"/>
    <n v="35"/>
    <m/>
    <n v="35"/>
    <m/>
    <m/>
    <s v="Climate Change Financing at ADB - 2022"/>
  </r>
  <r>
    <x v="0"/>
    <s v="Sovereign"/>
    <s v="Enhanced Policy and Program Implementation in School Education (attached TA to Supporting the School Education Sector Plan)"/>
    <s v="49424-002"/>
    <d v="2022-12-31T00:00:00"/>
    <x v="2"/>
    <s v="Nepal"/>
    <s v="Lower middle income"/>
    <s v="Technical assistance"/>
    <s v="Grant"/>
    <m/>
    <m/>
    <m/>
    <m/>
    <s v="Adaptation"/>
    <n v="0"/>
    <m/>
    <m/>
    <m/>
    <m/>
    <s v="Climate Change Financing at ADB - 2022"/>
  </r>
  <r>
    <x v="0"/>
    <s v="Sovereign"/>
    <s v="Enhanced Policy and Program Implementation in School Education (attached TA to Supporting the School Education Sector Plan)"/>
    <s v="49424-002"/>
    <d v="2022-12-31T00:00:00"/>
    <x v="2"/>
    <s v="Nepal"/>
    <s v="Lower middle income"/>
    <s v="Technical assistance"/>
    <s v="Grant"/>
    <m/>
    <m/>
    <m/>
    <m/>
    <s v="Adaptation"/>
    <n v="0"/>
    <m/>
    <m/>
    <m/>
    <m/>
    <s v="Climate Change Financing at ADB - 2022"/>
  </r>
  <r>
    <x v="0"/>
    <s v="Sovereign"/>
    <s v="Strengthening Systems to Protect and Uplift Women Project"/>
    <s v="55092-001"/>
    <d v="2022-12-27T00:00:00"/>
    <x v="2"/>
    <s v="Nepal"/>
    <s v="Lower middle income"/>
    <s v="Grant"/>
    <s v="Grant"/>
    <s v="Public sector management"/>
    <n v="19.5"/>
    <m/>
    <m/>
    <s v="Dual-use"/>
    <n v="0.80338500000000002"/>
    <n v="0.25294499999999998"/>
    <n v="0.55044000000000004"/>
    <m/>
    <m/>
    <s v="Climate Change Financing at ADB - 2022"/>
  </r>
  <r>
    <x v="0"/>
    <s v="Sovereign"/>
    <s v="Support for Strengthening Systems to Protect and Uplift Women Project (attached TA to Strengthening Systems to Protect and Uplift Women Project)"/>
    <s v="55092-001"/>
    <d v="2022-12-31T00:00:00"/>
    <x v="2"/>
    <s v="Nepal"/>
    <s v="Lower middle income"/>
    <s v="Technical assistance"/>
    <s v="Grant"/>
    <m/>
    <m/>
    <m/>
    <m/>
    <s v="Dual-use"/>
    <n v="0"/>
    <m/>
    <m/>
    <m/>
    <m/>
    <s v="Climate Change Financing at ADB - 2022"/>
  </r>
  <r>
    <x v="0"/>
    <s v="Sovereign"/>
    <s v="Second Power Transmission Enhancement Investment Program (Tranche 4)"/>
    <s v="48078-006"/>
    <d v="2022-12-15T00:00:00"/>
    <x v="2"/>
    <s v="Pakistan"/>
    <s v="Lower middle income"/>
    <s v="Loan"/>
    <s v="Investment loan"/>
    <s v="Energy"/>
    <n v="296"/>
    <m/>
    <m/>
    <s v="Dual-use"/>
    <n v="189"/>
    <n v="87.5"/>
    <n v="101.5"/>
    <m/>
    <m/>
    <s v="Climate Change Financing at ADB - 2022"/>
  </r>
  <r>
    <x v="0"/>
    <s v="Sovereign"/>
    <s v="Improving Workforce Readiness in Punjab  Project"/>
    <s v="52069-001"/>
    <d v="2022-12-15T00:00:00"/>
    <x v="2"/>
    <s v="Pakistan"/>
    <s v="Lower middle income"/>
    <s v="Loan"/>
    <s v="Investment loan"/>
    <s v="Education"/>
    <n v="112"/>
    <m/>
    <m/>
    <s v="Dual-use"/>
    <n v="6.45"/>
    <n v="3.93"/>
    <n v="2.52"/>
    <m/>
    <m/>
    <s v="Climate Change Financing at ADB - 2022"/>
  </r>
  <r>
    <x v="0"/>
    <s v="Sovereign"/>
    <s v="Strengthening the Capacity of the Government of Punjab to Deliver Quality and Inclusive Technical and Vocational Education and Training (attached TA to Improving Workforce Readiness in Punjab  Project)"/>
    <s v="52069-001"/>
    <d v="2022-12-31T00:00:00"/>
    <x v="2"/>
    <s v="Pakistan"/>
    <s v="Lower middle income"/>
    <s v="Technical assistance"/>
    <s v="Grant"/>
    <m/>
    <m/>
    <m/>
    <m/>
    <s v="Dual-use"/>
    <n v="0"/>
    <m/>
    <m/>
    <m/>
    <m/>
    <s v="Climate Change Financing at ADB - 2022"/>
  </r>
  <r>
    <x v="0"/>
    <s v="Sovereign"/>
    <s v="Capacity Building for Structural Transformation, Country Programming, and Portfolio Management"/>
    <s v="52260-001"/>
    <d v="2022-12-13T00:00:00"/>
    <x v="2"/>
    <s v="Pakistan"/>
    <s v="Lower middle income"/>
    <s v="Technical assistance"/>
    <s v="Grant"/>
    <s v="Public sector management"/>
    <n v="0.3"/>
    <m/>
    <m/>
    <s v="Dual-use"/>
    <n v="0.3"/>
    <n v="0.09"/>
    <n v="0.21"/>
    <m/>
    <m/>
    <s v="Climate Change Financing at ADB - 2022"/>
  </r>
  <r>
    <x v="0"/>
    <s v="Sovereign"/>
    <s v="Khyber Pakhtunkhwa Health Systems Strengthening Program"/>
    <s v="54297-001"/>
    <d v="2022-11-04T00:00:00"/>
    <x v="2"/>
    <s v="Pakistan"/>
    <s v="Lower middle income"/>
    <s v="Loan"/>
    <s v="Investment loan"/>
    <s v="Health"/>
    <n v="417.6"/>
    <m/>
    <m/>
    <s v="Mitigation"/>
    <n v="5.3"/>
    <n v="5.3"/>
    <m/>
    <m/>
    <m/>
    <s v="Climate Change Financing at ADB - 2022"/>
  </r>
  <r>
    <x v="0"/>
    <s v="Sovereign"/>
    <s v="Preparing the Improved Domestic Resource Mobilization Reform Program"/>
    <s v="56006-002"/>
    <d v="2022-09-27T00:00:00"/>
    <x v="2"/>
    <s v="Pakistan"/>
    <s v="Lower middle income"/>
    <s v="Technical assistance"/>
    <s v="Grant"/>
    <s v="Public sector management"/>
    <n v="0.95"/>
    <m/>
    <m/>
    <s v="Dual-use"/>
    <n v="0.1"/>
    <n v="0.05"/>
    <n v="0.05"/>
    <m/>
    <m/>
    <s v="Climate Change Financing at ADB - 2022"/>
  </r>
  <r>
    <x v="0"/>
    <s v="Sovereign"/>
    <s v="Building Resilience with Active Countercyclical Expenditures Program"/>
    <s v="56148-001"/>
    <d v="2022-10-24T00:00:00"/>
    <x v="2"/>
    <s v="Pakistan"/>
    <s v="Lower middle income"/>
    <s v="Loan"/>
    <s v="Investment loan"/>
    <s v="Public sector management"/>
    <n v="1500"/>
    <m/>
    <m/>
    <s v="Adaptation"/>
    <n v="268"/>
    <m/>
    <n v="268"/>
    <m/>
    <m/>
    <s v="Climate Change Financing at ADB - 2022"/>
  </r>
  <r>
    <x v="0"/>
    <s v="Sovereign"/>
    <s v="Building Resilience with Active Countercyclical Expenditures Program"/>
    <s v="56148-001"/>
    <d v="2022-10-24T00:00:00"/>
    <x v="2"/>
    <s v="Pakistan"/>
    <s v="Lower middle income"/>
    <s v="Loan"/>
    <s v="Investment loan"/>
    <s v="Public sector management"/>
    <m/>
    <m/>
    <m/>
    <s v="Adaptation"/>
    <n v="0"/>
    <m/>
    <m/>
    <m/>
    <m/>
    <s v="Climate Change Financing at ADB - 2022"/>
  </r>
  <r>
    <x v="0"/>
    <s v="Sovereign"/>
    <s v="Emergency Flood Assistance Project"/>
    <s v="56312-001"/>
    <d v="2022-12-15T00:00:00"/>
    <x v="2"/>
    <s v="Pakistan"/>
    <s v="Lower middle income"/>
    <s v="Loan"/>
    <s v="Investment loan"/>
    <s v="Transport"/>
    <n v="534.04999999999995"/>
    <m/>
    <m/>
    <s v="Adaptation"/>
    <n v="110.8"/>
    <m/>
    <n v="110.8"/>
    <m/>
    <m/>
    <s v="Climate Change Financing at ADB - 2022"/>
  </r>
  <r>
    <x v="0"/>
    <s v="Sovereign"/>
    <s v="Emergency Flood Assistance Project"/>
    <s v="56312-001"/>
    <d v="2022-12-15T00:00:00"/>
    <x v="2"/>
    <s v="Pakistan"/>
    <s v="Lower middle income"/>
    <s v="Loan"/>
    <s v="Investment loan"/>
    <s v="Agriculture, natural resources and rural development"/>
    <m/>
    <m/>
    <m/>
    <s v="Adaptation"/>
    <n v="126.7"/>
    <m/>
    <n v="126.7"/>
    <m/>
    <m/>
    <s v="Climate Change Financing at ADB - 2022"/>
  </r>
  <r>
    <x v="0"/>
    <s v="Sovereign"/>
    <s v="Emergency Flood Assistance Project"/>
    <s v="56312-001"/>
    <d v="2022-12-22T00:00:00"/>
    <x v="2"/>
    <s v="Pakistan"/>
    <s v="Lower middle income"/>
    <s v="Technical assistance"/>
    <s v="Grant"/>
    <m/>
    <m/>
    <m/>
    <m/>
    <s v="Adaptation"/>
    <n v="0"/>
    <m/>
    <m/>
    <m/>
    <m/>
    <s v="Climate Change Financing at ADB - 2022"/>
  </r>
  <r>
    <x v="0"/>
    <s v="Sovereign"/>
    <s v="Preparing the Disaster Resilient Clean Energy Financing (Attached TA to Disaster Resilient Clean Energy Financing)"/>
    <s v="54011-001"/>
    <d v="2022-04-09T00:00:00"/>
    <x v="2"/>
    <s v="Palau"/>
    <s v="Upper middle income"/>
    <s v="Technical assistance"/>
    <s v="Grant"/>
    <s v="Energy"/>
    <m/>
    <m/>
    <m/>
    <s v="Mitigation"/>
    <n v="1.5"/>
    <n v="1.5"/>
    <m/>
    <m/>
    <m/>
    <s v="Climate Change Financing at ADB - 2022"/>
  </r>
  <r>
    <x v="0"/>
    <s v="Sovereign"/>
    <s v="Palau Public Utilities Corporation Reform Program (Subprogram 2)"/>
    <s v="54151-003"/>
    <d v="2022-08-15T00:00:00"/>
    <x v="2"/>
    <s v="Palau"/>
    <s v="Upper middle income"/>
    <s v="Loan"/>
    <s v="Investment loan"/>
    <s v="Energy"/>
    <n v="5"/>
    <m/>
    <m/>
    <s v="Mitigation"/>
    <n v="0.77"/>
    <n v="0.77"/>
    <m/>
    <m/>
    <m/>
    <s v="Climate Change Financing at ADB - 2022"/>
  </r>
  <r>
    <x v="0"/>
    <s v="Sovereign"/>
    <s v="Power Sector Development Project"/>
    <s v="47356-002"/>
    <d v="2022-09-23T00:00:00"/>
    <x v="2"/>
    <s v="Papua New Guinea"/>
    <s v="Lower middle income"/>
    <s v="Loan"/>
    <s v="Investment loan"/>
    <s v="Energy"/>
    <n v="305"/>
    <m/>
    <m/>
    <s v="Dual-use"/>
    <n v="7.5"/>
    <n v="6.8"/>
    <n v="0.7"/>
    <m/>
    <m/>
    <s v="Climate Change Financing at ADB - 2022"/>
  </r>
  <r>
    <x v="0"/>
    <s v="Sovereign"/>
    <s v="Power Sector Development Project"/>
    <s v="47356-002"/>
    <d v="2022-09-23T00:00:00"/>
    <x v="2"/>
    <s v="Papua New Guinea"/>
    <s v="Lower middle income"/>
    <s v="Loan"/>
    <s v="Investment loan"/>
    <s v="Energy"/>
    <m/>
    <m/>
    <m/>
    <s v="Dual-use"/>
    <n v="68.7"/>
    <n v="62.7"/>
    <n v="6"/>
    <m/>
    <m/>
    <s v="Climate Change Financing at ADB - 2022"/>
  </r>
  <r>
    <x v="0"/>
    <s v="Sovereign"/>
    <s v="Civil Aviation Development Investment Project II"/>
    <s v="52201-001"/>
    <d v="2022-12-14T00:00:00"/>
    <x v="2"/>
    <s v="Papua New Guinea"/>
    <s v="Lower middle income"/>
    <s v="Loan"/>
    <s v="Investment loan"/>
    <s v="Transport"/>
    <n v="171.5"/>
    <m/>
    <m/>
    <s v="Adaptation"/>
    <n v="13.5"/>
    <m/>
    <n v="13.5"/>
    <m/>
    <m/>
    <s v="Climate Change Financing at ADB - 2022"/>
  </r>
  <r>
    <x v="0"/>
    <s v="Sovereign"/>
    <s v="Civil Aviation Development Investment Project II"/>
    <s v="52201-001"/>
    <d v="2022-12-14T00:00:00"/>
    <x v="2"/>
    <s v="Papua New Guinea"/>
    <s v="Lower middle income"/>
    <s v="Loan"/>
    <s v="Investment loan"/>
    <m/>
    <m/>
    <m/>
    <m/>
    <s v="Adaptation"/>
    <n v="0"/>
    <m/>
    <m/>
    <m/>
    <m/>
    <s v="Climate Change Financing at ADB - 2022"/>
  </r>
  <r>
    <x v="0"/>
    <s v="Sovereign"/>
    <s v="Improved Technical and Vocational Education and Training for Employment Project"/>
    <s v="53083-001"/>
    <d v="2022-12-14T00:00:00"/>
    <x v="2"/>
    <s v="Papua New Guinea"/>
    <s v="Lower middle income"/>
    <s v="Loan"/>
    <s v="Investment loan"/>
    <s v="Education"/>
    <n v="66.39"/>
    <m/>
    <m/>
    <s v="Dual-use"/>
    <n v="7.9420000000000002"/>
    <n v="3"/>
    <n v="4.9420000000000002"/>
    <m/>
    <m/>
    <s v="Climate Change Financing at ADB - 2022"/>
  </r>
  <r>
    <x v="0"/>
    <s v="Sovereign"/>
    <s v="Improved Technical and Vocational Education and Training for Employment Project"/>
    <s v="53083-001"/>
    <d v="2022-12-14T00:00:00"/>
    <x v="2"/>
    <s v="Papua New Guinea"/>
    <s v="Lower middle income"/>
    <s v="Grant"/>
    <s v="Grant"/>
    <s v="Education"/>
    <m/>
    <m/>
    <m/>
    <s v="Dual-use"/>
    <n v="1.42"/>
    <m/>
    <n v="1.42"/>
    <m/>
    <m/>
    <s v="Climate Change Financing at ADB - 2022"/>
  </r>
  <r>
    <x v="0"/>
    <s v="Sovereign"/>
    <s v="Shandong Green Development Fund Project (Additional Financing)"/>
    <s v="51194-004"/>
    <d v="2022-03-30T00:00:00"/>
    <x v="2"/>
    <s v="People's Republic of China"/>
    <s v="Upper middle income"/>
    <s v="Loan"/>
    <s v="Investment loan"/>
    <s v="Finance"/>
    <n v="100"/>
    <m/>
    <m/>
    <s v="Dual-use"/>
    <n v="100"/>
    <n v="75"/>
    <n v="25"/>
    <m/>
    <m/>
    <s v="Climate Change Financing at ADB - 2022"/>
  </r>
  <r>
    <x v="0"/>
    <s v="Sovereign"/>
    <s v="Silk Road Ecological Rehabilitation and Protection Project"/>
    <s v="51425-002"/>
    <d v="2022-12-19T00:00:00"/>
    <x v="2"/>
    <s v="People's Republic of China"/>
    <s v="Upper middle income"/>
    <s v="Loan"/>
    <s v="Investment loan"/>
    <s v="Agriculture, natural resources and rural development"/>
    <n v="327.22899999999998"/>
    <m/>
    <m/>
    <s v="Dual-use"/>
    <n v="137.94999999999999"/>
    <n v="95.14"/>
    <n v="42.81"/>
    <m/>
    <m/>
    <s v="Climate Change Financing at ADB - 2022"/>
  </r>
  <r>
    <x v="0"/>
    <s v="Sovereign"/>
    <s v="Fujian Xianyou Mulan River Basin Integrated Ecological Improvement and Environmental Management Project"/>
    <s v="53051-001"/>
    <d v="2022-11-11T00:00:00"/>
    <x v="2"/>
    <s v="People's Republic of China"/>
    <s v="Upper middle income"/>
    <s v="Loan"/>
    <s v="Investment loan"/>
    <s v="Water and other urban infrastructure and services"/>
    <n v="577.35"/>
    <m/>
    <m/>
    <s v="Dual-use"/>
    <n v="14"/>
    <n v="7"/>
    <n v="7"/>
    <m/>
    <m/>
    <s v="Climate Change Financing at ADB - 2022"/>
  </r>
  <r>
    <x v="0"/>
    <s v="Sovereign"/>
    <s v="Fujian Xianyou Mulan River Basin Integrated Ecological Improvement and Environmental Management Project"/>
    <s v="53051-001"/>
    <d v="2022-11-11T00:00:00"/>
    <x v="2"/>
    <s v="People's Republic of China"/>
    <s v="Upper middle income"/>
    <s v="Loan"/>
    <s v="Investment loan"/>
    <s v="Agriculture, natural resources and rural development"/>
    <m/>
    <m/>
    <m/>
    <s v="Dual-use"/>
    <n v="39.760000000000005"/>
    <n v="15.91"/>
    <n v="23.85"/>
    <m/>
    <m/>
    <s v="Climate Change Financing at ADB - 2022"/>
  </r>
  <r>
    <x v="0"/>
    <s v="Sovereign"/>
    <s v="Guangxi Wuzhou Healthy and Age-Friendly City Development Program"/>
    <s v="53055-001"/>
    <d v="2022-12-15T00:00:00"/>
    <x v="2"/>
    <s v="People's Republic of China"/>
    <s v="Upper middle income"/>
    <s v="Loan"/>
    <s v="Investment loan"/>
    <s v="Health"/>
    <n v="1373.08"/>
    <m/>
    <m/>
    <s v="Dual-use"/>
    <n v="13.23"/>
    <n v="4.7"/>
    <n v="8.5299999999999994"/>
    <m/>
    <m/>
    <s v="Climate Change Financing at ADB - 2022"/>
  </r>
  <r>
    <x v="0"/>
    <s v="Sovereign"/>
    <s v="Guangxi Wuzhou Healthy and Age-Friendly City Development Program"/>
    <s v="53055-001"/>
    <d v="2022-12-15T00:00:00"/>
    <x v="2"/>
    <s v="People's Republic of China"/>
    <s v="Upper middle income"/>
    <s v="Loan"/>
    <s v="Investment loan"/>
    <s v="Water and other urban infrastructure and services"/>
    <m/>
    <m/>
    <m/>
    <s v="Dual-use"/>
    <n v="39.69"/>
    <n v="14.1"/>
    <n v="25.59"/>
    <m/>
    <m/>
    <s v="Climate Change Financing at ADB - 2022"/>
  </r>
  <r>
    <x v="0"/>
    <s v="Sovereign"/>
    <s v="Shandong West Jining Water Supply and Drainage Integration Program"/>
    <s v="53059-001"/>
    <d v="2022-12-21T00:00:00"/>
    <x v="2"/>
    <s v="People's Republic of China"/>
    <s v="Upper middle income"/>
    <s v="Loan"/>
    <s v="Investment loan"/>
    <s v="Water and other urban infrastructure and services"/>
    <n v="212.244"/>
    <m/>
    <m/>
    <s v="Adaptation"/>
    <n v="5.03"/>
    <m/>
    <n v="5.03"/>
    <m/>
    <m/>
    <s v="Climate Change Financing at ADB - 2022"/>
  </r>
  <r>
    <x v="0"/>
    <s v="Sovereign"/>
    <s v="Shandong West Jining Water Supply and Drainage Integration Program"/>
    <s v="53059-001"/>
    <d v="2022-12-21T00:00:00"/>
    <x v="2"/>
    <s v="People's Republic of China"/>
    <s v="Upper middle income"/>
    <s v="Loan"/>
    <s v="Investment loan"/>
    <s v="Agriculture, natural resources and rural development"/>
    <m/>
    <m/>
    <m/>
    <s v="Adaptation"/>
    <n v="24"/>
    <m/>
    <n v="24"/>
    <m/>
    <m/>
    <s v="Climate Change Financing at ADB - 2022"/>
  </r>
  <r>
    <x v="0"/>
    <s v="Sovereign"/>
    <s v="Shandong West Jining Water Supply and Drainage Integration Program"/>
    <s v="53059-001"/>
    <d v="2022-12-21T00:00:00"/>
    <x v="2"/>
    <s v="People's Republic of China"/>
    <s v="Upper middle income"/>
    <s v="Loan"/>
    <s v="Investment loan"/>
    <s v="Public sector management"/>
    <m/>
    <m/>
    <m/>
    <s v="Adaptation"/>
    <n v="3"/>
    <m/>
    <n v="3"/>
    <m/>
    <m/>
    <s v="Climate Change Financing at ADB - 2022"/>
  </r>
  <r>
    <x v="0"/>
    <s v="Sovereign"/>
    <s v="Shandong West Jining Water Supply and Drainage Integration Program"/>
    <s v="53059-001"/>
    <d v="2022-12-21T00:00:00"/>
    <x v="2"/>
    <s v="People's Republic of China"/>
    <s v="Upper middle income"/>
    <s v="Loan"/>
    <s v="Investment loan"/>
    <s v="Water and other urban infrastructure and services"/>
    <m/>
    <m/>
    <m/>
    <s v="Adaptation"/>
    <n v="8"/>
    <m/>
    <n v="8"/>
    <m/>
    <m/>
    <s v="Climate Change Financing at ADB - 2022"/>
  </r>
  <r>
    <x v="0"/>
    <s v="Sovereign"/>
    <s v="Shandong West Jining Water Supply and Drainage Integration Program"/>
    <s v="53059-001"/>
    <d v="2022-12-21T00:00:00"/>
    <x v="2"/>
    <s v="People's Republic of China"/>
    <s v="Upper middle income"/>
    <s v="Loan"/>
    <s v="Investment loan"/>
    <s v="Agriculture, natural resources and rural development"/>
    <m/>
    <m/>
    <m/>
    <s v="Adaptation"/>
    <n v="17"/>
    <m/>
    <n v="17"/>
    <m/>
    <m/>
    <s v="Climate Change Financing at ADB - 2022"/>
  </r>
  <r>
    <x v="0"/>
    <s v="Sovereign"/>
    <s v="Gansu Environmentally Sustainable Rural Vitalization and Development Project"/>
    <s v="53077-001"/>
    <d v="2022-12-02T00:00:00"/>
    <x v="2"/>
    <s v="People's Republic of China"/>
    <s v="Upper middle income"/>
    <s v="Loan"/>
    <s v="Investment loan"/>
    <s v="Agriculture, natural resources and rural development"/>
    <n v="319.29000000000002"/>
    <m/>
    <m/>
    <s v="Dual-use"/>
    <n v="89.28"/>
    <n v="40.24"/>
    <n v="49.04"/>
    <m/>
    <m/>
    <s v="Climate Change Financing at ADB - 2022"/>
  </r>
  <r>
    <x v="0"/>
    <s v="Sovereign"/>
    <s v="Guangxi Li River Comprehensive Ecological Management and Demonstration Project"/>
    <s v="53079-001"/>
    <d v="2022-12-15T00:00:00"/>
    <x v="2"/>
    <s v="People's Republic of China"/>
    <s v="Upper middle income"/>
    <s v="Loan"/>
    <s v="Investment loan"/>
    <s v="Water and other urban infrastructure and services"/>
    <n v="357.6"/>
    <m/>
    <m/>
    <s v="Dual-use"/>
    <n v="24.656945"/>
    <n v="7.7065599999999996"/>
    <n v="16.950385000000001"/>
    <m/>
    <m/>
    <s v="Climate Change Financing at ADB - 2022"/>
  </r>
  <r>
    <x v="0"/>
    <s v="Sovereign"/>
    <s v="Guangxi Li River Comprehensive Ecological Management and Demonstration Project"/>
    <s v="53079-001"/>
    <d v="2022-12-15T00:00:00"/>
    <x v="2"/>
    <s v="People's Republic of China"/>
    <s v="Upper middle income"/>
    <s v="Loan"/>
    <s v="Investment loan"/>
    <s v="Transport"/>
    <m/>
    <m/>
    <m/>
    <s v="Dual-use"/>
    <n v="12.388342"/>
    <n v="9.0947809999999993"/>
    <n v="3.293561"/>
    <m/>
    <m/>
    <s v="Climate Change Financing at ADB - 2022"/>
  </r>
  <r>
    <x v="0"/>
    <s v="Sovereign"/>
    <s v="Guangxi Li River Comprehensive Ecological Management and Demonstration Project"/>
    <s v="53079-001"/>
    <d v="2022-12-15T00:00:00"/>
    <x v="2"/>
    <s v="People's Republic of China"/>
    <s v="Upper middle income"/>
    <s v="Loan"/>
    <s v="Investment loan"/>
    <s v="Agriculture, natural resources and rural development"/>
    <m/>
    <m/>
    <m/>
    <s v="Dual-use"/>
    <n v="12.886699"/>
    <n v="7.7065599999999996"/>
    <n v="5.1801389999999996"/>
    <m/>
    <m/>
    <s v="Climate Change Financing at ADB - 2022"/>
  </r>
  <r>
    <x v="0"/>
    <s v="Sovereign"/>
    <s v="Heilongjiang Green Transformation Demonstration Project and Program"/>
    <s v="53080-001"/>
    <d v="2022-12-01T00:00:00"/>
    <x v="2"/>
    <s v="People's Republic of China"/>
    <s v="Upper middle income"/>
    <s v="Loan"/>
    <s v="Investment loan"/>
    <s v="Water and other urban infrastructure and services"/>
    <n v="498.83100000000002"/>
    <m/>
    <m/>
    <s v="Dual-use"/>
    <n v="29.021100000000001"/>
    <n v="15.1111"/>
    <n v="13.91"/>
    <m/>
    <m/>
    <s v="Climate Change Financing at ADB - 2022"/>
  </r>
  <r>
    <x v="0"/>
    <s v="Sovereign"/>
    <s v="Heilongjiang Green Transformation Demonstration Project and Program"/>
    <s v="53080-001"/>
    <d v="2022-12-01T00:00:00"/>
    <x v="2"/>
    <s v="People's Republic of China"/>
    <s v="Upper middle income"/>
    <s v="Loan"/>
    <s v="Investment loan"/>
    <s v="Transport"/>
    <m/>
    <m/>
    <m/>
    <s v="Dual-use"/>
    <n v="3.7751999999999999"/>
    <n v="2.5581999999999998"/>
    <n v="1.2170000000000001"/>
    <m/>
    <m/>
    <s v="Climate Change Financing at ADB - 2022"/>
  </r>
  <r>
    <x v="0"/>
    <s v="Sovereign"/>
    <s v="Heilongjiang Green Transformation Demonstration Project and Program"/>
    <s v="53080-001"/>
    <d v="2022-12-01T00:00:00"/>
    <x v="2"/>
    <s v="People's Republic of China"/>
    <s v="Upper middle income"/>
    <s v="Loan"/>
    <s v="Investment loan"/>
    <s v="Information and communication technology"/>
    <m/>
    <m/>
    <m/>
    <s v="Dual-use"/>
    <n v="6.3506999999999998"/>
    <n v="4.4157000000000002"/>
    <n v="1.9350000000000001"/>
    <m/>
    <m/>
    <s v="Climate Change Financing at ADB - 2022"/>
  </r>
  <r>
    <x v="0"/>
    <s v="Sovereign"/>
    <s v="Heilongjiang Green Transformation Demonstration Project and Program"/>
    <s v="53080-001"/>
    <d v="2022-12-01T00:00:00"/>
    <x v="2"/>
    <s v="People's Republic of China"/>
    <s v="Upper middle income"/>
    <s v="Loan"/>
    <s v="Investment loan"/>
    <s v="Agriculture, natural resources and rural development"/>
    <m/>
    <m/>
    <m/>
    <s v="Dual-use"/>
    <n v="4.5939999999999994"/>
    <n v="4.0129999999999999"/>
    <n v="0.58099999999999996"/>
    <m/>
    <m/>
    <s v="Climate Change Financing at ADB - 2022"/>
  </r>
  <r>
    <x v="0"/>
    <s v="Sovereign"/>
    <s v="Heilongjiang Green Transformation Demonstration Project and Program"/>
    <s v="53080-001"/>
    <d v="2022-12-01T00:00:00"/>
    <x v="2"/>
    <s v="People's Republic of China"/>
    <s v="Upper middle income"/>
    <s v="Loan"/>
    <s v="Investment loan"/>
    <m/>
    <m/>
    <m/>
    <m/>
    <s v="Dual-use"/>
    <n v="0"/>
    <m/>
    <m/>
    <m/>
    <m/>
    <s v="Climate Change Financing at ADB - 2022"/>
  </r>
  <r>
    <x v="0"/>
    <s v="Sovereign"/>
    <s v="Building Climate Resilience through Adaptation Planning in the Yellow River Basin"/>
    <s v="54026-014"/>
    <d v="2022-09-12T00:00:00"/>
    <x v="2"/>
    <s v="People's Republic of China"/>
    <s v="Upper middle income"/>
    <s v="Technical assistance"/>
    <s v="Grant"/>
    <s v="Agriculture, natural resources and rural development"/>
    <n v="0.45"/>
    <m/>
    <m/>
    <s v="Adaptation"/>
    <n v="0.3"/>
    <m/>
    <n v="0.3"/>
    <m/>
    <m/>
    <s v="Climate Change Financing at ADB - 2022"/>
  </r>
  <r>
    <x v="0"/>
    <s v="Sovereign"/>
    <s v="Building Climate Resilience through Adaptation Planning in the Yellow River Basin"/>
    <s v="54026-014"/>
    <d v="2022-09-12T00:00:00"/>
    <x v="2"/>
    <s v="People's Republic of China"/>
    <s v="Upper middle income"/>
    <s v="Technical assistance"/>
    <s v="Grant"/>
    <s v="Agriculture, natural resources and rural development"/>
    <m/>
    <m/>
    <m/>
    <s v="Adaptation"/>
    <n v="0.15"/>
    <m/>
    <n v="0.15"/>
    <m/>
    <m/>
    <s v="Climate Change Financing at ADB - 2022"/>
  </r>
  <r>
    <x v="0"/>
    <s v="Sovereign"/>
    <s v="Yellow River Basin Green Farmland and High-Quality Agriculture Development Project"/>
    <s v="54027-002"/>
    <d v="2022-12-28T00:00:00"/>
    <x v="2"/>
    <s v="People's Republic of China"/>
    <s v="Upper middle income"/>
    <s v="Loan"/>
    <s v="Investment loan"/>
    <s v="Agriculture, natural resources and rural development"/>
    <n v="355.86200000000002"/>
    <m/>
    <m/>
    <s v="Dual-use"/>
    <n v="70.305999999999997"/>
    <n v="16.745999999999999"/>
    <n v="53.56"/>
    <m/>
    <m/>
    <s v="Climate Change Financing at ADB - 2022"/>
  </r>
  <r>
    <x v="0"/>
    <s v="Sovereign"/>
    <s v="Strengthening Public Health Institutions Building Project"/>
    <s v="54118-001"/>
    <d v="2022-12-23T00:00:00"/>
    <x v="2"/>
    <s v="People's Republic of China"/>
    <s v="Upper middle income"/>
    <s v="Loan"/>
    <s v="Investment loan"/>
    <s v="Health"/>
    <n v="631.45899999999995"/>
    <m/>
    <m/>
    <s v="Dual-use"/>
    <n v="2.76"/>
    <n v="0.86"/>
    <n v="1.9"/>
    <m/>
    <m/>
    <s v="Climate Change Financing at ADB - 2022"/>
  </r>
  <r>
    <x v="0"/>
    <s v="Sovereign"/>
    <s v="Innovating Eco-Compensation Mechanisms in Yangtze River Basin"/>
    <s v="55006-001"/>
    <d v="2022-12-31T00:00:00"/>
    <x v="2"/>
    <s v="People's Republic of China"/>
    <s v="Upper middle income"/>
    <s v="Technical assistance"/>
    <s v="Grant"/>
    <s v="Agriculture, natural resources and rural development"/>
    <n v="8.0733960000000007"/>
    <m/>
    <m/>
    <s v="Dual-use"/>
    <n v="8.0733959999999989"/>
    <n v="6"/>
    <n v="2.0733959999999998"/>
    <m/>
    <m/>
    <s v="Climate Change Financing at ADB - 2022"/>
  </r>
  <r>
    <x v="0"/>
    <s v="Sovereign"/>
    <s v="Research on Addressing Climate Change in Ningxia through the Use of Science and Technology"/>
    <s v="55033-001"/>
    <d v="2022-02-02T00:00:00"/>
    <x v="2"/>
    <s v="People's Republic of China"/>
    <s v="Upper middle income"/>
    <s v="Technical assistance"/>
    <s v="Grant"/>
    <s v="Energy"/>
    <n v="0.22500000000000001"/>
    <m/>
    <m/>
    <s v="Dual-use"/>
    <n v="0.12375"/>
    <n v="0.10125000000000001"/>
    <n v="2.2499999999999999E-2"/>
    <m/>
    <m/>
    <s v="Climate Change Financing at ADB - 2022"/>
  </r>
  <r>
    <x v="0"/>
    <s v="Sovereign"/>
    <s v="Research on Addressing Climate Change in Ningxia through the Use of Science and Technology"/>
    <s v="55033-001"/>
    <d v="2022-02-02T00:00:00"/>
    <x v="2"/>
    <s v="People's Republic of China"/>
    <s v="Upper middle income"/>
    <s v="Technical assistance"/>
    <s v="Grant"/>
    <s v="Agriculture, natural resources and rural development"/>
    <m/>
    <m/>
    <m/>
    <s v="Dual-use"/>
    <n v="0.10125000000000001"/>
    <n v="3.3750000000000002E-2"/>
    <n v="6.7500000000000004E-2"/>
    <m/>
    <m/>
    <s v="Climate Change Financing at ADB - 2022"/>
  </r>
  <r>
    <x v="0"/>
    <s v="Nonsovereign"/>
    <s v="Bank of Huzhou Decarbonizing Micro, Small, and Medium-Sized Enterprises Project"/>
    <s v="55231-001"/>
    <d v="2022-08-15T00:00:00"/>
    <x v="2"/>
    <s v="People's Republic of China"/>
    <s v="Upper middle income"/>
    <s v="Loan"/>
    <s v="Investment loan"/>
    <s v="Finance"/>
    <n v="50"/>
    <m/>
    <m/>
    <s v="Mitigation"/>
    <n v="35"/>
    <n v="35"/>
    <m/>
    <m/>
    <m/>
    <s v="Climate Change Financing at ADB - 2022"/>
  </r>
  <r>
    <x v="0"/>
    <s v="Nonsovereign"/>
    <s v="Bank of Qingdao Blue Finance Project"/>
    <s v="55246-001"/>
    <d v="2022-06-23T00:00:00"/>
    <x v="2"/>
    <s v="People's Republic of China"/>
    <s v="Upper middle income"/>
    <s v="Loan"/>
    <s v="Investment loan"/>
    <s v="Finance"/>
    <n v="70"/>
    <m/>
    <m/>
    <s v="Dual-use"/>
    <n v="29.68"/>
    <n v="28"/>
    <n v="1.68"/>
    <m/>
    <m/>
    <s v="Climate Change Financing at ADB - 2022"/>
  </r>
  <r>
    <x v="0"/>
    <s v="Sovereign"/>
    <s v="Research on Methane Emission Reduction in Agriculture"/>
    <s v="56051-001"/>
    <d v="2022-12-14T00:00:00"/>
    <x v="2"/>
    <s v="People's Republic of China"/>
    <s v="Upper middle income"/>
    <s v="Technical assistance"/>
    <s v="Grant"/>
    <s v="Agriculture, natural resources and rural development"/>
    <n v="0.3"/>
    <m/>
    <m/>
    <s v="Mitigation"/>
    <n v="0.3"/>
    <n v="0.3"/>
    <m/>
    <m/>
    <m/>
    <s v="Climate Change Financing at ADB - 2022"/>
  </r>
  <r>
    <x v="0"/>
    <s v="Sovereign"/>
    <s v="Institutional and Strategic Research for Conservation and Restoration of Freshwater Ecosystem in Qinling National Park"/>
    <s v="56052-001"/>
    <d v="2022-12-30T00:00:00"/>
    <x v="2"/>
    <s v="People's Republic of China"/>
    <s v="Upper middle income"/>
    <s v="Technical assistance"/>
    <s v="Grant"/>
    <s v="Agriculture, natural resources and rural development"/>
    <n v="0.3"/>
    <m/>
    <m/>
    <s v="Dual-use"/>
    <n v="0.3"/>
    <n v="0.18"/>
    <n v="0.12"/>
    <m/>
    <m/>
    <s v="Climate Change Financing at ADB - 2022"/>
  </r>
  <r>
    <x v="0"/>
    <s v="Sovereign"/>
    <s v="Technical and Policy Research on Adaptation to Climate Change in Highway Infrastructure in the Yellow River Basin"/>
    <s v="56057-001"/>
    <d v="2022-11-24T00:00:00"/>
    <x v="2"/>
    <s v="People's Republic of China"/>
    <s v="Upper middle income"/>
    <s v="Technical assistance"/>
    <s v="Grant"/>
    <s v="Transport"/>
    <n v="0.45"/>
    <m/>
    <m/>
    <s v="Adaptation"/>
    <n v="0.3"/>
    <m/>
    <n v="0.3"/>
    <m/>
    <m/>
    <s v="Climate Change Financing at ADB - 2022"/>
  </r>
  <r>
    <x v="0"/>
    <s v="Sovereign"/>
    <s v="Technical and Policy Research on Adaptation to Climate Change in Highway Infrastructure in the Yellow River Basin"/>
    <s v="56057-001"/>
    <d v="2022-11-24T00:00:00"/>
    <x v="2"/>
    <s v="People's Republic of China"/>
    <s v="Upper middle income"/>
    <s v="Technical assistance"/>
    <s v="Grant"/>
    <s v="Transport"/>
    <m/>
    <m/>
    <m/>
    <s v="Adaptation"/>
    <n v="0.15"/>
    <m/>
    <n v="0.15"/>
    <m/>
    <m/>
    <s v="Climate Change Financing at ADB - 2022"/>
  </r>
  <r>
    <x v="0"/>
    <s v="Sovereign"/>
    <s v="Policy Research and Pilot Demonstration of Green and Low-Carbon Rural Houses"/>
    <s v="56061-001"/>
    <d v="2022-12-21T00:00:00"/>
    <x v="2"/>
    <s v="People's Republic of China"/>
    <s v="Upper middle income"/>
    <s v="Technical assistance"/>
    <s v="Grant"/>
    <s v="Energy"/>
    <n v="1"/>
    <m/>
    <m/>
    <s v="Dual-use"/>
    <n v="0.30000000000000004"/>
    <n v="0.2"/>
    <n v="0.1"/>
    <m/>
    <m/>
    <s v="Climate Change Financing at ADB - 2022"/>
  </r>
  <r>
    <x v="0"/>
    <s v="Sovereign"/>
    <s v="Policy Research and Pilot Demonstration of Green and Low-Carbon Rural Houses"/>
    <s v="56061-001"/>
    <d v="2022-12-21T00:00:00"/>
    <x v="2"/>
    <s v="People's Republic of China"/>
    <s v="Upper middle income"/>
    <s v="Technical assistance"/>
    <s v="Grant"/>
    <s v="Energy"/>
    <m/>
    <m/>
    <m/>
    <s v="Dual-use"/>
    <n v="0.7"/>
    <n v="0.5"/>
    <n v="0.2"/>
    <m/>
    <m/>
    <s v="Climate Change Financing at ADB - 2022"/>
  </r>
  <r>
    <x v="0"/>
    <s v="Sovereign"/>
    <s v="Development of Disaster Risk Finance Framework for the Yangtze River Basin Flood Risk Management"/>
    <s v="56065-001"/>
    <d v="2022-12-31T00:00:00"/>
    <x v="2"/>
    <s v="People's Republic of China"/>
    <s v="Upper middle income"/>
    <s v="Technical assistance"/>
    <s v="Grant"/>
    <s v="Finance"/>
    <n v="0.5"/>
    <m/>
    <m/>
    <s v="Mitigation"/>
    <n v="0.3"/>
    <n v="0.3"/>
    <m/>
    <m/>
    <m/>
    <s v="Climate Change Financing at ADB - 2022"/>
  </r>
  <r>
    <x v="0"/>
    <s v="Sovereign"/>
    <s v="Development of Disaster Risk Finance Framework for the Yangtze River Basin Flood Risk Management"/>
    <s v="56065-001"/>
    <d v="2022-12-31T00:00:00"/>
    <x v="2"/>
    <s v="People's Republic of China"/>
    <s v="Upper middle income"/>
    <s v="Technical assistance"/>
    <s v="Grant"/>
    <s v="Finance"/>
    <m/>
    <m/>
    <m/>
    <s v="Mitigation"/>
    <n v="0"/>
    <m/>
    <m/>
    <m/>
    <m/>
    <s v="Climate Change Financing at ADB - 2022"/>
  </r>
  <r>
    <x v="0"/>
    <s v="Sovereign"/>
    <s v="Promoting Environmental, Social, and Governance Investments of Insurance Funds"/>
    <s v="56066-001"/>
    <d v="2022-11-25T00:00:00"/>
    <x v="2"/>
    <s v="People's Republic of China"/>
    <s v="Upper middle income"/>
    <s v="Technical assistance"/>
    <s v="Grant"/>
    <s v="Finance"/>
    <n v="0.3"/>
    <m/>
    <m/>
    <s v="Dual-use"/>
    <n v="0.05"/>
    <n v="2.5000000000000001E-2"/>
    <n v="2.5000000000000001E-2"/>
    <m/>
    <m/>
    <s v="Climate Change Financing at ADB - 2022"/>
  </r>
  <r>
    <x v="0"/>
    <s v="Nonsovereign"/>
    <s v="Ping An Leasing Micro, Small and Medium-Sized Enterprises Energy Efficiency Improvement Project"/>
    <s v="56099-001"/>
    <d v="2022-12-21T00:00:00"/>
    <x v="2"/>
    <s v="People's Republic of China"/>
    <s v="Upper middle income"/>
    <s v="Loan"/>
    <s v="Investment loan"/>
    <s v="Finance"/>
    <n v="200"/>
    <m/>
    <m/>
    <s v="Mitigation"/>
    <n v="103.35675366"/>
    <n v="103.35675366"/>
    <m/>
    <m/>
    <m/>
    <s v="Climate Change Financing at ADB - 2022"/>
  </r>
  <r>
    <x v="0"/>
    <s v="Sovereign"/>
    <s v="Supporting Climate Resilience and Ecological Sustainability Projects"/>
    <s v="56194-001"/>
    <d v="2022-12-30T00:00:00"/>
    <x v="2"/>
    <s v="People's Republic of China"/>
    <s v="Upper middle income"/>
    <s v="Technical assistance"/>
    <s v="Grant"/>
    <s v="Finance"/>
    <n v="2"/>
    <m/>
    <m/>
    <s v="Dual-use"/>
    <n v="0.4"/>
    <n v="0.2"/>
    <n v="0.2"/>
    <m/>
    <m/>
    <s v="Climate Change Financing at ADB - 2022"/>
  </r>
  <r>
    <x v="0"/>
    <s v="Sovereign"/>
    <s v="Supporting Climate Resilience and Ecological Sustainability Projects"/>
    <s v="56194-001"/>
    <d v="2022-12-30T00:00:00"/>
    <x v="2"/>
    <s v="People's Republic of China"/>
    <s v="Upper middle income"/>
    <s v="Technical assistance"/>
    <s v="Grant"/>
    <s v="Finance"/>
    <m/>
    <m/>
    <m/>
    <s v="Dual-use"/>
    <n v="0.1"/>
    <n v="0.05"/>
    <n v="0.05"/>
    <m/>
    <m/>
    <s v="Climate Change Financing at ADB - 2022"/>
  </r>
  <r>
    <x v="0"/>
    <s v="Sovereign"/>
    <s v="Preparing Low-Carbon Development Projects"/>
    <s v="56204-001"/>
    <d v="2022-11-30T00:00:00"/>
    <x v="2"/>
    <s v="People's Republic of China"/>
    <s v="Upper middle income"/>
    <s v="Technical assistance"/>
    <s v="Grant"/>
    <s v="Water and other urban infrastructure and services"/>
    <n v="1.2"/>
    <m/>
    <m/>
    <s v="Dual-use"/>
    <n v="0.4"/>
    <n v="0.2"/>
    <n v="0.2"/>
    <m/>
    <m/>
    <s v="Climate Change Financing at ADB - 2022"/>
  </r>
  <r>
    <x v="0"/>
    <s v="Sovereign"/>
    <s v="Preparing Low-Carbon Development Projects"/>
    <s v="56204-001"/>
    <d v="2022-11-30T00:00:00"/>
    <x v="2"/>
    <s v="People's Republic of China"/>
    <s v="Upper middle income"/>
    <s v="Technical assistance"/>
    <s v="Grant"/>
    <s v="Transport"/>
    <m/>
    <m/>
    <m/>
    <s v="Dual-use"/>
    <n v="0.2"/>
    <n v="0.05"/>
    <n v="0.15"/>
    <m/>
    <m/>
    <s v="Climate Change Financing at ADB - 2022"/>
  </r>
  <r>
    <x v="0"/>
    <s v="Sovereign"/>
    <s v="Preparing Low-Carbon Development Projects"/>
    <s v="56204-001"/>
    <d v="2022-11-30T00:00:00"/>
    <x v="2"/>
    <s v="People's Republic of China"/>
    <s v="Upper middle income"/>
    <s v="Technical assistance"/>
    <s v="Grant"/>
    <s v="Energy"/>
    <m/>
    <m/>
    <m/>
    <s v="Dual-use"/>
    <n v="0.6"/>
    <n v="0.5"/>
    <n v="0.1"/>
    <m/>
    <m/>
    <s v="Climate Change Financing at ADB - 2022"/>
  </r>
  <r>
    <x v="0"/>
    <s v="Sovereign"/>
    <s v="Integrating Lessons and Experiences from Air Quality Improvement Program in the Greater Beijing-Tianjin-Hebei Region"/>
    <s v="56322-001"/>
    <d v="2022-12-14T00:00:00"/>
    <x v="2"/>
    <s v="People's Republic of China"/>
    <s v="Upper middle income"/>
    <s v="Technical assistance"/>
    <s v="Grant"/>
    <s v="Energy"/>
    <n v="0.22500000000000001"/>
    <m/>
    <m/>
    <s v="Dual-use"/>
    <n v="0.22500000000000001"/>
    <n v="0.1125"/>
    <n v="0.1125"/>
    <m/>
    <m/>
    <s v="Climate Change Financing at ADB - 2022"/>
  </r>
  <r>
    <x v="0"/>
    <s v="Nonsovereign"/>
    <s v="Administration of Equity Investment in E Green Global Co. Ltd."/>
    <s v="55272-001"/>
    <d v="2022-05-23T00:00:00"/>
    <x v="2"/>
    <s v="People's Republic of China; Regional"/>
    <s v="Regional"/>
    <s v="Equity investment"/>
    <s v="Equity "/>
    <s v="Agriculture, natural resources and rural development"/>
    <n v="4"/>
    <m/>
    <m/>
    <s v="Mitigation"/>
    <n v="1.3112497255590754"/>
    <n v="1.3112497255590754"/>
    <m/>
    <m/>
    <m/>
    <s v="Climate Change Financing at ADB - 2022"/>
  </r>
  <r>
    <x v="0"/>
    <s v="Sovereign"/>
    <s v="Strengthening Infrastructure Capacity and Innovation for Inclusive Growth–Phase 2"/>
    <s v="50288-005"/>
    <d v="2022-12-28T00:00:00"/>
    <x v="2"/>
    <s v="Philippines"/>
    <s v="Lower middle income"/>
    <s v="Technical assistance"/>
    <s v="Grant"/>
    <s v="Water and other urban infrastructure and services"/>
    <n v="1"/>
    <m/>
    <m/>
    <s v="Dual-use"/>
    <n v="0.08"/>
    <n v="0.04"/>
    <n v="0.04"/>
    <m/>
    <m/>
    <s v="Climate Change Financing at ADB - 2022"/>
  </r>
  <r>
    <x v="0"/>
    <s v="Sovereign"/>
    <s v="Strengthening Infrastructure Capacity and Innovation for Inclusive Growth–Phase 2"/>
    <s v="50288-005"/>
    <d v="2022-12-28T00:00:00"/>
    <x v="2"/>
    <s v="Philippines"/>
    <s v="Lower middle income"/>
    <s v="Technical assistance"/>
    <s v="Grant"/>
    <s v="Transport"/>
    <m/>
    <m/>
    <m/>
    <s v="Dual-use"/>
    <n v="0.64"/>
    <n v="0.32"/>
    <n v="0.32"/>
    <m/>
    <m/>
    <s v="Climate Change Financing at ADB - 2022"/>
  </r>
  <r>
    <x v="0"/>
    <s v="Sovereign"/>
    <s v="Strengthening Infrastructure Capacity and Innovation for Inclusive Growth–Phase 2"/>
    <s v="50288-005"/>
    <d v="2022-12-28T00:00:00"/>
    <x v="2"/>
    <s v="Philippines"/>
    <s v="Lower middle income"/>
    <s v="Technical assistance"/>
    <s v="Grant"/>
    <s v="Agriculture, natural resources and rural development"/>
    <m/>
    <m/>
    <m/>
    <s v="Dual-use"/>
    <n v="0.08"/>
    <n v="0.04"/>
    <n v="0.04"/>
    <m/>
    <m/>
    <s v="Climate Change Financing at ADB - 2022"/>
  </r>
  <r>
    <x v="0"/>
    <s v="Sovereign"/>
    <s v="South Commuter Railway Project - Tranche 1"/>
    <s v="52220-002"/>
    <d v="2022-06-16T00:00:00"/>
    <x v="2"/>
    <s v="Philippines"/>
    <s v="Lower middle income"/>
    <s v="Loan"/>
    <s v="Investment loan"/>
    <s v="Transport"/>
    <n v="5519.2"/>
    <m/>
    <m/>
    <s v="Dual-use"/>
    <n v="1750"/>
    <n v="1696"/>
    <n v="54"/>
    <m/>
    <m/>
    <s v="Climate Change Financing at ADB - 2022"/>
  </r>
  <r>
    <x v="0"/>
    <s v="Sovereign"/>
    <s v="Strengthening the Transition of Vulnerable Communities Affected by the South Commuter Railway Project (attached TA to the South Commuter Railway Project - Tranche 1)"/>
    <s v="52220-002"/>
    <d v="2022-10-04T00:00:00"/>
    <x v="2"/>
    <s v="Philippines"/>
    <s v="Lower middle income"/>
    <s v="Technical assistance"/>
    <s v="Grant"/>
    <m/>
    <m/>
    <m/>
    <m/>
    <s v="Dual-use"/>
    <n v="0"/>
    <m/>
    <m/>
    <m/>
    <m/>
    <s v="Climate Change Financing at ADB - 2022"/>
  </r>
  <r>
    <x v="0"/>
    <s v="Sovereign"/>
    <s v="Support to Capital Market-Generated Infrastructure Financing Program - Subprogram 2"/>
    <s v="53047-003"/>
    <d v="2022-06-01T00:00:00"/>
    <x v="2"/>
    <s v="Philippines"/>
    <s v="Lower middle income"/>
    <s v="Loan"/>
    <s v="Investment loan"/>
    <s v="Finance"/>
    <n v="400"/>
    <m/>
    <m/>
    <s v="Dual-use"/>
    <n v="62.22"/>
    <n v="21.11"/>
    <n v="41.11"/>
    <m/>
    <m/>
    <s v="Climate Change Financing at ADB - 2022"/>
  </r>
  <r>
    <x v="0"/>
    <s v="Sovereign"/>
    <s v="Supporting Innovation in the Philippine Technical and Vocational Education and Training System Project"/>
    <s v="54332-001"/>
    <d v="2022-12-15T00:00:00"/>
    <x v="2"/>
    <s v="Philippines"/>
    <s v="Lower middle income"/>
    <s v="Loan"/>
    <s v="Investment loan"/>
    <s v="Education"/>
    <n v="117.3"/>
    <m/>
    <m/>
    <s v="Dual-use"/>
    <n v="5.9700000000000006"/>
    <n v="2.7"/>
    <n v="3.27"/>
    <m/>
    <m/>
    <s v="Climate Change Financing at ADB - 2022"/>
  </r>
  <r>
    <x v="0"/>
    <s v="Sovereign"/>
    <s v="Climate Change Action Program, Subprogram 1"/>
    <s v="55268-001"/>
    <d v="2022-06-01T00:00:00"/>
    <x v="2"/>
    <s v="Philippines"/>
    <s v="Lower middle income"/>
    <s v="Loan"/>
    <s v="Investment loan"/>
    <s v="Energy"/>
    <n v="421.67499800000002"/>
    <m/>
    <m/>
    <s v="Dual-use"/>
    <n v="71.428498000000005"/>
    <n v="71.428498000000005"/>
    <m/>
    <m/>
    <m/>
    <s v="Climate Change Financing at ADB - 2022"/>
  </r>
  <r>
    <x v="0"/>
    <s v="Sovereign"/>
    <s v="Climate Change Action Program, Subprogram 1"/>
    <s v="55268-001"/>
    <d v="2022-06-01T00:00:00"/>
    <x v="2"/>
    <s v="Philippines"/>
    <s v="Lower middle income"/>
    <s v="Loan"/>
    <s v="Investment loan"/>
    <s v="Agriculture, natural resources and rural development"/>
    <m/>
    <m/>
    <m/>
    <s v="Dual-use"/>
    <n v="89.285751000000005"/>
    <m/>
    <n v="89.285751000000005"/>
    <m/>
    <m/>
    <s v="Climate Change Financing at ADB - 2022"/>
  </r>
  <r>
    <x v="0"/>
    <s v="Sovereign"/>
    <s v="Climate Change Action Program, Subprogram 1"/>
    <s v="55268-001"/>
    <d v="2022-06-01T00:00:00"/>
    <x v="2"/>
    <s v="Philippines"/>
    <s v="Lower middle income"/>
    <s v="Loan"/>
    <s v="Investment loan"/>
    <s v="Finance"/>
    <m/>
    <m/>
    <m/>
    <s v="Dual-use"/>
    <n v="89.285751000000005"/>
    <n v="44.642875500000002"/>
    <n v="44.642875500000002"/>
    <m/>
    <m/>
    <s v="Climate Change Financing at ADB - 2022"/>
  </r>
  <r>
    <x v="0"/>
    <s v="Sovereign"/>
    <s v="Accelerating Climate Resilience in Agriculture, Natural Resources and the Environment"/>
    <s v="55268-002"/>
    <d v="2022-12-29T00:00:00"/>
    <x v="2"/>
    <s v="Philippines"/>
    <s v="Lower middle income"/>
    <s v="Technical assistance"/>
    <s v="Grant"/>
    <s v="Agriculture, natural resources and rural development"/>
    <n v="2.75"/>
    <m/>
    <m/>
    <s v="Adaptation"/>
    <n v="0.25"/>
    <m/>
    <n v="0.25"/>
    <m/>
    <m/>
    <s v="Climate Change Financing at ADB - 2022"/>
  </r>
  <r>
    <x v="0"/>
    <s v="Sovereign"/>
    <s v="Accelerating Climate Resilience in Agriculture, Natural Resources and the Environment"/>
    <s v="55268-002"/>
    <d v="2022-12-29T00:00:00"/>
    <x v="2"/>
    <s v="Philippines"/>
    <s v="Lower middle income"/>
    <s v="Technical assistance"/>
    <s v="Grant"/>
    <s v="Agriculture, natural resources and rural development"/>
    <m/>
    <m/>
    <m/>
    <s v="Adaptation"/>
    <n v="2"/>
    <m/>
    <n v="2"/>
    <m/>
    <m/>
    <s v="Climate Change Financing at ADB - 2022"/>
  </r>
  <r>
    <x v="0"/>
    <s v="Sovereign"/>
    <s v="Accelerating Climate Resilience in Agriculture, Natural Resources and the Environment"/>
    <s v="55268-002"/>
    <d v="2022-12-29T00:00:00"/>
    <x v="2"/>
    <s v="Philippines"/>
    <s v="Lower middle income"/>
    <s v="Technical assistance"/>
    <s v="Grant"/>
    <s v="Agriculture, natural resources and rural development"/>
    <m/>
    <m/>
    <m/>
    <s v="Adaptation"/>
    <n v="0.5"/>
    <m/>
    <n v="0.5"/>
    <m/>
    <m/>
    <s v="Climate Change Financing at ADB - 2022"/>
  </r>
  <r>
    <x v="0"/>
    <s v="Nonsovereign"/>
    <s v="Wyntron Electric Vehicle Charger Production Expansion Project"/>
    <s v="56236-001"/>
    <d v="2022-12-15T00:00:00"/>
    <x v="2"/>
    <s v="Philippines"/>
    <s v="Lower middle income"/>
    <s v="Loan"/>
    <s v="Investment loan"/>
    <s v="Energy"/>
    <n v="37.9"/>
    <m/>
    <m/>
    <s v="Mitigation"/>
    <n v="20"/>
    <n v="20"/>
    <m/>
    <m/>
    <m/>
    <s v="Climate Change Financing at ADB - 2022"/>
  </r>
  <r>
    <x v="0"/>
    <s v="Sovereign"/>
    <s v="PHI: Accelerating Climate-Resilient Agriculture in the Philippines"/>
    <s v="CCFADC00056"/>
    <d v="2022-07-20T00:00:00"/>
    <x v="2"/>
    <s v="Philippines"/>
    <s v="Lower middle income"/>
    <s v="Other"/>
    <s v="Other instruments"/>
    <s v="Agriculture, natural resources and rural development"/>
    <n v="0.15"/>
    <m/>
    <m/>
    <s v="Adaptation"/>
    <n v="0.15"/>
    <m/>
    <n v="0.15"/>
    <m/>
    <m/>
    <s v="Climate Change Financing at ADB - 2022"/>
  </r>
  <r>
    <x v="0"/>
    <s v="Sovereign"/>
    <s v="Supporting Adaptation Decision Making for Climate Resilient Investments"/>
    <s v="50121-001"/>
    <d v="2022-04-07T00:00:00"/>
    <x v="2"/>
    <s v="Regional"/>
    <s v="Regional"/>
    <s v="Technical assistance"/>
    <s v="Grant"/>
    <s v="Water and other urban infrastructure and services"/>
    <n v="0.45"/>
    <m/>
    <m/>
    <s v="Adaptation"/>
    <n v="0.1"/>
    <m/>
    <n v="0.1"/>
    <m/>
    <m/>
    <s v="Climate Change Financing at ADB - 2022"/>
  </r>
  <r>
    <x v="0"/>
    <s v="Sovereign"/>
    <s v="Supporting Adaptation Decision Making for Climate Resilient Investments"/>
    <s v="50121-001"/>
    <d v="2022-04-07T00:00:00"/>
    <x v="2"/>
    <s v="Regional"/>
    <s v="Regional"/>
    <s v="Technical assistance"/>
    <s v="Grant"/>
    <s v="Agriculture, natural resources and rural development"/>
    <m/>
    <m/>
    <m/>
    <s v="Adaptation"/>
    <n v="0.1"/>
    <m/>
    <n v="0.1"/>
    <m/>
    <m/>
    <s v="Climate Change Financing at ADB - 2022"/>
  </r>
  <r>
    <x v="0"/>
    <s v="Sovereign"/>
    <s v="Supporting Adaptation Decision Making for Climate Resilient Investments"/>
    <s v="50121-001"/>
    <d v="2022-04-07T00:00:00"/>
    <x v="2"/>
    <s v="Regional"/>
    <s v="Regional"/>
    <s v="Technical assistance"/>
    <s v="Grant"/>
    <s v="Education"/>
    <m/>
    <m/>
    <m/>
    <s v="Adaptation"/>
    <n v="0.1"/>
    <m/>
    <n v="0.1"/>
    <m/>
    <m/>
    <s v="Climate Change Financing at ADB - 2022"/>
  </r>
  <r>
    <x v="0"/>
    <s v="Sovereign"/>
    <s v="Supporting Adaptation Decision Making for Climate Resilient Investments"/>
    <s v="50121-001"/>
    <d v="2022-04-07T00:00:00"/>
    <x v="2"/>
    <s v="Regional"/>
    <s v="Regional"/>
    <s v="Technical assistance"/>
    <s v="Grant"/>
    <s v="Health"/>
    <m/>
    <m/>
    <m/>
    <s v="Adaptation"/>
    <n v="0.1"/>
    <m/>
    <n v="0.1"/>
    <m/>
    <m/>
    <s v="Climate Change Financing at ADB - 2022"/>
  </r>
  <r>
    <x v="0"/>
    <s v="Sovereign"/>
    <s v="Supporting Adaptation Decision Making for Climate Resilient Investments"/>
    <s v="50121-001"/>
    <d v="2022-04-07T00:00:00"/>
    <x v="2"/>
    <s v="Regional"/>
    <s v="Regional"/>
    <s v="Technical assistance"/>
    <s v="Grant"/>
    <s v="Transport"/>
    <m/>
    <m/>
    <m/>
    <s v="Adaptation"/>
    <n v="0.05"/>
    <m/>
    <n v="0.05"/>
    <m/>
    <m/>
    <s v="Climate Change Financing at ADB - 2022"/>
  </r>
  <r>
    <x v="0"/>
    <s v="Sovereign"/>
    <s v="Support for Implementation of the Asia-Pacific Climate Finance Fund"/>
    <s v="51163-001"/>
    <d v="2022-09-19T00:00:00"/>
    <x v="2"/>
    <s v="Regional"/>
    <s v="Regional"/>
    <s v="Technical assistance"/>
    <s v="Grant"/>
    <s v="Finance"/>
    <n v="0.25"/>
    <m/>
    <m/>
    <s v="Adaptation"/>
    <n v="0.25"/>
    <m/>
    <n v="0.25"/>
    <m/>
    <m/>
    <s v="Climate Change Financing at ADB - 2022"/>
  </r>
  <r>
    <x v="0"/>
    <s v="Sovereign"/>
    <s v="Supporting Ambitious Climate Action through Implementation of Developing Member Countries' Nationally Determined Contributions (Subproject 1)"/>
    <s v="52004-002"/>
    <d v="2022-11-07T00:00:00"/>
    <x v="2"/>
    <s v="Regional"/>
    <s v="Regional"/>
    <s v="Technical assistance"/>
    <s v="Grant"/>
    <s v="Energy"/>
    <n v="1.5"/>
    <m/>
    <m/>
    <s v="Dual-use"/>
    <n v="0.1"/>
    <n v="6.6699999999999995E-2"/>
    <n v="3.3300000000000003E-2"/>
    <m/>
    <m/>
    <s v="Climate Change Financing at ADB - 2022"/>
  </r>
  <r>
    <x v="0"/>
    <s v="Sovereign"/>
    <s v="Supporting Ambitious Climate Action through Implementation of Developing Member Countries' Nationally Determined Contributions (Subproject 1)"/>
    <s v="52004-002"/>
    <d v="2022-11-07T00:00:00"/>
    <x v="2"/>
    <s v="Regional"/>
    <s v="Regional"/>
    <s v="Technical assistance"/>
    <s v="Grant"/>
    <s v="Agriculture, natural resources and rural development"/>
    <m/>
    <m/>
    <m/>
    <s v="Dual-use"/>
    <n v="0.1"/>
    <n v="6.6699999999999995E-2"/>
    <n v="3.3300000000000003E-2"/>
    <m/>
    <m/>
    <s v="Climate Change Financing at ADB - 2022"/>
  </r>
  <r>
    <x v="0"/>
    <s v="Sovereign"/>
    <s v="Supporting Ambitious Climate Action through Implementation of Developing Member Countries' Nationally Determined Contributions (Subproject 1)"/>
    <s v="52004-002"/>
    <d v="2022-11-07T00:00:00"/>
    <x v="2"/>
    <s v="Regional"/>
    <s v="Regional"/>
    <s v="Technical assistance"/>
    <s v="Grant"/>
    <s v="Public sector management"/>
    <m/>
    <m/>
    <m/>
    <s v="Dual-use"/>
    <n v="1.1000000000000001"/>
    <n v="0.73319999999999996"/>
    <n v="0.36680000000000001"/>
    <m/>
    <m/>
    <s v="Climate Change Financing at ADB - 2022"/>
  </r>
  <r>
    <x v="0"/>
    <s v="Sovereign"/>
    <s v="Supporting Ambitious Climate Action through Implementation of Developing Member Countries' Nationally Determined Contributions (Subproject 1)"/>
    <s v="52004-002"/>
    <d v="2022-11-07T00:00:00"/>
    <x v="2"/>
    <s v="Regional"/>
    <s v="Regional"/>
    <s v="Technical assistance"/>
    <s v="Grant"/>
    <s v="Transport"/>
    <m/>
    <m/>
    <m/>
    <s v="Dual-use"/>
    <n v="0.1"/>
    <n v="6.6699999999999995E-2"/>
    <n v="3.3300000000000003E-2"/>
    <m/>
    <m/>
    <s v="Climate Change Financing at ADB - 2022"/>
  </r>
  <r>
    <x v="0"/>
    <s v="Sovereign"/>
    <s v="Supporting Ambitious Climate Action through Implementation of Developing Member Countries' Nationally Determined Contributions (Subproject 1)"/>
    <s v="52004-002"/>
    <d v="2022-11-07T00:00:00"/>
    <x v="2"/>
    <s v="Regional"/>
    <s v="Regional"/>
    <s v="Technical assistance"/>
    <s v="Grant"/>
    <s v="Water and other urban infrastructure and services"/>
    <m/>
    <m/>
    <m/>
    <s v="Dual-use"/>
    <n v="0.1"/>
    <n v="6.6699999999999995E-2"/>
    <n v="3.3300000000000003E-2"/>
    <m/>
    <m/>
    <s v="Climate Change Financing at ADB - 2022"/>
  </r>
  <r>
    <x v="0"/>
    <s v="Sovereign"/>
    <s v="Supporting the Implementation of ADB's Climate Change Operational Framework 2017–2030 - Establishing Mechanisms to Measure, Monitor, and Report on Commitments made under the Paris Agreement (Subproject 3)"/>
    <s v="52004-005"/>
    <d v="2022-08-17T00:00:00"/>
    <x v="2"/>
    <s v="Regional"/>
    <s v="Regional"/>
    <s v="Technical assistance"/>
    <s v="Grant"/>
    <s v="Public sector management"/>
    <n v="0.5"/>
    <m/>
    <m/>
    <s v="Dual-use"/>
    <n v="0.5"/>
    <n v="0.28300000000000003"/>
    <n v="0.217"/>
    <m/>
    <m/>
    <s v="Climate Change Financing at ADB - 2022"/>
  </r>
  <r>
    <x v="0"/>
    <s v="Sovereign"/>
    <s v="Integrated High Impact Innovation in Sustainable Energy Technology - Energy System Analysis, Technology Road Maps and Feasibility Studies for Pilot Testing (Subproject 1)"/>
    <s v="52041-002"/>
    <d v="2022-09-07T00:00:00"/>
    <x v="2"/>
    <s v="Regional"/>
    <s v="Regional"/>
    <s v="Technical assistance"/>
    <s v="Grant"/>
    <s v="Energy"/>
    <n v="2"/>
    <m/>
    <m/>
    <s v="Mitigation"/>
    <n v="2"/>
    <n v="2"/>
    <m/>
    <m/>
    <m/>
    <s v="Climate Change Financing at ADB - 2022"/>
  </r>
  <r>
    <x v="0"/>
    <s v="Sovereign"/>
    <s v="Understanding Disaster Displacement in Asia and the Pacific"/>
    <s v="53124-001"/>
    <d v="2022-09-28T00:00:00"/>
    <x v="2"/>
    <s v="Regional"/>
    <s v="Regional"/>
    <s v="Technical assistance"/>
    <s v="Grant"/>
    <s v="Public sector management"/>
    <n v="0.4"/>
    <m/>
    <m/>
    <s v="Adaptation"/>
    <n v="0.2"/>
    <m/>
    <n v="0.2"/>
    <m/>
    <m/>
    <s v="Climate Change Financing at ADB - 2022"/>
  </r>
  <r>
    <x v="0"/>
    <s v="Sovereign"/>
    <s v="Support to the Implementation of Strategy 2030 Operational Plans"/>
    <s v="54023-001"/>
    <d v="2022-11-24T00:00:00"/>
    <x v="2"/>
    <s v="Regional"/>
    <s v="Regional"/>
    <s v="Technical assistance"/>
    <s v="Grant"/>
    <s v="Multisector"/>
    <m/>
    <m/>
    <m/>
    <s v="Dual-use"/>
    <n v="0.65"/>
    <n v="0.1"/>
    <n v="0.55000000000000004"/>
    <m/>
    <m/>
    <s v="Climate Change Financing at ADB - 2022"/>
  </r>
  <r>
    <x v="0"/>
    <s v="Nonsovereign"/>
    <s v="ADB Ventures Technical Assistance"/>
    <s v="54055-001"/>
    <d v="2022-02-14T00:00:00"/>
    <x v="2"/>
    <s v="Regional"/>
    <s v="Regional"/>
    <s v="Technical assistance"/>
    <s v="Grant"/>
    <s v="Agriculture, natural resources and rural development"/>
    <n v="1"/>
    <m/>
    <m/>
    <s v="Dual-use"/>
    <n v="0.16670000000000001"/>
    <n v="0.1"/>
    <n v="6.6699999999999995E-2"/>
    <m/>
    <m/>
    <s v="Climate Change Financing at ADB - 2022"/>
  </r>
  <r>
    <x v="0"/>
    <s v="Nonsovereign"/>
    <s v="ADB Ventures Technical Assistance"/>
    <s v="54055-001"/>
    <d v="2022-02-14T00:00:00"/>
    <x v="2"/>
    <s v="Regional"/>
    <s v="Regional"/>
    <s v="Technical assistance"/>
    <s v="Grant"/>
    <s v="Energy"/>
    <m/>
    <m/>
    <m/>
    <s v="Dual-use"/>
    <n v="0.16670000000000001"/>
    <n v="0.1"/>
    <n v="6.6699999999999995E-2"/>
    <m/>
    <m/>
    <s v="Climate Change Financing at ADB - 2022"/>
  </r>
  <r>
    <x v="0"/>
    <s v="Nonsovereign"/>
    <s v="ADB Ventures Technical Assistance"/>
    <s v="54055-001"/>
    <d v="2022-02-14T00:00:00"/>
    <x v="2"/>
    <s v="Regional"/>
    <s v="Regional"/>
    <s v="Technical assistance"/>
    <s v="Grant"/>
    <s v="Industry and trade"/>
    <m/>
    <m/>
    <m/>
    <s v="Dual-use"/>
    <n v="0.16660000000000003"/>
    <n v="0.1"/>
    <n v="6.6600000000000006E-2"/>
    <m/>
    <m/>
    <s v="Climate Change Financing at ADB - 2022"/>
  </r>
  <r>
    <x v="0"/>
    <s v="Nonsovereign"/>
    <s v="ADB Ventures Technical Assistance"/>
    <s v="54055-001"/>
    <d v="2022-02-14T00:00:00"/>
    <x v="2"/>
    <s v="Regional"/>
    <s v="Regional"/>
    <s v="Technical assistance"/>
    <s v="Grant"/>
    <s v="Information and communication technology"/>
    <m/>
    <m/>
    <m/>
    <s v="Dual-use"/>
    <n v="0.16660000000000003"/>
    <n v="0.1"/>
    <n v="6.6600000000000006E-2"/>
    <m/>
    <m/>
    <s v="Climate Change Financing at ADB - 2022"/>
  </r>
  <r>
    <x v="0"/>
    <s v="Nonsovereign"/>
    <s v="ADB Ventures Technical Assistance"/>
    <s v="54055-001"/>
    <d v="2022-02-14T00:00:00"/>
    <x v="2"/>
    <s v="Regional"/>
    <s v="Regional"/>
    <s v="Technical assistance"/>
    <s v="Grant"/>
    <s v="Transport"/>
    <m/>
    <m/>
    <m/>
    <s v="Dual-use"/>
    <n v="0.16670000000000001"/>
    <n v="0.1"/>
    <n v="6.6699999999999995E-2"/>
    <m/>
    <m/>
    <s v="Climate Change Financing at ADB - 2022"/>
  </r>
  <r>
    <x v="0"/>
    <s v="Nonsovereign"/>
    <s v="ADB Ventures Technical Assistance"/>
    <s v="54055-001"/>
    <d v="2022-02-14T00:00:00"/>
    <x v="2"/>
    <s v="Regional"/>
    <s v="Regional"/>
    <s v="Technical assistance"/>
    <s v="Grant"/>
    <s v="Water and other urban infrastructure and services"/>
    <m/>
    <m/>
    <m/>
    <s v="Dual-use"/>
    <n v="0.16670000000000001"/>
    <n v="0.1"/>
    <n v="6.6699999999999995E-2"/>
    <m/>
    <m/>
    <s v="Climate Change Financing at ADB - 2022"/>
  </r>
  <r>
    <x v="0"/>
    <s v="Sovereign"/>
    <s v="Building Institutional Capacity: Delivering Climate Solutions under Operational Priority 3 of Strategy 2030"/>
    <s v="54176-001"/>
    <d v="2022-08-02T00:00:00"/>
    <x v="2"/>
    <s v="Regional"/>
    <s v="Regional"/>
    <s v="Technical assistance"/>
    <s v="Grant"/>
    <s v="Public sector management"/>
    <n v="0.74"/>
    <m/>
    <m/>
    <s v="Dual-use"/>
    <n v="0.7"/>
    <n v="0.35"/>
    <n v="0.35"/>
    <m/>
    <m/>
    <s v="Climate Change Financing at ADB - 2022"/>
  </r>
  <r>
    <x v="0"/>
    <s v="Nonsovereign"/>
    <s v="Administration of Equity Investment for Skycatch, Inc."/>
    <s v="55093-001"/>
    <d v="2022-07-12T00:00:00"/>
    <x v="2"/>
    <s v="Regional"/>
    <s v="Regional"/>
    <s v="Equity investment"/>
    <s v="Equity "/>
    <s v="Industry and trade"/>
    <n v="4"/>
    <m/>
    <m/>
    <s v="Mitigation"/>
    <n v="0.5"/>
    <n v="0.5"/>
    <m/>
    <m/>
    <m/>
    <s v="Climate Change Financing at ADB - 2022"/>
  </r>
  <r>
    <x v="0"/>
    <s v="Sovereign"/>
    <s v="Research on Economic Resilience"/>
    <s v="55256-002"/>
    <d v="2022-09-28T00:00:00"/>
    <x v="2"/>
    <s v="Regional"/>
    <s v="Regional"/>
    <s v="Technical assistance"/>
    <s v="Grant"/>
    <s v="Energy"/>
    <n v="0.12"/>
    <m/>
    <m/>
    <s v="Mitigation"/>
    <n v="0.03"/>
    <n v="0.03"/>
    <m/>
    <m/>
    <m/>
    <s v="Climate Change Financing at ADB - 2022"/>
  </r>
  <r>
    <x v="0"/>
    <s v="Sovereign"/>
    <s v="Knowledge Solutions for Trade Facilitation in Asia and the Pacific"/>
    <s v="56026-001"/>
    <d v="2022-07-27T00:00:00"/>
    <x v="2"/>
    <s v="Regional"/>
    <s v="Regional"/>
    <s v="Technical assistance"/>
    <s v="Grant"/>
    <s v="Industry and trade"/>
    <n v="1"/>
    <m/>
    <m/>
    <s v="Mitigation"/>
    <n v="2.5000000000000001E-2"/>
    <n v="2.5000000000000001E-2"/>
    <m/>
    <m/>
    <m/>
    <s v="Climate Change Financing at ADB - 2022"/>
  </r>
  <r>
    <x v="0"/>
    <s v="Sovereign"/>
    <s v="Knowledge Solutions for Trade Facilitation in Asia and the Pacific"/>
    <s v="56026-001"/>
    <d v="2022-07-27T00:00:00"/>
    <x v="2"/>
    <s v="Regional"/>
    <s v="Regional"/>
    <s v="Technical assistance"/>
    <s v="Grant"/>
    <s v="Industry and trade"/>
    <m/>
    <m/>
    <m/>
    <s v="Mitigation"/>
    <n v="0.05"/>
    <n v="0.05"/>
    <m/>
    <m/>
    <m/>
    <s v="Climate Change Financing at ADB - 2022"/>
  </r>
  <r>
    <x v="0"/>
    <s v="Sovereign"/>
    <s v="Mainstreaming Nature-Positive Investments for Green. Resilient and Inclusive Recovery"/>
    <s v="56120-001"/>
    <d v="2022-12-02T00:00:00"/>
    <x v="2"/>
    <s v="Regional"/>
    <s v="Regional"/>
    <s v="Technical assistance"/>
    <s v="Grant"/>
    <s v="Multisector"/>
    <n v="1.6"/>
    <m/>
    <m/>
    <s v="Dual-use"/>
    <n v="0.25"/>
    <n v="0.1"/>
    <n v="0.15"/>
    <m/>
    <m/>
    <s v="Climate Change Financing at ADB - 2022"/>
  </r>
  <r>
    <x v="0"/>
    <s v="Sovereign"/>
    <s v="Mainstreaming Nature-Positive Investments for Green. Resilient and Inclusive Recovery"/>
    <s v="56120-001"/>
    <d v="2022-12-02T00:00:00"/>
    <x v="2"/>
    <s v="Regional"/>
    <s v="Regional"/>
    <s v="Technical assistance"/>
    <s v="Grant"/>
    <s v="Multisector"/>
    <m/>
    <m/>
    <m/>
    <s v="Dual-use"/>
    <n v="0.4"/>
    <n v="0.1"/>
    <n v="0.3"/>
    <m/>
    <m/>
    <s v="Climate Change Financing at ADB - 2022"/>
  </r>
  <r>
    <x v="0"/>
    <s v="Sovereign"/>
    <s v="Mainstreaming Nature-Positive Investments for Green. Resilient and Inclusive Recovery"/>
    <s v="56120-001"/>
    <d v="2022-12-02T00:00:00"/>
    <x v="2"/>
    <s v="Regional"/>
    <s v="Regional"/>
    <s v="Technical assistance"/>
    <s v="Grant"/>
    <s v="Multisector"/>
    <m/>
    <m/>
    <m/>
    <s v="Dual-use"/>
    <n v="0.35"/>
    <n v="0.25"/>
    <n v="0.1"/>
    <m/>
    <m/>
    <s v="Climate Change Financing at ADB - 2022"/>
  </r>
  <r>
    <x v="0"/>
    <s v="Nonsovereign"/>
    <s v="Investment in Growtheum Capital Partners SEA Fund I, LP"/>
    <s v="56200-001"/>
    <d v="2022-12-17T00:00:00"/>
    <x v="2"/>
    <s v="Regional"/>
    <s v="Regional"/>
    <s v="Equity investment"/>
    <s v="Equity "/>
    <s v="Finance"/>
    <n v="600"/>
    <m/>
    <m/>
    <s v="Mitigation"/>
    <n v="1.5"/>
    <n v="1.5"/>
    <m/>
    <m/>
    <m/>
    <s v="Climate Change Financing at ADB - 2022"/>
  </r>
  <r>
    <x v="0"/>
    <s v="Nonsovereign"/>
    <s v="Quadria Capital Fund III LP"/>
    <s v="56201-001"/>
    <d v="2022-12-22T00:00:00"/>
    <x v="2"/>
    <s v="Regional"/>
    <s v="Regional"/>
    <s v="Equity investment"/>
    <s v="Equity "/>
    <s v="Finance"/>
    <n v="800"/>
    <m/>
    <m/>
    <s v="Mitigation"/>
    <n v="2.25"/>
    <n v="2.25"/>
    <m/>
    <m/>
    <m/>
    <s v="Climate Change Financing at ADB - 2022"/>
  </r>
  <r>
    <x v="0"/>
    <s v="Sovereign"/>
    <s v="Mainstreaming Knowledge Exchange in Asia and the Pacific"/>
    <s v="56206-001"/>
    <d v="2022-08-03T00:00:00"/>
    <x v="2"/>
    <s v="Regional"/>
    <s v="Regional"/>
    <s v="Technical assistance"/>
    <s v="Grant"/>
    <s v="Public sector management"/>
    <n v="0.2"/>
    <m/>
    <m/>
    <s v="Dual-use"/>
    <n v="4.4999999999999998E-2"/>
    <n v="2.2499999999999999E-2"/>
    <n v="2.2499999999999999E-2"/>
    <m/>
    <m/>
    <s v="Climate Change Financing at ADB - 2022"/>
  </r>
  <r>
    <x v="0"/>
    <s v="Sovereign"/>
    <s v="Mainstreaming Knowledge Exchange in Asia and the Pacific"/>
    <s v="56206-001"/>
    <d v="2022-08-03T00:00:00"/>
    <x v="2"/>
    <s v="Regional"/>
    <s v="Regional"/>
    <s v="Technical assistance"/>
    <s v="Grant"/>
    <s v="Education"/>
    <m/>
    <m/>
    <m/>
    <s v="Dual-use"/>
    <n v="0.04"/>
    <n v="0.02"/>
    <n v="0.02"/>
    <m/>
    <m/>
    <s v="Climate Change Financing at ADB - 2022"/>
  </r>
  <r>
    <x v="0"/>
    <s v="Sovereign"/>
    <s v="Mainstreaming Knowledge Exchange in Asia and the Pacific"/>
    <s v="56206-001"/>
    <d v="2022-08-03T00:00:00"/>
    <x v="2"/>
    <s v="Regional"/>
    <s v="Regional"/>
    <s v="Technical assistance"/>
    <s v="Grant"/>
    <s v="Energy"/>
    <m/>
    <m/>
    <m/>
    <s v="Dual-use"/>
    <n v="0.04"/>
    <n v="0.04"/>
    <m/>
    <m/>
    <m/>
    <s v="Climate Change Financing at ADB - 2022"/>
  </r>
  <r>
    <x v="0"/>
    <s v="Sovereign"/>
    <s v="Mainstreaming Knowledge Exchange in Asia and the Pacific"/>
    <s v="56206-001"/>
    <d v="2022-08-03T00:00:00"/>
    <x v="2"/>
    <s v="Regional"/>
    <s v="Regional"/>
    <s v="Technical assistance"/>
    <s v="Grant"/>
    <s v="Transport"/>
    <m/>
    <m/>
    <m/>
    <s v="Dual-use"/>
    <n v="3.5000000000000003E-2"/>
    <n v="3.5000000000000003E-2"/>
    <m/>
    <m/>
    <m/>
    <s v="Climate Change Financing at ADB - 2022"/>
  </r>
  <r>
    <x v="0"/>
    <s v="Sovereign"/>
    <s v="Mainstreaming Knowledge Exchange in Asia and the Pacific"/>
    <s v="56206-001"/>
    <d v="2022-08-03T00:00:00"/>
    <x v="2"/>
    <s v="Regional"/>
    <s v="Regional"/>
    <s v="Technical assistance"/>
    <s v="Grant"/>
    <s v="Industry and trade"/>
    <m/>
    <m/>
    <m/>
    <s v="Dual-use"/>
    <n v="0.04"/>
    <n v="0.04"/>
    <m/>
    <m/>
    <m/>
    <s v="Climate Change Financing at ADB - 2022"/>
  </r>
  <r>
    <x v="0"/>
    <s v="Sovereign"/>
    <s v="Operationalizing Paris Alignment in the Country Programming Processes"/>
    <s v="56226-001"/>
    <d v="2022-12-12T00:00:00"/>
    <x v="2"/>
    <s v="Regional"/>
    <s v="Regional"/>
    <s v="Technical assistance"/>
    <s v="Grant"/>
    <s v="Multisector"/>
    <n v="1"/>
    <m/>
    <m/>
    <s v="Dual-use"/>
    <n v="1"/>
    <n v="0.5"/>
    <n v="0.5"/>
    <m/>
    <m/>
    <s v="Climate Change Financing at ADB - 2022"/>
  </r>
  <r>
    <x v="0"/>
    <s v="Sovereign"/>
    <s v="Enabling a Just Transition to Low-Carbon and Climate-Resilient Economies and Societies in Asia and the Pacific"/>
    <s v="56227-001"/>
    <d v="2022-12-14T00:00:00"/>
    <x v="2"/>
    <s v="Regional"/>
    <s v="Regional"/>
    <s v="Technical assistance"/>
    <s v="Grant"/>
    <s v="Public sector management"/>
    <n v="2.13"/>
    <m/>
    <m/>
    <s v="Dual-use"/>
    <n v="1.1300000000000001"/>
    <n v="0.79"/>
    <n v="0.34"/>
    <m/>
    <m/>
    <s v="Climate Change Financing at ADB - 2022"/>
  </r>
  <r>
    <x v="0"/>
    <s v="Sovereign"/>
    <s v="Enabling a Just Transition to Low-Carbon and Climate-Resilient Economies and Societies in Asia and the Pacific"/>
    <s v="56227-001"/>
    <d v="2022-12-14T00:00:00"/>
    <x v="2"/>
    <s v="Regional"/>
    <s v="Regional"/>
    <s v="Technical assistance"/>
    <s v="Grant"/>
    <s v="Public sector management"/>
    <m/>
    <m/>
    <m/>
    <s v="Dual-use"/>
    <n v="1"/>
    <n v="1"/>
    <m/>
    <m/>
    <m/>
    <s v="Climate Change Financing at ADB - 2022"/>
  </r>
  <r>
    <x v="0"/>
    <s v="Sovereign"/>
    <s v="Legal Toolkit for the Protection of Vital Ecosystems for Climate, Biodiversity, and Livelihoods"/>
    <s v="56316-001"/>
    <d v="2022-12-19T00:00:00"/>
    <x v="2"/>
    <s v="Regional"/>
    <s v="Regional"/>
    <s v="Technical assistance"/>
    <s v="Grant"/>
    <s v="Agriculture, natural resources and rural development"/>
    <n v="0.5"/>
    <m/>
    <m/>
    <s v="Dual-use"/>
    <n v="0.5"/>
    <n v="0.25"/>
    <n v="0.25"/>
    <m/>
    <m/>
    <s v="Climate Change Financing at ADB - 2022"/>
  </r>
  <r>
    <x v="0"/>
    <s v="Sovereign"/>
    <s v="REG: Asia Mega Deltas Initiative - Adaptation Assessment for Spatial Planning of Investments in Rice-Based Agri-Food Systems of select Asian Mega Deltas"/>
    <s v="CCFADC00052"/>
    <d v="2022-02-11T00:00:00"/>
    <x v="2"/>
    <s v="Regional"/>
    <s v="Regional"/>
    <s v="Other"/>
    <s v="Other instruments"/>
    <s v="Agriculture, natural resources and rural development"/>
    <n v="0.22500000000000001"/>
    <m/>
    <m/>
    <s v="Adaptation"/>
    <n v="0.22500000000000001"/>
    <m/>
    <n v="0.22500000000000001"/>
    <m/>
    <m/>
    <s v="Climate Change Financing at ADB - 2022"/>
  </r>
  <r>
    <x v="0"/>
    <s v="Sovereign"/>
    <s v="REG: Scaling up climate adaptation through education"/>
    <s v="CCFADC00053"/>
    <d v="2022-03-21T00:00:00"/>
    <x v="2"/>
    <s v="Regional"/>
    <s v="Regional"/>
    <s v="Other"/>
    <s v="Other instruments"/>
    <s v="Education"/>
    <n v="0.22500000000000001"/>
    <m/>
    <m/>
    <s v="Adaptation"/>
    <n v="0.22500000000000001"/>
    <m/>
    <n v="0.22500000000000001"/>
    <m/>
    <m/>
    <s v="Climate Change Financing at ADB - 2022"/>
  </r>
  <r>
    <x v="0"/>
    <s v="Sovereign"/>
    <s v="REG: Scoping for climate adaptation and resilience in Asian Development Fund 14"/>
    <s v="CCFADC00054"/>
    <d v="2022-06-06T00:00:00"/>
    <x v="2"/>
    <s v="Regional"/>
    <s v="Regional"/>
    <s v="Other"/>
    <s v="Other instruments"/>
    <s v="Multisector"/>
    <n v="0.15"/>
    <m/>
    <m/>
    <s v="Adaptation"/>
    <n v="0.15"/>
    <m/>
    <n v="0.15"/>
    <m/>
    <m/>
    <s v="Climate Change Financing at ADB - 2022"/>
  </r>
  <r>
    <x v="0"/>
    <s v="Sovereign"/>
    <s v="REG: SDCC Support to the Development of the ADB’s Climate Change Action Plan (CCAP) 2023-2027"/>
    <s v="CCFADC00057"/>
    <d v="2022-08-01T00:00:00"/>
    <x v="2"/>
    <s v="Regional"/>
    <s v="Regional"/>
    <s v="Other"/>
    <s v="Other instruments"/>
    <s v="Multisector"/>
    <n v="0.22500000000000001"/>
    <m/>
    <m/>
    <s v="Adaptation"/>
    <n v="0.22500000000000001"/>
    <m/>
    <n v="0.22500000000000001"/>
    <m/>
    <m/>
    <s v="Climate Change Financing at ADB - 2022"/>
  </r>
  <r>
    <x v="0"/>
    <s v="Sovereign"/>
    <s v="SDTC-ENV Nature-based Solution (NbS) case study "/>
    <s v="CCFADC00058"/>
    <d v="2022-12-07T00:00:00"/>
    <x v="2"/>
    <s v="Regional"/>
    <s v="Regional"/>
    <s v="Other"/>
    <s v="Other instruments"/>
    <s v="Agriculture, natural resources and rural development"/>
    <n v="0.215"/>
    <m/>
    <m/>
    <s v="Mitigation"/>
    <n v="0.215"/>
    <n v="0.215"/>
    <m/>
    <m/>
    <m/>
    <s v="Climate Change Financing at ADB - 2022"/>
  </r>
  <r>
    <x v="0"/>
    <s v="Sovereign"/>
    <s v="REG: Support for Clean Energy Financing Partnership Facility Administration"/>
    <s v="CCFADC00080"/>
    <d v="2022-01-04T00:00:00"/>
    <x v="2"/>
    <s v="Regional"/>
    <s v="Regional"/>
    <s v="Other"/>
    <s v="Other instruments"/>
    <s v="Energy"/>
    <n v="0.15"/>
    <m/>
    <m/>
    <s v="Mitigation"/>
    <n v="0.15"/>
    <n v="0.15"/>
    <m/>
    <m/>
    <m/>
    <s v="Climate Change Financing at ADB - 2022"/>
  </r>
  <r>
    <x v="0"/>
    <s v="Sovereign"/>
    <s v="REG: South–south Knowledge Sharing on Air Quality and Carbon Neutrality Support"/>
    <s v="CCFCDC00081"/>
    <d v="2022-03-07T00:00:00"/>
    <x v="2"/>
    <s v="Regional"/>
    <s v="Regional"/>
    <s v="Other"/>
    <s v="Other instruments"/>
    <s v="Energy"/>
    <n v="0.15"/>
    <m/>
    <m/>
    <s v="Mitigation"/>
    <n v="0.15"/>
    <n v="0.15"/>
    <m/>
    <m/>
    <m/>
    <s v="Climate Change Financing at ADB - 2022"/>
  </r>
  <r>
    <x v="0"/>
    <s v="Sovereign"/>
    <s v="Sustaining Climate and Disaster Risk Resilient and Low Carbon Development in South Asia"/>
    <s v="46470-003"/>
    <d v="2022-10-03T00:00:00"/>
    <x v="2"/>
    <s v="Regional (South Asia)"/>
    <s v="Regional"/>
    <s v="Technical assistance"/>
    <s v="Grant"/>
    <s v="Energy"/>
    <m/>
    <m/>
    <m/>
    <s v="Dual-use"/>
    <n v="4.5575000000000004E-2"/>
    <n v="3.3658E-2"/>
    <n v="1.1917000000000001E-2"/>
    <m/>
    <m/>
    <s v="Climate Change Financing at ADB - 2022"/>
  </r>
  <r>
    <x v="0"/>
    <s v="Sovereign"/>
    <s v="Sustaining Climate and Disaster Risk Resilient and Low Carbon Development in South Asia"/>
    <s v="46470-003"/>
    <d v="2022-10-03T00:00:00"/>
    <x v="2"/>
    <s v="Regional (South Asia)"/>
    <s v="Regional"/>
    <s v="Technical assistance"/>
    <s v="Grant"/>
    <s v="Agriculture, natural resources and rural development"/>
    <m/>
    <m/>
    <m/>
    <s v="Dual-use"/>
    <n v="5.4689000000000002E-2"/>
    <n v="3.7200000000000002E-3"/>
    <n v="5.0969E-2"/>
    <m/>
    <m/>
    <s v="Climate Change Financing at ADB - 2022"/>
  </r>
  <r>
    <x v="0"/>
    <s v="Sovereign"/>
    <s v="Sustaining Climate and Disaster Risk Resilient and Low Carbon Development in South Asia"/>
    <s v="46470-003"/>
    <d v="2022-10-03T00:00:00"/>
    <x v="2"/>
    <s v="Regional (South Asia)"/>
    <s v="Regional"/>
    <s v="Technical assistance"/>
    <s v="Grant"/>
    <s v="Education"/>
    <m/>
    <m/>
    <m/>
    <s v="Dual-use"/>
    <n v="9.1149999999999998E-3"/>
    <n v="2.5479999999999999E-3"/>
    <n v="6.5669999999999999E-3"/>
    <m/>
    <m/>
    <s v="Climate Change Financing at ADB - 2022"/>
  </r>
  <r>
    <x v="0"/>
    <s v="Sovereign"/>
    <s v="Sustaining Climate and Disaster Risk Resilient and Low Carbon Development in South Asia"/>
    <s v="46470-003"/>
    <d v="2022-10-03T00:00:00"/>
    <x v="2"/>
    <s v="Regional (South Asia)"/>
    <s v="Regional"/>
    <s v="Technical assistance"/>
    <s v="Grant"/>
    <s v="Finance"/>
    <m/>
    <m/>
    <m/>
    <s v="Dual-use"/>
    <n v="9.1400000000000006E-3"/>
    <n v="3.29E-3"/>
    <n v="5.8500000000000002E-3"/>
    <m/>
    <m/>
    <s v="Climate Change Financing at ADB - 2022"/>
  </r>
  <r>
    <x v="0"/>
    <s v="Sovereign"/>
    <s v="Sustaining Climate and Disaster Risk Resilient and Low Carbon Development in South Asia"/>
    <s v="46470-003"/>
    <d v="2022-10-03T00:00:00"/>
    <x v="2"/>
    <s v="Regional (South Asia)"/>
    <s v="Regional"/>
    <s v="Technical assistance"/>
    <s v="Grant"/>
    <s v="Health"/>
    <m/>
    <m/>
    <m/>
    <s v="Dual-use"/>
    <n v="9.1160000000000008E-3"/>
    <n v="4.5580000000000004E-3"/>
    <n v="4.5580000000000004E-3"/>
    <m/>
    <m/>
    <s v="Climate Change Financing at ADB - 2022"/>
  </r>
  <r>
    <x v="0"/>
    <s v="Sovereign"/>
    <s v="Sustaining Climate and Disaster Risk Resilient and Low Carbon Development in South Asia"/>
    <s v="46470-003"/>
    <d v="2022-10-03T00:00:00"/>
    <x v="2"/>
    <s v="Regional (South Asia)"/>
    <s v="Regional"/>
    <s v="Technical assistance"/>
    <s v="Grant"/>
    <s v="Industry and trade"/>
    <m/>
    <m/>
    <m/>
    <s v="Dual-use"/>
    <n v="9.1149999999999998E-3"/>
    <n v="8.8400000000000006E-3"/>
    <n v="2.7500000000000002E-4"/>
    <m/>
    <m/>
    <s v="Climate Change Financing at ADB - 2022"/>
  </r>
  <r>
    <x v="0"/>
    <s v="Sovereign"/>
    <s v="Sustaining Climate and Disaster Risk Resilient and Low Carbon Development in South Asia"/>
    <s v="46470-003"/>
    <d v="2022-10-03T00:00:00"/>
    <x v="2"/>
    <s v="Regional (South Asia)"/>
    <s v="Regional"/>
    <s v="Technical assistance"/>
    <s v="Grant"/>
    <s v="Public sector management"/>
    <m/>
    <m/>
    <m/>
    <s v="Dual-use"/>
    <n v="9.1149999999999998E-3"/>
    <n v="4.6629999999999996E-3"/>
    <n v="4.4520000000000002E-3"/>
    <m/>
    <m/>
    <s v="Climate Change Financing at ADB - 2022"/>
  </r>
  <r>
    <x v="0"/>
    <s v="Sovereign"/>
    <s v="Sustaining Climate and Disaster Risk Resilient and Low Carbon Development in South Asia"/>
    <s v="46470-003"/>
    <d v="2022-10-03T00:00:00"/>
    <x v="2"/>
    <s v="Regional (South Asia)"/>
    <s v="Regional"/>
    <s v="Technical assistance"/>
    <s v="Grant"/>
    <s v="Transport"/>
    <m/>
    <m/>
    <m/>
    <s v="Dual-use"/>
    <n v="3.6459999999999999E-2"/>
    <n v="2.1770999999999999E-2"/>
    <n v="1.4689000000000001E-2"/>
    <m/>
    <m/>
    <s v="Climate Change Financing at ADB - 2022"/>
  </r>
  <r>
    <x v="0"/>
    <s v="Sovereign"/>
    <s v="Sustaining Climate and Disaster Risk Resilient and Low Carbon Development in South Asia"/>
    <s v="46470-003"/>
    <d v="2022-10-03T00:00:00"/>
    <x v="2"/>
    <s v="Regional (South Asia)"/>
    <s v="Regional"/>
    <s v="Technical assistance"/>
    <s v="Grant"/>
    <s v="Water and other urban infrastructure and services"/>
    <m/>
    <m/>
    <m/>
    <s v="Dual-use"/>
    <n v="4.5574999999999997E-2"/>
    <n v="7.1590000000000004E-3"/>
    <n v="3.8415999999999999E-2"/>
    <m/>
    <m/>
    <s v="Climate Change Financing at ADB - 2022"/>
  </r>
  <r>
    <x v="0"/>
    <s v="Sovereign"/>
    <s v="South Asia Subregional Economic Cooperation Green Fuel Development Initiative"/>
    <s v="56096-001"/>
    <d v="2022-12-07T00:00:00"/>
    <x v="2"/>
    <s v="Regional (South Asia)"/>
    <s v="Regional"/>
    <s v="Technical assistance"/>
    <s v="Grant"/>
    <s v="Energy"/>
    <n v="2"/>
    <m/>
    <m/>
    <s v="Mitigation"/>
    <n v="2"/>
    <n v="2"/>
    <m/>
    <m/>
    <m/>
    <s v="Climate Change Financing at ADB - 2022"/>
  </r>
  <r>
    <x v="0"/>
    <s v="Sovereign"/>
    <s v="Scaling up “Type 2” adaptation and resilience projects in SAER’s operations"/>
    <s v="CCFADC00055"/>
    <d v="2022-06-14T00:00:00"/>
    <x v="2"/>
    <s v="Regional (South Asia)"/>
    <s v="Regional"/>
    <s v="Other"/>
    <s v="Other instruments"/>
    <s v="Multisector"/>
    <n v="0.19"/>
    <m/>
    <m/>
    <s v="Adaptation"/>
    <n v="0.19"/>
    <m/>
    <n v="0.19"/>
    <m/>
    <m/>
    <s v="Climate Change Financing at ADB - 2022"/>
  </r>
  <r>
    <x v="0"/>
    <s v="Sovereign"/>
    <s v="Southeast Asia Facility for Resilient Cities"/>
    <s v="53190-001"/>
    <d v="2022-03-18T00:00:00"/>
    <x v="2"/>
    <s v="Regional (Southeast Asia)"/>
    <s v="Regional"/>
    <s v="Technical assistance"/>
    <s v="Grant"/>
    <s v="Water and other urban infrastructure and services"/>
    <n v="3.2"/>
    <m/>
    <m/>
    <s v="Dual-use"/>
    <n v="8.7999999999999995E-2"/>
    <n v="4.3999999999999997E-2"/>
    <n v="4.3999999999999997E-2"/>
    <m/>
    <m/>
    <s v="Climate Change Financing at ADB - 2022"/>
  </r>
  <r>
    <x v="0"/>
    <s v="Sovereign"/>
    <s v="Southeast Asia Facility for Resilient Cities"/>
    <s v="53190-001"/>
    <d v="2022-09-06T00:00:00"/>
    <x v="2"/>
    <s v="Regional (Southeast Asia)"/>
    <s v="Regional"/>
    <s v="Technical assistance"/>
    <s v="Grant"/>
    <s v="Water and other urban infrastructure and services"/>
    <m/>
    <m/>
    <m/>
    <s v="Dual-use"/>
    <n v="0.129"/>
    <m/>
    <n v="0.129"/>
    <m/>
    <m/>
    <s v="Climate Change Financing at ADB - 2022"/>
  </r>
  <r>
    <x v="0"/>
    <s v="Sovereign"/>
    <s v="Southeast Asia Facility for Resilient Cities"/>
    <s v="53190-001"/>
    <d v="2022-09-06T00:00:00"/>
    <x v="2"/>
    <s v="Regional (Southeast Asia)"/>
    <s v="Regional"/>
    <s v="Technical assistance"/>
    <s v="Grant"/>
    <s v="Water and other urban infrastructure and services"/>
    <m/>
    <m/>
    <m/>
    <s v="Dual-use"/>
    <n v="0.2"/>
    <m/>
    <n v="0.2"/>
    <m/>
    <m/>
    <s v="Climate Change Financing at ADB - 2022"/>
  </r>
  <r>
    <x v="0"/>
    <s v="Sovereign"/>
    <s v="Support to Climate Resilient Investment Pathways in the Pacific"/>
    <s v="54068-001"/>
    <d v="2022-10-14T00:00:00"/>
    <x v="2"/>
    <s v="Regional; Cook Islands; Fiji"/>
    <s v="Regional"/>
    <s v="Technical assistance"/>
    <s v="Grant"/>
    <s v="Public sector management"/>
    <n v="1"/>
    <m/>
    <m/>
    <s v="Adaptation"/>
    <n v="0.4"/>
    <m/>
    <n v="0.4"/>
    <m/>
    <m/>
    <s v="Climate Change Financing at ADB - 2022"/>
  </r>
  <r>
    <x v="0"/>
    <s v="Sovereign"/>
    <s v="Support to Climate Resilient Investment Pathways in the Pacific"/>
    <s v="54068-001"/>
    <d v="2022-10-14T00:00:00"/>
    <x v="2"/>
    <s v="Regional; Cook Islands; Fiji"/>
    <s v="Regional"/>
    <s v="Technical assistance"/>
    <s v="Grant"/>
    <s v="Energy"/>
    <m/>
    <m/>
    <m/>
    <s v="Adaptation"/>
    <n v="0.3"/>
    <m/>
    <n v="0.3"/>
    <m/>
    <m/>
    <s v="Climate Change Financing at ADB - 2022"/>
  </r>
  <r>
    <x v="0"/>
    <s v="Sovereign"/>
    <s v="Support to Climate Resilient Investment Pathways in the Pacific"/>
    <s v="54068-001"/>
    <d v="2022-10-14T00:00:00"/>
    <x v="2"/>
    <s v="Regional; Cook Islands; Fiji"/>
    <s v="Regional"/>
    <s v="Technical assistance"/>
    <s v="Grant"/>
    <s v="Transport"/>
    <m/>
    <m/>
    <m/>
    <s v="Adaptation"/>
    <n v="0.3"/>
    <m/>
    <n v="0.3"/>
    <m/>
    <m/>
    <s v="Climate Change Financing at ADB - 2022"/>
  </r>
  <r>
    <x v="0"/>
    <s v="Sovereign"/>
    <s v="Preparing Floating Solar Plus Projects under the Pacific Renewable Energy Investment Facility"/>
    <s v="49450-028"/>
    <d v="2022-12-23T00:00:00"/>
    <x v="2"/>
    <s v="Regional; Kiribati; Tonga; Tuvalu; Federated States of Micronesia; Nauru; Marshall Islands; Solomon Islands; Vanuatu; Cook Islands; Palau; Samoa"/>
    <s v="Regional"/>
    <s v="Technical assistance"/>
    <s v="Grant"/>
    <s v="Energy"/>
    <n v="1.5"/>
    <m/>
    <m/>
    <s v="Mitigation"/>
    <n v="1.5"/>
    <n v="1.5"/>
    <m/>
    <m/>
    <m/>
    <s v="Climate Change Financing at ADB - 2022"/>
  </r>
  <r>
    <x v="0"/>
    <s v="Sovereign"/>
    <s v="Estimating Carbon Footprint of Operations Supported by Financial Institutions – A case study"/>
    <s v="56243-001"/>
    <d v="2022-10-10T00:00:00"/>
    <x v="2"/>
    <s v="Regional; Thailand"/>
    <s v="Regional"/>
    <s v="Technical assistance"/>
    <s v="Grant"/>
    <s v="Finance"/>
    <n v="0.22"/>
    <m/>
    <m/>
    <s v="Dual-use"/>
    <n v="0.22"/>
    <n v="0.11"/>
    <n v="0.11"/>
    <m/>
    <m/>
    <s v="Climate Change Financing at ADB - 2022"/>
  </r>
  <r>
    <x v="0"/>
    <s v="Sovereign"/>
    <s v="Strengthening Macroeconomic Resilience Program (Subprogram 1)"/>
    <s v="54054-001"/>
    <d v="2022-11-22T00:00:00"/>
    <x v="2"/>
    <s v="Samoa"/>
    <s v="Lower middle income"/>
    <s v="Grant"/>
    <s v="Grant"/>
    <s v="Public sector management"/>
    <n v="38.4"/>
    <m/>
    <m/>
    <s v="Dual-use"/>
    <n v="1.0713999999999999"/>
    <n v="0.53569999999999995"/>
    <n v="0.53569999999999995"/>
    <m/>
    <m/>
    <s v="Climate Change Financing at ADB - 2022"/>
  </r>
  <r>
    <x v="0"/>
    <s v="Sovereign"/>
    <s v="Enhancing Small and Medium-Sized Enterprises Financial Services Outreach"/>
    <s v="50349-003"/>
    <d v="2022-02-28T00:00:00"/>
    <x v="2"/>
    <s v="Sri Lanka"/>
    <s v="Lower middle income"/>
    <s v="Technical assistance"/>
    <s v="Grant"/>
    <s v="Finance"/>
    <n v="0.8"/>
    <m/>
    <m/>
    <s v="Adaptation"/>
    <n v="7.0800000000000002E-2"/>
    <m/>
    <n v="7.0800000000000002E-2"/>
    <m/>
    <m/>
    <s v="Climate Change Financing at ADB - 2022"/>
  </r>
  <r>
    <x v="0"/>
    <s v="Sovereign"/>
    <s v="Enhancing Small and Medium-Sized Enterprises Financial Services Outreach"/>
    <s v="50349-003"/>
    <d v="2022-02-28T00:00:00"/>
    <x v="2"/>
    <s v="Sri Lanka"/>
    <s v="Lower middle income"/>
    <s v="Technical assistance"/>
    <s v="Grant"/>
    <s v="Finance"/>
    <m/>
    <m/>
    <m/>
    <s v="Adaptation"/>
    <n v="0.03"/>
    <m/>
    <n v="0.03"/>
    <m/>
    <m/>
    <s v="Climate Change Financing at ADB - 2022"/>
  </r>
  <r>
    <x v="0"/>
    <s v="Sovereign"/>
    <s v="Strengthening the Institutional Capacity of the National Water Supply and Drainage Board"/>
    <s v="52246-002"/>
    <d v="2022-10-07T00:00:00"/>
    <x v="2"/>
    <s v="Sri Lanka"/>
    <s v="Lower middle income"/>
    <s v="Technical assistance"/>
    <s v="Grant"/>
    <s v="Water and other urban infrastructure and services"/>
    <n v="1"/>
    <m/>
    <m/>
    <s v="Adaptation"/>
    <n v="0.4"/>
    <m/>
    <n v="0.4"/>
    <m/>
    <m/>
    <s v="Climate Change Financing at ADB - 2022"/>
  </r>
  <r>
    <x v="0"/>
    <s v="Sovereign"/>
    <s v="Food Security and Livelihood Recovery Emergency Assistance Project"/>
    <s v="56175-001"/>
    <d v="2022-09-09T00:00:00"/>
    <x v="2"/>
    <s v="Sri Lanka"/>
    <s v="Lower middle income"/>
    <s v="Loan"/>
    <s v="Investment loan"/>
    <s v="Public sector management"/>
    <n v="478.36"/>
    <m/>
    <m/>
    <s v="Adaptation"/>
    <n v="1.559491"/>
    <m/>
    <n v="1.559491"/>
    <m/>
    <m/>
    <s v="Climate Change Financing at ADB - 2022"/>
  </r>
  <r>
    <x v="0"/>
    <s v="Sovereign"/>
    <s v="Food Security and Livelihood Recovery Emergency Assistance Project"/>
    <s v="56175-001"/>
    <d v="2022-09-09T00:00:00"/>
    <x v="2"/>
    <s v="Sri Lanka"/>
    <s v="Lower middle income"/>
    <s v="Loan"/>
    <s v="Investment loan"/>
    <s v="Agriculture, natural resources and rural development"/>
    <m/>
    <m/>
    <m/>
    <s v="Adaptation"/>
    <n v="1.872862"/>
    <m/>
    <n v="1.872862"/>
    <m/>
    <m/>
    <s v="Climate Change Financing at ADB - 2022"/>
  </r>
  <r>
    <x v="0"/>
    <s v="Sovereign"/>
    <s v="Food Security and Livelihood Recovery Emergency Assistance Project"/>
    <s v="56175-001"/>
    <d v="2022-09-09T00:00:00"/>
    <x v="2"/>
    <s v="Sri Lanka"/>
    <s v="Lower middle income"/>
    <s v="Grant"/>
    <s v="Grant"/>
    <s v="Agriculture, natural resources and rural development"/>
    <m/>
    <m/>
    <m/>
    <s v="Adaptation"/>
    <n v="0.86432629999999999"/>
    <m/>
    <n v="0.86432629999999999"/>
    <m/>
    <m/>
    <s v="Climate Change Financing at ADB - 2022"/>
  </r>
  <r>
    <x v="0"/>
    <s v="Sovereign"/>
    <s v="Additional Financing for Dushanbe Water Supply and Sanitation Project"/>
    <s v="50347-003"/>
    <d v="2022-10-18T00:00:00"/>
    <x v="2"/>
    <s v="Tajikistan"/>
    <s v="Lower middle income"/>
    <s v="Grant"/>
    <s v="Grant"/>
    <s v="Water and other urban infrastructure and services"/>
    <n v="42.63"/>
    <m/>
    <m/>
    <s v="Dual-use"/>
    <n v="14.254"/>
    <n v="0.60399999999999998"/>
    <n v="13.65"/>
    <m/>
    <m/>
    <s v="Climate Change Financing at ADB - 2022"/>
  </r>
  <r>
    <x v="0"/>
    <s v="Sovereign"/>
    <s v="Finance Sector and Fiscal Management Improvement Program, Subprogram 2"/>
    <s v="51066-003"/>
    <d v="2022-12-15T00:00:00"/>
    <x v="2"/>
    <s v="Tajikistan"/>
    <s v="Lower middle income"/>
    <s v="Grant"/>
    <s v="Grant"/>
    <s v="Public sector management"/>
    <n v="50"/>
    <m/>
    <m/>
    <s v="Dual-use"/>
    <n v="3.27"/>
    <n v="2.23"/>
    <n v="1.04"/>
    <m/>
    <m/>
    <s v="Climate Change Financing at ADB - 2022"/>
  </r>
  <r>
    <x v="0"/>
    <s v="Sovereign"/>
    <s v="National Disaster Risk Management Project (Additional Financing)"/>
    <s v="52106-002"/>
    <d v="2022-12-30T00:00:00"/>
    <x v="2"/>
    <s v="Tajikistan"/>
    <s v="Lower middle income"/>
    <s v="Grant"/>
    <s v="Grant"/>
    <s v="Agriculture, natural resources and rural development"/>
    <n v="32"/>
    <m/>
    <m/>
    <s v="Dual-use"/>
    <n v="10.62"/>
    <n v="0.1"/>
    <n v="10.52"/>
    <m/>
    <m/>
    <s v="Climate Change Financing at ADB - 2022"/>
  </r>
  <r>
    <x v="0"/>
    <s v="Sovereign"/>
    <s v="Road Network Sustainability Project (Additional Financing)"/>
    <s v="54005-003"/>
    <d v="2022-11-04T00:00:00"/>
    <x v="2"/>
    <s v="Tajikistan"/>
    <s v="Lower middle income"/>
    <s v="Grant"/>
    <s v="Grant"/>
    <s v="Transport"/>
    <n v="52.47"/>
    <m/>
    <m/>
    <s v="Dual-use"/>
    <n v="2.2830000000000004"/>
    <n v="0.56000000000000005"/>
    <n v="1.7230000000000001"/>
    <m/>
    <m/>
    <s v="Climate Change Financing at ADB - 2022"/>
  </r>
  <r>
    <x v="0"/>
    <s v="Sovereign"/>
    <s v="Building Resilience with Active Countercyclical Expenditures Program"/>
    <s v="56147-001"/>
    <d v="2022-11-04T00:00:00"/>
    <x v="2"/>
    <s v="Tajikistan"/>
    <s v="Lower middle income"/>
    <s v="Grant"/>
    <s v="Grant"/>
    <s v="Public sector management"/>
    <n v="50.4"/>
    <m/>
    <m/>
    <s v="Adaptation"/>
    <n v="1"/>
    <m/>
    <n v="1"/>
    <m/>
    <m/>
    <s v="Climate Change Financing at ADB - 2022"/>
  </r>
  <r>
    <x v="0"/>
    <s v="Sovereign"/>
    <s v="Preparing the Building Resilience with Active Countercyclical Expenditures Program (attached TA to Building Resilience with Active Countercyclical Expenditures Program)"/>
    <s v="56147-001"/>
    <d v="2022-11-15T00:00:00"/>
    <x v="2"/>
    <s v="Tajikistan"/>
    <s v="Lower middle income"/>
    <s v="Technical assistance"/>
    <s v="Grant"/>
    <m/>
    <m/>
    <m/>
    <m/>
    <s v="Adaptation"/>
    <n v="0"/>
    <m/>
    <m/>
    <m/>
    <m/>
    <s v="Climate Change Financing at ADB - 2022"/>
  </r>
  <r>
    <x v="0"/>
    <s v="Nonsovereign"/>
    <s v="E Smart Bangkok Mass Rapid Transit Electric Ferries Project"/>
    <s v="53437-001"/>
    <d v="2022-04-27T00:00:00"/>
    <x v="2"/>
    <s v="Thailand"/>
    <s v="Upper middle income"/>
    <s v="Loan"/>
    <s v="Investment loan"/>
    <s v="Transport"/>
    <n v="32.700000000000003"/>
    <m/>
    <m/>
    <s v="Mitigation"/>
    <n v="4.7104542644320002"/>
    <n v="4.7104542644320002"/>
    <m/>
    <m/>
    <m/>
    <s v="Climate Change Financing at ADB - 2022"/>
  </r>
  <r>
    <x v="0"/>
    <s v="Nonsovereign"/>
    <s v="E Smart Bangkok Mass Rapid Transit Electric Ferries Project"/>
    <s v="53437-001"/>
    <d v="2022-04-27T00:00:00"/>
    <x v="2"/>
    <s v="Thailand"/>
    <s v="Upper middle income"/>
    <s v="Loan"/>
    <s v="Investment loan"/>
    <s v="Transport"/>
    <m/>
    <m/>
    <m/>
    <s v="Mitigation"/>
    <n v="3.6"/>
    <n v="3.6"/>
    <m/>
    <m/>
    <m/>
    <s v="Climate Change Financing at ADB - 2022"/>
  </r>
  <r>
    <x v="0"/>
    <s v="Sovereign"/>
    <s v="Strengthening the Bio-Circular-Green Economy"/>
    <s v="56159-001"/>
    <d v="2022-12-29T00:00:00"/>
    <x v="2"/>
    <s v="Thailand"/>
    <s v="Upper middle income"/>
    <s v="Technical assistance"/>
    <s v="Grant"/>
    <s v="Finance"/>
    <n v="1.333"/>
    <m/>
    <m/>
    <s v="Dual-use"/>
    <n v="0.35"/>
    <n v="0.25"/>
    <n v="0.1"/>
    <m/>
    <m/>
    <s v="Climate Change Financing at ADB - 2022"/>
  </r>
  <r>
    <x v="0"/>
    <s v="Sovereign"/>
    <s v="Strengthening the Bio-Circular-Green Economy"/>
    <s v="56159-001"/>
    <d v="2022-12-29T00:00:00"/>
    <x v="2"/>
    <s v="Thailand"/>
    <s v="Upper middle income"/>
    <s v="Technical assistance"/>
    <s v="Grant"/>
    <s v="Finance"/>
    <m/>
    <m/>
    <m/>
    <s v="Dual-use"/>
    <n v="0"/>
    <m/>
    <m/>
    <m/>
    <m/>
    <s v="Climate Change Financing at ADB - 2022"/>
  </r>
  <r>
    <x v="0"/>
    <s v="Sovereign"/>
    <s v="Strengthening the Bio-Circular-Green Economy"/>
    <s v="56159-001"/>
    <d v="2022-12-29T00:00:00"/>
    <x v="2"/>
    <s v="Thailand"/>
    <s v="Upper middle income"/>
    <s v="Technical assistance"/>
    <s v="Grant"/>
    <s v="Finance"/>
    <m/>
    <m/>
    <m/>
    <s v="Dual-use"/>
    <n v="0.35"/>
    <n v="0.25"/>
    <n v="0.1"/>
    <m/>
    <m/>
    <s v="Climate Change Financing at ADB - 2022"/>
  </r>
  <r>
    <x v="0"/>
    <s v="Sovereign"/>
    <s v="Dili West Water Supply Project"/>
    <s v="54429-001"/>
    <d v="2022-10-25T00:00:00"/>
    <x v="2"/>
    <s v="Timor-Leste"/>
    <s v="Lower middle income"/>
    <s v="Loan"/>
    <s v="Investment loan"/>
    <s v="Water and other urban infrastructure and services"/>
    <n v="155"/>
    <m/>
    <m/>
    <s v="Dual-use"/>
    <n v="19.9635"/>
    <n v="0.24099999999999999"/>
    <n v="19.7225"/>
    <m/>
    <m/>
    <s v="Climate Change Financing at ADB - 2022"/>
  </r>
  <r>
    <x v="0"/>
    <s v="Sovereign"/>
    <s v="Dili West Water Supply Project"/>
    <s v="54429-001"/>
    <d v="2022-10-25T00:00:00"/>
    <x v="2"/>
    <s v="Timor-Leste"/>
    <s v="Lower middle income"/>
    <s v="Loan"/>
    <s v="Investment loan"/>
    <s v="Water and other urban infrastructure and services"/>
    <m/>
    <m/>
    <m/>
    <s v="Dual-use"/>
    <n v="19.7225"/>
    <m/>
    <n v="19.7225"/>
    <m/>
    <m/>
    <s v="Climate Change Financing at ADB - 2022"/>
  </r>
  <r>
    <x v="0"/>
    <s v="Sovereign"/>
    <s v="Pacific Renewable Energy Investment Facility: Nuku’alofa Network Upgrade Project"/>
    <s v="49450-036"/>
    <d v="2022-12-08T00:00:00"/>
    <x v="2"/>
    <s v="Tonga"/>
    <s v="Upper middle income"/>
    <s v="Grant"/>
    <s v="Grant"/>
    <s v="Energy"/>
    <n v="8.6999999999999993"/>
    <m/>
    <m/>
    <s v="Dual-use"/>
    <n v="2.3000000000000003"/>
    <n v="0.18"/>
    <n v="2.12"/>
    <m/>
    <m/>
    <s v="Climate Change Financing at ADB - 2022"/>
  </r>
  <r>
    <x v="0"/>
    <s v="Sovereign"/>
    <s v="Developing the Central Asia Regional Economic Cooperation Water Pillar"/>
    <s v="54103-001"/>
    <d v="2022-06-03T00:00:00"/>
    <x v="2"/>
    <s v="Turkmenistan; Regional; Kazakhstan; Kyrgyz Republic; Tajikistan; Uzbekistan"/>
    <s v="Regional"/>
    <s v="Technical assistance"/>
    <s v="Grant"/>
    <s v="Agriculture, natural resources and rural development"/>
    <m/>
    <m/>
    <m/>
    <s v="Adaptation"/>
    <n v="0.315"/>
    <m/>
    <n v="0.315"/>
    <m/>
    <m/>
    <s v="Climate Change Financing at ADB - 2022"/>
  </r>
  <r>
    <x v="0"/>
    <s v="Sovereign"/>
    <s v="Developing the Central Asia Regional Economic Cooperation Water Pillar"/>
    <s v="54103-001"/>
    <d v="2022-12-27T00:00:00"/>
    <x v="2"/>
    <s v="Turkmenistan; Regional; Kazakhstan; Kyrgyz Republic; Tajikistan; Uzbekistan"/>
    <s v="Regional"/>
    <s v="Technical assistance"/>
    <s v="Grant"/>
    <s v="Agriculture, natural resources and rural development"/>
    <n v="0.41499999999999998"/>
    <m/>
    <m/>
    <s v="Adaptation"/>
    <n v="0.1"/>
    <m/>
    <n v="0.1"/>
    <m/>
    <m/>
    <s v="Climate Change Financing at ADB - 2022"/>
  </r>
  <r>
    <x v="0"/>
    <s v="Sovereign"/>
    <s v="Strengthening Domestic Shipping Project"/>
    <s v="54463-001"/>
    <d v="2022-10-03T00:00:00"/>
    <x v="2"/>
    <s v="Tuvalu"/>
    <s v="Upper middle income"/>
    <s v="Grant"/>
    <s v="Grant"/>
    <s v="Transport"/>
    <n v="33"/>
    <m/>
    <m/>
    <s v="Dual-use"/>
    <n v="9.25"/>
    <n v="7.1"/>
    <n v="2.15"/>
    <m/>
    <m/>
    <s v="Climate Change Financing at ADB - 2022"/>
  </r>
  <r>
    <x v="0"/>
    <s v="Sovereign"/>
    <s v="Mortgage Market Sector Development Program (Additional Financing)"/>
    <s v="51348-005"/>
    <d v="2022-11-14T00:00:00"/>
    <x v="2"/>
    <s v="Uzbekistan"/>
    <s v="Lower middle income"/>
    <s v="Loan"/>
    <s v="Investment loan"/>
    <s v="Finance"/>
    <n v="150"/>
    <m/>
    <m/>
    <s v="Mitigation"/>
    <n v="7"/>
    <n v="7"/>
    <m/>
    <m/>
    <m/>
    <s v="Climate Change Financing at ADB - 2022"/>
  </r>
  <r>
    <x v="0"/>
    <s v="Sovereign"/>
    <s v="National Water Resources Management and Irrigation Strategy Implementation (attached TA to Climate Adaptive Water Resources Management in the Aral Sea Basin Sector Project)"/>
    <s v="53120-001"/>
    <d v="2022-09-29T00:00:00"/>
    <x v="2"/>
    <s v="Uzbekistan"/>
    <s v="Lower middle income"/>
    <s v="Technical assistance"/>
    <s v="Grant"/>
    <m/>
    <m/>
    <m/>
    <m/>
    <s v="Adaptation"/>
    <n v="0"/>
    <m/>
    <m/>
    <m/>
    <m/>
    <s v="Climate Change Financing at ADB - 2022"/>
  </r>
  <r>
    <x v="0"/>
    <s v="Sovereign"/>
    <s v="Climate Adaptive Water Resources Management in the Aral Sea Basin Sector Project"/>
    <s v="53120-001"/>
    <d v="2022-11-03T00:00:00"/>
    <x v="2"/>
    <s v="Uzbekistan"/>
    <s v="Lower middle income"/>
    <s v="Loan"/>
    <s v="Investment loan"/>
    <s v="Agriculture, natural resources and rural development"/>
    <n v="195.65"/>
    <m/>
    <m/>
    <s v="Adaptation"/>
    <n v="51"/>
    <m/>
    <n v="51"/>
    <m/>
    <m/>
    <s v="Climate Change Financing at ADB - 2022"/>
  </r>
  <r>
    <x v="0"/>
    <s v="Sovereign"/>
    <s v="Climate Adaptive Water Resources Management in the Aral Sea Basin Sector Project"/>
    <s v="53120-001"/>
    <d v="2022-11-03T00:00:00"/>
    <x v="2"/>
    <s v="Uzbekistan"/>
    <s v="Lower middle income"/>
    <s v="Grant"/>
    <s v="Grant"/>
    <s v="Agriculture, natural resources and rural development"/>
    <m/>
    <m/>
    <m/>
    <s v="Adaptation"/>
    <n v="3"/>
    <m/>
    <n v="3"/>
    <m/>
    <m/>
    <s v="Climate Change Financing at ADB - 2022"/>
  </r>
  <r>
    <x v="0"/>
    <s v="Sovereign"/>
    <s v="Climate Adaptive Water Resources Management in the Aral Sea Basin Sector Project"/>
    <s v="53120-001"/>
    <d v="2022-11-03T00:00:00"/>
    <x v="2"/>
    <s v="Uzbekistan"/>
    <s v="Lower middle income"/>
    <s v="Grant"/>
    <s v="Grant"/>
    <s v="Agriculture, natural resources and rural development"/>
    <m/>
    <m/>
    <m/>
    <s v="Adaptation"/>
    <n v="0.3"/>
    <m/>
    <n v="0.3"/>
    <m/>
    <m/>
    <s v="Climate Change Financing at ADB - 2022"/>
  </r>
  <r>
    <x v="0"/>
    <s v="Sovereign"/>
    <s v="Preparing the Climate Adaptive Water Resources Management in the Aral Sea Basin Project"/>
    <s v="53120-002"/>
    <d v="2022-04-22T00:00:00"/>
    <x v="2"/>
    <s v="Uzbekistan"/>
    <s v="Lower middle income"/>
    <s v="Technical assistance"/>
    <s v="Grant"/>
    <s v="Agriculture, natural resources and rural development"/>
    <n v="0.3"/>
    <m/>
    <m/>
    <s v="Adaptation"/>
    <n v="0.3"/>
    <m/>
    <n v="0.3"/>
    <m/>
    <m/>
    <s v="Climate Change Financing at ADB - 2022"/>
  </r>
  <r>
    <x v="0"/>
    <s v="Sovereign"/>
    <s v="Preparing and Implementing Gender-Inclusive Projects in Central and West Asia Subproject 7: Promoting Growth of Women's Enterprises in the Surkhandarya Region (attached TA to the National Road Development Project)"/>
    <s v="53312-001"/>
    <d v="2022-02-22T00:00:00"/>
    <x v="2"/>
    <s v="Uzbekistan"/>
    <s v="Lower middle income"/>
    <s v="Technical assistance"/>
    <s v="Grant"/>
    <s v="Transport"/>
    <m/>
    <m/>
    <m/>
    <s v="Dual-use"/>
    <n v="0"/>
    <m/>
    <m/>
    <m/>
    <m/>
    <s v="Climate Change Financing at ADB - 2022"/>
  </r>
  <r>
    <x v="0"/>
    <s v="Sovereign"/>
    <s v="National Road Development Project"/>
    <s v="53312-001"/>
    <d v="2022-03-25T00:00:00"/>
    <x v="2"/>
    <s v="Uzbekistan"/>
    <s v="Lower middle income"/>
    <s v="Loan"/>
    <s v="Investment loan"/>
    <s v="Transport"/>
    <n v="337.08"/>
    <m/>
    <m/>
    <s v="Dual-use"/>
    <n v="17.760000000000002"/>
    <n v="0.76800000000000002"/>
    <n v="16.992000000000001"/>
    <m/>
    <m/>
    <s v="Climate Change Financing at ADB - 2022"/>
  </r>
  <r>
    <x v="0"/>
    <s v="Sovereign"/>
    <s v="Zarafshan Wind Power Project"/>
    <s v="55248-001"/>
    <d v="2022-08-31T00:00:00"/>
    <x v="2"/>
    <s v="Uzbekistan"/>
    <s v="Lower middle income"/>
    <s v="Credit Enhancement"/>
    <s v="Guarantee"/>
    <s v="Energy"/>
    <n v="20"/>
    <m/>
    <m/>
    <s v="Mitigation"/>
    <n v="19.463000000000001"/>
    <n v="19.463000000000001"/>
    <m/>
    <m/>
    <m/>
    <s v="Climate Change Financing at ADB - 2022"/>
  </r>
  <r>
    <x v="0"/>
    <s v="Nonsovereign"/>
    <s v="Zarafshan Wind Power Project"/>
    <s v="55248-002"/>
    <d v="2022-09-02T00:00:00"/>
    <x v="2"/>
    <s v="Uzbekistan"/>
    <s v="Lower middle income"/>
    <s v="Loan"/>
    <s v="Investment loan"/>
    <s v="Energy"/>
    <n v="560.29999999999995"/>
    <m/>
    <m/>
    <s v="Mitigation"/>
    <n v="42"/>
    <n v="42"/>
    <m/>
    <m/>
    <m/>
    <s v="Climate Change Financing at ADB - 2022"/>
  </r>
  <r>
    <x v="0"/>
    <s v="Nonsovereign"/>
    <s v="Zarafshan Wind Power Project"/>
    <s v="55248-002"/>
    <d v="2022-09-08T00:00:00"/>
    <x v="2"/>
    <s v="Uzbekistan"/>
    <s v="Lower middle income"/>
    <s v="Loan"/>
    <s v="Investment loan"/>
    <s v="Energy"/>
    <m/>
    <m/>
    <m/>
    <s v="Mitigation"/>
    <n v="10"/>
    <n v="10"/>
    <m/>
    <m/>
    <m/>
    <s v="Climate Change Financing at ADB - 2022"/>
  </r>
  <r>
    <x v="0"/>
    <s v="Sovereign"/>
    <s v="Greater Port Vila Urban Resilience Project - Additional Financing"/>
    <s v="52031-002"/>
    <d v="2022-04-08T00:00:00"/>
    <x v="2"/>
    <s v="Vanuatu"/>
    <s v="Lower middle income"/>
    <s v="Grant"/>
    <s v="Grant"/>
    <s v="Water and other urban infrastructure and services"/>
    <n v="4.3935779999999998"/>
    <m/>
    <m/>
    <s v="Adaptation"/>
    <n v="2.2935780000000001"/>
    <m/>
    <n v="2.2935780000000001"/>
    <m/>
    <m/>
    <s v="Climate Change Financing at ADB - 2022"/>
  </r>
  <r>
    <x v="0"/>
    <s v="Sovereign"/>
    <s v="Greater Port Vila Urban Resilience Project - Additional Financing"/>
    <s v="52031-002"/>
    <d v="2022-04-08T00:00:00"/>
    <x v="2"/>
    <s v="Vanuatu"/>
    <s v="Lower middle income"/>
    <s v="Grant"/>
    <s v="Grant"/>
    <s v="Water and other urban infrastructure and services"/>
    <m/>
    <m/>
    <m/>
    <s v="Adaptation"/>
    <n v="0.7"/>
    <m/>
    <n v="0.7"/>
    <m/>
    <m/>
    <s v="Climate Change Financing at ADB - 2022"/>
  </r>
  <r>
    <x v="0"/>
    <s v="Nonsovereign"/>
    <s v="AC Energy Wind Power Project"/>
    <s v="53206-001"/>
    <d v="2022-12-20T00:00:00"/>
    <x v="2"/>
    <s v="Viet Nam"/>
    <s v="Lower middle income"/>
    <s v="Loan"/>
    <s v="Investment loan"/>
    <s v="Energy"/>
    <n v="152"/>
    <m/>
    <m/>
    <s v="Mitigation"/>
    <n v="25"/>
    <n v="25"/>
    <m/>
    <m/>
    <m/>
    <s v="Climate Change Financing at ADB - 2022"/>
  </r>
  <r>
    <x v="0"/>
    <s v="Nonsovereign"/>
    <s v="AC Energy Wind Power Project"/>
    <s v="53206-001"/>
    <d v="2022-12-20T00:00:00"/>
    <x v="2"/>
    <s v="Viet Nam"/>
    <s v="Lower middle income"/>
    <s v="Grant"/>
    <s v="Grant"/>
    <s v="Energy"/>
    <m/>
    <m/>
    <m/>
    <s v="Mitigation"/>
    <n v="5"/>
    <n v="5"/>
    <m/>
    <m/>
    <m/>
    <s v="Climate Change Financing at ADB - 2022"/>
  </r>
  <r>
    <x v="0"/>
    <s v="Sovereign"/>
    <s v="Unlocking the Potential for Climate Change- and Disaster-Resilient Multisector Provincial Projects"/>
    <s v="54328-001"/>
    <d v="2022-09-08T00:00:00"/>
    <x v="2"/>
    <s v="Viet Nam"/>
    <s v="Lower middle income"/>
    <s v="Technical assistance"/>
    <s v="Grant"/>
    <s v="Water and other urban infrastructure and services"/>
    <m/>
    <m/>
    <m/>
    <s v="Adaptation"/>
    <n v="1"/>
    <m/>
    <n v="1"/>
    <m/>
    <m/>
    <s v="Climate Change Financing at ADB - 2022"/>
  </r>
  <r>
    <x v="0"/>
    <s v="Sovereign"/>
    <s v="Public-Private Partnerships, Private Sector Development, and State-Owned Enterprise Reform"/>
    <s v="54445-001"/>
    <d v="2022-04-06T00:00:00"/>
    <x v="2"/>
    <s v="Viet Nam"/>
    <s v="Lower middle income"/>
    <s v="Technical assistance"/>
    <s v="Grant"/>
    <s v="Industry and trade"/>
    <n v="6.6"/>
    <m/>
    <m/>
    <s v="Dual-use"/>
    <n v="0.67800000000000005"/>
    <n v="0.215"/>
    <n v="0.46300000000000002"/>
    <m/>
    <m/>
    <s v="Climate Change Financing at ADB - 2022"/>
  </r>
  <r>
    <x v="0"/>
    <s v="Sovereign"/>
    <s v="Public-Private Partnerships, Private Sector Development, and State-Owned Enterprise Reform"/>
    <s v="54445-001"/>
    <d v="2022-04-06T00:00:00"/>
    <x v="2"/>
    <s v="Viet Nam"/>
    <s v="Lower middle income"/>
    <s v="Technical assistance"/>
    <s v="Grant"/>
    <s v="Public sector management"/>
    <m/>
    <m/>
    <m/>
    <s v="Dual-use"/>
    <n v="0.13"/>
    <n v="0.13"/>
    <m/>
    <m/>
    <m/>
    <s v="Climate Change Financing at ADB - 2022"/>
  </r>
  <r>
    <x v="0"/>
    <s v="Sovereign"/>
    <s v="Public-Private Partnerships, Private Sector Development, and State-Owned Enterprise Reform"/>
    <s v="54445-001"/>
    <d v="2022-06-08T00:00:00"/>
    <x v="2"/>
    <s v="Viet Nam"/>
    <s v="Lower middle income"/>
    <s v="Technical assistance"/>
    <s v="Grant"/>
    <m/>
    <m/>
    <m/>
    <m/>
    <s v="Dual-use"/>
    <n v="0"/>
    <m/>
    <m/>
    <m/>
    <m/>
    <s v="Climate Change Financing at ADB - 2022"/>
  </r>
  <r>
    <x v="0"/>
    <s v="Nonsovereign"/>
    <s v="VinFast Electric Mobility Green Loan Project"/>
    <s v="55327-001"/>
    <d v="2022-10-21T00:00:00"/>
    <x v="2"/>
    <s v="Viet Nam"/>
    <s v="Lower middle income"/>
    <s v="Loan"/>
    <s v="Investment loan"/>
    <s v="Transport"/>
    <n v="243.95"/>
    <m/>
    <m/>
    <s v="Mitigation"/>
    <n v="20"/>
    <n v="20"/>
    <m/>
    <m/>
    <m/>
    <s v="Climate Change Financing at ADB - 2022"/>
  </r>
  <r>
    <x v="0"/>
    <s v="Nonsovereign"/>
    <s v="VinFast Electric Mobility Green Loan Project"/>
    <s v="55327-001"/>
    <d v="2022-10-21T00:00:00"/>
    <x v="2"/>
    <s v="Viet Nam"/>
    <s v="Lower middle income"/>
    <s v="Loan"/>
    <s v="Investment loan"/>
    <s v="Transport"/>
    <m/>
    <m/>
    <m/>
    <s v="Mitigation"/>
    <n v="20"/>
    <n v="20"/>
    <m/>
    <m/>
    <m/>
    <s v="Climate Change Financing at ADB - 2022"/>
  </r>
  <r>
    <x v="0"/>
    <s v="Nonsovereign"/>
    <s v="VinFast Electric Mobility Green Loan Project"/>
    <s v="55327-001"/>
    <d v="2022-10-21T00:00:00"/>
    <x v="2"/>
    <s v="Viet Nam"/>
    <s v="Lower middle income"/>
    <s v="Loan"/>
    <s v="Investment loan"/>
    <s v="Transport"/>
    <m/>
    <m/>
    <m/>
    <s v="Mitigation"/>
    <n v="5"/>
    <n v="5"/>
    <m/>
    <m/>
    <m/>
    <s v="Climate Change Financing at ADB - 2022"/>
  </r>
  <r>
    <x v="0"/>
    <s v="Nonsovereign"/>
    <s v="VinFast Electric Mobility Green Loan Project"/>
    <s v="55327-001"/>
    <d v="2022-10-21T00:00:00"/>
    <x v="2"/>
    <s v="Viet Nam"/>
    <s v="Lower middle income"/>
    <s v="Grant"/>
    <s v="Grant"/>
    <s v="Transport"/>
    <m/>
    <m/>
    <m/>
    <s v="Mitigation"/>
    <n v="3"/>
    <n v="3"/>
    <m/>
    <m/>
    <m/>
    <s v="Climate Change Financing at ADB - 2022"/>
  </r>
  <r>
    <x v="0"/>
    <s v="Nonsovereign"/>
    <s v="VinFast Trading and Production Joint Stock Company: Mainstreaming Electric Vehicles to Reduce Greenhouse Gas Emissions"/>
    <s v="55327-002"/>
    <d v="2022-10-10T00:00:00"/>
    <x v="2"/>
    <s v="Viet Nam"/>
    <s v="Lower middle income"/>
    <s v="Technical assistance"/>
    <s v="Grant"/>
    <s v="Transport"/>
    <n v="0.95"/>
    <m/>
    <m/>
    <s v="Dual-use"/>
    <n v="0.75"/>
    <n v="0.4"/>
    <n v="0.35"/>
    <m/>
    <m/>
    <s v="Climate Change Financing at ADB - 2022"/>
  </r>
  <r>
    <x v="0"/>
    <s v="Nonsovereign"/>
    <s v="VinFast Trading and Production Joint Stock Company: Mainstreaming Electric Vehicles to Reduce Greenhouse Gas Emissions"/>
    <s v="55327-002"/>
    <d v="2022-10-10T00:00:00"/>
    <x v="2"/>
    <s v="Viet Nam"/>
    <s v="Lower middle income"/>
    <s v="Technical assistance"/>
    <s v="Grant"/>
    <s v="Transport"/>
    <m/>
    <m/>
    <m/>
    <s v="Dual-use"/>
    <n v="0.2"/>
    <n v="0.1"/>
    <n v="0.1"/>
    <m/>
    <m/>
    <s v="Climate Change Financing at ADB - 2022"/>
  </r>
  <r>
    <x v="0"/>
    <s v="Nonsovereign"/>
    <s v="Binh Duong Waste Management and Energy Efficiency Project"/>
    <s v="56118-001"/>
    <d v="2022-12-09T00:00:00"/>
    <x v="2"/>
    <s v="Viet Nam"/>
    <s v="Lower middle income"/>
    <s v="Loan"/>
    <s v="Investment loan"/>
    <s v="Energy"/>
    <n v="32.9"/>
    <m/>
    <m/>
    <s v="Mitigation"/>
    <n v="7"/>
    <n v="7"/>
    <m/>
    <m/>
    <m/>
    <s v="Climate Change Financing at ADB - 2022"/>
  </r>
  <r>
    <x v="0"/>
    <s v="Nonsovereign"/>
    <s v="Binh Duong Waste Management and Energy Efficiency Project"/>
    <s v="56118-001"/>
    <d v="2022-12-09T00:00:00"/>
    <x v="2"/>
    <s v="Viet Nam"/>
    <s v="Lower middle income"/>
    <s v="Loan"/>
    <s v="Investment loan"/>
    <s v="Energy"/>
    <m/>
    <m/>
    <m/>
    <s v="Mitigation"/>
    <n v="6"/>
    <n v="6"/>
    <m/>
    <m/>
    <m/>
    <s v="Climate Change Financing at ADB - 2022"/>
  </r>
  <r>
    <x v="0"/>
    <s v="Sovereign"/>
    <s v="Paris Agreement Alignment of Mekong Delta Region Master Plan Transport Projects"/>
    <s v="56249-001"/>
    <d v="2022-12-08T00:00:00"/>
    <x v="2"/>
    <s v="Viet Nam"/>
    <s v="Lower middle income"/>
    <s v="Technical assistance"/>
    <s v="Grant"/>
    <s v="Transport"/>
    <n v="0.2"/>
    <m/>
    <m/>
    <s v="Dual-use"/>
    <n v="0.2"/>
    <n v="0.1"/>
    <n v="0.1"/>
    <m/>
    <m/>
    <s v="Climate Change Financing at ADB - 2022"/>
  </r>
  <r>
    <x v="0"/>
    <s v="Sovereign"/>
    <s v="Preparing Sustainable Energy Projects in Central Asia"/>
    <s v="53222-001"/>
    <d v="2023-04-07T00:00:00"/>
    <x v="1"/>
    <s v="Regional (Central and West Asia)"/>
    <s v="Regional"/>
    <s v="Technical assistance"/>
    <s v="Grant"/>
    <s v="Energy"/>
    <n v="4.9749999999999996"/>
    <m/>
    <m/>
    <s v="Mitigation"/>
    <n v="1"/>
    <n v="1"/>
    <m/>
    <m/>
    <m/>
    <s v="Climate Change Financing at ADB - 2023"/>
  </r>
  <r>
    <x v="0"/>
    <s v="Sovereign"/>
    <s v="Preparing Sustainable Energy Projects in Central Asia"/>
    <s v="53222-001"/>
    <d v="2023-07-17T00:00:00"/>
    <x v="1"/>
    <s v="Regional (Central and West Asia)"/>
    <s v="Regional"/>
    <s v="Technical assistance"/>
    <s v="Grant"/>
    <s v="Energy"/>
    <m/>
    <m/>
    <m/>
    <s v="Mitigation"/>
    <n v="0.5"/>
    <n v="0.5"/>
    <m/>
    <m/>
    <m/>
    <s v="Climate Change Financing at ADB - 2023"/>
  </r>
  <r>
    <x v="0"/>
    <s v="Sovereign"/>
    <s v="Delivering a Climate Change Strategy for Central and West Asia"/>
    <s v="56025-001"/>
    <d v="2023-05-12T00:00:00"/>
    <x v="1"/>
    <s v="Regional (Central and West Asia)"/>
    <s v="Regional"/>
    <s v="Technical assistance"/>
    <s v="Grant"/>
    <s v="Public sector management"/>
    <n v="1"/>
    <m/>
    <m/>
    <s v="Dual-use"/>
    <n v="0.1"/>
    <n v="0.05"/>
    <n v="0.05"/>
    <m/>
    <m/>
    <s v="Climate Change Financing at ADB - 2023"/>
  </r>
  <r>
    <x v="0"/>
    <s v="Sovereign"/>
    <s v="Delivering a Climate Change Strategy for Central and West Asia"/>
    <s v="56025-001"/>
    <d v="2023-05-12T00:00:00"/>
    <x v="1"/>
    <s v="Regional (Central and West Asia)"/>
    <s v="Regional"/>
    <s v="Technical assistance"/>
    <s v="Grant"/>
    <s v="Water and other urban infrastructure and services"/>
    <m/>
    <m/>
    <m/>
    <s v="Dual-use"/>
    <n v="0.1"/>
    <n v="0.05"/>
    <n v="0.05"/>
    <m/>
    <m/>
    <s v="Climate Change Financing at ADB - 2023"/>
  </r>
  <r>
    <x v="0"/>
    <s v="Sovereign"/>
    <s v="Delivering a Climate Change Strategy for Central and West Asia"/>
    <s v="56025-001"/>
    <d v="2023-05-12T00:00:00"/>
    <x v="1"/>
    <s v="Regional (Central and West Asia)"/>
    <s v="Regional"/>
    <s v="Technical assistance"/>
    <s v="Grant"/>
    <s v="Health"/>
    <m/>
    <m/>
    <m/>
    <s v="Dual-use"/>
    <n v="0.1"/>
    <n v="0.05"/>
    <n v="0.05"/>
    <m/>
    <m/>
    <s v="Climate Change Financing at ADB - 2023"/>
  </r>
  <r>
    <x v="0"/>
    <s v="Sovereign"/>
    <s v="Delivering a Climate Change Strategy for Central and West Asia"/>
    <s v="56025-001"/>
    <d v="2023-05-12T00:00:00"/>
    <x v="1"/>
    <s v="Regional (Central and West Asia)"/>
    <s v="Regional"/>
    <s v="Technical assistance"/>
    <s v="Grant"/>
    <s v="Education"/>
    <m/>
    <m/>
    <m/>
    <s v="Dual-use"/>
    <n v="0.1"/>
    <n v="0.05"/>
    <n v="0.05"/>
    <m/>
    <m/>
    <s v="Climate Change Financing at ADB - 2023"/>
  </r>
  <r>
    <x v="0"/>
    <s v="Sovereign"/>
    <s v="Delivering a Climate Change Strategy for Central and West Asia"/>
    <s v="56025-001"/>
    <d v="2023-05-12T00:00:00"/>
    <x v="1"/>
    <s v="Regional (Central and West Asia)"/>
    <s v="Regional"/>
    <s v="Technical assistance"/>
    <s v="Grant"/>
    <s v="Transport"/>
    <m/>
    <m/>
    <m/>
    <s v="Dual-use"/>
    <n v="0.1"/>
    <n v="0.05"/>
    <n v="0.05"/>
    <m/>
    <m/>
    <s v="Climate Change Financing at ADB - 2023"/>
  </r>
  <r>
    <x v="0"/>
    <s v="Sovereign"/>
    <s v="Delivering a Climate Change Strategy for Central and West Asia"/>
    <s v="56025-001"/>
    <d v="2023-05-12T00:00:00"/>
    <x v="1"/>
    <s v="Regional (Central and West Asia)"/>
    <s v="Regional"/>
    <s v="Technical assistance"/>
    <s v="Grant"/>
    <s v="Energy"/>
    <m/>
    <m/>
    <m/>
    <s v="Dual-use"/>
    <n v="0.1"/>
    <n v="0.05"/>
    <n v="0.05"/>
    <m/>
    <m/>
    <s v="Climate Change Financing at ADB - 2023"/>
  </r>
  <r>
    <x v="0"/>
    <s v="Sovereign"/>
    <s v="Delivering a Climate Change Strategy for Central and West Asia"/>
    <s v="56025-001"/>
    <d v="2023-05-12T00:00:00"/>
    <x v="1"/>
    <s v="Regional (Central and West Asia)"/>
    <s v="Regional"/>
    <s v="Technical assistance"/>
    <s v="Grant"/>
    <s v="Agriculture, natural resources and rural development"/>
    <m/>
    <m/>
    <m/>
    <s v="Dual-use"/>
    <n v="0.4"/>
    <n v="0.2"/>
    <n v="0.2"/>
    <m/>
    <m/>
    <s v="Climate Change Financing at ADB - 2023"/>
  </r>
  <r>
    <x v="0"/>
    <s v="Sovereign"/>
    <s v="Supporting Regional Actions to Address Climate Change under the Central Asia Regional Economic Cooperation Program"/>
    <s v="56342-001"/>
    <d v="2023-09-05T00:00:00"/>
    <x v="1"/>
    <s v="Regional (Central and West Asia)"/>
    <s v="Regional"/>
    <s v="Technical assistance"/>
    <s v="Grant"/>
    <s v="Agriculture, natural resources and rural development"/>
    <n v="0.75"/>
    <m/>
    <m/>
    <s v="Dual-use"/>
    <n v="0.75"/>
    <n v="0.375"/>
    <n v="0.375"/>
    <m/>
    <m/>
    <s v="Climate Change Financing at ADB - 2023"/>
  </r>
  <r>
    <x v="0"/>
    <s v="Sovereign"/>
    <s v="GREEN (Growth, Resilience, Energy Efficiency, and Nature-Based) Solutions for Livable Cities"/>
    <s v="57040-001"/>
    <d v="2023-12-06T00:00:00"/>
    <x v="1"/>
    <s v="Regional (Central and West Asia)"/>
    <s v="Regional"/>
    <s v="Technical assistance"/>
    <s v="Grant"/>
    <s v="Water and other urban infrastructure and services"/>
    <n v="4.5"/>
    <m/>
    <m/>
    <s v="Dual-use"/>
    <n v="0.56000000000000005"/>
    <n v="0.1"/>
    <n v="0.46"/>
    <m/>
    <m/>
    <s v="Climate Change Financing at ADB - 2023"/>
  </r>
  <r>
    <x v="0"/>
    <s v="Sovereign"/>
    <s v="GREEN (Growth, Resilience, Energy Efficiency, and Nature-Based) Solutions for Livable Cities"/>
    <s v="57040-001"/>
    <d v="2023-12-06T00:00:00"/>
    <x v="1"/>
    <s v="Regional (Central and West Asia)"/>
    <s v="Regional"/>
    <s v="Technical assistance"/>
    <s v="Grant"/>
    <s v="Energy"/>
    <m/>
    <m/>
    <m/>
    <s v="Dual-use"/>
    <n v="0.05"/>
    <n v="0.05"/>
    <m/>
    <m/>
    <m/>
    <s v="Climate Change Financing at ADB - 2023"/>
  </r>
  <r>
    <x v="0"/>
    <s v="Sovereign"/>
    <s v="Leveraging the Private Sector to Deliver Inclusive, Affordable, and Climate-Resilient Housing in Central and West Asia"/>
    <s v="57043-001"/>
    <d v="2023-12-22T00:00:00"/>
    <x v="1"/>
    <s v="Regional (Central and West Asia)"/>
    <s v="Regional"/>
    <s v="Technical assistance"/>
    <s v="Grant"/>
    <s v="Water and other urban infrastructure and services"/>
    <n v="0.5"/>
    <m/>
    <m/>
    <s v="Adaptation"/>
    <n v="0.5"/>
    <m/>
    <n v="0.5"/>
    <m/>
    <m/>
    <s v="Climate Change Financing at ADB - 2023"/>
  </r>
  <r>
    <x v="0"/>
    <s v="Sovereign"/>
    <s v="Achieving Climate Change Objectives through Public Financial Management Reforms"/>
    <s v="57091-001"/>
    <d v="2023-10-18T00:00:00"/>
    <x v="1"/>
    <s v="Regional (Central and West Asia)"/>
    <s v="Regional"/>
    <s v="Technical assistance cofinancing"/>
    <s v="Grant"/>
    <s v="Public sector management"/>
    <n v="0.5"/>
    <m/>
    <m/>
    <s v="Dual-use"/>
    <n v="0.5"/>
    <n v="0.25"/>
    <n v="0.25"/>
    <m/>
    <m/>
    <s v="Climate Change Financing at ADB - 2023"/>
  </r>
  <r>
    <x v="0"/>
    <s v="Sovereign"/>
    <s v="Supporting Climate Adaptation through Green Fiscal and Public Financial Management (PFM) Reforms"/>
    <s v="CCFADC00062"/>
    <d v="2023-03-10T00:00:00"/>
    <x v="1"/>
    <s v="Regional (Central and West Asia)"/>
    <s v="Regional"/>
    <s v="Other"/>
    <s v="Other instruments"/>
    <s v="Public sector management"/>
    <n v="0.17499999999999999"/>
    <m/>
    <m/>
    <s v="Adaptation"/>
    <n v="0.17499999999999999"/>
    <m/>
    <n v="0.17499999999999999"/>
    <m/>
    <m/>
    <s v="Climate Change Financing at ADB - 2023"/>
  </r>
  <r>
    <x v="0"/>
    <s v="Sovereign"/>
    <s v="Leveraging Trade to Address Climate Change in Asia and the Pacific"/>
    <s v="57144-001"/>
    <d v="2023-07-31T00:00:00"/>
    <x v="1"/>
    <s v="Regional (East Asia)"/>
    <s v="Regional"/>
    <s v="Technical assistance"/>
    <s v="Grant"/>
    <s v="Industry and trade"/>
    <n v="0.22500000000000001"/>
    <m/>
    <m/>
    <s v="Mitigation"/>
    <n v="0.22500000000000001"/>
    <n v="0.22500000000000001"/>
    <m/>
    <m/>
    <m/>
    <s v="Climate Change Financing at ADB - 2023"/>
  </r>
  <r>
    <x v="0"/>
    <s v="Sovereign"/>
    <s v="Regional Initiative on Accelerated Energy Transition for the Pacific Small Island Developing States"/>
    <s v="56329-001"/>
    <d v="2023-09-27T00:00:00"/>
    <x v="1"/>
    <s v="Regional (Pacific)"/>
    <s v="Regional"/>
    <s v="Technical assistance"/>
    <s v="Grant"/>
    <s v="Energy"/>
    <n v="1"/>
    <m/>
    <m/>
    <s v="Adaptation"/>
    <n v="0.5"/>
    <m/>
    <n v="0.5"/>
    <m/>
    <m/>
    <s v="Climate Change Financing at ADB - 2023"/>
  </r>
  <r>
    <x v="0"/>
    <s v="Sovereign"/>
    <s v="Regional Initiative on Accelerated Energy Transition for the Pacific Small Island Developing States"/>
    <s v="56329-001"/>
    <d v="2023-09-27T00:00:00"/>
    <x v="1"/>
    <s v="Regional (Pacific)"/>
    <s v="Regional"/>
    <s v="Technical assistance"/>
    <s v="Grant"/>
    <s v="Finance"/>
    <m/>
    <m/>
    <m/>
    <s v="Adaptation"/>
    <n v="0.5"/>
    <m/>
    <n v="0.5"/>
    <m/>
    <m/>
    <s v="Climate Change Financing at ADB - 2023"/>
  </r>
  <r>
    <x v="0"/>
    <s v="Sovereign"/>
    <s v="Strengthening Resilient and Sustainable Urban and Water Service Delivery in the Pacific"/>
    <s v="57034-001"/>
    <d v="2023-12-20T00:00:00"/>
    <x v="1"/>
    <s v="Regional (Pacific)"/>
    <s v="Regional"/>
    <s v="Technical assistance"/>
    <s v="Grant"/>
    <s v="Water and other urban infrastructure and services"/>
    <n v="4.8499999999999996"/>
    <m/>
    <m/>
    <s v="Adaptation"/>
    <n v="1.75"/>
    <m/>
    <n v="1.75"/>
    <m/>
    <m/>
    <s v="Climate Change Financing at ADB - 2023"/>
  </r>
  <r>
    <x v="0"/>
    <s v="Sovereign"/>
    <s v="Strengthening Resilient and Sustainable Urban and Water Service Delivery in the Pacific"/>
    <s v="57034-001"/>
    <d v="2023-12-20T00:00:00"/>
    <x v="1"/>
    <s v="Regional (Pacific)"/>
    <s v="Regional"/>
    <s v="Technical assistance cofinancing"/>
    <s v="Grant"/>
    <s v="Water and other urban infrastructure and services"/>
    <m/>
    <m/>
    <m/>
    <s v="Adaptation"/>
    <n v="0.32500000000000001"/>
    <m/>
    <n v="0.32500000000000001"/>
    <m/>
    <m/>
    <s v="Climate Change Financing at ADB - 2023"/>
  </r>
  <r>
    <x v="0"/>
    <s v="Sovereign"/>
    <s v="Strengthening Resilient and Sustainable Urban and Water Service Delivery in the Pacific"/>
    <s v="57034-001"/>
    <d v="2023-12-20T00:00:00"/>
    <x v="1"/>
    <s v="Regional (Pacific)"/>
    <s v="Regional"/>
    <s v="Technical assistance cofinancing"/>
    <s v="Grant"/>
    <s v="Water and other urban infrastructure and services"/>
    <m/>
    <m/>
    <m/>
    <s v="Adaptation"/>
    <n v="0.35"/>
    <m/>
    <n v="0.35"/>
    <m/>
    <m/>
    <s v="Climate Change Financing at ADB - 2023"/>
  </r>
  <r>
    <x v="0"/>
    <s v="Sovereign"/>
    <s v="Deploying Solar Systems at Scale"/>
    <s v="52227-001"/>
    <d v="2023-04-05T00:00:00"/>
    <x v="1"/>
    <s v="Regional (South Asia)"/>
    <s v="Regional"/>
    <s v="Technical assistance"/>
    <s v="Grant"/>
    <s v="Energy"/>
    <n v="0.2"/>
    <m/>
    <m/>
    <s v="Mitigation"/>
    <n v="0.2"/>
    <n v="0.2"/>
    <m/>
    <m/>
    <m/>
    <s v="Climate Change Financing at ADB - 2023"/>
  </r>
  <r>
    <x v="0"/>
    <s v="Sovereign"/>
    <s v="Building Adaptation and Resilience in the Hindu Kush Himalayas―Bhutan and Nepal"/>
    <s v="57059-001"/>
    <d v="2023-10-31T00:00:00"/>
    <x v="1"/>
    <s v="Regional (South Asia)"/>
    <s v="Regional"/>
    <s v="Technical assistance"/>
    <s v="Grant"/>
    <s v="Public sector management"/>
    <n v="1.7"/>
    <m/>
    <m/>
    <s v="Adaptation"/>
    <n v="0.85"/>
    <m/>
    <n v="0.85"/>
    <m/>
    <m/>
    <s v="Climate Change Financing at ADB - 2023"/>
  </r>
  <r>
    <x v="0"/>
    <s v="Sovereign"/>
    <s v="Building Adaptation and Resilience in the Hindu Kush Himalayas―Bhutan and Nepal"/>
    <s v="57059-001"/>
    <d v="2023-10-31T00:00:00"/>
    <x v="1"/>
    <s v="Regional (South Asia)"/>
    <s v="Regional"/>
    <s v="Technical assistance"/>
    <s v="Grant"/>
    <s v="Finance"/>
    <m/>
    <m/>
    <m/>
    <s v="Adaptation"/>
    <n v="0.85"/>
    <m/>
    <n v="0.85"/>
    <m/>
    <m/>
    <s v="Climate Change Financing at ADB - 2023"/>
  </r>
  <r>
    <x v="0"/>
    <s v="Sovereign"/>
    <s v="Promoting Energy Transition through Regional Cooperation and Integration in South Asia"/>
    <s v="57116-001"/>
    <d v="2023-10-20T00:00:00"/>
    <x v="1"/>
    <s v="Regional (South Asia)"/>
    <s v="Regional"/>
    <s v="Technical assistance cofinancing"/>
    <s v="Grant"/>
    <s v="Energy"/>
    <n v="3.7"/>
    <m/>
    <m/>
    <s v="Mitigation"/>
    <n v="3"/>
    <n v="3"/>
    <m/>
    <m/>
    <m/>
    <s v="Climate Change Financing at ADB - 2023"/>
  </r>
  <r>
    <x v="0"/>
    <s v="Sovereign"/>
    <s v="Promoting Energy Transition through Regional Cooperation and Integration in South Asia"/>
    <s v="57116-001"/>
    <d v="2023-12-08T00:00:00"/>
    <x v="1"/>
    <s v="Regional (South Asia)"/>
    <s v="Regional"/>
    <s v="Technical assistance"/>
    <s v="Grant"/>
    <s v="Energy"/>
    <m/>
    <m/>
    <m/>
    <s v="Mitigation"/>
    <n v="0.7"/>
    <n v="0.7"/>
    <m/>
    <m/>
    <m/>
    <s v="Climate Change Financing at ADB - 2023"/>
  </r>
  <r>
    <x v="0"/>
    <s v="Sovereign"/>
    <s v="Enhancing Preparedness Through OneADB for Transport Projects in South Asia"/>
    <s v="57190-001"/>
    <d v="2023-12-14T00:00:00"/>
    <x v="1"/>
    <s v="Regional (South Asia)"/>
    <s v="Regional"/>
    <s v="Technical assistance"/>
    <s v="Grant"/>
    <s v="Transport"/>
    <n v="2.1104889999999998"/>
    <m/>
    <m/>
    <s v="Mitigation"/>
    <n v="0.37948900000000002"/>
    <n v="0.37948900000000002"/>
    <m/>
    <m/>
    <m/>
    <s v="Climate Change Financing at ADB - 2023"/>
  </r>
  <r>
    <x v="0"/>
    <s v="Sovereign"/>
    <s v="Hindu Kush Himalaya Climate Risk Management"/>
    <s v="CCFADC00064"/>
    <d v="2023-05-04T00:00:00"/>
    <x v="1"/>
    <s v="Regional (South Asia)"/>
    <s v="Regional"/>
    <s v="Other"/>
    <s v="Other instruments"/>
    <s v="Multisector"/>
    <n v="0.22500000000000001"/>
    <m/>
    <m/>
    <s v="Adaptation"/>
    <n v="0.22500000000000001"/>
    <m/>
    <n v="0.22500000000000001"/>
    <m/>
    <m/>
    <s v="Climate Change Financing at ADB - 2023"/>
  </r>
  <r>
    <x v="0"/>
    <s v="Sovereign"/>
    <s v="Greater Mekong Subregion Climate Change and Environmental Sustainability Program"/>
    <s v="53390-001"/>
    <d v="2023-06-23T00:00:00"/>
    <x v="1"/>
    <s v="Regional (Southeast Asia)"/>
    <s v="Regional"/>
    <s v="Technical assistance cofinancing"/>
    <s v="Grant"/>
    <s v="Agriculture, natural resources and rural development"/>
    <n v="0.5"/>
    <m/>
    <m/>
    <s v="Dual-use"/>
    <n v="0.5"/>
    <n v="0.25"/>
    <n v="0.25"/>
    <m/>
    <m/>
    <s v="Climate Change Financing at ADB - 2023"/>
  </r>
  <r>
    <x v="0"/>
    <s v="Sovereign"/>
    <s v="Accelerating the Clean Energy Transition in Southeast Asia"/>
    <s v="55124-001"/>
    <d v="2023-05-25T00:00:00"/>
    <x v="1"/>
    <s v="Regional (Southeast Asia)"/>
    <s v="Regional"/>
    <s v="Technical assistance cofinancing"/>
    <s v="Grant"/>
    <s v="Energy"/>
    <n v="6.15"/>
    <m/>
    <m/>
    <s v="Mitigation"/>
    <n v="2"/>
    <n v="2"/>
    <m/>
    <m/>
    <m/>
    <s v="Climate Change Financing at ADB - 2023"/>
  </r>
  <r>
    <x v="0"/>
    <s v="Sovereign"/>
    <s v="Accelerating the Clean Energy Transition in Southeast Asia"/>
    <s v="55124-001"/>
    <d v="2023-05-25T00:00:00"/>
    <x v="1"/>
    <s v="Regional (Southeast Asia)"/>
    <s v="Regional"/>
    <s v="Technical assistance"/>
    <s v="Grant"/>
    <s v="Energy"/>
    <m/>
    <m/>
    <m/>
    <s v="Mitigation"/>
    <n v="1"/>
    <n v="1"/>
    <m/>
    <m/>
    <m/>
    <s v="Climate Change Financing at ADB - 2023"/>
  </r>
  <r>
    <x v="0"/>
    <s v="Sovereign"/>
    <s v="Accelerating the Clean Energy Transition in Southeast Asia"/>
    <s v="55124-001"/>
    <d v="2023-10-26T00:00:00"/>
    <x v="1"/>
    <s v="Regional (Southeast Asia)"/>
    <s v="Regional"/>
    <s v="Technical assistance cofinancing"/>
    <s v="Grant"/>
    <s v="Energy"/>
    <m/>
    <m/>
    <m/>
    <s v="Mitigation"/>
    <n v="1.1499999999999999"/>
    <n v="1.1499999999999999"/>
    <m/>
    <m/>
    <m/>
    <s v="Climate Change Financing at ADB - 2023"/>
  </r>
  <r>
    <x v="0"/>
    <s v="Sovereign"/>
    <s v="Accelerating the Clean Energy Transition in Southeast Asia"/>
    <s v="55124-001"/>
    <d v="2023-10-26T00:00:00"/>
    <x v="1"/>
    <s v="Regional (Southeast Asia)"/>
    <s v="Regional"/>
    <s v="Technical assistance cofinancing"/>
    <s v="Grant"/>
    <s v="Energy"/>
    <m/>
    <m/>
    <m/>
    <s v="Mitigation"/>
    <n v="0"/>
    <m/>
    <m/>
    <m/>
    <m/>
    <s v="Climate Change Financing at ADB - 2023"/>
  </r>
  <r>
    <x v="0"/>
    <s v="Sovereign"/>
    <s v="Accelerating the Clean Energy Transition in Southeast Asia"/>
    <s v="55124-001"/>
    <d v="2023-10-26T00:00:00"/>
    <x v="1"/>
    <s v="Regional (Southeast Asia)"/>
    <s v="Regional"/>
    <s v="Technical assistance cofinancing"/>
    <s v="Grant"/>
    <s v="Energy"/>
    <m/>
    <m/>
    <m/>
    <s v="Mitigation"/>
    <n v="0"/>
    <m/>
    <m/>
    <m/>
    <m/>
    <s v="Climate Change Financing at ADB - 2023"/>
  </r>
  <r>
    <x v="0"/>
    <s v="Sovereign"/>
    <s v="Smart and Livable Cities in Southeast Asia"/>
    <s v="56132-001"/>
    <d v="2023-03-07T00:00:00"/>
    <x v="1"/>
    <s v="Regional (Southeast Asia)"/>
    <s v="Regional"/>
    <s v="Technical assistance cofinancing"/>
    <s v="Grant"/>
    <s v="Water and other urban infrastructure and services"/>
    <n v="1.1499999999999999"/>
    <m/>
    <m/>
    <s v="Dual-use"/>
    <n v="0.2"/>
    <n v="0.1"/>
    <n v="0.1"/>
    <m/>
    <m/>
    <s v="Climate Change Financing at ADB - 2023"/>
  </r>
  <r>
    <x v="0"/>
    <s v="Sovereign"/>
    <s v="Smart and Livable Cities in Southeast Asia"/>
    <s v="56132-001"/>
    <d v="2023-12-11T00:00:00"/>
    <x v="1"/>
    <s v="Regional (Southeast Asia)"/>
    <s v="Regional"/>
    <s v="Technical assistance cofinancing"/>
    <s v="Grant"/>
    <s v="Water and other urban infrastructure and services"/>
    <m/>
    <m/>
    <m/>
    <s v="Dual-use"/>
    <n v="0.4"/>
    <m/>
    <n v="0.4"/>
    <m/>
    <m/>
    <s v="Climate Change Financing at ADB - 2023"/>
  </r>
  <r>
    <x v="0"/>
    <s v="Sovereign"/>
    <s v="Smart and Livable Cities in Southeast Asia"/>
    <s v="56132-001"/>
    <d v="2023-12-11T00:00:00"/>
    <x v="1"/>
    <s v="Regional (Southeast Asia)"/>
    <s v="Regional"/>
    <s v="Technical assistance"/>
    <s v="Grant"/>
    <s v="Water and other urban infrastructure and services"/>
    <m/>
    <m/>
    <m/>
    <s v="Dual-use"/>
    <n v="0.15000000000000002"/>
    <n v="0.05"/>
    <n v="0.1"/>
    <m/>
    <m/>
    <s v="Climate Change Financing at ADB - 2023"/>
  </r>
  <r>
    <x v="0"/>
    <s v="Sovereign"/>
    <s v="Accelerating Climate Transitions through Green Finance in Southeast Asia"/>
    <s v="56186-001"/>
    <d v="2023-10-23T00:00:00"/>
    <x v="1"/>
    <s v="Regional (Southeast Asia)"/>
    <s v="Regional"/>
    <s v="Technical assistance cofinancing"/>
    <s v="Grant"/>
    <s v="Energy"/>
    <n v="3"/>
    <m/>
    <m/>
    <s v="Dual-use"/>
    <n v="1.5"/>
    <n v="0.75"/>
    <n v="0.75"/>
    <m/>
    <m/>
    <s v="Climate Change Financing at ADB - 2023"/>
  </r>
  <r>
    <x v="0"/>
    <s v="Sovereign"/>
    <s v="Accelerating Climate Transitions through Green Finance in Southeast Asia"/>
    <s v="56186-001"/>
    <d v="2023-10-23T00:00:00"/>
    <x v="1"/>
    <s v="Regional (Southeast Asia)"/>
    <s v="Regional"/>
    <s v="Technical assistance cofinancing"/>
    <s v="Grant"/>
    <s v="Energy"/>
    <m/>
    <m/>
    <m/>
    <s v="Dual-use"/>
    <n v="1.5"/>
    <n v="0.75"/>
    <n v="0.75"/>
    <m/>
    <m/>
    <s v="Climate Change Financing at ADB - 2023"/>
  </r>
  <r>
    <x v="0"/>
    <s v="Nonsovereign"/>
    <s v="Exacta Asia Investment III LP"/>
    <s v="56202-001"/>
    <d v="2023-05-16T00:00:00"/>
    <x v="1"/>
    <s v="Regional (Southeast Asia)"/>
    <s v="Regional"/>
    <s v="Equity"/>
    <s v="Equity"/>
    <s v="Finance"/>
    <n v="350"/>
    <m/>
    <m/>
    <s v="Mitigation"/>
    <n v="1"/>
    <n v="1"/>
    <m/>
    <m/>
    <m/>
    <s v="Climate Change Financing at ADB - 2023"/>
  </r>
  <r>
    <x v="0"/>
    <s v="Sovereign"/>
    <s v="Preparing Sustainable Transport Projects in Southeast Asia"/>
    <s v="57219-001"/>
    <d v="2023-11-16T00:00:00"/>
    <x v="1"/>
    <s v="Regional (Southeast Asia)"/>
    <s v="Regional"/>
    <s v="Technical assistance"/>
    <s v="Grant"/>
    <s v="Transport"/>
    <n v="2.5"/>
    <m/>
    <m/>
    <s v="Dual-use"/>
    <n v="0.33999999999999997"/>
    <n v="0.1"/>
    <n v="0.24"/>
    <m/>
    <m/>
    <s v="Climate Change Financing at ADB - 2023"/>
  </r>
  <r>
    <x v="0"/>
    <s v="Sovereign"/>
    <s v="Promoting Climate-Resilient Rural Development and Food Security in Southeast Asia"/>
    <s v="57238-001"/>
    <d v="2023-12-13T00:00:00"/>
    <x v="1"/>
    <s v="Regional (Southeast Asia)"/>
    <s v="Regional"/>
    <s v="Technical assistance"/>
    <s v="Grant"/>
    <s v="Agriculture, natural resources and rural development"/>
    <n v="4.8"/>
    <m/>
    <m/>
    <s v="Dual-use"/>
    <n v="1"/>
    <n v="0.5"/>
    <n v="0.5"/>
    <m/>
    <m/>
    <s v="Climate Change Financing at ADB - 2023"/>
  </r>
  <r>
    <x v="0"/>
    <s v="Sovereign"/>
    <s v="Promoting Climate-Resilient Rural Development and Food Security in Southeast Asia"/>
    <s v="57238-001"/>
    <d v="2023-12-13T00:00:00"/>
    <x v="1"/>
    <s v="Regional (Southeast Asia)"/>
    <s v="Regional"/>
    <s v="Technical assistance"/>
    <s v="Grant"/>
    <s v="Agriculture, natural resources and rural development"/>
    <m/>
    <m/>
    <m/>
    <s v="Dual-use"/>
    <n v="0.8"/>
    <n v="0.4"/>
    <n v="0.4"/>
    <m/>
    <m/>
    <s v="Climate Change Financing at ADB - 2023"/>
  </r>
  <r>
    <x v="0"/>
    <s v="Sovereign"/>
    <s v="Promoting Climate-Resilient Rural Development and Food Security in Southeast Asia"/>
    <s v="57238-001"/>
    <d v="2023-12-13T00:00:00"/>
    <x v="1"/>
    <s v="Regional (Southeast Asia)"/>
    <s v="Regional"/>
    <s v="Technical assistance"/>
    <s v="Grant"/>
    <s v="Agriculture, natural resources and rural development"/>
    <m/>
    <m/>
    <m/>
    <s v="Dual-use"/>
    <n v="1"/>
    <n v="1"/>
    <m/>
    <m/>
    <m/>
    <s v="Climate Change Financing at ADB - 2023"/>
  </r>
  <r>
    <x v="0"/>
    <s v="Sovereign"/>
    <s v="Promoting Climate-Resilient Rural Development and Food Security in Southeast Asia"/>
    <s v="57238-001"/>
    <d v="2023-12-13T00:00:00"/>
    <x v="1"/>
    <s v="Regional (Southeast Asia)"/>
    <s v="Regional"/>
    <s v="Technical assistance"/>
    <s v="Grant"/>
    <s v="Agriculture, natural resources and rural development"/>
    <m/>
    <m/>
    <m/>
    <s v="Dual-use"/>
    <n v="0.3"/>
    <m/>
    <n v="0.3"/>
    <m/>
    <m/>
    <s v="Climate Change Financing at ADB - 2023"/>
  </r>
  <r>
    <x v="0"/>
    <s v="Sovereign"/>
    <s v="Promoting Climate-Resilient Rural Development and Food Security in Southeast Asia"/>
    <s v="57238-001"/>
    <d v="2023-12-13T00:00:00"/>
    <x v="1"/>
    <s v="Regional (Southeast Asia)"/>
    <s v="Regional"/>
    <s v="Technical assistance"/>
    <s v="Grant"/>
    <s v="Agriculture, natural resources and rural development"/>
    <m/>
    <m/>
    <m/>
    <s v="Dual-use"/>
    <n v="0.5"/>
    <n v="0.25"/>
    <n v="0.25"/>
    <m/>
    <m/>
    <s v="Climate Change Financing at ADB - 2023"/>
  </r>
  <r>
    <x v="0"/>
    <s v="Sovereign"/>
    <s v="Promoting Climate-Resilient Rural Development and Food Security in Southeast Asia"/>
    <s v="57238-001"/>
    <d v="2023-12-13T00:00:00"/>
    <x v="1"/>
    <s v="Regional (Southeast Asia)"/>
    <s v="Regional"/>
    <s v="Technical assistance"/>
    <s v="Grant"/>
    <s v="Agriculture, natural resources and rural development"/>
    <m/>
    <m/>
    <m/>
    <s v="Dual-use"/>
    <n v="0.5"/>
    <m/>
    <n v="0.5"/>
    <m/>
    <m/>
    <s v="Climate Change Financing at ADB - 2023"/>
  </r>
  <r>
    <x v="0"/>
    <s v="Sovereign"/>
    <s v="Scaling up climate adaptation actions in Southeast Asia"/>
    <s v="CCFADC00065"/>
    <d v="2023-05-12T00:00:00"/>
    <x v="1"/>
    <s v="Regional (Southeast Asia)"/>
    <s v="Regional"/>
    <s v="Other"/>
    <s v="Other instruments"/>
    <s v="Multisector"/>
    <n v="0.22500000000000001"/>
    <m/>
    <m/>
    <s v="Adaptation"/>
    <n v="0.22500000000000001"/>
    <m/>
    <n v="0.22500000000000001"/>
    <m/>
    <m/>
    <s v="Climate Change Financing at ADB - 2023"/>
  </r>
  <r>
    <x v="0"/>
    <s v="Sovereign"/>
    <s v="Pacific Disaster Resilience Program (Phase 4)"/>
    <s v="56138-001"/>
    <d v="2023-03-21T00:00:00"/>
    <x v="1"/>
    <s v="Samoa"/>
    <s v="Lower middle income"/>
    <s v="Grant"/>
    <s v="Grant"/>
    <s v="Public sector management"/>
    <m/>
    <m/>
    <m/>
    <s v="Adaptation"/>
    <n v="6.0714290000000002"/>
    <m/>
    <n v="6.0714290000000002"/>
    <m/>
    <m/>
    <s v="Climate Change Financing at ADB - 2023"/>
  </r>
  <r>
    <x v="0"/>
    <s v="Sovereign"/>
    <s v="Senior Secondary Education Improvement Project"/>
    <s v="55050-002"/>
    <d v="2023-12-14T00:00:00"/>
    <x v="1"/>
    <s v="Solomon Islands"/>
    <s v="Lower middle income"/>
    <s v="Loan"/>
    <s v="Investment loan"/>
    <s v="Education"/>
    <n v="45.7"/>
    <m/>
    <m/>
    <s v="Dual-use"/>
    <n v="5.9539999999999997"/>
    <n v="0.154"/>
    <n v="5.8"/>
    <m/>
    <m/>
    <s v="Climate Change Financing at ADB - 2023"/>
  </r>
  <r>
    <x v="0"/>
    <s v="Sovereign"/>
    <s v="Senior Secondary Education Improvement Project"/>
    <s v="55050-002"/>
    <d v="2023-12-14T00:00:00"/>
    <x v="1"/>
    <s v="Solomon Islands"/>
    <s v="Lower middle income"/>
    <s v="Grant"/>
    <s v="Grant"/>
    <s v="Education"/>
    <m/>
    <m/>
    <m/>
    <s v="Dual-use"/>
    <n v="17.994"/>
    <n v="9.4E-2"/>
    <n v="17.899999999999999"/>
    <m/>
    <m/>
    <s v="Climate Change Financing at ADB - 2023"/>
  </r>
  <r>
    <x v="0"/>
    <s v="Sovereign"/>
    <s v="Senior Secondary Education Improvement Project"/>
    <s v="55050-002"/>
    <d v="2023-12-14T00:00:00"/>
    <x v="1"/>
    <s v="Solomon Islands"/>
    <s v="Lower middle income"/>
    <s v="Grant cofinancing"/>
    <s v="Grant"/>
    <s v="Education"/>
    <m/>
    <m/>
    <m/>
    <s v="Dual-use"/>
    <n v="0.7"/>
    <m/>
    <n v="0.7"/>
    <m/>
    <m/>
    <s v="Climate Change Financing at ADB - 2023"/>
  </r>
  <r>
    <x v="0"/>
    <s v="Sovereign"/>
    <s v="Pacific Disaster Resilience Program (Phase 4)"/>
    <s v="56138-001"/>
    <d v="2023-03-14T00:00:00"/>
    <x v="1"/>
    <s v="Solomon Islands"/>
    <s v="Lower middle income"/>
    <s v="Loan"/>
    <s v="Investment loan"/>
    <s v="Public sector management"/>
    <n v="42.4"/>
    <m/>
    <m/>
    <s v="Adaptation"/>
    <n v="3.125"/>
    <m/>
    <n v="3.125"/>
    <m/>
    <m/>
    <s v="Climate Change Financing at ADB - 2023"/>
  </r>
  <r>
    <x v="0"/>
    <s v="Sovereign"/>
    <s v="Pacific Disaster Resilience Program (Phase 4)"/>
    <s v="56138-001"/>
    <d v="2023-03-14T00:00:00"/>
    <x v="1"/>
    <s v="Solomon Islands"/>
    <s v="Lower middle income"/>
    <s v="Grant"/>
    <s v="Grant"/>
    <s v="Public sector management"/>
    <m/>
    <m/>
    <m/>
    <s v="Adaptation"/>
    <n v="3.125"/>
    <m/>
    <n v="3.125"/>
    <m/>
    <m/>
    <s v="Climate Change Financing at ADB - 2023"/>
  </r>
  <r>
    <x v="0"/>
    <s v="Sovereign"/>
    <s v="Capacity Development for Sustainable Rivers Management"/>
    <s v="57066-001"/>
    <d v="2023-08-18T00:00:00"/>
    <x v="1"/>
    <s v="Solomon Islands"/>
    <s v="Lower middle income"/>
    <s v="Technical assistance"/>
    <s v="Grant"/>
    <s v="Energy"/>
    <n v="1"/>
    <m/>
    <m/>
    <s v="Dual-use"/>
    <n v="0.25"/>
    <n v="0.125"/>
    <n v="0.125"/>
    <m/>
    <m/>
    <s v="Climate Change Financing at ADB - 2023"/>
  </r>
  <r>
    <x v="0"/>
    <s v="Sovereign"/>
    <s v="Second Integrated Road Investment Program-Tranche 4"/>
    <s v="50301-005"/>
    <d v="2023-11-28T00:00:00"/>
    <x v="1"/>
    <s v="Sri Lanka"/>
    <s v="Lower middle income"/>
    <s v="Loan"/>
    <s v="Investment loan"/>
    <s v="Transport"/>
    <n v="68.5"/>
    <m/>
    <m/>
    <s v="Adaptation"/>
    <n v="43.6"/>
    <m/>
    <n v="43.6"/>
    <m/>
    <m/>
    <s v="Climate Change Financing at ADB - 2023"/>
  </r>
  <r>
    <x v="0"/>
    <s v="Sovereign"/>
    <s v="Enhancing Small and Medium-Sized Enterprises Financial Services Outreach"/>
    <s v="50349-003"/>
    <d v="2023-07-25T00:00:00"/>
    <x v="1"/>
    <s v="Sri Lanka"/>
    <s v="Lower middle income"/>
    <s v="Technical assistance cofinancing"/>
    <s v="Grant"/>
    <s v="Finance"/>
    <n v="0.33507999999999999"/>
    <m/>
    <m/>
    <s v="Dual-use"/>
    <n v="0.06"/>
    <n v="0.03"/>
    <n v="0.03"/>
    <m/>
    <m/>
    <s v="Climate Change Financing at ADB - 2023"/>
  </r>
  <r>
    <x v="0"/>
    <s v="Sovereign"/>
    <s v="Supporting the Development of Economic Zones and Small and Medium-Sized Enterprise Dynamism to Boost Competitiveness and Jobs"/>
    <s v="56093-001"/>
    <d v="2023-12-20T00:00:00"/>
    <x v="1"/>
    <s v="Sri Lanka"/>
    <s v="Lower middle income"/>
    <s v="Technical assistance"/>
    <s v="Grant"/>
    <s v="Industry and trade"/>
    <n v="0.75"/>
    <m/>
    <m/>
    <s v="Dual-use"/>
    <n v="0.06"/>
    <n v="0.03"/>
    <n v="0.03"/>
    <m/>
    <m/>
    <s v="Climate Change Financing at ADB - 2023"/>
  </r>
  <r>
    <x v="0"/>
    <s v="Sovereign"/>
    <s v="Promoting Private Sector Investment in Energy Transition"/>
    <s v="56246-001"/>
    <d v="2023-06-26T00:00:00"/>
    <x v="1"/>
    <s v="Sri Lanka"/>
    <s v="Lower middle income"/>
    <s v="Technical assistance cofinancing"/>
    <s v="Grant"/>
    <s v="Energy"/>
    <n v="2"/>
    <m/>
    <m/>
    <s v="Mitigation"/>
    <n v="1"/>
    <n v="1"/>
    <m/>
    <m/>
    <m/>
    <s v="Climate Change Financing at ADB - 2023"/>
  </r>
  <r>
    <x v="0"/>
    <s v="Sovereign"/>
    <s v="Promoting Private Sector Investment in Energy Transition"/>
    <s v="56246-001"/>
    <d v="2023-06-26T00:00:00"/>
    <x v="1"/>
    <s v="Sri Lanka"/>
    <s v="Lower middle income"/>
    <s v="Technical assistance cofinancing"/>
    <s v="Grant"/>
    <s v="Energy"/>
    <m/>
    <m/>
    <m/>
    <s v="Mitigation"/>
    <n v="1"/>
    <n v="1"/>
    <m/>
    <m/>
    <m/>
    <s v="Climate Change Financing at ADB - 2023"/>
  </r>
  <r>
    <x v="0"/>
    <s v="Sovereign"/>
    <s v="Financial Sector Stability and Reforms Program (Subprogram 1)"/>
    <s v="56285-001"/>
    <d v="2023-12-11T00:00:00"/>
    <x v="1"/>
    <s v="Sri Lanka"/>
    <s v="Lower middle income"/>
    <s v="Loan"/>
    <s v="Investment loan"/>
    <s v="Finance"/>
    <n v="201"/>
    <m/>
    <m/>
    <s v="Dual-use"/>
    <n v="13.66"/>
    <n v="8.34"/>
    <n v="5.32"/>
    <m/>
    <m/>
    <s v="Climate Change Financing at ADB - 2023"/>
  </r>
  <r>
    <x v="0"/>
    <s v="Sovereign"/>
    <s v="Supporting Financial Sector Stability and Reforms Program"/>
    <s v="56285-001"/>
    <d v="2023-12-20T00:00:00"/>
    <x v="1"/>
    <s v="Sri Lanka"/>
    <s v="Lower middle income"/>
    <s v="Technical assistance"/>
    <s v="Grant"/>
    <s v="Finance"/>
    <m/>
    <m/>
    <m/>
    <s v="Dual-use"/>
    <n v="0"/>
    <m/>
    <m/>
    <m/>
    <m/>
    <s v="Climate Change Financing at ADB - 2023"/>
  </r>
  <r>
    <x v="0"/>
    <s v="Sovereign"/>
    <s v="Artificial Intelligence-Powered Microgrids to Enable Futuristic and Reliable Distributed Renewable Energy System"/>
    <s v="57003-001"/>
    <d v="2023-12-06T00:00:00"/>
    <x v="1"/>
    <s v="Sri Lanka"/>
    <s v="Lower middle income"/>
    <s v="Technical assistance cofinancing"/>
    <s v="Grant"/>
    <s v="Energy"/>
    <n v="1"/>
    <m/>
    <m/>
    <s v="Dual-use"/>
    <n v="0.52500000000000002"/>
    <n v="0.5"/>
    <n v="2.5000000000000001E-2"/>
    <m/>
    <m/>
    <s v="Climate Change Financing at ADB - 2023"/>
  </r>
  <r>
    <x v="0"/>
    <s v="Sovereign"/>
    <s v="Economic Stabilization Program"/>
    <s v="57035-001"/>
    <d v="2023-05-29T00:00:00"/>
    <x v="1"/>
    <s v="Sri Lanka"/>
    <s v="Lower middle income"/>
    <s v="Loan"/>
    <s v="Investment loan"/>
    <s v="Public sector management"/>
    <n v="350"/>
    <m/>
    <m/>
    <s v="Adaptation"/>
    <n v="13.62"/>
    <m/>
    <n v="13.62"/>
    <m/>
    <m/>
    <s v="Climate Change Financing at ADB - 2023"/>
  </r>
  <r>
    <x v="0"/>
    <s v="Sovereign"/>
    <s v="Strengthening Public Management and Governance"/>
    <s v="57035-002"/>
    <d v="2023-10-31T00:00:00"/>
    <x v="1"/>
    <s v="Sri Lanka"/>
    <s v="Lower middle income"/>
    <s v="Technical assistance"/>
    <s v="Grant"/>
    <s v="Public sector management"/>
    <n v="1.5"/>
    <m/>
    <m/>
    <s v="Dual-use"/>
    <n v="6.9360000000000005E-2"/>
    <n v="3.2399999999999998E-2"/>
    <n v="3.696E-2"/>
    <m/>
    <m/>
    <s v="Climate Change Financing at ADB - 2023"/>
  </r>
  <r>
    <x v="0"/>
    <s v="Sovereign"/>
    <s v="Improving the Science, Technology, Engineering, and Mathematics Secondary Education Project"/>
    <s v="54299-001"/>
    <d v="2023-12-22T00:00:00"/>
    <x v="1"/>
    <s v="Tajikistan"/>
    <s v="Lower middle income"/>
    <s v="Grant"/>
    <s v="Grant"/>
    <s v="Education"/>
    <n v="40"/>
    <m/>
    <m/>
    <s v="Dual-use"/>
    <n v="8.25"/>
    <n v="1.75"/>
    <n v="6.5"/>
    <m/>
    <m/>
    <s v="Climate Change Financing at ADB - 2023"/>
  </r>
  <r>
    <x v="0"/>
    <s v="Sovereign"/>
    <s v="Strengthening the Water Supply and Sanitation Governance and Institutions"/>
    <s v="56142-001"/>
    <d v="2023-10-17T00:00:00"/>
    <x v="1"/>
    <s v="Tajikistan"/>
    <s v="Lower middle income"/>
    <s v="Technical assistance"/>
    <s v="Grant"/>
    <s v="Water and other urban infrastructure and services"/>
    <n v="1"/>
    <m/>
    <m/>
    <s v="Adaptation"/>
    <n v="0.3"/>
    <m/>
    <n v="0.3"/>
    <m/>
    <m/>
    <s v="Climate Change Financing at ADB - 2023"/>
  </r>
  <r>
    <x v="0"/>
    <s v="Nonsovereign"/>
    <s v="Energy Absolute Public Bus Electrification Project"/>
    <s v="57087-001"/>
    <d v="2023-12-12T00:00:00"/>
    <x v="1"/>
    <s v="Thailand"/>
    <s v="Upper middle income"/>
    <s v="Loan"/>
    <s v="Investment loan"/>
    <s v="Transport"/>
    <n v="187.5"/>
    <m/>
    <m/>
    <s v="Mitigation"/>
    <n v="36.986457000000001"/>
    <n v="36.986457000000001"/>
    <m/>
    <m/>
    <m/>
    <s v="Climate Change Financing at ADB - 2023"/>
  </r>
  <r>
    <x v="0"/>
    <s v="Sovereign"/>
    <s v="Nuku’alofa Port Upgrade Project (Additional Financing)"/>
    <s v="53045-004"/>
    <d v="2023-11-21T00:00:00"/>
    <x v="1"/>
    <s v="Tonga"/>
    <s v="Upper middle income"/>
    <s v="Grant"/>
    <s v="Grant"/>
    <s v="Transport"/>
    <n v="33.5"/>
    <m/>
    <m/>
    <s v="Dual-use"/>
    <n v="7.0600000000000005"/>
    <n v="2.0299999999999998"/>
    <n v="5.03"/>
    <m/>
    <m/>
    <s v="Climate Change Financing at ADB - 2023"/>
  </r>
  <r>
    <x v="0"/>
    <s v="Sovereign"/>
    <s v="Nuku’alofa Port Upgrade Project (Additional Financing)"/>
    <s v="53045-004"/>
    <d v="2023-11-21T00:00:00"/>
    <x v="1"/>
    <s v="Tonga"/>
    <s v="Upper middle income"/>
    <s v="Grant cofinancing"/>
    <s v="Grant"/>
    <s v="Transport"/>
    <m/>
    <m/>
    <m/>
    <s v="Dual-use"/>
    <n v="9.42"/>
    <n v="2.71"/>
    <n v="6.71"/>
    <m/>
    <m/>
    <s v="Climate Change Financing at ADB - 2023"/>
  </r>
  <r>
    <x v="0"/>
    <s v="Sovereign"/>
    <s v="Integrated Aged Care Project"/>
    <s v="55254-001"/>
    <d v="2023-12-15T00:00:00"/>
    <x v="1"/>
    <s v="Tonga"/>
    <s v="Upper middle income"/>
    <s v="Grant"/>
    <s v="Grant"/>
    <s v="Public sector management"/>
    <n v="16.175000000000001"/>
    <m/>
    <m/>
    <s v="Adaptation"/>
    <n v="2.0499999999999998"/>
    <m/>
    <n v="2.0499999999999998"/>
    <m/>
    <m/>
    <s v="Climate Change Financing at ADB - 2023"/>
  </r>
  <r>
    <x v="0"/>
    <s v="Sovereign"/>
    <s v="Integrated Aged Care Project"/>
    <s v="55254-001"/>
    <d v="2023-12-15T00:00:00"/>
    <x v="1"/>
    <s v="Tonga"/>
    <s v="Upper middle income"/>
    <s v="Grant"/>
    <s v="Grant"/>
    <s v="Public sector management"/>
    <m/>
    <m/>
    <m/>
    <s v="Adaptation"/>
    <n v="0.6"/>
    <m/>
    <n v="0.6"/>
    <m/>
    <m/>
    <s v="Climate Change Financing at ADB - 2023"/>
  </r>
  <r>
    <x v="0"/>
    <s v="Sovereign"/>
    <s v="Integrated Aged Care Project"/>
    <s v="55254-001"/>
    <d v="2023-12-15T00:00:00"/>
    <x v="1"/>
    <s v="Tonga"/>
    <s v="Upper middle income"/>
    <s v="Grant cofinancing"/>
    <s v="Grant"/>
    <s v="Public sector management"/>
    <m/>
    <m/>
    <m/>
    <s v="Adaptation"/>
    <n v="0.11"/>
    <m/>
    <n v="0.11"/>
    <m/>
    <m/>
    <s v="Climate Change Financing at ADB - 2023"/>
  </r>
  <r>
    <x v="0"/>
    <s v="Sovereign"/>
    <s v="Pacific Disaster Resilience Program (Phase 4)"/>
    <s v="56138-001"/>
    <d v="2023-03-15T00:00:00"/>
    <x v="1"/>
    <s v="Tonga"/>
    <s v="Upper middle income"/>
    <s v="Grant"/>
    <s v="Grant"/>
    <s v="Public sector management"/>
    <m/>
    <m/>
    <m/>
    <s v="Adaptation"/>
    <n v="5.7142860000000004"/>
    <m/>
    <n v="5.7142860000000004"/>
    <m/>
    <m/>
    <s v="Climate Change Financing at ADB - 2023"/>
  </r>
  <r>
    <x v="0"/>
    <s v="Sovereign"/>
    <s v="Outer Island Maritime Infrastructure Project (Third Additional Financing)"/>
    <s v="48484-006"/>
    <d v="2023-12-14T00:00:00"/>
    <x v="1"/>
    <s v="Tuvalu"/>
    <s v="Upper middle income"/>
    <s v="Grant"/>
    <s v="Grant"/>
    <s v="Transport"/>
    <n v="32"/>
    <m/>
    <m/>
    <s v="Adaptation"/>
    <n v="2.3250000000000002"/>
    <m/>
    <n v="2.3250000000000002"/>
    <m/>
    <m/>
    <s v="Climate Change Financing at ADB - 2023"/>
  </r>
  <r>
    <x v="0"/>
    <s v="Sovereign"/>
    <s v="Outer Island Maritime Infrastructure Project (Third Additional Financing)"/>
    <s v="48484-006"/>
    <d v="2023-12-14T00:00:00"/>
    <x v="1"/>
    <s v="Tuvalu"/>
    <s v="Upper middle income"/>
    <s v="Grant cofinancing"/>
    <s v="Grant"/>
    <s v="Transport"/>
    <m/>
    <m/>
    <m/>
    <s v="Adaptation"/>
    <n v="2.3250000000000002"/>
    <m/>
    <n v="2.3250000000000002"/>
    <m/>
    <m/>
    <s v="Climate Change Financing at ADB - 2023"/>
  </r>
  <r>
    <x v="0"/>
    <s v="Sovereign"/>
    <s v="Increasing Access to Renewable Energy Project (Additional Financing) under PREIF"/>
    <s v="49450-032"/>
    <d v="2023-12-14T00:00:00"/>
    <x v="1"/>
    <s v="Tuvalu"/>
    <s v="Upper middle income"/>
    <s v="Grant"/>
    <s v="Grant"/>
    <s v="Energy"/>
    <n v="8.5"/>
    <m/>
    <m/>
    <s v="Dual-use"/>
    <n v="2"/>
    <m/>
    <n v="2"/>
    <m/>
    <m/>
    <s v="Climate Change Financing at ADB - 2023"/>
  </r>
  <r>
    <x v="0"/>
    <s v="Sovereign"/>
    <s v="Increasing Access to Renewable Energy Project (Additional Financing) under PREIF"/>
    <s v="49450-032"/>
    <d v="2023-12-14T00:00:00"/>
    <x v="1"/>
    <s v="Tuvalu"/>
    <s v="Upper middle income"/>
    <s v="Grant cofinancing"/>
    <s v="Grant"/>
    <s v="Energy"/>
    <m/>
    <m/>
    <m/>
    <s v="Dual-use"/>
    <n v="0.5"/>
    <m/>
    <n v="0.5"/>
    <m/>
    <m/>
    <s v="Climate Change Financing at ADB - 2023"/>
  </r>
  <r>
    <x v="0"/>
    <s v="Sovereign"/>
    <s v="Increasing Access to Renewable Energy Project (Additional Financing) under PREIF"/>
    <s v="49450-032"/>
    <d v="2023-12-14T00:00:00"/>
    <x v="1"/>
    <s v="Tuvalu"/>
    <s v="Upper middle income"/>
    <s v="Grant cofinancing"/>
    <s v="Grant"/>
    <s v="Agriculture, natural resources and rural development"/>
    <m/>
    <m/>
    <m/>
    <s v="Dual-use"/>
    <n v="0.3"/>
    <m/>
    <n v="0.3"/>
    <m/>
    <m/>
    <s v="Climate Change Financing at ADB - 2023"/>
  </r>
  <r>
    <x v="0"/>
    <s v="Sovereign"/>
    <s v="Increasing Access to Renewable Energy Project (Additional Financing) under PREIF"/>
    <s v="49450-032"/>
    <d v="2023-12-14T00:00:00"/>
    <x v="1"/>
    <s v="Tuvalu"/>
    <s v="Upper middle income"/>
    <s v="Grant cofinancing"/>
    <s v="Grant"/>
    <s v="Energy"/>
    <m/>
    <m/>
    <m/>
    <s v="Dual-use"/>
    <n v="3"/>
    <n v="3"/>
    <m/>
    <m/>
    <m/>
    <s v="Climate Change Financing at ADB - 2023"/>
  </r>
  <r>
    <x v="0"/>
    <s v="Sovereign"/>
    <s v="Increasing Access to Renewable Energy Project (Additional Financing) under PREIF"/>
    <s v="49450-032"/>
    <d v="2023-12-14T00:00:00"/>
    <x v="1"/>
    <s v="Tuvalu"/>
    <s v="Upper middle income"/>
    <s v="Grant cofinancing"/>
    <s v="Grant"/>
    <s v="Transport"/>
    <m/>
    <m/>
    <m/>
    <s v="Dual-use"/>
    <n v="0.3"/>
    <m/>
    <n v="0.3"/>
    <m/>
    <m/>
    <s v="Climate Change Financing at ADB - 2023"/>
  </r>
  <r>
    <x v="0"/>
    <s v="Sovereign"/>
    <s v="Increasing Access to Renewable Energy Project (Additional Financing) under PREIF"/>
    <s v="49450-032"/>
    <d v="2023-12-14T00:00:00"/>
    <x v="1"/>
    <s v="Tuvalu"/>
    <s v="Upper middle income"/>
    <s v="Grant cofinancing"/>
    <s v="Grant"/>
    <s v="Energy"/>
    <m/>
    <m/>
    <m/>
    <s v="Dual-use"/>
    <n v="0.6"/>
    <m/>
    <n v="0.6"/>
    <m/>
    <m/>
    <s v="Climate Change Financing at ADB - 2023"/>
  </r>
  <r>
    <x v="0"/>
    <s v="Sovereign"/>
    <s v="Increasing Access to Renewable Energy Project (Additional Financing) under PREIF"/>
    <s v="49450-032"/>
    <d v="2023-12-14T00:00:00"/>
    <x v="1"/>
    <s v="Tuvalu"/>
    <s v="Upper middle income"/>
    <s v="Grant cofinancing"/>
    <s v="Grant"/>
    <s v="Agriculture, natural resources and rural development"/>
    <m/>
    <m/>
    <m/>
    <s v="Dual-use"/>
    <n v="1.1000000000000001"/>
    <m/>
    <n v="1.1000000000000001"/>
    <m/>
    <m/>
    <s v="Climate Change Financing at ADB - 2023"/>
  </r>
  <r>
    <x v="0"/>
    <s v="Sovereign"/>
    <s v="Small and Medium-Sized Enterprises Development Program (Subprogram 2)"/>
    <s v="42007-021"/>
    <d v="2023-12-07T00:00:00"/>
    <x v="1"/>
    <s v="Uzbekistan"/>
    <s v="Lower middle income"/>
    <s v="Loan"/>
    <s v="Investment loan"/>
    <s v="Education"/>
    <n v="100"/>
    <m/>
    <m/>
    <s v="Mitigation"/>
    <n v="4.43"/>
    <n v="4.43"/>
    <m/>
    <m/>
    <m/>
    <s v="Climate Change Financing at ADB - 2023"/>
  </r>
  <r>
    <x v="0"/>
    <s v="Sovereign"/>
    <s v="Small and Medium-Sized Enterprises Development Program (Subprogram 2)"/>
    <s v="42007-021"/>
    <d v="2023-12-07T00:00:00"/>
    <x v="1"/>
    <s v="Uzbekistan"/>
    <s v="Lower middle income"/>
    <s v="Loan"/>
    <s v="Investment loan"/>
    <s v="Finance"/>
    <m/>
    <m/>
    <m/>
    <s v="Mitigation"/>
    <n v="7"/>
    <n v="7"/>
    <m/>
    <m/>
    <m/>
    <s v="Climate Change Financing at ADB - 2023"/>
  </r>
  <r>
    <x v="0"/>
    <s v="Sovereign"/>
    <s v="Small and Medium-Sized Enterprises Development Program (Subprogram 2)"/>
    <s v="42007-021"/>
    <d v="2023-12-07T00:00:00"/>
    <x v="1"/>
    <s v="Uzbekistan"/>
    <s v="Lower middle income"/>
    <s v="Loan"/>
    <s v="Investment loan"/>
    <s v="Industry and trade"/>
    <m/>
    <m/>
    <m/>
    <s v="Mitigation"/>
    <n v="10"/>
    <n v="10"/>
    <m/>
    <m/>
    <m/>
    <s v="Climate Change Financing at ADB - 2023"/>
  </r>
  <r>
    <x v="0"/>
    <s v="Sovereign"/>
    <s v="Economic Management Improvement Program, Phase 2 (Subprogram 1)"/>
    <s v="51350-004"/>
    <d v="2023-02-28T00:00:00"/>
    <x v="1"/>
    <s v="Uzbekistan"/>
    <s v="Lower middle income"/>
    <s v="Loan"/>
    <s v="Investment loan"/>
    <s v="Public sector management"/>
    <n v="150.4"/>
    <m/>
    <m/>
    <s v="Dual-use"/>
    <n v="56.25"/>
    <n v="53.75"/>
    <n v="2.5"/>
    <m/>
    <m/>
    <s v="Climate Change Financing at ADB - 2023"/>
  </r>
  <r>
    <x v="0"/>
    <s v="Sovereign"/>
    <s v="Supporting Economic Management Improvement Program, Phase 2 (attached TA to Economic Management Improvement Program, Phase 2 (Subprogram 1))"/>
    <s v="51350-004"/>
    <d v="2023-03-04T00:00:00"/>
    <x v="1"/>
    <s v="Uzbekistan"/>
    <s v="Lower middle income"/>
    <s v="Technical assistance"/>
    <s v="Grant"/>
    <s v="Public sector management"/>
    <m/>
    <m/>
    <m/>
    <s v="Dual-use"/>
    <n v="0"/>
    <m/>
    <m/>
    <m/>
    <m/>
    <s v="Climate Change Financing at ADB - 2023"/>
  </r>
  <r>
    <x v="0"/>
    <s v="Sovereign"/>
    <s v="Digitize to Decarbonize—Power Transmission Grid Enhancement"/>
    <s v="52322-004"/>
    <d v="2023-11-24T00:00:00"/>
    <x v="1"/>
    <s v="Uzbekistan"/>
    <s v="Lower middle income"/>
    <s v="Loan"/>
    <s v="Investment loan"/>
    <s v="Energy"/>
    <n v="164.3"/>
    <m/>
    <m/>
    <s v="Dual-use"/>
    <n v="109.4"/>
    <n v="49.4"/>
    <n v="60"/>
    <m/>
    <m/>
    <s v="Climate Change Financing at ADB - 2023"/>
  </r>
  <r>
    <x v="0"/>
    <s v="Sovereign"/>
    <s v="Integrated Urban Development Project"/>
    <s v="54017-001"/>
    <d v="2023-04-28T00:00:00"/>
    <x v="1"/>
    <s v="Uzbekistan"/>
    <s v="Lower middle income"/>
    <s v="Loan"/>
    <s v="Investment loan"/>
    <s v="Water and other urban infrastructure and services"/>
    <n v="68.150000000000006"/>
    <m/>
    <m/>
    <s v="Dual-use"/>
    <n v="7.76"/>
    <n v="0.76"/>
    <n v="7"/>
    <m/>
    <m/>
    <s v="Climate Change Financing at ADB - 2023"/>
  </r>
  <r>
    <x v="0"/>
    <s v="Sovereign"/>
    <s v="Integrated Urban Development Project"/>
    <s v="54017-001"/>
    <d v="2023-04-28T00:00:00"/>
    <x v="1"/>
    <s v="Uzbekistan"/>
    <s v="Lower middle income"/>
    <s v="Grant cofinancing"/>
    <s v="Grant"/>
    <s v="Water and other urban infrastructure and services"/>
    <m/>
    <m/>
    <m/>
    <s v="Dual-use"/>
    <n v="0"/>
    <m/>
    <m/>
    <m/>
    <m/>
    <s v="Climate Change Financing at ADB - 2023"/>
  </r>
  <r>
    <x v="0"/>
    <s v="Sovereign"/>
    <s v="Solar Public-Private Partnership Investment Program  - Tranche 1 (Sherabad Solar Project)"/>
    <s v="54056-002"/>
    <d v="2023-04-20T00:00:00"/>
    <x v="1"/>
    <s v="Uzbekistan"/>
    <s v="Lower middle income"/>
    <s v="Guarantee"/>
    <s v="Guarantee"/>
    <s v="Energy"/>
    <n v="10"/>
    <m/>
    <m/>
    <s v="Mitigation"/>
    <n v="9.1050000000000004"/>
    <n v="9.1050000000000004"/>
    <m/>
    <m/>
    <m/>
    <s v="Climate Change Financing at ADB - 2023"/>
  </r>
  <r>
    <x v="0"/>
    <s v="Nonsovereign"/>
    <s v="Sherabad Solar Power Project"/>
    <s v="55101-001"/>
    <d v="2023-03-31T00:00:00"/>
    <x v="1"/>
    <s v="Uzbekistan"/>
    <s v="Lower middle income"/>
    <s v="Loan cofinancing"/>
    <s v="Investment loan"/>
    <s v="Energy"/>
    <m/>
    <m/>
    <m/>
    <s v="Mitigation"/>
    <n v="12.5"/>
    <n v="12.5"/>
    <m/>
    <m/>
    <m/>
    <s v="Climate Change Financing at ADB - 2023"/>
  </r>
  <r>
    <x v="0"/>
    <s v="Nonsovereign"/>
    <s v="Sherabad Solar Power Project"/>
    <s v="55101-001"/>
    <d v="2023-04-03T00:00:00"/>
    <x v="1"/>
    <s v="Uzbekistan"/>
    <s v="Lower middle income"/>
    <s v="Loan"/>
    <s v="Investment loan"/>
    <s v="Energy"/>
    <n v="431.2"/>
    <m/>
    <m/>
    <s v="Mitigation"/>
    <n v="36.706043000000001"/>
    <n v="36.706043000000001"/>
    <m/>
    <m/>
    <m/>
    <s v="Climate Change Financing at ADB - 2023"/>
  </r>
  <r>
    <x v="0"/>
    <s v="Nonsovereign"/>
    <s v="Samarkand Solar Power Project"/>
    <s v="55135-001"/>
    <d v="2023-03-31T00:00:00"/>
    <x v="1"/>
    <s v="Uzbekistan"/>
    <s v="Lower middle income"/>
    <s v="Loan"/>
    <s v="Investment loan"/>
    <s v="Energy"/>
    <n v="202.2"/>
    <m/>
    <m/>
    <s v="Mitigation"/>
    <n v="13.487886"/>
    <n v="13.487886"/>
    <m/>
    <m/>
    <m/>
    <s v="Climate Change Financing at ADB - 2023"/>
  </r>
  <r>
    <x v="0"/>
    <s v="Nonsovereign"/>
    <s v="Samarkand Solar Power Project"/>
    <s v="55135-001"/>
    <d v="2023-03-31T00:00:00"/>
    <x v="1"/>
    <s v="Uzbekistan"/>
    <s v="Lower middle income"/>
    <s v="Loan cofinancing"/>
    <s v="Investment loan"/>
    <s v="Energy"/>
    <m/>
    <m/>
    <m/>
    <s v="Mitigation"/>
    <n v="12.5"/>
    <n v="12.5"/>
    <m/>
    <m/>
    <m/>
    <s v="Climate Change Financing at ADB - 2023"/>
  </r>
  <r>
    <x v="0"/>
    <s v="Nonsovereign"/>
    <s v="Jizzakh Solar Power Project"/>
    <s v="55136-001"/>
    <d v="2023-03-31T00:00:00"/>
    <x v="1"/>
    <s v="Uzbekistan"/>
    <s v="Lower middle income"/>
    <s v="Loan cofinancing"/>
    <s v="Investment loan"/>
    <s v="Energy"/>
    <m/>
    <m/>
    <m/>
    <s v="Mitigation"/>
    <n v="12.5"/>
    <n v="12.5"/>
    <m/>
    <m/>
    <m/>
    <s v="Climate Change Financing at ADB - 2023"/>
  </r>
  <r>
    <x v="0"/>
    <s v="Nonsovereign"/>
    <s v="Jizzakh Solar Power Project"/>
    <s v="55136-001"/>
    <d v="2023-04-03T00:00:00"/>
    <x v="1"/>
    <s v="Uzbekistan"/>
    <s v="Lower middle income"/>
    <s v="Loan"/>
    <s v="Investment loan"/>
    <s v="Energy"/>
    <n v="206.5"/>
    <m/>
    <m/>
    <s v="Mitigation"/>
    <n v="14.307541000000001"/>
    <n v="14.307541000000001"/>
    <m/>
    <m/>
    <m/>
    <s v="Climate Change Financing at ADB - 2023"/>
  </r>
  <r>
    <x v="0"/>
    <s v="Nonsovereign"/>
    <s v="Bash Wind Power Project"/>
    <s v="56085-001"/>
    <d v="2023-03-29T00:00:00"/>
    <x v="1"/>
    <s v="Uzbekistan"/>
    <s v="Lower middle income"/>
    <s v="Loan"/>
    <s v="Investment loan"/>
    <s v="Energy"/>
    <n v="690.1"/>
    <m/>
    <m/>
    <s v="Mitigation"/>
    <n v="46.307699999999997"/>
    <n v="46.307699999999997"/>
    <m/>
    <m/>
    <m/>
    <s v="Climate Change Financing at ADB - 2023"/>
  </r>
  <r>
    <x v="0"/>
    <s v="Nonsovereign"/>
    <s v="Bash Wind Power Project"/>
    <s v="56085-001"/>
    <d v="2023-03-29T00:00:00"/>
    <x v="1"/>
    <s v="Uzbekistan"/>
    <s v="Lower middle income"/>
    <s v="Loan cofinancing"/>
    <s v="Investment loan"/>
    <s v="Energy"/>
    <m/>
    <m/>
    <m/>
    <s v="Mitigation"/>
    <n v="46.307699999999997"/>
    <n v="46.307699999999997"/>
    <m/>
    <m/>
    <m/>
    <s v="Climate Change Financing at ADB - 2023"/>
  </r>
  <r>
    <x v="0"/>
    <s v="Nonsovereign"/>
    <s v="Dzhankeldy Wind Power Project"/>
    <s v="56086-001"/>
    <d v="2023-03-29T00:00:00"/>
    <x v="1"/>
    <s v="Uzbekistan"/>
    <s v="Lower middle income"/>
    <s v="Loan"/>
    <s v="Investment loan"/>
    <s v="Energy"/>
    <n v="656.5"/>
    <m/>
    <m/>
    <s v="Mitigation"/>
    <n v="40.448906000000001"/>
    <n v="40.448906000000001"/>
    <m/>
    <m/>
    <m/>
    <s v="Climate Change Financing at ADB - 2023"/>
  </r>
  <r>
    <x v="0"/>
    <s v="Nonsovereign"/>
    <s v="Dzhankeldy Wind Power Project"/>
    <s v="56086-001"/>
    <d v="2023-03-29T00:00:00"/>
    <x v="1"/>
    <s v="Uzbekistan"/>
    <s v="Lower middle income"/>
    <s v="Loan cofinancing"/>
    <s v="Investment loan"/>
    <s v="Energy"/>
    <m/>
    <m/>
    <m/>
    <s v="Mitigation"/>
    <n v="40.448906000000001"/>
    <n v="40.448906000000001"/>
    <m/>
    <m/>
    <m/>
    <s v="Climate Change Financing at ADB - 2023"/>
  </r>
  <r>
    <x v="0"/>
    <s v="Sovereign"/>
    <s v="Operation and Maintenance Sustainability of Water Supply and Sanitation Infrastructure"/>
    <s v="56115-001"/>
    <d v="2023-01-07T00:00:00"/>
    <x v="1"/>
    <s v="Uzbekistan"/>
    <s v="Lower middle income"/>
    <s v="Technical assistance"/>
    <s v="Grant"/>
    <s v="Water and other urban infrastructure and services"/>
    <n v="1"/>
    <m/>
    <m/>
    <s v="Dual-use"/>
    <n v="0.64"/>
    <n v="0.32"/>
    <n v="0.32"/>
    <m/>
    <m/>
    <s v="Climate Change Financing at ADB - 2023"/>
  </r>
  <r>
    <x v="0"/>
    <s v="Sovereign"/>
    <s v="Preparing and Implementing Gender-Inclusive Projects in Central and West Asia – Enhancing Women’s Energy-Based Livelihoods (Subproject 11) [attached TA to Distribution Network Digital Transformation and Resiliency Project]"/>
    <s v="56231-001"/>
    <d v="2023-10-17T00:00:00"/>
    <x v="1"/>
    <s v="Uzbekistan"/>
    <s v="Lower middle income"/>
    <s v="Technical assistance"/>
    <s v="Grant"/>
    <s v="Energy"/>
    <m/>
    <m/>
    <m/>
    <s v="Dual-use"/>
    <n v="0"/>
    <m/>
    <m/>
    <m/>
    <m/>
    <s v="Climate Change Financing at ADB - 2023"/>
  </r>
  <r>
    <x v="0"/>
    <s v="Sovereign"/>
    <s v="Distribution Network Digital Transformation and Resiliency Project"/>
    <s v="56231-001"/>
    <d v="2023-12-29T00:00:00"/>
    <x v="1"/>
    <s v="Uzbekistan"/>
    <s v="Lower middle income"/>
    <s v="Loan"/>
    <s v="Investment loan"/>
    <s v="Energy"/>
    <n v="352.45"/>
    <m/>
    <m/>
    <s v="Dual-use"/>
    <n v="119.5"/>
    <n v="89.9"/>
    <n v="29.6"/>
    <m/>
    <m/>
    <s v="Climate Change Financing at ADB - 2023"/>
  </r>
  <r>
    <x v="0"/>
    <s v="Sovereign"/>
    <s v="Distribution Network Digital Transformation and Resiliency Project"/>
    <s v="56231-001"/>
    <d v="2023-12-29T00:00:00"/>
    <x v="1"/>
    <s v="Uzbekistan"/>
    <s v="Lower middle income"/>
    <s v="Loan cofinancing"/>
    <s v="Investment loan"/>
    <s v="Energy"/>
    <m/>
    <m/>
    <m/>
    <s v="Dual-use"/>
    <n v="45.7"/>
    <n v="34.4"/>
    <n v="11.3"/>
    <m/>
    <m/>
    <s v="Climate Change Financing at ADB - 2023"/>
  </r>
  <r>
    <x v="0"/>
    <s v="Nonsovereign"/>
    <s v="Indorama Climate-Resilient Farmer Livelihood and COVID-19 Recovery Project"/>
    <s v="56258-001"/>
    <d v="2023-05-12T00:00:00"/>
    <x v="1"/>
    <s v="Uzbekistan"/>
    <s v="Lower middle income"/>
    <s v="Loan"/>
    <s v="Investment loan"/>
    <s v="Agriculture, natural resources and rural development"/>
    <n v="17.3"/>
    <m/>
    <m/>
    <s v="Adaptation"/>
    <n v="15"/>
    <m/>
    <n v="15"/>
    <m/>
    <m/>
    <s v="Climate Change Financing at ADB - 2023"/>
  </r>
  <r>
    <x v="0"/>
    <s v="Sovereign"/>
    <s v="Rural Roads Resilience Sector Project"/>
    <s v="57004-001"/>
    <d v="2023-12-29T00:00:00"/>
    <x v="1"/>
    <s v="Uzbekistan"/>
    <s v="Lower middle income"/>
    <s v="Loan"/>
    <s v="Investment loan"/>
    <s v="Transport"/>
    <n v="298.75"/>
    <m/>
    <m/>
    <s v="Adaptation"/>
    <n v="52.8"/>
    <m/>
    <n v="52.8"/>
    <m/>
    <m/>
    <s v="Climate Change Financing at ADB - 2023"/>
  </r>
  <r>
    <x v="0"/>
    <s v="Sovereign"/>
    <s v="Preparing the Energy Sector Projects"/>
    <s v="57063-001"/>
    <d v="2023-05-13T00:00:00"/>
    <x v="1"/>
    <s v="Uzbekistan"/>
    <s v="Lower middle income"/>
    <s v="Technical assistance"/>
    <s v="Grant"/>
    <s v="Energy"/>
    <n v="2.2000000000000002"/>
    <m/>
    <m/>
    <s v="Mitigation"/>
    <n v="0.95"/>
    <n v="0.95"/>
    <m/>
    <m/>
    <m/>
    <s v="Climate Change Financing at ADB - 2023"/>
  </r>
  <r>
    <x v="0"/>
    <s v="Sovereign"/>
    <s v="Preparing the Energy Sector Projects"/>
    <s v="57063-001"/>
    <d v="2023-08-09T00:00:00"/>
    <x v="1"/>
    <s v="Uzbekistan"/>
    <s v="Lower middle income"/>
    <s v="Technical assistance cofinancing"/>
    <s v="Grant"/>
    <s v="Energy"/>
    <m/>
    <m/>
    <m/>
    <s v="Mitigation"/>
    <n v="0.79200000000000004"/>
    <n v="0.79200000000000004"/>
    <m/>
    <m/>
    <m/>
    <s v="Climate Change Financing at ADB - 2023"/>
  </r>
  <r>
    <x v="0"/>
    <s v="Sovereign"/>
    <s v="Unlocking the Potential for Climate Change- and Disaster-Resilient Multisector Provincial Projects"/>
    <s v="54328-001"/>
    <d v="2023-11-29T00:00:00"/>
    <x v="1"/>
    <s v="Viet Nam"/>
    <s v="Lower middle income"/>
    <s v="Technical assistance"/>
    <s v="Grant"/>
    <s v="Water and other urban infrastructure and services"/>
    <n v="1"/>
    <m/>
    <m/>
    <s v="Adaptation"/>
    <n v="0.73499999999999999"/>
    <m/>
    <n v="0.73499999999999999"/>
    <m/>
    <m/>
    <s v="Climate Change Financing at ADB - 2023"/>
  </r>
  <r>
    <x v="0"/>
    <s v="Sovereign"/>
    <s v="Unlocking the Potential for Climate Change- and Disaster-Resilient Multisector Provincial Projects"/>
    <s v="54328-001"/>
    <d v="2023-11-29T00:00:00"/>
    <x v="1"/>
    <s v="Viet Nam"/>
    <s v="Lower middle income"/>
    <s v="Technical assistance"/>
    <s v="Grant"/>
    <s v="Agriculture, natural resources and rural development"/>
    <m/>
    <m/>
    <m/>
    <s v="Adaptation"/>
    <n v="0.26500000000000001"/>
    <m/>
    <n v="0.26500000000000001"/>
    <m/>
    <m/>
    <s v="Climate Change Financing at ADB - 2023"/>
  </r>
  <r>
    <x v="0"/>
    <s v="Nonsovereign"/>
    <s v="Australis Climate-Smart Barramundi and Seaweed Aquaculture Project"/>
    <s v="55260-001"/>
    <d v="2023-03-08T00:00:00"/>
    <x v="1"/>
    <s v="Viet Nam"/>
    <s v="Lower middle income"/>
    <s v="Loan"/>
    <s v="Investment loan"/>
    <s v="Agriculture, natural resources and rural development"/>
    <n v="42.2"/>
    <m/>
    <m/>
    <s v="Adaptation"/>
    <n v="15"/>
    <m/>
    <n v="15"/>
    <m/>
    <m/>
    <s v="Climate Change Financing at ADB - 2023"/>
  </r>
  <r>
    <x v="0"/>
    <s v="Nonsovereign"/>
    <s v="Australis Climate-Smart Barramundi and Seaweed Aquaculture Project"/>
    <s v="55260-001"/>
    <d v="2023-03-08T00:00:00"/>
    <x v="1"/>
    <s v="Viet Nam"/>
    <s v="Lower middle income"/>
    <s v="Grant cofinancing"/>
    <s v="Grant"/>
    <s v="Agriculture, natural resources and rural development"/>
    <m/>
    <m/>
    <m/>
    <s v="Adaptation"/>
    <n v="3"/>
    <m/>
    <n v="3"/>
    <m/>
    <m/>
    <s v="Climate Change Financing at ADB - 2023"/>
  </r>
  <r>
    <x v="0"/>
    <s v="Sovereign"/>
    <s v="VinFast Trading and Production Joint Stock Company: Mainstreaming Electric Vehicles to Reduce Greenhouse Gas Emissions"/>
    <s v="55327-002"/>
    <d v="2023-04-28T00:00:00"/>
    <x v="1"/>
    <s v="Viet Nam"/>
    <s v="Lower middle income"/>
    <s v="Technical assistance cofinancing"/>
    <s v="Grant"/>
    <s v="Transport"/>
    <n v="0.5"/>
    <m/>
    <m/>
    <s v="Mitigation"/>
    <n v="0.5"/>
    <n v="0.5"/>
    <m/>
    <m/>
    <m/>
    <s v="Climate Change Financing at ADB - 2023"/>
  </r>
  <r>
    <x v="0"/>
    <s v="Sovereign"/>
    <s v="Expanding Inclusive and Climate Finance"/>
    <s v="56230-001"/>
    <d v="2023-10-25T00:00:00"/>
    <x v="1"/>
    <s v="Viet Nam"/>
    <s v="Lower middle income"/>
    <s v="Technical assistance cofinancing"/>
    <s v="Grant"/>
    <s v="Finance"/>
    <n v="7"/>
    <m/>
    <m/>
    <s v="Dual-use"/>
    <n v="2"/>
    <n v="1.8"/>
    <n v="0.2"/>
    <m/>
    <m/>
    <s v="Climate Change Financing at ADB - 2023"/>
  </r>
  <r>
    <x v="0"/>
    <s v="Sovereign"/>
    <s v="Expanding Inclusive and Climate Finance"/>
    <s v="56230-001"/>
    <d v="2023-10-25T00:00:00"/>
    <x v="1"/>
    <s v="Viet Nam"/>
    <s v="Lower middle income"/>
    <s v="Technical assistance cofinancing"/>
    <s v="Grant"/>
    <s v="Finance"/>
    <m/>
    <m/>
    <m/>
    <s v="Dual-use"/>
    <n v="0"/>
    <m/>
    <m/>
    <m/>
    <m/>
    <s v="Climate Change Financing at ADB - 2023"/>
  </r>
  <r>
    <x v="0"/>
    <s v="Nonsovereign"/>
    <s v="GreenYellow Smart Solutions Rooftop Solar Project"/>
    <s v="56245-001"/>
    <d v="2023-08-07T00:00:00"/>
    <x v="1"/>
    <s v="Viet Nam"/>
    <s v="Lower middle income"/>
    <s v="Loan"/>
    <s v="Investment loan"/>
    <s v="Energy"/>
    <n v="24.5"/>
    <m/>
    <m/>
    <s v="Mitigation"/>
    <n v="3"/>
    <n v="3"/>
    <m/>
    <m/>
    <m/>
    <s v="Climate Change Financing at ADB - 2023"/>
  </r>
  <r>
    <x v="0"/>
    <s v="Nonsovereign"/>
    <s v="GreenYellow Smart Solutions Rooftop Solar Project"/>
    <s v="56245-001"/>
    <d v="2023-08-07T00:00:00"/>
    <x v="1"/>
    <s v="Viet Nam"/>
    <s v="Lower middle income"/>
    <s v="Grant cofinancing"/>
    <s v="Grant"/>
    <s v="Energy"/>
    <m/>
    <m/>
    <m/>
    <s v="Mitigation"/>
    <n v="3"/>
    <n v="3"/>
    <m/>
    <m/>
    <m/>
    <s v="Climate Change Financing at ADB - 2023"/>
  </r>
  <r>
    <x v="0"/>
    <s v="Nonsovereign"/>
    <s v="Selex Smart Electric Vehicles JSC"/>
    <s v="56323-001"/>
    <d v="2023-04-12T00:00:00"/>
    <x v="1"/>
    <s v="Viet Nam"/>
    <s v="Lower middle income"/>
    <s v="Equity Cofinancing"/>
    <s v="Equity "/>
    <s v="Transport"/>
    <m/>
    <m/>
    <m/>
    <s v="Mitigation"/>
    <n v="1"/>
    <n v="1"/>
    <m/>
    <m/>
    <m/>
    <s v="Climate Change Financing at ADB - 2023"/>
  </r>
  <r>
    <x v="0"/>
    <s v="Nonsovereign"/>
    <s v="Selex Smart Electric Vehicles JSC"/>
    <s v="56323-001"/>
    <d v="2023-10-30T00:00:00"/>
    <x v="1"/>
    <s v="Viet Nam"/>
    <s v="Lower middle income"/>
    <s v="Equity Cofinancing"/>
    <s v="Equity "/>
    <s v="Transport"/>
    <n v="4"/>
    <m/>
    <m/>
    <s v="Mitigation"/>
    <n v="0.75"/>
    <n v="0.75"/>
    <m/>
    <m/>
    <m/>
    <s v="Climate Change Financing at ADB - 2023"/>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866">
  <r>
    <x v="0"/>
    <s v="Sovereign"/>
    <s v="Nuku'alofa Port Upgrade Project"/>
    <s v="53045-003"/>
    <d v="2021-01-12T00:00:00"/>
    <x v="0"/>
    <s v="Tonga"/>
    <s v="Grant"/>
    <s v="Transport"/>
    <n v="50"/>
    <m/>
    <m/>
    <s v="Dual-use"/>
    <n v="21.2"/>
    <n v="15.1"/>
    <n v="6.1"/>
    <m/>
    <m/>
    <s v="https://www.adb.org/projects/53045-003/main"/>
    <s v="Climate Change Financing at ADB - 2021"/>
  </r>
  <r>
    <x v="0"/>
    <s v="Sovereign"/>
    <s v="Outer Island Maritime Infrastructure Project (Second Additional Financing)"/>
    <s v="48484-005"/>
    <d v="2021-01-13T00:00:00"/>
    <x v="0"/>
    <s v="Tuvalu"/>
    <s v="Grant"/>
    <s v="Transport"/>
    <n v="22.2"/>
    <m/>
    <m/>
    <s v="Adaptation"/>
    <n v="3.1"/>
    <n v="3.1"/>
    <n v="0"/>
    <m/>
    <m/>
    <s v="https://www.adb.org/projects/48484-005/main"/>
    <s v="Climate Change Financing at ADB - 2021"/>
  </r>
  <r>
    <x v="0"/>
    <s v="Nonsovereign"/>
    <s v="Inclusive Gender-Responsive Private Sector Business Development in Climate-Resilient Agribusiness Projects in Asia and the Pacific"/>
    <s v="54393-001"/>
    <d v="2021-01-13T00:00:00"/>
    <x v="0"/>
    <s v="Armenia; Bangladesh; Bhutan; Cambodia; India; Indonesia; Kiribati; Kyrgyz Republic; Kazakhstan; Lao People's Democratic Republic; Maldives; Mongolia; Nepal; Papua New Guinea; Philippines; Samoa; Solomon Islands; Tajikistan; Thailand; Tonga; Vanuatu; Viet Nam; Regional"/>
    <s v="Technical assistance"/>
    <s v="Agriculture, natural resources and rural development"/>
    <n v="0.45"/>
    <m/>
    <m/>
    <s v="Adaptation"/>
    <n v="0.45"/>
    <n v="0.45"/>
    <n v="0"/>
    <m/>
    <m/>
    <s v="https://www.adb.org/projects/54393-001/main"/>
    <s v="Climate Change Financing at ADB - 2021"/>
  </r>
  <r>
    <x v="0"/>
    <s v="Sovereign"/>
    <s v="Hunan Miluo River Disaster Risk Management and Comprehensive Environment Improvement Project"/>
    <s v="53052-001"/>
    <d v="2021-02-03T00:00:00"/>
    <x v="0"/>
    <s v="People's Republic of China"/>
    <s v="Loan"/>
    <s v="Agriculture, natural resources and rural development"/>
    <n v="353.56"/>
    <m/>
    <m/>
    <s v="Dual-use"/>
    <n v="8.94"/>
    <n v="7.64"/>
    <n v="1.3"/>
    <m/>
    <m/>
    <s v="https://www.adb.org/projects/53052-001/main"/>
    <s v="Climate Change Financing at ADB - 2021"/>
  </r>
  <r>
    <x v="0"/>
    <s v="Nonsovereign"/>
    <s v="Climate Resilience Capacity Building for Women in Poultry and Fish Farming"/>
    <s v="54197-002"/>
    <d v="2021-02-05T00:00:00"/>
    <x v="0"/>
    <s v="Regional; Bangladesh; Myanmar; Philippines"/>
    <s v="Technical assistance"/>
    <s v="Agriculture, natural resources and rural development"/>
    <n v="0.5"/>
    <m/>
    <m/>
    <s v="Adaptation"/>
    <n v="0.2"/>
    <n v="0.2"/>
    <n v="0"/>
    <m/>
    <m/>
    <s v="https://www.adb.org/projects/54197-002/main"/>
    <s v="Climate Change Financing at ADB - 2021"/>
  </r>
  <r>
    <x v="0"/>
    <s v="Nonsovereign"/>
    <s v="Climate Resilience Capacity Building for Women in Poultry and Fish Farming"/>
    <s v="54197-002"/>
    <d v="2021-02-05T00:00:00"/>
    <x v="0"/>
    <s v="Regional; Bangladesh; Myanmar; Philippines"/>
    <s v="Technical assistance"/>
    <s v="Agriculture, natural resources and rural development"/>
    <m/>
    <m/>
    <m/>
    <s v="Adaptation"/>
    <n v="0.3"/>
    <n v="0.3"/>
    <n v="0"/>
    <m/>
    <m/>
    <s v="https://www.adb.org/projects/54197-002/main"/>
    <s v="Climate Change Financing at ADB - 2021"/>
  </r>
  <r>
    <x v="0"/>
    <s v="Sovereign"/>
    <s v="Opportunities to Accelerate Coal to Clean Power Transition in Selected Southeast Asian Developing Member Countries"/>
    <s v="55024-001"/>
    <d v="2021-02-25T00:00:00"/>
    <x v="0"/>
    <s v="Regional"/>
    <s v="Technical assistance"/>
    <s v="Energy"/>
    <n v="0.22"/>
    <m/>
    <m/>
    <s v="Mitigation"/>
    <n v="0.22"/>
    <n v="0"/>
    <n v="0.22"/>
    <m/>
    <m/>
    <s v="https://www.adb.org/projects/55024-001/main"/>
    <s v="Climate Change Financing at ADB - 2021"/>
  </r>
  <r>
    <x v="0"/>
    <s v="Sovereign"/>
    <s v="Shaanxi Green Intelligent Transport and Logistics Management Demonstration Project"/>
    <s v="51401-002"/>
    <d v="2021-03-12T00:00:00"/>
    <x v="0"/>
    <s v="People's Republic of China"/>
    <s v="Loan"/>
    <s v="Transport"/>
    <n v="804.08"/>
    <m/>
    <m/>
    <s v="Dual-use"/>
    <n v="133.66"/>
    <n v="14.06"/>
    <n v="119.6"/>
    <m/>
    <m/>
    <s v="https://www.adb.org/projects/51401-002/main"/>
    <s v="Climate Change Financing at ADB - 2021"/>
  </r>
  <r>
    <x v="0"/>
    <s v="Sovereign"/>
    <s v="Air Quality Improvement in the Greater Beijing–Tianjin–Hebei Region—Green Financing Scale up Project"/>
    <s v="51033-001"/>
    <d v="2021-03-18T00:00:00"/>
    <x v="0"/>
    <s v="People's Republic of China"/>
    <s v="Loan"/>
    <s v="Energy"/>
    <n v="650.78"/>
    <m/>
    <m/>
    <s v="Mitigation"/>
    <n v="135"/>
    <n v="0"/>
    <n v="135"/>
    <m/>
    <m/>
    <s v="https://www.adb.org/projects/51033-001/main"/>
    <s v="Climate Change Financing at ADB - 2021"/>
  </r>
  <r>
    <x v="0"/>
    <s v="Sovereign"/>
    <s v="Air Quality Improvement in the Greater Beijing–Tianjin–Hebei Region—Green Financing Scale up Project"/>
    <s v="51033-001"/>
    <d v="2021-03-18T00:00:00"/>
    <x v="0"/>
    <s v="People's Republic of China"/>
    <s v="Loan"/>
    <s v="Finance"/>
    <m/>
    <m/>
    <m/>
    <s v="Mitigation"/>
    <n v="15"/>
    <n v="0"/>
    <n v="15"/>
    <m/>
    <m/>
    <s v="https://www.adb.org/projects/51033-001/main"/>
    <s v="Climate Change Financing at ADB - 2021"/>
  </r>
  <r>
    <x v="0"/>
    <s v="Sovereign"/>
    <s v="Sustaining Climate and Disaster Risk Resilient and Low Carbon Development in South Asia"/>
    <s v="46470-003"/>
    <d v="2021-03-26T00:00:00"/>
    <x v="0"/>
    <s v="Regional (South Asia)"/>
    <s v="Technical assistance"/>
    <s v="Agriculture, natural resources and rural development"/>
    <n v="0.7581"/>
    <m/>
    <m/>
    <s v="Dual-use"/>
    <n v="3.3800217459999997E-2"/>
    <n v="2.8773389999999999E-2"/>
    <n v="5.0268274600000001E-3"/>
    <m/>
    <m/>
    <s v="https://www.adb.org/projects/46470-003/main"/>
    <s v="Climate Change Financing at ADB - 2021"/>
  </r>
  <r>
    <x v="0"/>
    <s v="Sovereign"/>
    <s v="Sustaining Climate and Disaster Risk Resilient and Low Carbon Development in South Asia"/>
    <s v="46470-003"/>
    <d v="2021-03-26T00:00:00"/>
    <x v="0"/>
    <s v="Regional (South Asia)"/>
    <s v="Technical assistance"/>
    <s v="Education"/>
    <m/>
    <m/>
    <m/>
    <s v="Dual-use"/>
    <n v="1.1209959800000001E-2"/>
    <n v="9.1894999999999998E-4"/>
    <n v="1.0291009800000001E-2"/>
    <m/>
    <m/>
    <s v="https://www.adb.org/projects/46470-003/main"/>
    <s v="Climate Change Financing at ADB - 2021"/>
  </r>
  <r>
    <x v="0"/>
    <s v="Sovereign"/>
    <s v="Sustaining Climate and Disaster Risk Resilient and Low Carbon Development in South Asia"/>
    <s v="46470-003"/>
    <d v="2021-03-26T00:00:00"/>
    <x v="0"/>
    <s v="Regional (South Asia)"/>
    <s v="Technical assistance"/>
    <s v="Energy"/>
    <m/>
    <m/>
    <m/>
    <s v="Dual-use"/>
    <n v="1.67283937E-2"/>
    <n v="2.6311199999999998E-3"/>
    <n v="1.4097273699999999E-2"/>
    <m/>
    <m/>
    <s v="https://www.adb.org/projects/46470-003/main"/>
    <s v="Climate Change Financing at ADB - 2021"/>
  </r>
  <r>
    <x v="0"/>
    <s v="Sovereign"/>
    <s v="Sustaining Climate and Disaster Risk Resilient and Low Carbon Development in South Asia"/>
    <s v="46470-003"/>
    <d v="2021-03-26T00:00:00"/>
    <x v="0"/>
    <s v="Regional (South Asia)"/>
    <s v="Technical assistance"/>
    <s v="Finance"/>
    <m/>
    <m/>
    <m/>
    <s v="Dual-use"/>
    <n v="2.7696015710000001E-2"/>
    <n v="1.9387209999999998E-2"/>
    <n v="8.3088057100000005E-3"/>
    <m/>
    <m/>
    <s v="https://www.adb.org/projects/46470-003/main"/>
    <s v="Climate Change Financing at ADB - 2021"/>
  </r>
  <r>
    <x v="0"/>
    <s v="Sovereign"/>
    <s v="Sustaining Climate and Disaster Risk Resilient and Low Carbon Development in South Asia"/>
    <s v="46470-003"/>
    <d v="2021-03-26T00:00:00"/>
    <x v="0"/>
    <s v="Regional (South Asia)"/>
    <s v="Technical assistance"/>
    <s v="Health"/>
    <m/>
    <m/>
    <m/>
    <s v="Dual-use"/>
    <n v="7.8795527000000002E-4"/>
    <n v="6.8548000000000003E-4"/>
    <n v="1.0247527E-4"/>
    <m/>
    <m/>
    <s v="https://www.adb.org/projects/46470-003/main"/>
    <s v="Climate Change Financing at ADB - 2021"/>
  </r>
  <r>
    <x v="0"/>
    <s v="Sovereign"/>
    <s v="Sustaining Climate and Disaster Risk Resilient and Low Carbon Development in South Asia"/>
    <s v="46470-003"/>
    <d v="2021-03-26T00:00:00"/>
    <x v="0"/>
    <s v="Regional (South Asia)"/>
    <s v="Technical assistance"/>
    <s v="Industry and trade"/>
    <m/>
    <m/>
    <m/>
    <s v="Dual-use"/>
    <n v="5.5392000000000002E-3"/>
    <n v="5.5392000000000002E-3"/>
    <n v="0"/>
    <m/>
    <m/>
    <s v="https://www.adb.org/projects/46470-003/main"/>
    <s v="Climate Change Financing at ADB - 2021"/>
  </r>
  <r>
    <x v="0"/>
    <s v="Sovereign"/>
    <s v="Sustaining Climate and Disaster Risk Resilient and Low Carbon Development in South Asia"/>
    <s v="46470-003"/>
    <d v="2021-03-26T00:00:00"/>
    <x v="0"/>
    <s v="Regional (South Asia)"/>
    <s v="Technical assistance"/>
    <s v="Transport"/>
    <m/>
    <m/>
    <m/>
    <s v="Dual-use"/>
    <n v="0.28873487599999997"/>
    <n v="6.0649849999999998E-2"/>
    <n v="0.228085026"/>
    <m/>
    <m/>
    <s v="https://www.adb.org/projects/46470-003/main"/>
    <s v="Climate Change Financing at ADB - 2021"/>
  </r>
  <r>
    <x v="0"/>
    <s v="Sovereign"/>
    <s v="Sustaining Climate and Disaster Risk Resilient and Low Carbon Development in South Asia"/>
    <s v="46470-003"/>
    <d v="2021-03-26T00:00:00"/>
    <x v="0"/>
    <s v="Regional (South Asia)"/>
    <s v="Technical assistance"/>
    <s v="Water and other urban infrastructure and services"/>
    <m/>
    <m/>
    <m/>
    <s v="Dual-use"/>
    <n v="3.9603369999999999E-2"/>
    <n v="3.7864059999999998E-2"/>
    <n v="1.73931E-3"/>
    <m/>
    <m/>
    <s v="https://www.adb.org/projects/46470-003/main"/>
    <s v="Climate Change Financing at ADB - 2021"/>
  </r>
  <r>
    <x v="0"/>
    <s v="Sovereign"/>
    <s v="Hunan Xiangxi Rural Environmental Improvement and Green Development Project"/>
    <s v="53050-001"/>
    <d v="2021-03-26T00:00:00"/>
    <x v="0"/>
    <s v="People's Republic of China"/>
    <s v="Loan"/>
    <s v="Agriculture, natural resources and rural development"/>
    <n v="420.72945099999998"/>
    <m/>
    <m/>
    <s v="Dual-use"/>
    <n v="26.808075000000002"/>
    <n v="9.0269239999999993"/>
    <n v="17.781151000000001"/>
    <m/>
    <m/>
    <s v="https://www.adb.org/projects/53050-001/main"/>
    <s v="Climate Change Financing at ADB - 2021"/>
  </r>
  <r>
    <x v="0"/>
    <s v="Sovereign"/>
    <s v="Preparing the Pacific Regional Financing Facility"/>
    <s v="55051-001"/>
    <d v="2021-03-31T00:00:00"/>
    <x v="0"/>
    <s v="Federated States of Micronesia"/>
    <s v="Technical assistance"/>
    <s v="Energy"/>
    <n v="1"/>
    <m/>
    <m/>
    <s v="Mitigation"/>
    <n v="0.1"/>
    <n v="0"/>
    <n v="0.1"/>
    <m/>
    <m/>
    <s v="https://www.adb.org/projects/55051-001/main"/>
    <s v="Climate Change Financing at ADB - 2021"/>
  </r>
  <r>
    <x v="0"/>
    <s v="Sovereign"/>
    <s v="Preparing the Pacific Regional Financing Facility"/>
    <s v="55051-001"/>
    <d v="2021-03-31T00:00:00"/>
    <x v="0"/>
    <s v="Federated States of Micronesia"/>
    <s v="Technical assistance"/>
    <s v="Finance"/>
    <m/>
    <m/>
    <m/>
    <s v="Mitigation"/>
    <n v="0.1"/>
    <n v="0"/>
    <n v="0.1"/>
    <m/>
    <m/>
    <s v="https://www.adb.org/projects/55051-001/main"/>
    <s v="Climate Change Financing at ADB - 2021"/>
  </r>
  <r>
    <x v="0"/>
    <s v="Sovereign"/>
    <s v="Supporting the Establishment of National Standardized Spatial Data Infrastructure"/>
    <s v="54388-001"/>
    <d v="2021-04-07T00:00:00"/>
    <x v="0"/>
    <s v="Armenia"/>
    <s v="Technical assistance"/>
    <s v="Water and other urban infrastructure and services"/>
    <n v="1.3"/>
    <m/>
    <m/>
    <s v="Dual-use"/>
    <n v="0.05"/>
    <n v="2.5000000000000001E-2"/>
    <n v="2.5000000000000001E-2"/>
    <m/>
    <m/>
    <s v="https://www.adb.org/projects/55301-001/main"/>
    <s v="Climate Change Financing at ADB - 2021"/>
  </r>
  <r>
    <x v="0"/>
    <s v="Sovereign"/>
    <s v="Supporting the Establishment of National Standardized Spatial Data Infrastructure"/>
    <s v="54388-001"/>
    <d v="2021-04-07T00:00:00"/>
    <x v="0"/>
    <s v="Armenia"/>
    <s v="Technical assistance"/>
    <s v="Water and other urban infrastructure and services"/>
    <m/>
    <m/>
    <m/>
    <s v="Dual-use"/>
    <n v="0.08"/>
    <n v="0.04"/>
    <n v="0.04"/>
    <m/>
    <m/>
    <s v="https://www.adb.org/projects/55301-001/main"/>
    <s v="Climate Change Financing at ADB - 2021"/>
  </r>
  <r>
    <x v="0"/>
    <s v="Nonsovereign"/>
    <s v="Developing Private Sector Sustainable Transportation Opportunities in Southeast Asia"/>
    <s v="53246-001"/>
    <d v="2021-04-11T00:00:00"/>
    <x v="0"/>
    <s v="Indonesia; Philippines; Thailand; Viet Nam; Regional"/>
    <s v="Technical assistance"/>
    <s v="Transport"/>
    <n v="0.17499999999999999"/>
    <m/>
    <m/>
    <s v="Mitigation"/>
    <n v="0.17499999999999999"/>
    <n v="0"/>
    <n v="0.17499999999999999"/>
    <m/>
    <m/>
    <s v="https://www.adb.org/projects/53246-001/main"/>
    <s v="Climate Change Financing at ADB - 2021"/>
  </r>
  <r>
    <x v="0"/>
    <s v="Nonsovereign"/>
    <s v="Green Yellow Rooftop Solar Project"/>
    <s v="53283-001"/>
    <d v="2021-04-12T00:00:00"/>
    <x v="0"/>
    <s v="Thailand"/>
    <s v="Loan"/>
    <s v="Energy"/>
    <n v="49.78"/>
    <m/>
    <m/>
    <s v="Mitigation"/>
    <n v="9.9229448700000003"/>
    <n v="0"/>
    <n v="9.9229448700000003"/>
    <m/>
    <m/>
    <s v="https://www.adb.org/projects/53283-001/main"/>
    <s v="Climate Change Financing at ADB - 2021"/>
  </r>
  <r>
    <x v="0"/>
    <s v="Nonsovereign"/>
    <s v="Green Yellow Rooftop Solar Project"/>
    <s v="53283-001"/>
    <d v="2021-04-12T00:00:00"/>
    <x v="0"/>
    <s v="Thailand"/>
    <s v="Loan"/>
    <s v="Energy"/>
    <m/>
    <m/>
    <m/>
    <s v="Mitigation"/>
    <n v="1.2556130000000001"/>
    <n v="0"/>
    <n v="1.2556130000000001"/>
    <m/>
    <m/>
    <s v="https://www.adb.org/projects/53283-001/main"/>
    <s v="Climate Change Financing at ADB - 2021"/>
  </r>
  <r>
    <x v="0"/>
    <s v="Nonsovereign"/>
    <s v="Green Yellow Rooftop Solar Project"/>
    <s v="53283-001"/>
    <d v="2021-04-12T00:00:00"/>
    <x v="0"/>
    <s v="Thailand"/>
    <s v="Loan"/>
    <s v="Energy"/>
    <m/>
    <m/>
    <m/>
    <s v="Mitigation"/>
    <n v="11.300514"/>
    <n v="0"/>
    <n v="11.300514"/>
    <m/>
    <m/>
    <s v="https://www.adb.org/projects/53283-001/main"/>
    <s v="Climate Change Financing at ADB - 2021"/>
  </r>
  <r>
    <x v="0"/>
    <s v="Nonsovereign"/>
    <s v="Administration of Equity Investment for Euler Motors Private Limited"/>
    <s v="55075-001"/>
    <d v="2021-04-28T00:00:00"/>
    <x v="0"/>
    <s v="India"/>
    <s v="Equity investment"/>
    <s v="Transport"/>
    <n v="4"/>
    <m/>
    <m/>
    <s v="Mitigation"/>
    <n v="1.4624061900000001"/>
    <n v="0"/>
    <n v="1.4624061900000001"/>
    <m/>
    <m/>
    <s v="https://www.adb.org/projects/55075-001/main"/>
    <s v="Climate Change Financing at ADB - 2021"/>
  </r>
  <r>
    <x v="0"/>
    <s v="Sovereign"/>
    <s v="Supporting the Implementation of ADB's Climate Change Operational Framework 2017–2030 - Establishing Mechanisms to Measure, Monitor, and Report on Commitments made under the Paris Agreement (Subproject 3)"/>
    <s v="52004-005"/>
    <d v="2021-05-05T00:00:00"/>
    <x v="0"/>
    <s v="Regional"/>
    <s v="Technical assistance"/>
    <s v="Public sector management"/>
    <n v="0.45"/>
    <m/>
    <m/>
    <s v="Dual-use"/>
    <n v="0.45"/>
    <n v="0.19500000000000001"/>
    <n v="0.255"/>
    <m/>
    <m/>
    <s v="https://www.adb.org/projects/52004-005/main"/>
    <s v="Climate Change Financing at ADB - 2021"/>
  </r>
  <r>
    <x v="0"/>
    <s v="Sovereign"/>
    <s v="Preparing the Climate Adaptive Water Resources Management in the Aral Sea Basin Project"/>
    <s v="53120-002"/>
    <d v="2021-05-06T00:00:00"/>
    <x v="0"/>
    <s v="Uzbekistan"/>
    <s v="Technical assistance"/>
    <s v="Agriculture, natural resources and rural development"/>
    <n v="0.15"/>
    <m/>
    <m/>
    <s v="Adaptation"/>
    <n v="0.15"/>
    <n v="0.15"/>
    <n v="0"/>
    <m/>
    <m/>
    <s v="https://www.adb.org/projects/53120-002/main"/>
    <s v="Climate Change Financing at ADB - 2021"/>
  </r>
  <r>
    <x v="0"/>
    <s v="Sovereign"/>
    <s v="Promoting Life Cycle Management of Fluorocarbons"/>
    <s v="54386-001"/>
    <d v="2021-05-06T00:00:00"/>
    <x v="0"/>
    <s v="Regional"/>
    <s v="Technical assistance"/>
    <s v="Energy"/>
    <n v="0.75"/>
    <m/>
    <m/>
    <s v="Mitigation"/>
    <n v="0.75"/>
    <n v="0"/>
    <n v="0.75"/>
    <m/>
    <m/>
    <s v="https://www.adb.org/projects/54386-001/main"/>
    <s v="Climate Change Financing at ADB - 2021"/>
  </r>
  <r>
    <x v="0"/>
    <s v="Sovereign"/>
    <s v="VIE Support for the Preparation of the Green Infrastructure for Ethnic Minorities Project"/>
    <s v="CCFADC00045"/>
    <d v="2021-05-10T00:00:00"/>
    <x v="0"/>
    <s v="Viet Nam"/>
    <s v="Other"/>
    <s v="Agriculture, natural resources and rural development"/>
    <n v="0.22500000000000001"/>
    <m/>
    <m/>
    <s v="Adaptation"/>
    <n v="0.22500000000000001"/>
    <n v="0.22500000000000001"/>
    <n v="0"/>
    <m/>
    <m/>
    <m/>
    <s v="Climate Change Financing at ADB - 2021"/>
  </r>
  <r>
    <x v="0"/>
    <s v="Nonsovereign"/>
    <s v="ADB Ventures Technical Assistance"/>
    <s v="54055-001"/>
    <d v="2021-05-14T00:00:00"/>
    <x v="0"/>
    <s v="Regional"/>
    <s v="Technical assistance"/>
    <s v="Agriculture, natural resources and rural development"/>
    <n v="3.4359999999999999"/>
    <m/>
    <m/>
    <s v="Dual-use"/>
    <n v="0.33500000000000002"/>
    <n v="0.13400000000000001"/>
    <n v="0.20100000000000001"/>
    <m/>
    <m/>
    <s v="https://www.adb.org/projects/54055-001/main"/>
    <s v="Climate Change Financing at ADB - 2021"/>
  </r>
  <r>
    <x v="0"/>
    <s v="Nonsovereign"/>
    <s v="ADB Ventures Technical Assistance"/>
    <s v="54055-001"/>
    <d v="2021-05-14T00:00:00"/>
    <x v="0"/>
    <s v="Regional"/>
    <s v="Technical assistance"/>
    <s v="Energy"/>
    <m/>
    <m/>
    <m/>
    <s v="Dual-use"/>
    <n v="0.33300000000000002"/>
    <n v="0.13300000000000001"/>
    <n v="0.2"/>
    <m/>
    <m/>
    <s v="https://www.adb.org/projects/54055-001/main"/>
    <s v="Climate Change Financing at ADB - 2021"/>
  </r>
  <r>
    <x v="0"/>
    <s v="Nonsovereign"/>
    <s v="ADB Ventures Technical Assistance"/>
    <s v="54055-001"/>
    <d v="2021-05-14T00:00:00"/>
    <x v="0"/>
    <s v="Regional"/>
    <s v="Technical assistance"/>
    <s v="Industry and trade"/>
    <m/>
    <m/>
    <m/>
    <s v="Dual-use"/>
    <n v="0.33300000000000002"/>
    <n v="0.13300000000000001"/>
    <n v="0.2"/>
    <m/>
    <m/>
    <s v="https://www.adb.org/projects/54055-001/main"/>
    <s v="Climate Change Financing at ADB - 2021"/>
  </r>
  <r>
    <x v="0"/>
    <s v="Nonsovereign"/>
    <s v="ADB Ventures Technical Assistance"/>
    <s v="54055-001"/>
    <d v="2021-05-14T00:00:00"/>
    <x v="0"/>
    <s v="Regional"/>
    <s v="Technical assistance"/>
    <s v="Information and communication technology"/>
    <m/>
    <m/>
    <m/>
    <s v="Dual-use"/>
    <n v="0.33300000000000002"/>
    <n v="0.13300000000000001"/>
    <n v="0.2"/>
    <m/>
    <m/>
    <s v="https://www.adb.org/projects/54055-001/main"/>
    <s v="Climate Change Financing at ADB - 2021"/>
  </r>
  <r>
    <x v="0"/>
    <s v="Nonsovereign"/>
    <s v="ADB Ventures Technical Assistance"/>
    <s v="54055-001"/>
    <d v="2021-05-14T00:00:00"/>
    <x v="0"/>
    <s v="Regional"/>
    <s v="Technical assistance"/>
    <s v="Transport"/>
    <m/>
    <m/>
    <m/>
    <s v="Dual-use"/>
    <n v="0.33300000000000002"/>
    <n v="0.13300000000000001"/>
    <n v="0.2"/>
    <m/>
    <m/>
    <s v="https://www.adb.org/projects/54055-001/main"/>
    <s v="Climate Change Financing at ADB - 2021"/>
  </r>
  <r>
    <x v="0"/>
    <s v="Nonsovereign"/>
    <s v="ADB Ventures Technical Assistance"/>
    <s v="54055-001"/>
    <d v="2021-05-14T00:00:00"/>
    <x v="0"/>
    <s v="Regional"/>
    <s v="Technical assistance"/>
    <s v="Water and other urban infrastructure and services"/>
    <m/>
    <m/>
    <m/>
    <s v="Dual-use"/>
    <n v="0.33300000000000002"/>
    <n v="0.13300000000000001"/>
    <n v="0.2"/>
    <m/>
    <m/>
    <s v="https://www.adb.org/projects/54055-001/main"/>
    <s v="Climate Change Financing at ADB - 2021"/>
  </r>
  <r>
    <x v="0"/>
    <s v="Sovereign"/>
    <s v="Balakot Hydropower Development Project"/>
    <s v="49055-007"/>
    <d v="2021-05-21T00:00:00"/>
    <x v="0"/>
    <s v="Pakistan"/>
    <s v="Loan"/>
    <s v="Energy"/>
    <n v="755"/>
    <m/>
    <m/>
    <s v="Dual-use"/>
    <n v="300"/>
    <n v="2.79"/>
    <n v="297.20999999999998"/>
    <m/>
    <m/>
    <s v="https://www.adb.org/projects/49055-007/main"/>
    <s v="Climate Change Financing at ADB - 2021"/>
  </r>
  <r>
    <x v="0"/>
    <s v="Sovereign"/>
    <s v="Balakot Hydropower Development Project"/>
    <s v="49055-007"/>
    <d v="2021-05-21T00:00:00"/>
    <x v="0"/>
    <s v="Pakistan"/>
    <s v="Loan"/>
    <s v="Energy"/>
    <m/>
    <m/>
    <m/>
    <s v="Dual-use"/>
    <n v="250"/>
    <n v="2.33"/>
    <n v="247.67"/>
    <m/>
    <m/>
    <s v="https://www.adb.org/projects/49055-007/main"/>
    <s v="Climate Change Financing at ADB - 2021"/>
  </r>
  <r>
    <x v="0"/>
    <s v="Nonsovereign"/>
    <s v="Lotus Wind Power Project"/>
    <s v="54211-001"/>
    <d v="2021-05-21T00:00:00"/>
    <x v="0"/>
    <s v="Viet Nam"/>
    <s v="Loan"/>
    <s v="Energy"/>
    <n v="245.7"/>
    <m/>
    <m/>
    <s v="Mitigation"/>
    <n v="11.867672000000001"/>
    <m/>
    <n v="11.867672000000001"/>
    <m/>
    <m/>
    <s v="https://www.adb.org/projects/54211-001/main"/>
    <s v="Climate Change Financing at ADB - 2021"/>
  </r>
  <r>
    <x v="0"/>
    <s v="Nonsovereign"/>
    <s v="Lotus Wind Power Project"/>
    <s v="54211-001"/>
    <d v="2021-05-21T00:00:00"/>
    <x v="0"/>
    <s v="Viet Nam"/>
    <s v="Loan"/>
    <s v="Energy"/>
    <m/>
    <m/>
    <m/>
    <s v="Mitigation"/>
    <n v="11.56664"/>
    <m/>
    <n v="11.56664"/>
    <m/>
    <m/>
    <s v="https://www.adb.org/projects/54211-001/main"/>
    <s v="Climate Change Financing at ADB - 2021"/>
  </r>
  <r>
    <x v="0"/>
    <s v="Nonsovereign"/>
    <s v="Lotus Wind Power Project"/>
    <s v="54211-001"/>
    <d v="2021-05-21T00:00:00"/>
    <x v="0"/>
    <s v="Viet Nam"/>
    <s v="Loan"/>
    <s v="Energy"/>
    <m/>
    <m/>
    <m/>
    <s v="Mitigation"/>
    <n v="11.565688"/>
    <m/>
    <n v="11.565688"/>
    <m/>
    <m/>
    <s v="https://www.adb.org/projects/54211-001/main"/>
    <s v="Climate Change Financing at ADB - 2021"/>
  </r>
  <r>
    <x v="0"/>
    <s v="Nonsovereign"/>
    <s v="Lotus Wind Power Project"/>
    <s v="54211-001"/>
    <d v="2021-05-21T00:00:00"/>
    <x v="0"/>
    <s v="Viet Nam"/>
    <s v="Loan"/>
    <s v="Energy"/>
    <m/>
    <m/>
    <m/>
    <s v="Mitigation"/>
    <n v="27.465183"/>
    <m/>
    <n v="27.465183"/>
    <m/>
    <m/>
    <s v="https://www.adb.org/projects/54211-001/main"/>
    <s v="Climate Change Financing at ADB - 2021"/>
  </r>
  <r>
    <x v="0"/>
    <s v="Nonsovereign"/>
    <s v="Lotus Wind Power Project"/>
    <s v="54211-001"/>
    <d v="2021-05-21T00:00:00"/>
    <x v="0"/>
    <s v="Viet Nam"/>
    <s v="Loan"/>
    <s v="Energy"/>
    <m/>
    <m/>
    <m/>
    <s v="Mitigation"/>
    <n v="26.768509999999999"/>
    <m/>
    <n v="26.768509999999999"/>
    <m/>
    <m/>
    <s v="https://www.adb.org/projects/54211-001/main"/>
    <s v="Climate Change Financing at ADB - 2021"/>
  </r>
  <r>
    <x v="0"/>
    <s v="Nonsovereign"/>
    <s v="Lotus Wind Power Project"/>
    <s v="54211-001"/>
    <d v="2021-05-21T00:00:00"/>
    <x v="0"/>
    <s v="Viet Nam"/>
    <s v="Loan"/>
    <s v="Energy"/>
    <m/>
    <m/>
    <m/>
    <s v="Mitigation"/>
    <n v="26.766307000000001"/>
    <m/>
    <n v="26.766307000000001"/>
    <m/>
    <m/>
    <s v="https://www.adb.org/projects/54211-001/main"/>
    <s v="Climate Change Financing at ADB - 2021"/>
  </r>
  <r>
    <x v="0"/>
    <s v="Sovereign"/>
    <s v="Second Integrated Road Investment Program-Tranche 3"/>
    <s v="50301-004"/>
    <d v="2021-05-28T00:00:00"/>
    <x v="0"/>
    <s v="Sri Lanka"/>
    <s v="Loan"/>
    <s v="Transport"/>
    <n v="215.72"/>
    <m/>
    <m/>
    <s v="Adaptation"/>
    <n v="9.9"/>
    <n v="9.9"/>
    <m/>
    <m/>
    <m/>
    <s v="https://www.adb.org/projects/50301-004/main"/>
    <s v="Climate Change Financing at ADB - 2021"/>
  </r>
  <r>
    <x v="0"/>
    <s v="Sovereign"/>
    <s v="Study on the Municipal Climate Finance Roadmap"/>
    <s v="52349-001"/>
    <d v="2021-05-28T00:00:00"/>
    <x v="0"/>
    <s v="People's Republic of China"/>
    <s v="Technical assistance"/>
    <s v="Finance"/>
    <n v="0.2"/>
    <m/>
    <m/>
    <s v="Adaptation"/>
    <n v="0.1"/>
    <n v="0.1"/>
    <m/>
    <m/>
    <m/>
    <s v="https://www.adb.org/projects/52349-001/main"/>
    <s v="Climate Change Financing at ADB - 2021"/>
  </r>
  <r>
    <x v="0"/>
    <s v="Sovereign"/>
    <s v="Innovating Eco-Compensation Mechanisms in Yangtze River Basin"/>
    <s v="55006-002"/>
    <d v="2021-06-03T00:00:00"/>
    <x v="0"/>
    <s v="People's Republic of China"/>
    <s v="Technical assistance"/>
    <s v="Agriculture, natural resources and rural development"/>
    <n v="0.18348800000000001"/>
    <m/>
    <m/>
    <s v="Dual-use"/>
    <n v="1.8348799999999998E-2"/>
    <n v="1.28442E-2"/>
    <n v="5.5046000000000001E-3"/>
    <m/>
    <m/>
    <s v="https://www.adb.org/projects/55006-002/main"/>
    <s v="Climate Change Financing at ADB - 2021"/>
  </r>
  <r>
    <x v="0"/>
    <s v="Nonsovereign"/>
    <s v="Bengaluru Smart Energy Efficient Power Distribution Project"/>
    <s v="53192-003"/>
    <d v="2021-06-08T00:00:00"/>
    <x v="0"/>
    <s v="India"/>
    <s v="Loan"/>
    <s v="Energy"/>
    <n v="90"/>
    <m/>
    <m/>
    <s v="Dual-use"/>
    <n v="23.7"/>
    <n v="3.5"/>
    <n v="20.2"/>
    <m/>
    <m/>
    <s v="https://www.adb.org/projects/51077-003/main"/>
    <s v="Climate Change Financing at ADB - 2021"/>
  </r>
  <r>
    <x v="0"/>
    <s v="Sovereign"/>
    <s v="Strengthening the Capacity for Environment and Climate Change Laws in Asia and the Pacific"/>
    <s v="51310-001"/>
    <d v="2021-06-09T00:00:00"/>
    <x v="0"/>
    <s v="Regional"/>
    <s v="Technical assistance"/>
    <s v="Public sector management"/>
    <n v="0.2"/>
    <m/>
    <m/>
    <s v="Dual-use"/>
    <n v="0.13333333"/>
    <n v="6.6666669999999997E-2"/>
    <n v="6.6666660000000003E-2"/>
    <m/>
    <m/>
    <s v="https://www.adb.org/projects/51310-001/main"/>
    <s v="Climate Change Financing at ADB - 2021"/>
  </r>
  <r>
    <x v="0"/>
    <s v="Sovereign"/>
    <s v="Public-Private Partnerships, Private Sector Development, and State-Owned Enterprise Reform"/>
    <s v="54445-001"/>
    <d v="2021-06-10T00:00:00"/>
    <x v="0"/>
    <s v="Viet Nam"/>
    <s v="Technical assistance"/>
    <s v="Industry and trade"/>
    <n v="4.5999999999999996"/>
    <m/>
    <m/>
    <s v="Dual-use"/>
    <n v="0.67800000000000005"/>
    <n v="0.46300000000000002"/>
    <n v="0.215"/>
    <m/>
    <m/>
    <s v="https://www.adb.org/projects/54445-001/main"/>
    <s v="Climate Change Financing at ADB - 2021"/>
  </r>
  <r>
    <x v="0"/>
    <s v="Sovereign"/>
    <s v="Public-Private Partnerships, Private Sector Development, and State-Owned Enterprise Reform"/>
    <s v="54445-001"/>
    <d v="2021-06-10T00:00:00"/>
    <x v="0"/>
    <s v="Viet Nam"/>
    <s v="Technical assistance"/>
    <s v="Public sector management"/>
    <m/>
    <m/>
    <m/>
    <s v="Dual-use"/>
    <n v="0.13"/>
    <m/>
    <n v="0.13"/>
    <m/>
    <m/>
    <s v="https://www.adb.org/projects/54445-001/main"/>
    <s v="Climate Change Financing at ADB - 2021"/>
  </r>
  <r>
    <x v="0"/>
    <s v="Sovereign"/>
    <s v="Tamil Nadu Industrial Connectivity Project"/>
    <s v="51337-001"/>
    <d v="2021-06-16T00:00:00"/>
    <x v="0"/>
    <s v="India"/>
    <s v="Loan"/>
    <s v="Transport"/>
    <n v="904.6"/>
    <m/>
    <m/>
    <s v="Adaptation"/>
    <n v="42.503999999999998"/>
    <n v="42.503999999999998"/>
    <m/>
    <m/>
    <m/>
    <s v="https://www.adb.org/projects/51337-001/main"/>
    <s v="Climate Change Financing at ADB - 2021"/>
  </r>
  <r>
    <x v="0"/>
    <s v="Sovereign"/>
    <s v="Supporting COVID-19 Response and Vaccination Program"/>
    <s v="55082-002"/>
    <d v="2021-06-18T00:00:00"/>
    <x v="0"/>
    <s v="India"/>
    <s v="Technical assistance"/>
    <s v="Health"/>
    <n v="7"/>
    <m/>
    <m/>
    <s v="Mitigation"/>
    <n v="0"/>
    <m/>
    <m/>
    <m/>
    <m/>
    <s v="https://www.adb.org/projects/55082-002/main"/>
    <s v="Climate Change Financing at ADB - 2021"/>
  </r>
  <r>
    <x v="0"/>
    <s v="Sovereign"/>
    <s v="Implementation Support for the Nuts and Fruits in Hilly Areas Project"/>
    <s v="48218-012"/>
    <d v="2021-06-30T00:00:00"/>
    <x v="0"/>
    <s v="Nepal"/>
    <s v="Technical assistance"/>
    <s v="Agriculture, natural resources and rural development"/>
    <n v="1"/>
    <m/>
    <m/>
    <s v="Adaptation"/>
    <n v="0.7"/>
    <n v="0.7"/>
    <m/>
    <m/>
    <m/>
    <s v="https://www.adb.org/projects/48218-012/main"/>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Technical assistance"/>
    <s v="Water and other urban infrastructure and services"/>
    <n v="1.994"/>
    <m/>
    <m/>
    <s v="Adaptation"/>
    <n v="0.25"/>
    <n v="0.25"/>
    <m/>
    <m/>
    <m/>
    <s v="https://www.adb.org/projects/54212-001/main"/>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Technical assistance"/>
    <s v="Agriculture, natural resources and rural development"/>
    <m/>
    <m/>
    <m/>
    <s v="Adaptation"/>
    <n v="0.25"/>
    <n v="0.25"/>
    <m/>
    <m/>
    <m/>
    <s v="https://www.adb.org/projects/54212-001/main"/>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Technical assistance"/>
    <s v="Water and other urban infrastructure and services"/>
    <m/>
    <m/>
    <m/>
    <s v="Adaptation"/>
    <n v="0.25"/>
    <n v="0.25"/>
    <m/>
    <m/>
    <m/>
    <s v="https://www.adb.org/projects/54212-001/main"/>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Technical assistance"/>
    <s v="Agriculture, natural resources and rural development"/>
    <m/>
    <m/>
    <m/>
    <s v="Adaptation"/>
    <n v="0.25"/>
    <n v="0.25"/>
    <m/>
    <m/>
    <m/>
    <s v="https://www.adb.org/projects/54212-001/main"/>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Technical assistance"/>
    <s v="Water and other urban infrastructure and services"/>
    <m/>
    <m/>
    <m/>
    <s v="Adaptation"/>
    <n v="0.47499999999999998"/>
    <n v="0.47499999999999998"/>
    <m/>
    <m/>
    <m/>
    <s v="https://www.adb.org/projects/54212-001/main"/>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Technical assistance"/>
    <s v="Agriculture, natural resources and rural development"/>
    <m/>
    <m/>
    <m/>
    <s v="Adaptation"/>
    <n v="0.45"/>
    <n v="0.45"/>
    <m/>
    <m/>
    <m/>
    <s v="https://www.adb.org/projects/54212-001/main"/>
    <s v="Climate Change Financing at ADB - 2021"/>
  </r>
  <r>
    <x v="0"/>
    <s v="Sovereign"/>
    <s v="Building Coastal Resilience through Nature-Based Integrated Solutions"/>
    <s v="54212-001"/>
    <d v="2021-06-30T00:00:00"/>
    <x v="0"/>
    <s v="Bangladesh; Brunei Darussalam; India; Indonesia; Kiribati; Malaysia; Maldives; Pakistan; Philippines; Regional; Marshall Islands; Sri Lanka; Tuvalu; Vanuatu"/>
    <s v="Technical assistance"/>
    <s v="Water and other urban infrastructure and services"/>
    <m/>
    <m/>
    <m/>
    <s v="Adaptation"/>
    <n v="0"/>
    <m/>
    <m/>
    <m/>
    <m/>
    <s v="https://www.adb.org/projects/54212-001/main"/>
    <s v="Climate Change Financing at ADB - 2021"/>
  </r>
  <r>
    <x v="0"/>
    <s v="Sovereign"/>
    <s v="Promoting Clean Energy Usage through Enhanced Adoption of Electric Vehicles and Grid Integration of Battery Energy Storage Systems"/>
    <s v="54240-001"/>
    <d v="2021-07-06T00:00:00"/>
    <x v="0"/>
    <s v="India"/>
    <s v="Technical assistance"/>
    <s v="Energy"/>
    <n v="2"/>
    <m/>
    <m/>
    <s v="Mitigation"/>
    <n v="1"/>
    <m/>
    <n v="1"/>
    <m/>
    <m/>
    <s v="https://www.adb.org/projects/54240-001/main"/>
    <s v="Climate Change Financing at ADB - 2021"/>
  </r>
  <r>
    <x v="0"/>
    <s v="Sovereign"/>
    <s v="Responsive COVID-19 Vaccines for Recovery Project under the Asia Pacific Vaccine Access Facility"/>
    <s v="55085-001"/>
    <d v="2021-07-09T00:00:00"/>
    <x v="0"/>
    <s v="Sri Lanka"/>
    <s v="Loan"/>
    <s v="Health"/>
    <n v="161.85"/>
    <m/>
    <m/>
    <s v="Dual-use"/>
    <n v="1.1599999999999999"/>
    <n v="1"/>
    <n v="0.16"/>
    <m/>
    <m/>
    <s v="https://www.adb.org/projects/55085-001/main"/>
    <s v="Climate Change Financing at ADB - 2021"/>
  </r>
  <r>
    <x v="0"/>
    <s v="Sovereign"/>
    <s v="Responsive COVID-19 Vaccines for Recovery Project under the Asia Pacific Vaccine Access Facility"/>
    <s v="55085-001"/>
    <d v="2021-07-09T00:00:00"/>
    <x v="0"/>
    <s v="Sri Lanka"/>
    <s v="Loan"/>
    <s v="Health"/>
    <m/>
    <m/>
    <m/>
    <s v="Dual-use"/>
    <n v="1.6850000000000001"/>
    <n v="1.4750000000000001"/>
    <n v="0.21"/>
    <m/>
    <m/>
    <s v="https://www.adb.org/projects/55085-001/main"/>
    <s v="Climate Change Financing at ADB - 2021"/>
  </r>
  <r>
    <x v="0"/>
    <s v="Nonsovereign"/>
    <s v="Enabling the Ecosystem to Improve Access to Green Affordable Housing for Women"/>
    <s v="54164-002"/>
    <d v="2021-07-10T00:00:00"/>
    <x v="0"/>
    <s v="India"/>
    <s v="Technical assistance"/>
    <s v="Finance"/>
    <n v="1"/>
    <m/>
    <m/>
    <s v="Dual-use"/>
    <n v="1"/>
    <n v="0.5"/>
    <n v="0.5"/>
    <m/>
    <m/>
    <s v="https://www.adb.org/projects/54164-002/main"/>
    <s v="Climate Change Financing at ADB - 2021"/>
  </r>
  <r>
    <x v="0"/>
    <s v="Sovereign"/>
    <s v="Promoting Advanced Biofuels Through High Technology"/>
    <s v="54222-001"/>
    <d v="2021-07-12T00:00:00"/>
    <x v="0"/>
    <s v="India"/>
    <s v="Technical assistance"/>
    <s v="Energy"/>
    <n v="2.5"/>
    <m/>
    <m/>
    <s v="Mitigation"/>
    <n v="2"/>
    <m/>
    <n v="2"/>
    <m/>
    <m/>
    <s v="https://www.adb.org/projects/54222-001/main"/>
    <s v="Climate Change Financing at ADB - 2021"/>
  </r>
  <r>
    <x v="0"/>
    <s v="Sovereign"/>
    <s v="Promoting Advanced Biofuels Through High Technology"/>
    <s v="54222-001"/>
    <d v="2021-07-12T00:00:00"/>
    <x v="0"/>
    <s v="India"/>
    <s v="Technical assistance"/>
    <s v="Energy"/>
    <m/>
    <m/>
    <m/>
    <s v="Mitigation"/>
    <n v="0"/>
    <m/>
    <m/>
    <m/>
    <m/>
    <s v="https://www.adb.org/projects/54222-001/main"/>
    <s v="Climate Change Financing at ADB - 2021"/>
  </r>
  <r>
    <x v="0"/>
    <s v="Sovereign"/>
    <s v="Accelerating the Clean Energy Transition in Southeast Asia"/>
    <s v="55124-001"/>
    <d v="2021-07-12T00:00:00"/>
    <x v="0"/>
    <s v="Cambodia; Indonesia; Lao People's Democratic Republic; Philippines; Regional; Thailand; Timor-Leste; Viet Nam"/>
    <s v="Technical assistance"/>
    <s v="Energy"/>
    <n v="6.27"/>
    <m/>
    <m/>
    <s v="Mitigation"/>
    <n v="2"/>
    <m/>
    <n v="2"/>
    <m/>
    <m/>
    <s v="https://www.adb.org/projects/55124-001/main"/>
    <s v="Climate Change Financing at ADB - 2021"/>
  </r>
  <r>
    <x v="0"/>
    <s v="Sovereign"/>
    <s v="Accelerating the Clean Energy Transition in Southeast Asia"/>
    <s v="55124-001"/>
    <d v="2021-07-12T00:00:00"/>
    <x v="0"/>
    <s v="Cambodia; Indonesia; Lao People's Democratic Republic; Philippines; Regional; Thailand; Timor-Leste; Viet Nam"/>
    <s v="Technical assistance"/>
    <s v="Energy"/>
    <m/>
    <m/>
    <m/>
    <s v="Mitigation"/>
    <n v="1"/>
    <m/>
    <n v="1"/>
    <m/>
    <m/>
    <s v="https://www.adb.org/projects/55124-001/main"/>
    <s v="Climate Change Financing at ADB - 2021"/>
  </r>
  <r>
    <x v="0"/>
    <s v="Sovereign"/>
    <s v="Accelerating the Clean Energy Transition in Southeast Asia"/>
    <s v="55124-001"/>
    <d v="2021-07-12T00:00:00"/>
    <x v="0"/>
    <s v="Cambodia; Indonesia; Lao People's Democratic Republic; Philippines; Regional; Thailand; Timor-Leste; Viet Nam"/>
    <s v="Technical assistance"/>
    <s v="Energy"/>
    <m/>
    <m/>
    <m/>
    <s v="Mitigation"/>
    <n v="0.5"/>
    <m/>
    <n v="0.5"/>
    <m/>
    <m/>
    <s v="https://www.adb.org/projects/55124-001/main"/>
    <s v="Climate Change Financing at ADB - 2021"/>
  </r>
  <r>
    <x v="0"/>
    <s v="Sovereign"/>
    <s v="Accelerating the Clean Energy Transition in Southeast Asia"/>
    <s v="55124-001"/>
    <d v="2021-07-12T00:00:00"/>
    <x v="0"/>
    <s v="Cambodia; Indonesia; Lao People's Democratic Republic; Philippines; Regional; Thailand; Timor-Leste; Viet Nam"/>
    <s v="Technical assistance"/>
    <s v="Energy"/>
    <m/>
    <m/>
    <m/>
    <s v="Mitigation"/>
    <n v="0.3"/>
    <m/>
    <n v="0.3"/>
    <m/>
    <m/>
    <s v="https://www.adb.org/projects/55124-001/main"/>
    <s v="Climate Change Financing at ADB - 2021"/>
  </r>
  <r>
    <x v="0"/>
    <s v="Nonsovereign"/>
    <s v="ADB Ventures Technical Assistance"/>
    <s v="54055-001"/>
    <d v="2021-07-13T00:00:00"/>
    <x v="0"/>
    <s v="Regional"/>
    <s v="Technical assistance"/>
    <s v="Agriculture, natural resources and rural development"/>
    <m/>
    <m/>
    <m/>
    <s v="Dual-use"/>
    <n v="8.4999999999999992E-2"/>
    <n v="3.4000000000000002E-2"/>
    <n v="5.0999999999999997E-2"/>
    <m/>
    <m/>
    <s v="https://www.adb.org/projects/54055-001/main"/>
    <s v="Climate Change Financing at ADB - 2021"/>
  </r>
  <r>
    <x v="0"/>
    <s v="Nonsovereign"/>
    <s v="ADB Ventures Technical Assistance"/>
    <s v="54055-001"/>
    <d v="2021-07-13T00:00:00"/>
    <x v="0"/>
    <s v="Regional"/>
    <s v="Technical assistance"/>
    <s v="Energy"/>
    <m/>
    <m/>
    <m/>
    <s v="Dual-use"/>
    <n v="8.3000000000000004E-2"/>
    <n v="3.3000000000000002E-2"/>
    <n v="0.05"/>
    <m/>
    <m/>
    <s v="https://www.adb.org/projects/54055-001/main"/>
    <s v="Climate Change Financing at ADB - 2021"/>
  </r>
  <r>
    <x v="0"/>
    <s v="Nonsovereign"/>
    <s v="ADB Ventures Technical Assistance"/>
    <s v="54055-001"/>
    <d v="2021-07-13T00:00:00"/>
    <x v="0"/>
    <s v="Regional"/>
    <s v="Technical assistance"/>
    <s v="Industry and trade"/>
    <m/>
    <m/>
    <m/>
    <s v="Dual-use"/>
    <n v="8.3000000000000004E-2"/>
    <n v="3.3000000000000002E-2"/>
    <n v="0.05"/>
    <m/>
    <m/>
    <s v="https://www.adb.org/projects/54055-001/main"/>
    <s v="Climate Change Financing at ADB - 2021"/>
  </r>
  <r>
    <x v="0"/>
    <s v="Nonsovereign"/>
    <s v="ADB Ventures Technical Assistance"/>
    <s v="54055-001"/>
    <d v="2021-07-13T00:00:00"/>
    <x v="0"/>
    <s v="Regional"/>
    <s v="Technical assistance"/>
    <s v="Information and communication technology"/>
    <m/>
    <m/>
    <m/>
    <s v="Dual-use"/>
    <n v="8.3000000000000004E-2"/>
    <n v="3.3000000000000002E-2"/>
    <n v="0.05"/>
    <m/>
    <m/>
    <s v="https://www.adb.org/projects/54055-001/main"/>
    <s v="Climate Change Financing at ADB - 2021"/>
  </r>
  <r>
    <x v="0"/>
    <s v="Nonsovereign"/>
    <s v="ADB Ventures Technical Assistance"/>
    <s v="54055-001"/>
    <d v="2021-07-13T00:00:00"/>
    <x v="0"/>
    <s v="Regional"/>
    <s v="Technical assistance"/>
    <s v="Transport"/>
    <m/>
    <m/>
    <m/>
    <s v="Dual-use"/>
    <n v="8.3000000000000004E-2"/>
    <n v="3.3000000000000002E-2"/>
    <n v="0.05"/>
    <m/>
    <m/>
    <s v="https://www.adb.org/projects/54055-001/main"/>
    <s v="Climate Change Financing at ADB - 2021"/>
  </r>
  <r>
    <x v="0"/>
    <s v="Nonsovereign"/>
    <s v="ADB Ventures Technical Assistance"/>
    <s v="54055-001"/>
    <d v="2021-07-13T00:00:00"/>
    <x v="0"/>
    <s v="Regional"/>
    <s v="Technical assistance"/>
    <s v="Water and other urban infrastructure and services"/>
    <m/>
    <m/>
    <m/>
    <s v="Dual-use"/>
    <n v="8.3000000000000004E-2"/>
    <n v="3.3000000000000002E-2"/>
    <n v="0.05"/>
    <m/>
    <m/>
    <s v="https://www.adb.org/projects/54055-001/main"/>
    <s v="Climate Change Financing at ADB - 2021"/>
  </r>
  <r>
    <x v="0"/>
    <s v="Nonsovereign"/>
    <s v="ADB Ventures Technical Assistance"/>
    <s v="54055-001"/>
    <d v="2021-07-13T00:00:00"/>
    <x v="0"/>
    <s v="Regional"/>
    <s v="Technical assistance"/>
    <s v="Agriculture, natural resources and rural development"/>
    <m/>
    <m/>
    <m/>
    <s v="Dual-use"/>
    <n v="0.156"/>
    <n v="6.2E-2"/>
    <n v="9.4E-2"/>
    <m/>
    <m/>
    <s v="https://www.adb.org/projects/54055-001/main"/>
    <s v="Climate Change Financing at ADB - 2021"/>
  </r>
  <r>
    <x v="0"/>
    <s v="Nonsovereign"/>
    <s v="ADB Ventures Technical Assistance"/>
    <s v="54055-001"/>
    <d v="2021-07-13T00:00:00"/>
    <x v="0"/>
    <s v="Regional"/>
    <s v="Technical assistance"/>
    <s v="Energy"/>
    <m/>
    <m/>
    <m/>
    <s v="Dual-use"/>
    <n v="0.156"/>
    <n v="6.2E-2"/>
    <n v="9.4E-2"/>
    <m/>
    <m/>
    <s v="https://www.adb.org/projects/54055-001/main"/>
    <s v="Climate Change Financing at ADB - 2021"/>
  </r>
  <r>
    <x v="0"/>
    <s v="Nonsovereign"/>
    <s v="ADB Ventures Technical Assistance"/>
    <s v="54055-001"/>
    <d v="2021-07-13T00:00:00"/>
    <x v="0"/>
    <s v="Regional"/>
    <s v="Technical assistance"/>
    <s v="Industry and trade"/>
    <m/>
    <m/>
    <m/>
    <s v="Dual-use"/>
    <n v="0.156"/>
    <n v="6.2E-2"/>
    <n v="9.4E-2"/>
    <m/>
    <m/>
    <s v="https://www.adb.org/projects/54055-001/main"/>
    <s v="Climate Change Financing at ADB - 2021"/>
  </r>
  <r>
    <x v="0"/>
    <s v="Nonsovereign"/>
    <s v="ADB Ventures Technical Assistance"/>
    <s v="54055-001"/>
    <d v="2021-07-13T00:00:00"/>
    <x v="0"/>
    <s v="Regional"/>
    <s v="Technical assistance"/>
    <s v="Information and communication technology"/>
    <m/>
    <m/>
    <m/>
    <s v="Dual-use"/>
    <n v="0.156"/>
    <n v="6.2E-2"/>
    <n v="9.4E-2"/>
    <m/>
    <m/>
    <s v="https://www.adb.org/projects/54055-001/main"/>
    <s v="Climate Change Financing at ADB - 2021"/>
  </r>
  <r>
    <x v="0"/>
    <s v="Nonsovereign"/>
    <s v="ADB Ventures Technical Assistance"/>
    <s v="54055-001"/>
    <d v="2021-07-13T00:00:00"/>
    <x v="0"/>
    <s v="Regional"/>
    <s v="Technical assistance"/>
    <s v="Transport"/>
    <m/>
    <m/>
    <m/>
    <s v="Dual-use"/>
    <n v="0.156"/>
    <n v="6.2E-2"/>
    <n v="9.4E-2"/>
    <m/>
    <m/>
    <s v="https://www.adb.org/projects/54055-001/main"/>
    <s v="Climate Change Financing at ADB - 2021"/>
  </r>
  <r>
    <x v="0"/>
    <s v="Nonsovereign"/>
    <s v="ADB Ventures Technical Assistance"/>
    <s v="54055-001"/>
    <d v="2021-07-13T00:00:00"/>
    <x v="0"/>
    <s v="Regional"/>
    <s v="Technical assistance"/>
    <s v="Water and other urban infrastructure and services"/>
    <m/>
    <m/>
    <m/>
    <s v="Dual-use"/>
    <n v="0.156"/>
    <n v="6.2E-2"/>
    <n v="9.4E-2"/>
    <m/>
    <m/>
    <s v="https://www.adb.org/projects/54055-001/main"/>
    <s v="Climate Change Financing at ADB - 2021"/>
  </r>
  <r>
    <x v="0"/>
    <s v="Sovereign"/>
    <s v="Scaling Up the East-Australasian Flyway Initiative"/>
    <s v="55056-001"/>
    <d v="2021-07-14T00:00:00"/>
    <x v="0"/>
    <s v="Bangladesh; Cambodia; Indonesia; Malaysia; Mongolia; Philippines; People's Republic of China; Regional; Thailand; Viet Nam"/>
    <s v="Technical assistance"/>
    <s v="Agriculture, natural resources and rural development"/>
    <n v="1"/>
    <m/>
    <m/>
    <s v="Adaptation"/>
    <n v="0"/>
    <m/>
    <m/>
    <m/>
    <m/>
    <s v="https://www.adb.org/projects/55056-001/main"/>
    <s v="Climate Change Financing at ADB - 2021"/>
  </r>
  <r>
    <x v="0"/>
    <s v="Sovereign"/>
    <s v="Scaling Up the East-Australasian Flyway Initiative"/>
    <s v="55056-001"/>
    <d v="2021-07-14T00:00:00"/>
    <x v="0"/>
    <s v="Bangladesh; Cambodia; Indonesia; Malaysia; Mongolia; Philippines; People's Republic of China; Regional; Thailand; Viet Nam"/>
    <s v="Technical assistance"/>
    <s v="Agriculture, natural resources and rural development"/>
    <m/>
    <m/>
    <m/>
    <s v="Adaptation"/>
    <n v="0.1"/>
    <n v="0.1"/>
    <m/>
    <m/>
    <m/>
    <s v="https://www.adb.org/projects/55056-001/main"/>
    <s v="Climate Change Financing at ADB - 2021"/>
  </r>
  <r>
    <x v="0"/>
    <s v="Nonsovereign"/>
    <s v="Developing Private Sector Next-Generation Renewable Energy Opportunities in Southeast Asia"/>
    <s v="54455-001"/>
    <d v="2021-07-19T00:00:00"/>
    <x v="0"/>
    <s v="Cambodia; Indonesia; Lao People's Democratic Republic; Philippines; Regional; Thailand; Viet Nam"/>
    <s v="Technical assistance"/>
    <s v="Energy"/>
    <n v="0.8"/>
    <m/>
    <m/>
    <s v="Mitigation"/>
    <n v="0.8"/>
    <m/>
    <n v="0.8"/>
    <m/>
    <m/>
    <s v="https://www.adb.org/projects/54455-001/main"/>
    <s v="Climate Change Financing at ADB - 2021"/>
  </r>
  <r>
    <x v="0"/>
    <s v="Sovereign"/>
    <s v="Land and Maritime Connectivity Project Tranche 1"/>
    <s v="53421-002"/>
    <d v="2021-07-22T00:00:00"/>
    <x v="0"/>
    <s v="Solomon Islands"/>
    <s v="Loan"/>
    <s v="Transport"/>
    <n v="49.15"/>
    <m/>
    <m/>
    <s v="Adaptation"/>
    <n v="0.40500000000000003"/>
    <n v="0.40500000000000003"/>
    <m/>
    <m/>
    <m/>
    <s v="https://www.adb.org/projects/53421-002/main"/>
    <s v="Climate Change Financing at ADB - 2021"/>
  </r>
  <r>
    <x v="0"/>
    <s v="Sovereign"/>
    <s v="Land and Maritime Connectivity Project Tranche 1"/>
    <s v="53421-002"/>
    <d v="2021-07-22T00:00:00"/>
    <x v="0"/>
    <s v="Solomon Islands"/>
    <s v="Grant"/>
    <s v="Transport"/>
    <m/>
    <m/>
    <m/>
    <s v="Adaptation"/>
    <n v="0.40500000000000003"/>
    <n v="0.40500000000000003"/>
    <m/>
    <m/>
    <m/>
    <s v="https://www.adb.org/projects/53421-002/main"/>
    <s v="Climate Change Financing at ADB - 2021"/>
  </r>
  <r>
    <x v="0"/>
    <s v="Sovereign"/>
    <s v="Supporting COVID-19 Response and Vaccination Program"/>
    <s v="55082-002"/>
    <d v="2021-07-26T00:00:00"/>
    <x v="0"/>
    <s v="India"/>
    <s v="Technical assistance"/>
    <s v="Health"/>
    <m/>
    <m/>
    <m/>
    <s v="Mitigation"/>
    <n v="0.46567500000000001"/>
    <m/>
    <n v="0.46567500000000001"/>
    <m/>
    <m/>
    <s v="https://www.adb.org/projects/55082-002/main"/>
    <s v="Climate Change Financing at ADB - 2021"/>
  </r>
  <r>
    <x v="0"/>
    <s v="Sovereign"/>
    <s v="Demonstrating Innovative Employment Solutions through Regional Knowledge-Sharing Partnerships with Youth Organizations"/>
    <s v="51332-001"/>
    <d v="2021-07-29T00:00:00"/>
    <x v="0"/>
    <s v="Regional"/>
    <s v="Technical assistance"/>
    <s v="Education"/>
    <n v="0.4"/>
    <m/>
    <m/>
    <s v="Dual-use"/>
    <n v="0.39999999999999997"/>
    <n v="0.36"/>
    <n v="0.04"/>
    <m/>
    <m/>
    <s v="https://www.adb.org/projects/51332-001/main"/>
    <s v="Climate Change Financing at ADB - 2021"/>
  </r>
  <r>
    <x v="0"/>
    <s v="Sovereign"/>
    <s v="Improving Infrastructure Sustainability Through Better Asset Management"/>
    <s v="55059-001"/>
    <d v="2021-07-29T00:00:00"/>
    <x v="0"/>
    <s v="Regional"/>
    <s v="Technical assistance"/>
    <s v="Transport"/>
    <n v="0.55000000000000004"/>
    <m/>
    <m/>
    <s v="Dual-use"/>
    <n v="7.0909089999999994E-2"/>
    <n v="4.3636359999999999E-2"/>
    <n v="2.7272729999999999E-2"/>
    <m/>
    <m/>
    <s v="https://www.adb.org/projects/55059-001/main"/>
    <s v="Climate Change Financing at ADB - 2021"/>
  </r>
  <r>
    <x v="0"/>
    <s v="Sovereign"/>
    <s v="Improving Infrastructure Sustainability Through Better Asset Management"/>
    <s v="55059-001"/>
    <d v="2021-07-29T00:00:00"/>
    <x v="0"/>
    <s v="Regional"/>
    <s v="Technical assistance"/>
    <s v="Water and other urban infrastructure and services"/>
    <m/>
    <m/>
    <m/>
    <s v="Dual-use"/>
    <n v="2.9545450000000001E-2"/>
    <n v="1.8181820000000001E-2"/>
    <n v="1.136363E-2"/>
    <m/>
    <m/>
    <s v="https://www.adb.org/projects/55059-001/main"/>
    <s v="Climate Change Financing at ADB - 2021"/>
  </r>
  <r>
    <x v="0"/>
    <s v="Sovereign"/>
    <s v="Improving Infrastructure Sustainability Through Better Asset Management"/>
    <s v="55059-001"/>
    <d v="2021-07-29T00:00:00"/>
    <x v="0"/>
    <s v="Regional"/>
    <s v="Technical assistance"/>
    <s v="Agriculture, natural resources and rural development"/>
    <m/>
    <m/>
    <m/>
    <s v="Dual-use"/>
    <n v="2.9545450000000001E-2"/>
    <n v="1.8181820000000001E-2"/>
    <n v="1.136363E-2"/>
    <m/>
    <m/>
    <s v="https://www.adb.org/projects/55059-001/main"/>
    <s v="Climate Change Financing at ADB - 2021"/>
  </r>
  <r>
    <x v="0"/>
    <s v="Sovereign"/>
    <s v="INO: Supporting Climate Risk Assessment Studies for Water and Food Security Investments in Indonesia"/>
    <s v="CCFADC00046"/>
    <d v="2021-07-29T00:00:00"/>
    <x v="0"/>
    <s v="Indonesia"/>
    <s v="Other"/>
    <s v="Agriculture, natural resources and rural development"/>
    <n v="0.12"/>
    <m/>
    <m/>
    <s v="Adaptation"/>
    <n v="0.12"/>
    <n v="0.12"/>
    <m/>
    <m/>
    <m/>
    <m/>
    <s v="Climate Change Financing at ADB - 2021"/>
  </r>
  <r>
    <x v="0"/>
    <s v="Sovereign"/>
    <s v="REG: Scaling up climate risk assessment and adaptation in private sector infrastructure finance"/>
    <s v="CCFADC00047"/>
    <d v="2021-07-29T00:00:00"/>
    <x v="0"/>
    <s v="Regional"/>
    <s v="Other"/>
    <s v="Multisector"/>
    <n v="0.22500000000000001"/>
    <m/>
    <m/>
    <s v="Adaptation"/>
    <n v="0.22500000000000001"/>
    <n v="0.22500000000000001"/>
    <m/>
    <m/>
    <m/>
    <m/>
    <s v="Climate Change Financing at ADB - 2021"/>
  </r>
  <r>
    <x v="0"/>
    <s v="Sovereign"/>
    <s v="REG: Promoting Investment in Natural Capital and Agribusiness Value Chains for Climate Change Adaptation and Sustainable Development in Rural Asia"/>
    <s v="CCFADC00048"/>
    <d v="2021-07-29T00:00:00"/>
    <x v="0"/>
    <s v="Regional"/>
    <s v="Other"/>
    <s v="Agriculture, natural resources and rural development"/>
    <n v="0.22500000000000001"/>
    <m/>
    <m/>
    <s v="Adaptation"/>
    <n v="0.22500000000000001"/>
    <n v="0.22500000000000001"/>
    <m/>
    <m/>
    <m/>
    <m/>
    <s v="Climate Change Financing at ADB - 2021"/>
  </r>
  <r>
    <x v="0"/>
    <s v="Sovereign"/>
    <s v="Central Asia Regional Economic Cooperation Corridor 2 (Pap-Namangan-Andijan) Railway Electrification Project – Additional Financing"/>
    <s v="48025-004"/>
    <d v="2021-08-06T00:00:00"/>
    <x v="0"/>
    <s v="Uzbekistan"/>
    <s v="Loan"/>
    <s v="Transport"/>
    <n v="164"/>
    <m/>
    <m/>
    <s v="Dual-use"/>
    <n v="121"/>
    <n v="1.1000000000000001"/>
    <n v="119.9"/>
    <m/>
    <m/>
    <s v="https://www.adb.org/projects/48025-004/main"/>
    <s v="Climate Change Financing at ADB - 2021"/>
  </r>
  <r>
    <x v="0"/>
    <s v="Sovereign"/>
    <s v="Support for Implementation of the Asia-Pacific Climate Finance Fund"/>
    <s v="51163-001"/>
    <d v="2021-08-06T00:00:00"/>
    <x v="0"/>
    <s v="Regional"/>
    <s v="Technical assistance"/>
    <s v="Finance"/>
    <n v="0.17499999999999999"/>
    <m/>
    <m/>
    <s v="Adaptation"/>
    <n v="0.17499999999999999"/>
    <n v="0.17499999999999999"/>
    <m/>
    <m/>
    <m/>
    <s v="https://www.adb.org/projects/51163-001/main"/>
    <s v="Climate Change Financing at ADB - 2021"/>
  </r>
  <r>
    <x v="0"/>
    <s v="Sovereign"/>
    <s v="Water Supply and Sanitation Investment Project"/>
    <s v="53395-001"/>
    <d v="2021-08-06T00:00:00"/>
    <x v="0"/>
    <s v="Timor-Leste"/>
    <s v="Loan"/>
    <s v="Water and other urban infrastructure and services"/>
    <n v="62.5"/>
    <m/>
    <m/>
    <s v="Adaptation"/>
    <n v="3.45"/>
    <n v="3.45"/>
    <m/>
    <m/>
    <m/>
    <s v="https://www.adb.org/projects/53395-001/main"/>
    <s v="Climate Change Financing at ADB - 2021"/>
  </r>
  <r>
    <x v="0"/>
    <s v="Sovereign"/>
    <s v="Water Supply and Sanitation Investment Project"/>
    <s v="53395-001"/>
    <d v="2021-08-06T00:00:00"/>
    <x v="0"/>
    <s v="Timor-Leste"/>
    <s v="Grant"/>
    <s v="Water and other urban infrastructure and services"/>
    <m/>
    <m/>
    <m/>
    <s v="Adaptation"/>
    <n v="3"/>
    <n v="3"/>
    <m/>
    <m/>
    <m/>
    <s v="https://www.adb.org/projects/53395-001/main"/>
    <s v="Climate Change Financing at ADB - 2021"/>
  </r>
  <r>
    <x v="0"/>
    <s v="Sovereign"/>
    <s v="COVID-19 Response for Affected Poor and Vulnerable Groups Project"/>
    <s v="54196-001"/>
    <d v="2021-08-06T00:00:00"/>
    <x v="0"/>
    <s v="Palau"/>
    <s v="Grant"/>
    <s v="Public sector management"/>
    <n v="3.7662010000000001"/>
    <m/>
    <m/>
    <s v="Adaptation"/>
    <n v="0"/>
    <m/>
    <m/>
    <m/>
    <m/>
    <s v="https://www.adb.org/projects/54196-001/main"/>
    <s v="Climate Change Financing at ADB - 2021"/>
  </r>
  <r>
    <x v="0"/>
    <s v="Sovereign"/>
    <s v="COVID-19 Response for Affected Poor and Vulnerable Groups Project"/>
    <s v="54196-001"/>
    <d v="2021-08-06T00:00:00"/>
    <x v="0"/>
    <s v="Palau"/>
    <s v="Grant"/>
    <s v="Public sector management"/>
    <m/>
    <m/>
    <m/>
    <s v="Adaptation"/>
    <n v="1.026437"/>
    <n v="1.026437"/>
    <m/>
    <m/>
    <m/>
    <s v="https://www.adb.org/projects/54196-001/main"/>
    <s v="Climate Change Financing at ADB - 2021"/>
  </r>
  <r>
    <x v="0"/>
    <s v="Sovereign"/>
    <s v="COVID-19 Response for Affected Poor and Vulnerable Groups Project"/>
    <s v="54196-001"/>
    <d v="2021-08-06T00:00:00"/>
    <x v="0"/>
    <s v="Palau"/>
    <s v="Grant"/>
    <s v="Public sector management"/>
    <m/>
    <m/>
    <m/>
    <s v="Adaptation"/>
    <n v="0"/>
    <m/>
    <m/>
    <m/>
    <m/>
    <s v="https://www.adb.org/projects/54196-001/main"/>
    <s v="Climate Change Financing at ADB - 2021"/>
  </r>
  <r>
    <x v="0"/>
    <s v="Sovereign"/>
    <s v="Integrated Framework for Cost-Effective Disaster Risk Management"/>
    <s v="54447-001"/>
    <d v="2021-08-06T00:00:00"/>
    <x v="0"/>
    <s v="People's Republic of China"/>
    <s v="Technical assistance"/>
    <s v="Water and other urban infrastructure and services"/>
    <n v="1.36"/>
    <m/>
    <m/>
    <s v="Adaptation"/>
    <n v="0.17"/>
    <n v="0.17"/>
    <m/>
    <m/>
    <m/>
    <s v="https://www.adb.org/projects/54447-001/main"/>
    <s v="Climate Change Financing at ADB - 2021"/>
  </r>
  <r>
    <x v="0"/>
    <s v="Sovereign"/>
    <s v="Integrated Framework for Cost-Effective Disaster Risk Management"/>
    <s v="54447-001"/>
    <d v="2021-08-06T00:00:00"/>
    <x v="0"/>
    <s v="People's Republic of China"/>
    <s v="Technical assistance"/>
    <s v="Water and other urban infrastructure and services"/>
    <m/>
    <m/>
    <m/>
    <s v="Adaptation"/>
    <n v="8.5000000000000006E-2"/>
    <n v="8.5000000000000006E-2"/>
    <m/>
    <m/>
    <m/>
    <s v="https://www.adb.org/projects/54447-001/main"/>
    <s v="Climate Change Financing at ADB - 2021"/>
  </r>
  <r>
    <x v="0"/>
    <s v="Nonsovereign"/>
    <s v="ENA Investment Program Phase 2"/>
    <s v="50146-003"/>
    <d v="2021-08-11T00:00:00"/>
    <x v="0"/>
    <s v="Armenia"/>
    <s v="Loan"/>
    <s v="Energy"/>
    <n v="148.41999999999999"/>
    <m/>
    <m/>
    <s v="Mitigation"/>
    <n v="16.04"/>
    <m/>
    <n v="16.04"/>
    <m/>
    <m/>
    <s v="https://www.adb.org/projects/50146-003/main"/>
    <s v="Climate Change Financing at ADB - 2021"/>
  </r>
  <r>
    <x v="0"/>
    <s v="Nonsovereign"/>
    <s v="ENA Investment Program Phase 2"/>
    <s v="50146-003"/>
    <d v="2021-08-11T00:00:00"/>
    <x v="0"/>
    <s v="Armenia"/>
    <s v="Loan"/>
    <s v="Energy"/>
    <m/>
    <m/>
    <m/>
    <s v="Mitigation"/>
    <n v="12.03"/>
    <m/>
    <n v="12.03"/>
    <m/>
    <m/>
    <s v="https://www.adb.org/projects/50146-003/main"/>
    <s v="Climate Change Financing at ADB - 2021"/>
  </r>
  <r>
    <x v="0"/>
    <s v="Sovereign"/>
    <s v="Facilitating Youth School-to-Work Transition Program (Subprogram 3)"/>
    <s v="49117-004"/>
    <d v="2021-08-13T00:00:00"/>
    <x v="0"/>
    <s v="Philippines"/>
    <s v="Loan"/>
    <s v="Public sector management"/>
    <n v="400"/>
    <m/>
    <m/>
    <s v="Dual-use"/>
    <n v="22.939999999999998"/>
    <n v="13.53"/>
    <n v="9.41"/>
    <m/>
    <m/>
    <s v="https://www.adb.org/projects/49117-004/main"/>
    <s v="Climate Change Financing at ADB - 2021"/>
  </r>
  <r>
    <x v="0"/>
    <s v="Sovereign"/>
    <s v="Bengaluru Metro Rail Project"/>
    <s v="53326-001"/>
    <d v="2021-08-19T00:00:00"/>
    <x v="0"/>
    <s v="India"/>
    <s v="Loan"/>
    <s v="Transport"/>
    <n v="1847"/>
    <m/>
    <m/>
    <s v="Dual-use"/>
    <n v="500"/>
    <n v="1.47"/>
    <n v="498.53"/>
    <m/>
    <m/>
    <s v="https://www.adb.org/projects/53326-001/main"/>
    <s v="Climate Change Financing at ADB - 2021"/>
  </r>
  <r>
    <x v="0"/>
    <s v="Nonsovereign"/>
    <s v="Prime Road National Solar Park Project"/>
    <s v="52287-001"/>
    <d v="2021-08-25T00:00:00"/>
    <x v="0"/>
    <s v="Cambodia"/>
    <s v="Loan"/>
    <s v="Energy"/>
    <n v="41.2"/>
    <m/>
    <m/>
    <s v="Mitigation"/>
    <n v="4.7"/>
    <m/>
    <n v="4.7"/>
    <m/>
    <m/>
    <s v="https://www.adb.org/projects/52287-001/main"/>
    <s v="Climate Change Financing at ADB - 2021"/>
  </r>
  <r>
    <x v="0"/>
    <s v="Nonsovereign"/>
    <s v="Prime Road National Solar Park Project"/>
    <s v="52287-001"/>
    <d v="2021-08-25T00:00:00"/>
    <x v="0"/>
    <s v="Cambodia"/>
    <s v="Loan"/>
    <s v="Energy"/>
    <m/>
    <m/>
    <m/>
    <s v="Mitigation"/>
    <n v="3.2"/>
    <m/>
    <n v="3.2"/>
    <m/>
    <m/>
    <s v="https://www.adb.org/projects/52287-001/main"/>
    <s v="Climate Change Financing at ADB - 2021"/>
  </r>
  <r>
    <x v="0"/>
    <s v="Nonsovereign"/>
    <s v="Prime Road National Solar Park Project"/>
    <s v="52287-001"/>
    <d v="2021-08-25T00:00:00"/>
    <x v="0"/>
    <s v="Cambodia"/>
    <s v="Loan"/>
    <s v="Energy"/>
    <m/>
    <m/>
    <m/>
    <s v="Mitigation"/>
    <n v="4.2"/>
    <m/>
    <n v="4.2"/>
    <m/>
    <m/>
    <s v="https://www.adb.org/projects/52287-001/main"/>
    <s v="Climate Change Financing at ADB - 2021"/>
  </r>
  <r>
    <x v="0"/>
    <s v="Nonsovereign"/>
    <s v="B.Grimm Viet Nam Solar Power Project (Dau Tieng Project)"/>
    <s v="54013-001"/>
    <d v="2021-08-31T00:00:00"/>
    <x v="0"/>
    <s v="Viet Nam"/>
    <s v="Loan"/>
    <s v="Energy"/>
    <n v="214"/>
    <m/>
    <m/>
    <s v="Mitigation"/>
    <n v="24.5"/>
    <m/>
    <n v="24.5"/>
    <m/>
    <m/>
    <s v="https://www.adb.org/projects/52287-001/main"/>
    <s v="Climate Change Financing at ADB - 2021"/>
  </r>
  <r>
    <x v="0"/>
    <s v="Nonsovereign"/>
    <s v="B.Grimm Viet Nam Solar Power Project (Dau Tieng Project)"/>
    <s v="54013-001"/>
    <d v="2021-08-31T00:00:00"/>
    <x v="0"/>
    <s v="Viet Nam"/>
    <s v="Loan"/>
    <s v="Energy"/>
    <m/>
    <m/>
    <m/>
    <s v="Mitigation"/>
    <n v="128"/>
    <m/>
    <n v="128"/>
    <m/>
    <m/>
    <s v="https://www.adb.org/projects/52287-001/main"/>
    <s v="Climate Change Financing at ADB - 2021"/>
  </r>
  <r>
    <x v="0"/>
    <s v="Nonsovereign"/>
    <s v="B.Grimm Viet Nam Solar Power Project (Dau Tieng Project)"/>
    <s v="54013-001"/>
    <d v="2021-08-31T00:00:00"/>
    <x v="0"/>
    <s v="Viet Nam"/>
    <s v="Loan"/>
    <s v="Energy"/>
    <m/>
    <m/>
    <m/>
    <s v="Mitigation"/>
    <n v="8"/>
    <m/>
    <n v="8"/>
    <m/>
    <m/>
    <s v="https://www.adb.org/projects/52287-001/main"/>
    <s v="Climate Change Financing at ADB - 2021"/>
  </r>
  <r>
    <x v="0"/>
    <s v="Sovereign"/>
    <s v="REG: Scaling up adaptation finance through “Type 2” adaptation and resilience projects"/>
    <s v="CCFADC00049"/>
    <d v="2021-09-01T00:00:00"/>
    <x v="0"/>
    <s v="Regional"/>
    <s v="Other"/>
    <s v="Multisector"/>
    <n v="0.22"/>
    <m/>
    <m/>
    <s v="Adaptation"/>
    <n v="0.22"/>
    <n v="0.22"/>
    <m/>
    <m/>
    <m/>
    <m/>
    <s v="Climate Change Financing at ADB - 2021"/>
  </r>
  <r>
    <x v="0"/>
    <s v="Sovereign"/>
    <s v="REG: Scaling up climate risk assessment and adaptation in private sector agribusiness finance"/>
    <s v="CCFADC00050"/>
    <d v="2021-09-07T00:00:00"/>
    <x v="0"/>
    <s v="Regional"/>
    <s v="Other"/>
    <s v="Agriculture, natural resources and rural development"/>
    <n v="0.15"/>
    <m/>
    <m/>
    <s v="Adaptation"/>
    <n v="0.15"/>
    <n v="0.15"/>
    <m/>
    <m/>
    <m/>
    <m/>
    <s v="Climate Change Financing at ADB - 2021"/>
  </r>
  <r>
    <x v="0"/>
    <s v="Sovereign"/>
    <s v="Jharkhand Urban Water Supply Improvement Project"/>
    <s v="52028-004"/>
    <d v="2021-09-08T00:00:00"/>
    <x v="0"/>
    <s v="India"/>
    <s v="Loan"/>
    <s v="Water and other urban infrastructure and services"/>
    <n v="160"/>
    <m/>
    <m/>
    <s v="Dual-use"/>
    <n v="10.655000000000001"/>
    <n v="6.1150000000000002"/>
    <n v="4.54"/>
    <m/>
    <m/>
    <s v="https://www.adb.org/projects/52028-004/main"/>
    <s v="Climate Change Financing at ADB - 2021"/>
  </r>
  <r>
    <x v="0"/>
    <s v="Sovereign"/>
    <s v="Maharashtra Rural Connectivity Improvement Project - Additional Financing"/>
    <s v="52328-002"/>
    <d v="2021-09-08T00:00:00"/>
    <x v="0"/>
    <s v="India"/>
    <s v="Loan"/>
    <s v="Agriculture, natural resources and rural development"/>
    <n v="441.9"/>
    <m/>
    <m/>
    <s v="Dual-use"/>
    <n v="96.65"/>
    <n v="78.64"/>
    <n v="18.010000000000002"/>
    <m/>
    <m/>
    <s v="https://www.adb.org/projects/52328-002/main"/>
    <s v="Climate Change Financing at ADB - 2021"/>
  </r>
  <r>
    <x v="0"/>
    <s v="Sovereign"/>
    <s v="Preparing the Pacific Regional Financing Facility"/>
    <s v="55051-001"/>
    <d v="2021-09-14T00:00:00"/>
    <x v="0"/>
    <s v="Federated States of Micronesia"/>
    <s v="Technical assistance"/>
    <s v="Energy"/>
    <m/>
    <m/>
    <m/>
    <s v="Mitigation"/>
    <n v="0.2"/>
    <m/>
    <n v="0.2"/>
    <m/>
    <m/>
    <s v="https://www.adb.org/projects/55051-001/main"/>
    <s v="Climate Change Financing at ADB - 2021"/>
  </r>
  <r>
    <x v="0"/>
    <s v="Sovereign"/>
    <s v="Preparing the Pacific Regional Financing Facility"/>
    <s v="55051-001"/>
    <d v="2021-09-14T00:00:00"/>
    <x v="0"/>
    <s v="Federated States of Micronesia"/>
    <s v="Technical assistance"/>
    <s v="Finance"/>
    <m/>
    <m/>
    <m/>
    <s v="Mitigation"/>
    <n v="0.2"/>
    <m/>
    <n v="0.2"/>
    <m/>
    <m/>
    <s v="https://www.adb.org/projects/55051-001/main"/>
    <s v="Climate Change Financing at ADB - 2021"/>
  </r>
  <r>
    <x v="0"/>
    <s v="Sovereign"/>
    <s v="Preparing the Pacific Regional Financing Facility"/>
    <s v="55051-001"/>
    <d v="2021-09-14T00:00:00"/>
    <x v="0"/>
    <s v="Federated States of Micronesia"/>
    <s v="Technical assistance"/>
    <s v="Energy"/>
    <m/>
    <m/>
    <m/>
    <s v="Mitigation"/>
    <n v="0.2"/>
    <m/>
    <n v="0.2"/>
    <m/>
    <m/>
    <s v="https://www.adb.org/projects/55051-001/main"/>
    <s v="Climate Change Financing at ADB - 2021"/>
  </r>
  <r>
    <x v="0"/>
    <s v="Sovereign"/>
    <s v="Preparing the Pacific Regional Financing Facility"/>
    <s v="55051-001"/>
    <d v="2021-09-14T00:00:00"/>
    <x v="0"/>
    <s v="Federated States of Micronesia"/>
    <s v="Technical assistance"/>
    <s v="Finance"/>
    <m/>
    <m/>
    <m/>
    <s v="Mitigation"/>
    <n v="0.2"/>
    <m/>
    <n v="0.2"/>
    <m/>
    <m/>
    <s v="https://www.adb.org/projects/55051-001/main"/>
    <s v="Climate Change Financing at ADB - 2021"/>
  </r>
  <r>
    <x v="0"/>
    <s v="Nonsovereign"/>
    <s v="Microinsurance for Climate Change and Disaster Resilience: Capacity Building and Implementation Support"/>
    <s v="44934-031"/>
    <d v="2021-09-15T00:00:00"/>
    <x v="0"/>
    <s v="Regional"/>
    <s v="Technical assistance"/>
    <s v="Finance"/>
    <n v="1.5"/>
    <m/>
    <m/>
    <s v="Mitigation"/>
    <n v="1.5"/>
    <m/>
    <n v="1.5"/>
    <m/>
    <m/>
    <s v="https://www.adb.org/projects/44934-031/main"/>
    <s v="Climate Change Financing at ADB - 2021"/>
  </r>
  <r>
    <x v="0"/>
    <s v="Sovereign"/>
    <s v="Landslide Risk Management Sector Project"/>
    <s v="53022-001"/>
    <d v="2021-09-16T00:00:00"/>
    <x v="0"/>
    <s v="Kyrgyz Republic"/>
    <s v="Loan"/>
    <s v="Agriculture, natural resources and rural development"/>
    <n v="39"/>
    <m/>
    <m/>
    <s v="Adaptation"/>
    <n v="5.75"/>
    <n v="5.75"/>
    <m/>
    <m/>
    <m/>
    <s v="https://www.adb.org/projects/53022-001/main"/>
    <s v="Climate Change Financing at ADB - 2021"/>
  </r>
  <r>
    <x v="0"/>
    <s v="Sovereign"/>
    <s v="Landslide Risk Management Sector Project"/>
    <s v="53022-001"/>
    <d v="2021-09-16T00:00:00"/>
    <x v="0"/>
    <s v="Kyrgyz Republic"/>
    <s v="Grant"/>
    <s v="Agriculture, natural resources and rural development"/>
    <m/>
    <m/>
    <m/>
    <s v="Adaptation"/>
    <n v="11.75"/>
    <n v="11.75"/>
    <m/>
    <m/>
    <m/>
    <s v="https://www.adb.org/projects/53022-001/main"/>
    <s v="Climate Change Financing at ADB - 2021"/>
  </r>
  <r>
    <x v="0"/>
    <s v="Sovereign"/>
    <s v="Capacity Building and Sector Reform for Renewable Energy Investments in the Pacific"/>
    <s v="49450-010"/>
    <d v="2021-09-21T00:00:00"/>
    <x v="0"/>
    <s v="Regional (Pacific)"/>
    <s v="Technical assistance"/>
    <s v="Energy"/>
    <n v="0.42499999999999999"/>
    <m/>
    <m/>
    <s v="Mitigation"/>
    <n v="0.42499999999999999"/>
    <m/>
    <n v="0.42499999999999999"/>
    <m/>
    <m/>
    <s v="https://www.adb.org/projects/49450-010/main"/>
    <s v="Climate Change Financing at ADB - 2021"/>
  </r>
  <r>
    <x v="0"/>
    <s v="Sovereign"/>
    <s v="Attached TA to Scaling Up Demand-Side Energy Efficiency Sector Project"/>
    <s v="52196-001"/>
    <d v="2021-09-21T00:00:00"/>
    <x v="0"/>
    <s v="India"/>
    <s v="Technical assistance"/>
    <s v="Energy"/>
    <n v="3.2201849999999999"/>
    <m/>
    <m/>
    <s v="Mitigation"/>
    <n v="3.2201849999999999"/>
    <m/>
    <n v="3.2201849999999999"/>
    <m/>
    <m/>
    <s v="https://www.adb.org/projects/52196-001/main"/>
    <s v="Climate Change Financing at ADB - 2021"/>
  </r>
  <r>
    <x v="0"/>
    <s v="Sovereign"/>
    <s v="Preparing Sustainable Development Projects"/>
    <s v="53074-001"/>
    <d v="2021-09-23T00:00:00"/>
    <x v="0"/>
    <s v="People's Republic of China"/>
    <s v="Technical assistance"/>
    <s v="Transport"/>
    <n v="0.51"/>
    <m/>
    <m/>
    <s v="Dual-use"/>
    <n v="5.4901960784313735E-3"/>
    <n v="2.7450980392156868E-3"/>
    <n v="2.7450980392156868E-3"/>
    <m/>
    <m/>
    <s v="https://www.adb.org/projects/53074-001/main"/>
    <s v="Climate Change Financing at ADB - 2021"/>
  </r>
  <r>
    <x v="0"/>
    <s v="Sovereign"/>
    <s v="Preparing Sustainable Development Projects"/>
    <s v="53074-001"/>
    <d v="2021-09-23T00:00:00"/>
    <x v="0"/>
    <s v="People's Republic of China"/>
    <s v="Technical assistance"/>
    <s v="Agriculture, natural resources and rural development"/>
    <m/>
    <m/>
    <m/>
    <s v="Dual-use"/>
    <n v="2.8627450980392162E-2"/>
    <n v="1.4313725490196081E-2"/>
    <n v="1.4313725490196081E-2"/>
    <m/>
    <m/>
    <s v="https://www.adb.org/projects/53074-001/main"/>
    <s v="Climate Change Financing at ADB - 2021"/>
  </r>
  <r>
    <x v="0"/>
    <s v="Sovereign"/>
    <s v="Preparing Sustainable Development Projects"/>
    <s v="53074-001"/>
    <d v="2021-09-23T00:00:00"/>
    <x v="0"/>
    <s v="People's Republic of China"/>
    <s v="Technical assistance"/>
    <s v="Energy"/>
    <m/>
    <m/>
    <m/>
    <s v="Dual-use"/>
    <n v="5.8823529411764714E-3"/>
    <n v="2.9411764705882357E-3"/>
    <n v="2.9411764705882357E-3"/>
    <m/>
    <m/>
    <s v="https://www.adb.org/projects/53074-001/main"/>
    <s v="Climate Change Financing at ADB - 2021"/>
  </r>
  <r>
    <x v="0"/>
    <s v="Sovereign"/>
    <s v="Skills Development for a Modern Economy Project"/>
    <s v="51012-003"/>
    <d v="2021-09-30T00:00:00"/>
    <x v="0"/>
    <s v="Uzbekistan"/>
    <s v="Loan"/>
    <s v="Education"/>
    <n v="162"/>
    <m/>
    <m/>
    <s v="Mitigation"/>
    <n v="2.2229999999999999"/>
    <m/>
    <n v="2.2229999999999999"/>
    <m/>
    <m/>
    <s v="https://www.adb.org/projects/51012-003/main"/>
    <s v="Climate Change Financing at ADB - 2021"/>
  </r>
  <r>
    <x v="0"/>
    <s v="Nonsovereign"/>
    <s v="M Square Affordable Housing Project"/>
    <s v="54433-001"/>
    <d v="2021-09-30T00:00:00"/>
    <x v="0"/>
    <s v="Georgia"/>
    <s v="Loan"/>
    <s v="Water and other urban infrastructure and services"/>
    <n v="98"/>
    <m/>
    <m/>
    <s v="Mitigation"/>
    <n v="10"/>
    <m/>
    <n v="10"/>
    <m/>
    <m/>
    <s v="https://www.adb.org/projects/54433-001/main"/>
    <s v="Climate Change Financing at ADB - 2021"/>
  </r>
  <r>
    <x v="0"/>
    <s v="Sovereign"/>
    <s v="Presidente Nicolau Lobato International Airport Expansion Project"/>
    <s v="52320-002"/>
    <d v="2021-10-01T00:00:00"/>
    <x v="0"/>
    <s v="Timor-Leste"/>
    <s v="Loan"/>
    <s v="Transport"/>
    <n v="209"/>
    <m/>
    <m/>
    <s v="Adaptation"/>
    <n v="0.67037036999999999"/>
    <n v="0.67037036999999999"/>
    <m/>
    <m/>
    <m/>
    <s v="https://www.adb.org/projects/52320-002/main"/>
    <s v="Climate Change Financing at ADB - 2021"/>
  </r>
  <r>
    <x v="0"/>
    <s v="Sovereign"/>
    <s v="Presidente Nicolau Lobato International Airport Expansion Project"/>
    <s v="52320-002"/>
    <d v="2021-10-01T00:00:00"/>
    <x v="0"/>
    <s v="Timor-Leste"/>
    <s v="Loan"/>
    <s v="Transport"/>
    <m/>
    <m/>
    <m/>
    <s v="Adaptation"/>
    <n v="1.1396296299999999"/>
    <n v="1.1396296299999999"/>
    <m/>
    <m/>
    <m/>
    <s v="https://www.adb.org/projects/52320-002/main"/>
    <s v="Climate Change Financing at ADB - 2021"/>
  </r>
  <r>
    <x v="0"/>
    <s v="Sovereign"/>
    <s v="South Asia Subregional Economic Cooperation Dhaka–Sylhet Corridor Road Investment Project-Tranche 1"/>
    <s v="53382-002"/>
    <d v="2021-10-04T00:00:00"/>
    <x v="0"/>
    <s v="Bangladesh"/>
    <s v="Loan"/>
    <s v="Transport"/>
    <n v="882.9"/>
    <m/>
    <m/>
    <s v="Adaptation"/>
    <n v="78.516486599999993"/>
    <n v="78.516486599999993"/>
    <m/>
    <m/>
    <m/>
    <s v="https://www.adb.org/projects/53382-002/main"/>
    <s v="Climate Change Financing at ADB - 2021"/>
  </r>
  <r>
    <x v="0"/>
    <s v="Sovereign"/>
    <s v="Health System Enhancement Project - Additional Financing"/>
    <s v="51107-003"/>
    <d v="2021-10-07T00:00:00"/>
    <x v="0"/>
    <s v="Sri Lanka"/>
    <s v="Loan"/>
    <s v="Health"/>
    <n v="123"/>
    <m/>
    <m/>
    <s v="Dual-use"/>
    <n v="9.33"/>
    <n v="6.28"/>
    <n v="3.05"/>
    <m/>
    <m/>
    <s v="https://www.adb.org/projects/51107-003/main"/>
    <s v="Climate Change Financing at ADB - 2021"/>
  </r>
  <r>
    <x v="0"/>
    <s v="Sovereign"/>
    <s v="Health System Enhancement Project - Additional Financing"/>
    <s v="51107-003"/>
    <d v="2021-10-07T00:00:00"/>
    <x v="0"/>
    <s v="Sri Lanka"/>
    <s v="Grant"/>
    <s v="Health"/>
    <m/>
    <m/>
    <m/>
    <s v="Dual-use"/>
    <n v="0.63"/>
    <m/>
    <n v="0.63"/>
    <m/>
    <m/>
    <s v="https://www.adb.org/projects/51107-003/main"/>
    <s v="Climate Change Financing at ADB - 2021"/>
  </r>
  <r>
    <x v="0"/>
    <s v="Sovereign"/>
    <s v="REG: Task Force on Climate Related Financial Disclosure (TCFD)"/>
    <s v="CCFADC00051"/>
    <d v="2021-10-07T00:00:00"/>
    <x v="0"/>
    <s v="Regional"/>
    <s v="Other"/>
    <s v="Multisector"/>
    <n v="0.22500000000000001"/>
    <m/>
    <m/>
    <s v="Adaptation"/>
    <n v="0.22500000000000001"/>
    <n v="0.22500000000000001"/>
    <m/>
    <m/>
    <m/>
    <m/>
    <s v="Climate Change Financing at ADB - 2021"/>
  </r>
  <r>
    <x v="0"/>
    <s v="Sovereign"/>
    <s v="Sustainable Highlands Highway Investment Program, Tranche 2"/>
    <s v="48444-005"/>
    <d v="2021-10-14T00:00:00"/>
    <x v="0"/>
    <s v="Papua New Guinea"/>
    <s v="Loan"/>
    <s v="Transport"/>
    <n v="395"/>
    <m/>
    <m/>
    <s v="Adaptation"/>
    <n v="57.04"/>
    <n v="57.04"/>
    <m/>
    <m/>
    <m/>
    <s v="https://www.adb.org/projects/48444-005/main"/>
    <s v="Climate Change Financing at ADB - 2021"/>
  </r>
  <r>
    <x v="0"/>
    <s v="Sovereign"/>
    <s v="Sustainable Highlands Highway Investment Program, Tranche 2"/>
    <s v="48444-005"/>
    <d v="2021-10-14T00:00:00"/>
    <x v="0"/>
    <s v="Papua New Guinea"/>
    <s v="Loan"/>
    <s v="Transport"/>
    <m/>
    <m/>
    <m/>
    <s v="Adaptation"/>
    <n v="8.01"/>
    <n v="8.01"/>
    <m/>
    <m/>
    <m/>
    <s v="https://www.adb.org/projects/48444-005/main"/>
    <s v="Climate Change Financing at ADB - 2021"/>
  </r>
  <r>
    <x v="0"/>
    <s v="Sovereign"/>
    <s v="Preparing Urban Development Projects"/>
    <s v="53129-001"/>
    <d v="2021-10-14T00:00:00"/>
    <x v="0"/>
    <s v="Pakistan"/>
    <s v="Technical assistance"/>
    <s v="Water and other urban infrastructure and services"/>
    <n v="4.4000000000000004"/>
    <m/>
    <m/>
    <s v="Adaptation"/>
    <n v="0"/>
    <m/>
    <m/>
    <m/>
    <m/>
    <s v="https://www.adb.org/projects/53129-001/main"/>
    <s v="Climate Change Financing at ADB - 2021"/>
  </r>
  <r>
    <x v="0"/>
    <s v="Sovereign"/>
    <s v="Preparing Urban Development Projects"/>
    <s v="53129-001"/>
    <d v="2021-10-14T00:00:00"/>
    <x v="0"/>
    <s v="Pakistan"/>
    <s v="Technical assistance"/>
    <s v="Water and other urban infrastructure and services"/>
    <m/>
    <m/>
    <m/>
    <s v="Adaptation"/>
    <n v="0"/>
    <m/>
    <m/>
    <m/>
    <m/>
    <s v="https://www.adb.org/projects/53129-001/main"/>
    <s v="Climate Change Financing at ADB - 2021"/>
  </r>
  <r>
    <x v="0"/>
    <s v="Sovereign"/>
    <s v="Preparing Urban Development Projects"/>
    <s v="53129-001"/>
    <d v="2021-10-14T00:00:00"/>
    <x v="0"/>
    <s v="Pakistan"/>
    <s v="Technical assistance"/>
    <s v="Water and other urban infrastructure and services"/>
    <m/>
    <m/>
    <m/>
    <s v="Adaptation"/>
    <n v="0.1"/>
    <n v="0.1"/>
    <m/>
    <m/>
    <m/>
    <s v="https://www.adb.org/projects/53129-001/main"/>
    <s v="Climate Change Financing at ADB - 2021"/>
  </r>
  <r>
    <x v="0"/>
    <s v="Sovereign"/>
    <s v="Preparing Urban Development Projects"/>
    <s v="53129-001"/>
    <d v="2021-10-14T00:00:00"/>
    <x v="0"/>
    <s v="Pakistan"/>
    <s v="Technical assistance"/>
    <s v="Transport"/>
    <m/>
    <m/>
    <m/>
    <s v="Adaptation"/>
    <n v="1.6"/>
    <n v="1.6"/>
    <m/>
    <m/>
    <m/>
    <s v="https://www.adb.org/projects/53129-001/main"/>
    <s v="Climate Change Financing at ADB - 2021"/>
  </r>
  <r>
    <x v="0"/>
    <s v="Sovereign"/>
    <s v="Southeast Asia Agriculture, Natural Resources and Rural Development Facility – Phase II"/>
    <s v="54002-001"/>
    <d v="2021-10-14T00:00:00"/>
    <x v="0"/>
    <s v="Cambodia; Lao People's Democratic Republic; Myanmar; Philippines; Regional; Timor-Leste; Viet Nam"/>
    <s v="Technical assistance"/>
    <s v="Agriculture, natural resources and rural development"/>
    <n v="6.8730000000000002"/>
    <m/>
    <m/>
    <s v="Adaptation"/>
    <n v="0"/>
    <m/>
    <m/>
    <m/>
    <m/>
    <s v="https://www.adb.org/projects/54002-001/main"/>
    <s v="Climate Change Financing at ADB - 2021"/>
  </r>
  <r>
    <x v="0"/>
    <s v="Sovereign"/>
    <s v="Southeast Asia Agriculture, Natural Resources and Rural Development Facility – Phase II"/>
    <s v="54002-001"/>
    <d v="2021-10-14T00:00:00"/>
    <x v="0"/>
    <s v="Cambodia; Lao People's Democratic Republic; Myanmar; Philippines; Regional; Timor-Leste; Viet Nam"/>
    <s v="Technical assistance"/>
    <s v="Agriculture, natural resources and rural development"/>
    <m/>
    <m/>
    <m/>
    <s v="Adaptation"/>
    <n v="0.875"/>
    <n v="0.875"/>
    <m/>
    <m/>
    <m/>
    <s v="https://www.adb.org/projects/54002-001/main"/>
    <s v="Climate Change Financing at ADB - 2021"/>
  </r>
  <r>
    <x v="0"/>
    <s v="Sovereign"/>
    <s v="Henan Xichuan Integrated Ecological Protection and Environmental Improvement Project"/>
    <s v="53053-001"/>
    <d v="2021-10-18T00:00:00"/>
    <x v="0"/>
    <s v="People's Republic of China"/>
    <s v="Loan"/>
    <s v="Agriculture, natural resources and rural development"/>
    <n v="466.76"/>
    <m/>
    <m/>
    <s v="Dual-use"/>
    <n v="18.29"/>
    <n v="10.029999999999999"/>
    <n v="8.26"/>
    <m/>
    <m/>
    <s v="https://www.adb.org/projects/53053-001/main"/>
    <s v="Climate Change Financing at ADB - 2021"/>
  </r>
  <r>
    <x v="0"/>
    <s v="Sovereign"/>
    <s v="Scaling Up Climate Financing and Carbon Neutrality in Hainan"/>
    <s v="55046-001"/>
    <d v="2021-10-20T00:00:00"/>
    <x v="0"/>
    <s v="People's Republic of China"/>
    <s v="Technical assistance"/>
    <s v="Finance"/>
    <n v="0.4"/>
    <m/>
    <m/>
    <s v="Mitigation"/>
    <n v="0.1"/>
    <m/>
    <n v="0.1"/>
    <m/>
    <m/>
    <s v="https://www.adb.org/projects/55046-001/main"/>
    <s v="Climate Change Financing at ADB - 2021"/>
  </r>
  <r>
    <x v="0"/>
    <s v="Sovereign"/>
    <s v="Scaling Up Climate Financing and Carbon Neutrality in Hainan"/>
    <s v="55046-001"/>
    <d v="2021-10-20T00:00:00"/>
    <x v="0"/>
    <s v="People's Republic of China"/>
    <s v="Technical assistance"/>
    <s v="Finance"/>
    <m/>
    <m/>
    <m/>
    <s v="Mitigation"/>
    <n v="0.3"/>
    <m/>
    <n v="0.3"/>
    <m/>
    <m/>
    <s v="https://www.adb.org/projects/55046-001/main"/>
    <s v="Climate Change Financing at ADB - 2021"/>
  </r>
  <r>
    <x v="0"/>
    <s v="Sovereign"/>
    <s v="Promoting Innovative Financing for Ecosystem Protection and Restoration"/>
    <s v="55036-001"/>
    <d v="2021-10-21T00:00:00"/>
    <x v="0"/>
    <s v="People's Republic of China"/>
    <s v="Technical assistance"/>
    <s v="Finance"/>
    <n v="0.6"/>
    <m/>
    <m/>
    <s v="Dual-use"/>
    <n v="0"/>
    <m/>
    <m/>
    <m/>
    <m/>
    <s v="https://www.adb.org/projects/55036-001/main"/>
    <s v="Climate Change Financing at ADB - 2021"/>
  </r>
  <r>
    <x v="0"/>
    <s v="Sovereign"/>
    <s v="Promoting Innovative Financing for Ecosystem Protection and Restoration"/>
    <s v="55036-001"/>
    <d v="2021-10-21T00:00:00"/>
    <x v="0"/>
    <s v="People's Republic of China"/>
    <s v="Technical assistance"/>
    <s v="Finance"/>
    <m/>
    <m/>
    <m/>
    <s v="Dual-use"/>
    <n v="0"/>
    <m/>
    <m/>
    <m/>
    <m/>
    <s v="https://www.adb.org/projects/55036-001/main"/>
    <s v="Climate Change Financing at ADB - 2021"/>
  </r>
  <r>
    <x v="0"/>
    <s v="Sovereign"/>
    <s v="Promoting Innovative Financing for Ecosystem Protection and Restoration"/>
    <s v="55036-001"/>
    <d v="2021-10-21T00:00:00"/>
    <x v="0"/>
    <s v="People's Republic of China"/>
    <s v="Technical assistance"/>
    <s v="Finance"/>
    <m/>
    <m/>
    <m/>
    <s v="Dual-use"/>
    <n v="0.05"/>
    <n v="2.5000000000000001E-2"/>
    <n v="2.5000000000000001E-2"/>
    <m/>
    <m/>
    <s v="https://www.adb.org/projects/55036-001/main"/>
    <s v="Climate Change Financing at ADB - 2021"/>
  </r>
  <r>
    <x v="0"/>
    <s v="Sovereign"/>
    <s v="Promoting Innovative Financing for Ecosystem Protection and Restoration"/>
    <s v="55036-001"/>
    <d v="2021-10-21T00:00:00"/>
    <x v="0"/>
    <s v="People's Republic of China"/>
    <s v="Technical assistance"/>
    <s v="Agriculture, natural resources and rural development"/>
    <m/>
    <m/>
    <m/>
    <s v="Dual-use"/>
    <n v="0.1"/>
    <n v="0.05"/>
    <n v="0.05"/>
    <m/>
    <m/>
    <s v="https://www.adb.org/projects/55036-001/main"/>
    <s v="Climate Change Financing at ADB - 2021"/>
  </r>
  <r>
    <x v="0"/>
    <s v="Sovereign"/>
    <s v="Research on Addressing Climate Change in Ningxia through the Use of Science and Technology"/>
    <s v="55033-001"/>
    <d v="2021-10-22T00:00:00"/>
    <x v="0"/>
    <s v="People's Republic of China"/>
    <s v="Technical assistance"/>
    <s v="Energy"/>
    <n v="0.3"/>
    <m/>
    <m/>
    <s v="Dual-use"/>
    <n v="7.4999999999999997E-2"/>
    <n v="2.2499999999999999E-2"/>
    <n v="5.2499999999999998E-2"/>
    <m/>
    <m/>
    <s v="https://www.adb.org/projects/55033-001/main"/>
    <s v="Climate Change Financing at ADB - 2021"/>
  </r>
  <r>
    <x v="0"/>
    <s v="Sovereign"/>
    <s v="Research on Addressing Climate Change in Ningxia through the Use of Science and Technology"/>
    <s v="55033-001"/>
    <d v="2021-10-22T00:00:00"/>
    <x v="0"/>
    <s v="People's Republic of China"/>
    <s v="Technical assistance"/>
    <s v="Agriculture, natural resources and rural development"/>
    <m/>
    <m/>
    <m/>
    <s v="Dual-use"/>
    <n v="7.4999999999999997E-2"/>
    <n v="2.2499999999999999E-2"/>
    <n v="5.2499999999999998E-2"/>
    <m/>
    <m/>
    <s v="https://www.adb.org/projects/55033-001/main"/>
    <s v="Climate Change Financing at ADB - 2021"/>
  </r>
  <r>
    <x v="0"/>
    <s v="Sovereign"/>
    <s v="Research on Addressing Climate Change in Ningxia through the Use of Science and Technology"/>
    <s v="55033-001"/>
    <d v="2021-10-22T00:00:00"/>
    <x v="0"/>
    <s v="People's Republic of China"/>
    <s v="Technical assistance"/>
    <s v="Industry and trade"/>
    <m/>
    <m/>
    <m/>
    <s v="Dual-use"/>
    <n v="7.4999999999999997E-2"/>
    <n v="2.2499999999999999E-2"/>
    <n v="5.2499999999999998E-2"/>
    <m/>
    <m/>
    <s v="https://www.adb.org/projects/55033-001/main"/>
    <s v="Climate Change Financing at ADB - 2021"/>
  </r>
  <r>
    <x v="0"/>
    <s v="Sovereign"/>
    <s v="Research on Addressing Climate Change in Ningxia through the Use of Science and Technology"/>
    <s v="55033-001"/>
    <d v="2021-10-22T00:00:00"/>
    <x v="0"/>
    <s v="People's Republic of China"/>
    <s v="Technical assistance"/>
    <s v="Information and communication technology"/>
    <m/>
    <m/>
    <m/>
    <s v="Dual-use"/>
    <n v="7.4999999999999997E-2"/>
    <n v="2.2499999999999999E-2"/>
    <n v="5.2499999999999998E-2"/>
    <m/>
    <m/>
    <s v="https://www.adb.org/projects/55033-001/main"/>
    <s v="Climate Change Financing at ADB - 2021"/>
  </r>
  <r>
    <x v="0"/>
    <s v="Sovereign"/>
    <s v="Integrated Urban Flood Management for the Chennai-Kosasthalaiyar Basin Project"/>
    <s v="49107-009"/>
    <d v="2021-10-26T00:00:00"/>
    <x v="0"/>
    <s v="India"/>
    <s v="Loan"/>
    <s v="Water and other urban infrastructure and services"/>
    <n v="470.5"/>
    <m/>
    <m/>
    <s v="Adaptation"/>
    <n v="87"/>
    <n v="87"/>
    <m/>
    <m/>
    <m/>
    <s v="https://www.adb.org/projects/49107-009/main"/>
    <s v="Climate Change Financing at ADB - 2021"/>
  </r>
  <r>
    <x v="0"/>
    <s v="Sovereign"/>
    <s v="Maharashtra Agribusiness Network Project"/>
    <s v="53264-001"/>
    <d v="2021-10-26T00:00:00"/>
    <x v="0"/>
    <s v="India"/>
    <s v="Loan"/>
    <s v="Agriculture, natural resources and rural development"/>
    <n v="145.4"/>
    <m/>
    <m/>
    <s v="Dual-use"/>
    <n v="0.37"/>
    <n v="0.23"/>
    <n v="0.14000000000000001"/>
    <m/>
    <m/>
    <s v="https://www.adb.org/projects/53264-001/main"/>
    <s v="Climate Change Financing at ADB - 2021"/>
  </r>
  <r>
    <x v="0"/>
    <s v="Sovereign"/>
    <s v="Urban Water Supply and Sanitation Sector Project (Additional Financing)"/>
    <s v="51271-003"/>
    <d v="2021-10-29T00:00:00"/>
    <x v="0"/>
    <s v="Solomon Islands"/>
    <s v="Grant"/>
    <s v="Water and other urban infrastructure and services"/>
    <n v="5.2471560000000004"/>
    <m/>
    <m/>
    <s v="Adaptation"/>
    <n v="4.5871560000000002"/>
    <n v="4.5871560000000002"/>
    <m/>
    <m/>
    <m/>
    <s v="https://www.adb.org/projects/51271-003/main"/>
    <s v="Climate Change Financing at ADB - 2021"/>
  </r>
  <r>
    <x v="0"/>
    <s v="Nonsovereign"/>
    <s v="Preparing the Hydro Taveuni Hydropower Project"/>
    <s v="55227-002"/>
    <d v="2021-10-29T00:00:00"/>
    <x v="0"/>
    <s v="Fiji"/>
    <s v="Technical assistance"/>
    <s v="Energy"/>
    <n v="0.5"/>
    <m/>
    <m/>
    <s v="Mitigation"/>
    <n v="0.5"/>
    <m/>
    <n v="0.5"/>
    <m/>
    <m/>
    <s v="https://www.adb.org/projects/55227-002/main"/>
    <s v="Climate Change Financing at ADB - 2021"/>
  </r>
  <r>
    <x v="0"/>
    <s v="Sovereign"/>
    <s v="Financial Market Development Program (Subprogram 3)"/>
    <s v="51252-005"/>
    <d v="2021-11-03T00:00:00"/>
    <x v="0"/>
    <s v="Bhutan"/>
    <s v="Loan"/>
    <s v="Finance"/>
    <n v="30"/>
    <m/>
    <m/>
    <s v="Dual-use"/>
    <n v="2.2999999999999998"/>
    <n v="1.1499999999999999"/>
    <n v="1.1499999999999999"/>
    <m/>
    <m/>
    <s v="https://www.adb.org/projects/51252-005/main"/>
    <s v="Climate Change Financing at ADB - 2021"/>
  </r>
  <r>
    <x v="0"/>
    <s v="Sovereign"/>
    <s v="Enhancing Market Linkages for Farmer Producer Organizations (attached TA to Maharashtra Agribusiness Network Project)"/>
    <s v="53264-001"/>
    <d v="2021-11-03T00:00:00"/>
    <x v="0"/>
    <s v="India"/>
    <s v="Technical assistance"/>
    <s v="Agriculture, natural resources and rural development"/>
    <m/>
    <m/>
    <m/>
    <s v="Dual-use"/>
    <n v="0"/>
    <m/>
    <m/>
    <m/>
    <m/>
    <s v="https://www.adb.org/projects/53264-001/main"/>
    <s v="Climate Change Financing at ADB - 2021"/>
  </r>
  <r>
    <x v="0"/>
    <s v="Sovereign"/>
    <s v="Enhancing Market Linkages for Farmer Producer Organizations (attached TA to Maharashtra Agribusiness Network Project)"/>
    <s v="53264-001"/>
    <d v="2021-11-03T00:00:00"/>
    <x v="0"/>
    <s v="India"/>
    <s v="Technical assistance"/>
    <s v="Agriculture, natural resources and rural development"/>
    <m/>
    <m/>
    <m/>
    <s v="Dual-use"/>
    <n v="0"/>
    <m/>
    <m/>
    <m/>
    <m/>
    <s v="https://www.adb.org/projects/53264-001/main"/>
    <s v="Climate Change Financing at ADB - 2021"/>
  </r>
  <r>
    <x v="0"/>
    <s v="Sovereign"/>
    <s v="Shaanxi Xi′an Preschool Education Development Program"/>
    <s v="53060-001"/>
    <d v="2021-11-04T00:00:00"/>
    <x v="0"/>
    <s v="People's Republic of China"/>
    <s v="Loan"/>
    <s v="Education"/>
    <n v="2225.13"/>
    <m/>
    <m/>
    <s v="Dual-use"/>
    <n v="2.9539999999999997"/>
    <n v="2.63"/>
    <n v="0.32400000000000001"/>
    <m/>
    <m/>
    <s v="https://www.adb.org/projects/53060-001/main"/>
    <s v="Climate Change Financing at ADB - 2021"/>
  </r>
  <r>
    <x v="0"/>
    <s v="Sovereign"/>
    <s v="Promoting Increased Renewable Energy Deployment, Energy Efficiency, and Power System Resilience"/>
    <s v="55079-002"/>
    <d v="2021-11-05T00:00:00"/>
    <x v="0"/>
    <s v="Sri Lanka"/>
    <s v="Technical assistance"/>
    <s v="Energy"/>
    <n v="1.1000000000000001"/>
    <m/>
    <m/>
    <s v="Dual-use"/>
    <n v="0.60000000000000009"/>
    <n v="0.2"/>
    <n v="0.4"/>
    <m/>
    <m/>
    <s v="https://www.adb.org/projects/55079-002/main"/>
    <s v="Climate Change Financing at ADB - 2021"/>
  </r>
  <r>
    <x v="0"/>
    <s v="Sovereign"/>
    <s v="Capacity Building of Electricidade de Timor-Leste in Distribution Network Operation and Maintenance (attached TA to Power Distribution Modernization Project)"/>
    <s v="49177-002"/>
    <d v="2021-11-11T00:00:00"/>
    <x v="0"/>
    <s v="Timor-Leste"/>
    <s v="Technical assistance"/>
    <s v="Energy"/>
    <m/>
    <m/>
    <m/>
    <s v="Dual-use"/>
    <n v="0"/>
    <m/>
    <m/>
    <m/>
    <m/>
    <s v="https://www.adb.org/projects/49177-002/main"/>
    <s v="Climate Change Financing at ADB - 2021"/>
  </r>
  <r>
    <x v="0"/>
    <s v="Sovereign"/>
    <s v="Agartala City Urban Development Project"/>
    <s v="53262-001"/>
    <d v="2021-11-12T00:00:00"/>
    <x v="0"/>
    <s v="India"/>
    <s v="Loan"/>
    <s v="Water and other urban infrastructure and services"/>
    <n v="77.25"/>
    <m/>
    <m/>
    <s v="Adaptation"/>
    <n v="6.52"/>
    <n v="6.52"/>
    <m/>
    <m/>
    <m/>
    <s v="https://www.adb.org/projects/53262-001/main"/>
    <s v="Climate Change Financing at ADB - 2021"/>
  </r>
  <r>
    <x v="0"/>
    <s v="Nonsovereign"/>
    <s v="DBL Highway Project"/>
    <s v="53376-001"/>
    <d v="2021-11-12T00:00:00"/>
    <x v="0"/>
    <s v="India"/>
    <s v="Loan"/>
    <s v="Transport"/>
    <n v="242"/>
    <m/>
    <m/>
    <s v="Adaptation"/>
    <n v="0.61"/>
    <n v="0.61"/>
    <m/>
    <m/>
    <m/>
    <s v="https://www.adb.org/projects/53376-001/main"/>
    <s v="Climate Change Financing at ADB - 2021"/>
  </r>
  <r>
    <x v="0"/>
    <s v="Sovereign"/>
    <s v="Preparing Clean and Renewable Energy Investments in the Pacific"/>
    <s v="55070-001"/>
    <d v="2021-11-12T00:00:00"/>
    <x v="0"/>
    <s v="Federated States of Micronesia"/>
    <s v="Technical assistance"/>
    <s v="Energy"/>
    <n v="3"/>
    <m/>
    <m/>
    <s v="Mitigation"/>
    <n v="3"/>
    <m/>
    <n v="3"/>
    <m/>
    <m/>
    <s v="https://www.adb.org/projects/55070-001/main"/>
    <s v="Climate Change Financing at ADB - 2021"/>
  </r>
  <r>
    <x v="0"/>
    <s v="Nonsovereign"/>
    <s v="Cimory Inclusive Dairy Value Chain Project"/>
    <s v="55301-001"/>
    <d v="2021-11-15T00:00:00"/>
    <x v="0"/>
    <s v="Indonesia"/>
    <s v="Equity investment"/>
    <s v="Agriculture, natural resources and rural development"/>
    <n v="95.6"/>
    <m/>
    <m/>
    <s v="Mitigation"/>
    <n v="0.1"/>
    <m/>
    <n v="0.1"/>
    <m/>
    <m/>
    <s v="https://www.adb.org/projects/55301-001/main"/>
    <s v="Climate Change Financing at ADB - 2021"/>
  </r>
  <r>
    <x v="0"/>
    <s v="Sovereign"/>
    <s v="Promoting Smart and Integrated Urban Planning for Livability and Cultural Economy in Rajasthan"/>
    <s v="42267-032"/>
    <d v="2021-11-16T00:00:00"/>
    <x v="0"/>
    <s v="India"/>
    <s v="Technical assistance"/>
    <s v="Water and other urban infrastructure and services"/>
    <n v="0.75"/>
    <m/>
    <m/>
    <s v="Dual-use"/>
    <n v="6.3E-2"/>
    <n v="3.5000000000000003E-2"/>
    <n v="2.8000000000000001E-2"/>
    <m/>
    <m/>
    <s v="https://www.adb.org/projects/42267-032/main"/>
    <s v="Climate Change Financing at ADB - 2021"/>
  </r>
  <r>
    <x v="0"/>
    <s v="Sovereign"/>
    <s v="Local Governance Reform Program (Subprogram 2)"/>
    <s v="52173-003"/>
    <d v="2021-11-19T00:00:00"/>
    <x v="0"/>
    <s v="Philippines"/>
    <s v="Loan"/>
    <s v="Public sector management"/>
    <n v="400"/>
    <m/>
    <m/>
    <s v="Dual-use"/>
    <n v="86.33"/>
    <n v="54.74"/>
    <n v="31.59"/>
    <m/>
    <m/>
    <s v="https://www.adb.org/projects/52173-003/main"/>
    <s v="Climate Change Financing at ADB - 2021"/>
  </r>
  <r>
    <x v="0"/>
    <s v="Sovereign"/>
    <s v="Preparing Renewable Energy for Climate Resilience"/>
    <s v="54142-002"/>
    <d v="2021-11-22T00:00:00"/>
    <x v="0"/>
    <s v="Bhutan"/>
    <s v="Technical assistance"/>
    <s v="Energy"/>
    <n v="1.25"/>
    <m/>
    <m/>
    <s v="Adaptation"/>
    <n v="0.8"/>
    <n v="0.8"/>
    <m/>
    <m/>
    <m/>
    <s v="https://www.adb.org/projects/54142-002/main"/>
    <s v="Climate Change Financing at ADB - 2021"/>
  </r>
  <r>
    <x v="0"/>
    <s v="Sovereign"/>
    <s v="Preparing Renewable Energy for Climate Resilience"/>
    <s v="54142-002"/>
    <d v="2021-11-22T00:00:00"/>
    <x v="0"/>
    <s v="Bhutan"/>
    <s v="Technical assistance"/>
    <s v="Energy"/>
    <m/>
    <m/>
    <m/>
    <s v="Adaptation"/>
    <n v="0"/>
    <m/>
    <m/>
    <m/>
    <m/>
    <s v="https://www.adb.org/projects/54142-002/main"/>
    <s v="Climate Change Financing at ADB - 2021"/>
  </r>
  <r>
    <x v="0"/>
    <s v="Sovereign"/>
    <s v="Southeast Asia Energy Sector Development, Investment Planning and Capacity Building Facility, Phase 2"/>
    <s v="55140-001"/>
    <d v="2021-11-22T00:00:00"/>
    <x v="0"/>
    <s v="Cambodia; Indonesia; Philippines; Regional; Thailand; Timor-Leste; Viet Nam"/>
    <s v="Technical assistance"/>
    <s v="Energy"/>
    <n v="2.76"/>
    <m/>
    <m/>
    <s v="Dual-use"/>
    <n v="2.5"/>
    <n v="0.5"/>
    <n v="2"/>
    <m/>
    <m/>
    <s v="https://www.adb.org/projects/55140-001/main"/>
    <s v="Climate Change Financing at ADB - 2021"/>
  </r>
  <r>
    <x v="0"/>
    <s v="Sovereign"/>
    <s v="Southeast Asia Energy Sector Development, Investment Planning and Capacity Building Facility, Phase 2"/>
    <s v="55140-001"/>
    <d v="2021-11-22T00:00:00"/>
    <x v="0"/>
    <s v="Cambodia; Indonesia; Philippines; Regional; Thailand; Timor-Leste; Viet Nam"/>
    <s v="Technical assistance"/>
    <s v="Energy"/>
    <m/>
    <m/>
    <m/>
    <s v="Dual-use"/>
    <n v="0.26"/>
    <n v="0.26"/>
    <m/>
    <m/>
    <m/>
    <s v="https://www.adb.org/projects/55140-001/main"/>
    <s v="Climate Change Financing at ADB - 2021"/>
  </r>
  <r>
    <x v="0"/>
    <s v="Sovereign"/>
    <s v="Capacity Building for Presidente Nicolau Lobato International Airport Expansion Project"/>
    <s v="52320-004"/>
    <d v="2021-11-23T00:00:00"/>
    <x v="0"/>
    <s v="Timor-Leste"/>
    <s v="Technical assistance"/>
    <s v="Transport"/>
    <n v="0.2"/>
    <m/>
    <m/>
    <s v="Adaptation"/>
    <n v="0.04"/>
    <n v="0.04"/>
    <m/>
    <m/>
    <m/>
    <s v="https://www.adb.org/projects/52320-004/main"/>
    <s v="Climate Change Financing at ADB - 2021"/>
  </r>
  <r>
    <x v="0"/>
    <s v="Sovereign"/>
    <s v="Preparing the Climate and Disaster Resilient Small-Scale Water Resources Management Project"/>
    <s v="53237-002"/>
    <d v="2021-11-23T00:00:00"/>
    <x v="0"/>
    <s v="Bangladesh"/>
    <s v="Technical assistance"/>
    <s v="Agriculture, natural resources and rural development"/>
    <n v="0.2"/>
    <m/>
    <m/>
    <s v="Adaptation"/>
    <n v="0.06"/>
    <n v="0.06"/>
    <m/>
    <m/>
    <m/>
    <s v="https://www.adb.org/projects/53237-002/main"/>
    <s v="Climate Change Financing at ADB - 2021"/>
  </r>
  <r>
    <x v="0"/>
    <s v="Sovereign"/>
    <s v="Industrial Corridor Development Program (Subprogram 1)"/>
    <s v="54465-001"/>
    <d v="2021-11-25T00:00:00"/>
    <x v="0"/>
    <s v="India"/>
    <s v="Loan"/>
    <s v="Industry and trade"/>
    <n v="251"/>
    <m/>
    <m/>
    <s v="Adaptation"/>
    <n v="25"/>
    <n v="25"/>
    <m/>
    <m/>
    <m/>
    <s v="https://www.adb.org/projects/54465-001/main"/>
    <s v="Climate Change Financing at ADB - 2021"/>
  </r>
  <r>
    <x v="0"/>
    <s v="Sovereign"/>
    <s v="Electricity Grid Modernization Project – Additional Financing"/>
    <s v="54107-002"/>
    <d v="2021-11-26T00:00:00"/>
    <x v="0"/>
    <s v="Nepal"/>
    <s v="Loan"/>
    <s v="Energy"/>
    <n v="75"/>
    <m/>
    <m/>
    <s v="Dual-use"/>
    <n v="27.4"/>
    <n v="0.5"/>
    <n v="26.9"/>
    <m/>
    <m/>
    <s v="https://www.adb.org/projects/54107-002/main"/>
    <s v="Climate Change Financing at ADB - 2021"/>
  </r>
  <r>
    <x v="0"/>
    <s v="Sovereign"/>
    <s v="Integrating Climate Resilience in the Water Sector"/>
    <s v="55064-002"/>
    <d v="2021-11-27T00:00:00"/>
    <x v="0"/>
    <s v="Regional"/>
    <s v="Technical assistance"/>
    <s v="Water and other urban infrastructure and services"/>
    <n v="2"/>
    <m/>
    <m/>
    <s v="Adaptation"/>
    <n v="1"/>
    <n v="1"/>
    <m/>
    <m/>
    <m/>
    <s v="https://www.adb.org/projects/55064-002/main"/>
    <s v="Climate Change Financing at ADB - 2021"/>
  </r>
  <r>
    <x v="0"/>
    <s v="Sovereign"/>
    <s v="Integrating Climate Resilience in the Water Sector"/>
    <s v="55064-002"/>
    <d v="2021-11-27T00:00:00"/>
    <x v="0"/>
    <s v="Regional"/>
    <s v="Technical assistance"/>
    <s v="Agriculture, natural resources and rural development"/>
    <m/>
    <m/>
    <m/>
    <s v="Adaptation"/>
    <n v="1"/>
    <n v="1"/>
    <m/>
    <m/>
    <m/>
    <s v="https://www.adb.org/projects/55064-002/main"/>
    <s v="Climate Change Financing at ADB - 2021"/>
  </r>
  <r>
    <x v="0"/>
    <s v="Sovereign"/>
    <s v="Public Service Sector Public-Private Partnership Promotion and Elderly Care Demonstration Project"/>
    <s v="52245-001"/>
    <d v="2021-11-29T00:00:00"/>
    <x v="0"/>
    <s v="People's Republic of China"/>
    <s v="Loan"/>
    <s v="Health"/>
    <n v="307.26"/>
    <m/>
    <m/>
    <s v="Dual-use"/>
    <n v="0.72"/>
    <n v="0.3"/>
    <n v="0.42"/>
    <m/>
    <m/>
    <s v="https://www.adb.org/projects/52245-001/main"/>
    <s v="Climate Change Financing at ADB - 2021"/>
  </r>
  <r>
    <x v="0"/>
    <s v="Sovereign"/>
    <s v="Supporting Post-COVID-19 Small-Scale Employment Creation Project"/>
    <s v="54336-001"/>
    <d v="2021-11-29T00:00:00"/>
    <x v="0"/>
    <s v="Bangladesh"/>
    <s v="Loan"/>
    <s v="Finance"/>
    <n v="150.9"/>
    <m/>
    <m/>
    <s v="Adaptation"/>
    <n v="15"/>
    <n v="15"/>
    <m/>
    <m/>
    <m/>
    <s v="https://www.adb.org/projects/54336-001/main"/>
    <s v="Climate Change Financing at ADB - 2021"/>
  </r>
  <r>
    <x v="0"/>
    <s v="Sovereign"/>
    <s v="Jiangxi Ganzhou Rural Vitalization and Comprehensive Environment Improvement Project"/>
    <s v="53049-001"/>
    <d v="2021-12-01T00:00:00"/>
    <x v="0"/>
    <s v="People's Republic of China"/>
    <s v="Loan"/>
    <s v="Agriculture, natural resources and rural development"/>
    <n v="453.91"/>
    <m/>
    <m/>
    <s v="Dual-use"/>
    <n v="79.94"/>
    <n v="44.77"/>
    <n v="35.17"/>
    <m/>
    <m/>
    <s v="https://www.adb.org/projects/53049-0012/main"/>
    <s v="Climate Change Financing at ADB - 2021"/>
  </r>
  <r>
    <x v="0"/>
    <s v="Sovereign"/>
    <s v="Guangxi Regional Cooperation and Integration Promotion Investment Program - Tranche 3"/>
    <s v="50050-005"/>
    <d v="2021-12-02T00:00:00"/>
    <x v="0"/>
    <s v="People's Republic of China"/>
    <s v="Loan"/>
    <s v="Industry and trade"/>
    <n v="326.7"/>
    <m/>
    <m/>
    <s v="Dual-use"/>
    <n v="5.86"/>
    <n v="1.91"/>
    <n v="3.95"/>
    <m/>
    <m/>
    <s v="https://www.adb.org/projects/50050-005/main"/>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Technical assistance"/>
    <s v="Agriculture, natural resources and rural development"/>
    <n v="2"/>
    <m/>
    <m/>
    <s v="Dual-use"/>
    <n v="1.25"/>
    <n v="0.875"/>
    <n v="0.375"/>
    <m/>
    <m/>
    <s v="https://www.adb.org/projects/53390-001/main"/>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Technical assistance"/>
    <s v="Energy"/>
    <m/>
    <m/>
    <m/>
    <s v="Dual-use"/>
    <n v="0.25"/>
    <n v="0.17499999999999999"/>
    <n v="7.4999999999999997E-2"/>
    <m/>
    <m/>
    <s v="https://www.adb.org/projects/53390-001/main"/>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Technical assistance"/>
    <s v="Finance"/>
    <m/>
    <m/>
    <m/>
    <s v="Dual-use"/>
    <n v="0.2"/>
    <n v="0.14000000000000001"/>
    <n v="0.06"/>
    <m/>
    <m/>
    <s v="https://www.adb.org/projects/53390-001/main"/>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Technical assistance"/>
    <s v="Industry and trade"/>
    <m/>
    <m/>
    <m/>
    <s v="Dual-use"/>
    <n v="0.1"/>
    <n v="7.0000000000000007E-2"/>
    <n v="0.03"/>
    <m/>
    <m/>
    <s v="https://www.adb.org/projects/53390-001/main"/>
    <s v="Climate Change Financing at ADB - 2021"/>
  </r>
  <r>
    <x v="0"/>
    <s v="Sovereign"/>
    <s v="Greater Mekong Subregion Climate Change and Environmental Sustainability Program"/>
    <s v="53390-001"/>
    <d v="2021-12-02T00:00:00"/>
    <x v="0"/>
    <s v="Cambodia; Lao People's Democratic Republic; Myanmar; People's Republic of China; Thailand; Viet Nam; Regional"/>
    <s v="Technical assistance"/>
    <s v="Information and communication technology"/>
    <m/>
    <m/>
    <m/>
    <s v="Dual-use"/>
    <n v="0.2"/>
    <n v="0.14000000000000001"/>
    <n v="0.06"/>
    <m/>
    <m/>
    <s v="https://www.adb.org/projects/53390-001/main"/>
    <s v="Climate Change Financing at ADB - 2021"/>
  </r>
  <r>
    <x v="0"/>
    <s v="Sovereign"/>
    <s v="Delhi-Meerut Regional Rapid Transit System Investment Project - Tranche 2"/>
    <s v="51073-004"/>
    <d v="2021-12-03T00:00:00"/>
    <x v="0"/>
    <s v="India"/>
    <s v="Loan"/>
    <s v="Transport"/>
    <n v="1299.5999999999999"/>
    <m/>
    <m/>
    <s v="Dual-use"/>
    <n v="500"/>
    <n v="1.47"/>
    <n v="498.53"/>
    <m/>
    <m/>
    <s v="https://www.adb.org/projects/51073-004/main"/>
    <s v="Climate Change Financing at ADB - 2021"/>
  </r>
  <r>
    <x v="0"/>
    <s v="Sovereign"/>
    <s v="Supporting Renewable Technology-Inclusive Heat Supply Legislation"/>
    <s v="53341-001"/>
    <d v="2021-12-06T00:00:00"/>
    <x v="0"/>
    <s v="Kazakhstan"/>
    <s v="Technical assistance"/>
    <s v="Energy"/>
    <n v="0.3"/>
    <m/>
    <m/>
    <s v="Mitigation"/>
    <n v="0.3"/>
    <m/>
    <n v="0.3"/>
    <m/>
    <m/>
    <s v="https://www.adb.org/projects/53341-001/main"/>
    <s v="Climate Change Financing at ADB - 2021"/>
  </r>
  <r>
    <x v="0"/>
    <s v="Sovereign"/>
    <s v="Strengthening Cooperation on Disaster Risk Management within the Association of Southeast Asian Nations"/>
    <s v="55162-001"/>
    <d v="2021-12-06T00:00:00"/>
    <x v="0"/>
    <s v="Cambodia; Indonesia; Lao People's Democratic Republic; Malaysia; Philippines; Regional; Thailand; Viet Nam"/>
    <s v="Technical assistance"/>
    <s v="Public sector management"/>
    <n v="1.3"/>
    <m/>
    <m/>
    <s v="Adaptation"/>
    <n v="0.2"/>
    <n v="0.2"/>
    <m/>
    <m/>
    <m/>
    <s v="https://www.adb.org/projects/55162-001/main"/>
    <s v="Climate Change Financing at ADB - 2021"/>
  </r>
  <r>
    <x v="0"/>
    <s v="Sovereign"/>
    <s v="Strengthening Cooperation on Disaster Risk Management within the Association of Southeast Asian Nations"/>
    <s v="55162-001"/>
    <d v="2021-12-06T00:00:00"/>
    <x v="0"/>
    <s v="Cambodia; Indonesia; Lao People's Democratic Republic; Malaysia; Philippines; Regional; Thailand; Viet Nam"/>
    <s v="Technical assistance"/>
    <s v="Public sector management"/>
    <m/>
    <m/>
    <m/>
    <s v="Adaptation"/>
    <n v="0"/>
    <m/>
    <m/>
    <m/>
    <m/>
    <s v="https://www.adb.org/projects/55162-001/main"/>
    <s v="Climate Change Financing at ADB - 2021"/>
  </r>
  <r>
    <x v="0"/>
    <s v="Sovereign"/>
    <s v="Strengthening Cooperation on Disaster Risk Management within the Association of Southeast Asian Nations"/>
    <s v="55162-001"/>
    <d v="2021-12-06T00:00:00"/>
    <x v="0"/>
    <s v="Cambodia; Indonesia; Lao People's Democratic Republic; Malaysia; Philippines; Regional; Thailand; Viet Nam"/>
    <s v="Technical assistance"/>
    <s v="Public sector management"/>
    <m/>
    <m/>
    <m/>
    <s v="Adaptation"/>
    <n v="0"/>
    <m/>
    <m/>
    <m/>
    <m/>
    <s v="https://www.adb.org/projects/55162-001/main"/>
    <s v="Climate Change Financing at ADB - 2021"/>
  </r>
  <r>
    <x v="0"/>
    <s v="Sovereign"/>
    <s v="Uttarakhand Integrated and Resilient Urban Development Project"/>
    <s v="38272-044"/>
    <d v="2021-12-07T00:00:00"/>
    <x v="0"/>
    <s v="India"/>
    <s v="Loan"/>
    <s v="Water and other urban infrastructure and services"/>
    <n v="157.25"/>
    <m/>
    <m/>
    <s v="Dual-use"/>
    <n v="73.13"/>
    <n v="16.489999999999998"/>
    <n v="56.64"/>
    <m/>
    <m/>
    <s v="https://www.adb.org/projects/38272-044/main"/>
    <s v="Climate Change Financing at ADB - 2021"/>
  </r>
  <r>
    <x v="0"/>
    <s v="Sovereign"/>
    <s v="Energy Access Project (Additional Financing)"/>
    <s v="49450-029"/>
    <d v="2021-12-07T00:00:00"/>
    <x v="0"/>
    <s v="Vanuatu"/>
    <s v="Grant"/>
    <s v="Energy"/>
    <n v="7.2"/>
    <m/>
    <m/>
    <s v="Mitigation"/>
    <n v="5.4"/>
    <m/>
    <n v="5.4"/>
    <m/>
    <m/>
    <s v="https://www.adb.org/projects/49450-029/main"/>
    <s v="Climate Change Financing at ADB - 2021"/>
  </r>
  <r>
    <x v="0"/>
    <s v="Sovereign"/>
    <s v="Supporting the Implementation of ADB's Climate Change Operational Framework 2017–2030 - Enhancing Financial Mechanisms to Develop Climate Actions of Developing Member Countries (Subproject 2)"/>
    <s v="52004-004"/>
    <d v="2021-12-07T00:00:00"/>
    <x v="0"/>
    <s v="Regional"/>
    <s v="Technical assistance"/>
    <s v="Finance"/>
    <n v="1.1198999999999999"/>
    <m/>
    <m/>
    <s v="Dual-use"/>
    <n v="1.1198999999999999"/>
    <n v="0.44796000000000002"/>
    <n v="0.67193999999999998"/>
    <m/>
    <m/>
    <s v="https://www.adb.org/projects/52004-004/main"/>
    <s v="Climate Change Financing at ADB - 2021"/>
  </r>
  <r>
    <x v="0"/>
    <s v="Sovereign"/>
    <s v="Higher Education for Technology and Innovation Project"/>
    <s v="52332-001"/>
    <d v="2021-12-07T00:00:00"/>
    <x v="0"/>
    <s v="Indonesia"/>
    <s v="Loan"/>
    <s v="Health"/>
    <n v="94.265000000000001"/>
    <m/>
    <m/>
    <s v="Dual-use"/>
    <n v="1.2333333399999999"/>
    <n v="0.83666666999999995"/>
    <n v="0.39666667"/>
    <m/>
    <m/>
    <s v="https://www.adb.org/projects/52332-001/main"/>
    <s v="Climate Change Financing at ADB - 2021"/>
  </r>
  <r>
    <x v="0"/>
    <s v="Sovereign"/>
    <s v="Higher Education for Technology and Innovation Project"/>
    <s v="52332-001"/>
    <d v="2021-12-07T00:00:00"/>
    <x v="0"/>
    <s v="Indonesia"/>
    <s v="Loan"/>
    <s v="Education"/>
    <m/>
    <m/>
    <m/>
    <s v="Dual-use"/>
    <n v="1.2333333399999999"/>
    <n v="0.83666666999999995"/>
    <n v="0.39666667"/>
    <m/>
    <m/>
    <s v="https://www.adb.org/projects/52332-001/main"/>
    <s v="Climate Change Financing at ADB - 2021"/>
  </r>
  <r>
    <x v="0"/>
    <s v="Sovereign"/>
    <s v="Higher Education for Technology and Innovation Project"/>
    <s v="52332-001"/>
    <d v="2021-12-07T00:00:00"/>
    <x v="0"/>
    <s v="Indonesia"/>
    <s v="Loan"/>
    <s v="Information and communication technology"/>
    <m/>
    <m/>
    <m/>
    <s v="Dual-use"/>
    <n v="1.2333333399999999"/>
    <n v="0.83666666999999995"/>
    <n v="0.39666667"/>
    <m/>
    <m/>
    <s v="https://www.adb.org/projects/52332-001/main"/>
    <s v="Climate Change Financing at ADB - 2021"/>
  </r>
  <r>
    <x v="0"/>
    <s v="Sovereign"/>
    <s v="Inclusive, Resilient, and Sustainable Housing for Urban Poor Sector Project in Tamil Nadu"/>
    <s v="53067-004"/>
    <d v="2021-12-07T00:00:00"/>
    <x v="0"/>
    <s v="India"/>
    <s v="Loan"/>
    <s v="Water and other urban infrastructure and services"/>
    <n v="216.5"/>
    <m/>
    <m/>
    <s v="Dual-use"/>
    <n v="50.169999999999995"/>
    <n v="48.87"/>
    <n v="1.3"/>
    <m/>
    <m/>
    <s v="https://www.adb.org/projects/53067-004/main"/>
    <s v="Climate Change Financing at ADB - 2021"/>
  </r>
  <r>
    <x v="0"/>
    <s v="Sovereign"/>
    <s v="Inclusive Financial Sector Development Program, Subprogram 3"/>
    <s v="44263-016"/>
    <d v="2021-12-08T00:00:00"/>
    <x v="0"/>
    <s v="Cambodia"/>
    <s v="Loan"/>
    <s v="Finance"/>
    <n v="40"/>
    <m/>
    <m/>
    <s v="Dual-use"/>
    <n v="5.9700000000000006"/>
    <n v="4.74"/>
    <n v="1.23"/>
    <m/>
    <m/>
    <s v="https://www.adb.org/projects/44263-016/main"/>
    <s v="Climate Change Financing at ADB - 2021"/>
  </r>
  <r>
    <x v="0"/>
    <s v="Sovereign"/>
    <s v="Greater Mekong Subregion Health Security Project (Additional Financing)"/>
    <s v="48118-005"/>
    <d v="2021-12-08T00:00:00"/>
    <x v="0"/>
    <s v="Cambodia"/>
    <s v="Loan"/>
    <s v="Health"/>
    <n v="35"/>
    <m/>
    <m/>
    <s v="Mitigation"/>
    <n v="4.58"/>
    <m/>
    <n v="4.58"/>
    <m/>
    <m/>
    <s v="https://www.adb.org/projects/48118-005/main"/>
    <s v="Climate Change Financing at ADB - 2021"/>
  </r>
  <r>
    <x v="0"/>
    <s v="Sovereign"/>
    <s v="Greater Mekong Subregion Health Security Project (Additional Financing)"/>
    <s v="48118-005"/>
    <d v="2021-12-08T00:00:00"/>
    <x v="0"/>
    <s v="Cambodia"/>
    <s v="Grant"/>
    <s v="Health"/>
    <m/>
    <m/>
    <m/>
    <s v="Mitigation"/>
    <n v="0"/>
    <m/>
    <m/>
    <m/>
    <m/>
    <s v="https://www.adb.org/projects/48118-005/main"/>
    <s v="Climate Change Financing at ADB - 2021"/>
  </r>
  <r>
    <x v="0"/>
    <s v="Sovereign"/>
    <s v="Livable Cities Investment Project"/>
    <s v="53199-001"/>
    <d v="2021-12-08T00:00:00"/>
    <x v="0"/>
    <s v="Cambodia"/>
    <s v="Loan"/>
    <s v="Water and other urban infrastructure and services"/>
    <n v="196.1"/>
    <m/>
    <m/>
    <s v="Dual-use"/>
    <n v="36.32"/>
    <n v="30.86"/>
    <n v="5.46"/>
    <m/>
    <m/>
    <s v="https://www.adb.org/projects/53199-001/main"/>
    <s v="Climate Change Financing at ADB - 2021"/>
  </r>
  <r>
    <x v="0"/>
    <s v="Sovereign"/>
    <s v="Road Network Improvement Project (Phase 2)"/>
    <s v="53372-001"/>
    <d v="2021-12-08T00:00:00"/>
    <x v="0"/>
    <s v="Cambodia"/>
    <s v="Loan"/>
    <s v="Transport"/>
    <n v="90"/>
    <m/>
    <m/>
    <s v="Dual-use"/>
    <n v="8.39"/>
    <n v="7.74"/>
    <n v="0.65"/>
    <m/>
    <m/>
    <s v="https://www.adb.org/projects/53372-001/main"/>
    <s v="Climate Change Financing at ADB - 2021"/>
  </r>
  <r>
    <x v="0"/>
    <s v="Sovereign"/>
    <s v="Strengthening Capacity to Design and Implement Energy Sector Projects"/>
    <s v="54131-002"/>
    <d v="2021-12-08T00:00:00"/>
    <x v="0"/>
    <s v="Maldives"/>
    <s v="Technical assistance"/>
    <s v="Energy"/>
    <n v="0.5"/>
    <m/>
    <m/>
    <s v="Dual-use"/>
    <n v="0.3"/>
    <n v="0.125"/>
    <n v="0.17499999999999999"/>
    <m/>
    <m/>
    <s v="https://www.adb.org/projects/54131-002/main"/>
    <s v="Climate Change Financing at ADB - 2021"/>
  </r>
  <r>
    <x v="0"/>
    <s v="Sovereign"/>
    <s v="Support to Climate Resilient Investment Pathways in the Pacific"/>
    <s v="54068-001"/>
    <d v="2021-12-09T00:00:00"/>
    <x v="0"/>
    <s v="Regional; Cook Islands; Fiji"/>
    <s v="Technical assistance"/>
    <s v="Public sector management"/>
    <n v="2"/>
    <m/>
    <m/>
    <s v="Dual-use"/>
    <n v="0.79999999999999993"/>
    <n v="0.72"/>
    <n v="0.08"/>
    <m/>
    <m/>
    <s v="https://www.adb.org/projects/54068-001/main"/>
    <s v="Climate Change Financing at ADB - 2021"/>
  </r>
  <r>
    <x v="0"/>
    <s v="Sovereign"/>
    <s v="Support to Climate Resilient Investment Pathways in the Pacific"/>
    <s v="54068-001"/>
    <d v="2021-12-09T00:00:00"/>
    <x v="0"/>
    <s v="Regional; Cook Islands; Fiji"/>
    <s v="Technical assistance"/>
    <s v="Energy"/>
    <m/>
    <m/>
    <m/>
    <s v="Dual-use"/>
    <n v="0.60000000000000009"/>
    <n v="0.54"/>
    <n v="0.06"/>
    <m/>
    <m/>
    <s v="https://www.adb.org/projects/54068-001/main"/>
    <s v="Climate Change Financing at ADB - 2021"/>
  </r>
  <r>
    <x v="0"/>
    <s v="Sovereign"/>
    <s v="Support to Climate Resilient Investment Pathways in the Pacific"/>
    <s v="54068-001"/>
    <d v="2021-12-09T00:00:00"/>
    <x v="0"/>
    <s v="Regional; Cook Islands; Fiji"/>
    <s v="Technical assistance"/>
    <s v="Transport"/>
    <m/>
    <m/>
    <m/>
    <s v="Dual-use"/>
    <n v="0.60000000000000009"/>
    <n v="0.54"/>
    <n v="0.06"/>
    <m/>
    <m/>
    <s v="https://www.adb.org/projects/54068-001/main"/>
    <s v="Climate Change Financing at ADB - 2021"/>
  </r>
  <r>
    <x v="0"/>
    <s v="Sovereign"/>
    <s v="Integrated Social Protection Development Program"/>
    <s v="45233-007"/>
    <d v="2021-12-10T00:00:00"/>
    <x v="0"/>
    <s v="Pakistan"/>
    <s v="Loan"/>
    <s v="Public sector management"/>
    <n v="6327"/>
    <m/>
    <m/>
    <s v="Adaptation"/>
    <n v="17.5"/>
    <n v="17.5"/>
    <m/>
    <m/>
    <m/>
    <s v="https://www.adb.org/projects/45233-007/main"/>
    <s v="Climate Change Financing at ADB - 2021"/>
  </r>
  <r>
    <x v="0"/>
    <s v="Sovereign"/>
    <s v="Integrated Social Protection Development Program"/>
    <s v="45233-007"/>
    <d v="2021-12-10T00:00:00"/>
    <x v="0"/>
    <s v="Pakistan"/>
    <s v="Loan"/>
    <s v="Health"/>
    <m/>
    <m/>
    <m/>
    <s v="Adaptation"/>
    <n v="6.25"/>
    <n v="6.25"/>
    <m/>
    <m/>
    <m/>
    <s v="https://www.adb.org/projects/45233-007/main"/>
    <s v="Climate Change Financing at ADB - 2021"/>
  </r>
  <r>
    <x v="0"/>
    <s v="Sovereign"/>
    <s v="Integrated Social Protection Development Program"/>
    <s v="45233-007"/>
    <d v="2021-12-10T00:00:00"/>
    <x v="0"/>
    <s v="Pakistan"/>
    <s v="Loan"/>
    <s v="Education"/>
    <m/>
    <m/>
    <m/>
    <s v="Adaptation"/>
    <n v="7.75"/>
    <n v="7.75"/>
    <m/>
    <m/>
    <m/>
    <s v="https://www.adb.org/projects/45233-007/main"/>
    <s v="Climate Change Financing at ADB - 2021"/>
  </r>
  <r>
    <x v="0"/>
    <s v="Sovereign"/>
    <s v="Integrated Social Protection Development Program"/>
    <s v="45233-007"/>
    <d v="2021-12-10T00:00:00"/>
    <x v="0"/>
    <s v="Pakistan"/>
    <s v="Grant"/>
    <s v="Public sector management"/>
    <m/>
    <m/>
    <m/>
    <s v="Adaptation"/>
    <n v="0"/>
    <m/>
    <m/>
    <m/>
    <m/>
    <s v="https://www.adb.org/projects/45233-007/main"/>
    <s v="Climate Change Financing at ADB - 2021"/>
  </r>
  <r>
    <x v="0"/>
    <s v="Sovereign"/>
    <s v="Integrated Social Protection Development Program"/>
    <s v="45233-007"/>
    <d v="2021-12-10T00:00:00"/>
    <x v="0"/>
    <s v="Pakistan"/>
    <s v="Grant"/>
    <s v="Public sector management"/>
    <m/>
    <m/>
    <m/>
    <s v="Adaptation"/>
    <n v="0"/>
    <m/>
    <m/>
    <m/>
    <m/>
    <s v="https://www.adb.org/projects/45233-007/main"/>
    <s v="Climate Change Financing at ADB - 2021"/>
  </r>
  <r>
    <x v="0"/>
    <s v="Sovereign"/>
    <s v="Sustaining Climate and Disaster Risk Resilient and Low Carbon Development in South Asia"/>
    <s v="46470-003"/>
    <d v="2021-12-10T00:00:00"/>
    <x v="0"/>
    <s v="Regional (South Asia)"/>
    <s v="Technical assistance"/>
    <s v="Agriculture, natural resources and rural development"/>
    <m/>
    <m/>
    <m/>
    <s v="Dual-use"/>
    <n v="2.2504300000000001E-2"/>
    <n v="2.2504300000000001E-2"/>
    <m/>
    <m/>
    <m/>
    <s v="https://www.adb.org/projects/46470-003/main"/>
    <s v="Climate Change Financing at ADB - 2021"/>
  </r>
  <r>
    <x v="0"/>
    <s v="Sovereign"/>
    <s v="Sustaining Climate and Disaster Risk Resilient and Low Carbon Development in South Asia"/>
    <s v="46470-003"/>
    <d v="2021-12-10T00:00:00"/>
    <x v="0"/>
    <s v="Regional (South Asia)"/>
    <s v="Technical assistance"/>
    <s v="Education"/>
    <m/>
    <m/>
    <m/>
    <s v="Dual-use"/>
    <n v="1.8940000000000001E-3"/>
    <n v="1.8940000000000001E-3"/>
    <m/>
    <m/>
    <m/>
    <s v="https://www.adb.org/projects/46470-003/main"/>
    <s v="Climate Change Financing at ADB - 2021"/>
  </r>
  <r>
    <x v="0"/>
    <s v="Sovereign"/>
    <s v="Sustaining Climate and Disaster Risk Resilient and Low Carbon Development in South Asia"/>
    <s v="46470-003"/>
    <d v="2021-12-10T00:00:00"/>
    <x v="0"/>
    <s v="Regional (South Asia)"/>
    <s v="Technical assistance"/>
    <s v="Energy"/>
    <m/>
    <m/>
    <m/>
    <s v="Dual-use"/>
    <n v="4.0063500000000002E-2"/>
    <m/>
    <n v="4.0063500000000002E-2"/>
    <m/>
    <m/>
    <s v="https://www.adb.org/projects/46470-003/main"/>
    <s v="Climate Change Financing at ADB - 2021"/>
  </r>
  <r>
    <x v="0"/>
    <s v="Sovereign"/>
    <s v="Sustaining Climate and Disaster Risk Resilient and Low Carbon Development in South Asia"/>
    <s v="46470-003"/>
    <d v="2021-12-10T00:00:00"/>
    <x v="0"/>
    <s v="Regional (South Asia)"/>
    <s v="Technical assistance"/>
    <s v="Finance"/>
    <m/>
    <m/>
    <m/>
    <s v="Dual-use"/>
    <n v="1.4812000000000001E-2"/>
    <n v="1.4812000000000001E-2"/>
    <m/>
    <m/>
    <m/>
    <s v="https://www.adb.org/projects/46470-003/main"/>
    <s v="Climate Change Financing at ADB - 2021"/>
  </r>
  <r>
    <x v="0"/>
    <s v="Sovereign"/>
    <s v="Sustaining Climate and Disaster Risk Resilient and Low Carbon Development in South Asia"/>
    <s v="46470-003"/>
    <d v="2021-12-10T00:00:00"/>
    <x v="0"/>
    <s v="Regional (South Asia)"/>
    <s v="Technical assistance"/>
    <s v="Health"/>
    <m/>
    <m/>
    <m/>
    <s v="Dual-use"/>
    <n v="4.4999999999999999E-4"/>
    <n v="4.4999999999999999E-4"/>
    <m/>
    <m/>
    <m/>
    <s v="https://www.adb.org/projects/46470-003/main"/>
    <s v="Climate Change Financing at ADB - 2021"/>
  </r>
  <r>
    <x v="0"/>
    <s v="Sovereign"/>
    <s v="Sustaining Climate and Disaster Risk Resilient and Low Carbon Development in South Asia"/>
    <s v="46470-003"/>
    <d v="2021-12-10T00:00:00"/>
    <x v="0"/>
    <s v="Regional (South Asia)"/>
    <s v="Technical assistance"/>
    <s v="Industry and trade"/>
    <m/>
    <m/>
    <m/>
    <s v="Dual-use"/>
    <n v="2.1159999999999998E-3"/>
    <m/>
    <n v="2.1159999999999998E-3"/>
    <m/>
    <m/>
    <s v="https://www.adb.org/projects/46470-003/main"/>
    <s v="Climate Change Financing at ADB - 2021"/>
  </r>
  <r>
    <x v="0"/>
    <s v="Sovereign"/>
    <s v="Sustaining Climate and Disaster Risk Resilient and Low Carbon Development in South Asia"/>
    <s v="46470-003"/>
    <d v="2021-12-10T00:00:00"/>
    <x v="0"/>
    <s v="Regional (South Asia)"/>
    <s v="Technical assistance"/>
    <s v="Transport"/>
    <m/>
    <m/>
    <m/>
    <s v="Dual-use"/>
    <n v="0.16299440000000001"/>
    <m/>
    <n v="0.16299440000000001"/>
    <m/>
    <m/>
    <s v="https://www.adb.org/projects/46470-003/main"/>
    <s v="Climate Change Financing at ADB - 2021"/>
  </r>
  <r>
    <x v="0"/>
    <s v="Sovereign"/>
    <s v="Sustaining Climate and Disaster Risk Resilient and Low Carbon Development in South Asia"/>
    <s v="46470-003"/>
    <d v="2021-12-10T00:00:00"/>
    <x v="0"/>
    <s v="Regional (South Asia)"/>
    <s v="Technical assistance"/>
    <s v="Water and other urban infrastructure and services"/>
    <m/>
    <m/>
    <m/>
    <s v="Dual-use"/>
    <n v="8.9165499999999995E-2"/>
    <n v="8.9165499999999995E-2"/>
    <m/>
    <m/>
    <m/>
    <s v="https://www.adb.org/projects/46470-003/main"/>
    <s v="Climate Change Financing at ADB - 2021"/>
  </r>
  <r>
    <x v="0"/>
    <s v="Sovereign"/>
    <s v="Preparing Sustainable Development Projects"/>
    <s v="53074-001"/>
    <d v="2021-12-10T00:00:00"/>
    <x v="0"/>
    <s v="People's Republic of China"/>
    <s v="Technical assistance"/>
    <s v="Transport"/>
    <m/>
    <m/>
    <m/>
    <s v="Dual-use"/>
    <n v="1.5098039215686277E-3"/>
    <n v="7.5490196078431386E-4"/>
    <n v="7.5490196078431386E-4"/>
    <m/>
    <m/>
    <s v="https://www.adb.org/projects/53074-001/main"/>
    <s v="Climate Change Financing at ADB - 2021"/>
  </r>
  <r>
    <x v="0"/>
    <s v="Sovereign"/>
    <s v="Preparing Sustainable Development Projects"/>
    <s v="53074-001"/>
    <d v="2021-12-10T00:00:00"/>
    <x v="0"/>
    <s v="People's Republic of China"/>
    <s v="Technical assistance"/>
    <s v="Agriculture, natural resources and rural development"/>
    <m/>
    <m/>
    <m/>
    <s v="Dual-use"/>
    <n v="7.8725490196078444E-3"/>
    <n v="3.9362745098039222E-3"/>
    <n v="3.9362745098039222E-3"/>
    <m/>
    <m/>
    <s v="https://www.adb.org/projects/53074-001/main"/>
    <s v="Climate Change Financing at ADB - 2021"/>
  </r>
  <r>
    <x v="0"/>
    <s v="Sovereign"/>
    <s v="Preparing Sustainable Development Projects"/>
    <s v="53074-001"/>
    <d v="2021-12-10T00:00:00"/>
    <x v="0"/>
    <s v="People's Republic of China"/>
    <s v="Technical assistance"/>
    <s v="Energy"/>
    <m/>
    <m/>
    <m/>
    <s v="Dual-use"/>
    <n v="1.6176470588235296E-3"/>
    <n v="8.0882352941176482E-4"/>
    <n v="8.0882352941176482E-4"/>
    <m/>
    <m/>
    <s v="https://www.adb.org/projects/53074-001/main"/>
    <s v="Climate Change Financing at ADB - 2021"/>
  </r>
  <r>
    <x v="0"/>
    <s v="Sovereign"/>
    <s v="Livable Cities Investment Project for Balanced Development"/>
    <s v="53118-001"/>
    <d v="2021-12-10T00:00:00"/>
    <x v="0"/>
    <s v="Georgia"/>
    <s v="Loan"/>
    <s v="Water and other urban infrastructure and services"/>
    <n v="180.5"/>
    <m/>
    <m/>
    <s v="Dual-use"/>
    <n v="18.439999999999998"/>
    <n v="11.04"/>
    <n v="7.4"/>
    <m/>
    <m/>
    <s v="https://www.adb.org/projects/53118-001/main"/>
    <s v="Climate Change Financing at ADB - 2021"/>
  </r>
  <r>
    <x v="0"/>
    <s v="Sovereign"/>
    <s v="Livable Cities Investment Project for Balanced Development"/>
    <s v="53118-001"/>
    <d v="2021-12-10T00:00:00"/>
    <x v="0"/>
    <s v="Georgia"/>
    <s v="Loan"/>
    <s v="Transport"/>
    <m/>
    <m/>
    <m/>
    <s v="Dual-use"/>
    <n v="2.2599999999999998"/>
    <n v="0.96"/>
    <n v="1.3"/>
    <m/>
    <m/>
    <s v="https://www.adb.org/projects/53118-001/main"/>
    <s v="Climate Change Financing at ADB - 2021"/>
  </r>
  <r>
    <x v="0"/>
    <s v="Sovereign"/>
    <s v="Promoting Clean Energy Usage through Enhanced Adoption of Electric Vehicles and Grid Integration of Battery Energy Storage Systems"/>
    <s v="54240-001"/>
    <d v="2021-12-10T00:00:00"/>
    <x v="0"/>
    <s v="India"/>
    <s v="Technical assistance"/>
    <s v="Energy"/>
    <m/>
    <m/>
    <m/>
    <s v="Mitigation"/>
    <n v="1"/>
    <m/>
    <n v="1"/>
    <m/>
    <m/>
    <s v="https://www.adb.org/projects/54240-001/main"/>
    <s v="Climate Change Financing at ADB - 2021"/>
  </r>
  <r>
    <x v="0"/>
    <s v="Sovereign"/>
    <s v="Accelerating the Clean Energy Transition in Southeast Asia"/>
    <s v="55124-001"/>
    <d v="2021-12-10T00:00:00"/>
    <x v="0"/>
    <s v="Cambodia; Indonesia; Lao People's Democratic Republic; Philippines; Regional; Thailand; Timor-Leste; Viet Nam"/>
    <s v="Technical assistance"/>
    <s v="Energy"/>
    <m/>
    <m/>
    <m/>
    <s v="Mitigation"/>
    <n v="1.72"/>
    <m/>
    <n v="1.72"/>
    <m/>
    <m/>
    <s v="https://www.adb.org/projects/55124-001/main"/>
    <s v="Climate Change Financing at ADB - 2021"/>
  </r>
  <r>
    <x v="0"/>
    <s v="Sovereign"/>
    <s v="Accelerating the Clean Energy Transition in Southeast Asia"/>
    <s v="55124-001"/>
    <d v="2021-12-10T00:00:00"/>
    <x v="0"/>
    <s v="Cambodia; Indonesia; Lao People's Democratic Republic; Philippines; Regional; Thailand; Timor-Leste; Viet Nam"/>
    <s v="Technical assistance"/>
    <s v="Energy"/>
    <m/>
    <m/>
    <m/>
    <s v="Mitigation"/>
    <n v="0.5"/>
    <m/>
    <n v="0.5"/>
    <m/>
    <m/>
    <s v="https://www.adb.org/projects/55124-001/main"/>
    <s v="Climate Change Financing at ADB - 2021"/>
  </r>
  <r>
    <x v="0"/>
    <s v="Sovereign"/>
    <s v="Sustainable Infrastructure Assistance Program Phase II - Supporting Sustainable and Efficient Energy Policies and Investments (Subproject 2)"/>
    <s v="52152-002"/>
    <d v="2021-12-13T00:00:00"/>
    <x v="0"/>
    <s v="Indonesia"/>
    <s v="Technical assistance"/>
    <s v="Energy"/>
    <n v="2"/>
    <m/>
    <m/>
    <s v="Dual-use"/>
    <n v="2"/>
    <n v="0.3"/>
    <n v="1.7"/>
    <m/>
    <m/>
    <s v="https://www.adb.org/projects/52152-002/main"/>
    <s v="Climate Change Financing at ADB - 2021"/>
  </r>
  <r>
    <x v="0"/>
    <s v="Nonsovereign"/>
    <s v="Climate-Resilient Farmer Group Development to Support COVID-19 Recovery for Smallholder Coffee and Cotton Farmers"/>
    <s v="53298-002"/>
    <d v="2021-12-13T00:00:00"/>
    <x v="0"/>
    <s v="India; Indonesia; Regional"/>
    <s v="Technical assistance"/>
    <s v="Agriculture, natural resources and rural development"/>
    <n v="0.59"/>
    <m/>
    <m/>
    <s v="Adaptation"/>
    <n v="0.20499999999999999"/>
    <n v="0.20499999999999999"/>
    <m/>
    <m/>
    <m/>
    <s v="https://www.adb.org/projects/55106-002/main"/>
    <s v="Climate Change Financing at ADB - 2021"/>
  </r>
  <r>
    <x v="0"/>
    <s v="Nonsovereign"/>
    <s v="Climate-Resilient Farmer Group Development to Support COVID-19 Recovery for Smallholder Coffee and Cotton Farmers"/>
    <s v="53298-002"/>
    <d v="2021-12-13T00:00:00"/>
    <x v="0"/>
    <s v="India; Indonesia; Regional"/>
    <s v="Technical assistance"/>
    <s v="Agriculture, natural resources and rural development"/>
    <m/>
    <m/>
    <m/>
    <s v="Adaptation"/>
    <n v="0.38500000000000001"/>
    <n v="0.38500000000000001"/>
    <m/>
    <m/>
    <m/>
    <s v="https://www.adb.org/projects/55106-002/main"/>
    <s v="Climate Change Financing at ADB - 2021"/>
  </r>
  <r>
    <x v="0"/>
    <s v="Nonsovereign"/>
    <s v="Building Capacity for Climate Resilience and Organic Farming among Vegetable and Fruit Growers"/>
    <s v="55143-002"/>
    <d v="2021-12-13T00:00:00"/>
    <x v="0"/>
    <s v="Sri Lanka"/>
    <s v="Technical assistance"/>
    <s v="Agriculture, natural resources and rural development"/>
    <n v="0.5"/>
    <m/>
    <m/>
    <s v="Adaptation"/>
    <n v="0.5"/>
    <n v="0.5"/>
    <m/>
    <m/>
    <m/>
    <s v="https://www.adb.org/projects/55143-002/main"/>
    <s v="Climate Change Financing at ADB - 2021"/>
  </r>
  <r>
    <x v="0"/>
    <s v="Sovereign"/>
    <s v="Improvement of Urban Mobility in Ulaanbaatar"/>
    <s v="55245-001"/>
    <d v="2021-12-13T00:00:00"/>
    <x v="0"/>
    <s v="Mongolia"/>
    <s v="Technical assistance"/>
    <s v="Transport"/>
    <n v="0.5"/>
    <m/>
    <m/>
    <s v="Mitigation"/>
    <n v="0.1"/>
    <m/>
    <n v="0.1"/>
    <m/>
    <m/>
    <s v="https://www.adb.org/projects/55245-001/main"/>
    <s v="Climate Change Financing at ADB - 2021"/>
  </r>
  <r>
    <x v="0"/>
    <s v="Sovereign"/>
    <s v="Southeast Asia Energy Sector Development, Investment Planning and Capacity Building Facility"/>
    <s v="52096-001"/>
    <d v="2021-12-14T00:00:00"/>
    <x v="0"/>
    <s v="Regional (Cambodia, Indonesia, Myanmar, Philippines, Viet Nam)"/>
    <s v="Technical assistance"/>
    <s v="Energy"/>
    <n v="0.75"/>
    <m/>
    <m/>
    <s v="Mitigation"/>
    <n v="0.75"/>
    <m/>
    <n v="0.75"/>
    <m/>
    <m/>
    <s v="https://www.adb.org/projects/52096-001/main"/>
    <s v="Climate Change Financing at ADB - 2021"/>
  </r>
  <r>
    <x v="0"/>
    <s v="Sovereign"/>
    <s v="Research for Demonstration of Carbon Capture, Utilization, and Storage Technologies in Industrial Sectors of Yunnan Province"/>
    <s v="55035-001"/>
    <d v="2021-12-14T00:00:00"/>
    <x v="0"/>
    <s v="People's Republic of China"/>
    <s v="Technical assistance"/>
    <s v="Industry and trade"/>
    <n v="0.3"/>
    <m/>
    <m/>
    <s v="Mitigation"/>
    <n v="0.3"/>
    <m/>
    <n v="0.3"/>
    <m/>
    <m/>
    <s v="https://www.adb.org/projects/55035-001/main"/>
    <s v="Climate Change Financing at ADB - 2021"/>
  </r>
  <r>
    <x v="0"/>
    <s v="Nonsovereign"/>
    <s v="Climate Resilient Farmer Group Development to Support COVID-19 Recovery for Smallholder Coffee and Cacao Farmers"/>
    <s v="55106-002"/>
    <d v="2021-12-14T00:00:00"/>
    <x v="0"/>
    <s v="Indonesia; Papua New Guinea; Regional"/>
    <s v="Technical assistance"/>
    <s v="Agriculture, natural resources and rural development"/>
    <n v="0.63"/>
    <m/>
    <m/>
    <s v="Adaptation"/>
    <n v="0.20499999999999999"/>
    <n v="0.20499999999999999"/>
    <m/>
    <m/>
    <m/>
    <s v="https://www.adb.org/projects/55106-002/main"/>
    <s v="Climate Change Financing at ADB - 2021"/>
  </r>
  <r>
    <x v="0"/>
    <s v="Nonsovereign"/>
    <s v="Climate Resilient Farmer Group Development to Support COVID-19 Recovery for Smallholder Coffee and Cacao Farmers"/>
    <s v="55106-002"/>
    <d v="2021-12-14T00:00:00"/>
    <x v="0"/>
    <s v="Indonesia; Papua New Guinea; Regional"/>
    <s v="Technical assistance"/>
    <s v="Agriculture, natural resources and rural development"/>
    <m/>
    <m/>
    <m/>
    <s v="Adaptation"/>
    <n v="0.42499999999999999"/>
    <n v="0.42499999999999999"/>
    <m/>
    <m/>
    <m/>
    <s v="https://www.adb.org/projects/55106-002/main"/>
    <s v="Climate Change Financing at ADB - 2021"/>
  </r>
  <r>
    <x v="0"/>
    <s v="Nonsovereign"/>
    <s v="Preparation of the ADB Frontier Facility"/>
    <s v="55353-001"/>
    <d v="2021-12-14T00:00:00"/>
    <x v="0"/>
    <s v="Regional"/>
    <s v="Technical assistance"/>
    <s v="Industry and trade"/>
    <n v="1.5"/>
    <m/>
    <m/>
    <s v="Adaptation"/>
    <n v="0.15"/>
    <n v="0.15"/>
    <m/>
    <m/>
    <m/>
    <s v="https://www.adb.org/projects/55353-001/main"/>
    <s v="Climate Change Financing at ADB - 2021"/>
  </r>
  <r>
    <x v="0"/>
    <s v="Sovereign"/>
    <s v="Khyber Pakhtunkhwa Cities Improvement Project"/>
    <s v="51036-002"/>
    <d v="2021-12-15T00:00:00"/>
    <x v="0"/>
    <s v="Pakistan"/>
    <s v="Loan"/>
    <s v="Water and other urban infrastructure and services"/>
    <n v="650"/>
    <m/>
    <m/>
    <s v="Dual-use"/>
    <n v="106.82900000000001"/>
    <n v="25.7"/>
    <n v="81.129000000000005"/>
    <m/>
    <m/>
    <s v="https://www.adb.org/projects/51036-002/main"/>
    <s v="Climate Change Financing at ADB - 2021"/>
  </r>
  <r>
    <x v="0"/>
    <s v="Sovereign"/>
    <s v="Khyber Pakhtunkhwa Cities Improvement Project"/>
    <s v="51036-002"/>
    <d v="2021-12-15T00:00:00"/>
    <x v="0"/>
    <s v="Pakistan"/>
    <s v="Grant"/>
    <s v="Water and other urban infrastructure and services"/>
    <m/>
    <m/>
    <m/>
    <s v="Dual-use"/>
    <n v="0"/>
    <m/>
    <m/>
    <m/>
    <m/>
    <s v="https://www.adb.org/projects/51036-002/main"/>
    <s v="Climate Change Financing at ADB - 2021"/>
  </r>
  <r>
    <x v="0"/>
    <s v="Sovereign"/>
    <s v="Khyber Pakhtunkhwa Cities Improvement Project"/>
    <s v="51036-002"/>
    <d v="2021-12-15T00:00:00"/>
    <x v="0"/>
    <s v="Pakistan"/>
    <s v="Loan"/>
    <s v="Water and other urban infrastructure and services"/>
    <m/>
    <m/>
    <m/>
    <s v="Dual-use"/>
    <n v="55.033999999999999"/>
    <n v="13.24"/>
    <n v="41.793999999999997"/>
    <m/>
    <m/>
    <s v="https://www.adb.org/projects/51036-002/main"/>
    <s v="Climate Change Financing at ADB - 2021"/>
  </r>
  <r>
    <x v="0"/>
    <s v="Sovereign"/>
    <s v="Competitiveness, Industrial Modernization, and Trade Acceleration Program, Subprogram 1"/>
    <s v="53211-001"/>
    <d v="2021-12-15T00:00:00"/>
    <x v="0"/>
    <s v="Indonesia"/>
    <s v="Loan"/>
    <s v="Public sector management"/>
    <n v="954.25"/>
    <m/>
    <m/>
    <s v="Dual-use"/>
    <n v="48.61"/>
    <n v="24.54"/>
    <n v="24.07"/>
    <m/>
    <m/>
    <s v="https://www.adb.org/projects/53211-001/main"/>
    <s v="Climate Change Financing at ADB - 2021"/>
  </r>
  <r>
    <x v="0"/>
    <s v="Sovereign"/>
    <s v="Competitiveness, Industrial Modernization, and Trade Acceleration Program, Subprogram 1"/>
    <s v="53211-001"/>
    <d v="2021-12-15T00:00:00"/>
    <x v="0"/>
    <s v="Indonesia"/>
    <s v="Loan"/>
    <s v="Industry and trade"/>
    <m/>
    <m/>
    <m/>
    <s v="Dual-use"/>
    <n v="48.61"/>
    <n v="24.54"/>
    <n v="24.07"/>
    <m/>
    <m/>
    <s v="https://www.adb.org/projects/53211-001/main"/>
    <s v="Climate Change Financing at ADB - 2021"/>
  </r>
  <r>
    <x v="0"/>
    <s v="Sovereign"/>
    <s v="Boosting Productivity Through Human Capital Development Program (Subprogram 1)"/>
    <s v="54461-001"/>
    <d v="2021-12-15T00:00:00"/>
    <x v="0"/>
    <s v="Indonesia"/>
    <s v="Loan"/>
    <s v="Public sector management"/>
    <n v="962.24"/>
    <m/>
    <m/>
    <s v="Dual-use"/>
    <n v="62.510000000000005"/>
    <n v="46.88"/>
    <n v="15.63"/>
    <m/>
    <m/>
    <s v="https://www.adb.org/projects/54461-001/main"/>
    <s v="Climate Change Financing at ADB - 2021"/>
  </r>
  <r>
    <x v="0"/>
    <s v="Sovereign"/>
    <s v="Metro Manila Bridges Project"/>
    <s v="52181-001"/>
    <d v="2021-12-16T00:00:00"/>
    <x v="0"/>
    <s v="Philippines"/>
    <s v="Loan"/>
    <s v="Transport"/>
    <n v="247.5"/>
    <m/>
    <m/>
    <s v="Adaptation"/>
    <n v="4.2430000000000003"/>
    <n v="4.2430000000000003"/>
    <m/>
    <m/>
    <m/>
    <s v="https://www.adb.org/projects/52181-001/main"/>
    <s v="Climate Change Financing at ADB - 2021"/>
  </r>
  <r>
    <x v="0"/>
    <s v="Sovereign"/>
    <s v="Southeast Asia Agriculture, Natural Resources and Rural Development Facility – Phase II"/>
    <s v="54002-001"/>
    <d v="2021-12-16T00:00:00"/>
    <x v="0"/>
    <s v="Cambodia; Lao People's Democratic Republic; Myanmar; Philippines; Regional; Timor-Leste; Viet Nam"/>
    <s v="Technical assistance"/>
    <s v="Agriculture, natural resources and rural development"/>
    <m/>
    <m/>
    <m/>
    <s v="Adaptation"/>
    <n v="0"/>
    <m/>
    <m/>
    <m/>
    <m/>
    <s v="https://www.adb.org/projects/54002-001/main"/>
    <s v="Climate Change Financing at ADB - 2021"/>
  </r>
  <r>
    <x v="0"/>
    <s v="Sovereign"/>
    <s v="Southeast Asia Agriculture, Natural Resources and Rural Development Facility – Phase II"/>
    <s v="54002-001"/>
    <d v="2021-12-16T00:00:00"/>
    <x v="0"/>
    <s v="Cambodia; Lao People's Democratic Republic; Myanmar; Philippines; Regional; Timor-Leste; Viet Nam"/>
    <s v="Technical assistance"/>
    <s v="Agriculture, natural resources and rural development"/>
    <m/>
    <m/>
    <m/>
    <s v="Adaptation"/>
    <n v="0"/>
    <m/>
    <m/>
    <m/>
    <m/>
    <s v="https://www.adb.org/projects/54002-001/main"/>
    <s v="Climate Change Financing at ADB - 2021"/>
  </r>
  <r>
    <x v="0"/>
    <s v="Sovereign"/>
    <s v="Build Universal Health Care Program (Subprogram 1)"/>
    <s v="55105-001"/>
    <d v="2021-12-16T00:00:00"/>
    <x v="0"/>
    <s v="Philippines"/>
    <s v="Loan"/>
    <s v="Health"/>
    <n v="602"/>
    <m/>
    <m/>
    <s v="Dual-use"/>
    <n v="110"/>
    <n v="105"/>
    <n v="5"/>
    <m/>
    <m/>
    <s v="https://www.adb.org/projects/55105-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Information and communication technology"/>
    <n v="4.0999999999999996"/>
    <m/>
    <m/>
    <s v="Dual-use"/>
    <n v="0.2"/>
    <n v="0.2"/>
    <m/>
    <m/>
    <m/>
    <s v="https://www.adb.org/projects/55113-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Agriculture, natural resources and rural development"/>
    <m/>
    <m/>
    <m/>
    <s v="Dual-use"/>
    <n v="0.5"/>
    <n v="0.4"/>
    <n v="0.1"/>
    <m/>
    <m/>
    <s v="https://www.adb.org/projects/55113-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Finance"/>
    <m/>
    <m/>
    <m/>
    <s v="Dual-use"/>
    <n v="0.05"/>
    <n v="0.05"/>
    <m/>
    <m/>
    <m/>
    <s v="https://www.adb.org/projects/55113-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Finance"/>
    <m/>
    <m/>
    <m/>
    <s v="Dual-use"/>
    <n v="0.05"/>
    <m/>
    <n v="0.05"/>
    <m/>
    <m/>
    <s v="https://www.adb.org/projects/55113-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Agriculture, natural resources and rural development"/>
    <m/>
    <m/>
    <m/>
    <s v="Dual-use"/>
    <n v="0"/>
    <m/>
    <m/>
    <m/>
    <m/>
    <s v="https://www.adb.org/projects/55113-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Information and communication technology"/>
    <m/>
    <m/>
    <m/>
    <s v="Dual-use"/>
    <n v="0.1"/>
    <n v="0.1"/>
    <m/>
    <m/>
    <m/>
    <s v="https://www.adb.org/projects/55113-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Agriculture, natural resources and rural development"/>
    <m/>
    <m/>
    <m/>
    <s v="Dual-use"/>
    <n v="0.25"/>
    <n v="0.25"/>
    <m/>
    <m/>
    <m/>
    <s v="https://www.adb.org/projects/55113-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Finance"/>
    <m/>
    <m/>
    <m/>
    <s v="Dual-use"/>
    <n v="0.2"/>
    <n v="0.2"/>
    <m/>
    <m/>
    <m/>
    <s v="https://www.adb.org/projects/55113-001/main"/>
    <s v="Climate Change Financing at ADB - 2021"/>
  </r>
  <r>
    <x v="0"/>
    <s v="Sovereign"/>
    <s v="Green and Resilient Rural Recovery through Agri-Food System Transformation in the Asia and the Pacific Region"/>
    <s v="55113-001"/>
    <d v="2021-12-16T00:00:00"/>
    <x v="0"/>
    <s v="Bangladesh; Cambodia; India; Kyrgyz Republic; Lao People's Democratic Republic; Maldives; Mongolia; Nauru; Nepal; Pakistan; People's Republic of China; Regional; Sri Lanka; Vanuatu; Viet Nam"/>
    <s v="Technical assistance"/>
    <s v="Agriculture, natural resources and rural development"/>
    <m/>
    <m/>
    <m/>
    <s v="Dual-use"/>
    <n v="0"/>
    <m/>
    <m/>
    <m/>
    <m/>
    <s v="https://www.adb.org/projects/55113-001/main"/>
    <s v="Climate Change Financing at ADB - 2021"/>
  </r>
  <r>
    <x v="0"/>
    <s v="Nonsovereign"/>
    <s v="Upscaling Private Sector Investment in Climate Adaptation in Asia and the Pacific"/>
    <s v="55339-001"/>
    <d v="2021-12-16T00:00:00"/>
    <x v="0"/>
    <s v="Regional"/>
    <s v="Technical assistance"/>
    <s v="Energy"/>
    <n v="1.5"/>
    <m/>
    <m/>
    <s v="Adaptation"/>
    <n v="0.3"/>
    <n v="0.3"/>
    <m/>
    <m/>
    <m/>
    <s v="https://www.adb.org/projects/55339-001/main"/>
    <s v="Climate Change Financing at ADB - 2021"/>
  </r>
  <r>
    <x v="0"/>
    <s v="Nonsovereign"/>
    <s v="Upscaling Private Sector Investment in Climate Adaptation in Asia and the Pacific"/>
    <s v="55339-001"/>
    <d v="2021-12-16T00:00:00"/>
    <x v="0"/>
    <s v="Regional"/>
    <s v="Technical assistance"/>
    <s v="Agriculture, natural resources and rural development"/>
    <m/>
    <m/>
    <m/>
    <s v="Adaptation"/>
    <n v="0.3"/>
    <n v="0.3"/>
    <m/>
    <m/>
    <m/>
    <s v="https://www.adb.org/projects/55339-001/main"/>
    <s v="Climate Change Financing at ADB - 2021"/>
  </r>
  <r>
    <x v="0"/>
    <s v="Nonsovereign"/>
    <s v="Upscaling Private Sector Investment in Climate Adaptation in Asia and the Pacific"/>
    <s v="55339-001"/>
    <d v="2021-12-16T00:00:00"/>
    <x v="0"/>
    <s v="Regional"/>
    <s v="Technical assistance"/>
    <s v="Finance"/>
    <m/>
    <m/>
    <m/>
    <s v="Adaptation"/>
    <n v="0.15"/>
    <n v="0.15"/>
    <m/>
    <m/>
    <m/>
    <s v="https://www.adb.org/projects/55339-001/main"/>
    <s v="Climate Change Financing at ADB - 2021"/>
  </r>
  <r>
    <x v="0"/>
    <s v="Nonsovereign"/>
    <s v="Upscaling Private Sector Investment in Climate Adaptation in Asia and the Pacific"/>
    <s v="55339-001"/>
    <d v="2021-12-16T00:00:00"/>
    <x v="0"/>
    <s v="Regional"/>
    <s v="Technical assistance"/>
    <s v="Transport"/>
    <m/>
    <m/>
    <m/>
    <s v="Adaptation"/>
    <n v="0.3"/>
    <n v="0.3"/>
    <m/>
    <m/>
    <m/>
    <s v="https://www.adb.org/projects/55339-001/main"/>
    <s v="Climate Change Financing at ADB - 2021"/>
  </r>
  <r>
    <x v="0"/>
    <s v="Nonsovereign"/>
    <s v="Upscaling Private Sector Investment in Climate Adaptation in Asia and the Pacific"/>
    <s v="55339-001"/>
    <d v="2021-12-16T00:00:00"/>
    <x v="0"/>
    <s v="Regional"/>
    <s v="Technical assistance"/>
    <s v="Water and other urban infrastructure and services"/>
    <m/>
    <m/>
    <m/>
    <s v="Adaptation"/>
    <n v="0.45"/>
    <n v="0.45"/>
    <m/>
    <m/>
    <m/>
    <s v="https://www.adb.org/projects/55339-001/main"/>
    <s v="Climate Change Financing at ADB - 2021"/>
  </r>
  <r>
    <x v="0"/>
    <s v="Sovereign"/>
    <s v="Energy Security Project (additional financing)"/>
    <s v="49450-026"/>
    <d v="2021-12-17T00:00:00"/>
    <x v="0"/>
    <s v="Marshall Islands"/>
    <s v="Grant"/>
    <s v="Energy"/>
    <n v="7.7"/>
    <m/>
    <m/>
    <s v="Dual-use"/>
    <n v="0.60000000000000009"/>
    <n v="0.2"/>
    <n v="0.4"/>
    <m/>
    <m/>
    <s v="https://www.adb.org/projects/49450-026/main"/>
    <s v="Climate Change Financing at ADB - 2021"/>
  </r>
  <r>
    <x v="0"/>
    <s v="Sovereign"/>
    <s v="Renewable Energy Development Project (additional financing)"/>
    <s v="49450-027"/>
    <d v="2021-12-17T00:00:00"/>
    <x v="0"/>
    <s v="Federated States of Micronesia"/>
    <s v="Grant"/>
    <s v="Energy"/>
    <n v="4.2"/>
    <m/>
    <m/>
    <s v="Dual-use"/>
    <n v="0.4"/>
    <n v="0.3"/>
    <n v="0.1"/>
    <m/>
    <m/>
    <s v="https://www.adb.org/projects/49450-027/main"/>
    <s v="Climate Change Financing at ADB - 2021"/>
  </r>
  <r>
    <x v="0"/>
    <s v="Sovereign"/>
    <s v="Institutional Capacity Support for Modern Utility Management (attached TA to Tashkent Province Sewerage Improvement Project)"/>
    <s v="52045-001"/>
    <d v="2021-12-17T00:00:00"/>
    <x v="0"/>
    <s v="Uzbekistan"/>
    <s v="Technical assistance"/>
    <s v="Water and other urban infrastructure and services"/>
    <m/>
    <m/>
    <m/>
    <s v="Dual-use"/>
    <n v="0"/>
    <m/>
    <m/>
    <m/>
    <m/>
    <s v="https://www.adb.org/projects/52045-001/main"/>
    <s v="Climate Change Financing at ADB - 2021"/>
  </r>
  <r>
    <x v="0"/>
    <s v="Sovereign"/>
    <s v="Institutional Capacity Support for Modern Utility Management (attached TA to Tashkent Province Sewerage Improvement Project)"/>
    <s v="52045-001"/>
    <d v="2021-12-17T00:00:00"/>
    <x v="0"/>
    <s v="Uzbekistan"/>
    <s v="Technical assistance"/>
    <s v="Water and other urban infrastructure and services"/>
    <m/>
    <m/>
    <m/>
    <s v="Dual-use"/>
    <n v="0"/>
    <m/>
    <m/>
    <m/>
    <m/>
    <s v="https://www.adb.org/projects/52045-001/main"/>
    <s v="Climate Change Financing at ADB - 2021"/>
  </r>
  <r>
    <x v="0"/>
    <s v="Nonsovereign"/>
    <s v="Tianzow Advanced Pig Breeding Stock Project"/>
    <s v="52358-001"/>
    <d v="2021-12-17T00:00:00"/>
    <x v="0"/>
    <s v="People's Republic of China"/>
    <s v="Loan"/>
    <s v="Agriculture, natural resources and rural development"/>
    <n v="41.3"/>
    <m/>
    <m/>
    <s v="Mitigation"/>
    <n v="0.03"/>
    <m/>
    <n v="0.03"/>
    <m/>
    <m/>
    <s v="https://www.adb.org/projects/52358-001/main"/>
    <s v="Climate Change Financing at ADB - 2021"/>
  </r>
  <r>
    <x v="0"/>
    <s v="Sovereign"/>
    <s v="Assam Skill University Project"/>
    <s v="53277-002"/>
    <d v="2021-12-17T00:00:00"/>
    <x v="0"/>
    <s v="India"/>
    <s v="Loan"/>
    <s v="Education"/>
    <n v="141.15"/>
    <m/>
    <m/>
    <s v="Dual-use"/>
    <n v="32.81"/>
    <n v="1.88"/>
    <n v="30.93"/>
    <m/>
    <m/>
    <s v="https://www.adb.org/projects/53277-002/main"/>
    <s v="Climate Change Financing at ADB - 2021"/>
  </r>
  <r>
    <x v="0"/>
    <s v="Sovereign"/>
    <s v="Knowledge Services for Industrial Corridor Development Program (attached TA to Industrial Corridor Development Program (Subprogram 1))"/>
    <s v="54465-001"/>
    <d v="2021-12-17T00:00:00"/>
    <x v="0"/>
    <s v="India"/>
    <s v="Technical assistance"/>
    <s v="Industry and trade"/>
    <m/>
    <m/>
    <m/>
    <s v="Adaptation"/>
    <n v="0"/>
    <m/>
    <m/>
    <m/>
    <m/>
    <s v="https://www.adb.org/projects/54465-001/main"/>
    <s v="Climate Change Financing at ADB - 2021"/>
  </r>
  <r>
    <x v="0"/>
    <s v="Sovereign"/>
    <s v="Sustainable Urban Development and Service Delivery Program (Subprogram 1)"/>
    <s v="55054-001"/>
    <d v="2021-12-17T00:00:00"/>
    <x v="0"/>
    <s v="India"/>
    <s v="Loan"/>
    <s v="Water and other urban infrastructure and services"/>
    <n v="351.5"/>
    <m/>
    <m/>
    <s v="Dual-use"/>
    <n v="107.67999999999999"/>
    <n v="75.69"/>
    <n v="31.99"/>
    <m/>
    <m/>
    <s v="https://www.adb.org/projects/55054-001/main"/>
    <s v="Climate Change Financing at ADB - 2021"/>
  </r>
  <r>
    <x v="0"/>
    <s v="Sovereign"/>
    <s v="Energy Sector Reforms and Financial Sustainability Program (Subprogram 2)"/>
    <s v="53165-002"/>
    <d v="2021-12-18T00:00:00"/>
    <x v="0"/>
    <s v="Pakistan"/>
    <s v="Loan"/>
    <s v="Energy"/>
    <n v="300"/>
    <m/>
    <m/>
    <s v="Mitigation"/>
    <n v="87"/>
    <m/>
    <n v="87"/>
    <m/>
    <m/>
    <s v="https://www.adb.org/projects/53165-002/main"/>
    <s v="Climate Change Financing at ADB - 2021"/>
  </r>
  <r>
    <x v="0"/>
    <s v="Sovereign"/>
    <s v="Unlocking the Potential for Climate Change- and Disaster-Resilient Multisector Provincial Projects"/>
    <s v="54328-001"/>
    <d v="2021-12-18T00:00:00"/>
    <x v="0"/>
    <s v="Viet Nam"/>
    <s v="Technical assistance"/>
    <s v="Agriculture, natural resources and rural development"/>
    <n v="1.5"/>
    <m/>
    <m/>
    <s v="Adaptation"/>
    <n v="0.5"/>
    <n v="0.5"/>
    <m/>
    <m/>
    <m/>
    <s v="https://www.adb.org/projects/54328-001/main"/>
    <s v="Climate Change Financing at ADB - 2021"/>
  </r>
  <r>
    <x v="0"/>
    <s v="Sovereign"/>
    <s v="Unlocking the Potential for Climate Change- and Disaster-Resilient Multisector Provincial Projects"/>
    <s v="54328-001"/>
    <d v="2021-12-18T00:00:00"/>
    <x v="0"/>
    <s v="Viet Nam"/>
    <s v="Technical assistance"/>
    <s v="Water and other urban infrastructure and services"/>
    <m/>
    <m/>
    <m/>
    <s v="Adaptation"/>
    <n v="0.5"/>
    <n v="0.5"/>
    <m/>
    <m/>
    <m/>
    <s v="https://www.adb.org/projects/54328-001/main"/>
    <s v="Climate Change Financing at ADB - 2021"/>
  </r>
  <r>
    <x v="0"/>
    <s v="Sovereign"/>
    <s v="Unlocking the Potential for Climate Change- and Disaster-Resilient Multisector Provincial Projects"/>
    <s v="54328-001"/>
    <d v="2021-12-18T00:00:00"/>
    <x v="0"/>
    <s v="Viet Nam"/>
    <s v="Technical assistance"/>
    <s v="Transport"/>
    <m/>
    <m/>
    <m/>
    <s v="Adaptation"/>
    <n v="0.5"/>
    <n v="0.5"/>
    <m/>
    <m/>
    <m/>
    <s v="https://www.adb.org/projects/54328-001/main"/>
    <s v="Climate Change Financing at ADB - 2021"/>
  </r>
  <r>
    <x v="0"/>
    <s v="Sovereign"/>
    <s v="Power Distribution Modernization Project"/>
    <s v="49177-002"/>
    <d v="2021-12-20T00:00:00"/>
    <x v="0"/>
    <s v="Timor-Leste"/>
    <s v="Loan"/>
    <s v="Energy"/>
    <n v="50.75"/>
    <m/>
    <m/>
    <s v="Dual-use"/>
    <n v="31.900000000000002"/>
    <n v="1.1000000000000001"/>
    <n v="30.8"/>
    <m/>
    <m/>
    <s v="https://www.adb.org/projects/49177-002/main"/>
    <s v="Climate Change Financing at ADB - 2021"/>
  </r>
  <r>
    <x v="0"/>
    <s v="Sovereign"/>
    <s v="Study on the Development of Green Ports and Shipping"/>
    <s v="55032-001"/>
    <d v="2021-12-20T00:00:00"/>
    <x v="0"/>
    <s v="People's Republic of China"/>
    <s v="Technical assistance"/>
    <s v="Transport"/>
    <n v="0.8"/>
    <m/>
    <m/>
    <s v="Mitigation"/>
    <n v="0.2"/>
    <m/>
    <n v="0.2"/>
    <m/>
    <m/>
    <s v="https://www.adb.org/projects/55032-001/main"/>
    <s v="Climate Change Financing at ADB - 2021"/>
  </r>
  <r>
    <x v="0"/>
    <s v="Sovereign"/>
    <s v="Study on the Development of Green Ports and Shipping"/>
    <s v="55032-001"/>
    <d v="2021-12-20T00:00:00"/>
    <x v="0"/>
    <s v="People's Republic of China"/>
    <s v="Technical assistance"/>
    <s v="Energy"/>
    <m/>
    <m/>
    <m/>
    <s v="Mitigation"/>
    <n v="0.1"/>
    <m/>
    <n v="0.1"/>
    <m/>
    <m/>
    <s v="https://www.adb.org/projects/55032-001/main"/>
    <s v="Climate Change Financing at ADB - 2021"/>
  </r>
  <r>
    <x v="0"/>
    <s v="Sovereign"/>
    <s v="Study on the Development of Green Ports and Shipping"/>
    <s v="55032-001"/>
    <d v="2021-12-20T00:00:00"/>
    <x v="0"/>
    <s v="People's Republic of China"/>
    <s v="Technical assistance"/>
    <s v="Transport"/>
    <m/>
    <m/>
    <m/>
    <s v="Mitigation"/>
    <n v="0.25"/>
    <m/>
    <n v="0.25"/>
    <m/>
    <m/>
    <s v="https://www.adb.org/projects/55032-001/main"/>
    <s v="Climate Change Financing at ADB - 2021"/>
  </r>
  <r>
    <x v="0"/>
    <s v="Sovereign"/>
    <s v="Study on the Development of Green Ports and Shipping"/>
    <s v="55032-001"/>
    <d v="2021-12-20T00:00:00"/>
    <x v="0"/>
    <s v="People's Republic of China"/>
    <s v="Technical assistance"/>
    <s v="Energy"/>
    <m/>
    <m/>
    <m/>
    <s v="Mitigation"/>
    <n v="0.25"/>
    <m/>
    <n v="0.25"/>
    <m/>
    <m/>
    <s v="https://www.adb.org/projects/55032-001/main"/>
    <s v="Climate Change Financing at ADB - 2021"/>
  </r>
  <r>
    <x v="0"/>
    <s v="Sovereign"/>
    <s v="Capacity Development for Post-COVID-19 Small-Scale Employment Creation (attached TA to Supporting Post-COVID-19 Small-Scale Employment Creation Project)"/>
    <s v="54336-001"/>
    <d v="2021-12-21T00:00:00"/>
    <x v="0"/>
    <s v="Bangladesh"/>
    <s v="Technical assistance"/>
    <s v="Finance"/>
    <m/>
    <m/>
    <m/>
    <s v="Adaptation"/>
    <n v="1.4999999999999999E-2"/>
    <n v="1.4999999999999999E-2"/>
    <m/>
    <m/>
    <m/>
    <s v="https://www.adb.org/projects/54336-001/main"/>
    <s v="Climate Change Financing at ADB - 2021"/>
  </r>
  <r>
    <x v="0"/>
    <s v="Sovereign"/>
    <s v="Enhancing Climate Resilience in the Pyanj River Basin"/>
    <s v="55217-001"/>
    <d v="2021-12-21T00:00:00"/>
    <x v="0"/>
    <s v="Tajikistan"/>
    <s v="Technical assistance"/>
    <s v="Agriculture, natural resources and rural development"/>
    <n v="1.3"/>
    <m/>
    <m/>
    <s v="Adaptation"/>
    <n v="0.3"/>
    <n v="0.3"/>
    <m/>
    <m/>
    <m/>
    <s v="https://www.adb.org/projects/55217-001/main"/>
    <s v="Climate Change Financing at ADB - 2021"/>
  </r>
  <r>
    <x v="0"/>
    <s v="Sovereign"/>
    <s v="Enhancing Climate Resilience in the Pyanj River Basin"/>
    <s v="55217-001"/>
    <d v="2021-12-21T00:00:00"/>
    <x v="0"/>
    <s v="Tajikistan"/>
    <s v="Technical assistance"/>
    <s v="Agriculture, natural resources and rural development"/>
    <m/>
    <m/>
    <m/>
    <s v="Adaptation"/>
    <n v="1"/>
    <n v="1"/>
    <m/>
    <m/>
    <m/>
    <s v="https://www.adb.org/projects/55217-001/main"/>
    <s v="Climate Change Financing at ADB - 2021"/>
  </r>
  <r>
    <x v="0"/>
    <s v="Sovereign"/>
    <s v="Central Asia Regional Economic Cooperation Corridor Development Investment Program (Tranche 2)"/>
    <s v="48404-004"/>
    <d v="2021-12-22T00:00:00"/>
    <x v="0"/>
    <s v="Pakistan"/>
    <s v="Loan"/>
    <s v="Transport"/>
    <n v="270.83"/>
    <m/>
    <m/>
    <s v="Adaptation"/>
    <n v="25.419020440000001"/>
    <n v="25.419020440000001"/>
    <m/>
    <m/>
    <m/>
    <s v="https://www.adb.org/projects/48404-004/main"/>
    <s v="Climate Change Financing at ADB - 2021"/>
  </r>
  <r>
    <x v="0"/>
    <s v="Sovereign"/>
    <s v="Technical Support and Capacity Development in Urban Planning (attached TA to Livable Cities Investment Project)"/>
    <s v="53199-001"/>
    <d v="2021-12-22T00:00:00"/>
    <x v="0"/>
    <s v="Cambodia"/>
    <s v="Technical assistance"/>
    <s v="Water and other urban infrastructure and services"/>
    <m/>
    <m/>
    <m/>
    <s v="Dual-use"/>
    <n v="0"/>
    <m/>
    <m/>
    <m/>
    <m/>
    <s v="https://www.adb.org/projects/53199-001/main"/>
    <s v="Climate Change Financing at ADB - 2021"/>
  </r>
  <r>
    <x v="0"/>
    <s v="Nonsovereign"/>
    <s v="ECOM COVID-19 Smallholder Farmer Climate Resilient and Livelihood Support Project"/>
    <s v="55106-001"/>
    <d v="2021-12-22T00:00:00"/>
    <x v="0"/>
    <s v="India; Indonesia; Papua New Guinea; Regional; Viet Nam"/>
    <s v="Loan"/>
    <s v="Agriculture, natural resources and rural development"/>
    <n v="163.80000000000001"/>
    <m/>
    <m/>
    <s v="Adaptation"/>
    <n v="50.33"/>
    <n v="50.33"/>
    <m/>
    <m/>
    <m/>
    <s v="https://www.adb.org/projects/55106-001/main"/>
    <s v="Climate Change Financing at ADB - 2021"/>
  </r>
  <r>
    <x v="0"/>
    <s v="Sovereign"/>
    <s v="Irrigation Management Improvement Project - Additional Financing"/>
    <s v="45207-006"/>
    <d v="2021-12-23T00:00:00"/>
    <x v="0"/>
    <s v="Bangladesh"/>
    <s v="Loan"/>
    <s v="Agriculture, natural resources and rural development"/>
    <n v="14.63"/>
    <m/>
    <m/>
    <s v="Dual-use"/>
    <n v="6.4"/>
    <n v="4"/>
    <n v="2.4"/>
    <m/>
    <m/>
    <s v="https://www.adb.org/projects/45207-006/main"/>
    <s v="Climate Change Financing at ADB - 2021"/>
  </r>
  <r>
    <x v="0"/>
    <s v="Sovereign"/>
    <s v="Supporting Financial Sector Reforms"/>
    <s v="51252-006"/>
    <d v="2021-12-23T00:00:00"/>
    <x v="0"/>
    <s v="Bhutan"/>
    <s v="Technical assistance"/>
    <s v="Finance"/>
    <n v="0.5"/>
    <m/>
    <m/>
    <s v="Dual-use"/>
    <n v="6.25E-2"/>
    <n v="3.125E-2"/>
    <n v="3.125E-2"/>
    <m/>
    <m/>
    <s v="https://www.adb.org/projects/51252-006/main"/>
    <s v="Climate Change Financing at ADB - 2021"/>
  </r>
  <r>
    <x v="0"/>
    <s v="Sovereign"/>
    <s v="Guangxi Hezhou Environment Restoration and Sustainable Development Project"/>
    <s v="51384-001"/>
    <d v="2021-12-23T00:00:00"/>
    <x v="0"/>
    <s v="People's Republic of China"/>
    <s v="Loan"/>
    <s v="Health"/>
    <n v="236.06100000000001"/>
    <m/>
    <m/>
    <s v="Dual-use"/>
    <n v="1.7233609999999999"/>
    <n v="0.33434999999999998"/>
    <n v="1.389011"/>
    <m/>
    <m/>
    <s v="https://www.adb.org/projects/51384-001/main"/>
    <s v="Climate Change Financing at ADB - 2021"/>
  </r>
  <r>
    <x v="0"/>
    <s v="Sovereign"/>
    <s v="Guangxi Hezhou Environment Restoration and Sustainable Development Project"/>
    <s v="51384-001"/>
    <d v="2021-12-23T00:00:00"/>
    <x v="0"/>
    <s v="People's Republic of China"/>
    <s v="Loan"/>
    <s v="Agriculture, natural resources and rural development"/>
    <m/>
    <m/>
    <m/>
    <s v="Dual-use"/>
    <n v="11.468"/>
    <n v="7.93"/>
    <n v="3.5379999999999998"/>
    <m/>
    <m/>
    <s v="https://www.adb.org/projects/51384-001/main"/>
    <s v="Climate Change Financing at ADB - 2021"/>
  </r>
  <r>
    <x v="0"/>
    <s v="Sovereign"/>
    <s v="Green and Resilient Affordable Housing Sector Project"/>
    <s v="54355-001"/>
    <d v="2021-12-23T00:00:00"/>
    <x v="0"/>
    <s v="Bhutan"/>
    <s v="Loan"/>
    <s v="Water and other urban infrastructure and services"/>
    <n v="38"/>
    <m/>
    <m/>
    <s v="Dual-use"/>
    <n v="12"/>
    <n v="4.8"/>
    <n v="7.2"/>
    <m/>
    <m/>
    <s v="https://www.adb.org/projects/54355-001/main"/>
    <s v="Climate Change Financing at ADB - 2021"/>
  </r>
  <r>
    <x v="0"/>
    <s v="Sovereign"/>
    <s v="Green and Resilient Affordable Housing Sector Project"/>
    <s v="54355-001"/>
    <d v="2021-12-23T00:00:00"/>
    <x v="0"/>
    <s v="Bhutan"/>
    <s v="Grant"/>
    <s v="Water and other urban infrastructure and services"/>
    <m/>
    <m/>
    <m/>
    <s v="Dual-use"/>
    <n v="0"/>
    <m/>
    <m/>
    <m/>
    <m/>
    <s v="https://www.adb.org/projects/54355-001/main"/>
    <s v="Climate Change Financing at ADB - 2021"/>
  </r>
  <r>
    <x v="0"/>
    <s v="Sovereign"/>
    <s v="Supporting the Green and Resilient Affordable Housing Sector Project (attached TA to the Green and Resilient Affordable Housing Sector Project)"/>
    <s v="54355-001"/>
    <d v="2021-12-23T00:00:00"/>
    <x v="0"/>
    <s v="Bhutan"/>
    <s v="Technical assistance"/>
    <s v="Water and other urban infrastructure and services"/>
    <m/>
    <m/>
    <m/>
    <s v="Dual-use"/>
    <n v="0"/>
    <m/>
    <m/>
    <m/>
    <m/>
    <s v="https://www.adb.org/projects/54355-001/main"/>
    <s v="Climate Change Financing at ADB - 2021"/>
  </r>
  <r>
    <x v="0"/>
    <s v="Sovereign"/>
    <s v="Promotion of the Northeast Asia Power System Interconnection"/>
    <s v="54021-001"/>
    <d v="2021-12-24T00:00:00"/>
    <x v="0"/>
    <s v="Mongolia"/>
    <s v="Technical assistance"/>
    <s v="Energy"/>
    <n v="0.85"/>
    <m/>
    <m/>
    <s v="Mitigation"/>
    <n v="0.5"/>
    <m/>
    <n v="0.5"/>
    <m/>
    <m/>
    <s v="https://www.adb.org/projects/54021-001/main"/>
    <s v="Climate Change Financing at ADB - 2021"/>
  </r>
  <r>
    <x v="0"/>
    <s v="Sovereign"/>
    <s v="Promotion of the Northeast Asia Power System Interconnection"/>
    <s v="54021-001"/>
    <d v="2021-12-24T00:00:00"/>
    <x v="0"/>
    <s v="Mongolia"/>
    <s v="Technical assistance"/>
    <s v="Energy"/>
    <m/>
    <m/>
    <m/>
    <s v="Mitigation"/>
    <n v="0.35"/>
    <m/>
    <n v="0.35"/>
    <m/>
    <m/>
    <s v="https://www.adb.org/projects/54021-001/main"/>
    <s v="Climate Change Financing at ADB - 2021"/>
  </r>
  <r>
    <x v="0"/>
    <s v="Sovereign"/>
    <s v="Support to Operation and Maintenance and Financial Sustainability of Water Resources Infrastructure (attached TA to Climate- and Disaster-Resilient Irrigation and Drainage Modernization in the Vakhsh River Basin Project)"/>
    <s v="53109-001"/>
    <d v="2021-12-25T00:00:00"/>
    <x v="0"/>
    <s v="Tajikistan"/>
    <s v="Technical assistance"/>
    <s v="Agriculture, natural resources and rural development"/>
    <m/>
    <m/>
    <m/>
    <s v="Dual-use"/>
    <n v="0"/>
    <m/>
    <m/>
    <m/>
    <m/>
    <s v="https://www.adb.org/projects/53109-001/main"/>
    <s v="Climate Change Financing at ADB - 2021"/>
  </r>
  <r>
    <x v="0"/>
    <s v="Sovereign"/>
    <s v="Support to Southwest Area Integrated Water Resources Planning and Management Project – Additional Financing"/>
    <s v="34418-024"/>
    <d v="2021-12-28T00:00:00"/>
    <x v="0"/>
    <s v="Bangladesh"/>
    <s v="Technical assistance"/>
    <s v="Agriculture, natural resources and rural development"/>
    <n v="1"/>
    <m/>
    <m/>
    <s v="Adaptation"/>
    <n v="1"/>
    <n v="1"/>
    <m/>
    <m/>
    <m/>
    <s v="https://www.adb.org/projects/34418-024/main"/>
    <s v="Climate Change Financing at ADB - 2021"/>
  </r>
  <r>
    <x v="0"/>
    <s v="Sovereign"/>
    <s v="Urban Transport Electrification Project"/>
    <s v="54123-001"/>
    <d v="2021-12-28T00:00:00"/>
    <x v="0"/>
    <s v="Kyrgyz Republic"/>
    <s v="Loan"/>
    <s v="Energy"/>
    <n v="59.55"/>
    <m/>
    <m/>
    <s v="Mitigation"/>
    <n v="12.5"/>
    <m/>
    <n v="12.5"/>
    <m/>
    <m/>
    <s v="https://www.adb.org/projects/54123-001/main"/>
    <s v="Climate Change Financing at ADB - 2021"/>
  </r>
  <r>
    <x v="0"/>
    <s v="Sovereign"/>
    <s v="Urban Transport Electrification Project"/>
    <s v="54123-001"/>
    <d v="2021-12-28T00:00:00"/>
    <x v="0"/>
    <s v="Kyrgyz Republic"/>
    <s v="Loan"/>
    <s v="Transport"/>
    <m/>
    <m/>
    <m/>
    <s v="Mitigation"/>
    <n v="12.5"/>
    <m/>
    <n v="12.5"/>
    <m/>
    <m/>
    <s v="https://www.adb.org/projects/54123-001/main"/>
    <s v="Climate Change Financing at ADB - 2021"/>
  </r>
  <r>
    <x v="0"/>
    <s v="Sovereign"/>
    <s v="Urban Transport Electrification Project"/>
    <s v="54123-001"/>
    <d v="2021-12-28T00:00:00"/>
    <x v="0"/>
    <s v="Kyrgyz Republic"/>
    <s v="Grant"/>
    <s v="Energy"/>
    <m/>
    <m/>
    <m/>
    <s v="Mitigation"/>
    <n v="12.5"/>
    <m/>
    <n v="12.5"/>
    <m/>
    <m/>
    <s v="https://www.adb.org/projects/54123-001/main"/>
    <s v="Climate Change Financing at ADB - 2021"/>
  </r>
  <r>
    <x v="0"/>
    <s v="Sovereign"/>
    <s v="Urban Transport Electrification Project"/>
    <s v="54123-001"/>
    <d v="2021-12-28T00:00:00"/>
    <x v="0"/>
    <s v="Kyrgyz Republic"/>
    <s v="Grant"/>
    <s v="Transport"/>
    <m/>
    <m/>
    <m/>
    <s v="Mitigation"/>
    <n v="12.5"/>
    <m/>
    <n v="12.5"/>
    <m/>
    <m/>
    <s v="https://www.adb.org/projects/54123-001/main"/>
    <s v="Climate Change Financing at ADB - 2021"/>
  </r>
  <r>
    <x v="0"/>
    <s v="Sovereign"/>
    <s v="Urban Transport Electrification Project"/>
    <s v="54123-001"/>
    <d v="2021-12-28T00:00:00"/>
    <x v="0"/>
    <s v="Kyrgyz Republic"/>
    <s v="Grant"/>
    <s v="Energy"/>
    <m/>
    <m/>
    <m/>
    <s v="Mitigation"/>
    <n v="0.32500000000000001"/>
    <m/>
    <n v="0.32500000000000001"/>
    <m/>
    <m/>
    <s v="https://www.adb.org/projects/54123-001/main"/>
    <s v="Climate Change Financing at ADB - 2021"/>
  </r>
  <r>
    <x v="0"/>
    <s v="Sovereign"/>
    <s v="Urban Transport Electrification Project"/>
    <s v="54123-001"/>
    <d v="2021-12-28T00:00:00"/>
    <x v="0"/>
    <s v="Kyrgyz Republic"/>
    <s v="Grant"/>
    <s v="Transport"/>
    <m/>
    <m/>
    <m/>
    <s v="Mitigation"/>
    <n v="0.32500000000000001"/>
    <m/>
    <n v="0.32500000000000001"/>
    <m/>
    <m/>
    <s v="https://www.adb.org/projects/54123-001/main"/>
    <s v="Climate Change Financing at ADB - 2021"/>
  </r>
  <r>
    <x v="0"/>
    <s v="Sovereign"/>
    <s v="Tashkent Province Sewerage Improvement Project"/>
    <s v="52045-001"/>
    <d v="2021-12-29T00:00:00"/>
    <x v="0"/>
    <s v="Uzbekistan"/>
    <s v="Loan"/>
    <s v="Water and other urban infrastructure and services"/>
    <n v="186.6"/>
    <m/>
    <m/>
    <s v="Dual-use"/>
    <n v="47.6"/>
    <n v="15"/>
    <n v="32.6"/>
    <m/>
    <m/>
    <s v="https://www.adb.org/projects/52045-001/main"/>
    <s v="Climate Change Financing at ADB - 2021"/>
  </r>
  <r>
    <x v="0"/>
    <s v="Sovereign"/>
    <s v="Central Asia Regional Economic Cooperation Corridor 2 (Bukhara-Miskin-Urgench-Khiva) Railway Electrification Project"/>
    <s v="53271-001"/>
    <d v="2021-12-29T00:00:00"/>
    <x v="0"/>
    <s v="Uzbekistan"/>
    <s v="Loan"/>
    <s v="Transport"/>
    <n v="445.65467000000001"/>
    <m/>
    <m/>
    <s v="Dual-use"/>
    <n v="162"/>
    <n v="4.0199999999999996"/>
    <n v="157.97999999999999"/>
    <m/>
    <m/>
    <s v="https://www.adb.org/projects/53271-001/main"/>
    <s v="Climate Change Financing at ADB - 2021"/>
  </r>
  <r>
    <x v="0"/>
    <s v="Sovereign"/>
    <s v="Central Asia Regional Economic Cooperation Corridor 2 (Bukhara-Miskin-Urgench-Khiva) Railway Electrification Project"/>
    <s v="53271-001"/>
    <d v="2021-12-29T00:00:00"/>
    <x v="0"/>
    <s v="Uzbekistan"/>
    <s v="Loan"/>
    <s v="Transport"/>
    <m/>
    <m/>
    <m/>
    <s v="Dual-use"/>
    <n v="108"/>
    <n v="2.68"/>
    <n v="105.32"/>
    <m/>
    <m/>
    <s v="https://www.adb.org/projects/53271-001/main"/>
    <s v="Climate Change Financing at ADB - 2021"/>
  </r>
  <r>
    <x v="0"/>
    <s v="Nonsovereign"/>
    <s v="IIFLHF Supporting Access to Affordable Green Housing for Women Project"/>
    <s v="54164-001"/>
    <d v="2021-12-29T00:00:00"/>
    <x v="0"/>
    <s v="India"/>
    <s v="Debt security"/>
    <s v="Finance"/>
    <n v="68"/>
    <m/>
    <m/>
    <s v="Dual-use"/>
    <n v="11.6"/>
    <m/>
    <n v="11.6"/>
    <m/>
    <m/>
    <s v="https://www.adb.org/projects/54164-001/main"/>
    <s v="Climate Change Financing at ADB - 2021"/>
  </r>
  <r>
    <x v="0"/>
    <s v="Nonsovereign"/>
    <s v="IIFLHF Supporting Access to Affordable Green Housing for Women Project"/>
    <s v="54164-001"/>
    <d v="2021-12-29T00:00:00"/>
    <x v="0"/>
    <s v="India"/>
    <s v="Loan"/>
    <s v="Finance"/>
    <m/>
    <m/>
    <m/>
    <s v="Dual-use"/>
    <n v="10"/>
    <n v="8.9"/>
    <n v="1.1000000000000001"/>
    <m/>
    <m/>
    <s v="https://www.adb.org/projects/54164-001/main"/>
    <s v="Climate Change Financing at ADB - 2021"/>
  </r>
  <r>
    <x v="0"/>
    <s v="Sovereign"/>
    <s v="Strengthening the Capacity of Infrastructure Development Company Limited"/>
    <s v="55328-001"/>
    <d v="2021-12-29T00:00:00"/>
    <x v="0"/>
    <s v="Bangladesh"/>
    <s v="Technical assistance"/>
    <s v="Finance"/>
    <n v="0.75"/>
    <m/>
    <m/>
    <s v="Dual-use"/>
    <n v="0.18"/>
    <n v="0.06"/>
    <n v="0.12"/>
    <m/>
    <m/>
    <s v="https://www.adb.org/projects/55328-001/main"/>
    <s v="Climate Change Financing at ADB - 2021"/>
  </r>
  <r>
    <x v="0"/>
    <s v="Sovereign"/>
    <s v="Improving Climate Change Adaptation Strategic Planning and Community Resilience in the Environment and Natural Resources Sector"/>
    <s v="55219-001"/>
    <d v="2021-12-30T00:00:00"/>
    <x v="0"/>
    <s v="Mongolia"/>
    <s v="Technical assistance"/>
    <s v="Agriculture, natural resources and rural development"/>
    <n v="1.1000000000000001"/>
    <m/>
    <m/>
    <s v="Adaptation"/>
    <n v="0.6"/>
    <n v="0.6"/>
    <m/>
    <m/>
    <m/>
    <s v="https://www.adb.org/projects/55219-001/main"/>
    <s v="Climate Change Financing at ADB - 2021"/>
  </r>
  <r>
    <x v="0"/>
    <s v="Sovereign"/>
    <s v="Improving Climate Change Adaptation Strategic Planning and Community Resilience in the Environment and Natural Resources Sector"/>
    <s v="55219-001"/>
    <d v="2021-12-30T00:00:00"/>
    <x v="0"/>
    <s v="Mongolia"/>
    <s v="Technical assistance"/>
    <s v="Agriculture, natural resources and rural development"/>
    <m/>
    <m/>
    <m/>
    <s v="Adaptation"/>
    <n v="0.5"/>
    <n v="0.5"/>
    <m/>
    <m/>
    <m/>
    <s v="https://www.adb.org/projects/55219-001/main"/>
    <s v="Climate Change Financing at ADB - 2021"/>
  </r>
  <r>
    <x v="0"/>
    <s v="Sovereign"/>
    <s v="Enhancing Climate Resilience in Uttarakhand Urban Development (attached TA to Uttarakhand Integrated and Resilient Urban Development Project)"/>
    <s v="38272-044"/>
    <d v="2021-12-31T00:00:00"/>
    <x v="0"/>
    <s v="India"/>
    <s v="Technical assistance"/>
    <s v="Water and other urban infrastructure and services"/>
    <m/>
    <m/>
    <m/>
    <s v="Dual-use"/>
    <n v="0.75"/>
    <n v="0.75"/>
    <m/>
    <m/>
    <m/>
    <s v="https://www.adb.org/projects/38272-044/main"/>
    <s v="Climate Change Financing at ADB - 2021"/>
  </r>
  <r>
    <x v="0"/>
    <s v="Sovereign"/>
    <s v="Enhancing Climate Resilience in Uttarakhand Urban Development (attached TA to Uttarakhand Integrated and Resilient Urban Development Project)"/>
    <s v="38272-044"/>
    <d v="2021-12-31T00:00:00"/>
    <x v="0"/>
    <s v="India"/>
    <s v="Technical assistance"/>
    <s v="Water and other urban infrastructure and services"/>
    <m/>
    <m/>
    <m/>
    <s v="Dual-use"/>
    <n v="0.25"/>
    <n v="0.25"/>
    <m/>
    <m/>
    <m/>
    <s v="https://www.adb.org/projects/38272-044/main"/>
    <s v="Climate Change Financing at ADB - 2021"/>
  </r>
  <r>
    <x v="0"/>
    <s v="Sovereign"/>
    <s v="Climate Resilient Inclusive Infrastructure for Ethnic Minorities Project I"/>
    <s v="49026-004"/>
    <d v="2021-12-31T00:00:00"/>
    <x v="0"/>
    <s v="Viet Nam"/>
    <s v="Loan"/>
    <s v="Transport"/>
    <n v="81.73"/>
    <m/>
    <m/>
    <s v="Adaptation"/>
    <n v="2"/>
    <n v="2"/>
    <m/>
    <m/>
    <m/>
    <s v="https://www.adb.org/projects/49026-004/main"/>
    <s v="Climate Change Financing at ADB - 2021"/>
  </r>
  <r>
    <x v="0"/>
    <s v="Sovereign"/>
    <s v="Climate Resilient Inclusive Infrastructure for Ethnic Minorities Project I"/>
    <s v="49026-004"/>
    <d v="2021-12-31T00:00:00"/>
    <x v="0"/>
    <s v="Viet Nam"/>
    <s v="Loan"/>
    <s v="Agriculture, natural resources and rural development"/>
    <m/>
    <m/>
    <m/>
    <s v="Adaptation"/>
    <n v="7"/>
    <n v="7"/>
    <m/>
    <m/>
    <m/>
    <s v="https://www.adb.org/projects/49026-004/main"/>
    <s v="Climate Change Financing at ADB - 2021"/>
  </r>
  <r>
    <x v="0"/>
    <s v="Sovereign"/>
    <s v="Climate Resilient Inclusive Infrastructure for Ethnic Minorities Project I"/>
    <s v="49026-004"/>
    <d v="2021-12-31T00:00:00"/>
    <x v="0"/>
    <s v="Viet Nam"/>
    <s v="Loan"/>
    <s v="Transport"/>
    <m/>
    <m/>
    <m/>
    <s v="Adaptation"/>
    <n v="0"/>
    <m/>
    <m/>
    <m/>
    <m/>
    <s v="https://www.adb.org/projects/49026-004/main"/>
    <s v="Climate Change Financing at ADB - 2021"/>
  </r>
  <r>
    <x v="0"/>
    <s v="Sovereign"/>
    <s v="Climate Resilient Inclusive Infrastructure for Ethnic Minorities Project I"/>
    <s v="49026-004"/>
    <d v="2021-12-31T00:00:00"/>
    <x v="0"/>
    <s v="Viet Nam"/>
    <s v="Grant"/>
    <s v="Agriculture, natural resources and rural development"/>
    <m/>
    <m/>
    <m/>
    <s v="Adaptation"/>
    <n v="2"/>
    <n v="2"/>
    <m/>
    <m/>
    <m/>
    <s v="https://www.adb.org/projects/49026-004/main"/>
    <s v="Climate Change Financing at ADB - 2021"/>
  </r>
  <r>
    <x v="0"/>
    <s v="Sovereign"/>
    <s v="Supporting Capacity for Affordable Housing Delivery (attached TA to Inclusive, Resilient, and Sustainable Housing for Urban Poor Sector Project in Tamil Nadu)"/>
    <s v="53067-004"/>
    <d v="2021-12-31T00:00:00"/>
    <x v="0"/>
    <s v="India"/>
    <s v="Technical assistance"/>
    <s v="Water and other urban infrastructure and services"/>
    <m/>
    <m/>
    <m/>
    <s v="Dual-use"/>
    <n v="0"/>
    <m/>
    <m/>
    <m/>
    <m/>
    <s v="https://www.adb.org/projects/53067-004/main"/>
    <s v="Climate Change Financing at ADB - 2021"/>
  </r>
  <r>
    <x v="0"/>
    <s v="Sovereign"/>
    <s v="Climate- and Disaster-Resilient Irrigation and Drainage Modernization in the Vakhsh River Basin Project"/>
    <s v="53109-001"/>
    <d v="2021-12-31T00:00:00"/>
    <x v="0"/>
    <s v="Tajikistan"/>
    <s v="Grant"/>
    <s v="Agriculture, natural resources and rural development"/>
    <n v="36.200000000000003"/>
    <m/>
    <m/>
    <s v="Dual-use"/>
    <n v="9.3000000000000007"/>
    <n v="7.2"/>
    <n v="2.1"/>
    <m/>
    <m/>
    <s v="https://www.adb.org/projects/53109-001/main"/>
    <s v="Climate Change Financing at ADB - 2021"/>
  </r>
  <r>
    <x v="0"/>
    <s v="Sovereign"/>
    <s v="Sustainable and Reliable Energy Access Program - Western and Central Java"/>
    <s v="53220-001"/>
    <d v="2021-12-31T00:00:00"/>
    <x v="0"/>
    <s v="Indonesia"/>
    <s v="Loan"/>
    <s v="Energy"/>
    <n v="1411.5"/>
    <m/>
    <m/>
    <s v="Dual-use"/>
    <n v="123.8"/>
    <n v="29.3"/>
    <n v="94.5"/>
    <m/>
    <m/>
    <s v="https://www.adb.org/projects53220-001/main"/>
    <s v="Climate Change Financing at ADB - 2021"/>
  </r>
  <r>
    <x v="0"/>
    <s v="Sovereign"/>
    <s v="Capacity Development for the Agartala City Urban Development Project (attached TA to the Agartala City Urban Development Project)"/>
    <s v="53262-001"/>
    <d v="2021-12-31T00:00:00"/>
    <x v="0"/>
    <s v="India"/>
    <s v="Technical assistance"/>
    <s v="Water and other urban infrastructure and services"/>
    <m/>
    <m/>
    <m/>
    <s v="Adaptation"/>
    <n v="0.1"/>
    <n v="0.1"/>
    <m/>
    <m/>
    <m/>
    <s v="https://www.adb.org/projects/53262-001/main"/>
    <s v="Climate Change Financing at ADB - 2021"/>
  </r>
  <r>
    <x v="0"/>
    <s v="Sovereign"/>
    <s v="Supporting the Development of Higher-Level Skills and Entrepreneurship (attached TA to Assam Skill University Project)"/>
    <s v="53277-002"/>
    <d v="2021-12-31T00:00:00"/>
    <x v="0"/>
    <s v="India"/>
    <s v="Technical assistance"/>
    <s v="Education"/>
    <m/>
    <m/>
    <m/>
    <s v="Dual-use"/>
    <n v="0.15"/>
    <n v="0.15"/>
    <m/>
    <m/>
    <m/>
    <s v="https://www.adb.org/projects/53277-002/main"/>
    <s v="Climate Change Financing at ADB - 2021"/>
  </r>
  <r>
    <x v="0"/>
    <s v="Sovereign"/>
    <s v="Supporting the Development of Higher-Level Skills and Entrepreneurship (attached TA to Assam Skill University Project)"/>
    <s v="53277-002"/>
    <d v="2021-12-31T00:00:00"/>
    <x v="0"/>
    <s v="India"/>
    <s v="Technical assistance"/>
    <s v="Education"/>
    <m/>
    <m/>
    <m/>
    <s v="Dual-use"/>
    <n v="0.20200000000000001"/>
    <n v="8.8374999999999995E-2"/>
    <n v="0.113625"/>
    <m/>
    <m/>
    <s v="https://www.adb.org/projects/53277-002/main"/>
    <s v="Climate Change Financing at ADB - 2021"/>
  </r>
  <r>
    <x v="0"/>
    <s v="Sovereign"/>
    <s v="Technical Assistance for Strengthening Institutional Capacity for Sustainable Urban Development and Service Delivery (attached TA to Sustainable Urban Development and Service Delivery Program (Subprogram 1))"/>
    <s v="55054-001"/>
    <d v="2021-12-31T00:00:00"/>
    <x v="0"/>
    <s v="India"/>
    <s v="Technical assistance"/>
    <s v="Water and other urban infrastructure and services"/>
    <m/>
    <m/>
    <m/>
    <s v="Dual-use"/>
    <n v="0"/>
    <m/>
    <m/>
    <m/>
    <m/>
    <s v="https://www.adb.org/projects/55054-001/main"/>
    <s v="Climate Change Financing at ADB - 2021"/>
  </r>
  <r>
    <x v="0"/>
    <s v="Sovereign"/>
    <s v="Preparing Climate-Resilient Agricultural and Natural Resources Development Projects"/>
    <s v="55225-001"/>
    <d v="2021-12-31T00:00:00"/>
    <x v="0"/>
    <s v="Pakistan"/>
    <s v="Technical assistance"/>
    <s v="Agriculture, natural resources and rural development"/>
    <n v="3"/>
    <m/>
    <m/>
    <s v="Adaptation"/>
    <n v="0"/>
    <m/>
    <m/>
    <m/>
    <m/>
    <s v="https://www.adb.org/projects/55225-001/main"/>
    <s v="Climate Change Financing at ADB - 2021"/>
  </r>
  <r>
    <x v="0"/>
    <s v="Sovereign"/>
    <s v="Preparing Climate-Resilient Agricultural and Natural Resources Development Projects"/>
    <s v="55225-001"/>
    <d v="2021-12-31T00:00:00"/>
    <x v="0"/>
    <s v="Pakistan"/>
    <s v="Technical assistance"/>
    <s v="Agriculture, natural resources and rural development"/>
    <m/>
    <m/>
    <m/>
    <s v="Adaptation"/>
    <n v="0.75"/>
    <n v="0.75"/>
    <m/>
    <m/>
    <m/>
    <s v="https://www.adb.org/projects/55225-001/main"/>
    <s v="Climate Change Financing at ADB - 2021"/>
  </r>
  <r>
    <x v="0"/>
    <s v="Sovereign"/>
    <s v="REG: Support for Clean Energy Financing Partnership Facility Administration"/>
    <s v="CCFADC00080"/>
    <d v="2022-01-04T00:00:00"/>
    <x v="1"/>
    <s v="Regional"/>
    <s v="Other"/>
    <s v="Energy"/>
    <n v="0.15"/>
    <m/>
    <m/>
    <s v="Mitigation"/>
    <n v="0.15"/>
    <n v="0.15"/>
    <m/>
    <m/>
    <m/>
    <m/>
    <s v="Climate Change Financing at ADB - 2022"/>
  </r>
  <r>
    <x v="0"/>
    <s v="Nonsovereign"/>
    <s v="Administration of Equity Investment in Satsure Analytics India Private Limited"/>
    <s v="55335-001"/>
    <d v="2022-01-17T00:00:00"/>
    <x v="1"/>
    <s v="India"/>
    <s v="Equity investment"/>
    <s v="Finance"/>
    <n v="3.5"/>
    <m/>
    <m/>
    <s v="Adaptation"/>
    <n v="0.43"/>
    <m/>
    <n v="0.43"/>
    <m/>
    <m/>
    <s v="https://www.adb.org/projects/55335-001/main"/>
    <s v="Climate Change Financing at ADB - 2022"/>
  </r>
  <r>
    <x v="0"/>
    <s v="Sovereign"/>
    <s v="Research on Addressing Climate Change in Ningxia through the Use of Science and Technology"/>
    <s v="55033-001"/>
    <d v="2022-02-02T00:00:00"/>
    <x v="1"/>
    <s v="People's Republic of China"/>
    <s v="Technical assistance"/>
    <s v="Energy"/>
    <n v="0.22500000000000001"/>
    <m/>
    <m/>
    <s v="Dual-use"/>
    <n v="0.12375"/>
    <n v="0.10125000000000001"/>
    <n v="2.2499999999999999E-2"/>
    <m/>
    <m/>
    <s v="https://www.adb.org/projects/55033-001/main"/>
    <s v="Climate Change Financing at ADB - 2022"/>
  </r>
  <r>
    <x v="0"/>
    <s v="Sovereign"/>
    <s v="Research on Addressing Climate Change in Ningxia through the Use of Science and Technology"/>
    <s v="55033-001"/>
    <d v="2022-02-02T00:00:00"/>
    <x v="1"/>
    <s v="People's Republic of China"/>
    <s v="Technical assistance"/>
    <s v="Agriculture, natural resources and rural development"/>
    <m/>
    <m/>
    <m/>
    <s v="Dual-use"/>
    <n v="0.10125000000000001"/>
    <n v="3.3750000000000002E-2"/>
    <n v="6.7500000000000004E-2"/>
    <m/>
    <m/>
    <s v="https://www.adb.org/projects/55033-001/main"/>
    <s v="Climate Change Financing at ADB - 2022"/>
  </r>
  <r>
    <x v="0"/>
    <s v="Nonsovereign"/>
    <s v="Administration of Equity Investment for Euler Motors Private Limited"/>
    <s v="55075-001"/>
    <d v="2022-02-11T00:00:00"/>
    <x v="1"/>
    <s v="India"/>
    <s v="Equity investment"/>
    <s v="Transport"/>
    <m/>
    <m/>
    <m/>
    <s v="Mitigation"/>
    <n v="1.00377253595112"/>
    <n v="1.00377253595112"/>
    <m/>
    <m/>
    <m/>
    <s v="https://www.adb.org/projects/55075-001/main"/>
    <s v="Climate Change Financing at ADB - 2022"/>
  </r>
  <r>
    <x v="0"/>
    <s v="Sovereign"/>
    <s v="REG: Asia Mega Deltas Initiative - Adaptation Assessment for Spatial Planning of Investments in Rice-Based Agri-Food Systems of select Asian Mega Deltas"/>
    <s v="CCFADC00052"/>
    <d v="2022-02-11T00:00:00"/>
    <x v="1"/>
    <s v="Regional"/>
    <s v="Other"/>
    <s v="Agriculture, natural resources and rural development"/>
    <n v="0.22500000000000001"/>
    <m/>
    <m/>
    <s v="Adaptation"/>
    <n v="0.22500000000000001"/>
    <m/>
    <n v="0.22500000000000001"/>
    <m/>
    <m/>
    <m/>
    <s v="Climate Change Financing at ADB - 2022"/>
  </r>
  <r>
    <x v="0"/>
    <s v="Nonsovereign"/>
    <s v="ADB Ventures Technical Assistance"/>
    <s v="54055-001"/>
    <d v="2022-02-14T00:00:00"/>
    <x v="1"/>
    <s v="Regional"/>
    <s v="Technical assistance"/>
    <s v="Agriculture, natural resources and rural development"/>
    <n v="1"/>
    <m/>
    <m/>
    <s v="Dual-use"/>
    <n v="0.16670000000000001"/>
    <n v="0.1"/>
    <n v="6.6699999999999995E-2"/>
    <m/>
    <m/>
    <s v="https://www.adb.org/projects/54055-001/main"/>
    <s v="Climate Change Financing at ADB - 2022"/>
  </r>
  <r>
    <x v="0"/>
    <s v="Nonsovereign"/>
    <s v="ADB Ventures Technical Assistance"/>
    <s v="54055-001"/>
    <d v="2022-02-14T00:00:00"/>
    <x v="1"/>
    <s v="Regional"/>
    <s v="Technical assistance"/>
    <s v="Energy"/>
    <m/>
    <m/>
    <m/>
    <s v="Dual-use"/>
    <n v="0.16670000000000001"/>
    <n v="0.1"/>
    <n v="6.6699999999999995E-2"/>
    <m/>
    <m/>
    <s v="https://www.adb.org/projects/54055-001/main"/>
    <s v="Climate Change Financing at ADB - 2022"/>
  </r>
  <r>
    <x v="0"/>
    <s v="Nonsovereign"/>
    <s v="ADB Ventures Technical Assistance"/>
    <s v="54055-001"/>
    <d v="2022-02-14T00:00:00"/>
    <x v="1"/>
    <s v="Regional"/>
    <s v="Technical assistance"/>
    <s v="Industry and trade"/>
    <m/>
    <m/>
    <m/>
    <s v="Dual-use"/>
    <n v="0.16660000000000003"/>
    <n v="0.1"/>
    <n v="6.6600000000000006E-2"/>
    <m/>
    <m/>
    <s v="https://www.adb.org/projects/54055-001/main"/>
    <s v="Climate Change Financing at ADB - 2022"/>
  </r>
  <r>
    <x v="0"/>
    <s v="Nonsovereign"/>
    <s v="ADB Ventures Technical Assistance"/>
    <s v="54055-001"/>
    <d v="2022-02-14T00:00:00"/>
    <x v="1"/>
    <s v="Regional"/>
    <s v="Technical assistance"/>
    <s v="Information and communication technology"/>
    <m/>
    <m/>
    <m/>
    <s v="Dual-use"/>
    <n v="0.16660000000000003"/>
    <n v="0.1"/>
    <n v="6.6600000000000006E-2"/>
    <m/>
    <m/>
    <s v="https://www.adb.org/projects/54055-001/main"/>
    <s v="Climate Change Financing at ADB - 2022"/>
  </r>
  <r>
    <x v="0"/>
    <s v="Nonsovereign"/>
    <s v="ADB Ventures Technical Assistance"/>
    <s v="54055-001"/>
    <d v="2022-02-14T00:00:00"/>
    <x v="1"/>
    <s v="Regional"/>
    <s v="Technical assistance"/>
    <s v="Transport"/>
    <m/>
    <m/>
    <m/>
    <s v="Dual-use"/>
    <n v="0.16670000000000001"/>
    <n v="0.1"/>
    <n v="6.6699999999999995E-2"/>
    <m/>
    <m/>
    <s v="https://www.adb.org/projects/54055-001/main"/>
    <s v="Climate Change Financing at ADB - 2022"/>
  </r>
  <r>
    <x v="0"/>
    <s v="Nonsovereign"/>
    <s v="ADB Ventures Technical Assistance"/>
    <s v="54055-001"/>
    <d v="2022-02-14T00:00:00"/>
    <x v="1"/>
    <s v="Regional"/>
    <s v="Technical assistance"/>
    <s v="Water and other urban infrastructure and services"/>
    <m/>
    <m/>
    <m/>
    <s v="Dual-use"/>
    <n v="0.16670000000000001"/>
    <n v="0.1"/>
    <n v="6.6699999999999995E-2"/>
    <m/>
    <m/>
    <s v="https://www.adb.org/projects/54055-001/main"/>
    <s v="Climate Change Financing at ADB - 2022"/>
  </r>
  <r>
    <x v="0"/>
    <s v="Sovereign"/>
    <s v="Sustainable Development Goals Indonesia One – Green Finance Facility (Phase 1) [Attached TA to Sustainable Development Goals Indonesia One - Green Finance Facility (Phase 1)]"/>
    <s v="54152-001"/>
    <d v="2022-02-15T00:00:00"/>
    <x v="1"/>
    <s v="Indonesia"/>
    <s v="Technical assistance"/>
    <s v="Finance"/>
    <m/>
    <m/>
    <m/>
    <s v="Dual-use"/>
    <n v="0.34293799999999997"/>
    <n v="7.6880000000000004E-3"/>
    <n v="0.33524999999999999"/>
    <m/>
    <m/>
    <s v="https://www.adb.org/projects/54152-001/main"/>
    <s v="Climate Change Financing at ADB - 2022"/>
  </r>
  <r>
    <x v="0"/>
    <s v="Sovereign"/>
    <s v="Sustainable Development Goals Indonesia One – Green Finance Facility (Phase 1) [Attached TA to Sustainable Development Goals Indonesia One - Green Finance Facility (Phase 1)]"/>
    <s v="54152-001"/>
    <d v="2022-02-15T00:00:00"/>
    <x v="1"/>
    <s v="Indonesia"/>
    <s v="Technical assistance"/>
    <s v="Finance"/>
    <m/>
    <m/>
    <m/>
    <s v="Dual-use"/>
    <n v="1.0973999999999999"/>
    <n v="2.46E-2"/>
    <n v="1.0728"/>
    <m/>
    <m/>
    <s v="https://www.adb.org/projects/54152-001/main"/>
    <s v="Climate Change Financing at ADB - 2022"/>
  </r>
  <r>
    <x v="0"/>
    <s v="Sovereign"/>
    <s v="Preparing and Implementing Gender-Inclusive Projects in Central and West Asia Subproject 7: Promoting Growth of Women's Enterprises in the Surkhandarya Region (attached TA to the National Road Development Project)"/>
    <s v="53312-001"/>
    <d v="2022-02-22T00:00:00"/>
    <x v="1"/>
    <s v="Uzbekistan"/>
    <s v="Technical assistance"/>
    <s v="Transport"/>
    <m/>
    <m/>
    <m/>
    <s v="Dual-use"/>
    <n v="0"/>
    <m/>
    <m/>
    <m/>
    <m/>
    <s v="https://www.adb.org/projects/53312-001/main"/>
    <s v="Climate Change Financing at ADB - 2022"/>
  </r>
  <r>
    <x v="0"/>
    <s v="Sovereign"/>
    <s v="Enhancing Small and Medium-Sized Enterprises Financial Services Outreach"/>
    <s v="50349-003"/>
    <d v="2022-02-28T00:00:00"/>
    <x v="1"/>
    <s v="Sri Lanka"/>
    <s v="Technical assistance"/>
    <s v="Finance"/>
    <n v="0.8"/>
    <m/>
    <m/>
    <s v="Adaptation"/>
    <n v="7.0800000000000002E-2"/>
    <m/>
    <n v="7.0800000000000002E-2"/>
    <m/>
    <m/>
    <s v="https://www.adb.org/projects/50349-003/main"/>
    <s v="Climate Change Financing at ADB - 2022"/>
  </r>
  <r>
    <x v="0"/>
    <s v="Sovereign"/>
    <s v="Enhancing Small and Medium-Sized Enterprises Financial Services Outreach"/>
    <s v="50349-003"/>
    <d v="2022-02-28T00:00:00"/>
    <x v="1"/>
    <s v="Sri Lanka"/>
    <s v="Technical assistance"/>
    <s v="Finance"/>
    <m/>
    <m/>
    <m/>
    <s v="Adaptation"/>
    <n v="0.03"/>
    <m/>
    <n v="0.03"/>
    <m/>
    <m/>
    <s v="https://www.adb.org/projects/50349-003/main"/>
    <s v="Climate Change Financing at ADB - 2022"/>
  </r>
  <r>
    <x v="0"/>
    <s v="Sovereign"/>
    <s v="Dhaka Environmentally Sustainable Water Supply Project – Additional Financing"/>
    <s v="42173-016"/>
    <d v="2022-03-01T00:00:00"/>
    <x v="1"/>
    <s v="Bangladesh"/>
    <s v="Loan"/>
    <s v="Water and other urban infrastructure and services"/>
    <n v="430"/>
    <m/>
    <m/>
    <s v="Dual-use"/>
    <n v="19.369999999999997"/>
    <n v="7.08"/>
    <n v="12.29"/>
    <m/>
    <m/>
    <s v="https://www.adb.org/projects/42173-016/main"/>
    <s v="Climate Change Financing at ADB - 2022"/>
  </r>
  <r>
    <x v="0"/>
    <s v="Sovereign"/>
    <s v="Dhaka Environmentally Sustainable Water Supply Project – Additional Financing"/>
    <s v="42173-016"/>
    <d v="2022-03-01T00:00:00"/>
    <x v="1"/>
    <s v="Bangladesh"/>
    <s v="Loan"/>
    <s v="Water and other urban infrastructure and services"/>
    <m/>
    <m/>
    <m/>
    <s v="Dual-use"/>
    <n v="9.09"/>
    <m/>
    <n v="9.09"/>
    <m/>
    <m/>
    <s v="https://www.adb.org/projects/42173-016/main"/>
    <s v="Climate Change Financing at ADB - 2022"/>
  </r>
  <r>
    <x v="0"/>
    <s v="Sovereign"/>
    <s v="Dhaka Environmentally Sustainable Water Supply Project – Additional Financing"/>
    <s v="42173-016"/>
    <d v="2022-03-01T00:00:00"/>
    <x v="1"/>
    <s v="Bangladesh"/>
    <s v="Grant"/>
    <s v="Water and other urban infrastructure and services"/>
    <m/>
    <m/>
    <m/>
    <s v="Dual-use"/>
    <n v="0"/>
    <m/>
    <m/>
    <m/>
    <m/>
    <s v="https://www.adb.org/projects/42173-016/main"/>
    <s v="Climate Change Financing at ADB - 2022"/>
  </r>
  <r>
    <x v="0"/>
    <s v="Sovereign"/>
    <s v="Dhaka Environmentally Sustainable Water Supply Project – Additional Financing"/>
    <s v="42173-016"/>
    <d v="2022-03-01T00:00:00"/>
    <x v="1"/>
    <s v="Bangladesh"/>
    <s v="Loan"/>
    <s v="Water and other urban infrastructure and services"/>
    <m/>
    <m/>
    <m/>
    <s v="Dual-use"/>
    <n v="45.52"/>
    <n v="35.89"/>
    <n v="9.6300000000000008"/>
    <m/>
    <m/>
    <s v="https://www.adb.org/projects/42173-016/main"/>
    <s v="Climate Change Financing at ADB - 2022"/>
  </r>
  <r>
    <x v="0"/>
    <s v="Sovereign"/>
    <s v="Flood and Riverbank Erosion Risk Management Investment Program - Tranche 2"/>
    <s v="44167-015"/>
    <d v="2022-03-01T00:00:00"/>
    <x v="1"/>
    <s v="Bangladesh"/>
    <s v="Loan"/>
    <s v="Agriculture, natural resources and rural development"/>
    <n v="212.8"/>
    <m/>
    <m/>
    <s v="Adaptation"/>
    <n v="47.402000000000001"/>
    <m/>
    <n v="47.402000000000001"/>
    <m/>
    <m/>
    <s v="https://www.adb.org/projects/44167-015/main"/>
    <s v="Climate Change Financing at ADB - 2022"/>
  </r>
  <r>
    <x v="0"/>
    <s v="Sovereign"/>
    <s v="Flood and Riverbank Erosion Risk Management Investment Program - Tranche 2"/>
    <s v="44167-015"/>
    <d v="2022-03-01T00:00:00"/>
    <x v="1"/>
    <s v="Bangladesh"/>
    <s v="Grant"/>
    <s v="Agriculture, natural resources and rural development"/>
    <m/>
    <m/>
    <m/>
    <s v="Adaptation"/>
    <n v="0"/>
    <m/>
    <m/>
    <m/>
    <m/>
    <s v="https://www.adb.org/projects/44167-015/main"/>
    <s v="Climate Change Financing at ADB - 2022"/>
  </r>
  <r>
    <x v="0"/>
    <s v="Nonsovereign"/>
    <s v="Investment in New Forests Tropical Asia Forest Fund 2 L.P."/>
    <s v="55282-001"/>
    <d v="2022-03-01T00:00:00"/>
    <x v="1"/>
    <s v="Cambodia; Indonesia; Lao People's Democratic Republic; Malaysia; Regional; Solomon Islands; Thailand; Viet Nam"/>
    <s v="Equity investment"/>
    <s v="Finance"/>
    <n v="300"/>
    <m/>
    <m/>
    <s v="Dual-use"/>
    <n v="5"/>
    <n v="4"/>
    <n v="1"/>
    <m/>
    <m/>
    <s v="https://www.adb.org/projects/55282-001/main"/>
    <s v="Climate Change Financing at ADB - 2022"/>
  </r>
  <r>
    <x v="0"/>
    <s v="Nonsovereign"/>
    <s v="Investment in New Forests Tropical Asia Forest Fund 2 L.P."/>
    <s v="55282-001"/>
    <d v="2022-03-01T00:00:00"/>
    <x v="1"/>
    <s v="Cambodia; Indonesia; Lao People's Democratic Republic; Malaysia; Regional; Solomon Islands; Thailand; Viet Nam"/>
    <s v="Equity investment"/>
    <s v="Finance"/>
    <m/>
    <m/>
    <m/>
    <s v="Dual-use"/>
    <n v="10"/>
    <n v="8"/>
    <n v="2"/>
    <m/>
    <m/>
    <s v="https://www.adb.org/projects/55282-001/main"/>
    <s v="Climate Change Financing at ADB - 2022"/>
  </r>
  <r>
    <x v="0"/>
    <s v="Sovereign"/>
    <s v="REG: South–south Knowledge Sharing on Air Quality and Carbon Neutrality Support"/>
    <s v="CCFCDC00081"/>
    <d v="2022-03-07T00:00:00"/>
    <x v="1"/>
    <s v="Regional"/>
    <s v="Other"/>
    <s v="Energy"/>
    <n v="0.15"/>
    <m/>
    <m/>
    <s v="Mitigation"/>
    <n v="0.15"/>
    <n v="0.15"/>
    <m/>
    <m/>
    <m/>
    <m/>
    <s v="Climate Change Financing at ADB - 2022"/>
  </r>
  <r>
    <x v="0"/>
    <s v="Sovereign"/>
    <s v="Sustainable Development Goals Indonesia One - Green Finance Facility (Phase 1)"/>
    <s v="54152-001"/>
    <d v="2022-03-09T00:00:00"/>
    <x v="1"/>
    <s v="Indonesia"/>
    <s v="Loan"/>
    <s v="Finance"/>
    <n v="424.70499999999998"/>
    <m/>
    <m/>
    <s v="Dual-use"/>
    <n v="137.18"/>
    <n v="134.1"/>
    <n v="3.08"/>
    <m/>
    <m/>
    <s v="https://www.adb.org/projects/54152-001/main"/>
    <s v="Climate Change Financing at ADB - 2022"/>
  </r>
  <r>
    <x v="0"/>
    <s v="Nonsovereign"/>
    <s v="Administration of Equity Investment for Financial Wellness Holdings Pte. Ltd."/>
    <s v="55159-001"/>
    <d v="2022-03-11T00:00:00"/>
    <x v="1"/>
    <s v="Indonesia"/>
    <s v="Equity investment"/>
    <s v="Finance"/>
    <n v="3"/>
    <m/>
    <m/>
    <s v="Adaptation"/>
    <n v="5.1999999999999998E-2"/>
    <m/>
    <n v="5.1999999999999998E-2"/>
    <m/>
    <m/>
    <s v="https://www.adb.org/projects/55159-001/main"/>
    <s v="Climate Change Financing at ADB - 2022"/>
  </r>
  <r>
    <x v="0"/>
    <s v="Sovereign"/>
    <s v="Southeast Asia Facility for Resilient Cities"/>
    <s v="53190-001"/>
    <d v="2022-03-18T00:00:00"/>
    <x v="1"/>
    <s v="Regional (Southeast Asia)"/>
    <s v="Technical assistance"/>
    <s v="Water and other urban infrastructure and services"/>
    <n v="3.2"/>
    <m/>
    <m/>
    <s v="Dual-use"/>
    <n v="8.7999999999999995E-2"/>
    <n v="4.3999999999999997E-2"/>
    <n v="4.3999999999999997E-2"/>
    <m/>
    <m/>
    <s v="https://www.adb.org/projects/53190-001/main"/>
    <s v="Climate Change Financing at ADB - 2022"/>
  </r>
  <r>
    <x v="0"/>
    <s v="Nonsovereign"/>
    <s v="Developing Private Sector Sustainable Transportation Opportunities in Southeast Asia"/>
    <s v="53246-001"/>
    <d v="2022-03-21T00:00:00"/>
    <x v="1"/>
    <s v="Indonesia; Philippines; Thailand; Viet Nam; Regional"/>
    <s v="Technical assistance"/>
    <s v="Transport"/>
    <n v="0.35"/>
    <m/>
    <m/>
    <s v="Mitigation"/>
    <n v="3.5000000000000003E-2"/>
    <n v="3.5000000000000003E-2"/>
    <m/>
    <m/>
    <m/>
    <s v="https://www.adb.org/projects/53246-001/main"/>
    <s v="Climate Change Financing at ADB - 2022"/>
  </r>
  <r>
    <x v="0"/>
    <s v="Sovereign"/>
    <s v="REG: Scaling up climate adaptation through education"/>
    <s v="CCFADC00053"/>
    <d v="2022-03-21T00:00:00"/>
    <x v="1"/>
    <s v="Regional"/>
    <s v="Other"/>
    <s v="Education"/>
    <n v="0.22500000000000001"/>
    <m/>
    <m/>
    <s v="Adaptation"/>
    <n v="0.22500000000000001"/>
    <m/>
    <n v="0.22500000000000001"/>
    <m/>
    <m/>
    <m/>
    <s v="Climate Change Financing at ADB - 2022"/>
  </r>
  <r>
    <x v="0"/>
    <s v="Sovereign"/>
    <s v="Climate Resilient Rice Commercialization Sector Development Program (Additional Financing)"/>
    <s v="44321-014"/>
    <d v="2022-03-24T00:00:00"/>
    <x v="1"/>
    <s v="Cambodia"/>
    <s v="Grant"/>
    <s v="Agriculture, natural resources and rural development"/>
    <n v="3.92"/>
    <m/>
    <m/>
    <s v="Adaptation"/>
    <n v="0.4"/>
    <m/>
    <n v="0.4"/>
    <m/>
    <m/>
    <s v="https://www.adb.org/projects/44321-014/main"/>
    <s v="Climate Change Financing at ADB - 2022"/>
  </r>
  <r>
    <x v="0"/>
    <s v="Sovereign"/>
    <s v="National Road Development Project"/>
    <s v="53312-001"/>
    <d v="2022-03-25T00:00:00"/>
    <x v="1"/>
    <s v="Uzbekistan"/>
    <s v="Loan"/>
    <s v="Transport"/>
    <n v="337.08"/>
    <m/>
    <m/>
    <s v="Dual-use"/>
    <n v="17.760000000000002"/>
    <n v="0.76800000000000002"/>
    <n v="16.992000000000001"/>
    <m/>
    <m/>
    <s v="https://www.adb.org/projects/53312-001/main"/>
    <s v="Climate Change Financing at ADB - 2022"/>
  </r>
  <r>
    <x v="0"/>
    <s v="Sovereign"/>
    <s v="Shandong Green Development Fund Project (Additional Financing)"/>
    <s v="51194-004"/>
    <d v="2022-03-30T00:00:00"/>
    <x v="1"/>
    <s v="People's Republic of China"/>
    <s v="Loan"/>
    <s v="Finance"/>
    <n v="100"/>
    <m/>
    <m/>
    <s v="Dual-use"/>
    <n v="100"/>
    <n v="75"/>
    <n v="25"/>
    <m/>
    <m/>
    <s v="https://www.adb.org/projects/51194-004/main"/>
    <s v="Climate Change Financing at ADB - 2022"/>
  </r>
  <r>
    <x v="0"/>
    <s v="Nonsovereign"/>
    <s v="Louis Dreyfus COVID-19 Climate-Resilient Smallholder Farmer Recovery Project"/>
    <s v="53298-001"/>
    <d v="2022-04-06T00:00:00"/>
    <x v="1"/>
    <s v="India; Indonesia; Pakistan; Regional; Thailand; Viet Nam"/>
    <s v="Loan"/>
    <s v="Agriculture, natural resources and rural development"/>
    <n v="296.5"/>
    <m/>
    <m/>
    <s v="Adaptation"/>
    <n v="36.090000000000003"/>
    <m/>
    <n v="36.090000000000003"/>
    <m/>
    <m/>
    <s v="https://www.adb.org/projects/53298-001/main"/>
    <s v="Climate Change Financing at ADB - 2022"/>
  </r>
  <r>
    <x v="0"/>
    <s v="Sovereign"/>
    <s v="Public-Private Partnerships, Private Sector Development, and State-Owned Enterprise Reform"/>
    <s v="54445-001"/>
    <d v="2022-04-06T00:00:00"/>
    <x v="1"/>
    <s v="Viet Nam"/>
    <s v="Technical assistance"/>
    <s v="Industry and trade"/>
    <n v="6.6"/>
    <m/>
    <m/>
    <s v="Dual-use"/>
    <n v="0.67800000000000005"/>
    <n v="0.215"/>
    <n v="0.46300000000000002"/>
    <m/>
    <m/>
    <s v="https://www.adb.org/projects/54445-001/main"/>
    <s v="Climate Change Financing at ADB - 2022"/>
  </r>
  <r>
    <x v="0"/>
    <s v="Sovereign"/>
    <s v="Public-Private Partnerships, Private Sector Development, and State-Owned Enterprise Reform"/>
    <s v="54445-001"/>
    <d v="2022-04-06T00:00:00"/>
    <x v="1"/>
    <s v="Viet Nam"/>
    <s v="Technical assistance"/>
    <s v="Public sector management"/>
    <m/>
    <m/>
    <m/>
    <s v="Dual-use"/>
    <n v="0.13"/>
    <n v="0.13"/>
    <m/>
    <m/>
    <m/>
    <s v="https://www.adb.org/projects/54445-001/main"/>
    <s v="Climate Change Financing at ADB - 2022"/>
  </r>
  <r>
    <x v="0"/>
    <s v="Sovereign"/>
    <s v="Supporting Adaptation Decision Making for Climate Resilient Investments"/>
    <s v="50121-001"/>
    <d v="2022-04-07T00:00:00"/>
    <x v="1"/>
    <s v="Regional"/>
    <s v="Technical assistance"/>
    <s v="Water and other urban infrastructure and services"/>
    <n v="0.45"/>
    <m/>
    <m/>
    <s v="Adaptation"/>
    <n v="0.1"/>
    <m/>
    <n v="0.1"/>
    <m/>
    <m/>
    <s v="https://www.adb.org/projects/50121-001/main"/>
    <s v="Climate Change Financing at ADB - 2022"/>
  </r>
  <r>
    <x v="0"/>
    <s v="Sovereign"/>
    <s v="Supporting Adaptation Decision Making for Climate Resilient Investments"/>
    <s v="50121-001"/>
    <d v="2022-04-07T00:00:00"/>
    <x v="1"/>
    <s v="Regional"/>
    <s v="Technical assistance"/>
    <s v="Agriculture, natural resources and rural development"/>
    <m/>
    <m/>
    <m/>
    <s v="Adaptation"/>
    <n v="0.1"/>
    <m/>
    <n v="0.1"/>
    <m/>
    <m/>
    <s v="https://www.adb.org/projects/50121-001/main"/>
    <s v="Climate Change Financing at ADB - 2022"/>
  </r>
  <r>
    <x v="0"/>
    <s v="Sovereign"/>
    <s v="Supporting Adaptation Decision Making for Climate Resilient Investments"/>
    <s v="50121-001"/>
    <d v="2022-04-07T00:00:00"/>
    <x v="1"/>
    <s v="Regional"/>
    <s v="Technical assistance"/>
    <s v="Education"/>
    <m/>
    <m/>
    <m/>
    <s v="Adaptation"/>
    <n v="0.1"/>
    <m/>
    <n v="0.1"/>
    <m/>
    <m/>
    <s v="https://www.adb.org/projects/50121-001/main"/>
    <s v="Climate Change Financing at ADB - 2022"/>
  </r>
  <r>
    <x v="0"/>
    <s v="Sovereign"/>
    <s v="Supporting Adaptation Decision Making for Climate Resilient Investments"/>
    <s v="50121-001"/>
    <d v="2022-04-07T00:00:00"/>
    <x v="1"/>
    <s v="Regional"/>
    <s v="Technical assistance"/>
    <s v="Health"/>
    <m/>
    <m/>
    <m/>
    <s v="Adaptation"/>
    <n v="0.1"/>
    <m/>
    <n v="0.1"/>
    <m/>
    <m/>
    <s v="https://www.adb.org/projects/50121-001/main"/>
    <s v="Climate Change Financing at ADB - 2022"/>
  </r>
  <r>
    <x v="0"/>
    <s v="Sovereign"/>
    <s v="Supporting Adaptation Decision Making for Climate Resilient Investments"/>
    <s v="50121-001"/>
    <d v="2022-04-07T00:00:00"/>
    <x v="1"/>
    <s v="Regional"/>
    <s v="Technical assistance"/>
    <s v="Transport"/>
    <m/>
    <m/>
    <m/>
    <s v="Adaptation"/>
    <n v="0.05"/>
    <m/>
    <n v="0.05"/>
    <m/>
    <m/>
    <s v="https://www.adb.org/projects/50121-001/main"/>
    <s v="Climate Change Financing at ADB - 2022"/>
  </r>
  <r>
    <x v="0"/>
    <s v="Sovereign"/>
    <s v="Greater Port Vila Urban Resilience Project - Additional Financing"/>
    <s v="52031-002"/>
    <d v="2022-04-08T00:00:00"/>
    <x v="1"/>
    <s v="Vanuatu"/>
    <s v="Grant"/>
    <s v="Water and other urban infrastructure and services"/>
    <n v="4.3935779999999998"/>
    <m/>
    <m/>
    <s v="Adaptation"/>
    <n v="2.2935780000000001"/>
    <m/>
    <n v="2.2935780000000001"/>
    <m/>
    <m/>
    <s v="https://www.adb.org/projects/52031-002/main"/>
    <s v="Climate Change Financing at ADB - 2022"/>
  </r>
  <r>
    <x v="0"/>
    <s v="Sovereign"/>
    <s v="Greater Port Vila Urban Resilience Project - Additional Financing"/>
    <s v="52031-002"/>
    <d v="2022-04-08T00:00:00"/>
    <x v="1"/>
    <s v="Vanuatu"/>
    <s v="Grant"/>
    <s v="Water and other urban infrastructure and services"/>
    <m/>
    <m/>
    <m/>
    <s v="Adaptation"/>
    <n v="0.7"/>
    <m/>
    <n v="0.7"/>
    <m/>
    <m/>
    <s v="https://www.adb.org/projects/52031-002/main"/>
    <s v="Climate Change Financing at ADB - 2022"/>
  </r>
  <r>
    <x v="0"/>
    <s v="Sovereign"/>
    <s v="Preparing the Disaster Resilient Clean Energy Financing (Attached TA to Disaster Resilient Clean Energy Financing)"/>
    <s v="54011-001"/>
    <d v="2022-04-09T00:00:00"/>
    <x v="1"/>
    <s v="Palau"/>
    <s v="Technical assistance"/>
    <s v="Energy"/>
    <m/>
    <m/>
    <m/>
    <s v="Mitigation"/>
    <n v="1.5"/>
    <n v="1.5"/>
    <m/>
    <m/>
    <m/>
    <s v="https://www.adb.org/projects/54011-001/main"/>
    <s v="Climate Change Financing at ADB - 2022"/>
  </r>
  <r>
    <x v="0"/>
    <s v="Sovereign"/>
    <s v="Preparing the Climate Adaptive Water Resources Management in the Aral Sea Basin Project"/>
    <s v="53120-002"/>
    <d v="2022-04-22T00:00:00"/>
    <x v="1"/>
    <s v="Uzbekistan"/>
    <s v="Technical assistance"/>
    <s v="Agriculture, natural resources and rural development"/>
    <n v="0.3"/>
    <m/>
    <m/>
    <s v="Adaptation"/>
    <n v="0.3"/>
    <m/>
    <n v="0.3"/>
    <m/>
    <m/>
    <s v="https://www.adb.org/projects/53120-002/main"/>
    <s v="Climate Change Financing at ADB - 2022"/>
  </r>
  <r>
    <x v="0"/>
    <s v="Nonsovereign"/>
    <s v="E Smart Bangkok Mass Rapid Transit Electric Ferries Project"/>
    <s v="53437-001"/>
    <d v="2022-04-27T00:00:00"/>
    <x v="1"/>
    <s v="Thailand"/>
    <s v="Loan"/>
    <s v="Transport"/>
    <n v="32.700000000000003"/>
    <m/>
    <m/>
    <s v="Mitigation"/>
    <n v="4.7104542644320002"/>
    <n v="4.7104542644320002"/>
    <m/>
    <m/>
    <m/>
    <s v="https://www.adb.org/projects/53437-001/main"/>
    <s v="Climate Change Financing at ADB - 2022"/>
  </r>
  <r>
    <x v="0"/>
    <s v="Nonsovereign"/>
    <s v="E Smart Bangkok Mass Rapid Transit Electric Ferries Project"/>
    <s v="53437-001"/>
    <d v="2022-04-27T00:00:00"/>
    <x v="1"/>
    <s v="Thailand"/>
    <s v="Loan"/>
    <s v="Transport"/>
    <m/>
    <m/>
    <m/>
    <s v="Mitigation"/>
    <n v="3.6"/>
    <n v="3.6"/>
    <m/>
    <m/>
    <m/>
    <s v="https://www.adb.org/projects/53437-001/main"/>
    <s v="Climate Change Financing at ADB - 2022"/>
  </r>
  <r>
    <x v="0"/>
    <s v="Sovereign"/>
    <s v="Sustainable and Climate-Resilient Connectivity Project - Additional Financing"/>
    <s v="48480-004"/>
    <d v="2022-05-10T00:00:00"/>
    <x v="1"/>
    <s v="Nauru"/>
    <s v="Grant"/>
    <s v="Transport"/>
    <n v="15.2"/>
    <m/>
    <m/>
    <s v="Dual-use"/>
    <n v="15"/>
    <n v="2.5499999999999998"/>
    <n v="12.45"/>
    <m/>
    <m/>
    <s v="https://www.adb.org/projects/48480-004/main"/>
    <s v="Climate Change Financing at ADB - 2022"/>
  </r>
  <r>
    <x v="0"/>
    <s v="Nonsovereign"/>
    <s v="Administration of Equity Investment in E Green Global Co. Ltd."/>
    <s v="55272-001"/>
    <d v="2022-05-23T00:00:00"/>
    <x v="1"/>
    <s v="People's Republic of China; Regional"/>
    <s v="Equity investment"/>
    <s v="Agriculture, natural resources and rural development"/>
    <n v="4"/>
    <m/>
    <m/>
    <s v="Mitigation"/>
    <n v="1.3112497255590754"/>
    <n v="1.3112497255590754"/>
    <m/>
    <m/>
    <m/>
    <s v="https://www.adb.org/projects/55272-001/main"/>
    <s v="Climate Change Financing at ADB - 2022"/>
  </r>
  <r>
    <x v="0"/>
    <s v="Sovereign"/>
    <s v="Support to Capital Market-Generated Infrastructure Financing Program - Subprogram 2"/>
    <s v="53047-003"/>
    <d v="2022-06-01T00:00:00"/>
    <x v="1"/>
    <s v="Philippines"/>
    <s v="Loan"/>
    <s v="Finance"/>
    <n v="400"/>
    <m/>
    <m/>
    <s v="Dual-use"/>
    <n v="62.22"/>
    <n v="21.11"/>
    <n v="41.11"/>
    <m/>
    <m/>
    <s v="https://www.adb.org/projects/53047-003/main"/>
    <s v="Climate Change Financing at ADB - 2022"/>
  </r>
  <r>
    <x v="0"/>
    <s v="Sovereign"/>
    <s v="Climate Change Action Program, Subprogram 1"/>
    <s v="55268-001"/>
    <d v="2022-06-01T00:00:00"/>
    <x v="1"/>
    <s v="Philippines"/>
    <s v="Loan"/>
    <s v="Energy"/>
    <n v="421.67499800000002"/>
    <m/>
    <m/>
    <s v="Dual-use"/>
    <n v="71.428498000000005"/>
    <n v="71.428498000000005"/>
    <m/>
    <m/>
    <m/>
    <s v="https://www.adb.org/projects/55268-001/main"/>
    <s v="Climate Change Financing at ADB - 2022"/>
  </r>
  <r>
    <x v="0"/>
    <s v="Sovereign"/>
    <s v="Climate Change Action Program, Subprogram 1"/>
    <s v="55268-001"/>
    <d v="2022-06-01T00:00:00"/>
    <x v="1"/>
    <s v="Philippines"/>
    <s v="Loan"/>
    <s v="Agriculture, natural resources and rural development"/>
    <m/>
    <m/>
    <m/>
    <s v="Dual-use"/>
    <n v="89.285751000000005"/>
    <m/>
    <n v="89.285751000000005"/>
    <m/>
    <m/>
    <s v="https://www.adb.org/projects/55268-001/main"/>
    <s v="Climate Change Financing at ADB - 2022"/>
  </r>
  <r>
    <x v="0"/>
    <s v="Sovereign"/>
    <s v="Climate Change Action Program, Subprogram 1"/>
    <s v="55268-001"/>
    <d v="2022-06-01T00:00:00"/>
    <x v="1"/>
    <s v="Philippines"/>
    <s v="Loan"/>
    <s v="Finance"/>
    <m/>
    <m/>
    <m/>
    <s v="Dual-use"/>
    <n v="89.285751000000005"/>
    <n v="44.642875500000002"/>
    <n v="44.642875500000002"/>
    <m/>
    <m/>
    <s v="https://www.adb.org/projects/55268-001/main"/>
    <s v="Climate Change Financing at ADB - 2022"/>
  </r>
  <r>
    <x v="0"/>
    <s v="Sovereign"/>
    <s v="Developing the Central Asia Regional Economic Cooperation Water Pillar"/>
    <s v="54103-001"/>
    <d v="2022-06-03T00:00:00"/>
    <x v="1"/>
    <s v="Turkmenistan; Regional; Kazakhstan; Kyrgyz Republic; Tajikistan; Uzbekistan"/>
    <s v="Technical assistance"/>
    <s v="Agriculture, natural resources and rural development"/>
    <m/>
    <m/>
    <m/>
    <s v="Adaptation"/>
    <n v="0.315"/>
    <m/>
    <n v="0.315"/>
    <m/>
    <m/>
    <s v="https://www.adb.org/projects/54103-001/main"/>
    <s v="Climate Change Financing at ADB - 2022"/>
  </r>
  <r>
    <x v="0"/>
    <s v="Sovereign"/>
    <s v="Developing Insurance Markets for Sustainable and Resilient Societies in Asia and the Pacific"/>
    <s v="53134-001"/>
    <d v="2022-06-06T00:00:00"/>
    <x v="1"/>
    <s v="Bangladesh; Fiji; Pakistan; Philippines; Regional"/>
    <s v="Technical assistance"/>
    <s v="Finance"/>
    <n v="0.95"/>
    <m/>
    <m/>
    <s v="Adaptation"/>
    <n v="0.95"/>
    <m/>
    <n v="0.95"/>
    <m/>
    <m/>
    <s v="https://www.adb.org/projects/53134-001/main"/>
    <s v="Climate Change Financing at ADB - 2022"/>
  </r>
  <r>
    <x v="0"/>
    <s v="Sovereign"/>
    <s v="REG: Scoping for climate adaptation and resilience in Asian Development Fund 14"/>
    <s v="CCFADC00054"/>
    <d v="2022-06-06T00:00:00"/>
    <x v="1"/>
    <s v="Regional"/>
    <s v="Other"/>
    <s v="Multisector"/>
    <n v="0.15"/>
    <m/>
    <m/>
    <s v="Adaptation"/>
    <n v="0.15"/>
    <m/>
    <n v="0.15"/>
    <m/>
    <m/>
    <m/>
    <s v="Climate Change Financing at ADB - 2022"/>
  </r>
  <r>
    <x v="0"/>
    <s v="Sovereign"/>
    <s v="Public-Private Partnerships, Private Sector Development, and State-Owned Enterprise Reform"/>
    <s v="54445-001"/>
    <d v="2022-06-08T00:00:00"/>
    <x v="1"/>
    <s v="Viet Nam"/>
    <s v="Technical assistance"/>
    <m/>
    <m/>
    <m/>
    <m/>
    <s v="Dual-use"/>
    <n v="0"/>
    <m/>
    <m/>
    <m/>
    <m/>
    <s v="https://www.adb.org/projects/54445-001/main"/>
    <s v="Climate Change Financing at ADB - 2022"/>
  </r>
  <r>
    <x v="0"/>
    <s v="Sovereign"/>
    <s v="Master Plan for National Highways Connectivity"/>
    <s v="56001-001"/>
    <d v="2022-06-11T00:00:00"/>
    <x v="1"/>
    <s v="Bhutan"/>
    <s v="Technical assistance"/>
    <s v="Transport"/>
    <n v="2"/>
    <m/>
    <m/>
    <s v="Adaptation"/>
    <n v="0.02"/>
    <m/>
    <n v="0.02"/>
    <m/>
    <m/>
    <s v="https://www.adb.org/projects/56001-001/main"/>
    <s v="Climate Change Financing at ADB - 2022"/>
  </r>
  <r>
    <x v="0"/>
    <s v="Sovereign"/>
    <s v="Strengthening Social Resilience Program (Subprogram 2)"/>
    <s v="55041-003"/>
    <d v="2022-06-14T00:00:00"/>
    <x v="1"/>
    <s v="Bangladesh"/>
    <s v="Loan"/>
    <s v="Public sector management"/>
    <n v="500"/>
    <m/>
    <m/>
    <s v="Adaptation"/>
    <n v="7.6"/>
    <m/>
    <n v="7.6"/>
    <m/>
    <m/>
    <s v="https://www.adb.org/projects/55041-003/main"/>
    <s v="Climate Change Financing at ADB - 2022"/>
  </r>
  <r>
    <x v="0"/>
    <s v="Sovereign"/>
    <s v="Strengthening Social Resilience Program (Subprogram 2)"/>
    <s v="55041-003"/>
    <d v="2022-06-14T00:00:00"/>
    <x v="1"/>
    <s v="Bangladesh"/>
    <s v="Loan"/>
    <s v="Finance"/>
    <m/>
    <m/>
    <m/>
    <s v="Adaptation"/>
    <n v="2"/>
    <m/>
    <n v="2"/>
    <m/>
    <m/>
    <s v="https://www.adb.org/projects/55041-003/main"/>
    <s v="Climate Change Financing at ADB - 2022"/>
  </r>
  <r>
    <x v="0"/>
    <s v="Sovereign"/>
    <s v="Scaling up “Type 2” adaptation and resilience projects in SAER’s operations"/>
    <s v="CCFADC00055"/>
    <d v="2022-06-14T00:00:00"/>
    <x v="1"/>
    <s v="Regional (South Asia)"/>
    <s v="Other"/>
    <s v="Multisector"/>
    <n v="0.19"/>
    <m/>
    <m/>
    <s v="Adaptation"/>
    <n v="0.19"/>
    <m/>
    <n v="0.19"/>
    <m/>
    <m/>
    <m/>
    <s v="Climate Change Financing at ADB - 2022"/>
  </r>
  <r>
    <x v="0"/>
    <s v="Sovereign"/>
    <s v="South Asia Subregional Economic Cooperation Integrated Trade Facilitation Sector Development Program"/>
    <s v="53260-001"/>
    <d v="2022-06-15T00:00:00"/>
    <x v="1"/>
    <s v="Bangladesh"/>
    <s v="Loan"/>
    <s v="Industry and trade"/>
    <n v="152.54"/>
    <m/>
    <m/>
    <s v="Dual-use"/>
    <n v="30"/>
    <n v="30"/>
    <m/>
    <m/>
    <m/>
    <s v="https://www.adb.org/projects/53260-001/main"/>
    <s v="Climate Change Financing at ADB - 2022"/>
  </r>
  <r>
    <x v="0"/>
    <s v="Sovereign"/>
    <s v="South Asia Subregional Economic Cooperation Integrated Trade Facilitation Sector Development Program"/>
    <s v="53260-001"/>
    <d v="2022-06-15T00:00:00"/>
    <x v="1"/>
    <s v="Bangladesh"/>
    <s v="Loan"/>
    <s v="Industry and trade"/>
    <m/>
    <m/>
    <m/>
    <s v="Dual-use"/>
    <n v="5.26"/>
    <n v="1.21"/>
    <n v="4.05"/>
    <m/>
    <m/>
    <s v="https://www.adb.org/projects/53260-001/main"/>
    <s v="Climate Change Financing at ADB - 2022"/>
  </r>
  <r>
    <x v="0"/>
    <s v="Sovereign"/>
    <s v="South Commuter Railway Project - Tranche 1"/>
    <s v="52220-002"/>
    <d v="2022-06-16T00:00:00"/>
    <x v="1"/>
    <s v="Philippines"/>
    <s v="Loan"/>
    <s v="Transport"/>
    <n v="5519.2"/>
    <m/>
    <m/>
    <s v="Dual-use"/>
    <n v="1750"/>
    <n v="1696"/>
    <n v="54"/>
    <m/>
    <m/>
    <s v="https://www.adb.org/projects/52220-002/main"/>
    <s v="Climate Change Financing at ADB - 2022"/>
  </r>
  <r>
    <x v="0"/>
    <s v="Nonsovereign"/>
    <s v="Building Capacity for Climate Resilience and Soil Nutrition Management among Smallholder Farmers"/>
    <s v="56137-002"/>
    <d v="2022-06-17T00:00:00"/>
    <x v="1"/>
    <s v="India"/>
    <s v="Technical assistance"/>
    <s v="Agriculture, natural resources and rural development"/>
    <n v="0.22500000000000001"/>
    <m/>
    <m/>
    <s v="Adaptation"/>
    <n v="0.22500000000000001"/>
    <m/>
    <n v="0.22500000000000001"/>
    <m/>
    <m/>
    <s v="https://www.adb.org/projects/56137-002/main"/>
    <s v="Climate Change Financing at ADB - 2022"/>
  </r>
  <r>
    <x v="0"/>
    <s v="Nonsovereign"/>
    <s v="Bank of Qingdao Blue Finance Project"/>
    <s v="55246-001"/>
    <d v="2022-06-23T00:00:00"/>
    <x v="1"/>
    <s v="People's Republic of China"/>
    <s v="Loan"/>
    <s v="Finance"/>
    <n v="70"/>
    <m/>
    <m/>
    <s v="Dual-use"/>
    <n v="29.68"/>
    <n v="28"/>
    <n v="1.68"/>
    <m/>
    <m/>
    <s v="https://www.adb.org/projects/55246-001/main"/>
    <s v="Climate Change Financing at ADB - 2022"/>
  </r>
  <r>
    <x v="0"/>
    <s v="Sovereign"/>
    <s v="Sustainable and Resilient Recovery Program"/>
    <s v="55116-001"/>
    <d v="2022-06-24T00:00:00"/>
    <x v="1"/>
    <s v="Fiji"/>
    <s v="Loan"/>
    <s v="Public sector management"/>
    <n v="338.3"/>
    <m/>
    <m/>
    <s v="Dual-use"/>
    <n v="32"/>
    <n v="10"/>
    <n v="22"/>
    <m/>
    <m/>
    <s v="https://www.adb.org/projects/55116-001/main"/>
    <s v="Climate Change Financing at ADB - 2022"/>
  </r>
  <r>
    <x v="0"/>
    <s v="Sovereign"/>
    <s v="Sustainable and Resilient Recovery Program"/>
    <s v="55116-001"/>
    <d v="2022-06-24T00:00:00"/>
    <x v="1"/>
    <s v="Fiji"/>
    <s v="Loan"/>
    <s v="Public sector management"/>
    <m/>
    <m/>
    <m/>
    <s v="Dual-use"/>
    <n v="0"/>
    <m/>
    <m/>
    <m/>
    <m/>
    <s v="https://www.adb.org/projects/55116-001/main"/>
    <s v="Climate Change Financing at ADB - 2022"/>
  </r>
  <r>
    <x v="0"/>
    <s v="Nonsovereign"/>
    <s v="De Heus Sustainable and Inclusive Feed Supply Chain Project"/>
    <s v="55292-001"/>
    <d v="2022-06-24T00:00:00"/>
    <x v="1"/>
    <s v="Cambodia"/>
    <s v="Loan"/>
    <s v="Agriculture, natural resources and rural development"/>
    <n v="23.7"/>
    <m/>
    <m/>
    <s v="Adaptation"/>
    <n v="3.35"/>
    <m/>
    <n v="3.35"/>
    <m/>
    <m/>
    <s v="https://www.adb.org/projects/55292-001/main"/>
    <s v="Climate Change Financing at ADB - 2022"/>
  </r>
  <r>
    <x v="0"/>
    <s v="Nonsovereign"/>
    <s v="De Heus Sustainable and Inclusive Feed Supply Chain Project"/>
    <s v="55292-001"/>
    <d v="2022-06-24T00:00:00"/>
    <x v="1"/>
    <s v="Cambodia"/>
    <s v="Loan guarantee"/>
    <m/>
    <m/>
    <m/>
    <m/>
    <s v="Adaptation"/>
    <n v="0"/>
    <m/>
    <m/>
    <m/>
    <m/>
    <s v="https://www.adb.org/projects/55292-001/main"/>
    <s v="Climate Change Financing at ADB - 2022"/>
  </r>
  <r>
    <x v="0"/>
    <s v="Sovereign"/>
    <s v="Emergency Assistance Project – Additional Financing"/>
    <s v="52174-002"/>
    <d v="2022-06-29T00:00:00"/>
    <x v="1"/>
    <s v="Bangladesh"/>
    <s v="Loan"/>
    <s v="Transport"/>
    <n v="83.89"/>
    <m/>
    <m/>
    <s v="Dual-use"/>
    <n v="2.2999999999999998"/>
    <m/>
    <n v="2.2999999999999998"/>
    <m/>
    <m/>
    <s v="https://www.adb.org/projects/52174-002/main"/>
    <s v="Climate Change Financing at ADB - 2022"/>
  </r>
  <r>
    <x v="0"/>
    <s v="Sovereign"/>
    <s v="Emergency Assistance Project – Additional Financing"/>
    <s v="52174-002"/>
    <d v="2022-06-29T00:00:00"/>
    <x v="1"/>
    <s v="Bangladesh"/>
    <s v="Grant"/>
    <s v="Water and other urban infrastructure and services"/>
    <m/>
    <m/>
    <m/>
    <s v="Dual-use"/>
    <n v="15.12"/>
    <n v="4.5999999999999996"/>
    <n v="10.52"/>
    <m/>
    <m/>
    <s v="https://www.adb.org/projects/52174-002/main"/>
    <s v="Climate Change Financing at ADB - 2022"/>
  </r>
  <r>
    <x v="0"/>
    <s v="Nonsovereign"/>
    <s v="Administration of Equity Investment for Skycatch, Inc."/>
    <s v="55093-001"/>
    <d v="2022-07-12T00:00:00"/>
    <x v="1"/>
    <s v="Regional"/>
    <s v="Equity investment"/>
    <s v="Industry and trade"/>
    <n v="4"/>
    <m/>
    <m/>
    <s v="Mitigation"/>
    <n v="0.5"/>
    <n v="0.5"/>
    <m/>
    <m/>
    <m/>
    <s v="https://www.adb.org/projects/55093-001/main"/>
    <s v="Climate Change Financing at ADB - 2022"/>
  </r>
  <r>
    <x v="0"/>
    <s v="Nonsovereign"/>
    <s v="Accelerating Climate Finance Investments through the Financial Sector in Bangladesh and Nepal"/>
    <s v="56009-001"/>
    <d v="2022-07-20T00:00:00"/>
    <x v="1"/>
    <s v="Bangladesh; Nepal; Regional (South Asia)"/>
    <s v="Technical assistance"/>
    <s v="Finance"/>
    <n v="0.6"/>
    <m/>
    <m/>
    <s v="Mitigation"/>
    <n v="0.6"/>
    <n v="0.6"/>
    <m/>
    <m/>
    <m/>
    <s v="https://www.adb.org/projects/56009-001/main"/>
    <s v="Climate Change Financing at ADB - 2022"/>
  </r>
  <r>
    <x v="0"/>
    <s v="Sovereign"/>
    <s v="PHI: Accelerating Climate-Resilient Agriculture in the Philippines"/>
    <s v="CCFADC00056"/>
    <d v="2022-07-20T00:00:00"/>
    <x v="1"/>
    <s v="Philippines"/>
    <s v="Other"/>
    <s v="Agriculture, natural resources and rural development"/>
    <n v="0.15"/>
    <m/>
    <m/>
    <s v="Adaptation"/>
    <n v="0.15"/>
    <m/>
    <n v="0.15"/>
    <m/>
    <m/>
    <m/>
    <s v="Climate Change Financing at ADB - 2022"/>
  </r>
  <r>
    <x v="0"/>
    <s v="Nonsovereign"/>
    <s v="Administration of Equity Investment in Fairbanc Pte. Ltd."/>
    <s v="55175-001"/>
    <d v="2022-07-25T00:00:00"/>
    <x v="1"/>
    <s v="Indonesia"/>
    <s v="Equity investment"/>
    <s v="Finance"/>
    <n v="2"/>
    <m/>
    <m/>
    <s v="Adaptation"/>
    <n v="0.1"/>
    <m/>
    <n v="0.1"/>
    <m/>
    <m/>
    <s v="https://www.adb.org/projects/55175-001/main"/>
    <s v="Climate Change Financing at ADB - 2022"/>
  </r>
  <r>
    <x v="0"/>
    <s v="Sovereign"/>
    <s v="Delivering a Climate Change Strategy for Central and West Asia"/>
    <s v="56025-001"/>
    <d v="2022-07-26T00:00:00"/>
    <x v="1"/>
    <s v="Armenia; Azerbaijan; Georgia; Kazakhstan; Kyrgyz Republic; Pakistan; Regional (Central and West Asia); Tajikistan; Turkmenistan; Uzbekistan"/>
    <s v="Technical assistance"/>
    <s v="Public sector management"/>
    <n v="3"/>
    <m/>
    <m/>
    <s v="Dual-use"/>
    <n v="0.375"/>
    <n v="0.1875"/>
    <n v="0.1875"/>
    <m/>
    <m/>
    <s v="https://www.adb.org/projects/56025-001/main"/>
    <s v="Climate Change Financing at ADB - 2022"/>
  </r>
  <r>
    <x v="0"/>
    <s v="Sovereign"/>
    <s v="Delivering a Climate Change Strategy for Central and West Asia"/>
    <s v="56025-001"/>
    <d v="2022-07-26T00:00:00"/>
    <x v="1"/>
    <s v="Armenia; Azerbaijan; Georgia; Kazakhstan; Kyrgyz Republic; Pakistan; Regional (Central and West Asia); Tajikistan; Turkmenistan; Uzbekistan"/>
    <s v="Technical assistance"/>
    <s v="Health"/>
    <m/>
    <m/>
    <m/>
    <s v="Dual-use"/>
    <n v="0.375"/>
    <n v="0.1875"/>
    <n v="0.1875"/>
    <m/>
    <m/>
    <s v="https://www.adb.org/projects/56025-001/main"/>
    <s v="Climate Change Financing at ADB - 2022"/>
  </r>
  <r>
    <x v="0"/>
    <s v="Sovereign"/>
    <s v="Delivering a Climate Change Strategy for Central and West Asia"/>
    <s v="56025-001"/>
    <d v="2022-07-26T00:00:00"/>
    <x v="1"/>
    <s v="Armenia; Azerbaijan; Georgia; Kazakhstan; Kyrgyz Republic; Pakistan; Regional (Central and West Asia); Tajikistan; Turkmenistan; Uzbekistan"/>
    <s v="Technical assistance"/>
    <s v="Water and other urban infrastructure and services"/>
    <m/>
    <m/>
    <m/>
    <s v="Dual-use"/>
    <n v="0.375"/>
    <n v="0.1875"/>
    <n v="0.1875"/>
    <m/>
    <m/>
    <s v="https://www.adb.org/projects/56025-001/main"/>
    <s v="Climate Change Financing at ADB - 2022"/>
  </r>
  <r>
    <x v="0"/>
    <s v="Sovereign"/>
    <s v="Delivering a Climate Change Strategy for Central and West Asia"/>
    <s v="56025-001"/>
    <d v="2022-07-26T00:00:00"/>
    <x v="1"/>
    <s v="Armenia; Azerbaijan; Georgia; Kazakhstan; Kyrgyz Republic; Pakistan; Regional (Central and West Asia); Tajikistan; Turkmenistan; Uzbekistan"/>
    <s v="Technical assistance"/>
    <s v="Education"/>
    <m/>
    <m/>
    <m/>
    <s v="Dual-use"/>
    <n v="0.375"/>
    <n v="0.1875"/>
    <n v="0.1875"/>
    <m/>
    <m/>
    <s v="https://www.adb.org/projects/56025-001/main"/>
    <s v="Climate Change Financing at ADB - 2022"/>
  </r>
  <r>
    <x v="0"/>
    <s v="Sovereign"/>
    <s v="Delivering a Climate Change Strategy for Central and West Asia"/>
    <s v="56025-001"/>
    <d v="2022-07-26T00:00:00"/>
    <x v="1"/>
    <s v="Armenia; Azerbaijan; Georgia; Kazakhstan; Kyrgyz Republic; Pakistan; Regional (Central and West Asia); Tajikistan; Turkmenistan; Uzbekistan"/>
    <s v="Technical assistance"/>
    <s v="Transport"/>
    <m/>
    <m/>
    <m/>
    <s v="Dual-use"/>
    <n v="0.375"/>
    <n v="0.1875"/>
    <n v="0.1875"/>
    <m/>
    <m/>
    <s v="https://www.adb.org/projects/56025-001/main"/>
    <s v="Climate Change Financing at ADB - 2022"/>
  </r>
  <r>
    <x v="0"/>
    <s v="Sovereign"/>
    <s v="Delivering a Climate Change Strategy for Central and West Asia"/>
    <s v="56025-001"/>
    <d v="2022-07-26T00:00:00"/>
    <x v="1"/>
    <s v="Armenia; Azerbaijan; Georgia; Kazakhstan; Kyrgyz Republic; Pakistan; Regional (Central and West Asia); Tajikistan; Turkmenistan; Uzbekistan"/>
    <s v="Technical assistance"/>
    <s v="Energy"/>
    <m/>
    <m/>
    <m/>
    <s v="Dual-use"/>
    <n v="0.375"/>
    <n v="0.1875"/>
    <n v="0.1875"/>
    <m/>
    <m/>
    <s v="https://www.adb.org/projects/56025-001/main"/>
    <s v="Climate Change Financing at ADB - 2022"/>
  </r>
  <r>
    <x v="0"/>
    <s v="Sovereign"/>
    <s v="Delivering a Climate Change Strategy for Central and West Asia"/>
    <s v="56025-001"/>
    <d v="2022-07-26T00:00:00"/>
    <x v="1"/>
    <s v="Armenia; Azerbaijan; Georgia; Kazakhstan; Kyrgyz Republic; Pakistan; Regional (Central and West Asia); Tajikistan; Turkmenistan; Uzbekistan"/>
    <s v="Technical assistance"/>
    <s v="Agriculture, natural resources and rural development"/>
    <m/>
    <m/>
    <m/>
    <s v="Dual-use"/>
    <n v="0.75"/>
    <n v="0.375"/>
    <n v="0.375"/>
    <m/>
    <m/>
    <s v="https://www.adb.org/projects/56025-001/main"/>
    <s v="Climate Change Financing at ADB - 2022"/>
  </r>
  <r>
    <x v="0"/>
    <s v="Sovereign"/>
    <s v="Identifying Climate Adaptation Investment Priorities (Subproject 4)"/>
    <s v="52004-006"/>
    <d v="2022-07-27T00:00:00"/>
    <x v="1"/>
    <s v="Bhutan; Cambodia; Nepal; Regional"/>
    <s v="Technical assistance"/>
    <s v="Public sector management"/>
    <n v="1"/>
    <m/>
    <m/>
    <s v="Adaptation"/>
    <n v="1"/>
    <m/>
    <n v="1"/>
    <m/>
    <m/>
    <s v="https://www.adb.org/projects/52004-006/main"/>
    <s v="Climate Change Financing at ADB - 2022"/>
  </r>
  <r>
    <x v="0"/>
    <s v="Sovereign"/>
    <s v="Knowledge Solutions for Trade Facilitation in Asia and the Pacific"/>
    <s v="56026-001"/>
    <d v="2022-07-27T00:00:00"/>
    <x v="1"/>
    <s v="Regional"/>
    <s v="Technical assistance"/>
    <s v="Industry and trade"/>
    <n v="1"/>
    <m/>
    <m/>
    <s v="Mitigation"/>
    <n v="2.5000000000000001E-2"/>
    <n v="2.5000000000000001E-2"/>
    <m/>
    <m/>
    <m/>
    <s v="https://www.adb.org/projects/56026-001/main"/>
    <s v="Climate Change Financing at ADB - 2022"/>
  </r>
  <r>
    <x v="0"/>
    <s v="Sovereign"/>
    <s v="Knowledge Solutions for Trade Facilitation in Asia and the Pacific"/>
    <s v="56026-001"/>
    <d v="2022-07-27T00:00:00"/>
    <x v="1"/>
    <s v="Regional"/>
    <s v="Technical assistance"/>
    <s v="Industry and trade"/>
    <m/>
    <m/>
    <m/>
    <s v="Mitigation"/>
    <n v="0.05"/>
    <n v="0.05"/>
    <m/>
    <m/>
    <m/>
    <s v="https://www.adb.org/projects/56026-001/main"/>
    <s v="Climate Change Financing at ADB - 2022"/>
  </r>
  <r>
    <x v="0"/>
    <s v="Sovereign"/>
    <s v="REG: SDCC Support to the Development of the ADB’s Climate Change Action Plan (CCAP) 2023-2027"/>
    <s v="CCFADC00057"/>
    <d v="2022-08-01T00:00:00"/>
    <x v="1"/>
    <s v="Regional"/>
    <s v="Other"/>
    <s v="Multisector"/>
    <n v="0.22500000000000001"/>
    <m/>
    <m/>
    <s v="Adaptation"/>
    <n v="0.22500000000000001"/>
    <m/>
    <n v="0.22500000000000001"/>
    <m/>
    <m/>
    <m/>
    <s v="Climate Change Financing at ADB - 2022"/>
  </r>
  <r>
    <x v="0"/>
    <s v="Sovereign"/>
    <s v="Building Institutional Capacity: Delivering Climate Solutions under Operational Priority 3 of Strategy 2030"/>
    <s v="54176-001"/>
    <d v="2022-08-02T00:00:00"/>
    <x v="1"/>
    <s v="Regional"/>
    <s v="Technical assistance"/>
    <s v="Public sector management"/>
    <n v="0.74"/>
    <m/>
    <m/>
    <s v="Dual-use"/>
    <n v="0.7"/>
    <n v="0.35"/>
    <n v="0.35"/>
    <m/>
    <m/>
    <s v="https://www.adb.org/projects/54176-001/main"/>
    <s v="Climate Change Financing at ADB - 2022"/>
  </r>
  <r>
    <x v="0"/>
    <s v="Nonsovereign"/>
    <s v="Alat Solar Power Project"/>
    <s v="55340-001"/>
    <d v="2022-08-02T00:00:00"/>
    <x v="1"/>
    <s v="Azerbaijan"/>
    <s v="Loan"/>
    <s v="Energy"/>
    <n v="250.4"/>
    <m/>
    <m/>
    <s v="Mitigation"/>
    <n v="21.433219999999999"/>
    <n v="21.433219999999999"/>
    <m/>
    <m/>
    <m/>
    <s v="https://www.adb.org/projects/55340-001/main"/>
    <s v="Climate Change Financing at ADB - 2022"/>
  </r>
  <r>
    <x v="0"/>
    <s v="Sovereign"/>
    <s v="Mainstreaming Knowledge Exchange in Asia and the Pacific"/>
    <s v="56206-001"/>
    <d v="2022-08-03T00:00:00"/>
    <x v="1"/>
    <s v="Regional"/>
    <s v="Technical assistance"/>
    <s v="Public sector management"/>
    <n v="0.2"/>
    <m/>
    <m/>
    <s v="Dual-use"/>
    <n v="4.4999999999999998E-2"/>
    <n v="2.2499999999999999E-2"/>
    <n v="2.2499999999999999E-2"/>
    <m/>
    <m/>
    <s v="https://www.adb.org/projects/56206-001/main"/>
    <s v="Climate Change Financing at ADB - 2022"/>
  </r>
  <r>
    <x v="0"/>
    <s v="Sovereign"/>
    <s v="Mainstreaming Knowledge Exchange in Asia and the Pacific"/>
    <s v="56206-001"/>
    <d v="2022-08-03T00:00:00"/>
    <x v="1"/>
    <s v="Regional"/>
    <s v="Technical assistance"/>
    <s v="Education"/>
    <m/>
    <m/>
    <m/>
    <s v="Dual-use"/>
    <n v="0.04"/>
    <n v="0.02"/>
    <n v="0.02"/>
    <m/>
    <m/>
    <s v="https://www.adb.org/projects/56206-001/main"/>
    <s v="Climate Change Financing at ADB - 2022"/>
  </r>
  <r>
    <x v="0"/>
    <s v="Sovereign"/>
    <s v="Mainstreaming Knowledge Exchange in Asia and the Pacific"/>
    <s v="56206-001"/>
    <d v="2022-08-03T00:00:00"/>
    <x v="1"/>
    <s v="Regional"/>
    <s v="Technical assistance"/>
    <s v="Energy"/>
    <m/>
    <m/>
    <m/>
    <s v="Dual-use"/>
    <n v="0.04"/>
    <n v="0.04"/>
    <m/>
    <m/>
    <m/>
    <s v="https://www.adb.org/projects/56206-001/main"/>
    <s v="Climate Change Financing at ADB - 2022"/>
  </r>
  <r>
    <x v="0"/>
    <s v="Sovereign"/>
    <s v="Mainstreaming Knowledge Exchange in Asia and the Pacific"/>
    <s v="56206-001"/>
    <d v="2022-08-03T00:00:00"/>
    <x v="1"/>
    <s v="Regional"/>
    <s v="Technical assistance"/>
    <s v="Transport"/>
    <m/>
    <m/>
    <m/>
    <s v="Dual-use"/>
    <n v="3.5000000000000003E-2"/>
    <n v="3.5000000000000003E-2"/>
    <m/>
    <m/>
    <m/>
    <s v="https://www.adb.org/projects/56206-001/main"/>
    <s v="Climate Change Financing at ADB - 2022"/>
  </r>
  <r>
    <x v="0"/>
    <s v="Sovereign"/>
    <s v="Mainstreaming Knowledge Exchange in Asia and the Pacific"/>
    <s v="56206-001"/>
    <d v="2022-08-03T00:00:00"/>
    <x v="1"/>
    <s v="Regional"/>
    <s v="Technical assistance"/>
    <s v="Industry and trade"/>
    <m/>
    <m/>
    <m/>
    <s v="Dual-use"/>
    <n v="0.04"/>
    <n v="0.04"/>
    <m/>
    <m/>
    <m/>
    <s v="https://www.adb.org/projects/56206-001/main"/>
    <s v="Climate Change Financing at ADB - 2022"/>
  </r>
  <r>
    <x v="0"/>
    <s v="Sovereign"/>
    <s v="Palau Public Utilities Corporation Reform Program (Subprogram 2)"/>
    <s v="54151-003"/>
    <d v="2022-08-15T00:00:00"/>
    <x v="1"/>
    <s v="Palau"/>
    <s v="Loan"/>
    <s v="Energy"/>
    <n v="5"/>
    <m/>
    <m/>
    <s v="Mitigation"/>
    <n v="0.77"/>
    <n v="0.77"/>
    <m/>
    <m/>
    <m/>
    <s v="https://www.adb.org/projects/54151-003/main"/>
    <s v="Climate Change Financing at ADB - 2022"/>
  </r>
  <r>
    <x v="0"/>
    <s v="Nonsovereign"/>
    <s v="Bank of Huzhou Decarbonizing Micro, Small, and Medium-Sized Enterprises Project"/>
    <s v="55231-001"/>
    <d v="2022-08-15T00:00:00"/>
    <x v="1"/>
    <s v="People's Republic of China"/>
    <s v="Loan"/>
    <s v="Finance"/>
    <n v="50"/>
    <m/>
    <m/>
    <s v="Mitigation"/>
    <n v="35"/>
    <n v="35"/>
    <m/>
    <m/>
    <m/>
    <s v="https://www.adb.org/projects/55231-001/main"/>
    <s v="Climate Change Financing at ADB - 2022"/>
  </r>
  <r>
    <x v="0"/>
    <s v="Sovereign"/>
    <s v="Integrated Urban Flood Management for the Chennai-Kosasthalaiyar Basin Project - Additional Financing"/>
    <s v="49107-012"/>
    <d v="2022-08-16T00:00:00"/>
    <x v="1"/>
    <s v="India"/>
    <s v="Grant"/>
    <s v="Water and other urban infrastructure and services"/>
    <n v="9.49"/>
    <m/>
    <m/>
    <s v="Adaptation"/>
    <n v="6.88"/>
    <m/>
    <n v="6.88"/>
    <m/>
    <m/>
    <s v="https://www.adb.org/projects/49107-012/main"/>
    <s v="Climate Change Financing at ADB - 2022"/>
  </r>
  <r>
    <x v="0"/>
    <s v="Sovereign"/>
    <s v="Himachal Pradesh Rural Drinking Water Improvement and Livelihood Project"/>
    <s v="53067-005"/>
    <d v="2022-08-16T00:00:00"/>
    <x v="1"/>
    <s v="India"/>
    <s v="Loan"/>
    <s v="Agriculture, natural resources and rural development"/>
    <n v="139.1"/>
    <m/>
    <m/>
    <s v="Dual-use"/>
    <n v="38.790000000000006"/>
    <n v="6.7"/>
    <n v="32.090000000000003"/>
    <m/>
    <m/>
    <s v="https://www.adb.org/projects/53067-005/main"/>
    <s v="Climate Change Financing at ADB - 2022"/>
  </r>
  <r>
    <x v="0"/>
    <s v="Sovereign"/>
    <s v="Supporting the Implementation of ADB's Climate Change Operational Framework 2017–2030 - Establishing Mechanisms to Measure, Monitor, and Report on Commitments made under the Paris Agreement (Subproject 3)"/>
    <s v="52004-005"/>
    <d v="2022-08-17T00:00:00"/>
    <x v="1"/>
    <s v="Regional"/>
    <s v="Technical assistance"/>
    <s v="Public sector management"/>
    <n v="0.5"/>
    <m/>
    <m/>
    <s v="Dual-use"/>
    <n v="0.5"/>
    <n v="0.28300000000000003"/>
    <n v="0.217"/>
    <m/>
    <m/>
    <s v="https://www.adb.org/projects/52004-005/main"/>
    <s v="Climate Change Financing at ADB - 2022"/>
  </r>
  <r>
    <x v="0"/>
    <s v="Sovereign"/>
    <s v="Zarafshan Wind Power Project"/>
    <s v="55248-001"/>
    <d v="2022-08-31T00:00:00"/>
    <x v="1"/>
    <s v="Uzbekistan"/>
    <s v="Credit Enhancement"/>
    <s v="Energy"/>
    <n v="20"/>
    <m/>
    <m/>
    <s v="Mitigation"/>
    <n v="19.463000000000001"/>
    <n v="19.463000000000001"/>
    <m/>
    <m/>
    <m/>
    <s v="https://www.adb.org/projects/55248-001/main"/>
    <s v="Climate Change Financing at ADB - 2022"/>
  </r>
  <r>
    <x v="0"/>
    <s v="Nonsovereign"/>
    <s v="Investment in  KV Asia Capital Fund II L.P."/>
    <s v="56112-001"/>
    <d v="2022-09-01T00:00:00"/>
    <x v="1"/>
    <s v="Indonesia; Malaysia; Philippines; Regional; Singapore; Thailand; Viet Nam"/>
    <s v="Equity investment"/>
    <s v="Finance"/>
    <n v="200"/>
    <m/>
    <m/>
    <s v="Mitigation"/>
    <n v="0.75"/>
    <n v="0.75"/>
    <m/>
    <m/>
    <m/>
    <s v="https://www.adb.org/projects/56112-001/main"/>
    <s v="Climate Change Financing at ADB - 2022"/>
  </r>
  <r>
    <x v="0"/>
    <s v="Nonsovereign"/>
    <s v="Zarafshan Wind Power Project"/>
    <s v="55248-002"/>
    <d v="2022-09-02T00:00:00"/>
    <x v="1"/>
    <s v="Uzbekistan"/>
    <s v="Loan"/>
    <s v="Energy"/>
    <n v="560.29999999999995"/>
    <m/>
    <m/>
    <s v="Mitigation"/>
    <n v="42"/>
    <n v="42"/>
    <m/>
    <m/>
    <m/>
    <s v="https://www.adb.org/projects/55248-002/main"/>
    <s v="Climate Change Financing at ADB - 2022"/>
  </r>
  <r>
    <x v="0"/>
    <s v="Sovereign"/>
    <s v="Southeast Asia Facility for Resilient Cities"/>
    <s v="53190-001"/>
    <d v="2022-09-06T00:00:00"/>
    <x v="1"/>
    <s v="Regional (Southeast Asia)"/>
    <s v="Technical assistance"/>
    <s v="Water and other urban infrastructure and services"/>
    <m/>
    <m/>
    <m/>
    <s v="Dual-use"/>
    <n v="0.129"/>
    <m/>
    <n v="0.129"/>
    <m/>
    <m/>
    <s v="https://www.adb.org/projects/53190-001/main"/>
    <s v="Climate Change Financing at ADB - 2022"/>
  </r>
  <r>
    <x v="0"/>
    <s v="Sovereign"/>
    <s v="Southeast Asia Facility for Resilient Cities"/>
    <s v="53190-001"/>
    <d v="2022-09-06T00:00:00"/>
    <x v="1"/>
    <s v="Regional (Southeast Asia)"/>
    <s v="Technical assistance"/>
    <s v="Water and other urban infrastructure and services"/>
    <m/>
    <m/>
    <m/>
    <s v="Dual-use"/>
    <n v="0.2"/>
    <m/>
    <n v="0.2"/>
    <m/>
    <m/>
    <s v="https://www.adb.org/projects/53190-001/main"/>
    <s v="Climate Change Financing at ADB - 2022"/>
  </r>
  <r>
    <x v="0"/>
    <s v="Sovereign"/>
    <s v="Integrated High Impact Innovation in Sustainable Energy Technology - Energy System Analysis, Technology Road Maps and Feasibility Studies for Pilot Testing (Subproject 1)"/>
    <s v="52041-002"/>
    <d v="2022-09-07T00:00:00"/>
    <x v="1"/>
    <s v="Regional"/>
    <s v="Technical assistance"/>
    <s v="Energy"/>
    <n v="2"/>
    <m/>
    <m/>
    <s v="Mitigation"/>
    <n v="2"/>
    <n v="2"/>
    <m/>
    <m/>
    <m/>
    <s v="https://www.adb.org/projects/52041-002/main"/>
    <s v="Climate Change Financing at ADB - 2022"/>
  </r>
  <r>
    <x v="0"/>
    <s v="Sovereign"/>
    <s v="Unlocking the Potential for Climate Change- and Disaster-Resilient Multisector Provincial Projects"/>
    <s v="54328-001"/>
    <d v="2022-09-08T00:00:00"/>
    <x v="1"/>
    <s v="Viet Nam"/>
    <s v="Technical assistance"/>
    <s v="Water and other urban infrastructure and services"/>
    <m/>
    <m/>
    <m/>
    <s v="Adaptation"/>
    <n v="1"/>
    <m/>
    <n v="1"/>
    <m/>
    <m/>
    <s v="https://www.adb.org/projects/54328-001/main"/>
    <s v="Climate Change Financing at ADB - 2022"/>
  </r>
  <r>
    <x v="0"/>
    <s v="Nonsovereign"/>
    <s v="Zarafshan Wind Power Project"/>
    <s v="55248-002"/>
    <d v="2022-09-08T00:00:00"/>
    <x v="1"/>
    <s v="Uzbekistan"/>
    <s v="Loan"/>
    <s v="Energy"/>
    <m/>
    <m/>
    <m/>
    <s v="Mitigation"/>
    <n v="10"/>
    <n v="10"/>
    <m/>
    <m/>
    <m/>
    <s v="https://www.adb.org/projects/55248-002/main"/>
    <s v="Climate Change Financing at ADB - 2022"/>
  </r>
  <r>
    <x v="0"/>
    <s v="Sovereign"/>
    <s v="Food Security and Livelihood Recovery Emergency Assistance Project"/>
    <s v="56175-001"/>
    <d v="2022-09-09T00:00:00"/>
    <x v="1"/>
    <s v="Sri Lanka"/>
    <s v="Loan"/>
    <s v="Public sector management"/>
    <n v="478.36"/>
    <m/>
    <m/>
    <s v="Adaptation"/>
    <n v="1.559491"/>
    <m/>
    <n v="1.559491"/>
    <m/>
    <m/>
    <s v="https://www.adb.org/projects/56175-001/main"/>
    <s v="Climate Change Financing at ADB - 2022"/>
  </r>
  <r>
    <x v="0"/>
    <s v="Sovereign"/>
    <s v="Food Security and Livelihood Recovery Emergency Assistance Project"/>
    <s v="56175-001"/>
    <d v="2022-09-09T00:00:00"/>
    <x v="1"/>
    <s v="Sri Lanka"/>
    <s v="Loan"/>
    <s v="Agriculture, natural resources and rural development"/>
    <m/>
    <m/>
    <m/>
    <s v="Adaptation"/>
    <n v="1.872862"/>
    <m/>
    <n v="1.872862"/>
    <m/>
    <m/>
    <s v="https://www.adb.org/projects/56175-001/main"/>
    <s v="Climate Change Financing at ADB - 2022"/>
  </r>
  <r>
    <x v="0"/>
    <s v="Sovereign"/>
    <s v="Food Security and Livelihood Recovery Emergency Assistance Project"/>
    <s v="56175-001"/>
    <d v="2022-09-09T00:00:00"/>
    <x v="1"/>
    <s v="Sri Lanka"/>
    <s v="Grant"/>
    <s v="Agriculture, natural resources and rural development"/>
    <m/>
    <m/>
    <m/>
    <s v="Adaptation"/>
    <n v="0.86432629999999999"/>
    <m/>
    <n v="0.86432629999999999"/>
    <m/>
    <m/>
    <s v="https://www.adb.org/projects/56175-001/main"/>
    <s v="Climate Change Financing at ADB - 2022"/>
  </r>
  <r>
    <x v="0"/>
    <s v="Sovereign"/>
    <s v="Building Climate Resilience through Adaptation Planning in the Yellow River Basin"/>
    <s v="54026-014"/>
    <d v="2022-09-12T00:00:00"/>
    <x v="1"/>
    <s v="People's Republic of China"/>
    <s v="Technical assistance"/>
    <s v="Agriculture, natural resources and rural development"/>
    <n v="0.45"/>
    <m/>
    <m/>
    <s v="Adaptation"/>
    <n v="0.3"/>
    <m/>
    <n v="0.3"/>
    <m/>
    <m/>
    <s v="https://www.adb.org/projects/54026-014/main"/>
    <s v="Climate Change Financing at ADB - 2022"/>
  </r>
  <r>
    <x v="0"/>
    <s v="Sovereign"/>
    <s v="Building Climate Resilience through Adaptation Planning in the Yellow River Basin"/>
    <s v="54026-014"/>
    <d v="2022-09-12T00:00:00"/>
    <x v="1"/>
    <s v="People's Republic of China"/>
    <s v="Technical assistance"/>
    <s v="Agriculture, natural resources and rural development"/>
    <m/>
    <m/>
    <m/>
    <s v="Adaptation"/>
    <n v="0.15"/>
    <m/>
    <n v="0.15"/>
    <m/>
    <m/>
    <s v="https://www.adb.org/projects/54026-014/main"/>
    <s v="Climate Change Financing at ADB - 2022"/>
  </r>
  <r>
    <x v="0"/>
    <s v="Sovereign"/>
    <s v="Accelerating the Clean Energy Transition in Southeast Asia"/>
    <s v="55124-001"/>
    <d v="2022-09-13T00:00:00"/>
    <x v="1"/>
    <s v="Cambodia; Indonesia; Lao People's Democratic Republic; Philippines; Regional; Thailand; Timor-Leste; Viet Nam"/>
    <s v="Technical assistance"/>
    <s v="Energy"/>
    <m/>
    <m/>
    <m/>
    <s v="Mitigation"/>
    <n v="1"/>
    <n v="1"/>
    <m/>
    <m/>
    <m/>
    <s v="https://www.adb.org/projects/55124-001/main"/>
    <s v="Climate Change Financing at ADB - 2022"/>
  </r>
  <r>
    <x v="0"/>
    <s v="Sovereign"/>
    <s v="Support for Implementation of the Asia-Pacific Climate Finance Fund"/>
    <s v="51163-001"/>
    <d v="2022-09-19T00:00:00"/>
    <x v="1"/>
    <s v="Regional"/>
    <s v="Technical assistance"/>
    <s v="Finance"/>
    <n v="0.25"/>
    <m/>
    <m/>
    <s v="Adaptation"/>
    <n v="0.25"/>
    <m/>
    <n v="0.25"/>
    <m/>
    <m/>
    <s v="https://www.adb.org/projects/51163-001/main"/>
    <s v="Climate Change Financing at ADB - 2022"/>
  </r>
  <r>
    <x v="0"/>
    <s v="Sovereign"/>
    <s v="Power Sector Development Project"/>
    <s v="47356-002"/>
    <d v="2022-09-23T00:00:00"/>
    <x v="1"/>
    <s v="Papua New Guinea"/>
    <s v="Loan"/>
    <s v="Energy"/>
    <n v="305"/>
    <m/>
    <m/>
    <s v="Dual-use"/>
    <n v="7.5"/>
    <n v="6.8"/>
    <n v="0.7"/>
    <m/>
    <m/>
    <s v="https://www.adb.org/projects/47356-002/main"/>
    <s v="Climate Change Financing at ADB - 2022"/>
  </r>
  <r>
    <x v="0"/>
    <s v="Sovereign"/>
    <s v="Power Sector Development Project"/>
    <s v="47356-002"/>
    <d v="2022-09-23T00:00:00"/>
    <x v="1"/>
    <s v="Papua New Guinea"/>
    <s v="Loan"/>
    <s v="Energy"/>
    <m/>
    <m/>
    <m/>
    <s v="Dual-use"/>
    <n v="68.7"/>
    <n v="62.7"/>
    <n v="6"/>
    <m/>
    <m/>
    <s v="https://www.adb.org/projects/47356-002/main"/>
    <s v="Climate Change Financing at ADB - 2022"/>
  </r>
  <r>
    <x v="0"/>
    <s v="Sovereign"/>
    <s v="Building Coastal Resilience through Nature-Based Integrated Solutions"/>
    <s v="54212-001"/>
    <d v="2022-09-27T00:00:00"/>
    <x v="1"/>
    <s v="Bangladesh; Brunei Darussalam; India; Indonesia; Kiribati; Malaysia; Maldives; Pakistan; Philippines; Regional; Marshall Islands; Sri Lanka; Tuvalu; Vanuatu"/>
    <s v="Technical assistance"/>
    <s v="Finance"/>
    <m/>
    <m/>
    <m/>
    <s v="Adaptation"/>
    <n v="0.83713899999999997"/>
    <m/>
    <n v="0.83713899999999997"/>
    <m/>
    <m/>
    <s v="https://www.adb.org/projects/54212-001/main"/>
    <s v="Climate Change Financing at ADB - 2022"/>
  </r>
  <r>
    <x v="0"/>
    <s v="Sovereign"/>
    <s v="Building Coastal Resilience through Nature-Based Integrated Solutions"/>
    <s v="54212-001"/>
    <d v="2022-09-27T00:00:00"/>
    <x v="1"/>
    <s v="Bangladesh; Brunei Darussalam; India; Indonesia; Kiribati; Malaysia; Maldives; Pakistan; Philippines; Regional; Marshall Islands; Sri Lanka; Tuvalu; Vanuatu"/>
    <s v="Technical assistance"/>
    <s v="Finance"/>
    <m/>
    <m/>
    <m/>
    <s v="Adaptation"/>
    <n v="2.5"/>
    <m/>
    <n v="2.5"/>
    <m/>
    <m/>
    <s v="https://www.adb.org/projects/54212-001/main"/>
    <s v="Climate Change Financing at ADB - 2022"/>
  </r>
  <r>
    <x v="0"/>
    <s v="Sovereign"/>
    <s v="Building Coastal Resilience through Nature-Based Integrated Solutions"/>
    <s v="54212-001"/>
    <d v="2022-09-27T00:00:00"/>
    <x v="1"/>
    <s v="Bangladesh; Brunei Darussalam; India; Indonesia; Kiribati; Malaysia; Maldives; Pakistan; Philippines; Regional; Marshall Islands; Sri Lanka; Tuvalu; Vanuatu"/>
    <s v="Technical assistance"/>
    <s v="Finance"/>
    <m/>
    <m/>
    <m/>
    <s v="Adaptation"/>
    <n v="0.44140000000000001"/>
    <m/>
    <n v="0.44140000000000001"/>
    <m/>
    <m/>
    <s v="https://www.adb.org/projects/54212-001/main"/>
    <s v="Climate Change Financing at ADB - 2022"/>
  </r>
  <r>
    <x v="0"/>
    <s v="Sovereign"/>
    <s v="Building Coastal Resilience through Nature-Based Integrated Solutions"/>
    <s v="54212-001"/>
    <d v="2022-09-27T00:00:00"/>
    <x v="1"/>
    <s v="Bangladesh; Brunei Darussalam; India; Indonesia; Kiribati; Malaysia; Maldives; Pakistan; Philippines; Regional; Marshall Islands; Sri Lanka; Tuvalu; Vanuatu"/>
    <s v="Technical assistance"/>
    <s v="Water and other urban infrastructure and services"/>
    <m/>
    <m/>
    <m/>
    <s v="Adaptation"/>
    <n v="0.75"/>
    <m/>
    <n v="0.75"/>
    <m/>
    <m/>
    <s v="https://www.adb.org/projects/54212-001/main"/>
    <s v="Climate Change Financing at ADB - 2022"/>
  </r>
  <r>
    <x v="0"/>
    <s v="Sovereign"/>
    <s v="Responsive COVID-19 Vaccination for Recovery Project under the Asia Pacific Vaccine Access Facility"/>
    <s v="55086-001"/>
    <d v="2022-09-27T00:00:00"/>
    <x v="1"/>
    <s v="Maldives"/>
    <s v="Grant"/>
    <s v="Health"/>
    <n v="10.77"/>
    <m/>
    <m/>
    <s v="Dual-use"/>
    <n v="1.4379999999999999"/>
    <n v="0.72499999999999998"/>
    <n v="0.71299999999999997"/>
    <m/>
    <m/>
    <s v="https://www.adb.org/projects/55086-001/main"/>
    <s v="Climate Change Financing at ADB - 2022"/>
  </r>
  <r>
    <x v="0"/>
    <s v="Sovereign"/>
    <s v="Preparing the Improved Domestic Resource Mobilization Reform Program"/>
    <s v="56006-002"/>
    <d v="2022-09-27T00:00:00"/>
    <x v="1"/>
    <s v="Pakistan"/>
    <s v="Technical assistance"/>
    <s v="Public sector management"/>
    <n v="0.95"/>
    <m/>
    <m/>
    <s v="Dual-use"/>
    <n v="0.1"/>
    <n v="0.05"/>
    <n v="0.05"/>
    <m/>
    <m/>
    <s v="https://www.adb.org/projects/56006-002/main"/>
    <s v="Climate Change Financing at ADB - 2022"/>
  </r>
  <r>
    <x v="0"/>
    <s v="Sovereign"/>
    <s v="Understanding Disaster Displacement in Asia and the Pacific"/>
    <s v="53124-001"/>
    <d v="2022-09-28T00:00:00"/>
    <x v="1"/>
    <s v="Regional"/>
    <s v="Technical assistance"/>
    <s v="Public sector management"/>
    <n v="0.4"/>
    <m/>
    <m/>
    <s v="Adaptation"/>
    <n v="0.2"/>
    <m/>
    <n v="0.2"/>
    <m/>
    <m/>
    <s v="https://www.adb.org/projects/53124-001/main"/>
    <s v="Climate Change Financing at ADB - 2022"/>
  </r>
  <r>
    <x v="0"/>
    <s v="Sovereign"/>
    <s v="Research on Economic Resilience"/>
    <s v="55256-002"/>
    <d v="2022-09-28T00:00:00"/>
    <x v="1"/>
    <s v="Regional"/>
    <s v="Technical assistance"/>
    <s v="Energy"/>
    <n v="0.12"/>
    <m/>
    <m/>
    <s v="Mitigation"/>
    <n v="0.03"/>
    <n v="0.03"/>
    <m/>
    <m/>
    <m/>
    <s v="https://www.adb.org/projects/55256-002/main"/>
    <s v="Climate Change Financing at ADB - 2022"/>
  </r>
  <r>
    <x v="0"/>
    <s v="Sovereign"/>
    <s v="National Water Resources Management and Irrigation Strategy Implementation (attached TA to Climate Adaptive Water Resources Management in the Aral Sea Basin Sector Project)"/>
    <s v="53120-001"/>
    <d v="2022-09-29T00:00:00"/>
    <x v="1"/>
    <s v="Uzbekistan"/>
    <s v="Technical assistance"/>
    <m/>
    <m/>
    <m/>
    <m/>
    <s v="Adaptation"/>
    <n v="0"/>
    <m/>
    <m/>
    <m/>
    <m/>
    <s v="https://www.adb.org/projects/53120-001/main"/>
    <s v="Climate Change Financing at ADB - 2022"/>
  </r>
  <r>
    <x v="0"/>
    <s v="Nonsovereign"/>
    <s v="_x0009_Building Capacity for Climate Change Adaptation in Smallholder Fish Farming"/>
    <s v="56123-002"/>
    <d v="2022-09-30T00:00:00"/>
    <x v="1"/>
    <s v="India"/>
    <s v="Technical assistance"/>
    <s v="Agriculture, natural resources and rural development"/>
    <n v="0.22500000000000001"/>
    <m/>
    <m/>
    <s v="Adaptation"/>
    <n v="0.22500000000000001"/>
    <m/>
    <n v="0.22500000000000001"/>
    <m/>
    <m/>
    <s v="https://www.adb.org/projects/56123-002/main"/>
    <s v="Climate Change Financing at ADB - 2022"/>
  </r>
  <r>
    <x v="0"/>
    <s v="Sovereign"/>
    <s v="Sustaining Climate and Disaster Risk Resilient and Low Carbon Development in South Asia"/>
    <s v="46470-003"/>
    <d v="2022-10-03T00:00:00"/>
    <x v="1"/>
    <s v="Regional (South Asia)"/>
    <s v="Technical assistance"/>
    <s v="Energy"/>
    <m/>
    <m/>
    <m/>
    <s v="Dual-use"/>
    <n v="4.5575000000000004E-2"/>
    <n v="3.3658E-2"/>
    <n v="1.1917000000000001E-2"/>
    <m/>
    <m/>
    <s v="https://www.adb.org/projects/46470-003/main"/>
    <s v="Climate Change Financing at ADB - 2022"/>
  </r>
  <r>
    <x v="0"/>
    <s v="Sovereign"/>
    <s v="Sustaining Climate and Disaster Risk Resilient and Low Carbon Development in South Asia"/>
    <s v="46470-003"/>
    <d v="2022-10-03T00:00:00"/>
    <x v="1"/>
    <s v="Regional (South Asia)"/>
    <s v="Technical assistance"/>
    <s v="Agriculture, natural resources and rural development"/>
    <m/>
    <m/>
    <m/>
    <s v="Dual-use"/>
    <n v="5.4689000000000002E-2"/>
    <n v="3.7200000000000002E-3"/>
    <n v="5.0969E-2"/>
    <m/>
    <m/>
    <s v="https://www.adb.org/projects/46470-003/main"/>
    <s v="Climate Change Financing at ADB - 2022"/>
  </r>
  <r>
    <x v="0"/>
    <s v="Sovereign"/>
    <s v="Sustaining Climate and Disaster Risk Resilient and Low Carbon Development in South Asia"/>
    <s v="46470-003"/>
    <d v="2022-10-03T00:00:00"/>
    <x v="1"/>
    <s v="Regional (South Asia)"/>
    <s v="Technical assistance"/>
    <s v="Education"/>
    <m/>
    <m/>
    <m/>
    <s v="Dual-use"/>
    <n v="9.1149999999999998E-3"/>
    <n v="2.5479999999999999E-3"/>
    <n v="6.5669999999999999E-3"/>
    <m/>
    <m/>
    <s v="https://www.adb.org/projects/46470-003/main"/>
    <s v="Climate Change Financing at ADB - 2022"/>
  </r>
  <r>
    <x v="0"/>
    <s v="Sovereign"/>
    <s v="Sustaining Climate and Disaster Risk Resilient and Low Carbon Development in South Asia"/>
    <s v="46470-003"/>
    <d v="2022-10-03T00:00:00"/>
    <x v="1"/>
    <s v="Regional (South Asia)"/>
    <s v="Technical assistance"/>
    <s v="Finance"/>
    <m/>
    <m/>
    <m/>
    <s v="Dual-use"/>
    <n v="9.1400000000000006E-3"/>
    <n v="3.29E-3"/>
    <n v="5.8500000000000002E-3"/>
    <m/>
    <m/>
    <s v="https://www.adb.org/projects/46470-003/main"/>
    <s v="Climate Change Financing at ADB - 2022"/>
  </r>
  <r>
    <x v="0"/>
    <s v="Sovereign"/>
    <s v="Sustaining Climate and Disaster Risk Resilient and Low Carbon Development in South Asia"/>
    <s v="46470-003"/>
    <d v="2022-10-03T00:00:00"/>
    <x v="1"/>
    <s v="Regional (South Asia)"/>
    <s v="Technical assistance"/>
    <s v="Health"/>
    <m/>
    <m/>
    <m/>
    <s v="Dual-use"/>
    <n v="9.1160000000000008E-3"/>
    <n v="4.5580000000000004E-3"/>
    <n v="4.5580000000000004E-3"/>
    <m/>
    <m/>
    <s v="https://www.adb.org/projects/46470-003/main"/>
    <s v="Climate Change Financing at ADB - 2022"/>
  </r>
  <r>
    <x v="0"/>
    <s v="Sovereign"/>
    <s v="Sustaining Climate and Disaster Risk Resilient and Low Carbon Development in South Asia"/>
    <s v="46470-003"/>
    <d v="2022-10-03T00:00:00"/>
    <x v="1"/>
    <s v="Regional (South Asia)"/>
    <s v="Technical assistance"/>
    <s v="Industry and trade"/>
    <m/>
    <m/>
    <m/>
    <s v="Dual-use"/>
    <n v="9.1149999999999998E-3"/>
    <n v="8.8400000000000006E-3"/>
    <n v="2.7500000000000002E-4"/>
    <m/>
    <m/>
    <s v="https://www.adb.org/projects/46470-003/main"/>
    <s v="Climate Change Financing at ADB - 2022"/>
  </r>
  <r>
    <x v="0"/>
    <s v="Sovereign"/>
    <s v="Sustaining Climate and Disaster Risk Resilient and Low Carbon Development in South Asia"/>
    <s v="46470-003"/>
    <d v="2022-10-03T00:00:00"/>
    <x v="1"/>
    <s v="Regional (South Asia)"/>
    <s v="Technical assistance"/>
    <s v="Public sector management"/>
    <m/>
    <m/>
    <m/>
    <s v="Dual-use"/>
    <n v="9.1149999999999998E-3"/>
    <n v="4.6629999999999996E-3"/>
    <n v="4.4520000000000002E-3"/>
    <m/>
    <m/>
    <s v="https://www.adb.org/projects/46470-003/main"/>
    <s v="Climate Change Financing at ADB - 2022"/>
  </r>
  <r>
    <x v="0"/>
    <s v="Sovereign"/>
    <s v="Sustaining Climate and Disaster Risk Resilient and Low Carbon Development in South Asia"/>
    <s v="46470-003"/>
    <d v="2022-10-03T00:00:00"/>
    <x v="1"/>
    <s v="Regional (South Asia)"/>
    <s v="Technical assistance"/>
    <s v="Transport"/>
    <m/>
    <m/>
    <m/>
    <s v="Dual-use"/>
    <n v="3.6459999999999999E-2"/>
    <n v="2.1770999999999999E-2"/>
    <n v="1.4689000000000001E-2"/>
    <m/>
    <m/>
    <s v="https://www.adb.org/projects/46470-003/main"/>
    <s v="Climate Change Financing at ADB - 2022"/>
  </r>
  <r>
    <x v="0"/>
    <s v="Sovereign"/>
    <s v="Sustaining Climate and Disaster Risk Resilient and Low Carbon Development in South Asia"/>
    <s v="46470-003"/>
    <d v="2022-10-03T00:00:00"/>
    <x v="1"/>
    <s v="Regional (South Asia)"/>
    <s v="Technical assistance"/>
    <s v="Water and other urban infrastructure and services"/>
    <m/>
    <m/>
    <m/>
    <s v="Dual-use"/>
    <n v="4.5574999999999997E-2"/>
    <n v="7.1590000000000004E-3"/>
    <n v="3.8415999999999999E-2"/>
    <m/>
    <m/>
    <s v="https://www.adb.org/projects/46470-003/main"/>
    <s v="Climate Change Financing at ADB - 2022"/>
  </r>
  <r>
    <x v="0"/>
    <s v="Sovereign"/>
    <s v="Promoting Economic Diversification Program - Subprogram 3"/>
    <s v="52225-004"/>
    <d v="2022-10-03T00:00:00"/>
    <x v="1"/>
    <s v="Kyrgyz Republic"/>
    <s v="Loan"/>
    <s v="Public sector management"/>
    <n v="50"/>
    <m/>
    <m/>
    <s v="Dual-use"/>
    <n v="1.6"/>
    <n v="0.8"/>
    <n v="0.8"/>
    <m/>
    <m/>
    <s v="https://www.adb.org/projects/52225-004/main"/>
    <s v="Climate Change Financing at ADB - 2022"/>
  </r>
  <r>
    <x v="0"/>
    <s v="Sovereign"/>
    <s v="Promoting Economic Diversification Program - Subprogram 3"/>
    <s v="52225-004"/>
    <d v="2022-10-03T00:00:00"/>
    <x v="1"/>
    <s v="Kyrgyz Republic"/>
    <s v="Loan"/>
    <s v="Agriculture, natural resources and rural development"/>
    <m/>
    <m/>
    <m/>
    <s v="Dual-use"/>
    <n v="1.6"/>
    <n v="0.8"/>
    <n v="0.8"/>
    <m/>
    <m/>
    <s v="https://www.adb.org/projects/52225-004/main"/>
    <s v="Climate Change Financing at ADB - 2022"/>
  </r>
  <r>
    <x v="0"/>
    <s v="Sovereign"/>
    <s v="Promoting Economic Diversification Program - Subprogram 3"/>
    <s v="52225-004"/>
    <d v="2022-10-03T00:00:00"/>
    <x v="1"/>
    <s v="Kyrgyz Republic"/>
    <s v="Grant"/>
    <s v="Public sector management"/>
    <m/>
    <m/>
    <m/>
    <s v="Dual-use"/>
    <n v="1.6"/>
    <n v="0.8"/>
    <n v="0.8"/>
    <m/>
    <m/>
    <s v="https://www.adb.org/projects/52225-004/main"/>
    <s v="Climate Change Financing at ADB - 2022"/>
  </r>
  <r>
    <x v="0"/>
    <s v="Sovereign"/>
    <s v="Promoting Economic Diversification Program - Subprogram 3"/>
    <s v="52225-004"/>
    <d v="2022-10-03T00:00:00"/>
    <x v="1"/>
    <s v="Kyrgyz Republic"/>
    <s v="Grant"/>
    <s v="Agriculture, natural resources and rural development"/>
    <m/>
    <m/>
    <m/>
    <s v="Dual-use"/>
    <n v="1.6"/>
    <n v="0.8"/>
    <n v="0.8"/>
    <m/>
    <m/>
    <s v="https://www.adb.org/projects/52225-004/main"/>
    <s v="Climate Change Financing at ADB - 2022"/>
  </r>
  <r>
    <x v="0"/>
    <s v="Sovereign"/>
    <s v="Strengthening Domestic Shipping Project"/>
    <s v="54463-001"/>
    <d v="2022-10-03T00:00:00"/>
    <x v="1"/>
    <s v="Tuvalu"/>
    <s v="Grant"/>
    <s v="Transport"/>
    <n v="33"/>
    <m/>
    <m/>
    <s v="Dual-use"/>
    <n v="9.25"/>
    <n v="7.1"/>
    <n v="2.15"/>
    <m/>
    <m/>
    <s v="https://www.adb.org/projects/54463-001/main"/>
    <s v="Climate Change Financing at ADB - 2022"/>
  </r>
  <r>
    <x v="0"/>
    <s v="Nonsovereign"/>
    <s v="Smartchem Climate-Smart High Efficiency Crop Nutrition Project"/>
    <s v="56137-001"/>
    <d v="2022-10-03T00:00:00"/>
    <x v="1"/>
    <s v="India"/>
    <s v="Loan"/>
    <s v="Agriculture, natural resources and rural development"/>
    <n v="32.53"/>
    <m/>
    <m/>
    <s v="Dual-use"/>
    <n v="27.28"/>
    <n v="1.18"/>
    <n v="26.1"/>
    <m/>
    <m/>
    <s v="https://www.adb.org/projects/56137-001/main"/>
    <s v="Climate Change Financing at ADB - 2022"/>
  </r>
  <r>
    <x v="0"/>
    <s v="Sovereign"/>
    <s v="Strengthening the Transition of Vulnerable Communities Affected by the South Commuter Railway Project (attached TA to the South Commuter Railway Project - Tranche 1)"/>
    <s v="52220-002"/>
    <d v="2022-10-04T00:00:00"/>
    <x v="1"/>
    <s v="Philippines"/>
    <s v="Technical assistance"/>
    <m/>
    <m/>
    <m/>
    <m/>
    <s v="Dual-use"/>
    <n v="0"/>
    <m/>
    <m/>
    <m/>
    <m/>
    <s v="https://www.adb.org/projects/52220-002/main"/>
    <s v="Climate Change Financing at ADB - 2022"/>
  </r>
  <r>
    <x v="0"/>
    <s v="Sovereign"/>
    <s v="Strengthening the Institutional Capacity of the National Water Supply and Drainage Board"/>
    <s v="52246-002"/>
    <d v="2022-10-07T00:00:00"/>
    <x v="1"/>
    <s v="Sri Lanka"/>
    <s v="Technical assistance"/>
    <s v="Water and other urban infrastructure and services"/>
    <n v="1"/>
    <m/>
    <m/>
    <s v="Adaptation"/>
    <n v="0.4"/>
    <m/>
    <n v="0.4"/>
    <m/>
    <m/>
    <s v="https://www.adb.org/projects/52246-002/main"/>
    <s v="Climate Change Financing at ADB - 2022"/>
  </r>
  <r>
    <x v="0"/>
    <s v="Nonsovereign"/>
    <s v="Georgian Green Bond 2 Project"/>
    <s v="56199-001"/>
    <d v="2022-10-07T00:00:00"/>
    <x v="1"/>
    <s v="Georgia"/>
    <s v="Debt security"/>
    <s v="Energy"/>
    <n v="80"/>
    <m/>
    <m/>
    <s v="Mitigation"/>
    <n v="6"/>
    <n v="6"/>
    <m/>
    <m/>
    <m/>
    <s v="https://www.adb.org/projects/56199-001/main"/>
    <s v="Climate Change Financing at ADB - 2022"/>
  </r>
  <r>
    <x v="0"/>
    <s v="Nonsovereign"/>
    <s v="Georgian Green Bond 2 Project"/>
    <s v="56199-001"/>
    <d v="2022-10-07T00:00:00"/>
    <x v="1"/>
    <s v="Georgia"/>
    <s v="Loan"/>
    <s v="Energy"/>
    <m/>
    <m/>
    <m/>
    <s v="Mitigation"/>
    <n v="6"/>
    <n v="6"/>
    <m/>
    <m/>
    <m/>
    <s v="https://www.adb.org/projects/56199-001/main"/>
    <s v="Climate Change Financing at ADB - 2022"/>
  </r>
  <r>
    <x v="0"/>
    <s v="Nonsovereign"/>
    <s v="VinFast Trading and Production Joint Stock Company: Mainstreaming Electric Vehicles to Reduce Greenhouse Gas Emissions"/>
    <s v="55327-002"/>
    <d v="2022-10-10T00:00:00"/>
    <x v="1"/>
    <s v="Viet Nam"/>
    <s v="Technical assistance"/>
    <s v="Transport"/>
    <n v="0.95"/>
    <m/>
    <m/>
    <s v="Dual-use"/>
    <n v="0.75"/>
    <n v="0.4"/>
    <n v="0.35"/>
    <m/>
    <m/>
    <s v="https://www.adb.org/projects/55327-002/main"/>
    <s v="Climate Change Financing at ADB - 2022"/>
  </r>
  <r>
    <x v="0"/>
    <s v="Nonsovereign"/>
    <s v="VinFast Trading and Production Joint Stock Company: Mainstreaming Electric Vehicles to Reduce Greenhouse Gas Emissions"/>
    <s v="55327-002"/>
    <d v="2022-10-10T00:00:00"/>
    <x v="1"/>
    <s v="Viet Nam"/>
    <s v="Technical assistance"/>
    <s v="Transport"/>
    <m/>
    <m/>
    <m/>
    <s v="Dual-use"/>
    <n v="0.2"/>
    <n v="0.1"/>
    <n v="0.1"/>
    <m/>
    <m/>
    <s v="https://www.adb.org/projects/55327-002/main"/>
    <s v="Climate Change Financing at ADB - 2022"/>
  </r>
  <r>
    <x v="0"/>
    <s v="Sovereign"/>
    <s v="Estimating Carbon Footprint of Operations Supported by Financial Institutions – A case study"/>
    <s v="56243-001"/>
    <d v="2022-10-10T00:00:00"/>
    <x v="1"/>
    <s v="Regional; Thailand"/>
    <s v="Technical assistance"/>
    <s v="Finance"/>
    <n v="0.22"/>
    <m/>
    <m/>
    <s v="Dual-use"/>
    <n v="0.22"/>
    <n v="0.11"/>
    <n v="0.11"/>
    <m/>
    <m/>
    <s v="https://www.adb.org/projects/56243-001/main"/>
    <s v="Climate Change Financing at ADB - 2022"/>
  </r>
  <r>
    <x v="0"/>
    <s v="Sovereign"/>
    <s v="Strengthening Capacity to Design and Implement Energy Sector Projects"/>
    <s v="54131-002"/>
    <d v="2022-10-12T00:00:00"/>
    <x v="1"/>
    <s v="Maldives"/>
    <s v="Technical assistance"/>
    <s v="Energy"/>
    <n v="1"/>
    <m/>
    <m/>
    <s v="Dual-use"/>
    <n v="0.89999999999999991"/>
    <n v="0.7"/>
    <n v="0.2"/>
    <m/>
    <m/>
    <s v="https://www.adb.org/projects/54131-002/main"/>
    <s v="Climate Change Financing at ADB - 2022"/>
  </r>
  <r>
    <x v="0"/>
    <s v="Sovereign"/>
    <s v="Support to Climate Resilient Investment Pathways in the Pacific"/>
    <s v="54068-001"/>
    <d v="2022-10-14T00:00:00"/>
    <x v="1"/>
    <s v="Regional; Cook Islands; Fiji"/>
    <s v="Technical assistance"/>
    <s v="Public sector management"/>
    <n v="1"/>
    <m/>
    <m/>
    <s v="Adaptation"/>
    <n v="0.4"/>
    <m/>
    <n v="0.4"/>
    <m/>
    <m/>
    <s v="https://www.adb.org/projects/54068-001/main"/>
    <s v="Climate Change Financing at ADB - 2022"/>
  </r>
  <r>
    <x v="0"/>
    <s v="Sovereign"/>
    <s v="Support to Climate Resilient Investment Pathways in the Pacific"/>
    <s v="54068-001"/>
    <d v="2022-10-14T00:00:00"/>
    <x v="1"/>
    <s v="Regional; Cook Islands; Fiji"/>
    <s v="Technical assistance"/>
    <s v="Energy"/>
    <m/>
    <m/>
    <m/>
    <s v="Adaptation"/>
    <n v="0.3"/>
    <m/>
    <n v="0.3"/>
    <m/>
    <m/>
    <s v="https://www.adb.org/projects/54068-001/main"/>
    <s v="Climate Change Financing at ADB - 2022"/>
  </r>
  <r>
    <x v="0"/>
    <s v="Sovereign"/>
    <s v="Support to Climate Resilient Investment Pathways in the Pacific"/>
    <s v="54068-001"/>
    <d v="2022-10-14T00:00:00"/>
    <x v="1"/>
    <s v="Regional; Cook Islands; Fiji"/>
    <s v="Technical assistance"/>
    <s v="Transport"/>
    <m/>
    <m/>
    <m/>
    <s v="Adaptation"/>
    <n v="0.3"/>
    <m/>
    <n v="0.3"/>
    <m/>
    <m/>
    <s v="https://www.adb.org/projects/54068-001/main"/>
    <s v="Climate Change Financing at ADB - 2022"/>
  </r>
  <r>
    <x v="0"/>
    <s v="Sovereign"/>
    <s v="Additional Financing for Dushanbe Water Supply and Sanitation Project"/>
    <s v="50347-003"/>
    <d v="2022-10-18T00:00:00"/>
    <x v="1"/>
    <s v="Tajikistan"/>
    <s v="Grant"/>
    <s v="Water and other urban infrastructure and services"/>
    <n v="42.63"/>
    <m/>
    <m/>
    <s v="Dual-use"/>
    <n v="14.254"/>
    <n v="0.60399999999999998"/>
    <n v="13.65"/>
    <m/>
    <m/>
    <s v="https://www.adb.org/projects/50347-003/main"/>
    <s v="Climate Change Financing at ADB - 2022"/>
  </r>
  <r>
    <x v="0"/>
    <s v="Sovereign"/>
    <s v="Fiscal Sustainability and Green Recovery Program (Subprogram 1)"/>
    <s v="56010-001"/>
    <d v="2022-10-18T00:00:00"/>
    <x v="1"/>
    <s v="Bhutan"/>
    <s v="Loan"/>
    <s v="Public sector management"/>
    <n v="38.35"/>
    <m/>
    <m/>
    <s v="Dual-use"/>
    <n v="10.19"/>
    <n v="6.79"/>
    <n v="3.4"/>
    <m/>
    <m/>
    <s v="https://www.adb.org/projects/56010-001/main"/>
    <s v="Climate Change Financing at ADB - 2022"/>
  </r>
  <r>
    <x v="0"/>
    <s v="Nonsovereign"/>
    <s v="VinFast Electric Mobility Green Loan Project"/>
    <s v="55327-001"/>
    <d v="2022-10-21T00:00:00"/>
    <x v="1"/>
    <s v="Viet Nam"/>
    <s v="Loan"/>
    <s v="Transport"/>
    <n v="243.95"/>
    <m/>
    <m/>
    <s v="Mitigation"/>
    <n v="20"/>
    <n v="20"/>
    <m/>
    <m/>
    <m/>
    <s v="https://www.adb.org/projects/55327-001/main"/>
    <s v="Climate Change Financing at ADB - 2022"/>
  </r>
  <r>
    <x v="0"/>
    <s v="Nonsovereign"/>
    <s v="VinFast Electric Mobility Green Loan Project"/>
    <s v="55327-001"/>
    <d v="2022-10-21T00:00:00"/>
    <x v="1"/>
    <s v="Viet Nam"/>
    <s v="Loan"/>
    <s v="Transport"/>
    <m/>
    <m/>
    <m/>
    <s v="Mitigation"/>
    <n v="20"/>
    <n v="20"/>
    <m/>
    <m/>
    <m/>
    <s v="https://www.adb.org/projects/55327-001/main"/>
    <s v="Climate Change Financing at ADB - 2022"/>
  </r>
  <r>
    <x v="0"/>
    <s v="Nonsovereign"/>
    <s v="VinFast Electric Mobility Green Loan Project"/>
    <s v="55327-001"/>
    <d v="2022-10-21T00:00:00"/>
    <x v="1"/>
    <s v="Viet Nam"/>
    <s v="Loan"/>
    <s v="Transport"/>
    <m/>
    <m/>
    <m/>
    <s v="Mitigation"/>
    <n v="5"/>
    <n v="5"/>
    <m/>
    <m/>
    <m/>
    <s v="https://www.adb.org/projects/55327-001/main"/>
    <s v="Climate Change Financing at ADB - 2022"/>
  </r>
  <r>
    <x v="0"/>
    <s v="Nonsovereign"/>
    <s v="VinFast Electric Mobility Green Loan Project"/>
    <s v="55327-001"/>
    <d v="2022-10-21T00:00:00"/>
    <x v="1"/>
    <s v="Viet Nam"/>
    <s v="Grant"/>
    <s v="Transport"/>
    <m/>
    <m/>
    <m/>
    <s v="Mitigation"/>
    <n v="3"/>
    <n v="3"/>
    <m/>
    <m/>
    <m/>
    <s v="https://www.adb.org/projects/55327-001/main"/>
    <s v="Climate Change Financing at ADB - 2022"/>
  </r>
  <r>
    <x v="0"/>
    <s v="Sovereign"/>
    <s v="Building Resilience with Active Countercyclical Expenditures Program"/>
    <s v="56148-001"/>
    <d v="2022-10-24T00:00:00"/>
    <x v="1"/>
    <s v="Pakistan"/>
    <s v="Loan"/>
    <s v="Public sector management"/>
    <n v="1500"/>
    <m/>
    <m/>
    <s v="Adaptation"/>
    <n v="268"/>
    <m/>
    <n v="268"/>
    <m/>
    <m/>
    <s v="https://www.adb.org/projects/56148-001/main"/>
    <s v="Climate Change Financing at ADB - 2022"/>
  </r>
  <r>
    <x v="0"/>
    <s v="Sovereign"/>
    <s v="Building Resilience with Active Countercyclical Expenditures Program"/>
    <s v="56148-001"/>
    <d v="2022-10-24T00:00:00"/>
    <x v="1"/>
    <s v="Pakistan"/>
    <s v="Loan"/>
    <s v="Public sector management"/>
    <m/>
    <m/>
    <m/>
    <s v="Adaptation"/>
    <n v="0"/>
    <m/>
    <m/>
    <m/>
    <m/>
    <s v="https://www.adb.org/projects/56148-001/main"/>
    <s v="Climate Change Financing at ADB - 2022"/>
  </r>
  <r>
    <x v="0"/>
    <s v="Sovereign"/>
    <s v="Dili West Water Supply Project"/>
    <s v="54429-001"/>
    <d v="2022-10-25T00:00:00"/>
    <x v="1"/>
    <s v="Timor-Leste"/>
    <s v="Loan"/>
    <s v="Water and other urban infrastructure and services"/>
    <n v="155"/>
    <m/>
    <m/>
    <s v="Dual-use"/>
    <n v="19.9635"/>
    <n v="0.24099999999999999"/>
    <n v="19.7225"/>
    <m/>
    <m/>
    <s v="https://www.adb.org/projects/54429-001/main"/>
    <s v="Climate Change Financing at ADB - 2022"/>
  </r>
  <r>
    <x v="0"/>
    <s v="Sovereign"/>
    <s v="Dili West Water Supply Project"/>
    <s v="54429-001"/>
    <d v="2022-10-25T00:00:00"/>
    <x v="1"/>
    <s v="Timor-Leste"/>
    <s v="Loan"/>
    <s v="Water and other urban infrastructure and services"/>
    <m/>
    <m/>
    <m/>
    <s v="Dual-use"/>
    <n v="19.7225"/>
    <m/>
    <n v="19.7225"/>
    <m/>
    <m/>
    <s v="https://www.adb.org/projects/54429-001/main"/>
    <s v="Climate Change Financing at ADB - 2022"/>
  </r>
  <r>
    <x v="0"/>
    <s v="Sovereign"/>
    <s v="Strengthening Capacity to Design and Implement Climate Resilience Projects Facility"/>
    <s v="56105-001"/>
    <d v="2022-10-25T00:00:00"/>
    <x v="1"/>
    <s v="Bangladesh; Bhutan; Maldives; Nepal; Regional (South Asia); Sri Lanka"/>
    <s v="Technical assistance"/>
    <s v="Agriculture, natural resources and rural development"/>
    <n v="3.45"/>
    <m/>
    <m/>
    <s v="Adaptation"/>
    <n v="2"/>
    <m/>
    <n v="2"/>
    <m/>
    <m/>
    <s v="https://www.adb.org/projects/56105-001/main"/>
    <s v="Climate Change Financing at ADB - 2022"/>
  </r>
  <r>
    <x v="0"/>
    <s v="Sovereign"/>
    <s v="Strengthening Capacity to Design and Implement Climate Resilience Projects Facility"/>
    <s v="56105-001"/>
    <d v="2022-10-25T00:00:00"/>
    <x v="1"/>
    <s v="Bangladesh; Bhutan; Maldives; Nepal; Regional (South Asia); Sri Lanka"/>
    <s v="Technical assistance"/>
    <s v="Agriculture, natural resources and rural development"/>
    <m/>
    <m/>
    <m/>
    <s v="Adaptation"/>
    <n v="0.75"/>
    <m/>
    <n v="0.75"/>
    <m/>
    <m/>
    <s v="https://www.adb.org/projects/56105-001/main"/>
    <s v="Climate Change Financing at ADB - 2022"/>
  </r>
  <r>
    <x v="0"/>
    <s v="Sovereign"/>
    <s v="Strengthening Capacity to Design and Implement Climate Resilience Projects Facility"/>
    <s v="56105-001"/>
    <d v="2022-10-25T00:00:00"/>
    <x v="1"/>
    <s v="Bangladesh; Bhutan; Maldives; Nepal; Regional (South Asia); Sri Lanka"/>
    <s v="Technical assistance"/>
    <s v="Agriculture, natural resources and rural development"/>
    <m/>
    <m/>
    <m/>
    <s v="Adaptation"/>
    <n v="0.7"/>
    <m/>
    <n v="0.7"/>
    <m/>
    <m/>
    <s v="https://www.adb.org/projects/56105-001/main"/>
    <s v="Climate Change Financing at ADB - 2022"/>
  </r>
  <r>
    <x v="0"/>
    <s v="Sovereign"/>
    <s v="Supporting Climate Action in Finance Sector Operations"/>
    <s v="56130-001"/>
    <d v="2022-10-25T00:00:00"/>
    <x v="1"/>
    <s v="Bangladesh; Indonesia; Mongolia; Philippines; Regional; Viet Nam"/>
    <s v="Technical assistance"/>
    <s v="Finance"/>
    <n v="1.25"/>
    <m/>
    <m/>
    <s v="Dual-use"/>
    <n v="0.75"/>
    <n v="0.375"/>
    <n v="0.375"/>
    <m/>
    <m/>
    <s v="https://www.adb.org/projects/56130-001/main"/>
    <s v="Climate Change Financing at ADB - 2022"/>
  </r>
  <r>
    <x v="0"/>
    <s v="Sovereign"/>
    <s v="Supporting Climate Action in Finance Sector Operations"/>
    <s v="56130-001"/>
    <d v="2022-10-25T00:00:00"/>
    <x v="1"/>
    <s v="Bangladesh; Indonesia; Mongolia; Philippines; Regional; Viet Nam"/>
    <s v="Technical assistance"/>
    <s v="Finance"/>
    <m/>
    <m/>
    <m/>
    <s v="Dual-use"/>
    <n v="0.5"/>
    <n v="0.25"/>
    <n v="0.25"/>
    <m/>
    <m/>
    <s v="https://www.adb.org/projects/56130-001/main"/>
    <s v="Climate Change Financing at ADB - 2022"/>
  </r>
  <r>
    <x v="0"/>
    <s v="Sovereign"/>
    <s v="Developing Public-Private Partnership Projects in Digital Transformation"/>
    <s v="56242-001"/>
    <d v="2022-10-27T00:00:00"/>
    <x v="1"/>
    <s v="Bangladesh; Kazakhstan; Philippines; Regional; Timor-Leste"/>
    <s v="Technical assistance"/>
    <s v="Information and communication technology"/>
    <n v="2.95"/>
    <m/>
    <m/>
    <s v="Dual-use"/>
    <n v="0.6"/>
    <n v="0.3"/>
    <n v="0.3"/>
    <m/>
    <m/>
    <s v="https://www.adb.org/projects/56242-001/main"/>
    <s v="Climate Change Financing at ADB - 2022"/>
  </r>
  <r>
    <x v="0"/>
    <s v="Sovereign"/>
    <s v="Preparing Energy Storage and Green Hydrogen Sector Development Program"/>
    <s v="54448-002"/>
    <d v="2022-10-28T00:00:00"/>
    <x v="1"/>
    <s v="Georgia"/>
    <s v="Technical assistance"/>
    <s v="Energy"/>
    <n v="1.7749999999999999"/>
    <m/>
    <m/>
    <s v="Mitigation"/>
    <n v="0.77500000000000002"/>
    <n v="0.77500000000000002"/>
    <m/>
    <m/>
    <m/>
    <s v="https://www.adb.org/projects/54448-002/main"/>
    <s v="Climate Change Financing at ADB - 2022"/>
  </r>
  <r>
    <x v="0"/>
    <s v="Sovereign"/>
    <s v="Preparing Energy Storage and Green Hydrogen Sector Development Program"/>
    <s v="54448-002"/>
    <d v="2022-10-28T00:00:00"/>
    <x v="1"/>
    <s v="Georgia"/>
    <s v="Technical assistance"/>
    <s v="Energy"/>
    <m/>
    <m/>
    <m/>
    <s v="Mitigation"/>
    <n v="0.5"/>
    <n v="0.5"/>
    <m/>
    <m/>
    <m/>
    <s v="https://www.adb.org/projects/54448-002/main"/>
    <s v="Climate Change Financing at ADB - 2022"/>
  </r>
  <r>
    <x v="0"/>
    <s v="Sovereign"/>
    <s v="Preparing Energy Storage and Green Hydrogen Sector Development Program"/>
    <s v="54448-002"/>
    <d v="2022-10-28T00:00:00"/>
    <x v="1"/>
    <s v="Georgia"/>
    <s v="Technical assistance"/>
    <s v="Energy"/>
    <m/>
    <m/>
    <m/>
    <s v="Mitigation"/>
    <n v="0.5"/>
    <n v="0.5"/>
    <m/>
    <m/>
    <m/>
    <s v="https://www.adb.org/projects/54448-002/main"/>
    <s v="Climate Change Financing at ADB - 2022"/>
  </r>
  <r>
    <x v="0"/>
    <s v="Sovereign"/>
    <s v="Viability Assessment for Potential Wind Power Electricity Generation Projects"/>
    <s v="55332-001"/>
    <d v="2022-10-28T00:00:00"/>
    <x v="1"/>
    <s v="Armenia"/>
    <s v="Technical assistance"/>
    <s v="Energy"/>
    <n v="1"/>
    <m/>
    <m/>
    <s v="Mitigation"/>
    <n v="1"/>
    <n v="1"/>
    <m/>
    <m/>
    <m/>
    <s v="https://www.adb.org/projects/55332-001/main"/>
    <s v="Climate Change Financing at ADB - 2022"/>
  </r>
  <r>
    <x v="0"/>
    <s v="Sovereign"/>
    <s v="Preparing Clean and Renewable Energy Investments in the Pacific"/>
    <s v="55070-001"/>
    <d v="2022-10-29T00:00:00"/>
    <x v="1"/>
    <s v="Federated States of Micronesia"/>
    <s v="Technical assistance"/>
    <s v="Energy"/>
    <m/>
    <m/>
    <m/>
    <s v="Mitigation"/>
    <n v="0.25"/>
    <n v="0.25"/>
    <m/>
    <m/>
    <m/>
    <s v="https://www.adb.org/projects/55070-001/main"/>
    <s v="Climate Change Financing at ADB - 2022"/>
  </r>
  <r>
    <x v="0"/>
    <s v="Sovereign"/>
    <s v="Preparing Clean and Renewable Energy Investments in the Pacific"/>
    <s v="55070-001"/>
    <d v="2022-10-29T00:00:00"/>
    <x v="1"/>
    <s v="Federated States of Micronesia"/>
    <s v="Technical assistance"/>
    <s v="Energy"/>
    <m/>
    <m/>
    <m/>
    <s v="Mitigation"/>
    <n v="0.5"/>
    <n v="0.5"/>
    <m/>
    <m/>
    <m/>
    <s v="https://www.adb.org/projects/55070-001/main"/>
    <s v="Climate Change Financing at ADB - 2022"/>
  </r>
  <r>
    <x v="0"/>
    <s v="Sovereign"/>
    <s v="Preparing Clean and Renewable Energy Investments in the Pacific"/>
    <s v="55070-001"/>
    <d v="2022-10-29T00:00:00"/>
    <x v="1"/>
    <s v="Federated States of Micronesia"/>
    <s v="Technical assistance"/>
    <s v="Energy"/>
    <m/>
    <m/>
    <m/>
    <s v="Mitigation"/>
    <n v="2"/>
    <n v="2"/>
    <m/>
    <m/>
    <m/>
    <s v="https://www.adb.org/projects/55070-001/main"/>
    <s v="Climate Change Financing at ADB - 2022"/>
  </r>
  <r>
    <x v="0"/>
    <s v="Sovereign"/>
    <s v="Fiscal Sustainability and Green Recovery Program (Subprogram 1)"/>
    <s v="56010-001"/>
    <d v="2022-11-01T00:00:00"/>
    <x v="1"/>
    <s v="Bhutan"/>
    <s v="Technical assistance"/>
    <m/>
    <m/>
    <m/>
    <m/>
    <s v="Dual-use"/>
    <n v="0"/>
    <m/>
    <m/>
    <m/>
    <m/>
    <s v="https://www.adb.org/projects/56010-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Water and other urban infrastructure and services"/>
    <n v="15"/>
    <m/>
    <m/>
    <s v="Dual-use"/>
    <n v="1"/>
    <n v="0.64666699999999999"/>
    <n v="0.35333300000000001"/>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Transport"/>
    <m/>
    <m/>
    <m/>
    <s v="Dual-use"/>
    <n v="0.89999999999999991"/>
    <n v="0.58199999999999996"/>
    <n v="0.318"/>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Energy"/>
    <m/>
    <m/>
    <m/>
    <s v="Dual-use"/>
    <n v="1"/>
    <n v="0.64666699999999999"/>
    <n v="0.35333300000000001"/>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Finance"/>
    <m/>
    <m/>
    <m/>
    <s v="Dual-use"/>
    <n v="1"/>
    <n v="0.64666699999999999"/>
    <n v="0.35333300000000001"/>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Agriculture, natural resources and rural development"/>
    <m/>
    <m/>
    <m/>
    <s v="Dual-use"/>
    <n v="1"/>
    <n v="0.64666699999999999"/>
    <n v="0.35333300000000001"/>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Water and other urban infrastructure and services"/>
    <m/>
    <m/>
    <m/>
    <s v="Dual-use"/>
    <n v="2.0609999999999999"/>
    <n v="1.333"/>
    <n v="0.72799999999999998"/>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Transport"/>
    <m/>
    <m/>
    <m/>
    <s v="Dual-use"/>
    <n v="1.8560000000000001"/>
    <n v="1.1990000000000001"/>
    <n v="0.65700000000000003"/>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Energy"/>
    <m/>
    <m/>
    <m/>
    <s v="Dual-use"/>
    <n v="2.0609999999999999"/>
    <n v="1.333"/>
    <n v="0.72799999999999998"/>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Finance"/>
    <m/>
    <m/>
    <m/>
    <s v="Dual-use"/>
    <n v="2.0609999999999999"/>
    <n v="1.333"/>
    <n v="0.72799999999999998"/>
    <m/>
    <m/>
    <s v="https://www.adb.org/projects/56186-001/main"/>
    <s v="Climate Change Financing at ADB - 2022"/>
  </r>
  <r>
    <x v="0"/>
    <s v="Sovereign"/>
    <s v="Accelerating Climate Transitions through Green Finance in Southeast Asia"/>
    <s v="56186-001"/>
    <d v="2022-11-02T00:00:00"/>
    <x v="1"/>
    <s v="Cambodia; Indonesia; Lao People's Democratic Republic; Malaysia; Philippines; Regional; Thailand; Timor-Leste; Viet Nam"/>
    <s v="Technical assistance"/>
    <s v="Agriculture, natural resources and rural development"/>
    <m/>
    <m/>
    <m/>
    <s v="Dual-use"/>
    <n v="2.0609999999999999"/>
    <n v="1.333"/>
    <n v="0.72799999999999998"/>
    <m/>
    <m/>
    <s v="https://www.adb.org/projects/56186-001/main"/>
    <s v="Climate Change Financing at ADB - 2022"/>
  </r>
  <r>
    <x v="0"/>
    <s v="Sovereign"/>
    <s v="Climate Adaptive Water Resources Management in the Aral Sea Basin Sector Project"/>
    <s v="53120-001"/>
    <d v="2022-11-03T00:00:00"/>
    <x v="1"/>
    <s v="Uzbekistan"/>
    <s v="Loan"/>
    <s v="Agriculture, natural resources and rural development"/>
    <n v="195.65"/>
    <m/>
    <m/>
    <s v="Adaptation"/>
    <n v="51"/>
    <m/>
    <n v="51"/>
    <m/>
    <m/>
    <s v="https://www.adb.org/projects/53120-001/main"/>
    <s v="Climate Change Financing at ADB - 2022"/>
  </r>
  <r>
    <x v="0"/>
    <s v="Sovereign"/>
    <s v="Climate Adaptive Water Resources Management in the Aral Sea Basin Sector Project"/>
    <s v="53120-001"/>
    <d v="2022-11-03T00:00:00"/>
    <x v="1"/>
    <s v="Uzbekistan"/>
    <s v="Grant"/>
    <s v="Agriculture, natural resources and rural development"/>
    <m/>
    <m/>
    <m/>
    <s v="Adaptation"/>
    <n v="3"/>
    <m/>
    <n v="3"/>
    <m/>
    <m/>
    <s v="https://www.adb.org/projects/53120-001/main"/>
    <s v="Climate Change Financing at ADB - 2022"/>
  </r>
  <r>
    <x v="0"/>
    <s v="Sovereign"/>
    <s v="Climate Adaptive Water Resources Management in the Aral Sea Basin Sector Project"/>
    <s v="53120-001"/>
    <d v="2022-11-03T00:00:00"/>
    <x v="1"/>
    <s v="Uzbekistan"/>
    <s v="Grant"/>
    <s v="Agriculture, natural resources and rural development"/>
    <m/>
    <m/>
    <m/>
    <s v="Adaptation"/>
    <n v="0.3"/>
    <m/>
    <n v="0.3"/>
    <m/>
    <m/>
    <s v="https://www.adb.org/projects/53120-001/main"/>
    <s v="Climate Change Financing at ADB - 2022"/>
  </r>
  <r>
    <x v="0"/>
    <s v="Nonsovereign"/>
    <s v="GreenCell Electric Bus Financing Project"/>
    <s v="55288-001"/>
    <d v="2022-11-03T00:00:00"/>
    <x v="1"/>
    <s v="India"/>
    <s v="Debt security"/>
    <s v="Transport"/>
    <m/>
    <m/>
    <m/>
    <s v="Mitigation"/>
    <n v="19.437591899999997"/>
    <n v="19.437591899999997"/>
    <m/>
    <m/>
    <m/>
    <s v="https://www.adb.org/projects/55288-001/main"/>
    <s v="Climate Change Financing at ADB - 2022"/>
  </r>
  <r>
    <x v="0"/>
    <s v="Nonsovereign"/>
    <s v="GreenCell Electric Bus Financing Project"/>
    <s v="55288-001"/>
    <d v="2022-11-03T00:00:00"/>
    <x v="1"/>
    <s v="India"/>
    <s v="Grant"/>
    <s v="Transport"/>
    <m/>
    <m/>
    <m/>
    <s v="Mitigation"/>
    <n v="0.32500000000000001"/>
    <n v="0.32500000000000001"/>
    <m/>
    <m/>
    <m/>
    <s v="https://www.adb.org/projects/55288-001/main"/>
    <s v="Climate Change Financing at ADB - 2022"/>
  </r>
  <r>
    <x v="0"/>
    <s v="Nonsovereign"/>
    <s v="GreenCell Electric Bus Financing Project"/>
    <s v="55288-001"/>
    <d v="2022-11-03T00:00:00"/>
    <x v="1"/>
    <s v="India"/>
    <s v="Grant"/>
    <s v="Transport"/>
    <m/>
    <m/>
    <m/>
    <s v="Mitigation"/>
    <n v="5.2"/>
    <n v="5.2"/>
    <m/>
    <m/>
    <m/>
    <s v="https://www.adb.org/projects/55288-001/main"/>
    <s v="Climate Change Financing at ADB - 2022"/>
  </r>
  <r>
    <x v="0"/>
    <s v="Nonsovereign"/>
    <s v="GreenCell Electric Bus Financing Project"/>
    <s v="55288-001"/>
    <d v="2022-11-03T00:00:00"/>
    <x v="1"/>
    <s v="India"/>
    <s v="Loan"/>
    <s v="Transport"/>
    <m/>
    <m/>
    <m/>
    <s v="Mitigation"/>
    <n v="14"/>
    <n v="14"/>
    <m/>
    <m/>
    <m/>
    <s v="https://www.adb.org/projects/55288-001/main"/>
    <s v="Climate Change Financing at ADB - 2022"/>
  </r>
  <r>
    <x v="0"/>
    <s v="Sovereign"/>
    <s v="Road Network Sustainability Project (Additional Financing)"/>
    <s v="54005-003"/>
    <d v="2022-11-04T00:00:00"/>
    <x v="1"/>
    <s v="Tajikistan"/>
    <s v="Grant"/>
    <s v="Transport"/>
    <n v="52.47"/>
    <m/>
    <m/>
    <s v="Dual-use"/>
    <n v="2.2830000000000004"/>
    <n v="0.56000000000000005"/>
    <n v="1.7230000000000001"/>
    <m/>
    <m/>
    <s v="https://www.adb.org/projects/54005-003/main"/>
    <s v="Climate Change Financing at ADB - 2022"/>
  </r>
  <r>
    <x v="0"/>
    <s v="Sovereign"/>
    <s v="Khyber Pakhtunkhwa Health Systems Strengthening Program"/>
    <s v="54297-001"/>
    <d v="2022-11-04T00:00:00"/>
    <x v="1"/>
    <s v="Pakistan"/>
    <s v="Loan"/>
    <s v="Health"/>
    <n v="417.6"/>
    <m/>
    <m/>
    <s v="Mitigation"/>
    <n v="5.3"/>
    <n v="5.3"/>
    <m/>
    <m/>
    <m/>
    <s v="https://www.adb.org/projects/54297-001/main"/>
    <s v="Climate Change Financing at ADB - 2022"/>
  </r>
  <r>
    <x v="0"/>
    <s v="Sovereign"/>
    <s v="Building Resilience with Active Countercyclical Expenditures Program"/>
    <s v="56147-001"/>
    <d v="2022-11-04T00:00:00"/>
    <x v="1"/>
    <s v="Tajikistan"/>
    <s v="Grant"/>
    <s v="Public sector management"/>
    <n v="50.4"/>
    <m/>
    <m/>
    <s v="Adaptation"/>
    <n v="1"/>
    <m/>
    <n v="1"/>
    <m/>
    <m/>
    <s v="https://www.adb.org/projects/56147-001/main"/>
    <s v="Climate Change Financing at ADB - 2022"/>
  </r>
  <r>
    <x v="0"/>
    <s v="Sovereign"/>
    <s v="Nuts and Fruits in Hilly Areas Project"/>
    <s v="48218-006"/>
    <d v="2022-11-07T00:00:00"/>
    <x v="1"/>
    <s v="Nepal"/>
    <s v="Loan"/>
    <s v="Agriculture, natural resources and rural development"/>
    <n v="96.45"/>
    <m/>
    <m/>
    <s v="Dual-use"/>
    <n v="53.930000000000007"/>
    <n v="21.01"/>
    <n v="32.92"/>
    <m/>
    <m/>
    <s v="https://www.adb.org/projects/48218-006/main"/>
    <s v="Climate Change Financing at ADB - 2022"/>
  </r>
  <r>
    <x v="0"/>
    <s v="Sovereign"/>
    <s v="Nuts and Fruits in Hilly Areas Project"/>
    <s v="48218-006"/>
    <d v="2022-11-07T00:00:00"/>
    <x v="1"/>
    <s v="Nepal"/>
    <s v="Grant"/>
    <s v="Agriculture, natural resources and rural development"/>
    <m/>
    <m/>
    <m/>
    <s v="Dual-use"/>
    <n v="2.17"/>
    <m/>
    <n v="2.17"/>
    <m/>
    <m/>
    <s v="https://www.adb.org/projects/48218-006/main"/>
    <s v="Climate Change Financing at ADB - 2022"/>
  </r>
  <r>
    <x v="0"/>
    <s v="Sovereign"/>
    <s v="Nuts and Fruits in Hilly Areas Project"/>
    <s v="48218-006"/>
    <d v="2022-11-07T00:00:00"/>
    <x v="1"/>
    <s v="Nepal"/>
    <s v="Grant"/>
    <s v="Agriculture, natural resources and rural development"/>
    <m/>
    <m/>
    <m/>
    <s v="Dual-use"/>
    <n v="5.67"/>
    <n v="0.48"/>
    <n v="5.19"/>
    <m/>
    <m/>
    <s v="https://www.adb.org/projects/48218-006/main"/>
    <s v="Climate Change Financing at ADB - 2022"/>
  </r>
  <r>
    <x v="0"/>
    <s v="Sovereign"/>
    <s v="Sustainable Tourism Development Project (Phase 2)"/>
    <s v="51422-002"/>
    <d v="2022-11-07T00:00:00"/>
    <x v="1"/>
    <s v="Mongolia"/>
    <s v="Loan"/>
    <s v="Agriculture, natural resources and rural development"/>
    <n v="32.299999999999997"/>
    <m/>
    <m/>
    <s v="Dual-use"/>
    <n v="2.2000000000000002"/>
    <n v="2"/>
    <n v="0.2"/>
    <m/>
    <m/>
    <s v="https://www.adb.org/projects/51422-002/main"/>
    <s v="Climate Change Financing at ADB - 2022"/>
  </r>
  <r>
    <x v="0"/>
    <s v="Sovereign"/>
    <s v="Sustainable Tourism Development Project (Phase 2)"/>
    <s v="51422-002"/>
    <d v="2022-11-07T00:00:00"/>
    <x v="1"/>
    <s v="Mongolia"/>
    <s v="Loan"/>
    <s v="Industry and trade"/>
    <m/>
    <m/>
    <m/>
    <s v="Dual-use"/>
    <n v="3.19"/>
    <n v="2.89"/>
    <n v="0.3"/>
    <m/>
    <m/>
    <s v="https://www.adb.org/projects/51422-002/main"/>
    <s v="Climate Change Financing at ADB - 2022"/>
  </r>
  <r>
    <x v="0"/>
    <s v="Sovereign"/>
    <s v="Sustainable Tourism Development Project (Phase 2)"/>
    <s v="51422-002"/>
    <d v="2022-11-07T00:00:00"/>
    <x v="1"/>
    <s v="Mongolia"/>
    <s v="Grant"/>
    <s v="Agriculture, natural resources and rural development"/>
    <m/>
    <m/>
    <m/>
    <s v="Dual-use"/>
    <n v="0"/>
    <m/>
    <m/>
    <m/>
    <m/>
    <s v="https://www.adb.org/projects/51422-002/main"/>
    <s v="Climate Change Financing at ADB - 2022"/>
  </r>
  <r>
    <x v="0"/>
    <s v="Sovereign"/>
    <s v="Supporting Ambitious Climate Action through Implementation of Developing Member Countries' Nationally Determined Contributions (Subproject 1)"/>
    <s v="52004-002"/>
    <d v="2022-11-07T00:00:00"/>
    <x v="1"/>
    <s v="Regional"/>
    <s v="Technical assistance"/>
    <s v="Energy"/>
    <n v="1.5"/>
    <m/>
    <m/>
    <s v="Dual-use"/>
    <n v="0.1"/>
    <n v="6.6699999999999995E-2"/>
    <n v="3.3300000000000003E-2"/>
    <m/>
    <m/>
    <s v="https://www.adb.org/projects/52004-002/main"/>
    <s v="Climate Change Financing at ADB - 2022"/>
  </r>
  <r>
    <x v="0"/>
    <s v="Sovereign"/>
    <s v="Supporting Ambitious Climate Action through Implementation of Developing Member Countries' Nationally Determined Contributions (Subproject 1)"/>
    <s v="52004-002"/>
    <d v="2022-11-07T00:00:00"/>
    <x v="1"/>
    <s v="Regional"/>
    <s v="Technical assistance"/>
    <s v="Agriculture, natural resources and rural development"/>
    <m/>
    <m/>
    <m/>
    <s v="Dual-use"/>
    <n v="0.1"/>
    <n v="6.6699999999999995E-2"/>
    <n v="3.3300000000000003E-2"/>
    <m/>
    <m/>
    <s v="https://www.adb.org/projects/52004-002/main"/>
    <s v="Climate Change Financing at ADB - 2022"/>
  </r>
  <r>
    <x v="0"/>
    <s v="Sovereign"/>
    <s v="Supporting Ambitious Climate Action through Implementation of Developing Member Countries' Nationally Determined Contributions (Subproject 1)"/>
    <s v="52004-002"/>
    <d v="2022-11-07T00:00:00"/>
    <x v="1"/>
    <s v="Regional"/>
    <s v="Technical assistance"/>
    <s v="Public sector management"/>
    <m/>
    <m/>
    <m/>
    <s v="Dual-use"/>
    <n v="1.1000000000000001"/>
    <n v="0.73319999999999996"/>
    <n v="0.36680000000000001"/>
    <m/>
    <m/>
    <s v="https://www.adb.org/projects/52004-002/main"/>
    <s v="Climate Change Financing at ADB - 2022"/>
  </r>
  <r>
    <x v="0"/>
    <s v="Sovereign"/>
    <s v="Supporting Ambitious Climate Action through Implementation of Developing Member Countries' Nationally Determined Contributions (Subproject 1)"/>
    <s v="52004-002"/>
    <d v="2022-11-07T00:00:00"/>
    <x v="1"/>
    <s v="Regional"/>
    <s v="Technical assistance"/>
    <s v="Transport"/>
    <m/>
    <m/>
    <m/>
    <s v="Dual-use"/>
    <n v="0.1"/>
    <n v="6.6699999999999995E-2"/>
    <n v="3.3300000000000003E-2"/>
    <m/>
    <m/>
    <s v="https://www.adb.org/projects/52004-002/main"/>
    <s v="Climate Change Financing at ADB - 2022"/>
  </r>
  <r>
    <x v="0"/>
    <s v="Sovereign"/>
    <s v="Supporting Ambitious Climate Action through Implementation of Developing Member Countries' Nationally Determined Contributions (Subproject 1)"/>
    <s v="52004-002"/>
    <d v="2022-11-07T00:00:00"/>
    <x v="1"/>
    <s v="Regional"/>
    <s v="Technical assistance"/>
    <s v="Water and other urban infrastructure and services"/>
    <m/>
    <m/>
    <m/>
    <s v="Dual-use"/>
    <n v="0.1"/>
    <n v="6.6699999999999995E-2"/>
    <n v="3.3300000000000003E-2"/>
    <m/>
    <m/>
    <s v="https://www.adb.org/projects/52004-002/main"/>
    <s v="Climate Change Financing at ADB - 2022"/>
  </r>
  <r>
    <x v="0"/>
    <s v="Nonsovereign"/>
    <s v="Crystal Gender Bond"/>
    <s v="56134-001"/>
    <d v="2022-11-07T00:00:00"/>
    <x v="1"/>
    <s v="Georgia"/>
    <s v="Loan"/>
    <s v="Finance"/>
    <n v="27"/>
    <m/>
    <m/>
    <s v="Mitigation"/>
    <n v="1.5"/>
    <n v="1.5"/>
    <m/>
    <m/>
    <m/>
    <s v="https://www.adb.org/projects/56134-001/main"/>
    <s v="Climate Change Financing at ADB - 2022"/>
  </r>
  <r>
    <x v="0"/>
    <s v="Sovereign"/>
    <s v="Water Organization Partnerships for Resilience"/>
    <s v="55064-005"/>
    <d v="2022-11-09T00:00:00"/>
    <x v="1"/>
    <s v="Bangladesh; Fiji; Nepal; Regional; Tajikistan; Timor-Leste"/>
    <s v="Technical assistance"/>
    <s v="Water and other urban infrastructure and services"/>
    <n v="3"/>
    <m/>
    <m/>
    <s v="Adaptation"/>
    <n v="0.74"/>
    <m/>
    <n v="0.74"/>
    <m/>
    <m/>
    <s v="https://www.adb.org/projects/55064-005/main"/>
    <s v="Climate Change Financing at ADB - 2022"/>
  </r>
  <r>
    <x v="0"/>
    <s v="Sovereign"/>
    <s v="Water Organization Partnerships for Resilience"/>
    <s v="55064-005"/>
    <d v="2022-11-09T00:00:00"/>
    <x v="1"/>
    <s v="Bangladesh; Fiji; Nepal; Regional; Tajikistan; Timor-Leste"/>
    <s v="Technical assistance"/>
    <s v="Agriculture, natural resources and rural development"/>
    <m/>
    <m/>
    <m/>
    <s v="Adaptation"/>
    <n v="0.26"/>
    <m/>
    <n v="0.26"/>
    <m/>
    <m/>
    <s v="https://www.adb.org/projects/55064-005/main"/>
    <s v="Climate Change Financing at ADB - 2022"/>
  </r>
  <r>
    <x v="0"/>
    <s v="Sovereign"/>
    <s v="Water Organization Partnerships for Resilience"/>
    <s v="55064-005"/>
    <d v="2022-11-09T00:00:00"/>
    <x v="1"/>
    <s v="Bangladesh; Fiji; Nepal; Regional; Tajikistan; Timor-Leste"/>
    <s v="Technical assistance"/>
    <s v="Water and other urban infrastructure and services"/>
    <m/>
    <m/>
    <m/>
    <s v="Adaptation"/>
    <n v="1.48"/>
    <m/>
    <n v="1.48"/>
    <m/>
    <m/>
    <s v="https://www.adb.org/projects/55064-005/main"/>
    <s v="Climate Change Financing at ADB - 2022"/>
  </r>
  <r>
    <x v="0"/>
    <s v="Sovereign"/>
    <s v="Water Organization Partnerships for Resilience"/>
    <s v="55064-005"/>
    <d v="2022-11-09T00:00:00"/>
    <x v="1"/>
    <s v="Bangladesh; Fiji; Nepal; Regional; Tajikistan; Timor-Leste"/>
    <s v="Technical assistance"/>
    <s v="Agriculture, natural resources and rural development"/>
    <m/>
    <m/>
    <m/>
    <s v="Adaptation"/>
    <n v="0.52"/>
    <m/>
    <n v="0.52"/>
    <m/>
    <m/>
    <s v="https://www.adb.org/projects/55064-005/main"/>
    <s v="Climate Change Financing at ADB - 2022"/>
  </r>
  <r>
    <x v="0"/>
    <s v="Sovereign"/>
    <s v="Renewable Energy for Climate Resilience Project"/>
    <s v="54142-001"/>
    <d v="2022-11-10T00:00:00"/>
    <x v="1"/>
    <s v="Bhutan"/>
    <s v="Loan"/>
    <s v="Energy"/>
    <n v="19.25"/>
    <m/>
    <m/>
    <s v="Adaptation"/>
    <n v="8.26"/>
    <m/>
    <n v="8.26"/>
    <m/>
    <m/>
    <s v="https://www.adb.org/projects/54142-001/main"/>
    <s v="Climate Change Financing at ADB - 2022"/>
  </r>
  <r>
    <x v="0"/>
    <s v="Sovereign"/>
    <s v="Renewable Energy for Climate Resilience Project"/>
    <s v="54142-001"/>
    <d v="2022-11-10T00:00:00"/>
    <x v="1"/>
    <s v="Bhutan"/>
    <s v="Grant"/>
    <s v="Energy"/>
    <m/>
    <m/>
    <m/>
    <s v="Adaptation"/>
    <n v="10"/>
    <m/>
    <n v="10"/>
    <m/>
    <m/>
    <s v="https://www.adb.org/projects/54142-001/main"/>
    <s v="Climate Change Financing at ADB - 2022"/>
  </r>
  <r>
    <x v="0"/>
    <s v="Sovereign"/>
    <s v="Fujian Xianyou Mulan River Basin Integrated Ecological Improvement and Environmental Management Project"/>
    <s v="53051-001"/>
    <d v="2022-11-11T00:00:00"/>
    <x v="1"/>
    <s v="People's Republic of China"/>
    <s v="Loan"/>
    <s v="Water and other urban infrastructure and services"/>
    <n v="577.35"/>
    <m/>
    <m/>
    <s v="Dual-use"/>
    <n v="14"/>
    <n v="7"/>
    <n v="7"/>
    <m/>
    <m/>
    <s v="https://www.adb.org/projects/53051-001/main"/>
    <s v="Climate Change Financing at ADB - 2022"/>
  </r>
  <r>
    <x v="0"/>
    <s v="Sovereign"/>
    <s v="Fujian Xianyou Mulan River Basin Integrated Ecological Improvement and Environmental Management Project"/>
    <s v="53051-001"/>
    <d v="2022-11-11T00:00:00"/>
    <x v="1"/>
    <s v="People's Republic of China"/>
    <s v="Loan"/>
    <s v="Agriculture, natural resources and rural development"/>
    <m/>
    <m/>
    <m/>
    <s v="Dual-use"/>
    <n v="39.760000000000005"/>
    <n v="15.91"/>
    <n v="23.85"/>
    <m/>
    <m/>
    <s v="https://www.adb.org/projects/53051-001/main"/>
    <s v="Climate Change Financing at ADB - 2022"/>
  </r>
  <r>
    <x v="0"/>
    <s v="Sovereign"/>
    <s v="Building Resilience with Active Countercyclical Expenditures Program"/>
    <s v="56150-001"/>
    <d v="2022-11-11T00:00:00"/>
    <x v="1"/>
    <s v="Kyrgyz Republic"/>
    <s v="Loan"/>
    <s v="Public sector management"/>
    <n v="50.4"/>
    <m/>
    <m/>
    <s v="Dual-use"/>
    <n v="1.85"/>
    <n v="0.625"/>
    <n v="1.2250000000000001"/>
    <m/>
    <m/>
    <s v="https://www.adb.org/projects/56150-001/main"/>
    <s v="Climate Change Financing at ADB - 2022"/>
  </r>
  <r>
    <x v="0"/>
    <s v="Sovereign"/>
    <s v="Building Resilience with Active Countercyclical Expenditures Program"/>
    <s v="56150-001"/>
    <d v="2022-11-11T00:00:00"/>
    <x v="1"/>
    <s v="Kyrgyz Republic"/>
    <s v="Grant"/>
    <s v="Public sector management"/>
    <m/>
    <m/>
    <m/>
    <s v="Dual-use"/>
    <n v="1.85"/>
    <n v="0.625"/>
    <n v="1.2250000000000001"/>
    <m/>
    <m/>
    <s v="https://www.adb.org/projects/56150-001/main"/>
    <s v="Climate Change Financing at ADB - 2022"/>
  </r>
  <r>
    <x v="0"/>
    <s v="Sovereign"/>
    <s v="Mortgage Market Sector Development Program (Additional Financing)"/>
    <s v="51348-005"/>
    <d v="2022-11-14T00:00:00"/>
    <x v="1"/>
    <s v="Uzbekistan"/>
    <s v="Loan"/>
    <s v="Finance"/>
    <n v="150"/>
    <m/>
    <m/>
    <s v="Mitigation"/>
    <n v="7"/>
    <n v="7"/>
    <m/>
    <m/>
    <m/>
    <s v="https://www.adb.org/projects/51348-005/main"/>
    <s v="Climate Change Financing at ADB - 2022"/>
  </r>
  <r>
    <x v="0"/>
    <s v="Sovereign"/>
    <s v="Preparing the Building Resilience with Active Countercyclical Expenditures Program (attached TA to Building Resilience with Active Countercyclical Expenditures Program)"/>
    <s v="56147-001"/>
    <d v="2022-11-15T00:00:00"/>
    <x v="1"/>
    <s v="Tajikistan"/>
    <s v="Technical assistance"/>
    <m/>
    <m/>
    <m/>
    <m/>
    <s v="Adaptation"/>
    <n v="0"/>
    <m/>
    <m/>
    <m/>
    <m/>
    <s v="https://www.adb.org/projects/56147-001/main"/>
    <s v="Climate Change Financing at ADB - 2022"/>
  </r>
  <r>
    <x v="0"/>
    <s v="Sovereign"/>
    <s v="Promoting an Interconnected, Inclusive, and Resilient Association of Southeast Asian Nations Capital Market"/>
    <s v="53169-001"/>
    <d v="2022-11-17T00:00:00"/>
    <x v="1"/>
    <s v="Brunei Darussalam; Cambodia; Indonesia; Lao People's Democratic Republic; Malaysia; Myanmar; Philippines; Regional (Southeast Asia); Singapore; Thailand; Viet Nam"/>
    <s v="Technical assistance"/>
    <s v="Finance"/>
    <n v="0.25"/>
    <m/>
    <m/>
    <s v="Mitigation"/>
    <n v="0.25"/>
    <n v="0.25"/>
    <m/>
    <m/>
    <m/>
    <s v="https://www.adb.org/projects/53169-001/main"/>
    <s v="Climate Change Financing at ADB - 2022"/>
  </r>
  <r>
    <x v="0"/>
    <s v="Sovereign"/>
    <s v="Fiscal Sustainability and Financial Markets Development Program (Subprogram 1)"/>
    <s v="55103-001"/>
    <d v="2022-11-17T00:00:00"/>
    <x v="1"/>
    <s v="Armenia"/>
    <s v="Loan"/>
    <s v="Public sector management"/>
    <n v="200"/>
    <m/>
    <m/>
    <s v="Dual-use"/>
    <n v="16.100000000000001"/>
    <n v="5"/>
    <n v="11.1"/>
    <m/>
    <m/>
    <s v="https://www.adb.org/projects/55103-001/main"/>
    <s v="Climate Change Financing at ADB - 2022"/>
  </r>
  <r>
    <x v="0"/>
    <s v="Sovereign"/>
    <s v="Fiscal Sustainability and Financial Markets Development Program (Subprogram 1)"/>
    <s v="55103-001"/>
    <d v="2022-11-17T00:00:00"/>
    <x v="1"/>
    <s v="Armenia"/>
    <s v="Loan"/>
    <s v="Finance"/>
    <m/>
    <m/>
    <m/>
    <s v="Dual-use"/>
    <n v="16.100000000000001"/>
    <n v="5"/>
    <n v="11.1"/>
    <m/>
    <m/>
    <s v="https://www.adb.org/projects/55103-001/main"/>
    <s v="Climate Change Financing at ADB - 2022"/>
  </r>
  <r>
    <x v="0"/>
    <s v="Sovereign"/>
    <s v="Deploying Solar Systems at Scale"/>
    <s v="52227-001"/>
    <d v="2022-11-18T00:00:00"/>
    <x v="1"/>
    <s v="Bangladesh; Bhutan; India; Maldives; Nepal; Sri Lanka; Regional"/>
    <s v="Technical assistance"/>
    <s v="Energy"/>
    <n v="1.5"/>
    <m/>
    <m/>
    <s v="Mitigation"/>
    <n v="1.5"/>
    <n v="1.5"/>
    <m/>
    <m/>
    <m/>
    <s v="https://www.adb.org/projects/52227-001/main"/>
    <s v="Climate Change Financing at ADB - 2022"/>
  </r>
  <r>
    <x v="0"/>
    <s v="Sovereign"/>
    <s v="Fiscal Resilience and Social Protection Support Program (Subprogram 2)"/>
    <s v="54271-002"/>
    <d v="2022-11-21T00:00:00"/>
    <x v="1"/>
    <s v="Georgia"/>
    <s v="Loan"/>
    <s v="Public sector management"/>
    <n v="100"/>
    <m/>
    <m/>
    <s v="Dual-use"/>
    <n v="16.689999999999998"/>
    <n v="2.08"/>
    <n v="14.61"/>
    <m/>
    <m/>
    <s v="https://www.adb.org/projects/54271-002/main"/>
    <s v="Climate Change Financing at ADB - 2022"/>
  </r>
  <r>
    <x v="0"/>
    <s v="Sovereign"/>
    <s v="Strengthening Macroeconomic Resilience Program (Subprogram 1)"/>
    <s v="54054-001"/>
    <d v="2022-11-22T00:00:00"/>
    <x v="1"/>
    <s v="Samoa"/>
    <s v="Grant"/>
    <s v="Public sector management"/>
    <n v="38.4"/>
    <m/>
    <m/>
    <s v="Dual-use"/>
    <n v="1.0713999999999999"/>
    <n v="0.53569999999999995"/>
    <n v="0.53569999999999995"/>
    <m/>
    <m/>
    <s v="https://www.adb.org/projects/54054-001/main"/>
    <s v="Climate Change Financing at ADB - 2022"/>
  </r>
  <r>
    <x v="0"/>
    <s v="Sovereign"/>
    <s v="Support to the Implementation of Strategy 2030 Operational Plans"/>
    <s v="54023-001"/>
    <d v="2022-11-24T00:00:00"/>
    <x v="1"/>
    <s v="Regional"/>
    <s v="Technical assistance"/>
    <s v="Multisector"/>
    <m/>
    <m/>
    <m/>
    <s v="Dual-use"/>
    <n v="0.65"/>
    <n v="0.1"/>
    <n v="0.55000000000000004"/>
    <m/>
    <m/>
    <s v="https://www.adb.org/projects/54023-001/main"/>
    <s v="Climate Change Financing at ADB - 2022"/>
  </r>
  <r>
    <x v="0"/>
    <s v="Nonsovereign"/>
    <s v="Climate-resilient Farming and Supply Chain Development to Support COVID-19 Recovery for Smallholder Poultry and Maize Farmers"/>
    <s v="55292-002"/>
    <d v="2022-11-24T00:00:00"/>
    <x v="1"/>
    <s v="Cambodia"/>
    <s v="Technical assistance"/>
    <s v="Agriculture, natural resources and rural development"/>
    <n v="0.5"/>
    <m/>
    <m/>
    <s v="Adaptation"/>
    <n v="0.5"/>
    <m/>
    <n v="0.5"/>
    <m/>
    <m/>
    <s v="https://www.adb.org/projects/55292-002/main"/>
    <s v="Climate Change Financing at ADB - 2022"/>
  </r>
  <r>
    <x v="0"/>
    <s v="Sovereign"/>
    <s v="Maximizing Poverty Alleviation and Gender Co-benefits through Innovative Clean Energy Solutions in Asia and the Pacific"/>
    <s v="56028-001"/>
    <d v="2022-11-24T00:00:00"/>
    <x v="1"/>
    <s v="Mongolia; Regional"/>
    <s v="Technical assistance"/>
    <s v="Energy"/>
    <n v="3"/>
    <m/>
    <m/>
    <s v="Dual-use"/>
    <n v="1"/>
    <n v="0.95"/>
    <n v="0.05"/>
    <m/>
    <m/>
    <s v="https://www.adb.org/projects/56028-001/main"/>
    <s v="Climate Change Financing at ADB - 2022"/>
  </r>
  <r>
    <x v="0"/>
    <s v="Sovereign"/>
    <s v="Maximizing Poverty Alleviation and Gender Co-benefits through Innovative Clean Energy Solutions in Asia and the Pacific"/>
    <s v="56028-001"/>
    <d v="2022-11-24T00:00:00"/>
    <x v="1"/>
    <s v="Mongolia; Regional"/>
    <s v="Technical assistance"/>
    <s v="Energy"/>
    <m/>
    <m/>
    <m/>
    <s v="Dual-use"/>
    <n v="2"/>
    <n v="1.9"/>
    <n v="0.1"/>
    <m/>
    <m/>
    <s v="https://www.adb.org/projects/56028-001/main"/>
    <s v="Climate Change Financing at ADB - 2022"/>
  </r>
  <r>
    <x v="0"/>
    <s v="Sovereign"/>
    <s v="Technical and Policy Research on Adaptation to Climate Change in Highway Infrastructure in the Yellow River Basin"/>
    <s v="56057-001"/>
    <d v="2022-11-24T00:00:00"/>
    <x v="1"/>
    <s v="People's Republic of China"/>
    <s v="Technical assistance"/>
    <s v="Transport"/>
    <n v="0.45"/>
    <m/>
    <m/>
    <s v="Adaptation"/>
    <n v="0.3"/>
    <m/>
    <n v="0.3"/>
    <m/>
    <m/>
    <s v="https://www.adb.org/projects/56057-001/main"/>
    <s v="Climate Change Financing at ADB - 2022"/>
  </r>
  <r>
    <x v="0"/>
    <s v="Sovereign"/>
    <s v="Technical and Policy Research on Adaptation to Climate Change in Highway Infrastructure in the Yellow River Basin"/>
    <s v="56057-001"/>
    <d v="2022-11-24T00:00:00"/>
    <x v="1"/>
    <s v="People's Republic of China"/>
    <s v="Technical assistance"/>
    <s v="Transport"/>
    <m/>
    <m/>
    <m/>
    <s v="Adaptation"/>
    <n v="0.15"/>
    <m/>
    <n v="0.15"/>
    <m/>
    <m/>
    <s v="https://www.adb.org/projects/56057-001/main"/>
    <s v="Climate Change Financing at ADB - 2022"/>
  </r>
  <r>
    <x v="0"/>
    <s v="Sovereign"/>
    <s v="Promoting Environmental, Social, and Governance Investments of Insurance Funds"/>
    <s v="56066-001"/>
    <d v="2022-11-25T00:00:00"/>
    <x v="1"/>
    <s v="People's Republic of China"/>
    <s v="Technical assistance"/>
    <s v="Finance"/>
    <n v="0.3"/>
    <m/>
    <m/>
    <s v="Dual-use"/>
    <n v="0.05"/>
    <n v="2.5000000000000001E-2"/>
    <n v="2.5000000000000001E-2"/>
    <m/>
    <m/>
    <s v="https://www.adb.org/projects/56066-001/main"/>
    <s v="Climate Change Financing at ADB - 2022"/>
  </r>
  <r>
    <x v="0"/>
    <s v="Nonsovereign"/>
    <s v="Wabag Clean Water Supply Project"/>
    <s v="56155-001"/>
    <d v="2022-11-25T00:00:00"/>
    <x v="1"/>
    <s v="India"/>
    <s v="Debt security"/>
    <s v="Water and other urban infrastructure and services"/>
    <n v="69.8"/>
    <m/>
    <m/>
    <s v="Mitigation"/>
    <n v="1.2"/>
    <n v="1.2"/>
    <m/>
    <m/>
    <m/>
    <s v="https://www.adb.org/projects/56155-001/main"/>
    <s v="Climate Change Financing at ADB - 2022"/>
  </r>
  <r>
    <x v="0"/>
    <s v="Sovereign"/>
    <s v="Pacific Financial Technical Assistance Centre, 2023-2028"/>
    <s v="56235-001"/>
    <d v="2022-11-28T00:00:00"/>
    <x v="1"/>
    <s v="Cook Islands; Fiji; Federated States of Micronesia; Kiribati; Nauru; Palau; Papua New Guinea; Regional; Marshall Islands; Samoa; Solomon Islands; Timor-Leste; Tonga; Tuvalu; Vanuatu"/>
    <s v="Technical assistance"/>
    <s v="Public sector management"/>
    <n v="1"/>
    <m/>
    <m/>
    <s v="Mitigation"/>
    <n v="0.2"/>
    <n v="0.2"/>
    <m/>
    <m/>
    <m/>
    <s v="https://www.adb.org/projects/56235-001/main"/>
    <s v="Climate Change Financing at ADB - 2022"/>
  </r>
  <r>
    <x v="0"/>
    <s v="Sovereign"/>
    <s v="Pacific Financial Technical Assistance Centre, 2023-2028"/>
    <s v="56235-001"/>
    <d v="2022-11-28T00:00:00"/>
    <x v="1"/>
    <s v="Cook Islands; Fiji; Federated States of Micronesia; Kiribati; Nauru; Palau; Papua New Guinea; Regional; Marshall Islands; Samoa; Solomon Islands; Timor-Leste; Tonga; Tuvalu; Vanuatu"/>
    <s v="Technical assistance"/>
    <s v="Finance"/>
    <m/>
    <m/>
    <m/>
    <s v="Mitigation"/>
    <n v="0.1"/>
    <n v="0.1"/>
    <m/>
    <m/>
    <m/>
    <s v="https://www.adb.org/projects/56235-001/main"/>
    <s v="Climate Change Financing at ADB - 2022"/>
  </r>
  <r>
    <x v="0"/>
    <s v="Sovereign"/>
    <s v="Preparing Low-Carbon Development Projects"/>
    <s v="56204-001"/>
    <d v="2022-11-30T00:00:00"/>
    <x v="1"/>
    <s v="People's Republic of China"/>
    <s v="Technical assistance"/>
    <s v="Water and other urban infrastructure and services"/>
    <n v="1.2"/>
    <m/>
    <m/>
    <s v="Dual-use"/>
    <n v="0.4"/>
    <n v="0.2"/>
    <n v="0.2"/>
    <m/>
    <m/>
    <s v="https://www.adb.org/projects/56204-001/main"/>
    <s v="Climate Change Financing at ADB - 2022"/>
  </r>
  <r>
    <x v="0"/>
    <s v="Sovereign"/>
    <s v="Preparing Low-Carbon Development Projects"/>
    <s v="56204-001"/>
    <d v="2022-11-30T00:00:00"/>
    <x v="1"/>
    <s v="People's Republic of China"/>
    <s v="Technical assistance"/>
    <s v="Transport"/>
    <m/>
    <m/>
    <m/>
    <s v="Dual-use"/>
    <n v="0.2"/>
    <n v="0.05"/>
    <n v="0.15"/>
    <m/>
    <m/>
    <s v="https://www.adb.org/projects/56204-001/main"/>
    <s v="Climate Change Financing at ADB - 2022"/>
  </r>
  <r>
    <x v="0"/>
    <s v="Sovereign"/>
    <s v="Preparing Low-Carbon Development Projects"/>
    <s v="56204-001"/>
    <d v="2022-11-30T00:00:00"/>
    <x v="1"/>
    <s v="People's Republic of China"/>
    <s v="Technical assistance"/>
    <s v="Energy"/>
    <m/>
    <m/>
    <m/>
    <s v="Dual-use"/>
    <n v="0.6"/>
    <n v="0.5"/>
    <n v="0.1"/>
    <m/>
    <m/>
    <s v="https://www.adb.org/projects/56204-001/main"/>
    <s v="Climate Change Financing at ADB - 2022"/>
  </r>
  <r>
    <x v="0"/>
    <s v="Sovereign"/>
    <s v="Heilongjiang Green Transformation Demonstration Project and Program"/>
    <s v="53080-001"/>
    <d v="2022-12-01T00:00:00"/>
    <x v="1"/>
    <s v="People's Republic of China"/>
    <s v="Loan"/>
    <s v="Water and other urban infrastructure and services"/>
    <n v="498.83100000000002"/>
    <m/>
    <m/>
    <s v="Dual-use"/>
    <n v="29.021100000000001"/>
    <n v="15.1111"/>
    <n v="13.91"/>
    <m/>
    <m/>
    <s v="https://www.adb.org/projects/53080-001/main"/>
    <s v="Climate Change Financing at ADB - 2022"/>
  </r>
  <r>
    <x v="0"/>
    <s v="Sovereign"/>
    <s v="Heilongjiang Green Transformation Demonstration Project and Program"/>
    <s v="53080-001"/>
    <d v="2022-12-01T00:00:00"/>
    <x v="1"/>
    <s v="People's Republic of China"/>
    <s v="Loan"/>
    <s v="Transport"/>
    <m/>
    <m/>
    <m/>
    <s v="Dual-use"/>
    <n v="3.7751999999999999"/>
    <n v="2.5581999999999998"/>
    <n v="1.2170000000000001"/>
    <m/>
    <m/>
    <s v="https://www.adb.org/projects/53080-001/main"/>
    <s v="Climate Change Financing at ADB - 2022"/>
  </r>
  <r>
    <x v="0"/>
    <s v="Sovereign"/>
    <s v="Heilongjiang Green Transformation Demonstration Project and Program"/>
    <s v="53080-001"/>
    <d v="2022-12-01T00:00:00"/>
    <x v="1"/>
    <s v="People's Republic of China"/>
    <s v="Loan"/>
    <s v="Information and communication technology"/>
    <m/>
    <m/>
    <m/>
    <s v="Dual-use"/>
    <n v="6.3506999999999998"/>
    <n v="4.4157000000000002"/>
    <n v="1.9350000000000001"/>
    <m/>
    <m/>
    <s v="https://www.adb.org/projects/53080-001/main"/>
    <s v="Climate Change Financing at ADB - 2022"/>
  </r>
  <r>
    <x v="0"/>
    <s v="Sovereign"/>
    <s v="Heilongjiang Green Transformation Demonstration Project and Program"/>
    <s v="53080-001"/>
    <d v="2022-12-01T00:00:00"/>
    <x v="1"/>
    <s v="People's Republic of China"/>
    <s v="Loan"/>
    <s v="Agriculture, natural resources and rural development"/>
    <m/>
    <m/>
    <m/>
    <s v="Dual-use"/>
    <n v="4.5939999999999994"/>
    <n v="4.0129999999999999"/>
    <n v="0.58099999999999996"/>
    <m/>
    <m/>
    <s v="https://www.adb.org/projects/53080-001/main"/>
    <s v="Climate Change Financing at ADB - 2022"/>
  </r>
  <r>
    <x v="0"/>
    <s v="Sovereign"/>
    <s v="Heilongjiang Green Transformation Demonstration Project and Program"/>
    <s v="53080-001"/>
    <d v="2022-12-01T00:00:00"/>
    <x v="1"/>
    <s v="People's Republic of China"/>
    <s v="Loan"/>
    <m/>
    <m/>
    <m/>
    <m/>
    <s v="Dual-use"/>
    <n v="0"/>
    <m/>
    <m/>
    <m/>
    <m/>
    <s v="https://www.adb.org/projects/53080-001/main"/>
    <s v="Climate Change Financing at ADB - 2022"/>
  </r>
  <r>
    <x v="0"/>
    <s v="Nonsovereign"/>
    <s v="ABIS Climate-Resilient Aquaculture Value Chain Blue Loan Project"/>
    <s v="56123-001"/>
    <d v="2022-12-01T00:00:00"/>
    <x v="1"/>
    <s v="India"/>
    <s v="Loan"/>
    <s v="Agriculture, natural resources and rural development"/>
    <n v="21.6"/>
    <m/>
    <m/>
    <s v="Adaptation"/>
    <n v="16"/>
    <m/>
    <n v="16"/>
    <m/>
    <m/>
    <s v="https://www.adb.org/projects/56123-001/main"/>
    <s v="Climate Change Financing at ADB - 2022"/>
  </r>
  <r>
    <x v="0"/>
    <s v="Sovereign"/>
    <s v="Climate-Resilient and Sustainable Livestock Development Project"/>
    <s v="53038-001"/>
    <d v="2022-12-02T00:00:00"/>
    <x v="1"/>
    <s v="Mongolia"/>
    <s v="Loan"/>
    <s v="Agriculture, natural resources and rural development"/>
    <n v="34.504415000000002"/>
    <m/>
    <m/>
    <s v="Dual-use"/>
    <n v="16.875422999999998"/>
    <n v="12.880666"/>
    <n v="3.9947569999999999"/>
    <m/>
    <m/>
    <s v="https://www.adb.org/projects/53038-001/main"/>
    <s v="Climate Change Financing at ADB - 2022"/>
  </r>
  <r>
    <x v="0"/>
    <s v="Sovereign"/>
    <s v="Climate-Resilient and Sustainable Livestock Development Project"/>
    <s v="53038-001"/>
    <d v="2022-12-02T00:00:00"/>
    <x v="1"/>
    <s v="Mongolia"/>
    <s v="Loan"/>
    <s v="Agriculture, natural resources and rural development"/>
    <m/>
    <m/>
    <m/>
    <s v="Dual-use"/>
    <n v="5.135999"/>
    <n v="3.9202029999999999"/>
    <n v="1.2157960000000001"/>
    <m/>
    <m/>
    <s v="https://www.adb.org/projects/53038-001/main"/>
    <s v="Climate Change Financing at ADB - 2022"/>
  </r>
  <r>
    <x v="0"/>
    <s v="Sovereign"/>
    <s v="Gansu Environmentally Sustainable Rural Vitalization and Development Project"/>
    <s v="53077-001"/>
    <d v="2022-12-02T00:00:00"/>
    <x v="1"/>
    <s v="People's Republic of China"/>
    <s v="Loan"/>
    <s v="Agriculture, natural resources and rural development"/>
    <n v="319.29000000000002"/>
    <m/>
    <m/>
    <s v="Dual-use"/>
    <n v="89.28"/>
    <n v="40.24"/>
    <n v="49.04"/>
    <m/>
    <m/>
    <s v="https://www.adb.org/projects/53077-001/main"/>
    <s v="Climate Change Financing at ADB - 2022"/>
  </r>
  <r>
    <x v="0"/>
    <s v="Sovereign"/>
    <s v="Mainstreaming Nature-Positive Investments for Green. Resilient and Inclusive Recovery"/>
    <s v="56120-001"/>
    <d v="2022-12-02T00:00:00"/>
    <x v="1"/>
    <s v="Regional"/>
    <s v="Technical assistance"/>
    <s v="Multisector"/>
    <n v="1.6"/>
    <m/>
    <m/>
    <s v="Dual-use"/>
    <n v="0.25"/>
    <n v="0.1"/>
    <n v="0.15"/>
    <m/>
    <m/>
    <s v="https://www.adb.org/projects/56120-001/main"/>
    <s v="Climate Change Financing at ADB - 2022"/>
  </r>
  <r>
    <x v="0"/>
    <s v="Sovereign"/>
    <s v="Mainstreaming Nature-Positive Investments for Green. Resilient and Inclusive Recovery"/>
    <s v="56120-001"/>
    <d v="2022-12-02T00:00:00"/>
    <x v="1"/>
    <s v="Regional"/>
    <s v="Technical assistance"/>
    <s v="Multisector"/>
    <m/>
    <m/>
    <m/>
    <s v="Dual-use"/>
    <n v="0.4"/>
    <n v="0.1"/>
    <n v="0.3"/>
    <m/>
    <m/>
    <s v="https://www.adb.org/projects/56120-001/main"/>
    <s v="Climate Change Financing at ADB - 2022"/>
  </r>
  <r>
    <x v="0"/>
    <s v="Sovereign"/>
    <s v="Mainstreaming Nature-Positive Investments for Green. Resilient and Inclusive Recovery"/>
    <s v="56120-001"/>
    <d v="2022-12-02T00:00:00"/>
    <x v="1"/>
    <s v="Regional"/>
    <s v="Technical assistance"/>
    <s v="Multisector"/>
    <m/>
    <m/>
    <m/>
    <s v="Dual-use"/>
    <n v="0.35"/>
    <n v="0.25"/>
    <n v="0.1"/>
    <m/>
    <m/>
    <s v="https://www.adb.org/projects/56120-001/main"/>
    <s v="Climate Change Financing at ADB - 2022"/>
  </r>
  <r>
    <x v="0"/>
    <s v="Sovereign"/>
    <s v="Supporting the Building Resilience with Active Countercyclical Expenditures Program (attached TA to Building Resilience with Active Countercyclical Expenditures Program)"/>
    <s v="56150-001"/>
    <d v="2022-12-02T00:00:00"/>
    <x v="1"/>
    <s v="Kyrgyz Republic"/>
    <s v="Technical assistance"/>
    <m/>
    <m/>
    <m/>
    <m/>
    <s v="Dual-use"/>
    <n v="0"/>
    <m/>
    <m/>
    <m/>
    <m/>
    <s v="https://www.adb.org/projects/56150-001/main"/>
    <s v="Climate Change Financing at ADB - 2022"/>
  </r>
  <r>
    <x v="0"/>
    <s v="Sovereign"/>
    <s v="Developing Green City Action Plans to Accelerate Post-COVID-19 Competitiveness and Resilience (Subproject 1)"/>
    <s v="55224-002"/>
    <d v="2022-12-04T00:00:00"/>
    <x v="1"/>
    <s v="Malaysia"/>
    <s v="Technical assistance"/>
    <s v="Water and other urban infrastructure and services"/>
    <n v="1.2"/>
    <m/>
    <m/>
    <s v="Dual-use"/>
    <n v="0.2"/>
    <n v="0.1"/>
    <n v="0.1"/>
    <m/>
    <m/>
    <s v="https://www.adb.org/projects/55224-002/main"/>
    <s v="Climate Change Financing at ADB - 2022"/>
  </r>
  <r>
    <x v="0"/>
    <s v="Sovereign"/>
    <s v="Supporting Education Sector Projects"/>
    <s v="56088-001"/>
    <d v="2022-12-04T00:00:00"/>
    <x v="1"/>
    <s v="Bangladesh"/>
    <s v="Technical assistance"/>
    <s v="Education"/>
    <n v="1.5"/>
    <m/>
    <m/>
    <s v="Adaptation"/>
    <n v="0.03"/>
    <m/>
    <n v="0.03"/>
    <m/>
    <m/>
    <s v="https://www.adb.org/projects/56088-001/main"/>
    <s v="Climate Change Financing at ADB - 2022"/>
  </r>
  <r>
    <x v="0"/>
    <s v="Nonsovereign"/>
    <s v="Envoy Sustainable and Energy Efficient Textile Manufacturing Project"/>
    <s v="56027-001"/>
    <d v="2022-12-05T00:00:00"/>
    <x v="1"/>
    <s v="Bangladesh"/>
    <s v="Loan"/>
    <s v="Industry and trade"/>
    <n v="18.420000000000002"/>
    <m/>
    <m/>
    <s v="Mitigation"/>
    <n v="11.238480560000001"/>
    <n v="11.238480560000001"/>
    <m/>
    <m/>
    <m/>
    <s v="https://www.adb.org/projects/56027-001/main"/>
    <s v="Climate Change Financing at ADB - 2022"/>
  </r>
  <r>
    <x v="0"/>
    <s v="Sovereign"/>
    <s v="Preparing Projects to Enhance Transport Connectivity and Resilience in the Pacific , Phase 2"/>
    <s v="56262-001"/>
    <d v="2022-12-05T00:00:00"/>
    <x v="1"/>
    <s v="Cook Islands; Fiji; Federated States of Micronesia; Kiribati; Nauru; Niue; Palau; Papua New Guinea; Regional (Pacific); Marshall Islands; Samoa; Solomon Islands; Tonga; Tuvalu; Vanuatu"/>
    <s v="Technical assistance"/>
    <s v="Transport"/>
    <n v="5"/>
    <m/>
    <m/>
    <s v="Dual-use"/>
    <n v="0.5"/>
    <n v="0.15"/>
    <n v="0.35"/>
    <m/>
    <m/>
    <s v="https://www.adb.org/projects/56262-001/main"/>
    <s v="Climate Change Financing at ADB - 2022"/>
  </r>
  <r>
    <x v="0"/>
    <s v="Sovereign"/>
    <s v="Microenterprise Financing and Credit Enhancement Project"/>
    <s v="51269-003"/>
    <d v="2022-12-06T00:00:00"/>
    <x v="1"/>
    <s v="Bangladesh"/>
    <s v="Loan"/>
    <s v="Finance"/>
    <n v="201"/>
    <m/>
    <m/>
    <s v="Adaptation"/>
    <n v="91"/>
    <m/>
    <n v="91"/>
    <m/>
    <m/>
    <s v="https://www.adb.org/projects/51269-003/main"/>
    <s v="Climate Change Financing at ADB - 2022"/>
  </r>
  <r>
    <x v="0"/>
    <s v="Sovereign"/>
    <s v="Strengthening Regional Health Security Project"/>
    <s v="55131-001"/>
    <d v="2022-12-07T00:00:00"/>
    <x v="1"/>
    <s v="Kyrgyz Republic"/>
    <s v="Loan"/>
    <s v="Health"/>
    <n v="35"/>
    <m/>
    <m/>
    <s v="Dual-use"/>
    <n v="0.22"/>
    <n v="0.12"/>
    <n v="0.1"/>
    <m/>
    <m/>
    <s v="https://www.adb.org/projects/55131-001/main"/>
    <s v="Climate Change Financing at ADB - 2022"/>
  </r>
  <r>
    <x v="0"/>
    <s v="Sovereign"/>
    <s v="Strengthening Regional Health Security Project"/>
    <s v="55131-001"/>
    <d v="2022-12-07T00:00:00"/>
    <x v="1"/>
    <s v="Kyrgyz Republic"/>
    <s v="Grant"/>
    <s v="Health"/>
    <m/>
    <m/>
    <m/>
    <s v="Dual-use"/>
    <n v="0.99"/>
    <n v="0.54"/>
    <n v="0.45"/>
    <m/>
    <m/>
    <s v="https://www.adb.org/projects/55131-001/main"/>
    <s v="Climate Change Financing at ADB - 2022"/>
  </r>
  <r>
    <x v="0"/>
    <s v="Sovereign"/>
    <s v="South Asia Subregional Economic Cooperation Green Fuel Development Initiative"/>
    <s v="56096-001"/>
    <d v="2022-12-07T00:00:00"/>
    <x v="1"/>
    <s v="Regional (South Asia)"/>
    <s v="Technical assistance"/>
    <s v="Energy"/>
    <n v="2"/>
    <m/>
    <m/>
    <s v="Mitigation"/>
    <n v="2"/>
    <n v="2"/>
    <m/>
    <m/>
    <m/>
    <s v="https://www.adb.org/projects/56096-001/main"/>
    <s v="Climate Change Financing at ADB - 2022"/>
  </r>
  <r>
    <x v="0"/>
    <s v="Sovereign"/>
    <s v="SDTC-ENV Nature-based Solution (NbS) case study "/>
    <s v="CCFADC00058"/>
    <d v="2022-12-07T00:00:00"/>
    <x v="1"/>
    <s v="Regional"/>
    <s v="Other"/>
    <s v="Agriculture, natural resources and rural development"/>
    <n v="0.215"/>
    <m/>
    <m/>
    <s v="Mitigation"/>
    <n v="0.215"/>
    <n v="0.215"/>
    <m/>
    <m/>
    <m/>
    <m/>
    <s v="Climate Change Financing at ADB - 2022"/>
  </r>
  <r>
    <x v="0"/>
    <s v="Sovereign"/>
    <s v="Pacific Renewable Energy Investment Facility: Nuku’alofa Network Upgrade Project"/>
    <s v="49450-036"/>
    <d v="2022-12-08T00:00:00"/>
    <x v="1"/>
    <s v="Tonga"/>
    <s v="Grant"/>
    <s v="Energy"/>
    <n v="8.6999999999999993"/>
    <m/>
    <m/>
    <s v="Dual-use"/>
    <n v="2.3000000000000003"/>
    <n v="0.18"/>
    <n v="2.12"/>
    <m/>
    <m/>
    <s v="https://www.adb.org/projects/49450-036/main"/>
    <s v="Climate Change Financing at ADB - 2022"/>
  </r>
  <r>
    <x v="0"/>
    <s v="Sovereign"/>
    <s v="Paris Agreement Alignment of Mekong Delta Region Master Plan Transport Projects"/>
    <s v="56249-001"/>
    <d v="2022-12-08T00:00:00"/>
    <x v="1"/>
    <s v="Viet Nam"/>
    <s v="Technical assistance"/>
    <s v="Transport"/>
    <n v="0.2"/>
    <m/>
    <m/>
    <s v="Dual-use"/>
    <n v="0.2"/>
    <n v="0.1"/>
    <n v="0.1"/>
    <m/>
    <m/>
    <s v="https://www.adb.org/projects/56249-001/main"/>
    <s v="Climate Change Financing at ADB - 2022"/>
  </r>
  <r>
    <x v="0"/>
    <s v="Nonsovereign"/>
    <s v="Shriram Transport Finance Supporting Access to Finance for Small Commercial Vehicle Operators Project"/>
    <s v="54365-001"/>
    <d v="2022-12-09T00:00:00"/>
    <x v="1"/>
    <s v="India"/>
    <s v="Loan"/>
    <s v="Finance"/>
    <n v="200"/>
    <m/>
    <m/>
    <s v="Mitigation"/>
    <n v="5"/>
    <n v="5"/>
    <m/>
    <m/>
    <m/>
    <s v="https://www.adb.org/projects/54365-001/main"/>
    <s v="Climate Change Financing at ADB - 2022"/>
  </r>
  <r>
    <x v="0"/>
    <s v="Nonsovereign"/>
    <s v="Binh Duong Waste Management and Energy Efficiency Project"/>
    <s v="56118-001"/>
    <d v="2022-12-09T00:00:00"/>
    <x v="1"/>
    <s v="Viet Nam"/>
    <s v="Loan"/>
    <s v="Energy"/>
    <n v="32.9"/>
    <m/>
    <m/>
    <s v="Mitigation"/>
    <n v="7"/>
    <n v="7"/>
    <m/>
    <m/>
    <m/>
    <s v="https://www.adb.org/projects/56118-001/main"/>
    <s v="Climate Change Financing at ADB - 2022"/>
  </r>
  <r>
    <x v="0"/>
    <s v="Nonsovereign"/>
    <s v="Binh Duong Waste Management and Energy Efficiency Project"/>
    <s v="56118-001"/>
    <d v="2022-12-09T00:00:00"/>
    <x v="1"/>
    <s v="Viet Nam"/>
    <s v="Loan"/>
    <s v="Energy"/>
    <m/>
    <m/>
    <m/>
    <s v="Mitigation"/>
    <n v="6"/>
    <n v="6"/>
    <m/>
    <m/>
    <m/>
    <s v="https://www.adb.org/projects/56118-001/main"/>
    <s v="Climate Change Financing at ADB - 2022"/>
  </r>
  <r>
    <x v="0"/>
    <s v="Nonsovereign"/>
    <s v="Administration of Equity Investment for Euler Motors Private Limited"/>
    <s v="55075-001"/>
    <d v="2022-12-10T00:00:00"/>
    <x v="1"/>
    <s v="India"/>
    <s v="Equity investment"/>
    <s v="Transport"/>
    <m/>
    <m/>
    <m/>
    <s v="Mitigation"/>
    <n v="0.98391195999999992"/>
    <n v="0.98391195999999992"/>
    <m/>
    <m/>
    <m/>
    <s v="https://www.adb.org/projects/55075-001/main"/>
    <s v="Climate Change Financing at ADB - 2022"/>
  </r>
  <r>
    <x v="0"/>
    <s v="Sovereign"/>
    <s v="Operationalizing Paris Alignment in the Country Programming Processes"/>
    <s v="56226-001"/>
    <d v="2022-12-12T00:00:00"/>
    <x v="1"/>
    <s v="Regional"/>
    <s v="Technical assistance"/>
    <s v="Multisector"/>
    <n v="1"/>
    <m/>
    <m/>
    <s v="Dual-use"/>
    <n v="1"/>
    <n v="0.5"/>
    <n v="0.5"/>
    <m/>
    <m/>
    <s v="https://www.adb.org/projects/56226-001/main"/>
    <s v="Climate Change Financing at ADB - 2022"/>
  </r>
  <r>
    <x v="0"/>
    <s v="Sovereign"/>
    <s v="Capacity Building for Structural Transformation, Country Programming, and Portfolio Management"/>
    <s v="52260-001"/>
    <d v="2022-12-13T00:00:00"/>
    <x v="1"/>
    <s v="Pakistan"/>
    <s v="Technical assistance"/>
    <s v="Public sector management"/>
    <n v="0.3"/>
    <m/>
    <m/>
    <s v="Dual-use"/>
    <n v="0.3"/>
    <n v="0.09"/>
    <n v="0.21"/>
    <m/>
    <m/>
    <s v="https://www.adb.org/projects/52260-001/main"/>
    <s v="Climate Change Financing at ADB - 2022"/>
  </r>
  <r>
    <x v="0"/>
    <s v="Sovereign"/>
    <s v="Enabling Green Recovery in Central and West Asia through a Sustainable Financing Program"/>
    <s v="56117-001"/>
    <d v="2022-12-13T00:00:00"/>
    <x v="1"/>
    <s v="Armenia; Kazakhstan; Pakistan; Regional (Central and West Asia); Uzbekistan"/>
    <s v="Technical assistance"/>
    <s v="Finance"/>
    <n v="1.925"/>
    <m/>
    <m/>
    <s v="Dual-use"/>
    <n v="1.8"/>
    <n v="0.9"/>
    <n v="0.9"/>
    <m/>
    <m/>
    <s v="https://www.adb.org/projects/56117-001/main"/>
    <s v="Climate Change Financing at ADB - 2022"/>
  </r>
  <r>
    <x v="0"/>
    <s v="Sovereign"/>
    <s v="Enabling Green Recovery in Central and West Asia through a Sustainable Financing Program"/>
    <s v="56117-001"/>
    <d v="2022-12-13T00:00:00"/>
    <x v="1"/>
    <s v="Armenia; Kazakhstan; Pakistan; Regional (Central and West Asia); Uzbekistan"/>
    <s v="Technical assistance"/>
    <s v="Finance"/>
    <m/>
    <m/>
    <m/>
    <s v="Dual-use"/>
    <n v="0.125"/>
    <n v="6.25E-2"/>
    <n v="6.25E-2"/>
    <m/>
    <m/>
    <s v="https://www.adb.org/projects/56117-001/main"/>
    <s v="Climate Change Financing at ADB - 2022"/>
  </r>
  <r>
    <x v="0"/>
    <s v="Sovereign"/>
    <s v="Water Flagship Program Support Project"/>
    <s v="42173-017"/>
    <d v="2022-12-14T00:00:00"/>
    <x v="1"/>
    <s v="Bhutan"/>
    <s v="Loan"/>
    <s v="Water and other urban infrastructure and services"/>
    <n v="23.8"/>
    <m/>
    <m/>
    <s v="Adaptation"/>
    <n v="1.98"/>
    <m/>
    <n v="1.98"/>
    <m/>
    <m/>
    <s v="https://www.adb.org/projects/42173-017/main"/>
    <s v="Climate Change Financing at ADB - 2022"/>
  </r>
  <r>
    <x v="0"/>
    <s v="Sovereign"/>
    <s v="Water Flagship Program Support Project"/>
    <s v="42173-017"/>
    <d v="2022-12-14T00:00:00"/>
    <x v="1"/>
    <s v="Bhutan"/>
    <s v="Loan"/>
    <s v="Agriculture, natural resources and rural development"/>
    <m/>
    <m/>
    <m/>
    <s v="Adaptation"/>
    <n v="4.62"/>
    <m/>
    <n v="4.62"/>
    <m/>
    <m/>
    <s v="https://www.adb.org/projects/42173-017/main"/>
    <s v="Climate Change Financing at ADB - 2022"/>
  </r>
  <r>
    <x v="0"/>
    <s v="Sovereign"/>
    <s v="Water Flagship Program Support Project"/>
    <s v="42173-017"/>
    <d v="2022-12-14T00:00:00"/>
    <x v="1"/>
    <s v="Bhutan"/>
    <s v="Grant"/>
    <s v="Water and other urban infrastructure and services"/>
    <m/>
    <m/>
    <m/>
    <s v="Adaptation"/>
    <n v="1.3"/>
    <m/>
    <n v="1.3"/>
    <m/>
    <m/>
    <s v="https://www.adb.org/projects/42173-017/main"/>
    <s v="Climate Change Financing at ADB - 2022"/>
  </r>
  <r>
    <x v="0"/>
    <s v="Sovereign"/>
    <s v="Water Flagship Program Support Project"/>
    <s v="42173-017"/>
    <d v="2022-12-14T00:00:00"/>
    <x v="1"/>
    <s v="Bhutan"/>
    <s v="Grant"/>
    <s v="Agriculture, natural resources and rural development"/>
    <m/>
    <m/>
    <m/>
    <s v="Adaptation"/>
    <n v="2.8"/>
    <m/>
    <n v="2.8"/>
    <m/>
    <m/>
    <s v="https://www.adb.org/projects/42173-017/main"/>
    <s v="Climate Change Financing at ADB - 2022"/>
  </r>
  <r>
    <x v="0"/>
    <s v="Sovereign"/>
    <s v="Water Flagship Program Support Project"/>
    <s v="42173-017"/>
    <d v="2022-12-14T00:00:00"/>
    <x v="1"/>
    <s v="Bhutan"/>
    <s v="Grant"/>
    <s v="Agriculture, natural resources and rural development"/>
    <m/>
    <m/>
    <m/>
    <s v="Adaptation"/>
    <n v="1.5"/>
    <m/>
    <n v="1.5"/>
    <m/>
    <m/>
    <s v="https://www.adb.org/projects/42173-017/main"/>
    <s v="Climate Change Financing at ADB - 2022"/>
  </r>
  <r>
    <x v="0"/>
    <s v="Sovereign"/>
    <s v="Civil Aviation Development Investment Project II"/>
    <s v="52201-001"/>
    <d v="2022-12-14T00:00:00"/>
    <x v="1"/>
    <s v="Papua New Guinea"/>
    <s v="Loan"/>
    <s v="Transport"/>
    <n v="171.5"/>
    <m/>
    <m/>
    <s v="Adaptation"/>
    <n v="13.5"/>
    <m/>
    <n v="13.5"/>
    <m/>
    <m/>
    <s v="https://www.adb.org/projects/52201-001/main"/>
    <s v="Climate Change Financing at ADB - 2022"/>
  </r>
  <r>
    <x v="0"/>
    <s v="Sovereign"/>
    <s v="Civil Aviation Development Investment Project II"/>
    <s v="52201-001"/>
    <d v="2022-12-14T00:00:00"/>
    <x v="1"/>
    <s v="Papua New Guinea"/>
    <s v="Loan"/>
    <m/>
    <m/>
    <m/>
    <m/>
    <s v="Adaptation"/>
    <n v="0"/>
    <m/>
    <m/>
    <m/>
    <m/>
    <s v="https://www.adb.org/projects/52201-001/main"/>
    <s v="Climate Change Financing at ADB - 2022"/>
  </r>
  <r>
    <x v="0"/>
    <s v="Sovereign"/>
    <s v="Improved Technical and Vocational Education and Training for Employment Project"/>
    <s v="53083-001"/>
    <d v="2022-12-14T00:00:00"/>
    <x v="1"/>
    <s v="Papua New Guinea"/>
    <s v="Loan"/>
    <s v="Education"/>
    <n v="66.39"/>
    <m/>
    <m/>
    <s v="Dual-use"/>
    <n v="7.9420000000000002"/>
    <n v="3"/>
    <n v="4.9420000000000002"/>
    <m/>
    <m/>
    <s v="https://www.adb.org/projects/53083-001/main"/>
    <s v="Climate Change Financing at ADB - 2022"/>
  </r>
  <r>
    <x v="0"/>
    <s v="Sovereign"/>
    <s v="Improved Technical and Vocational Education and Training for Employment Project"/>
    <s v="53083-001"/>
    <d v="2022-12-14T00:00:00"/>
    <x v="1"/>
    <s v="Papua New Guinea"/>
    <s v="Grant"/>
    <s v="Education"/>
    <m/>
    <m/>
    <m/>
    <s v="Dual-use"/>
    <n v="1.42"/>
    <m/>
    <n v="1.42"/>
    <m/>
    <m/>
    <s v="https://www.adb.org/projects/53083-001/main"/>
    <s v="Climate Change Financing at ADB - 2022"/>
  </r>
  <r>
    <x v="0"/>
    <s v="Sovereign"/>
    <s v="Adaptation Metrics to Scale Up and Align Investment with Climate-Resilient Development"/>
    <s v="55117-001"/>
    <d v="2022-12-14T00:00:00"/>
    <x v="1"/>
    <s v="Bangladesh; Pakistan; Philippines; Regional"/>
    <s v="Technical assistance"/>
    <s v="Public sector management"/>
    <n v="1"/>
    <m/>
    <m/>
    <s v="Adaptation"/>
    <n v="1"/>
    <m/>
    <n v="1"/>
    <m/>
    <m/>
    <s v="https://www.adb.org/projects/55117-001/main"/>
    <s v="Climate Change Financing at ADB - 2022"/>
  </r>
  <r>
    <x v="0"/>
    <s v="Sovereign"/>
    <s v="Research on Methane Emission Reduction in Agriculture"/>
    <s v="56051-001"/>
    <d v="2022-12-14T00:00:00"/>
    <x v="1"/>
    <s v="People's Republic of China"/>
    <s v="Technical assistance"/>
    <s v="Agriculture, natural resources and rural development"/>
    <n v="0.3"/>
    <m/>
    <m/>
    <s v="Mitigation"/>
    <n v="0.3"/>
    <n v="0.3"/>
    <m/>
    <m/>
    <m/>
    <s v="https://www.adb.org/projects/56051-001/main"/>
    <s v="Climate Change Financing at ADB - 2022"/>
  </r>
  <r>
    <x v="0"/>
    <s v="Sovereign"/>
    <s v="Enabling a Just Transition to Low-Carbon and Climate-Resilient Economies and Societies in Asia and the Pacific"/>
    <s v="56227-001"/>
    <d v="2022-12-14T00:00:00"/>
    <x v="1"/>
    <s v="Regional"/>
    <s v="Technical assistance"/>
    <s v="Public sector management"/>
    <n v="2.13"/>
    <m/>
    <m/>
    <s v="Dual-use"/>
    <n v="1.1300000000000001"/>
    <n v="0.79"/>
    <n v="0.34"/>
    <m/>
    <m/>
    <s v="https://www.adb.org/projects/56227-001/main"/>
    <s v="Climate Change Financing at ADB - 2022"/>
  </r>
  <r>
    <x v="0"/>
    <s v="Sovereign"/>
    <s v="Enabling a Just Transition to Low-Carbon and Climate-Resilient Economies and Societies in Asia and the Pacific"/>
    <s v="56227-001"/>
    <d v="2022-12-14T00:00:00"/>
    <x v="1"/>
    <s v="Regional"/>
    <s v="Technical assistance"/>
    <s v="Public sector management"/>
    <m/>
    <m/>
    <m/>
    <s v="Dual-use"/>
    <n v="1"/>
    <n v="1"/>
    <m/>
    <m/>
    <m/>
    <s v="https://www.adb.org/projects/56227-001/main"/>
    <s v="Climate Change Financing at ADB - 2022"/>
  </r>
  <r>
    <x v="0"/>
    <s v="Sovereign"/>
    <s v="Integrating Lessons and Experiences from Air Quality Improvement Program in the Greater Beijing-Tianjin-Hebei Region"/>
    <s v="56322-001"/>
    <d v="2022-12-14T00:00:00"/>
    <x v="1"/>
    <s v="People's Republic of China"/>
    <s v="Technical assistance"/>
    <s v="Energy"/>
    <n v="0.22500000000000001"/>
    <m/>
    <m/>
    <s v="Dual-use"/>
    <n v="0.22500000000000001"/>
    <n v="0.1125"/>
    <n v="0.1125"/>
    <m/>
    <m/>
    <s v="https://www.adb.org/projects/56322-001/main"/>
    <s v="Climate Change Financing at ADB - 2022"/>
  </r>
  <r>
    <x v="0"/>
    <s v="Sovereign"/>
    <s v="Second Power Transmission Enhancement Investment Program (Tranche 4)"/>
    <s v="48078-006"/>
    <d v="2022-12-15T00:00:00"/>
    <x v="1"/>
    <s v="Pakistan"/>
    <s v="Loan"/>
    <s v="Energy"/>
    <n v="296"/>
    <m/>
    <m/>
    <s v="Dual-use"/>
    <n v="189"/>
    <n v="87.5"/>
    <n v="101.5"/>
    <m/>
    <m/>
    <s v="https://www.adb.org/projects/48078-006/main"/>
    <s v="Climate Change Financing at ADB - 2022"/>
  </r>
  <r>
    <x v="0"/>
    <s v="Sovereign"/>
    <s v="Finance Sector and Fiscal Management Improvement Program, Subprogram 2"/>
    <s v="51066-003"/>
    <d v="2022-12-15T00:00:00"/>
    <x v="1"/>
    <s v="Tajikistan"/>
    <s v="Grant"/>
    <s v="Public sector management"/>
    <n v="50"/>
    <m/>
    <m/>
    <s v="Dual-use"/>
    <n v="3.27"/>
    <n v="2.23"/>
    <n v="1.04"/>
    <m/>
    <m/>
    <s v="https://www.adb.org/projects/51066-003/main"/>
    <s v="Climate Change Financing at ADB - 2022"/>
  </r>
  <r>
    <x v="0"/>
    <s v="Sovereign"/>
    <s v="Improving Workforce Readiness in Punjab  Project"/>
    <s v="52069-001"/>
    <d v="2022-12-15T00:00:00"/>
    <x v="1"/>
    <s v="Pakistan"/>
    <s v="Loan"/>
    <s v="Education"/>
    <n v="112"/>
    <m/>
    <m/>
    <s v="Dual-use"/>
    <n v="6.45"/>
    <n v="3.93"/>
    <n v="2.52"/>
    <m/>
    <m/>
    <s v="https://www.adb.org/projects/52069-001/main"/>
    <s v="Climate Change Financing at ADB - 2022"/>
  </r>
  <r>
    <x v="0"/>
    <s v="Sovereign"/>
    <s v="Guangxi Wuzhou Healthy and Age-Friendly City Development Program"/>
    <s v="53055-001"/>
    <d v="2022-12-15T00:00:00"/>
    <x v="1"/>
    <s v="People's Republic of China"/>
    <s v="Loan"/>
    <s v="Health"/>
    <n v="1373.08"/>
    <m/>
    <m/>
    <s v="Dual-use"/>
    <n v="13.23"/>
    <n v="4.7"/>
    <n v="8.5299999999999994"/>
    <m/>
    <m/>
    <s v="https://www.adb.org/projects/53055-001/main"/>
    <s v="Climate Change Financing at ADB - 2022"/>
  </r>
  <r>
    <x v="0"/>
    <s v="Sovereign"/>
    <s v="Guangxi Wuzhou Healthy and Age-Friendly City Development Program"/>
    <s v="53055-001"/>
    <d v="2022-12-15T00:00:00"/>
    <x v="1"/>
    <s v="People's Republic of China"/>
    <s v="Loan"/>
    <s v="Water and other urban infrastructure and services"/>
    <m/>
    <m/>
    <m/>
    <s v="Dual-use"/>
    <n v="39.69"/>
    <n v="14.1"/>
    <n v="25.59"/>
    <m/>
    <m/>
    <s v="https://www.adb.org/projects/53055-001/main"/>
    <s v="Climate Change Financing at ADB - 2022"/>
  </r>
  <r>
    <x v="0"/>
    <s v="Sovereign"/>
    <s v="Guangxi Li River Comprehensive Ecological Management and Demonstration Project"/>
    <s v="53079-001"/>
    <d v="2022-12-15T00:00:00"/>
    <x v="1"/>
    <s v="People's Republic of China"/>
    <s v="Loan"/>
    <s v="Water and other urban infrastructure and services"/>
    <n v="357.6"/>
    <m/>
    <m/>
    <s v="Dual-use"/>
    <n v="24.656945"/>
    <n v="7.7065599999999996"/>
    <n v="16.950385000000001"/>
    <m/>
    <m/>
    <s v="https://www.adb.org/projects/53079-001/main"/>
    <s v="Climate Change Financing at ADB - 2022"/>
  </r>
  <r>
    <x v="0"/>
    <s v="Sovereign"/>
    <s v="Guangxi Li River Comprehensive Ecological Management and Demonstration Project"/>
    <s v="53079-001"/>
    <d v="2022-12-15T00:00:00"/>
    <x v="1"/>
    <s v="People's Republic of China"/>
    <s v="Loan"/>
    <s v="Transport"/>
    <m/>
    <m/>
    <m/>
    <s v="Dual-use"/>
    <n v="12.388342"/>
    <n v="9.0947809999999993"/>
    <n v="3.293561"/>
    <m/>
    <m/>
    <s v="https://www.adb.org/projects/53079-001/main"/>
    <s v="Climate Change Financing at ADB - 2022"/>
  </r>
  <r>
    <x v="0"/>
    <s v="Sovereign"/>
    <s v="Guangxi Li River Comprehensive Ecological Management and Demonstration Project"/>
    <s v="53079-001"/>
    <d v="2022-12-15T00:00:00"/>
    <x v="1"/>
    <s v="People's Republic of China"/>
    <s v="Loan"/>
    <s v="Agriculture, natural resources and rural development"/>
    <m/>
    <m/>
    <m/>
    <s v="Dual-use"/>
    <n v="12.886699"/>
    <n v="7.7065599999999996"/>
    <n v="5.1801389999999996"/>
    <m/>
    <m/>
    <s v="https://www.adb.org/projects/53079-001/main"/>
    <s v="Climate Change Financing at ADB - 2022"/>
  </r>
  <r>
    <x v="0"/>
    <s v="Sovereign"/>
    <s v="Supporting Innovation in the Philippine Technical and Vocational Education and Training System Project"/>
    <s v="54332-001"/>
    <d v="2022-12-15T00:00:00"/>
    <x v="1"/>
    <s v="Philippines"/>
    <s v="Loan"/>
    <s v="Education"/>
    <n v="117.3"/>
    <m/>
    <m/>
    <s v="Dual-use"/>
    <n v="5.9700000000000006"/>
    <n v="2.7"/>
    <n v="3.27"/>
    <m/>
    <m/>
    <s v="https://www.adb.org/projects/54332-001/main"/>
    <s v="Climate Change Financing at ADB - 2022"/>
  </r>
  <r>
    <x v="0"/>
    <s v="Nonsovereign"/>
    <s v="Wyntron Electric Vehicle Charger Production Expansion Project"/>
    <s v="56236-001"/>
    <d v="2022-12-15T00:00:00"/>
    <x v="1"/>
    <s v="Philippines"/>
    <s v="Loan"/>
    <s v="Energy"/>
    <n v="37.9"/>
    <m/>
    <m/>
    <s v="Mitigation"/>
    <n v="20"/>
    <n v="20"/>
    <m/>
    <m/>
    <m/>
    <s v="https://www.adb.org/projects/56236-001/main"/>
    <s v="Climate Change Financing at ADB - 2022"/>
  </r>
  <r>
    <x v="0"/>
    <s v="Sovereign"/>
    <s v="Emergency Flood Assistance Project"/>
    <s v="56312-001"/>
    <d v="2022-12-15T00:00:00"/>
    <x v="1"/>
    <s v="Pakistan"/>
    <s v="Loan"/>
    <s v="Transport"/>
    <n v="534.04999999999995"/>
    <m/>
    <m/>
    <s v="Adaptation"/>
    <n v="110.8"/>
    <m/>
    <n v="110.8"/>
    <m/>
    <m/>
    <s v="https://www.adb.org/projects/56312-001/main"/>
    <s v="Climate Change Financing at ADB - 2022"/>
  </r>
  <r>
    <x v="0"/>
    <s v="Sovereign"/>
    <s v="Emergency Flood Assistance Project"/>
    <s v="56312-001"/>
    <d v="2022-12-15T00:00:00"/>
    <x v="1"/>
    <s v="Pakistan"/>
    <s v="Loan"/>
    <s v="Agriculture, natural resources and rural development"/>
    <m/>
    <m/>
    <m/>
    <s v="Adaptation"/>
    <n v="126.7"/>
    <m/>
    <n v="126.7"/>
    <m/>
    <m/>
    <s v="https://www.adb.org/projects/56312-001/main"/>
    <s v="Climate Change Financing at ADB - 2022"/>
  </r>
  <r>
    <x v="0"/>
    <s v="Sovereign"/>
    <s v="Supporting Development of Innovative Green Housing Finance"/>
    <s v="52312-005"/>
    <d v="2022-12-17T00:00:00"/>
    <x v="1"/>
    <s v="Kazakhstan"/>
    <s v="Technical assistance"/>
    <s v="Finance"/>
    <n v="0.81299999999999994"/>
    <m/>
    <m/>
    <s v="Dual-use"/>
    <n v="0.26300000000000001"/>
    <n v="0.230125"/>
    <n v="3.2875000000000001E-2"/>
    <m/>
    <m/>
    <s v="https://www.adb.org/projects/52312-005/main"/>
    <s v="Climate Change Financing at ADB - 2022"/>
  </r>
  <r>
    <x v="0"/>
    <s v="Sovereign"/>
    <s v="Supporting Development of Innovative Green Housing Finance"/>
    <s v="52312-005"/>
    <d v="2022-12-17T00:00:00"/>
    <x v="1"/>
    <s v="Kazakhstan"/>
    <s v="Technical assistance"/>
    <s v="Finance"/>
    <m/>
    <m/>
    <m/>
    <s v="Dual-use"/>
    <n v="0.55000000000000004"/>
    <n v="0.48125000000000001"/>
    <n v="6.8750000000000006E-2"/>
    <m/>
    <m/>
    <s v="https://www.adb.org/projects/52312-005/main"/>
    <s v="Climate Change Financing at ADB - 2022"/>
  </r>
  <r>
    <x v="0"/>
    <s v="Nonsovereign"/>
    <s v="Investment in Growtheum Capital Partners SEA Fund I, LP"/>
    <s v="56200-001"/>
    <d v="2022-12-17T00:00:00"/>
    <x v="1"/>
    <s v="Regional"/>
    <s v="Equity investment"/>
    <s v="Finance"/>
    <n v="600"/>
    <m/>
    <m/>
    <s v="Mitigation"/>
    <n v="1.5"/>
    <n v="1.5"/>
    <m/>
    <m/>
    <m/>
    <s v="https://www.adb.org/projects/56200-001/main"/>
    <s v="Climate Change Financing at ADB - 2022"/>
  </r>
  <r>
    <x v="0"/>
    <s v="Sovereign"/>
    <s v="South Tarawa Water Supply Project (Additional Financing)"/>
    <s v="49453-004"/>
    <d v="2022-12-19T00:00:00"/>
    <x v="1"/>
    <s v="Kiribati"/>
    <s v="Grant"/>
    <s v="Water and other urban infrastructure and services"/>
    <n v="28.193505999999999"/>
    <m/>
    <m/>
    <s v="Dual-use"/>
    <n v="10.1"/>
    <n v="1.1000000000000001"/>
    <n v="9"/>
    <m/>
    <m/>
    <s v="https://www.adb.org/projects/49453-004/main"/>
    <s v="Climate Change Financing at ADB - 2022"/>
  </r>
  <r>
    <x v="0"/>
    <s v="Sovereign"/>
    <s v="South Tarawa Water Supply Project (Additional Financing)"/>
    <s v="49453-004"/>
    <d v="2022-12-19T00:00:00"/>
    <x v="1"/>
    <s v="Kiribati"/>
    <s v="Grant"/>
    <s v="Water and other urban infrastructure and services"/>
    <m/>
    <m/>
    <m/>
    <s v="Dual-use"/>
    <n v="2.3165290000000001"/>
    <n v="0.25229499999999999"/>
    <n v="2.0642339999999999"/>
    <m/>
    <m/>
    <s v="https://www.adb.org/projects/49453-004/main"/>
    <s v="Climate Change Financing at ADB - 2022"/>
  </r>
  <r>
    <x v="0"/>
    <s v="Sovereign"/>
    <s v="Silk Road Ecological Rehabilitation and Protection Project"/>
    <s v="51425-002"/>
    <d v="2022-12-19T00:00:00"/>
    <x v="1"/>
    <s v="People's Republic of China"/>
    <s v="Loan"/>
    <s v="Agriculture, natural resources and rural development"/>
    <n v="327.22899999999998"/>
    <m/>
    <m/>
    <s v="Dual-use"/>
    <n v="137.94999999999999"/>
    <n v="95.14"/>
    <n v="42.81"/>
    <m/>
    <m/>
    <s v="https://www.adb.org/projects/51425-002/main"/>
    <s v="Climate Change Financing at ADB - 2022"/>
  </r>
  <r>
    <x v="0"/>
    <s v="Sovereign"/>
    <s v="Infrastructure Improvement for Shrimp Aquaculture Project"/>
    <s v="55020-001"/>
    <d v="2022-12-19T00:00:00"/>
    <x v="1"/>
    <s v="Indonesia"/>
    <s v="Loan"/>
    <s v="Agriculture, natural resources and rural development"/>
    <n v="104.1151796"/>
    <m/>
    <m/>
    <s v="Adaptation"/>
    <n v="12.6"/>
    <m/>
    <n v="12.6"/>
    <m/>
    <m/>
    <s v="https://www.adb.org/projects/55020-001/main"/>
    <s v="Climate Change Financing at ADB - 2022"/>
  </r>
  <r>
    <x v="0"/>
    <s v="Nonsovereign"/>
    <s v="Climate-Resilient Multistoried Agroforestry System Capacity Building for Smallholder Farmers"/>
    <s v="56221-002"/>
    <d v="2022-12-19T00:00:00"/>
    <x v="1"/>
    <s v="Indonesia"/>
    <s v="Technical assistance"/>
    <s v="Agriculture, natural resources and rural development"/>
    <m/>
    <m/>
    <m/>
    <s v="Adaptation"/>
    <n v="0.5"/>
    <m/>
    <n v="0.5"/>
    <m/>
    <m/>
    <s v="https://www.adb.org/projects/56221-002/main"/>
    <s v="Climate Change Financing at ADB - 2022"/>
  </r>
  <r>
    <x v="0"/>
    <s v="Sovereign"/>
    <s v="Supporting Climate Policy Actions"/>
    <s v="56282-001"/>
    <d v="2022-12-19T00:00:00"/>
    <x v="1"/>
    <s v="Mongolia"/>
    <s v="Technical assistance"/>
    <s v="Public sector management"/>
    <n v="0.5"/>
    <m/>
    <m/>
    <s v="Dual-use"/>
    <n v="0.2"/>
    <n v="0.1"/>
    <n v="0.1"/>
    <m/>
    <m/>
    <s v="https://www.adb.org/projects/56282-001/main"/>
    <s v="Climate Change Financing at ADB - 2022"/>
  </r>
  <r>
    <x v="0"/>
    <s v="Sovereign"/>
    <s v="Supporting Climate Policy Actions"/>
    <s v="56282-001"/>
    <d v="2022-12-19T00:00:00"/>
    <x v="1"/>
    <s v="Mongolia"/>
    <s v="Technical assistance"/>
    <s v="Energy"/>
    <m/>
    <m/>
    <m/>
    <s v="Dual-use"/>
    <n v="7.4999999999999997E-2"/>
    <n v="7.4999999999999997E-2"/>
    <m/>
    <m/>
    <m/>
    <s v="https://www.adb.org/projects/56282-001/main"/>
    <s v="Climate Change Financing at ADB - 2022"/>
  </r>
  <r>
    <x v="0"/>
    <s v="Sovereign"/>
    <s v="Legal Toolkit for the Protection of Vital Ecosystems for Climate, Biodiversity, and Livelihoods"/>
    <s v="56316-001"/>
    <d v="2022-12-19T00:00:00"/>
    <x v="1"/>
    <s v="Regional"/>
    <s v="Technical assistance"/>
    <s v="Agriculture, natural resources and rural development"/>
    <n v="0.5"/>
    <m/>
    <m/>
    <s v="Dual-use"/>
    <n v="0.5"/>
    <n v="0.25"/>
    <n v="0.25"/>
    <m/>
    <m/>
    <s v="https://www.adb.org/projects/56316-001/main"/>
    <s v="Climate Change Financing at ADB - 2022"/>
  </r>
  <r>
    <x v="0"/>
    <s v="Sovereign"/>
    <s v="Vulnerability assessment and adaptation planning for the urban sector as input to the ongoing National Adaptation Plan development process in Kyrgyz Republic"/>
    <s v="CCFADC00059"/>
    <d v="2022-12-19T00:00:00"/>
    <x v="1"/>
    <s v="Kyrgyz Republic"/>
    <s v="Other"/>
    <s v="Water and other urban infrastructure and services"/>
    <n v="0.20499999999999999"/>
    <m/>
    <m/>
    <s v="Adaptation"/>
    <n v="0.20499999999999999"/>
    <m/>
    <n v="0.20499999999999999"/>
    <m/>
    <m/>
    <m/>
    <s v="Climate Change Financing at ADB - 2022"/>
  </r>
  <r>
    <x v="0"/>
    <s v="Sovereign"/>
    <s v="Rajasthan State Highway Investment Program - Tranche 3"/>
    <s v="49228-004"/>
    <d v="2022-12-20T00:00:00"/>
    <x v="1"/>
    <s v="India"/>
    <s v="Loan"/>
    <s v="Transport"/>
    <n v="158.1"/>
    <m/>
    <m/>
    <s v="Dual-use"/>
    <n v="23.619999999999997"/>
    <n v="1.1299999999999999"/>
    <n v="22.49"/>
    <m/>
    <m/>
    <s v="https://www.adb.org/projects/49228-004/main"/>
    <s v="Climate Change Financing at ADB - 2022"/>
  </r>
  <r>
    <x v="0"/>
    <s v="Nonsovereign"/>
    <s v="AC Energy Wind Power Project"/>
    <s v="53206-001"/>
    <d v="2022-12-20T00:00:00"/>
    <x v="1"/>
    <s v="Viet Nam"/>
    <s v="Loan"/>
    <s v="Energy"/>
    <n v="152"/>
    <m/>
    <m/>
    <s v="Mitigation"/>
    <n v="25"/>
    <n v="25"/>
    <m/>
    <m/>
    <m/>
    <s v="https://www.adb.org/projects/53206-001/main"/>
    <s v="Climate Change Financing at ADB - 2022"/>
  </r>
  <r>
    <x v="0"/>
    <s v="Nonsovereign"/>
    <s v="AC Energy Wind Power Project"/>
    <s v="53206-001"/>
    <d v="2022-12-20T00:00:00"/>
    <x v="1"/>
    <s v="Viet Nam"/>
    <s v="Grant"/>
    <s v="Energy"/>
    <m/>
    <m/>
    <m/>
    <s v="Mitigation"/>
    <n v="5"/>
    <n v="5"/>
    <m/>
    <m/>
    <m/>
    <s v="https://www.adb.org/projects/53206-001/main"/>
    <s v="Climate Change Financing at ADB - 2022"/>
  </r>
  <r>
    <x v="0"/>
    <s v="Sovereign"/>
    <s v="Renewable Heating Demonstration in Remote Areas"/>
    <s v="54360-001"/>
    <d v="2022-12-20T00:00:00"/>
    <x v="1"/>
    <s v="Mongolia"/>
    <s v="Grant"/>
    <s v="Energy"/>
    <n v="2.0699999999999998"/>
    <m/>
    <m/>
    <s v="Mitigation"/>
    <n v="2"/>
    <n v="2"/>
    <m/>
    <m/>
    <m/>
    <s v="https://www.adb.org/projects/54360-001/main"/>
    <s v="Climate Change Financing at ADB - 2022"/>
  </r>
  <r>
    <x v="0"/>
    <s v="Sovereign"/>
    <s v="Vulnerability assessment and adaptation planning for the energy sector as input to the ongoing National Adaptation Plan development process in Kyrgyz Republic"/>
    <s v="CCFADC00060"/>
    <d v="2022-12-20T00:00:00"/>
    <x v="1"/>
    <s v="Kyrgyz Republic"/>
    <s v="Other"/>
    <s v="Energy"/>
    <n v="0.20499999999999999"/>
    <m/>
    <m/>
    <s v="Adaptation"/>
    <n v="0.20499999999999999"/>
    <m/>
    <n v="0.20499999999999999"/>
    <m/>
    <m/>
    <m/>
    <s v="Climate Change Financing at ADB - 2022"/>
  </r>
  <r>
    <x v="0"/>
    <s v="Sovereign"/>
    <s v="Shandong West Jining Water Supply and Drainage Integration Program"/>
    <s v="53059-001"/>
    <d v="2022-12-21T00:00:00"/>
    <x v="1"/>
    <s v="People's Republic of China"/>
    <s v="Loan"/>
    <s v="Water and other urban infrastructure and services"/>
    <n v="212.244"/>
    <m/>
    <m/>
    <s v="Adaptation"/>
    <n v="5.03"/>
    <m/>
    <n v="5.03"/>
    <m/>
    <m/>
    <s v="https://www.adb.org/projects/53059-001/main"/>
    <s v="Climate Change Financing at ADB - 2022"/>
  </r>
  <r>
    <x v="0"/>
    <s v="Sovereign"/>
    <s v="Shandong West Jining Water Supply and Drainage Integration Program"/>
    <s v="53059-001"/>
    <d v="2022-12-21T00:00:00"/>
    <x v="1"/>
    <s v="People's Republic of China"/>
    <s v="Loan"/>
    <s v="Agriculture, natural resources and rural development"/>
    <m/>
    <m/>
    <m/>
    <s v="Adaptation"/>
    <n v="24"/>
    <m/>
    <n v="24"/>
    <m/>
    <m/>
    <s v="https://www.adb.org/projects/53059-001/main"/>
    <s v="Climate Change Financing at ADB - 2022"/>
  </r>
  <r>
    <x v="0"/>
    <s v="Sovereign"/>
    <s v="Shandong West Jining Water Supply and Drainage Integration Program"/>
    <s v="53059-001"/>
    <d v="2022-12-21T00:00:00"/>
    <x v="1"/>
    <s v="People's Republic of China"/>
    <s v="Loan"/>
    <s v="Public sector management"/>
    <m/>
    <m/>
    <m/>
    <s v="Adaptation"/>
    <n v="3"/>
    <m/>
    <n v="3"/>
    <m/>
    <m/>
    <s v="https://www.adb.org/projects/53059-001/main"/>
    <s v="Climate Change Financing at ADB - 2022"/>
  </r>
  <r>
    <x v="0"/>
    <s v="Sovereign"/>
    <s v="Shandong West Jining Water Supply and Drainage Integration Program"/>
    <s v="53059-001"/>
    <d v="2022-12-21T00:00:00"/>
    <x v="1"/>
    <s v="People's Republic of China"/>
    <s v="Loan"/>
    <s v="Water and other urban infrastructure and services"/>
    <m/>
    <m/>
    <m/>
    <s v="Adaptation"/>
    <n v="8"/>
    <m/>
    <n v="8"/>
    <m/>
    <m/>
    <s v="https://www.adb.org/projects/53059-001/main"/>
    <s v="Climate Change Financing at ADB - 2022"/>
  </r>
  <r>
    <x v="0"/>
    <s v="Sovereign"/>
    <s v="Shandong West Jining Water Supply and Drainage Integration Program"/>
    <s v="53059-001"/>
    <d v="2022-12-21T00:00:00"/>
    <x v="1"/>
    <s v="People's Republic of China"/>
    <s v="Loan"/>
    <s v="Agriculture, natural resources and rural development"/>
    <m/>
    <m/>
    <m/>
    <s v="Adaptation"/>
    <n v="17"/>
    <m/>
    <n v="17"/>
    <m/>
    <m/>
    <s v="https://www.adb.org/projects/53059-001/main"/>
    <s v="Climate Change Financing at ADB - 2022"/>
  </r>
  <r>
    <x v="0"/>
    <s v="Sovereign"/>
    <s v="Capacity Building for the Strengthening Gender Inclusive Initiatives Project (attached TA to Strengthening Gender Inclusive Initiatives Project)"/>
    <s v="54373-001"/>
    <d v="2022-12-21T00:00:00"/>
    <x v="1"/>
    <s v="Maldives"/>
    <s v="Technical assistance"/>
    <m/>
    <m/>
    <m/>
    <m/>
    <s v="Dual-use"/>
    <n v="0"/>
    <m/>
    <m/>
    <m/>
    <m/>
    <s v="https://www.adb.org/projects/54373-001/main"/>
    <s v="Climate Change Financing at ADB - 2022"/>
  </r>
  <r>
    <x v="0"/>
    <s v="Sovereign"/>
    <s v="Capacity Building for the Strengthening Gender Inclusive Initiatives Project (attached TA to Strengthening Gender Inclusive Initiatives Project)"/>
    <s v="54373-001"/>
    <d v="2022-12-21T00:00:00"/>
    <x v="1"/>
    <s v="Maldives"/>
    <s v="Technical assistance"/>
    <m/>
    <m/>
    <m/>
    <m/>
    <s v="Dual-use"/>
    <n v="0"/>
    <m/>
    <m/>
    <m/>
    <m/>
    <s v="https://www.adb.org/projects/54373-001/main"/>
    <s v="Climate Change Financing at ADB - 2022"/>
  </r>
  <r>
    <x v="0"/>
    <s v="Sovereign"/>
    <s v="Strengthening Gender Inclusive Initiatives Project"/>
    <s v="54373-001"/>
    <d v="2022-12-21T00:00:00"/>
    <x v="1"/>
    <s v="Maldives"/>
    <s v="Grant"/>
    <s v="Water and other urban infrastructure and services"/>
    <n v="10.94"/>
    <m/>
    <m/>
    <s v="Dual-use"/>
    <n v="3.03"/>
    <n v="0.01"/>
    <n v="3.02"/>
    <m/>
    <m/>
    <s v="https://www.adb.org/projects/54373-001/main"/>
    <s v="Climate Change Financing at ADB - 2022"/>
  </r>
  <r>
    <x v="0"/>
    <s v="Sovereign"/>
    <s v="Promoting Research and Innovation through Modern and Efficient Science and Technology Parks Project"/>
    <s v="55063-001"/>
    <d v="2022-12-21T00:00:00"/>
    <x v="1"/>
    <s v="Indonesia"/>
    <s v="Loan"/>
    <s v="Education"/>
    <n v="152.80000000000001"/>
    <m/>
    <m/>
    <s v="Dual-use"/>
    <n v="11.23"/>
    <n v="8.8000000000000007"/>
    <n v="2.4300000000000002"/>
    <m/>
    <m/>
    <s v="https://www.adb.org/projects/55063-001/main"/>
    <s v="Climate Change Financing at ADB - 2022"/>
  </r>
  <r>
    <x v="0"/>
    <s v="Sovereign"/>
    <s v="Policy Research and Pilot Demonstration of Green and Low-Carbon Rural Houses"/>
    <s v="56061-001"/>
    <d v="2022-12-21T00:00:00"/>
    <x v="1"/>
    <s v="People's Republic of China"/>
    <s v="Technical assistance"/>
    <s v="Energy"/>
    <n v="1"/>
    <m/>
    <m/>
    <s v="Dual-use"/>
    <n v="0.30000000000000004"/>
    <n v="0.2"/>
    <n v="0.1"/>
    <m/>
    <m/>
    <s v="https://www.adb.org/projects/56061-001/main"/>
    <s v="Climate Change Financing at ADB - 2022"/>
  </r>
  <r>
    <x v="0"/>
    <s v="Sovereign"/>
    <s v="Policy Research and Pilot Demonstration of Green and Low-Carbon Rural Houses"/>
    <s v="56061-001"/>
    <d v="2022-12-21T00:00:00"/>
    <x v="1"/>
    <s v="People's Republic of China"/>
    <s v="Technical assistance"/>
    <s v="Energy"/>
    <m/>
    <m/>
    <m/>
    <s v="Dual-use"/>
    <n v="0.7"/>
    <n v="0.5"/>
    <n v="0.2"/>
    <m/>
    <m/>
    <s v="https://www.adb.org/projects/56061-001/main"/>
    <s v="Climate Change Financing at ADB - 2022"/>
  </r>
  <r>
    <x v="0"/>
    <s v="Nonsovereign"/>
    <s v="Ping An Leasing Micro, Small and Medium-Sized Enterprises Energy Efficiency Improvement Project"/>
    <s v="56099-001"/>
    <d v="2022-12-21T00:00:00"/>
    <x v="1"/>
    <s v="People's Republic of China"/>
    <s v="Loan"/>
    <s v="Finance"/>
    <n v="200"/>
    <m/>
    <m/>
    <s v="Mitigation"/>
    <n v="103.35675366"/>
    <n v="103.35675366"/>
    <m/>
    <m/>
    <m/>
    <s v="https://www.adb.org/projects/56099-001/main"/>
    <s v="Climate Change Financing at ADB - 2022"/>
  </r>
  <r>
    <x v="0"/>
    <s v="Sovereign"/>
    <s v="Smart and Livable Cities in Southeast Asia"/>
    <s v="56132-001"/>
    <d v="2022-12-21T00:00:00"/>
    <x v="1"/>
    <s v="Cambodia; Indonesia; Lao People's Democratic Republic; Malaysia; Philippines; Regional (Southeast Asia); Thailand; Viet Nam"/>
    <s v="Technical assistance"/>
    <s v="Water and other urban infrastructure and services"/>
    <n v="2.5"/>
    <m/>
    <m/>
    <s v="Dual-use"/>
    <n v="0.2"/>
    <n v="0.1"/>
    <n v="0.1"/>
    <m/>
    <m/>
    <s v="https://www.adb.org/projects/56132-001/main"/>
    <s v="Climate Change Financing at ADB - 2022"/>
  </r>
  <r>
    <x v="0"/>
    <s v="Sovereign"/>
    <s v="Smart and Livable Cities in Southeast Asia"/>
    <s v="56132-001"/>
    <d v="2022-12-21T00:00:00"/>
    <x v="1"/>
    <s v="Cambodia; Indonesia; Lao People's Democratic Republic; Malaysia; Philippines; Regional (Southeast Asia); Thailand; Viet Nam"/>
    <s v="Technical assistance"/>
    <s v="Water and other urban infrastructure and services"/>
    <m/>
    <m/>
    <m/>
    <s v="Dual-use"/>
    <n v="0.2"/>
    <n v="0.1"/>
    <n v="0.1"/>
    <m/>
    <m/>
    <s v="https://www.adb.org/projects/56132-001/main"/>
    <s v="Climate Change Financing at ADB - 2022"/>
  </r>
  <r>
    <x v="0"/>
    <s v="Sovereign"/>
    <s v="Supporting Renewable Energy Development"/>
    <s v="52240-002"/>
    <d v="2022-12-22T00:00:00"/>
    <x v="1"/>
    <s v="Mongolia"/>
    <s v="Technical assistance"/>
    <s v="Energy"/>
    <n v="0.05"/>
    <m/>
    <m/>
    <s v="Dual-use"/>
    <n v="3.9E-2"/>
    <n v="3.7999999999999999E-2"/>
    <n v="1E-3"/>
    <m/>
    <m/>
    <s v="https://www.adb.org/projects/52240-002/main"/>
    <s v="Climate Change Financing at ADB - 2022"/>
  </r>
  <r>
    <x v="0"/>
    <s v="Sovereign"/>
    <s v="Greater Mekong Subregion Cross-Border Livestock Health and Value Chains Improvement Project"/>
    <s v="53240-003"/>
    <d v="2022-12-22T00:00:00"/>
    <x v="1"/>
    <s v="Cambodia"/>
    <s v="Loan"/>
    <s v="Agriculture, natural resources and rural development"/>
    <n v="128.78"/>
    <m/>
    <m/>
    <s v="Dual-use"/>
    <n v="20.45"/>
    <n v="12.28"/>
    <n v="8.17"/>
    <m/>
    <m/>
    <s v="https://www.adb.org/projects/53240-003/main"/>
    <s v="Climate Change Financing at ADB - 2022"/>
  </r>
  <r>
    <x v="0"/>
    <s v="Sovereign"/>
    <s v="Greater Mekong Subregion Cross-Border Livestock Health and Value Chains Improvement Project"/>
    <s v="53240-003"/>
    <d v="2022-12-22T00:00:00"/>
    <x v="1"/>
    <s v="Cambodia"/>
    <s v="Grant"/>
    <s v="Agriculture, natural resources and rural development"/>
    <m/>
    <m/>
    <m/>
    <s v="Dual-use"/>
    <n v="0.9"/>
    <m/>
    <n v="0.9"/>
    <m/>
    <m/>
    <s v="https://www.adb.org/projects/53240-003/main"/>
    <s v="Climate Change Financing at ADB - 2022"/>
  </r>
  <r>
    <x v="0"/>
    <s v="Sovereign"/>
    <s v="Greater Mekong Subregion Cross-Border Livestock Health and Value Chains Improvement Project"/>
    <s v="53240-003"/>
    <d v="2022-12-22T00:00:00"/>
    <x v="1"/>
    <s v="Cambodia"/>
    <s v="Grant"/>
    <s v="Agriculture, natural resources and rural development"/>
    <m/>
    <m/>
    <m/>
    <s v="Dual-use"/>
    <n v="0"/>
    <m/>
    <m/>
    <m/>
    <m/>
    <s v="https://www.adb.org/projects/53240-003/main"/>
    <s v="Climate Change Financing at ADB - 2022"/>
  </r>
  <r>
    <x v="0"/>
    <s v="Sovereign"/>
    <s v="Greater Mekong Subregion Cross-Border Livestock Health and Value Chains Improvement Project"/>
    <s v="53240-003"/>
    <d v="2022-12-22T00:00:00"/>
    <x v="1"/>
    <s v="Cambodia"/>
    <s v="Grant"/>
    <s v="Agriculture, natural resources and rural development"/>
    <m/>
    <m/>
    <m/>
    <s v="Dual-use"/>
    <n v="13.75"/>
    <n v="7.03"/>
    <n v="6.72"/>
    <m/>
    <m/>
    <s v="https://www.adb.org/projects/53240-003/main"/>
    <s v="Climate Change Financing at ADB - 2022"/>
  </r>
  <r>
    <x v="0"/>
    <s v="Sovereign"/>
    <s v="Sustainable Coastal and Marine Fisheries Project"/>
    <s v="53261-001"/>
    <d v="2022-12-22T00:00:00"/>
    <x v="1"/>
    <s v="Cambodia"/>
    <s v="Loan"/>
    <s v="Agriculture, natural resources and rural development"/>
    <n v="104"/>
    <m/>
    <m/>
    <s v="Adaptation"/>
    <n v="22.7"/>
    <m/>
    <n v="22.7"/>
    <m/>
    <m/>
    <s v="https://www.adb.org/projects/53261-001/main"/>
    <s v="Climate Change Financing at ADB - 2022"/>
  </r>
  <r>
    <x v="0"/>
    <s v="Sovereign"/>
    <s v="Sustainable Coastal and Marine Fisheries Project"/>
    <s v="53261-001"/>
    <d v="2022-12-22T00:00:00"/>
    <x v="1"/>
    <s v="Cambodia"/>
    <s v="Grant"/>
    <s v="Agriculture, natural resources and rural development"/>
    <m/>
    <m/>
    <m/>
    <s v="Adaptation"/>
    <n v="18.600000000000001"/>
    <m/>
    <n v="18.600000000000001"/>
    <m/>
    <m/>
    <s v="https://www.adb.org/projects/53261-001/main"/>
    <s v="Climate Change Financing at ADB - 2022"/>
  </r>
  <r>
    <x v="0"/>
    <s v="Sovereign"/>
    <s v="Sustainable Coastal and Marine Fisheries Project"/>
    <s v="53261-001"/>
    <d v="2022-12-22T00:00:00"/>
    <x v="1"/>
    <s v="Cambodia"/>
    <s v="Loan"/>
    <s v="Agriculture, natural resources and rural development"/>
    <m/>
    <m/>
    <m/>
    <s v="Adaptation"/>
    <n v="3.5"/>
    <m/>
    <n v="3.5"/>
    <m/>
    <m/>
    <s v="https://www.adb.org/projects/53261-001/main"/>
    <s v="Climate Change Financing at ADB - 2022"/>
  </r>
  <r>
    <x v="0"/>
    <s v="Sovereign"/>
    <s v="Sustainable Coastal and Marine Fisheries Project"/>
    <s v="53261-001"/>
    <d v="2022-12-22T00:00:00"/>
    <x v="1"/>
    <s v="Cambodia"/>
    <s v="Loan"/>
    <s v="Agriculture, natural resources and rural development"/>
    <m/>
    <m/>
    <m/>
    <s v="Adaptation"/>
    <n v="12.5"/>
    <m/>
    <n v="12.5"/>
    <m/>
    <m/>
    <s v="https://www.adb.org/projects/53261-001/main"/>
    <s v="Climate Change Financing at ADB - 2022"/>
  </r>
  <r>
    <x v="0"/>
    <s v="Sovereign"/>
    <s v="Greater Mekong Subregion Border Areas Health Project"/>
    <s v="53290-001"/>
    <d v="2022-12-22T00:00:00"/>
    <x v="1"/>
    <s v="Cambodia"/>
    <s v="Loan"/>
    <s v="Health"/>
    <n v="36.119999999999997"/>
    <m/>
    <m/>
    <s v="Dual-use"/>
    <n v="2"/>
    <n v="1.1000000000000001"/>
    <n v="0.9"/>
    <m/>
    <m/>
    <s v="https://www.adb.org/projects/53290-001/main"/>
    <s v="Climate Change Financing at ADB - 2022"/>
  </r>
  <r>
    <x v="0"/>
    <s v="Sovereign"/>
    <s v="Greater Mekong Subregion Border Areas Health Project"/>
    <s v="53290-001"/>
    <d v="2022-12-22T00:00:00"/>
    <x v="1"/>
    <s v="Cambodia"/>
    <s v="Grant"/>
    <s v="Health"/>
    <m/>
    <m/>
    <m/>
    <s v="Dual-use"/>
    <n v="0"/>
    <m/>
    <m/>
    <m/>
    <m/>
    <s v="https://www.adb.org/projects/53290-001/main"/>
    <s v="Climate Change Financing at ADB - 2022"/>
  </r>
  <r>
    <x v="0"/>
    <s v="Sovereign"/>
    <s v="Energy Transition Sector Development Program, Subprogram 1"/>
    <s v="54430-001"/>
    <d v="2022-12-22T00:00:00"/>
    <x v="1"/>
    <s v="Cambodia"/>
    <s v="Loan"/>
    <s v="Energy"/>
    <n v="79.02"/>
    <m/>
    <m/>
    <s v="Dual-use"/>
    <n v="39.99"/>
    <n v="27.27"/>
    <n v="12.72"/>
    <m/>
    <m/>
    <s v="https://www.adb.org/projects/54430-001/main"/>
    <s v="Climate Change Financing at ADB - 2022"/>
  </r>
  <r>
    <x v="0"/>
    <s v="Sovereign"/>
    <s v="Energy Transition Sector Development Program, Subprogram 1"/>
    <s v="54430-001"/>
    <d v="2022-12-22T00:00:00"/>
    <x v="1"/>
    <s v="Cambodia"/>
    <s v="Loan"/>
    <s v="Energy"/>
    <m/>
    <m/>
    <m/>
    <s v="Dual-use"/>
    <n v="12"/>
    <n v="12"/>
    <m/>
    <m/>
    <m/>
    <s v="https://www.adb.org/projects/54430-001/main"/>
    <s v="Climate Change Financing at ADB - 2022"/>
  </r>
  <r>
    <x v="0"/>
    <s v="Sovereign"/>
    <s v="Energy Transition Sector Development Program, Subprogram 1"/>
    <s v="54430-001"/>
    <d v="2022-12-22T00:00:00"/>
    <x v="1"/>
    <s v="Cambodia"/>
    <s v="Loan"/>
    <s v="Energy"/>
    <m/>
    <m/>
    <m/>
    <s v="Dual-use"/>
    <n v="10"/>
    <n v="6.82"/>
    <n v="3.18"/>
    <m/>
    <m/>
    <s v="https://www.adb.org/projects/54430-001/main"/>
    <s v="Climate Change Financing at ADB - 2022"/>
  </r>
  <r>
    <x v="0"/>
    <s v="Sovereign"/>
    <s v="Energy Transition Sector Development Program, Subprogram 1"/>
    <s v="54430-001"/>
    <d v="2022-12-22T00:00:00"/>
    <x v="1"/>
    <s v="Cambodia"/>
    <s v="Loan"/>
    <s v="Energy"/>
    <m/>
    <m/>
    <m/>
    <s v="Dual-use"/>
    <n v="6"/>
    <n v="6"/>
    <m/>
    <m/>
    <m/>
    <s v="https://www.adb.org/projects/54430-001/main"/>
    <s v="Climate Change Financing at ADB - 2022"/>
  </r>
  <r>
    <x v="0"/>
    <s v="Sovereign"/>
    <s v="Energy Transition Sector Development Program, Subprogram 1"/>
    <s v="54430-001"/>
    <d v="2022-12-22T00:00:00"/>
    <x v="1"/>
    <s v="Cambodia"/>
    <s v="Grant"/>
    <s v="Energy"/>
    <m/>
    <m/>
    <m/>
    <s v="Dual-use"/>
    <n v="5"/>
    <n v="5"/>
    <m/>
    <m/>
    <m/>
    <s v="https://www.adb.org/projects/54430-001/main"/>
    <s v="Climate Change Financing at ADB - 2022"/>
  </r>
  <r>
    <x v="0"/>
    <s v="Sovereign"/>
    <s v="Supporting the Energy Transition Sector Development Program (attached TA to Energy Transition Sector Development Program, Subprogram 1)"/>
    <s v="54430-001"/>
    <d v="2022-12-22T00:00:00"/>
    <x v="1"/>
    <s v="Cambodia"/>
    <s v="Technical assistance"/>
    <s v="Energy"/>
    <m/>
    <m/>
    <m/>
    <s v="Dual-use"/>
    <n v="1.2"/>
    <n v="1.2"/>
    <m/>
    <m/>
    <m/>
    <s v="https://www.adb.org/projects/54430-001/main"/>
    <s v="Climate Change Financing at ADB - 2022"/>
  </r>
  <r>
    <x v="0"/>
    <s v="Sovereign"/>
    <s v="Supporting the Energy Transition Sector Development Program (attached TA to Energy Transition Sector Development Program, Subprogram 1)"/>
    <s v="54430-001"/>
    <d v="2022-12-22T00:00:00"/>
    <x v="1"/>
    <s v="Cambodia"/>
    <s v="Technical assistance"/>
    <s v="Energy"/>
    <m/>
    <m/>
    <m/>
    <s v="Dual-use"/>
    <n v="0.5"/>
    <n v="0.5"/>
    <m/>
    <m/>
    <m/>
    <s v="https://www.adb.org/projects/54430-001/main"/>
    <s v="Climate Change Financing at ADB - 2022"/>
  </r>
  <r>
    <x v="0"/>
    <s v="Sovereign"/>
    <s v="Science and Technology Project in Upper Secondary Education"/>
    <s v="55134-001"/>
    <d v="2022-12-22T00:00:00"/>
    <x v="1"/>
    <s v="Cambodia"/>
    <s v="Loan"/>
    <s v="Education"/>
    <n v="78.239999999999995"/>
    <m/>
    <m/>
    <s v="Dual-use"/>
    <n v="2.4900000000000002"/>
    <n v="0.96"/>
    <n v="1.53"/>
    <m/>
    <m/>
    <s v="https://www.adb.org/projects/55134-001/main"/>
    <s v="Climate Change Financing at ADB - 2022"/>
  </r>
  <r>
    <x v="0"/>
    <s v="Sovereign"/>
    <s v="Trade and Competitiveness Program, Subprogram 1"/>
    <s v="55255-001"/>
    <d v="2022-12-22T00:00:00"/>
    <x v="1"/>
    <s v="Cambodia"/>
    <s v="Loan"/>
    <s v="Industry and trade"/>
    <n v="50"/>
    <m/>
    <m/>
    <s v="Dual-use"/>
    <n v="10"/>
    <n v="3.89"/>
    <n v="6.11"/>
    <m/>
    <m/>
    <s v="https://www.adb.org/projects/55255-001/main"/>
    <s v="Climate Change Financing at ADB - 2022"/>
  </r>
  <r>
    <x v="0"/>
    <s v="Nonsovereign"/>
    <s v="Quadria Capital Fund III LP"/>
    <s v="56201-001"/>
    <d v="2022-12-22T00:00:00"/>
    <x v="1"/>
    <s v="Regional"/>
    <s v="Equity investment"/>
    <s v="Finance"/>
    <n v="800"/>
    <m/>
    <m/>
    <s v="Mitigation"/>
    <n v="2.25"/>
    <n v="2.25"/>
    <m/>
    <m/>
    <m/>
    <s v="https://www.adb.org/projects/56201-001/main"/>
    <s v="Climate Change Financing at ADB - 2022"/>
  </r>
  <r>
    <x v="0"/>
    <s v="Sovereign"/>
    <s v="Promoting Climate-Resilient and Sustainable Blue Economies"/>
    <s v="56264-001"/>
    <d v="2022-12-22T00:00:00"/>
    <x v="1"/>
    <s v="Cook Islands; Fiji; Federated States of Micronesia; Kiribati; Nauru; Niue; Palau; Papua New Guinea; Regional; Marshall Islands; Samoa; Solomon Islands; Timor-Leste; Tonga; Tuvalu; Vanuatu"/>
    <s v="Technical assistance"/>
    <s v="Public sector management"/>
    <m/>
    <m/>
    <m/>
    <s v="Dual-use"/>
    <n v="0.5"/>
    <n v="0.1"/>
    <n v="0.4"/>
    <m/>
    <m/>
    <s v="https://www.adb.org/projects/56264-001/main"/>
    <s v="Climate Change Financing at ADB - 2022"/>
  </r>
  <r>
    <x v="0"/>
    <s v="Sovereign"/>
    <s v="Promoting Climate-Resilient and Sustainable Blue Economies"/>
    <s v="56264-001"/>
    <d v="2022-12-22T00:00:00"/>
    <x v="1"/>
    <s v="Cook Islands; Fiji; Federated States of Micronesia; Kiribati; Nauru; Niue; Palau; Papua New Guinea; Regional; Marshall Islands; Samoa; Solomon Islands; Timor-Leste; Tonga; Tuvalu; Vanuatu"/>
    <s v="Technical assistance"/>
    <s v="Agriculture, natural resources and rural development"/>
    <m/>
    <m/>
    <m/>
    <s v="Dual-use"/>
    <n v="2"/>
    <n v="0.4"/>
    <n v="1.6"/>
    <m/>
    <m/>
    <s v="https://www.adb.org/projects/56264-001/main"/>
    <s v="Climate Change Financing at ADB - 2022"/>
  </r>
  <r>
    <x v="0"/>
    <s v="Sovereign"/>
    <s v="Promoting Climate-Resilient and Sustainable Blue Economies"/>
    <s v="56264-001"/>
    <d v="2022-12-22T00:00:00"/>
    <x v="1"/>
    <s v="Cook Islands; Fiji; Federated States of Micronesia; Kiribati; Nauru; Niue; Palau; Papua New Guinea; Regional; Marshall Islands; Samoa; Solomon Islands; Timor-Leste; Tonga; Tuvalu; Vanuatu"/>
    <s v="Technical assistance"/>
    <s v="Public sector management"/>
    <m/>
    <m/>
    <m/>
    <s v="Dual-use"/>
    <n v="4.1750000000000002E-2"/>
    <m/>
    <n v="4.1750000000000002E-2"/>
    <m/>
    <m/>
    <s v="https://www.adb.org/projects/56264-001/main"/>
    <s v="Climate Change Financing at ADB - 2022"/>
  </r>
  <r>
    <x v="0"/>
    <s v="Sovereign"/>
    <s v="Promoting Climate-Resilient and Sustainable Blue Economies"/>
    <s v="56264-001"/>
    <d v="2022-12-22T00:00:00"/>
    <x v="1"/>
    <s v="Cook Islands; Fiji; Federated States of Micronesia; Kiribati; Nauru; Niue; Palau; Papua New Guinea; Regional; Marshall Islands; Samoa; Solomon Islands; Timor-Leste; Tonga; Tuvalu; Vanuatu"/>
    <s v="Technical assistance"/>
    <s v="Agriculture, natural resources and rural development"/>
    <m/>
    <m/>
    <m/>
    <s v="Dual-use"/>
    <n v="0.14174999999999999"/>
    <m/>
    <n v="0.14174999999999999"/>
    <m/>
    <m/>
    <s v="https://www.adb.org/projects/56264-001/main"/>
    <s v="Climate Change Financing at ADB - 2022"/>
  </r>
  <r>
    <x v="0"/>
    <s v="Sovereign"/>
    <s v="Emergency Flood Assistance Project"/>
    <s v="56312-001"/>
    <d v="2022-12-22T00:00:00"/>
    <x v="1"/>
    <s v="Pakistan"/>
    <s v="Technical assistance"/>
    <m/>
    <m/>
    <m/>
    <m/>
    <s v="Adaptation"/>
    <n v="0"/>
    <m/>
    <m/>
    <m/>
    <m/>
    <s v="https://www.adb.org/projects/56312-001/main"/>
    <s v="Climate Change Financing at ADB - 2022"/>
  </r>
  <r>
    <x v="0"/>
    <s v="Sovereign"/>
    <s v="Integrated Urban Flood Management for the Chennai-Kosasthalaiyar Basin Project - Additional Financing"/>
    <s v="49107-013"/>
    <d v="2022-12-23T00:00:00"/>
    <x v="1"/>
    <s v="India"/>
    <s v="Grant"/>
    <s v="Water and other urban infrastructure and services"/>
    <n v="2.2799999999999998"/>
    <m/>
    <m/>
    <s v="Adaptation"/>
    <n v="0.06"/>
    <m/>
    <n v="0.06"/>
    <m/>
    <m/>
    <s v="https://www.adb.org/projects/49107-013/main"/>
    <s v="Climate Change Financing at ADB - 2022"/>
  </r>
  <r>
    <x v="0"/>
    <s v="Sovereign"/>
    <s v="Preparing Floating Solar Plus Projects under the Pacific Renewable Energy Investment Facility"/>
    <s v="49450-028"/>
    <d v="2022-12-23T00:00:00"/>
    <x v="1"/>
    <s v="Regional; Kiribati; Tonga; Tuvalu; Federated States of Micronesia; Nauru; Marshall Islands; Solomon Islands; Vanuatu; Cook Islands; Palau; Samoa"/>
    <s v="Technical assistance"/>
    <s v="Energy"/>
    <n v="1.5"/>
    <m/>
    <m/>
    <s v="Mitigation"/>
    <n v="1.5"/>
    <n v="1.5"/>
    <m/>
    <m/>
    <m/>
    <s v="https://www.adb.org/projects/49450-028/main"/>
    <s v="Climate Change Financing at ADB - 2022"/>
  </r>
  <r>
    <x v="0"/>
    <s v="Sovereign"/>
    <s v="Strengthening Public Health Institutions Building Project"/>
    <s v="54118-001"/>
    <d v="2022-12-23T00:00:00"/>
    <x v="1"/>
    <s v="People's Republic of China"/>
    <s v="Loan"/>
    <s v="Health"/>
    <n v="631.45899999999995"/>
    <m/>
    <m/>
    <s v="Dual-use"/>
    <n v="2.76"/>
    <n v="0.86"/>
    <n v="1.9"/>
    <m/>
    <m/>
    <s v="https://www.adb.org/projects/54118-001/main"/>
    <s v="Climate Change Financing at ADB - 2022"/>
  </r>
  <r>
    <x v="0"/>
    <s v="Sovereign"/>
    <s v="Strengthening Multimodal and Integrated Logistics Ecosystem Program (Subprogram 1)"/>
    <s v="55154-001"/>
    <d v="2022-12-23T00:00:00"/>
    <x v="1"/>
    <s v="India"/>
    <s v="Loan"/>
    <s v="Transport"/>
    <n v="350"/>
    <m/>
    <m/>
    <s v="Mitigation"/>
    <n v="113.6"/>
    <n v="113.6"/>
    <m/>
    <m/>
    <m/>
    <s v="https://www.adb.org/projects/55154-001/main"/>
    <s v="Climate Change Financing at ADB - 2022"/>
  </r>
  <r>
    <x v="0"/>
    <s v="Sovereign"/>
    <s v="Integrating Gender and Social Inclusion Dimensions in Climate Change Interventions in Southeast Asia"/>
    <s v="56295-001"/>
    <d v="2022-12-23T00:00:00"/>
    <x v="1"/>
    <s v="Cambodia; Indonesia; Lao People's Democratic Republic; Philippines; Regional (Southeast Asia); Thailand; Timor-Leste; Viet Nam"/>
    <s v="Technical assistance"/>
    <s v="Energy"/>
    <n v="1.35"/>
    <m/>
    <m/>
    <s v="Dual-use"/>
    <n v="1.05"/>
    <n v="0.71250000000000002"/>
    <n v="0.33750000000000002"/>
    <m/>
    <m/>
    <s v="https://www.adb.org/projects/56295-001/main"/>
    <s v="Climate Change Financing at ADB - 2022"/>
  </r>
  <r>
    <x v="0"/>
    <s v="Sovereign"/>
    <s v="Integrating Gender and Social Inclusion Dimensions in Climate Change Interventions in Southeast Asia"/>
    <s v="56295-001"/>
    <d v="2022-12-23T00:00:00"/>
    <x v="1"/>
    <s v="Cambodia; Indonesia; Lao People's Democratic Republic; Philippines; Regional (Southeast Asia); Thailand; Timor-Leste; Viet Nam"/>
    <s v="Technical assistance"/>
    <s v="Industry and trade"/>
    <m/>
    <m/>
    <m/>
    <s v="Dual-use"/>
    <n v="0.3"/>
    <n v="0.15"/>
    <n v="0.15"/>
    <m/>
    <m/>
    <s v="https://www.adb.org/projects/56295-001/main"/>
    <s v="Climate Change Financing at ADB - 2022"/>
  </r>
  <r>
    <x v="0"/>
    <s v="Sovereign"/>
    <s v="Preparing the Infrastructure Development for Green and Resilient New Satellite City in the Khushig Valley Area"/>
    <s v="56298-002"/>
    <d v="2022-12-23T00:00:00"/>
    <x v="1"/>
    <s v="Mongolia"/>
    <s v="Technical assistance"/>
    <m/>
    <n v="1.9"/>
    <m/>
    <m/>
    <s v="Adaptation"/>
    <n v="0"/>
    <m/>
    <m/>
    <m/>
    <m/>
    <s v="https://www.adb.org/projects/56298-002/main"/>
    <s v="Climate Change Financing at ADB - 2022"/>
  </r>
  <r>
    <x v="0"/>
    <s v="Sovereign"/>
    <s v="Preparing the Infrastructure Development for Green and Resilient New Satellite City in the Khushig Valley Area"/>
    <s v="56298-002"/>
    <d v="2022-12-23T00:00:00"/>
    <x v="1"/>
    <s v="Mongolia"/>
    <s v="Technical assistance"/>
    <s v="Water and other urban infrastructure and services"/>
    <m/>
    <m/>
    <m/>
    <s v="Adaptation"/>
    <n v="0.7"/>
    <m/>
    <n v="0.7"/>
    <m/>
    <m/>
    <s v="https://www.adb.org/projects/56298-002/main"/>
    <s v="Climate Change Financing at ADB - 2022"/>
  </r>
  <r>
    <x v="0"/>
    <s v="Sovereign"/>
    <s v="Preparing the Infrastructure Development for Green and Resilient New Satellite City in the Khushig Valley Area"/>
    <s v="56298-002"/>
    <d v="2022-12-23T00:00:00"/>
    <x v="1"/>
    <s v="Mongolia"/>
    <s v="Technical assistance"/>
    <s v="Transport"/>
    <m/>
    <m/>
    <m/>
    <s v="Adaptation"/>
    <n v="0.05"/>
    <m/>
    <n v="0.05"/>
    <m/>
    <m/>
    <s v="https://www.adb.org/projects/56298-002/main"/>
    <s v="Climate Change Financing at ADB - 2022"/>
  </r>
  <r>
    <x v="0"/>
    <s v="Sovereign"/>
    <s v="Preparing the Infrastructure Development for Green and Resilient New Satellite City in the Khushig Valley Area"/>
    <s v="56298-002"/>
    <d v="2022-12-23T00:00:00"/>
    <x v="1"/>
    <s v="Mongolia"/>
    <s v="Technical assistance"/>
    <s v="Energy"/>
    <m/>
    <m/>
    <m/>
    <s v="Adaptation"/>
    <n v="0.05"/>
    <m/>
    <n v="0.05"/>
    <m/>
    <m/>
    <s v="https://www.adb.org/projects/56298-002/main"/>
    <s v="Climate Change Financing at ADB - 2022"/>
  </r>
  <r>
    <x v="0"/>
    <s v="Sovereign"/>
    <s v="Preparing the Infrastructure Development for Green and Resilient New Satellite City in the Khushig Valley Area"/>
    <s v="56298-002"/>
    <d v="2022-12-23T00:00:00"/>
    <x v="1"/>
    <s v="Mongolia"/>
    <s v="Technical assistance"/>
    <s v="Information and communication technology"/>
    <m/>
    <m/>
    <m/>
    <s v="Adaptation"/>
    <n v="0.1"/>
    <m/>
    <n v="0.1"/>
    <m/>
    <m/>
    <s v="https://www.adb.org/projects/56298-002/main"/>
    <s v="Climate Change Financing at ADB - 2022"/>
  </r>
  <r>
    <x v="0"/>
    <s v="Sovereign"/>
    <s v="Greater Dhaka Sustainable Urban Transport Project - Additional Financing"/>
    <s v="42169-024"/>
    <d v="2022-12-26T00:00:00"/>
    <x v="1"/>
    <s v="Bangladesh"/>
    <s v="Loan"/>
    <s v="Transport"/>
    <n v="222.75"/>
    <m/>
    <m/>
    <s v="Dual-use"/>
    <n v="60.25"/>
    <n v="7.0000000000000007E-2"/>
    <n v="60.18"/>
    <m/>
    <m/>
    <s v="https://www.adb.org/projects/42169-024/main"/>
    <s v="Climate Change Financing at ADB - 2022"/>
  </r>
  <r>
    <x v="0"/>
    <s v="Sovereign"/>
    <s v="Third Public-Private Infrastructure Development Facility-Tranche 2"/>
    <s v="42180-019"/>
    <d v="2022-12-26T00:00:00"/>
    <x v="1"/>
    <s v="Bangladesh"/>
    <s v="Loan"/>
    <s v="Finance"/>
    <n v="695.72500000000002"/>
    <m/>
    <m/>
    <s v="Dual-use"/>
    <n v="41.58"/>
    <n v="15.35"/>
    <n v="26.23"/>
    <m/>
    <m/>
    <s v="https://www.adb.org/projects/42180-019/main"/>
    <s v="Climate Change Financing at ADB - 2022"/>
  </r>
  <r>
    <x v="0"/>
    <s v="Sovereign"/>
    <s v="Third Public-Private Infrastructure Development Facility-Tranche 2"/>
    <s v="42180-019"/>
    <d v="2022-12-26T00:00:00"/>
    <x v="1"/>
    <s v="Bangladesh"/>
    <s v="Loan"/>
    <s v="Finance"/>
    <m/>
    <m/>
    <m/>
    <s v="Dual-use"/>
    <n v="12.799999999999999"/>
    <n v="11.2"/>
    <n v="1.6"/>
    <m/>
    <m/>
    <s v="https://www.adb.org/projects/42180-019/main"/>
    <s v="Climate Change Financing at ADB - 2022"/>
  </r>
  <r>
    <x v="0"/>
    <s v="Sovereign"/>
    <s v="Coastal Towns Climate Resilience Project"/>
    <s v="55201-001"/>
    <d v="2022-12-26T00:00:00"/>
    <x v="1"/>
    <s v="Bangladesh"/>
    <s v="Loan"/>
    <s v="Water and other urban infrastructure and services"/>
    <n v="310"/>
    <m/>
    <m/>
    <s v="Dual-use"/>
    <n v="62"/>
    <m/>
    <n v="62"/>
    <m/>
    <m/>
    <s v="https://www.adb.org/projects/55201-001/main"/>
    <s v="Climate Change Financing at ADB - 2022"/>
  </r>
  <r>
    <x v="0"/>
    <s v="Sovereign"/>
    <s v="Coastal Towns Climate Resilience Project"/>
    <s v="55201-001"/>
    <d v="2022-12-26T00:00:00"/>
    <x v="1"/>
    <s v="Bangladesh"/>
    <s v="Loan"/>
    <s v="Transport"/>
    <m/>
    <m/>
    <m/>
    <s v="Dual-use"/>
    <n v="22"/>
    <m/>
    <n v="22"/>
    <m/>
    <m/>
    <s v="https://www.adb.org/projects/55201-001/main"/>
    <s v="Climate Change Financing at ADB - 2022"/>
  </r>
  <r>
    <x v="0"/>
    <s v="Sovereign"/>
    <s v="Coastal Towns Climate Resilience Project"/>
    <s v="55201-001"/>
    <d v="2022-12-26T00:00:00"/>
    <x v="1"/>
    <s v="Bangladesh"/>
    <s v="Loan"/>
    <s v="Water and other urban infrastructure and services"/>
    <m/>
    <m/>
    <m/>
    <s v="Dual-use"/>
    <n v="105.9"/>
    <n v="1.2"/>
    <n v="104.7"/>
    <m/>
    <m/>
    <s v="https://www.adb.org/projects/55201-001/main"/>
    <s v="Climate Change Financing at ADB - 2022"/>
  </r>
  <r>
    <x v="0"/>
    <s v="Sovereign"/>
    <s v="Coastal Towns Climate Resilience Project"/>
    <s v="55201-001"/>
    <d v="2022-12-26T00:00:00"/>
    <x v="1"/>
    <s v="Bangladesh"/>
    <s v="Loan"/>
    <s v="Transport"/>
    <m/>
    <m/>
    <m/>
    <s v="Dual-use"/>
    <n v="33.299999999999997"/>
    <m/>
    <n v="33.299999999999997"/>
    <m/>
    <m/>
    <s v="https://www.adb.org/projects/55201-001/main"/>
    <s v="Climate Change Financing at ADB - 2022"/>
  </r>
  <r>
    <x v="0"/>
    <s v="Sovereign"/>
    <s v="Coastal Towns Climate Resilience Project"/>
    <s v="55201-001"/>
    <d v="2022-12-26T00:00:00"/>
    <x v="1"/>
    <s v="Bangladesh"/>
    <s v="Grant"/>
    <s v="Water and other urban infrastructure and services"/>
    <m/>
    <m/>
    <m/>
    <s v="Dual-use"/>
    <n v="4"/>
    <m/>
    <n v="4"/>
    <m/>
    <m/>
    <s v="https://www.adb.org/projects/55201-001/main"/>
    <s v="Climate Change Financing at ADB - 2022"/>
  </r>
  <r>
    <x v="0"/>
    <s v="Sovereign"/>
    <s v="Tamil Nadu Urban Flagship Investment Program Tranche 3"/>
    <s v="49107-010"/>
    <d v="2022-12-27T00:00:00"/>
    <x v="1"/>
    <s v="India"/>
    <s v="Loan"/>
    <s v="Water and other urban infrastructure and services"/>
    <n v="193.5"/>
    <m/>
    <m/>
    <s v="Dual-use"/>
    <n v="64.069999999999993"/>
    <n v="31.32"/>
    <n v="32.75"/>
    <m/>
    <m/>
    <s v="https://www.adb.org/projects/49107-010/main"/>
    <s v="Climate Change Financing at ADB - 2022"/>
  </r>
  <r>
    <x v="0"/>
    <s v="Sovereign"/>
    <s v="Supporting the School Education Sector Plan"/>
    <s v="49424-002"/>
    <d v="2022-12-27T00:00:00"/>
    <x v="1"/>
    <s v="Nepal"/>
    <s v="Loan"/>
    <s v="Education"/>
    <n v="3584.7"/>
    <m/>
    <m/>
    <s v="Adaptation"/>
    <n v="35"/>
    <m/>
    <n v="35"/>
    <m/>
    <m/>
    <s v="https://www.adb.org/projects/49424-002/main"/>
    <s v="Climate Change Financing at ADB - 2022"/>
  </r>
  <r>
    <x v="0"/>
    <s v="Sovereign"/>
    <s v="Developing the Central Asia Regional Economic Cooperation Water Pillar"/>
    <s v="54103-001"/>
    <d v="2022-12-27T00:00:00"/>
    <x v="1"/>
    <s v="Turkmenistan; Regional; Kazakhstan; Kyrgyz Republic; Tajikistan; Uzbekistan"/>
    <s v="Technical assistance"/>
    <s v="Agriculture, natural resources and rural development"/>
    <n v="0.41499999999999998"/>
    <m/>
    <m/>
    <s v="Adaptation"/>
    <n v="0.1"/>
    <m/>
    <n v="0.1"/>
    <m/>
    <m/>
    <s v="https://www.adb.org/projects/54103-001/main"/>
    <s v="Climate Change Financing at ADB - 2022"/>
  </r>
  <r>
    <x v="0"/>
    <s v="Sovereign"/>
    <s v="Strengthening Systems to Protect and Uplift Women Project"/>
    <s v="55092-001"/>
    <d v="2022-12-27T00:00:00"/>
    <x v="1"/>
    <s v="Nepal"/>
    <s v="Grant"/>
    <s v="Public sector management"/>
    <n v="19.5"/>
    <m/>
    <m/>
    <s v="Dual-use"/>
    <n v="0.80338500000000002"/>
    <n v="0.25294499999999998"/>
    <n v="0.55044000000000004"/>
    <m/>
    <m/>
    <s v="https://www.adb.org/projects/55092-001/main"/>
    <s v="Climate Change Financing at ADB - 2022"/>
  </r>
  <r>
    <x v="0"/>
    <s v="Sovereign"/>
    <s v="Promoting Energy Security and Transition Project"/>
    <s v="56163-001"/>
    <d v="2022-12-27T00:00:00"/>
    <x v="1"/>
    <s v="Bhutan"/>
    <s v="Technical assistance"/>
    <s v="Energy"/>
    <n v="1"/>
    <m/>
    <m/>
    <s v="Dual-use"/>
    <n v="1"/>
    <n v="0.8"/>
    <n v="0.2"/>
    <m/>
    <m/>
    <s v="https://www.adb.org/projects/56163-001/main"/>
    <s v="Climate Change Financing at ADB - 2022"/>
  </r>
  <r>
    <x v="0"/>
    <s v="Sovereign"/>
    <s v="Sustainable and Inclusive Energy Program (Subprogram 3)"/>
    <s v="49043-003"/>
    <d v="2022-12-28T00:00:00"/>
    <x v="1"/>
    <s v="Indonesia"/>
    <s v="Loan"/>
    <s v="Energy"/>
    <n v="867"/>
    <m/>
    <m/>
    <s v="Dual-use"/>
    <n v="322.19"/>
    <n v="314.38"/>
    <n v="7.81"/>
    <m/>
    <m/>
    <s v="https://www.adb.org/projects/49043-003/main"/>
    <s v="Climate Change Financing at ADB - 2022"/>
  </r>
  <r>
    <x v="0"/>
    <s v="Sovereign"/>
    <s v="Sustainable and Inclusive Energy Program (Subprogram 3)"/>
    <s v="49043-003"/>
    <d v="2022-12-28T00:00:00"/>
    <x v="1"/>
    <s v="Indonesia"/>
    <s v="Loan"/>
    <s v="Energy"/>
    <m/>
    <m/>
    <m/>
    <s v="Dual-use"/>
    <n v="9.66"/>
    <n v="9.43"/>
    <n v="0.23"/>
    <m/>
    <m/>
    <s v="https://www.adb.org/projects/49043-003/main"/>
    <s v="Climate Change Financing at ADB - 2022"/>
  </r>
  <r>
    <x v="0"/>
    <s v="Sovereign"/>
    <s v="Strengthening Infrastructure Capacity and Innovation for Inclusive Growth–Phase 2"/>
    <s v="50288-005"/>
    <d v="2022-12-28T00:00:00"/>
    <x v="1"/>
    <s v="Philippines"/>
    <s v="Technical assistance"/>
    <s v="Water and other urban infrastructure and services"/>
    <n v="1"/>
    <m/>
    <m/>
    <s v="Dual-use"/>
    <n v="0.08"/>
    <n v="0.04"/>
    <n v="0.04"/>
    <m/>
    <m/>
    <s v="https://www.adb.org/projects/50288-005/main"/>
    <s v="Climate Change Financing at ADB - 2022"/>
  </r>
  <r>
    <x v="0"/>
    <s v="Sovereign"/>
    <s v="Strengthening Infrastructure Capacity and Innovation for Inclusive Growth–Phase 2"/>
    <s v="50288-005"/>
    <d v="2022-12-28T00:00:00"/>
    <x v="1"/>
    <s v="Philippines"/>
    <s v="Technical assistance"/>
    <s v="Transport"/>
    <m/>
    <m/>
    <m/>
    <s v="Dual-use"/>
    <n v="0.64"/>
    <n v="0.32"/>
    <n v="0.32"/>
    <m/>
    <m/>
    <s v="https://www.adb.org/projects/50288-005/main"/>
    <s v="Climate Change Financing at ADB - 2022"/>
  </r>
  <r>
    <x v="0"/>
    <s v="Sovereign"/>
    <s v="Strengthening Infrastructure Capacity and Innovation for Inclusive Growth–Phase 2"/>
    <s v="50288-005"/>
    <d v="2022-12-28T00:00:00"/>
    <x v="1"/>
    <s v="Philippines"/>
    <s v="Technical assistance"/>
    <s v="Agriculture, natural resources and rural development"/>
    <m/>
    <m/>
    <m/>
    <s v="Dual-use"/>
    <n v="0.08"/>
    <n v="0.04"/>
    <n v="0.04"/>
    <m/>
    <m/>
    <s v="https://www.adb.org/projects/50288-005/main"/>
    <s v="Climate Change Financing at ADB - 2022"/>
  </r>
  <r>
    <x v="0"/>
    <s v="Sovereign"/>
    <s v="Promoting Innovative Financial Inclusion Program (Subprogram 2)"/>
    <s v="52218-002"/>
    <d v="2022-12-28T00:00:00"/>
    <x v="1"/>
    <s v="Indonesia"/>
    <s v="Loan"/>
    <s v="Finance"/>
    <n v="801.25986899999998"/>
    <m/>
    <m/>
    <s v="Dual-use"/>
    <n v="93.33"/>
    <n v="18"/>
    <n v="75.33"/>
    <m/>
    <m/>
    <s v="https://www.adb.org/projects/52218-002/main"/>
    <s v="Climate Change Financing at ADB - 2022"/>
  </r>
  <r>
    <x v="0"/>
    <s v="Sovereign"/>
    <s v="Assam South Asia Subregional Economic Cooperation Corridor Connectivity Improvement Project"/>
    <s v="53335-001"/>
    <d v="2022-12-28T00:00:00"/>
    <x v="1"/>
    <s v="India"/>
    <s v="Loan"/>
    <s v="Transport"/>
    <n v="500"/>
    <m/>
    <m/>
    <s v="Adaptation"/>
    <n v="75.396000000000001"/>
    <m/>
    <n v="75.396000000000001"/>
    <m/>
    <m/>
    <s v="https://www.adb.org/projects/53335-001/main"/>
    <s v="Climate Change Financing at ADB - 2022"/>
  </r>
  <r>
    <x v="0"/>
    <s v="Sovereign"/>
    <s v="Yellow River Basin Green Farmland and High-Quality Agriculture Development Project"/>
    <s v="54027-002"/>
    <d v="2022-12-28T00:00:00"/>
    <x v="1"/>
    <s v="People's Republic of China"/>
    <s v="Loan"/>
    <s v="Agriculture, natural resources and rural development"/>
    <n v="355.86200000000002"/>
    <m/>
    <m/>
    <s v="Dual-use"/>
    <n v="70.305999999999997"/>
    <n v="16.745999999999999"/>
    <n v="53.56"/>
    <m/>
    <m/>
    <s v="https://www.adb.org/projects/54027-002/main"/>
    <s v="Climate Change Financing at ADB - 2022"/>
  </r>
  <r>
    <x v="0"/>
    <s v="Sovereign"/>
    <s v="State-Owned Enterprises’ Reform Program, Subprogram 1"/>
    <s v="55235-001"/>
    <d v="2022-12-28T00:00:00"/>
    <x v="1"/>
    <s v="Indonesia"/>
    <s v="Loan"/>
    <s v="Public sector management"/>
    <n v="795.86"/>
    <m/>
    <m/>
    <s v="Dual-use"/>
    <n v="93.33"/>
    <n v="55"/>
    <n v="38.33"/>
    <m/>
    <m/>
    <s v="https://www.adb.org/projects/55235-001/main"/>
    <s v="Climate Change Financing at ADB - 2022"/>
  </r>
  <r>
    <x v="0"/>
    <s v="Sovereign"/>
    <s v="Opportunities to Accelerate Coal to Clean Power Transition in Kazakhstan"/>
    <s v="56314-001"/>
    <d v="2022-12-28T00:00:00"/>
    <x v="1"/>
    <s v="Kazakhstan"/>
    <s v="Technical assistance"/>
    <s v="Energy"/>
    <n v="0.22500000000000001"/>
    <m/>
    <m/>
    <s v="Mitigation"/>
    <n v="0.22500000000000001"/>
    <n v="0.22500000000000001"/>
    <m/>
    <m/>
    <m/>
    <s v="https://www.adb.org/projects/56314-001/main"/>
    <s v="Climate Change Financing at ADB - 2022"/>
  </r>
  <r>
    <x v="0"/>
    <s v="Sovereign"/>
    <s v="Institutional Strengthening for Microenterprise Financing (attached TA to Microenterprise Financing and Credit Enhancement Project)"/>
    <s v="51269-003"/>
    <d v="2022-12-29T00:00:00"/>
    <x v="1"/>
    <s v="Bangladesh"/>
    <s v="Technical assistance"/>
    <m/>
    <m/>
    <m/>
    <m/>
    <s v="Adaptation"/>
    <n v="0"/>
    <m/>
    <m/>
    <m/>
    <m/>
    <s v="https://www.adb.org/projects/51269-003/main"/>
    <s v="Climate Change Financing at ADB - 2022"/>
  </r>
  <r>
    <x v="0"/>
    <s v="Sovereign"/>
    <s v="Institutional Strengthening for Microenterprise Financing (attached TA to Microenterprise Financing and Credit Enhancement Project)"/>
    <s v="51269-003"/>
    <d v="2022-12-29T00:00:00"/>
    <x v="1"/>
    <s v="Bangladesh"/>
    <s v="Technical assistance"/>
    <m/>
    <m/>
    <m/>
    <m/>
    <s v="Adaptation"/>
    <n v="0"/>
    <m/>
    <m/>
    <m/>
    <m/>
    <s v="https://www.adb.org/projects/51269-003/main"/>
    <s v="Climate Change Financing at ADB - 2022"/>
  </r>
  <r>
    <x v="0"/>
    <s v="Sovereign"/>
    <s v="Chennai Metro Rail Investment Project - Tranche 1"/>
    <s v="52234-002"/>
    <d v="2022-12-29T00:00:00"/>
    <x v="1"/>
    <s v="India"/>
    <s v="Loan"/>
    <s v="Transport"/>
    <n v="2832.82"/>
    <m/>
    <m/>
    <s v="Dual-use"/>
    <n v="350"/>
    <n v="301.87"/>
    <n v="48.13"/>
    <m/>
    <m/>
    <s v="https://www.adb.org/projects/52234-002/main"/>
    <s v="Climate Change Financing at ADB - 2022"/>
  </r>
  <r>
    <x v="0"/>
    <s v="Sovereign"/>
    <s v="Enhancing Urban Mobility and Livability of the Chennai Metropolitan Area (attached TA to Chennai Metro Rail Investment Project - Tranche 1)"/>
    <s v="52234-002"/>
    <d v="2022-12-29T00:00:00"/>
    <x v="1"/>
    <s v="India"/>
    <s v="Technical assistance"/>
    <m/>
    <m/>
    <m/>
    <m/>
    <s v="Dual-use"/>
    <n v="0"/>
    <m/>
    <m/>
    <m/>
    <m/>
    <s v="https://www.adb.org/projects/52234-002/main"/>
    <s v="Climate Change Financing at ADB - 2022"/>
  </r>
  <r>
    <x v="0"/>
    <s v="Sovereign"/>
    <s v="Supporting the South Asia Subregional Economic Cooperation Integrated Trade Facilitation Sector Development Program (Attached TA to South Asia Subregional Economic Cooperation Integrated Trade Facilitation Sector Development Program)"/>
    <s v="53260-001"/>
    <d v="2022-12-29T00:00:00"/>
    <x v="1"/>
    <s v="Bangladesh"/>
    <s v="Technical assistance"/>
    <m/>
    <m/>
    <m/>
    <m/>
    <s v="Dual-use"/>
    <n v="0"/>
    <m/>
    <m/>
    <m/>
    <m/>
    <s v="https://www.adb.org/projects/53260-001/main"/>
    <s v="Climate Change Financing at ADB - 2022"/>
  </r>
  <r>
    <x v="0"/>
    <s v="Sovereign"/>
    <s v="Accelerating Climate Resilience in Agriculture, Natural Resources and the Environment"/>
    <s v="55268-002"/>
    <d v="2022-12-29T00:00:00"/>
    <x v="1"/>
    <s v="Philippines"/>
    <s v="Technical assistance"/>
    <s v="Agriculture, natural resources and rural development"/>
    <n v="2.75"/>
    <m/>
    <m/>
    <s v="Adaptation"/>
    <n v="0.25"/>
    <m/>
    <n v="0.25"/>
    <m/>
    <m/>
    <s v="https://www.adb.org/projects/55268-002/main"/>
    <s v="Climate Change Financing at ADB - 2022"/>
  </r>
  <r>
    <x v="0"/>
    <s v="Sovereign"/>
    <s v="Accelerating Climate Resilience in Agriculture, Natural Resources and the Environment"/>
    <s v="55268-002"/>
    <d v="2022-12-29T00:00:00"/>
    <x v="1"/>
    <s v="Philippines"/>
    <s v="Technical assistance"/>
    <s v="Agriculture, natural resources and rural development"/>
    <m/>
    <m/>
    <m/>
    <s v="Adaptation"/>
    <n v="2"/>
    <m/>
    <n v="2"/>
    <m/>
    <m/>
    <s v="https://www.adb.org/projects/55268-002/main"/>
    <s v="Climate Change Financing at ADB - 2022"/>
  </r>
  <r>
    <x v="0"/>
    <s v="Sovereign"/>
    <s v="Accelerating Climate Resilience in Agriculture, Natural Resources and the Environment"/>
    <s v="55268-002"/>
    <d v="2022-12-29T00:00:00"/>
    <x v="1"/>
    <s v="Philippines"/>
    <s v="Technical assistance"/>
    <s v="Agriculture, natural resources and rural development"/>
    <m/>
    <m/>
    <m/>
    <s v="Adaptation"/>
    <n v="0.5"/>
    <m/>
    <n v="0.5"/>
    <m/>
    <m/>
    <s v="https://www.adb.org/projects/55268-002/main"/>
    <s v="Climate Change Financing at ADB - 2022"/>
  </r>
  <r>
    <x v="0"/>
    <s v="Nonsovereign"/>
    <s v="Delhi Power Distribution Project"/>
    <s v="56145-001"/>
    <d v="2022-12-29T00:00:00"/>
    <x v="1"/>
    <s v="India"/>
    <s v="Debt security"/>
    <s v="Energy"/>
    <n v="39.799999999999997"/>
    <m/>
    <m/>
    <s v="Mitigation"/>
    <n v="6.5"/>
    <n v="6.5"/>
    <m/>
    <m/>
    <m/>
    <s v="https://www.adb.org/projects/56145-001/main"/>
    <s v="Climate Change Financing at ADB - 2022"/>
  </r>
  <r>
    <x v="0"/>
    <s v="Sovereign"/>
    <s v="Strengthening the Bio-Circular-Green Economy"/>
    <s v="56159-001"/>
    <d v="2022-12-29T00:00:00"/>
    <x v="1"/>
    <s v="Thailand"/>
    <s v="Technical assistance"/>
    <s v="Finance"/>
    <n v="1.333"/>
    <m/>
    <m/>
    <s v="Dual-use"/>
    <n v="0.35"/>
    <n v="0.25"/>
    <n v="0.1"/>
    <m/>
    <m/>
    <s v="https://www.adb.org/projects/56159-001/main"/>
    <s v="Climate Change Financing at ADB - 2022"/>
  </r>
  <r>
    <x v="0"/>
    <s v="Sovereign"/>
    <s v="Strengthening the Bio-Circular-Green Economy"/>
    <s v="56159-001"/>
    <d v="2022-12-29T00:00:00"/>
    <x v="1"/>
    <s v="Thailand"/>
    <s v="Technical assistance"/>
    <s v="Finance"/>
    <m/>
    <m/>
    <m/>
    <s v="Dual-use"/>
    <n v="0"/>
    <m/>
    <m/>
    <m/>
    <m/>
    <s v="https://www.adb.org/projects/56159-001/main"/>
    <s v="Climate Change Financing at ADB - 2022"/>
  </r>
  <r>
    <x v="0"/>
    <s v="Sovereign"/>
    <s v="Strengthening the Bio-Circular-Green Economy"/>
    <s v="56159-001"/>
    <d v="2022-12-29T00:00:00"/>
    <x v="1"/>
    <s v="Thailand"/>
    <s v="Technical assistance"/>
    <s v="Finance"/>
    <m/>
    <m/>
    <m/>
    <s v="Dual-use"/>
    <n v="0.35"/>
    <n v="0.25"/>
    <n v="0.1"/>
    <m/>
    <m/>
    <s v="https://www.adb.org/projects/56159-001/main"/>
    <s v="Climate Change Financing at ADB - 2022"/>
  </r>
  <r>
    <x v="0"/>
    <s v="Sovereign"/>
    <s v="Tripura Power Distribution Strengthening and Generation Efficiency Improvement Project"/>
    <s v="51308-009"/>
    <d v="2022-12-30T00:00:00"/>
    <x v="1"/>
    <s v="India"/>
    <s v="Loan"/>
    <s v="Energy"/>
    <n v="277.39999999999998"/>
    <m/>
    <m/>
    <s v="Dual-use"/>
    <n v="204.15"/>
    <n v="129.71"/>
    <n v="74.44"/>
    <m/>
    <m/>
    <s v="https://www.adb.org/projects/51308-009/main"/>
    <s v="Climate Change Financing at ADB - 2022"/>
  </r>
  <r>
    <x v="0"/>
    <s v="Sovereign"/>
    <s v="National Disaster Risk Management Project (Additional Financing)"/>
    <s v="52106-002"/>
    <d v="2022-12-30T00:00:00"/>
    <x v="1"/>
    <s v="Tajikistan"/>
    <s v="Grant"/>
    <s v="Agriculture, natural resources and rural development"/>
    <n v="32"/>
    <m/>
    <m/>
    <s v="Dual-use"/>
    <n v="10.62"/>
    <n v="0.1"/>
    <n v="10.52"/>
    <m/>
    <m/>
    <s v="https://www.adb.org/projects/52106-002/main"/>
    <s v="Climate Change Financing at ADB - 2022"/>
  </r>
  <r>
    <x v="0"/>
    <s v="Sovereign"/>
    <s v="Connecting Economic Clusters for Inclusive Growth in Maharashtra"/>
    <s v="52298-002"/>
    <d v="2022-12-30T00:00:00"/>
    <x v="1"/>
    <s v="India"/>
    <s v="Loan"/>
    <s v="Transport"/>
    <n v="505"/>
    <m/>
    <m/>
    <s v="Dual-use"/>
    <n v="95.15"/>
    <n v="4.67"/>
    <n v="90.48"/>
    <m/>
    <m/>
    <s v="https://www.adb.org/projects/52298-002/main"/>
    <s v="Climate Change Financing at ADB - 2022"/>
  </r>
  <r>
    <x v="0"/>
    <s v="Sovereign"/>
    <s v="Institutional and Strategic Research for Conservation and Restoration of Freshwater Ecosystem in Qinling National Park"/>
    <s v="56052-001"/>
    <d v="2022-12-30T00:00:00"/>
    <x v="1"/>
    <s v="People's Republic of China"/>
    <s v="Technical assistance"/>
    <s v="Agriculture, natural resources and rural development"/>
    <n v="0.3"/>
    <m/>
    <m/>
    <s v="Dual-use"/>
    <n v="0.3"/>
    <n v="0.18"/>
    <n v="0.12"/>
    <m/>
    <m/>
    <s v="https://www.adb.org/projects/56052-001/main"/>
    <s v="Climate Change Financing at ADB - 2022"/>
  </r>
  <r>
    <x v="0"/>
    <s v="Sovereign"/>
    <s v="Supporting Climate Resilience and Ecological Sustainability Projects"/>
    <s v="56194-001"/>
    <d v="2022-12-30T00:00:00"/>
    <x v="1"/>
    <s v="People's Republic of China"/>
    <s v="Technical assistance"/>
    <s v="Finance"/>
    <n v="2"/>
    <m/>
    <m/>
    <s v="Dual-use"/>
    <n v="0.4"/>
    <n v="0.2"/>
    <n v="0.2"/>
    <m/>
    <m/>
    <s v="https://www.adb.org/projects/56194-001/main"/>
    <s v="Climate Change Financing at ADB - 2022"/>
  </r>
  <r>
    <x v="0"/>
    <s v="Sovereign"/>
    <s v="Supporting Climate Resilience and Ecological Sustainability Projects"/>
    <s v="56194-001"/>
    <d v="2022-12-30T00:00:00"/>
    <x v="1"/>
    <s v="People's Republic of China"/>
    <s v="Technical assistance"/>
    <s v="Finance"/>
    <m/>
    <m/>
    <m/>
    <s v="Dual-use"/>
    <n v="0.1"/>
    <n v="0.05"/>
    <n v="0.05"/>
    <m/>
    <m/>
    <s v="https://www.adb.org/projects/56194-001/main"/>
    <s v="Climate Change Financing at ADB - 2022"/>
  </r>
  <r>
    <x v="0"/>
    <s v="Sovereign"/>
    <s v="Enhanced Policy and Program Implementation in School Education (attached TA to Supporting the School Education Sector Plan)"/>
    <s v="49424-002"/>
    <d v="2022-12-31T00:00:00"/>
    <x v="1"/>
    <s v="Nepal"/>
    <s v="Technical assistance"/>
    <m/>
    <m/>
    <m/>
    <m/>
    <s v="Adaptation"/>
    <n v="0"/>
    <m/>
    <m/>
    <m/>
    <m/>
    <s v="https://www.adb.org/projects/49424-002/main"/>
    <s v="Climate Change Financing at ADB - 2022"/>
  </r>
  <r>
    <x v="0"/>
    <s v="Sovereign"/>
    <s v="Enhanced Policy and Program Implementation in School Education (attached TA to Supporting the School Education Sector Plan)"/>
    <s v="49424-002"/>
    <d v="2022-12-31T00:00:00"/>
    <x v="1"/>
    <s v="Nepal"/>
    <s v="Technical assistance"/>
    <m/>
    <m/>
    <m/>
    <m/>
    <s v="Adaptation"/>
    <n v="0"/>
    <m/>
    <m/>
    <m/>
    <m/>
    <s v="https://www.adb.org/projects/49424-002/main"/>
    <s v="Climate Change Financing at ADB - 2022"/>
  </r>
  <r>
    <x v="0"/>
    <s v="Sovereign"/>
    <s v="Strengthening the Capacity of the Government of Punjab to Deliver Quality and Inclusive Technical and Vocational Education and Training (attached TA to Improving Workforce Readiness in Punjab  Project)"/>
    <s v="52069-001"/>
    <d v="2022-12-31T00:00:00"/>
    <x v="1"/>
    <s v="Pakistan"/>
    <s v="Technical assistance"/>
    <m/>
    <m/>
    <m/>
    <m/>
    <s v="Dual-use"/>
    <n v="0"/>
    <m/>
    <m/>
    <m/>
    <m/>
    <s v="https://www.adb.org/projects/52069-001/main"/>
    <s v="Climate Change Financing at ADB - 2022"/>
  </r>
  <r>
    <x v="0"/>
    <s v="Sovereign"/>
    <s v="Innovating Eco-Compensation Mechanisms in Yangtze River Basin"/>
    <s v="55006-001"/>
    <d v="2022-12-31T00:00:00"/>
    <x v="1"/>
    <s v="People's Republic of China"/>
    <s v="Technical assistance"/>
    <s v="Agriculture, natural resources and rural development"/>
    <n v="8.0733960000000007"/>
    <m/>
    <m/>
    <s v="Dual-use"/>
    <n v="8.0733959999999989"/>
    <n v="6"/>
    <n v="2.0733959999999998"/>
    <m/>
    <m/>
    <s v="https://www.adb.org/projects/55006-001/main"/>
    <s v="Climate Change Financing at ADB - 2022"/>
  </r>
  <r>
    <x v="0"/>
    <s v="Sovereign"/>
    <s v="Support for Strengthening Systems to Protect and Uplift Women Project (attached TA to Strengthening Systems to Protect and Uplift Women Project)"/>
    <s v="55092-001"/>
    <d v="2022-12-31T00:00:00"/>
    <x v="1"/>
    <s v="Nepal"/>
    <s v="Technical assistance"/>
    <m/>
    <m/>
    <m/>
    <m/>
    <s v="Dual-use"/>
    <n v="0"/>
    <m/>
    <m/>
    <m/>
    <m/>
    <s v="https://www.adb.org/projects/55092-001/main"/>
    <s v="Climate Change Financing at ADB - 2022"/>
  </r>
  <r>
    <x v="0"/>
    <s v="Sovereign"/>
    <s v="Development of Disaster Risk Finance Framework for the Yangtze River Basin Flood Risk Management"/>
    <s v="56065-001"/>
    <d v="2022-12-31T00:00:00"/>
    <x v="1"/>
    <s v="People's Republic of China"/>
    <s v="Technical assistance"/>
    <s v="Finance"/>
    <n v="0.5"/>
    <m/>
    <m/>
    <s v="Mitigation"/>
    <n v="0.3"/>
    <n v="0.3"/>
    <m/>
    <m/>
    <m/>
    <s v="https://www.adb.org/projects/56065-001/main"/>
    <s v="Climate Change Financing at ADB - 2022"/>
  </r>
  <r>
    <x v="0"/>
    <s v="Sovereign"/>
    <s v="Development of Disaster Risk Finance Framework for the Yangtze River Basin Flood Risk Management"/>
    <s v="56065-001"/>
    <d v="2022-12-31T00:00:00"/>
    <x v="1"/>
    <s v="People's Republic of China"/>
    <s v="Technical assistance"/>
    <s v="Finance"/>
    <m/>
    <m/>
    <m/>
    <s v="Mitigation"/>
    <n v="0"/>
    <m/>
    <m/>
    <m/>
    <m/>
    <s v="https://www.adb.org/projects/56065-001/main"/>
    <s v="Climate Change Financing at ADB - 2022"/>
  </r>
  <r>
    <x v="0"/>
    <s v="Sovereign"/>
    <s v="Operation and Maintenance Sustainability of Water Supply and Sanitation Infrastructure"/>
    <s v="56115-001"/>
    <d v="2023-01-07T00:00:00"/>
    <x v="2"/>
    <s v="Uzbekistan"/>
    <s v="Technical assistance"/>
    <s v="Water and other urban infrastructure and services"/>
    <n v="1"/>
    <m/>
    <m/>
    <s v="Dual-use"/>
    <n v="0.64"/>
    <n v="0.32"/>
    <n v="0.32"/>
    <m/>
    <m/>
    <s v="https://www.adb.org/projects/56115-001/main"/>
    <s v="Climate Change Financing at ADB - 2023"/>
  </r>
  <r>
    <x v="0"/>
    <s v="Sovereign"/>
    <s v="Strengthening Climate-Resilient Urban Development"/>
    <s v="56094-001"/>
    <d v="2023-01-11T00:00:00"/>
    <x v="2"/>
    <s v="Bangladesh"/>
    <s v="Technical assistance"/>
    <s v="Water and other urban infrastructure and services"/>
    <n v="0.75"/>
    <m/>
    <m/>
    <s v="Adaptation"/>
    <n v="2.5000000000000001E-2"/>
    <m/>
    <n v="2.5000000000000001E-2"/>
    <m/>
    <m/>
    <s v="https://www.adb.org/projects/56094-001/main"/>
    <s v="Climate Change Financing at ADB - 2023"/>
  </r>
  <r>
    <x v="0"/>
    <s v="Sovereign"/>
    <s v="Strengthening Climate-Resilient Urban Development"/>
    <s v="56094-001"/>
    <d v="2023-01-11T00:00:00"/>
    <x v="2"/>
    <s v="Bangladesh"/>
    <s v="Technical assistance"/>
    <s v="Transport"/>
    <m/>
    <m/>
    <m/>
    <s v="Adaptation"/>
    <n v="0.01"/>
    <m/>
    <n v="0.01"/>
    <m/>
    <m/>
    <s v="https://www.adb.org/projects/56094-001/main"/>
    <s v="Climate Change Financing at ADB - 2023"/>
  </r>
  <r>
    <x v="0"/>
    <s v="Sovereign"/>
    <s v="Improving Infrastructure Sustainability Through Better Asset Management"/>
    <s v="55059-001"/>
    <d v="2023-01-20T00:00:00"/>
    <x v="2"/>
    <s v="Regional"/>
    <s v="Technical assistance cofinancing"/>
    <s v="Water and other urban infrastructure and services"/>
    <n v="0.6"/>
    <m/>
    <m/>
    <s v="Adaptation"/>
    <n v="0.1"/>
    <m/>
    <n v="0.1"/>
    <m/>
    <m/>
    <s v="https://www.adb.org/projects/55059-001/main"/>
    <s v="Climate Change Financing at ADB - 2023"/>
  </r>
  <r>
    <x v="0"/>
    <s v="Nonsovereign"/>
    <s v="Nhava Sheva Container Terminal Financing Project"/>
    <s v="56272-001"/>
    <d v="2023-01-20T00:00:00"/>
    <x v="2"/>
    <s v="India"/>
    <s v="Loan"/>
    <s v="Transport"/>
    <n v="187.1"/>
    <m/>
    <m/>
    <s v="Mitigation"/>
    <n v="40"/>
    <n v="40"/>
    <m/>
    <m/>
    <m/>
    <s v="https://www.adb.org/projects/56272-001/main"/>
    <s v="Climate Change Financing at ADB - 2023"/>
  </r>
  <r>
    <x v="0"/>
    <s v="Nonsovereign"/>
    <s v="Nhava Sheva Container Terminal Financing Project"/>
    <s v="56272-001"/>
    <d v="2023-01-20T00:00:00"/>
    <x v="2"/>
    <s v="India"/>
    <s v="Loan cofinancing"/>
    <s v="Transport"/>
    <m/>
    <m/>
    <m/>
    <s v="Mitigation"/>
    <n v="45.4"/>
    <n v="45.4"/>
    <m/>
    <m/>
    <m/>
    <s v="https://www.adb.org/projects/56272-001/main"/>
    <s v="Climate Change Financing at ADB - 2023"/>
  </r>
  <r>
    <x v="0"/>
    <s v="Nonsovereign"/>
    <s v="DSNG Climate-Resilient Community-Based Agroforestry Value Chain Project"/>
    <s v="56221-001"/>
    <d v="2023-01-26T00:00:00"/>
    <x v="2"/>
    <s v="Indonesia"/>
    <s v="Loan"/>
    <s v="Agriculture, natural resources and rural development"/>
    <n v="17.2"/>
    <m/>
    <m/>
    <s v="Dual-use"/>
    <n v="15"/>
    <n v="0.3"/>
    <n v="14.7"/>
    <m/>
    <m/>
    <s v="https://www.adb.org/projects/56221-001/main"/>
    <s v="Climate Change Financing at ADB - 2023"/>
  </r>
  <r>
    <x v="0"/>
    <s v="Sovereign"/>
    <s v="Competitive and Inclusive Agriculture Development Program (Subprogram 2)"/>
    <s v="53353-002"/>
    <d v="2023-02-06T00:00:00"/>
    <x v="2"/>
    <s v="Philippines"/>
    <s v="Loan"/>
    <s v="Public sector management"/>
    <n v="500"/>
    <m/>
    <m/>
    <s v="Dual-use"/>
    <n v="5.6550000000000002"/>
    <m/>
    <n v="5.6550000000000002"/>
    <m/>
    <m/>
    <s v="https://www.adb.org/projects/53353-002/main"/>
    <s v="Climate Change Financing at ADB - 2023"/>
  </r>
  <r>
    <x v="0"/>
    <s v="Sovereign"/>
    <s v="Competitive and Inclusive Agriculture Development Program (Subprogram 2)"/>
    <s v="53353-002"/>
    <d v="2023-02-06T00:00:00"/>
    <x v="2"/>
    <s v="Philippines"/>
    <s v="Loan"/>
    <s v="Finance"/>
    <m/>
    <m/>
    <m/>
    <s v="Dual-use"/>
    <n v="5.6550000000000002"/>
    <m/>
    <n v="5.6550000000000002"/>
    <m/>
    <m/>
    <s v="https://www.adb.org/projects/53353-002/main"/>
    <s v="Climate Change Financing at ADB - 2023"/>
  </r>
  <r>
    <x v="0"/>
    <s v="Sovereign"/>
    <s v="Competitive and Inclusive Agriculture Development Program (Subprogram 2)"/>
    <s v="53353-002"/>
    <d v="2023-02-06T00:00:00"/>
    <x v="2"/>
    <s v="Philippines"/>
    <s v="Loan"/>
    <s v="Agriculture, natural resources and rural development"/>
    <m/>
    <m/>
    <m/>
    <s v="Dual-use"/>
    <n v="100"/>
    <n v="32.700000000000003"/>
    <n v="67.3"/>
    <m/>
    <m/>
    <s v="https://www.adb.org/projects/53353-002/main"/>
    <s v="Climate Change Financing at ADB - 2023"/>
  </r>
  <r>
    <x v="0"/>
    <s v="Sovereign"/>
    <s v="Post-COVID-19 Business and Employment Recovery Program - Subprogram 1"/>
    <s v="55300-001"/>
    <d v="2023-02-06T00:00:00"/>
    <x v="2"/>
    <s v="Philippines"/>
    <s v="Loan"/>
    <s v="Public sector management"/>
    <n v="1000"/>
    <m/>
    <m/>
    <s v="Dual-use"/>
    <n v="36.370000000000005"/>
    <n v="14.55"/>
    <n v="21.82"/>
    <m/>
    <m/>
    <s v="https://www.adb.org/projects/55300-001/main"/>
    <s v="Climate Change Financing at ADB - 2023"/>
  </r>
  <r>
    <x v="0"/>
    <s v="Sovereign"/>
    <s v="Post-COVID-19 Business and Employment Recovery Program - Subprogram 1"/>
    <s v="55300-001"/>
    <d v="2023-02-06T00:00:00"/>
    <x v="2"/>
    <s v="Philippines"/>
    <s v="Loan"/>
    <s v="Education"/>
    <m/>
    <m/>
    <m/>
    <s v="Dual-use"/>
    <n v="63.65"/>
    <n v="36.369999999999997"/>
    <n v="27.28"/>
    <m/>
    <m/>
    <s v="https://www.adb.org/projects/55300-001/main"/>
    <s v="Climate Change Financing at ADB - 2023"/>
  </r>
  <r>
    <x v="0"/>
    <s v="Nonsovereign"/>
    <s v="Administration of Equity Investment in Nuventura GmbH"/>
    <s v="55273-001"/>
    <d v="2023-02-07T00:00:00"/>
    <x v="2"/>
    <s v="Regional"/>
    <s v="Equity Cofinancing"/>
    <s v="Energy"/>
    <n v="3.5"/>
    <m/>
    <m/>
    <s v="Mitigation"/>
    <n v="1.52740047348"/>
    <n v="1.52740047348"/>
    <m/>
    <m/>
    <m/>
    <s v="https://www.adb.org/projects/55273-001/main"/>
    <s v="Climate Change Financing at ADB - 2023"/>
  </r>
  <r>
    <x v="0"/>
    <s v="Nonsovereign"/>
    <s v="Monsoon Wind Power Project"/>
    <s v="55205-001"/>
    <d v="2023-02-25T00:00:00"/>
    <x v="2"/>
    <s v="Lao People's Democratic Republic"/>
    <s v="Loan"/>
    <s v="Energy"/>
    <n v="958.4"/>
    <m/>
    <m/>
    <s v="Mitigation"/>
    <n v="100"/>
    <n v="100"/>
    <m/>
    <m/>
    <m/>
    <s v="https://www.adb.org/projects/55205-001/main"/>
    <s v="Climate Change Financing at ADB - 2023"/>
  </r>
  <r>
    <x v="0"/>
    <s v="Nonsovereign"/>
    <s v="Monsoon Wind Power Project"/>
    <s v="55205-001"/>
    <d v="2023-02-25T00:00:00"/>
    <x v="2"/>
    <s v="Lao People's Democratic Republic"/>
    <s v="Grant"/>
    <s v="Energy"/>
    <m/>
    <m/>
    <m/>
    <s v="Mitigation"/>
    <n v="10"/>
    <n v="10"/>
    <m/>
    <m/>
    <m/>
    <s v="https://www.adb.org/projects/55205-001/main"/>
    <s v="Climate Change Financing at ADB - 2023"/>
  </r>
  <r>
    <x v="0"/>
    <s v="Nonsovereign"/>
    <s v="Monsoon Wind Power Project"/>
    <s v="55205-001"/>
    <d v="2023-02-25T00:00:00"/>
    <x v="2"/>
    <s v="Lao People's Democratic Republic"/>
    <s v="Loan cofinancing"/>
    <s v="Energy"/>
    <m/>
    <m/>
    <m/>
    <s v="Mitigation"/>
    <n v="150"/>
    <n v="150"/>
    <m/>
    <m/>
    <m/>
    <s v="https://www.adb.org/projects/55205-001/main"/>
    <s v="Climate Change Financing at ADB - 2023"/>
  </r>
  <r>
    <x v="0"/>
    <s v="Nonsovereign"/>
    <s v="Monsoon Wind Power Project"/>
    <s v="55205-001"/>
    <d v="2023-02-25T00:00:00"/>
    <x v="2"/>
    <s v="Lao People's Democratic Republic"/>
    <s v="Loan cofinancing"/>
    <s v="Energy"/>
    <m/>
    <m/>
    <m/>
    <s v="Mitigation"/>
    <n v="10"/>
    <n v="10"/>
    <m/>
    <m/>
    <m/>
    <s v="https://www.adb.org/projects/55205-001/main"/>
    <s v="Climate Change Financing at ADB - 2023"/>
  </r>
  <r>
    <x v="0"/>
    <s v="Nonsovereign"/>
    <s v="Monsoon Wind Power Project"/>
    <s v="55205-001"/>
    <d v="2023-02-25T00:00:00"/>
    <x v="2"/>
    <s v="Lao People's Democratic Republic"/>
    <s v="Loan cofinancing"/>
    <s v="Energy"/>
    <m/>
    <m/>
    <m/>
    <s v="Mitigation"/>
    <n v="20"/>
    <n v="20"/>
    <m/>
    <m/>
    <m/>
    <s v="https://www.adb.org/projects/55205-001/main"/>
    <s v="Climate Change Financing at ADB - 2023"/>
  </r>
  <r>
    <x v="0"/>
    <s v="Nonsovereign"/>
    <s v="Monsoon Wind Power Project"/>
    <s v="55205-001"/>
    <d v="2023-02-25T00:00:00"/>
    <x v="2"/>
    <s v="Lao People's Democratic Republic"/>
    <s v="Loan cofinancing"/>
    <s v="Energy"/>
    <m/>
    <m/>
    <m/>
    <s v="Mitigation"/>
    <n v="20"/>
    <n v="20"/>
    <m/>
    <m/>
    <m/>
    <s v="https://www.adb.org/projects/55205-001/main"/>
    <s v="Climate Change Financing at ADB - 2023"/>
  </r>
  <r>
    <x v="0"/>
    <s v="Sovereign"/>
    <s v="Economic Management Improvement Program, Phase 2 (Subprogram 1)"/>
    <s v="51350-004"/>
    <d v="2023-02-28T00:00:00"/>
    <x v="2"/>
    <s v="Uzbekistan"/>
    <s v="Loan"/>
    <s v="Public sector management"/>
    <n v="150.4"/>
    <m/>
    <m/>
    <s v="Dual-use"/>
    <n v="56.25"/>
    <n v="53.75"/>
    <n v="2.5"/>
    <m/>
    <m/>
    <s v="https://www.adb.org/projects/51350-004/main"/>
    <s v="Climate Change Financing at ADB - 2023"/>
  </r>
  <r>
    <x v="0"/>
    <s v="Sovereign"/>
    <s v="Emergency Flood Assistance Project - Additional Financing"/>
    <s v="56312-002"/>
    <d v="2023-02-28T00:00:00"/>
    <x v="2"/>
    <s v="Pakistan"/>
    <s v="Grant cofinancing"/>
    <s v="Agriculture, natural resources and rural development"/>
    <n v="5"/>
    <m/>
    <m/>
    <s v="Adaptation"/>
    <n v="5"/>
    <m/>
    <n v="5"/>
    <m/>
    <m/>
    <s v="https://www.adb.org/projects/56312-002/main"/>
    <s v="Climate Change Financing at ADB - 2023"/>
  </r>
  <r>
    <x v="0"/>
    <s v="Sovereign"/>
    <s v="Promoting Smart and Integrated Urban Planning for Livability and Cultural Economy in Rajasthan"/>
    <s v="42267-032"/>
    <d v="2023-03-01T00:00:00"/>
    <x v="2"/>
    <s v="India"/>
    <s v="Technical assistance cofinancing"/>
    <s v="Water and other urban infrastructure and services"/>
    <n v="0.85"/>
    <m/>
    <m/>
    <s v="Dual-use"/>
    <n v="0.30000000000000004"/>
    <n v="0.2"/>
    <n v="0.1"/>
    <m/>
    <m/>
    <s v="https://www.adb.org/projects/42267-032/main"/>
    <s v="Climate Change Financing at ADB - 2023"/>
  </r>
  <r>
    <x v="0"/>
    <s v="Sovereign"/>
    <s v="Supporting Economic Management Improvement Program, Phase 2 (attached TA to Economic Management Improvement Program, Phase 2 (Subprogram 1))"/>
    <s v="51350-004"/>
    <d v="2023-03-04T00:00:00"/>
    <x v="2"/>
    <s v="Uzbekistan"/>
    <s v="Technical assistance"/>
    <s v="Public sector management"/>
    <m/>
    <m/>
    <m/>
    <s v="Dual-use"/>
    <n v="0"/>
    <m/>
    <m/>
    <m/>
    <m/>
    <s v="https://www.adb.org/projects/51350-004/main"/>
    <s v="Climate Change Financing at ADB - 2023"/>
  </r>
  <r>
    <x v="0"/>
    <s v="Sovereign"/>
    <s v="Attached TA to the Pacific Disaster Resilience Program (Phase 4)"/>
    <s v="56138-001"/>
    <d v="2023-03-06T00:00:00"/>
    <x v="2"/>
    <s v="Regional"/>
    <s v="Technical assistance"/>
    <s v="Public sector management"/>
    <m/>
    <m/>
    <m/>
    <s v="Adaptation"/>
    <n v="2.2000000000000002"/>
    <m/>
    <n v="2.2000000000000002"/>
    <m/>
    <m/>
    <s v="https://www.adb.org/projects/56138-001/main"/>
    <s v="Climate Change Financing at ADB - 2023"/>
  </r>
  <r>
    <x v="0"/>
    <s v="Sovereign"/>
    <s v="Smart and Livable Cities in Southeast Asia"/>
    <s v="56132-001"/>
    <d v="2023-03-07T00:00:00"/>
    <x v="2"/>
    <s v="Regional (Southeast Asia)"/>
    <s v="Technical assistance cofinancing"/>
    <s v="Water and other urban infrastructure and services"/>
    <n v="1.1499999999999999"/>
    <m/>
    <m/>
    <s v="Dual-use"/>
    <n v="0.2"/>
    <n v="0.1"/>
    <n v="0.1"/>
    <m/>
    <m/>
    <s v="https://www.adb.org/projects/56132-001/main"/>
    <s v="Climate Change Financing at ADB - 2023"/>
  </r>
  <r>
    <x v="0"/>
    <s v="Nonsovereign"/>
    <s v="Dali Modern Food Retail Expansion Project"/>
    <s v="56313-001"/>
    <d v="2023-03-07T00:00:00"/>
    <x v="2"/>
    <s v="Philippines"/>
    <s v="Equity"/>
    <s v="Agriculture, natural resources and rural development"/>
    <n v="80"/>
    <m/>
    <m/>
    <s v="Mitigation"/>
    <n v="0.8"/>
    <n v="0.8"/>
    <m/>
    <m/>
    <m/>
    <s v="https://www.adb.org/projects/56313-001/main"/>
    <s v="Climate Change Financing at ADB - 2023"/>
  </r>
  <r>
    <x v="0"/>
    <s v="Nonsovereign"/>
    <s v="Australis Climate-Smart Barramundi and Seaweed Aquaculture Project"/>
    <s v="55260-001"/>
    <d v="2023-03-08T00:00:00"/>
    <x v="2"/>
    <s v="Viet Nam"/>
    <s v="Loan"/>
    <s v="Agriculture, natural resources and rural development"/>
    <n v="42.2"/>
    <m/>
    <m/>
    <s v="Adaptation"/>
    <n v="15"/>
    <m/>
    <n v="15"/>
    <m/>
    <m/>
    <s v="https://www.adb.org/projects/55260-001/main"/>
    <s v="Climate Change Financing at ADB - 2023"/>
  </r>
  <r>
    <x v="0"/>
    <s v="Nonsovereign"/>
    <s v="Australis Climate-Smart Barramundi and Seaweed Aquaculture Project"/>
    <s v="55260-001"/>
    <d v="2023-03-08T00:00:00"/>
    <x v="2"/>
    <s v="Viet Nam"/>
    <s v="Grant cofinancing"/>
    <s v="Agriculture, natural resources and rural development"/>
    <m/>
    <m/>
    <m/>
    <s v="Adaptation"/>
    <n v="3"/>
    <m/>
    <n v="3"/>
    <m/>
    <m/>
    <s v="https://www.adb.org/projects/55260-001/main"/>
    <s v="Climate Change Financing at ADB - 2023"/>
  </r>
  <r>
    <x v="0"/>
    <s v="Sovereign"/>
    <s v="Developing ADB’s first Type 2b climate change adaptation project for PRC"/>
    <s v="CCFADC00061"/>
    <d v="2023-03-10T00:00:00"/>
    <x v="2"/>
    <s v="People's Republic of China"/>
    <s v="Other"/>
    <s v="Agriculture, natural resources and rural development"/>
    <n v="7.1999999999999995E-2"/>
    <m/>
    <m/>
    <s v="Adaptation"/>
    <n v="7.1999999999999995E-2"/>
    <m/>
    <n v="7.1999999999999995E-2"/>
    <m/>
    <m/>
    <m/>
    <s v="Climate Change Financing at ADB - 2023"/>
  </r>
  <r>
    <x v="0"/>
    <s v="Sovereign"/>
    <s v="Supporting Climate Adaptation through Green Fiscal and Public Financial Management (PFM) Reforms"/>
    <s v="CCFADC00062"/>
    <d v="2023-03-10T00:00:00"/>
    <x v="2"/>
    <s v="Regional (Central and West Asia)"/>
    <s v="Other"/>
    <s v="Public sector management"/>
    <n v="0.17499999999999999"/>
    <m/>
    <m/>
    <s v="Adaptation"/>
    <n v="0.17499999999999999"/>
    <m/>
    <n v="0.17499999999999999"/>
    <m/>
    <m/>
    <m/>
    <s v="Climate Change Financing at ADB - 2023"/>
  </r>
  <r>
    <x v="0"/>
    <s v="Sovereign"/>
    <s v="Pacific Disaster Resilience Program (Phase 4)"/>
    <s v="56138-001"/>
    <d v="2023-03-14T00:00:00"/>
    <x v="2"/>
    <s v="Solomon Islands"/>
    <s v="Loan"/>
    <s v="Public sector management"/>
    <n v="42.4"/>
    <m/>
    <m/>
    <s v="Adaptation"/>
    <n v="3.125"/>
    <m/>
    <n v="3.125"/>
    <m/>
    <m/>
    <s v="https://www.adb.org/projects/56138-001/main"/>
    <s v="Climate Change Financing at ADB - 2023"/>
  </r>
  <r>
    <x v="0"/>
    <s v="Sovereign"/>
    <s v="Pacific Disaster Resilience Program (Phase 4)"/>
    <s v="56138-001"/>
    <d v="2023-03-14T00:00:00"/>
    <x v="2"/>
    <s v="Solomon Islands"/>
    <s v="Grant"/>
    <s v="Public sector management"/>
    <m/>
    <m/>
    <m/>
    <s v="Adaptation"/>
    <n v="3.125"/>
    <m/>
    <n v="3.125"/>
    <m/>
    <m/>
    <s v="https://www.adb.org/projects/56138-001/main"/>
    <s v="Climate Change Financing at ADB - 2023"/>
  </r>
  <r>
    <x v="0"/>
    <s v="Sovereign"/>
    <s v="Pacific Disaster Resilience Program (Phase 4)"/>
    <s v="56138-001"/>
    <d v="2023-03-15T00:00:00"/>
    <x v="2"/>
    <s v="Tonga"/>
    <s v="Grant"/>
    <s v="Public sector management"/>
    <m/>
    <m/>
    <m/>
    <s v="Adaptation"/>
    <n v="5.7142860000000004"/>
    <m/>
    <n v="5.7142860000000004"/>
    <m/>
    <m/>
    <s v="https://www.adb.org/projects/56138-001/main"/>
    <s v="Climate Change Financing at ADB - 2023"/>
  </r>
  <r>
    <x v="0"/>
    <s v="Nonsovereign"/>
    <s v="Administration of Equity Investment in Satsure Analytics India Private Limited"/>
    <s v="55335-001"/>
    <d v="2023-03-16T00:00:00"/>
    <x v="2"/>
    <s v="India"/>
    <s v="Equity Cofinancing"/>
    <s v="Finance"/>
    <m/>
    <m/>
    <m/>
    <s v="Adaptation"/>
    <n v="3.3000000000000002E-2"/>
    <m/>
    <n v="3.3000000000000002E-2"/>
    <m/>
    <m/>
    <s v="https://www.adb.org/projects/55335-001/main"/>
    <s v="Climate Change Financing at ADB - 2023"/>
  </r>
  <r>
    <x v="0"/>
    <s v="Sovereign"/>
    <s v="Pacific Disaster Resilience Program (Phase 4)"/>
    <s v="56138-001"/>
    <d v="2023-03-21T00:00:00"/>
    <x v="2"/>
    <s v="Samoa"/>
    <s v="Grant"/>
    <s v="Public sector management"/>
    <m/>
    <m/>
    <m/>
    <s v="Adaptation"/>
    <n v="6.0714290000000002"/>
    <m/>
    <n v="6.0714290000000002"/>
    <m/>
    <m/>
    <s v="https://www.adb.org/projects/56138-001/main"/>
    <s v="Climate Change Financing at ADB - 2023"/>
  </r>
  <r>
    <x v="0"/>
    <s v="Nonsovereign"/>
    <s v="SAEL Biomass Energy Project"/>
    <s v="56276-001"/>
    <d v="2023-03-22T00:00:00"/>
    <x v="2"/>
    <s v="India"/>
    <s v="Loan"/>
    <s v="Energy"/>
    <n v="121.5"/>
    <m/>
    <m/>
    <s v="Dual-use"/>
    <n v="18.380081177681401"/>
    <n v="16.5255309876814"/>
    <n v="1.8545501900000001"/>
    <m/>
    <m/>
    <s v="https://www.adb.org/projects/56276-001/main"/>
    <s v="Climate Change Financing at ADB - 2023"/>
  </r>
  <r>
    <x v="0"/>
    <s v="Nonsovereign"/>
    <s v="SAEL Biomass Energy Project"/>
    <s v="56276-001"/>
    <d v="2023-03-22T00:00:00"/>
    <x v="2"/>
    <s v="India"/>
    <s v="Loan"/>
    <s v="Energy"/>
    <m/>
    <m/>
    <m/>
    <s v="Dual-use"/>
    <n v="18.414006179195898"/>
    <n v="16.556032959195896"/>
    <n v="1.8579732200000001"/>
    <m/>
    <m/>
    <s v="https://www.adb.org/projects/56276-001/main"/>
    <s v="Climate Change Financing at ADB - 2023"/>
  </r>
  <r>
    <x v="0"/>
    <s v="Nonsovereign"/>
    <s v="SAEL Biomass Energy Project"/>
    <s v="56276-001"/>
    <d v="2023-03-22T00:00:00"/>
    <x v="2"/>
    <s v="India"/>
    <s v="Loan"/>
    <s v="Energy"/>
    <m/>
    <m/>
    <m/>
    <s v="Dual-use"/>
    <n v="18.414006179195898"/>
    <n v="16.556032959195896"/>
    <n v="1.8579732200000001"/>
    <m/>
    <m/>
    <s v="https://www.adb.org/projects/56276-001/main"/>
    <s v="Climate Change Financing at ADB - 2023"/>
  </r>
  <r>
    <x v="0"/>
    <s v="Nonsovereign"/>
    <s v="SAEL Biomass Energy Project"/>
    <s v="56276-001"/>
    <d v="2023-03-22T00:00:00"/>
    <x v="2"/>
    <s v="India"/>
    <s v="Loan"/>
    <s v="Energy"/>
    <m/>
    <m/>
    <m/>
    <s v="Dual-use"/>
    <n v="18.414006179195898"/>
    <n v="16.556032959195896"/>
    <n v="1.8579732200000001"/>
    <m/>
    <m/>
    <s v="https://www.adb.org/projects/56276-001/main"/>
    <s v="Climate Change Financing at ADB - 2023"/>
  </r>
  <r>
    <x v="0"/>
    <s v="Nonsovereign"/>
    <s v="SAEL Biomass Energy Project"/>
    <s v="56276-001"/>
    <d v="2023-03-22T00:00:00"/>
    <x v="2"/>
    <s v="India"/>
    <s v="Loan"/>
    <s v="Energy"/>
    <m/>
    <m/>
    <m/>
    <s v="Dual-use"/>
    <n v="17.737929363299703"/>
    <n v="15.948172293299702"/>
    <n v="1.7897570700000001"/>
    <m/>
    <m/>
    <s v="https://www.adb.org/projects/56276-001/main"/>
    <s v="Climate Change Financing at ADB - 2023"/>
  </r>
  <r>
    <x v="0"/>
    <s v="Nonsovereign"/>
    <s v="Delhi Power Distribution Project"/>
    <s v="56145-001"/>
    <d v="2023-03-23T00:00:00"/>
    <x v="2"/>
    <s v="India"/>
    <s v="Grant cofinancing"/>
    <s v="Energy"/>
    <m/>
    <m/>
    <m/>
    <s v="Mitigation"/>
    <n v="2"/>
    <n v="2"/>
    <m/>
    <m/>
    <m/>
    <s v="https://www.adb.org/projects/56145-001/main"/>
    <s v="Climate Change Financing at ADB - 2023"/>
  </r>
  <r>
    <x v="0"/>
    <s v="Sovereign"/>
    <s v="Pacific Disaster Resilience Program (Phase 4)"/>
    <s v="56138-001"/>
    <d v="2023-03-24T00:00:00"/>
    <x v="2"/>
    <s v="Kiribati"/>
    <s v="Grant"/>
    <s v="Public sector management"/>
    <m/>
    <m/>
    <m/>
    <s v="Adaptation"/>
    <n v="2.4"/>
    <m/>
    <n v="2.4"/>
    <m/>
    <m/>
    <s v="https://www.adb.org/projects/56138-001/main"/>
    <s v="Climate Change Financing at ADB - 2023"/>
  </r>
  <r>
    <x v="0"/>
    <s v="Nonsovereign"/>
    <s v="BML Supporting Recovery of the Small and Medium Enterprise and Blue Economy Tourism Sector Project"/>
    <s v="55156-001"/>
    <d v="2023-03-27T00:00:00"/>
    <x v="2"/>
    <s v="Maldives"/>
    <s v="Loan"/>
    <s v="Finance"/>
    <n v="60"/>
    <m/>
    <m/>
    <s v="Dual-use"/>
    <n v="0"/>
    <m/>
    <m/>
    <m/>
    <m/>
    <s v="https://www.adb.org/projects/55156-001/main"/>
    <s v="Climate Change Financing at ADB - 2023"/>
  </r>
  <r>
    <x v="0"/>
    <s v="Nonsovereign"/>
    <s v="BML Supporting Recovery of the Small and Medium Enterprise and Blue Economy Tourism Sector Project"/>
    <s v="55156-001"/>
    <d v="2023-03-27T00:00:00"/>
    <x v="2"/>
    <s v="Maldives"/>
    <s v="Loan cofinancing"/>
    <s v="Finance"/>
    <m/>
    <m/>
    <m/>
    <s v="Dual-use"/>
    <n v="9"/>
    <n v="9"/>
    <m/>
    <m/>
    <m/>
    <s v="https://www.adb.org/projects/55156-001/main"/>
    <s v="Climate Change Financing at ADB - 2023"/>
  </r>
  <r>
    <x v="0"/>
    <s v="Nonsovereign"/>
    <s v="BML Supporting Recovery of the Small and Medium Enterprise and Blue Economy Tourism Sector Project"/>
    <s v="55156-001"/>
    <d v="2023-03-27T00:00:00"/>
    <x v="2"/>
    <s v="Maldives"/>
    <s v="Grant"/>
    <s v="Energy"/>
    <m/>
    <m/>
    <m/>
    <s v="Dual-use"/>
    <n v="1"/>
    <m/>
    <n v="1"/>
    <m/>
    <m/>
    <s v="https://www.adb.org/projects/55156-001/main"/>
    <s v="Climate Change Financing at ADB - 2023"/>
  </r>
  <r>
    <x v="0"/>
    <s v="Nonsovereign"/>
    <s v="Bash Wind Power Project"/>
    <s v="56085-001"/>
    <d v="2023-03-29T00:00:00"/>
    <x v="2"/>
    <s v="Uzbekistan"/>
    <s v="Loan"/>
    <s v="Energy"/>
    <n v="690.1"/>
    <m/>
    <m/>
    <s v="Mitigation"/>
    <n v="46.307699999999997"/>
    <n v="46.307699999999997"/>
    <m/>
    <m/>
    <m/>
    <s v="https://www.adb.org/projects/56085-001/main"/>
    <s v="Climate Change Financing at ADB - 2023"/>
  </r>
  <r>
    <x v="0"/>
    <s v="Nonsovereign"/>
    <s v="Bash Wind Power Project"/>
    <s v="56085-001"/>
    <d v="2023-03-29T00:00:00"/>
    <x v="2"/>
    <s v="Uzbekistan"/>
    <s v="Loan cofinancing"/>
    <s v="Energy"/>
    <m/>
    <m/>
    <m/>
    <s v="Mitigation"/>
    <n v="46.307699999999997"/>
    <n v="46.307699999999997"/>
    <m/>
    <m/>
    <m/>
    <s v="https://www.adb.org/projects/56085-001/main"/>
    <s v="Climate Change Financing at ADB - 2023"/>
  </r>
  <r>
    <x v="0"/>
    <s v="Nonsovereign"/>
    <s v="Dzhankeldy Wind Power Project"/>
    <s v="56086-001"/>
    <d v="2023-03-29T00:00:00"/>
    <x v="2"/>
    <s v="Uzbekistan"/>
    <s v="Loan"/>
    <s v="Energy"/>
    <n v="656.5"/>
    <m/>
    <m/>
    <s v="Mitigation"/>
    <n v="40.448906000000001"/>
    <n v="40.448906000000001"/>
    <m/>
    <m/>
    <m/>
    <s v="https://www.adb.org/projects/56086-001/main"/>
    <s v="Climate Change Financing at ADB - 2023"/>
  </r>
  <r>
    <x v="0"/>
    <s v="Nonsovereign"/>
    <s v="Dzhankeldy Wind Power Project"/>
    <s v="56086-001"/>
    <d v="2023-03-29T00:00:00"/>
    <x v="2"/>
    <s v="Uzbekistan"/>
    <s v="Loan cofinancing"/>
    <s v="Energy"/>
    <m/>
    <m/>
    <m/>
    <s v="Mitigation"/>
    <n v="40.448906000000001"/>
    <n v="40.448906000000001"/>
    <m/>
    <m/>
    <m/>
    <s v="https://www.adb.org/projects/56086-001/main"/>
    <s v="Climate Change Financing at ADB - 2023"/>
  </r>
  <r>
    <x v="0"/>
    <s v="Sovereign"/>
    <s v="Bridging the Gap Between Climate Adaptation Planning and Financing"/>
    <s v="57013-001"/>
    <d v="2023-03-29T00:00:00"/>
    <x v="2"/>
    <s v="Regional"/>
    <s v="Technical assistance"/>
    <s v="Public sector management"/>
    <n v="4"/>
    <m/>
    <m/>
    <s v="Adaptation"/>
    <n v="4"/>
    <m/>
    <n v="4"/>
    <m/>
    <m/>
    <s v="https://www.adb.org/projects/57013-001/main"/>
    <s v="Climate Change Financing at ADB - 2023"/>
  </r>
  <r>
    <x v="0"/>
    <s v="Nonsovereign"/>
    <s v="Sherabad Solar Power Project"/>
    <s v="55101-001"/>
    <d v="2023-03-31T00:00:00"/>
    <x v="2"/>
    <s v="Uzbekistan"/>
    <s v="Loan cofinancing"/>
    <s v="Energy"/>
    <m/>
    <m/>
    <m/>
    <s v="Mitigation"/>
    <n v="12.5"/>
    <n v="12.5"/>
    <m/>
    <m/>
    <m/>
    <s v="https://www.adb.org/projects/55101-001/main"/>
    <s v="Climate Change Financing at ADB - 2023"/>
  </r>
  <r>
    <x v="0"/>
    <s v="Nonsovereign"/>
    <s v="Samarkand Solar Power Project"/>
    <s v="55135-001"/>
    <d v="2023-03-31T00:00:00"/>
    <x v="2"/>
    <s v="Uzbekistan"/>
    <s v="Loan"/>
    <s v="Energy"/>
    <n v="202.2"/>
    <m/>
    <m/>
    <s v="Mitigation"/>
    <n v="13.487886"/>
    <n v="13.487886"/>
    <m/>
    <m/>
    <m/>
    <s v="https://www.adb.org/projects/55135-001/main"/>
    <s v="Climate Change Financing at ADB - 2023"/>
  </r>
  <r>
    <x v="0"/>
    <s v="Nonsovereign"/>
    <s v="Samarkand Solar Power Project"/>
    <s v="55135-001"/>
    <d v="2023-03-31T00:00:00"/>
    <x v="2"/>
    <s v="Uzbekistan"/>
    <s v="Loan cofinancing"/>
    <s v="Energy"/>
    <m/>
    <m/>
    <m/>
    <s v="Mitigation"/>
    <n v="12.5"/>
    <n v="12.5"/>
    <m/>
    <m/>
    <m/>
    <s v="https://www.adb.org/projects/55135-001/main"/>
    <s v="Climate Change Financing at ADB - 2023"/>
  </r>
  <r>
    <x v="0"/>
    <s v="Nonsovereign"/>
    <s v="Jizzakh Solar Power Project"/>
    <s v="55136-001"/>
    <d v="2023-03-31T00:00:00"/>
    <x v="2"/>
    <s v="Uzbekistan"/>
    <s v="Loan cofinancing"/>
    <s v="Energy"/>
    <m/>
    <m/>
    <m/>
    <s v="Mitigation"/>
    <n v="12.5"/>
    <n v="12.5"/>
    <m/>
    <m/>
    <m/>
    <s v="https://www.adb.org/projects/55136-001/main"/>
    <s v="Climate Change Financing at ADB - 2023"/>
  </r>
  <r>
    <x v="0"/>
    <s v="Nonsovereign"/>
    <s v="Sherabad Solar Power Project"/>
    <s v="55101-001"/>
    <d v="2023-04-03T00:00:00"/>
    <x v="2"/>
    <s v="Uzbekistan"/>
    <s v="Loan"/>
    <s v="Energy"/>
    <n v="431.2"/>
    <m/>
    <m/>
    <s v="Mitigation"/>
    <n v="36.706043000000001"/>
    <n v="36.706043000000001"/>
    <m/>
    <m/>
    <m/>
    <s v="https://www.adb.org/projects/55101-001/main"/>
    <s v="Climate Change Financing at ADB - 2023"/>
  </r>
  <r>
    <x v="0"/>
    <s v="Nonsovereign"/>
    <s v="Jizzakh Solar Power Project"/>
    <s v="55136-001"/>
    <d v="2023-04-03T00:00:00"/>
    <x v="2"/>
    <s v="Uzbekistan"/>
    <s v="Loan"/>
    <s v="Energy"/>
    <n v="206.5"/>
    <m/>
    <m/>
    <s v="Mitigation"/>
    <n v="14.307541000000001"/>
    <n v="14.307541000000001"/>
    <m/>
    <m/>
    <m/>
    <s v="https://www.adb.org/projects/55136-001/main"/>
    <s v="Climate Change Financing at ADB - 2023"/>
  </r>
  <r>
    <x v="0"/>
    <s v="Sovereign"/>
    <s v="Integrated High Impact Innovation in Sustainable Energy Technology - Energy System Analysis, Technology Road Maps and Feasibility Studies for Pilot Testing (Subproject 1)"/>
    <s v="52041-002"/>
    <d v="2023-04-05T00:00:00"/>
    <x v="2"/>
    <s v="Regional"/>
    <s v="Technical assistance cofinancing"/>
    <s v="Energy"/>
    <n v="0.1"/>
    <m/>
    <m/>
    <s v="Dual-use"/>
    <n v="0.1"/>
    <n v="0.08"/>
    <n v="0.02"/>
    <m/>
    <m/>
    <s v="https://www.adb.org/projects/52041-002/main"/>
    <s v="Climate Change Financing at ADB - 2023"/>
  </r>
  <r>
    <x v="0"/>
    <s v="Sovereign"/>
    <s v="Deploying Solar Systems at Scale"/>
    <s v="52227-001"/>
    <d v="2023-04-05T00:00:00"/>
    <x v="2"/>
    <s v="Regional (South Asia)"/>
    <s v="Technical assistance"/>
    <s v="Energy"/>
    <n v="0.2"/>
    <m/>
    <m/>
    <s v="Mitigation"/>
    <n v="0.2"/>
    <n v="0.2"/>
    <m/>
    <m/>
    <m/>
    <s v="https://www.adb.org/projects/52227-001/main"/>
    <s v="Climate Change Financing at ADB - 2023"/>
  </r>
  <r>
    <x v="0"/>
    <s v="Sovereign"/>
    <s v="Preparing Sustainable Energy Projects in Central Asia"/>
    <s v="53222-001"/>
    <d v="2023-04-07T00:00:00"/>
    <x v="2"/>
    <s v="Regional (Central and West Asia)"/>
    <s v="Technical assistance"/>
    <s v="Energy"/>
    <n v="4.9749999999999996"/>
    <m/>
    <m/>
    <s v="Mitigation"/>
    <n v="1"/>
    <n v="1"/>
    <m/>
    <m/>
    <m/>
    <s v="https://www.adb.org/projects/53222-001/main"/>
    <s v="Climate Change Financing at ADB - 2023"/>
  </r>
  <r>
    <x v="0"/>
    <s v="Sovereign"/>
    <s v="Flood Reconstruction Emergency Assistance Project (FREAP)"/>
    <s v="56339-001"/>
    <d v="2023-04-11T00:00:00"/>
    <x v="2"/>
    <s v="Bangladesh"/>
    <s v="Technical assistance"/>
    <s v="Agriculture, natural resources and rural development"/>
    <m/>
    <m/>
    <m/>
    <s v="Dual-use"/>
    <n v="0"/>
    <m/>
    <m/>
    <m/>
    <m/>
    <s v="https://www.adb.org/projects/56339-001/main"/>
    <s v="Climate Change Financing at ADB - 2023"/>
  </r>
  <r>
    <x v="0"/>
    <s v="Sovereign"/>
    <s v="Supporting Development of Innovative Green Housing Finance"/>
    <s v="52312-005"/>
    <d v="2023-04-12T00:00:00"/>
    <x v="2"/>
    <s v="Kazakhstan"/>
    <s v="Technical assistance"/>
    <s v="Finance"/>
    <n v="1.0169999999999999"/>
    <m/>
    <m/>
    <s v="Dual-use"/>
    <n v="0.71699999999999997"/>
    <n v="0.62737500000000002"/>
    <n v="8.9624999999999996E-2"/>
    <m/>
    <m/>
    <s v="https://www.adb.org/projects/52312-005/main"/>
    <s v="Climate Change Financing at ADB - 2023"/>
  </r>
  <r>
    <x v="0"/>
    <s v="Sovereign"/>
    <s v="Supporting Development of Innovative Green Housing Finance"/>
    <s v="52312-005"/>
    <d v="2023-04-12T00:00:00"/>
    <x v="2"/>
    <s v="Kazakhstan"/>
    <s v="Technical assistance cofinancing"/>
    <s v="Finance"/>
    <m/>
    <m/>
    <m/>
    <s v="Dual-use"/>
    <n v="0.3"/>
    <n v="0.26200000000000001"/>
    <n v="3.7999999999999999E-2"/>
    <m/>
    <m/>
    <s v="https://www.adb.org/projects/52312-005/main"/>
    <s v="Climate Change Financing at ADB - 2023"/>
  </r>
  <r>
    <x v="0"/>
    <s v="Nonsovereign"/>
    <s v="Selex Smart Electric Vehicles JSC"/>
    <s v="56323-001"/>
    <d v="2023-04-12T00:00:00"/>
    <x v="2"/>
    <s v="Viet Nam"/>
    <s v="Equity Cofinancing"/>
    <s v="Transport"/>
    <m/>
    <m/>
    <m/>
    <s v="Mitigation"/>
    <n v="1"/>
    <n v="1"/>
    <m/>
    <m/>
    <m/>
    <s v="https://www.adb.org/projects/56323-001/main"/>
    <s v="Climate Change Financing at ADB - 2023"/>
  </r>
  <r>
    <x v="0"/>
    <s v="Sovereign"/>
    <s v="Flood Reconstruction Emergency Assistance Project (FREAP)"/>
    <s v="56339-001"/>
    <d v="2023-04-17T00:00:00"/>
    <x v="2"/>
    <s v="Bangladesh"/>
    <s v="Loan"/>
    <s v="Transport"/>
    <n v="290.17"/>
    <m/>
    <m/>
    <s v="Dual-use"/>
    <n v="10.76"/>
    <n v="10.76"/>
    <m/>
    <m/>
    <m/>
    <s v="https://www.adb.org/projects/56339-001/main"/>
    <s v="Climate Change Financing at ADB - 2023"/>
  </r>
  <r>
    <x v="0"/>
    <s v="Sovereign"/>
    <s v="Flood Reconstruction Emergency Assistance Project (FREAP)"/>
    <s v="56339-001"/>
    <d v="2023-04-17T00:00:00"/>
    <x v="2"/>
    <s v="Bangladesh"/>
    <s v="Loan"/>
    <s v="Agriculture, natural resources and rural development"/>
    <m/>
    <m/>
    <m/>
    <s v="Dual-use"/>
    <n v="137.452"/>
    <n v="2.6419999999999999"/>
    <n v="134.81"/>
    <m/>
    <m/>
    <s v="https://www.adb.org/projects/56339-001/main"/>
    <s v="Climate Change Financing at ADB - 2023"/>
  </r>
  <r>
    <x v="0"/>
    <s v="Sovereign"/>
    <s v="Solar Public-Private Partnership Investment Program  - Tranche 1 (Sherabad Solar Project)"/>
    <s v="54056-002"/>
    <d v="2023-04-20T00:00:00"/>
    <x v="2"/>
    <s v="Uzbekistan"/>
    <s v="Guarantee"/>
    <s v="Energy"/>
    <n v="10"/>
    <m/>
    <m/>
    <s v="Mitigation"/>
    <n v="9.1050000000000004"/>
    <n v="9.1050000000000004"/>
    <m/>
    <m/>
    <m/>
    <s v="https://www.adb.org/projects/54056-002/main"/>
    <s v="Climate Change Financing at ADB - 2023"/>
  </r>
  <r>
    <x v="0"/>
    <s v="Sovereign"/>
    <s v="Engaging Adaptation Consultant for Operational Support"/>
    <s v="CCFADC00063"/>
    <d v="2023-04-20T00:00:00"/>
    <x v="2"/>
    <s v="Regional"/>
    <s v="Other"/>
    <s v="Multisector"/>
    <n v="0.22500000000000001"/>
    <m/>
    <m/>
    <s v="Adaptation"/>
    <n v="0.22500000000000001"/>
    <m/>
    <n v="0.22500000000000001"/>
    <m/>
    <m/>
    <m/>
    <s v="Climate Change Financing at ADB - 2023"/>
  </r>
  <r>
    <x v="0"/>
    <s v="Nonsovereign"/>
    <s v="Tegeta Green Vehicles Bond Project"/>
    <s v="56107-001"/>
    <d v="2023-04-24T00:00:00"/>
    <x v="2"/>
    <s v="Georgia"/>
    <s v="Loan"/>
    <s v="Industry and trade"/>
    <n v="7.6921999999999997"/>
    <m/>
    <m/>
    <s v="Mitigation"/>
    <n v="7.95228628"/>
    <n v="7.95228628"/>
    <m/>
    <m/>
    <m/>
    <s v="https://www.adb.org/projects/56107-001/main"/>
    <s v="Climate Change Financing at ADB - 2023"/>
  </r>
  <r>
    <x v="0"/>
    <s v="Sovereign"/>
    <s v="Integrated Urban Development Project"/>
    <s v="54017-001"/>
    <d v="2023-04-28T00:00:00"/>
    <x v="2"/>
    <s v="Uzbekistan"/>
    <s v="Loan"/>
    <s v="Water and other urban infrastructure and services"/>
    <n v="68.150000000000006"/>
    <m/>
    <m/>
    <s v="Dual-use"/>
    <n v="7.76"/>
    <n v="0.76"/>
    <n v="7"/>
    <m/>
    <m/>
    <s v="https://www.adb.org/projects/54017-001/main"/>
    <s v="Climate Change Financing at ADB - 2023"/>
  </r>
  <r>
    <x v="0"/>
    <s v="Sovereign"/>
    <s v="Integrated Urban Development Project"/>
    <s v="54017-001"/>
    <d v="2023-04-28T00:00:00"/>
    <x v="2"/>
    <s v="Uzbekistan"/>
    <s v="Grant cofinancing"/>
    <s v="Water and other urban infrastructure and services"/>
    <m/>
    <m/>
    <m/>
    <s v="Dual-use"/>
    <n v="0"/>
    <m/>
    <m/>
    <m/>
    <m/>
    <s v="https://www.adb.org/projects/54017-001/main"/>
    <s v="Climate Change Financing at ADB - 2023"/>
  </r>
  <r>
    <x v="0"/>
    <s v="Sovereign"/>
    <s v="VinFast Trading and Production Joint Stock Company: Mainstreaming Electric Vehicles to Reduce Greenhouse Gas Emissions"/>
    <s v="55327-002"/>
    <d v="2023-04-28T00:00:00"/>
    <x v="2"/>
    <s v="Viet Nam"/>
    <s v="Technical assistance cofinancing"/>
    <s v="Transport"/>
    <n v="0.5"/>
    <m/>
    <m/>
    <s v="Mitigation"/>
    <n v="0.5"/>
    <n v="0.5"/>
    <m/>
    <m/>
    <m/>
    <s v="https://www.adb.org/projects/55327-002/main"/>
    <s v="Climate Change Financing at ADB - 2023"/>
  </r>
  <r>
    <x v="0"/>
    <s v="Sovereign"/>
    <s v="Hindu Kush Himalaya Climate Risk Management"/>
    <s v="CCFADC00064"/>
    <d v="2023-05-04T00:00:00"/>
    <x v="2"/>
    <s v="Regional (South Asia)"/>
    <s v="Other"/>
    <s v="Multisector"/>
    <n v="0.22500000000000001"/>
    <m/>
    <m/>
    <s v="Adaptation"/>
    <n v="0.22500000000000001"/>
    <m/>
    <n v="0.22500000000000001"/>
    <m/>
    <m/>
    <m/>
    <s v="Climate Change Financing at ADB - 2023"/>
  </r>
  <r>
    <x v="0"/>
    <s v="Sovereign"/>
    <s v="Increasing Investments in Early Warning Systems to Strengthen Climate and Disaster Resilience"/>
    <s v="57055-001"/>
    <d v="2023-05-05T00:00:00"/>
    <x v="2"/>
    <s v="Regional"/>
    <s v="Technical assistance"/>
    <s v="Public sector management"/>
    <n v="0.22500000000000001"/>
    <m/>
    <m/>
    <s v="Adaptation"/>
    <n v="0.1125"/>
    <m/>
    <n v="0.1125"/>
    <m/>
    <m/>
    <s v="https://www.adb.org/projects/57055-001/main"/>
    <s v="Climate Change Financing at ADB - 2023"/>
  </r>
  <r>
    <x v="0"/>
    <s v="Sovereign"/>
    <s v="Republic of the Philippines: Transaction Advisory Services for the Preparation of Public-Private Partnership Projects"/>
    <s v="57039-001"/>
    <d v="2023-05-11T00:00:00"/>
    <x v="2"/>
    <s v="Philippines"/>
    <s v="Technical assistance"/>
    <s v="Transport"/>
    <n v="2.5"/>
    <m/>
    <m/>
    <s v="Dual-use"/>
    <n v="1.5"/>
    <n v="0.75"/>
    <n v="0.75"/>
    <m/>
    <m/>
    <s v="https://www.adb.org/projects/57039-001/main"/>
    <s v="Climate Change Financing at ADB - 2023"/>
  </r>
  <r>
    <x v="0"/>
    <s v="Sovereign"/>
    <s v="Republic of the Philippines: Transaction Advisory Services for the Preparation of Public-Private Partnership Projects"/>
    <s v="57039-001"/>
    <d v="2023-05-11T00:00:00"/>
    <x v="2"/>
    <s v="Philippines"/>
    <s v="Technical assistance"/>
    <s v="Energy"/>
    <m/>
    <m/>
    <m/>
    <s v="Dual-use"/>
    <n v="1"/>
    <n v="0.5"/>
    <n v="0.5"/>
    <m/>
    <m/>
    <s v="https://www.adb.org/projects/57039-001/main"/>
    <s v="Climate Change Financing at ADB - 2023"/>
  </r>
  <r>
    <x v="0"/>
    <s v="Sovereign"/>
    <s v="Delivering a Climate Change Strategy for Central and West Asia"/>
    <s v="56025-001"/>
    <d v="2023-05-12T00:00:00"/>
    <x v="2"/>
    <s v="Regional (Central and West Asia)"/>
    <s v="Technical assistance"/>
    <s v="Public sector management"/>
    <n v="1"/>
    <m/>
    <m/>
    <s v="Dual-use"/>
    <n v="0.1"/>
    <n v="0.05"/>
    <n v="0.05"/>
    <m/>
    <m/>
    <s v="https://www.adb.org/projects/56025-001/main"/>
    <s v="Climate Change Financing at ADB - 2023"/>
  </r>
  <r>
    <x v="0"/>
    <s v="Sovereign"/>
    <s v="Delivering a Climate Change Strategy for Central and West Asia"/>
    <s v="56025-001"/>
    <d v="2023-05-12T00:00:00"/>
    <x v="2"/>
    <s v="Regional (Central and West Asia)"/>
    <s v="Technical assistance"/>
    <s v="Water and other urban infrastructure and services"/>
    <m/>
    <m/>
    <m/>
    <s v="Dual-use"/>
    <n v="0.1"/>
    <n v="0.05"/>
    <n v="0.05"/>
    <m/>
    <m/>
    <s v="https://www.adb.org/projects/56025-001/main"/>
    <s v="Climate Change Financing at ADB - 2023"/>
  </r>
  <r>
    <x v="0"/>
    <s v="Sovereign"/>
    <s v="Delivering a Climate Change Strategy for Central and West Asia"/>
    <s v="56025-001"/>
    <d v="2023-05-12T00:00:00"/>
    <x v="2"/>
    <s v="Regional (Central and West Asia)"/>
    <s v="Technical assistance"/>
    <s v="Health"/>
    <m/>
    <m/>
    <m/>
    <s v="Dual-use"/>
    <n v="0.1"/>
    <n v="0.05"/>
    <n v="0.05"/>
    <m/>
    <m/>
    <s v="https://www.adb.org/projects/56025-001/main"/>
    <s v="Climate Change Financing at ADB - 2023"/>
  </r>
  <r>
    <x v="0"/>
    <s v="Sovereign"/>
    <s v="Delivering a Climate Change Strategy for Central and West Asia"/>
    <s v="56025-001"/>
    <d v="2023-05-12T00:00:00"/>
    <x v="2"/>
    <s v="Regional (Central and West Asia)"/>
    <s v="Technical assistance"/>
    <s v="Education"/>
    <m/>
    <m/>
    <m/>
    <s v="Dual-use"/>
    <n v="0.1"/>
    <n v="0.05"/>
    <n v="0.05"/>
    <m/>
    <m/>
    <s v="https://www.adb.org/projects/56025-001/main"/>
    <s v="Climate Change Financing at ADB - 2023"/>
  </r>
  <r>
    <x v="0"/>
    <s v="Sovereign"/>
    <s v="Delivering a Climate Change Strategy for Central and West Asia"/>
    <s v="56025-001"/>
    <d v="2023-05-12T00:00:00"/>
    <x v="2"/>
    <s v="Regional (Central and West Asia)"/>
    <s v="Technical assistance"/>
    <s v="Transport"/>
    <m/>
    <m/>
    <m/>
    <s v="Dual-use"/>
    <n v="0.1"/>
    <n v="0.05"/>
    <n v="0.05"/>
    <m/>
    <m/>
    <s v="https://www.adb.org/projects/56025-001/main"/>
    <s v="Climate Change Financing at ADB - 2023"/>
  </r>
  <r>
    <x v="0"/>
    <s v="Sovereign"/>
    <s v="Delivering a Climate Change Strategy for Central and West Asia"/>
    <s v="56025-001"/>
    <d v="2023-05-12T00:00:00"/>
    <x v="2"/>
    <s v="Regional (Central and West Asia)"/>
    <s v="Technical assistance"/>
    <s v="Energy"/>
    <m/>
    <m/>
    <m/>
    <s v="Dual-use"/>
    <n v="0.1"/>
    <n v="0.05"/>
    <n v="0.05"/>
    <m/>
    <m/>
    <s v="https://www.adb.org/projects/56025-001/main"/>
    <s v="Climate Change Financing at ADB - 2023"/>
  </r>
  <r>
    <x v="0"/>
    <s v="Sovereign"/>
    <s v="Delivering a Climate Change Strategy for Central and West Asia"/>
    <s v="56025-001"/>
    <d v="2023-05-12T00:00:00"/>
    <x v="2"/>
    <s v="Regional (Central and West Asia)"/>
    <s v="Technical assistance"/>
    <s v="Agriculture, natural resources and rural development"/>
    <m/>
    <m/>
    <m/>
    <s v="Dual-use"/>
    <n v="0.4"/>
    <n v="0.2"/>
    <n v="0.2"/>
    <m/>
    <m/>
    <s v="https://www.adb.org/projects/56025-001/main"/>
    <s v="Climate Change Financing at ADB - 2023"/>
  </r>
  <r>
    <x v="0"/>
    <s v="Sovereign"/>
    <s v="Supporting Climate Resilience and Ecological Sustainability Projects"/>
    <s v="56194-001"/>
    <d v="2023-05-12T00:00:00"/>
    <x v="2"/>
    <s v="People's Republic of China"/>
    <s v="Technical assistance"/>
    <s v="Finance"/>
    <m/>
    <m/>
    <m/>
    <s v="Mitigation"/>
    <n v="0"/>
    <m/>
    <m/>
    <m/>
    <m/>
    <s v="https://www.adb.org/projects/56194-001/main"/>
    <s v="Climate Change Financing at ADB - 2023"/>
  </r>
  <r>
    <x v="0"/>
    <s v="Nonsovereign"/>
    <s v="Indorama Climate-Resilient Farmer Livelihood and COVID-19 Recovery Project"/>
    <s v="56258-001"/>
    <d v="2023-05-12T00:00:00"/>
    <x v="2"/>
    <s v="Uzbekistan"/>
    <s v="Loan"/>
    <s v="Agriculture, natural resources and rural development"/>
    <n v="17.3"/>
    <m/>
    <m/>
    <s v="Adaptation"/>
    <n v="15"/>
    <m/>
    <n v="15"/>
    <m/>
    <m/>
    <s v="https://www.adb.org/projects/56258-001/main"/>
    <s v="Climate Change Financing at ADB - 2023"/>
  </r>
  <r>
    <x v="0"/>
    <s v="Sovereign"/>
    <s v="Scaling up climate adaptation actions in Southeast Asia"/>
    <s v="CCFADC00065"/>
    <d v="2023-05-12T00:00:00"/>
    <x v="2"/>
    <s v="Regional (Southeast Asia)"/>
    <s v="Other"/>
    <s v="Multisector"/>
    <n v="0.22500000000000001"/>
    <m/>
    <m/>
    <s v="Adaptation"/>
    <n v="0.22500000000000001"/>
    <m/>
    <n v="0.22500000000000001"/>
    <m/>
    <m/>
    <m/>
    <s v="Climate Change Financing at ADB - 2023"/>
  </r>
  <r>
    <x v="0"/>
    <s v="Sovereign"/>
    <s v="Preparing the Energy Sector Projects"/>
    <s v="57063-001"/>
    <d v="2023-05-13T00:00:00"/>
    <x v="2"/>
    <s v="Uzbekistan"/>
    <s v="Technical assistance"/>
    <s v="Energy"/>
    <n v="2.2000000000000002"/>
    <m/>
    <m/>
    <s v="Mitigation"/>
    <n v="0.95"/>
    <n v="0.95"/>
    <m/>
    <m/>
    <m/>
    <s v="https://www.adb.org/projects/57063-001/main"/>
    <s v="Climate Change Financing at ADB - 2023"/>
  </r>
  <r>
    <x v="0"/>
    <s v="Sovereign"/>
    <s v="Investing in Climate Change Adaptation through Agroecological Landscape Restoration: A Nature-Based Solution for Climate Resilience"/>
    <s v="53348-001"/>
    <d v="2023-05-16T00:00:00"/>
    <x v="2"/>
    <s v="Regional"/>
    <s v="Technical assistance"/>
    <s v="Agriculture, natural resources and rural development"/>
    <n v="0.18"/>
    <m/>
    <m/>
    <s v="Adaptation"/>
    <n v="0.18"/>
    <m/>
    <n v="0.18"/>
    <m/>
    <m/>
    <s v="https://www.adb.org/projects/53348-001/main"/>
    <s v="Climate Change Financing at ADB - 2023"/>
  </r>
  <r>
    <x v="0"/>
    <s v="Nonsovereign"/>
    <s v="Exacta Asia Investment III LP"/>
    <s v="56202-001"/>
    <d v="2023-05-16T00:00:00"/>
    <x v="2"/>
    <s v="Regional (Southeast Asia)"/>
    <s v="Equity"/>
    <s v="Finance"/>
    <n v="350"/>
    <m/>
    <m/>
    <s v="Mitigation"/>
    <n v="1"/>
    <n v="1"/>
    <m/>
    <m/>
    <m/>
    <s v="https://www.adb.org/projects/56202-001/main"/>
    <s v="Climate Change Financing at ADB - 2023"/>
  </r>
  <r>
    <x v="0"/>
    <s v="Nonsovereign"/>
    <s v="Administration of Equity Investment in Nuventura GmbH"/>
    <s v="55273-001"/>
    <d v="2023-05-17T00:00:00"/>
    <x v="2"/>
    <s v="Regional"/>
    <s v="Equity Cofinancing"/>
    <s v="Energy"/>
    <m/>
    <m/>
    <m/>
    <s v="Mitigation"/>
    <n v="3.54003E-3"/>
    <n v="3.54003E-3"/>
    <m/>
    <m/>
    <m/>
    <s v="https://www.adb.org/projects/55273-001/main"/>
    <s v="Climate Change Financing at ADB - 2023"/>
  </r>
  <r>
    <x v="0"/>
    <s v="Nonsovereign"/>
    <s v="Administration of Equity Investment in Nuventura GmbH"/>
    <s v="55273-001"/>
    <d v="2023-05-17T00:00:00"/>
    <x v="2"/>
    <s v="Regional"/>
    <s v="Equity Cofinancing"/>
    <s v="Energy"/>
    <m/>
    <m/>
    <m/>
    <s v="Mitigation"/>
    <n v="0.47982877000000002"/>
    <n v="0.47982877000000002"/>
    <m/>
    <m/>
    <m/>
    <s v="https://www.adb.org/projects/55273-001/main"/>
    <s v="Climate Change Financing at ADB - 2023"/>
  </r>
  <r>
    <x v="0"/>
    <s v="Sovereign"/>
    <s v="Visakhapatnam-Chennai Industrial Corridor Development Program (Tranche 2)"/>
    <s v="48434-004"/>
    <d v="2023-05-23T00:00:00"/>
    <x v="2"/>
    <s v="India"/>
    <s v="Loan"/>
    <s v="Water and other urban infrastructure and services"/>
    <n v="214.8"/>
    <m/>
    <m/>
    <s v="Dual-use"/>
    <n v="9.58"/>
    <n v="0.06"/>
    <n v="9.52"/>
    <m/>
    <m/>
    <s v="https://www.adb.org/projects/48434-004/main"/>
    <s v="Climate Change Financing at ADB - 2023"/>
  </r>
  <r>
    <x v="0"/>
    <s v="Sovereign"/>
    <s v="Visakhapatnam-Chennai Industrial Corridor Development Program (Tranche 2)"/>
    <s v="48434-004"/>
    <d v="2023-05-23T00:00:00"/>
    <x v="2"/>
    <s v="India"/>
    <s v="Loan"/>
    <s v="Transport"/>
    <m/>
    <m/>
    <m/>
    <s v="Dual-use"/>
    <n v="15.26"/>
    <n v="7.0000000000000007E-2"/>
    <n v="15.19"/>
    <m/>
    <m/>
    <s v="https://www.adb.org/projects/48434-004/main"/>
    <s v="Climate Change Financing at ADB - 2023"/>
  </r>
  <r>
    <x v="0"/>
    <s v="Sovereign"/>
    <s v="Visakhapatnam-Chennai Industrial Corridor Development Program (Tranche 2)"/>
    <s v="48434-004"/>
    <d v="2023-05-23T00:00:00"/>
    <x v="2"/>
    <s v="India"/>
    <s v="Loan"/>
    <s v="Industry and trade"/>
    <m/>
    <m/>
    <m/>
    <s v="Dual-use"/>
    <n v="19.62"/>
    <n v="0.16"/>
    <n v="19.46"/>
    <m/>
    <m/>
    <s v="https://www.adb.org/projects/48434-004/main"/>
    <s v="Climate Change Financing at ADB - 2023"/>
  </r>
  <r>
    <x v="0"/>
    <s v="Sovereign"/>
    <s v="Accelerating the Clean Energy Transition in Southeast Asia"/>
    <s v="55124-001"/>
    <d v="2023-05-25T00:00:00"/>
    <x v="2"/>
    <s v="Regional (Southeast Asia)"/>
    <s v="Technical assistance cofinancing"/>
    <s v="Energy"/>
    <n v="6.15"/>
    <m/>
    <m/>
    <s v="Mitigation"/>
    <n v="2"/>
    <n v="2"/>
    <m/>
    <m/>
    <m/>
    <s v="https://www.adb.org/projects/55124-001/main"/>
    <s v="Climate Change Financing at ADB - 2023"/>
  </r>
  <r>
    <x v="0"/>
    <s v="Sovereign"/>
    <s v="Accelerating the Clean Energy Transition in Southeast Asia"/>
    <s v="55124-001"/>
    <d v="2023-05-25T00:00:00"/>
    <x v="2"/>
    <s v="Regional (Southeast Asia)"/>
    <s v="Technical assistance"/>
    <s v="Energy"/>
    <m/>
    <m/>
    <m/>
    <s v="Mitigation"/>
    <n v="1"/>
    <n v="1"/>
    <m/>
    <m/>
    <m/>
    <s v="https://www.adb.org/projects/55124-001/main"/>
    <s v="Climate Change Financing at ADB - 2023"/>
  </r>
  <r>
    <x v="0"/>
    <s v="Sovereign"/>
    <s v="Economic Stabilization Program"/>
    <s v="57035-001"/>
    <d v="2023-05-29T00:00:00"/>
    <x v="2"/>
    <s v="Sri Lanka"/>
    <s v="Loan"/>
    <s v="Public sector management"/>
    <n v="350"/>
    <m/>
    <m/>
    <s v="Adaptation"/>
    <n v="13.62"/>
    <m/>
    <n v="13.62"/>
    <m/>
    <m/>
    <s v="https://www.adb.org/projects/57035-001/main"/>
    <s v="Climate Change Financing at ADB - 2023"/>
  </r>
  <r>
    <x v="0"/>
    <s v="Sovereign"/>
    <s v="South Asia Subregional Economic Cooperation Dhaka-Northwest Corridor Road Project, Phase 2"/>
    <s v="40540-016"/>
    <d v="2023-05-30T00:00:00"/>
    <x v="2"/>
    <s v="Bangladesh"/>
    <s v="Technical assistance"/>
    <s v="Transport"/>
    <n v="1"/>
    <m/>
    <m/>
    <s v="Mitigation"/>
    <n v="0.2"/>
    <n v="0.2"/>
    <m/>
    <m/>
    <m/>
    <s v="https://www.adb.org/projects/40540-016/main"/>
    <s v="Climate Change Financing at ADB - 2023"/>
  </r>
  <r>
    <x v="0"/>
    <s v="Nonsovereign"/>
    <s v="Alba Blue Loan for Recycling"/>
    <s v="56207-001"/>
    <d v="2023-06-06T00:00:00"/>
    <x v="2"/>
    <s v="Indonesia"/>
    <s v="Loan"/>
    <s v="Water and other urban infrastructure and services"/>
    <n v="63.27"/>
    <m/>
    <m/>
    <s v="Mitigation"/>
    <n v="22.1"/>
    <n v="22.1"/>
    <m/>
    <m/>
    <m/>
    <s v="https://www.adb.org/projects/56207-001/main"/>
    <s v="Climate Change Financing at ADB - 2023"/>
  </r>
  <r>
    <x v="0"/>
    <s v="Nonsovereign"/>
    <s v="Alba Blue Loan for Recycling"/>
    <s v="56207-001"/>
    <d v="2023-06-06T00:00:00"/>
    <x v="2"/>
    <s v="Indonesia"/>
    <s v="Loan cofinancing"/>
    <s v="Water and other urban infrastructure and services"/>
    <m/>
    <m/>
    <m/>
    <s v="Mitigation"/>
    <n v="22.1"/>
    <n v="22.1"/>
    <m/>
    <m/>
    <m/>
    <s v="https://www.adb.org/projects/56207-001/main"/>
    <s v="Climate Change Financing at ADB - 2023"/>
  </r>
  <r>
    <x v="0"/>
    <s v="Sovereign"/>
    <s v="Himachal Pradesh Subtropical Horticulture, Irrigation, and Value Addition Project"/>
    <s v="53189-002"/>
    <d v="2023-06-08T00:00:00"/>
    <x v="2"/>
    <s v="India"/>
    <s v="Loan"/>
    <s v="Agriculture, natural resources and rural development"/>
    <n v="163.11000000000001"/>
    <m/>
    <m/>
    <s v="Dual-use"/>
    <n v="117.5"/>
    <n v="16.8"/>
    <n v="100.7"/>
    <m/>
    <m/>
    <s v="https://www.adb.org/projects/53189-002/main"/>
    <s v="Climate Change Financing at ADB - 2023"/>
  </r>
  <r>
    <x v="0"/>
    <s v="Nonsovereign"/>
    <s v="ALES Energy Transition and Modernization Project"/>
    <s v="56169-001"/>
    <d v="2023-06-09T00:00:00"/>
    <x v="2"/>
    <s v="Kazakhstan"/>
    <s v="Loan"/>
    <s v="Energy"/>
    <n v="866"/>
    <m/>
    <m/>
    <s v="Mitigation"/>
    <n v="141.24"/>
    <n v="141.24"/>
    <m/>
    <m/>
    <m/>
    <s v="https://www.adb.org/projects/56169-001/main"/>
    <s v="Climate Change Financing at ADB - 2023"/>
  </r>
  <r>
    <x v="0"/>
    <s v="Sovereign"/>
    <s v="Strengthening Capacity for Livable and Resilient Cities"/>
    <s v="57058-001"/>
    <d v="2023-06-10T00:00:00"/>
    <x v="2"/>
    <s v="Regional"/>
    <s v="Technical assistance"/>
    <s v="Water and other urban infrastructure and services"/>
    <n v="3.6"/>
    <m/>
    <m/>
    <s v="Adaptation"/>
    <n v="0.36"/>
    <m/>
    <n v="0.36"/>
    <m/>
    <m/>
    <s v="https://www.adb.org/projects/57058-001/main"/>
    <s v="Climate Change Financing at ADB - 2023"/>
  </r>
  <r>
    <x v="0"/>
    <s v="Sovereign"/>
    <s v="Institutional Strengthening of Project Implementation, Climate Change, and Disaster Risk Resilience in the Road Sector (attached TA to South Asia Subregional Economic Cooperation Highway Enhancement Project (Kakarbhitta-Laukahi))"/>
    <s v="52097-003"/>
    <d v="2023-06-13T00:00:00"/>
    <x v="2"/>
    <s v="Nepal"/>
    <s v="Technical assistance"/>
    <s v="Transport"/>
    <m/>
    <m/>
    <m/>
    <s v="Dual-use"/>
    <n v="0"/>
    <m/>
    <m/>
    <m/>
    <m/>
    <s v="https://www.adb.org/projects/52097-003/main"/>
    <s v="Climate Change Financing at ADB - 2023"/>
  </r>
  <r>
    <x v="0"/>
    <s v="Sovereign"/>
    <s v="Sustainable Economic Recovery Program (Subprogram 2)"/>
    <s v="54307-002"/>
    <d v="2023-06-14T00:00:00"/>
    <x v="2"/>
    <s v="Bangladesh"/>
    <s v="Loan"/>
    <s v="Public sector management"/>
    <n v="1009.4466588"/>
    <m/>
    <m/>
    <s v="Dual-use"/>
    <n v="118.69999999999999"/>
    <n v="52.9"/>
    <n v="65.8"/>
    <m/>
    <m/>
    <s v="https://www.adb.org/projects/54307-002/main"/>
    <s v="Climate Change Financing at ADB - 2023"/>
  </r>
  <r>
    <x v="0"/>
    <s v="Sovereign"/>
    <s v="Supporting Climate Policy Actions"/>
    <s v="56282-001"/>
    <d v="2023-06-14T00:00:00"/>
    <x v="2"/>
    <s v="Mongolia"/>
    <s v="Technical assistance"/>
    <s v="Public sector management"/>
    <n v="0.1"/>
    <m/>
    <m/>
    <s v="Dual-use"/>
    <n v="0.1"/>
    <n v="0.05"/>
    <n v="0.05"/>
    <m/>
    <m/>
    <s v="https://www.adb.org/projects/56282-001/main"/>
    <s v="Climate Change Financing at ADB - 2023"/>
  </r>
  <r>
    <x v="0"/>
    <s v="Sovereign"/>
    <s v="Providing Essential Services to the People of Myanmar Project"/>
    <s v="56035-001"/>
    <d v="2023-06-16T00:00:00"/>
    <x v="2"/>
    <s v="Myanmar"/>
    <s v="Grant"/>
    <s v="Agriculture, natural resources and rural development"/>
    <n v="29.217991309999999"/>
    <m/>
    <m/>
    <s v="Adaptation"/>
    <n v="8"/>
    <m/>
    <n v="8"/>
    <m/>
    <m/>
    <s v="https://www.adb.org/projects/56035-001/main"/>
    <s v="Climate Change Financing at ADB - 2023"/>
  </r>
  <r>
    <x v="0"/>
    <s v="Sovereign"/>
    <s v="Providing Essential Services to the People of Myanmar Project"/>
    <s v="56035-001"/>
    <d v="2023-06-16T00:00:00"/>
    <x v="2"/>
    <s v="Myanmar"/>
    <s v="Grant cofinancing"/>
    <s v="Agriculture, natural resources and rural development"/>
    <m/>
    <m/>
    <m/>
    <s v="Adaptation"/>
    <n v="0"/>
    <m/>
    <m/>
    <m/>
    <m/>
    <s v="https://www.adb.org/projects/56035-001/main"/>
    <s v="Climate Change Financing at ADB - 2023"/>
  </r>
  <r>
    <x v="0"/>
    <s v="Sovereign"/>
    <s v="Providing Essential Services to the People of Myanmar Project"/>
    <s v="56035-001"/>
    <d v="2023-06-16T00:00:00"/>
    <x v="2"/>
    <s v="Myanmar"/>
    <s v="Grant cofinancing"/>
    <s v="Agriculture, natural resources and rural development"/>
    <m/>
    <m/>
    <m/>
    <s v="Adaptation"/>
    <n v="3.2179913099999999"/>
    <m/>
    <n v="3.2179913099999999"/>
    <m/>
    <m/>
    <s v="https://www.adb.org/projects/56035-001/main"/>
    <s v="Climate Change Financing at ADB - 2023"/>
  </r>
  <r>
    <x v="0"/>
    <s v="Sovereign"/>
    <s v="Advancing Gender Equality and Social Inclusion in South Asia Operations"/>
    <s v="56362-001"/>
    <d v="2023-06-16T00:00:00"/>
    <x v="2"/>
    <s v="Regional"/>
    <s v="Technical assistance cofinancing"/>
    <s v="Energy"/>
    <n v="4.5"/>
    <m/>
    <m/>
    <s v="Mitigation"/>
    <n v="1.25"/>
    <n v="1.25"/>
    <m/>
    <m/>
    <m/>
    <s v="https://www.adb.org/projects/56362-001/main"/>
    <s v="Climate Change Financing at ADB - 2023"/>
  </r>
  <r>
    <x v="0"/>
    <s v="Sovereign"/>
    <s v="Advancing Gender Equality and Social Inclusion in South Asia Operations"/>
    <s v="56362-001"/>
    <d v="2023-06-16T00:00:00"/>
    <x v="2"/>
    <s v="Regional"/>
    <s v="Technical assistance"/>
    <s v="Education"/>
    <m/>
    <m/>
    <m/>
    <s v="Mitigation"/>
    <n v="0"/>
    <m/>
    <m/>
    <m/>
    <m/>
    <s v="https://www.adb.org/projects/56362-001/main"/>
    <s v="Climate Change Financing at ADB - 2023"/>
  </r>
  <r>
    <x v="0"/>
    <s v="Sovereign"/>
    <s v="Advancing Gender Equality and Social Inclusion in South Asia Operations"/>
    <s v="56362-001"/>
    <d v="2023-06-16T00:00:00"/>
    <x v="2"/>
    <s v="Regional"/>
    <s v="Technical assistance"/>
    <s v="Education"/>
    <m/>
    <m/>
    <m/>
    <s v="Mitigation"/>
    <n v="0"/>
    <m/>
    <m/>
    <m/>
    <m/>
    <s v="https://www.adb.org/projects/56362-001/main"/>
    <s v="Climate Change Financing at ADB - 2023"/>
  </r>
  <r>
    <x v="0"/>
    <s v="Sovereign"/>
    <s v="Supporting Education and Health Sector Programs Facility"/>
    <s v="47136-005"/>
    <d v="2023-06-21T00:00:00"/>
    <x v="2"/>
    <s v="Regional"/>
    <s v="Technical assistance cofinancing"/>
    <s v="Education"/>
    <n v="0.75"/>
    <m/>
    <m/>
    <s v="Adaptation"/>
    <n v="6.6000000000000003E-2"/>
    <m/>
    <n v="6.6000000000000003E-2"/>
    <m/>
    <m/>
    <s v="https://www.adb.org/projects/47136-005/main"/>
    <s v="Climate Change Financing at ADB - 2023"/>
  </r>
  <r>
    <x v="0"/>
    <s v="Sovereign"/>
    <s v="Supporting the Integration of Urban Climate and Disaster Resilience in ADB's Urban Operations"/>
    <s v="54130-001"/>
    <d v="2023-06-22T00:00:00"/>
    <x v="2"/>
    <s v="Regional"/>
    <s v="Technical assistance cofinancing"/>
    <s v="Multisector"/>
    <n v="3"/>
    <m/>
    <m/>
    <s v="Dual-use"/>
    <n v="1.5"/>
    <n v="0.25"/>
    <n v="1.25"/>
    <m/>
    <m/>
    <s v="https://www.adb.org/projects/54130-001/main"/>
    <s v="Climate Change Financing at ADB - 2023"/>
  </r>
  <r>
    <x v="0"/>
    <s v="Sovereign"/>
    <s v="Supporting the Integration of Urban Climate and Disaster Resilience in ADB's Urban Operations"/>
    <s v="54130-001"/>
    <d v="2023-06-22T00:00:00"/>
    <x v="2"/>
    <s v="Regional"/>
    <s v="Technical assistance cofinancing"/>
    <s v="Water and other urban infrastructure and services"/>
    <m/>
    <m/>
    <m/>
    <s v="Dual-use"/>
    <n v="1.5"/>
    <n v="0.25"/>
    <n v="1.25"/>
    <m/>
    <m/>
    <s v="https://www.adb.org/projects/54130-001/main"/>
    <s v="Climate Change Financing at ADB - 2023"/>
  </r>
  <r>
    <x v="0"/>
    <s v="Sovereign"/>
    <s v="Strengthening Capacity on Disaster Risk Assessment, Reduction, and Transfer Instruments in Mongolia"/>
    <s v="52021-001"/>
    <d v="2023-06-23T00:00:00"/>
    <x v="2"/>
    <s v="Mongolia"/>
    <s v="Technical assistance cofinancing"/>
    <s v="Agriculture, natural resources and rural development"/>
    <n v="0.3"/>
    <m/>
    <m/>
    <s v="Adaptation"/>
    <n v="0.3"/>
    <m/>
    <n v="0.3"/>
    <m/>
    <m/>
    <s v="https://www.adb.org/projects/52021-001/main"/>
    <s v="Climate Change Financing at ADB - 2023"/>
  </r>
  <r>
    <x v="0"/>
    <s v="Sovereign"/>
    <s v="Greater Mekong Subregion Climate Change and Environmental Sustainability Program"/>
    <s v="53390-001"/>
    <d v="2023-06-23T00:00:00"/>
    <x v="2"/>
    <s v="Regional (Southeast Asia)"/>
    <s v="Technical assistance cofinancing"/>
    <s v="Agriculture, natural resources and rural development"/>
    <n v="0.5"/>
    <m/>
    <m/>
    <s v="Dual-use"/>
    <n v="0.5"/>
    <n v="0.25"/>
    <n v="0.25"/>
    <m/>
    <m/>
    <s v="https://www.adb.org/projects/53390-001/main"/>
    <s v="Climate Change Financing at ADB - 2023"/>
  </r>
  <r>
    <x v="0"/>
    <s v="Sovereign"/>
    <s v="Developing Inclusive and Resilient Social Protection Systems in Asia and the Pacific"/>
    <s v="57064-001"/>
    <d v="2023-06-23T00:00:00"/>
    <x v="2"/>
    <s v="Regional"/>
    <s v="Technical assistance"/>
    <s v="Public sector management"/>
    <n v="1.095"/>
    <m/>
    <m/>
    <s v="Adaptation"/>
    <n v="0.1"/>
    <m/>
    <n v="0.1"/>
    <m/>
    <m/>
    <s v="https://www.adb.org/projects/57064-001/main"/>
    <s v="Climate Change Financing at ADB - 2023"/>
  </r>
  <r>
    <x v="0"/>
    <s v="Sovereign"/>
    <s v="Developing Inclusive and Resilient Social Protection Systems in Asia and the Pacific"/>
    <s v="57064-001"/>
    <d v="2023-06-23T00:00:00"/>
    <x v="2"/>
    <s v="Regional"/>
    <s v="Technical assistance"/>
    <s v="Education"/>
    <m/>
    <m/>
    <m/>
    <s v="Adaptation"/>
    <n v="0.05"/>
    <m/>
    <n v="0.05"/>
    <m/>
    <m/>
    <s v="https://www.adb.org/projects/57064-001/main"/>
    <s v="Climate Change Financing at ADB - 2023"/>
  </r>
  <r>
    <x v="0"/>
    <s v="Sovereign"/>
    <s v="Developing Inclusive and Resilient Social Protection Systems in Asia and the Pacific"/>
    <s v="57064-001"/>
    <d v="2023-06-23T00:00:00"/>
    <x v="2"/>
    <s v="Regional"/>
    <s v="Technical assistance"/>
    <s v="Information and communication technology"/>
    <m/>
    <m/>
    <m/>
    <s v="Adaptation"/>
    <n v="0.05"/>
    <m/>
    <n v="0.05"/>
    <m/>
    <m/>
    <s v="https://www.adb.org/projects/57064-001/main"/>
    <s v="Climate Change Financing at ADB - 2023"/>
  </r>
  <r>
    <x v="0"/>
    <s v="Sovereign"/>
    <s v="Developing Inclusive and Resilient Social Protection Systems in Asia and the Pacific"/>
    <s v="57064-001"/>
    <d v="2023-06-23T00:00:00"/>
    <x v="2"/>
    <s v="Regional"/>
    <s v="Technical assistance"/>
    <s v="Finance"/>
    <m/>
    <m/>
    <m/>
    <s v="Adaptation"/>
    <n v="0.05"/>
    <m/>
    <n v="0.05"/>
    <m/>
    <m/>
    <s v="https://www.adb.org/projects/57064-001/main"/>
    <s v="Climate Change Financing at ADB - 2023"/>
  </r>
  <r>
    <x v="0"/>
    <s v="Sovereign"/>
    <s v="South Asia Subregional Economic Cooperation Chittagong–Cox's Bazar Railway Project, Phase 1 (Tranche 3)"/>
    <s v="46452-005"/>
    <d v="2023-06-25T00:00:00"/>
    <x v="2"/>
    <s v="Bangladesh"/>
    <s v="Loan"/>
    <s v="Transport"/>
    <n v="402.95"/>
    <m/>
    <m/>
    <s v="Dual-use"/>
    <n v="400"/>
    <n v="365.87"/>
    <n v="34.130000000000003"/>
    <m/>
    <m/>
    <s v="https://www.adb.org/projects/46452-005/main"/>
    <s v="Climate Change Financing at ADB - 2023"/>
  </r>
  <r>
    <x v="0"/>
    <s v="Sovereign"/>
    <s v="Promoting Private Sector Investment in Energy Transition"/>
    <s v="56246-001"/>
    <d v="2023-06-26T00:00:00"/>
    <x v="2"/>
    <s v="Sri Lanka"/>
    <s v="Technical assistance cofinancing"/>
    <s v="Energy"/>
    <n v="2"/>
    <m/>
    <m/>
    <s v="Mitigation"/>
    <n v="1"/>
    <n v="1"/>
    <m/>
    <m/>
    <m/>
    <s v="https://www.adb.org/projects/56246-001/main"/>
    <s v="Climate Change Financing at ADB - 2023"/>
  </r>
  <r>
    <x v="0"/>
    <s v="Sovereign"/>
    <s v="Promoting Private Sector Investment in Energy Transition"/>
    <s v="56246-001"/>
    <d v="2023-06-26T00:00:00"/>
    <x v="2"/>
    <s v="Sri Lanka"/>
    <s v="Technical assistance cofinancing"/>
    <s v="Energy"/>
    <m/>
    <m/>
    <m/>
    <s v="Mitigation"/>
    <n v="1"/>
    <n v="1"/>
    <m/>
    <m/>
    <m/>
    <s v="https://www.adb.org/projects/56246-001/main"/>
    <s v="Climate Change Financing at ADB - 2023"/>
  </r>
  <r>
    <x v="0"/>
    <s v="Sovereign"/>
    <s v="Providing Essential Services to the People of Myanmar Project"/>
    <s v="56035-001"/>
    <d v="2023-06-29T00:00:00"/>
    <x v="2"/>
    <s v="Myanmar"/>
    <s v="Grant"/>
    <s v="Agriculture, natural resources and rural development"/>
    <m/>
    <m/>
    <m/>
    <s v="Adaptation"/>
    <n v="0"/>
    <m/>
    <m/>
    <m/>
    <m/>
    <s v="https://www.adb.org/projects/56035-001/main"/>
    <s v="Climate Change Financing at ADB - 2023"/>
  </r>
  <r>
    <x v="0"/>
    <s v="Nonsovereign"/>
    <s v="Intermed Hospital Expansion Project"/>
    <s v="56263-001"/>
    <d v="2023-06-30T00:00:00"/>
    <x v="2"/>
    <s v="Mongolia"/>
    <s v="Loan"/>
    <s v="Health"/>
    <n v="18.399999999999999"/>
    <m/>
    <m/>
    <s v="Mitigation"/>
    <n v="1"/>
    <n v="1"/>
    <m/>
    <m/>
    <m/>
    <s v="https://www.adb.org/projects/56263-001/main"/>
    <s v="Climate Change Financing at ADB - 2023"/>
  </r>
  <r>
    <x v="0"/>
    <s v="Sovereign"/>
    <s v="Davao Public Transport Modernization Project"/>
    <s v="45296-006"/>
    <d v="2023-07-01T00:00:00"/>
    <x v="2"/>
    <s v="Philippines"/>
    <s v="Loan"/>
    <s v="Transport"/>
    <n v="1711.78"/>
    <m/>
    <m/>
    <s v="Dual-use"/>
    <n v="1014.6899999999999"/>
    <n v="1013.27"/>
    <n v="1.42"/>
    <m/>
    <m/>
    <s v="https://www.adb.org/projects/45296-006/main"/>
    <s v="Climate Change Financing at ADB - 2023"/>
  </r>
  <r>
    <x v="0"/>
    <s v="Sovereign"/>
    <s v="Davao Public Transport Modernization Project"/>
    <s v="45296-006"/>
    <d v="2023-07-01T00:00:00"/>
    <x v="2"/>
    <s v="Philippines"/>
    <s v="Loan cofinancing"/>
    <s v="Transport"/>
    <m/>
    <m/>
    <m/>
    <s v="Dual-use"/>
    <n v="50"/>
    <n v="50"/>
    <m/>
    <m/>
    <m/>
    <s v="https://www.adb.org/projects/45296-006/main"/>
    <s v="Climate Change Financing at ADB - 2023"/>
  </r>
  <r>
    <x v="0"/>
    <s v="Sovereign"/>
    <s v="Davao Public Transport Modernization Project"/>
    <s v="45296-006"/>
    <d v="2023-07-01T00:00:00"/>
    <x v="2"/>
    <s v="Philippines"/>
    <s v="Loan cofinancing"/>
    <s v="Transport"/>
    <m/>
    <m/>
    <m/>
    <s v="Dual-use"/>
    <n v="10"/>
    <n v="10"/>
    <m/>
    <m/>
    <m/>
    <s v="https://www.adb.org/projects/45296-006/main"/>
    <s v="Climate Change Financing at ADB - 2023"/>
  </r>
  <r>
    <x v="0"/>
    <s v="Sovereign"/>
    <s v="South Asia Subregional Economic Cooperation Customs and Logistics Reforms Program (Subprogram 1)"/>
    <s v="54402-001"/>
    <d v="2023-07-05T00:00:00"/>
    <x v="2"/>
    <s v="Nepal"/>
    <s v="Loan"/>
    <s v="Public sector management"/>
    <n v="50"/>
    <m/>
    <m/>
    <s v="Dual-use"/>
    <n v="2.2190000000000003"/>
    <n v="2.1360000000000001"/>
    <n v="8.3000000000000004E-2"/>
    <m/>
    <m/>
    <s v="https://www.adb.org/projects/54402-001/main"/>
    <s v="Climate Change Financing at ADB - 2023"/>
  </r>
  <r>
    <x v="0"/>
    <s v="Sovereign"/>
    <s v="South Asia Subregional Economic Cooperation Customs and Logistics Reforms Program (Subprogram 1)"/>
    <s v="54402-001"/>
    <d v="2023-07-05T00:00:00"/>
    <x v="2"/>
    <s v="Nepal"/>
    <s v="Loan"/>
    <s v="Industry and trade"/>
    <m/>
    <m/>
    <m/>
    <s v="Dual-use"/>
    <n v="19.971"/>
    <n v="19.224"/>
    <n v="0.747"/>
    <m/>
    <m/>
    <s v="https://www.adb.org/projects/54402-001/main"/>
    <s v="Climate Change Financing at ADB - 2023"/>
  </r>
  <r>
    <x v="0"/>
    <s v="Sovereign"/>
    <s v="South Asia Subregional Economic Cooperation Highway Enhancement Project (Kakarbhitta-Laukahi)"/>
    <s v="52097-003"/>
    <d v="2023-07-07T00:00:00"/>
    <x v="2"/>
    <s v="Nepal"/>
    <s v="Loan"/>
    <s v="Transport"/>
    <n v="363.21888899999999"/>
    <m/>
    <m/>
    <s v="Dual-use"/>
    <n v="115.45247999999999"/>
    <n v="11.025510000000001"/>
    <n v="104.42697"/>
    <m/>
    <m/>
    <s v="https://www.adb.org/projects/52097-003/main"/>
    <s v="Climate Change Financing at ADB - 2023"/>
  </r>
  <r>
    <x v="0"/>
    <s v="Nonsovereign"/>
    <s v="Investment in True North (GIFT) Fund VII"/>
    <s v="56161-001"/>
    <d v="2023-07-07T00:00:00"/>
    <x v="2"/>
    <s v="India"/>
    <s v="Equity"/>
    <s v="Finance"/>
    <n v="800"/>
    <m/>
    <m/>
    <s v="Mitigation"/>
    <n v="2.77"/>
    <n v="2.77"/>
    <m/>
    <m/>
    <m/>
    <s v="https://www.adb.org/projects/56161-001/main"/>
    <s v="Climate Change Financing at ADB - 2023"/>
  </r>
  <r>
    <x v="0"/>
    <s v="Sovereign"/>
    <s v="Transaction Advisory Services for the Preparation of Public–Private Partnership and other Projects in South, and Central and West Asia"/>
    <s v="57147-001"/>
    <d v="2023-07-11T00:00:00"/>
    <x v="2"/>
    <s v="Regional"/>
    <s v="Technical assistance"/>
    <s v="Water and other urban infrastructure and services"/>
    <n v="4"/>
    <m/>
    <m/>
    <s v="Dual-use"/>
    <n v="0.56000000000000005"/>
    <m/>
    <n v="0.56000000000000005"/>
    <m/>
    <m/>
    <s v="https://www.adb.org/projects/57147-001/main"/>
    <s v="Climate Change Financing at ADB - 2023"/>
  </r>
  <r>
    <x v="0"/>
    <s v="Sovereign"/>
    <s v="Transaction Advisory Services for the Preparation of Public–Private Partnership and other Projects in South, and Central and West Asia"/>
    <s v="57147-001"/>
    <d v="2023-07-11T00:00:00"/>
    <x v="2"/>
    <s v="Regional"/>
    <s v="Technical assistance"/>
    <s v="Energy"/>
    <m/>
    <m/>
    <m/>
    <s v="Dual-use"/>
    <n v="2.44"/>
    <n v="0.44"/>
    <n v="2"/>
    <m/>
    <m/>
    <s v="https://www.adb.org/projects/57147-001/main"/>
    <s v="Climate Change Financing at ADB - 2023"/>
  </r>
  <r>
    <x v="0"/>
    <s v="Sovereign"/>
    <s v="Geothermal Power Generation Project (Additional Financing)"/>
    <s v="52282-002"/>
    <d v="2023-07-17T00:00:00"/>
    <x v="2"/>
    <s v="Indonesia"/>
    <s v="Grant cofinancing"/>
    <s v="Energy"/>
    <n v="10"/>
    <m/>
    <m/>
    <s v="Mitigation"/>
    <n v="10"/>
    <n v="10"/>
    <m/>
    <m/>
    <m/>
    <s v="https://www.adb.org/projects/52282-002/main"/>
    <s v="Climate Change Financing at ADB - 2023"/>
  </r>
  <r>
    <x v="0"/>
    <s v="Sovereign"/>
    <s v="Preparing Sustainable Energy Projects in Central Asia"/>
    <s v="53222-001"/>
    <d v="2023-07-17T00:00:00"/>
    <x v="2"/>
    <s v="Regional (Central and West Asia)"/>
    <s v="Technical assistance"/>
    <s v="Energy"/>
    <m/>
    <m/>
    <m/>
    <s v="Mitigation"/>
    <n v="0.5"/>
    <n v="0.5"/>
    <m/>
    <m/>
    <m/>
    <s v="https://www.adb.org/projects/53222-001/main"/>
    <s v="Climate Change Financing at ADB - 2023"/>
  </r>
  <r>
    <x v="0"/>
    <s v="Sovereign"/>
    <s v="Operationalizing the Community Resilience Partnership Program"/>
    <s v="56058-001"/>
    <d v="2023-07-20T00:00:00"/>
    <x v="2"/>
    <s v="Regional"/>
    <s v="Technical assistance cofinancing"/>
    <s v="Public sector management"/>
    <n v="1.5"/>
    <m/>
    <m/>
    <s v="Adaptation"/>
    <n v="1"/>
    <m/>
    <n v="1"/>
    <m/>
    <m/>
    <s v="https://www.adb.org/projects/56058-001/main"/>
    <s v="Climate Change Financing at ADB - 2023"/>
  </r>
  <r>
    <x v="0"/>
    <s v="Sovereign"/>
    <s v="Operationalizing the Community Resilience Partnership Program"/>
    <s v="56058-001"/>
    <d v="2023-07-20T00:00:00"/>
    <x v="2"/>
    <s v="Regional"/>
    <s v="Technical assistance cofinancing"/>
    <s v="Finance"/>
    <m/>
    <m/>
    <m/>
    <s v="Adaptation"/>
    <n v="0.5"/>
    <m/>
    <n v="0.5"/>
    <m/>
    <m/>
    <s v="https://www.adb.org/projects/56058-001/main"/>
    <s v="Climate Change Financing at ADB - 2023"/>
  </r>
  <r>
    <x v="0"/>
    <s v="Sovereign"/>
    <s v="School Education Reform Sector Development Program"/>
    <s v="52337-001"/>
    <d v="2023-07-21T00:00:00"/>
    <x v="2"/>
    <s v="Kyrgyz Republic"/>
    <s v="Loan"/>
    <s v="Education"/>
    <n v="42.8"/>
    <m/>
    <m/>
    <s v="Dual-use"/>
    <n v="0.38"/>
    <n v="0.38"/>
    <m/>
    <m/>
    <m/>
    <s v="https://www.adb.org/projects/52337-001/main"/>
    <s v="Climate Change Financing at ADB - 2023"/>
  </r>
  <r>
    <x v="0"/>
    <s v="Sovereign"/>
    <s v="School Education Reform Sector Development Program"/>
    <s v="52337-001"/>
    <d v="2023-07-21T00:00:00"/>
    <x v="2"/>
    <s v="Kyrgyz Republic"/>
    <s v="Grant"/>
    <s v="Education"/>
    <m/>
    <m/>
    <m/>
    <s v="Dual-use"/>
    <n v="0.15"/>
    <n v="2.5000000000000001E-2"/>
    <n v="0.125"/>
    <m/>
    <m/>
    <s v="https://www.adb.org/projects/52337-001/main"/>
    <s v="Climate Change Financing at ADB - 2023"/>
  </r>
  <r>
    <x v="0"/>
    <s v="Sovereign"/>
    <s v="School Education Reform Sector Development Program"/>
    <s v="52337-001"/>
    <d v="2023-07-21T00:00:00"/>
    <x v="2"/>
    <s v="Kyrgyz Republic"/>
    <s v="Grant"/>
    <s v="Education"/>
    <m/>
    <m/>
    <m/>
    <s v="Dual-use"/>
    <n v="0"/>
    <m/>
    <m/>
    <m/>
    <m/>
    <s v="https://www.adb.org/projects/52337-001/main"/>
    <s v="Climate Change Financing at ADB - 2023"/>
  </r>
  <r>
    <x v="0"/>
    <s v="Sovereign"/>
    <s v="Global and Regional Value Chains in a Changing Trade and Cooperation Landscape"/>
    <s v="57097-001"/>
    <d v="2023-07-21T00:00:00"/>
    <x v="2"/>
    <s v="Regional"/>
    <s v="Technical assistance"/>
    <s v="Industry and trade"/>
    <n v="0.5"/>
    <m/>
    <m/>
    <s v="Mitigation"/>
    <n v="0.05"/>
    <n v="0.05"/>
    <m/>
    <m/>
    <m/>
    <s v="https://www.adb.org/projects/57097-001/main"/>
    <s v="Climate Change Financing at ADB - 2023"/>
  </r>
  <r>
    <x v="0"/>
    <s v="Sovereign"/>
    <s v="Enhancing Small and Medium-Sized Enterprises Financial Services Outreach"/>
    <s v="50349-003"/>
    <d v="2023-07-25T00:00:00"/>
    <x v="2"/>
    <s v="Sri Lanka"/>
    <s v="Technical assistance cofinancing"/>
    <s v="Finance"/>
    <n v="0.33507999999999999"/>
    <m/>
    <m/>
    <s v="Dual-use"/>
    <n v="0.06"/>
    <n v="0.03"/>
    <n v="0.03"/>
    <m/>
    <m/>
    <s v="https://www.adb.org/projects/50349-003/main"/>
    <s v="Climate Change Financing at ADB - 2023"/>
  </r>
  <r>
    <x v="0"/>
    <s v="Sovereign"/>
    <s v="Support to the Preparation of Citywide Inclusive Sanitation Project (Subproject 9)"/>
    <s v="52152-011"/>
    <d v="2023-07-26T00:00:00"/>
    <x v="2"/>
    <s v="Indonesia"/>
    <s v="Technical assistance cofinancing"/>
    <s v="Water and other urban infrastructure and services"/>
    <n v="0.5"/>
    <m/>
    <m/>
    <s v="Dual-use"/>
    <n v="8.7999999999999995E-2"/>
    <n v="0.03"/>
    <n v="5.8000000000000003E-2"/>
    <m/>
    <m/>
    <s v="https://www.adb.org/projects/52152-011/main"/>
    <s v="Climate Change Financing at ADB - 2023"/>
  </r>
  <r>
    <x v="0"/>
    <s v="Sovereign"/>
    <s v="Institutional and Capacity Building Support for the Just Energy Transition Partnership Secretariat"/>
    <s v="57050-001"/>
    <d v="2023-07-26T00:00:00"/>
    <x v="2"/>
    <s v="Indonesia"/>
    <s v="Technical assistance cofinancing"/>
    <s v="Energy"/>
    <n v="2"/>
    <m/>
    <m/>
    <s v="Mitigation"/>
    <n v="2"/>
    <n v="2"/>
    <m/>
    <m/>
    <m/>
    <s v="https://www.adb.org/projects/57050-001/main"/>
    <s v="Climate Change Financing at ADB - 2023"/>
  </r>
  <r>
    <x v="0"/>
    <s v="Sovereign"/>
    <s v="Rajasthan Secondary Towns Development Sector Project - Additional Financing"/>
    <s v="42267-034"/>
    <d v="2023-07-27T00:00:00"/>
    <x v="2"/>
    <s v="India"/>
    <s v="Loan"/>
    <s v="Water and other urban infrastructure and services"/>
    <n v="299.8"/>
    <m/>
    <m/>
    <s v="Dual-use"/>
    <n v="122.8"/>
    <n v="44.75"/>
    <n v="78.05"/>
    <m/>
    <m/>
    <s v="https://www.adb.org/projects/42267-034/main"/>
    <s v="Climate Change Financing at ADB - 2023"/>
  </r>
  <r>
    <x v="0"/>
    <s v="Sovereign"/>
    <s v="Enhancing Connectivity and Sustainability in Bihar Roads Project"/>
    <s v="54364-001"/>
    <d v="2023-07-27T00:00:00"/>
    <x v="2"/>
    <s v="India"/>
    <s v="Loan"/>
    <s v="Transport"/>
    <n v="451.6"/>
    <m/>
    <m/>
    <s v="Dual-use"/>
    <n v="74.150000000000006"/>
    <n v="2.7"/>
    <n v="71.45"/>
    <m/>
    <m/>
    <s v="https://www.adb.org/projects/54364-001/main"/>
    <s v="Climate Change Financing at ADB - 2023"/>
  </r>
  <r>
    <x v="0"/>
    <s v="Sovereign"/>
    <s v="Leveraging Trade to Address Climate Change in Asia and the Pacific"/>
    <s v="57144-001"/>
    <d v="2023-07-31T00:00:00"/>
    <x v="2"/>
    <s v="Regional (East Asia)"/>
    <s v="Technical assistance"/>
    <s v="Industry and trade"/>
    <n v="0.22500000000000001"/>
    <m/>
    <m/>
    <s v="Mitigation"/>
    <n v="0.22500000000000001"/>
    <n v="0.22500000000000001"/>
    <m/>
    <m/>
    <m/>
    <s v="https://www.adb.org/projects/57144-001/main"/>
    <s v="Climate Change Financing at ADB - 2023"/>
  </r>
  <r>
    <x v="0"/>
    <s v="Sovereign"/>
    <s v="Asian Economic Integration: Building Knowledge for Policy Dialogue, 2023–2025 (Subproject 3)"/>
    <s v="52206-004"/>
    <d v="2023-08-01T00:00:00"/>
    <x v="2"/>
    <s v="Regional"/>
    <s v="Technical assistance"/>
    <s v="Multisector"/>
    <n v="1.2"/>
    <m/>
    <m/>
    <s v="Mitigation"/>
    <n v="0.25"/>
    <n v="0.25"/>
    <m/>
    <m/>
    <m/>
    <s v="https://www.adb.org/projects/52206-004/main"/>
    <s v="Climate Change Financing at ADB - 2023"/>
  </r>
  <r>
    <x v="0"/>
    <s v="Nonsovereign"/>
    <s v="Georgia Capital Sustainability-Linked Bond Project"/>
    <s v="57142-001"/>
    <d v="2023-08-01T00:00:00"/>
    <x v="2"/>
    <s v="Georgia"/>
    <s v="Loan"/>
    <s v="Finance"/>
    <n v="150"/>
    <m/>
    <m/>
    <s v="Mitigation"/>
    <n v="20"/>
    <n v="20"/>
    <m/>
    <m/>
    <m/>
    <s v="https://www.adb.org/projects/57142-001/main"/>
    <s v="Climate Change Financing at ADB - 2023"/>
  </r>
  <r>
    <x v="0"/>
    <s v="Nonsovereign"/>
    <s v="GreenYellow Smart Solutions Rooftop Solar Project"/>
    <s v="56245-001"/>
    <d v="2023-08-07T00:00:00"/>
    <x v="2"/>
    <s v="Viet Nam"/>
    <s v="Loan"/>
    <s v="Energy"/>
    <n v="24.5"/>
    <m/>
    <m/>
    <s v="Mitigation"/>
    <n v="3"/>
    <n v="3"/>
    <m/>
    <m/>
    <m/>
    <s v="https://www.adb.org/projects/56245-001/main"/>
    <s v="Climate Change Financing at ADB - 2023"/>
  </r>
  <r>
    <x v="0"/>
    <s v="Nonsovereign"/>
    <s v="GreenYellow Smart Solutions Rooftop Solar Project"/>
    <s v="56245-001"/>
    <d v="2023-08-07T00:00:00"/>
    <x v="2"/>
    <s v="Viet Nam"/>
    <s v="Grant cofinancing"/>
    <s v="Energy"/>
    <m/>
    <m/>
    <m/>
    <s v="Mitigation"/>
    <n v="3"/>
    <n v="3"/>
    <m/>
    <m/>
    <m/>
    <s v="https://www.adb.org/projects/56245-001/main"/>
    <s v="Climate Change Financing at ADB - 2023"/>
  </r>
  <r>
    <x v="0"/>
    <s v="Sovereign"/>
    <s v="Rural Connectivity Improvement Project - Additional Financing"/>
    <s v="48218-011"/>
    <d v="2023-08-09T00:00:00"/>
    <x v="2"/>
    <s v="Nepal"/>
    <s v="Technical assistance"/>
    <s v="Agriculture, natural resources and rural development"/>
    <m/>
    <m/>
    <m/>
    <s v="Dual-use"/>
    <n v="0"/>
    <m/>
    <m/>
    <m/>
    <m/>
    <s v="https://www.adb.org/projects/48218-011/main"/>
    <s v="Climate Change Financing at ADB - 2023"/>
  </r>
  <r>
    <x v="0"/>
    <s v="Sovereign"/>
    <s v="Preparing the Energy Sector Projects"/>
    <s v="57063-001"/>
    <d v="2023-08-09T00:00:00"/>
    <x v="2"/>
    <s v="Uzbekistan"/>
    <s v="Technical assistance cofinancing"/>
    <s v="Energy"/>
    <m/>
    <m/>
    <m/>
    <s v="Mitigation"/>
    <n v="0.79200000000000004"/>
    <n v="0.79200000000000004"/>
    <m/>
    <m/>
    <m/>
    <s v="https://www.adb.org/projects/57063-001/main"/>
    <s v="Climate Change Financing at ADB - 2023"/>
  </r>
  <r>
    <x v="0"/>
    <s v="Sovereign"/>
    <s v="Strengthening Women’s Resilience to Heat Stress in Asia and the Pacific"/>
    <s v="57051-001"/>
    <d v="2023-08-10T00:00:00"/>
    <x v="2"/>
    <s v="Regional"/>
    <s v="Technical assistance"/>
    <s v="Agriculture, natural resources and rural development"/>
    <n v="2.8849999999999998"/>
    <m/>
    <m/>
    <s v="Adaptation"/>
    <n v="2.8849999999999998"/>
    <m/>
    <n v="2.8849999999999998"/>
    <m/>
    <m/>
    <s v="https://www.adb.org/projects/57051-001/main"/>
    <s v="Climate Change Financing at ADB - 2023"/>
  </r>
  <r>
    <x v="0"/>
    <s v="Sovereign"/>
    <s v="Rural Connectivity Improvement Project-Second Additional Financing"/>
    <s v="47243-006"/>
    <d v="2023-08-14T00:00:00"/>
    <x v="2"/>
    <s v="Bangladesh"/>
    <s v="Loan"/>
    <s v="Agriculture, natural resources and rural development"/>
    <n v="267.10000000000002"/>
    <m/>
    <m/>
    <s v="Adaptation"/>
    <n v="39.299999999999997"/>
    <m/>
    <n v="39.299999999999997"/>
    <m/>
    <m/>
    <s v="https://www.adb.org/projects/47243-006/main"/>
    <s v="Climate Change Financing at ADB - 2023"/>
  </r>
  <r>
    <x v="0"/>
    <s v="Sovereign"/>
    <s v="Improving Urban Governance and Infrastructure Program"/>
    <s v="55307-001"/>
    <d v="2023-08-14T00:00:00"/>
    <x v="2"/>
    <s v="Bangladesh"/>
    <s v="Loan"/>
    <s v="Water and other urban infrastructure and services"/>
    <n v="691.29"/>
    <m/>
    <m/>
    <s v="Dual-use"/>
    <n v="180.34"/>
    <n v="11.1"/>
    <n v="169.24"/>
    <m/>
    <m/>
    <s v="https://www.adb.org/projects/55307-001/main"/>
    <s v="Climate Change Financing at ADB - 2023"/>
  </r>
  <r>
    <x v="0"/>
    <s v="Sovereign"/>
    <s v="Improving Urban Governance and Infrastructure Program"/>
    <s v="55307-001"/>
    <d v="2023-08-14T00:00:00"/>
    <x v="2"/>
    <s v="Bangladesh"/>
    <s v="Loan cofinancing"/>
    <s v="Water and other urban infrastructure and services"/>
    <m/>
    <m/>
    <m/>
    <s v="Dual-use"/>
    <n v="120.9"/>
    <m/>
    <n v="120.9"/>
    <m/>
    <m/>
    <s v="https://www.adb.org/projects/55307-001/main"/>
    <s v="Climate Change Financing at ADB - 2023"/>
  </r>
  <r>
    <x v="0"/>
    <s v="Sovereign"/>
    <s v="Capacity Development for Sustainable Rivers Management"/>
    <s v="57066-001"/>
    <d v="2023-08-18T00:00:00"/>
    <x v="2"/>
    <s v="Solomon Islands"/>
    <s v="Technical assistance"/>
    <s v="Energy"/>
    <n v="1"/>
    <m/>
    <m/>
    <s v="Dual-use"/>
    <n v="0.25"/>
    <n v="0.125"/>
    <n v="0.125"/>
    <m/>
    <m/>
    <s v="https://www.adb.org/projects/57066-001/main"/>
    <s v="Climate Change Financing at ADB - 2023"/>
  </r>
  <r>
    <x v="0"/>
    <s v="Sovereign"/>
    <s v="Operationalizing Paris Alignment in the Country Programming Processes"/>
    <s v="56226-001"/>
    <d v="2023-08-22T00:00:00"/>
    <x v="2"/>
    <s v="Regional"/>
    <s v="Technical assistance"/>
    <s v="Multisector"/>
    <n v="0.4"/>
    <m/>
    <m/>
    <s v="Dual-use"/>
    <n v="0.4"/>
    <n v="0.2"/>
    <n v="0.2"/>
    <m/>
    <m/>
    <s v="https://www.adb.org/projects/56226-001/main"/>
    <s v="Climate Change Financing at ADB - 2023"/>
  </r>
  <r>
    <x v="0"/>
    <s v="Nonsovereign"/>
    <s v="FPL Tamil Nadu Open Access Solar Project"/>
    <s v="56116-001"/>
    <d v="2023-08-23T00:00:00"/>
    <x v="2"/>
    <s v="India"/>
    <s v="Loan"/>
    <s v="Energy"/>
    <m/>
    <m/>
    <m/>
    <s v="Mitigation"/>
    <n v="14.651090119999999"/>
    <n v="14.651090119999999"/>
    <m/>
    <m/>
    <m/>
    <s v="https://www.adb.org/projects/56116-001/main"/>
    <s v="Climate Change Financing at ADB - 2023"/>
  </r>
  <r>
    <x v="0"/>
    <s v="Sovereign"/>
    <s v="Southeast Asia Facility for Resilient Cities"/>
    <s v="53190-001"/>
    <d v="2023-08-25T00:00:00"/>
    <x v="2"/>
    <s v="Regional"/>
    <s v="Technical assistance"/>
    <s v="Water and other urban infrastructure and services"/>
    <n v="1.7250000000000001"/>
    <m/>
    <m/>
    <s v="Adaptation"/>
    <n v="0"/>
    <m/>
    <m/>
    <m/>
    <m/>
    <s v="https://www.adb.org/projects/53190-001/main"/>
    <s v="Climate Change Financing at ADB - 2023"/>
  </r>
  <r>
    <x v="0"/>
    <s v="Sovereign"/>
    <s v="Southeast Asia Facility for Resilient Cities"/>
    <s v="53190-001"/>
    <d v="2023-08-25T00:00:00"/>
    <x v="2"/>
    <s v="Regional"/>
    <s v="Technical assistance cofinancing"/>
    <s v="Water and other urban infrastructure and services"/>
    <m/>
    <m/>
    <m/>
    <s v="Adaptation"/>
    <n v="0"/>
    <m/>
    <m/>
    <m/>
    <m/>
    <s v="https://www.adb.org/projects/53190-001/main"/>
    <s v="Climate Change Financing at ADB - 2023"/>
  </r>
  <r>
    <x v="0"/>
    <s v="Sovereign"/>
    <s v="Skills for Industry Competitiveness and Innovation Program"/>
    <s v="55148-001"/>
    <d v="2023-08-28T00:00:00"/>
    <x v="2"/>
    <s v="Bangladesh"/>
    <s v="Loan"/>
    <s v="Education"/>
    <n v="708.9"/>
    <m/>
    <m/>
    <s v="Dual-use"/>
    <n v="75.41"/>
    <n v="60.3"/>
    <n v="15.11"/>
    <m/>
    <m/>
    <s v="https://www.adb.org/projects/55148-001/main"/>
    <s v="Climate Change Financing at ADB - 2023"/>
  </r>
  <r>
    <x v="0"/>
    <s v="Sovereign"/>
    <s v="Supporting Energy-Saving Regulation and Energy Efficiency Investments in Mongolia"/>
    <s v="57008-001"/>
    <d v="2023-08-29T00:00:00"/>
    <x v="2"/>
    <s v="Mongolia"/>
    <s v="Technical assistance cofinancing"/>
    <s v="Education"/>
    <n v="0.22500000000000001"/>
    <m/>
    <m/>
    <s v="Mitigation"/>
    <n v="0.22500000000000001"/>
    <n v="0.22500000000000001"/>
    <m/>
    <m/>
    <m/>
    <s v="https://www.adb.org/projects/57008-001/main"/>
    <s v="Climate Change Financing at ADB - 2023"/>
  </r>
  <r>
    <x v="0"/>
    <s v="Sovereign"/>
    <s v="Strengthening Fiscal Management and Sustainability Program (Subprogram 1)"/>
    <s v="55003-001"/>
    <d v="2023-09-04T00:00:00"/>
    <x v="2"/>
    <s v="Maldives"/>
    <s v="Grant"/>
    <s v="Public sector management"/>
    <n v="19.7"/>
    <m/>
    <m/>
    <s v="Mitigation"/>
    <n v="6.51"/>
    <n v="6.51"/>
    <m/>
    <m/>
    <m/>
    <s v="https://www.adb.org/projects/55003-001/main"/>
    <s v="Climate Change Financing at ADB - 2023"/>
  </r>
  <r>
    <x v="0"/>
    <s v="Sovereign"/>
    <s v="Supporting Regional Actions to Address Climate Change under the Central Asia Regional Economic Cooperation Program"/>
    <s v="56342-001"/>
    <d v="2023-09-05T00:00:00"/>
    <x v="2"/>
    <s v="Regional (Central and West Asia)"/>
    <s v="Technical assistance"/>
    <s v="Agriculture, natural resources and rural development"/>
    <n v="0.75"/>
    <m/>
    <m/>
    <s v="Dual-use"/>
    <n v="0.75"/>
    <n v="0.375"/>
    <n v="0.375"/>
    <m/>
    <m/>
    <s v="https://www.adb.org/projects/56342-001/main"/>
    <s v="Climate Change Financing at ADB - 2023"/>
  </r>
  <r>
    <x v="0"/>
    <s v="Sovereign"/>
    <s v="Integrated Flood Resilience and Adaptation Project - Phase 1"/>
    <s v="51294-001"/>
    <d v="2023-09-21T00:00:00"/>
    <x v="2"/>
    <s v="Philippines"/>
    <s v="Loan"/>
    <s v="Agriculture, natural resources and rural development"/>
    <n v="408.76"/>
    <m/>
    <m/>
    <s v="Adaptation"/>
    <n v="303.24"/>
    <m/>
    <n v="303.24"/>
    <m/>
    <m/>
    <s v="https://www.adb.org/projects/51294-001/main"/>
    <s v="Climate Change Financing at ADB - 2023"/>
  </r>
  <r>
    <x v="0"/>
    <s v="Sovereign"/>
    <s v="Integrated Flood Resilience and Adaptation Project - Phase 1"/>
    <s v="51294-001"/>
    <d v="2023-09-21T00:00:00"/>
    <x v="2"/>
    <s v="Philippines"/>
    <s v="Grant cofinancing"/>
    <s v="Agriculture, natural resources and rural development"/>
    <m/>
    <m/>
    <m/>
    <s v="Adaptation"/>
    <n v="0.68"/>
    <m/>
    <n v="0.68"/>
    <m/>
    <m/>
    <s v="https://www.adb.org/projects/51294-001/main"/>
    <s v="Climate Change Financing at ADB - 2023"/>
  </r>
  <r>
    <x v="0"/>
    <s v="Sovereign"/>
    <s v="Strengthening Fiscal Management and Sustainability Program (Subprogram 1)"/>
    <s v="55003-001"/>
    <d v="2023-09-21T00:00:00"/>
    <x v="2"/>
    <s v="Maldives"/>
    <s v="Technical assistance"/>
    <s v="Public sector management"/>
    <m/>
    <m/>
    <m/>
    <s v="Mitigation"/>
    <n v="0"/>
    <m/>
    <m/>
    <m/>
    <m/>
    <s v="https://www.adb.org/projects/55003-001/main"/>
    <s v="Climate Change Financing at ADB - 2023"/>
  </r>
  <r>
    <x v="0"/>
    <s v="Sovereign"/>
    <s v="Second Decentralized Public Service and Financial Management Sector Development Program, Subprogram 2"/>
    <s v="52145-002"/>
    <d v="2023-09-26T00:00:00"/>
    <x v="2"/>
    <s v="Cambodia"/>
    <s v="Loan"/>
    <s v="Public sector management"/>
    <n v="40"/>
    <m/>
    <m/>
    <s v="Dual-use"/>
    <n v="9.17"/>
    <n v="4.17"/>
    <n v="5"/>
    <m/>
    <m/>
    <s v="https://www.adb.org/projects/52145-002/main"/>
    <s v="Climate Change Financing at ADB - 2023"/>
  </r>
  <r>
    <x v="0"/>
    <s v="Sovereign"/>
    <s v="Skills for Future Economy Sector Development Program (Subprogram 1)"/>
    <s v="55360-001"/>
    <d v="2023-09-26T00:00:00"/>
    <x v="2"/>
    <s v="Cambodia"/>
    <s v="Loan"/>
    <s v="Education"/>
    <n v="131.30000000000001"/>
    <m/>
    <m/>
    <s v="Dual-use"/>
    <n v="3.44"/>
    <n v="1.72"/>
    <n v="1.72"/>
    <m/>
    <m/>
    <s v="https://www.adb.org/projects/55360-001/main"/>
    <s v="Climate Change Financing at ADB - 2023"/>
  </r>
  <r>
    <x v="0"/>
    <s v="Sovereign"/>
    <s v="Skills for Future Economy Sector Development Program (Subprogram 1)"/>
    <s v="55360-001"/>
    <d v="2023-09-26T00:00:00"/>
    <x v="2"/>
    <s v="Cambodia"/>
    <s v="Loan"/>
    <s v="Education"/>
    <m/>
    <m/>
    <m/>
    <s v="Dual-use"/>
    <n v="13.98"/>
    <n v="6.69"/>
    <n v="7.29"/>
    <m/>
    <m/>
    <s v="https://www.adb.org/projects/55360-001/main"/>
    <s v="Climate Change Financing at ADB - 2023"/>
  </r>
  <r>
    <x v="0"/>
    <s v="Sovereign"/>
    <s v="Skills for Future Economy Sector Development Program (Subprogram 1)"/>
    <s v="55360-001"/>
    <d v="2023-09-26T00:00:00"/>
    <x v="2"/>
    <s v="Cambodia"/>
    <s v="Loan cofinancing"/>
    <s v="Education"/>
    <m/>
    <m/>
    <m/>
    <s v="Dual-use"/>
    <n v="4.7799999999999994"/>
    <n v="2.2599999999999998"/>
    <n v="2.52"/>
    <m/>
    <m/>
    <s v="https://www.adb.org/projects/55360-001/main"/>
    <s v="Climate Change Financing at ADB - 2023"/>
  </r>
  <r>
    <x v="0"/>
    <s v="Sovereign"/>
    <s v="Regional Initiative on Accelerated Energy Transition for the Pacific Small Island Developing States"/>
    <s v="56329-001"/>
    <d v="2023-09-27T00:00:00"/>
    <x v="2"/>
    <s v="Regional (Pacific)"/>
    <s v="Technical assistance"/>
    <s v="Energy"/>
    <n v="1"/>
    <m/>
    <m/>
    <s v="Adaptation"/>
    <n v="0.5"/>
    <m/>
    <n v="0.5"/>
    <m/>
    <m/>
    <s v="https://www.adb.org/projects/56329-001/main"/>
    <s v="Climate Change Financing at ADB - 2023"/>
  </r>
  <r>
    <x v="0"/>
    <s v="Sovereign"/>
    <s v="Regional Initiative on Accelerated Energy Transition for the Pacific Small Island Developing States"/>
    <s v="56329-001"/>
    <d v="2023-09-27T00:00:00"/>
    <x v="2"/>
    <s v="Regional (Pacific)"/>
    <s v="Technical assistance"/>
    <s v="Finance"/>
    <m/>
    <m/>
    <m/>
    <s v="Adaptation"/>
    <n v="0.5"/>
    <m/>
    <n v="0.5"/>
    <m/>
    <m/>
    <s v="https://www.adb.org/projects/56329-001/main"/>
    <s v="Climate Change Financing at ADB - 2023"/>
  </r>
  <r>
    <x v="0"/>
    <s v="Sovereign"/>
    <s v="_x0009_Improving Urban Governance and Infrastructure Program"/>
    <s v="55307-001"/>
    <d v="2023-10-01T00:00:00"/>
    <x v="2"/>
    <s v="Bangladesh"/>
    <s v="Technical assistance"/>
    <s v="Water and other urban infrastructure and services"/>
    <m/>
    <m/>
    <m/>
    <s v="Dual-use"/>
    <n v="0"/>
    <m/>
    <m/>
    <m/>
    <m/>
    <s v="https://www.adb.org/projects/55307-001/main"/>
    <s v="Climate Change Financing at ADB - 2023"/>
  </r>
  <r>
    <x v="0"/>
    <s v="Sovereign"/>
    <s v="_x0009_Improving Urban Governance and Infrastructure Program"/>
    <s v="55307-001"/>
    <d v="2023-10-01T00:00:00"/>
    <x v="2"/>
    <s v="Bangladesh"/>
    <s v="Technical assistance cofinancing"/>
    <s v="Water and other urban infrastructure and services"/>
    <m/>
    <m/>
    <m/>
    <s v="Dual-use"/>
    <n v="0"/>
    <m/>
    <m/>
    <m/>
    <m/>
    <s v="https://www.adb.org/projects/55307-001/main"/>
    <s v="Climate Change Financing at ADB - 2023"/>
  </r>
  <r>
    <x v="0"/>
    <s v="Sovereign"/>
    <s v="Enhancing High-Value Crop Diversification"/>
    <s v="53197-002"/>
    <d v="2023-10-03T00:00:00"/>
    <x v="2"/>
    <s v="Armenia"/>
    <s v="Technical assistance"/>
    <s v="Agriculture, natural resources and rural development"/>
    <n v="0.97499999999999998"/>
    <m/>
    <m/>
    <s v="Adaptation"/>
    <n v="0.22500000000000001"/>
    <m/>
    <n v="0.22500000000000001"/>
    <m/>
    <m/>
    <s v="https://www.adb.org/projects/53197-002/main"/>
    <s v="Climate Change Financing at ADB - 2023"/>
  </r>
  <r>
    <x v="0"/>
    <s v="Sovereign"/>
    <s v="Climate Resilient Livelihood Improvement and Watershed Management in Chattogram Hill Tracts Sector Project"/>
    <s v="54047-001"/>
    <d v="2023-10-04T00:00:00"/>
    <x v="2"/>
    <s v="Bangladesh"/>
    <s v="Loan"/>
    <s v="Agriculture, natural resources and rural development"/>
    <n v="150"/>
    <m/>
    <m/>
    <s v="Adaptation"/>
    <n v="62"/>
    <m/>
    <n v="62"/>
    <m/>
    <m/>
    <s v="https://www.adb.org/projects/54047-001/main"/>
    <s v="Climate Change Financing at ADB - 2023"/>
  </r>
  <r>
    <x v="0"/>
    <s v="Sovereign"/>
    <s v="Building Institutional Capacity: Delivering Climate Solutions under Operational Priority 3 of Strategy 2030"/>
    <s v="54176-001"/>
    <d v="2023-10-04T00:00:00"/>
    <x v="2"/>
    <s v="Regional"/>
    <s v="Technical assistance"/>
    <s v="Public sector management"/>
    <n v="0.6"/>
    <m/>
    <m/>
    <s v="Mitigation"/>
    <n v="0.6"/>
    <n v="0.6"/>
    <m/>
    <m/>
    <m/>
    <s v="https://www.adb.org/projects/54176-001/main"/>
    <s v="Climate Change Financing at ADB - 2023"/>
  </r>
  <r>
    <x v="0"/>
    <s v="Sovereign"/>
    <s v="Strengthening Transit-Oriented Development for Urban Transformation in Indian Cities"/>
    <s v="56090-001"/>
    <d v="2023-10-04T00:00:00"/>
    <x v="2"/>
    <s v="India"/>
    <s v="Technical assistance cofinancing"/>
    <s v="Water and other urban infrastructure and services"/>
    <n v="2.5"/>
    <m/>
    <m/>
    <s v="Dual-use"/>
    <n v="1.35"/>
    <n v="1.05"/>
    <n v="0.3"/>
    <m/>
    <m/>
    <s v="https://www.adb.org/projects/56090-001/main"/>
    <s v="Climate Change Financing at ADB - 2023"/>
  </r>
  <r>
    <x v="0"/>
    <s v="Sovereign"/>
    <s v="Expanding Essential Food Security and Health Services Project"/>
    <s v="57031-001"/>
    <d v="2023-10-04T00:00:00"/>
    <x v="2"/>
    <s v="Afghanistan"/>
    <s v="Grant"/>
    <s v="Health"/>
    <m/>
    <m/>
    <m/>
    <s v="Dual-use"/>
    <n v="14"/>
    <n v="5"/>
    <n v="9"/>
    <m/>
    <m/>
    <s v="https://www.adb.org/projects/57031-001/main"/>
    <s v="Climate Change Financing at ADB - 2023"/>
  </r>
  <r>
    <x v="0"/>
    <s v="Sovereign"/>
    <s v="Expanding Essential Food Security and Health Services Project"/>
    <s v="57031-001"/>
    <d v="2023-10-04T00:00:00"/>
    <x v="2"/>
    <s v="Afghanistan"/>
    <s v="Grant"/>
    <s v="Agriculture, natural resources and rural development"/>
    <m/>
    <m/>
    <m/>
    <s v="Dual-use"/>
    <n v="19.059999999999999"/>
    <m/>
    <n v="19.059999999999999"/>
    <m/>
    <m/>
    <s v="https://www.adb.org/projects/57031-001/main"/>
    <s v="Climate Change Financing at ADB - 2023"/>
  </r>
  <r>
    <x v="0"/>
    <s v="Sovereign"/>
    <s v="Expanding Essential Food Security and Health Services Project (Support for Afghan People)"/>
    <s v="57031-001"/>
    <d v="2023-10-04T00:00:00"/>
    <x v="2"/>
    <s v="Afghanistan"/>
    <s v="Grant"/>
    <s v="Agriculture, natural resources and rural development"/>
    <n v="400"/>
    <m/>
    <m/>
    <s v="Dual-use"/>
    <n v="29.939999999999998"/>
    <n v="9.6"/>
    <n v="20.34"/>
    <m/>
    <m/>
    <s v="https://www.adb.org/projects/57031-001/main"/>
    <s v="Climate Change Financing at ADB - 2023"/>
  </r>
  <r>
    <x v="0"/>
    <s v="Sovereign"/>
    <s v="Regional Road Development and Maintenance Project (Phase 3)"/>
    <s v="48186-008"/>
    <d v="2023-10-05T00:00:00"/>
    <x v="2"/>
    <s v="Mongolia"/>
    <s v="Loan"/>
    <s v="Transport"/>
    <n v="158"/>
    <m/>
    <m/>
    <s v="Dual-use"/>
    <n v="30.799999999999997"/>
    <n v="0.24"/>
    <n v="30.56"/>
    <m/>
    <m/>
    <s v="https://www.adb.org/projects/48186-008/main"/>
    <s v="Climate Change Financing at ADB - 2023"/>
  </r>
  <r>
    <x v="0"/>
    <s v="Sovereign"/>
    <s v="Regional Road Development and Maintenance Project (Phase 3)"/>
    <s v="48186-008"/>
    <d v="2023-10-05T00:00:00"/>
    <x v="2"/>
    <s v="Mongolia"/>
    <s v="Loan"/>
    <s v="Transport"/>
    <m/>
    <m/>
    <m/>
    <s v="Dual-use"/>
    <n v="7.6999999999999993"/>
    <n v="0.06"/>
    <n v="7.64"/>
    <m/>
    <m/>
    <s v="https://www.adb.org/projects/48186-008/main"/>
    <s v="Climate Change Financing at ADB - 2023"/>
  </r>
  <r>
    <x v="0"/>
    <s v="Sovereign"/>
    <s v="Competitiveness, Industrial Modernization and Trade Acceleration Subprogram 2"/>
    <s v="53211-002"/>
    <d v="2023-10-06T00:00:00"/>
    <x v="2"/>
    <s v="Indonesia"/>
    <s v="Loan"/>
    <s v="Public sector management"/>
    <n v="1000"/>
    <m/>
    <m/>
    <s v="Dual-use"/>
    <n v="85.625"/>
    <n v="75.625"/>
    <n v="10"/>
    <m/>
    <m/>
    <s v="https://www.adb.org/projects/53211-002/main"/>
    <s v="Climate Change Financing at ADB - 2023"/>
  </r>
  <r>
    <x v="0"/>
    <s v="Sovereign"/>
    <s v="Competitiveness, Industrial Modernization and Trade Acceleration Subprogram 2"/>
    <s v="53211-002"/>
    <d v="2023-10-06T00:00:00"/>
    <x v="2"/>
    <s v="Indonesia"/>
    <s v="Loan"/>
    <s v="Industry and trade"/>
    <m/>
    <m/>
    <m/>
    <s v="Dual-use"/>
    <n v="85.625"/>
    <n v="75.625"/>
    <n v="10"/>
    <m/>
    <m/>
    <s v="https://www.adb.org/projects/53211-002/main"/>
    <s v="Climate Change Financing at ADB - 2023"/>
  </r>
  <r>
    <x v="0"/>
    <s v="Nonsovereign"/>
    <s v="Administration of Equity Investment in Satsure Analytics India Private Limited"/>
    <s v="55335-001"/>
    <d v="2023-10-06T00:00:00"/>
    <x v="2"/>
    <s v="India"/>
    <s v="Equity Cofinancing"/>
    <s v="Finance"/>
    <m/>
    <m/>
    <m/>
    <s v="Adaptation"/>
    <n v="0.52100000000000002"/>
    <m/>
    <n v="0.52100000000000002"/>
    <m/>
    <m/>
    <s v="https://www.adb.org/projects/55335-001/main"/>
    <s v="Climate Change Financing at ADB - 2023"/>
  </r>
  <r>
    <x v="0"/>
    <s v="Sovereign"/>
    <s v="Preparing the Nagaland Hydro Power Development Project"/>
    <s v="57203-001"/>
    <d v="2023-10-09T00:00:00"/>
    <x v="2"/>
    <s v="India"/>
    <s v="Technical assistance"/>
    <s v="Energy"/>
    <n v="0.22500000000000001"/>
    <m/>
    <m/>
    <s v="Dual-use"/>
    <n v="0.22500000000000001"/>
    <n v="0.1125"/>
    <n v="0.1125"/>
    <m/>
    <m/>
    <s v="https://www.adb.org/projects/57203-001/main"/>
    <s v="Climate Change Financing at ADB - 2023"/>
  </r>
  <r>
    <x v="0"/>
    <s v="Sovereign"/>
    <s v="Pathways for Emerging Skills and Jobs Project"/>
    <s v="54464-001"/>
    <d v="2023-10-12T00:00:00"/>
    <x v="2"/>
    <s v="Bhutan"/>
    <s v="Loan"/>
    <s v="Education"/>
    <n v="36.091625000000001"/>
    <m/>
    <m/>
    <s v="Dual-use"/>
    <n v="6.4"/>
    <n v="4.67"/>
    <n v="1.73"/>
    <m/>
    <m/>
    <s v="https://www.adb.org/projects/54464-001/main"/>
    <s v="Climate Change Financing at ADB - 2023"/>
  </r>
  <r>
    <x v="0"/>
    <s v="Sovereign"/>
    <s v="Pathways for Emerging Skills and Jobs Project"/>
    <s v="54464-001"/>
    <d v="2023-10-12T00:00:00"/>
    <x v="2"/>
    <s v="Bhutan"/>
    <s v="Grant cofinancing"/>
    <s v="Education"/>
    <m/>
    <m/>
    <m/>
    <s v="Dual-use"/>
    <n v="0.2"/>
    <m/>
    <n v="0.2"/>
    <m/>
    <m/>
    <s v="https://www.adb.org/projects/54464-001/main"/>
    <s v="Climate Change Financing at ADB - 2023"/>
  </r>
  <r>
    <x v="0"/>
    <s v="Sovereign"/>
    <s v="Supporting Climate Resilience and Ecological Sustainability Projects (Supplementary)"/>
    <s v="56194-001"/>
    <d v="2023-10-12T00:00:00"/>
    <x v="2"/>
    <s v="People's Republic of China"/>
    <s v="Technical assistance"/>
    <s v="Finance"/>
    <n v="1.2"/>
    <m/>
    <m/>
    <s v="Mitigation"/>
    <n v="0.5"/>
    <n v="0.5"/>
    <m/>
    <m/>
    <m/>
    <s v="https://www.adb.org/projects/56194-001/main"/>
    <s v="Climate Change Financing at ADB - 2023"/>
  </r>
  <r>
    <x v="0"/>
    <s v="Nonsovereign"/>
    <s v="Administration of Equity Investment for Euler Motors Private Limited"/>
    <s v="55075-001"/>
    <d v="2023-10-13T00:00:00"/>
    <x v="2"/>
    <s v="India"/>
    <s v="Equity Cofinancing"/>
    <s v="Transport"/>
    <m/>
    <m/>
    <m/>
    <s v="Mitigation"/>
    <n v="0.50024268999999999"/>
    <n v="0.50024268999999999"/>
    <m/>
    <m/>
    <m/>
    <s v="https://www.adb.org/projects/55075-001/main"/>
    <s v="Climate Change Financing at ADB - 2023"/>
  </r>
  <r>
    <x v="0"/>
    <s v="Sovereign"/>
    <s v="Strengthening Environmental Resilience and Fostering Sustainable Economy for Lake Sevan"/>
    <s v="56031-001"/>
    <d v="2023-10-14T00:00:00"/>
    <x v="2"/>
    <s v="Armenia"/>
    <s v="Technical assistance cofinancing"/>
    <s v="Water and other urban infrastructure and services"/>
    <n v="0.43"/>
    <m/>
    <m/>
    <s v="Dual-use"/>
    <n v="0.25"/>
    <m/>
    <n v="0.25"/>
    <m/>
    <m/>
    <s v="https://www.adb.org/projects/56031-001/main"/>
    <s v="Climate Change Financing at ADB - 2023"/>
  </r>
  <r>
    <x v="0"/>
    <s v="Sovereign"/>
    <s v="Strengthening Environmental Resilience and Fostering Sustainable Economy for Lake Sevan"/>
    <s v="56031-001"/>
    <d v="2023-10-14T00:00:00"/>
    <x v="2"/>
    <s v="Armenia"/>
    <s v="Technical assistance cofinancing"/>
    <s v="Agriculture, natural resources and rural development"/>
    <m/>
    <m/>
    <m/>
    <s v="Dual-use"/>
    <n v="0.1"/>
    <n v="0.1"/>
    <m/>
    <m/>
    <m/>
    <s v="https://www.adb.org/projects/56031-001/main"/>
    <s v="Climate Change Financing at ADB - 2023"/>
  </r>
  <r>
    <x v="0"/>
    <s v="Sovereign"/>
    <s v="Promoting Innovative and Sustainable Financing"/>
    <s v="57115-001"/>
    <d v="2023-10-16T00:00:00"/>
    <x v="2"/>
    <s v="Mongolia"/>
    <s v="Technical assistance"/>
    <s v="Finance"/>
    <n v="0.22500000000000001"/>
    <m/>
    <m/>
    <s v="Mitigation"/>
    <n v="0.1"/>
    <n v="0.1"/>
    <m/>
    <m/>
    <m/>
    <s v="https://www.adb.org/projects/57115-001/main"/>
    <s v="Climate Change Financing at ADB - 2023"/>
  </r>
  <r>
    <x v="0"/>
    <s v="Sovereign"/>
    <s v="Strengthening the Water Supply and Sanitation Governance and Institutions"/>
    <s v="56142-001"/>
    <d v="2023-10-17T00:00:00"/>
    <x v="2"/>
    <s v="Tajikistan"/>
    <s v="Technical assistance"/>
    <s v="Water and other urban infrastructure and services"/>
    <n v="1"/>
    <m/>
    <m/>
    <s v="Adaptation"/>
    <n v="0.3"/>
    <m/>
    <n v="0.3"/>
    <m/>
    <m/>
    <s v="https://www.adb.org/projects/56142-001/main"/>
    <s v="Climate Change Financing at ADB - 2023"/>
  </r>
  <r>
    <x v="0"/>
    <s v="Sovereign"/>
    <s v="Preparing and Implementing Gender-Inclusive Projects in Central and West Asia – Enhancing Women’s Energy-Based Livelihoods (Subproject 11) [attached TA to Distribution Network Digital Transformation and Resiliency Project]"/>
    <s v="56231-001"/>
    <d v="2023-10-17T00:00:00"/>
    <x v="2"/>
    <s v="Uzbekistan"/>
    <s v="Technical assistance"/>
    <s v="Energy"/>
    <m/>
    <m/>
    <m/>
    <s v="Dual-use"/>
    <n v="0"/>
    <m/>
    <m/>
    <m/>
    <m/>
    <s v="https://www.adb.org/projects/56231-001/main"/>
    <s v="Climate Change Financing at ADB - 2023"/>
  </r>
  <r>
    <x v="0"/>
    <s v="Sovereign"/>
    <s v="Achieving Climate Change Objectives through Public Financial Management Reforms"/>
    <s v="57091-001"/>
    <d v="2023-10-18T00:00:00"/>
    <x v="2"/>
    <s v="Regional (Central and West Asia)"/>
    <s v="Technical assistance cofinancing"/>
    <s v="Public sector management"/>
    <n v="0.5"/>
    <m/>
    <m/>
    <s v="Dual-use"/>
    <n v="0.5"/>
    <n v="0.25"/>
    <n v="0.25"/>
    <m/>
    <m/>
    <s v="https://www.adb.org/projects/57091-001/main"/>
    <s v="Climate Change Financing at ADB - 2023"/>
  </r>
  <r>
    <x v="0"/>
    <s v="Sovereign"/>
    <s v="Davao Public Transport Modernization Project"/>
    <s v="45296-006"/>
    <d v="2023-10-20T00:00:00"/>
    <x v="2"/>
    <s v="Philippines"/>
    <s v="Technical assistance"/>
    <s v="Transport"/>
    <m/>
    <m/>
    <m/>
    <s v="Mitigation"/>
    <n v="0.5"/>
    <n v="0.5"/>
    <m/>
    <m/>
    <m/>
    <s v="https://www.adb.org/projects/45296-006/main"/>
    <s v="Climate Change Financing at ADB - 2023"/>
  </r>
  <r>
    <x v="0"/>
    <s v="Sovereign"/>
    <s v="Davao Public Transport Modernization Project"/>
    <s v="45296-006"/>
    <d v="2023-10-20T00:00:00"/>
    <x v="2"/>
    <s v="Philippines"/>
    <s v="Technical assistance cofinancing"/>
    <s v="Transport"/>
    <m/>
    <m/>
    <m/>
    <s v="Mitigation"/>
    <n v="0.5"/>
    <n v="0.5"/>
    <m/>
    <m/>
    <m/>
    <s v="https://www.adb.org/projects/45296-006/main"/>
    <s v="Climate Change Financing at ADB - 2023"/>
  </r>
  <r>
    <x v="0"/>
    <s v="Sovereign"/>
    <s v="Improving the Quality of Health Care Project"/>
    <s v="53291-001"/>
    <d v="2023-10-20T00:00:00"/>
    <x v="2"/>
    <s v="Lao People's Democratic Republic"/>
    <s v="Loan"/>
    <s v="Health"/>
    <n v="45"/>
    <m/>
    <m/>
    <s v="Dual-use"/>
    <n v="3.8"/>
    <n v="1.5"/>
    <n v="2.2999999999999998"/>
    <m/>
    <m/>
    <s v="https://www.adb.org/projects/53291-001/main"/>
    <s v="Climate Change Financing at ADB - 2023"/>
  </r>
  <r>
    <x v="0"/>
    <s v="Sovereign"/>
    <s v="Horticulture Development in Dryland Areas Sector Project"/>
    <s v="54256-001"/>
    <d v="2023-10-20T00:00:00"/>
    <x v="2"/>
    <s v="Indonesia"/>
    <s v="Loan"/>
    <s v="Agriculture, natural resources and rural development"/>
    <n v="139.75425899999999"/>
    <m/>
    <m/>
    <s v="Adaptation"/>
    <n v="29.165199999999999"/>
    <m/>
    <n v="29.165199999999999"/>
    <m/>
    <m/>
    <s v="https://www.adb.org/projects/54256-001/main"/>
    <s v="Climate Change Financing at ADB - 2023"/>
  </r>
  <r>
    <x v="0"/>
    <s v="Sovereign"/>
    <s v="Horticulture Development in Dryland Areas Sector Project"/>
    <s v="54256-001"/>
    <d v="2023-10-20T00:00:00"/>
    <x v="2"/>
    <s v="Indonesia"/>
    <s v="Loan cofinancing"/>
    <s v="Agriculture, natural resources and rural development"/>
    <m/>
    <m/>
    <m/>
    <s v="Adaptation"/>
    <n v="13.7248"/>
    <m/>
    <n v="13.7248"/>
    <m/>
    <m/>
    <s v="https://www.adb.org/projects/54256-001/main"/>
    <s v="Climate Change Financing at ADB - 2023"/>
  </r>
  <r>
    <x v="0"/>
    <s v="Sovereign"/>
    <s v="Promoting Energy Transition through Regional Cooperation and Integration in South Asia"/>
    <s v="57116-001"/>
    <d v="2023-10-20T00:00:00"/>
    <x v="2"/>
    <s v="Regional (South Asia)"/>
    <s v="Technical assistance cofinancing"/>
    <s v="Energy"/>
    <n v="3.7"/>
    <m/>
    <m/>
    <s v="Mitigation"/>
    <n v="3"/>
    <n v="3"/>
    <m/>
    <m/>
    <m/>
    <s v="https://www.adb.org/projects/57116-001/main"/>
    <s v="Climate Change Financing at ADB - 2023"/>
  </r>
  <r>
    <x v="0"/>
    <s v="Sovereign"/>
    <s v="Accelerating Climate Transitions through Green Finance in Southeast Asia"/>
    <s v="56186-001"/>
    <d v="2023-10-23T00:00:00"/>
    <x v="2"/>
    <s v="Regional (Southeast Asia)"/>
    <s v="Technical assistance cofinancing"/>
    <s v="Energy"/>
    <n v="3"/>
    <m/>
    <m/>
    <s v="Dual-use"/>
    <n v="1.5"/>
    <n v="0.75"/>
    <n v="0.75"/>
    <m/>
    <m/>
    <s v="https://www.adb.org/projects/56186-001/main"/>
    <s v="Climate Change Financing at ADB - 2023"/>
  </r>
  <r>
    <x v="0"/>
    <s v="Sovereign"/>
    <s v="Accelerating Climate Transitions through Green Finance in Southeast Asia"/>
    <s v="56186-001"/>
    <d v="2023-10-23T00:00:00"/>
    <x v="2"/>
    <s v="Regional (Southeast Asia)"/>
    <s v="Technical assistance cofinancing"/>
    <s v="Energy"/>
    <m/>
    <m/>
    <m/>
    <s v="Dual-use"/>
    <n v="1.5"/>
    <n v="0.75"/>
    <n v="0.75"/>
    <m/>
    <m/>
    <s v="https://www.adb.org/projects/56186-001/main"/>
    <s v="Climate Change Financing at ADB - 2023"/>
  </r>
  <r>
    <x v="0"/>
    <s v="Sovereign"/>
    <s v="Supporting Adaptation Decision Making for Climate Resilient Investments"/>
    <s v="50121-001"/>
    <d v="2023-10-25T00:00:00"/>
    <x v="2"/>
    <s v="Regional"/>
    <s v="Technical assistance"/>
    <s v="Water and other urban infrastructure and services"/>
    <n v="0.6"/>
    <m/>
    <m/>
    <s v="Adaptation"/>
    <n v="0.1"/>
    <m/>
    <n v="0.1"/>
    <m/>
    <m/>
    <s v="https://www.adb.org/projects/50121-001/main"/>
    <s v="Climate Change Financing at ADB - 2023"/>
  </r>
  <r>
    <x v="0"/>
    <s v="Sovereign"/>
    <s v="Supporting Adaptation Decision Making for Climate Resilient Investments"/>
    <s v="50121-001"/>
    <d v="2023-10-25T00:00:00"/>
    <x v="2"/>
    <s v="Regional"/>
    <s v="Technical assistance"/>
    <s v="Agriculture, natural resources and rural development"/>
    <m/>
    <m/>
    <m/>
    <s v="Adaptation"/>
    <n v="0.1"/>
    <m/>
    <n v="0.1"/>
    <m/>
    <m/>
    <s v="https://www.adb.org/projects/50121-001/main"/>
    <s v="Climate Change Financing at ADB - 2023"/>
  </r>
  <r>
    <x v="0"/>
    <s v="Sovereign"/>
    <s v="Supporting Adaptation Decision Making for Climate Resilient Investments"/>
    <s v="50121-001"/>
    <d v="2023-10-25T00:00:00"/>
    <x v="2"/>
    <s v="Regional"/>
    <s v="Technical assistance"/>
    <s v="Education"/>
    <m/>
    <m/>
    <m/>
    <s v="Adaptation"/>
    <n v="0.1"/>
    <m/>
    <n v="0.1"/>
    <m/>
    <m/>
    <s v="https://www.adb.org/projects/50121-001/main"/>
    <s v="Climate Change Financing at ADB - 2023"/>
  </r>
  <r>
    <x v="0"/>
    <s v="Sovereign"/>
    <s v="Supporting Adaptation Decision Making for Climate Resilient Investments"/>
    <s v="50121-001"/>
    <d v="2023-10-25T00:00:00"/>
    <x v="2"/>
    <s v="Regional"/>
    <s v="Technical assistance"/>
    <s v="Energy"/>
    <m/>
    <m/>
    <m/>
    <s v="Adaptation"/>
    <n v="0.1"/>
    <m/>
    <n v="0.1"/>
    <m/>
    <m/>
    <s v="https://www.adb.org/projects/50121-001/main"/>
    <s v="Climate Change Financing at ADB - 2023"/>
  </r>
  <r>
    <x v="0"/>
    <s v="Sovereign"/>
    <s v="Supporting Adaptation Decision Making for Climate Resilient Investments"/>
    <s v="50121-001"/>
    <d v="2023-10-25T00:00:00"/>
    <x v="2"/>
    <s v="Regional"/>
    <s v="Technical assistance"/>
    <s v="Health"/>
    <m/>
    <m/>
    <m/>
    <s v="Adaptation"/>
    <n v="7.4999999999999997E-2"/>
    <m/>
    <n v="7.4999999999999997E-2"/>
    <m/>
    <m/>
    <s v="https://www.adb.org/projects/50121-001/main"/>
    <s v="Climate Change Financing at ADB - 2023"/>
  </r>
  <r>
    <x v="0"/>
    <s v="Sovereign"/>
    <s v="Supporting Adaptation Decision Making for Climate Resilient Investments"/>
    <s v="50121-001"/>
    <d v="2023-10-25T00:00:00"/>
    <x v="2"/>
    <s v="Regional"/>
    <s v="Technical assistance"/>
    <s v="Information and communication technology"/>
    <m/>
    <m/>
    <m/>
    <s v="Adaptation"/>
    <n v="2.5000000000000001E-2"/>
    <m/>
    <n v="2.5000000000000001E-2"/>
    <m/>
    <m/>
    <s v="https://www.adb.org/projects/50121-001/main"/>
    <s v="Climate Change Financing at ADB - 2023"/>
  </r>
  <r>
    <x v="0"/>
    <s v="Sovereign"/>
    <s v="Supporting Adaptation Decision Making for Climate Resilient Investments"/>
    <s v="50121-001"/>
    <d v="2023-10-25T00:00:00"/>
    <x v="2"/>
    <s v="Regional"/>
    <s v="Technical assistance"/>
    <s v="Transport"/>
    <m/>
    <m/>
    <m/>
    <s v="Adaptation"/>
    <n v="0.1"/>
    <m/>
    <n v="0.1"/>
    <m/>
    <m/>
    <s v="https://www.adb.org/projects/50121-001/main"/>
    <s v="Climate Change Financing at ADB - 2023"/>
  </r>
  <r>
    <x v="0"/>
    <s v="Sovereign"/>
    <s v="Expanding Inclusive and Climate Finance"/>
    <s v="56230-001"/>
    <d v="2023-10-25T00:00:00"/>
    <x v="2"/>
    <s v="Viet Nam"/>
    <s v="Technical assistance cofinancing"/>
    <s v="Finance"/>
    <n v="7"/>
    <m/>
    <m/>
    <s v="Dual-use"/>
    <n v="2"/>
    <n v="1.8"/>
    <n v="0.2"/>
    <m/>
    <m/>
    <s v="https://www.adb.org/projects/56230-001/main"/>
    <s v="Climate Change Financing at ADB - 2023"/>
  </r>
  <r>
    <x v="0"/>
    <s v="Sovereign"/>
    <s v="Expanding Inclusive and Climate Finance"/>
    <s v="56230-001"/>
    <d v="2023-10-25T00:00:00"/>
    <x v="2"/>
    <s v="Viet Nam"/>
    <s v="Technical assistance cofinancing"/>
    <s v="Finance"/>
    <m/>
    <m/>
    <m/>
    <s v="Dual-use"/>
    <n v="0"/>
    <m/>
    <m/>
    <m/>
    <m/>
    <s v="https://www.adb.org/projects/56230-001/main"/>
    <s v="Climate Change Financing at ADB - 2023"/>
  </r>
  <r>
    <x v="0"/>
    <s v="Sovereign"/>
    <s v="Accelerating the Clean Energy Transition in Southeast Asia"/>
    <s v="55124-001"/>
    <d v="2023-10-26T00:00:00"/>
    <x v="2"/>
    <s v="Regional (Southeast Asia)"/>
    <s v="Technical assistance cofinancing"/>
    <s v="Energy"/>
    <m/>
    <m/>
    <m/>
    <s v="Mitigation"/>
    <n v="1.1499999999999999"/>
    <n v="1.1499999999999999"/>
    <m/>
    <m/>
    <m/>
    <s v="https://www.adb.org/projects/55124-001/main"/>
    <s v="Climate Change Financing at ADB - 2023"/>
  </r>
  <r>
    <x v="0"/>
    <s v="Sovereign"/>
    <s v="Accelerating the Clean Energy Transition in Southeast Asia"/>
    <s v="55124-001"/>
    <d v="2023-10-26T00:00:00"/>
    <x v="2"/>
    <s v="Regional (Southeast Asia)"/>
    <s v="Technical assistance cofinancing"/>
    <s v="Energy"/>
    <m/>
    <m/>
    <m/>
    <s v="Mitigation"/>
    <n v="0"/>
    <m/>
    <m/>
    <m/>
    <m/>
    <s v="https://www.adb.org/projects/55124-001/main"/>
    <s v="Climate Change Financing at ADB - 2023"/>
  </r>
  <r>
    <x v="0"/>
    <s v="Sovereign"/>
    <s v="Accelerating the Clean Energy Transition in Southeast Asia"/>
    <s v="55124-001"/>
    <d v="2023-10-26T00:00:00"/>
    <x v="2"/>
    <s v="Regional (Southeast Asia)"/>
    <s v="Technical assistance cofinancing"/>
    <s v="Energy"/>
    <m/>
    <m/>
    <m/>
    <s v="Mitigation"/>
    <n v="0"/>
    <m/>
    <m/>
    <m/>
    <m/>
    <s v="https://www.adb.org/projects/55124-001/main"/>
    <s v="Climate Change Financing at ADB - 2023"/>
  </r>
  <r>
    <x v="0"/>
    <s v="Sovereign"/>
    <s v="Strengthening Public Financial Management and Devolved Service Delivery Program (Subprogram 1)"/>
    <s v="55002-001"/>
    <d v="2023-10-27T00:00:00"/>
    <x v="2"/>
    <s v="Nepal"/>
    <s v="Technical assistance"/>
    <s v="Public sector management"/>
    <m/>
    <m/>
    <m/>
    <s v="Adaptation"/>
    <n v="0"/>
    <m/>
    <m/>
    <m/>
    <m/>
    <s v="https://www.adb.org/projects/55002-001/main"/>
    <s v="Climate Change Financing at ADB - 2023"/>
  </r>
  <r>
    <x v="0"/>
    <s v="Nonsovereign"/>
    <s v="Greenway Carbon Credits Gender Finance Project"/>
    <s v="56293-001"/>
    <d v="2023-10-27T00:00:00"/>
    <x v="2"/>
    <s v="India"/>
    <s v="Loan"/>
    <s v="Energy"/>
    <n v="38.1"/>
    <m/>
    <m/>
    <s v="Mitigation"/>
    <n v="6.5"/>
    <n v="6.5"/>
    <m/>
    <m/>
    <m/>
    <s v="https://www.adb.org/projects/56293-001/main"/>
    <s v="Climate Change Financing at ADB - 2023"/>
  </r>
  <r>
    <x v="0"/>
    <s v="Nonsovereign"/>
    <s v="Greenway Carbon Credits Gender Finance Project"/>
    <s v="56293-001"/>
    <d v="2023-10-27T00:00:00"/>
    <x v="2"/>
    <s v="India"/>
    <s v="Grant cofinancing"/>
    <s v="Energy"/>
    <m/>
    <m/>
    <m/>
    <s v="Mitigation"/>
    <n v="3.25"/>
    <n v="3.25"/>
    <m/>
    <m/>
    <m/>
    <s v="https://www.adb.org/projects/56293-001/main"/>
    <s v="Climate Change Financing at ADB - 2023"/>
  </r>
  <r>
    <x v="0"/>
    <s v="Sovereign"/>
    <s v="Climate and Disaster Resilient Small-Scale Water Resources Management Project"/>
    <s v="53237-001"/>
    <d v="2023-10-29T00:00:00"/>
    <x v="2"/>
    <s v="Bangladesh"/>
    <s v="Loan"/>
    <s v="Agriculture, natural resources and rural development"/>
    <n v="225"/>
    <m/>
    <m/>
    <s v="Dual-use"/>
    <n v="89.7"/>
    <n v="5.4"/>
    <n v="84.3"/>
    <m/>
    <m/>
    <s v="https://www.adb.org/projects/53237-001/main"/>
    <s v="Climate Change Financing at ADB - 2023"/>
  </r>
  <r>
    <x v="0"/>
    <s v="Sovereign"/>
    <s v="Climate and Disaster Resilient Small-Scale Water Resources Management Project"/>
    <s v="53237-001"/>
    <d v="2023-10-29T00:00:00"/>
    <x v="2"/>
    <s v="Bangladesh"/>
    <s v="Loan cofinancing"/>
    <s v="Agriculture, natural resources and rural development"/>
    <m/>
    <m/>
    <m/>
    <s v="Dual-use"/>
    <n v="33.699999999999996"/>
    <n v="2.2999999999999998"/>
    <n v="31.4"/>
    <m/>
    <m/>
    <s v="https://www.adb.org/projects/53237-001/main"/>
    <s v="Climate Change Financing at ADB - 2023"/>
  </r>
  <r>
    <x v="0"/>
    <s v="Sovereign"/>
    <s v="Climate and Disaster Resilient Small-Scale Water Resources Management Project"/>
    <s v="53237-001"/>
    <d v="2023-10-29T00:00:00"/>
    <x v="2"/>
    <s v="Bangladesh"/>
    <s v="Grant cofinancing"/>
    <s v="Agriculture, natural resources and rural development"/>
    <m/>
    <m/>
    <m/>
    <s v="Dual-use"/>
    <n v="12.5"/>
    <m/>
    <n v="12.5"/>
    <m/>
    <m/>
    <s v="https://www.adb.org/projects/53237-001/main"/>
    <s v="Climate Change Financing at ADB - 2023"/>
  </r>
  <r>
    <x v="0"/>
    <s v="Nonsovereign"/>
    <s v="Selex Smart Electric Vehicles JSC"/>
    <s v="56323-001"/>
    <d v="2023-10-30T00:00:00"/>
    <x v="2"/>
    <s v="Viet Nam"/>
    <s v="Equity Cofinancing"/>
    <s v="Transport"/>
    <n v="4"/>
    <m/>
    <m/>
    <s v="Mitigation"/>
    <n v="0.75"/>
    <n v="0.75"/>
    <m/>
    <m/>
    <m/>
    <s v="https://www.adb.org/projects/56323-001/main"/>
    <s v="Climate Change Financing at ADB - 2023"/>
  </r>
  <r>
    <x v="0"/>
    <s v="Sovereign"/>
    <s v="Rural Connectivity Improvement Project - Additional Financing"/>
    <s v="48218-011"/>
    <d v="2023-10-31T00:00:00"/>
    <x v="2"/>
    <s v="Nepal"/>
    <s v="Loan"/>
    <s v="Agriculture, natural resources and rural development"/>
    <n v="121"/>
    <m/>
    <m/>
    <s v="Dual-use"/>
    <n v="20.399999999999999"/>
    <m/>
    <n v="20.399999999999999"/>
    <m/>
    <m/>
    <s v="https://www.adb.org/projects/48218-011/main"/>
    <s v="Climate Change Financing at ADB - 2023"/>
  </r>
  <r>
    <x v="0"/>
    <s v="Sovereign"/>
    <s v="Strengthening Public Management and Governance"/>
    <s v="57035-002"/>
    <d v="2023-10-31T00:00:00"/>
    <x v="2"/>
    <s v="Sri Lanka"/>
    <s v="Technical assistance"/>
    <s v="Public sector management"/>
    <n v="1.5"/>
    <m/>
    <m/>
    <s v="Dual-use"/>
    <n v="6.9360000000000005E-2"/>
    <n v="3.2399999999999998E-2"/>
    <n v="3.696E-2"/>
    <m/>
    <m/>
    <s v="https://www.adb.org/projects/57035-002/main"/>
    <s v="Climate Change Financing at ADB - 2023"/>
  </r>
  <r>
    <x v="0"/>
    <s v="Sovereign"/>
    <s v="Building Adaptation and Resilience in the Hindu Kush Himalayas―Bhutan and Nepal"/>
    <s v="57059-001"/>
    <d v="2023-10-31T00:00:00"/>
    <x v="2"/>
    <s v="Regional (South Asia)"/>
    <s v="Technical assistance"/>
    <s v="Public sector management"/>
    <n v="1.7"/>
    <m/>
    <m/>
    <s v="Adaptation"/>
    <n v="0.85"/>
    <m/>
    <n v="0.85"/>
    <m/>
    <m/>
    <s v="https://www.adb.org/projects/57059-001/main"/>
    <s v="Climate Change Financing at ADB - 2023"/>
  </r>
  <r>
    <x v="0"/>
    <s v="Sovereign"/>
    <s v="Building Adaptation and Resilience in the Hindu Kush Himalayas―Bhutan and Nepal"/>
    <s v="57059-001"/>
    <d v="2023-10-31T00:00:00"/>
    <x v="2"/>
    <s v="Regional (South Asia)"/>
    <s v="Technical assistance"/>
    <s v="Finance"/>
    <m/>
    <m/>
    <m/>
    <s v="Adaptation"/>
    <n v="0.85"/>
    <m/>
    <n v="0.85"/>
    <m/>
    <m/>
    <s v="https://www.adb.org/projects/57059-001/main"/>
    <s v="Climate Change Financing at ADB - 2023"/>
  </r>
  <r>
    <x v="0"/>
    <s v="Nonsovereign"/>
    <s v="Gobi Climate-Resilient Cashmere Value Chain Project"/>
    <s v="57156-001"/>
    <d v="2023-10-31T00:00:00"/>
    <x v="2"/>
    <s v="Mongolia"/>
    <s v="Loan"/>
    <s v="Agriculture, natural resources and rural development"/>
    <n v="49"/>
    <m/>
    <m/>
    <s v="Adaptation"/>
    <n v="30"/>
    <m/>
    <n v="30"/>
    <m/>
    <m/>
    <s v="https://www.adb.org/projects/57156-001/main"/>
    <s v="Climate Change Financing at ADB - 2023"/>
  </r>
  <r>
    <x v="0"/>
    <s v="Sovereign"/>
    <s v="Inclusive Finance Development Program Subprogram 3"/>
    <s v="51309-003"/>
    <d v="2023-11-03T00:00:00"/>
    <x v="2"/>
    <s v="Philippines"/>
    <s v="Loan"/>
    <s v="Finance"/>
    <n v="600"/>
    <m/>
    <m/>
    <s v="Dual-use"/>
    <n v="93.65"/>
    <n v="30.72"/>
    <n v="62.93"/>
    <m/>
    <m/>
    <s v="https://www.adb.org/projects/51309-003/main"/>
    <s v="Climate Change Financing at ADB - 2023"/>
  </r>
  <r>
    <x v="0"/>
    <s v="Sovereign"/>
    <s v="Preparing the Sindh Coastal Resilience Sector Project"/>
    <s v="54097-002"/>
    <d v="2023-11-10T00:00:00"/>
    <x v="2"/>
    <s v="Pakistan"/>
    <s v="Technical assistance cofinancing"/>
    <s v="Agriculture, natural resources and rural development"/>
    <n v="2"/>
    <m/>
    <m/>
    <s v="Adaptation"/>
    <n v="2"/>
    <m/>
    <n v="2"/>
    <m/>
    <m/>
    <s v="https://www.adb.org/projects/54097-002/main"/>
    <s v="Climate Change Financing at ADB - 2023"/>
  </r>
  <r>
    <x v="0"/>
    <s v="Sovereign"/>
    <s v="Research on Protection and Restoration Policy of Migratory Birds"/>
    <s v="57108-001"/>
    <d v="2023-11-11T00:00:00"/>
    <x v="2"/>
    <s v="People's Republic of China"/>
    <s v="Technical assistance"/>
    <s v="Agriculture, natural resources and rural development"/>
    <n v="0.75"/>
    <m/>
    <m/>
    <s v="Adaptation"/>
    <n v="0.5"/>
    <m/>
    <n v="0.5"/>
    <m/>
    <m/>
    <s v="https://www.adb.org/projects/57108-001/main"/>
    <s v="Climate Change Financing at ADB - 2023"/>
  </r>
  <r>
    <x v="0"/>
    <s v="Sovereign"/>
    <s v="Sustainable Urban Development and Service Delivery Program (Subprogram 2)"/>
    <s v="55054-002"/>
    <d v="2023-11-13T00:00:00"/>
    <x v="2"/>
    <s v="India"/>
    <s v="Loan"/>
    <s v="Water and other urban infrastructure and services"/>
    <n v="400"/>
    <m/>
    <m/>
    <s v="Dual-use"/>
    <n v="117.94"/>
    <n v="21.57"/>
    <n v="96.37"/>
    <m/>
    <m/>
    <s v="https://www.adb.org/projects/55054-002/main"/>
    <s v="Climate Change Financing at ADB - 2023"/>
  </r>
  <r>
    <x v="0"/>
    <s v="Sovereign"/>
    <s v="Preparing Sustainable Transport Projects in Southeast Asia"/>
    <s v="57219-001"/>
    <d v="2023-11-16T00:00:00"/>
    <x v="2"/>
    <s v="Regional (Southeast Asia)"/>
    <s v="Technical assistance"/>
    <s v="Transport"/>
    <n v="2.5"/>
    <m/>
    <m/>
    <s v="Dual-use"/>
    <n v="0.33999999999999997"/>
    <n v="0.1"/>
    <n v="0.24"/>
    <m/>
    <m/>
    <s v="https://www.adb.org/projects/57219-001/main"/>
    <s v="Climate Change Financing at ADB - 2023"/>
  </r>
  <r>
    <x v="0"/>
    <s v="Sovereign"/>
    <s v="Climate Smart Irrigation Sector Development Program"/>
    <s v="54014-001"/>
    <d v="2023-11-17T00:00:00"/>
    <x v="2"/>
    <s v="Georgia"/>
    <s v="Loan"/>
    <s v="Agriculture, natural resources and rural development"/>
    <n v="125.2495"/>
    <m/>
    <m/>
    <s v="Dual-use"/>
    <n v="7.5"/>
    <m/>
    <n v="7.5"/>
    <m/>
    <m/>
    <s v="https://www.adb.org/projects/54014-001/main"/>
    <s v="Climate Change Financing at ADB - 2023"/>
  </r>
  <r>
    <x v="0"/>
    <s v="Sovereign"/>
    <s v="Climate Smart Irrigation Sector Development Program"/>
    <s v="54014-001"/>
    <d v="2023-11-17T00:00:00"/>
    <x v="2"/>
    <s v="Georgia"/>
    <s v="Loan"/>
    <s v="Agriculture, natural resources and rural development"/>
    <m/>
    <m/>
    <m/>
    <s v="Dual-use"/>
    <n v="23.209"/>
    <n v="1.169"/>
    <n v="22.04"/>
    <m/>
    <m/>
    <s v="https://www.adb.org/projects/54014-001/main"/>
    <s v="Climate Change Financing at ADB - 2023"/>
  </r>
  <r>
    <x v="0"/>
    <s v="Sovereign"/>
    <s v="Scaling up Climate Finance to Accelerate the Transition to Net-zero in Asia and the Pacific"/>
    <s v="57256-001"/>
    <d v="2023-11-18T00:00:00"/>
    <x v="2"/>
    <s v="Regional"/>
    <s v="Technical assistance"/>
    <s v="Finance"/>
    <n v="0.22500000000000001"/>
    <m/>
    <m/>
    <s v="Mitigation"/>
    <n v="0.22500000000000001"/>
    <n v="0.22500000000000001"/>
    <m/>
    <m/>
    <m/>
    <s v="https://www.adb.org/projects/57256-001/main"/>
    <s v="Climate Change Financing at ADB - 2023"/>
  </r>
  <r>
    <x v="0"/>
    <s v="Sovereign"/>
    <s v="Establishing a Support Facility for Article 6 of the Paris Agreement"/>
    <s v="50404-001"/>
    <d v="2023-11-20T00:00:00"/>
    <x v="2"/>
    <s v="Regional"/>
    <s v="Technical assistance"/>
    <s v="Energy"/>
    <n v="2.7760800000000003"/>
    <m/>
    <m/>
    <s v="Mitigation"/>
    <n v="1.5"/>
    <n v="1.5"/>
    <m/>
    <m/>
    <m/>
    <s v="https://www.adb.org/projects/50404-001/main"/>
    <s v="Climate Change Financing at ADB - 2023"/>
  </r>
  <r>
    <x v="0"/>
    <s v="Sovereign"/>
    <s v="Establishing a Support Facility for Article 6 of the Paris Agreement"/>
    <s v="50404-001"/>
    <d v="2023-11-20T00:00:00"/>
    <x v="2"/>
    <s v="Regional"/>
    <s v="Technical assistance cofinancing"/>
    <s v="Energy"/>
    <m/>
    <m/>
    <m/>
    <s v="Mitigation"/>
    <n v="1.2760800000000001"/>
    <n v="1.2760800000000001"/>
    <m/>
    <m/>
    <m/>
    <s v="https://www.adb.org/projects/50404-001/main"/>
    <s v="Climate Change Financing at ADB - 2023"/>
  </r>
  <r>
    <x v="0"/>
    <s v="Sovereign"/>
    <s v="Achieving Water Sector Priorities in Asia and the Pacific under Strategy 2030"/>
    <s v="53263-001"/>
    <d v="2023-11-20T00:00:00"/>
    <x v="2"/>
    <s v="Regional"/>
    <s v="Technical assistance cofinancing"/>
    <s v="Agriculture, natural resources and rural development"/>
    <n v="2.0000000000000004"/>
    <m/>
    <m/>
    <s v="Adaptation"/>
    <n v="1.5"/>
    <m/>
    <n v="1.5"/>
    <m/>
    <m/>
    <s v="https://www.adb.org/projects/53263-001/main"/>
    <s v="Climate Change Financing at ADB - 2023"/>
  </r>
  <r>
    <x v="0"/>
    <s v="Sovereign"/>
    <s v="Nuku’alofa Port Upgrade Project (Additional Financing)"/>
    <s v="53045-004"/>
    <d v="2023-11-21T00:00:00"/>
    <x v="2"/>
    <s v="Tonga"/>
    <s v="Grant"/>
    <s v="Transport"/>
    <n v="33.5"/>
    <m/>
    <m/>
    <s v="Dual-use"/>
    <n v="7.0600000000000005"/>
    <n v="2.0299999999999998"/>
    <n v="5.03"/>
    <m/>
    <m/>
    <s v="https://www.adb.org/projects/53045-004/main"/>
    <s v="Climate Change Financing at ADB - 2023"/>
  </r>
  <r>
    <x v="0"/>
    <s v="Sovereign"/>
    <s v="Nuku’alofa Port Upgrade Project (Additional Financing)"/>
    <s v="53045-004"/>
    <d v="2023-11-21T00:00:00"/>
    <x v="2"/>
    <s v="Tonga"/>
    <s v="Grant cofinancing"/>
    <s v="Transport"/>
    <m/>
    <m/>
    <m/>
    <s v="Dual-use"/>
    <n v="9.42"/>
    <n v="2.71"/>
    <n v="6.71"/>
    <m/>
    <m/>
    <s v="https://www.adb.org/projects/53045-004/main"/>
    <s v="Climate Change Financing at ADB - 2023"/>
  </r>
  <r>
    <x v="0"/>
    <s v="Sovereign"/>
    <s v="Supporting Essential Health Actions and Transformation Program"/>
    <s v="54224-001"/>
    <d v="2023-11-22T00:00:00"/>
    <x v="2"/>
    <s v="Indonesia"/>
    <s v="Loan"/>
    <s v="Health"/>
    <n v="1923"/>
    <m/>
    <m/>
    <s v="Dual-use"/>
    <n v="61.101483999999999"/>
    <n v="48.851370000000003"/>
    <n v="12.250114"/>
    <m/>
    <m/>
    <s v="https://www.adb.org/projects/54224-001/main"/>
    <s v="Climate Change Financing at ADB - 2023"/>
  </r>
  <r>
    <x v="0"/>
    <s v="Sovereign"/>
    <s v="Strengthening Policies on Climate Change in Asia and the Pacific through Economic Research, 2023-2025 (Subproject 1)"/>
    <s v="57092-002"/>
    <d v="2023-11-22T00:00:00"/>
    <x v="2"/>
    <s v="Regional"/>
    <s v="Technical assistance"/>
    <s v="Water and other urban infrastructure and services"/>
    <n v="1.95"/>
    <m/>
    <m/>
    <s v="Dual-use"/>
    <n v="0.125"/>
    <n v="0.05"/>
    <n v="7.4999999999999997E-2"/>
    <m/>
    <m/>
    <s v="https://www.adb.org/projects/57092-002/main"/>
    <s v="Climate Change Financing at ADB - 2023"/>
  </r>
  <r>
    <x v="0"/>
    <s v="Sovereign"/>
    <s v="Strengthening Policies on Climate Change in Asia and the Pacific through Economic Research, 2023-2025 (Subproject 1)"/>
    <s v="57092-002"/>
    <d v="2023-11-22T00:00:00"/>
    <x v="2"/>
    <s v="Regional"/>
    <s v="Technical assistance"/>
    <s v="Health"/>
    <m/>
    <m/>
    <m/>
    <s v="Dual-use"/>
    <n v="0.2"/>
    <n v="7.0000000000000007E-2"/>
    <n v="0.13"/>
    <m/>
    <m/>
    <s v="https://www.adb.org/projects/57092-002/main"/>
    <s v="Climate Change Financing at ADB - 2023"/>
  </r>
  <r>
    <x v="0"/>
    <s v="Sovereign"/>
    <s v="Strengthening Policies on Climate Change in Asia and the Pacific through Economic Research, 2023-2025 (Subproject 1)"/>
    <s v="57092-002"/>
    <d v="2023-11-22T00:00:00"/>
    <x v="2"/>
    <s v="Regional"/>
    <s v="Technical assistance"/>
    <s v="Energy"/>
    <m/>
    <m/>
    <m/>
    <s v="Dual-use"/>
    <n v="0.6"/>
    <n v="0.6"/>
    <m/>
    <m/>
    <m/>
    <s v="https://www.adb.org/projects/57092-002/main"/>
    <s v="Climate Change Financing at ADB - 2023"/>
  </r>
  <r>
    <x v="0"/>
    <s v="Sovereign"/>
    <s v="Strengthening Policies on Climate Change in Asia and the Pacific through Economic Research, 2023-2025 (Subproject 1)"/>
    <s v="57092-002"/>
    <d v="2023-11-22T00:00:00"/>
    <x v="2"/>
    <s v="Regional"/>
    <s v="Technical assistance"/>
    <s v="Agriculture, natural resources and rural development"/>
    <m/>
    <m/>
    <m/>
    <s v="Dual-use"/>
    <n v="0.62"/>
    <n v="0.3"/>
    <n v="0.32"/>
    <m/>
    <m/>
    <s v="https://www.adb.org/projects/57092-002/main"/>
    <s v="Climate Change Financing at ADB - 2023"/>
  </r>
  <r>
    <x v="0"/>
    <s v="Sovereign"/>
    <s v="Strengthening Policies on Climate Change in Asia and the Pacific through Economic Research, 2023-2025 (Subproject 1)"/>
    <s v="57092-002"/>
    <d v="2023-11-22T00:00:00"/>
    <x v="2"/>
    <s v="Regional"/>
    <s v="Technical assistance"/>
    <s v="Industry and trade"/>
    <m/>
    <m/>
    <m/>
    <s v="Dual-use"/>
    <n v="0.06"/>
    <m/>
    <n v="0.06"/>
    <m/>
    <m/>
    <s v="https://www.adb.org/projects/57092-002/main"/>
    <s v="Climate Change Financing at ADB - 2023"/>
  </r>
  <r>
    <x v="0"/>
    <s v="Sovereign"/>
    <s v="Digitize to Decarbonize—Power Transmission Grid Enhancement"/>
    <s v="52322-004"/>
    <d v="2023-11-24T00:00:00"/>
    <x v="2"/>
    <s v="Uzbekistan"/>
    <s v="Loan"/>
    <s v="Energy"/>
    <n v="164.3"/>
    <m/>
    <m/>
    <s v="Dual-use"/>
    <n v="109.4"/>
    <n v="49.4"/>
    <n v="60"/>
    <m/>
    <m/>
    <s v="https://www.adb.org/projects/52322-004/main"/>
    <s v="Climate Change Financing at ADB - 2023"/>
  </r>
  <r>
    <x v="0"/>
    <s v="Sovereign"/>
    <s v="Yerevan Urban Development Investment Project"/>
    <s v="54172-002"/>
    <d v="2023-11-24T00:00:00"/>
    <x v="2"/>
    <s v="Armenia"/>
    <s v="Loan"/>
    <s v="Water and other urban infrastructure and services"/>
    <n v="85.67"/>
    <m/>
    <m/>
    <s v="Dual-use"/>
    <n v="10.14"/>
    <n v="5.82"/>
    <n v="4.32"/>
    <m/>
    <m/>
    <s v="https://www.adb.org/projects/54172-002/main"/>
    <s v="Climate Change Financing at ADB - 2023"/>
  </r>
  <r>
    <x v="0"/>
    <s v="Sovereign"/>
    <s v="Strengthening Public Financial Management and Devolved Service Delivery Program (Subprogram 1)"/>
    <s v="55002-001"/>
    <d v="2023-11-24T00:00:00"/>
    <x v="2"/>
    <s v="Nepal"/>
    <s v="Loan"/>
    <s v="Public sector management"/>
    <n v="101.5"/>
    <m/>
    <m/>
    <s v="Adaptation"/>
    <n v="5.6"/>
    <m/>
    <n v="5.6"/>
    <m/>
    <m/>
    <s v="https://www.adb.org/projects/55002-001/main"/>
    <s v="Climate Change Financing at ADB - 2023"/>
  </r>
  <r>
    <x v="0"/>
    <s v="Sovereign"/>
    <s v="Sustainable and Inclusive Economic Recovery Program, Subprogram 1"/>
    <s v="56284-001"/>
    <d v="2023-11-24T00:00:00"/>
    <x v="2"/>
    <s v="Kiribati"/>
    <s v="Grant"/>
    <s v="Public sector management"/>
    <n v="21.984149590000001"/>
    <m/>
    <m/>
    <s v="Dual-use"/>
    <n v="1.1100000000000001"/>
    <n v="0.27750000000000002"/>
    <n v="0.83250000000000002"/>
    <m/>
    <m/>
    <s v="https://www.adb.org/projects/56284-001/main"/>
    <s v="Climate Change Financing at ADB - 2023"/>
  </r>
  <r>
    <x v="0"/>
    <s v="Sovereign"/>
    <s v="Seismic Safety Improvement Program – Additional Financing"/>
    <s v="49078-004"/>
    <d v="2023-11-27T00:00:00"/>
    <x v="2"/>
    <s v="Armenia"/>
    <s v="Loan"/>
    <s v="Water and other urban infrastructure and services"/>
    <n v="85.7"/>
    <m/>
    <m/>
    <s v="Dual-use"/>
    <n v="8.99"/>
    <n v="4.8600000000000003"/>
    <n v="4.13"/>
    <m/>
    <m/>
    <s v="https://www.adb.org/projects/49078-004/main"/>
    <s v="Climate Change Financing at ADB - 2023"/>
  </r>
  <r>
    <x v="0"/>
    <s v="Sovereign"/>
    <s v="South Asia Subregional Economic Cooperation Dhaka-Northwest Corridor Road Project, Phase 2 (Tranche 3)"/>
    <s v="40540-019"/>
    <d v="2023-11-28T00:00:00"/>
    <x v="2"/>
    <s v="Bangladesh"/>
    <s v="Loan"/>
    <s v="Transport"/>
    <n v="461.5"/>
    <m/>
    <m/>
    <s v="Adaptation"/>
    <n v="38.5"/>
    <m/>
    <n v="38.5"/>
    <m/>
    <m/>
    <s v="https://www.adb.org/projects/40540-019/main"/>
    <s v="Climate Change Financing at ADB - 2023"/>
  </r>
  <r>
    <x v="0"/>
    <s v="Sovereign"/>
    <s v="Improving Computer and Software Engineering Tertiary Education Project"/>
    <s v="50140-002"/>
    <d v="2023-11-28T00:00:00"/>
    <x v="2"/>
    <s v="Bangladesh"/>
    <s v="Loan"/>
    <s v="Education"/>
    <n v="114"/>
    <m/>
    <m/>
    <s v="Dual-use"/>
    <n v="4.8669999999999991"/>
    <n v="4.3869999999999996"/>
    <n v="0.48"/>
    <m/>
    <m/>
    <s v="https://www.adb.org/projects/50140-002/main"/>
    <s v="Climate Change Financing at ADB - 2023"/>
  </r>
  <r>
    <x v="0"/>
    <s v="Sovereign"/>
    <s v="Second Integrated Road Investment Program-Tranche 4"/>
    <s v="50301-005"/>
    <d v="2023-11-28T00:00:00"/>
    <x v="2"/>
    <s v="Sri Lanka"/>
    <s v="Loan"/>
    <s v="Transport"/>
    <n v="68.5"/>
    <m/>
    <m/>
    <s v="Adaptation"/>
    <n v="43.6"/>
    <m/>
    <n v="43.6"/>
    <m/>
    <m/>
    <s v="https://www.adb.org/projects/50301-005/main"/>
    <s v="Climate Change Financing at ADB - 2023"/>
  </r>
  <r>
    <x v="0"/>
    <s v="Sovereign"/>
    <s v="Chattogram Hill Tracts Inclusive and Resilient Urban Water Supply and Sanitation Project"/>
    <s v="51296-002"/>
    <d v="2023-11-28T00:00:00"/>
    <x v="2"/>
    <s v="Bangladesh"/>
    <s v="Loan"/>
    <s v="Water and other urban infrastructure and services"/>
    <n v="109.3"/>
    <m/>
    <m/>
    <s v="Dual-use"/>
    <n v="57.06"/>
    <n v="12.31"/>
    <n v="44.75"/>
    <m/>
    <m/>
    <s v="https://www.adb.org/projects/51296-002/main"/>
    <s v="Climate Change Financing at ADB - 2023"/>
  </r>
  <r>
    <x v="0"/>
    <s v="Sovereign"/>
    <s v="Smart Metering Energy Efficiency Improvement Project"/>
    <s v="56004-001"/>
    <d v="2023-11-28T00:00:00"/>
    <x v="2"/>
    <s v="Bangladesh"/>
    <s v="Loan"/>
    <s v="Energy"/>
    <n v="265.94"/>
    <m/>
    <m/>
    <s v="Mitigation"/>
    <n v="176.61"/>
    <n v="176.61"/>
    <m/>
    <m/>
    <m/>
    <s v="https://www.adb.org/projects/56004-001/main"/>
    <s v="Climate Change Financing at ADB - 2023"/>
  </r>
  <r>
    <x v="0"/>
    <s v="Sovereign"/>
    <s v="Vaccines, Therapeutics, and Diagnostics Manufacturing and Regulatory Strengthening Project"/>
    <s v="56289-001"/>
    <d v="2023-11-28T00:00:00"/>
    <x v="2"/>
    <s v="Bangladesh"/>
    <s v="Loan"/>
    <s v="Health"/>
    <n v="389.01"/>
    <m/>
    <m/>
    <s v="Dual-use"/>
    <n v="31.099999999999998"/>
    <n v="25.33"/>
    <n v="5.77"/>
    <m/>
    <m/>
    <s v="https://www.adb.org/projects/56289-001/main"/>
    <s v="Climate Change Financing at ADB - 2023"/>
  </r>
  <r>
    <x v="0"/>
    <s v="Sovereign"/>
    <s v="Vaccines, Therapeutics, and Diagnostics Manufacturing and Regulatory Strengthening Project"/>
    <s v="56289-001"/>
    <d v="2023-11-28T00:00:00"/>
    <x v="2"/>
    <s v="Bangladesh"/>
    <s v="Loan"/>
    <s v="Health"/>
    <m/>
    <m/>
    <m/>
    <s v="Dual-use"/>
    <n v="24.43"/>
    <n v="19.899999999999999"/>
    <n v="4.53"/>
    <m/>
    <m/>
    <s v="https://www.adb.org/projects/56289-001/main"/>
    <s v="Climate Change Financing at ADB - 2023"/>
  </r>
  <r>
    <x v="0"/>
    <s v="Sovereign"/>
    <s v="Unlocking the Potential for Climate Change- and Disaster-Resilient Multisector Provincial Projects"/>
    <s v="54328-001"/>
    <d v="2023-11-29T00:00:00"/>
    <x v="2"/>
    <s v="Viet Nam"/>
    <s v="Technical assistance"/>
    <s v="Water and other urban infrastructure and services"/>
    <n v="1"/>
    <m/>
    <m/>
    <s v="Adaptation"/>
    <n v="0.73499999999999999"/>
    <m/>
    <n v="0.73499999999999999"/>
    <m/>
    <m/>
    <s v="https://www.adb.org/projects/54328-001/main"/>
    <s v="Climate Change Financing at ADB - 2023"/>
  </r>
  <r>
    <x v="0"/>
    <s v="Sovereign"/>
    <s v="Unlocking the Potential for Climate Change- and Disaster-Resilient Multisector Provincial Projects"/>
    <s v="54328-001"/>
    <d v="2023-11-29T00:00:00"/>
    <x v="2"/>
    <s v="Viet Nam"/>
    <s v="Technical assistance"/>
    <s v="Agriculture, natural resources and rural development"/>
    <m/>
    <m/>
    <m/>
    <s v="Adaptation"/>
    <n v="0.26500000000000001"/>
    <m/>
    <n v="0.26500000000000001"/>
    <m/>
    <m/>
    <s v="https://www.adb.org/projects/54328-001/main"/>
    <s v="Climate Change Financing at ADB - 2023"/>
  </r>
  <r>
    <x v="0"/>
    <s v="Sovereign"/>
    <s v="South Asia Subregional Economic Cooperation Chittagong–Cox's Bazar Railway Project, Phase 1 (Tranche 3)"/>
    <s v="46452-005"/>
    <d v="2023-11-30T00:00:00"/>
    <x v="2"/>
    <s v="Bangladesh"/>
    <s v="Technical assistance"/>
    <s v="Transport"/>
    <m/>
    <m/>
    <m/>
    <s v="Dual-use"/>
    <n v="0"/>
    <m/>
    <m/>
    <m/>
    <m/>
    <s v="https://www.adb.org/projects/46452-005/main"/>
    <s v="Climate Change Financing at ADB - 2023"/>
  </r>
  <r>
    <x v="0"/>
    <s v="Sovereign"/>
    <s v="Preparing Investment Program for Clean and Sustainable Energy"/>
    <s v="57089-001"/>
    <d v="2023-11-30T00:00:00"/>
    <x v="2"/>
    <s v="Pakistan"/>
    <s v="Technical assistance"/>
    <s v="Energy"/>
    <n v="1.8"/>
    <m/>
    <m/>
    <s v="Dual-use"/>
    <n v="0.8"/>
    <n v="0.4"/>
    <n v="0.4"/>
    <m/>
    <m/>
    <s v="https://www.adb.org/projects/57089-001/main"/>
    <s v="Climate Change Financing at ADB - 2023"/>
  </r>
  <r>
    <x v="0"/>
    <s v="Sovereign"/>
    <s v="Provincial and Municipal Climate Change Adaptation Capacity Improvement"/>
    <s v="57107-001"/>
    <d v="2023-12-02T00:00:00"/>
    <x v="2"/>
    <s v="People's Republic of China"/>
    <s v="Technical assistance"/>
    <s v="Water and other urban infrastructure and services"/>
    <n v="0.52480000000000004"/>
    <m/>
    <m/>
    <s v="Adaptation"/>
    <n v="0.04"/>
    <m/>
    <n v="0.04"/>
    <m/>
    <m/>
    <s v="https://www.adb.org/projects/57107-001/main"/>
    <s v="Climate Change Financing at ADB - 2023"/>
  </r>
  <r>
    <x v="0"/>
    <s v="Sovereign"/>
    <s v="Provincial and Municipal Climate Change Adaptation Capacity Improvement"/>
    <s v="57107-001"/>
    <d v="2023-12-02T00:00:00"/>
    <x v="2"/>
    <s v="People's Republic of China"/>
    <s v="Technical assistance"/>
    <s v="Agriculture, natural resources and rural development"/>
    <m/>
    <m/>
    <m/>
    <s v="Adaptation"/>
    <n v="0.18479999999999999"/>
    <m/>
    <n v="0.18479999999999999"/>
    <m/>
    <m/>
    <s v="https://www.adb.org/projects/57107-001/main"/>
    <s v="Climate Change Financing at ADB - 2023"/>
  </r>
  <r>
    <x v="0"/>
    <s v="Sovereign"/>
    <s v="Provincial and Municipal Climate Change Adaptation Capacity Improvement"/>
    <s v="57107-001"/>
    <d v="2023-12-02T00:00:00"/>
    <x v="2"/>
    <s v="People's Republic of China"/>
    <s v="Technical assistance"/>
    <s v="Water and other urban infrastructure and services"/>
    <m/>
    <m/>
    <m/>
    <s v="Adaptation"/>
    <n v="5.5E-2"/>
    <m/>
    <n v="5.5E-2"/>
    <m/>
    <m/>
    <s v="https://www.adb.org/projects/57107-001/main"/>
    <s v="Climate Change Financing at ADB - 2023"/>
  </r>
  <r>
    <x v="0"/>
    <s v="Sovereign"/>
    <s v="Provincial and Municipal Climate Change Adaptation Capacity Improvement"/>
    <s v="57107-001"/>
    <d v="2023-12-02T00:00:00"/>
    <x v="2"/>
    <s v="People's Republic of China"/>
    <s v="Technical assistance"/>
    <s v="Agriculture, natural resources and rural development"/>
    <m/>
    <m/>
    <m/>
    <s v="Adaptation"/>
    <n v="0.245"/>
    <m/>
    <n v="0.245"/>
    <m/>
    <m/>
    <s v="https://www.adb.org/projects/57107-001/main"/>
    <s v="Climate Change Financing at ADB - 2023"/>
  </r>
  <r>
    <x v="0"/>
    <s v="Sovereign"/>
    <s v="Strengthening Women’s Resilience to Heat Stress in Asia and the Pacific"/>
    <s v="57051-001"/>
    <d v="2023-12-04T00:00:00"/>
    <x v="2"/>
    <s v="Regional"/>
    <s v="Technical assistance"/>
    <s v="Agriculture, natural resources and rural development"/>
    <m/>
    <m/>
    <m/>
    <s v="Adaptation"/>
    <n v="0"/>
    <m/>
    <m/>
    <m/>
    <m/>
    <s v="https://www.adb.org/projects/57051-001/main"/>
    <s v="Climate Change Financing at ADB - 2023"/>
  </r>
  <r>
    <x v="0"/>
    <s v="Sovereign"/>
    <s v="South Asia Subregional Economic Cooperation Dhaka-Northwest Corridor Road Project, Phase 2"/>
    <s v="40540-016"/>
    <d v="2023-12-05T00:00:00"/>
    <x v="2"/>
    <s v="Bangladesh"/>
    <s v="Technical assistance"/>
    <s v="Transport"/>
    <m/>
    <m/>
    <m/>
    <s v="Mitigation"/>
    <n v="0"/>
    <m/>
    <m/>
    <m/>
    <m/>
    <s v="https://www.adb.org/projects/40540-016/main"/>
    <s v="Climate Change Financing at ADB - 2023"/>
  </r>
  <r>
    <x v="0"/>
    <s v="Sovereign"/>
    <s v="Enhancing Connectivity and Resilience of the Madhya Pradesh Road Network Project"/>
    <s v="56364-001"/>
    <d v="2023-12-05T00:00:00"/>
    <x v="2"/>
    <s v="India"/>
    <s v="Loan"/>
    <s v="Transport"/>
    <n v="327.85"/>
    <m/>
    <m/>
    <s v="Dual-use"/>
    <n v="37.96"/>
    <n v="11.39"/>
    <n v="26.57"/>
    <m/>
    <m/>
    <s v="https://www.adb.org/projects/56364-001/main"/>
    <s v="Climate Change Financing at ADB - 2023"/>
  </r>
  <r>
    <x v="0"/>
    <s v="Sovereign"/>
    <s v="Promoting Climate Readiness for Small and Medium-Sized Banks in the Beijing-Tianjin-Hebei Region"/>
    <s v="57157-001"/>
    <d v="2023-12-05T00:00:00"/>
    <x v="2"/>
    <s v="People's Republic of China"/>
    <s v="Technical assistance"/>
    <s v="Finance"/>
    <n v="0.5"/>
    <m/>
    <m/>
    <s v="Dual-use"/>
    <n v="0.5"/>
    <n v="0.25"/>
    <n v="0.25"/>
    <m/>
    <m/>
    <s v="https://www.adb.org/projects/57157-001/main"/>
    <s v="Climate Change Financing at ADB - 2023"/>
  </r>
  <r>
    <x v="0"/>
    <s v="Sovereign"/>
    <s v="Artificial Intelligence-Powered Microgrids to Enable Futuristic and Reliable Distributed Renewable Energy System"/>
    <s v="57003-001"/>
    <d v="2023-12-06T00:00:00"/>
    <x v="2"/>
    <s v="Sri Lanka"/>
    <s v="Technical assistance cofinancing"/>
    <s v="Energy"/>
    <n v="1"/>
    <m/>
    <m/>
    <s v="Dual-use"/>
    <n v="0.52500000000000002"/>
    <n v="0.5"/>
    <n v="2.5000000000000001E-2"/>
    <m/>
    <m/>
    <s v="https://www.adb.org/projects/57003-001/main"/>
    <s v="Climate Change Financing at ADB - 2023"/>
  </r>
  <r>
    <x v="0"/>
    <s v="Sovereign"/>
    <s v="GREEN (Growth, Resilience, Energy Efficiency, and Nature-Based) Solutions for Livable Cities"/>
    <s v="57040-001"/>
    <d v="2023-12-06T00:00:00"/>
    <x v="2"/>
    <s v="Regional (Central and West Asia)"/>
    <s v="Technical assistance"/>
    <s v="Water and other urban infrastructure and services"/>
    <n v="4.5"/>
    <m/>
    <m/>
    <s v="Dual-use"/>
    <n v="0.56000000000000005"/>
    <n v="0.1"/>
    <n v="0.46"/>
    <m/>
    <m/>
    <s v="https://www.adb.org/projects/57040-001/main"/>
    <s v="Climate Change Financing at ADB - 2023"/>
  </r>
  <r>
    <x v="0"/>
    <s v="Sovereign"/>
    <s v="GREEN (Growth, Resilience, Energy Efficiency, and Nature-Based) Solutions for Livable Cities"/>
    <s v="57040-001"/>
    <d v="2023-12-06T00:00:00"/>
    <x v="2"/>
    <s v="Regional (Central and West Asia)"/>
    <s v="Technical assistance"/>
    <s v="Energy"/>
    <m/>
    <m/>
    <m/>
    <s v="Dual-use"/>
    <n v="0.05"/>
    <n v="0.05"/>
    <m/>
    <m/>
    <m/>
    <s v="https://www.adb.org/projects/57040-001/main"/>
    <s v="Climate Change Financing at ADB - 2023"/>
  </r>
  <r>
    <x v="0"/>
    <s v="Sovereign"/>
    <s v="Small and Medium-Sized Enterprises Development Program (Subprogram 2)"/>
    <s v="42007-021"/>
    <d v="2023-12-07T00:00:00"/>
    <x v="2"/>
    <s v="Uzbekistan"/>
    <s v="Loan"/>
    <s v="Education"/>
    <n v="100"/>
    <m/>
    <m/>
    <s v="Mitigation"/>
    <n v="4.43"/>
    <n v="4.43"/>
    <m/>
    <m/>
    <m/>
    <s v="https://www.adb.org/projects/42007-021/main"/>
    <s v="Climate Change Financing at ADB - 2023"/>
  </r>
  <r>
    <x v="0"/>
    <s v="Sovereign"/>
    <s v="Small and Medium-Sized Enterprises Development Program (Subprogram 2)"/>
    <s v="42007-021"/>
    <d v="2023-12-07T00:00:00"/>
    <x v="2"/>
    <s v="Uzbekistan"/>
    <s v="Loan"/>
    <s v="Finance"/>
    <m/>
    <m/>
    <m/>
    <s v="Mitigation"/>
    <n v="7"/>
    <n v="7"/>
    <m/>
    <m/>
    <m/>
    <s v="https://www.adb.org/projects/42007-021/main"/>
    <s v="Climate Change Financing at ADB - 2023"/>
  </r>
  <r>
    <x v="0"/>
    <s v="Sovereign"/>
    <s v="Small and Medium-Sized Enterprises Development Program (Subprogram 2)"/>
    <s v="42007-021"/>
    <d v="2023-12-07T00:00:00"/>
    <x v="2"/>
    <s v="Uzbekistan"/>
    <s v="Loan"/>
    <s v="Industry and trade"/>
    <m/>
    <m/>
    <m/>
    <s v="Mitigation"/>
    <n v="10"/>
    <n v="10"/>
    <m/>
    <m/>
    <m/>
    <s v="https://www.adb.org/projects/42007-021/main"/>
    <s v="Climate Change Financing at ADB - 2023"/>
  </r>
  <r>
    <x v="0"/>
    <s v="Sovereign"/>
    <s v="Health Services Sector Development Program (Second Additional Financing)"/>
    <s v="51035-006"/>
    <d v="2023-12-07T00:00:00"/>
    <x v="2"/>
    <s v="Papua New Guinea"/>
    <s v="Loan"/>
    <s v="Health"/>
    <n v="63.6"/>
    <m/>
    <m/>
    <s v="Dual-use"/>
    <n v="2.9630000000000001"/>
    <n v="0.45200000000000001"/>
    <n v="2.5110000000000001"/>
    <m/>
    <m/>
    <s v="https://www.adb.org/projects/51035-006/main"/>
    <s v="Climate Change Financing at ADB - 2023"/>
  </r>
  <r>
    <x v="0"/>
    <s v="Sovereign"/>
    <s v="Health Services Sector Development Program (Second Additional Financing)"/>
    <s v="51035-006"/>
    <d v="2023-12-07T00:00:00"/>
    <x v="2"/>
    <s v="Papua New Guinea"/>
    <s v="Grant"/>
    <s v="Health"/>
    <m/>
    <m/>
    <m/>
    <s v="Dual-use"/>
    <n v="0.47799999999999998"/>
    <n v="7.0000000000000007E-2"/>
    <n v="0.40799999999999997"/>
    <m/>
    <m/>
    <s v="https://www.adb.org/projects/51035-006/main"/>
    <s v="Climate Change Financing at ADB - 2023"/>
  </r>
  <r>
    <x v="0"/>
    <s v="Sovereign"/>
    <s v="Health Services Sector Development Program (Second Additional Financing)"/>
    <s v="51035-006"/>
    <d v="2023-12-07T00:00:00"/>
    <x v="2"/>
    <s v="Papua New Guinea"/>
    <s v="Grant cofinancing"/>
    <s v="Health"/>
    <m/>
    <m/>
    <m/>
    <s v="Dual-use"/>
    <n v="1.7949999999999999"/>
    <n v="0.27500000000000002"/>
    <n v="1.52"/>
    <m/>
    <m/>
    <s v="https://www.adb.org/projects/51035-006/main"/>
    <s v="Climate Change Financing at ADB - 2023"/>
  </r>
  <r>
    <x v="0"/>
    <s v="Sovereign"/>
    <s v="Promoting Energy Transition through Regional Cooperation and Integration in South Asia"/>
    <s v="57116-001"/>
    <d v="2023-12-08T00:00:00"/>
    <x v="2"/>
    <s v="Regional (South Asia)"/>
    <s v="Technical assistance"/>
    <s v="Energy"/>
    <m/>
    <m/>
    <m/>
    <s v="Mitigation"/>
    <n v="0.7"/>
    <n v="0.7"/>
    <m/>
    <m/>
    <m/>
    <s v="https://www.adb.org/projects/57116-001/main"/>
    <s v="Climate Change Financing at ADB - 2023"/>
  </r>
  <r>
    <x v="0"/>
    <s v="Sovereign"/>
    <s v="Improving Infrastructure Sustainability Through Better Asset Management"/>
    <s v="55059-001"/>
    <d v="2023-12-11T00:00:00"/>
    <x v="2"/>
    <s v="Regional"/>
    <s v="Technical assistance"/>
    <s v="Water and other urban infrastructure and services"/>
    <m/>
    <m/>
    <m/>
    <s v="Adaptation"/>
    <n v="0.5"/>
    <m/>
    <n v="0.5"/>
    <m/>
    <m/>
    <s v="https://www.adb.org/projects/55059-001/main"/>
    <s v="Climate Change Financing at ADB - 2023"/>
  </r>
  <r>
    <x v="0"/>
    <s v="Sovereign"/>
    <s v="Smart and Livable Cities in Southeast Asia"/>
    <s v="56132-001"/>
    <d v="2023-12-11T00:00:00"/>
    <x v="2"/>
    <s v="Regional (Southeast Asia)"/>
    <s v="Technical assistance cofinancing"/>
    <s v="Water and other urban infrastructure and services"/>
    <m/>
    <m/>
    <m/>
    <s v="Dual-use"/>
    <n v="0.4"/>
    <m/>
    <n v="0.4"/>
    <m/>
    <m/>
    <s v="https://www.adb.org/projects/56132-001/main"/>
    <s v="Climate Change Financing at ADB - 2023"/>
  </r>
  <r>
    <x v="0"/>
    <s v="Sovereign"/>
    <s v="Smart and Livable Cities in Southeast Asia"/>
    <s v="56132-001"/>
    <d v="2023-12-11T00:00:00"/>
    <x v="2"/>
    <s v="Regional (Southeast Asia)"/>
    <s v="Technical assistance"/>
    <s v="Water and other urban infrastructure and services"/>
    <m/>
    <m/>
    <m/>
    <s v="Dual-use"/>
    <n v="0.15000000000000002"/>
    <n v="0.05"/>
    <n v="0.1"/>
    <m/>
    <m/>
    <s v="https://www.adb.org/projects/56132-001/main"/>
    <s v="Climate Change Financing at ADB - 2023"/>
  </r>
  <r>
    <x v="0"/>
    <s v="Sovereign"/>
    <s v="Climate-Resilient Inclusive Development Program (Subprogram 1)"/>
    <s v="56253-001"/>
    <d v="2023-12-11T00:00:00"/>
    <x v="2"/>
    <s v="Bangladesh"/>
    <s v="Loan"/>
    <s v="Public sector management"/>
    <n v="890"/>
    <m/>
    <m/>
    <s v="Dual-use"/>
    <n v="400"/>
    <n v="72.727276000000003"/>
    <n v="327.27272399999998"/>
    <m/>
    <m/>
    <s v="https://www.adb.org/projects/56253-001/main"/>
    <s v="Climate Change Financing at ADB - 2023"/>
  </r>
  <r>
    <x v="0"/>
    <s v="Sovereign"/>
    <s v="Climate-Resilient Inclusive Development Program (Subprogram 1)"/>
    <s v="56253-001"/>
    <d v="2023-12-11T00:00:00"/>
    <x v="2"/>
    <s v="Bangladesh"/>
    <s v="Loan cofinancing"/>
    <s v="Public sector management"/>
    <m/>
    <m/>
    <m/>
    <s v="Dual-use"/>
    <n v="0"/>
    <m/>
    <m/>
    <m/>
    <m/>
    <s v="https://www.adb.org/projects/56253-001/main"/>
    <s v="Climate Change Financing at ADB - 2023"/>
  </r>
  <r>
    <x v="0"/>
    <s v="Sovereign"/>
    <s v="Financial Sector Stability and Reforms Program (Subprogram 1)"/>
    <s v="56285-001"/>
    <d v="2023-12-11T00:00:00"/>
    <x v="2"/>
    <s v="Sri Lanka"/>
    <s v="Loan"/>
    <s v="Finance"/>
    <n v="201"/>
    <m/>
    <m/>
    <s v="Dual-use"/>
    <n v="13.66"/>
    <n v="8.34"/>
    <n v="5.32"/>
    <m/>
    <m/>
    <s v="https://www.adb.org/projects/56285-001/main"/>
    <s v="Climate Change Financing at ADB - 2023"/>
  </r>
  <r>
    <x v="0"/>
    <s v="Sovereign"/>
    <s v="Sustainable Rural Infrastructure and Watershed Management Sector Project - Additional Financing"/>
    <s v="50236-003"/>
    <d v="2023-12-12T00:00:00"/>
    <x v="2"/>
    <s v="Lao People's Democratic Republic"/>
    <s v="Grant cofinancing"/>
    <s v="Agriculture, natural resources and rural development"/>
    <n v="14"/>
    <m/>
    <m/>
    <s v="Dual-use"/>
    <n v="6.5"/>
    <n v="4"/>
    <n v="2.5"/>
    <m/>
    <m/>
    <s v="https://www.adb.org/projects/50236-003/main"/>
    <s v="Climate Change Financing at ADB - 2023"/>
  </r>
  <r>
    <x v="0"/>
    <s v="Sovereign"/>
    <s v="Preparing Sustainable Development Projects"/>
    <s v="53074-001"/>
    <d v="2023-12-12T00:00:00"/>
    <x v="2"/>
    <s v="People's Republic of China"/>
    <s v="Technical assistance"/>
    <s v="Transport"/>
    <n v="0.4"/>
    <m/>
    <m/>
    <s v="Dual-use"/>
    <n v="7.1999999999999995E-2"/>
    <n v="3.5999999999999997E-2"/>
    <n v="3.5999999999999997E-2"/>
    <m/>
    <m/>
    <s v="https://www.adb.org/projects/53074-001/main"/>
    <s v="Climate Change Financing at ADB - 2023"/>
  </r>
  <r>
    <x v="0"/>
    <s v="Sovereign"/>
    <s v="Climate Smart Irrigation Sector Development Program"/>
    <s v="54014-001"/>
    <d v="2023-12-12T00:00:00"/>
    <x v="2"/>
    <s v="Georgia"/>
    <s v="Technical assistance"/>
    <s v="Agriculture, natural resources and rural development"/>
    <m/>
    <m/>
    <m/>
    <s v="Dual-use"/>
    <n v="0"/>
    <m/>
    <m/>
    <m/>
    <m/>
    <s v="https://www.adb.org/projects/54014-001/main"/>
    <s v="Climate Change Financing at ADB - 2023"/>
  </r>
  <r>
    <x v="0"/>
    <s v="Sovereign"/>
    <s v="Accelerating Sustainable System Development Using Renewable Energy Project"/>
    <s v="55191-001"/>
    <d v="2023-12-12T00:00:00"/>
    <x v="2"/>
    <s v="Maldives"/>
    <s v="Loan"/>
    <s v="Energy"/>
    <n v="100.47"/>
    <m/>
    <m/>
    <s v="Dual-use"/>
    <n v="8.5"/>
    <n v="7.4"/>
    <n v="1.1000000000000001"/>
    <m/>
    <m/>
    <s v="https://www.adb.org/projects/55191-001/main"/>
    <s v="Climate Change Financing at ADB - 2023"/>
  </r>
  <r>
    <x v="0"/>
    <s v="Sovereign"/>
    <s v="Accelerating Sustainable System Development Using Renewable Energy Project"/>
    <s v="55191-001"/>
    <d v="2023-12-12T00:00:00"/>
    <x v="2"/>
    <s v="Maldives"/>
    <s v="Grant"/>
    <s v="Energy"/>
    <m/>
    <m/>
    <m/>
    <s v="Dual-use"/>
    <n v="36.5"/>
    <n v="26"/>
    <n v="10.5"/>
    <m/>
    <m/>
    <s v="https://www.adb.org/projects/55191-001/main"/>
    <s v="Climate Change Financing at ADB - 2023"/>
  </r>
  <r>
    <x v="0"/>
    <s v="Sovereign"/>
    <s v="Accelerating Sustainable System Development Using Renewable Energy Project"/>
    <s v="55191-001"/>
    <d v="2023-12-12T00:00:00"/>
    <x v="2"/>
    <s v="Maldives"/>
    <s v="Grant"/>
    <s v="Agriculture, natural resources and rural development"/>
    <m/>
    <m/>
    <m/>
    <s v="Dual-use"/>
    <n v="5"/>
    <n v="3.5"/>
    <n v="1.5"/>
    <m/>
    <m/>
    <s v="https://www.adb.org/projects/55191-001/main"/>
    <s v="Climate Change Financing at ADB - 2023"/>
  </r>
  <r>
    <x v="0"/>
    <s v="Sovereign"/>
    <s v="Accelerating Sustainable System Development Using Renewable Energy Project"/>
    <s v="55191-001"/>
    <d v="2023-12-12T00:00:00"/>
    <x v="2"/>
    <s v="Maldives"/>
    <s v="Grant"/>
    <s v="Energy"/>
    <m/>
    <m/>
    <m/>
    <s v="Dual-use"/>
    <n v="0.5"/>
    <m/>
    <n v="0.5"/>
    <m/>
    <m/>
    <s v="https://www.adb.org/projects/55191-001/main"/>
    <s v="Climate Change Financing at ADB - 2023"/>
  </r>
  <r>
    <x v="0"/>
    <s v="Sovereign"/>
    <s v="Accelerating Sustainable System Development Using Renewable Energy Project"/>
    <s v="55191-001"/>
    <d v="2023-12-12T00:00:00"/>
    <x v="2"/>
    <s v="Maldives"/>
    <s v="Loan cofinancing"/>
    <s v="Energy"/>
    <m/>
    <m/>
    <m/>
    <s v="Dual-use"/>
    <n v="10"/>
    <n v="7.1"/>
    <n v="2.9"/>
    <m/>
    <m/>
    <s v="https://www.adb.org/projects/55191-001/main"/>
    <s v="Climate Change Financing at ADB - 2023"/>
  </r>
  <r>
    <x v="0"/>
    <s v="Sovereign"/>
    <s v="Accelerating Sustainable System Development Using Renewable Energy Project"/>
    <s v="55191-001"/>
    <d v="2023-12-12T00:00:00"/>
    <x v="2"/>
    <s v="Maldives"/>
    <s v="Grant cofinancing"/>
    <s v="Energy"/>
    <m/>
    <m/>
    <m/>
    <s v="Dual-use"/>
    <n v="3.8"/>
    <n v="3.8"/>
    <m/>
    <m/>
    <m/>
    <s v="https://www.adb.org/projects/55191-001/main"/>
    <s v="Climate Change Financing at ADB - 2023"/>
  </r>
  <r>
    <x v="0"/>
    <s v="Sovereign"/>
    <s v="Accelerating Sustainable System Development Using Renewable Energy Project"/>
    <s v="55191-001"/>
    <d v="2023-12-12T00:00:00"/>
    <x v="2"/>
    <s v="Maldives"/>
    <s v="Grant cofinancing"/>
    <s v="Energy"/>
    <m/>
    <m/>
    <m/>
    <s v="Dual-use"/>
    <n v="6.2"/>
    <n v="4.57"/>
    <n v="1.63"/>
    <m/>
    <m/>
    <s v="https://www.adb.org/projects/55191-001/main"/>
    <s v="Climate Change Financing at ADB - 2023"/>
  </r>
  <r>
    <x v="0"/>
    <s v="Sovereign"/>
    <s v="Accelerating Sustainable System Development Using Renewable Energy Project"/>
    <s v="55191-001"/>
    <d v="2023-12-12T00:00:00"/>
    <x v="2"/>
    <s v="Maldives"/>
    <s v="Grant cofinancing"/>
    <s v="Energy"/>
    <m/>
    <m/>
    <m/>
    <s v="Dual-use"/>
    <n v="5"/>
    <n v="3"/>
    <n v="2"/>
    <m/>
    <m/>
    <s v="https://www.adb.org/projects/55191-001/main"/>
    <s v="Climate Change Financing at ADB - 2023"/>
  </r>
  <r>
    <x v="0"/>
    <s v="Nonsovereign"/>
    <s v="Energy Absolute Public Bus Electrification Project"/>
    <s v="57087-001"/>
    <d v="2023-12-12T00:00:00"/>
    <x v="2"/>
    <s v="Thailand"/>
    <s v="Loan"/>
    <s v="Transport"/>
    <n v="187.5"/>
    <m/>
    <m/>
    <s v="Mitigation"/>
    <n v="36.986457000000001"/>
    <n v="36.986457000000001"/>
    <m/>
    <m/>
    <m/>
    <s v="https://www.adb.org/projects/57087-001/main"/>
    <s v="Climate Change Financing at ADB - 2023"/>
  </r>
  <r>
    <x v="0"/>
    <s v="Sovereign"/>
    <s v="Project Preparatory and Capacity Building for Renewable Energy Projects"/>
    <s v="57208-001"/>
    <d v="2023-12-12T00:00:00"/>
    <x v="2"/>
    <s v="Maldives"/>
    <s v="Technical assistance"/>
    <s v="Energy"/>
    <n v="1"/>
    <m/>
    <m/>
    <s v="Dual-use"/>
    <n v="1"/>
    <n v="0.8"/>
    <n v="0.2"/>
    <m/>
    <m/>
    <s v="https://www.adb.org/projects/57208-001/main"/>
    <s v="Climate Change Financing at ADB - 2023"/>
  </r>
  <r>
    <x v="0"/>
    <s v="Sovereign"/>
    <s v="Building Capacity for Low-Carbon Power Infrastructure Development"/>
    <s v="57229-001"/>
    <d v="2023-12-12T00:00:00"/>
    <x v="2"/>
    <s v="Indonesia"/>
    <s v="Technical assistance"/>
    <s v="Energy"/>
    <n v="3.4"/>
    <m/>
    <m/>
    <s v="Mitigation"/>
    <n v="1"/>
    <n v="1"/>
    <m/>
    <m/>
    <m/>
    <s v="https://www.adb.org/projects/57229-001/main"/>
    <s v="Climate Change Financing at ADB - 2023"/>
  </r>
  <r>
    <x v="0"/>
    <s v="Sovereign"/>
    <s v="Building Capacity for Low-Carbon Power Infrastructure Development"/>
    <s v="57229-001"/>
    <d v="2023-12-12T00:00:00"/>
    <x v="2"/>
    <s v="Indonesia"/>
    <s v="Technical assistance cofinancing"/>
    <s v="Energy"/>
    <m/>
    <m/>
    <m/>
    <s v="Mitigation"/>
    <n v="1"/>
    <n v="1"/>
    <m/>
    <m/>
    <m/>
    <s v="https://www.adb.org/projects/57229-001/main"/>
    <s v="Climate Change Financing at ADB - 2023"/>
  </r>
  <r>
    <x v="0"/>
    <s v="Sovereign"/>
    <s v="Building Capacity for Low-Carbon Power Infrastructure Development"/>
    <s v="57229-001"/>
    <d v="2023-12-12T00:00:00"/>
    <x v="2"/>
    <s v="Indonesia"/>
    <s v="Technical assistance cofinancing"/>
    <s v="Energy"/>
    <m/>
    <m/>
    <m/>
    <s v="Mitigation"/>
    <n v="1"/>
    <n v="1"/>
    <m/>
    <m/>
    <m/>
    <s v="https://www.adb.org/projects/57229-001/main"/>
    <s v="Climate Change Financing at ADB - 2023"/>
  </r>
  <r>
    <x v="0"/>
    <s v="Sovereign"/>
    <s v="Building Capacity for Low-Carbon Power Infrastructure Development"/>
    <s v="57229-001"/>
    <d v="2023-12-12T00:00:00"/>
    <x v="2"/>
    <s v="Indonesia"/>
    <s v="Technical assistance cofinancing"/>
    <s v="Energy"/>
    <m/>
    <m/>
    <m/>
    <s v="Mitigation"/>
    <n v="0.2"/>
    <n v="0.2"/>
    <m/>
    <m/>
    <m/>
    <s v="https://www.adb.org/projects/57229-001/main"/>
    <s v="Climate Change Financing at ADB - 2023"/>
  </r>
  <r>
    <x v="0"/>
    <s v="Sovereign"/>
    <s v="Building Capacity for Low-Carbon Power Infrastructure Development"/>
    <s v="57229-001"/>
    <d v="2023-12-12T00:00:00"/>
    <x v="2"/>
    <s v="Indonesia"/>
    <s v="Technical assistance cofinancing"/>
    <s v="Energy"/>
    <m/>
    <m/>
    <m/>
    <s v="Mitigation"/>
    <n v="0.2"/>
    <n v="0.2"/>
    <m/>
    <m/>
    <m/>
    <s v="https://www.adb.org/projects/57229-001/main"/>
    <s v="Climate Change Financing at ADB - 2023"/>
  </r>
  <r>
    <x v="0"/>
    <s v="Sovereign"/>
    <s v="Advancing Just Energy Transition in Asia and the Pacific"/>
    <s v="57248-001"/>
    <d v="2023-12-12T00:00:00"/>
    <x v="2"/>
    <s v="Regional"/>
    <s v="Technical assistance"/>
    <s v="Education"/>
    <n v="1"/>
    <m/>
    <m/>
    <s v="Mitigation"/>
    <n v="1"/>
    <n v="1"/>
    <m/>
    <m/>
    <m/>
    <s v="https://www.adb.org/projects/57248-001/main"/>
    <s v="Climate Change Financing at ADB - 2023"/>
  </r>
  <r>
    <x v="0"/>
    <s v="Sovereign"/>
    <s v="Uttarakhand Integrated and Resilient Urban Development Project - Additional Financing"/>
    <s v="38272-045"/>
    <d v="2023-12-13T00:00:00"/>
    <x v="2"/>
    <s v="India"/>
    <s v="Loan"/>
    <s v="Water and other urban infrastructure and services"/>
    <n v="254"/>
    <m/>
    <m/>
    <s v="Dual-use"/>
    <n v="121.55"/>
    <n v="78.69"/>
    <n v="42.86"/>
    <m/>
    <m/>
    <s v="https://www.adb.org/projects/38272-045/main"/>
    <s v="Climate Change Financing at ADB - 2023"/>
  </r>
  <r>
    <x v="0"/>
    <s v="Sovereign"/>
    <s v="Climate-Resilient Agricultural Value Chain Development Project"/>
    <s v="51276-001"/>
    <d v="2023-12-13T00:00:00"/>
    <x v="2"/>
    <s v="Kyrgyz Republic"/>
    <s v="Loan"/>
    <s v="Agriculture, natural resources and rural development"/>
    <n v="52.37"/>
    <m/>
    <m/>
    <s v="Dual-use"/>
    <n v="13.2"/>
    <n v="7.1"/>
    <n v="6.1"/>
    <m/>
    <m/>
    <s v="https://www.adb.org/projects/51276-001/main"/>
    <s v="Climate Change Financing at ADB - 2023"/>
  </r>
  <r>
    <x v="0"/>
    <s v="Sovereign"/>
    <s v="Climate-Resilient Agricultural Value Chain Development Project"/>
    <s v="51276-001"/>
    <d v="2023-12-13T00:00:00"/>
    <x v="2"/>
    <s v="Kyrgyz Republic"/>
    <s v="Grant"/>
    <s v="Agriculture, natural resources and rural development"/>
    <m/>
    <m/>
    <m/>
    <s v="Dual-use"/>
    <n v="13.2"/>
    <n v="7.1"/>
    <n v="6.1"/>
    <m/>
    <m/>
    <s v="https://www.adb.org/projects/51276-001/main"/>
    <s v="Climate Change Financing at ADB - 2023"/>
  </r>
  <r>
    <x v="0"/>
    <s v="Sovereign"/>
    <s v="Uttarakhand Climate Resilient Power System Development Project"/>
    <s v="51308-008"/>
    <d v="2023-12-13T00:00:00"/>
    <x v="2"/>
    <s v="India"/>
    <s v="Loan"/>
    <s v="Energy"/>
    <n v="252"/>
    <m/>
    <m/>
    <s v="Dual-use"/>
    <n v="157.68"/>
    <n v="77.03"/>
    <n v="80.650000000000006"/>
    <m/>
    <m/>
    <s v="https://www.adb.org/projects/51308-008/main"/>
    <s v="Climate Change Financing at ADB - 2023"/>
  </r>
  <r>
    <x v="0"/>
    <s v="Sovereign"/>
    <s v="Uttarakhand Climate Resilient Power System Development Project"/>
    <s v="51308-008"/>
    <d v="2023-12-13T00:00:00"/>
    <x v="2"/>
    <s v="India"/>
    <s v="Grant cofinancing"/>
    <s v="Energy"/>
    <m/>
    <m/>
    <m/>
    <s v="Dual-use"/>
    <n v="2"/>
    <n v="1.8"/>
    <n v="0.2"/>
    <m/>
    <m/>
    <s v="https://www.adb.org/projects/51308-008/main"/>
    <s v="Climate Change Financing at ADB - 2023"/>
  </r>
  <r>
    <x v="0"/>
    <s v="Nonsovereign"/>
    <s v="ACEN Sustainability-Linked Facility"/>
    <s v="56241-001"/>
    <d v="2023-12-13T00:00:00"/>
    <x v="2"/>
    <s v="Philippines"/>
    <s v="Loan"/>
    <s v="Energy"/>
    <n v="200"/>
    <m/>
    <m/>
    <s v="Mitigation"/>
    <n v="99.036643560000002"/>
    <n v="99.036643560000002"/>
    <m/>
    <m/>
    <m/>
    <s v="https://www.adb.org/projects/56241-001/main"/>
    <s v="Climate Change Financing at ADB - 2023"/>
  </r>
  <r>
    <x v="0"/>
    <s v="Nonsovereign"/>
    <s v="ACEN Sustainability-Linked Facility"/>
    <s v="56241-001"/>
    <d v="2023-12-13T00:00:00"/>
    <x v="2"/>
    <s v="Philippines"/>
    <s v="Guarantee"/>
    <s v="Energy"/>
    <m/>
    <m/>
    <m/>
    <s v="Mitigation"/>
    <n v="18.006662469999998"/>
    <n v="18.006662469999998"/>
    <m/>
    <m/>
    <m/>
    <s v="https://www.adb.org/projects/56241-001/main"/>
    <s v="Climate Change Financing at ADB - 2023"/>
  </r>
  <r>
    <x v="0"/>
    <s v="Sovereign"/>
    <s v="Promoting Climate-Resilient Rural Development and Food Security in Southeast Asia"/>
    <s v="57238-001"/>
    <d v="2023-12-13T00:00:00"/>
    <x v="2"/>
    <s v="Regional (Southeast Asia)"/>
    <s v="Technical assistance"/>
    <s v="Agriculture, natural resources and rural development"/>
    <n v="4.8"/>
    <m/>
    <m/>
    <s v="Dual-use"/>
    <n v="1"/>
    <n v="0.5"/>
    <n v="0.5"/>
    <m/>
    <m/>
    <s v="https://www.adb.org/projects/57238-001/main"/>
    <s v="Climate Change Financing at ADB - 2023"/>
  </r>
  <r>
    <x v="0"/>
    <s v="Sovereign"/>
    <s v="Promoting Climate-Resilient Rural Development and Food Security in Southeast Asia"/>
    <s v="57238-001"/>
    <d v="2023-12-13T00:00:00"/>
    <x v="2"/>
    <s v="Regional (Southeast Asia)"/>
    <s v="Technical assistance"/>
    <s v="Agriculture, natural resources and rural development"/>
    <m/>
    <m/>
    <m/>
    <s v="Dual-use"/>
    <n v="0.8"/>
    <n v="0.4"/>
    <n v="0.4"/>
    <m/>
    <m/>
    <s v="https://www.adb.org/projects/57238-001/main"/>
    <s v="Climate Change Financing at ADB - 2023"/>
  </r>
  <r>
    <x v="0"/>
    <s v="Sovereign"/>
    <s v="Promoting Climate-Resilient Rural Development and Food Security in Southeast Asia"/>
    <s v="57238-001"/>
    <d v="2023-12-13T00:00:00"/>
    <x v="2"/>
    <s v="Regional (Southeast Asia)"/>
    <s v="Technical assistance"/>
    <s v="Agriculture, natural resources and rural development"/>
    <m/>
    <m/>
    <m/>
    <s v="Dual-use"/>
    <n v="1"/>
    <n v="1"/>
    <m/>
    <m/>
    <m/>
    <s v="https://www.adb.org/projects/57238-001/main"/>
    <s v="Climate Change Financing at ADB - 2023"/>
  </r>
  <r>
    <x v="0"/>
    <s v="Sovereign"/>
    <s v="Promoting Climate-Resilient Rural Development and Food Security in Southeast Asia"/>
    <s v="57238-001"/>
    <d v="2023-12-13T00:00:00"/>
    <x v="2"/>
    <s v="Regional (Southeast Asia)"/>
    <s v="Technical assistance"/>
    <s v="Agriculture, natural resources and rural development"/>
    <m/>
    <m/>
    <m/>
    <s v="Dual-use"/>
    <n v="0.3"/>
    <m/>
    <n v="0.3"/>
    <m/>
    <m/>
    <s v="https://www.adb.org/projects/57238-001/main"/>
    <s v="Climate Change Financing at ADB - 2023"/>
  </r>
  <r>
    <x v="0"/>
    <s v="Sovereign"/>
    <s v="Promoting Climate-Resilient Rural Development and Food Security in Southeast Asia"/>
    <s v="57238-001"/>
    <d v="2023-12-13T00:00:00"/>
    <x v="2"/>
    <s v="Regional (Southeast Asia)"/>
    <s v="Technical assistance"/>
    <s v="Agriculture, natural resources and rural development"/>
    <m/>
    <m/>
    <m/>
    <s v="Dual-use"/>
    <n v="0.5"/>
    <n v="0.25"/>
    <n v="0.25"/>
    <m/>
    <m/>
    <s v="https://www.adb.org/projects/57238-001/main"/>
    <s v="Climate Change Financing at ADB - 2023"/>
  </r>
  <r>
    <x v="0"/>
    <s v="Sovereign"/>
    <s v="Promoting Climate-Resilient Rural Development and Food Security in Southeast Asia"/>
    <s v="57238-001"/>
    <d v="2023-12-13T00:00:00"/>
    <x v="2"/>
    <s v="Regional (Southeast Asia)"/>
    <s v="Technical assistance"/>
    <s v="Agriculture, natural resources and rural development"/>
    <m/>
    <m/>
    <m/>
    <s v="Dual-use"/>
    <n v="0.5"/>
    <m/>
    <n v="0.5"/>
    <m/>
    <m/>
    <s v="https://www.adb.org/projects/57238-001/main"/>
    <s v="Climate Change Financing at ADB - 2023"/>
  </r>
  <r>
    <x v="0"/>
    <s v="Nonsovereign"/>
    <s v="Administration of Equity Investment in Revfin Services Private Limited"/>
    <s v="57281-001"/>
    <d v="2023-12-13T00:00:00"/>
    <x v="2"/>
    <s v="India"/>
    <s v="Equity Cofinancing"/>
    <s v="Finance"/>
    <n v="4"/>
    <m/>
    <m/>
    <s v="Mitigation"/>
    <n v="2.4026700000000001"/>
    <n v="2.4026700000000001"/>
    <m/>
    <m/>
    <m/>
    <s v="https://www.adb.org/projects/57281-001/main"/>
    <s v="Climate Change Financing at ADB - 2023"/>
  </r>
  <r>
    <x v="0"/>
    <s v="Sovereign"/>
    <s v="Outer Island Maritime Infrastructure Project (Third Additional Financing)"/>
    <s v="48484-006"/>
    <d v="2023-12-14T00:00:00"/>
    <x v="2"/>
    <s v="Tuvalu"/>
    <s v="Grant"/>
    <s v="Transport"/>
    <n v="32"/>
    <m/>
    <m/>
    <s v="Adaptation"/>
    <n v="2.3250000000000002"/>
    <m/>
    <n v="2.3250000000000002"/>
    <m/>
    <m/>
    <s v="https://www.adb.org/projects/48484-006/main"/>
    <s v="Climate Change Financing at ADB - 2023"/>
  </r>
  <r>
    <x v="0"/>
    <s v="Sovereign"/>
    <s v="Outer Island Maritime Infrastructure Project (Third Additional Financing)"/>
    <s v="48484-006"/>
    <d v="2023-12-14T00:00:00"/>
    <x v="2"/>
    <s v="Tuvalu"/>
    <s v="Grant cofinancing"/>
    <s v="Transport"/>
    <m/>
    <m/>
    <m/>
    <s v="Adaptation"/>
    <n v="2.3250000000000002"/>
    <m/>
    <n v="2.3250000000000002"/>
    <m/>
    <m/>
    <s v="https://www.adb.org/projects/48484-006/main"/>
    <s v="Climate Change Financing at ADB - 2023"/>
  </r>
  <r>
    <x v="0"/>
    <s v="Sovereign"/>
    <s v="Increasing Access to Renewable Energy Project (Additional Financing) under PREIF"/>
    <s v="49450-032"/>
    <d v="2023-12-14T00:00:00"/>
    <x v="2"/>
    <s v="Tuvalu"/>
    <s v="Grant"/>
    <s v="Energy"/>
    <n v="8.5"/>
    <m/>
    <m/>
    <s v="Dual-use"/>
    <n v="2"/>
    <m/>
    <n v="2"/>
    <m/>
    <m/>
    <s v="https://www.adb.org/projects/49450-032/main"/>
    <s v="Climate Change Financing at ADB - 2023"/>
  </r>
  <r>
    <x v="0"/>
    <s v="Sovereign"/>
    <s v="Increasing Access to Renewable Energy Project (Additional Financing) under PREIF"/>
    <s v="49450-032"/>
    <d v="2023-12-14T00:00:00"/>
    <x v="2"/>
    <s v="Tuvalu"/>
    <s v="Grant cofinancing"/>
    <s v="Energy"/>
    <m/>
    <m/>
    <m/>
    <s v="Dual-use"/>
    <n v="0.5"/>
    <m/>
    <n v="0.5"/>
    <m/>
    <m/>
    <s v="https://www.adb.org/projects/49450-032/main"/>
    <s v="Climate Change Financing at ADB - 2023"/>
  </r>
  <r>
    <x v="0"/>
    <s v="Sovereign"/>
    <s v="Increasing Access to Renewable Energy Project (Additional Financing) under PREIF"/>
    <s v="49450-032"/>
    <d v="2023-12-14T00:00:00"/>
    <x v="2"/>
    <s v="Tuvalu"/>
    <s v="Grant cofinancing"/>
    <s v="Agriculture, natural resources and rural development"/>
    <m/>
    <m/>
    <m/>
    <s v="Dual-use"/>
    <n v="0.3"/>
    <m/>
    <n v="0.3"/>
    <m/>
    <m/>
    <s v="https://www.adb.org/projects/49450-032/main"/>
    <s v="Climate Change Financing at ADB - 2023"/>
  </r>
  <r>
    <x v="0"/>
    <s v="Sovereign"/>
    <s v="Increasing Access to Renewable Energy Project (Additional Financing) under PREIF"/>
    <s v="49450-032"/>
    <d v="2023-12-14T00:00:00"/>
    <x v="2"/>
    <s v="Tuvalu"/>
    <s v="Grant cofinancing"/>
    <s v="Energy"/>
    <m/>
    <m/>
    <m/>
    <s v="Dual-use"/>
    <n v="3"/>
    <n v="3"/>
    <m/>
    <m/>
    <m/>
    <s v="https://www.adb.org/projects/49450-032/main"/>
    <s v="Climate Change Financing at ADB - 2023"/>
  </r>
  <r>
    <x v="0"/>
    <s v="Sovereign"/>
    <s v="Increasing Access to Renewable Energy Project (Additional Financing) under PREIF"/>
    <s v="49450-032"/>
    <d v="2023-12-14T00:00:00"/>
    <x v="2"/>
    <s v="Tuvalu"/>
    <s v="Grant cofinancing"/>
    <s v="Transport"/>
    <m/>
    <m/>
    <m/>
    <s v="Dual-use"/>
    <n v="0.3"/>
    <m/>
    <n v="0.3"/>
    <m/>
    <m/>
    <s v="https://www.adb.org/projects/49450-032/main"/>
    <s v="Climate Change Financing at ADB - 2023"/>
  </r>
  <r>
    <x v="0"/>
    <s v="Sovereign"/>
    <s v="Increasing Access to Renewable Energy Project (Additional Financing) under PREIF"/>
    <s v="49450-032"/>
    <d v="2023-12-14T00:00:00"/>
    <x v="2"/>
    <s v="Tuvalu"/>
    <s v="Grant cofinancing"/>
    <s v="Energy"/>
    <m/>
    <m/>
    <m/>
    <s v="Dual-use"/>
    <n v="0.6"/>
    <m/>
    <n v="0.6"/>
    <m/>
    <m/>
    <s v="https://www.adb.org/projects/49450-032/main"/>
    <s v="Climate Change Financing at ADB - 2023"/>
  </r>
  <r>
    <x v="0"/>
    <s v="Sovereign"/>
    <s v="Increasing Access to Renewable Energy Project (Additional Financing) under PREIF"/>
    <s v="49450-032"/>
    <d v="2023-12-14T00:00:00"/>
    <x v="2"/>
    <s v="Tuvalu"/>
    <s v="Grant cofinancing"/>
    <s v="Agriculture, natural resources and rural development"/>
    <m/>
    <m/>
    <m/>
    <s v="Dual-use"/>
    <n v="1.1000000000000001"/>
    <m/>
    <n v="1.1000000000000001"/>
    <m/>
    <m/>
    <s v="https://www.adb.org/projects/49450-032/main"/>
    <s v="Climate Change Financing at ADB - 2023"/>
  </r>
  <r>
    <x v="0"/>
    <s v="Sovereign"/>
    <s v="Flood Management in North Java Project"/>
    <s v="51157-001"/>
    <d v="2023-12-14T00:00:00"/>
    <x v="2"/>
    <s v="Indonesia"/>
    <s v="Loan"/>
    <s v="Agriculture, natural resources and rural development"/>
    <n v="320.9242855"/>
    <m/>
    <m/>
    <s v="Adaptation"/>
    <n v="240"/>
    <m/>
    <n v="240"/>
    <m/>
    <m/>
    <s v="https://www.adb.org/projects/51157-001/main"/>
    <s v="Climate Change Financing at ADB - 2023"/>
  </r>
  <r>
    <x v="0"/>
    <s v="Sovereign"/>
    <s v="Flood Management in North Java Project"/>
    <s v="51157-001"/>
    <d v="2023-12-14T00:00:00"/>
    <x v="2"/>
    <s v="Indonesia"/>
    <s v="Loan cofinancing"/>
    <s v="Agriculture, natural resources and rural development"/>
    <m/>
    <m/>
    <m/>
    <s v="Adaptation"/>
    <n v="10"/>
    <m/>
    <n v="10"/>
    <m/>
    <m/>
    <s v="https://www.adb.org/projects/51157-001/main"/>
    <s v="Climate Change Financing at ADB - 2023"/>
  </r>
  <r>
    <x v="0"/>
    <s v="Sovereign"/>
    <s v="Boosting Productivity Through Human Capital Development Program, Subprogram 2"/>
    <s v="54461-002"/>
    <d v="2023-12-14T00:00:00"/>
    <x v="2"/>
    <s v="Indonesia"/>
    <s v="Loan"/>
    <s v="Public sector management"/>
    <n v="1000"/>
    <m/>
    <m/>
    <s v="Dual-use"/>
    <n v="116.64"/>
    <n v="99.98"/>
    <n v="16.66"/>
    <m/>
    <m/>
    <s v="https://www.adb.org/projects/54461-002/main"/>
    <s v="Climate Change Financing at ADB - 2023"/>
  </r>
  <r>
    <x v="0"/>
    <s v="Sovereign"/>
    <s v="Boosting Productivity Through Human Capital Development Program, Subprogram 2"/>
    <s v="54461-002"/>
    <d v="2023-12-14T00:00:00"/>
    <x v="2"/>
    <s v="Indonesia"/>
    <s v="Loan cofinancing"/>
    <s v="Public sector management"/>
    <m/>
    <m/>
    <m/>
    <s v="Dual-use"/>
    <n v="0"/>
    <m/>
    <m/>
    <m/>
    <m/>
    <s v="https://www.adb.org/projects/54461-002/main"/>
    <s v="Climate Change Financing at ADB - 2023"/>
  </r>
  <r>
    <x v="0"/>
    <s v="Sovereign"/>
    <s v="Senior Secondary Education Improvement Project"/>
    <s v="55050-002"/>
    <d v="2023-12-14T00:00:00"/>
    <x v="2"/>
    <s v="Solomon Islands"/>
    <s v="Loan"/>
    <s v="Education"/>
    <n v="45.7"/>
    <m/>
    <m/>
    <s v="Dual-use"/>
    <n v="5.9539999999999997"/>
    <n v="0.154"/>
    <n v="5.8"/>
    <m/>
    <m/>
    <s v="https://www.adb.org/projects/55050-002/main"/>
    <s v="Climate Change Financing at ADB - 2023"/>
  </r>
  <r>
    <x v="0"/>
    <s v="Sovereign"/>
    <s v="Senior Secondary Education Improvement Project"/>
    <s v="55050-002"/>
    <d v="2023-12-14T00:00:00"/>
    <x v="2"/>
    <s v="Solomon Islands"/>
    <s v="Grant"/>
    <s v="Education"/>
    <m/>
    <m/>
    <m/>
    <s v="Dual-use"/>
    <n v="17.994"/>
    <n v="9.4E-2"/>
    <n v="17.899999999999999"/>
    <m/>
    <m/>
    <s v="https://www.adb.org/projects/55050-002/main"/>
    <s v="Climate Change Financing at ADB - 2023"/>
  </r>
  <r>
    <x v="0"/>
    <s v="Sovereign"/>
    <s v="Senior Secondary Education Improvement Project"/>
    <s v="55050-002"/>
    <d v="2023-12-14T00:00:00"/>
    <x v="2"/>
    <s v="Solomon Islands"/>
    <s v="Grant cofinancing"/>
    <s v="Education"/>
    <m/>
    <m/>
    <m/>
    <s v="Dual-use"/>
    <n v="0.7"/>
    <m/>
    <n v="0.7"/>
    <m/>
    <m/>
    <s v="https://www.adb.org/projects/55050-002/main"/>
    <s v="Climate Change Financing at ADB - 2023"/>
  </r>
  <r>
    <x v="0"/>
    <s v="Sovereign"/>
    <s v="Climate-Resilient Health Infrastructure and Systems Project"/>
    <s v="55180-001"/>
    <d v="2023-12-14T00:00:00"/>
    <x v="2"/>
    <s v="Kiribati"/>
    <s v="Grant"/>
    <s v="Health"/>
    <n v="29"/>
    <m/>
    <m/>
    <s v="Adaptation"/>
    <n v="19.97"/>
    <m/>
    <n v="19.97"/>
    <m/>
    <m/>
    <s v="https://www.adb.org/projects/55180-001/main"/>
    <s v="Climate Change Financing at ADB - 2023"/>
  </r>
  <r>
    <x v="0"/>
    <s v="Sovereign"/>
    <s v="Supporting Climate Resilience and Ecological Sustainability Projects (Supplementary)"/>
    <s v="56194-001"/>
    <d v="2023-12-14T00:00:00"/>
    <x v="2"/>
    <s v="People's Republic of China"/>
    <s v="Technical assistance"/>
    <s v="Finance"/>
    <m/>
    <m/>
    <m/>
    <s v="Mitigation"/>
    <n v="0"/>
    <m/>
    <m/>
    <m/>
    <m/>
    <s v="https://www.adb.org/projects/56194-001/main"/>
    <s v="Climate Change Financing at ADB - 2023"/>
  </r>
  <r>
    <x v="0"/>
    <s v="Sovereign"/>
    <s v="Enhancing Environmental Sustainability through Inclusive, Integrated Solutions (formerly Mainstreaming Circular Economy Approaches for Sustainable Development)"/>
    <s v="57024-001"/>
    <d v="2023-12-14T00:00:00"/>
    <x v="2"/>
    <s v="Regional"/>
    <s v="Technical assistance"/>
    <s v="Water and other urban infrastructure and services"/>
    <n v="3.5399980000000002"/>
    <m/>
    <m/>
    <s v="Adaptation"/>
    <n v="0.5"/>
    <m/>
    <n v="0.5"/>
    <m/>
    <m/>
    <s v="https://www.adb.org/projects/57024-001/main"/>
    <s v="Climate Change Financing at ADB - 2023"/>
  </r>
  <r>
    <x v="0"/>
    <s v="Sovereign"/>
    <s v="Enhancing Environmental Sustainability through Inclusive, Integrated Solutions (formerly Mainstreaming Circular Economy Approaches for Sustainable Development)"/>
    <s v="57024-001"/>
    <d v="2023-12-14T00:00:00"/>
    <x v="2"/>
    <s v="Regional"/>
    <s v="Technical assistance"/>
    <s v="Agriculture, natural resources and rural development"/>
    <m/>
    <m/>
    <m/>
    <s v="Adaptation"/>
    <n v="2.41"/>
    <m/>
    <n v="2.41"/>
    <m/>
    <m/>
    <s v="https://www.adb.org/projects/57024-001/main"/>
    <s v="Climate Change Financing at ADB - 2023"/>
  </r>
  <r>
    <x v="0"/>
    <s v="Sovereign"/>
    <s v="Enhancing Environmental Sustainability through Inclusive, Integrated Solutions (formerly Mainstreaming Circular Economy Approaches for Sustainable Development)"/>
    <s v="57024-001"/>
    <d v="2023-12-14T00:00:00"/>
    <x v="2"/>
    <s v="Regional"/>
    <s v="Technical assistance"/>
    <s v="Finance"/>
    <m/>
    <m/>
    <m/>
    <s v="Adaptation"/>
    <n v="0.6"/>
    <m/>
    <n v="0.6"/>
    <m/>
    <m/>
    <s v="https://www.adb.org/projects/57024-001/main"/>
    <s v="Climate Change Financing at ADB - 2023"/>
  </r>
  <r>
    <x v="0"/>
    <s v="Sovereign"/>
    <s v="Enhancing Environmental Sustainability through Inclusive, Integrated Solutions (formerly Mainstreaming Circular Economy Approaches for Sustainable Development)"/>
    <s v="57024-001"/>
    <d v="2023-12-14T00:00:00"/>
    <x v="2"/>
    <s v="Regional"/>
    <s v="Technical assistance cofinancing"/>
    <s v="Water and other urban infrastructure and services"/>
    <m/>
    <m/>
    <m/>
    <s v="Adaptation"/>
    <n v="4.9979999999999998E-3"/>
    <m/>
    <n v="4.9979999999999998E-3"/>
    <m/>
    <m/>
    <s v="https://www.adb.org/projects/57024-001/main"/>
    <s v="Climate Change Financing at ADB - 2023"/>
  </r>
  <r>
    <x v="0"/>
    <s v="Sovereign"/>
    <s v="Enhancing Environmental Sustainability through Inclusive, Integrated Solutions (formerly Mainstreaming Circular Economy Approaches for Sustainable Development)"/>
    <s v="57024-001"/>
    <d v="2023-12-14T00:00:00"/>
    <x v="2"/>
    <s v="Regional"/>
    <s v="Technical assistance cofinancing"/>
    <s v="Agriculture, natural resources and rural development"/>
    <m/>
    <m/>
    <m/>
    <s v="Adaptation"/>
    <n v="0.02"/>
    <m/>
    <n v="0.02"/>
    <m/>
    <m/>
    <s v="https://www.adb.org/projects/57024-001/main"/>
    <s v="Climate Change Financing at ADB - 2023"/>
  </r>
  <r>
    <x v="0"/>
    <s v="Sovereign"/>
    <s v="Rural Electrification Support Project"/>
    <s v="57056-001"/>
    <d v="2023-12-14T00:00:00"/>
    <x v="2"/>
    <s v="Fiji"/>
    <s v="Grant cofinancing"/>
    <s v="Energy"/>
    <n v="3.4"/>
    <m/>
    <m/>
    <s v="Dual-use"/>
    <n v="3"/>
    <n v="2.8"/>
    <n v="0.2"/>
    <m/>
    <m/>
    <s v="https://www.adb.org/projects/57056-001/main"/>
    <s v="Climate Change Financing at ADB - 2023"/>
  </r>
  <r>
    <x v="0"/>
    <s v="Sovereign"/>
    <s v="Enhancing Preparedness Through OneADB for Transport Projects in South Asia"/>
    <s v="57190-001"/>
    <d v="2023-12-14T00:00:00"/>
    <x v="2"/>
    <s v="Regional (South Asia)"/>
    <s v="Technical assistance"/>
    <s v="Transport"/>
    <n v="2.1104889999999998"/>
    <m/>
    <m/>
    <s v="Mitigation"/>
    <n v="0.37948900000000002"/>
    <n v="0.37948900000000002"/>
    <m/>
    <m/>
    <m/>
    <s v="https://www.adb.org/projects/57190-001/main"/>
    <s v="Climate Change Financing at ADB - 2023"/>
  </r>
  <r>
    <x v="0"/>
    <s v="Sovereign"/>
    <s v="Central Asia Regional Economic Cooperation Corridor Development Investment Program (Tranche 3)"/>
    <s v="48404-005"/>
    <d v="2023-12-15T00:00:00"/>
    <x v="2"/>
    <s v="Pakistan"/>
    <s v="Loan"/>
    <s v="Transport"/>
    <n v="471.9"/>
    <m/>
    <m/>
    <s v="Dual-use"/>
    <n v="130.79"/>
    <n v="1.45"/>
    <n v="129.34"/>
    <m/>
    <m/>
    <s v="https://www.adb.org/projects/48404-005/main"/>
    <s v="Climate Change Financing at ADB - 2023"/>
  </r>
  <r>
    <x v="0"/>
    <s v="Sovereign"/>
    <s v="Infrastructure Preparation and Innovation Facility, Second Additional Financing"/>
    <s v="50288-006"/>
    <d v="2023-12-15T00:00:00"/>
    <x v="2"/>
    <s v="Philippines"/>
    <s v="Loan"/>
    <s v="Transport"/>
    <n v="264.04000000000002"/>
    <m/>
    <m/>
    <s v="Dual-use"/>
    <n v="109.19999999999999"/>
    <n v="57.9"/>
    <n v="51.3"/>
    <m/>
    <m/>
    <s v="https://www.adb.org/projects/50288-006/main"/>
    <s v="Climate Change Financing at ADB - 2023"/>
  </r>
  <r>
    <x v="0"/>
    <s v="Sovereign"/>
    <s v="Delhi-Meerut Regional Rapid Transit System Investment Project - Tranche 3"/>
    <s v="51073-005"/>
    <d v="2023-12-15T00:00:00"/>
    <x v="2"/>
    <s v="India"/>
    <s v="Loan"/>
    <s v="Transport"/>
    <n v="432.8"/>
    <m/>
    <m/>
    <s v="Dual-use"/>
    <n v="259.45342228999999"/>
    <n v="257.79242228999999"/>
    <n v="1.661"/>
    <m/>
    <m/>
    <s v="https://www.adb.org/projects/51073-005/main"/>
    <s v="Climate Change Financing at ADB - 2023"/>
  </r>
  <r>
    <x v="0"/>
    <s v="Sovereign"/>
    <s v="Sindh Secondary Education Improvement Project, Additional Financing"/>
    <s v="51126-004"/>
    <d v="2023-12-15T00:00:00"/>
    <x v="2"/>
    <s v="Pakistan"/>
    <s v="Loan"/>
    <s v="Education"/>
    <n v="310.8"/>
    <m/>
    <m/>
    <s v="Dual-use"/>
    <n v="93"/>
    <n v="15"/>
    <n v="78"/>
    <m/>
    <m/>
    <s v="https://www.adb.org/projects/51126-004/main"/>
    <s v="Climate Change Financing at ADB - 2023"/>
  </r>
  <r>
    <x v="0"/>
    <s v="Sovereign"/>
    <s v="Bataan–Cavite Interlink Bridge Project, Tranche 1"/>
    <s v="52310-002"/>
    <d v="2023-12-15T00:00:00"/>
    <x v="2"/>
    <s v="Philippines"/>
    <s v="Loan"/>
    <s v="Transport"/>
    <n v="1310.78"/>
    <m/>
    <m/>
    <s v="Adaptation"/>
    <n v="27"/>
    <m/>
    <n v="27"/>
    <m/>
    <m/>
    <s v="https://www.adb.org/projects/52310-002/main"/>
    <s v="Climate Change Financing at ADB - 2023"/>
  </r>
  <r>
    <x v="0"/>
    <s v="Sovereign"/>
    <s v="Bataan–Cavite Interlink Bridge Project, Tranche 1"/>
    <s v="52310-002"/>
    <d v="2023-12-15T00:00:00"/>
    <x v="2"/>
    <s v="Philippines"/>
    <s v="Loan cofinancing"/>
    <s v="Transport"/>
    <m/>
    <m/>
    <m/>
    <s v="Adaptation"/>
    <n v="13"/>
    <m/>
    <n v="13"/>
    <m/>
    <m/>
    <s v="https://www.adb.org/projects/52310-002/main"/>
    <s v="Climate Change Financing at ADB - 2023"/>
  </r>
  <r>
    <x v="0"/>
    <s v="Sovereign"/>
    <s v="Women Inclusive Finance Sector Development Program (Subprogram 1)"/>
    <s v="54424-001"/>
    <d v="2023-12-15T00:00:00"/>
    <x v="2"/>
    <s v="Pakistan"/>
    <s v="Loan"/>
    <s v="Finance"/>
    <n v="155.5"/>
    <m/>
    <m/>
    <s v="Adaptation"/>
    <n v="5"/>
    <m/>
    <n v="5"/>
    <m/>
    <m/>
    <s v="https://www.adb.org/projects/54424-001/main"/>
    <s v="Climate Change Financing at ADB - 2023"/>
  </r>
  <r>
    <x v="0"/>
    <s v="Sovereign"/>
    <s v="Women Inclusive Finance Sector Development Program (Subprogram 1)"/>
    <s v="54424-001"/>
    <d v="2023-12-15T00:00:00"/>
    <x v="2"/>
    <s v="Pakistan"/>
    <s v="Loan"/>
    <s v="Finance"/>
    <m/>
    <m/>
    <m/>
    <s v="Adaptation"/>
    <n v="37.5"/>
    <m/>
    <n v="37.5"/>
    <m/>
    <m/>
    <s v="https://www.adb.org/projects/54424-001/main"/>
    <s v="Climate Change Financing at ADB - 2023"/>
  </r>
  <r>
    <x v="0"/>
    <s v="Sovereign"/>
    <s v="Women Inclusive Finance Sector Development Program (Subprogram 1)"/>
    <s v="54424-001"/>
    <d v="2023-12-15T00:00:00"/>
    <x v="2"/>
    <s v="Pakistan"/>
    <s v="Grant"/>
    <s v="Finance"/>
    <m/>
    <m/>
    <m/>
    <s v="Adaptation"/>
    <n v="0.5"/>
    <m/>
    <n v="0.5"/>
    <m/>
    <m/>
    <s v="https://www.adb.org/projects/54424-001/main"/>
    <s v="Climate Change Financing at ADB - 2023"/>
  </r>
  <r>
    <x v="0"/>
    <s v="Sovereign"/>
    <s v="Industrial Corridor Development Program (Subprogram 2)"/>
    <s v="54465-002"/>
    <d v="2023-12-15T00:00:00"/>
    <x v="2"/>
    <s v="India"/>
    <s v="Loan"/>
    <s v="Industry and trade"/>
    <n v="250"/>
    <m/>
    <m/>
    <s v="Dual-use"/>
    <n v="56.25"/>
    <n v="37.5"/>
    <n v="18.75"/>
    <m/>
    <m/>
    <s v="https://www.adb.org/projects/54465-002/main"/>
    <s v="Climate Change Financing at ADB - 2023"/>
  </r>
  <r>
    <x v="0"/>
    <s v="Sovereign"/>
    <s v="Power Sector Reform Program (Subprogram 1)"/>
    <s v="55080-001"/>
    <d v="2023-12-15T00:00:00"/>
    <x v="2"/>
    <s v="India"/>
    <s v="Loan"/>
    <s v="Energy"/>
    <n v="465.62"/>
    <m/>
    <m/>
    <s v="Dual-use"/>
    <n v="137.5"/>
    <n v="131.25"/>
    <n v="6.25"/>
    <m/>
    <m/>
    <s v="https://www.adb.org/projects/55080-001/main"/>
    <s v="Climate Change Financing at ADB - 2023"/>
  </r>
  <r>
    <x v="0"/>
    <s v="Sovereign"/>
    <s v="Supporting India’s Energy Transition Through Carbon Capture, Utilization and Storage and Low-Carbon Technologies"/>
    <s v="55196-001"/>
    <d v="2023-12-15T00:00:00"/>
    <x v="2"/>
    <s v="India"/>
    <s v="Technical assistance cofinancing"/>
    <s v="Energy"/>
    <n v="2"/>
    <m/>
    <m/>
    <s v="Mitigation"/>
    <n v="2"/>
    <n v="2"/>
    <m/>
    <m/>
    <m/>
    <s v="https://www.adb.org/projects/55196-001/main"/>
    <s v="Climate Change Financing at ADB - 2023"/>
  </r>
  <r>
    <x v="0"/>
    <s v="Sovereign"/>
    <s v="Developing Resilient Environments and Advancing Municipal Services in Punjab Project"/>
    <s v="55236-001"/>
    <d v="2023-12-15T00:00:00"/>
    <x v="2"/>
    <s v="Pakistan"/>
    <s v="Loan"/>
    <s v="Water and other urban infrastructure and services"/>
    <n v="226"/>
    <m/>
    <m/>
    <s v="Dual-use"/>
    <n v="129.20999999999998"/>
    <n v="34.69"/>
    <n v="94.52"/>
    <m/>
    <m/>
    <s v="https://www.adb.org/projects/55236-001/main"/>
    <s v="Climate Change Financing at ADB - 2023"/>
  </r>
  <r>
    <x v="0"/>
    <s v="Sovereign"/>
    <s v="Integrated Aged Care Project"/>
    <s v="55254-001"/>
    <d v="2023-12-15T00:00:00"/>
    <x v="2"/>
    <s v="Tonga"/>
    <s v="Grant"/>
    <s v="Public sector management"/>
    <n v="16.175000000000001"/>
    <m/>
    <m/>
    <s v="Adaptation"/>
    <n v="2.0499999999999998"/>
    <m/>
    <n v="2.0499999999999998"/>
    <m/>
    <m/>
    <s v="https://www.adb.org/projects/55254-001/main"/>
    <s v="Climate Change Financing at ADB - 2023"/>
  </r>
  <r>
    <x v="0"/>
    <s v="Sovereign"/>
    <s v="Integrated Aged Care Project"/>
    <s v="55254-001"/>
    <d v="2023-12-15T00:00:00"/>
    <x v="2"/>
    <s v="Tonga"/>
    <s v="Grant"/>
    <s v="Public sector management"/>
    <m/>
    <m/>
    <m/>
    <s v="Adaptation"/>
    <n v="0.6"/>
    <m/>
    <n v="0.6"/>
    <m/>
    <m/>
    <s v="https://www.adb.org/projects/55254-001/main"/>
    <s v="Climate Change Financing at ADB - 2023"/>
  </r>
  <r>
    <x v="0"/>
    <s v="Sovereign"/>
    <s v="Integrated Aged Care Project"/>
    <s v="55254-001"/>
    <d v="2023-12-15T00:00:00"/>
    <x v="2"/>
    <s v="Tonga"/>
    <s v="Grant cofinancing"/>
    <s v="Public sector management"/>
    <m/>
    <m/>
    <m/>
    <s v="Adaptation"/>
    <n v="0.11"/>
    <m/>
    <n v="0.11"/>
    <m/>
    <m/>
    <s v="https://www.adb.org/projects/55254-001/main"/>
    <s v="Climate Change Financing at ADB - 2023"/>
  </r>
  <r>
    <x v="0"/>
    <s v="Sovereign"/>
    <s v="Improved Resource Mobilization and Utilization Reform Program, Subprogram 1"/>
    <s v="56006-001"/>
    <d v="2023-12-15T00:00:00"/>
    <x v="2"/>
    <s v="Pakistan"/>
    <s v="Loan"/>
    <s v="Public sector management"/>
    <n v="300"/>
    <m/>
    <m/>
    <s v="Dual-use"/>
    <n v="46.2"/>
    <n v="22.3"/>
    <n v="23.9"/>
    <m/>
    <m/>
    <s v="https://www.adb.org/projects/56006-001/main"/>
    <s v="Climate Change Financing at ADB - 2023"/>
  </r>
  <r>
    <x v="0"/>
    <s v="Sovereign"/>
    <s v="Khyber Pakhtunkhwa Food Security Support Project"/>
    <s v="56151-001"/>
    <d v="2023-12-15T00:00:00"/>
    <x v="2"/>
    <s v="Pakistan"/>
    <s v="Loan"/>
    <s v="Agriculture, natural resources and rural development"/>
    <n v="88"/>
    <m/>
    <m/>
    <s v="Dual-use"/>
    <n v="43.45"/>
    <n v="7.74"/>
    <n v="35.71"/>
    <m/>
    <m/>
    <s v="https://www.adb.org/projects/56151-001/main"/>
    <s v="Climate Change Financing at ADB - 2023"/>
  </r>
  <r>
    <x v="0"/>
    <s v="Sovereign"/>
    <s v="Khyber Pakhtunkhwa Food Security Support Project"/>
    <s v="56151-001"/>
    <d v="2023-12-15T00:00:00"/>
    <x v="2"/>
    <s v="Pakistan"/>
    <s v="Grant cofinancing"/>
    <s v="Agriculture, natural resources and rural development"/>
    <m/>
    <m/>
    <m/>
    <s v="Dual-use"/>
    <n v="1.5"/>
    <m/>
    <n v="1.5"/>
    <m/>
    <m/>
    <s v="https://www.adb.org/projects/56151-001/main"/>
    <s v="Climate Change Financing at ADB - 2023"/>
  </r>
  <r>
    <x v="0"/>
    <s v="Sovereign"/>
    <s v="Domestic Resource Mobilization Program (Subprogram 1)"/>
    <s v="56288-001"/>
    <d v="2023-12-15T00:00:00"/>
    <x v="2"/>
    <s v="Philippines"/>
    <s v="Loan"/>
    <s v="Public sector management"/>
    <n v="800"/>
    <m/>
    <m/>
    <s v="Dual-use"/>
    <n v="149.48999999999998"/>
    <n v="146.82"/>
    <n v="2.67"/>
    <m/>
    <m/>
    <s v="https://www.adb.org/projects/56288-001/main"/>
    <s v="Climate Change Financing at ADB - 2023"/>
  </r>
  <r>
    <x v="0"/>
    <s v="Sovereign"/>
    <s v="Domestic Resource Mobilization Program (Subprogram 1)"/>
    <s v="56288-001"/>
    <d v="2023-12-15T00:00:00"/>
    <x v="2"/>
    <s v="Philippines"/>
    <s v="Loan cofinancing"/>
    <s v="Choose sector/theme"/>
    <m/>
    <m/>
    <m/>
    <s v="Dual-use"/>
    <n v="0"/>
    <m/>
    <m/>
    <m/>
    <m/>
    <s v="https://www.adb.org/projects/56288-001/main"/>
    <s v="Climate Change Financing at ADB - 2023"/>
  </r>
  <r>
    <x v="0"/>
    <s v="Sovereign"/>
    <s v="Power Transmission Strengthening Project"/>
    <s v="56306-001"/>
    <d v="2023-12-15T00:00:00"/>
    <x v="2"/>
    <s v="Pakistan"/>
    <s v="Loan"/>
    <s v="Energy"/>
    <n v="456.65"/>
    <m/>
    <m/>
    <s v="Dual-use"/>
    <n v="235"/>
    <n v="186.82"/>
    <n v="48.18"/>
    <m/>
    <m/>
    <s v="https://www.adb.org/projects/56306-001/main"/>
    <s v="Climate Change Financing at ADB - 2023"/>
  </r>
  <r>
    <x v="0"/>
    <s v="Sovereign"/>
    <s v="Power Transmission Strengthening Project"/>
    <s v="56306-001"/>
    <d v="2023-12-15T00:00:00"/>
    <x v="2"/>
    <s v="Pakistan"/>
    <s v="Loan"/>
    <s v="Energy"/>
    <m/>
    <m/>
    <m/>
    <s v="Dual-use"/>
    <n v="15"/>
    <m/>
    <n v="15"/>
    <m/>
    <m/>
    <s v="https://www.adb.org/projects/56306-001/main"/>
    <s v="Climate Change Financing at ADB - 2023"/>
  </r>
  <r>
    <x v="0"/>
    <s v="Sovereign"/>
    <s v="Supporting Renewable Energy Development"/>
    <s v="52240-002"/>
    <d v="2023-12-18T00:00:00"/>
    <x v="2"/>
    <s v="Mongolia"/>
    <s v="Technical assistance"/>
    <s v="Education"/>
    <n v="0.75"/>
    <m/>
    <m/>
    <s v="Dual-use"/>
    <n v="0.75"/>
    <n v="0.5625"/>
    <n v="0.1875"/>
    <m/>
    <m/>
    <s v="https://www.adb.org/projects/52240-002/main"/>
    <s v="Climate Change Financing at ADB - 2023"/>
  </r>
  <r>
    <x v="0"/>
    <s v="Sovereign"/>
    <s v="Cross Border Facilitation and Ports Coordination and Integration"/>
    <s v="55044-003"/>
    <d v="2023-12-18T00:00:00"/>
    <x v="2"/>
    <s v="Mongolia"/>
    <s v="Technical assistance"/>
    <s v="Industry and trade"/>
    <n v="0.6"/>
    <m/>
    <m/>
    <s v="Adaptation"/>
    <n v="0.15"/>
    <m/>
    <n v="0.15"/>
    <m/>
    <m/>
    <s v="https://www.adb.org/projects/55044-003/main"/>
    <s v="Climate Change Financing at ADB - 2023"/>
  </r>
  <r>
    <x v="0"/>
    <s v="Sovereign"/>
    <s v="Preparing Investment Program for Clean and Sustainable Energy"/>
    <s v="57089-001"/>
    <d v="2023-12-18T00:00:00"/>
    <x v="2"/>
    <s v="Pakistan"/>
    <s v="Technical assistance cofinancing"/>
    <s v="Energy"/>
    <m/>
    <m/>
    <m/>
    <s v="Dual-use"/>
    <n v="1"/>
    <n v="1"/>
    <m/>
    <m/>
    <m/>
    <s v="https://www.adb.org/projects/57089-001/main"/>
    <s v="Climate Change Financing at ADB - 2023"/>
  </r>
  <r>
    <x v="0"/>
    <s v="Sovereign"/>
    <s v="Project concept notes preparation"/>
    <s v="CCFLDC00066"/>
    <d v="2023-12-18T00:00:00"/>
    <x v="2"/>
    <s v="Lao People's Democratic Republic"/>
    <s v="Other"/>
    <s v="Agriculture, natural resources and rural development"/>
    <n v="3.5000000000000003E-2"/>
    <m/>
    <m/>
    <s v="Dual-use"/>
    <n v="3.5000000000000003E-2"/>
    <n v="1.7500000000000002E-2"/>
    <n v="1.7500000000000002E-2"/>
    <m/>
    <m/>
    <m/>
    <s v="Climate Change Financing at ADB - 2023"/>
  </r>
  <r>
    <x v="0"/>
    <s v="Sovereign"/>
    <s v="Strengthening Public Financial Management Program, Subprogram 2"/>
    <s v="49041-004"/>
    <d v="2023-12-19T00:00:00"/>
    <x v="2"/>
    <s v="Cambodia"/>
    <s v="Loan"/>
    <s v="Public sector management"/>
    <n v="50"/>
    <m/>
    <m/>
    <s v="Dual-use"/>
    <n v="7.68"/>
    <n v="6.45"/>
    <n v="1.23"/>
    <m/>
    <m/>
    <s v="https://www.adb.org/projects/49041-004/main"/>
    <s v="Climate Change Financing at ADB - 2023"/>
  </r>
  <r>
    <x v="0"/>
    <s v="Sovereign"/>
    <s v="Chuuk Water Supply and Sanitation Project (Additional Financing)"/>
    <s v="53284-003"/>
    <d v="2023-12-19T00:00:00"/>
    <x v="2"/>
    <s v="Federated States of Micronesia"/>
    <s v="Grant"/>
    <s v="Water and other urban infrastructure and services"/>
    <n v="19.190000000000001"/>
    <m/>
    <m/>
    <s v="Adaptation"/>
    <n v="17.899999999999999"/>
    <m/>
    <n v="17.899999999999999"/>
    <m/>
    <m/>
    <s v="https://www.adb.org/projects/53284-003/main"/>
    <s v="Climate Change Financing at ADB - 2023"/>
  </r>
  <r>
    <x v="0"/>
    <s v="Sovereign"/>
    <s v="_x0009_Supporting the Climate-Resilient Inclusive Development Program"/>
    <s v="56253-003"/>
    <d v="2023-12-19T00:00:00"/>
    <x v="2"/>
    <s v="Bangladesh"/>
    <s v="Technical assistance"/>
    <s v="Public sector management"/>
    <n v="1.5"/>
    <m/>
    <m/>
    <s v="Dual-use"/>
    <n v="1.5"/>
    <n v="0.2727"/>
    <n v="1.2273000000000001"/>
    <m/>
    <m/>
    <s v="https://www.adb.org/projects/56253-003/main"/>
    <s v="Climate Change Financing at ADB - 2023"/>
  </r>
  <r>
    <x v="0"/>
    <s v="Sovereign"/>
    <s v="Poyang Lake Climate Change Adaptation Action Plan"/>
    <s v="57111-001"/>
    <d v="2023-12-19T00:00:00"/>
    <x v="2"/>
    <s v="People's Republic of China"/>
    <s v="Technical assistance"/>
    <s v="Agriculture, natural resources and rural development"/>
    <n v="0.3"/>
    <m/>
    <m/>
    <s v="Adaptation"/>
    <n v="0.3"/>
    <m/>
    <n v="0.3"/>
    <m/>
    <m/>
    <s v="https://www.adb.org/projects/57111-001/main"/>
    <s v="Climate Change Financing at ADB - 2023"/>
  </r>
  <r>
    <x v="0"/>
    <s v="Sovereign"/>
    <s v="Supporting the Development of Economic Zones and Small and Medium-Sized Enterprise Dynamism to Boost Competitiveness and Jobs"/>
    <s v="56093-001"/>
    <d v="2023-12-20T00:00:00"/>
    <x v="2"/>
    <s v="Sri Lanka"/>
    <s v="Technical assistance"/>
    <s v="Industry and trade"/>
    <n v="0.75"/>
    <m/>
    <m/>
    <s v="Dual-use"/>
    <n v="0.06"/>
    <n v="0.03"/>
    <n v="0.03"/>
    <m/>
    <m/>
    <s v="https://www.adb.org/projects/56093-001/main"/>
    <s v="Climate Change Financing at ADB - 2023"/>
  </r>
  <r>
    <x v="0"/>
    <s v="Sovereign"/>
    <s v="Supporting Financial Sector Stability and Reforms Program"/>
    <s v="56285-001"/>
    <d v="2023-12-20T00:00:00"/>
    <x v="2"/>
    <s v="Sri Lanka"/>
    <s v="Technical assistance"/>
    <s v="Finance"/>
    <m/>
    <m/>
    <m/>
    <s v="Dual-use"/>
    <n v="0"/>
    <m/>
    <m/>
    <m/>
    <m/>
    <s v="https://www.adb.org/projects/56285-001/main"/>
    <s v="Climate Change Financing at ADB - 2023"/>
  </r>
  <r>
    <x v="0"/>
    <s v="Sovereign"/>
    <s v="Strengthening Resilient and Sustainable Urban and Water Service Delivery in the Pacific"/>
    <s v="57034-001"/>
    <d v="2023-12-20T00:00:00"/>
    <x v="2"/>
    <s v="Regional (Pacific)"/>
    <s v="Technical assistance"/>
    <s v="Water and other urban infrastructure and services"/>
    <n v="4.8499999999999996"/>
    <m/>
    <m/>
    <s v="Adaptation"/>
    <n v="1.75"/>
    <m/>
    <n v="1.75"/>
    <m/>
    <m/>
    <s v="https://www.adb.org/projects/57034-001/main"/>
    <s v="Climate Change Financing at ADB - 2023"/>
  </r>
  <r>
    <x v="0"/>
    <s v="Sovereign"/>
    <s v="Strengthening Resilient and Sustainable Urban and Water Service Delivery in the Pacific"/>
    <s v="57034-001"/>
    <d v="2023-12-20T00:00:00"/>
    <x v="2"/>
    <s v="Regional (Pacific)"/>
    <s v="Technical assistance cofinancing"/>
    <s v="Water and other urban infrastructure and services"/>
    <m/>
    <m/>
    <m/>
    <s v="Adaptation"/>
    <n v="0.32500000000000001"/>
    <m/>
    <n v="0.32500000000000001"/>
    <m/>
    <m/>
    <s v="https://www.adb.org/projects/57034-001/main"/>
    <s v="Climate Change Financing at ADB - 2023"/>
  </r>
  <r>
    <x v="0"/>
    <s v="Sovereign"/>
    <s v="Strengthening Resilient and Sustainable Urban and Water Service Delivery in the Pacific"/>
    <s v="57034-001"/>
    <d v="2023-12-20T00:00:00"/>
    <x v="2"/>
    <s v="Regional (Pacific)"/>
    <s v="Technical assistance cofinancing"/>
    <s v="Water and other urban infrastructure and services"/>
    <m/>
    <m/>
    <m/>
    <s v="Adaptation"/>
    <n v="0.35"/>
    <m/>
    <n v="0.35"/>
    <m/>
    <m/>
    <s v="https://www.adb.org/projects/57034-001/main"/>
    <s v="Climate Change Financing at ADB - 2023"/>
  </r>
  <r>
    <x v="0"/>
    <s v="Sovereign"/>
    <s v="Climate-Smart Mining for a New Climate Economy"/>
    <s v="57273-001"/>
    <d v="2023-12-20T00:00:00"/>
    <x v="2"/>
    <s v="Mongolia"/>
    <s v="Technical assistance"/>
    <s v="Energy"/>
    <n v="0.5"/>
    <m/>
    <m/>
    <s v="Dual-use"/>
    <n v="0.1"/>
    <n v="0.1"/>
    <m/>
    <m/>
    <m/>
    <s v="https://www.adb.org/projects/57273-001/main"/>
    <s v="Climate Change Financing at ADB - 2023"/>
  </r>
  <r>
    <x v="0"/>
    <s v="Sovereign"/>
    <s v="Climate-Smart Mining for a New Climate Economy"/>
    <s v="57273-001"/>
    <d v="2023-12-20T00:00:00"/>
    <x v="2"/>
    <s v="Mongolia"/>
    <s v="Technical assistance"/>
    <s v="Finance"/>
    <m/>
    <m/>
    <m/>
    <s v="Dual-use"/>
    <n v="0.1"/>
    <n v="0.05"/>
    <n v="0.05"/>
    <m/>
    <m/>
    <s v="https://www.adb.org/projects/57273-001/main"/>
    <s v="Climate Change Financing at ADB - 2023"/>
  </r>
  <r>
    <x v="0"/>
    <s v="Sovereign"/>
    <s v="Climate-Smart Mining for a New Climate Economy"/>
    <s v="57273-001"/>
    <d v="2023-12-20T00:00:00"/>
    <x v="2"/>
    <s v="Mongolia"/>
    <s v="Technical assistance"/>
    <s v="Industry and trade"/>
    <m/>
    <m/>
    <m/>
    <s v="Dual-use"/>
    <n v="0.30000000000000004"/>
    <n v="0.2"/>
    <n v="0.1"/>
    <m/>
    <m/>
    <s v="https://www.adb.org/projects/57273-001/main"/>
    <s v="Climate Change Financing at ADB - 2023"/>
  </r>
  <r>
    <x v="0"/>
    <s v="Nonsovereign"/>
    <s v="Administration of Equity Investment in Chickin Pte. Ltd."/>
    <s v="57288-001"/>
    <d v="2023-12-20T00:00:00"/>
    <x v="2"/>
    <s v="Indonesia"/>
    <s v="Equity Cofinancing"/>
    <s v="Agriculture, natural resources and rural development"/>
    <n v="4"/>
    <m/>
    <m/>
    <s v="Dual-use"/>
    <n v="1"/>
    <n v="0.5"/>
    <n v="0.5"/>
    <m/>
    <m/>
    <s v="https://www.adb.org/projects/57288-001/main"/>
    <s v="Climate Change Financing at ADB - 2023"/>
  </r>
  <r>
    <x v="0"/>
    <s v="Sovereign"/>
    <s v="Supporting Coastal Climate Resilience in Karnataka and Kerala States"/>
    <s v="57333-001"/>
    <d v="2023-12-20T00:00:00"/>
    <x v="2"/>
    <s v="India"/>
    <s v="Technical assistance"/>
    <s v="Agriculture, natural resources and rural development"/>
    <n v="0.22500000000000001"/>
    <m/>
    <m/>
    <s v="Adaptation"/>
    <n v="0.22500000000000001"/>
    <m/>
    <n v="0.22500000000000001"/>
    <m/>
    <m/>
    <s v="https://www.adb.org/projects/57333-001/main"/>
    <s v="Climate Change Financing at ADB - 2023"/>
  </r>
  <r>
    <x v="0"/>
    <s v="Sovereign"/>
    <s v="Developing Resilient Environments and Advancing Municipal Services in Punjab Project"/>
    <s v="55236-001"/>
    <d v="2023-12-21T00:00:00"/>
    <x v="2"/>
    <s v="Pakistan"/>
    <s v="Technical assistance cofinancing"/>
    <s v="Water and other urban infrastructure and services"/>
    <m/>
    <m/>
    <m/>
    <s v="Dual-use"/>
    <n v="0"/>
    <m/>
    <m/>
    <m/>
    <m/>
    <s v="https://www.adb.org/projects/55236-001/main"/>
    <s v="Climate Change Financing at ADB - 2023"/>
  </r>
  <r>
    <x v="0"/>
    <s v="Sovereign"/>
    <s v="Resilient and Inclusive Agricultural Development and Food Security in the Central Asia Regional Economic Cooperation Program Member Countries"/>
    <s v="57033-001"/>
    <d v="2023-12-21T00:00:00"/>
    <x v="2"/>
    <s v="Regional"/>
    <s v="Technical assistance"/>
    <s v="Agriculture, natural resources and rural development"/>
    <n v="3"/>
    <m/>
    <m/>
    <s v="Dual-use"/>
    <n v="3"/>
    <n v="0.9"/>
    <n v="2.1"/>
    <m/>
    <m/>
    <s v="https://www.adb.org/projects/57033-001/main"/>
    <s v="Climate Change Financing at ADB - 2023"/>
  </r>
  <r>
    <x v="0"/>
    <s v="Sovereign"/>
    <s v="Supporting West Bengal State for Climate Resilience"/>
    <s v="57334-001"/>
    <d v="2023-12-21T00:00:00"/>
    <x v="2"/>
    <s v="India"/>
    <s v="Technical assistance"/>
    <s v="Agriculture, natural resources and rural development"/>
    <n v="0.22500000000000001"/>
    <m/>
    <m/>
    <s v="Adaptation"/>
    <n v="0.22500000000000001"/>
    <m/>
    <n v="0.22500000000000001"/>
    <m/>
    <m/>
    <s v="https://www.adb.org/projects/57334-001/main"/>
    <s v="Climate Change Financing at ADB - 2023"/>
  </r>
  <r>
    <x v="0"/>
    <s v="Sovereign"/>
    <s v="Promoting Climate-Smart Infrastructure [Attached TA to Infrastructure Preparation and Innovation Facility, Second Additional Financing]"/>
    <s v="50288-006"/>
    <d v="2023-12-22T00:00:00"/>
    <x v="2"/>
    <s v="Philippines"/>
    <s v="Technical assistance"/>
    <s v="Transport"/>
    <m/>
    <m/>
    <m/>
    <s v="Dual-use"/>
    <n v="0.5"/>
    <n v="0.15"/>
    <n v="0.35"/>
    <m/>
    <m/>
    <s v="https://www.adb.org/projects/50288-006/main"/>
    <s v="Climate Change Financing at ADB - 2023"/>
  </r>
  <r>
    <x v="0"/>
    <s v="Sovereign"/>
    <s v="Promoting Climate-Smart Infrastructure [Attached TA to Infrastructure Preparation and Innovation Facility, Second Additional Financing]"/>
    <s v="50288-006"/>
    <d v="2023-12-22T00:00:00"/>
    <x v="2"/>
    <s v="Philippines"/>
    <s v="Technical assistance cofinancing"/>
    <s v="Transport"/>
    <m/>
    <m/>
    <m/>
    <s v="Dual-use"/>
    <n v="1"/>
    <n v="0.3"/>
    <n v="0.7"/>
    <m/>
    <m/>
    <s v="https://www.adb.org/projects/50288-006/main"/>
    <s v="Climate Change Financing at ADB - 2023"/>
  </r>
  <r>
    <x v="0"/>
    <s v="Sovereign"/>
    <s v="Tripura Urban and Tourism Development Project"/>
    <s v="53276-002"/>
    <d v="2023-12-22T00:00:00"/>
    <x v="2"/>
    <s v="India"/>
    <s v="Loan"/>
    <s v="Water and other urban infrastructure and services"/>
    <n v="125"/>
    <m/>
    <m/>
    <s v="Dual-use"/>
    <n v="14.139999999999999"/>
    <n v="1.95"/>
    <n v="12.19"/>
    <m/>
    <m/>
    <s v="https://www.adb.org/projects/53276-002/main"/>
    <s v="Climate Change Financing at ADB - 2023"/>
  </r>
  <r>
    <x v="0"/>
    <s v="Sovereign"/>
    <s v="Tripura Urban and Tourism Development Project"/>
    <s v="53276-002"/>
    <d v="2023-12-22T00:00:00"/>
    <x v="2"/>
    <s v="India"/>
    <s v="Loan"/>
    <s v="Transport"/>
    <m/>
    <m/>
    <m/>
    <s v="Dual-use"/>
    <n v="0.01"/>
    <m/>
    <n v="0.01"/>
    <m/>
    <m/>
    <s v="https://www.adb.org/projects/53276-002/main"/>
    <s v="Climate Change Financing at ADB - 2023"/>
  </r>
  <r>
    <x v="0"/>
    <s v="Sovereign"/>
    <s v="Improving the Science, Technology, Engineering, and Mathematics Secondary Education Project"/>
    <s v="54299-001"/>
    <d v="2023-12-22T00:00:00"/>
    <x v="2"/>
    <s v="Tajikistan"/>
    <s v="Grant"/>
    <s v="Education"/>
    <n v="40"/>
    <m/>
    <m/>
    <s v="Dual-use"/>
    <n v="8.25"/>
    <n v="1.75"/>
    <n v="6.5"/>
    <m/>
    <m/>
    <s v="https://www.adb.org/projects/54299-001/main"/>
    <s v="Climate Change Financing at ADB - 2023"/>
  </r>
  <r>
    <x v="0"/>
    <s v="Sovereign"/>
    <s v="Supporting Power Market Reforms for Renewable Energy Integration (Attached to Power Sector Reform Program (Subprogram 1) Loan 4401)"/>
    <s v="55080-001"/>
    <d v="2023-12-22T00:00:00"/>
    <x v="2"/>
    <s v="India"/>
    <s v="Technical assistance"/>
    <s v="Energy"/>
    <m/>
    <m/>
    <m/>
    <s v="Dual-use"/>
    <n v="0.7"/>
    <n v="0.7"/>
    <m/>
    <m/>
    <m/>
    <s v="https://www.adb.org/projects/55080-001/main"/>
    <s v="Climate Change Financing at ADB - 2023"/>
  </r>
  <r>
    <x v="0"/>
    <s v="Sovereign"/>
    <s v="Supporting Power Market Reforms for Renewable Energy Integration (Attached to Power Sector Reform Program (Subprogram 1) Loan 4401)"/>
    <s v="55080-001"/>
    <d v="2023-12-22T00:00:00"/>
    <x v="2"/>
    <s v="India"/>
    <s v="Technical assistance"/>
    <s v="Agriculture, natural resources and rural development"/>
    <m/>
    <m/>
    <m/>
    <s v="Dual-use"/>
    <n v="0.1"/>
    <n v="0.05"/>
    <n v="0.05"/>
    <m/>
    <m/>
    <s v="https://www.adb.org/projects/55080-001/main"/>
    <s v="Climate Change Financing at ADB - 2023"/>
  </r>
  <r>
    <x v="0"/>
    <s v="Sovereign"/>
    <s v="Supporting Power Market Reforms for Renewable Energy Integration (Attached to Power Sector Reform Program (Subprogram 1) Loan 4401)"/>
    <s v="55080-001"/>
    <d v="2023-12-22T00:00:00"/>
    <x v="2"/>
    <s v="India"/>
    <s v="Technical assistance cofinancing"/>
    <s v="Agriculture, natural resources and rural development"/>
    <m/>
    <m/>
    <m/>
    <s v="Dual-use"/>
    <n v="0.05"/>
    <n v="2.5000000000000001E-2"/>
    <n v="2.5000000000000001E-2"/>
    <m/>
    <m/>
    <s v="https://www.adb.org/projects/55080-001/main"/>
    <s v="Climate Change Financing at ADB - 2023"/>
  </r>
  <r>
    <x v="0"/>
    <s v="Sovereign"/>
    <s v="Supporting Power Market Reforms for Renewable Energy Integration (Attached to Power Sector Reform Program (Subprogram 1) Loan 4401)"/>
    <s v="55080-001"/>
    <d v="2023-12-22T00:00:00"/>
    <x v="2"/>
    <s v="India"/>
    <s v="Technical assistance cofinancing"/>
    <s v="Energy"/>
    <m/>
    <m/>
    <m/>
    <s v="Dual-use"/>
    <n v="0.35"/>
    <n v="0.35"/>
    <m/>
    <m/>
    <m/>
    <s v="https://www.adb.org/projects/55080-001/main"/>
    <s v="Climate Change Financing at ADB - 2023"/>
  </r>
  <r>
    <x v="0"/>
    <s v="Sovereign"/>
    <s v="Build Universal Health Care Program (Subprogram 2)"/>
    <s v="55105-003"/>
    <d v="2023-12-22T00:00:00"/>
    <x v="2"/>
    <s v="Philippines"/>
    <s v="Loan"/>
    <s v="Health"/>
    <n v="900"/>
    <m/>
    <m/>
    <s v="Dual-use"/>
    <n v="65.59"/>
    <n v="39.799999999999997"/>
    <n v="25.79"/>
    <m/>
    <m/>
    <s v="https://www.adb.org/projects/55105-003/main"/>
    <s v="Climate Change Financing at ADB - 2023"/>
  </r>
  <r>
    <x v="0"/>
    <s v="Sovereign"/>
    <s v="Build Universal Health Care Program (Subprogram 2)"/>
    <s v="55105-003"/>
    <d v="2023-12-22T00:00:00"/>
    <x v="2"/>
    <s v="Philippines"/>
    <s v="Loan cofinancing"/>
    <s v="Health"/>
    <m/>
    <m/>
    <m/>
    <s v="Dual-use"/>
    <n v="0"/>
    <m/>
    <m/>
    <m/>
    <m/>
    <s v="https://www.adb.org/projects/55105-003/main"/>
    <s v="Climate Change Financing at ADB - 2023"/>
  </r>
  <r>
    <x v="0"/>
    <s v="Sovereign"/>
    <s v="Developing Green City Action Plans to Accelerate Post-COVID-19 Competitiveness and Resilience – City Batch 2"/>
    <s v="55224-003"/>
    <d v="2023-12-22T00:00:00"/>
    <x v="2"/>
    <s v="Malaysia"/>
    <s v="Technical assistance"/>
    <s v="Water and other urban infrastructure and services"/>
    <n v="0.75"/>
    <m/>
    <m/>
    <s v="Dual-use"/>
    <n v="0.12"/>
    <n v="0.06"/>
    <n v="0.06"/>
    <m/>
    <m/>
    <s v="https://www.adb.org/projects/55224-003/main"/>
    <s v="Climate Change Financing at ADB - 2023"/>
  </r>
  <r>
    <x v="0"/>
    <s v="Sovereign"/>
    <s v="Leveraging the Private Sector to Deliver Inclusive, Affordable, and Climate-Resilient Housing in Central and West Asia"/>
    <s v="57043-001"/>
    <d v="2023-12-22T00:00:00"/>
    <x v="2"/>
    <s v="Regional (Central and West Asia)"/>
    <s v="Technical assistance"/>
    <s v="Water and other urban infrastructure and services"/>
    <n v="0.5"/>
    <m/>
    <m/>
    <s v="Adaptation"/>
    <n v="0.5"/>
    <m/>
    <n v="0.5"/>
    <m/>
    <m/>
    <s v="https://www.adb.org/projects/57043-001/main"/>
    <s v="Climate Change Financing at ADB - 2023"/>
  </r>
  <r>
    <x v="0"/>
    <s v="Nonsovereign"/>
    <s v="SAEL Gujarat Solar Power Project"/>
    <s v="57191-001"/>
    <d v="2023-12-22T00:00:00"/>
    <x v="2"/>
    <s v="India"/>
    <s v="Loan"/>
    <s v="Energy"/>
    <n v="303.37299999999999"/>
    <m/>
    <m/>
    <s v="Mitigation"/>
    <n v="147.12499800000001"/>
    <n v="147.12499800000001"/>
    <m/>
    <m/>
    <m/>
    <s v="https://www.adb.org/projects/57191-001/main"/>
    <s v="Climate Change Financing at ADB - 2023"/>
  </r>
  <r>
    <x v="0"/>
    <s v="Sovereign"/>
    <s v="Supporting Long-Term Planning for Climate Action"/>
    <s v="57269-001"/>
    <d v="2023-12-22T00:00:00"/>
    <x v="2"/>
    <s v="Philippines"/>
    <s v="Technical assistance"/>
    <s v="Public sector management"/>
    <n v="1"/>
    <m/>
    <m/>
    <s v="Dual-use"/>
    <n v="0.5"/>
    <n v="0.25"/>
    <n v="0.25"/>
    <m/>
    <m/>
    <s v="https://www.adb.org/projects/57269-001/main"/>
    <s v="Climate Change Financing at ADB - 2023"/>
  </r>
  <r>
    <x v="0"/>
    <s v="Sovereign"/>
    <s v="Supporting Long-Term Planning for Climate Action"/>
    <s v="57269-001"/>
    <d v="2023-12-22T00:00:00"/>
    <x v="2"/>
    <s v="Philippines"/>
    <s v="Technical assistance cofinancing"/>
    <s v="Public sector management"/>
    <m/>
    <m/>
    <m/>
    <s v="Dual-use"/>
    <n v="0"/>
    <m/>
    <m/>
    <m/>
    <m/>
    <s v="https://www.adb.org/projects/57269-001/main"/>
    <s v="Climate Change Financing at ADB - 2023"/>
  </r>
  <r>
    <x v="0"/>
    <s v="Nonsovereign"/>
    <s v="Paramount Solar Power Project"/>
    <s v="56344-001"/>
    <d v="2023-12-23T00:00:00"/>
    <x v="2"/>
    <s v="Bangladesh"/>
    <s v="Loan"/>
    <s v="Energy"/>
    <n v="174"/>
    <m/>
    <m/>
    <s v="Mitigation"/>
    <n v="50"/>
    <n v="50"/>
    <m/>
    <m/>
    <m/>
    <s v="https://www.adb.org/projects/56344-001/main"/>
    <s v="Climate Change Financing at ADB - 2023"/>
  </r>
  <r>
    <x v="0"/>
    <s v="Sovereign"/>
    <s v="Preparing Water and Urban Development Projects"/>
    <s v="57223-001"/>
    <d v="2023-12-23T00:00:00"/>
    <x v="2"/>
    <s v="Pakistan"/>
    <s v="Technical assistance"/>
    <s v="Water and other urban infrastructure and services"/>
    <n v="2"/>
    <m/>
    <m/>
    <s v="Dual-use"/>
    <n v="0.1"/>
    <n v="0.05"/>
    <n v="0.05"/>
    <m/>
    <m/>
    <s v="https://www.adb.org/projects/57223-001/main"/>
    <s v="Climate Change Financing at ADB - 2023"/>
  </r>
  <r>
    <x v="0"/>
    <s v="Sovereign"/>
    <s v="Policy and Systems of Synergistically Reducing Pollution and Carbon Emissions in Industry in the Yellow River Basin"/>
    <s v="54026-017"/>
    <d v="2023-12-26T00:00:00"/>
    <x v="2"/>
    <s v="People's Republic of China"/>
    <s v="Technical assistance"/>
    <s v="Agriculture, natural resources and rural development"/>
    <n v="0.3"/>
    <m/>
    <m/>
    <s v="Dual-use"/>
    <n v="0.3"/>
    <n v="0.15"/>
    <n v="0.15"/>
    <m/>
    <m/>
    <s v="https://www.adb.org/projects/54026-017/main"/>
    <s v="Climate Change Financing at ADB - 2023"/>
  </r>
  <r>
    <x v="0"/>
    <s v="Sovereign"/>
    <s v="Border Efficiency for Sustainable Trade Project"/>
    <s v="55044-002"/>
    <d v="2023-12-26T00:00:00"/>
    <x v="2"/>
    <s v="Mongolia"/>
    <s v="Loan"/>
    <s v="Industry and trade"/>
    <n v="108"/>
    <m/>
    <m/>
    <s v="Dual-use"/>
    <n v="18.75"/>
    <n v="11.29"/>
    <n v="7.46"/>
    <m/>
    <m/>
    <s v="https://www.adb.org/projects/55044-002/main"/>
    <s v="Climate Change Financing at ADB - 2023"/>
  </r>
  <r>
    <x v="0"/>
    <s v="Sovereign"/>
    <s v="Border Efficiency for Sustainable Trade Project"/>
    <s v="55044-002"/>
    <d v="2023-12-26T00:00:00"/>
    <x v="2"/>
    <s v="Mongolia"/>
    <s v="Loan"/>
    <s v="Industry and trade"/>
    <m/>
    <m/>
    <m/>
    <s v="Dual-use"/>
    <n v="20.82"/>
    <n v="12.54"/>
    <n v="8.2799999999999994"/>
    <m/>
    <m/>
    <s v="https://www.adb.org/projects/55044-002/main"/>
    <s v="Climate Change Financing at ADB - 2023"/>
  </r>
  <r>
    <x v="0"/>
    <s v="Sovereign"/>
    <s v="Border Efficiency for Sustainable Trade Project"/>
    <s v="55044-002"/>
    <d v="2023-12-26T00:00:00"/>
    <x v="2"/>
    <s v="Mongolia"/>
    <s v="Grant"/>
    <m/>
    <m/>
    <m/>
    <m/>
    <s v="Dual-use"/>
    <n v="0"/>
    <m/>
    <m/>
    <m/>
    <m/>
    <s v="https://www.adb.org/projects/55044-002/main"/>
    <s v="Climate Change Financing at ADB - 2023"/>
  </r>
  <r>
    <x v="0"/>
    <s v="Nonsovereign"/>
    <s v="Paramount Solar Power Project"/>
    <s v="56344-001"/>
    <d v="2023-12-26T00:00:00"/>
    <x v="2"/>
    <s v="Bangladesh"/>
    <s v="Loan cofinancing"/>
    <s v="Energy"/>
    <m/>
    <m/>
    <m/>
    <s v="Mitigation"/>
    <n v="30"/>
    <n v="30"/>
    <m/>
    <m/>
    <m/>
    <s v="https://www.adb.org/projects/56344-001/main"/>
    <s v="Climate Change Financing at ADB - 2023"/>
  </r>
  <r>
    <x v="0"/>
    <s v="Sovereign"/>
    <s v="Research on Environmentally Sustainable Development Technology Assessment and Innovation Path of the People’s Republic of China's Coastal Ports"/>
    <s v="57100-001"/>
    <d v="2023-12-26T00:00:00"/>
    <x v="2"/>
    <s v="People's Republic of China"/>
    <s v="Technical assistance"/>
    <s v="Transport"/>
    <n v="0.3"/>
    <m/>
    <m/>
    <s v="Mitigation"/>
    <n v="0.2"/>
    <n v="0.2"/>
    <m/>
    <m/>
    <m/>
    <s v="https://www.adb.org/projects/57100-001/main"/>
    <s v="Climate Change Financing at ADB - 2023"/>
  </r>
  <r>
    <x v="0"/>
    <s v="Sovereign"/>
    <s v="Research on Environmentally Sustainable Development Technology Assessment and Innovation Path of the People’s Republic of China's Coastal Ports"/>
    <s v="57100-001"/>
    <d v="2023-12-26T00:00:00"/>
    <x v="2"/>
    <s v="People's Republic of China"/>
    <s v="Technical assistance"/>
    <s v="Education"/>
    <m/>
    <m/>
    <m/>
    <s v="Mitigation"/>
    <n v="0.1"/>
    <n v="0.1"/>
    <m/>
    <m/>
    <m/>
    <s v="https://www.adb.org/projects/57100-001/main"/>
    <s v="Climate Change Financing at ADB - 2023"/>
  </r>
  <r>
    <x v="0"/>
    <s v="Sovereign"/>
    <s v="Building a Climate Change Early Warning System for the Aged"/>
    <s v="57103-001"/>
    <d v="2023-12-26T00:00:00"/>
    <x v="2"/>
    <s v="People's Republic of China"/>
    <s v="Technical assistance"/>
    <s v="Health"/>
    <n v="0.5"/>
    <m/>
    <m/>
    <s v="Adaptation"/>
    <n v="0.5"/>
    <m/>
    <n v="0.5"/>
    <m/>
    <m/>
    <s v="https://www.adb.org/projects/57103-001/main"/>
    <s v="Climate Change Financing at ADB - 2023"/>
  </r>
  <r>
    <x v="0"/>
    <s v="Sovereign"/>
    <s v="Preparing Low-Carbon Development Projects"/>
    <s v="56204-001"/>
    <d v="2023-12-27T00:00:00"/>
    <x v="2"/>
    <s v="People's Republic of China"/>
    <s v="Technical assistance"/>
    <s v="Energy"/>
    <n v="0.4"/>
    <m/>
    <m/>
    <s v="Dual-use"/>
    <n v="0.3"/>
    <n v="0.3"/>
    <m/>
    <m/>
    <m/>
    <s v="https://www.adb.org/projects/56204-001/main"/>
    <s v="Climate Change Financing at ADB - 2023"/>
  </r>
  <r>
    <x v="0"/>
    <s v="Sovereign"/>
    <s v="Preparing Low-Carbon Development Projects"/>
    <s v="56204-001"/>
    <d v="2023-12-27T00:00:00"/>
    <x v="2"/>
    <s v="People's Republic of China"/>
    <s v="Technical assistance"/>
    <s v="Water and other urban infrastructure and services"/>
    <m/>
    <m/>
    <m/>
    <s v="Dual-use"/>
    <n v="0.1"/>
    <m/>
    <n v="0.1"/>
    <m/>
    <m/>
    <s v="https://www.adb.org/projects/56204-001/main"/>
    <s v="Climate Change Financing at ADB - 2023"/>
  </r>
  <r>
    <x v="0"/>
    <s v="Sovereign"/>
    <s v="Kyrgyz Republic: Assessing Public–Private Partnership Opportunities"/>
    <s v="57045-001"/>
    <d v="2023-12-27T00:00:00"/>
    <x v="2"/>
    <s v="Kyrgyz Republic"/>
    <s v="Technical assistance"/>
    <s v="Education"/>
    <n v="0.3"/>
    <m/>
    <m/>
    <s v="Dual-use"/>
    <n v="0.30000000000000004"/>
    <n v="0.16"/>
    <n v="0.14000000000000001"/>
    <m/>
    <m/>
    <s v="https://www.adb.org/projects/57045-001/main"/>
    <s v="Climate Change Financing at ADB - 2023"/>
  </r>
  <r>
    <x v="0"/>
    <s v="Nonsovereign"/>
    <s v="UGRO Capital Supporting Digital and Innovative Micro, Small, and Medium-Sized Enterprises Financing Project"/>
    <s v="57241-001"/>
    <d v="2023-12-27T00:00:00"/>
    <x v="2"/>
    <s v="India"/>
    <s v="Loan"/>
    <s v="Finance"/>
    <n v="30"/>
    <m/>
    <m/>
    <s v="Mitigation"/>
    <n v="7.5"/>
    <n v="7.5"/>
    <m/>
    <m/>
    <m/>
    <s v="https://www.adb.org/projects/57241-001/main"/>
    <s v="Climate Change Financing at ADB - 2023"/>
  </r>
  <r>
    <x v="0"/>
    <s v="Sovereign"/>
    <s v="Sindh Secondary Education Improvement Project, Additional Financing"/>
    <s v="51126-004"/>
    <d v="2023-12-28T00:00:00"/>
    <x v="2"/>
    <s v="Pakistan"/>
    <s v="Technical assistance"/>
    <s v="Education"/>
    <m/>
    <m/>
    <m/>
    <s v="Dual-use"/>
    <n v="0"/>
    <m/>
    <m/>
    <m/>
    <m/>
    <s v="https://www.adb.org/projects/51126-004/main"/>
    <s v="Climate Change Financing at ADB - 2023"/>
  </r>
  <r>
    <x v="0"/>
    <s v="Sovereign"/>
    <s v="Preparing the Naulong Integrated Water Resources Development Project"/>
    <s v="51131-004"/>
    <d v="2023-12-28T00:00:00"/>
    <x v="2"/>
    <s v="Pakistan"/>
    <s v="Technical assistance"/>
    <s v="Energy"/>
    <n v="0.52800000000000002"/>
    <m/>
    <m/>
    <s v="Dual-use"/>
    <n v="0.06"/>
    <n v="0.06"/>
    <m/>
    <m/>
    <m/>
    <s v="https://www.adb.org/projects/51131-004/main"/>
    <s v="Climate Change Financing at ADB - 2023"/>
  </r>
  <r>
    <x v="0"/>
    <s v="Sovereign"/>
    <s v="Preparing the Naulong Integrated Water Resources Development Project"/>
    <s v="51131-004"/>
    <d v="2023-12-28T00:00:00"/>
    <x v="2"/>
    <s v="Pakistan"/>
    <s v="Technical assistance"/>
    <s v="Agriculture, natural resources and rural development"/>
    <m/>
    <m/>
    <m/>
    <s v="Dual-use"/>
    <n v="0.06"/>
    <m/>
    <n v="0.06"/>
    <m/>
    <m/>
    <s v="https://www.adb.org/projects/51131-004/main"/>
    <s v="Climate Change Financing at ADB - 2023"/>
  </r>
  <r>
    <x v="0"/>
    <s v="Sovereign"/>
    <s v="Shanxi Changzhi Low-Carbon Climate-Resilient Circular Economy Transformation Project"/>
    <s v="51381-001"/>
    <d v="2023-12-28T00:00:00"/>
    <x v="2"/>
    <s v="People's Republic of China"/>
    <s v="Loan"/>
    <s v="Water and other urban infrastructure and services"/>
    <n v="665.1"/>
    <m/>
    <m/>
    <s v="Dual-use"/>
    <n v="148.44724058"/>
    <n v="49.178569330000002"/>
    <n v="99.268671249999997"/>
    <m/>
    <m/>
    <s v="https://www.adb.org/projects/51381-001/main"/>
    <s v="Climate Change Financing at ADB - 2023"/>
  </r>
  <r>
    <x v="0"/>
    <s v="Sovereign"/>
    <s v="Shanxi Changzhi Low-Carbon Climate-Resilient Circular Economy Transformation Project"/>
    <s v="51381-001"/>
    <d v="2023-12-28T00:00:00"/>
    <x v="2"/>
    <s v="People's Republic of China"/>
    <s v="Loan"/>
    <s v="Transport"/>
    <m/>
    <m/>
    <m/>
    <s v="Dual-use"/>
    <n v="28.791241599999999"/>
    <n v="21.988155500000001"/>
    <n v="6.8030860999999998"/>
    <m/>
    <m/>
    <s v="https://www.adb.org/projects/51381-001/main"/>
    <s v="Climate Change Financing at ADB - 2023"/>
  </r>
  <r>
    <x v="0"/>
    <s v="Sovereign"/>
    <s v="Shanxi Changzhi Low-Carbon Climate-Resilient Circular Economy Transformation Project"/>
    <s v="51381-001"/>
    <d v="2023-12-28T00:00:00"/>
    <x v="2"/>
    <s v="People's Republic of China"/>
    <s v="Loan"/>
    <s v="Information and communication technology"/>
    <m/>
    <m/>
    <m/>
    <s v="Dual-use"/>
    <n v="29.417920000000002"/>
    <n v="11.261547500000001"/>
    <n v="18.1563725"/>
    <m/>
    <m/>
    <s v="https://www.adb.org/projects/51381-001/main"/>
    <s v="Climate Change Financing at ADB - 2023"/>
  </r>
  <r>
    <x v="0"/>
    <s v="Sovereign"/>
    <s v="Shanxi Changzhi Low-Carbon Climate-Resilient Circular Economy Transformation Project"/>
    <s v="51381-001"/>
    <d v="2023-12-28T00:00:00"/>
    <x v="2"/>
    <s v="People's Republic of China"/>
    <s v="Loan"/>
    <s v="Finance"/>
    <m/>
    <m/>
    <m/>
    <s v="Dual-use"/>
    <n v="44.002000000000002"/>
    <n v="44.002000000000002"/>
    <m/>
    <m/>
    <m/>
    <s v="https://www.adb.org/projects/51381-001/main"/>
    <s v="Climate Change Financing at ADB - 2023"/>
  </r>
  <r>
    <x v="0"/>
    <s v="Sovereign"/>
    <s v="Shanxi Low-Carbon and Inclusive Rural Development Project"/>
    <s v="53078-001"/>
    <d v="2023-12-28T00:00:00"/>
    <x v="2"/>
    <s v="People's Republic of China"/>
    <s v="Loan"/>
    <s v="Energy"/>
    <n v="318.41000000000003"/>
    <m/>
    <m/>
    <s v="Dual-use"/>
    <n v="41.97"/>
    <n v="29.93"/>
    <n v="12.04"/>
    <m/>
    <m/>
    <s v="https://www.adb.org/projects/53078-001/main"/>
    <s v="Climate Change Financing at ADB - 2023"/>
  </r>
  <r>
    <x v="0"/>
    <s v="Sovereign"/>
    <s v="Shanxi Low-Carbon and Inclusive Rural Development Project"/>
    <s v="53078-001"/>
    <d v="2023-12-28T00:00:00"/>
    <x v="2"/>
    <s v="People's Republic of China"/>
    <s v="Loan"/>
    <s v="Finance"/>
    <m/>
    <m/>
    <m/>
    <s v="Dual-use"/>
    <n v="11.89"/>
    <n v="7.89"/>
    <n v="4"/>
    <m/>
    <m/>
    <s v="https://www.adb.org/projects/53078-001/main"/>
    <s v="Climate Change Financing at ADB - 2023"/>
  </r>
  <r>
    <x v="0"/>
    <s v="Sovereign"/>
    <s v="Shanxi Low-Carbon and Inclusive Rural Development Project"/>
    <s v="53078-001"/>
    <d v="2023-12-28T00:00:00"/>
    <x v="2"/>
    <s v="People's Republic of China"/>
    <s v="Loan"/>
    <s v="Agriculture, natural resources and rural development"/>
    <m/>
    <m/>
    <m/>
    <s v="Dual-use"/>
    <n v="76.28"/>
    <n v="28.56"/>
    <n v="47.72"/>
    <m/>
    <m/>
    <s v="https://www.adb.org/projects/53078-001/main"/>
    <s v="Climate Change Financing at ADB - 2023"/>
  </r>
  <r>
    <x v="0"/>
    <s v="Sovereign"/>
    <s v="Anhui Chao Lake Environmental Rehabilitation Project (Phase 2)"/>
    <s v="55048-001"/>
    <d v="2023-12-28T00:00:00"/>
    <x v="2"/>
    <s v="People's Republic of China"/>
    <s v="Loan"/>
    <s v="Water and other urban infrastructure and services"/>
    <n v="453.01"/>
    <m/>
    <m/>
    <s v="Dual-use"/>
    <n v="43.91"/>
    <n v="15.975"/>
    <n v="27.934999999999999"/>
    <m/>
    <m/>
    <s v="https://www.adb.org/projects/55048-001/main"/>
    <s v="Climate Change Financing at ADB - 2023"/>
  </r>
  <r>
    <x v="0"/>
    <s v="Sovereign"/>
    <s v="Anhui Chao Lake Environmental Rehabilitation Project (Phase 2)"/>
    <s v="55048-001"/>
    <d v="2023-12-28T00:00:00"/>
    <x v="2"/>
    <s v="People's Republic of China"/>
    <s v="Loan"/>
    <s v="Agriculture, natural resources and rural development"/>
    <m/>
    <m/>
    <m/>
    <s v="Dual-use"/>
    <n v="43.91"/>
    <n v="15.975"/>
    <n v="27.934999999999999"/>
    <m/>
    <m/>
    <s v="https://www.adb.org/projects/55048-001/main"/>
    <s v="Climate Change Financing at ADB - 2023"/>
  </r>
  <r>
    <x v="0"/>
    <s v="Sovereign"/>
    <s v="Hubei Yichang Rural Green Development Project"/>
    <s v="55128-001"/>
    <d v="2023-12-28T00:00:00"/>
    <x v="2"/>
    <s v="People's Republic of China"/>
    <s v="Loan"/>
    <s v="Agriculture, natural resources and rural development"/>
    <n v="404.76"/>
    <m/>
    <m/>
    <s v="Dual-use"/>
    <n v="126.53700000000001"/>
    <n v="71.45"/>
    <n v="55.087000000000003"/>
    <m/>
    <m/>
    <s v="https://www.adb.org/projects/55128-001/main"/>
    <s v="Climate Change Financing at ADB - 2023"/>
  </r>
  <r>
    <x v="0"/>
    <s v="Sovereign"/>
    <s v="Smart Metering Energy Efficiency Improvement Project"/>
    <s v="56004-001"/>
    <d v="2023-12-28T00:00:00"/>
    <x v="2"/>
    <s v="Bangladesh"/>
    <s v="Technical assistance"/>
    <s v="Energy"/>
    <m/>
    <m/>
    <m/>
    <s v="Mitigation"/>
    <n v="0"/>
    <m/>
    <m/>
    <m/>
    <m/>
    <s v="https://www.adb.org/projects/56004-001/main"/>
    <s v="Climate Change Financing at ADB - 2023"/>
  </r>
  <r>
    <x v="0"/>
    <s v="Sovereign"/>
    <s v="Smart Metering Energy Efficiency Improvement Project"/>
    <s v="56004-001"/>
    <d v="2023-12-28T00:00:00"/>
    <x v="2"/>
    <s v="Bangladesh"/>
    <s v="Technical assistance cofinancing"/>
    <s v="Energy"/>
    <m/>
    <m/>
    <m/>
    <s v="Mitigation"/>
    <n v="0"/>
    <m/>
    <m/>
    <m/>
    <m/>
    <s v="https://www.adb.org/projects/56004-001/main"/>
    <s v="Climate Change Financing at ADB - 2023"/>
  </r>
  <r>
    <x v="0"/>
    <s v="Sovereign"/>
    <s v="Hubei Huanggang Dabie Mountain Ecosystem Protection and Carbon-Neutral Green Development Project"/>
    <s v="56210-001"/>
    <d v="2023-12-28T00:00:00"/>
    <x v="2"/>
    <s v="People's Republic of China"/>
    <s v="Loan"/>
    <s v="Agriculture, natural resources and rural development"/>
    <n v="410.80099999999999"/>
    <m/>
    <m/>
    <s v="Dual-use"/>
    <n v="120.1"/>
    <n v="61.37"/>
    <n v="58.73"/>
    <m/>
    <m/>
    <s v="https://www.adb.org/projects/56210-001/main"/>
    <s v="Climate Change Financing at ADB - 2023"/>
  </r>
  <r>
    <x v="0"/>
    <s v="Nonsovereign"/>
    <s v="Cygnus Affordable Hospitals Project"/>
    <s v="56237-001"/>
    <d v="2023-12-28T00:00:00"/>
    <x v="2"/>
    <s v="India"/>
    <s v="Loan"/>
    <s v="Health"/>
    <n v="30"/>
    <m/>
    <m/>
    <s v="Mitigation"/>
    <n v="1"/>
    <n v="1"/>
    <m/>
    <m/>
    <m/>
    <s v="https://www.adb.org/projects/56237-001/main"/>
    <s v="Climate Change Financing at ADB - 2023"/>
  </r>
  <r>
    <x v="0"/>
    <s v="Sovereign"/>
    <s v="Yangtze River Economic Belt Jiangxi Ecological Civilization and Circular Economy Project"/>
    <s v="56309-001"/>
    <d v="2023-12-28T00:00:00"/>
    <x v="2"/>
    <s v="People's Republic of China"/>
    <s v="Loan"/>
    <s v="Public sector management"/>
    <n v="365.02"/>
    <m/>
    <m/>
    <s v="Dual-use"/>
    <n v="6.68"/>
    <n v="0.73"/>
    <n v="5.95"/>
    <m/>
    <m/>
    <s v="https://www.adb.org/projects/56309-001/main"/>
    <s v="Climate Change Financing at ADB - 2023"/>
  </r>
  <r>
    <x v="0"/>
    <s v="Sovereign"/>
    <s v="Yangtze River Economic Belt Jiangxi Ecological Civilization and Circular Economy Project"/>
    <s v="56309-001"/>
    <d v="2023-12-28T00:00:00"/>
    <x v="2"/>
    <s v="People's Republic of China"/>
    <s v="Loan"/>
    <s v="Water and other urban infrastructure and services"/>
    <m/>
    <m/>
    <m/>
    <s v="Dual-use"/>
    <n v="40.57"/>
    <n v="6.55"/>
    <n v="34.020000000000003"/>
    <m/>
    <m/>
    <s v="https://www.adb.org/projects/56309-001/main"/>
    <s v="Climate Change Financing at ADB - 2023"/>
  </r>
  <r>
    <x v="0"/>
    <s v="Sovereign"/>
    <s v="Yangtze River Economic Belt Jiangxi Ecological Civilization and Circular Economy Project"/>
    <s v="56309-001"/>
    <d v="2023-12-28T00:00:00"/>
    <x v="2"/>
    <s v="People's Republic of China"/>
    <s v="Loan"/>
    <s v="Agriculture, natural resources and rural development"/>
    <m/>
    <m/>
    <m/>
    <s v="Dual-use"/>
    <n v="96.99"/>
    <n v="28.5"/>
    <n v="68.489999999999995"/>
    <m/>
    <m/>
    <s v="https://www.adb.org/projects/56309-001/main"/>
    <s v="Climate Change Financing at ADB - 2023"/>
  </r>
  <r>
    <x v="0"/>
    <s v="Sovereign"/>
    <s v="Decarbonizing Transport in India by Increasing Modal Share of Railways in Passenger and Freight Traffic"/>
    <s v="57027-001"/>
    <d v="2023-12-28T00:00:00"/>
    <x v="2"/>
    <s v="India"/>
    <s v="Technical assistance"/>
    <s v="Transport"/>
    <n v="1"/>
    <m/>
    <m/>
    <s v="Mitigation"/>
    <n v="1"/>
    <n v="1"/>
    <m/>
    <m/>
    <m/>
    <s v="https://www.adb.org/projects/57027-001/main"/>
    <s v="Climate Change Financing at ADB - 2023"/>
  </r>
  <r>
    <x v="0"/>
    <s v="Sovereign"/>
    <s v="Research on Ecological Protection and Restoration Strategies and Policies of Coastal Zones in Guangdong’s Highly Urbanized Areas"/>
    <s v="57113-001"/>
    <d v="2023-12-28T00:00:00"/>
    <x v="2"/>
    <s v="People's Republic of China"/>
    <s v="Technical assistance"/>
    <s v="Agriculture, natural resources and rural development"/>
    <n v="0.3"/>
    <m/>
    <m/>
    <s v="Adaptation"/>
    <n v="0.3"/>
    <m/>
    <n v="0.3"/>
    <m/>
    <m/>
    <s v="https://www.adb.org/projects/57113-001/main"/>
    <s v="Climate Change Financing at ADB - 2023"/>
  </r>
  <r>
    <x v="0"/>
    <s v="Sovereign"/>
    <s v="The Role of the Digital Economy in Supporting Enterprise Green Development"/>
    <s v="57119-001"/>
    <d v="2023-12-28T00:00:00"/>
    <x v="2"/>
    <s v="People's Republic of China"/>
    <s v="Technical assistance"/>
    <s v="Finance"/>
    <n v="0.3"/>
    <m/>
    <m/>
    <s v="Mitigation"/>
    <n v="0.3"/>
    <n v="0.3"/>
    <m/>
    <m/>
    <m/>
    <s v="https://www.adb.org/projects/57119-001/main"/>
    <s v="Climate Change Financing at ADB - 2023"/>
  </r>
  <r>
    <x v="0"/>
    <s v="Sovereign"/>
    <s v="South Asia Subregional Economic Cooperation Electricity Transmission and Distribution Strengthening Project"/>
    <s v="54053-002"/>
    <d v="2023-12-29T00:00:00"/>
    <x v="2"/>
    <s v="Nepal"/>
    <s v="Technical assistance"/>
    <s v="Energy"/>
    <n v="1.25"/>
    <m/>
    <m/>
    <s v="Mitigation"/>
    <n v="0.75"/>
    <n v="0.75"/>
    <m/>
    <m/>
    <m/>
    <s v="https://www.adb.org/projects/54053-002/main"/>
    <s v="Climate Change Financing at ADB - 2023"/>
  </r>
  <r>
    <x v="0"/>
    <s v="Sovereign"/>
    <s v="South Asia Subregional Economic Cooperation Electricity Transmission and Distribution Strengthening Project"/>
    <s v="54053-002"/>
    <d v="2023-12-29T00:00:00"/>
    <x v="2"/>
    <s v="Nepal"/>
    <s v="Technical assistance cofinancing"/>
    <s v="Energy"/>
    <m/>
    <m/>
    <m/>
    <s v="Mitigation"/>
    <n v="0.5"/>
    <n v="0.5"/>
    <m/>
    <m/>
    <m/>
    <s v="https://www.adb.org/projects/54053-002/main"/>
    <s v="Climate Change Financing at ADB - 2023"/>
  </r>
  <r>
    <x v="0"/>
    <s v="Sovereign"/>
    <s v="Primary Healthcare and Public Health Laboratories Upgrading and Strengthening Project"/>
    <s v="54224-002"/>
    <d v="2023-12-29T00:00:00"/>
    <x v="2"/>
    <s v="Indonesia"/>
    <s v="Loan"/>
    <s v="Health"/>
    <n v="2404.96"/>
    <m/>
    <m/>
    <s v="Dual-use"/>
    <n v="337.21999999999997"/>
    <n v="272.2"/>
    <n v="65.02"/>
    <m/>
    <m/>
    <s v="https://www.adb.org/projects/54224-002/main"/>
    <s v="Climate Change Financing at ADB - 2023"/>
  </r>
  <r>
    <x v="0"/>
    <s v="Sovereign"/>
    <s v="Distribution Network Digital Transformation and Resiliency Project"/>
    <s v="56231-001"/>
    <d v="2023-12-29T00:00:00"/>
    <x v="2"/>
    <s v="Uzbekistan"/>
    <s v="Loan"/>
    <s v="Energy"/>
    <n v="352.45"/>
    <m/>
    <m/>
    <s v="Dual-use"/>
    <n v="119.5"/>
    <n v="89.9"/>
    <n v="29.6"/>
    <m/>
    <m/>
    <s v="https://www.adb.org/projects/56231-001/main"/>
    <s v="Climate Change Financing at ADB - 2023"/>
  </r>
  <r>
    <x v="0"/>
    <s v="Sovereign"/>
    <s v="Distribution Network Digital Transformation and Resiliency Project"/>
    <s v="56231-001"/>
    <d v="2023-12-29T00:00:00"/>
    <x v="2"/>
    <s v="Uzbekistan"/>
    <s v="Loan cofinancing"/>
    <s v="Energy"/>
    <m/>
    <m/>
    <m/>
    <s v="Dual-use"/>
    <n v="45.7"/>
    <n v="34.4"/>
    <n v="11.3"/>
    <m/>
    <m/>
    <s v="https://www.adb.org/projects/56231-001/main"/>
    <s v="Climate Change Financing at ADB - 2023"/>
  </r>
  <r>
    <x v="0"/>
    <s v="Sovereign"/>
    <s v="Rural Roads Resilience Sector Project"/>
    <s v="57004-001"/>
    <d v="2023-12-29T00:00:00"/>
    <x v="2"/>
    <s v="Uzbekistan"/>
    <s v="Loan"/>
    <s v="Transport"/>
    <n v="298.75"/>
    <m/>
    <m/>
    <s v="Adaptation"/>
    <n v="52.8"/>
    <m/>
    <n v="52.8"/>
    <m/>
    <m/>
    <s v="https://www.adb.org/projects/57004-001/main"/>
    <s v="Climate Change Financing at ADB - 2023"/>
  </r>
  <r>
    <x v="0"/>
    <s v="Sovereign"/>
    <s v="Supporting Market-Based Trading of Carbon Emission Rights in Hunan Province"/>
    <s v="57114-001"/>
    <d v="2023-12-29T00:00:00"/>
    <x v="2"/>
    <s v="People's Republic of China"/>
    <s v="Technical assistance"/>
    <s v="Finance"/>
    <n v="0.3"/>
    <m/>
    <m/>
    <s v="Mitigation"/>
    <n v="0.3"/>
    <n v="0.3"/>
    <m/>
    <m/>
    <m/>
    <s v="https://www.adb.org/projects/57114-001/main"/>
    <s v="Climate Change Financing at ADB - 2023"/>
  </r>
  <r>
    <x v="0"/>
    <s v="Sovereign"/>
    <s v="Research on Integrated Management of Water Scarcity and Ecological Protection in the Yellow River Basin"/>
    <s v="54026-016"/>
    <d v="2023-12-30T00:00:00"/>
    <x v="2"/>
    <s v="People's Republic of China"/>
    <s v="Technical assistance"/>
    <s v="Agriculture, natural resources and rural development"/>
    <n v="0.3"/>
    <m/>
    <m/>
    <s v="Adaptation"/>
    <n v="0.06"/>
    <m/>
    <n v="0.06"/>
    <m/>
    <m/>
    <s v="https://www.adb.org/projects/54026-016/main"/>
    <s v="Climate Change Financing at ADB - 2023"/>
  </r>
  <r>
    <x v="0"/>
    <s v="Sovereign"/>
    <s v="Guangxi Environmentally Sustainable Rural Development Demonstration Project"/>
    <s v="55261-001"/>
    <d v="2023-12-30T00:00:00"/>
    <x v="2"/>
    <s v="People's Republic of China"/>
    <s v="Loan"/>
    <s v="Finance"/>
    <n v="419.67"/>
    <m/>
    <m/>
    <s v="Dual-use"/>
    <n v="68.990000000000009"/>
    <n v="50.03"/>
    <n v="18.96"/>
    <m/>
    <m/>
    <s v="https://www.adb.org/projects/55261-001/main"/>
    <s v="Climate Change Financing at ADB - 2023"/>
  </r>
  <r>
    <x v="1"/>
    <s v="Sovereign"/>
    <s v="TKYB Renewable Energy and Energy Efficiency On-Lending Facility"/>
    <s v="000141"/>
    <m/>
    <x v="0"/>
    <s v="Türkiye"/>
    <m/>
    <s v="Energy"/>
    <n v="200"/>
    <m/>
    <m/>
    <m/>
    <n v="150"/>
    <m/>
    <m/>
    <m/>
    <n v="0.75"/>
    <s v="Refer to the Project Document_x000a_Annex I: https://www.aiib.org/en/_x000a_projects/details/2019/approved/_x000a_Turkey-TKYB-RenewableEnergy-and-Energy-EfficiencyOn-Lending-Facility.htm"/>
    <s v="AIIB Sustainable Development Bonds Impact Report 2022"/>
  </r>
  <r>
    <x v="1"/>
    <s v="Sovereign"/>
    <s v="Khyber Pakhtunkhwa Intermediate Cities Improvement Project"/>
    <s v="000214"/>
    <m/>
    <x v="0"/>
    <s v="Pakistan"/>
    <m/>
    <s v="Urban"/>
    <n v="189.53962999999999"/>
    <m/>
    <m/>
    <m/>
    <n v="113.723778"/>
    <m/>
    <m/>
    <m/>
    <n v="0.6"/>
    <s v="Refer to the Project Document Annex I: https://www.aiib.org/en/projects/details/2021/approved/Pakistan-Khyber-Pakhtunkhwa-Cities-Improvement-Project.html"/>
    <s v="AIIB List of Disbursed Projects Since 2016"/>
  </r>
  <r>
    <x v="1"/>
    <s v="Nonsovereign"/>
    <s v="CITIC Capital Pan Eurasia Fund"/>
    <s v="000217"/>
    <m/>
    <x v="1"/>
    <s v="Multicountry"/>
    <m/>
    <s v="Multisector"/>
    <n v="125"/>
    <m/>
    <m/>
    <m/>
    <n v="30"/>
    <m/>
    <m/>
    <m/>
    <n v="0.24"/>
    <s v="Refer to the Project Summary:_x000a_https://www.aiib.org/en/projects/_x000a_details/2019/approved/_x000a_Multicountry-CITIC-CapitalPan-Eurasia-Fund.html"/>
    <s v="AIIB Sustainable Development Bonds Impact Report 2022"/>
  </r>
  <r>
    <x v="1"/>
    <s v="Nonsovereign"/>
    <s v="Unique Meghnaghat IPP"/>
    <s v="000281"/>
    <m/>
    <x v="1"/>
    <s v="Bangladesh"/>
    <m/>
    <s v="Energy"/>
    <n v="110"/>
    <m/>
    <m/>
    <m/>
    <n v="4.0699999999999994"/>
    <m/>
    <m/>
    <m/>
    <n v="3.6999999999999998E-2"/>
    <s v="Refer to the Project Summary: https://www.aiib.org/en/projects/details/2022/_download/bangladesh/AIIB-Bangladesh-Unique-Meghnaghat-IPP-Project-PSI-P000281-Updated-20221215.pdf"/>
    <s v="AIIB List of Disbursed Projects Since 2016"/>
  </r>
  <r>
    <x v="1"/>
    <s v="Sovereign"/>
    <s v="PLN East Java and Bali Power Distribution Expansion Project"/>
    <s v="000292"/>
    <m/>
    <x v="0"/>
    <s v="Indonesia"/>
    <m/>
    <s v="Energy"/>
    <n v="310"/>
    <m/>
    <m/>
    <m/>
    <n v="155"/>
    <m/>
    <m/>
    <m/>
    <n v="0.5"/>
    <s v="Refer to the Project Document Annex I: https://www.aiib.org/en/projects/details/2021/approved/Indonesia-PLN-East-Java-Bali-Power-Distribution-Strengthening-Project.html"/>
    <s v="AIIB List of Disbursed Projects Since 2016"/>
  </r>
  <r>
    <x v="1"/>
    <s v="Sovereign"/>
    <s v="Chennai Metro Corridor 4 Project"/>
    <s v="000301"/>
    <m/>
    <x v="0"/>
    <s v="India"/>
    <m/>
    <s v="Transport"/>
    <n v="356.67"/>
    <m/>
    <m/>
    <m/>
    <n v="356.67"/>
    <m/>
    <m/>
    <m/>
    <n v="1"/>
    <s v="Refer to the Project Document Annex I: https://www.aiib.org/en/projects/details/2021/approved/India-Chennai-Metro-Rail-Phase-2-Project-Corridor-4.html"/>
    <s v="AIIB List of Disbursed Projects Since 2016"/>
  </r>
  <r>
    <x v="1"/>
    <s v="Sovereign"/>
    <s v="Assam Intra State Transmission System Enhancement"/>
    <s v="000302"/>
    <m/>
    <x v="0"/>
    <s v="India"/>
    <m/>
    <s v="Energy"/>
    <n v="304"/>
    <m/>
    <m/>
    <m/>
    <n v="80.599999999999994"/>
    <m/>
    <m/>
    <m/>
    <n v="0.26513157894736838"/>
    <s v="Refer to the Project Document Annex I: https://www.aiib.org/en/projects/details/2021/approved/India-Assam-Intra-State-Transmission-System-Enhancement-Project.html "/>
    <s v="AIIB List of Disbursed Projects Since 2016"/>
  </r>
  <r>
    <x v="1"/>
    <s v="Sovereign"/>
    <s v="Assam Distribution System Enhancement"/>
    <s v="000315"/>
    <m/>
    <x v="1"/>
    <s v="India"/>
    <m/>
    <s v="Energy"/>
    <n v="386"/>
    <m/>
    <m/>
    <m/>
    <n v="158.26"/>
    <m/>
    <m/>
    <m/>
    <n v="0.41"/>
    <s v="Refer to the Project Document Annex I: https://www.aiib.org/en/projects/details/2022/approved/India-Assam-Distribution-System-Enhancement.html"/>
    <s v="AIIB List of Disbursed Projects Since 2016"/>
  </r>
  <r>
    <x v="1"/>
    <s v="Sovereign"/>
    <s v="Balakot Hydropower Development Project"/>
    <s v="000339"/>
    <m/>
    <x v="0"/>
    <s v="Pakistan"/>
    <m/>
    <s v="Energy"/>
    <n v="250"/>
    <m/>
    <m/>
    <m/>
    <n v="250"/>
    <m/>
    <m/>
    <m/>
    <n v="1"/>
    <s v="Refer to the Project Document Annex I_x000a_https://www.aiib.org/en/projects/details/2021/approved/Pakistan-Balakot-Hydropower-Development-Project.html "/>
    <s v="AIIB List of Disbursed Projects Since 2016"/>
  </r>
  <r>
    <x v="1"/>
    <s v="Sovereign"/>
    <s v="Bukhara-Miskin-Urgench-Khiva Railway Electrification Project"/>
    <s v="000341"/>
    <m/>
    <x v="1"/>
    <s v="Uzbekistan"/>
    <m/>
    <s v="Transport"/>
    <n v="108"/>
    <m/>
    <m/>
    <m/>
    <n v="108"/>
    <m/>
    <m/>
    <m/>
    <n v="1"/>
    <s v="Refer to the Project Document, Annex 1: https://www.aiib.org/en/projects/details/2022/_download/uzbekistan/AIIB-PD000341-Uzbekistan-Bukhara-Miskin-Urgench-Khiva-Railway-Electrification-Project-SBF.-APD.pdf"/>
    <s v="AIIB List of Disbursed Projects Since 2016"/>
  </r>
  <r>
    <x v="1"/>
    <s v="Sovereign"/>
    <s v="IDCOL Multi-Sector On-Lending Facility"/>
    <s v="000344"/>
    <m/>
    <x v="1"/>
    <s v="Bangladesh"/>
    <m/>
    <s v="Multi-sector"/>
    <n v="200"/>
    <m/>
    <m/>
    <m/>
    <n v="60"/>
    <m/>
    <m/>
    <m/>
    <n v="0.3"/>
    <s v="Refer to the Project Document, Annex 1: https://www.aiib.org/en/projects/details/2022/_download/bangladesh/AIIB-Bangladesh-PD-P000344_IDCOL-Multi-Sector-On-Lending-Facility.pdf "/>
    <s v="AIIB List of Disbursed Projects Since 2016"/>
  </r>
  <r>
    <x v="1"/>
    <s v="Sovereign"/>
    <s v="Ispartakule-Cerkezkoy Railway Project"/>
    <s v="000345"/>
    <m/>
    <x v="0"/>
    <s v="Türkiye"/>
    <m/>
    <s v="Transport"/>
    <n v="331.17"/>
    <m/>
    <m/>
    <m/>
    <n v="331.17"/>
    <m/>
    <m/>
    <m/>
    <n v="1"/>
    <s v="Refer to the Project Document Annex I: https://www.aiib.org/en/projects/details/2021/approved/Turkey-Ispartakule-Cerkezkoy-Rail-Project-Previously-Halkali-Cerkezkoy-Rail-Project.html"/>
    <s v="AIIB List of Disbursed Projects Since 2016"/>
  </r>
  <r>
    <x v="1"/>
    <s v="Nonsovereign"/>
    <s v="GIP Emerging Markets Fund I"/>
    <s v="000355"/>
    <m/>
    <x v="0"/>
    <s v="Multicountry"/>
    <m/>
    <s v="Multi-sector"/>
    <n v="100"/>
    <m/>
    <m/>
    <m/>
    <n v="24"/>
    <m/>
    <m/>
    <m/>
    <n v="0.24"/>
    <s v="Refer to the Project Summary: https://www.aiib.org/en/projects/details/2021/_download/Multicountry/AIIB-P000355-Global-Infrastructure-Partners-Emerging-Markets-Fund-I-GIP-Emerging-Markets-Fund-I-PSI_Nov-21-2023.pdf"/>
    <s v="AIIB List of Disbursed Projects Since 2016"/>
  </r>
  <r>
    <x v="1"/>
    <s v="Sovereign"/>
    <s v="Guangxi Chongzuo Border Connectivity Improvement Project"/>
    <s v="000357"/>
    <m/>
    <x v="0"/>
    <s v="China"/>
    <m/>
    <s v="Transport"/>
    <n v="274.87110000000001"/>
    <m/>
    <m/>
    <m/>
    <n v="2.7487110000000001"/>
    <m/>
    <m/>
    <m/>
    <n v="0.01"/>
    <s v="Refer to the Project Document Annex I: https://www.aiib.org/en/projects/details/2021/approved/China-Guangxi-Chongzuo-Border-Connectivity-Improvement-Project.html"/>
    <s v="AIIB List of Disbursed Projects Since 2016"/>
  </r>
  <r>
    <x v="1"/>
    <s v="Nonsovereign"/>
    <s v="Aberdeen Standard Investcorp Infrastructure Partners"/>
    <s v="000361"/>
    <m/>
    <x v="0"/>
    <s v="Multicountry"/>
    <m/>
    <s v="Multi-sector"/>
    <n v="90"/>
    <m/>
    <m/>
    <m/>
    <n v="7.3440000000000003"/>
    <m/>
    <m/>
    <m/>
    <n v="8.1600000000000006E-2"/>
    <s v="Refer to the Project Summary: https://www.aiib.org/en/projects/details/2021/approved/Multicountry-Aberdeen-Standard-Investcorp-Infrastructure-Partners.html "/>
    <s v="AIIB List of Disbursed Projects Since 2016"/>
  </r>
  <r>
    <x v="1"/>
    <s v="Sovereign"/>
    <s v="Chennai Metro Balance Corridor 5 Project"/>
    <s v="000368"/>
    <m/>
    <x v="2"/>
    <s v="India"/>
    <m/>
    <s v="Transport"/>
    <n v="438.75"/>
    <m/>
    <m/>
    <m/>
    <n v="438.75"/>
    <m/>
    <m/>
    <m/>
    <n v="1"/>
    <s v="Refer to the Project Document, Annex 1: https://www.aiib.org/en/projects/details/2023/_download/India/AIIB-Chennai-Metro-BC5-Project-Document-updated_20230416.pdf"/>
    <s v="AIIB List of Disbursed Projects Since 2016"/>
  </r>
  <r>
    <x v="1"/>
    <s v="Sovereign"/>
    <s v="Haryana Orbital Rail Corridor Part A Project"/>
    <s v="000370"/>
    <m/>
    <x v="1"/>
    <s v="India"/>
    <m/>
    <s v="Transport"/>
    <n v="128"/>
    <m/>
    <m/>
    <m/>
    <n v="128"/>
    <m/>
    <m/>
    <m/>
    <n v="1"/>
    <s v="Refer to the Project Document, Annex 1: https://www.aiib.org/en/opportunities/business/project-procurement/_download/india/AIIB-India-Haryana-Orbital-Rail-Corridor-HORC-Part-A-PD_20221208.pdf"/>
    <s v="AIIB List of Disbursed Projects Since 2016"/>
  </r>
  <r>
    <x v="1"/>
    <s v="Sovereign"/>
    <s v="Bukhara Region Water Supply and Sewerage Project - Phase II"/>
    <s v="000374"/>
    <m/>
    <x v="1"/>
    <s v="Uzbekistan"/>
    <m/>
    <s v="Water"/>
    <n v="248.4"/>
    <m/>
    <m/>
    <m/>
    <n v="124.2"/>
    <m/>
    <m/>
    <m/>
    <n v="0.5"/>
    <s v="Refer to the Project Document_x000a_Annex 1: https://www.aiib.org/_x000a_en/projects/details/2022/__x000a_download/uzbekistan/_x000a_AIIB-LA000374A-Bukhara-_x000a_Region-Water-Supply-and-_x000a_Sewerage-Phase-II-BRWSSPII-_x000a_Project-Document-APD.pdf"/>
    <s v="AIIB Sustainable Development Bonds Impact Report 2024"/>
  </r>
  <r>
    <x v="1"/>
    <s v="Sovereign"/>
    <s v="Maldives Solar Power Developmentand Energy Storage Solution"/>
    <s v="000377"/>
    <m/>
    <x v="0"/>
    <s v="Maldives"/>
    <m/>
    <s v="Energy"/>
    <n v="20"/>
    <m/>
    <m/>
    <m/>
    <n v="20"/>
    <m/>
    <m/>
    <m/>
    <n v="1"/>
    <s v="Refer to the Project_x000a_Document Annex 1: https://_x000a_www.aiib.org/en/projects/_x000a_details/2021/_download/_x000a_maldives/AIIB-20210226-_x000a_P000377-Maldives-Solar-_x000a_Power-Development-and-_x000a_Energy-Storage-Published.pdf"/>
    <s v="AIIB Sustainable Development Bonds Impact Report 2024"/>
  </r>
  <r>
    <x v="1"/>
    <s v="Sovereign"/>
    <s v="China Zhengzhou International Logistics Hub Expansion"/>
    <s v="000386"/>
    <m/>
    <x v="1"/>
    <s v="China"/>
    <m/>
    <s v="Transport"/>
    <n v="146.26675"/>
    <m/>
    <m/>
    <m/>
    <n v="59.969367499999997"/>
    <m/>
    <m/>
    <m/>
    <n v="0.41"/>
    <s v="Refer to the Project Document Annex I: https://www.aiib.org/en/projects/details/2022/approved/Zhengzhou-International-Logistics-Hub-Previously-Zhengzhou-International-Hub-Expansion.html"/>
    <s v="AIIB List of Disbursed Projects Since 2016"/>
  </r>
  <r>
    <x v="1"/>
    <s v="Nonsovereign"/>
    <s v="ISQ Growth Markets Infrastructure Fund"/>
    <s v="000396"/>
    <m/>
    <x v="0"/>
    <s v="Multicountry"/>
    <m/>
    <s v="Multi-sector"/>
    <n v="100"/>
    <m/>
    <m/>
    <m/>
    <n v="9"/>
    <m/>
    <m/>
    <m/>
    <n v="0.09"/>
    <s v="Refer to the Project Summary: https://www.aiib.org/en/projects/details/2021/_download/multicountry/AIIB-P000396_ISQ-Growth-Markets-Infrastructure-Fund_PSI_Nov-21-2023.pdf"/>
    <s v="AIIB List of Disbursed Projects Since 2016"/>
  </r>
  <r>
    <x v="1"/>
    <s v="Sovereign"/>
    <s v="Liaoning Green Smart Public Transport Demonstration Project"/>
    <s v="000406"/>
    <m/>
    <x v="0"/>
    <s v="China"/>
    <m/>
    <s v="Transport"/>
    <n v="143.50700000000001"/>
    <m/>
    <m/>
    <m/>
    <n v="143.50700000000001"/>
    <m/>
    <m/>
    <m/>
    <n v="1"/>
    <s v="Refer to the Project Document Annex I: https://www.aiib.org/en/projects/details/2021/approved/China-Liaoning-Green-Smart-Public-Transport-Demonstration-Project.html"/>
    <s v="AIIB List of Disbursed Projects Since 2016"/>
  </r>
  <r>
    <x v="1"/>
    <s v="Nonsovereign"/>
    <s v="Keppel-Pierfront Private Credit Fund (KPPCF)"/>
    <s v="000422"/>
    <m/>
    <x v="0"/>
    <s v="Multicountry"/>
    <m/>
    <s v="Multi-sector"/>
    <n v="120"/>
    <m/>
    <m/>
    <m/>
    <n v="12"/>
    <m/>
    <m/>
    <m/>
    <n v="0.1"/>
    <s v="Refer to the Project Summary: https://www.aiib.org/en/projects/details/2021/approved/Multicountry-Keppel-Pierfront-Private-Credit-Fund-L-P.html "/>
    <s v="AIIB List of Disbursed Projects Since 2016"/>
  </r>
  <r>
    <x v="1"/>
    <s v="Sovereign"/>
    <s v="Assam Secondary Road Network Improvement Project"/>
    <s v="000440"/>
    <m/>
    <x v="1"/>
    <s v="India"/>
    <m/>
    <s v="Transport"/>
    <n v="320"/>
    <m/>
    <m/>
    <m/>
    <n v="104"/>
    <m/>
    <m/>
    <m/>
    <n v="0.32500000000000001"/>
    <s v="Refer to the Project Document Annex I: https://www.aiib.org/en/projects/details/2020/approved/India-Assam-Secondary-Road-Network-Improvement-Project.html"/>
    <s v="AIIB List of Disbursed Projects Since 2016"/>
  </r>
  <r>
    <x v="1"/>
    <s v="Nonsovereign"/>
    <s v="Dakdrinh 125MW Hydropower Plant"/>
    <s v="000443"/>
    <m/>
    <x v="0"/>
    <s v="Viet Nam"/>
    <m/>
    <s v="Energy"/>
    <n v="47.5"/>
    <m/>
    <m/>
    <m/>
    <n v="0.47500000000000003"/>
    <m/>
    <m/>
    <m/>
    <n v="0.01"/>
    <s v="Refer to the Project Summary: https://www.aiib.org/en/projects/details/2021/approved/Viet-Nam-Dakdrinh-125MW-Hydropower-Plant.html"/>
    <s v="AIIB List of Disbursed Projects Since 2016"/>
  </r>
  <r>
    <x v="1"/>
    <s v="Sovereign"/>
    <s v="Punjab Municipal Services Improvement Project"/>
    <s v="000448"/>
    <m/>
    <x v="0"/>
    <s v="India"/>
    <m/>
    <s v="Urban"/>
    <n v="105"/>
    <m/>
    <m/>
    <m/>
    <n v="90.3"/>
    <m/>
    <m/>
    <m/>
    <n v="0.86"/>
    <s v="Refer to the Project Document Annex I: https://www.aiib.org/en/projects/details/2021/approved/India-Punjab-Municipal-Services-Improvement-Project.html "/>
    <s v="AIIB List of Disbursed Projects Since 2016"/>
  </r>
  <r>
    <x v="1"/>
    <s v="Sovereign"/>
    <s v="Second Dam Rehabilitation and Improvement Project"/>
    <s v="000449"/>
    <m/>
    <x v="1"/>
    <s v="India"/>
    <m/>
    <s v="Water"/>
    <n v="250"/>
    <m/>
    <m/>
    <m/>
    <n v="187.5"/>
    <m/>
    <m/>
    <m/>
    <n v="0.75"/>
    <s v="Refer to the Project Document Annex I: https://www.aiib.org/en/projects/details/2022/approved/India-Second-Dam-Rehabilitation-and-Improvement-Project.html"/>
    <s v="AIIB List of Disbursed Projects Since 2016"/>
  </r>
  <r>
    <x v="1"/>
    <s v="Sovereign"/>
    <s v="Kerala Solid Waste Management Project"/>
    <s v="000453"/>
    <m/>
    <x v="0"/>
    <s v="India"/>
    <m/>
    <s v="Urban"/>
    <n v="105"/>
    <m/>
    <m/>
    <m/>
    <n v="81.900000000000006"/>
    <m/>
    <m/>
    <m/>
    <n v="0.78"/>
    <s v="Refer to the Project Document Annex I: https://www.aiib.org/en/projects/details/2021/approved/India-Kerala-Solid-Waste-Management-Project.html"/>
    <s v="AIIB List of Disbursed Projects Since 2016"/>
  </r>
  <r>
    <x v="1"/>
    <s v="Sovereign"/>
    <s v="West Bengal Electricity Distribution Grid Modernization Project"/>
    <s v="000454"/>
    <m/>
    <x v="1"/>
    <s v="India"/>
    <m/>
    <s v="Energy"/>
    <n v="135"/>
    <m/>
    <m/>
    <m/>
    <n v="43.2"/>
    <m/>
    <m/>
    <m/>
    <n v="0.32"/>
    <s v="Refer to the Project Document Annex I: https://www.aiib.org/en/projects/details/2022/approved/West-Bengal-Electricity-Distribution-Grid-Modernization-Project.html"/>
    <s v="AIIB List of Disbursed Projects Since 2016"/>
  </r>
  <r>
    <x v="1"/>
    <s v="Sovereign"/>
    <s v="The Resilient Kerala Program"/>
    <s v="000463"/>
    <m/>
    <x v="0"/>
    <s v="India"/>
    <m/>
    <s v="Water"/>
    <n v="125"/>
    <m/>
    <m/>
    <m/>
    <n v="75"/>
    <m/>
    <m/>
    <m/>
    <n v="0.6"/>
    <s v="Refer to the Project Document Annex I: https://www.aiib.org/en/projects/details/2021/approved/India-Resilient-Kerala-Program-for-Results.html "/>
    <s v="AIIB List of Disbursed Projects Since 2016"/>
  </r>
  <r>
    <x v="1"/>
    <s v="Nonsovereign"/>
    <s v="Enel Green 300 MW Solar Project – Rajasthan"/>
    <s v="000473"/>
    <m/>
    <x v="0"/>
    <s v="India"/>
    <m/>
    <s v="Energy"/>
    <n v="43.103720000000003"/>
    <m/>
    <m/>
    <m/>
    <n v="43.103720000000003"/>
    <m/>
    <m/>
    <m/>
    <n v="1"/>
    <s v="Refer to the Project Summary: https://www.aiib.org/en/projects/details/2021/approved/India-Enel-Green-300-MW-Solar-Project-Rajasthan.html"/>
    <s v="AIIB List of Disbursed Projects Since 2016"/>
  </r>
  <r>
    <x v="1"/>
    <s v="Sovereign"/>
    <s v="Medium-size Cities Integrated Urban Development Project"/>
    <s v="000474"/>
    <m/>
    <x v="0"/>
    <s v="Uzbekistan "/>
    <m/>
    <s v="Urban"/>
    <n v="100"/>
    <m/>
    <m/>
    <m/>
    <n v="40"/>
    <m/>
    <m/>
    <m/>
    <n v="0.4"/>
    <s v="Refer to the Project Document_x000a_Annex 1: https://www.aiib.org/_x000a_en/projects/details/2021/__x000a_download/uzbekistan/_x000a_AIIB-P000474-Uzbekistan-_x000a_Medium-size-Cities-IUDP-APDPublished__x000a_20210610.pdf"/>
    <s v="AIIB Sustainable Development Bonds Impact Report 2024"/>
  </r>
  <r>
    <x v="1"/>
    <s v="Sovereign"/>
    <s v="Chennai City Partnership Sustainable Urban Services Program"/>
    <s v="000477"/>
    <m/>
    <x v="0"/>
    <s v="India"/>
    <m/>
    <s v="Urban"/>
    <n v="150"/>
    <m/>
    <m/>
    <m/>
    <n v="87"/>
    <m/>
    <m/>
    <m/>
    <n v="0.57999999999999996"/>
    <s v="Refer to the Project Document Annex I: https://www.aiib.org/en/projects/details/2021/approved/Chennai-City-Partnership-Sustainable-Urban-Services-Program.html"/>
    <s v="AIIB List of Disbursed Projects Since 2016"/>
  </r>
  <r>
    <x v="1"/>
    <s v="Sovereign"/>
    <s v="Gujarat Education Infrastructure and Technology Modernization Program"/>
    <s v="000479"/>
    <m/>
    <x v="0"/>
    <s v="India"/>
    <m/>
    <s v="Education Infrastructure"/>
    <n v="250"/>
    <m/>
    <m/>
    <m/>
    <n v="25"/>
    <m/>
    <m/>
    <m/>
    <n v="0.1"/>
    <s v="Refer to the Project Document Annex I: https://www.aiib.org/en/projects/details/2021/approved/India-Gujarat-Education-Infrastructure-and-Technology-Modernization-Program.html"/>
    <s v="AIIB List of Disbursed Projects Since 2016"/>
  </r>
  <r>
    <x v="1"/>
    <s v="Nonsovereign"/>
    <s v="STIC Asia Infrastructure Innovation Fund"/>
    <s v="000480"/>
    <m/>
    <x v="0"/>
    <s v="Multicountry"/>
    <m/>
    <s v="Multi-sector"/>
    <n v="60"/>
    <m/>
    <m/>
    <m/>
    <n v="18"/>
    <m/>
    <m/>
    <m/>
    <n v="0.3"/>
    <s v="Refer to the Project Summary: https://www.aiib.org/en/projects/details/2021/approved/Multicountry-STIC-Asia-Infrastructure-Innovation-Fund.html"/>
    <s v="AIIB List of Disbursed Projects Since 2016"/>
  </r>
  <r>
    <x v="1"/>
    <s v="Nonsovereign"/>
    <s v="BDMG Renewables and Asia Connectivity Facility"/>
    <s v="000491"/>
    <m/>
    <x v="1"/>
    <s v="Brazil"/>
    <m/>
    <s v="Multisector"/>
    <n v="30"/>
    <m/>
    <m/>
    <m/>
    <n v="24"/>
    <m/>
    <m/>
    <m/>
    <n v="0.8"/>
    <s v="Refer to the Project Summary:_x000a_https://www.aiib.org/en/projects/_x000a_details/2022/_download/brazil/_x000a_AIIB-Updated-PSI-P000491__x000a_BDMG-Renewables-and-Asia-_x000a_Connectivity-Facility.pdf"/>
    <s v="AIIB Sustainable Development Bonds Impact Report 2024"/>
  </r>
  <r>
    <x v="1"/>
    <s v="Nonsovereign"/>
    <s v="Asia Infrastructure Securitisation Programme"/>
    <s v="000492"/>
    <m/>
    <x v="0"/>
    <s v="Singapore"/>
    <m/>
    <s v="Multi-sector"/>
    <n v="60"/>
    <m/>
    <m/>
    <m/>
    <n v="15"/>
    <m/>
    <m/>
    <m/>
    <n v="0.25"/>
    <s v="Refer to the Project Summary: https://www.aiib.org/en/projects/details/2021/approved/Singapore-Asia-Infrastructure-Securitization-Program.html "/>
    <s v="AIIB List of Disbursed Projects Since 2016"/>
  </r>
  <r>
    <x v="1"/>
    <s v="Nonsovereign"/>
    <s v="China EXIM Bank Green On-Lending Facility"/>
    <s v="000493"/>
    <m/>
    <x v="1"/>
    <s v="China"/>
    <m/>
    <s v="Multi-sector"/>
    <n v="201.97890000000001"/>
    <m/>
    <m/>
    <m/>
    <n v="141.38523000000001"/>
    <m/>
    <m/>
    <m/>
    <n v="0.7"/>
    <s v="Refer to the Project Summary: https://www.aiib.org/en/projects/details/2022/_download/china/AIIB-PSI-P000493-China-EXIM-Bank-Green-On-lending-Facility-21-Aug-2023.pdf"/>
    <s v="AIIB List of Disbursed Projects Since 2016"/>
  </r>
  <r>
    <x v="1"/>
    <s v="Nonsovereign"/>
    <s v="The Istanbul Waste to Energy Generation Project"/>
    <s v="000495"/>
    <m/>
    <x v="0"/>
    <s v="Türkiye"/>
    <m/>
    <s v="Urban"/>
    <n v="110.39"/>
    <m/>
    <m/>
    <m/>
    <n v="79.480800000000002"/>
    <m/>
    <m/>
    <m/>
    <n v="0.72"/>
    <s v="Refer to the Project Summary: https://www.aiib.org/en/projects/details/2021/approved/Turkey-Istanbul-Waste-to-Energy-Generation-Project.html"/>
    <s v="AIIB List of Disbursed Projects Since 2016"/>
  </r>
  <r>
    <x v="1"/>
    <s v="Nonsovereign"/>
    <s v="Data Center Development in Emerging Asia"/>
    <s v="000502"/>
    <m/>
    <x v="0"/>
    <s v="Multicountry"/>
    <m/>
    <s v="Digital Infrastructure and Technology"/>
    <n v="100"/>
    <m/>
    <m/>
    <m/>
    <n v="80"/>
    <m/>
    <m/>
    <m/>
    <n v="0.8"/>
    <s v="Refer to the Project Sumary: https://www.aiib.org/en/projects/details/2021/approved/multicountry-Data-Center-Development-in-Emerging-Asia.html"/>
    <s v="AIIB List of Disbursed Projects Since 2016"/>
  </r>
  <r>
    <x v="1"/>
    <s v="Nonsovereign"/>
    <s v="Monsoon 600 MW Cross-border Wind Power Project - Loan"/>
    <s v="000515"/>
    <m/>
    <x v="1"/>
    <s v="Lao PDR"/>
    <m/>
    <s v="Energy"/>
    <n v="72.55"/>
    <m/>
    <m/>
    <m/>
    <n v="72.55"/>
    <m/>
    <m/>
    <m/>
    <n v="1"/>
    <s v="Refer to the Project Summary: https://www.aiib.org/en/projects/details/2022/_download/lao-pdr/AIIB-PSI-P000515-Monsoon-600-MW-Cross-border-Wind-Power-Project_20230501.pdf"/>
    <s v="AIIB List of Disbursed Projects Since 2016"/>
  </r>
  <r>
    <x v="1"/>
    <s v="Nonsovereign"/>
    <s v="Solar IPP Equity Investment"/>
    <s v="000518"/>
    <m/>
    <x v="1"/>
    <s v="India"/>
    <m/>
    <s v="Energy"/>
    <n v="35"/>
    <m/>
    <m/>
    <m/>
    <n v="35"/>
    <m/>
    <m/>
    <m/>
    <n v="1"/>
    <s v="Refer to the Project Summary: https://www.aiib.org/en/projects/details/2022/_download/india/AIIB-P000518-Solar-IPP-Direct-Equity-Investment-PSI-06172022.pdf"/>
    <s v="AIIB List of Disbursed Projects Since 2016"/>
  </r>
  <r>
    <x v="1"/>
    <s v="Nonsovereign"/>
    <s v="Aklease Multisector Facility"/>
    <s v="000531"/>
    <m/>
    <x v="1"/>
    <s v="Türkiye"/>
    <m/>
    <s v="Energy"/>
    <n v="50"/>
    <m/>
    <m/>
    <m/>
    <n v="40"/>
    <m/>
    <m/>
    <m/>
    <n v="0.8"/>
    <s v="Refer to the Project Summary:https://www.aiib.org/en/projects/details/2022/approved/Turkiye-Aklease-Multisector-Facility.html"/>
    <s v="AIIB List of Disbursed Projects Since 2016"/>
  </r>
  <r>
    <x v="1"/>
    <s v="Sovereign"/>
    <s v="Henan Flood Emergency Rehabilitation and Recovery Project"/>
    <s v="000543"/>
    <m/>
    <x v="0"/>
    <s v="China"/>
    <m/>
    <s v="Water"/>
    <n v="954.87350000000004"/>
    <m/>
    <m/>
    <m/>
    <n v="391.49813499999999"/>
    <m/>
    <m/>
    <m/>
    <n v="0.41"/>
    <s v="Refer to the Project Document Annex I: https://www.aiib.org/en/projects/details/2021/approved/China-Henan-Flood-Emergency-Rehabilitation-and-Recovery-Project.html"/>
    <s v="AIIB List of Disbursed Projects Since 2016"/>
  </r>
  <r>
    <x v="1"/>
    <s v="Sovereign"/>
    <s v="TSKB Sustainable Energy and Infrastructure On-lending Facility, Phase 2"/>
    <s v="000546"/>
    <m/>
    <x v="1"/>
    <s v="Türkiye"/>
    <m/>
    <s v="Multi-sector"/>
    <n v="200"/>
    <m/>
    <m/>
    <m/>
    <n v="200"/>
    <m/>
    <m/>
    <m/>
    <n v="1"/>
    <s v="Refer to the Project Document, Annex 1: https://www.aiib.org/en/projects/details/2022/_download/Turkiye/AIIB-APD-P000546-SBF-TSKB-Sustainable-Energy-and-Infrastructure-Facility-Stage-2_public_final-APD.pdf "/>
    <s v="AIIB List of Disbursed Projects Since 2016"/>
  </r>
  <r>
    <x v="1"/>
    <s v="Nonsovereign"/>
    <s v="Kotak Infrastructure Investment Fund"/>
    <s v="000547"/>
    <m/>
    <x v="1"/>
    <s v="India"/>
    <m/>
    <s v="Multi-sector"/>
    <n v="98.924599999999998"/>
    <m/>
    <m/>
    <m/>
    <n v="4.6494561999999995"/>
    <m/>
    <m/>
    <m/>
    <n v="4.7E-2"/>
    <s v="Refer to the Project Summary: https://www.aiib.org/en/projects/details/2022/_download/india/AIIB-PSI-P000547-India-Kotak-Infrastructure-Investment-Fund-Board.pdf"/>
    <s v="AIIB List of Disbursed Projects Since 2016"/>
  </r>
  <r>
    <x v="1"/>
    <s v="Nonsovereign"/>
    <s v="NIO Capital Eve One Fund II"/>
    <s v="000548"/>
    <m/>
    <x v="1"/>
    <s v="China"/>
    <m/>
    <s v="Multi-sector"/>
    <n v="40"/>
    <m/>
    <m/>
    <m/>
    <n v="10"/>
    <m/>
    <m/>
    <m/>
    <n v="0.25"/>
    <s v="Refer to the Project Summary: https://www.aiib.org/en/projects/details/2022/approved/China-NIO-Capital-Eve-ONE-Fund-II.html"/>
    <s v="AIIB List of Disbursed Projects Since 2016"/>
  </r>
  <r>
    <x v="1"/>
    <s v="Nonsovereign"/>
    <s v="Sustainable Transport Financing"/>
    <s v="000561"/>
    <m/>
    <x v="2"/>
    <s v="India"/>
    <m/>
    <s v="Transport"/>
    <n v="97.962999999999994"/>
    <m/>
    <m/>
    <m/>
    <n v="29.388899999999996"/>
    <m/>
    <m/>
    <m/>
    <n v="0.3"/>
    <s v="Refer to the Project Summary: https://www.aiib.org/en/projects/details/2022/_download/india/AIIB-P000561-India-Sustainable-Transport-Financing_PSI_vF.pdf"/>
    <s v="AIIB List of Disbursed Projects Since 2016"/>
  </r>
  <r>
    <x v="1"/>
    <s v="Nonsovereign"/>
    <s v="Chongho Bridge Green Facility"/>
    <s v="000608 "/>
    <m/>
    <x v="2"/>
    <s v="People's Republic of China"/>
    <m/>
    <s v="Energy"/>
    <n v="15.27"/>
    <m/>
    <m/>
    <m/>
    <n v="15.27"/>
    <m/>
    <m/>
    <m/>
    <n v="1"/>
    <s v="Refer to the Project Summary:_x000a_https://www.aiib.org/en/projects/_x000a_details/2022/_download/_x000a_china/AIIB-PSI-P000608-_x000a_China-Chongho-Bridge-Green-_x000a_Facility_vPRE_Clean.pdf"/>
    <s v="AIIB Sustainable Development Bonds Impact Report 2024"/>
  </r>
  <r>
    <x v="1"/>
    <s v="Nonsovereign"/>
    <s v="Alcazar Energy Partners II (AEP-II)"/>
    <s v="000622"/>
    <m/>
    <x v="1"/>
    <s v="Multicountry"/>
    <m/>
    <s v="Energy"/>
    <n v="40"/>
    <m/>
    <m/>
    <m/>
    <n v="40"/>
    <m/>
    <m/>
    <m/>
    <n v="1"/>
    <s v="Refer to the Project Summary: https://www.aiib.org/en/projects/details/2022/approved/Alcazar-Energy-Partners-II-AEP-II.html"/>
    <s v="AIIB List of Disbursed Projects Since 2016"/>
  </r>
  <r>
    <x v="1"/>
    <s v="Nonsovereign"/>
    <s v="LOK Capital Fund 4"/>
    <s v="000631"/>
    <m/>
    <x v="2"/>
    <s v="India"/>
    <m/>
    <s v="Multi-sector"/>
    <n v="25"/>
    <m/>
    <m/>
    <m/>
    <n v="5"/>
    <m/>
    <m/>
    <m/>
    <n v="0.2"/>
    <s v="Refer to the Project Summary: https://www.aiib.org/en/projects/details/2023/_download/India/AIIB-PSI-P000631-India-LOK-Capital-Fund.pdf"/>
    <s v="AIIB List of Disbursed Projects Since 2016"/>
  </r>
  <r>
    <x v="1"/>
    <s v="Nonsovereign"/>
    <s v="Antalya Airport Expansion Project"/>
    <s v="000639"/>
    <m/>
    <x v="2"/>
    <s v="Türkiye"/>
    <m/>
    <s v="Transport"/>
    <n v="154.54599999999999"/>
    <m/>
    <m/>
    <m/>
    <n v="74.027533999999989"/>
    <m/>
    <m/>
    <m/>
    <n v="0.47899999999999998"/>
    <s v="Refer to the Project Summary: https://www.aiib.org/en/projects/details/2023/_download/turkiye/AIIB-PSI-P000639-Turkiye-Antalya-Airport-Expansion-Project-clean_20230208.pdf"/>
    <s v="AIIB List of Disbursed Projects Since 2016"/>
  </r>
  <r>
    <x v="1"/>
    <s v="Nonsovereign"/>
    <s v="Asia Infrastructure Securitization Program II"/>
    <s v="000650"/>
    <m/>
    <x v="1"/>
    <s v="Singapore"/>
    <m/>
    <s v="Multi-sector"/>
    <n v="62.8"/>
    <m/>
    <m/>
    <m/>
    <n v="52.123999999999995"/>
    <m/>
    <m/>
    <m/>
    <n v="0.83"/>
    <s v="Refer to the Project Summary: https://www.aiib.org/en/projects/details/2022/approved/Singapore-Asia-Infrastructure-Securitization-Program-II.html"/>
    <s v="AIIB List of Disbursed Projects Since 2016"/>
  </r>
  <r>
    <x v="1"/>
    <s v="Nonsovereign"/>
    <s v="Southeast Asia Women’s Economic Empowerment Fund"/>
    <s v="000655"/>
    <m/>
    <x v="1"/>
    <s v="Multicountry"/>
    <m/>
    <s v="Multi-sector"/>
    <n v="10"/>
    <m/>
    <m/>
    <m/>
    <n v="2"/>
    <m/>
    <m/>
    <m/>
    <n v="0.2"/>
    <s v="Refer to the Project Summary: https://www.aiib.org/en/projects/details/2022/_download/multicountry/AIIB_PSI_SEA-Womens-Economic-Empowerment_20221021_vF.pdf"/>
    <s v="AIIB List of Disbursed Projects Since 2016"/>
  </r>
  <r>
    <x v="1"/>
    <s v="Sovereign"/>
    <s v="Yunnan Kunming Changshui Airport Expansion and Green Development Project"/>
    <s v="000660"/>
    <m/>
    <x v="2"/>
    <s v="People's Republic of China"/>
    <m/>
    <s v="Transport"/>
    <n v="472.65"/>
    <m/>
    <m/>
    <m/>
    <n v="174.88049999999998"/>
    <m/>
    <m/>
    <m/>
    <n v="0.37"/>
    <s v="Refer to the Project_x000a_Document Annex 1: https://_x000a_www.aiib.org/en/projects/_x000a_details/2023/_download/_x000a_China/AIIB-PD-P000660-_x000a_China-Yunnan-Kunming-_x000a_Changshui-Airport-Expansionand-_x000a_Green-Development-_x000a_Project.pdf"/>
    <s v="AIIB Sustainable Development Bonds Impact Report 2024"/>
  </r>
  <r>
    <x v="1"/>
    <s v="Nonsovereign"/>
    <s v="Lionbridge Leasing EV Transport Green Transition Facility"/>
    <s v="000662 "/>
    <m/>
    <x v="1"/>
    <s v="People's Republic of China"/>
    <m/>
    <s v="Transport"/>
    <n v="28.44"/>
    <m/>
    <m/>
    <m/>
    <n v="28.44"/>
    <m/>
    <m/>
    <m/>
    <n v="1"/>
    <s v="Refer to the Project Summary:_x000a_https://www.aiib.org/en/projects/_x000a_details/2022/_download/_x000a_china/AIIB-PSI-P000662-_x000a_China-Lionbridge-Leasing-EVTransport-_x000a_Green-Transition-_x000a_Facility-President-Approval.pdf"/>
    <s v="AIIB Sustainable Development Bonds Impact Report 2024"/>
  </r>
  <r>
    <x v="1"/>
    <s v="Nonsovereign"/>
    <s v="Akbank Sustainable Energy Facility"/>
    <s v="000671"/>
    <m/>
    <x v="2"/>
    <s v="Türkiye"/>
    <m/>
    <s v="Energy"/>
    <n v="75"/>
    <m/>
    <m/>
    <m/>
    <n v="75"/>
    <m/>
    <m/>
    <m/>
    <n v="1"/>
    <s v="Refer to the Project Summary:https://www.aiib.org/en/projects/details/2023/_download/turkiye/AIIB-PSI-P000671-Turkiye-Akbank-Sustainable-Energy-Facility-March-2023.pdf"/>
    <s v="AIIB List of Disbursed Projects Since 2016"/>
  </r>
  <r>
    <x v="1"/>
    <s v="Nonsovereign"/>
    <s v="Masdar 897MW Solar PV Portfolio (Samarkand, Jizzakh and Sherabad Solar PV Plants)"/>
    <s v="000677"/>
    <m/>
    <x v="2"/>
    <s v="Uzbekistan"/>
    <m/>
    <s v="Energy"/>
    <n v="81.836544000000004"/>
    <m/>
    <m/>
    <m/>
    <n v="81.836544000000004"/>
    <m/>
    <m/>
    <m/>
    <n v="1"/>
    <s v="Refer to the Project Summary: https://www.aiib.org/en/projects/details/2023/_download/uzbekistan/AIIB-PSI-P000677-Uzbekistan-Masdar-896MW-Solar-PV-Facility-final_disclosure-post-approval-CLEAN.pdf"/>
    <s v="AIIB List of Disbursed Projects Since 2016"/>
  </r>
  <r>
    <x v="1"/>
    <s v="Nonsovereign"/>
    <s v="Regional Transport Connectivity Project"/>
    <s v="000680"/>
    <m/>
    <x v="2"/>
    <s v="Singapore"/>
    <m/>
    <s v="Transport"/>
    <n v="47.347344999999997"/>
    <m/>
    <m/>
    <m/>
    <n v="47.347344999999997"/>
    <m/>
    <m/>
    <m/>
    <n v="1"/>
    <s v="Refer to the Project Summary: https://www.aiib.org/en/projects/details/2023/_download/singapore/AIIB-PSI-P000680-Regional-Transport-Connectivity-Project_May-30-2023.pdf"/>
    <s v="AIIB List of Disbursed Projects Since 2016"/>
  </r>
  <r>
    <x v="1"/>
    <s v="Nonsovereign"/>
    <s v="Seraya SEA Energy Transition and DI Fund"/>
    <s v="000701"/>
    <m/>
    <x v="2"/>
    <s v="Multicountry"/>
    <m/>
    <s v="Multisector"/>
    <n v="60"/>
    <m/>
    <m/>
    <m/>
    <n v="50.099999999999994"/>
    <m/>
    <m/>
    <m/>
    <n v="0.83499999999999996"/>
    <s v="Refer to the Project Summary:_x000a_https://www.aiib.org/en/projects/_x000a_details/2023/_download/_x000a_multicountry/AIIB-PSIP000701-_x000a_Multicountry-Seraya-_x000a_SEA-Energy-Transition-and-DIFund._x000a_Pdf"/>
    <s v="AIIB Sustainable Development Bonds Impact Report 2024"/>
  </r>
  <r>
    <x v="1"/>
    <s v="Sovereign"/>
    <s v="Istanbul Seismic Mitigation and Emergency Preparedness Additional Financing Project"/>
    <s v="000705"/>
    <m/>
    <x v="2"/>
    <s v="Türkiye"/>
    <m/>
    <s v="Urban"/>
    <n v="155.29"/>
    <m/>
    <m/>
    <m/>
    <n v="155.29"/>
    <m/>
    <m/>
    <m/>
    <n v="1"/>
    <s v="Refer to the Project_x000a_Document Annex 1: https://_x000a_www.aiib.org/en/projects/_x000a_details/2023/_download/_x000a_Turkiye/AIIB-P000705-_x000a_Istanbul-Seismic-Mitigationand-_x000a_Emergency-Preparedness-_x000a_Additional-Financing-Project-_x000a_TR-ISMEP-AF-APD.pdf"/>
    <s v="AIIB Sustainable Development Bonds Impact Report 2024"/>
  </r>
  <r>
    <x v="1"/>
    <s v="Sovereign"/>
    <s v="Cross-border Livestock Health and Value-chain Infrastructure Improvement Project"/>
    <s v="000707"/>
    <m/>
    <x v="2"/>
    <s v="Cambodia"/>
    <m/>
    <s v="Health Infrastructure"/>
    <n v="33"/>
    <m/>
    <m/>
    <m/>
    <n v="13.728"/>
    <m/>
    <m/>
    <m/>
    <n v="0.41599999999999998"/>
    <s v="Refer to the Project Summary:_x000a_https://www.aiib.org/en/projects/_x000a_details/2024/_download/_x000a_Cambodia/AIIB-PSI-P000707-_x000a_Cambodia-Cross-border-_x000a_Livestock-Health-and-_x000a_Value-chain-Infrastructure-_x000a_Improvement-Project_v9.pdf"/>
    <s v="AIIB Sustainable Development Bonds Impact Report 2024"/>
  </r>
  <r>
    <x v="1"/>
    <s v="Nonsovereign"/>
    <s v="Vinci Climate Change Fund"/>
    <s v="000713"/>
    <m/>
    <x v="2"/>
    <s v="Brazil"/>
    <m/>
    <s v="Energy"/>
    <n v="40"/>
    <m/>
    <m/>
    <m/>
    <n v="40"/>
    <m/>
    <m/>
    <m/>
    <n v="1"/>
    <s v="Refer to the Project Summary:_x000a_https://www.aiib.org/en/projects/_x000a_details/2024/_download/Brazil/_x000a_AIIB-PSI-P000713-Brazil-Vinci-_x000a_Climate-Change-Fund_Board__x000a_vF_UPDATED-20240901.pdf"/>
    <s v="AIIB Sustainable Development Bonds Impact Report 2024"/>
  </r>
  <r>
    <x v="1"/>
    <s v="Nonsovereign"/>
    <s v="DigitalBridge Emerging Market Digital Infrastructure Fund"/>
    <s v="000718"/>
    <m/>
    <x v="2"/>
    <s v="Multicountry"/>
    <m/>
    <s v="Digital Infrastructure and Technology"/>
    <n v="100"/>
    <m/>
    <m/>
    <m/>
    <n v="60"/>
    <m/>
    <m/>
    <m/>
    <n v="0.6"/>
    <s v="Refer to the Project Summary: https://www.aiib.org/en/projects/details/2023/_download/multicountry/AIIB-PSI-P000718-Multicountry-DigitalBridge-Emerging-Market-Digital-Infrastructure-Fund.pdf"/>
    <s v="AIIB List of Disbursed Projects Since 2016"/>
  </r>
  <r>
    <x v="1"/>
    <s v="Nonsovereign"/>
    <s v="AP Moller Capital Emerging Markets Infrastructure Fund II"/>
    <s v="000721 "/>
    <m/>
    <x v="2"/>
    <s v="Multicountry"/>
    <m/>
    <s v="Multisector"/>
    <n v="70"/>
    <m/>
    <m/>
    <m/>
    <n v="59.5"/>
    <m/>
    <m/>
    <m/>
    <n v="0.85"/>
    <s v="Refer to the Project Summary:_x000a_https://www.aiib.org/en/projects/_x000a_details/2023/_download/_x000a_Multicountry/AIIB-PSIP000721-_x000a_Multicountry-APMoller-_x000a_Capital-Emerging-_x000a_Market-Infrastructure-Fund-_x000a_II_IMIS_3777.pdf"/>
    <s v="AIIB Sustainable Development Bonds Impact Report 2024"/>
  </r>
  <r>
    <x v="1"/>
    <s v="Nonsovereign"/>
    <s v="Project Ocean"/>
    <s v="000722"/>
    <m/>
    <x v="2"/>
    <s v="Hong Kong, China"/>
    <m/>
    <s v="Multi-sector"/>
    <n v="300"/>
    <m/>
    <m/>
    <m/>
    <n v="147"/>
    <m/>
    <m/>
    <m/>
    <n v="0.49"/>
    <s v="Refer to the Project Summary: https://www.aiib.org/en/projects/details/2023/_download/china/AIIB-PSI-P000722-Project-Ocean.pdf"/>
    <s v="AIIB List of Disbursed Projects Since 2016"/>
  </r>
  <r>
    <x v="1"/>
    <s v="Nonsovereign"/>
    <s v="UzPSB Energy and Water Efficiency, and Renewables Bond Investment"/>
    <s v="000729"/>
    <m/>
    <x v="2"/>
    <s v="Uzbekistan"/>
    <m/>
    <s v="Multi-sector"/>
    <n v="25"/>
    <m/>
    <m/>
    <m/>
    <n v="25"/>
    <m/>
    <m/>
    <m/>
    <n v="1"/>
    <s v="Refer to the Project Summary: https://www.aiib.org/en/projects/details/2023/_download/uzbekistan/AIIB-PSI-P000729-Uzbekistan-UzPSB-Energy-and-Water-Efficiency-and-Renewables-Bond-Investment-Apr.-26-2023.pdf"/>
    <s v="AIIB List of Disbursed Projects Since 2016"/>
  </r>
  <r>
    <x v="1"/>
    <s v="Sovereign"/>
    <s v="Inclusive Connectivity and Rural Infrastructure Project"/>
    <s v="000736"/>
    <m/>
    <x v="2"/>
    <s v="Côte d'Ivoire"/>
    <m/>
    <s v="Transport"/>
    <n v="206.87085999999999"/>
    <m/>
    <m/>
    <m/>
    <n v="105.5041386"/>
    <m/>
    <m/>
    <m/>
    <n v="0.51"/>
    <s v="Refer to the Project Document, Annex 1: https://www.aiib.org/en/projects/details/2023/_download/Cote-d-Ivoire/AIIB-PD-P000736-of-Cote-dIvoire-Inclusive-Connectivity-and-Rural-Infrastructure-Project.pdf"/>
    <s v="AIIB List of Disbursed Projects Since 2016"/>
  </r>
  <r>
    <x v="1"/>
    <s v="Nonsovereign"/>
    <s v="Banca Transilvania Green Mortgages Bond Investment"/>
    <s v="000757"/>
    <m/>
    <x v="2"/>
    <s v="Romania"/>
    <m/>
    <s v="Energy"/>
    <n v="110.39"/>
    <m/>
    <m/>
    <m/>
    <n v="110.39"/>
    <m/>
    <m/>
    <m/>
    <n v="1"/>
    <s v="Refer to the Project Summary: https://www.aiib.org/en/projects/details/2023/_download/romania/AIIB-PSI-P000757-Romania-Banca-Transilvania-Green-Mortgages-Bond-Investment_20230630_vS.pdf"/>
    <s v="AIIB List of Disbursed Projects Since 2016"/>
  </r>
  <r>
    <x v="1"/>
    <s v="Nonsovereign"/>
    <s v="BIC IV"/>
    <s v="000764"/>
    <m/>
    <x v="2"/>
    <s v="Singapore"/>
    <m/>
    <s v="Multi-sector"/>
    <n v="55"/>
    <m/>
    <m/>
    <m/>
    <n v="49.06"/>
    <m/>
    <m/>
    <m/>
    <n v="0.89200000000000002"/>
    <s v="Refer to the Project Summary: https://www.aiib.org/en/projects/details/2023/_download/Singapore/AIIB-PSI-P000764-Singapore-BIC-IV-Sep-20-2023_vFF.pdf"/>
    <s v="AIIB List of Disbursed Projects Since 2016"/>
  </r>
  <r>
    <x v="1"/>
    <s v="Nonsovereign"/>
    <s v="Georgia Capital Sustainability Linked Financing Facility"/>
    <s v="000765"/>
    <m/>
    <x v="2"/>
    <s v="Georgia"/>
    <m/>
    <s v="Energy"/>
    <n v="16"/>
    <m/>
    <m/>
    <m/>
    <n v="16"/>
    <m/>
    <m/>
    <m/>
    <n v="1"/>
    <s v="Refer to the Project Summary: https://www.aiib.org/en/projects/details/2023/_download/georgia/AIIB-PSI-P000765-Georgia-Georgia-Capital-Sustainability-Linked-Financing-Facility-August2.pdf"/>
    <s v="AIIB List of Disbursed Projects Since 2016"/>
  </r>
  <r>
    <x v="1"/>
    <s v="Nonsovereign"/>
    <s v="ProjectMeridian"/>
    <s v="000776 "/>
    <m/>
    <x v="2"/>
    <s v="India"/>
    <m/>
    <s v="Energy"/>
    <n v="56.76"/>
    <m/>
    <m/>
    <m/>
    <n v="56.76"/>
    <m/>
    <m/>
    <m/>
    <n v="1"/>
    <s v="Refer to the Project Summary:_x000a_https://www.aiib.org/en/projects/_x000a_details/2023/_download/_x000a_India/AIIB-P000776-India-_x000a_Project-Meridian-Updated-PSI-_x000a_05.09.2024-vClean.pdf"/>
    <s v="AIIB Sustainable Development Bonds Impact Report 2024"/>
  </r>
  <r>
    <x v="1"/>
    <s v="Sovereign"/>
    <s v="Turk Eximbank Earthquake Response Project"/>
    <s v="000834"/>
    <m/>
    <x v="2"/>
    <s v="Türkiye"/>
    <m/>
    <s v="Multisector"/>
    <n v="100"/>
    <m/>
    <m/>
    <m/>
    <n v="100"/>
    <m/>
    <m/>
    <m/>
    <n v="1"/>
    <s v="Refer to the Project Summary:_x000a_https://www.aiib.org/en/projects/_x000a_details/2023/_download/_x000a_Turkiye/PSI-P000834-_x000a_Turk-Eximbank-Earthquake-_x000a_Response-Project_Loanportion._x000a_Pdf"/>
    <s v="AIIB Sustainable Development Bonds Impact Report 2024"/>
  </r>
  <r>
    <x v="1"/>
    <s v="Nonsovereign"/>
    <s v="OTP Green Energy Capacity Expansion Bond Investment"/>
    <s v="000835 "/>
    <m/>
    <x v="2"/>
    <s v="Hungary"/>
    <m/>
    <s v="Energy"/>
    <n v="72.19"/>
    <m/>
    <m/>
    <m/>
    <n v="72.19"/>
    <m/>
    <m/>
    <m/>
    <n v="1"/>
    <s v="Refer to the Project Summary:_x000a_https://www.aiib.org/en/projects/_x000a_details/2024/_download/_x000a_Hungary/AIIB-PSI-P000835-_x000a_Hungary-OTP-Green-Energy-_x000a_Capacity-Expansion-Bond-_x000a_Investment.pdf"/>
    <s v="AIIB Sustainable Development Bonds Impact Report 2024"/>
  </r>
  <r>
    <x v="1"/>
    <s v="Sovereign"/>
    <s v="Zhengzhou International Logistics Hub Expansion Project"/>
    <s v="300086"/>
    <m/>
    <x v="1"/>
    <s v="People's Republic of China"/>
    <m/>
    <s v="Transport"/>
    <n v="150"/>
    <m/>
    <m/>
    <m/>
    <n v="61.499999999999993"/>
    <m/>
    <m/>
    <m/>
    <n v="0.41"/>
    <s v="Refer to the Project Document_x000a_Annex I: https://www.aiib.org/en/_x000a_projects/details/2022/approved/_x000a_Zhengzhou-International-_x000a_Logistics-Hub-Previously-_x000a_Zhengzhou-International-Hub-_x000a_Expansion.html"/>
    <s v="AIIB Sustainable Development Bonds Impact Report 2022"/>
  </r>
  <r>
    <x v="2"/>
    <m/>
    <s v="AASF - Intesa Sanpaolo Albania _x000a_Risk Sharing Facility"/>
    <n v="48681"/>
    <m/>
    <x v="1"/>
    <m/>
    <m/>
    <s v="Financial Institutions"/>
    <n v="2.6"/>
    <m/>
    <m/>
    <s v="Mitigation"/>
    <n v="0.5"/>
    <m/>
    <m/>
    <m/>
    <m/>
    <m/>
    <s v="EBRD Sustainability Report 2022"/>
  </r>
  <r>
    <x v="2"/>
    <m/>
    <s v="AASF - OTP Bank Albania Risk _x000a_Sharing Facility (f Soc Gen)"/>
    <m/>
    <m/>
    <x v="0"/>
    <m/>
    <m/>
    <s v="Financial Institutions"/>
    <n v="0.7"/>
    <m/>
    <m/>
    <m/>
    <n v="0.7"/>
    <m/>
    <m/>
    <m/>
    <m/>
    <m/>
    <s v="EBRD Sustainability Report 2021"/>
  </r>
  <r>
    <x v="2"/>
    <m/>
    <s v="AASF – OTP Bank Albania Risk _x000a_Sharing Facility (f. Soc Gen)"/>
    <n v="48327"/>
    <m/>
    <x v="2"/>
    <m/>
    <m/>
    <s v="Financial Institutions"/>
    <n v="6"/>
    <m/>
    <m/>
    <s v="Mitigation"/>
    <n v="1.2"/>
    <m/>
    <m/>
    <m/>
    <m/>
    <m/>
    <s v="EBRD Sustainability Report 2023"/>
  </r>
  <r>
    <x v="2"/>
    <m/>
    <s v="AASF - Procredit Bank Albania _x000a_Risk Sharing Facility"/>
    <n v="48326"/>
    <m/>
    <x v="1"/>
    <m/>
    <m/>
    <s v="Financial Institutions"/>
    <n v="10"/>
    <m/>
    <m/>
    <s v="Mitigation"/>
    <n v="2.5"/>
    <m/>
    <m/>
    <m/>
    <m/>
    <m/>
    <s v="EBRD Sustainability Report 2022"/>
  </r>
  <r>
    <x v="2"/>
    <m/>
    <s v="AASF – Raiffeisen Bank Albania"/>
    <n v="50069"/>
    <m/>
    <x v="2"/>
    <m/>
    <m/>
    <s v="Financial Institutions"/>
    <n v="7.5"/>
    <m/>
    <m/>
    <s v="Mitigation"/>
    <n v="1.2"/>
    <m/>
    <m/>
    <m/>
    <m/>
    <m/>
    <s v="EBRD Sustainability Report 2023"/>
  </r>
  <r>
    <x v="2"/>
    <m/>
    <s v="AATSF – Union Bank"/>
    <n v="54322"/>
    <m/>
    <x v="2"/>
    <m/>
    <m/>
    <s v="Financial Institutions"/>
    <n v="1"/>
    <m/>
    <m/>
    <s v="Mitigation"/>
    <n v="0.3"/>
    <m/>
    <m/>
    <m/>
    <m/>
    <m/>
    <s v="EBRD Sustainability Report 2023"/>
  </r>
  <r>
    <x v="2"/>
    <m/>
    <s v="Adventum Penta Co-Investment"/>
    <n v="52967"/>
    <m/>
    <x v="1"/>
    <m/>
    <m/>
    <s v="Property and Tourism"/>
    <n v="50"/>
    <m/>
    <m/>
    <s v="Mitigation"/>
    <n v="50"/>
    <m/>
    <m/>
    <m/>
    <m/>
    <m/>
    <s v="EBRD Sustainability Report 2022"/>
  </r>
  <r>
    <x v="2"/>
    <m/>
    <s v="Agrofusion Reconstruction"/>
    <n v="54710"/>
    <m/>
    <x v="2"/>
    <m/>
    <m/>
    <s v="Agribusiness"/>
    <n v="13"/>
    <m/>
    <m/>
    <s v="Adaptation"/>
    <n v="5.2"/>
    <m/>
    <m/>
    <m/>
    <m/>
    <m/>
    <s v="EBRD Sustainability Report 2023"/>
  </r>
  <r>
    <x v="2"/>
    <m/>
    <s v="Ain Ghazal WW Treatment _x000a_Project"/>
    <n v="51888"/>
    <m/>
    <x v="2"/>
    <m/>
    <m/>
    <s v="Municipal and _x000a_environmental _x000a_infrastructure"/>
    <n v="10.199999999999999"/>
    <m/>
    <m/>
    <s v="Adaptation"/>
    <n v="3.7"/>
    <m/>
    <m/>
    <m/>
    <m/>
    <m/>
    <s v="EBRD Sustainability Report 2023"/>
  </r>
  <r>
    <x v="2"/>
    <m/>
    <s v="Akuo Svoghe Hydro Project"/>
    <m/>
    <m/>
    <x v="0"/>
    <m/>
    <m/>
    <s v="Energy"/>
    <n v="8"/>
    <m/>
    <m/>
    <m/>
    <n v="8"/>
    <m/>
    <m/>
    <m/>
    <m/>
    <m/>
    <s v="EBRD Sustainability Report 2021"/>
  </r>
  <r>
    <x v="2"/>
    <m/>
    <s v="Alcazar Energy Partners II"/>
    <n v="53496"/>
    <m/>
    <x v="1"/>
    <m/>
    <m/>
    <s v="Equity Funds"/>
    <n v="74.900000000000006"/>
    <m/>
    <m/>
    <s v="Mitigation"/>
    <n v="74.900000000000006"/>
    <m/>
    <m/>
    <m/>
    <m/>
    <m/>
    <s v="EBRD Sustainability Report 2022"/>
  </r>
  <r>
    <x v="2"/>
    <m/>
    <s v="AMC V"/>
    <n v="54102"/>
    <m/>
    <x v="2"/>
    <m/>
    <m/>
    <s v="Equity Funds"/>
    <n v="40"/>
    <m/>
    <m/>
    <s v="Mitigation"/>
    <n v="10"/>
    <m/>
    <m/>
    <m/>
    <m/>
    <m/>
    <s v="EBRD Sustainability Report 2023"/>
  </r>
  <r>
    <x v="2"/>
    <m/>
    <s v="Angel Yeast Egypt Expansion _x000a_(f.Project Dough)"/>
    <n v="53800"/>
    <m/>
    <x v="1"/>
    <m/>
    <m/>
    <s v="Agribusiness"/>
    <n v="18.7"/>
    <m/>
    <m/>
    <s v="Mitigation"/>
    <n v="18.7"/>
    <m/>
    <m/>
    <m/>
    <m/>
    <m/>
    <s v="EBRD Sustainability Report 2022"/>
  </r>
  <r>
    <x v="2"/>
    <m/>
    <s v="Anglesey Food (f. Project Growth)"/>
    <n v="50054"/>
    <m/>
    <x v="2"/>
    <m/>
    <m/>
    <s v="Agribusiness"/>
    <n v="9"/>
    <m/>
    <m/>
    <s v="Mitigation"/>
    <n v="6"/>
    <m/>
    <m/>
    <m/>
    <m/>
    <m/>
    <s v="EBRD Sustainability Report 2023"/>
  </r>
  <r>
    <x v="2"/>
    <m/>
    <s v="Anglesey Food (f. Project Growth)"/>
    <m/>
    <m/>
    <x v="0"/>
    <m/>
    <m/>
    <s v="Agribusiness"/>
    <n v="4.7"/>
    <m/>
    <m/>
    <m/>
    <n v="4.7"/>
    <m/>
    <m/>
    <m/>
    <m/>
    <m/>
    <s v="EBRD Sustainability Report 2021"/>
  </r>
  <r>
    <x v="2"/>
    <m/>
    <s v="ANP Climate Resilience"/>
    <n v="51827"/>
    <m/>
    <x v="1"/>
    <m/>
    <m/>
    <s v="Transport"/>
    <n v="15"/>
    <m/>
    <m/>
    <s v="Adaptation"/>
    <n v="10.6"/>
    <m/>
    <m/>
    <m/>
    <m/>
    <m/>
    <s v="EBRD Sustainability Report 2022"/>
  </r>
  <r>
    <x v="2"/>
    <m/>
    <s v="ANP Climate Resilience"/>
    <n v="51827"/>
    <m/>
    <x v="2"/>
    <m/>
    <m/>
    <s v="Transport"/>
    <n v="15"/>
    <m/>
    <m/>
    <s v="Adaptation"/>
    <n v="11"/>
    <m/>
    <m/>
    <m/>
    <m/>
    <m/>
    <s v="EBRD Sustainability Report 2023"/>
  </r>
  <r>
    <x v="2"/>
    <m/>
    <s v="Arcelik Green Loan"/>
    <m/>
    <m/>
    <x v="0"/>
    <m/>
    <m/>
    <s v="Manufacturing &amp; _x000a_Services"/>
    <n v="83"/>
    <m/>
    <m/>
    <m/>
    <n v="72.2"/>
    <m/>
    <m/>
    <m/>
    <m/>
    <m/>
    <s v="EBRD Sustainability Report 2021"/>
  </r>
  <r>
    <x v="2"/>
    <m/>
    <s v="Atyrau Refinery LLP (f. _x000a_Sustainability Loan)"/>
    <m/>
    <m/>
    <x v="0"/>
    <m/>
    <m/>
    <s v="Natural Resources"/>
    <n v="69.3"/>
    <m/>
    <m/>
    <m/>
    <n v="69.3"/>
    <m/>
    <m/>
    <m/>
    <m/>
    <m/>
    <s v="EBRD Sustainability Report 2021"/>
  </r>
  <r>
    <x v="2"/>
    <m/>
    <s v="AYA Gold &amp; Silver"/>
    <n v="53404"/>
    <m/>
    <x v="2"/>
    <m/>
    <m/>
    <s v="Natural Resources"/>
    <n v="46.9"/>
    <m/>
    <m/>
    <s v="Mitigation"/>
    <n v="14.6"/>
    <m/>
    <m/>
    <m/>
    <m/>
    <m/>
    <s v="EBRD Sustainability Report 2023"/>
  </r>
  <r>
    <x v="2"/>
    <m/>
    <s v="Aydem Renewables Green Bond  _x000a_(f. Project Vega)"/>
    <m/>
    <m/>
    <x v="0"/>
    <m/>
    <m/>
    <s v="Energy"/>
    <n v="66.3"/>
    <m/>
    <m/>
    <m/>
    <n v="66.3"/>
    <m/>
    <m/>
    <m/>
    <m/>
    <m/>
    <s v="EBRD Sustainability Report 2021"/>
  </r>
  <r>
    <x v="2"/>
    <m/>
    <s v="Azerbaijan Absheron-Khizi WPP"/>
    <n v="52735"/>
    <m/>
    <x v="2"/>
    <m/>
    <m/>
    <s v="Energy"/>
    <n v="148.6"/>
    <m/>
    <m/>
    <s v="Mitigation"/>
    <n v="148.6"/>
    <m/>
    <m/>
    <m/>
    <m/>
    <m/>
    <s v="EBRD Sustainability Report 2023"/>
  </r>
  <r>
    <x v="2"/>
    <m/>
    <s v="Azerbaijan Alat Solar"/>
    <n v="52221"/>
    <m/>
    <x v="1"/>
    <m/>
    <m/>
    <s v="Energy"/>
    <n v="20.100000000000001"/>
    <m/>
    <m/>
    <s v="Mitigation"/>
    <n v="20.100000000000001"/>
    <m/>
    <m/>
    <m/>
    <m/>
    <m/>
    <s v="EBRD Sustainability Report 2022"/>
  </r>
  <r>
    <x v="2"/>
    <m/>
    <s v="Aztelekom LLC"/>
    <n v="50973"/>
    <m/>
    <x v="1"/>
    <m/>
    <m/>
    <s v="Telecommunications, _x000a_Media and Technology"/>
    <n v="23.4"/>
    <m/>
    <m/>
    <s v="Mitigation"/>
    <n v="7.3"/>
    <m/>
    <m/>
    <m/>
    <m/>
    <m/>
    <s v="EBRD Sustainability Report 2022"/>
  </r>
  <r>
    <x v="2"/>
    <m/>
    <s v="Baltic Power offshore wind"/>
    <n v="54601"/>
    <m/>
    <x v="2"/>
    <m/>
    <m/>
    <s v="Energy"/>
    <n v="138.5"/>
    <m/>
    <m/>
    <s v="Mitigation"/>
    <n v="138.5"/>
    <m/>
    <m/>
    <m/>
    <m/>
    <m/>
    <s v="EBRD Sustainability Report 2023"/>
  </r>
  <r>
    <x v="2"/>
    <m/>
    <s v="Banie Phase 3 and Sepopol  _x000a_Wind Farm"/>
    <m/>
    <m/>
    <x v="0"/>
    <m/>
    <m/>
    <s v="Energy"/>
    <n v="59.9"/>
    <m/>
    <m/>
    <m/>
    <n v="59.9"/>
    <m/>
    <m/>
    <m/>
    <m/>
    <m/>
    <s v="EBRD Sustainability Report 2021"/>
  </r>
  <r>
    <x v="2"/>
    <m/>
    <s v="Bank Millennium (Bail-in-able _x000a_prog) (f. Oriole)"/>
    <n v="50412"/>
    <m/>
    <x v="2"/>
    <m/>
    <m/>
    <s v="Financial Institutions"/>
    <n v="33"/>
    <m/>
    <m/>
    <s v="Mitigation"/>
    <n v="33"/>
    <m/>
    <m/>
    <m/>
    <m/>
    <m/>
    <s v="EBRD Sustainability Report 2023"/>
  </r>
  <r>
    <x v="2"/>
    <m/>
    <s v="Bank of Georgia AT1 capital (f. _x000a_Project Nekresi)"/>
    <n v="53106"/>
    <m/>
    <x v="1"/>
    <m/>
    <m/>
    <s v="Financial Institutions"/>
    <n v="32.799999999999997"/>
    <m/>
    <m/>
    <s v="Mitigation"/>
    <n v="32.799999999999997"/>
    <m/>
    <m/>
    <m/>
    <m/>
    <m/>
    <s v="EBRD Sustainability Report 2022"/>
  </r>
  <r>
    <x v="2"/>
    <m/>
    <s v="Bank Pekao Bail-in-able _x000a_programme (f. Project Bison)"/>
    <n v="50535"/>
    <m/>
    <x v="2"/>
    <m/>
    <m/>
    <s v="Financial Institutions"/>
    <n v="78.599999999999994"/>
    <m/>
    <m/>
    <s v="Mitigation"/>
    <n v="78.599999999999994"/>
    <m/>
    <m/>
    <m/>
    <m/>
    <m/>
    <s v="EBRD Sustainability Report 2023"/>
  </r>
  <r>
    <x v="2"/>
    <m/>
    <s v="Banque Misr - Green SME Loan I"/>
    <n v="52966"/>
    <m/>
    <x v="1"/>
    <m/>
    <m/>
    <s v="Financial Institutions"/>
    <n v="93.7"/>
    <m/>
    <m/>
    <s v="Dual-use"/>
    <n v="93.7"/>
    <m/>
    <m/>
    <m/>
    <m/>
    <m/>
    <s v="EBRD Sustainability Report 2022"/>
  </r>
  <r>
    <x v="2"/>
    <m/>
    <s v="Barry Callebaut Serbia"/>
    <n v="51783"/>
    <m/>
    <x v="1"/>
    <m/>
    <m/>
    <s v="Agribusiness"/>
    <n v="52.3"/>
    <m/>
    <m/>
    <s v="Mitigation"/>
    <n v="17.399999999999999"/>
    <m/>
    <m/>
    <m/>
    <m/>
    <m/>
    <s v="EBRD Sustainability Report 2022"/>
  </r>
  <r>
    <x v="2"/>
    <m/>
    <s v="BCR II (Bail-in Senior Non-_x000a_Preferred)"/>
    <m/>
    <m/>
    <x v="0"/>
    <m/>
    <m/>
    <s v="Financial Institutions"/>
    <n v="48.5"/>
    <m/>
    <m/>
    <m/>
    <n v="48.5"/>
    <m/>
    <m/>
    <m/>
    <m/>
    <m/>
    <s v="EBRD Sustainability Report 2021"/>
  </r>
  <r>
    <x v="2"/>
    <m/>
    <s v="BCR III (Bail-in Senior Preferred)"/>
    <m/>
    <m/>
    <x v="0"/>
    <m/>
    <m/>
    <s v="Financial Institutions"/>
    <n v="15.2"/>
    <m/>
    <m/>
    <m/>
    <n v="15.2"/>
    <m/>
    <m/>
    <m/>
    <m/>
    <m/>
    <s v="EBRD Sustainability Report 2021"/>
  </r>
  <r>
    <x v="2"/>
    <m/>
    <s v="BCR IV  _x000a_(Bail-in Senior Non-Preferred)"/>
    <m/>
    <m/>
    <x v="0"/>
    <m/>
    <m/>
    <s v="Financial Institutions"/>
    <n v="9.1"/>
    <m/>
    <m/>
    <m/>
    <n v="9.1"/>
    <m/>
    <m/>
    <m/>
    <m/>
    <m/>
    <s v="EBRD Sustainability Report 2021"/>
  </r>
  <r>
    <x v="2"/>
    <m/>
    <s v="BCR V (Bail-in Senior Non-_x000a_Preferred)"/>
    <n v="53564"/>
    <m/>
    <x v="1"/>
    <m/>
    <m/>
    <s v="Financial Institutions"/>
    <n v="13.1"/>
    <m/>
    <m/>
    <s v="Mitigation"/>
    <n v="10.5"/>
    <m/>
    <m/>
    <m/>
    <m/>
    <m/>
    <s v="EBRD Sustainability Report 2022"/>
  </r>
  <r>
    <x v="2"/>
    <m/>
    <s v="BCR VI (Bail-in Senior Non-_x000a_Preferred)"/>
    <n v="53803"/>
    <m/>
    <x v="1"/>
    <m/>
    <m/>
    <s v="Financial Institutions"/>
    <n v="42.5"/>
    <m/>
    <m/>
    <s v="Mitigation"/>
    <n v="42.5"/>
    <m/>
    <m/>
    <m/>
    <m/>
    <m/>
    <s v="EBRD Sustainability Report 2022"/>
  </r>
  <r>
    <x v="2"/>
    <m/>
    <s v="BCR VII (Bail-in Senior Non-_x000a_Preferred)"/>
    <n v="53921"/>
    <m/>
    <x v="1"/>
    <m/>
    <m/>
    <s v="Financial Institutions"/>
    <n v="5.9"/>
    <m/>
    <m/>
    <s v="Mitigation"/>
    <n v="4.7"/>
    <m/>
    <m/>
    <m/>
    <m/>
    <m/>
    <s v="EBRD Sustainability Report 2022"/>
  </r>
  <r>
    <x v="2"/>
    <m/>
    <s v="BIG Balkan Expansion"/>
    <n v="52864"/>
    <m/>
    <x v="2"/>
    <m/>
    <m/>
    <s v="Property and Tourism"/>
    <n v="27.6"/>
    <m/>
    <m/>
    <s v="Mitigation"/>
    <n v="27.6"/>
    <m/>
    <m/>
    <m/>
    <m/>
    <m/>
    <s v="EBRD Sustainability Report 2023"/>
  </r>
  <r>
    <x v="2"/>
    <m/>
    <s v="BiH TransCo Telecom _x000a_Digitalization"/>
    <n v="52458"/>
    <m/>
    <x v="1"/>
    <m/>
    <m/>
    <s v="Energy"/>
    <n v="20.100000000000001"/>
    <m/>
    <m/>
    <s v="Mitigation"/>
    <n v="20.100000000000001"/>
    <m/>
    <m/>
    <m/>
    <m/>
    <m/>
    <s v="EBRD Sustainability Report 2022"/>
  </r>
  <r>
    <x v="2"/>
    <m/>
    <s v="Biotrend Equity (f. Project Blake II)"/>
    <m/>
    <m/>
    <x v="0"/>
    <m/>
    <m/>
    <s v="Municipal &amp; Env Inf"/>
    <n v="14.1"/>
    <m/>
    <m/>
    <m/>
    <n v="14.1"/>
    <m/>
    <m/>
    <m/>
    <m/>
    <m/>
    <s v="EBRD Sustainability Report 2021"/>
  </r>
  <r>
    <x v="2"/>
    <m/>
    <s v="BNP Paribas Poland - Green _x000a_Residential SNP"/>
    <m/>
    <m/>
    <x v="0"/>
    <m/>
    <m/>
    <s v="Financial Institutions"/>
    <n v="98"/>
    <m/>
    <m/>
    <m/>
    <n v="98"/>
    <m/>
    <m/>
    <m/>
    <m/>
    <m/>
    <s v="EBRD Sustainability Report 2021"/>
  </r>
  <r>
    <x v="2"/>
    <m/>
    <s v="Borusan EnBW Enerji Loan"/>
    <m/>
    <m/>
    <x v="0"/>
    <m/>
    <m/>
    <s v="Energy"/>
    <n v="35.299999999999997"/>
    <m/>
    <m/>
    <m/>
    <n v="35.299999999999997"/>
    <m/>
    <m/>
    <m/>
    <m/>
    <m/>
    <s v="EBRD Sustainability Report 2021"/>
  </r>
  <r>
    <x v="2"/>
    <m/>
    <s v="Borusan Logistics"/>
    <n v="54241"/>
    <m/>
    <x v="2"/>
    <m/>
    <m/>
    <s v="Transport"/>
    <n v="30"/>
    <m/>
    <m/>
    <s v="Mitigation"/>
    <n v="10.5"/>
    <m/>
    <m/>
    <m/>
    <m/>
    <m/>
    <s v="EBRD Sustainability Report 2023"/>
  </r>
  <r>
    <x v="2"/>
    <m/>
    <s v="Brisa Tyres GET"/>
    <n v="53708"/>
    <m/>
    <x v="2"/>
    <m/>
    <m/>
    <s v="Manufacturing and _x000a_services"/>
    <n v="90.3"/>
    <m/>
    <m/>
    <s v="Mitigation"/>
    <n v="81.599999999999994"/>
    <m/>
    <m/>
    <m/>
    <m/>
    <m/>
    <s v="EBRD Sustainability Report 2023"/>
  </r>
  <r>
    <x v="2"/>
    <m/>
    <s v="Bunge Turkey (f.Project Olive)"/>
    <n v="52681"/>
    <m/>
    <x v="1"/>
    <m/>
    <m/>
    <s v="Agribusiness"/>
    <n v="46.8"/>
    <m/>
    <m/>
    <s v="Dual-use"/>
    <n v="8.1999999999999993"/>
    <m/>
    <m/>
    <m/>
    <m/>
    <m/>
    <s v="EBRD Sustainability Report 2022"/>
  </r>
  <r>
    <x v="2"/>
    <m/>
    <s v="Bura Wind Portfolio"/>
    <n v="51937"/>
    <m/>
    <x v="1"/>
    <m/>
    <m/>
    <s v="Energy"/>
    <n v="43.1"/>
    <m/>
    <m/>
    <s v="Mitigation"/>
    <n v="43.1"/>
    <m/>
    <m/>
    <m/>
    <m/>
    <m/>
    <s v="EBRD Sustainability Report 2022"/>
  </r>
  <r>
    <x v="2"/>
    <m/>
    <s v="Cairo Metro Line II Purchase  _x000a_of trains"/>
    <n v="46875"/>
    <m/>
    <x v="2"/>
    <m/>
    <m/>
    <s v="Municipal and _x000a_environmental _x000a_infrastructure"/>
    <n v="25"/>
    <m/>
    <m/>
    <s v="Mitigation"/>
    <n v="25"/>
    <m/>
    <m/>
    <m/>
    <m/>
    <m/>
    <s v="EBRD Sustainability Report 2023"/>
  </r>
  <r>
    <x v="2"/>
    <m/>
    <s v="Canakkale Solid Waste PPP"/>
    <m/>
    <m/>
    <x v="0"/>
    <m/>
    <m/>
    <s v="Municipal &amp; Env Inf"/>
    <n v="1"/>
    <m/>
    <m/>
    <m/>
    <n v="1"/>
    <m/>
    <m/>
    <m/>
    <m/>
    <m/>
    <s v="EBRD Sustainability Report 2021"/>
  </r>
  <r>
    <x v="2"/>
    <m/>
    <s v="CCI Eurobond (f. Project Solace)"/>
    <n v="53401"/>
    <m/>
    <x v="1"/>
    <m/>
    <m/>
    <s v="Agribusiness"/>
    <n v="84.3"/>
    <m/>
    <m/>
    <s v="Adaptation"/>
    <n v="11.2"/>
    <m/>
    <m/>
    <m/>
    <m/>
    <m/>
    <s v="EBRD Sustainability Report 2022"/>
  </r>
  <r>
    <x v="2"/>
    <m/>
    <s v="Choir-Sainshand  _x000a_transmission line"/>
    <n v="51505"/>
    <m/>
    <x v="1"/>
    <m/>
    <m/>
    <s v="Energy"/>
    <n v="53"/>
    <m/>
    <m/>
    <s v="Mitigation"/>
    <n v="53"/>
    <m/>
    <m/>
    <m/>
    <m/>
    <m/>
    <s v="EBRD Sustainability Report 2022"/>
  </r>
  <r>
    <x v="2"/>
    <m/>
    <s v="Coast Glide"/>
    <n v="54338"/>
    <m/>
    <x v="2"/>
    <m/>
    <m/>
    <s v="Agribusiness"/>
    <n v="17.8"/>
    <m/>
    <m/>
    <s v="Mitigation"/>
    <n v="9.8000000000000007"/>
    <m/>
    <m/>
    <m/>
    <m/>
    <m/>
    <s v="EBRD Sustainability Report 2023"/>
  </r>
  <r>
    <x v="2"/>
    <m/>
    <s v="Coast Plus"/>
    <n v="53353"/>
    <m/>
    <x v="1"/>
    <m/>
    <m/>
    <s v="Agribusiness"/>
    <n v="34.9"/>
    <m/>
    <m/>
    <s v="Mitigation"/>
    <n v="11.6"/>
    <m/>
    <m/>
    <m/>
    <m/>
    <m/>
    <s v="EBRD Sustainability Report 2022"/>
  </r>
  <r>
    <x v="2"/>
    <m/>
    <s v="Coast Plus"/>
    <n v="53353"/>
    <m/>
    <x v="2"/>
    <m/>
    <m/>
    <s v="Agribusiness"/>
    <n v="2.2999999999999998"/>
    <m/>
    <m/>
    <s v="Mitigation"/>
    <n v="0.7"/>
    <m/>
    <m/>
    <m/>
    <m/>
    <m/>
    <s v="EBRD Sustainability Report 2023"/>
  </r>
  <r>
    <x v="2"/>
    <m/>
    <s v="Corridor Vc – Motorway _x000a_Completion"/>
    <n v="50712"/>
    <m/>
    <x v="2"/>
    <m/>
    <m/>
    <s v="Transport"/>
    <n v="19.3"/>
    <m/>
    <m/>
    <s v="Adaptation"/>
    <n v="7.7"/>
    <m/>
    <m/>
    <m/>
    <m/>
    <m/>
    <s v="EBRD Sustainability Report 2023"/>
  </r>
  <r>
    <x v="2"/>
    <m/>
    <s v="DCT Terminal 3 Expansion Project"/>
    <n v="53090"/>
    <m/>
    <x v="1"/>
    <m/>
    <m/>
    <s v="Transport"/>
    <n v="100"/>
    <m/>
    <m/>
    <s v="Mitigation"/>
    <n v="100"/>
    <m/>
    <m/>
    <m/>
    <m/>
    <m/>
    <s v="EBRD Sustainability Report 2022"/>
  </r>
  <r>
    <x v="2"/>
    <m/>
    <s v="Delgaz Electricity Distribution _x000a_CAPEX Financing"/>
    <n v="54160"/>
    <m/>
    <x v="2"/>
    <m/>
    <m/>
    <s v="Energy"/>
    <n v="80.400000000000006"/>
    <m/>
    <m/>
    <s v="Mitigation"/>
    <n v="80.400000000000006"/>
    <m/>
    <m/>
    <m/>
    <m/>
    <m/>
    <s v="EBRD Sustainability Report 2023"/>
  </r>
  <r>
    <x v="2"/>
    <m/>
    <s v="DFF - AEI green bond (F. DFF - _x000a_Project Kilimanjaro)"/>
    <m/>
    <m/>
    <x v="0"/>
    <m/>
    <m/>
    <s v="Energy"/>
    <n v="5"/>
    <m/>
    <m/>
    <m/>
    <n v="5"/>
    <m/>
    <m/>
    <m/>
    <m/>
    <m/>
    <s v="EBRD Sustainability Report 2021"/>
  </r>
  <r>
    <x v="2"/>
    <m/>
    <s v="DFF - Akkim - Epoxy Resin"/>
    <n v="53802"/>
    <m/>
    <x v="1"/>
    <m/>
    <m/>
    <s v="Manufacturing and _x000a_services"/>
    <n v="15"/>
    <m/>
    <m/>
    <s v="Mitigation"/>
    <n v="15"/>
    <m/>
    <m/>
    <m/>
    <m/>
    <m/>
    <s v="EBRD Sustainability Report 2022"/>
  </r>
  <r>
    <x v="2"/>
    <m/>
    <s v="DFF - Altintel Port Expansion"/>
    <m/>
    <m/>
    <x v="0"/>
    <m/>
    <m/>
    <s v="Transport"/>
    <n v="1.3"/>
    <m/>
    <m/>
    <m/>
    <n v="1.3"/>
    <m/>
    <m/>
    <m/>
    <m/>
    <m/>
    <s v="EBRD Sustainability Report 2021"/>
  </r>
  <r>
    <x v="2"/>
    <m/>
    <s v="DFF - Angren Insulation/Ecoclimat _x000a_GET"/>
    <m/>
    <m/>
    <x v="0"/>
    <m/>
    <m/>
    <s v="Manufacturing &amp; _x000a_Services"/>
    <n v="4.4000000000000004"/>
    <m/>
    <m/>
    <m/>
    <n v="4.4000000000000004"/>
    <m/>
    <m/>
    <m/>
    <m/>
    <m/>
    <s v="EBRD Sustainability Report 2021"/>
  </r>
  <r>
    <x v="2"/>
    <m/>
    <s v="DFF – Atasu II"/>
    <n v="53693"/>
    <m/>
    <x v="2"/>
    <m/>
    <m/>
    <s v="Transport"/>
    <n v="24"/>
    <m/>
    <m/>
    <s v="Mitigation"/>
    <n v="9.6"/>
    <m/>
    <m/>
    <m/>
    <m/>
    <m/>
    <s v="EBRD Sustainability Report 2023"/>
  </r>
  <r>
    <x v="2"/>
    <m/>
    <s v="DFF - Avrora"/>
    <m/>
    <m/>
    <x v="0"/>
    <m/>
    <m/>
    <s v="Agribusiness"/>
    <n v="7.5"/>
    <m/>
    <m/>
    <m/>
    <n v="7.5"/>
    <m/>
    <m/>
    <m/>
    <m/>
    <m/>
    <s v="EBRD Sustainability Report 2021"/>
  </r>
  <r>
    <x v="2"/>
    <m/>
    <s v="DFF - Benefit Inclusion"/>
    <n v="53273"/>
    <m/>
    <x v="1"/>
    <m/>
    <m/>
    <s v="Manufacturing and _x000a_services"/>
    <n v="24.5"/>
    <m/>
    <m/>
    <s v="Mitigation"/>
    <n v="3.1"/>
    <m/>
    <m/>
    <m/>
    <m/>
    <m/>
    <s v="EBRD Sustainability Report 2022"/>
  </r>
  <r>
    <x v="2"/>
    <m/>
    <s v="DFF - Bingo Extension"/>
    <m/>
    <m/>
    <x v="0"/>
    <m/>
    <m/>
    <s v="Agribusiness"/>
    <n v="10"/>
    <m/>
    <m/>
    <m/>
    <n v="10"/>
    <m/>
    <m/>
    <m/>
    <m/>
    <m/>
    <s v="EBRD Sustainability Report 2021"/>
  </r>
  <r>
    <x v="2"/>
    <m/>
    <s v="DFF - Dolidol Morocco II"/>
    <m/>
    <m/>
    <x v="0"/>
    <m/>
    <m/>
    <s v="Manufacturing &amp; _x000a_Services"/>
    <n v="10"/>
    <m/>
    <m/>
    <m/>
    <n v="1"/>
    <m/>
    <m/>
    <m/>
    <m/>
    <m/>
    <s v="EBRD Sustainability Report 2021"/>
  </r>
  <r>
    <x v="2"/>
    <m/>
    <s v="DFF – ECSO"/>
    <n v="54457"/>
    <m/>
    <x v="2"/>
    <m/>
    <m/>
    <s v="Manufacturing and _x000a_services"/>
    <n v="12"/>
    <m/>
    <m/>
    <s v="Mitigation"/>
    <n v="2.1"/>
    <m/>
    <m/>
    <m/>
    <m/>
    <m/>
    <s v="EBRD Sustainability Report 2023"/>
  </r>
  <r>
    <x v="2"/>
    <m/>
    <s v="DFF - Elemental Battery Recycling"/>
    <m/>
    <m/>
    <x v="0"/>
    <m/>
    <m/>
    <s v="Manufacturing &amp; _x000a_Services"/>
    <n v="21"/>
    <m/>
    <m/>
    <m/>
    <n v="21"/>
    <m/>
    <m/>
    <m/>
    <m/>
    <m/>
    <s v="EBRD Sustainability Report 2021"/>
  </r>
  <r>
    <x v="2"/>
    <m/>
    <s v="DFF - Engicon O&amp;M - WWTP"/>
    <m/>
    <m/>
    <x v="0"/>
    <m/>
    <m/>
    <s v="Municipal &amp; Env Inf"/>
    <n v="0.7"/>
    <m/>
    <m/>
    <m/>
    <n v="0.7"/>
    <m/>
    <m/>
    <m/>
    <m/>
    <m/>
    <s v="EBRD Sustainability Report 2021"/>
  </r>
  <r>
    <x v="2"/>
    <m/>
    <s v="DFF - Gemza Group II"/>
    <n v="53746"/>
    <m/>
    <x v="1"/>
    <m/>
    <m/>
    <s v="Manufacturing and _x000a_services"/>
    <n v="5.6"/>
    <m/>
    <m/>
    <s v="Mitigation"/>
    <n v="5.6"/>
    <m/>
    <m/>
    <m/>
    <m/>
    <m/>
    <s v="EBRD Sustainability Report 2022"/>
  </r>
  <r>
    <x v="2"/>
    <m/>
    <s v="DFF - Grain Alliance"/>
    <m/>
    <m/>
    <x v="0"/>
    <m/>
    <m/>
    <s v="Agribusiness"/>
    <n v="4"/>
    <m/>
    <m/>
    <m/>
    <n v="4"/>
    <m/>
    <m/>
    <m/>
    <m/>
    <m/>
    <s v="EBRD Sustainability Report 2021"/>
  </r>
  <r>
    <x v="2"/>
    <m/>
    <s v="DFF - Greiner"/>
    <n v="54078"/>
    <m/>
    <x v="1"/>
    <m/>
    <m/>
    <s v="Manufacturing and _x000a_services"/>
    <n v="25"/>
    <m/>
    <m/>
    <s v="Mitigation"/>
    <n v="25"/>
    <m/>
    <m/>
    <m/>
    <m/>
    <m/>
    <s v="EBRD Sustainability Report 2022"/>
  </r>
  <r>
    <x v="2"/>
    <m/>
    <s v="DFF - H&amp;M Agro"/>
    <n v="53603"/>
    <m/>
    <x v="1"/>
    <m/>
    <m/>
    <s v="Agribusiness"/>
    <n v="1.9"/>
    <m/>
    <m/>
    <s v="Adaptation"/>
    <n v="1.9"/>
    <m/>
    <m/>
    <m/>
    <m/>
    <m/>
    <s v="EBRD Sustainability Report 2022"/>
  </r>
  <r>
    <x v="2"/>
    <m/>
    <s v="DFF – Indart Holding"/>
    <n v="53479"/>
    <m/>
    <x v="2"/>
    <m/>
    <m/>
    <s v="Manufacturing and _x000a_services"/>
    <n v="2.6"/>
    <m/>
    <m/>
    <s v="Mitigation"/>
    <n v="1.7"/>
    <m/>
    <m/>
    <m/>
    <m/>
    <m/>
    <s v="EBRD Sustainability Report 2023"/>
  </r>
  <r>
    <x v="2"/>
    <m/>
    <s v="DFF – J55"/>
    <n v="52814"/>
    <m/>
    <x v="2"/>
    <m/>
    <m/>
    <s v="Property and Tourism"/>
    <n v="8"/>
    <m/>
    <m/>
    <s v="Mitigation"/>
    <n v="8"/>
    <m/>
    <m/>
    <m/>
    <m/>
    <m/>
    <s v="EBRD Sustainability Report 2023"/>
  </r>
  <r>
    <x v="2"/>
    <m/>
    <s v="DFF - KCPM"/>
    <m/>
    <m/>
    <x v="0"/>
    <m/>
    <m/>
    <s v="Manufacturing &amp; _x000a_Services"/>
    <n v="9.6"/>
    <m/>
    <m/>
    <m/>
    <n v="3.2"/>
    <m/>
    <m/>
    <m/>
    <m/>
    <m/>
    <s v="EBRD Sustainability Report 2021"/>
  </r>
  <r>
    <x v="2"/>
    <m/>
    <s v="DFF - Kokhavynska Paper"/>
    <m/>
    <m/>
    <x v="0"/>
    <m/>
    <m/>
    <s v="Manufacturing &amp; _x000a_Services"/>
    <n v="2.2999999999999998"/>
    <m/>
    <m/>
    <m/>
    <n v="1.3"/>
    <m/>
    <m/>
    <m/>
    <m/>
    <m/>
    <s v="EBRD Sustainability Report 2021"/>
  </r>
  <r>
    <x v="2"/>
    <m/>
    <s v="DFF - Lamatem"/>
    <m/>
    <m/>
    <x v="0"/>
    <m/>
    <m/>
    <s v="Manufacturing &amp; _x000a_Services"/>
    <n v="0.3"/>
    <m/>
    <m/>
    <m/>
    <n v="0.2"/>
    <m/>
    <m/>
    <m/>
    <m/>
    <m/>
    <s v="EBRD Sustainability Report 2021"/>
  </r>
  <r>
    <x v="2"/>
    <m/>
    <s v="DFF – Mann+Hummel"/>
    <n v="54492"/>
    <m/>
    <x v="2"/>
    <m/>
    <m/>
    <s v="Manufacturing and _x000a_services"/>
    <n v="20"/>
    <m/>
    <m/>
    <s v="Mitigation"/>
    <n v="3.7"/>
    <m/>
    <m/>
    <m/>
    <m/>
    <m/>
    <s v="EBRD Sustainability Report 2023"/>
  </r>
  <r>
    <x v="2"/>
    <m/>
    <s v="DFF - MAS Green Bond (f. DFF/ _x000a_RETELL)"/>
    <m/>
    <m/>
    <x v="0"/>
    <m/>
    <m/>
    <s v="Property and Tourism"/>
    <n v="25"/>
    <m/>
    <m/>
    <m/>
    <n v="25"/>
    <m/>
    <m/>
    <m/>
    <m/>
    <m/>
    <s v="EBRD Sustainability Report 2021"/>
  </r>
  <r>
    <x v="2"/>
    <m/>
    <s v="DFF - May Seed Loan Expansion"/>
    <n v="53391"/>
    <m/>
    <x v="1"/>
    <m/>
    <m/>
    <s v="Agribusiness"/>
    <n v="7.5"/>
    <m/>
    <m/>
    <s v="Adaptation"/>
    <n v="2.8"/>
    <m/>
    <m/>
    <m/>
    <m/>
    <m/>
    <s v="EBRD Sustainability Report 2022"/>
  </r>
  <r>
    <x v="2"/>
    <m/>
    <s v="DFF - Milk Euro Food"/>
    <n v="53035"/>
    <m/>
    <x v="1"/>
    <m/>
    <m/>
    <s v="Agribusiness"/>
    <n v="5.2"/>
    <m/>
    <m/>
    <s v="Mitigation"/>
    <n v="0.3"/>
    <m/>
    <m/>
    <m/>
    <m/>
    <m/>
    <s v="EBRD Sustainability Report 2022"/>
  </r>
  <r>
    <x v="2"/>
    <m/>
    <s v="DFF – Multisac II"/>
    <n v="53828"/>
    <m/>
    <x v="2"/>
    <m/>
    <m/>
    <s v="Manufacturing and _x000a_services"/>
    <n v="14.6"/>
    <m/>
    <m/>
    <s v="Mitigation"/>
    <n v="2.1"/>
    <m/>
    <m/>
    <m/>
    <m/>
    <m/>
    <s v="EBRD Sustainability Report 2023"/>
  </r>
  <r>
    <x v="2"/>
    <m/>
    <s v="DFF - Netlog CapEx"/>
    <n v="53003"/>
    <m/>
    <x v="1"/>
    <m/>
    <m/>
    <s v="Transport"/>
    <n v="25"/>
    <m/>
    <m/>
    <s v="Mitigation"/>
    <n v="16.8"/>
    <m/>
    <m/>
    <m/>
    <m/>
    <m/>
    <s v="EBRD Sustainability Report 2022"/>
  </r>
  <r>
    <x v="2"/>
    <m/>
    <s v="DFF - Nibulon Trade WC Finance"/>
    <m/>
    <m/>
    <x v="0"/>
    <m/>
    <m/>
    <s v="Agribusiness"/>
    <n v="25.6"/>
    <m/>
    <m/>
    <m/>
    <n v="25.6"/>
    <m/>
    <m/>
    <m/>
    <m/>
    <m/>
    <s v="EBRD Sustainability Report 2021"/>
  </r>
  <r>
    <x v="2"/>
    <m/>
    <s v="DFF – NORMA regional"/>
    <n v="54797"/>
    <m/>
    <x v="2"/>
    <m/>
    <m/>
    <s v="Manufacturing and _x000a_services"/>
    <n v="20"/>
    <m/>
    <m/>
    <s v="Mitigation"/>
    <n v="20"/>
    <m/>
    <m/>
    <m/>
    <m/>
    <m/>
    <s v="EBRD Sustainability Report 2023"/>
  </r>
  <r>
    <x v="2"/>
    <m/>
    <s v="DFF - Nova Poshta II"/>
    <m/>
    <m/>
    <x v="0"/>
    <m/>
    <m/>
    <s v="Transport"/>
    <n v="5.5"/>
    <m/>
    <m/>
    <m/>
    <n v="5.5"/>
    <m/>
    <m/>
    <m/>
    <m/>
    <m/>
    <s v="EBRD Sustainability Report 2021"/>
  </r>
  <r>
    <x v="2"/>
    <m/>
    <s v="DFF - Nyva"/>
    <m/>
    <m/>
    <x v="0"/>
    <m/>
    <m/>
    <s v="Agribusiness"/>
    <n v="1.6"/>
    <m/>
    <m/>
    <m/>
    <n v="0.8"/>
    <m/>
    <m/>
    <m/>
    <m/>
    <m/>
    <s v="EBRD Sustainability Report 2021"/>
  </r>
  <r>
    <x v="2"/>
    <m/>
    <s v="DFF - Odysseus"/>
    <n v="53103"/>
    <m/>
    <x v="1"/>
    <m/>
    <m/>
    <s v="Manufacturing and _x000a_services"/>
    <n v="25"/>
    <m/>
    <m/>
    <s v="Mitigation"/>
    <n v="25"/>
    <m/>
    <m/>
    <m/>
    <m/>
    <m/>
    <s v="EBRD Sustainability Report 2022"/>
  </r>
  <r>
    <x v="2"/>
    <m/>
    <s v="DFF - Photon Energy Green Bond _x000a_(f. Project Protoss)"/>
    <m/>
    <m/>
    <x v="0"/>
    <m/>
    <m/>
    <s v="Energy"/>
    <n v="10"/>
    <m/>
    <m/>
    <m/>
    <n v="10"/>
    <m/>
    <m/>
    <m/>
    <m/>
    <m/>
    <s v="EBRD Sustainability Report 2021"/>
  </r>
  <r>
    <x v="2"/>
    <m/>
    <s v="DFF - Photon Green Bond _x000a_Extension (f. Project Probe)"/>
    <n v="53764"/>
    <m/>
    <x v="1"/>
    <m/>
    <m/>
    <s v="Energy"/>
    <n v="7.5"/>
    <m/>
    <m/>
    <s v="Mitigation"/>
    <n v="7.5"/>
    <m/>
    <m/>
    <m/>
    <m/>
    <m/>
    <s v="EBRD Sustainability Report 2022"/>
  </r>
  <r>
    <x v="2"/>
    <m/>
    <s v="DFF – Plastikpack Maroc"/>
    <n v="53504"/>
    <m/>
    <x v="2"/>
    <m/>
    <m/>
    <s v="Manufacturing and _x000a_services"/>
    <n v="5.9"/>
    <m/>
    <m/>
    <s v="Mitigation"/>
    <n v="0.9"/>
    <m/>
    <m/>
    <m/>
    <m/>
    <m/>
    <s v="EBRD Sustainability Report 2023"/>
  </r>
  <r>
    <x v="2"/>
    <m/>
    <s v="DFF – Proex"/>
    <n v="53623"/>
    <m/>
    <x v="2"/>
    <m/>
    <m/>
    <s v="Agribusiness"/>
    <n v="6"/>
    <m/>
    <m/>
    <s v="Mitigation"/>
    <n v="6"/>
    <m/>
    <m/>
    <m/>
    <m/>
    <m/>
    <s v="EBRD Sustainability Report 2023"/>
  </r>
  <r>
    <x v="2"/>
    <m/>
    <s v="DFF – Project Cedar"/>
    <n v="54034"/>
    <m/>
    <x v="2"/>
    <m/>
    <m/>
    <s v="Manufacturing and _x000a_services"/>
    <n v="16.3"/>
    <m/>
    <m/>
    <s v="Dual-use"/>
    <n v="12.6"/>
    <m/>
    <m/>
    <m/>
    <m/>
    <m/>
    <s v="EBRD Sustainability Report 2023"/>
  </r>
  <r>
    <x v="2"/>
    <m/>
    <s v="DFF - Project Dragon"/>
    <m/>
    <m/>
    <x v="0"/>
    <m/>
    <m/>
    <s v="Property and Tourism"/>
    <n v="6.6"/>
    <m/>
    <m/>
    <m/>
    <n v="4"/>
    <m/>
    <m/>
    <m/>
    <m/>
    <m/>
    <s v="EBRD Sustainability Report 2021"/>
  </r>
  <r>
    <x v="2"/>
    <m/>
    <s v="DFF – Project Licorice"/>
    <n v="53944"/>
    <m/>
    <x v="2"/>
    <m/>
    <m/>
    <s v="Agribusiness"/>
    <n v="22"/>
    <m/>
    <m/>
    <s v="Mitigation"/>
    <n v="7.3"/>
    <m/>
    <m/>
    <m/>
    <m/>
    <m/>
    <s v="EBRD Sustainability Report 2023"/>
  </r>
  <r>
    <x v="2"/>
    <m/>
    <s v="DFF - Project Neris"/>
    <m/>
    <m/>
    <x v="0"/>
    <m/>
    <m/>
    <s v="Property and Tourism"/>
    <n v="20"/>
    <m/>
    <m/>
    <m/>
    <n v="20"/>
    <m/>
    <m/>
    <m/>
    <m/>
    <m/>
    <s v="EBRD Sustainability Report 2021"/>
  </r>
  <r>
    <x v="2"/>
    <m/>
    <s v="DFF - Project Nimbus"/>
    <m/>
    <m/>
    <x v="0"/>
    <m/>
    <m/>
    <s v="Manufacturing &amp; _x000a_Services"/>
    <n v="10"/>
    <m/>
    <m/>
    <m/>
    <n v="10"/>
    <m/>
    <m/>
    <m/>
    <m/>
    <m/>
    <s v="EBRD Sustainability Report 2021"/>
  </r>
  <r>
    <x v="2"/>
    <m/>
    <s v="DFF - Project Sparrow (e-mobility)"/>
    <n v="53556"/>
    <m/>
    <x v="1"/>
    <m/>
    <m/>
    <s v="Transport"/>
    <n v="7.1"/>
    <m/>
    <m/>
    <s v="Mitigation"/>
    <n v="7.1"/>
    <m/>
    <m/>
    <m/>
    <m/>
    <m/>
    <s v="EBRD Sustainability Report 2022"/>
  </r>
  <r>
    <x v="2"/>
    <m/>
    <s v="DFF - Project Svarog (Rune)"/>
    <n v="53252"/>
    <m/>
    <x v="1"/>
    <m/>
    <m/>
    <s v="Telecommunications, _x000a_Media and Technology"/>
    <n v="15"/>
    <m/>
    <m/>
    <s v="Mitigation"/>
    <n v="6.9"/>
    <m/>
    <m/>
    <m/>
    <m/>
    <m/>
    <s v="EBRD Sustainability Report 2022"/>
  </r>
  <r>
    <x v="2"/>
    <m/>
    <s v="DFF - Project Taste"/>
    <n v="52743"/>
    <m/>
    <x v="1"/>
    <m/>
    <m/>
    <s v="Agribusiness"/>
    <n v="7.5"/>
    <m/>
    <m/>
    <s v="Dual-use"/>
    <n v="2"/>
    <m/>
    <m/>
    <m/>
    <m/>
    <m/>
    <s v="EBRD Sustainability Report 2022"/>
  </r>
  <r>
    <x v="2"/>
    <m/>
    <s v="DFF - Project Taste"/>
    <n v="52743"/>
    <m/>
    <x v="2"/>
    <m/>
    <m/>
    <s v="Agribusiness"/>
    <n v="7.5"/>
    <m/>
    <m/>
    <s v="Dual-use"/>
    <n v="2"/>
    <m/>
    <m/>
    <m/>
    <m/>
    <m/>
    <s v="EBRD Sustainability Report 2023"/>
  </r>
  <r>
    <x v="2"/>
    <m/>
    <s v="DFF - Qair Green Bond (f. Project _x000a_Granny)"/>
    <n v="53335"/>
    <m/>
    <x v="1"/>
    <m/>
    <m/>
    <s v="Energy"/>
    <n v="11.9"/>
    <m/>
    <m/>
    <s v="Mitigation"/>
    <n v="11.9"/>
    <m/>
    <m/>
    <m/>
    <m/>
    <m/>
    <s v="EBRD Sustainability Report 2022"/>
  </r>
  <r>
    <x v="2"/>
    <m/>
    <s v="DFF - R.Power Green Bond"/>
    <n v="53672"/>
    <m/>
    <x v="1"/>
    <m/>
    <m/>
    <s v="Energy"/>
    <n v="17.100000000000001"/>
    <m/>
    <m/>
    <s v="Mitigation"/>
    <n v="17.100000000000001"/>
    <m/>
    <m/>
    <m/>
    <m/>
    <m/>
    <s v="EBRD Sustainability Report 2022"/>
  </r>
  <r>
    <x v="2"/>
    <m/>
    <s v="DFF – Rugove"/>
    <n v="53632"/>
    <m/>
    <x v="2"/>
    <m/>
    <m/>
    <s v="Agribusiness"/>
    <n v="1.5"/>
    <m/>
    <m/>
    <s v="Adaptation"/>
    <n v="0.1"/>
    <m/>
    <m/>
    <m/>
    <m/>
    <m/>
    <s v="EBRD Sustainability Report 2023"/>
  </r>
  <r>
    <x v="2"/>
    <m/>
    <s v="DFF – Saribekir Loan"/>
    <n v="54438"/>
    <m/>
    <x v="2"/>
    <m/>
    <m/>
    <s v="Agribusiness"/>
    <n v="20"/>
    <m/>
    <m/>
    <s v="Mitigation"/>
    <n v="10"/>
    <m/>
    <m/>
    <m/>
    <m/>
    <m/>
    <s v="EBRD Sustainability Report 2023"/>
  </r>
  <r>
    <x v="2"/>
    <m/>
    <s v="DFF - Solus"/>
    <n v="53008"/>
    <m/>
    <x v="1"/>
    <m/>
    <m/>
    <s v="Manufacturing and _x000a_services"/>
    <n v="26.2"/>
    <m/>
    <m/>
    <s v="Mitigation"/>
    <n v="26.2"/>
    <m/>
    <m/>
    <m/>
    <m/>
    <m/>
    <s v="EBRD Sustainability Report 2022"/>
  </r>
  <r>
    <x v="2"/>
    <m/>
    <s v="DFF - Stax Technologies"/>
    <n v="53332"/>
    <m/>
    <x v="1"/>
    <m/>
    <m/>
    <s v="Manufacturing and _x000a_services"/>
    <n v="10.4"/>
    <m/>
    <m/>
    <s v="Mitigation"/>
    <n v="5.6"/>
    <m/>
    <m/>
    <m/>
    <m/>
    <m/>
    <s v="EBRD Sustainability Report 2022"/>
  </r>
  <r>
    <x v="2"/>
    <m/>
    <s v="DFF - Tashkent Pipe Plant-GET"/>
    <n v="53016"/>
    <m/>
    <x v="1"/>
    <m/>
    <m/>
    <s v="Manufacturing and _x000a_services"/>
    <n v="14"/>
    <m/>
    <m/>
    <s v="Mitigation"/>
    <n v="10.7"/>
    <m/>
    <m/>
    <m/>
    <m/>
    <m/>
    <s v="EBRD Sustainability Report 2022"/>
  </r>
  <r>
    <x v="2"/>
    <m/>
    <s v="DFF - Telecom Armenia"/>
    <n v="52768"/>
    <m/>
    <x v="1"/>
    <m/>
    <m/>
    <s v="Telecommunications, _x000a_Media and Technology"/>
    <n v="18.7"/>
    <m/>
    <m/>
    <s v="Mitigation"/>
    <n v="2.8"/>
    <m/>
    <m/>
    <m/>
    <m/>
    <m/>
    <s v="EBRD Sustainability Report 2022"/>
  </r>
  <r>
    <x v="2"/>
    <m/>
    <s v="DFF – Temirservice Astana _x000a_Phase 2"/>
    <n v="54584"/>
    <m/>
    <x v="2"/>
    <m/>
    <m/>
    <s v="Transport"/>
    <n v="2.8"/>
    <m/>
    <m/>
    <s v="Mitigation"/>
    <n v="2.4"/>
    <m/>
    <m/>
    <m/>
    <m/>
    <m/>
    <s v="EBRD Sustainability Report 2023"/>
  </r>
  <r>
    <x v="2"/>
    <m/>
    <s v="DFF - Tersan Capex"/>
    <n v="53883"/>
    <m/>
    <x v="1"/>
    <m/>
    <m/>
    <s v="Transport"/>
    <n v="12.5"/>
    <m/>
    <m/>
    <s v="Mitigation"/>
    <n v="2.2000000000000002"/>
    <m/>
    <m/>
    <m/>
    <m/>
    <m/>
    <s v="EBRD Sustainability Report 2022"/>
  </r>
  <r>
    <x v="2"/>
    <m/>
    <s v="DFF - TFK III"/>
    <n v="53210"/>
    <m/>
    <x v="1"/>
    <m/>
    <m/>
    <s v="Manufacturing and _x000a_services"/>
    <n v="12.8"/>
    <m/>
    <m/>
    <s v="Mitigation"/>
    <n v="12.8"/>
    <m/>
    <m/>
    <m/>
    <m/>
    <m/>
    <s v="EBRD Sustainability Report 2022"/>
  </r>
  <r>
    <x v="2"/>
    <m/>
    <s v="DFF - Umka Cardboard"/>
    <m/>
    <m/>
    <x v="0"/>
    <m/>
    <m/>
    <s v="Manufacturing &amp; _x000a_Services"/>
    <n v="10"/>
    <m/>
    <m/>
    <m/>
    <n v="10"/>
    <m/>
    <m/>
    <m/>
    <m/>
    <m/>
    <s v="EBRD Sustainability Report 2021"/>
  </r>
  <r>
    <x v="2"/>
    <m/>
    <s v="DFF – Varus"/>
    <n v="52570"/>
    <m/>
    <x v="2"/>
    <m/>
    <m/>
    <s v="Manufacturing and _x000a_services"/>
    <n v="1.1000000000000001"/>
    <m/>
    <m/>
    <s v="Mitigation"/>
    <n v="1.1000000000000001"/>
    <m/>
    <m/>
    <m/>
    <m/>
    <m/>
    <s v="EBRD Sustainability Report 2023"/>
  </r>
  <r>
    <x v="2"/>
    <m/>
    <s v="DFF – Voli Solar Panels"/>
    <n v="53690"/>
    <m/>
    <x v="2"/>
    <m/>
    <m/>
    <s v="Agribusiness"/>
    <n v="4"/>
    <m/>
    <m/>
    <s v="Mitigation"/>
    <n v="4"/>
    <m/>
    <m/>
    <m/>
    <m/>
    <m/>
    <s v="EBRD Sustainability Report 2023"/>
  </r>
  <r>
    <x v="2"/>
    <m/>
    <s v="DFF - WE Forward"/>
    <n v="52901"/>
    <m/>
    <x v="1"/>
    <m/>
    <m/>
    <s v="Transport"/>
    <n v="3.7"/>
    <m/>
    <m/>
    <s v="Mitigation"/>
    <n v="3.7"/>
    <m/>
    <m/>
    <m/>
    <m/>
    <m/>
    <s v="EBRD Sustainability Report 2022"/>
  </r>
  <r>
    <x v="2"/>
    <m/>
    <s v="DFF - Winner Group"/>
    <m/>
    <m/>
    <x v="0"/>
    <m/>
    <m/>
    <s v="Manufacturing &amp; _x000a_Services"/>
    <n v="8"/>
    <m/>
    <m/>
    <m/>
    <n v="8"/>
    <m/>
    <m/>
    <m/>
    <m/>
    <m/>
    <s v="EBRD Sustainability Report 2021"/>
  </r>
  <r>
    <x v="2"/>
    <m/>
    <s v="DFF - Zelena Dolyna"/>
    <m/>
    <m/>
    <x v="0"/>
    <m/>
    <m/>
    <s v="Agribusiness"/>
    <n v="6.6"/>
    <m/>
    <m/>
    <m/>
    <n v="6.6"/>
    <m/>
    <m/>
    <m/>
    <m/>
    <m/>
    <s v="EBRD Sustainability Report 2021"/>
  </r>
  <r>
    <x v="2"/>
    <m/>
    <s v="DFF-MK Group Loan"/>
    <n v="53768"/>
    <m/>
    <x v="1"/>
    <m/>
    <m/>
    <s v="Agribusiness"/>
    <n v="25"/>
    <m/>
    <m/>
    <s v="Adaptation"/>
    <n v="4"/>
    <m/>
    <m/>
    <m/>
    <m/>
    <m/>
    <s v="EBRD Sustainability Report 2022"/>
  </r>
  <r>
    <x v="2"/>
    <m/>
    <s v="Dimand"/>
    <n v="49428"/>
    <m/>
    <x v="1"/>
    <m/>
    <m/>
    <s v="Property and Tourism"/>
    <n v="50"/>
    <m/>
    <m/>
    <s v="Mitigation"/>
    <n v="50"/>
    <m/>
    <m/>
    <m/>
    <m/>
    <m/>
    <s v="EBRD Sustainability Report 2022"/>
  </r>
  <r>
    <x v="2"/>
    <m/>
    <s v="DL Invest"/>
    <n v="51437"/>
    <m/>
    <x v="1"/>
    <m/>
    <m/>
    <s v="Property and Tourism"/>
    <n v="30"/>
    <m/>
    <m/>
    <s v="Mitigation"/>
    <n v="30"/>
    <m/>
    <m/>
    <m/>
    <m/>
    <m/>
    <s v="EBRD Sustainability Report 2022"/>
  </r>
  <r>
    <x v="2"/>
    <m/>
    <s v="DL Invest"/>
    <m/>
    <m/>
    <x v="0"/>
    <m/>
    <m/>
    <s v="Property and Tourism"/>
    <n v="42"/>
    <m/>
    <m/>
    <m/>
    <n v="42"/>
    <m/>
    <m/>
    <m/>
    <m/>
    <m/>
    <s v="EBRD Sustainability Report 2021"/>
  </r>
  <r>
    <x v="2"/>
    <m/>
    <s v="Draexlmaier E-mobility"/>
    <m/>
    <m/>
    <x v="0"/>
    <m/>
    <m/>
    <s v="Manufacturing &amp; _x000a_Services"/>
    <n v="25"/>
    <m/>
    <m/>
    <m/>
    <n v="25"/>
    <m/>
    <m/>
    <m/>
    <m/>
    <m/>
    <s v="EBRD Sustainability Report 2021"/>
  </r>
  <r>
    <x v="2"/>
    <m/>
    <s v="Dushanbe Energy Loss  _x000a_Reduction Project"/>
    <m/>
    <m/>
    <x v="0"/>
    <m/>
    <m/>
    <s v="Energy"/>
    <n v="22.1"/>
    <m/>
    <m/>
    <m/>
    <n v="22.1"/>
    <m/>
    <m/>
    <m/>
    <m/>
    <m/>
    <s v="EBRD Sustainability Report 2021"/>
  </r>
  <r>
    <x v="2"/>
    <m/>
    <s v="Eastcomtrans TLC"/>
    <n v="53634"/>
    <m/>
    <x v="2"/>
    <m/>
    <m/>
    <s v="Transport"/>
    <n v="36.1"/>
    <m/>
    <m/>
    <s v="Mitigation"/>
    <n v="16.600000000000001"/>
    <m/>
    <m/>
    <m/>
    <m/>
    <m/>
    <s v="EBRD Sustainability Report 2023"/>
  </r>
  <r>
    <x v="2"/>
    <m/>
    <s v="EDS Smart Metering Expansion"/>
    <m/>
    <m/>
    <x v="0"/>
    <m/>
    <m/>
    <s v="Energy"/>
    <n v="40"/>
    <m/>
    <m/>
    <m/>
    <n v="40"/>
    <m/>
    <m/>
    <m/>
    <m/>
    <m/>
    <s v="EBRD Sustainability Report 2021"/>
  </r>
  <r>
    <x v="2"/>
    <m/>
    <s v="Eldorado Gold (f. Project _x000a_Primrose)"/>
    <n v="50461"/>
    <m/>
    <x v="2"/>
    <m/>
    <m/>
    <s v="Natural Resources"/>
    <n v="55.5"/>
    <m/>
    <m/>
    <s v="Mitigation"/>
    <n v="22.2"/>
    <m/>
    <m/>
    <m/>
    <m/>
    <m/>
    <s v="EBRD Sustainability Report 2023"/>
  </r>
  <r>
    <x v="2"/>
    <m/>
    <s v="Electrica Investment Programme _x000a_financing"/>
    <m/>
    <m/>
    <x v="0"/>
    <m/>
    <m/>
    <s v="Energy"/>
    <n v="40"/>
    <m/>
    <m/>
    <m/>
    <n v="40"/>
    <m/>
    <m/>
    <m/>
    <m/>
    <m/>
    <s v="EBRD Sustainability Report 2021"/>
  </r>
  <r>
    <x v="2"/>
    <m/>
    <s v="Electricity Supply Digitalization _x000a_Project"/>
    <n v="54885"/>
    <m/>
    <x v="2"/>
    <m/>
    <m/>
    <s v="Energy"/>
    <n v="9.1999999999999993"/>
    <m/>
    <m/>
    <s v="Mitigation"/>
    <n v="9.1999999999999993"/>
    <m/>
    <m/>
    <m/>
    <m/>
    <m/>
    <s v="EBRD Sustainability Report 2023"/>
  </r>
  <r>
    <x v="2"/>
    <m/>
    <s v="Elemental Equity"/>
    <n v="53934"/>
    <m/>
    <x v="1"/>
    <m/>
    <m/>
    <s v="Manufacturing and _x000a_services"/>
    <n v="70.8"/>
    <m/>
    <m/>
    <s v="Mitigation"/>
    <n v="30.2"/>
    <m/>
    <m/>
    <m/>
    <m/>
    <m/>
    <s v="EBRD Sustainability Report 2022"/>
  </r>
  <r>
    <x v="2"/>
    <m/>
    <s v="Elemental PGM"/>
    <n v="53657"/>
    <m/>
    <x v="2"/>
    <m/>
    <m/>
    <s v="Manufacturing and _x000a_services"/>
    <n v="38"/>
    <m/>
    <m/>
    <s v="Mitigation"/>
    <n v="38"/>
    <m/>
    <m/>
    <m/>
    <m/>
    <m/>
    <s v="EBRD Sustainability Report 2023"/>
  </r>
  <r>
    <x v="2"/>
    <m/>
    <s v="eMAG - Loan 1"/>
    <m/>
    <m/>
    <x v="0"/>
    <m/>
    <m/>
    <s v="Telecommunications, _x000a_Media and Technology"/>
    <n v="16"/>
    <m/>
    <m/>
    <m/>
    <n v="16"/>
    <m/>
    <m/>
    <m/>
    <m/>
    <m/>
    <s v="EBRD Sustainability Report 2021"/>
  </r>
  <r>
    <x v="2"/>
    <m/>
    <s v="Enefit Green (f. Project Spring)"/>
    <m/>
    <m/>
    <x v="0"/>
    <m/>
    <m/>
    <s v="Energy"/>
    <n v="9.5"/>
    <m/>
    <m/>
    <m/>
    <n v="9.5"/>
    <m/>
    <m/>
    <m/>
    <m/>
    <m/>
    <s v="EBRD Sustainability Report 2021"/>
  </r>
  <r>
    <x v="2"/>
    <m/>
    <s v="Enerjisa Green Loan"/>
    <m/>
    <m/>
    <x v="0"/>
    <m/>
    <m/>
    <s v="Energy"/>
    <n v="80.7"/>
    <m/>
    <m/>
    <m/>
    <n v="80.7"/>
    <m/>
    <m/>
    <m/>
    <m/>
    <m/>
    <s v="EBRD Sustainability Report 2021"/>
  </r>
  <r>
    <x v="2"/>
    <m/>
    <s v="ESM solar PV Transition"/>
    <n v="52320"/>
    <m/>
    <x v="1"/>
    <m/>
    <m/>
    <s v="Energy"/>
    <n v="25"/>
    <m/>
    <m/>
    <s v="Mitigation"/>
    <n v="25"/>
    <m/>
    <m/>
    <m/>
    <m/>
    <m/>
    <s v="EBRD Sustainability Report 2022"/>
  </r>
  <r>
    <x v="2"/>
    <m/>
    <s v="ETEX"/>
    <n v="53649"/>
    <m/>
    <x v="1"/>
    <m/>
    <m/>
    <s v="Manufacturing and _x000a_services"/>
    <n v="100"/>
    <m/>
    <m/>
    <s v="Mitigation"/>
    <n v="37"/>
    <m/>
    <m/>
    <m/>
    <m/>
    <m/>
    <s v="EBRD Sustainability Report 2022"/>
  </r>
  <r>
    <x v="2"/>
    <m/>
    <s v="Eurohold - CEZ Acquisition and _x000a_Moder-nisation"/>
    <m/>
    <m/>
    <x v="0"/>
    <m/>
    <m/>
    <s v="Energy"/>
    <n v="14"/>
    <m/>
    <m/>
    <m/>
    <n v="14"/>
    <m/>
    <m/>
    <m/>
    <m/>
    <m/>
    <s v="EBRD Sustainability Report 2021"/>
  </r>
  <r>
    <x v="2"/>
    <m/>
    <s v="European Metals Holding  _x000a_(f. Project Zinnwald)"/>
    <n v="53554"/>
    <m/>
    <x v="2"/>
    <m/>
    <m/>
    <s v="Natural Resources"/>
    <n v="6"/>
    <m/>
    <m/>
    <s v="Mitigation"/>
    <n v="4.5"/>
    <m/>
    <m/>
    <m/>
    <m/>
    <m/>
    <s v="EBRD Sustainability Report 2023"/>
  </r>
  <r>
    <x v="2"/>
    <m/>
    <s v="Faurecia ESG and E-mobility"/>
    <m/>
    <m/>
    <x v="0"/>
    <m/>
    <m/>
    <s v="Manufacturing &amp; _x000a_Services"/>
    <n v="40"/>
    <m/>
    <m/>
    <m/>
    <n v="40"/>
    <m/>
    <m/>
    <m/>
    <m/>
    <m/>
    <s v="EBRD Sustainability Report 2021"/>
  </r>
  <r>
    <x v="2"/>
    <m/>
    <s v="Faurecia GET"/>
    <n v="53728"/>
    <m/>
    <x v="1"/>
    <m/>
    <m/>
    <s v="Manufacturing and _x000a_services"/>
    <n v="50"/>
    <m/>
    <m/>
    <s v="Mitigation"/>
    <n v="37.1"/>
    <m/>
    <m/>
    <m/>
    <m/>
    <m/>
    <s v="EBRD Sustainability Report 2022"/>
  </r>
  <r>
    <x v="2"/>
    <m/>
    <s v="Fayoum Wastewater Expansion _x000a_Programme"/>
    <n v="48177"/>
    <m/>
    <x v="1"/>
    <m/>
    <m/>
    <s v="Municipal and Env. Infra."/>
    <n v="49"/>
    <m/>
    <m/>
    <s v="Adaptation"/>
    <n v="7.4"/>
    <m/>
    <m/>
    <m/>
    <m/>
    <m/>
    <s v="EBRD Sustainability Report 2022"/>
  </r>
  <r>
    <x v="2"/>
    <m/>
    <s v="Fayzobod water and wastewater _x000a_project"/>
    <n v="52574"/>
    <m/>
    <x v="1"/>
    <m/>
    <m/>
    <s v="Municipal and Env. Infra."/>
    <n v="1.8"/>
    <m/>
    <m/>
    <s v="Adaptation"/>
    <n v="1.8"/>
    <m/>
    <m/>
    <m/>
    <m/>
    <m/>
    <s v="EBRD Sustainability Report 2022"/>
  </r>
  <r>
    <x v="2"/>
    <m/>
    <s v="Ferizaj Wastewater Treatment _x000a_Plant"/>
    <n v="54538"/>
    <m/>
    <x v="2"/>
    <m/>
    <m/>
    <s v="Municipal and _x000a_environmental _x000a_infrastructure"/>
    <n v="20"/>
    <m/>
    <m/>
    <s v="Mitigation"/>
    <n v="20"/>
    <m/>
    <m/>
    <m/>
    <m/>
    <m/>
    <s v="EBRD Sustainability Report 2023"/>
  </r>
  <r>
    <x v="2"/>
    <m/>
    <s v="FI Green &amp; Sustainability Bond _x000a_Framework: Project Crystal"/>
    <m/>
    <m/>
    <x v="0"/>
    <m/>
    <m/>
    <s v="Financial Institutions"/>
    <n v="44.2"/>
    <m/>
    <m/>
    <m/>
    <n v="44.2"/>
    <m/>
    <m/>
    <m/>
    <m/>
    <m/>
    <s v="EBRD Sustainability Report 2021"/>
  </r>
  <r>
    <x v="2"/>
    <m/>
    <s v="FIF – Addiko Bank a.d. Banja _x000a_Luka SME line III"/>
    <n v="54444"/>
    <m/>
    <x v="2"/>
    <m/>
    <m/>
    <s v="Financial Institutions"/>
    <n v="3"/>
    <m/>
    <m/>
    <s v="Mitigation"/>
    <n v="0.6"/>
    <m/>
    <m/>
    <m/>
    <m/>
    <m/>
    <s v="EBRD Sustainability Report 2023"/>
  </r>
  <r>
    <x v="2"/>
    <m/>
    <s v="FIF – Addiko Bank Sarajevo – _x000a_SME loan"/>
    <n v="54434"/>
    <m/>
    <x v="2"/>
    <m/>
    <m/>
    <s v="Financial Institutions"/>
    <n v="1.5"/>
    <m/>
    <m/>
    <s v="Mitigation"/>
    <n v="0.3"/>
    <m/>
    <m/>
    <m/>
    <m/>
    <m/>
    <s v="EBRD Sustainability Report 2023"/>
  </r>
  <r>
    <x v="2"/>
    <m/>
    <s v="FIF - Addiko Bank Serbia SME II"/>
    <n v="51604"/>
    <m/>
    <x v="1"/>
    <m/>
    <m/>
    <s v="Financial Institutions"/>
    <n v="10"/>
    <m/>
    <m/>
    <s v="Mitigation"/>
    <n v="1"/>
    <m/>
    <m/>
    <m/>
    <m/>
    <m/>
    <s v="EBRD Sustainability Report 2022"/>
  </r>
  <r>
    <x v="2"/>
    <m/>
    <s v="FIF - Addiko Bank Serbia SME II"/>
    <m/>
    <m/>
    <x v="0"/>
    <m/>
    <m/>
    <s v="Financial Institutions"/>
    <n v="1"/>
    <m/>
    <m/>
    <m/>
    <n v="1"/>
    <m/>
    <m/>
    <m/>
    <m/>
    <m/>
    <s v="EBRD Sustainability Report 2021"/>
  </r>
  <r>
    <x v="2"/>
    <m/>
    <s v="FIF - Bank Lviv SME loan 2021"/>
    <m/>
    <m/>
    <x v="0"/>
    <m/>
    <m/>
    <s v="Financial Institutions"/>
    <n v="2.5"/>
    <m/>
    <m/>
    <m/>
    <n v="2.5"/>
    <m/>
    <m/>
    <m/>
    <m/>
    <m/>
    <s v="EBRD Sustainability Report 2021"/>
  </r>
  <r>
    <x v="2"/>
    <m/>
    <s v="FIF - CA YiB – Transcapital Youth _x000a_in Business loan I"/>
    <n v="54313"/>
    <m/>
    <x v="2"/>
    <m/>
    <m/>
    <s v="Financial Institutions"/>
    <n v="1.8"/>
    <m/>
    <m/>
    <s v="Mitigation"/>
    <n v="0.2"/>
    <m/>
    <m/>
    <m/>
    <m/>
    <m/>
    <s v="EBRD Sustainability Report 2023"/>
  </r>
  <r>
    <x v="2"/>
    <m/>
    <s v="FIF - DCFTA - VictoriaBank SME _x000a_Facility"/>
    <m/>
    <m/>
    <x v="0"/>
    <m/>
    <m/>
    <s v="Financial Institutions"/>
    <n v="1.5"/>
    <m/>
    <m/>
    <m/>
    <n v="1.5"/>
    <m/>
    <m/>
    <m/>
    <m/>
    <m/>
    <s v="EBRD Sustainability Report 2021"/>
  </r>
  <r>
    <x v="2"/>
    <m/>
    <s v="FIF - EaP SMEC - ACBA bank _x000a_loan II"/>
    <n v="53434"/>
    <m/>
    <x v="1"/>
    <m/>
    <m/>
    <s v="Financial Institutions"/>
    <n v="4.7"/>
    <m/>
    <m/>
    <s v="Mitigation"/>
    <n v="3.3"/>
    <m/>
    <m/>
    <m/>
    <m/>
    <m/>
    <s v="EBRD Sustainability Report 2022"/>
  </r>
  <r>
    <x v="2"/>
    <m/>
    <s v="FIF - EaP SMEC - ACBA bank loan"/>
    <m/>
    <m/>
    <x v="0"/>
    <m/>
    <m/>
    <s v="Financial Institutions"/>
    <n v="3.1"/>
    <m/>
    <m/>
    <m/>
    <n v="3.1"/>
    <m/>
    <m/>
    <m/>
    <m/>
    <m/>
    <s v="EBRD Sustainability Report 2021"/>
  </r>
  <r>
    <x v="2"/>
    <m/>
    <s v="FIF - EaP SMEC - Ameriabank"/>
    <m/>
    <m/>
    <x v="0"/>
    <m/>
    <m/>
    <s v="Financial Institutions"/>
    <n v="3.1"/>
    <m/>
    <m/>
    <m/>
    <n v="3.1"/>
    <m/>
    <m/>
    <m/>
    <m/>
    <m/>
    <s v="EBRD Sustainability Report 2021"/>
  </r>
  <r>
    <x v="2"/>
    <m/>
    <s v="FIF – EaP SMEC – Ardshinbank"/>
    <n v="53435"/>
    <m/>
    <x v="2"/>
    <m/>
    <m/>
    <s v="Financial Institutions"/>
    <n v="0.9"/>
    <m/>
    <m/>
    <s v="Mitigation"/>
    <n v="0.6"/>
    <m/>
    <m/>
    <m/>
    <m/>
    <m/>
    <s v="EBRD Sustainability Report 2023"/>
  </r>
  <r>
    <x v="2"/>
    <m/>
    <s v="FIF - EaP SMEC - Armeconombank"/>
    <m/>
    <m/>
    <x v="0"/>
    <m/>
    <m/>
    <s v="Financial Institutions"/>
    <n v="3.5"/>
    <m/>
    <m/>
    <m/>
    <n v="3.5"/>
    <m/>
    <m/>
    <m/>
    <m/>
    <m/>
    <s v="EBRD Sustainability Report 2021"/>
  </r>
  <r>
    <x v="2"/>
    <m/>
    <s v="FIF - EaP SMEC - ArmSwissBank"/>
    <m/>
    <m/>
    <x v="0"/>
    <m/>
    <m/>
    <s v="Financial Institutions"/>
    <n v="2.5"/>
    <m/>
    <m/>
    <m/>
    <n v="2.5"/>
    <m/>
    <m/>
    <m/>
    <m/>
    <m/>
    <s v="EBRD Sustainability Report 2021"/>
  </r>
  <r>
    <x v="2"/>
    <m/>
    <s v="FIF – EaP SMEC – Bank Lviv _x000a_2023 (RLG sub-limit)"/>
    <n v="54661"/>
    <m/>
    <x v="2"/>
    <m/>
    <m/>
    <s v="Financial Institutions"/>
    <n v="0.6"/>
    <m/>
    <m/>
    <s v="Mitigation"/>
    <n v="0.4"/>
    <m/>
    <m/>
    <m/>
    <m/>
    <m/>
    <s v="EBRD Sustainability Report 2023"/>
  </r>
  <r>
    <x v="2"/>
    <m/>
    <s v="FIF - EaP SMEC - Bank of Georgia"/>
    <n v="53410"/>
    <m/>
    <x v="1"/>
    <m/>
    <m/>
    <s v="Financial Institutions"/>
    <n v="18.7"/>
    <m/>
    <m/>
    <s v="Mitigation"/>
    <n v="13.1"/>
    <m/>
    <m/>
    <m/>
    <m/>
    <m/>
    <s v="EBRD Sustainability Report 2022"/>
  </r>
  <r>
    <x v="2"/>
    <m/>
    <s v="FIF - EaP SMEC - Bank of Georgia"/>
    <m/>
    <m/>
    <x v="0"/>
    <m/>
    <m/>
    <s v="Financial Institutions"/>
    <n v="17.5"/>
    <m/>
    <m/>
    <m/>
    <n v="17.5"/>
    <m/>
    <m/>
    <m/>
    <m/>
    <m/>
    <s v="EBRD Sustainability Report 2021"/>
  </r>
  <r>
    <x v="2"/>
    <m/>
    <s v="FIF - EaP SMEC - Credit Agricole _x000a_Ukraine"/>
    <m/>
    <m/>
    <x v="0"/>
    <m/>
    <m/>
    <s v="Financial Institutions"/>
    <n v="10.5"/>
    <m/>
    <m/>
    <m/>
    <n v="10.5"/>
    <m/>
    <m/>
    <m/>
    <m/>
    <m/>
    <s v="EBRD Sustainability Report 2021"/>
  </r>
  <r>
    <x v="2"/>
    <m/>
    <s v="FIF - EaP SMEC - Credo Bank _x000a_SMEC loan"/>
    <n v="54114"/>
    <m/>
    <x v="1"/>
    <m/>
    <m/>
    <s v="Financial Institutions"/>
    <n v="0.9"/>
    <m/>
    <m/>
    <s v="Mitigation"/>
    <n v="0.7"/>
    <m/>
    <m/>
    <m/>
    <m/>
    <m/>
    <s v="EBRD Sustainability Report 2022"/>
  </r>
  <r>
    <x v="2"/>
    <m/>
    <s v="FIF - EaP SMEC - Eximbank"/>
    <n v="53055"/>
    <m/>
    <x v="1"/>
    <m/>
    <m/>
    <s v="Financial Institutions"/>
    <n v="2.5"/>
    <m/>
    <m/>
    <s v="Mitigation"/>
    <n v="1.8"/>
    <m/>
    <m/>
    <m/>
    <m/>
    <m/>
    <s v="EBRD Sustainability Report 2022"/>
  </r>
  <r>
    <x v="2"/>
    <m/>
    <s v="FIF – EaP SMEC – Eximbank"/>
    <n v="53055"/>
    <m/>
    <x v="2"/>
    <m/>
    <m/>
    <s v="Financial Institutions"/>
    <n v="2.5"/>
    <m/>
    <m/>
    <s v="Mitigation"/>
    <n v="1.8"/>
    <m/>
    <m/>
    <m/>
    <m/>
    <m/>
    <s v="EBRD Sustainability Report 2023"/>
  </r>
  <r>
    <x v="2"/>
    <m/>
    <s v="FIF - EaP SMEC - InecoBank"/>
    <m/>
    <m/>
    <x v="0"/>
    <m/>
    <m/>
    <s v="Financial Institutions"/>
    <n v="3.1"/>
    <m/>
    <m/>
    <m/>
    <n v="3.1"/>
    <m/>
    <m/>
    <m/>
    <m/>
    <m/>
    <s v="EBRD Sustainability Report 2021"/>
  </r>
  <r>
    <x v="2"/>
    <m/>
    <s v="FIF – EaP SMEC – Kredobank – _x000a_2023 (RLG sub-limit)"/>
    <n v="54641"/>
    <m/>
    <x v="2"/>
    <m/>
    <m/>
    <s v="Financial Institutions"/>
    <n v="3.8"/>
    <m/>
    <m/>
    <s v="Mitigation"/>
    <n v="2.6"/>
    <m/>
    <m/>
    <m/>
    <m/>
    <m/>
    <s v="EBRD Sustainability Report 2023"/>
  </r>
  <r>
    <x v="2"/>
    <m/>
    <s v="FIF - EaP SMEC - MAIB"/>
    <m/>
    <m/>
    <x v="0"/>
    <m/>
    <m/>
    <s v="Financial Institutions"/>
    <n v="7"/>
    <m/>
    <m/>
    <m/>
    <n v="7"/>
    <m/>
    <m/>
    <m/>
    <m/>
    <m/>
    <s v="EBRD Sustainability Report 2021"/>
  </r>
  <r>
    <x v="2"/>
    <m/>
    <s v="FIF - EaP SMEC - MAIB II"/>
    <n v="53243"/>
    <m/>
    <x v="1"/>
    <m/>
    <m/>
    <s v="Financial Institutions"/>
    <n v="10"/>
    <m/>
    <m/>
    <s v="Mitigation"/>
    <n v="7"/>
    <m/>
    <m/>
    <m/>
    <m/>
    <m/>
    <s v="EBRD Sustainability Report 2022"/>
  </r>
  <r>
    <x v="2"/>
    <m/>
    <s v="FIF - EaP SMEC - MAIB II"/>
    <m/>
    <m/>
    <x v="0"/>
    <m/>
    <m/>
    <s v="Financial Institutions"/>
    <n v="3.5"/>
    <m/>
    <m/>
    <m/>
    <n v="3.5"/>
    <m/>
    <m/>
    <m/>
    <m/>
    <m/>
    <s v="EBRD Sustainability Report 2021"/>
  </r>
  <r>
    <x v="2"/>
    <m/>
    <s v="FIF – EaP SMEC – MAIB II"/>
    <n v="53243"/>
    <m/>
    <x v="2"/>
    <m/>
    <m/>
    <s v="Financial Institutions"/>
    <n v="5"/>
    <m/>
    <m/>
    <s v="Mitigation"/>
    <n v="3.5"/>
    <m/>
    <m/>
    <m/>
    <m/>
    <m/>
    <s v="EBRD Sustainability Report 2023"/>
  </r>
  <r>
    <x v="2"/>
    <m/>
    <s v="FIF - EaP SMEC - Mobiasbanca"/>
    <n v="52433"/>
    <m/>
    <x v="1"/>
    <m/>
    <m/>
    <s v="Financial Institutions"/>
    <n v="5"/>
    <m/>
    <m/>
    <s v="Mitigation"/>
    <n v="3.5"/>
    <m/>
    <m/>
    <m/>
    <m/>
    <m/>
    <s v="EBRD Sustainability Report 2022"/>
  </r>
  <r>
    <x v="2"/>
    <m/>
    <s v="FIF - EaP SMEC - Mobiasbanca"/>
    <m/>
    <m/>
    <x v="0"/>
    <m/>
    <m/>
    <s v="Financial Institutions"/>
    <n v="7"/>
    <m/>
    <m/>
    <m/>
    <n v="7"/>
    <m/>
    <m/>
    <m/>
    <m/>
    <m/>
    <s v="EBRD Sustainability Report 2021"/>
  </r>
  <r>
    <x v="2"/>
    <m/>
    <s v="FIF - EaP SMEC - OTP Bank _x000a_(former Mobiasbanca) II"/>
    <n v="53909"/>
    <m/>
    <x v="1"/>
    <m/>
    <m/>
    <s v="Financial Institutions"/>
    <n v="5"/>
    <m/>
    <m/>
    <s v="Mitigation"/>
    <n v="3.5"/>
    <m/>
    <m/>
    <m/>
    <m/>
    <m/>
    <s v="EBRD Sustainability Report 2022"/>
  </r>
  <r>
    <x v="2"/>
    <m/>
    <s v="FIF – EaP SMEC – OTP Bank _x000a_(former Mobiasbanca) II"/>
    <n v="53909"/>
    <m/>
    <x v="2"/>
    <m/>
    <m/>
    <s v="Financial Institutions"/>
    <n v="10"/>
    <m/>
    <m/>
    <s v="Mitigation"/>
    <n v="7"/>
    <m/>
    <m/>
    <m/>
    <m/>
    <m/>
    <s v="EBRD Sustainability Report 2023"/>
  </r>
  <r>
    <x v="2"/>
    <m/>
    <s v="FIF – EAP SMEC – OTP Bank _x000a_Ukraine 2023 (RLG SUB-LIMIT)"/>
    <n v="54890"/>
    <m/>
    <x v="2"/>
    <m/>
    <m/>
    <s v="Financial Institutions"/>
    <n v="1.3"/>
    <m/>
    <m/>
    <s v="Mitigation"/>
    <n v="0.9"/>
    <m/>
    <m/>
    <m/>
    <m/>
    <m/>
    <s v="EBRD Sustainability Report 2023"/>
  </r>
  <r>
    <x v="2"/>
    <m/>
    <s v="FIF – EaP SMEC – OTP Leasing _x000a_(RLG sub-limit)"/>
    <n v="54684"/>
    <m/>
    <x v="2"/>
    <m/>
    <m/>
    <s v="Financial Institutions"/>
    <n v="10"/>
    <m/>
    <m/>
    <s v="Mitigation"/>
    <n v="7"/>
    <m/>
    <m/>
    <m/>
    <m/>
    <m/>
    <s v="EBRD Sustainability Report 2023"/>
  </r>
  <r>
    <x v="2"/>
    <m/>
    <s v="FIF – EaP SMEC – PrivatBank _x000a_Ukraine (RLG sub-limit)"/>
    <n v="54451"/>
    <m/>
    <x v="2"/>
    <m/>
    <m/>
    <s v="Financial Institutions"/>
    <n v="12"/>
    <m/>
    <m/>
    <s v="Mitigation"/>
    <n v="8.4"/>
    <m/>
    <m/>
    <m/>
    <m/>
    <m/>
    <s v="EBRD Sustainability Report 2023"/>
  </r>
  <r>
    <x v="2"/>
    <m/>
    <s v="FIF – EaP SMEC – ProCredit _x000a_Bank II"/>
    <n v="53908"/>
    <m/>
    <x v="2"/>
    <m/>
    <m/>
    <s v="Financial Institutions"/>
    <n v="10"/>
    <m/>
    <m/>
    <s v="Mitigation"/>
    <n v="7"/>
    <m/>
    <m/>
    <m/>
    <m/>
    <m/>
    <s v="EBRD Sustainability Report 2023"/>
  </r>
  <r>
    <x v="2"/>
    <m/>
    <s v="FIF – EaP SMEC – ProCredit _x000a_Georgia Loan II"/>
    <n v="53440"/>
    <m/>
    <x v="2"/>
    <m/>
    <m/>
    <s v="Financial Institutions"/>
    <n v="9"/>
    <m/>
    <m/>
    <s v="Mitigation"/>
    <n v="6.3"/>
    <m/>
    <m/>
    <m/>
    <m/>
    <m/>
    <s v="EBRD Sustainability Report 2023"/>
  </r>
  <r>
    <x v="2"/>
    <m/>
    <s v="FIF - EaP SMEC - ProCredit Bank _x000a_Ukraine"/>
    <m/>
    <m/>
    <x v="0"/>
    <m/>
    <m/>
    <s v="Financial Institutions"/>
    <n v="17.5"/>
    <m/>
    <m/>
    <m/>
    <n v="17.5"/>
    <m/>
    <m/>
    <m/>
    <m/>
    <m/>
    <s v="EBRD Sustainability Report 2021"/>
  </r>
  <r>
    <x v="2"/>
    <m/>
    <s v="FIF - EaP SMEC - ProCredit Georgia"/>
    <m/>
    <m/>
    <x v="0"/>
    <m/>
    <m/>
    <s v="Financial Institutions"/>
    <n v="7"/>
    <m/>
    <m/>
    <m/>
    <n v="7"/>
    <m/>
    <m/>
    <m/>
    <m/>
    <m/>
    <s v="EBRD Sustainability Report 2021"/>
  </r>
  <r>
    <x v="2"/>
    <m/>
    <s v="FIF - EaP SMEC - ProcreditBank"/>
    <n v="52434"/>
    <m/>
    <x v="1"/>
    <m/>
    <m/>
    <s v="Financial Institutions"/>
    <n v="10"/>
    <m/>
    <m/>
    <s v="Mitigation"/>
    <n v="7"/>
    <m/>
    <m/>
    <m/>
    <m/>
    <m/>
    <s v="EBRD Sustainability Report 2022"/>
  </r>
  <r>
    <x v="2"/>
    <m/>
    <s v="FIF - EaP SMEC - TBC Bank"/>
    <m/>
    <m/>
    <x v="0"/>
    <m/>
    <m/>
    <s v="Financial Institutions"/>
    <n v="17.5"/>
    <m/>
    <m/>
    <m/>
    <n v="17.5"/>
    <m/>
    <m/>
    <m/>
    <m/>
    <m/>
    <s v="EBRD Sustainability Report 2021"/>
  </r>
  <r>
    <x v="2"/>
    <m/>
    <s v="FIF - EaP SMEC - TBC Bank Loan II"/>
    <n v="53439"/>
    <m/>
    <x v="1"/>
    <m/>
    <m/>
    <s v="Financial Institutions"/>
    <n v="18.7"/>
    <m/>
    <m/>
    <s v="Mitigation"/>
    <n v="14"/>
    <m/>
    <m/>
    <m/>
    <m/>
    <m/>
    <s v="EBRD Sustainability Report 2022"/>
  </r>
  <r>
    <x v="2"/>
    <m/>
    <s v="FIF - EaP SMEC - TBC Leasing"/>
    <n v="53249"/>
    <m/>
    <x v="1"/>
    <m/>
    <m/>
    <s v="Financial Institutions"/>
    <n v="3"/>
    <m/>
    <m/>
    <s v="Mitigation"/>
    <n v="2.1"/>
    <m/>
    <m/>
    <m/>
    <m/>
    <m/>
    <s v="EBRD Sustainability Report 2022"/>
  </r>
  <r>
    <x v="2"/>
    <m/>
    <s v="FIF - EaP SMEC - Ukrgasbank  _x000a_SME Loan"/>
    <m/>
    <m/>
    <x v="0"/>
    <m/>
    <m/>
    <s v="Financial Institutions"/>
    <n v="3.5"/>
    <m/>
    <m/>
    <m/>
    <n v="3.5"/>
    <m/>
    <m/>
    <m/>
    <m/>
    <m/>
    <s v="EBRD Sustainability Report 2021"/>
  </r>
  <r>
    <x v="2"/>
    <m/>
    <s v="FIF - EaP SMEC - Ukrgasbank _x000a_SME Loan"/>
    <n v="52663"/>
    <m/>
    <x v="1"/>
    <m/>
    <m/>
    <s v="Financial Institutions"/>
    <n v="20"/>
    <m/>
    <m/>
    <s v="Mitigation"/>
    <n v="14"/>
    <m/>
    <m/>
    <m/>
    <m/>
    <m/>
    <s v="EBRD Sustainability Report 2022"/>
  </r>
  <r>
    <x v="2"/>
    <m/>
    <s v="FIF - EaP SMEC - Victoriabank"/>
    <m/>
    <m/>
    <x v="0"/>
    <m/>
    <m/>
    <s v="Financial Institutions"/>
    <n v="1.8"/>
    <m/>
    <m/>
    <m/>
    <n v="1.8"/>
    <m/>
    <m/>
    <m/>
    <m/>
    <m/>
    <s v="EBRD Sustainability Report 2021"/>
  </r>
  <r>
    <x v="2"/>
    <m/>
    <s v="FIF – EaP SMEC – Victoriabank"/>
    <n v="53205"/>
    <m/>
    <x v="2"/>
    <m/>
    <m/>
    <s v="Financial Institutions"/>
    <n v="2.5"/>
    <m/>
    <m/>
    <s v="Mitigation"/>
    <n v="1.8"/>
    <m/>
    <m/>
    <m/>
    <m/>
    <m/>
    <s v="EBRD Sustainability Report 2023"/>
  </r>
  <r>
    <x v="2"/>
    <m/>
    <s v="FIF - EaP SMEC II - InecoBank"/>
    <n v="54095"/>
    <m/>
    <x v="1"/>
    <m/>
    <m/>
    <s v="Financial Institutions"/>
    <n v="3.7"/>
    <m/>
    <m/>
    <s v="Mitigation"/>
    <n v="2.6"/>
    <m/>
    <m/>
    <m/>
    <m/>
    <m/>
    <s v="EBRD Sustainability Report 2022"/>
  </r>
  <r>
    <x v="2"/>
    <m/>
    <s v="FIF – EaP SMEC II – InecoBank"/>
    <n v="54095"/>
    <m/>
    <x v="2"/>
    <m/>
    <m/>
    <s v="Financial Institutions"/>
    <n v="4.5"/>
    <m/>
    <m/>
    <s v="Mitigation"/>
    <n v="3.2"/>
    <m/>
    <m/>
    <m/>
    <m/>
    <m/>
    <s v="EBRD Sustainability Report 2023"/>
  </r>
  <r>
    <x v="2"/>
    <m/>
    <s v="FIF – EaP SMEC loan facility II – _x000a_Victoriabank"/>
    <n v="54340"/>
    <m/>
    <x v="2"/>
    <m/>
    <m/>
    <s v="Financial Institutions"/>
    <n v="2.5"/>
    <m/>
    <m/>
    <s v="Mitigation"/>
    <n v="1.8"/>
    <m/>
    <m/>
    <m/>
    <m/>
    <m/>
    <s v="EBRD Sustainability Report 2023"/>
  </r>
  <r>
    <x v="2"/>
    <m/>
    <s v="FIF – EaP SMEC –ProCredit Bank _x000a_Ukraine (RLG limit) 2023"/>
    <n v="54726"/>
    <m/>
    <x v="2"/>
    <m/>
    <m/>
    <s v="Financial Institutions"/>
    <n v="1.1000000000000001"/>
    <m/>
    <m/>
    <s v="Mitigation"/>
    <n v="0.8"/>
    <m/>
    <m/>
    <m/>
    <m/>
    <m/>
    <s v="EBRD Sustainability Report 2023"/>
  </r>
  <r>
    <x v="2"/>
    <m/>
    <s v="FIF - Garanti Leasing Romania _x000a_Loan IV"/>
    <n v="53052"/>
    <m/>
    <x v="1"/>
    <m/>
    <m/>
    <s v="Financial Institutions"/>
    <n v="5"/>
    <m/>
    <m/>
    <s v="Mitigation"/>
    <n v="1.5"/>
    <m/>
    <m/>
    <m/>
    <m/>
    <m/>
    <s v="EBRD Sustainability Report 2022"/>
  </r>
  <r>
    <x v="2"/>
    <m/>
    <s v="FIF - Garanti Leasing Romania _x000a_Loan IV"/>
    <m/>
    <m/>
    <x v="0"/>
    <m/>
    <m/>
    <s v="Financial Institutions"/>
    <n v="1.5"/>
    <m/>
    <m/>
    <m/>
    <n v="1.5"/>
    <m/>
    <m/>
    <m/>
    <m/>
    <m/>
    <s v="EBRD Sustainability Report 2021"/>
  </r>
  <r>
    <x v="2"/>
    <m/>
    <s v="FIF - Go Digital Pilot in BiH - _x000a_Intesa BiH"/>
    <n v="53526"/>
    <m/>
    <x v="1"/>
    <m/>
    <m/>
    <s v="Financial Institutions"/>
    <n v="8"/>
    <m/>
    <m/>
    <s v="Mitigation"/>
    <n v="4.8"/>
    <m/>
    <m/>
    <m/>
    <m/>
    <m/>
    <s v="EBRD Sustainability Report 2022"/>
  </r>
  <r>
    <x v="2"/>
    <m/>
    <s v="FIF - Go Digital Pilot in BiH - _x000a_ProCredit Bank"/>
    <n v="53531"/>
    <m/>
    <x v="1"/>
    <m/>
    <m/>
    <s v="Financial Institutions"/>
    <n v="3"/>
    <m/>
    <m/>
    <s v="Mitigation"/>
    <n v="1.8"/>
    <m/>
    <m/>
    <m/>
    <m/>
    <m/>
    <s v="EBRD Sustainability Report 2022"/>
  </r>
  <r>
    <x v="2"/>
    <m/>
    <s v="FIF – Go Digital Pilot in BiH – _x000a_ProCredit Bank"/>
    <n v="53531"/>
    <m/>
    <x v="2"/>
    <m/>
    <m/>
    <s v="Financial Institutions"/>
    <n v="2"/>
    <m/>
    <m/>
    <s v="Mitigation"/>
    <n v="1.2"/>
    <m/>
    <m/>
    <m/>
    <m/>
    <m/>
    <s v="EBRD Sustainability Report 2023"/>
  </r>
  <r>
    <x v="2"/>
    <m/>
    <s v="FIF - Go Digital Pilot in BiH - _x000a_Raiffeisen Bank"/>
    <n v="53525"/>
    <m/>
    <x v="1"/>
    <m/>
    <m/>
    <s v="Financial Institutions"/>
    <n v="9"/>
    <m/>
    <m/>
    <s v="Mitigation"/>
    <n v="5.4"/>
    <m/>
    <m/>
    <m/>
    <m/>
    <m/>
    <s v="EBRD Sustainability Report 2022"/>
  </r>
  <r>
    <x v="2"/>
    <m/>
    <s v="FIF – Go Digital Pilot in BiH – _x000a_Sparkasse Bank"/>
    <n v="53530"/>
    <m/>
    <x v="2"/>
    <m/>
    <m/>
    <s v="Financial Institutions"/>
    <n v="8"/>
    <m/>
    <m/>
    <s v="Mitigation"/>
    <n v="4.8"/>
    <m/>
    <m/>
    <m/>
    <m/>
    <m/>
    <s v="EBRD Sustainability Report 2023"/>
  </r>
  <r>
    <x v="2"/>
    <m/>
    <s v="FIF - Go Digital Pilot in BiH - _x000a_UniCredit Bank d.d"/>
    <n v="53524"/>
    <m/>
    <x v="1"/>
    <m/>
    <m/>
    <s v="Financial Institutions"/>
    <n v="10"/>
    <m/>
    <m/>
    <s v="Mitigation"/>
    <n v="6"/>
    <m/>
    <m/>
    <m/>
    <m/>
    <m/>
    <s v="EBRD Sustainability Report 2022"/>
  </r>
  <r>
    <x v="2"/>
    <m/>
    <s v="FIF - Kazakhstan WiB - MFO Arnur _x000a_Credit II"/>
    <n v="53098"/>
    <m/>
    <x v="1"/>
    <m/>
    <m/>
    <s v="Financial Institutions"/>
    <n v="3.7"/>
    <m/>
    <m/>
    <s v="Mitigation"/>
    <n v="0.4"/>
    <m/>
    <m/>
    <m/>
    <m/>
    <m/>
    <s v="EBRD Sustainability Report 2022"/>
  </r>
  <r>
    <x v="2"/>
    <m/>
    <s v="FIF – Kazakhstan WiB II –  _x000a_MFO KMF 4"/>
    <n v="54283"/>
    <m/>
    <x v="2"/>
    <m/>
    <m/>
    <s v="Financial Institutions"/>
    <n v="18.100000000000001"/>
    <m/>
    <m/>
    <s v="Mitigation"/>
    <n v="1.8"/>
    <m/>
    <m/>
    <m/>
    <m/>
    <m/>
    <s v="EBRD Sustainability Report 2023"/>
  </r>
  <r>
    <x v="2"/>
    <m/>
    <s v="FIF – Kazakhstan WiB II – MFO _x000a_Arnur Credit III"/>
    <n v="54298"/>
    <m/>
    <x v="2"/>
    <m/>
    <m/>
    <s v="Financial Institutions"/>
    <n v="1.8"/>
    <m/>
    <m/>
    <s v="Mitigation"/>
    <n v="0.2"/>
    <m/>
    <m/>
    <m/>
    <m/>
    <m/>
    <s v="EBRD Sustainability Report 2023"/>
  </r>
  <r>
    <x v="2"/>
    <m/>
    <s v="FIF - Lovcen banka - SME line"/>
    <m/>
    <m/>
    <x v="0"/>
    <m/>
    <m/>
    <s v="Financial Institutions"/>
    <n v="0.2"/>
    <m/>
    <m/>
    <m/>
    <n v="0.2"/>
    <m/>
    <m/>
    <m/>
    <m/>
    <m/>
    <s v="EBRD Sustainability Report 2021"/>
  </r>
  <r>
    <x v="2"/>
    <m/>
    <s v="FIF – MSME Loan – Banka per _x000a_Biznes (BpB)"/>
    <n v="54714"/>
    <m/>
    <x v="2"/>
    <m/>
    <m/>
    <s v="Financial Institutions"/>
    <n v="3"/>
    <m/>
    <m/>
    <s v="Mitigation"/>
    <n v="0.9"/>
    <m/>
    <m/>
    <m/>
    <m/>
    <m/>
    <s v="EBRD Sustainability Report 2023"/>
  </r>
  <r>
    <x v="2"/>
    <m/>
    <s v="FIF - OTP Bank Serbia - SME"/>
    <n v="53888"/>
    <m/>
    <x v="1"/>
    <m/>
    <m/>
    <s v="Financial Institutions"/>
    <n v="25"/>
    <m/>
    <m/>
    <s v="Mitigation"/>
    <n v="2.5"/>
    <m/>
    <m/>
    <m/>
    <m/>
    <m/>
    <s v="EBRD Sustainability Report 2022"/>
  </r>
  <r>
    <x v="2"/>
    <m/>
    <s v="FIF – OTP Bank Serbia – SME"/>
    <n v="54792"/>
    <m/>
    <x v="2"/>
    <m/>
    <m/>
    <s v="Financial Institutions"/>
    <n v="25"/>
    <m/>
    <m/>
    <s v="Mitigation"/>
    <n v="12.5"/>
    <m/>
    <m/>
    <m/>
    <m/>
    <m/>
    <s v="EBRD Sustainability Report 2023"/>
  </r>
  <r>
    <x v="2"/>
    <m/>
    <s v="FIF – Procredit Bank Serbia – _x000a_SME IV"/>
    <n v="53628"/>
    <m/>
    <x v="2"/>
    <m/>
    <m/>
    <s v="Financial Institutions"/>
    <n v="10"/>
    <m/>
    <m/>
    <s v="Mitigation"/>
    <n v="4.5"/>
    <m/>
    <m/>
    <m/>
    <m/>
    <m/>
    <s v="EBRD Sustainability Report 2023"/>
  </r>
  <r>
    <x v="2"/>
    <m/>
    <s v="FIF - Procredit Bank Serbia - SME"/>
    <m/>
    <m/>
    <x v="0"/>
    <m/>
    <m/>
    <s v="Financial Institutions"/>
    <n v="1"/>
    <m/>
    <m/>
    <m/>
    <n v="1"/>
    <m/>
    <m/>
    <m/>
    <m/>
    <m/>
    <s v="EBRD Sustainability Report 2021"/>
  </r>
  <r>
    <x v="2"/>
    <m/>
    <s v="FIF - Raiffeisen Leasing Croatia II"/>
    <n v="51564"/>
    <m/>
    <x v="1"/>
    <m/>
    <m/>
    <s v="Financial Institutions"/>
    <n v="15"/>
    <m/>
    <m/>
    <s v="Mitigation"/>
    <n v="3"/>
    <m/>
    <m/>
    <m/>
    <m/>
    <m/>
    <s v="EBRD Sustainability Report 2022"/>
  </r>
  <r>
    <x v="2"/>
    <m/>
    <s v="FIF - Raiffeisen Leasing Croatia II"/>
    <m/>
    <m/>
    <x v="0"/>
    <m/>
    <m/>
    <s v="Financial Institutions"/>
    <n v="2"/>
    <m/>
    <m/>
    <m/>
    <n v="2"/>
    <m/>
    <m/>
    <m/>
    <m/>
    <m/>
    <s v="EBRD Sustainability Report 2021"/>
  </r>
  <r>
    <x v="2"/>
    <m/>
    <s v="FIF - Raiffeisen Leasing SME line"/>
    <n v="53233"/>
    <m/>
    <x v="1"/>
    <m/>
    <m/>
    <s v="Financial Institutions"/>
    <n v="7"/>
    <m/>
    <m/>
    <s v="Mitigation"/>
    <n v="1.4"/>
    <m/>
    <m/>
    <m/>
    <m/>
    <m/>
    <s v="EBRD Sustainability Report 2022"/>
  </r>
  <r>
    <x v="2"/>
    <m/>
    <s v="FIF - Raiffeisen Leasing SME line"/>
    <m/>
    <m/>
    <x v="0"/>
    <m/>
    <m/>
    <s v="Financial Institutions"/>
    <n v="1.6"/>
    <m/>
    <m/>
    <m/>
    <n v="1.6"/>
    <m/>
    <m/>
    <m/>
    <m/>
    <m/>
    <s v="EBRD Sustainability Report 2021"/>
  </r>
  <r>
    <x v="2"/>
    <m/>
    <s v="FIF - Regional SME CSP -  NLB _x000a_Banka Skopje II"/>
    <n v="53120"/>
    <m/>
    <x v="1"/>
    <m/>
    <m/>
    <s v="Financial Institutions"/>
    <n v="2"/>
    <m/>
    <m/>
    <s v="Mitigation"/>
    <n v="1.2"/>
    <m/>
    <m/>
    <m/>
    <m/>
    <m/>
    <s v="EBRD Sustainability Report 2022"/>
  </r>
  <r>
    <x v="2"/>
    <m/>
    <s v="FIF - Regional SME CSP -  PCBA"/>
    <n v="53539"/>
    <m/>
    <x v="1"/>
    <m/>
    <m/>
    <s v="Financial Institutions"/>
    <n v="3"/>
    <m/>
    <m/>
    <s v="Mitigation"/>
    <n v="1.8"/>
    <m/>
    <m/>
    <m/>
    <m/>
    <m/>
    <s v="EBRD Sustainability Report 2022"/>
  </r>
  <r>
    <x v="2"/>
    <m/>
    <s v="FIF - Regional SME CSP - _x000a_Komercijalna Banka Skopje II"/>
    <m/>
    <m/>
    <x v="0"/>
    <m/>
    <m/>
    <s v="Financial Institutions"/>
    <n v="1.5"/>
    <m/>
    <m/>
    <m/>
    <n v="1.5"/>
    <m/>
    <m/>
    <m/>
    <m/>
    <m/>
    <s v="EBRD Sustainability Report 2021"/>
  </r>
  <r>
    <x v="2"/>
    <m/>
    <s v="FIF - Regional SME CSP - _x000a_Raiffeisen Bank Kosovo"/>
    <n v="50611"/>
    <m/>
    <x v="1"/>
    <m/>
    <m/>
    <s v="Financial Institutions"/>
    <n v="3.8"/>
    <m/>
    <m/>
    <s v="Mitigation"/>
    <n v="2.2999999999999998"/>
    <m/>
    <m/>
    <m/>
    <m/>
    <m/>
    <s v="EBRD Sustainability Report 2022"/>
  </r>
  <r>
    <x v="2"/>
    <m/>
    <s v="FIF - Regional SME CSP - _x000a_Raiffeisen Bank Kosovo"/>
    <m/>
    <m/>
    <x v="0"/>
    <m/>
    <m/>
    <s v="Financial Institutions"/>
    <n v="0.8"/>
    <m/>
    <m/>
    <m/>
    <n v="0.8"/>
    <m/>
    <m/>
    <m/>
    <m/>
    <m/>
    <s v="EBRD Sustainability Report 2021"/>
  </r>
  <r>
    <x v="2"/>
    <m/>
    <s v="FIF - Regional SME CSP - _x000a_Raiffeisen Leasing Kosovo"/>
    <n v="53640"/>
    <m/>
    <x v="1"/>
    <m/>
    <m/>
    <s v="Financial Institutions"/>
    <n v="3"/>
    <m/>
    <m/>
    <s v="Mitigation"/>
    <n v="1.8"/>
    <m/>
    <m/>
    <m/>
    <m/>
    <m/>
    <s v="EBRD Sustainability Report 2022"/>
  </r>
  <r>
    <x v="2"/>
    <m/>
    <s v="FIF - Regional SME CSP - _x000a_Sparkasse Bank"/>
    <m/>
    <m/>
    <x v="0"/>
    <m/>
    <m/>
    <s v="Financial Institutions"/>
    <n v="3"/>
    <m/>
    <m/>
    <m/>
    <n v="3"/>
    <m/>
    <m/>
    <m/>
    <m/>
    <m/>
    <s v="EBRD Sustainability Report 2021"/>
  </r>
  <r>
    <x v="2"/>
    <m/>
    <s v="FIF - Regional SME CSP - _x000a_Sparkasse Leasing Macedonia II"/>
    <m/>
    <m/>
    <x v="0"/>
    <m/>
    <m/>
    <s v="Financial Institutions"/>
    <n v="0.6"/>
    <m/>
    <m/>
    <m/>
    <n v="0.6"/>
    <m/>
    <m/>
    <m/>
    <m/>
    <m/>
    <s v="EBRD Sustainability Report 2021"/>
  </r>
  <r>
    <x v="2"/>
    <m/>
    <s v="FIF - Regional SME CSP - Banca _x000a_Intesa Serbia"/>
    <m/>
    <m/>
    <x v="0"/>
    <m/>
    <m/>
    <s v="Financial Institutions"/>
    <n v="6"/>
    <m/>
    <m/>
    <m/>
    <n v="6"/>
    <m/>
    <m/>
    <m/>
    <m/>
    <m/>
    <s v="EBRD Sustainability Report 2021"/>
  </r>
  <r>
    <x v="2"/>
    <m/>
    <s v="FIF - Regional SME CSP - Banka _x000a_per Biznes II"/>
    <m/>
    <m/>
    <x v="0"/>
    <m/>
    <m/>
    <s v="Financial Institutions"/>
    <n v="3"/>
    <m/>
    <m/>
    <m/>
    <n v="3"/>
    <m/>
    <m/>
    <m/>
    <m/>
    <m/>
    <s v="EBRD Sustainability Report 2021"/>
  </r>
  <r>
    <x v="2"/>
    <m/>
    <s v="FIF - Regional SME CSP - CKB"/>
    <n v="51586"/>
    <m/>
    <x v="1"/>
    <m/>
    <m/>
    <s v="Financial Institutions"/>
    <n v="1"/>
    <m/>
    <m/>
    <s v="Mitigation"/>
    <n v="0.6"/>
    <m/>
    <m/>
    <m/>
    <m/>
    <m/>
    <s v="EBRD Sustainability Report 2022"/>
  </r>
  <r>
    <x v="2"/>
    <m/>
    <s v="FIF – Regional SME CSP – CKB"/>
    <n v="51586"/>
    <m/>
    <x v="2"/>
    <m/>
    <m/>
    <s v="Financial Institutions"/>
    <n v="2"/>
    <m/>
    <m/>
    <s v="Mitigation"/>
    <n v="1.2"/>
    <m/>
    <m/>
    <m/>
    <m/>
    <m/>
    <s v="EBRD Sustainability Report 2023"/>
  </r>
  <r>
    <x v="2"/>
    <m/>
    <s v="FIF - Regional SME CSP - Erste _x000a_Bank Serbia"/>
    <m/>
    <m/>
    <x v="0"/>
    <m/>
    <m/>
    <s v="Financial Institutions"/>
    <n v="3"/>
    <m/>
    <m/>
    <m/>
    <n v="3"/>
    <m/>
    <m/>
    <m/>
    <m/>
    <m/>
    <s v="EBRD Sustainability Report 2021"/>
  </r>
  <r>
    <x v="2"/>
    <m/>
    <s v="FIF - Regional SME CSP - Intesa _x000a_Sanpaolo Bank BiH II"/>
    <m/>
    <m/>
    <x v="0"/>
    <m/>
    <m/>
    <s v="Financial Institutions"/>
    <n v="3"/>
    <m/>
    <m/>
    <m/>
    <n v="3"/>
    <m/>
    <m/>
    <m/>
    <m/>
    <m/>
    <s v="EBRD Sustainability Report 2021"/>
  </r>
  <r>
    <x v="2"/>
    <m/>
    <s v="FIF - Regional SME CSP - NLB _x000a_Bank Skopje"/>
    <m/>
    <m/>
    <x v="0"/>
    <m/>
    <m/>
    <s v="Financial Institutions"/>
    <n v="1.2"/>
    <m/>
    <m/>
    <m/>
    <n v="1.2"/>
    <m/>
    <m/>
    <m/>
    <m/>
    <m/>
    <s v="EBRD Sustainability Report 2021"/>
  </r>
  <r>
    <x v="2"/>
    <m/>
    <s v="FIF - Regional SME CSP - NLB _x000a_Banka Skopje II"/>
    <m/>
    <m/>
    <x v="0"/>
    <m/>
    <m/>
    <s v="Financial Institutions"/>
    <n v="1.8"/>
    <m/>
    <m/>
    <m/>
    <n v="1.8"/>
    <m/>
    <m/>
    <m/>
    <m/>
    <m/>
    <s v="EBRD Sustainability Report 2021"/>
  </r>
  <r>
    <x v="2"/>
    <m/>
    <s v="FIF - Regional SME CSP - OTP _x000a_Bank Albania"/>
    <n v="51155"/>
    <m/>
    <x v="1"/>
    <m/>
    <m/>
    <s v="Financial Institutions"/>
    <n v="2"/>
    <m/>
    <m/>
    <s v="Mitigation"/>
    <n v="1.2"/>
    <m/>
    <m/>
    <m/>
    <m/>
    <m/>
    <s v="EBRD Sustainability Report 2022"/>
  </r>
  <r>
    <x v="2"/>
    <m/>
    <s v="FIF – Regional SME CSP – OTP _x000a_Bank Albania"/>
    <n v="51155"/>
    <m/>
    <x v="2"/>
    <m/>
    <m/>
    <s v="Financial Institutions"/>
    <n v="2"/>
    <m/>
    <m/>
    <s v="Mitigation"/>
    <n v="1.2"/>
    <m/>
    <m/>
    <m/>
    <m/>
    <m/>
    <s v="EBRD Sustainability Report 2023"/>
  </r>
  <r>
    <x v="2"/>
    <m/>
    <s v="FIF - Regional SME CSP - OTPL _x000a_Serbia"/>
    <n v="52833"/>
    <m/>
    <x v="1"/>
    <m/>
    <m/>
    <s v="Financial Institutions"/>
    <n v="10"/>
    <m/>
    <m/>
    <s v="Mitigation"/>
    <n v="6"/>
    <m/>
    <m/>
    <m/>
    <m/>
    <m/>
    <s v="EBRD Sustainability Report 2022"/>
  </r>
  <r>
    <x v="2"/>
    <m/>
    <s v="FIF - Regional SME CSP - Serbia UCL"/>
    <m/>
    <m/>
    <x v="0"/>
    <m/>
    <m/>
    <s v="Financial Institutions"/>
    <n v="12"/>
    <m/>
    <m/>
    <m/>
    <n v="12"/>
    <m/>
    <m/>
    <m/>
    <m/>
    <m/>
    <s v="EBRD Sustainability Report 2021"/>
  </r>
  <r>
    <x v="2"/>
    <m/>
    <s v="FIF - Regional SME CSP - UCBL II"/>
    <n v="52029"/>
    <m/>
    <x v="1"/>
    <m/>
    <m/>
    <s v="Financial Institutions"/>
    <n v="2.5"/>
    <m/>
    <m/>
    <s v="Mitigation"/>
    <n v="1.5"/>
    <m/>
    <m/>
    <m/>
    <m/>
    <m/>
    <s v="EBRD Sustainability Report 2022"/>
  </r>
  <r>
    <x v="2"/>
    <m/>
    <s v="FIF - Regional SME CSP - UCBL II"/>
    <m/>
    <m/>
    <x v="0"/>
    <m/>
    <m/>
    <s v="Financial Institutions"/>
    <n v="1.5"/>
    <m/>
    <m/>
    <m/>
    <n v="1.5"/>
    <m/>
    <m/>
    <m/>
    <m/>
    <m/>
    <s v="EBRD Sustainability Report 2021"/>
  </r>
  <r>
    <x v="2"/>
    <m/>
    <s v="FIF - Regional SME CSP III - _x000a_Serbia Banca Intesa"/>
    <n v="52397"/>
    <m/>
    <x v="1"/>
    <m/>
    <m/>
    <s v="Financial Institutions"/>
    <n v="20"/>
    <m/>
    <m/>
    <s v="Mitigation"/>
    <n v="12"/>
    <m/>
    <m/>
    <m/>
    <m/>
    <m/>
    <s v="EBRD Sustainability Report 2022"/>
  </r>
  <r>
    <x v="2"/>
    <m/>
    <s v="FIF - Regional SME CSP/Raiffeisen _x000a_Bank BiH"/>
    <m/>
    <m/>
    <x v="0"/>
    <m/>
    <m/>
    <s v="Financial Institutions"/>
    <n v="3"/>
    <m/>
    <m/>
    <m/>
    <n v="3"/>
    <m/>
    <m/>
    <m/>
    <m/>
    <m/>
    <s v="EBRD Sustainability Report 2021"/>
  </r>
  <r>
    <x v="2"/>
    <m/>
    <s v="FIF - Regional SME CSP-Intesa _x000a_Leasing V"/>
    <n v="53264"/>
    <m/>
    <x v="1"/>
    <m/>
    <m/>
    <s v="Financial Institutions"/>
    <n v="5"/>
    <m/>
    <m/>
    <s v="Mitigation"/>
    <n v="3"/>
    <m/>
    <m/>
    <m/>
    <m/>
    <m/>
    <s v="EBRD Sustainability Report 2022"/>
  </r>
  <r>
    <x v="2"/>
    <m/>
    <s v="FIF – SME Go Green – OTP _x000a_Leasing Serbia"/>
    <n v="54815"/>
    <m/>
    <x v="2"/>
    <m/>
    <m/>
    <s v="Financial Institutions"/>
    <n v="5"/>
    <m/>
    <m/>
    <s v="Mitigation"/>
    <n v="3.5"/>
    <m/>
    <m/>
    <m/>
    <m/>
    <m/>
    <s v="EBRD Sustainability Report 2023"/>
  </r>
  <r>
    <x v="2"/>
    <m/>
    <s v="FIF – SME Go Green – OTP Bank _x000a_Serbia"/>
    <n v="54793"/>
    <m/>
    <x v="2"/>
    <m/>
    <m/>
    <s v="Financial Institutions"/>
    <n v="10"/>
    <m/>
    <m/>
    <s v="Mitigation"/>
    <n v="7"/>
    <m/>
    <m/>
    <m/>
    <m/>
    <m/>
    <s v="EBRD Sustainability Report 2023"/>
  </r>
  <r>
    <x v="2"/>
    <m/>
    <s v="FIF – SME Go Green – Raiffeisen _x000a_Bank"/>
    <n v="54735"/>
    <m/>
    <x v="2"/>
    <m/>
    <m/>
    <s v="Financial Institutions"/>
    <n v="7"/>
    <m/>
    <m/>
    <s v="Mitigation"/>
    <n v="4.9000000000000004"/>
    <m/>
    <m/>
    <m/>
    <m/>
    <m/>
    <s v="EBRD Sustainability Report 2023"/>
  </r>
  <r>
    <x v="2"/>
    <m/>
    <s v="FIF – SME Go Green – UniCredit _x000a_Bank Mostar"/>
    <n v="54736"/>
    <m/>
    <x v="2"/>
    <m/>
    <m/>
    <s v="Financial Institutions"/>
    <n v="7"/>
    <m/>
    <m/>
    <s v="Mitigation"/>
    <n v="4.9000000000000004"/>
    <m/>
    <m/>
    <m/>
    <m/>
    <m/>
    <s v="EBRD Sustainability Report 2023"/>
  </r>
  <r>
    <x v="2"/>
    <m/>
    <s v="FIF – Sparkasse Bank _x000a_Macedonia – SME"/>
    <n v="53884"/>
    <m/>
    <x v="2"/>
    <m/>
    <m/>
    <s v="Financial Institutions"/>
    <n v="11.5"/>
    <m/>
    <m/>
    <s v="Mitigation"/>
    <n v="3.5"/>
    <m/>
    <m/>
    <m/>
    <m/>
    <m/>
    <s v="EBRD Sustainability Report 2023"/>
  </r>
  <r>
    <x v="2"/>
    <m/>
    <s v="FIF - Sparkasse Bank Macedonia _x000a_- SME"/>
    <n v="53884"/>
    <m/>
    <x v="1"/>
    <m/>
    <m/>
    <s v="Financial Institutions"/>
    <n v="11.5"/>
    <m/>
    <m/>
    <s v="Mitigation"/>
    <n v="3.5"/>
    <m/>
    <m/>
    <m/>
    <m/>
    <m/>
    <s v="EBRD Sustainability Report 2022"/>
  </r>
  <r>
    <x v="2"/>
    <m/>
    <s v="FIF – Sustainable Reboot SME – _x000a_Banca Intesa Belgrade"/>
    <n v="53467"/>
    <m/>
    <x v="2"/>
    <m/>
    <m/>
    <s v="Financial Institutions"/>
    <n v="5"/>
    <m/>
    <m/>
    <s v="Mitigation"/>
    <n v="3.5"/>
    <m/>
    <m/>
    <m/>
    <m/>
    <m/>
    <s v="EBRD Sustainability Report 2023"/>
  </r>
  <r>
    <x v="2"/>
    <m/>
    <s v="FIF - Sustainable Reboot SME - _x000a_Erste Bank Serbia"/>
    <n v="53734"/>
    <m/>
    <x v="1"/>
    <m/>
    <m/>
    <s v="Financial Institutions"/>
    <n v="5"/>
    <m/>
    <m/>
    <s v="Mitigation"/>
    <n v="3.5"/>
    <m/>
    <m/>
    <m/>
    <m/>
    <m/>
    <s v="EBRD Sustainability Report 2022"/>
  </r>
  <r>
    <x v="2"/>
    <m/>
    <s v="FIF - Sustainable Reboot SME - _x000a_Procredit Bank Macedonia"/>
    <n v="53625"/>
    <m/>
    <x v="1"/>
    <m/>
    <m/>
    <s v="Financial Institutions"/>
    <n v="2"/>
    <m/>
    <m/>
    <s v="Mitigation"/>
    <n v="1.4"/>
    <m/>
    <m/>
    <m/>
    <m/>
    <m/>
    <s v="EBRD Sustainability Report 2022"/>
  </r>
  <r>
    <x v="2"/>
    <m/>
    <s v="FIF - Sustainable Reboot SME - _x000a_ProCredit Kosovo"/>
    <n v="53254"/>
    <m/>
    <x v="1"/>
    <m/>
    <m/>
    <s v="Financial Institutions"/>
    <n v="10"/>
    <m/>
    <m/>
    <s v="Mitigation"/>
    <n v="7"/>
    <m/>
    <m/>
    <m/>
    <m/>
    <m/>
    <s v="EBRD Sustainability Report 2022"/>
  </r>
  <r>
    <x v="2"/>
    <m/>
    <s v="FIF – Sustainable Reboot SME – _x000a_ProCredit Kosovo"/>
    <n v="53254"/>
    <m/>
    <x v="2"/>
    <m/>
    <m/>
    <s v="Financial Institutions"/>
    <n v="10"/>
    <m/>
    <m/>
    <s v="Mitigation"/>
    <n v="7"/>
    <m/>
    <m/>
    <m/>
    <m/>
    <m/>
    <s v="EBRD Sustainability Report 2023"/>
  </r>
  <r>
    <x v="2"/>
    <m/>
    <s v="FIF - Sustainable Reboot SME - _x000a_Sparkasse Bank Macedonia"/>
    <n v="53597"/>
    <m/>
    <x v="1"/>
    <m/>
    <m/>
    <s v="Financial Institutions"/>
    <n v="2"/>
    <m/>
    <m/>
    <s v="Mitigation"/>
    <n v="1.4"/>
    <m/>
    <m/>
    <m/>
    <m/>
    <m/>
    <s v="EBRD Sustainability Report 2022"/>
  </r>
  <r>
    <x v="2"/>
    <m/>
    <s v="FIF - Sustainable Reboot SME - _x000a_Stopanska Banka"/>
    <n v="53614"/>
    <m/>
    <x v="1"/>
    <m/>
    <m/>
    <s v="Financial Institutions"/>
    <n v="4"/>
    <m/>
    <m/>
    <s v="Mitigation"/>
    <n v="2.8"/>
    <m/>
    <m/>
    <m/>
    <m/>
    <m/>
    <s v="EBRD Sustainability Report 2022"/>
  </r>
  <r>
    <x v="2"/>
    <m/>
    <s v="FIF - Sustainable Reboot SME _x000a_- UCL"/>
    <n v="53676"/>
    <m/>
    <x v="1"/>
    <m/>
    <m/>
    <s v="Financial Institutions"/>
    <n v="5"/>
    <m/>
    <m/>
    <s v="Mitigation"/>
    <n v="3.5"/>
    <m/>
    <m/>
    <m/>
    <m/>
    <m/>
    <s v="EBRD Sustainability Report 2022"/>
  </r>
  <r>
    <x v="2"/>
    <m/>
    <s v="FIF - UniCredit Bank Serbia -  _x000a_SME loan II"/>
    <n v="53961"/>
    <m/>
    <x v="1"/>
    <m/>
    <m/>
    <s v="Financial Institutions"/>
    <n v="20"/>
    <m/>
    <m/>
    <s v="Mitigation"/>
    <n v="2"/>
    <m/>
    <m/>
    <m/>
    <m/>
    <m/>
    <s v="EBRD Sustainability Report 2022"/>
  </r>
  <r>
    <x v="2"/>
    <m/>
    <s v="FIF – UniCredit Bank Serbia – _x000a_SME loan II"/>
    <n v="53961"/>
    <m/>
    <x v="2"/>
    <m/>
    <m/>
    <s v="Financial Institutions"/>
    <n v="20"/>
    <m/>
    <m/>
    <s v="Mitigation"/>
    <n v="2"/>
    <m/>
    <m/>
    <m/>
    <m/>
    <m/>
    <s v="EBRD Sustainability Report 2023"/>
  </r>
  <r>
    <x v="2"/>
    <m/>
    <s v="FIF - UniCredit Leasing Croatia - _x000a_MSME"/>
    <n v="51409"/>
    <m/>
    <x v="1"/>
    <m/>
    <m/>
    <s v="Financial Institutions"/>
    <n v="25"/>
    <m/>
    <m/>
    <s v="Mitigation"/>
    <n v="15"/>
    <m/>
    <m/>
    <m/>
    <m/>
    <m/>
    <s v="EBRD Sustainability Report 2022"/>
  </r>
  <r>
    <x v="2"/>
    <m/>
    <s v="FIF – UniCredit Leasing Croatia _x000a_– MSME"/>
    <n v="51409"/>
    <m/>
    <x v="2"/>
    <m/>
    <m/>
    <s v="Financial Institutions"/>
    <n v="25"/>
    <m/>
    <m/>
    <s v="Mitigation"/>
    <n v="15"/>
    <m/>
    <m/>
    <m/>
    <m/>
    <m/>
    <s v="EBRD Sustainability Report 2023"/>
  </r>
  <r>
    <x v="2"/>
    <m/>
    <s v="FIF - Unicredit Leasing Romania"/>
    <n v="52240"/>
    <m/>
    <x v="1"/>
    <m/>
    <m/>
    <s v="Financial Institutions"/>
    <n v="50"/>
    <m/>
    <m/>
    <s v="Mitigation"/>
    <n v="15"/>
    <m/>
    <m/>
    <m/>
    <m/>
    <m/>
    <s v="EBRD Sustainability Report 2022"/>
  </r>
  <r>
    <x v="2"/>
    <m/>
    <s v="FIF – Unicredit Leasing Serbia _x000a_– SME"/>
    <n v="54506"/>
    <m/>
    <x v="2"/>
    <m/>
    <m/>
    <s v="Financial Institutions"/>
    <n v="10"/>
    <m/>
    <m/>
    <s v="Mitigation"/>
    <n v="3"/>
    <m/>
    <m/>
    <m/>
    <m/>
    <m/>
    <s v="EBRD Sustainability Report 2023"/>
  </r>
  <r>
    <x v="2"/>
    <m/>
    <s v="FIF 2 -Regional SME CSP- Ohridska _x000a_Banka (now Sparkasse)"/>
    <m/>
    <m/>
    <x v="0"/>
    <m/>
    <m/>
    <s v="Financial Institutions"/>
    <n v="2.4"/>
    <m/>
    <m/>
    <m/>
    <n v="2.4"/>
    <m/>
    <m/>
    <m/>
    <m/>
    <m/>
    <s v="EBRD Sustainability Report 2021"/>
  </r>
  <r>
    <x v="2"/>
    <m/>
    <s v="FIF –EaP SMEC – Credit Agricole _x000a_(RLG sub-limit)"/>
    <n v="55039"/>
    <m/>
    <x v="2"/>
    <m/>
    <m/>
    <s v="Financial Institutions"/>
    <n v="0.9"/>
    <m/>
    <m/>
    <s v="Mitigation"/>
    <n v="0.7"/>
    <m/>
    <m/>
    <m/>
    <m/>
    <m/>
    <s v="EBRD Sustainability Report 2023"/>
  </r>
  <r>
    <x v="2"/>
    <m/>
    <s v="FIF SME – Banca Intesa Belgrade"/>
    <n v="53996"/>
    <m/>
    <x v="2"/>
    <m/>
    <m/>
    <s v="Financial Institutions"/>
    <n v="50"/>
    <m/>
    <m/>
    <s v="Mitigation"/>
    <n v="5"/>
    <m/>
    <m/>
    <m/>
    <m/>
    <m/>
    <s v="EBRD Sustainability Report 2023"/>
  </r>
  <r>
    <x v="2"/>
    <m/>
    <s v="FIF -Sustainable Reboot SME - _x000a_Komercijalna Banka Skopje"/>
    <n v="53642"/>
    <m/>
    <x v="1"/>
    <m/>
    <m/>
    <s v="Financial Institutions"/>
    <n v="2"/>
    <m/>
    <m/>
    <s v="Mitigation"/>
    <n v="1.4"/>
    <m/>
    <m/>
    <m/>
    <m/>
    <m/>
    <s v="EBRD Sustainability Report 2022"/>
  </r>
  <r>
    <x v="2"/>
    <m/>
    <s v="FIF-EaP SMEC – Raiffeisen Bank _x000a_Ukraine (RLG sub-limit)"/>
    <n v="54786"/>
    <m/>
    <x v="2"/>
    <m/>
    <m/>
    <s v="Financial Institutions"/>
    <n v="1.9"/>
    <m/>
    <m/>
    <s v="Mitigation"/>
    <n v="1.3"/>
    <m/>
    <m/>
    <m/>
    <m/>
    <m/>
    <s v="EBRD Sustainability Report 2023"/>
  </r>
  <r>
    <x v="2"/>
    <m/>
    <s v="Ford Otosan EV Syndicated Loan"/>
    <n v="52568"/>
    <m/>
    <x v="1"/>
    <m/>
    <m/>
    <s v="Manufacturing and _x000a_services"/>
    <n v="54"/>
    <m/>
    <m/>
    <s v="Mitigation"/>
    <n v="41"/>
    <m/>
    <m/>
    <m/>
    <m/>
    <m/>
    <s v="EBRD Sustainability Report 2022"/>
  </r>
  <r>
    <x v="2"/>
    <m/>
    <s v="Ford Otosan EV Syndicated Loan"/>
    <m/>
    <m/>
    <x v="0"/>
    <m/>
    <m/>
    <s v="Manufacturing &amp; _x000a_Services"/>
    <n v="113.4"/>
    <m/>
    <m/>
    <m/>
    <n v="113.4"/>
    <m/>
    <m/>
    <m/>
    <m/>
    <m/>
    <s v="EBRD Sustainability Report 2021"/>
  </r>
  <r>
    <x v="2"/>
    <m/>
    <s v="Fulgor RRF"/>
    <n v="54002"/>
    <m/>
    <x v="2"/>
    <m/>
    <m/>
    <s v="Manufacturing and _x000a_services"/>
    <n v="62.8"/>
    <m/>
    <m/>
    <s v="Mitigation"/>
    <n v="62.8"/>
    <m/>
    <m/>
    <m/>
    <m/>
    <m/>
    <s v="EBRD Sustainability Report 2023"/>
  </r>
  <r>
    <x v="2"/>
    <m/>
    <s v="G4G: Raiffeisen Kosovo"/>
    <n v="54768"/>
    <m/>
    <x v="2"/>
    <m/>
    <m/>
    <s v="Financial Institutions"/>
    <n v="20"/>
    <m/>
    <m/>
    <s v="Mitigation"/>
    <n v="4"/>
    <m/>
    <m/>
    <m/>
    <m/>
    <m/>
    <s v="EBRD Sustainability Report 2023"/>
  </r>
  <r>
    <x v="2"/>
    <m/>
    <s v="G4G: RBI Albania"/>
    <n v="51349"/>
    <m/>
    <x v="1"/>
    <m/>
    <m/>
    <s v="Financial Institutions"/>
    <n v="68"/>
    <m/>
    <m/>
    <s v="Mitigation"/>
    <n v="6.8"/>
    <m/>
    <m/>
    <m/>
    <m/>
    <m/>
    <s v="EBRD Sustainability Report 2022"/>
  </r>
  <r>
    <x v="2"/>
    <m/>
    <s v="G4G: RBI Albania II"/>
    <n v="54274"/>
    <m/>
    <x v="2"/>
    <m/>
    <m/>
    <s v="Financial Institutions"/>
    <n v="34.4"/>
    <m/>
    <m/>
    <s v="Mitigation"/>
    <n v="6.9"/>
    <m/>
    <m/>
    <m/>
    <m/>
    <m/>
    <s v="EBRD Sustainability Report 2023"/>
  </r>
  <r>
    <x v="2"/>
    <m/>
    <s v="G4G: RBI Ukraine"/>
    <m/>
    <m/>
    <x v="0"/>
    <m/>
    <m/>
    <s v="Financial Institutions"/>
    <n v="22.3"/>
    <m/>
    <m/>
    <m/>
    <n v="22.3"/>
    <m/>
    <m/>
    <m/>
    <m/>
    <m/>
    <s v="EBRD Sustainability Report 2021"/>
  </r>
  <r>
    <x v="2"/>
    <m/>
    <s v="GCF GEFF Egypt Commercial - AUB _x000a_Egypt GVC"/>
    <m/>
    <m/>
    <x v="0"/>
    <m/>
    <m/>
    <s v="Financial Institutions"/>
    <n v="1.3"/>
    <m/>
    <m/>
    <m/>
    <n v="1.3"/>
    <m/>
    <m/>
    <m/>
    <m/>
    <m/>
    <s v="EBRD Sustainability Report 2021"/>
  </r>
  <r>
    <x v="2"/>
    <m/>
    <s v="GCF GEFF FW - Bank of Africa _x000a_(BMCE) - GEFF II"/>
    <n v="52509"/>
    <m/>
    <x v="1"/>
    <m/>
    <m/>
    <s v="Financial Institutions"/>
    <n v="19.100000000000001"/>
    <m/>
    <m/>
    <s v="Dual-use"/>
    <n v="19.100000000000001"/>
    <m/>
    <m/>
    <m/>
    <m/>
    <m/>
    <s v="EBRD Sustainability Report 2022"/>
  </r>
  <r>
    <x v="2"/>
    <m/>
    <s v="GCF GEFF FW - Bank of Africa _x000a_(BMCE) - GEFF II"/>
    <m/>
    <m/>
    <x v="0"/>
    <m/>
    <m/>
    <s v="Financial Institutions"/>
    <n v="9.4"/>
    <m/>
    <m/>
    <m/>
    <n v="9.4"/>
    <m/>
    <m/>
    <m/>
    <m/>
    <m/>
    <s v="EBRD Sustainability Report 2021"/>
  </r>
  <r>
    <x v="2"/>
    <m/>
    <s v="GCF GEFF FW - CDM - GEFF II"/>
    <n v="53370"/>
    <m/>
    <x v="1"/>
    <m/>
    <m/>
    <s v="Financial Institutions"/>
    <n v="7.5"/>
    <m/>
    <m/>
    <s v="Dual-use"/>
    <n v="7.5"/>
    <m/>
    <m/>
    <m/>
    <m/>
    <m/>
    <s v="EBRD Sustainability Report 2022"/>
  </r>
  <r>
    <x v="2"/>
    <m/>
    <s v="GCF GEFF FW – CDM – GEFF II"/>
    <n v="53370"/>
    <m/>
    <x v="2"/>
    <m/>
    <m/>
    <s v="Financial Institutions"/>
    <n v="11.3"/>
    <m/>
    <m/>
    <s v="Dual-use"/>
    <n v="11.3"/>
    <m/>
    <m/>
    <m/>
    <m/>
    <m/>
    <s v="EBRD Sustainability Report 2023"/>
  </r>
  <r>
    <x v="2"/>
    <m/>
    <s v="GCF GEFF FW - Morocco II - BCP _x000a_GEFF II"/>
    <n v="52783"/>
    <m/>
    <x v="1"/>
    <m/>
    <m/>
    <s v="Financial Institutions"/>
    <n v="11.7"/>
    <m/>
    <m/>
    <s v="Dual-use"/>
    <n v="11.7"/>
    <m/>
    <m/>
    <m/>
    <m/>
    <m/>
    <s v="EBRD Sustainability Report 2022"/>
  </r>
  <r>
    <x v="2"/>
    <m/>
    <s v="GCF GEFF FW – Morocco II – BCP _x000a_GEFF II"/>
    <n v="52783"/>
    <m/>
    <x v="2"/>
    <m/>
    <m/>
    <s v="Financial Institutions"/>
    <n v="11.3"/>
    <m/>
    <m/>
    <s v="Dual-use"/>
    <n v="11.3"/>
    <m/>
    <m/>
    <m/>
    <m/>
    <m/>
    <s v="EBRD Sustainability Report 2023"/>
  </r>
  <r>
    <x v="2"/>
    <m/>
    <s v="GCF GEFF FW - Morocco II - BMCI _x000a_- GEFF II"/>
    <m/>
    <m/>
    <x v="0"/>
    <m/>
    <m/>
    <s v="Financial Institutions"/>
    <n v="23.8"/>
    <m/>
    <m/>
    <m/>
    <n v="23.8"/>
    <m/>
    <m/>
    <m/>
    <m/>
    <m/>
    <s v="EBRD Sustainability Report 2021"/>
  </r>
  <r>
    <x v="2"/>
    <m/>
    <s v="GCF GEFF FW - Morocco II - CIH _x000a_Bank"/>
    <m/>
    <m/>
    <x v="0"/>
    <m/>
    <m/>
    <s v="Financial Institutions"/>
    <n v="18.8"/>
    <m/>
    <m/>
    <m/>
    <n v="18.8"/>
    <m/>
    <m/>
    <m/>
    <m/>
    <m/>
    <s v="EBRD Sustainability Report 2021"/>
  </r>
  <r>
    <x v="2"/>
    <m/>
    <s v="GCF GEFF FW - SGMB - GEFF II"/>
    <n v="52774"/>
    <m/>
    <x v="1"/>
    <m/>
    <m/>
    <s v="Financial Institutions"/>
    <n v="14.3"/>
    <m/>
    <m/>
    <s v="Dual-use"/>
    <n v="14.3"/>
    <m/>
    <m/>
    <m/>
    <m/>
    <m/>
    <s v="EBRD Sustainability Report 2022"/>
  </r>
  <r>
    <x v="2"/>
    <m/>
    <s v="GCF GEFF Regional - Arvand"/>
    <n v="51674"/>
    <m/>
    <x v="1"/>
    <m/>
    <m/>
    <s v="Financial Institutions"/>
    <n v="0.7"/>
    <m/>
    <m/>
    <s v="Dual-use"/>
    <n v="0.7"/>
    <m/>
    <m/>
    <m/>
    <m/>
    <m/>
    <s v="EBRD Sustainability Report 2022"/>
  </r>
  <r>
    <x v="2"/>
    <m/>
    <s v="GCF GEFF Regional - Arvand"/>
    <m/>
    <m/>
    <x v="0"/>
    <m/>
    <m/>
    <s v="Financial Institutions"/>
    <n v="0.7"/>
    <m/>
    <m/>
    <m/>
    <n v="0.7"/>
    <m/>
    <m/>
    <m/>
    <m/>
    <m/>
    <s v="EBRD Sustainability Report 2021"/>
  </r>
  <r>
    <x v="2"/>
    <m/>
    <s v="GCF GEFF Regional - Arvand _x000a_Bank Loan II"/>
    <n v="53454"/>
    <m/>
    <x v="1"/>
    <m/>
    <m/>
    <s v="Financial Institutions"/>
    <n v="1.1000000000000001"/>
    <m/>
    <m/>
    <s v="Dual-use"/>
    <n v="1.1000000000000001"/>
    <m/>
    <m/>
    <m/>
    <m/>
    <m/>
    <s v="EBRD Sustainability Report 2022"/>
  </r>
  <r>
    <x v="2"/>
    <m/>
    <s v="GCF GEFF Regional – Arvand _x000a_Bank Loan II"/>
    <n v="53454"/>
    <m/>
    <x v="2"/>
    <m/>
    <m/>
    <s v="Financial Institutions"/>
    <n v="1"/>
    <m/>
    <m/>
    <s v="Dual-use"/>
    <n v="1"/>
    <m/>
    <m/>
    <m/>
    <m/>
    <m/>
    <s v="EBRD Sustainability Report 2023"/>
  </r>
  <r>
    <x v="2"/>
    <m/>
    <s v="GCF GEFF Regional – Arvand _x000a_Bank Loan III"/>
    <n v="54529"/>
    <m/>
    <x v="2"/>
    <m/>
    <m/>
    <s v="Financial Institutions"/>
    <n v="1.4"/>
    <m/>
    <m/>
    <s v="Dual-use"/>
    <n v="1.4"/>
    <m/>
    <m/>
    <m/>
    <m/>
    <m/>
    <s v="EBRD Sustainability Report 2023"/>
  </r>
  <r>
    <x v="2"/>
    <m/>
    <s v="GCF GEFF Regional - Egypt - NBK II"/>
    <m/>
    <m/>
    <x v="0"/>
    <m/>
    <m/>
    <s v="Financial Institutions"/>
    <n v="18.8"/>
    <m/>
    <m/>
    <m/>
    <n v="18.8"/>
    <m/>
    <m/>
    <m/>
    <m/>
    <m/>
    <s v="EBRD Sustainability Report 2021"/>
  </r>
  <r>
    <x v="2"/>
    <m/>
    <s v="GCF GEFF Regional - Egypt II - QNB _x000a_AlAhli"/>
    <m/>
    <m/>
    <x v="0"/>
    <m/>
    <m/>
    <s v="Financial Institutions"/>
    <n v="3.8"/>
    <m/>
    <m/>
    <m/>
    <n v="3.8"/>
    <m/>
    <m/>
    <m/>
    <m/>
    <m/>
    <s v="EBRD Sustainability Report 2021"/>
  </r>
  <r>
    <x v="2"/>
    <m/>
    <s v="GCF GEFF Regional - GEFF _x000a_Armenia - ACBA Bank II"/>
    <m/>
    <m/>
    <x v="0"/>
    <m/>
    <m/>
    <s v="Financial Institutions"/>
    <n v="3.3"/>
    <m/>
    <m/>
    <m/>
    <n v="3.3"/>
    <m/>
    <m/>
    <m/>
    <m/>
    <m/>
    <s v="EBRD Sustainability Report 2021"/>
  </r>
  <r>
    <x v="2"/>
    <m/>
    <s v="GCF GEFF Regional - GEFF _x000a_Armenia - Armswissbank II"/>
    <m/>
    <m/>
    <x v="0"/>
    <m/>
    <m/>
    <s v="Financial Institutions"/>
    <n v="2.7"/>
    <m/>
    <m/>
    <m/>
    <n v="2.7"/>
    <m/>
    <m/>
    <m/>
    <m/>
    <m/>
    <s v="EBRD Sustainability Report 2021"/>
  </r>
  <r>
    <x v="2"/>
    <m/>
    <s v="GCF GEFF Regional – GEFF _x000a_Armenia – HSBC Bank Armenia"/>
    <n v="53385"/>
    <m/>
    <x v="2"/>
    <m/>
    <m/>
    <s v="Financial Institutions"/>
    <n v="1.4"/>
    <m/>
    <m/>
    <s v="Dual-use"/>
    <n v="1.4"/>
    <m/>
    <m/>
    <m/>
    <m/>
    <m/>
    <s v="EBRD Sustainability Report 2023"/>
  </r>
  <r>
    <x v="2"/>
    <m/>
    <s v="GCF GEFF Regional - GEFF _x000a_Armenia II - Inecobank"/>
    <m/>
    <m/>
    <x v="0"/>
    <m/>
    <m/>
    <s v="Financial Institutions"/>
    <n v="2.7"/>
    <m/>
    <m/>
    <m/>
    <n v="2.7"/>
    <m/>
    <m/>
    <m/>
    <m/>
    <m/>
    <s v="EBRD Sustainability Report 2021"/>
  </r>
  <r>
    <x v="2"/>
    <m/>
    <s v="GCF GEFF Regional – GEFF _x000a_Armenia II – Inecobank"/>
    <n v="52440"/>
    <m/>
    <x v="2"/>
    <m/>
    <m/>
    <s v="Financial Institutions"/>
    <n v="1.4"/>
    <m/>
    <m/>
    <s v="Dual-use"/>
    <n v="1.4"/>
    <m/>
    <m/>
    <m/>
    <m/>
    <m/>
    <s v="EBRD Sustainability Report 2023"/>
  </r>
  <r>
    <x v="2"/>
    <m/>
    <s v="GCF GEFF Regional - Jordan - _x000a_Bank Al Etihad"/>
    <n v="53190"/>
    <m/>
    <x v="1"/>
    <m/>
    <m/>
    <s v="Financial Institutions"/>
    <n v="8.9"/>
    <m/>
    <m/>
    <s v="Dual-use"/>
    <n v="8.9"/>
    <m/>
    <m/>
    <m/>
    <m/>
    <m/>
    <s v="EBRD Sustainability Report 2022"/>
  </r>
  <r>
    <x v="2"/>
    <m/>
    <s v="GCF GEFF Regional - Jordan - _x000a_Cairo Amman Bank"/>
    <n v="53223"/>
    <m/>
    <x v="1"/>
    <m/>
    <m/>
    <s v="Financial Institutions"/>
    <n v="7"/>
    <m/>
    <m/>
    <s v="Dual-use"/>
    <n v="7"/>
    <m/>
    <m/>
    <m/>
    <m/>
    <m/>
    <s v="EBRD Sustainability Report 2022"/>
  </r>
  <r>
    <x v="2"/>
    <m/>
    <s v="GCF GEFF Regional - Jordan - _x000a_MFW"/>
    <n v="51328"/>
    <m/>
    <x v="1"/>
    <m/>
    <m/>
    <s v="Financial Institutions"/>
    <n v="1.4"/>
    <m/>
    <m/>
    <s v="Dual-use"/>
    <n v="1.4"/>
    <m/>
    <m/>
    <m/>
    <m/>
    <m/>
    <s v="EBRD Sustainability Report 2022"/>
  </r>
  <r>
    <x v="2"/>
    <m/>
    <s v="GCF GEFF Regional - MAIB"/>
    <n v="50648"/>
    <m/>
    <x v="1"/>
    <m/>
    <m/>
    <s v="Financial Institutions"/>
    <n v="2.2999999999999998"/>
    <m/>
    <m/>
    <s v="Dual-use"/>
    <n v="2.2999999999999998"/>
    <m/>
    <m/>
    <m/>
    <m/>
    <m/>
    <s v="EBRD Sustainability Report 2022"/>
  </r>
  <r>
    <x v="2"/>
    <m/>
    <s v="GCF GEFF Regional - Mongolia - _x000a_KhanBank I"/>
    <n v="53635"/>
    <m/>
    <x v="1"/>
    <m/>
    <m/>
    <s v="Financial Institutions"/>
    <n v="21.1"/>
    <m/>
    <m/>
    <s v="Dual-use"/>
    <n v="21.1"/>
    <m/>
    <m/>
    <m/>
    <m/>
    <m/>
    <s v="EBRD Sustainability Report 2022"/>
  </r>
  <r>
    <x v="2"/>
    <m/>
    <s v="GCF GEFF Regional – Mongolia – _x000a_KhanBank I"/>
    <n v="53635"/>
    <m/>
    <x v="2"/>
    <m/>
    <m/>
    <s v="Financial Institutions"/>
    <n v="20.3"/>
    <m/>
    <m/>
    <s v="Dual-use"/>
    <n v="20.3"/>
    <m/>
    <m/>
    <m/>
    <m/>
    <m/>
    <s v="EBRD Sustainability Report 2023"/>
  </r>
  <r>
    <x v="2"/>
    <m/>
    <s v="GCF GEFF Regional - Mongolia - _x000a_XacBank"/>
    <n v="53448"/>
    <m/>
    <x v="1"/>
    <m/>
    <m/>
    <s v="Financial Institutions"/>
    <n v="17.600000000000001"/>
    <m/>
    <m/>
    <s v="Dual-use"/>
    <n v="17.600000000000001"/>
    <m/>
    <m/>
    <m/>
    <m/>
    <m/>
    <s v="EBRD Sustainability Report 2022"/>
  </r>
  <r>
    <x v="2"/>
    <m/>
    <s v="GCF GEFF Regional – Mongolia – _x000a_XacBank II"/>
    <n v="54284"/>
    <m/>
    <x v="2"/>
    <m/>
    <m/>
    <s v="Financial Institutions"/>
    <n v="16.899999999999999"/>
    <m/>
    <m/>
    <s v="Dual-use"/>
    <n v="16.899999999999999"/>
    <m/>
    <m/>
    <m/>
    <m/>
    <m/>
    <s v="EBRD Sustainability Report 2023"/>
  </r>
  <r>
    <x v="2"/>
    <m/>
    <s v="GCF GEFF Regional - Morocco _x000a_Value Chain - BCP"/>
    <m/>
    <m/>
    <x v="0"/>
    <m/>
    <m/>
    <s v="Financial Institutions"/>
    <n v="21.9"/>
    <m/>
    <m/>
    <m/>
    <n v="21.9"/>
    <m/>
    <m/>
    <m/>
    <m/>
    <m/>
    <s v="EBRD Sustainability Report 2021"/>
  </r>
  <r>
    <x v="2"/>
    <m/>
    <s v="GCF GEFF Regional - Morocco _x000a_Value Chain - BMCE"/>
    <n v="50285"/>
    <m/>
    <x v="1"/>
    <m/>
    <m/>
    <s v="Financial Institutions"/>
    <n v="3.8"/>
    <m/>
    <m/>
    <s v="Mitigation"/>
    <n v="3.8"/>
    <m/>
    <m/>
    <m/>
    <m/>
    <m/>
    <s v="EBRD Sustainability Report 2022"/>
  </r>
  <r>
    <x v="2"/>
    <m/>
    <s v="GCF GEFF Regional - Morocco _x000a_Value Chain - SGMB"/>
    <m/>
    <m/>
    <x v="0"/>
    <m/>
    <m/>
    <s v="Financial Institutions"/>
    <n v="14.3"/>
    <m/>
    <m/>
    <m/>
    <n v="14.3"/>
    <m/>
    <m/>
    <m/>
    <m/>
    <m/>
    <s v="EBRD Sustainability Report 2021"/>
  </r>
  <r>
    <x v="2"/>
    <m/>
    <s v="GCF GEFF Regional – Serbia – S _x000a_Leasing"/>
    <n v="53856"/>
    <m/>
    <x v="2"/>
    <m/>
    <m/>
    <s v="Financial Institutions"/>
    <n v="7.5"/>
    <m/>
    <m/>
    <s v="Dual-use"/>
    <n v="7.5"/>
    <m/>
    <m/>
    <m/>
    <m/>
    <m/>
    <s v="EBRD Sustainability Report 2023"/>
  </r>
  <r>
    <x v="2"/>
    <m/>
    <s v="GCF GEFF Regional - Tajikistan - _x000a_Humo II"/>
    <n v="53302"/>
    <m/>
    <x v="1"/>
    <m/>
    <m/>
    <s v="Financial Institutions"/>
    <n v="1.4"/>
    <m/>
    <m/>
    <s v="Dual-use"/>
    <n v="1.4"/>
    <m/>
    <m/>
    <m/>
    <m/>
    <m/>
    <s v="EBRD Sustainability Report 2022"/>
  </r>
  <r>
    <x v="2"/>
    <m/>
    <s v="GCF GEFF Regional - Tajikistan - _x000a_Imon"/>
    <m/>
    <m/>
    <x v="0"/>
    <m/>
    <m/>
    <s v="Financial Institutions"/>
    <n v="2"/>
    <m/>
    <m/>
    <m/>
    <n v="2"/>
    <m/>
    <m/>
    <m/>
    <m/>
    <m/>
    <s v="EBRD Sustainability Report 2021"/>
  </r>
  <r>
    <x v="2"/>
    <m/>
    <s v="GCF GEFF Regional - Tajikistan - _x000a_Imon loan II"/>
    <n v="53455"/>
    <m/>
    <x v="1"/>
    <m/>
    <m/>
    <s v="Financial Institutions"/>
    <n v="1.4"/>
    <m/>
    <m/>
    <s v="Dual-use"/>
    <n v="1.4"/>
    <m/>
    <m/>
    <m/>
    <m/>
    <m/>
    <s v="EBRD Sustainability Report 2022"/>
  </r>
  <r>
    <x v="2"/>
    <m/>
    <s v="GCF GEFF Regional – Tajikistan – _x000a_Imon loan II"/>
    <n v="53455"/>
    <m/>
    <x v="2"/>
    <m/>
    <m/>
    <s v="Financial Institutions"/>
    <n v="1.4"/>
    <m/>
    <m/>
    <s v="Dual-use"/>
    <n v="1.4"/>
    <m/>
    <m/>
    <m/>
    <m/>
    <m/>
    <s v="EBRD Sustainability Report 2023"/>
  </r>
  <r>
    <x v="2"/>
    <m/>
    <s v="GCF GEFF Regional – Tajikistan – _x000a_Imon loan III"/>
    <n v="54810"/>
    <m/>
    <x v="2"/>
    <m/>
    <m/>
    <s v="Financial Institutions"/>
    <n v="1.4"/>
    <m/>
    <m/>
    <s v="Dual-use"/>
    <n v="1.4"/>
    <m/>
    <m/>
    <m/>
    <m/>
    <m/>
    <s v="EBRD Sustainability Report 2023"/>
  </r>
  <r>
    <x v="2"/>
    <m/>
    <s v="GCF GEFF Regional – Tajikistan _x000a_– Humo II"/>
    <n v="53302"/>
    <m/>
    <x v="2"/>
    <m/>
    <m/>
    <s v="Financial Institutions"/>
    <n v="0.7"/>
    <m/>
    <m/>
    <s v="Dual-use"/>
    <n v="0.7"/>
    <m/>
    <m/>
    <m/>
    <m/>
    <m/>
    <s v="EBRD Sustainability Report 2023"/>
  </r>
  <r>
    <x v="2"/>
    <m/>
    <s v="GCF GEFF Regional - Tajikistan- _x000a_Eskhata"/>
    <n v="51710"/>
    <m/>
    <x v="1"/>
    <m/>
    <m/>
    <s v="Financial Institutions"/>
    <n v="1.8"/>
    <m/>
    <m/>
    <s v="Dual-use"/>
    <n v="1.8"/>
    <m/>
    <m/>
    <m/>
    <m/>
    <m/>
    <s v="EBRD Sustainability Report 2022"/>
  </r>
  <r>
    <x v="2"/>
    <m/>
    <s v="GCF GEFF Regional – Tajikistan _x000a_II – Humo Loan III"/>
    <n v="54634"/>
    <m/>
    <x v="2"/>
    <m/>
    <m/>
    <s v="Financial Institutions"/>
    <n v="1"/>
    <m/>
    <m/>
    <s v="Dual-use"/>
    <n v="1"/>
    <m/>
    <m/>
    <m/>
    <m/>
    <m/>
    <s v="EBRD Sustainability Report 2023"/>
  </r>
  <r>
    <x v="2"/>
    <m/>
    <s v="GCF GEFF Regional –Jordan – _x000a_HBTF"/>
    <n v="54931"/>
    <m/>
    <x v="2"/>
    <m/>
    <m/>
    <s v="Financial Institutions"/>
    <n v="10.199999999999999"/>
    <m/>
    <m/>
    <s v="Dual-use"/>
    <n v="10.199999999999999"/>
    <m/>
    <m/>
    <m/>
    <m/>
    <m/>
    <s v="EBRD Sustainability Report 2023"/>
  </r>
  <r>
    <x v="2"/>
    <m/>
    <s v="GCF GEFF Regional-Egypt II - QNB _x000a_AlAhli"/>
    <n v="52806"/>
    <m/>
    <x v="1"/>
    <m/>
    <m/>
    <s v="Financial Institutions"/>
    <n v="35.799999999999997"/>
    <m/>
    <m/>
    <s v="Dual-use"/>
    <n v="35.799999999999997"/>
    <m/>
    <m/>
    <m/>
    <m/>
    <m/>
    <s v="EBRD Sustainability Report 2022"/>
  </r>
  <r>
    <x v="2"/>
    <m/>
    <s v="GEFF - Poland - Santander  _x000a_Leasing II"/>
    <m/>
    <m/>
    <x v="0"/>
    <m/>
    <m/>
    <s v="Financial Institutions"/>
    <n v="30"/>
    <m/>
    <m/>
    <m/>
    <n v="30"/>
    <m/>
    <m/>
    <m/>
    <m/>
    <m/>
    <s v="EBRD Sustainability Report 2021"/>
  </r>
  <r>
    <x v="2"/>
    <m/>
    <s v="GEFF - Poland - SocGen Leasing"/>
    <m/>
    <m/>
    <x v="0"/>
    <m/>
    <m/>
    <s v="Financial Institutions"/>
    <n v="50"/>
    <m/>
    <m/>
    <m/>
    <n v="50"/>
    <m/>
    <m/>
    <m/>
    <m/>
    <m/>
    <s v="EBRD Sustainability Report 2021"/>
  </r>
  <r>
    <x v="2"/>
    <m/>
    <s v="GEFF – Turkey – Aklease"/>
    <n v="54667"/>
    <m/>
    <x v="2"/>
    <m/>
    <m/>
    <s v="Financial Institutions"/>
    <n v="25"/>
    <m/>
    <m/>
    <s v="Dual-use"/>
    <n v="25"/>
    <m/>
    <m/>
    <m/>
    <m/>
    <m/>
    <s v="EBRD Sustainability Report 2023"/>
  </r>
  <r>
    <x v="2"/>
    <m/>
    <s v="GEFF – Turkey – Denizbank DPR"/>
    <n v="53796"/>
    <m/>
    <x v="2"/>
    <m/>
    <m/>
    <s v="Financial Institutions"/>
    <n v="74.5"/>
    <m/>
    <m/>
    <s v="Dual-use"/>
    <n v="74.5"/>
    <m/>
    <m/>
    <m/>
    <m/>
    <m/>
    <s v="EBRD Sustainability Report 2023"/>
  </r>
  <r>
    <x v="2"/>
    <m/>
    <s v="GEFF – Turkey – ING"/>
    <n v="54050"/>
    <m/>
    <x v="2"/>
    <m/>
    <m/>
    <s v="Financial Institutions"/>
    <n v="30"/>
    <m/>
    <m/>
    <s v="Dual-use"/>
    <n v="30"/>
    <m/>
    <m/>
    <m/>
    <m/>
    <m/>
    <s v="EBRD Sustainability Report 2023"/>
  </r>
  <r>
    <x v="2"/>
    <m/>
    <s v="GEFF - Turkey - QNB Finans _x000a_Leasing"/>
    <n v="53841"/>
    <m/>
    <x v="1"/>
    <m/>
    <m/>
    <s v="Financial Institutions"/>
    <n v="25"/>
    <m/>
    <m/>
    <s v="Dual-use"/>
    <n v="25"/>
    <m/>
    <m/>
    <m/>
    <m/>
    <m/>
    <s v="EBRD Sustainability Report 2022"/>
  </r>
  <r>
    <x v="2"/>
    <m/>
    <s v="GEFF - Turkey - TSKB"/>
    <n v="53241"/>
    <m/>
    <x v="1"/>
    <m/>
    <m/>
    <s v="Financial Institutions"/>
    <n v="50"/>
    <m/>
    <m/>
    <s v="Dual-use"/>
    <n v="50"/>
    <m/>
    <m/>
    <m/>
    <m/>
    <m/>
    <s v="EBRD Sustainability Report 2022"/>
  </r>
  <r>
    <x v="2"/>
    <m/>
    <s v="GEFF - Turkey - Yapi Kredi Leasing"/>
    <n v="53681"/>
    <m/>
    <x v="1"/>
    <m/>
    <m/>
    <s v="Financial Institutions"/>
    <n v="50"/>
    <m/>
    <m/>
    <s v="Dual-use"/>
    <n v="50"/>
    <m/>
    <m/>
    <m/>
    <m/>
    <m/>
    <s v="EBRD Sustainability Report 2022"/>
  </r>
  <r>
    <x v="2"/>
    <m/>
    <s v="GEFF – Turkiye – GarantiBBVA _x000a_Leasing"/>
    <n v="54147"/>
    <m/>
    <x v="2"/>
    <m/>
    <m/>
    <s v="Financial Institutions"/>
    <n v="25"/>
    <m/>
    <m/>
    <s v="Dual-use"/>
    <n v="25"/>
    <m/>
    <m/>
    <m/>
    <m/>
    <m/>
    <s v="EBRD Sustainability Report 2023"/>
  </r>
  <r>
    <x v="2"/>
    <m/>
    <s v="GEFF – Turkiye – ING Leasing"/>
    <n v="54221"/>
    <m/>
    <x v="2"/>
    <m/>
    <m/>
    <s v="Financial Institutions"/>
    <n v="5"/>
    <m/>
    <m/>
    <s v="Dual-use"/>
    <n v="5"/>
    <m/>
    <m/>
    <m/>
    <m/>
    <m/>
    <s v="EBRD Sustainability Report 2023"/>
  </r>
  <r>
    <x v="2"/>
    <m/>
    <s v="GEFF - Western Balkans - _x000a_Komercijalna Banka Skopje II"/>
    <n v="53362"/>
    <m/>
    <x v="1"/>
    <m/>
    <m/>
    <s v="Financial Institutions"/>
    <n v="1"/>
    <m/>
    <m/>
    <s v="Mitigation"/>
    <n v="1"/>
    <m/>
    <m/>
    <m/>
    <m/>
    <m/>
    <s v="EBRD Sustainability Report 2022"/>
  </r>
  <r>
    <x v="2"/>
    <m/>
    <s v="GEFF - Western Balkans - _x000a_Mikrofin"/>
    <n v="53366"/>
    <m/>
    <x v="1"/>
    <m/>
    <m/>
    <s v="Financial Institutions"/>
    <n v="2"/>
    <m/>
    <m/>
    <s v="Dual-use"/>
    <n v="2"/>
    <m/>
    <m/>
    <m/>
    <m/>
    <m/>
    <s v="EBRD Sustainability Report 2022"/>
  </r>
  <r>
    <x v="2"/>
    <m/>
    <s v="GEFF - Western Balkans - _x000a_Raiffeisen Bank Kosovo"/>
    <n v="50507"/>
    <m/>
    <x v="1"/>
    <m/>
    <m/>
    <s v="Financial Institutions"/>
    <n v="3.8"/>
    <m/>
    <m/>
    <s v="Mitigation"/>
    <n v="3.8"/>
    <m/>
    <m/>
    <m/>
    <m/>
    <m/>
    <s v="EBRD Sustainability Report 2022"/>
  </r>
  <r>
    <x v="2"/>
    <m/>
    <s v="GEFF - Western Balkans - _x000a_Raiffeisen Bank Kosovo"/>
    <m/>
    <m/>
    <x v="0"/>
    <m/>
    <m/>
    <s v="Financial Institutions"/>
    <n v="1.3"/>
    <m/>
    <m/>
    <m/>
    <n v="1.3"/>
    <m/>
    <m/>
    <m/>
    <m/>
    <m/>
    <s v="EBRD Sustainability Report 2021"/>
  </r>
  <r>
    <x v="2"/>
    <m/>
    <s v="GEFF – Western Balkans – AFK _x000a_III"/>
    <n v="55015"/>
    <m/>
    <x v="2"/>
    <m/>
    <m/>
    <s v="Financial Institutions"/>
    <n v="1"/>
    <m/>
    <m/>
    <s v="Mitigation"/>
    <n v="1"/>
    <m/>
    <m/>
    <m/>
    <m/>
    <m/>
    <s v="EBRD Sustainability Report 2023"/>
  </r>
  <r>
    <x v="2"/>
    <m/>
    <s v="GEFF - Western Balkans - AFK II"/>
    <n v="52958"/>
    <m/>
    <x v="1"/>
    <m/>
    <m/>
    <s v="Financial Institutions"/>
    <n v="1"/>
    <m/>
    <m/>
    <s v="Mitigation"/>
    <n v="1"/>
    <m/>
    <m/>
    <m/>
    <m/>
    <m/>
    <s v="EBRD Sustainability Report 2022"/>
  </r>
  <r>
    <x v="2"/>
    <m/>
    <s v="GEFF - Western Balkans - AFK II"/>
    <m/>
    <m/>
    <x v="0"/>
    <m/>
    <m/>
    <s v="Financial Institutions"/>
    <n v="1"/>
    <m/>
    <m/>
    <m/>
    <n v="1"/>
    <m/>
    <m/>
    <m/>
    <m/>
    <m/>
    <s v="EBRD Sustainability Report 2021"/>
  </r>
  <r>
    <x v="2"/>
    <m/>
    <s v="GEFF - Western Balkans - NLB _x000a_Bank Skopje"/>
    <m/>
    <m/>
    <x v="0"/>
    <m/>
    <m/>
    <s v="Financial Institutions"/>
    <n v="2"/>
    <m/>
    <m/>
    <m/>
    <n v="2"/>
    <m/>
    <m/>
    <m/>
    <m/>
    <m/>
    <s v="EBRD Sustainability Report 2021"/>
  </r>
  <r>
    <x v="2"/>
    <m/>
    <s v="GEFF - Western Balkans - ProCredit _x000a_Kosovo"/>
    <m/>
    <m/>
    <x v="0"/>
    <m/>
    <m/>
    <s v="Financial Institutions"/>
    <n v="1"/>
    <m/>
    <m/>
    <m/>
    <n v="1"/>
    <m/>
    <m/>
    <m/>
    <m/>
    <m/>
    <s v="EBRD Sustainability Report 2021"/>
  </r>
  <r>
    <x v="2"/>
    <m/>
    <s v="GEFF - Western Balkans - Union _x000a_Bank Albania"/>
    <m/>
    <m/>
    <x v="0"/>
    <m/>
    <m/>
    <s v="Financial Institutions"/>
    <n v="1"/>
    <m/>
    <m/>
    <m/>
    <n v="1"/>
    <m/>
    <m/>
    <m/>
    <m/>
    <m/>
    <s v="EBRD Sustainability Report 2021"/>
  </r>
  <r>
    <x v="2"/>
    <m/>
    <s v="GEFF – YKB DPR"/>
    <n v="54833"/>
    <m/>
    <x v="2"/>
    <m/>
    <m/>
    <s v="Financial Institutions"/>
    <n v="45.1"/>
    <m/>
    <m/>
    <s v="Dual-use"/>
    <n v="45.1"/>
    <m/>
    <m/>
    <m/>
    <m/>
    <m/>
    <s v="EBRD Sustainability Report 2023"/>
  </r>
  <r>
    <x v="2"/>
    <m/>
    <s v="GEFF 4-Western Balkans - _x000a_Ohridska Banka (now Sparkasse)"/>
    <m/>
    <m/>
    <x v="0"/>
    <m/>
    <m/>
    <s v="Financial Institutions"/>
    <n v="2"/>
    <m/>
    <m/>
    <m/>
    <n v="2"/>
    <m/>
    <m/>
    <m/>
    <m/>
    <m/>
    <s v="EBRD Sustainability Report 2021"/>
  </r>
  <r>
    <x v="2"/>
    <m/>
    <s v="GEFF II Uzbekistan – _x000a_Hamkorbank Loan I"/>
    <n v="54557"/>
    <m/>
    <x v="2"/>
    <m/>
    <m/>
    <s v="Financial Institutions"/>
    <n v="8.1"/>
    <m/>
    <m/>
    <s v="Dual-use"/>
    <n v="8.1"/>
    <m/>
    <m/>
    <m/>
    <m/>
    <m/>
    <s v="EBRD Sustainability Report 2023"/>
  </r>
  <r>
    <x v="2"/>
    <m/>
    <s v="GEFF II Uzbekistan – Ipak Yuli _x000a_Bank Loan I"/>
    <n v="54525"/>
    <m/>
    <x v="2"/>
    <m/>
    <m/>
    <s v="Financial Institutions"/>
    <n v="8.1"/>
    <m/>
    <m/>
    <s v="Dual-use"/>
    <n v="8.1"/>
    <m/>
    <m/>
    <m/>
    <m/>
    <m/>
    <s v="EBRD Sustainability Report 2023"/>
  </r>
  <r>
    <x v="2"/>
    <m/>
    <s v="GEFF Kazakhstan - Bank _x000a_CenterCredit"/>
    <n v="52127"/>
    <m/>
    <x v="1"/>
    <m/>
    <m/>
    <s v="Financial Institutions"/>
    <n v="9.4"/>
    <m/>
    <m/>
    <s v="Mitigation"/>
    <n v="9.4"/>
    <m/>
    <m/>
    <m/>
    <m/>
    <m/>
    <s v="EBRD Sustainability Report 2022"/>
  </r>
  <r>
    <x v="2"/>
    <m/>
    <s v="GEFF Kazakhstan - Bank _x000a_CenterCredit"/>
    <m/>
    <m/>
    <x v="0"/>
    <m/>
    <m/>
    <s v="Financial Institutions"/>
    <n v="8.8000000000000007"/>
    <m/>
    <m/>
    <m/>
    <n v="8.8000000000000007"/>
    <m/>
    <m/>
    <m/>
    <m/>
    <m/>
    <s v="EBRD Sustainability Report 2021"/>
  </r>
  <r>
    <x v="2"/>
    <m/>
    <s v="GEFF Kazakhstan - Shinhan Bank _x000a_EE Loan"/>
    <m/>
    <m/>
    <x v="0"/>
    <m/>
    <m/>
    <s v="Financial Institutions"/>
    <n v="4.4000000000000004"/>
    <m/>
    <m/>
    <m/>
    <n v="4.4000000000000004"/>
    <m/>
    <m/>
    <m/>
    <m/>
    <m/>
    <s v="EBRD Sustainability Report 2021"/>
  </r>
  <r>
    <x v="2"/>
    <m/>
    <s v="GEFF Kazakhstan II - Bank _x000a_CenterCredit - Loan II"/>
    <n v="53444"/>
    <m/>
    <x v="1"/>
    <m/>
    <m/>
    <s v="Financial Institutions"/>
    <n v="9.4"/>
    <m/>
    <m/>
    <s v="Mitigation"/>
    <n v="9.4"/>
    <m/>
    <m/>
    <m/>
    <m/>
    <m/>
    <s v="EBRD Sustainability Report 2022"/>
  </r>
  <r>
    <x v="2"/>
    <m/>
    <s v="GEFF Kazakhstan II – Bank _x000a_CenterCredit – Loan II"/>
    <n v="53444"/>
    <m/>
    <x v="2"/>
    <m/>
    <m/>
    <s v="Financial Institutions"/>
    <n v="9"/>
    <m/>
    <m/>
    <s v="Mitigation"/>
    <n v="9"/>
    <m/>
    <m/>
    <m/>
    <m/>
    <m/>
    <s v="EBRD Sustainability Report 2023"/>
  </r>
  <r>
    <x v="2"/>
    <m/>
    <s v="GEFF Uzbekistan - Hamkorbank"/>
    <m/>
    <m/>
    <x v="0"/>
    <m/>
    <m/>
    <s v="Financial Institutions"/>
    <n v="8.8000000000000007"/>
    <m/>
    <m/>
    <m/>
    <n v="8.8000000000000007"/>
    <m/>
    <m/>
    <m/>
    <m/>
    <m/>
    <s v="EBRD Sustainability Report 2021"/>
  </r>
  <r>
    <x v="2"/>
    <m/>
    <s v="GEFF Uzbekistan – Ipak Yuli _x000a_Bank loan II"/>
    <n v="53458"/>
    <m/>
    <x v="2"/>
    <m/>
    <m/>
    <s v="Financial Institutions"/>
    <n v="2.7"/>
    <m/>
    <m/>
    <s v="Mitigation"/>
    <n v="2.7"/>
    <m/>
    <m/>
    <m/>
    <m/>
    <m/>
    <s v="EBRD Sustainability Report 2023"/>
  </r>
  <r>
    <x v="2"/>
    <m/>
    <s v="GEFF Uzbekistan - Ipak Yuli Bank _x000a_loan II"/>
    <n v="53458"/>
    <m/>
    <x v="1"/>
    <m/>
    <m/>
    <s v="Financial Institutions"/>
    <n v="2.8"/>
    <m/>
    <m/>
    <s v="Mitigation"/>
    <n v="2.8"/>
    <m/>
    <m/>
    <m/>
    <m/>
    <m/>
    <s v="EBRD Sustainability Report 2022"/>
  </r>
  <r>
    <x v="2"/>
    <m/>
    <s v="GEFF Uzbekistan – Uzbek _x000a_Leasing"/>
    <n v="53309"/>
    <m/>
    <x v="2"/>
    <m/>
    <m/>
    <s v="Financial Institutions"/>
    <n v="2.7"/>
    <m/>
    <m/>
    <s v="Mitigation"/>
    <n v="2.7"/>
    <m/>
    <m/>
    <m/>
    <m/>
    <m/>
    <s v="EBRD Sustainability Report 2023"/>
  </r>
  <r>
    <x v="2"/>
    <m/>
    <s v="GEFF Uzbekistan - UzPSB  _x000a_Senior Loan"/>
    <m/>
    <m/>
    <x v="0"/>
    <m/>
    <m/>
    <s v="Financial Institutions"/>
    <n v="8.8000000000000007"/>
    <m/>
    <m/>
    <m/>
    <n v="8.8000000000000007"/>
    <m/>
    <m/>
    <m/>
    <m/>
    <m/>
    <s v="EBRD Sustainability Report 2021"/>
  </r>
  <r>
    <x v="2"/>
    <m/>
    <s v="Gemini Pharmacies (f. Project _x000a_Pharmacist)"/>
    <n v="53967"/>
    <m/>
    <x v="2"/>
    <m/>
    <m/>
    <s v="Manufacturing and _x000a_services"/>
    <n v="31.6"/>
    <m/>
    <m/>
    <s v="Mitigation"/>
    <n v="5.8"/>
    <m/>
    <m/>
    <m/>
    <m/>
    <m/>
    <s v="EBRD Sustainability Report 2023"/>
  </r>
  <r>
    <x v="2"/>
    <m/>
    <s v="Genesis PEF IV"/>
    <n v="53031"/>
    <m/>
    <x v="1"/>
    <m/>
    <m/>
    <s v="Equity Funds"/>
    <n v="15.2"/>
    <m/>
    <m/>
    <s v="Mitigation"/>
    <n v="10"/>
    <m/>
    <m/>
    <m/>
    <m/>
    <m/>
    <s v="EBRD Sustainability Report 2022"/>
  </r>
  <r>
    <x v="2"/>
    <m/>
    <s v="GrCF - Sarajevo Water"/>
    <m/>
    <m/>
    <x v="0"/>
    <m/>
    <m/>
    <s v="Municipal &amp; Env Inf"/>
    <n v="10"/>
    <m/>
    <m/>
    <m/>
    <n v="10"/>
    <m/>
    <m/>
    <m/>
    <m/>
    <m/>
    <s v="EBRD Sustainability Report 2021"/>
  </r>
  <r>
    <x v="2"/>
    <m/>
    <s v="GrCF Tram line Ilidza-Hrasnica  _x000a_(f. Sarajevo E-Tram Ext)"/>
    <n v="53118"/>
    <m/>
    <x v="2"/>
    <m/>
    <m/>
    <s v="Municipal and _x000a_environmental _x000a_infrastructure"/>
    <n v="25"/>
    <m/>
    <m/>
    <s v="Mitigation"/>
    <n v="25"/>
    <m/>
    <m/>
    <m/>
    <m/>
    <m/>
    <s v="EBRD Sustainability Report 2023"/>
  </r>
  <r>
    <x v="2"/>
    <m/>
    <s v="GrCF2 W1 – Tbilisi Metro _x000a_Modernisation"/>
    <n v="52586"/>
    <m/>
    <x v="2"/>
    <m/>
    <m/>
    <s v="Municipal and _x000a_environmental _x000a_infrastructure"/>
    <n v="30.3"/>
    <m/>
    <m/>
    <s v="Dual-use"/>
    <n v="30.3"/>
    <m/>
    <m/>
    <m/>
    <m/>
    <m/>
    <s v="EBRD Sustainability Report 2023"/>
  </r>
  <r>
    <x v="2"/>
    <m/>
    <s v="GrCF2 W1 – Ulaanbaatar Green _x000a_Affordable Housing"/>
    <n v="50702"/>
    <m/>
    <x v="2"/>
    <m/>
    <m/>
    <s v="Municipal and _x000a_environmental _x000a_infrastructure"/>
    <n v="18.100000000000001"/>
    <m/>
    <m/>
    <s v="Dual-use"/>
    <n v="14.6"/>
    <m/>
    <m/>
    <m/>
    <m/>
    <m/>
    <s v="EBRD Sustainability Report 2023"/>
  </r>
  <r>
    <x v="2"/>
    <m/>
    <s v="GrCF2 W1-Balti District Heating _x000a_Phase 2"/>
    <m/>
    <m/>
    <x v="0"/>
    <m/>
    <m/>
    <s v="Municipal &amp; Env Inf"/>
    <n v="8.5"/>
    <m/>
    <m/>
    <m/>
    <n v="8.1999999999999993"/>
    <m/>
    <m/>
    <m/>
    <m/>
    <m/>
    <s v="EBRD Sustainability Report 2021"/>
  </r>
  <r>
    <x v="2"/>
    <m/>
    <s v="GrCF2 W1-Chisinau River Bic _x000a_Rehab. &amp; Flood Protection"/>
    <n v="52754"/>
    <m/>
    <x v="2"/>
    <m/>
    <m/>
    <s v="Municipal and _x000a_environmental _x000a_infrastructure"/>
    <n v="8"/>
    <m/>
    <m/>
    <s v="Adaptation"/>
    <n v="8"/>
    <m/>
    <m/>
    <m/>
    <m/>
    <m/>
    <s v="EBRD Sustainability Report 2023"/>
  </r>
  <r>
    <x v="2"/>
    <m/>
    <s v="GrCF2 W2 - Alexandria Metro"/>
    <m/>
    <m/>
    <x v="0"/>
    <m/>
    <m/>
    <s v="Municipal &amp; Env Inf"/>
    <n v="250"/>
    <m/>
    <m/>
    <m/>
    <n v="250"/>
    <m/>
    <m/>
    <m/>
    <m/>
    <m/>
    <s v="EBRD Sustainability Report 2021"/>
  </r>
  <r>
    <x v="2"/>
    <m/>
    <s v="GrCF2 W2 - Belgrade Public _x000a_Buildings"/>
    <m/>
    <m/>
    <x v="0"/>
    <m/>
    <m/>
    <s v="Municipal &amp; Env Inf"/>
    <n v="5"/>
    <m/>
    <m/>
    <m/>
    <n v="5"/>
    <m/>
    <m/>
    <m/>
    <m/>
    <m/>
    <s v="EBRD Sustainability Report 2021"/>
  </r>
  <r>
    <x v="2"/>
    <m/>
    <s v="GrCF2 W2 - Belgrade Water _x000a_Phase 2"/>
    <n v="53745"/>
    <m/>
    <x v="1"/>
    <m/>
    <m/>
    <s v="Municipal and Env. Infra."/>
    <n v="13"/>
    <m/>
    <m/>
    <s v="Adaptation"/>
    <n v="3.3"/>
    <m/>
    <m/>
    <m/>
    <m/>
    <m/>
    <s v="EBRD Sustainability Report 2022"/>
  </r>
  <r>
    <x v="2"/>
    <m/>
    <s v="GrCF2 W2 - Bishkek Buses"/>
    <m/>
    <m/>
    <x v="0"/>
    <m/>
    <m/>
    <s v="Municipal &amp; Env Inf"/>
    <n v="16"/>
    <m/>
    <m/>
    <m/>
    <n v="16"/>
    <m/>
    <m/>
    <m/>
    <m/>
    <m/>
    <s v="EBRD Sustainability Report 2021"/>
  </r>
  <r>
    <x v="2"/>
    <m/>
    <s v="GrCF2 W2 - Brcko Water"/>
    <n v="52273"/>
    <m/>
    <x v="1"/>
    <m/>
    <m/>
    <s v="Municipal and Env. Infra."/>
    <n v="6.5"/>
    <m/>
    <m/>
    <s v="Mitigation"/>
    <n v="1.5"/>
    <m/>
    <m/>
    <m/>
    <m/>
    <m/>
    <s v="EBRD Sustainability Report 2022"/>
  </r>
  <r>
    <x v="2"/>
    <m/>
    <s v="GrCF2 W2 – Brcko Water"/>
    <n v="52273"/>
    <m/>
    <x v="2"/>
    <m/>
    <m/>
    <s v="Municipal and _x000a_environmental _x000a_infrastructure"/>
    <n v="6.5"/>
    <m/>
    <m/>
    <s v="Mitigation"/>
    <n v="1.5"/>
    <m/>
    <m/>
    <m/>
    <m/>
    <m/>
    <s v="EBRD Sustainability Report 2023"/>
  </r>
  <r>
    <x v="2"/>
    <m/>
    <s v="GrCF2 W2 - Craiova Urban _x000a_Rehabilitation"/>
    <m/>
    <m/>
    <x v="0"/>
    <m/>
    <m/>
    <s v="Municipal &amp; Env Inf"/>
    <n v="9.1999999999999993"/>
    <m/>
    <m/>
    <m/>
    <n v="9.1999999999999993"/>
    <m/>
    <m/>
    <m/>
    <m/>
    <m/>
    <s v="EBRD Sustainability Report 2021"/>
  </r>
  <r>
    <x v="2"/>
    <m/>
    <s v="GrCF2 W2 - Dushanbe District _x000a_Heating Project"/>
    <m/>
    <m/>
    <x v="0"/>
    <m/>
    <m/>
    <s v="Municipal &amp; Env Inf"/>
    <n v="2.2000000000000002"/>
    <m/>
    <m/>
    <m/>
    <n v="2.2000000000000002"/>
    <m/>
    <m/>
    <m/>
    <m/>
    <m/>
    <s v="EBRD Sustainability Report 2021"/>
  </r>
  <r>
    <x v="2"/>
    <m/>
    <s v="GrCF2 W2 – Dushanbe District _x000a_Heating Project"/>
    <n v="49375"/>
    <m/>
    <x v="2"/>
    <m/>
    <m/>
    <s v="Municipal and _x000a_environmental _x000a_infrastructure"/>
    <n v="2.2999999999999998"/>
    <m/>
    <m/>
    <s v="Dual-use"/>
    <n v="2.2999999999999998"/>
    <m/>
    <m/>
    <m/>
    <m/>
    <m/>
    <s v="EBRD Sustainability Report 2023"/>
  </r>
  <r>
    <x v="2"/>
    <m/>
    <s v="GrCF2 W2 - Dushanbe E-Mobility"/>
    <n v="52789"/>
    <m/>
    <x v="1"/>
    <m/>
    <m/>
    <s v="Municipal and Env. Infra."/>
    <n v="1.9"/>
    <m/>
    <m/>
    <s v="Mitigation"/>
    <n v="1.9"/>
    <m/>
    <m/>
    <m/>
    <m/>
    <m/>
    <s v="EBRD Sustainability Report 2022"/>
  </r>
  <r>
    <x v="2"/>
    <m/>
    <s v="GrCF2 W2 - ENA Investment _x000a_Program"/>
    <m/>
    <m/>
    <x v="0"/>
    <m/>
    <m/>
    <s v="Energy"/>
    <n v="49.8"/>
    <m/>
    <m/>
    <m/>
    <n v="49.8"/>
    <m/>
    <m/>
    <m/>
    <m/>
    <m/>
    <s v="EBRD Sustainability Report 2021"/>
  </r>
  <r>
    <x v="2"/>
    <m/>
    <s v="GrCF2 W2 - Ganja Street Lighting"/>
    <n v="52419"/>
    <m/>
    <x v="1"/>
    <m/>
    <m/>
    <s v="Municipal and Env. Infra."/>
    <n v="12.5"/>
    <m/>
    <m/>
    <s v="Mitigation"/>
    <n v="12.5"/>
    <m/>
    <m/>
    <m/>
    <m/>
    <m/>
    <s v="EBRD Sustainability Report 2022"/>
  </r>
  <r>
    <x v="2"/>
    <m/>
    <s v="GrCF2 W2 - Iasi Green Buildings"/>
    <n v="51703"/>
    <m/>
    <x v="1"/>
    <m/>
    <m/>
    <s v="Municipal and Env. Infra."/>
    <n v="27.9"/>
    <m/>
    <m/>
    <s v="Mitigation"/>
    <n v="27.9"/>
    <m/>
    <m/>
    <m/>
    <m/>
    <m/>
    <s v="EBRD Sustainability Report 2022"/>
  </r>
  <r>
    <x v="2"/>
    <m/>
    <s v="GrCF2 W2 - Iasi Green Buildings"/>
    <m/>
    <m/>
    <x v="0"/>
    <m/>
    <m/>
    <s v="Municipal &amp; Env Inf"/>
    <n v="20.399999999999999"/>
    <m/>
    <m/>
    <m/>
    <n v="20.399999999999999"/>
    <m/>
    <m/>
    <m/>
    <m/>
    <m/>
    <s v="EBRD Sustainability Report 2021"/>
  </r>
  <r>
    <x v="2"/>
    <m/>
    <s v="GrCF2 W2 - Izmir Metro Project III"/>
    <m/>
    <m/>
    <x v="0"/>
    <m/>
    <m/>
    <s v="Municipal &amp; Env Inf"/>
    <n v="125"/>
    <m/>
    <m/>
    <m/>
    <n v="125"/>
    <m/>
    <m/>
    <m/>
    <m/>
    <m/>
    <s v="EBRD Sustainability Report 2021"/>
  </r>
  <r>
    <x v="2"/>
    <m/>
    <s v="GrCF2 W2 - Kyiv District Heating"/>
    <m/>
    <m/>
    <x v="0"/>
    <m/>
    <m/>
    <s v="Municipal &amp; Env Inf"/>
    <n v="70"/>
    <m/>
    <m/>
    <m/>
    <n v="70"/>
    <m/>
    <m/>
    <m/>
    <m/>
    <m/>
    <s v="EBRD Sustainability Report 2021"/>
  </r>
  <r>
    <x v="2"/>
    <m/>
    <s v="GrCF2 W2 - Medias Infrastructure _x000a_Loan"/>
    <m/>
    <m/>
    <x v="0"/>
    <m/>
    <m/>
    <s v="Municipal &amp; Env Inf"/>
    <n v="7.7"/>
    <m/>
    <m/>
    <m/>
    <n v="7.7"/>
    <m/>
    <m/>
    <m/>
    <m/>
    <m/>
    <s v="EBRD Sustainability Report 2021"/>
  </r>
  <r>
    <x v="2"/>
    <m/>
    <s v="GrCF2 W2 - Novi Sad  _x000a_Electric Buses"/>
    <m/>
    <m/>
    <x v="0"/>
    <m/>
    <m/>
    <s v="Municipal &amp; Env Inf"/>
    <n v="8"/>
    <m/>
    <m/>
    <m/>
    <n v="8"/>
    <m/>
    <m/>
    <m/>
    <m/>
    <m/>
    <s v="EBRD Sustainability Report 2021"/>
  </r>
  <r>
    <x v="2"/>
    <m/>
    <s v="GrCF2 W2 - Pristina Public _x000a_Buildings"/>
    <n v="50591"/>
    <m/>
    <x v="1"/>
    <m/>
    <m/>
    <s v="Municipal and Env. Infra."/>
    <n v="5"/>
    <m/>
    <m/>
    <s v="Mitigation"/>
    <n v="5"/>
    <m/>
    <m/>
    <m/>
    <m/>
    <m/>
    <s v="EBRD Sustainability Report 2022"/>
  </r>
  <r>
    <x v="2"/>
    <m/>
    <s v="GrCF2 W2 - Project Goose"/>
    <n v="51830"/>
    <m/>
    <x v="2"/>
    <m/>
    <m/>
    <s v="Transport"/>
    <n v="6"/>
    <m/>
    <m/>
    <s v="Mitigation"/>
    <n v="6"/>
    <m/>
    <m/>
    <m/>
    <m/>
    <m/>
    <s v="EBRD Sustainability Report 2023"/>
  </r>
  <r>
    <x v="2"/>
    <m/>
    <s v="GrCF2 W2 - Project Goose"/>
    <m/>
    <m/>
    <x v="0"/>
    <m/>
    <m/>
    <s v="Transport"/>
    <n v="26.2"/>
    <m/>
    <m/>
    <m/>
    <n v="26.2"/>
    <m/>
    <m/>
    <m/>
    <m/>
    <m/>
    <s v="EBRD Sustainability Report 2021"/>
  </r>
  <r>
    <x v="2"/>
    <m/>
    <s v="GrCF2 W2 – Project Guelmim"/>
    <n v="54158"/>
    <m/>
    <x v="2"/>
    <m/>
    <m/>
    <s v="Municipal and _x000a_environmental _x000a_infrastructure"/>
    <n v="11.9"/>
    <m/>
    <m/>
    <s v="Adaptation"/>
    <n v="5.9"/>
    <m/>
    <m/>
    <m/>
    <m/>
    <m/>
    <s v="EBRD Sustainability Report 2023"/>
  </r>
  <r>
    <x v="2"/>
    <m/>
    <s v="GrCF2 W2 - Sarajevo Public _x000a_Transport e-Mobility"/>
    <n v="52520"/>
    <m/>
    <x v="1"/>
    <m/>
    <m/>
    <s v="Municipal and Env. Infra."/>
    <n v="7"/>
    <m/>
    <m/>
    <s v="Mitigation"/>
    <n v="7"/>
    <m/>
    <m/>
    <m/>
    <m/>
    <m/>
    <s v="EBRD Sustainability Report 2022"/>
  </r>
  <r>
    <x v="2"/>
    <m/>
    <s v="GrCF2 W2 - Semey Solid Waste _x000a_Management"/>
    <m/>
    <m/>
    <x v="0"/>
    <m/>
    <m/>
    <s v="Municipal &amp; Env Inf"/>
    <n v="7.8"/>
    <m/>
    <m/>
    <m/>
    <n v="7.8"/>
    <m/>
    <m/>
    <m/>
    <m/>
    <m/>
    <s v="EBRD Sustainability Report 2021"/>
  </r>
  <r>
    <x v="2"/>
    <m/>
    <s v="GrCF2 W2 - Shymkent WWTP _x000a_Capacity Extension Project"/>
    <n v="53239"/>
    <m/>
    <x v="1"/>
    <m/>
    <m/>
    <s v="Municipal and Env. Infra."/>
    <n v="6.6"/>
    <m/>
    <m/>
    <s v="Mitigation"/>
    <n v="6.6"/>
    <m/>
    <m/>
    <m/>
    <m/>
    <m/>
    <s v="EBRD Sustainability Report 2022"/>
  </r>
  <r>
    <x v="2"/>
    <m/>
    <s v="GrCF2 W2 - Skopje Bus Rapid Transit _x000a_Project"/>
    <m/>
    <m/>
    <x v="0"/>
    <m/>
    <m/>
    <s v="Municipal &amp; Env Inf"/>
    <n v="47.6"/>
    <m/>
    <m/>
    <m/>
    <n v="47.6"/>
    <m/>
    <m/>
    <m/>
    <m/>
    <m/>
    <s v="EBRD Sustainability Report 2021"/>
  </r>
  <r>
    <x v="2"/>
    <m/>
    <s v="GrCF2 W2 - Tbilisi Bus Phase III"/>
    <m/>
    <m/>
    <x v="0"/>
    <m/>
    <m/>
    <s v="Municipal &amp; Env Inf"/>
    <n v="70"/>
    <m/>
    <m/>
    <m/>
    <n v="70"/>
    <m/>
    <m/>
    <m/>
    <m/>
    <m/>
    <s v="EBRD Sustainability Report 2021"/>
  </r>
  <r>
    <x v="2"/>
    <m/>
    <s v="GrCF2 W2 - Tbilisi Municipal Services"/>
    <m/>
    <m/>
    <x v="0"/>
    <m/>
    <m/>
    <s v="Municipal &amp; Env Inf"/>
    <n v="9.3000000000000007"/>
    <m/>
    <m/>
    <m/>
    <n v="9.3000000000000007"/>
    <m/>
    <m/>
    <m/>
    <m/>
    <m/>
    <s v="EBRD Sustainability Report 2021"/>
  </r>
  <r>
    <x v="2"/>
    <m/>
    <s v="GrCF2 W2 – Timisoara City _x000a_Trams"/>
    <n v="52471"/>
    <m/>
    <x v="2"/>
    <m/>
    <m/>
    <s v="Municipal and _x000a_environmental _x000a_infrastructure"/>
    <n v="15.1"/>
    <m/>
    <m/>
    <s v="Mitigation"/>
    <n v="15.1"/>
    <m/>
    <m/>
    <m/>
    <m/>
    <m/>
    <s v="EBRD Sustainability Report 2023"/>
  </r>
  <r>
    <x v="2"/>
    <m/>
    <s v="GrCF2 W2 - Timisoara City Trams"/>
    <m/>
    <m/>
    <x v="0"/>
    <m/>
    <m/>
    <s v="Municipal &amp; Env Inf"/>
    <n v="20.3"/>
    <m/>
    <m/>
    <m/>
    <n v="20.3"/>
    <m/>
    <m/>
    <m/>
    <m/>
    <m/>
    <s v="EBRD Sustainability Report 2021"/>
  </r>
  <r>
    <x v="2"/>
    <m/>
    <s v="GrCF2 W2 - Ust-Kamenogorsk Solid _x000a_Waste Management"/>
    <m/>
    <m/>
    <x v="0"/>
    <m/>
    <m/>
    <s v="Municipal &amp; Env Inf"/>
    <n v="8.1999999999999993"/>
    <m/>
    <m/>
    <m/>
    <n v="8.1999999999999993"/>
    <m/>
    <m/>
    <m/>
    <m/>
    <m/>
    <s v="EBRD Sustainability Report 2021"/>
  </r>
  <r>
    <x v="2"/>
    <m/>
    <s v="GrCF2 W2 - Yerevan Bus Project"/>
    <m/>
    <m/>
    <x v="0"/>
    <m/>
    <m/>
    <s v="Municipal &amp; Env Inf"/>
    <n v="20"/>
    <m/>
    <m/>
    <m/>
    <n v="20"/>
    <m/>
    <m/>
    <m/>
    <m/>
    <m/>
    <s v="EBRD Sustainability Report 2021"/>
  </r>
  <r>
    <x v="2"/>
    <m/>
    <s v="GrCF2 W2 Alba-Iulia Transport _x000a_System Rehabilitation"/>
    <n v="53901"/>
    <m/>
    <x v="2"/>
    <m/>
    <m/>
    <s v="Municipal and _x000a_environmental _x000a_infrastructure"/>
    <n v="15"/>
    <m/>
    <m/>
    <s v="Mitigation"/>
    <n v="11.7"/>
    <m/>
    <m/>
    <m/>
    <m/>
    <m/>
    <s v="EBRD Sustainability Report 2023"/>
  </r>
  <r>
    <x v="2"/>
    <m/>
    <s v="GrCF2 W2 E2 – Ankara Metro _x000a_Project"/>
    <n v="52767"/>
    <m/>
    <x v="2"/>
    <m/>
    <m/>
    <s v="Municipal and _x000a_environmental _x000a_infrastructure"/>
    <n v="125"/>
    <m/>
    <m/>
    <s v="Mitigation"/>
    <n v="125"/>
    <m/>
    <m/>
    <m/>
    <m/>
    <m/>
    <s v="EBRD Sustainability Report 2023"/>
  </r>
  <r>
    <x v="2"/>
    <m/>
    <s v="GrCF2 W2 E2 – Bursa Water _x000a_Project"/>
    <n v="53619"/>
    <m/>
    <x v="2"/>
    <m/>
    <m/>
    <s v="Municipal and _x000a_environmental _x000a_infrastructure"/>
    <n v="70"/>
    <m/>
    <m/>
    <s v="Dual-use"/>
    <n v="70"/>
    <m/>
    <m/>
    <m/>
    <m/>
    <m/>
    <s v="EBRD Sustainability Report 2023"/>
  </r>
  <r>
    <x v="2"/>
    <m/>
    <s v="GrCF2 W2 E2 – East KZ _x000a_Municipal SL – Phase 2"/>
    <n v="53777"/>
    <m/>
    <x v="2"/>
    <m/>
    <m/>
    <s v="Municipal and _x000a_environmental _x000a_infrastructure"/>
    <n v="8.1"/>
    <m/>
    <m/>
    <s v="Mitigation"/>
    <n v="8.1"/>
    <m/>
    <m/>
    <m/>
    <m/>
    <m/>
    <s v="EBRD Sustainability Report 2023"/>
  </r>
  <r>
    <x v="2"/>
    <m/>
    <s v="GrCF2 W2 E2 – Izmir Metro _x000a_Project II Extension"/>
    <n v="54398"/>
    <m/>
    <x v="2"/>
    <m/>
    <m/>
    <s v="Municipal and _x000a_environmental _x000a_infrastructure"/>
    <n v="30"/>
    <m/>
    <m/>
    <s v="Mitigation"/>
    <n v="30"/>
    <m/>
    <m/>
    <m/>
    <m/>
    <m/>
    <s v="EBRD Sustainability Report 2023"/>
  </r>
  <r>
    <x v="2"/>
    <m/>
    <s v="GrCF2 W2 E2 - Karlovac District _x000a_Heating Project"/>
    <n v="52899"/>
    <m/>
    <x v="1"/>
    <m/>
    <m/>
    <s v="Municipal and Env. Infra."/>
    <n v="3"/>
    <m/>
    <m/>
    <s v="Mitigation"/>
    <n v="3"/>
    <m/>
    <m/>
    <m/>
    <m/>
    <m/>
    <s v="EBRD Sustainability Report 2022"/>
  </r>
  <r>
    <x v="2"/>
    <m/>
    <s v="GrCF2 W2 E2 - Pristina Solar _x000a_District Heating"/>
    <n v="52751"/>
    <m/>
    <x v="1"/>
    <m/>
    <m/>
    <s v="Municipal and Env. Infra."/>
    <n v="23.2"/>
    <m/>
    <m/>
    <s v="Mitigation"/>
    <n v="23.2"/>
    <m/>
    <m/>
    <m/>
    <m/>
    <m/>
    <s v="EBRD Sustainability Report 2022"/>
  </r>
  <r>
    <x v="2"/>
    <m/>
    <s v="GrCF2 W2 E2 - Project Kasbah"/>
    <n v="53815"/>
    <m/>
    <x v="1"/>
    <m/>
    <m/>
    <s v="Municipal and Env. Infra."/>
    <n v="35.9"/>
    <m/>
    <m/>
    <s v="Mitigation"/>
    <n v="17.899999999999999"/>
    <m/>
    <m/>
    <m/>
    <m/>
    <m/>
    <s v="EBRD Sustainability Report 2022"/>
  </r>
  <r>
    <x v="2"/>
    <m/>
    <s v="GrCF2 W2 E2 – Samarkand _x000a_e-bus Project"/>
    <n v="52947"/>
    <m/>
    <x v="2"/>
    <m/>
    <m/>
    <s v="Municipal and _x000a_environmental _x000a_infrastructure"/>
    <n v="44.2"/>
    <m/>
    <m/>
    <s v="Dual-use"/>
    <n v="44.2"/>
    <m/>
    <m/>
    <m/>
    <m/>
    <m/>
    <s v="EBRD Sustainability Report 2023"/>
  </r>
  <r>
    <x v="2"/>
    <m/>
    <s v="GrCF2 W2 E2 – VVT Trolleybuses _x000a_Fleet Renewal"/>
    <n v="54153"/>
    <m/>
    <x v="2"/>
    <m/>
    <m/>
    <s v="Municipal and _x000a_environmental _x000a_infrastructure"/>
    <n v="30.6"/>
    <m/>
    <m/>
    <s v="Mitigation"/>
    <n v="30.6"/>
    <m/>
    <m/>
    <m/>
    <m/>
    <m/>
    <s v="EBRD Sustainability Report 2023"/>
  </r>
  <r>
    <x v="2"/>
    <m/>
    <s v="GrCF2 W2 E2 CML2 Sustainable _x000a_Urban Transport Loan"/>
    <n v="52385"/>
    <m/>
    <x v="1"/>
    <m/>
    <m/>
    <s v="Municipal and Env Infra"/>
    <n v="250"/>
    <m/>
    <m/>
    <s v="Mitigation"/>
    <n v="250"/>
    <m/>
    <m/>
    <m/>
    <m/>
    <m/>
    <s v="EBRD Sustainability Report 2022"/>
  </r>
  <r>
    <x v="2"/>
    <m/>
    <s v="GrCF2 W2 E2: Almaty CHP Coal _x000a_Phase Out"/>
    <n v="52821"/>
    <m/>
    <x v="1"/>
    <m/>
    <m/>
    <s v="Energy"/>
    <n v="263.2"/>
    <m/>
    <m/>
    <s v="Mitigation"/>
    <n v="173.7"/>
    <m/>
    <m/>
    <m/>
    <m/>
    <m/>
    <s v="EBRD Sustainability Report 2022"/>
  </r>
  <r>
    <x v="2"/>
    <m/>
    <s v="GrCF2 W2-Balti Mobility and _x000a_Street Lighting"/>
    <n v="53622"/>
    <m/>
    <x v="2"/>
    <m/>
    <m/>
    <s v="Transport"/>
    <n v="4.5999999999999996"/>
    <m/>
    <m/>
    <s v="Mitigation"/>
    <n v="4.5999999999999996"/>
    <m/>
    <m/>
    <m/>
    <m/>
    <m/>
    <s v="EBRD Sustainability Report 2023"/>
  </r>
  <r>
    <x v="2"/>
    <m/>
    <s v="GrCF2 W2E2-Chisinau Premier _x000a_Energy Distribution Upgrade"/>
    <n v="53191"/>
    <m/>
    <x v="2"/>
    <m/>
    <m/>
    <s v="Energy"/>
    <n v="19.899999999999999"/>
    <m/>
    <m/>
    <s v="Mitigation"/>
    <n v="19.899999999999999"/>
    <m/>
    <m/>
    <m/>
    <m/>
    <m/>
    <s v="EBRD Sustainability Report 2023"/>
  </r>
  <r>
    <x v="2"/>
    <m/>
    <s v="GrCF2W2 - Pristina Urban _x000a_Transport II"/>
    <n v="51923"/>
    <m/>
    <x v="1"/>
    <m/>
    <m/>
    <s v="Municipal and Env. Infra."/>
    <n v="10"/>
    <m/>
    <m/>
    <s v="Mitigation"/>
    <n v="10"/>
    <m/>
    <m/>
    <m/>
    <m/>
    <m/>
    <s v="EBRD Sustainability Report 2022"/>
  </r>
  <r>
    <x v="2"/>
    <m/>
    <s v="GrCF2W2E2 - Istanbul Metro II _x000a_Extension"/>
    <n v="53615"/>
    <m/>
    <x v="1"/>
    <m/>
    <m/>
    <s v="Municipal and Env. Infra."/>
    <n v="75"/>
    <m/>
    <m/>
    <s v="Mitigation"/>
    <n v="75"/>
    <m/>
    <m/>
    <m/>
    <m/>
    <m/>
    <s v="EBRD Sustainability Report 2022"/>
  </r>
  <r>
    <x v="2"/>
    <m/>
    <s v="Green Finance Facility – _x000a_ProCredit Bank Macedonia"/>
    <n v="54904"/>
    <m/>
    <x v="2"/>
    <m/>
    <m/>
    <s v="Financial institutions"/>
    <n v="3.5"/>
    <m/>
    <m/>
    <s v="Mitigation"/>
    <n v="3.5"/>
    <m/>
    <m/>
    <m/>
    <m/>
    <m/>
    <s v="EBRD Sustainability Report 2023"/>
  </r>
  <r>
    <x v="2"/>
    <m/>
    <s v="Green Finance Facility – _x000a_Sparkasse Bank AD Skopje"/>
    <n v="54650"/>
    <m/>
    <x v="2"/>
    <m/>
    <m/>
    <s v="Financial institutions"/>
    <n v="3.5"/>
    <m/>
    <m/>
    <s v="Mitigation"/>
    <n v="3.5"/>
    <m/>
    <m/>
    <m/>
    <m/>
    <m/>
    <s v="EBRD Sustainability Report 2023"/>
  </r>
  <r>
    <x v="2"/>
    <m/>
    <s v="Green Finance Facility – _x000a_Sparkasse Leasing N. Macedonia"/>
    <n v="54881"/>
    <m/>
    <x v="2"/>
    <m/>
    <m/>
    <s v="Financial institutions"/>
    <n v="1.5"/>
    <m/>
    <m/>
    <s v="Mitigation"/>
    <n v="1.5"/>
    <m/>
    <m/>
    <m/>
    <m/>
    <m/>
    <s v="EBRD Sustainability Report 2023"/>
  </r>
  <r>
    <x v="2"/>
    <m/>
    <s v="Green Investments in Buildings _x000a_(GRIB) - Georgia"/>
    <n v="51145"/>
    <m/>
    <x v="1"/>
    <m/>
    <m/>
    <s v="Municipal and Env. Infra."/>
    <n v="20"/>
    <m/>
    <m/>
    <s v="Mitigation"/>
    <n v="20"/>
    <m/>
    <m/>
    <m/>
    <m/>
    <m/>
    <s v="EBRD Sustainability Report 2022"/>
  </r>
  <r>
    <x v="2"/>
    <m/>
    <s v="Greenwich"/>
    <n v="53863"/>
    <m/>
    <x v="1"/>
    <m/>
    <m/>
    <s v="Transport"/>
    <n v="17.899999999999999"/>
    <m/>
    <m/>
    <s v="Mitigation"/>
    <n v="17.899999999999999"/>
    <m/>
    <m/>
    <m/>
    <m/>
    <m/>
    <s v="EBRD Sustainability Report 2022"/>
  </r>
  <r>
    <x v="2"/>
    <m/>
    <s v="GRPC Renewables"/>
    <n v="53716"/>
    <m/>
    <x v="1"/>
    <m/>
    <m/>
    <s v="Energy"/>
    <n v="12.9"/>
    <m/>
    <m/>
    <s v="Mitigation"/>
    <n v="12.9"/>
    <m/>
    <m/>
    <m/>
    <m/>
    <m/>
    <s v="EBRD Sustainability Report 2022"/>
  </r>
  <r>
    <x v="2"/>
    <m/>
    <s v="GS25 Digital Concept"/>
    <n v="53735"/>
    <m/>
    <x v="2"/>
    <m/>
    <m/>
    <s v="Agribusiness"/>
    <n v="16.3"/>
    <m/>
    <m/>
    <s v="Mitigation"/>
    <n v="7.4"/>
    <m/>
    <m/>
    <m/>
    <m/>
    <m/>
    <s v="EBRD Sustainability Report 2023"/>
  </r>
  <r>
    <x v="2"/>
    <m/>
    <s v="Gulf of Suez Wind II"/>
    <n v="51509"/>
    <m/>
    <x v="2"/>
    <m/>
    <m/>
    <s v="Energy"/>
    <n v="45.1"/>
    <m/>
    <m/>
    <s v="Dual-use"/>
    <n v="45.1"/>
    <m/>
    <m/>
    <m/>
    <m/>
    <m/>
    <s v="EBRD Sustainability Report 2023"/>
  </r>
  <r>
    <x v="2"/>
    <m/>
    <s v="Gvozd Windfarm"/>
    <n v="50427"/>
    <m/>
    <x v="2"/>
    <m/>
    <m/>
    <s v="Energy"/>
    <n v="57"/>
    <m/>
    <m/>
    <s v="Mitigation"/>
    <n v="57"/>
    <m/>
    <m/>
    <m/>
    <m/>
    <m/>
    <s v="EBRD Sustainability Report 2023"/>
  </r>
  <r>
    <x v="2"/>
    <m/>
    <s v="Hatzopoulos RRF"/>
    <n v="53741"/>
    <m/>
    <x v="1"/>
    <m/>
    <m/>
    <s v="Manufacturing and _x000a_Services"/>
    <n v="3.8"/>
    <m/>
    <m/>
    <s v="Mitigation"/>
    <n v="3.8"/>
    <m/>
    <m/>
    <m/>
    <m/>
    <m/>
    <s v="EBRD Sustainability Report 2022"/>
  </r>
  <r>
    <x v="2"/>
    <m/>
    <s v="Heimstaden"/>
    <n v="53238"/>
    <m/>
    <x v="2"/>
    <m/>
    <m/>
    <s v="Property and tourism"/>
    <n v="110"/>
    <m/>
    <m/>
    <s v="Mitigation"/>
    <n v="110"/>
    <m/>
    <m/>
    <m/>
    <m/>
    <m/>
    <s v="EBRD Sustainability Report 2023"/>
  </r>
  <r>
    <x v="2"/>
    <m/>
    <s v="High Speed Rail Belgrade to Niš"/>
    <n v="53136"/>
    <m/>
    <x v="1"/>
    <m/>
    <m/>
    <s v="Transport"/>
    <n v="60"/>
    <m/>
    <m/>
    <s v="Mitigation"/>
    <n v="60"/>
    <m/>
    <m/>
    <m/>
    <m/>
    <m/>
    <s v="EBRD Sustainability Report 2022"/>
  </r>
  <r>
    <x v="2"/>
    <m/>
    <s v="Horezm Solid Waste Project"/>
    <n v="50697"/>
    <m/>
    <x v="1"/>
    <m/>
    <m/>
    <s v="Municipal and Env. Infra."/>
    <n v="46.8"/>
    <m/>
    <m/>
    <s v="Mitigation"/>
    <n v="30"/>
    <m/>
    <m/>
    <m/>
    <m/>
    <m/>
    <s v="EBRD Sustainability Report 2022"/>
  </r>
  <r>
    <x v="2"/>
    <m/>
    <s v="IA MREK II"/>
    <m/>
    <m/>
    <x v="0"/>
    <m/>
    <m/>
    <s v="Energy"/>
    <n v="5.4"/>
    <m/>
    <m/>
    <m/>
    <n v="5.4"/>
    <m/>
    <m/>
    <m/>
    <m/>
    <m/>
    <s v="EBRD Sustainability Report 2021"/>
  </r>
  <r>
    <x v="2"/>
    <m/>
    <s v="Indorama Agro Capex Loan"/>
    <m/>
    <m/>
    <x v="0"/>
    <m/>
    <m/>
    <s v="Agribusiness"/>
    <n v="18.2"/>
    <m/>
    <m/>
    <m/>
    <n v="18.2"/>
    <m/>
    <m/>
    <m/>
    <m/>
    <m/>
    <s v="EBRD Sustainability Report 2021"/>
  </r>
  <r>
    <x v="2"/>
    <m/>
    <s v="Infinity Energy (Captive) - Round II"/>
    <n v="53851"/>
    <m/>
    <x v="1"/>
    <m/>
    <m/>
    <s v="Energy"/>
    <n v="38.9"/>
    <m/>
    <m/>
    <s v="Dual-use"/>
    <n v="10.4"/>
    <m/>
    <m/>
    <m/>
    <m/>
    <m/>
    <s v="EBRD Sustainability Report 2022"/>
  </r>
  <r>
    <x v="2"/>
    <m/>
    <s v="Infrastructure for the future  _x000a_(f. Project Science)"/>
    <n v="54083"/>
    <m/>
    <x v="2"/>
    <m/>
    <m/>
    <s v="Property and tourism"/>
    <n v="80"/>
    <m/>
    <m/>
    <s v="Mitigation"/>
    <n v="80"/>
    <m/>
    <m/>
    <m/>
    <m/>
    <m/>
    <s v="EBRD Sustainability Report 2023"/>
  </r>
  <r>
    <x v="2"/>
    <m/>
    <s v="Innova/7"/>
    <n v="52718"/>
    <m/>
    <x v="1"/>
    <m/>
    <m/>
    <s v="Equity Funds"/>
    <n v="50"/>
    <m/>
    <m/>
    <s v="Mitigation"/>
    <n v="30"/>
    <m/>
    <m/>
    <m/>
    <m/>
    <m/>
    <s v="EBRD Sustainability Report 2022"/>
  </r>
  <r>
    <x v="2"/>
    <m/>
    <s v="Intro Sustainable Resources"/>
    <n v="51369"/>
    <m/>
    <x v="1"/>
    <m/>
    <m/>
    <s v="Energy"/>
    <n v="4.5"/>
    <m/>
    <m/>
    <s v="Mitigation"/>
    <n v="4.2"/>
    <m/>
    <m/>
    <m/>
    <m/>
    <m/>
    <s v="EBRD Sustainability Report 2022"/>
  </r>
  <r>
    <x v="2"/>
    <m/>
    <s v="Ispartakule - Cerkezkoy Railway _x000a_Line"/>
    <m/>
    <m/>
    <x v="0"/>
    <m/>
    <m/>
    <s v="Transport"/>
    <n v="150"/>
    <m/>
    <m/>
    <m/>
    <n v="150"/>
    <m/>
    <m/>
    <m/>
    <m/>
    <m/>
    <s v="EBRD Sustainability Report 2021"/>
  </r>
  <r>
    <x v="2"/>
    <m/>
    <s v="Issyk-Kul Ring Road _x000a_Improvement Project"/>
    <n v="52367"/>
    <m/>
    <x v="2"/>
    <m/>
    <m/>
    <s v="Transport"/>
    <n v="44.2"/>
    <m/>
    <m/>
    <s v="Adaptation"/>
    <n v="7.1"/>
    <m/>
    <m/>
    <m/>
    <m/>
    <m/>
    <s v="EBRD Sustainability Report 2023"/>
  </r>
  <r>
    <x v="2"/>
    <m/>
    <s v="Jizzakh Solar"/>
    <n v="53063"/>
    <m/>
    <x v="2"/>
    <m/>
    <m/>
    <s v="Energy"/>
    <n v="26.2"/>
    <m/>
    <m/>
    <s v="Dual-use"/>
    <n v="26.2"/>
    <m/>
    <m/>
    <m/>
    <m/>
    <m/>
    <s v="EBRD Sustainability Report 2023"/>
  </r>
  <r>
    <x v="2"/>
    <m/>
    <s v="Jizzakh Solar Revolving Facility"/>
    <n v="53872"/>
    <m/>
    <x v="2"/>
    <m/>
    <m/>
    <s v="Energy"/>
    <n v="17.600000000000001"/>
    <m/>
    <m/>
    <s v="Dual-use"/>
    <n v="17.600000000000001"/>
    <m/>
    <m/>
    <m/>
    <m/>
    <m/>
    <s v="EBRD Sustainability Report 2023"/>
  </r>
  <r>
    <x v="2"/>
    <m/>
    <s v="Karakalpakstan Solid Waste _x000a_Project"/>
    <n v="50696"/>
    <m/>
    <x v="1"/>
    <m/>
    <m/>
    <s v="Municipal and Env. Infra."/>
    <n v="65.599999999999994"/>
    <m/>
    <m/>
    <s v="Mitigation"/>
    <n v="44.2"/>
    <m/>
    <m/>
    <m/>
    <m/>
    <m/>
    <s v="EBRD Sustainability Report 2022"/>
  </r>
  <r>
    <x v="2"/>
    <m/>
    <s v="KAZREF II – Shokpar Wind"/>
    <n v="52946"/>
    <m/>
    <x v="2"/>
    <m/>
    <m/>
    <s v="Energy"/>
    <n v="34.700000000000003"/>
    <m/>
    <m/>
    <s v="Dual-use"/>
    <n v="34.700000000000003"/>
    <m/>
    <m/>
    <m/>
    <m/>
    <m/>
    <s v="EBRD Sustainability Report 2023"/>
  </r>
  <r>
    <x v="2"/>
    <m/>
    <s v="KEGOC bond"/>
    <n v="53710"/>
    <m/>
    <x v="2"/>
    <m/>
    <m/>
    <s v="Energy"/>
    <n v="11.9"/>
    <m/>
    <m/>
    <s v="Mitigation"/>
    <n v="4"/>
    <m/>
    <m/>
    <m/>
    <m/>
    <m/>
    <s v="EBRD Sustainability Report 2023"/>
  </r>
  <r>
    <x v="2"/>
    <m/>
    <s v="Kesh floating solar PV project"/>
    <m/>
    <m/>
    <x v="0"/>
    <m/>
    <m/>
    <s v="Energy"/>
    <n v="9"/>
    <m/>
    <m/>
    <m/>
    <n v="9"/>
    <m/>
    <m/>
    <m/>
    <m/>
    <m/>
    <s v="EBRD Sustainability Report 2021"/>
  </r>
  <r>
    <x v="2"/>
    <m/>
    <s v="Khatlon Energy Loss Reduction _x000a_Project"/>
    <m/>
    <m/>
    <x v="0"/>
    <m/>
    <m/>
    <s v="Energy"/>
    <n v="20"/>
    <m/>
    <m/>
    <m/>
    <n v="20"/>
    <m/>
    <m/>
    <m/>
    <m/>
    <m/>
    <s v="EBRD Sustainability Report 2021"/>
  </r>
  <r>
    <x v="2"/>
    <m/>
    <s v="Kom Ombo"/>
    <m/>
    <m/>
    <x v="0"/>
    <m/>
    <m/>
    <s v="Energy"/>
    <n v="31.9"/>
    <m/>
    <m/>
    <m/>
    <n v="31.9"/>
    <m/>
    <m/>
    <m/>
    <m/>
    <m/>
    <s v="EBRD Sustainability Report 2021"/>
  </r>
  <r>
    <x v="2"/>
    <m/>
    <s v="Kom Ombo EBL"/>
    <m/>
    <m/>
    <x v="0"/>
    <m/>
    <m/>
    <s v="Energy"/>
    <n v="12.4"/>
    <m/>
    <m/>
    <m/>
    <n v="12.4"/>
    <m/>
    <m/>
    <m/>
    <m/>
    <m/>
    <s v="EBRD Sustainability Report 2021"/>
  </r>
  <r>
    <x v="2"/>
    <m/>
    <s v="Koudia Al Baida -  _x000a_Subordinated loan"/>
    <n v="53095"/>
    <m/>
    <x v="1"/>
    <m/>
    <m/>
    <s v="Energy"/>
    <n v="4.7"/>
    <m/>
    <m/>
    <s v="Mitigation"/>
    <n v="4.7"/>
    <m/>
    <m/>
    <m/>
    <m/>
    <m/>
    <s v="EBRD Sustainability Report 2022"/>
  </r>
  <r>
    <x v="2"/>
    <m/>
    <s v="Koudia Al Baida – Subordinated _x000a_loan"/>
    <n v="53095"/>
    <m/>
    <x v="2"/>
    <m/>
    <m/>
    <s v="Energy"/>
    <n v="0.8"/>
    <m/>
    <m/>
    <s v="Mitigation"/>
    <n v="0.8"/>
    <m/>
    <m/>
    <m/>
    <m/>
    <m/>
    <s v="EBRD Sustainability Report 2023"/>
  </r>
  <r>
    <x v="2"/>
    <m/>
    <s v="Koudia Al Baida Wind Farm"/>
    <n v="50957"/>
    <m/>
    <x v="1"/>
    <m/>
    <m/>
    <s v="Energy"/>
    <n v="44"/>
    <m/>
    <m/>
    <s v="Mitigation"/>
    <n v="44"/>
    <m/>
    <m/>
    <m/>
    <m/>
    <m/>
    <s v="EBRD Sustainability Report 2022"/>
  </r>
  <r>
    <x v="2"/>
    <m/>
    <s v="KR Water Framework - Nookat Water _x000a_sub-project"/>
    <m/>
    <m/>
    <x v="0"/>
    <m/>
    <m/>
    <s v="Municipal &amp; Env Inf"/>
    <n v="2.2000000000000002"/>
    <m/>
    <m/>
    <m/>
    <n v="2.2000000000000002"/>
    <m/>
    <m/>
    <m/>
    <m/>
    <m/>
    <s v="EBRD Sustainability Report 2021"/>
  </r>
  <r>
    <x v="2"/>
    <m/>
    <s v="Kragujevac District Heating Project"/>
    <m/>
    <m/>
    <x v="0"/>
    <m/>
    <m/>
    <s v="Municipal &amp; Env Inf"/>
    <n v="15"/>
    <m/>
    <m/>
    <m/>
    <n v="15"/>
    <m/>
    <m/>
    <m/>
    <m/>
    <m/>
    <s v="EBRD Sustainability Report 2021"/>
  </r>
  <r>
    <x v="2"/>
    <m/>
    <s v="Krakow Tram PPP Project"/>
    <n v="51870"/>
    <m/>
    <x v="1"/>
    <m/>
    <m/>
    <s v="Municipal and Env. Infra."/>
    <n v="55.2"/>
    <m/>
    <m/>
    <s v="Mitigation"/>
    <n v="55.2"/>
    <m/>
    <m/>
    <m/>
    <m/>
    <m/>
    <s v="EBRD Sustainability Report 2022"/>
  </r>
  <r>
    <x v="2"/>
    <m/>
    <s v="KTJ climate resilient rail infra"/>
    <n v="50170"/>
    <m/>
    <x v="1"/>
    <m/>
    <m/>
    <s v="Transport"/>
    <n v="8"/>
    <m/>
    <m/>
    <s v="Adaptation"/>
    <n v="2"/>
    <m/>
    <m/>
    <m/>
    <m/>
    <m/>
    <s v="EBRD Sustainability Report 2022"/>
  </r>
  <r>
    <x v="2"/>
    <m/>
    <s v="Kulob Water and  _x000a_Wastewater Project"/>
    <n v="51436"/>
    <m/>
    <x v="1"/>
    <m/>
    <m/>
    <s v="Municipal and Env. Infra."/>
    <n v="4.5"/>
    <m/>
    <m/>
    <s v="Adaptation"/>
    <n v="4.5"/>
    <m/>
    <m/>
    <m/>
    <m/>
    <m/>
    <s v="EBRD Sustainability Report 2022"/>
  </r>
  <r>
    <x v="2"/>
    <m/>
    <s v="Kulob Water and Wastewater Project"/>
    <m/>
    <m/>
    <x v="0"/>
    <m/>
    <m/>
    <s v="Municipal &amp; Env Inf"/>
    <n v="3"/>
    <m/>
    <m/>
    <m/>
    <n v="3"/>
    <m/>
    <m/>
    <m/>
    <m/>
    <m/>
    <s v="EBRD Sustainability Report 2021"/>
  </r>
  <r>
    <x v="2"/>
    <m/>
    <s v="Kyrgyzstan Climate Resilience _x000a_Water Supply Project"/>
    <n v="49793"/>
    <m/>
    <x v="1"/>
    <m/>
    <m/>
    <s v="Municipal and Env. Infra."/>
    <n v="14.1"/>
    <m/>
    <m/>
    <s v="Adaptation"/>
    <n v="14.1"/>
    <m/>
    <m/>
    <m/>
    <m/>
    <m/>
    <s v="EBRD Sustainability Report 2022"/>
  </r>
  <r>
    <x v="2"/>
    <m/>
    <s v="KyrSEFF II - DKIB loan III"/>
    <m/>
    <m/>
    <x v="0"/>
    <m/>
    <m/>
    <s v="Financial Institutions"/>
    <n v="1.4"/>
    <m/>
    <m/>
    <m/>
    <n v="1.4"/>
    <m/>
    <m/>
    <m/>
    <m/>
    <m/>
    <s v="EBRD Sustainability Report 2021"/>
  </r>
  <r>
    <x v="2"/>
    <m/>
    <s v="KyrSEFF II – DKIB loan III"/>
    <n v="52786"/>
    <m/>
    <x v="2"/>
    <m/>
    <m/>
    <s v="Financial institutions"/>
    <n v="1.5"/>
    <m/>
    <m/>
    <s v="Dual-use"/>
    <n v="1.5"/>
    <m/>
    <m/>
    <m/>
    <m/>
    <m/>
    <s v="EBRD Sustainability Report 2023"/>
  </r>
  <r>
    <x v="2"/>
    <m/>
    <s v="KyrSEFF II - KICB loan II"/>
    <m/>
    <m/>
    <x v="0"/>
    <m/>
    <m/>
    <s v="Financial Institutions"/>
    <n v="1.1000000000000001"/>
    <m/>
    <m/>
    <m/>
    <n v="1.1000000000000001"/>
    <m/>
    <m/>
    <m/>
    <m/>
    <m/>
    <s v="EBRD Sustainability Report 2021"/>
  </r>
  <r>
    <x v="2"/>
    <m/>
    <s v="KyrSEFF III – Kompanion loan"/>
    <n v="54077"/>
    <m/>
    <x v="2"/>
    <m/>
    <m/>
    <s v="Financial institutions"/>
    <n v="0.9"/>
    <m/>
    <m/>
    <s v="Dual-use"/>
    <n v="0.9"/>
    <m/>
    <m/>
    <m/>
    <m/>
    <m/>
    <s v="EBRD Sustainability Report 2023"/>
  </r>
  <r>
    <x v="2"/>
    <m/>
    <s v="Kyzylorda-Zhezkazgan Road _x000a_Project"/>
    <m/>
    <m/>
    <x v="0"/>
    <m/>
    <m/>
    <s v="Transport"/>
    <n v="31.5"/>
    <m/>
    <m/>
    <m/>
    <n v="31.5"/>
    <m/>
    <m/>
    <m/>
    <m/>
    <m/>
    <s v="EBRD Sustainability Report 2021"/>
  </r>
  <r>
    <x v="2"/>
    <m/>
    <s v="Lantmannen Romania"/>
    <n v="54683"/>
    <m/>
    <x v="2"/>
    <m/>
    <m/>
    <s v="Agribusiness"/>
    <n v="90"/>
    <m/>
    <m/>
    <s v="Mitigation"/>
    <n v="29.1"/>
    <m/>
    <m/>
    <m/>
    <m/>
    <m/>
    <s v="EBRD Sustainability Report 2023"/>
  </r>
  <r>
    <x v="2"/>
    <m/>
    <s v="Latvenergo Green Bond _x000a_Programme (f. Project Amigos)"/>
    <n v="51879"/>
    <m/>
    <x v="1"/>
    <m/>
    <m/>
    <s v="Energy"/>
    <n v="20"/>
    <m/>
    <m/>
    <s v="Mitigation"/>
    <n v="20"/>
    <m/>
    <m/>
    <m/>
    <m/>
    <m/>
    <s v="EBRD Sustainability Report 2022"/>
  </r>
  <r>
    <x v="2"/>
    <m/>
    <s v="Latvenergo Green Bond _x000a_Programme (f. Project Amigos)"/>
    <n v="51879"/>
    <m/>
    <x v="2"/>
    <m/>
    <m/>
    <s v="Energy"/>
    <n v="9"/>
    <m/>
    <m/>
    <s v="Mitigation"/>
    <n v="9"/>
    <m/>
    <m/>
    <m/>
    <m/>
    <m/>
    <s v="EBRD Sustainability Report 2023"/>
  </r>
  <r>
    <x v="2"/>
    <m/>
    <s v="LDC Türkiye Facility for _x000a_Agricultural Trade"/>
    <n v="54905"/>
    <m/>
    <x v="2"/>
    <m/>
    <m/>
    <s v="Agribusiness"/>
    <n v="58.7"/>
    <m/>
    <m/>
    <s v="Dual-use"/>
    <n v="25.3"/>
    <m/>
    <m/>
    <m/>
    <m/>
    <m/>
    <s v="EBRD Sustainability Report 2023"/>
  </r>
  <r>
    <x v="2"/>
    <m/>
    <s v="Livonia Partners Fund II"/>
    <m/>
    <m/>
    <x v="0"/>
    <m/>
    <m/>
    <s v="Equity Funds"/>
    <n v="10"/>
    <m/>
    <m/>
    <m/>
    <n v="10"/>
    <m/>
    <m/>
    <m/>
    <m/>
    <m/>
    <s v="EBRD Sustainability Report 2021"/>
  </r>
  <r>
    <x v="2"/>
    <m/>
    <s v="Main Roads Reconstruction _x000a_Project"/>
    <m/>
    <m/>
    <x v="0"/>
    <m/>
    <m/>
    <s v="Transport"/>
    <n v="3"/>
    <m/>
    <m/>
    <m/>
    <n v="3"/>
    <m/>
    <m/>
    <m/>
    <m/>
    <m/>
    <s v="EBRD Sustainability Report 2021"/>
  </r>
  <r>
    <x v="2"/>
    <m/>
    <s v="Mediterrania Capital IV LP"/>
    <n v="53569"/>
    <m/>
    <x v="2"/>
    <m/>
    <m/>
    <s v="Equity funds"/>
    <n v="30.2"/>
    <m/>
    <m/>
    <s v="Mitigation"/>
    <n v="7.5"/>
    <m/>
    <m/>
    <m/>
    <m/>
    <m/>
    <s v="EBRD Sustainability Report 2023"/>
  </r>
  <r>
    <x v="2"/>
    <m/>
    <s v="Meridiam Sustainable _x000a_Infrastructure Europe IV"/>
    <m/>
    <m/>
    <x v="0"/>
    <m/>
    <m/>
    <s v="Equity Funds"/>
    <n v="120"/>
    <m/>
    <m/>
    <m/>
    <n v="120"/>
    <m/>
    <m/>
    <m/>
    <m/>
    <m/>
    <s v="EBRD Sustainability Report 2021"/>
  </r>
  <r>
    <x v="2"/>
    <m/>
    <s v="Migros Sustainable Loan"/>
    <m/>
    <m/>
    <x v="0"/>
    <m/>
    <m/>
    <s v="Agribusiness"/>
    <n v="13.5"/>
    <m/>
    <m/>
    <m/>
    <n v="13.5"/>
    <m/>
    <m/>
    <m/>
    <m/>
    <m/>
    <s v="EBRD Sustainability Report 2021"/>
  </r>
  <r>
    <x v="2"/>
    <m/>
    <s v="Moldova Buildings Energy _x000a_Efficiency"/>
    <m/>
    <m/>
    <x v="0"/>
    <m/>
    <m/>
    <s v="Municipal &amp; Env Inf"/>
    <n v="20"/>
    <m/>
    <m/>
    <m/>
    <n v="20"/>
    <m/>
    <m/>
    <m/>
    <m/>
    <m/>
    <s v="EBRD Sustainability Report 2021"/>
  </r>
  <r>
    <x v="2"/>
    <m/>
    <s v="Moldova Solid Waste Project"/>
    <n v="52512"/>
    <m/>
    <x v="2"/>
    <m/>
    <m/>
    <s v="Municipal and _x000a_environmental _x000a_infrastructure"/>
    <n v="14.7"/>
    <m/>
    <m/>
    <s v="Mitigation"/>
    <n v="10.199999999999999"/>
    <m/>
    <m/>
    <m/>
    <m/>
    <m/>
    <s v="EBRD Sustainability Report 2023"/>
  </r>
  <r>
    <x v="2"/>
    <m/>
    <s v="Moldovan Railways Restructuring _x000a_Project"/>
    <m/>
    <m/>
    <x v="0"/>
    <m/>
    <m/>
    <s v="Transport"/>
    <n v="22.1"/>
    <m/>
    <m/>
    <m/>
    <n v="22.1"/>
    <m/>
    <m/>
    <m/>
    <m/>
    <m/>
    <s v="EBRD Sustainability Report 2021"/>
  </r>
  <r>
    <x v="2"/>
    <m/>
    <s v="Mostar North to Mostar South _x000a_Motorway"/>
    <n v="51593"/>
    <m/>
    <x v="2"/>
    <m/>
    <m/>
    <s v="Transport"/>
    <n v="110"/>
    <m/>
    <m/>
    <s v="Adaptation"/>
    <n v="20.3"/>
    <m/>
    <m/>
    <m/>
    <m/>
    <m/>
    <s v="EBRD Sustainability Report 2023"/>
  </r>
  <r>
    <x v="2"/>
    <m/>
    <s v="Motor Oil bond"/>
    <m/>
    <m/>
    <x v="0"/>
    <m/>
    <m/>
    <s v="Natural Resources"/>
    <n v="6.2"/>
    <m/>
    <m/>
    <m/>
    <n v="6.2"/>
    <m/>
    <m/>
    <m/>
    <m/>
    <m/>
    <s v="EBRD Sustainability Report 2021"/>
  </r>
  <r>
    <x v="2"/>
    <m/>
    <s v="MR3 Gaziantep Solar Project"/>
    <n v="51857"/>
    <m/>
    <x v="1"/>
    <m/>
    <m/>
    <s v="Municipal and Env. Infra."/>
    <n v="5.9"/>
    <m/>
    <m/>
    <s v="Dual-use"/>
    <n v="5.9"/>
    <m/>
    <m/>
    <m/>
    <m/>
    <m/>
    <s v="EBRD Sustainability Report 2022"/>
  </r>
  <r>
    <x v="2"/>
    <m/>
    <s v="MR3: Al Ghabawi Septic  _x000a_Tank Facility"/>
    <n v="49875"/>
    <m/>
    <x v="2"/>
    <m/>
    <m/>
    <s v="Municipal and _x000a_environmental _x000a_infrastructure"/>
    <n v="11.3"/>
    <m/>
    <m/>
    <s v="Adaptation"/>
    <n v="10.7"/>
    <m/>
    <m/>
    <m/>
    <m/>
    <m/>
    <s v="EBRD Sustainability Report 2023"/>
  </r>
  <r>
    <x v="2"/>
    <m/>
    <s v="MR3: Al Ghabawi Septic Tank Facility"/>
    <m/>
    <m/>
    <x v="0"/>
    <m/>
    <m/>
    <s v="Municipal &amp; Env Inf"/>
    <n v="30"/>
    <m/>
    <m/>
    <m/>
    <n v="28.5"/>
    <m/>
    <m/>
    <m/>
    <m/>
    <m/>
    <s v="EBRD Sustainability Report 2021"/>
  </r>
  <r>
    <x v="2"/>
    <m/>
    <s v="MR3: GAM Solid Waste Crisis _x000a_Response - Cell 6"/>
    <m/>
    <m/>
    <x v="0"/>
    <m/>
    <m/>
    <s v="Municipal &amp; Env Inf"/>
    <n v="9.8000000000000007"/>
    <m/>
    <m/>
    <m/>
    <n v="3.4"/>
    <m/>
    <m/>
    <m/>
    <m/>
    <m/>
    <s v="EBRD Sustainability Report 2021"/>
  </r>
  <r>
    <x v="2"/>
    <m/>
    <s v="MR3: Gaziantep Solar Project"/>
    <m/>
    <m/>
    <x v="0"/>
    <m/>
    <m/>
    <s v="Municipal &amp; Env Inf"/>
    <n v="4.0999999999999996"/>
    <m/>
    <m/>
    <m/>
    <n v="4.0999999999999996"/>
    <m/>
    <m/>
    <m/>
    <m/>
    <m/>
    <s v="EBRD Sustainability Report 2021"/>
  </r>
  <r>
    <x v="2"/>
    <m/>
    <s v="MR3: Mersin CNG Bus Project"/>
    <m/>
    <m/>
    <x v="0"/>
    <m/>
    <m/>
    <s v="Municipal &amp; Env Inf"/>
    <n v="15"/>
    <m/>
    <m/>
    <m/>
    <n v="15"/>
    <m/>
    <m/>
    <m/>
    <m/>
    <m/>
    <s v="EBRD Sustainability Report 2021"/>
  </r>
  <r>
    <x v="2"/>
    <m/>
    <s v="Mytilineos Green Eurobond  _x000a_(f. Project Cybele)"/>
    <m/>
    <m/>
    <x v="0"/>
    <m/>
    <m/>
    <s v="Manufacturing &amp; _x000a_Services"/>
    <n v="60"/>
    <m/>
    <m/>
    <m/>
    <n v="60"/>
    <m/>
    <m/>
    <m/>
    <m/>
    <m/>
    <s v="EBRD Sustainability Report 2021"/>
  </r>
  <r>
    <x v="2"/>
    <m/>
    <s v="Nador West Med Port"/>
    <n v="47006"/>
    <m/>
    <x v="1"/>
    <m/>
    <m/>
    <s v="Transport"/>
    <n v="100"/>
    <m/>
    <m/>
    <s v="Adaptation"/>
    <n v="16.600000000000001"/>
    <m/>
    <m/>
    <m/>
    <m/>
    <m/>
    <s v="EBRD Sustainability Report 2022"/>
  </r>
  <r>
    <x v="2"/>
    <m/>
    <s v="Namangan Regional Water and _x000a_Wastewater Project"/>
    <m/>
    <m/>
    <x v="0"/>
    <m/>
    <m/>
    <s v="Municipal &amp; Env Inf"/>
    <n v="61.8"/>
    <m/>
    <m/>
    <m/>
    <n v="12.4"/>
    <m/>
    <m/>
    <m/>
    <m/>
    <m/>
    <s v="EBRD Sustainability Report 2021"/>
  </r>
  <r>
    <x v="2"/>
    <m/>
    <s v="Navoi Transmission Upgrade"/>
    <n v="50691"/>
    <m/>
    <x v="1"/>
    <m/>
    <m/>
    <s v="Energy"/>
    <n v="14.8"/>
    <m/>
    <m/>
    <s v="Mitigation"/>
    <n v="14.8"/>
    <m/>
    <m/>
    <m/>
    <m/>
    <m/>
    <s v="EBRD Sustainability Report 2022"/>
  </r>
  <r>
    <x v="2"/>
    <m/>
    <s v="NBE- Green SME Loan II"/>
    <m/>
    <m/>
    <x v="0"/>
    <m/>
    <m/>
    <s v="Financial Institutions"/>
    <n v="88.3"/>
    <m/>
    <m/>
    <m/>
    <n v="88.3"/>
    <m/>
    <m/>
    <m/>
    <m/>
    <m/>
    <s v="EBRD Sustainability Report 2021"/>
  </r>
  <r>
    <x v="2"/>
    <m/>
    <s v="Nephele IV (Bail-in Senior _x000a_Preferred)"/>
    <n v="54317"/>
    <m/>
    <x v="2"/>
    <m/>
    <m/>
    <s v="Financial institutions"/>
    <n v="20"/>
    <m/>
    <m/>
    <s v="Dual-use"/>
    <n v="20"/>
    <m/>
    <m/>
    <m/>
    <m/>
    <m/>
    <s v="EBRD Sustainability Report 2023"/>
  </r>
  <r>
    <x v="2"/>
    <m/>
    <s v="Nephele V (Bail-in Senior _x000a_Preferred)"/>
    <n v="54368"/>
    <m/>
    <x v="2"/>
    <m/>
    <m/>
    <s v="Financial institutions"/>
    <n v="18"/>
    <m/>
    <m/>
    <s v="Dual-use"/>
    <n v="18"/>
    <m/>
    <m/>
    <m/>
    <m/>
    <m/>
    <s v="EBRD Sustainability Report 2023"/>
  </r>
  <r>
    <x v="2"/>
    <m/>
    <s v="NLB Bank Slovenia (f. P Reka, _x000a_Bail-in-able Programme)"/>
    <n v="53422"/>
    <m/>
    <x v="1"/>
    <m/>
    <m/>
    <s v="Financial Institutions"/>
    <n v="86"/>
    <m/>
    <m/>
    <s v="Mitigation"/>
    <n v="86"/>
    <m/>
    <m/>
    <m/>
    <m/>
    <m/>
    <s v="EBRD Sustainability Report 2022"/>
  </r>
  <r>
    <x v="2"/>
    <m/>
    <s v="NLB Bank Slovenia (f. P Reka, _x000a_Bail-in-able Programme)"/>
    <n v="53422"/>
    <m/>
    <x v="2"/>
    <m/>
    <m/>
    <s v="Financial institutions"/>
    <n v="35"/>
    <m/>
    <m/>
    <s v="Mitigation"/>
    <n v="35"/>
    <m/>
    <m/>
    <m/>
    <m/>
    <m/>
    <s v="EBRD Sustainability Report 2023"/>
  </r>
  <r>
    <x v="2"/>
    <m/>
    <s v="Novus Retail and Logistics"/>
    <m/>
    <m/>
    <x v="0"/>
    <m/>
    <m/>
    <s v="Agribusiness"/>
    <n v="26.5"/>
    <m/>
    <m/>
    <m/>
    <n v="26.5"/>
    <m/>
    <m/>
    <m/>
    <m/>
    <m/>
    <s v="EBRD Sustainability Report 2021"/>
  </r>
  <r>
    <x v="2"/>
    <m/>
    <s v="Nozdrzec Wind"/>
    <n v="54013"/>
    <m/>
    <x v="2"/>
    <m/>
    <m/>
    <s v="Energy"/>
    <n v="34.6"/>
    <m/>
    <m/>
    <s v="Mitigation"/>
    <n v="34.6"/>
    <m/>
    <m/>
    <m/>
    <m/>
    <m/>
    <s v="EBRD Sustainability Report 2023"/>
  </r>
  <r>
    <x v="2"/>
    <m/>
    <s v="OEDAS Electricity Distribution"/>
    <m/>
    <m/>
    <x v="0"/>
    <m/>
    <m/>
    <s v="Energy"/>
    <n v="38.4"/>
    <m/>
    <m/>
    <m/>
    <n v="38.4"/>
    <m/>
    <m/>
    <m/>
    <m/>
    <m/>
    <s v="EBRD Sustainability Report 2021"/>
  </r>
  <r>
    <x v="2"/>
    <m/>
    <s v="OTP Bank Hungary (f. P Nemo II, _x000a_Bail-in Senior Bond)"/>
    <n v="52484"/>
    <m/>
    <x v="1"/>
    <m/>
    <m/>
    <s v="Financial Institutions"/>
    <n v="75"/>
    <m/>
    <m/>
    <s v="Mitigation"/>
    <n v="73.5"/>
    <m/>
    <m/>
    <m/>
    <m/>
    <m/>
    <s v="EBRD Sustainability Report 2022"/>
  </r>
  <r>
    <x v="2"/>
    <m/>
    <s v="P3 CEE Expansion"/>
    <n v="53573"/>
    <m/>
    <x v="2"/>
    <m/>
    <m/>
    <s v="Property and tourism"/>
    <n v="200"/>
    <m/>
    <m/>
    <s v="Mitigation"/>
    <n v="200"/>
    <m/>
    <m/>
    <m/>
    <m/>
    <m/>
    <s v="EBRD Sustainability Report 2023"/>
  </r>
  <r>
    <x v="2"/>
    <m/>
    <s v="Papoutsanis RRF"/>
    <n v="54005"/>
    <m/>
    <x v="1"/>
    <m/>
    <m/>
    <s v="Manufacturing and _x000a_Services"/>
    <n v="8.9"/>
    <m/>
    <m/>
    <s v="Mitigation"/>
    <n v="2.8"/>
    <m/>
    <m/>
    <m/>
    <m/>
    <m/>
    <s v="EBRD Sustainability Report 2022"/>
  </r>
  <r>
    <x v="2"/>
    <m/>
    <s v="Pelion E-commerce Expansion"/>
    <m/>
    <m/>
    <x v="0"/>
    <m/>
    <m/>
    <s v="Manufacturing _x000a_&amp; Services"/>
    <n v="31.8"/>
    <m/>
    <m/>
    <m/>
    <n v="31.8"/>
    <m/>
    <m/>
    <m/>
    <m/>
    <m/>
    <s v="EBRD Sustainability Report 2021"/>
  </r>
  <r>
    <x v="2"/>
    <m/>
    <s v="Petrol Working Capital (f. RLF - _x000a_RED III)"/>
    <n v="53831"/>
    <m/>
    <x v="1"/>
    <m/>
    <m/>
    <s v="Natural Resources"/>
    <n v="30"/>
    <m/>
    <m/>
    <s v="Mitigation"/>
    <n v="5.3"/>
    <m/>
    <m/>
    <m/>
    <m/>
    <m/>
    <s v="EBRD Sustainability Report 2022"/>
  </r>
  <r>
    <x v="2"/>
    <m/>
    <s v="PKO Bank Hipoteczny covered _x000a_bonds: Project Jaspis"/>
    <n v="53779"/>
    <m/>
    <x v="1"/>
    <m/>
    <m/>
    <s v="Financial Institutions"/>
    <n v="65"/>
    <m/>
    <m/>
    <s v="Mitigation"/>
    <n v="65"/>
    <m/>
    <m/>
    <m/>
    <m/>
    <m/>
    <s v="EBRD Sustainability Report 2022"/>
  </r>
  <r>
    <x v="2"/>
    <m/>
    <s v="PKO Bank Hipoteczny covered _x000a_bonds: Project Jaspis"/>
    <n v="53779"/>
    <m/>
    <x v="2"/>
    <m/>
    <m/>
    <s v="Financial institutions"/>
    <n v="15"/>
    <m/>
    <m/>
    <s v="Mitigation"/>
    <n v="7"/>
    <m/>
    <m/>
    <m/>
    <m/>
    <m/>
    <s v="EBRD Sustainability Report 2023"/>
  </r>
  <r>
    <x v="2"/>
    <m/>
    <s v="Poland REFF - SCB"/>
    <n v="53490"/>
    <m/>
    <x v="1"/>
    <m/>
    <m/>
    <s v="Financial Institutions"/>
    <n v="74.7"/>
    <m/>
    <m/>
    <s v="Mitigation"/>
    <n v="74.7"/>
    <m/>
    <m/>
    <m/>
    <m/>
    <m/>
    <s v="EBRD Sustainability Report 2022"/>
  </r>
  <r>
    <x v="2"/>
    <m/>
    <s v="Polpharma R&amp;D"/>
    <m/>
    <m/>
    <x v="0"/>
    <m/>
    <m/>
    <s v="Manufacturing &amp; _x000a_Services"/>
    <n v="5.0999999999999996"/>
    <m/>
    <m/>
    <m/>
    <n v="5.0999999999999996"/>
    <m/>
    <m/>
    <m/>
    <m/>
    <m/>
    <s v="EBRD Sustainability Report 2021"/>
  </r>
  <r>
    <x v="2"/>
    <m/>
    <s v="Potegowo Wind"/>
    <m/>
    <m/>
    <x v="0"/>
    <m/>
    <m/>
    <s v="Energy"/>
    <n v="17.399999999999999"/>
    <m/>
    <m/>
    <m/>
    <n v="17.399999999999999"/>
    <m/>
    <m/>
    <m/>
    <m/>
    <m/>
    <s v="EBRD Sustainability Report 2021"/>
  </r>
  <r>
    <x v="2"/>
    <m/>
    <s v="Prizren Public Buildings Energy _x000a_Efficiency"/>
    <n v="51898"/>
    <m/>
    <x v="1"/>
    <m/>
    <m/>
    <s v="Municipal and Env. Infra."/>
    <n v="5"/>
    <m/>
    <m/>
    <s v="Mitigation"/>
    <n v="5"/>
    <m/>
    <m/>
    <m/>
    <m/>
    <m/>
    <s v="EBRD Sustainability Report 2022"/>
  </r>
  <r>
    <x v="2"/>
    <m/>
    <s v="Procredit Bank Bulgaria Senior _x000a_Green Loan"/>
    <n v="55040"/>
    <m/>
    <x v="2"/>
    <m/>
    <m/>
    <s v="Financial institutions"/>
    <n v="30"/>
    <m/>
    <m/>
    <s v="Mitigation"/>
    <n v="30"/>
    <m/>
    <m/>
    <m/>
    <m/>
    <m/>
    <s v="EBRD Sustainability Report 2023"/>
  </r>
  <r>
    <x v="2"/>
    <m/>
    <s v="Project A3F"/>
    <m/>
    <m/>
    <x v="0"/>
    <m/>
    <m/>
    <s v="Transport"/>
    <n v="69.2"/>
    <m/>
    <m/>
    <m/>
    <n v="41.5"/>
    <m/>
    <m/>
    <m/>
    <m/>
    <m/>
    <s v="EBRD Sustainability Report 2021"/>
  </r>
  <r>
    <x v="2"/>
    <m/>
    <s v="Project Al Dahra Serbia"/>
    <n v="51961"/>
    <m/>
    <x v="1"/>
    <m/>
    <m/>
    <s v="Agribusiness"/>
    <n v="15"/>
    <m/>
    <m/>
    <s v="Adaptation"/>
    <n v="8.3000000000000007"/>
    <m/>
    <m/>
    <m/>
    <m/>
    <m/>
    <s v="EBRD Sustainability Report 2022"/>
  </r>
  <r>
    <x v="2"/>
    <m/>
    <s v="Project Alphabet (Bail-in Senior _x000a_Preferred)"/>
    <n v="54104"/>
    <m/>
    <x v="2"/>
    <m/>
    <m/>
    <s v="Financial institutions"/>
    <n v="7.9"/>
    <m/>
    <m/>
    <s v="Mitigation"/>
    <n v="7.9"/>
    <m/>
    <m/>
    <m/>
    <m/>
    <m/>
    <s v="EBRD Sustainability Report 2023"/>
  </r>
  <r>
    <x v="2"/>
    <m/>
    <s v="Project Amigos (VISP)"/>
    <m/>
    <m/>
    <x v="0"/>
    <m/>
    <m/>
    <s v="Energy"/>
    <n v="3"/>
    <m/>
    <m/>
    <m/>
    <n v="3"/>
    <m/>
    <m/>
    <m/>
    <m/>
    <m/>
    <s v="EBRD Sustainability Report 2021"/>
  </r>
  <r>
    <x v="2"/>
    <m/>
    <s v="Project Andrija  _x000a_(Bail-in Senior Preferred)"/>
    <m/>
    <m/>
    <x v="0"/>
    <m/>
    <m/>
    <s v="Financial Institutions"/>
    <n v="7.2"/>
    <m/>
    <m/>
    <m/>
    <n v="7.2"/>
    <m/>
    <m/>
    <m/>
    <m/>
    <m/>
    <s v="EBRD Sustainability Report 2021"/>
  </r>
  <r>
    <x v="2"/>
    <m/>
    <s v="Project Andrija II  _x000a_(Bail-in Senior Preferred)"/>
    <m/>
    <m/>
    <x v="0"/>
    <m/>
    <m/>
    <s v="Financial Institutions"/>
    <n v="64"/>
    <m/>
    <m/>
    <m/>
    <n v="64"/>
    <m/>
    <m/>
    <m/>
    <m/>
    <m/>
    <s v="EBRD Sustainability Report 2021"/>
  </r>
  <r>
    <x v="2"/>
    <m/>
    <s v="Project Antares (Bail-in-able _x000a_programme)"/>
    <n v="53776"/>
    <m/>
    <x v="1"/>
    <m/>
    <m/>
    <s v="Financial Institutions"/>
    <n v="56.6"/>
    <m/>
    <m/>
    <s v="Mitigation"/>
    <n v="28.3"/>
    <m/>
    <m/>
    <m/>
    <m/>
    <m/>
    <s v="EBRD Sustainability Report 2022"/>
  </r>
  <r>
    <x v="2"/>
    <m/>
    <s v="Project Antares (Bail-in-able _x000a_programme)"/>
    <n v="53776"/>
    <m/>
    <x v="2"/>
    <m/>
    <m/>
    <s v="Financial institutions"/>
    <n v="20"/>
    <m/>
    <m/>
    <s v="Mitigation"/>
    <n v="10"/>
    <m/>
    <m/>
    <m/>
    <m/>
    <m/>
    <s v="EBRD Sustainability Report 2023"/>
  </r>
  <r>
    <x v="2"/>
    <m/>
    <s v="Project Aphrodite II  _x000a_(Bail-in Sub Debt)"/>
    <m/>
    <m/>
    <x v="0"/>
    <m/>
    <m/>
    <s v="Financial Institutions"/>
    <n v="35"/>
    <m/>
    <m/>
    <m/>
    <n v="35"/>
    <m/>
    <m/>
    <m/>
    <m/>
    <m/>
    <s v="EBRD Sustainability Report 2021"/>
  </r>
  <r>
    <x v="2"/>
    <m/>
    <s v="Project Aphrodite III  _x000a_(Bail-in Senior Preferred)"/>
    <m/>
    <m/>
    <x v="0"/>
    <m/>
    <m/>
    <s v="Financial Institutions"/>
    <n v="35"/>
    <m/>
    <m/>
    <m/>
    <n v="35"/>
    <m/>
    <m/>
    <m/>
    <m/>
    <m/>
    <s v="EBRD Sustainability Report 2021"/>
  </r>
  <r>
    <x v="2"/>
    <m/>
    <s v="Project Aphrodite IV(Bail-in _x000a_Senior Preferred)"/>
    <n v="53519"/>
    <m/>
    <x v="1"/>
    <m/>
    <m/>
    <s v="Financial Institutions"/>
    <n v="50"/>
    <m/>
    <m/>
    <s v="Mitigation"/>
    <n v="50"/>
    <m/>
    <m/>
    <m/>
    <m/>
    <m/>
    <s v="EBRD Sustainability Report 2022"/>
  </r>
  <r>
    <x v="2"/>
    <m/>
    <s v="Project Aphrodite V (Bail-in _x000a_Senior Preferred)"/>
    <n v="54121"/>
    <m/>
    <x v="1"/>
    <m/>
    <m/>
    <s v="Financial Institutions"/>
    <n v="10"/>
    <m/>
    <m/>
    <s v="Mitigation"/>
    <n v="10"/>
    <m/>
    <m/>
    <m/>
    <m/>
    <m/>
    <s v="EBRD Sustainability Report 2022"/>
  </r>
  <r>
    <x v="2"/>
    <m/>
    <s v="Project Apparatus"/>
    <n v="53763"/>
    <m/>
    <x v="2"/>
    <m/>
    <m/>
    <s v="Manufacturing and _x000a_services"/>
    <n v="45.1"/>
    <m/>
    <m/>
    <s v="Mitigation"/>
    <n v="38.799999999999997"/>
    <m/>
    <m/>
    <m/>
    <m/>
    <m/>
    <s v="EBRD Sustainability Report 2023"/>
  </r>
  <r>
    <x v="2"/>
    <m/>
    <s v="Project Aspendos"/>
    <n v="53532"/>
    <m/>
    <x v="2"/>
    <m/>
    <m/>
    <s v="Transport"/>
    <n v="140"/>
    <m/>
    <m/>
    <s v="Mitigation"/>
    <n v="61.6"/>
    <m/>
    <m/>
    <m/>
    <m/>
    <m/>
    <s v="EBRD Sustainability Report 2023"/>
  </r>
  <r>
    <x v="2"/>
    <m/>
    <s v="Project Aurora II"/>
    <m/>
    <m/>
    <x v="0"/>
    <m/>
    <m/>
    <s v="Financial Institutions"/>
    <n v="10"/>
    <m/>
    <m/>
    <m/>
    <n v="10"/>
    <m/>
    <m/>
    <m/>
    <m/>
    <m/>
    <s v="EBRD Sustainability Report 2021"/>
  </r>
  <r>
    <x v="2"/>
    <m/>
    <s v="Project Azure"/>
    <n v="54442"/>
    <m/>
    <x v="2"/>
    <m/>
    <m/>
    <s v="Financial institutions"/>
    <n v="135.4"/>
    <m/>
    <m/>
    <s v="Dual-use"/>
    <n v="28.4"/>
    <m/>
    <m/>
    <m/>
    <m/>
    <m/>
    <s v="EBRD Sustainability Report 2023"/>
  </r>
  <r>
    <x v="2"/>
    <m/>
    <s v="Project Balaton (Bail-in-able _x000a_programme)"/>
    <n v="53570"/>
    <m/>
    <x v="1"/>
    <m/>
    <m/>
    <s v="Financial Institutions"/>
    <n v="30.6"/>
    <m/>
    <m/>
    <s v="Mitigation"/>
    <n v="26.3"/>
    <m/>
    <m/>
    <m/>
    <m/>
    <m/>
    <s v="EBRD Sustainability Report 2022"/>
  </r>
  <r>
    <x v="2"/>
    <m/>
    <s v="Project Cannes (Bail-in-able _x000a_programme)"/>
    <n v="54232"/>
    <m/>
    <x v="2"/>
    <m/>
    <m/>
    <s v="Financial institutions"/>
    <n v="80.2"/>
    <m/>
    <m/>
    <s v="Mitigation"/>
    <n v="80.2"/>
    <m/>
    <m/>
    <m/>
    <m/>
    <m/>
    <s v="EBRD Sustainability Report 2023"/>
  </r>
  <r>
    <x v="2"/>
    <m/>
    <s v="Project CCAP"/>
    <n v="53211"/>
    <m/>
    <x v="1"/>
    <m/>
    <m/>
    <s v="Property and Tourism"/>
    <n v="100"/>
    <m/>
    <m/>
    <s v="Mitigation"/>
    <n v="100"/>
    <m/>
    <m/>
    <m/>
    <m/>
    <m/>
    <s v="EBRD Sustainability Report 2022"/>
  </r>
  <r>
    <x v="2"/>
    <m/>
    <s v="Project Class"/>
    <n v="53476"/>
    <m/>
    <x v="1"/>
    <m/>
    <m/>
    <s v="Municipal and Env. Infra."/>
    <n v="5.6"/>
    <m/>
    <m/>
    <s v="Mitigation"/>
    <n v="2.8"/>
    <m/>
    <m/>
    <m/>
    <m/>
    <m/>
    <s v="EBRD Sustainability Report 2022"/>
  </r>
  <r>
    <x v="2"/>
    <m/>
    <s v="Project Detergent"/>
    <n v="54395"/>
    <m/>
    <x v="2"/>
    <m/>
    <m/>
    <s v="Manufacturing and _x000a_services"/>
    <n v="33.799999999999997"/>
    <m/>
    <m/>
    <s v="Mitigation"/>
    <n v="10"/>
    <m/>
    <m/>
    <m/>
    <m/>
    <m/>
    <s v="EBRD Sustainability Report 2023"/>
  </r>
  <r>
    <x v="2"/>
    <m/>
    <s v="Project Dove"/>
    <n v="53313"/>
    <m/>
    <x v="2"/>
    <m/>
    <m/>
    <s v="Transport"/>
    <n v="112.9"/>
    <m/>
    <m/>
    <s v="Mitigation"/>
    <n v="9.1"/>
    <m/>
    <m/>
    <m/>
    <m/>
    <m/>
    <s v="EBRD Sustainability Report 2023"/>
  </r>
  <r>
    <x v="2"/>
    <m/>
    <s v="Project Drava  _x000a_(Bail-in Senior Non-Preferred)"/>
    <m/>
    <m/>
    <x v="0"/>
    <m/>
    <m/>
    <s v="Financial Institutions"/>
    <n v="37.5"/>
    <m/>
    <m/>
    <m/>
    <n v="37.5"/>
    <m/>
    <m/>
    <m/>
    <m/>
    <m/>
    <s v="EBRD Sustainability Report 2021"/>
  </r>
  <r>
    <x v="2"/>
    <m/>
    <s v="Project Elm"/>
    <n v="53558"/>
    <m/>
    <x v="1"/>
    <m/>
    <m/>
    <s v="Manufacturing and _x000a_Services"/>
    <n v="18.7"/>
    <m/>
    <m/>
    <s v="Mitigation"/>
    <n v="18.7"/>
    <m/>
    <m/>
    <m/>
    <m/>
    <m/>
    <s v="EBRD Sustainability Report 2022"/>
  </r>
  <r>
    <x v="2"/>
    <m/>
    <s v="Project Ermis II"/>
    <n v="54119"/>
    <m/>
    <x v="1"/>
    <m/>
    <m/>
    <s v="Financial Institutions"/>
    <n v="10"/>
    <m/>
    <m/>
    <s v="Dual-use"/>
    <n v="10"/>
    <m/>
    <m/>
    <m/>
    <m/>
    <m/>
    <s v="EBRD Sustainability Report 2022"/>
  </r>
  <r>
    <x v="2"/>
    <m/>
    <s v="Project Eval  _x000a_(Bail-in Senior Preferred)"/>
    <m/>
    <m/>
    <x v="0"/>
    <m/>
    <m/>
    <s v="Financial Institutions"/>
    <n v="30"/>
    <m/>
    <m/>
    <m/>
    <n v="30"/>
    <m/>
    <m/>
    <m/>
    <m/>
    <m/>
    <s v="EBRD Sustainability Report 2021"/>
  </r>
  <r>
    <x v="2"/>
    <m/>
    <s v="Project Eval II (Bail-in Senior _x000a_Preferred)"/>
    <n v="53510"/>
    <m/>
    <x v="1"/>
    <m/>
    <m/>
    <s v="Financial Institutions"/>
    <n v="30"/>
    <m/>
    <m/>
    <s v="Mitigation"/>
    <n v="30"/>
    <m/>
    <m/>
    <m/>
    <m/>
    <m/>
    <s v="EBRD Sustainability Report 2022"/>
  </r>
  <r>
    <x v="2"/>
    <m/>
    <s v="Project Eval II (Bail-in Senior _x000a_Preferred)"/>
    <n v="53510"/>
    <m/>
    <x v="2"/>
    <m/>
    <m/>
    <s v="Financial institutions"/>
    <n v="12"/>
    <m/>
    <m/>
    <s v="Mitigation"/>
    <n v="12"/>
    <m/>
    <m/>
    <m/>
    <m/>
    <m/>
    <s v="EBRD Sustainability Report 2023"/>
  </r>
  <r>
    <x v="2"/>
    <m/>
    <s v="Project Galaxy"/>
    <n v="53607"/>
    <m/>
    <x v="1"/>
    <m/>
    <m/>
    <s v="Energy"/>
    <n v="22.5"/>
    <m/>
    <m/>
    <s v="Mitigation"/>
    <n v="11.3"/>
    <m/>
    <m/>
    <m/>
    <m/>
    <m/>
    <s v="EBRD Sustainability Report 2022"/>
  </r>
  <r>
    <x v="2"/>
    <m/>
    <s v="Project Grace"/>
    <m/>
    <m/>
    <x v="0"/>
    <m/>
    <m/>
    <s v="Energy"/>
    <n v="38.1"/>
    <m/>
    <m/>
    <m/>
    <n v="38.1"/>
    <m/>
    <m/>
    <m/>
    <m/>
    <m/>
    <s v="EBRD Sustainability Report 2021"/>
  </r>
  <r>
    <x v="2"/>
    <m/>
    <s v="Project Gradec"/>
    <n v="54399"/>
    <m/>
    <x v="2"/>
    <m/>
    <m/>
    <s v="Municipal and _x000a_environmental _x000a_infrastructure"/>
    <n v="72.5"/>
    <m/>
    <m/>
    <s v="Mitigation"/>
    <n v="44.2"/>
    <m/>
    <m/>
    <m/>
    <m/>
    <m/>
    <s v="EBRD Sustainability Report 2023"/>
  </r>
  <r>
    <x v="2"/>
    <m/>
    <s v="Project GreenBox"/>
    <m/>
    <m/>
    <x v="0"/>
    <m/>
    <m/>
    <s v="Property and Tourism"/>
    <n v="103.5"/>
    <m/>
    <m/>
    <m/>
    <n v="103.5"/>
    <m/>
    <m/>
    <m/>
    <m/>
    <m/>
    <s v="EBRD Sustainability Report 2021"/>
  </r>
  <r>
    <x v="2"/>
    <m/>
    <s v="Project Ithaca"/>
    <n v="55058"/>
    <m/>
    <x v="2"/>
    <m/>
    <m/>
    <s v="Property and tourism"/>
    <n v="15"/>
    <m/>
    <m/>
    <s v="Mitigation"/>
    <n v="2.5"/>
    <m/>
    <m/>
    <m/>
    <m/>
    <m/>
    <s v="EBRD Sustainability Report 2023"/>
  </r>
  <r>
    <x v="2"/>
    <m/>
    <s v="Project Kolkheti"/>
    <m/>
    <m/>
    <x v="0"/>
    <m/>
    <m/>
    <s v="Transport"/>
    <n v="44.2"/>
    <m/>
    <m/>
    <m/>
    <n v="44.2"/>
    <m/>
    <m/>
    <m/>
    <m/>
    <m/>
    <s v="EBRD Sustainability Report 2021"/>
  </r>
  <r>
    <x v="2"/>
    <m/>
    <s v="Project Kvass (Bail-in-able _x000a_Programme)"/>
    <n v="54334"/>
    <m/>
    <x v="2"/>
    <m/>
    <m/>
    <s v="Financial Institutions"/>
    <n v="50"/>
    <m/>
    <m/>
    <s v="Mitigation"/>
    <n v="50"/>
    <m/>
    <m/>
    <m/>
    <m/>
    <m/>
    <s v="EBRD Sustainability Report 2023"/>
  </r>
  <r>
    <x v="2"/>
    <m/>
    <s v="Project Lagertha (Bail-in-able _x000a_programme)"/>
    <n v="53836"/>
    <m/>
    <x v="2"/>
    <m/>
    <m/>
    <s v="Financial institutions"/>
    <n v="50"/>
    <m/>
    <m/>
    <s v="Mitigation"/>
    <n v="50"/>
    <m/>
    <m/>
    <m/>
    <m/>
    <m/>
    <s v="EBRD Sustainability Report 2023"/>
  </r>
  <r>
    <x v="2"/>
    <m/>
    <s v="Project Leros"/>
    <n v="53850"/>
    <m/>
    <x v="1"/>
    <m/>
    <m/>
    <s v="Property and Tourism"/>
    <n v="20"/>
    <m/>
    <m/>
    <s v="Dual-use"/>
    <n v="20"/>
    <m/>
    <m/>
    <m/>
    <m/>
    <m/>
    <s v="EBRD Sustainability Report 2022"/>
  </r>
  <r>
    <x v="2"/>
    <m/>
    <s v="Project Lindos"/>
    <n v="52766"/>
    <m/>
    <x v="2"/>
    <m/>
    <m/>
    <s v="Financial institutions"/>
    <n v="45.3"/>
    <m/>
    <m/>
    <s v="Mitigation"/>
    <n v="45.3"/>
    <m/>
    <m/>
    <m/>
    <m/>
    <m/>
    <s v="EBRD Sustainability Report 2023"/>
  </r>
  <r>
    <x v="2"/>
    <m/>
    <s v="Project Lodos"/>
    <n v="53808"/>
    <m/>
    <x v="2"/>
    <m/>
    <m/>
    <s v="Energy"/>
    <n v="52.8"/>
    <m/>
    <m/>
    <s v="Dual-use"/>
    <n v="30.3"/>
    <m/>
    <m/>
    <m/>
    <m/>
    <m/>
    <s v="EBRD Sustainability Report 2023"/>
  </r>
  <r>
    <x v="2"/>
    <m/>
    <s v="Project Lomi"/>
    <n v="54416"/>
    <m/>
    <x v="2"/>
    <m/>
    <m/>
    <s v="Manufacturing and _x000a_services"/>
    <n v="22.6"/>
    <m/>
    <m/>
    <s v="Mitigation"/>
    <n v="22.6"/>
    <m/>
    <m/>
    <m/>
    <m/>
    <m/>
    <s v="EBRD Sustainability Report 2023"/>
  </r>
  <r>
    <x v="2"/>
    <m/>
    <s v="Project Mallard"/>
    <n v="54029"/>
    <m/>
    <x v="2"/>
    <m/>
    <m/>
    <s v="Municipal and _x000a_environmental _x000a_infrastructure"/>
    <n v="27.1"/>
    <m/>
    <m/>
    <s v="Mitigation"/>
    <n v="2.9"/>
    <m/>
    <m/>
    <m/>
    <m/>
    <m/>
    <s v="EBRD Sustainability Report 2023"/>
  </r>
  <r>
    <x v="2"/>
    <m/>
    <s v="Project Mazurka (Bail-in-able _x000a_programme)"/>
    <n v="53460"/>
    <m/>
    <x v="2"/>
    <m/>
    <m/>
    <s v="Financial institutions"/>
    <n v="30"/>
    <m/>
    <m/>
    <s v="Mitigation"/>
    <n v="30"/>
    <m/>
    <m/>
    <m/>
    <m/>
    <m/>
    <s v="EBRD Sustainability Report 2023"/>
  </r>
  <r>
    <x v="2"/>
    <m/>
    <s v="Project Mirna"/>
    <n v="54071"/>
    <m/>
    <x v="1"/>
    <m/>
    <m/>
    <s v="Financial Institutions"/>
    <n v="25.6"/>
    <m/>
    <m/>
    <s v="Mitigation"/>
    <n v="25.6"/>
    <m/>
    <m/>
    <m/>
    <m/>
    <m/>
    <s v="EBRD Sustainability Report 2022"/>
  </r>
  <r>
    <x v="2"/>
    <m/>
    <s v="Project Naxos"/>
    <n v="54094"/>
    <m/>
    <x v="2"/>
    <m/>
    <m/>
    <s v="Property and tourism"/>
    <n v="10.5"/>
    <m/>
    <m/>
    <s v="Mitigation"/>
    <n v="10.5"/>
    <m/>
    <m/>
    <m/>
    <m/>
    <m/>
    <s v="EBRD Sustainability Report 2023"/>
  </r>
  <r>
    <x v="2"/>
    <m/>
    <s v="Project Neapol"/>
    <n v="53997"/>
    <m/>
    <x v="1"/>
    <m/>
    <m/>
    <s v="Telecommunications, _x000a_Media and Technology"/>
    <n v="170.8"/>
    <m/>
    <m/>
    <s v="Mitigation"/>
    <n v="170.8"/>
    <m/>
    <m/>
    <m/>
    <m/>
    <m/>
    <s v="EBRD Sustainability Report 2022"/>
  </r>
  <r>
    <x v="2"/>
    <m/>
    <s v="Project Nebe (Bail-in-able _x000a_programme)"/>
    <n v="54111"/>
    <m/>
    <x v="2"/>
    <m/>
    <m/>
    <s v="Financial institutions"/>
    <n v="90.3"/>
    <m/>
    <m/>
    <s v="Mitigation"/>
    <n v="90.3"/>
    <m/>
    <m/>
    <m/>
    <m/>
    <m/>
    <s v="EBRD Sustainability Report 2023"/>
  </r>
  <r>
    <x v="2"/>
    <m/>
    <s v="Project Nebe (Bail-in-able Senior _x000a_Preferred programme)"/>
    <n v="54111"/>
    <m/>
    <x v="1"/>
    <m/>
    <m/>
    <s v="Financial Institutions"/>
    <n v="40"/>
    <m/>
    <m/>
    <s v="Mitigation"/>
    <n v="40"/>
    <m/>
    <m/>
    <m/>
    <m/>
    <m/>
    <s v="EBRD Sustainability Report 2022"/>
  </r>
  <r>
    <x v="2"/>
    <m/>
    <s v="Project Nephele (Bail-in Senior _x000a_Preferred)"/>
    <m/>
    <m/>
    <x v="0"/>
    <m/>
    <m/>
    <s v="Financial Institutions"/>
    <n v="50"/>
    <m/>
    <m/>
    <m/>
    <n v="50"/>
    <m/>
    <m/>
    <m/>
    <m/>
    <m/>
    <s v="EBRD Sustainability Report 2021"/>
  </r>
  <r>
    <x v="2"/>
    <m/>
    <s v="Project Nephele II  _x000a_(Bail-in Senior Preferred)"/>
    <m/>
    <m/>
    <x v="0"/>
    <m/>
    <m/>
    <s v="Financial Institutions"/>
    <n v="27"/>
    <m/>
    <m/>
    <m/>
    <n v="27"/>
    <m/>
    <m/>
    <m/>
    <m/>
    <m/>
    <s v="EBRD Sustainability Report 2021"/>
  </r>
  <r>
    <x v="2"/>
    <m/>
    <s v="Project Nephele III (Bail-in Sub _x000a_Debt)"/>
    <n v="53517"/>
    <m/>
    <x v="1"/>
    <m/>
    <m/>
    <s v="Financial Institutions"/>
    <n v="10"/>
    <m/>
    <m/>
    <s v="Dual-use"/>
    <n v="10"/>
    <m/>
    <m/>
    <m/>
    <m/>
    <m/>
    <s v="EBRD Sustainability Report 2022"/>
  </r>
  <r>
    <x v="2"/>
    <m/>
    <s v="Project Nera"/>
    <n v="53827"/>
    <m/>
    <x v="2"/>
    <m/>
    <m/>
    <s v="Energy"/>
    <n v="99.3"/>
    <m/>
    <m/>
    <s v="Dual-use"/>
    <n v="99.3"/>
    <m/>
    <m/>
    <m/>
    <m/>
    <m/>
    <s v="EBRD Sustainability Report 2023"/>
  </r>
  <r>
    <x v="2"/>
    <m/>
    <s v="Project Nisyros"/>
    <m/>
    <m/>
    <x v="0"/>
    <m/>
    <m/>
    <s v="Property and Tourism"/>
    <n v="12"/>
    <m/>
    <m/>
    <m/>
    <n v="8.5"/>
    <m/>
    <m/>
    <m/>
    <m/>
    <m/>
    <s v="EBRD Sustainability Report 2021"/>
  </r>
  <r>
    <x v="2"/>
    <m/>
    <s v="Project Notos"/>
    <n v="54230"/>
    <m/>
    <x v="2"/>
    <m/>
    <m/>
    <s v="Energy"/>
    <n v="98.9"/>
    <m/>
    <m/>
    <s v="Dual-use"/>
    <n v="53.9"/>
    <m/>
    <m/>
    <m/>
    <m/>
    <m/>
    <s v="EBRD Sustainability Report 2023"/>
  </r>
  <r>
    <x v="2"/>
    <m/>
    <s v="Project Novus"/>
    <m/>
    <m/>
    <x v="0"/>
    <m/>
    <m/>
    <s v="Energy"/>
    <n v="14.2"/>
    <m/>
    <m/>
    <m/>
    <n v="14.2"/>
    <m/>
    <m/>
    <m/>
    <m/>
    <m/>
    <s v="EBRD Sustainability Report 2021"/>
  </r>
  <r>
    <x v="2"/>
    <m/>
    <s v="Project Oak (Bail-in Senior _x000a_Preferred)"/>
    <m/>
    <m/>
    <x v="0"/>
    <m/>
    <m/>
    <s v="Financial Institutions"/>
    <n v="16"/>
    <m/>
    <m/>
    <m/>
    <n v="16"/>
    <m/>
    <m/>
    <m/>
    <m/>
    <m/>
    <s v="EBRD Sustainability Report 2021"/>
  </r>
  <r>
    <x v="2"/>
    <m/>
    <s v="Project Octopus Bond"/>
    <n v="52879"/>
    <m/>
    <x v="1"/>
    <m/>
    <m/>
    <s v="Energy"/>
    <n v="93.7"/>
    <m/>
    <m/>
    <s v="Mitigation"/>
    <n v="93.7"/>
    <m/>
    <m/>
    <m/>
    <m/>
    <m/>
    <s v="EBRD Sustainability Report 2022"/>
  </r>
  <r>
    <x v="2"/>
    <m/>
    <s v="Project Octopus CEF"/>
    <n v="53192"/>
    <m/>
    <x v="1"/>
    <m/>
    <m/>
    <s v="Energy"/>
    <n v="30.6"/>
    <m/>
    <m/>
    <s v="Mitigation"/>
    <n v="30.6"/>
    <m/>
    <m/>
    <m/>
    <m/>
    <m/>
    <s v="EBRD Sustainability Report 2022"/>
  </r>
  <r>
    <x v="2"/>
    <m/>
    <s v="Project Ondra (Bail-in-able _x000a_programme)"/>
    <n v="53686"/>
    <m/>
    <x v="1"/>
    <m/>
    <m/>
    <s v="Financial Institutions"/>
    <n v="54.8"/>
    <m/>
    <m/>
    <s v="Mitigation"/>
    <n v="54.8"/>
    <m/>
    <m/>
    <m/>
    <m/>
    <m/>
    <s v="EBRD Sustainability Report 2022"/>
  </r>
  <r>
    <x v="2"/>
    <m/>
    <s v="Project Ondra (Bail-in-able _x000a_programme)"/>
    <n v="53686"/>
    <m/>
    <x v="2"/>
    <m/>
    <m/>
    <s v="Financial institutions"/>
    <n v="15"/>
    <m/>
    <m/>
    <s v="Mitigation"/>
    <n v="15"/>
    <m/>
    <m/>
    <m/>
    <m/>
    <m/>
    <s v="EBRD Sustainability Report 2023"/>
  </r>
  <r>
    <x v="2"/>
    <m/>
    <s v="Project Otava (Covered Bond)"/>
    <n v="54251"/>
    <m/>
    <x v="2"/>
    <m/>
    <m/>
    <s v="Financial institutions"/>
    <n v="45"/>
    <m/>
    <m/>
    <s v="Mitigation"/>
    <n v="45"/>
    <m/>
    <m/>
    <m/>
    <m/>
    <m/>
    <s v="EBRD Sustainability Report 2023"/>
  </r>
  <r>
    <x v="2"/>
    <m/>
    <s v="Project Poyraz"/>
    <n v="53604"/>
    <m/>
    <x v="1"/>
    <m/>
    <m/>
    <s v="Energy"/>
    <n v="93.7"/>
    <m/>
    <m/>
    <s v="Dual-use"/>
    <n v="61.8"/>
    <m/>
    <m/>
    <m/>
    <m/>
    <m/>
    <s v="EBRD Sustainability Report 2022"/>
  </r>
  <r>
    <x v="2"/>
    <m/>
    <s v="Project Prater  _x000a_(Bail-in Senior Preferred)"/>
    <m/>
    <m/>
    <x v="0"/>
    <m/>
    <m/>
    <s v="Financial Institutions"/>
    <n v="10.7"/>
    <m/>
    <m/>
    <m/>
    <n v="10.7"/>
    <m/>
    <m/>
    <m/>
    <m/>
    <m/>
    <s v="EBRD Sustainability Report 2021"/>
  </r>
  <r>
    <x v="2"/>
    <m/>
    <s v="Project Prater II  _x000a_(Bail-in Senior Non-Preferred)"/>
    <m/>
    <m/>
    <x v="0"/>
    <m/>
    <m/>
    <s v="Financial Institutions"/>
    <n v="51.6"/>
    <m/>
    <m/>
    <m/>
    <n v="51.6"/>
    <m/>
    <m/>
    <m/>
    <m/>
    <m/>
    <s v="EBRD Sustainability Report 2021"/>
  </r>
  <r>
    <x v="2"/>
    <m/>
    <s v="Project Prater III (Bail-in Senior _x000a_Non-Preferred)"/>
    <n v="53520"/>
    <m/>
    <x v="1"/>
    <m/>
    <m/>
    <s v="Financial Institutions"/>
    <n v="27.6"/>
    <m/>
    <m/>
    <s v="Mitigation"/>
    <n v="27.6"/>
    <m/>
    <m/>
    <m/>
    <m/>
    <m/>
    <s v="EBRD Sustainability Report 2022"/>
  </r>
  <r>
    <x v="2"/>
    <m/>
    <s v="Project Primavera"/>
    <m/>
    <m/>
    <x v="0"/>
    <m/>
    <m/>
    <s v="Energy"/>
    <n v="75.5"/>
    <m/>
    <m/>
    <m/>
    <n v="75.5"/>
    <m/>
    <m/>
    <m/>
    <m/>
    <m/>
    <s v="EBRD Sustainability Report 2021"/>
  </r>
  <r>
    <x v="2"/>
    <m/>
    <s v="Project Raphael"/>
    <n v="53268"/>
    <m/>
    <x v="1"/>
    <m/>
    <m/>
    <s v="Municipal and Env. Infra."/>
    <n v="75"/>
    <m/>
    <m/>
    <s v="Mitigation"/>
    <n v="56.3"/>
    <m/>
    <m/>
    <m/>
    <m/>
    <m/>
    <s v="EBRD Sustainability Report 2022"/>
  </r>
  <r>
    <x v="2"/>
    <m/>
    <s v="Project Reval (Senior &amp; Bail-in _x000a_Senior Preferred)"/>
    <n v="50023"/>
    <m/>
    <x v="1"/>
    <m/>
    <m/>
    <s v="Financial Institutions"/>
    <n v="60"/>
    <m/>
    <m/>
    <s v="Mitigation"/>
    <n v="60"/>
    <m/>
    <m/>
    <m/>
    <m/>
    <m/>
    <s v="EBRD Sustainability Report 2022"/>
  </r>
  <r>
    <x v="2"/>
    <m/>
    <s v="Project Reval (Senior &amp; Bail-in _x000a_Senior Preferred)"/>
    <n v="50023"/>
    <m/>
    <x v="2"/>
    <m/>
    <m/>
    <s v="Financial institutions"/>
    <n v="20"/>
    <m/>
    <m/>
    <s v="Mitigation"/>
    <n v="20"/>
    <m/>
    <m/>
    <m/>
    <m/>
    <m/>
    <s v="EBRD Sustainability Report 2023"/>
  </r>
  <r>
    <x v="2"/>
    <m/>
    <s v="Project Reval (Senior &amp; Bail-in _x000a_Senior Preferred)"/>
    <m/>
    <m/>
    <x v="0"/>
    <m/>
    <m/>
    <s v="Financial Institutions"/>
    <n v="36"/>
    <m/>
    <m/>
    <m/>
    <n v="36"/>
    <m/>
    <m/>
    <m/>
    <m/>
    <m/>
    <s v="EBRD Sustainability Report 2021"/>
  </r>
  <r>
    <x v="2"/>
    <m/>
    <s v="Project Rigel (Bail-in-able _x000a_Programme)"/>
    <n v="54116"/>
    <m/>
    <x v="2"/>
    <m/>
    <m/>
    <s v="Financial institutions"/>
    <n v="130"/>
    <m/>
    <m/>
    <s v="Mitigation"/>
    <n v="110"/>
    <m/>
    <m/>
    <m/>
    <m/>
    <m/>
    <s v="EBRD Sustainability Report 2023"/>
  </r>
  <r>
    <x v="2"/>
    <m/>
    <s v="Project Sapphire"/>
    <m/>
    <m/>
    <x v="0"/>
    <m/>
    <m/>
    <s v="Energy"/>
    <n v="66.3"/>
    <m/>
    <m/>
    <m/>
    <n v="66.3"/>
    <m/>
    <m/>
    <m/>
    <m/>
    <m/>
    <s v="EBRD Sustainability Report 2021"/>
  </r>
  <r>
    <x v="2"/>
    <m/>
    <s v="Project Silesia"/>
    <n v="52989"/>
    <m/>
    <x v="2"/>
    <m/>
    <m/>
    <s v="Financial institutions"/>
    <n v="55"/>
    <m/>
    <m/>
    <s v="Mitigation"/>
    <n v="55"/>
    <m/>
    <m/>
    <m/>
    <m/>
    <m/>
    <s v="EBRD Sustainability Report 2023"/>
  </r>
  <r>
    <x v="2"/>
    <m/>
    <s v="Project Sinevir"/>
    <m/>
    <m/>
    <x v="0"/>
    <m/>
    <m/>
    <s v="Agribusiness"/>
    <n v="3.3"/>
    <m/>
    <m/>
    <m/>
    <n v="3.3"/>
    <m/>
    <m/>
    <m/>
    <m/>
    <m/>
    <s v="EBRD Sustainability Report 2021"/>
  </r>
  <r>
    <x v="2"/>
    <m/>
    <s v="Project Solis"/>
    <n v="53183"/>
    <m/>
    <x v="2"/>
    <m/>
    <m/>
    <s v="Energy"/>
    <n v="10.6"/>
    <m/>
    <m/>
    <s v="Mitigation"/>
    <n v="10.6"/>
    <m/>
    <m/>
    <m/>
    <m/>
    <m/>
    <s v="EBRD Sustainability Report 2023"/>
  </r>
  <r>
    <x v="2"/>
    <m/>
    <s v="Project Sophia"/>
    <m/>
    <m/>
    <x v="0"/>
    <m/>
    <m/>
    <s v="Transport"/>
    <n v="11.6"/>
    <m/>
    <m/>
    <m/>
    <n v="10.9"/>
    <m/>
    <m/>
    <m/>
    <m/>
    <m/>
    <s v="EBRD Sustainability Report 2021"/>
  </r>
  <r>
    <x v="2"/>
    <m/>
    <s v="Project Sun (Bail-in-able _x000a_programme)"/>
    <n v="53087"/>
    <m/>
    <x v="1"/>
    <m/>
    <m/>
    <s v="Financial Institutions"/>
    <n v="21"/>
    <m/>
    <m/>
    <s v="Mitigation"/>
    <n v="21"/>
    <m/>
    <m/>
    <m/>
    <m/>
    <m/>
    <s v="EBRD Sustainability Report 2022"/>
  </r>
  <r>
    <x v="2"/>
    <m/>
    <s v="Project Sun (Bail-in-able _x000a_programme)"/>
    <n v="53087"/>
    <m/>
    <x v="2"/>
    <m/>
    <m/>
    <s v="Financial institutions"/>
    <n v="22"/>
    <m/>
    <m/>
    <s v="Mitigation"/>
    <n v="22"/>
    <m/>
    <m/>
    <m/>
    <m/>
    <m/>
    <s v="EBRD Sustainability Report 2023"/>
  </r>
  <r>
    <x v="2"/>
    <m/>
    <s v="Project Themis (Bail-in Senior _x000a_Preferred)"/>
    <n v="53389"/>
    <m/>
    <x v="1"/>
    <m/>
    <m/>
    <s v="Financial Institutions"/>
    <n v="50"/>
    <m/>
    <m/>
    <s v="Dual-use"/>
    <n v="50"/>
    <m/>
    <m/>
    <m/>
    <m/>
    <m/>
    <s v="EBRD Sustainability Report 2022"/>
  </r>
  <r>
    <x v="2"/>
    <m/>
    <s v="Project Themis (Bail-in-able _x000a_programme)"/>
    <n v="53389"/>
    <m/>
    <x v="2"/>
    <m/>
    <m/>
    <s v="Financial institutions"/>
    <n v="50"/>
    <m/>
    <m/>
    <s v="Dual-use"/>
    <n v="50"/>
    <m/>
    <m/>
    <m/>
    <m/>
    <m/>
    <s v="EBRD Sustainability Report 2023"/>
  </r>
  <r>
    <x v="2"/>
    <m/>
    <s v="Project Tower"/>
    <n v="53753"/>
    <m/>
    <x v="1"/>
    <m/>
    <m/>
    <s v="Energy"/>
    <n v="42.1"/>
    <m/>
    <m/>
    <s v="Dual-use"/>
    <n v="42.1"/>
    <m/>
    <m/>
    <m/>
    <m/>
    <m/>
    <s v="EBRD Sustainability Report 2022"/>
  </r>
  <r>
    <x v="2"/>
    <m/>
    <s v="Project Uludag"/>
    <n v="53951"/>
    <m/>
    <x v="2"/>
    <m/>
    <m/>
    <s v="Agribusiness"/>
    <n v="19"/>
    <m/>
    <m/>
    <s v="Dual-use"/>
    <n v="6.5"/>
    <m/>
    <m/>
    <m/>
    <m/>
    <m/>
    <s v="EBRD Sustainability Report 2023"/>
  </r>
  <r>
    <x v="2"/>
    <m/>
    <s v="Project Vah II  _x000a_(Bail-in Senior Preferred)"/>
    <m/>
    <m/>
    <x v="0"/>
    <m/>
    <m/>
    <s v="Financial Institutions"/>
    <n v="20"/>
    <m/>
    <m/>
    <m/>
    <n v="20"/>
    <m/>
    <m/>
    <m/>
    <m/>
    <m/>
    <s v="EBRD Sustainability Report 2021"/>
  </r>
  <r>
    <x v="2"/>
    <m/>
    <s v="Project Vah III (Bail-in Senior _x000a_Preferred)"/>
    <n v="53508"/>
    <m/>
    <x v="2"/>
    <m/>
    <m/>
    <s v="Financial institutions"/>
    <n v="17"/>
    <m/>
    <m/>
    <s v="Mitigation"/>
    <n v="17"/>
    <m/>
    <m/>
    <m/>
    <m/>
    <m/>
    <s v="EBRD Sustainability Report 2023"/>
  </r>
  <r>
    <x v="2"/>
    <m/>
    <s v="Project Valeo"/>
    <n v="54086"/>
    <m/>
    <x v="1"/>
    <m/>
    <m/>
    <s v="Manufacturing and _x000a_Services"/>
    <n v="75"/>
    <m/>
    <m/>
    <s v="Mitigation"/>
    <n v="65"/>
    <m/>
    <m/>
    <m/>
    <m/>
    <m/>
    <s v="EBRD Sustainability Report 2022"/>
  </r>
  <r>
    <x v="2"/>
    <m/>
    <s v="Project Wings"/>
    <n v="53973"/>
    <m/>
    <x v="2"/>
    <m/>
    <m/>
    <s v="Energy"/>
    <n v="23.9"/>
    <m/>
    <m/>
    <s v="Dual-use"/>
    <n v="16.3"/>
    <m/>
    <m/>
    <m/>
    <m/>
    <m/>
    <s v="EBRD Sustainability Report 2023"/>
  </r>
  <r>
    <x v="2"/>
    <m/>
    <s v="Project Yellow I (Bail-in Senior _x000a_Preferred)"/>
    <m/>
    <m/>
    <x v="0"/>
    <m/>
    <m/>
    <s v="Financial Institutions"/>
    <n v="39"/>
    <m/>
    <m/>
    <m/>
    <n v="39"/>
    <m/>
    <m/>
    <m/>
    <m/>
    <m/>
    <s v="EBRD Sustainability Report 2021"/>
  </r>
  <r>
    <x v="2"/>
    <m/>
    <s v="Project Yellow II (Bail-In Senior _x000a_Preferred)"/>
    <n v="53397"/>
    <m/>
    <x v="1"/>
    <m/>
    <m/>
    <s v="Financial Institutions"/>
    <n v="60"/>
    <m/>
    <m/>
    <s v="Mitigation"/>
    <n v="42"/>
    <m/>
    <m/>
    <m/>
    <m/>
    <m/>
    <s v="EBRD Sustainability Report 2022"/>
  </r>
  <r>
    <x v="2"/>
    <m/>
    <s v="Project Yellow III (Bail-In Senior _x000a_Preferred)"/>
    <n v="54316"/>
    <m/>
    <x v="2"/>
    <m/>
    <m/>
    <s v="Financial institutions"/>
    <n v="30"/>
    <m/>
    <m/>
    <s v="Mitigation"/>
    <n v="30"/>
    <m/>
    <m/>
    <m/>
    <m/>
    <m/>
    <s v="EBRD Sustainability Report 2023"/>
  </r>
  <r>
    <x v="2"/>
    <m/>
    <s v="Project Zabka Sustainable Loan"/>
    <n v="53403"/>
    <m/>
    <x v="2"/>
    <m/>
    <m/>
    <s v="Agribusiness"/>
    <n v="71.400000000000006"/>
    <m/>
    <m/>
    <s v="Mitigation"/>
    <n v="71.400000000000006"/>
    <m/>
    <m/>
    <m/>
    <m/>
    <m/>
    <s v="EBRD Sustainability Report 2023"/>
  </r>
  <r>
    <x v="2"/>
    <m/>
    <s v="Project Zala (Bail-in Senior _x000a_Preferred)"/>
    <n v="52983"/>
    <m/>
    <x v="1"/>
    <m/>
    <m/>
    <s v="Financial Institutions"/>
    <n v="60"/>
    <m/>
    <m/>
    <s v="Mitigation"/>
    <n v="60"/>
    <m/>
    <m/>
    <m/>
    <m/>
    <m/>
    <s v="EBRD Sustainability Report 2022"/>
  </r>
  <r>
    <x v="2"/>
    <m/>
    <s v="Project Zelen (Bail-in Senior _x000a_Preferred)"/>
    <m/>
    <m/>
    <x v="0"/>
    <m/>
    <m/>
    <s v="Financial Institutions"/>
    <n v="40"/>
    <m/>
    <m/>
    <m/>
    <n v="40"/>
    <m/>
    <m/>
    <m/>
    <m/>
    <m/>
    <s v="EBRD Sustainability Report 2021"/>
  </r>
  <r>
    <x v="2"/>
    <m/>
    <s v="Public Power Corporation - Equity _x000a_(f. Project Bolt)"/>
    <m/>
    <m/>
    <x v="0"/>
    <m/>
    <m/>
    <s v="Energy"/>
    <n v="60.1"/>
    <m/>
    <m/>
    <m/>
    <n v="60.1"/>
    <m/>
    <m/>
    <m/>
    <m/>
    <m/>
    <s v="EBRD Sustainability Report 2021"/>
  </r>
  <r>
    <x v="2"/>
    <m/>
    <s v="R. Power Equity (f. Project Horus)"/>
    <n v="54320"/>
    <m/>
    <x v="2"/>
    <m/>
    <m/>
    <s v="Energy"/>
    <n v="81"/>
    <m/>
    <m/>
    <s v="Mitigation"/>
    <n v="81"/>
    <m/>
    <m/>
    <m/>
    <m/>
    <m/>
    <s v="EBRD Sustainability Report 2023"/>
  </r>
  <r>
    <x v="2"/>
    <m/>
    <s v="Raiffeisen Bank Albania (Bail-in _x000a_Senior Preferred Loan)"/>
    <n v="54571"/>
    <m/>
    <x v="2"/>
    <m/>
    <m/>
    <s v="Financial institutions"/>
    <n v="20"/>
    <m/>
    <m/>
    <s v="Mitigation"/>
    <n v="4"/>
    <m/>
    <m/>
    <m/>
    <m/>
    <m/>
    <s v="EBRD Sustainability Report 2023"/>
  </r>
  <r>
    <x v="2"/>
    <m/>
    <s v="Rail Corridor VIII, Phase 3"/>
    <n v="53041"/>
    <m/>
    <x v="2"/>
    <m/>
    <m/>
    <s v="Transport"/>
    <n v="74"/>
    <m/>
    <m/>
    <s v="Mitigation"/>
    <n v="70.3"/>
    <m/>
    <m/>
    <m/>
    <m/>
    <m/>
    <s v="EBRD Sustainability Report 2023"/>
  </r>
  <r>
    <x v="2"/>
    <m/>
    <s v="Rail Joint Border Crossing – _x000a_Tabanovce"/>
    <n v="54676"/>
    <m/>
    <x v="2"/>
    <m/>
    <m/>
    <s v="Transport"/>
    <n v="5"/>
    <m/>
    <m/>
    <s v="Mitigation"/>
    <n v="3.8"/>
    <m/>
    <m/>
    <m/>
    <m/>
    <m/>
    <s v="EBRD Sustainability Report 2023"/>
  </r>
  <r>
    <x v="2"/>
    <m/>
    <s v="RAILPORT"/>
    <n v="49522"/>
    <m/>
    <x v="1"/>
    <m/>
    <m/>
    <s v="Transport"/>
    <n v="28.1"/>
    <m/>
    <m/>
    <s v="Mitigation"/>
    <n v="28.1"/>
    <m/>
    <m/>
    <m/>
    <m/>
    <m/>
    <s v="EBRD Sustainability Report 2022"/>
  </r>
  <r>
    <x v="2"/>
    <m/>
    <s v="RAILPORT"/>
    <n v="49522"/>
    <m/>
    <x v="2"/>
    <m/>
    <m/>
    <s v="Transport"/>
    <n v="22.6"/>
    <m/>
    <m/>
    <s v="Mitigation"/>
    <n v="22.6"/>
    <m/>
    <m/>
    <m/>
    <m/>
    <m/>
    <s v="EBRD Sustainability Report 2023"/>
  </r>
  <r>
    <x v="2"/>
    <m/>
    <s v="Railways Maintenance _x000a_Equipment Renewal"/>
    <n v="51806"/>
    <m/>
    <x v="1"/>
    <m/>
    <m/>
    <s v="Transport"/>
    <n v="11"/>
    <m/>
    <m/>
    <s v="Mitigation"/>
    <n v="11"/>
    <m/>
    <m/>
    <m/>
    <m/>
    <m/>
    <s v="EBRD Sustainability Report 2022"/>
  </r>
  <r>
    <x v="2"/>
    <m/>
    <s v="Reconstruction of _x000a_Lebedinovskaya HPP ( _x000a_Chakan GES I)"/>
    <n v="53600"/>
    <m/>
    <x v="2"/>
    <m/>
    <m/>
    <s v="Energy"/>
    <n v="8.8000000000000007"/>
    <m/>
    <m/>
    <s v="Mitigation"/>
    <n v="8.8000000000000007"/>
    <m/>
    <m/>
    <m/>
    <m/>
    <m/>
    <s v="EBRD Sustainability Report 2023"/>
  </r>
  <r>
    <x v="2"/>
    <m/>
    <s v="Regional and Local Roads _x000a_Connectivity"/>
    <n v="50123"/>
    <m/>
    <x v="2"/>
    <m/>
    <m/>
    <s v="Transport"/>
    <n v="9"/>
    <m/>
    <m/>
    <s v="Adaptation"/>
    <n v="1.8"/>
    <m/>
    <m/>
    <m/>
    <m/>
    <m/>
    <s v="EBRD Sustainability Report 2023"/>
  </r>
  <r>
    <x v="2"/>
    <m/>
    <s v="Regional Solid Waste Project"/>
    <n v="52828"/>
    <m/>
    <x v="2"/>
    <m/>
    <m/>
    <s v="Municipal and _x000a_environmental _x000a_infrastructure"/>
    <n v="47.5"/>
    <m/>
    <m/>
    <s v="Mitigation"/>
    <n v="29.4"/>
    <m/>
    <m/>
    <m/>
    <m/>
    <m/>
    <s v="EBRD Sustainability Report 2023"/>
  </r>
  <r>
    <x v="2"/>
    <m/>
    <s v="Regional TFP – AAIB"/>
    <n v="48643"/>
    <m/>
    <x v="2"/>
    <m/>
    <m/>
    <s v="Financial institutions"/>
    <n v="13.8"/>
    <m/>
    <m/>
    <s v="Mitigation"/>
    <n v="3.8"/>
    <m/>
    <m/>
    <m/>
    <m/>
    <m/>
    <s v="EBRD Sustainability Report 2023"/>
  </r>
  <r>
    <x v="2"/>
    <m/>
    <s v="Regional TFP – Banque du Caire"/>
    <n v="52038"/>
    <m/>
    <x v="2"/>
    <m/>
    <m/>
    <s v="Financial institutions"/>
    <n v="21.9"/>
    <m/>
    <m/>
    <s v="Mitigation"/>
    <n v="13.4"/>
    <m/>
    <m/>
    <m/>
    <m/>
    <m/>
    <s v="EBRD Sustainability Report 2023"/>
  </r>
  <r>
    <x v="2"/>
    <m/>
    <s v="Regional TFP - Hamkorbank"/>
    <n v="49311"/>
    <m/>
    <x v="1"/>
    <m/>
    <m/>
    <s v="Financial Institutions"/>
    <n v="6.6"/>
    <m/>
    <m/>
    <s v="Mitigation"/>
    <n v="0.6"/>
    <m/>
    <m/>
    <m/>
    <m/>
    <m/>
    <s v="EBRD Sustainability Report 2022"/>
  </r>
  <r>
    <x v="2"/>
    <m/>
    <s v="Regional TFP - Ipak Yuli"/>
    <n v="49822"/>
    <m/>
    <x v="1"/>
    <m/>
    <m/>
    <s v="Financial Institutions"/>
    <n v="16.899999999999999"/>
    <m/>
    <m/>
    <s v="Mitigation"/>
    <n v="0.1"/>
    <m/>
    <m/>
    <m/>
    <m/>
    <m/>
    <s v="EBRD Sustainability Report 2022"/>
  </r>
  <r>
    <x v="2"/>
    <m/>
    <s v="Regional TFP – Ipak Yuli"/>
    <n v="49822"/>
    <m/>
    <x v="2"/>
    <m/>
    <m/>
    <s v="Financial institutions"/>
    <n v="20.5"/>
    <m/>
    <m/>
    <s v="Mitigation"/>
    <n v="14.4"/>
    <m/>
    <m/>
    <m/>
    <m/>
    <m/>
    <s v="EBRD Sustainability Report 2023"/>
  </r>
  <r>
    <x v="2"/>
    <m/>
    <s v="Regional TFP - Ipoteka Bank"/>
    <n v="49315"/>
    <m/>
    <x v="1"/>
    <m/>
    <m/>
    <s v="Financial Institutions"/>
    <n v="9.3000000000000007"/>
    <m/>
    <m/>
    <s v="Mitigation"/>
    <n v="0.9"/>
    <m/>
    <m/>
    <m/>
    <m/>
    <m/>
    <s v="EBRD Sustainability Report 2022"/>
  </r>
  <r>
    <x v="2"/>
    <m/>
    <s v="Regional TFP (Solidarity _x000a_Package) : Denizbank"/>
    <n v="52062"/>
    <m/>
    <x v="1"/>
    <m/>
    <m/>
    <s v="Financial Institutions"/>
    <n v="41.9"/>
    <m/>
    <m/>
    <s v="Mitigation"/>
    <n v="32.200000000000003"/>
    <m/>
    <m/>
    <m/>
    <m/>
    <m/>
    <s v="EBRD Sustainability Report 2022"/>
  </r>
  <r>
    <x v="2"/>
    <m/>
    <s v="Regional TFP (Solidarity _x000a_Package) : QNB Finansbank"/>
    <n v="51995"/>
    <m/>
    <x v="1"/>
    <m/>
    <m/>
    <s v="Financial Institutions"/>
    <n v="68.400000000000006"/>
    <m/>
    <m/>
    <s v="Mitigation"/>
    <n v="17.399999999999999"/>
    <m/>
    <m/>
    <m/>
    <m/>
    <m/>
    <s v="EBRD Sustainability Report 2022"/>
  </r>
  <r>
    <x v="2"/>
    <m/>
    <s v="Regional TFP (Solidarity _x000a_Package): TEB"/>
    <n v="52346"/>
    <m/>
    <x v="1"/>
    <m/>
    <m/>
    <s v="Financial Institutions"/>
    <n v="38.5"/>
    <m/>
    <m/>
    <s v="Mitigation"/>
    <n v="23.6"/>
    <m/>
    <m/>
    <m/>
    <m/>
    <m/>
    <s v="EBRD Sustainability Report 2022"/>
  </r>
  <r>
    <x v="2"/>
    <m/>
    <s v="Regional TFP (Solidarity _x000a_Package): TEB"/>
    <n v="52346"/>
    <m/>
    <x v="2"/>
    <m/>
    <m/>
    <s v="Financial institutions"/>
    <n v="66.7"/>
    <m/>
    <m/>
    <s v="Mitigation"/>
    <n v="25.4"/>
    <m/>
    <m/>
    <m/>
    <m/>
    <m/>
    <s v="EBRD Sustainability Report 2023"/>
  </r>
  <r>
    <x v="2"/>
    <m/>
    <s v="Regional TFP (Solidarity _x000a_Package): Yapi Kredi Bank"/>
    <n v="52462"/>
    <m/>
    <x v="1"/>
    <m/>
    <m/>
    <s v="Financial Institutions"/>
    <n v="44.6"/>
    <m/>
    <m/>
    <s v="Mitigation"/>
    <n v="20.2"/>
    <m/>
    <m/>
    <m/>
    <m/>
    <m/>
    <s v="EBRD Sustainability Report 2022"/>
  </r>
  <r>
    <x v="2"/>
    <m/>
    <s v="Regional TFP (Solidarity _x000a_Package): Yapi Kredi Bank"/>
    <n v="52462"/>
    <m/>
    <x v="2"/>
    <m/>
    <m/>
    <s v="Financial institutions"/>
    <n v="34.9"/>
    <m/>
    <m/>
    <s v="Mitigation"/>
    <n v="27.2"/>
    <m/>
    <m/>
    <m/>
    <m/>
    <m/>
    <s v="EBRD Sustainability Report 2023"/>
  </r>
  <r>
    <x v="2"/>
    <m/>
    <s v="Regional TFP (Solidarity Package):  _x000a_Denizbank"/>
    <m/>
    <m/>
    <x v="0"/>
    <m/>
    <m/>
    <s v="Financial Institutions"/>
    <n v="29.5"/>
    <m/>
    <m/>
    <m/>
    <n v="29.5"/>
    <m/>
    <m/>
    <m/>
    <m/>
    <m/>
    <s v="EBRD Sustainability Report 2021"/>
  </r>
  <r>
    <x v="2"/>
    <m/>
    <s v="Regional TFP (Solidarity Package):  _x000a_QNB Finansbank"/>
    <m/>
    <m/>
    <x v="0"/>
    <m/>
    <m/>
    <s v="Financial Institutions"/>
    <n v="14.7"/>
    <m/>
    <m/>
    <m/>
    <n v="14.7"/>
    <m/>
    <m/>
    <m/>
    <m/>
    <m/>
    <s v="EBRD Sustainability Report 2021"/>
  </r>
  <r>
    <x v="2"/>
    <m/>
    <s v="Regional TFP (Solidarity Package): TEB"/>
    <m/>
    <m/>
    <x v="0"/>
    <m/>
    <m/>
    <s v="Financial Institutions"/>
    <n v="10.8"/>
    <m/>
    <m/>
    <m/>
    <n v="10.8"/>
    <m/>
    <m/>
    <m/>
    <m/>
    <m/>
    <s v="EBRD Sustainability Report 2021"/>
  </r>
  <r>
    <x v="2"/>
    <m/>
    <s v="Regional TFP: : Alpha Bank"/>
    <n v="44704"/>
    <m/>
    <x v="1"/>
    <m/>
    <m/>
    <s v="Financial Institutions"/>
    <n v="9.4"/>
    <m/>
    <m/>
    <s v="Mitigation"/>
    <n v="3.7"/>
    <m/>
    <m/>
    <m/>
    <m/>
    <m/>
    <s v="EBRD Sustainability Report 2022"/>
  </r>
  <r>
    <x v="2"/>
    <m/>
    <s v="Regional TFP: ACBA"/>
    <n v="34740"/>
    <m/>
    <x v="1"/>
    <m/>
    <m/>
    <s v="Financial Institutions"/>
    <n v="0.6"/>
    <m/>
    <m/>
    <s v="Mitigation"/>
    <n v="0.2"/>
    <m/>
    <m/>
    <m/>
    <m/>
    <m/>
    <s v="EBRD Sustainability Report 2022"/>
  </r>
  <r>
    <x v="2"/>
    <m/>
    <s v="Regional TFP: Addiko Bank _x000a_Serbia"/>
    <n v="48792"/>
    <m/>
    <x v="2"/>
    <m/>
    <m/>
    <s v="Financial institutions"/>
    <n v="10.199999999999999"/>
    <m/>
    <m/>
    <s v="Mitigation"/>
    <n v="2.8"/>
    <m/>
    <m/>
    <m/>
    <m/>
    <m/>
    <s v="EBRD Sustainability Report 2023"/>
  </r>
  <r>
    <x v="2"/>
    <m/>
    <s v="Regional TFP: Addiko Bank Serbia"/>
    <n v="48792"/>
    <m/>
    <x v="1"/>
    <m/>
    <m/>
    <s v="Financial Institutions"/>
    <n v="16.399999999999999"/>
    <m/>
    <m/>
    <s v="Mitigation"/>
    <n v="0.3"/>
    <m/>
    <m/>
    <m/>
    <m/>
    <m/>
    <s v="EBRD Sustainability Report 2022"/>
  </r>
  <r>
    <x v="2"/>
    <m/>
    <s v="Regional TFP: Addiko Bank Serbia"/>
    <m/>
    <m/>
    <x v="0"/>
    <m/>
    <m/>
    <s v="Financial Institutions"/>
    <n v="1"/>
    <m/>
    <m/>
    <m/>
    <n v="1"/>
    <m/>
    <m/>
    <m/>
    <m/>
    <m/>
    <s v="EBRD Sustainability Report 2021"/>
  </r>
  <r>
    <x v="2"/>
    <m/>
    <s v="Regional TFP: ADIB Egypt"/>
    <n v="53442"/>
    <m/>
    <x v="2"/>
    <m/>
    <m/>
    <s v="Financial institutions"/>
    <n v="34.9"/>
    <m/>
    <m/>
    <s v="Mitigation"/>
    <n v="8.4"/>
    <m/>
    <m/>
    <m/>
    <m/>
    <m/>
    <s v="EBRD Sustainability Report 2023"/>
  </r>
  <r>
    <x v="2"/>
    <m/>
    <s v="Regional TFP: Akbank"/>
    <n v="52626"/>
    <m/>
    <x v="1"/>
    <m/>
    <m/>
    <s v="Financial Institutions"/>
    <n v="28.7"/>
    <m/>
    <m/>
    <s v="Mitigation"/>
    <n v="28.7"/>
    <m/>
    <m/>
    <m/>
    <m/>
    <m/>
    <s v="EBRD Sustainability Report 2022"/>
  </r>
  <r>
    <x v="2"/>
    <m/>
    <s v="Regional TFP: Akbank"/>
    <n v="52626"/>
    <m/>
    <x v="2"/>
    <m/>
    <m/>
    <s v="Financial institutions"/>
    <n v="19.100000000000001"/>
    <m/>
    <m/>
    <s v="Mitigation"/>
    <n v="13.4"/>
    <m/>
    <m/>
    <m/>
    <m/>
    <m/>
    <s v="EBRD Sustainability Report 2023"/>
  </r>
  <r>
    <x v="2"/>
    <m/>
    <s v="Regional TFP: Alpha Bank"/>
    <n v="48083"/>
    <m/>
    <x v="1"/>
    <m/>
    <m/>
    <s v="Financial Institutions"/>
    <n v="67.7"/>
    <m/>
    <m/>
    <s v="Mitigation"/>
    <n v="14.8"/>
    <m/>
    <m/>
    <m/>
    <m/>
    <m/>
    <s v="EBRD Sustainability Report 2022"/>
  </r>
  <r>
    <x v="2"/>
    <m/>
    <s v="Regional TFP: Alpha Bank"/>
    <m/>
    <m/>
    <x v="0"/>
    <m/>
    <m/>
    <s v="Financial Institutions"/>
    <n v="0"/>
    <m/>
    <m/>
    <m/>
    <n v="0"/>
    <m/>
    <m/>
    <m/>
    <m/>
    <m/>
    <s v="EBRD Sustainability Report 2021"/>
  </r>
  <r>
    <x v="2"/>
    <m/>
    <s v="Regional TFP: Alternatifbank"/>
    <n v="46817"/>
    <m/>
    <x v="1"/>
    <m/>
    <m/>
    <s v="Financial Institutions"/>
    <n v="131.80000000000001"/>
    <m/>
    <m/>
    <s v="Mitigation"/>
    <n v="15.9"/>
    <m/>
    <m/>
    <m/>
    <m/>
    <m/>
    <s v="EBRD Sustainability Report 2022"/>
  </r>
  <r>
    <x v="2"/>
    <m/>
    <s v="Regional TFP: Alternatifbank"/>
    <n v="46817"/>
    <m/>
    <x v="2"/>
    <m/>
    <m/>
    <s v="Financial institutions"/>
    <n v="69.3"/>
    <m/>
    <m/>
    <s v="Mitigation"/>
    <n v="18.100000000000001"/>
    <m/>
    <m/>
    <m/>
    <m/>
    <m/>
    <s v="EBRD Sustainability Report 2023"/>
  </r>
  <r>
    <x v="2"/>
    <m/>
    <s v="Regional TFP: Alternatifbank"/>
    <m/>
    <m/>
    <x v="0"/>
    <m/>
    <m/>
    <s v="Financial Institutions"/>
    <n v="4.2"/>
    <m/>
    <m/>
    <m/>
    <n v="4.2"/>
    <m/>
    <m/>
    <m/>
    <m/>
    <m/>
    <s v="EBRD Sustainability Report 2021"/>
  </r>
  <r>
    <x v="2"/>
    <m/>
    <s v="Regional TFP: Amen Bank"/>
    <n v="43954"/>
    <m/>
    <x v="1"/>
    <m/>
    <m/>
    <s v="Financial Institutions"/>
    <n v="11.7"/>
    <m/>
    <m/>
    <s v="Mitigation"/>
    <n v="0.3"/>
    <m/>
    <m/>
    <m/>
    <m/>
    <m/>
    <s v="EBRD Sustainability Report 2022"/>
  </r>
  <r>
    <x v="2"/>
    <m/>
    <s v="Regional TFP: Amen Bank"/>
    <n v="43954"/>
    <m/>
    <x v="2"/>
    <m/>
    <m/>
    <s v="Financial institutions"/>
    <n v="36.1"/>
    <m/>
    <m/>
    <s v="Mitigation"/>
    <n v="0.1"/>
    <m/>
    <m/>
    <m/>
    <m/>
    <m/>
    <s v="EBRD Sustainability Report 2023"/>
  </r>
  <r>
    <x v="2"/>
    <m/>
    <s v="Regional TFP: Amen Bank"/>
    <m/>
    <m/>
    <x v="0"/>
    <m/>
    <m/>
    <s v="Financial Institutions"/>
    <n v="0.1"/>
    <m/>
    <m/>
    <m/>
    <n v="0.1"/>
    <m/>
    <m/>
    <m/>
    <m/>
    <m/>
    <s v="EBRD Sustainability Report 2021"/>
  </r>
  <r>
    <x v="2"/>
    <m/>
    <s v="Regional TFP: Ameria Bank CJSC"/>
    <n v="41814"/>
    <m/>
    <x v="1"/>
    <m/>
    <m/>
    <s v="Financial Institutions"/>
    <n v="24.2"/>
    <m/>
    <m/>
    <s v="Mitigation"/>
    <n v="0.6"/>
    <m/>
    <m/>
    <m/>
    <m/>
    <m/>
    <s v="EBRD Sustainability Report 2022"/>
  </r>
  <r>
    <x v="2"/>
    <m/>
    <s v="Regional TFP: Ameria Bank CJSC"/>
    <n v="41814"/>
    <m/>
    <x v="2"/>
    <m/>
    <m/>
    <s v="Financial institutions"/>
    <n v="36.799999999999997"/>
    <m/>
    <m/>
    <s v="Mitigation"/>
    <n v="9.5"/>
    <m/>
    <m/>
    <m/>
    <m/>
    <m/>
    <s v="EBRD Sustainability Report 2023"/>
  </r>
  <r>
    <x v="2"/>
    <m/>
    <s v="Regional TFP: Ameria Bank CJSC"/>
    <m/>
    <m/>
    <x v="0"/>
    <m/>
    <m/>
    <s v="Financial Institutions"/>
    <n v="1.7"/>
    <m/>
    <m/>
    <m/>
    <n v="1.7"/>
    <m/>
    <m/>
    <m/>
    <m/>
    <m/>
    <s v="EBRD Sustainability Report 2021"/>
  </r>
  <r>
    <x v="2"/>
    <m/>
    <s v="Regional TFP: Ardshinbank"/>
    <n v="47692"/>
    <m/>
    <x v="1"/>
    <m/>
    <m/>
    <s v="Financial Institutions"/>
    <n v="26.8"/>
    <m/>
    <m/>
    <s v="Mitigation"/>
    <n v="1.3"/>
    <m/>
    <m/>
    <m/>
    <m/>
    <m/>
    <s v="EBRD Sustainability Report 2022"/>
  </r>
  <r>
    <x v="2"/>
    <m/>
    <s v="Regional TFP: Armswissbank"/>
    <n v="40043"/>
    <m/>
    <x v="2"/>
    <m/>
    <m/>
    <s v="Financial institutions"/>
    <n v="3.3"/>
    <m/>
    <m/>
    <s v="Mitigation"/>
    <n v="2.4"/>
    <m/>
    <m/>
    <m/>
    <m/>
    <m/>
    <s v="EBRD Sustainability Report 2023"/>
  </r>
  <r>
    <x v="2"/>
    <m/>
    <s v="Regional TFP: Armswissbank"/>
    <m/>
    <m/>
    <x v="0"/>
    <m/>
    <m/>
    <s v="Financial Institutions"/>
    <n v="6.4"/>
    <m/>
    <m/>
    <m/>
    <n v="6.4"/>
    <m/>
    <m/>
    <m/>
    <m/>
    <m/>
    <s v="EBRD Sustainability Report 2021"/>
  </r>
  <r>
    <x v="2"/>
    <m/>
    <s v="Regional TFP: Attijariwafa Bank Egypt _x000a_(f.Barclays Bank)"/>
    <m/>
    <m/>
    <x v="0"/>
    <m/>
    <m/>
    <s v="Financial Institutions"/>
    <n v="0.9"/>
    <m/>
    <m/>
    <m/>
    <n v="0.9"/>
    <m/>
    <m/>
    <m/>
    <m/>
    <m/>
    <s v="EBRD Sustainability Report 2021"/>
  </r>
  <r>
    <x v="2"/>
    <m/>
    <s v="Regional TFP: Aval bank  _x000a_(Gtees &amp; cash disb)"/>
    <n v="17035"/>
    <m/>
    <x v="1"/>
    <m/>
    <m/>
    <s v="Financial Institutions"/>
    <n v="58.4"/>
    <m/>
    <m/>
    <s v="Mitigation"/>
    <n v="2.1"/>
    <m/>
    <m/>
    <m/>
    <m/>
    <m/>
    <s v="EBRD Sustainability Report 2022"/>
  </r>
  <r>
    <x v="2"/>
    <m/>
    <s v="Regional TFP: Aval bank  _x000a_(Gtees &amp; cash disb)"/>
    <m/>
    <m/>
    <x v="0"/>
    <m/>
    <m/>
    <s v="Financial Institutions"/>
    <n v="9.1999999999999993"/>
    <m/>
    <m/>
    <m/>
    <n v="9.1999999999999993"/>
    <m/>
    <m/>
    <m/>
    <m/>
    <m/>
    <s v="EBRD Sustainability Report 2021"/>
  </r>
  <r>
    <x v="2"/>
    <m/>
    <s v="Regional TFP: Aval bank (Gtees &amp; _x000a_cash disb)"/>
    <n v="17035"/>
    <m/>
    <x v="2"/>
    <m/>
    <m/>
    <s v="Financial institutions"/>
    <n v="58.6"/>
    <m/>
    <m/>
    <s v="Mitigation"/>
    <n v="13.5"/>
    <m/>
    <m/>
    <m/>
    <m/>
    <m/>
    <s v="EBRD Sustainability Report 2023"/>
  </r>
  <r>
    <x v="2"/>
    <m/>
    <s v="Regional TFP: Bank of Georgia _x000a_(Guarantee &amp; Pre-export)"/>
    <s v="8069"/>
    <m/>
    <x v="1"/>
    <m/>
    <m/>
    <s v="Financial Institutions"/>
    <n v="20.3"/>
    <m/>
    <m/>
    <s v="Mitigation"/>
    <n v="3.3"/>
    <m/>
    <m/>
    <m/>
    <m/>
    <m/>
    <s v="EBRD Sustainability Report 2022"/>
  </r>
  <r>
    <x v="2"/>
    <m/>
    <s v="Regional TFP: Banque de Tunisie"/>
    <n v="49770"/>
    <m/>
    <x v="1"/>
    <m/>
    <m/>
    <s v="Financial Institutions"/>
    <n v="88.9"/>
    <m/>
    <m/>
    <s v="Mitigation"/>
    <n v="3.4"/>
    <m/>
    <m/>
    <m/>
    <m/>
    <m/>
    <s v="EBRD Sustainability Report 2022"/>
  </r>
  <r>
    <x v="2"/>
    <m/>
    <s v="Regional TFP: Banque de Tunisie"/>
    <n v="49770"/>
    <m/>
    <x v="2"/>
    <m/>
    <m/>
    <s v="Financial institutions"/>
    <n v="39.6"/>
    <m/>
    <m/>
    <s v="Mitigation"/>
    <n v="1.2"/>
    <m/>
    <m/>
    <m/>
    <m/>
    <m/>
    <s v="EBRD Sustainability Report 2023"/>
  </r>
  <r>
    <x v="2"/>
    <m/>
    <s v="Regional TFP: Banque Misr"/>
    <n v="48320"/>
    <m/>
    <x v="1"/>
    <m/>
    <m/>
    <s v="Financial Institutions"/>
    <n v="139.6"/>
    <m/>
    <m/>
    <s v="Mitigation"/>
    <n v="15.3"/>
    <m/>
    <m/>
    <m/>
    <m/>
    <m/>
    <s v="EBRD Sustainability Report 2022"/>
  </r>
  <r>
    <x v="2"/>
    <m/>
    <s v="Regional TFP: Banque Misr"/>
    <m/>
    <m/>
    <x v="0"/>
    <m/>
    <m/>
    <s v="Financial Institutions"/>
    <n v="14.8"/>
    <m/>
    <m/>
    <m/>
    <n v="14.8"/>
    <m/>
    <m/>
    <m/>
    <m/>
    <m/>
    <s v="EBRD Sustainability Report 2021"/>
  </r>
  <r>
    <x v="2"/>
    <m/>
    <s v="Regional TFP: Belaruski Narodny _x000a_Bank"/>
    <m/>
    <m/>
    <x v="0"/>
    <m/>
    <m/>
    <s v="Financial Institutions"/>
    <n v="0"/>
    <m/>
    <m/>
    <m/>
    <n v="0"/>
    <m/>
    <m/>
    <m/>
    <m/>
    <m/>
    <s v="EBRD Sustainability Report 2021"/>
  </r>
  <r>
    <x v="2"/>
    <m/>
    <s v="Regional TFP: Belinvestbank"/>
    <m/>
    <m/>
    <x v="0"/>
    <m/>
    <m/>
    <s v="Financial Institutions"/>
    <n v="4"/>
    <m/>
    <m/>
    <m/>
    <n v="4"/>
    <m/>
    <m/>
    <m/>
    <m/>
    <m/>
    <s v="EBRD Sustainability Report 2021"/>
  </r>
  <r>
    <x v="2"/>
    <m/>
    <s v="Regional TFP: BLOM Bank"/>
    <n v="50084"/>
    <m/>
    <x v="2"/>
    <m/>
    <m/>
    <s v="Financial institutions"/>
    <n v="2.8"/>
    <m/>
    <m/>
    <s v="Mitigation"/>
    <n v="1.2"/>
    <m/>
    <m/>
    <m/>
    <m/>
    <m/>
    <s v="EBRD Sustainability Report 2023"/>
  </r>
  <r>
    <x v="2"/>
    <m/>
    <s v="Regional TFP: BMCE Banque _x000a_Marocaine pour le Commerce _x000a_Exterie"/>
    <n v="43971"/>
    <m/>
    <x v="2"/>
    <m/>
    <m/>
    <s v="Financial institutions"/>
    <n v="117.9"/>
    <m/>
    <m/>
    <s v="Mitigation"/>
    <n v="22.1"/>
    <m/>
    <m/>
    <m/>
    <m/>
    <m/>
    <s v="EBRD Sustainability Report 2023"/>
  </r>
  <r>
    <x v="2"/>
    <m/>
    <s v="Regional TFP: BMCE Banque _x000a_Marocaine pour le Commerce _x000a_Extérieur"/>
    <m/>
    <m/>
    <x v="0"/>
    <m/>
    <m/>
    <s v="Financial Institutions"/>
    <n v="0.5"/>
    <m/>
    <m/>
    <m/>
    <n v="0.5"/>
    <m/>
    <m/>
    <m/>
    <m/>
    <m/>
    <s v="EBRD Sustainability Report 2021"/>
  </r>
  <r>
    <x v="2"/>
    <m/>
    <s v="Regional TFP: Burgan Bank AS"/>
    <m/>
    <m/>
    <x v="0"/>
    <m/>
    <m/>
    <s v="Financial Institutions"/>
    <n v="25.8"/>
    <m/>
    <m/>
    <m/>
    <n v="25.8"/>
    <m/>
    <m/>
    <m/>
    <m/>
    <m/>
    <s v="EBRD Sustainability Report 2021"/>
  </r>
  <r>
    <x v="2"/>
    <m/>
    <s v="Regional TFP: Commercial _x000a_International Bk"/>
    <n v="46652"/>
    <m/>
    <x v="2"/>
    <m/>
    <m/>
    <s v="Financial institutions"/>
    <n v="50.6"/>
    <m/>
    <m/>
    <s v="Mitigation"/>
    <n v="1.2"/>
    <m/>
    <m/>
    <m/>
    <m/>
    <m/>
    <s v="EBRD Sustainability Report 2023"/>
  </r>
  <r>
    <x v="2"/>
    <m/>
    <s v="Regional TFP: Converse Bank"/>
    <n v="40006"/>
    <m/>
    <x v="1"/>
    <m/>
    <m/>
    <s v="Financial Institutions"/>
    <n v="4.7"/>
    <m/>
    <m/>
    <s v="Mitigation"/>
    <n v="4.7"/>
    <m/>
    <m/>
    <m/>
    <m/>
    <m/>
    <s v="EBRD Sustainability Report 2022"/>
  </r>
  <r>
    <x v="2"/>
    <m/>
    <s v="Regional TFP: Converse Bank"/>
    <m/>
    <m/>
    <x v="0"/>
    <m/>
    <m/>
    <s v="Financial Institutions"/>
    <n v="4.7"/>
    <m/>
    <m/>
    <m/>
    <n v="4.7"/>
    <m/>
    <m/>
    <m/>
    <m/>
    <m/>
    <s v="EBRD Sustainability Report 2021"/>
  </r>
  <r>
    <x v="2"/>
    <m/>
    <s v="Regional TFP: Denizbank"/>
    <n v="52062"/>
    <m/>
    <x v="2"/>
    <m/>
    <m/>
    <s v="Financial institutions"/>
    <n v="74.2"/>
    <m/>
    <m/>
    <s v="Mitigation"/>
    <n v="67.900000000000006"/>
    <m/>
    <m/>
    <m/>
    <m/>
    <m/>
    <s v="EBRD Sustainability Report 2023"/>
  </r>
  <r>
    <x v="2"/>
    <m/>
    <s v="Regional TFP: Erste Bank, Croatia"/>
    <m/>
    <m/>
    <x v="0"/>
    <m/>
    <m/>
    <s v="Financial Institutions"/>
    <n v="1"/>
    <m/>
    <m/>
    <m/>
    <n v="1"/>
    <m/>
    <m/>
    <m/>
    <m/>
    <m/>
    <s v="EBRD Sustainability Report 2021"/>
  </r>
  <r>
    <x v="2"/>
    <m/>
    <s v="Regional TFP: Eskhata Bank"/>
    <m/>
    <m/>
    <x v="0"/>
    <m/>
    <m/>
    <s v="Financial Institutions"/>
    <n v="0.1"/>
    <m/>
    <m/>
    <m/>
    <n v="0.1"/>
    <m/>
    <m/>
    <m/>
    <m/>
    <m/>
    <s v="EBRD Sustainability Report 2021"/>
  </r>
  <r>
    <x v="2"/>
    <m/>
    <s v="Regional TFP: Eurobank Direktna"/>
    <n v="41888"/>
    <m/>
    <x v="1"/>
    <m/>
    <m/>
    <s v="Financial Institutions"/>
    <n v="99.8"/>
    <m/>
    <m/>
    <s v="Mitigation"/>
    <n v="5.2"/>
    <m/>
    <m/>
    <m/>
    <m/>
    <m/>
    <s v="EBRD Sustainability Report 2022"/>
  </r>
  <r>
    <x v="2"/>
    <m/>
    <s v="Regional TFP: Eurobank Direktna"/>
    <n v="41888"/>
    <m/>
    <x v="2"/>
    <m/>
    <m/>
    <s v="Financial institutions"/>
    <n v="100.2"/>
    <m/>
    <m/>
    <s v="Mitigation"/>
    <n v="4.9000000000000004"/>
    <m/>
    <m/>
    <m/>
    <m/>
    <m/>
    <s v="EBRD Sustainability Report 2023"/>
  </r>
  <r>
    <x v="2"/>
    <m/>
    <s v="Regional TFP: Eurobank EFG a.d. _x000a_Belgrade"/>
    <m/>
    <m/>
    <x v="0"/>
    <m/>
    <m/>
    <s v="Financial Institutions"/>
    <n v="2.2999999999999998"/>
    <m/>
    <m/>
    <m/>
    <n v="2.2999999999999998"/>
    <m/>
    <m/>
    <m/>
    <m/>
    <m/>
    <s v="EBRD Sustainability Report 2021"/>
  </r>
  <r>
    <x v="2"/>
    <m/>
    <s v="Regional TFP: Eurobank Ergasias _x000a_S.A."/>
    <n v="48081"/>
    <m/>
    <x v="1"/>
    <m/>
    <m/>
    <s v="Financial Institutions"/>
    <n v="17.600000000000001"/>
    <m/>
    <m/>
    <s v="Mitigation"/>
    <n v="0"/>
    <m/>
    <m/>
    <m/>
    <m/>
    <m/>
    <s v="EBRD Sustainability Report 2022"/>
  </r>
  <r>
    <x v="2"/>
    <m/>
    <s v="Regional TFP: Eurobank Ergasias _x000a_S.A."/>
    <n v="48081"/>
    <m/>
    <x v="2"/>
    <m/>
    <m/>
    <s v="Financial institutions"/>
    <n v="20.9"/>
    <m/>
    <m/>
    <s v="Mitigation"/>
    <n v="3.3"/>
    <m/>
    <m/>
    <m/>
    <m/>
    <m/>
    <s v="EBRD Sustainability Report 2023"/>
  </r>
  <r>
    <x v="2"/>
    <m/>
    <s v="Regional TFP: Eurobank Ergasias S.A."/>
    <m/>
    <m/>
    <x v="0"/>
    <m/>
    <m/>
    <s v="Financial Institutions"/>
    <n v="1.9"/>
    <m/>
    <m/>
    <m/>
    <n v="1.9"/>
    <m/>
    <m/>
    <m/>
    <m/>
    <m/>
    <s v="EBRD Sustainability Report 2021"/>
  </r>
  <r>
    <x v="2"/>
    <m/>
    <s v="Regional TFP: Export Import Bank _x000a_of Ukraine (UkrExIm)"/>
    <m/>
    <m/>
    <x v="0"/>
    <m/>
    <m/>
    <s v="Financial Institutions"/>
    <n v="0.7"/>
    <m/>
    <m/>
    <m/>
    <n v="0.7"/>
    <m/>
    <m/>
    <m/>
    <m/>
    <m/>
    <s v="EBRD Sustainability Report 2021"/>
  </r>
  <r>
    <x v="2"/>
    <m/>
    <s v="Regional TFP: Fibabanka"/>
    <n v="47289"/>
    <m/>
    <x v="1"/>
    <m/>
    <m/>
    <s v="Financial Institutions"/>
    <n v="46.8"/>
    <m/>
    <m/>
    <s v="Mitigation"/>
    <n v="12.6"/>
    <m/>
    <m/>
    <m/>
    <m/>
    <m/>
    <s v="EBRD Sustainability Report 2022"/>
  </r>
  <r>
    <x v="2"/>
    <m/>
    <s v="Regional TFP: Fibabanka"/>
    <n v="47289"/>
    <m/>
    <x v="2"/>
    <m/>
    <m/>
    <s v="Financial institutions"/>
    <n v="18.399999999999999"/>
    <m/>
    <m/>
    <s v="Mitigation"/>
    <n v="12.5"/>
    <m/>
    <m/>
    <m/>
    <m/>
    <m/>
    <s v="EBRD Sustainability Report 2023"/>
  </r>
  <r>
    <x v="2"/>
    <m/>
    <s v="Regional TFP: Garanti BBVA"/>
    <n v="53512"/>
    <m/>
    <x v="2"/>
    <m/>
    <m/>
    <s v="Financial institutions"/>
    <n v="15.6"/>
    <m/>
    <m/>
    <s v="Mitigation"/>
    <n v="14.7"/>
    <m/>
    <m/>
    <m/>
    <m/>
    <m/>
    <s v="EBRD Sustainability Report 2023"/>
  </r>
  <r>
    <x v="2"/>
    <m/>
    <s v="Regional TFP: Hamkorbank"/>
    <m/>
    <m/>
    <x v="0"/>
    <m/>
    <m/>
    <s v="Financial Institutions"/>
    <n v="0.1"/>
    <m/>
    <m/>
    <m/>
    <n v="0.1"/>
    <m/>
    <m/>
    <m/>
    <m/>
    <m/>
    <s v="EBRD Sustainability Report 2021"/>
  </r>
  <r>
    <x v="2"/>
    <m/>
    <s v="Regional TFP: Inecobank CJSC"/>
    <n v="35782"/>
    <m/>
    <x v="2"/>
    <m/>
    <m/>
    <s v="Financial institutions"/>
    <n v="1.7"/>
    <m/>
    <m/>
    <s v="Mitigation"/>
    <n v="0.2"/>
    <m/>
    <m/>
    <m/>
    <m/>
    <m/>
    <s v="EBRD Sustainability Report 2023"/>
  </r>
  <r>
    <x v="2"/>
    <m/>
    <s v="Regional TFP: Ipoteka Bank"/>
    <m/>
    <m/>
    <x v="0"/>
    <m/>
    <m/>
    <s v="Financial Institutions"/>
    <n v="5.7"/>
    <m/>
    <m/>
    <m/>
    <n v="5.7"/>
    <m/>
    <m/>
    <m/>
    <m/>
    <m/>
    <s v="EBRD Sustainability Report 2021"/>
  </r>
  <r>
    <x v="2"/>
    <m/>
    <s v="Regional TFP: JSC Oschadbank"/>
    <n v="48449"/>
    <m/>
    <x v="2"/>
    <m/>
    <m/>
    <s v="Financial institutions"/>
    <n v="31"/>
    <m/>
    <m/>
    <s v="Mitigation"/>
    <n v="13.5"/>
    <m/>
    <m/>
    <m/>
    <m/>
    <m/>
    <s v="EBRD Sustainability Report 2023"/>
  </r>
  <r>
    <x v="2"/>
    <m/>
    <s v="Regional TFP: JSCB OTP Bank, _x000a_Ukraine"/>
    <n v="23870"/>
    <m/>
    <x v="1"/>
    <m/>
    <m/>
    <s v="Financial Institutions"/>
    <n v="6.3"/>
    <m/>
    <m/>
    <s v="Mitigation"/>
    <n v="1.6"/>
    <m/>
    <m/>
    <m/>
    <m/>
    <m/>
    <s v="EBRD Sustainability Report 2022"/>
  </r>
  <r>
    <x v="2"/>
    <m/>
    <s v="Regional TFP: JSCB OTP Bank, _x000a_Ukraine"/>
    <n v="23870"/>
    <m/>
    <x v="2"/>
    <m/>
    <m/>
    <s v="Financial institutions"/>
    <n v="4.7"/>
    <m/>
    <m/>
    <s v="Mitigation"/>
    <n v="0.2"/>
    <m/>
    <m/>
    <m/>
    <m/>
    <m/>
    <s v="EBRD Sustainability Report 2023"/>
  </r>
  <r>
    <x v="2"/>
    <m/>
    <s v="Regional TFP: JSCB OTP Bank, _x000a_Ukraine"/>
    <m/>
    <m/>
    <x v="0"/>
    <m/>
    <m/>
    <s v="Financial Institutions"/>
    <n v="14.3"/>
    <m/>
    <m/>
    <m/>
    <n v="14.3"/>
    <m/>
    <m/>
    <m/>
    <m/>
    <m/>
    <s v="EBRD Sustainability Report 2021"/>
  </r>
  <r>
    <x v="2"/>
    <m/>
    <s v="Regional TFP: Khan Bank"/>
    <n v="37791"/>
    <m/>
    <x v="1"/>
    <m/>
    <m/>
    <s v="Financial Institutions"/>
    <n v="3.1"/>
    <m/>
    <m/>
    <s v="Mitigation"/>
    <n v="0.1"/>
    <m/>
    <m/>
    <m/>
    <m/>
    <m/>
    <s v="EBRD Sustainability Report 2022"/>
  </r>
  <r>
    <x v="2"/>
    <m/>
    <s v="Regional TFP: Khan Bank"/>
    <m/>
    <m/>
    <x v="0"/>
    <m/>
    <m/>
    <s v="Financial Institutions"/>
    <n v="0.2"/>
    <m/>
    <m/>
    <m/>
    <n v="0.2"/>
    <m/>
    <m/>
    <m/>
    <m/>
    <m/>
    <s v="EBRD Sustainability Report 2021"/>
  </r>
  <r>
    <x v="2"/>
    <m/>
    <s v="Regional TFP: Mobiasbanca _x000a_(Guarantee &amp; Pre-export)"/>
    <n v="28560"/>
    <m/>
    <x v="1"/>
    <m/>
    <m/>
    <s v="Financial Institutions"/>
    <n v="2.6"/>
    <m/>
    <m/>
    <s v="Mitigation"/>
    <n v="0.2"/>
    <m/>
    <m/>
    <m/>
    <m/>
    <m/>
    <s v="EBRD Sustainability Report 2022"/>
  </r>
  <r>
    <x v="2"/>
    <m/>
    <s v="Regional TFP: Mobiasbanca _x000a_(Guarantee &amp; Pre-export)"/>
    <n v="28560"/>
    <m/>
    <x v="2"/>
    <m/>
    <m/>
    <s v="Financial institutions"/>
    <n v="3.5"/>
    <m/>
    <m/>
    <s v="Mitigation"/>
    <n v="1.4"/>
    <m/>
    <m/>
    <m/>
    <m/>
    <m/>
    <s v="EBRD Sustainability Report 2023"/>
  </r>
  <r>
    <x v="2"/>
    <m/>
    <s v="Regional TFP: Moldova-_x000a_Agroindbank"/>
    <s v="9022"/>
    <m/>
    <x v="2"/>
    <m/>
    <m/>
    <s v="Financial institutions"/>
    <n v="2.8"/>
    <m/>
    <m/>
    <s v="Mitigation"/>
    <n v="0.1"/>
    <m/>
    <m/>
    <m/>
    <m/>
    <m/>
    <s v="EBRD Sustainability Report 2023"/>
  </r>
  <r>
    <x v="2"/>
    <m/>
    <s v="Regional TFP: National Bank  _x000a_Of Egypt"/>
    <n v="44439"/>
    <m/>
    <x v="1"/>
    <m/>
    <m/>
    <s v="Financial Institutions"/>
    <n v="281"/>
    <m/>
    <m/>
    <s v="Mitigation"/>
    <n v="74.599999999999994"/>
    <m/>
    <m/>
    <m/>
    <m/>
    <m/>
    <s v="EBRD Sustainability Report 2022"/>
  </r>
  <r>
    <x v="2"/>
    <m/>
    <s v="Regional TFP: National Bank Of _x000a_Egypt"/>
    <n v="44439"/>
    <m/>
    <x v="2"/>
    <m/>
    <m/>
    <s v="Financial institutions"/>
    <n v="228.5"/>
    <m/>
    <m/>
    <s v="Mitigation"/>
    <n v="81.900000000000006"/>
    <m/>
    <m/>
    <m/>
    <m/>
    <m/>
    <s v="EBRD Sustainability Report 2023"/>
  </r>
  <r>
    <x v="2"/>
    <m/>
    <s v="Regional TFP: National Bank of _x000a_Greece"/>
    <n v="47566"/>
    <m/>
    <x v="1"/>
    <m/>
    <m/>
    <s v="Financial Institutions"/>
    <n v="16.399999999999999"/>
    <m/>
    <m/>
    <s v="Mitigation"/>
    <n v="1.4"/>
    <m/>
    <m/>
    <m/>
    <m/>
    <m/>
    <s v="EBRD Sustainability Report 2022"/>
  </r>
  <r>
    <x v="2"/>
    <m/>
    <s v="Regional TFP: National Bank of _x000a_Greece"/>
    <n v="47566"/>
    <m/>
    <x v="2"/>
    <m/>
    <m/>
    <s v="Financial institutions"/>
    <n v="57"/>
    <m/>
    <m/>
    <s v="Mitigation"/>
    <n v="23.3"/>
    <m/>
    <m/>
    <m/>
    <m/>
    <m/>
    <s v="EBRD Sustainability Report 2023"/>
  </r>
  <r>
    <x v="2"/>
    <m/>
    <s v="Regional TFP: National Bank of _x000a_Greece"/>
    <m/>
    <m/>
    <x v="0"/>
    <m/>
    <m/>
    <s v="Financial Institutions"/>
    <n v="24.4"/>
    <m/>
    <m/>
    <m/>
    <n v="24.4"/>
    <m/>
    <m/>
    <m/>
    <m/>
    <m/>
    <s v="EBRD Sustainability Report 2021"/>
  </r>
  <r>
    <x v="2"/>
    <m/>
    <s v="Regional TFP: National Bank of _x000a_Uzbekistan (NBU)"/>
    <n v="49244"/>
    <m/>
    <x v="1"/>
    <m/>
    <m/>
    <s v="Financial Institutions"/>
    <n v="5.4"/>
    <m/>
    <m/>
    <s v="Mitigation"/>
    <n v="1"/>
    <m/>
    <m/>
    <m/>
    <m/>
    <m/>
    <s v="EBRD Sustainability Report 2022"/>
  </r>
  <r>
    <x v="2"/>
    <m/>
    <s v="Regional TFP: National Bank of _x000a_Uzbek-istan (NBU)"/>
    <m/>
    <m/>
    <x v="0"/>
    <m/>
    <m/>
    <s v="Financial Institutions"/>
    <n v="1.6"/>
    <m/>
    <m/>
    <m/>
    <n v="1.6"/>
    <m/>
    <m/>
    <m/>
    <m/>
    <m/>
    <s v="EBRD Sustainability Report 2021"/>
  </r>
  <r>
    <x v="2"/>
    <m/>
    <s v="Regional TFP: National Bank Of Egypt"/>
    <m/>
    <m/>
    <x v="0"/>
    <m/>
    <m/>
    <s v="Financial Institutions"/>
    <n v="27.2"/>
    <m/>
    <m/>
    <m/>
    <n v="27.2"/>
    <m/>
    <m/>
    <m/>
    <m/>
    <m/>
    <s v="EBRD Sustainability Report 2021"/>
  </r>
  <r>
    <x v="2"/>
    <m/>
    <s v="Regional TFP: NBD Emirates, _x000a_Egypt"/>
    <n v="48125"/>
    <m/>
    <x v="2"/>
    <m/>
    <m/>
    <s v="Financial institutions"/>
    <n v="3.8"/>
    <m/>
    <m/>
    <s v="Mitigation"/>
    <n v="3.8"/>
    <m/>
    <m/>
    <m/>
    <m/>
    <m/>
    <s v="EBRD Sustainability Report 2023"/>
  </r>
  <r>
    <x v="2"/>
    <m/>
    <s v="Regional TFP: Optima Bank"/>
    <n v="47429"/>
    <m/>
    <x v="1"/>
    <m/>
    <m/>
    <s v="Financial Institutions"/>
    <n v="1.6"/>
    <m/>
    <m/>
    <s v="Mitigation"/>
    <n v="0.2"/>
    <m/>
    <m/>
    <m/>
    <m/>
    <m/>
    <s v="EBRD Sustainability Report 2022"/>
  </r>
  <r>
    <x v="2"/>
    <m/>
    <s v="Regional TFP: Optima Bank"/>
    <n v="47429"/>
    <m/>
    <x v="2"/>
    <m/>
    <m/>
    <s v="Financial institutions"/>
    <n v="1.2"/>
    <m/>
    <m/>
    <s v="Mitigation"/>
    <n v="0.2"/>
    <m/>
    <m/>
    <m/>
    <m/>
    <m/>
    <s v="EBRD Sustainability Report 2023"/>
  </r>
  <r>
    <x v="2"/>
    <m/>
    <s v="Regional TFP: Piraeus Bank S.A."/>
    <n v="48082"/>
    <m/>
    <x v="1"/>
    <m/>
    <m/>
    <s v="Financial Institutions"/>
    <n v="77.7"/>
    <m/>
    <m/>
    <s v="Mitigation"/>
    <n v="51.2"/>
    <m/>
    <m/>
    <m/>
    <m/>
    <m/>
    <s v="EBRD Sustainability Report 2022"/>
  </r>
  <r>
    <x v="2"/>
    <m/>
    <s v="Regional TFP: Piraeus Bank S.A."/>
    <n v="48082"/>
    <m/>
    <x v="2"/>
    <m/>
    <m/>
    <s v="Financial institutions"/>
    <n v="20.5"/>
    <m/>
    <m/>
    <s v="Mitigation"/>
    <n v="17.5"/>
    <m/>
    <m/>
    <m/>
    <m/>
    <m/>
    <s v="EBRD Sustainability Report 2023"/>
  </r>
  <r>
    <x v="2"/>
    <m/>
    <s v="Regional TFP: Piraeus Bank S.A."/>
    <m/>
    <m/>
    <x v="0"/>
    <m/>
    <m/>
    <s v="Financial Institutions"/>
    <n v="13.3"/>
    <m/>
    <m/>
    <m/>
    <n v="13.3"/>
    <m/>
    <m/>
    <m/>
    <m/>
    <m/>
    <s v="EBRD Sustainability Report 2021"/>
  </r>
  <r>
    <x v="2"/>
    <m/>
    <s v="Regional TFP: QNB Al Ahli Bank _x000a_Egypt"/>
    <n v="47341"/>
    <m/>
    <x v="1"/>
    <m/>
    <m/>
    <s v="Financial Institutions"/>
    <n v="7"/>
    <m/>
    <m/>
    <s v="Mitigation"/>
    <n v="3.5"/>
    <m/>
    <m/>
    <m/>
    <m/>
    <m/>
    <s v="EBRD Sustainability Report 2022"/>
  </r>
  <r>
    <x v="2"/>
    <m/>
    <s v="Regional TFP: QNB Finansbank"/>
    <n v="51995"/>
    <m/>
    <x v="2"/>
    <m/>
    <m/>
    <s v="Financial institutions"/>
    <n v="142.5"/>
    <m/>
    <m/>
    <s v="Mitigation"/>
    <n v="97.3"/>
    <m/>
    <m/>
    <m/>
    <m/>
    <m/>
    <s v="EBRD Sustainability Report 2023"/>
  </r>
  <r>
    <x v="2"/>
    <m/>
    <s v="Regional TFP: Raiffeisen Bank _x000a_d.d.BiH (former Market)"/>
    <m/>
    <m/>
    <x v="0"/>
    <m/>
    <m/>
    <s v="Financial Institutions"/>
    <n v="0.1"/>
    <m/>
    <m/>
    <m/>
    <n v="0.1"/>
    <m/>
    <m/>
    <m/>
    <m/>
    <m/>
    <s v="EBRD Sustainability Report 2021"/>
  </r>
  <r>
    <x v="2"/>
    <m/>
    <s v="Regional TFP: TBC Bank _x000a_(guarantee &amp; pre-export)"/>
    <s v="8348"/>
    <m/>
    <x v="1"/>
    <m/>
    <m/>
    <s v="Financial Institutions"/>
    <n v="35.200000000000003"/>
    <m/>
    <m/>
    <s v="Mitigation"/>
    <n v="8.6999999999999993"/>
    <m/>
    <m/>
    <m/>
    <m/>
    <m/>
    <s v="EBRD Sustainability Report 2022"/>
  </r>
  <r>
    <x v="2"/>
    <m/>
    <s v="Regional TFP: TBC Bank _x000a_(guarantee &amp; pre-export)"/>
    <s v="8348"/>
    <m/>
    <x v="2"/>
    <m/>
    <m/>
    <s v="Financial institutions"/>
    <n v="42.2"/>
    <m/>
    <m/>
    <s v="Mitigation"/>
    <n v="11.9"/>
    <m/>
    <m/>
    <m/>
    <m/>
    <m/>
    <s v="EBRD Sustainability Report 2023"/>
  </r>
  <r>
    <x v="2"/>
    <m/>
    <s v="Regional TFP: TBC Bank _x000a_(guarantee &amp; pre-export)"/>
    <m/>
    <m/>
    <x v="0"/>
    <m/>
    <m/>
    <s v="Financial Institutions"/>
    <n v="4.5"/>
    <m/>
    <m/>
    <m/>
    <n v="4.5"/>
    <m/>
    <m/>
    <m/>
    <m/>
    <m/>
    <s v="EBRD Sustainability Report 2021"/>
  </r>
  <r>
    <x v="2"/>
    <m/>
    <s v="Regional TFP: TSKB"/>
    <n v="52764"/>
    <m/>
    <x v="1"/>
    <m/>
    <m/>
    <s v="Financial Institutions"/>
    <n v="13.8"/>
    <m/>
    <m/>
    <s v="Mitigation"/>
    <n v="13.8"/>
    <m/>
    <m/>
    <m/>
    <m/>
    <m/>
    <s v="EBRD Sustainability Report 2022"/>
  </r>
  <r>
    <x v="2"/>
    <m/>
    <s v="Regional TFP: TSKB"/>
    <n v="52764"/>
    <m/>
    <x v="2"/>
    <m/>
    <m/>
    <s v="Financial institutions"/>
    <n v="35.9"/>
    <m/>
    <m/>
    <s v="Mitigation"/>
    <n v="35.9"/>
    <m/>
    <m/>
    <m/>
    <m/>
    <m/>
    <s v="EBRD Sustainability Report 2023"/>
  </r>
  <r>
    <x v="2"/>
    <m/>
    <s v="Regional TFP: UBCI"/>
    <n v="48627"/>
    <m/>
    <x v="1"/>
    <m/>
    <m/>
    <s v="Financial Institutions"/>
    <n v="31.4"/>
    <m/>
    <m/>
    <s v="Mitigation"/>
    <n v="0.2"/>
    <m/>
    <m/>
    <m/>
    <m/>
    <m/>
    <s v="EBRD Sustainability Report 2022"/>
  </r>
  <r>
    <x v="2"/>
    <m/>
    <s v="Regional TFP: UBCI"/>
    <n v="48627"/>
    <m/>
    <x v="2"/>
    <m/>
    <m/>
    <s v="Financial institutions"/>
    <n v="62.3"/>
    <m/>
    <m/>
    <s v="Mitigation"/>
    <n v="1"/>
    <m/>
    <m/>
    <m/>
    <m/>
    <m/>
    <s v="EBRD Sustainability Report 2023"/>
  </r>
  <r>
    <x v="2"/>
    <m/>
    <s v="Regional TFP: Ukrgasbank"/>
    <n v="50744"/>
    <m/>
    <x v="1"/>
    <m/>
    <m/>
    <s v="Financial Institutions"/>
    <n v="125"/>
    <m/>
    <m/>
    <s v="Mitigation"/>
    <n v="12.7"/>
    <m/>
    <m/>
    <m/>
    <m/>
    <m/>
    <s v="EBRD Sustainability Report 2022"/>
  </r>
  <r>
    <x v="2"/>
    <m/>
    <s v="Regional TFP: Ukrgasbank"/>
    <n v="50744"/>
    <m/>
    <x v="2"/>
    <m/>
    <m/>
    <s v="Financial institutions"/>
    <n v="70.400000000000006"/>
    <m/>
    <m/>
    <s v="Mitigation"/>
    <n v="20.8"/>
    <m/>
    <m/>
    <m/>
    <m/>
    <m/>
    <s v="EBRD Sustainability Report 2023"/>
  </r>
  <r>
    <x v="2"/>
    <m/>
    <s v="Regional TFP: Ukrgasbank"/>
    <m/>
    <m/>
    <x v="0"/>
    <m/>
    <m/>
    <s v="Financial Institutions"/>
    <n v="4.4000000000000004"/>
    <m/>
    <m/>
    <m/>
    <n v="4.4000000000000004"/>
    <m/>
    <m/>
    <m/>
    <m/>
    <m/>
    <s v="EBRD Sustainability Report 2021"/>
  </r>
  <r>
    <x v="2"/>
    <m/>
    <s v="Regional TFP: UzPSB"/>
    <n v="50538"/>
    <m/>
    <x v="1"/>
    <m/>
    <m/>
    <s v="Financial Institutions"/>
    <n v="51.8"/>
    <m/>
    <m/>
    <s v="Mitigation"/>
    <n v="5.7"/>
    <m/>
    <m/>
    <m/>
    <m/>
    <m/>
    <s v="EBRD Sustainability Report 2022"/>
  </r>
  <r>
    <x v="2"/>
    <m/>
    <s v="Regional TFP: UzPSB"/>
    <n v="50538"/>
    <m/>
    <x v="2"/>
    <m/>
    <m/>
    <s v="Financial institutions"/>
    <n v="81.5"/>
    <m/>
    <m/>
    <s v="Mitigation"/>
    <n v="31.2"/>
    <m/>
    <m/>
    <m/>
    <m/>
    <m/>
    <s v="EBRD Sustainability Report 2023"/>
  </r>
  <r>
    <x v="2"/>
    <m/>
    <s v="Regional TFP: UzPSB"/>
    <m/>
    <m/>
    <x v="0"/>
    <m/>
    <m/>
    <s v="Financial Institutions"/>
    <n v="8.4"/>
    <m/>
    <m/>
    <m/>
    <n v="8.4"/>
    <m/>
    <m/>
    <m/>
    <m/>
    <m/>
    <s v="EBRD Sustainability Report 2021"/>
  </r>
  <r>
    <x v="2"/>
    <m/>
    <s v="Regional TFP: Vakifar Bankasi _x000a_TAO"/>
    <n v="42078"/>
    <m/>
    <x v="2"/>
    <m/>
    <m/>
    <s v="Financial institutions"/>
    <n v="56.7"/>
    <m/>
    <m/>
    <s v="Mitigation"/>
    <n v="25.9"/>
    <m/>
    <m/>
    <m/>
    <m/>
    <m/>
    <s v="EBRD Sustainability Report 2023"/>
  </r>
  <r>
    <x v="2"/>
    <m/>
    <s v="Regional TFP: Vakifar Bankasi TAO"/>
    <n v="42078"/>
    <m/>
    <x v="1"/>
    <m/>
    <m/>
    <s v="Financial Institutions"/>
    <n v="86.8"/>
    <m/>
    <m/>
    <s v="Mitigation"/>
    <n v="37.799999999999997"/>
    <m/>
    <m/>
    <m/>
    <m/>
    <m/>
    <s v="EBRD Sustainability Report 2022"/>
  </r>
  <r>
    <x v="2"/>
    <m/>
    <s v="Regional TFP: Vakifar Bankasi TAO"/>
    <m/>
    <m/>
    <x v="0"/>
    <m/>
    <m/>
    <s v="Financial Institutions"/>
    <n v="49.2"/>
    <m/>
    <m/>
    <m/>
    <n v="49.2"/>
    <m/>
    <m/>
    <m/>
    <m/>
    <m/>
    <s v="EBRD Sustainability Report 2021"/>
  </r>
  <r>
    <x v="2"/>
    <m/>
    <s v="Resource EEE Partners III L.P."/>
    <n v="53112"/>
    <m/>
    <x v="1"/>
    <m/>
    <m/>
    <s v="Equity Funds"/>
    <n v="40"/>
    <m/>
    <m/>
    <s v="Mitigation"/>
    <n v="8"/>
    <m/>
    <m/>
    <m/>
    <m/>
    <m/>
    <s v="EBRD Sustainability Report 2022"/>
  </r>
  <r>
    <x v="2"/>
    <m/>
    <s v="RF - City of Zagreb Resilience _x000a_Support"/>
    <n v="53289"/>
    <m/>
    <x v="1"/>
    <m/>
    <m/>
    <s v="Municipal and Env. Infra."/>
    <n v="50"/>
    <m/>
    <m/>
    <s v="Mitigation"/>
    <n v="8.9"/>
    <m/>
    <m/>
    <m/>
    <m/>
    <m/>
    <s v="EBRD Sustainability Report 2022"/>
  </r>
  <r>
    <x v="2"/>
    <m/>
    <s v="RLF – Astarta"/>
    <n v="54149"/>
    <m/>
    <x v="2"/>
    <m/>
    <m/>
    <s v="Agribusiness"/>
    <n v="19"/>
    <m/>
    <m/>
    <s v="Dual-use"/>
    <n v="19"/>
    <m/>
    <m/>
    <m/>
    <m/>
    <m/>
    <s v="EBRD Sustainability Report 2023"/>
  </r>
  <r>
    <x v="2"/>
    <m/>
    <s v="RLF - FSG - OTP Leasing"/>
    <n v="53664"/>
    <m/>
    <x v="1"/>
    <m/>
    <m/>
    <s v="Financial Institutions"/>
    <n v="9.8000000000000007"/>
    <m/>
    <m/>
    <s v="Mitigation"/>
    <n v="1.6"/>
    <m/>
    <m/>
    <m/>
    <m/>
    <m/>
    <s v="EBRD Sustainability Report 2022"/>
  </r>
  <r>
    <x v="2"/>
    <m/>
    <s v="RLF - Grain Alliance Logistics"/>
    <n v="54110"/>
    <m/>
    <x v="1"/>
    <m/>
    <m/>
    <s v="Agribusiness"/>
    <n v="10"/>
    <m/>
    <m/>
    <s v="Mitigation"/>
    <n v="8.3000000000000007"/>
    <m/>
    <m/>
    <m/>
    <m/>
    <m/>
    <s v="EBRD Sustainability Report 2022"/>
  </r>
  <r>
    <x v="2"/>
    <m/>
    <s v="RLF – IMC"/>
    <n v="54234"/>
    <m/>
    <x v="2"/>
    <m/>
    <m/>
    <s v="Agribusiness"/>
    <n v="9"/>
    <m/>
    <m/>
    <s v="Dual-use"/>
    <n v="5.6"/>
    <m/>
    <m/>
    <m/>
    <m/>
    <m/>
    <s v="EBRD Sustainability Report 2023"/>
  </r>
  <r>
    <x v="2"/>
    <m/>
    <s v="RLF – LifeSpot PRS Debt  _x000a_(f. RLF - Life Spot)"/>
    <n v="54319"/>
    <m/>
    <x v="2"/>
    <m/>
    <m/>
    <s v="Property and tourism"/>
    <n v="25"/>
    <m/>
    <m/>
    <s v="Mitigation"/>
    <n v="25"/>
    <m/>
    <m/>
    <m/>
    <m/>
    <m/>
    <s v="EBRD Sustainability Report 2023"/>
  </r>
  <r>
    <x v="2"/>
    <m/>
    <s v="RLF – Lviv Industrial Park JV"/>
    <n v="53813"/>
    <m/>
    <x v="2"/>
    <m/>
    <m/>
    <s v="Property and tourism"/>
    <n v="5.0999999999999996"/>
    <m/>
    <m/>
    <s v="Mitigation"/>
    <n v="5"/>
    <m/>
    <m/>
    <m/>
    <m/>
    <m/>
    <s v="EBRD Sustainability Report 2023"/>
  </r>
  <r>
    <x v="2"/>
    <m/>
    <s v="RLF – MHP Sunflower"/>
    <n v="54136"/>
    <m/>
    <x v="2"/>
    <m/>
    <m/>
    <s v="Agribusiness"/>
    <n v="77.900000000000006"/>
    <m/>
    <m/>
    <s v="Adaptation"/>
    <n v="25.7"/>
    <m/>
    <m/>
    <m/>
    <m/>
    <m/>
    <s v="EBRD Sustainability Report 2023"/>
  </r>
  <r>
    <x v="2"/>
    <m/>
    <s v="RLF – Moldovan Railways Crisis _x000a_Response"/>
    <n v="54122"/>
    <m/>
    <x v="2"/>
    <m/>
    <m/>
    <s v="Transport"/>
    <n v="12"/>
    <m/>
    <m/>
    <s v="Mitigation"/>
    <n v="11.2"/>
    <m/>
    <m/>
    <m/>
    <m/>
    <m/>
    <s v="EBRD Sustainability Report 2023"/>
  </r>
  <r>
    <x v="2"/>
    <m/>
    <s v="RLF – MOST Logistics Terminal"/>
    <n v="54024"/>
    <m/>
    <x v="2"/>
    <m/>
    <m/>
    <s v="Transport"/>
    <n v="9.6"/>
    <m/>
    <m/>
    <s v="Mitigation"/>
    <n v="9.6"/>
    <m/>
    <m/>
    <m/>
    <m/>
    <m/>
    <s v="EBRD Sustainability Report 2023"/>
  </r>
  <r>
    <x v="2"/>
    <m/>
    <s v="RLF – Poland – Pekao Leasing"/>
    <n v="54019"/>
    <m/>
    <x v="2"/>
    <m/>
    <m/>
    <s v="Financial institutions"/>
    <n v="75"/>
    <m/>
    <m/>
    <s v="Mitigation"/>
    <n v="45"/>
    <m/>
    <m/>
    <m/>
    <m/>
    <m/>
    <s v="EBRD Sustainability Report 2023"/>
  </r>
  <r>
    <x v="2"/>
    <m/>
    <s v="RLF - ProCredit Bank Bulgaria _x000a_Senior Preferred Loan"/>
    <n v="53748"/>
    <m/>
    <x v="1"/>
    <m/>
    <m/>
    <s v="Financial Institutions"/>
    <n v="30"/>
    <m/>
    <m/>
    <s v="Mitigation"/>
    <n v="6"/>
    <m/>
    <m/>
    <m/>
    <m/>
    <m/>
    <s v="EBRD Sustainability Report 2022"/>
  </r>
  <r>
    <x v="2"/>
    <m/>
    <s v="RLF - Resi4Rent"/>
    <n v="53874"/>
    <m/>
    <x v="1"/>
    <m/>
    <m/>
    <s v="Property and Tourism"/>
    <n v="50"/>
    <m/>
    <m/>
    <s v="Mitigation"/>
    <n v="50"/>
    <m/>
    <m/>
    <m/>
    <m/>
    <m/>
    <s v="EBRD Sustainability Report 2022"/>
  </r>
  <r>
    <x v="2"/>
    <m/>
    <s v="RLF – Resi4Rent"/>
    <n v="53874"/>
    <m/>
    <x v="2"/>
    <m/>
    <m/>
    <s v="Property and tourism"/>
    <n v="25"/>
    <m/>
    <m/>
    <s v="Mitigation"/>
    <n v="25"/>
    <m/>
    <m/>
    <m/>
    <m/>
    <m/>
    <s v="EBRD Sustainability Report 2023"/>
  </r>
  <r>
    <x v="2"/>
    <m/>
    <s v="RLF – RLG – Bank Lviv 2023"/>
    <n v="54476"/>
    <m/>
    <x v="2"/>
    <m/>
    <m/>
    <s v="Financial institutions"/>
    <n v="3.2"/>
    <m/>
    <m/>
    <s v="Mitigation"/>
    <n v="0.2"/>
    <m/>
    <m/>
    <m/>
    <m/>
    <m/>
    <s v="EBRD Sustainability Report 2023"/>
  </r>
  <r>
    <x v="2"/>
    <m/>
    <s v="RLF – RLG – Kredobank 2023"/>
    <n v="54489"/>
    <m/>
    <x v="2"/>
    <m/>
    <m/>
    <s v="Financial institutions"/>
    <n v="21.3"/>
    <m/>
    <m/>
    <s v="Mitigation"/>
    <n v="0.6"/>
    <m/>
    <m/>
    <m/>
    <m/>
    <m/>
    <s v="EBRD Sustainability Report 2023"/>
  </r>
  <r>
    <x v="2"/>
    <m/>
    <s v="RLF – RSF – RBU Nadezhda _x000a_Terminal"/>
    <n v="54989"/>
    <m/>
    <x v="2"/>
    <m/>
    <m/>
    <s v="Natural resources"/>
    <n v="4.4000000000000004"/>
    <m/>
    <m/>
    <s v="Mitigation"/>
    <n v="1.7"/>
    <m/>
    <m/>
    <m/>
    <m/>
    <m/>
    <s v="EBRD Sustainability Report 2023"/>
  </r>
  <r>
    <x v="2"/>
    <m/>
    <s v="RLF – UZ Emergency Support"/>
    <n v="54150"/>
    <m/>
    <x v="2"/>
    <m/>
    <m/>
    <s v="Transport"/>
    <n v="200"/>
    <m/>
    <m/>
    <s v="Mitigation"/>
    <n v="90"/>
    <m/>
    <m/>
    <m/>
    <m/>
    <m/>
    <s v="EBRD Sustainability Report 2023"/>
  </r>
  <r>
    <x v="2"/>
    <m/>
    <s v="RLF-NREP PRS Loan (f. RLF – _x000a_Intermarium)"/>
    <n v="53769"/>
    <m/>
    <x v="2"/>
    <m/>
    <m/>
    <s v="Property and tourism"/>
    <n v="14.6"/>
    <m/>
    <m/>
    <s v="Mitigation"/>
    <n v="14.6"/>
    <m/>
    <m/>
    <m/>
    <m/>
    <m/>
    <s v="EBRD Sustainability Report 2023"/>
  </r>
  <r>
    <x v="2"/>
    <m/>
    <s v="Road Corridor VIII - Phase I"/>
    <m/>
    <m/>
    <x v="0"/>
    <m/>
    <m/>
    <s v="Transport"/>
    <n v="13.8"/>
    <m/>
    <m/>
    <m/>
    <n v="13.8"/>
    <m/>
    <m/>
    <m/>
    <m/>
    <m/>
    <s v="EBRD Sustainability Report 2021"/>
  </r>
  <r>
    <x v="2"/>
    <m/>
    <s v="RRF - Syndesis"/>
    <n v="53639"/>
    <m/>
    <x v="1"/>
    <m/>
    <m/>
    <s v="Telecommunications, _x000a_Media and Technology"/>
    <n v="56.3"/>
    <m/>
    <m/>
    <s v="Mitigation"/>
    <n v="56.3"/>
    <m/>
    <m/>
    <m/>
    <m/>
    <m/>
    <s v="EBRD Sustainability Report 2022"/>
  </r>
  <r>
    <x v="2"/>
    <m/>
    <s v="RS Energy Efficiency Fund"/>
    <m/>
    <m/>
    <x v="0"/>
    <m/>
    <m/>
    <s v="Municipal &amp; Env Inf"/>
    <n v="4.5"/>
    <m/>
    <m/>
    <m/>
    <n v="4.5"/>
    <m/>
    <m/>
    <m/>
    <m/>
    <m/>
    <s v="EBRD Sustainability Report 2021"/>
  </r>
  <r>
    <x v="2"/>
    <m/>
    <s v="RSF – Attijari Bank Tunisia - _x000a_Mabrouka"/>
    <n v="54045"/>
    <m/>
    <x v="2"/>
    <m/>
    <m/>
    <s v="Agribusiness"/>
    <n v="0.7"/>
    <m/>
    <m/>
    <s v="Adaptation"/>
    <n v="0.1"/>
    <m/>
    <m/>
    <m/>
    <m/>
    <m/>
    <s v="EBRD Sustainability Report 2023"/>
  </r>
  <r>
    <x v="2"/>
    <m/>
    <s v="RSF – Attijari Bank Tunisia – _x000a_TechnoFilm"/>
    <n v="54594"/>
    <m/>
    <x v="2"/>
    <m/>
    <m/>
    <s v="Agribusiness"/>
    <n v="0.5"/>
    <m/>
    <m/>
    <s v="Mitigation"/>
    <n v="0.5"/>
    <m/>
    <m/>
    <m/>
    <m/>
    <m/>
    <s v="EBRD Sustainability Report 2023"/>
  </r>
  <r>
    <x v="2"/>
    <m/>
    <s v="RSF - Attijari Bank Tunisia - NTE"/>
    <n v="54183"/>
    <m/>
    <x v="1"/>
    <m/>
    <m/>
    <s v="Manufacturing and _x000a_Services"/>
    <n v="0.7"/>
    <m/>
    <m/>
    <s v="Mitigation"/>
    <n v="0.7"/>
    <m/>
    <m/>
    <m/>
    <m/>
    <m/>
    <s v="EBRD Sustainability Report 2022"/>
  </r>
  <r>
    <x v="2"/>
    <m/>
    <s v="RSF – BCC Viva Pharm LLP"/>
    <n v="54385"/>
    <m/>
    <x v="2"/>
    <m/>
    <m/>
    <s v="Manufacturing and _x000a_services"/>
    <n v="1"/>
    <m/>
    <m/>
    <s v="Mitigation"/>
    <n v="0.4"/>
    <m/>
    <m/>
    <m/>
    <m/>
    <m/>
    <s v="EBRD Sustainability Report 2023"/>
  </r>
  <r>
    <x v="2"/>
    <m/>
    <s v="RSF - BCC Zeta KPK Furniture"/>
    <m/>
    <m/>
    <x v="0"/>
    <m/>
    <m/>
    <s v="Manufacturing &amp; _x000a_Services"/>
    <n v="0.3"/>
    <m/>
    <m/>
    <m/>
    <n v="0.3"/>
    <m/>
    <m/>
    <m/>
    <m/>
    <m/>
    <s v="EBRD Sustainability Report 2021"/>
  </r>
  <r>
    <x v="2"/>
    <m/>
    <s v="RSF – BCC Zeta KPK Furniture 2"/>
    <n v="54072"/>
    <m/>
    <x v="2"/>
    <m/>
    <m/>
    <s v="Manufacturing and _x000a_Services"/>
    <n v="0.5"/>
    <m/>
    <m/>
    <s v="Mitigation"/>
    <n v="0.3"/>
    <m/>
    <m/>
    <m/>
    <m/>
    <m/>
    <s v="EBRD Sustainability Report 2023"/>
  </r>
  <r>
    <x v="2"/>
    <m/>
    <s v="RSF – BCC Zeta KPK Furniture 3"/>
    <n v="54335"/>
    <m/>
    <x v="2"/>
    <m/>
    <m/>
    <s v="Manufacturing and _x000a_services"/>
    <n v="0.5"/>
    <m/>
    <m/>
    <s v="Mitigation"/>
    <n v="0.3"/>
    <m/>
    <m/>
    <m/>
    <m/>
    <m/>
    <s v="EBRD Sustainability Report 2023"/>
  </r>
  <r>
    <x v="2"/>
    <m/>
    <s v="RSF - BCC Zeta PTZ Furniture"/>
    <n v="52908"/>
    <m/>
    <x v="1"/>
    <m/>
    <m/>
    <s v="Manufacturing and _x000a_Services"/>
    <n v="0.5"/>
    <m/>
    <m/>
    <s v="Mitigation"/>
    <n v="0.5"/>
    <m/>
    <m/>
    <m/>
    <m/>
    <m/>
    <s v="EBRD Sustainability Report 2022"/>
  </r>
  <r>
    <x v="2"/>
    <m/>
    <s v="RSF - BoG - Daily"/>
    <n v="53950"/>
    <m/>
    <x v="1"/>
    <m/>
    <m/>
    <s v="Agribusiness"/>
    <n v="1.4"/>
    <m/>
    <m/>
    <s v="Mitigation"/>
    <n v="0.6"/>
    <m/>
    <m/>
    <m/>
    <m/>
    <m/>
    <s v="EBRD Sustainability Report 2022"/>
  </r>
  <r>
    <x v="2"/>
    <m/>
    <s v="RSF - BoG Grand Mall"/>
    <n v="52787"/>
    <m/>
    <x v="1"/>
    <m/>
    <m/>
    <s v="Property and Tourism"/>
    <n v="3.5"/>
    <m/>
    <m/>
    <s v="Mitigation"/>
    <n v="3.5"/>
    <m/>
    <m/>
    <m/>
    <m/>
    <m/>
    <s v="EBRD Sustainability Report 2022"/>
  </r>
  <r>
    <x v="2"/>
    <m/>
    <s v="RSF – DKIB Funded Megreli"/>
    <n v="54750"/>
    <m/>
    <x v="2"/>
    <m/>
    <m/>
    <s v="Manufacturing and _x000a_services"/>
    <n v="0.2"/>
    <m/>
    <m/>
    <s v="Mitigation"/>
    <n v="0"/>
    <m/>
    <m/>
    <m/>
    <m/>
    <m/>
    <s v="EBRD Sustainability Report 2023"/>
  </r>
  <r>
    <x v="2"/>
    <m/>
    <s v="RSF - DSK bank - MaxCom__x000a_Syndicate"/>
    <n v="53594"/>
    <m/>
    <x v="1"/>
    <m/>
    <m/>
    <s v="Manufacturing and _x000a_Services"/>
    <n v="10"/>
    <m/>
    <m/>
    <s v="Mitigation"/>
    <n v="10"/>
    <m/>
    <m/>
    <m/>
    <m/>
    <m/>
    <s v="EBRD Sustainability Report 2022"/>
  </r>
  <r>
    <x v="2"/>
    <m/>
    <s v="RSF - DSK bank - PMM JV"/>
    <n v="54174"/>
    <m/>
    <x v="1"/>
    <m/>
    <m/>
    <s v="Manufacturing and _x000a_Services"/>
    <n v="25"/>
    <m/>
    <m/>
    <s v="Mitigation"/>
    <n v="25"/>
    <m/>
    <m/>
    <m/>
    <m/>
    <m/>
    <s v="EBRD Sustainability Report 2022"/>
  </r>
  <r>
    <x v="2"/>
    <m/>
    <s v="RSF – DSK bank – Trace"/>
    <n v="54977"/>
    <m/>
    <x v="2"/>
    <m/>
    <m/>
    <s v="Transport"/>
    <n v="10"/>
    <m/>
    <m/>
    <s v="Mitigation"/>
    <n v="9.1"/>
    <m/>
    <m/>
    <m/>
    <m/>
    <m/>
    <s v="EBRD Sustainability Report 2023"/>
  </r>
  <r>
    <x v="2"/>
    <m/>
    <s v="RSF – Eshata Bank Isfara Food"/>
    <n v="53953"/>
    <m/>
    <x v="2"/>
    <m/>
    <m/>
    <s v="Agribusiness"/>
    <n v="0.5"/>
    <m/>
    <m/>
    <s v="Adaptation"/>
    <n v="0.5"/>
    <m/>
    <m/>
    <m/>
    <m/>
    <m/>
    <s v="EBRD Sustainability Report 2023"/>
  </r>
  <r>
    <x v="2"/>
    <m/>
    <s v="RSF - Garantibank - Altek Metal"/>
    <n v="53127"/>
    <m/>
    <x v="1"/>
    <m/>
    <m/>
    <s v="Manufacturing and _x000a_Services"/>
    <n v="9"/>
    <m/>
    <m/>
    <s v="Mitigation"/>
    <n v="9"/>
    <m/>
    <m/>
    <m/>
    <m/>
    <m/>
    <s v="EBRD Sustainability Report 2022"/>
  </r>
  <r>
    <x v="2"/>
    <m/>
    <s v="RSF – Hamkor Bank-Mika Group"/>
    <n v="54109"/>
    <m/>
    <x v="2"/>
    <m/>
    <m/>
    <s v="Agribusiness"/>
    <n v="0.4"/>
    <m/>
    <m/>
    <s v="Mitigation"/>
    <n v="0.1"/>
    <m/>
    <m/>
    <m/>
    <m/>
    <m/>
    <s v="EBRD Sustainability Report 2023"/>
  </r>
  <r>
    <x v="2"/>
    <m/>
    <s v="RSF - Hamkorbank Khorezm _x000a_Cheese"/>
    <n v="50834"/>
    <m/>
    <x v="1"/>
    <m/>
    <m/>
    <s v="Agribusiness"/>
    <n v="0.5"/>
    <m/>
    <m/>
    <s v="Adaptation"/>
    <n v="0.3"/>
    <m/>
    <m/>
    <m/>
    <m/>
    <m/>
    <s v="EBRD Sustainability Report 2022"/>
  </r>
  <r>
    <x v="2"/>
    <m/>
    <s v="RSF - Hamkorbank Khorezm _x000a_Cheese"/>
    <m/>
    <m/>
    <x v="0"/>
    <m/>
    <m/>
    <s v="Agribusiness"/>
    <n v="0.2"/>
    <m/>
    <m/>
    <m/>
    <n v="0.2"/>
    <m/>
    <m/>
    <m/>
    <m/>
    <m/>
    <s v="EBRD Sustainability Report 2021"/>
  </r>
  <r>
    <x v="2"/>
    <m/>
    <s v="RSF – Kaufland Romania"/>
    <n v="54375"/>
    <m/>
    <x v="2"/>
    <m/>
    <m/>
    <s v="Agribusiness"/>
    <n v="25"/>
    <m/>
    <m/>
    <s v="Mitigation"/>
    <n v="25"/>
    <m/>
    <m/>
    <m/>
    <m/>
    <m/>
    <s v="EBRD Sustainability Report 2023"/>
  </r>
  <r>
    <x v="2"/>
    <m/>
    <s v="RSF – KICB Stolichniy _x000a_Warehouse Expansion"/>
    <n v="54314"/>
    <m/>
    <x v="2"/>
    <m/>
    <m/>
    <s v="Agribusiness"/>
    <n v="1.4"/>
    <m/>
    <m/>
    <s v="Mitigation"/>
    <n v="0.4"/>
    <m/>
    <m/>
    <m/>
    <m/>
    <m/>
    <s v="EBRD Sustainability Report 2023"/>
  </r>
  <r>
    <x v="2"/>
    <m/>
    <s v="RSF - Lidl Romania"/>
    <n v="53518"/>
    <m/>
    <x v="1"/>
    <m/>
    <m/>
    <s v="Agribusiness"/>
    <n v="25.2"/>
    <m/>
    <m/>
    <s v="Mitigation"/>
    <n v="15.1"/>
    <m/>
    <m/>
    <m/>
    <m/>
    <m/>
    <s v="EBRD Sustainability Report 2022"/>
  </r>
  <r>
    <x v="2"/>
    <m/>
    <s v="RSF - MAIB - Linella"/>
    <m/>
    <m/>
    <x v="0"/>
    <m/>
    <m/>
    <s v="Agribusiness"/>
    <n v="9.8000000000000007"/>
    <m/>
    <m/>
    <m/>
    <n v="5.9"/>
    <m/>
    <m/>
    <m/>
    <m/>
    <m/>
    <s v="EBRD Sustainability Report 2021"/>
  </r>
  <r>
    <x v="2"/>
    <m/>
    <s v="RSF – MAIB – Linella DC"/>
    <n v="54656"/>
    <m/>
    <x v="2"/>
    <m/>
    <m/>
    <s v="Agribusiness"/>
    <n v="15"/>
    <m/>
    <m/>
    <s v="Mitigation"/>
    <n v="12.2"/>
    <m/>
    <m/>
    <m/>
    <m/>
    <m/>
    <s v="EBRD Sustainability Report 2023"/>
  </r>
  <r>
    <x v="2"/>
    <m/>
    <s v="RSF – Raiffeisen Albania - Elkos"/>
    <n v="54015"/>
    <m/>
    <x v="2"/>
    <m/>
    <m/>
    <s v="Agribusiness"/>
    <n v="4"/>
    <m/>
    <m/>
    <s v="Mitigation"/>
    <n v="1.5"/>
    <m/>
    <m/>
    <m/>
    <m/>
    <m/>
    <s v="EBRD Sustainability Report 2023"/>
  </r>
  <r>
    <x v="2"/>
    <m/>
    <s v="RSF – RBA Nova Poshta"/>
    <n v="54671"/>
    <m/>
    <x v="2"/>
    <m/>
    <m/>
    <s v="Transport"/>
    <n v="22.4"/>
    <m/>
    <m/>
    <s v="Mitigation"/>
    <n v="12"/>
    <m/>
    <m/>
    <m/>
    <m/>
    <m/>
    <s v="EBRD Sustainability Report 2023"/>
  </r>
  <r>
    <x v="2"/>
    <m/>
    <s v="RSF - TBC Bank - Tbilvino"/>
    <n v="53027"/>
    <m/>
    <x v="1"/>
    <m/>
    <m/>
    <s v="Agribusiness"/>
    <n v="2.1"/>
    <m/>
    <m/>
    <s v="Mitigation"/>
    <n v="1.3"/>
    <m/>
    <m/>
    <m/>
    <m/>
    <m/>
    <s v="EBRD Sustainability Report 2022"/>
  </r>
  <r>
    <x v="2"/>
    <m/>
    <s v="RSF - TSKB Esan Aku"/>
    <m/>
    <m/>
    <x v="0"/>
    <m/>
    <m/>
    <s v="Manufacturing &amp; _x000a_Services"/>
    <n v="1.6"/>
    <m/>
    <m/>
    <m/>
    <n v="1.6"/>
    <m/>
    <m/>
    <m/>
    <m/>
    <m/>
    <s v="EBRD Sustainability Report 2021"/>
  </r>
  <r>
    <x v="2"/>
    <m/>
    <s v="RSF - TSKB Panelsan"/>
    <n v="53167"/>
    <m/>
    <x v="1"/>
    <m/>
    <m/>
    <s v="Manufacturing and _x000a_Services"/>
    <n v="0.8"/>
    <m/>
    <m/>
    <s v="Mitigation"/>
    <n v="0.8"/>
    <m/>
    <m/>
    <m/>
    <m/>
    <m/>
    <s v="EBRD Sustainability Report 2022"/>
  </r>
  <r>
    <x v="2"/>
    <m/>
    <s v="RSF – Unfunded DKIB Koshoi"/>
    <n v="54216"/>
    <m/>
    <x v="2"/>
    <m/>
    <m/>
    <s v="Agribusiness"/>
    <n v="0.5"/>
    <m/>
    <m/>
    <s v="Mitigation"/>
    <n v="0.1"/>
    <m/>
    <m/>
    <m/>
    <m/>
    <m/>
    <s v="EBRD Sustainability Report 2023"/>
  </r>
  <r>
    <x v="2"/>
    <m/>
    <s v="RSF - UniCredit - MaxCom__x000a_Syndicate"/>
    <n v="53593"/>
    <m/>
    <x v="1"/>
    <m/>
    <m/>
    <s v="Manufacturing and _x000a_Services"/>
    <n v="15"/>
    <m/>
    <m/>
    <s v="Mitigation"/>
    <n v="15"/>
    <m/>
    <m/>
    <m/>
    <m/>
    <m/>
    <s v="EBRD Sustainability Report 2022"/>
  </r>
  <r>
    <x v="2"/>
    <m/>
    <s v="RSF - UniCredit - MaxCom_OD 2.0"/>
    <m/>
    <m/>
    <x v="0"/>
    <m/>
    <m/>
    <s v="Manufacturing &amp; _x000a_Services"/>
    <n v="6"/>
    <m/>
    <m/>
    <m/>
    <n v="6"/>
    <m/>
    <m/>
    <m/>
    <m/>
    <m/>
    <s v="EBRD Sustainability Report 2021"/>
  </r>
  <r>
    <x v="2"/>
    <m/>
    <s v="RSF - UniCredit - MaxCom_RCL"/>
    <m/>
    <m/>
    <x v="0"/>
    <m/>
    <m/>
    <s v="Manufacturing &amp; _x000a_Services"/>
    <n v="8"/>
    <m/>
    <m/>
    <m/>
    <n v="8"/>
    <m/>
    <m/>
    <m/>
    <m/>
    <m/>
    <s v="EBRD Sustainability Report 2021"/>
  </r>
  <r>
    <x v="2"/>
    <m/>
    <s v="RSF – Unicredit Tsenovo PV"/>
    <n v="54854"/>
    <m/>
    <x v="2"/>
    <m/>
    <m/>
    <s v="Energy"/>
    <n v="25"/>
    <m/>
    <m/>
    <s v="Dual-use"/>
    <n v="25"/>
    <m/>
    <m/>
    <m/>
    <m/>
    <m/>
    <s v="EBRD Sustainability Report 2023"/>
  </r>
  <r>
    <x v="2"/>
    <m/>
    <s v="RSF - Union Bank Digit-Alb_OTT_TV _x000a_Rights"/>
    <m/>
    <m/>
    <x v="0"/>
    <m/>
    <m/>
    <s v="Telecommunications, _x000a_Media and _x000a_Technology"/>
    <n v="0.3"/>
    <m/>
    <m/>
    <m/>
    <n v="0.3"/>
    <m/>
    <m/>
    <m/>
    <m/>
    <m/>
    <s v="EBRD Sustainability Report 2021"/>
  </r>
  <r>
    <x v="2"/>
    <m/>
    <s v="RSF – Union Bank Grand Blue _x000a_Fafa II"/>
    <n v="54915"/>
    <m/>
    <x v="2"/>
    <m/>
    <m/>
    <s v="Property and tourism"/>
    <n v="1.3"/>
    <m/>
    <m/>
    <s v="Mitigation"/>
    <n v="0.5"/>
    <m/>
    <m/>
    <m/>
    <m/>
    <m/>
    <s v="EBRD Sustainability Report 2023"/>
  </r>
  <r>
    <x v="2"/>
    <m/>
    <s v="RSF – Union Bank Grand Blue _x000a_Fafa Resort"/>
    <n v="54914"/>
    <m/>
    <x v="2"/>
    <m/>
    <m/>
    <s v="Property and tourism"/>
    <n v="1"/>
    <m/>
    <m/>
    <s v="Mitigation"/>
    <n v="0.4"/>
    <m/>
    <m/>
    <m/>
    <m/>
    <m/>
    <s v="EBRD Sustainability Report 2023"/>
  </r>
  <r>
    <x v="2"/>
    <m/>
    <s v="RSF - XAC Suu Milk Extension"/>
    <m/>
    <m/>
    <x v="0"/>
    <m/>
    <m/>
    <s v="Agribusiness"/>
    <n v="1.2"/>
    <m/>
    <m/>
    <m/>
    <n v="1.2"/>
    <m/>
    <m/>
    <m/>
    <m/>
    <m/>
    <s v="EBRD Sustainability Report 2021"/>
  </r>
  <r>
    <x v="2"/>
    <m/>
    <s v="RSF KICB Unfunded Lucky Socks"/>
    <n v="54242"/>
    <m/>
    <x v="2"/>
    <m/>
    <m/>
    <s v="Manufacturing and _x000a_services"/>
    <n v="0.1"/>
    <m/>
    <m/>
    <s v="Mitigation"/>
    <n v="0"/>
    <m/>
    <m/>
    <m/>
    <m/>
    <m/>
    <s v="EBRD Sustainability Report 2023"/>
  </r>
  <r>
    <x v="2"/>
    <m/>
    <s v="RSF- Sparkasse - M6 Agrar dooel"/>
    <n v="53968"/>
    <m/>
    <x v="1"/>
    <m/>
    <m/>
    <s v="Agribusiness"/>
    <n v="0.6"/>
    <m/>
    <m/>
    <s v="Adaptation"/>
    <n v="0.6"/>
    <m/>
    <m/>
    <m/>
    <m/>
    <m/>
    <s v="EBRD Sustainability Report 2022"/>
  </r>
  <r>
    <x v="2"/>
    <m/>
    <s v="RSF- Sparkasse - Zito Capex"/>
    <n v="53269"/>
    <m/>
    <x v="1"/>
    <m/>
    <m/>
    <s v="Agribusiness"/>
    <n v="0.8"/>
    <m/>
    <m/>
    <s v="Mitigation"/>
    <n v="0.4"/>
    <m/>
    <m/>
    <m/>
    <m/>
    <m/>
    <s v="EBRD Sustainability Report 2022"/>
  </r>
  <r>
    <x v="2"/>
    <m/>
    <s v="RSF –TSKB Kutes Metal"/>
    <n v="54405"/>
    <m/>
    <x v="2"/>
    <m/>
    <m/>
    <s v="Manufacturing and _x000a_services"/>
    <n v="7.7"/>
    <m/>
    <m/>
    <s v="Dual-use"/>
    <n v="7.7"/>
    <m/>
    <m/>
    <m/>
    <m/>
    <m/>
    <s v="EBRD Sustainability Report 2023"/>
  </r>
  <r>
    <x v="2"/>
    <m/>
    <s v="RSF-Eskhata Bank Hakko"/>
    <n v="54698"/>
    <m/>
    <x v="2"/>
    <m/>
    <m/>
    <s v="Manufacturing and _x000a_services"/>
    <n v="0.5"/>
    <m/>
    <m/>
    <s v="Mitigation"/>
    <n v="0.4"/>
    <m/>
    <m/>
    <m/>
    <m/>
    <m/>
    <s v="EBRD Sustainability Report 2023"/>
  </r>
  <r>
    <x v="2"/>
    <m/>
    <s v="Rural Broadband Rollout 2"/>
    <m/>
    <m/>
    <x v="0"/>
    <m/>
    <m/>
    <s v="Telecommunications, _x000a_Media and _x000a_Technology"/>
    <n v="4.7"/>
    <m/>
    <m/>
    <m/>
    <n v="4.7"/>
    <m/>
    <m/>
    <m/>
    <m/>
    <m/>
    <s v="EBRD Sustainability Report 2021"/>
  </r>
  <r>
    <x v="2"/>
    <m/>
    <s v="Samarkand Solar"/>
    <n v="53062"/>
    <m/>
    <x v="2"/>
    <m/>
    <m/>
    <s v="Energy"/>
    <n v="25.5"/>
    <m/>
    <m/>
    <s v="Dual-use"/>
    <n v="25.5"/>
    <m/>
    <m/>
    <m/>
    <m/>
    <m/>
    <s v="EBRD Sustainability Report 2023"/>
  </r>
  <r>
    <x v="2"/>
    <m/>
    <s v="Samarkand Solar Power Plant"/>
    <m/>
    <m/>
    <x v="0"/>
    <m/>
    <m/>
    <s v="Energy"/>
    <n v="21.8"/>
    <m/>
    <m/>
    <m/>
    <n v="21.8"/>
    <m/>
    <m/>
    <m/>
    <m/>
    <m/>
    <s v="EBRD Sustainability Report 2021"/>
  </r>
  <r>
    <x v="2"/>
    <m/>
    <s v="Samarkand Solar Revolving _x000a_Facility"/>
    <n v="53873"/>
    <m/>
    <x v="2"/>
    <m/>
    <m/>
    <s v="Energy"/>
    <n v="17.600000000000001"/>
    <m/>
    <m/>
    <s v="Dual-use"/>
    <n v="17.600000000000001"/>
    <m/>
    <m/>
    <m/>
    <m/>
    <m/>
    <s v="EBRD Sustainability Report 2023"/>
  </r>
  <r>
    <x v="2"/>
    <m/>
    <s v="Santander Bank Bail-in-able _x000a_programme (f. Project Zlata)"/>
    <n v="49353"/>
    <m/>
    <x v="2"/>
    <m/>
    <m/>
    <s v="Financial institutions"/>
    <n v="69.099999999999994"/>
    <m/>
    <m/>
    <s v="Mitigation"/>
    <n v="51.8"/>
    <m/>
    <m/>
    <m/>
    <m/>
    <m/>
    <s v="EBRD Sustainability Report 2023"/>
  </r>
  <r>
    <x v="2"/>
    <m/>
    <s v="Sarajevo Urban Roads"/>
    <n v="49840"/>
    <m/>
    <x v="2"/>
    <m/>
    <m/>
    <s v="Municipal and _x000a_environmental _x000a_infrastructure"/>
    <n v="20"/>
    <m/>
    <m/>
    <s v="Adaptation"/>
    <n v="4"/>
    <m/>
    <m/>
    <m/>
    <m/>
    <m/>
    <s v="EBRD Sustainability Report 2023"/>
  </r>
  <r>
    <x v="2"/>
    <m/>
    <s v="Sarajevo Urban Roads"/>
    <m/>
    <m/>
    <x v="0"/>
    <m/>
    <m/>
    <s v="Municipal &amp; Env Inf"/>
    <n v="1.4"/>
    <m/>
    <m/>
    <m/>
    <n v="1.4"/>
    <m/>
    <m/>
    <m/>
    <m/>
    <m/>
    <s v="EBRD Sustainability Report 2021"/>
  </r>
  <r>
    <x v="2"/>
    <m/>
    <s v="Sarimay-Djankeldy Transmission"/>
    <n v="52874"/>
    <m/>
    <x v="1"/>
    <m/>
    <m/>
    <s v="Energy"/>
    <n v="44.1"/>
    <m/>
    <m/>
    <s v="Mitigation"/>
    <n v="44.1"/>
    <m/>
    <m/>
    <m/>
    <m/>
    <m/>
    <s v="EBRD Sustainability Report 2022"/>
  </r>
  <r>
    <x v="2"/>
    <m/>
    <s v="SASA GET"/>
    <n v="53605"/>
    <m/>
    <x v="2"/>
    <m/>
    <m/>
    <s v="Manufacturing and _x000a_services"/>
    <n v="75"/>
    <m/>
    <m/>
    <s v="Mitigation"/>
    <n v="51.2"/>
    <m/>
    <m/>
    <m/>
    <m/>
    <m/>
    <s v="EBRD Sustainability Report 2023"/>
  </r>
  <r>
    <x v="2"/>
    <m/>
    <s v="Schwarz Sustainable Regional _x000a_Retail Exp Moldova and Romania"/>
    <n v="53644"/>
    <m/>
    <x v="1"/>
    <m/>
    <m/>
    <s v="Agribusiness"/>
    <n v="100"/>
    <m/>
    <m/>
    <s v="Mitigation"/>
    <n v="100"/>
    <m/>
    <m/>
    <m/>
    <m/>
    <m/>
    <s v="EBRD Sustainability Report 2022"/>
  </r>
  <r>
    <x v="2"/>
    <m/>
    <s v="Schwarz Sustainable Regional _x000a_Retail Exp Western Balkans"/>
    <n v="54012"/>
    <m/>
    <x v="1"/>
    <m/>
    <m/>
    <s v="Agribusiness"/>
    <n v="75"/>
    <m/>
    <m/>
    <s v="Mitigation"/>
    <n v="75"/>
    <m/>
    <m/>
    <m/>
    <m/>
    <m/>
    <s v="EBRD Sustainability Report 2022"/>
  </r>
  <r>
    <x v="2"/>
    <m/>
    <s v="Schwarz Sustainable Retail Exp _x000a_Latvija"/>
    <n v="54828"/>
    <m/>
    <x v="2"/>
    <m/>
    <m/>
    <s v="Agribusiness"/>
    <n v="65"/>
    <m/>
    <m/>
    <s v="Mitigation"/>
    <n v="65"/>
    <m/>
    <m/>
    <m/>
    <m/>
    <m/>
    <s v="EBRD Sustainability Report 2023"/>
  </r>
  <r>
    <x v="2"/>
    <m/>
    <s v="SCSF – Citi – Metso Outotec"/>
    <n v="53661"/>
    <m/>
    <x v="2"/>
    <m/>
    <m/>
    <s v="Manufacturing and _x000a_services"/>
    <n v="13.3"/>
    <m/>
    <m/>
    <s v="Mitigation"/>
    <n v="13.3"/>
    <m/>
    <m/>
    <m/>
    <m/>
    <m/>
    <s v="EBRD Sustainability Report 2023"/>
  </r>
  <r>
    <x v="2"/>
    <m/>
    <s v="SCSF - Zabka Supply Chains"/>
    <n v="53402"/>
    <m/>
    <x v="1"/>
    <m/>
    <m/>
    <s v="Agribusiness"/>
    <n v="48"/>
    <m/>
    <m/>
    <s v="Mitigation"/>
    <n v="1.8"/>
    <m/>
    <m/>
    <m/>
    <m/>
    <m/>
    <s v="EBRD Sustainability Report 2022"/>
  </r>
  <r>
    <x v="2"/>
    <m/>
    <s v="SCSF – Zabka Supply Chains"/>
    <n v="53402"/>
    <m/>
    <x v="2"/>
    <m/>
    <m/>
    <s v="Agribusiness"/>
    <n v="48.5"/>
    <m/>
    <m/>
    <s v="Mitigation"/>
    <n v="1.8"/>
    <m/>
    <m/>
    <m/>
    <m/>
    <m/>
    <s v="EBRD Sustainability Report 2023"/>
  </r>
  <r>
    <x v="2"/>
    <m/>
    <s v="Serbia Cargo Rolling Stock _x000a_Renewal"/>
    <n v="53274"/>
    <m/>
    <x v="1"/>
    <m/>
    <m/>
    <s v="Transport"/>
    <n v="43"/>
    <m/>
    <m/>
    <s v="Mitigation"/>
    <n v="39.6"/>
    <m/>
    <m/>
    <m/>
    <m/>
    <m/>
    <s v="EBRD Sustainability Report 2022"/>
  </r>
  <r>
    <x v="2"/>
    <m/>
    <s v="Serbia Voz Regional Depots"/>
    <n v="53488"/>
    <m/>
    <x v="2"/>
    <m/>
    <m/>
    <s v="Transport"/>
    <n v="25"/>
    <m/>
    <m/>
    <s v="Mitigation"/>
    <n v="25"/>
    <m/>
    <m/>
    <m/>
    <m/>
    <m/>
    <s v="EBRD Sustainability Report 2023"/>
  </r>
  <r>
    <x v="2"/>
    <m/>
    <s v="Serbian Climate Resilience  _x000a_&amp; Irrigation Programme 2"/>
    <m/>
    <m/>
    <x v="0"/>
    <m/>
    <m/>
    <s v="Municipal &amp; Env Inf"/>
    <n v="15"/>
    <m/>
    <m/>
    <m/>
    <n v="15"/>
    <m/>
    <m/>
    <m/>
    <m/>
    <m/>
    <s v="EBRD Sustainability Report 2021"/>
  </r>
  <r>
    <x v="2"/>
    <m/>
    <s v="Serbian Climate Resilience &amp; _x000a_Irrigation Programme 2"/>
    <n v="53169"/>
    <m/>
    <x v="2"/>
    <m/>
    <m/>
    <s v="Municipal and _x000a_environmental _x000a_infrastructure"/>
    <n v="8"/>
    <m/>
    <m/>
    <s v="Adaptation"/>
    <n v="8"/>
    <m/>
    <m/>
    <m/>
    <m/>
    <m/>
    <s v="EBRD Sustainability Report 2023"/>
  </r>
  <r>
    <x v="2"/>
    <m/>
    <s v="Serbian Climate Resilience &amp; _x000a_Irrigation Programme SCRIP"/>
    <n v="50848"/>
    <m/>
    <x v="2"/>
    <m/>
    <m/>
    <s v="Municipal and _x000a_environmental _x000a_infrastructure"/>
    <n v="10"/>
    <m/>
    <m/>
    <s v="Adaptation"/>
    <n v="8"/>
    <m/>
    <m/>
    <m/>
    <m/>
    <m/>
    <s v="EBRD Sustainability Report 2023"/>
  </r>
  <r>
    <x v="2"/>
    <m/>
    <s v="Serbian Solid Waste Programme"/>
    <n v="52642"/>
    <m/>
    <x v="1"/>
    <m/>
    <m/>
    <s v="Municipal and Env. Infra."/>
    <n v="25"/>
    <m/>
    <m/>
    <s v="Mitigation"/>
    <n v="25"/>
    <m/>
    <m/>
    <m/>
    <m/>
    <m/>
    <s v="EBRD Sustainability Report 2022"/>
  </r>
  <r>
    <x v="2"/>
    <m/>
    <s v="Serbian Solid Waste Programme"/>
    <m/>
    <m/>
    <x v="0"/>
    <m/>
    <m/>
    <s v="Municipal &amp; Env Inf"/>
    <n v="50"/>
    <m/>
    <m/>
    <m/>
    <n v="50"/>
    <m/>
    <m/>
    <m/>
    <m/>
    <m/>
    <s v="EBRD Sustainability Report 2021"/>
  </r>
  <r>
    <x v="2"/>
    <m/>
    <s v="Sherabad Solar"/>
    <n v="52765"/>
    <m/>
    <x v="2"/>
    <m/>
    <m/>
    <s v="Energy"/>
    <n v="46.4"/>
    <m/>
    <m/>
    <s v="Dual-use"/>
    <n v="46.4"/>
    <m/>
    <m/>
    <m/>
    <m/>
    <m/>
    <s v="EBRD Sustainability Report 2023"/>
  </r>
  <r>
    <x v="2"/>
    <m/>
    <s v="Sherabad Solar Revolving Facility"/>
    <n v="53871"/>
    <m/>
    <x v="2"/>
    <m/>
    <m/>
    <s v="Energy"/>
    <n v="34.799999999999997"/>
    <m/>
    <m/>
    <s v="Dual-use"/>
    <n v="34.799999999999997"/>
    <m/>
    <m/>
    <m/>
    <m/>
    <m/>
    <s v="EBRD Sustainability Report 2023"/>
  </r>
  <r>
    <x v="2"/>
    <m/>
    <s v="Slovenska Sporitelna Covered _x000a_Bonds"/>
    <n v="51132"/>
    <m/>
    <x v="1"/>
    <m/>
    <m/>
    <s v="Financial Institutions"/>
    <n v="55"/>
    <m/>
    <m/>
    <s v="Mitigation"/>
    <n v="55"/>
    <m/>
    <m/>
    <m/>
    <m/>
    <m/>
    <s v="EBRD Sustainability Report 2022"/>
  </r>
  <r>
    <x v="2"/>
    <m/>
    <s v="Slovenska Sporitelna Covered _x000a_Bonds"/>
    <n v="51132"/>
    <m/>
    <x v="2"/>
    <m/>
    <m/>
    <s v="Financial institutions"/>
    <n v="25"/>
    <m/>
    <m/>
    <s v="Mitigation"/>
    <n v="25"/>
    <m/>
    <m/>
    <m/>
    <m/>
    <m/>
    <s v="EBRD Sustainability Report 2023"/>
  </r>
  <r>
    <x v="2"/>
    <m/>
    <s v="SLOVSEFF III - VUB"/>
    <m/>
    <m/>
    <x v="0"/>
    <m/>
    <m/>
    <s v="Financial Institutions"/>
    <n v="1.6"/>
    <m/>
    <m/>
    <m/>
    <n v="1.6"/>
    <m/>
    <m/>
    <m/>
    <m/>
    <m/>
    <s v="EBRD Sustainability Report 2021"/>
  </r>
  <r>
    <x v="2"/>
    <m/>
    <s v="Sofia Med Sustainable Expansion"/>
    <m/>
    <m/>
    <x v="0"/>
    <m/>
    <m/>
    <s v="Manufacturing &amp; _x000a_Services"/>
    <n v="15.2"/>
    <m/>
    <m/>
    <m/>
    <n v="15.2"/>
    <m/>
    <m/>
    <m/>
    <m/>
    <m/>
    <s v="EBRD Sustainability Report 2021"/>
  </r>
  <r>
    <x v="2"/>
    <m/>
    <s v="SPREF - Global Energy (TAQA PV)"/>
    <n v="51038"/>
    <m/>
    <x v="1"/>
    <m/>
    <m/>
    <s v="Energy"/>
    <n v="4.5999999999999996"/>
    <m/>
    <m/>
    <s v="Dual-use"/>
    <n v="4.5999999999999996"/>
    <m/>
    <m/>
    <m/>
    <m/>
    <m/>
    <s v="EBRD Sustainability Report 2022"/>
  </r>
  <r>
    <x v="2"/>
    <m/>
    <s v="SPREF - Yellow Door Energy Jordan"/>
    <m/>
    <m/>
    <x v="0"/>
    <m/>
    <m/>
    <s v="Energy"/>
    <n v="9.4"/>
    <m/>
    <m/>
    <m/>
    <n v="9.4"/>
    <m/>
    <m/>
    <m/>
    <m/>
    <m/>
    <s v="EBRD Sustainability Report 2021"/>
  </r>
  <r>
    <x v="2"/>
    <m/>
    <s v="STEG – ELMED power _x000a_interconnector –  _x000a_Submarine cable"/>
    <n v="54389"/>
    <m/>
    <x v="2"/>
    <m/>
    <m/>
    <s v="Energy"/>
    <n v="45"/>
    <m/>
    <m/>
    <s v="Mitigation"/>
    <n v="27.9"/>
    <m/>
    <m/>
    <m/>
    <m/>
    <m/>
    <s v="EBRD Sustainability Report 2023"/>
  </r>
  <r>
    <x v="2"/>
    <m/>
    <s v="Sunly (f. Project Spike)"/>
    <n v="53864"/>
    <m/>
    <x v="2"/>
    <m/>
    <m/>
    <s v="Energy"/>
    <n v="30"/>
    <m/>
    <m/>
    <s v="Mitigation"/>
    <n v="30"/>
    <m/>
    <m/>
    <m/>
    <m/>
    <m/>
    <s v="EBRD Sustainability Report 2023"/>
  </r>
  <r>
    <x v="2"/>
    <m/>
    <s v="SWIFT Constanta sub-project"/>
    <n v="49600"/>
    <m/>
    <x v="1"/>
    <m/>
    <m/>
    <s v="Municipal and Env. Infra."/>
    <n v="5"/>
    <m/>
    <m/>
    <s v="Dual-use"/>
    <n v="5"/>
    <m/>
    <m/>
    <m/>
    <m/>
    <m/>
    <s v="EBRD Sustainability Report 2022"/>
  </r>
  <r>
    <x v="2"/>
    <m/>
    <s v="SWIFT OLT"/>
    <n v="54536"/>
    <m/>
    <x v="2"/>
    <m/>
    <m/>
    <s v="Municipal and _x000a_environmental _x000a_infrastructure"/>
    <n v="14.5"/>
    <m/>
    <m/>
    <s v="Dual-use"/>
    <n v="14.5"/>
    <m/>
    <m/>
    <m/>
    <m/>
    <m/>
    <s v="EBRD Sustainability Report 2023"/>
  </r>
  <r>
    <x v="2"/>
    <m/>
    <s v="SWIFT Timis"/>
    <n v="53923"/>
    <m/>
    <x v="1"/>
    <m/>
    <m/>
    <s v="Municipal and Env. Infra."/>
    <n v="14.4"/>
    <m/>
    <m/>
    <s v="Mitigation"/>
    <n v="14.4"/>
    <m/>
    <m/>
    <m/>
    <m/>
    <m/>
    <s v="EBRD Sustainability Report 2022"/>
  </r>
  <r>
    <x v="2"/>
    <m/>
    <s v="Taaleri Solarwind Fund II"/>
    <n v="50958"/>
    <m/>
    <x v="1"/>
    <m/>
    <m/>
    <s v="Equity Funds"/>
    <n v="40"/>
    <m/>
    <m/>
    <s v="Mitigation"/>
    <n v="40"/>
    <m/>
    <m/>
    <m/>
    <m/>
    <m/>
    <s v="EBRD Sustainability Report 2022"/>
  </r>
  <r>
    <x v="2"/>
    <m/>
    <s v="Taaleri SolarWind III Fund"/>
    <n v="54248"/>
    <m/>
    <x v="2"/>
    <m/>
    <m/>
    <s v="Equity funds"/>
    <n v="100"/>
    <m/>
    <m/>
    <s v="Mitigation"/>
    <n v="100"/>
    <m/>
    <m/>
    <m/>
    <m/>
    <m/>
    <s v="EBRD Sustainability Report 2023"/>
  </r>
  <r>
    <x v="2"/>
    <m/>
    <s v="Taaleri Wind Poland"/>
    <m/>
    <m/>
    <x v="0"/>
    <m/>
    <m/>
    <s v="Energy"/>
    <n v="25.4"/>
    <m/>
    <m/>
    <m/>
    <n v="25.4"/>
    <m/>
    <m/>
    <m/>
    <m/>
    <m/>
    <s v="EBRD Sustainability Report 2021"/>
  </r>
  <r>
    <x v="2"/>
    <m/>
    <s v="Tash-Komur water sub-project"/>
    <n v="52282"/>
    <m/>
    <x v="2"/>
    <m/>
    <m/>
    <s v="Municipal and _x000a_environmental _x000a_infrastructure"/>
    <n v="2"/>
    <m/>
    <m/>
    <s v="Mitigation"/>
    <n v="1.4"/>
    <m/>
    <m/>
    <m/>
    <m/>
    <m/>
    <s v="EBRD Sustainability Report 2023"/>
  </r>
  <r>
    <x v="2"/>
    <m/>
    <s v="Tatra Bank Covered Bond (f. _x000a_Project Hillside)"/>
    <n v="50658"/>
    <m/>
    <x v="2"/>
    <m/>
    <m/>
    <s v="Financial institutions"/>
    <n v="40"/>
    <m/>
    <m/>
    <s v="Mitigation"/>
    <n v="40"/>
    <m/>
    <m/>
    <m/>
    <m/>
    <m/>
    <s v="EBRD Sustainability Report 2023"/>
  </r>
  <r>
    <x v="2"/>
    <m/>
    <s v="TBC Bank Uzbekistan"/>
    <n v="50345"/>
    <m/>
    <x v="1"/>
    <m/>
    <m/>
    <s v="Financial Institutions"/>
    <n v="6.6"/>
    <m/>
    <m/>
    <s v="Mitigation"/>
    <n v="2"/>
    <m/>
    <m/>
    <m/>
    <m/>
    <m/>
    <s v="EBRD Sustainability Report 2022"/>
  </r>
  <r>
    <x v="2"/>
    <m/>
    <s v="TBC Bank Uzbekistan"/>
    <n v="50345"/>
    <m/>
    <x v="2"/>
    <m/>
    <m/>
    <s v="Financial institutions"/>
    <n v="9.5"/>
    <m/>
    <m/>
    <s v="Mitigation"/>
    <n v="2.8"/>
    <m/>
    <m/>
    <m/>
    <m/>
    <m/>
    <s v="EBRD Sustainability Report 2023"/>
  </r>
  <r>
    <x v="2"/>
    <m/>
    <s v="TBC Bank Uzbekistan"/>
    <m/>
    <m/>
    <x v="0"/>
    <m/>
    <m/>
    <s v="Financial Institutions"/>
    <n v="2.5"/>
    <m/>
    <m/>
    <m/>
    <n v="2.5"/>
    <m/>
    <m/>
    <m/>
    <m/>
    <m/>
    <s v="EBRD Sustainability Report 2021"/>
  </r>
  <r>
    <x v="2"/>
    <m/>
    <s v="TEN-T Skopje-Kosovo Border _x000a_Motorway"/>
    <n v="52508"/>
    <m/>
    <x v="1"/>
    <m/>
    <m/>
    <s v="Transport"/>
    <n v="167.6"/>
    <m/>
    <m/>
    <s v="Adaptation"/>
    <n v="41.1"/>
    <m/>
    <m/>
    <m/>
    <m/>
    <m/>
    <s v="EBRD Sustainability Report 2022"/>
  </r>
  <r>
    <x v="2"/>
    <m/>
    <s v="TFK Green Power Cables"/>
    <n v="54737"/>
    <m/>
    <x v="2"/>
    <m/>
    <m/>
    <s v="Manufacturing and _x000a_services"/>
    <n v="57.6"/>
    <m/>
    <m/>
    <s v="Mitigation"/>
    <n v="43.2"/>
    <m/>
    <m/>
    <m/>
    <m/>
    <m/>
    <s v="EBRD Sustainability Report 2023"/>
  </r>
  <r>
    <x v="2"/>
    <m/>
    <s v="Turk Traktor Green Loan"/>
    <n v="54165"/>
    <m/>
    <x v="2"/>
    <m/>
    <m/>
    <s v="Manufacturing and _x000a_services"/>
    <n v="35"/>
    <m/>
    <m/>
    <s v="Mitigation"/>
    <n v="2"/>
    <m/>
    <m/>
    <m/>
    <m/>
    <m/>
    <s v="EBRD Sustainability Report 2023"/>
  </r>
  <r>
    <x v="2"/>
    <m/>
    <s v="TurSEFF III - Aklease II"/>
    <m/>
    <m/>
    <x v="0"/>
    <m/>
    <m/>
    <s v="Financial Institutions"/>
    <n v="25"/>
    <m/>
    <m/>
    <m/>
    <n v="25"/>
    <m/>
    <m/>
    <m/>
    <m/>
    <m/>
    <s v="EBRD Sustainability Report 2021"/>
  </r>
  <r>
    <x v="2"/>
    <m/>
    <s v="TurSEFF III - BNP Paribas Leasing"/>
    <n v="52943"/>
    <m/>
    <x v="1"/>
    <m/>
    <m/>
    <s v="Financial Institutions"/>
    <n v="25"/>
    <m/>
    <m/>
    <s v="Dual-use"/>
    <n v="25"/>
    <m/>
    <m/>
    <m/>
    <m/>
    <m/>
    <s v="EBRD Sustainability Report 2022"/>
  </r>
  <r>
    <x v="2"/>
    <m/>
    <s v="TurSEFF III - Garanti Leasing II"/>
    <m/>
    <m/>
    <x v="0"/>
    <m/>
    <m/>
    <s v="Financial Institutions"/>
    <n v="22.1"/>
    <m/>
    <m/>
    <m/>
    <n v="22.1"/>
    <m/>
    <m/>
    <m/>
    <m/>
    <m/>
    <s v="EBRD Sustainability Report 2021"/>
  </r>
  <r>
    <x v="2"/>
    <m/>
    <s v="TurSEFF III - Is Leasing"/>
    <m/>
    <m/>
    <x v="0"/>
    <m/>
    <m/>
    <s v="Financial Institutions"/>
    <n v="40"/>
    <m/>
    <m/>
    <m/>
    <n v="40"/>
    <m/>
    <m/>
    <m/>
    <m/>
    <m/>
    <s v="EBRD Sustainability Report 2021"/>
  </r>
  <r>
    <x v="2"/>
    <m/>
    <s v="TurSEFF III &amp; TURWiB - Isbank _x000a_DPR"/>
    <n v="51976"/>
    <m/>
    <x v="1"/>
    <m/>
    <m/>
    <s v="Financial Institutions"/>
    <n v="119"/>
    <m/>
    <m/>
    <s v="Mitigation"/>
    <n v="47.6"/>
    <m/>
    <m/>
    <m/>
    <m/>
    <m/>
    <s v="EBRD Sustainability Report 2022"/>
  </r>
  <r>
    <x v="2"/>
    <m/>
    <s v="TurSEFF III &amp; TurWIB/Denizbank _x000a_DPR"/>
    <m/>
    <m/>
    <x v="0"/>
    <m/>
    <m/>
    <s v="Financial Institutions"/>
    <n v="44.2"/>
    <m/>
    <m/>
    <m/>
    <n v="44.2"/>
    <m/>
    <m/>
    <m/>
    <m/>
    <m/>
    <s v="EBRD Sustainability Report 2021"/>
  </r>
  <r>
    <x v="2"/>
    <m/>
    <s v="UCFin green loan"/>
    <n v="54126"/>
    <m/>
    <x v="2"/>
    <m/>
    <m/>
    <s v="Financial institutions"/>
    <n v="20.100000000000001"/>
    <m/>
    <m/>
    <s v="Mitigation"/>
    <n v="20.100000000000001"/>
    <m/>
    <m/>
    <m/>
    <m/>
    <m/>
    <s v="EBRD Sustainability Report 2023"/>
  </r>
  <r>
    <x v="2"/>
    <m/>
    <s v="Ukraine Road Corridors"/>
    <m/>
    <m/>
    <x v="0"/>
    <m/>
    <m/>
    <s v="Transport"/>
    <n v="100.7"/>
    <m/>
    <m/>
    <m/>
    <n v="100.7"/>
    <m/>
    <m/>
    <m/>
    <m/>
    <m/>
    <s v="EBRD Sustainability Report 2021"/>
  </r>
  <r>
    <x v="2"/>
    <m/>
    <s v="Ukrenergo Special Capital _x000a_Structure Support"/>
    <n v="54649"/>
    <m/>
    <x v="2"/>
    <m/>
    <m/>
    <s v="Energy"/>
    <n v="150"/>
    <m/>
    <m/>
    <s v="Mitigation"/>
    <n v="45"/>
    <m/>
    <m/>
    <m/>
    <m/>
    <m/>
    <s v="EBRD Sustainability Report 2023"/>
  </r>
  <r>
    <x v="2"/>
    <m/>
    <s v="Ukrenergo Transmission Network _x000a_Emergency Restoration"/>
    <n v="54138"/>
    <m/>
    <x v="1"/>
    <m/>
    <m/>
    <s v="Energy"/>
    <n v="300"/>
    <m/>
    <m/>
    <s v="Mitigation"/>
    <n v="150"/>
    <m/>
    <m/>
    <m/>
    <m/>
    <m/>
    <s v="EBRD Sustainability Report 2022"/>
  </r>
  <r>
    <x v="2"/>
    <m/>
    <s v="Ukreximbank Loan for RE/EE _x000a_Financing"/>
    <m/>
    <m/>
    <x v="0"/>
    <m/>
    <m/>
    <s v="Financial Institutions"/>
    <n v="8.6"/>
    <m/>
    <m/>
    <m/>
    <n v="8.6"/>
    <m/>
    <m/>
    <m/>
    <m/>
    <m/>
    <s v="EBRD Sustainability Report 2021"/>
  </r>
  <r>
    <x v="2"/>
    <m/>
    <s v="Ulker Sustainability-Linked Loan _x000a_(f. Project Green Treat)"/>
    <n v="54239"/>
    <m/>
    <x v="2"/>
    <m/>
    <m/>
    <s v="Agribusiness"/>
    <n v="75"/>
    <m/>
    <m/>
    <s v="Dual-use"/>
    <n v="75"/>
    <m/>
    <m/>
    <m/>
    <m/>
    <m/>
    <s v="EBRD Sustainability Report 2023"/>
  </r>
  <r>
    <x v="2"/>
    <m/>
    <s v="UniCredit Hungary MB Covered _x000a_Bonds (f. Project Citadel)"/>
    <n v="49974"/>
    <m/>
    <x v="2"/>
    <m/>
    <m/>
    <s v="Financial institutions"/>
    <n v="28.8"/>
    <m/>
    <m/>
    <s v="Mitigation"/>
    <n v="28.8"/>
    <m/>
    <m/>
    <m/>
    <m/>
    <m/>
    <s v="EBRD Sustainability Report 2023"/>
  </r>
  <r>
    <x v="2"/>
    <m/>
    <s v="UPTF2 - Kyiv City Transport II: Metro"/>
    <m/>
    <m/>
    <x v="0"/>
    <m/>
    <m/>
    <s v="Municipal &amp; Env Inf"/>
    <n v="50"/>
    <m/>
    <m/>
    <m/>
    <n v="50"/>
    <m/>
    <m/>
    <m/>
    <m/>
    <m/>
    <s v="EBRD Sustainability Report 2021"/>
  </r>
  <r>
    <x v="2"/>
    <m/>
    <s v="UPTF2 Khmelnytskyi Trolleybus"/>
    <n v="53100"/>
    <m/>
    <x v="2"/>
    <m/>
    <m/>
    <s v="Municipal and _x000a_environmental _x000a_infrastructure"/>
    <n v="10.6"/>
    <m/>
    <m/>
    <s v="Mitigation"/>
    <n v="10.6"/>
    <m/>
    <m/>
    <m/>
    <m/>
    <m/>
    <s v="EBRD Sustainability Report 2023"/>
  </r>
  <r>
    <x v="2"/>
    <m/>
    <s v="Uzbekistan Bash WPP"/>
    <n v="52772"/>
    <m/>
    <x v="1"/>
    <m/>
    <m/>
    <s v="Energy"/>
    <n v="140.5"/>
    <m/>
    <m/>
    <s v="Dual-use"/>
    <n v="140.5"/>
    <m/>
    <m/>
    <m/>
    <m/>
    <m/>
    <s v="EBRD Sustainability Report 2022"/>
  </r>
  <r>
    <x v="2"/>
    <m/>
    <s v="Uzbekistan Dzhankeldy WPP"/>
    <n v="52773"/>
    <m/>
    <x v="1"/>
    <m/>
    <m/>
    <s v="Energy"/>
    <n v="140.5"/>
    <m/>
    <m/>
    <s v="Dual-use"/>
    <n v="140.5"/>
    <m/>
    <m/>
    <m/>
    <m/>
    <m/>
    <s v="EBRD Sustainability Report 2022"/>
  </r>
  <r>
    <x v="2"/>
    <m/>
    <s v="Uzbekistan Karakalpakstan WPP"/>
    <n v="53244"/>
    <m/>
    <x v="2"/>
    <m/>
    <m/>
    <s v="Energy"/>
    <n v="17.399999999999999"/>
    <m/>
    <m/>
    <s v="Dual-use"/>
    <n v="17.399999999999999"/>
    <m/>
    <m/>
    <m/>
    <m/>
    <m/>
    <s v="EBRD Sustainability Report 2023"/>
  </r>
  <r>
    <x v="2"/>
    <m/>
    <s v="Uzbekistan Water Supply Energy _x000a_Efficiency Project"/>
    <n v="50996"/>
    <m/>
    <x v="2"/>
    <m/>
    <m/>
    <s v="Municipal and _x000a_environmental _x000a_infrastructure"/>
    <n v="180.5"/>
    <m/>
    <m/>
    <s v="Dual-use"/>
    <n v="180.5"/>
    <m/>
    <m/>
    <m/>
    <m/>
    <m/>
    <s v="EBRD Sustainability Report 2023"/>
  </r>
  <r>
    <x v="2"/>
    <m/>
    <s v="UzPSB Convertible Loan (f. _x000a_Project Navat)"/>
    <n v="52808"/>
    <m/>
    <x v="1"/>
    <m/>
    <m/>
    <s v="Financial Institutions"/>
    <n v="46.8"/>
    <m/>
    <m/>
    <s v="Mitigation"/>
    <n v="9.4"/>
    <m/>
    <m/>
    <m/>
    <m/>
    <m/>
    <s v="EBRD Sustainability Report 2022"/>
  </r>
  <r>
    <x v="2"/>
    <m/>
    <s v="VCIP II - Marti"/>
    <m/>
    <m/>
    <x v="0"/>
    <m/>
    <m/>
    <s v="Telecommunications, _x000a_Media and Technology"/>
    <n v="8.8000000000000007"/>
    <m/>
    <m/>
    <m/>
    <n v="8.8000000000000007"/>
    <m/>
    <m/>
    <m/>
    <m/>
    <m/>
    <s v="EBRD Sustainability Report 2021"/>
  </r>
  <r>
    <x v="2"/>
    <m/>
    <s v="VCIP III – SeeTree"/>
    <n v="54950"/>
    <m/>
    <x v="2"/>
    <m/>
    <m/>
    <s v="Telecommunications, _x000a_media and technology"/>
    <n v="4.5"/>
    <m/>
    <m/>
    <s v="Mitigation"/>
    <n v="4.5"/>
    <m/>
    <m/>
    <m/>
    <m/>
    <m/>
    <s v="EBRD Sustainability Report 2023"/>
  </r>
  <r>
    <x v="2"/>
    <m/>
    <s v="VGP Parks"/>
    <n v="51120"/>
    <m/>
    <x v="1"/>
    <m/>
    <m/>
    <s v="Property and Tourism"/>
    <n v="7"/>
    <m/>
    <m/>
    <s v="Mitigation"/>
    <n v="4.2"/>
    <m/>
    <m/>
    <m/>
    <m/>
    <m/>
    <s v="EBRD Sustainability Report 2022"/>
  </r>
  <r>
    <x v="2"/>
    <m/>
    <s v="VGP Parks"/>
    <m/>
    <m/>
    <x v="0"/>
    <m/>
    <m/>
    <s v="Property and Tourism"/>
    <n v="67"/>
    <m/>
    <m/>
    <m/>
    <n v="40.200000000000003"/>
    <m/>
    <m/>
    <m/>
    <m/>
    <m/>
    <s v="EBRD Sustainability Report 2021"/>
  </r>
  <r>
    <x v="2"/>
    <m/>
    <s v="VIPA Energy Efficiency Loan II"/>
    <n v="52097"/>
    <m/>
    <x v="2"/>
    <m/>
    <m/>
    <s v="Municipal and _x000a_environmental _x000a_infrastructure"/>
    <n v="10"/>
    <m/>
    <m/>
    <s v="Mitigation"/>
    <n v="10"/>
    <m/>
    <m/>
    <m/>
    <m/>
    <m/>
    <s v="EBRD Sustainability Report 2023"/>
  </r>
  <r>
    <x v="2"/>
    <m/>
    <s v="VIPA Energy Efficiency Loan II"/>
    <m/>
    <m/>
    <x v="0"/>
    <m/>
    <m/>
    <s v="Municipal &amp; Env Inf"/>
    <n v="57.5"/>
    <m/>
    <m/>
    <m/>
    <n v="57.5"/>
    <m/>
    <m/>
    <m/>
    <m/>
    <m/>
    <s v="EBRD Sustainability Report 2021"/>
  </r>
  <r>
    <x v="2"/>
    <m/>
    <s v="Vojvodina Public Buildings"/>
    <n v="52862"/>
    <m/>
    <x v="1"/>
    <m/>
    <m/>
    <s v="Municipal and Env. Infra."/>
    <n v="12"/>
    <m/>
    <m/>
    <s v="Mitigation"/>
    <n v="12"/>
    <m/>
    <m/>
    <m/>
    <m/>
    <m/>
    <s v="EBRD Sustainability Report 2022"/>
  </r>
  <r>
    <x v="2"/>
    <m/>
    <s v="Voltalia: Karavasta PV"/>
    <n v="52361"/>
    <m/>
    <x v="2"/>
    <m/>
    <m/>
    <s v="Energy"/>
    <n v="29"/>
    <m/>
    <m/>
    <s v="Mitigation"/>
    <n v="29"/>
    <m/>
    <m/>
    <m/>
    <m/>
    <m/>
    <s v="EBRD Sustainability Report 2023"/>
  </r>
  <r>
    <x v="2"/>
    <m/>
    <s v="WAT Motor Green Loan"/>
    <n v="53914"/>
    <m/>
    <x v="2"/>
    <m/>
    <m/>
    <s v="Manufacturing and _x000a_services"/>
    <n v="25"/>
    <m/>
    <m/>
    <s v="Mitigation"/>
    <n v="17.399999999999999"/>
    <m/>
    <m/>
    <m/>
    <m/>
    <m/>
    <s v="EBRD Sustainability Report 2023"/>
  </r>
  <r>
    <x v="2"/>
    <m/>
    <s v="WDP"/>
    <m/>
    <m/>
    <x v="0"/>
    <m/>
    <m/>
    <s v="Property and Tourism"/>
    <n v="42.5"/>
    <m/>
    <m/>
    <m/>
    <n v="42.5"/>
    <m/>
    <m/>
    <m/>
    <m/>
    <m/>
    <s v="EBRD Sustainability Report 2021"/>
  </r>
  <r>
    <x v="2"/>
    <m/>
    <s v="Western Balkans GEFF II - _x000a_MiBospo"/>
    <n v="53807"/>
    <m/>
    <x v="1"/>
    <m/>
    <m/>
    <s v="Financial Institutions"/>
    <n v="1"/>
    <m/>
    <m/>
    <s v="Mitigation"/>
    <n v="1"/>
    <m/>
    <m/>
    <m/>
    <m/>
    <m/>
    <s v="EBRD Sustainability Report 2022"/>
  </r>
  <r>
    <x v="2"/>
    <m/>
    <s v="Western Balkans GEFF II - _x000a_Ohridska Banka (now Sparkasse)"/>
    <m/>
    <m/>
    <x v="0"/>
    <m/>
    <m/>
    <s v="Financial Institutions"/>
    <n v="2"/>
    <m/>
    <m/>
    <m/>
    <n v="2"/>
    <m/>
    <m/>
    <m/>
    <m/>
    <m/>
    <s v="EBRD Sustainability Report 2021"/>
  </r>
  <r>
    <x v="2"/>
    <m/>
    <s v="Western Balkans GEFF II - _x000a_Partner"/>
    <n v="53138"/>
    <m/>
    <x v="1"/>
    <m/>
    <m/>
    <s v="Financial Institutions"/>
    <n v="2"/>
    <m/>
    <m/>
    <s v="Mitigation"/>
    <n v="2"/>
    <m/>
    <m/>
    <m/>
    <m/>
    <m/>
    <s v="EBRD Sustainability Report 2022"/>
  </r>
  <r>
    <x v="2"/>
    <m/>
    <s v="Western Balkans GEFF II - _x000a_ProCredit Bank BiH"/>
    <m/>
    <m/>
    <x v="0"/>
    <m/>
    <m/>
    <s v="Financial Institutions"/>
    <n v="1"/>
    <m/>
    <m/>
    <m/>
    <n v="1"/>
    <m/>
    <m/>
    <m/>
    <m/>
    <m/>
    <s v="EBRD Sustainability Report 2021"/>
  </r>
  <r>
    <x v="2"/>
    <m/>
    <s v="Western Balkans GEFF II – _x000a_ProCredit Bank BiH"/>
    <n v="52682"/>
    <m/>
    <x v="2"/>
    <m/>
    <m/>
    <s v="Financial institutions"/>
    <n v="1"/>
    <m/>
    <m/>
    <s v="Mitigation"/>
    <n v="1"/>
    <m/>
    <m/>
    <m/>
    <m/>
    <m/>
    <s v="EBRD Sustainability Report 2023"/>
  </r>
  <r>
    <x v="2"/>
    <m/>
    <s v="Western Balkans GEFF II - _x000a_Procredit Bank Macedonia"/>
    <m/>
    <m/>
    <x v="0"/>
    <m/>
    <m/>
    <s v="Financial Institutions"/>
    <n v="2"/>
    <m/>
    <m/>
    <m/>
    <n v="2"/>
    <m/>
    <m/>
    <m/>
    <m/>
    <m/>
    <s v="EBRD Sustainability Report 2021"/>
  </r>
  <r>
    <x v="2"/>
    <m/>
    <s v="Western Balkans GEFF II – _x000a_ProCredit Bank Macedonia II"/>
    <n v="54608"/>
    <m/>
    <x v="2"/>
    <m/>
    <m/>
    <s v="Financial institutions"/>
    <n v="1"/>
    <m/>
    <m/>
    <s v="Mitigation"/>
    <n v="1"/>
    <m/>
    <m/>
    <m/>
    <m/>
    <m/>
    <s v="EBRD Sustainability Report 2023"/>
  </r>
  <r>
    <x v="2"/>
    <m/>
    <s v="Western Balkans GEFF II - _x000a_ProCredit Bank Serbia"/>
    <m/>
    <m/>
    <x v="0"/>
    <m/>
    <m/>
    <s v="Financial Institutions"/>
    <n v="5"/>
    <m/>
    <m/>
    <m/>
    <n v="5"/>
    <m/>
    <m/>
    <m/>
    <m/>
    <m/>
    <s v="EBRD Sustainability Report 2021"/>
  </r>
  <r>
    <x v="2"/>
    <m/>
    <s v="Western Balkans GEFF II – _x000a_Sparkasse Bank AD Skopje II"/>
    <n v="54619"/>
    <m/>
    <x v="2"/>
    <m/>
    <m/>
    <s v="Financial institutions"/>
    <n v="1"/>
    <m/>
    <m/>
    <s v="Mitigation"/>
    <n v="1"/>
    <m/>
    <m/>
    <m/>
    <m/>
    <m/>
    <s v="EBRD Sustainability Report 2023"/>
  </r>
  <r>
    <x v="2"/>
    <m/>
    <s v="Western Balkans GEFF II - _x000a_Sparkasse Bank Macedonia"/>
    <m/>
    <m/>
    <x v="0"/>
    <m/>
    <m/>
    <s v="Financial Institutions"/>
    <n v="3"/>
    <m/>
    <m/>
    <m/>
    <n v="3"/>
    <m/>
    <m/>
    <m/>
    <m/>
    <m/>
    <s v="EBRD Sustainability Report 2021"/>
  </r>
  <r>
    <x v="2"/>
    <m/>
    <s v="Western Balkans GEFF II - Banca _x000a_Intesa"/>
    <n v="53157"/>
    <m/>
    <x v="1"/>
    <m/>
    <m/>
    <s v="Financial Institutions"/>
    <n v="5"/>
    <m/>
    <m/>
    <s v="Mitigation"/>
    <n v="5"/>
    <m/>
    <m/>
    <m/>
    <m/>
    <m/>
    <s v="EBRD Sustainability Report 2022"/>
  </r>
  <r>
    <x v="2"/>
    <m/>
    <s v="Western Balkans GEFF II - Erste _x000a_Bank Serbia"/>
    <m/>
    <m/>
    <x v="0"/>
    <m/>
    <m/>
    <s v="Financial Institutions"/>
    <n v="10.199999999999999"/>
    <m/>
    <m/>
    <m/>
    <n v="10.199999999999999"/>
    <m/>
    <m/>
    <m/>
    <m/>
    <m/>
    <s v="EBRD Sustainability Report 2021"/>
  </r>
  <r>
    <x v="2"/>
    <m/>
    <s v="Western Balkans GEFF II - Intesa _x000a_San-paolo BiH"/>
    <m/>
    <m/>
    <x v="0"/>
    <m/>
    <m/>
    <s v="Financial Institutions"/>
    <n v="1"/>
    <m/>
    <m/>
    <m/>
    <n v="1"/>
    <m/>
    <m/>
    <m/>
    <m/>
    <m/>
    <s v="EBRD Sustainability Report 2021"/>
  </r>
  <r>
    <x v="2"/>
    <m/>
    <s v="Western Balkans GEFF II – Intesa _x000a_Sanpaolo BiH"/>
    <n v="53060"/>
    <m/>
    <x v="2"/>
    <m/>
    <m/>
    <s v="Financial institutions"/>
    <n v="1"/>
    <m/>
    <m/>
    <s v="Mitigation"/>
    <n v="1"/>
    <m/>
    <m/>
    <m/>
    <m/>
    <m/>
    <s v="EBRD Sustainability Report 2023"/>
  </r>
  <r>
    <x v="2"/>
    <m/>
    <s v="Western Balkans GEFF II - KEP"/>
    <m/>
    <m/>
    <x v="0"/>
    <m/>
    <m/>
    <s v="Financial Institutions"/>
    <n v="1"/>
    <m/>
    <m/>
    <m/>
    <n v="1"/>
    <m/>
    <m/>
    <m/>
    <m/>
    <m/>
    <s v="EBRD Sustainability Report 2021"/>
  </r>
  <r>
    <x v="2"/>
    <m/>
    <s v="Western Balkans GEFF II - KRK"/>
    <n v="52968"/>
    <m/>
    <x v="1"/>
    <m/>
    <m/>
    <s v="Financial Institutions"/>
    <n v="0.5"/>
    <m/>
    <m/>
    <s v="Mitigation"/>
    <n v="0.5"/>
    <m/>
    <m/>
    <m/>
    <m/>
    <m/>
    <s v="EBRD Sustainability Report 2022"/>
  </r>
  <r>
    <x v="2"/>
    <m/>
    <s v="Western Balkans GEFF II - KRK"/>
    <m/>
    <m/>
    <x v="0"/>
    <m/>
    <m/>
    <s v="Financial Institutions"/>
    <n v="1.5"/>
    <m/>
    <m/>
    <m/>
    <n v="1.5"/>
    <m/>
    <m/>
    <m/>
    <m/>
    <m/>
    <s v="EBRD Sustainability Report 2021"/>
  </r>
  <r>
    <x v="2"/>
    <m/>
    <s v="Western Balkans GEFF II - NLB _x000a_Banka Skopje"/>
    <n v="52938"/>
    <m/>
    <x v="1"/>
    <m/>
    <m/>
    <s v="Financial Institutions"/>
    <n v="2"/>
    <m/>
    <m/>
    <s v="Mitigation"/>
    <n v="2"/>
    <m/>
    <m/>
    <m/>
    <m/>
    <m/>
    <s v="EBRD Sustainability Report 2022"/>
  </r>
  <r>
    <x v="2"/>
    <m/>
    <s v="Western Balkans GEFF II – NLBP"/>
    <n v="53712"/>
    <m/>
    <x v="2"/>
    <m/>
    <m/>
    <s v="Financial institutions"/>
    <n v="1"/>
    <m/>
    <m/>
    <s v="Mitigation"/>
    <n v="1"/>
    <m/>
    <m/>
    <m/>
    <m/>
    <m/>
    <s v="EBRD Sustainability Report 2023"/>
  </r>
  <r>
    <x v="2"/>
    <m/>
    <s v="Western Balkans GEFF II - Partner"/>
    <m/>
    <m/>
    <x v="0"/>
    <m/>
    <m/>
    <s v="Financial Institutions"/>
    <n v="2"/>
    <m/>
    <m/>
    <m/>
    <n v="2"/>
    <m/>
    <m/>
    <m/>
    <m/>
    <m/>
    <s v="EBRD Sustainability Report 2021"/>
  </r>
  <r>
    <x v="2"/>
    <m/>
    <s v="Western Balkans GEFF II - PCBA"/>
    <n v="53529"/>
    <m/>
    <x v="1"/>
    <m/>
    <m/>
    <s v="Financial Institutions"/>
    <n v="1"/>
    <m/>
    <m/>
    <s v="Mitigation"/>
    <n v="1"/>
    <m/>
    <m/>
    <m/>
    <m/>
    <m/>
    <s v="EBRD Sustainability Report 2022"/>
  </r>
  <r>
    <x v="2"/>
    <m/>
    <s v="Western Balkans GEFF III – _x000a_Komercijalna Banka Skopje"/>
    <n v="54276"/>
    <m/>
    <x v="2"/>
    <m/>
    <m/>
    <s v="Financial institutions"/>
    <n v="1.5"/>
    <m/>
    <m/>
    <s v="Mitigation"/>
    <n v="1.5"/>
    <m/>
    <m/>
    <m/>
    <m/>
    <m/>
    <s v="EBRD Sustainability Report 2023"/>
  </r>
  <r>
    <x v="2"/>
    <m/>
    <s v="Western Balkans GEFF III - _x000a_ProCredit Bank Macedonia"/>
    <n v="54156"/>
    <m/>
    <x v="1"/>
    <m/>
    <m/>
    <s v="Financial Institutions"/>
    <n v="1.5"/>
    <m/>
    <m/>
    <s v="Mitigation"/>
    <n v="1.5"/>
    <m/>
    <m/>
    <m/>
    <m/>
    <m/>
    <s v="EBRD Sustainability Report 2022"/>
  </r>
  <r>
    <x v="2"/>
    <m/>
    <s v="Western Balkans GEFF III – _x000a_Sparkasse Bank AD Skopje"/>
    <n v="54255"/>
    <m/>
    <x v="2"/>
    <m/>
    <m/>
    <s v="Financial institutions"/>
    <n v="1.5"/>
    <m/>
    <m/>
    <s v="Mitigation"/>
    <n v="1.5"/>
    <m/>
    <m/>
    <m/>
    <m/>
    <m/>
    <s v="EBRD Sustainability Report 2023"/>
  </r>
  <r>
    <x v="2"/>
    <m/>
    <s v="Western Balkans GEFF III – 3 _x000a_Banka"/>
    <n v="53515"/>
    <m/>
    <x v="2"/>
    <m/>
    <m/>
    <s v="Financial institutions"/>
    <n v="3"/>
    <m/>
    <m/>
    <s v="Mitigation"/>
    <n v="3"/>
    <m/>
    <m/>
    <m/>
    <m/>
    <m/>
    <s v="EBRD Sustainability Report 2023"/>
  </r>
  <r>
    <x v="2"/>
    <m/>
    <s v="Western Balkans GEFF III – Union _x000a_Bank"/>
    <n v="54323"/>
    <m/>
    <x v="2"/>
    <m/>
    <m/>
    <s v="Financial institutions"/>
    <n v="1.5"/>
    <m/>
    <m/>
    <s v="Mitigation"/>
    <n v="1.5"/>
    <m/>
    <m/>
    <m/>
    <m/>
    <m/>
    <s v="EBRD Sustainability Report 2023"/>
  </r>
  <r>
    <x v="2"/>
    <m/>
    <s v="Western Balkans SME Platform: _x000a_ENEF II Western Balkans"/>
    <n v="52255"/>
    <m/>
    <x v="1"/>
    <m/>
    <m/>
    <s v="Equity Funds"/>
    <n v="19"/>
    <m/>
    <m/>
    <s v="Mitigation"/>
    <n v="8.6999999999999993"/>
    <m/>
    <m/>
    <m/>
    <m/>
    <m/>
    <s v="EBRD Sustainability Report 2022"/>
  </r>
  <r>
    <x v="2"/>
    <m/>
    <s v="Yayla Agro (f. Project Legurme)"/>
    <n v="54266"/>
    <m/>
    <x v="2"/>
    <m/>
    <m/>
    <s v="Agribusiness"/>
    <n v="41.5"/>
    <m/>
    <m/>
    <s v="Mitigation"/>
    <n v="14.4"/>
    <m/>
    <m/>
    <m/>
    <m/>
    <m/>
    <s v="EBRD Sustainability Report 2023"/>
  </r>
  <r>
    <x v="2"/>
    <m/>
    <s v="Zarafshon Wind"/>
    <n v="52362"/>
    <m/>
    <x v="1"/>
    <m/>
    <m/>
    <s v="Energy"/>
    <n v="39.299999999999997"/>
    <m/>
    <m/>
    <s v="Mitigation"/>
    <n v="39.299999999999997"/>
    <m/>
    <m/>
    <m/>
    <m/>
    <m/>
    <s v="EBRD Sustainability Report 2022"/>
  </r>
  <r>
    <x v="2"/>
    <m/>
    <s v="Zarafshon Wind -  _x000a_Revolving Facility"/>
    <n v="52464"/>
    <m/>
    <x v="1"/>
    <m/>
    <m/>
    <s v="Energy"/>
    <n v="20.6"/>
    <m/>
    <m/>
    <s v="Mitigation"/>
    <n v="20.6"/>
    <m/>
    <m/>
    <m/>
    <m/>
    <m/>
    <s v="EBRD Sustainability Report 2022"/>
  </r>
  <r>
    <x v="2"/>
    <m/>
    <s v="Zelechowo windfarm"/>
    <n v="53113"/>
    <m/>
    <x v="1"/>
    <m/>
    <m/>
    <s v="Energy"/>
    <n v="30.7"/>
    <m/>
    <m/>
    <s v="Mitigation"/>
    <n v="30.7"/>
    <m/>
    <m/>
    <m/>
    <m/>
    <m/>
    <s v="EBRD Sustainability Report 2022"/>
  </r>
  <r>
    <x v="2"/>
    <m/>
    <s v="Zwartowo solar"/>
    <n v="53386"/>
    <m/>
    <x v="1"/>
    <m/>
    <m/>
    <s v="Energy"/>
    <n v="45.2"/>
    <m/>
    <m/>
    <s v="Mitigation"/>
    <n v="45.2"/>
    <m/>
    <m/>
    <m/>
    <m/>
    <m/>
    <s v="EBRD Sustainability Report 2022"/>
  </r>
  <r>
    <x v="3"/>
    <s v="Sovereign"/>
    <s v="Public-Private Partnership and Concessions Preparation Program"/>
    <s v="BR-L1549"/>
    <d v="2021-01-13T00:00:00"/>
    <x v="0"/>
    <s v="Brazil"/>
    <s v="Loan"/>
    <m/>
    <m/>
    <s v="Cross-Sectoral Activities"/>
    <s v="Institutional capacity support or technical assistance"/>
    <s v="Dual-use"/>
    <n v="4"/>
    <n v="0"/>
    <n v="0"/>
    <n v="4"/>
    <m/>
    <m/>
    <s v="2021 IDB Climate Finance Database"/>
  </r>
  <r>
    <x v="3"/>
    <s v="Sovereign"/>
    <s v="Program for Equity in Access to Justice and Rehabilitation"/>
    <s v="EC-L1264"/>
    <d v="2021-01-20T00:00:00"/>
    <x v="0"/>
    <s v="Ecuador"/>
    <s v="Loan"/>
    <m/>
    <m/>
    <s v="-"/>
    <s v="Energy, transport and other built environment infrastructure"/>
    <s v="Adaptation"/>
    <n v="11.475"/>
    <n v="0"/>
    <n v="11.475"/>
    <n v="0"/>
    <m/>
    <m/>
    <s v="2021 IDB Climate Finance Database"/>
  </r>
  <r>
    <x v="3"/>
    <s v="Sovereign"/>
    <s v="Program for Equity in Access to Justice and Rehabilitation"/>
    <s v="EC-L1264"/>
    <d v="2021-01-20T00:00:00"/>
    <x v="0"/>
    <s v="Ecuador"/>
    <s v="Loan"/>
    <m/>
    <m/>
    <s v="Buildings, Public Installations and End-Use Energy Efficiency"/>
    <s v="-"/>
    <s v="Mitigation"/>
    <n v="11.470499999999999"/>
    <n v="11.470499999999999"/>
    <n v="0"/>
    <n v="0"/>
    <m/>
    <m/>
    <s v="2021 IDB Climate Finance Database"/>
  </r>
  <r>
    <x v="3"/>
    <s v="Sovereign"/>
    <s v="Inclusive Circular Economy in the Pacific Alliance"/>
    <s v="RG-T3775"/>
    <d v="2021-02-08T00:00:00"/>
    <x v="0"/>
    <s v="Regional"/>
    <s v="Technical Cooperation Project"/>
    <m/>
    <m/>
    <s v="Cross-Sectoral Activities"/>
    <s v="-"/>
    <s v="Mitigation"/>
    <n v="0.5"/>
    <n v="0.5"/>
    <n v="0"/>
    <n v="0"/>
    <m/>
    <m/>
    <s v="2021 IDB Climate Finance Database"/>
  </r>
  <r>
    <x v="3"/>
    <s v="Sovereign"/>
    <s v="Program to Strengthen Paraguay’s National Statistics System"/>
    <s v="PR-L1176"/>
    <d v="2021-02-17T00:00:00"/>
    <x v="0"/>
    <s v="Paraguay"/>
    <s v="Loan"/>
    <m/>
    <m/>
    <s v="Information and Communications Technology (ICT) and Digital Technologies"/>
    <s v="-"/>
    <s v="Mitigation"/>
    <n v="1.4964"/>
    <n v="1.4964"/>
    <n v="0"/>
    <n v="0"/>
    <m/>
    <m/>
    <s v="2021 IDB Climate Finance Database"/>
  </r>
  <r>
    <x v="3"/>
    <s v="Sovereign"/>
    <s v="Sharing lessons from Korea and LAC experiences for spatial planning, integrated urban development, and housing policies."/>
    <s v="RG-T3827"/>
    <d v="2021-03-04T00:00:00"/>
    <x v="0"/>
    <s v="Regional"/>
    <s v="Technical Cooperation Project"/>
    <m/>
    <m/>
    <s v="Cross-Sectoral Activities"/>
    <s v="-"/>
    <s v="Mitigation"/>
    <n v="0.3"/>
    <n v="0.3"/>
    <n v="0"/>
    <n v="0"/>
    <m/>
    <m/>
    <s v="2021 IDB Climate Finance Database"/>
  </r>
  <r>
    <x v="3"/>
    <s v="Sovereign"/>
    <s v="Preparation of the strategy for the modernization and updating of the Paraguayan Ministry of Agriculture and Livestock"/>
    <s v="PR-T1306"/>
    <d v="2021-03-09T00:00:00"/>
    <x v="0"/>
    <s v="Paraguay"/>
    <s v="Technical Cooperation Project"/>
    <m/>
    <m/>
    <s v="Cross-Sectoral Activities"/>
    <s v="Institutional capacity support or technical assistance"/>
    <s v="Dual-use"/>
    <n v="0.3"/>
    <n v="0"/>
    <n v="0"/>
    <n v="0.3"/>
    <m/>
    <m/>
    <s v="2021 IDB Climate Finance Database"/>
  </r>
  <r>
    <x v="3"/>
    <s v="Sovereign"/>
    <s v="Program to support the Implementation of the New National Logistics Policy"/>
    <s v="CO-L1263"/>
    <d v="2021-03-10T00:00:00"/>
    <x v="0"/>
    <s v="Colombia"/>
    <s v="Loan"/>
    <m/>
    <m/>
    <s v="Transport "/>
    <s v="-"/>
    <s v="Mitigation"/>
    <n v="8.7360000000000007"/>
    <n v="8.7360000000000007"/>
    <n v="0"/>
    <n v="0"/>
    <m/>
    <m/>
    <s v="2021 IDB Climate Finance Database"/>
  </r>
  <r>
    <x v="3"/>
    <s v="Sovereign"/>
    <s v="Program to support the Implementation of the New National Logistics Policy"/>
    <s v="CO-L1263"/>
    <d v="2021-03-10T00:00:00"/>
    <x v="0"/>
    <s v="Colombia"/>
    <s v="Loan"/>
    <m/>
    <m/>
    <s v="Cross-Sectoral Activities"/>
    <s v="Institutional capacity support or technical assistance"/>
    <s v="Dual-use"/>
    <n v="1.9185000000000003"/>
    <n v="0"/>
    <n v="0"/>
    <n v="1.9185000000000003"/>
    <m/>
    <m/>
    <s v="2021 IDB Climate Finance Database"/>
  </r>
  <r>
    <x v="3"/>
    <s v="Sovereign"/>
    <s v="Social Expenditure Protection and Employment Recovery Support Program"/>
    <s v="EC-L1273"/>
    <d v="2021-03-10T00:00:00"/>
    <x v="0"/>
    <s v="Ecuador"/>
    <s v="Loan"/>
    <m/>
    <m/>
    <s v="Cross-Sectoral Activities"/>
    <s v="-"/>
    <s v="Mitigation"/>
    <n v="18.18"/>
    <n v="18.18"/>
    <n v="0"/>
    <n v="0"/>
    <m/>
    <m/>
    <s v="2021 IDB Climate Finance Database"/>
  </r>
  <r>
    <x v="3"/>
    <s v="Sovereign"/>
    <s v="Program for the Digital Transformation of Guatemala for Inclusive Access to Connectivity"/>
    <s v="GU-L1175"/>
    <d v="2021-03-10T00:00:00"/>
    <x v="0"/>
    <s v="Guatemala"/>
    <s v="Loan"/>
    <m/>
    <m/>
    <s v="Information and Communications Technology (ICT) and Digital Technologies"/>
    <s v="-"/>
    <s v="Mitigation"/>
    <n v="61.502000000000002"/>
    <n v="61.502000000000002"/>
    <n v="0"/>
    <n v="0"/>
    <m/>
    <m/>
    <s v="2021 IDB Climate Finance Database"/>
  </r>
  <r>
    <x v="3"/>
    <s v="Sovereign"/>
    <s v="Project Development to Enhance Productivity and Innovation and Enabling Business Environment of Blue Economy Industries"/>
    <s v="RG-T3815"/>
    <d v="2021-03-24T00:00:00"/>
    <x v="0"/>
    <s v="Regional"/>
    <s v="Technical Cooperation Project"/>
    <m/>
    <m/>
    <s v="Cross-Sectoral Activities"/>
    <s v="Institutional capacity support or technical assistance"/>
    <s v="Dual-use"/>
    <n v="0.28764000000000001"/>
    <n v="0"/>
    <n v="0"/>
    <n v="0.28764000000000001"/>
    <m/>
    <m/>
    <s v="2021 IDB Climate Finance Database"/>
  </r>
  <r>
    <x v="3"/>
    <s v="Sovereign"/>
    <s v="Program for Modernization of the Judicial Branch of the State of Ceará (PROMUJUD)"/>
    <s v="BR-L1560"/>
    <d v="2021-04-07T00:00:00"/>
    <x v="0"/>
    <s v="Brazil"/>
    <s v="Loan"/>
    <m/>
    <m/>
    <s v="Information and Communications Technology (ICT) and Digital Technologies"/>
    <s v="-"/>
    <s v="Mitigation"/>
    <n v="11.911199999999999"/>
    <n v="11.911199999999999"/>
    <n v="0"/>
    <n v="0"/>
    <m/>
    <m/>
    <s v="2021 IDB Climate Finance Database"/>
  </r>
  <r>
    <x v="3"/>
    <s v="Sovereign"/>
    <s v="Road Infrastructure Program for Regional Competitiveness (Proregion 1)"/>
    <s v="PE-L1252"/>
    <d v="2021-04-07T00:00:00"/>
    <x v="0"/>
    <s v="Peru"/>
    <s v="Loan"/>
    <m/>
    <m/>
    <s v="-"/>
    <s v="Energy, transport and other built environment infrastructure"/>
    <s v="Adaptation"/>
    <n v="1.143"/>
    <n v="0"/>
    <n v="1.143"/>
    <n v="0"/>
    <m/>
    <m/>
    <s v="2021 IDB Climate Finance Database"/>
  </r>
  <r>
    <x v="3"/>
    <s v="Sovereign"/>
    <s v="Financing Sustainable Electric Transport Solutions"/>
    <s v="PE-L1254"/>
    <d v="2021-04-07T00:00:00"/>
    <x v="0"/>
    <s v="Peru"/>
    <s v="Loan"/>
    <m/>
    <m/>
    <s v="Transport"/>
    <s v="-"/>
    <s v="Mitigation"/>
    <n v="20"/>
    <n v="20"/>
    <n v="0"/>
    <n v="0"/>
    <m/>
    <m/>
    <s v="2021 IDB Climate Finance Database"/>
  </r>
  <r>
    <x v="3"/>
    <s v="Sovereign"/>
    <s v="Global Credit Program for Promoting the Sustainability and Economic Recovery of Panama"/>
    <s v="PN-L1165"/>
    <d v="2021-04-14T00:00:00"/>
    <x v="0"/>
    <s v="Panama"/>
    <s v="Loan"/>
    <m/>
    <m/>
    <s v="Cross-Sectoral Activities"/>
    <s v="Financial services"/>
    <s v="Dual-use"/>
    <n v="18"/>
    <n v="0"/>
    <n v="0"/>
    <n v="18"/>
    <m/>
    <m/>
    <s v="2021 IDB Climate Finance Database"/>
  </r>
  <r>
    <x v="3"/>
    <s v="Sovereign"/>
    <s v="Agricultural Research Capacities in Central America and Dominican Republic"/>
    <s v="RG-T3798"/>
    <d v="2021-04-16T00:00:00"/>
    <x v="0"/>
    <s v="Regional"/>
    <s v="Technical Cooperation Project"/>
    <m/>
    <m/>
    <s v="Cross-Sectoral Activities"/>
    <s v="Institutional capacity support or technical assistance"/>
    <s v="Dual-use"/>
    <n v="0.2"/>
    <n v="0"/>
    <n v="0"/>
    <n v="0.2"/>
    <m/>
    <m/>
    <s v="2021 IDB Climate Finance Database"/>
  </r>
  <r>
    <x v="3"/>
    <s v="Sovereign"/>
    <s v="Support for the Mobilization of Private Investment in Resilient Infrastructure"/>
    <s v="BH-T1087"/>
    <d v="2021-04-21T00:00:00"/>
    <x v="0"/>
    <s v="Bahamas"/>
    <s v="Technical Cooperation Project"/>
    <m/>
    <m/>
    <s v="Cross-Sectoral Activities"/>
    <s v="-"/>
    <s v="Mitigation"/>
    <n v="0.75"/>
    <n v="0.75"/>
    <n v="0"/>
    <n v="0"/>
    <m/>
    <m/>
    <s v="2021 IDB Climate Finance Database"/>
  </r>
  <r>
    <x v="3"/>
    <s v="Sovereign"/>
    <s v="Implementation of Water Resource Management Systems in Support of the Master Plan for the Integrated Management and Sustainable Use of the Magdalena River Basin"/>
    <s v="CO-T1598"/>
    <d v="2021-04-23T00:00:00"/>
    <x v="0"/>
    <s v="Colombia"/>
    <s v="Technical Cooperation Project"/>
    <m/>
    <m/>
    <s v="-"/>
    <s v="Institutional capacity support or technical assistance"/>
    <s v="Adaptation"/>
    <n v="0.4"/>
    <n v="0"/>
    <n v="0.4"/>
    <n v="0"/>
    <m/>
    <m/>
    <s v="2021 IDB Climate Finance Database"/>
  </r>
  <r>
    <x v="3"/>
    <s v="Sovereign"/>
    <s v="Execution support to social infrastructure projects for SCL / SCL portfolio"/>
    <s v="RG-T3841"/>
    <d v="2021-04-28T00:00:00"/>
    <x v="0"/>
    <s v="Regional"/>
    <s v="Technical Cooperation Project"/>
    <m/>
    <m/>
    <s v="Cross-Sectoral Activities"/>
    <s v="-"/>
    <s v="Mitigation"/>
    <n v="0.45"/>
    <n v="0.45"/>
    <n v="0"/>
    <n v="0"/>
    <m/>
    <m/>
    <s v="2021 IDB Climate Finance Database"/>
  </r>
  <r>
    <x v="3"/>
    <s v="Sovereign"/>
    <s v="Good Practices in Public-Private Partnsrships (PPP): Program of Wastewater Treatment Plants in Peru"/>
    <s v="PE-T1475"/>
    <d v="2021-05-04T00:00:00"/>
    <x v="0"/>
    <s v="Peru"/>
    <s v="Technical Cooperation Project"/>
    <m/>
    <m/>
    <s v="-"/>
    <s v="Water and wastewater systems"/>
    <s v="Adaptation"/>
    <n v="0.5"/>
    <n v="0"/>
    <n v="0.5"/>
    <n v="0"/>
    <m/>
    <m/>
    <s v="2021 IDB Climate Finance Database"/>
  </r>
  <r>
    <x v="3"/>
    <s v="Sovereign"/>
    <s v="Fiscal Sustainability Support Program II"/>
    <s v="CR-L1145"/>
    <d v="2021-05-05T00:00:00"/>
    <x v="0"/>
    <s v="Costa Rica"/>
    <s v="Loan"/>
    <m/>
    <m/>
    <s v="Cross-Sectoral Activities"/>
    <s v="Institutional capacity support or technical assistance"/>
    <s v="Dual-use"/>
    <n v="45.45"/>
    <n v="0"/>
    <n v="0"/>
    <n v="45.45"/>
    <m/>
    <m/>
    <s v="2021 IDB Climate Finance Database"/>
  </r>
  <r>
    <x v="3"/>
    <s v="Sovereign"/>
    <s v="Sustainable Development of the Fishing and Aquaculture Sector of Peru"/>
    <s v="PE-T1463"/>
    <d v="2021-05-12T00:00:00"/>
    <x v="0"/>
    <s v="Peru"/>
    <s v="Technical Cooperation Project"/>
    <m/>
    <m/>
    <s v="Agriculture, Forestry, Land Use and Fisheries"/>
    <s v="-"/>
    <s v="Mitigation"/>
    <n v="0.2"/>
    <n v="0.2"/>
    <n v="0"/>
    <n v="0"/>
    <m/>
    <m/>
    <s v="2021 IDB Climate Finance Database"/>
  </r>
  <r>
    <x v="3"/>
    <s v="Sovereign"/>
    <s v="Support for the Design and Implementation of Housing and Urban Policy"/>
    <s v="PE-T1473"/>
    <d v="2021-05-19T00:00:00"/>
    <x v="0"/>
    <s v="Peru"/>
    <s v="Technical Cooperation Project"/>
    <m/>
    <m/>
    <s v="Cross-Sectoral Activities"/>
    <s v="Institutional capacity support or technical assistance"/>
    <s v="Dual-use"/>
    <n v="0.2"/>
    <n v="0"/>
    <n v="0"/>
    <n v="0.2"/>
    <m/>
    <m/>
    <s v="2021 IDB Climate Finance Database"/>
  </r>
  <r>
    <x v="3"/>
    <s v="Sovereign"/>
    <s v="Promoting Innovation in the Water, Sanitation and Solid Waste Sector in Latin America and the Caribbean"/>
    <s v="RG-T3843"/>
    <d v="2021-05-24T00:00:00"/>
    <x v="0"/>
    <s v="Regional"/>
    <s v="Technical Cooperation Project"/>
    <m/>
    <m/>
    <s v="Cross-Sectoral Activities"/>
    <s v="-"/>
    <s v="Mitigation"/>
    <n v="0.5"/>
    <n v="0.5"/>
    <n v="0"/>
    <n v="0"/>
    <m/>
    <m/>
    <s v="2021 IDB Climate Finance Database"/>
  </r>
  <r>
    <x v="3"/>
    <s v="Sovereign"/>
    <s v="Adding Value to Mangroves Conservation in Coastal-City Systems"/>
    <s v="CO-G1029"/>
    <d v="2021-05-25T00:00:00"/>
    <x v="0"/>
    <s v="Colombia"/>
    <s v="Investment Grant"/>
    <m/>
    <m/>
    <s v="Agriculture, Forestry, Land Use and Fisheries"/>
    <s v="Agricultural and ecological resources"/>
    <s v="Dual-use"/>
    <n v="2.5"/>
    <n v="0"/>
    <n v="0"/>
    <n v="2.5"/>
    <m/>
    <m/>
    <s v="2021 IDB Climate Finance Database"/>
  </r>
  <r>
    <x v="3"/>
    <s v="Sovereign"/>
    <s v="Boosting Resilient and Inclusive Growth in The Bahamas II"/>
    <s v="BH-L1052"/>
    <d v="2021-05-26T00:00:00"/>
    <x v="0"/>
    <s v="Bahamas"/>
    <s v="Loan"/>
    <m/>
    <m/>
    <s v="Cross-Sectoral Activities"/>
    <s v="-"/>
    <s v="Mitigation"/>
    <n v="95.2"/>
    <n v="95.2"/>
    <n v="0"/>
    <n v="0"/>
    <m/>
    <m/>
    <s v="2021 IDB Climate Finance Database"/>
  </r>
  <r>
    <x v="3"/>
    <s v="Sovereign"/>
    <s v="Boosting Resilient and Inclusive Growth in The Bahamas II"/>
    <s v="BH-L1052"/>
    <d v="2021-05-26T00:00:00"/>
    <x v="0"/>
    <s v="Bahamas"/>
    <s v="Loan"/>
    <m/>
    <m/>
    <s v="Agriculture, Forestry, Land Use and Fisheries"/>
    <s v="-"/>
    <s v="Mitigation"/>
    <n v="2.8"/>
    <n v="2.8"/>
    <n v="0"/>
    <n v="0"/>
    <m/>
    <m/>
    <s v="2021 IDB Climate Finance Database"/>
  </r>
  <r>
    <x v="3"/>
    <s v="Sovereign"/>
    <s v="Reconstruction with Resilience in the Energy Sector in The Bahamas"/>
    <s v="BH-G0003"/>
    <d v="2021-05-27T00:00:00"/>
    <x v="0"/>
    <s v="Bahamas"/>
    <s v="Investment Grant"/>
    <m/>
    <m/>
    <s v="Energy"/>
    <s v="-"/>
    <s v="Mitigation"/>
    <n v="9.0109890000000004"/>
    <n v="9.0109890000000004"/>
    <n v="0"/>
    <n v="0"/>
    <m/>
    <m/>
    <s v="2021 IDB Climate Finance Database"/>
  </r>
  <r>
    <x v="3"/>
    <s v="Sovereign"/>
    <s v="Support for the Implementation of the Universal Access to Energy Program"/>
    <s v="PN-T1269"/>
    <d v="2021-06-01T00:00:00"/>
    <x v="0"/>
    <s v="Panama"/>
    <s v="Technical Cooperation Project"/>
    <m/>
    <m/>
    <s v="Energy"/>
    <s v="-"/>
    <s v="Mitigation"/>
    <n v="0.2"/>
    <n v="0.2"/>
    <n v="0"/>
    <n v="0"/>
    <m/>
    <m/>
    <s v="2021 IDB Climate Finance Database"/>
  </r>
  <r>
    <x v="3"/>
    <s v="Sovereign"/>
    <s v="Program to Support a Fair, Clean and Sustainable Energy Transition"/>
    <s v="CH-L1159"/>
    <d v="2021-06-02T00:00:00"/>
    <x v="0"/>
    <s v="Chile"/>
    <s v="Loan"/>
    <m/>
    <m/>
    <s v="Cross-Sectoral Activities"/>
    <s v="-"/>
    <s v="Mitigation"/>
    <n v="31.82"/>
    <n v="31.82"/>
    <n v="0"/>
    <n v="0"/>
    <m/>
    <m/>
    <s v="2021 IDB Climate Finance Database"/>
  </r>
  <r>
    <x v="3"/>
    <s v="Sovereign"/>
    <s v="Efficient Use of Firewood and Alternative Fuels in Indigenous and Rural Communities in Guatemala"/>
    <s v="GU-G1004"/>
    <d v="2021-06-02T00:00:00"/>
    <x v="0"/>
    <s v="Guatemala"/>
    <s v="Investment Grant"/>
    <m/>
    <m/>
    <s v="Agriculture, Forestry, Land Use and Fisheries"/>
    <s v="-"/>
    <s v="Mitigation"/>
    <n v="10.053599999999999"/>
    <n v="10.053599999999999"/>
    <n v="0"/>
    <n v="0"/>
    <m/>
    <m/>
    <s v="2021 IDB Climate Finance Database"/>
  </r>
  <r>
    <x v="3"/>
    <s v="Sovereign"/>
    <s v="Efficient Use of Firewood and Alternative Fuels in Indigenous and Rural Communities in Guatemala"/>
    <s v="GU-T1305"/>
    <d v="2021-06-02T00:00:00"/>
    <x v="0"/>
    <s v="Guatemala"/>
    <s v="Technical Cooperation Project"/>
    <m/>
    <m/>
    <s v="Agriculture, Forestry, Land Use and Fisheries"/>
    <s v="-"/>
    <s v="Mitigation"/>
    <n v="2.9264000000000001"/>
    <n v="2.9264000000000001"/>
    <n v="0"/>
    <n v="0"/>
    <m/>
    <m/>
    <s v="2021 IDB Climate Finance Database"/>
  </r>
  <r>
    <x v="3"/>
    <s v="Sovereign"/>
    <s v="Water and Sanitation for Small Communities Program - Tranche II (PROAS II)"/>
    <s v="AR-L1289"/>
    <d v="2021-06-09T00:00:00"/>
    <x v="0"/>
    <s v="Argentina"/>
    <s v="Loan"/>
    <m/>
    <m/>
    <s v="-"/>
    <s v="Water and wastewater systems"/>
    <s v="Adaptation"/>
    <n v="97.24"/>
    <n v="0"/>
    <n v="97.24"/>
    <n v="0"/>
    <m/>
    <m/>
    <s v="2021 IDB Climate Finance Database"/>
  </r>
  <r>
    <x v="3"/>
    <s v="Sovereign"/>
    <s v="Water and Sanitation for Small Communities Program - Tranche II (PROAS II)"/>
    <s v="AR-L1289"/>
    <d v="2021-06-09T00:00:00"/>
    <x v="0"/>
    <s v="Argentina"/>
    <s v="Loan"/>
    <m/>
    <m/>
    <s v="Water Supply and Wastewater"/>
    <s v="-"/>
    <s v="Mitigation"/>
    <n v="5.64"/>
    <n v="5.64"/>
    <n v="0"/>
    <n v="0"/>
    <m/>
    <m/>
    <s v="2021 IDB Climate Finance Database"/>
  </r>
  <r>
    <x v="3"/>
    <s v="Sovereign"/>
    <s v="Program for the Digital Transformation of Justice in Colombia"/>
    <s v="CO-L1256"/>
    <d v="2021-06-09T00:00:00"/>
    <x v="0"/>
    <s v="Colombia"/>
    <s v="Loan"/>
    <m/>
    <m/>
    <s v="Information and Communications Technology (ICT) and Digital Technologies"/>
    <s v="-"/>
    <s v="Mitigation"/>
    <n v="47.5"/>
    <n v="47.5"/>
    <n v="0"/>
    <n v="0"/>
    <m/>
    <m/>
    <s v="2021 IDB Climate Finance Database"/>
  </r>
  <r>
    <x v="3"/>
    <s v="Sovereign"/>
    <s v="Rehabilitation and Expansion of Puerto Manzanillo"/>
    <s v="DR-L1141"/>
    <d v="2021-06-09T00:00:00"/>
    <x v="0"/>
    <s v="Dominican Republic"/>
    <s v="Loan"/>
    <m/>
    <m/>
    <s v="Transport"/>
    <s v="-"/>
    <s v="Mitigation"/>
    <n v="7.580000000000001"/>
    <n v="7.580000000000001"/>
    <n v="0"/>
    <n v="0"/>
    <m/>
    <m/>
    <s v="2021 IDB Climate Finance Database"/>
  </r>
  <r>
    <x v="3"/>
    <s v="Sovereign"/>
    <s v="Rehabilitation and Expansion of Puerto Manzanillo"/>
    <s v="DR-L1141"/>
    <d v="2021-06-09T00:00:00"/>
    <x v="0"/>
    <s v="Dominican Republic"/>
    <s v="Loan"/>
    <m/>
    <m/>
    <s v="-"/>
    <s v="Energy, transport and other built environment infrastructure"/>
    <s v="Adaptation"/>
    <n v="42.53"/>
    <n v="0"/>
    <n v="42.53"/>
    <n v="0"/>
    <m/>
    <m/>
    <s v="2021 IDB Climate Finance Database"/>
  </r>
  <r>
    <x v="3"/>
    <s v="Sovereign"/>
    <s v="Potable Water and Sanitation Program in Honduras"/>
    <s v="HO-L1213"/>
    <d v="2021-06-09T00:00:00"/>
    <x v="0"/>
    <s v="Honduras"/>
    <s v="Loan"/>
    <m/>
    <m/>
    <s v="-"/>
    <s v="Institutional capacity support or technical assistance"/>
    <s v="Adaptation"/>
    <n v="15.407999999999999"/>
    <n v="0"/>
    <n v="15.407999999999999"/>
    <n v="0"/>
    <m/>
    <m/>
    <s v="2021 IDB Climate Finance Database"/>
  </r>
  <r>
    <x v="3"/>
    <s v="Sovereign"/>
    <s v="Peru’s Sewage and Wastewater PPP Program"/>
    <s v="PE-T1472"/>
    <d v="2021-06-10T00:00:00"/>
    <x v="0"/>
    <s v="Peru"/>
    <s v="Technical Cooperation Project"/>
    <m/>
    <m/>
    <s v="Water Supply and Wastewater"/>
    <s v="Water and wastewater systems"/>
    <s v="Dual-use"/>
    <n v="2.2000000000000002"/>
    <n v="0"/>
    <n v="0"/>
    <n v="2.2000000000000002"/>
    <m/>
    <m/>
    <s v="2021 IDB Climate Finance Database"/>
  </r>
  <r>
    <x v="3"/>
    <s v="Sovereign"/>
    <s v="Supporting the implementation of the Dominican Republic's energy efficiency program"/>
    <s v="DR-T1167"/>
    <d v="2021-06-11T00:00:00"/>
    <x v="0"/>
    <s v="Dominican Republic"/>
    <s v="Technical Cooperation Project"/>
    <m/>
    <m/>
    <s v="Cross-Sectoral Activities"/>
    <s v="-"/>
    <s v="Mitigation"/>
    <n v="0.46500000000000002"/>
    <n v="0.46500000000000002"/>
    <n v="0"/>
    <n v="0"/>
    <m/>
    <m/>
    <s v="2021 IDB Climate Finance Database"/>
  </r>
  <r>
    <x v="3"/>
    <s v="Sovereign"/>
    <s v="Support for the development of the Mobility Reform Program, Land Transportation and Road Safety in the Dominican Republic"/>
    <s v="DR-T1216"/>
    <d v="2021-06-11T00:00:00"/>
    <x v="0"/>
    <s v="Dominican Republic"/>
    <s v="Technical Cooperation Project"/>
    <m/>
    <m/>
    <s v="Cross-Sectoral Activities"/>
    <s v="-"/>
    <s v="Mitigation"/>
    <n v="0.3"/>
    <n v="0.3"/>
    <n v="0"/>
    <n v="0"/>
    <m/>
    <m/>
    <s v="2021 IDB Climate Finance Database"/>
  </r>
  <r>
    <x v="3"/>
    <s v="Sovereign"/>
    <s v="Leveraging Sustainable Tourism in agricultural landscapes of Northeast of Brazil, in the context of climate change and post-pandemic COVID-19 scenarios"/>
    <s v="BR-T1468"/>
    <d v="2021-06-16T00:00:00"/>
    <x v="0"/>
    <s v="Brazil"/>
    <s v="Technical Cooperation Project"/>
    <m/>
    <m/>
    <s v="Cross-Sectoral Activities"/>
    <s v="-"/>
    <s v="Mitigation"/>
    <n v="0.34"/>
    <n v="0.34"/>
    <n v="0"/>
    <n v="0"/>
    <m/>
    <m/>
    <s v="2021 IDB Climate Finance Database"/>
  </r>
  <r>
    <x v="3"/>
    <s v="Sovereign"/>
    <s v="Governance and Financing for Climate Action in Colombia"/>
    <s v="CO-T1633"/>
    <d v="2021-06-16T00:00:00"/>
    <x v="0"/>
    <s v="Colombia"/>
    <s v="Technical Cooperation Project"/>
    <m/>
    <m/>
    <s v="Cross-Sectoral Activities"/>
    <s v="-"/>
    <s v="Mitigation"/>
    <n v="0.4"/>
    <n v="0.4"/>
    <n v="0"/>
    <n v="0"/>
    <m/>
    <m/>
    <s v="2021 IDB Climate Finance Database"/>
  </r>
  <r>
    <x v="3"/>
    <s v="Sovereign"/>
    <s v="Innovation, Technological Modernization, and Entrepreneurship Program"/>
    <s v="PE-L1263"/>
    <d v="2021-06-16T00:00:00"/>
    <x v="0"/>
    <s v="Peru"/>
    <s v="Loan"/>
    <m/>
    <m/>
    <s v="Cross-Sectoral Activities"/>
    <s v="Institutional capacity support or technical assistance"/>
    <s v="Dual-use"/>
    <n v="25.62"/>
    <n v="0"/>
    <n v="0"/>
    <n v="25.62"/>
    <m/>
    <m/>
    <s v="2021 IDB Climate Finance Database"/>
  </r>
  <r>
    <x v="3"/>
    <s v="Sovereign"/>
    <s v="Preparation of Public-Private Partnerships (PPP) projects for the development of efficient and sustainable infrastructure in small and vulnerable economies in the region (C and D countries"/>
    <s v="RG-T3829"/>
    <d v="2021-06-16T00:00:00"/>
    <x v="0"/>
    <s v="Regional"/>
    <s v="Technical Cooperation Project"/>
    <m/>
    <m/>
    <s v="-"/>
    <s v="Institutional capacity support or technical assistance"/>
    <s v="Adaptation"/>
    <n v="2"/>
    <n v="0"/>
    <n v="2"/>
    <n v="0"/>
    <m/>
    <m/>
    <s v="2021 IDB Climate Finance Database"/>
  </r>
  <r>
    <x v="3"/>
    <s v="Sovereign"/>
    <s v="Design of Public Policies for the Transportation Sector with a Focus on the Intersection and Linkage of the Private Sector"/>
    <s v="RG-T3849"/>
    <d v="2021-06-16T00:00:00"/>
    <x v="0"/>
    <s v="Regional"/>
    <s v="Technical Cooperation Project"/>
    <m/>
    <m/>
    <s v="Cross-Sectoral Activities"/>
    <s v="-"/>
    <s v="Mitigation"/>
    <n v="0.38"/>
    <n v="0.38"/>
    <n v="0"/>
    <n v="0"/>
    <m/>
    <m/>
    <s v="2021 IDB Climate Finance Database"/>
  </r>
  <r>
    <x v="3"/>
    <s v="Sovereign"/>
    <s v="Promoting the Blue Economy for Sustainable Economic Recovery in Tobago"/>
    <s v="TT-T1103"/>
    <d v="2021-06-16T00:00:00"/>
    <x v="0"/>
    <s v="Trinidad and Tobago"/>
    <s v="Technical Cooperation Project"/>
    <m/>
    <m/>
    <s v="Cross-Sectoral Activities"/>
    <s v="-"/>
    <s v="Mitigation"/>
    <n v="0.1"/>
    <n v="0.1"/>
    <n v="0"/>
    <n v="0"/>
    <m/>
    <m/>
    <s v="2021 IDB Climate Finance Database"/>
  </r>
  <r>
    <x v="3"/>
    <s v="Sovereign"/>
    <s v="Program for the Consolidation of Private Participation Schemes in Infrastructure"/>
    <s v="CO-L1265"/>
    <d v="2021-06-22T00:00:00"/>
    <x v="0"/>
    <s v="Colombia"/>
    <s v="Loan"/>
    <m/>
    <m/>
    <s v="Cross-Sectoral Activities"/>
    <s v="Institutional capacity support or technical assistance"/>
    <s v="Dual-use"/>
    <n v="0.88500000000000001"/>
    <n v="0"/>
    <n v="0"/>
    <n v="0.88500000000000001"/>
    <m/>
    <m/>
    <s v="2021 IDB Climate Finance Database"/>
  </r>
  <r>
    <x v="3"/>
    <s v="Sovereign"/>
    <s v="Program for the Consolidation of Private Participation Schemes in Infrastructure"/>
    <s v="CO-L1265"/>
    <d v="2021-06-22T00:00:00"/>
    <x v="0"/>
    <s v="Colombia"/>
    <s v="Loan"/>
    <m/>
    <m/>
    <s v="Cross-Sectoral Activities"/>
    <s v="-"/>
    <s v="Mitigation"/>
    <n v="3.9494999999999996"/>
    <n v="3.9494999999999996"/>
    <n v="0"/>
    <n v="0"/>
    <m/>
    <m/>
    <s v="2021 IDB Climate Finance Database"/>
  </r>
  <r>
    <x v="3"/>
    <s v="Sovereign"/>
    <s v="Support for Strengthening the Water and Sanitation Sector in Nicaragua"/>
    <s v="NI-T1299"/>
    <d v="2021-06-22T00:00:00"/>
    <x v="0"/>
    <s v="Nicaragua"/>
    <s v="Technical Cooperation Project"/>
    <m/>
    <m/>
    <s v="-"/>
    <s v="Water and wastewater systems"/>
    <s v="Adaptation"/>
    <n v="0.33935300000000002"/>
    <n v="0"/>
    <n v="0.33935300000000002"/>
    <n v="0"/>
    <m/>
    <m/>
    <s v="2021 IDB Climate Finance Database"/>
  </r>
  <r>
    <x v="3"/>
    <s v="Sovereign"/>
    <s v="Expansion of Safety Nets for Vulnerable Populations Affected by the Socio-Economic Consequences of Coronavirus"/>
    <s v="HA-J0001"/>
    <d v="2021-06-23T00:00:00"/>
    <x v="0"/>
    <s v="Haiti"/>
    <s v="Grant Facility"/>
    <m/>
    <m/>
    <s v="-"/>
    <s v="Other sectors"/>
    <s v="Adaptation"/>
    <n v="45.654000000000003"/>
    <n v="0"/>
    <n v="45.654000000000003"/>
    <n v="0"/>
    <m/>
    <m/>
    <s v="2021 IDB Climate Finance Database"/>
  </r>
  <r>
    <x v="3"/>
    <s v="Sovereign"/>
    <s v="Development of Strategies to Guarantee Water, Sanitation and Hygiene in Informal Settlements."/>
    <s v="RG-T3668"/>
    <d v="2021-06-24T00:00:00"/>
    <x v="0"/>
    <s v="Regional"/>
    <s v="Technical Cooperation Project"/>
    <m/>
    <m/>
    <s v="Water Supply and Wastewater"/>
    <s v="Water and wastewater systems"/>
    <s v="Dual-use"/>
    <n v="0.5"/>
    <n v="0"/>
    <n v="0"/>
    <n v="0.5"/>
    <m/>
    <m/>
    <s v="2021 IDB Climate Finance Database"/>
  </r>
  <r>
    <x v="3"/>
    <s v="Sovereign"/>
    <s v="Sustainable Transport and Logistics in Brazil (InfraLog)"/>
    <s v="BR-T1478"/>
    <d v="2021-06-28T00:00:00"/>
    <x v="0"/>
    <s v="Brazil"/>
    <s v="Technical Cooperation Project"/>
    <m/>
    <m/>
    <s v="Cross-Sectoral Activities"/>
    <s v="-"/>
    <s v="Mitigation"/>
    <n v="0.8"/>
    <n v="0.8"/>
    <n v="0"/>
    <n v="0"/>
    <m/>
    <m/>
    <s v="2021 IDB Climate Finance Database"/>
  </r>
  <r>
    <x v="3"/>
    <s v="Sovereign"/>
    <s v="Building Climate Resilience in Latin America and Caribbean through Financial Instruments"/>
    <s v="RG-T3803"/>
    <d v="2021-06-28T00:00:00"/>
    <x v="0"/>
    <s v="Regional"/>
    <s v="Technical Cooperation Project"/>
    <m/>
    <m/>
    <s v="-"/>
    <s v="Financial services"/>
    <s v="Adaptation"/>
    <n v="0.48"/>
    <n v="0"/>
    <n v="0.48"/>
    <n v="0"/>
    <m/>
    <m/>
    <s v="2021 IDB Climate Finance Database"/>
  </r>
  <r>
    <x v="3"/>
    <s v="Sovereign"/>
    <s v="COP26 Strategic Roadmap Implementation"/>
    <s v="RG-T3906"/>
    <d v="2021-06-28T00:00:00"/>
    <x v="0"/>
    <s v="Regional"/>
    <s v="Technical Cooperation Project"/>
    <m/>
    <m/>
    <s v="Cross-Sectoral Activities"/>
    <s v="Institutional capacity support or technical assistance"/>
    <s v="Dual-use"/>
    <n v="0.3"/>
    <n v="0"/>
    <n v="0"/>
    <n v="0.3"/>
    <m/>
    <m/>
    <s v="2021 IDB Climate Finance Database"/>
  </r>
  <r>
    <x v="3"/>
    <s v="Sovereign"/>
    <s v="Federal Innovation Program (FIP)"/>
    <s v="AR-L1330"/>
    <d v="2021-06-30T00:00:00"/>
    <x v="0"/>
    <s v="Argentina"/>
    <s v="Loan"/>
    <m/>
    <m/>
    <s v="Research, Development and Innovation"/>
    <s v="Institutional capacity support or technical assistance"/>
    <s v="Dual-use"/>
    <n v="21.16"/>
    <n v="0"/>
    <n v="0"/>
    <n v="21.16"/>
    <m/>
    <m/>
    <s v="2021 IDB Climate Finance Database"/>
  </r>
  <r>
    <x v="3"/>
    <s v="Sovereign"/>
    <s v="Federal Innovation Program (FIP)"/>
    <s v="AR-L1330"/>
    <d v="2021-06-30T00:00:00"/>
    <x v="0"/>
    <s v="Argentina"/>
    <s v="Loan"/>
    <m/>
    <m/>
    <s v="Buildings, Public Installations and End-Use Energy Efficiency"/>
    <s v="-"/>
    <s v="Mitigation"/>
    <n v="10.465"/>
    <n v="10.465"/>
    <n v="0"/>
    <n v="0"/>
    <m/>
    <m/>
    <s v="2021 IDB Climate Finance Database"/>
  </r>
  <r>
    <x v="3"/>
    <s v="Sovereign"/>
    <s v="Programme to Support the Health System Strengthening of The Bahamas"/>
    <s v="BH-L1053"/>
    <d v="2021-06-30T00:00:00"/>
    <x v="0"/>
    <s v="Bahamas"/>
    <s v="Loan"/>
    <m/>
    <m/>
    <s v="Energy"/>
    <s v="Other sectors"/>
    <s v="Dual-use"/>
    <n v="17.788"/>
    <n v="0"/>
    <n v="0"/>
    <n v="17.788"/>
    <m/>
    <m/>
    <s v="2021 IDB Climate Finance Database"/>
  </r>
  <r>
    <x v="3"/>
    <s v="Sovereign"/>
    <s v="Program to Improve Connectivity for Digital Transformation in the Dominican Republic"/>
    <s v="DR-L1147"/>
    <d v="2021-07-07T00:00:00"/>
    <x v="0"/>
    <s v="Dominican Republic"/>
    <s v="Loan"/>
    <m/>
    <m/>
    <s v="Buildings, Public Installations and End-Use Energy Efficiency"/>
    <s v="-"/>
    <s v="Mitigation"/>
    <n v="80.706999999999994"/>
    <n v="80.706999999999994"/>
    <n v="0"/>
    <n v="0"/>
    <m/>
    <m/>
    <s v="2021 IDB Climate Finance Database"/>
  </r>
  <r>
    <x v="3"/>
    <s v="Sovereign"/>
    <s v="Digitalization of Information and Measurement of the Performance of Solid Waste Management within the Framework of the Circular Economy, the SDG, and Climate Change."/>
    <s v="RG-T3882"/>
    <d v="2021-07-07T00:00:00"/>
    <x v="0"/>
    <s v="Regional"/>
    <s v="Technical Cooperation Project"/>
    <m/>
    <m/>
    <s v="Cross-Sectoral Activities"/>
    <s v="-"/>
    <s v="Mitigation"/>
    <n v="0.3"/>
    <n v="0.3"/>
    <n v="0"/>
    <n v="0"/>
    <m/>
    <m/>
    <s v="2021 IDB Climate Finance Database"/>
  </r>
  <r>
    <x v="3"/>
    <s v="Sovereign"/>
    <s v="Program for Enhancing the Institutional Capacity of BANCOMEXT to Implement the Program to Support Economic Recovery in Mexico"/>
    <s v="ME-T1441"/>
    <d v="2021-07-09T00:00:00"/>
    <x v="0"/>
    <s v="Mexico"/>
    <s v="Technical Cooperation Project"/>
    <m/>
    <m/>
    <s v="Cross-Sectoral Activities"/>
    <s v="-"/>
    <s v="Mitigation"/>
    <n v="0.95299999999999996"/>
    <n v="0.95299999999999996"/>
    <n v="0"/>
    <n v="0"/>
    <m/>
    <m/>
    <s v="2021 IDB Climate Finance Database"/>
  </r>
  <r>
    <x v="3"/>
    <s v="Sovereign"/>
    <s v="Supporting the Design of Long-Term Adaptation Pathways in the Face of Climate Risks in Peru and Colombia"/>
    <s v="RG-T3812"/>
    <d v="2021-07-09T00:00:00"/>
    <x v="0"/>
    <s v="Regional"/>
    <s v="Technical Cooperation Project"/>
    <m/>
    <m/>
    <s v="-"/>
    <s v="Institutional capacity support or technical assistance"/>
    <s v="Adaptation"/>
    <n v="1"/>
    <n v="0"/>
    <n v="1"/>
    <n v="0"/>
    <m/>
    <m/>
    <s v="2021 IDB Climate Finance Database"/>
  </r>
  <r>
    <x v="3"/>
    <s v="Sovereign"/>
    <s v="Program to Support Social Equity and Fiscal Sustainability II"/>
    <s v="CH-L1160"/>
    <d v="2021-07-14T00:00:00"/>
    <x v="0"/>
    <s v="Chile"/>
    <s v="Loan"/>
    <m/>
    <m/>
    <s v="Cross-Sectoral Activities"/>
    <s v="Institutional capacity support or technical assistance"/>
    <s v="Dual-use"/>
    <n v="31.25"/>
    <n v="0"/>
    <n v="0"/>
    <n v="31.25"/>
    <m/>
    <m/>
    <s v="2021 IDB Climate Finance Database"/>
  </r>
  <r>
    <x v="3"/>
    <s v="Sovereign"/>
    <s v="Project to Improve the Financial Administration of the Public Sector through Digital Transformation."/>
    <s v="PE-L1266"/>
    <d v="2021-07-14T00:00:00"/>
    <x v="0"/>
    <s v="Peru"/>
    <s v="Loan"/>
    <m/>
    <m/>
    <s v="Cross-Sectoral Activities"/>
    <s v="-"/>
    <s v="Mitigation"/>
    <n v="6.0457999999999998"/>
    <n v="6.0457999999999998"/>
    <n v="0"/>
    <n v="0"/>
    <m/>
    <m/>
    <s v="2021 IDB Climate Finance Database"/>
  </r>
  <r>
    <x v="3"/>
    <s v="Sovereign"/>
    <s v="Support to Reformulation of the Downtown Redevelopment, Modernization Metropolitan Public Transport, Government Offices Program PR-L1044"/>
    <s v="PR-T1318"/>
    <d v="2021-07-16T00:00:00"/>
    <x v="0"/>
    <s v="Paraguay"/>
    <s v="Technical Cooperation Project"/>
    <m/>
    <m/>
    <s v="Transport"/>
    <s v="Institutional capacity support or technical assistance"/>
    <s v="Dual-use"/>
    <n v="0.37"/>
    <n v="0"/>
    <n v="0"/>
    <n v="0.37"/>
    <m/>
    <m/>
    <s v="2021 IDB Climate Finance Database"/>
  </r>
  <r>
    <x v="3"/>
    <s v="Sovereign"/>
    <s v="Reinforcing the Health System of The Bahamas to Respond to the Health Needs of the Population"/>
    <s v="BH-T1083"/>
    <d v="2021-07-19T00:00:00"/>
    <x v="0"/>
    <s v="Bahamas"/>
    <s v="Technical Cooperation Project"/>
    <m/>
    <m/>
    <s v="-"/>
    <s v="Institutional capacity support or technical assistance"/>
    <s v="Adaptation"/>
    <n v="4.8000000000000001E-2"/>
    <n v="0"/>
    <n v="4.8000000000000001E-2"/>
    <n v="0"/>
    <m/>
    <m/>
    <s v="2021 IDB Climate Finance Database"/>
  </r>
  <r>
    <x v="3"/>
    <s v="Sovereign"/>
    <s v="Support the development of solar floating photovoltaic energy in Suriname"/>
    <s v="SU-T1138"/>
    <d v="2021-07-19T00:00:00"/>
    <x v="0"/>
    <s v="Suriname"/>
    <s v="Technical Cooperation Project"/>
    <m/>
    <m/>
    <s v="Cross-Sectoral Activities"/>
    <s v="-"/>
    <s v="Mitigation"/>
    <n v="0.3"/>
    <n v="0.3"/>
    <n v="0"/>
    <n v="0"/>
    <m/>
    <m/>
    <s v="2021 IDB Climate Finance Database"/>
  </r>
  <r>
    <x v="3"/>
    <s v="Sovereign"/>
    <s v="Master plan for Investments to Increase Water Availability for Human Consumption and Agriculture in the Dry Corridor"/>
    <s v="HO-T1377"/>
    <d v="2021-07-21T00:00:00"/>
    <x v="0"/>
    <s v="Honduras"/>
    <s v="Technical Cooperation Project"/>
    <m/>
    <m/>
    <s v="Cross-Sectoral Activities"/>
    <s v="Institutional capacity support or technical assistance"/>
    <s v="Dual-use"/>
    <n v="0.95299999999999996"/>
    <n v="0"/>
    <n v="0"/>
    <n v="0.95299999999999996"/>
    <m/>
    <m/>
    <s v="2021 IDB Climate Finance Database"/>
  </r>
  <r>
    <x v="3"/>
    <s v="Sovereign"/>
    <s v="Sustainability Analysis for Water and Sanitation Rural Program (PIASAR I) and Support to Preparation of a Water and Sanitation Rural Project Portfolio."/>
    <s v="PE-T1476"/>
    <d v="2021-07-23T00:00:00"/>
    <x v="0"/>
    <s v="Peru"/>
    <s v="Technical Cooperation Project"/>
    <m/>
    <m/>
    <s v="-"/>
    <s v="Water and wastewater systems"/>
    <s v="Adaptation"/>
    <n v="0.5"/>
    <n v="0"/>
    <n v="0.5"/>
    <n v="0"/>
    <m/>
    <m/>
    <s v="2021 IDB Climate Finance Database"/>
  </r>
  <r>
    <x v="3"/>
    <s v="Sovereign"/>
    <s v="Program for the integration of Vulnerable Neighborhoods"/>
    <s v="CH-J0001"/>
    <d v="2021-07-28T00:00:00"/>
    <x v="0"/>
    <s v="Chile"/>
    <s v="Grant Facility"/>
    <m/>
    <m/>
    <s v="Buildings, Public Installations and End-Use Energy Efficiency"/>
    <s v="-"/>
    <s v="Mitigation"/>
    <n v="10.968"/>
    <n v="10.968"/>
    <n v="0"/>
    <n v="0"/>
    <m/>
    <m/>
    <s v="2021 IDB Climate Finance Database"/>
  </r>
  <r>
    <x v="3"/>
    <s v="Sovereign"/>
    <s v="Program for the integration of Vulnerable Neighborhoods"/>
    <s v="CH-J0001"/>
    <d v="2021-07-28T00:00:00"/>
    <x v="0"/>
    <s v="Chile"/>
    <s v="Grant Facility"/>
    <m/>
    <m/>
    <s v="-"/>
    <s v="Institutional capacity support or technical assistance "/>
    <s v="Adaptation"/>
    <n v="3.5979999999999999"/>
    <n v="0"/>
    <n v="3.5979999999999999"/>
    <n v="0"/>
    <m/>
    <m/>
    <s v="2021 IDB Climate Finance Database"/>
  </r>
  <r>
    <x v="3"/>
    <s v="Sovereign"/>
    <s v="Program for the integration of Vulnerable Neighborhoods"/>
    <s v="CH-L1163"/>
    <d v="2021-07-28T00:00:00"/>
    <x v="0"/>
    <s v="Chile"/>
    <s v="Loan"/>
    <m/>
    <m/>
    <s v="-"/>
    <s v="Institutional capacity support or technical assistance"/>
    <s v="Adaptation"/>
    <n v="72.83"/>
    <n v="0"/>
    <n v="72.83"/>
    <n v="0"/>
    <m/>
    <m/>
    <s v="2021 IDB Climate Finance Database"/>
  </r>
  <r>
    <x v="3"/>
    <s v="Sovereign"/>
    <s v="Program to Strengthen Civil Service Management in the Dominican Republic"/>
    <s v="DR-L1142"/>
    <d v="2021-07-28T00:00:00"/>
    <x v="0"/>
    <s v="Dominican Republic"/>
    <s v="Loan"/>
    <m/>
    <m/>
    <s v="Information and Communications Technology (ICT) and Digital Technologies"/>
    <s v="-"/>
    <s v="Mitigation"/>
    <n v="12.782999999999999"/>
    <n v="12.782999999999999"/>
    <n v="0"/>
    <n v="0"/>
    <m/>
    <m/>
    <s v="2021 IDB Climate Finance Database"/>
  </r>
  <r>
    <x v="3"/>
    <s v="Sovereign"/>
    <s v="Sustainable and Inclusive Agricultural Innovation Project"/>
    <s v="PN-L1166"/>
    <d v="2021-07-28T00:00:00"/>
    <x v="0"/>
    <s v="Panama"/>
    <s v="Loan"/>
    <m/>
    <m/>
    <s v="-"/>
    <s v="Crop production and food production"/>
    <s v="Adaptation"/>
    <n v="25.354399999999995"/>
    <n v="0"/>
    <n v="25.354399999999995"/>
    <n v="0"/>
    <m/>
    <m/>
    <s v="2021 IDB Climate Finance Database"/>
  </r>
  <r>
    <x v="3"/>
    <s v="Sovereign"/>
    <s v="Support to Caribbean Startups and Innovative Firms within the Blue Economy"/>
    <s v="RG-T3850"/>
    <d v="2021-07-28T00:00:00"/>
    <x v="0"/>
    <s v="Regional"/>
    <s v="Technical Cooperation Project"/>
    <m/>
    <m/>
    <s v="Cross-Sectoral Activities"/>
    <s v="Financial services"/>
    <s v="Dual-use"/>
    <n v="0.9"/>
    <n v="0"/>
    <n v="0"/>
    <n v="0.9"/>
    <m/>
    <m/>
    <s v="2021 IDB Climate Finance Database"/>
  </r>
  <r>
    <x v="3"/>
    <s v="Sovereign"/>
    <s v="Emergency Assistance due to Tropical Storm"/>
    <s v="GY-T1180"/>
    <d v="2021-07-30T00:00:00"/>
    <x v="0"/>
    <s v="Guyana"/>
    <s v="Technical Cooperation Project"/>
    <m/>
    <m/>
    <s v="-"/>
    <s v="Institutional capacity support or technical assistance"/>
    <s v="Adaptation"/>
    <n v="0.2"/>
    <n v="0"/>
    <n v="0.2"/>
    <n v="0"/>
    <m/>
    <m/>
    <s v="2021 IDB Climate Finance Database"/>
  </r>
  <r>
    <x v="3"/>
    <s v="Sovereign"/>
    <s v="Comprehensive Improvement of GRAL Roca Railway Project, Plaza Constitucion-La Plata Branch&quot;: reformulation and additional financing"/>
    <s v="AR-L1337"/>
    <d v="2021-08-04T00:00:00"/>
    <x v="0"/>
    <s v="Argentina"/>
    <s v="Loan"/>
    <m/>
    <m/>
    <s v="Buildings, Public Installations and End-Use Energy Efficiency"/>
    <s v="-"/>
    <s v="Mitigation"/>
    <n v="129.98699999999999"/>
    <n v="129.98699999999999"/>
    <n v="0"/>
    <n v="0"/>
    <m/>
    <m/>
    <s v="2021 IDB Climate Finance Database"/>
  </r>
  <r>
    <x v="3"/>
    <s v="Sovereign"/>
    <s v="Global Credit Program for Safeguarding the Productive Sectors and Employment"/>
    <s v="BL-L1037"/>
    <d v="2021-08-04T00:00:00"/>
    <x v="0"/>
    <s v="Belize"/>
    <s v="Loan"/>
    <m/>
    <m/>
    <s v="Cross-Sectoral Activities"/>
    <s v="Institutional capacity support or technical assistance"/>
    <s v="Dual-use"/>
    <n v="4.5"/>
    <n v="0"/>
    <n v="0"/>
    <n v="4.5"/>
    <m/>
    <m/>
    <s v="2021 IDB Climate Finance Database"/>
  </r>
  <r>
    <x v="3"/>
    <s v="Sovereign"/>
    <s v="Economic Diversification and Competitiveness Promotion Program II"/>
    <s v="PN-L1167"/>
    <d v="2021-08-04T00:00:00"/>
    <x v="0"/>
    <s v="Panama"/>
    <s v="Loan"/>
    <m/>
    <m/>
    <s v="Cross-Sectoral Activities"/>
    <s v="Agricultural and ecological resources"/>
    <s v="Dual-use"/>
    <n v="5.55"/>
    <n v="0"/>
    <n v="0"/>
    <n v="5.55"/>
    <m/>
    <m/>
    <s v="2021 IDB Climate Finance Database"/>
  </r>
  <r>
    <x v="3"/>
    <s v="Sovereign"/>
    <s v="Support for the Regional Electricity Interconnection between Colombia and Panama"/>
    <s v="RG-T3878"/>
    <d v="2021-08-04T00:00:00"/>
    <x v="0"/>
    <s v="Regional"/>
    <s v="Technical Cooperation Project"/>
    <m/>
    <m/>
    <s v="Energy"/>
    <s v="-"/>
    <s v="Mitigation"/>
    <n v="0.12"/>
    <n v="0.12"/>
    <n v="0"/>
    <n v="0"/>
    <m/>
    <m/>
    <s v="2021 IDB Climate Finance Database"/>
  </r>
  <r>
    <x v="3"/>
    <s v="Sovereign"/>
    <s v="Capacity-Building for Ethnic Groups to Reduce Deforestation and Improve Forest Management"/>
    <s v="CO-T1570"/>
    <d v="2021-08-05T00:00:00"/>
    <x v="0"/>
    <s v="Colombia"/>
    <s v="Technical Cooperation Project"/>
    <m/>
    <m/>
    <s v="Agriculture, Forestry, Land Use and Fisheries"/>
    <s v="Agricultural and ecological resources"/>
    <s v="Dual-use"/>
    <n v="4.82"/>
    <n v="0"/>
    <n v="0"/>
    <n v="4.82"/>
    <m/>
    <m/>
    <s v="2021 IDB Climate Finance Database"/>
  </r>
  <r>
    <x v="3"/>
    <s v="Sovereign"/>
    <s v="Strengthening the institutional capacity for measuring fiscal risks"/>
    <s v="ES-T1345"/>
    <d v="2021-08-05T00:00:00"/>
    <x v="0"/>
    <s v="El Salvador"/>
    <s v="Technical Cooperation Project"/>
    <m/>
    <m/>
    <s v="Cross-Sectoral Activities"/>
    <s v="Institutional capacity support or technical assistance"/>
    <s v="Dual-use"/>
    <n v="0.19"/>
    <n v="0"/>
    <n v="0"/>
    <n v="0.19"/>
    <m/>
    <m/>
    <s v="2021 IDB Climate Finance Database"/>
  </r>
  <r>
    <x v="3"/>
    <s v="Sovereign"/>
    <s v="SIRWASH: Sustainable and Innovative Water and Sanitation Services for Rural Areas in Peru"/>
    <s v="PE-T1479"/>
    <d v="2021-08-05T00:00:00"/>
    <x v="0"/>
    <s v="Peru"/>
    <s v="Technical Cooperation Project"/>
    <m/>
    <m/>
    <s v="-"/>
    <s v="Institutional capacity support or technical assistance"/>
    <s v="Adaptation"/>
    <n v="0.46"/>
    <n v="0"/>
    <n v="0.46"/>
    <n v="0"/>
    <m/>
    <m/>
    <s v="2021 IDB Climate Finance Database"/>
  </r>
  <r>
    <x v="3"/>
    <s v="Sovereign"/>
    <s v="Competitiveness and Sustainability Studies for the Destination of Santo Domingo"/>
    <s v="DR-T1223"/>
    <d v="2021-08-10T00:00:00"/>
    <x v="0"/>
    <s v="Dominican Republic"/>
    <s v="Technical Cooperation Project"/>
    <m/>
    <m/>
    <s v="Cross-Sectoral Activities"/>
    <s v="Institutional capacity support or technical assistance"/>
    <s v="Dual-use"/>
    <n v="0.2"/>
    <n v="0"/>
    <n v="0"/>
    <n v="0.2"/>
    <m/>
    <m/>
    <s v="2021 IDB Climate Finance Database"/>
  </r>
  <r>
    <x v="3"/>
    <s v="Sovereign"/>
    <s v="Multipurpose Silvopastoral Systems and Family Livestock in Peru and Colombia"/>
    <s v="RG-T3933"/>
    <d v="2021-08-11T00:00:00"/>
    <x v="0"/>
    <s v="Regional"/>
    <s v="Technical Cooperation Project"/>
    <m/>
    <m/>
    <s v="Agriculture, Forestry, Land Use and Fisheries"/>
    <s v="Crop production and food production"/>
    <s v="Dual-use"/>
    <n v="0.2"/>
    <n v="0"/>
    <n v="0"/>
    <n v="0.2"/>
    <m/>
    <m/>
    <s v="2021 IDB Climate Finance Database"/>
  </r>
  <r>
    <x v="3"/>
    <s v="Sovereign"/>
    <s v="Support to the Preparation of the Program for the Integration of Vulnerable Neighborhoods"/>
    <s v="CH-T1259"/>
    <d v="2021-08-13T00:00:00"/>
    <x v="0"/>
    <s v="Chile"/>
    <s v="Technical Cooperation Project"/>
    <m/>
    <m/>
    <s v="Cross-Sectoral Activities"/>
    <s v="Institutional capacity support or technical assistance"/>
    <s v="Dual-use"/>
    <n v="0.8"/>
    <n v="0"/>
    <n v="0"/>
    <n v="0.8"/>
    <m/>
    <m/>
    <s v="2021 IDB Climate Finance Database"/>
  </r>
  <r>
    <x v="3"/>
    <s v="Sovereign"/>
    <s v="Towards a Circular Model in the Provision of Public Water and Sanitation Services of the Empresa de Acueducto y Alcantarillado de Bogotá (EAAB), facing the challenges of Climate Change"/>
    <s v="CO-T1624"/>
    <d v="2021-08-13T00:00:00"/>
    <x v="0"/>
    <s v="Colombia"/>
    <s v="Technical Cooperation Project"/>
    <m/>
    <m/>
    <s v="Water Supply and Wastewater"/>
    <s v="-"/>
    <s v="Mitigation"/>
    <n v="0.3"/>
    <n v="0.3"/>
    <n v="0"/>
    <n v="0"/>
    <m/>
    <m/>
    <s v="2021 IDB Climate Finance Database"/>
  </r>
  <r>
    <x v="3"/>
    <s v="Sovereign"/>
    <s v="Support Rural Electrification and the Deployment of Non-Conventional Renewable Energy"/>
    <s v="CO-T1607"/>
    <d v="2021-08-18T00:00:00"/>
    <x v="0"/>
    <s v="Colombia"/>
    <s v="Technical Cooperation Project"/>
    <m/>
    <m/>
    <s v="Cross-Sectoral Activities"/>
    <s v="-"/>
    <s v="Mitigation"/>
    <n v="0.2"/>
    <n v="0.2"/>
    <n v="0"/>
    <n v="0"/>
    <m/>
    <m/>
    <s v="2021 IDB Climate Finance Database"/>
  </r>
  <r>
    <x v="3"/>
    <s v="Sovereign"/>
    <s v="Promote the Use of Clean Technologies to Support Employment Generation in Vulnerable Groups on the Caribbean Coast"/>
    <s v="NI-T1297"/>
    <d v="2021-08-18T00:00:00"/>
    <x v="0"/>
    <s v="Nicaragua"/>
    <s v="Technical Cooperation Project"/>
    <m/>
    <m/>
    <s v="Cross-Sectoral Activities"/>
    <s v="-"/>
    <s v="Mitigation"/>
    <n v="0.27500000000000002"/>
    <n v="0.27500000000000002"/>
    <n v="0"/>
    <n v="0"/>
    <m/>
    <m/>
    <s v="2021 IDB Climate Finance Database"/>
  </r>
  <r>
    <x v="3"/>
    <s v="Sovereign"/>
    <s v="Strengthening Capacities for Prevention and Management of Fusarium wilt of Musaceae in Latin America and the Caribbean"/>
    <s v="RG-T3939"/>
    <d v="2021-08-18T00:00:00"/>
    <x v="0"/>
    <s v="Regional"/>
    <s v="Technical Cooperation Project"/>
    <m/>
    <m/>
    <s v="-"/>
    <s v="Institutional capacity support or technical assistance"/>
    <s v="Adaptation"/>
    <n v="0.40600000000000003"/>
    <n v="0"/>
    <n v="0.40600000000000003"/>
    <n v="0"/>
    <m/>
    <m/>
    <s v="2021 IDB Climate Finance Database"/>
  </r>
  <r>
    <x v="3"/>
    <s v="Sovereign"/>
    <s v="Increased Productivity in Family Agriculture Based on Efficient Management of Water Resources in Rainfed Agriculture"/>
    <s v="RG-T3936"/>
    <d v="2021-08-19T00:00:00"/>
    <x v="0"/>
    <s v="Regional"/>
    <s v="Technical Cooperation Project"/>
    <m/>
    <m/>
    <s v="Cross-Sectoral Activities"/>
    <s v="Institutional capacity support or technical assistance"/>
    <s v="Dual-use"/>
    <n v="0.2"/>
    <n v="0"/>
    <n v="0"/>
    <n v="0.2"/>
    <m/>
    <m/>
    <s v="2021 IDB Climate Finance Database"/>
  </r>
  <r>
    <x v="3"/>
    <s v="Sovereign"/>
    <s v="Strategy for the Decarbonization of the Capital Cities of Colombia"/>
    <s v="CO-T1636"/>
    <d v="2021-08-23T00:00:00"/>
    <x v="0"/>
    <s v="Colombia"/>
    <s v="Technical Cooperation Project"/>
    <m/>
    <m/>
    <s v="Cross-Sectoral Activities"/>
    <s v="Institutional capacity support or technical assistance"/>
    <s v="Dual-use"/>
    <n v="0.2"/>
    <n v="0"/>
    <n v="0"/>
    <n v="0.2"/>
    <m/>
    <m/>
    <s v="2021 IDB Climate Finance Database"/>
  </r>
  <r>
    <x v="3"/>
    <s v="Sovereign"/>
    <s v="Innovative Platform for Reducing Landslides and Debris Flows Risk in El Salvador"/>
    <s v="ES-T1343"/>
    <d v="2021-08-23T00:00:00"/>
    <x v="0"/>
    <s v="El Salvador"/>
    <s v="Technical Cooperation Project"/>
    <m/>
    <m/>
    <s v="-"/>
    <s v="Institutional capacity support or technical assistance"/>
    <s v="Adaptation"/>
    <n v="0.3"/>
    <n v="0"/>
    <n v="0.3"/>
    <n v="0"/>
    <m/>
    <m/>
    <s v="2021 IDB Climate Finance Database"/>
  </r>
  <r>
    <x v="3"/>
    <s v="Sovereign"/>
    <s v="Support to the Structuring and Implementation of Resilience and Restoration Bonds (Resbonds) in the LAC Region"/>
    <s v="RG-T3605"/>
    <d v="2021-08-23T00:00:00"/>
    <x v="0"/>
    <s v="Regional"/>
    <s v="Technical Cooperation Project"/>
    <m/>
    <m/>
    <s v="Cross-Sectoral Activities"/>
    <s v="Institutional capacity support or technical assistance"/>
    <s v="Dual-use"/>
    <n v="0.2"/>
    <n v="0"/>
    <n v="0"/>
    <n v="0.2"/>
    <m/>
    <m/>
    <s v="2021 IDB Climate Finance Database"/>
  </r>
  <r>
    <x v="3"/>
    <s v="Sovereign"/>
    <s v="Scaling Innovative Financing for the Water and Sanitation Sector"/>
    <s v="RG-T3806"/>
    <d v="2021-08-23T00:00:00"/>
    <x v="0"/>
    <s v="Regional"/>
    <s v="Technical Cooperation Project"/>
    <m/>
    <m/>
    <s v="Cross-Sectoral Activities"/>
    <s v="-"/>
    <s v="Mitigation"/>
    <n v="0.6"/>
    <n v="0.6"/>
    <n v="0"/>
    <n v="0"/>
    <m/>
    <m/>
    <s v="2021 IDB Climate Finance Database"/>
  </r>
  <r>
    <x v="3"/>
    <s v="Sovereign"/>
    <s v="Organic-carbon sequestration in Latin American and Caribbean soils: Opportunities of Identification and Quantification of Economic and Environmental Impact"/>
    <s v="RG-T3970"/>
    <d v="2021-08-23T00:00:00"/>
    <x v="0"/>
    <s v="Regional"/>
    <s v="Technical Cooperation Project"/>
    <m/>
    <m/>
    <s v="Agriculture, Forestry, Land Use and Fisheries"/>
    <s v="-"/>
    <s v="Mitigation"/>
    <n v="0.48088861999999999"/>
    <n v="0.48088861999999999"/>
    <n v="0"/>
    <n v="0"/>
    <m/>
    <m/>
    <s v="2021 IDB Climate Finance Database"/>
  </r>
  <r>
    <x v="3"/>
    <s v="Sovereign"/>
    <s v="Enabling Energy Storage Markets in LAC for a Resilient, Low-Carbon Multisector Coupling"/>
    <s v="RG-T3801"/>
    <d v="2021-08-24T00:00:00"/>
    <x v="0"/>
    <s v="Regional"/>
    <s v="Technical Cooperation Project"/>
    <m/>
    <m/>
    <s v="Energy"/>
    <s v="-"/>
    <s v="Mitigation"/>
    <n v="1"/>
    <n v="1"/>
    <n v="0"/>
    <n v="0"/>
    <m/>
    <m/>
    <s v="2021 IDB Climate Finance Database"/>
  </r>
  <r>
    <x v="3"/>
    <s v="Sovereign"/>
    <s v="Structuring and Co-financing of the CA-9 North Corridor"/>
    <s v="GU-T1296"/>
    <d v="2021-08-26T00:00:00"/>
    <x v="0"/>
    <s v="Guatemala"/>
    <s v="Technical Cooperation Project"/>
    <m/>
    <m/>
    <s v="-"/>
    <s v="Institutional capacity support or technical assistance"/>
    <s v="Adaptation"/>
    <n v="0.45"/>
    <n v="0"/>
    <n v="0.45"/>
    <n v="0"/>
    <m/>
    <m/>
    <s v="2021 IDB Climate Finance Database"/>
  </r>
  <r>
    <x v="3"/>
    <s v="Sovereign"/>
    <s v="Innovation technology centers for family agriculture"/>
    <s v="BR-T1485"/>
    <d v="2021-08-27T00:00:00"/>
    <x v="0"/>
    <s v="Brazil"/>
    <s v="Technical Cooperation Project"/>
    <m/>
    <m/>
    <s v="Agriculture, Forestry, Land Use and Fisheries"/>
    <s v="-"/>
    <s v="Mitigation"/>
    <n v="0.4"/>
    <n v="0.4"/>
    <n v="0"/>
    <n v="0"/>
    <m/>
    <m/>
    <s v="2021 IDB Climate Finance Database"/>
  </r>
  <r>
    <x v="3"/>
    <s v="Sovereign"/>
    <s v="Higher Agricultural Production with Lower Nitrous Oxide Emissions"/>
    <s v="RG-T3935"/>
    <d v="2021-08-30T00:00:00"/>
    <x v="0"/>
    <s v="Regional"/>
    <s v="Technical Cooperation Project"/>
    <m/>
    <m/>
    <s v="Agriculture, Forestry, Land Use and Fisheries"/>
    <s v="-"/>
    <s v="Mitigation"/>
    <n v="0.2"/>
    <n v="0.2"/>
    <n v="0"/>
    <n v="0"/>
    <m/>
    <m/>
    <s v="2021 IDB Climate Finance Database"/>
  </r>
  <r>
    <x v="3"/>
    <s v="Sovereign"/>
    <s v="PROADAPT Evaluation Program Study"/>
    <s v="RG-T3709"/>
    <d v="2021-08-31T00:00:00"/>
    <x v="0"/>
    <s v="Regional"/>
    <s v="Technical Cooperation Project"/>
    <m/>
    <m/>
    <s v="-"/>
    <s v="Institutional capacity support or technical assistance"/>
    <s v="Adaptation"/>
    <n v="0.30398799999999998"/>
    <n v="0"/>
    <n v="0.30398799999999998"/>
    <n v="0"/>
    <m/>
    <m/>
    <s v="2021 IDB Climate Finance Database"/>
  </r>
  <r>
    <x v="3"/>
    <s v="Sovereign"/>
    <s v="Support Hydro Pumped Storage Development in Latin America"/>
    <s v="RG-T3814"/>
    <d v="2021-08-31T00:00:00"/>
    <x v="0"/>
    <s v="Regional"/>
    <s v="Technical Cooperation Project"/>
    <m/>
    <m/>
    <s v="Energy"/>
    <s v="-"/>
    <s v="Mitigation"/>
    <n v="0.25"/>
    <n v="0.25"/>
    <n v="0"/>
    <n v="0"/>
    <m/>
    <m/>
    <s v="2021 IDB Climate Finance Database"/>
  </r>
  <r>
    <x v="3"/>
    <s v="Sovereign"/>
    <s v="#SinDesperdicio: Food Loss and Waste Reduction Program for Latin America and the Caribbean"/>
    <s v="RG-T3880"/>
    <d v="2021-09-01T00:00:00"/>
    <x v="0"/>
    <s v="Regional"/>
    <s v="Technical Cooperation Project"/>
    <m/>
    <m/>
    <s v="Cross-Sectoral Activities"/>
    <s v="-"/>
    <s v="Mitigation"/>
    <n v="1"/>
    <n v="1"/>
    <n v="0"/>
    <n v="0"/>
    <m/>
    <m/>
    <s v="2021 IDB Climate Finance Database"/>
  </r>
  <r>
    <x v="3"/>
    <s v="Sovereign"/>
    <s v="Support for Financing electricity generation projects with non-conventional renewable energy sources and electric mobility in Colombia"/>
    <s v="CO-T1626"/>
    <d v="2021-09-07T00:00:00"/>
    <x v="0"/>
    <s v="Colombia"/>
    <s v="Technical Cooperation Project"/>
    <m/>
    <m/>
    <s v="Energy"/>
    <s v="-"/>
    <s v="Mitigation"/>
    <n v="0.1"/>
    <n v="0.1"/>
    <n v="0"/>
    <n v="0"/>
    <m/>
    <m/>
    <s v="2021 IDB Climate Finance Database"/>
  </r>
  <r>
    <x v="3"/>
    <s v="Sovereign"/>
    <s v="Support for the Development of the National Hydrogen Strategy towards a Decarbonized Economy"/>
    <s v="CR-T1239"/>
    <d v="2021-09-07T00:00:00"/>
    <x v="0"/>
    <s v="Costa Rica"/>
    <s v="Technical Cooperation Project"/>
    <m/>
    <m/>
    <s v="Cross-Sectoral Activities"/>
    <s v="Institutional capacity support or technical assistance"/>
    <s v="Dual-use"/>
    <n v="0.5"/>
    <n v="0"/>
    <n v="0"/>
    <n v="0.5"/>
    <m/>
    <m/>
    <s v="2021 IDB Climate Finance Database"/>
  </r>
  <r>
    <x v="3"/>
    <s v="Sovereign"/>
    <s v="Strengthening of the Latin America and the Caribbean Observatory for Water and Sanitation (OLAS) and launch of the Research and Development Network"/>
    <s v="RG-T3874"/>
    <d v="2021-09-07T00:00:00"/>
    <x v="0"/>
    <s v="Regional"/>
    <s v="Technical Cooperation Project"/>
    <m/>
    <m/>
    <s v="Cross-Sectoral Activities"/>
    <s v="Institutional capacity support or technical assistance"/>
    <s v="Dual-use"/>
    <n v="0.2"/>
    <n v="0"/>
    <n v="0"/>
    <n v="0.2"/>
    <m/>
    <m/>
    <s v="2021 IDB Climate Finance Database"/>
  </r>
  <r>
    <x v="3"/>
    <s v="Sovereign"/>
    <s v="Education for Transformation: Completion of Cycles and New Educational Offerings"/>
    <s v="UR-L1176"/>
    <d v="2021-09-08T00:00:00"/>
    <x v="0"/>
    <s v="Uruguay"/>
    <s v="Loan"/>
    <m/>
    <m/>
    <s v="Buildings, Public Installations and End-Use Energy Efficiency"/>
    <s v="-"/>
    <s v="Mitigation"/>
    <n v="0.38399999999999995"/>
    <n v="0.38399999999999995"/>
    <n v="0"/>
    <n v="0"/>
    <m/>
    <m/>
    <s v="2021 IDB Climate Finance Database"/>
  </r>
  <r>
    <x v="3"/>
    <s v="Sovereign"/>
    <s v="Education for Transformation: Completion of Cycles and New Educational Offerings"/>
    <s v="UR-L1176"/>
    <d v="2021-09-08T00:00:00"/>
    <x v="0"/>
    <s v="Uruguay"/>
    <s v="Loan"/>
    <m/>
    <m/>
    <s v="Cross-Sectoral Activities"/>
    <s v="Institutional capacity support or technical assistance"/>
    <s v="Dual-use"/>
    <n v="24"/>
    <n v="0"/>
    <n v="0"/>
    <n v="24"/>
    <m/>
    <m/>
    <s v="2021 IDB Climate Finance Database"/>
  </r>
  <r>
    <x v="3"/>
    <s v="Sovereign"/>
    <s v="Support for the Development of Urban Transport Policies and Projects"/>
    <s v="RG-T3852"/>
    <d v="2021-09-14T00:00:00"/>
    <x v="0"/>
    <s v="Regional"/>
    <s v="Technical Cooperation Project"/>
    <m/>
    <m/>
    <s v="Energy"/>
    <s v="-"/>
    <s v="Mitigation"/>
    <n v="0.3"/>
    <n v="0.3"/>
    <n v="0"/>
    <n v="0"/>
    <m/>
    <m/>
    <s v="2021 IDB Climate Finance Database"/>
  </r>
  <r>
    <x v="3"/>
    <s v="Sovereign"/>
    <s v="Support to the Public Policy Laboratory in the Transport Sector"/>
    <s v="RG-T3854"/>
    <d v="2021-09-14T00:00:00"/>
    <x v="0"/>
    <s v="Regional"/>
    <s v="Technical Cooperation Project"/>
    <m/>
    <m/>
    <s v="Energy"/>
    <s v="-"/>
    <s v="Mitigation"/>
    <n v="0.4"/>
    <n v="0.4"/>
    <n v="0"/>
    <n v="0"/>
    <m/>
    <m/>
    <s v="2021 IDB Climate Finance Database"/>
  </r>
  <r>
    <x v="3"/>
    <s v="Sovereign"/>
    <s v="Fiscal Management Modernization Project for the State of Alagoas - PROFISCO II AL"/>
    <s v="BR-L1540"/>
    <d v="2021-09-15T00:00:00"/>
    <x v="0"/>
    <s v="Brazil"/>
    <s v="Loan"/>
    <m/>
    <m/>
    <s v="Information and Communications Technology (ICT) and Digital Technologies"/>
    <s v="-"/>
    <s v="Mitigation"/>
    <n v="6.03"/>
    <n v="6.03"/>
    <n v="0"/>
    <n v="0"/>
    <m/>
    <m/>
    <s v="2021 IDB Climate Finance Database"/>
  </r>
  <r>
    <x v="3"/>
    <s v="Sovereign"/>
    <s v="Financing for the Amazon: Strengthening the Financial Ecosystem for Amazon Bio-Businesses (FinAm"/>
    <s v="BR-T1489"/>
    <d v="2021-09-15T00:00:00"/>
    <x v="0"/>
    <s v="Brazil"/>
    <s v="Technical Cooperation Project"/>
    <m/>
    <m/>
    <s v="Cross-Sectoral Activities"/>
    <s v="Institutional capacity support or technical assistance"/>
    <s v="Dual-use"/>
    <n v="0.3"/>
    <n v="0"/>
    <n v="0"/>
    <n v="0.3"/>
    <m/>
    <m/>
    <s v="2021 IDB Climate Finance Database"/>
  </r>
  <r>
    <x v="3"/>
    <s v="Sovereign"/>
    <s v="Social Digital Connectivity Program"/>
    <s v="ES-L1145"/>
    <d v="2021-09-15T00:00:00"/>
    <x v="0"/>
    <s v="El Salvador"/>
    <s v="Loan"/>
    <m/>
    <m/>
    <s v="Information and Communications Technology (ICT) and Digital Technologies"/>
    <s v="-"/>
    <s v="Mitigation"/>
    <n v="64.515000000000001"/>
    <n v="64.515000000000001"/>
    <n v="0"/>
    <n v="0"/>
    <m/>
    <m/>
    <s v="2021 IDB Climate Finance Database"/>
  </r>
  <r>
    <x v="3"/>
    <s v="Sovereign"/>
    <s v="Low-Income Housing Finance Program"/>
    <s v="ES-L1146"/>
    <d v="2021-09-15T00:00:00"/>
    <x v="0"/>
    <s v="El Salvador"/>
    <s v="Loan"/>
    <m/>
    <m/>
    <s v="Buildings, Public Installations and End-Use Energy Efficiency"/>
    <s v="Energy, transport and other built environment infrastructure"/>
    <s v="Dual-use"/>
    <n v="50"/>
    <n v="0"/>
    <n v="0"/>
    <n v="50"/>
    <m/>
    <m/>
    <s v="2021 IDB Climate Finance Database"/>
  </r>
  <r>
    <x v="3"/>
    <s v="Sovereign"/>
    <s v="Honduras Transportation and Freight Logistics Sector Reform Program III"/>
    <s v="HO-L1219"/>
    <d v="2021-09-15T00:00:00"/>
    <x v="0"/>
    <s v="Honduras"/>
    <s v="Loan"/>
    <m/>
    <m/>
    <s v="Transport"/>
    <s v="-"/>
    <s v="Mitigation"/>
    <n v="14.81"/>
    <n v="14.81"/>
    <n v="0"/>
    <n v="0"/>
    <m/>
    <m/>
    <s v="2021 IDB Climate Finance Database"/>
  </r>
  <r>
    <x v="3"/>
    <s v="Sovereign"/>
    <s v="Credit Program for the Reactivation of Production in the Province of San Juan"/>
    <s v="AR-L1334"/>
    <d v="2021-09-16T00:00:00"/>
    <x v="0"/>
    <s v="Argentina"/>
    <s v="Loan"/>
    <m/>
    <m/>
    <s v="Cross-Sectoral Activities"/>
    <s v="-"/>
    <s v="Mitigation"/>
    <n v="7.4993999999999996"/>
    <n v="7.4993999999999996"/>
    <n v="0"/>
    <n v="0"/>
    <m/>
    <m/>
    <s v="2021 IDB Climate Finance Database"/>
  </r>
  <r>
    <x v="3"/>
    <s v="Sovereign"/>
    <s v="Support for the Economic Reactivation of the Energy Sector"/>
    <s v="BO-T1370"/>
    <d v="2021-09-20T00:00:00"/>
    <x v="0"/>
    <s v="Bolivia "/>
    <s v="Technical Cooperation Project"/>
    <m/>
    <m/>
    <s v="Manufacturing"/>
    <s v="-"/>
    <s v="Mitigation"/>
    <n v="0.3"/>
    <n v="0.3"/>
    <n v="0"/>
    <n v="0"/>
    <m/>
    <m/>
    <s v="2021 IDB Climate Finance Database"/>
  </r>
  <r>
    <x v="3"/>
    <s v="Sovereign"/>
    <s v="Assessing Fragility in Haiti for Resilience and Long-Run Growth"/>
    <s v="HA-T1293"/>
    <d v="2021-09-20T00:00:00"/>
    <x v="0"/>
    <s v="Haiti"/>
    <s v="Technical Cooperation Project"/>
    <m/>
    <m/>
    <s v="-"/>
    <s v="Institutional capacity support or technical assistance"/>
    <s v="Adaptation"/>
    <n v="0.5"/>
    <n v="0"/>
    <n v="0.5"/>
    <n v="0"/>
    <m/>
    <m/>
    <s v="2021 IDB Climate Finance Database"/>
  </r>
  <r>
    <x v="3"/>
    <s v="Sovereign"/>
    <s v="Support for Third Stage of the Electricity Sector Sustainability and Efficiency Program"/>
    <s v="DR-T1218"/>
    <d v="2021-09-21T00:00:00"/>
    <x v="0"/>
    <s v="Dominican Republic"/>
    <s v="Technical Cooperation Project"/>
    <m/>
    <m/>
    <s v="Energy"/>
    <s v="-"/>
    <s v="Mitigation"/>
    <n v="0.3"/>
    <n v="0.3"/>
    <n v="0"/>
    <n v="0"/>
    <m/>
    <m/>
    <s v="2021 IDB Climate Finance Database"/>
  </r>
  <r>
    <x v="3"/>
    <s v="Sovereign"/>
    <s v="Support for a Fair, Clean and Sustainable Energy Transition in Chile"/>
    <s v="CH-T1253"/>
    <d v="2021-09-27T00:00:00"/>
    <x v="0"/>
    <s v="Chile"/>
    <s v="Technical Cooperation Project"/>
    <m/>
    <m/>
    <s v="Cross-Sectoral Activities"/>
    <s v="-"/>
    <s v="Mitigation"/>
    <n v="0.8"/>
    <n v="0.8"/>
    <n v="0"/>
    <n v="0"/>
    <m/>
    <m/>
    <s v="2021 IDB Climate Finance Database"/>
  </r>
  <r>
    <x v="3"/>
    <s v="Sovereign"/>
    <s v="Support for the preparation of the Sustainable Growth and Resilience Program"/>
    <s v="CO-T1610"/>
    <d v="2021-09-27T00:00:00"/>
    <x v="0"/>
    <s v="Colombia"/>
    <s v="Technical Cooperation Project"/>
    <m/>
    <m/>
    <s v="Cross-Sectoral Activities"/>
    <s v="Institutional capacity support or technical assistance"/>
    <s v="Dual-use"/>
    <n v="0.5"/>
    <n v="0"/>
    <n v="0"/>
    <n v="0.5"/>
    <m/>
    <m/>
    <s v="2021 IDB Climate Finance Database"/>
  </r>
  <r>
    <x v="3"/>
    <s v="Sovereign"/>
    <s v="Sustainable Management and Climate Change Adaptation of Irrigation"/>
    <s v="DR-T1219"/>
    <d v="2021-09-27T00:00:00"/>
    <x v="0"/>
    <s v="Dominican Republic"/>
    <s v="Technical Cooperation Project"/>
    <m/>
    <m/>
    <s v="-"/>
    <s v="Water and wastewater systems"/>
    <s v="Adaptation"/>
    <n v="0.3"/>
    <n v="0"/>
    <n v="0.3"/>
    <n v="0"/>
    <m/>
    <m/>
    <s v="2021 IDB Climate Finance Database"/>
  </r>
  <r>
    <x v="3"/>
    <s v="Sovereign"/>
    <s v="Support for the Economic Reactivation and Competitiveness of Peru"/>
    <s v="PE-T1469"/>
    <d v="2021-09-27T00:00:00"/>
    <x v="0"/>
    <s v="Peru"/>
    <s v="Technical Cooperation Project"/>
    <m/>
    <m/>
    <s v="Cross-Sectoral Activities"/>
    <s v="Institutional capacity support or technical assistance"/>
    <s v="Dual-use"/>
    <n v="0.1"/>
    <n v="0"/>
    <n v="0"/>
    <n v="0.1"/>
    <m/>
    <m/>
    <s v="2021 IDB Climate Finance Database"/>
  </r>
  <r>
    <x v="3"/>
    <s v="Sovereign"/>
    <s v="Accelerate digitalization in the energy sector"/>
    <s v="RG-T3820"/>
    <d v="2021-09-27T00:00:00"/>
    <x v="0"/>
    <s v="Regional"/>
    <s v="Technical Cooperation Project"/>
    <m/>
    <m/>
    <s v="Cross-Sectoral Activities"/>
    <s v="-"/>
    <s v="Mitigation"/>
    <n v="0.9"/>
    <n v="0.9"/>
    <n v="0"/>
    <n v="0"/>
    <m/>
    <m/>
    <s v="2021 IDB Climate Finance Database"/>
  </r>
  <r>
    <x v="3"/>
    <s v="Sovereign"/>
    <s v="Promoting Sustainable Forest Management"/>
    <s v="SU-T1130"/>
    <d v="2021-09-27T00:00:00"/>
    <x v="0"/>
    <s v="Suriname"/>
    <s v="Technical Cooperation Project"/>
    <m/>
    <m/>
    <s v="-"/>
    <s v="Agricultural and ecological resources"/>
    <s v="Adaptation"/>
    <n v="0.3"/>
    <n v="0"/>
    <n v="0.3"/>
    <n v="0"/>
    <m/>
    <m/>
    <s v="2021 IDB Climate Finance Database"/>
  </r>
  <r>
    <x v="3"/>
    <s v="Sovereign"/>
    <s v="Strengthening Public Expenditure Management in Belize"/>
    <s v="BL-L1038"/>
    <d v="2021-09-29T00:00:00"/>
    <x v="0"/>
    <s v="Belize"/>
    <s v="Loan"/>
    <m/>
    <m/>
    <s v="Information and Communications Technology (ICT) and Digital Technologies"/>
    <s v="-"/>
    <s v="Mitigation"/>
    <n v="0.1784"/>
    <n v="0.1784"/>
    <n v="0"/>
    <n v="0"/>
    <m/>
    <m/>
    <s v="2021 IDB Climate Finance Database"/>
  </r>
  <r>
    <x v="3"/>
    <s v="Sovereign"/>
    <s v="Strengthening Public Expenditure Management in Belize"/>
    <s v="BL-L1038"/>
    <d v="2021-09-29T00:00:00"/>
    <x v="0"/>
    <s v="Belize"/>
    <s v="Loan"/>
    <m/>
    <m/>
    <s v="Cross-Sectoral Activities "/>
    <s v="-"/>
    <s v="Mitigation"/>
    <n v="0.4456"/>
    <n v="0.4456"/>
    <n v="0"/>
    <n v="0"/>
    <m/>
    <m/>
    <s v="2021 IDB Climate Finance Database"/>
  </r>
  <r>
    <x v="3"/>
    <s v="Sovereign"/>
    <s v="Support for the Design and Implementation of a Technological Strategy for Public Transport in Montevideo"/>
    <s v="UR-T1254"/>
    <d v="2021-09-29T00:00:00"/>
    <x v="0"/>
    <s v="Uruguay"/>
    <s v="Technical Cooperation Project"/>
    <m/>
    <m/>
    <s v="Transport"/>
    <s v="-"/>
    <s v="Mitigation"/>
    <n v="0.2"/>
    <n v="0.2"/>
    <n v="0"/>
    <n v="0"/>
    <m/>
    <m/>
    <s v="2021 IDB Climate Finance Database"/>
  </r>
  <r>
    <x v="3"/>
    <s v="Sovereign"/>
    <s v="Support for the Digitalization of the Infrastructure Operation in Electric Distribution Companies in Ecuador"/>
    <s v="EC-T1459"/>
    <d v="2021-09-30T00:00:00"/>
    <x v="0"/>
    <s v="Ecuador"/>
    <s v="Technical Cooperation Project"/>
    <m/>
    <m/>
    <s v="Cross-Sectoral Activities"/>
    <s v="-"/>
    <s v="Mitigation"/>
    <n v="0.2"/>
    <n v="0.2"/>
    <n v="0"/>
    <n v="0"/>
    <m/>
    <m/>
    <s v="2021 IDB Climate Finance Database"/>
  </r>
  <r>
    <x v="3"/>
    <s v="Sovereign"/>
    <s v="Technical Support for the Comprehensive Reform of the Housing and Urban Planning Sector in the Dominican Republic"/>
    <s v="DR-T1215"/>
    <d v="2021-10-07T00:00:00"/>
    <x v="0"/>
    <s v="Dominican Republic"/>
    <s v="Technical Cooperation Project"/>
    <m/>
    <m/>
    <s v="Buildings, Public Installations and End-Use Energy Efficiency"/>
    <s v="-"/>
    <s v="Mitigation"/>
    <n v="0.3"/>
    <n v="0.3"/>
    <n v="0"/>
    <n v="0"/>
    <m/>
    <m/>
    <s v="2021 IDB Climate Finance Database"/>
  </r>
  <r>
    <x v="3"/>
    <s v="Sovereign"/>
    <s v="Support studies for the formulation of the resilient and sustainable production policy in Colombia"/>
    <s v="CO-T1611"/>
    <d v="2021-10-08T00:00:00"/>
    <x v="0"/>
    <s v="Colombia"/>
    <s v="Technical Cooperation Project"/>
    <m/>
    <m/>
    <s v="Agriculture, Forestry, Land Use and Fisheries"/>
    <s v="-"/>
    <s v="Mitigation"/>
    <n v="0.5"/>
    <n v="0.5"/>
    <n v="0"/>
    <n v="0"/>
    <m/>
    <m/>
    <s v="2021 IDB Climate Finance Database"/>
  </r>
  <r>
    <x v="3"/>
    <s v="Sovereign"/>
    <s v="Support for local institutional strengthening for the implementation of the General Law of Human Settlements, Land Management and Urban Development (LGAHOTDU) and its Territorial and Urban Information System (SITU)"/>
    <s v="ME-T1464"/>
    <d v="2021-10-08T00:00:00"/>
    <x v="0"/>
    <s v="Mexico"/>
    <s v="Technical Cooperation Project"/>
    <m/>
    <m/>
    <s v="-"/>
    <s v="Institutional capacity support or technical assistance"/>
    <s v="Adaptation"/>
    <n v="0.6"/>
    <n v="0"/>
    <n v="0.6"/>
    <n v="0"/>
    <m/>
    <m/>
    <s v="2021 IDB Climate Finance Database"/>
  </r>
  <r>
    <x v="3"/>
    <s v="Sovereign"/>
    <s v="Program for the Development of the Federal Optic Network (REFEFO)"/>
    <s v="AR-L1333"/>
    <d v="2021-10-13T00:00:00"/>
    <x v="0"/>
    <s v="Argentina"/>
    <s v="Loan"/>
    <m/>
    <m/>
    <s v="Information and Communications Technology (ICT) and Digital Technologies"/>
    <s v="-"/>
    <s v="Mitigation"/>
    <n v="9.89"/>
    <n v="9.89"/>
    <n v="0"/>
    <n v="0"/>
    <m/>
    <m/>
    <s v="2021 IDB Climate Finance Database"/>
  </r>
  <r>
    <x v="3"/>
    <s v="Sovereign"/>
    <s v="Promoting Institutional Capacity Building for the Mainstreaming of the Gender Perspective in Climate and Disaster Risk Management within the Framework of the CCF"/>
    <s v="RG-T3925"/>
    <d v="2021-10-13T00:00:00"/>
    <x v="0"/>
    <s v="Regional"/>
    <s v="Technical Cooperation Project"/>
    <m/>
    <m/>
    <s v="Cross-Sectoral Activities"/>
    <s v="-"/>
    <s v="Mitigation"/>
    <n v="0.3"/>
    <n v="0.3"/>
    <n v="0"/>
    <n v="0"/>
    <m/>
    <m/>
    <s v="2021 IDB Climate Finance Database"/>
  </r>
  <r>
    <x v="3"/>
    <s v="Sovereign"/>
    <s v="Integrated Management of Water Resources in the Pantanal - Upper Paraguay River Basin and in the Lempa River Basin"/>
    <s v="RG-T3911"/>
    <d v="2021-10-15T00:00:00"/>
    <x v="0"/>
    <s v="Regional"/>
    <s v="Technical Cooperation Project"/>
    <m/>
    <m/>
    <s v="-"/>
    <s v="Institutional capacity support or technical assistance"/>
    <s v="Adaptation"/>
    <n v="0.63"/>
    <n v="0"/>
    <n v="0.63"/>
    <n v="0"/>
    <m/>
    <m/>
    <s v="2021 IDB Climate Finance Database"/>
  </r>
  <r>
    <x v="3"/>
    <s v="Sovereign"/>
    <s v="Strengthening the Capacities of Small Operators as a Key Aspect for the Sustainability of Water and Sanitation Services in the Region"/>
    <s v="RG-T3915"/>
    <d v="2021-10-18T00:00:00"/>
    <x v="0"/>
    <s v="Regional"/>
    <s v="Technical Cooperation Project"/>
    <m/>
    <m/>
    <s v="Cross-Sectoral Activities"/>
    <s v="-"/>
    <s v="Mitigation"/>
    <n v="0.75"/>
    <n v="0.75"/>
    <n v="0"/>
    <n v="0"/>
    <m/>
    <m/>
    <s v="2021 IDB Climate Finance Database"/>
  </r>
  <r>
    <x v="3"/>
    <s v="Sovereign"/>
    <s v="Support for the Implementation of the Loan of National MSME Plan: Business Development Services to Boost the Productivity of Paraguayan Businesses"/>
    <s v="PR-T1315"/>
    <d v="2021-10-19T00:00:00"/>
    <x v="0"/>
    <s v="Paraguay"/>
    <s v="Technical Cooperation Project"/>
    <m/>
    <m/>
    <s v="Cross-Sectoral Activities"/>
    <s v="-"/>
    <s v="Mitigation"/>
    <n v="1.685E-2"/>
    <n v="1.685E-2"/>
    <n v="0"/>
    <n v="0"/>
    <m/>
    <m/>
    <s v="2021 IDB Climate Finance Database"/>
  </r>
  <r>
    <x v="3"/>
    <s v="Sovereign"/>
    <s v="IDB Green and Sustainable Finance Program for LAC"/>
    <s v="RG-T3964"/>
    <d v="2021-10-19T00:00:00"/>
    <x v="0"/>
    <s v="Regional"/>
    <s v="Technical Cooperation Project"/>
    <m/>
    <m/>
    <s v="Cross-Sectoral Activities"/>
    <s v="-"/>
    <s v="Mitigation"/>
    <n v="1"/>
    <n v="1"/>
    <n v="0"/>
    <n v="0"/>
    <m/>
    <m/>
    <s v="2021 IDB Climate Finance Database"/>
  </r>
  <r>
    <x v="3"/>
    <s v="Sovereign"/>
    <s v="Support to Loan BH-U0001 Building a Social and Inclusive Blue Economy in the Bahamas"/>
    <s v="BH-T1090"/>
    <d v="2021-10-21T00:00:00"/>
    <x v="0"/>
    <s v="Bahamas"/>
    <s v="Technical Cooperation Project"/>
    <m/>
    <m/>
    <s v="Cross-Sectoral Activities"/>
    <s v="-"/>
    <s v="Mitigation"/>
    <n v="0.2"/>
    <n v="0.2"/>
    <n v="0"/>
    <n v="0"/>
    <m/>
    <m/>
    <s v="2021 IDB Climate Finance Database"/>
  </r>
  <r>
    <x v="3"/>
    <s v="Sovereign"/>
    <s v="Innovation in Planning, Design and Construction of Educational infrastructure"/>
    <s v="RG-T3920"/>
    <d v="2021-10-21T00:00:00"/>
    <x v="0"/>
    <s v="Regional"/>
    <s v="Technical Cooperation Project"/>
    <m/>
    <m/>
    <s v="Buildings, Public Installations and End-Use Energy Efficiency"/>
    <s v="-"/>
    <s v="Mitigation"/>
    <n v="0.1"/>
    <n v="0.1"/>
    <n v="0"/>
    <n v="0"/>
    <m/>
    <m/>
    <s v="2021 IDB Climate Finance Database"/>
  </r>
  <r>
    <x v="3"/>
    <s v="Sovereign"/>
    <s v="Program for road infrastructure to support production phase III"/>
    <s v="AR-L1339"/>
    <d v="2021-10-22T00:00:00"/>
    <x v="0"/>
    <s v="Argentina"/>
    <s v="Loan"/>
    <m/>
    <m/>
    <s v="-"/>
    <s v="Institutional capacity support or technical assistance"/>
    <s v="Adaptation"/>
    <n v="22.5"/>
    <n v="0"/>
    <n v="22.5"/>
    <n v="0"/>
    <m/>
    <m/>
    <s v="2021 IDB Climate Finance Database"/>
  </r>
  <r>
    <x v="3"/>
    <s v="Sovereign"/>
    <s v="Zero carbon energy paths in the Caribbean"/>
    <s v="RG-T3899"/>
    <d v="2021-10-26T00:00:00"/>
    <x v="0"/>
    <s v="Regional"/>
    <s v="Technical Cooperation Project"/>
    <m/>
    <m/>
    <s v="Cross-Sectoral Activities"/>
    <s v="-"/>
    <s v="Mitigation"/>
    <n v="0.4"/>
    <n v="0.4"/>
    <n v="0"/>
    <n v="0"/>
    <m/>
    <m/>
    <s v="2021 IDB Climate Finance Database"/>
  </r>
  <r>
    <x v="3"/>
    <s v="Sovereign"/>
    <s v="Program for the Digital Transformation of the Office of the Comptroller General of the Republic"/>
    <s v="CO-L1266"/>
    <d v="2021-10-27T00:00:00"/>
    <x v="0"/>
    <s v="Colombia"/>
    <s v="Loan"/>
    <m/>
    <m/>
    <s v="Information and Communications Technology (ICT) and Digital Technologies"/>
    <s v="-"/>
    <s v="Mitigation"/>
    <n v="8.4060000000000006"/>
    <n v="8.4060000000000006"/>
    <n v="0"/>
    <n v="0"/>
    <m/>
    <m/>
    <s v="2021 IDB Climate Finance Database"/>
  </r>
  <r>
    <x v="3"/>
    <s v="Sovereign"/>
    <s v="Power Sector Sustainability and Efficiency Program III"/>
    <s v="DR-L1146"/>
    <d v="2021-10-27T00:00:00"/>
    <x v="0"/>
    <s v="Dominican Republic"/>
    <s v="Loan"/>
    <m/>
    <m/>
    <s v="Cross-Sectoral Activities"/>
    <s v="-"/>
    <s v="Mitigation"/>
    <n v="92.85"/>
    <n v="92.85"/>
    <n v="0"/>
    <n v="0"/>
    <m/>
    <m/>
    <s v="2021 IDB Climate Finance Database"/>
  </r>
  <r>
    <x v="3"/>
    <s v="Sovereign"/>
    <s v="Program to Support Fiscal and Economic Recovery in Peru"/>
    <s v="PE-L1267"/>
    <d v="2021-10-27T00:00:00"/>
    <x v="0"/>
    <s v="Peru"/>
    <s v="Loan"/>
    <m/>
    <m/>
    <s v="Cross-Sectoral Activities"/>
    <s v="-"/>
    <s v="Mitigation"/>
    <n v="62.5"/>
    <n v="62.5"/>
    <n v="0"/>
    <n v="0"/>
    <m/>
    <m/>
    <s v="2021 IDB Climate Finance Database"/>
  </r>
  <r>
    <x v="3"/>
    <s v="Sovereign"/>
    <s v="Support to the Energy Transition Agenda in Panamá"/>
    <s v="PN-T1290"/>
    <d v="2021-10-27T00:00:00"/>
    <x v="0"/>
    <s v="Panama"/>
    <s v="Technical Cooperation Project"/>
    <m/>
    <m/>
    <s v="Energy"/>
    <s v="-"/>
    <s v="Mitigation"/>
    <n v="0.25"/>
    <n v="0.25"/>
    <n v="0"/>
    <n v="0"/>
    <m/>
    <m/>
    <s v="2021 IDB Climate Finance Database"/>
  </r>
  <r>
    <x v="3"/>
    <s v="Sovereign"/>
    <s v="Accelerating Climate Resilience in the Caribbean"/>
    <s v="RG-T3286"/>
    <d v="2021-10-27T00:00:00"/>
    <x v="0"/>
    <s v="Regional"/>
    <s v="Technical Cooperation Project"/>
    <m/>
    <m/>
    <s v="Cross-Sectoral Activities"/>
    <s v="Institutional capacity support or technical assistance"/>
    <s v="Dual-use"/>
    <n v="0.7"/>
    <n v="0"/>
    <n v="0"/>
    <n v="0.7"/>
    <m/>
    <m/>
    <s v="2021 IDB Climate Finance Database"/>
  </r>
  <r>
    <x v="3"/>
    <s v="Sovereign"/>
    <s v="Low Carbon Agriculture for Avoided Deforestation and Poverty Reduction Phase II - Strengthening Sustainable Value Chains in the Amazon"/>
    <s v="BR-T1462"/>
    <d v="2021-10-28T00:00:00"/>
    <x v="0"/>
    <s v="Brazil"/>
    <s v="Technical Cooperation Project"/>
    <m/>
    <m/>
    <s v="Cross-Sectoral Activities"/>
    <s v="-"/>
    <s v="Mitigation"/>
    <n v="9.6300000000000008"/>
    <n v="9.6300000000000008"/>
    <n v="0"/>
    <n v="0"/>
    <m/>
    <m/>
    <s v="2021 IDB Climate Finance Database"/>
  </r>
  <r>
    <x v="3"/>
    <s v="Sovereign"/>
    <s v="Support for the Design of Carbon Neutral Strategies in the Context of Energy Transition in Barbados"/>
    <s v="BA-T1082"/>
    <d v="2021-10-29T00:00:00"/>
    <x v="0"/>
    <s v="Barbados"/>
    <s v="Technical Cooperation Project"/>
    <m/>
    <m/>
    <s v="Cross-Sectoral Activities"/>
    <s v="-"/>
    <s v="Mitigation"/>
    <n v="0.4"/>
    <n v="0.4"/>
    <n v="0"/>
    <n v="0"/>
    <m/>
    <m/>
    <s v="2021 IDB Climate Finance Database"/>
  </r>
  <r>
    <x v="3"/>
    <s v="Sovereign"/>
    <s v="SIRWASH - Sustainable and Innovative Rural Water, Sanitation and Hygiene in Brazil"/>
    <s v="BR-T1494"/>
    <d v="2021-10-29T00:00:00"/>
    <x v="0"/>
    <s v="Brazil"/>
    <s v="Technical Cooperation Project"/>
    <m/>
    <m/>
    <s v="Cross-Sectoral Activities"/>
    <s v="-"/>
    <s v="Mitigation"/>
    <n v="0.875"/>
    <n v="0.875"/>
    <n v="0"/>
    <n v="0"/>
    <m/>
    <m/>
    <s v="2021 IDB Climate Finance Database"/>
  </r>
  <r>
    <x v="3"/>
    <s v="Sovereign"/>
    <s v="Circular Lithium: Sustainable Battery Value Chain Solutions"/>
    <s v="RG-T3787"/>
    <d v="2021-10-29T00:00:00"/>
    <x v="0"/>
    <s v="Regional"/>
    <s v="Technical Cooperation Project"/>
    <m/>
    <m/>
    <s v="Cross-Sectoral Activities"/>
    <s v="-"/>
    <s v="Mitigation"/>
    <n v="1"/>
    <n v="1"/>
    <n v="0"/>
    <n v="0"/>
    <m/>
    <m/>
    <s v="2021 IDB Climate Finance Database"/>
  </r>
  <r>
    <x v="3"/>
    <s v="Sovereign"/>
    <s v="Assessment for the Establishment of Habitat Banks in Peru"/>
    <s v="PE-T1481"/>
    <d v="2021-11-01T00:00:00"/>
    <x v="0"/>
    <s v="Peru"/>
    <s v="Technical Cooperation Project"/>
    <m/>
    <m/>
    <s v="Cross-Sectoral Activities"/>
    <s v="-"/>
    <s v="Mitigation"/>
    <n v="0.15"/>
    <n v="0.15"/>
    <n v="0"/>
    <n v="0"/>
    <m/>
    <m/>
    <s v="2021 IDB Climate Finance Database"/>
  </r>
  <r>
    <x v="3"/>
    <s v="Sovereign"/>
    <s v="Institutional Support to National Development Banks for Green Recovery Investments and Actions"/>
    <s v="RG-T3885"/>
    <d v="2021-11-01T00:00:00"/>
    <x v="0"/>
    <s v="Regional"/>
    <s v="Technical Cooperation Project"/>
    <m/>
    <m/>
    <s v="Cross-Sectoral Activities"/>
    <s v="Institutional capacity support or technical assistance"/>
    <s v="Dual-use"/>
    <n v="0.7"/>
    <n v="0"/>
    <n v="0"/>
    <n v="0.7"/>
    <m/>
    <m/>
    <s v="2021 IDB Climate Finance Database"/>
  </r>
  <r>
    <x v="3"/>
    <s v="Sovereign"/>
    <s v="Fiscal Management Modernization Project for the State of Mato Grosso - PROFISCO II - MT"/>
    <s v="BR-L1539"/>
    <d v="2021-11-03T00:00:00"/>
    <x v="0"/>
    <s v="Brazil"/>
    <s v="Loan"/>
    <m/>
    <m/>
    <s v="Cross-Sectoral Activities"/>
    <s v="-"/>
    <s v="Mitigation"/>
    <n v="3.8439171700000001"/>
    <n v="3.8439171700000001"/>
    <n v="0"/>
    <n v="0"/>
    <m/>
    <m/>
    <s v="2021 IDB Climate Finance Database"/>
  </r>
  <r>
    <x v="3"/>
    <s v="Sovereign"/>
    <s v="Fiscal Management Modernization Project for the State of Mato Grosso - PROFISCO II - MT"/>
    <s v="BR-L1539"/>
    <d v="2021-11-03T00:00:00"/>
    <x v="0"/>
    <s v="Brazil"/>
    <s v="Loan"/>
    <m/>
    <m/>
    <s v="Buildings, Public Installations and End-Use Energy Efficiency"/>
    <s v="-"/>
    <s v="Mitigation"/>
    <n v="7.1025233800000009"/>
    <n v="7.1025233800000009"/>
    <n v="0"/>
    <n v="0"/>
    <m/>
    <m/>
    <s v="2021 IDB Climate Finance Database"/>
  </r>
  <r>
    <x v="3"/>
    <s v="Sovereign"/>
    <s v="Productive Infrastructure Program V"/>
    <s v="HA-L1143"/>
    <d v="2021-11-03T00:00:00"/>
    <x v="0"/>
    <s v="Haiti"/>
    <s v="Grant Facility"/>
    <m/>
    <m/>
    <s v="Solid Waste Management"/>
    <s v="-"/>
    <s v="Mitigation"/>
    <n v="45.025500000000001"/>
    <n v="45.025500000000001"/>
    <n v="0"/>
    <n v="0"/>
    <m/>
    <m/>
    <s v="2021 IDB Climate Finance Database"/>
  </r>
  <r>
    <x v="3"/>
    <s v="Sovereign"/>
    <s v="Support for the Administration and Management of the Source of Innovation: Facility to Promote Innovation in the Water, Sanitation and Solid Waste Sector in LAC"/>
    <s v="RG-T3881"/>
    <d v="2021-11-04T00:00:00"/>
    <x v="0"/>
    <s v="Regional"/>
    <s v="Technical Cooperation Project"/>
    <m/>
    <m/>
    <s v="-"/>
    <s v="Institutional capacity support or technical assistance"/>
    <s v="Adaptation"/>
    <n v="0.38700000000000001"/>
    <n v="0"/>
    <n v="0.38700000000000001"/>
    <n v="0"/>
    <m/>
    <m/>
    <s v="2021 IDB Climate Finance Database"/>
  </r>
  <r>
    <x v="3"/>
    <s v="Sovereign"/>
    <s v="Decarbonization Pathways for Heavy Industry in the LAC Region"/>
    <s v="RG-T3918"/>
    <d v="2021-11-05T00:00:00"/>
    <x v="0"/>
    <s v="Regional"/>
    <s v="Technical Cooperation Project"/>
    <m/>
    <m/>
    <s v="Cross-Sectoral Activities"/>
    <s v="-"/>
    <s v="Mitigation"/>
    <n v="0.2"/>
    <n v="0.2"/>
    <n v="0"/>
    <n v="0"/>
    <m/>
    <m/>
    <s v="2021 IDB Climate Finance Database"/>
  </r>
  <r>
    <x v="3"/>
    <s v="Sovereign"/>
    <s v="Sustainable and Innovative Rural Water, Sanitation and Hygiene (SIRWASH) in Bolivia"/>
    <s v="BO-T1377"/>
    <d v="2021-11-08T00:00:00"/>
    <x v="0"/>
    <s v="Bolivia "/>
    <s v="Technical Cooperation Project"/>
    <m/>
    <m/>
    <s v="Water Supply and Wastewater"/>
    <s v="-"/>
    <s v="Mitigation"/>
    <n v="0.34399999999999997"/>
    <n v="0.34399999999999997"/>
    <n v="0"/>
    <n v="0"/>
    <m/>
    <m/>
    <s v="2021 IDB Climate Finance Database"/>
  </r>
  <r>
    <x v="3"/>
    <s v="Sovereign"/>
    <s v="Support for the Biodiversity and Urban Equity Program in Barranquilla"/>
    <s v="CO-T1627"/>
    <d v="2021-11-08T00:00:00"/>
    <x v="0"/>
    <s v="Colombia"/>
    <s v="Technical Cooperation Project"/>
    <m/>
    <m/>
    <s v="Buildings, Public Installations and End-Use Energy Efficiency"/>
    <s v="Coastal and riverine infrastructure (including built flood-protection infrastructure)"/>
    <s v="Dual-use"/>
    <n v="0.2"/>
    <n v="0"/>
    <n v="0"/>
    <n v="0.2"/>
    <m/>
    <m/>
    <s v="2021 IDB Climate Finance Database"/>
  </r>
  <r>
    <x v="3"/>
    <s v="Sovereign"/>
    <s v="Mainstreaming Climate Change in Perus Innovation Policy for Economic Recovery"/>
    <s v="PE-T1484"/>
    <d v="2021-11-08T00:00:00"/>
    <x v="0"/>
    <s v="Peru"/>
    <s v="Technical Cooperation Project"/>
    <m/>
    <m/>
    <s v="Cross-Sectoral Activities"/>
    <s v="Institutional capacity support or technical assistance"/>
    <s v="Dual-use"/>
    <n v="0.25"/>
    <n v="0"/>
    <n v="0"/>
    <n v="0.25"/>
    <m/>
    <m/>
    <s v="2021 IDB Climate Finance Database"/>
  </r>
  <r>
    <x v="3"/>
    <s v="Sovereign"/>
    <s v="A Green Hydrogen Facility to accelerate Latin America and the Caribbean decarbonization through green recovery"/>
    <s v="RG-T3904"/>
    <d v="2021-11-08T00:00:00"/>
    <x v="0"/>
    <s v="Regional"/>
    <s v="Technical Cooperation Project"/>
    <m/>
    <m/>
    <s v="Cross-Sectoral Activities"/>
    <s v="-"/>
    <s v="Mitigation"/>
    <n v="0.55000000000000004"/>
    <n v="0.55000000000000004"/>
    <n v="0"/>
    <n v="0"/>
    <m/>
    <m/>
    <s v="2021 IDB Climate Finance Database"/>
  </r>
  <r>
    <x v="3"/>
    <s v="Sovereign"/>
    <s v="Bioprocess to Reduce Cadmium Solubility in the Cocoa Plant’s Rhizosphere"/>
    <s v="RG-T3937"/>
    <d v="2021-11-08T00:00:00"/>
    <x v="0"/>
    <s v="Regional"/>
    <s v="Technical Cooperation Project"/>
    <m/>
    <m/>
    <s v="Agriculture, Forestry, Land Use and Fisheries"/>
    <s v="-"/>
    <s v="Mitigation"/>
    <n v="0.11031100000000001"/>
    <n v="0.11031100000000001"/>
    <n v="0"/>
    <n v="0"/>
    <m/>
    <m/>
    <s v="2021 IDB Climate Finance Database"/>
  </r>
  <r>
    <x v="3"/>
    <s v="Sovereign"/>
    <s v="Sustainable Growth and Resilient Program"/>
    <s v="CO-L1264"/>
    <d v="2021-11-10T00:00:00"/>
    <x v="0"/>
    <s v="Colombia"/>
    <s v="Loan"/>
    <m/>
    <m/>
    <s v="Cross-Sectoral Activities"/>
    <s v="-"/>
    <s v="Mitigation"/>
    <n v="734"/>
    <n v="734"/>
    <n v="0"/>
    <n v="0"/>
    <m/>
    <m/>
    <s v="2021 IDB Climate Finance Database"/>
  </r>
  <r>
    <x v="3"/>
    <s v="Sovereign"/>
    <s v="Sustainable Growth and Resilient Program"/>
    <s v="CO-L1264"/>
    <d v="2021-11-10T00:00:00"/>
    <x v="0"/>
    <s v="Colombia"/>
    <s v="Loan"/>
    <m/>
    <m/>
    <s v="Agriculture, Forestry, Land Use and Fisheries"/>
    <s v="-"/>
    <s v="Mitigation"/>
    <n v="16"/>
    <n v="16"/>
    <n v="0"/>
    <n v="0"/>
    <m/>
    <m/>
    <s v="2021 IDB Climate Finance Database"/>
  </r>
  <r>
    <x v="3"/>
    <s v="Sovereign"/>
    <s v="Soil Nanofertilizers and Nitrous Oxide Emissions"/>
    <s v="RG-T3938"/>
    <d v="2021-11-12T00:00:00"/>
    <x v="0"/>
    <s v="Regional"/>
    <s v="Technical Cooperation Project"/>
    <m/>
    <m/>
    <s v="Agriculture, Forestry, Land Use and Fisheries"/>
    <s v="-"/>
    <s v="Mitigation"/>
    <n v="0.19989899999999999"/>
    <n v="0.19989899999999999"/>
    <n v="0"/>
    <n v="0"/>
    <m/>
    <m/>
    <s v="2021 IDB Climate Finance Database"/>
  </r>
  <r>
    <x v="3"/>
    <s v="Sovereign"/>
    <s v="Support to the Digital Transformation in Health and Response to COVID-19"/>
    <s v="EC-T1466"/>
    <d v="2021-11-15T00:00:00"/>
    <x v="0"/>
    <s v="Ecuador"/>
    <s v="Technical Cooperation Project"/>
    <m/>
    <m/>
    <s v="Cross-Sectoral Activities"/>
    <s v="-"/>
    <s v="Mitigation"/>
    <n v="0.15"/>
    <n v="0.15"/>
    <n v="0"/>
    <n v="0"/>
    <m/>
    <m/>
    <s v="2021 IDB Climate Finance Database"/>
  </r>
  <r>
    <x v="3"/>
    <s v="Sovereign"/>
    <s v="Promoting Fiscal Recovery and the Vision 2025 Agenda in the Decentralization and Subnational Government Sector"/>
    <s v="RG-T3941"/>
    <d v="2021-11-15T00:00:00"/>
    <x v="0"/>
    <s v="Regional"/>
    <s v="Technical Cooperation Project"/>
    <m/>
    <m/>
    <s v="Cross-Sectoral Activities"/>
    <s v="Institutional capacity support or technical assistance"/>
    <s v="Dual-use"/>
    <n v="0.1875"/>
    <n v="0"/>
    <n v="0"/>
    <n v="0.1875"/>
    <m/>
    <m/>
    <s v="2021 IDB Climate Finance Database"/>
  </r>
  <r>
    <x v="3"/>
    <s v="Sovereign"/>
    <s v="Gender Equality "/>
    <s v="UR-L1178"/>
    <d v="2021-11-17T00:00:00"/>
    <x v="0"/>
    <s v="Uruguay"/>
    <s v="Loan"/>
    <m/>
    <m/>
    <s v="Buildings, Public Installations and End-Use Energy Efficiency"/>
    <s v="-"/>
    <s v="Mitigation"/>
    <n v="0.68879999999999997"/>
    <n v="0.68879999999999997"/>
    <n v="0"/>
    <n v="0"/>
    <m/>
    <m/>
    <s v="2021 IDB Climate Finance Database"/>
  </r>
  <r>
    <x v="3"/>
    <s v="Sovereign"/>
    <s v="Montevideo Urban Sanitation Program (PSU VI)"/>
    <s v="UR-L1183"/>
    <d v="2021-11-17T00:00:00"/>
    <x v="0"/>
    <s v="Uruguay"/>
    <s v="Loan"/>
    <m/>
    <m/>
    <s v="-"/>
    <s v="Water and wastewater systems"/>
    <s v="Adaptation"/>
    <n v="16.100000000000001"/>
    <n v="0"/>
    <n v="16.100000000000001"/>
    <n v="0"/>
    <m/>
    <m/>
    <s v="2021 IDB Climate Finance Database"/>
  </r>
  <r>
    <x v="3"/>
    <s v="Sovereign"/>
    <s v="Integrated Tourism and Urban Development Program for the Colonial City of Santo Domingo"/>
    <s v="DR-G0004"/>
    <d v="2021-11-18T00:00:00"/>
    <x v="0"/>
    <s v="Dominican Republic"/>
    <s v="Investment Grant"/>
    <m/>
    <m/>
    <s v="Transport"/>
    <s v="-"/>
    <s v="Mitigation"/>
    <n v="1.2757930745999999"/>
    <n v="1.2757930745999999"/>
    <n v="0"/>
    <n v="0"/>
    <m/>
    <m/>
    <s v="2021 IDB Climate Finance Database"/>
  </r>
  <r>
    <x v="3"/>
    <s v="Sovereign"/>
    <s v="Integrated Tourism and Urban Development Program for the Colonial City of Santo Domingo"/>
    <s v="DR-G0004"/>
    <d v="2021-11-18T00:00:00"/>
    <x v="0"/>
    <s v="Dominican Republic"/>
    <s v="Investment Grant"/>
    <m/>
    <m/>
    <s v="Buildings, Public Installations and End-Use Energy Efficiency"/>
    <s v="-"/>
    <s v="Mitigation"/>
    <n v="2.1435467200000002"/>
    <n v="2.1435467200000002"/>
    <n v="0"/>
    <n v="0"/>
    <m/>
    <m/>
    <s v="2021 IDB Climate Finance Database"/>
  </r>
  <r>
    <x v="3"/>
    <s v="Sovereign"/>
    <s v="Fiscal Management Modernization Project for the State of Sergipe – PROFISCO II/SE"/>
    <s v="BR-L1550"/>
    <d v="2021-11-19T00:00:00"/>
    <x v="0"/>
    <s v="Brazil"/>
    <s v="Loan"/>
    <m/>
    <m/>
    <s v="Information and Communications Technology (ICT) and Digital Technologies"/>
    <s v="-"/>
    <s v="Mitigation"/>
    <n v="1.3977900000000001"/>
    <n v="1.3977900000000001"/>
    <n v="0"/>
    <n v="0"/>
    <m/>
    <m/>
    <s v="2021 IDB Climate Finance Database"/>
  </r>
  <r>
    <x v="3"/>
    <s v="Sovereign"/>
    <s v="Fiscal Management Modernization Project for the State of Sergipe – PROFISCO II/SE"/>
    <s v="BR-L1550"/>
    <d v="2021-11-19T00:00:00"/>
    <x v="0"/>
    <s v="Brazil"/>
    <s v="Loan"/>
    <m/>
    <m/>
    <s v="Cross-Sectoral Activities"/>
    <s v="-"/>
    <s v="Mitigation"/>
    <n v="0.91232999999999997"/>
    <n v="0.91232999999999997"/>
    <n v="0"/>
    <n v="0"/>
    <m/>
    <m/>
    <s v="2021 IDB Climate Finance Database"/>
  </r>
  <r>
    <x v="3"/>
    <s v="Sovereign"/>
    <s v="Fiscal Management Modernization Project for the State of Sergipe – PROFISCO II/SE"/>
    <s v="BR-L1550"/>
    <d v="2021-11-19T00:00:00"/>
    <x v="0"/>
    <s v="Brazil"/>
    <s v="Loan"/>
    <m/>
    <m/>
    <s v="Energy "/>
    <s v="-"/>
    <s v="Mitigation"/>
    <n v="0.26784000000000002"/>
    <n v="0.26784000000000002"/>
    <n v="0"/>
    <n v="0"/>
    <m/>
    <m/>
    <s v="2021 IDB Climate Finance Database"/>
  </r>
  <r>
    <x v="3"/>
    <s v="Sovereign"/>
    <s v="Supporting the Strengthening of the Ministry of Labor for the Promotion of Green Jobs"/>
    <s v="EC-T1469"/>
    <d v="2021-11-19T00:00:00"/>
    <x v="0"/>
    <s v="Ecuador"/>
    <s v="Technical Cooperation Project"/>
    <m/>
    <m/>
    <s v="Cross-Sectoral Activities"/>
    <s v="-"/>
    <s v="Mitigation"/>
    <n v="0.75"/>
    <n v="0.75"/>
    <n v="0"/>
    <n v="0"/>
    <m/>
    <m/>
    <s v="2021 IDB Climate Finance Database"/>
  </r>
  <r>
    <x v="3"/>
    <s v="Sovereign"/>
    <s v="Non-Reimbursable Technology Cooperation to Scale-Up Technology Deployment for Urban Mobility in Caribbean Cities"/>
    <s v="RG-T3395"/>
    <d v="2021-11-19T00:00:00"/>
    <x v="0"/>
    <s v="Regional"/>
    <s v="Technical Cooperation Project"/>
    <m/>
    <m/>
    <s v="Transport"/>
    <s v="-"/>
    <s v="Mitigation"/>
    <n v="0.15"/>
    <n v="0.15"/>
    <n v="0"/>
    <n v="0"/>
    <m/>
    <m/>
    <s v="2021 IDB Climate Finance Database"/>
  </r>
  <r>
    <x v="3"/>
    <s v="Sovereign"/>
    <s v="Support to the Digital Transformation and Sustainable Growth Program"/>
    <s v="CH-T1269"/>
    <d v="2021-11-22T00:00:00"/>
    <x v="0"/>
    <s v="Chile"/>
    <s v="Technical Cooperation Project"/>
    <m/>
    <m/>
    <s v="Cross-Sectoral Activities"/>
    <s v="-"/>
    <s v="Mitigation"/>
    <n v="9.6262E-2"/>
    <n v="9.6262E-2"/>
    <n v="0"/>
    <n v="0"/>
    <m/>
    <m/>
    <s v="2021 IDB Climate Finance Database"/>
  </r>
  <r>
    <x v="3"/>
    <s v="Sovereign"/>
    <s v="Promotion of the Forest Economy in Support of the Fight Against Deforestation"/>
    <s v="CO-G1021"/>
    <d v="2021-11-23T00:00:00"/>
    <x v="0"/>
    <s v="Colombia"/>
    <s v="Investment Grant"/>
    <m/>
    <m/>
    <s v="Agriculture, Forestry, Land Use and Fisheries"/>
    <s v="Agricultural and ecological resources"/>
    <s v="Dual-use"/>
    <n v="1.835"/>
    <n v="0"/>
    <n v="0"/>
    <n v="1.835"/>
    <m/>
    <m/>
    <s v="2021 IDB Climate Finance Database"/>
  </r>
  <r>
    <x v="3"/>
    <s v="Sovereign"/>
    <s v="Strengthening innovation capacities for the bioeconomy"/>
    <s v="CO-T1620"/>
    <d v="2021-11-23T00:00:00"/>
    <x v="0"/>
    <s v="Colombia"/>
    <s v="Technical Cooperation Project"/>
    <m/>
    <m/>
    <s v="Cross-Sectoral Activities"/>
    <s v="Institutional capacity support or technical assistance"/>
    <s v="Dual-use"/>
    <n v="0.2"/>
    <n v="0"/>
    <n v="0"/>
    <n v="0.2"/>
    <m/>
    <m/>
    <s v="2021 IDB Climate Finance Database"/>
  </r>
  <r>
    <x v="3"/>
    <s v="Sovereign"/>
    <s v="Road safety program in the Buenos Aires Metropolitan Area"/>
    <s v="AR-L1338"/>
    <d v="2021-11-24T00:00:00"/>
    <x v="0"/>
    <s v="Argentina"/>
    <s v="Loan"/>
    <m/>
    <m/>
    <s v="Transport"/>
    <s v="Energy, transport and other built environment infrastructure"/>
    <s v="Dual-use"/>
    <n v="20.36"/>
    <n v="0"/>
    <n v="0"/>
    <n v="20.36"/>
    <m/>
    <m/>
    <s v="2021 IDB Climate Finance Database"/>
  </r>
  <r>
    <x v="3"/>
    <s v="Sovereign"/>
    <s v="Program for Building Disaster and Climate Change Resilience in the OECS Countries"/>
    <s v="RG-L1142"/>
    <d v="2021-11-24T00:00:00"/>
    <x v="0"/>
    <s v="Regional"/>
    <s v="Loan"/>
    <m/>
    <m/>
    <s v="-"/>
    <s v="Coastal and riverine infrastructure (including built flood-protection infrastructure)"/>
    <s v="Adaptation"/>
    <n v="0.5"/>
    <n v="0"/>
    <n v="0.5"/>
    <n v="0"/>
    <m/>
    <m/>
    <s v="2021 IDB Climate Finance Database"/>
  </r>
  <r>
    <x v="3"/>
    <s v="Sovereign"/>
    <s v="Program for Building Disaster and Climate Change Resilience in the OECS Countries"/>
    <s v="RG-L1142"/>
    <d v="2021-11-24T00:00:00"/>
    <x v="0"/>
    <s v="Regional"/>
    <s v="Loan"/>
    <m/>
    <m/>
    <s v="-"/>
    <s v="Energy, transport and other built environment infrastructure"/>
    <s v="Adaptation"/>
    <n v="39.5"/>
    <n v="0"/>
    <n v="39.5"/>
    <n v="0"/>
    <m/>
    <m/>
    <s v="2021 IDB Climate Finance Database"/>
  </r>
  <r>
    <x v="3"/>
    <s v="Sovereign"/>
    <s v="Program for Building Disaster and Climate Change Resilience in the OECS Countries"/>
    <s v="RG-L1142"/>
    <d v="2021-11-24T00:00:00"/>
    <x v="0"/>
    <s v="Regional"/>
    <s v="Loan"/>
    <m/>
    <m/>
    <s v="-"/>
    <s v="Financial services"/>
    <s v="Adaptation"/>
    <n v="0.39"/>
    <n v="0"/>
    <n v="0.39"/>
    <n v="0"/>
    <m/>
    <m/>
    <s v="2021 IDB Climate Finance Database"/>
  </r>
  <r>
    <x v="3"/>
    <s v="Sovereign"/>
    <s v="Program Education for the Future of Paraná's state"/>
    <s v="BR-L1551"/>
    <d v="2021-11-29T00:00:00"/>
    <x v="0"/>
    <s v="Brazil"/>
    <s v="Loan"/>
    <m/>
    <m/>
    <s v="Buildings, Public Installations and End-Use Energy Efficiency"/>
    <s v="-"/>
    <s v="Mitigation"/>
    <n v="62.151327999999999"/>
    <n v="62.151327999999999"/>
    <n v="0"/>
    <n v="0"/>
    <m/>
    <m/>
    <s v="2021 IDB Climate Finance Database"/>
  </r>
  <r>
    <x v="3"/>
    <s v="Sovereign"/>
    <s v="Support for the Development of Urban Transport Technology Solutions"/>
    <s v="CH-T1258"/>
    <d v="2021-11-30T00:00:00"/>
    <x v="0"/>
    <s v="Chile"/>
    <s v="Technical Cooperation Project"/>
    <m/>
    <m/>
    <s v="Transport"/>
    <s v="-"/>
    <s v="Mitigation"/>
    <n v="0.2"/>
    <n v="0.2"/>
    <n v="0"/>
    <n v="0"/>
    <m/>
    <m/>
    <s v="2021 IDB Climate Finance Database"/>
  </r>
  <r>
    <x v="3"/>
    <s v="Sovereign"/>
    <s v="Program of Strengthening and Integration of Health Networks in the Province of Buenos Aires - PROFIR II"/>
    <s v="AR-L1340"/>
    <d v="2021-12-01T00:00:00"/>
    <x v="0"/>
    <s v="Argentina"/>
    <s v="Loan"/>
    <m/>
    <m/>
    <s v="Buildings, Public Installations and End-Use Energy Efficiency"/>
    <s v="-"/>
    <s v="Mitigation"/>
    <n v="36"/>
    <n v="36"/>
    <n v="0"/>
    <n v="0"/>
    <m/>
    <m/>
    <s v="2021 IDB Climate Finance Database"/>
  </r>
  <r>
    <x v="3"/>
    <s v="Sovereign"/>
    <s v="Support for the Housing Development Agenda by Assisted Self-Construction Systems"/>
    <s v="AR-T1264"/>
    <d v="2021-12-01T00:00:00"/>
    <x v="0"/>
    <s v="Argentina"/>
    <s v="Technical Cooperation Project"/>
    <m/>
    <m/>
    <s v="Cross-Sectoral Activities"/>
    <s v="-"/>
    <s v="Mitigation"/>
    <n v="0.23164499999999999"/>
    <n v="0.23164499999999999"/>
    <n v="0"/>
    <n v="0"/>
    <m/>
    <m/>
    <s v="2021 IDB Climate Finance Database"/>
  </r>
  <r>
    <x v="3"/>
    <s v="Sovereign"/>
    <s v="Sanitation and Environmental Program for the Igarapés of Manaus and the Interior - PROSAMIN"/>
    <s v="BR-L1553"/>
    <d v="2021-12-01T00:00:00"/>
    <x v="0"/>
    <s v="Brazil"/>
    <s v="Loan"/>
    <m/>
    <m/>
    <s v="Water Supply and Wastewater"/>
    <s v="-"/>
    <s v="Mitigation"/>
    <n v="5.8159999999999998"/>
    <n v="5.8159999999999998"/>
    <n v="0"/>
    <n v="0"/>
    <m/>
    <m/>
    <s v="2021 IDB Climate Finance Database"/>
  </r>
  <r>
    <x v="3"/>
    <s v="Sovereign"/>
    <s v="Sanitation and Environmental Program for the Igarapés of Manaus and the Interior - PROSAMIN"/>
    <s v="BR-L1553"/>
    <d v="2021-12-01T00:00:00"/>
    <x v="0"/>
    <s v="Brazil"/>
    <s v="Loan"/>
    <m/>
    <m/>
    <s v="-"/>
    <s v="Coastal and riverine infrastructure (including built flood-protection infrastructure)"/>
    <s v="Adaptation"/>
    <n v="45.152000000000001"/>
    <n v="0"/>
    <n v="45.152000000000001"/>
    <n v="0"/>
    <m/>
    <m/>
    <s v="2021 IDB Climate Finance Database"/>
  </r>
  <r>
    <x v="3"/>
    <s v="Sovereign"/>
    <s v="Sanitation and Environmental Program for the Igarapés of Manaus and the Interior - PROSAMIN"/>
    <s v="BR-L1553"/>
    <d v="2021-12-01T00:00:00"/>
    <x v="0"/>
    <s v="Brazil"/>
    <s v="Loan"/>
    <m/>
    <m/>
    <s v="-"/>
    <s v="Agricultural and ecological resources"/>
    <s v="Adaptation"/>
    <n v="1.6"/>
    <n v="0"/>
    <n v="1.6"/>
    <n v="0"/>
    <m/>
    <m/>
    <s v="2021 IDB Climate Finance Database"/>
  </r>
  <r>
    <x v="3"/>
    <s v="Sovereign"/>
    <s v="Scaling-Up Sustainable Debt Capital Markets Financing for Brazil´s Economic Recovery"/>
    <s v="BR-T1508"/>
    <d v="2021-12-01T00:00:00"/>
    <x v="0"/>
    <s v="Brazil"/>
    <s v="Technical Cooperation Project"/>
    <m/>
    <m/>
    <s v="Cross-Sectoral Activities"/>
    <s v="-"/>
    <s v="Mitigation"/>
    <n v="0.315"/>
    <n v="0.315"/>
    <n v="0"/>
    <n v="0"/>
    <m/>
    <m/>
    <s v="2021 IDB Climate Finance Database"/>
  </r>
  <r>
    <x v="3"/>
    <s v="Sovereign"/>
    <s v="Program for Development and Economic Recovery in Ecuador"/>
    <s v="EC-U0002"/>
    <d v="2021-12-01T00:00:00"/>
    <x v="0"/>
    <s v="Ecuador"/>
    <s v="Guarantee"/>
    <m/>
    <m/>
    <s v="Cross-Sectoral Activities"/>
    <s v="-"/>
    <s v="Mitigation"/>
    <n v="34.76"/>
    <n v="34.76"/>
    <n v="0"/>
    <n v="0"/>
    <m/>
    <m/>
    <s v="2021 IDB Climate Finance Database"/>
  </r>
  <r>
    <x v="3"/>
    <s v="Sovereign"/>
    <s v="Rural Productivity and Connectivity Program with a Territorial Approach"/>
    <s v="HA-G1050"/>
    <d v="2021-12-01T00:00:00"/>
    <x v="0"/>
    <s v="Haiti"/>
    <s v="Investment Grant"/>
    <m/>
    <m/>
    <s v="Agriculture, Forestry, Land Use and Fisheries"/>
    <s v="Crop production and food production"/>
    <s v="Dual-use"/>
    <n v="2.5363799999999999"/>
    <n v="0"/>
    <n v="0"/>
    <n v="2.5363799999999999"/>
    <m/>
    <m/>
    <s v="2021 IDB Climate Finance Database"/>
  </r>
  <r>
    <x v="3"/>
    <s v="Sovereign"/>
    <s v="Rural Productivity and Connectivity Program with a Territorial Approach"/>
    <s v="HA-J0002"/>
    <d v="2021-12-01T00:00:00"/>
    <x v="0"/>
    <s v="Haiti"/>
    <s v="Grant Facility"/>
    <m/>
    <m/>
    <s v="-"/>
    <s v="Agricultural and ecological resources"/>
    <s v="Adaptation"/>
    <n v="8.2859999999999996"/>
    <n v="0"/>
    <n v="8.2859999999999996"/>
    <n v="0"/>
    <m/>
    <m/>
    <s v="2021 IDB Climate Finance Database"/>
  </r>
  <r>
    <x v="3"/>
    <s v="Sovereign"/>
    <s v="Rural Productivity and Connectivity Program with a Territorial Approach"/>
    <s v="HA-J0002"/>
    <d v="2021-12-01T00:00:00"/>
    <x v="0"/>
    <s v="Haiti"/>
    <s v="Grant Facility"/>
    <m/>
    <m/>
    <s v="-"/>
    <s v="Coastal and riverine infrastructure (including built flood-protection infrastructure)"/>
    <s v="Adaptation"/>
    <n v="0.03"/>
    <n v="0"/>
    <n v="0.03"/>
    <n v="0"/>
    <m/>
    <m/>
    <s v="2021 IDB Climate Finance Database"/>
  </r>
  <r>
    <x v="3"/>
    <s v="Sovereign"/>
    <s v="Public Management and Transparency for Competitiveness"/>
    <s v="ME-L1299"/>
    <d v="2021-12-01T00:00:00"/>
    <x v="0"/>
    <s v="Mexico"/>
    <s v="Loan"/>
    <m/>
    <m/>
    <s v="Cross-Sectoral Activities"/>
    <s v="-"/>
    <s v="Mitigation"/>
    <n v="77.77"/>
    <n v="77.77"/>
    <n v="0"/>
    <n v="0"/>
    <m/>
    <m/>
    <s v="2021 IDB Climate Finance Database"/>
  </r>
  <r>
    <x v="3"/>
    <s v="Sovereign"/>
    <s v="Program to Strengthen Public Policy and Fiscal Management in Response to the Health and Economic Crisis Caused by COVID-19 In Uruguay II"/>
    <s v="UR-L1175"/>
    <d v="2021-12-01T00:00:00"/>
    <x v="0"/>
    <s v="Uruguay"/>
    <s v="Loan"/>
    <m/>
    <m/>
    <s v="Cross-Sectoral Activities"/>
    <s v="-"/>
    <s v="Mitigation"/>
    <n v="5.8"/>
    <n v="5.8"/>
    <n v="0"/>
    <n v="0"/>
    <m/>
    <m/>
    <s v="2021 IDB Climate Finance Database"/>
  </r>
  <r>
    <x v="3"/>
    <s v="Sovereign"/>
    <s v="Road Infrastructure Program CVU III"/>
    <s v="UR-L1182"/>
    <d v="2021-12-01T00:00:00"/>
    <x v="0"/>
    <s v="Uruguay"/>
    <s v="Loan"/>
    <m/>
    <m/>
    <s v="-"/>
    <s v="Energy, transport and other built environment infrastructure"/>
    <s v="Adaptation"/>
    <n v="0.67600000000000005"/>
    <n v="0"/>
    <n v="0.67600000000000005"/>
    <n v="0"/>
    <m/>
    <m/>
    <s v="2021 IDB Climate Finance Database"/>
  </r>
  <r>
    <x v="3"/>
    <s v="Sovereign"/>
    <s v="Support for the Second Phase of the Water and Sanitation Services Reform Program in the Central District"/>
    <s v="HO-T1396"/>
    <d v="2021-12-02T00:00:00"/>
    <x v="0"/>
    <s v="Honduras"/>
    <s v="Technical Cooperation Project"/>
    <m/>
    <m/>
    <s v="Water Supply and Wastewater"/>
    <s v="Water and wastewater systems"/>
    <s v="Dual-use"/>
    <n v="0.35"/>
    <n v="0"/>
    <n v="0"/>
    <n v="0.35"/>
    <m/>
    <m/>
    <s v="2021 IDB Climate Finance Database"/>
  </r>
  <r>
    <x v="3"/>
    <s v="Sovereign"/>
    <s v="Promotion of energy efficiency and distributed generation in Suriname"/>
    <s v="SU-T1147"/>
    <d v="2021-12-02T00:00:00"/>
    <x v="0"/>
    <s v="Suriname"/>
    <s v="Technical Cooperation Project"/>
    <m/>
    <m/>
    <s v="Cross-Sectoral Activities"/>
    <s v="-"/>
    <s v="Mitigation"/>
    <n v="0.25"/>
    <n v="0.25"/>
    <n v="0"/>
    <n v="0"/>
    <m/>
    <m/>
    <s v="2021 IDB Climate Finance Database"/>
  </r>
  <r>
    <x v="3"/>
    <s v="Sovereign"/>
    <s v="Support to Integrated Water Resources Management"/>
    <s v="BL-T1126"/>
    <d v="2021-12-06T00:00:00"/>
    <x v="0"/>
    <s v="Belize"/>
    <s v="Technical Cooperation Project"/>
    <m/>
    <m/>
    <s v="-"/>
    <s v="Water and wastewater systems"/>
    <s v="Adaptation"/>
    <n v="0.25"/>
    <n v="0"/>
    <n v="0.25"/>
    <n v="0"/>
    <m/>
    <m/>
    <s v="2021 IDB Climate Finance Database"/>
  </r>
  <r>
    <x v="3"/>
    <s v="Sovereign"/>
    <s v="Increased investment mobilization for green and resilient recovery with Micro, Small and Medium Enterprises (MSMEs) in Honduras"/>
    <s v="HO-T1395"/>
    <d v="2021-12-06T00:00:00"/>
    <x v="0"/>
    <s v="Honduras"/>
    <s v="Technical Cooperation Project"/>
    <m/>
    <m/>
    <s v="Cross-Sectoral Activities"/>
    <s v="-"/>
    <s v="Mitigation"/>
    <n v="0.75"/>
    <n v="0.75"/>
    <n v="0"/>
    <n v="0"/>
    <m/>
    <m/>
    <s v="2021 IDB Climate Finance Database"/>
  </r>
  <r>
    <x v="3"/>
    <s v="Sovereign"/>
    <s v="Sustainable Development Policy Program II"/>
    <s v="BA-L1052"/>
    <d v="2021-12-08T00:00:00"/>
    <x v="0"/>
    <s v="Barbados"/>
    <s v="Loan"/>
    <m/>
    <m/>
    <s v="-"/>
    <s v="Coastal and riverine infrastructure (including built flood-protection infrastructure)"/>
    <s v="Adaptation"/>
    <n v="85.71"/>
    <n v="0"/>
    <n v="85.71"/>
    <n v="0"/>
    <m/>
    <m/>
    <s v="2021 IDB Climate Finance Database"/>
  </r>
  <r>
    <x v="3"/>
    <s v="Sovereign"/>
    <s v="Northeast Agricultural Development Support Program - AgroNordeste"/>
    <s v="BR-L1562"/>
    <d v="2021-12-08T00:00:00"/>
    <x v="0"/>
    <s v="Brazil"/>
    <s v="Loan"/>
    <m/>
    <m/>
    <s v="Agriculture, Forestry, Land Use and Fisheries"/>
    <s v="Agricultural and ecological resources"/>
    <s v="Dual-use"/>
    <n v="139.95500000000001"/>
    <n v="0"/>
    <n v="0"/>
    <n v="139.95500000000001"/>
    <m/>
    <m/>
    <s v="2021 IDB Climate Finance Database"/>
  </r>
  <r>
    <x v="3"/>
    <s v="Sovereign"/>
    <s v="Pará Sanitation Development Program - PRODESAN PARÁ"/>
    <s v="BR-L1574"/>
    <d v="2021-12-08T00:00:00"/>
    <x v="0"/>
    <s v="Brazil"/>
    <s v="Loan"/>
    <m/>
    <m/>
    <s v="Water Supply and Wastewater"/>
    <s v="Water and wastewater systems"/>
    <s v="Dual-use"/>
    <n v="34.44"/>
    <n v="0"/>
    <n v="0"/>
    <n v="34.44"/>
    <m/>
    <m/>
    <s v="2021 IDB Climate Finance Database"/>
  </r>
  <r>
    <x v="3"/>
    <s v="Sovereign"/>
    <s v="Strengthening Environmental Governance of Licensing Processes of Colombia"/>
    <s v="CO-T1643"/>
    <d v="2021-12-08T00:00:00"/>
    <x v="0"/>
    <s v="Colombia"/>
    <s v="Technical Cooperation Project"/>
    <m/>
    <m/>
    <s v="Cross-Sectoral Activities"/>
    <s v="Institutional capacity support or technical assistance"/>
    <s v="Dual-use"/>
    <n v="0.44"/>
    <n v="0"/>
    <n v="0"/>
    <n v="0.44"/>
    <m/>
    <m/>
    <s v="2021 IDB Climate Finance Database"/>
  </r>
  <r>
    <x v="3"/>
    <s v="Sovereign"/>
    <s v="Mainstreaming climate resiliency and green solutions into Dominican recovery investments"/>
    <s v="DR-T1233"/>
    <d v="2021-12-08T00:00:00"/>
    <x v="0"/>
    <s v="Dominican Republic"/>
    <s v="Technical Cooperation Project"/>
    <m/>
    <m/>
    <s v="Cross-Sectoral Activities"/>
    <s v="-"/>
    <s v="Mitigation"/>
    <n v="0.65"/>
    <n v="0.65"/>
    <n v="0"/>
    <n v="0"/>
    <m/>
    <m/>
    <s v="2021 IDB Climate Finance Database"/>
  </r>
  <r>
    <x v="3"/>
    <s v="Sovereign"/>
    <s v="FIRST FINANCING PROGRAM URBAN IMPROVEMENT PROGRAM"/>
    <s v="ME-L1312"/>
    <d v="2021-12-08T00:00:00"/>
    <x v="0"/>
    <s v="Mexico"/>
    <s v="Loan"/>
    <m/>
    <m/>
    <s v="Transport"/>
    <s v="-"/>
    <s v="Mitigation"/>
    <n v="10.500000000000002"/>
    <n v="10.500000000000002"/>
    <n v="0"/>
    <n v="0"/>
    <m/>
    <m/>
    <s v="2021 IDB Climate Finance Database"/>
  </r>
  <r>
    <x v="3"/>
    <s v="Sovereign"/>
    <s v="FIRST FINANCING PROGRAM URBAN IMPROVEMENT PROGRAM"/>
    <s v="ME-L1312"/>
    <d v="2021-12-08T00:00:00"/>
    <x v="0"/>
    <s v="Mexico"/>
    <s v="Loan"/>
    <m/>
    <m/>
    <s v="-"/>
    <s v="Agricultural and ecological resources"/>
    <s v="Adaptation"/>
    <n v="144.84"/>
    <n v="0"/>
    <n v="144.84"/>
    <n v="0"/>
    <m/>
    <m/>
    <s v="2021 IDB Climate Finance Database"/>
  </r>
  <r>
    <x v="3"/>
    <s v="Sovereign"/>
    <s v="FIRST FINANCING PROGRAM URBAN IMPROVEMENT PROGRAM"/>
    <s v="ME-L1312"/>
    <d v="2021-12-08T00:00:00"/>
    <x v="0"/>
    <s v="Mexico"/>
    <s v="Loan"/>
    <m/>
    <m/>
    <s v="Transport "/>
    <s v="Energy, transport and other built environment infrastructure"/>
    <s v="Dual-use"/>
    <n v="5.91"/>
    <n v="0"/>
    <n v="0"/>
    <n v="5.91"/>
    <m/>
    <m/>
    <s v="2021 IDB Climate Finance Database"/>
  </r>
  <r>
    <x v="3"/>
    <s v="Sovereign"/>
    <s v="Support for the reduction of urban and social backwardness"/>
    <s v="ME-T1472"/>
    <d v="2021-12-08T00:00:00"/>
    <x v="0"/>
    <s v="Mexico"/>
    <s v="Technical Cooperation Project"/>
    <m/>
    <m/>
    <s v="Cross-Sectoral Activities"/>
    <s v="Other sectors"/>
    <s v="Dual-use"/>
    <n v="0.25"/>
    <n v="0"/>
    <n v="0"/>
    <n v="0.25"/>
    <m/>
    <m/>
    <s v="2021 IDB Climate Finance Database"/>
  </r>
  <r>
    <x v="3"/>
    <s v="Sovereign"/>
    <s v="Incorporation of Climate Resilience into Perus Health System"/>
    <s v="PE-T1500"/>
    <d v="2021-12-08T00:00:00"/>
    <x v="0"/>
    <s v="Peru"/>
    <s v="Technical Cooperation Project"/>
    <m/>
    <m/>
    <s v="Cross-Sectoral Activities"/>
    <s v="Other sectors"/>
    <s v="Dual-use"/>
    <n v="0.3"/>
    <n v="0"/>
    <n v="0"/>
    <n v="0.3"/>
    <m/>
    <m/>
    <s v="2021 IDB Climate Finance Database"/>
  </r>
  <r>
    <x v="3"/>
    <s v="Sovereign"/>
    <s v="Increased investment mobilization for green and resilient recovery with Micro, Small and Medium Enterprises (MSMEs) through National Development Banks (NDBs) support"/>
    <s v="RG-T3979"/>
    <d v="2021-12-08T00:00:00"/>
    <x v="0"/>
    <s v="Regional"/>
    <s v="Technical Cooperation Project"/>
    <m/>
    <m/>
    <s v="Cross-Sectoral Activities"/>
    <s v="-"/>
    <s v="Mitigation"/>
    <n v="0.4"/>
    <n v="0.4"/>
    <n v="0"/>
    <n v="0"/>
    <m/>
    <m/>
    <s v="2021 IDB Climate Finance Database"/>
  </r>
  <r>
    <x v="3"/>
    <s v="Sovereign"/>
    <s v="Strengthening of Technological Capacities in the Agricultural Sector"/>
    <s v="AR-T1265"/>
    <d v="2021-12-09T00:00:00"/>
    <x v="0"/>
    <s v="Argentina"/>
    <s v="Technical Cooperation Project"/>
    <m/>
    <m/>
    <s v="Agriculture, Forestry, Land Use and Fisheries"/>
    <s v="-"/>
    <s v="Mitigation"/>
    <n v="0.5"/>
    <n v="0.5"/>
    <n v="0"/>
    <n v="0"/>
    <m/>
    <m/>
    <s v="2021 IDB Climate Finance Database"/>
  </r>
  <r>
    <x v="3"/>
    <s v="Sovereign"/>
    <s v="Boosting Innovation, Growth and Entrepreneurship Ecosystems in Jamaica"/>
    <s v="JA-G1006"/>
    <d v="2021-12-09T00:00:00"/>
    <x v="0"/>
    <s v="Jamaica"/>
    <s v="Investment Grant"/>
    <m/>
    <m/>
    <s v="Cross-Sectoral Activities"/>
    <s v="Institutional capacity support or technical assistance"/>
    <s v="Dual-use"/>
    <n v="1.9859590709999999"/>
    <n v="0"/>
    <n v="0"/>
    <n v="1.9859590709999999"/>
    <m/>
    <m/>
    <s v="2021 IDB Climate Finance Database"/>
  </r>
  <r>
    <x v="3"/>
    <s v="Sovereign"/>
    <s v="Support for Institutional Strengthening to promote green innovation in Panama"/>
    <s v="PN-T1288"/>
    <d v="2021-12-09T00:00:00"/>
    <x v="0"/>
    <s v="Panama"/>
    <s v="Technical Cooperation Project"/>
    <m/>
    <m/>
    <s v="Research, Development and Innovation"/>
    <s v="-"/>
    <s v="Mitigation"/>
    <n v="0.16"/>
    <n v="0.16"/>
    <n v="0"/>
    <n v="0"/>
    <m/>
    <m/>
    <s v="2021 IDB Climate Finance Database"/>
  </r>
  <r>
    <x v="3"/>
    <s v="Sovereign"/>
    <s v="Hydrogen Decarbonization: Pathways for Green Recovery"/>
    <s v="RG-T3988"/>
    <d v="2021-12-09T00:00:00"/>
    <x v="0"/>
    <s v="Regional"/>
    <s v="Technical Cooperation Project"/>
    <m/>
    <m/>
    <s v="Cross-Sectoral Activities"/>
    <s v="-"/>
    <s v="Mitigation"/>
    <n v="0.93500000000000005"/>
    <n v="0.93500000000000005"/>
    <n v="0"/>
    <n v="0"/>
    <m/>
    <m/>
    <s v="2021 IDB Climate Finance Database"/>
  </r>
  <r>
    <x v="3"/>
    <s v="Sovereign"/>
    <s v="Fiscal Policy for Climate Change: Support to the Ministries of Finance of Latin America and the Caribbean"/>
    <s v="RG-T3993"/>
    <d v="2021-12-09T00:00:00"/>
    <x v="0"/>
    <s v="Regional"/>
    <s v="Technical Cooperation Project"/>
    <m/>
    <m/>
    <s v="Cross-Sectoral Activities"/>
    <s v="Institutional capacity support or technical assistance"/>
    <s v="Dual-use"/>
    <n v="0.65"/>
    <n v="0"/>
    <n v="0"/>
    <n v="0.65"/>
    <m/>
    <m/>
    <s v="2021 IDB Climate Finance Database"/>
  </r>
  <r>
    <x v="3"/>
    <s v="Sovereign"/>
    <s v="Regional Integration of the Green Hydrogen Value Chain"/>
    <s v="RG-T3995"/>
    <d v="2021-12-09T00:00:00"/>
    <x v="0"/>
    <s v="Regional"/>
    <s v="Technical Cooperation Project"/>
    <m/>
    <m/>
    <s v="Cross-Sectoral Activities"/>
    <s v="-"/>
    <s v="Mitigation"/>
    <n v="0.48"/>
    <n v="0.48"/>
    <n v="0"/>
    <n v="0"/>
    <m/>
    <m/>
    <s v="2021 IDB Climate Finance Database"/>
  </r>
  <r>
    <x v="3"/>
    <s v="Sovereign"/>
    <s v="Regional Collaborative Platform for the Strengthening of the Circular Economy in the Face of the Post-COVID-19 Recovery and Climate Change Mitigation"/>
    <s v="RG-T3997"/>
    <d v="2021-12-09T00:00:00"/>
    <x v="0"/>
    <s v="Regional"/>
    <s v="Technical Cooperation Project"/>
    <m/>
    <m/>
    <s v="Solid Waste Management"/>
    <s v="-"/>
    <s v="Mitigation"/>
    <n v="0.56000000000000005"/>
    <n v="0.56000000000000005"/>
    <n v="0"/>
    <n v="0"/>
    <m/>
    <m/>
    <s v="2021 IDB Climate Finance Database"/>
  </r>
  <r>
    <x v="3"/>
    <s v="Sovereign"/>
    <s v="Knowledge for Managing Local Pollution in LAC"/>
    <s v="RG-T4014"/>
    <d v="2021-12-09T00:00:00"/>
    <x v="0"/>
    <s v="Regional"/>
    <s v="Technical Cooperation Project"/>
    <m/>
    <m/>
    <s v="Cross-Sectoral Activities"/>
    <s v="Institutional capacity support or technical assistance"/>
    <s v="Dual-use"/>
    <n v="0.3"/>
    <n v="0"/>
    <n v="0"/>
    <n v="0.3"/>
    <m/>
    <m/>
    <s v="2021 IDB Climate Finance Database"/>
  </r>
  <r>
    <x v="3"/>
    <s v="Sovereign"/>
    <s v="Strategies for climate-smart chains in the Andean region"/>
    <s v="RG-T4029"/>
    <d v="2021-12-09T00:00:00"/>
    <x v="0"/>
    <s v="Regional"/>
    <s v="Technical Cooperation Project"/>
    <m/>
    <m/>
    <s v="Research, Development and Innovation"/>
    <s v="-"/>
    <s v="Mitigation"/>
    <n v="0.4"/>
    <n v="0.4"/>
    <n v="0"/>
    <n v="0"/>
    <m/>
    <m/>
    <s v="2021 IDB Climate Finance Database"/>
  </r>
  <r>
    <x v="3"/>
    <s v="Sovereign"/>
    <s v="Support to the Ministry of Environment"/>
    <s v="UR-T1253"/>
    <d v="2021-12-09T00:00:00"/>
    <x v="0"/>
    <s v="Uruguay"/>
    <s v="Technical Cooperation Project"/>
    <m/>
    <m/>
    <s v="Cross-Sectoral Activities"/>
    <s v="Institutional capacity support or technical assistance"/>
    <s v="Dual-use"/>
    <n v="0.4"/>
    <n v="0"/>
    <n v="0"/>
    <n v="0.4"/>
    <m/>
    <m/>
    <s v="2021 IDB Climate Finance Database"/>
  </r>
  <r>
    <x v="3"/>
    <s v="Sovereign"/>
    <s v="Innovative Financial instruments for Biodiversity Conservation and Climate Action"/>
    <s v="AR-T1268"/>
    <d v="2021-12-10T00:00:00"/>
    <x v="0"/>
    <s v="Argentina"/>
    <s v="Technical Cooperation Project"/>
    <m/>
    <m/>
    <s v="Cross-Sectoral Activities"/>
    <s v="Other sectors"/>
    <s v="Dual-use"/>
    <n v="0.33"/>
    <n v="0"/>
    <n v="0"/>
    <n v="0.33"/>
    <m/>
    <m/>
    <s v="2021 IDB Climate Finance Database"/>
  </r>
  <r>
    <x v="3"/>
    <s v="Sovereign"/>
    <s v="Support Climate Change Mainstreaming in Central American Countries"/>
    <s v="RG-T3986"/>
    <d v="2021-12-10T00:00:00"/>
    <x v="0"/>
    <s v="Regional"/>
    <s v="Technical Cooperation Project"/>
    <m/>
    <m/>
    <s v="Cross-Sectoral Activities"/>
    <s v="Institutional capacity support or technical assistance"/>
    <s v="Dual-use"/>
    <n v="0.2"/>
    <n v="0"/>
    <n v="0"/>
    <n v="0.2"/>
    <m/>
    <m/>
    <s v="2021 IDB Climate Finance Database"/>
  </r>
  <r>
    <x v="3"/>
    <s v="Sovereign"/>
    <s v="Electric Mobility as a National Opportunity for Green and Resilient Economic Recovery"/>
    <s v="PR-T1321"/>
    <d v="2021-12-13T00:00:00"/>
    <x v="0"/>
    <s v="Paraguay"/>
    <s v="Technical Cooperation Project"/>
    <m/>
    <m/>
    <s v="Energy"/>
    <s v="-"/>
    <s v="Mitigation"/>
    <n v="0.45"/>
    <n v="0.45"/>
    <n v="0"/>
    <n v="0"/>
    <m/>
    <m/>
    <s v="2021 IDB Climate Finance Database"/>
  </r>
  <r>
    <x v="3"/>
    <s v="Sovereign"/>
    <s v="DIGITAC HUB: Digital Hub for Automotive Freight Transportation"/>
    <s v="RG-T3996"/>
    <d v="2021-12-13T00:00:00"/>
    <x v="0"/>
    <s v="Regional"/>
    <s v="Technical Cooperation Project"/>
    <m/>
    <m/>
    <s v="Cross-Sectoral Activities"/>
    <s v="-"/>
    <s v="Mitigation"/>
    <n v="0.04"/>
    <n v="0.04"/>
    <n v="0"/>
    <n v="0"/>
    <m/>
    <m/>
    <s v="2021 IDB Climate Finance Database"/>
  </r>
  <r>
    <x v="3"/>
    <s v="Sovereign"/>
    <s v="Circular Economy and Sustainable Management of Plastics in the Countries of the Pacific Alliance"/>
    <s v="RG-T3998"/>
    <d v="2021-12-13T00:00:00"/>
    <x v="0"/>
    <s v="Regional"/>
    <s v="Technical Cooperation Project"/>
    <m/>
    <m/>
    <s v="Cross-Sectoral Activities"/>
    <s v="Institutional capacity support or technical assistance"/>
    <s v="Dual-use"/>
    <n v="0.5"/>
    <n v="0"/>
    <n v="0"/>
    <n v="0.5"/>
    <m/>
    <m/>
    <s v="2021 IDB Climate Finance Database"/>
  </r>
  <r>
    <x v="3"/>
    <s v="Sovereign"/>
    <s v="Institutional and Regulatory Strengthening of The Energy Sector"/>
    <s v="BH-T1091"/>
    <d v="2021-12-15T00:00:00"/>
    <x v="0"/>
    <s v="Bahamas"/>
    <s v="Technical Cooperation Project"/>
    <m/>
    <m/>
    <s v="Cross-Sectoral Activities"/>
    <s v="-"/>
    <s v="Mitigation"/>
    <n v="0.15"/>
    <n v="0.15"/>
    <n v="0"/>
    <n v="0"/>
    <m/>
    <m/>
    <s v="2021 IDB Climate Finance Database"/>
  </r>
  <r>
    <x v="3"/>
    <s v="Sovereign"/>
    <s v="Program BID-BNDES to Finance the Sustainable and Productive Recovery of Micro, Small and Medium Enterprises (MSMEs)"/>
    <s v="BR-G1011"/>
    <d v="2021-12-15T00:00:00"/>
    <x v="0"/>
    <s v="Brazil"/>
    <s v="Investment Grant"/>
    <m/>
    <m/>
    <s v="Cross-Sectoral Activities"/>
    <s v="Financial services"/>
    <s v="Dual-use"/>
    <n v="1.5"/>
    <n v="0"/>
    <n v="0"/>
    <n v="1.5"/>
    <m/>
    <m/>
    <s v="2021 IDB Climate Finance Database"/>
  </r>
  <r>
    <x v="3"/>
    <s v="Sovereign"/>
    <s v="Program to Finance the Sustainable and Productive Recovery of Micro, Small and Medium Enterprises (MSME)"/>
    <s v="BR-L1576"/>
    <d v="2021-12-15T00:00:00"/>
    <x v="0"/>
    <s v="Brazil"/>
    <s v="Loan"/>
    <m/>
    <m/>
    <s v="Cross-Sectoral Activities"/>
    <s v="Financial services"/>
    <s v="Dual-use"/>
    <n v="75"/>
    <n v="0"/>
    <n v="0"/>
    <n v="75"/>
    <m/>
    <m/>
    <s v="2021 IDB Climate Finance Database"/>
  </r>
  <r>
    <x v="3"/>
    <s v="Sovereign"/>
    <s v="Digital Transformation and Sustainable Growth"/>
    <s v="CH-L1164"/>
    <d v="2021-12-15T00:00:00"/>
    <x v="0"/>
    <s v="Chile"/>
    <s v="Loan"/>
    <m/>
    <m/>
    <s v="Cross-Sectoral Activities"/>
    <s v="-"/>
    <s v="Mitigation"/>
    <n v="24.24"/>
    <n v="24.24"/>
    <n v="0"/>
    <n v="0"/>
    <m/>
    <m/>
    <s v="2021 IDB Climate Finance Database"/>
  </r>
  <r>
    <x v="3"/>
    <s v="Sovereign"/>
    <s v="Digital transformation and sustainable growth"/>
    <s v="CH-L1166"/>
    <d v="2021-12-15T00:00:00"/>
    <x v="0"/>
    <s v="Chile"/>
    <s v="Loan"/>
    <m/>
    <m/>
    <s v="Cross-Sectoral Activities"/>
    <s v="-"/>
    <s v="Mitigation"/>
    <n v="5.31"/>
    <n v="5.31"/>
    <n v="0"/>
    <n v="0"/>
    <m/>
    <m/>
    <s v="2021 IDB Climate Finance Database"/>
  </r>
  <r>
    <x v="3"/>
    <s v="Sovereign"/>
    <s v="Financing to Support Colombia’s Energy Transition"/>
    <s v="CO-L1258"/>
    <d v="2021-12-15T00:00:00"/>
    <x v="0"/>
    <s v="Colombia"/>
    <s v="Loan"/>
    <m/>
    <m/>
    <s v="Cross-Sectoral Activities"/>
    <s v="-"/>
    <s v="Mitigation"/>
    <n v="47.074937689999999"/>
    <n v="47.074937689999999"/>
    <n v="0"/>
    <n v="0"/>
    <m/>
    <m/>
    <s v="2021 IDB Climate Finance Database"/>
  </r>
  <r>
    <x v="3"/>
    <s v="Sovereign"/>
    <s v="Support to the consolidation of an inclusive social protection system in the Dominican Republic"/>
    <s v="DR-L1152"/>
    <d v="2021-12-15T00:00:00"/>
    <x v="0"/>
    <s v="Dominican Republic"/>
    <s v="Loan"/>
    <m/>
    <m/>
    <s v="Buildings, Public Installations and End-Use Energy Efficiency"/>
    <s v="-"/>
    <s v="Mitigation"/>
    <n v="4.6500000000000004"/>
    <n v="4.6500000000000004"/>
    <n v="0"/>
    <n v="0"/>
    <m/>
    <m/>
    <s v="2021 IDB Climate Finance Database"/>
  </r>
  <r>
    <x v="3"/>
    <s v="Sovereign"/>
    <s v="Program for Modernization of the Statistics System of El Salvador"/>
    <s v="ES-L1128"/>
    <d v="2021-12-15T00:00:00"/>
    <x v="0"/>
    <s v="El Salvador"/>
    <s v="Loan"/>
    <m/>
    <m/>
    <s v="Cross-Sectoral Activities"/>
    <s v="Institutional capacity support or technical assistance"/>
    <s v="Dual-use"/>
    <n v="0.10559999999999999"/>
    <n v="0"/>
    <n v="0"/>
    <n v="0.10559999999999999"/>
    <m/>
    <m/>
    <s v="2021 IDB Climate Finance Database"/>
  </r>
  <r>
    <x v="3"/>
    <s v="Sovereign"/>
    <s v="CONTINGENT LOAN FOR NATURAL DISASTER AND_x000a_PUBLIC HEALTH EMERGENCIES"/>
    <s v="ES-O0011"/>
    <d v="2021-12-15T00:00:00"/>
    <x v="0"/>
    <s v="El Salvador"/>
    <s v="Conditional Credit"/>
    <m/>
    <m/>
    <s v="-"/>
    <s v="Institutional capacity support or technical assistance"/>
    <s v="Adaptation"/>
    <n v="300"/>
    <n v="0"/>
    <n v="300"/>
    <n v="0"/>
    <m/>
    <m/>
    <s v="2021 IDB Climate Finance Database"/>
  </r>
  <r>
    <x v="3"/>
    <s v="Sovereign"/>
    <s v="PRÉSTAMO CONTINGENTE PARA EMERGENCIAS POR DESASTRES _x000a_NATURALES Y DE SALUD PÚBLICA"/>
    <s v="GU-O0006"/>
    <d v="2021-12-15T00:00:00"/>
    <x v="0"/>
    <s v="Guatemala"/>
    <s v="Conditional Credit"/>
    <m/>
    <m/>
    <s v="-"/>
    <s v="Institutional capacity support or technical assistance"/>
    <s v="Adaptation"/>
    <n v="400"/>
    <n v="0"/>
    <n v="400"/>
    <n v="0"/>
    <m/>
    <m/>
    <s v="2021 IDB Climate Finance Database"/>
  </r>
  <r>
    <x v="3"/>
    <s v="Sovereign"/>
    <s v="Contingent Loan for Natural Disaster and Public Health Emergencies"/>
    <s v="HO-O0008"/>
    <d v="2021-12-15T00:00:00"/>
    <x v="0"/>
    <s v="Honduras"/>
    <s v="Conditional Credit"/>
    <m/>
    <m/>
    <s v="-"/>
    <s v="Institutional capacity support or technical assistance"/>
    <s v="Adaptation"/>
    <n v="300"/>
    <n v="0"/>
    <n v="300"/>
    <n v="0"/>
    <m/>
    <m/>
    <s v="2021 IDB Climate Finance Database"/>
  </r>
  <r>
    <x v="3"/>
    <s v="Sovereign"/>
    <s v="Global Credit Program to Support Economic Recovery in Mexico"/>
    <s v="ME-L1300"/>
    <d v="2021-12-15T00:00:00"/>
    <x v="0"/>
    <s v="Mexico"/>
    <s v="Loan"/>
    <m/>
    <m/>
    <s v="Energy"/>
    <s v="-"/>
    <s v="Mitigation"/>
    <n v="91.999600000000001"/>
    <n v="91.999600000000001"/>
    <n v="0"/>
    <n v="0"/>
    <m/>
    <m/>
    <s v="2021 IDB Climate Finance Database"/>
  </r>
  <r>
    <x v="3"/>
    <s v="Sovereign"/>
    <s v="Global Credit Program for the Defense of the Productive Fabric and Economic Recovery"/>
    <s v="ME-L1308"/>
    <d v="2021-12-15T00:00:00"/>
    <x v="0"/>
    <s v="Mexico"/>
    <s v="Loan"/>
    <m/>
    <m/>
    <s v="Cross-Sectoral Activities"/>
    <s v="-"/>
    <s v="Mitigation"/>
    <n v="60"/>
    <n v="60"/>
    <n v="0"/>
    <n v="0"/>
    <m/>
    <m/>
    <s v="2021 IDB Climate Finance Database"/>
  </r>
  <r>
    <x v="3"/>
    <s v="Sovereign"/>
    <s v="Program to Promote Sustainable Financing in the Peruvian Amazon Region – Opportunity to Leverage Biobusinesses (Biobusiness Program)"/>
    <s v="PE-L1258"/>
    <d v="2021-12-15T00:00:00"/>
    <x v="0"/>
    <s v="Peru"/>
    <s v="Loan"/>
    <m/>
    <m/>
    <s v="Cross-Sectoral Activities"/>
    <s v="Institutional capacity support or technical assistance"/>
    <s v="Dual-use"/>
    <n v="20"/>
    <n v="0"/>
    <n v="0"/>
    <n v="20"/>
    <m/>
    <m/>
    <s v="2021 IDB Climate Finance Database"/>
  </r>
  <r>
    <x v="3"/>
    <s v="Sovereign"/>
    <s v="Support ANDE in the Preparation and Execution of Operations of Clean Energy"/>
    <s v="PR-T1319"/>
    <d v="2021-12-15T00:00:00"/>
    <x v="0"/>
    <s v="Paraguay"/>
    <s v="Technical Cooperation Project"/>
    <m/>
    <m/>
    <s v="Energy"/>
    <s v="-"/>
    <s v="Mitigation"/>
    <n v="0.155"/>
    <n v="0.155"/>
    <n v="0"/>
    <n v="0"/>
    <m/>
    <m/>
    <s v="2021 IDB Climate Finance Database"/>
  </r>
  <r>
    <x v="3"/>
    <s v="Sovereign"/>
    <s v="Renewable Energy Actions in the Energy Matrix in Guyana"/>
    <s v="GY-T1164"/>
    <d v="2021-12-16T00:00:00"/>
    <x v="0"/>
    <s v="Guyana"/>
    <s v="Technical Cooperation Project"/>
    <m/>
    <m/>
    <s v="Cross-Sectoral Activities"/>
    <s v="-"/>
    <s v="Mitigation"/>
    <n v="1.5"/>
    <n v="1.5"/>
    <n v="0"/>
    <n v="0"/>
    <m/>
    <m/>
    <s v="2021 IDB Climate Finance Database"/>
  </r>
  <r>
    <x v="3"/>
    <s v="Sovereign"/>
    <s v="Battery Energy Storage System to maximize the use of surplus energy from a solar photovoltaic plant located in the Caracol Industrial Park of Haiti."/>
    <s v="HA-G1048"/>
    <d v="2021-12-16T00:00:00"/>
    <x v="0"/>
    <s v="Haiti"/>
    <s v="Investment Grant"/>
    <m/>
    <m/>
    <s v="Cross-Sectoral Activities"/>
    <s v="-"/>
    <s v="Mitigation"/>
    <n v="2.65"/>
    <n v="2.65"/>
    <n v="0"/>
    <n v="0"/>
    <m/>
    <m/>
    <s v="2021 IDB Climate Finance Database"/>
  </r>
  <r>
    <x v="3"/>
    <s v="Sovereign"/>
    <s v="Battery Energy Storage System to maximize the use of surplus energy from a solar photovoltaic plant located in the Caracol Industrial Park of Haiti."/>
    <s v="HA-T1302"/>
    <d v="2021-12-16T00:00:00"/>
    <x v="0"/>
    <s v="Haiti"/>
    <s v="Technical Cooperation Project"/>
    <m/>
    <m/>
    <s v="Cross-Sectoral Activities"/>
    <s v="-"/>
    <s v="Mitigation"/>
    <n v="0.35"/>
    <n v="0.35"/>
    <n v="0"/>
    <n v="0"/>
    <m/>
    <m/>
    <s v="2021 IDB Climate Finance Database"/>
  </r>
  <r>
    <x v="3"/>
    <s v="Sovereign"/>
    <s v="Program to Promote Sustainable Financing in the Peruvian Amazon Region – Opportunity to Leverage Biobusinesses (Biobusiness Program)"/>
    <s v="PE-G1007"/>
    <d v="2021-12-16T00:00:00"/>
    <x v="0"/>
    <s v="Peru"/>
    <s v="Investment Grant"/>
    <m/>
    <m/>
    <s v="Cross-Sectoral Activities"/>
    <s v="Institutional capacity support or technical assistance"/>
    <s v="Dual-use"/>
    <n v="2"/>
    <n v="0"/>
    <n v="0"/>
    <n v="2"/>
    <m/>
    <m/>
    <s v="2021 IDB Climate Finance Database"/>
  </r>
  <r>
    <x v="3"/>
    <s v="Sovereign"/>
    <s v="Financing to Support Colombia’s Energy Transition"/>
    <s v="CO-J0015"/>
    <d v="2021-12-17T00:00:00"/>
    <x v="0"/>
    <s v="Colombia"/>
    <s v="Investment Grant"/>
    <m/>
    <m/>
    <s v="Cross-Sectoral Activities"/>
    <s v="-"/>
    <s v="Mitigation"/>
    <n v="1.5"/>
    <n v="1.5"/>
    <n v="0"/>
    <n v="0"/>
    <m/>
    <m/>
    <s v="2021 IDB Climate Finance Database"/>
  </r>
  <r>
    <x v="3"/>
    <s v="Sovereign"/>
    <s v="Technology Extension Services (TES) in the Caribbean Blue Economy and Essential Services Sectors"/>
    <s v="RG-T4003"/>
    <d v="2021-12-20T00:00:00"/>
    <x v="0"/>
    <s v="Regional"/>
    <s v="Technical Cooperation Project"/>
    <m/>
    <m/>
    <s v="Cross-Sectoral Activities"/>
    <s v="Institutional capacity support or technical assistance"/>
    <s v="Dual-use"/>
    <n v="0.6"/>
    <n v="0"/>
    <n v="0"/>
    <n v="0.6"/>
    <m/>
    <m/>
    <s v="2021 IDB Climate Finance Database"/>
  </r>
  <r>
    <x v="3"/>
    <s v="Sovereign"/>
    <s v="Storm Drainage Upgrade and Expansion Project in the City of Puerto Maldonado and the Community of El Triunfo, Madre de Dios Department"/>
    <s v="PE-L1259"/>
    <d v="2022-01-19T00:00:00"/>
    <x v="1"/>
    <s v="Peru"/>
    <s v="Loan"/>
    <m/>
    <m/>
    <m/>
    <s v="Coastal and riverine infrastructure (including built flood-protection infrastructure)"/>
    <s v="Adaptation"/>
    <n v="50.586399999999998"/>
    <n v="0"/>
    <n v="50.586399999999998"/>
    <n v="0"/>
    <m/>
    <m/>
    <s v="2022 IDB Climate Finance Database"/>
  </r>
  <r>
    <x v="3"/>
    <s v="Sovereign"/>
    <s v="Program to Support Transformation of the Public Sector"/>
    <s v="PR-L1177"/>
    <d v="2022-02-09T00:00:00"/>
    <x v="1"/>
    <s v="Paraguay"/>
    <s v="Loan"/>
    <m/>
    <m/>
    <s v="Cross-Sectoral Activities"/>
    <m/>
    <s v="Mitigation"/>
    <n v="18.18"/>
    <n v="18.18"/>
    <n v="0"/>
    <n v="0"/>
    <m/>
    <m/>
    <s v="2022 IDB Climate Finance Database"/>
  </r>
  <r>
    <x v="3"/>
    <s v="Sovereign"/>
    <s v="Phase III of the Support for the implementation of Peru's National Strategy on Forests and Climate Change (ENBCC)"/>
    <s v="PE-T1485"/>
    <d v="2022-02-10T00:00:00"/>
    <x v="1"/>
    <s v="Peru"/>
    <s v="Technical Cooperation Project"/>
    <m/>
    <m/>
    <s v="Agriculture, Forestry, Land Use and Fisheries"/>
    <m/>
    <s v="Mitigation"/>
    <n v="1.0468249999999999"/>
    <n v="1.0468249999999999"/>
    <n v="0"/>
    <n v="0"/>
    <m/>
    <m/>
    <s v="2022 IDB Climate Finance Database"/>
  </r>
  <r>
    <x v="3"/>
    <s v="Sovereign"/>
    <s v="Development of the Blue Economy of Belize"/>
    <s v="BL-T1145"/>
    <d v="2022-02-16T00:00:00"/>
    <x v="1"/>
    <s v="Belize"/>
    <s v="Technical Cooperation Project"/>
    <m/>
    <m/>
    <s v="Cross-Sectoral Activities"/>
    <s v="Institutional capacity support or technical assistance"/>
    <s v="Dual-use"/>
    <n v="0.3"/>
    <n v="0"/>
    <n v="0"/>
    <n v="0.3"/>
    <m/>
    <m/>
    <s v="2022 IDB Climate Finance Database"/>
  </r>
  <r>
    <x v="3"/>
    <s v="Sovereign"/>
    <s v="Building a Social and Inclusive Blue Economy in The Bahamas"/>
    <s v="BH-U0001"/>
    <d v="2022-02-18T00:00:00"/>
    <x v="1"/>
    <s v="Bahamas"/>
    <s v="Guarantee"/>
    <m/>
    <m/>
    <s v="Cross-Sectoral Activities"/>
    <s v="Coastal and riverine infrastructure (including built flood-protection infrastructure)"/>
    <s v="Dual-use"/>
    <n v="55.600000000000009"/>
    <n v="0"/>
    <n v="0"/>
    <n v="55.600000000000009"/>
    <m/>
    <m/>
    <s v="2022 IDB Climate Finance Database"/>
  </r>
  <r>
    <x v="3"/>
    <s v="Sovereign"/>
    <s v="Building a Social and Inclusive Blue Economy in The Bahamas"/>
    <s v="BH-U0001"/>
    <d v="2022-02-18T00:00:00"/>
    <x v="1"/>
    <s v="Bahamas"/>
    <s v="Guarantee"/>
    <m/>
    <m/>
    <s v="Cross-Sectoral Activities"/>
    <m/>
    <s v="Mitigation"/>
    <n v="22.219999999999995"/>
    <n v="22.219999999999995"/>
    <n v="0"/>
    <n v="0"/>
    <m/>
    <m/>
    <s v="2022 IDB Climate Finance Database"/>
  </r>
  <r>
    <x v="3"/>
    <s v="Sovereign"/>
    <s v="Building a Social and Inclusive Blue Economy in The Bahamas"/>
    <s v="BH-U0001"/>
    <d v="2022-02-18T00:00:00"/>
    <x v="1"/>
    <s v="Bahamas"/>
    <s v="Guarantee"/>
    <m/>
    <m/>
    <m/>
    <s v="Institutional capacity support or technical assistance"/>
    <s v="Adaptation"/>
    <n v="55.600000000000009"/>
    <n v="0"/>
    <n v="55.600000000000009"/>
    <n v="0"/>
    <m/>
    <m/>
    <s v="2022 IDB Climate Finance Database"/>
  </r>
  <r>
    <x v="3"/>
    <s v="Sovereign"/>
    <s v="Emergency support to the states of Bahia and Minas Gerais in Brazil for the massive flooding in late 2021"/>
    <s v="BR-T1517"/>
    <d v="2022-02-18T00:00:00"/>
    <x v="1"/>
    <s v="Brazil"/>
    <s v="Technical Cooperation Project"/>
    <m/>
    <m/>
    <m/>
    <s v="Institutional capacity support or technical assistance"/>
    <s v="Adaptation"/>
    <n v="0.2"/>
    <n v="0"/>
    <n v="0.2"/>
    <n v="0"/>
    <m/>
    <m/>
    <s v="2022 IDB Climate Finance Database"/>
  </r>
  <r>
    <x v="3"/>
    <s v="Sovereign"/>
    <s v="Support for the Emergency due to land slides and floods caused by intensive rains in Quito"/>
    <s v="EC-T1487"/>
    <d v="2022-02-22T00:00:00"/>
    <x v="1"/>
    <s v="Ecuador"/>
    <s v="Technical Cooperation Project"/>
    <m/>
    <m/>
    <m/>
    <s v="Institutional capacity support or technical assistance"/>
    <s v="Adaptation"/>
    <n v="0.2"/>
    <n v="0"/>
    <n v="0.2"/>
    <n v="0"/>
    <m/>
    <m/>
    <s v="2022 IDB Climate Finance Database"/>
  </r>
  <r>
    <x v="3"/>
    <s v="Sovereign"/>
    <s v="Multisectoral Program to Strengthen the Public Investment Cycle"/>
    <s v="AR-L1332"/>
    <d v="2022-02-25T00:00:00"/>
    <x v="1"/>
    <s v="Argentina"/>
    <s v="Loan"/>
    <m/>
    <m/>
    <s v="Research, Development and Innovation"/>
    <s v="Institutional capacity support or technical assistance"/>
    <s v="Dual-use"/>
    <n v="11.9991"/>
    <n v="0"/>
    <n v="0"/>
    <n v="11.9991"/>
    <m/>
    <m/>
    <s v="2022 IDB Climate Finance Database"/>
  </r>
  <r>
    <x v="3"/>
    <s v="Sovereign"/>
    <s v="Technical and operational design of the Sustainable Coastal Management Project"/>
    <s v="DR-T1238"/>
    <d v="2022-02-25T00:00:00"/>
    <x v="1"/>
    <s v="Dominican Republic"/>
    <s v="Technical Cooperation Project"/>
    <m/>
    <m/>
    <m/>
    <s v="Coastal and riverine infrastructure (including built flood-protection infrastructure)"/>
    <s v="Adaptation"/>
    <n v="0.5"/>
    <n v="0"/>
    <n v="0.5"/>
    <n v="0"/>
    <m/>
    <m/>
    <s v="2022 IDB Climate Finance Database"/>
  </r>
  <r>
    <x v="3"/>
    <s v="Sovereign"/>
    <s v="New Innovation Financing Instruments for the State of SÃ£o Paulo"/>
    <s v="BR-L1566"/>
    <d v="2022-03-02T00:00:00"/>
    <x v="1"/>
    <s v="Brazil"/>
    <s v="Loan"/>
    <m/>
    <m/>
    <s v="Cross-Sectoral Activities"/>
    <m/>
    <s v="Mitigation"/>
    <n v="12.129"/>
    <n v="12.129"/>
    <n v="0"/>
    <n v="0"/>
    <m/>
    <m/>
    <s v="2022 IDB Climate Finance Database"/>
  </r>
  <r>
    <x v="3"/>
    <s v="Sovereign"/>
    <s v="Support for Planning the Provision of Water and Sanitation Services in Uruguay"/>
    <s v="UR-T1260"/>
    <d v="2022-03-02T00:00:00"/>
    <x v="1"/>
    <s v="Uruguay"/>
    <s v="Technical Cooperation Project"/>
    <m/>
    <m/>
    <m/>
    <s v="Institutional capacity support or technical assistance"/>
    <s v="Adaptation"/>
    <n v="7.0000000000000007E-2"/>
    <n v="0"/>
    <n v="7.0000000000000007E-2"/>
    <n v="0"/>
    <m/>
    <m/>
    <s v="2022 IDB Climate Finance Database"/>
  </r>
  <r>
    <x v="3"/>
    <s v="Sovereign"/>
    <s v="Strengthening Fiscal Policy and Management Programme to Respond to the Public Health Crisis and Economic Effects of COVID-19 in Jamaica II"/>
    <s v="JA-L1088"/>
    <d v="2022-03-09T00:00:00"/>
    <x v="1"/>
    <s v="Jamaica"/>
    <s v="Loan"/>
    <m/>
    <m/>
    <s v="Cross-Sectoral Activities"/>
    <m/>
    <s v="Mitigation"/>
    <n v="5.26"/>
    <n v="5.26"/>
    <n v="0"/>
    <n v="0"/>
    <m/>
    <m/>
    <s v="2022 IDB Climate Finance Database"/>
  </r>
  <r>
    <x v="3"/>
    <s v="Sovereign"/>
    <s v="Digital Panama"/>
    <s v="PN-L1171"/>
    <d v="2022-03-09T00:00:00"/>
    <x v="1"/>
    <s v="Panama"/>
    <s v="Loan"/>
    <m/>
    <m/>
    <s v="Buildings, Public Installations and End-Use Energy Efficiency"/>
    <m/>
    <s v="Mitigation"/>
    <n v="14.976000000000003"/>
    <n v="14.976000000000003"/>
    <n v="0"/>
    <n v="0"/>
    <m/>
    <m/>
    <s v="2022 IDB Climate Finance Database"/>
  </r>
  <r>
    <x v="3"/>
    <s v="Sovereign"/>
    <s v="Expansion of the High-voltage Transmission System â€“ Phase II"/>
    <s v="PR-L1183"/>
    <d v="2022-03-09T00:00:00"/>
    <x v="1"/>
    <s v="Paraguay"/>
    <s v="Loan"/>
    <m/>
    <m/>
    <s v="Energy"/>
    <s v="Energy, transport and other built environment infrastructure"/>
    <s v="Dual-use"/>
    <n v="259.97399999999999"/>
    <n v="0"/>
    <n v="0"/>
    <n v="259.97399999999999"/>
    <m/>
    <m/>
    <s v="2022 IDB Climate Finance Database"/>
  </r>
  <r>
    <x v="3"/>
    <s v="Sovereign"/>
    <s v="Design and support to the kick-off of the Sustainable and Inclusive Belize Project"/>
    <s v="BL-T1148"/>
    <d v="2022-03-10T00:00:00"/>
    <x v="1"/>
    <s v="Belize"/>
    <s v="Technical Cooperation Project"/>
    <m/>
    <m/>
    <s v="Cross-Sectoral Activities"/>
    <m/>
    <s v="Mitigation"/>
    <n v="0.15"/>
    <n v="0.15"/>
    <n v="0"/>
    <n v="0"/>
    <m/>
    <m/>
    <s v="2022 IDB Climate Finance Database"/>
  </r>
  <r>
    <x v="3"/>
    <s v="Sovereign"/>
    <s v="Forest Management Information for the Conservation and Valorization of Forest Resources in Brazil"/>
    <s v="BR-T1463"/>
    <d v="2022-03-10T00:00:00"/>
    <x v="1"/>
    <s v="Brazil"/>
    <s v="Technical Cooperation Project"/>
    <m/>
    <m/>
    <s v="Agriculture, Forestry, Land Use and Fisheries"/>
    <s v="Agricultural and ecological resources"/>
    <s v="Dual-use"/>
    <n v="9.6999999999999993"/>
    <n v="0"/>
    <n v="0"/>
    <n v="9.6999999999999993"/>
    <m/>
    <m/>
    <s v="2022 IDB Climate Finance Database"/>
  </r>
  <r>
    <x v="3"/>
    <s v="Sovereign"/>
    <s v="Strengthening of the agricultural sector of Panama"/>
    <s v="PN-T1295"/>
    <d v="2022-03-10T00:00:00"/>
    <x v="1"/>
    <s v="Panama"/>
    <s v="Technical Cooperation Project"/>
    <m/>
    <m/>
    <m/>
    <s v="Institutional capacity support or technical assistance"/>
    <s v="Adaptation"/>
    <n v="0.17499999999999999"/>
    <n v="0"/>
    <n v="0.17499999999999999"/>
    <n v="0"/>
    <m/>
    <m/>
    <s v="2022 IDB Climate Finance Database"/>
  </r>
  <r>
    <x v="3"/>
    <s v="Sovereign"/>
    <s v="Program to Support the Transparency and Integrity Agenda in the Dominican Republic"/>
    <s v="DR-L1150"/>
    <d v="2022-03-16T00:00:00"/>
    <x v="1"/>
    <s v="Dominican Republic"/>
    <s v="Loan"/>
    <m/>
    <m/>
    <s v="Information and Communications Technology (ICT) and Digital Technologies"/>
    <m/>
    <s v="Mitigation"/>
    <n v="3.552"/>
    <n v="3.552"/>
    <n v="0"/>
    <n v="0"/>
    <m/>
    <m/>
    <s v="2022 IDB Climate Finance Database"/>
  </r>
  <r>
    <x v="3"/>
    <s v="Sovereign"/>
    <s v="Road Infrastructure Maintenance and Rehabilitation Program in the Dominican Republic"/>
    <s v="DR-L1151"/>
    <d v="2022-03-16T00:00:00"/>
    <x v="1"/>
    <s v="Dominican Republic"/>
    <s v="Loan"/>
    <m/>
    <m/>
    <m/>
    <s v="Institutional capacity support or technical assistance"/>
    <s v="Adaptation"/>
    <n v="54.04"/>
    <n v="0"/>
    <n v="54.04"/>
    <n v="0"/>
    <m/>
    <m/>
    <s v="2022 IDB Climate Finance Database"/>
  </r>
  <r>
    <x v="3"/>
    <s v="Sovereign"/>
    <s v="Clean and resilient growth in Colombia: carbon markets, energy and infrastructure"/>
    <s v="CO-T1654"/>
    <d v="2022-03-17T00:00:00"/>
    <x v="1"/>
    <s v="Colombia"/>
    <s v="Technical Cooperation Project"/>
    <m/>
    <m/>
    <s v="Cross-Sectoral Activities"/>
    <m/>
    <s v="Mitigation"/>
    <n v="0.5"/>
    <n v="0.5"/>
    <n v="0"/>
    <n v="0"/>
    <m/>
    <m/>
    <s v="2022 IDB Climate Finance Database"/>
  </r>
  <r>
    <x v="3"/>
    <s v="Sovereign"/>
    <s v="Supporting Efforts for the Conservation and Recovery of the Natural and Cultural Capital of Ciudad Blanca"/>
    <s v="HO-T1391"/>
    <d v="2022-03-18T00:00:00"/>
    <x v="1"/>
    <s v="Honduras"/>
    <s v="Technical Cooperation Project"/>
    <m/>
    <m/>
    <s v="Agriculture, Forestry, Land Use and Fisheries"/>
    <s v="Agricultural and ecological resources"/>
    <s v="Dual-use"/>
    <n v="0.25"/>
    <n v="0"/>
    <n v="0"/>
    <n v="0.25"/>
    <m/>
    <m/>
    <s v="2022 IDB Climate Finance Database"/>
  </r>
  <r>
    <x v="3"/>
    <s v="Sovereign"/>
    <s v="Strengthening the Habitat Banks scheme in Colombia"/>
    <s v="CO-T1638"/>
    <d v="2022-03-21T00:00:00"/>
    <x v="1"/>
    <s v="Colombia"/>
    <s v="Technical Cooperation Project"/>
    <m/>
    <m/>
    <s v="Cross-Sectoral Activities"/>
    <m/>
    <s v="Mitigation"/>
    <n v="0.15"/>
    <n v="0.15"/>
    <n v="0"/>
    <n v="0"/>
    <m/>
    <m/>
    <s v="2022 IDB Climate Finance Database"/>
  </r>
  <r>
    <x v="3"/>
    <s v="Sovereign"/>
    <s v="Support to Activities in the Agroforestry Sector in the context of Guatemala's Nationally Determined Contribution"/>
    <s v="GU-T1331"/>
    <d v="2022-03-23T00:00:00"/>
    <x v="1"/>
    <s v="Guatemala"/>
    <s v="Technical Cooperation Project"/>
    <m/>
    <m/>
    <s v="Agriculture, Forestry, Land Use and Fisheries"/>
    <s v="Agricultural and ecological resources"/>
    <s v="Dual-use"/>
    <n v="0.4"/>
    <n v="0"/>
    <n v="0"/>
    <n v="0.4"/>
    <m/>
    <m/>
    <s v="2022 IDB Climate Finance Database"/>
  </r>
  <r>
    <x v="3"/>
    <s v="Sovereign"/>
    <s v="Regional Hydropower Modernization Program"/>
    <s v="RG-T4006"/>
    <d v="2022-03-23T00:00:00"/>
    <x v="1"/>
    <s v="Regional"/>
    <s v="Technical Cooperation Project"/>
    <m/>
    <m/>
    <s v="Energy"/>
    <s v="Energy, transport and other built environment infrastructure"/>
    <s v="Dual-use"/>
    <n v="1.5"/>
    <n v="0"/>
    <n v="0"/>
    <n v="1.5"/>
    <m/>
    <m/>
    <s v="2022 IDB Climate Finance Database"/>
  </r>
  <r>
    <x v="3"/>
    <s v="Sovereign"/>
    <s v="Civic Tech to Improve Environmental Performance in Cities"/>
    <s v="RG-T3926"/>
    <d v="2022-03-24T00:00:00"/>
    <x v="1"/>
    <s v="Regional"/>
    <s v="Technical Cooperation Project"/>
    <m/>
    <m/>
    <s v="Cross-Sectoral Activities"/>
    <m/>
    <s v="Mitigation"/>
    <n v="0.25"/>
    <n v="0.25"/>
    <n v="0"/>
    <n v="0"/>
    <m/>
    <m/>
    <s v="2022 IDB Climate Finance Database"/>
  </r>
  <r>
    <x v="3"/>
    <s v="Sovereign"/>
    <s v="Support to the implementation of the work program of the Regional Platform of the Network of Sister Companies of Latin America and the Caribbean 2022-2025 (WOP-LAC)"/>
    <s v="RG-T4044"/>
    <d v="2022-04-01T00:00:00"/>
    <x v="1"/>
    <s v="Regional"/>
    <s v="Technical Cooperation Project"/>
    <m/>
    <m/>
    <m/>
    <s v="Institutional capacity support or technical assistance"/>
    <s v="Adaptation"/>
    <n v="0.06"/>
    <n v="0"/>
    <n v="0.06"/>
    <n v="0"/>
    <m/>
    <m/>
    <s v="2022 IDB Climate Finance Database"/>
  </r>
  <r>
    <x v="3"/>
    <s v="Sovereign"/>
    <s v="Humanitarian Assistance for the rains in the Department of Cajamarca, Peru"/>
    <s v="PE-T1522"/>
    <d v="2022-04-05T00:00:00"/>
    <x v="1"/>
    <s v="Peru"/>
    <s v="Technical Cooperation Project"/>
    <m/>
    <m/>
    <m/>
    <s v="Other sectors"/>
    <s v="Adaptation"/>
    <n v="0.2"/>
    <n v="0"/>
    <n v="0.2"/>
    <n v="0"/>
    <m/>
    <m/>
    <s v="2022 IDB Climate Finance Database"/>
  </r>
  <r>
    <x v="3"/>
    <s v="Sovereign"/>
    <s v="Support to the Road Infrastructure Rehabilitation and Maintenance Program in the Dominican Republic"/>
    <s v="DR-T1235"/>
    <d v="2022-04-06T00:00:00"/>
    <x v="1"/>
    <s v="Dominican Republic"/>
    <s v="Technical Cooperation Project"/>
    <m/>
    <m/>
    <m/>
    <s v="Energy, transport and other built environment infrastructure"/>
    <s v="Adaptation"/>
    <n v="0.215"/>
    <n v="0"/>
    <n v="0.215"/>
    <n v="0"/>
    <m/>
    <m/>
    <s v="2022 IDB Climate Finance Database"/>
  </r>
  <r>
    <x v="3"/>
    <s v="Sovereign"/>
    <s v="Emergency support due to forest fires in northern Argentina"/>
    <s v="AR-T1298"/>
    <d v="2022-04-11T00:00:00"/>
    <x v="1"/>
    <s v="Argentina"/>
    <s v="Technical Cooperation Project"/>
    <m/>
    <m/>
    <m/>
    <s v="Other sectors"/>
    <s v="Adaptation"/>
    <n v="0.2"/>
    <n v="0"/>
    <n v="0.2"/>
    <n v="0"/>
    <m/>
    <m/>
    <s v="2022 IDB Climate Finance Database"/>
  </r>
  <r>
    <x v="3"/>
    <s v="Sovereign"/>
    <s v="Program to Strengthen the Statistics System in the Plurinational State of Bolivia"/>
    <s v="BO-L1220"/>
    <d v="2022-04-12T00:00:00"/>
    <x v="1"/>
    <s v="Bolivia "/>
    <s v="Loan"/>
    <m/>
    <m/>
    <s v="Cross-Sectoral Activities"/>
    <s v="Institutional capacity support or technical assistance"/>
    <s v="Dual-use"/>
    <n v="0.1"/>
    <n v="0"/>
    <n v="0"/>
    <n v="0.1"/>
    <m/>
    <m/>
    <s v="2022 IDB Climate Finance Database"/>
  </r>
  <r>
    <x v="3"/>
    <s v="Sovereign"/>
    <s v="Innovative training for new jobs that support the sustainable energy transition"/>
    <s v="UR-T1252"/>
    <d v="2022-04-12T00:00:00"/>
    <x v="1"/>
    <s v="Uruguay"/>
    <s v="Technical Cooperation Project"/>
    <m/>
    <m/>
    <s v="Cross-Sectoral Activities"/>
    <m/>
    <s v="Mitigation"/>
    <n v="0.37"/>
    <n v="0.37"/>
    <n v="0"/>
    <n v="0"/>
    <m/>
    <m/>
    <s v="2022 IDB Climate Finance Database"/>
  </r>
  <r>
    <x v="3"/>
    <s v="Sovereign"/>
    <s v="Support Hydro Pumped Storage Development in Latin America"/>
    <s v="RG-T4126"/>
    <d v="2022-04-13T00:00:00"/>
    <x v="1"/>
    <s v="Regional"/>
    <s v="Technical Cooperation Project"/>
    <m/>
    <m/>
    <s v="Energy"/>
    <m/>
    <s v="Mitigation"/>
    <n v="0.25"/>
    <n v="0.25"/>
    <n v="0"/>
    <n v="0"/>
    <m/>
    <m/>
    <s v="2022 IDB Climate Finance Database"/>
  </r>
  <r>
    <x v="3"/>
    <s v="Sovereign"/>
    <s v="Support for a clean, just and sustainable energy transition"/>
    <s v="AR-T1266"/>
    <d v="2022-04-20T00:00:00"/>
    <x v="1"/>
    <s v="Argentina"/>
    <s v="Technical Cooperation Project"/>
    <m/>
    <m/>
    <s v="Energy"/>
    <m/>
    <s v="Mitigation"/>
    <n v="0.4"/>
    <n v="0.4"/>
    <n v="0"/>
    <n v="0"/>
    <m/>
    <m/>
    <s v="2022 IDB Climate Finance Database"/>
  </r>
  <r>
    <x v="3"/>
    <s v="Sovereign"/>
    <s v="Program for Digital Transformation of the Government of the State of CearÃ¡ (CearÃ¡ Mais Digital Program)"/>
    <s v="BR-L1564"/>
    <d v="2022-04-20T00:00:00"/>
    <x v="1"/>
    <s v="Brazil"/>
    <s v="Loan"/>
    <m/>
    <m/>
    <s v="Buildings, Public Installations and End-Use Energy Efficiency"/>
    <m/>
    <s v="Mitigation"/>
    <n v="0.58589999999999998"/>
    <n v="0.58589999999999998"/>
    <n v="0"/>
    <n v="0"/>
    <m/>
    <m/>
    <s v="2022 IDB Climate Finance Database"/>
  </r>
  <r>
    <x v="3"/>
    <s v="Sovereign"/>
    <s v="Program for Digital Transformation of the Government of the State of CearÃ¡ (CearÃ¡ Mais Digital Program)"/>
    <s v="BR-L1564"/>
    <d v="2022-04-20T00:00:00"/>
    <x v="1"/>
    <s v="Brazil"/>
    <s v="Loan"/>
    <m/>
    <m/>
    <s v="Cross-Sectoral Activities"/>
    <m/>
    <s v="Mitigation"/>
    <n v="9.5727999999999973"/>
    <n v="9.5727999999999973"/>
    <n v="0"/>
    <n v="0"/>
    <m/>
    <m/>
    <s v="2022 IDB Climate Finance Database"/>
  </r>
  <r>
    <x v="3"/>
    <s v="Sovereign"/>
    <s v="Program for Digital Transformation of the Government of the State of CearÃ¡ (CearÃ¡ Mais Digital Program)"/>
    <s v="BR-L1564"/>
    <d v="2022-04-20T00:00:00"/>
    <x v="1"/>
    <s v="Brazil"/>
    <s v="Loan"/>
    <m/>
    <m/>
    <s v="Information and Communications Technology (ICT) and Digital Technologies"/>
    <m/>
    <s v="Mitigation"/>
    <n v="5.2452000000000005"/>
    <n v="5.2452000000000005"/>
    <n v="0"/>
    <n v="0"/>
    <m/>
    <m/>
    <s v="2022 IDB Climate Finance Database"/>
  </r>
  <r>
    <x v="3"/>
    <s v="Sovereign"/>
    <s v="Development, Investment, and Facilitation Program for Argentine Nature Tourism: the Nature Route"/>
    <s v="AR-L1336"/>
    <d v="2022-04-27T00:00:00"/>
    <x v="1"/>
    <s v="Argentina"/>
    <s v="Loan"/>
    <m/>
    <m/>
    <s v="Buildings, Public Installations and End-Use Energy Efficiency"/>
    <m/>
    <s v="Mitigation"/>
    <n v="0.79530000000000001"/>
    <n v="0.79530000000000001"/>
    <n v="0"/>
    <n v="0"/>
    <m/>
    <m/>
    <s v="2022 IDB Climate Finance Database"/>
  </r>
  <r>
    <x v="3"/>
    <s v="Sovereign"/>
    <s v="Development, Investment, and Facilitation Program for Argentine Nature Tourism: the Nature Route"/>
    <s v="AR-L1336"/>
    <d v="2022-04-27T00:00:00"/>
    <x v="1"/>
    <s v="Argentina"/>
    <s v="Loan"/>
    <m/>
    <m/>
    <s v="Cross-Sectoral Activities"/>
    <m/>
    <s v="Mitigation"/>
    <n v="3.7719"/>
    <n v="3.7719"/>
    <n v="0"/>
    <n v="0"/>
    <m/>
    <m/>
    <s v="2022 IDB Climate Finance Database"/>
  </r>
  <r>
    <x v="3"/>
    <s v="Sovereign"/>
    <s v="Development, Investment, and Facilitation Program for Argentine Nature Tourism: the Nature Route"/>
    <s v="AR-L1336"/>
    <d v="2022-04-27T00:00:00"/>
    <x v="1"/>
    <s v="Argentina"/>
    <s v="Loan"/>
    <m/>
    <m/>
    <s v="Research, Development and Innovation"/>
    <s v="Institutional capacity support or technical assistance"/>
    <s v="Dual-use"/>
    <n v="0.72270000000000001"/>
    <n v="0"/>
    <n v="0"/>
    <n v="0.72270000000000001"/>
    <m/>
    <m/>
    <s v="2022 IDB Climate Finance Database"/>
  </r>
  <r>
    <x v="3"/>
    <s v="Sovereign"/>
    <s v="Development, Investment, and Facilitation Program for Argentine Nature Tourism: the Nature Route"/>
    <s v="AR-L1336"/>
    <d v="2022-04-27T00:00:00"/>
    <x v="1"/>
    <s v="Argentina"/>
    <s v="Loan"/>
    <m/>
    <m/>
    <m/>
    <s v="Energy, transport and other built environment infrastructure"/>
    <s v="Adaptation"/>
    <n v="0.65010000000000001"/>
    <n v="0"/>
    <n v="0.65010000000000001"/>
    <n v="0"/>
    <m/>
    <m/>
    <s v="2022 IDB Climate Finance Database"/>
  </r>
  <r>
    <x v="3"/>
    <s v="Sovereign"/>
    <s v="Social Expenditure Protection and Employment Recovery Support Program - Phase II"/>
    <s v="EC-L1277"/>
    <d v="2022-04-27T00:00:00"/>
    <x v="1"/>
    <s v="Ecuador"/>
    <s v="Loan"/>
    <m/>
    <m/>
    <s v="Cross-Sectoral Activities"/>
    <s v="Institutional capacity support or technical assistance"/>
    <s v="Dual-use"/>
    <n v="44.125"/>
    <n v="0"/>
    <n v="0"/>
    <n v="44.125"/>
    <m/>
    <m/>
    <s v="2022 IDB Climate Finance Database"/>
  </r>
  <r>
    <x v="3"/>
    <s v="Sovereign"/>
    <s v="Support for the implementation of the Rehabilitation and Expansion of the Port of Manzanillo"/>
    <s v="DR-T1241"/>
    <d v="2022-05-02T00:00:00"/>
    <x v="1"/>
    <s v="Dominican Republic"/>
    <s v="Technical Cooperation Project"/>
    <m/>
    <m/>
    <m/>
    <s v="Energy, transport and other built environment infrastructure"/>
    <s v="Adaptation"/>
    <n v="0.16500000000000001"/>
    <n v="0"/>
    <n v="0.16500000000000001"/>
    <n v="0"/>
    <m/>
    <m/>
    <s v="2022 IDB Climate Finance Database"/>
  </r>
  <r>
    <x v="3"/>
    <s v="Sovereign"/>
    <s v="Support for the preparation and implementation of the Rural Roads Program"/>
    <s v="ES-T1350"/>
    <d v="2022-05-02T00:00:00"/>
    <x v="1"/>
    <s v="El Salvador"/>
    <s v="Technical Cooperation Project"/>
    <m/>
    <m/>
    <s v="Cross-Sectoral Activities"/>
    <m/>
    <s v="Mitigation"/>
    <n v="0.11000500000000002"/>
    <n v="0.11000500000000002"/>
    <n v="0"/>
    <n v="0"/>
    <m/>
    <m/>
    <s v="2022 IDB Climate Finance Database"/>
  </r>
  <r>
    <x v="3"/>
    <s v="Sovereign"/>
    <s v="Support the formulation of a program to promote sustainable growth in the blue economy"/>
    <s v="BL-T1149"/>
    <d v="2022-05-05T00:00:00"/>
    <x v="1"/>
    <s v="Belize"/>
    <s v="Technical Cooperation Project"/>
    <m/>
    <m/>
    <m/>
    <s v="Coastal and riverine infrastructure (including built flood-protection infrastructure)"/>
    <s v="Adaptation"/>
    <n v="0.61999000000000004"/>
    <n v="0"/>
    <n v="0.61999000000000004"/>
    <n v="0"/>
    <m/>
    <m/>
    <s v="2022 IDB Climate Finance Database"/>
  </r>
  <r>
    <x v="3"/>
    <s v="Sovereign"/>
    <s v="Decarbonization Initiatives in the Energy, Power and Transport Sectors in T&amp;T"/>
    <s v="TT-T1118"/>
    <d v="2022-05-10T00:00:00"/>
    <x v="1"/>
    <s v="Trinidad and Tobago"/>
    <s v="Technical Cooperation Project"/>
    <m/>
    <m/>
    <s v="Cross-Sectoral Activities"/>
    <m/>
    <s v="Mitigation"/>
    <n v="0.35"/>
    <n v="0.35"/>
    <n v="0"/>
    <n v="0"/>
    <m/>
    <m/>
    <s v="2022 IDB Climate Finance Database"/>
  </r>
  <r>
    <x v="3"/>
    <s v="Sovereign"/>
    <s v="Support for the Design and Implementation of the Program to Strengthen the Water and Sanitation Sector in El Salvador (ES-L1152)"/>
    <s v="ES-T1351"/>
    <d v="2022-05-17T00:00:00"/>
    <x v="1"/>
    <s v="El Salvador"/>
    <s v="Technical Cooperation Project"/>
    <m/>
    <m/>
    <s v="Cross-Sectoral Activities"/>
    <m/>
    <s v="Mitigation"/>
    <n v="5.0010000000000006E-2"/>
    <n v="5.0010000000000006E-2"/>
    <n v="0"/>
    <n v="0"/>
    <m/>
    <m/>
    <s v="2022 IDB Climate Finance Database"/>
  </r>
  <r>
    <x v="3"/>
    <s v="Sovereign"/>
    <s v="Fiscal Intelligence Program to Improve Spending Quality in Panama"/>
    <s v="PN-L1172"/>
    <d v="2022-05-18T00:00:00"/>
    <x v="1"/>
    <s v="Panama"/>
    <s v="Loan"/>
    <m/>
    <m/>
    <s v="Buildings, Public Installations and End-Use Energy Efficiency"/>
    <m/>
    <s v="Mitigation"/>
    <n v="9.2040000000000024"/>
    <n v="9.2040000000000024"/>
    <n v="0"/>
    <n v="0"/>
    <m/>
    <m/>
    <s v="2022 IDB Climate Finance Database"/>
  </r>
  <r>
    <x v="3"/>
    <s v="Sovereign"/>
    <s v="Support for Climate Resilient Road Infrastructure"/>
    <s v="GY-T1184"/>
    <d v="2022-05-20T00:00:00"/>
    <x v="1"/>
    <s v="Guyana"/>
    <s v="Technical Cooperation Project"/>
    <m/>
    <m/>
    <m/>
    <s v="Energy, transport and other built environment infrastructure"/>
    <s v="Adaptation"/>
    <n v="6.2509999999999996E-2"/>
    <n v="0"/>
    <n v="6.2509999999999996E-2"/>
    <n v="0"/>
    <m/>
    <m/>
    <s v="2022 IDB Climate Finance Database"/>
  </r>
  <r>
    <x v="3"/>
    <s v="Sovereign"/>
    <s v="Support Ecuador's Energy Transition"/>
    <s v="EC-T1478"/>
    <d v="2022-05-25T00:00:00"/>
    <x v="1"/>
    <s v="Ecuador"/>
    <s v="Technical Cooperation Project"/>
    <m/>
    <m/>
    <s v="Energy"/>
    <m/>
    <s v="Mitigation"/>
    <n v="0.299985"/>
    <n v="0.299985"/>
    <n v="0"/>
    <n v="0"/>
    <m/>
    <m/>
    <s v="2022 IDB Climate Finance Database"/>
  </r>
  <r>
    <x v="3"/>
    <s v="Sovereign"/>
    <s v="Institutional Strengthening of Local Governments of Ecuador and Technical Structuring for the Development of Sustainable Urban Mobility Projects"/>
    <s v="EC-T1442"/>
    <d v="2022-05-26T00:00:00"/>
    <x v="1"/>
    <s v="Ecuador"/>
    <s v="Technical Cooperation Project"/>
    <m/>
    <m/>
    <s v="Cross-Sectoral Activities"/>
    <m/>
    <s v="Mitigation"/>
    <n v="0.27"/>
    <n v="0.27"/>
    <n v="0"/>
    <n v="0"/>
    <m/>
    <m/>
    <s v="2022 IDB Climate Finance Database"/>
  </r>
  <r>
    <x v="3"/>
    <s v="Sovereign"/>
    <s v="Subnational Road Infrastructure Quality Improvement Program - InfraRodoviÃ¡ria CearÃ¡"/>
    <s v="BR-L1589"/>
    <d v="2022-05-27T00:00:00"/>
    <x v="1"/>
    <s v="Brazil"/>
    <s v="Loan"/>
    <m/>
    <m/>
    <m/>
    <s v="Energy, transport and other built environment infrastructure"/>
    <s v="Adaptation"/>
    <n v="32.909999999999997"/>
    <n v="0"/>
    <n v="32.909999999999997"/>
    <n v="0"/>
    <m/>
    <m/>
    <s v="2022 IDB Climate Finance Database"/>
  </r>
  <r>
    <x v="3"/>
    <s v="Sovereign"/>
    <s v="Innovations for the Sustainable Development of Brazil's Amazon"/>
    <s v="BR-T1492"/>
    <d v="2022-06-01T00:00:00"/>
    <x v="1"/>
    <s v="Brazil"/>
    <s v="Technical Cooperation Project"/>
    <m/>
    <m/>
    <s v="Agriculture, Forestry, Land Use and Fisheries"/>
    <s v="Agricultural and ecological resources"/>
    <s v="Dual-use"/>
    <n v="0.45"/>
    <n v="0"/>
    <n v="0"/>
    <n v="0.45"/>
    <m/>
    <m/>
    <s v="2022 IDB Climate Finance Database"/>
  </r>
  <r>
    <x v="3"/>
    <s v="Sovereign"/>
    <s v="Scaling up the current SINPE-TP into an interoperable payment system for the San JosÃ© Greater Metropolitan Public Transport"/>
    <s v="CR-T1255"/>
    <d v="2022-06-02T00:00:00"/>
    <x v="1"/>
    <s v="Costa Rica"/>
    <s v="Technical Cooperation Project"/>
    <m/>
    <m/>
    <s v="Cross-Sectoral Activities"/>
    <m/>
    <s v="Mitigation"/>
    <n v="0.05"/>
    <n v="0.05"/>
    <n v="0"/>
    <n v="0"/>
    <m/>
    <m/>
    <s v="2022 IDB Climate Finance Database"/>
  </r>
  <r>
    <x v="3"/>
    <s v="Sovereign"/>
    <s v="Support for the implementation of the National Waste Plan"/>
    <s v="UR-T1273"/>
    <d v="2022-06-02T00:00:00"/>
    <x v="1"/>
    <s v="Uruguay"/>
    <s v="Technical Cooperation Project"/>
    <m/>
    <m/>
    <s v="Water Supply and Wastewater"/>
    <m/>
    <s v="Mitigation"/>
    <n v="0.2"/>
    <n v="0.2"/>
    <n v="0"/>
    <n v="0"/>
    <m/>
    <m/>
    <s v="2022 IDB Climate Finance Database"/>
  </r>
  <r>
    <x v="3"/>
    <s v="Sovereign"/>
    <s v="Circular Economy in Municipalities of Chile"/>
    <s v="CH-T1272"/>
    <d v="2022-06-03T00:00:00"/>
    <x v="1"/>
    <s v="Chile"/>
    <s v="Technical Cooperation Project"/>
    <m/>
    <m/>
    <s v="Water Supply and Wastewater"/>
    <m/>
    <s v="Mitigation"/>
    <n v="0.25"/>
    <n v="0.25"/>
    <n v="0"/>
    <n v="0"/>
    <m/>
    <m/>
    <s v="2022 IDB Climate Finance Database"/>
  </r>
  <r>
    <x v="3"/>
    <s v="Sovereign"/>
    <s v="Support to Ecuador in its strategy against deforestation in the Amazon."/>
    <s v="EC-T1479"/>
    <d v="2022-06-06T00:00:00"/>
    <x v="1"/>
    <s v="Ecuador"/>
    <s v="Technical Cooperation Project"/>
    <m/>
    <m/>
    <s v="Agriculture, Forestry, Land Use and Fisheries"/>
    <s v="Agricultural and ecological resources"/>
    <s v="Dual-use"/>
    <n v="0.45"/>
    <n v="0"/>
    <n v="0"/>
    <n v="0.45"/>
    <m/>
    <m/>
    <s v="2022 IDB Climate Finance Database"/>
  </r>
  <r>
    <x v="3"/>
    <s v="Sovereign"/>
    <s v="Program to Strengthen Fiscal Policy and Management in Response to the Health and Economic Crisis Caused by COVID 19 in Paraguay II"/>
    <s v="PR-L1179"/>
    <d v="2022-06-06T00:00:00"/>
    <x v="1"/>
    <s v="Paraguay"/>
    <s v="Loan"/>
    <m/>
    <m/>
    <s v="Cross-Sectoral Activities"/>
    <m/>
    <s v="Mitigation"/>
    <n v="11.924999999999999"/>
    <n v="11.924999999999999"/>
    <n v="0"/>
    <n v="0"/>
    <m/>
    <m/>
    <s v="2022 IDB Climate Finance Database"/>
  </r>
  <r>
    <x v="3"/>
    <s v="Sovereign"/>
    <s v="Program to Strengthen Fiscal Policy and Management in Response to the Health and Economic Crisis Caused by COVID 19 in Paraguay II"/>
    <s v="PR-L1179"/>
    <d v="2022-06-06T00:00:00"/>
    <x v="1"/>
    <s v="Paraguay"/>
    <s v="Loan"/>
    <m/>
    <m/>
    <m/>
    <s v="Institutional capacity support or technical assistance"/>
    <s v="Adaptation"/>
    <n v="23.8"/>
    <n v="0"/>
    <n v="23.8"/>
    <n v="0"/>
    <m/>
    <m/>
    <s v="2022 IDB Climate Finance Database"/>
  </r>
  <r>
    <x v="3"/>
    <s v="Sovereign"/>
    <s v="Science, Technology and Innovation to Protect the Biodiversity of the Amazon Basin"/>
    <s v="RG-T4005"/>
    <d v="2022-06-06T00:00:00"/>
    <x v="1"/>
    <s v="Regional"/>
    <s v="Technical Cooperation Project"/>
    <m/>
    <m/>
    <m/>
    <s v="Agricultural and ecological resources"/>
    <s v="Adaptation"/>
    <n v="1.5"/>
    <n v="0"/>
    <n v="1.5"/>
    <n v="0"/>
    <m/>
    <m/>
    <s v="2022 IDB Climate Finance Database"/>
  </r>
  <r>
    <x v="3"/>
    <s v="Sovereign"/>
    <s v="Support to promote energy efficiency in public space and buildings in PanamÃ¡"/>
    <s v="PN-T1293"/>
    <d v="2022-06-09T00:00:00"/>
    <x v="1"/>
    <s v="Panama"/>
    <s v="Technical Cooperation Project"/>
    <m/>
    <m/>
    <s v="Energy"/>
    <m/>
    <s v="Mitigation"/>
    <n v="0.15"/>
    <n v="0.15"/>
    <n v="0"/>
    <n v="0"/>
    <m/>
    <m/>
    <s v="2022 IDB Climate Finance Database"/>
  </r>
  <r>
    <x v="3"/>
    <s v="Sovereign"/>
    <s v="Intelligent Road Asset Management and Digital Transformation of the Transport Sector in Honduras"/>
    <s v="HO-T1355"/>
    <d v="2022-06-10T00:00:00"/>
    <x v="1"/>
    <s v="Honduras"/>
    <s v="Technical Cooperation Project"/>
    <m/>
    <m/>
    <s v="Cross-Sectoral Activities"/>
    <m/>
    <s v="Mitigation"/>
    <n v="4.4999999999999998E-2"/>
    <n v="4.4999999999999998E-2"/>
    <n v="0"/>
    <n v="0"/>
    <m/>
    <m/>
    <s v="2022 IDB Climate Finance Database"/>
  </r>
  <r>
    <x v="3"/>
    <s v="Sovereign"/>
    <s v="Comprehensive Development Project for Water and Sanitation Utilities II (PRODI-II)"/>
    <s v="ME-L1295"/>
    <d v="2022-06-10T00:00:00"/>
    <x v="1"/>
    <s v="Mexico"/>
    <s v="Loan"/>
    <m/>
    <m/>
    <s v="Cross-Sectoral Activities"/>
    <s v="Institutional capacity support or technical assistance"/>
    <s v="Dual-use"/>
    <n v="0.2"/>
    <n v="0"/>
    <n v="0"/>
    <n v="0.2"/>
    <m/>
    <m/>
    <s v="2022 IDB Climate Finance Database"/>
  </r>
  <r>
    <x v="3"/>
    <s v="Sovereign"/>
    <s v="Comprehensive Development Project for Water and Sanitation Utilities II (PRODI-II)"/>
    <s v="ME-L1295"/>
    <d v="2022-06-10T00:00:00"/>
    <x v="1"/>
    <s v="Mexico"/>
    <s v="Loan"/>
    <m/>
    <m/>
    <s v="Energy"/>
    <m/>
    <s v="Mitigation"/>
    <n v="38.78"/>
    <n v="38.78"/>
    <n v="0"/>
    <n v="0"/>
    <m/>
    <m/>
    <s v="2022 IDB Climate Finance Database"/>
  </r>
  <r>
    <x v="3"/>
    <s v="Sovereign"/>
    <s v="Comprehensive Development Project for Water and Sanitation Utilities II (PRODI-II)"/>
    <s v="ME-L1295"/>
    <d v="2022-06-10T00:00:00"/>
    <x v="1"/>
    <s v="Mexico"/>
    <s v="Loan"/>
    <m/>
    <m/>
    <m/>
    <s v="Water and wastewater systems"/>
    <s v="Adaptation"/>
    <n v="12.960000000000003"/>
    <n v="0"/>
    <n v="12.960000000000003"/>
    <n v="0"/>
    <m/>
    <m/>
    <s v="2022 IDB Climate Finance Database"/>
  </r>
  <r>
    <x v="3"/>
    <s v="Sovereign"/>
    <s v="Program to Support the Development of Wooden Housing Production and bolster sustainable forestry management and practices"/>
    <s v="UR-T1268"/>
    <d v="2022-06-10T00:00:00"/>
    <x v="1"/>
    <s v="Uruguay"/>
    <s v="Technical Cooperation Project"/>
    <m/>
    <m/>
    <s v="Buildings, Public Installations and End-Use Energy Efficiency"/>
    <s v="Energy, transport and other built environment infrastructure"/>
    <s v="Dual-use"/>
    <n v="0.48749999999999999"/>
    <n v="0"/>
    <n v="0"/>
    <n v="0.48749999999999999"/>
    <m/>
    <m/>
    <s v="2022 IDB Climate Finance Database"/>
  </r>
  <r>
    <x v="3"/>
    <s v="Sovereign"/>
    <s v="Modal Shift for Zero Carbon Cargo and Passenger in Brazil"/>
    <s v="BR-T1505"/>
    <d v="2022-06-13T00:00:00"/>
    <x v="1"/>
    <s v="Brazil"/>
    <s v="Technical Cooperation Project"/>
    <m/>
    <m/>
    <s v="Cross-Sectoral Activities"/>
    <m/>
    <s v="Mitigation"/>
    <n v="1.6"/>
    <n v="1.6"/>
    <n v="0"/>
    <n v="0"/>
    <m/>
    <m/>
    <s v="2022 IDB Climate Finance Database"/>
  </r>
  <r>
    <x v="3"/>
    <s v="Sovereign"/>
    <s v="Program to Support a Fair, Clean and Sustainable Energy Transition II"/>
    <s v="CH-L1165"/>
    <d v="2022-06-15T00:00:00"/>
    <x v="1"/>
    <s v="Chile"/>
    <s v="Loan"/>
    <m/>
    <m/>
    <s v="Energy"/>
    <m/>
    <s v="Mitigation"/>
    <n v="240"/>
    <n v="240"/>
    <n v="0"/>
    <n v="0"/>
    <m/>
    <m/>
    <s v="2022 IDB Climate Finance Database"/>
  </r>
  <r>
    <x v="3"/>
    <s v="Sovereign"/>
    <s v="Guyana Utility Scale Solar Photovoltaic Program (Guysol)"/>
    <s v="GY-G1007"/>
    <d v="2022-06-15T00:00:00"/>
    <x v="1"/>
    <s v="Guyana"/>
    <s v="Investment Grant"/>
    <m/>
    <m/>
    <s v="Energy"/>
    <m/>
    <s v="Mitigation"/>
    <n v="81.600679999999997"/>
    <n v="81.600679999999997"/>
    <n v="0"/>
    <n v="0"/>
    <m/>
    <m/>
    <s v="2022 IDB Climate Finance Database"/>
  </r>
  <r>
    <x v="3"/>
    <s v="Sovereign"/>
    <s v="Guyana Utility Scale Solar Photovoltaic Program (Guysol)"/>
    <s v="GY-G1007"/>
    <d v="2022-06-15T00:00:00"/>
    <x v="1"/>
    <s v="Guyana"/>
    <s v="Investment Grant"/>
    <m/>
    <m/>
    <m/>
    <s v="Institutional capacity support or technical assistance"/>
    <s v="Adaptation"/>
    <n v="3.3320000000000002E-2"/>
    <n v="0"/>
    <n v="3.3320000000000002E-2"/>
    <n v="0"/>
    <m/>
    <m/>
    <s v="2022 IDB Climate Finance Database"/>
  </r>
  <r>
    <x v="3"/>
    <s v="Sovereign"/>
    <s v="Program to Support NAFIN in the Development of an Energy Efficiency through Distributed Generation Program for MSME enterprises"/>
    <s v="ME-G1019"/>
    <d v="2022-06-16T00:00:00"/>
    <x v="1"/>
    <s v="Mexico"/>
    <s v="Investment Grant"/>
    <m/>
    <m/>
    <s v="Cross-Sectoral Activities"/>
    <m/>
    <s v="Mitigation"/>
    <n v="0.78"/>
    <n v="0.78"/>
    <n v="0"/>
    <n v="0"/>
    <m/>
    <m/>
    <s v="2022 IDB Climate Finance Database"/>
  </r>
  <r>
    <x v="3"/>
    <s v="Sovereign"/>
    <s v="Program to Support Nafin in the development of an Energy Efficiency through Distributed Generation (DG) Program for MIPYMES"/>
    <s v="ME-T1473"/>
    <d v="2022-06-16T00:00:00"/>
    <x v="1"/>
    <s v="Mexico"/>
    <s v="Technical Cooperation Project"/>
    <m/>
    <m/>
    <s v="Cross-Sectoral Activities"/>
    <m/>
    <s v="Mitigation"/>
    <n v="0.4"/>
    <n v="0.4"/>
    <n v="0"/>
    <n v="0"/>
    <m/>
    <m/>
    <s v="2022 IDB Climate Finance Database"/>
  </r>
  <r>
    <x v="3"/>
    <s v="Sovereign"/>
    <s v="Support for the improvement of Road Safety in Peru"/>
    <s v="PE-T1506"/>
    <d v="2022-06-16T00:00:00"/>
    <x v="1"/>
    <s v="Peru"/>
    <s v="Technical Cooperation Project"/>
    <m/>
    <m/>
    <s v="Cross-Sectoral Activities"/>
    <m/>
    <s v="Mitigation"/>
    <n v="2.3309999999999997E-2"/>
    <n v="2.3309999999999997E-2"/>
    <n v="0"/>
    <n v="0"/>
    <m/>
    <m/>
    <s v="2022 IDB Climate Finance Database"/>
  </r>
  <r>
    <x v="3"/>
    <s v="Sovereign"/>
    <s v="Support to the Implementation, Management, Execution and Sustainability of the Metro de Bogota Project"/>
    <s v="CO-T1652"/>
    <d v="2022-06-22T00:00:00"/>
    <x v="1"/>
    <s v="Colombia"/>
    <s v="Technical Cooperation Project"/>
    <m/>
    <m/>
    <s v="Cross-Sectoral Activities"/>
    <m/>
    <s v="Mitigation"/>
    <n v="0.1"/>
    <n v="0.1"/>
    <n v="0"/>
    <n v="0"/>
    <m/>
    <m/>
    <s v="2022 IDB Climate Finance Database"/>
  </r>
  <r>
    <x v="3"/>
    <s v="Sovereign"/>
    <s v="Institutional Strengthening of the National Public Investment System (SNIP) Stage II"/>
    <s v="AR-T1285"/>
    <d v="2022-06-23T00:00:00"/>
    <x v="1"/>
    <s v="Argentina"/>
    <s v="Technical Cooperation Project"/>
    <m/>
    <m/>
    <s v="Cross-Sectoral Activities"/>
    <s v="Institutional capacity support or technical assistance"/>
    <s v="Dual-use"/>
    <n v="2.5000000000000001E-2"/>
    <n v="0"/>
    <n v="0"/>
    <n v="2.5000000000000001E-2"/>
    <m/>
    <m/>
    <s v="2022 IDB Climate Finance Database"/>
  </r>
  <r>
    <x v="3"/>
    <s v="Sovereign"/>
    <s v="Urban Development and Low-Carbon Strategies for the Decarbonization of Brazilian Cities"/>
    <s v="BR-T1502"/>
    <d v="2022-06-24T00:00:00"/>
    <x v="1"/>
    <s v="Brazil"/>
    <s v="Technical Cooperation Project"/>
    <m/>
    <m/>
    <s v="Cross-Sectoral Activities"/>
    <m/>
    <s v="Mitigation"/>
    <n v="0.6"/>
    <n v="0.6"/>
    <n v="0"/>
    <n v="0"/>
    <m/>
    <m/>
    <s v="2022 IDB Climate Finance Database"/>
  </r>
  <r>
    <x v="3"/>
    <s v="Sovereign"/>
    <s v="Improving opportunities for small producers in the livestock sector"/>
    <s v="NI-T1309"/>
    <d v="2022-06-24T00:00:00"/>
    <x v="1"/>
    <s v="Nicaragua"/>
    <s v="Technical Cooperation Project"/>
    <m/>
    <m/>
    <s v="Agriculture, Forestry, Land Use and Fisheries"/>
    <s v="Agricultural and ecological resources"/>
    <s v="Dual-use"/>
    <n v="0.1"/>
    <n v="0"/>
    <n v="0"/>
    <n v="0.1"/>
    <m/>
    <m/>
    <s v="2022 IDB Climate Finance Database"/>
  </r>
  <r>
    <x v="3"/>
    <s v="Sovereign"/>
    <s v="Integrated Urban Development Strategies and Sustainable Mobility in Brazilian Cities"/>
    <s v="BR-T1503"/>
    <d v="2022-06-29T00:00:00"/>
    <x v="1"/>
    <s v="Brazil"/>
    <s v="Technical Cooperation Project"/>
    <m/>
    <m/>
    <s v="Cross-Sectoral Activities"/>
    <s v="Energy, transport and other built environment infrastructure"/>
    <s v="Dual-use"/>
    <n v="1.1000000000000001"/>
    <n v="0"/>
    <n v="0"/>
    <n v="1.1000000000000001"/>
    <m/>
    <m/>
    <s v="2022 IDB Climate Finance Database"/>
  </r>
  <r>
    <x v="3"/>
    <s v="Sovereign"/>
    <s v="Sustainable and Resilient Growth Program II"/>
    <s v="CO-L1274"/>
    <d v="2022-06-29T00:00:00"/>
    <x v="1"/>
    <s v="Colombia"/>
    <s v="Loan"/>
    <m/>
    <m/>
    <s v="Agriculture, Forestry, Land Use and Fisheries"/>
    <s v="Agricultural and ecological resources"/>
    <s v="Dual-use"/>
    <n v="67.92"/>
    <n v="0"/>
    <n v="0"/>
    <n v="67.92"/>
    <m/>
    <m/>
    <s v="2022 IDB Climate Finance Database"/>
  </r>
  <r>
    <x v="3"/>
    <s v="Sovereign"/>
    <s v="Sustainable and Resilient Growth Program II"/>
    <s v="CO-L1274"/>
    <d v="2022-06-29T00:00:00"/>
    <x v="1"/>
    <s v="Colombia"/>
    <s v="Loan"/>
    <m/>
    <m/>
    <s v="Cross-Sectoral Activities"/>
    <s v="Institutional capacity support or technical assistance"/>
    <s v="Dual-use"/>
    <n v="232.08"/>
    <n v="0"/>
    <n v="0"/>
    <n v="232.08"/>
    <m/>
    <m/>
    <s v="2022 IDB Climate Finance Database"/>
  </r>
  <r>
    <x v="3"/>
    <s v="Sovereign"/>
    <s v="Support the Review of the Economic Model of the Power Industry in Bolivia"/>
    <s v="BO-T1391"/>
    <d v="2022-07-01T00:00:00"/>
    <x v="1"/>
    <s v="Bolivia "/>
    <s v="Technical Cooperation Project"/>
    <m/>
    <m/>
    <s v="Energy"/>
    <m/>
    <s v="Mitigation"/>
    <n v="0.35"/>
    <n v="0.35"/>
    <n v="0"/>
    <n v="0"/>
    <m/>
    <m/>
    <s v="2022 IDB Climate Finance Database"/>
  </r>
  <r>
    <x v="3"/>
    <s v="Sovereign"/>
    <s v="Support for technical transformation to promote the energy transition in Panama"/>
    <s v="PN-T1311"/>
    <d v="2022-07-05T00:00:00"/>
    <x v="1"/>
    <s v="Panama"/>
    <s v="Technical Cooperation Project"/>
    <m/>
    <m/>
    <s v="Energy"/>
    <m/>
    <s v="Mitigation"/>
    <n v="0.35"/>
    <n v="0.35"/>
    <n v="0"/>
    <n v="0"/>
    <m/>
    <m/>
    <s v="2022 IDB Climate Finance Database"/>
  </r>
  <r>
    <x v="3"/>
    <s v="Sovereign"/>
    <s v="Barrio Improvement Program"/>
    <s v="AR-L1341"/>
    <d v="2022-07-06T00:00:00"/>
    <x v="1"/>
    <s v="Argentina"/>
    <s v="Loan"/>
    <m/>
    <m/>
    <s v="Buildings, Public Installations and End-Use Energy Efficiency"/>
    <s v="Energy, transport and other built environment infrastructure"/>
    <s v="Dual-use"/>
    <n v="23.85"/>
    <n v="0"/>
    <n v="0"/>
    <n v="23.85"/>
    <m/>
    <m/>
    <s v="2022 IDB Climate Finance Database"/>
  </r>
  <r>
    <x v="3"/>
    <s v="Sovereign"/>
    <s v="Barrio Improvement Program"/>
    <s v="AR-L1341"/>
    <d v="2022-07-06T00:00:00"/>
    <x v="1"/>
    <s v="Argentina"/>
    <s v="Loan"/>
    <m/>
    <m/>
    <s v="Buildings, Public Installations and End-Use Energy Efficiency"/>
    <m/>
    <s v="Mitigation"/>
    <n v="43.064999999999998"/>
    <n v="43.064999999999998"/>
    <n v="0"/>
    <n v="0"/>
    <m/>
    <m/>
    <s v="2022 IDB Climate Finance Database"/>
  </r>
  <r>
    <x v="3"/>
    <s v="Sovereign"/>
    <s v="Barrio Improvement Program"/>
    <s v="AR-L1341"/>
    <d v="2022-07-06T00:00:00"/>
    <x v="1"/>
    <s v="Argentina"/>
    <s v="Loan"/>
    <m/>
    <m/>
    <s v="Cross-Sectoral Activities"/>
    <s v="Institutional capacity support or technical assistance"/>
    <s v="Dual-use"/>
    <n v="14.805"/>
    <n v="0"/>
    <n v="0"/>
    <n v="14.805"/>
    <m/>
    <m/>
    <s v="2022 IDB Climate Finance Database"/>
  </r>
  <r>
    <x v="3"/>
    <s v="Sovereign"/>
    <s v="Barrio Improvement Program"/>
    <s v="AR-L1341"/>
    <d v="2022-07-06T00:00:00"/>
    <x v="1"/>
    <s v="Argentina"/>
    <s v="Loan"/>
    <m/>
    <m/>
    <m/>
    <s v="Energy, transport and other built environment infrastructure"/>
    <s v="Adaptation"/>
    <n v="3.2850000000000001"/>
    <n v="0"/>
    <n v="3.2850000000000001"/>
    <n v="0"/>
    <m/>
    <m/>
    <s v="2022 IDB Climate Finance Database"/>
  </r>
  <r>
    <x v="3"/>
    <s v="Sovereign"/>
    <s v="Ecological restoration, rehabilitation and recovery of degraded ecosystems."/>
    <s v="CO-G1034"/>
    <d v="2022-07-06T00:00:00"/>
    <x v="1"/>
    <s v="Colombia"/>
    <s v="Investment Grant"/>
    <m/>
    <m/>
    <s v="Agriculture, Forestry, Land Use and Fisheries"/>
    <m/>
    <s v="Mitigation"/>
    <n v="1.5"/>
    <n v="1.5"/>
    <n v="0"/>
    <n v="0"/>
    <m/>
    <m/>
    <s v="2022 IDB Climate Finance Database"/>
  </r>
  <r>
    <x v="3"/>
    <s v="Sovereign"/>
    <s v="Community Initiatives for the Promotion of Non-Timber Forest Products to Support the Fight Against Deforestation"/>
    <s v="CO-G1041"/>
    <d v="2022-07-06T00:00:00"/>
    <x v="1"/>
    <s v="Colombia"/>
    <s v="Investment Grant"/>
    <m/>
    <m/>
    <s v="Agriculture, Forestry, Land Use and Fisheries"/>
    <m/>
    <s v="Mitigation"/>
    <n v="1.5"/>
    <n v="1.5"/>
    <n v="0"/>
    <n v="0"/>
    <m/>
    <m/>
    <s v="2022 IDB Climate Finance Database"/>
  </r>
  <r>
    <x v="3"/>
    <s v="Sovereign"/>
    <s v="Promotion of innovative financing solutions in the water and sanitation sector"/>
    <s v="RG-T4084"/>
    <d v="2022-07-08T00:00:00"/>
    <x v="1"/>
    <s v="Regional"/>
    <s v="Technical Cooperation Project"/>
    <m/>
    <m/>
    <s v="Water Supply and Wastewater"/>
    <s v="Water and wastewater systems"/>
    <s v="Dual-use"/>
    <n v="7.4999999999999997E-2"/>
    <n v="0"/>
    <n v="0"/>
    <n v="7.4999999999999997E-2"/>
    <m/>
    <m/>
    <s v="2022 IDB Climate Finance Database"/>
  </r>
  <r>
    <x v="3"/>
    <s v="Sovereign"/>
    <s v="Strategy for the Modernization of Infrastructure Services in Honduras"/>
    <s v="HO-T1407"/>
    <d v="2022-07-11T00:00:00"/>
    <x v="1"/>
    <s v="Honduras"/>
    <s v="Technical Cooperation Project"/>
    <m/>
    <m/>
    <s v="Cross-Sectoral Activities"/>
    <s v="Energy, transport and other built environment infrastructure"/>
    <s v="Dual-use"/>
    <n v="9.9995000000000001E-2"/>
    <n v="0"/>
    <n v="0"/>
    <n v="9.9995000000000001E-2"/>
    <m/>
    <m/>
    <s v="2022 IDB Climate Finance Database"/>
  </r>
  <r>
    <x v="3"/>
    <s v="Sovereign"/>
    <s v="Improving transport conditions in rural and vulnerable areas"/>
    <s v="NI-T1308"/>
    <d v="2022-07-11T00:00:00"/>
    <x v="1"/>
    <s v="Nicaragua"/>
    <s v="Technical Cooperation Project"/>
    <m/>
    <m/>
    <s v="Cross-Sectoral Activities"/>
    <s v="Energy, transport and other built environment infrastructure"/>
    <s v="Dual-use"/>
    <n v="0.14949999999999999"/>
    <n v="0"/>
    <n v="0"/>
    <n v="0.14949999999999999"/>
    <m/>
    <m/>
    <s v="2022 IDB Climate Finance Database"/>
  </r>
  <r>
    <x v="3"/>
    <s v="Sovereign"/>
    <s v="Hydrological Analysis of ParanÃ¡ River Basin"/>
    <s v="PR-T1328"/>
    <d v="2022-07-12T00:00:00"/>
    <x v="1"/>
    <s v="Paraguay"/>
    <s v="Technical Cooperation Project"/>
    <m/>
    <m/>
    <m/>
    <s v="Energy, transport and other built environment infrastructure"/>
    <s v="Adaptation"/>
    <n v="0.35"/>
    <n v="0"/>
    <n v="0.35"/>
    <n v="0"/>
    <m/>
    <m/>
    <s v="2022 IDB Climate Finance Database"/>
  </r>
  <r>
    <x v="3"/>
    <s v="Sovereign"/>
    <s v="Support to the design, coordination, and implementation of sectoral climate change plans"/>
    <s v="CH-T1273"/>
    <d v="2022-07-13T00:00:00"/>
    <x v="1"/>
    <s v="Chile"/>
    <s v="Technical Cooperation Project"/>
    <m/>
    <m/>
    <s v="Cross-Sectoral Activities"/>
    <s v="Institutional capacity support or technical assistance"/>
    <s v="Dual-use"/>
    <n v="0.68189299999999997"/>
    <n v="0"/>
    <n v="0"/>
    <n v="0.68189299999999997"/>
    <m/>
    <m/>
    <s v="2022 IDB Climate Finance Database"/>
  </r>
  <r>
    <x v="3"/>
    <s v="Sovereign"/>
    <s v="Emergency Technical Cooperation - Support for the Bonnie Tropical Storm Emergency"/>
    <s v="ES-T1356"/>
    <d v="2022-07-13T00:00:00"/>
    <x v="1"/>
    <s v="El Salvador"/>
    <s v="Technical Cooperation Project"/>
    <m/>
    <m/>
    <m/>
    <s v="Other sectors"/>
    <s v="Adaptation"/>
    <n v="0.2"/>
    <n v="0"/>
    <n v="0.2"/>
    <n v="0"/>
    <m/>
    <m/>
    <s v="2022 IDB Climate Finance Database"/>
  </r>
  <r>
    <x v="3"/>
    <s v="Sovereign"/>
    <s v="Program to Strengthen Public Policy and Fiscal Management in Response to the Health and Economic Crisis Caused by COVID-19 in Guyana II"/>
    <s v="GY-L1083"/>
    <d v="2022-07-13T00:00:00"/>
    <x v="1"/>
    <s v="Guyana"/>
    <s v="Loan"/>
    <m/>
    <m/>
    <s v="Cross-Sectoral Activities"/>
    <s v="Institutional capacity support or technical assistance"/>
    <s v="Dual-use"/>
    <n v="5.0049999999999999"/>
    <n v="0"/>
    <n v="0"/>
    <n v="5.0049999999999999"/>
    <m/>
    <m/>
    <s v="2022 IDB Climate Finance Database"/>
  </r>
  <r>
    <x v="3"/>
    <s v="Sovereign"/>
    <s v="Program to Strengthen Public Policy and Fiscal Management in Response to the Health and Economic Crisis Caused by COVID-19 in Guyana II"/>
    <s v="GY-L1083"/>
    <d v="2022-07-13T00:00:00"/>
    <x v="1"/>
    <s v="Guyana"/>
    <s v="Loan"/>
    <m/>
    <m/>
    <s v="Cross-Sectoral Activities"/>
    <m/>
    <s v="Mitigation"/>
    <n v="9.9970000000000017"/>
    <n v="9.9970000000000017"/>
    <n v="0"/>
    <n v="0"/>
    <m/>
    <m/>
    <s v="2022 IDB Climate Finance Database"/>
  </r>
  <r>
    <x v="3"/>
    <s v="Sovereign"/>
    <s v="Program to Strengthen Public Policy and Fiscal Management in Response to the Health and Economic Crisis Caused by COVID-19 in Guyana II"/>
    <s v="GY-L1083"/>
    <d v="2022-07-13T00:00:00"/>
    <x v="1"/>
    <s v="Guyana"/>
    <s v="Loan"/>
    <m/>
    <m/>
    <m/>
    <s v="Institutional capacity support or technical assistance"/>
    <s v="Adaptation"/>
    <n v="9.9970000000000017"/>
    <n v="0"/>
    <n v="9.9970000000000017"/>
    <n v="0"/>
    <m/>
    <m/>
    <s v="2022 IDB Climate Finance Database"/>
  </r>
  <r>
    <x v="3"/>
    <s v="Sovereign"/>
    <s v="Contingent Loan for Natural Disaster and Public Health Emergencies. Reformulation Proposal of Loan AR-O0008"/>
    <s v="AR-O0016"/>
    <d v="2022-07-14T00:00:00"/>
    <x v="1"/>
    <s v="Argentina"/>
    <s v="Conditional Credit"/>
    <m/>
    <m/>
    <m/>
    <s v="Other sectors"/>
    <s v="Adaptation"/>
    <n v="100"/>
    <n v="0"/>
    <n v="100"/>
    <n v="0"/>
    <m/>
    <m/>
    <s v="2022 IDB Climate Finance Database"/>
  </r>
  <r>
    <x v="3"/>
    <s v="Sovereign"/>
    <s v="Adoption of agroecological practices and carbon footprint in the Uruguayan agricultural sector"/>
    <s v="UR-T1277"/>
    <d v="2022-07-15T00:00:00"/>
    <x v="1"/>
    <s v="Uruguay"/>
    <s v="Technical Cooperation Project"/>
    <m/>
    <m/>
    <s v="Agriculture, Forestry, Land Use and Fisheries"/>
    <s v="Agricultural and ecological resources"/>
    <s v="Dual-use"/>
    <n v="0.35"/>
    <n v="0"/>
    <n v="0"/>
    <n v="0.35"/>
    <m/>
    <m/>
    <s v="2022 IDB Climate Finance Database"/>
  </r>
  <r>
    <x v="3"/>
    <s v="Sovereign"/>
    <s v="Strengthening financial instruments and capital markets for low carbon infrastructure in Brazil"/>
    <s v="BR-T1506"/>
    <d v="2022-07-18T00:00:00"/>
    <x v="1"/>
    <s v="Brazil"/>
    <s v="Technical Cooperation Project"/>
    <m/>
    <m/>
    <s v="Research, Development and Innovation"/>
    <m/>
    <s v="Mitigation"/>
    <n v="1.2"/>
    <n v="1.2"/>
    <n v="0"/>
    <n v="0"/>
    <m/>
    <m/>
    <s v="2022 IDB Climate Finance Database"/>
  </r>
  <r>
    <x v="3"/>
    <s v="Sovereign"/>
    <s v="Implementation of Payment for Environmental Services Projects for the Conservation of Strategic Ecosystems"/>
    <s v="CO-G1040"/>
    <d v="2022-07-18T00:00:00"/>
    <x v="1"/>
    <s v="Colombia"/>
    <s v="Investment Grant"/>
    <m/>
    <m/>
    <s v="Agriculture, Forestry, Land Use and Fisheries"/>
    <s v="Agricultural and ecological resources"/>
    <s v="Dual-use"/>
    <n v="2.5"/>
    <n v="0"/>
    <n v="0"/>
    <n v="2.5"/>
    <m/>
    <m/>
    <s v="2022 IDB Climate Finance Database"/>
  </r>
  <r>
    <x v="3"/>
    <s v="Sovereign"/>
    <s v="Participatory environmental zoning for environmental planning and territorial governance"/>
    <s v="CO-T1646"/>
    <d v="2022-07-18T00:00:00"/>
    <x v="1"/>
    <s v="Colombia"/>
    <s v="Technical Cooperation Project"/>
    <m/>
    <m/>
    <m/>
    <s v="Agricultural and ecological resources"/>
    <s v="Adaptation"/>
    <n v="2.5"/>
    <n v="0"/>
    <n v="2.5"/>
    <n v="0"/>
    <m/>
    <m/>
    <s v="2022 IDB Climate Finance Database"/>
  </r>
  <r>
    <x v="3"/>
    <s v="Sovereign"/>
    <s v="Emergency Technical Cooperation - Support for the Blas and Celia Tropical Storms Emergency in Guatemala"/>
    <s v="GU-T1336"/>
    <d v="2022-07-18T00:00:00"/>
    <x v="1"/>
    <s v="Guatemala"/>
    <s v="Technical Cooperation Project"/>
    <m/>
    <m/>
    <m/>
    <s v="Other sectors"/>
    <s v="Adaptation"/>
    <n v="0.2"/>
    <n v="0"/>
    <n v="0.2"/>
    <n v="0"/>
    <m/>
    <m/>
    <s v="2022 IDB Climate Finance Database"/>
  </r>
  <r>
    <x v="3"/>
    <s v="Sovereign"/>
    <s v="Sustainable development in the Amazon with a gender and diversity perspective."/>
    <s v="RG-T3975"/>
    <d v="2022-07-18T00:00:00"/>
    <x v="1"/>
    <s v="Regional"/>
    <s v="Technical Cooperation Project"/>
    <m/>
    <m/>
    <m/>
    <s v="Other sectors"/>
    <s v="Adaptation"/>
    <n v="0.1"/>
    <n v="0"/>
    <n v="0.1"/>
    <n v="0"/>
    <m/>
    <m/>
    <s v="2022 IDB Climate Finance Database"/>
  </r>
  <r>
    <x v="3"/>
    <s v="Sovereign"/>
    <s v="Fostering green citizenship during the school years"/>
    <s v="RG-T4077"/>
    <d v="2022-07-18T00:00:00"/>
    <x v="1"/>
    <s v="Regional"/>
    <s v="Technical Cooperation Project"/>
    <m/>
    <m/>
    <s v="Cross-Sectoral Activities"/>
    <s v="Other sectors"/>
    <s v="Dual-use"/>
    <n v="0.3"/>
    <n v="0"/>
    <n v="0"/>
    <n v="0.3"/>
    <m/>
    <m/>
    <s v="2022 IDB Climate Finance Database"/>
  </r>
  <r>
    <x v="3"/>
    <s v="Sovereign"/>
    <s v="Climate change and transport in Colombia : intermodality and new technologies"/>
    <s v="CO-T1671"/>
    <d v="2022-07-19T00:00:00"/>
    <x v="1"/>
    <s v="Colombia"/>
    <s v="Technical Cooperation Project"/>
    <m/>
    <m/>
    <s v="Cross-Sectoral Activities"/>
    <m/>
    <s v="Mitigation"/>
    <n v="1.3"/>
    <n v="1.3"/>
    <n v="0"/>
    <n v="0"/>
    <m/>
    <m/>
    <s v="2022 IDB Climate Finance Database"/>
  </r>
  <r>
    <x v="3"/>
    <s v="Sovereign"/>
    <s v="Towards a Green Economy: Support for Costa Ricaâ€™s Decarbonization Plan II"/>
    <s v="CR-L1147"/>
    <d v="2022-07-20T00:00:00"/>
    <x v="1"/>
    <s v="Costa Rica"/>
    <s v="Loan"/>
    <m/>
    <m/>
    <s v="Cross-Sectoral Activities"/>
    <m/>
    <s v="Mitigation"/>
    <n v="300"/>
    <n v="300"/>
    <n v="0"/>
    <n v="0"/>
    <m/>
    <m/>
    <s v="2022 IDB Climate Finance Database"/>
  </r>
  <r>
    <x v="3"/>
    <s v="Sovereign"/>
    <s v="Program to Improve Water Services in the Province of Buenos Aires"/>
    <s v="AR-L1345"/>
    <d v="2022-07-27T00:00:00"/>
    <x v="1"/>
    <s v="Argentina"/>
    <s v="Loan"/>
    <m/>
    <m/>
    <s v="Water Supply and Wastewater"/>
    <m/>
    <s v="Mitigation"/>
    <n v="60.854999999999997"/>
    <n v="60.854999999999997"/>
    <n v="0"/>
    <n v="0"/>
    <m/>
    <m/>
    <s v="2022 IDB Climate Finance Database"/>
  </r>
  <r>
    <x v="3"/>
    <s v="Sovereign"/>
    <s v="Program to Improve Water Services in the Province of Buenos Aires"/>
    <s v="AR-L1345"/>
    <d v="2022-07-27T00:00:00"/>
    <x v="1"/>
    <s v="Argentina"/>
    <s v="Loan"/>
    <m/>
    <m/>
    <m/>
    <s v="Water and wastewater systems"/>
    <s v="Adaptation"/>
    <n v="2.4525000000000001"/>
    <n v="0"/>
    <n v="2.4525000000000001"/>
    <n v="0"/>
    <m/>
    <m/>
    <s v="2022 IDB Climate Finance Database"/>
  </r>
  <r>
    <x v="3"/>
    <s v="Sovereign"/>
    <s v="Federal Power Transmission Program (PFTEE)"/>
    <s v="AR-L1354"/>
    <d v="2022-07-27T00:00:00"/>
    <x v="1"/>
    <s v="Argentina"/>
    <s v="Loan"/>
    <m/>
    <m/>
    <s v="Agriculture, Forestry, Land Use and Fisheries"/>
    <s v="Agricultural and ecological resources"/>
    <s v="Dual-use"/>
    <n v="3"/>
    <n v="0"/>
    <n v="0"/>
    <n v="3"/>
    <m/>
    <m/>
    <s v="2022 IDB Climate Finance Database"/>
  </r>
  <r>
    <x v="3"/>
    <s v="Sovereign"/>
    <s v="Federal Power Transmission Program (PFTEE)"/>
    <s v="AR-L1354"/>
    <d v="2022-07-27T00:00:00"/>
    <x v="1"/>
    <s v="Argentina"/>
    <s v="Loan"/>
    <m/>
    <m/>
    <s v="Cross-Sectoral Activities"/>
    <m/>
    <s v="Mitigation"/>
    <n v="0.32"/>
    <n v="0.32"/>
    <n v="0"/>
    <n v="0"/>
    <m/>
    <m/>
    <s v="2022 IDB Climate Finance Database"/>
  </r>
  <r>
    <x v="3"/>
    <s v="Sovereign"/>
    <s v="Federal Power Transmission Program (PFTEE)"/>
    <s v="AR-L1354"/>
    <d v="2022-07-27T00:00:00"/>
    <x v="1"/>
    <s v="Argentina"/>
    <s v="Loan"/>
    <m/>
    <m/>
    <s v="Energy"/>
    <m/>
    <s v="Mitigation"/>
    <n v="121.8"/>
    <n v="121.8"/>
    <n v="0"/>
    <n v="0"/>
    <m/>
    <m/>
    <s v="2022 IDB Climate Finance Database"/>
  </r>
  <r>
    <x v="3"/>
    <s v="Sovereign"/>
    <s v="Contingent Loan for Natural Disaster and Public Health Emergencies"/>
    <s v="PN-O0008"/>
    <d v="2022-07-27T00:00:00"/>
    <x v="1"/>
    <s v="Panama"/>
    <s v="Conditional Credit"/>
    <m/>
    <m/>
    <m/>
    <s v="Other sectors"/>
    <s v="Adaptation"/>
    <n v="300"/>
    <n v="0"/>
    <n v="300"/>
    <n v="0"/>
    <m/>
    <m/>
    <s v="2022 IDB Climate Finance Database"/>
  </r>
  <r>
    <x v="3"/>
    <s v="Sovereign"/>
    <s v="Smart Town Arima"/>
    <s v="TT-T1115"/>
    <d v="2022-07-27T00:00:00"/>
    <x v="1"/>
    <s v="Trinidad and Tobago"/>
    <s v="Technical Cooperation Project"/>
    <m/>
    <m/>
    <m/>
    <s v="Energy, transport and other built environment infrastructure"/>
    <s v="Adaptation"/>
    <n v="0.19997999999999996"/>
    <n v="0"/>
    <n v="0.19997999999999996"/>
    <n v="0"/>
    <m/>
    <m/>
    <s v="2022 IDB Climate Finance Database"/>
  </r>
  <r>
    <x v="3"/>
    <s v="Sovereign"/>
    <s v="Enhancing Sustainability Assets in the context of a Policy Based Guarantee (PBG)"/>
    <s v="BA-T1086"/>
    <d v="2022-07-29T00:00:00"/>
    <x v="1"/>
    <s v="Barbados"/>
    <s v="Technical Cooperation Project"/>
    <m/>
    <m/>
    <s v="Cross-Sectoral Activities"/>
    <m/>
    <s v="Mitigation"/>
    <n v="0.6"/>
    <n v="0.6"/>
    <n v="0"/>
    <n v="0"/>
    <m/>
    <m/>
    <s v="2022 IDB Climate Finance Database"/>
  </r>
  <r>
    <x v="3"/>
    <s v="Sovereign"/>
    <s v="Program to Promote the Adoption of Digital Technologies in Uruguay's Agriculture Sector"/>
    <s v="UR-L1185"/>
    <d v="2022-07-29T00:00:00"/>
    <x v="1"/>
    <s v="Uruguay"/>
    <s v="Loan"/>
    <m/>
    <m/>
    <s v="Cross-Sectoral Activities"/>
    <s v="Institutional capacity support or technical assistance"/>
    <s v="Dual-use"/>
    <n v="2.2236500000000001"/>
    <n v="0"/>
    <n v="0"/>
    <n v="2.2236500000000001"/>
    <m/>
    <m/>
    <s v="2022 IDB Climate Finance Database"/>
  </r>
  <r>
    <x v="3"/>
    <s v="Sovereign"/>
    <s v="Business Innovation and Entrepreneurship Program III"/>
    <s v="UR-L1187"/>
    <d v="2022-07-29T00:00:00"/>
    <x v="1"/>
    <s v="Uruguay"/>
    <s v="Loan"/>
    <m/>
    <m/>
    <s v="Cross-Sectoral Activities"/>
    <s v="Institutional capacity support or technical assistance"/>
    <s v="Dual-use"/>
    <n v="2.3490000000000002"/>
    <n v="0"/>
    <n v="0"/>
    <n v="2.3490000000000002"/>
    <m/>
    <m/>
    <s v="2022 IDB Climate Finance Database"/>
  </r>
  <r>
    <x v="3"/>
    <s v="Sovereign"/>
    <s v="Business Innovation and Entrepreneurship Program III"/>
    <s v="UR-L1187"/>
    <d v="2022-07-29T00:00:00"/>
    <x v="1"/>
    <s v="Uruguay"/>
    <s v="Loan"/>
    <m/>
    <m/>
    <s v="Research, Development and Innovation"/>
    <s v="Institutional capacity support or technical assistance"/>
    <s v="Dual-use"/>
    <n v="4.6619999999999999"/>
    <n v="0"/>
    <n v="0"/>
    <n v="4.6619999999999999"/>
    <m/>
    <m/>
    <s v="2022 IDB Climate Finance Database"/>
  </r>
  <r>
    <x v="3"/>
    <s v="Sovereign"/>
    <s v="Support for the incorporation of criteria for adaptation to climate change and resilience in regional investment in cities"/>
    <s v="CH-T1277"/>
    <d v="2022-07-30T00:00:00"/>
    <x v="1"/>
    <s v="Chile"/>
    <s v="Technical Cooperation Project"/>
    <m/>
    <m/>
    <m/>
    <s v="Energy, transport and other built environment infrastructure"/>
    <s v="Adaptation"/>
    <n v="0.25"/>
    <n v="0"/>
    <n v="0.25"/>
    <n v="0"/>
    <m/>
    <m/>
    <s v="2022 IDB Climate Finance Database"/>
  </r>
  <r>
    <x v="3"/>
    <s v="Sovereign"/>
    <s v="Integrated Urban Solid Waste Management Program II"/>
    <s v="AR-L1342"/>
    <d v="2022-08-03T00:00:00"/>
    <x v="1"/>
    <s v="Argentina"/>
    <s v="Loan"/>
    <m/>
    <m/>
    <s v="Solid Waste Management"/>
    <m/>
    <s v="Mitigation"/>
    <n v="68.445999999999998"/>
    <n v="68.445999999999998"/>
    <n v="0"/>
    <n v="0"/>
    <m/>
    <m/>
    <s v="2022 IDB Climate Finance Database"/>
  </r>
  <r>
    <x v="3"/>
    <s v="Sovereign"/>
    <s v="Program to Support Environmental and Economic Development in Barbados"/>
    <s v="BA-U0001"/>
    <d v="2022-08-03T00:00:00"/>
    <x v="1"/>
    <s v="Barbados"/>
    <s v="Guarantee"/>
    <m/>
    <m/>
    <m/>
    <s v="Agricultural and ecological resources"/>
    <s v="Adaptation"/>
    <n v="76.92"/>
    <n v="0"/>
    <n v="76.92"/>
    <n v="0"/>
    <m/>
    <m/>
    <s v="2022 IDB Climate Finance Database"/>
  </r>
  <r>
    <x v="3"/>
    <s v="Sovereign"/>
    <s v="Support for the preparation and start up of the National Pressurized Irrigation Program with a watershed approach"/>
    <s v="BO-T1390"/>
    <d v="2022-08-03T00:00:00"/>
    <x v="1"/>
    <s v="Bolivia "/>
    <s v="Technical Cooperation Project"/>
    <m/>
    <m/>
    <m/>
    <s v="Water and wastewater systems"/>
    <s v="Adaptation"/>
    <n v="0.5"/>
    <n v="0"/>
    <n v="0.5"/>
    <n v="0"/>
    <m/>
    <m/>
    <s v="2022 IDB Climate Finance Database"/>
  </r>
  <r>
    <x v="3"/>
    <s v="Sovereign"/>
    <s v="Development of Innovative Solutions for the Management of Water Sources in Quito (4RI)"/>
    <s v="EC-T1486"/>
    <d v="2022-08-03T00:00:00"/>
    <x v="1"/>
    <s v="Ecuador"/>
    <s v="Technical Cooperation Project"/>
    <m/>
    <m/>
    <m/>
    <s v="Water and wastewater systems"/>
    <s v="Adaptation"/>
    <n v="0.15"/>
    <n v="0"/>
    <n v="0.15"/>
    <n v="0"/>
    <m/>
    <m/>
    <s v="2022 IDB Climate Finance Database"/>
  </r>
  <r>
    <x v="3"/>
    <s v="Sovereign"/>
    <s v="Supporting Energy Dialogues in the Caribbean"/>
    <s v="RG-T4091"/>
    <d v="2022-08-03T00:00:00"/>
    <x v="1"/>
    <s v="Regional"/>
    <s v="Technical Cooperation Project"/>
    <m/>
    <m/>
    <s v="Cross-Sectoral Activities"/>
    <m/>
    <s v="Mitigation"/>
    <n v="0.2"/>
    <n v="0.2"/>
    <n v="0"/>
    <n v="0"/>
    <m/>
    <m/>
    <s v="2022 IDB Climate Finance Database"/>
  </r>
  <r>
    <x v="3"/>
    <s v="Sovereign"/>
    <s v="State Government of ParÃ¡: Structuring the Payment for Environmental Services Program under the AmazÃ´nia Agora Plan (ParÃ¡PSA1)"/>
    <s v="BR-T1516"/>
    <d v="2022-08-04T00:00:00"/>
    <x v="1"/>
    <s v="Brazil"/>
    <s v="Technical Cooperation Project"/>
    <m/>
    <m/>
    <m/>
    <s v="Financial services"/>
    <s v="Adaptation"/>
    <n v="0.5"/>
    <n v="0"/>
    <n v="0.5"/>
    <n v="0"/>
    <m/>
    <m/>
    <s v="2022 IDB Climate Finance Database"/>
  </r>
  <r>
    <x v="3"/>
    <s v="Sovereign"/>
    <s v="Conservation and Sustainable Use of the CiÃ©naga Grande de Santa Marta"/>
    <s v="CO-G1014"/>
    <d v="2022-08-04T00:00:00"/>
    <x v="1"/>
    <s v="Colombia"/>
    <s v="Investment Grant"/>
    <m/>
    <m/>
    <s v="Agriculture, Forestry, Land Use and Fisheries"/>
    <s v="Agricultural and ecological resources"/>
    <s v="Dual-use"/>
    <n v="8.2191779999999994"/>
    <n v="0"/>
    <n v="0"/>
    <n v="8.2191779999999994"/>
    <m/>
    <m/>
    <s v="2022 IDB Climate Finance Database"/>
  </r>
  <r>
    <x v="3"/>
    <s v="Sovereign"/>
    <s v="Program to Support the Digital Transformation of MSMEs To Industry 4.0"/>
    <s v="AR-L1360"/>
    <d v="2022-08-05T00:00:00"/>
    <x v="1"/>
    <s v="Argentina"/>
    <s v="Loan"/>
    <m/>
    <m/>
    <s v="Research, Development and Innovation"/>
    <s v="Institutional capacity support or technical assistance"/>
    <s v="Dual-use"/>
    <n v="11.792"/>
    <n v="0"/>
    <n v="0"/>
    <n v="11.792"/>
    <m/>
    <m/>
    <s v="2022 IDB Climate Finance Database"/>
  </r>
  <r>
    <x v="3"/>
    <s v="Sovereign"/>
    <s v="COICA 80x25 - Institutional strengthening"/>
    <s v="EC-T1485"/>
    <d v="2022-08-09T00:00:00"/>
    <x v="1"/>
    <s v="Ecuador"/>
    <s v="Technical Cooperation Project"/>
    <m/>
    <m/>
    <s v="Cross-Sectoral Activities"/>
    <s v="Agricultural and ecological resources"/>
    <s v="Dual-use"/>
    <n v="0.35"/>
    <n v="0"/>
    <n v="0"/>
    <n v="0.35"/>
    <m/>
    <m/>
    <s v="2022 IDB Climate Finance Database"/>
  </r>
  <r>
    <x v="3"/>
    <s v="Sovereign"/>
    <s v="Development and integration of the climate agenda into the social sector"/>
    <s v="RG-T4063"/>
    <d v="2022-08-09T00:00:00"/>
    <x v="1"/>
    <s v="Regional"/>
    <s v="Technical Cooperation Project"/>
    <m/>
    <m/>
    <s v="Cross-Sectoral Activities"/>
    <s v="Institutional capacity support or technical assistance"/>
    <s v="Dual-use"/>
    <n v="0.4"/>
    <n v="0"/>
    <n v="0"/>
    <n v="0.4"/>
    <m/>
    <m/>
    <s v="2022 IDB Climate Finance Database"/>
  </r>
  <r>
    <x v="3"/>
    <s v="Sovereign"/>
    <s v="Support for Good Housing Practices"/>
    <s v="RG-T4142"/>
    <d v="2022-08-09T00:00:00"/>
    <x v="1"/>
    <s v="Regional"/>
    <s v="Technical Cooperation Project"/>
    <m/>
    <m/>
    <m/>
    <s v="Energy, transport and other built environment infrastructure"/>
    <s v="Adaptation"/>
    <n v="0.09"/>
    <n v="0"/>
    <n v="0.09"/>
    <n v="0"/>
    <m/>
    <m/>
    <s v="2022 IDB Climate Finance Database"/>
  </r>
  <r>
    <x v="3"/>
    <s v="Sovereign"/>
    <s v="Medium and long term scenarios for Venezuela post-COVID-19 and the decarbonization process"/>
    <s v="VE-T1086"/>
    <d v="2022-08-10T00:00:00"/>
    <x v="1"/>
    <s v="Venezuela"/>
    <s v="Technical Cooperation Project"/>
    <m/>
    <m/>
    <s v="Cross-Sectoral Activities"/>
    <m/>
    <s v="Mitigation"/>
    <n v="0.14399999999999999"/>
    <n v="0.14399999999999999"/>
    <n v="0"/>
    <n v="0"/>
    <m/>
    <m/>
    <s v="2022 IDB Climate Finance Database"/>
  </r>
  <r>
    <x v="3"/>
    <s v="Sovereign"/>
    <s v="Smart grid assessment for Guanaja Island as part of â€œGuanaja Green Island Programâ€"/>
    <s v="HO-T1406"/>
    <d v="2022-08-11T00:00:00"/>
    <x v="1"/>
    <s v="Honduras"/>
    <s v="Technical Cooperation Project"/>
    <m/>
    <m/>
    <s v="Cross-Sectoral Activities"/>
    <s v="Energy, transport and other built environment infrastructure"/>
    <s v="Dual-use"/>
    <n v="0.25"/>
    <n v="0"/>
    <n v="0"/>
    <n v="0.25"/>
    <m/>
    <m/>
    <s v="2022 IDB Climate Finance Database"/>
  </r>
  <r>
    <x v="3"/>
    <s v="Sovereign"/>
    <s v="Development of innovation schemes in the solid waste sector in LAC"/>
    <s v="RG-T4050"/>
    <d v="2022-08-11T00:00:00"/>
    <x v="1"/>
    <s v="Regional"/>
    <s v="Technical Cooperation Project"/>
    <m/>
    <m/>
    <s v="Water Supply and Wastewater"/>
    <m/>
    <s v="Mitigation"/>
    <n v="5.7500000000000002E-2"/>
    <n v="5.7500000000000002E-2"/>
    <n v="0"/>
    <n v="0"/>
    <m/>
    <m/>
    <s v="2022 IDB Climate Finance Database"/>
  </r>
  <r>
    <x v="3"/>
    <s v="Sovereign"/>
    <s v="Implementation and Technical Support for the Energy Sector in Jamaica"/>
    <s v="JA-T1206"/>
    <d v="2022-08-15T00:00:00"/>
    <x v="1"/>
    <s v="Jamaica"/>
    <s v="Technical Cooperation Project"/>
    <m/>
    <m/>
    <s v="Energy"/>
    <s v="Energy, transport and other built environment infrastructure"/>
    <s v="Dual-use"/>
    <n v="0.4"/>
    <n v="0"/>
    <n v="0"/>
    <n v="0.4"/>
    <m/>
    <m/>
    <s v="2022 IDB Climate Finance Database"/>
  </r>
  <r>
    <x v="3"/>
    <s v="Sovereign"/>
    <s v="Bio-Cities of the Amazon in Brazil: Solutions for a Sustainable Future"/>
    <s v="BR-T1509"/>
    <d v="2022-08-18T00:00:00"/>
    <x v="1"/>
    <s v="Brazil"/>
    <s v="Technical Cooperation Project"/>
    <m/>
    <m/>
    <m/>
    <s v="Agricultural and ecological resources"/>
    <s v="Adaptation"/>
    <n v="0.4"/>
    <n v="0"/>
    <n v="0.4"/>
    <n v="0"/>
    <m/>
    <m/>
    <s v="2022 IDB Climate Finance Database"/>
  </r>
  <r>
    <x v="3"/>
    <s v="Sovereign"/>
    <s v="Development of Public Investment Profiles for Disaster Risk Reduction"/>
    <s v="RG-T4103"/>
    <d v="2022-08-18T00:00:00"/>
    <x v="1"/>
    <s v="Regional"/>
    <s v="Technical Cooperation Project"/>
    <m/>
    <m/>
    <m/>
    <s v="Other sectors"/>
    <s v="Adaptation"/>
    <n v="0.5"/>
    <n v="0"/>
    <n v="0.5"/>
    <n v="0"/>
    <m/>
    <m/>
    <s v="2022 IDB Climate Finance Database"/>
  </r>
  <r>
    <x v="3"/>
    <s v="Sovereign"/>
    <s v="Support to the Program for Public Policies for Sustainable and Resilient Growth in Argentina"/>
    <s v="AR-T1292"/>
    <d v="2022-08-19T00:00:00"/>
    <x v="1"/>
    <s v="Argentina"/>
    <s v="Technical Cooperation Project"/>
    <m/>
    <m/>
    <s v="Cross-Sectoral Activities"/>
    <s v="Other sectors"/>
    <s v="Dual-use"/>
    <n v="0.45"/>
    <n v="0"/>
    <n v="0"/>
    <n v="0.45"/>
    <m/>
    <m/>
    <s v="2022 IDB Climate Finance Database"/>
  </r>
  <r>
    <x v="3"/>
    <s v="Sovereign"/>
    <s v="Data, knowledge and accelerating energy transition"/>
    <s v="RG-T4078"/>
    <d v="2022-08-19T00:00:00"/>
    <x v="1"/>
    <s v="Regional"/>
    <s v="Technical Cooperation Project"/>
    <m/>
    <m/>
    <s v="Energy"/>
    <m/>
    <s v="Mitigation"/>
    <n v="0.34799999999999998"/>
    <n v="0.34799999999999998"/>
    <n v="0"/>
    <n v="0"/>
    <m/>
    <m/>
    <s v="2022 IDB Climate Finance Database"/>
  </r>
  <r>
    <x v="3"/>
    <s v="Sovereign"/>
    <s v="Formulation of a Land Use and Zoning Plan for Pepillo Salcedo"/>
    <s v="DR-T1244"/>
    <d v="2022-08-23T00:00:00"/>
    <x v="1"/>
    <s v="Dominican Republic"/>
    <s v="Technical Cooperation Project"/>
    <m/>
    <m/>
    <m/>
    <s v="Agricultural and ecological resources"/>
    <s v="Adaptation"/>
    <n v="0.35"/>
    <n v="0"/>
    <n v="0.35"/>
    <n v="0"/>
    <m/>
    <m/>
    <s v="2022 IDB Climate Finance Database"/>
  </r>
  <r>
    <x v="3"/>
    <s v="Sovereign"/>
    <s v="Support for the Program for the Strengthening and Integration of Health Networks in the Province of Buenos Aires - PROFIR II"/>
    <s v="AR-T1289"/>
    <d v="2022-08-25T00:00:00"/>
    <x v="1"/>
    <s v="Argentina"/>
    <s v="Technical Cooperation Project"/>
    <m/>
    <m/>
    <s v="Buildings, Public Installations and End-Use Energy Efficiency"/>
    <m/>
    <s v="Mitigation"/>
    <n v="6.9000000000000006E-2"/>
    <n v="6.9000000000000006E-2"/>
    <n v="0"/>
    <n v="0"/>
    <m/>
    <m/>
    <s v="2022 IDB Climate Finance Database"/>
  </r>
  <r>
    <x v="3"/>
    <s v="Sovereign"/>
    <s v="Strengthening management of projects to support private sector innovation and digital transformation in the Eastern Caribbean"/>
    <s v="RG-T4080"/>
    <d v="2022-08-25T00:00:00"/>
    <x v="1"/>
    <s v="Regional"/>
    <s v="Technical Cooperation Project"/>
    <m/>
    <m/>
    <s v="Information and Communications Technology (ICT) and Digital Technologies"/>
    <m/>
    <s v="Mitigation"/>
    <n v="6.7500000000000004E-2"/>
    <n v="6.7500000000000004E-2"/>
    <n v="0"/>
    <n v="0"/>
    <m/>
    <m/>
    <s v="2022 IDB Climate Finance Database"/>
  </r>
  <r>
    <x v="3"/>
    <s v="Sovereign"/>
    <s v="COP-27 Strategic Roadmap Implementation"/>
    <s v="RG-T4168"/>
    <d v="2022-08-25T00:00:00"/>
    <x v="1"/>
    <s v="Regional"/>
    <s v="Technical Cooperation Project"/>
    <m/>
    <m/>
    <s v="Cross-Sectoral Activities"/>
    <s v="Institutional capacity support or technical assistance"/>
    <s v="Dual-use"/>
    <n v="0.22"/>
    <n v="0"/>
    <n v="0"/>
    <n v="0.22"/>
    <m/>
    <m/>
    <s v="2022 IDB Climate Finance Database"/>
  </r>
  <r>
    <x v="3"/>
    <s v="Sovereign"/>
    <s v="Prepare a diagnosis of the territorial development and housing situation to facilitate the prioritization and formulation of policies for territorial planning and access to housing."/>
    <s v="VE-T1091"/>
    <d v="2022-08-25T00:00:00"/>
    <x v="1"/>
    <s v="Venezuela"/>
    <s v="Technical Cooperation Project"/>
    <m/>
    <m/>
    <m/>
    <s v="Energy, transport and other built environment infrastructure"/>
    <s v="Adaptation"/>
    <n v="6.25E-2"/>
    <n v="0"/>
    <n v="6.25E-2"/>
    <n v="0"/>
    <m/>
    <m/>
    <s v="2022 IDB Climate Finance Database"/>
  </r>
  <r>
    <x v="3"/>
    <s v="Sovereign"/>
    <s v="Regional Blue Carbon Monitoring, Reporting and Verification Mechanism"/>
    <s v="RG-T3409"/>
    <d v="2022-08-26T00:00:00"/>
    <x v="1"/>
    <s v="Regional"/>
    <s v="Technical Cooperation Project"/>
    <m/>
    <m/>
    <s v="Cross-Sectoral Activities"/>
    <m/>
    <s v="Mitigation"/>
    <n v="0.996"/>
    <n v="0.996"/>
    <n v="0"/>
    <n v="0"/>
    <m/>
    <m/>
    <s v="2022 IDB Climate Finance Database"/>
  </r>
  <r>
    <x v="3"/>
    <s v="Sovereign"/>
    <s v="Improving the execution and resilience of social infrastructure projects in the SCL portfolio"/>
    <s v="RG-T4065"/>
    <d v="2022-08-29T00:00:00"/>
    <x v="1"/>
    <s v="Regional"/>
    <s v="Technical Cooperation Project"/>
    <m/>
    <m/>
    <s v="Buildings, Public Installations and End-Use Energy Efficiency"/>
    <m/>
    <s v="Mitigation"/>
    <n v="0.81"/>
    <n v="0.81"/>
    <n v="0"/>
    <n v="0"/>
    <m/>
    <m/>
    <s v="2022 IDB Climate Finance Database"/>
  </r>
  <r>
    <x v="3"/>
    <s v="Sovereign"/>
    <s v="Support for the preparation of the Neighborhood Improvement Program in the inclusion of principles of adaptation to climate change and reduction of the vulnerability profile"/>
    <s v="AR-T1269"/>
    <d v="2022-08-31T00:00:00"/>
    <x v="1"/>
    <s v="Argentina"/>
    <s v="Technical Cooperation Project"/>
    <m/>
    <m/>
    <m/>
    <s v="Institutional capacity support or technical assistance"/>
    <s v="Adaptation"/>
    <n v="0.6"/>
    <n v="0"/>
    <n v="0.6"/>
    <n v="0"/>
    <m/>
    <m/>
    <s v="2022 IDB Climate Finance Database"/>
  </r>
  <r>
    <x v="3"/>
    <s v="Sovereign"/>
    <s v="Support for the Planning and Management of Water Resources with a NEXO and Water Security approach"/>
    <s v="AR-T1270"/>
    <d v="2022-08-31T00:00:00"/>
    <x v="1"/>
    <s v="Argentina"/>
    <s v="Technical Cooperation Project"/>
    <m/>
    <m/>
    <s v="Water Supply and Wastewater"/>
    <s v="Water and wastewater systems"/>
    <s v="Dual-use"/>
    <n v="0.12"/>
    <n v="0"/>
    <n v="0"/>
    <n v="0.12"/>
    <m/>
    <m/>
    <s v="2022 IDB Climate Finance Database"/>
  </r>
  <r>
    <x v="3"/>
    <s v="Sovereign"/>
    <s v="Alagoas Mais Digital Program â€“ Digital Transformation of the Government of the State of Alagoas"/>
    <s v="BR-L1565"/>
    <d v="2022-08-31T00:00:00"/>
    <x v="1"/>
    <s v="Brazil"/>
    <s v="Loan"/>
    <m/>
    <m/>
    <s v="Information and Communications Technology (ICT) and Digital Technologies"/>
    <m/>
    <s v="Mitigation"/>
    <n v="1.3080000000000001"/>
    <n v="1.3080000000000001"/>
    <n v="0"/>
    <n v="0"/>
    <m/>
    <m/>
    <s v="2022 IDB Climate Finance Database"/>
  </r>
  <r>
    <x v="3"/>
    <s v="Sovereign"/>
    <s v="Programme to Support the Health System Strengthening of The Bahamas"/>
    <s v="BH-G0004"/>
    <d v="2022-09-01T00:00:00"/>
    <x v="1"/>
    <s v="Bahamas"/>
    <s v="Investment Grant"/>
    <m/>
    <m/>
    <m/>
    <s v="Other sectors"/>
    <s v="Adaptation"/>
    <n v="2.5018377300000001"/>
    <n v="0"/>
    <n v="2.5018377300000001"/>
    <n v="0"/>
    <m/>
    <m/>
    <s v="2022 IDB Climate Finance Database"/>
  </r>
  <r>
    <x v="3"/>
    <s v="Sovereign"/>
    <s v="Support for Ambergris Caye Sustainable Development"/>
    <s v="BL-T1150"/>
    <d v="2022-09-02T00:00:00"/>
    <x v="1"/>
    <s v="Belize"/>
    <s v="Technical Cooperation Project"/>
    <m/>
    <m/>
    <s v="Research, Development and Innovation"/>
    <s v="Institutional capacity support or technical assistance"/>
    <s v="Dual-use"/>
    <n v="0.5"/>
    <n v="0"/>
    <n v="0"/>
    <n v="0.5"/>
    <m/>
    <m/>
    <s v="2022 IDB Climate Finance Database"/>
  </r>
  <r>
    <x v="3"/>
    <s v="Sovereign"/>
    <s v="SÃ£o Paulo Mais Digital"/>
    <s v="BR-L1591"/>
    <d v="2022-09-07T00:00:00"/>
    <x v="1"/>
    <s v="Brazil"/>
    <s v="Loan"/>
    <m/>
    <m/>
    <s v="Energy"/>
    <m/>
    <s v="Mitigation"/>
    <n v="24.093618364799998"/>
    <n v="24.093618364799998"/>
    <n v="0"/>
    <n v="0"/>
    <m/>
    <m/>
    <s v="2022 IDB Climate Finance Database"/>
  </r>
  <r>
    <x v="3"/>
    <s v="Sovereign"/>
    <s v="Program to Support Mobility, Overland Transportation, and Road Safety in the Dominican Republic II"/>
    <s v="DR-L1140"/>
    <d v="2022-09-07T00:00:00"/>
    <x v="1"/>
    <s v="Dominican Republic"/>
    <s v="Loan"/>
    <m/>
    <m/>
    <s v="Transport"/>
    <m/>
    <s v="Mitigation"/>
    <n v="136.58000000000001"/>
    <n v="136.58000000000001"/>
    <n v="0"/>
    <n v="0"/>
    <m/>
    <m/>
    <s v="2022 IDB Climate Finance Database"/>
  </r>
  <r>
    <x v="3"/>
    <s v="Sovereign"/>
    <s v="Strengthening of the guadua productive chain for the fight against deforestation"/>
    <s v="CO-G1036"/>
    <d v="2022-09-08T00:00:00"/>
    <x v="1"/>
    <s v="Colombia"/>
    <s v="Investment Grant"/>
    <m/>
    <m/>
    <s v="Cross-Sectoral Activities"/>
    <m/>
    <s v="Mitigation"/>
    <n v="1.125"/>
    <n v="1.125"/>
    <n v="0"/>
    <n v="0"/>
    <m/>
    <m/>
    <s v="2022 IDB Climate Finance Database"/>
  </r>
  <r>
    <x v="3"/>
    <s v="Sovereign"/>
    <s v="Long-Term Decarbonization Strategy Guatemala"/>
    <s v="GU-T1328"/>
    <d v="2022-09-08T00:00:00"/>
    <x v="1"/>
    <s v="Guatemala"/>
    <s v="Technical Cooperation Project"/>
    <m/>
    <m/>
    <s v="Cross-Sectoral Activities"/>
    <m/>
    <s v="Mitigation"/>
    <n v="0.35"/>
    <n v="0.35"/>
    <n v="0"/>
    <n v="0"/>
    <m/>
    <m/>
    <s v="2022 IDB Climate Finance Database"/>
  </r>
  <r>
    <x v="3"/>
    <s v="Sovereign"/>
    <s v="Support for the preparation of Program to improve the comprehensive management of the urban solid waste service in Peru"/>
    <s v="PE-T1509"/>
    <d v="2022-09-09T00:00:00"/>
    <x v="1"/>
    <s v="Peru"/>
    <s v="Technical Cooperation Project"/>
    <m/>
    <m/>
    <s v="Solid Waste Management"/>
    <m/>
    <s v="Mitigation"/>
    <n v="0.5"/>
    <n v="0.5"/>
    <n v="0"/>
    <n v="0"/>
    <m/>
    <m/>
    <s v="2022 IDB Climate Finance Database"/>
  </r>
  <r>
    <x v="3"/>
    <s v="Sovereign"/>
    <s v="Strengthening Foundational Skills and Promoting Sustainable Development in the Amazonian Region"/>
    <s v="VE-T1100"/>
    <d v="2022-09-12T00:00:00"/>
    <x v="1"/>
    <s v="Venezuela"/>
    <s v="Technical Cooperation Project"/>
    <m/>
    <m/>
    <s v="Cross-Sectoral Activities"/>
    <s v="Institutional capacity support or technical assistance"/>
    <s v="Dual-use"/>
    <n v="0.25"/>
    <n v="0"/>
    <n v="0"/>
    <n v="0.25"/>
    <m/>
    <m/>
    <s v="2022 IDB Climate Finance Database"/>
  </r>
  <r>
    <x v="3"/>
    <s v="Sovereign"/>
    <s v="Water Resources Management and Aqueducts in Provinces of Argentina Program"/>
    <s v="AR-L1346"/>
    <d v="2022-09-14T00:00:00"/>
    <x v="1"/>
    <s v="Argentina"/>
    <s v="Loan"/>
    <m/>
    <m/>
    <m/>
    <s v="Water and wastewater systems"/>
    <s v="Adaptation"/>
    <n v="210"/>
    <n v="0"/>
    <n v="210"/>
    <n v="0"/>
    <m/>
    <m/>
    <s v="2022 IDB Climate Finance Database"/>
  </r>
  <r>
    <x v="3"/>
    <s v="Sovereign"/>
    <s v="Support policy reform in comprehensive disaster risk management"/>
    <s v="BH-T1096"/>
    <d v="2022-09-14T00:00:00"/>
    <x v="1"/>
    <s v="Bahamas"/>
    <s v="Technical Cooperation Project"/>
    <m/>
    <m/>
    <m/>
    <s v="Other sectors"/>
    <s v="Adaptation"/>
    <n v="0.25"/>
    <n v="0"/>
    <n v="0.25"/>
    <n v="0"/>
    <m/>
    <m/>
    <s v="2022 IDB Climate Finance Database"/>
  </r>
  <r>
    <x v="3"/>
    <s v="Sovereign"/>
    <s v="Sustainable and Inclusive Belize"/>
    <s v="BL-J0003"/>
    <d v="2022-09-14T00:00:00"/>
    <x v="1"/>
    <s v="Belize"/>
    <s v="Grant Facility"/>
    <m/>
    <m/>
    <s v="Agriculture, Forestry, Land Use and Fisheries"/>
    <s v="Agricultural and ecological resources"/>
    <s v="Dual-use"/>
    <n v="0.63039999999999985"/>
    <n v="0"/>
    <n v="0"/>
    <n v="0.63039999999999985"/>
    <m/>
    <m/>
    <s v="2022 IDB Climate Finance Database"/>
  </r>
  <r>
    <x v="3"/>
    <s v="Sovereign"/>
    <s v="Sustainable and Inclusive Belize"/>
    <s v="BL-L1041"/>
    <d v="2022-09-14T00:00:00"/>
    <x v="1"/>
    <s v="Belize"/>
    <s v="Loan"/>
    <m/>
    <m/>
    <s v="Agriculture, Forestry, Land Use and Fisheries"/>
    <s v="Agricultural and ecological resources"/>
    <s v="Dual-use"/>
    <n v="11.819999999999999"/>
    <n v="0"/>
    <n v="0"/>
    <n v="11.819999999999999"/>
    <m/>
    <m/>
    <s v="2022 IDB Climate Finance Database"/>
  </r>
  <r>
    <x v="3"/>
    <s v="Sovereign"/>
    <s v="Program to Strengthen the Water and Sanitation Sector in El Salvador"/>
    <s v="ES-L1152"/>
    <d v="2022-09-14T00:00:00"/>
    <x v="1"/>
    <s v="El Salvador"/>
    <s v="Loan"/>
    <m/>
    <m/>
    <s v="Energy"/>
    <m/>
    <s v="Mitigation"/>
    <n v="38.07"/>
    <n v="38.07"/>
    <n v="0"/>
    <n v="0"/>
    <m/>
    <m/>
    <s v="2022 IDB Climate Finance Database"/>
  </r>
  <r>
    <x v="3"/>
    <s v="Sovereign"/>
    <s v="Program to Strengthen the Water and Sanitation Sector in El Salvador"/>
    <s v="ES-L1152"/>
    <d v="2022-09-14T00:00:00"/>
    <x v="1"/>
    <s v="El Salvador"/>
    <s v="Loan"/>
    <m/>
    <m/>
    <s v="Water Supply and Wastewater"/>
    <m/>
    <s v="Mitigation"/>
    <n v="16.190000000000001"/>
    <n v="16.190000000000001"/>
    <n v="0"/>
    <n v="0"/>
    <m/>
    <m/>
    <s v="2022 IDB Climate Finance Database"/>
  </r>
  <r>
    <x v="3"/>
    <s v="Sovereign"/>
    <s v="Agricultural public policies and monitoring of agro-environmental indicators."/>
    <s v="AR-T1275"/>
    <d v="2022-09-15T00:00:00"/>
    <x v="1"/>
    <s v="Argentina"/>
    <s v="Technical Cooperation Project"/>
    <m/>
    <m/>
    <s v="Agriculture, Forestry, Land Use and Fisheries"/>
    <m/>
    <s v="Mitigation"/>
    <n v="0.12"/>
    <n v="0.12"/>
    <n v="0"/>
    <n v="0"/>
    <m/>
    <m/>
    <s v="2022 IDB Climate Finance Database"/>
  </r>
  <r>
    <x v="3"/>
    <s v="Sovereign"/>
    <s v="Design of Uruguay's Second Nationally Determined Contribution (NDC) and implementation of specific measures to meet the objectives of the Paris Agreement"/>
    <s v="UR-T1282"/>
    <d v="2022-09-15T00:00:00"/>
    <x v="1"/>
    <s v="Uruguay"/>
    <s v="Technical Cooperation Project"/>
    <m/>
    <m/>
    <s v="Cross-Sectoral Activities"/>
    <s v="Institutional capacity support or technical assistance"/>
    <s v="Dual-use"/>
    <n v="0.4"/>
    <n v="0"/>
    <n v="0"/>
    <n v="0.4"/>
    <m/>
    <m/>
    <s v="2022 IDB Climate Finance Database"/>
  </r>
  <r>
    <x v="3"/>
    <s v="Sovereign"/>
    <s v="Enhancing the contribution of the energy sector to the green and resilient economic recovery"/>
    <s v="AR-T1267"/>
    <d v="2022-09-16T00:00:00"/>
    <x v="1"/>
    <s v="Argentina"/>
    <s v="Technical Cooperation Project"/>
    <m/>
    <m/>
    <s v="Energy"/>
    <s v="Energy, transport and other built environment infrastructure"/>
    <s v="Dual-use"/>
    <n v="0.17499999999999999"/>
    <n v="0"/>
    <n v="0"/>
    <n v="0.17499999999999999"/>
    <m/>
    <m/>
    <s v="2022 IDB Climate Finance Database"/>
  </r>
  <r>
    <x v="3"/>
    <s v="Sovereign"/>
    <s v="Support for the elaboration of the Agricultural Strategic Plan for Argentina 2030"/>
    <s v="AR-T1295"/>
    <d v="2022-09-16T00:00:00"/>
    <x v="1"/>
    <s v="Argentina"/>
    <s v="Technical Cooperation Project"/>
    <m/>
    <m/>
    <s v="Agriculture, Forestry, Land Use and Fisheries"/>
    <s v="Agricultural and ecological resources"/>
    <s v="Dual-use"/>
    <n v="0.25"/>
    <n v="0"/>
    <n v="0"/>
    <n v="0.25"/>
    <m/>
    <m/>
    <s v="2022 IDB Climate Finance Database"/>
  </r>
  <r>
    <x v="3"/>
    <s v="Sovereign"/>
    <s v="Leveraging Urban Innovation in LAC"/>
    <s v="RG-T4140"/>
    <d v="2022-09-16T00:00:00"/>
    <x v="1"/>
    <s v="Regional"/>
    <s v="Technical Cooperation Project"/>
    <m/>
    <m/>
    <m/>
    <s v="Energy, transport and other built environment infrastructure"/>
    <s v="Adaptation"/>
    <n v="0.28000000000000003"/>
    <n v="0"/>
    <n v="0.28000000000000003"/>
    <n v="0"/>
    <m/>
    <m/>
    <s v="2022 IDB Climate Finance Database"/>
  </r>
  <r>
    <x v="3"/>
    <s v="Sovereign"/>
    <s v="Program to Support the National Early Childhood Plan and the Policy for Universalization of Early Childhood Education II"/>
    <s v="AR-L1355"/>
    <d v="2022-09-21T00:00:00"/>
    <x v="1"/>
    <s v="Argentina"/>
    <s v="Loan"/>
    <m/>
    <m/>
    <s v="Buildings, Public Installations and End-Use Energy Efficiency"/>
    <s v="Energy, transport and other built environment infrastructure"/>
    <s v="Dual-use"/>
    <n v="82.56"/>
    <n v="0"/>
    <n v="0"/>
    <n v="82.56"/>
    <m/>
    <m/>
    <s v="2022 IDB Climate Finance Database"/>
  </r>
  <r>
    <x v="3"/>
    <s v="Sovereign"/>
    <s v="Support to the MoF in the design and implementation of a climate and environmental policy meainstreaming road-map."/>
    <s v="UR-T1275"/>
    <d v="2022-09-21T00:00:00"/>
    <x v="1"/>
    <s v="Uruguay"/>
    <s v="Technical Cooperation Project"/>
    <m/>
    <m/>
    <s v="Cross-Sectoral Activities"/>
    <s v="Institutional capacity support or technical assistance"/>
    <s v="Dual-use"/>
    <n v="0.5"/>
    <n v="0"/>
    <n v="0"/>
    <n v="0.5"/>
    <m/>
    <m/>
    <s v="2022 IDB Climate Finance Database"/>
  </r>
  <r>
    <x v="3"/>
    <s v="Sovereign"/>
    <s v="Support for the preparation of public investments for the reactivation of the agri-food sector in Argentina"/>
    <s v="AR-T1274"/>
    <d v="2022-09-23T00:00:00"/>
    <x v="1"/>
    <s v="Argentina"/>
    <s v="Technical Cooperation Project"/>
    <m/>
    <m/>
    <s v="Agriculture, Forestry, Land Use and Fisheries"/>
    <s v="Agricultural and ecological resources"/>
    <s v="Dual-use"/>
    <n v="0.12"/>
    <n v="0"/>
    <n v="0"/>
    <n v="0.12"/>
    <m/>
    <m/>
    <s v="2022 IDB Climate Finance Database"/>
  </r>
  <r>
    <x v="3"/>
    <s v="Sovereign"/>
    <s v="Source of Innovation: Facility to Foster Innovation in Brazil's Basic Sanitation Sector"/>
    <s v="BR-T1525"/>
    <d v="2022-09-27T00:00:00"/>
    <x v="1"/>
    <s v="Brazil"/>
    <s v="Technical Cooperation Project"/>
    <m/>
    <m/>
    <s v="Research, Development and Innovation"/>
    <s v="Water and wastewater systems"/>
    <s v="Dual-use"/>
    <n v="0.24"/>
    <n v="0"/>
    <n v="0"/>
    <n v="0.24"/>
    <m/>
    <m/>
    <s v="2022 IDB Climate Finance Database"/>
  </r>
  <r>
    <x v="3"/>
    <s v="Sovereign"/>
    <s v="Program to Support the Recovery and Expansion of the Tourism Sector in El Salvador"/>
    <s v="ES-L1151"/>
    <d v="2022-09-28T00:00:00"/>
    <x v="1"/>
    <s v="El Salvador"/>
    <s v="Loan"/>
    <m/>
    <m/>
    <s v="Cross-Sectoral Activities"/>
    <m/>
    <s v="Mitigation"/>
    <n v="1.0387999999999999"/>
    <n v="1.0387999999999999"/>
    <n v="0"/>
    <n v="0"/>
    <m/>
    <m/>
    <s v="2022 IDB Climate Finance Database"/>
  </r>
  <r>
    <x v="3"/>
    <s v="Sovereign"/>
    <s v="Program to Support the Recovery and Expansion of the Tourism Sector in El Salvador"/>
    <s v="ES-L1151"/>
    <d v="2022-09-28T00:00:00"/>
    <x v="1"/>
    <s v="El Salvador"/>
    <s v="Loan"/>
    <m/>
    <m/>
    <m/>
    <s v="Agricultural and ecological resources"/>
    <s v="Adaptation"/>
    <n v="7.2609999999999992"/>
    <n v="0"/>
    <n v="7.2609999999999992"/>
    <n v="0"/>
    <m/>
    <m/>
    <s v="2022 IDB Climate Finance Database"/>
  </r>
  <r>
    <x v="3"/>
    <s v="Sovereign"/>
    <s v="Program to Support the Recovery and Expansion of the Tourism Sector in El Salvador"/>
    <s v="ES-L1151"/>
    <d v="2022-09-28T00:00:00"/>
    <x v="1"/>
    <s v="El Salvador"/>
    <s v="Loan"/>
    <m/>
    <m/>
    <m/>
    <s v="Coastal and riverine infrastructure (including built flood-protection infrastructure)"/>
    <s v="Adaptation"/>
    <n v="3.4238000000000004"/>
    <n v="0"/>
    <n v="3.4238000000000004"/>
    <n v="0"/>
    <m/>
    <m/>
    <s v="2022 IDB Climate Finance Database"/>
  </r>
  <r>
    <x v="3"/>
    <s v="Sovereign"/>
    <s v="Program to Support the Recovery and Expansion of the Tourism Sector in El Salvador"/>
    <s v="ES-L1151"/>
    <d v="2022-09-28T00:00:00"/>
    <x v="1"/>
    <s v="El Salvador"/>
    <s v="Loan"/>
    <m/>
    <m/>
    <m/>
    <s v="Energy, transport and other built environment infrastructure"/>
    <s v="Adaptation"/>
    <n v="38.3508"/>
    <n v="0"/>
    <n v="38.3508"/>
    <n v="0"/>
    <m/>
    <m/>
    <s v="2022 IDB Climate Finance Database"/>
  </r>
  <r>
    <x v="3"/>
    <s v="Sovereign"/>
    <s v="&quot;Enhancing the National Quality Infrastructure for Competitiveness&quot;; Reformulation and Additional Financing"/>
    <s v="GY-L1082"/>
    <d v="2022-09-28T00:00:00"/>
    <x v="1"/>
    <s v="Guyana"/>
    <s v="Loan"/>
    <m/>
    <m/>
    <s v="Buildings, Public Installations and End-Use Energy Efficiency"/>
    <m/>
    <s v="Mitigation"/>
    <n v="5.4615999999999998"/>
    <n v="5.4615999999999998"/>
    <n v="0"/>
    <n v="0"/>
    <m/>
    <m/>
    <s v="2022 IDB Climate Finance Database"/>
  </r>
  <r>
    <x v="3"/>
    <s v="Sovereign"/>
    <s v="Program to Strengthen Safety Nets for Vulnerable Populations"/>
    <s v="HA-J0005"/>
    <d v="2022-09-28T00:00:00"/>
    <x v="1"/>
    <s v="Haiti"/>
    <s v="Grant Facility"/>
    <m/>
    <m/>
    <m/>
    <s v="Other sectors"/>
    <s v="Adaptation"/>
    <n v="43.692"/>
    <n v="0"/>
    <n v="43.692"/>
    <n v="0"/>
    <m/>
    <m/>
    <s v="2022 IDB Climate Finance Database"/>
  </r>
  <r>
    <x v="3"/>
    <s v="Sovereign"/>
    <s v="Transparency and Integrity Program for Sustainable Development"/>
    <s v="HO-L1232"/>
    <d v="2022-09-28T00:00:00"/>
    <x v="1"/>
    <s v="Honduras"/>
    <s v="Loan"/>
    <m/>
    <m/>
    <s v="Cross-Sectoral Activities"/>
    <s v="Institutional capacity support or technical assistance"/>
    <s v="Dual-use"/>
    <n v="11.465999999999999"/>
    <n v="0"/>
    <n v="0"/>
    <n v="11.465999999999999"/>
    <m/>
    <m/>
    <s v="2022 IDB Climate Finance Database"/>
  </r>
  <r>
    <x v="3"/>
    <s v="Sovereign"/>
    <s v="Transparency and Integrity Program for Sustainable Development"/>
    <s v="HO-L1232"/>
    <d v="2022-09-28T00:00:00"/>
    <x v="1"/>
    <s v="Honduras"/>
    <s v="Loan"/>
    <m/>
    <m/>
    <s v="Cross-Sectoral Activities"/>
    <m/>
    <s v="Mitigation"/>
    <n v="11.465999999999999"/>
    <n v="11.465999999999999"/>
    <n v="0"/>
    <n v="0"/>
    <m/>
    <m/>
    <s v="2022 IDB Climate Finance Database"/>
  </r>
  <r>
    <x v="3"/>
    <s v="Sovereign"/>
    <s v="Transparency and Integrity Program for Sustainable Development"/>
    <s v="HO-L1232"/>
    <d v="2022-09-28T00:00:00"/>
    <x v="1"/>
    <s v="Honduras"/>
    <s v="Loan"/>
    <m/>
    <m/>
    <m/>
    <s v="Institutional capacity support or technical assistance"/>
    <s v="Adaptation"/>
    <n v="11.485499999999998"/>
    <n v="0"/>
    <n v="11.485499999999998"/>
    <n v="0"/>
    <m/>
    <m/>
    <s v="2022 IDB Climate Finance Database"/>
  </r>
  <r>
    <x v="3"/>
    <s v="Sovereign"/>
    <s v="Program to Improve the Pension System in Mexico"/>
    <s v="ME-L1315"/>
    <d v="2022-09-28T00:00:00"/>
    <x v="1"/>
    <s v="Mexico"/>
    <s v="Loan"/>
    <m/>
    <m/>
    <s v="Cross-Sectoral Activities"/>
    <s v="Institutional capacity support or technical assistance"/>
    <s v="Dual-use"/>
    <n v="25.900000000000002"/>
    <n v="0"/>
    <n v="0"/>
    <n v="25.900000000000002"/>
    <m/>
    <m/>
    <s v="2022 IDB Climate Finance Database"/>
  </r>
  <r>
    <x v="3"/>
    <s v="Sovereign"/>
    <s v="Financing Program for Women Entrepreneurs in Peru"/>
    <s v="PE-L1272"/>
    <d v="2022-09-28T00:00:00"/>
    <x v="1"/>
    <s v="Peru"/>
    <s v="Loan"/>
    <m/>
    <m/>
    <s v="Cross-Sectoral Activities"/>
    <s v="Institutional capacity support or technical assistance"/>
    <s v="Dual-use"/>
    <n v="5"/>
    <n v="0"/>
    <n v="0"/>
    <n v="5"/>
    <m/>
    <m/>
    <s v="2022 IDB Climate Finance Database"/>
  </r>
  <r>
    <x v="3"/>
    <s v="Sovereign"/>
    <s v="Strengthening private sector development through innovation in the Eastern Caribbean OECS member countries"/>
    <s v="RG-L1160"/>
    <d v="2022-09-28T00:00:00"/>
    <x v="1"/>
    <s v="Regional"/>
    <s v="Loan"/>
    <m/>
    <m/>
    <s v="Cross-Sectoral Activities"/>
    <s v="Institutional capacity support or technical assistance"/>
    <s v="Dual-use"/>
    <n v="2"/>
    <n v="0"/>
    <n v="0"/>
    <n v="2"/>
    <m/>
    <m/>
    <s v="2022 IDB Climate Finance Database"/>
  </r>
  <r>
    <x v="3"/>
    <s v="Sovereign"/>
    <s v="Capacity Strengthening, Technical Support and Knowledge Transfer of Disaster Risk Management (DRM) and Health Risk Management (HRM) in The Bahamas"/>
    <s v="BH-T1094"/>
    <d v="2022-09-29T00:00:00"/>
    <x v="1"/>
    <s v="Bahamas"/>
    <s v="Technical Cooperation Project"/>
    <m/>
    <m/>
    <m/>
    <s v="Other sectors"/>
    <s v="Adaptation"/>
    <n v="0.5"/>
    <n v="0"/>
    <n v="0.5"/>
    <n v="0"/>
    <m/>
    <m/>
    <s v="2022 IDB Climate Finance Database"/>
  </r>
  <r>
    <x v="3"/>
    <s v="Sovereign"/>
    <s v="Water and sanitation project for the Colombian Pacific coast for access to better services and quality"/>
    <s v="CO-T1647"/>
    <d v="2022-09-29T00:00:00"/>
    <x v="1"/>
    <s v="Colombia"/>
    <s v="Technical Cooperation Project"/>
    <m/>
    <m/>
    <m/>
    <s v="Water and wastewater systems"/>
    <s v="Adaptation"/>
    <n v="0.2"/>
    <n v="0"/>
    <n v="0.2"/>
    <n v="0"/>
    <m/>
    <m/>
    <s v="2022 IDB Climate Finance Database"/>
  </r>
  <r>
    <x v="3"/>
    <s v="Sovereign"/>
    <s v="Credit Program for the Reactivation of Production in the Province of Neuquen"/>
    <s v="AR-L1356"/>
    <d v="2022-09-30T00:00:00"/>
    <x v="1"/>
    <s v="Argentina"/>
    <s v="Loan"/>
    <m/>
    <m/>
    <s v="Research, Development and Innovation"/>
    <s v="Institutional capacity support or technical assistance"/>
    <s v="Dual-use"/>
    <n v="12"/>
    <n v="0"/>
    <n v="0"/>
    <n v="12"/>
    <m/>
    <m/>
    <s v="2022 IDB Climate Finance Database"/>
  </r>
  <r>
    <x v="3"/>
    <s v="Sovereign"/>
    <s v="Program to Improve Tax and Customs Administration"/>
    <s v="EC-L1253"/>
    <d v="2022-09-30T00:00:00"/>
    <x v="1"/>
    <s v="Ecuador"/>
    <s v="Loan"/>
    <m/>
    <m/>
    <s v="Buildings, Public Installations and End-Use Energy Efficiency"/>
    <m/>
    <s v="Mitigation"/>
    <n v="30.2988"/>
    <n v="30.2988"/>
    <n v="0"/>
    <n v="0"/>
    <m/>
    <m/>
    <s v="2022 IDB Climate Finance Database"/>
  </r>
  <r>
    <x v="3"/>
    <s v="Sovereign"/>
    <s v="Program to Improve Tax and Customs Administration"/>
    <s v="EC-L1253"/>
    <d v="2022-09-30T00:00:00"/>
    <x v="1"/>
    <s v="Ecuador"/>
    <s v="Loan"/>
    <m/>
    <m/>
    <s v="Cross-Sectoral Activities"/>
    <m/>
    <s v="Mitigation"/>
    <n v="5.5692000000000004"/>
    <n v="5.5692000000000004"/>
    <n v="0"/>
    <n v="0"/>
    <m/>
    <m/>
    <s v="2022 IDB Climate Finance Database"/>
  </r>
  <r>
    <x v="3"/>
    <s v="Sovereign"/>
    <s v="Emergency Technical Cooperation - Support for landslide emergency in Tegucigalpa neighborhoods, Honduras"/>
    <s v="HO-T1415"/>
    <d v="2022-09-30T00:00:00"/>
    <x v="1"/>
    <s v="Honduras"/>
    <s v="Technical Cooperation Project"/>
    <m/>
    <m/>
    <m/>
    <s v="Other sectors"/>
    <s v="Adaptation"/>
    <n v="0.2"/>
    <n v="0"/>
    <n v="0.2"/>
    <n v="0"/>
    <m/>
    <m/>
    <s v="2022 IDB Climate Finance Database"/>
  </r>
  <r>
    <x v="3"/>
    <s v="Sovereign"/>
    <s v="Support to Rural Water and Sanitation Development"/>
    <s v="ME-T1458"/>
    <d v="2022-09-30T00:00:00"/>
    <x v="1"/>
    <s v="Mexico"/>
    <s v="Technical Cooperation Project"/>
    <m/>
    <m/>
    <m/>
    <s v="Water and wastewater systems"/>
    <s v="Adaptation"/>
    <n v="0.16"/>
    <n v="0"/>
    <n v="0.16"/>
    <n v="0"/>
    <m/>
    <m/>
    <s v="2022 IDB Climate Finance Database"/>
  </r>
  <r>
    <x v="3"/>
    <s v="Sovereign"/>
    <s v="Air Infrastructure Program â€“ Stage II"/>
    <s v="BO-L1209"/>
    <d v="2022-10-05T00:00:00"/>
    <x v="1"/>
    <s v="Bolivia "/>
    <s v="Loan"/>
    <m/>
    <m/>
    <s v="Buildings, Public Installations and End-Use Energy Efficiency"/>
    <s v="Energy, transport and other built environment infrastructure"/>
    <s v="Dual-use"/>
    <n v="23.17098"/>
    <n v="0"/>
    <n v="0"/>
    <n v="23.17098"/>
    <m/>
    <m/>
    <s v="2022 IDB Climate Finance Database"/>
  </r>
  <r>
    <x v="3"/>
    <s v="Sovereign"/>
    <s v="Support for the Strengthening of the National System of Science, Technology and Innovation in Costa Rica"/>
    <s v="CR-T1248"/>
    <d v="2022-10-05T00:00:00"/>
    <x v="1"/>
    <s v="Costa Rica"/>
    <s v="Technical Cooperation Project"/>
    <m/>
    <m/>
    <s v="Research, Development and Innovation"/>
    <s v="Information and communications technology"/>
    <s v="Dual-use"/>
    <n v="0.1"/>
    <n v="0"/>
    <n v="0"/>
    <n v="0.1"/>
    <m/>
    <m/>
    <s v="2022 IDB Climate Finance Database"/>
  </r>
  <r>
    <x v="3"/>
    <s v="Sovereign"/>
    <s v="Program to Strengthen Competitiveness and Improve the Sustainability, Inclusivity and Resilience of the Panamanian Tourism Sector"/>
    <s v="PN-L1175"/>
    <d v="2022-10-05T00:00:00"/>
    <x v="1"/>
    <s v="Panama"/>
    <s v="Loan"/>
    <m/>
    <m/>
    <s v="Cross-Sectoral Activities"/>
    <s v="Agricultural and ecological resources"/>
    <s v="Dual-use"/>
    <n v="63.150000000000006"/>
    <n v="0"/>
    <n v="0"/>
    <n v="63.150000000000006"/>
    <m/>
    <m/>
    <s v="2022 IDB Climate Finance Database"/>
  </r>
  <r>
    <x v="3"/>
    <s v="Sovereign"/>
    <s v="Support for the management of water resources in the binational basin of the Bermejo River"/>
    <s v="RG-T4082"/>
    <d v="2022-10-07T00:00:00"/>
    <x v="1"/>
    <s v="Regional"/>
    <s v="Technical Cooperation Project"/>
    <m/>
    <m/>
    <m/>
    <s v="Water and wastewater systems"/>
    <s v="Adaptation"/>
    <n v="9.9000000000000005E-2"/>
    <n v="0"/>
    <n v="9.9000000000000005E-2"/>
    <n v="0"/>
    <m/>
    <m/>
    <s v="2022 IDB Climate Finance Database"/>
  </r>
  <r>
    <x v="3"/>
    <s v="Sovereign"/>
    <s v="Sustainable Mobility and Electromobility in Argentina"/>
    <s v="AR-T1288"/>
    <d v="2022-10-11T00:00:00"/>
    <x v="1"/>
    <s v="Argentina"/>
    <s v="Technical Cooperation Project"/>
    <m/>
    <m/>
    <s v="Transport"/>
    <m/>
    <s v="Mitigation"/>
    <n v="0.2"/>
    <n v="0.2"/>
    <n v="0"/>
    <n v="0"/>
    <m/>
    <m/>
    <s v="2022 IDB Climate Finance Database"/>
  </r>
  <r>
    <x v="3"/>
    <s v="Sovereign"/>
    <s v="Support to the execution of transport sector projects in Haiti"/>
    <s v="HA-T1303"/>
    <d v="2022-10-11T00:00:00"/>
    <x v="1"/>
    <s v="Haiti"/>
    <s v="Technical Cooperation Project"/>
    <m/>
    <m/>
    <m/>
    <s v="Energy, transport and other built environment infrastructure"/>
    <s v="Adaptation"/>
    <n v="0.09"/>
    <n v="0"/>
    <n v="0.09"/>
    <n v="0"/>
    <m/>
    <m/>
    <s v="2022 IDB Climate Finance Database"/>
  </r>
  <r>
    <x v="3"/>
    <s v="Sovereign"/>
    <s v="Integrated Project for Water Security, Environmental Sustainability and Socio-productive Development of the PiauÃ­ and CanindÃ© Rivers Basin, State of PiauÃ­ - Sustainable and Inclusive Piaui (PSI)"/>
    <s v="BR-L1542"/>
    <d v="2022-10-12T00:00:00"/>
    <x v="1"/>
    <s v="Brazil"/>
    <s v="Loan"/>
    <m/>
    <m/>
    <s v="Cross-Sectoral Activities"/>
    <s v="Institutional capacity support or technical assistance"/>
    <s v="Dual-use"/>
    <n v="19.600521709999999"/>
    <n v="0"/>
    <n v="0"/>
    <n v="19.600521709999999"/>
    <m/>
    <m/>
    <s v="2022 IDB Climate Finance Database"/>
  </r>
  <r>
    <x v="3"/>
    <s v="Sovereign"/>
    <s v="Integrated Project for Water Security, Environmental Sustainability and Socio-productive Development of the PiauÃ­ and CanindÃ© Rivers Basin, State of PiauÃ­ - Sustainable and Inclusive Piaui (PSI)"/>
    <s v="BR-L1542"/>
    <d v="2022-10-12T00:00:00"/>
    <x v="1"/>
    <s v="Brazil"/>
    <s v="Loan"/>
    <m/>
    <m/>
    <m/>
    <s v="Water and wastewater systems"/>
    <s v="Adaptation"/>
    <n v="12.774729519999999"/>
    <n v="0"/>
    <n v="12.774729519999999"/>
    <n v="0"/>
    <m/>
    <m/>
    <s v="2022 IDB Climate Finance Database"/>
  </r>
  <r>
    <x v="3"/>
    <s v="Sovereign"/>
    <s v="Integrated Project for Water Security, Environmental Sustainability and Socio-productive Development of the PiauÃ­ and CanindÃ© Rivers Basin, State of PiauÃ­ - Sustainable and Inclusive Piaui (PSI)"/>
    <s v="BR-L1608"/>
    <d v="2022-10-12T00:00:00"/>
    <x v="1"/>
    <s v="Brazil"/>
    <s v="Loan"/>
    <m/>
    <m/>
    <s v="Cross-Sectoral Activities"/>
    <s v="Institutional capacity support or technical assistance"/>
    <s v="Dual-use"/>
    <n v="29.129478289999998"/>
    <n v="0"/>
    <n v="0"/>
    <n v="29.129478289999998"/>
    <m/>
    <m/>
    <s v="2022 IDB Climate Finance Database"/>
  </r>
  <r>
    <x v="3"/>
    <s v="Sovereign"/>
    <s v="Integrated Project for Water Security, Environmental Sustainability and Socio-productive Development of the PiauÃ­ and CanindÃ© Rivers Basin, State of PiauÃ­ - Sustainable and Inclusive Piaui (PSI)"/>
    <s v="BR-L1608"/>
    <d v="2022-10-12T00:00:00"/>
    <x v="1"/>
    <s v="Brazil"/>
    <s v="Loan"/>
    <m/>
    <m/>
    <m/>
    <s v="Water and wastewater systems"/>
    <s v="Adaptation"/>
    <n v="18.985270480000001"/>
    <n v="0"/>
    <n v="18.985270480000001"/>
    <n v="0"/>
    <m/>
    <m/>
    <s v="2022 IDB Climate Finance Database"/>
  </r>
  <r>
    <x v="3"/>
    <s v="Sovereign"/>
    <s v="Support for a Fair, Clean and Sustainable Energy Transition II in Chile"/>
    <s v="CH-T1274"/>
    <d v="2022-10-12T00:00:00"/>
    <x v="1"/>
    <s v="Chile"/>
    <s v="Technical Cooperation Project"/>
    <m/>
    <m/>
    <s v="Energy"/>
    <s v="Energy, transport and other built environment infrastructure"/>
    <s v="Dual-use"/>
    <n v="0.4"/>
    <n v="0"/>
    <n v="0"/>
    <n v="0.4"/>
    <m/>
    <m/>
    <s v="2022 IDB Climate Finance Database"/>
  </r>
  <r>
    <x v="3"/>
    <s v="Sovereign"/>
    <s v="Support for the Emergency due to heavy rain, flooding, and landslides in Costa Rica"/>
    <s v="CR-T1260"/>
    <d v="2022-10-12T00:00:00"/>
    <x v="1"/>
    <s v="Costa Rica"/>
    <s v="Technical Cooperation Project"/>
    <m/>
    <m/>
    <m/>
    <s v="Other sectors"/>
    <s v="Adaptation"/>
    <n v="0.2"/>
    <n v="0"/>
    <n v="0.2"/>
    <n v="0"/>
    <m/>
    <m/>
    <s v="2022 IDB Climate Finance Database"/>
  </r>
  <r>
    <x v="3"/>
    <s v="Sovereign"/>
    <s v="Promoting the identification of public-private opportunities for the sustainable and inclusive development of the Southern Cone countries."/>
    <s v="RG-T4112"/>
    <d v="2022-10-12T00:00:00"/>
    <x v="1"/>
    <s v="Regional"/>
    <s v="Technical Cooperation Project"/>
    <m/>
    <m/>
    <s v="Cross-Sectoral Activities"/>
    <s v="Institutional capacity support or technical assistance"/>
    <s v="Dual-use"/>
    <n v="0.15"/>
    <n v="0"/>
    <n v="0"/>
    <n v="0.15"/>
    <m/>
    <m/>
    <s v="2022 IDB Climate Finance Database"/>
  </r>
  <r>
    <x v="3"/>
    <s v="Sovereign"/>
    <s v="Innovation to close gender, climate change and territorial gaps"/>
    <s v="PN-T1300"/>
    <d v="2022-10-13T00:00:00"/>
    <x v="1"/>
    <s v="Panama"/>
    <s v="Technical Cooperation Project"/>
    <m/>
    <m/>
    <s v="Information and Communications Technology (ICT) and Digital Technologies"/>
    <m/>
    <s v="Mitigation"/>
    <n v="0.33"/>
    <n v="0.33"/>
    <n v="0"/>
    <n v="0"/>
    <m/>
    <m/>
    <s v="2022 IDB Climate Finance Database"/>
  </r>
  <r>
    <x v="3"/>
    <s v="Sovereign"/>
    <s v="Emergency support due to landslides and floods in Aragua State."/>
    <s v="VE-T1101"/>
    <d v="2022-10-13T00:00:00"/>
    <x v="1"/>
    <s v="Venezuela"/>
    <s v="Technical Cooperation Project"/>
    <m/>
    <m/>
    <m/>
    <s v="Other sectors"/>
    <s v="Adaptation"/>
    <n v="0.2"/>
    <n v="0"/>
    <n v="0.2"/>
    <n v="0"/>
    <m/>
    <m/>
    <s v="2022 IDB Climate Finance Database"/>
  </r>
  <r>
    <x v="3"/>
    <s v="Sovereign"/>
    <s v="Support for the Green Hydrogen industry in Chile"/>
    <s v="CH-T1286"/>
    <d v="2022-10-17T00:00:00"/>
    <x v="1"/>
    <s v="Chile"/>
    <s v="Technical Cooperation Project"/>
    <m/>
    <m/>
    <s v="Energy"/>
    <m/>
    <s v="Mitigation"/>
    <n v="0.2"/>
    <n v="0.2"/>
    <n v="0"/>
    <n v="0"/>
    <m/>
    <m/>
    <s v="2022 IDB Climate Finance Database"/>
  </r>
  <r>
    <x v="3"/>
    <s v="Sovereign"/>
    <s v="Support to the Fiona Hurricane Emergency in Dominican Republic"/>
    <s v="DR-T1255"/>
    <d v="2022-10-18T00:00:00"/>
    <x v="1"/>
    <s v="Dominican Republic"/>
    <s v="Technical Cooperation Project"/>
    <m/>
    <m/>
    <m/>
    <s v="Other sectors"/>
    <s v="Adaptation"/>
    <n v="0.2"/>
    <n v="0"/>
    <n v="0.2"/>
    <n v="0"/>
    <m/>
    <m/>
    <s v="2022 IDB Climate Finance Database"/>
  </r>
  <r>
    <x v="3"/>
    <s v="Sovereign"/>
    <s v="Emergency Technical Cooperation - Support for the Hurricane and tropical storm Julia Emergency in El Salvador"/>
    <s v="ES-T1359"/>
    <d v="2022-10-18T00:00:00"/>
    <x v="1"/>
    <s v="El Salvador"/>
    <s v="Technical Cooperation Project"/>
    <m/>
    <m/>
    <m/>
    <s v="Other sectors"/>
    <s v="Adaptation"/>
    <n v="0.2"/>
    <n v="0"/>
    <n v="0.2"/>
    <n v="0"/>
    <m/>
    <m/>
    <s v="2022 IDB Climate Finance Database"/>
  </r>
  <r>
    <x v="3"/>
    <s v="Sovereign"/>
    <s v="Support for the execution of water and sanitation operations in Panama"/>
    <s v="PN-T1310"/>
    <d v="2022-10-18T00:00:00"/>
    <x v="1"/>
    <s v="Panama"/>
    <s v="Technical Cooperation Project"/>
    <m/>
    <m/>
    <m/>
    <s v="Water and wastewater systems"/>
    <s v="Adaptation"/>
    <n v="0.06"/>
    <n v="0"/>
    <n v="0.06"/>
    <n v="0"/>
    <m/>
    <m/>
    <s v="2022 IDB Climate Finance Database"/>
  </r>
  <r>
    <x v="3"/>
    <s v="Sovereign"/>
    <s v="Climate Change Resilient Productive Models for Livelihoods Improvement"/>
    <s v="RG-T4139"/>
    <d v="2022-10-18T00:00:00"/>
    <x v="1"/>
    <s v="Regional"/>
    <s v="Technical Cooperation Project"/>
    <m/>
    <m/>
    <s v="Agriculture, Forestry, Land Use and Fisheries"/>
    <s v="Agricultural and ecological resources"/>
    <s v="Dual-use"/>
    <n v="0.95"/>
    <n v="0"/>
    <n v="0"/>
    <n v="0.95"/>
    <m/>
    <m/>
    <s v="2022 IDB Climate Finance Database"/>
  </r>
  <r>
    <x v="3"/>
    <s v="Sovereign"/>
    <s v="Supporting the Development of the Blue Economy in the Organization of Eastern Caribbean States OECS"/>
    <s v="RG-T4169"/>
    <d v="2022-10-18T00:00:00"/>
    <x v="1"/>
    <s v="Regional"/>
    <s v="Technical Cooperation Project"/>
    <m/>
    <m/>
    <s v="Agriculture, Forestry, Land Use and Fisheries"/>
    <s v="Agricultural and ecological resources"/>
    <s v="Dual-use"/>
    <n v="8.5000000000000006E-2"/>
    <n v="0"/>
    <n v="0"/>
    <n v="8.5000000000000006E-2"/>
    <m/>
    <m/>
    <s v="2022 IDB Climate Finance Database"/>
  </r>
  <r>
    <x v="3"/>
    <s v="Sovereign"/>
    <s v="Support for Strategic Research Groups to address territorial challenges with R&amp;D&amp;i in Uruguay"/>
    <s v="UR-T1283"/>
    <d v="2022-10-18T00:00:00"/>
    <x v="1"/>
    <s v="Uruguay"/>
    <s v="Technical Cooperation Project"/>
    <m/>
    <m/>
    <s v="Research, Development and Innovation"/>
    <m/>
    <s v="Mitigation"/>
    <n v="1.2999999999999999E-2"/>
    <n v="1.2999999999999999E-2"/>
    <n v="0"/>
    <n v="0"/>
    <m/>
    <m/>
    <s v="2022 IDB Climate Finance Database"/>
  </r>
  <r>
    <x v="3"/>
    <s v="Sovereign"/>
    <s v="Sustainable Development and Biodiversity Program in Ecuador"/>
    <s v="EC-U0005"/>
    <d v="2022-10-19T00:00:00"/>
    <x v="1"/>
    <s v="Ecuador"/>
    <s v="Guarantee"/>
    <m/>
    <m/>
    <m/>
    <s v="Institutional capacity support or technical assistance"/>
    <s v="Adaptation"/>
    <n v="77.349999999999994"/>
    <n v="0"/>
    <n v="77.349999999999994"/>
    <n v="0"/>
    <m/>
    <m/>
    <s v="2022 IDB Climate Finance Database"/>
  </r>
  <r>
    <x v="3"/>
    <s v="Sovereign"/>
    <s v="Rural Roads Program"/>
    <s v="ES-L1155"/>
    <d v="2022-10-19T00:00:00"/>
    <x v="1"/>
    <s v="El Salvador"/>
    <s v="Loan"/>
    <m/>
    <m/>
    <m/>
    <s v="Energy, transport and other built environment infrastructure"/>
    <s v="Adaptation"/>
    <n v="33.409999999999997"/>
    <n v="0"/>
    <n v="33.409999999999997"/>
    <n v="0"/>
    <m/>
    <m/>
    <s v="2022 IDB Climate Finance Database"/>
  </r>
  <r>
    <x v="3"/>
    <s v="Sovereign"/>
    <s v="Desenvolve SP Program â€“ Sustainable Infrastructure"/>
    <s v="BR-L1582"/>
    <d v="2022-10-21T00:00:00"/>
    <x v="1"/>
    <s v="Brazil"/>
    <s v="Loan"/>
    <m/>
    <m/>
    <s v="Buildings, Public Installations and End-Use Energy Efficiency"/>
    <m/>
    <s v="Mitigation"/>
    <n v="37.003999999999998"/>
    <n v="37.003999999999998"/>
    <n v="0"/>
    <n v="0"/>
    <m/>
    <m/>
    <s v="2022 IDB Climate Finance Database"/>
  </r>
  <r>
    <x v="3"/>
    <s v="Sovereign"/>
    <s v="Desenvolve SP Program â€“ Sustainable Infrastructure"/>
    <s v="BR-L1582"/>
    <d v="2022-10-21T00:00:00"/>
    <x v="1"/>
    <s v="Brazil"/>
    <s v="Loan"/>
    <m/>
    <m/>
    <s v="Cross-Sectoral Activities"/>
    <m/>
    <s v="Mitigation"/>
    <n v="1.1000000000000001"/>
    <n v="1.1000000000000001"/>
    <n v="0"/>
    <n v="0"/>
    <m/>
    <m/>
    <s v="2022 IDB Climate Finance Database"/>
  </r>
  <r>
    <x v="3"/>
    <s v="Sovereign"/>
    <s v="Desenvolve SP Program â€“ Sustainable Infrastructure"/>
    <s v="BR-L1582"/>
    <d v="2022-10-21T00:00:00"/>
    <x v="1"/>
    <s v="Brazil"/>
    <s v="Loan"/>
    <m/>
    <m/>
    <s v="Energy"/>
    <m/>
    <s v="Mitigation"/>
    <n v="20.998999999999999"/>
    <n v="20.998999999999999"/>
    <n v="0"/>
    <n v="0"/>
    <m/>
    <m/>
    <s v="2022 IDB Climate Finance Database"/>
  </r>
  <r>
    <x v="3"/>
    <s v="Sovereign"/>
    <s v="Assessing SMEs decarbonization transition readiness in LAC"/>
    <s v="RG-T4099"/>
    <d v="2022-10-21T00:00:00"/>
    <x v="1"/>
    <s v="Regional"/>
    <s v="Technical Cooperation Project"/>
    <m/>
    <m/>
    <s v="Cross-Sectoral Activities"/>
    <m/>
    <s v="Mitigation"/>
    <n v="0.4"/>
    <n v="0.4"/>
    <n v="0"/>
    <n v="0"/>
    <m/>
    <m/>
    <s v="2022 IDB Climate Finance Database"/>
  </r>
  <r>
    <x v="3"/>
    <s v="Sovereign"/>
    <s v="Labor Market Alignment with New Industries"/>
    <s v="SU-L1061"/>
    <d v="2022-10-21T00:00:00"/>
    <x v="1"/>
    <s v="Suriname"/>
    <s v="Loan"/>
    <m/>
    <m/>
    <s v="Cross-Sectoral Activities"/>
    <s v="Institutional capacity support or technical assistance"/>
    <s v="Dual-use"/>
    <n v="0.30199999999999999"/>
    <n v="0"/>
    <n v="0"/>
    <n v="0.30199999999999999"/>
    <m/>
    <m/>
    <s v="2022 IDB Climate Finance Database"/>
  </r>
  <r>
    <x v="3"/>
    <s v="Sovereign"/>
    <s v="Fiscal Policy to Support Climate Change Actions"/>
    <s v="SU-T1163"/>
    <d v="2022-10-21T00:00:00"/>
    <x v="1"/>
    <s v="Suriname"/>
    <s v="Technical Cooperation Project"/>
    <m/>
    <m/>
    <s v="Cross-Sectoral Activities"/>
    <s v="Institutional capacity support or technical assistance"/>
    <s v="Dual-use"/>
    <n v="1.17"/>
    <n v="0"/>
    <n v="0"/>
    <n v="1.17"/>
    <m/>
    <m/>
    <s v="2022 IDB Climate Finance Database"/>
  </r>
  <r>
    <x v="3"/>
    <s v="Sovereign"/>
    <s v="Support for the digitalization and integrated management of sanitation and solid waste services in the Dominican Republic."/>
    <s v="DR-T1242"/>
    <d v="2022-10-24T00:00:00"/>
    <x v="1"/>
    <s v="Dominican Republic"/>
    <s v="Technical Cooperation Project"/>
    <m/>
    <m/>
    <s v="Solid Waste Management"/>
    <m/>
    <s v="Mitigation"/>
    <n v="1"/>
    <n v="1"/>
    <n v="0"/>
    <n v="0"/>
    <m/>
    <m/>
    <s v="2022 IDB Climate Finance Database"/>
  </r>
  <r>
    <x v="3"/>
    <s v="Sovereign"/>
    <s v="Support for the Preparation of the Joinville Sustainable Sanitation Program - PROSAJ"/>
    <s v="BR-T1524"/>
    <d v="2022-10-25T00:00:00"/>
    <x v="1"/>
    <s v="Brazil"/>
    <s v="Technical Cooperation Project"/>
    <m/>
    <m/>
    <s v="Water Supply and Wastewater"/>
    <m/>
    <s v="Mitigation"/>
    <n v="0.1"/>
    <n v="0.1"/>
    <n v="0"/>
    <n v="0"/>
    <m/>
    <m/>
    <s v="2022 IDB Climate Finance Database"/>
  </r>
  <r>
    <x v="3"/>
    <s v="Sovereign"/>
    <s v="Support for the Competitiveness and Sustainability Program for the Resilience of the Tourism Sector in Panama"/>
    <s v="PN-T1292"/>
    <d v="2022-10-25T00:00:00"/>
    <x v="1"/>
    <s v="Panama"/>
    <s v="Technical Cooperation Project"/>
    <m/>
    <m/>
    <m/>
    <s v="Other sectors"/>
    <s v="Adaptation"/>
    <n v="0.25"/>
    <n v="0"/>
    <n v="0.25"/>
    <n v="0"/>
    <m/>
    <m/>
    <s v="2022 IDB Climate Finance Database"/>
  </r>
  <r>
    <x v="3"/>
    <s v="Sovereign"/>
    <s v="Program to Support Climate Resilient Road Infrastructure Development"/>
    <s v="GY-L1081"/>
    <d v="2022-10-26T00:00:00"/>
    <x v="1"/>
    <s v="Guyana"/>
    <s v="Loan"/>
    <m/>
    <m/>
    <m/>
    <s v="Energy, transport and other built environment infrastructure"/>
    <s v="Adaptation"/>
    <n v="37.85"/>
    <n v="0"/>
    <n v="37.85"/>
    <n v="0"/>
    <m/>
    <m/>
    <s v="2022 IDB Climate Finance Database"/>
  </r>
  <r>
    <x v="3"/>
    <s v="Sovereign"/>
    <s v="Comprehensive Rural Water and Sanitation Program, second phase - PIASAR II"/>
    <s v="PE-L1269"/>
    <d v="2022-10-26T00:00:00"/>
    <x v="1"/>
    <s v="Peru"/>
    <s v="Loan"/>
    <m/>
    <m/>
    <s v="Water Supply and Wastewater"/>
    <m/>
    <s v="Mitigation"/>
    <n v="28.140000000000004"/>
    <n v="28.140000000000004"/>
    <n v="0"/>
    <n v="0"/>
    <m/>
    <m/>
    <s v="2022 IDB Climate Finance Database"/>
  </r>
  <r>
    <x v="3"/>
    <s v="Sovereign"/>
    <s v="Comprehensive Rural Water and Sanitation Program, second phase - PIASAR II"/>
    <s v="PE-L1269"/>
    <d v="2022-10-26T00:00:00"/>
    <x v="1"/>
    <s v="Peru"/>
    <s v="Loan"/>
    <m/>
    <m/>
    <m/>
    <s v="Water and wastewater systems"/>
    <s v="Adaptation"/>
    <n v="52.53"/>
    <n v="0"/>
    <n v="52.53"/>
    <n v="0"/>
    <m/>
    <m/>
    <s v="2022 IDB Climate Finance Database"/>
  </r>
  <r>
    <x v="3"/>
    <s v="Sovereign"/>
    <s v="Global Credit Program for Sustainable Economy Recovery"/>
    <s v="PN-L1179"/>
    <d v="2022-10-26T00:00:00"/>
    <x v="1"/>
    <s v="Panama"/>
    <s v="Loan"/>
    <m/>
    <m/>
    <s v="Cross-Sectoral Activities"/>
    <s v="Financial services"/>
    <s v="Dual-use"/>
    <n v="64"/>
    <n v="0"/>
    <n v="0"/>
    <n v="64"/>
    <m/>
    <m/>
    <s v="2022 IDB Climate Finance Database"/>
  </r>
  <r>
    <x v="3"/>
    <s v="Sovereign"/>
    <s v="Modernization of the Brazilian Power Sector"/>
    <s v="BR-T1529"/>
    <d v="2022-10-27T00:00:00"/>
    <x v="1"/>
    <s v="Brazil"/>
    <s v="Technical Cooperation Project"/>
    <m/>
    <m/>
    <s v="Energy"/>
    <m/>
    <s v="Mitigation"/>
    <n v="1"/>
    <n v="1"/>
    <n v="0"/>
    <n v="0"/>
    <m/>
    <m/>
    <s v="2022 IDB Climate Finance Database"/>
  </r>
  <r>
    <x v="3"/>
    <s v="Sovereign"/>
    <s v="Supporting the Sustainable Development of El Salvador Tourism Sector"/>
    <s v="ES-T1348"/>
    <d v="2022-10-27T00:00:00"/>
    <x v="1"/>
    <s v="El Salvador"/>
    <s v="Technical Cooperation Project"/>
    <m/>
    <m/>
    <m/>
    <s v="Other sectors"/>
    <s v="Adaptation"/>
    <n v="9.5000000000000001E-2"/>
    <n v="0"/>
    <n v="9.5000000000000001E-2"/>
    <n v="0"/>
    <m/>
    <m/>
    <s v="2022 IDB Climate Finance Database"/>
  </r>
  <r>
    <x v="3"/>
    <s v="Sovereign"/>
    <s v="Conservation and Sustainable Management of the Dry Forest Landscape"/>
    <s v="GU-G1015"/>
    <d v="2022-10-27T00:00:00"/>
    <x v="1"/>
    <s v="Guatemala"/>
    <s v="Investment Grant"/>
    <m/>
    <m/>
    <s v="Agriculture, Forestry, Land Use and Fisheries"/>
    <m/>
    <s v="Mitigation"/>
    <n v="1.0218860000000001"/>
    <n v="1.0218860000000001"/>
    <n v="0"/>
    <n v="0"/>
    <m/>
    <m/>
    <s v="2022 IDB Climate Finance Database"/>
  </r>
  <r>
    <x v="3"/>
    <s v="Sovereign"/>
    <s v="New Instruments for Social Housing"/>
    <s v="PN-T1302"/>
    <d v="2022-10-27T00:00:00"/>
    <x v="1"/>
    <s v="Panama"/>
    <s v="Technical Cooperation Project"/>
    <m/>
    <m/>
    <s v="Buildings, Public Installations and End-Use Energy Efficiency"/>
    <s v="Energy, transport and other built environment infrastructure"/>
    <s v="Dual-use"/>
    <n v="3.9949999999999999E-2"/>
    <n v="0"/>
    <n v="0"/>
    <n v="3.9949999999999999E-2"/>
    <m/>
    <m/>
    <s v="2022 IDB Climate Finance Database"/>
  </r>
  <r>
    <x v="3"/>
    <s v="Sovereign"/>
    <s v="Support ColombiaÂ´s energy transition"/>
    <s v="CO-T1663"/>
    <d v="2022-10-28T00:00:00"/>
    <x v="1"/>
    <s v="Colombia"/>
    <s v="Technical Cooperation Project"/>
    <m/>
    <m/>
    <s v="Energy"/>
    <m/>
    <s v="Mitigation"/>
    <n v="1.9"/>
    <n v="1.9"/>
    <n v="0"/>
    <n v="0"/>
    <m/>
    <m/>
    <s v="2022 IDB Climate Finance Database"/>
  </r>
  <r>
    <x v="3"/>
    <s v="Sovereign"/>
    <s v="Program to Promote Fiscal Sustainability and Enhance the Effectiveness of Public Expenditure in the MunicÃ­pio of Recife"/>
    <s v="BR-L1575"/>
    <d v="2022-11-02T00:00:00"/>
    <x v="1"/>
    <s v="Brazil"/>
    <s v="Loan"/>
    <m/>
    <m/>
    <s v="Cross-Sectoral Activities"/>
    <m/>
    <s v="Mitigation"/>
    <n v="24.003199999999996"/>
    <n v="24.003199999999996"/>
    <n v="0"/>
    <n v="0"/>
    <m/>
    <m/>
    <s v="2022 IDB Climate Finance Database"/>
  </r>
  <r>
    <x v="3"/>
    <s v="Sovereign"/>
    <s v="Health Care and Social Inclusion Networks Strengthening Program - PROREDES Sergipe"/>
    <s v="BR-L1583"/>
    <d v="2022-11-02T00:00:00"/>
    <x v="1"/>
    <s v="Brazil"/>
    <s v="Loan"/>
    <m/>
    <m/>
    <s v="Buildings, Public Installations and End-Use Energy Efficiency"/>
    <m/>
    <s v="Mitigation"/>
    <n v="10.8864"/>
    <n v="10.8864"/>
    <n v="0"/>
    <n v="0"/>
    <m/>
    <m/>
    <s v="2022 IDB Climate Finance Database"/>
  </r>
  <r>
    <x v="3"/>
    <s v="Sovereign"/>
    <s v="Universal Sanitation Program in Coastal and Tourist Cities"/>
    <s v="DR-L1158"/>
    <d v="2022-11-02T00:00:00"/>
    <x v="1"/>
    <s v="Dominican Republic"/>
    <s v="Loan"/>
    <m/>
    <m/>
    <s v="Water Supply and Wastewater"/>
    <m/>
    <s v="Mitigation"/>
    <n v="93.87"/>
    <n v="93.87"/>
    <n v="0"/>
    <n v="0"/>
    <m/>
    <m/>
    <s v="2022 IDB Climate Finance Database"/>
  </r>
  <r>
    <x v="3"/>
    <s v="Sovereign"/>
    <s v="Universal Sanitation Program in Coastal and Tourist Cities"/>
    <s v="DR-L1158"/>
    <d v="2022-11-02T00:00:00"/>
    <x v="1"/>
    <s v="Dominican Republic"/>
    <s v="Loan"/>
    <m/>
    <m/>
    <m/>
    <s v="Water and wastewater systems"/>
    <s v="Adaptation"/>
    <n v="16.940000000000001"/>
    <n v="0"/>
    <n v="16.940000000000001"/>
    <n v="0"/>
    <m/>
    <m/>
    <s v="2022 IDB Climate Finance Database"/>
  </r>
  <r>
    <x v="3"/>
    <s v="Sovereign"/>
    <s v="Fiscal Sustainability Program for Economic Development I"/>
    <s v="SU-L1065"/>
    <d v="2022-11-02T00:00:00"/>
    <x v="1"/>
    <s v="Suriname"/>
    <s v="Loan"/>
    <m/>
    <m/>
    <s v="Cross-Sectoral Activities"/>
    <s v="Institutional capacity support or technical assistance"/>
    <s v="Dual-use"/>
    <n v="30"/>
    <n v="0"/>
    <n v="0"/>
    <n v="30"/>
    <m/>
    <m/>
    <s v="2022 IDB Climate Finance Database"/>
  </r>
  <r>
    <x v="3"/>
    <s v="Sovereign"/>
    <s v="Social Digital Connectivity Program"/>
    <s v="ES-G1008"/>
    <d v="2022-11-03T00:00:00"/>
    <x v="1"/>
    <s v="El Salvador"/>
    <s v="Investment Grant"/>
    <m/>
    <m/>
    <s v="Information and Communications Technology (ICT) and Digital Technologies"/>
    <m/>
    <s v="Mitigation"/>
    <n v="4.881251958"/>
    <n v="4.881251958"/>
    <n v="0"/>
    <n v="0"/>
    <m/>
    <m/>
    <s v="2022 IDB Climate Finance Database"/>
  </r>
  <r>
    <x v="3"/>
    <s v="Sovereign"/>
    <s v="Development of Battery Energy Storage System (BESS) Investment Projects and Policy and Regulatory Support"/>
    <s v="BR-T1497"/>
    <d v="2022-11-08T00:00:00"/>
    <x v="1"/>
    <s v="Brazil"/>
    <s v="Technical Cooperation Project"/>
    <m/>
    <m/>
    <s v="Energy"/>
    <m/>
    <s v="Mitigation"/>
    <n v="1"/>
    <n v="1"/>
    <n v="0"/>
    <n v="0"/>
    <m/>
    <m/>
    <s v="2022 IDB Climate Finance Database"/>
  </r>
  <r>
    <x v="3"/>
    <s v="Sovereign"/>
    <s v="Emergency Technical Cooperation - Support for Julia Tropical Storm Emergency in Guatemala"/>
    <s v="GU-T1342"/>
    <d v="2022-11-08T00:00:00"/>
    <x v="1"/>
    <s v="Guatemala"/>
    <s v="Technical Cooperation Project"/>
    <m/>
    <m/>
    <m/>
    <s v="Other sectors"/>
    <s v="Adaptation"/>
    <n v="0.2"/>
    <n v="0"/>
    <n v="0.2"/>
    <n v="0"/>
    <m/>
    <m/>
    <s v="2022 IDB Climate Finance Database"/>
  </r>
  <r>
    <x v="3"/>
    <s v="Sovereign"/>
    <s v="Water and Sanitation Program for the Buenos Aires Metropolitan Area and the Districts in the First, Second, and Third Rings of the Buenos Aires Conurbation - Tranche II"/>
    <s v="AR-L1344"/>
    <d v="2022-11-09T00:00:00"/>
    <x v="1"/>
    <s v="Argentina"/>
    <s v="Loan"/>
    <m/>
    <m/>
    <s v="Water Supply and Wastewater"/>
    <m/>
    <s v="Mitigation"/>
    <n v="147"/>
    <n v="147"/>
    <n v="0"/>
    <n v="0"/>
    <m/>
    <m/>
    <s v="2022 IDB Climate Finance Database"/>
  </r>
  <r>
    <x v="3"/>
    <s v="Sovereign"/>
    <s v="Digital Innovation to Boost Economic Development in Belize"/>
    <s v="BL-L1039"/>
    <d v="2022-11-09T00:00:00"/>
    <x v="1"/>
    <s v="Belize"/>
    <s v="Loan"/>
    <m/>
    <m/>
    <s v="Information and Communications Technology (ICT) and Digital Technologies"/>
    <m/>
    <s v="Mitigation"/>
    <n v="0.222"/>
    <n v="0.222"/>
    <n v="0"/>
    <n v="0"/>
    <m/>
    <m/>
    <s v="2022 IDB Climate Finance Database"/>
  </r>
  <r>
    <x v="3"/>
    <s v="Sovereign"/>
    <s v="Emergency Technical Cooperation - Support for Lisa Hurricane Emergency in Belize"/>
    <s v="BL-T1155"/>
    <d v="2022-11-09T00:00:00"/>
    <x v="1"/>
    <s v="Belize"/>
    <s v="Technical Cooperation Project"/>
    <m/>
    <m/>
    <m/>
    <s v="Other sectors"/>
    <s v="Adaptation"/>
    <n v="0.2"/>
    <n v="0"/>
    <n v="0.2"/>
    <n v="0"/>
    <m/>
    <m/>
    <s v="2022 IDB Climate Finance Database"/>
  </r>
  <r>
    <x v="3"/>
    <s v="Sovereign"/>
    <s v="Support for the RD-Trabaja Flexible Employment System"/>
    <s v="DR-L1155"/>
    <d v="2022-11-09T00:00:00"/>
    <x v="1"/>
    <s v="Dominican Republic"/>
    <s v="Loan"/>
    <m/>
    <m/>
    <s v="Cross-Sectoral Activities"/>
    <m/>
    <s v="Mitigation"/>
    <n v="3.8721999999999994"/>
    <n v="3.8721999999999994"/>
    <n v="0"/>
    <n v="0"/>
    <m/>
    <m/>
    <s v="2022 IDB Climate Finance Database"/>
  </r>
  <r>
    <x v="3"/>
    <s v="Sovereign"/>
    <s v="Accelerating the Implementation of Renewable Energies in Latin America and the Caribbean"/>
    <s v="RG-T4097"/>
    <d v="2022-11-14T00:00:00"/>
    <x v="1"/>
    <s v="Regional"/>
    <s v="Technical Cooperation Project"/>
    <m/>
    <m/>
    <s v="Energy"/>
    <m/>
    <s v="Mitigation"/>
    <n v="0.44937500000000002"/>
    <n v="0.44937500000000002"/>
    <n v="0"/>
    <n v="0"/>
    <m/>
    <m/>
    <s v="2022 IDB Climate Finance Database"/>
  </r>
  <r>
    <x v="3"/>
    <s v="Sovereign"/>
    <s v="Program for the Strengthening of Agricultural Health Services and the Sustainable Management of Maritime Resources in Argentina (PROSAMA)"/>
    <s v="AR-L1352"/>
    <d v="2022-11-16T00:00:00"/>
    <x v="1"/>
    <s v="Argentina"/>
    <s v="Loan"/>
    <m/>
    <m/>
    <s v="Agriculture, Forestry, Land Use and Fisheries"/>
    <s v="Agricultural and ecological resources"/>
    <s v="Dual-use"/>
    <n v="22.55"/>
    <n v="0"/>
    <n v="0"/>
    <n v="22.55"/>
    <m/>
    <m/>
    <s v="2022 IDB Climate Finance Database"/>
  </r>
  <r>
    <x v="3"/>
    <s v="Sovereign"/>
    <s v="Program for the Strengthening of Agricultural Health Services and the Sustainable Management of Maritime Resources in Argentina (PROSAMA)"/>
    <s v="AR-L1352"/>
    <d v="2022-11-16T00:00:00"/>
    <x v="1"/>
    <s v="Argentina"/>
    <s v="Loan"/>
    <m/>
    <m/>
    <s v="Buildings, Public Installations and End-Use Energy Efficiency"/>
    <m/>
    <s v="Mitigation"/>
    <n v="24.925000000000004"/>
    <n v="24.925000000000004"/>
    <n v="0"/>
    <n v="0"/>
    <m/>
    <m/>
    <s v="2022 IDB Climate Finance Database"/>
  </r>
  <r>
    <x v="3"/>
    <s v="Sovereign"/>
    <s v="Program for the Strengthening of Agricultural Health Services and the Sustainable Management of Maritime Resources in Argentina (PROSAMA)"/>
    <s v="AR-L1352"/>
    <d v="2022-11-16T00:00:00"/>
    <x v="1"/>
    <s v="Argentina"/>
    <s v="Loan"/>
    <m/>
    <m/>
    <s v="Cross-Sectoral Activities"/>
    <m/>
    <s v="Mitigation"/>
    <n v="7.8624999999999998"/>
    <n v="7.8624999999999998"/>
    <n v="0"/>
    <n v="0"/>
    <m/>
    <m/>
    <s v="2022 IDB Climate Finance Database"/>
  </r>
  <r>
    <x v="3"/>
    <s v="Sovereign"/>
    <s v="Ecuador - PerÃº Power Interconnection System in 500 kV, Ecuadorian line."/>
    <s v="RG-L1140"/>
    <d v="2022-11-16T00:00:00"/>
    <x v="1"/>
    <s v="Regional"/>
    <s v="Loan"/>
    <m/>
    <m/>
    <s v="Energy"/>
    <m/>
    <s v="Mitigation"/>
    <n v="114.875"/>
    <n v="114.875"/>
    <n v="0"/>
    <n v="0"/>
    <m/>
    <m/>
    <s v="2022 IDB Climate Finance Database"/>
  </r>
  <r>
    <x v="3"/>
    <s v="Sovereign"/>
    <s v="Support Program for the socio-urban integration of the migrant population"/>
    <s v="UR-J0001"/>
    <d v="2022-11-16T00:00:00"/>
    <x v="1"/>
    <s v="Uruguay"/>
    <s v="Grant Facility"/>
    <m/>
    <m/>
    <s v="Buildings, Public Installations and End-Use Energy Efficiency"/>
    <s v="Energy, transport and other built environment infrastructure"/>
    <s v="Dual-use"/>
    <n v="0.78500000000000003"/>
    <n v="0"/>
    <n v="0"/>
    <n v="0.78500000000000003"/>
    <m/>
    <m/>
    <s v="2022 IDB Climate Finance Database"/>
  </r>
  <r>
    <x v="3"/>
    <s v="Sovereign"/>
    <s v="Support Program for the socio-urban integration of the migrant population"/>
    <s v="UR-J0001"/>
    <d v="2022-11-16T00:00:00"/>
    <x v="1"/>
    <s v="Uruguay"/>
    <s v="Grant Facility"/>
    <m/>
    <m/>
    <s v="Cross-Sectoral Activities"/>
    <s v="Institutional capacity support or technical assistance"/>
    <s v="Dual-use"/>
    <n v="0.29149999999999998"/>
    <n v="0"/>
    <n v="0"/>
    <n v="0.29149999999999998"/>
    <m/>
    <m/>
    <s v="2022 IDB Climate Finance Database"/>
  </r>
  <r>
    <x v="3"/>
    <s v="Sovereign"/>
    <s v="Fiscal risks analysis, ALC monitoring and policy options with inclusive growth"/>
    <s v="RG-T4055"/>
    <d v="2022-11-21T00:00:00"/>
    <x v="1"/>
    <s v="Regional"/>
    <s v="Technical Cooperation Project"/>
    <m/>
    <m/>
    <s v="Cross-Sectoral Activities"/>
    <s v="Institutional capacity support or technical assistance"/>
    <s v="Dual-use"/>
    <n v="0.12498500000000001"/>
    <n v="0"/>
    <n v="0"/>
    <n v="0.12498500000000001"/>
    <m/>
    <m/>
    <s v="2022 IDB Climate Finance Database"/>
  </r>
  <r>
    <x v="3"/>
    <s v="Sovereign"/>
    <s v="Support for rural electrification with renewable energy, potable water and telecommunications in Suriname"/>
    <s v="SU-T1165"/>
    <d v="2022-11-21T00:00:00"/>
    <x v="1"/>
    <s v="Suriname"/>
    <s v="Technical Cooperation Project"/>
    <m/>
    <m/>
    <s v="Energy"/>
    <m/>
    <s v="Mitigation"/>
    <n v="0.25"/>
    <n v="0.25"/>
    <n v="0"/>
    <n v="0"/>
    <m/>
    <m/>
    <s v="2022 IDB Climate Finance Database"/>
  </r>
  <r>
    <x v="3"/>
    <s v="Sovereign"/>
    <s v="Support for capacity building in Bancoldex for the execution of the operation CO-L1258"/>
    <s v="CO-T1661"/>
    <d v="2022-11-22T00:00:00"/>
    <x v="1"/>
    <s v="Colombia"/>
    <s v="Technical Cooperation Project"/>
    <m/>
    <m/>
    <s v="Energy"/>
    <m/>
    <s v="Mitigation"/>
    <n v="0.2"/>
    <n v="0.2"/>
    <n v="0"/>
    <n v="0"/>
    <m/>
    <m/>
    <s v="2022 IDB Climate Finance Database"/>
  </r>
  <r>
    <x v="3"/>
    <s v="Sovereign"/>
    <s v="Program to Develop and Strengthen Fiscal and Subnational Services Management"/>
    <s v="UR-L1164"/>
    <d v="2022-11-23T00:00:00"/>
    <x v="1"/>
    <s v="Uruguay"/>
    <s v="Loan"/>
    <m/>
    <m/>
    <s v="Cross-Sectoral Activities"/>
    <s v="Institutional capacity support or technical assistance"/>
    <s v="Dual-use"/>
    <n v="28.763999999999999"/>
    <n v="0"/>
    <n v="0"/>
    <n v="28.763999999999999"/>
    <m/>
    <m/>
    <s v="2022 IDB Climate Finance Database"/>
  </r>
  <r>
    <x v="3"/>
    <s v="Sovereign"/>
    <s v="Strengthening Institutional and Technical Capacity for Barbados to meet the transparency requirements of the Paris Agreement"/>
    <s v="BA-G1004"/>
    <d v="2022-11-28T00:00:00"/>
    <x v="1"/>
    <s v="Barbados"/>
    <s v="Investment Grant"/>
    <m/>
    <m/>
    <s v="Cross-Sectoral Activities"/>
    <m/>
    <s v="Mitigation"/>
    <n v="1.25"/>
    <n v="1.25"/>
    <n v="0"/>
    <n v="0"/>
    <m/>
    <m/>
    <s v="2022 IDB Climate Finance Database"/>
  </r>
  <r>
    <x v="3"/>
    <s v="Sovereign"/>
    <s v="Support to the Implementation of Land-Use Planning"/>
    <s v="DR-T1254"/>
    <d v="2022-11-28T00:00:00"/>
    <x v="1"/>
    <s v="Dominican Republic"/>
    <s v="Technical Cooperation Project"/>
    <m/>
    <m/>
    <m/>
    <s v="Institutional capacity support or technical assistance"/>
    <s v="Adaptation"/>
    <n v="0.3"/>
    <n v="0"/>
    <n v="0.3"/>
    <n v="0"/>
    <m/>
    <m/>
    <s v="2022 IDB Climate Finance Database"/>
  </r>
  <r>
    <x v="3"/>
    <s v="Sovereign"/>
    <s v="Generation D: Developing Digital Skills with equity in the Knowledge Era"/>
    <s v="UR-L1169"/>
    <d v="2022-11-28T00:00:00"/>
    <x v="1"/>
    <s v="Uruguay"/>
    <s v="Loan"/>
    <m/>
    <m/>
    <s v="Cross-Sectoral Activities"/>
    <s v="Other sectors"/>
    <s v="Dual-use"/>
    <n v="0.75600000000000001"/>
    <n v="0"/>
    <n v="0"/>
    <n v="0.75600000000000001"/>
    <m/>
    <m/>
    <s v="2022 IDB Climate Finance Database"/>
  </r>
  <r>
    <x v="3"/>
    <s v="Sovereign"/>
    <s v="Generation D: Developing Digital Skills with equity in the Knowledge Era"/>
    <s v="UR-L1169"/>
    <d v="2022-11-28T00:00:00"/>
    <x v="1"/>
    <s v="Uruguay"/>
    <s v="Loan"/>
    <m/>
    <m/>
    <s v="Cross-Sectoral Activities"/>
    <m/>
    <s v="Mitigation"/>
    <n v="3.81"/>
    <n v="3.81"/>
    <n v="0"/>
    <n v="0"/>
    <m/>
    <m/>
    <s v="2022 IDB Climate Finance Database"/>
  </r>
  <r>
    <x v="3"/>
    <s v="Sovereign"/>
    <s v="New frameworks and instruments for Public Debt management in LAC"/>
    <s v="RG-T4062"/>
    <d v="2022-11-29T00:00:00"/>
    <x v="1"/>
    <s v="Regional"/>
    <s v="Technical Cooperation Project"/>
    <m/>
    <m/>
    <m/>
    <s v="Other sectors"/>
    <s v="Adaptation"/>
    <n v="7.0000000000000007E-2"/>
    <n v="0"/>
    <n v="7.0000000000000007E-2"/>
    <n v="0"/>
    <m/>
    <m/>
    <s v="2022 IDB Climate Finance Database"/>
  </r>
  <r>
    <x v="3"/>
    <s v="Sovereign"/>
    <s v="Development of climate-resilient regional value chains that strengthen water ecosystem services and generate rural income in the trinational basin of the Lempa River in Trifinio"/>
    <s v="RG-T4189"/>
    <d v="2022-11-29T00:00:00"/>
    <x v="1"/>
    <s v="Regional"/>
    <s v="Technical Cooperation Project"/>
    <m/>
    <m/>
    <m/>
    <s v="Water and wastewater systems"/>
    <s v="Adaptation"/>
    <n v="0.65"/>
    <n v="0"/>
    <n v="0.65"/>
    <n v="0"/>
    <m/>
    <m/>
    <s v="2022 IDB Climate Finance Database"/>
  </r>
  <r>
    <x v="3"/>
    <s v="Sovereign"/>
    <s v="Program to Support Public Policies for the Sustainable and Resilient Growth of Argentina"/>
    <s v="AR-L1351"/>
    <d v="2022-11-30T00:00:00"/>
    <x v="1"/>
    <s v="Argentina"/>
    <s v="Loan"/>
    <m/>
    <m/>
    <s v="Cross-Sectoral Activities"/>
    <s v="Institutional capacity support or technical assistance"/>
    <s v="Dual-use"/>
    <n v="500"/>
    <n v="0"/>
    <n v="0"/>
    <n v="500"/>
    <m/>
    <m/>
    <s v="2022 IDB Climate Finance Database"/>
  </r>
  <r>
    <x v="3"/>
    <s v="Sovereign"/>
    <s v="Territorial Connectivity and Development Program for Bolivia"/>
    <s v="BO-L1225"/>
    <d v="2022-11-30T00:00:00"/>
    <x v="1"/>
    <s v="Bolivia "/>
    <s v="Loan"/>
    <m/>
    <m/>
    <s v="Transport"/>
    <m/>
    <s v="Mitigation"/>
    <n v="7.57"/>
    <n v="7.57"/>
    <n v="0"/>
    <n v="0"/>
    <m/>
    <m/>
    <s v="2022 IDB Climate Finance Database"/>
  </r>
  <r>
    <x v="3"/>
    <s v="Sovereign"/>
    <s v="Territorial Connectivity and Development Program for Bolivia"/>
    <s v="BO-L1225"/>
    <d v="2022-11-30T00:00:00"/>
    <x v="1"/>
    <s v="Bolivia "/>
    <s v="Loan"/>
    <m/>
    <m/>
    <m/>
    <s v="Energy, transport and other built environment infrastructure"/>
    <s v="Adaptation"/>
    <n v="7.335"/>
    <n v="0"/>
    <n v="7.335"/>
    <n v="0"/>
    <m/>
    <m/>
    <s v="2022 IDB Climate Finance Database"/>
  </r>
  <r>
    <x v="3"/>
    <s v="Sovereign"/>
    <s v="Support for the implementation of rural electrification programmes in Bolivia"/>
    <s v="BO-T1393"/>
    <d v="2022-11-30T00:00:00"/>
    <x v="1"/>
    <s v="Bolivia "/>
    <s v="Technical Cooperation Project"/>
    <m/>
    <m/>
    <s v="Energy"/>
    <m/>
    <s v="Mitigation"/>
    <n v="0.5"/>
    <n v="0.5"/>
    <n v="0"/>
    <n v="0"/>
    <m/>
    <m/>
    <s v="2022 IDB Climate Finance Database"/>
  </r>
  <r>
    <x v="3"/>
    <s v="Sovereign"/>
    <s v="Financial Development Program of the Federal District (PRODEFAZ/PROFISCO II)"/>
    <s v="BR-L1592"/>
    <d v="2022-11-30T00:00:00"/>
    <x v="1"/>
    <s v="Brazil"/>
    <s v="Loan"/>
    <m/>
    <m/>
    <s v="Buildings, Public Installations and End-Use Energy Efficiency"/>
    <m/>
    <s v="Mitigation"/>
    <n v="10.403370000000001"/>
    <n v="10.403370000000001"/>
    <n v="0"/>
    <n v="0"/>
    <m/>
    <m/>
    <s v="2022 IDB Climate Finance Database"/>
  </r>
  <r>
    <x v="3"/>
    <s v="Sovereign"/>
    <s v="Financial Development Program of the Federal District (PRODEFAZ/PROFISCO II)"/>
    <s v="BR-L1592"/>
    <d v="2022-11-30T00:00:00"/>
    <x v="1"/>
    <s v="Brazil"/>
    <s v="Loan"/>
    <m/>
    <m/>
    <s v="Cross-Sectoral Activities"/>
    <s v="Institutional capacity support or technical assistance"/>
    <s v="Dual-use"/>
    <n v="6.1867700000000001"/>
    <n v="0"/>
    <n v="0"/>
    <n v="6.1867700000000001"/>
    <m/>
    <m/>
    <s v="2022 IDB Climate Finance Database"/>
  </r>
  <r>
    <x v="3"/>
    <s v="Sovereign"/>
    <s v="Sustainable Basic Sanitation Program in Joinville - PROSAJ"/>
    <s v="BR-L1594"/>
    <d v="2022-11-30T00:00:00"/>
    <x v="1"/>
    <s v="Brazil"/>
    <s v="Loan"/>
    <m/>
    <m/>
    <s v="Water Supply and Wastewater"/>
    <m/>
    <s v="Mitigation"/>
    <n v="90.265599999999992"/>
    <n v="90.265599999999992"/>
    <n v="0"/>
    <n v="0"/>
    <m/>
    <m/>
    <s v="2022 IDB Climate Finance Database"/>
  </r>
  <r>
    <x v="3"/>
    <s v="Sovereign"/>
    <s v="Integral and Sustainable Solid Waste Management Program in the Great Santo Domingo"/>
    <s v="DR-J0001"/>
    <d v="2022-11-30T00:00:00"/>
    <x v="1"/>
    <s v="Dominican Republic"/>
    <s v="Grant Facility"/>
    <m/>
    <m/>
    <s v="Solid Waste Management"/>
    <m/>
    <s v="Mitigation"/>
    <n v="0.73968"/>
    <n v="0.73968"/>
    <n v="0"/>
    <n v="0"/>
    <m/>
    <m/>
    <s v="2022 IDB Climate Finance Database"/>
  </r>
  <r>
    <x v="3"/>
    <s v="Sovereign"/>
    <s v="Integral and Sustainable Solid Waste Management Program in the Great Santo Domingo"/>
    <s v="DR-L1156"/>
    <d v="2022-11-30T00:00:00"/>
    <x v="1"/>
    <s v="Dominican Republic"/>
    <s v="Loan"/>
    <m/>
    <m/>
    <s v="Solid Waste Management"/>
    <m/>
    <s v="Mitigation"/>
    <n v="40.867319999999999"/>
    <n v="40.867319999999999"/>
    <n v="0"/>
    <n v="0"/>
    <m/>
    <m/>
    <s v="2022 IDB Climate Finance Database"/>
  </r>
  <r>
    <x v="3"/>
    <s v="Sovereign"/>
    <s v="CRECER Program â€“ Credit for Business Growth and Recovery"/>
    <s v="EC-L1279"/>
    <d v="2022-11-30T00:00:00"/>
    <x v="1"/>
    <s v="Ecuador"/>
    <s v="Loan"/>
    <m/>
    <m/>
    <s v="Cross-Sectoral Activities"/>
    <s v="Institutional capacity support or technical assistance"/>
    <s v="Dual-use"/>
    <n v="30"/>
    <n v="0"/>
    <n v="0"/>
    <n v="30"/>
    <m/>
    <m/>
    <s v="2022 IDB Climate Finance Database"/>
  </r>
  <r>
    <x v="3"/>
    <s v="Sovereign"/>
    <s v="Program to Support the Comprehensive Social Protection System II"/>
    <s v="HO-L1230"/>
    <d v="2022-11-30T00:00:00"/>
    <x v="1"/>
    <s v="Honduras"/>
    <s v="Loan"/>
    <m/>
    <m/>
    <m/>
    <s v="Institutional capacity support or technical assistance"/>
    <s v="Adaptation"/>
    <n v="46.465980000000002"/>
    <n v="0"/>
    <n v="46.465980000000002"/>
    <n v="0"/>
    <m/>
    <m/>
    <s v="2022 IDB Climate Finance Database"/>
  </r>
  <r>
    <x v="3"/>
    <s v="Sovereign"/>
    <s v="Institutional and Operational Strengthening of the Customs Administration"/>
    <s v="HO-L1235"/>
    <d v="2022-11-30T00:00:00"/>
    <x v="1"/>
    <s v="Honduras"/>
    <s v="Loan"/>
    <m/>
    <m/>
    <s v="Buildings, Public Installations and End-Use Energy Efficiency"/>
    <m/>
    <s v="Mitigation"/>
    <n v="7.3"/>
    <n v="7.3"/>
    <n v="0"/>
    <n v="0"/>
    <m/>
    <m/>
    <s v="2022 IDB Climate Finance Database"/>
  </r>
  <r>
    <x v="3"/>
    <s v="Sovereign"/>
    <s v="Institutional and Operational Strengthening of the Customs Administration"/>
    <s v="HO-L1235"/>
    <d v="2022-11-30T00:00:00"/>
    <x v="1"/>
    <s v="Honduras"/>
    <s v="Loan"/>
    <m/>
    <m/>
    <s v="Information and Communications Technology (ICT) and Digital Technologies"/>
    <m/>
    <s v="Mitigation"/>
    <n v="0.16"/>
    <n v="0.16"/>
    <n v="0"/>
    <n v="0"/>
    <m/>
    <m/>
    <s v="2022 IDB Climate Finance Database"/>
  </r>
  <r>
    <x v="3"/>
    <s v="Sovereign"/>
    <s v="Building Resilient, Inclusive, and Low-Carbon Supply Chains in Latin America and the Caribbean: Innovative Policies and Regulations in Infrastructure, Transport, and Logistics"/>
    <s v="RG-T4190"/>
    <d v="2022-11-30T00:00:00"/>
    <x v="1"/>
    <s v="Regional"/>
    <s v="Technical Cooperation Project"/>
    <m/>
    <m/>
    <s v="Transport"/>
    <m/>
    <s v="Mitigation"/>
    <n v="0.46"/>
    <n v="0.46"/>
    <n v="0"/>
    <n v="0"/>
    <m/>
    <m/>
    <s v="2022 IDB Climate Finance Database"/>
  </r>
  <r>
    <x v="3"/>
    <s v="Sovereign"/>
    <s v="Unlocking investments in new technologies and transformational green agendas in the LAC region"/>
    <s v="RG-T4200"/>
    <d v="2022-11-30T00:00:00"/>
    <x v="1"/>
    <s v="Regional"/>
    <s v="Technical Cooperation Project"/>
    <m/>
    <m/>
    <s v="Cross-Sectoral Activities"/>
    <s v="Institutional capacity support or technical assistance"/>
    <s v="Dual-use"/>
    <n v="1.25"/>
    <n v="0"/>
    <n v="0"/>
    <n v="1.25"/>
    <m/>
    <m/>
    <s v="2022 IDB Climate Finance Database"/>
  </r>
  <r>
    <x v="3"/>
    <s v="Sovereign"/>
    <s v="Support for the consolidation of the country's low-carbon energy transition"/>
    <s v="UR-L1177"/>
    <d v="2022-11-30T00:00:00"/>
    <x v="1"/>
    <s v="Uruguay"/>
    <s v="Loan"/>
    <m/>
    <m/>
    <s v="Energy"/>
    <m/>
    <s v="Mitigation"/>
    <n v="40"/>
    <n v="40"/>
    <n v="0"/>
    <n v="0"/>
    <m/>
    <m/>
    <s v="2022 IDB Climate Finance Database"/>
  </r>
  <r>
    <x v="3"/>
    <s v="Sovereign"/>
    <s v="Strengthening the Blue Economy and Climate Change Resilience in Venezuela"/>
    <s v="VE-T1097"/>
    <d v="2022-11-30T00:00:00"/>
    <x v="1"/>
    <s v="Venezuela"/>
    <s v="Technical Cooperation Project"/>
    <m/>
    <m/>
    <m/>
    <s v="Institutional capacity support or technical assistance"/>
    <s v="Adaptation"/>
    <n v="0.2"/>
    <n v="0"/>
    <n v="0.2"/>
    <n v="0"/>
    <m/>
    <m/>
    <s v="2022 IDB Climate Finance Database"/>
  </r>
  <r>
    <x v="3"/>
    <s v="Sovereign"/>
    <s v="Support to implement biodiversity conservation activities in the context of a debt for nature conversion"/>
    <s v="EC-T1497"/>
    <d v="2022-12-01T00:00:00"/>
    <x v="1"/>
    <s v="Ecuador"/>
    <s v="Technical Cooperation Project"/>
    <m/>
    <m/>
    <m/>
    <s v="Agricultural and ecological resources"/>
    <s v="Adaptation"/>
    <n v="0.6"/>
    <n v="0"/>
    <n v="0.6"/>
    <n v="0"/>
    <m/>
    <m/>
    <s v="2022 IDB Climate Finance Database"/>
  </r>
  <r>
    <x v="3"/>
    <s v="Sovereign"/>
    <s v="Promotion of Favorable Conditions for the Development of Social Housing"/>
    <s v="ES-T1355"/>
    <d v="2022-12-01T00:00:00"/>
    <x v="1"/>
    <s v="El Salvador"/>
    <s v="Technical Cooperation Project"/>
    <m/>
    <m/>
    <s v="Cross-Sectoral Activities"/>
    <s v="Energy, transport and other built environment infrastructure"/>
    <s v="Dual-use"/>
    <n v="0.125"/>
    <n v="0"/>
    <n v="0"/>
    <n v="0.125"/>
    <m/>
    <m/>
    <s v="2022 IDB Climate Finance Database"/>
  </r>
  <r>
    <x v="3"/>
    <s v="Sovereign"/>
    <s v="Key considerations of the trade and integration agenda of the future: digitalization and climate change"/>
    <s v="RG-T4108"/>
    <d v="2022-12-01T00:00:00"/>
    <x v="1"/>
    <s v="Regional"/>
    <s v="Technical Cooperation Project"/>
    <m/>
    <m/>
    <s v="Cross-Sectoral Activities"/>
    <s v="Institutional capacity support or technical assistance"/>
    <s v="Dual-use"/>
    <n v="0.10002999999999999"/>
    <n v="0"/>
    <n v="0"/>
    <n v="0.10002999999999999"/>
    <m/>
    <m/>
    <s v="2022 IDB Climate Finance Database"/>
  </r>
  <r>
    <x v="3"/>
    <s v="Sovereign"/>
    <s v="CaribData: Caribbean Data-Driven Resilience"/>
    <s v="RG-T4186"/>
    <d v="2022-12-01T00:00:00"/>
    <x v="1"/>
    <s v="Regional"/>
    <s v="Technical Cooperation Project"/>
    <m/>
    <m/>
    <m/>
    <s v="Information and communications technology"/>
    <s v="Adaptation"/>
    <n v="0.13"/>
    <n v="0"/>
    <n v="0.13"/>
    <n v="0"/>
    <m/>
    <m/>
    <s v="2022 IDB Climate Finance Database"/>
  </r>
  <r>
    <x v="3"/>
    <s v="Sovereign"/>
    <s v="2024 Development in the Americas on Climate and Disasters"/>
    <s v="RG-T4211"/>
    <d v="2022-12-01T00:00:00"/>
    <x v="1"/>
    <s v="Regional"/>
    <s v="Technical Cooperation Project"/>
    <m/>
    <m/>
    <m/>
    <s v="Other sectors"/>
    <s v="Adaptation"/>
    <n v="0.25"/>
    <n v="0"/>
    <n v="0.25"/>
    <n v="0"/>
    <m/>
    <m/>
    <s v="2022 IDB Climate Finance Database"/>
  </r>
  <r>
    <x v="3"/>
    <s v="Sovereign"/>
    <s v="Brazil More Productive Program: new growth paths taking advantage of the reconfiguration of global value chains"/>
    <s v="BR-T1530"/>
    <d v="2022-12-05T00:00:00"/>
    <x v="1"/>
    <s v="Brazil"/>
    <s v="Technical Cooperation Project"/>
    <m/>
    <m/>
    <s v="Research, Development and Innovation"/>
    <m/>
    <s v="Mitigation"/>
    <n v="0.18"/>
    <n v="0.18"/>
    <n v="0"/>
    <n v="0"/>
    <m/>
    <m/>
    <s v="2022 IDB Climate Finance Database"/>
  </r>
  <r>
    <x v="3"/>
    <s v="Sovereign"/>
    <s v="Resilient Models of Social Housing for Vulnerable Populations"/>
    <s v="NI-T1313"/>
    <d v="2022-12-05T00:00:00"/>
    <x v="1"/>
    <s v="Nicaragua"/>
    <s v="Technical Cooperation Project"/>
    <m/>
    <m/>
    <m/>
    <s v="Energy, transport and other built environment infrastructure"/>
    <s v="Adaptation"/>
    <n v="0.66562299999999996"/>
    <n v="0"/>
    <n v="0.66562299999999996"/>
    <n v="0"/>
    <m/>
    <m/>
    <s v="2022 IDB Climate Finance Database"/>
  </r>
  <r>
    <x v="3"/>
    <s v="Sovereign"/>
    <s v="Improvement of the Public Supply Service for Goods, Services, and Works"/>
    <s v="PE-L1250"/>
    <d v="2022-12-05T00:00:00"/>
    <x v="1"/>
    <s v="Peru"/>
    <s v="Loan"/>
    <m/>
    <m/>
    <s v="Buildings, Public Installations and End-Use Energy Efficiency"/>
    <m/>
    <s v="Mitigation"/>
    <n v="7.07"/>
    <n v="7.07"/>
    <n v="0"/>
    <n v="0"/>
    <m/>
    <m/>
    <s v="2022 IDB Climate Finance Database"/>
  </r>
  <r>
    <x v="3"/>
    <s v="Sovereign"/>
    <s v="Improvement of the performance of operators of solid waste management systems through the development of a GIRSU-Rating tool, the application of digital technologies and good practices."/>
    <s v="AR-T1302"/>
    <d v="2022-12-06T00:00:00"/>
    <x v="1"/>
    <s v="Argentina"/>
    <s v="Technical Cooperation Project"/>
    <m/>
    <m/>
    <s v="Solid Waste Management"/>
    <m/>
    <s v="Mitigation"/>
    <n v="0.25"/>
    <n v="0.25"/>
    <n v="0"/>
    <n v="0"/>
    <m/>
    <m/>
    <s v="2022 IDB Climate Finance Database"/>
  </r>
  <r>
    <x v="3"/>
    <s v="Sovereign"/>
    <s v="Fiscal Policy for Climate Change: Support to the Ministry of Economy and Finance of Peru"/>
    <s v="PE-T1531"/>
    <d v="2022-12-06T00:00:00"/>
    <x v="1"/>
    <s v="Peru"/>
    <s v="Technical Cooperation Project"/>
    <m/>
    <m/>
    <s v="Cross-Sectoral Activities"/>
    <s v="Other sectors"/>
    <s v="Dual-use"/>
    <n v="1.58"/>
    <n v="0"/>
    <n v="0"/>
    <n v="1.58"/>
    <m/>
    <m/>
    <s v="2022 IDB Climate Finance Database"/>
  </r>
  <r>
    <x v="3"/>
    <s v="Sovereign"/>
    <s v="Advancing transparency, strategic and investment planning for a just transition"/>
    <s v="RG-T4165"/>
    <d v="2022-12-06T00:00:00"/>
    <x v="1"/>
    <s v="Regional"/>
    <s v="Technical Cooperation Project"/>
    <m/>
    <m/>
    <s v="Cross-Sectoral Activities"/>
    <s v="Institutional capacity support or technical assistance"/>
    <s v="Dual-use"/>
    <n v="0.8"/>
    <n v="0"/>
    <n v="0"/>
    <n v="0.8"/>
    <m/>
    <m/>
    <s v="2022 IDB Climate Finance Database"/>
  </r>
  <r>
    <x v="3"/>
    <s v="Sovereign"/>
    <s v="Conceptual Framework for the Inclusive and Sustainable Development of the Andean Amazon Territory"/>
    <s v="RG-T4173"/>
    <d v="2022-12-06T00:00:00"/>
    <x v="1"/>
    <s v="Regional"/>
    <s v="Technical Cooperation Project"/>
    <m/>
    <m/>
    <s v="Agriculture, Forestry, Land Use and Fisheries"/>
    <s v="Agricultural and ecological resources"/>
    <s v="Dual-use"/>
    <n v="0.375"/>
    <n v="0"/>
    <n v="0"/>
    <n v="0.375"/>
    <m/>
    <m/>
    <s v="2022 IDB Climate Finance Database"/>
  </r>
  <r>
    <x v="3"/>
    <s v="Sovereign"/>
    <s v="Regional Collaborative Platform for Urban Innovation"/>
    <s v="RG-T4182"/>
    <d v="2022-12-06T00:00:00"/>
    <x v="1"/>
    <s v="Regional"/>
    <s v="Technical Cooperation Project"/>
    <m/>
    <m/>
    <m/>
    <s v="Energy, transport and other built environment infrastructure"/>
    <s v="Adaptation"/>
    <n v="0.27500000000000002"/>
    <n v="0"/>
    <n v="0.27500000000000002"/>
    <n v="0"/>
    <m/>
    <m/>
    <s v="2022 IDB Climate Finance Database"/>
  </r>
  <r>
    <x v="3"/>
    <s v="Sovereign"/>
    <s v="Program to Support Preinvestment for Development II"/>
    <s v="BO-L1223"/>
    <d v="2022-12-07T00:00:00"/>
    <x v="1"/>
    <s v="Bolivia "/>
    <s v="Loan"/>
    <m/>
    <m/>
    <s v="Cross-Sectoral Activities"/>
    <s v="Institutional capacity support or technical assistance"/>
    <s v="Dual-use"/>
    <n v="1.1180000000000001"/>
    <n v="0"/>
    <n v="0"/>
    <n v="1.1180000000000001"/>
    <m/>
    <m/>
    <s v="2022 IDB Climate Finance Database"/>
  </r>
  <r>
    <x v="3"/>
    <s v="Sovereign"/>
    <s v="Program to Support Preinvestment for Development II"/>
    <s v="BO-L1223"/>
    <d v="2022-12-07T00:00:00"/>
    <x v="1"/>
    <s v="Bolivia "/>
    <s v="Loan"/>
    <m/>
    <m/>
    <s v="Information and Communications Technology (ICT) and Digital Technologies"/>
    <m/>
    <s v="Mitigation"/>
    <n v="6.5519999999999996"/>
    <n v="6.5519999999999996"/>
    <n v="0"/>
    <n v="0"/>
    <m/>
    <m/>
    <s v="2022 IDB Climate Finance Database"/>
  </r>
  <r>
    <x v="3"/>
    <s v="Sovereign"/>
    <s v="Regional Productive Development Program of Chile"/>
    <s v="CH-L1167"/>
    <d v="2022-12-07T00:00:00"/>
    <x v="1"/>
    <s v="Chile"/>
    <s v="Loan"/>
    <m/>
    <m/>
    <s v="Cross-Sectoral Activities"/>
    <s v="Financial services"/>
    <s v="Dual-use"/>
    <n v="81.92"/>
    <n v="0"/>
    <n v="0"/>
    <n v="81.92"/>
    <m/>
    <m/>
    <s v="2022 IDB Climate Finance Database"/>
  </r>
  <r>
    <x v="3"/>
    <s v="Sovereign"/>
    <s v="Amazonas Initiative: Investment Plan for Colombia within the framework of the Deforestation Containment Plan"/>
    <s v="CO-T1665"/>
    <d v="2022-12-07T00:00:00"/>
    <x v="1"/>
    <s v="Colombia"/>
    <s v="Technical Cooperation Project"/>
    <m/>
    <m/>
    <s v="Agriculture, Forestry, Land Use and Fisheries"/>
    <s v="Agricultural and ecological resources"/>
    <s v="Dual-use"/>
    <n v="0.45"/>
    <n v="0"/>
    <n v="0"/>
    <n v="0.45"/>
    <m/>
    <m/>
    <s v="2022 IDB Climate Finance Database"/>
  </r>
  <r>
    <x v="3"/>
    <s v="Sovereign"/>
    <s v="Implementation Support to the Program Toward a Green Economy (CR-L1147)"/>
    <s v="CR-T1259"/>
    <d v="2022-12-07T00:00:00"/>
    <x v="1"/>
    <s v="Costa Rica"/>
    <s v="Technical Cooperation Project"/>
    <m/>
    <m/>
    <s v="Cross-Sectoral Activities"/>
    <m/>
    <s v="Mitigation"/>
    <n v="0.4"/>
    <n v="0.4"/>
    <n v="0"/>
    <n v="0"/>
    <m/>
    <m/>
    <s v="2022 IDB Climate Finance Database"/>
  </r>
  <r>
    <x v="3"/>
    <s v="Sovereign"/>
    <s v="Strengthening the capacities of the ESPOL to close productivity gaps on the coast"/>
    <s v="EC-T1500"/>
    <d v="2022-12-07T00:00:00"/>
    <x v="1"/>
    <s v="Ecuador"/>
    <s v="Technical Cooperation Project"/>
    <m/>
    <m/>
    <s v="Cross-Sectoral Activities"/>
    <s v="Institutional capacity support or technical assistance"/>
    <s v="Dual-use"/>
    <n v="0.02"/>
    <n v="0"/>
    <n v="0"/>
    <n v="0.02"/>
    <m/>
    <m/>
    <s v="2022 IDB Climate Finance Database"/>
  </r>
  <r>
    <x v="3"/>
    <s v="Sovereign"/>
    <s v="CA-9 Road Corridor Development: El Rancho - TeculutÃ¡n Substrech"/>
    <s v="GU-L1170"/>
    <d v="2022-12-07T00:00:00"/>
    <x v="1"/>
    <s v="Guatemala"/>
    <s v="Loan"/>
    <m/>
    <m/>
    <m/>
    <s v="Energy, transport and other built environment infrastructure"/>
    <s v="Adaptation"/>
    <n v="6.375"/>
    <n v="0"/>
    <n v="6.375"/>
    <n v="0"/>
    <m/>
    <m/>
    <s v="2022 IDB Climate Finance Database"/>
  </r>
  <r>
    <x v="3"/>
    <s v="Sovereign"/>
    <s v="Health Care Network Strengthening in Guyana"/>
    <s v="GY-L1080"/>
    <d v="2022-12-07T00:00:00"/>
    <x v="1"/>
    <s v="Guyana"/>
    <s v="Loan"/>
    <m/>
    <m/>
    <s v="Buildings, Public Installations and End-Use Energy Efficiency"/>
    <s v="Energy, transport and other built environment infrastructure"/>
    <s v="Dual-use"/>
    <n v="75.543599999999998"/>
    <n v="0"/>
    <n v="0"/>
    <n v="75.543599999999998"/>
    <m/>
    <m/>
    <s v="2022 IDB Climate Finance Database"/>
  </r>
  <r>
    <x v="3"/>
    <s v="Sovereign"/>
    <s v="Health Care Network Strengthening in Guyana"/>
    <s v="GY-L1080"/>
    <d v="2022-12-07T00:00:00"/>
    <x v="1"/>
    <s v="Guyana"/>
    <s v="Loan"/>
    <m/>
    <m/>
    <s v="Information and Communications Technology (ICT) and Digital Technologies"/>
    <m/>
    <s v="Mitigation"/>
    <n v="1.8527"/>
    <n v="1.8527"/>
    <n v="0"/>
    <n v="0"/>
    <m/>
    <m/>
    <s v="2022 IDB Climate Finance Database"/>
  </r>
  <r>
    <x v="3"/>
    <s v="Sovereign"/>
    <s v="Health Care Network Strengthening in Guyana"/>
    <s v="GY-L1080"/>
    <d v="2022-12-07T00:00:00"/>
    <x v="1"/>
    <s v="Guyana"/>
    <s v="Loan"/>
    <m/>
    <m/>
    <m/>
    <s v="Other sectors"/>
    <s v="Adaptation"/>
    <n v="0.40739999999999998"/>
    <n v="0"/>
    <n v="0.40739999999999998"/>
    <n v="0"/>
    <m/>
    <m/>
    <s v="2022 IDB Climate Finance Database"/>
  </r>
  <r>
    <x v="3"/>
    <s v="Sovereign"/>
    <s v="Public Management and Transparency for Competitiveness Program II"/>
    <s v="ME-L1322"/>
    <d v="2022-12-07T00:00:00"/>
    <x v="1"/>
    <s v="Mexico"/>
    <s v="Loan"/>
    <m/>
    <m/>
    <s v="Cross-Sectoral Activities"/>
    <m/>
    <s v="Mitigation"/>
    <n v="52.649999999999991"/>
    <n v="52.649999999999991"/>
    <n v="0"/>
    <n v="0"/>
    <m/>
    <m/>
    <s v="2022 IDB Climate Finance Database"/>
  </r>
  <r>
    <x v="3"/>
    <s v="Sovereign"/>
    <s v="Apoyo a la polÃ­tica de innovaciÃ³n en Paraguay"/>
    <s v="PR-T1329"/>
    <d v="2022-12-07T00:00:00"/>
    <x v="1"/>
    <s v="Paraguay"/>
    <s v="Technical Cooperation Project"/>
    <m/>
    <m/>
    <s v="Research, Development and Innovation"/>
    <m/>
    <s v="Mitigation"/>
    <n v="0.08"/>
    <n v="0.08"/>
    <n v="0"/>
    <n v="0"/>
    <m/>
    <m/>
    <s v="2022 IDB Climate Finance Database"/>
  </r>
  <r>
    <x v="3"/>
    <s v="Sovereign"/>
    <s v="Program to modernize the regulatory framework for internationalization"/>
    <s v="UR-L1186"/>
    <d v="2022-12-07T00:00:00"/>
    <x v="1"/>
    <s v="Uruguay"/>
    <s v="Loan"/>
    <m/>
    <m/>
    <s v="Cross-Sectoral Activities"/>
    <s v="Institutional capacity support or technical assistance"/>
    <s v="Dual-use"/>
    <n v="64.882999999999996"/>
    <n v="0"/>
    <n v="0"/>
    <n v="64.882999999999996"/>
    <m/>
    <m/>
    <s v="2022 IDB Climate Finance Database"/>
  </r>
  <r>
    <x v="3"/>
    <s v="Sovereign"/>
    <s v="Fiscal Policy for Climate Change in Brazil"/>
    <s v="BR-T1526"/>
    <d v="2022-12-08T00:00:00"/>
    <x v="1"/>
    <s v="Brazil"/>
    <s v="Technical Cooperation Project"/>
    <m/>
    <m/>
    <s v="Cross-Sectoral Activities"/>
    <s v="Institutional capacity support or technical assistance"/>
    <s v="Dual-use"/>
    <n v="1.58"/>
    <n v="0"/>
    <n v="0"/>
    <n v="1.58"/>
    <m/>
    <m/>
    <s v="2022 IDB Climate Finance Database"/>
  </r>
  <r>
    <x v="3"/>
    <s v="Sovereign"/>
    <s v="Energy Transition and Universal Access Program for the Peruvian Amazon"/>
    <s v="PE-T1515"/>
    <d v="2022-12-08T00:00:00"/>
    <x v="1"/>
    <s v="Peru"/>
    <s v="Technical Cooperation Project"/>
    <m/>
    <m/>
    <s v="Energy"/>
    <s v="Energy, transport and other built environment infrastructure"/>
    <s v="Dual-use"/>
    <n v="0.5"/>
    <n v="0"/>
    <n v="0"/>
    <n v="0.5"/>
    <m/>
    <m/>
    <s v="2022 IDB Climate Finance Database"/>
  </r>
  <r>
    <x v="3"/>
    <s v="Sovereign"/>
    <s v="Satellite monitoring of quantity and quality of available biomass in pastoral livestock systems"/>
    <s v="RG-T4049"/>
    <d v="2022-12-08T00:00:00"/>
    <x v="1"/>
    <s v="Regional"/>
    <s v="Technical Cooperation Project"/>
    <m/>
    <m/>
    <s v="Cross-Sectoral Activities"/>
    <m/>
    <s v="Mitigation"/>
    <n v="0.2"/>
    <n v="0.2"/>
    <n v="0"/>
    <n v="0"/>
    <m/>
    <m/>
    <s v="2022 IDB Climate Finance Database"/>
  </r>
  <r>
    <x v="3"/>
    <s v="Sovereign"/>
    <s v="Strengthening the Integrated National Early Warning System in Trinidad and Tobago"/>
    <s v="TT-T1116"/>
    <d v="2022-12-09T00:00:00"/>
    <x v="1"/>
    <s v="Trinidad and Tobago"/>
    <s v="Technical Cooperation Project"/>
    <m/>
    <m/>
    <m/>
    <s v="Institutional capacity support or technical assistance"/>
    <s v="Adaptation"/>
    <n v="0.42"/>
    <n v="0"/>
    <n v="0.42"/>
    <n v="0"/>
    <m/>
    <m/>
    <s v="2022 IDB Climate Finance Database"/>
  </r>
  <r>
    <x v="3"/>
    <s v="Sovereign"/>
    <s v="Support to the development and economic recovery of Ecuador"/>
    <s v="EC-T1481"/>
    <d v="2022-12-12T00:00:00"/>
    <x v="1"/>
    <s v="Ecuador"/>
    <s v="Technical Cooperation Project"/>
    <m/>
    <m/>
    <s v="Cross-Sectoral Activities"/>
    <s v="Financial services"/>
    <s v="Dual-use"/>
    <n v="7.9991999999999994E-2"/>
    <n v="0"/>
    <n v="0"/>
    <n v="7.9991999999999994E-2"/>
    <m/>
    <m/>
    <s v="2022 IDB Climate Finance Database"/>
  </r>
  <r>
    <x v="3"/>
    <s v="Sovereign"/>
    <s v="Emergency Technical Cooperation - Support for the Hurricane and tropical storm Julia Emergency in Honduras"/>
    <s v="HO-T1417"/>
    <d v="2022-12-12T00:00:00"/>
    <x v="1"/>
    <s v="Honduras"/>
    <s v="Technical Cooperation Project"/>
    <m/>
    <m/>
    <m/>
    <s v="Other sectors"/>
    <s v="Adaptation"/>
    <n v="0.2"/>
    <n v="0"/>
    <n v="0.2"/>
    <n v="0"/>
    <m/>
    <m/>
    <s v="2022 IDB Climate Finance Database"/>
  </r>
  <r>
    <x v="3"/>
    <s v="Sovereign"/>
    <s v="Strengthening Cultural Heritage Assets in Paramaribo and Surroundings"/>
    <s v="SU-T1162"/>
    <d v="2022-12-12T00:00:00"/>
    <x v="1"/>
    <s v="Suriname"/>
    <s v="Technical Cooperation Project"/>
    <m/>
    <m/>
    <m/>
    <s v="Institutional capacity support or technical assistance"/>
    <s v="Adaptation"/>
    <n v="7.4999999999999997E-2"/>
    <n v="0"/>
    <n v="7.4999999999999997E-2"/>
    <n v="0"/>
    <m/>
    <m/>
    <s v="2022 IDB Climate Finance Database"/>
  </r>
  <r>
    <x v="3"/>
    <s v="Sovereign"/>
    <s v="Strengthening Integrated Coastal Zone Management (ICZM) Public Policy and Governance in Trinidad and Tobago"/>
    <s v="TT-T1117"/>
    <d v="2022-12-12T00:00:00"/>
    <x v="1"/>
    <s v="Trinidad and Tobago"/>
    <s v="Technical Cooperation Project"/>
    <m/>
    <m/>
    <m/>
    <s v="Institutional capacity support or technical assistance"/>
    <s v="Adaptation"/>
    <n v="0.15"/>
    <n v="0"/>
    <n v="0.15"/>
    <n v="0"/>
    <m/>
    <m/>
    <s v="2022 IDB Climate Finance Database"/>
  </r>
  <r>
    <x v="3"/>
    <s v="Sovereign"/>
    <s v="Support for the implementation of the New Housing and Urban Development Policy in Bolivia and preparation of the Urban Program of the Municipality of Sucre."/>
    <s v="BO-T1401"/>
    <d v="2022-12-13T00:00:00"/>
    <x v="1"/>
    <s v="Bolivia "/>
    <s v="Technical Cooperation Project"/>
    <m/>
    <m/>
    <m/>
    <s v="Energy, transport and other built environment infrastructure"/>
    <s v="Adaptation"/>
    <n v="0.15"/>
    <n v="0"/>
    <n v="0.15"/>
    <n v="0"/>
    <m/>
    <m/>
    <s v="2022 IDB Climate Finance Database"/>
  </r>
  <r>
    <x v="3"/>
    <s v="Sovereign"/>
    <s v="Sustainable infrastructure standards and green finance for transport PPPs in Colombia"/>
    <s v="CO-T1681"/>
    <d v="2022-12-13T00:00:00"/>
    <x v="1"/>
    <s v="Colombia"/>
    <s v="Technical Cooperation Project"/>
    <m/>
    <m/>
    <s v="Cross-Sectoral Activities"/>
    <s v="Energy, transport and other built environment infrastructure"/>
    <s v="Dual-use"/>
    <n v="0.6"/>
    <n v="0"/>
    <n v="0"/>
    <n v="0.6"/>
    <m/>
    <m/>
    <s v="2022 IDB Climate Finance Database"/>
  </r>
  <r>
    <x v="3"/>
    <s v="Sovereign"/>
    <s v="Design of the Road Infrastructure Program for Regional Competitiveness 2 (PROREGION 2)"/>
    <s v="PE-T1517"/>
    <d v="2022-12-13T00:00:00"/>
    <x v="1"/>
    <s v="Peru"/>
    <s v="Technical Cooperation Project"/>
    <m/>
    <m/>
    <s v="Transport"/>
    <s v="Energy, transport and other built environment infrastructure"/>
    <s v="Dual-use"/>
    <n v="0.12249999999999998"/>
    <n v="0"/>
    <n v="0"/>
    <n v="0.12249999999999998"/>
    <m/>
    <m/>
    <s v="2022 IDB Climate Finance Database"/>
  </r>
  <r>
    <x v="3"/>
    <s v="Sovereign"/>
    <s v="Sector Market Booster- Energy: Market transition to low carbon and energy efficiency technologies"/>
    <s v="PE-T1523"/>
    <d v="2022-12-13T00:00:00"/>
    <x v="1"/>
    <s v="Peru"/>
    <s v="Technical Cooperation Project"/>
    <m/>
    <m/>
    <s v="Energy"/>
    <m/>
    <s v="Mitigation"/>
    <n v="0.75"/>
    <n v="0.75"/>
    <n v="0"/>
    <n v="0"/>
    <m/>
    <m/>
    <s v="2022 IDB Climate Finance Database"/>
  </r>
  <r>
    <x v="3"/>
    <s v="Sovereign"/>
    <s v="Support Program for Sustainable Urban Transport in Lima and Callao"/>
    <s v="PE-T1525"/>
    <d v="2022-12-13T00:00:00"/>
    <x v="1"/>
    <s v="Peru"/>
    <s v="Technical Cooperation Project"/>
    <m/>
    <m/>
    <s v="Transport"/>
    <m/>
    <s v="Mitigation"/>
    <n v="0.45"/>
    <n v="0.45"/>
    <n v="0"/>
    <n v="0"/>
    <m/>
    <m/>
    <s v="2022 IDB Climate Finance Database"/>
  </r>
  <r>
    <x v="3"/>
    <s v="Sovereign"/>
    <s v="Fiscal Policy and Management for Climate Change in Paraguay"/>
    <s v="PR-T1338"/>
    <d v="2022-12-13T00:00:00"/>
    <x v="1"/>
    <s v="Paraguay"/>
    <s v="Technical Cooperation Project"/>
    <m/>
    <m/>
    <s v="Cross-Sectoral Activities"/>
    <s v="Institutional capacity support or technical assistance"/>
    <s v="Dual-use"/>
    <n v="0.5"/>
    <n v="0"/>
    <n v="0"/>
    <n v="0.5"/>
    <m/>
    <m/>
    <s v="2022 IDB Climate Finance Database"/>
  </r>
  <r>
    <x v="3"/>
    <s v="Sovereign"/>
    <s v="The energy transition as an opportunity for green industrial development in Latin America and the Caribbean"/>
    <s v="RG-T4188"/>
    <d v="2022-12-13T00:00:00"/>
    <x v="1"/>
    <s v="Regional"/>
    <s v="Technical Cooperation Project"/>
    <m/>
    <m/>
    <s v="Energy"/>
    <m/>
    <s v="Mitigation"/>
    <n v="0.55000000000000004"/>
    <n v="0.55000000000000004"/>
    <n v="0"/>
    <n v="0"/>
    <m/>
    <m/>
    <s v="2022 IDB Climate Finance Database"/>
  </r>
  <r>
    <x v="3"/>
    <s v="Sovereign"/>
    <s v="Skills for the Future II: Digital Transformation for Inclusive and Quality Education"/>
    <s v="BA-L1053"/>
    <d v="2022-12-14T00:00:00"/>
    <x v="1"/>
    <s v="Barbados"/>
    <s v="Loan"/>
    <m/>
    <m/>
    <s v="Buildings, Public Installations and End-Use Energy Efficiency"/>
    <s v="Energy, transport and other built environment infrastructure"/>
    <s v="Dual-use"/>
    <n v="3"/>
    <n v="0"/>
    <n v="0"/>
    <n v="3"/>
    <m/>
    <m/>
    <s v="2022 IDB Climate Finance Database"/>
  </r>
  <r>
    <x v="3"/>
    <s v="Sovereign"/>
    <s v="Skills for the Future II: Digital Transformation for Inclusive and Quality Education"/>
    <s v="BA-L1053"/>
    <d v="2022-12-14T00:00:00"/>
    <x v="1"/>
    <s v="Barbados"/>
    <s v="Loan"/>
    <m/>
    <m/>
    <s v="Cross-Sectoral Activities"/>
    <s v="Other sectors"/>
    <s v="Dual-use"/>
    <n v="2.4119999999999999"/>
    <n v="0"/>
    <n v="0"/>
    <n v="2.4119999999999999"/>
    <m/>
    <m/>
    <s v="2022 IDB Climate Finance Database"/>
  </r>
  <r>
    <x v="3"/>
    <s v="Sovereign"/>
    <s v="Programme to Strengthen Public Policy and Fiscal Management in Response to the Health and Economic Crisis Caused by COVID-19 in Barbados II"/>
    <s v="BA-L1056"/>
    <d v="2022-12-14T00:00:00"/>
    <x v="1"/>
    <s v="Barbados"/>
    <s v="Loan"/>
    <m/>
    <m/>
    <s v="Cross-Sectoral Activities"/>
    <s v="Institutional capacity support or technical assistance"/>
    <s v="Dual-use"/>
    <n v="14.06"/>
    <n v="0"/>
    <n v="0"/>
    <n v="14.06"/>
    <m/>
    <m/>
    <s v="2022 IDB Climate Finance Database"/>
  </r>
  <r>
    <x v="3"/>
    <s v="Sovereign"/>
    <s v="National Pressurized Irrigation Program with Watershed Approach I"/>
    <s v="BO-L1226"/>
    <d v="2022-12-14T00:00:00"/>
    <x v="1"/>
    <s v="Bolivia "/>
    <s v="Loan"/>
    <m/>
    <m/>
    <m/>
    <s v="Water and wastewater systems"/>
    <s v="Adaptation"/>
    <n v="147"/>
    <n v="0"/>
    <n v="147"/>
    <n v="0"/>
    <m/>
    <m/>
    <s v="2022 IDB Climate Finance Database"/>
  </r>
  <r>
    <x v="3"/>
    <s v="Sovereign"/>
    <s v="Development of sustainable energy access projects in Haiti with private sector participation"/>
    <s v="HA-G1053"/>
    <d v="2022-12-14T00:00:00"/>
    <x v="1"/>
    <s v="Haiti"/>
    <s v="Investment Grant"/>
    <m/>
    <m/>
    <s v="Energy"/>
    <s v="Energy, transport and other built environment infrastructure"/>
    <s v="Dual-use"/>
    <n v="0.75"/>
    <n v="0"/>
    <n v="0"/>
    <n v="0.75"/>
    <m/>
    <m/>
    <s v="2022 IDB Climate Finance Database"/>
  </r>
  <r>
    <x v="3"/>
    <s v="Sovereign"/>
    <s v="Program to Improve Productivity and Competitiveness II"/>
    <s v="PE-L1276"/>
    <d v="2022-12-14T00:00:00"/>
    <x v="1"/>
    <s v="Peru"/>
    <s v="Loan"/>
    <m/>
    <m/>
    <s v="Agriculture, Forestry, Land Use and Fisheries"/>
    <s v="Agricultural and ecological resources"/>
    <s v="Dual-use"/>
    <n v="18.75"/>
    <n v="0"/>
    <n v="0"/>
    <n v="18.75"/>
    <m/>
    <m/>
    <s v="2022 IDB Climate Finance Database"/>
  </r>
  <r>
    <x v="3"/>
    <s v="Sovereign"/>
    <s v="Program to Improve Productivity and Competitiveness II"/>
    <s v="PE-L1276"/>
    <d v="2022-12-14T00:00:00"/>
    <x v="1"/>
    <s v="Peru"/>
    <s v="Loan"/>
    <m/>
    <m/>
    <s v="Buildings, Public Installations and End-Use Energy Efficiency"/>
    <m/>
    <s v="Mitigation"/>
    <n v="3.12"/>
    <n v="3.12"/>
    <n v="0"/>
    <n v="0"/>
    <m/>
    <m/>
    <s v="2022 IDB Climate Finance Database"/>
  </r>
  <r>
    <x v="3"/>
    <s v="Sovereign"/>
    <s v="Program to Improve Productivity and Competitiveness II"/>
    <s v="PE-L1276"/>
    <d v="2022-12-14T00:00:00"/>
    <x v="1"/>
    <s v="Peru"/>
    <s v="Loan"/>
    <m/>
    <m/>
    <s v="Cross-Sectoral Activities"/>
    <m/>
    <s v="Mitigation"/>
    <n v="39.6"/>
    <n v="39.6"/>
    <n v="0"/>
    <n v="0"/>
    <m/>
    <m/>
    <s v="2022 IDB Climate Finance Database"/>
  </r>
  <r>
    <x v="3"/>
    <s v="Sovereign"/>
    <s v="Sustainable Infrastructure to Municipal Wastewater Treatment"/>
    <s v="PE-T1524"/>
    <d v="2022-12-14T00:00:00"/>
    <x v="1"/>
    <s v="Peru"/>
    <s v="Technical Cooperation Project"/>
    <m/>
    <m/>
    <s v="Water Supply and Wastewater"/>
    <s v="Water and wastewater systems"/>
    <s v="Dual-use"/>
    <n v="1.1499999999999999"/>
    <n v="0"/>
    <n v="0"/>
    <n v="1.1499999999999999"/>
    <m/>
    <m/>
    <s v="2022 IDB Climate Finance Database"/>
  </r>
  <r>
    <x v="3"/>
    <s v="Sovereign"/>
    <s v="Strengthening the investment, innovation and business climate in the Caribbean"/>
    <s v="RG-T4201"/>
    <d v="2022-12-14T00:00:00"/>
    <x v="1"/>
    <s v="Regional"/>
    <s v="Technical Cooperation Project"/>
    <m/>
    <m/>
    <s v="Cross-Sectoral Activities"/>
    <m/>
    <s v="Mitigation"/>
    <n v="0.3125"/>
    <n v="0.3125"/>
    <n v="0"/>
    <n v="0"/>
    <m/>
    <m/>
    <s v="2022 IDB Climate Finance Database"/>
  </r>
  <r>
    <x v="3"/>
    <s v="Sovereign"/>
    <s v="Fiscal Support Program to Regain Growth"/>
    <s v="SU-L1060"/>
    <d v="2022-12-14T00:00:00"/>
    <x v="1"/>
    <s v="Suriname"/>
    <s v="Loan"/>
    <m/>
    <m/>
    <s v="Buildings, Public Installations and End-Use Energy Efficiency"/>
    <m/>
    <s v="Mitigation"/>
    <n v="6.8750000000000009"/>
    <n v="6.8750000000000009"/>
    <n v="0"/>
    <n v="0"/>
    <m/>
    <m/>
    <s v="2022 IDB Climate Finance Database"/>
  </r>
  <r>
    <x v="3"/>
    <s v="Sovereign"/>
    <s v="Trinidad and Tobago National Water Sector Transformation Program"/>
    <s v="TT-L1055"/>
    <d v="2022-12-14T00:00:00"/>
    <x v="1"/>
    <s v="Trinidad and Tobago"/>
    <s v="Loan"/>
    <m/>
    <m/>
    <m/>
    <s v="Water and wastewater systems"/>
    <s v="Adaptation"/>
    <n v="63.488"/>
    <n v="0"/>
    <n v="63.488"/>
    <n v="0"/>
    <m/>
    <m/>
    <s v="2022 IDB Climate Finance Database"/>
  </r>
  <r>
    <x v="3"/>
    <s v="Sovereign"/>
    <s v="Basic Education Stay-in-School Support for Official Schools Participating in the Project to Support Extended School Days"/>
    <s v="PR-G1002"/>
    <d v="2022-12-15T00:00:00"/>
    <x v="1"/>
    <s v="Paraguay"/>
    <s v="Investment Grant"/>
    <m/>
    <m/>
    <s v="Cross-Sectoral Activities"/>
    <s v="Other sectors"/>
    <s v="Dual-use"/>
    <n v="0.28499999999999998"/>
    <n v="0"/>
    <n v="0"/>
    <n v="0.28499999999999998"/>
    <m/>
    <m/>
    <s v="2022 IDB Climate Finance Database"/>
  </r>
  <r>
    <x v="3"/>
    <s v="Sovereign"/>
    <s v="Investment Program: Improvement of the quality of services for Higher and Productive Technical Education at a national level"/>
    <s v="PE-L1268"/>
    <d v="2022-12-16T00:00:00"/>
    <x v="1"/>
    <s v="Peru"/>
    <s v="Loan"/>
    <m/>
    <m/>
    <s v="Buildings, Public Installations and End-Use Energy Efficiency"/>
    <s v="Energy, transport and other built environment infrastructure"/>
    <s v="Dual-use"/>
    <n v="74.56"/>
    <n v="0"/>
    <n v="0"/>
    <n v="74.56"/>
    <m/>
    <m/>
    <s v="2022 IDB Climate Finance Database"/>
  </r>
  <r>
    <x v="3"/>
    <s v="Sovereign"/>
    <s v="Cybersecurity for Critical Information Infrastructure Program"/>
    <s v="AR-L1343"/>
    <d v="2023-01-11T00:00:00"/>
    <x v="2"/>
    <s v="Argentina"/>
    <s v="Loan"/>
    <m/>
    <m/>
    <s v="Buildings, Public Installations and End-Use Energy Efficiency"/>
    <m/>
    <s v="Mitigation"/>
    <n v="2.5710000000000002"/>
    <n v="2.5710000000000002"/>
    <n v="0"/>
    <n v="0"/>
    <m/>
    <m/>
    <s v="2023 IDB Climate Finance Database"/>
  </r>
  <r>
    <x v="3"/>
    <s v="Sovereign"/>
    <s v="Support Program for Small Wine Producers in Argentina II (PROVIAR II)"/>
    <s v="AR-L1353"/>
    <d v="2023-01-11T00:00:00"/>
    <x v="2"/>
    <s v="Argentina"/>
    <s v="Loan"/>
    <m/>
    <m/>
    <s v="Agriculture, Forestry, Land Use and Fisheries"/>
    <m/>
    <s v="Mitigation"/>
    <n v="0.42"/>
    <n v="0.42"/>
    <n v="0"/>
    <n v="0"/>
    <m/>
    <m/>
    <s v="2023 IDB Climate Finance Database"/>
  </r>
  <r>
    <x v="3"/>
    <s v="Sovereign"/>
    <s v="Support Program for Small Wine Producers in Argentina II (PROVIAR II)"/>
    <s v="AR-L1353"/>
    <d v="2023-01-11T00:00:00"/>
    <x v="2"/>
    <s v="Argentina"/>
    <s v="Loan"/>
    <m/>
    <m/>
    <m/>
    <s v="Agricultural and ecological resources"/>
    <s v="Adaptation"/>
    <n v="16.036000000000001"/>
    <n v="0"/>
    <n v="16.036000000000001"/>
    <n v="0"/>
    <m/>
    <m/>
    <s v="2023 IDB Climate Finance Database"/>
  </r>
  <r>
    <x v="3"/>
    <s v="Sovereign"/>
    <s v="Urban Resilience and Revitalization Program in Socially and Environmentally Vulnerable Areas – ProMorar Recife"/>
    <s v="BR-L1609"/>
    <d v="2023-01-11T00:00:00"/>
    <x v="2"/>
    <s v="Brazil"/>
    <s v="Loan"/>
    <m/>
    <m/>
    <m/>
    <s v="Institutional capacity support or technical assistance"/>
    <s v="Adaptation"/>
    <n v="1.014"/>
    <n v="0"/>
    <n v="1.014"/>
    <n v="0"/>
    <m/>
    <m/>
    <s v="2023 IDB Climate Finance Database"/>
  </r>
  <r>
    <x v="3"/>
    <s v="Sovereign"/>
    <s v="Urban Resilience and Revitalization Program in Socially and Environmentally Vulnerable Areas – ProMorar Recife"/>
    <s v="BR-L1609"/>
    <d v="2023-01-11T00:00:00"/>
    <x v="2"/>
    <s v="Brazil"/>
    <s v="Loan"/>
    <m/>
    <m/>
    <m/>
    <s v="Information and communications technology"/>
    <s v="Adaptation"/>
    <n v="3.38"/>
    <n v="0"/>
    <n v="3.3800000000000003"/>
    <n v="0"/>
    <m/>
    <m/>
    <s v="2023 IDB Climate Finance Database"/>
  </r>
  <r>
    <x v="3"/>
    <s v="Sovereign"/>
    <s v="Urban Resilience and Revitalization Program in Socially and Environmentally Vulnerable Areas – ProMorar Recife"/>
    <s v="BR-L1609"/>
    <d v="2023-01-11T00:00:00"/>
    <x v="2"/>
    <s v="Brazil"/>
    <s v="Loan"/>
    <m/>
    <m/>
    <m/>
    <s v="Energy, transport and other built environment infrastructure"/>
    <s v="Adaptation"/>
    <n v="99.346000000000004"/>
    <n v="0"/>
    <n v="99.346000000000004"/>
    <n v="0"/>
    <m/>
    <m/>
    <s v="2023 IDB Climate Finance Database"/>
  </r>
  <r>
    <x v="3"/>
    <s v="Sovereign"/>
    <s v="Urban Resilience and Revitalization Program in Socially and Environmentally Vulnerable Areas – ProMorar Recife"/>
    <s v="BR-L1609"/>
    <d v="2023-01-11T00:00:00"/>
    <x v="2"/>
    <s v="Brazil"/>
    <s v="Loan"/>
    <m/>
    <m/>
    <s v="Information and Communications Technology (ICT) and Digital Technologies"/>
    <m/>
    <s v="Mitigation"/>
    <n v="7.8E-2"/>
    <n v="7.8E-2"/>
    <n v="0"/>
    <n v="0"/>
    <m/>
    <m/>
    <s v="2023 IDB Climate Finance Database"/>
  </r>
  <r>
    <x v="3"/>
    <s v="Sovereign"/>
    <s v="Urban Resilience and Revitalization Program in Socially and Environmentally Vulnerable Areas – ProMorar Recife"/>
    <s v="BR-L1609"/>
    <d v="2023-01-11T00:00:00"/>
    <x v="2"/>
    <s v="Brazil"/>
    <s v="Loan"/>
    <m/>
    <m/>
    <m/>
    <s v="Coastal and riverine infrastructure (including built flood-protection infrastructure)"/>
    <s v="Adaptation"/>
    <n v="137.38399999999999"/>
    <n v="0"/>
    <n v="137.38399999999999"/>
    <n v="0"/>
    <m/>
    <m/>
    <s v="2023 IDB Climate Finance Database"/>
  </r>
  <r>
    <x v="3"/>
    <s v="Sovereign"/>
    <s v="Caribbean Sustainable Energy” Energy Efficiency Program (PEECES)"/>
    <s v="CO-L1271"/>
    <d v="2023-01-11T00:00:00"/>
    <x v="2"/>
    <s v="Colombia"/>
    <s v="Loan"/>
    <m/>
    <m/>
    <s v="Energy"/>
    <m/>
    <s v="Mitigation"/>
    <n v="34.5"/>
    <n v="34.5"/>
    <n v="0"/>
    <n v="0"/>
    <m/>
    <m/>
    <s v="2023 IDB Climate Finance Database"/>
  </r>
  <r>
    <x v="3"/>
    <s v="Sovereign"/>
    <s v="Access to Credit Program for Micro, Small and Medium-Sized Enterprises (MSMEs)"/>
    <s v="ES-L1156"/>
    <d v="2023-01-11T00:00:00"/>
    <x v="2"/>
    <s v="El Salvador"/>
    <s v="Loan"/>
    <m/>
    <m/>
    <s v="Cross-Sectoral Activities"/>
    <s v="Institutional capacity support or technical assistance"/>
    <s v="Dual-use"/>
    <n v="20"/>
    <n v="0"/>
    <n v="0"/>
    <n v="20"/>
    <m/>
    <m/>
    <s v="2023 IDB Climate Finance Database"/>
  </r>
  <r>
    <x v="3"/>
    <s v="Sovereign"/>
    <s v="Investment Project for Improvement and Expansion of Potable Water, Sanitary Sewerage and Wastewater Treatment Services in the Zarumilla and Aguas Verdes Districts of the Province of Zarumilla - Department of Tumbes."/>
    <s v="PE-L1256"/>
    <d v="2023-01-11T00:00:00"/>
    <x v="2"/>
    <s v="Peru"/>
    <s v="Loan"/>
    <m/>
    <m/>
    <s v="Water Supply and Wastewater"/>
    <m/>
    <s v="Mitigation"/>
    <n v="13.151999999999999"/>
    <n v="13.151999999999999"/>
    <n v="0"/>
    <n v="0"/>
    <m/>
    <m/>
    <s v="2023 IDB Climate Finance Database"/>
  </r>
  <r>
    <x v="3"/>
    <s v="Sovereign"/>
    <s v="Investment Project for Improvement and Expansion of Potable Water, Sanitary Sewerage and Wastewater Treatment Services in the Zarumilla and Aguas Verdes Districts of the Province of Zarumilla - Department of Tumbes."/>
    <s v="PE-L1256"/>
    <d v="2023-01-11T00:00:00"/>
    <x v="2"/>
    <s v="Peru"/>
    <s v="Loan"/>
    <m/>
    <m/>
    <s v="Water Supply and Wastewater"/>
    <s v="Water and wastewater systems"/>
    <s v="Dual-use"/>
    <n v="11.646000000000001"/>
    <n v="0"/>
    <n v="0"/>
    <n v="11.646000000000001"/>
    <m/>
    <m/>
    <s v="2023 IDB Climate Finance Database"/>
  </r>
  <r>
    <x v="3"/>
    <s v="Sovereign"/>
    <s v="Social Inclusion and Development Program Phase II"/>
    <s v="PN-L1177"/>
    <d v="2023-01-11T00:00:00"/>
    <x v="2"/>
    <s v="Panama"/>
    <s v="Loan"/>
    <m/>
    <m/>
    <m/>
    <s v="Other sectors"/>
    <s v="Adaptation"/>
    <n v="0.53600000000000003"/>
    <n v="0"/>
    <n v="0.53600000000000003"/>
    <n v="0"/>
    <m/>
    <m/>
    <s v="2023 IDB Climate Finance Database"/>
  </r>
  <r>
    <x v="3"/>
    <s v="Sovereign"/>
    <s v="Social Inclusion and Development Program Phase II"/>
    <s v="PN-L1177"/>
    <d v="2023-01-11T00:00:00"/>
    <x v="2"/>
    <s v="Panama"/>
    <s v="Loan"/>
    <m/>
    <m/>
    <s v="Buildings, Public Installations and End-Use Energy Efficiency"/>
    <m/>
    <s v="Mitigation"/>
    <n v="3.8679999999999999"/>
    <n v="3.8679999999999999"/>
    <n v="0"/>
    <n v="0"/>
    <m/>
    <m/>
    <s v="2023 IDB Climate Finance Database"/>
  </r>
  <r>
    <x v="3"/>
    <s v="Sovereign"/>
    <s v="Social Inclusion and Development Program Phase II"/>
    <s v="PN-L1177"/>
    <d v="2023-01-11T00:00:00"/>
    <x v="2"/>
    <s v="Panama"/>
    <s v="Loan"/>
    <m/>
    <m/>
    <m/>
    <s v="Agricultural and ecological resources"/>
    <s v="Adaptation"/>
    <n v="2.6139999999999999"/>
    <n v="0"/>
    <n v="2.6139999999999999"/>
    <n v="0"/>
    <m/>
    <m/>
    <s v="2023 IDB Climate Finance Database"/>
  </r>
  <r>
    <x v="3"/>
    <s v="Sovereign"/>
    <s v="Accelerating the transition to electromobility in Barbados"/>
    <s v="BA-T1089"/>
    <d v="2023-01-23T00:00:00"/>
    <x v="2"/>
    <s v="Barbados"/>
    <s v="Technical Cooperation Project"/>
    <m/>
    <m/>
    <s v="Transport"/>
    <m/>
    <s v="Mitigation"/>
    <n v="0.45"/>
    <n v="0.45"/>
    <n v="0"/>
    <n v="0"/>
    <m/>
    <m/>
    <s v="2023 IDB Climate Finance Database"/>
  </r>
  <r>
    <x v="3"/>
    <s v="Sovereign"/>
    <s v="Program to Support the Expansion of Secondary Education"/>
    <s v="GU-L1184"/>
    <d v="2023-02-15T00:00:00"/>
    <x v="2"/>
    <s v="Guatemala"/>
    <s v="Loan"/>
    <m/>
    <m/>
    <s v="Buildings, Public Installations and End-Use Energy Efficiency"/>
    <m/>
    <s v="Mitigation"/>
    <n v="36.299999999999997"/>
    <n v="36.299999999999997"/>
    <n v="0"/>
    <n v="0"/>
    <m/>
    <m/>
    <s v="2023 IDB Climate Finance Database"/>
  </r>
  <r>
    <x v="3"/>
    <s v="Sovereign"/>
    <s v="Catalyzing the Green Hydrogen Economy in Paraguay"/>
    <s v="PR-T1320"/>
    <d v="2023-02-16T00:00:00"/>
    <x v="2"/>
    <s v="Paraguay"/>
    <s v="Technical Cooperation Project"/>
    <m/>
    <m/>
    <s v="Energy"/>
    <m/>
    <s v="Mitigation"/>
    <n v="0.75"/>
    <n v="0.75"/>
    <n v="0"/>
    <n v="0"/>
    <m/>
    <m/>
    <s v="2023 IDB Climate Finance Database"/>
  </r>
  <r>
    <x v="3"/>
    <s v="Sovereign"/>
    <s v="Support for the generation of skills in Ecuador to promote the employment of priority populations, migrants and women"/>
    <s v="EC-T1504"/>
    <d v="2023-02-28T00:00:00"/>
    <x v="2"/>
    <s v="Ecuador"/>
    <s v="Technical Cooperation Project"/>
    <m/>
    <m/>
    <s v="Cross-Sectoral Activities"/>
    <s v="Other sectors"/>
    <s v="Dual-use"/>
    <n v="3.7499999999999999E-2"/>
    <n v="0"/>
    <n v="0"/>
    <n v="3.7499999999999999E-2"/>
    <m/>
    <m/>
    <s v="2023 IDB Climate Finance Database"/>
  </r>
  <r>
    <x v="3"/>
    <s v="Sovereign"/>
    <s v="Fiscal Policy for Climate Change: Support to the Ministry of Economy of Argentina"/>
    <s v="AR-T1306"/>
    <d v="2023-03-07T00:00:00"/>
    <x v="2"/>
    <s v="Argentina"/>
    <s v="Technical Cooperation Project"/>
    <m/>
    <m/>
    <s v="Cross-Sectoral Activities"/>
    <s v="Institutional capacity support or technical assistance"/>
    <s v="Dual-use"/>
    <n v="1.2"/>
    <n v="0"/>
    <n v="0"/>
    <n v="1.2"/>
    <m/>
    <m/>
    <s v="2023 IDB Climate Finance Database"/>
  </r>
  <r>
    <x v="3"/>
    <s v="Sovereign"/>
    <s v="Design of the Yuna Watershed Resilient Development Project"/>
    <s v="DR-T1260"/>
    <d v="2023-03-07T00:00:00"/>
    <x v="2"/>
    <s v="Dominican Republic"/>
    <s v="Technical Cooperation Project"/>
    <m/>
    <m/>
    <m/>
    <s v="Other sectors"/>
    <s v="Adaptation"/>
    <n v="0.375"/>
    <n v="0"/>
    <n v="0.375"/>
    <n v="0"/>
    <m/>
    <m/>
    <s v="2023 IDB Climate Finance Database"/>
  </r>
  <r>
    <x v="3"/>
    <s v="Sovereign"/>
    <s v="Sustainable Mobility at the National and Local Levels"/>
    <s v="ME-T1451"/>
    <d v="2023-03-07T00:00:00"/>
    <x v="2"/>
    <s v="Mexico"/>
    <s v="Technical Cooperation Project"/>
    <m/>
    <m/>
    <s v="Transport"/>
    <m/>
    <s v="Mitigation"/>
    <n v="1.25"/>
    <n v="1.25"/>
    <n v="0"/>
    <n v="0"/>
    <m/>
    <m/>
    <s v="2023 IDB Climate Finance Database"/>
  </r>
  <r>
    <x v="3"/>
    <s v="Sovereign"/>
    <s v="Regional Climate Change Platform of Economy and Finance Ministries"/>
    <s v="RG-T4158"/>
    <d v="2023-03-07T00:00:00"/>
    <x v="2"/>
    <s v="Regional"/>
    <s v="Technical Cooperation Project"/>
    <m/>
    <m/>
    <s v="Cross-Sectoral Activities"/>
    <s v="Institutional capacity support or technical assistance"/>
    <s v="Dual-use"/>
    <n v="2.93"/>
    <n v="0"/>
    <n v="0"/>
    <n v="2.93"/>
    <m/>
    <m/>
    <s v="2023 IDB Climate Finance Database"/>
  </r>
  <r>
    <x v="3"/>
    <s v="Sovereign"/>
    <s v="Enhancing Climate Investments and Knowledge in LAC in Collaboration with AFD"/>
    <s v="RG-T3887"/>
    <d v="2023-03-16T00:00:00"/>
    <x v="2"/>
    <s v="Regional"/>
    <s v="Technical Cooperation Project"/>
    <m/>
    <m/>
    <s v="Cross-Sectoral Activities"/>
    <s v="Financial services"/>
    <s v="Dual-use"/>
    <n v="0.14503099999999999"/>
    <n v="0"/>
    <n v="0"/>
    <n v="0.14503099999999999"/>
    <m/>
    <m/>
    <s v="2023 IDB Climate Finance Database"/>
  </r>
  <r>
    <x v="3"/>
    <s v="Sovereign"/>
    <s v="Support to the water, sanitation and solid waste program in the Motagua River basin. (GU-L1188)"/>
    <s v="GU-T1337"/>
    <d v="2023-03-21T00:00:00"/>
    <x v="2"/>
    <s v="Guatemala"/>
    <s v="Technical Cooperation Project"/>
    <m/>
    <m/>
    <s v="Water Supply and Wastewater"/>
    <s v="Water and wastewater systems"/>
    <s v="Dual-use"/>
    <n v="0.35"/>
    <n v="0"/>
    <n v="0"/>
    <n v="0.35"/>
    <m/>
    <m/>
    <s v="2023 IDB Climate Finance Database"/>
  </r>
  <r>
    <x v="3"/>
    <s v="Sovereign"/>
    <s v="Urban Social Integration and Housing Improvement Program"/>
    <s v="AR-L1361"/>
    <d v="2023-03-29T00:00:00"/>
    <x v="2"/>
    <s v="Argentina"/>
    <s v="Loan"/>
    <m/>
    <m/>
    <s v="Buildings, Public Installations and End-Use Energy Efficiency"/>
    <m/>
    <s v="Mitigation"/>
    <n v="13.56"/>
    <n v="13.56"/>
    <n v="0"/>
    <n v="0"/>
    <m/>
    <m/>
    <s v="2023 IDB Climate Finance Database"/>
  </r>
  <r>
    <x v="3"/>
    <s v="Sovereign"/>
    <s v="Urban Social Integration and Housing Improvement Program"/>
    <s v="AR-L1361"/>
    <d v="2023-03-29T00:00:00"/>
    <x v="2"/>
    <s v="Argentina"/>
    <s v="Loan"/>
    <m/>
    <m/>
    <s v="Transport"/>
    <m/>
    <s v="Mitigation"/>
    <n v="9.9600000000000009"/>
    <n v="9.9600000000000009"/>
    <n v="0"/>
    <n v="0"/>
    <m/>
    <m/>
    <s v="2023 IDB Climate Finance Database"/>
  </r>
  <r>
    <x v="3"/>
    <s v="Sovereign"/>
    <s v="Urban Social Integration and Housing Improvement Program"/>
    <s v="AR-L1361"/>
    <d v="2023-03-29T00:00:00"/>
    <x v="2"/>
    <s v="Argentina"/>
    <s v="Loan"/>
    <m/>
    <m/>
    <s v="Cross-Sectoral Activities"/>
    <m/>
    <s v="Mitigation"/>
    <n v="6.4950000000000001"/>
    <n v="6.4950000000000001"/>
    <n v="0"/>
    <n v="0"/>
    <m/>
    <m/>
    <s v="2023 IDB Climate Finance Database"/>
  </r>
  <r>
    <x v="3"/>
    <s v="Sovereign"/>
    <s v="Urban Social Integration and Housing Improvement Program"/>
    <s v="AR-L1361"/>
    <d v="2023-03-29T00:00:00"/>
    <x v="2"/>
    <s v="Argentina"/>
    <s v="Loan"/>
    <m/>
    <m/>
    <m/>
    <s v="Water and wastewater systems"/>
    <s v="Adaptation"/>
    <n v="11.175000000000001"/>
    <n v="0"/>
    <n v="11.175000000000001"/>
    <n v="0"/>
    <m/>
    <m/>
    <s v="2023 IDB Climate Finance Database"/>
  </r>
  <r>
    <x v="3"/>
    <s v="Sovereign"/>
    <s v="Urban Social Integration and Housing Improvement Program"/>
    <s v="AR-L1361"/>
    <d v="2023-03-29T00:00:00"/>
    <x v="2"/>
    <s v="Argentina"/>
    <s v="Loan"/>
    <m/>
    <m/>
    <s v="Buildings, Public Installations and End-Use Energy Efficiency"/>
    <s v="Energy, transport and other built environment infrastructure"/>
    <s v="Dual-use"/>
    <n v="38.865000000000002"/>
    <n v="0"/>
    <n v="0"/>
    <n v="38.865000000000002"/>
    <m/>
    <m/>
    <s v="2023 IDB Climate Finance Database"/>
  </r>
  <r>
    <x v="3"/>
    <s v="Sovereign"/>
    <s v="Program to Support Transformation of the Public Sector II"/>
    <s v="PR-L1185"/>
    <d v="2023-03-29T00:00:00"/>
    <x v="2"/>
    <s v="Paraguay"/>
    <s v="Loan"/>
    <m/>
    <m/>
    <s v="Cross-Sectoral Activities"/>
    <m/>
    <s v="Mitigation"/>
    <n v="12.494999999999999"/>
    <n v="12.494999999999999"/>
    <n v="0"/>
    <n v="0"/>
    <m/>
    <m/>
    <s v="2023 IDB Climate Finance Database"/>
  </r>
  <r>
    <x v="3"/>
    <s v="Sovereign"/>
    <s v="Support for PSUVI implementation with a focus on adaptation to climate change"/>
    <s v="UR-T1292"/>
    <d v="2023-03-30T00:00:00"/>
    <x v="2"/>
    <s v="Uruguay"/>
    <s v="Technical Cooperation Project"/>
    <m/>
    <m/>
    <s v="Water Supply and Wastewater"/>
    <s v="Water and wastewater systems"/>
    <s v="Dual-use"/>
    <n v="0.184"/>
    <n v="0"/>
    <n v="0"/>
    <n v="0.184"/>
    <m/>
    <m/>
    <s v="2023 IDB Climate Finance Database"/>
  </r>
  <r>
    <x v="3"/>
    <s v="Sovereign"/>
    <s v="Mainstreaming Climate Change into Fiscal Policies and Management"/>
    <s v="RG-T4163"/>
    <d v="2023-04-11T00:00:00"/>
    <x v="2"/>
    <s v="Regional"/>
    <s v="Technical Cooperation Project"/>
    <m/>
    <m/>
    <s v="Cross-Sectoral Activities"/>
    <s v="Institutional capacity support or technical assistance"/>
    <s v="Dual-use"/>
    <n v="1.8"/>
    <n v="0"/>
    <n v="0"/>
    <n v="1.8"/>
    <m/>
    <m/>
    <s v="2023 IDB Climate Finance Database"/>
  </r>
  <r>
    <x v="3"/>
    <s v="Sovereign"/>
    <s v="Strengthening Disaster Risk Management Governance in The Bahamas"/>
    <s v="BH-L1056"/>
    <d v="2023-04-13T00:00:00"/>
    <x v="2"/>
    <s v="Bahamas"/>
    <s v="Loan"/>
    <m/>
    <m/>
    <m/>
    <s v="Other sectors"/>
    <s v="Adaptation"/>
    <n v="160"/>
    <n v="0"/>
    <n v="160"/>
    <n v="0"/>
    <m/>
    <m/>
    <s v="2023 IDB Climate Finance Database"/>
  </r>
  <r>
    <x v="3"/>
    <s v="Sovereign"/>
    <s v="Strategic knowledge building for effective climate-resilient and sustainable blue economy public policy implementation"/>
    <s v="RG-T4170"/>
    <d v="2023-04-13T00:00:00"/>
    <x v="2"/>
    <s v="Regional"/>
    <s v="Technical Cooperation Project"/>
    <m/>
    <m/>
    <m/>
    <s v="Institutional capacity support or technical assistance"/>
    <s v="Adaptation"/>
    <n v="1.5"/>
    <n v="0"/>
    <n v="1.5"/>
    <n v="0"/>
    <m/>
    <m/>
    <s v="2023 IDB Climate Finance Database"/>
  </r>
  <r>
    <x v="3"/>
    <s v="Sovereign"/>
    <s v="Unlocking Institutional Investors’ Participation in Local Green Bond Markets and Direct Investments"/>
    <s v="RG-T4213"/>
    <d v="2023-04-14T00:00:00"/>
    <x v="2"/>
    <s v="Regional"/>
    <s v="Technical Cooperation Project"/>
    <m/>
    <m/>
    <s v="Research, Development and Innovation"/>
    <s v="Financial services"/>
    <s v="Dual-use"/>
    <n v="0.21"/>
    <n v="0"/>
    <n v="0"/>
    <n v="0.21"/>
    <m/>
    <m/>
    <s v="2023 IDB Climate Finance Database"/>
  </r>
  <r>
    <x v="3"/>
    <s v="Sovereign"/>
    <s v="Preparation support for the Housing Solutions program for the poor and vulnerable population EC-L1281"/>
    <s v="EC-T1507"/>
    <d v="2023-04-17T00:00:00"/>
    <x v="2"/>
    <s v="Ecuador"/>
    <s v="Technical Cooperation Project"/>
    <m/>
    <m/>
    <m/>
    <s v="Energy, transport and other built environment infrastructure"/>
    <s v="Adaptation"/>
    <n v="0.36"/>
    <n v="0"/>
    <n v="0.36"/>
    <n v="0"/>
    <m/>
    <m/>
    <s v="2023 IDB Climate Finance Database"/>
  </r>
  <r>
    <x v="3"/>
    <s v="Sovereign"/>
    <s v="Clean Energy Development and Implementation Support"/>
    <s v="BH-T1103"/>
    <d v="2023-04-26T00:00:00"/>
    <x v="2"/>
    <s v="Bahamas"/>
    <s v="Technical Cooperation Project"/>
    <m/>
    <m/>
    <s v="Energy"/>
    <s v="Energy, transport and other built environment infrastructure"/>
    <s v="Dual-use"/>
    <n v="0.25"/>
    <n v="0"/>
    <n v="0"/>
    <n v="0.25"/>
    <m/>
    <m/>
    <s v="2023 IDB Climate Finance Database"/>
  </r>
  <r>
    <x v="3"/>
    <s v="Sovereign"/>
    <s v="Brazil Investments Monitor for Sustainability and Innovation at Subnational Level"/>
    <s v="BR-T1500"/>
    <d v="2023-04-26T00:00:00"/>
    <x v="2"/>
    <s v="Brazil"/>
    <s v="Technical Cooperation Project"/>
    <m/>
    <m/>
    <s v="Information and Communications Technology (ICT) and Digital Technologies"/>
    <s v="Information and communications technology"/>
    <s v="Dual-use"/>
    <n v="0.6"/>
    <n v="0"/>
    <n v="0"/>
    <n v="0.6"/>
    <m/>
    <m/>
    <s v="2023 IDB Climate Finance Database"/>
  </r>
  <r>
    <x v="3"/>
    <s v="Sovereign"/>
    <s v="Blue Carbon Restoration in the Bigi Pan MUMA, Suriname"/>
    <s v="SU-T1132"/>
    <d v="2023-05-02T00:00:00"/>
    <x v="2"/>
    <s v="Suriname"/>
    <s v="Technical Cooperation Project"/>
    <m/>
    <m/>
    <m/>
    <s v="Agricultural and ecological resources"/>
    <s v="Adaptation"/>
    <n v="1.52"/>
    <n v="0"/>
    <n v="1.52"/>
    <n v="0"/>
    <m/>
    <m/>
    <s v="2023 IDB Climate Finance Database"/>
  </r>
  <r>
    <x v="3"/>
    <s v="Sovereign"/>
    <s v="Strengthen Educational Trajectories in the Province of Buenos Aires"/>
    <s v="AR-L1367"/>
    <d v="2023-05-03T00:00:00"/>
    <x v="2"/>
    <s v="Argentina"/>
    <s v="Loan"/>
    <m/>
    <m/>
    <s v="Buildings, Public Installations and End-Use Energy Efficiency"/>
    <m/>
    <s v="Mitigation"/>
    <n v="6.4349999999999996"/>
    <n v="6.4349999999999996"/>
    <n v="0"/>
    <n v="0"/>
    <m/>
    <m/>
    <s v="2023 IDB Climate Finance Database"/>
  </r>
  <r>
    <x v="3"/>
    <s v="Sovereign"/>
    <s v="Strengthen Educational Trajectories in the Province of Buenos Aires"/>
    <s v="AR-L1367"/>
    <d v="2023-05-03T00:00:00"/>
    <x v="2"/>
    <s v="Argentina"/>
    <s v="Loan"/>
    <m/>
    <m/>
    <s v="Information and Communications Technology (ICT) and Digital Technologies"/>
    <m/>
    <s v="Mitigation"/>
    <n v="93.24"/>
    <n v="93.239999999999981"/>
    <n v="0"/>
    <n v="0"/>
    <m/>
    <m/>
    <s v="2023 IDB Climate Finance Database"/>
  </r>
  <r>
    <x v="3"/>
    <s v="Sovereign"/>
    <s v="Informal City: Urban Models in Colombia - Barrios de Paz Program"/>
    <s v="CO-T1688"/>
    <d v="2023-05-03T00:00:00"/>
    <x v="2"/>
    <s v="Colombia"/>
    <s v="Technical Cooperation Project"/>
    <m/>
    <m/>
    <m/>
    <s v="Institutional capacity support or technical assistance"/>
    <s v="Adaptation"/>
    <n v="0.17499999999999999"/>
    <n v="0"/>
    <n v="0.17499999999999999"/>
    <n v="0"/>
    <m/>
    <m/>
    <s v="2023 IDB Climate Finance Database"/>
  </r>
  <r>
    <x v="3"/>
    <s v="Sovereign"/>
    <s v="Sustainable Coastal Management Project"/>
    <s v="DR-L1154"/>
    <d v="2023-05-03T00:00:00"/>
    <x v="2"/>
    <s v="Dominican Republic"/>
    <s v="Loan"/>
    <m/>
    <m/>
    <m/>
    <s v="Agricultural and ecological resources"/>
    <s v="Adaptation"/>
    <n v="70"/>
    <n v="0"/>
    <n v="70"/>
    <n v="0"/>
    <m/>
    <m/>
    <s v="2023 IDB Climate Finance Database"/>
  </r>
  <r>
    <x v="3"/>
    <s v="Sovereign"/>
    <s v="Support for the formulation of the Ecuador Early Warning System Phase II project."/>
    <s v="EC-T1511"/>
    <d v="2023-05-04T00:00:00"/>
    <x v="2"/>
    <s v="Ecuador"/>
    <s v="Technical Cooperation Project"/>
    <m/>
    <m/>
    <m/>
    <s v="Institutional capacity support or technical assistance"/>
    <s v="Adaptation"/>
    <n v="0.1"/>
    <n v="0"/>
    <n v="0.1"/>
    <n v="0"/>
    <m/>
    <m/>
    <s v="2023 IDB Climate Finance Database"/>
  </r>
  <r>
    <x v="3"/>
    <s v="Sovereign"/>
    <s v="Energy efficiency (EE) for water operators in Mexico"/>
    <s v="ME-T1500"/>
    <d v="2023-05-04T00:00:00"/>
    <x v="2"/>
    <s v="Mexico"/>
    <s v="Technical Cooperation Project"/>
    <m/>
    <m/>
    <s v="Energy"/>
    <m/>
    <s v="Mitigation"/>
    <n v="0.5"/>
    <n v="0.5"/>
    <n v="0"/>
    <n v="0"/>
    <m/>
    <m/>
    <s v="2023 IDB Climate Finance Database"/>
  </r>
  <r>
    <x v="3"/>
    <s v="Sovereign"/>
    <s v="Strengthening of the Innovation Ecosystem in Coastal Ecuador"/>
    <s v="EC-L1261"/>
    <d v="2023-05-05T00:00:00"/>
    <x v="2"/>
    <s v="Ecuador"/>
    <s v="Loan"/>
    <m/>
    <m/>
    <s v="Buildings, Public Installations and End-Use Energy Efficiency"/>
    <m/>
    <s v="Mitigation"/>
    <n v="31.94"/>
    <n v="31.94"/>
    <n v="0"/>
    <n v="0"/>
    <m/>
    <m/>
    <s v="2023 IDB Climate Finance Database"/>
  </r>
  <r>
    <x v="3"/>
    <s v="Sovereign"/>
    <s v="Strengthening of the Innovation Ecosystem in Coastal Ecuador"/>
    <s v="EC-L1261"/>
    <d v="2023-05-05T00:00:00"/>
    <x v="2"/>
    <s v="Ecuador"/>
    <s v="Loan"/>
    <m/>
    <m/>
    <s v="Research, Development and Innovation"/>
    <s v="Institutional capacity support or technical assistance"/>
    <s v="Dual-use"/>
    <n v="2.58"/>
    <n v="0"/>
    <n v="0"/>
    <n v="2.58"/>
    <m/>
    <m/>
    <s v="2023 IDB Climate Finance Database"/>
  </r>
  <r>
    <x v="3"/>
    <s v="Sovereign"/>
    <s v="Support for the preparation of the Port Technology Improvement and Trade Facilitation Program"/>
    <s v="ES-T1360"/>
    <d v="2023-05-05T00:00:00"/>
    <x v="2"/>
    <s v="El Salvador"/>
    <s v="Technical Cooperation Project"/>
    <m/>
    <m/>
    <m/>
    <s v="Energy, transport and other built environment infrastructure"/>
    <s v="Adaptation"/>
    <n v="7.4999999999999997E-2"/>
    <n v="0"/>
    <n v="7.4999999999999997E-2"/>
    <n v="0"/>
    <m/>
    <m/>
    <s v="2023 IDB Climate Finance Database"/>
  </r>
  <r>
    <x v="3"/>
    <s v="Sovereign"/>
    <s v="Support for the preparation of the Universal Access Program in El Salvador"/>
    <s v="ES-T1358"/>
    <d v="2023-05-08T00:00:00"/>
    <x v="2"/>
    <s v="El Salvador"/>
    <s v="Technical Cooperation Project"/>
    <m/>
    <m/>
    <s v="Energy"/>
    <s v="Energy, transport and other built environment infrastructure"/>
    <s v="Dual-use"/>
    <n v="0.3"/>
    <n v="0"/>
    <n v="0"/>
    <n v="0.3"/>
    <m/>
    <m/>
    <s v="2023 IDB Climate Finance Database"/>
  </r>
  <r>
    <x v="3"/>
    <s v="Sovereign"/>
    <s v="Digital Connectivity Plan for the Development of Competitiveness in Argentina"/>
    <s v="AR-T1321"/>
    <d v="2023-05-09T00:00:00"/>
    <x v="2"/>
    <s v="Argentina"/>
    <s v="Technical Cooperation Project"/>
    <m/>
    <m/>
    <s v="Information and Communications Technology (ICT) and Digital Technologies"/>
    <m/>
    <s v="Mitigation"/>
    <n v="5.9339999999999997E-2"/>
    <n v="5.9339999999999997E-2"/>
    <n v="0"/>
    <n v="0"/>
    <m/>
    <m/>
    <s v="2023 IDB Climate Finance Database"/>
  </r>
  <r>
    <x v="3"/>
    <s v="Sovereign"/>
    <s v="Sustainable Energy for Mexico City"/>
    <s v="ME-T1496"/>
    <d v="2023-05-09T00:00:00"/>
    <x v="2"/>
    <s v="Mexico"/>
    <s v="Technical Cooperation Project"/>
    <m/>
    <m/>
    <s v="Energy"/>
    <m/>
    <s v="Mitigation"/>
    <n v="0.40500000000000003"/>
    <n v="0.40500000000000003"/>
    <n v="0"/>
    <n v="0"/>
    <m/>
    <m/>
    <s v="2023 IDB Climate Finance Database"/>
  </r>
  <r>
    <x v="3"/>
    <s v="Sovereign"/>
    <s v="Support Regional and Municipal Governments on Solid Waste Management and the Promotion of the Circular Economy"/>
    <s v="CH-T1303"/>
    <d v="2023-05-11T00:00:00"/>
    <x v="2"/>
    <s v="Chile"/>
    <s v="Technical Cooperation Project"/>
    <m/>
    <m/>
    <s v="Solid Waste Management"/>
    <m/>
    <s v="Mitigation"/>
    <n v="0.4"/>
    <n v="0.4"/>
    <n v="0"/>
    <n v="0"/>
    <m/>
    <m/>
    <s v="2023 IDB Climate Finance Database"/>
  </r>
  <r>
    <x v="3"/>
    <s v="Sovereign"/>
    <s v="Support for the strengthening of Chile's Ministry of Science, Technology, Knowledge and Innovation"/>
    <s v="CH-T1291"/>
    <d v="2023-05-15T00:00:00"/>
    <x v="2"/>
    <s v="Chile"/>
    <s v="Technical Cooperation Project"/>
    <m/>
    <m/>
    <s v="Cross-Sectoral Activities"/>
    <s v="Institutional capacity support or technical assistance"/>
    <s v="Dual-use"/>
    <n v="2.5000000000000001E-2"/>
    <n v="0"/>
    <n v="0"/>
    <n v="2.5000000000000001E-2"/>
    <m/>
    <m/>
    <s v="2023 IDB Climate Finance Database"/>
  </r>
  <r>
    <x v="3"/>
    <s v="Sovereign"/>
    <s v="Support the implementation of the Sendai Framework Agreement on Disaster Risk Reduction"/>
    <s v="RG-T4207"/>
    <d v="2023-05-16T00:00:00"/>
    <x v="2"/>
    <s v="Regional"/>
    <s v="Technical Cooperation Project"/>
    <m/>
    <m/>
    <m/>
    <s v="Other sectors"/>
    <s v="Adaptation"/>
    <n v="0.3"/>
    <n v="0"/>
    <n v="0.3"/>
    <n v="0"/>
    <m/>
    <m/>
    <s v="2023 IDB Climate Finance Database"/>
  </r>
  <r>
    <x v="3"/>
    <s v="Sovereign"/>
    <s v="Innovative Instruments to Finance Transportation Infrastructure and Services"/>
    <s v="RG-T4249"/>
    <d v="2023-05-16T00:00:00"/>
    <x v="2"/>
    <s v="Regional"/>
    <s v="Technical Cooperation Project"/>
    <m/>
    <m/>
    <s v="Transport"/>
    <m/>
    <s v="Mitigation"/>
    <n v="0.10997"/>
    <n v="0.10997000000000001"/>
    <n v="0"/>
    <n v="0"/>
    <m/>
    <m/>
    <s v="2023 IDB Climate Finance Database"/>
  </r>
  <r>
    <x v="3"/>
    <s v="Sovereign"/>
    <s v="Skills for the Future Program"/>
    <s v="BL-L1044"/>
    <d v="2023-05-17T00:00:00"/>
    <x v="2"/>
    <s v="Belize"/>
    <s v="Loan"/>
    <m/>
    <m/>
    <s v="Information and Communications Technology (ICT) and Digital Technologies"/>
    <m/>
    <s v="Mitigation"/>
    <n v="2.9940000000000002"/>
    <n v="2.9940000000000002"/>
    <n v="0"/>
    <n v="0"/>
    <m/>
    <m/>
    <s v="2023 IDB Climate Finance Database"/>
  </r>
  <r>
    <x v="3"/>
    <s v="Sovereign"/>
    <s v="Skills for the Future Program"/>
    <s v="BL-L1044"/>
    <d v="2023-05-17T00:00:00"/>
    <x v="2"/>
    <s v="Belize"/>
    <s v="Loan"/>
    <m/>
    <m/>
    <s v="Cross-Sectoral Activities"/>
    <s v="Institutional capacity support or technical assistance"/>
    <s v="Dual-use"/>
    <n v="0.38850000000000001"/>
    <n v="0"/>
    <n v="0"/>
    <n v="0.38850000000000001"/>
    <m/>
    <m/>
    <s v="2023 IDB Climate Finance Database"/>
  </r>
  <r>
    <x v="3"/>
    <s v="Sovereign"/>
    <s v="Skills for the Future Program"/>
    <s v="BL-L1044"/>
    <d v="2023-05-17T00:00:00"/>
    <x v="2"/>
    <s v="Belize"/>
    <s v="Loan"/>
    <m/>
    <m/>
    <s v="Buildings, Public Installations and End-Use Energy Efficiency"/>
    <m/>
    <s v="Mitigation"/>
    <n v="6.4725000000000001"/>
    <n v="6.4725000000000001"/>
    <n v="0"/>
    <n v="0"/>
    <m/>
    <m/>
    <s v="2023 IDB Climate Finance Database"/>
  </r>
  <r>
    <x v="3"/>
    <s v="Sovereign"/>
    <s v="Social Development with Fiscal Sustainability Program for the MunicIpio of Porto Alegre (PORTOALEGRE+)"/>
    <s v="BR-L1597"/>
    <d v="2023-05-19T00:00:00"/>
    <x v="2"/>
    <s v="Brazil"/>
    <s v="Loan"/>
    <m/>
    <m/>
    <m/>
    <s v="Other sectors"/>
    <s v="Adaptation"/>
    <n v="3.4"/>
    <n v="0"/>
    <n v="3.4000000000000004"/>
    <n v="0"/>
    <m/>
    <m/>
    <s v="2023 IDB Climate Finance Database"/>
  </r>
  <r>
    <x v="3"/>
    <s v="Sovereign"/>
    <s v="Social Development with Fiscal Sustainability Program for the MunicIpio of Porto Alegre (PORTOALEGRE+)"/>
    <s v="BR-L1597"/>
    <d v="2023-05-19T00:00:00"/>
    <x v="2"/>
    <s v="Brazil"/>
    <s v="Loan"/>
    <m/>
    <m/>
    <s v="Cross-Sectoral Activities"/>
    <m/>
    <s v="Mitigation"/>
    <n v="3.49"/>
    <n v="3.49"/>
    <n v="0"/>
    <n v="0"/>
    <m/>
    <m/>
    <s v="2023 IDB Climate Finance Database"/>
  </r>
  <r>
    <x v="3"/>
    <s v="Sovereign"/>
    <s v="Social Development with Fiscal Sustainability Program for the MunicIpio of Porto Alegre (PORTOALEGRE+)"/>
    <s v="BR-L1597"/>
    <d v="2023-05-19T00:00:00"/>
    <x v="2"/>
    <s v="Brazil"/>
    <s v="Loan"/>
    <m/>
    <m/>
    <s v="Buildings, Public Installations and End-Use Energy Efficiency"/>
    <s v="Energy, transport and other built environment infrastructure"/>
    <s v="Dual-use"/>
    <n v="19.829999999999998"/>
    <n v="0"/>
    <n v="0"/>
    <n v="19.829999999999995"/>
    <m/>
    <m/>
    <s v="2023 IDB Climate Finance Database"/>
  </r>
  <r>
    <x v="3"/>
    <s v="Sovereign"/>
    <s v="Porto Alegre Municipality's Social Development with Fiscal Sustainability Program (PORTOALEGRE +)"/>
    <s v="BR-L1598"/>
    <d v="2023-05-19T00:00:00"/>
    <x v="2"/>
    <s v="Brazil"/>
    <s v="Loan"/>
    <m/>
    <m/>
    <m/>
    <s v="Other sectors"/>
    <s v="Adaptation"/>
    <n v="1.7"/>
    <n v="0"/>
    <n v="1.7000000000000002"/>
    <n v="0"/>
    <m/>
    <m/>
    <s v="2023 IDB Climate Finance Database"/>
  </r>
  <r>
    <x v="3"/>
    <s v="Sovereign"/>
    <s v="Porto Alegre Municipality's Social Development with Fiscal Sustainability Program (PORTOALEGRE +)"/>
    <s v="BR-L1598"/>
    <d v="2023-05-19T00:00:00"/>
    <x v="2"/>
    <s v="Brazil"/>
    <s v="Loan"/>
    <m/>
    <m/>
    <s v="Cross-Sectoral Activities"/>
    <m/>
    <s v="Mitigation"/>
    <n v="1.7450000000000001"/>
    <n v="1.7450000000000001"/>
    <n v="0"/>
    <n v="0"/>
    <m/>
    <m/>
    <s v="2023 IDB Climate Finance Database"/>
  </r>
  <r>
    <x v="3"/>
    <s v="Sovereign"/>
    <s v="Porto Alegre Municipality's Social Development with Fiscal Sustainability Program (PORTOALEGRE +)"/>
    <s v="BR-L1598"/>
    <d v="2023-05-19T00:00:00"/>
    <x v="2"/>
    <s v="Brazil"/>
    <s v="Loan"/>
    <m/>
    <m/>
    <s v="Buildings, Public Installations and End-Use Energy Efficiency"/>
    <s v="Energy, transport and other built environment infrastructure"/>
    <s v="Dual-use"/>
    <n v="9.9149999999999991"/>
    <n v="0"/>
    <n v="0"/>
    <n v="9.9149999999999974"/>
    <m/>
    <m/>
    <s v="2023 IDB Climate Finance Database"/>
  </r>
  <r>
    <x v="3"/>
    <s v="Sovereign"/>
    <s v="Institutional strengthening of BANDESAL to support the economic growth of MSMEs"/>
    <s v="ES-T1362"/>
    <d v="2023-05-23T00:00:00"/>
    <x v="2"/>
    <s v="El Salvador"/>
    <s v="Technical Cooperation Project"/>
    <m/>
    <m/>
    <s v="Cross-Sectoral Activities"/>
    <s v="Institutional capacity support or technical assistance"/>
    <s v="Dual-use"/>
    <n v="0.03"/>
    <n v="0"/>
    <n v="0"/>
    <n v="0.03"/>
    <m/>
    <m/>
    <s v="2023 IDB Climate Finance Database"/>
  </r>
  <r>
    <x v="3"/>
    <s v="Sovereign"/>
    <s v="Support for the mainstreaming of Climate Change in key sectors of Guatemala"/>
    <s v="GU-T1345"/>
    <d v="2023-05-23T00:00:00"/>
    <x v="2"/>
    <s v="Guatemala"/>
    <s v="Technical Cooperation Project"/>
    <m/>
    <m/>
    <s v="Cross-Sectoral Activities"/>
    <s v="Institutional capacity support or technical assistance"/>
    <s v="Dual-use"/>
    <n v="0.2"/>
    <n v="0"/>
    <n v="0"/>
    <n v="0.2"/>
    <m/>
    <m/>
    <s v="2023 IDB Climate Finance Database"/>
  </r>
  <r>
    <x v="3"/>
    <s v="Sovereign"/>
    <s v="Fiscal Management Modernization Project for the State of Santa Catarina – PROFISCO II SC"/>
    <s v="BR-L1513"/>
    <d v="2023-05-24T00:00:00"/>
    <x v="2"/>
    <s v="Brazil"/>
    <s v="Loan"/>
    <m/>
    <m/>
    <s v="Buildings, Public Installations and End-Use Energy Efficiency"/>
    <m/>
    <s v="Mitigation"/>
    <n v="7.5549999999999997"/>
    <n v="7.5549999999999988"/>
    <n v="0"/>
    <n v="0"/>
    <m/>
    <m/>
    <s v="2023 IDB Climate Finance Database"/>
  </r>
  <r>
    <x v="3"/>
    <s v="Sovereign"/>
    <s v="Promote marine renewable energy, and shipping and port services decarbonization in the Caribbean."/>
    <s v="RG-T4175"/>
    <d v="2023-05-25T00:00:00"/>
    <x v="2"/>
    <s v="Regional"/>
    <s v="Technical Cooperation Project"/>
    <m/>
    <m/>
    <s v="Energy"/>
    <m/>
    <s v="Mitigation"/>
    <n v="0.15"/>
    <n v="0.15"/>
    <n v="0"/>
    <n v="0"/>
    <m/>
    <m/>
    <s v="2023 IDB Climate Finance Database"/>
  </r>
  <r>
    <x v="3"/>
    <s v="Sovereign"/>
    <s v="Water Supply and Modernization Program"/>
    <s v="BL-J0005"/>
    <d v="2023-05-31T00:00:00"/>
    <x v="2"/>
    <s v="Belize"/>
    <s v="Grant Facility"/>
    <m/>
    <m/>
    <s v="Water Supply and Wastewater"/>
    <s v="Water and wastewater systems"/>
    <s v="Dual-use"/>
    <n v="0.73009999999999997"/>
    <n v="0"/>
    <n v="0"/>
    <n v="0.73010000000000008"/>
    <m/>
    <m/>
    <s v="2023 IDB Climate Finance Database"/>
  </r>
  <r>
    <x v="3"/>
    <s v="Sovereign"/>
    <s v="WATER AND SANITATION PROGRAM FOR RURAL AREAS"/>
    <s v="BL-J0006"/>
    <d v="2023-05-31T00:00:00"/>
    <x v="2"/>
    <s v="Belize"/>
    <s v="Grant Facility"/>
    <m/>
    <m/>
    <m/>
    <s v="Water and wastewater systems"/>
    <s v="Adaptation"/>
    <n v="0.32031999999999999"/>
    <n v="0"/>
    <n v="0.32031999999999994"/>
    <n v="0"/>
    <m/>
    <m/>
    <s v="2023 IDB Climate Finance Database"/>
  </r>
  <r>
    <x v="3"/>
    <s v="Sovereign"/>
    <s v="Water Supply and Modernization Program"/>
    <s v="BL-L1043"/>
    <d v="2023-05-31T00:00:00"/>
    <x v="2"/>
    <s v="Belize"/>
    <s v="Loan"/>
    <m/>
    <m/>
    <s v="Water Supply and Wastewater"/>
    <s v="Water and wastewater systems"/>
    <s v="Dual-use"/>
    <n v="3.6505000000000001"/>
    <n v="0"/>
    <n v="0"/>
    <n v="3.6505000000000005"/>
    <m/>
    <m/>
    <s v="2023 IDB Climate Finance Database"/>
  </r>
  <r>
    <x v="3"/>
    <s v="Sovereign"/>
    <s v="Water and Sanitation Program for Rural Areas"/>
    <s v="BL-L1045"/>
    <d v="2023-05-31T00:00:00"/>
    <x v="2"/>
    <s v="Belize"/>
    <s v="Loan"/>
    <m/>
    <m/>
    <m/>
    <s v="Water and wastewater systems"/>
    <s v="Adaptation"/>
    <n v="2.0019999999999998"/>
    <n v="0"/>
    <n v="2.0019999999999998"/>
    <n v="0"/>
    <m/>
    <m/>
    <s v="2023 IDB Climate Finance Database"/>
  </r>
  <r>
    <x v="3"/>
    <s v="Sovereign"/>
    <s v="Support for the resilient recovery of Honduras after Tropical Storm Julia"/>
    <s v="HO-T1424"/>
    <d v="2023-05-31T00:00:00"/>
    <x v="2"/>
    <s v="Honduras"/>
    <s v="Technical Cooperation Project"/>
    <m/>
    <m/>
    <m/>
    <s v="Other sectors"/>
    <s v="Adaptation"/>
    <n v="0.25"/>
    <n v="0"/>
    <n v="0.25"/>
    <n v="0"/>
    <m/>
    <m/>
    <s v="2023 IDB Climate Finance Database"/>
  </r>
  <r>
    <x v="3"/>
    <s v="Sovereign"/>
    <s v="Greening national and sub-national development banks towards Paris alignment"/>
    <s v="RG-T4274"/>
    <d v="2023-05-31T00:00:00"/>
    <x v="2"/>
    <s v="Regional"/>
    <s v="Technical Cooperation Project"/>
    <m/>
    <m/>
    <s v="Cross-Sectoral Activities"/>
    <s v="Financial services"/>
    <s v="Dual-use"/>
    <n v="0.26"/>
    <n v="0"/>
    <n v="0"/>
    <n v="0.26"/>
    <m/>
    <m/>
    <s v="2023 IDB Climate Finance Database"/>
  </r>
  <r>
    <x v="3"/>
    <s v="Sovereign"/>
    <s v="Aligning Climate Action in Cities with the Paris Agreement"/>
    <s v="RG-T4279"/>
    <d v="2023-05-31T00:00:00"/>
    <x v="2"/>
    <s v="Regional"/>
    <s v="Technical Cooperation Project"/>
    <m/>
    <m/>
    <s v="Cross-Sectoral Activities"/>
    <s v="Institutional capacity support or technical assistance"/>
    <s v="Dual-use"/>
    <n v="0.35"/>
    <n v="0"/>
    <n v="0"/>
    <n v="0.35"/>
    <m/>
    <m/>
    <s v="2023 IDB Climate Finance Database"/>
  </r>
  <r>
    <x v="3"/>
    <s v="Sovereign"/>
    <s v="Formulation of the Sustainable Master Plan for the Colonial City of Santo Domingo"/>
    <s v="DR-T1263"/>
    <d v="2023-06-01T00:00:00"/>
    <x v="2"/>
    <s v="Dominican Republic"/>
    <s v="Technical Cooperation Project"/>
    <m/>
    <m/>
    <s v="Buildings, Public Installations and End-Use Energy Efficiency"/>
    <s v="Energy, transport and other built environment infrastructure"/>
    <s v="Dual-use"/>
    <n v="0.1"/>
    <n v="0"/>
    <n v="0"/>
    <n v="0.1"/>
    <m/>
    <m/>
    <s v="2023 IDB Climate Finance Database"/>
  </r>
  <r>
    <x v="3"/>
    <s v="Sovereign"/>
    <s v="Support for the energy transition and strengthening of companies in the electricity sector in Ecuador"/>
    <s v="EC-T1514"/>
    <d v="2023-06-01T00:00:00"/>
    <x v="2"/>
    <s v="Ecuador"/>
    <s v="Technical Cooperation Project"/>
    <m/>
    <m/>
    <s v="Energy"/>
    <m/>
    <s v="Mitigation"/>
    <n v="0.3"/>
    <n v="0.3"/>
    <n v="0"/>
    <n v="0"/>
    <m/>
    <m/>
    <s v="2023 IDB Climate Finance Database"/>
  </r>
  <r>
    <x v="3"/>
    <s v="Sovereign"/>
    <s v="Support for the preparation and execution of the Policy-based Loan to strengthen logistics and trade integration in Paraguay."/>
    <s v="PR-T1343"/>
    <d v="2023-06-01T00:00:00"/>
    <x v="2"/>
    <s v="Paraguay"/>
    <s v="Technical Cooperation Project"/>
    <m/>
    <m/>
    <m/>
    <s v="Other sectors"/>
    <s v="Adaptation"/>
    <n v="2.5000000000000001E-2"/>
    <n v="0"/>
    <n v="2.5000000000000001E-2"/>
    <n v="0"/>
    <m/>
    <m/>
    <s v="2023 IDB Climate Finance Database"/>
  </r>
  <r>
    <x v="3"/>
    <s v="Sovereign"/>
    <s v="Support to the Implementation of the Program for the Expansion of Secondary Education (GU-L1184)"/>
    <s v="GU-T1344"/>
    <d v="2023-06-02T00:00:00"/>
    <x v="2"/>
    <s v="Guatemala"/>
    <s v="Technical Cooperation Project"/>
    <m/>
    <m/>
    <s v="Cross-Sectoral Activities"/>
    <s v="Other sectors"/>
    <s v="Dual-use"/>
    <n v="0.04"/>
    <n v="0"/>
    <n v="0"/>
    <n v="0.04"/>
    <m/>
    <m/>
    <s v="2023 IDB Climate Finance Database"/>
  </r>
  <r>
    <x v="3"/>
    <s v="Sovereign"/>
    <s v="Diagnosis and regulatory, institutional and territorial strengthening of public-private synergies for the management of environmental assets and conservation of the Amazon Basin (Non-Reimbursable Technical Cooperation)"/>
    <s v="RG-T4214"/>
    <d v="2023-06-02T00:00:00"/>
    <x v="2"/>
    <s v="Regional"/>
    <s v="Technical Cooperation Project"/>
    <m/>
    <m/>
    <s v="Agriculture, Forestry, Land Use and Fisheries"/>
    <s v="Agricultural and ecological resources"/>
    <s v="Dual-use"/>
    <n v="1"/>
    <n v="0"/>
    <n v="0"/>
    <n v="1"/>
    <m/>
    <m/>
    <s v="2023 IDB Climate Finance Database"/>
  </r>
  <r>
    <x v="3"/>
    <s v="Sovereign"/>
    <s v="Supporting the implementation of net-zero strategies"/>
    <s v="RG-T4252"/>
    <d v="2023-06-02T00:00:00"/>
    <x v="2"/>
    <s v="Regional"/>
    <s v="Technical Cooperation Project"/>
    <m/>
    <m/>
    <s v="Cross-Sectoral Activities"/>
    <m/>
    <s v="Mitigation"/>
    <n v="0.3"/>
    <n v="0.3"/>
    <n v="0"/>
    <n v="0"/>
    <m/>
    <m/>
    <s v="2023 IDB Climate Finance Database"/>
  </r>
  <r>
    <x v="3"/>
    <s v="Sovereign"/>
    <s v="Strengthening knowledge and capacities to support climate change actions in LAC"/>
    <s v="RG-T4261"/>
    <d v="2023-06-02T00:00:00"/>
    <x v="2"/>
    <s v="Regional"/>
    <s v="Technical Cooperation Project"/>
    <m/>
    <m/>
    <s v="Research, Development and Innovation"/>
    <s v="Institutional capacity support or technical assistance"/>
    <s v="Dual-use"/>
    <n v="0.3"/>
    <n v="0"/>
    <n v="0"/>
    <n v="0.3"/>
    <m/>
    <m/>
    <s v="2023 IDB Climate Finance Database"/>
  </r>
  <r>
    <x v="3"/>
    <s v="Sovereign"/>
    <s v="Productivity, Technology, Gender, Innovation and Climate Practices in Caribbean Firms (PROTEGIC)"/>
    <s v="RG-T4278"/>
    <d v="2023-06-02T00:00:00"/>
    <x v="2"/>
    <s v="Regional"/>
    <s v="Technical Cooperation Project"/>
    <m/>
    <m/>
    <s v="Research, Development and Innovation"/>
    <s v="Information and communications technology"/>
    <s v="Dual-use"/>
    <n v="4.2999999999999997E-2"/>
    <n v="0"/>
    <n v="0"/>
    <n v="4.2999999999999997E-2"/>
    <m/>
    <m/>
    <s v="2023 IDB Climate Finance Database"/>
  </r>
  <r>
    <x v="3"/>
    <s v="Sovereign"/>
    <s v="Support to the energy integration of Mesoamerica"/>
    <s v="RG-T4247"/>
    <d v="2023-06-05T00:00:00"/>
    <x v="2"/>
    <s v="Regional"/>
    <s v="Technical Cooperation Project"/>
    <m/>
    <m/>
    <s v="Energy"/>
    <s v="Energy, transport and other built environment infrastructure"/>
    <s v="Dual-use"/>
    <n v="0.15"/>
    <n v="0"/>
    <n v="0"/>
    <n v="0.15"/>
    <m/>
    <m/>
    <s v="2023 IDB Climate Finance Database"/>
  </r>
  <r>
    <x v="3"/>
    <s v="Sovereign"/>
    <s v="Support in Addressing the Qualitative Housing Deficit in Latin America and the Caribbean (LAC)"/>
    <s v="RG-T4251"/>
    <d v="2023-06-05T00:00:00"/>
    <x v="2"/>
    <s v="Regional"/>
    <s v="Technical Cooperation Project"/>
    <m/>
    <m/>
    <m/>
    <s v="Energy, transport and other built environment infrastructure"/>
    <s v="Adaptation"/>
    <n v="0.09"/>
    <n v="0"/>
    <n v="0.09"/>
    <n v="0"/>
    <m/>
    <m/>
    <s v="2023 IDB Climate Finance Database"/>
  </r>
  <r>
    <x v="3"/>
    <s v="Sovereign"/>
    <s v="Aligning Operations of the Agrifood Sector to the Paris Agreement"/>
    <s v="RG-T4260"/>
    <d v="2023-06-05T00:00:00"/>
    <x v="2"/>
    <s v="Regional"/>
    <s v="Technical Cooperation Project"/>
    <m/>
    <m/>
    <s v="Cross-Sectoral Activities"/>
    <s v="Institutional capacity support or technical assistance"/>
    <s v="Dual-use"/>
    <n v="0.3"/>
    <n v="0"/>
    <n v="0"/>
    <n v="0.3"/>
    <m/>
    <m/>
    <s v="2023 IDB Climate Finance Database"/>
  </r>
  <r>
    <x v="3"/>
    <s v="Sovereign"/>
    <s v="Panama's Climate Risk Atlas Interactive Platform"/>
    <s v="PN-T1330"/>
    <d v="2023-06-06T00:00:00"/>
    <x v="2"/>
    <s v="Panama"/>
    <s v="Technical Cooperation Project"/>
    <m/>
    <m/>
    <s v="Cross-Sectoral Activities"/>
    <s v="Information and communications technology"/>
    <s v="Dual-use"/>
    <n v="0.3"/>
    <n v="0"/>
    <n v="0"/>
    <n v="0.3"/>
    <m/>
    <m/>
    <s v="2023 IDB Climate Finance Database"/>
  </r>
  <r>
    <x v="3"/>
    <s v="Sovereign"/>
    <s v="Program to Support the Development of the Green Hydrogen Industry in Chile"/>
    <s v="CH-L1168"/>
    <d v="2023-06-07T00:00:00"/>
    <x v="2"/>
    <s v="Chile"/>
    <s v="Loan"/>
    <m/>
    <m/>
    <s v="Energy"/>
    <m/>
    <s v="Mitigation"/>
    <n v="367.36"/>
    <n v="367.36"/>
    <n v="0"/>
    <n v="0"/>
    <m/>
    <m/>
    <s v="2023 IDB Climate Finance Database"/>
  </r>
  <r>
    <x v="3"/>
    <s v="Sovereign"/>
    <s v="Program to Support the Development of the Green Hydrogen Industry in Chile"/>
    <s v="CH-L1168"/>
    <d v="2023-06-07T00:00:00"/>
    <x v="2"/>
    <s v="Chile"/>
    <s v="Loan"/>
    <m/>
    <m/>
    <s v="Cross-Sectoral Activities"/>
    <m/>
    <s v="Mitigation"/>
    <n v="10.68"/>
    <n v="10.68"/>
    <n v="0"/>
    <n v="0"/>
    <m/>
    <m/>
    <s v="2023 IDB Climate Finance Database"/>
  </r>
  <r>
    <x v="3"/>
    <s v="Sovereign"/>
    <s v="Program to Support the Development of the Green Hydrogen Industry in Chile"/>
    <s v="CH-L1168"/>
    <d v="2023-06-07T00:00:00"/>
    <x v="2"/>
    <s v="Chile"/>
    <s v="Loan"/>
    <m/>
    <m/>
    <s v="Research, Development and Innovation"/>
    <m/>
    <s v="Mitigation"/>
    <n v="21.96"/>
    <n v="21.96"/>
    <n v="0"/>
    <n v="0"/>
    <m/>
    <m/>
    <s v="2023 IDB Climate Finance Database"/>
  </r>
  <r>
    <x v="3"/>
    <s v="Sovereign"/>
    <s v="Policy Development for Integrated Solutions in the Solid Waste and Water Sectors in Latin America and the Caribbean (LAC) based on the South Korean Case"/>
    <s v="RG-T4221"/>
    <d v="2023-06-07T00:00:00"/>
    <x v="2"/>
    <s v="Regional"/>
    <s v="Technical Cooperation Project"/>
    <m/>
    <m/>
    <s v="Water Supply and Wastewater"/>
    <s v="Water and wastewater systems"/>
    <s v="Dual-use"/>
    <n v="0.5"/>
    <n v="0"/>
    <n v="0"/>
    <n v="0.5"/>
    <m/>
    <m/>
    <s v="2023 IDB Climate Finance Database"/>
  </r>
  <r>
    <x v="3"/>
    <s v="Sovereign"/>
    <s v="Support to promote solar renewable electricity generation in Panama"/>
    <s v="PN-T1326"/>
    <d v="2023-06-08T00:00:00"/>
    <x v="2"/>
    <s v="Panama"/>
    <s v="Technical Cooperation Project"/>
    <m/>
    <m/>
    <s v="Energy"/>
    <m/>
    <s v="Mitigation"/>
    <n v="0.25"/>
    <n v="0.25"/>
    <n v="0"/>
    <n v="0"/>
    <m/>
    <m/>
    <s v="2023 IDB Climate Finance Database"/>
  </r>
  <r>
    <x v="3"/>
    <s v="Sovereign"/>
    <s v="Support Program for Knowledge Economy Exports"/>
    <s v="AR-L1357"/>
    <d v="2023-06-09T00:00:00"/>
    <x v="2"/>
    <s v="Argentina"/>
    <s v="Loan"/>
    <m/>
    <m/>
    <s v="Research, Development and Innovation"/>
    <s v="Industry, manufacturing and trade"/>
    <s v="Dual-use"/>
    <n v="1.5575000000000001"/>
    <n v="0"/>
    <n v="0"/>
    <n v="1.5575000000000003"/>
    <m/>
    <m/>
    <s v="2023 IDB Climate Finance Database"/>
  </r>
  <r>
    <x v="3"/>
    <s v="Sovereign"/>
    <s v="An Ambitious Climate Change Agenda for Barbados"/>
    <s v="BA-T1095"/>
    <d v="2023-06-09T00:00:00"/>
    <x v="2"/>
    <s v="Barbados"/>
    <s v="Technical Cooperation Project"/>
    <m/>
    <m/>
    <s v="Cross-Sectoral Activities"/>
    <s v="Other sectors"/>
    <s v="Dual-use"/>
    <n v="0.2"/>
    <n v="0"/>
    <n v="0"/>
    <n v="0.2"/>
    <m/>
    <m/>
    <s v="2023 IDB Climate Finance Database"/>
  </r>
  <r>
    <x v="3"/>
    <s v="Sovereign"/>
    <s v="Supporting the achievement of Uruguay's first SSLB SPTs by meeting the goals of the first NDC and strengthening the country's green finance landscape"/>
    <s v="UR-T1290"/>
    <d v="2023-06-09T00:00:00"/>
    <x v="2"/>
    <s v="Uruguay"/>
    <s v="Technical Cooperation Project"/>
    <m/>
    <m/>
    <s v="Cross-Sectoral Activities"/>
    <s v="Financial services"/>
    <s v="Dual-use"/>
    <n v="0.4"/>
    <n v="0"/>
    <n v="0"/>
    <n v="0.4"/>
    <m/>
    <m/>
    <s v="2023 IDB Climate Finance Database"/>
  </r>
  <r>
    <x v="3"/>
    <s v="Sovereign"/>
    <s v="Support for the strengthening of subnational governments for MSMEs' access to sustainable financing"/>
    <s v="AR-T1307"/>
    <d v="2023-06-12T00:00:00"/>
    <x v="2"/>
    <s v="Argentina"/>
    <s v="Technical Cooperation Project"/>
    <m/>
    <m/>
    <m/>
    <s v="Financial services"/>
    <s v="Adaptation"/>
    <n v="0.03"/>
    <n v="0"/>
    <n v="0.03"/>
    <n v="0"/>
    <m/>
    <m/>
    <s v="2023 IDB Climate Finance Database"/>
  </r>
  <r>
    <x v="3"/>
    <s v="Sovereign"/>
    <s v="Fiscal Policy and Climate Change: Support for the Ministry of Finance of the Dominican Republic"/>
    <s v="DR-T1259"/>
    <d v="2023-06-12T00:00:00"/>
    <x v="2"/>
    <s v="Dominican Republic"/>
    <s v="Technical Cooperation Project"/>
    <m/>
    <m/>
    <s v="Cross-Sectoral Activities"/>
    <s v="Institutional capacity support or technical assistance"/>
    <s v="Dual-use"/>
    <n v="0.66"/>
    <n v="0"/>
    <n v="0"/>
    <n v="0.66"/>
    <m/>
    <m/>
    <s v="2023 IDB Climate Finance Database"/>
  </r>
  <r>
    <x v="3"/>
    <s v="Sovereign"/>
    <s v="Support Implementation of Sustainability, climate-related risks, and carbon market public policy in Latin America and the Caribbean"/>
    <s v="RG-T4296"/>
    <d v="2023-06-12T00:00:00"/>
    <x v="2"/>
    <s v="Regional"/>
    <s v="Technical Cooperation Project"/>
    <m/>
    <m/>
    <s v="Cross-Sectoral Activities"/>
    <m/>
    <s v="Mitigation"/>
    <n v="0.25"/>
    <n v="0.25"/>
    <n v="0"/>
    <n v="0"/>
    <m/>
    <m/>
    <s v="2023 IDB Climate Finance Database"/>
  </r>
  <r>
    <x v="3"/>
    <s v="Sovereign"/>
    <s v="Analytical support for the Paris Alignment of operations"/>
    <s v="RG-T4231"/>
    <d v="2023-06-13T00:00:00"/>
    <x v="2"/>
    <s v="Regional"/>
    <s v="Technical Cooperation Project"/>
    <m/>
    <m/>
    <s v="Cross-Sectoral Activities"/>
    <s v="Institutional capacity support or technical assistance"/>
    <s v="Dual-use"/>
    <n v="0.5"/>
    <n v="0"/>
    <n v="0"/>
    <n v="0.5"/>
    <m/>
    <m/>
    <s v="2023 IDB Climate Finance Database"/>
  </r>
  <r>
    <x v="3"/>
    <s v="Sovereign"/>
    <s v="Decarbonization Strategies for carbon-intensive Industrial Sectors and their Value Chains in LAC"/>
    <s v="RG-T4262"/>
    <d v="2023-06-13T00:00:00"/>
    <x v="2"/>
    <s v="Regional"/>
    <s v="Technical Cooperation Project"/>
    <m/>
    <m/>
    <s v="Manufacturing"/>
    <s v="Industry, manufacturing and trade"/>
    <s v="Dual-use"/>
    <n v="0.3"/>
    <n v="0"/>
    <n v="0"/>
    <n v="0.3"/>
    <m/>
    <m/>
    <s v="2023 IDB Climate Finance Database"/>
  </r>
  <r>
    <x v="3"/>
    <s v="Sovereign"/>
    <s v="Innovation and Science for Water Security, Climate Resilience and the protection of Amazon Biodiversity within the framework of the Amazon Regional Observatory (ORA)"/>
    <s v="RG-T4288"/>
    <d v="2023-06-14T00:00:00"/>
    <x v="2"/>
    <s v="Regional"/>
    <s v="Technical Cooperation Project"/>
    <m/>
    <m/>
    <s v="Research, Development and Innovation"/>
    <s v="Information and communications technology"/>
    <s v="Dual-use"/>
    <n v="0.55000000000000004"/>
    <n v="0"/>
    <n v="0"/>
    <n v="0.55000000000000004"/>
    <m/>
    <m/>
    <s v="2023 IDB Climate Finance Database"/>
  </r>
  <r>
    <x v="3"/>
    <s v="Sovereign"/>
    <s v="Positioning Latin America and the Caribbean as a climate ambitious region at COP28"/>
    <s v="RG-T4285"/>
    <d v="2023-06-15T00:00:00"/>
    <x v="2"/>
    <s v="Regional"/>
    <s v="Technical Cooperation Project"/>
    <m/>
    <m/>
    <s v="Cross-Sectoral Activities"/>
    <s v="Institutional capacity support or technical assistance"/>
    <s v="Dual-use"/>
    <n v="0.35"/>
    <n v="0"/>
    <n v="0"/>
    <n v="0.35"/>
    <m/>
    <m/>
    <s v="2023 IDB Climate Finance Database"/>
  </r>
  <r>
    <x v="3"/>
    <s v="Sovereign"/>
    <s v="Transparency and information for climate change"/>
    <s v="RG-T4310"/>
    <d v="2023-06-15T00:00:00"/>
    <x v="2"/>
    <s v="Regional"/>
    <s v="Technical Cooperation Project"/>
    <m/>
    <m/>
    <s v="Cross-Sectoral Activities"/>
    <m/>
    <s v="Mitigation"/>
    <n v="0.25"/>
    <n v="0.25"/>
    <n v="0"/>
    <n v="0"/>
    <m/>
    <m/>
    <s v="2023 IDB Climate Finance Database"/>
  </r>
  <r>
    <x v="3"/>
    <s v="Sovereign"/>
    <s v="Support the fair, clean and sustainable energy transition program in Panama"/>
    <s v="PN-T1305"/>
    <d v="2023-06-16T00:00:00"/>
    <x v="2"/>
    <s v="Panama"/>
    <s v="Technical Cooperation Project"/>
    <m/>
    <m/>
    <s v="Cross-Sectoral Activities"/>
    <m/>
    <s v="Mitigation"/>
    <n v="0.5"/>
    <n v="0.5"/>
    <n v="0"/>
    <n v="0"/>
    <m/>
    <m/>
    <s v="2023 IDB Climate Finance Database"/>
  </r>
  <r>
    <x v="3"/>
    <s v="Sovereign"/>
    <s v="Decarbonization of the Infrastructure Sector and Support to Countries under the Paris Agreement"/>
    <s v="RG-T4072"/>
    <d v="2023-06-16T00:00:00"/>
    <x v="2"/>
    <s v="Regional"/>
    <s v="Technical Cooperation Project"/>
    <m/>
    <m/>
    <s v="Cross-Sectoral Activities"/>
    <s v="Institutional capacity support or technical assistance"/>
    <s v="Dual-use"/>
    <n v="0.5"/>
    <n v="0"/>
    <n v="0"/>
    <n v="0.5"/>
    <m/>
    <m/>
    <s v="2023 IDB Climate Finance Database"/>
  </r>
  <r>
    <x v="3"/>
    <s v="Sovereign"/>
    <s v="Analysis of agricultural, fisheries, climate change and food security policies in LAC"/>
    <s v="RG-T4292"/>
    <d v="2023-06-16T00:00:00"/>
    <x v="2"/>
    <s v="Regional"/>
    <s v="Technical Cooperation Project"/>
    <m/>
    <m/>
    <s v="Agriculture, Forestry, Land Use and Fisheries"/>
    <m/>
    <s v="Mitigation"/>
    <n v="0.25"/>
    <n v="0.25"/>
    <n v="0"/>
    <n v="0"/>
    <m/>
    <m/>
    <s v="2023 IDB Climate Finance Database"/>
  </r>
  <r>
    <x v="3"/>
    <s v="Sovereign"/>
    <s v="Analysis of agricultural, fisheries, climate change and food security policies in LAC"/>
    <s v="RG-T4292"/>
    <d v="2023-06-16T00:00:00"/>
    <x v="2"/>
    <s v="Regional"/>
    <s v="Technical Cooperation Project"/>
    <m/>
    <m/>
    <m/>
    <s v="Agricultural and ecological resources"/>
    <s v="Adaptation"/>
    <n v="0.25"/>
    <n v="0"/>
    <n v="0.25"/>
    <n v="0"/>
    <m/>
    <m/>
    <s v="2023 IDB Climate Finance Database"/>
  </r>
  <r>
    <x v="3"/>
    <s v="Sovereign"/>
    <s v="Drinking Water Systems Improvement Program - Phase I"/>
    <s v="UR-L1189"/>
    <d v="2023-06-16T00:00:00"/>
    <x v="2"/>
    <s v="Uruguay"/>
    <s v="Loan"/>
    <m/>
    <m/>
    <s v="Water Supply and Wastewater"/>
    <m/>
    <s v="Mitigation"/>
    <n v="17.100000000000001"/>
    <n v="17.100000000000001"/>
    <n v="0"/>
    <n v="0"/>
    <m/>
    <m/>
    <s v="2023 IDB Climate Finance Database"/>
  </r>
  <r>
    <x v="3"/>
    <s v="Sovereign"/>
    <s v="Multidimensional analysis of infrastructure and services with a resilient approach in vulnerable areas"/>
    <s v="NI-T1316"/>
    <d v="2023-06-19T00:00:00"/>
    <x v="2"/>
    <s v="Nicaragua"/>
    <s v="Technical Cooperation Project"/>
    <m/>
    <m/>
    <m/>
    <s v="Other sectors"/>
    <s v="Adaptation"/>
    <n v="0.45"/>
    <n v="0"/>
    <n v="0.45"/>
    <n v="0"/>
    <m/>
    <m/>
    <s v="2023 IDB Climate Finance Database"/>
  </r>
  <r>
    <x v="3"/>
    <s v="Sovereign"/>
    <s v="Energy Efficiency and Distributed Solar Generation in Public Schools"/>
    <s v="ME-T1495"/>
    <d v="2023-06-20T00:00:00"/>
    <x v="2"/>
    <s v="Mexico"/>
    <s v="Technical Cooperation Project"/>
    <m/>
    <m/>
    <s v="Energy"/>
    <m/>
    <s v="Mitigation"/>
    <n v="0.95"/>
    <n v="0.95"/>
    <n v="0"/>
    <n v="0"/>
    <m/>
    <m/>
    <s v="2023 IDB Climate Finance Database"/>
  </r>
  <r>
    <x v="3"/>
    <s v="Sovereign"/>
    <s v="Program to Support Public Policies for the Sustainable and Resilient Growth of Argentina II"/>
    <s v="AR-L1370"/>
    <d v="2023-06-21T00:00:00"/>
    <x v="2"/>
    <s v="Argentina"/>
    <s v="Loan"/>
    <m/>
    <m/>
    <s v="Cross-Sectoral Activities"/>
    <m/>
    <s v="Mitigation"/>
    <n v="326.33999999999997"/>
    <n v="326.33999999999992"/>
    <n v="0"/>
    <n v="0"/>
    <m/>
    <m/>
    <s v="2023 IDB Climate Finance Database"/>
  </r>
  <r>
    <x v="3"/>
    <s v="Sovereign"/>
    <s v="Program to Support a Fair, Clean and Sustainable Energy Transition I"/>
    <s v="PN-L1181"/>
    <d v="2023-06-21T00:00:00"/>
    <x v="2"/>
    <s v="Panama"/>
    <s v="Loan"/>
    <m/>
    <m/>
    <s v="Cross-Sectoral Activities"/>
    <s v="Institutional capacity support or technical assistance"/>
    <s v="Dual-use"/>
    <n v="48"/>
    <n v="0"/>
    <n v="0"/>
    <n v="48"/>
    <m/>
    <m/>
    <s v="2023 IDB Climate Finance Database"/>
  </r>
  <r>
    <x v="3"/>
    <s v="Sovereign"/>
    <s v="Program to Support a Fair, Clean and Sustainable Energy Transition I"/>
    <s v="PN-L1181"/>
    <d v="2023-06-21T00:00:00"/>
    <x v="2"/>
    <s v="Panama"/>
    <s v="Loan"/>
    <m/>
    <m/>
    <s v="Transport"/>
    <m/>
    <s v="Mitigation"/>
    <n v="0.16"/>
    <n v="0.16"/>
    <n v="0"/>
    <n v="0"/>
    <m/>
    <m/>
    <s v="2023 IDB Climate Finance Database"/>
  </r>
  <r>
    <x v="3"/>
    <s v="Sovereign"/>
    <s v="Program to Support a Fair, Clean and Sustainable Energy Transition I"/>
    <s v="PN-L1181"/>
    <d v="2023-06-21T00:00:00"/>
    <x v="2"/>
    <s v="Panama"/>
    <s v="Loan"/>
    <m/>
    <m/>
    <s v="Energy"/>
    <m/>
    <s v="Mitigation"/>
    <n v="145.58000000000001"/>
    <n v="145.58000000000004"/>
    <n v="0"/>
    <n v="0"/>
    <m/>
    <m/>
    <s v="2023 IDB Climate Finance Database"/>
  </r>
  <r>
    <x v="3"/>
    <s v="Sovereign"/>
    <s v="Support for development of financing models for public infrastructure and transport logistics and for public transport decarbonization in Panama"/>
    <s v="PN-T1329"/>
    <d v="2023-06-21T00:00:00"/>
    <x v="2"/>
    <s v="Panama"/>
    <s v="Technical Cooperation Project"/>
    <m/>
    <m/>
    <s v="Transport"/>
    <m/>
    <s v="Mitigation"/>
    <n v="0.1"/>
    <n v="0.1"/>
    <n v="0"/>
    <n v="0"/>
    <m/>
    <m/>
    <s v="2023 IDB Climate Finance Database"/>
  </r>
  <r>
    <x v="3"/>
    <s v="Sovereign"/>
    <s v="Amazongrid – Tokenized Mapping and Geospatial Intelligence to Optimize and Monitor Conservation"/>
    <s v="RG-T4174"/>
    <d v="2023-06-21T00:00:00"/>
    <x v="2"/>
    <s v="Regional"/>
    <s v="Technical Cooperation Project"/>
    <m/>
    <m/>
    <s v="Information and Communications Technology (ICT) and Digital Technologies"/>
    <m/>
    <s v="Mitigation"/>
    <n v="0.42499999999999999"/>
    <n v="0.42499999999999999"/>
    <n v="0"/>
    <n v="0"/>
    <m/>
    <m/>
    <s v="2023 IDB Climate Finance Database"/>
  </r>
  <r>
    <x v="3"/>
    <s v="Sovereign"/>
    <s v="Support the Colombian Ministry of Housing, City and Territory (MVCT) in the development of social housing prototypes for different climate zones and strategies to increase and/or improve housing in underserved areas"/>
    <s v="CO-T1687"/>
    <d v="2023-06-22T00:00:00"/>
    <x v="2"/>
    <s v="Colombia"/>
    <s v="Technical Cooperation Project"/>
    <m/>
    <m/>
    <s v="Buildings, Public Installations and End-Use Energy Efficiency"/>
    <s v="Energy, transport and other built environment infrastructure"/>
    <s v="Dual-use"/>
    <n v="0.4"/>
    <n v="0"/>
    <n v="0"/>
    <n v="0.4"/>
    <m/>
    <m/>
    <s v="2023 IDB Climate Finance Database"/>
  </r>
  <r>
    <x v="3"/>
    <s v="Sovereign"/>
    <s v="Just transition, green jobs and gender perspective in the framework of climate change policies in Colombia"/>
    <s v="CO-T1713"/>
    <d v="2023-06-22T00:00:00"/>
    <x v="2"/>
    <s v="Colombia"/>
    <s v="Technical Cooperation Project"/>
    <m/>
    <m/>
    <s v="Cross-Sectoral Activities"/>
    <s v="Other sectors"/>
    <s v="Dual-use"/>
    <n v="0.35499999999999998"/>
    <n v="0"/>
    <n v="0"/>
    <n v="0.35499999999999998"/>
    <m/>
    <m/>
    <s v="2023 IDB Climate Finance Database"/>
  </r>
  <r>
    <x v="3"/>
    <s v="Sovereign"/>
    <s v="Social Digital Connectivity Program"/>
    <s v="ES-G1010"/>
    <d v="2023-06-23T00:00:00"/>
    <x v="2"/>
    <s v="El Salvador"/>
    <s v="Investment Grant"/>
    <m/>
    <m/>
    <s v="Information and Communications Technology (ICT) and Digital Technologies"/>
    <m/>
    <s v="Mitigation"/>
    <n v="7.7152349999999998"/>
    <n v="7.7152349999999998"/>
    <n v="0"/>
    <n v="0"/>
    <m/>
    <m/>
    <s v="2023 IDB Climate Finance Database"/>
  </r>
  <r>
    <x v="3"/>
    <s v="Sovereign"/>
    <s v="Energy Transition in State Enterprises in the Energy Sector"/>
    <s v="ME-T1494"/>
    <d v="2023-06-23T00:00:00"/>
    <x v="2"/>
    <s v="Mexico"/>
    <s v="Technical Cooperation Project"/>
    <m/>
    <m/>
    <s v="Energy"/>
    <m/>
    <s v="Mitigation"/>
    <n v="0.57499999999999996"/>
    <n v="0.57499999999999996"/>
    <n v="0"/>
    <n v="0"/>
    <m/>
    <m/>
    <s v="2023 IDB Climate Finance Database"/>
  </r>
  <r>
    <x v="3"/>
    <s v="Sovereign"/>
    <s v="Productive Rural Roads Improvement Program II"/>
    <s v="UR-L1190"/>
    <d v="2023-06-23T00:00:00"/>
    <x v="2"/>
    <s v="Uruguay"/>
    <s v="Loan"/>
    <m/>
    <m/>
    <m/>
    <s v="Energy, transport and other built environment infrastructure"/>
    <s v="Adaptation"/>
    <n v="24.776"/>
    <n v="0"/>
    <n v="24.775999999999996"/>
    <n v="0"/>
    <m/>
    <m/>
    <s v="2023 IDB Climate Finance Database"/>
  </r>
  <r>
    <x v="3"/>
    <s v="Sovereign"/>
    <s v="Mainstreaming Sustainability and Private Sector Investment into Barbados’ Housing Drive"/>
    <s v="BA-T1091"/>
    <d v="2023-06-26T00:00:00"/>
    <x v="2"/>
    <s v="Barbados"/>
    <s v="Technical Cooperation Project"/>
    <m/>
    <m/>
    <m/>
    <s v="Institutional capacity support or technical assistance"/>
    <s v="Adaptation"/>
    <n v="0.35"/>
    <n v="0"/>
    <n v="0.35"/>
    <n v="0"/>
    <m/>
    <m/>
    <s v="2023 IDB Climate Finance Database"/>
  </r>
  <r>
    <x v="3"/>
    <s v="Sovereign"/>
    <s v="Guidelines for mitigation and adaptation to climate change articulated with risk management for resilient Land Use Management Plans"/>
    <s v="CO-T1729"/>
    <d v="2023-06-26T00:00:00"/>
    <x v="2"/>
    <s v="Colombia"/>
    <s v="Technical Cooperation Project"/>
    <m/>
    <m/>
    <s v="Cross-Sectoral Activities"/>
    <s v="Other sectors"/>
    <s v="Dual-use"/>
    <n v="0.35"/>
    <n v="0"/>
    <n v="0"/>
    <n v="0.35"/>
    <m/>
    <m/>
    <s v="2023 IDB Climate Finance Database"/>
  </r>
  <r>
    <x v="3"/>
    <s v="Sovereign"/>
    <s v="Support for the execution of the Huánuco Road Project"/>
    <s v="PE-T1507"/>
    <d v="2023-06-26T00:00:00"/>
    <x v="2"/>
    <s v="Peru"/>
    <s v="Technical Cooperation Project"/>
    <m/>
    <m/>
    <m/>
    <s v="Other sectors"/>
    <s v="Adaptation"/>
    <n v="0.03"/>
    <n v="0"/>
    <n v="0.03"/>
    <n v="0"/>
    <m/>
    <m/>
    <s v="2023 IDB Climate Finance Database"/>
  </r>
  <r>
    <x v="3"/>
    <s v="Sovereign"/>
    <s v="Sustainable Development and Integration of Border Regions in the Amazon biome"/>
    <s v="RG-T4259"/>
    <d v="2023-06-26T00:00:00"/>
    <x v="2"/>
    <s v="Regional"/>
    <s v="Technical Cooperation Project"/>
    <m/>
    <m/>
    <m/>
    <s v="Agricultural and ecological resources"/>
    <s v="Adaptation"/>
    <n v="0.09"/>
    <n v="0"/>
    <n v="0.09"/>
    <n v="0"/>
    <m/>
    <m/>
    <s v="2023 IDB Climate Finance Database"/>
  </r>
  <r>
    <x v="3"/>
    <s v="Sovereign"/>
    <s v="Towards Uruguay's second sustainable energy transition through efficient electrification and green hydrogen"/>
    <s v="UR-T1286"/>
    <d v="2023-06-26T00:00:00"/>
    <x v="2"/>
    <s v="Uruguay"/>
    <s v="Technical Cooperation Project"/>
    <m/>
    <m/>
    <s v="Energy"/>
    <m/>
    <s v="Mitigation"/>
    <n v="0.5"/>
    <n v="0.5"/>
    <n v="0"/>
    <n v="0"/>
    <m/>
    <m/>
    <s v="2023 IDB Climate Finance Database"/>
  </r>
  <r>
    <x v="3"/>
    <s v="Sovereign"/>
    <s v="ProMorar Brasil - Promotion of New Housing Strategies in Brazil for Low-income Population"/>
    <s v="BR-L1596"/>
    <d v="2023-06-28T00:00:00"/>
    <x v="2"/>
    <s v="Brazil"/>
    <s v="Loan"/>
    <m/>
    <m/>
    <s v="Buildings, Public Installations and End-Use Energy Efficiency"/>
    <s v="Energy, transport and other built environment infrastructure"/>
    <s v="Dual-use"/>
    <n v="24.600851469999998"/>
    <n v="0"/>
    <n v="0"/>
    <n v="24.6008514675"/>
    <m/>
    <m/>
    <s v="2023 IDB Climate Finance Database"/>
  </r>
  <r>
    <x v="3"/>
    <s v="Sovereign"/>
    <s v="State of São Paulo Highway Investment Program - Phase III"/>
    <s v="BR-L1607"/>
    <d v="2023-06-28T00:00:00"/>
    <x v="2"/>
    <s v="Brazil"/>
    <s v="Loan"/>
    <m/>
    <m/>
    <s v="Transport"/>
    <s v="Energy, transport and other built environment infrastructure"/>
    <s v="Dual-use"/>
    <n v="150.76191900000001"/>
    <n v="0"/>
    <n v="0"/>
    <n v="150.76191900000001"/>
    <m/>
    <m/>
    <s v="2023 IDB Climate Finance Database"/>
  </r>
  <r>
    <x v="3"/>
    <s v="Sovereign"/>
    <s v="Program to Support Sustainable and Equitable Fiscal Policies"/>
    <s v="CO-L1283"/>
    <d v="2023-06-28T00:00:00"/>
    <x v="2"/>
    <s v="Colombia"/>
    <s v="Loan"/>
    <m/>
    <m/>
    <s v="Cross-Sectoral Activities"/>
    <m/>
    <s v="Mitigation"/>
    <n v="142.85"/>
    <n v="142.85"/>
    <n v="0"/>
    <n v="0"/>
    <m/>
    <m/>
    <s v="2023 IDB Climate Finance Database"/>
  </r>
  <r>
    <x v="3"/>
    <s v="Sovereign"/>
    <s v="Support for the design of the Program to Strengthen Equality Policies in Colombia (PBL)"/>
    <s v="CO-T1701"/>
    <d v="2023-06-28T00:00:00"/>
    <x v="2"/>
    <s v="Colombia"/>
    <s v="Technical Cooperation Project"/>
    <m/>
    <m/>
    <m/>
    <s v="Other sectors"/>
    <s v="Adaptation"/>
    <n v="1.7639999999999999E-2"/>
    <n v="0"/>
    <n v="1.7639999999999999E-2"/>
    <n v="0"/>
    <m/>
    <m/>
    <s v="2023 IDB Climate Finance Database"/>
  </r>
  <r>
    <x v="3"/>
    <s v="Sovereign"/>
    <s v="Modernization Program of the Salto Grande Binational Hydropower Complex - Phase II-a"/>
    <s v="RG-L1167"/>
    <d v="2023-06-28T00:00:00"/>
    <x v="2"/>
    <s v="Regional"/>
    <s v="Loan"/>
    <m/>
    <m/>
    <s v="Energy"/>
    <m/>
    <s v="Mitigation"/>
    <n v="150"/>
    <n v="150"/>
    <n v="0"/>
    <n v="0"/>
    <m/>
    <m/>
    <s v="2023 IDB Climate Finance Database"/>
  </r>
  <r>
    <x v="3"/>
    <s v="Sovereign"/>
    <s v="Support for the strengthening of I+D+i programs with a focus on climate change"/>
    <s v="UR-T1299"/>
    <d v="2023-06-28T00:00:00"/>
    <x v="2"/>
    <s v="Uruguay"/>
    <s v="Technical Cooperation Project"/>
    <m/>
    <m/>
    <s v="Research, Development and Innovation"/>
    <s v="Information and communications technology"/>
    <s v="Dual-use"/>
    <n v="0.45"/>
    <n v="0"/>
    <n v="0"/>
    <n v="0.45"/>
    <m/>
    <m/>
    <s v="2023 IDB Climate Finance Database"/>
  </r>
  <r>
    <x v="3"/>
    <s v="Sovereign"/>
    <s v="Energy Transition Roadmap Implementation"/>
    <s v="CO-T1727"/>
    <d v="2023-06-30T00:00:00"/>
    <x v="2"/>
    <s v="Colombia"/>
    <s v="Technical Cooperation Project"/>
    <m/>
    <m/>
    <s v="Energy"/>
    <s v="Energy, transport and other built environment infrastructure"/>
    <s v="Dual-use"/>
    <n v="0.2"/>
    <n v="0"/>
    <n v="0"/>
    <n v="0.2"/>
    <m/>
    <m/>
    <s v="2023 IDB Climate Finance Database"/>
  </r>
  <r>
    <x v="3"/>
    <s v="Sovereign"/>
    <s v="Fiscal Policy for Climate Change in Colombia"/>
    <s v="CO-T1682"/>
    <d v="2023-07-05T00:00:00"/>
    <x v="2"/>
    <s v="Colombia"/>
    <s v="Technical Cooperation Project"/>
    <m/>
    <m/>
    <s v="Cross-Sectoral Activities"/>
    <s v="Institutional capacity support or technical assistance"/>
    <s v="Dual-use"/>
    <n v="0.99"/>
    <n v="0"/>
    <n v="0"/>
    <n v="0.99"/>
    <m/>
    <m/>
    <s v="2023 IDB Climate Finance Database"/>
  </r>
  <r>
    <x v="3"/>
    <s v="Sovereign"/>
    <s v="Fostering the development of sustainable and resilient infrastructure in the Caribbean region"/>
    <s v="RG-T4220"/>
    <d v="2023-07-10T00:00:00"/>
    <x v="2"/>
    <s v="Regional"/>
    <s v="Technical Cooperation Project"/>
    <m/>
    <m/>
    <s v="Transport"/>
    <s v="Energy, transport and other built environment infrastructure"/>
    <s v="Dual-use"/>
    <n v="0.375"/>
    <n v="0"/>
    <n v="0"/>
    <n v="0.375"/>
    <m/>
    <m/>
    <s v="2023 IDB Climate Finance Database"/>
  </r>
  <r>
    <x v="3"/>
    <s v="Sovereign"/>
    <s v="Trade and investment facilitation and diversification in the Andean Region, with a focus on sustainability, inclusion and territorial development"/>
    <s v="RG-T4276"/>
    <d v="2023-07-10T00:00:00"/>
    <x v="2"/>
    <s v="Regional"/>
    <s v="Technical Cooperation Project"/>
    <m/>
    <m/>
    <s v="Cross-Sectoral Activities"/>
    <m/>
    <s v="Mitigation"/>
    <n v="0.08"/>
    <n v="0.08"/>
    <n v="0"/>
    <n v="0"/>
    <m/>
    <m/>
    <s v="2023 IDB Climate Finance Database"/>
  </r>
  <r>
    <x v="3"/>
    <s v="Sovereign"/>
    <s v="Support for the preparation of Program for the the provision of Water, sanitation and urban drainage services for Juliaca, Puno"/>
    <s v="PE-T1549"/>
    <d v="2023-07-11T00:00:00"/>
    <x v="2"/>
    <s v="Peru"/>
    <s v="Technical Cooperation Project"/>
    <m/>
    <m/>
    <s v="Water Supply and Wastewater"/>
    <s v="Water and wastewater systems"/>
    <s v="Dual-use"/>
    <n v="0.4"/>
    <n v="0"/>
    <n v="0"/>
    <n v="0.4"/>
    <m/>
    <m/>
    <s v="2023 IDB Climate Finance Database"/>
  </r>
  <r>
    <x v="3"/>
    <s v="Sovereign"/>
    <s v="Climate Resilience Diagnosis and Mitigation Plan for Public Infrastructure in The Bahamas"/>
    <s v="BH-T1100"/>
    <d v="2023-07-12T00:00:00"/>
    <x v="2"/>
    <s v="Bahamas"/>
    <s v="Technical Cooperation Project"/>
    <m/>
    <m/>
    <m/>
    <s v="Institutional capacity support or technical assistance"/>
    <s v="Adaptation"/>
    <n v="0.37"/>
    <n v="0"/>
    <n v="0.37"/>
    <n v="0"/>
    <m/>
    <m/>
    <s v="2023 IDB Climate Finance Database"/>
  </r>
  <r>
    <x v="3"/>
    <s v="Sovereign"/>
    <s v="Innovations for sustainable and resilient agrifood and territorial development in Latin America and the Caribbean"/>
    <s v="RG-T4238"/>
    <d v="2023-07-12T00:00:00"/>
    <x v="2"/>
    <s v="Regional"/>
    <s v="Technical Cooperation Project"/>
    <m/>
    <m/>
    <m/>
    <s v="Crop production and food production"/>
    <s v="Adaptation"/>
    <n v="0.4"/>
    <n v="0"/>
    <n v="0.4"/>
    <n v="0"/>
    <m/>
    <m/>
    <s v="2023 IDB Climate Finance Database"/>
  </r>
  <r>
    <x v="3"/>
    <s v="Sovereign"/>
    <s v="Support in strengthening the capacities of CONAE to foster innovation based on satellite data"/>
    <s v="AR-T1327"/>
    <d v="2023-07-13T00:00:00"/>
    <x v="2"/>
    <s v="Argentina"/>
    <s v="Technical Cooperation Project"/>
    <m/>
    <m/>
    <m/>
    <s v="Institutional capacity support or technical assistance"/>
    <s v="Adaptation"/>
    <n v="0.01"/>
    <n v="0"/>
    <n v="0.01"/>
    <n v="0"/>
    <m/>
    <m/>
    <s v="2023 IDB Climate Finance Database"/>
  </r>
  <r>
    <x v="3"/>
    <s v="Sovereign"/>
    <s v="A future-ready region: critical minerals for growth"/>
    <s v="RG-T4066"/>
    <d v="2023-07-14T00:00:00"/>
    <x v="2"/>
    <s v="Regional"/>
    <s v="Technical Cooperation Project"/>
    <m/>
    <m/>
    <s v="Mining and Metal Production for Climate Action"/>
    <m/>
    <s v="Mitigation"/>
    <n v="0.2"/>
    <n v="0.2"/>
    <n v="0"/>
    <n v="0"/>
    <m/>
    <m/>
    <s v="2023 IDB Climate Finance Database"/>
  </r>
  <r>
    <x v="3"/>
    <s v="Sovereign"/>
    <s v="Support for the implementation of the Strategic Investment Plan for the modernization of the Salto Grande Binational Hydroelectric Complex (CHSG)"/>
    <s v="RG-T4226"/>
    <d v="2023-07-17T00:00:00"/>
    <x v="2"/>
    <s v="Regional"/>
    <s v="Technical Cooperation Project"/>
    <m/>
    <m/>
    <s v="Energy"/>
    <m/>
    <s v="Mitigation"/>
    <n v="0.4"/>
    <n v="0.4"/>
    <n v="0"/>
    <n v="0"/>
    <m/>
    <m/>
    <s v="2023 IDB Climate Finance Database"/>
  </r>
  <r>
    <x v="3"/>
    <s v="Sovereign"/>
    <s v="Promoting Sustainable Growth in the Blue Economy Program"/>
    <s v="BL-L1042"/>
    <d v="2023-07-19T00:00:00"/>
    <x v="2"/>
    <s v="Belize"/>
    <s v="Loan"/>
    <m/>
    <m/>
    <m/>
    <s v="Agricultural and ecological resources"/>
    <s v="Adaptation"/>
    <n v="0.53200000000000003"/>
    <n v="0"/>
    <n v="0.53200000000000003"/>
    <n v="0"/>
    <m/>
    <m/>
    <s v="2023 IDB Climate Finance Database"/>
  </r>
  <r>
    <x v="3"/>
    <s v="Sovereign"/>
    <s v="Support the Energy Cities initiative in Colombian cities"/>
    <s v="CO-T1695"/>
    <d v="2023-07-21T00:00:00"/>
    <x v="2"/>
    <s v="Colombia"/>
    <s v="Technical Cooperation Project"/>
    <m/>
    <m/>
    <s v="Energy"/>
    <s v="Energy, transport and other built environment infrastructure"/>
    <s v="Dual-use"/>
    <n v="0.15"/>
    <n v="0"/>
    <n v="0"/>
    <n v="0.15"/>
    <m/>
    <m/>
    <s v="2023 IDB Climate Finance Database"/>
  </r>
  <r>
    <x v="3"/>
    <s v="Sovereign"/>
    <s v="Promoting Improved Climate Change Governance through the Implementation of Nature-based Solutions in Latin America and the Caribbean"/>
    <s v="RG-T4297"/>
    <d v="2023-07-21T00:00:00"/>
    <x v="2"/>
    <s v="Regional"/>
    <s v="Technical Cooperation Project"/>
    <m/>
    <m/>
    <m/>
    <s v="Agricultural and ecological resources"/>
    <s v="Adaptation"/>
    <n v="3.75"/>
    <n v="0"/>
    <n v="3.75"/>
    <n v="0"/>
    <m/>
    <m/>
    <s v="2023 IDB Climate Finance Database"/>
  </r>
  <r>
    <x v="3"/>
    <s v="Sovereign"/>
    <s v="Support for Climate Resilient Road Infrastructure II"/>
    <s v="GY-T1190"/>
    <d v="2023-07-24T00:00:00"/>
    <x v="2"/>
    <s v="Guyana"/>
    <s v="Technical Cooperation Project"/>
    <m/>
    <m/>
    <m/>
    <s v="Energy, transport and other built environment infrastructure"/>
    <s v="Adaptation"/>
    <n v="0.23499999999999999"/>
    <n v="0"/>
    <n v="0.23499999999999999"/>
    <n v="0"/>
    <m/>
    <m/>
    <s v="2023 IDB Climate Finance Database"/>
  </r>
  <r>
    <x v="3"/>
    <s v="Sovereign"/>
    <s v="Water Resources management adaptation to climate change in Argentina"/>
    <s v="AR-T1317"/>
    <d v="2023-07-26T00:00:00"/>
    <x v="2"/>
    <s v="Argentina"/>
    <s v="Technical Cooperation Project"/>
    <m/>
    <m/>
    <m/>
    <s v="Institutional capacity support or technical assistance"/>
    <s v="Adaptation"/>
    <n v="0.45"/>
    <n v="0"/>
    <n v="0.45"/>
    <n v="0"/>
    <m/>
    <m/>
    <s v="2023 IDB Climate Finance Database"/>
  </r>
  <r>
    <x v="3"/>
    <s v="Sovereign"/>
    <s v="Support to the Federal Transmission Plan and the decarbonization of the energy sector"/>
    <s v="AR-T1324"/>
    <d v="2023-07-26T00:00:00"/>
    <x v="2"/>
    <s v="Argentina"/>
    <s v="Technical Cooperation Project"/>
    <m/>
    <m/>
    <s v="Energy"/>
    <m/>
    <s v="Mitigation"/>
    <n v="0.1275"/>
    <n v="0.1275"/>
    <n v="0"/>
    <n v="0"/>
    <m/>
    <m/>
    <s v="2023 IDB Climate Finance Database"/>
  </r>
  <r>
    <x v="3"/>
    <s v="Sovereign"/>
    <s v="Support for the preparation of the Solar Energy and Sustainable Electric Mobility Program for Mi Teleférico de La Paz (BO-L1229)"/>
    <s v="BO-T1413"/>
    <d v="2023-07-26T00:00:00"/>
    <x v="2"/>
    <s v="Bolivia "/>
    <s v="Technical Cooperation Project"/>
    <m/>
    <m/>
    <s v="Transport"/>
    <m/>
    <s v="Mitigation"/>
    <n v="0.3"/>
    <n v="0.3"/>
    <n v="0"/>
    <n v="0"/>
    <m/>
    <m/>
    <s v="2023 IDB Climate Finance Database"/>
  </r>
  <r>
    <x v="3"/>
    <s v="Sovereign"/>
    <s v="Brazil - Amazon Bioeconomy Marketplace"/>
    <s v="BR-T1549"/>
    <d v="2023-07-31T00:00:00"/>
    <x v="2"/>
    <s v="Brazil"/>
    <s v="Technical Cooperation Project"/>
    <m/>
    <m/>
    <m/>
    <s v="Industry, manufacturing and trade"/>
    <s v="Adaptation"/>
    <n v="0.47499999999999998"/>
    <n v="0"/>
    <n v="0.47499999999999998"/>
    <n v="0"/>
    <m/>
    <m/>
    <s v="2023 IDB Climate Finance Database"/>
  </r>
  <r>
    <x v="3"/>
    <s v="Sovereign"/>
    <s v="Provincial Agricultural Services Program V - PROSAP V"/>
    <s v="AR-L1335"/>
    <d v="2023-08-02T00:00:00"/>
    <x v="2"/>
    <s v="Argentina"/>
    <s v="Loan"/>
    <m/>
    <m/>
    <m/>
    <s v="Agricultural and ecological resources"/>
    <s v="Adaptation"/>
    <n v="2.39"/>
    <n v="0"/>
    <n v="2.39"/>
    <n v="0"/>
    <m/>
    <m/>
    <s v="2023 IDB Climate Finance Database"/>
  </r>
  <r>
    <x v="3"/>
    <s v="Sovereign"/>
    <s v="Provincial Agricultural Services Program V - PROSAP V"/>
    <s v="AR-L1335"/>
    <d v="2023-08-02T00:00:00"/>
    <x v="2"/>
    <s v="Argentina"/>
    <s v="Loan"/>
    <m/>
    <m/>
    <s v="Agriculture, Forestry, Land Use and Fisheries"/>
    <m/>
    <s v="Mitigation"/>
    <n v="1.99"/>
    <n v="1.99"/>
    <n v="0"/>
    <n v="0"/>
    <m/>
    <m/>
    <s v="2023 IDB Climate Finance Database"/>
  </r>
  <r>
    <x v="3"/>
    <s v="Sovereign"/>
    <s v="Provincial Agricultural Services Program V - PROSAP V"/>
    <s v="AR-L1335"/>
    <d v="2023-08-02T00:00:00"/>
    <x v="2"/>
    <s v="Argentina"/>
    <s v="Loan"/>
    <m/>
    <m/>
    <s v="Agriculture, Forestry, Land Use and Fisheries"/>
    <m/>
    <s v="Mitigation"/>
    <n v="0.64"/>
    <n v="0.64"/>
    <n v="0"/>
    <n v="0"/>
    <m/>
    <m/>
    <s v="2023 IDB Climate Finance Database"/>
  </r>
  <r>
    <x v="3"/>
    <s v="Sovereign"/>
    <s v="Provincial Agricultural Services Program V - PROSAP V"/>
    <s v="AR-L1335"/>
    <d v="2023-08-02T00:00:00"/>
    <x v="2"/>
    <s v="Argentina"/>
    <s v="Loan"/>
    <m/>
    <m/>
    <m/>
    <s v="Agricultural and ecological resources"/>
    <s v="Adaptation"/>
    <n v="52.58"/>
    <n v="0"/>
    <n v="52.579999999999991"/>
    <n v="0"/>
    <m/>
    <m/>
    <s v="2023 IDB Climate Finance Database"/>
  </r>
  <r>
    <x v="3"/>
    <s v="Sovereign"/>
    <s v="Project Readiness Assessment for the Port of Barbados"/>
    <s v="BA-T1103"/>
    <d v="2023-08-02T00:00:00"/>
    <x v="2"/>
    <s v="Barbados"/>
    <s v="Technical Cooperation Project"/>
    <m/>
    <m/>
    <s v="Cross-Sectoral Activities"/>
    <s v="Institutional capacity support or technical assistance"/>
    <s v="Dual-use"/>
    <n v="0.02"/>
    <n v="0"/>
    <n v="0"/>
    <n v="0.02"/>
    <m/>
    <m/>
    <s v="2023 IDB Climate Finance Database"/>
  </r>
  <r>
    <x v="3"/>
    <s v="Sovereign"/>
    <s v="Support for the energy transition in the Amazon"/>
    <s v="CO-T1694"/>
    <d v="2023-08-02T00:00:00"/>
    <x v="2"/>
    <s v="Colombia"/>
    <s v="Technical Cooperation Project"/>
    <m/>
    <m/>
    <s v="Energy"/>
    <s v="Energy, transport and other built environment infrastructure"/>
    <s v="Dual-use"/>
    <n v="0.25"/>
    <n v="0"/>
    <n v="0"/>
    <n v="0.25"/>
    <m/>
    <m/>
    <s v="2023 IDB Climate Finance Database"/>
  </r>
  <r>
    <x v="3"/>
    <s v="Sovereign"/>
    <s v="Support for the Energy Transition and the Promotion of Investments in Ecuador´s Energy Sector"/>
    <s v="EC-L1287"/>
    <d v="2023-08-02T00:00:00"/>
    <x v="2"/>
    <s v="Ecuador"/>
    <s v="Loan"/>
    <m/>
    <m/>
    <s v="Cross-Sectoral Activities"/>
    <m/>
    <s v="Mitigation"/>
    <n v="388.9"/>
    <n v="388.9"/>
    <n v="0"/>
    <n v="0"/>
    <m/>
    <m/>
    <s v="2023 IDB Climate Finance Database"/>
  </r>
  <r>
    <x v="3"/>
    <s v="Sovereign"/>
    <s v="Mechanisms to reduce road safety fatalities in Mexico at the national and local levels"/>
    <s v="ME-T1515"/>
    <d v="2023-08-02T00:00:00"/>
    <x v="2"/>
    <s v="Mexico"/>
    <s v="Technical Cooperation Project"/>
    <m/>
    <m/>
    <s v="Transport"/>
    <m/>
    <s v="Mitigation"/>
    <n v="0.02"/>
    <n v="0.02"/>
    <n v="0"/>
    <n v="0"/>
    <m/>
    <m/>
    <s v="2023 IDB Climate Finance Database"/>
  </r>
  <r>
    <x v="3"/>
    <s v="Sovereign"/>
    <s v="Innovation for adsorption, purification systems and arsenic removal in Uruguay- Source of Innovation"/>
    <s v="UR-T1305"/>
    <d v="2023-08-02T00:00:00"/>
    <x v="2"/>
    <s v="Uruguay"/>
    <s v="Technical Cooperation Project"/>
    <m/>
    <m/>
    <s v="Water Supply and Wastewater"/>
    <m/>
    <s v="Mitigation"/>
    <n v="0.14249999999999999"/>
    <n v="0.14249999999999999"/>
    <n v="0"/>
    <n v="0"/>
    <m/>
    <m/>
    <s v="2023 IDB Climate Finance Database"/>
  </r>
  <r>
    <x v="3"/>
    <s v="Sovereign"/>
    <s v="Support for Increasing Resilience for Extreme Hydroclimatic Events in Argentina"/>
    <s v="AR-T1304"/>
    <d v="2023-08-03T00:00:00"/>
    <x v="2"/>
    <s v="Argentina"/>
    <s v="Technical Cooperation Project"/>
    <m/>
    <m/>
    <m/>
    <s v="Water and wastewater systems"/>
    <s v="Adaptation"/>
    <n v="0.6"/>
    <n v="0"/>
    <n v="0.6"/>
    <n v="0"/>
    <m/>
    <m/>
    <s v="2023 IDB Climate Finance Database"/>
  </r>
  <r>
    <x v="3"/>
    <s v="Sovereign"/>
    <s v="PROGRAM FOR EXPANSION AND IMPROVEMENT OF EARLY CHILDHOOD EDUCATION, AND ELEMENTARY AND MIDDLE SCHOOL IN FLORIANOPOLIS - 2ND PHASE (PRAEB2)"/>
    <s v="BR-L1579"/>
    <d v="2023-08-04T00:00:00"/>
    <x v="2"/>
    <s v="Brazil"/>
    <s v="Loan"/>
    <m/>
    <m/>
    <s v="Buildings, Public Installations and End-Use Energy Efficiency"/>
    <m/>
    <s v="Mitigation"/>
    <n v="32.977919999999997"/>
    <n v="32.977919999999997"/>
    <n v="0"/>
    <n v="0"/>
    <m/>
    <m/>
    <s v="2023 IDB Climate Finance Database"/>
  </r>
  <r>
    <x v="3"/>
    <s v="Sovereign"/>
    <s v="PROGRAM FOR EXPANSION AND IMPROVEMENT OF EARLY CHILDHOOD EDUCATION, AND ELEMENTARY AND MIDDLE SCHOOL IN FLORIANOPOLIS - 2ND PHASE (PRAEB2)"/>
    <s v="BR-L1579"/>
    <d v="2023-08-04T00:00:00"/>
    <x v="2"/>
    <s v="Brazil"/>
    <s v="Loan"/>
    <m/>
    <m/>
    <s v="Buildings, Public Installations and End-Use Energy Efficiency"/>
    <m/>
    <s v="Mitigation"/>
    <n v="1.5865199999999999"/>
    <n v="1.5865199999999997"/>
    <n v="0"/>
    <n v="0"/>
    <m/>
    <m/>
    <s v="2023 IDB Climate Finance Database"/>
  </r>
  <r>
    <x v="3"/>
    <s v="Sovereign"/>
    <s v="Adoption of Climate-Smart Technologies in Agricultural MSMEs Lead by Women"/>
    <s v="HO-G1261"/>
    <d v="2023-08-04T00:00:00"/>
    <x v="2"/>
    <s v="Honduras"/>
    <s v="Investment Grant"/>
    <m/>
    <m/>
    <s v="Cross-Sectoral Activities"/>
    <s v="Other sectors"/>
    <s v="Dual-use"/>
    <n v="1.4"/>
    <n v="0"/>
    <n v="0"/>
    <n v="1.4"/>
    <m/>
    <m/>
    <s v="2023 IDB Climate Finance Database"/>
  </r>
  <r>
    <x v="3"/>
    <s v="Sovereign"/>
    <s v="Support for the territorial survey of the integral management of urban solid waste in the Province of Buenos Aires"/>
    <s v="AR-T1311"/>
    <d v="2023-08-07T00:00:00"/>
    <x v="2"/>
    <s v="Argentina"/>
    <s v="Technical Cooperation Project"/>
    <m/>
    <m/>
    <s v="Solid Waste Management"/>
    <m/>
    <s v="Mitigation"/>
    <n v="0.05"/>
    <n v="0.05"/>
    <n v="0"/>
    <n v="0"/>
    <m/>
    <m/>
    <s v="2023 IDB Climate Finance Database"/>
  </r>
  <r>
    <x v="3"/>
    <s v="Sovereign"/>
    <s v="Knowledge Exchange on Bioremediation Technologies"/>
    <s v="BL-T1167"/>
    <d v="2023-08-07T00:00:00"/>
    <x v="2"/>
    <s v="Belize"/>
    <s v="Technical Cooperation Project"/>
    <m/>
    <m/>
    <m/>
    <s v="Water and wastewater systems"/>
    <s v="Adaptation"/>
    <n v="5.0000000000000001E-3"/>
    <n v="0"/>
    <n v="5.0000000000000001E-3"/>
    <n v="0"/>
    <m/>
    <m/>
    <s v="2023 IDB Climate Finance Database"/>
  </r>
  <r>
    <x v="3"/>
    <s v="Sovereign"/>
    <s v="Fair Energy Transition"/>
    <s v="ME-T1511"/>
    <d v="2023-08-08T00:00:00"/>
    <x v="2"/>
    <s v="Mexico"/>
    <s v="Technical Cooperation Project"/>
    <m/>
    <m/>
    <s v="Mining and Metal Production for Climate Action"/>
    <m/>
    <s v="Mitigation"/>
    <n v="0.2"/>
    <n v="0.2"/>
    <n v="0"/>
    <n v="0"/>
    <m/>
    <m/>
    <s v="2023 IDB Climate Finance Database"/>
  </r>
  <r>
    <x v="3"/>
    <s v="Sovereign"/>
    <s v="Supporting the implementation of the Sustainable Infrastructure National Plan for Competitiveness (PNISC) and Institutional Strengthening to the implementation and execution of Sustainable Public-Private Partnerships (PPP) in Peru"/>
    <s v="PE-T1556"/>
    <d v="2023-08-08T00:00:00"/>
    <x v="2"/>
    <s v="Peru"/>
    <s v="Technical Cooperation Project"/>
    <m/>
    <m/>
    <s v="Cross-Sectoral Activities"/>
    <s v="Energy, transport and other built environment infrastructure"/>
    <s v="Dual-use"/>
    <n v="0.45"/>
    <n v="0"/>
    <n v="0"/>
    <n v="0.45"/>
    <m/>
    <m/>
    <s v="2023 IDB Climate Finance Database"/>
  </r>
  <r>
    <x v="3"/>
    <s v="Sovereign"/>
    <s v="Comprehensive Citizen Security and Violence Prevention Program for the Inclusion of Vulnerable Migrant Groups"/>
    <s v="CR-J0002"/>
    <d v="2023-08-10T00:00:00"/>
    <x v="2"/>
    <s v="Costa Rica"/>
    <s v="Grant Facility"/>
    <m/>
    <m/>
    <s v="Buildings, Public Installations and End-Use Energy Efficiency"/>
    <s v="Energy, transport and other built environment infrastructure"/>
    <s v="Dual-use"/>
    <n v="6.484"/>
    <n v="0"/>
    <n v="0"/>
    <n v="6.4840000000000009"/>
    <m/>
    <m/>
    <s v="2023 IDB Climate Finance Database"/>
  </r>
  <r>
    <x v="3"/>
    <s v="Sovereign"/>
    <s v="Supporting the commitment to employment for the effectiveness of employment policies"/>
    <s v="EC-L1284"/>
    <d v="2023-08-10T00:00:00"/>
    <x v="2"/>
    <s v="Ecuador"/>
    <s v="Loan"/>
    <m/>
    <m/>
    <m/>
    <s v="Other sectors"/>
    <s v="Adaptation"/>
    <n v="4.03"/>
    <n v="0"/>
    <n v="4.03"/>
    <n v="0"/>
    <m/>
    <m/>
    <s v="2023 IDB Climate Finance Database"/>
  </r>
  <r>
    <x v="3"/>
    <s v="Sovereign"/>
    <s v="Supporting the commitment to employment for the effectiveness of employment policies"/>
    <s v="EC-L1284"/>
    <d v="2023-08-10T00:00:00"/>
    <x v="2"/>
    <s v="Ecuador"/>
    <s v="Loan"/>
    <m/>
    <m/>
    <s v="Buildings, Public Installations and End-Use Energy Efficiency"/>
    <m/>
    <s v="Mitigation"/>
    <n v="2.2324999999999999"/>
    <n v="2.2324999999999995"/>
    <n v="0"/>
    <n v="0"/>
    <m/>
    <m/>
    <s v="2023 IDB Climate Finance Database"/>
  </r>
  <r>
    <x v="3"/>
    <s v="Sovereign"/>
    <s v="Support to the Preparation of the Innovation and Institutional Strengthening for Food Security Program"/>
    <s v="CH-T1298"/>
    <d v="2023-08-14T00:00:00"/>
    <x v="2"/>
    <s v="Chile"/>
    <s v="Technical Cooperation Project"/>
    <m/>
    <m/>
    <m/>
    <s v="Crop production and food production"/>
    <s v="Adaptation"/>
    <n v="0.2"/>
    <n v="0"/>
    <n v="0.2"/>
    <n v="0"/>
    <m/>
    <m/>
    <s v="2023 IDB Climate Finance Database"/>
  </r>
  <r>
    <x v="3"/>
    <s v="Sovereign"/>
    <s v="Implementation of Sustainable Agroforestry Systems for Coffee Farms to close the agropecuary frontier"/>
    <s v="CO-G1045"/>
    <d v="2023-08-14T00:00:00"/>
    <x v="2"/>
    <s v="Colombia"/>
    <s v="Investment Grant"/>
    <m/>
    <m/>
    <s v="Agriculture, Forestry, Land Use and Fisheries"/>
    <s v="Agricultural and ecological resources"/>
    <s v="Dual-use"/>
    <n v="1.25"/>
    <n v="0"/>
    <n v="0"/>
    <n v="1.25"/>
    <m/>
    <m/>
    <s v="2023 IDB Climate Finance Database"/>
  </r>
  <r>
    <x v="3"/>
    <s v="Sovereign"/>
    <s v="Management model for a sustainable tourism development in Colombia"/>
    <s v="CO-T1710"/>
    <d v="2023-08-14T00:00:00"/>
    <x v="2"/>
    <s v="Colombia"/>
    <s v="Technical Cooperation Project"/>
    <m/>
    <m/>
    <m/>
    <s v="Agricultural and ecological resources"/>
    <s v="Adaptation"/>
    <n v="0.1"/>
    <n v="0"/>
    <n v="0.1"/>
    <n v="0"/>
    <m/>
    <m/>
    <s v="2023 IDB Climate Finance Database"/>
  </r>
  <r>
    <x v="3"/>
    <s v="Sovereign"/>
    <s v="Support for the preparation and implementation of the shock-responsive social protection loan operation in El Salvador"/>
    <s v="ES-T1366"/>
    <d v="2023-08-14T00:00:00"/>
    <x v="2"/>
    <s v="El Salvador"/>
    <s v="Technical Cooperation Project"/>
    <m/>
    <m/>
    <m/>
    <s v="Other sectors"/>
    <s v="Adaptation"/>
    <n v="0.16"/>
    <n v="0"/>
    <n v="0.16"/>
    <n v="0"/>
    <m/>
    <m/>
    <s v="2023 IDB Climate Finance Database"/>
  </r>
  <r>
    <x v="3"/>
    <s v="Sovereign"/>
    <s v="Support for Skills for the Future II"/>
    <s v="BA-T1097"/>
    <d v="2023-08-16T00:00:00"/>
    <x v="2"/>
    <s v="Barbados"/>
    <s v="Technical Cooperation Project"/>
    <m/>
    <m/>
    <m/>
    <s v="Energy, transport and other built environment infrastructure"/>
    <s v="Adaptation"/>
    <n v="3.7499999999999999E-2"/>
    <n v="0"/>
    <n v="3.7499999999999999E-2"/>
    <n v="0"/>
    <m/>
    <m/>
    <s v="2023 IDB Climate Finance Database"/>
  </r>
  <r>
    <x v="3"/>
    <s v="Sovereign"/>
    <s v="Support to Public Procurement in Barbados"/>
    <s v="BA-T1096"/>
    <d v="2023-08-17T00:00:00"/>
    <x v="2"/>
    <s v="Barbados"/>
    <s v="Technical Cooperation Project"/>
    <m/>
    <m/>
    <s v="Cross-Sectoral Activities"/>
    <s v="Institutional capacity support or technical assistance"/>
    <s v="Dual-use"/>
    <n v="0.05"/>
    <n v="0"/>
    <n v="0"/>
    <n v="0.05"/>
    <m/>
    <m/>
    <s v="2023 IDB Climate Finance Database"/>
  </r>
  <r>
    <x v="3"/>
    <s v="Sovereign"/>
    <s v="ISLANDS - Advancing the Sustainable Management of Hazardous Chemicals and Wastes in the Caribbean"/>
    <s v="RG-G1049"/>
    <d v="2023-08-17T00:00:00"/>
    <x v="2"/>
    <s v="Regional"/>
    <s v="Investment Grant"/>
    <m/>
    <m/>
    <s v="Solid Waste Management"/>
    <m/>
    <s v="Mitigation"/>
    <n v="2.4"/>
    <n v="2.4"/>
    <n v="0"/>
    <n v="0"/>
    <m/>
    <m/>
    <s v="2023 IDB Climate Finance Database"/>
  </r>
  <r>
    <x v="3"/>
    <s v="Sovereign"/>
    <s v="Support to the Regional Initiative Energy Integration System of the Southern Cone Countries (SIESUR)"/>
    <s v="RG-T4233"/>
    <d v="2023-08-17T00:00:00"/>
    <x v="2"/>
    <s v="Regional"/>
    <s v="Technical Cooperation Project"/>
    <m/>
    <m/>
    <s v="Energy"/>
    <s v="Energy, transport and other built environment infrastructure"/>
    <s v="Dual-use"/>
    <n v="0.35"/>
    <n v="0"/>
    <n v="0"/>
    <n v="0.35"/>
    <m/>
    <m/>
    <s v="2023 IDB Climate Finance Database"/>
  </r>
  <r>
    <x v="3"/>
    <s v="Sovereign"/>
    <s v="Strengthening fiscal risk management to achieve a fiscally and environmentally sustainable energy transition in LAC"/>
    <s v="RG-T4257"/>
    <d v="2023-08-21T00:00:00"/>
    <x v="2"/>
    <s v="Regional"/>
    <s v="Technical Cooperation Project"/>
    <m/>
    <m/>
    <s v="Energy"/>
    <s v="Energy, transport and other built environment infrastructure"/>
    <s v="Dual-use"/>
    <n v="1.1000000000000001"/>
    <n v="0"/>
    <n v="0"/>
    <n v="1.1000000000000001"/>
    <m/>
    <m/>
    <s v="2023 IDB Climate Finance Database"/>
  </r>
  <r>
    <x v="3"/>
    <s v="Sovereign"/>
    <s v="Emergency support due to extraordinary water deficit"/>
    <s v="UR-T1307"/>
    <d v="2023-08-21T00:00:00"/>
    <x v="2"/>
    <s v="Uruguay"/>
    <s v="Technical Cooperation Project"/>
    <m/>
    <m/>
    <m/>
    <s v="Water and wastewater systems"/>
    <s v="Adaptation"/>
    <n v="0.2"/>
    <n v="0"/>
    <n v="0.2"/>
    <n v="0"/>
    <m/>
    <m/>
    <s v="2023 IDB Climate Finance Database"/>
  </r>
  <r>
    <x v="3"/>
    <s v="Sovereign"/>
    <s v="Program to support regional public transport and road safety in Chile"/>
    <s v="CH-T1290"/>
    <d v="2023-08-22T00:00:00"/>
    <x v="2"/>
    <s v="Chile"/>
    <s v="Technical Cooperation Project"/>
    <m/>
    <m/>
    <s v="Transport"/>
    <m/>
    <s v="Mitigation"/>
    <n v="0.15"/>
    <n v="0.15"/>
    <n v="0"/>
    <n v="0"/>
    <m/>
    <m/>
    <s v="2023 IDB Climate Finance Database"/>
  </r>
  <r>
    <x v="3"/>
    <s v="Sovereign"/>
    <s v="Support for the implementation and preparation of sanitation programs for coastal and tourist cities in the Dominican Republic."/>
    <s v="DR-T1268"/>
    <d v="2023-08-22T00:00:00"/>
    <x v="2"/>
    <s v="Dominican Republic"/>
    <s v="Technical Cooperation Project"/>
    <m/>
    <m/>
    <m/>
    <s v="Coastal and riverine infrastructure (including built flood-protection infrastructure)"/>
    <s v="Adaptation"/>
    <n v="3.7499999999999999E-2"/>
    <n v="0"/>
    <n v="3.7499999999999999E-2"/>
    <n v="0"/>
    <m/>
    <m/>
    <s v="2023 IDB Climate Finance Database"/>
  </r>
  <r>
    <x v="3"/>
    <s v="Sovereign"/>
    <s v="Support for the Energy Transition, Decarbonization Strategies and institutional Strengthening"/>
    <s v="PR-T1344"/>
    <d v="2023-08-24T00:00:00"/>
    <x v="2"/>
    <s v="Paraguay"/>
    <s v="Technical Cooperation Project"/>
    <m/>
    <m/>
    <s v="Energy"/>
    <m/>
    <s v="Mitigation"/>
    <n v="0.2"/>
    <n v="0.2"/>
    <n v="0"/>
    <n v="0"/>
    <m/>
    <m/>
    <s v="2023 IDB Climate Finance Database"/>
  </r>
  <r>
    <x v="3"/>
    <s v="Sovereign"/>
    <s v="Promoting Sustainable Public Investment through the Modernization of Public Investment Systems in LAC"/>
    <s v="RG-T4318"/>
    <d v="2023-08-24T00:00:00"/>
    <x v="2"/>
    <s v="Regional"/>
    <s v="Technical Cooperation Project"/>
    <m/>
    <m/>
    <s v="Cross-Sectoral Activities"/>
    <s v="Other sectors"/>
    <s v="Dual-use"/>
    <n v="0.05"/>
    <n v="0"/>
    <n v="0"/>
    <n v="0.05"/>
    <m/>
    <m/>
    <s v="2023 IDB Climate Finance Database"/>
  </r>
  <r>
    <x v="3"/>
    <s v="Sovereign"/>
    <s v="Fiscal Policy for Climate Change in Costa Rica"/>
    <s v="CR-T1266"/>
    <d v="2023-08-28T00:00:00"/>
    <x v="2"/>
    <s v="Costa Rica"/>
    <s v="Technical Cooperation Project"/>
    <m/>
    <m/>
    <s v="Cross-Sectoral Activities"/>
    <s v="Institutional capacity support or technical assistance"/>
    <s v="Dual-use"/>
    <n v="0.55000000000000004"/>
    <n v="0"/>
    <n v="0"/>
    <n v="0.55000000000000004"/>
    <m/>
    <m/>
    <s v="2023 IDB Climate Finance Database"/>
  </r>
  <r>
    <x v="3"/>
    <s v="Sovereign"/>
    <s v="Support for the Sectoral Innovation Ecosystem in Colombia"/>
    <s v="CO-T1684"/>
    <d v="2023-08-29T00:00:00"/>
    <x v="2"/>
    <s v="Colombia"/>
    <s v="Technical Cooperation Project"/>
    <m/>
    <m/>
    <s v="Solid Waste Management"/>
    <s v="Water and wastewater systems"/>
    <s v="Dual-use"/>
    <n v="0.2"/>
    <n v="0"/>
    <n v="0"/>
    <n v="0.2"/>
    <m/>
    <m/>
    <s v="2023 IDB Climate Finance Database"/>
  </r>
  <r>
    <x v="3"/>
    <s v="Sovereign"/>
    <s v="Support for the redesign of cash transfer programs"/>
    <s v="CO-T1704"/>
    <d v="2023-08-30T00:00:00"/>
    <x v="2"/>
    <s v="Colombia"/>
    <s v="Technical Cooperation Project"/>
    <m/>
    <m/>
    <m/>
    <s v="Agricultural and ecological resources"/>
    <s v="Adaptation"/>
    <n v="0.39374999999999999"/>
    <n v="0"/>
    <n v="0.39374999999999999"/>
    <n v="0"/>
    <m/>
    <m/>
    <s v="2023 IDB Climate Finance Database"/>
  </r>
  <r>
    <x v="3"/>
    <s v="Sovereign"/>
    <s v="Development of innovative solutions to improve the resilience of homes in Belize to hurricane winds, considering the effect of climate change"/>
    <s v="BL-T1163"/>
    <d v="2023-09-01T00:00:00"/>
    <x v="2"/>
    <s v="Belize"/>
    <s v="Technical Cooperation Project"/>
    <m/>
    <m/>
    <m/>
    <s v="Other sectors"/>
    <s v="Adaptation"/>
    <n v="0.107"/>
    <n v="0"/>
    <n v="0.107"/>
    <n v="0"/>
    <m/>
    <m/>
    <s v="2023 IDB Climate Finance Database"/>
  </r>
  <r>
    <x v="3"/>
    <s v="Sovereign"/>
    <s v="Sustainable development of the Amazon region of Bolivia"/>
    <s v="BO-T1419"/>
    <d v="2023-09-01T00:00:00"/>
    <x v="2"/>
    <s v="Bolivia "/>
    <s v="Technical Cooperation Project"/>
    <m/>
    <m/>
    <m/>
    <s v="Water and wastewater systems"/>
    <s v="Adaptation"/>
    <n v="0.12"/>
    <n v="0"/>
    <n v="0.12"/>
    <n v="0"/>
    <m/>
    <m/>
    <s v="2023 IDB Climate Finance Database"/>
  </r>
  <r>
    <x v="3"/>
    <s v="Sovereign"/>
    <s v="Urban BiodiverCity and Equity Program in Barranquilla"/>
    <s v="CO-L1269"/>
    <d v="2023-09-01T00:00:00"/>
    <x v="2"/>
    <s v="Colombia"/>
    <s v="Loan"/>
    <m/>
    <m/>
    <s v="Buildings, Public Installations and End-Use Energy Efficiency"/>
    <m/>
    <s v="Mitigation"/>
    <n v="8.32"/>
    <n v="8.32"/>
    <n v="0"/>
    <n v="0"/>
    <m/>
    <m/>
    <s v="2023 IDB Climate Finance Database"/>
  </r>
  <r>
    <x v="3"/>
    <s v="Sovereign"/>
    <s v="Urban BiodiverCity and Equity Program in Barranquilla"/>
    <s v="CO-L1269"/>
    <d v="2023-09-01T00:00:00"/>
    <x v="2"/>
    <s v="Colombia"/>
    <s v="Loan"/>
    <m/>
    <m/>
    <s v="Buildings, Public Installations and End-Use Energy Efficiency"/>
    <s v="Agricultural and ecological resources"/>
    <s v="Dual-use"/>
    <n v="30.8"/>
    <n v="0"/>
    <n v="0"/>
    <n v="30.8"/>
    <m/>
    <m/>
    <s v="2023 IDB Climate Finance Database"/>
  </r>
  <r>
    <x v="3"/>
    <s v="Sovereign"/>
    <s v="Urban BiodiverCity and Equity Program in Barranquilla"/>
    <s v="CO-L1269"/>
    <d v="2023-09-01T00:00:00"/>
    <x v="2"/>
    <s v="Colombia"/>
    <s v="Loan"/>
    <m/>
    <m/>
    <s v="Agriculture, Forestry, Land Use and Fisheries"/>
    <s v="Agricultural and ecological resources"/>
    <s v="Dual-use"/>
    <n v="42"/>
    <n v="0"/>
    <n v="0"/>
    <n v="42"/>
    <m/>
    <m/>
    <s v="2023 IDB Climate Finance Database"/>
  </r>
  <r>
    <x v="3"/>
    <s v="Sovereign"/>
    <s v="Support for the implementation of Programs BO-L1184 and BO-L1192 for integrated management of water and sanitation services rural and urban in Bolivia"/>
    <s v="BO-T1382"/>
    <d v="2023-09-06T00:00:00"/>
    <x v="2"/>
    <s v="Bolivia "/>
    <s v="Technical Cooperation Project"/>
    <m/>
    <m/>
    <m/>
    <s v="Water and wastewater systems"/>
    <s v="Adaptation"/>
    <n v="7.4999999999999997E-2"/>
    <n v="0"/>
    <n v="7.4999999999999997E-2"/>
    <n v="0"/>
    <m/>
    <m/>
    <s v="2023 IDB Climate Finance Database"/>
  </r>
  <r>
    <x v="3"/>
    <s v="Sovereign"/>
    <s v="Reduction of the digital divide in education in Ecuador"/>
    <s v="EC-L1282"/>
    <d v="2023-09-06T00:00:00"/>
    <x v="2"/>
    <s v="Ecuador"/>
    <s v="Loan"/>
    <m/>
    <m/>
    <s v="Information and Communications Technology (ICT) and Digital Technologies"/>
    <m/>
    <s v="Mitigation"/>
    <n v="26.500499999999999"/>
    <n v="26.500499999999999"/>
    <n v="0"/>
    <n v="0"/>
    <m/>
    <m/>
    <s v="2023 IDB Climate Finance Database"/>
  </r>
  <r>
    <x v="3"/>
    <s v="Sovereign"/>
    <s v="Digital solutions for transparent information management and agile processes management in the agricultural and tourism sectors"/>
    <s v="BL-T1162"/>
    <d v="2023-09-07T00:00:00"/>
    <x v="2"/>
    <s v="Belize"/>
    <s v="Technical Cooperation Project"/>
    <m/>
    <m/>
    <m/>
    <s v="Information and communications technology"/>
    <s v="Adaptation"/>
    <n v="0.17499999999999999"/>
    <n v="0"/>
    <n v="0.17499999999999999"/>
    <n v="0"/>
    <m/>
    <m/>
    <s v="2023 IDB Climate Finance Database"/>
  </r>
  <r>
    <x v="3"/>
    <s v="Sovereign"/>
    <s v="From Ridge to Reef: Nature, People and Climate (NPC) Investment Plan Formulation"/>
    <s v="DR-T1276"/>
    <d v="2023-09-07T00:00:00"/>
    <x v="2"/>
    <s v="Dominican Republic"/>
    <s v="Technical Cooperation Project"/>
    <m/>
    <m/>
    <m/>
    <s v="Financial services"/>
    <s v="Adaptation"/>
    <n v="0.5"/>
    <n v="0"/>
    <n v="0.5"/>
    <n v="0"/>
    <m/>
    <m/>
    <s v="2023 IDB Climate Finance Database"/>
  </r>
  <r>
    <x v="3"/>
    <s v="Sovereign"/>
    <s v="Knowledge Exchange between the Ministry of Energy and Mines (MEM) in Ecuador and the Public Company of Medellín (EPM) in Colombia"/>
    <s v="EC-T1531"/>
    <d v="2023-09-07T00:00:00"/>
    <x v="2"/>
    <s v="Ecuador"/>
    <s v="Technical Cooperation Project"/>
    <m/>
    <m/>
    <s v="Energy"/>
    <s v="Energy, transport and other built environment infrastructure"/>
    <s v="Dual-use"/>
    <n v="1.0252499999999999E-2"/>
    <n v="0"/>
    <n v="0"/>
    <n v="1.0252499999999999E-2"/>
    <m/>
    <m/>
    <s v="2023 IDB Climate Finance Database"/>
  </r>
  <r>
    <x v="3"/>
    <s v="Sovereign"/>
    <s v="Contingent Loan for Natural Disaster and Public Health Emergencies. Reformulation Proposal of Loan EC-O0006"/>
    <s v="EC-O0012"/>
    <d v="2023-09-08T00:00:00"/>
    <x v="2"/>
    <s v="Ecuador"/>
    <s v="Conditional Credit"/>
    <m/>
    <m/>
    <m/>
    <s v="Institutional capacity support or technical assistance"/>
    <s v="Adaptation"/>
    <n v="90"/>
    <n v="0"/>
    <n v="90"/>
    <n v="0"/>
    <m/>
    <m/>
    <s v="2023 IDB Climate Finance Database"/>
  </r>
  <r>
    <x v="3"/>
    <s v="Sovereign"/>
    <s v="Fiscal Management Digital Transformation Program"/>
    <s v="UR-L1193"/>
    <d v="2023-09-08T00:00:00"/>
    <x v="2"/>
    <s v="Uruguay"/>
    <s v="Loan"/>
    <m/>
    <m/>
    <s v="Cross-Sectoral Activities"/>
    <s v="Information and communications technology"/>
    <s v="Dual-use"/>
    <n v="0.38200000000000001"/>
    <n v="0"/>
    <n v="0"/>
    <n v="0.38200000000000001"/>
    <m/>
    <m/>
    <s v="2023 IDB Climate Finance Database"/>
  </r>
  <r>
    <x v="3"/>
    <s v="Sovereign"/>
    <s v="Fiscal Management Digital Transformation Program"/>
    <s v="UR-L1193"/>
    <d v="2023-09-08T00:00:00"/>
    <x v="2"/>
    <s v="Uruguay"/>
    <s v="Loan"/>
    <m/>
    <m/>
    <s v="Cross-Sectoral Activities"/>
    <m/>
    <s v="Mitigation"/>
    <n v="3.4000000000000002E-2"/>
    <n v="3.4000000000000002E-2"/>
    <n v="0"/>
    <n v="0"/>
    <m/>
    <m/>
    <s v="2023 IDB Climate Finance Database"/>
  </r>
  <r>
    <x v="3"/>
    <s v="Sovereign"/>
    <s v="Support to the execution of the water and sanitation portfolio in Haiti (4605/GR-HA, 4697/GR-HA et 5390/GR-HA and 4353/GR-HA programs)"/>
    <s v="HA-T1319"/>
    <d v="2023-09-13T00:00:00"/>
    <x v="2"/>
    <s v="Haiti"/>
    <s v="Technical Cooperation Project"/>
    <m/>
    <m/>
    <m/>
    <s v="Water and wastewater systems"/>
    <s v="Adaptation"/>
    <n v="0.3"/>
    <n v="0"/>
    <n v="0.3"/>
    <n v="0"/>
    <m/>
    <m/>
    <s v="2023 IDB Climate Finance Database"/>
  </r>
  <r>
    <x v="3"/>
    <s v="Sovereign"/>
    <s v="Supporting the execution of the water and sanitation portfolio in Belize"/>
    <s v="BL-T1156"/>
    <d v="2023-09-14T00:00:00"/>
    <x v="2"/>
    <s v="Belize"/>
    <s v="Technical Cooperation Project"/>
    <m/>
    <m/>
    <m/>
    <s v="Water and wastewater systems"/>
    <s v="Adaptation"/>
    <n v="0.125"/>
    <n v="0"/>
    <n v="0.125"/>
    <n v="0"/>
    <m/>
    <m/>
    <s v="2023 IDB Climate Finance Database"/>
  </r>
  <r>
    <x v="3"/>
    <s v="Sovereign"/>
    <s v="Data intelligence for energy planning, policy design and decision-making"/>
    <s v="BO-T1416"/>
    <d v="2023-09-14T00:00:00"/>
    <x v="2"/>
    <s v="Bolivia "/>
    <s v="Technical Cooperation Project"/>
    <m/>
    <m/>
    <s v="Energy"/>
    <m/>
    <s v="Mitigation"/>
    <n v="0.25"/>
    <n v="0.25"/>
    <n v="0"/>
    <n v="0"/>
    <m/>
    <m/>
    <s v="2023 IDB Climate Finance Database"/>
  </r>
  <r>
    <x v="3"/>
    <s v="Sovereign"/>
    <s v="Design and execution of strategic transport projects in Argentina"/>
    <s v="AR-T1322"/>
    <d v="2023-09-15T00:00:00"/>
    <x v="2"/>
    <s v="Argentina"/>
    <s v="Technical Cooperation Project"/>
    <m/>
    <m/>
    <s v="Transport"/>
    <s v="Energy, transport and other built environment infrastructure"/>
    <s v="Dual-use"/>
    <n v="3.9899999999999998E-2"/>
    <n v="0"/>
    <n v="0"/>
    <n v="3.9899999999999998E-2"/>
    <m/>
    <m/>
    <s v="2023 IDB Climate Finance Database"/>
  </r>
  <r>
    <x v="3"/>
    <s v="Sovereign"/>
    <s v="Supporting the development and deployment of the IDB-CLIMA"/>
    <s v="RG-T4368"/>
    <d v="2023-09-19T00:00:00"/>
    <x v="2"/>
    <s v="Regional"/>
    <s v="Technical Cooperation Project"/>
    <m/>
    <m/>
    <s v="Cross-Sectoral Activities"/>
    <s v="Institutional capacity support or technical assistance"/>
    <s v="Dual-use"/>
    <n v="0.8"/>
    <n v="0"/>
    <n v="0"/>
    <n v="0.8"/>
    <m/>
    <m/>
    <s v="2023 IDB Climate Finance Database"/>
  </r>
  <r>
    <x v="3"/>
    <s v="Sovereign"/>
    <s v="Support the design and implementation of green economic policies"/>
    <s v="CH-T1293"/>
    <d v="2023-09-20T00:00:00"/>
    <x v="2"/>
    <s v="Chile"/>
    <s v="Technical Cooperation Project"/>
    <m/>
    <m/>
    <s v="Cross-Sectoral Activities"/>
    <s v="Institutional capacity support or technical assistance"/>
    <s v="Dual-use"/>
    <n v="0.6"/>
    <n v="0"/>
    <n v="0"/>
    <n v="0.6"/>
    <m/>
    <m/>
    <s v="2023 IDB Climate Finance Database"/>
  </r>
  <r>
    <x v="3"/>
    <s v="Sovereign"/>
    <s v="Strengthening the Multi-Hazard National Early Warning System"/>
    <s v="EC-L1285"/>
    <d v="2023-09-20T00:00:00"/>
    <x v="2"/>
    <s v="Ecuador"/>
    <s v="Loan"/>
    <m/>
    <m/>
    <m/>
    <s v="Other sectors"/>
    <s v="Adaptation"/>
    <n v="7.7889999999999997"/>
    <n v="0"/>
    <n v="7.7889999999999997"/>
    <n v="0"/>
    <m/>
    <m/>
    <s v="2023 IDB Climate Finance Database"/>
  </r>
  <r>
    <x v="3"/>
    <s v="Sovereign"/>
    <s v="Shock Responsive Social Protection in El Salvador"/>
    <s v="ES-L1159"/>
    <d v="2023-09-20T00:00:00"/>
    <x v="2"/>
    <s v="El Salvador"/>
    <s v="Loan"/>
    <m/>
    <m/>
    <m/>
    <s v="Other sectors"/>
    <s v="Adaptation"/>
    <n v="62.11"/>
    <n v="0"/>
    <n v="62.11"/>
    <n v="0"/>
    <m/>
    <m/>
    <s v="2023 IDB Climate Finance Database"/>
  </r>
  <r>
    <x v="3"/>
    <s v="Sovereign"/>
    <s v="Water and sanitation services reform program in Central District II"/>
    <s v="HO-L1229"/>
    <d v="2023-09-20T00:00:00"/>
    <x v="2"/>
    <s v="Honduras"/>
    <s v="Loan"/>
    <m/>
    <m/>
    <m/>
    <s v="Other sectors"/>
    <s v="Adaptation"/>
    <n v="24.93084"/>
    <n v="0"/>
    <n v="24.930839999999996"/>
    <n v="0"/>
    <m/>
    <m/>
    <s v="2023 IDB Climate Finance Database"/>
  </r>
  <r>
    <x v="3"/>
    <s v="Sovereign"/>
    <s v="Reform Program to Support Economic Recovery and Competitiveness II"/>
    <s v="PE-L1283"/>
    <d v="2023-09-20T00:00:00"/>
    <x v="2"/>
    <s v="Peru"/>
    <s v="Loan"/>
    <m/>
    <m/>
    <s v="Buildings, Public Installations and End-Use Energy Efficiency"/>
    <s v="Other sectors"/>
    <s v="Dual-use"/>
    <n v="27.27"/>
    <n v="0"/>
    <n v="0"/>
    <n v="27.27"/>
    <m/>
    <m/>
    <s v="2023 IDB Climate Finance Database"/>
  </r>
  <r>
    <x v="3"/>
    <s v="Sovereign"/>
    <s v="Reform Program to Support Economic Recovery and Competitiveness II"/>
    <s v="PE-L1283"/>
    <d v="2023-09-20T00:00:00"/>
    <x v="2"/>
    <s v="Peru"/>
    <s v="Loan"/>
    <m/>
    <m/>
    <s v="Research, Development and Innovation"/>
    <s v="Institutional capacity support or technical assistance"/>
    <s v="Dual-use"/>
    <n v="23.85"/>
    <n v="0"/>
    <n v="0"/>
    <n v="23.85"/>
    <m/>
    <m/>
    <s v="2023 IDB Climate Finance Database"/>
  </r>
  <r>
    <x v="3"/>
    <s v="Sovereign"/>
    <s v="Reform Program to Support Economic Recovery and Competitiveness II"/>
    <s v="PE-L1283"/>
    <d v="2023-09-20T00:00:00"/>
    <x v="2"/>
    <s v="Peru"/>
    <s v="Loan"/>
    <m/>
    <m/>
    <m/>
    <s v="Crop production and food production"/>
    <s v="Adaptation"/>
    <n v="4.5599999999999996"/>
    <n v="0"/>
    <n v="4.5599999999999996"/>
    <n v="0"/>
    <m/>
    <m/>
    <s v="2023 IDB Climate Finance Database"/>
  </r>
  <r>
    <x v="3"/>
    <s v="Sovereign"/>
    <s v="Reform Program to Support Economic Recovery and Competitiveness II"/>
    <s v="PE-L1283"/>
    <d v="2023-09-20T00:00:00"/>
    <x v="2"/>
    <s v="Peru"/>
    <s v="Loan"/>
    <m/>
    <m/>
    <s v="Cross-Sectoral Activities"/>
    <s v="Institutional capacity support or technical assistance"/>
    <s v="Dual-use"/>
    <n v="17.04"/>
    <n v="0"/>
    <n v="0"/>
    <n v="17.04"/>
    <m/>
    <m/>
    <s v="2023 IDB Climate Finance Database"/>
  </r>
  <r>
    <x v="3"/>
    <s v="Sovereign"/>
    <s v="Reform Program to Support Economic Recovery and Competitiveness II"/>
    <s v="PE-L1283"/>
    <d v="2023-09-20T00:00:00"/>
    <x v="2"/>
    <s v="Peru"/>
    <s v="Loan"/>
    <m/>
    <m/>
    <s v="Manufacturing"/>
    <m/>
    <s v="Mitigation"/>
    <n v="4.5599999999999996"/>
    <n v="4.5599999999999996"/>
    <n v="0"/>
    <n v="0"/>
    <m/>
    <m/>
    <s v="2023 IDB Climate Finance Database"/>
  </r>
  <r>
    <x v="3"/>
    <s v="Sovereign"/>
    <s v="Reform Program to Support Economic Recovery and Competitiveness II"/>
    <s v="PE-L1283"/>
    <d v="2023-09-20T00:00:00"/>
    <x v="2"/>
    <s v="Peru"/>
    <s v="Loan"/>
    <m/>
    <m/>
    <s v="Cross-Sectoral Activities"/>
    <m/>
    <s v="Mitigation"/>
    <n v="13.65"/>
    <n v="13.65"/>
    <n v="0"/>
    <n v="0"/>
    <m/>
    <m/>
    <s v="2023 IDB Climate Finance Database"/>
  </r>
  <r>
    <x v="3"/>
    <s v="Sovereign"/>
    <s v="Fiscal Policy for Climate Change: Support to the Ministry of Finance of Chile"/>
    <s v="CH-T1305"/>
    <d v="2023-09-26T00:00:00"/>
    <x v="2"/>
    <s v="Chile"/>
    <s v="Technical Cooperation Project"/>
    <m/>
    <m/>
    <s v="Cross-Sectoral Activities"/>
    <s v="Institutional capacity support or technical assistance"/>
    <s v="Dual-use"/>
    <n v="1"/>
    <n v="0"/>
    <n v="0"/>
    <n v="1"/>
    <m/>
    <m/>
    <s v="2023 IDB Climate Finance Database"/>
  </r>
  <r>
    <x v="3"/>
    <s v="Sovereign"/>
    <s v="Support for the Design and Implementation of the Sustainable Agro-landscapes Initiative for Carbon Neutrality in the Agricultural and Forestry Sector in Costa Rica"/>
    <s v="CR-T1270"/>
    <d v="2023-09-26T00:00:00"/>
    <x v="2"/>
    <s v="Costa Rica"/>
    <s v="Technical Cooperation Project"/>
    <m/>
    <m/>
    <s v="Agriculture, Forestry, Land Use and Fisheries"/>
    <s v="Agricultural and ecological resources"/>
    <s v="Dual-use"/>
    <n v="0.5"/>
    <n v="0"/>
    <n v="0"/>
    <n v="0.5"/>
    <m/>
    <m/>
    <s v="2023 IDB Climate Finance Database"/>
  </r>
  <r>
    <x v="3"/>
    <s v="Sovereign"/>
    <s v="Support for regional climate action"/>
    <s v="BH-T1107"/>
    <d v="2023-09-27T00:00:00"/>
    <x v="2"/>
    <s v="Bahamas"/>
    <s v="Technical Cooperation Project"/>
    <m/>
    <m/>
    <s v="Cross-Sectoral Activities"/>
    <s v="Institutional capacity support or technical assistance"/>
    <s v="Dual-use"/>
    <n v="0.23599999999999999"/>
    <n v="0"/>
    <n v="0"/>
    <n v="0.23599999999999999"/>
    <m/>
    <m/>
    <s v="2023 IDB Climate Finance Database"/>
  </r>
  <r>
    <x v="3"/>
    <s v="Sovereign"/>
    <s v="Fiscal Sustainability Support Program for the Estado do Rio Grande do Sul Pro-Sustainability RS"/>
    <s v="BR-L1599"/>
    <d v="2023-09-27T00:00:00"/>
    <x v="2"/>
    <s v="Brazil"/>
    <s v="Loan"/>
    <m/>
    <m/>
    <s v="Cross-Sectoral Activities"/>
    <m/>
    <s v="Mitigation"/>
    <n v="5.8"/>
    <n v="5.8"/>
    <n v="0"/>
    <n v="0"/>
    <m/>
    <m/>
    <s v="2023 IDB Climate Finance Database"/>
  </r>
  <r>
    <x v="3"/>
    <s v="Sovereign"/>
    <s v="Program to Strengthen the Hospital Network"/>
    <s v="HO-L1239"/>
    <d v="2023-09-27T00:00:00"/>
    <x v="2"/>
    <s v="Honduras"/>
    <s v="Loan"/>
    <m/>
    <m/>
    <s v="Buildings, Public Installations and End-Use Energy Efficiency"/>
    <m/>
    <s v="Mitigation"/>
    <n v="140.88"/>
    <n v="140.88"/>
    <n v="0"/>
    <n v="0"/>
    <m/>
    <m/>
    <s v="2023 IDB Climate Finance Database"/>
  </r>
  <r>
    <x v="3"/>
    <s v="Sovereign"/>
    <s v="Creation and Development of the Panama Guarantee Fund"/>
    <s v="PN-L1174"/>
    <d v="2023-09-27T00:00:00"/>
    <x v="2"/>
    <s v="Panama"/>
    <s v="Loan"/>
    <m/>
    <m/>
    <s v="Cross-Sectoral Activities"/>
    <s v="Institutional capacity support or technical assistance"/>
    <s v="Dual-use"/>
    <n v="29.055"/>
    <n v="0"/>
    <n v="0"/>
    <n v="29.055"/>
    <m/>
    <m/>
    <s v="2023 IDB Climate Finance Database"/>
  </r>
  <r>
    <x v="3"/>
    <s v="Sovereign"/>
    <s v="Support for the Digital Transformation of Panama’s Judiciary"/>
    <s v="PN-L1180"/>
    <d v="2023-09-27T00:00:00"/>
    <x v="2"/>
    <s v="Panama"/>
    <s v="Loan"/>
    <m/>
    <m/>
    <s v="Information and Communications Technology (ICT) and Digital Technologies"/>
    <m/>
    <s v="Mitigation"/>
    <n v="4.0350000000000001"/>
    <n v="4.0349999999999993"/>
    <n v="0"/>
    <n v="0"/>
    <m/>
    <m/>
    <s v="2023 IDB Climate Finance Database"/>
  </r>
  <r>
    <x v="3"/>
    <s v="Sovereign"/>
    <s v="Transforming policy and investment through mainstreaming rapid approaches for natural capital assessment and accounting"/>
    <s v="RG-T4141"/>
    <d v="2023-09-27T00:00:00"/>
    <x v="2"/>
    <s v="Regional"/>
    <s v="Technical Cooperation Project"/>
    <m/>
    <m/>
    <s v="Cross-Sectoral Activities"/>
    <s v="Financial services"/>
    <s v="Dual-use"/>
    <n v="1.98"/>
    <n v="0"/>
    <n v="0"/>
    <n v="1.98"/>
    <m/>
    <m/>
    <s v="2023 IDB Climate Finance Database"/>
  </r>
  <r>
    <x v="3"/>
    <s v="Sovereign"/>
    <s v="Support to implement biodiversity conservation activities related to national conservation commitments"/>
    <s v="BH-T1104"/>
    <d v="2023-09-29T00:00:00"/>
    <x v="2"/>
    <s v="Bahamas"/>
    <s v="Technical Cooperation Project"/>
    <m/>
    <m/>
    <m/>
    <s v="Agricultural and ecological resources"/>
    <s v="Adaptation"/>
    <n v="0.6"/>
    <n v="0"/>
    <n v="0.6"/>
    <n v="0"/>
    <m/>
    <m/>
    <s v="2023 IDB Climate Finance Database"/>
  </r>
  <r>
    <x v="3"/>
    <s v="Sovereign"/>
    <s v="Program for Modernization and Quality Improvement of the Health System in Ourinhos - SP"/>
    <s v="BR-L1606"/>
    <d v="2023-09-29T00:00:00"/>
    <x v="2"/>
    <s v="Brazil"/>
    <s v="Loan"/>
    <m/>
    <m/>
    <s v="Buildings, Public Installations and End-Use Energy Efficiency"/>
    <m/>
    <s v="Mitigation"/>
    <n v="32.991999999999997"/>
    <n v="32.992000000000004"/>
    <n v="0"/>
    <n v="0"/>
    <m/>
    <m/>
    <s v="2023 IDB Climate Finance Database"/>
  </r>
  <r>
    <x v="3"/>
    <s v="Sovereign"/>
    <s v="Program to Support Access to Sustainable and Inclusive Productive Credit for Colombian MSMEs"/>
    <s v="CO-L1289"/>
    <d v="2023-09-29T00:00:00"/>
    <x v="2"/>
    <s v="Colombia"/>
    <s v="Loan"/>
    <m/>
    <m/>
    <s v="Cross-Sectoral Activities"/>
    <m/>
    <s v="Mitigation"/>
    <n v="69.3"/>
    <n v="69.3"/>
    <n v="0"/>
    <n v="0"/>
    <m/>
    <m/>
    <s v="2023 IDB Climate Finance Database"/>
  </r>
  <r>
    <x v="3"/>
    <s v="Sovereign"/>
    <s v="Knowledge Exchange on Environmental Licenses Procedures"/>
    <s v="DR-T1275"/>
    <d v="2023-10-05T00:00:00"/>
    <x v="2"/>
    <s v="Dominican Republic"/>
    <s v="Technical Cooperation Project"/>
    <m/>
    <m/>
    <s v="Cross-Sectoral Activities"/>
    <s v="Institutional capacity support or technical assistance"/>
    <s v="Dual-use"/>
    <n v="1.4E-2"/>
    <n v="0"/>
    <n v="0"/>
    <n v="1.4E-2"/>
    <m/>
    <m/>
    <s v="2023 IDB Climate Finance Database"/>
  </r>
  <r>
    <x v="3"/>
    <s v="Sovereign"/>
    <s v="Too good to waste: Initiative to mitigate methane emissions from waste in LAC"/>
    <s v="RG-T4317"/>
    <d v="2023-10-06T00:00:00"/>
    <x v="2"/>
    <s v="Regional"/>
    <s v="Technical Cooperation Project"/>
    <m/>
    <m/>
    <s v="Solid Waste Management"/>
    <s v="Financial services"/>
    <s v="Dual-use"/>
    <n v="4"/>
    <n v="0"/>
    <n v="0"/>
    <n v="4"/>
    <m/>
    <m/>
    <s v="2023 IDB Climate Finance Database"/>
  </r>
  <r>
    <x v="3"/>
    <s v="Sovereign"/>
    <s v="Rural Electrification Program III"/>
    <s v="BO-G1006"/>
    <d v="2023-10-11T00:00:00"/>
    <x v="2"/>
    <s v="Bolivia "/>
    <s v="Investment Grant"/>
    <m/>
    <m/>
    <s v="Energy"/>
    <m/>
    <s v="Mitigation"/>
    <n v="1.5"/>
    <n v="1.5"/>
    <n v="0"/>
    <n v="0"/>
    <m/>
    <m/>
    <s v="2023 IDB Climate Finance Database"/>
  </r>
  <r>
    <x v="3"/>
    <s v="Sovereign"/>
    <s v="Rural Electrification Program III"/>
    <s v="BO-L1222"/>
    <d v="2023-10-11T00:00:00"/>
    <x v="2"/>
    <s v="Bolivia "/>
    <s v="Loan"/>
    <m/>
    <m/>
    <s v="Cross-Sectoral Activities"/>
    <m/>
    <s v="Mitigation"/>
    <n v="3.92"/>
    <n v="3.92"/>
    <n v="0"/>
    <n v="0"/>
    <m/>
    <m/>
    <s v="2023 IDB Climate Finance Database"/>
  </r>
  <r>
    <x v="3"/>
    <s v="Sovereign"/>
    <s v="Rural Electrification Program III"/>
    <s v="BO-L1222"/>
    <d v="2023-10-11T00:00:00"/>
    <x v="2"/>
    <s v="Bolivia "/>
    <s v="Loan"/>
    <m/>
    <m/>
    <s v="Energy"/>
    <m/>
    <s v="Mitigation"/>
    <n v="126.26"/>
    <n v="126.26"/>
    <n v="0"/>
    <n v="0"/>
    <m/>
    <m/>
    <s v="2023 IDB Climate Finance Database"/>
  </r>
  <r>
    <x v="3"/>
    <s v="Sovereign"/>
    <s v="Rural Electrification Program III"/>
    <s v="BO-L1222"/>
    <d v="2023-10-11T00:00:00"/>
    <x v="2"/>
    <s v="Bolivia "/>
    <s v="Loan"/>
    <m/>
    <m/>
    <s v="Energy"/>
    <m/>
    <s v="Mitigation"/>
    <n v="24.62"/>
    <n v="24.62"/>
    <n v="0"/>
    <n v="0"/>
    <m/>
    <m/>
    <s v="2023 IDB Climate Finance Database"/>
  </r>
  <r>
    <x v="3"/>
    <s v="Sovereign"/>
    <s v="Investment Program in Water and Sanitation in Ecuador"/>
    <s v="EC-L1283"/>
    <d v="2023-10-11T00:00:00"/>
    <x v="2"/>
    <s v="Ecuador"/>
    <s v="Loan"/>
    <m/>
    <m/>
    <s v="Solid Waste Management"/>
    <m/>
    <s v="Mitigation"/>
    <n v="20.484000000000002"/>
    <n v="20.484000000000002"/>
    <n v="0"/>
    <n v="0"/>
    <m/>
    <m/>
    <s v="2023 IDB Climate Finance Database"/>
  </r>
  <r>
    <x v="3"/>
    <s v="Sovereign"/>
    <s v="Support for the Universal Energy Access Program in El Salvador."/>
    <s v="ES-L1158"/>
    <d v="2023-10-11T00:00:00"/>
    <x v="2"/>
    <s v="El Salvador"/>
    <s v="Loan"/>
    <m/>
    <m/>
    <s v="Cross-Sectoral Activities"/>
    <s v="Other sectors"/>
    <s v="Dual-use"/>
    <n v="5.6543999999999999"/>
    <n v="0"/>
    <n v="0"/>
    <n v="5.6543999999999999"/>
    <m/>
    <m/>
    <s v="2023 IDB Climate Finance Database"/>
  </r>
  <r>
    <x v="3"/>
    <s v="Sovereign"/>
    <s v="Support for the Universal Energy Access Program in El Salvador."/>
    <s v="ES-L1158"/>
    <d v="2023-10-11T00:00:00"/>
    <x v="2"/>
    <s v="El Salvador"/>
    <s v="Loan"/>
    <m/>
    <m/>
    <m/>
    <s v="Institutional capacity support or technical assistance"/>
    <s v="Adaptation"/>
    <n v="0.36270000000000002"/>
    <n v="0"/>
    <n v="0.36270000000000002"/>
    <n v="0"/>
    <m/>
    <m/>
    <s v="2023 IDB Climate Finance Database"/>
  </r>
  <r>
    <x v="3"/>
    <s v="Sovereign"/>
    <s v="Support for the Universal Energy Access Program in El Salvador."/>
    <s v="ES-L1158"/>
    <d v="2023-10-11T00:00:00"/>
    <x v="2"/>
    <s v="El Salvador"/>
    <s v="Loan"/>
    <m/>
    <m/>
    <s v="Energy"/>
    <m/>
    <s v="Mitigation"/>
    <n v="26.9514"/>
    <n v="26.9514"/>
    <n v="0"/>
    <n v="0"/>
    <m/>
    <m/>
    <s v="2023 IDB Climate Finance Database"/>
  </r>
  <r>
    <x v="3"/>
    <s v="Sovereign"/>
    <s v="Support for the Universal Energy Access Program in El Salvador."/>
    <s v="ES-L1158"/>
    <d v="2023-10-11T00:00:00"/>
    <x v="2"/>
    <s v="El Salvador"/>
    <s v="Loan"/>
    <m/>
    <m/>
    <s v="Energy"/>
    <m/>
    <s v="Mitigation"/>
    <n v="44.174999999999997"/>
    <n v="44.174999999999997"/>
    <n v="0"/>
    <n v="0"/>
    <m/>
    <m/>
    <s v="2023 IDB Climate Finance Database"/>
  </r>
  <r>
    <x v="3"/>
    <s v="Sovereign"/>
    <s v="Strengthening Fiscal Management Capacities of Subnational Governments"/>
    <s v="UR-T1297"/>
    <d v="2023-10-11T00:00:00"/>
    <x v="2"/>
    <s v="Uruguay"/>
    <s v="Technical Cooperation Project"/>
    <m/>
    <m/>
    <s v="Cross-Sectoral Activities"/>
    <s v="Institutional capacity support or technical assistance"/>
    <s v="Dual-use"/>
    <n v="7.0000000000000007E-2"/>
    <n v="0"/>
    <n v="0"/>
    <n v="7.0000000000000007E-2"/>
    <m/>
    <m/>
    <s v="2023 IDB Climate Finance Database"/>
  </r>
  <r>
    <x v="3"/>
    <s v="Sovereign"/>
    <s v="Food security in the face of the pandemic in the Commonwealth of Northern Ecuador (MNE)"/>
    <s v="EC-G1006"/>
    <d v="2023-10-12T00:00:00"/>
    <x v="2"/>
    <s v="Ecuador"/>
    <s v="Investment Grant"/>
    <m/>
    <m/>
    <m/>
    <s v="Crop production and food production"/>
    <s v="Adaptation"/>
    <n v="0.67497499999999999"/>
    <n v="0"/>
    <n v="0.67497499999999999"/>
    <n v="0"/>
    <m/>
    <m/>
    <s v="2023 IDB Climate Finance Database"/>
  </r>
  <r>
    <x v="3"/>
    <s v="Sovereign"/>
    <s v="Linhares Urban Development and Land Use Planning Program"/>
    <s v="BR-L1605"/>
    <d v="2023-10-13T00:00:00"/>
    <x v="2"/>
    <s v="Brazil"/>
    <s v="Loan"/>
    <m/>
    <m/>
    <s v="Buildings, Public Installations and End-Use Energy Efficiency"/>
    <m/>
    <s v="Mitigation"/>
    <n v="5.3815999999999997"/>
    <n v="5.3815999999999988"/>
    <n v="0"/>
    <n v="0"/>
    <m/>
    <m/>
    <s v="2023 IDB Climate Finance Database"/>
  </r>
  <r>
    <x v="3"/>
    <s v="Sovereign"/>
    <s v="Linhares Urban Development and Land Use Planning Program"/>
    <s v="BR-L1605"/>
    <d v="2023-10-13T00:00:00"/>
    <x v="2"/>
    <s v="Brazil"/>
    <s v="Loan"/>
    <m/>
    <m/>
    <s v="Information and Communications Technology (ICT) and Digital Technologies"/>
    <m/>
    <s v="Mitigation"/>
    <n v="0.29120000000000001"/>
    <n v="0.29120000000000001"/>
    <n v="0"/>
    <n v="0"/>
    <m/>
    <m/>
    <s v="2023 IDB Climate Finance Database"/>
  </r>
  <r>
    <x v="3"/>
    <s v="Sovereign"/>
    <s v="Linhares Urban Development and Land Use Planning Program"/>
    <s v="BR-L1605"/>
    <d v="2023-10-13T00:00:00"/>
    <x v="2"/>
    <s v="Brazil"/>
    <s v="Loan"/>
    <m/>
    <m/>
    <m/>
    <s v="Energy, transport and other built environment infrastructure"/>
    <s v="Adaptation"/>
    <n v="19.829599999999999"/>
    <n v="0"/>
    <n v="19.829599999999999"/>
    <n v="0"/>
    <m/>
    <m/>
    <s v="2023 IDB Climate Finance Database"/>
  </r>
  <r>
    <x v="3"/>
    <s v="Sovereign"/>
    <s v="Linhares Urban Development and Land Use Planning Program"/>
    <s v="BR-L1605"/>
    <d v="2023-10-13T00:00:00"/>
    <x v="2"/>
    <s v="Brazil"/>
    <s v="Loan"/>
    <m/>
    <m/>
    <s v="Transport"/>
    <m/>
    <s v="Mitigation"/>
    <n v="2.6432000000000002"/>
    <n v="2.6432000000000002"/>
    <n v="0"/>
    <n v="0"/>
    <m/>
    <m/>
    <s v="2023 IDB Climate Finance Database"/>
  </r>
  <r>
    <x v="3"/>
    <s v="Sovereign"/>
    <s v="Design of the National Program of Investments in Water and Sanitation"/>
    <s v="EC-T1456"/>
    <d v="2023-10-13T00:00:00"/>
    <x v="2"/>
    <s v="Ecuador"/>
    <s v="Technical Cooperation Project"/>
    <m/>
    <m/>
    <s v="Solid Waste Management"/>
    <m/>
    <s v="Mitigation"/>
    <n v="2.5604999999999999E-2"/>
    <n v="2.5604999999999999E-2"/>
    <n v="0"/>
    <n v="0"/>
    <m/>
    <m/>
    <s v="2023 IDB Climate Finance Database"/>
  </r>
  <r>
    <x v="3"/>
    <s v="Sovereign"/>
    <s v="Scaling up the Lazos de Agua Initiative"/>
    <s v="RG-T4290"/>
    <d v="2023-10-13T00:00:00"/>
    <x v="2"/>
    <s v="Regional"/>
    <s v="Technical Cooperation Project"/>
    <m/>
    <m/>
    <m/>
    <s v="Water and wastewater systems"/>
    <s v="Adaptation"/>
    <n v="0.03"/>
    <n v="0"/>
    <n v="0.03"/>
    <n v="0"/>
    <m/>
    <m/>
    <s v="2023 IDB Climate Finance Database"/>
  </r>
  <r>
    <x v="3"/>
    <s v="Sovereign"/>
    <s v="Climate Change Adaptation Investments for Paramaribo's Resilience"/>
    <s v="SU-G1006"/>
    <d v="2023-10-13T00:00:00"/>
    <x v="2"/>
    <s v="Suriname"/>
    <s v="Investment Grant"/>
    <m/>
    <m/>
    <m/>
    <s v="Energy, transport and other built environment infrastructure"/>
    <s v="Adaptation"/>
    <n v="0.7331321999999999"/>
    <n v="0"/>
    <n v="0.73313219760000004"/>
    <n v="0"/>
    <m/>
    <m/>
    <s v="2023 IDB Climate Finance Database"/>
  </r>
  <r>
    <x v="3"/>
    <s v="Sovereign"/>
    <s v="Climate Change Adaptation Investments for Paramaribo's Resilience"/>
    <s v="SU-G1006"/>
    <d v="2023-10-13T00:00:00"/>
    <x v="2"/>
    <s v="Suriname"/>
    <s v="Investment Grant"/>
    <m/>
    <m/>
    <m/>
    <s v="Coastal and riverine infrastructure (including built flood-protection infrastructure)"/>
    <s v="Adaptation"/>
    <n v="2.08080628"/>
    <n v="0"/>
    <n v="2.08080628"/>
    <n v="0"/>
    <m/>
    <m/>
    <s v="2023 IDB Climate Finance Database"/>
  </r>
  <r>
    <x v="3"/>
    <s v="Sovereign"/>
    <s v="Climate Change Adaptation Investments for Paramaribo's Resilience"/>
    <s v="SU-G1006"/>
    <d v="2023-10-13T00:00:00"/>
    <x v="2"/>
    <s v="Suriname"/>
    <s v="Investment Grant"/>
    <m/>
    <m/>
    <m/>
    <s v="Institutional capacity support or technical assistance"/>
    <s v="Adaptation"/>
    <n v="0.31509352000000002"/>
    <n v="0"/>
    <n v="0.31509352239999999"/>
    <n v="0"/>
    <m/>
    <m/>
    <s v="2023 IDB Climate Finance Database"/>
  </r>
  <r>
    <x v="3"/>
    <s v="Sovereign"/>
    <s v="Program for the Expansion of the Mi Teleferico Network for Sustainable and Inclusive Electric Mobility for La Paz"/>
    <s v="BO-L1229"/>
    <d v="2023-10-18T00:00:00"/>
    <x v="2"/>
    <s v="Bolivia "/>
    <s v="Loan"/>
    <m/>
    <m/>
    <s v="Transport"/>
    <m/>
    <s v="Mitigation"/>
    <n v="53.01"/>
    <n v="53.01"/>
    <n v="0"/>
    <n v="0"/>
    <m/>
    <m/>
    <s v="2023 IDB Climate Finance Database"/>
  </r>
  <r>
    <x v="3"/>
    <s v="Sovereign"/>
    <s v="Program for the Expansion of the Mi Teleferico Network for Sustainable and Inclusive Electric Mobility for La Paz"/>
    <s v="BO-L1229"/>
    <d v="2023-10-18T00:00:00"/>
    <x v="2"/>
    <s v="Bolivia "/>
    <s v="Loan"/>
    <m/>
    <m/>
    <s v="Energy"/>
    <m/>
    <s v="Mitigation"/>
    <n v="8.3079999999999998"/>
    <n v="8.3080000000000016"/>
    <n v="0"/>
    <n v="0"/>
    <m/>
    <m/>
    <s v="2023 IDB Climate Finance Database"/>
  </r>
  <r>
    <x v="3"/>
    <s v="Sovereign"/>
    <s v="Program for the Expansion of the Mi Teleferico Network for Sustainable and Inclusive Electric Mobility for La Paz"/>
    <s v="BO-L1229"/>
    <d v="2023-10-18T00:00:00"/>
    <x v="2"/>
    <s v="Bolivia "/>
    <s v="Loan"/>
    <m/>
    <m/>
    <s v="Cross-Sectoral Activities"/>
    <m/>
    <s v="Mitigation"/>
    <n v="0.68200000000000005"/>
    <n v="0.68200000000000016"/>
    <n v="0"/>
    <n v="0"/>
    <m/>
    <m/>
    <s v="2023 IDB Climate Finance Database"/>
  </r>
  <r>
    <x v="3"/>
    <s v="Sovereign"/>
    <s v="Program for the Expansion and Modernization of Infrastructure and Educational Offering for Guaranteeing the Right to Learn in the State of Pará (Education throughout Pará)"/>
    <s v="BR-L1548"/>
    <d v="2023-10-18T00:00:00"/>
    <x v="2"/>
    <s v="Brazil"/>
    <s v="Loan"/>
    <m/>
    <m/>
    <s v="Buildings, Public Installations and End-Use Energy Efficiency"/>
    <m/>
    <s v="Mitigation"/>
    <n v="55.46"/>
    <n v="55.46"/>
    <n v="0"/>
    <n v="0"/>
    <m/>
    <m/>
    <s v="2023 IDB Climate Finance Database"/>
  </r>
  <r>
    <x v="3"/>
    <s v="Sovereign"/>
    <s v="Program to Strengthen Equality and Equity Policies for Women and Diverse Populations in Colombia."/>
    <s v="CO-L1291"/>
    <d v="2023-10-18T00:00:00"/>
    <x v="2"/>
    <s v="Colombia"/>
    <s v="Loan"/>
    <m/>
    <m/>
    <s v="Cross-Sectoral Activities"/>
    <s v="Other sectors"/>
    <s v="Dual-use"/>
    <n v="29.4"/>
    <n v="0"/>
    <n v="0"/>
    <n v="29.4"/>
    <m/>
    <m/>
    <s v="2023 IDB Climate Finance Database"/>
  </r>
  <r>
    <x v="3"/>
    <s v="Sovereign"/>
    <s v="Support for the Program for Sustainable and Equitable Fiscal Policies"/>
    <s v="CO-T1716"/>
    <d v="2023-10-18T00:00:00"/>
    <x v="2"/>
    <s v="Colombia"/>
    <s v="Technical Cooperation Project"/>
    <m/>
    <m/>
    <s v="Cross-Sectoral Activities"/>
    <m/>
    <s v="Mitigation"/>
    <n v="3.125E-2"/>
    <n v="3.125E-2"/>
    <n v="0"/>
    <n v="0"/>
    <m/>
    <m/>
    <s v="2023 IDB Climate Finance Database"/>
  </r>
  <r>
    <x v="3"/>
    <s v="Sovereign"/>
    <s v="Climate Action Program for Sustained Economic Growth"/>
    <s v="DR-L1162"/>
    <d v="2023-10-18T00:00:00"/>
    <x v="2"/>
    <s v="Dominican Republic"/>
    <s v="Loan"/>
    <m/>
    <m/>
    <s v="Cross-Sectoral Activities"/>
    <s v="Other sectors"/>
    <s v="Dual-use"/>
    <n v="273.75"/>
    <n v="0"/>
    <n v="0"/>
    <n v="273.75"/>
    <m/>
    <m/>
    <s v="2023 IDB Climate Finance Database"/>
  </r>
  <r>
    <x v="3"/>
    <s v="Sovereign"/>
    <s v="Strengthening of value chains and local enterprises in San Mateo Ixtatán"/>
    <s v="GU-T1346"/>
    <d v="2023-10-18T00:00:00"/>
    <x v="2"/>
    <s v="Guatemala"/>
    <s v="Technical Cooperation Project"/>
    <m/>
    <m/>
    <m/>
    <s v="Crop production and food production"/>
    <s v="Adaptation"/>
    <n v="0.5"/>
    <n v="0"/>
    <n v="0.5"/>
    <n v="0"/>
    <m/>
    <m/>
    <s v="2023 IDB Climate Finance Database"/>
  </r>
  <r>
    <x v="3"/>
    <s v="Sovereign"/>
    <s v="Support for Educational Recovery and Transformation"/>
    <s v="GY-L1079"/>
    <d v="2023-10-18T00:00:00"/>
    <x v="2"/>
    <s v="Guyana"/>
    <s v="Loan"/>
    <m/>
    <m/>
    <s v="Buildings, Public Installations and End-Use Energy Efficiency"/>
    <m/>
    <s v="Mitigation"/>
    <n v="35.01"/>
    <n v="35.01"/>
    <n v="0"/>
    <n v="0"/>
    <m/>
    <m/>
    <s v="2023 IDB Climate Finance Database"/>
  </r>
  <r>
    <x v="3"/>
    <s v="Sovereign"/>
    <s v="Strengthening the effectiveness agenda of Development Cooperation in Honduras"/>
    <s v="HO-T1433"/>
    <d v="2023-10-18T00:00:00"/>
    <x v="2"/>
    <s v="Honduras"/>
    <s v="Technical Cooperation Project"/>
    <m/>
    <m/>
    <s v="Cross-Sectoral Activities"/>
    <s v="Institutional capacity support or technical assistance"/>
    <s v="Dual-use"/>
    <n v="2.1000000000000001E-2"/>
    <n v="0"/>
    <n v="0"/>
    <n v="2.1000000000000001E-2"/>
    <m/>
    <m/>
    <s v="2023 IDB Climate Finance Database"/>
  </r>
  <r>
    <x v="3"/>
    <s v="Sovereign"/>
    <s v="Support in the preparation and early implementation phase of EC-L1286"/>
    <s v="EC-T1524"/>
    <d v="2023-10-19T00:00:00"/>
    <x v="2"/>
    <s v="Ecuador"/>
    <s v="Technical Cooperation Project"/>
    <m/>
    <m/>
    <s v="Agriculture, Forestry, Land Use and Fisheries"/>
    <s v="Industry, manufacturing and trade"/>
    <s v="Dual-use"/>
    <n v="0.33750000000000002"/>
    <n v="0"/>
    <n v="0"/>
    <n v="0.33750000000000002"/>
    <m/>
    <m/>
    <s v="2023 IDB Climate Finance Database"/>
  </r>
  <r>
    <x v="3"/>
    <s v="Sovereign"/>
    <s v="Support for the agenda on investment attraction"/>
    <s v="UR-T1300"/>
    <d v="2023-10-24T00:00:00"/>
    <x v="2"/>
    <s v="Uruguay"/>
    <s v="Technical Cooperation Project"/>
    <m/>
    <m/>
    <m/>
    <s v="Agricultural and ecological resources"/>
    <s v="Adaptation"/>
    <n v="2.5000000000000001E-2"/>
    <n v="0"/>
    <n v="2.5000000000000001E-2"/>
    <n v="0"/>
    <m/>
    <m/>
    <s v="2023 IDB Climate Finance Database"/>
  </r>
  <r>
    <x v="3"/>
    <s v="Sovereign"/>
    <s v="Rural Roads Program PROVIAL 2"/>
    <s v="EC-L1289"/>
    <d v="2023-10-25T00:00:00"/>
    <x v="2"/>
    <s v="Ecuador"/>
    <s v="Loan"/>
    <m/>
    <m/>
    <m/>
    <s v="Energy, transport and other built environment infrastructure"/>
    <s v="Adaptation"/>
    <n v="14.768000000000001"/>
    <n v="0"/>
    <n v="14.768000000000002"/>
    <n v="0"/>
    <m/>
    <m/>
    <s v="2023 IDB Climate Finance Database"/>
  </r>
  <r>
    <x v="3"/>
    <s v="Sovereign"/>
    <s v="Rural Roads Program PROVIAL 2"/>
    <s v="EC-L1289"/>
    <d v="2023-10-25T00:00:00"/>
    <x v="2"/>
    <s v="Ecuador"/>
    <s v="Loan"/>
    <m/>
    <m/>
    <m/>
    <s v="Institutional capacity support or technical assistance"/>
    <s v="Adaptation"/>
    <n v="8.0000000000000002E-3"/>
    <n v="0"/>
    <n v="8.0000000000000002E-3"/>
    <n v="0"/>
    <m/>
    <m/>
    <s v="2023 IDB Climate Finance Database"/>
  </r>
  <r>
    <x v="3"/>
    <s v="Sovereign"/>
    <s v="Rural Roads Program PROVIAL 2"/>
    <s v="EC-L1289"/>
    <d v="2023-10-25T00:00:00"/>
    <x v="2"/>
    <s v="Ecuador"/>
    <s v="Loan"/>
    <m/>
    <m/>
    <s v="Transport"/>
    <s v="Energy, transport and other built environment infrastructure"/>
    <s v="Dual-use"/>
    <n v="0.30399999999999999"/>
    <n v="0"/>
    <n v="0"/>
    <n v="0.30399999999999999"/>
    <m/>
    <m/>
    <s v="2023 IDB Climate Finance Database"/>
  </r>
  <r>
    <x v="3"/>
    <s v="Sovereign"/>
    <s v="Integrating Climate Action into Public Procurement in the Caribbean"/>
    <s v="RG-T4346"/>
    <d v="2023-10-31T00:00:00"/>
    <x v="2"/>
    <s v="Regional"/>
    <s v="Technical Cooperation Project"/>
    <m/>
    <m/>
    <s v="Cross-Sectoral Activities"/>
    <s v="Institutional capacity support or technical assistance"/>
    <s v="Dual-use"/>
    <n v="0.5"/>
    <n v="0"/>
    <n v="0"/>
    <n v="0.5"/>
    <m/>
    <m/>
    <s v="2023 IDB Climate Finance Database"/>
  </r>
  <r>
    <x v="3"/>
    <s v="Sovereign"/>
    <s v="Support for Education Transformation with Inclusive Access to Quality Education"/>
    <s v="TT-T1147"/>
    <d v="2023-10-31T00:00:00"/>
    <x v="2"/>
    <s v="Trinidad and Tobago"/>
    <s v="Technical Cooperation Project"/>
    <m/>
    <m/>
    <s v="Cross-Sectoral Activities"/>
    <s v="Institutional capacity support or technical assistance"/>
    <s v="Dual-use"/>
    <n v="8.1250000000000003E-2"/>
    <n v="0"/>
    <n v="0"/>
    <n v="8.1250000000000003E-2"/>
    <m/>
    <m/>
    <s v="2023 IDB Climate Finance Database"/>
  </r>
  <r>
    <x v="3"/>
    <s v="Sovereign"/>
    <s v="Knowledge exchange for strengthening the Tobago Tourism Cluster: The Experience of the Treasure Beach Cluster in Jamaica"/>
    <s v="TT-T1156"/>
    <d v="2023-10-31T00:00:00"/>
    <x v="2"/>
    <s v="Trinidad and Tobago"/>
    <s v="Technical Cooperation Project"/>
    <m/>
    <m/>
    <m/>
    <s v="Institutional capacity support or technical assistance"/>
    <s v="Adaptation"/>
    <n v="0.01"/>
    <n v="0"/>
    <n v="0.01"/>
    <n v="0"/>
    <m/>
    <m/>
    <s v="2023 IDB Climate Finance Database"/>
  </r>
  <r>
    <x v="3"/>
    <s v="Sovereign"/>
    <s v="Program to Improve Chaco-Corrientes Connectivity: New Bridge over the Paraná River - First Individual Operation"/>
    <s v="AR-L1391"/>
    <d v="2023-11-01T00:00:00"/>
    <x v="2"/>
    <s v="Argentina"/>
    <s v="Loan"/>
    <m/>
    <m/>
    <s v="Agriculture, Forestry, Land Use and Fisheries"/>
    <m/>
    <s v="Mitigation"/>
    <n v="1.794"/>
    <n v="1.794"/>
    <n v="0"/>
    <n v="0"/>
    <m/>
    <m/>
    <s v="2023 IDB Climate Finance Database"/>
  </r>
  <r>
    <x v="3"/>
    <s v="Sovereign"/>
    <s v="Program to Improve Chaco-Corrientes Connectivity: New Bridge over the Paraná River - First Individual Operation"/>
    <s v="AR-L1391"/>
    <d v="2023-11-01T00:00:00"/>
    <x v="2"/>
    <s v="Argentina"/>
    <s v="Loan"/>
    <m/>
    <m/>
    <m/>
    <s v="Institutional capacity support or technical assistance"/>
    <s v="Adaptation"/>
    <n v="2.0009999999999999"/>
    <n v="0"/>
    <n v="2.0009999999999999"/>
    <n v="0"/>
    <m/>
    <m/>
    <s v="2023 IDB Climate Finance Database"/>
  </r>
  <r>
    <x v="3"/>
    <s v="Sovereign"/>
    <s v="Program to Improve Chaco-Corrientes Connectivity: New Bridge over the Paraná River - First Individual Operation"/>
    <s v="AR-L1391"/>
    <d v="2023-11-01T00:00:00"/>
    <x v="2"/>
    <s v="Argentina"/>
    <s v="Loan"/>
    <m/>
    <m/>
    <m/>
    <s v="Coastal and riverine infrastructure (including built flood-protection infrastructure)"/>
    <s v="Adaptation"/>
    <n v="65.412000000000006"/>
    <n v="0"/>
    <n v="65.412000000000006"/>
    <n v="0"/>
    <m/>
    <m/>
    <s v="2023 IDB Climate Finance Database"/>
  </r>
  <r>
    <x v="3"/>
    <s v="Sovereign"/>
    <s v="Decarbonizing the Brazilian Amazon: Policy Reforms Support"/>
    <s v="BR-T1539"/>
    <d v="2023-11-01T00:00:00"/>
    <x v="2"/>
    <s v="Brazil"/>
    <s v="Technical Cooperation Project"/>
    <m/>
    <m/>
    <s v="Cross-Sectoral Activities"/>
    <m/>
    <s v="Mitigation"/>
    <n v="1.6"/>
    <n v="1.6"/>
    <n v="0"/>
    <n v="0"/>
    <m/>
    <m/>
    <s v="2023 IDB Climate Finance Database"/>
  </r>
  <r>
    <x v="3"/>
    <s v="Sovereign"/>
    <s v="Support for the Preparation of the Program to Strengthen the Housing Emergency Plan and Containment of the Urban Deficit"/>
    <s v="CH-T1300"/>
    <d v="2023-11-01T00:00:00"/>
    <x v="2"/>
    <s v="Chile"/>
    <s v="Technical Cooperation Project"/>
    <m/>
    <m/>
    <s v="Buildings, Public Installations and End-Use Energy Efficiency"/>
    <m/>
    <s v="Mitigation"/>
    <n v="0.02"/>
    <n v="0.02"/>
    <n v="0"/>
    <n v="0"/>
    <m/>
    <m/>
    <s v="2023 IDB Climate Finance Database"/>
  </r>
  <r>
    <x v="3"/>
    <s v="Sovereign"/>
    <s v="Support for the Preparation of the Program to Strengthen the Housing Emergency Plan and Containment of the Urban Deficit"/>
    <s v="CH-T1300"/>
    <d v="2023-11-01T00:00:00"/>
    <x v="2"/>
    <s v="Chile"/>
    <s v="Technical Cooperation Project"/>
    <m/>
    <m/>
    <m/>
    <s v="Energy, transport and other built environment infrastructure"/>
    <s v="Adaptation"/>
    <n v="0.02"/>
    <n v="0"/>
    <n v="0.02"/>
    <n v="0"/>
    <m/>
    <m/>
    <s v="2023 IDB Climate Finance Database"/>
  </r>
  <r>
    <x v="3"/>
    <s v="Sovereign"/>
    <s v="Support for the diagnosis and strengthening of the line of action on migration issues of the Housing Emergency Plan and Containment of the Urban Deficit."/>
    <s v="CH-T1301"/>
    <d v="2023-11-01T00:00:00"/>
    <x v="2"/>
    <s v="Chile"/>
    <s v="Technical Cooperation Project"/>
    <m/>
    <m/>
    <m/>
    <s v="Energy, transport and other built environment infrastructure"/>
    <s v="Adaptation"/>
    <n v="0.01"/>
    <n v="0"/>
    <n v="0.01"/>
    <n v="0"/>
    <m/>
    <m/>
    <s v="2023 IDB Climate Finance Database"/>
  </r>
  <r>
    <x v="3"/>
    <s v="Sovereign"/>
    <s v="Support for the diagnosis and strengthening of the line of action on migration issues of the Housing Emergency Plan and Containment of the Urban Deficit."/>
    <s v="CH-T1301"/>
    <d v="2023-11-01T00:00:00"/>
    <x v="2"/>
    <s v="Chile"/>
    <s v="Technical Cooperation Project"/>
    <m/>
    <m/>
    <s v="Buildings, Public Installations and End-Use Energy Efficiency"/>
    <m/>
    <s v="Mitigation"/>
    <n v="0.01"/>
    <n v="0.01"/>
    <n v="0"/>
    <n v="0"/>
    <m/>
    <m/>
    <s v="2023 IDB Climate Finance Database"/>
  </r>
  <r>
    <x v="3"/>
    <s v="Sovereign"/>
    <s v="Bogotá Metro Line 2 (L2MB)"/>
    <s v="CO-L1282"/>
    <d v="2023-11-01T00:00:00"/>
    <x v="2"/>
    <s v="Colombia"/>
    <s v="Loan"/>
    <m/>
    <m/>
    <s v="Transport"/>
    <m/>
    <s v="Mitigation"/>
    <n v="50"/>
    <n v="50"/>
    <n v="0"/>
    <n v="0"/>
    <m/>
    <m/>
    <s v="2023 IDB Climate Finance Database"/>
  </r>
  <r>
    <x v="3"/>
    <s v="Sovereign"/>
    <s v="Road Infrastructure Program for Regional Competitiveness (PROREGION 2)"/>
    <s v="PE-L1279"/>
    <d v="2023-11-01T00:00:00"/>
    <x v="2"/>
    <s v="Peru"/>
    <s v="Loan"/>
    <m/>
    <m/>
    <m/>
    <s v="Energy, transport and other built environment infrastructure"/>
    <s v="Adaptation"/>
    <n v="39.6"/>
    <n v="0"/>
    <n v="39.6"/>
    <n v="0"/>
    <m/>
    <m/>
    <s v="2023 IDB Climate Finance Database"/>
  </r>
  <r>
    <x v="3"/>
    <s v="Sovereign"/>
    <s v="Program for Fostering Research and Innovation for Productivity"/>
    <s v="PN-L1183"/>
    <d v="2023-11-01T00:00:00"/>
    <x v="2"/>
    <s v="Panama"/>
    <s v="Loan"/>
    <m/>
    <m/>
    <s v="Buildings, Public Installations and End-Use Energy Efficiency"/>
    <m/>
    <s v="Mitigation"/>
    <n v="8.1724999999999994"/>
    <n v="8.1724999999999994"/>
    <n v="0"/>
    <n v="0"/>
    <m/>
    <m/>
    <s v="2023 IDB Climate Finance Database"/>
  </r>
  <r>
    <x v="3"/>
    <s v="Sovereign"/>
    <s v="Program for Fostering Research and Innovation for Productivity"/>
    <s v="PN-L1183"/>
    <d v="2023-11-01T00:00:00"/>
    <x v="2"/>
    <s v="Panama"/>
    <s v="Loan"/>
    <m/>
    <m/>
    <s v="Research, Development and Innovation"/>
    <s v="Institutional capacity support or technical assistance"/>
    <s v="Dual-use"/>
    <n v="4.24"/>
    <n v="0"/>
    <n v="0"/>
    <n v="4.24"/>
    <m/>
    <m/>
    <s v="2023 IDB Climate Finance Database"/>
  </r>
  <r>
    <x v="3"/>
    <s v="Sovereign"/>
    <s v="Incorporation of Climate Action into Public Investment Management"/>
    <s v="RG-T4306"/>
    <d v="2023-11-02T00:00:00"/>
    <x v="2"/>
    <s v="Regional"/>
    <s v="Technical Cooperation Project"/>
    <m/>
    <m/>
    <s v="Cross-Sectoral Activities"/>
    <s v="Institutional capacity support or technical assistance"/>
    <s v="Dual-use"/>
    <n v="0.99"/>
    <n v="0"/>
    <n v="0"/>
    <n v="0.99"/>
    <m/>
    <m/>
    <s v="2023 IDB Climate Finance Database"/>
  </r>
  <r>
    <x v="3"/>
    <s v="Sovereign"/>
    <s v="Incorporation of climate action in decentralization policies and subnational fiscal management"/>
    <s v="RG-T4341"/>
    <d v="2023-11-02T00:00:00"/>
    <x v="2"/>
    <s v="Regional"/>
    <s v="Technical Cooperation Project"/>
    <m/>
    <m/>
    <s v="Cross-Sectoral Activities"/>
    <s v="Institutional capacity support or technical assistance"/>
    <s v="Dual-use"/>
    <n v="0.99"/>
    <n v="0"/>
    <n v="0"/>
    <n v="0.99"/>
    <m/>
    <m/>
    <s v="2023 IDB Climate Finance Database"/>
  </r>
  <r>
    <x v="3"/>
    <s v="Sovereign"/>
    <s v="Tackling Food Insecurity and Fostering Resilience through Safety Net for Vulnerable Populations"/>
    <s v="HA-J0007"/>
    <d v="2023-11-08T00:00:00"/>
    <x v="2"/>
    <s v="Haiti"/>
    <s v="Grant Facility"/>
    <m/>
    <m/>
    <m/>
    <s v="Other sectors"/>
    <s v="Adaptation"/>
    <n v="18.100000000000001"/>
    <n v="0"/>
    <n v="18.100000000000005"/>
    <n v="0"/>
    <m/>
    <m/>
    <s v="2023 IDB Climate Finance Database"/>
  </r>
  <r>
    <x v="3"/>
    <s v="Sovereign"/>
    <s v="Program for Resilient Sustainable Development of the Blue Economy in The Bahamas"/>
    <s v="BH-U0002"/>
    <d v="2023-11-09T00:00:00"/>
    <x v="2"/>
    <s v="Bahamas"/>
    <s v="Guarantee"/>
    <m/>
    <m/>
    <s v="Cross-Sectoral Activities"/>
    <s v="Agricultural and ecological resources"/>
    <s v="Dual-use"/>
    <n v="140"/>
    <n v="0"/>
    <n v="0"/>
    <n v="140"/>
    <m/>
    <m/>
    <s v="2023 IDB Climate Finance Database"/>
  </r>
  <r>
    <x v="3"/>
    <s v="Sovereign"/>
    <s v="Program to Finance Sustainable Investments and Improve Productivity in the Dominican Republic’s Agriculture Sector"/>
    <s v="DR-L1157"/>
    <d v="2023-11-09T00:00:00"/>
    <x v="2"/>
    <s v="Dominican Republic"/>
    <s v="Loan"/>
    <m/>
    <m/>
    <m/>
    <s v="Institutional capacity support or technical assistance"/>
    <s v="Adaptation"/>
    <n v="8.9109999999999996"/>
    <n v="0"/>
    <n v="8.9109999999999996"/>
    <n v="0"/>
    <m/>
    <m/>
    <s v="2023 IDB Climate Finance Database"/>
  </r>
  <r>
    <x v="3"/>
    <s v="Sovereign"/>
    <s v="Program to Finance Sustainable Investments and Improve Productivity in the Dominican Republic’s Agriculture Sector"/>
    <s v="DR-L1157"/>
    <d v="2023-11-09T00:00:00"/>
    <x v="2"/>
    <s v="Dominican Republic"/>
    <s v="Loan"/>
    <m/>
    <m/>
    <s v="Cross-Sectoral Activities"/>
    <s v="Financial services"/>
    <s v="Dual-use"/>
    <n v="52.212000000000003"/>
    <n v="0"/>
    <n v="0"/>
    <n v="52.212000000000003"/>
    <m/>
    <m/>
    <s v="2023 IDB Climate Finance Database"/>
  </r>
  <r>
    <x v="3"/>
    <s v="Sovereign"/>
    <s v="Support to the Haiti Education Sector Plan 2.0"/>
    <s v="HA-G1055"/>
    <d v="2023-11-09T00:00:00"/>
    <x v="2"/>
    <s v="Haiti"/>
    <s v="Investment Grant"/>
    <m/>
    <m/>
    <s v="Energy"/>
    <m/>
    <s v="Mitigation"/>
    <n v="1.2999999999999999E-2"/>
    <n v="1.2999999999999999E-2"/>
    <n v="0"/>
    <n v="0"/>
    <m/>
    <m/>
    <s v="2023 IDB Climate Finance Database"/>
  </r>
  <r>
    <x v="3"/>
    <s v="Sovereign"/>
    <s v="Support to the Haiti Education Sector Plan 2.0"/>
    <s v="HA-G1055"/>
    <d v="2023-11-09T00:00:00"/>
    <x v="2"/>
    <s v="Haiti"/>
    <s v="Investment Grant"/>
    <m/>
    <m/>
    <m/>
    <s v="Crop production and food production"/>
    <s v="Adaptation"/>
    <n v="0.65300000000000002"/>
    <n v="0"/>
    <n v="0.65300000000000002"/>
    <n v="0"/>
    <m/>
    <m/>
    <s v="2023 IDB Climate Finance Database"/>
  </r>
  <r>
    <x v="3"/>
    <s v="Sovereign"/>
    <s v="Support to the Haiti Education Sector Plan 2.0"/>
    <s v="HA-G1059"/>
    <d v="2023-11-09T00:00:00"/>
    <x v="2"/>
    <s v="Haiti"/>
    <s v="Investment Grant"/>
    <m/>
    <m/>
    <s v="Energy"/>
    <m/>
    <s v="Mitigation"/>
    <n v="2.47E-2"/>
    <n v="2.47E-2"/>
    <n v="0"/>
    <n v="0"/>
    <m/>
    <m/>
    <s v="2023 IDB Climate Finance Database"/>
  </r>
  <r>
    <x v="3"/>
    <s v="Sovereign"/>
    <s v="Support to the Haiti Education Sector Plan 2.0"/>
    <s v="HA-G1059"/>
    <d v="2023-11-09T00:00:00"/>
    <x v="2"/>
    <s v="Haiti"/>
    <s v="Investment Grant"/>
    <m/>
    <m/>
    <m/>
    <s v="Crop production and food production"/>
    <s v="Adaptation"/>
    <n v="1.2406999999999999"/>
    <n v="0"/>
    <n v="1.2406999999999999"/>
    <n v="0"/>
    <m/>
    <m/>
    <s v="2023 IDB Climate Finance Database"/>
  </r>
  <r>
    <x v="3"/>
    <s v="Sovereign"/>
    <s v="Support to the Haiti Education Sector Plan 2.0"/>
    <s v="HA-J0006"/>
    <d v="2023-11-09T00:00:00"/>
    <x v="2"/>
    <s v="Haiti"/>
    <s v="Grant Facility"/>
    <m/>
    <m/>
    <s v="Energy"/>
    <m/>
    <s v="Mitigation"/>
    <n v="1.95E-2"/>
    <n v="1.95E-2"/>
    <n v="0"/>
    <n v="0"/>
    <m/>
    <m/>
    <s v="2023 IDB Climate Finance Database"/>
  </r>
  <r>
    <x v="3"/>
    <s v="Sovereign"/>
    <s v="Support to the Haiti Education Sector Plan 2.0"/>
    <s v="HA-J0006"/>
    <d v="2023-11-09T00:00:00"/>
    <x v="2"/>
    <s v="Haiti"/>
    <s v="Grant Facility"/>
    <m/>
    <m/>
    <m/>
    <s v="Crop production and food production"/>
    <s v="Adaptation"/>
    <n v="0.97950000000000004"/>
    <n v="0"/>
    <n v="0.97950000000000004"/>
    <n v="0"/>
    <m/>
    <m/>
    <s v="2023 IDB Climate Finance Database"/>
  </r>
  <r>
    <x v="3"/>
    <s v="Sovereign"/>
    <s v="Support to the National Transmission Program"/>
    <s v="HO-T1420"/>
    <d v="2023-11-09T00:00:00"/>
    <x v="2"/>
    <s v="Honduras"/>
    <s v="Technical Cooperation Project"/>
    <m/>
    <m/>
    <s v="Energy"/>
    <s v="Energy, transport and other built environment infrastructure"/>
    <s v="Dual-use"/>
    <n v="0.3"/>
    <n v="0"/>
    <n v="0"/>
    <n v="0.3"/>
    <m/>
    <m/>
    <s v="2023 IDB Climate Finance Database"/>
  </r>
  <r>
    <x v="3"/>
    <s v="Sovereign"/>
    <s v="Emergency support due to the passage of Hurricane Otis in the state of Guerrero"/>
    <s v="ME-T1521"/>
    <d v="2023-11-09T00:00:00"/>
    <x v="2"/>
    <s v="Mexico"/>
    <s v="Technical Cooperation Project"/>
    <m/>
    <m/>
    <m/>
    <s v="Other sectors"/>
    <s v="Adaptation"/>
    <n v="0.2"/>
    <n v="0"/>
    <n v="0.2"/>
    <n v="0"/>
    <m/>
    <m/>
    <s v="2023 IDB Climate Finance Database"/>
  </r>
  <r>
    <x v="3"/>
    <s v="Sovereign"/>
    <s v="Piloting a Blue Carbon Credit System in Trinidad and Tobago"/>
    <s v="TT-T1141"/>
    <d v="2023-11-13T00:00:00"/>
    <x v="2"/>
    <s v="Trinidad and Tobago"/>
    <s v="Technical Cooperation Project"/>
    <m/>
    <m/>
    <s v="Agriculture, Forestry, Land Use and Fisheries"/>
    <s v="Agricultural and ecological resources"/>
    <s v="Dual-use"/>
    <n v="0.55000000000000004"/>
    <n v="0"/>
    <n v="0"/>
    <n v="0.55000000000000004"/>
    <m/>
    <m/>
    <s v="2023 IDB Climate Finance Database"/>
  </r>
  <r>
    <x v="3"/>
    <s v="Sovereign"/>
    <s v="Productive and export Development Program for the Province of Salta"/>
    <s v="AR-L1386"/>
    <d v="2023-11-15T00:00:00"/>
    <x v="2"/>
    <s v="Argentina"/>
    <s v="Loan"/>
    <m/>
    <m/>
    <s v="Cross-Sectoral Activities"/>
    <m/>
    <s v="Mitigation"/>
    <n v="1.92"/>
    <n v="1.9199999999999997"/>
    <n v="0"/>
    <n v="0"/>
    <m/>
    <m/>
    <s v="2023 IDB Climate Finance Database"/>
  </r>
  <r>
    <x v="3"/>
    <s v="Sovereign"/>
    <s v="Productive and export Development Program for the Province of Salta"/>
    <s v="AR-L1386"/>
    <d v="2023-11-15T00:00:00"/>
    <x v="2"/>
    <s v="Argentina"/>
    <s v="Loan"/>
    <m/>
    <m/>
    <s v="Cross-Sectoral Activities"/>
    <m/>
    <s v="Mitigation"/>
    <n v="0.19"/>
    <n v="0.19"/>
    <n v="0"/>
    <n v="0"/>
    <m/>
    <m/>
    <s v="2023 IDB Climate Finance Database"/>
  </r>
  <r>
    <x v="3"/>
    <s v="Sovereign"/>
    <s v="Productive and export Development Program for the Province of Salta"/>
    <s v="AR-L1386"/>
    <d v="2023-11-15T00:00:00"/>
    <x v="2"/>
    <s v="Argentina"/>
    <s v="Loan"/>
    <m/>
    <m/>
    <s v="Buildings, Public Installations and End-Use Energy Efficiency"/>
    <m/>
    <s v="Mitigation"/>
    <n v="22.36"/>
    <n v="22.36"/>
    <n v="0"/>
    <n v="0"/>
    <m/>
    <m/>
    <s v="2023 IDB Climate Finance Database"/>
  </r>
  <r>
    <x v="3"/>
    <s v="Sovereign"/>
    <s v="Road Infrastructure and Urban Mobility Program: resilient connectivity"/>
    <s v="CR-L1151"/>
    <d v="2023-11-15T00:00:00"/>
    <x v="2"/>
    <s v="Costa Rica"/>
    <s v="Loan"/>
    <m/>
    <m/>
    <s v="Buildings, Public Installations and End-Use Energy Efficiency"/>
    <s v="Agricultural and ecological resources"/>
    <s v="Dual-use"/>
    <n v="1.8674999999999999"/>
    <n v="0"/>
    <n v="0"/>
    <n v="1.8674999999999999"/>
    <m/>
    <m/>
    <s v="2023 IDB Climate Finance Database"/>
  </r>
  <r>
    <x v="3"/>
    <s v="Sovereign"/>
    <s v="Road Infrastructure and Urban Mobility Program: resilient connectivity"/>
    <s v="CR-L1151"/>
    <d v="2023-11-15T00:00:00"/>
    <x v="2"/>
    <s v="Costa Rica"/>
    <s v="Loan"/>
    <m/>
    <m/>
    <s v="Cross-Sectoral Activities"/>
    <s v="Other sectors"/>
    <s v="Dual-use"/>
    <n v="4.1624999999999996"/>
    <n v="0"/>
    <n v="0"/>
    <n v="4.1625000000000005"/>
    <m/>
    <m/>
    <s v="2023 IDB Climate Finance Database"/>
  </r>
  <r>
    <x v="3"/>
    <s v="Sovereign"/>
    <s v="Road Infrastructure and Urban Mobility Program: resilient connectivity"/>
    <s v="CR-L1151"/>
    <d v="2023-11-15T00:00:00"/>
    <x v="2"/>
    <s v="Costa Rica"/>
    <s v="Loan"/>
    <m/>
    <m/>
    <m/>
    <s v="Energy, transport and other built environment infrastructure"/>
    <s v="Adaptation"/>
    <n v="33.817500000000003"/>
    <n v="0"/>
    <n v="33.817500000000003"/>
    <n v="0"/>
    <m/>
    <m/>
    <s v="2023 IDB Climate Finance Database"/>
  </r>
  <r>
    <x v="3"/>
    <s v="Sovereign"/>
    <s v="Road Infrastructure and Urban Mobility Program: resilient connectivity"/>
    <s v="CR-L1151"/>
    <d v="2023-11-15T00:00:00"/>
    <x v="2"/>
    <s v="Costa Rica"/>
    <s v="Loan"/>
    <m/>
    <m/>
    <s v="Transport"/>
    <s v="Energy, transport and other built environment infrastructure"/>
    <s v="Dual-use"/>
    <n v="6.39"/>
    <n v="0"/>
    <n v="0"/>
    <n v="6.39"/>
    <m/>
    <m/>
    <s v="2023 IDB Climate Finance Database"/>
  </r>
  <r>
    <x v="3"/>
    <s v="Sovereign"/>
    <s v="Housing solutions for poor and vulnerable population"/>
    <s v="EC-L1281"/>
    <d v="2023-11-15T00:00:00"/>
    <x v="2"/>
    <s v="Ecuador"/>
    <s v="Loan"/>
    <m/>
    <m/>
    <s v="Cross-Sectoral Activities"/>
    <s v="Institutional capacity support or technical assistance"/>
    <s v="Dual-use"/>
    <n v="0.26524999999999999"/>
    <n v="0"/>
    <n v="0"/>
    <n v="0.26524999999999999"/>
    <m/>
    <m/>
    <s v="2023 IDB Climate Finance Database"/>
  </r>
  <r>
    <x v="3"/>
    <s v="Sovereign"/>
    <s v="Housing solutions for poor and vulnerable population"/>
    <s v="EC-L1281"/>
    <d v="2023-11-15T00:00:00"/>
    <x v="2"/>
    <s v="Ecuador"/>
    <s v="Loan"/>
    <m/>
    <m/>
    <s v="Buildings, Public Installations and End-Use Energy Efficiency"/>
    <s v="Water and wastewater systems"/>
    <s v="Dual-use"/>
    <n v="14.54631"/>
    <n v="0"/>
    <n v="0"/>
    <n v="14.54631"/>
    <m/>
    <m/>
    <s v="2023 IDB Climate Finance Database"/>
  </r>
  <r>
    <x v="3"/>
    <s v="Sovereign"/>
    <s v="Housing solutions for poor and vulnerable population"/>
    <s v="EC-L1281"/>
    <d v="2023-11-15T00:00:00"/>
    <x v="2"/>
    <s v="Ecuador"/>
    <s v="Loan"/>
    <m/>
    <m/>
    <s v="Buildings, Public Installations and End-Use Energy Efficiency"/>
    <m/>
    <s v="Mitigation"/>
    <n v="32.339280000000002"/>
    <n v="32.339280000000002"/>
    <n v="0"/>
    <n v="0"/>
    <m/>
    <m/>
    <s v="2023 IDB Climate Finance Database"/>
  </r>
  <r>
    <x v="3"/>
    <s v="Sovereign"/>
    <s v="Support to the sustainability of the Water and Sanitation services built through the Water and Sanitation Program for Human Development - Phase I"/>
    <s v="GU-T1348"/>
    <d v="2023-11-15T00:00:00"/>
    <x v="2"/>
    <s v="Guatemala"/>
    <s v="Technical Cooperation Project"/>
    <m/>
    <m/>
    <m/>
    <s v="Water and wastewater systems"/>
    <s v="Adaptation"/>
    <n v="0.25"/>
    <n v="0"/>
    <n v="0.25"/>
    <n v="0"/>
    <m/>
    <m/>
    <s v="2023 IDB Climate Finance Database"/>
  </r>
  <r>
    <x v="3"/>
    <s v="Sovereign"/>
    <s v="Support the development of IDB's framework to support populations in fragile, violent and conflict-affected situations"/>
    <s v="RG-T4371"/>
    <d v="2023-11-15T00:00:00"/>
    <x v="2"/>
    <s v="Regional"/>
    <s v="Technical Cooperation Project"/>
    <m/>
    <m/>
    <s v="Cross-Sectoral Activities"/>
    <s v="Institutional capacity support or technical assistance"/>
    <s v="Dual-use"/>
    <n v="7.4999999999999997E-2"/>
    <n v="0"/>
    <n v="0"/>
    <n v="7.4999999999999997E-2"/>
    <m/>
    <m/>
    <s v="2023 IDB Climate Finance Database"/>
  </r>
  <r>
    <x v="3"/>
    <s v="Sovereign"/>
    <s v="Reducing the Public Health Impact of Pandemics in the Caribbean through Prevention, Preparedness, and Response"/>
    <s v="RG-T4387"/>
    <d v="2023-11-15T00:00:00"/>
    <x v="2"/>
    <s v="Regional"/>
    <s v="Technical Cooperation Project"/>
    <m/>
    <m/>
    <m/>
    <s v="Other sectors"/>
    <s v="Adaptation"/>
    <n v="0.12022371000000001"/>
    <n v="0"/>
    <n v="0.12022370880000001"/>
    <n v="0"/>
    <m/>
    <m/>
    <s v="2023 IDB Climate Finance Database"/>
  </r>
  <r>
    <x v="3"/>
    <s v="Sovereign"/>
    <s v="Enhancing subnational environmental governance in Brazil"/>
    <s v="BR-T1561"/>
    <d v="2023-11-16T00:00:00"/>
    <x v="2"/>
    <s v="Brazil"/>
    <s v="Technical Cooperation Project"/>
    <m/>
    <m/>
    <s v="Cross-Sectoral Activities"/>
    <s v="Institutional capacity support or technical assistance"/>
    <s v="Dual-use"/>
    <n v="0.3"/>
    <n v="0"/>
    <n v="0"/>
    <n v="0.3"/>
    <m/>
    <m/>
    <s v="2023 IDB Climate Finance Database"/>
  </r>
  <r>
    <x v="3"/>
    <s v="Sovereign"/>
    <s v="Knowledge Exchange Brazil-Chile in Water Governance"/>
    <s v="CH-T1308"/>
    <d v="2023-11-16T00:00:00"/>
    <x v="2"/>
    <s v="Chile"/>
    <s v="Technical Cooperation Project"/>
    <m/>
    <m/>
    <s v="Water Supply and Wastewater"/>
    <s v="Water and wastewater systems"/>
    <s v="Dual-use"/>
    <n v="9.9994999999999997E-3"/>
    <n v="0"/>
    <n v="0"/>
    <n v="9.9994999999999997E-3"/>
    <m/>
    <m/>
    <s v="2023 IDB Climate Finance Database"/>
  </r>
  <r>
    <x v="3"/>
    <s v="Sovereign"/>
    <s v="Sustainable Infrastructure for Water and Sanitation Services"/>
    <s v="PE-T1566"/>
    <d v="2023-11-17T00:00:00"/>
    <x v="2"/>
    <s v="Peru"/>
    <s v="Technical Cooperation Project"/>
    <m/>
    <m/>
    <s v="Water Supply and Wastewater"/>
    <s v="Water and wastewater systems"/>
    <s v="Dual-use"/>
    <n v="0.8"/>
    <n v="0"/>
    <n v="0"/>
    <n v="0.8"/>
    <m/>
    <m/>
    <s v="2023 IDB Climate Finance Database"/>
  </r>
  <r>
    <x v="3"/>
    <s v="Sovereign"/>
    <s v="Fiscal Policy for Climate Change in Ecuador"/>
    <s v="EC-T1491"/>
    <d v="2023-11-20T00:00:00"/>
    <x v="2"/>
    <s v="Ecuador"/>
    <s v="Technical Cooperation Project"/>
    <m/>
    <m/>
    <s v="Cross-Sectoral Activities"/>
    <s v="Institutional capacity support or technical assistance"/>
    <s v="Dual-use"/>
    <n v="1.2"/>
    <n v="0"/>
    <n v="0"/>
    <n v="1.2"/>
    <m/>
    <m/>
    <s v="2023 IDB Climate Finance Database"/>
  </r>
  <r>
    <x v="3"/>
    <s v="Sovereign"/>
    <s v="Development of a sustainable local debt market"/>
    <s v="PR-T1345"/>
    <d v="2023-11-20T00:00:00"/>
    <x v="2"/>
    <s v="Paraguay"/>
    <s v="Technical Cooperation Project"/>
    <m/>
    <m/>
    <s v="Cross-Sectoral Activities"/>
    <s v="Financial services"/>
    <s v="Dual-use"/>
    <n v="2.4500000000000001E-2"/>
    <n v="0"/>
    <n v="0"/>
    <n v="2.4500000000000001E-2"/>
    <m/>
    <m/>
    <s v="2023 IDB Climate Finance Database"/>
  </r>
  <r>
    <x v="3"/>
    <s v="Sovereign"/>
    <s v="Preparation of the Investment Plan for the Program to Accelerate Coal Transition (ACT) of the Climate Investment Fund (CIF) for the Dominican Republic"/>
    <s v="DR-T1278"/>
    <d v="2023-11-21T00:00:00"/>
    <x v="2"/>
    <s v="Dominican Republic"/>
    <s v="Technical Cooperation Project"/>
    <m/>
    <m/>
    <s v="Energy"/>
    <m/>
    <s v="Mitigation"/>
    <n v="0.5"/>
    <n v="0.5"/>
    <n v="0"/>
    <n v="0"/>
    <m/>
    <m/>
    <s v="2023 IDB Climate Finance Database"/>
  </r>
  <r>
    <x v="3"/>
    <s v="Sovereign"/>
    <s v="Program to support safe, inclusive and sustainable mobility in Mexico"/>
    <s v="ME-L1331"/>
    <d v="2023-11-22T00:00:00"/>
    <x v="2"/>
    <s v="Mexico"/>
    <s v="Loan"/>
    <m/>
    <m/>
    <s v="Cross-Sectoral Activities"/>
    <s v="Other sectors"/>
    <s v="Dual-use"/>
    <n v="289.98"/>
    <n v="0"/>
    <n v="0"/>
    <n v="289.98"/>
    <m/>
    <m/>
    <s v="2023 IDB Climate Finance Database"/>
  </r>
  <r>
    <x v="3"/>
    <s v="Sovereign"/>
    <s v="Strengthening the capacities of the Centers for Productive Innovation and Technology Transfer (CITE) of the Peruvian rainforest for the articulation of Amazonian bioeconomy value chains"/>
    <s v="PE-T1551"/>
    <d v="2023-11-22T00:00:00"/>
    <x v="2"/>
    <s v="Peru"/>
    <s v="Technical Cooperation Project"/>
    <m/>
    <m/>
    <s v="Agriculture, Forestry, Land Use and Fisheries"/>
    <s v="Institutional capacity support or technical assistance"/>
    <s v="Dual-use"/>
    <n v="0.40357500000000002"/>
    <n v="0"/>
    <n v="0"/>
    <n v="0.40357500000000002"/>
    <m/>
    <m/>
    <s v="2023 IDB Climate Finance Database"/>
  </r>
  <r>
    <x v="3"/>
    <s v="Sovereign"/>
    <s v="Support for the Regional Productive Development Program of Chile"/>
    <s v="CH-T1306"/>
    <d v="2023-11-28T00:00:00"/>
    <x v="2"/>
    <s v="Chile"/>
    <s v="Technical Cooperation Project"/>
    <m/>
    <m/>
    <s v="Cross-Sectoral Activities"/>
    <s v="Industry, manufacturing and trade"/>
    <s v="Dual-use"/>
    <n v="2.5000000000000001E-2"/>
    <n v="0"/>
    <n v="0"/>
    <n v="2.5000000000000001E-2"/>
    <m/>
    <m/>
    <s v="2023 IDB Climate Finance Database"/>
  </r>
  <r>
    <x v="3"/>
    <s v="Sovereign"/>
    <s v="Program to Strengthen Social Services in Barbados"/>
    <s v="BA-L1060"/>
    <d v="2023-11-29T00:00:00"/>
    <x v="2"/>
    <s v="Barbados"/>
    <s v="Loan"/>
    <m/>
    <m/>
    <m/>
    <s v="Other sectors"/>
    <s v="Adaptation"/>
    <n v="10"/>
    <n v="0"/>
    <n v="10"/>
    <n v="0"/>
    <m/>
    <m/>
    <s v="2023 IDB Climate Finance Database"/>
  </r>
  <r>
    <x v="3"/>
    <s v="Sovereign"/>
    <s v="Improvement of the institutional capacity of Banco Agrícola to support the execution of the loan DR-L1157"/>
    <s v="DR-T1267"/>
    <d v="2023-11-29T00:00:00"/>
    <x v="2"/>
    <s v="Dominican Republic"/>
    <s v="Technical Cooperation Project"/>
    <m/>
    <m/>
    <s v="Cross-Sectoral Activities"/>
    <s v="Financial services"/>
    <s v="Dual-use"/>
    <n v="0.15"/>
    <n v="0"/>
    <n v="0"/>
    <n v="0.15"/>
    <m/>
    <m/>
    <s v="2023 IDB Climate Finance Database"/>
  </r>
  <r>
    <x v="3"/>
    <s v="Sovereign"/>
    <s v="Program for Comprehensive Modernization and Professionalization for the National Police Services in Honduras"/>
    <s v="HO-L1227"/>
    <d v="2023-11-29T00:00:00"/>
    <x v="2"/>
    <s v="Honduras"/>
    <s v="Loan"/>
    <m/>
    <m/>
    <s v="Buildings, Public Installations and End-Use Energy Efficiency"/>
    <m/>
    <s v="Mitigation"/>
    <n v="34.68"/>
    <n v="34.68"/>
    <n v="0"/>
    <n v="0"/>
    <m/>
    <m/>
    <s v="2023 IDB Climate Finance Database"/>
  </r>
  <r>
    <x v="3"/>
    <s v="Sovereign"/>
    <s v="Modernization of Services to users of the Pension Normalization Office (ONP) for the improvement of the pension system"/>
    <s v="PE-T1567"/>
    <d v="2023-11-29T00:00:00"/>
    <x v="2"/>
    <s v="Peru"/>
    <s v="Technical Cooperation Project"/>
    <m/>
    <m/>
    <s v="Information and Communications Technology (ICT) and Digital Technologies"/>
    <m/>
    <s v="Mitigation"/>
    <n v="3.7499999999999999E-2"/>
    <n v="3.7499999999999999E-2"/>
    <n v="0"/>
    <n v="0"/>
    <m/>
    <m/>
    <s v="2023 IDB Climate Finance Database"/>
  </r>
  <r>
    <x v="3"/>
    <s v="Sovereign"/>
    <s v="Integrated Sargassum Management for the Wider Caribbean: Mapping, Technological Advancements, and Research Collaborations"/>
    <s v="RG-T4374"/>
    <d v="2023-11-29T00:00:00"/>
    <x v="2"/>
    <s v="Regional"/>
    <s v="Technical Cooperation Project"/>
    <m/>
    <m/>
    <m/>
    <s v="Agricultural and ecological resources"/>
    <s v="Adaptation"/>
    <n v="1"/>
    <n v="0"/>
    <n v="1"/>
    <n v="0"/>
    <m/>
    <m/>
    <s v="2023 IDB Climate Finance Database"/>
  </r>
  <r>
    <x v="3"/>
    <s v="Sovereign"/>
    <s v="Programme of Support for the Population Census and the National Statistical System of Suriname"/>
    <s v="SU-L1070"/>
    <d v="2023-11-29T00:00:00"/>
    <x v="2"/>
    <s v="Suriname"/>
    <s v="Loan"/>
    <m/>
    <m/>
    <m/>
    <s v="Other sectors"/>
    <s v="Adaptation"/>
    <n v="2.4079999999999999"/>
    <n v="0"/>
    <n v="2.4079999999999999"/>
    <n v="0"/>
    <m/>
    <m/>
    <s v="2023 IDB Climate Finance Database"/>
  </r>
  <r>
    <x v="3"/>
    <s v="Sovereign"/>
    <s v="Program to Support Policy Reform in Water Resources and Solid Waste"/>
    <s v="UR-L1195"/>
    <d v="2023-11-29T00:00:00"/>
    <x v="2"/>
    <s v="Uruguay"/>
    <s v="Loan"/>
    <m/>
    <m/>
    <s v="Cross-Sectoral Activities"/>
    <s v="Other sectors"/>
    <s v="Dual-use"/>
    <n v="94.12"/>
    <n v="0"/>
    <n v="0"/>
    <n v="94.12"/>
    <m/>
    <m/>
    <s v="2023 IDB Climate Finance Database"/>
  </r>
  <r>
    <x v="3"/>
    <s v="Sovereign"/>
    <s v="Strengthening the economic axis of the Comprehensive Development Plan for Indigenous Peoples of Panama"/>
    <s v="PN-T1338"/>
    <d v="2023-11-30T00:00:00"/>
    <x v="2"/>
    <s v="Panama"/>
    <s v="Technical Cooperation Project"/>
    <m/>
    <m/>
    <m/>
    <s v="Institutional capacity support or technical assistance"/>
    <s v="Adaptation"/>
    <n v="0.01"/>
    <n v="0"/>
    <n v="0.01"/>
    <n v="0"/>
    <m/>
    <m/>
    <s v="2023 IDB Climate Finance Database"/>
  </r>
  <r>
    <x v="3"/>
    <s v="Sovereign"/>
    <s v="Sustainable and Innovative Rural Water, Sanitation and Hygiene (SIRWASH): Promoting Capacity Building and South-South Cooperation"/>
    <s v="RG-T4074"/>
    <d v="2023-11-30T00:00:00"/>
    <x v="2"/>
    <s v="Regional"/>
    <s v="Technical Cooperation Project"/>
    <m/>
    <m/>
    <s v="Water Supply and Wastewater"/>
    <s v="Institutional capacity support or technical assistance"/>
    <s v="Dual-use"/>
    <n v="0.56000000000000005"/>
    <n v="0"/>
    <n v="0"/>
    <n v="0.56000000000000005"/>
    <m/>
    <m/>
    <s v="2023 IDB Climate Finance Database"/>
  </r>
  <r>
    <x v="3"/>
    <s v="Sovereign"/>
    <s v="Emergency support due to floodings in Misiones Province"/>
    <s v="AR-T1352"/>
    <d v="2023-12-01T00:00:00"/>
    <x v="2"/>
    <s v="Argentina"/>
    <s v="Technical Cooperation Project"/>
    <m/>
    <m/>
    <m/>
    <s v="Other sectors"/>
    <s v="Adaptation"/>
    <n v="0.2"/>
    <n v="0"/>
    <n v="0.2"/>
    <n v="0"/>
    <m/>
    <m/>
    <s v="2023 IDB Climate Finance Database"/>
  </r>
  <r>
    <x v="3"/>
    <s v="Sovereign"/>
    <s v="Accelerating the digital transformation of airports in Costa Rica"/>
    <s v="CR-T1271"/>
    <d v="2023-12-01T00:00:00"/>
    <x v="2"/>
    <s v="Costa Rica"/>
    <s v="Technical Cooperation Project"/>
    <m/>
    <m/>
    <m/>
    <s v="Information and communications technology"/>
    <s v="Adaptation"/>
    <n v="8.5000000000000006E-2"/>
    <n v="0"/>
    <n v="8.5000000000000006E-2"/>
    <n v="0"/>
    <m/>
    <m/>
    <s v="2023 IDB Climate Finance Database"/>
  </r>
  <r>
    <x v="3"/>
    <s v="Sovereign"/>
    <s v="Program to Support the Population and Housing Census and Strengthen the National Statistics System"/>
    <s v="HO-L1240"/>
    <d v="2023-12-01T00:00:00"/>
    <x v="2"/>
    <s v="Honduras"/>
    <s v="Loan"/>
    <m/>
    <m/>
    <s v="Cross-Sectoral Activities"/>
    <s v="Other sectors"/>
    <s v="Dual-use"/>
    <n v="8.44"/>
    <n v="0"/>
    <n v="0"/>
    <n v="8.4399999999999977"/>
    <m/>
    <m/>
    <s v="2023 IDB Climate Finance Database"/>
  </r>
  <r>
    <x v="3"/>
    <s v="Sovereign"/>
    <s v="Amazonian Borders: Methodological Framework for Regional Integration"/>
    <s v="RG-T4395"/>
    <d v="2023-12-01T00:00:00"/>
    <x v="2"/>
    <s v="Regional"/>
    <s v="Technical Cooperation Project"/>
    <m/>
    <m/>
    <m/>
    <s v="Industry, manufacturing and trade"/>
    <s v="Adaptation"/>
    <n v="7.4999999999999997E-2"/>
    <n v="0"/>
    <n v="7.4999999999999997E-2"/>
    <n v="0"/>
    <m/>
    <m/>
    <s v="2023 IDB Climate Finance Database"/>
  </r>
  <r>
    <x v="3"/>
    <s v="Sovereign"/>
    <s v="Urban Integration Program: Linear Park for La Paz and El Alto"/>
    <s v="BO-L1212"/>
    <d v="2023-12-04T00:00:00"/>
    <x v="2"/>
    <s v="Bolivia "/>
    <s v="Loan"/>
    <m/>
    <m/>
    <s v="Agriculture, Forestry, Land Use and Fisheries"/>
    <s v="Agricultural and ecological resources"/>
    <s v="Dual-use"/>
    <n v="1.113"/>
    <n v="0"/>
    <n v="0"/>
    <n v="1.113"/>
    <m/>
    <m/>
    <s v="2023 IDB Climate Finance Database"/>
  </r>
  <r>
    <x v="3"/>
    <s v="Sovereign"/>
    <s v="Urban Integration Program: Linear Park for La Paz and El Alto"/>
    <s v="BO-L1212"/>
    <d v="2023-12-04T00:00:00"/>
    <x v="2"/>
    <s v="Bolivia "/>
    <s v="Loan"/>
    <m/>
    <m/>
    <m/>
    <s v="Water and wastewater systems"/>
    <s v="Adaptation"/>
    <n v="0.83699999999999997"/>
    <n v="0"/>
    <n v="0.83699999999999997"/>
    <n v="0"/>
    <m/>
    <m/>
    <s v="2023 IDB Climate Finance Database"/>
  </r>
  <r>
    <x v="3"/>
    <s v="Sovereign"/>
    <s v="Urban Integration Program: Linear Park for La Paz and El Alto"/>
    <s v="BO-L1212"/>
    <d v="2023-12-04T00:00:00"/>
    <x v="2"/>
    <s v="Bolivia "/>
    <s v="Loan"/>
    <m/>
    <m/>
    <s v="Transport"/>
    <m/>
    <s v="Mitigation"/>
    <n v="22.77"/>
    <n v="22.77"/>
    <n v="0"/>
    <n v="0"/>
    <m/>
    <m/>
    <s v="2023 IDB Climate Finance Database"/>
  </r>
  <r>
    <x v="3"/>
    <s v="Sovereign"/>
    <s v="Urban Integration Program: Linear Park for La Paz and El Alto"/>
    <s v="BO-L1212"/>
    <d v="2023-12-04T00:00:00"/>
    <x v="2"/>
    <s v="Bolivia "/>
    <s v="Loan"/>
    <m/>
    <m/>
    <s v="Cross-Sectoral Activities"/>
    <s v="Institutional capacity support or technical assistance"/>
    <s v="Dual-use"/>
    <n v="0.47399999999999998"/>
    <n v="0"/>
    <n v="0"/>
    <n v="0.47400000000000003"/>
    <m/>
    <m/>
    <s v="2023 IDB Climate Finance Database"/>
  </r>
  <r>
    <x v="3"/>
    <s v="Sovereign"/>
    <s v="Program for Urban Integration, Energy Efficiency, and Urban Mobility in Sucre"/>
    <s v="BO-L1233"/>
    <d v="2023-12-04T00:00:00"/>
    <x v="2"/>
    <s v="Bolivia "/>
    <s v="Loan"/>
    <m/>
    <m/>
    <s v="Transport"/>
    <m/>
    <s v="Mitigation"/>
    <n v="13.4375"/>
    <n v="13.4375"/>
    <n v="0"/>
    <n v="0"/>
    <m/>
    <m/>
    <s v="2023 IDB Climate Finance Database"/>
  </r>
  <r>
    <x v="3"/>
    <s v="Sovereign"/>
    <s v="Program for Urban Integration, Energy Efficiency, and Urban Mobility in Sucre"/>
    <s v="BO-L1233"/>
    <d v="2023-12-04T00:00:00"/>
    <x v="2"/>
    <s v="Bolivia "/>
    <s v="Loan"/>
    <m/>
    <m/>
    <s v="Solid Waste Management"/>
    <m/>
    <s v="Mitigation"/>
    <n v="1.1051"/>
    <n v="1.1050999999999997"/>
    <n v="0"/>
    <n v="0"/>
    <m/>
    <m/>
    <s v="2023 IDB Climate Finance Database"/>
  </r>
  <r>
    <x v="3"/>
    <s v="Sovereign"/>
    <s v="Program for Urban Integration, Energy Efficiency, and Urban Mobility in Sucre"/>
    <s v="BO-L1233"/>
    <d v="2023-12-04T00:00:00"/>
    <x v="2"/>
    <s v="Bolivia "/>
    <s v="Loan"/>
    <m/>
    <m/>
    <s v="Cross-Sectoral Activities"/>
    <s v="Institutional capacity support or technical assistance"/>
    <s v="Dual-use"/>
    <n v="1.9908999999999999"/>
    <n v="0"/>
    <n v="0"/>
    <n v="1.9908999999999999"/>
    <m/>
    <m/>
    <s v="2023 IDB Climate Finance Database"/>
  </r>
  <r>
    <x v="3"/>
    <s v="Sovereign"/>
    <s v="Program for Urban Integration, Energy Efficiency, and Urban Mobility in Sucre"/>
    <s v="BO-L1233"/>
    <d v="2023-12-04T00:00:00"/>
    <x v="2"/>
    <s v="Bolivia "/>
    <s v="Loan"/>
    <m/>
    <m/>
    <s v="Buildings, Public Installations and End-Use Energy Efficiency"/>
    <m/>
    <s v="Mitigation"/>
    <n v="16.043299999999999"/>
    <n v="16.043300000000002"/>
    <n v="0"/>
    <n v="0"/>
    <m/>
    <m/>
    <s v="2023 IDB Climate Finance Database"/>
  </r>
  <r>
    <x v="3"/>
    <s v="Sovereign"/>
    <s v="Program for Urban Integration, Energy Efficiency, and Urban Mobility in Sucre"/>
    <s v="BO-L1233"/>
    <d v="2023-12-04T00:00:00"/>
    <x v="2"/>
    <s v="Bolivia "/>
    <s v="Loan"/>
    <m/>
    <m/>
    <s v="Information and Communications Technology (ICT) and Digital Technologies"/>
    <m/>
    <s v="Mitigation"/>
    <n v="1.0491999999999999"/>
    <n v="1.0491999999999999"/>
    <n v="0"/>
    <n v="0"/>
    <m/>
    <m/>
    <s v="2023 IDB Climate Finance Database"/>
  </r>
  <r>
    <x v="3"/>
    <s v="Sovereign"/>
    <s v="Digital Transformation with Equity Project"/>
    <s v="PE-L1281"/>
    <d v="2023-12-04T00:00:00"/>
    <x v="2"/>
    <s v="Peru"/>
    <s v="Loan"/>
    <m/>
    <m/>
    <s v="Information and Communications Technology (ICT) and Digital Technologies"/>
    <m/>
    <s v="Mitigation"/>
    <n v="4.83"/>
    <n v="4.83"/>
    <n v="0"/>
    <n v="0"/>
    <m/>
    <m/>
    <s v="2023 IDB Climate Finance Database"/>
  </r>
  <r>
    <x v="3"/>
    <s v="Sovereign"/>
    <s v="Environmental and climate change indicators: a common approach using innovative methods and alternative data sources"/>
    <s v="RG-T4396"/>
    <d v="2023-12-04T00:00:00"/>
    <x v="2"/>
    <s v="Regional"/>
    <s v="Technical Cooperation Project"/>
    <m/>
    <m/>
    <s v="Research, Development and Innovation"/>
    <s v="Information and communications technology"/>
    <s v="Dual-use"/>
    <n v="0.44"/>
    <n v="0"/>
    <n v="0"/>
    <n v="0.44"/>
    <m/>
    <m/>
    <s v="2023 IDB Climate Finance Database"/>
  </r>
  <r>
    <x v="3"/>
    <s v="Sovereign"/>
    <s v="Support to the implementation of the Sustainable Coastal Management Project"/>
    <s v="DR-T1261"/>
    <d v="2023-12-05T00:00:00"/>
    <x v="2"/>
    <s v="Dominican Republic"/>
    <s v="Technical Cooperation Project"/>
    <m/>
    <m/>
    <m/>
    <s v="Coastal and riverine infrastructure (including built flood-protection infrastructure)"/>
    <s v="Adaptation"/>
    <n v="0.25"/>
    <n v="0"/>
    <n v="0.25"/>
    <n v="0"/>
    <m/>
    <m/>
    <s v="2023 IDB Climate Finance Database"/>
  </r>
  <r>
    <x v="3"/>
    <s v="Sovereign"/>
    <s v="Support to the implementation of the Sustainable Coastal Management Project"/>
    <s v="DR-T1261"/>
    <d v="2023-12-05T00:00:00"/>
    <x v="2"/>
    <s v="Dominican Republic"/>
    <s v="Technical Cooperation Project"/>
    <m/>
    <m/>
    <m/>
    <s v="Agricultural and ecological resources"/>
    <s v="Adaptation"/>
    <n v="0.25"/>
    <n v="0"/>
    <n v="0.25"/>
    <n v="0"/>
    <m/>
    <m/>
    <s v="2023 IDB Climate Finance Database"/>
  </r>
  <r>
    <x v="3"/>
    <s v="Sovereign"/>
    <s v="Enhancing Nicaragua’s Climate Governance Framework"/>
    <s v="NI-T1321"/>
    <d v="2023-12-05T00:00:00"/>
    <x v="2"/>
    <s v="Nicaragua"/>
    <s v="Technical Cooperation Project"/>
    <m/>
    <m/>
    <s v="Cross-Sectoral Activities"/>
    <s v="Institutional capacity support or technical assistance"/>
    <s v="Dual-use"/>
    <n v="0.68775799999999998"/>
    <n v="0"/>
    <n v="0"/>
    <n v="0.68775799999999998"/>
    <m/>
    <m/>
    <s v="2023 IDB Climate Finance Database"/>
  </r>
  <r>
    <x v="3"/>
    <s v="Sovereign"/>
    <s v="Creation of the Amazon Network for Research and Innovation on Biodiversity"/>
    <s v="RG-T4161"/>
    <d v="2023-12-05T00:00:00"/>
    <x v="2"/>
    <s v="Regional"/>
    <s v="Technical Cooperation Project"/>
    <m/>
    <m/>
    <s v="Cross-Sectoral Activities"/>
    <s v="Agricultural and ecological resources"/>
    <s v="Dual-use"/>
    <n v="2"/>
    <n v="0"/>
    <n v="0"/>
    <n v="2"/>
    <m/>
    <m/>
    <s v="2023 IDB Climate Finance Database"/>
  </r>
  <r>
    <x v="3"/>
    <s v="Sovereign"/>
    <s v="Promoting Water Security in La Plata Basin: Facing the Challenge of Droughts to Strengthen Regional Value Chains"/>
    <s v="RG-T4393"/>
    <d v="2023-12-05T00:00:00"/>
    <x v="2"/>
    <s v="Regional"/>
    <s v="Technical Cooperation Project"/>
    <m/>
    <m/>
    <s v="Water Supply and Wastewater"/>
    <s v="Water and wastewater systems"/>
    <s v="Dual-use"/>
    <n v="0.46500000000000002"/>
    <n v="0"/>
    <n v="0"/>
    <n v="0.46500000000000002"/>
    <m/>
    <m/>
    <s v="2023 IDB Climate Finance Database"/>
  </r>
  <r>
    <x v="3"/>
    <s v="Sovereign"/>
    <s v="Productive Development Program for the Northeast Region (PRODEPRO)"/>
    <s v="BR-L1611"/>
    <d v="2023-12-06T00:00:00"/>
    <x v="2"/>
    <s v="Brazil"/>
    <s v="Loan"/>
    <m/>
    <m/>
    <s v="Cross-Sectoral Activities"/>
    <s v="Other sectors"/>
    <s v="Dual-use"/>
    <n v="49.8"/>
    <n v="0"/>
    <n v="0"/>
    <n v="49.8"/>
    <m/>
    <m/>
    <s v="2023 IDB Climate Finance Database"/>
  </r>
  <r>
    <x v="3"/>
    <s v="Sovereign"/>
    <s v="Decarbonize Pará: Policy Reform Project for Sustainable Development in the Amazon"/>
    <s v="BR-L1613"/>
    <d v="2023-12-06T00:00:00"/>
    <x v="2"/>
    <s v="Brazil"/>
    <s v="Loan"/>
    <m/>
    <m/>
    <s v="Agriculture, Forestry, Land Use and Fisheries"/>
    <m/>
    <s v="Mitigation"/>
    <n v="20.010000000000002"/>
    <n v="20.010000000000002"/>
    <n v="0"/>
    <n v="0"/>
    <m/>
    <m/>
    <s v="2023 IDB Climate Finance Database"/>
  </r>
  <r>
    <x v="3"/>
    <s v="Sovereign"/>
    <s v="Decarbonize Pará: Policy Reform Project for Sustainable Development in the Amazon"/>
    <s v="BR-L1613"/>
    <d v="2023-12-06T00:00:00"/>
    <x v="2"/>
    <s v="Brazil"/>
    <s v="Loan"/>
    <m/>
    <m/>
    <s v="Cross-Sectoral Activities"/>
    <m/>
    <s v="Mitigation"/>
    <n v="39.99"/>
    <n v="39.99"/>
    <n v="0"/>
    <n v="0"/>
    <m/>
    <m/>
    <s v="2023 IDB Climate Finance Database"/>
  </r>
  <r>
    <x v="3"/>
    <s v="Sovereign"/>
    <s v="Decarbonize Pará: Policy Reform Project for Sustainable Development in the Amazon"/>
    <s v="BR-L1613"/>
    <d v="2023-12-06T00:00:00"/>
    <x v="2"/>
    <s v="Brazil"/>
    <s v="Loan"/>
    <m/>
    <m/>
    <s v="Agriculture, Forestry, Land Use and Fisheries"/>
    <m/>
    <s v="Mitigation"/>
    <n v="20.010000000000002"/>
    <n v="20.010000000000002"/>
    <n v="0"/>
    <n v="0"/>
    <m/>
    <m/>
    <s v="2023 IDB Climate Finance Database"/>
  </r>
  <r>
    <x v="3"/>
    <s v="Sovereign"/>
    <s v="Decarbonize Pará: Policy Reform Project for Sustainable Development in the Amazon"/>
    <s v="BR-L1613"/>
    <d v="2023-12-06T00:00:00"/>
    <x v="2"/>
    <s v="Brazil"/>
    <s v="Loan"/>
    <m/>
    <m/>
    <s v="Cross-Sectoral Activities"/>
    <m/>
    <s v="Mitigation"/>
    <n v="117.51"/>
    <n v="117.51"/>
    <n v="0"/>
    <n v="0"/>
    <m/>
    <m/>
    <s v="2023 IDB Climate Finance Database"/>
  </r>
  <r>
    <x v="3"/>
    <s v="Sovereign"/>
    <s v="Decarbonize Pará: Policy Reform Project for Sustainable Development in the Amazon"/>
    <s v="BR-L1613"/>
    <d v="2023-12-06T00:00:00"/>
    <x v="2"/>
    <s v="Brazil"/>
    <s v="Loan"/>
    <m/>
    <m/>
    <s v="Cross-Sectoral Activities"/>
    <m/>
    <s v="Mitigation"/>
    <n v="20.010000000000002"/>
    <n v="20.010000000000002"/>
    <n v="0"/>
    <n v="0"/>
    <m/>
    <m/>
    <s v="2023 IDB Climate Finance Database"/>
  </r>
  <r>
    <x v="3"/>
    <s v="Sovereign"/>
    <s v="Decarbonize Pará: Policy Reform Project for Sustainable Development in the Amazon"/>
    <s v="BR-L1613"/>
    <d v="2023-12-06T00:00:00"/>
    <x v="2"/>
    <s v="Brazil"/>
    <s v="Loan"/>
    <m/>
    <m/>
    <s v="Cross-Sectoral Activities"/>
    <m/>
    <s v="Mitigation"/>
    <n v="3.3"/>
    <n v="3.3000000000000003"/>
    <n v="0"/>
    <n v="0"/>
    <m/>
    <m/>
    <s v="2023 IDB Climate Finance Database"/>
  </r>
  <r>
    <x v="3"/>
    <s v="Sovereign"/>
    <s v="Decarbonize Pará: Policy Reform Project for Sustainable Development in the Amazon"/>
    <s v="BR-L1613"/>
    <d v="2023-12-06T00:00:00"/>
    <x v="2"/>
    <s v="Brazil"/>
    <s v="Loan"/>
    <m/>
    <m/>
    <s v="Cross-Sectoral Activities"/>
    <m/>
    <s v="Mitigation"/>
    <n v="60"/>
    <n v="60"/>
    <n v="0"/>
    <n v="0"/>
    <m/>
    <m/>
    <s v="2023 IDB Climate Finance Database"/>
  </r>
  <r>
    <x v="3"/>
    <s v="Sovereign"/>
    <s v="Support for the identification and structuring of Public-Private synergies for environmental assets in the Brazilian Amazon Basin"/>
    <s v="BR-T1559"/>
    <d v="2023-12-06T00:00:00"/>
    <x v="2"/>
    <s v="Brazil"/>
    <s v="Technical Cooperation Project"/>
    <m/>
    <m/>
    <m/>
    <s v="Agricultural and ecological resources"/>
    <s v="Adaptation"/>
    <n v="1"/>
    <n v="0"/>
    <n v="1"/>
    <n v="0"/>
    <m/>
    <m/>
    <s v="2023 IDB Climate Finance Database"/>
  </r>
  <r>
    <x v="3"/>
    <s v="Sovereign"/>
    <s v="Strengthening of the San Estanislao Hospital Services Network"/>
    <s v="PR-L1190"/>
    <d v="2023-12-06T00:00:00"/>
    <x v="2"/>
    <s v="Paraguay"/>
    <s v="Loan"/>
    <m/>
    <m/>
    <m/>
    <s v="Energy, transport and other built environment infrastructure"/>
    <s v="Adaptation"/>
    <n v="0.75600000000000001"/>
    <n v="0"/>
    <n v="0.75600000000000001"/>
    <n v="0"/>
    <m/>
    <m/>
    <s v="2023 IDB Climate Finance Database"/>
  </r>
  <r>
    <x v="3"/>
    <s v="Sovereign"/>
    <s v="Strengthening of the San Estanislao Hospital Services Network"/>
    <s v="PR-L1190"/>
    <d v="2023-12-06T00:00:00"/>
    <x v="2"/>
    <s v="Paraguay"/>
    <s v="Loan"/>
    <m/>
    <m/>
    <s v="Buildings, Public Installations and End-Use Energy Efficiency"/>
    <m/>
    <s v="Mitigation"/>
    <n v="29.364000000000001"/>
    <n v="29.364000000000001"/>
    <n v="0"/>
    <n v="0"/>
    <m/>
    <m/>
    <s v="2023 IDB Climate Finance Database"/>
  </r>
  <r>
    <x v="3"/>
    <s v="Sovereign"/>
    <s v="Support to Public Management and Transparency Policies in Suriname"/>
    <s v="SU-L1075"/>
    <d v="2023-12-06T00:00:00"/>
    <x v="2"/>
    <s v="Suriname"/>
    <s v="Loan"/>
    <m/>
    <m/>
    <s v="Cross-Sectoral Activities"/>
    <m/>
    <s v="Mitigation"/>
    <n v="7.5"/>
    <n v="7.5"/>
    <n v="0"/>
    <n v="0"/>
    <m/>
    <m/>
    <s v="2023 IDB Climate Finance Database"/>
  </r>
  <r>
    <x v="3"/>
    <s v="Sovereign"/>
    <s v="Strengthening of the National Registry of Popular Neighborhoods (RENABAP) through information and management technologies and its integration with other existing systems"/>
    <s v="AR-T1332"/>
    <d v="2023-12-07T00:00:00"/>
    <x v="2"/>
    <s v="Argentina"/>
    <s v="Technical Cooperation Project"/>
    <m/>
    <m/>
    <m/>
    <s v="Information and communications technology"/>
    <s v="Adaptation"/>
    <n v="8.7499999999999994E-2"/>
    <n v="0"/>
    <n v="8.7499999999999994E-2"/>
    <n v="0"/>
    <m/>
    <m/>
    <s v="2023 IDB Climate Finance Database"/>
  </r>
  <r>
    <x v="3"/>
    <s v="Sovereign"/>
    <s v="Contingent Loan for Natural Disaster and Public Health Emergencies to the Commonwealth of The Bahamas. Modification to Loan BH-O0003"/>
    <s v="BH-O0009"/>
    <d v="2023-12-07T00:00:00"/>
    <x v="2"/>
    <s v="Bahamas"/>
    <s v="Conditional Credit"/>
    <m/>
    <m/>
    <m/>
    <s v="Other sectors"/>
    <s v="Adaptation"/>
    <n v="80"/>
    <n v="0"/>
    <n v="80"/>
    <n v="0"/>
    <m/>
    <m/>
    <s v="2023 IDB Climate Finance Database"/>
  </r>
  <r>
    <x v="3"/>
    <s v="Sovereign"/>
    <s v="Central Bank Adaptation to Climate Change"/>
    <s v="RG-T4390"/>
    <d v="2023-12-07T00:00:00"/>
    <x v="2"/>
    <s v="Regional"/>
    <s v="Technical Cooperation Project"/>
    <m/>
    <m/>
    <s v="Cross-Sectoral Activities"/>
    <s v="Institutional capacity support or technical assistance"/>
    <s v="Dual-use"/>
    <n v="0.43"/>
    <n v="0"/>
    <n v="0"/>
    <n v="0.43"/>
    <m/>
    <m/>
    <s v="2023 IDB Climate Finance Database"/>
  </r>
  <r>
    <x v="3"/>
    <s v="Sovereign"/>
    <s v="Regional Public Good for the Development of Information (Including Emission Factors) and its Digitalization Capacity for the Estimation of Greenhouse Gas (GHG) Emissions in the Construction Sector"/>
    <s v="RG-T4397"/>
    <d v="2023-12-07T00:00:00"/>
    <x v="2"/>
    <s v="Regional"/>
    <s v="Technical Cooperation Project"/>
    <m/>
    <m/>
    <s v="Cross-Sectoral Activities"/>
    <s v="Information and communications technology"/>
    <s v="Dual-use"/>
    <n v="0.32500000000000001"/>
    <n v="0"/>
    <n v="0"/>
    <n v="0.32500000000000001"/>
    <m/>
    <m/>
    <s v="2023 IDB Climate Finance Database"/>
  </r>
  <r>
    <x v="3"/>
    <s v="Sovereign"/>
    <s v="LAC Food Security and Nutrition Platform"/>
    <s v="RG-T4401"/>
    <d v="2023-12-07T00:00:00"/>
    <x v="2"/>
    <s v="Regional"/>
    <s v="Technical Cooperation Project"/>
    <m/>
    <m/>
    <m/>
    <s v="Agricultural and ecological resources"/>
    <s v="Adaptation"/>
    <n v="5.3999999999999999E-2"/>
    <n v="0"/>
    <n v="5.3999999999999999E-2"/>
    <n v="0"/>
    <m/>
    <m/>
    <s v="2023 IDB Climate Finance Database"/>
  </r>
  <r>
    <x v="3"/>
    <s v="Sovereign"/>
    <s v="Caribbean Green Energy Adoption and Energy Efficiency Toolkit for MSMEs; and promotion of just energy transition"/>
    <s v="RG-T4402"/>
    <d v="2023-12-07T00:00:00"/>
    <x v="2"/>
    <s v="Regional"/>
    <s v="Technical Cooperation Project"/>
    <m/>
    <m/>
    <s v="Energy"/>
    <s v="Energy, transport and other built environment infrastructure"/>
    <s v="Dual-use"/>
    <n v="0.625"/>
    <n v="0"/>
    <n v="0"/>
    <n v="0.625"/>
    <m/>
    <m/>
    <s v="2023 IDB Climate Finance Database"/>
  </r>
  <r>
    <x v="3"/>
    <s v="Sovereign"/>
    <s v="Support for Integrity and Transparency in Infrastructure in LAC"/>
    <s v="RG-T4405"/>
    <d v="2023-12-07T00:00:00"/>
    <x v="2"/>
    <s v="Regional"/>
    <s v="Technical Cooperation Project"/>
    <m/>
    <m/>
    <s v="Cross-Sectoral Activities"/>
    <s v="Information and communications technology"/>
    <s v="Dual-use"/>
    <n v="4.3999999999999997E-2"/>
    <n v="0"/>
    <n v="0"/>
    <n v="4.3999999999999997E-2"/>
    <m/>
    <m/>
    <s v="2023 IDB Climate Finance Database"/>
  </r>
  <r>
    <x v="3"/>
    <s v="Sovereign"/>
    <s v="Innovative Urban Storm Drainage Systems in Colombia: a differential approach to manage extreme events caused by climate change considering planning, gender, and sustainability aspects"/>
    <s v="CO-T1735"/>
    <d v="2023-12-08T00:00:00"/>
    <x v="2"/>
    <s v="Colombia"/>
    <s v="Technical Cooperation Project"/>
    <m/>
    <m/>
    <m/>
    <s v="Coastal and riverine infrastructure (including built flood-protection infrastructure)"/>
    <s v="Adaptation"/>
    <n v="0.3"/>
    <n v="0"/>
    <n v="0.3"/>
    <n v="0"/>
    <m/>
    <m/>
    <s v="2023 IDB Climate Finance Database"/>
  </r>
  <r>
    <x v="3"/>
    <s v="Sovereign"/>
    <s v="Support to the execution of electricity access programs in Haiti"/>
    <s v="HA-T1323"/>
    <d v="2023-12-08T00:00:00"/>
    <x v="2"/>
    <s v="Haiti"/>
    <s v="Technical Cooperation Project"/>
    <m/>
    <m/>
    <s v="Energy"/>
    <m/>
    <s v="Mitigation"/>
    <n v="0.15"/>
    <n v="0.15"/>
    <n v="0"/>
    <n v="0"/>
    <m/>
    <m/>
    <s v="2023 IDB Climate Finance Database"/>
  </r>
  <r>
    <x v="3"/>
    <s v="Sovereign"/>
    <s v="Support for Corporate Business Plan for the Water and Sewerage Corporation of the Bahamas"/>
    <s v="BH-T1109"/>
    <d v="2023-12-11T00:00:00"/>
    <x v="2"/>
    <s v="Bahamas"/>
    <s v="Technical Cooperation Project"/>
    <m/>
    <m/>
    <s v="Water Supply and Wastewater"/>
    <s v="Water and wastewater systems"/>
    <s v="Dual-use"/>
    <n v="0.15"/>
    <n v="0"/>
    <n v="0"/>
    <n v="0.15"/>
    <m/>
    <m/>
    <s v="2023 IDB Climate Finance Database"/>
  </r>
  <r>
    <x v="3"/>
    <s v="Sovereign"/>
    <s v="Strengthening regulatory capacities for competitiveness and the improvement of the business environment in Brazil"/>
    <s v="BR-T1582"/>
    <d v="2023-12-11T00:00:00"/>
    <x v="2"/>
    <s v="Brazil"/>
    <s v="Technical Cooperation Project"/>
    <m/>
    <m/>
    <m/>
    <s v="Information and communications technology"/>
    <s v="Adaptation"/>
    <n v="2.6249999999999999E-2"/>
    <n v="0"/>
    <n v="2.6249999999999999E-2"/>
    <n v="0"/>
    <m/>
    <m/>
    <s v="2023 IDB Climate Finance Database"/>
  </r>
  <r>
    <x v="3"/>
    <s v="Sovereign"/>
    <s v="Support the preparation and execution of the PBL clima 2023"/>
    <s v="DR-T1269"/>
    <d v="2023-12-11T00:00:00"/>
    <x v="2"/>
    <s v="Dominican Republic"/>
    <s v="Technical Cooperation Project"/>
    <m/>
    <m/>
    <s v="Cross-Sectoral Activities"/>
    <s v="Institutional capacity support or technical assistance"/>
    <s v="Dual-use"/>
    <n v="0.3"/>
    <n v="0"/>
    <n v="0"/>
    <n v="0.3"/>
    <m/>
    <m/>
    <s v="2023 IDB Climate Finance Database"/>
  </r>
  <r>
    <x v="3"/>
    <s v="Sovereign"/>
    <s v="Strengthening the management of informal settlements at risk of natural disasters."/>
    <s v="HO-T1435"/>
    <d v="2023-12-11T00:00:00"/>
    <x v="2"/>
    <s v="Honduras"/>
    <s v="Technical Cooperation Project"/>
    <m/>
    <m/>
    <m/>
    <s v="Energy, transport and other built environment infrastructure"/>
    <s v="Adaptation"/>
    <n v="0.55000000000000004"/>
    <n v="0"/>
    <n v="0.55000000000000004"/>
    <n v="0"/>
    <m/>
    <m/>
    <s v="2023 IDB Climate Finance Database"/>
  </r>
  <r>
    <x v="3"/>
    <s v="Sovereign"/>
    <s v="Preparation of GEF project: Towards a better understanding of the Amazon Aquifer Systems for its protection and sustainable management (RG-T4180)"/>
    <s v="RG-T4355"/>
    <d v="2023-12-11T00:00:00"/>
    <x v="2"/>
    <s v="Regional"/>
    <s v="Technical Cooperation Project"/>
    <m/>
    <m/>
    <m/>
    <s v="Water and wastewater systems"/>
    <s v="Adaptation"/>
    <n v="0.14699999999999999"/>
    <n v="0"/>
    <n v="0.14699999999999999"/>
    <n v="0"/>
    <m/>
    <m/>
    <s v="2023 IDB Climate Finance Database"/>
  </r>
  <r>
    <x v="3"/>
    <s v="Sovereign"/>
    <s v="Support for Institutional Strengthening of the Lake Titicaca Binational Authority (ALT) for the Strategic Planning of the Basin"/>
    <s v="BO-T1425"/>
    <d v="2023-12-12T00:00:00"/>
    <x v="2"/>
    <s v="Bolivia "/>
    <s v="Technical Cooperation Project"/>
    <m/>
    <m/>
    <s v="Water Supply and Wastewater"/>
    <s v="Water and wastewater systems"/>
    <s v="Dual-use"/>
    <n v="0.4"/>
    <n v="0"/>
    <n v="0"/>
    <n v="0.4"/>
    <m/>
    <m/>
    <s v="2023 IDB Climate Finance Database"/>
  </r>
  <r>
    <x v="3"/>
    <s v="Sovereign"/>
    <s v="Paris Agreement Alignment Studies for the Guyana-Brazil Integration Corridor for Sustainable Development"/>
    <s v="GY-T1196"/>
    <d v="2023-12-12T00:00:00"/>
    <x v="2"/>
    <s v="Guyana"/>
    <s v="Technical Cooperation Project"/>
    <m/>
    <m/>
    <s v="Cross-Sectoral Activities"/>
    <s v="Institutional capacity support or technical assistance"/>
    <s v="Dual-use"/>
    <n v="0.5"/>
    <n v="0"/>
    <n v="0"/>
    <n v="0.5"/>
    <m/>
    <m/>
    <s v="2023 IDB Climate Finance Database"/>
  </r>
  <r>
    <x v="3"/>
    <s v="Sovereign"/>
    <s v="Jamaica's Tourism Strategy"/>
    <s v="JA-T1217"/>
    <d v="2023-12-12T00:00:00"/>
    <x v="2"/>
    <s v="Jamaica"/>
    <s v="Technical Cooperation Project"/>
    <m/>
    <m/>
    <m/>
    <s v="Energy, transport and other built environment infrastructure"/>
    <s v="Adaptation"/>
    <n v="1.7999999999999999E-2"/>
    <n v="0"/>
    <n v="1.7999999999999999E-2"/>
    <n v="0"/>
    <m/>
    <m/>
    <s v="2023 IDB Climate Finance Database"/>
  </r>
  <r>
    <x v="3"/>
    <s v="Sovereign"/>
    <s v="Jamaica's Tourism Strategy"/>
    <s v="JA-T1217"/>
    <d v="2023-12-12T00:00:00"/>
    <x v="2"/>
    <s v="Jamaica"/>
    <s v="Technical Cooperation Project"/>
    <m/>
    <m/>
    <m/>
    <s v="Institutional capacity support or technical assistance"/>
    <s v="Adaptation"/>
    <n v="1.7999999999999999E-2"/>
    <n v="0"/>
    <n v="1.7999999999999999E-2"/>
    <n v="0"/>
    <m/>
    <m/>
    <s v="2023 IDB Climate Finance Database"/>
  </r>
  <r>
    <x v="3"/>
    <s v="Sovereign"/>
    <s v="Pilot implementation for innovation plans in water companies"/>
    <s v="PE-T1511"/>
    <d v="2023-12-12T00:00:00"/>
    <x v="2"/>
    <s v="Peru"/>
    <s v="Technical Cooperation Project"/>
    <m/>
    <m/>
    <m/>
    <s v="Information and communications technology"/>
    <s v="Adaptation"/>
    <n v="2.5000000000000001E-2"/>
    <n v="0"/>
    <n v="2.5000000000000001E-2"/>
    <n v="0"/>
    <m/>
    <m/>
    <s v="2023 IDB Climate Finance Database"/>
  </r>
  <r>
    <x v="3"/>
    <s v="Sovereign"/>
    <s v="Design and implementation of an Information System for Forest Fire Risk Management in Southern South America (SIGRIFSA)"/>
    <s v="RG-T4391"/>
    <d v="2023-12-12T00:00:00"/>
    <x v="2"/>
    <s v="Regional"/>
    <s v="Technical Cooperation Project"/>
    <m/>
    <m/>
    <m/>
    <s v="Other sectors"/>
    <s v="Adaptation"/>
    <n v="0.61"/>
    <n v="0"/>
    <n v="0.61"/>
    <n v="0"/>
    <m/>
    <m/>
    <s v="2023 IDB Climate Finance Database"/>
  </r>
  <r>
    <x v="3"/>
    <s v="Sovereign"/>
    <s v="Project for Expansion and Improvement of the Water and Sewer Services of the City of Juliaca - Puno"/>
    <s v="PE-L1285"/>
    <d v="2023-12-13T00:00:00"/>
    <x v="2"/>
    <s v="Peru"/>
    <s v="Loan"/>
    <m/>
    <m/>
    <s v="Water Supply and Wastewater"/>
    <m/>
    <s v="Mitigation"/>
    <n v="193.095"/>
    <n v="193.095"/>
    <n v="0"/>
    <n v="0"/>
    <m/>
    <m/>
    <s v="2023 IDB Climate Finance Database"/>
  </r>
  <r>
    <x v="3"/>
    <s v="Sovereign"/>
    <s v="Project for Expansion and Improvement of the Water and Sewer Services of the City of Juliaca - Puno"/>
    <s v="PE-L1285"/>
    <d v="2023-12-13T00:00:00"/>
    <x v="2"/>
    <s v="Peru"/>
    <s v="Loan"/>
    <m/>
    <m/>
    <s v="Water Supply and Wastewater"/>
    <m/>
    <s v="Mitigation"/>
    <n v="3.57"/>
    <n v="3.5700000000000003"/>
    <n v="0"/>
    <n v="0"/>
    <m/>
    <m/>
    <s v="2023 IDB Climate Finance Database"/>
  </r>
  <r>
    <x v="3"/>
    <s v="Sovereign"/>
    <s v="Project for Expansion and Improvement of the Water and Sewer Services of the City of Juliaca - Puno"/>
    <s v="PE-L1285"/>
    <d v="2023-12-13T00:00:00"/>
    <x v="2"/>
    <s v="Peru"/>
    <s v="Loan"/>
    <m/>
    <m/>
    <m/>
    <s v="Water and wastewater systems"/>
    <s v="Adaptation"/>
    <n v="6.23"/>
    <n v="0"/>
    <n v="6.23"/>
    <n v="0"/>
    <m/>
    <m/>
    <s v="2023 IDB Climate Finance Database"/>
  </r>
  <r>
    <x v="3"/>
    <s v="Sovereign"/>
    <s v="Project for Expansion and Improvement of the Water and Sewer Services of the City of Juliaca - Puno"/>
    <s v="PE-L1285"/>
    <d v="2023-12-13T00:00:00"/>
    <x v="2"/>
    <s v="Peru"/>
    <s v="Loan"/>
    <m/>
    <m/>
    <m/>
    <s v="Institutional capacity support or technical assistance"/>
    <s v="Adaptation"/>
    <n v="0.80500000000000005"/>
    <n v="0"/>
    <n v="0.80500000000000005"/>
    <n v="0"/>
    <m/>
    <m/>
    <s v="2023 IDB Climate Finance Database"/>
  </r>
  <r>
    <x v="3"/>
    <s v="Sovereign"/>
    <s v="Project for Expansion and Improvement of the Water and Sewer Services of the City of Juliaca - Puno"/>
    <s v="PE-L1285"/>
    <d v="2023-12-13T00:00:00"/>
    <x v="2"/>
    <s v="Peru"/>
    <s v="Loan"/>
    <m/>
    <m/>
    <s v="Water Supply and Wastewater"/>
    <s v="Water and wastewater systems"/>
    <s v="Dual-use"/>
    <n v="1.96"/>
    <n v="0"/>
    <n v="0"/>
    <n v="1.9600000000000002"/>
    <m/>
    <m/>
    <s v="2023 IDB Climate Finance Database"/>
  </r>
  <r>
    <x v="3"/>
    <s v="Sovereign"/>
    <s v="Participatory and Climate-Informed Decision Support Systems: Enhancing Water Resource Planning and Climate Action in Peru"/>
    <s v="PE-T1560"/>
    <d v="2023-12-13T00:00:00"/>
    <x v="2"/>
    <s v="Peru"/>
    <s v="Technical Cooperation Project"/>
    <m/>
    <m/>
    <m/>
    <s v="Other sectors"/>
    <s v="Adaptation"/>
    <n v="5.9917508600000007"/>
    <n v="0"/>
    <n v="5.9917508606999998"/>
    <n v="0"/>
    <m/>
    <m/>
    <s v="2023 IDB Climate Finance Database"/>
  </r>
  <r>
    <x v="3"/>
    <s v="Sovereign"/>
    <s v="Participatory and Climate-Informed Decision Support Systems: Enhancing Water Resource Planning and Climate Action in Peru"/>
    <s v="PE-T1560"/>
    <d v="2023-12-13T00:00:00"/>
    <x v="2"/>
    <s v="Peru"/>
    <s v="Technical Cooperation Project"/>
    <m/>
    <m/>
    <s v="Cross-Sectoral Activities"/>
    <m/>
    <s v="Mitigation"/>
    <n v="2.8392126000000002"/>
    <n v="2.8392125961000003"/>
    <n v="0"/>
    <n v="0"/>
    <m/>
    <m/>
    <s v="2023 IDB Climate Finance Database"/>
  </r>
  <r>
    <x v="3"/>
    <s v="Sovereign"/>
    <s v="Participatory and Climate-Informed Decision Support Systems: Enhancing Water Resource Planning and Climate Action in Peru"/>
    <s v="PE-T1560"/>
    <d v="2023-12-13T00:00:00"/>
    <x v="2"/>
    <s v="Peru"/>
    <s v="Technical Cooperation Project"/>
    <m/>
    <m/>
    <m/>
    <s v="Water and wastewater systems"/>
    <s v="Adaptation"/>
    <n v="4.3271078200000002"/>
    <n v="0"/>
    <n v="4.3271078218999994"/>
    <n v="0"/>
    <m/>
    <m/>
    <s v="2023 IDB Climate Finance Database"/>
  </r>
  <r>
    <x v="3"/>
    <s v="Sovereign"/>
    <s v="Participatory and Climate-Informed Decision Support Systems: Enhancing Water Resource Planning and Climate Action in Peru"/>
    <s v="PE-T1560"/>
    <d v="2023-12-13T00:00:00"/>
    <x v="2"/>
    <s v="Peru"/>
    <s v="Technical Cooperation Project"/>
    <m/>
    <m/>
    <s v="Energy"/>
    <m/>
    <s v="Mitigation"/>
    <n v="2.9099117200000002"/>
    <n v="2.9099117212999999"/>
    <n v="0"/>
    <n v="0"/>
    <m/>
    <m/>
    <s v="2023 IDB Climate Finance Database"/>
  </r>
  <r>
    <x v="3"/>
    <s v="Sovereign"/>
    <s v="Technical support for the planning of integrate water resources planning in Paraguay"/>
    <s v="PR-T1295"/>
    <d v="2023-12-13T00:00:00"/>
    <x v="2"/>
    <s v="Paraguay"/>
    <s v="Technical Cooperation Project"/>
    <m/>
    <m/>
    <s v="Water Supply and Wastewater"/>
    <s v="Water and wastewater systems"/>
    <s v="Dual-use"/>
    <n v="7.4999999999999997E-2"/>
    <n v="0"/>
    <n v="0"/>
    <n v="7.4999999999999997E-2"/>
    <m/>
    <m/>
    <s v="2023 IDB Climate Finance Database"/>
  </r>
  <r>
    <x v="3"/>
    <s v="Sovereign"/>
    <s v="Reduce knowledge gaps to better address poverty, inequality, lack of economic growth, and climate change in LAC"/>
    <s v="RG-T4408"/>
    <d v="2023-12-13T00:00:00"/>
    <x v="2"/>
    <s v="Regional"/>
    <s v="Technical Cooperation Project"/>
    <m/>
    <m/>
    <s v="Cross-Sectoral Activities"/>
    <s v="Information and communications technology"/>
    <s v="Dual-use"/>
    <n v="0.16"/>
    <n v="0"/>
    <n v="0"/>
    <n v="0.16"/>
    <m/>
    <m/>
    <s v="2023 IDB Climate Finance Database"/>
  </r>
  <r>
    <x v="3"/>
    <s v="Sovereign"/>
    <s v="Accelerating the digital transformation in the LAC through partnership and data driven analysis"/>
    <s v="RG-T4414"/>
    <d v="2023-12-13T00:00:00"/>
    <x v="2"/>
    <s v="Regional"/>
    <s v="Technical Cooperation Project"/>
    <m/>
    <m/>
    <s v="Information and Communications Technology (ICT) and Digital Technologies"/>
    <s v="Information and communications technology"/>
    <s v="Dual-use"/>
    <n v="7.4999999999999997E-2"/>
    <n v="0"/>
    <n v="0"/>
    <n v="7.4999999999999997E-2"/>
    <m/>
    <m/>
    <s v="2023 IDB Climate Finance Database"/>
  </r>
  <r>
    <x v="3"/>
    <s v="Sovereign"/>
    <s v="Support for the Environment and Climate Agenda within the SFWG at the G20 under the Brazilian Presidency"/>
    <s v="BR-T1579"/>
    <d v="2023-12-14T00:00:00"/>
    <x v="2"/>
    <s v="Brazil"/>
    <s v="Technical Cooperation Project"/>
    <m/>
    <m/>
    <s v="Cross-Sectoral Activities"/>
    <s v="Institutional capacity support or technical assistance"/>
    <s v="Dual-use"/>
    <n v="0.25"/>
    <n v="0"/>
    <n v="0"/>
    <n v="0.25"/>
    <m/>
    <m/>
    <s v="2023 IDB Climate Finance Database"/>
  </r>
  <r>
    <x v="3"/>
    <s v="Sovereign"/>
    <s v="Support for the Development of Rural Climate Change Adaptation Projects"/>
    <s v="ME-L1326"/>
    <d v="2023-12-15T00:00:00"/>
    <x v="2"/>
    <s v="Mexico"/>
    <s v="Loan"/>
    <m/>
    <m/>
    <s v="Cross-Sectoral Activities"/>
    <s v="Other sectors"/>
    <s v="Dual-use"/>
    <n v="34.26"/>
    <n v="0"/>
    <n v="0"/>
    <n v="34.259999999999991"/>
    <m/>
    <m/>
    <s v="2023 IDB Climate Finance Database"/>
  </r>
  <r>
    <x v="4"/>
    <s v="Sovereign"/>
    <s v="2021 Afghanistan Incentive Program Development Policy_x000a_Grant"/>
    <s v="P176137"/>
    <m/>
    <x v="0"/>
    <s v="Afghanistan"/>
    <m/>
    <s v="Macroeconomics Trade and_x000a_Investment"/>
    <n v="132"/>
    <m/>
    <m/>
    <m/>
    <n v="0"/>
    <n v="0"/>
    <n v="0"/>
    <m/>
    <n v="0"/>
    <m/>
    <s v="World Bank Climate Finance 2021"/>
  </r>
  <r>
    <x v="4"/>
    <s v="Sovereign"/>
    <s v="A Private-Sector Led and More Sustainable Economic Recovery_x000a_DPF"/>
    <s v="P174367"/>
    <m/>
    <x v="1"/>
    <s v="Kazakhstan"/>
    <m/>
    <s v="Macroeconomics Trade and_x000a_Investment"/>
    <n v="400"/>
    <m/>
    <m/>
    <m/>
    <n v="166.7"/>
    <n v="150"/>
    <n v="16.7"/>
    <m/>
    <n v="0.41699999999999998"/>
    <m/>
    <s v="World Bank Climate Finance 2022"/>
  </r>
  <r>
    <x v="4"/>
    <s v="Sovereign"/>
    <s v="Accelerating and Strengthening Skills for Economic_x000a_Transformation"/>
    <s v="P167506"/>
    <m/>
    <x v="0"/>
    <s v="Bangladesh"/>
    <m/>
    <s v="Education"/>
    <n v="300"/>
    <m/>
    <m/>
    <m/>
    <n v="26.8"/>
    <n v="13.4"/>
    <n v="13.4"/>
    <m/>
    <n v="8.8999999999999996E-2"/>
    <m/>
    <s v="World Bank Climate Finance 2021"/>
  </r>
  <r>
    <x v="4"/>
    <s v="Sovereign"/>
    <s v="Accelerating Economic Diversiﬁcation and Job Creation_x000a_Project"/>
    <s v="P178035"/>
    <m/>
    <x v="2"/>
    <s v="Angola"/>
    <m/>
    <s v="Finance Competitiveness and_x000a_Innovation"/>
    <n v="300"/>
    <m/>
    <m/>
    <m/>
    <n v="46.5"/>
    <n v="23.5"/>
    <n v="23"/>
    <m/>
    <n v="0.155"/>
    <m/>
    <s v="World Bank Climate Finance 2023"/>
  </r>
  <r>
    <x v="4"/>
    <s v="Sovereign"/>
    <s v="Accelerating Governance Institutional Reforms for sustainable_x000a_services (AGIR) in RoC"/>
    <s v="P177468"/>
    <m/>
    <x v="2"/>
    <s v="Congo, Democratic Republic of"/>
    <m/>
    <s v="Governance"/>
    <n v="70"/>
    <m/>
    <m/>
    <m/>
    <n v="6.1"/>
    <n v="2.2000000000000002"/>
    <n v="3.9"/>
    <m/>
    <n v="8.6999999999999994E-2"/>
    <m/>
    <s v="World Bank Climate Finance 2023"/>
  </r>
  <r>
    <x v="4"/>
    <s v="Sovereign"/>
    <s v="Accelerating Impacts of CGIAR Climate Research for Africa_x000a_(AICCRA)"/>
    <s v="P173398"/>
    <m/>
    <x v="0"/>
    <s v="Western Africa"/>
    <m/>
    <s v="Agriculture and Food"/>
    <n v="60"/>
    <m/>
    <m/>
    <m/>
    <n v="60"/>
    <n v="3.3"/>
    <n v="56.7"/>
    <m/>
    <n v="1"/>
    <m/>
    <s v="World Bank Climate Finance 2021"/>
  </r>
  <r>
    <x v="4"/>
    <s v="Sovereign"/>
    <s v="Accelerating Reforms for an Inclusive and Resilient Recovery_x000a_DPF 2"/>
    <s v="P176903"/>
    <m/>
    <x v="1"/>
    <s v="Kenya"/>
    <m/>
    <s v="Macroeconomics Trade and_x000a_Investment"/>
    <n v="750"/>
    <m/>
    <m/>
    <m/>
    <n v="213.8"/>
    <n v="150"/>
    <n v="63.8"/>
    <m/>
    <n v="0.28499999999999998"/>
    <m/>
    <s v="World Bank Climate Finance 2022"/>
  </r>
  <r>
    <x v="4"/>
    <s v="Sovereign"/>
    <s v="Accelerating Reforms for an Inclusive and Resilient_x000a_Recovery DPF"/>
    <s v="P175251"/>
    <m/>
    <x v="0"/>
    <s v="Kenya"/>
    <m/>
    <s v="Macroeconomics Trade and_x000a_Investment"/>
    <n v="750"/>
    <m/>
    <m/>
    <m/>
    <n v="312.60000000000002"/>
    <n v="281.3"/>
    <n v="31.3"/>
    <m/>
    <n v="0.41699999999999998"/>
    <m/>
    <s v="World Bank Climate Finance 2021"/>
  </r>
  <r>
    <x v="4"/>
    <s v="Sovereign"/>
    <s v="Accelerating Renewable Energy Integration and_x000a_Sustainable Energy"/>
    <s v="P172788"/>
    <m/>
    <x v="0"/>
    <s v="Maldives"/>
    <m/>
    <s v="Energy and Extractives"/>
    <n v="12.4"/>
    <m/>
    <m/>
    <m/>
    <n v="12.4"/>
    <n v="12.4"/>
    <n v="0"/>
    <m/>
    <n v="1"/>
    <m/>
    <s v="World Bank Climate Finance 2021"/>
  </r>
  <r>
    <x v="4"/>
    <s v="Sovereign"/>
    <s v="Accelerating Transport and Trade Connectivity in Eastern South_x000a_Asia – Bangladesh Phase 1 Project"/>
    <s v="P176549"/>
    <m/>
    <x v="1"/>
    <s v="Bangladesh"/>
    <m/>
    <s v="Transport"/>
    <n v="753.5"/>
    <m/>
    <m/>
    <m/>
    <n v="189.4"/>
    <n v="71.2"/>
    <n v="118.2"/>
    <m/>
    <n v="0.251"/>
    <m/>
    <s v="World Bank Climate Finance 2022"/>
  </r>
  <r>
    <x v="4"/>
    <s v="Sovereign"/>
    <s v="Accelerating Transport and Trade Connectivity in Eastern South_x000a_Asia – Nepal Phase 1 Project"/>
    <s v="P177902"/>
    <m/>
    <x v="1"/>
    <s v="Nepal"/>
    <m/>
    <s v="Transport"/>
    <n v="275"/>
    <m/>
    <m/>
    <m/>
    <n v="113.7"/>
    <n v="30.3"/>
    <n v="83.4"/>
    <m/>
    <n v="0.41299999999999998"/>
    <m/>
    <s v="World Bank Climate Finance 2022"/>
  </r>
  <r>
    <x v="4"/>
    <s v="Sovereign"/>
    <s v="Accelerating Uzbekistan's Transition Development Policy Operation"/>
    <s v="P176353"/>
    <m/>
    <x v="1"/>
    <s v="Uzbekistan"/>
    <m/>
    <s v="Macroeconomics Trade and_x000a_Investment"/>
    <n v="400"/>
    <m/>
    <m/>
    <m/>
    <n v="60"/>
    <n v="17.100000000000001"/>
    <n v="42.9"/>
    <m/>
    <n v="0.15"/>
    <m/>
    <s v="World Bank Climate Finance 2022"/>
  </r>
  <r>
    <x v="4"/>
    <s v="Sovereign"/>
    <s v="Acceleration of the Digital Transformation of Cameroon Project"/>
    <s v="P173240"/>
    <m/>
    <x v="1"/>
    <s v="Cameroon"/>
    <m/>
    <s v="Digital Development"/>
    <n v="100"/>
    <m/>
    <m/>
    <m/>
    <n v="14.899999999999999"/>
    <n v="4.8"/>
    <n v="10.1"/>
    <m/>
    <n v="0.14899999999999999"/>
    <m/>
    <s v="World Bank Climate Finance 2022"/>
  </r>
  <r>
    <x v="4"/>
    <s v="Sovereign"/>
    <s v="Access Governance &amp; Reform for the Electricity and Water_x000a_Sectors Project"/>
    <s v="P173506"/>
    <m/>
    <x v="1"/>
    <s v="Congo, Democratic Republic of"/>
    <m/>
    <s v="Energy and Extractives"/>
    <n v="600"/>
    <m/>
    <m/>
    <m/>
    <n v="478"/>
    <n v="399.7"/>
    <n v="78.3"/>
    <m/>
    <n v="0.79700000000000004"/>
    <m/>
    <s v="World Bank Climate Finance 2022"/>
  </r>
  <r>
    <x v="4"/>
    <s v="Sovereign"/>
    <s v="Access to Distributed Electricity and Lighting in Ethiopia_x000a_(ADELE)"/>
    <s v="P171742"/>
    <m/>
    <x v="0"/>
    <s v="Ethiopia"/>
    <m/>
    <s v="Energy and Extractives"/>
    <n v="500"/>
    <m/>
    <m/>
    <m/>
    <n v="497.1"/>
    <n v="483.3"/>
    <n v="13.8"/>
    <m/>
    <n v="0.99399999999999999"/>
    <m/>
    <s v="World Bank Climate Finance 2021"/>
  </r>
  <r>
    <x v="4"/>
    <s v="Sovereign"/>
    <s v="Access to Finance &amp; Economic Opportunities Project – Mais_x000a_Oportunidades"/>
    <s v="P178658"/>
    <m/>
    <x v="2"/>
    <s v="Mozambique"/>
    <m/>
    <s v="Finance Competitiveness and_x000a_Innovation"/>
    <n v="300"/>
    <m/>
    <m/>
    <m/>
    <n v="70.7"/>
    <n v="22"/>
    <n v="48.7"/>
    <m/>
    <n v="0.23599999999999999"/>
    <m/>
    <s v="World Bank Climate Finance 2023"/>
  </r>
  <r>
    <x v="4"/>
    <s v="Sovereign"/>
    <s v="Access to Finance for Recovery and Resilience Project"/>
    <s v="P175273"/>
    <m/>
    <x v="0"/>
    <s v="Rwanda"/>
    <m/>
    <s v="Finance Competitiveness and_x000a_Innovation"/>
    <n v="150"/>
    <m/>
    <m/>
    <m/>
    <n v="8.5"/>
    <n v="0"/>
    <n v="8.5"/>
    <m/>
    <n v="5.6000000000000001E-2"/>
    <m/>
    <s v="World Bank Climate Finance 2021"/>
  </r>
  <r>
    <x v="4"/>
    <s v="Sovereign"/>
    <s v="Accountable Governance for Basic Service Delivery"/>
    <s v="P172492"/>
    <m/>
    <x v="0"/>
    <s v="Sierra Leone"/>
    <m/>
    <s v="Governance"/>
    <n v="40"/>
    <m/>
    <m/>
    <m/>
    <n v="5.3000000000000007"/>
    <n v="0.9"/>
    <n v="4.4000000000000004"/>
    <m/>
    <n v="0.13200000000000001"/>
    <m/>
    <s v="World Bank Climate Finance 2021"/>
  </r>
  <r>
    <x v="4"/>
    <s v="Sovereign"/>
    <s v="Actions to Strengthen Performance for Inclusive and_x000a_Responsive Education Program"/>
    <s v="P173399"/>
    <m/>
    <x v="0"/>
    <s v="Pakistan"/>
    <m/>
    <s v="Education"/>
    <n v="200"/>
    <m/>
    <m/>
    <m/>
    <n v="12.6"/>
    <n v="4.8"/>
    <n v="7.8"/>
    <m/>
    <n v="6.3E-2"/>
    <m/>
    <s v="World Bank Climate Finance 2021"/>
  </r>
  <r>
    <x v="4"/>
    <s v="Sovereign"/>
    <s v="Adaptive Safety Net"/>
    <s v="P176544"/>
    <m/>
    <x v="2"/>
    <s v="Senegal"/>
    <m/>
    <s v="Social Protection and Jobs"/>
    <n v="100"/>
    <m/>
    <m/>
    <m/>
    <n v="38.799999999999997"/>
    <n v="0"/>
    <n v="38.799999999999997"/>
    <m/>
    <n v="0.38800000000000001"/>
    <m/>
    <s v="World Bank Climate Finance 2023"/>
  </r>
  <r>
    <x v="4"/>
    <s v="Sovereign"/>
    <s v="Adaptive Safety Nets and Economic Inclusion Project"/>
    <s v="P175363"/>
    <m/>
    <x v="1"/>
    <s v="Cameroon"/>
    <m/>
    <s v="Social Protection and Jobs"/>
    <n v="160"/>
    <m/>
    <m/>
    <m/>
    <n v="35.1"/>
    <n v="3.5"/>
    <n v="31.6"/>
    <m/>
    <n v="0.219"/>
    <m/>
    <s v="World Bank Climate Finance 2022"/>
  </r>
  <r>
    <x v="4"/>
    <s v="Sovereign"/>
    <s v="Adaptive Social Protection for Increased Resilience Project"/>
    <s v="P174111"/>
    <m/>
    <x v="0"/>
    <s v="Haiti"/>
    <m/>
    <s v="Social Protection and Jobs"/>
    <n v="75"/>
    <m/>
    <m/>
    <m/>
    <n v="18.8"/>
    <n v="0"/>
    <n v="18.8"/>
    <m/>
    <n v="0.25"/>
    <m/>
    <s v="World Bank Climate Finance 2021"/>
  </r>
  <r>
    <x v="4"/>
    <s v="Sovereign"/>
    <s v="ADDITIONAL FINANCE-ACCESS TO FINANCE FOR RECOVERY AND_x000a_RESILIENCE PROJECT (AFIRR)"/>
    <s v="P179999"/>
    <m/>
    <x v="2"/>
    <s v="Rwanda"/>
    <m/>
    <s v="Finance Competitiveness and_x000a_Innovation"/>
    <n v="100"/>
    <m/>
    <m/>
    <m/>
    <n v="26.5"/>
    <n v="10.199999999999999"/>
    <n v="16.3"/>
    <m/>
    <n v="0.26500000000000001"/>
    <m/>
    <s v="World Bank Climate Finance 2023"/>
  </r>
  <r>
    <x v="4"/>
    <s v="Sovereign"/>
    <s v="Additional Financing - Great Lakes Trade Facilitation Project"/>
    <s v="P178681"/>
    <m/>
    <x v="1"/>
    <s v="Eastern and Southern Africa"/>
    <m/>
    <s v="Finance Competitiveness and_x000a_Innovation"/>
    <n v="23"/>
    <m/>
    <m/>
    <m/>
    <n v="0.7"/>
    <n v="0"/>
    <n v="0.7"/>
    <m/>
    <n v="0.03"/>
    <m/>
    <s v="World Bank Climate Finance 2022"/>
  </r>
  <r>
    <x v="4"/>
    <s v="Sovereign"/>
    <s v="Additional Financing - Integrated Urban Services Emergency_x000a_Project II"/>
    <s v="P178270"/>
    <m/>
    <x v="1"/>
    <s v="Yemen, Republic of"/>
    <m/>
    <s v="Urban Resilience and Land"/>
    <n v="120"/>
    <m/>
    <m/>
    <m/>
    <n v="67.900000000000006"/>
    <n v="21.3"/>
    <n v="46.6"/>
    <m/>
    <n v="0.56599999999999995"/>
    <m/>
    <s v="World Bank Climate Finance 2022"/>
  </r>
  <r>
    <x v="4"/>
    <s v="Sovereign"/>
    <s v="Additional Financing - Karnataka Urban Water Supply Modernization_x000a_Project"/>
    <s v="P176107"/>
    <m/>
    <x v="1"/>
    <s v="India"/>
    <m/>
    <s v="Water"/>
    <n v="150"/>
    <m/>
    <m/>
    <m/>
    <n v="82"/>
    <n v="7.7"/>
    <n v="74.3"/>
    <m/>
    <n v="0.54700000000000004"/>
    <m/>
    <s v="World Bank Climate Finance 2022"/>
  </r>
  <r>
    <x v="4"/>
    <s v="Sovereign"/>
    <s v="Additional Financing - Romania Strengthening Disaster Risk_x000a_Management Project"/>
    <s v="P180531"/>
    <m/>
    <x v="2"/>
    <s v="Romania"/>
    <m/>
    <s v="Urban Resilience and Land"/>
    <n v="99.9"/>
    <m/>
    <m/>
    <m/>
    <n v="71.400000000000006"/>
    <n v="57.4"/>
    <n v="14"/>
    <m/>
    <n v="0.71399999999999997"/>
    <m/>
    <s v="World Bank Climate Finance 2023"/>
  </r>
  <r>
    <x v="4"/>
    <s v="Sovereign"/>
    <s v="Additional Financing - Sudan Family Support Project"/>
    <s v="P176154"/>
    <m/>
    <x v="0"/>
    <s v="Sudan"/>
    <m/>
    <s v="Social Protection and Jobs"/>
    <n v="210"/>
    <m/>
    <m/>
    <m/>
    <n v="21"/>
    <n v="0"/>
    <n v="21"/>
    <m/>
    <n v="0.1"/>
    <m/>
    <s v="World Bank Climate Finance 2021"/>
  </r>
  <r>
    <x v="4"/>
    <s v="Sovereign"/>
    <s v="Additional Financing – Third Village Investment Project_x000a_(COVID-19 Response)"/>
    <s v="P174316"/>
    <m/>
    <x v="0"/>
    <s v="Kyrgyz Republic"/>
    <m/>
    <s v="Social Sustainability and_x000a_Inclusion"/>
    <n v="17"/>
    <m/>
    <m/>
    <m/>
    <n v="2.2000000000000002"/>
    <n v="0.9"/>
    <n v="1.3"/>
    <m/>
    <n v="0.124"/>
    <m/>
    <s v="World Bank Climate Finance 2021"/>
  </r>
  <r>
    <x v="4"/>
    <s v="Sovereign"/>
    <s v="Additional Financing and Restructuring of the Tajikistan_x000a_COVID-19 Project"/>
    <s v="P177780"/>
    <m/>
    <x v="1"/>
    <s v="Tajikistan"/>
    <m/>
    <s v="Health Nutrition and Population"/>
    <n v="25"/>
    <m/>
    <m/>
    <m/>
    <n v="0"/>
    <n v="0"/>
    <n v="0"/>
    <m/>
    <n v="1E-3"/>
    <m/>
    <s v="World Bank Climate Finance 2022"/>
  </r>
  <r>
    <x v="4"/>
    <s v="Sovereign"/>
    <s v="Additional Financing Comprehensive Approach to Health_x000a_System Strengthening"/>
    <s v="P174227"/>
    <m/>
    <x v="0"/>
    <s v="Comoros"/>
    <m/>
    <s v="Health Nutrition and Population"/>
    <n v="5"/>
    <m/>
    <m/>
    <m/>
    <n v="0.5"/>
    <n v="0.1"/>
    <n v="0.4"/>
    <m/>
    <n v="0.1"/>
    <m/>
    <s v="World Bank Climate Finance 2021"/>
  </r>
  <r>
    <x v="4"/>
    <s v="Sovereign"/>
    <s v="Additional Financing DRC COVID-19 Strategic Preparedness_x000a_and  Response Project"/>
    <s v="P176215"/>
    <m/>
    <x v="0"/>
    <s v="Congo, Democratic Republic of"/>
    <m/>
    <s v="Health Nutrition and Population"/>
    <n v="200"/>
    <m/>
    <m/>
    <m/>
    <n v="10.899999999999999"/>
    <n v="2.7"/>
    <n v="8.1999999999999993"/>
    <m/>
    <n v="5.5E-2"/>
    <m/>
    <s v="World Bank Climate Finance 2021"/>
  </r>
  <r>
    <x v="4"/>
    <s v="Sovereign"/>
    <s v="Additional Financing Eswatini COVID-19 Emergency_x000a_Response Project"/>
    <s v="P175875"/>
    <m/>
    <x v="0"/>
    <s v="Eswatini"/>
    <m/>
    <s v="Health Nutrition and Population"/>
    <n v="5"/>
    <m/>
    <m/>
    <m/>
    <n v="0.2"/>
    <n v="0.1"/>
    <n v="0.1"/>
    <m/>
    <n v="3.5999999999999997E-2"/>
    <m/>
    <s v="World Bank Climate Finance 2021"/>
  </r>
  <r>
    <x v="4"/>
    <s v="Sovereign"/>
    <s v="Additional Financing for  COVID-19 response under the_x000a_Madagascar Social Safety Net Project  (AF3)"/>
    <s v="P174886"/>
    <m/>
    <x v="0"/>
    <s v="Madagascar"/>
    <m/>
    <s v="Social Protection and Jobs"/>
    <n v="150"/>
    <m/>
    <m/>
    <m/>
    <n v="49.3"/>
    <n v="5.4"/>
    <n v="43.9"/>
    <m/>
    <n v="0.32800000000000001"/>
    <m/>
    <s v="World Bank Climate Finance 2021"/>
  </r>
  <r>
    <x v="4"/>
    <s v="Sovereign"/>
    <s v="Additional Financing for Afghanistan COVID-19 Emergency_x000a_Response and Health Systems Preparedness Project"/>
    <s v="P176012"/>
    <m/>
    <x v="0"/>
    <s v="Afghanistan"/>
    <m/>
    <s v="Health Nutrition and Population"/>
    <n v="60"/>
    <m/>
    <m/>
    <m/>
    <n v="3.2"/>
    <n v="3.1"/>
    <n v="0.1"/>
    <m/>
    <n v="5.2999999999999999E-2"/>
    <m/>
    <s v="World Bank Climate Finance 2021"/>
  </r>
  <r>
    <x v="4"/>
    <s v="Sovereign"/>
    <s v="Additional Financing for and Restructuring of the COVID-19_x000a_Emergency Response and Pandemic Preparedness Project"/>
    <s v="P175837"/>
    <m/>
    <x v="0"/>
    <s v="Bangladesh"/>
    <m/>
    <s v="Health Nutrition and Population"/>
    <n v="500"/>
    <m/>
    <m/>
    <m/>
    <n v="50"/>
    <n v="33.299999999999997"/>
    <n v="16.7"/>
    <m/>
    <n v="0.1"/>
    <m/>
    <s v="World Bank Climate Finance 2021"/>
  </r>
  <r>
    <x v="4"/>
    <s v="Sovereign"/>
    <s v="Additional Financing for Cameroon COVID-19 Preparedness and_x000a_Response Project"/>
    <s v="P178255"/>
    <m/>
    <x v="1"/>
    <s v="Cameroon"/>
    <m/>
    <s v="Health Nutrition and Population"/>
    <n v="29.6"/>
    <m/>
    <m/>
    <m/>
    <n v="0"/>
    <n v="0"/>
    <n v="0"/>
    <m/>
    <n v="0"/>
    <m/>
    <s v="World Bank Climate Finance 2022"/>
  </r>
  <r>
    <x v="4"/>
    <s v="Sovereign"/>
    <s v="Additional Financing for Coastal Region Water Security and_x000a_Climate Resilience Project"/>
    <s v="P176704"/>
    <m/>
    <x v="1"/>
    <s v="Kenya"/>
    <m/>
    <s v="Water"/>
    <n v="150"/>
    <m/>
    <m/>
    <m/>
    <n v="75"/>
    <n v="0"/>
    <n v="75"/>
    <m/>
    <n v="0.5"/>
    <m/>
    <s v="World Bank Climate Finance 2022"/>
  </r>
  <r>
    <x v="4"/>
    <s v="Sovereign"/>
    <s v="Additional Financing for COVID-19 Emergency Income_x000a_Support Project"/>
    <s v="P175542"/>
    <m/>
    <x v="0"/>
    <s v="Maldives"/>
    <m/>
    <s v="Social Protection and Jobs"/>
    <n v="21.6"/>
    <m/>
    <m/>
    <m/>
    <n v="0"/>
    <n v="0"/>
    <n v="0"/>
    <m/>
    <n v="0"/>
    <m/>
    <s v="World Bank Climate Finance 2021"/>
  </r>
  <r>
    <x v="4"/>
    <s v="Sovereign"/>
    <s v="Additional Financing for COVID-19 Emergency Response and_x000a_System Preparedness Strengthening Project"/>
    <s v="P176706"/>
    <m/>
    <x v="0"/>
    <s v="Guinea"/>
    <m/>
    <s v="Health Nutrition and_x000a_Population"/>
    <n v="28.2"/>
    <m/>
    <m/>
    <m/>
    <n v="0.7"/>
    <n v="0.3"/>
    <n v="0.4"/>
    <m/>
    <n v="2.4E-2"/>
    <m/>
    <s v="World Bank Climate Finance 2021"/>
  </r>
  <r>
    <x v="4"/>
    <s v="Sovereign"/>
    <s v="Additional Financing for COVID-19 Response to the Social_x000a_Inclusion Project"/>
    <s v="P175946"/>
    <m/>
    <x v="0"/>
    <s v="Cabo Verde"/>
    <m/>
    <s v="Social Protection and Jobs"/>
    <n v="10"/>
    <m/>
    <m/>
    <m/>
    <n v="0"/>
    <n v="0"/>
    <n v="0"/>
    <m/>
    <n v="0"/>
    <m/>
    <s v="World Bank Climate Finance 2021"/>
  </r>
  <r>
    <x v="4"/>
    <s v="Sovereign"/>
    <s v="Additional Financing for COVID-19 Response under_x000a_Cross-Border Tourism and Competitiveness"/>
    <s v="P175085"/>
    <m/>
    <x v="0"/>
    <s v="Benin"/>
    <m/>
    <s v="Finance Competitiveness and_x000a_Innovation"/>
    <n v="25"/>
    <m/>
    <m/>
    <m/>
    <n v="0"/>
    <n v="0"/>
    <n v="0"/>
    <m/>
    <n v="0"/>
    <m/>
    <s v="World Bank Climate Finance 2021"/>
  </r>
  <r>
    <x v="4"/>
    <s v="Sovereign"/>
    <s v="Additional Financing for Dakar Bus Rapid Transit Pilot Project"/>
    <s v="P180789"/>
    <m/>
    <x v="2"/>
    <s v="Senegal"/>
    <m/>
    <s v="Transport"/>
    <n v="70"/>
    <m/>
    <m/>
    <m/>
    <n v="70"/>
    <n v="67.599999999999994"/>
    <n v="2.4"/>
    <m/>
    <n v="1"/>
    <m/>
    <s v="World Bank Climate Finance 2023"/>
  </r>
  <r>
    <x v="4"/>
    <s v="Sovereign"/>
    <s v="Additional Financing for Digitizing Implementation_x000a_Monitoring and Public Procurement Project"/>
    <s v="P174056"/>
    <m/>
    <x v="0"/>
    <s v="Bangladesh"/>
    <m/>
    <s v="Governance"/>
    <n v="40"/>
    <m/>
    <m/>
    <m/>
    <n v="5.5"/>
    <n v="3.8"/>
    <n v="1.7"/>
    <m/>
    <n v="0.13600000000000001"/>
    <m/>
    <s v="World Bank Climate Finance 2021"/>
  </r>
  <r>
    <x v="4"/>
    <s v="Sovereign"/>
    <s v="Additional Financing for Emergency Support for MSMEs"/>
    <s v="P177962"/>
    <m/>
    <x v="1"/>
    <s v="Kyrgyz Republic"/>
    <m/>
    <s v="Finance Competitiveness and_x000a_Innovation"/>
    <n v="50"/>
    <m/>
    <m/>
    <m/>
    <n v="5.4"/>
    <n v="2.6"/>
    <n v="2.8"/>
    <m/>
    <n v="0.109"/>
    <m/>
    <s v="World Bank Climate Finance 2022"/>
  </r>
  <r>
    <x v="4"/>
    <s v="Sovereign"/>
    <s v="Additional Financing for Ethiopia COVID-19 Emergency_x000a_Response Project"/>
    <s v="P175853"/>
    <m/>
    <x v="0"/>
    <s v="Ethiopia"/>
    <m/>
    <s v="Health Nutrition and Population"/>
    <n v="207"/>
    <m/>
    <m/>
    <m/>
    <n v="19.700000000000003"/>
    <n v="5.4"/>
    <n v="14.3"/>
    <m/>
    <n v="9.5000000000000001E-2"/>
    <m/>
    <s v="World Bank Climate Finance 2021"/>
  </r>
  <r>
    <x v="4"/>
    <s v="Sovereign"/>
    <s v="Additional Financing for Health Equity and Quality Improvement_x000a_Project (H-EQIP)"/>
    <s v="P173769"/>
    <m/>
    <x v="0"/>
    <s v="Cambodia"/>
    <m/>
    <s v="Health Nutrition and Population"/>
    <n v="14"/>
    <m/>
    <m/>
    <m/>
    <n v="0"/>
    <n v="0"/>
    <n v="0"/>
    <m/>
    <n v="0"/>
    <m/>
    <s v="World Bank Climate Finance 2021"/>
  </r>
  <r>
    <x v="4"/>
    <s v="Sovereign"/>
    <s v="Additional Financing for Institutional Foundations to Improve_x000a_Services for Health"/>
    <s v="P177050"/>
    <m/>
    <x v="2"/>
    <s v="Liberia"/>
    <m/>
    <s v="Health Nutrition and Population"/>
    <n v="20"/>
    <m/>
    <m/>
    <m/>
    <n v="2"/>
    <n v="0"/>
    <n v="2"/>
    <m/>
    <n v="9.8000000000000004E-2"/>
    <m/>
    <s v="World Bank Climate Finance 2023"/>
  </r>
  <r>
    <x v="4"/>
    <s v="Sovereign"/>
    <s v="Additional Financing For Lilongwe Water and Sanitation Project"/>
    <s v="P176995"/>
    <m/>
    <x v="1"/>
    <s v="Malawi"/>
    <m/>
    <s v="Water"/>
    <n v="45"/>
    <m/>
    <m/>
    <m/>
    <n v="10.3"/>
    <n v="3.6"/>
    <n v="6.7"/>
    <m/>
    <n v="0.23"/>
    <m/>
    <s v="World Bank Climate Finance 2022"/>
  </r>
  <r>
    <x v="4"/>
    <s v="Sovereign"/>
    <s v="Additional Financing for Malawi COVID-19 Emergency_x000a_Response and Health Systems Preparedness Project"/>
    <s v="P176402"/>
    <m/>
    <x v="0"/>
    <s v="Malawi"/>
    <m/>
    <s v="Health Nutrition and_x000a_Population"/>
    <n v="30"/>
    <m/>
    <m/>
    <m/>
    <n v="0.4"/>
    <n v="0.3"/>
    <n v="0.1"/>
    <m/>
    <n v="1.2999999999999999E-2"/>
    <m/>
    <s v="World Bank Climate Finance 2021"/>
  </r>
  <r>
    <x v="4"/>
    <s v="Sovereign"/>
    <s v="Additional Financing For Modern Food Storage Facilities_x000a_Project"/>
    <s v="P168484"/>
    <m/>
    <x v="0"/>
    <s v="Bangladesh"/>
    <m/>
    <s v="Agriculture and Food"/>
    <n v="202"/>
    <m/>
    <m/>
    <m/>
    <n v="99.899999999999991"/>
    <n v="8.6"/>
    <n v="91.3"/>
    <m/>
    <n v="0.49399999999999999"/>
    <m/>
    <s v="World Bank Climate Finance 2021"/>
  </r>
  <r>
    <x v="4"/>
    <s v="Sovereign"/>
    <s v="Additional Financing for Mozambique Urban Sanitation Project"/>
    <s v="P176448"/>
    <m/>
    <x v="1"/>
    <s v="Mozambique"/>
    <m/>
    <s v="Water"/>
    <n v="50"/>
    <m/>
    <m/>
    <m/>
    <n v="14.4"/>
    <n v="2.6"/>
    <n v="11.8"/>
    <m/>
    <n v="0.28899999999999998"/>
    <m/>
    <s v="World Bank Climate Finance 2022"/>
  </r>
  <r>
    <x v="4"/>
    <s v="Sovereign"/>
    <s v="Additional Financing for Nepal Health Sector Management_x000a_Reform Program for Results"/>
    <s v="P176694"/>
    <m/>
    <x v="1"/>
    <s v="Nepal"/>
    <m/>
    <s v="Health Nutrition and Population"/>
    <n v="50"/>
    <m/>
    <m/>
    <m/>
    <n v="1.5"/>
    <n v="0"/>
    <n v="1.5"/>
    <m/>
    <n v="0.03"/>
    <m/>
    <s v="World Bank Climate Finance 2022"/>
  </r>
  <r>
    <x v="4"/>
    <s v="Sovereign"/>
    <s v="Additional Financing for Public Finance Management_x000a_Modernization Project 2"/>
    <s v="P172924"/>
    <m/>
    <x v="0"/>
    <s v="Tajikistan"/>
    <m/>
    <s v="Governance"/>
    <n v="6"/>
    <m/>
    <m/>
    <m/>
    <n v="0"/>
    <n v="0"/>
    <n v="0"/>
    <m/>
    <n v="0"/>
    <m/>
    <s v="World Bank Climate Finance 2021"/>
  </r>
  <r>
    <x v="4"/>
    <s v="Sovereign"/>
    <s v="Additional Financing for Resilient Kerala Program"/>
    <s v="P177980"/>
    <m/>
    <x v="2"/>
    <s v="India"/>
    <m/>
    <s v="Urban Resilience and Land"/>
    <n v="150"/>
    <m/>
    <m/>
    <m/>
    <n v="127.4"/>
    <n v="4.5"/>
    <n v="122.9"/>
    <m/>
    <n v="0.85"/>
    <m/>
    <s v="World Bank Climate Finance 2023"/>
  </r>
  <r>
    <x v="4"/>
    <s v="Sovereign"/>
    <s v="Additional Financing for Social Support for Resilient Livelihoods_x000a_Project"/>
    <s v="P177813"/>
    <m/>
    <x v="1"/>
    <s v="Malawi"/>
    <m/>
    <s v="Social Protection and Jobs"/>
    <n v="187.5"/>
    <m/>
    <m/>
    <m/>
    <n v="128.19999999999999"/>
    <n v="38"/>
    <n v="90.2"/>
    <m/>
    <n v="0.68300000000000005"/>
    <m/>
    <s v="World Bank Climate Finance 2022"/>
  </r>
  <r>
    <x v="4"/>
    <s v="Sovereign"/>
    <s v="Additional Financing for Somalia COVID-19 Emergency_x000a_Vaccination Project"/>
    <s v="P178886"/>
    <m/>
    <x v="1"/>
    <s v="Somalia"/>
    <m/>
    <s v="Health Nutrition and Population"/>
    <n v="20"/>
    <m/>
    <m/>
    <m/>
    <n v="6.9"/>
    <n v="4.3"/>
    <n v="2.6"/>
    <m/>
    <n v="0.34100000000000003"/>
    <m/>
    <s v="World Bank Climate Finance 2022"/>
  </r>
  <r>
    <x v="4"/>
    <s v="Sovereign"/>
    <s v="Additional Financing for Somalia Recurrent Cost &amp; Reform_x000a_Financing Project - Phase III"/>
    <s v="P177900"/>
    <m/>
    <x v="1"/>
    <s v="Somalia"/>
    <m/>
    <s v="Governance"/>
    <n v="62"/>
    <m/>
    <m/>
    <m/>
    <n v="2"/>
    <n v="0.3"/>
    <n v="1.7"/>
    <m/>
    <n v="3.3000000000000002E-2"/>
    <m/>
    <s v="World Bank Climate Finance 2022"/>
  </r>
  <r>
    <x v="4"/>
    <s v="Sovereign"/>
    <s v="Additional Financing for Stormwater Management and Climate_x000a_Change Adaptation Project 2"/>
    <s v="P180203"/>
    <m/>
    <x v="2"/>
    <s v="Senegal"/>
    <m/>
    <s v="Urban Resilience and Land"/>
    <n v="135"/>
    <m/>
    <m/>
    <m/>
    <n v="125"/>
    <n v="6.9"/>
    <n v="118.1"/>
    <m/>
    <n v="0.92600000000000005"/>
    <m/>
    <s v="World Bank Climate Finance 2023"/>
  </r>
  <r>
    <x v="4"/>
    <s v="Sovereign"/>
    <s v="ADDITIONAL FINANCING FOR STRENGTHEN ETHIOPIA’S_x000a_ADAPTIVE SAFETY NET PROJECT"/>
    <s v="P176997"/>
    <m/>
    <x v="1"/>
    <s v="Ethiopia"/>
    <m/>
    <s v="Social Protection and Jobs"/>
    <n v="37.5"/>
    <m/>
    <m/>
    <m/>
    <n v="37.5"/>
    <n v="0"/>
    <n v="37.5"/>
    <m/>
    <n v="1"/>
    <m/>
    <s v="World Bank Climate Finance 2022"/>
  </r>
  <r>
    <x v="4"/>
    <s v="Sovereign"/>
    <s v="Additional Financing for Supporting Eﬀective Universal_x000a_Health Coverage in Argentina"/>
    <s v="P174913"/>
    <m/>
    <x v="0"/>
    <s v="Argentina"/>
    <m/>
    <s v="Health Nutrition and Population"/>
    <n v="250"/>
    <m/>
    <m/>
    <m/>
    <n v="0"/>
    <n v="0"/>
    <n v="0"/>
    <m/>
    <n v="0"/>
    <m/>
    <s v="World Bank Climate Finance 2021"/>
  </r>
  <r>
    <x v="4"/>
    <s v="Sovereign"/>
    <s v="Additional Financing for the ACE II Project"/>
    <s v="P176744"/>
    <m/>
    <x v="1"/>
    <s v="Eastern and Southern Africa"/>
    <m/>
    <s v="Education"/>
    <n v="70"/>
    <m/>
    <m/>
    <m/>
    <n v="12.9"/>
    <n v="2"/>
    <n v="10.9"/>
    <m/>
    <n v="0.185"/>
    <m/>
    <s v="World Bank Climate Finance 2022"/>
  </r>
  <r>
    <x v="4"/>
    <s v="Sovereign"/>
    <s v="Additional Financing for the Argentina: COVID-19 Emergency_x000a_Response Project"/>
    <s v="P177246"/>
    <m/>
    <x v="1"/>
    <s v="Argentina"/>
    <m/>
    <s v="Health Nutrition and Population"/>
    <n v="500"/>
    <m/>
    <m/>
    <m/>
    <n v="0"/>
    <n v="0"/>
    <n v="0"/>
    <m/>
    <n v="0"/>
    <m/>
    <s v="World Bank Climate Finance 2022"/>
  </r>
  <r>
    <x v="4"/>
    <s v="Sovereign"/>
    <s v="Additional Financing for the Burkina Faso COVID-19_x000a_Preparedness and Response Project"/>
    <s v="P177535"/>
    <m/>
    <x v="1"/>
    <s v="Burkina Faso"/>
    <m/>
    <s v="Health Nutrition and Population"/>
    <n v="48.3"/>
    <m/>
    <m/>
    <m/>
    <n v="0.8"/>
    <n v="0.2"/>
    <n v="0.6"/>
    <m/>
    <n v="1.4999999999999999E-2"/>
    <m/>
    <s v="World Bank Climate Finance 2022"/>
  </r>
  <r>
    <x v="4"/>
    <s v="Sovereign"/>
    <s v="Additional ﬁnancing for the Chad COVID-19 Strategic Preparedness_x000a_and Response Project"/>
    <s v="P176385"/>
    <m/>
    <x v="1"/>
    <s v="Chad"/>
    <m/>
    <s v="Health Nutrition and Population"/>
    <n v="38.200000000000003"/>
    <m/>
    <m/>
    <m/>
    <n v="1.7000000000000002"/>
    <n v="0.8"/>
    <n v="0.9"/>
    <m/>
    <n v="4.2999999999999997E-2"/>
    <m/>
    <s v="World Bank Climate Finance 2022"/>
  </r>
  <r>
    <x v="4"/>
    <s v="Sovereign"/>
    <s v="Additional Financing for the Education Reform Support_x000a_Project"/>
    <s v="P172885"/>
    <m/>
    <x v="0"/>
    <s v="Cameroon"/>
    <m/>
    <s v="Education"/>
    <n v="45"/>
    <m/>
    <m/>
    <m/>
    <n v="0.6"/>
    <n v="0.3"/>
    <n v="0.3"/>
    <m/>
    <n v="1.4999999999999999E-2"/>
    <m/>
    <s v="World Bank Climate Finance 2021"/>
  </r>
  <r>
    <x v="4"/>
    <s v="Sovereign"/>
    <s v="Additional Financing for the Equity with Quality and_x000a_Learning at Secondary"/>
    <s v="P176751"/>
    <m/>
    <x v="0"/>
    <s v="Malawi"/>
    <m/>
    <s v="Education"/>
    <n v="5"/>
    <m/>
    <m/>
    <m/>
    <n v="0.2"/>
    <n v="0.2"/>
    <n v="0"/>
    <m/>
    <n v="3.6999999999999998E-2"/>
    <m/>
    <s v="World Bank Climate Finance 2021"/>
  </r>
  <r>
    <x v="4"/>
    <s v="Sovereign"/>
    <s v="Additional Financing for the Gazetted Forests Management Project"/>
    <s v="P178838"/>
    <m/>
    <x v="2"/>
    <s v="Benin"/>
    <m/>
    <s v="Environment Natural Resources_x000a_and the Blue Economy"/>
    <n v="30"/>
    <m/>
    <m/>
    <m/>
    <n v="30"/>
    <n v="30"/>
    <n v="0"/>
    <m/>
    <n v="1"/>
    <m/>
    <s v="World Bank Climate Finance 2023"/>
  </r>
  <r>
    <x v="4"/>
    <s v="Sovereign"/>
    <s v="Additional Financing for the Guinea-Bissau COVID-19 Vaccine_x000a_Project"/>
    <s v="P178198"/>
    <m/>
    <x v="1"/>
    <s v="Guinea-_x000a_Bissau"/>
    <m/>
    <s v="Health Nutrition and Population"/>
    <n v="2.2000000000000002"/>
    <m/>
    <m/>
    <m/>
    <n v="0"/>
    <n v="0"/>
    <n v="0"/>
    <m/>
    <n v="0"/>
    <m/>
    <s v="World Bank Climate Finance 2022"/>
  </r>
  <r>
    <x v="4"/>
    <s v="Sovereign"/>
    <s v="Additional Financing for the Improving Inclusion in Secondary_x000a_and Higher Education"/>
    <s v="P179668"/>
    <m/>
    <x v="2"/>
    <s v="Argentina"/>
    <m/>
    <s v="Education"/>
    <n v="300"/>
    <m/>
    <m/>
    <m/>
    <n v="20.5"/>
    <n v="6"/>
    <n v="14.5"/>
    <m/>
    <n v="6.8000000000000005E-2"/>
    <m/>
    <s v="World Bank Climate Finance 2023"/>
  </r>
  <r>
    <x v="4"/>
    <s v="Sovereign"/>
    <s v="Additional Financing for the KALAHI-CIDSS National_x000a_Community Driven Development Project"/>
    <s v="P161833"/>
    <m/>
    <x v="0"/>
    <s v="Philippines"/>
    <m/>
    <s v="Social Sustainability and Inclusion"/>
    <n v="300"/>
    <m/>
    <m/>
    <m/>
    <n v="30"/>
    <n v="0"/>
    <n v="30"/>
    <m/>
    <n v="0.1"/>
    <m/>
    <s v="World Bank Climate Finance 2021"/>
  </r>
  <r>
    <x v="4"/>
    <s v="Sovereign"/>
    <s v="Additional Financing for the Mauritania COVID-19 Strategic_x000a_Preparedness and Response Project (SPRP)"/>
    <s v="P176526"/>
    <m/>
    <x v="0"/>
    <s v="Mauritania"/>
    <m/>
    <s v="Health Nutrition and_x000a_Population"/>
    <n v="15"/>
    <m/>
    <m/>
    <m/>
    <n v="0.89999999999999991"/>
    <n v="0.3"/>
    <n v="0.6"/>
    <m/>
    <n v="5.7000000000000002E-2"/>
    <m/>
    <s v="World Bank Climate Finance 2021"/>
  </r>
  <r>
    <x v="4"/>
    <s v="Sovereign"/>
    <s v="Additional Financing for the Panama COVID-19 Emergency_x000a_Response Project"/>
    <s v="P178011"/>
    <m/>
    <x v="1"/>
    <s v="Panama"/>
    <m/>
    <s v="Health Nutrition and Population"/>
    <n v="100"/>
    <m/>
    <m/>
    <m/>
    <n v="1.4"/>
    <n v="0.7"/>
    <n v="0.7"/>
    <m/>
    <n v="1.4E-2"/>
    <m/>
    <s v="World Bank Climate Finance 2022"/>
  </r>
  <r>
    <x v="4"/>
    <s v="Sovereign"/>
    <s v="ADDITIONAL FINANCING FOR THE PROJECT TO STRENGTHEN PUBLIC_x000a_FINANCIAL MANAGEMENT"/>
    <s v="P176041"/>
    <m/>
    <x v="1"/>
    <s v="Federated States of Micronesia"/>
    <m/>
    <s v="Governance"/>
    <n v="5"/>
    <m/>
    <m/>
    <m/>
    <n v="0"/>
    <n v="0"/>
    <n v="0"/>
    <m/>
    <n v="0"/>
    <m/>
    <s v="World Bank Climate Finance 2022"/>
  </r>
  <r>
    <x v="4"/>
    <s v="Sovereign"/>
    <s v="Additional Financing for the Recovery of Economic Activity for_x000a_Liberian Informal Sector Employment Project"/>
    <s v="P179035"/>
    <m/>
    <x v="2"/>
    <s v="Liberia"/>
    <m/>
    <s v="Social Protection and Jobs"/>
    <n v="20"/>
    <m/>
    <m/>
    <m/>
    <n v="1.9"/>
    <n v="0"/>
    <n v="1.9"/>
    <m/>
    <n v="9.8000000000000004E-2"/>
    <m/>
    <s v="World Bank Climate Finance 2023"/>
  </r>
  <r>
    <x v="4"/>
    <s v="Sovereign"/>
    <s v="Additional Financing for the Senegal COVID-19 Response_x000a_Project"/>
    <s v="P175992"/>
    <m/>
    <x v="0"/>
    <s v="Senegal"/>
    <m/>
    <s v="Health Nutrition and Population"/>
    <n v="134"/>
    <m/>
    <m/>
    <m/>
    <n v="6.7"/>
    <n v="1.3"/>
    <n v="5.4"/>
    <m/>
    <n v="0.05"/>
    <m/>
    <s v="World Bank Climate Finance 2021"/>
  </r>
  <r>
    <x v="4"/>
    <s v="Sovereign"/>
    <s v="Additional Financing for the Social Safety Net Project"/>
    <s v="P175921"/>
    <m/>
    <x v="1"/>
    <s v="Ecuador"/>
    <m/>
    <s v="Social Protection and Jobs"/>
    <n v="200"/>
    <m/>
    <m/>
    <m/>
    <n v="49"/>
    <n v="0"/>
    <n v="49"/>
    <m/>
    <n v="0.245"/>
    <m/>
    <s v="World Bank Climate Finance 2022"/>
  </r>
  <r>
    <x v="4"/>
    <s v="Sovereign"/>
    <s v="Additional Financing for the Social Safety Nets for Vulnerable_x000a_Populations in the Province of Buenos Aires Project"/>
    <s v="P178628"/>
    <m/>
    <x v="2"/>
    <s v="Argentina"/>
    <m/>
    <s v="Social Protection and Jobs"/>
    <n v="50"/>
    <m/>
    <m/>
    <m/>
    <n v="0"/>
    <n v="0"/>
    <n v="0"/>
    <m/>
    <n v="0"/>
    <m/>
    <s v="World Bank Climate Finance 2023"/>
  </r>
  <r>
    <x v="4"/>
    <s v="Sovereign"/>
    <s v="Additional Financing for the Socio-economic Inclusion of_x000a_Refugees and Host Communities in Rwanda"/>
    <s v="P176273"/>
    <m/>
    <x v="0"/>
    <s v="Rwanda"/>
    <m/>
    <s v="Social Sustainability and_x000a_Inclusion"/>
    <n v="20"/>
    <m/>
    <m/>
    <m/>
    <n v="1.7"/>
    <n v="1.7"/>
    <n v="0"/>
    <m/>
    <n v="8.4000000000000005E-2"/>
    <m/>
    <s v="World Bank Climate Finance 2021"/>
  </r>
  <r>
    <x v="4"/>
    <s v="Sovereign"/>
    <s v="Additional Financing for the Southern Africa Trade and_x000a_Transport Facilitation (Phase 2) Project"/>
    <s v="P175751"/>
    <m/>
    <x v="1"/>
    <s v="Eastern and Southern Africa"/>
    <m/>
    <s v="Transport"/>
    <n v="22.3"/>
    <m/>
    <m/>
    <m/>
    <n v="8.1999999999999993"/>
    <n v="4.0999999999999996"/>
    <n v="4.0999999999999996"/>
    <m/>
    <n v="0.36599999999999999"/>
    <m/>
    <s v="World Bank Climate Finance 2022"/>
  </r>
  <r>
    <x v="4"/>
    <s v="Sovereign"/>
    <s v="Additional Financing for the Sudan COVID-19 Emergency_x000a_Response Project"/>
    <s v="P176824"/>
    <m/>
    <x v="0"/>
    <s v="Sudan"/>
    <m/>
    <s v="Health Nutrition and_x000a_Population"/>
    <n v="100"/>
    <m/>
    <m/>
    <m/>
    <n v="8.2000000000000011"/>
    <n v="0.8"/>
    <n v="7.4"/>
    <m/>
    <n v="8.1000000000000003E-2"/>
    <m/>
    <s v="World Bank Climate Finance 2021"/>
  </r>
  <r>
    <x v="4"/>
    <s v="Sovereign"/>
    <s v="Additional Financing for the Tajikistan Emergency COVID-19_x000a_Project"/>
    <s v="P175168"/>
    <m/>
    <x v="0"/>
    <s v="Tajikistan"/>
    <m/>
    <s v="Health Nutrition and Population"/>
    <n v="8.6"/>
    <m/>
    <m/>
    <m/>
    <n v="0"/>
    <n v="0"/>
    <n v="0"/>
    <m/>
    <n v="2E-3"/>
    <m/>
    <s v="World Bank Climate Finance 2021"/>
  </r>
  <r>
    <x v="4"/>
    <s v="Sovereign"/>
    <s v="Additional Financing for the Tajikistan Emergency COVID-19_x000a_Project"/>
    <s v="P176216"/>
    <m/>
    <x v="0"/>
    <s v="Tajikistan"/>
    <m/>
    <s v="Health Nutrition and Population"/>
    <n v="12.6"/>
    <m/>
    <m/>
    <m/>
    <n v="0.8"/>
    <n v="0"/>
    <n v="0.8"/>
    <m/>
    <n v="6.7000000000000004E-2"/>
    <m/>
    <s v="World Bank Climate Finance 2021"/>
  </r>
  <r>
    <x v="4"/>
    <s v="Sovereign"/>
    <s v="Additional Financing for the Zambia COVID-19 Emergency_x000a_Response and Health Systems Preparedness Project"/>
    <s v="P176400"/>
    <m/>
    <x v="0"/>
    <s v="Zambia"/>
    <m/>
    <s v="Health Nutrition and_x000a_Population"/>
    <n v="14"/>
    <m/>
    <m/>
    <m/>
    <n v="0.1"/>
    <n v="0"/>
    <n v="0.1"/>
    <m/>
    <n v="1.0999999999999999E-2"/>
    <m/>
    <s v="World Bank Climate Finance 2021"/>
  </r>
  <r>
    <x v="4"/>
    <s v="Sovereign"/>
    <s v="Additional Financing for Tunisia COVID-19 Response Project"/>
    <s v="P175785"/>
    <m/>
    <x v="0"/>
    <s v="Tunisia"/>
    <m/>
    <s v="Health Nutrition and Population"/>
    <n v="100"/>
    <m/>
    <m/>
    <m/>
    <n v="2.8"/>
    <n v="1.7"/>
    <n v="1.1000000000000001"/>
    <m/>
    <n v="2.8000000000000001E-2"/>
    <m/>
    <s v="World Bank Climate Finance 2021"/>
  </r>
  <r>
    <x v="4"/>
    <s v="Sovereign"/>
    <s v="Additional Financing for Uganda Reproductive, Maternal_x000a_and Child Health Services Improvement Project"/>
    <s v="P174163"/>
    <m/>
    <x v="0"/>
    <s v="Uganda"/>
    <m/>
    <s v="Health Nutrition and Population"/>
    <n v="15"/>
    <m/>
    <m/>
    <m/>
    <n v="0"/>
    <n v="0"/>
    <n v="0"/>
    <m/>
    <n v="0"/>
    <m/>
    <s v="World Bank Climate Finance 2021"/>
  </r>
  <r>
    <x v="4"/>
    <s v="Sovereign"/>
    <s v="Additional Financing for West Africa Regional_x000a_Communications Infrastructure Program (WARCIP) Togo_x000a_Project – APL2"/>
    <s v="P169945"/>
    <m/>
    <x v="0"/>
    <s v="Togo"/>
    <m/>
    <s v="Digital Development"/>
    <n v="11"/>
    <m/>
    <m/>
    <m/>
    <n v="0"/>
    <n v="0"/>
    <n v="0"/>
    <m/>
    <n v="0"/>
    <m/>
    <s v="World Bank Climate Finance 2021"/>
  </r>
  <r>
    <x v="4"/>
    <s v="Sovereign"/>
    <s v="Additional Financing Haiti Renewable Energy for All"/>
    <s v="P174736"/>
    <m/>
    <x v="0"/>
    <s v="Haiti"/>
    <m/>
    <s v="Energy and Extractives"/>
    <n v="4"/>
    <m/>
    <m/>
    <m/>
    <n v="4"/>
    <n v="3.8"/>
    <n v="0.2"/>
    <m/>
    <n v="1"/>
    <m/>
    <s v="World Bank Climate Finance 2021"/>
  </r>
  <r>
    <x v="4"/>
    <s v="Sovereign"/>
    <s v="Additional Financing of Enhancing Connectivity in the northern_x000a_and central agricultural production areas of Senegal"/>
    <s v="P180875"/>
    <m/>
    <x v="2"/>
    <s v="Senegal"/>
    <m/>
    <s v="Transport"/>
    <n v="117"/>
    <m/>
    <m/>
    <m/>
    <n v="50.8"/>
    <n v="0.8"/>
    <n v="50"/>
    <m/>
    <n v="0.434"/>
    <m/>
    <s v="World Bank Climate Finance 2023"/>
  </r>
  <r>
    <x v="4"/>
    <s v="Sovereign"/>
    <s v="Additional Financing of the Smallholder Commercialization_x000a_and Agribusiness Development Project"/>
    <s v="P170604"/>
    <m/>
    <x v="0"/>
    <s v="Sierra Leone"/>
    <m/>
    <s v="Agriculture and Food"/>
    <n v="30"/>
    <m/>
    <m/>
    <m/>
    <n v="15"/>
    <n v="0"/>
    <n v="15"/>
    <m/>
    <n v="0.5"/>
    <m/>
    <s v="World Bank Climate Finance 2021"/>
  </r>
  <r>
    <x v="4"/>
    <s v="Sovereign"/>
    <s v="Additional Financing on Vaccines for the Liberia COVID-19_x000a_Emergency Response Project"/>
    <s v="P176336"/>
    <m/>
    <x v="0"/>
    <s v="Liberia"/>
    <m/>
    <s v="Health Nutrition and Population"/>
    <n v="7"/>
    <m/>
    <m/>
    <m/>
    <n v="0.2"/>
    <n v="0.1"/>
    <n v="0.1"/>
    <m/>
    <n v="2.3E-2"/>
    <m/>
    <s v="World Bank Climate Finance 2021"/>
  </r>
  <r>
    <x v="4"/>
    <s v="Sovereign"/>
    <s v="Additional Financing to Agricultural and Livestock_x000a_Transformation Project"/>
    <s v="P176418"/>
    <m/>
    <x v="0"/>
    <s v="Niger"/>
    <m/>
    <s v="Agriculture and Food"/>
    <n v="39.5"/>
    <m/>
    <m/>
    <m/>
    <n v="14.399999999999999"/>
    <n v="2.2000000000000002"/>
    <n v="12.2"/>
    <m/>
    <n v="0.36399999999999999"/>
    <m/>
    <s v="World Bank Climate Finance 2021"/>
  </r>
  <r>
    <x v="4"/>
    <s v="Sovereign"/>
    <s v="Additional Financing to Bhutan COVID-19 Emergency Response_x000a_and Health Systems Preparedness Project"/>
    <s v="P178656"/>
    <m/>
    <x v="1"/>
    <s v="Bhutan"/>
    <m/>
    <s v="Health Nutrition and Population"/>
    <n v="10"/>
    <m/>
    <m/>
    <m/>
    <n v="0"/>
    <n v="0"/>
    <n v="0"/>
    <m/>
    <n v="0"/>
    <m/>
    <s v="World Bank Climate Finance 2022"/>
  </r>
  <r>
    <x v="4"/>
    <s v="Sovereign"/>
    <s v="Additional Financing to Emergency Locust Response Project"/>
    <s v="P177843"/>
    <m/>
    <x v="1"/>
    <s v="Eastern and Southern Africa"/>
    <m/>
    <s v="Agriculture and Food"/>
    <n v="35"/>
    <m/>
    <m/>
    <m/>
    <n v="35"/>
    <n v="9.5"/>
    <n v="25.5"/>
    <m/>
    <n v="1"/>
    <m/>
    <s v="World Bank Climate Finance 2022"/>
  </r>
  <r>
    <x v="4"/>
    <s v="Sovereign"/>
    <s v="Additional Financing to GEQIP-E for Refugees Integration"/>
    <s v="P168411"/>
    <m/>
    <x v="0"/>
    <s v="Ethiopia"/>
    <m/>
    <s v="Education"/>
    <n v="55"/>
    <m/>
    <m/>
    <m/>
    <n v="0"/>
    <n v="0"/>
    <n v="0"/>
    <m/>
    <n v="0"/>
    <m/>
    <s v="World Bank Climate Finance 2021"/>
  </r>
  <r>
    <x v="4"/>
    <s v="Sovereign"/>
    <s v="Additional Financing to Integrated Urban Development and_x000a_Resilience Project for Greater Antananarivo"/>
    <s v="P175087"/>
    <m/>
    <x v="0"/>
    <s v="Madagascar"/>
    <m/>
    <s v="Urban Resilience and Land"/>
    <n v="50"/>
    <m/>
    <m/>
    <m/>
    <n v="29.3"/>
    <n v="0"/>
    <n v="29.3"/>
    <m/>
    <n v="0.58599999999999997"/>
    <m/>
    <s v="World Bank Climate Finance 2021"/>
  </r>
  <r>
    <x v="4"/>
    <s v="Sovereign"/>
    <s v="Additional Financing to Madagascar Integrated Growth_x000a_Poles and Corridor SOP2"/>
    <s v="P175172"/>
    <m/>
    <x v="0"/>
    <s v="Madagascar"/>
    <m/>
    <s v="Finance Competitiveness and_x000a_Innovation"/>
    <n v="33"/>
    <m/>
    <m/>
    <m/>
    <n v="1.2"/>
    <n v="0.2"/>
    <n v="1"/>
    <m/>
    <n v="3.7999999999999999E-2"/>
    <m/>
    <s v="World Bank Climate Finance 2021"/>
  </r>
  <r>
    <x v="4"/>
    <s v="Sovereign"/>
    <s v="Additional Financing to Nurek Phase 2"/>
    <s v="P177609"/>
    <m/>
    <x v="1"/>
    <s v="Tajikistan"/>
    <m/>
    <s v="Energy and Extractives"/>
    <n v="65"/>
    <m/>
    <m/>
    <m/>
    <n v="65.100000000000009"/>
    <n v="64.400000000000006"/>
    <n v="0.7"/>
    <m/>
    <n v="1"/>
    <m/>
    <s v="World Bank Climate Finance 2022"/>
  </r>
  <r>
    <x v="4"/>
    <s v="Sovereign"/>
    <s v="Additional Financing to Power Utility Financial Recovery Project"/>
    <s v="P177563"/>
    <m/>
    <x v="1"/>
    <s v="Tajikistan"/>
    <m/>
    <s v="Energy and Extractives"/>
    <n v="80"/>
    <m/>
    <m/>
    <m/>
    <n v="7"/>
    <n v="7"/>
    <n v="0"/>
    <m/>
    <n v="8.7999999999999995E-2"/>
    <m/>
    <s v="World Bank Climate Finance 2022"/>
  </r>
  <r>
    <x v="4"/>
    <s v="Sovereign"/>
    <s v="Additional Financing to Refugees and Host Communities_x000a_Support Project"/>
    <s v="P172255"/>
    <m/>
    <x v="0"/>
    <s v="Chad"/>
    <m/>
    <s v="Social Protection and Jobs"/>
    <n v="75"/>
    <m/>
    <m/>
    <m/>
    <n v="14.2"/>
    <n v="5.6"/>
    <n v="8.6"/>
    <m/>
    <n v="0.189"/>
    <m/>
    <s v="World Bank Climate Finance 2021"/>
  </r>
  <r>
    <x v="4"/>
    <s v="Sovereign"/>
    <s v="Additional Financing to Romania Health Sector Reform_x000a_Project"/>
    <s v="P175632"/>
    <m/>
    <x v="0"/>
    <s v="Romania"/>
    <m/>
    <s v="Health Nutrition and Population"/>
    <n v="176"/>
    <m/>
    <m/>
    <m/>
    <n v="15.6"/>
    <n v="15.6"/>
    <n v="0"/>
    <m/>
    <n v="8.7999999999999995E-2"/>
    <m/>
    <s v="World Bank Climate Finance 2021"/>
  </r>
  <r>
    <x v="4"/>
    <s v="Sovereign"/>
    <s v="Additional Financing to Rural Electriﬁcation Project"/>
    <s v="P175456"/>
    <m/>
    <x v="0"/>
    <s v="Tajikistan"/>
    <m/>
    <s v="Energy and Extractives"/>
    <n v="10"/>
    <m/>
    <m/>
    <m/>
    <n v="10.1"/>
    <n v="10"/>
    <n v="0.1"/>
    <m/>
    <n v="1"/>
    <m/>
    <s v="World Bank Climate Finance 2021"/>
  </r>
  <r>
    <x v="4"/>
    <s v="Sovereign"/>
    <s v="Additional Financing to Rwanda Stunting Prevention and_x000a_Reduction Project"/>
    <s v="P179499"/>
    <m/>
    <x v="2"/>
    <s v="Rwanda"/>
    <m/>
    <s v="Health Nutrition and Population"/>
    <n v="70"/>
    <m/>
    <m/>
    <m/>
    <n v="15.7"/>
    <n v="0"/>
    <n v="15.7"/>
    <m/>
    <n v="0.224"/>
    <m/>
    <s v="World Bank Climate Finance 2023"/>
  </r>
  <r>
    <x v="4"/>
    <s v="Sovereign"/>
    <s v="Additional Financing to Sierra Leone Food Systems Resilience_x000a_Program, Phase 2"/>
    <s v="P180211"/>
    <m/>
    <x v="2"/>
    <s v="Western and Central Africa"/>
    <m/>
    <s v="Agriculture and Food"/>
    <n v="50"/>
    <m/>
    <m/>
    <m/>
    <n v="43.2"/>
    <n v="25"/>
    <n v="18.2"/>
    <m/>
    <n v="0.86299999999999999"/>
    <m/>
    <s v="World Bank Climate Finance 2023"/>
  </r>
  <r>
    <x v="4"/>
    <s v="Sovereign"/>
    <s v="Additional Financing to SSDP"/>
    <s v="P176616"/>
    <m/>
    <x v="1"/>
    <s v="Nepal"/>
    <m/>
    <s v="Education"/>
    <n v="50"/>
    <m/>
    <m/>
    <m/>
    <n v="4"/>
    <n v="1.5"/>
    <n v="2.5"/>
    <m/>
    <n v="0.08"/>
    <m/>
    <s v="World Bank Climate Finance 2022"/>
  </r>
  <r>
    <x v="4"/>
    <s v="Sovereign"/>
    <s v="Additional Financing to Support to COVID-19 vaccine purchase_x000a_and health system strengthening"/>
    <s v="P178279"/>
    <m/>
    <x v="1"/>
    <s v="Madagascar"/>
    <m/>
    <s v="Health Nutrition and Population"/>
    <n v="41"/>
    <m/>
    <m/>
    <m/>
    <n v="6.7"/>
    <n v="6"/>
    <n v="0.7"/>
    <m/>
    <n v="0.16300000000000001"/>
    <m/>
    <s v="World Bank Climate Finance 2022"/>
  </r>
  <r>
    <x v="4"/>
    <s v="Sovereign"/>
    <s v="Additional Financing to Support to COVID-19 Vaccine Purchase_x000a_and Health System Strengthening"/>
    <s v="P178615"/>
    <m/>
    <x v="1"/>
    <s v="Comoros"/>
    <m/>
    <s v="Health Nutrition and Population"/>
    <n v="25"/>
    <m/>
    <m/>
    <m/>
    <n v="0.7"/>
    <n v="0.2"/>
    <n v="0.5"/>
    <m/>
    <n v="2.5999999999999999E-2"/>
    <m/>
    <s v="World Bank Climate Finance 2022"/>
  </r>
  <r>
    <x v="4"/>
    <s v="Sovereign"/>
    <s v="Additional Financing to the  Central African Republic  (CAR)_x000a_Emergency Food Crisis Response Project"/>
    <s v="P180996"/>
    <m/>
    <x v="2"/>
    <s v="Central African Republic"/>
    <m/>
    <s v="Agriculture and Food"/>
    <n v="50"/>
    <m/>
    <m/>
    <m/>
    <n v="10"/>
    <n v="0"/>
    <n v="10"/>
    <m/>
    <n v="0.2"/>
    <m/>
    <s v="World Bank Climate Finance 2023"/>
  </r>
  <r>
    <x v="4"/>
    <s v="Sovereign"/>
    <s v="Additional Financing to the Burundi COVID-19 Preparedness and_x000a_Response Project"/>
    <s v="P177769"/>
    <m/>
    <x v="1"/>
    <s v="Burundi"/>
    <m/>
    <s v="Health Nutrition and Population"/>
    <n v="60"/>
    <m/>
    <m/>
    <m/>
    <n v="0.5"/>
    <n v="0"/>
    <n v="0.5"/>
    <m/>
    <n v="8.9999999999999993E-3"/>
    <m/>
    <s v="World Bank Climate Finance 2022"/>
  </r>
  <r>
    <x v="4"/>
    <s v="Sovereign"/>
    <s v="Additional Financing to the Citizen-Centric Judicial_x000a_Modernization and Justice Service Delivery Project"/>
    <s v="P172922"/>
    <m/>
    <x v="1"/>
    <s v="Tanzania"/>
    <m/>
    <s v="Governance"/>
    <n v="90"/>
    <m/>
    <m/>
    <m/>
    <n v="0"/>
    <n v="0"/>
    <n v="0"/>
    <m/>
    <n v="0"/>
    <m/>
    <s v="World Bank Climate Finance 2022"/>
  </r>
  <r>
    <x v="4"/>
    <s v="Sovereign"/>
    <s v="Additional Financing to the COVID-19 Emergency Response_x000a_Project"/>
    <s v="P176304"/>
    <m/>
    <x v="0"/>
    <s v="Rwanda"/>
    <m/>
    <s v="Health Nutrition and Population"/>
    <n v="30"/>
    <m/>
    <m/>
    <m/>
    <n v="0.4"/>
    <n v="0.1"/>
    <n v="0.3"/>
    <m/>
    <n v="1.4E-2"/>
    <m/>
    <s v="World Bank Climate Finance 2021"/>
  </r>
  <r>
    <x v="4"/>
    <s v="Sovereign"/>
    <s v="Additional Financing to the Disease Prevention and Control_x000a_Project"/>
    <s v="P175023"/>
    <m/>
    <x v="0"/>
    <s v="Armenia"/>
    <m/>
    <s v="Health Nutrition and Population"/>
    <n v="7.4"/>
    <m/>
    <m/>
    <m/>
    <n v="0.8"/>
    <n v="0.4"/>
    <n v="0.4"/>
    <m/>
    <n v="9.9000000000000005E-2"/>
    <m/>
    <s v="World Bank Climate Finance 2021"/>
  </r>
  <r>
    <x v="4"/>
    <s v="Sovereign"/>
    <s v="Additional Financing to the Flood Risk Management_x000a_project"/>
    <s v="P170025"/>
    <m/>
    <x v="0"/>
    <s v="Guyana"/>
    <m/>
    <s v="Urban Resilience and Land"/>
    <n v="26"/>
    <m/>
    <m/>
    <m/>
    <n v="26"/>
    <n v="0"/>
    <n v="26"/>
    <m/>
    <n v="1"/>
    <m/>
    <s v="World Bank Climate Finance 2021"/>
  </r>
  <r>
    <x v="4"/>
    <s v="Sovereign"/>
    <s v="Additional Financing to the Guyana Secondary Education_x000a_Improvement Project"/>
    <s v="P170471"/>
    <m/>
    <x v="0"/>
    <s v="Guyana"/>
    <m/>
    <s v="Education"/>
    <n v="13.5"/>
    <m/>
    <m/>
    <m/>
    <n v="3"/>
    <n v="1.5"/>
    <n v="1.5"/>
    <m/>
    <n v="0.215"/>
    <m/>
    <s v="World Bank Climate Finance 2021"/>
  </r>
  <r>
    <x v="4"/>
    <s v="Sovereign"/>
    <s v="Additional Financing to the Health System Improvement Project"/>
    <s v="P173351"/>
    <m/>
    <x v="1"/>
    <s v="Albania"/>
    <m/>
    <s v="Health Nutrition and Population"/>
    <n v="29.5"/>
    <m/>
    <m/>
    <m/>
    <n v="3.1"/>
    <n v="1"/>
    <n v="2.1"/>
    <m/>
    <n v="0.10299999999999999"/>
    <m/>
    <s v="World Bank Climate Finance 2022"/>
  </r>
  <r>
    <x v="4"/>
    <s v="Sovereign"/>
    <s v="Additional Financing to the Honduras COVID-19 Emergency_x000a_Response Project"/>
    <s v="P176015"/>
    <m/>
    <x v="0"/>
    <s v="Honduras"/>
    <m/>
    <s v="Health Nutrition and Population"/>
    <n v="20"/>
    <m/>
    <m/>
    <m/>
    <n v="0.6"/>
    <n v="0.3"/>
    <n v="0.3"/>
    <m/>
    <n v="2.5000000000000001E-2"/>
    <m/>
    <s v="World Bank Climate Finance 2021"/>
  </r>
  <r>
    <x v="4"/>
    <s v="Sovereign"/>
    <s v="Additional Financing to the Madagascar Road Sector Sustainability_x000a_Project"/>
    <s v="P178924"/>
    <m/>
    <x v="2"/>
    <s v="Madagascar"/>
    <m/>
    <s v="Transport"/>
    <n v="100"/>
    <m/>
    <m/>
    <m/>
    <n v="43"/>
    <n v="1"/>
    <n v="42"/>
    <m/>
    <n v="0.43"/>
    <m/>
    <s v="World Bank Climate Finance 2023"/>
  </r>
  <r>
    <x v="4"/>
    <s v="Sovereign"/>
    <s v="Additional Financing to the Paciﬁc Resilience Project in Tonga"/>
    <s v="P178848"/>
    <m/>
    <x v="1"/>
    <s v="Tonga"/>
    <m/>
    <s v="Urban Resilience and Land"/>
    <n v="5"/>
    <m/>
    <m/>
    <m/>
    <n v="1.8"/>
    <n v="0"/>
    <n v="1.8"/>
    <m/>
    <n v="0.36399999999999999"/>
    <m/>
    <s v="World Bank Climate Finance 2022"/>
  </r>
  <r>
    <x v="4"/>
    <s v="Sovereign"/>
    <s v="Additional Financing to the Regional Disease Surveillance_x000a_Systems Enhancement Project in West Africa, Phase III"/>
    <s v="P176646"/>
    <m/>
    <x v="2"/>
    <s v="Western and Central Africa"/>
    <m/>
    <s v="Health Nutrition and Population"/>
    <n v="6"/>
    <m/>
    <m/>
    <m/>
    <n v="0.6"/>
    <n v="0"/>
    <n v="0.6"/>
    <m/>
    <n v="0.1"/>
    <m/>
    <s v="World Bank Climate Finance 2023"/>
  </r>
  <r>
    <x v="4"/>
    <s v="Sovereign"/>
    <s v="Additional Financing to the Safety Nets and Basic Services_x000a_Project"/>
    <s v="P176460"/>
    <m/>
    <x v="0"/>
    <s v="Togo"/>
    <m/>
    <s v="Social Protection and Jobs"/>
    <n v="20"/>
    <m/>
    <m/>
    <m/>
    <n v="2.2000000000000002"/>
    <n v="0"/>
    <n v="2.2000000000000002"/>
    <m/>
    <n v="0.109"/>
    <m/>
    <s v="World Bank Climate Finance 2021"/>
  </r>
  <r>
    <x v="4"/>
    <s v="Sovereign"/>
    <s v="Additional Financing to the Social Protection Integration_x000a_Project"/>
    <s v="P175718"/>
    <m/>
    <x v="0"/>
    <s v="Honduras"/>
    <m/>
    <s v="Social Protection and Jobs"/>
    <n v="70"/>
    <m/>
    <m/>
    <m/>
    <n v="16.2"/>
    <n v="0"/>
    <n v="16.2"/>
    <m/>
    <n v="0.23200000000000001"/>
    <m/>
    <s v="World Bank Climate Finance 2021"/>
  </r>
  <r>
    <x v="4"/>
    <s v="Sovereign"/>
    <s v="Additional Financing to the Somalia Crisis Recovery Project"/>
    <s v="P176343"/>
    <m/>
    <x v="0"/>
    <s v="Somalia"/>
    <m/>
    <s v="Urban Resilience and Land"/>
    <n v="50"/>
    <m/>
    <m/>
    <m/>
    <n v="28.8"/>
    <n v="2.5"/>
    <n v="26.3"/>
    <m/>
    <n v="0.57499999999999996"/>
    <m/>
    <s v="World Bank Climate Finance 2021"/>
  </r>
  <r>
    <x v="4"/>
    <s v="Sovereign"/>
    <s v="Additional Financing to the Sustainable Landscape_x000a_Management Project"/>
    <s v="P176449"/>
    <m/>
    <x v="0"/>
    <s v="Madagascar"/>
    <m/>
    <s v="Environment Natural_x000a_Resources and the Blue_x000a_Economy"/>
    <n v="40"/>
    <m/>
    <m/>
    <m/>
    <n v="24.5"/>
    <n v="11.3"/>
    <n v="13.2"/>
    <m/>
    <n v="0.61199999999999999"/>
    <m/>
    <s v="World Bank Climate Finance 2021"/>
  </r>
  <r>
    <x v="4"/>
    <s v="Sovereign"/>
    <s v="Additional Financing to the Tonga Safe and Resilient Schools_x000a_Project"/>
    <s v="P178849"/>
    <m/>
    <x v="1"/>
    <s v="Tonga"/>
    <m/>
    <s v="Urban Resilience and Land"/>
    <n v="10"/>
    <m/>
    <m/>
    <m/>
    <n v="3.7"/>
    <n v="0"/>
    <n v="3.7"/>
    <m/>
    <n v="0.371"/>
    <m/>
    <s v="World Bank Climate Finance 2022"/>
  </r>
  <r>
    <x v="4"/>
    <s v="Sovereign"/>
    <s v="Additional Financing to Uganda COVID-19 Response and_x000a_Emergency Preparedness Project"/>
    <s v="P177273"/>
    <m/>
    <x v="1"/>
    <s v="Uganda"/>
    <m/>
    <s v="Health Nutrition and Population"/>
    <n v="164.3"/>
    <m/>
    <m/>
    <m/>
    <n v="3.3"/>
    <n v="0.8"/>
    <n v="2.5"/>
    <m/>
    <n v="0.02"/>
    <m/>
    <s v="World Bank Climate Finance 2022"/>
  </r>
  <r>
    <x v="4"/>
    <s v="Sovereign"/>
    <s v="Additional Financing: Nepal COVID-19 Emergency Response_x000a_and Health Systems Preparedness Project"/>
    <s v="P175848"/>
    <m/>
    <x v="0"/>
    <s v="Nepal"/>
    <m/>
    <s v="Health Nutrition and Population"/>
    <n v="75"/>
    <m/>
    <m/>
    <m/>
    <n v="0.1"/>
    <n v="0"/>
    <n v="0.1"/>
    <m/>
    <n v="1E-3"/>
    <m/>
    <s v="World Bank Climate Finance 2021"/>
  </r>
  <r>
    <x v="4"/>
    <s v="Sovereign"/>
    <s v="Additional Financing: Republic of Congo Statistics Capacity_x000a_Building Project"/>
    <s v="P177969"/>
    <m/>
    <x v="1"/>
    <s v="Congo, Democratic Republic of"/>
    <m/>
    <s v="Poverty and Equity"/>
    <n v="10"/>
    <m/>
    <m/>
    <m/>
    <n v="0"/>
    <n v="0"/>
    <n v="0"/>
    <m/>
    <n v="0"/>
    <m/>
    <s v="World Bank Climate Finance 2022"/>
  </r>
  <r>
    <x v="4"/>
    <s v="Sovereign"/>
    <s v="Additional Financing: Rooftop Solar Program for Residential_x000a_sector"/>
    <s v="P171750"/>
    <m/>
    <x v="1"/>
    <s v="India"/>
    <m/>
    <s v="Energy and Extractives"/>
    <n v="150"/>
    <m/>
    <m/>
    <m/>
    <n v="150"/>
    <n v="150"/>
    <n v="0"/>
    <m/>
    <n v="1"/>
    <m/>
    <s v="World Bank Climate Finance 2022"/>
  </r>
  <r>
    <x v="4"/>
    <s v="Sovereign"/>
    <s v="Additional Financing: TZ-Rural Electriﬁcation Expansion Program"/>
    <s v="P177140"/>
    <m/>
    <x v="2"/>
    <s v="Tanzania"/>
    <m/>
    <s v="Energy and Extractives"/>
    <n v="335"/>
    <m/>
    <m/>
    <m/>
    <n v="310.39999999999998"/>
    <n v="261.7"/>
    <n v="48.7"/>
    <m/>
    <n v="0.92700000000000005"/>
    <m/>
    <s v="World Bank Climate Finance 2023"/>
  </r>
  <r>
    <x v="4"/>
    <s v="Sovereign"/>
    <s v="Additional Financing-Health System Performance Strengthening_x000a_Project"/>
    <s v="P180039"/>
    <m/>
    <x v="2"/>
    <s v="Chad"/>
    <m/>
    <s v="Health Nutrition and Population"/>
    <n v="150"/>
    <m/>
    <m/>
    <m/>
    <n v="18.600000000000001"/>
    <n v="0.3"/>
    <n v="18.3"/>
    <m/>
    <n v="0.124"/>
    <m/>
    <s v="World Bank Climate Finance 2023"/>
  </r>
  <r>
    <x v="4"/>
    <s v="Sovereign"/>
    <s v="Additional Financing-Mali Drylands Development Project"/>
    <s v="P177323"/>
    <m/>
    <x v="2"/>
    <s v="Mali"/>
    <m/>
    <s v="Agriculture and Food"/>
    <n v="30"/>
    <m/>
    <m/>
    <m/>
    <n v="12"/>
    <n v="2.2000000000000002"/>
    <n v="9.8000000000000007"/>
    <m/>
    <n v="0.39900000000000002"/>
    <m/>
    <s v="World Bank Climate Finance 2023"/>
  </r>
  <r>
    <x v="4"/>
    <s v="Sovereign"/>
    <s v="Adolescent Girls Initiative for Learning and Empowerment"/>
    <s v="P170664"/>
    <m/>
    <x v="0"/>
    <s v="Nigeria"/>
    <m/>
    <s v="Education"/>
    <n v="500"/>
    <m/>
    <m/>
    <m/>
    <n v="128.30000000000001"/>
    <n v="69.599999999999994"/>
    <n v="58.7"/>
    <m/>
    <n v="0.25600000000000001"/>
    <m/>
    <s v="World Bank Climate Finance 2021"/>
  </r>
  <r>
    <x v="4"/>
    <s v="Sovereign"/>
    <s v="Advancing Uzbekistan's Economic and Social Transformation_x000a_Development Policy Operation"/>
    <s v="P179007"/>
    <m/>
    <x v="2"/>
    <s v="Uzbekistan"/>
    <m/>
    <s v="Macroeconomics Trade and_x000a_Investment"/>
    <n v="950"/>
    <m/>
    <m/>
    <m/>
    <n v="10.6"/>
    <n v="0"/>
    <n v="10.6"/>
    <m/>
    <n v="1.0999999999999999E-2"/>
    <m/>
    <s v="World Bank Climate Finance 2023"/>
  </r>
  <r>
    <x v="4"/>
    <s v="Sovereign"/>
    <s v="AF Ecuador COVID-19 Emergency Response and Vaccination_x000a_Project"/>
    <s v="P176326"/>
    <m/>
    <x v="0"/>
    <s v="Ecuador"/>
    <m/>
    <s v="Health Nutrition and Population"/>
    <n v="150"/>
    <m/>
    <m/>
    <m/>
    <n v="2"/>
    <n v="1.8"/>
    <n v="0.2"/>
    <m/>
    <n v="1.4E-2"/>
    <m/>
    <s v="World Bank Climate Finance 2021"/>
  </r>
  <r>
    <x v="4"/>
    <s v="Sovereign"/>
    <s v="AF El Salvador COVID-19 Emergency Response Project"/>
    <s v="P176033"/>
    <m/>
    <x v="0"/>
    <s v="El Salvador"/>
    <m/>
    <s v="Health Nutrition and Population"/>
    <n v="50"/>
    <m/>
    <m/>
    <m/>
    <n v="1.4"/>
    <n v="0.4"/>
    <n v="1"/>
    <m/>
    <n v="2.7E-2"/>
    <m/>
    <s v="World Bank Climate Finance 2021"/>
  </r>
  <r>
    <x v="4"/>
    <s v="Sovereign"/>
    <s v="AF for COVID-19 Response under the Service Delivery and_x000a_Support to Communities Aﬀected by Displacement Project"/>
    <s v="P174547"/>
    <m/>
    <x v="0"/>
    <s v="Central African Republic"/>
    <m/>
    <s v="Social Protection and Jobs"/>
    <n v="16"/>
    <m/>
    <m/>
    <m/>
    <n v="5.3"/>
    <n v="0"/>
    <n v="5.3"/>
    <m/>
    <n v="0.33300000000000002"/>
    <m/>
    <s v="World Bank Climate Finance 2021"/>
  </r>
  <r>
    <x v="4"/>
    <s v="Sovereign"/>
    <s v="AF for Georgia Emergency COVID-19 Response Project"/>
    <s v="P176528"/>
    <m/>
    <x v="0"/>
    <s v="Georgia"/>
    <m/>
    <s v="Health Nutrition and_x000a_Population"/>
    <n v="34.5"/>
    <m/>
    <m/>
    <m/>
    <n v="0.1"/>
    <n v="0.1"/>
    <n v="0"/>
    <m/>
    <n v="3.0000000000000001E-3"/>
    <m/>
    <s v="World Bank Climate Finance 2021"/>
  </r>
  <r>
    <x v="4"/>
    <s v="Sovereign"/>
    <s v="AF Guyana COVID-19 Emergency Response Project"/>
    <s v="P176546"/>
    <m/>
    <x v="0"/>
    <s v="Guyana"/>
    <m/>
    <s v="Health Nutrition and_x000a_Population"/>
    <n v="5"/>
    <m/>
    <m/>
    <m/>
    <n v="0"/>
    <n v="0"/>
    <n v="0"/>
    <m/>
    <n v="5.0000000000000001E-3"/>
    <m/>
    <s v="World Bank Climate Finance 2021"/>
  </r>
  <r>
    <x v="4"/>
    <s v="Sovereign"/>
    <s v="AF Haiti COVID-19 Response"/>
    <s v="P178296"/>
    <m/>
    <x v="1"/>
    <s v="Haiti"/>
    <m/>
    <s v="Health Nutrition and Population"/>
    <n v="35"/>
    <m/>
    <m/>
    <m/>
    <n v="3.2"/>
    <n v="2.6"/>
    <n v="0.6"/>
    <m/>
    <n v="9.0999999999999998E-2"/>
    <m/>
    <s v="World Bank Climate Finance 2022"/>
  </r>
  <r>
    <x v="4"/>
    <s v="Sovereign"/>
    <s v="AF Lesotho COVID-19 Emergency Preparedness and_x000a_Response Project"/>
    <s v="P176307"/>
    <m/>
    <x v="0"/>
    <s v="Lesotho"/>
    <m/>
    <s v="Health Nutrition and Population"/>
    <n v="22"/>
    <m/>
    <m/>
    <m/>
    <n v="0.2"/>
    <n v="0"/>
    <n v="0.2"/>
    <m/>
    <n v="7.0000000000000001E-3"/>
    <m/>
    <s v="World Bank Climate Finance 2021"/>
  </r>
  <r>
    <x v="4"/>
    <s v="Sovereign"/>
    <s v="AF Rural Accessibility &amp; Resilience Project"/>
    <s v="P178419"/>
    <m/>
    <x v="1"/>
    <s v="Haiti"/>
    <m/>
    <s v="Transport"/>
    <n v="30"/>
    <m/>
    <m/>
    <m/>
    <n v="20.9"/>
    <n v="0"/>
    <n v="20.9"/>
    <m/>
    <n v="0.69699999999999995"/>
    <m/>
    <s v="World Bank Climate Finance 2022"/>
  </r>
  <r>
    <x v="4"/>
    <s v="Sovereign"/>
    <s v="AF Strengthening DRM and Climate Resilience Project"/>
    <s v="P178747"/>
    <m/>
    <x v="1"/>
    <s v="Haiti"/>
    <m/>
    <s v="Urban Resilience and Land"/>
    <n v="11"/>
    <m/>
    <m/>
    <m/>
    <n v="9.6999999999999993"/>
    <n v="2.1"/>
    <n v="7.6"/>
    <m/>
    <n v="0.875"/>
    <m/>
    <s v="World Bank Climate Finance 2022"/>
  </r>
  <r>
    <x v="4"/>
    <s v="Sovereign"/>
    <s v="AF Strengthening Primary Health Care and Surveillance in Haiti"/>
    <s v="P178755"/>
    <m/>
    <x v="1"/>
    <s v="Haiti"/>
    <m/>
    <s v="Health Nutrition and Population"/>
    <n v="20"/>
    <m/>
    <m/>
    <m/>
    <n v="4.3"/>
    <n v="0.3"/>
    <n v="4"/>
    <m/>
    <n v="0.218"/>
    <m/>
    <s v="World Bank Climate Finance 2022"/>
  </r>
  <r>
    <x v="4"/>
    <s v="Sovereign"/>
    <s v="AF to The Gambia Essential Health Services Strengthening_x000a_Project"/>
    <s v="P177263"/>
    <m/>
    <x v="1"/>
    <s v="Gambia"/>
    <m/>
    <s v="Health Nutrition and Population"/>
    <n v="50"/>
    <m/>
    <m/>
    <m/>
    <n v="9.1999999999999993"/>
    <n v="4.2"/>
    <n v="5"/>
    <m/>
    <n v="0.185"/>
    <m/>
    <s v="World Bank Climate Finance 2022"/>
  </r>
  <r>
    <x v="4"/>
    <s v="Sovereign"/>
    <s v="AF to Ukraine Emergency COVID-19 Response and Vaccination_x000a_project"/>
    <s v="P177894"/>
    <m/>
    <x v="1"/>
    <s v="Ukraine"/>
    <m/>
    <s v="Health Nutrition and Population"/>
    <n v="150"/>
    <m/>
    <m/>
    <m/>
    <n v="0"/>
    <n v="0"/>
    <n v="0"/>
    <m/>
    <n v="0"/>
    <m/>
    <s v="World Bank Climate Finance 2022"/>
  </r>
  <r>
    <x v="4"/>
    <s v="Sovereign"/>
    <s v="AF Yemen Food Security Response and Resilience Project"/>
    <s v="P178439"/>
    <m/>
    <x v="2"/>
    <s v="Yemen, Republic of"/>
    <m/>
    <s v="Agriculture and Food"/>
    <n v="150"/>
    <m/>
    <m/>
    <m/>
    <n v="64.900000000000006"/>
    <n v="17.899999999999999"/>
    <n v="47"/>
    <m/>
    <n v="0.433"/>
    <m/>
    <s v="World Bank Climate Finance 2023"/>
  </r>
  <r>
    <x v="4"/>
    <s v="Sovereign"/>
    <s v="AF2 to Ukraine Emergency COVID-19 Response and Vaccination_x000a_project"/>
    <s v="P178817"/>
    <m/>
    <x v="1"/>
    <s v="Ukraine"/>
    <m/>
    <s v="Health Nutrition and Population"/>
    <n v="91.4"/>
    <m/>
    <m/>
    <m/>
    <n v="0"/>
    <n v="0"/>
    <n v="0"/>
    <m/>
    <n v="0"/>
    <m/>
    <s v="World Bank Climate Finance 2022"/>
  </r>
  <r>
    <x v="4"/>
    <s v="Sovereign"/>
    <s v="AF3 Republic of Congo COVID-19 Emergency Response Project"/>
    <s v="P178126"/>
    <m/>
    <x v="1"/>
    <s v="Congo, Democratic Republic of"/>
    <m/>
    <s v="Health Nutrition and Population"/>
    <n v="29.7"/>
    <m/>
    <m/>
    <m/>
    <n v="4.3"/>
    <n v="3.5"/>
    <n v="0.8"/>
    <m/>
    <n v="0.14599999999999999"/>
    <m/>
    <s v="World Bank Climate Finance 2022"/>
  </r>
  <r>
    <x v="4"/>
    <s v="Sovereign"/>
    <s v="Afghanistan COVID-19 Response Development Policy Grant"/>
    <s v="P174234"/>
    <m/>
    <x v="0"/>
    <s v="Afghanistan"/>
    <m/>
    <s v="Macroeconomics Trade and_x000a_Investment"/>
    <n v="100"/>
    <m/>
    <m/>
    <m/>
    <n v="4.2"/>
    <n v="0"/>
    <n v="4.2"/>
    <m/>
    <n v="4.2000000000000003E-2"/>
    <m/>
    <s v="World Bank Climate Finance 2021"/>
  </r>
  <r>
    <x v="4"/>
    <s v="Sovereign"/>
    <s v="Afghanistan Water, Sanitation, Hygiene and Institutional_x000a_Support Project"/>
    <s v="P169970"/>
    <m/>
    <x v="0"/>
    <s v="Afghanistan"/>
    <m/>
    <s v="Water"/>
    <n v="50"/>
    <m/>
    <m/>
    <m/>
    <n v="33.9"/>
    <n v="11.1"/>
    <n v="22.8"/>
    <m/>
    <n v="0.67800000000000005"/>
    <m/>
    <s v="World Bank Climate Finance 2021"/>
  </r>
  <r>
    <x v="4"/>
    <s v="Sovereign"/>
    <s v="Africa Centres for Disease Control Support Program to Combat_x000a_Current and Future Public Health Threats Project"/>
    <s v="P178633"/>
    <m/>
    <x v="2"/>
    <s v="Eastern and Southern Africa"/>
    <m/>
    <s v="Health Nutrition and Population"/>
    <n v="100"/>
    <m/>
    <m/>
    <m/>
    <n v="10.6"/>
    <n v="0"/>
    <n v="10.6"/>
    <m/>
    <n v="0.106"/>
    <m/>
    <s v="World Bank Climate Finance 2023"/>
  </r>
  <r>
    <x v="4"/>
    <s v="Sovereign"/>
    <s v="AGP2 - Additional Financing"/>
    <s v="P168074"/>
    <m/>
    <x v="0"/>
    <s v="Ethiopia"/>
    <m/>
    <s v="Agriculture and Food"/>
    <n v="80"/>
    <m/>
    <m/>
    <m/>
    <n v="72.599999999999994"/>
    <n v="19.2"/>
    <n v="53.4"/>
    <m/>
    <n v="0.90700000000000003"/>
    <m/>
    <s v="World Bank Climate Finance 2021"/>
  </r>
  <r>
    <x v="4"/>
    <s v="Sovereign"/>
    <s v="Agriculture Governance, Growth and Resilience Investment_x000a_Project"/>
    <s v="P170035"/>
    <m/>
    <x v="2"/>
    <s v="Moldova"/>
    <m/>
    <s v="Agriculture and Food"/>
    <n v="55"/>
    <m/>
    <m/>
    <m/>
    <n v="26.5"/>
    <n v="23"/>
    <n v="3.5"/>
    <m/>
    <n v="0.48199999999999998"/>
    <m/>
    <s v="World Bank Climate Finance 2023"/>
  </r>
  <r>
    <x v="4"/>
    <s v="Sovereign"/>
    <s v="Agriculture Resilience and Competitiveness Project"/>
    <s v="P171266"/>
    <m/>
    <x v="1"/>
    <s v="Bosnia and Herzegovina"/>
    <m/>
    <s v="Agriculture and Food"/>
    <n v="68.5"/>
    <m/>
    <m/>
    <m/>
    <n v="28.200000000000003"/>
    <n v="4.0999999999999996"/>
    <n v="24.1"/>
    <m/>
    <n v="0.41199999999999998"/>
    <m/>
    <s v="World Bank Climate Finance 2022"/>
  </r>
  <r>
    <x v="4"/>
    <s v="Sovereign"/>
    <s v="Agriculture Resilience, Value Chain Development and_x000a_Innovation (ARDI) Program"/>
    <s v="P167946"/>
    <m/>
    <x v="2"/>
    <s v="Jordan"/>
    <m/>
    <s v="Agriculture and Food"/>
    <n v="95.6"/>
    <m/>
    <m/>
    <m/>
    <n v="66.7"/>
    <n v="18.5"/>
    <n v="48.2"/>
    <m/>
    <n v="0.69799999999999995"/>
    <m/>
    <s v="World Bank Climate Finance 2023"/>
  </r>
  <r>
    <x v="4"/>
    <s v="Sovereign"/>
    <s v="Agriculture Value Chain Development Project (ICARE)"/>
    <s v="P173487"/>
    <m/>
    <x v="1"/>
    <s v="Indonesia"/>
    <m/>
    <s v="Agriculture and Food"/>
    <n v="100"/>
    <m/>
    <m/>
    <m/>
    <n v="56"/>
    <n v="20.9"/>
    <n v="35.1"/>
    <m/>
    <n v="0.56000000000000005"/>
    <m/>
    <s v="World Bank Climate Finance 2022"/>
  </r>
  <r>
    <x v="4"/>
    <s v="Sovereign"/>
    <s v="Agro-Climatic Resilience in Semi-Arid Landscapes (ACReSAL)"/>
    <s v="P175237"/>
    <m/>
    <x v="1"/>
    <s v="Nigeria"/>
    <m/>
    <s v="Environment Natural Resources_x000a_and the Blue Economy"/>
    <n v="700"/>
    <m/>
    <m/>
    <m/>
    <n v="618.29999999999995"/>
    <n v="104"/>
    <n v="514.29999999999995"/>
    <m/>
    <n v="0.88300000000000001"/>
    <m/>
    <s v="World Bank Climate Finance 2022"/>
  </r>
  <r>
    <x v="4"/>
    <s v="Sovereign"/>
    <s v="Air Quality Improvement Project"/>
    <s v="P176040"/>
    <m/>
    <x v="2"/>
    <s v="Bosnia and Herzegovina"/>
    <m/>
    <s v="Energy and Extractives"/>
    <n v="50"/>
    <m/>
    <m/>
    <m/>
    <n v="42.9"/>
    <n v="42.9"/>
    <n v="0"/>
    <m/>
    <n v="0.85799999999999998"/>
    <m/>
    <s v="World Bank Climate Finance 2023"/>
  </r>
  <r>
    <x v="4"/>
    <s v="Sovereign"/>
    <s v="Albania Emergency COVID-19 Response Project"/>
    <s v="P174101"/>
    <m/>
    <x v="0"/>
    <s v="Albania"/>
    <m/>
    <s v="Health Nutrition and Population"/>
    <n v="16.8"/>
    <m/>
    <m/>
    <m/>
    <n v="0"/>
    <n v="0"/>
    <n v="0"/>
    <m/>
    <n v="0"/>
    <m/>
    <s v="World Bank Climate Finance 2021"/>
  </r>
  <r>
    <x v="4"/>
    <s v="Sovereign"/>
    <s v="Albania Fiscal Sustainability and Growth Development_x000a_Policy Financing"/>
    <s v="P169524"/>
    <m/>
    <x v="0"/>
    <s v="Albania"/>
    <m/>
    <s v="Macroeconomics Trade and_x000a_Investment"/>
    <n v="80"/>
    <m/>
    <m/>
    <m/>
    <n v="8.9"/>
    <n v="8.9"/>
    <n v="0"/>
    <m/>
    <n v="0.111"/>
    <m/>
    <s v="World Bank Climate Finance 2021"/>
  </r>
  <r>
    <x v="4"/>
    <s v="Sovereign"/>
    <s v="Albania National Water Supply and Sanitation Sector_x000a_Modernization Program"/>
    <s v="P170891"/>
    <m/>
    <x v="1"/>
    <s v="Albania"/>
    <m/>
    <s v="Water"/>
    <n v="75"/>
    <m/>
    <m/>
    <m/>
    <n v="39.400000000000006"/>
    <n v="17.100000000000001"/>
    <n v="22.3"/>
    <m/>
    <n v="0.52400000000000002"/>
    <m/>
    <s v="World Bank Climate Finance 2022"/>
  </r>
  <r>
    <x v="4"/>
    <s v="Sovereign"/>
    <s v="Angola - Electricity Sector Improvement and Access Project"/>
    <s v="P166805"/>
    <m/>
    <x v="0"/>
    <s v="Angola"/>
    <m/>
    <s v="Energy and Extractives"/>
    <n v="250"/>
    <m/>
    <m/>
    <m/>
    <n v="72.2"/>
    <n v="60.4"/>
    <n v="11.8"/>
    <m/>
    <n v="0.28899999999999998"/>
    <m/>
    <s v="World Bank Climate Finance 2021"/>
  </r>
  <r>
    <x v="4"/>
    <s v="Sovereign"/>
    <s v="Angola COVID-19 Strategic Preparedness And Response Project"/>
    <s v="P176630"/>
    <m/>
    <x v="1"/>
    <s v="Angola"/>
    <m/>
    <s v="Health Nutrition and Population"/>
    <n v="150"/>
    <m/>
    <m/>
    <m/>
    <n v="3"/>
    <n v="0.6"/>
    <n v="2.4"/>
    <m/>
    <n v="0.02"/>
    <m/>
    <s v="World Bank Climate Finance 2022"/>
  </r>
  <r>
    <x v="4"/>
    <s v="Sovereign"/>
    <s v="Angola First Green, Resilient, Inclusive Growth and_x000a_Diversiﬁcation Development Policy Financing"/>
    <s v="P179512"/>
    <m/>
    <x v="2"/>
    <s v="Angola"/>
    <m/>
    <s v="Macroeconomics Trade and_x000a_Investment"/>
    <n v="500"/>
    <m/>
    <m/>
    <m/>
    <n v="109.4"/>
    <n v="100"/>
    <n v="9.4"/>
    <m/>
    <n v="0.219"/>
    <m/>
    <s v="World Bank Climate Finance 2023"/>
  </r>
  <r>
    <x v="4"/>
    <s v="Sovereign"/>
    <s v="Angola Strengthening Governance for Enhanced Service_x000a_Delivery Project"/>
    <s v="P178040"/>
    <m/>
    <x v="2"/>
    <s v="Angola"/>
    <m/>
    <s v="Governance"/>
    <n v="250"/>
    <m/>
    <m/>
    <m/>
    <n v="7.6"/>
    <n v="2.5"/>
    <n v="5.0999999999999996"/>
    <m/>
    <n v="0.03"/>
    <m/>
    <s v="World Bank Climate Finance 2023"/>
  </r>
  <r>
    <x v="4"/>
    <s v="Sovereign"/>
    <s v="Angola Strengthening Statistical Capacity"/>
    <s v="P178043"/>
    <m/>
    <x v="1"/>
    <s v="Angola"/>
    <m/>
    <s v="Poverty and Equity"/>
    <n v="60"/>
    <m/>
    <m/>
    <m/>
    <n v="3.4"/>
    <n v="0"/>
    <n v="3.4"/>
    <m/>
    <n v="5.6000000000000001E-2"/>
    <m/>
    <s v="World Bank Climate Finance 2022"/>
  </r>
  <r>
    <x v="4"/>
    <s v="Sovereign"/>
    <s v="Animal Health System Support for One Health Program_x000a_(AHSSOH)"/>
    <s v="P177671"/>
    <m/>
    <x v="2"/>
    <s v="India"/>
    <m/>
    <s v="Agriculture and Food"/>
    <n v="82"/>
    <m/>
    <m/>
    <m/>
    <n v="9.8000000000000007"/>
    <n v="5.2"/>
    <n v="4.5999999999999996"/>
    <m/>
    <n v="0.12"/>
    <m/>
    <s v="World Bank Climate Finance 2023"/>
  </r>
  <r>
    <x v="4"/>
    <s v="Sovereign"/>
    <s v="Armenia Education Improvement Project Additional Financing"/>
    <s v="P173318"/>
    <m/>
    <x v="1"/>
    <s v="Armenia"/>
    <m/>
    <s v="Education"/>
    <n v="25"/>
    <m/>
    <m/>
    <m/>
    <n v="3.0999999999999996"/>
    <n v="1.7"/>
    <n v="1.4"/>
    <m/>
    <n v="0.124"/>
    <m/>
    <s v="World Bank Climate Finance 2022"/>
  </r>
  <r>
    <x v="4"/>
    <s v="Sovereign"/>
    <s v="Assam Integrated River Basin Management Program"/>
    <s v="P174593"/>
    <m/>
    <x v="2"/>
    <s v="India"/>
    <m/>
    <s v="Water"/>
    <n v="108"/>
    <m/>
    <m/>
    <m/>
    <n v="55.400000000000006"/>
    <n v="0.7"/>
    <n v="54.7"/>
    <m/>
    <n v="0.51400000000000001"/>
    <m/>
    <s v="World Bank Climate Finance 2023"/>
  </r>
  <r>
    <x v="4"/>
    <s v="Sovereign"/>
    <s v="Assam State Secondary Healthcare Initiative for Service_x000a_Delivery Transformation (ASSIST) Project"/>
    <s v="P179337"/>
    <m/>
    <x v="2"/>
    <s v="India"/>
    <m/>
    <s v="Health Nutrition and Population"/>
    <n v="251"/>
    <m/>
    <m/>
    <m/>
    <n v="46.5"/>
    <n v="17.899999999999999"/>
    <n v="28.6"/>
    <m/>
    <n v="0.185"/>
    <m/>
    <s v="World Bank Climate Finance 2023"/>
  </r>
  <r>
    <x v="4"/>
    <s v="Sovereign"/>
    <s v="Asuncion Riverfront Urban Resilience Project"/>
    <s v="P175320"/>
    <m/>
    <x v="2"/>
    <s v="Paraguay"/>
    <m/>
    <s v="Urban Resilience and Land"/>
    <n v="105"/>
    <m/>
    <m/>
    <m/>
    <n v="51.8"/>
    <n v="11.9"/>
    <n v="39.9"/>
    <m/>
    <n v="0.49399999999999999"/>
    <m/>
    <s v="World Bank Climate Finance 2023"/>
  </r>
  <r>
    <x v="4"/>
    <s v="Sovereign"/>
    <s v="Bamako Urban Resilience Project"/>
    <s v="P171658"/>
    <m/>
    <x v="2"/>
    <s v="Mali"/>
    <m/>
    <s v="Urban Resilience and Land"/>
    <n v="250"/>
    <m/>
    <m/>
    <m/>
    <n v="152.6"/>
    <n v="47.8"/>
    <n v="104.8"/>
    <m/>
    <n v="0.61099999999999999"/>
    <m/>
    <s v="World Bank Climate Finance 2023"/>
  </r>
  <r>
    <x v="4"/>
    <s v="Sovereign"/>
    <s v="Bangladesh Environmental Sustainability and Transformation_x000a_Project"/>
    <s v="P172817"/>
    <m/>
    <x v="2"/>
    <s v="Bangladesh"/>
    <m/>
    <s v="Environment Natural Resources and_x000a_the Blue Economy"/>
    <n v="250"/>
    <m/>
    <m/>
    <m/>
    <n v="82.8"/>
    <n v="69.3"/>
    <n v="13.5"/>
    <m/>
    <n v="0.33100000000000002"/>
    <m/>
    <s v="World Bank Climate Finance 2023"/>
  </r>
  <r>
    <x v="4"/>
    <s v="Sovereign"/>
    <s v="Bangladesh First Recovery and Resilience DPC"/>
    <s v="P174892"/>
    <m/>
    <x v="1"/>
    <s v="Bangladesh"/>
    <m/>
    <s v="Macroeconomics Trade and_x000a_Investment"/>
    <n v="250"/>
    <m/>
    <m/>
    <m/>
    <n v="33.799999999999997"/>
    <n v="12.5"/>
    <n v="21.3"/>
    <m/>
    <n v="0.13500000000000001"/>
    <m/>
    <s v="World Bank Climate Finance 2022"/>
  </r>
  <r>
    <x v="4"/>
    <s v="Sovereign"/>
    <s v="Bangladesh Road Safety Project"/>
    <s v="P173019"/>
    <m/>
    <x v="1"/>
    <s v="Bangladesh"/>
    <m/>
    <s v="Transport"/>
    <n v="358"/>
    <m/>
    <m/>
    <m/>
    <n v="33.5"/>
    <n v="8.3000000000000007"/>
    <n v="25.2"/>
    <m/>
    <n v="9.4E-2"/>
    <m/>
    <s v="World Bank Climate Finance 2022"/>
  </r>
  <r>
    <x v="4"/>
    <s v="Sovereign"/>
    <s v="Bangladesh Third Programmatic Jobs Development Policy_x000a_Credit"/>
    <s v="P168725"/>
    <m/>
    <x v="0"/>
    <s v="Bangladesh"/>
    <m/>
    <s v="Social Protection and Jobs"/>
    <n v="250"/>
    <m/>
    <m/>
    <m/>
    <n v="45.099999999999994"/>
    <n v="6.3"/>
    <n v="38.799999999999997"/>
    <m/>
    <n v="0.18"/>
    <m/>
    <s v="World Bank Climate Finance 2021"/>
  </r>
  <r>
    <x v="4"/>
    <s v="Sovereign"/>
    <s v="Barbados COVID-19 Response and Recovery DPF"/>
    <s v="P175492"/>
    <m/>
    <x v="0"/>
    <s v="Barbados"/>
    <m/>
    <s v="Macroeconomics Trade and_x000a_Investment"/>
    <n v="100"/>
    <m/>
    <m/>
    <m/>
    <n v="20"/>
    <n v="2.5"/>
    <n v="17.5"/>
    <m/>
    <n v="0.2"/>
    <m/>
    <s v="World Bank Climate Finance 2021"/>
  </r>
  <r>
    <x v="4"/>
    <s v="Sovereign"/>
    <s v="Barbados Green and Resilient Recovery DPL"/>
    <s v="P179112"/>
    <m/>
    <x v="2"/>
    <s v="Barbados"/>
    <m/>
    <s v="Environment Natural Resources_x000a_and the Blue Economy"/>
    <n v="100"/>
    <m/>
    <m/>
    <m/>
    <n v="68.5"/>
    <n v="21.9"/>
    <n v="46.6"/>
    <m/>
    <n v="0.68400000000000005"/>
    <m/>
    <s v="World Bank Climate Finance 2023"/>
  </r>
  <r>
    <x v="4"/>
    <s v="Sovereign"/>
    <s v="Barwaaqo - Somalia Water for Rural Resilience Project"/>
    <s v="P177627"/>
    <m/>
    <x v="2"/>
    <s v="Somalia"/>
    <m/>
    <s v="Water"/>
    <n v="70"/>
    <m/>
    <m/>
    <m/>
    <n v="47.4"/>
    <n v="12.5"/>
    <n v="34.9"/>
    <m/>
    <n v="0.67700000000000005"/>
    <m/>
    <s v="World Bank Climate Finance 2023"/>
  </r>
  <r>
    <x v="4"/>
    <s v="Sovereign"/>
    <s v="BD Rural Water, Sanitation and Hygiene for Human Capital_x000a_Development  Project"/>
    <s v="P169342"/>
    <m/>
    <x v="0"/>
    <s v="Bangladesh"/>
    <m/>
    <s v="Water"/>
    <n v="200"/>
    <m/>
    <m/>
    <m/>
    <n v="63.1"/>
    <n v="1.7"/>
    <n v="61.4"/>
    <m/>
    <n v="0.316"/>
    <m/>
    <s v="World Bank Climate Finance 2021"/>
  </r>
  <r>
    <x v="4"/>
    <s v="Sovereign"/>
    <s v="Belize COVID-19 Response Project"/>
    <s v="P177987"/>
    <m/>
    <x v="1"/>
    <s v="Belize"/>
    <m/>
    <s v="Health Nutrition and Population"/>
    <n v="6.2"/>
    <m/>
    <m/>
    <m/>
    <n v="0.3"/>
    <n v="0"/>
    <n v="0.3"/>
    <m/>
    <n v="0.05"/>
    <m/>
    <s v="World Bank Climate Finance 2022"/>
  </r>
  <r>
    <x v="4"/>
    <s v="Sovereign"/>
    <s v="Beneﬁciary FIRST Social Protection Project"/>
    <s v="P174066"/>
    <m/>
    <x v="0"/>
    <s v="Philippines"/>
    <m/>
    <s v="Social Protection and Jobs"/>
    <n v="600"/>
    <m/>
    <m/>
    <m/>
    <n v="103.10000000000001"/>
    <n v="0.2"/>
    <n v="102.9"/>
    <m/>
    <n v="0.17199999999999999"/>
    <m/>
    <s v="World Bank Climate Finance 2021"/>
  </r>
  <r>
    <x v="4"/>
    <s v="Sovereign"/>
    <s v="Benin COVID-19 Emergency Preparedness and Response Project_x000a_Third Additional Financing"/>
    <s v="P178245"/>
    <m/>
    <x v="1"/>
    <s v="Benin"/>
    <m/>
    <s v="Health Nutrition and Population"/>
    <n v="10.7"/>
    <m/>
    <m/>
    <m/>
    <n v="0"/>
    <n v="0"/>
    <n v="0"/>
    <m/>
    <n v="0"/>
    <m/>
    <s v="World Bank Climate Finance 2022"/>
  </r>
  <r>
    <x v="4"/>
    <s v="Sovereign"/>
    <s v="Benin Economic Governance for Service Delivery Program for_x000a_Results"/>
    <s v="P176763"/>
    <m/>
    <x v="2"/>
    <s v="Benin"/>
    <m/>
    <s v="Governance"/>
    <n v="150"/>
    <m/>
    <m/>
    <m/>
    <n v="31.3"/>
    <n v="11"/>
    <n v="20.3"/>
    <m/>
    <n v="0.20899999999999999"/>
    <m/>
    <s v="World Bank Climate Finance 2023"/>
  </r>
  <r>
    <x v="4"/>
    <s v="Sovereign"/>
    <s v="Benin Electricity Access Scale-up (BEAS) Project"/>
    <s v="P173749"/>
    <m/>
    <x v="0"/>
    <s v="Benin"/>
    <m/>
    <s v="Energy and Extractives"/>
    <n v="200"/>
    <m/>
    <m/>
    <m/>
    <n v="65.2"/>
    <n v="20.6"/>
    <n v="44.6"/>
    <m/>
    <n v="0.32600000000000001"/>
    <m/>
    <s v="World Bank Climate Finance 2021"/>
  </r>
  <r>
    <x v="4"/>
    <s v="Sovereign"/>
    <s v="Benin First Unlocking Human and Productive Potential DPO_x000a_series"/>
    <s v="P176513"/>
    <m/>
    <x v="1"/>
    <s v="Benin"/>
    <m/>
    <s v="Macroeconomics Trade and_x000a_Investment"/>
    <n v="100"/>
    <m/>
    <m/>
    <m/>
    <n v="26.6"/>
    <n v="26.6"/>
    <n v="0"/>
    <m/>
    <n v="0.26600000000000001"/>
    <m/>
    <s v="World Bank Climate Finance 2022"/>
  </r>
  <r>
    <x v="4"/>
    <s v="Sovereign"/>
    <s v="Benin Health System Enhancement Program (P172940)"/>
    <s v="P172940"/>
    <m/>
    <x v="1"/>
    <s v="Benin"/>
    <m/>
    <s v="Health Nutrition and Population"/>
    <n v="187"/>
    <m/>
    <m/>
    <m/>
    <n v="11.5"/>
    <n v="4"/>
    <n v="7.5"/>
    <m/>
    <n v="6.0999999999999999E-2"/>
    <m/>
    <s v="World Bank Climate Finance 2022"/>
  </r>
  <r>
    <x v="4"/>
    <s v="Sovereign"/>
    <s v="Benin Rural Water Supply Universal Access Program Additional_x000a_Financing"/>
    <s v="P176941"/>
    <m/>
    <x v="1"/>
    <s v="Benin"/>
    <m/>
    <s v="Water"/>
    <n v="250"/>
    <m/>
    <m/>
    <m/>
    <n v="56"/>
    <n v="14"/>
    <n v="42"/>
    <m/>
    <n v="0.224"/>
    <m/>
    <s v="World Bank Climate Finance 2022"/>
  </r>
  <r>
    <x v="4"/>
    <s v="Sovereign"/>
    <s v="Benin Second Fiscal Management and Structural_x000a_Transformation DPF"/>
    <s v="P172749"/>
    <m/>
    <x v="0"/>
    <s v="Benin"/>
    <m/>
    <s v="Macroeconomics Trade and_x000a_Investment"/>
    <n v="100"/>
    <m/>
    <m/>
    <m/>
    <n v="16.7"/>
    <n v="16.7"/>
    <n v="0"/>
    <m/>
    <n v="0.16700000000000001"/>
    <m/>
    <s v="World Bank Climate Finance 2021"/>
  </r>
  <r>
    <x v="4"/>
    <s v="Sovereign"/>
    <s v="Benin Second Unlocking Human and Productive Potential DPF_x000a_series"/>
    <s v="P178042"/>
    <m/>
    <x v="2"/>
    <s v="Benin"/>
    <m/>
    <s v="Macroeconomics Trade and_x000a_Investment"/>
    <n v="150"/>
    <m/>
    <m/>
    <m/>
    <n v="37.6"/>
    <n v="18.8"/>
    <n v="18.8"/>
    <m/>
    <n v="0.25"/>
    <m/>
    <s v="World Bank Climate Finance 2023"/>
  </r>
  <r>
    <x v="4"/>
    <s v="Sovereign"/>
    <s v="Benin Social Safety Nets Program"/>
    <s v="P176680"/>
    <m/>
    <x v="2"/>
    <s v="Benin"/>
    <m/>
    <s v="Social Protection and Jobs"/>
    <n v="100"/>
    <m/>
    <m/>
    <m/>
    <n v="25.3"/>
    <n v="1.8"/>
    <n v="23.5"/>
    <m/>
    <n v="0.253"/>
    <m/>
    <s v="World Bank Climate Finance 2023"/>
  </r>
  <r>
    <x v="4"/>
    <s v="Sovereign"/>
    <s v="Benin Vocational Education and Entrepreneurship for Jobs_x000a_Project"/>
    <s v="P175768"/>
    <m/>
    <x v="1"/>
    <s v="Benin"/>
    <m/>
    <s v="Education"/>
    <n v="300"/>
    <m/>
    <m/>
    <m/>
    <n v="21.200000000000003"/>
    <n v="10.8"/>
    <n v="10.4"/>
    <m/>
    <n v="7.0999999999999994E-2"/>
    <m/>
    <s v="World Bank Climate Finance 2022"/>
  </r>
  <r>
    <x v="4"/>
    <s v="Sovereign"/>
    <s v="Benin Youth Inclusion Project"/>
    <s v="P170425"/>
    <m/>
    <x v="0"/>
    <s v="Benin"/>
    <m/>
    <s v="Social Protection and Jobs"/>
    <n v="60"/>
    <m/>
    <m/>
    <m/>
    <n v="2.9"/>
    <n v="0"/>
    <n v="2.9"/>
    <m/>
    <n v="4.8000000000000001E-2"/>
    <m/>
    <s v="World Bank Climate Finance 2021"/>
  </r>
  <r>
    <x v="4"/>
    <s v="Sovereign"/>
    <s v="Bhutan - COVID-19 Crisis Response DPC"/>
    <s v="P175758"/>
    <m/>
    <x v="0"/>
    <s v="Bhutan"/>
    <m/>
    <s v="Macroeconomics Trade and_x000a_Investment"/>
    <n v="35"/>
    <m/>
    <m/>
    <m/>
    <n v="8.8000000000000007"/>
    <n v="8.8000000000000007"/>
    <n v="0"/>
    <m/>
    <n v="0.25"/>
    <m/>
    <s v="World Bank Climate Finance 2021"/>
  </r>
  <r>
    <x v="4"/>
    <s v="Sovereign"/>
    <s v="Bhutan Human Capital Recovery and Resilience Project"/>
    <s v="P174399"/>
    <m/>
    <x v="1"/>
    <s v="Bhutan"/>
    <m/>
    <s v="Social Protection and Jobs"/>
    <n v="20"/>
    <m/>
    <m/>
    <m/>
    <n v="1.1000000000000001"/>
    <n v="0.4"/>
    <n v="0.7"/>
    <m/>
    <n v="5.6000000000000001E-2"/>
    <m/>
    <s v="World Bank Climate Finance 2022"/>
  </r>
  <r>
    <x v="4"/>
    <s v="Sovereign"/>
    <s v="BiH Firm Recovery and Support Project"/>
    <s v="P174604"/>
    <m/>
    <x v="0"/>
    <s v="Bosnia and Herzegovina"/>
    <m/>
    <s v="Finance Competitiveness and_x000a_Innovation"/>
    <n v="65.3"/>
    <m/>
    <m/>
    <m/>
    <n v="0.5"/>
    <n v="0"/>
    <n v="0.5"/>
    <m/>
    <n v="8.0000000000000002E-3"/>
    <m/>
    <s v="World Bank Climate Finance 2021"/>
  </r>
  <r>
    <x v="4"/>
    <s v="Sovereign"/>
    <s v="BiH Health Sectors Programmatic Development Policy Loan"/>
    <s v="P175191"/>
    <m/>
    <x v="2"/>
    <s v="Bosnia and Herzegovina"/>
    <m/>
    <s v="Macroeconomics Trade and_x000a_Investment"/>
    <n v="100"/>
    <m/>
    <m/>
    <m/>
    <n v="1.1000000000000001"/>
    <n v="1.1000000000000001"/>
    <n v="0"/>
    <m/>
    <n v="1.0999999999999999E-2"/>
    <m/>
    <s v="World Bank Climate Finance 2023"/>
  </r>
  <r>
    <x v="4"/>
    <s v="Sovereign"/>
    <s v="BiH Water and Sanitation Services Modernization Project"/>
    <s v="P168943"/>
    <m/>
    <x v="1"/>
    <s v="Bosnia and Herzegovina"/>
    <m/>
    <s v="Water"/>
    <n v="60.9"/>
    <m/>
    <m/>
    <m/>
    <n v="30.5"/>
    <n v="0"/>
    <n v="30.5"/>
    <m/>
    <n v="0.5"/>
    <m/>
    <s v="World Bank Climate Finance 2022"/>
  </r>
  <r>
    <x v="4"/>
    <s v="Sovereign"/>
    <s v="Blue Economy Program for Results"/>
    <s v="P172926"/>
    <m/>
    <x v="1"/>
    <s v="Morocco"/>
    <m/>
    <s v="Environment Natural Resources_x000a_and the Blue Economy"/>
    <n v="350"/>
    <m/>
    <m/>
    <m/>
    <n v="181.4"/>
    <n v="79.5"/>
    <n v="101.9"/>
    <m/>
    <n v="0.51800000000000002"/>
    <m/>
    <s v="World Bank Climate Finance 2022"/>
  </r>
  <r>
    <x v="4"/>
    <s v="Sovereign"/>
    <s v="Boost Primary Student Learning"/>
    <s v="P169380"/>
    <m/>
    <x v="1"/>
    <s v="Tanzania"/>
    <m/>
    <s v="Education"/>
    <n v="500"/>
    <m/>
    <m/>
    <m/>
    <n v="25.6"/>
    <n v="12.8"/>
    <n v="12.8"/>
    <m/>
    <n v="5.0999999999999997E-2"/>
    <m/>
    <s v="World Bank Climate Finance 2022"/>
  </r>
  <r>
    <x v="4"/>
    <s v="Sovereign"/>
    <s v="Boosting Inclusive Growth for Zanzibar: Integrated_x000a_Development Project"/>
    <s v="P165128"/>
    <m/>
    <x v="0"/>
    <s v="Tanzania"/>
    <m/>
    <s v="Urban Resilience and Land"/>
    <n v="150"/>
    <m/>
    <m/>
    <m/>
    <n v="67.5"/>
    <n v="53.2"/>
    <n v="14.3"/>
    <m/>
    <n v="0.45"/>
    <m/>
    <s v="World Bank Climate Finance 2021"/>
  </r>
  <r>
    <x v="4"/>
    <s v="Sovereign"/>
    <s v="Botswana Programmatic Economic Resilience and Green_x000a_Recovery Development Policy Loan II"/>
    <s v="P176810"/>
    <m/>
    <x v="2"/>
    <s v="Botswana"/>
    <m/>
    <s v="Macroeconomics Trade and_x000a_Investment"/>
    <n v="150"/>
    <m/>
    <m/>
    <m/>
    <n v="55"/>
    <n v="55"/>
    <n v="0"/>
    <m/>
    <n v="0.36699999999999999"/>
    <m/>
    <s v="World Bank Climate Finance 2023"/>
  </r>
  <r>
    <x v="4"/>
    <s v="Sovereign"/>
    <s v="Botswana Programmatic Economic Resilience and Green_x000a_Recovery DPF"/>
    <s v="P175934"/>
    <m/>
    <x v="0"/>
    <s v="Botswana"/>
    <m/>
    <s v="Macroeconomics Trade and_x000a_Investment"/>
    <n v="250"/>
    <m/>
    <m/>
    <m/>
    <n v="125"/>
    <n v="83.3"/>
    <n v="41.7"/>
    <m/>
    <n v="0.5"/>
    <m/>
    <s v="World Bank Climate Finance 2021"/>
  </r>
  <r>
    <x v="4"/>
    <s v="Sovereign"/>
    <s v="BR State of Goias Sustainable Recovery DPF"/>
    <s v="P177632"/>
    <m/>
    <x v="1"/>
    <s v="Brazil"/>
    <m/>
    <s v="Macroeconomics Trade and_x000a_Investment"/>
    <n v="500"/>
    <m/>
    <m/>
    <m/>
    <n v="232.2"/>
    <n v="178.6"/>
    <n v="53.6"/>
    <m/>
    <n v="0.46400000000000002"/>
    <m/>
    <s v="World Bank Climate Finance 2022"/>
  </r>
  <r>
    <x v="4"/>
    <s v="Sovereign"/>
    <s v="Brazil Climate Finance Project"/>
    <s v="P178888"/>
    <m/>
    <x v="2"/>
    <s v="Brazil"/>
    <m/>
    <s v="Finance Competitiveness and_x000a_Innovation"/>
    <n v="500"/>
    <m/>
    <m/>
    <m/>
    <n v="500"/>
    <n v="500"/>
    <n v="0"/>
    <m/>
    <n v="1"/>
    <m/>
    <s v="World Bank Climate Finance 2023"/>
  </r>
  <r>
    <x v="4"/>
    <s v="Sovereign"/>
    <s v="Brazil: Espirito Santo Water Security Management Project"/>
    <s v="P176982"/>
    <m/>
    <x v="2"/>
    <s v="Brazil"/>
    <m/>
    <s v="Water"/>
    <n v="86.1"/>
    <m/>
    <m/>
    <m/>
    <n v="74.900000000000006"/>
    <n v="6.7"/>
    <n v="68.2"/>
    <m/>
    <n v="0.87"/>
    <m/>
    <s v="World Bank Climate Finance 2023"/>
  </r>
  <r>
    <x v="4"/>
    <s v="Sovereign"/>
    <s v="Brazil: Income Support for the Poor aﬀected by COVID-19"/>
    <s v="P174197"/>
    <m/>
    <x v="0"/>
    <s v="Brazil"/>
    <m/>
    <s v="Social Protection and Jobs"/>
    <n v="1000"/>
    <m/>
    <m/>
    <m/>
    <n v="250"/>
    <n v="0"/>
    <n v="250"/>
    <m/>
    <n v="0.25"/>
    <m/>
    <s v="World Bank Climate Finance 2021"/>
  </r>
  <r>
    <x v="4"/>
    <s v="Sovereign"/>
    <s v="Buenos Aires – Belgrano Sur Passenger Railway Line_x000a_Modernization Project"/>
    <s v="P178067"/>
    <m/>
    <x v="1"/>
    <s v="Argentina"/>
    <m/>
    <s v="Transport"/>
    <n v="600"/>
    <m/>
    <m/>
    <m/>
    <n v="593.30000000000007"/>
    <n v="557.6"/>
    <n v="35.700000000000003"/>
    <m/>
    <n v="0.98899999999999999"/>
    <m/>
    <s v="World Bank Climate Finance 2022"/>
  </r>
  <r>
    <x v="4"/>
    <s v="Sovereign"/>
    <s v="Buenos Aires – Mitre Passenger Railway Line Modernization_x000a_Project"/>
    <s v="P175138"/>
    <m/>
    <x v="0"/>
    <s v="Argentina"/>
    <m/>
    <s v="Transport"/>
    <n v="347"/>
    <m/>
    <m/>
    <m/>
    <n v="344.7"/>
    <n v="301.39999999999998"/>
    <n v="43.3"/>
    <m/>
    <n v="0.99299999999999999"/>
    <m/>
    <s v="World Bank Climate Finance 2021"/>
  </r>
  <r>
    <x v="4"/>
    <s v="Sovereign"/>
    <s v="BUENOS AIRES WATER SUPPLY AND SANITATION WITH A_x000a_FOCUS ON VULNERABLE AREAS PROGRAM"/>
    <s v="P172689"/>
    <m/>
    <x v="0"/>
    <s v="Argentina"/>
    <m/>
    <s v="Water"/>
    <n v="300"/>
    <m/>
    <m/>
    <m/>
    <n v="145.79999999999998"/>
    <n v="137.1"/>
    <n v="8.6999999999999993"/>
    <m/>
    <n v="0.48599999999999999"/>
    <m/>
    <s v="World Bank Climate Finance 2021"/>
  </r>
  <r>
    <x v="4"/>
    <s v="Sovereign"/>
    <s v="Building Eﬀective, Transparent and Accountable Public_x000a_Financial Management Institutions Project"/>
    <s v="P176366"/>
    <m/>
    <x v="2"/>
    <s v="North_x000a_Macedonia"/>
    <m/>
    <s v="Governance"/>
    <n v="19.8"/>
    <m/>
    <m/>
    <m/>
    <n v="0.89999999999999991"/>
    <n v="0.3"/>
    <n v="0.6"/>
    <m/>
    <n v="4.9000000000000002E-2"/>
    <m/>
    <s v="World Bank Climate Finance 2023"/>
  </r>
  <r>
    <x v="4"/>
    <s v="Sovereign"/>
    <s v="Building Institutions And Systems to Harness And Realize_x000a_Agenda 2063 Project"/>
    <s v="P180117"/>
    <m/>
    <x v="2"/>
    <s v="Eastern and Southern Africa"/>
    <m/>
    <s v="Governance"/>
    <n v="50"/>
    <m/>
    <m/>
    <m/>
    <n v="0"/>
    <n v="0"/>
    <n v="0"/>
    <m/>
    <n v="0"/>
    <m/>
    <s v="World Bank Climate Finance 2023"/>
  </r>
  <r>
    <x v="4"/>
    <s v="Sovereign"/>
    <s v="Building Resilient and Inclusive Cities Program"/>
    <s v="P176653"/>
    <m/>
    <x v="2"/>
    <s v="Benin"/>
    <m/>
    <s v="Urban Resilience and Land"/>
    <n v="200"/>
    <m/>
    <m/>
    <m/>
    <n v="128.1"/>
    <n v="14.6"/>
    <n v="113.5"/>
    <m/>
    <n v="0.64100000000000001"/>
    <m/>
    <s v="World Bank Climate Finance 2023"/>
  </r>
  <r>
    <x v="4"/>
    <s v="Sovereign"/>
    <s v="Building Resilient Bridges"/>
    <s v="P174595"/>
    <m/>
    <x v="2"/>
    <s v="Albania"/>
    <m/>
    <s v="Transport"/>
    <n v="55"/>
    <m/>
    <m/>
    <m/>
    <n v="48.8"/>
    <n v="8.6999999999999993"/>
    <n v="40.1"/>
    <m/>
    <n v="0.88900000000000001"/>
    <m/>
    <s v="World Bank Climate Finance 2023"/>
  </r>
  <r>
    <x v="4"/>
    <s v="Sovereign"/>
    <s v="Building Skills for Human Capital Development in South Sudan"/>
    <s v="P178654"/>
    <m/>
    <x v="2"/>
    <s v="South Sudan"/>
    <m/>
    <s v="Education"/>
    <n v="45"/>
    <m/>
    <m/>
    <m/>
    <n v="7"/>
    <n v="2.5"/>
    <n v="4.5"/>
    <m/>
    <n v="0.156"/>
    <m/>
    <s v="World Bank Climate Finance 2023"/>
  </r>
  <r>
    <x v="4"/>
    <s v="Sovereign"/>
    <s v="Burkina Faso - Education Access and Quality Improvement_x000a_Project Additional Financing"/>
    <s v="P170452"/>
    <m/>
    <x v="0"/>
    <s v="Burkina Faso"/>
    <m/>
    <s v="Education"/>
    <n v="100"/>
    <m/>
    <m/>
    <m/>
    <n v="3.6"/>
    <n v="1.8"/>
    <n v="1.8"/>
    <m/>
    <n v="3.5000000000000003E-2"/>
    <m/>
    <s v="World Bank Climate Finance 2021"/>
  </r>
  <r>
    <x v="4"/>
    <s v="Sovereign"/>
    <s v="Burkina Faso COVID-19 Crisis-Response Development Policy_x000a_Financing"/>
    <s v="P174315"/>
    <m/>
    <x v="0"/>
    <s v="Burkina Faso"/>
    <m/>
    <s v="Macroeconomics Trade and_x000a_Investment"/>
    <n v="100"/>
    <m/>
    <m/>
    <m/>
    <n v="17.899999999999999"/>
    <n v="0"/>
    <n v="17.899999999999999"/>
    <m/>
    <n v="0.17899999999999999"/>
    <m/>
    <s v="World Bank Climate Finance 2021"/>
  </r>
  <r>
    <x v="4"/>
    <s v="Sovereign"/>
    <s v="Burkina Faso Emergency Local Development and Resilience_x000a_Project"/>
    <s v="P175382"/>
    <m/>
    <x v="0"/>
    <s v="Burkina Faso"/>
    <m/>
    <s v="Transport"/>
    <n v="350"/>
    <m/>
    <m/>
    <m/>
    <n v="90.300000000000011"/>
    <n v="18.899999999999999"/>
    <n v="71.400000000000006"/>
    <m/>
    <n v="0.25800000000000001"/>
    <m/>
    <s v="World Bank Climate Finance 2021"/>
  </r>
  <r>
    <x v="4"/>
    <s v="Sovereign"/>
    <s v="Burkina Faso Emergency Local Development and Resilience_x000a_Project - Additional Financing"/>
    <s v="P178650"/>
    <m/>
    <x v="1"/>
    <s v="Burkina Faso"/>
    <m/>
    <s v="Transport"/>
    <n v="123"/>
    <m/>
    <m/>
    <m/>
    <n v="23.8"/>
    <n v="6.2"/>
    <n v="17.600000000000001"/>
    <m/>
    <n v="0.193"/>
    <m/>
    <s v="World Bank Climate Finance 2022"/>
  </r>
  <r>
    <x v="4"/>
    <s v="Sovereign"/>
    <s v="Burkina Faso Entrepreneurship, Skills and Technology Project"/>
    <s v="P177005"/>
    <m/>
    <x v="2"/>
    <s v="Burkina Faso"/>
    <m/>
    <s v="Finance Competitiveness and_x000a_Innovation"/>
    <n v="160"/>
    <m/>
    <m/>
    <m/>
    <n v="23"/>
    <n v="21.7"/>
    <n v="1.3"/>
    <m/>
    <n v="0.14399999999999999"/>
    <m/>
    <s v="World Bank Climate Finance 2023"/>
  </r>
  <r>
    <x v="4"/>
    <s v="Sovereign"/>
    <s v="Burkina Faso Livestock Resilience and Competitiveness  Project"/>
    <s v="P178598"/>
    <m/>
    <x v="2"/>
    <s v="Burkina Faso"/>
    <m/>
    <s v="Agriculture and Food"/>
    <n v="150"/>
    <m/>
    <m/>
    <m/>
    <n v="55"/>
    <n v="27.7"/>
    <n v="27.3"/>
    <m/>
    <n v="0.36699999999999999"/>
    <m/>
    <s v="World Bank Climate Finance 2023"/>
  </r>
  <r>
    <x v="4"/>
    <s v="Sovereign"/>
    <s v="Burkina Faso Local Governance for Basic Services &amp; Resilience_x000a_Program"/>
    <s v="P177875"/>
    <m/>
    <x v="2"/>
    <s v="Burkina Faso"/>
    <m/>
    <s v="Governance"/>
    <n v="150"/>
    <m/>
    <m/>
    <m/>
    <n v="32.1"/>
    <n v="6.8"/>
    <n v="25.3"/>
    <m/>
    <n v="0.214"/>
    <m/>
    <s v="World Bank Climate Finance 2023"/>
  </r>
  <r>
    <x v="4"/>
    <s v="Sovereign"/>
    <s v="Burkina Faso Third Fiscal Management, Sustainable Growth, and_x000a_Service Delivery Development Policy Financing"/>
    <s v="P173529"/>
    <m/>
    <x v="1"/>
    <s v="Burkina Faso"/>
    <m/>
    <s v="Macroeconomics Trade and_x000a_Investment"/>
    <n v="200"/>
    <m/>
    <m/>
    <m/>
    <n v="50"/>
    <n v="33.299999999999997"/>
    <n v="16.7"/>
    <m/>
    <n v="0.25"/>
    <m/>
    <s v="World Bank Climate Finance 2022"/>
  </r>
  <r>
    <x v="4"/>
    <s v="Sovereign"/>
    <s v="Burundi Digital Foundations Project"/>
    <s v="P176396"/>
    <m/>
    <x v="1"/>
    <s v="Burundi"/>
    <m/>
    <s v="Digital Development"/>
    <n v="50"/>
    <m/>
    <m/>
    <m/>
    <n v="6.6999999999999993"/>
    <n v="2.1"/>
    <n v="4.5999999999999996"/>
    <m/>
    <n v="0.13300000000000001"/>
    <m/>
    <s v="World Bank Climate Finance 2022"/>
  </r>
  <r>
    <x v="4"/>
    <s v="Sovereign"/>
    <s v="Burundi Skills for Jobs: Women and Youth Project"/>
    <s v="P164416"/>
    <m/>
    <x v="0"/>
    <s v="Burundi"/>
    <m/>
    <s v="Education"/>
    <n v="80"/>
    <m/>
    <m/>
    <m/>
    <n v="13.2"/>
    <n v="5.9"/>
    <n v="7.3"/>
    <m/>
    <n v="0.16400000000000001"/>
    <m/>
    <s v="World Bank Climate Finance 2021"/>
  </r>
  <r>
    <x v="4"/>
    <s v="Sovereign"/>
    <s v="Burundi Transport Resilience Project"/>
    <s v="P172988"/>
    <m/>
    <x v="2"/>
    <s v="Burundi"/>
    <m/>
    <s v="Transport"/>
    <n v="120"/>
    <m/>
    <m/>
    <m/>
    <n v="58.5"/>
    <n v="13.1"/>
    <n v="45.4"/>
    <m/>
    <n v="0.48699999999999999"/>
    <m/>
    <s v="World Bank Climate Finance 2023"/>
  </r>
  <r>
    <x v="4"/>
    <s v="Sovereign"/>
    <s v="Cabo Verde Access to Finance for Micro, Small and Medium_x000a_Enterprises AF"/>
    <s v="P174898"/>
    <m/>
    <x v="0"/>
    <s v="Cabo Verde"/>
    <m/>
    <s v="Finance Competitiveness and_x000a_Innovation"/>
    <n v="10"/>
    <m/>
    <m/>
    <m/>
    <n v="0"/>
    <n v="0"/>
    <n v="0"/>
    <m/>
    <n v="0"/>
    <m/>
    <s v="World Bank Climate Finance 2021"/>
  </r>
  <r>
    <x v="4"/>
    <s v="Sovereign"/>
    <s v="Cabo Verde COVID-19 Emergency Response Project - Third_x000a_Additional Financing"/>
    <s v="P177181"/>
    <m/>
    <x v="0"/>
    <s v="Cabo Verde"/>
    <m/>
    <s v="Health Nutrition and_x000a_Population"/>
    <n v="10"/>
    <m/>
    <m/>
    <m/>
    <n v="0.2"/>
    <n v="0"/>
    <n v="0.2"/>
    <m/>
    <n v="1.7999999999999999E-2"/>
    <m/>
    <s v="World Bank Climate Finance 2021"/>
  </r>
  <r>
    <x v="4"/>
    <s v="Sovereign"/>
    <s v="Cabo Verde Human Capital Project"/>
    <s v="P175828"/>
    <m/>
    <x v="1"/>
    <s v="Cabo Verde"/>
    <m/>
    <s v="Education"/>
    <n v="26"/>
    <m/>
    <m/>
    <m/>
    <n v="1.7000000000000002"/>
    <n v="0.4"/>
    <n v="1.3"/>
    <m/>
    <n v="6.3E-2"/>
    <m/>
    <s v="World Bank Climate Finance 2022"/>
  </r>
  <r>
    <x v="4"/>
    <s v="Sovereign"/>
    <s v="Cabo Verde Resilient Tourism and Blue Economy Development_x000a_AF"/>
    <s v="P179274"/>
    <m/>
    <x v="2"/>
    <s v="Cabo Verde"/>
    <m/>
    <s v="Finance Competitiveness and_x000a_Innovation"/>
    <n v="10"/>
    <m/>
    <m/>
    <m/>
    <n v="2.5"/>
    <n v="0.5"/>
    <n v="2"/>
    <m/>
    <n v="0.25"/>
    <m/>
    <s v="World Bank Climate Finance 2023"/>
  </r>
  <r>
    <x v="4"/>
    <s v="Sovereign"/>
    <s v="Cabo Verde Second State-Owned Enterprises Reform and_x000a_Fiscal Management Development Policy Financing"/>
    <s v="P171080"/>
    <m/>
    <x v="0"/>
    <s v="Cabo Verde"/>
    <m/>
    <s v="Macroeconomics Trade and_x000a_Investment"/>
    <n v="25"/>
    <m/>
    <m/>
    <m/>
    <n v="5.6"/>
    <n v="5.6"/>
    <n v="0"/>
    <m/>
    <n v="0.222"/>
    <m/>
    <s v="World Bank Climate Finance 2021"/>
  </r>
  <r>
    <x v="4"/>
    <s v="Sovereign"/>
    <s v="Cabo Verde: First Sustainable and Equitable Recovery DPF"/>
    <s v="P174754"/>
    <m/>
    <x v="1"/>
    <s v="Cabo Verde"/>
    <m/>
    <s v="Macroeconomics Trade and_x000a_Investment"/>
    <n v="30"/>
    <m/>
    <m/>
    <m/>
    <n v="2.2999999999999998"/>
    <n v="0.4"/>
    <n v="1.9"/>
    <m/>
    <n v="7.8E-2"/>
    <m/>
    <s v="World Bank Climate Finance 2022"/>
  </r>
  <r>
    <x v="4"/>
    <s v="Sovereign"/>
    <s v="Cabo Verde: Second Resilient and Equitable Recovery DPF with_x000a_a Cat DDO"/>
    <s v="P176148"/>
    <m/>
    <x v="2"/>
    <s v="Cabo Verde"/>
    <m/>
    <s v="Macroeconomics Trade and_x000a_Investment"/>
    <n v="52.5"/>
    <m/>
    <m/>
    <m/>
    <n v="12.4"/>
    <n v="0"/>
    <n v="12.4"/>
    <m/>
    <n v="0.23699999999999999"/>
    <m/>
    <s v="World Bank Climate Finance 2023"/>
  </r>
  <r>
    <x v="4"/>
    <s v="Sovereign"/>
    <s v="Cairo Alexandria Trade Logistics Development Project"/>
    <s v="P177932"/>
    <m/>
    <x v="2"/>
    <s v="Egypt Arab_x000a_Republic of"/>
    <m/>
    <s v="Transport"/>
    <n v="400"/>
    <m/>
    <m/>
    <m/>
    <n v="399.3"/>
    <n v="399.3"/>
    <n v="0"/>
    <m/>
    <n v="0.998"/>
    <m/>
    <s v="World Bank Climate Finance 2023"/>
  </r>
  <r>
    <x v="4"/>
    <s v="Sovereign"/>
    <s v="Cambodia General Education Improvement Project"/>
    <s v="P174335"/>
    <m/>
    <x v="1"/>
    <s v="Cambodia"/>
    <m/>
    <s v="Education"/>
    <n v="60"/>
    <m/>
    <m/>
    <m/>
    <n v="3.0999999999999996"/>
    <n v="1.4"/>
    <n v="1.7"/>
    <m/>
    <n v="0.05"/>
    <m/>
    <s v="World Bank Climate Finance 2022"/>
  </r>
  <r>
    <x v="4"/>
    <s v="Sovereign"/>
    <s v="Cambodia Growth and Resilience Development Policy Operation_x000a_Series"/>
    <s v="P179019"/>
    <m/>
    <x v="2"/>
    <s v="Cambodia"/>
    <m/>
    <s v="Macroeconomics Trade and_x000a_Investment"/>
    <n v="274"/>
    <m/>
    <m/>
    <m/>
    <n v="3.9"/>
    <n v="0"/>
    <n v="3.9"/>
    <m/>
    <n v="1.4E-2"/>
    <m/>
    <s v="World Bank Climate Finance 2023"/>
  </r>
  <r>
    <x v="4"/>
    <s v="Sovereign"/>
    <s v="Cambodia Relief, Recovery and Resilience Development_x000a_Policy Financing"/>
    <s v="P176756"/>
    <m/>
    <x v="0"/>
    <s v="Cambodia"/>
    <m/>
    <s v="Macroeconomics Trade and_x000a_Investment"/>
    <n v="200"/>
    <m/>
    <m/>
    <m/>
    <n v="1.3"/>
    <n v="0"/>
    <n v="1.3"/>
    <m/>
    <n v="6.0000000000000001E-3"/>
    <m/>
    <s v="World Bank Climate Finance 2021"/>
  </r>
  <r>
    <x v="4"/>
    <s v="Sovereign"/>
    <s v="Cambodia Road Connectivity Improvement"/>
    <s v="P169930"/>
    <m/>
    <x v="0"/>
    <s v="Cambodia"/>
    <m/>
    <s v="Transport"/>
    <n v="100"/>
    <m/>
    <m/>
    <m/>
    <n v="98.8"/>
    <n v="0"/>
    <n v="98.8"/>
    <m/>
    <n v="0.98799999999999999"/>
    <m/>
    <s v="World Bank Climate Finance 2021"/>
  </r>
  <r>
    <x v="4"/>
    <s v="Sovereign"/>
    <s v="Cambodia Southeast Asia Disaster Risk Management Project 2"/>
    <s v="P177185"/>
    <m/>
    <x v="1"/>
    <s v="Cambodia"/>
    <m/>
    <s v="Urban Resilience and Land"/>
    <n v="169.4"/>
    <m/>
    <m/>
    <m/>
    <n v="86.7"/>
    <n v="0"/>
    <n v="86.7"/>
    <m/>
    <n v="0.51200000000000001"/>
    <m/>
    <s v="World Bank Climate Finance 2022"/>
  </r>
  <r>
    <x v="4"/>
    <s v="Sovereign"/>
    <s v="Cambodia: Solid Waste and Plastic Management Improvement_x000a_Project"/>
    <s v="P170976"/>
    <m/>
    <x v="2"/>
    <s v="Cambodia"/>
    <m/>
    <s v="Environment Natural Resources and_x000a_the Blue Economy"/>
    <n v="60"/>
    <m/>
    <m/>
    <m/>
    <n v="33.4"/>
    <n v="33.4"/>
    <n v="0"/>
    <m/>
    <n v="0.55700000000000005"/>
    <m/>
    <s v="World Bank Climate Finance 2023"/>
  </r>
  <r>
    <x v="4"/>
    <s v="Sovereign"/>
    <s v="Cameroon COVID-19 Preparedness and Response Project"/>
    <s v="P174108"/>
    <m/>
    <x v="0"/>
    <s v="Cameroon"/>
    <m/>
    <s v="Health Nutrition and Population"/>
    <n v="29"/>
    <m/>
    <m/>
    <m/>
    <n v="0.2"/>
    <n v="0.2"/>
    <n v="0"/>
    <m/>
    <n v="6.0000000000000001E-3"/>
    <m/>
    <s v="World Bank Climate Finance 2021"/>
  </r>
  <r>
    <x v="4"/>
    <s v="Sovereign"/>
    <s v="Cameroon First Fiscal, Inclusive and Sustainable Growth DPF"/>
    <s v="P175249"/>
    <m/>
    <x v="2"/>
    <s v="Cameroon"/>
    <m/>
    <s v="Macroeconomics Trade and_x000a_Investment"/>
    <n v="100"/>
    <m/>
    <m/>
    <m/>
    <n v="9.6999999999999993"/>
    <n v="0.7"/>
    <n v="9"/>
    <m/>
    <n v="9.7000000000000003E-2"/>
    <m/>
    <s v="World Bank Climate Finance 2023"/>
  </r>
  <r>
    <x v="4"/>
    <s v="Sovereign"/>
    <s v="Cameroon-Chad Transport Corridor"/>
    <s v="P167798"/>
    <m/>
    <x v="1"/>
    <s v="Western and Central Africa"/>
    <m/>
    <s v="Transport"/>
    <n v="538"/>
    <m/>
    <m/>
    <m/>
    <n v="385.5"/>
    <n v="249.1"/>
    <n v="136.4"/>
    <m/>
    <n v="0.71599999999999997"/>
    <m/>
    <s v="World Bank Climate Finance 2022"/>
  </r>
  <r>
    <x v="4"/>
    <s v="Sovereign"/>
    <s v="CAR - Data for Decision Making - Additional Financing"/>
    <s v="P179053"/>
    <m/>
    <x v="2"/>
    <s v="Central African Republic"/>
    <m/>
    <s v="Poverty and Equity"/>
    <n v="3"/>
    <m/>
    <m/>
    <m/>
    <n v="0"/>
    <n v="0"/>
    <n v="0"/>
    <m/>
    <n v="0"/>
    <m/>
    <s v="World Bank Climate Finance 2023"/>
  </r>
  <r>
    <x v="4"/>
    <s v="Sovereign"/>
    <s v="CAR - Emergency Infrastructure and Connectivity Recovery_x000a_Project"/>
    <s v="P176450"/>
    <m/>
    <x v="0"/>
    <s v="Central African Republic"/>
    <m/>
    <s v="Transport"/>
    <n v="75"/>
    <m/>
    <m/>
    <m/>
    <n v="35.200000000000003"/>
    <n v="0"/>
    <n v="35.200000000000003"/>
    <m/>
    <n v="0.46899999999999997"/>
    <m/>
    <s v="World Bank Climate Finance 2021"/>
  </r>
  <r>
    <x v="4"/>
    <s v="Sovereign"/>
    <s v="CAR Health Service Delivery and System Strengthening Project_x000a_(SENI-Plus)"/>
    <s v="P177003"/>
    <m/>
    <x v="1"/>
    <s v="Central African Republic"/>
    <m/>
    <s v="Health Nutrition and Population"/>
    <n v="58"/>
    <m/>
    <m/>
    <m/>
    <n v="1.7"/>
    <n v="0.3"/>
    <n v="1.4"/>
    <m/>
    <n v="2.8000000000000001E-2"/>
    <m/>
    <s v="World Bank Climate Finance 2022"/>
  </r>
  <r>
    <x v="4"/>
    <s v="Sovereign"/>
    <s v="CAR Investment and Business Competitiveness for Employment"/>
    <s v="P176274"/>
    <m/>
    <x v="1"/>
    <s v="Central African Republic"/>
    <m/>
    <s v="Finance Competitiveness and_x000a_Innovation"/>
    <n v="30"/>
    <m/>
    <m/>
    <m/>
    <n v="2.1"/>
    <n v="1.7"/>
    <n v="0.4"/>
    <m/>
    <n v="7.0000000000000007E-2"/>
    <m/>
    <s v="World Bank Climate Finance 2022"/>
  </r>
  <r>
    <x v="4"/>
    <s v="Sovereign"/>
    <s v="CAR- Public Sector Digital Governance Project"/>
    <s v="P174620"/>
    <m/>
    <x v="1"/>
    <s v="Central African Republic"/>
    <m/>
    <s v="Governance"/>
    <n v="35"/>
    <m/>
    <m/>
    <m/>
    <n v="1.6"/>
    <n v="0.5"/>
    <n v="1.1000000000000001"/>
    <m/>
    <n v="4.7E-2"/>
    <m/>
    <s v="World Bank Climate Finance 2022"/>
  </r>
  <r>
    <x v="4"/>
    <s v="Sovereign"/>
    <s v="CAR-Electricity Sector Strengthening and Access Project"/>
    <s v="P176683"/>
    <m/>
    <x v="1"/>
    <s v="Central African Republic"/>
    <m/>
    <s v="Energy and Extractives"/>
    <n v="83"/>
    <m/>
    <m/>
    <m/>
    <n v="79.099999999999994"/>
    <n v="75.3"/>
    <n v="3.8"/>
    <m/>
    <n v="0.95199999999999996"/>
    <m/>
    <s v="World Bank Climate Finance 2022"/>
  </r>
  <r>
    <x v="4"/>
    <s v="Sovereign"/>
    <s v="CASA1000 Community Support Project COVID-19 Additional_x000a_Financing - Kyrgyz Republic"/>
    <s v="P174285"/>
    <m/>
    <x v="0"/>
    <s v="Central Asia"/>
    <m/>
    <s v="Social Sustainability and_x000a_Inclusion"/>
    <n v="21"/>
    <m/>
    <m/>
    <m/>
    <n v="2.4"/>
    <n v="0.4"/>
    <n v="2"/>
    <m/>
    <n v="0.113"/>
    <m/>
    <s v="World Bank Climate Finance 2021"/>
  </r>
  <r>
    <x v="4"/>
    <s v="Sovereign"/>
    <s v="Casablanca Municipal Support Program – Additional Financing"/>
    <s v="P178141"/>
    <m/>
    <x v="1"/>
    <s v="Morocco"/>
    <m/>
    <s v="Urban Resilience and Land"/>
    <n v="100"/>
    <m/>
    <m/>
    <m/>
    <n v="29.8"/>
    <n v="17.8"/>
    <n v="12"/>
    <m/>
    <n v="0.29799999999999999"/>
    <m/>
    <s v="World Bank Climate Finance 2022"/>
  </r>
  <r>
    <x v="4"/>
    <s v="Sovereign"/>
    <s v="Casamance Economic Development Project"/>
    <s v="P175325"/>
    <m/>
    <x v="1"/>
    <s v="Senegal"/>
    <m/>
    <s v="Social Sustainability and Inclusion"/>
    <n v="45"/>
    <m/>
    <m/>
    <m/>
    <n v="23.8"/>
    <n v="4"/>
    <n v="19.8"/>
    <m/>
    <n v="0.52800000000000002"/>
    <m/>
    <s v="World Bank Climate Finance 2022"/>
  </r>
  <r>
    <x v="4"/>
    <s v="Sovereign"/>
    <s v="Cash for Jobs Project"/>
    <s v="P175327"/>
    <m/>
    <x v="1"/>
    <s v="Burundi"/>
    <m/>
    <s v="Social Protection and Jobs"/>
    <n v="150"/>
    <m/>
    <m/>
    <m/>
    <n v="31.9"/>
    <n v="0"/>
    <n v="31.9"/>
    <m/>
    <n v="0.21199999999999999"/>
    <m/>
    <s v="World Bank Climate Finance 2022"/>
  </r>
  <r>
    <x v="4"/>
    <s v="Sovereign"/>
    <s v="Catalyzing Long Term Finance through Capital Markets"/>
    <s v="P176069"/>
    <m/>
    <x v="2"/>
    <s v="Serbia"/>
    <m/>
    <s v="Finance Competitiveness and_x000a_Innovation"/>
    <n v="30"/>
    <m/>
    <m/>
    <m/>
    <n v="0.9"/>
    <n v="0.1"/>
    <n v="0.8"/>
    <m/>
    <n v="0.03"/>
    <m/>
    <s v="World Bank Climate Finance 2023"/>
  </r>
  <r>
    <x v="4"/>
    <s v="Sovereign"/>
    <s v="Catalyzing Private Financing for Sustainable Recovery and_x000a_Growth"/>
    <s v="P177985"/>
    <m/>
    <x v="1"/>
    <s v="India"/>
    <m/>
    <s v="Finance Competitiveness and_x000a_Innovation"/>
    <n v="750"/>
    <m/>
    <m/>
    <m/>
    <n v="197.2"/>
    <n v="136.1"/>
    <n v="61.1"/>
    <m/>
    <n v="0.26300000000000001"/>
    <m/>
    <s v="World Bank Climate Finance 2022"/>
  </r>
  <r>
    <x v="4"/>
    <s v="Sovereign"/>
    <s v="Central Africa Regional Waterways Project"/>
    <s v="P175235"/>
    <m/>
    <x v="2"/>
    <s v="Central Africa"/>
    <m/>
    <s v="Transport"/>
    <n v="330"/>
    <m/>
    <m/>
    <m/>
    <n v="141.60000000000002"/>
    <n v="89.4"/>
    <n v="52.2"/>
    <m/>
    <n v="0.42899999999999999"/>
    <m/>
    <s v="World Bank Climate Finance 2023"/>
  </r>
  <r>
    <x v="4"/>
    <s v="Sovereign"/>
    <s v="Central African Republic (CAR) Emergency Food Crisis_x000a_Response Project"/>
    <s v="P176754"/>
    <m/>
    <x v="0"/>
    <s v="Central African Republic"/>
    <m/>
    <s v="Agriculture and Food"/>
    <n v="50"/>
    <m/>
    <m/>
    <m/>
    <n v="36.199999999999996"/>
    <n v="0.8"/>
    <n v="35.4"/>
    <m/>
    <n v="0.72299999999999998"/>
    <m/>
    <s v="World Bank Climate Finance 2021"/>
  </r>
  <r>
    <x v="4"/>
    <s v="Sovereign"/>
    <s v="Central African Republic COVID-19 Preparedness &amp; Response_x000a_Additional Financing"/>
    <s v="P177618"/>
    <m/>
    <x v="1"/>
    <s v="Central African Republic"/>
    <m/>
    <s v="Health Nutrition and Population"/>
    <n v="25.5"/>
    <m/>
    <m/>
    <m/>
    <n v="0.8"/>
    <n v="0.5"/>
    <n v="0.3"/>
    <m/>
    <n v="3.2000000000000001E-2"/>
    <m/>
    <s v="World Bank Climate Finance 2022"/>
  </r>
  <r>
    <x v="4"/>
    <s v="Sovereign"/>
    <s v="Central African Republic Human Capital and Women and_x000a_Girls' Empowerment (Maïngo) Project"/>
    <s v="P171158"/>
    <m/>
    <x v="0"/>
    <s v="Central African Republic"/>
    <m/>
    <s v="Health Nutrition and_x000a_Population"/>
    <n v="50"/>
    <m/>
    <m/>
    <m/>
    <n v="0.5"/>
    <n v="0.3"/>
    <n v="0.2"/>
    <m/>
    <n v="1.0999999999999999E-2"/>
    <m/>
    <s v="World Bank Climate Finance 2021"/>
  </r>
  <r>
    <x v="4"/>
    <s v="Sovereign"/>
    <s v="Chad Energy Access Scale Up Project"/>
    <s v="P174495"/>
    <m/>
    <x v="1"/>
    <s v="Chad"/>
    <m/>
    <s v="Energy and Extractives"/>
    <n v="295"/>
    <m/>
    <m/>
    <m/>
    <n v="226.6"/>
    <n v="216"/>
    <n v="10.6"/>
    <m/>
    <n v="0.76800000000000002"/>
    <m/>
    <s v="World Bank Climate Finance 2022"/>
  </r>
  <r>
    <x v="4"/>
    <s v="Sovereign"/>
    <s v="CHAD Improving Learning Outcomes Project"/>
    <s v="P175803"/>
    <m/>
    <x v="1"/>
    <s v="Chad"/>
    <m/>
    <s v="Education"/>
    <n v="150"/>
    <m/>
    <m/>
    <m/>
    <n v="25.6"/>
    <n v="8.6"/>
    <n v="17"/>
    <m/>
    <n v="0.17100000000000001"/>
    <m/>
    <s v="World Bank Climate Finance 2022"/>
  </r>
  <r>
    <x v="4"/>
    <s v="Sovereign"/>
    <s v="Chad Rural Mobility and Connectivity Project - Additional_x000a_Financing"/>
    <s v="P174600"/>
    <m/>
    <x v="0"/>
    <s v="Chad"/>
    <m/>
    <s v="Transport"/>
    <n v="15"/>
    <m/>
    <m/>
    <m/>
    <n v="7.5"/>
    <n v="0"/>
    <n v="7.5"/>
    <m/>
    <n v="0.5"/>
    <m/>
    <s v="World Bank Climate Finance 2021"/>
  </r>
  <r>
    <x v="4"/>
    <s v="Sovereign"/>
    <s v="Chad Territorial Development and Resilience Project"/>
    <s v="P177163"/>
    <m/>
    <x v="2"/>
    <s v="Chad"/>
    <m/>
    <s v="Urban Resilience and Land"/>
    <n v="140"/>
    <m/>
    <m/>
    <m/>
    <n v="32.5"/>
    <n v="15.1"/>
    <n v="17.399999999999999"/>
    <m/>
    <n v="0.23200000000000001"/>
    <m/>
    <s v="World Bank Climate Finance 2023"/>
  </r>
  <r>
    <x v="4"/>
    <s v="Sovereign"/>
    <s v="Chennai City Partnership: Sustainable Urban Services Program"/>
    <s v="P175221"/>
    <m/>
    <x v="1"/>
    <s v="India"/>
    <m/>
    <s v="Urban Resilience and Land"/>
    <n v="150"/>
    <m/>
    <m/>
    <m/>
    <n v="48.3"/>
    <n v="34.1"/>
    <n v="14.2"/>
    <m/>
    <n v="0.32200000000000001"/>
    <m/>
    <s v="World Bank Climate Finance 2022"/>
  </r>
  <r>
    <x v="4"/>
    <s v="Sovereign"/>
    <s v="Chhattisgarh Inclusive Rural and Accelerated Agriculture_x000a_Growth Project"/>
    <s v="P170645"/>
    <m/>
    <x v="0"/>
    <s v="India"/>
    <m/>
    <s v="Agriculture and Food"/>
    <n v="100"/>
    <m/>
    <m/>
    <m/>
    <n v="45.6"/>
    <n v="18.3"/>
    <n v="27.3"/>
    <m/>
    <n v="0.45500000000000002"/>
    <m/>
    <s v="World Bank Climate Finance 2021"/>
  </r>
  <r>
    <x v="4"/>
    <s v="Sovereign"/>
    <s v="Chhattisgarh: Accelerated Learning for a Knowledge-Economy"/>
    <s v="P179249"/>
    <m/>
    <x v="2"/>
    <s v="India"/>
    <m/>
    <s v="Education"/>
    <n v="300"/>
    <m/>
    <m/>
    <m/>
    <n v="40.799999999999997"/>
    <n v="18"/>
    <n v="22.8"/>
    <m/>
    <n v="0.13600000000000001"/>
    <m/>
    <s v="World Bank Climate Finance 2023"/>
  </r>
  <r>
    <x v="4"/>
    <s v="Sovereign"/>
    <s v="Child Nutrition and Social Protection Project"/>
    <s v="P174637"/>
    <m/>
    <x v="1"/>
    <s v="Papua New Guinea"/>
    <m/>
    <s v="Social Protection and Jobs"/>
    <n v="80"/>
    <m/>
    <m/>
    <m/>
    <n v="9.1999999999999993"/>
    <n v="0"/>
    <n v="9.1999999999999993"/>
    <m/>
    <n v="0.115"/>
    <m/>
    <s v="World Bank Climate Finance 2022"/>
  </r>
  <r>
    <x v="4"/>
    <s v="Sovereign"/>
    <s v="Chile Green Hydrogen Facility to Support a Green, Resilient and_x000a_Inclusive Economic Development"/>
    <s v="P177533"/>
    <m/>
    <x v="2"/>
    <s v="Chile"/>
    <m/>
    <s v="Energy and Extractives"/>
    <n v="150"/>
    <m/>
    <m/>
    <m/>
    <n v="150"/>
    <n v="150"/>
    <n v="0"/>
    <m/>
    <n v="1"/>
    <m/>
    <s v="World Bank Climate Finance 2023"/>
  </r>
  <r>
    <x v="4"/>
    <s v="Sovereign"/>
    <s v="China Food Safety Improvement Project"/>
    <s v="P162178"/>
    <m/>
    <x v="0"/>
    <s v="People's Republic of China"/>
    <m/>
    <s v="Agriculture and Food"/>
    <n v="400"/>
    <m/>
    <m/>
    <m/>
    <n v="116.69999999999999"/>
    <n v="45.6"/>
    <n v="71.099999999999994"/>
    <m/>
    <n v="0.29199999999999998"/>
    <m/>
    <s v="World Bank Climate Finance 2021"/>
  </r>
  <r>
    <x v="4"/>
    <s v="Sovereign"/>
    <s v="China Green Agricultural and Rural Revitalization Program for_x000a_Results (Hubei and Hunan)"/>
    <s v="P178907"/>
    <m/>
    <x v="2"/>
    <s v="People's Republic of China"/>
    <m/>
    <s v="Agriculture and Food"/>
    <n v="345"/>
    <m/>
    <m/>
    <m/>
    <n v="230.1"/>
    <n v="223.5"/>
    <n v="6.6"/>
    <m/>
    <n v="0.66700000000000004"/>
    <m/>
    <s v="World Bank Climate Finance 2023"/>
  </r>
  <r>
    <x v="4"/>
    <s v="Sovereign"/>
    <s v="China Plastic Waste Reduction Project"/>
    <s v="P174267"/>
    <m/>
    <x v="0"/>
    <s v="People's Republic of China"/>
    <m/>
    <s v="Urban Resilience and Land"/>
    <n v="430"/>
    <m/>
    <m/>
    <m/>
    <n v="428.5"/>
    <n v="428.5"/>
    <n v="0"/>
    <m/>
    <n v="0.996"/>
    <m/>
    <s v="World Bank Climate Finance 2021"/>
  </r>
  <r>
    <x v="4"/>
    <s v="Sovereign"/>
    <s v="China Plastic Waste Reduction Project (Shaanxi)"/>
    <s v="P176989"/>
    <m/>
    <x v="2"/>
    <s v="People's Republic of China"/>
    <m/>
    <s v="Environment Natural Resources_x000a_and the Blue Economy"/>
    <n v="250"/>
    <m/>
    <m/>
    <m/>
    <n v="122.2"/>
    <n v="122.2"/>
    <n v="0"/>
    <m/>
    <n v="0.48899999999999999"/>
    <m/>
    <s v="World Bank Climate Finance 2023"/>
  </r>
  <r>
    <x v="4"/>
    <s v="Sovereign"/>
    <s v="Clean Air Through Greening Residential Heating Program"/>
    <s v="P170131"/>
    <m/>
    <x v="1"/>
    <s v="Poland"/>
    <m/>
    <s v="Energy and Extractives"/>
    <n v="291.3"/>
    <m/>
    <m/>
    <m/>
    <n v="232.3"/>
    <n v="232.3"/>
    <n v="0"/>
    <m/>
    <n v="0.79700000000000004"/>
    <m/>
    <s v="World Bank Climate Finance 2022"/>
  </r>
  <r>
    <x v="4"/>
    <s v="Sovereign"/>
    <s v="Clean Energy for Buildings in Uzbekistan"/>
    <s v="P176060"/>
    <m/>
    <x v="1"/>
    <s v="Uzbekistan"/>
    <m/>
    <s v="Energy and Extractives"/>
    <n v="143"/>
    <m/>
    <m/>
    <m/>
    <n v="143.1"/>
    <n v="135.9"/>
    <n v="7.2"/>
    <m/>
    <n v="1"/>
    <m/>
    <s v="World Bank Climate Finance 2022"/>
  </r>
  <r>
    <x v="4"/>
    <s v="Sovereign"/>
    <s v="Clean Energy for Vulnerable Households and Communities_x000a_Project"/>
    <s v="P178553"/>
    <m/>
    <x v="2"/>
    <s v="Argentina"/>
    <m/>
    <s v="Energy and Extractives"/>
    <n v="400"/>
    <m/>
    <m/>
    <m/>
    <n v="398.7"/>
    <n v="398.5"/>
    <n v="0.2"/>
    <m/>
    <n v="0.997"/>
    <m/>
    <s v="World Bank Climate Finance 2023"/>
  </r>
  <r>
    <x v="4"/>
    <s v="Sovereign"/>
    <s v="Climate and Disaster Resilient Cities Project"/>
    <s v="P173025"/>
    <m/>
    <x v="2"/>
    <s v="Türkiye"/>
    <m/>
    <s v="Urban Resilience and Land"/>
    <n v="512.1"/>
    <m/>
    <m/>
    <m/>
    <n v="355.20000000000005"/>
    <n v="111.4"/>
    <n v="243.8"/>
    <m/>
    <n v="0.69399999999999995"/>
    <m/>
    <s v="World Bank Climate Finance 2023"/>
  </r>
  <r>
    <x v="4"/>
    <s v="Sovereign"/>
    <s v="Climate Intelligent and Inclusive Agri-food Systems Project"/>
    <s v="P176905"/>
    <m/>
    <x v="1"/>
    <s v="Argentina"/>
    <m/>
    <s v="Agriculture and Food"/>
    <n v="400"/>
    <m/>
    <m/>
    <m/>
    <n v="245"/>
    <n v="48.2"/>
    <n v="196.8"/>
    <m/>
    <n v="0.61199999999999999"/>
    <m/>
    <s v="World Bank Climate Finance 2022"/>
  </r>
  <r>
    <x v="4"/>
    <s v="Sovereign"/>
    <s v="Climate Resilience and Agriculture Development Project"/>
    <s v="P178715"/>
    <m/>
    <x v="2"/>
    <s v="Albania"/>
    <m/>
    <s v="Agriculture and Food"/>
    <n v="70"/>
    <m/>
    <m/>
    <m/>
    <n v="33.200000000000003"/>
    <n v="24.4"/>
    <n v="8.8000000000000007"/>
    <m/>
    <n v="0.47499999999999998"/>
    <m/>
    <s v="World Bank Climate Finance 2023"/>
  </r>
  <r>
    <x v="4"/>
    <s v="Sovereign"/>
    <s v="Climate Resilience and Water Security in Angola-RECLIMA"/>
    <s v="P177004"/>
    <m/>
    <x v="1"/>
    <s v="Angola"/>
    <m/>
    <s v="Water"/>
    <n v="300"/>
    <m/>
    <m/>
    <m/>
    <n v="162.80000000000001"/>
    <n v="18.5"/>
    <n v="144.30000000000001"/>
    <m/>
    <n v="0.54300000000000004"/>
    <m/>
    <s v="World Bank Climate Finance 2022"/>
  </r>
  <r>
    <x v="4"/>
    <s v="Sovereign"/>
    <s v="Climate Resilient Agriculture and Productivity Enhancement_x000a_Project (PROPAD) – Additional Financing"/>
    <s v="P175614"/>
    <m/>
    <x v="1"/>
    <s v="Chad"/>
    <m/>
    <s v="Agriculture and Food"/>
    <n v="15"/>
    <m/>
    <m/>
    <m/>
    <n v="5.9"/>
    <n v="1.5"/>
    <n v="4.4000000000000004"/>
    <m/>
    <n v="0.39400000000000002"/>
    <m/>
    <s v="World Bank Climate Finance 2022"/>
  </r>
  <r>
    <x v="4"/>
    <s v="Sovereign"/>
    <s v="Climate Resilient and Sustainable Agriculture Project"/>
    <s v="P172592"/>
    <m/>
    <x v="1"/>
    <s v="Belize"/>
    <m/>
    <s v="Agriculture and Food"/>
    <n v="25"/>
    <m/>
    <m/>
    <m/>
    <n v="24.1"/>
    <n v="11.5"/>
    <n v="12.6"/>
    <m/>
    <n v="0.96299999999999997"/>
    <m/>
    <s v="World Bank Climate Finance 2022"/>
  </r>
  <r>
    <x v="4"/>
    <s v="Sovereign"/>
    <s v="Climate Resilient Infrastructure for Urban Flood Risk_x000a_Management Project"/>
    <s v="P178534"/>
    <m/>
    <x v="2"/>
    <s v="Argentina"/>
    <m/>
    <s v="Water"/>
    <n v="200"/>
    <m/>
    <m/>
    <m/>
    <n v="172.20000000000002"/>
    <n v="15.4"/>
    <n v="156.80000000000001"/>
    <m/>
    <n v="0.86099999999999999"/>
    <m/>
    <s v="World Bank Climate Finance 2023"/>
  </r>
  <r>
    <x v="4"/>
    <s v="Sovereign"/>
    <s v="Climate Resilient Water Services Project"/>
    <s v="P173734"/>
    <m/>
    <x v="1"/>
    <s v="Kyrgyz Republic"/>
    <m/>
    <s v="Water"/>
    <n v="100"/>
    <m/>
    <m/>
    <m/>
    <n v="67.5"/>
    <n v="41.9"/>
    <n v="25.6"/>
    <m/>
    <n v="0.67500000000000004"/>
    <m/>
    <s v="World Bank Climate Finance 2022"/>
  </r>
  <r>
    <x v="4"/>
    <s v="Sovereign"/>
    <s v="Climate-Resilient and Inclusive Livelihoods Project (ProClimat_x000a_Congo)"/>
    <s v="P177786"/>
    <m/>
    <x v="2"/>
    <s v="Congo, Democratic Republic of"/>
    <m/>
    <s v="Environment Natural Resources_x000a_and the Blue Economy"/>
    <n v="70"/>
    <m/>
    <m/>
    <m/>
    <n v="42.599999999999994"/>
    <n v="21.4"/>
    <n v="21.2"/>
    <m/>
    <n v="0.60799999999999998"/>
    <m/>
    <s v="World Bank Climate Finance 2023"/>
  </r>
  <r>
    <x v="4"/>
    <s v="Sovereign"/>
    <s v="Climate-Smart Agriculture and Water Management Project"/>
    <s v="P161534"/>
    <m/>
    <x v="0"/>
    <s v="Bangladesh"/>
    <m/>
    <s v="Agriculture and Food"/>
    <n v="120"/>
    <m/>
    <m/>
    <m/>
    <n v="113.3"/>
    <n v="11.2"/>
    <n v="102.1"/>
    <m/>
    <n v="0.94399999999999995"/>
    <m/>
    <s v="World Bank Climate Finance 2021"/>
  </r>
  <r>
    <x v="4"/>
    <s v="Sovereign"/>
    <s v="Colombia Green and Resilient DPO"/>
    <s v="P180033"/>
    <m/>
    <x v="2"/>
    <s v="Colombia"/>
    <m/>
    <s v="Environment Natural Resources_x000a_and the Blue Economy"/>
    <n v="1000"/>
    <m/>
    <m/>
    <m/>
    <n v="802.8"/>
    <n v="611.1"/>
    <n v="191.7"/>
    <m/>
    <n v="0.80300000000000005"/>
    <m/>
    <s v="World Bank Climate Finance 2023"/>
  </r>
  <r>
    <x v="4"/>
    <s v="Sovereign"/>
    <s v="Colombia: Resilient and Inclusive Housing Project"/>
    <s v="P172535"/>
    <m/>
    <x v="0"/>
    <s v="Colombia"/>
    <m/>
    <s v="Urban Resilience and Land"/>
    <n v="100"/>
    <m/>
    <m/>
    <m/>
    <n v="19.3"/>
    <n v="8.5"/>
    <n v="10.8"/>
    <m/>
    <n v="0.192"/>
    <m/>
    <s v="World Bank Climate Finance 2021"/>
  </r>
  <r>
    <x v="4"/>
    <s v="Sovereign"/>
    <s v="Colombia: Social and Economic Integration of Migrants DPF"/>
    <s v="P176505"/>
    <m/>
    <x v="1"/>
    <s v="Colombia"/>
    <m/>
    <s v="Social Sustainability and Inclusion"/>
    <n v="500"/>
    <m/>
    <m/>
    <m/>
    <n v="116.6"/>
    <n v="8.3000000000000007"/>
    <n v="108.3"/>
    <m/>
    <n v="0.23300000000000001"/>
    <m/>
    <s v="World Bank Climate Finance 2022"/>
  </r>
  <r>
    <x v="4"/>
    <s v="Sovereign"/>
    <s v="Commercialization and De-Risking for Agricultural_x000a_Transformation Project"/>
    <s v="P171462"/>
    <m/>
    <x v="1"/>
    <s v="Rwanda"/>
    <m/>
    <s v="Agriculture and Food"/>
    <n v="300"/>
    <m/>
    <m/>
    <m/>
    <n v="130.39999999999998"/>
    <n v="40.299999999999997"/>
    <n v="90.1"/>
    <m/>
    <n v="0.435"/>
    <m/>
    <s v="World Bank Climate Finance 2022"/>
  </r>
  <r>
    <x v="4"/>
    <s v="Sovereign"/>
    <s v="Communal Climate Action and Landscape Management Project"/>
    <s v="P170482"/>
    <m/>
    <x v="1"/>
    <s v="Burkina Faso"/>
    <m/>
    <s v="Environment Natural Resources and_x000a_the Blue Economy"/>
    <n v="113"/>
    <m/>
    <m/>
    <m/>
    <n v="98.3"/>
    <n v="83.8"/>
    <n v="14.5"/>
    <m/>
    <n v="0.86899999999999999"/>
    <m/>
    <s v="World Bank Climate Finance 2022"/>
  </r>
  <r>
    <x v="4"/>
    <s v="Sovereign"/>
    <s v="Community Livelihood Enhancement And Resilience"/>
    <s v="P178545"/>
    <m/>
    <x v="2"/>
    <s v="Lao People's Democratic Republic"/>
    <m/>
    <s v="Social Sustainability and Inclusion"/>
    <n v="45"/>
    <m/>
    <m/>
    <m/>
    <n v="11.899999999999999"/>
    <n v="3.8"/>
    <n v="8.1"/>
    <m/>
    <n v="0.26500000000000001"/>
    <m/>
    <s v="World Bank Climate Finance 2023"/>
  </r>
  <r>
    <x v="4"/>
    <s v="Sovereign"/>
    <s v="Community-Based Recovery and Stabilization Project for the Sahel"/>
    <s v="P173830"/>
    <m/>
    <x v="0"/>
    <s v="Western Africa"/>
    <m/>
    <s v="Social Sustainability and_x000a_Inclusion"/>
    <n v="352.5"/>
    <m/>
    <m/>
    <m/>
    <n v="152.6"/>
    <n v="45.9"/>
    <n v="106.7"/>
    <m/>
    <n v="0.433"/>
    <m/>
    <s v="World Bank Climate Finance 2021"/>
  </r>
  <r>
    <x v="4"/>
    <s v="Sovereign"/>
    <s v="Comoros Emergency DPO for Covid-19 response"/>
    <s v="P174260"/>
    <m/>
    <x v="0"/>
    <s v="Comoros"/>
    <m/>
    <s v="Macroeconomics Trade and_x000a_Investment"/>
    <n v="10"/>
    <m/>
    <m/>
    <m/>
    <n v="0.4"/>
    <n v="0"/>
    <n v="0.4"/>
    <m/>
    <n v="3.5999999999999997E-2"/>
    <m/>
    <s v="World Bank Climate Finance 2021"/>
  </r>
  <r>
    <x v="4"/>
    <s v="Sovereign"/>
    <s v="Comoros Financial Inclusion Project"/>
    <s v="P166193"/>
    <m/>
    <x v="0"/>
    <s v="Comoros"/>
    <m/>
    <s v="Finance Competitiveness and_x000a_Innovation"/>
    <n v="20"/>
    <m/>
    <m/>
    <m/>
    <n v="0"/>
    <n v="0"/>
    <n v="0"/>
    <m/>
    <n v="0"/>
    <m/>
    <s v="World Bank Climate Finance 2021"/>
  </r>
  <r>
    <x v="4"/>
    <s v="Sovereign"/>
    <s v="Comoros Interisland Connectivity Project"/>
    <s v="P173114"/>
    <m/>
    <x v="1"/>
    <s v="Comoros"/>
    <m/>
    <s v="Transport"/>
    <n v="20"/>
    <m/>
    <m/>
    <m/>
    <n v="16.2"/>
    <n v="0"/>
    <n v="16.2"/>
    <m/>
    <n v="0.80800000000000005"/>
    <m/>
    <s v="World Bank Climate Finance 2022"/>
  </r>
  <r>
    <x v="4"/>
    <s v="Sovereign"/>
    <s v="Comoros Interisland Connectivity Project Additional Finance"/>
    <s v="P180734"/>
    <m/>
    <x v="2"/>
    <s v="Comoros"/>
    <m/>
    <s v="Transport"/>
    <n v="15"/>
    <m/>
    <m/>
    <m/>
    <n v="11.1"/>
    <n v="0"/>
    <n v="11.1"/>
    <m/>
    <n v="0.74199999999999999"/>
    <m/>
    <s v="World Bank Climate Finance 2023"/>
  </r>
  <r>
    <x v="4"/>
    <s v="Sovereign"/>
    <s v="Comoros Solar Energy Access Project"/>
    <s v="P177646"/>
    <m/>
    <x v="1"/>
    <s v="Comoros"/>
    <m/>
    <s v="Energy and Extractives"/>
    <n v="40"/>
    <m/>
    <m/>
    <m/>
    <n v="32.1"/>
    <n v="31.1"/>
    <n v="1"/>
    <m/>
    <n v="0.80400000000000005"/>
    <m/>
    <s v="World Bank Climate Finance 2022"/>
  </r>
  <r>
    <x v="4"/>
    <s v="Sovereign"/>
    <s v="Competitive Value Chains for Jobs and Economic_x000a_Transformation Project"/>
    <s v="P172425"/>
    <m/>
    <x v="0"/>
    <s v="Côte d’Ivoire"/>
    <m/>
    <s v="Finance Competitiveness and_x000a_Innovation"/>
    <n v="200"/>
    <m/>
    <m/>
    <m/>
    <n v="57.9"/>
    <n v="57.9"/>
    <n v="0"/>
    <m/>
    <n v="0.28899999999999998"/>
    <m/>
    <s v="World Bank Climate Finance 2021"/>
  </r>
  <r>
    <x v="4"/>
    <s v="Sovereign"/>
    <s v="Competitiveness and Recovery - Development Policy Loan"/>
    <s v="P175801"/>
    <m/>
    <x v="1"/>
    <s v="Colombia"/>
    <m/>
    <s v="Finance Competitiveness and_x000a_Innovation"/>
    <n v="500"/>
    <m/>
    <m/>
    <m/>
    <n v="66"/>
    <n v="45.5"/>
    <n v="20.5"/>
    <m/>
    <n v="0.13200000000000001"/>
    <m/>
    <s v="World Bank Climate Finance 2022"/>
  </r>
  <r>
    <x v="4"/>
    <s v="Sovereign"/>
    <s v="Congo Digital Acceleration Project"/>
    <s v="P175592"/>
    <m/>
    <x v="1"/>
    <s v="Congo, Democratic Republic of"/>
    <m/>
    <s v="Digital Development"/>
    <n v="100"/>
    <m/>
    <m/>
    <m/>
    <n v="7.3999999999999995"/>
    <n v="5.0999999999999996"/>
    <n v="2.2999999999999998"/>
    <m/>
    <n v="7.3999999999999996E-2"/>
    <m/>
    <s v="World Bank Climate Finance 2022"/>
  </r>
  <r>
    <x v="4"/>
    <s v="Sovereign"/>
    <s v="Congo Rep. Additional Financing for Skills Development for_x000a_Employability Project"/>
    <s v="P171854"/>
    <m/>
    <x v="0"/>
    <s v="Congo, Democratic Republic of"/>
    <m/>
    <s v="Education"/>
    <n v="15"/>
    <m/>
    <m/>
    <m/>
    <n v="0.9"/>
    <n v="0.9"/>
    <n v="0"/>
    <m/>
    <n v="5.7000000000000002E-2"/>
    <m/>
    <s v="World Bank Climate Finance 2021"/>
  </r>
  <r>
    <x v="4"/>
    <s v="Sovereign"/>
    <s v="Connecting Madagascar for Inclusive Growth"/>
    <s v="P173711"/>
    <m/>
    <x v="1"/>
    <s v="Madagascar"/>
    <m/>
    <s v="Transport"/>
    <n v="400"/>
    <m/>
    <m/>
    <m/>
    <n v="191.8"/>
    <n v="0"/>
    <n v="191.8"/>
    <m/>
    <n v="0.48"/>
    <m/>
    <s v="World Bank Climate Finance 2022"/>
  </r>
  <r>
    <x v="4"/>
    <s v="Sovereign"/>
    <s v="Costa Rica COVID-19 Vaccines Project"/>
    <s v="P178320"/>
    <m/>
    <x v="1"/>
    <s v="Costa Rica"/>
    <m/>
    <s v="Health Nutrition and Population"/>
    <n v="120"/>
    <m/>
    <m/>
    <m/>
    <n v="0"/>
    <n v="0"/>
    <n v="0"/>
    <m/>
    <n v="0"/>
    <m/>
    <s v="World Bank Climate Finance 2022"/>
  </r>
  <r>
    <x v="4"/>
    <s v="Sovereign"/>
    <s v="Costa Rica Second Fiscal and Decarbonization Management_x000a_DPL"/>
    <s v="P174786"/>
    <m/>
    <x v="0"/>
    <s v="Costa Rica"/>
    <m/>
    <s v="Macroeconomics Trade and_x000a_Investment"/>
    <n v="300"/>
    <m/>
    <m/>
    <m/>
    <n v="90"/>
    <n v="65.8"/>
    <n v="24.2"/>
    <m/>
    <n v="0.3"/>
    <m/>
    <s v="World Bank Climate Finance 2021"/>
  </r>
  <r>
    <x v="4"/>
    <s v="Sovereign"/>
    <s v="Costa Rica Third Fiscal and Decarbonization Management DPL"/>
    <s v="P177029"/>
    <m/>
    <x v="2"/>
    <s v="Costa Rica"/>
    <m/>
    <s v="Macroeconomics Trade and_x000a_Investment"/>
    <n v="500"/>
    <m/>
    <m/>
    <m/>
    <n v="240.60000000000002"/>
    <n v="232.8"/>
    <n v="7.8"/>
    <m/>
    <n v="0.48099999999999998"/>
    <m/>
    <s v="World Bank Climate Finance 2023"/>
  </r>
  <r>
    <x v="4"/>
    <s v="Sovereign"/>
    <s v="Côte d’Ivoire COVID-19 Strategic Preparedness and_x000a_Response Project Additional Financing on Vaccines"/>
    <s v="P176257"/>
    <m/>
    <x v="0"/>
    <s v="Côte d’Ivoire"/>
    <m/>
    <s v="Health Nutrition and Population"/>
    <n v="100"/>
    <m/>
    <m/>
    <m/>
    <n v="0.8"/>
    <n v="0"/>
    <n v="0.8"/>
    <m/>
    <n v="8.0000000000000002E-3"/>
    <m/>
    <s v="World Bank Climate Finance 2021"/>
  </r>
  <r>
    <x v="4"/>
    <s v="Sovereign"/>
    <s v="Cote d’Ivoire Inclusive Connectivity and Rural Infrastructure_x000a_Project"/>
    <s v="P178362"/>
    <m/>
    <x v="2"/>
    <s v="Côte d’Ivoire"/>
    <m/>
    <s v="Transport"/>
    <n v="300"/>
    <m/>
    <m/>
    <m/>
    <n v="137.30000000000001"/>
    <n v="9.3000000000000007"/>
    <n v="128"/>
    <m/>
    <n v="0.45800000000000002"/>
    <m/>
    <s v="World Bank Climate Finance 2023"/>
  </r>
  <r>
    <x v="4"/>
    <s v="Sovereign"/>
    <s v="Cote d’Ivoire National Electricity Digitalization and Access_x000a_operation"/>
    <s v="P176776"/>
    <m/>
    <x v="2"/>
    <s v="Côte d’Ivoire"/>
    <m/>
    <s v="Energy and Extractives"/>
    <n v="300"/>
    <m/>
    <m/>
    <m/>
    <n v="147.30000000000001"/>
    <n v="111.7"/>
    <n v="35.6"/>
    <m/>
    <n v="0.49099999999999999"/>
    <m/>
    <s v="World Bank Climate Finance 2023"/>
  </r>
  <r>
    <x v="4"/>
    <s v="Sovereign"/>
    <s v="Cote d'Ivoire Agri-Food Sector Development Project"/>
    <s v="P171613"/>
    <m/>
    <x v="0"/>
    <s v="Côte d’Ivoire"/>
    <m/>
    <s v="Agriculture and Food"/>
    <n v="250"/>
    <m/>
    <m/>
    <m/>
    <n v="80.3"/>
    <n v="19.899999999999999"/>
    <n v="60.4"/>
    <m/>
    <n v="0.32100000000000001"/>
    <m/>
    <s v="World Bank Climate Finance 2021"/>
  </r>
  <r>
    <x v="4"/>
    <s v="Sovereign"/>
    <s v="Cote D'Ivoire COVID-19 Emergency DPO 2021"/>
    <s v="P174110"/>
    <m/>
    <x v="0"/>
    <s v="Côte d’Ivoire"/>
    <m/>
    <s v="Macroeconomics Trade and_x000a_Investment"/>
    <n v="300"/>
    <m/>
    <m/>
    <m/>
    <n v="8.5"/>
    <n v="2.1"/>
    <n v="6.4"/>
    <m/>
    <n v="2.9000000000000001E-2"/>
    <m/>
    <s v="World Bank Climate Finance 2021"/>
  </r>
  <r>
    <x v="4"/>
    <s v="Sovereign"/>
    <s v="Côte d'Ivoire COVID-19 Strategic Preparedness and Response_x000a_Project Second AF"/>
    <s v="P177836"/>
    <m/>
    <x v="1"/>
    <s v="Côte d’Ivoire"/>
    <m/>
    <s v="Health Nutrition and Population"/>
    <n v="80"/>
    <m/>
    <m/>
    <m/>
    <n v="3.3000000000000003"/>
    <n v="2.7"/>
    <n v="0.6"/>
    <m/>
    <n v="4.1000000000000002E-2"/>
    <m/>
    <s v="World Bank Climate Finance 2022"/>
  </r>
  <r>
    <x v="4"/>
    <s v="Sovereign"/>
    <s v="Cote d'Ivoire First Investment for Growth DPF"/>
    <s v="P178064"/>
    <m/>
    <x v="2"/>
    <s v="Côte d’Ivoire"/>
    <m/>
    <s v="Macroeconomics Trade and_x000a_Investment"/>
    <n v="400"/>
    <m/>
    <m/>
    <m/>
    <n v="75"/>
    <n v="50"/>
    <n v="25"/>
    <m/>
    <n v="0.188"/>
    <m/>
    <s v="World Bank Climate Finance 2023"/>
  </r>
  <r>
    <x v="4"/>
    <s v="Sovereign"/>
    <s v="Côte d'Ivoire Health, Nutrition, and Early Childhood_x000a_Development Program"/>
    <s v="P179550"/>
    <m/>
    <x v="2"/>
    <s v="Côte d’Ivoire"/>
    <m/>
    <s v="Health Nutrition and Population"/>
    <n v="200"/>
    <m/>
    <m/>
    <m/>
    <n v="9.3000000000000007"/>
    <n v="1.6"/>
    <n v="7.7"/>
    <m/>
    <n v="4.5999999999999999E-2"/>
    <m/>
    <s v="World Bank Climate Finance 2023"/>
  </r>
  <r>
    <x v="4"/>
    <s v="Sovereign"/>
    <s v="Côte d'Ivoire Social Safety Nets System Strengthening Program"/>
    <s v="P175594"/>
    <m/>
    <x v="1"/>
    <s v="Côte d’Ivoire"/>
    <m/>
    <s v="Social Protection and Jobs"/>
    <n v="200"/>
    <m/>
    <m/>
    <m/>
    <n v="15.5"/>
    <n v="0"/>
    <n v="15.5"/>
    <m/>
    <n v="7.6999999999999999E-2"/>
    <m/>
    <s v="World Bank Climate Finance 2022"/>
  </r>
  <r>
    <x v="4"/>
    <s v="Sovereign"/>
    <s v="Côte d'Ivoire Strengthening Primary Education System_x000a_Operation"/>
    <s v="P177800"/>
    <m/>
    <x v="2"/>
    <s v="Côte d’Ivoire"/>
    <m/>
    <s v="Education"/>
    <n v="350"/>
    <m/>
    <m/>
    <m/>
    <n v="10.4"/>
    <n v="0"/>
    <n v="10.4"/>
    <m/>
    <n v="0.03"/>
    <m/>
    <s v="World Bank Climate Finance 2023"/>
  </r>
  <r>
    <x v="4"/>
    <s v="Sovereign"/>
    <s v="Cote d'Ivoire Youth Employment and Skills Development_x000a_Project - Phase 3"/>
    <s v="P172800"/>
    <m/>
    <x v="1"/>
    <s v="Côte d’Ivoire"/>
    <m/>
    <s v="Education"/>
    <n v="150"/>
    <m/>
    <m/>
    <m/>
    <n v="18.5"/>
    <n v="7.3"/>
    <n v="11.2"/>
    <m/>
    <n v="0.123"/>
    <m/>
    <s v="World Bank Climate Finance 2022"/>
  </r>
  <r>
    <x v="4"/>
    <s v="Sovereign"/>
    <s v="COVID-19 Emergency Response Project Additional_x000a_Financing on Vaccines"/>
    <s v="P175807"/>
    <m/>
    <x v="0"/>
    <s v="Cabo Verde"/>
    <m/>
    <s v="Health Nutrition and Population"/>
    <n v="5"/>
    <m/>
    <m/>
    <m/>
    <n v="0.2"/>
    <n v="0.1"/>
    <n v="0.1"/>
    <m/>
    <n v="4.2000000000000003E-2"/>
    <m/>
    <s v="World Bank Climate Finance 2021"/>
  </r>
  <r>
    <x v="4"/>
    <s v="Sovereign"/>
    <s v="COVID-19 HEALTH EMERGENCY RESPONSE PROJECT"/>
    <s v="P175188"/>
    <m/>
    <x v="0"/>
    <s v="Kenya"/>
    <m/>
    <s v="Health Nutrition and Population"/>
    <n v="50"/>
    <m/>
    <m/>
    <m/>
    <n v="0"/>
    <n v="0"/>
    <n v="0"/>
    <m/>
    <n v="0"/>
    <m/>
    <s v="World Bank Climate Finance 2021"/>
  </r>
  <r>
    <x v="4"/>
    <s v="Sovereign"/>
    <s v="COVID-19 Relief Eﬀort for Afghan Communities and_x000a_Households (REACH)"/>
    <s v="P174119"/>
    <m/>
    <x v="0"/>
    <s v="Afghanistan"/>
    <m/>
    <s v="Social Sustainability and_x000a_Inclusion"/>
    <n v="155"/>
    <m/>
    <m/>
    <m/>
    <n v="0"/>
    <n v="0"/>
    <n v="0"/>
    <m/>
    <n v="0"/>
    <m/>
    <s v="World Bank Climate Finance 2021"/>
  </r>
  <r>
    <x v="4"/>
    <s v="Sovereign"/>
    <s v="COVID-19 Response Additional Financing"/>
    <s v="P174294"/>
    <m/>
    <x v="0"/>
    <s v="Mozambique"/>
    <m/>
    <s v="Urban Resilience and Land"/>
    <n v="73.5"/>
    <m/>
    <m/>
    <m/>
    <n v="51.5"/>
    <n v="0"/>
    <n v="51.5"/>
    <m/>
    <n v="0.70099999999999996"/>
    <m/>
    <s v="World Bank Climate Finance 2021"/>
  </r>
  <r>
    <x v="4"/>
    <s v="Sovereign"/>
    <s v="COVID-19 Response Project"/>
    <s v="P175131"/>
    <m/>
    <x v="0"/>
    <s v="Turkmenistan"/>
    <m/>
    <s v="Health Nutrition and Population"/>
    <n v="20"/>
    <m/>
    <m/>
    <m/>
    <n v="0.7"/>
    <n v="0"/>
    <n v="0.7"/>
    <m/>
    <n v="3.3000000000000002E-2"/>
    <m/>
    <s v="World Bank Climate Finance 2021"/>
  </r>
  <r>
    <x v="4"/>
    <s v="Sovereign"/>
    <s v="COVID-19 Strategic Preparedness and Response Project"/>
    <s v="P175884"/>
    <m/>
    <x v="0"/>
    <s v="Mozambique"/>
    <m/>
    <s v="Health Nutrition and Population"/>
    <n v="100"/>
    <m/>
    <m/>
    <m/>
    <n v="1.4"/>
    <n v="0.2"/>
    <n v="1.2"/>
    <m/>
    <n v="1.4E-2"/>
    <m/>
    <s v="World Bank Climate Finance 2021"/>
  </r>
  <r>
    <x v="4"/>
    <s v="Sovereign"/>
    <s v="COVID-19 Strategic Preparedness and Response Project_x000a_Additional Financing"/>
    <s v="P178068"/>
    <m/>
    <x v="1"/>
    <s v="Mozambique"/>
    <m/>
    <s v="Health Nutrition and Population"/>
    <n v="100"/>
    <m/>
    <m/>
    <m/>
    <n v="2.8"/>
    <n v="1.4"/>
    <n v="1.4"/>
    <m/>
    <n v="2.7E-2"/>
    <m/>
    <s v="World Bank Climate Finance 2022"/>
  </r>
  <r>
    <x v="4"/>
    <s v="Sovereign"/>
    <s v="Creating a Coordinated and Responsive Indian Social_x000a_Protection System (CCRISP)"/>
    <s v="P176447"/>
    <m/>
    <x v="0"/>
    <s v="India"/>
    <m/>
    <s v="Social Protection and Jobs"/>
    <n v="500"/>
    <m/>
    <m/>
    <m/>
    <n v="168.2"/>
    <n v="108"/>
    <n v="60.2"/>
    <m/>
    <n v="0.33600000000000002"/>
    <m/>
    <s v="World Bank Climate Finance 2021"/>
  </r>
  <r>
    <x v="4"/>
    <s v="Sovereign"/>
    <s v="Crisis Response and Recovery in Guatemala DPL"/>
    <s v="P173698"/>
    <m/>
    <x v="0"/>
    <s v="Guatemala"/>
    <m/>
    <s v="Poverty and Equity"/>
    <n v="500"/>
    <m/>
    <m/>
    <m/>
    <n v="71.3"/>
    <n v="50"/>
    <n v="21.3"/>
    <m/>
    <n v="0.14299999999999999"/>
    <m/>
    <s v="World Bank Climate Finance 2021"/>
  </r>
  <r>
    <x v="4"/>
    <s v="Sovereign"/>
    <s v="Croatia: Towards Sustainable, Equitable and Eﬃcient_x000a_Education Project"/>
    <s v="P170178"/>
    <m/>
    <x v="1"/>
    <s v="Croatia"/>
    <m/>
    <s v="Education"/>
    <n v="28.9"/>
    <m/>
    <m/>
    <m/>
    <n v="3.8"/>
    <n v="1.9"/>
    <n v="1.9"/>
    <m/>
    <n v="0.129"/>
    <m/>
    <s v="World Bank Climate Finance 2022"/>
  </r>
  <r>
    <x v="4"/>
    <s v="Sovereign"/>
    <s v="Decentralized Sustainable and Resilient Rural Water and_x000a_Sanitation Project"/>
    <s v="P178188"/>
    <m/>
    <x v="2"/>
    <s v="Haiti"/>
    <m/>
    <s v="Water"/>
    <n v="80"/>
    <m/>
    <m/>
    <m/>
    <n v="25"/>
    <n v="6.6"/>
    <n v="18.399999999999999"/>
    <m/>
    <n v="0.312"/>
    <m/>
    <s v="World Bank Climate Finance 2023"/>
  </r>
  <r>
    <x v="4"/>
    <s v="Sovereign"/>
    <s v="De-risking, inclusion and value enhancement of pastoral_x000a_economies in the Horn of Africa"/>
    <s v="P176517"/>
    <m/>
    <x v="1"/>
    <s v="Eastern and Southern Africa"/>
    <m/>
    <s v="Finance Competitiveness and_x000a_Innovation"/>
    <n v="327.5"/>
    <m/>
    <m/>
    <m/>
    <n v="170.39999999999998"/>
    <n v="9.6999999999999993"/>
    <n v="160.69999999999999"/>
    <m/>
    <n v="0.52100000000000002"/>
    <m/>
    <s v="World Bank Climate Finance 2022"/>
  </r>
  <r>
    <x v="4"/>
    <s v="Sovereign"/>
    <s v="Development of Pumped Storage Hydropower in Java Bali_x000a_System Project"/>
    <s v="P172256"/>
    <m/>
    <x v="1"/>
    <s v="Indonesia"/>
    <m/>
    <s v="Energy and Extractives"/>
    <n v="380"/>
    <m/>
    <m/>
    <m/>
    <n v="379.09999999999997"/>
    <n v="361.9"/>
    <n v="17.2"/>
    <m/>
    <n v="0.997"/>
    <m/>
    <s v="World Bank Climate Finance 2022"/>
  </r>
  <r>
    <x v="4"/>
    <s v="Sovereign"/>
    <s v="Development Response to Displacement Impacts Project in the_x000a_Horn of Africa Phase II"/>
    <s v="P178047"/>
    <m/>
    <x v="1"/>
    <s v="Eastern and Southern Africa"/>
    <m/>
    <s v="Social Sustainability and Inclusion"/>
    <n v="180"/>
    <m/>
    <m/>
    <m/>
    <n v="55.300000000000004"/>
    <n v="13.1"/>
    <n v="42.2"/>
    <m/>
    <n v="0.307"/>
    <m/>
    <s v="World Bank Climate Finance 2022"/>
  </r>
  <r>
    <x v="4"/>
    <s v="Sovereign"/>
    <s v="Digital Acceleration Project"/>
    <s v="P173373"/>
    <m/>
    <x v="1"/>
    <s v="Rwanda"/>
    <m/>
    <s v="Digital Development"/>
    <n v="100"/>
    <m/>
    <m/>
    <m/>
    <n v="14.6"/>
    <n v="9.1999999999999993"/>
    <n v="5.4"/>
    <m/>
    <n v="0.14599999999999999"/>
    <m/>
    <s v="World Bank Climate Finance 2022"/>
  </r>
  <r>
    <x v="4"/>
    <s v="Sovereign"/>
    <s v="Digital and Energy Connectivity for Inclusion in Madagascar Project"/>
    <s v="P178701"/>
    <m/>
    <x v="2"/>
    <s v="Madagascar"/>
    <m/>
    <s v="Energy and Extractives"/>
    <n v="400"/>
    <m/>
    <m/>
    <m/>
    <n v="252.7"/>
    <n v="245.1"/>
    <n v="7.6"/>
    <m/>
    <n v="0.63200000000000001"/>
    <m/>
    <s v="World Bank Climate Finance 2023"/>
  </r>
  <r>
    <x v="4"/>
    <s v="Sovereign"/>
    <s v="Digital Cabo Verde Project"/>
    <s v="P171099"/>
    <m/>
    <x v="0"/>
    <s v="Cabo Verde"/>
    <m/>
    <s v="Digital Development"/>
    <n v="20"/>
    <m/>
    <m/>
    <m/>
    <n v="0"/>
    <n v="0"/>
    <n v="0"/>
    <m/>
    <n v="0"/>
    <m/>
    <s v="World Bank Climate Finance 2021"/>
  </r>
  <r>
    <x v="4"/>
    <s v="Sovereign"/>
    <s v="Digital Gabon Project"/>
    <s v="P175987"/>
    <m/>
    <x v="1"/>
    <s v="Gabon"/>
    <m/>
    <s v="Digital Development"/>
    <n v="68.5"/>
    <m/>
    <m/>
    <m/>
    <n v="0.7"/>
    <n v="0.7"/>
    <n v="0"/>
    <m/>
    <n v="0.01"/>
    <m/>
    <s v="World Bank Climate Finance 2022"/>
  </r>
  <r>
    <x v="4"/>
    <s v="Sovereign"/>
    <s v="Digital Governance and Economy Project"/>
    <s v="P172350"/>
    <m/>
    <x v="1"/>
    <s v="Mozambique"/>
    <m/>
    <s v="Governance"/>
    <n v="150"/>
    <m/>
    <m/>
    <m/>
    <n v="0.4"/>
    <n v="0.4"/>
    <n v="0"/>
    <m/>
    <n v="3.0000000000000001E-3"/>
    <m/>
    <s v="World Bank Climate Finance 2022"/>
  </r>
  <r>
    <x v="4"/>
    <s v="Sovereign"/>
    <s v="Digital Governance and Identiﬁcation Management_x000a_System Project- PRODIGY"/>
    <s v="P169413"/>
    <m/>
    <x v="0"/>
    <s v="Madagascar"/>
    <m/>
    <s v="Governance"/>
    <n v="140"/>
    <m/>
    <m/>
    <m/>
    <n v="2.1999999999999997"/>
    <n v="0.3"/>
    <n v="1.9"/>
    <m/>
    <n v="1.4999999999999999E-2"/>
    <m/>
    <s v="World Bank Climate Finance 2021"/>
  </r>
  <r>
    <x v="4"/>
    <s v="Sovereign"/>
    <s v="Digital Inclusion and Innovation in Public Services in_x000a_Argentina"/>
    <s v="P174946"/>
    <m/>
    <x v="0"/>
    <s v="Argentina"/>
    <m/>
    <s v="Governance"/>
    <n v="80"/>
    <m/>
    <m/>
    <m/>
    <n v="7.3999999999999995"/>
    <n v="2.2999999999999998"/>
    <n v="5.0999999999999996"/>
    <m/>
    <n v="9.2999999999999999E-2"/>
    <m/>
    <s v="World Bank Climate Finance 2021"/>
  </r>
  <r>
    <x v="4"/>
    <s v="Sovereign"/>
    <s v="Digital Nepal Acceleration (DNA) Project"/>
    <s v="P176543"/>
    <m/>
    <x v="1"/>
    <s v="Nepal"/>
    <m/>
    <s v="Digital Development"/>
    <n v="140"/>
    <m/>
    <m/>
    <m/>
    <n v="13.1"/>
    <n v="6.8"/>
    <n v="6.3"/>
    <m/>
    <n v="9.4E-2"/>
    <m/>
    <s v="World Bank Climate Finance 2022"/>
  </r>
  <r>
    <x v="4"/>
    <s v="Sovereign"/>
    <s v="Digital Republic of the Marshall Islands Project"/>
    <s v="P171517"/>
    <m/>
    <x v="1"/>
    <s v="Marshall Islands"/>
    <m/>
    <s v="Digital Development"/>
    <n v="30"/>
    <m/>
    <m/>
    <m/>
    <n v="16.2"/>
    <n v="13.8"/>
    <n v="2.4"/>
    <m/>
    <n v="0.54100000000000004"/>
    <m/>
    <s v="World Bank Climate Finance 2022"/>
  </r>
  <r>
    <x v="4"/>
    <s v="Sovereign"/>
    <s v="Digital Sao Tome and Principe"/>
    <s v="P177158"/>
    <m/>
    <x v="1"/>
    <s v="Sao Tome and Principe"/>
    <m/>
    <s v="Digital Development"/>
    <n v="21"/>
    <m/>
    <m/>
    <m/>
    <n v="1.4"/>
    <n v="0"/>
    <n v="1.4"/>
    <m/>
    <n v="6.5000000000000002E-2"/>
    <m/>
    <s v="World Bank Climate Finance 2022"/>
  </r>
  <r>
    <x v="4"/>
    <s v="Sovereign"/>
    <s v="Digital Tanzania Project"/>
    <s v="P160766"/>
    <m/>
    <x v="0"/>
    <s v="Tanzania"/>
    <m/>
    <s v="Digital Development"/>
    <n v="150"/>
    <m/>
    <m/>
    <m/>
    <n v="2.5"/>
    <n v="1.8"/>
    <n v="0.7"/>
    <m/>
    <n v="1.7000000000000001E-2"/>
    <m/>
    <s v="World Bank Climate Finance 2021"/>
  </r>
  <r>
    <x v="4"/>
    <s v="Sovereign"/>
    <s v="Digital, Innovation, and Green Technology Project"/>
    <s v="P180755"/>
    <m/>
    <x v="2"/>
    <s v="Croatia"/>
    <m/>
    <s v="Finance Competitiveness and_x000a_Innovation"/>
    <n v="116.4"/>
    <m/>
    <m/>
    <m/>
    <n v="24.299999999999997"/>
    <n v="17.899999999999999"/>
    <n v="6.4"/>
    <m/>
    <n v="0.20799999999999999"/>
    <m/>
    <s v="World Bank Climate Finance 2023"/>
  </r>
  <r>
    <x v="4"/>
    <s v="Sovereign"/>
    <s v="Dili Water Supply Project"/>
    <s v="P176687"/>
    <m/>
    <x v="1"/>
    <s v="Timor-Leste"/>
    <m/>
    <s v="Water"/>
    <n v="121"/>
    <m/>
    <m/>
    <m/>
    <n v="33.299999999999997"/>
    <n v="0.3"/>
    <n v="33"/>
    <m/>
    <n v="0.27500000000000002"/>
    <m/>
    <s v="World Bank Climate Finance 2022"/>
  </r>
  <r>
    <x v="4"/>
    <s v="Sovereign"/>
    <s v="Djibouti Aﬀordable Housing Finance Project"/>
    <s v="P176772"/>
    <m/>
    <x v="2"/>
    <s v="Djibouti"/>
    <m/>
    <s v="Finance Competitiveness and_x000a_Innovation"/>
    <n v="15"/>
    <m/>
    <m/>
    <m/>
    <n v="2.1999999999999997"/>
    <n v="0.3"/>
    <n v="1.9"/>
    <m/>
    <n v="0.14299999999999999"/>
    <m/>
    <s v="World Bank Climate Finance 2023"/>
  </r>
  <r>
    <x v="4"/>
    <s v="Sovereign"/>
    <s v="Djibouti Digital Foundations Project"/>
    <s v="P174461"/>
    <m/>
    <x v="1"/>
    <s v="Djibouti"/>
    <m/>
    <s v="Digital Development"/>
    <n v="10"/>
    <m/>
    <m/>
    <m/>
    <n v="0.2"/>
    <n v="0"/>
    <n v="0.2"/>
    <m/>
    <n v="1.6E-2"/>
    <m/>
    <s v="World Bank Climate Finance 2022"/>
  </r>
  <r>
    <x v="4"/>
    <s v="Sovereign"/>
    <s v="Djibouti Emergency Food Security Crisis Response Project"/>
    <s v="P178988"/>
    <m/>
    <x v="2"/>
    <s v="Djibouti"/>
    <m/>
    <s v="Agriculture and Food"/>
    <n v="20"/>
    <m/>
    <m/>
    <m/>
    <n v="9.1"/>
    <n v="0.4"/>
    <n v="8.6999999999999993"/>
    <m/>
    <n v="0.45300000000000001"/>
    <m/>
    <s v="World Bank Climate Finance 2023"/>
  </r>
  <r>
    <x v="4"/>
    <s v="Sovereign"/>
    <s v="Djibouti Health System Strengthening"/>
    <s v="P178033"/>
    <m/>
    <x v="1"/>
    <s v="Djibouti"/>
    <m/>
    <s v="Health Nutrition and Population"/>
    <n v="19.5"/>
    <m/>
    <m/>
    <m/>
    <n v="3.1999999999999997"/>
    <n v="2.2999999999999998"/>
    <n v="0.9"/>
    <m/>
    <n v="0.16300000000000001"/>
    <m/>
    <s v="World Bank Climate Finance 2022"/>
  </r>
  <r>
    <x v="4"/>
    <s v="Sovereign"/>
    <s v="Djibouti Integrated Slum Upgrading Project - Additional_x000a_Financing"/>
    <s v="P172979"/>
    <m/>
    <x v="0"/>
    <s v="Djibouti"/>
    <m/>
    <s v="Urban Resilience and Land"/>
    <n v="30"/>
    <m/>
    <m/>
    <m/>
    <n v="8.1999999999999993"/>
    <n v="4.3"/>
    <n v="3.9"/>
    <m/>
    <n v="0.27400000000000002"/>
    <m/>
    <s v="World Bank Climate Finance 2021"/>
  </r>
  <r>
    <x v="4"/>
    <s v="Sovereign"/>
    <s v="Djibouti Skills Development for Employment Project"/>
    <s v="P175483"/>
    <m/>
    <x v="1"/>
    <s v="Djibouti"/>
    <m/>
    <s v="Education"/>
    <n v="15"/>
    <m/>
    <m/>
    <m/>
    <n v="0"/>
    <n v="0"/>
    <n v="0"/>
    <m/>
    <n v="0"/>
    <m/>
    <s v="World Bank Climate Finance 2022"/>
  </r>
  <r>
    <x v="4"/>
    <s v="Sovereign"/>
    <s v="Dominica Disaster Risk Management Development Policy_x000a_Financing  with a Catastrophe Deferred Drawdown Option"/>
    <s v="P177807"/>
    <m/>
    <x v="1"/>
    <s v="Dominica"/>
    <m/>
    <s v="Urban Resilience and Land"/>
    <n v="20"/>
    <m/>
    <m/>
    <m/>
    <n v="18.3"/>
    <n v="3"/>
    <n v="15.3"/>
    <m/>
    <n v="0.91700000000000004"/>
    <m/>
    <s v="World Bank Climate Finance 2022"/>
  </r>
  <r>
    <x v="4"/>
    <s v="Sovereign"/>
    <s v="Dominica First COVID-19 Response and Recovery_x000a_Programmatic DPC"/>
    <s v="P174927"/>
    <m/>
    <x v="0"/>
    <s v="Dominica"/>
    <m/>
    <s v="Macroeconomics Trade and_x000a_Investment"/>
    <n v="25"/>
    <m/>
    <m/>
    <m/>
    <n v="3.4"/>
    <n v="0"/>
    <n v="3.4"/>
    <m/>
    <n v="0.13800000000000001"/>
    <m/>
    <s v="World Bank Climate Finance 2021"/>
  </r>
  <r>
    <x v="4"/>
    <s v="Sovereign"/>
    <s v="Dominica Second COVID-19 Response and Recovery DPC"/>
    <s v="P175847"/>
    <m/>
    <x v="1"/>
    <s v="Dominica"/>
    <m/>
    <s v="Macroeconomics Trade and_x000a_Investment"/>
    <n v="30"/>
    <m/>
    <m/>
    <m/>
    <n v="11.2"/>
    <n v="4"/>
    <n v="7.2"/>
    <m/>
    <n v="0.371"/>
    <m/>
    <s v="World Bank Climate Finance 2022"/>
  </r>
  <r>
    <x v="4"/>
    <s v="Sovereign"/>
    <s v="Dominican Republic Emergency Response and Resilience Project"/>
    <s v="P180163"/>
    <m/>
    <x v="2"/>
    <s v="Dominican Republic"/>
    <m/>
    <s v="Urban Resilience and Land"/>
    <n v="200"/>
    <m/>
    <m/>
    <m/>
    <n v="96.2"/>
    <n v="0"/>
    <n v="96.2"/>
    <m/>
    <n v="0.48099999999999998"/>
    <m/>
    <s v="World Bank Climate Finance 2023"/>
  </r>
  <r>
    <x v="4"/>
    <s v="Sovereign"/>
    <s v="Dominican Republic Second DRM Development Policy Loan_x000a_with a Catastrophe Deferred Drawdown Option"/>
    <s v="P178122"/>
    <m/>
    <x v="2"/>
    <s v="Dominican Republic"/>
    <m/>
    <s v="Urban Resilience and Land"/>
    <n v="230"/>
    <m/>
    <m/>
    <m/>
    <n v="138"/>
    <n v="2.2999999999999998"/>
    <n v="135.69999999999999"/>
    <m/>
    <n v="0.6"/>
    <m/>
    <s v="World Bank Climate Finance 2023"/>
  </r>
  <r>
    <x v="4"/>
    <s v="Sovereign"/>
    <s v="Dominican Republic Water Sector Modernization Program"/>
    <s v="P177823"/>
    <m/>
    <x v="2"/>
    <s v="Dominican Republic"/>
    <m/>
    <s v="Water"/>
    <n v="250"/>
    <m/>
    <m/>
    <m/>
    <n v="70.3"/>
    <n v="47"/>
    <n v="23.3"/>
    <m/>
    <n v="0.28100000000000003"/>
    <m/>
    <s v="World Bank Climate Finance 2023"/>
  </r>
  <r>
    <x v="4"/>
    <s v="Sovereign"/>
    <s v="Douala Urban Mobility Project"/>
    <s v="P167795"/>
    <m/>
    <x v="1"/>
    <s v="Cameroon"/>
    <m/>
    <s v="Transport"/>
    <n v="420"/>
    <m/>
    <m/>
    <m/>
    <n v="400.59999999999997"/>
    <n v="354.2"/>
    <n v="46.4"/>
    <m/>
    <n v="0.95399999999999996"/>
    <m/>
    <s v="World Bank Climate Finance 2022"/>
  </r>
  <r>
    <x v="4"/>
    <s v="Sovereign"/>
    <s v="DRC Foundational Economic Governance Reforms DPF"/>
    <s v="P177460"/>
    <m/>
    <x v="1"/>
    <s v="Congo, Democratic Republic of"/>
    <m/>
    <s v="Macroeconomics Trade and_x000a_Investment"/>
    <n v="250"/>
    <m/>
    <m/>
    <m/>
    <n v="93.8"/>
    <n v="62.5"/>
    <n v="31.3"/>
    <m/>
    <n v="0.375"/>
    <m/>
    <s v="World Bank Climate Finance 2022"/>
  </r>
  <r>
    <x v="4"/>
    <s v="Sovereign"/>
    <s v="DRC Girls Learning and Empowerment Project"/>
    <s v="P178684"/>
    <m/>
    <x v="2"/>
    <s v="Congo, Democratic Republic of"/>
    <m/>
    <s v="Education"/>
    <n v="400"/>
    <m/>
    <m/>
    <m/>
    <n v="22.8"/>
    <n v="10.8"/>
    <n v="12"/>
    <m/>
    <n v="5.7000000000000002E-2"/>
    <m/>
    <s v="World Bank Climate Finance 2023"/>
  </r>
  <r>
    <x v="4"/>
    <s v="Sovereign"/>
    <s v="DRC Multisectoral Nutrition and Health Project"/>
    <s v="P178816"/>
    <m/>
    <x v="1"/>
    <s v="Congo, Democratic Republic of"/>
    <m/>
    <s v="Health Nutrition and Population"/>
    <n v="50"/>
    <m/>
    <m/>
    <m/>
    <n v="1.3"/>
    <n v="0"/>
    <n v="1.3"/>
    <m/>
    <n v="2.5000000000000001E-2"/>
    <m/>
    <s v="World Bank Climate Finance 2022"/>
  </r>
  <r>
    <x v="4"/>
    <s v="Sovereign"/>
    <s v="DRC Transport and Connectivity Support Project"/>
    <s v="P161877"/>
    <m/>
    <x v="1"/>
    <s v="Congo, Democratic Republic of"/>
    <m/>
    <s v="Transport"/>
    <n v="500"/>
    <m/>
    <m/>
    <m/>
    <n v="235.20000000000002"/>
    <n v="6.8"/>
    <n v="228.4"/>
    <m/>
    <n v="0.47"/>
    <m/>
    <s v="World Bank Climate Finance 2022"/>
  </r>
  <r>
    <x v="4"/>
    <s v="Sovereign"/>
    <s v="Early Warning, Early Finance and Early Action Project"/>
    <s v="P173387"/>
    <m/>
    <x v="0"/>
    <s v="Afghanistan"/>
    <m/>
    <s v="Social Protection and Jobs"/>
    <n v="97.5"/>
    <m/>
    <m/>
    <m/>
    <n v="97.5"/>
    <n v="0"/>
    <n v="97.5"/>
    <m/>
    <n v="1"/>
    <m/>
    <s v="World Bank Climate Finance 2021"/>
  </r>
  <r>
    <x v="4"/>
    <s v="Sovereign"/>
    <s v="Eastern Africa Regional Digital Integration Project"/>
    <s v="P176181"/>
    <m/>
    <x v="2"/>
    <s v="Eastern and Southern Africa"/>
    <m/>
    <s v="Digital Development"/>
    <n v="172"/>
    <m/>
    <m/>
    <m/>
    <n v="13.200000000000001"/>
    <n v="4.4000000000000004"/>
    <n v="8.8000000000000007"/>
    <m/>
    <n v="7.6999999999999999E-2"/>
    <m/>
    <s v="World Bank Climate Finance 2023"/>
  </r>
  <r>
    <x v="4"/>
    <s v="Sovereign"/>
    <s v="Eastern Africa Regional Statistics Program-for-Results"/>
    <s v="P176371"/>
    <m/>
    <x v="1"/>
    <s v="Eastern and Southern Africa"/>
    <m/>
    <s v="Poverty and Equity"/>
    <n v="301"/>
    <m/>
    <m/>
    <m/>
    <n v="4.3000000000000007"/>
    <n v="1.6"/>
    <n v="2.7"/>
    <m/>
    <n v="1.4E-2"/>
    <m/>
    <s v="World Bank Climate Finance 2022"/>
  </r>
  <r>
    <x v="4"/>
    <s v="Sovereign"/>
    <s v="Eastern Ukraine: Reconnect, Recover, Revitalize (3R)_x000a_Project"/>
    <s v="P172348"/>
    <m/>
    <x v="0"/>
    <s v="Ukraine"/>
    <m/>
    <s v="Social Sustainability and_x000a_Inclusion"/>
    <n v="100"/>
    <m/>
    <m/>
    <m/>
    <n v="21.8"/>
    <n v="2.6"/>
    <n v="19.2"/>
    <m/>
    <n v="0.218"/>
    <m/>
    <s v="World Bank Climate Finance 2021"/>
  </r>
  <r>
    <x v="4"/>
    <s v="Sovereign"/>
    <s v="Economic Acceleration and Resilience for NEET (EARN)"/>
    <s v="P178077"/>
    <m/>
    <x v="2"/>
    <s v="Bangladesh"/>
    <m/>
    <s v="Education"/>
    <n v="300"/>
    <m/>
    <m/>
    <m/>
    <n v="52.5"/>
    <n v="16.3"/>
    <n v="36.200000000000003"/>
    <m/>
    <n v="0.17499999999999999"/>
    <m/>
    <s v="World Bank Climate Finance 2023"/>
  </r>
  <r>
    <x v="4"/>
    <s v="Sovereign"/>
    <s v="Economic Linkages for Diversiﬁcation"/>
    <s v="P171664"/>
    <m/>
    <x v="0"/>
    <s v="Mozambique"/>
    <m/>
    <s v="Finance Competitiveness and_x000a_Innovation"/>
    <n v="100"/>
    <m/>
    <m/>
    <m/>
    <n v="16.2"/>
    <n v="6.2"/>
    <n v="10"/>
    <m/>
    <n v="0.16200000000000001"/>
    <m/>
    <s v="World Bank Climate Finance 2021"/>
  </r>
  <r>
    <x v="4"/>
    <s v="Sovereign"/>
    <s v="Economic Transformation for Inclusive Growth Project"/>
    <s v="P174684"/>
    <m/>
    <x v="0"/>
    <s v="Madagascar"/>
    <m/>
    <s v="Finance Competitiveness and_x000a_Innovation"/>
    <n v="150"/>
    <m/>
    <m/>
    <m/>
    <n v="30.5"/>
    <n v="14"/>
    <n v="16.5"/>
    <m/>
    <n v="0.20300000000000001"/>
    <m/>
    <s v="World Bank Climate Finance 2021"/>
  </r>
  <r>
    <x v="4"/>
    <s v="Sovereign"/>
    <s v="Ecuador - Promoting Access to Finance for Productive Purposes_x000a_for MSMEs - AF"/>
    <s v="P180477"/>
    <m/>
    <x v="2"/>
    <s v="Ecuador"/>
    <m/>
    <s v="Finance Competitiveness and_x000a_Innovation"/>
    <n v="300"/>
    <m/>
    <m/>
    <m/>
    <n v="34.4"/>
    <n v="17.2"/>
    <n v="17.2"/>
    <m/>
    <n v="0.115"/>
    <m/>
    <s v="World Bank Climate Finance 2023"/>
  </r>
  <r>
    <x v="4"/>
    <s v="Sovereign"/>
    <s v="Ecuador Green and Resilient Recovery (EGARR) DPF"/>
    <s v="P176983"/>
    <m/>
    <x v="1"/>
    <s v="Ecuador"/>
    <m/>
    <s v="Macroeconomics Trade and_x000a_Investment"/>
    <n v="700"/>
    <m/>
    <m/>
    <m/>
    <n v="563.9"/>
    <n v="505.6"/>
    <n v="58.3"/>
    <m/>
    <n v="0.80600000000000005"/>
    <m/>
    <s v="World Bank Climate Finance 2022"/>
  </r>
  <r>
    <x v="4"/>
    <s v="Sovereign"/>
    <s v="Ecuador Second Green and Resilient Recovery DPF (EGARR_x000a_DPF-2)"/>
    <s v="P178636"/>
    <m/>
    <x v="2"/>
    <s v="Ecuador"/>
    <m/>
    <s v="Energy and Extractives"/>
    <n v="500"/>
    <m/>
    <m/>
    <m/>
    <n v="388"/>
    <n v="291.7"/>
    <n v="96.3"/>
    <m/>
    <n v="0.77600000000000002"/>
    <m/>
    <s v="World Bank Climate Finance 2023"/>
  </r>
  <r>
    <x v="4"/>
    <s v="Sovereign"/>
    <s v="Ecuador Third Inclusive and Sustainable Growth DPL"/>
    <s v="P174115"/>
    <m/>
    <x v="0"/>
    <s v="Ecuador"/>
    <m/>
    <s v="Macroeconomics Trade and_x000a_Investment"/>
    <n v="500"/>
    <m/>
    <m/>
    <m/>
    <n v="50"/>
    <n v="50"/>
    <n v="0"/>
    <m/>
    <n v="0.1"/>
    <m/>
    <s v="World Bank Climate Finance 2021"/>
  </r>
  <r>
    <x v="4"/>
    <s v="Sovereign"/>
    <s v="Ecuador: Emergency Resilient Reconstruction Project"/>
    <s v="P181079"/>
    <m/>
    <x v="2"/>
    <s v="Ecuador"/>
    <m/>
    <s v="Transport"/>
    <n v="150"/>
    <m/>
    <m/>
    <m/>
    <n v="22"/>
    <n v="0"/>
    <n v="22"/>
    <m/>
    <n v="0.14699999999999999"/>
    <m/>
    <s v="World Bank Climate Finance 2023"/>
  </r>
  <r>
    <x v="4"/>
    <s v="Sovereign"/>
    <s v="Edo Basic Education Sector and Skills Transformation_x000a_Operation"/>
    <s v="P169921"/>
    <m/>
    <x v="0"/>
    <s v="Nigeria"/>
    <m/>
    <s v="Education"/>
    <n v="75"/>
    <m/>
    <m/>
    <m/>
    <n v="8.3000000000000007"/>
    <n v="3.9"/>
    <n v="4.4000000000000004"/>
    <m/>
    <n v="0.111"/>
    <m/>
    <s v="World Bank Climate Finance 2021"/>
  </r>
  <r>
    <x v="4"/>
    <s v="Sovereign"/>
    <s v="Education Quality Improvement Project"/>
    <s v="P179363"/>
    <m/>
    <x v="2"/>
    <s v="Moldova"/>
    <m/>
    <s v="Education"/>
    <n v="40"/>
    <m/>
    <m/>
    <m/>
    <n v="5"/>
    <n v="2.7"/>
    <n v="2.2999999999999998"/>
    <m/>
    <n v="0.127"/>
    <m/>
    <s v="World Bank Climate Finance 2023"/>
  </r>
  <r>
    <x v="4"/>
    <s v="Sovereign"/>
    <s v="Egypt Inclusive Growth For Sustainable Recovery"/>
    <s v="P171311"/>
    <m/>
    <x v="1"/>
    <s v="Egypt Arab_x000a_Republic of"/>
    <m/>
    <s v="Macroeconomics Trade and_x000a_Investment"/>
    <n v="360"/>
    <m/>
    <m/>
    <m/>
    <n v="72"/>
    <n v="54"/>
    <n v="18"/>
    <m/>
    <n v="0.2"/>
    <m/>
    <s v="World Bank Climate Finance 2022"/>
  </r>
  <r>
    <x v="4"/>
    <s v="Sovereign"/>
    <s v="El Salvador Water Sector Resilience Project"/>
    <s v="P178734"/>
    <m/>
    <x v="2"/>
    <s v="El Salvador"/>
    <m/>
    <s v="Water"/>
    <n v="100"/>
    <m/>
    <m/>
    <m/>
    <n v="41.300000000000004"/>
    <n v="32.200000000000003"/>
    <n v="9.1"/>
    <m/>
    <n v="0.41299999999999998"/>
    <m/>
    <s v="World Bank Climate Finance 2023"/>
  </r>
  <r>
    <x v="4"/>
    <s v="Sovereign"/>
    <s v="Electricity Access Scale-up Project (EASP)"/>
    <s v="P166685"/>
    <m/>
    <x v="1"/>
    <s v="Uganda"/>
    <m/>
    <s v="Energy and Extractives"/>
    <n v="568"/>
    <m/>
    <m/>
    <m/>
    <n v="568"/>
    <n v="568"/>
    <n v="0"/>
    <m/>
    <n v="1"/>
    <m/>
    <s v="World Bank Climate Finance 2022"/>
  </r>
  <r>
    <x v="4"/>
    <s v="Sovereign"/>
    <s v="Electricity Distribution Eﬃciency Improvement Project"/>
    <s v="P170230"/>
    <m/>
    <x v="1"/>
    <s v="Pakistan"/>
    <m/>
    <s v="Energy and Extractives"/>
    <n v="195"/>
    <m/>
    <m/>
    <m/>
    <n v="102.1"/>
    <n v="85.8"/>
    <n v="16.3"/>
    <m/>
    <n v="0.52300000000000002"/>
    <m/>
    <s v="World Bank Climate Finance 2022"/>
  </r>
  <r>
    <x v="4"/>
    <s v="Sovereign"/>
    <s v="Electricity Distribution Modernization Program"/>
    <s v="P174650"/>
    <m/>
    <x v="1"/>
    <s v="Bangladesh"/>
    <m/>
    <s v="Energy and Extractives"/>
    <n v="500"/>
    <m/>
    <m/>
    <m/>
    <n v="340.7"/>
    <n v="274.7"/>
    <n v="66"/>
    <m/>
    <n v="0.68100000000000005"/>
    <m/>
    <s v="World Bank Climate Finance 2022"/>
  </r>
  <r>
    <x v="4"/>
    <s v="Sovereign"/>
    <s v="Electricity Reform for Sustainable Growth Development Policy_x000a_Loan"/>
    <s v="P175874"/>
    <m/>
    <x v="1"/>
    <s v="Dominican Republic"/>
    <m/>
    <s v="Energy and Extractives"/>
    <n v="400"/>
    <m/>
    <m/>
    <m/>
    <n v="277.2"/>
    <n v="262.89999999999998"/>
    <n v="14.3"/>
    <m/>
    <n v="0.69299999999999995"/>
    <m/>
    <s v="World Bank Climate Finance 2022"/>
  </r>
  <r>
    <x v="4"/>
    <s v="Sovereign"/>
    <s v="Electricity Sector Eﬃciency and Supply Reliability Program"/>
    <s v="P171296"/>
    <m/>
    <x v="2"/>
    <s v="Jordan"/>
    <m/>
    <s v="Energy and Extractives"/>
    <n v="250"/>
    <m/>
    <m/>
    <m/>
    <n v="82.2"/>
    <n v="82.2"/>
    <n v="0"/>
    <m/>
    <n v="0.32900000000000001"/>
    <m/>
    <s v="World Bank Climate Finance 2023"/>
  </r>
  <r>
    <x v="4"/>
    <s v="Sovereign"/>
    <s v="Electricity Sector Modernization and Sustainability Project"/>
    <s v="P177871"/>
    <m/>
    <x v="1"/>
    <s v="Kyrgyz Republic"/>
    <m/>
    <s v="Energy and Extractives"/>
    <n v="50"/>
    <m/>
    <m/>
    <m/>
    <n v="38"/>
    <n v="38"/>
    <n v="0"/>
    <m/>
    <n v="0.76"/>
    <m/>
    <s v="World Bank Climate Finance 2022"/>
  </r>
  <r>
    <x v="4"/>
    <s v="Sovereign"/>
    <s v="Electricity Sector Transformation and Resilient_x000a_Transmission"/>
    <s v="P171683"/>
    <m/>
    <x v="0"/>
    <s v="Uzbekistan"/>
    <m/>
    <s v="Energy and Extractives"/>
    <n v="380"/>
    <m/>
    <m/>
    <m/>
    <n v="185.9"/>
    <n v="131.9"/>
    <n v="54"/>
    <m/>
    <n v="0.48899999999999999"/>
    <m/>
    <s v="World Bank Climate Finance 2021"/>
  </r>
  <r>
    <x v="4"/>
    <s v="Sovereign"/>
    <s v="Emergency Agriculture and Food Supply Project"/>
    <s v="P174348"/>
    <m/>
    <x v="0"/>
    <s v="Afghanistan"/>
    <m/>
    <s v="Agriculture and Food"/>
    <n v="55"/>
    <m/>
    <m/>
    <m/>
    <n v="31.700000000000003"/>
    <n v="10.6"/>
    <n v="21.1"/>
    <m/>
    <n v="0.57699999999999996"/>
    <m/>
    <s v="World Bank Climate Finance 2021"/>
  </r>
  <r>
    <x v="4"/>
    <s v="Sovereign"/>
    <s v="Emergency Firm Support Project"/>
    <s v="P174112"/>
    <m/>
    <x v="0"/>
    <s v="Türkiye"/>
    <m/>
    <s v="Finance Competitiveness and_x000a_Innovation"/>
    <n v="500"/>
    <m/>
    <m/>
    <m/>
    <n v="0"/>
    <n v="0"/>
    <n v="0"/>
    <m/>
    <n v="0"/>
    <m/>
    <s v="World Bank Climate Finance 2021"/>
  </r>
  <r>
    <x v="4"/>
    <s v="Sovereign"/>
    <s v="Emergency Food Security and Resilience Support Project"/>
    <s v="P178926"/>
    <m/>
    <x v="1"/>
    <s v="Egypt Arab_x000a_Republic of"/>
    <m/>
    <s v="Agriculture and Food"/>
    <n v="500"/>
    <m/>
    <m/>
    <m/>
    <n v="32.300000000000004"/>
    <n v="0.2"/>
    <n v="32.1"/>
    <m/>
    <n v="6.5000000000000002E-2"/>
    <m/>
    <s v="World Bank Climate Finance 2022"/>
  </r>
  <r>
    <x v="4"/>
    <s v="Sovereign"/>
    <s v="Emergency Lifeline Connectivity Project"/>
    <s v="P177053"/>
    <m/>
    <x v="1"/>
    <s v="Yemen, Republic of"/>
    <m/>
    <s v="Transport"/>
    <n v="50"/>
    <m/>
    <m/>
    <m/>
    <n v="20.7"/>
    <n v="1.9"/>
    <n v="18.8"/>
    <m/>
    <n v="0.41399999999999998"/>
    <m/>
    <s v="World Bank Climate Finance 2022"/>
  </r>
  <r>
    <x v="4"/>
    <s v="Sovereign"/>
    <s v="Emergency Locust Response Program Phase 1 Ethiopia_x000a_Additional Finance"/>
    <s v="P178434"/>
    <m/>
    <x v="1"/>
    <s v="Eastern and Southern Africa"/>
    <m/>
    <s v="Agriculture and Food"/>
    <n v="60"/>
    <m/>
    <m/>
    <m/>
    <n v="51.8"/>
    <n v="14.5"/>
    <n v="37.299999999999997"/>
    <m/>
    <n v="0.86199999999999999"/>
    <m/>
    <s v="World Bank Climate Finance 2022"/>
  </r>
  <r>
    <x v="4"/>
    <s v="Sovereign"/>
    <s v="Emergency Locust Response Project"/>
    <s v="P174546"/>
    <m/>
    <x v="0"/>
    <s v="Eastern_x000a_Africa"/>
    <m/>
    <s v="Agriculture and Food"/>
    <n v="53.7"/>
    <m/>
    <m/>
    <m/>
    <n v="43.7"/>
    <n v="15"/>
    <n v="28.7"/>
    <m/>
    <n v="0.81399999999999995"/>
    <m/>
    <s v="World Bank Climate Finance 2021"/>
  </r>
  <r>
    <x v="4"/>
    <s v="Sovereign"/>
    <s v="Emergency Power Restoration Project"/>
    <s v="P178914"/>
    <m/>
    <x v="1"/>
    <s v="Malawi"/>
    <m/>
    <s v="Energy and Extractives"/>
    <n v="60"/>
    <m/>
    <m/>
    <m/>
    <n v="48.5"/>
    <n v="39.1"/>
    <n v="9.4"/>
    <m/>
    <n v="0.80900000000000005"/>
    <m/>
    <s v="World Bank Climate Finance 2022"/>
  </r>
  <r>
    <x v="4"/>
    <s v="Sovereign"/>
    <s v="Emergency Project to Combat the Food Crisis in Cameroon"/>
    <s v="P177782"/>
    <m/>
    <x v="1"/>
    <s v="Cameroon"/>
    <m/>
    <s v="Agriculture and Food"/>
    <n v="100"/>
    <m/>
    <m/>
    <m/>
    <n v="43.7"/>
    <n v="8.3000000000000007"/>
    <n v="35.4"/>
    <m/>
    <n v="0.437"/>
    <m/>
    <s v="World Bank Climate Finance 2022"/>
  </r>
  <r>
    <x v="4"/>
    <s v="Sovereign"/>
    <s v="Emergency Resilient Agriculture for Food Security Project"/>
    <s v="P177072"/>
    <m/>
    <x v="1"/>
    <s v="Haiti"/>
    <m/>
    <s v="Agriculture and Food"/>
    <n v="102"/>
    <m/>
    <m/>
    <m/>
    <n v="38.299999999999997"/>
    <n v="13.3"/>
    <n v="25"/>
    <m/>
    <n v="0.375"/>
    <m/>
    <s v="World Bank Climate Finance 2022"/>
  </r>
  <r>
    <x v="4"/>
    <s v="Sovereign"/>
    <s v="Emergency Response and Nafa Program Support Project_x000a_Additional Financing"/>
    <s v="P177214"/>
    <m/>
    <x v="2"/>
    <s v="Guinea"/>
    <m/>
    <s v="Social Protection and Jobs"/>
    <n v="80"/>
    <m/>
    <m/>
    <m/>
    <n v="16.399999999999999"/>
    <n v="0"/>
    <n v="16.399999999999999"/>
    <m/>
    <n v="0.20499999999999999"/>
    <m/>
    <s v="World Bank Climate Finance 2023"/>
  </r>
  <r>
    <x v="4"/>
    <s v="Sovereign"/>
    <s v="Emergency Social Protection Enhancement and COVID-19 Response_x000a_Project"/>
    <s v="P173582"/>
    <m/>
    <x v="0"/>
    <s v="Yemen, Republic of"/>
    <m/>
    <s v="Social Protection and Jobs"/>
    <n v="203.9"/>
    <m/>
    <m/>
    <m/>
    <n v="45"/>
    <n v="1.5"/>
    <n v="43.5"/>
    <m/>
    <n v="0.22"/>
    <m/>
    <s v="World Bank Climate Finance 2021"/>
  </r>
  <r>
    <x v="4"/>
    <s v="Sovereign"/>
    <s v="Emergency Social Protection Enhancement and COVID-19_x000a_Response Project"/>
    <s v="P177020"/>
    <m/>
    <x v="1"/>
    <s v="Yemen, Republic of"/>
    <m/>
    <s v="Social Protection and Jobs"/>
    <n v="300"/>
    <m/>
    <m/>
    <m/>
    <n v="70.2"/>
    <n v="0.2"/>
    <n v="70"/>
    <m/>
    <n v="0.23400000000000001"/>
    <m/>
    <s v="World Bank Climate Finance 2022"/>
  </r>
  <r>
    <x v="4"/>
    <s v="Sovereign"/>
    <s v="Emergency Social Protection Enhancement and COVID-19_x000a_Response Project AF2"/>
    <s v="P180358"/>
    <m/>
    <x v="2"/>
    <s v="Yemen, Republic of"/>
    <m/>
    <s v="Social Protection and Jobs"/>
    <n v="207"/>
    <m/>
    <m/>
    <m/>
    <n v="25.8"/>
    <n v="0"/>
    <n v="25.8"/>
    <m/>
    <n v="0.125"/>
    <m/>
    <s v="World Bank Climate Finance 2023"/>
  </r>
  <r>
    <x v="4"/>
    <s v="Sovereign"/>
    <s v="Emergency Support for MSMEs Project"/>
    <s v="P174028"/>
    <m/>
    <x v="0"/>
    <s v="Kyrgyz Republic"/>
    <m/>
    <s v="Finance Competitiveness and_x000a_Innovation"/>
    <n v="50"/>
    <m/>
    <m/>
    <m/>
    <n v="2.2000000000000002"/>
    <n v="0.9"/>
    <n v="1.3"/>
    <m/>
    <n v="4.3999999999999997E-2"/>
    <m/>
    <s v="World Bank Climate Finance 2021"/>
  </r>
  <r>
    <x v="4"/>
    <s v="Sovereign"/>
    <s v="Empowering Women Entrepreneurs and Upgrading MSMEs for_x000a_Economic Transformation and Jobs in DRC Project"/>
    <s v="P178176"/>
    <m/>
    <x v="1"/>
    <s v="Congo, Democratic Republic of"/>
    <m/>
    <s v="Finance Competitiveness and_x000a_Innovation"/>
    <n v="300"/>
    <m/>
    <m/>
    <m/>
    <n v="55.7"/>
    <n v="27.3"/>
    <n v="28.4"/>
    <m/>
    <n v="0.186"/>
    <m/>
    <s v="World Bank Climate Finance 2022"/>
  </r>
  <r>
    <x v="4"/>
    <s v="Sovereign"/>
    <s v="Energy Utility Performance and Reliability Improvement_x000a_Project"/>
    <s v="P167820"/>
    <m/>
    <x v="0"/>
    <s v="Papua New Guinea"/>
    <m/>
    <s v="Energy and Extractives"/>
    <n v="30"/>
    <m/>
    <m/>
    <m/>
    <n v="5"/>
    <n v="4.9000000000000004"/>
    <n v="0.1"/>
    <m/>
    <n v="0.16800000000000001"/>
    <m/>
    <s v="World Bank Climate Finance 2021"/>
  </r>
  <r>
    <x v="4"/>
    <s v="Sovereign"/>
    <s v="Enhancing Collection of Revenue and Expenditure Management_x000a_Project"/>
    <s v="P171762"/>
    <m/>
    <x v="1"/>
    <s v="Congo, Democratic Republic of"/>
    <m/>
    <s v="Governance"/>
    <n v="250"/>
    <m/>
    <m/>
    <m/>
    <n v="0"/>
    <n v="0"/>
    <n v="0"/>
    <m/>
    <n v="0"/>
    <m/>
    <s v="World Bank Climate Finance 2022"/>
  </r>
  <r>
    <x v="4"/>
    <s v="Sovereign"/>
    <s v="Enhancing Community Resilience and Local Governance Project_x000a_Phase II"/>
    <s v="P177093"/>
    <m/>
    <x v="1"/>
    <s v="South Sudan"/>
    <m/>
    <s v="Urban Resilience and Land"/>
    <n v="120"/>
    <m/>
    <m/>
    <m/>
    <n v="83.5"/>
    <n v="2.7"/>
    <n v="80.8"/>
    <m/>
    <n v="0.69599999999999995"/>
    <m/>
    <s v="World Bank Climate Finance 2022"/>
  </r>
  <r>
    <x v="4"/>
    <s v="Sovereign"/>
    <s v="Enhancing Community Resilience and Local Governance Project_x000a_Phase II Additional Financing"/>
    <s v="P180785"/>
    <m/>
    <x v="2"/>
    <s v="South Sudan"/>
    <m/>
    <s v="Urban Resilience and Land"/>
    <n v="30"/>
    <m/>
    <m/>
    <m/>
    <n v="15.3"/>
    <n v="0"/>
    <n v="15.3"/>
    <m/>
    <n v="0.51100000000000001"/>
    <m/>
    <s v="World Bank Climate Finance 2023"/>
  </r>
  <r>
    <x v="4"/>
    <s v="Sovereign"/>
    <s v="Enhancing Connectivity and Resilience in the Far North of_x000a_Cameroon for Inclusiveness Project"/>
    <s v="P178207"/>
    <m/>
    <x v="2"/>
    <s v="Cameroon"/>
    <m/>
    <s v="Transport"/>
    <n v="330"/>
    <m/>
    <m/>
    <m/>
    <n v="155.19999999999999"/>
    <n v="14.7"/>
    <n v="140.5"/>
    <m/>
    <n v="0.47"/>
    <m/>
    <s v="World Bank Climate Finance 2023"/>
  </r>
  <r>
    <x v="4"/>
    <s v="Sovereign"/>
    <s v="Enhancing Connectivity in Northern Guinea-Bissau Project"/>
    <s v="P176948"/>
    <m/>
    <x v="1"/>
    <s v="Guinea-_x000a_Bissau"/>
    <m/>
    <s v="Transport"/>
    <n v="70"/>
    <m/>
    <m/>
    <m/>
    <n v="33.5"/>
    <n v="0"/>
    <n v="33.5"/>
    <m/>
    <n v="0.47799999999999998"/>
    <m/>
    <s v="World Bank Climate Finance 2022"/>
  </r>
  <r>
    <x v="4"/>
    <s v="Sovereign"/>
    <s v="Enhancing Connectivity in the Northern and Central Agricultural_x000a_Production Areas of Senegal"/>
    <s v="P176419"/>
    <m/>
    <x v="1"/>
    <s v="Senegal"/>
    <m/>
    <s v="Transport"/>
    <n v="200"/>
    <m/>
    <m/>
    <m/>
    <n v="97.2"/>
    <n v="2.4"/>
    <n v="94.8"/>
    <m/>
    <n v="0.48599999999999999"/>
    <m/>
    <s v="World Bank Climate Finance 2022"/>
  </r>
  <r>
    <x v="4"/>
    <s v="Sovereign"/>
    <s v="Enhancing Government Eﬀectiveness for Improved Public_x000a_Services - Additional Financing"/>
    <s v="P176882"/>
    <m/>
    <x v="1"/>
    <s v="Côte d’Ivoire"/>
    <m/>
    <s v="Governance"/>
    <n v="110"/>
    <m/>
    <m/>
    <m/>
    <n v="3.6"/>
    <n v="3.6"/>
    <n v="0"/>
    <m/>
    <n v="3.3000000000000002E-2"/>
    <m/>
    <s v="World Bank Climate Finance 2022"/>
  </r>
  <r>
    <x v="4"/>
    <s v="Sovereign"/>
    <s v="Enhancing Labor Mobility from Papua New Guinea (PNG)"/>
    <s v="P174594"/>
    <m/>
    <x v="1"/>
    <s v="Papua New Guinea"/>
    <m/>
    <s v="Social Protection and Jobs"/>
    <n v="32"/>
    <m/>
    <m/>
    <m/>
    <n v="1.3"/>
    <n v="0"/>
    <n v="1.3"/>
    <m/>
    <n v="0.04"/>
    <m/>
    <s v="World Bank Climate Finance 2022"/>
  </r>
  <r>
    <x v="4"/>
    <s v="Sovereign"/>
    <s v="ENHANCING NIGER NORTHEASTERN CONNECTIVITY"/>
    <s v="P171793"/>
    <m/>
    <x v="0"/>
    <s v="Niger"/>
    <m/>
    <s v="Transport"/>
    <n v="175"/>
    <m/>
    <m/>
    <m/>
    <n v="83"/>
    <n v="1.7"/>
    <n v="81.3"/>
    <m/>
    <n v="0.47399999999999998"/>
    <m/>
    <s v="World Bank Climate Finance 2021"/>
  </r>
  <r>
    <x v="4"/>
    <s v="Sovereign"/>
    <s v="Enhancing Resilience in Kyrgyzstan Second Additional Financing"/>
    <s v="P180365"/>
    <m/>
    <x v="2"/>
    <s v="Kyrgyz Republic"/>
    <m/>
    <s v="Urban Resilience and Land"/>
    <n v="30"/>
    <m/>
    <m/>
    <m/>
    <n v="11.7"/>
    <n v="11.7"/>
    <n v="0"/>
    <m/>
    <n v="0.39"/>
    <m/>
    <s v="World Bank Climate Finance 2023"/>
  </r>
  <r>
    <x v="4"/>
    <s v="Sovereign"/>
    <s v="ENHANCING SHARED PROSPERITY THROUGH EQUITABLE_x000a_SERVICES (ESPES) Second Additional Financing"/>
    <s v="P176354"/>
    <m/>
    <x v="0"/>
    <s v="Ethiopia"/>
    <m/>
    <s v="Social Protection and Jobs"/>
    <n v="250"/>
    <m/>
    <m/>
    <m/>
    <n v="2"/>
    <n v="0"/>
    <n v="2"/>
    <m/>
    <n v="8.0000000000000002E-3"/>
    <m/>
    <s v="World Bank Climate Finance 2021"/>
  </r>
  <r>
    <x v="4"/>
    <s v="Sovereign"/>
    <s v="Enhancing Sierra Leone Energy Access"/>
    <s v="P171059"/>
    <m/>
    <x v="0"/>
    <s v="Sierra Leone"/>
    <m/>
    <s v="Energy and Extractives"/>
    <n v="50"/>
    <m/>
    <m/>
    <m/>
    <n v="17.100000000000001"/>
    <n v="12.8"/>
    <n v="4.3"/>
    <m/>
    <n v="0.34300000000000003"/>
    <m/>
    <s v="World Bank Climate Finance 2021"/>
  </r>
  <r>
    <x v="4"/>
    <s v="Sovereign"/>
    <s v="Enhancing Sierra Leone Energy Access Project  Additional Financing"/>
    <s v="P178677"/>
    <m/>
    <x v="2"/>
    <s v="Sierra Leone"/>
    <m/>
    <s v="Energy and Extractives"/>
    <n v="13"/>
    <m/>
    <m/>
    <m/>
    <n v="2.2000000000000002"/>
    <n v="1.1000000000000001"/>
    <n v="1.1000000000000001"/>
    <m/>
    <n v="0.16200000000000001"/>
    <m/>
    <s v="World Bank Climate Finance 2023"/>
  </r>
  <r>
    <x v="4"/>
    <s v="Sovereign"/>
    <s v="Enhancing Systematic Land Registration Project"/>
    <s v="P169669"/>
    <m/>
    <x v="1"/>
    <s v="Lao People's Democratic Republic"/>
    <m/>
    <s v="Urban Resilience and Land"/>
    <n v="25"/>
    <m/>
    <m/>
    <m/>
    <n v="2.3000000000000003"/>
    <n v="0.1"/>
    <n v="2.2000000000000002"/>
    <m/>
    <n v="9.0999999999999998E-2"/>
    <m/>
    <s v="World Bank Climate Finance 2022"/>
  </r>
  <r>
    <x v="4"/>
    <s v="Sovereign"/>
    <s v="Environmental Sustainability and Urban Resilience DPF"/>
    <s v="P174000"/>
    <m/>
    <x v="0"/>
    <s v="Mexico"/>
    <m/>
    <s v="Environment Natural Resources_x000a_and the Blue Economy"/>
    <n v="750"/>
    <m/>
    <m/>
    <m/>
    <n v="543.79999999999995"/>
    <n v="297.7"/>
    <n v="246.1"/>
    <m/>
    <n v="0.72499999999999998"/>
    <m/>
    <s v="World Bank Climate Finance 2021"/>
  </r>
  <r>
    <x v="4"/>
    <s v="Sovereign"/>
    <s v="Equitable and Green Path Development Policy Financing"/>
    <s v="P180566"/>
    <m/>
    <x v="2"/>
    <s v="Colombia"/>
    <m/>
    <s v="Poverty and Equity"/>
    <n v="750"/>
    <m/>
    <m/>
    <m/>
    <n v="175"/>
    <n v="175"/>
    <n v="0"/>
    <m/>
    <n v="0.23300000000000001"/>
    <m/>
    <s v="World Bank Climate Finance 2023"/>
  </r>
  <r>
    <x v="4"/>
    <s v="Sovereign"/>
    <s v="Equitable and Green Recovery DPF"/>
    <s v="P176788"/>
    <m/>
    <x v="1"/>
    <s v="Colombia"/>
    <m/>
    <s v="Poverty and Equity"/>
    <n v="750"/>
    <m/>
    <m/>
    <m/>
    <n v="541.70000000000005"/>
    <n v="461.8"/>
    <n v="79.900000000000006"/>
    <m/>
    <n v="0.72199999999999998"/>
    <m/>
    <s v="World Bank Climate Finance 2022"/>
  </r>
  <r>
    <x v="4"/>
    <s v="Sovereign"/>
    <s v="Eskom Just Energy Transition Project"/>
    <s v="P177398"/>
    <m/>
    <x v="2"/>
    <s v="South Africa"/>
    <m/>
    <s v="Energy and Extractives"/>
    <n v="439.5"/>
    <m/>
    <m/>
    <m/>
    <n v="439.5"/>
    <n v="439.5"/>
    <n v="0"/>
    <m/>
    <n v="1"/>
    <m/>
    <s v="World Bank Climate Finance 2023"/>
  </r>
  <r>
    <x v="4"/>
    <s v="Sovereign"/>
    <s v="Eswatini - Economic Recovery Development Policy Financing_x000a_I"/>
    <s v="P174447"/>
    <m/>
    <x v="0"/>
    <s v="Eswatini"/>
    <m/>
    <s v="Macroeconomics Trade and_x000a_Investment"/>
    <n v="40"/>
    <m/>
    <m/>
    <m/>
    <n v="0.4"/>
    <n v="0.2"/>
    <n v="0.2"/>
    <m/>
    <n v="1.0999999999999999E-2"/>
    <m/>
    <s v="World Bank Climate Finance 2021"/>
  </r>
  <r>
    <x v="4"/>
    <s v="Sovereign"/>
    <s v="Eswatini Economic Recovery Development Policy Loan II"/>
    <s v="P175317"/>
    <m/>
    <x v="1"/>
    <s v="Eswatini"/>
    <m/>
    <s v="Macroeconomics Trade and_x000a_Investment"/>
    <n v="75"/>
    <m/>
    <m/>
    <m/>
    <n v="0"/>
    <n v="0"/>
    <n v="0"/>
    <m/>
    <n v="0"/>
    <m/>
    <s v="World Bank Climate Finance 2022"/>
  </r>
  <r>
    <x v="4"/>
    <s v="Sovereign"/>
    <s v="Ethiopia Digital Foundations Project"/>
    <s v="P171034"/>
    <m/>
    <x v="0"/>
    <s v="Ethiopia"/>
    <m/>
    <s v="Digital Development"/>
    <n v="200"/>
    <m/>
    <m/>
    <m/>
    <n v="4"/>
    <n v="1.8"/>
    <n v="2.2000000000000002"/>
    <m/>
    <n v="0.02"/>
    <m/>
    <s v="World Bank Climate Finance 2021"/>
  </r>
  <r>
    <x v="4"/>
    <s v="Sovereign"/>
    <s v="Ethiopia Electriﬁcation Program Additional Financing"/>
    <s v="P178895"/>
    <m/>
    <x v="2"/>
    <s v="Ethiopia"/>
    <m/>
    <s v="Energy and Extractives"/>
    <n v="250"/>
    <m/>
    <m/>
    <m/>
    <n v="229.9"/>
    <n v="229.9"/>
    <n v="0"/>
    <m/>
    <n v="0.92"/>
    <m/>
    <s v="World Bank Climate Finance 2023"/>
  </r>
  <r>
    <x v="4"/>
    <s v="Sovereign"/>
    <s v="Ethiopia Flood Management Project"/>
    <s v="P176327"/>
    <m/>
    <x v="2"/>
    <s v="Ethiopia"/>
    <m/>
    <s v="Urban Resilience and Land"/>
    <n v="300"/>
    <m/>
    <m/>
    <m/>
    <n v="300"/>
    <n v="0"/>
    <n v="300"/>
    <m/>
    <n v="1"/>
    <m/>
    <s v="World Bank Climate Finance 2023"/>
  </r>
  <r>
    <x v="4"/>
    <s v="Sovereign"/>
    <s v="Ethiopia Human Capital Operation"/>
    <s v="P172284"/>
    <m/>
    <x v="2"/>
    <s v="Ethiopia"/>
    <m/>
    <s v="Education"/>
    <n v="400"/>
    <m/>
    <m/>
    <m/>
    <n v="62.9"/>
    <n v="5.5"/>
    <n v="57.4"/>
    <m/>
    <n v="0.157"/>
    <m/>
    <s v="World Bank Climate Finance 2023"/>
  </r>
  <r>
    <x v="4"/>
    <s v="Sovereign"/>
    <s v="Ethiopia Program for Results (Hybrid) for Strengthening_x000a_Primary Health Care Services."/>
    <s v="P175167"/>
    <m/>
    <x v="2"/>
    <s v="Ethiopia"/>
    <m/>
    <s v="Health Nutrition and Population"/>
    <n v="400"/>
    <m/>
    <m/>
    <m/>
    <n v="39.5"/>
    <n v="17.100000000000001"/>
    <n v="22.4"/>
    <m/>
    <n v="9.9000000000000005E-2"/>
    <m/>
    <s v="World Bank Climate Finance 2023"/>
  </r>
  <r>
    <x v="4"/>
    <s v="Sovereign"/>
    <s v="Ethiopia Small and Medium Enterprises Finance Project -_x000a_Additional Finance"/>
    <s v="P175045"/>
    <m/>
    <x v="0"/>
    <s v="Ethiopia"/>
    <m/>
    <s v="Finance Competitiveness and_x000a_Innovation"/>
    <n v="200"/>
    <m/>
    <m/>
    <m/>
    <n v="0"/>
    <n v="0"/>
    <n v="0"/>
    <m/>
    <n v="0"/>
    <m/>
    <s v="World Bank Climate Finance 2021"/>
  </r>
  <r>
    <x v="4"/>
    <s v="Sovereign"/>
    <s v="ETHIOPIA WOMEN ENTREPRENEURSHIP DEVELOPMENT_x000a_PROJECT ADDITIONAL FINANCING"/>
    <s v="P174874"/>
    <m/>
    <x v="0"/>
    <s v="Ethiopia"/>
    <m/>
    <s v="Finance Competitiveness and_x000a_Innovation"/>
    <n v="100"/>
    <m/>
    <m/>
    <m/>
    <n v="0.2"/>
    <n v="0.2"/>
    <n v="0"/>
    <m/>
    <n v="2E-3"/>
    <m/>
    <s v="World Bank Climate Finance 2021"/>
  </r>
  <r>
    <x v="4"/>
    <s v="Sovereign"/>
    <s v="Federated States of Micronesia Prioritized Road_x000a_Investment and Management Enhancements Project"/>
    <s v="P172225"/>
    <m/>
    <x v="0"/>
    <s v="Federated States of Micronesia"/>
    <m/>
    <s v="Transport"/>
    <n v="40"/>
    <m/>
    <m/>
    <m/>
    <n v="39.799999999999997"/>
    <n v="0"/>
    <n v="39.799999999999997"/>
    <m/>
    <n v="0.99399999999999999"/>
    <m/>
    <s v="World Bank Climate Finance 2021"/>
  </r>
  <r>
    <x v="4"/>
    <s v="Sovereign"/>
    <s v="Federated States of Micronesia Strategic Climate-Oriented Road_x000a_Enhancements"/>
    <s v="P177073"/>
    <m/>
    <x v="1"/>
    <s v="Federated States of Micronesia"/>
    <m/>
    <s v="Transport"/>
    <n v="35.299999999999997"/>
    <m/>
    <m/>
    <m/>
    <n v="33.5"/>
    <n v="0.3"/>
    <n v="33.200000000000003"/>
    <m/>
    <n v="0.94899999999999995"/>
    <m/>
    <s v="World Bank Climate Finance 2022"/>
  </r>
  <r>
    <x v="4"/>
    <s v="Sovereign"/>
    <s v="Fifth Additional Financing for Public Expenditures for_x000a_Administrative Capacity Endurance (PEACE) in UKRAINE"/>
    <s v="P181141"/>
    <m/>
    <x v="2"/>
    <s v="Ukraine"/>
    <m/>
    <s v="Governance"/>
    <n v="500"/>
    <m/>
    <m/>
    <m/>
    <n v="0"/>
    <n v="0"/>
    <n v="0"/>
    <m/>
    <n v="0"/>
    <m/>
    <s v="World Bank Climate Finance 2023"/>
  </r>
  <r>
    <x v="4"/>
    <s v="Sovereign"/>
    <s v="Fiji Recovery and Resilience First Development Policy Operation with_x000a_a Catastrophe-Deferred Drawdown Option"/>
    <s v="P173558"/>
    <m/>
    <x v="0"/>
    <s v="Fiji"/>
    <m/>
    <s v="Macroeconomics Trade and_x000a_Investment"/>
    <n v="145"/>
    <m/>
    <m/>
    <m/>
    <n v="36.299999999999997"/>
    <n v="0"/>
    <n v="36.299999999999997"/>
    <m/>
    <n v="0.25"/>
    <m/>
    <s v="World Bank Climate Finance 2021"/>
  </r>
  <r>
    <x v="4"/>
    <s v="Sovereign"/>
    <s v="Fiji Recovery and Resilience Second Development Policy_x000a_Operation"/>
    <s v="P175543"/>
    <m/>
    <x v="1"/>
    <s v="Fiji"/>
    <m/>
    <s v="Macroeconomics Trade and_x000a_Investment"/>
    <n v="100"/>
    <m/>
    <m/>
    <m/>
    <n v="29.400000000000002"/>
    <n v="0.6"/>
    <n v="28.8"/>
    <m/>
    <n v="0.29399999999999998"/>
    <m/>
    <s v="World Bank Climate Finance 2022"/>
  </r>
  <r>
    <x v="4"/>
    <s v="Sovereign"/>
    <s v="Fiji Social Protection COVID-19 Response and System_x000a_Development Project"/>
    <s v="P175206"/>
    <m/>
    <x v="0"/>
    <s v="Fiji"/>
    <m/>
    <s v="Social Protection and Jobs"/>
    <n v="50"/>
    <m/>
    <m/>
    <m/>
    <n v="12.4"/>
    <n v="0"/>
    <n v="12.4"/>
    <m/>
    <n v="0.248"/>
    <m/>
    <s v="World Bank Climate Finance 2021"/>
  </r>
  <r>
    <x v="4"/>
    <s v="Sovereign"/>
    <s v="Fiji Social Protection COVID-19 Response and System_x000a_Development Project - Additional Financing"/>
    <s v="P177674"/>
    <m/>
    <x v="1"/>
    <s v="Fiji"/>
    <m/>
    <s v="Social Protection and Jobs"/>
    <n v="48.9"/>
    <m/>
    <m/>
    <m/>
    <n v="12.5"/>
    <n v="3.1"/>
    <n v="9.4"/>
    <m/>
    <n v="0.25700000000000001"/>
    <m/>
    <s v="World Bank Climate Finance 2022"/>
  </r>
  <r>
    <x v="4"/>
    <s v="Sovereign"/>
    <s v="Fiji Tourism Development Program in Vanua Levu"/>
    <s v="P178694"/>
    <m/>
    <x v="2"/>
    <s v="Fiji"/>
    <m/>
    <s v="Transport"/>
    <n v="61.5"/>
    <m/>
    <m/>
    <m/>
    <n v="22.5"/>
    <n v="4.8"/>
    <n v="17.7"/>
    <m/>
    <n v="0.36599999999999999"/>
    <m/>
    <s v="World Bank Climate Finance 2023"/>
  </r>
  <r>
    <x v="4"/>
    <s v="Sovereign"/>
    <s v="Finance for Growth Development Policy Financing"/>
    <s v="P173044"/>
    <m/>
    <x v="0"/>
    <s v="Nepal"/>
    <m/>
    <s v="Finance Competitiveness and_x000a_Innovation"/>
    <n v="200"/>
    <m/>
    <m/>
    <m/>
    <n v="10"/>
    <n v="0"/>
    <n v="10"/>
    <m/>
    <n v="0.05"/>
    <m/>
    <s v="World Bank Climate Finance 2021"/>
  </r>
  <r>
    <x v="4"/>
    <s v="Sovereign"/>
    <s v="Financial Inclusion and Entrepreneurship Scaling Project"/>
    <s v="P168577"/>
    <m/>
    <x v="0"/>
    <s v="Malawi"/>
    <m/>
    <s v="Finance Competitiveness and_x000a_Innovation"/>
    <n v="86"/>
    <m/>
    <m/>
    <m/>
    <n v="6.3999999999999995"/>
    <n v="5.8"/>
    <n v="0.6"/>
    <m/>
    <n v="7.3999999999999996E-2"/>
    <m/>
    <s v="World Bank Climate Finance 2021"/>
  </r>
  <r>
    <x v="4"/>
    <s v="Sovereign"/>
    <s v="Financing Locally-Led Climate Action Program"/>
    <s v="P173065"/>
    <m/>
    <x v="1"/>
    <s v="Kenya"/>
    <m/>
    <s v="Social Sustainability and_x000a_Inclusion"/>
    <n v="150"/>
    <m/>
    <m/>
    <m/>
    <n v="150"/>
    <n v="34.6"/>
    <n v="115.4"/>
    <m/>
    <n v="1"/>
    <m/>
    <s v="World Bank Climate Finance 2022"/>
  </r>
  <r>
    <x v="4"/>
    <s v="Sovereign"/>
    <s v="Financing of Recovery from Economic Emergency Ukraine_x000a_Supplemental Development Policy Loan"/>
    <s v="P178794"/>
    <m/>
    <x v="1"/>
    <s v="Ukraine"/>
    <m/>
    <s v="Macroeconomics Trade and_x000a_Investment"/>
    <n v="489.3"/>
    <m/>
    <m/>
    <m/>
    <n v="97.9"/>
    <n v="97.9"/>
    <n v="0"/>
    <m/>
    <n v="0.2"/>
    <m/>
    <s v="World Bank Climate Finance 2022"/>
  </r>
  <r>
    <x v="4"/>
    <s v="Sovereign"/>
    <s v="First Additional Financing for the Lisungi Emergency COVID-19_x000a_Response Project"/>
    <s v="P177453"/>
    <m/>
    <x v="1"/>
    <s v="Congo, Democratic Republic of"/>
    <m/>
    <s v="Social Protection and Jobs"/>
    <n v="83"/>
    <m/>
    <m/>
    <m/>
    <n v="6"/>
    <n v="1"/>
    <n v="5"/>
    <m/>
    <n v="7.1999999999999995E-2"/>
    <m/>
    <s v="World Bank Climate Finance 2022"/>
  </r>
  <r>
    <x v="4"/>
    <s v="Sovereign"/>
    <s v="First Amazonas Fiscal and Environmental Sustainability_x000a_Programmatic DPF"/>
    <s v="P172455"/>
    <m/>
    <x v="0"/>
    <s v="Brazil"/>
    <m/>
    <s v="Environment Natural Resources_x000a_and the Blue Economy"/>
    <n v="200"/>
    <m/>
    <m/>
    <m/>
    <n v="150"/>
    <n v="131.69999999999999"/>
    <n v="18.3"/>
    <m/>
    <n v="0.75"/>
    <m/>
    <s v="World Bank Climate Finance 2021"/>
  </r>
  <r>
    <x v="4"/>
    <s v="Sovereign"/>
    <s v="First Equitable and Resilient Recovery in Senegal DPF"/>
    <s v="P172723"/>
    <m/>
    <x v="1"/>
    <s v="Senegal"/>
    <m/>
    <s v="Macroeconomics Trade and_x000a_Investment"/>
    <n v="300"/>
    <m/>
    <m/>
    <m/>
    <n v="9.4"/>
    <n v="0"/>
    <n v="9.4"/>
    <m/>
    <n v="3.1E-2"/>
    <m/>
    <s v="World Bank Climate Finance 2022"/>
  </r>
  <r>
    <x v="4"/>
    <s v="Sovereign"/>
    <s v="First Green and Climate Resilient Development Credit"/>
    <s v="P179079"/>
    <m/>
    <x v="2"/>
    <s v="Bangladesh"/>
    <m/>
    <s v="Environment Natural Resources_x000a_and the Blue Economy"/>
    <n v="500"/>
    <m/>
    <m/>
    <m/>
    <n v="215.20000000000002"/>
    <n v="155.80000000000001"/>
    <n v="59.4"/>
    <m/>
    <n v="0.43"/>
    <m/>
    <s v="World Bank Climate Finance 2023"/>
  </r>
  <r>
    <x v="4"/>
    <s v="Sovereign"/>
    <s v="First Green and Resilient Georgia Development Policy_x000a_Operation"/>
    <s v="P177797"/>
    <m/>
    <x v="2"/>
    <s v="Georgia"/>
    <m/>
    <s v="Macroeconomics Trade and_x000a_Investment"/>
    <n v="50"/>
    <m/>
    <m/>
    <m/>
    <n v="25"/>
    <n v="20.3"/>
    <n v="4.7"/>
    <m/>
    <n v="0.5"/>
    <m/>
    <s v="World Bank Climate Finance 2023"/>
  </r>
  <r>
    <x v="4"/>
    <s v="Sovereign"/>
    <s v="First Low-Carbon Energy Programmatic Development Policy_x000a_Loan"/>
    <s v="P181032"/>
    <m/>
    <x v="2"/>
    <s v="India"/>
    <m/>
    <s v="Energy and Extractives"/>
    <n v="1500"/>
    <m/>
    <m/>
    <m/>
    <n v="1500"/>
    <n v="1500"/>
    <n v="0"/>
    <m/>
    <n v="1"/>
    <m/>
    <s v="World Bank Climate Finance 2023"/>
  </r>
  <r>
    <x v="4"/>
    <s v="Sovereign"/>
    <s v="First Nepal Green, Resilient and Inclusive Programmatic DPC"/>
    <s v="P177776"/>
    <m/>
    <x v="2"/>
    <s v="Nepal"/>
    <m/>
    <s v="Environment Natural Resources_x000a_and the Blue Economy"/>
    <n v="100"/>
    <m/>
    <m/>
    <m/>
    <n v="62.2"/>
    <n v="37.9"/>
    <n v="24.3"/>
    <m/>
    <n v="0.622"/>
    <m/>
    <s v="World Bank Climate Finance 2023"/>
  </r>
  <r>
    <x v="4"/>
    <s v="Sovereign"/>
    <s v="First Programmatic Human Capital for Inclusive Growth_x000a_DPF"/>
    <s v="P171554"/>
    <m/>
    <x v="0"/>
    <s v="Rwanda"/>
    <m/>
    <s v="Social Protection and Jobs"/>
    <n v="150"/>
    <m/>
    <m/>
    <m/>
    <n v="25.9"/>
    <n v="0"/>
    <n v="25.9"/>
    <m/>
    <n v="0.17199999999999999"/>
    <m/>
    <s v="World Bank Climate Finance 2021"/>
  </r>
  <r>
    <x v="4"/>
    <s v="Sovereign"/>
    <s v="First Resilience and Green Development - DPL"/>
    <s v="P178202"/>
    <m/>
    <x v="2"/>
    <s v="Albania"/>
    <m/>
    <s v="Macroeconomics Trade and_x000a_Investment"/>
    <n v="120"/>
    <m/>
    <m/>
    <m/>
    <n v="73.3"/>
    <n v="58.3"/>
    <n v="15"/>
    <m/>
    <n v="0.61099999999999999"/>
    <m/>
    <s v="World Bank Climate Finance 2023"/>
  </r>
  <r>
    <x v="4"/>
    <s v="Sovereign"/>
    <s v="First Serbia Green Transition Programmatic Development_x000a_Policy Loan"/>
    <s v="P177410"/>
    <m/>
    <x v="2"/>
    <s v="Serbia"/>
    <m/>
    <s v="Macroeconomics Trade and_x000a_Investment"/>
    <n v="160"/>
    <m/>
    <m/>
    <m/>
    <n v="96"/>
    <n v="84"/>
    <n v="12"/>
    <m/>
    <n v="0.6"/>
    <m/>
    <s v="World Bank Climate Finance 2023"/>
  </r>
  <r>
    <x v="4"/>
    <s v="Sovereign"/>
    <s v="Fiscal Sustainability and Inclusive Green Growth (FIGG)_x000a_Development Policy Operation"/>
    <s v="P180339"/>
    <m/>
    <x v="2"/>
    <s v="Kenya"/>
    <m/>
    <s v="Macroeconomics Trade and_x000a_Investment"/>
    <n v="1000"/>
    <m/>
    <m/>
    <m/>
    <n v="260"/>
    <n v="197.5"/>
    <n v="62.5"/>
    <m/>
    <n v="0.26"/>
    <m/>
    <s v="World Bank Climate Finance 2023"/>
  </r>
  <r>
    <x v="4"/>
    <s v="Sovereign"/>
    <s v="Fisheries Sector COVID-19 Recovery Project"/>
    <s v="P174798"/>
    <m/>
    <x v="1"/>
    <s v="India"/>
    <m/>
    <s v="Environment Natural Resources_x000a_and the Blue Economy"/>
    <n v="150"/>
    <m/>
    <m/>
    <m/>
    <n v="36.1"/>
    <n v="16.5"/>
    <n v="19.600000000000001"/>
    <m/>
    <n v="0.24099999999999999"/>
    <m/>
    <s v="World Bank Climate Finance 2022"/>
  </r>
  <r>
    <x v="4"/>
    <s v="Sovereign"/>
    <s v="Food Systems Resilience Program for Eastern and Southern_x000a_Africa"/>
    <s v="P178566"/>
    <m/>
    <x v="1"/>
    <s v="Eastern and Southern Africa"/>
    <m/>
    <s v="Agriculture and Food"/>
    <n v="788.1"/>
    <m/>
    <m/>
    <m/>
    <n v="462.79999999999995"/>
    <n v="139.4"/>
    <n v="323.39999999999998"/>
    <m/>
    <n v="0.58699999999999997"/>
    <m/>
    <s v="World Bank Climate Finance 2022"/>
  </r>
  <r>
    <x v="4"/>
    <s v="Sovereign"/>
    <s v="Food Systems Resilience Program for Eastern and Southern_x000a_Africa (Phase 3)"/>
    <s v="P177816"/>
    <m/>
    <x v="2"/>
    <s v="Eastern and Southern Africa"/>
    <m/>
    <s v="Agriculture and Food"/>
    <n v="603"/>
    <m/>
    <m/>
    <m/>
    <n v="331.20000000000005"/>
    <n v="63.1"/>
    <n v="268.10000000000002"/>
    <m/>
    <n v="0.54900000000000004"/>
    <m/>
    <s v="World Bank Climate Finance 2023"/>
  </r>
  <r>
    <x v="4"/>
    <s v="Sovereign"/>
    <s v="Forest and Savanna Restoration Investment Program"/>
    <s v="P178642"/>
    <m/>
    <x v="2"/>
    <s v="Congo, Democratic Republic of"/>
    <m/>
    <s v="Environment Natural Resources_x000a_and the Blue Economy"/>
    <n v="290"/>
    <m/>
    <m/>
    <m/>
    <n v="248.10000000000002"/>
    <n v="245.3"/>
    <n v="2.8"/>
    <m/>
    <n v="0.85599999999999998"/>
    <m/>
    <s v="World Bank Climate Finance 2023"/>
  </r>
  <r>
    <x v="4"/>
    <s v="Sovereign"/>
    <s v="Forest Investment Project, phase 2"/>
    <s v="P175982"/>
    <m/>
    <x v="1"/>
    <s v="Côte d’Ivoire"/>
    <m/>
    <s v="Environment Natural Resources_x000a_and the Blue Economy"/>
    <n v="140"/>
    <m/>
    <m/>
    <m/>
    <n v="135.6"/>
    <n v="108.3"/>
    <n v="27.3"/>
    <m/>
    <n v="0.96899999999999997"/>
    <m/>
    <s v="World Bank Climate Finance 2022"/>
  </r>
  <r>
    <x v="4"/>
    <s v="Sovereign"/>
    <s v="Fourth Additional Financing for Public Expenditures for_x000a_Administrative Capacity Endurance (PEACE) in Ukraine"/>
    <s v="P180453"/>
    <m/>
    <x v="2"/>
    <s v="Ukraine"/>
    <m/>
    <s v="Governance"/>
    <n v="500"/>
    <m/>
    <m/>
    <m/>
    <n v="0"/>
    <n v="0"/>
    <n v="0"/>
    <m/>
    <n v="0"/>
    <m/>
    <s v="World Bank Climate Finance 2023"/>
  </r>
  <r>
    <x v="4"/>
    <s v="Sovereign"/>
    <s v="Fourth Disaster Risk Management Development Policy Loan_x000a_with a Catastrophe-Deferred Drawdown Option"/>
    <s v="P177125"/>
    <m/>
    <x v="1"/>
    <s v="Philippines"/>
    <m/>
    <s v="Urban Resilience and Land"/>
    <n v="500"/>
    <m/>
    <m/>
    <m/>
    <n v="500"/>
    <n v="0"/>
    <n v="500"/>
    <m/>
    <n v="1"/>
    <m/>
    <s v="World Bank Climate Finance 2022"/>
  </r>
  <r>
    <x v="4"/>
    <s v="Sovereign"/>
    <s v="Fourth Phase of the Central Asia Regional Links Program"/>
    <s v="P166820"/>
    <m/>
    <x v="0"/>
    <s v="Central Asia"/>
    <m/>
    <s v="Transport"/>
    <n v="131"/>
    <m/>
    <m/>
    <m/>
    <n v="61.1"/>
    <n v="0"/>
    <n v="61.1"/>
    <m/>
    <n v="0.46600000000000003"/>
    <m/>
    <s v="World Bank Climate Finance 2021"/>
  </r>
  <r>
    <x v="4"/>
    <s v="Sovereign"/>
    <s v="Fourth Public Sector Modernization Project"/>
    <s v="P176803"/>
    <m/>
    <x v="1"/>
    <s v="Armenia"/>
    <m/>
    <s v="Governance"/>
    <n v="29.9"/>
    <m/>
    <m/>
    <m/>
    <n v="0.5"/>
    <n v="0"/>
    <n v="0.5"/>
    <m/>
    <n v="1.7000000000000001E-2"/>
    <m/>
    <s v="World Bank Climate Finance 2022"/>
  </r>
  <r>
    <x v="4"/>
    <s v="Sovereign"/>
    <s v="FSM Skills and Employability Enhancement Project"/>
    <s v="P176965"/>
    <m/>
    <x v="1"/>
    <s v="Federated States of Micronesia"/>
    <m/>
    <s v="Social Protection and Jobs"/>
    <n v="17.7"/>
    <m/>
    <m/>
    <m/>
    <n v="3.1"/>
    <n v="0.6"/>
    <n v="2.5"/>
    <m/>
    <n v="0.17799999999999999"/>
    <m/>
    <s v="World Bank Climate Finance 2022"/>
  </r>
  <r>
    <x v="4"/>
    <s v="Sovereign"/>
    <s v="Gabonese Republic Additional Financing for COVID-19 Strategic_x000a_Preparedness and Response"/>
    <s v="P176464"/>
    <m/>
    <x v="1"/>
    <s v="Gabon"/>
    <m/>
    <s v="Health Nutrition and Population"/>
    <n v="12"/>
    <m/>
    <m/>
    <m/>
    <n v="0.2"/>
    <n v="0"/>
    <n v="0.2"/>
    <m/>
    <n v="1.2999999999999999E-2"/>
    <m/>
    <s v="World Bank Climate Finance 2022"/>
  </r>
  <r>
    <x v="4"/>
    <s v="Sovereign"/>
    <s v="Gambia Inclusive and Resilient Agricultural Value Chain_x000a_Development Project (GIRAV)"/>
    <s v="P173070"/>
    <m/>
    <x v="1"/>
    <s v="Gambia"/>
    <m/>
    <s v="Agriculture and Food"/>
    <n v="40"/>
    <m/>
    <m/>
    <m/>
    <n v="17.3"/>
    <n v="4.9000000000000004"/>
    <n v="12.4"/>
    <m/>
    <n v="0.434"/>
    <m/>
    <s v="World Bank Climate Finance 2022"/>
  </r>
  <r>
    <x v="4"/>
    <s v="Sovereign"/>
    <s v="Generating Growth Opportunities and Productivity for Women_x000a_Enterprises Project"/>
    <s v="P176747"/>
    <m/>
    <x v="1"/>
    <s v="Uganda"/>
    <m/>
    <s v="Social Sustainability and Inclusion"/>
    <n v="217"/>
    <m/>
    <m/>
    <m/>
    <n v="38.599999999999994"/>
    <n v="13.7"/>
    <n v="24.9"/>
    <m/>
    <n v="0.17799999999999999"/>
    <m/>
    <s v="World Bank Climate Finance 2022"/>
  </r>
  <r>
    <x v="4"/>
    <s v="Sovereign"/>
    <s v="Georgia Human Capital Program"/>
    <s v="P175455"/>
    <m/>
    <x v="1"/>
    <s v="Georgia"/>
    <m/>
    <s v="Education"/>
    <n v="400"/>
    <m/>
    <m/>
    <m/>
    <n v="14.5"/>
    <n v="5.5"/>
    <n v="9"/>
    <m/>
    <n v="3.5999999999999997E-2"/>
    <m/>
    <s v="World Bank Climate Finance 2022"/>
  </r>
  <r>
    <x v="4"/>
    <s v="Sovereign"/>
    <s v="Georgia Relief and Recovery for Micro, Small, and Medium_x000a_Enterprises"/>
    <s v="P173975"/>
    <m/>
    <x v="0"/>
    <s v="Georgia"/>
    <m/>
    <s v="Finance Competitiveness and_x000a_Innovation"/>
    <n v="102.9"/>
    <m/>
    <m/>
    <m/>
    <n v="6.6"/>
    <n v="0"/>
    <n v="6.6"/>
    <m/>
    <n v="6.4000000000000001E-2"/>
    <m/>
    <s v="World Bank Climate Finance 2021"/>
  </r>
  <r>
    <x v="4"/>
    <s v="Sovereign"/>
    <s v="Georgia Resilient Agriculture, Irrigation, and Land Project"/>
    <s v="P175629"/>
    <m/>
    <x v="2"/>
    <s v="Georgia"/>
    <m/>
    <s v="Water"/>
    <n v="75"/>
    <m/>
    <m/>
    <m/>
    <n v="35.1"/>
    <n v="9.3000000000000007"/>
    <n v="25.8"/>
    <m/>
    <n v="0.46700000000000003"/>
    <m/>
    <s v="World Bank Climate Finance 2023"/>
  </r>
  <r>
    <x v="4"/>
    <s v="Sovereign"/>
    <s v="Ghana Additional Financing for Greater Accra Metropolitan_x000a_Area Sanitation and Water Project"/>
    <s v="P171620"/>
    <m/>
    <x v="0"/>
    <s v="Ghana"/>
    <m/>
    <s v="Water"/>
    <n v="125"/>
    <m/>
    <m/>
    <m/>
    <n v="62.800000000000004"/>
    <n v="20.6"/>
    <n v="42.2"/>
    <m/>
    <n v="0.502"/>
    <m/>
    <s v="World Bank Climate Finance 2021"/>
  </r>
  <r>
    <x v="4"/>
    <s v="Sovereign"/>
    <s v="Ghana COVID-19 Emergency Preparedness and Response Project_x000a_Third Additional Financing"/>
    <s v="P178054"/>
    <m/>
    <x v="1"/>
    <s v="Ghana"/>
    <m/>
    <s v="Health Nutrition and Population"/>
    <n v="60.6"/>
    <m/>
    <m/>
    <m/>
    <n v="0"/>
    <n v="0"/>
    <n v="0"/>
    <m/>
    <n v="0"/>
    <m/>
    <s v="World Bank Climate Finance 2022"/>
  </r>
  <r>
    <x v="4"/>
    <s v="Sovereign"/>
    <s v="Ghana COVID-19 Emergency Preparedness and Response_x000a_Project Second Additional Financing"/>
    <s v="P176485"/>
    <m/>
    <x v="0"/>
    <s v="Ghana"/>
    <m/>
    <s v="Health Nutrition and_x000a_Population"/>
    <n v="200"/>
    <m/>
    <m/>
    <m/>
    <n v="0.2"/>
    <n v="0.1"/>
    <n v="0.1"/>
    <m/>
    <n v="1E-3"/>
    <m/>
    <s v="World Bank Climate Finance 2021"/>
  </r>
  <r>
    <x v="4"/>
    <s v="Sovereign"/>
    <s v="GHANA COVID-19 EMERGENCY PREPAREDNESS AND_x000a_RESPONSE PROJECT ADDITIONAL FINANCING"/>
    <s v="P174839"/>
    <m/>
    <x v="0"/>
    <s v="Ghana"/>
    <m/>
    <s v="Health Nutrition and Population"/>
    <n v="130"/>
    <m/>
    <m/>
    <m/>
    <n v="25.4"/>
    <n v="11.1"/>
    <n v="14.3"/>
    <m/>
    <n v="0.19600000000000001"/>
    <m/>
    <s v="World Bank Climate Finance 2021"/>
  </r>
  <r>
    <x v="4"/>
    <s v="Sovereign"/>
    <s v="Ghana Development Finance Project"/>
    <s v="P169742"/>
    <m/>
    <x v="0"/>
    <s v="Ghana"/>
    <m/>
    <s v="Finance Competitiveness and_x000a_Innovation"/>
    <n v="250"/>
    <m/>
    <m/>
    <m/>
    <n v="27.099999999999998"/>
    <n v="4.7"/>
    <n v="22.4"/>
    <m/>
    <n v="0.108"/>
    <m/>
    <s v="World Bank Climate Finance 2021"/>
  </r>
  <r>
    <x v="4"/>
    <s v="Sovereign"/>
    <s v="Ghana Digital Acceleration Project"/>
    <s v="P176126"/>
    <m/>
    <x v="1"/>
    <s v="Ghana"/>
    <m/>
    <s v="Digital Development"/>
    <n v="200"/>
    <m/>
    <m/>
    <m/>
    <n v="20.9"/>
    <n v="10.199999999999999"/>
    <n v="10.7"/>
    <m/>
    <n v="0.104"/>
    <m/>
    <s v="World Bank Climate Finance 2022"/>
  </r>
  <r>
    <x v="4"/>
    <s v="Sovereign"/>
    <s v="Ghana Landscape Restoration and Small Scale Mining Project"/>
    <s v="P171933"/>
    <m/>
    <x v="1"/>
    <s v="Ghana"/>
    <m/>
    <s v="Environment Natural Resources and_x000a_the Blue Economy"/>
    <n v="75"/>
    <m/>
    <m/>
    <m/>
    <n v="39.5"/>
    <n v="31.3"/>
    <n v="8.1999999999999993"/>
    <m/>
    <n v="0.52600000000000002"/>
    <m/>
    <s v="World Bank Climate Finance 2022"/>
  </r>
  <r>
    <x v="4"/>
    <s v="Sovereign"/>
    <s v="Ghana Productive Safety Net Project 2"/>
    <s v="P175588"/>
    <m/>
    <x v="0"/>
    <s v="Ghana"/>
    <m/>
    <s v="Social Protection and Jobs"/>
    <n v="100"/>
    <m/>
    <m/>
    <m/>
    <n v="22.5"/>
    <n v="5.9"/>
    <n v="16.600000000000001"/>
    <m/>
    <n v="0.22500000000000001"/>
    <m/>
    <s v="World Bank Climate Finance 2021"/>
  </r>
  <r>
    <x v="4"/>
    <s v="Sovereign"/>
    <s v="Ghana Productive Safety Net Project 2 - Additional Financing"/>
    <s v="P180659"/>
    <m/>
    <x v="2"/>
    <s v="Ghana"/>
    <m/>
    <s v="Social Protection and Jobs"/>
    <n v="150"/>
    <m/>
    <m/>
    <m/>
    <n v="24"/>
    <n v="3.9"/>
    <n v="20.100000000000001"/>
    <m/>
    <n v="0.16"/>
    <m/>
    <s v="World Bank Climate Finance 2023"/>
  </r>
  <r>
    <x v="4"/>
    <s v="Sovereign"/>
    <s v="Ghana Secondary Cities Support Program Additional Financing"/>
    <s v="P178427"/>
    <m/>
    <x v="1"/>
    <s v="Ghana"/>
    <m/>
    <s v="Urban Resilience and Land"/>
    <n v="145"/>
    <m/>
    <m/>
    <m/>
    <n v="88.7"/>
    <n v="20.5"/>
    <n v="68.2"/>
    <m/>
    <n v="0.61199999999999999"/>
    <m/>
    <s v="World Bank Climate Finance 2022"/>
  </r>
  <r>
    <x v="4"/>
    <s v="Sovereign"/>
    <s v="Ghana Tree Crop Diversiﬁcation Project"/>
    <s v="P180060"/>
    <m/>
    <x v="2"/>
    <s v="Ghana"/>
    <m/>
    <s v="Agriculture and Food"/>
    <n v="200"/>
    <m/>
    <m/>
    <m/>
    <n v="130.80000000000001"/>
    <n v="108"/>
    <n v="22.8"/>
    <m/>
    <n v="0.65400000000000003"/>
    <m/>
    <s v="World Bank Climate Finance 2023"/>
  </r>
  <r>
    <x v="4"/>
    <s v="Sovereign"/>
    <s v="Girls Empowerment and Learning for All Project"/>
    <s v="P168699"/>
    <m/>
    <x v="0"/>
    <s v="Angola"/>
    <m/>
    <s v="Education"/>
    <n v="250"/>
    <m/>
    <m/>
    <m/>
    <n v="62.7"/>
    <n v="19.5"/>
    <n v="43.2"/>
    <m/>
    <n v="0.251"/>
    <m/>
    <s v="World Bank Climate Finance 2021"/>
  </r>
  <r>
    <x v="4"/>
    <s v="Sovereign"/>
    <s v="Girls Empowerment and Quality Education for All Project"/>
    <s v="P169222"/>
    <m/>
    <x v="0"/>
    <s v="Sao Tome and Principe"/>
    <m/>
    <s v="Education"/>
    <n v="15"/>
    <m/>
    <m/>
    <m/>
    <n v="0.4"/>
    <n v="0.2"/>
    <n v="0.2"/>
    <m/>
    <n v="2.7E-2"/>
    <m/>
    <s v="World Bank Climate Finance 2021"/>
  </r>
  <r>
    <x v="4"/>
    <s v="Sovereign"/>
    <s v="Governance of Extractives for Local Development &amp;_x000a_COVID-19 response Project"/>
    <s v="P164271"/>
    <m/>
    <x v="0"/>
    <s v="Niger"/>
    <m/>
    <s v="Governance"/>
    <n v="100"/>
    <m/>
    <m/>
    <m/>
    <n v="3.3"/>
    <n v="0.9"/>
    <n v="2.4"/>
    <m/>
    <n v="3.4000000000000002E-2"/>
    <m/>
    <s v="World Bank Climate Finance 2021"/>
  </r>
  <r>
    <x v="4"/>
    <s v="Sovereign"/>
    <s v="Great Lakes Trade Facilitation and Integration Project"/>
    <s v="P174814"/>
    <m/>
    <x v="1"/>
    <s v="Eastern and Southern Africa"/>
    <m/>
    <s v="Finance Competitiveness and_x000a_Innovation"/>
    <n v="250"/>
    <m/>
    <m/>
    <m/>
    <n v="0"/>
    <n v="0"/>
    <n v="0"/>
    <m/>
    <n v="0"/>
    <m/>
    <s v="World Bank Climate Finance 2022"/>
  </r>
  <r>
    <x v="4"/>
    <s v="Sovereign"/>
    <s v="Greater Accra Resilient and Integrated Development Project_x000a_Additional Financing"/>
    <s v="P178778"/>
    <m/>
    <x v="2"/>
    <s v="Ghana"/>
    <m/>
    <s v="Urban Resilience and Land"/>
    <n v="150"/>
    <m/>
    <m/>
    <m/>
    <n v="75.100000000000009"/>
    <n v="0.7"/>
    <n v="74.400000000000006"/>
    <m/>
    <n v="0.5"/>
    <m/>
    <s v="World Bank Climate Finance 2023"/>
  </r>
  <r>
    <x v="4"/>
    <s v="Sovereign"/>
    <s v="Greater Cairo Air Pollution Management and Climate_x000a_Change Project"/>
    <s v="P172548"/>
    <m/>
    <x v="0"/>
    <s v="Egypt Arab_x000a_Republic of"/>
    <m/>
    <s v="Environment Natural Resources_x000a_and the Blue Economy"/>
    <n v="200"/>
    <m/>
    <m/>
    <m/>
    <n v="170.9"/>
    <n v="143.6"/>
    <n v="27.3"/>
    <m/>
    <n v="0.85499999999999998"/>
    <m/>
    <s v="World Bank Climate Finance 2021"/>
  </r>
  <r>
    <x v="4"/>
    <s v="Sovereign"/>
    <s v="Greater Kampala Metropolitan Area Urban Development_x000a_Program"/>
    <s v="P175660"/>
    <m/>
    <x v="1"/>
    <s v="Uganda"/>
    <m/>
    <s v="Urban Resilience and Land"/>
    <n v="566"/>
    <m/>
    <m/>
    <m/>
    <n v="173.9"/>
    <n v="60.9"/>
    <n v="113"/>
    <m/>
    <n v="0.307"/>
    <m/>
    <s v="World Bank Climate Finance 2022"/>
  </r>
  <r>
    <x v="4"/>
    <s v="Sovereign"/>
    <s v="Green Agricultural and Rural Revitalization Program for Results_x000a_- Phase I"/>
    <s v="P177590"/>
    <m/>
    <x v="1"/>
    <s v="People's Republic of China"/>
    <m/>
    <s v="Agriculture and Food"/>
    <n v="320"/>
    <m/>
    <m/>
    <m/>
    <n v="211.10000000000002"/>
    <n v="197.3"/>
    <n v="13.8"/>
    <m/>
    <n v="0.65900000000000003"/>
    <m/>
    <s v="World Bank Climate Finance 2022"/>
  </r>
  <r>
    <x v="4"/>
    <s v="Sovereign"/>
    <s v="Green and Resilient Growth DPC-1"/>
    <s v="P177712"/>
    <m/>
    <x v="1"/>
    <s v="Bhutan"/>
    <m/>
    <s v="Macroeconomics Trade and_x000a_Investment"/>
    <n v="52.5"/>
    <m/>
    <m/>
    <m/>
    <n v="10.6"/>
    <n v="5.3"/>
    <n v="5.3"/>
    <m/>
    <n v="0.2"/>
    <m/>
    <s v="World Bank Climate Finance 2022"/>
  </r>
  <r>
    <x v="4"/>
    <s v="Sovereign"/>
    <s v="Green Finance Demonstration Project"/>
    <s v="P170839"/>
    <m/>
    <x v="0"/>
    <s v="People's Republic of China"/>
    <m/>
    <s v="Finance Competitiveness and_x000a_Innovation"/>
    <n v="200"/>
    <m/>
    <m/>
    <m/>
    <n v="137.5"/>
    <n v="137.5"/>
    <n v="0"/>
    <m/>
    <n v="0.68799999999999994"/>
    <m/>
    <s v="World Bank Climate Finance 2021"/>
  </r>
  <r>
    <x v="4"/>
    <s v="Sovereign"/>
    <s v="Green, resilient and inclusive DPO"/>
    <s v="P176278"/>
    <m/>
    <x v="2"/>
    <s v="Armenia"/>
    <m/>
    <s v="Macroeconomics Trade and_x000a_Investment"/>
    <n v="100"/>
    <m/>
    <m/>
    <m/>
    <n v="34.299999999999997"/>
    <n v="25.9"/>
    <n v="8.4"/>
    <m/>
    <n v="0.34399999999999997"/>
    <m/>
    <s v="World Bank Climate Finance 2023"/>
  </r>
  <r>
    <x v="4"/>
    <s v="Sovereign"/>
    <s v="Green, Resilient and Inclusive Regeneration of the Central_x000a_Area of Porto Alegre"/>
    <s v="P178072"/>
    <m/>
    <x v="2"/>
    <s v="Brazil"/>
    <m/>
    <s v="Urban Resilience and Land"/>
    <n v="84.6"/>
    <m/>
    <m/>
    <m/>
    <n v="69.900000000000006"/>
    <n v="49.6"/>
    <n v="20.3"/>
    <m/>
    <n v="0.82599999999999996"/>
    <m/>
    <s v="World Bank Climate Finance 2023"/>
  </r>
  <r>
    <x v="4"/>
    <s v="Sovereign"/>
    <s v="Green, Resilient and Transformational Tourism Development_x000a_Project (GREAT-TDP)"/>
    <s v="P180337"/>
    <m/>
    <x v="2"/>
    <s v="Zambia"/>
    <m/>
    <s v="Environment Natural Resources_x000a_and the Blue Economy"/>
    <n v="100"/>
    <m/>
    <m/>
    <m/>
    <n v="15.7"/>
    <n v="6.8"/>
    <n v="8.9"/>
    <m/>
    <n v="0.157"/>
    <m/>
    <s v="World Bank Climate Finance 2023"/>
  </r>
  <r>
    <x v="4"/>
    <s v="Sovereign"/>
    <s v="Grenada COVID-19 Crisis Response and Fiscal Management_x000a_DPC"/>
    <s v="P174527"/>
    <m/>
    <x v="0"/>
    <s v="Grenada"/>
    <m/>
    <s v="Macroeconomics Trade and_x000a_Investment"/>
    <n v="25"/>
    <m/>
    <m/>
    <m/>
    <n v="3.6"/>
    <n v="0"/>
    <n v="3.6"/>
    <m/>
    <n v="0.14399999999999999"/>
    <m/>
    <s v="World Bank Climate Finance 2021"/>
  </r>
  <r>
    <x v="4"/>
    <s v="Sovereign"/>
    <s v="Grenada First Recovery and Resilience Programmatic DPC"/>
    <s v="P176663"/>
    <m/>
    <x v="1"/>
    <s v="Grenada"/>
    <m/>
    <s v="Macroeconomics Trade and_x000a_Investment"/>
    <n v="25"/>
    <m/>
    <m/>
    <m/>
    <n v="12.8"/>
    <n v="7"/>
    <n v="5.8"/>
    <m/>
    <n v="0.51100000000000001"/>
    <m/>
    <s v="World Bank Climate Finance 2022"/>
  </r>
  <r>
    <x v="4"/>
    <s v="Sovereign"/>
    <s v="Grenada Resilience Improvement Project"/>
    <s v="P175720"/>
    <m/>
    <x v="1"/>
    <s v="Grenada"/>
    <m/>
    <s v="Urban Resilience and Land"/>
    <n v="15"/>
    <m/>
    <m/>
    <m/>
    <n v="10.199999999999999"/>
    <n v="0"/>
    <n v="10.199999999999999"/>
    <m/>
    <n v="0.68300000000000005"/>
    <m/>
    <s v="World Bank Climate Finance 2022"/>
  </r>
  <r>
    <x v="4"/>
    <s v="Sovereign"/>
    <s v="Guinea Commercial Agriculture Development Project"/>
    <s v="P164184"/>
    <m/>
    <x v="0"/>
    <s v="Guinea"/>
    <m/>
    <s v="Agriculture and Food"/>
    <n v="100"/>
    <m/>
    <m/>
    <m/>
    <n v="54.6"/>
    <n v="4.0999999999999996"/>
    <n v="50.5"/>
    <m/>
    <n v="0.54600000000000004"/>
    <m/>
    <s v="World Bank Climate Finance 2021"/>
  </r>
  <r>
    <x v="4"/>
    <s v="Sovereign"/>
    <s v="Guinea COVID-19  Crisis Response Development Policy_x000a_Financing"/>
    <s v="P174063"/>
    <m/>
    <x v="0"/>
    <s v="Guinea"/>
    <m/>
    <s v="Macroeconomics Trade and_x000a_Investment"/>
    <n v="80"/>
    <m/>
    <m/>
    <m/>
    <n v="0"/>
    <n v="0"/>
    <n v="0"/>
    <m/>
    <n v="0"/>
    <m/>
    <s v="World Bank Climate Finance 2021"/>
  </r>
  <r>
    <x v="4"/>
    <s v="Sovereign"/>
    <s v="Guinea Natural Resources, Mining and Environmental_x000a_Management Project"/>
    <s v="P168613"/>
    <m/>
    <x v="0"/>
    <s v="Guinea"/>
    <m/>
    <s v="Environment Natural Resources_x000a_and the Blue Economy"/>
    <n v="65"/>
    <m/>
    <m/>
    <m/>
    <n v="25.9"/>
    <n v="13.4"/>
    <n v="12.5"/>
    <m/>
    <n v="0.39800000000000002"/>
    <m/>
    <s v="World Bank Climate Finance 2021"/>
  </r>
  <r>
    <x v="4"/>
    <s v="Sovereign"/>
    <s v="Guinea Support to Local Governance Project 2"/>
    <s v="P177095"/>
    <m/>
    <x v="2"/>
    <s v="Guinea"/>
    <m/>
    <s v="Social Sustainability and_x000a_Inclusion"/>
    <n v="81"/>
    <m/>
    <m/>
    <m/>
    <n v="17.899999999999999"/>
    <n v="0"/>
    <n v="17.899999999999999"/>
    <m/>
    <n v="0.222"/>
    <m/>
    <s v="World Bank Climate Finance 2023"/>
  </r>
  <r>
    <x v="4"/>
    <s v="Sovereign"/>
    <s v="GUINEA-BISSAU COVID-19 VACCINE PROJECT"/>
    <s v="P176721"/>
    <m/>
    <x v="0"/>
    <s v="Guinea-_x000a_Bissau"/>
    <m/>
    <s v="Health Nutrition and_x000a_Population"/>
    <n v="5"/>
    <m/>
    <m/>
    <m/>
    <n v="0.4"/>
    <n v="0.2"/>
    <n v="0.2"/>
    <m/>
    <n v="8.7999999999999995E-2"/>
    <m/>
    <s v="World Bank Climate Finance 2021"/>
  </r>
  <r>
    <x v="4"/>
    <s v="Sovereign"/>
    <s v="Guinea-Bissau Emergency Food Security Project"/>
    <s v="P174336"/>
    <m/>
    <x v="0"/>
    <s v="Guinea-_x000a_Bissau"/>
    <m/>
    <s v="Agriculture and Food"/>
    <n v="15"/>
    <m/>
    <m/>
    <m/>
    <n v="5.8"/>
    <n v="0"/>
    <n v="5.8"/>
    <m/>
    <n v="0.38500000000000001"/>
    <m/>
    <s v="World Bank Climate Finance 2021"/>
  </r>
  <r>
    <x v="4"/>
    <s v="Sovereign"/>
    <s v="Guinea-Bissau Public Sector Strengthening Project II"/>
    <s v="P176383"/>
    <m/>
    <x v="2"/>
    <s v="Guinea-_x000a_Bissau"/>
    <m/>
    <s v="Governance"/>
    <n v="20"/>
    <m/>
    <m/>
    <m/>
    <n v="0.7"/>
    <n v="0.1"/>
    <n v="0.6"/>
    <m/>
    <n v="3.2000000000000001E-2"/>
    <m/>
    <s v="World Bank Climate Finance 2023"/>
  </r>
  <r>
    <x v="4"/>
    <s v="Sovereign"/>
    <s v="Gujarat Outcomes for Accelerated Learning (GOAL)"/>
    <s v="P173704"/>
    <m/>
    <x v="0"/>
    <s v="India"/>
    <m/>
    <s v="Education"/>
    <n v="500"/>
    <m/>
    <m/>
    <m/>
    <n v="59.599999999999994"/>
    <n v="22.3"/>
    <n v="37.299999999999997"/>
    <m/>
    <n v="0.11899999999999999"/>
    <m/>
    <s v="World Bank Climate Finance 2021"/>
  </r>
  <r>
    <x v="4"/>
    <s v="Sovereign"/>
    <s v="GUJARAT OUTCOMES FOR ACCELERATED LEARNING (GOAL) -_x000a_ADDITIONAL FINANCING (AF)"/>
    <s v="P177915"/>
    <m/>
    <x v="1"/>
    <s v="India"/>
    <m/>
    <s v="Education"/>
    <n v="250"/>
    <m/>
    <m/>
    <m/>
    <n v="37.6"/>
    <n v="15"/>
    <n v="22.6"/>
    <m/>
    <n v="0.151"/>
    <m/>
    <s v="World Bank Climate Finance 2022"/>
  </r>
  <r>
    <x v="4"/>
    <s v="Sovereign"/>
    <s v="Gujarat Resilient Cities Partnership: Ahmedabad City_x000a_Resilience Project"/>
    <s v="P175728"/>
    <m/>
    <x v="2"/>
    <s v="India"/>
    <m/>
    <s v="Urban Resilience and Land"/>
    <n v="280"/>
    <m/>
    <m/>
    <m/>
    <n v="249"/>
    <n v="203.1"/>
    <n v="45.9"/>
    <m/>
    <n v="0.88900000000000001"/>
    <m/>
    <s v="World Bank Climate Finance 2023"/>
  </r>
  <r>
    <x v="4"/>
    <s v="Sovereign"/>
    <s v="Gulf of Guinea Northern Regions Social Cohesion project"/>
    <s v="P175043"/>
    <m/>
    <x v="1"/>
    <s v="Western and Central Africa"/>
    <m/>
    <s v="Social Sustainability and Inclusion"/>
    <n v="450"/>
    <m/>
    <m/>
    <m/>
    <n v="181.5"/>
    <n v="58.1"/>
    <n v="123.4"/>
    <m/>
    <n v="0.40300000000000002"/>
    <m/>
    <s v="World Bank Climate Finance 2022"/>
  </r>
  <r>
    <x v="4"/>
    <s v="Sovereign"/>
    <s v="Guyana COVID-19 Emergency Response Project"/>
    <s v="P175268"/>
    <m/>
    <x v="0"/>
    <s v="Guyana"/>
    <m/>
    <s v="Health Nutrition and Population"/>
    <n v="7.5"/>
    <m/>
    <m/>
    <m/>
    <n v="0.7"/>
    <n v="0.1"/>
    <n v="0.6"/>
    <m/>
    <n v="8.7999999999999995E-2"/>
    <m/>
    <s v="World Bank Climate Finance 2021"/>
  </r>
  <r>
    <x v="4"/>
    <s v="Sovereign"/>
    <s v="Guyana Strengthening Human Capital through Education Project"/>
    <s v="P177741"/>
    <m/>
    <x v="1"/>
    <s v="Guyana"/>
    <m/>
    <s v="Education"/>
    <n v="44"/>
    <m/>
    <m/>
    <m/>
    <n v="6.8"/>
    <n v="3.5"/>
    <n v="3.3"/>
    <m/>
    <n v="0.155"/>
    <m/>
    <s v="World Bank Climate Finance 2022"/>
  </r>
  <r>
    <x v="4"/>
    <s v="Sovereign"/>
    <s v="Haiti Digital Acceleration Project"/>
    <s v="P171976"/>
    <m/>
    <x v="0"/>
    <s v="Haiti"/>
    <m/>
    <s v="Digital Development"/>
    <n v="60"/>
    <m/>
    <m/>
    <m/>
    <n v="13.9"/>
    <n v="2.4"/>
    <n v="11.5"/>
    <m/>
    <n v="0.23100000000000001"/>
    <m/>
    <s v="World Bank Climate Finance 2021"/>
  </r>
  <r>
    <x v="4"/>
    <s v="Sovereign"/>
    <s v="Haiti Emergency Resilient Agriculture for Food Security Project -_x000a_Additional Financing"/>
    <s v="P179799"/>
    <m/>
    <x v="2"/>
    <s v="Haiti"/>
    <m/>
    <s v="Agriculture and Food"/>
    <n v="50"/>
    <m/>
    <m/>
    <m/>
    <n v="14"/>
    <n v="1.3"/>
    <n v="12.7"/>
    <m/>
    <n v="0.28000000000000003"/>
    <m/>
    <s v="World Bank Climate Finance 2023"/>
  </r>
  <r>
    <x v="4"/>
    <s v="Sovereign"/>
    <s v="Haiti Resilient Productive Landscapes Additional Financing"/>
    <s v="P175176"/>
    <m/>
    <x v="0"/>
    <s v="Haiti"/>
    <m/>
    <s v="Agriculture and Food"/>
    <n v="7.8"/>
    <m/>
    <m/>
    <m/>
    <n v="7.6999999999999993"/>
    <n v="3.4"/>
    <n v="4.3"/>
    <m/>
    <n v="1"/>
    <m/>
    <s v="World Bank Climate Finance 2021"/>
  </r>
  <r>
    <x v="4"/>
    <s v="Sovereign"/>
    <s v="Harmonizing and Improving Statistics in West and Central_x000a_Africa - Series of Projects 1 (HISWACA - SOP 1)"/>
    <s v="P178497"/>
    <m/>
    <x v="2"/>
    <s v="Western and Central Africa"/>
    <m/>
    <s v="Poverty and Equity"/>
    <n v="460"/>
    <m/>
    <m/>
    <m/>
    <n v="60.5"/>
    <n v="5.4"/>
    <n v="55.1"/>
    <m/>
    <n v="0.13100000000000001"/>
    <m/>
    <s v="World Bank Climate Finance 2023"/>
  </r>
  <r>
    <x v="4"/>
    <s v="Sovereign"/>
    <s v="Health Enhancement And Lifesaving (HEAL) Ukraine Project"/>
    <s v="P180245"/>
    <m/>
    <x v="2"/>
    <s v="Ukraine"/>
    <m/>
    <s v="Health Nutrition and Population"/>
    <n v="103.5"/>
    <m/>
    <m/>
    <m/>
    <n v="6.6"/>
    <n v="5.2"/>
    <n v="1.4"/>
    <m/>
    <n v="6.4000000000000001E-2"/>
    <m/>
    <s v="World Bank Climate Finance 2023"/>
  </r>
  <r>
    <x v="4"/>
    <s v="Sovereign"/>
    <s v="Health Equity and Quality Improvement Project - Phase 2"/>
    <s v="P173368"/>
    <m/>
    <x v="1"/>
    <s v="Cambodia"/>
    <m/>
    <s v="Health Nutrition and Population"/>
    <n v="55"/>
    <m/>
    <m/>
    <m/>
    <n v="0.9"/>
    <n v="0.4"/>
    <n v="0.5"/>
    <m/>
    <n v="1.7000000000000001E-2"/>
    <m/>
    <s v="World Bank Climate Finance 2022"/>
  </r>
  <r>
    <x v="4"/>
    <s v="Sovereign"/>
    <s v="Health System Performance Strengthening Project"/>
    <s v="P172504"/>
    <m/>
    <x v="1"/>
    <s v="Chad"/>
    <m/>
    <s v="Health Nutrition and Population"/>
    <n v="90"/>
    <m/>
    <m/>
    <m/>
    <n v="9.9"/>
    <n v="0"/>
    <n v="9.9"/>
    <m/>
    <n v="0.11"/>
    <m/>
    <s v="World Bank Climate Finance 2022"/>
  </r>
  <r>
    <x v="4"/>
    <s v="Sovereign"/>
    <s v="Health System Strengthening Project"/>
    <s v="P175170"/>
    <m/>
    <x v="1"/>
    <s v="Tuvalu"/>
    <m/>
    <s v="Health Nutrition and Population"/>
    <n v="15"/>
    <m/>
    <m/>
    <m/>
    <n v="1"/>
    <n v="0.3"/>
    <n v="0.7"/>
    <m/>
    <n v="6.7000000000000004E-2"/>
    <m/>
    <s v="World Bank Climate Finance 2022"/>
  </r>
  <r>
    <x v="4"/>
    <s v="Sovereign"/>
    <s v="Health System Support Project (KIRA) Additional Financing_x000a_2"/>
    <s v="P173252"/>
    <m/>
    <x v="0"/>
    <s v="Burundi"/>
    <m/>
    <s v="Health Nutrition and Population"/>
    <n v="50"/>
    <m/>
    <m/>
    <m/>
    <n v="0.6"/>
    <n v="0.1"/>
    <n v="0.5"/>
    <m/>
    <n v="1.0999999999999999E-2"/>
    <m/>
    <s v="World Bank Climate Finance 2021"/>
  </r>
  <r>
    <x v="4"/>
    <s v="Sovereign"/>
    <s v="Health Systems Improvement Project"/>
    <s v="P171150"/>
    <m/>
    <x v="1"/>
    <s v="Bosnia and Herzegovina"/>
    <m/>
    <s v="Health Nutrition and Population"/>
    <n v="75"/>
    <m/>
    <m/>
    <m/>
    <n v="1.2"/>
    <n v="0"/>
    <n v="1.2"/>
    <m/>
    <n v="1.6E-2"/>
    <m/>
    <s v="World Bank Climate Finance 2022"/>
  </r>
  <r>
    <x v="4"/>
    <s v="Sovereign"/>
    <s v="Healthcare Action Through Rapid Infrastructure Improvements_x000a_(“HARI'I”) Project"/>
    <s v="P179592"/>
    <m/>
    <x v="2"/>
    <s v="Timor-Leste"/>
    <m/>
    <s v="Health Nutrition and Population"/>
    <n v="50"/>
    <m/>
    <m/>
    <m/>
    <n v="28.099999999999998"/>
    <n v="25.4"/>
    <n v="2.7"/>
    <m/>
    <n v="0.56200000000000006"/>
    <m/>
    <s v="World Bank Climate Finance 2023"/>
  </r>
  <r>
    <x v="4"/>
    <s v="Sovereign"/>
    <s v="Helping Enterprises Access Liquidity in the Republic of_x000a_Croatia"/>
    <s v="P172024"/>
    <m/>
    <x v="0"/>
    <s v="Croatia"/>
    <m/>
    <s v="Finance Competitiveness and_x000a_Innovation"/>
    <n v="242.1"/>
    <m/>
    <m/>
    <m/>
    <n v="35.4"/>
    <n v="7.6"/>
    <n v="27.8"/>
    <m/>
    <n v="0.14599999999999999"/>
    <m/>
    <s v="World Bank Climate Finance 2021"/>
  </r>
  <r>
    <x v="4"/>
    <s v="Sovereign"/>
    <s v="Higher Education Acceleration and Transformation Project"/>
    <s v="P168961"/>
    <m/>
    <x v="0"/>
    <s v="Regional (South Asia)"/>
    <m/>
    <s v="Education"/>
    <n v="209"/>
    <m/>
    <m/>
    <m/>
    <n v="28.5"/>
    <n v="13.2"/>
    <n v="15.3"/>
    <m/>
    <n v="0.13600000000000001"/>
    <m/>
    <s v="World Bank Climate Finance 2021"/>
  </r>
  <r>
    <x v="4"/>
    <s v="Sovereign"/>
    <s v="Higher Education for Economic Transformation Project"/>
    <s v="P166415"/>
    <m/>
    <x v="0"/>
    <s v="Tanzania"/>
    <m/>
    <s v="Education"/>
    <n v="425"/>
    <m/>
    <m/>
    <m/>
    <n v="94"/>
    <n v="44.8"/>
    <n v="49.2"/>
    <m/>
    <n v="0.221"/>
    <m/>
    <s v="World Bank Climate Finance 2021"/>
  </r>
  <r>
    <x v="4"/>
    <s v="Sovereign"/>
    <s v="Himachal Pradesh Power Sector Development Program"/>
    <s v="P176032"/>
    <m/>
    <x v="2"/>
    <s v="India"/>
    <m/>
    <s v="Energy and Extractives"/>
    <n v="200"/>
    <m/>
    <m/>
    <m/>
    <n v="124.89999999999999"/>
    <n v="118.6"/>
    <n v="6.3"/>
    <m/>
    <n v="0.625"/>
    <m/>
    <s v="World Bank Climate Finance 2023"/>
  </r>
  <r>
    <x v="4"/>
    <s v="Sovereign"/>
    <s v="Ho Chi Minh City Development Policy Operation - 2"/>
    <s v="P171216"/>
    <m/>
    <x v="0"/>
    <s v="Viet Nam"/>
    <m/>
    <s v="Governance"/>
    <n v="100"/>
    <m/>
    <m/>
    <m/>
    <n v="33.6"/>
    <n v="28.6"/>
    <n v="5"/>
    <m/>
    <n v="0.33600000000000002"/>
    <m/>
    <s v="World Bank Climate Finance 2021"/>
  </r>
  <r>
    <x v="4"/>
    <s v="Sovereign"/>
    <s v="Honduras Second Disaster Risk Management Development_x000a_Policy Credit with a Catastrophe Deferred Drawdown Option_x000a_(Cat DDO)"/>
    <s v="P177001"/>
    <m/>
    <x v="1"/>
    <s v="Honduras"/>
    <m/>
    <s v="Urban Resilience and Land"/>
    <n v="110"/>
    <m/>
    <m/>
    <m/>
    <n v="93.5"/>
    <n v="0"/>
    <n v="93.5"/>
    <m/>
    <n v="0.85"/>
    <m/>
    <s v="World Bank Climate Finance 2022"/>
  </r>
  <r>
    <x v="4"/>
    <s v="Sovereign"/>
    <s v="Honduras Tropical Cyclones Eta and Iota Emergency_x000a_Recovery Project"/>
    <s v="P175977"/>
    <m/>
    <x v="0"/>
    <s v="Honduras"/>
    <m/>
    <s v="Urban Resilience and Land"/>
    <n v="150"/>
    <m/>
    <m/>
    <m/>
    <n v="76.8"/>
    <n v="0"/>
    <n v="76.8"/>
    <m/>
    <n v="0.51200000000000001"/>
    <m/>
    <s v="World Bank Climate Finance 2021"/>
  </r>
  <r>
    <x v="4"/>
    <s v="Sovereign"/>
    <s v="Horn of Africa - Groundwater for Resilience Project"/>
    <s v="P174867"/>
    <m/>
    <x v="1"/>
    <s v="Eastern and Southern Africa"/>
    <m/>
    <s v="Water"/>
    <n v="385"/>
    <m/>
    <m/>
    <m/>
    <n v="299.70000000000005"/>
    <n v="21.6"/>
    <n v="278.10000000000002"/>
    <m/>
    <n v="0.77900000000000003"/>
    <m/>
    <s v="World Bank Climate Finance 2022"/>
  </r>
  <r>
    <x v="4"/>
    <s v="Sovereign"/>
    <s v="HORN OF AFRICA GATEWAY DEVELOPMENT PROJECT"/>
    <s v="P161305"/>
    <m/>
    <x v="0"/>
    <s v="Eastern_x000a_Africa"/>
    <m/>
    <s v="Transport"/>
    <n v="750"/>
    <m/>
    <m/>
    <m/>
    <n v="335.2"/>
    <n v="6.2"/>
    <n v="329"/>
    <m/>
    <n v="0.44700000000000001"/>
    <m/>
    <s v="World Bank Climate Finance 2021"/>
  </r>
  <r>
    <x v="4"/>
    <s v="Sovereign"/>
    <s v="Horn of Africa Initiative: Djibouti Regional Economic Corridor_x000a_Project"/>
    <s v="P174300"/>
    <m/>
    <x v="1"/>
    <s v="Djibouti"/>
    <m/>
    <s v="Transport"/>
    <n v="70"/>
    <m/>
    <m/>
    <m/>
    <n v="30.400000000000002"/>
    <n v="3.1"/>
    <n v="27.3"/>
    <m/>
    <n v="0.434"/>
    <m/>
    <s v="World Bank Climate Finance 2022"/>
  </r>
  <r>
    <x v="4"/>
    <s v="Sovereign"/>
    <s v="Human Resources capacity for Universal Health Coverage in_x000a_Angola"/>
    <s v="P180631"/>
    <m/>
    <x v="2"/>
    <s v="Angola"/>
    <m/>
    <s v="Health Nutrition and Population"/>
    <n v="200"/>
    <m/>
    <m/>
    <m/>
    <n v="31.7"/>
    <n v="16.2"/>
    <n v="15.5"/>
    <m/>
    <n v="0.158"/>
    <m/>
    <s v="World Bank Climate Finance 2023"/>
  </r>
  <r>
    <x v="4"/>
    <s v="Sovereign"/>
    <s v="Hunan Subnational Governance and Rural Public Service_x000a_Delivery Program for Results"/>
    <s v="P172325"/>
    <m/>
    <x v="0"/>
    <s v="People's Republic of China"/>
    <m/>
    <s v="Governance"/>
    <n v="200"/>
    <m/>
    <m/>
    <m/>
    <n v="17.5"/>
    <n v="0"/>
    <n v="17.5"/>
    <m/>
    <n v="8.7999999999999995E-2"/>
    <m/>
    <s v="World Bank Climate Finance 2021"/>
  </r>
  <r>
    <x v="4"/>
    <s v="Sovereign"/>
    <s v="ID for Inclusive Service Delivery and Digital Transformation in_x000a_Indonesia"/>
    <s v="P175218"/>
    <m/>
    <x v="2"/>
    <s v="Indonesia"/>
    <m/>
    <s v="Social Protection and Jobs"/>
    <n v="250"/>
    <m/>
    <m/>
    <m/>
    <n v="14.799999999999999"/>
    <n v="1.7"/>
    <n v="13.1"/>
    <m/>
    <n v="5.8999999999999997E-2"/>
    <m/>
    <s v="World Bank Climate Finance 2023"/>
  </r>
  <r>
    <x v="4"/>
    <s v="Sovereign"/>
    <s v="Improvement of Skills Development in Mozambique"/>
    <s v="P167054"/>
    <m/>
    <x v="0"/>
    <s v="Mozambique"/>
    <m/>
    <s v="Education"/>
    <n v="104"/>
    <m/>
    <m/>
    <m/>
    <n v="10.700000000000001"/>
    <n v="0.9"/>
    <n v="9.8000000000000007"/>
    <m/>
    <n v="0.10299999999999999"/>
    <m/>
    <s v="World Bank Climate Finance 2021"/>
  </r>
  <r>
    <x v="4"/>
    <s v="Sovereign"/>
    <s v="Improving Early Childhood Development outcomes in rural_x000a_Morocco"/>
    <s v="P173073"/>
    <m/>
    <x v="0"/>
    <s v="Morocco"/>
    <m/>
    <s v="Education"/>
    <n v="450"/>
    <m/>
    <m/>
    <m/>
    <n v="65.2"/>
    <n v="11.5"/>
    <n v="53.7"/>
    <m/>
    <n v="0.14499999999999999"/>
    <m/>
    <s v="World Bank Climate Finance 2021"/>
  </r>
  <r>
    <x v="4"/>
    <s v="Sovereign"/>
    <s v="Improving Equitable Access to High Standard Public Services_x000a_through GovTech"/>
    <s v="P177845"/>
    <m/>
    <x v="2"/>
    <s v="Albania"/>
    <m/>
    <s v="Governance"/>
    <n v="65"/>
    <m/>
    <m/>
    <m/>
    <n v="8.2000000000000011"/>
    <n v="7.4"/>
    <n v="0.8"/>
    <m/>
    <n v="0.125"/>
    <m/>
    <s v="World Bank Climate Finance 2023"/>
  </r>
  <r>
    <x v="4"/>
    <s v="Sovereign"/>
    <s v="Improving Healthcare Services in Somalia Project (“Damal_x000a_Caaﬁmaad”)"/>
    <s v="P172031"/>
    <m/>
    <x v="0"/>
    <s v="Somalia"/>
    <m/>
    <s v="Health Nutrition and_x000a_Population"/>
    <n v="75"/>
    <m/>
    <m/>
    <m/>
    <n v="10.5"/>
    <n v="8.8000000000000007"/>
    <n v="1.7"/>
    <m/>
    <n v="0.13900000000000001"/>
    <m/>
    <s v="World Bank Climate Finance 2021"/>
  </r>
  <r>
    <x v="4"/>
    <s v="Sovereign"/>
    <s v="Improving Learning and Empowering Girls in Mozambique"/>
    <s v="P172657"/>
    <m/>
    <x v="0"/>
    <s v="Mozambique"/>
    <m/>
    <s v="Education"/>
    <n v="160"/>
    <m/>
    <m/>
    <m/>
    <n v="3.8"/>
    <n v="3.8"/>
    <n v="0"/>
    <m/>
    <n v="2.3E-2"/>
    <m/>
    <s v="World Bank Climate Finance 2021"/>
  </r>
  <r>
    <x v="4"/>
    <s v="Sovereign"/>
    <s v="Improving Power System Resilience for European Power_x000a_Grid Integration"/>
    <s v="P176114"/>
    <m/>
    <x v="0"/>
    <s v="Ukraine"/>
    <m/>
    <s v="Energy and Extractives"/>
    <n v="177"/>
    <m/>
    <m/>
    <m/>
    <n v="177.1"/>
    <n v="168.2"/>
    <n v="8.9"/>
    <m/>
    <n v="1"/>
    <m/>
    <s v="World Bank Climate Finance 2021"/>
  </r>
  <r>
    <x v="4"/>
    <s v="Sovereign"/>
    <s v="Improving public ﬁnancial management for the green_x000a_transition"/>
    <s v="P175655"/>
    <m/>
    <x v="2"/>
    <s v="Serbia"/>
    <m/>
    <s v="Governance"/>
    <n v="75"/>
    <m/>
    <m/>
    <m/>
    <n v="49.099999999999994"/>
    <n v="29.4"/>
    <n v="19.7"/>
    <m/>
    <n v="0.65500000000000003"/>
    <m/>
    <s v="World Bank Climate Finance 2023"/>
  </r>
  <r>
    <x v="4"/>
    <s v="Sovereign"/>
    <s v="Inclusive Connectivity and Development Project"/>
    <s v="P176164"/>
    <m/>
    <x v="1"/>
    <s v="Sri Lanka"/>
    <m/>
    <s v="Transport"/>
    <n v="500"/>
    <m/>
    <m/>
    <m/>
    <n v="421.2"/>
    <n v="6.7"/>
    <n v="414.5"/>
    <m/>
    <n v="0.84199999999999997"/>
    <m/>
    <s v="World Bank Climate Finance 2022"/>
  </r>
  <r>
    <x v="4"/>
    <s v="Sovereign"/>
    <s v="India State Support Program for Road Safety"/>
    <s v="P177668"/>
    <m/>
    <x v="1"/>
    <s v="India"/>
    <m/>
    <s v="Transport"/>
    <n v="250"/>
    <m/>
    <m/>
    <m/>
    <n v="18.3"/>
    <n v="11.3"/>
    <n v="7"/>
    <m/>
    <n v="7.2999999999999995E-2"/>
    <m/>
    <s v="World Bank Climate Finance 2022"/>
  </r>
  <r>
    <x v="4"/>
    <s v="Sovereign"/>
    <s v="India's Enhanced Health Service Delivery Program"/>
    <s v="P178146"/>
    <m/>
    <x v="1"/>
    <s v="India"/>
    <m/>
    <s v="Health Nutrition and Population"/>
    <n v="500"/>
    <m/>
    <m/>
    <m/>
    <n v="20"/>
    <n v="3"/>
    <n v="17"/>
    <m/>
    <n v="0.04"/>
    <m/>
    <s v="World Bank Climate Finance 2022"/>
  </r>
  <r>
    <x v="4"/>
    <s v="Sovereign"/>
    <s v="Indonesia Disaster Risk Finance &amp; Insurance"/>
    <s v="P173249"/>
    <m/>
    <x v="0"/>
    <s v="Indonesia"/>
    <m/>
    <s v="Finance Competitiveness and_x000a_Innovation"/>
    <n v="500"/>
    <m/>
    <m/>
    <m/>
    <n v="230"/>
    <n v="0"/>
    <n v="230"/>
    <m/>
    <n v="0.46"/>
    <m/>
    <s v="World Bank Climate Finance 2021"/>
  </r>
  <r>
    <x v="4"/>
    <s v="Sovereign"/>
    <s v="Indonesia Emergency Response to COVID-19 Additional_x000a_Financing"/>
    <s v="P175759"/>
    <m/>
    <x v="0"/>
    <s v="Indonesia"/>
    <m/>
    <s v="Health Nutrition and Population"/>
    <n v="500"/>
    <m/>
    <m/>
    <m/>
    <n v="1"/>
    <n v="0"/>
    <n v="1"/>
    <m/>
    <n v="2E-3"/>
    <m/>
    <s v="World Bank Climate Finance 2021"/>
  </r>
  <r>
    <x v="4"/>
    <s v="Sovereign"/>
    <s v="Indonesia Fiscal Reform Development Policy Loan"/>
    <s v="P177726"/>
    <m/>
    <x v="1"/>
    <s v="Indonesia"/>
    <m/>
    <s v="Macroeconomics Trade and_x000a_Investment"/>
    <n v="750"/>
    <m/>
    <m/>
    <m/>
    <n v="137.5"/>
    <n v="137.5"/>
    <n v="0"/>
    <m/>
    <n v="0.183"/>
    <m/>
    <s v="World Bank Climate Finance 2022"/>
  </r>
  <r>
    <x v="4"/>
    <s v="Sovereign"/>
    <s v="Indonesia Human Capital Development Policy Loan"/>
    <s v="P175742"/>
    <m/>
    <x v="1"/>
    <s v="Indonesia"/>
    <m/>
    <s v="Social Protection and Jobs"/>
    <n v="350"/>
    <m/>
    <m/>
    <m/>
    <n v="7"/>
    <n v="0"/>
    <n v="7"/>
    <m/>
    <n v="0.02"/>
    <m/>
    <s v="World Bank Climate Finance 2022"/>
  </r>
  <r>
    <x v="4"/>
    <s v="Sovereign"/>
    <s v="Indonesia Investment and Trade Reforms DPL"/>
    <s v="P172439"/>
    <m/>
    <x v="0"/>
    <s v="Indonesia"/>
    <m/>
    <s v="Macroeconomics Trade and_x000a_Investment"/>
    <n v="800"/>
    <m/>
    <m/>
    <m/>
    <n v="160"/>
    <n v="160"/>
    <n v="0"/>
    <m/>
    <n v="0.2"/>
    <m/>
    <s v="World Bank Climate Finance 2021"/>
  </r>
  <r>
    <x v="4"/>
    <s v="Sovereign"/>
    <s v="Indonesia Mass Transit Project"/>
    <s v="P169548"/>
    <m/>
    <x v="1"/>
    <s v="Indonesia"/>
    <m/>
    <s v="Transport"/>
    <n v="224"/>
    <m/>
    <m/>
    <m/>
    <n v="223.9"/>
    <n v="213.5"/>
    <n v="10.4"/>
    <m/>
    <n v="1"/>
    <m/>
    <s v="World Bank Climate Finance 2022"/>
  </r>
  <r>
    <x v="4"/>
    <s v="Sovereign"/>
    <s v="Indonesia Second Financial Sector Reform Development_x000a_Policy Financing"/>
    <s v="P173232"/>
    <m/>
    <x v="0"/>
    <s v="Indonesia"/>
    <m/>
    <s v="Finance Competitiveness and_x000a_Innovation"/>
    <n v="400"/>
    <m/>
    <m/>
    <m/>
    <n v="60"/>
    <n v="10"/>
    <n v="50"/>
    <m/>
    <n v="0.15"/>
    <m/>
    <s v="World Bank Climate Finance 2021"/>
  </r>
  <r>
    <x v="4"/>
    <s v="Sovereign"/>
    <s v="Indonesia Sustainable Least-cost Electriﬁcation-1 (ISLE-1)_x000a_Program"/>
    <s v="P174350"/>
    <m/>
    <x v="2"/>
    <s v="Indonesia"/>
    <m/>
    <s v="Energy and Extractives"/>
    <n v="500"/>
    <m/>
    <m/>
    <m/>
    <n v="272.5"/>
    <n v="220.9"/>
    <n v="51.6"/>
    <m/>
    <n v="0.54500000000000004"/>
    <m/>
    <s v="World Bank Climate Finance 2023"/>
  </r>
  <r>
    <x v="4"/>
    <s v="Sovereign"/>
    <s v="Indonesia Third Financial Sector Reform Development Policy_x000a_Financing"/>
    <s v="P173233"/>
    <m/>
    <x v="2"/>
    <s v="Indonesia"/>
    <m/>
    <s v="Finance Competitiveness and_x000a_Innovation"/>
    <n v="1000"/>
    <m/>
    <m/>
    <m/>
    <n v="250"/>
    <n v="143.19999999999999"/>
    <n v="106.8"/>
    <m/>
    <n v="0.25"/>
    <m/>
    <s v="World Bank Climate Finance 2023"/>
  </r>
  <r>
    <x v="4"/>
    <s v="Sovereign"/>
    <s v="Indonesia: National Urban Flood Resilience Project (NUFReP)"/>
    <s v="P173671"/>
    <m/>
    <x v="2"/>
    <s v="Indonesia"/>
    <m/>
    <s v="Urban Resilience and Land"/>
    <n v="400"/>
    <m/>
    <m/>
    <m/>
    <n v="352.6"/>
    <n v="41.3"/>
    <n v="311.3"/>
    <m/>
    <n v="0.88200000000000001"/>
    <m/>
    <s v="World Bank Climate Finance 2023"/>
  </r>
  <r>
    <x v="4"/>
    <s v="Sovereign"/>
    <s v="Indonesia: Strengthening National Tuberculosis Response_x000a_Program"/>
    <s v="P178517"/>
    <m/>
    <x v="2"/>
    <s v="Indonesia"/>
    <m/>
    <s v="Health Nutrition and Population"/>
    <n v="300"/>
    <m/>
    <m/>
    <m/>
    <n v="0"/>
    <n v="0"/>
    <n v="0"/>
    <m/>
    <n v="0"/>
    <m/>
    <s v="World Bank Climate Finance 2023"/>
  </r>
  <r>
    <x v="4"/>
    <s v="Sovereign"/>
    <s v="Innovation for Resilient Food Systems (Alianzas Rurales - PAR_x000a_III) Project"/>
    <s v="P175672"/>
    <m/>
    <x v="2"/>
    <s v="Bolivia"/>
    <m/>
    <s v="Agriculture and Food"/>
    <n v="300"/>
    <m/>
    <m/>
    <m/>
    <n v="102.8"/>
    <n v="50.3"/>
    <n v="52.5"/>
    <m/>
    <n v="0.34300000000000003"/>
    <m/>
    <s v="World Bank Climate Finance 2023"/>
  </r>
  <r>
    <x v="4"/>
    <s v="Sovereign"/>
    <s v="Innovation for Rural Competitiveness Project - COMRURAL_x000a_III"/>
    <s v="P174328"/>
    <m/>
    <x v="0"/>
    <s v="Honduras"/>
    <m/>
    <s v="Agriculture and Food"/>
    <n v="100"/>
    <m/>
    <m/>
    <m/>
    <n v="47.9"/>
    <n v="22.5"/>
    <n v="25.4"/>
    <m/>
    <n v="0.47899999999999998"/>
    <m/>
    <s v="World Bank Climate Finance 2021"/>
  </r>
  <r>
    <x v="4"/>
    <s v="Sovereign"/>
    <s v="Innovation Program for Smart Growth (PINCRI)"/>
    <s v="P175143"/>
    <m/>
    <x v="2"/>
    <s v="Argentina"/>
    <m/>
    <s v="Finance Competitiveness and_x000a_Innovation"/>
    <n v="200"/>
    <m/>
    <m/>
    <m/>
    <n v="22.799999999999997"/>
    <n v="11.6"/>
    <n v="11.2"/>
    <m/>
    <n v="0.114"/>
    <m/>
    <s v="World Bank Climate Finance 2023"/>
  </r>
  <r>
    <x v="4"/>
    <s v="Sovereign"/>
    <s v="Integrated Cash Transfer and Human Capital Project_x000a_Additional Financing"/>
    <s v="P174566"/>
    <m/>
    <x v="0"/>
    <s v="Djibouti"/>
    <m/>
    <s v="Social Protection and Jobs"/>
    <n v="15"/>
    <m/>
    <m/>
    <m/>
    <n v="5.8"/>
    <n v="0"/>
    <n v="5.8"/>
    <m/>
    <n v="0.38400000000000001"/>
    <m/>
    <s v="World Bank Climate Finance 2021"/>
  </r>
  <r>
    <x v="4"/>
    <s v="Sovereign"/>
    <s v="Integrated Dairy Productivity Improvement Project_x000a_Additional Financing"/>
    <s v="P174318"/>
    <m/>
    <x v="0"/>
    <s v="Kyrgyz Republic"/>
    <m/>
    <s v="Agriculture and Food"/>
    <n v="17"/>
    <m/>
    <m/>
    <m/>
    <n v="3.2"/>
    <n v="1.8"/>
    <n v="1.4"/>
    <m/>
    <n v="0.186"/>
    <m/>
    <s v="World Bank Climate Finance 2021"/>
  </r>
  <r>
    <x v="4"/>
    <s v="Sovereign"/>
    <s v="Integrated Economic Development and Community Resilience_x000a_Project"/>
    <s v="P173688"/>
    <m/>
    <x v="1"/>
    <s v="Solomon Islands"/>
    <m/>
    <s v="Social Sustainability and_x000a_Inclusion"/>
    <n v="19"/>
    <m/>
    <m/>
    <m/>
    <n v="4.2"/>
    <n v="0"/>
    <n v="4.2"/>
    <m/>
    <n v="0.223"/>
    <m/>
    <s v="World Bank Climate Finance 2022"/>
  </r>
  <r>
    <x v="4"/>
    <s v="Sovereign"/>
    <s v="Integrated Flood Resilience and Adaptation Project"/>
    <s v="P180323"/>
    <m/>
    <x v="2"/>
    <s v="Pakistan"/>
    <m/>
    <s v="Water"/>
    <n v="213"/>
    <m/>
    <m/>
    <m/>
    <n v="145.9"/>
    <n v="21.3"/>
    <n v="124.6"/>
    <m/>
    <n v="0.68500000000000005"/>
    <m/>
    <s v="World Bank Climate Finance 2023"/>
  </r>
  <r>
    <x v="4"/>
    <s v="Sovereign"/>
    <s v="Integrated Social Protection Inclusion and Resilience Project_x000a_(INSPIRE)"/>
    <s v="P179440"/>
    <m/>
    <x v="2"/>
    <s v="Dominican Republic"/>
    <m/>
    <s v="Social Protection and Jobs"/>
    <n v="100"/>
    <m/>
    <m/>
    <m/>
    <n v="8.7000000000000011"/>
    <n v="0.8"/>
    <n v="7.9"/>
    <m/>
    <n v="8.6999999999999994E-2"/>
    <m/>
    <s v="World Bank Climate Finance 2023"/>
  </r>
  <r>
    <x v="4"/>
    <s v="Sovereign"/>
    <s v="Integrated Urban Services Emergency Project II"/>
    <s v="P175791"/>
    <m/>
    <x v="0"/>
    <s v="Yemen, Republic of"/>
    <m/>
    <s v="Urban Resilience and Land"/>
    <n v="50"/>
    <m/>
    <m/>
    <m/>
    <n v="22.5"/>
    <n v="5"/>
    <n v="17.5"/>
    <m/>
    <n v="0.45100000000000001"/>
    <m/>
    <s v="World Bank Climate Finance 2021"/>
  </r>
  <r>
    <x v="4"/>
    <s v="Sovereign"/>
    <s v="Investing in Human Capital DPF II"/>
    <s v="P176387"/>
    <m/>
    <x v="0"/>
    <s v="Peru"/>
    <m/>
    <s v="Education"/>
    <n v="350"/>
    <m/>
    <m/>
    <m/>
    <n v="15.6"/>
    <n v="0"/>
    <n v="15.6"/>
    <m/>
    <n v="4.3999999999999997E-2"/>
    <m/>
    <s v="World Bank Climate Finance 2021"/>
  </r>
  <r>
    <x v="4"/>
    <s v="Sovereign"/>
    <s v="Investing in Inclusive Human Capital Development in Northern_x000a_Mozambique Project"/>
    <s v="P175298"/>
    <m/>
    <x v="1"/>
    <s v="Mozambique"/>
    <m/>
    <s v="Health Nutrition and Population"/>
    <n v="100"/>
    <m/>
    <m/>
    <m/>
    <n v="23.1"/>
    <n v="6.8"/>
    <n v="16.3"/>
    <m/>
    <n v="0.23100000000000001"/>
    <m/>
    <s v="World Bank Climate Finance 2022"/>
  </r>
  <r>
    <x v="4"/>
    <s v="Sovereign"/>
    <s v="INVESTING IN NUTRITION &amp; EARLY YEARS PHASE 2 PROGRAM"/>
    <s v="P180491"/>
    <m/>
    <x v="2"/>
    <s v="Indonesia"/>
    <m/>
    <s v="Health Nutrition and Population"/>
    <n v="600"/>
    <m/>
    <m/>
    <m/>
    <n v="84.2"/>
    <n v="0"/>
    <n v="84.2"/>
    <m/>
    <n v="0.14000000000000001"/>
    <m/>
    <s v="World Bank Climate Finance 2023"/>
  </r>
  <r>
    <x v="4"/>
    <s v="Sovereign"/>
    <s v="Iran COVID-19 Emergency Response Project: Additional_x000a_Financing"/>
    <s v="P177491"/>
    <m/>
    <x v="1"/>
    <s v="Iran, Islamic_x000a_Republic of"/>
    <m/>
    <s v="Health Nutrition and Population"/>
    <n v="90"/>
    <m/>
    <m/>
    <m/>
    <n v="0"/>
    <n v="0"/>
    <n v="0"/>
    <m/>
    <n v="0"/>
    <m/>
    <s v="World Bank Climate Finance 2022"/>
  </r>
  <r>
    <x v="4"/>
    <s v="Sovereign"/>
    <s v="Iraq COVID-19 Vaccination Project"/>
    <s v="P177038"/>
    <m/>
    <x v="1"/>
    <s v="Iraq"/>
    <m/>
    <s v="Health Nutrition and Population"/>
    <n v="98"/>
    <m/>
    <m/>
    <m/>
    <n v="1.3"/>
    <n v="0.4"/>
    <n v="0.9"/>
    <m/>
    <n v="1.2999999999999999E-2"/>
    <m/>
    <s v="World Bank Climate Finance 2022"/>
  </r>
  <r>
    <x v="4"/>
    <s v="Sovereign"/>
    <s v="Jamaica COVID-19 Response and Recovery Development_x000a_Policy Financing"/>
    <s v="P174531"/>
    <m/>
    <x v="0"/>
    <s v="Jamaica"/>
    <m/>
    <s v="Macroeconomics Trade and_x000a_Investment"/>
    <n v="150"/>
    <m/>
    <m/>
    <m/>
    <n v="17.3"/>
    <n v="7.5"/>
    <n v="9.8000000000000007"/>
    <m/>
    <n v="0.115"/>
    <m/>
    <s v="World Bank Climate Finance 2021"/>
  </r>
  <r>
    <x v="4"/>
    <s v="Sovereign"/>
    <s v="Jamaica Foundations for Competitiveness and Growth_x000a_Project Additional Financing"/>
    <s v="P173165"/>
    <m/>
    <x v="0"/>
    <s v="Jamaica"/>
    <m/>
    <s v="Finance Competitiveness and_x000a_Innovation"/>
    <n v="10"/>
    <m/>
    <m/>
    <m/>
    <n v="0"/>
    <n v="0"/>
    <n v="0"/>
    <m/>
    <n v="0"/>
    <m/>
    <s v="World Bank Climate Finance 2021"/>
  </r>
  <r>
    <x v="4"/>
    <s v="Sovereign"/>
    <s v="Joining Eﬀorts for an Education of Excellence in Paraguay_x000a_Project"/>
    <s v="P180015"/>
    <m/>
    <x v="2"/>
    <s v="Paraguay"/>
    <m/>
    <s v="Education"/>
    <n v="125.3"/>
    <m/>
    <m/>
    <m/>
    <n v="20.100000000000001"/>
    <n v="4.8"/>
    <n v="15.3"/>
    <m/>
    <n v="0.16"/>
    <m/>
    <s v="World Bank Climate Finance 2023"/>
  </r>
  <r>
    <x v="4"/>
    <s v="Sovereign"/>
    <s v="Jordan COVID-19 Emergency Response Additional_x000a_Financing"/>
    <s v="P176862"/>
    <m/>
    <x v="0"/>
    <s v="Jordan"/>
    <m/>
    <s v="Health Nutrition and_x000a_Population"/>
    <n v="50"/>
    <m/>
    <m/>
    <m/>
    <n v="1.8"/>
    <n v="0.5"/>
    <n v="1.3"/>
    <m/>
    <n v="3.5000000000000003E-2"/>
    <m/>
    <s v="World Bank Climate Finance 2021"/>
  </r>
  <r>
    <x v="4"/>
    <s v="Sovereign"/>
    <s v="Jordan Emergency Cash Transfer COVID-19 Response Second_x000a_Additional Financing"/>
    <s v="P177815"/>
    <m/>
    <x v="1"/>
    <s v="Jordan"/>
    <m/>
    <s v="Social Protection and Jobs"/>
    <n v="350"/>
    <m/>
    <m/>
    <m/>
    <n v="44.8"/>
    <n v="0"/>
    <n v="44.8"/>
    <m/>
    <n v="0.128"/>
    <m/>
    <s v="World Bank Climate Finance 2022"/>
  </r>
  <r>
    <x v="4"/>
    <s v="Sovereign"/>
    <s v="Jordan Emergency Cash Transfer COVID-19 Response_x000a_Additional Financing"/>
    <s v="P176807"/>
    <m/>
    <x v="0"/>
    <s v="Jordan"/>
    <m/>
    <s v="Social Protection and Jobs"/>
    <n v="290"/>
    <m/>
    <m/>
    <m/>
    <n v="22.5"/>
    <n v="0"/>
    <n v="22.5"/>
    <m/>
    <n v="7.8E-2"/>
    <m/>
    <s v="World Bank Climate Finance 2021"/>
  </r>
  <r>
    <x v="4"/>
    <s v="Sovereign"/>
    <s v="Jordan Inclusive, Transparent and Climate Responsive_x000a_Investments Program For Results"/>
    <s v="P175662"/>
    <m/>
    <x v="0"/>
    <s v="Jordan"/>
    <m/>
    <s v="Macroeconomics Trade and_x000a_Investment"/>
    <n v="500"/>
    <m/>
    <m/>
    <m/>
    <n v="133.80000000000001"/>
    <n v="64.7"/>
    <n v="69.099999999999994"/>
    <m/>
    <n v="0.26800000000000002"/>
    <m/>
    <s v="World Bank Climate Finance 2021"/>
  </r>
  <r>
    <x v="4"/>
    <s v="Sovereign"/>
    <s v="Jordan Inclusive, Transparent and Climate Responsive_x000a_Investments Program For Results"/>
    <s v="P180285"/>
    <m/>
    <x v="2"/>
    <s v="Jordan"/>
    <m/>
    <s v="Governance"/>
    <n v="400"/>
    <m/>
    <m/>
    <m/>
    <n v="194.4"/>
    <n v="97.2"/>
    <n v="97.2"/>
    <m/>
    <n v="0.48599999999999999"/>
    <m/>
    <s v="World Bank Climate Finance 2023"/>
  </r>
  <r>
    <x v="4"/>
    <s v="Sovereign"/>
    <s v="Jordan Support to Private Sector Employment and Skills"/>
    <s v="P177959"/>
    <m/>
    <x v="1"/>
    <s v="Jordan"/>
    <m/>
    <s v="Education"/>
    <n v="112"/>
    <m/>
    <m/>
    <m/>
    <n v="2.8"/>
    <n v="1.4"/>
    <n v="1.4"/>
    <m/>
    <n v="2.5000000000000001E-2"/>
    <m/>
    <s v="World Bank Climate Finance 2022"/>
  </r>
  <r>
    <x v="4"/>
    <s v="Sovereign"/>
    <s v="Jordan Water Sector Eﬃciency Project"/>
    <s v="P176619"/>
    <m/>
    <x v="2"/>
    <s v="Jordan"/>
    <m/>
    <s v="Water"/>
    <n v="200"/>
    <m/>
    <m/>
    <m/>
    <n v="83.8"/>
    <n v="45.8"/>
    <n v="38"/>
    <m/>
    <n v="0.41899999999999998"/>
    <m/>
    <s v="World Bank Climate Finance 2023"/>
  </r>
  <r>
    <x v="4"/>
    <s v="Sovereign"/>
    <s v="Jordan: Support for Industry Development  Fund"/>
    <s v="P178215"/>
    <m/>
    <x v="1"/>
    <s v="Jordan"/>
    <m/>
    <s v="Finance Competitiveness and_x000a_Innovation"/>
    <n v="85"/>
    <m/>
    <m/>
    <m/>
    <n v="20.8"/>
    <n v="16.600000000000001"/>
    <n v="4.2"/>
    <m/>
    <n v="0.24399999999999999"/>
    <m/>
    <s v="World Bank Climate Finance 2022"/>
  </r>
  <r>
    <x v="4"/>
    <s v="Sovereign"/>
    <s v="Kakheti Connectivity Improvement Project"/>
    <s v="P173782"/>
    <m/>
    <x v="1"/>
    <s v="Georgia"/>
    <m/>
    <s v="Transport"/>
    <n v="109"/>
    <m/>
    <m/>
    <m/>
    <n v="53"/>
    <n v="0"/>
    <n v="53"/>
    <m/>
    <n v="0.48599999999999999"/>
    <m/>
    <s v="World Bank Climate Finance 2022"/>
  </r>
  <r>
    <x v="4"/>
    <s v="Sovereign"/>
    <s v="Kananga Emergency Urban Resilience Project"/>
    <s v="P179292"/>
    <m/>
    <x v="2"/>
    <s v="Congo, Democratic Republic of"/>
    <m/>
    <s v="Urban Resilience and Land"/>
    <n v="100"/>
    <m/>
    <m/>
    <m/>
    <n v="62.8"/>
    <n v="6.3"/>
    <n v="56.5"/>
    <m/>
    <n v="0.627"/>
    <m/>
    <s v="World Bank Climate Finance 2023"/>
  </r>
  <r>
    <x v="4"/>
    <s v="Sovereign"/>
    <s v="Karnataka Sustainable Rural Water Supply Program"/>
    <s v="P179039"/>
    <m/>
    <x v="2"/>
    <s v="India"/>
    <m/>
    <s v="Water"/>
    <n v="363"/>
    <m/>
    <m/>
    <m/>
    <n v="104.5"/>
    <n v="18.100000000000001"/>
    <n v="86.4"/>
    <m/>
    <n v="0.28799999999999998"/>
    <m/>
    <s v="World Bank Climate Finance 2023"/>
  </r>
  <r>
    <x v="4"/>
    <s v="Sovereign"/>
    <s v="Kenya Digital Economy Acceleration Project"/>
    <s v="P170941"/>
    <m/>
    <x v="2"/>
    <s v="Kenya"/>
    <m/>
    <s v="Digital Development"/>
    <n v="390"/>
    <m/>
    <m/>
    <m/>
    <n v="21.3"/>
    <n v="1.3"/>
    <n v="20"/>
    <m/>
    <n v="5.5E-2"/>
    <m/>
    <s v="World Bank Climate Finance 2023"/>
  </r>
  <r>
    <x v="4"/>
    <s v="Sovereign"/>
    <s v="Kenya Green and Resilient Expansion of Energy Program"/>
    <s v="P176698"/>
    <m/>
    <x v="2"/>
    <s v="Kenya"/>
    <m/>
    <s v="Energy and Extractives"/>
    <n v="400"/>
    <m/>
    <m/>
    <m/>
    <n v="191.5"/>
    <n v="191.4"/>
    <n v="0.1"/>
    <m/>
    <n v="0.47899999999999998"/>
    <m/>
    <s v="World Bank Climate Finance 2023"/>
  </r>
  <r>
    <x v="4"/>
    <s v="Sovereign"/>
    <s v="Kerala Solid Waste Management Project"/>
    <s v="P168633"/>
    <m/>
    <x v="0"/>
    <s v="India"/>
    <m/>
    <s v="Urban Resilience and Land"/>
    <n v="105"/>
    <m/>
    <m/>
    <m/>
    <n v="105"/>
    <n v="91.9"/>
    <n v="13.1"/>
    <m/>
    <n v="1"/>
    <m/>
    <s v="World Bank Climate Finance 2021"/>
  </r>
  <r>
    <x v="4"/>
    <s v="Sovereign"/>
    <s v="Khyber Pakhtunkhwa Hydropower and Renewable Energy_x000a_Development"/>
    <s v="P163461"/>
    <m/>
    <x v="0"/>
    <s v="Pakistan"/>
    <m/>
    <s v="Energy and Extractives"/>
    <n v="450"/>
    <m/>
    <m/>
    <m/>
    <n v="450"/>
    <n v="450"/>
    <n v="0"/>
    <m/>
    <n v="1"/>
    <m/>
    <s v="World Bank Climate Finance 2021"/>
  </r>
  <r>
    <x v="4"/>
    <s v="Sovereign"/>
    <s v="Khyber Pakhtunkhwa Rural Accessibility Project (KPRAP)"/>
    <s v="P177069"/>
    <m/>
    <x v="1"/>
    <s v="Pakistan"/>
    <m/>
    <s v="Transport"/>
    <n v="300"/>
    <m/>
    <m/>
    <m/>
    <n v="96"/>
    <n v="5.5"/>
    <n v="90.5"/>
    <m/>
    <n v="0.32"/>
    <m/>
    <s v="World Bank Climate Finance 2022"/>
  </r>
  <r>
    <x v="4"/>
    <s v="Sovereign"/>
    <s v="Khyber Pakhtunkhwa Rural Investment and Institutional Support_x000a_Project"/>
    <s v="P176780"/>
    <m/>
    <x v="2"/>
    <s v="Pakistan"/>
    <m/>
    <s v="Social Sustainability and_x000a_Inclusion"/>
    <n v="200"/>
    <m/>
    <m/>
    <m/>
    <n v="83.7"/>
    <n v="4.3"/>
    <n v="79.400000000000006"/>
    <m/>
    <n v="0.41799999999999998"/>
    <m/>
    <s v="World Bank Climate Finance 2023"/>
  </r>
  <r>
    <x v="4"/>
    <s v="Sovereign"/>
    <s v="Kinshasa Multisector Development and Urban Resilience_x000a_Project"/>
    <s v="P171141"/>
    <m/>
    <x v="0"/>
    <s v="Congo, Democratic Republic of"/>
    <m/>
    <s v="Urban Resilience and Land"/>
    <n v="500"/>
    <m/>
    <m/>
    <m/>
    <n v="356"/>
    <n v="122.2"/>
    <n v="233.8"/>
    <m/>
    <n v="0.71199999999999997"/>
    <m/>
    <s v="World Bank Climate Finance 2021"/>
  </r>
  <r>
    <x v="4"/>
    <s v="Sovereign"/>
    <s v="Kiribati Digital Government Project"/>
    <s v="P176108"/>
    <m/>
    <x v="1"/>
    <s v="Kiribati"/>
    <m/>
    <s v="Digital Development"/>
    <n v="12"/>
    <m/>
    <m/>
    <m/>
    <n v="1.8"/>
    <n v="0.2"/>
    <n v="1.6"/>
    <m/>
    <n v="0.151"/>
    <m/>
    <s v="World Bank Climate Finance 2022"/>
  </r>
  <r>
    <x v="4"/>
    <s v="Sovereign"/>
    <s v="Kiribati Health Systems Strengthening Project"/>
    <s v="P176306"/>
    <m/>
    <x v="1"/>
    <s v="Kiribati"/>
    <m/>
    <s v="Health Nutrition and Population"/>
    <n v="14"/>
    <m/>
    <m/>
    <m/>
    <n v="1.3"/>
    <n v="0.1"/>
    <n v="1.2"/>
    <m/>
    <n v="9.0999999999999998E-2"/>
    <m/>
    <s v="World Bank Climate Finance 2022"/>
  </r>
  <r>
    <x v="4"/>
    <s v="Sovereign"/>
    <s v="Kiribati Outer Islands Resilience and Adaptation Project"/>
    <s v="P176702"/>
    <m/>
    <x v="1"/>
    <s v="Kiribati"/>
    <m/>
    <s v="Urban Resilience and Land"/>
    <n v="20"/>
    <m/>
    <m/>
    <m/>
    <n v="13.8"/>
    <n v="0"/>
    <n v="13.8"/>
    <m/>
    <n v="0.69299999999999995"/>
    <m/>
    <s v="World Bank Climate Finance 2022"/>
  </r>
  <r>
    <x v="4"/>
    <s v="Sovereign"/>
    <s v="Kiribati Second Inclusive Growth and Resilience_x000a_Development Policy Operation"/>
    <s v="P169179"/>
    <m/>
    <x v="0"/>
    <s v="Kiribati"/>
    <m/>
    <s v="Macroeconomics Trade and_x000a_Investment"/>
    <n v="5"/>
    <m/>
    <m/>
    <m/>
    <n v="1.3"/>
    <n v="0"/>
    <n v="1.3"/>
    <m/>
    <n v="0.25"/>
    <m/>
    <s v="World Bank Climate Finance 2021"/>
  </r>
  <r>
    <x v="4"/>
    <s v="Sovereign"/>
    <s v="Kosovo Emergency COVID-19 Project - Additional Financing"/>
    <s v="P176661"/>
    <m/>
    <x v="0"/>
    <s v="Kosovo"/>
    <m/>
    <s v="Health Nutrition and_x000a_Population"/>
    <n v="18.2"/>
    <m/>
    <m/>
    <m/>
    <n v="1.3"/>
    <n v="1.2"/>
    <n v="0.1"/>
    <m/>
    <n v="7.0999999999999994E-2"/>
    <m/>
    <s v="World Bank Climate Finance 2021"/>
  </r>
  <r>
    <x v="4"/>
    <s v="Sovereign"/>
    <s v="Kosovo Public Finances and Sustainable Growth Development_x000a_Policy Financing"/>
    <s v="P170113"/>
    <m/>
    <x v="1"/>
    <s v="Kosovo"/>
    <m/>
    <s v="Macroeconomics Trade and_x000a_Investment"/>
    <n v="56.4"/>
    <m/>
    <m/>
    <m/>
    <n v="14.1"/>
    <n v="14.1"/>
    <n v="0"/>
    <m/>
    <n v="0.25"/>
    <m/>
    <s v="World Bank Climate Finance 2022"/>
  </r>
  <r>
    <x v="4"/>
    <s v="Sovereign"/>
    <s v="Kosovo Social Assistance System Reform Project"/>
    <s v="P171098"/>
    <m/>
    <x v="1"/>
    <s v="Kosovo"/>
    <m/>
    <s v="Social Protection and Jobs"/>
    <n v="55.9"/>
    <m/>
    <m/>
    <m/>
    <n v="1.8"/>
    <n v="0"/>
    <n v="1.8"/>
    <m/>
    <n v="3.2000000000000001E-2"/>
    <m/>
    <s v="World Bank Climate Finance 2022"/>
  </r>
  <r>
    <x v="4"/>
    <s v="Sovereign"/>
    <s v="KP- Spending Eﬀectively  for Enhanced Development"/>
    <s v="P175727"/>
    <m/>
    <x v="0"/>
    <s v="Pakistan"/>
    <m/>
    <s v="Governance"/>
    <n v="400"/>
    <m/>
    <m/>
    <m/>
    <n v="8.9"/>
    <n v="0"/>
    <n v="8.9"/>
    <m/>
    <n v="2.1999999999999999E-2"/>
    <m/>
    <s v="World Bank Climate Finance 2021"/>
  </r>
  <r>
    <x v="4"/>
    <s v="Sovereign"/>
    <s v="Kyrgyz Renewable Energy Development Project"/>
    <s v="P178286"/>
    <m/>
    <x v="2"/>
    <s v="Kyrgyz Republic"/>
    <m/>
    <s v="Energy and Extractives"/>
    <n v="67.7"/>
    <m/>
    <m/>
    <m/>
    <n v="67.7"/>
    <n v="67.7"/>
    <n v="0"/>
    <m/>
    <n v="1"/>
    <m/>
    <s v="World Bank Climate Finance 2023"/>
  </r>
  <r>
    <x v="4"/>
    <s v="Sovereign"/>
    <s v="Kyrgyz Republic Emergency COVID-19 Project -  Additional_x000a_Financing"/>
    <s v="P176054"/>
    <m/>
    <x v="0"/>
    <s v="Kyrgyz Republic"/>
    <m/>
    <s v="Health Nutrition and Population"/>
    <n v="20"/>
    <m/>
    <m/>
    <m/>
    <n v="0"/>
    <n v="0"/>
    <n v="0"/>
    <m/>
    <n v="0"/>
    <m/>
    <s v="World Bank Climate Finance 2021"/>
  </r>
  <r>
    <x v="4"/>
    <s v="Sovereign"/>
    <s v="Land management infrastructure for green and sustainable_x000a_development"/>
    <s v="P179217"/>
    <m/>
    <x v="2"/>
    <s v="Türkiye"/>
    <m/>
    <s v="Urban Resilience and Land"/>
    <n v="85.4"/>
    <m/>
    <m/>
    <m/>
    <n v="8.1999999999999993"/>
    <n v="0.6"/>
    <n v="7.6"/>
    <m/>
    <n v="9.6000000000000002E-2"/>
    <m/>
    <s v="World Bank Climate Finance 2023"/>
  </r>
  <r>
    <x v="4"/>
    <s v="Sovereign"/>
    <s v="Land Tenure Improvement Project"/>
    <s v="P164906"/>
    <m/>
    <x v="1"/>
    <s v="Tanzania"/>
    <m/>
    <s v="Urban Resilience and Land"/>
    <n v="150"/>
    <m/>
    <m/>
    <m/>
    <n v="2.1"/>
    <n v="0"/>
    <n v="2.1"/>
    <m/>
    <n v="1.4E-2"/>
    <m/>
    <s v="World Bank Climate Finance 2022"/>
  </r>
  <r>
    <x v="4"/>
    <s v="Sovereign"/>
    <s v="Lao Landscapes and Livelihoods Project"/>
    <s v="P170559"/>
    <m/>
    <x v="0"/>
    <s v="Lao People's Democratic Republic"/>
    <m/>
    <s v="Environment Natural_x000a_Resources and the Blue_x000a_Economy"/>
    <n v="34"/>
    <m/>
    <m/>
    <m/>
    <n v="23.1"/>
    <n v="17.3"/>
    <n v="5.8"/>
    <m/>
    <n v="0.67900000000000005"/>
    <m/>
    <s v="World Bank Climate Finance 2021"/>
  </r>
  <r>
    <x v="4"/>
    <s v="Sovereign"/>
    <s v="Lao PDR COVID-19 Response Project - Additional Financing"/>
    <s v="P175771"/>
    <m/>
    <x v="0"/>
    <s v="Lao People's Democratic Republic"/>
    <m/>
    <s v="Health Nutrition and Population"/>
    <n v="10"/>
    <m/>
    <m/>
    <m/>
    <n v="0.1"/>
    <n v="0.1"/>
    <n v="0"/>
    <m/>
    <n v="7.0000000000000001E-3"/>
    <m/>
    <s v="World Bank Climate Finance 2021"/>
  </r>
  <r>
    <x v="4"/>
    <s v="Sovereign"/>
    <s v="Lao PDR Global Partnership for Education III: Learning and_x000a_Equity Acceleration Project"/>
    <s v="P173407"/>
    <m/>
    <x v="0"/>
    <s v="Lao People's Democratic Republic"/>
    <m/>
    <s v="Education"/>
    <n v="30"/>
    <m/>
    <m/>
    <m/>
    <n v="2.8"/>
    <n v="1.7"/>
    <n v="1.1000000000000001"/>
    <m/>
    <n v="9.4E-2"/>
    <m/>
    <s v="World Bank Climate Finance 2021"/>
  </r>
  <r>
    <x v="4"/>
    <s v="Sovereign"/>
    <s v="Lao PDR Priority Skills for Growth"/>
    <s v="P172774"/>
    <m/>
    <x v="1"/>
    <s v="Lao People's Democratic Republic"/>
    <m/>
    <s v="Education"/>
    <n v="46"/>
    <m/>
    <m/>
    <m/>
    <n v="4.0999999999999996"/>
    <n v="0.7"/>
    <n v="3.4"/>
    <m/>
    <n v="8.8999999999999996E-2"/>
    <m/>
    <s v="World Bank Climate Finance 2022"/>
  </r>
  <r>
    <x v="4"/>
    <s v="Sovereign"/>
    <s v="Lao PDR Strengthening the National Statistical System"/>
    <s v="P178002"/>
    <m/>
    <x v="2"/>
    <s v="Lao People's Democratic Republic"/>
    <m/>
    <s v="Poverty and Equity"/>
    <n v="21"/>
    <m/>
    <m/>
    <m/>
    <n v="0.3"/>
    <n v="0"/>
    <n v="0.3"/>
    <m/>
    <n v="1.4E-2"/>
    <m/>
    <s v="World Bank Climate Finance 2023"/>
  </r>
  <r>
    <x v="4"/>
    <s v="Sovereign"/>
    <s v="Learning Environment – Foundation of Quality Education"/>
    <s v="P177475"/>
    <m/>
    <x v="2"/>
    <s v="Tajikistan"/>
    <m/>
    <s v="Education"/>
    <n v="50"/>
    <m/>
    <m/>
    <m/>
    <n v="6.8"/>
    <n v="3.4"/>
    <n v="3.4"/>
    <m/>
    <n v="0.13600000000000001"/>
    <m/>
    <s v="World Bank Climate Finance 2023"/>
  </r>
  <r>
    <x v="4"/>
    <s v="Sovereign"/>
    <s v="Lebanon Emergency Crises and Covid-19 Response Social Safety_x000a_Net Project Second Additional Financing"/>
    <s v="P180077"/>
    <m/>
    <x v="2"/>
    <s v="Lebanon"/>
    <m/>
    <s v="Social Protection and Jobs"/>
    <n v="300"/>
    <m/>
    <m/>
    <m/>
    <n v="25.3"/>
    <n v="0"/>
    <n v="25.3"/>
    <m/>
    <n v="8.4000000000000005E-2"/>
    <m/>
    <s v="World Bank Climate Finance 2023"/>
  </r>
  <r>
    <x v="4"/>
    <s v="Sovereign"/>
    <s v="LEBANON EMERGENCY CRISIS AND COVID-19 RESPONSE_x000a_SOCIAL SAFETY NET PROJECT"/>
    <s v="P173367"/>
    <m/>
    <x v="0"/>
    <s v="Lebanon"/>
    <m/>
    <s v="Social Protection and Jobs"/>
    <n v="246"/>
    <m/>
    <m/>
    <m/>
    <n v="54"/>
    <n v="0"/>
    <n v="54"/>
    <m/>
    <n v="0.219"/>
    <m/>
    <s v="World Bank Climate Finance 2021"/>
  </r>
  <r>
    <x v="4"/>
    <s v="Sovereign"/>
    <s v="Lebanon: Green Agri-food transformation for economic recovery_x000a_(GATE)"/>
    <s v="P180334"/>
    <m/>
    <x v="2"/>
    <s v="Lebanon"/>
    <m/>
    <s v="Agriculture and Food"/>
    <n v="200"/>
    <m/>
    <m/>
    <m/>
    <n v="72.2"/>
    <n v="39.1"/>
    <n v="33.1"/>
    <m/>
    <n v="0.36099999999999999"/>
    <m/>
    <s v="World Bank Climate Finance 2023"/>
  </r>
  <r>
    <x v="4"/>
    <s v="Sovereign"/>
    <s v="Lebanon: Wheat supply emergency response project"/>
    <s v="P178866"/>
    <m/>
    <x v="1"/>
    <s v="Lebanon"/>
    <m/>
    <s v="Agriculture and Food"/>
    <n v="135"/>
    <m/>
    <m/>
    <m/>
    <n v="0"/>
    <n v="0"/>
    <n v="0"/>
    <m/>
    <n v="0"/>
    <m/>
    <s v="World Bank Climate Finance 2022"/>
  </r>
  <r>
    <x v="4"/>
    <s v="Sovereign"/>
    <s v="Lesotho Competitiveness and Financial Inclusion Project"/>
    <s v="P175783"/>
    <m/>
    <x v="1"/>
    <s v="Lesotho"/>
    <m/>
    <s v="Finance Competitiveness and_x000a_Innovation"/>
    <n v="45"/>
    <m/>
    <m/>
    <m/>
    <n v="9"/>
    <n v="0.2"/>
    <n v="8.8000000000000007"/>
    <m/>
    <n v="0.2"/>
    <m/>
    <s v="World Bank Climate Finance 2022"/>
  </r>
  <r>
    <x v="4"/>
    <s v="Sovereign"/>
    <s v="Lesotho Nutrition and Health System Strengthening_x000a_Project"/>
    <s v="P170278"/>
    <m/>
    <x v="0"/>
    <s v="Lesotho"/>
    <m/>
    <s v="Health Nutrition and_x000a_Population"/>
    <n v="22"/>
    <m/>
    <m/>
    <m/>
    <n v="2.0999999999999996"/>
    <n v="0.7"/>
    <n v="1.4"/>
    <m/>
    <n v="9.4E-2"/>
    <m/>
    <s v="World Bank Climate Finance 2021"/>
  </r>
  <r>
    <x v="4"/>
    <s v="Sovereign"/>
    <s v="Liberia COVID-19 Emergency Preparedness and Response_x000a_Project Second Additional Financing"/>
    <s v="P178479"/>
    <m/>
    <x v="1"/>
    <s v="Liberia"/>
    <m/>
    <s v="Health Nutrition and Population"/>
    <n v="9"/>
    <m/>
    <m/>
    <m/>
    <n v="0.30000000000000004"/>
    <n v="0.1"/>
    <n v="0.2"/>
    <m/>
    <n v="3.6999999999999998E-2"/>
    <m/>
    <s v="World Bank Climate Finance 2022"/>
  </r>
  <r>
    <x v="4"/>
    <s v="Sovereign"/>
    <s v="Liberia Electricity Sector Strengthening and Access Project_x000a_(LESSAP)"/>
    <s v="P173416"/>
    <m/>
    <x v="0"/>
    <s v="Liberia"/>
    <m/>
    <s v="Energy and Extractives"/>
    <n v="59"/>
    <m/>
    <m/>
    <m/>
    <n v="20.6"/>
    <n v="11.8"/>
    <n v="8.8000000000000007"/>
    <m/>
    <n v="0.34899999999999998"/>
    <m/>
    <s v="World Bank Climate Finance 2021"/>
  </r>
  <r>
    <x v="4"/>
    <s v="Sovereign"/>
    <s v="Liberia Investment, Finance and Trade Project"/>
    <s v="P171997"/>
    <m/>
    <x v="1"/>
    <s v="Liberia"/>
    <m/>
    <s v="Finance Competitiveness and_x000a_Innovation"/>
    <n v="40"/>
    <m/>
    <m/>
    <m/>
    <n v="6.9"/>
    <n v="3.4"/>
    <n v="3.5"/>
    <m/>
    <n v="0.17199999999999999"/>
    <m/>
    <s v="World Bank Climate Finance 2022"/>
  </r>
  <r>
    <x v="4"/>
    <s v="Sovereign"/>
    <s v="Liberia Resilient Recovery Stand-alone DPF"/>
    <s v="P180050"/>
    <m/>
    <x v="2"/>
    <s v="Liberia"/>
    <m/>
    <s v="Macroeconomics Trade and_x000a_Investment"/>
    <n v="65"/>
    <m/>
    <m/>
    <m/>
    <n v="3.3"/>
    <n v="0"/>
    <n v="3.3"/>
    <m/>
    <n v="0.05"/>
    <m/>
    <s v="World Bank Climate Finance 2023"/>
  </r>
  <r>
    <x v="4"/>
    <s v="Sovereign"/>
    <s v="Liberia Rural Economic Transformation Project Additional_x000a_Financing"/>
    <s v="P179359"/>
    <m/>
    <x v="2"/>
    <s v="Liberia"/>
    <m/>
    <s v="Agriculture and Food"/>
    <n v="30"/>
    <m/>
    <m/>
    <m/>
    <n v="17.600000000000001"/>
    <n v="9.8000000000000007"/>
    <n v="7.8"/>
    <m/>
    <n v="0.58399999999999996"/>
    <m/>
    <s v="World Bank Climate Finance 2023"/>
  </r>
  <r>
    <x v="4"/>
    <s v="Sovereign"/>
    <s v="Liberia Second Inclusive Growth Development Policy_x000a_Operation"/>
    <s v="P175570"/>
    <m/>
    <x v="0"/>
    <s v="Liberia"/>
    <m/>
    <s v="Macroeconomics Trade and_x000a_Investment"/>
    <n v="40"/>
    <m/>
    <m/>
    <m/>
    <n v="8.3000000000000007"/>
    <n v="0"/>
    <n v="8.3000000000000007"/>
    <m/>
    <n v="0.20899999999999999"/>
    <m/>
    <s v="World Bank Climate Finance 2021"/>
  </r>
  <r>
    <x v="4"/>
    <s v="Sovereign"/>
    <s v="Liberia Sustainable Management of Fisheries Project"/>
    <s v="P172012"/>
    <m/>
    <x v="1"/>
    <s v="Liberia"/>
    <m/>
    <s v="Environment Natural Resources and_x000a_the Blue Economy"/>
    <n v="40"/>
    <m/>
    <m/>
    <m/>
    <n v="15.6"/>
    <n v="7"/>
    <n v="8.6"/>
    <m/>
    <n v="0.39100000000000001"/>
    <m/>
    <s v="World Bank Climate Finance 2022"/>
  </r>
  <r>
    <x v="4"/>
    <s v="Sovereign"/>
    <s v="Liberia Third Inclusive Growth Development Policy Operation"/>
    <s v="P176993"/>
    <m/>
    <x v="2"/>
    <s v="Liberia"/>
    <m/>
    <s v="Macroeconomics Trade and_x000a_Investment"/>
    <n v="55"/>
    <m/>
    <m/>
    <m/>
    <n v="13.399999999999999"/>
    <n v="8.6999999999999993"/>
    <n v="4.7"/>
    <m/>
    <n v="0.24299999999999999"/>
    <m/>
    <s v="World Bank Climate Finance 2023"/>
  </r>
  <r>
    <x v="4"/>
    <s v="Sovereign"/>
    <s v="Liberia Urban Resilience Project"/>
    <s v="P169718"/>
    <m/>
    <x v="1"/>
    <s v="Liberia"/>
    <m/>
    <s v="Urban Resilience and Land"/>
    <n v="40"/>
    <m/>
    <m/>
    <m/>
    <n v="23.4"/>
    <n v="0.7"/>
    <n v="22.7"/>
    <m/>
    <n v="0.58499999999999996"/>
    <m/>
    <s v="World Bank Climate Finance 2022"/>
  </r>
  <r>
    <x v="4"/>
    <s v="Sovereign"/>
    <s v="Liberia Women Empowerment Project"/>
    <s v="P173677"/>
    <m/>
    <x v="1"/>
    <s v="Liberia"/>
    <m/>
    <s v="Social Sustainability and_x000a_Inclusion"/>
    <n v="44.6"/>
    <m/>
    <m/>
    <m/>
    <n v="12.8"/>
    <n v="2.4"/>
    <n v="10.4"/>
    <m/>
    <n v="0.28699999999999998"/>
    <m/>
    <s v="World Bank Climate Finance 2022"/>
  </r>
  <r>
    <x v="4"/>
    <s v="Sovereign"/>
    <s v="Liberia: Rural Economic Transformation Project"/>
    <s v="P175263"/>
    <m/>
    <x v="0"/>
    <s v="Liberia"/>
    <m/>
    <s v="Agriculture and Food"/>
    <n v="55"/>
    <m/>
    <m/>
    <m/>
    <n v="24.7"/>
    <n v="5.7"/>
    <n v="19"/>
    <m/>
    <n v="0.44900000000000001"/>
    <m/>
    <s v="World Bank Climate Finance 2021"/>
  </r>
  <r>
    <x v="4"/>
    <s v="Sovereign"/>
    <s v="Livestock Productivity and Resilience Support Project"/>
    <s v="P160865"/>
    <m/>
    <x v="1"/>
    <s v="Nigeria"/>
    <m/>
    <s v="Agriculture and Food"/>
    <n v="500"/>
    <m/>
    <m/>
    <m/>
    <n v="254.4"/>
    <n v="130"/>
    <n v="124.4"/>
    <m/>
    <n v="0.50900000000000001"/>
    <m/>
    <s v="World Bank Climate Finance 2022"/>
  </r>
  <r>
    <x v="4"/>
    <s v="Sovereign"/>
    <s v="Local Governance and Resilient Communities Project"/>
    <s v="P175846"/>
    <m/>
    <x v="2"/>
    <s v="Cameroon"/>
    <m/>
    <s v="Social Sustainability and_x000a_Inclusion"/>
    <n v="300"/>
    <m/>
    <m/>
    <m/>
    <n v="90.3"/>
    <n v="38.799999999999997"/>
    <n v="51.5"/>
    <m/>
    <n v="0.30099999999999999"/>
    <m/>
    <s v="World Bank Climate Finance 2023"/>
  </r>
  <r>
    <x v="4"/>
    <s v="Sovereign"/>
    <s v="Local Government COVID-19 Response &amp; Recovery Project"/>
    <s v="P174937"/>
    <m/>
    <x v="1"/>
    <s v="Bangladesh"/>
    <m/>
    <s v="Urban Resilience and Land"/>
    <n v="300"/>
    <m/>
    <m/>
    <m/>
    <n v="105.5"/>
    <n v="13"/>
    <n v="92.5"/>
    <m/>
    <n v="0.35199999999999998"/>
    <m/>
    <s v="World Bank Climate Finance 2022"/>
  </r>
  <r>
    <x v="4"/>
    <s v="Sovereign"/>
    <s v="Local Roads Connectivity Project - Additional Financing"/>
    <s v="P175841"/>
    <m/>
    <x v="0"/>
    <s v="North Macedonia"/>
    <m/>
    <s v="Transport"/>
    <n v="44.8"/>
    <m/>
    <m/>
    <m/>
    <n v="15.399999999999999"/>
    <n v="0.7"/>
    <n v="14.7"/>
    <m/>
    <n v="0.34300000000000003"/>
    <m/>
    <s v="World Bank Climate Finance 2021"/>
  </r>
  <r>
    <x v="4"/>
    <s v="Sovereign"/>
    <s v="Locust Emergency and Food Security Project"/>
    <s v="P174314"/>
    <m/>
    <x v="0"/>
    <s v="Pakistan"/>
    <m/>
    <s v="Agriculture and Food"/>
    <n v="200"/>
    <m/>
    <m/>
    <m/>
    <n v="173.6"/>
    <n v="7.7"/>
    <n v="165.9"/>
    <m/>
    <n v="0.86799999999999999"/>
    <m/>
    <s v="World Bank Climate Finance 2021"/>
  </r>
  <r>
    <x v="4"/>
    <s v="Sovereign"/>
    <s v="Log-In Georgia"/>
    <s v="P169698"/>
    <m/>
    <x v="0"/>
    <s v="Georgia"/>
    <m/>
    <s v="Digital Development"/>
    <n v="40"/>
    <m/>
    <m/>
    <m/>
    <n v="5.3"/>
    <n v="1"/>
    <n v="4.3"/>
    <m/>
    <n v="0.13100000000000001"/>
    <m/>
    <s v="World Bank Climate Finance 2021"/>
  </r>
  <r>
    <x v="4"/>
    <s v="Sovereign"/>
    <s v="Lome-Ouagadougou-Niamey Economic Corridor"/>
    <s v="P168386"/>
    <m/>
    <x v="1"/>
    <s v="Western and Central Africa"/>
    <m/>
    <s v="Transport"/>
    <n v="470"/>
    <m/>
    <m/>
    <m/>
    <n v="184.8"/>
    <n v="21.5"/>
    <n v="163.30000000000001"/>
    <m/>
    <n v="0.39300000000000002"/>
    <m/>
    <s v="World Bank Climate Finance 2022"/>
  </r>
  <r>
    <x v="4"/>
    <s v="Sovereign"/>
    <s v="MA North-East Economic Development Project"/>
    <s v="P167894"/>
    <m/>
    <x v="1"/>
    <s v="Morocco"/>
    <m/>
    <s v="Transport"/>
    <n v="250"/>
    <m/>
    <m/>
    <m/>
    <n v="67.7"/>
    <n v="11.5"/>
    <n v="56.2"/>
    <m/>
    <n v="0.27100000000000002"/>
    <m/>
    <s v="World Bank Climate Finance 2022"/>
  </r>
  <r>
    <x v="4"/>
    <s v="Sovereign"/>
    <s v="Madagascar Covid-19 Response DPO"/>
    <s v="P174388"/>
    <m/>
    <x v="0"/>
    <s v="Madagascar"/>
    <m/>
    <s v="Urban Resilience and Land"/>
    <n v="75"/>
    <m/>
    <m/>
    <m/>
    <n v="3.2"/>
    <n v="2.1"/>
    <n v="1.1000000000000001"/>
    <m/>
    <n v="4.2999999999999997E-2"/>
    <m/>
    <s v="World Bank Climate Finance 2021"/>
  </r>
  <r>
    <x v="4"/>
    <s v="Sovereign"/>
    <s v="Madagascar First Equitable and Resilient Growth Development_x000a_Policy Operation"/>
    <s v="P180288"/>
    <m/>
    <x v="2"/>
    <s v="Madagascar"/>
    <m/>
    <s v="Macroeconomics Trade and_x000a_Investment"/>
    <n v="100"/>
    <m/>
    <m/>
    <m/>
    <n v="17.5"/>
    <n v="12.1"/>
    <n v="5.4"/>
    <m/>
    <n v="0.17499999999999999"/>
    <m/>
    <s v="World Bank Climate Finance 2023"/>
  </r>
  <r>
    <x v="4"/>
    <s v="Sovereign"/>
    <s v="Madagascar National Water Project"/>
    <s v="P174477"/>
    <m/>
    <x v="1"/>
    <s v="Madagascar"/>
    <m/>
    <s v="Water"/>
    <n v="220"/>
    <m/>
    <m/>
    <m/>
    <n v="70.8"/>
    <n v="20.399999999999999"/>
    <n v="50.4"/>
    <m/>
    <n v="0.32200000000000001"/>
    <m/>
    <s v="World Bank Climate Finance 2022"/>
  </r>
  <r>
    <x v="4"/>
    <s v="Sovereign"/>
    <s v="Madagascar Road Sector Sustainability Project"/>
    <s v="P176811"/>
    <m/>
    <x v="0"/>
    <s v="Madagascar"/>
    <m/>
    <s v="Transport"/>
    <n v="200"/>
    <m/>
    <m/>
    <m/>
    <n v="91"/>
    <n v="0"/>
    <n v="91"/>
    <m/>
    <n v="0.45500000000000002"/>
    <m/>
    <s v="World Bank Climate Finance 2021"/>
  </r>
  <r>
    <x v="4"/>
    <s v="Sovereign"/>
    <s v="Madagascar Safety Nets and Resilience Project"/>
    <s v="P179466"/>
    <m/>
    <x v="2"/>
    <s v="Madagascar"/>
    <m/>
    <s v="Social Protection and Jobs"/>
    <n v="250"/>
    <m/>
    <m/>
    <m/>
    <n v="50.599999999999994"/>
    <n v="19.399999999999999"/>
    <n v="31.2"/>
    <m/>
    <n v="0.20300000000000001"/>
    <m/>
    <s v="World Bank Climate Finance 2023"/>
  </r>
  <r>
    <x v="4"/>
    <s v="Sovereign"/>
    <s v="Malawi Education Reform Program Project"/>
    <s v="P174329"/>
    <m/>
    <x v="1"/>
    <s v="Malawi"/>
    <m/>
    <s v="Education"/>
    <n v="93.5"/>
    <m/>
    <m/>
    <m/>
    <n v="13.6"/>
    <n v="6.5"/>
    <n v="7.1"/>
    <m/>
    <n v="0.14499999999999999"/>
    <m/>
    <s v="World Bank Climate Finance 2022"/>
  </r>
  <r>
    <x v="4"/>
    <s v="Sovereign"/>
    <s v="Malawi Emergency Project to Protect Essential Health Services"/>
    <s v="P180231"/>
    <m/>
    <x v="2"/>
    <s v="Malawi"/>
    <m/>
    <s v="Governance"/>
    <n v="100"/>
    <m/>
    <m/>
    <m/>
    <n v="0.2"/>
    <n v="0"/>
    <n v="0.2"/>
    <m/>
    <n v="2E-3"/>
    <m/>
    <s v="World Bank Climate Finance 2023"/>
  </r>
  <r>
    <x v="4"/>
    <s v="Sovereign"/>
    <s v="Maldives Atoll Education Development Project"/>
    <s v="P177768"/>
    <m/>
    <x v="2"/>
    <s v="Maldives"/>
    <m/>
    <s v="Education"/>
    <n v="9"/>
    <m/>
    <m/>
    <m/>
    <n v="1.1000000000000001"/>
    <n v="0.4"/>
    <n v="0.7"/>
    <m/>
    <n v="0.11799999999999999"/>
    <m/>
    <s v="World Bank Climate Finance 2023"/>
  </r>
  <r>
    <x v="4"/>
    <s v="Sovereign"/>
    <s v="Maldives Competitiveness and Growth Project"/>
    <s v="P179286"/>
    <m/>
    <x v="2"/>
    <s v="Maldives"/>
    <m/>
    <s v="Finance Competitiveness and_x000a_Innovation"/>
    <n v="15"/>
    <m/>
    <m/>
    <m/>
    <n v="0.8"/>
    <n v="0.4"/>
    <n v="0.4"/>
    <m/>
    <n v="5.8000000000000003E-2"/>
    <m/>
    <s v="World Bank Climate Finance 2023"/>
  </r>
  <r>
    <x v="4"/>
    <s v="Sovereign"/>
    <s v="Mali Electricity System Reinforcement and Access Expansion_x000a_Project (YELEN SIRA)"/>
    <s v="P176633"/>
    <m/>
    <x v="2"/>
    <s v="Mali"/>
    <m/>
    <s v="Energy and Extractives"/>
    <n v="157"/>
    <m/>
    <m/>
    <m/>
    <n v="142.4"/>
    <n v="120.3"/>
    <n v="22.1"/>
    <m/>
    <n v="0.90700000000000003"/>
    <m/>
    <s v="World Bank Climate Finance 2023"/>
  </r>
  <r>
    <x v="4"/>
    <s v="Sovereign"/>
    <s v="Mali Improving Education Quality and Results for All_x000a_Project (MIQRA)"/>
    <s v="P164032"/>
    <m/>
    <x v="0"/>
    <s v="Mali"/>
    <m/>
    <s v="Education"/>
    <n v="80"/>
    <m/>
    <m/>
    <m/>
    <n v="3.2"/>
    <n v="3.2"/>
    <n v="0"/>
    <m/>
    <n v="0.04"/>
    <m/>
    <s v="World Bank Climate Finance 2021"/>
  </r>
  <r>
    <x v="4"/>
    <s v="Sovereign"/>
    <s v="Mali Landscape Restoration Project"/>
    <s v="P177041"/>
    <m/>
    <x v="2"/>
    <s v="Mali"/>
    <m/>
    <s v="Environment Natural Resources_x000a_and the Blue Economy"/>
    <n v="150"/>
    <m/>
    <m/>
    <m/>
    <n v="106.80000000000001"/>
    <n v="74.2"/>
    <n v="32.6"/>
    <m/>
    <n v="0.71199999999999997"/>
    <m/>
    <s v="World Bank Climate Finance 2023"/>
  </r>
  <r>
    <x v="4"/>
    <s v="Sovereign"/>
    <s v="Mali Rural Mobility and Connectivity - Additional Financing"/>
    <s v="P176775"/>
    <m/>
    <x v="1"/>
    <s v="Mali"/>
    <m/>
    <s v="Transport"/>
    <n v="30"/>
    <m/>
    <m/>
    <m/>
    <n v="11.7"/>
    <n v="0"/>
    <n v="11.7"/>
    <m/>
    <n v="0.39100000000000001"/>
    <m/>
    <s v="World Bank Climate Finance 2022"/>
  </r>
  <r>
    <x v="4"/>
    <s v="Sovereign"/>
    <s v="Managing Public Resources for Service Delivery"/>
    <s v="P173178"/>
    <m/>
    <x v="1"/>
    <s v="Mozambique"/>
    <m/>
    <s v="Governance"/>
    <n v="80"/>
    <m/>
    <m/>
    <m/>
    <n v="2.8"/>
    <n v="0"/>
    <n v="2.8"/>
    <m/>
    <n v="3.5000000000000003E-2"/>
    <m/>
    <s v="World Bank Climate Finance 2022"/>
  </r>
  <r>
    <x v="4"/>
    <s v="Sovereign"/>
    <s v="Mangroves for Coastal Resilience Project"/>
    <s v="P178009"/>
    <m/>
    <x v="1"/>
    <s v="Indonesia"/>
    <m/>
    <s v="Environment Natural Resources_x000a_and the Blue Economy"/>
    <n v="400"/>
    <m/>
    <m/>
    <m/>
    <n v="357.9"/>
    <n v="257.89999999999998"/>
    <n v="100"/>
    <m/>
    <n v="0.89500000000000002"/>
    <m/>
    <s v="World Bank Climate Finance 2022"/>
  </r>
  <r>
    <x v="4"/>
    <s v="Sovereign"/>
    <s v="Maputo Metropolitan Area Urban Mobility Project"/>
    <s v="P175322"/>
    <m/>
    <x v="2"/>
    <s v="Mozambique"/>
    <m/>
    <s v="Transport"/>
    <n v="250"/>
    <m/>
    <m/>
    <m/>
    <n v="218.10000000000002"/>
    <n v="189.8"/>
    <n v="28.3"/>
    <m/>
    <n v="0.872"/>
    <m/>
    <s v="World Bank Climate Finance 2023"/>
  </r>
  <r>
    <x v="4"/>
    <s v="Sovereign"/>
    <s v="Maputo Urban Transformation Project"/>
    <s v="P171449"/>
    <m/>
    <x v="0"/>
    <s v="Mozambique"/>
    <m/>
    <s v="Urban Resilience and Land"/>
    <n v="100"/>
    <m/>
    <m/>
    <m/>
    <n v="52.5"/>
    <n v="8"/>
    <n v="44.5"/>
    <m/>
    <n v="0.52500000000000002"/>
    <m/>
    <s v="World Bank Climate Finance 2021"/>
  </r>
  <r>
    <x v="4"/>
    <s v="Sovereign"/>
    <s v="Maritime Investment in Climate Resilient Operations II"/>
    <s v="P177100"/>
    <m/>
    <x v="1"/>
    <s v="Tuvalu"/>
    <m/>
    <s v="Transport"/>
    <n v="46.5"/>
    <m/>
    <m/>
    <m/>
    <n v="37.1"/>
    <n v="0"/>
    <n v="37.1"/>
    <m/>
    <n v="0.79800000000000004"/>
    <m/>
    <s v="World Bank Climate Finance 2022"/>
  </r>
  <r>
    <x v="4"/>
    <s v="Sovereign"/>
    <s v="Matanza-Riachuelo Basin Sustainable Development Project_x000a_Second Additional Financing"/>
    <s v="P176034"/>
    <m/>
    <x v="0"/>
    <s v="Argentina"/>
    <m/>
    <s v="Environment Natural Resources_x000a_and the Blue Economy"/>
    <n v="265"/>
    <m/>
    <m/>
    <m/>
    <n v="265"/>
    <n v="231.9"/>
    <n v="33.1"/>
    <m/>
    <n v="1"/>
    <m/>
    <s v="World Bank Climate Finance 2021"/>
  </r>
  <r>
    <x v="4"/>
    <s v="Sovereign"/>
    <s v="MAURITANIA - Basic Education Sector Support Project -_x000a_Phase 2"/>
    <s v="P163143"/>
    <m/>
    <x v="0"/>
    <s v="Mauritania"/>
    <m/>
    <s v="Education"/>
    <n v="40"/>
    <m/>
    <m/>
    <m/>
    <n v="1.1000000000000001"/>
    <n v="1.1000000000000001"/>
    <n v="0"/>
    <m/>
    <n v="2.7E-2"/>
    <m/>
    <s v="World Bank Climate Finance 2021"/>
  </r>
  <r>
    <x v="4"/>
    <s v="Sovereign"/>
    <s v="Mauritania 2nd Second Private Sector, Digital, and Human_x000a_Capital Reform DPF"/>
    <s v="P171238"/>
    <m/>
    <x v="1"/>
    <s v="Mauritania"/>
    <m/>
    <s v="Macroeconomics Trade and_x000a_Investment"/>
    <n v="30"/>
    <m/>
    <m/>
    <m/>
    <n v="4.1000000000000005"/>
    <n v="0.4"/>
    <n v="3.7"/>
    <m/>
    <n v="0.13500000000000001"/>
    <m/>
    <s v="World Bank Climate Finance 2022"/>
  </r>
  <r>
    <x v="4"/>
    <s v="Sovereign"/>
    <s v="Mauritania Agriculture Development and Innovation Support_x000a_Project"/>
    <s v="P168847"/>
    <m/>
    <x v="2"/>
    <s v="Mauritania"/>
    <m/>
    <s v="Agriculture and Food"/>
    <n v="50"/>
    <m/>
    <m/>
    <m/>
    <n v="27.5"/>
    <n v="10.8"/>
    <n v="16.7"/>
    <m/>
    <n v="0.54900000000000004"/>
    <m/>
    <s v="World Bank Climate Finance 2023"/>
  </r>
  <r>
    <x v="4"/>
    <s v="Sovereign"/>
    <s v="Mauritania COVID-19 Emergency DPO"/>
    <s v="P174155"/>
    <m/>
    <x v="0"/>
    <s v="Mauritania"/>
    <m/>
    <s v="Macroeconomics Trade and_x000a_Investment"/>
    <n v="70"/>
    <m/>
    <m/>
    <m/>
    <n v="2.9"/>
    <n v="0"/>
    <n v="2.9"/>
    <m/>
    <n v="4.2000000000000003E-2"/>
    <m/>
    <s v="World Bank Climate Finance 2021"/>
  </r>
  <r>
    <x v="4"/>
    <s v="Sovereign"/>
    <s v="Mauritania Third DPO 2021"/>
    <s v="P171585"/>
    <m/>
    <x v="2"/>
    <s v="Mauritania"/>
    <m/>
    <s v="Macroeconomics Trade and_x000a_Investment"/>
    <n v="30"/>
    <m/>
    <m/>
    <m/>
    <n v="2.3000000000000003"/>
    <n v="0.2"/>
    <n v="2.1"/>
    <m/>
    <n v="7.4999999999999997E-2"/>
    <m/>
    <s v="World Bank Climate Finance 2023"/>
  </r>
  <r>
    <x v="4"/>
    <s v="Sovereign"/>
    <s v="Mauritania Youth Employability Project"/>
    <s v="P162916"/>
    <m/>
    <x v="0"/>
    <s v="Mauritania"/>
    <m/>
    <s v="Social Protection and Jobs"/>
    <n v="40"/>
    <m/>
    <m/>
    <m/>
    <n v="0"/>
    <n v="0"/>
    <n v="0"/>
    <m/>
    <n v="0"/>
    <m/>
    <s v="World Bank Climate Finance 2021"/>
  </r>
  <r>
    <x v="4"/>
    <s v="Sovereign"/>
    <s v="Medium-size Cities Integrated Urban Development Project_x000a_Additional Financing"/>
    <s v="P173259"/>
    <m/>
    <x v="0"/>
    <s v="Uzbekistan"/>
    <m/>
    <s v="Urban Resilience and Land"/>
    <n v="100"/>
    <m/>
    <m/>
    <m/>
    <n v="64.5"/>
    <n v="54.6"/>
    <n v="9.9"/>
    <m/>
    <n v="0.64400000000000002"/>
    <m/>
    <s v="World Bank Climate Finance 2021"/>
  </r>
  <r>
    <x v="4"/>
    <s v="Sovereign"/>
    <s v="Meghalaya Health Systems Strengthening Project"/>
    <s v="P173589"/>
    <m/>
    <x v="1"/>
    <s v="India"/>
    <m/>
    <s v="Health Nutrition and Population"/>
    <n v="40"/>
    <m/>
    <m/>
    <m/>
    <n v="2"/>
    <n v="1.3"/>
    <n v="0.7"/>
    <m/>
    <n v="0.05"/>
    <m/>
    <s v="World Bank Climate Finance 2022"/>
  </r>
  <r>
    <x v="4"/>
    <s v="Sovereign"/>
    <s v="Meghalaya Integrated Transport Project"/>
    <s v="P168097"/>
    <m/>
    <x v="0"/>
    <s v="India"/>
    <m/>
    <s v="Transport"/>
    <n v="120"/>
    <m/>
    <m/>
    <m/>
    <n v="57.5"/>
    <n v="1.9"/>
    <n v="55.6"/>
    <m/>
    <n v="0.48"/>
    <m/>
    <s v="World Bank Climate Finance 2021"/>
  </r>
  <r>
    <x v="4"/>
    <s v="Sovereign"/>
    <s v="Methane-Reducing and Water-Saving Paddy Rice Program for Results_x000a_(Hunan)"/>
    <s v="P178796"/>
    <m/>
    <x v="2"/>
    <s v="People's Republic of China"/>
    <m/>
    <s v="Water"/>
    <n v="255"/>
    <m/>
    <m/>
    <m/>
    <n v="217.5"/>
    <n v="182.5"/>
    <n v="35"/>
    <m/>
    <n v="0.85299999999999998"/>
    <m/>
    <s v="World Bank Climate Finance 2023"/>
  </r>
  <r>
    <x v="4"/>
    <s v="Sovereign"/>
    <s v="Mexico Inclusive and Sustainable Economic Growth DPL"/>
    <s v="P178224"/>
    <m/>
    <x v="1"/>
    <s v="Mexico"/>
    <m/>
    <s v="Macroeconomics Trade and_x000a_Investment"/>
    <n v="700"/>
    <m/>
    <m/>
    <m/>
    <n v="328.1"/>
    <n v="240.6"/>
    <n v="87.5"/>
    <m/>
    <n v="0.46899999999999997"/>
    <m/>
    <s v="World Bank Climate Finance 2022"/>
  </r>
  <r>
    <x v="4"/>
    <s v="Sovereign"/>
    <s v="Mexico National Digital Identity System to Facilitate_x000a_Inclusion"/>
    <s v="P172647"/>
    <m/>
    <x v="0"/>
    <s v="Mexico"/>
    <m/>
    <s v="Governance"/>
    <n v="225"/>
    <m/>
    <m/>
    <m/>
    <n v="21.2"/>
    <n v="0.2"/>
    <n v="21"/>
    <m/>
    <n v="9.4E-2"/>
    <m/>
    <s v="World Bank Climate Finance 2021"/>
  </r>
  <r>
    <x v="4"/>
    <s v="Sovereign"/>
    <s v="Mexico Promoting Women’s Economic Opportunities and_x000a_Sustainable Productivity Growth DPL"/>
    <s v="P180496"/>
    <m/>
    <x v="2"/>
    <s v="Mexico"/>
    <m/>
    <s v="Macroeconomics Trade and_x000a_Investment"/>
    <n v="700"/>
    <m/>
    <m/>
    <m/>
    <n v="271.3"/>
    <n v="229.7"/>
    <n v="41.6"/>
    <m/>
    <n v="0.38800000000000001"/>
    <m/>
    <s v="World Bank Climate Finance 2023"/>
  </r>
  <r>
    <x v="4"/>
    <s v="Sovereign"/>
    <s v="Mexico Strengthening Economic Sustainability DPF"/>
    <s v="P174150"/>
    <m/>
    <x v="0"/>
    <s v="Mexico"/>
    <m/>
    <s v="Macroeconomics Trade and_x000a_Investment"/>
    <n v="750"/>
    <m/>
    <m/>
    <m/>
    <n v="125"/>
    <n v="62.5"/>
    <n v="62.5"/>
    <m/>
    <n v="0.16700000000000001"/>
    <m/>
    <s v="World Bank Climate Finance 2021"/>
  </r>
  <r>
    <x v="4"/>
    <s v="Sovereign"/>
    <s v="Micro, Small, and Medium Enterprise Access to Finance_x000a_Emergency Support and Recovery Project"/>
    <s v="P174169"/>
    <m/>
    <x v="0"/>
    <s v="Lao People's Democratic Republic"/>
    <m/>
    <s v="Finance Competitiveness and_x000a_Innovation"/>
    <n v="40"/>
    <m/>
    <m/>
    <m/>
    <n v="0"/>
    <n v="0"/>
    <n v="0"/>
    <m/>
    <n v="0"/>
    <m/>
    <s v="World Bank Climate Finance 2021"/>
  </r>
  <r>
    <x v="4"/>
    <s v="Sovereign"/>
    <s v="Mindanao Inclusive Agriculture Development Project"/>
    <s v="P173866"/>
    <m/>
    <x v="2"/>
    <s v="Philippines"/>
    <m/>
    <s v="Agriculture and Food"/>
    <n v="100"/>
    <m/>
    <m/>
    <m/>
    <n v="46.8"/>
    <n v="5.9"/>
    <n v="40.9"/>
    <m/>
    <n v="0.46800000000000003"/>
    <m/>
    <s v="World Bank Climate Finance 2023"/>
  </r>
  <r>
    <x v="4"/>
    <s v="Sovereign"/>
    <s v="Mizoram Health Systems Strengthening Project"/>
    <s v="P173958"/>
    <m/>
    <x v="0"/>
    <s v="India"/>
    <m/>
    <s v="Health Nutrition and Population"/>
    <n v="32"/>
    <m/>
    <m/>
    <m/>
    <n v="2.7"/>
    <n v="1.1000000000000001"/>
    <n v="1.6"/>
    <m/>
    <n v="8.4000000000000005E-2"/>
    <m/>
    <s v="World Bank Climate Finance 2021"/>
  </r>
  <r>
    <x v="4"/>
    <s v="Sovereign"/>
    <s v="Modernizing the National Statistical System in Tajikistan"/>
    <s v="P173977"/>
    <m/>
    <x v="0"/>
    <s v="Tajikistan"/>
    <m/>
    <s v="Poverty and Equity"/>
    <n v="10"/>
    <m/>
    <m/>
    <m/>
    <n v="0.2"/>
    <n v="0.1"/>
    <n v="0.1"/>
    <m/>
    <n v="1.0999999999999999E-2"/>
    <m/>
    <s v="World Bank Climate Finance 2021"/>
  </r>
  <r>
    <x v="4"/>
    <s v="Sovereign"/>
    <s v="Modernizing Uzbekistan National Innovation System_x000a_Project"/>
    <s v="P170206"/>
    <m/>
    <x v="0"/>
    <s v="Uzbekistan"/>
    <m/>
    <s v="Finance Competitiveness and_x000a_Innovation"/>
    <n v="50"/>
    <m/>
    <m/>
    <m/>
    <n v="7.2"/>
    <n v="5.5"/>
    <n v="1.7"/>
    <m/>
    <n v="0.14499999999999999"/>
    <m/>
    <s v="World Bank Climate Finance 2021"/>
  </r>
  <r>
    <x v="4"/>
    <s v="Sovereign"/>
    <s v="Moldova Emergency COVID-19 Response Project -_x000a_Additional Financing"/>
    <s v="P175816"/>
    <m/>
    <x v="0"/>
    <s v="Moldova"/>
    <m/>
    <s v="Health Nutrition and Population"/>
    <n v="30"/>
    <m/>
    <m/>
    <m/>
    <n v="2"/>
    <n v="1"/>
    <n v="1"/>
    <m/>
    <n v="6.3E-2"/>
    <m/>
    <s v="World Bank Climate Finance 2021"/>
  </r>
  <r>
    <x v="4"/>
    <s v="Sovereign"/>
    <s v="Moldova Emergency Response, Resilience, and Competitiveness_x000a_DPO"/>
    <s v="P175640"/>
    <m/>
    <x v="1"/>
    <s v="Moldova"/>
    <m/>
    <s v="Macroeconomics Trade and_x000a_Investment"/>
    <n v="150"/>
    <m/>
    <m/>
    <m/>
    <n v="18.8"/>
    <n v="18.8"/>
    <n v="0"/>
    <m/>
    <n v="0.125"/>
    <m/>
    <s v="World Bank Climate Finance 2022"/>
  </r>
  <r>
    <x v="4"/>
    <s v="Sovereign"/>
    <s v="Moldova Emergency Response, Resilience, and Competitiveness_x000a_DPO2"/>
    <s v="P179086"/>
    <m/>
    <x v="2"/>
    <s v="Moldova"/>
    <m/>
    <s v="Macroeconomics Trade and_x000a_Investment"/>
    <n v="100"/>
    <m/>
    <m/>
    <m/>
    <n v="20.100000000000001"/>
    <n v="18.8"/>
    <n v="1.3"/>
    <m/>
    <n v="0.2"/>
    <m/>
    <s v="World Bank Climate Finance 2023"/>
  </r>
  <r>
    <x v="4"/>
    <s v="Sovereign"/>
    <s v="Moldova Water Security and Sanitation Project"/>
    <s v="P173076"/>
    <m/>
    <x v="1"/>
    <s v="Moldova"/>
    <m/>
    <s v="Water"/>
    <n v="50"/>
    <m/>
    <m/>
    <m/>
    <n v="18"/>
    <n v="0"/>
    <n v="18"/>
    <m/>
    <n v="0.36"/>
    <m/>
    <s v="World Bank Climate Finance 2022"/>
  </r>
  <r>
    <x v="4"/>
    <s v="Sovereign"/>
    <s v="Mongolia COVID-19 Emergency Response and Health_x000a_System Preparedness Project Additional Financing"/>
    <s v="P175730"/>
    <m/>
    <x v="0"/>
    <s v="Mongolia"/>
    <m/>
    <s v="Health Nutrition and Population"/>
    <n v="50.7"/>
    <m/>
    <m/>
    <m/>
    <n v="5.9"/>
    <n v="5"/>
    <n v="0.9"/>
    <m/>
    <n v="0.11700000000000001"/>
    <m/>
    <s v="World Bank Climate Finance 2021"/>
  </r>
  <r>
    <x v="4"/>
    <s v="Sovereign"/>
    <s v="Mongolia Transport Connectivity and Logistics improvement_x000a_project"/>
    <s v="P174806"/>
    <m/>
    <x v="1"/>
    <s v="Mongolia"/>
    <m/>
    <s v="Transport"/>
    <n v="110"/>
    <m/>
    <m/>
    <m/>
    <n v="20.9"/>
    <n v="0"/>
    <n v="20.9"/>
    <m/>
    <n v="0.19"/>
    <m/>
    <s v="World Bank Climate Finance 2022"/>
  </r>
  <r>
    <x v="4"/>
    <s v="Sovereign"/>
    <s v="Morocco Climate Operation / Support to the Nationally-Determined_x000a_Contribution (NDC)"/>
    <s v="P178763"/>
    <m/>
    <x v="2"/>
    <s v="Morocco"/>
    <m/>
    <s v="Environment Natural Resources_x000a_and the Blue Economy"/>
    <n v="350"/>
    <m/>
    <m/>
    <m/>
    <n v="284.60000000000002"/>
    <n v="116.6"/>
    <n v="168"/>
    <m/>
    <n v="0.81299999999999994"/>
    <m/>
    <s v="World Bank Climate Finance 2023"/>
  </r>
  <r>
    <x v="4"/>
    <s v="Sovereign"/>
    <s v="Morocco COVID-19 Social Protection Emergency Response_x000a_Project"/>
    <s v="P172809"/>
    <m/>
    <x v="0"/>
    <s v="Morocco"/>
    <m/>
    <s v="Social Protection and Jobs"/>
    <n v="400"/>
    <m/>
    <m/>
    <m/>
    <n v="8.6999999999999993"/>
    <n v="0"/>
    <n v="8.6999999999999993"/>
    <m/>
    <n v="2.1999999999999999E-2"/>
    <m/>
    <s v="World Bank Climate Finance 2021"/>
  </r>
  <r>
    <x v="4"/>
    <s v="Sovereign"/>
    <s v="Morocco COVID-19 Social Protection Emergency Response_x000a_Project AF"/>
    <s v="P180741"/>
    <m/>
    <x v="2"/>
    <s v="Morocco"/>
    <m/>
    <s v="Social Protection and Jobs"/>
    <n v="350"/>
    <m/>
    <m/>
    <m/>
    <n v="46"/>
    <n v="0"/>
    <n v="46"/>
    <m/>
    <n v="0.13200000000000001"/>
    <m/>
    <s v="World Bank Climate Finance 2023"/>
  </r>
  <r>
    <x v="4"/>
    <s v="Sovereign"/>
    <s v="Morocco Education Support Program Additional Financing"/>
    <s v="P179637"/>
    <m/>
    <x v="2"/>
    <s v="Morocco"/>
    <m/>
    <s v="Education"/>
    <n v="250"/>
    <m/>
    <m/>
    <m/>
    <n v="9.6"/>
    <n v="1.4"/>
    <n v="8.1999999999999993"/>
    <m/>
    <n v="3.7999999999999999E-2"/>
    <m/>
    <s v="World Bank Climate Finance 2023"/>
  </r>
  <r>
    <x v="4"/>
    <s v="Sovereign"/>
    <s v="Morocco Green Generation Program-for-Results"/>
    <s v="P170419"/>
    <m/>
    <x v="0"/>
    <s v="Morocco"/>
    <m/>
    <s v="Agriculture and Food"/>
    <n v="250"/>
    <m/>
    <m/>
    <m/>
    <n v="167.6"/>
    <n v="80.3"/>
    <n v="87.3"/>
    <m/>
    <n v="0.67"/>
    <m/>
    <s v="World Bank Climate Finance 2021"/>
  </r>
  <r>
    <x v="4"/>
    <s v="Sovereign"/>
    <s v="Morocco Health Reform Program"/>
    <s v="P179014"/>
    <m/>
    <x v="2"/>
    <s v="Morocco"/>
    <m/>
    <s v="Health Nutrition and Population"/>
    <n v="450"/>
    <m/>
    <m/>
    <m/>
    <n v="100.7"/>
    <n v="71.400000000000006"/>
    <n v="29.3"/>
    <m/>
    <n v="0.224"/>
    <m/>
    <s v="World Bank Climate Finance 2023"/>
  </r>
  <r>
    <x v="4"/>
    <s v="Sovereign"/>
    <s v="Morocco Integrated Disaster Risk Management and_x000a_Resilience Program - Additional Financing"/>
    <s v="P176349"/>
    <m/>
    <x v="0"/>
    <s v="Morocco"/>
    <m/>
    <s v="Urban Resilience and Land"/>
    <n v="100"/>
    <m/>
    <m/>
    <m/>
    <n v="87.7"/>
    <n v="0"/>
    <n v="87.7"/>
    <m/>
    <n v="0.877"/>
    <m/>
    <s v="World Bank Climate Finance 2021"/>
  </r>
  <r>
    <x v="4"/>
    <s v="Sovereign"/>
    <s v="Morocco Public Sector Performance (ENNAJAA) Program"/>
    <s v="P169330"/>
    <m/>
    <x v="1"/>
    <s v="Morocco"/>
    <m/>
    <s v="Governance"/>
    <n v="450"/>
    <m/>
    <m/>
    <m/>
    <n v="52.5"/>
    <n v="12.6"/>
    <n v="39.9"/>
    <m/>
    <n v="0.11700000000000001"/>
    <m/>
    <s v="World Bank Climate Finance 2022"/>
  </r>
  <r>
    <x v="4"/>
    <s v="Sovereign"/>
    <s v="Morocco Urban Transport Program PforR AF"/>
    <s v="P173048"/>
    <m/>
    <x v="0"/>
    <s v="Morocco"/>
    <m/>
    <s v="Transport"/>
    <n v="150"/>
    <m/>
    <m/>
    <m/>
    <n v="77.5"/>
    <n v="72.7"/>
    <n v="4.8"/>
    <m/>
    <n v="0.51600000000000001"/>
    <m/>
    <s v="World Bank Climate Finance 2021"/>
  </r>
  <r>
    <x v="4"/>
    <s v="Sovereign"/>
    <s v="Mozambique Covid19 Response DPO"/>
    <s v="P174152"/>
    <m/>
    <x v="0"/>
    <s v="Mozambique"/>
    <m/>
    <s v="Macroeconomics Trade and_x000a_Investment"/>
    <n v="100"/>
    <m/>
    <m/>
    <m/>
    <n v="10.5"/>
    <n v="4.2"/>
    <n v="6.3"/>
    <m/>
    <n v="0.104"/>
    <m/>
    <s v="World Bank Climate Finance 2021"/>
  </r>
  <r>
    <x v="4"/>
    <s v="Sovereign"/>
    <s v="Mozambique Digital Acceleration Project"/>
    <s v="P176459"/>
    <m/>
    <x v="2"/>
    <s v="Mozambique"/>
    <m/>
    <s v="Digital Development"/>
    <n v="200"/>
    <m/>
    <m/>
    <m/>
    <n v="20.9"/>
    <n v="10.4"/>
    <n v="10.5"/>
    <m/>
    <n v="0.105"/>
    <m/>
    <s v="World Bank Climate Finance 2023"/>
  </r>
  <r>
    <x v="4"/>
    <s v="Sovereign"/>
    <s v="Mozambique Institutions and Economic Transformation DPF"/>
    <s v="P176762"/>
    <m/>
    <x v="2"/>
    <s v="Mozambique"/>
    <m/>
    <s v="Macroeconomics Trade and_x000a_Investment"/>
    <n v="300"/>
    <m/>
    <m/>
    <m/>
    <n v="94.3"/>
    <n v="64.3"/>
    <n v="30"/>
    <m/>
    <n v="0.314"/>
    <m/>
    <s v="World Bank Climate Finance 2023"/>
  </r>
  <r>
    <x v="4"/>
    <s v="Sovereign"/>
    <s v="Mozambique Northern Urban Development Project"/>
    <s v="P175266"/>
    <m/>
    <x v="1"/>
    <s v="Mozambique"/>
    <m/>
    <s v="Urban Resilience and Land"/>
    <n v="100"/>
    <m/>
    <m/>
    <m/>
    <n v="42.5"/>
    <n v="14.7"/>
    <n v="27.8"/>
    <m/>
    <n v="0.42499999999999999"/>
    <m/>
    <s v="World Bank Climate Finance 2022"/>
  </r>
  <r>
    <x v="4"/>
    <s v="Sovereign"/>
    <s v="Mozambique Safer Roads for Socio-Economic Integration_x000a_Program"/>
    <s v="P174639"/>
    <m/>
    <x v="2"/>
    <s v="Mozambique"/>
    <m/>
    <s v="Transport"/>
    <n v="400"/>
    <m/>
    <m/>
    <m/>
    <n v="170.2"/>
    <n v="7.6"/>
    <n v="162.6"/>
    <m/>
    <n v="0.42499999999999999"/>
    <m/>
    <s v="World Bank Climate Finance 2023"/>
  </r>
  <r>
    <x v="4"/>
    <s v="Sovereign"/>
    <s v="Msimbazi Basin Development Project"/>
    <s v="P169425"/>
    <m/>
    <x v="2"/>
    <s v="Tanzania"/>
    <m/>
    <s v="Urban Resilience and Land"/>
    <n v="200"/>
    <m/>
    <m/>
    <m/>
    <n v="167.9"/>
    <n v="1.6"/>
    <n v="166.3"/>
    <m/>
    <n v="0.84"/>
    <m/>
    <s v="World Bank Climate Finance 2023"/>
  </r>
  <r>
    <x v="4"/>
    <s v="Sovereign"/>
    <s v="MSME Competitiveness Project"/>
    <s v="P177895"/>
    <m/>
    <x v="1"/>
    <s v="Moldova"/>
    <m/>
    <s v="Finance Competitiveness and_x000a_Innovation"/>
    <n v="50"/>
    <m/>
    <m/>
    <m/>
    <n v="0.7"/>
    <n v="0.6"/>
    <n v="0.1"/>
    <m/>
    <n v="1.4999999999999999E-2"/>
    <m/>
    <s v="World Bank Climate Finance 2022"/>
  </r>
  <r>
    <x v="4"/>
    <s v="Sovereign"/>
    <s v="Multidisciplinary Education and Research Improvement in_x000a_Technical Education"/>
    <s v="P177917"/>
    <m/>
    <x v="2"/>
    <s v="India"/>
    <m/>
    <s v="Education"/>
    <n v="255.5"/>
    <m/>
    <m/>
    <m/>
    <n v="23.7"/>
    <n v="12"/>
    <n v="11.7"/>
    <m/>
    <n v="9.2999999999999999E-2"/>
    <m/>
    <s v="World Bank Climate Finance 2023"/>
  </r>
  <r>
    <x v="4"/>
    <s v="Sovereign"/>
    <s v="MV: Digital Maldives for Adaptation, Decentralization and_x000a_Diversiﬁcation"/>
    <s v="P177040"/>
    <m/>
    <x v="1"/>
    <s v="Maldives"/>
    <m/>
    <s v="Digital Development"/>
    <n v="10"/>
    <m/>
    <m/>
    <m/>
    <n v="3.6"/>
    <n v="1.4"/>
    <n v="2.2000000000000002"/>
    <m/>
    <n v="0.35899999999999999"/>
    <m/>
    <s v="World Bank Climate Finance 2022"/>
  </r>
  <r>
    <x v="4"/>
    <s v="Sovereign"/>
    <s v="N’Djamena Urban Resilience  Project"/>
    <s v="P177044"/>
    <m/>
    <x v="2"/>
    <s v="Chad"/>
    <m/>
    <s v="Urban Resilience and Land"/>
    <n v="150"/>
    <m/>
    <m/>
    <m/>
    <n v="117"/>
    <n v="9.6"/>
    <n v="107.4"/>
    <m/>
    <n v="0.78"/>
    <m/>
    <s v="World Bank Climate Finance 2023"/>
  </r>
  <r>
    <x v="4"/>
    <s v="Sovereign"/>
    <s v="Nagaland: Enhancing Classroom Teaching and Resources"/>
    <s v="P172213"/>
    <m/>
    <x v="0"/>
    <s v="India"/>
    <m/>
    <s v="Education"/>
    <n v="68"/>
    <m/>
    <m/>
    <m/>
    <n v="4.5999999999999996"/>
    <n v="1.3"/>
    <n v="3.3"/>
    <m/>
    <n v="6.8000000000000005E-2"/>
    <m/>
    <s v="World Bank Climate Finance 2021"/>
  </r>
  <r>
    <x v="4"/>
    <s v="Sovereign"/>
    <s v="NATIONAL AGRICULTURAL VALUE CHAIN DEVELOPMENT_x000a_PROJECT (NAVCDP)"/>
    <s v="P176758"/>
    <m/>
    <x v="1"/>
    <s v="Kenya"/>
    <m/>
    <s v="Agriculture and Food"/>
    <n v="250"/>
    <m/>
    <m/>
    <m/>
    <n v="125.5"/>
    <n v="53.5"/>
    <n v="72"/>
    <m/>
    <n v="0.502"/>
    <m/>
    <s v="World Bank Climate Finance 2022"/>
  </r>
  <r>
    <x v="4"/>
    <s v="Sovereign"/>
    <s v="National Agriculture Development Program"/>
    <s v="P169021"/>
    <m/>
    <x v="0"/>
    <s v="Congo, Democratic Republic of"/>
    <m/>
    <s v="Agriculture and Food"/>
    <n v="500"/>
    <m/>
    <m/>
    <m/>
    <n v="312.5"/>
    <n v="74.400000000000006"/>
    <n v="238.1"/>
    <m/>
    <n v="0.625"/>
    <m/>
    <s v="World Bank Climate Finance 2021"/>
  </r>
  <r>
    <x v="4"/>
    <s v="Sovereign"/>
    <s v="National Health Insurance (JKN) Reforms and Results Program"/>
    <s v="P172707"/>
    <m/>
    <x v="1"/>
    <s v="Indonesia"/>
    <m/>
    <s v="Health Nutrition and Population"/>
    <n v="400"/>
    <m/>
    <m/>
    <m/>
    <n v="15.7"/>
    <n v="0"/>
    <n v="15.7"/>
    <m/>
    <n v="3.9E-2"/>
    <m/>
    <s v="World Bank Climate Finance 2022"/>
  </r>
  <r>
    <x v="4"/>
    <s v="Sovereign"/>
    <s v="National Health Support Program"/>
    <s v="P172615"/>
    <m/>
    <x v="1"/>
    <s v="Pakistan"/>
    <m/>
    <s v="Health Nutrition and Population"/>
    <n v="258"/>
    <m/>
    <m/>
    <m/>
    <n v="7.8999999999999995"/>
    <n v="1.8"/>
    <n v="6.1"/>
    <m/>
    <n v="3.1E-2"/>
    <m/>
    <s v="World Bank Climate Finance 2022"/>
  </r>
  <r>
    <x v="4"/>
    <s v="Sovereign"/>
    <s v="National Social Safety Net Program-Scale Up"/>
    <s v="P176935"/>
    <m/>
    <x v="1"/>
    <s v="Nigeria"/>
    <m/>
    <s v="Social Protection and Jobs"/>
    <n v="800"/>
    <m/>
    <m/>
    <m/>
    <n v="103.2"/>
    <n v="0"/>
    <n v="103.2"/>
    <m/>
    <n v="0.129"/>
    <m/>
    <s v="World Bank Climate Finance 2022"/>
  </r>
  <r>
    <x v="4"/>
    <s v="Sovereign"/>
    <s v="National Youth Opportunities Towards Advancement Project"/>
    <s v="P179414"/>
    <m/>
    <x v="2"/>
    <s v="Kenya"/>
    <m/>
    <s v="Social Protection and Jobs"/>
    <n v="220"/>
    <m/>
    <m/>
    <m/>
    <n v="18.100000000000001"/>
    <n v="8.4"/>
    <n v="9.6999999999999993"/>
    <m/>
    <n v="8.2000000000000003E-2"/>
    <m/>
    <s v="World Bank Climate Finance 2023"/>
  </r>
  <r>
    <x v="4"/>
    <s v="Sovereign"/>
    <s v="Navoi Scaling Solar Independent Power Producer Project"/>
    <s v="P170598"/>
    <m/>
    <x v="0"/>
    <s v="Uzbekistan"/>
    <m/>
    <s v="Energy and Extractives"/>
    <n v="5"/>
    <m/>
    <m/>
    <m/>
    <n v="5"/>
    <n v="5"/>
    <n v="0"/>
    <m/>
    <n v="1"/>
    <m/>
    <s v="World Bank Climate Finance 2021"/>
  </r>
  <r>
    <x v="4"/>
    <s v="Sovereign"/>
    <s v="Nepal Programmatic Fiscal Policy for Growth, Recovery and_x000a_Resilience DPC"/>
    <s v="P173982"/>
    <m/>
    <x v="0"/>
    <s v="Nepal"/>
    <m/>
    <s v="Macroeconomics Trade and_x000a_Investment"/>
    <n v="150"/>
    <m/>
    <m/>
    <m/>
    <n v="28.1"/>
    <n v="15.8"/>
    <n v="12.3"/>
    <m/>
    <n v="0.187"/>
    <m/>
    <s v="World Bank Climate Finance 2021"/>
  </r>
  <r>
    <x v="4"/>
    <s v="Sovereign"/>
    <s v="Nepal Quality Health Systems Program-for-Results"/>
    <s v="P177389"/>
    <m/>
    <x v="2"/>
    <s v="Nepal"/>
    <m/>
    <s v="Health Nutrition and Population"/>
    <n v="100"/>
    <m/>
    <m/>
    <m/>
    <n v="7.5"/>
    <n v="0"/>
    <n v="7.5"/>
    <m/>
    <n v="7.4999999999999997E-2"/>
    <m/>
    <s v="World Bank Climate Finance 2023"/>
  </r>
  <r>
    <x v="4"/>
    <s v="Sovereign"/>
    <s v="Nepal Second Finance for Growth Development Policy Financing"/>
    <s v="P176881"/>
    <m/>
    <x v="1"/>
    <s v="Nepal"/>
    <m/>
    <s v="Finance Competitiveness and_x000a_Innovation"/>
    <n v="150"/>
    <m/>
    <m/>
    <m/>
    <n v="37.5"/>
    <n v="1.6"/>
    <n v="35.9"/>
    <m/>
    <n v="0.25"/>
    <m/>
    <s v="World Bank Climate Finance 2022"/>
  </r>
  <r>
    <x v="4"/>
    <s v="Sovereign"/>
    <s v="Nepal Urban Governance and Infrastructure Project"/>
    <s v="P163418"/>
    <m/>
    <x v="0"/>
    <s v="Nepal"/>
    <m/>
    <s v="Urban Resilience and Land"/>
    <n v="150"/>
    <m/>
    <m/>
    <m/>
    <n v="84.6"/>
    <n v="16.399999999999999"/>
    <n v="68.2"/>
    <m/>
    <n v="0.56399999999999995"/>
    <m/>
    <s v="World Bank Climate Finance 2021"/>
  </r>
  <r>
    <x v="4"/>
    <s v="Sovereign"/>
    <s v="Nicaragua AF COVID-19 Response Project"/>
    <s v="P178259"/>
    <m/>
    <x v="1"/>
    <s v="Nicaragua"/>
    <m/>
    <s v="Health Nutrition and Population"/>
    <n v="116"/>
    <m/>
    <m/>
    <m/>
    <n v="0.9"/>
    <n v="0"/>
    <n v="0.9"/>
    <m/>
    <n v="7.0000000000000001E-3"/>
    <m/>
    <s v="World Bank Climate Finance 2022"/>
  </r>
  <r>
    <x v="4"/>
    <s v="Sovereign"/>
    <s v="Nicaragua COVID-19 Response"/>
    <s v="P173823"/>
    <m/>
    <x v="0"/>
    <s v="Nicaragua"/>
    <m/>
    <s v="Health Nutrition and Population"/>
    <n v="20"/>
    <m/>
    <m/>
    <m/>
    <n v="4.6999999999999993"/>
    <n v="2.8"/>
    <n v="1.9"/>
    <m/>
    <n v="0.23"/>
    <m/>
    <s v="World Bank Climate Finance 2021"/>
  </r>
  <r>
    <x v="4"/>
    <s v="Sovereign"/>
    <s v="Nicaragua-Hurricanes Eta and Iota Emergency Response_x000a_Project"/>
    <s v="P175878"/>
    <m/>
    <x v="0"/>
    <s v="Nicaragua"/>
    <m/>
    <s v="Urban Resilience and Land"/>
    <n v="80"/>
    <m/>
    <m/>
    <m/>
    <n v="80"/>
    <n v="3.4"/>
    <n v="76.599999999999994"/>
    <m/>
    <n v="1"/>
    <m/>
    <s v="World Bank Climate Finance 2021"/>
  </r>
  <r>
    <x v="4"/>
    <s v="Sovereign"/>
    <s v="Niger Accelerating Electricity Access Project (Haské)"/>
    <s v="P174034"/>
    <m/>
    <x v="1"/>
    <s v="Niger"/>
    <m/>
    <s v="Energy and Extractives"/>
    <n v="310"/>
    <m/>
    <m/>
    <m/>
    <n v="187.8"/>
    <n v="144.6"/>
    <n v="43.2"/>
    <m/>
    <n v="0.60599999999999998"/>
    <m/>
    <s v="World Bank Climate Finance 2022"/>
  </r>
  <r>
    <x v="4"/>
    <s v="Sovereign"/>
    <s v="Niger Adaptive Safety Net Project 2 Additional Financing"/>
    <s v="P173013"/>
    <m/>
    <x v="0"/>
    <s v="Niger"/>
    <m/>
    <s v="Social Protection and Jobs"/>
    <n v="100"/>
    <m/>
    <m/>
    <m/>
    <n v="52.099999999999994"/>
    <n v="1.8"/>
    <n v="50.3"/>
    <m/>
    <n v="0.52200000000000002"/>
    <m/>
    <s v="World Bank Climate Finance 2021"/>
  </r>
  <r>
    <x v="4"/>
    <s v="Sovereign"/>
    <s v="Niger and Mauritania  Additional Financing to PRAPS-2"/>
    <s v="P178791"/>
    <m/>
    <x v="1"/>
    <s v="Western and Central Africa"/>
    <m/>
    <s v="Agriculture and Food"/>
    <n v="92"/>
    <m/>
    <m/>
    <m/>
    <n v="52.2"/>
    <n v="5.6"/>
    <n v="46.6"/>
    <m/>
    <n v="0.56599999999999995"/>
    <m/>
    <s v="World Bank Climate Finance 2022"/>
  </r>
  <r>
    <x v="4"/>
    <s v="Sovereign"/>
    <s v="Niger Building Institutions and Human Capital DPO"/>
    <s v="P175256"/>
    <m/>
    <x v="1"/>
    <s v="Niger"/>
    <m/>
    <s v="Macroeconomics Trade and_x000a_Investment"/>
    <n v="250"/>
    <m/>
    <m/>
    <m/>
    <n v="8.3000000000000007"/>
    <n v="0"/>
    <n v="8.3000000000000007"/>
    <m/>
    <n v="3.3000000000000002E-2"/>
    <m/>
    <s v="World Bank Climate Finance 2022"/>
  </r>
  <r>
    <x v="4"/>
    <s v="Sovereign"/>
    <s v="Niger COVID-19 Emergency Response Project - Additional_x000a_Financing"/>
    <s v="P176345"/>
    <m/>
    <x v="0"/>
    <s v="Niger"/>
    <m/>
    <s v="Health Nutrition and Population"/>
    <n v="28"/>
    <m/>
    <m/>
    <m/>
    <n v="0.2"/>
    <n v="0.1"/>
    <n v="0.1"/>
    <m/>
    <n v="7.0000000000000001E-3"/>
    <m/>
    <s v="World Bank Climate Finance 2021"/>
  </r>
  <r>
    <x v="4"/>
    <s v="Sovereign"/>
    <s v="Niger COVID-19 Emergency Response Project- Second_x000a_Additional Financing"/>
    <s v="P178894"/>
    <m/>
    <x v="1"/>
    <s v="Niger"/>
    <m/>
    <s v="Health Nutrition and Population"/>
    <n v="26.7"/>
    <m/>
    <m/>
    <m/>
    <n v="1.7"/>
    <n v="1.5"/>
    <n v="0.2"/>
    <m/>
    <n v="6.5000000000000002E-2"/>
    <m/>
    <s v="World Bank Climate Finance 2022"/>
  </r>
  <r>
    <x v="4"/>
    <s v="Sovereign"/>
    <s v="Niger First Resilient Growth and Capital Building DPF"/>
    <s v="P178423"/>
    <m/>
    <x v="2"/>
    <s v="Niger"/>
    <m/>
    <s v="Macroeconomics Trade and_x000a_Investment"/>
    <n v="350"/>
    <m/>
    <m/>
    <m/>
    <n v="115.6"/>
    <n v="15.6"/>
    <n v="100"/>
    <m/>
    <n v="0.33"/>
    <m/>
    <s v="World Bank Climate Finance 2023"/>
  </r>
  <r>
    <x v="4"/>
    <s v="Sovereign"/>
    <s v="Niger Integrated Landscape Management Project"/>
    <s v="P177043"/>
    <m/>
    <x v="2"/>
    <s v="Niger"/>
    <m/>
    <s v="Environment Natural Resources_x000a_and the Blue Economy"/>
    <n v="150"/>
    <m/>
    <m/>
    <m/>
    <n v="122"/>
    <n v="88.5"/>
    <n v="33.5"/>
    <m/>
    <n v="0.81299999999999994"/>
    <m/>
    <s v="World Bank Climate Finance 2023"/>
  </r>
  <r>
    <x v="4"/>
    <s v="Sovereign"/>
    <s v="Niger Integrated Urban Development and Multi-sectoral_x000a_Resilience Project"/>
    <s v="P175857"/>
    <m/>
    <x v="1"/>
    <s v="Niger"/>
    <m/>
    <s v="Urban Resilience and Land"/>
    <n v="250"/>
    <m/>
    <m/>
    <m/>
    <n v="197.7"/>
    <n v="22.7"/>
    <n v="175"/>
    <m/>
    <n v="0.79100000000000004"/>
    <m/>
    <s v="World Bank Climate Finance 2022"/>
  </r>
  <r>
    <x v="4"/>
    <s v="Sovereign"/>
    <s v="Niger Integrated Water Security Platform Project (Niger-IWSP_x000a_Project)"/>
    <s v="P174414"/>
    <m/>
    <x v="1"/>
    <s v="Niger"/>
    <m/>
    <s v="Water"/>
    <n v="400"/>
    <m/>
    <m/>
    <m/>
    <n v="357"/>
    <n v="181.7"/>
    <n v="175.3"/>
    <m/>
    <n v="0.89300000000000002"/>
    <m/>
    <s v="World Bank Climate Finance 2022"/>
  </r>
  <r>
    <x v="4"/>
    <s v="Sovereign"/>
    <s v="Niger Learning Improvement for Results in Education Project_x000a_Additional Financing"/>
    <s v="P180064"/>
    <m/>
    <x v="2"/>
    <s v="Niger"/>
    <m/>
    <s v="Education"/>
    <n v="230"/>
    <m/>
    <m/>
    <m/>
    <n v="62.5"/>
    <n v="38.700000000000003"/>
    <n v="23.8"/>
    <m/>
    <n v="0.27100000000000002"/>
    <m/>
    <s v="World Bank Climate Finance 2023"/>
  </r>
  <r>
    <x v="4"/>
    <s v="Sovereign"/>
    <s v="Niger Public Sector Management for Resilience and Service_x000a_Delivery Program"/>
    <s v="P174822"/>
    <m/>
    <x v="1"/>
    <s v="Niger"/>
    <m/>
    <s v="Governance"/>
    <n v="191.5"/>
    <m/>
    <m/>
    <m/>
    <n v="2.4"/>
    <n v="0"/>
    <n v="2.4"/>
    <m/>
    <n v="1.2E-2"/>
    <m/>
    <s v="World Bank Climate Finance 2022"/>
  </r>
  <r>
    <x v="4"/>
    <s v="Sovereign"/>
    <s v="Niger Second Laying the Foundation for Inclusive_x000a_Development Policy Financing"/>
    <s v="P173113"/>
    <m/>
    <x v="0"/>
    <s v="Niger"/>
    <m/>
    <s v="Macroeconomics Trade and_x000a_Investment"/>
    <n v="250"/>
    <m/>
    <m/>
    <m/>
    <n v="37.5"/>
    <n v="12.5"/>
    <n v="25"/>
    <m/>
    <n v="0.15"/>
    <m/>
    <s v="World Bank Climate Finance 2021"/>
  </r>
  <r>
    <x v="4"/>
    <s v="Sovereign"/>
    <s v="Niger, Improving Women’s and Girls’ Access to Improved Health_x000a_and Nutrition Services in the Priority Areas Project – LAFIA-IYAL"/>
    <s v="P171767"/>
    <m/>
    <x v="1"/>
    <s v="Niger"/>
    <m/>
    <s v="Health Nutrition and Population"/>
    <n v="100"/>
    <m/>
    <m/>
    <m/>
    <n v="16.899999999999999"/>
    <n v="0"/>
    <n v="16.899999999999999"/>
    <m/>
    <n v="0.16900000000000001"/>
    <m/>
    <s v="World Bank Climate Finance 2022"/>
  </r>
  <r>
    <x v="4"/>
    <s v="Sovereign"/>
    <s v="Niger: Smart Villages for rural growth and digital inclusion"/>
    <s v="P167543"/>
    <m/>
    <x v="0"/>
    <s v="Niger"/>
    <m/>
    <s v="Digital Development"/>
    <n v="100"/>
    <m/>
    <m/>
    <m/>
    <n v="11.9"/>
    <n v="11.1"/>
    <n v="0.8"/>
    <m/>
    <n v="0.11899999999999999"/>
    <m/>
    <s v="World Bank Climate Finance 2021"/>
  </r>
  <r>
    <x v="4"/>
    <s v="Sovereign"/>
    <s v="Nigeria - AF Power Sector Recovery Performance Based_x000a_Operation"/>
    <s v="P174622"/>
    <m/>
    <x v="2"/>
    <s v="Nigeria"/>
    <m/>
    <s v="Energy and Extractives"/>
    <n v="750"/>
    <m/>
    <m/>
    <m/>
    <n v="267.5"/>
    <n v="267.5"/>
    <n v="0"/>
    <m/>
    <n v="0.35699999999999998"/>
    <m/>
    <s v="World Bank Climate Finance 2023"/>
  </r>
  <r>
    <x v="4"/>
    <s v="Sovereign"/>
    <s v="Nigeria COVID-19 Preparedness and Response Project"/>
    <s v="P173980"/>
    <m/>
    <x v="0"/>
    <s v="Nigeria"/>
    <m/>
    <s v="Health Nutrition and Population"/>
    <n v="100"/>
    <m/>
    <m/>
    <m/>
    <n v="20"/>
    <n v="10"/>
    <n v="10"/>
    <m/>
    <n v="0.2"/>
    <m/>
    <s v="World Bank Climate Finance 2021"/>
  </r>
  <r>
    <x v="4"/>
    <s v="Sovereign"/>
    <s v="Nigeria COVID-19 Preparedness and Response Project_x000a_Additional Financing"/>
    <s v="P177076"/>
    <m/>
    <x v="1"/>
    <s v="Nigeria"/>
    <m/>
    <s v="Health Nutrition and Population"/>
    <n v="400"/>
    <m/>
    <m/>
    <m/>
    <n v="4.2"/>
    <n v="2.1"/>
    <n v="2.1"/>
    <m/>
    <n v="1.0999999999999999E-2"/>
    <m/>
    <s v="World Bank Climate Finance 2022"/>
  </r>
  <r>
    <x v="4"/>
    <s v="Sovereign"/>
    <s v="Nigeria Distribution Sector Recovery Program"/>
    <s v="P172891"/>
    <m/>
    <x v="0"/>
    <s v="Nigeria"/>
    <m/>
    <s v="Energy and Extractives"/>
    <n v="500"/>
    <m/>
    <m/>
    <m/>
    <n v="219.5"/>
    <n v="194.9"/>
    <n v="24.6"/>
    <m/>
    <n v="0.439"/>
    <m/>
    <s v="World Bank Climate Finance 2021"/>
  </r>
  <r>
    <x v="4"/>
    <s v="Sovereign"/>
    <s v="Nigeria for Women Program Scale Up Project"/>
    <s v="P179447"/>
    <m/>
    <x v="2"/>
    <s v="Nigeria"/>
    <m/>
    <s v="Social Sustainability and Inclusion"/>
    <n v="500"/>
    <m/>
    <m/>
    <m/>
    <n v="329.20000000000005"/>
    <n v="79.400000000000006"/>
    <n v="249.8"/>
    <m/>
    <n v="0.65900000000000003"/>
    <m/>
    <s v="World Bank Climate Finance 2023"/>
  </r>
  <r>
    <x v="4"/>
    <s v="Sovereign"/>
    <s v="Nigeria SFTAS Additional Financing for Covid-19 Response PforR"/>
    <s v="P174042"/>
    <m/>
    <x v="0"/>
    <s v="Nigeria"/>
    <m/>
    <s v="Governance"/>
    <n v="750"/>
    <m/>
    <m/>
    <m/>
    <n v="82.8"/>
    <n v="41.4"/>
    <n v="41.4"/>
    <m/>
    <n v="0.11"/>
    <m/>
    <s v="World Bank Climate Finance 2021"/>
  </r>
  <r>
    <x v="4"/>
    <s v="Sovereign"/>
    <s v="Nigeria Sustainable Urban and Rural Water Supply,_x000a_Sanitation and Hygiene Program-for-Results"/>
    <s v="P170734"/>
    <m/>
    <x v="0"/>
    <s v="Nigeria"/>
    <m/>
    <s v="Water"/>
    <n v="700"/>
    <m/>
    <m/>
    <m/>
    <n v="339.79999999999995"/>
    <n v="71.400000000000006"/>
    <n v="268.39999999999998"/>
    <m/>
    <n v="0.48499999999999999"/>
    <m/>
    <s v="World Bank Climate Finance 2021"/>
  </r>
  <r>
    <x v="4"/>
    <s v="Sovereign"/>
    <s v="NIGERIA: COVID-19 Action Recovery and Economic Stimulus_x000a_Program"/>
    <s v="P174114"/>
    <m/>
    <x v="0"/>
    <s v="Nigeria"/>
    <m/>
    <s v="Social Protection and Jobs"/>
    <n v="750"/>
    <m/>
    <m/>
    <m/>
    <n v="265.60000000000002"/>
    <n v="107.6"/>
    <n v="158"/>
    <m/>
    <n v="0.35399999999999998"/>
    <m/>
    <s v="World Bank Climate Finance 2021"/>
  </r>
  <r>
    <x v="4"/>
    <s v="Sovereign"/>
    <s v="Nigeria: State Action on Business Enabling Reforms (SABER)_x000a_Program"/>
    <s v="P177442"/>
    <m/>
    <x v="2"/>
    <s v="Nigeria"/>
    <m/>
    <s v="Finance Competitiveness and_x000a_Innovation"/>
    <n v="750"/>
    <m/>
    <m/>
    <m/>
    <n v="123.2"/>
    <n v="113.3"/>
    <n v="9.9"/>
    <m/>
    <n v="0.16400000000000001"/>
    <m/>
    <s v="World Bank Climate Finance 2023"/>
  </r>
  <r>
    <x v="4"/>
    <s v="Sovereign"/>
    <s v="Northern Crisis Recovery Project"/>
    <s v="P176157"/>
    <m/>
    <x v="0"/>
    <s v="Mozambique"/>
    <m/>
    <s v="Urban Resilience and Land"/>
    <n v="100"/>
    <m/>
    <m/>
    <m/>
    <n v="6.1"/>
    <n v="0"/>
    <n v="6.1"/>
    <m/>
    <n v="6.0999999999999999E-2"/>
    <m/>
    <s v="World Bank Climate Finance 2021"/>
  </r>
  <r>
    <x v="4"/>
    <s v="Sovereign"/>
    <s v="Northern Crisis Recovery Project - Additional Financing"/>
    <s v="P178070"/>
    <m/>
    <x v="1"/>
    <s v="Mozambique"/>
    <m/>
    <s v="Urban Resilience and Land"/>
    <n v="100"/>
    <m/>
    <m/>
    <m/>
    <n v="15.3"/>
    <n v="3.3"/>
    <n v="12"/>
    <m/>
    <n v="0.153"/>
    <m/>
    <s v="World Bank Climate Finance 2022"/>
  </r>
  <r>
    <x v="4"/>
    <s v="Sovereign"/>
    <s v="Northern Mozambique Rural Resilience Project"/>
    <s v="P174635"/>
    <m/>
    <x v="0"/>
    <s v="Mozambique"/>
    <m/>
    <s v="Environment Natural Resources_x000a_and the Blue Economy"/>
    <n v="150"/>
    <m/>
    <m/>
    <m/>
    <n v="60.4"/>
    <n v="28.9"/>
    <n v="31.5"/>
    <m/>
    <n v="0.40200000000000002"/>
    <m/>
    <s v="World Bank Climate Finance 2021"/>
  </r>
  <r>
    <x v="4"/>
    <s v="Sovereign"/>
    <s v="Nurturing Excellence in Higher Education Program for_x000a_Results"/>
    <s v="P171516"/>
    <m/>
    <x v="0"/>
    <s v="Nepal"/>
    <m/>
    <s v="Education"/>
    <n v="60"/>
    <m/>
    <m/>
    <m/>
    <n v="5.7"/>
    <n v="2.5"/>
    <n v="3.2"/>
    <m/>
    <n v="9.5000000000000001E-2"/>
    <m/>
    <s v="World Bank Climate Finance 2021"/>
  </r>
  <r>
    <x v="4"/>
    <s v="Sovereign"/>
    <s v="Oceans for Prosperity Project - LAUTRA"/>
    <s v="P173391"/>
    <m/>
    <x v="2"/>
    <s v="Indonesia"/>
    <m/>
    <s v="Environment Natural Resources and_x000a_the Blue Economy"/>
    <n v="200"/>
    <m/>
    <m/>
    <m/>
    <n v="77.099999999999994"/>
    <n v="27.1"/>
    <n v="50"/>
    <m/>
    <n v="0.38600000000000001"/>
    <m/>
    <s v="World Bank Climate Finance 2023"/>
  </r>
  <r>
    <x v="4"/>
    <s v="Sovereign"/>
    <s v="Odisha State Capability and Resilient Growth Program"/>
    <s v="P175811"/>
    <m/>
    <x v="2"/>
    <s v="India"/>
    <m/>
    <s v="Social Protection and Jobs"/>
    <n v="100"/>
    <m/>
    <m/>
    <m/>
    <n v="23.7"/>
    <n v="0"/>
    <n v="23.7"/>
    <m/>
    <n v="0.23699999999999999"/>
    <m/>
    <s v="World Bank Climate Finance 2023"/>
  </r>
  <r>
    <x v="4"/>
    <s v="Sovereign"/>
    <s v="OECS Data for Decision Making (DDM) Project"/>
    <s v="P174986"/>
    <m/>
    <x v="1"/>
    <s v="OECS_x000a_Countries"/>
    <m/>
    <s v="Poverty and Equity"/>
    <n v="27"/>
    <m/>
    <m/>
    <m/>
    <n v="1.7"/>
    <n v="0.3"/>
    <n v="1.4"/>
    <m/>
    <n v="6.3E-2"/>
    <m/>
    <s v="World Bank Climate Finance 2022"/>
  </r>
  <r>
    <x v="4"/>
    <s v="Sovereign"/>
    <s v="Paciﬁc Islands Regional Oceanscape Program - Second Phase for_x000a_Economic Resilience"/>
    <s v="P178544"/>
    <m/>
    <x v="2"/>
    <s v="Marshall Islands"/>
    <m/>
    <s v="Environment Natural Resources_x000a_and the Blue Economy"/>
    <n v="18"/>
    <m/>
    <m/>
    <m/>
    <n v="2.8"/>
    <n v="0.4"/>
    <n v="2.4"/>
    <m/>
    <n v="0.158"/>
    <m/>
    <s v="World Bank Climate Finance 2023"/>
  </r>
  <r>
    <x v="4"/>
    <s v="Sovereign"/>
    <s v="Pakistan Crisis-Resilient Social Protection (CRISP)"/>
    <s v="P174484"/>
    <m/>
    <x v="0"/>
    <s v="Pakistan"/>
    <m/>
    <s v="Social Protection and Jobs"/>
    <n v="600"/>
    <m/>
    <m/>
    <m/>
    <n v="104.4"/>
    <n v="0"/>
    <n v="104.4"/>
    <m/>
    <n v="0.17399999999999999"/>
    <m/>
    <s v="World Bank Climate Finance 2021"/>
  </r>
  <r>
    <x v="4"/>
    <s v="Sovereign"/>
    <s v="Pakistan Housing Finance: Additional Financing"/>
    <s v="P172581"/>
    <m/>
    <x v="1"/>
    <s v="Pakistan"/>
    <m/>
    <s v="Finance Competitiveness and_x000a_Innovation"/>
    <n v="85"/>
    <m/>
    <m/>
    <m/>
    <n v="8.6"/>
    <n v="4.3"/>
    <n v="4.3"/>
    <m/>
    <n v="0.1"/>
    <m/>
    <s v="World Bank Climate Finance 2022"/>
  </r>
  <r>
    <x v="4"/>
    <s v="Sovereign"/>
    <s v="Pakistan Program for Aﬀordable and Clean Energy (PACE)"/>
    <s v="P174553"/>
    <m/>
    <x v="0"/>
    <s v="Pakistan"/>
    <m/>
    <s v="Energy and Extractives"/>
    <n v="400"/>
    <m/>
    <m/>
    <m/>
    <n v="233.3"/>
    <n v="233.3"/>
    <n v="0"/>
    <m/>
    <n v="0.58299999999999996"/>
    <m/>
    <s v="World Bank Climate Finance 2021"/>
  </r>
  <r>
    <x v="4"/>
    <s v="Sovereign"/>
    <s v="Panama Climate Resilience and Green Growth DPL"/>
    <s v="P179817"/>
    <m/>
    <x v="2"/>
    <s v="Panama"/>
    <m/>
    <s v="Energy and Extractives"/>
    <n v="150"/>
    <m/>
    <m/>
    <m/>
    <n v="96.1"/>
    <n v="70.3"/>
    <n v="25.8"/>
    <m/>
    <n v="0.64100000000000001"/>
    <m/>
    <s v="World Bank Climate Finance 2023"/>
  </r>
  <r>
    <x v="4"/>
    <s v="Sovereign"/>
    <s v="Panama Pandemic Response and Growth Recovery_x000a_Development Policy Loan 2"/>
    <s v="P175930"/>
    <m/>
    <x v="1"/>
    <s v="Panama"/>
    <m/>
    <s v="Macroeconomics Trade and_x000a_Investment"/>
    <n v="250"/>
    <m/>
    <m/>
    <m/>
    <n v="86.2"/>
    <n v="55.6"/>
    <n v="30.6"/>
    <m/>
    <n v="0.34399999999999997"/>
    <m/>
    <s v="World Bank Climate Finance 2022"/>
  </r>
  <r>
    <x v="4"/>
    <s v="Sovereign"/>
    <s v="Panama Pandemic Response and Growth Recovery_x000a_Development Policy Operation"/>
    <s v="P174107"/>
    <m/>
    <x v="0"/>
    <s v="Panama"/>
    <m/>
    <s v="Macroeconomics Trade and_x000a_Investment"/>
    <n v="300"/>
    <m/>
    <m/>
    <m/>
    <n v="78"/>
    <n v="70.5"/>
    <n v="7.5"/>
    <m/>
    <n v="0.26"/>
    <m/>
    <s v="World Bank Climate Finance 2021"/>
  </r>
  <r>
    <x v="4"/>
    <s v="Sovereign"/>
    <s v="Pandemic Preparedness and Basic Health Services Delivery_x000a_Project"/>
    <s v="P174903"/>
    <m/>
    <x v="1"/>
    <s v="Madagascar"/>
    <m/>
    <s v="Health Nutrition and Population"/>
    <n v="100"/>
    <m/>
    <m/>
    <m/>
    <n v="13.299999999999999"/>
    <n v="0.7"/>
    <n v="12.6"/>
    <m/>
    <n v="0.13300000000000001"/>
    <m/>
    <s v="World Bank Climate Finance 2022"/>
  </r>
  <r>
    <x v="4"/>
    <s v="Sovereign"/>
    <s v="Papua New Guinea COVID-19 Emergency Response_x000a_Additional Financing"/>
    <s v="P174717"/>
    <m/>
    <x v="0"/>
    <s v="Papua New Guinea"/>
    <m/>
    <s v="Health Nutrition and Population"/>
    <n v="30"/>
    <m/>
    <m/>
    <m/>
    <n v="0"/>
    <n v="0"/>
    <n v="0"/>
    <m/>
    <n v="0"/>
    <m/>
    <s v="World Bank Climate Finance 2021"/>
  </r>
  <r>
    <x v="4"/>
    <s v="Sovereign"/>
    <s v="Papua New Guinea Crisis Response and Sustainable_x000a_Recovery Development Policy Operation"/>
    <s v="P174347"/>
    <m/>
    <x v="0"/>
    <s v="Papua New Guinea"/>
    <m/>
    <s v="Macroeconomics Trade and_x000a_Investment"/>
    <n v="100"/>
    <m/>
    <m/>
    <m/>
    <n v="14.2"/>
    <n v="7.1"/>
    <n v="7.1"/>
    <m/>
    <n v="0.14299999999999999"/>
    <m/>
    <s v="World Bank Climate Finance 2021"/>
  </r>
  <r>
    <x v="4"/>
    <s v="Sovereign"/>
    <s v="Papua New Guinea Resilient Transport Project"/>
    <s v="P166991"/>
    <m/>
    <x v="1"/>
    <s v="Papua New Guinea"/>
    <m/>
    <s v="Transport"/>
    <n v="92.5"/>
    <m/>
    <m/>
    <m/>
    <n v="71"/>
    <n v="0"/>
    <n v="71"/>
    <m/>
    <n v="0.76800000000000002"/>
    <m/>
    <s v="World Bank Climate Finance 2022"/>
  </r>
  <r>
    <x v="4"/>
    <s v="Sovereign"/>
    <s v="Paraguay Green and Resilient DPL"/>
    <s v="P178285"/>
    <m/>
    <x v="1"/>
    <s v="Paraguay"/>
    <m/>
    <s v="Environment Natural Resources_x000a_and the Blue Economy"/>
    <n v="240"/>
    <m/>
    <m/>
    <m/>
    <n v="162.9"/>
    <n v="90"/>
    <n v="72.900000000000006"/>
    <m/>
    <n v="0.67900000000000005"/>
    <m/>
    <s v="World Bank Climate Finance 2022"/>
  </r>
  <r>
    <x v="4"/>
    <s v="Sovereign"/>
    <s v="Parana Public Sector Modernization and Innovation for Service_x000a_Delivery Operation"/>
    <s v="P168634"/>
    <m/>
    <x v="1"/>
    <s v="Brazil"/>
    <m/>
    <s v="Health Nutrition and Population"/>
    <n v="130"/>
    <m/>
    <m/>
    <m/>
    <n v="17.7"/>
    <n v="2.5"/>
    <n v="15.2"/>
    <m/>
    <n v="0.13600000000000001"/>
    <m/>
    <s v="World Bank Climate Finance 2022"/>
  </r>
  <r>
    <x v="4"/>
    <s v="Sovereign"/>
    <s v="Pathways to Sustainable Livelihoods Project"/>
    <s v="P177814"/>
    <m/>
    <x v="1"/>
    <s v="Lesotho"/>
    <m/>
    <s v="Social Protection and Jobs"/>
    <n v="26.5"/>
    <m/>
    <m/>
    <m/>
    <n v="5.9"/>
    <n v="0"/>
    <n v="5.9"/>
    <m/>
    <n v="0.224"/>
    <m/>
    <s v="World Bank Climate Finance 2022"/>
  </r>
  <r>
    <x v="4"/>
    <s v="Sovereign"/>
    <s v="Peru COVID-19 Vaccination Project"/>
    <s v="P178181"/>
    <m/>
    <x v="1"/>
    <s v="Peru"/>
    <m/>
    <s v="Health Nutrition and Population"/>
    <n v="500"/>
    <m/>
    <m/>
    <m/>
    <n v="0"/>
    <n v="0"/>
    <n v="0"/>
    <m/>
    <n v="0"/>
    <m/>
    <s v="World Bank Climate Finance 2022"/>
  </r>
  <r>
    <x v="4"/>
    <s v="Sovereign"/>
    <s v="Peru Sustainable Growth and Finance DPF-DDO"/>
    <s v="P178591"/>
    <m/>
    <x v="2"/>
    <s v="Peru"/>
    <m/>
    <s v="Macroeconomics Trade and_x000a_Investment"/>
    <n v="750"/>
    <m/>
    <m/>
    <m/>
    <n v="393.7"/>
    <n v="253.1"/>
    <n v="140.6"/>
    <m/>
    <n v="0.52500000000000002"/>
    <m/>
    <s v="World Bank Climate Finance 2023"/>
  </r>
  <r>
    <x v="4"/>
    <s v="Sovereign"/>
    <s v="Peru: Enabling a Green and Resilient Development DPF"/>
    <s v="P177765"/>
    <m/>
    <x v="1"/>
    <s v="Peru"/>
    <m/>
    <s v="Urban Resilience and Land"/>
    <n v="500"/>
    <m/>
    <m/>
    <m/>
    <n v="401.79999999999995"/>
    <n v="280.39999999999998"/>
    <n v="121.4"/>
    <m/>
    <n v="0.80400000000000005"/>
    <m/>
    <s v="World Bank Climate Finance 2022"/>
  </r>
  <r>
    <x v="4"/>
    <s v="Sovereign"/>
    <s v="Peru: Strengthening Foundations for Post COVID-19_x000a_Recovery DPF"/>
    <s v="P174440"/>
    <m/>
    <x v="0"/>
    <s v="Peru"/>
    <m/>
    <s v="Finance Competitiveness and_x000a_Innovation"/>
    <n v="750"/>
    <m/>
    <m/>
    <m/>
    <n v="220.29999999999998"/>
    <n v="199.2"/>
    <n v="21.1"/>
    <m/>
    <n v="0.29399999999999998"/>
    <m/>
    <s v="World Bank Climate Finance 2021"/>
  </r>
  <r>
    <x v="4"/>
    <s v="Sovereign"/>
    <s v="Peru: Strengthening of the Public Health Emergency_x000a_Preparedness and Response"/>
    <s v="P174177"/>
    <m/>
    <x v="0"/>
    <s v="Peru"/>
    <m/>
    <s v="Health Nutrition and Population"/>
    <n v="68"/>
    <m/>
    <m/>
    <m/>
    <n v="6.9"/>
    <n v="3.2"/>
    <n v="3.7"/>
    <m/>
    <n v="0.1"/>
    <m/>
    <s v="World Bank Climate Finance 2021"/>
  </r>
  <r>
    <x v="4"/>
    <s v="Sovereign"/>
    <s v="PFM for Service Delivery Program"/>
    <s v="P176445"/>
    <m/>
    <x v="1"/>
    <s v="Ghana"/>
    <m/>
    <s v="Governance"/>
    <n v="150"/>
    <m/>
    <m/>
    <m/>
    <n v="17.8"/>
    <n v="12"/>
    <n v="5.8"/>
    <m/>
    <n v="0.11899999999999999"/>
    <m/>
    <s v="World Bank Climate Finance 2022"/>
  </r>
  <r>
    <x v="4"/>
    <s v="Sovereign"/>
    <s v="Phase 2 of Improving Nutrition Outcomes Using the_x000a_Multiphase Programmatic Approach"/>
    <s v="P175110"/>
    <m/>
    <x v="1"/>
    <s v="Madagascar"/>
    <m/>
    <s v="Health Nutrition and Population"/>
    <n v="85"/>
    <m/>
    <m/>
    <m/>
    <n v="19.8"/>
    <n v="0"/>
    <n v="19.8"/>
    <m/>
    <n v="0.23200000000000001"/>
    <m/>
    <s v="World Bank Climate Finance 2022"/>
  </r>
  <r>
    <x v="4"/>
    <s v="Sovereign"/>
    <s v="Philippine Fisheries and Coastal Resiliency Project"/>
    <s v="P174137"/>
    <m/>
    <x v="2"/>
    <s v="Philippines"/>
    <m/>
    <s v="Environment Natural Resources and_x000a_the Blue Economy"/>
    <n v="176"/>
    <m/>
    <m/>
    <m/>
    <n v="44.7"/>
    <n v="13.2"/>
    <n v="31.5"/>
    <m/>
    <n v="0.253"/>
    <m/>
    <s v="World Bank Climate Finance 2023"/>
  </r>
  <r>
    <x v="4"/>
    <s v="Sovereign"/>
    <s v="Philippine Rural Development Project Scale-up"/>
    <s v="P180379"/>
    <m/>
    <x v="2"/>
    <s v="Philippines"/>
    <m/>
    <s v="Agriculture and Food"/>
    <n v="600"/>
    <m/>
    <m/>
    <m/>
    <n v="270.2"/>
    <n v="12.9"/>
    <n v="257.3"/>
    <m/>
    <n v="0.45"/>
    <m/>
    <s v="World Bank Climate Finance 2023"/>
  </r>
  <r>
    <x v="4"/>
    <s v="Sovereign"/>
    <s v="Philippines COVID-19 Emergency Response Project - Additional_x000a_Financing 2"/>
    <s v="P177884"/>
    <m/>
    <x v="1"/>
    <s v="Philippines"/>
    <m/>
    <s v="Health Nutrition and Population"/>
    <n v="300"/>
    <m/>
    <m/>
    <m/>
    <n v="0"/>
    <n v="0"/>
    <n v="0"/>
    <m/>
    <n v="0"/>
    <m/>
    <s v="World Bank Climate Finance 2022"/>
  </r>
  <r>
    <x v="4"/>
    <s v="Sovereign"/>
    <s v="Philippines COVID-19 Emergency Response Project_x000a_Additional Financing"/>
    <s v="P175953"/>
    <m/>
    <x v="0"/>
    <s v="Philippines"/>
    <m/>
    <s v="Health Nutrition and Population"/>
    <n v="500"/>
    <m/>
    <m/>
    <m/>
    <n v="7.1999999999999993"/>
    <n v="2.4"/>
    <n v="4.8"/>
    <m/>
    <n v="1.4E-2"/>
    <m/>
    <s v="World Bank Climate Finance 2021"/>
  </r>
  <r>
    <x v="4"/>
    <s v="Sovereign"/>
    <s v="Philippines Customs Modernization Project"/>
    <s v="P163428"/>
    <m/>
    <x v="0"/>
    <s v="Philippines"/>
    <m/>
    <s v="Finance Competitiveness and_x000a_Innovation"/>
    <n v="88.3"/>
    <m/>
    <m/>
    <m/>
    <n v="2.6"/>
    <n v="0"/>
    <n v="2.6"/>
    <m/>
    <n v="2.9000000000000001E-2"/>
    <m/>
    <s v="World Bank Climate Finance 2021"/>
  </r>
  <r>
    <x v="4"/>
    <s v="Sovereign"/>
    <s v="Philippines First Financial Sector Reform Development_x000a_Policy Financing"/>
    <s v="P175008"/>
    <m/>
    <x v="0"/>
    <s v="Philippines"/>
    <m/>
    <s v="Finance Competitiveness and_x000a_Innovation"/>
    <n v="400"/>
    <m/>
    <m/>
    <m/>
    <n v="71"/>
    <n v="0"/>
    <n v="71"/>
    <m/>
    <n v="0.17799999999999999"/>
    <m/>
    <s v="World Bank Climate Finance 2021"/>
  </r>
  <r>
    <x v="4"/>
    <s v="Sovereign"/>
    <s v="Philippines First Sustainable Recovery DPL"/>
    <s v="P178634"/>
    <m/>
    <x v="2"/>
    <s v="Philippines"/>
    <m/>
    <s v="Macroeconomics Trade and_x000a_Investment"/>
    <n v="750"/>
    <m/>
    <m/>
    <m/>
    <n v="445.3"/>
    <n v="417.2"/>
    <n v="28.1"/>
    <m/>
    <n v="0.59399999999999997"/>
    <m/>
    <s v="World Bank Climate Finance 2023"/>
  </r>
  <r>
    <x v="4"/>
    <s v="Sovereign"/>
    <s v="Philippines Promoting Competitiveness and Enhancing_x000a_Resilience to Natural Disasters Sub-Program 3"/>
    <s v="P176891"/>
    <m/>
    <x v="1"/>
    <s v="Philippines"/>
    <m/>
    <s v="Macroeconomics Trade and_x000a_Investment"/>
    <n v="600"/>
    <m/>
    <m/>
    <m/>
    <n v="106.6"/>
    <n v="3.3"/>
    <n v="103.3"/>
    <m/>
    <n v="0.17799999999999999"/>
    <m/>
    <s v="World Bank Climate Finance 2022"/>
  </r>
  <r>
    <x v="4"/>
    <s v="Sovereign"/>
    <s v="Philippines Second Financial Sector Reform Development Policy_x000a_Financing"/>
    <s v="P175360"/>
    <m/>
    <x v="2"/>
    <s v="Philippines"/>
    <m/>
    <s v="Finance Competitiveness and_x000a_Innovation"/>
    <n v="600"/>
    <m/>
    <m/>
    <m/>
    <n v="150"/>
    <n v="13.6"/>
    <n v="136.4"/>
    <m/>
    <n v="0.25"/>
    <m/>
    <s v="World Bank Climate Finance 2023"/>
  </r>
  <r>
    <x v="4"/>
    <s v="Sovereign"/>
    <s v="Philippines Seismic Risk Reduction and Resilience Project"/>
    <s v="P171419"/>
    <m/>
    <x v="0"/>
    <s v="Philippines"/>
    <m/>
    <s v="Urban Resilience and Land"/>
    <n v="300"/>
    <m/>
    <m/>
    <m/>
    <n v="150"/>
    <n v="0"/>
    <n v="150"/>
    <m/>
    <n v="0.5"/>
    <m/>
    <s v="World Bank Climate Finance 2021"/>
  </r>
  <r>
    <x v="4"/>
    <s v="Sovereign"/>
    <s v="PHSPP: Transforming India’s Public Health Systems for_x000a_Pandemic Preparedness Program"/>
    <s v="P175676"/>
    <m/>
    <x v="1"/>
    <s v="India"/>
    <m/>
    <s v="Health Nutrition and Population"/>
    <n v="500"/>
    <m/>
    <m/>
    <m/>
    <n v="51.3"/>
    <n v="14.4"/>
    <n v="36.9"/>
    <m/>
    <n v="0.10299999999999999"/>
    <m/>
    <s v="World Bank Climate Finance 2022"/>
  </r>
  <r>
    <x v="4"/>
    <s v="Sovereign"/>
    <s v="Power Distribution Improvement Project"/>
    <s v="P178477"/>
    <m/>
    <x v="2"/>
    <s v="Lao People's Democratic Republic"/>
    <m/>
    <s v="Energy and Extractives"/>
    <n v="51"/>
    <m/>
    <m/>
    <m/>
    <n v="37"/>
    <n v="30.2"/>
    <n v="6.8"/>
    <m/>
    <n v="0.72399999999999998"/>
    <m/>
    <s v="World Bank Climate Finance 2023"/>
  </r>
  <r>
    <x v="4"/>
    <s v="Sovereign"/>
    <s v="Primary Education Equity in Learning Program"/>
    <s v="P176867"/>
    <m/>
    <x v="1"/>
    <s v="Kenya"/>
    <m/>
    <s v="Education"/>
    <n v="200"/>
    <m/>
    <m/>
    <m/>
    <n v="27"/>
    <n v="3.6"/>
    <n v="23.4"/>
    <m/>
    <n v="0.13500000000000001"/>
    <m/>
    <s v="World Bank Climate Finance 2022"/>
  </r>
  <r>
    <x v="4"/>
    <s v="Sovereign"/>
    <s v="Primary Education Improvement Project"/>
    <s v="P171973"/>
    <m/>
    <x v="0"/>
    <s v="North Macedonia"/>
    <m/>
    <s v="Education"/>
    <n v="25"/>
    <m/>
    <m/>
    <m/>
    <n v="3"/>
    <n v="1.5"/>
    <n v="1.5"/>
    <m/>
    <n v="0.123"/>
    <m/>
    <s v="World Bank Climate Finance 2021"/>
  </r>
  <r>
    <x v="4"/>
    <s v="Sovereign"/>
    <s v="Primary Health Care Investment Program"/>
    <s v="P173168"/>
    <m/>
    <x v="1"/>
    <s v="Ghana"/>
    <m/>
    <s v="Health Nutrition and Population"/>
    <n v="150"/>
    <m/>
    <m/>
    <m/>
    <n v="23.4"/>
    <n v="4"/>
    <n v="19.399999999999999"/>
    <m/>
    <n v="0.156"/>
    <m/>
    <s v="World Bank Climate Finance 2022"/>
  </r>
  <r>
    <x v="4"/>
    <s v="Sovereign"/>
    <s v="Private Sector Jobs and Economic Transformation (PSJET)"/>
    <s v="P173743"/>
    <m/>
    <x v="1"/>
    <s v="Haiti"/>
    <m/>
    <s v="Finance Competitiveness and_x000a_Innovation"/>
    <n v="75"/>
    <m/>
    <m/>
    <m/>
    <n v="18.7"/>
    <n v="13.6"/>
    <n v="5.0999999999999996"/>
    <m/>
    <n v="0.249"/>
    <m/>
    <s v="World Bank Climate Finance 2022"/>
  </r>
  <r>
    <x v="4"/>
    <s v="Sovereign"/>
    <s v="Productive Social Safety Net Project II - Additional Financing"/>
    <s v="P179701"/>
    <m/>
    <x v="2"/>
    <s v="Tanzania"/>
    <m/>
    <s v="Social Protection and Jobs"/>
    <n v="200"/>
    <m/>
    <m/>
    <m/>
    <n v="42.3"/>
    <n v="14.4"/>
    <n v="27.9"/>
    <m/>
    <n v="0.21199999999999999"/>
    <m/>
    <s v="World Bank Climate Finance 2023"/>
  </r>
  <r>
    <x v="4"/>
    <s v="Sovereign"/>
    <s v="Productive Social Safety Nets and Youth Employment"/>
    <s v="P176789"/>
    <m/>
    <x v="1"/>
    <s v="Sierra Leone"/>
    <m/>
    <s v="Social Protection and Jobs"/>
    <n v="40"/>
    <m/>
    <m/>
    <m/>
    <n v="10.8"/>
    <n v="2"/>
    <n v="8.8000000000000007"/>
    <m/>
    <n v="0.27200000000000002"/>
    <m/>
    <s v="World Bank Climate Finance 2022"/>
  </r>
  <r>
    <x v="4"/>
    <s v="Sovereign"/>
    <s v="Progestão Alagoas: Public Sector Management Eﬃciency"/>
    <s v="P177070"/>
    <m/>
    <x v="2"/>
    <s v="Brazil"/>
    <m/>
    <s v="Governance"/>
    <n v="40"/>
    <m/>
    <m/>
    <m/>
    <n v="1.4000000000000001"/>
    <n v="1.1000000000000001"/>
    <n v="0.3"/>
    <m/>
    <n v="3.5999999999999997E-2"/>
    <m/>
    <s v="World Bank Climate Finance 2023"/>
  </r>
  <r>
    <x v="4"/>
    <s v="Sovereign"/>
    <s v="Progestão Mato Grosso: Public Sector Management Eﬃciency"/>
    <s v="P178339"/>
    <m/>
    <x v="2"/>
    <s v="Brazil"/>
    <m/>
    <s v="Governance"/>
    <n v="40"/>
    <m/>
    <m/>
    <m/>
    <n v="3.3"/>
    <n v="3"/>
    <n v="0.3"/>
    <m/>
    <n v="8.3000000000000004E-2"/>
    <m/>
    <s v="World Bank Climate Finance 2023"/>
  </r>
  <r>
    <x v="4"/>
    <s v="Sovereign"/>
    <s v="Program for Eﬀective Universal Health Coverage and National_x000a_Health System Integration"/>
    <s v="P179595"/>
    <m/>
    <x v="2"/>
    <s v="Argentina"/>
    <m/>
    <s v="Health Nutrition and Population"/>
    <n v="300"/>
    <m/>
    <m/>
    <m/>
    <n v="36.1"/>
    <n v="8.3000000000000007"/>
    <n v="27.8"/>
    <m/>
    <n v="0.12"/>
    <m/>
    <s v="World Bank Climate Finance 2023"/>
  </r>
  <r>
    <x v="4"/>
    <s v="Sovereign"/>
    <s v="Program for improving learning outcomes and socioemotional_x000a_education (PROMISE)"/>
    <s v="P176006"/>
    <m/>
    <x v="1"/>
    <s v="Colombia"/>
    <m/>
    <s v="Education"/>
    <n v="80"/>
    <m/>
    <m/>
    <m/>
    <n v="7.8"/>
    <n v="3.2"/>
    <n v="4.5999999999999996"/>
    <m/>
    <n v="9.7000000000000003E-2"/>
    <m/>
    <s v="World Bank Climate Finance 2022"/>
  </r>
  <r>
    <x v="4"/>
    <s v="Sovereign"/>
    <s v="Program on Agricultural and Rural Transformation for_x000a_Nutrition, Entrepreneurship, and Resilience in_x000a_Bangladesh(PARTNER)"/>
    <s v="P176374"/>
    <m/>
    <x v="2"/>
    <s v="Bangladesh"/>
    <m/>
    <s v="Agriculture and Food"/>
    <n v="500"/>
    <m/>
    <m/>
    <m/>
    <n v="278.29999999999995"/>
    <n v="146.69999999999999"/>
    <n v="131.6"/>
    <m/>
    <n v="0.55700000000000005"/>
    <m/>
    <s v="World Bank Climate Finance 2023"/>
  </r>
  <r>
    <x v="4"/>
    <s v="Sovereign"/>
    <s v="Program on Sustainable Fishery Development in Red Sea and_x000a_Gulf of Aden (SFISH)"/>
    <s v="P178143"/>
    <m/>
    <x v="1"/>
    <s v="Middle East_x000a_and North_x000a_Africa"/>
    <m/>
    <s v="Environment Natural Resources_x000a_and the Blue Economy"/>
    <n v="45"/>
    <m/>
    <m/>
    <m/>
    <n v="10.4"/>
    <n v="0.4"/>
    <n v="10"/>
    <m/>
    <n v="0.23200000000000001"/>
    <m/>
    <s v="World Bank Climate Finance 2022"/>
  </r>
  <r>
    <x v="4"/>
    <s v="Sovereign"/>
    <s v="Project for Integrated Urban and Tourism Development_x000a_Additional Financing"/>
    <s v="P171438"/>
    <m/>
    <x v="1"/>
    <s v="Albania"/>
    <m/>
    <s v="Urban Resilience and Land"/>
    <n v="34.6"/>
    <m/>
    <m/>
    <m/>
    <n v="10"/>
    <n v="8.3000000000000007"/>
    <n v="1.7"/>
    <m/>
    <n v="0.29099999999999998"/>
    <m/>
    <s v="World Bank Climate Finance 2022"/>
  </r>
  <r>
    <x v="4"/>
    <s v="Sovereign"/>
    <s v="Promote Access to Finance, Entrepreneurship and_x000a_Employment in Mali"/>
    <s v="P168812"/>
    <m/>
    <x v="0"/>
    <s v="Mali"/>
    <m/>
    <s v="Finance Competitiveness and_x000a_Innovation"/>
    <n v="60"/>
    <m/>
    <m/>
    <m/>
    <n v="1.4"/>
    <n v="1.4"/>
    <n v="0"/>
    <m/>
    <n v="2.3E-2"/>
    <m/>
    <s v="World Bank Climate Finance 2021"/>
  </r>
  <r>
    <x v="4"/>
    <s v="Sovereign"/>
    <s v="Promoting a more Equitable, Sustainable and Safer Education"/>
    <s v="P176406"/>
    <m/>
    <x v="1"/>
    <s v="Haiti"/>
    <m/>
    <s v="Education"/>
    <n v="90"/>
    <m/>
    <m/>
    <m/>
    <n v="14.2"/>
    <n v="4.2"/>
    <n v="10"/>
    <m/>
    <n v="0.158"/>
    <m/>
    <s v="World Bank Climate Finance 2022"/>
  </r>
  <r>
    <x v="4"/>
    <s v="Sovereign"/>
    <s v="Promoting Access to Finance for Productive Purposes for_x000a_MSMEs"/>
    <s v="P172899"/>
    <m/>
    <x v="0"/>
    <s v="Ecuador"/>
    <m/>
    <s v="Finance Competitiveness and_x000a_Innovation"/>
    <n v="260"/>
    <m/>
    <m/>
    <m/>
    <n v="51.3"/>
    <n v="25.5"/>
    <n v="25.8"/>
    <m/>
    <n v="0.19700000000000001"/>
    <m/>
    <s v="World Bank Climate Finance 2021"/>
  </r>
  <r>
    <x v="4"/>
    <s v="Sovereign"/>
    <s v="Promoting Better Jobs through Integrated Labor and Skills_x000a_Programs"/>
    <s v="P176781"/>
    <m/>
    <x v="1"/>
    <s v="Argentina"/>
    <m/>
    <s v="Social Protection and Jobs"/>
    <n v="250"/>
    <m/>
    <m/>
    <m/>
    <n v="12.6"/>
    <n v="12.6"/>
    <n v="0"/>
    <m/>
    <n v="0.05"/>
    <m/>
    <s v="World Bank Climate Finance 2022"/>
  </r>
  <r>
    <x v="4"/>
    <s v="Sovereign"/>
    <s v="Promoting Competitiveness and Enhancing Resilience to_x000a_Natural Disasters Sub-program 2 Development Policy Loan"/>
    <s v="P170914"/>
    <m/>
    <x v="0"/>
    <s v="Philippines"/>
    <m/>
    <s v="Macroeconomics Trade and_x000a_Investment"/>
    <n v="600"/>
    <m/>
    <m/>
    <m/>
    <n v="133.30000000000001"/>
    <n v="0"/>
    <n v="133.30000000000001"/>
    <m/>
    <n v="0.222"/>
    <m/>
    <s v="World Bank Climate Finance 2021"/>
  </r>
  <r>
    <x v="4"/>
    <s v="Sovereign"/>
    <s v="Provision of Essential Health Services Project Additional_x000a_Financing"/>
    <s v="P174049"/>
    <m/>
    <x v="0"/>
    <s v="South Sudan"/>
    <m/>
    <s v="Health Nutrition and Population"/>
    <n v="5"/>
    <m/>
    <m/>
    <m/>
    <n v="0.2"/>
    <n v="0"/>
    <n v="0.2"/>
    <m/>
    <n v="4.2000000000000003E-2"/>
    <m/>
    <s v="World Bank Climate Finance 2021"/>
  </r>
  <r>
    <x v="4"/>
    <s v="Sovereign"/>
    <s v="Public and Municipal Renewable Energy Project"/>
    <s v="P179867"/>
    <m/>
    <x v="2"/>
    <s v="Türkiye"/>
    <m/>
    <s v="Energy and Extractives"/>
    <n v="549.20000000000005"/>
    <m/>
    <m/>
    <m/>
    <n v="549.20000000000005"/>
    <n v="549.20000000000005"/>
    <n v="0"/>
    <m/>
    <n v="1"/>
    <m/>
    <s v="World Bank Climate Finance 2023"/>
  </r>
  <r>
    <x v="4"/>
    <s v="Sovereign"/>
    <s v="Public Expenditures for Administrative Capacity Endurance_x000a_(PEACE) in Ukraine"/>
    <s v="P178946"/>
    <m/>
    <x v="1"/>
    <s v="Ukraine"/>
    <m/>
    <s v="Governance"/>
    <n v="1492"/>
    <m/>
    <m/>
    <m/>
    <n v="0"/>
    <n v="0"/>
    <n v="0"/>
    <m/>
    <n v="0"/>
    <m/>
    <s v="World Bank Climate Finance 2022"/>
  </r>
  <r>
    <x v="4"/>
    <s v="Sovereign"/>
    <s v="Public Financial Management and Institutional Strengthening_x000a_Project"/>
    <s v="P176761"/>
    <m/>
    <x v="1"/>
    <s v="South Sudan"/>
    <m/>
    <s v="Governance"/>
    <n v="34"/>
    <m/>
    <m/>
    <m/>
    <n v="0"/>
    <n v="0"/>
    <n v="0"/>
    <m/>
    <n v="0"/>
    <m/>
    <s v="World Bank Climate Finance 2022"/>
  </r>
  <r>
    <x v="4"/>
    <s v="Sovereign"/>
    <s v="Public Sector Eﬃciency and Green Recovery DPL"/>
    <s v="P164575"/>
    <m/>
    <x v="0"/>
    <s v="Serbia"/>
    <m/>
    <s v="Macroeconomics Trade and_x000a_Investment"/>
    <n v="100"/>
    <m/>
    <m/>
    <m/>
    <n v="16.2"/>
    <n v="8.1"/>
    <n v="8.1"/>
    <m/>
    <n v="0.16300000000000001"/>
    <m/>
    <s v="World Bank Climate Finance 2021"/>
  </r>
  <r>
    <x v="4"/>
    <s v="Sovereign"/>
    <s v="Public Service Capability Enhancement Project"/>
    <s v="P174067"/>
    <m/>
    <x v="1"/>
    <s v="India"/>
    <m/>
    <s v="Governance"/>
    <n v="47"/>
    <m/>
    <m/>
    <m/>
    <n v="1.3"/>
    <n v="0.5"/>
    <n v="0.8"/>
    <m/>
    <n v="2.5999999999999999E-2"/>
    <m/>
    <s v="World Bank Climate Finance 2022"/>
  </r>
  <r>
    <x v="4"/>
    <s v="Sovereign"/>
    <s v="Punjab Aﬀordable Housing Program"/>
    <s v="P173663"/>
    <m/>
    <x v="1"/>
    <s v="Pakistan"/>
    <m/>
    <s v="Urban Resilience and Land"/>
    <n v="200"/>
    <m/>
    <m/>
    <m/>
    <n v="15.4"/>
    <n v="4.9000000000000004"/>
    <n v="10.5"/>
    <m/>
    <n v="7.6999999999999999E-2"/>
    <m/>
    <s v="World Bank Climate Finance 2022"/>
  </r>
  <r>
    <x v="4"/>
    <s v="Sovereign"/>
    <s v="Punjab Municipal Services Improvement Project"/>
    <s v="P170811"/>
    <m/>
    <x v="0"/>
    <s v="India"/>
    <m/>
    <s v="Urban Resilience and Land"/>
    <n v="105"/>
    <m/>
    <m/>
    <m/>
    <n v="48.8"/>
    <n v="12.5"/>
    <n v="36.299999999999997"/>
    <m/>
    <n v="0.46500000000000002"/>
    <m/>
    <s v="World Bank Climate Finance 2021"/>
  </r>
  <r>
    <x v="4"/>
    <s v="Sovereign"/>
    <s v="Punjab Resilient and Inclusive Agriculture Transformation"/>
    <s v="P176786"/>
    <m/>
    <x v="2"/>
    <s v="Pakistan"/>
    <m/>
    <s v="Agriculture and Food"/>
    <n v="200"/>
    <m/>
    <m/>
    <m/>
    <n v="147.4"/>
    <n v="107.5"/>
    <n v="39.9"/>
    <m/>
    <n v="0.73699999999999999"/>
    <m/>
    <s v="World Bank Climate Finance 2023"/>
  </r>
  <r>
    <x v="4"/>
    <s v="Sovereign"/>
    <s v="Punjab Resource Improvement and Digital Eﬀectiveness"/>
    <s v="P171417"/>
    <m/>
    <x v="0"/>
    <s v="Pakistan"/>
    <m/>
    <s v="Governance"/>
    <n v="304"/>
    <m/>
    <m/>
    <m/>
    <n v="21.799999999999997"/>
    <n v="2.9"/>
    <n v="18.899999999999999"/>
    <m/>
    <n v="7.1999999999999995E-2"/>
    <m/>
    <s v="World Bank Climate Finance 2021"/>
  </r>
  <r>
    <x v="4"/>
    <s v="Sovereign"/>
    <s v="Punjab Rural Sustainable Water Supply and Sanitation_x000a_Project"/>
    <s v="P169071"/>
    <m/>
    <x v="0"/>
    <s v="Pakistan"/>
    <m/>
    <s v="Water"/>
    <n v="442.4"/>
    <m/>
    <m/>
    <m/>
    <n v="356.4"/>
    <n v="226.9"/>
    <n v="129.5"/>
    <m/>
    <n v="0.80600000000000005"/>
    <m/>
    <s v="World Bank Climate Finance 2021"/>
  </r>
  <r>
    <x v="4"/>
    <s v="Sovereign"/>
    <s v="Punjab Urban Land Systems Enhancement Project"/>
    <s v="P172945"/>
    <m/>
    <x v="1"/>
    <s v="Pakistan"/>
    <m/>
    <s v="Urban Resilience and Land"/>
    <n v="150"/>
    <m/>
    <m/>
    <m/>
    <n v="17.399999999999999"/>
    <n v="0.2"/>
    <n v="17.2"/>
    <m/>
    <n v="0.11600000000000001"/>
    <m/>
    <s v="World Bank Climate Finance 2022"/>
  </r>
  <r>
    <x v="4"/>
    <s v="Sovereign"/>
    <s v="Punjab: Building Fiscal and Institutional Resilience"/>
    <s v="P175261"/>
    <m/>
    <x v="2"/>
    <s v="India"/>
    <m/>
    <s v="Governance"/>
    <n v="150"/>
    <m/>
    <m/>
    <m/>
    <n v="18.2"/>
    <n v="0.4"/>
    <n v="17.8"/>
    <m/>
    <n v="0.121"/>
    <m/>
    <s v="World Bank Climate Finance 2023"/>
  </r>
  <r>
    <x v="4"/>
    <s v="Sovereign"/>
    <s v="Rail Logistics Project"/>
    <s v="P177856"/>
    <m/>
    <x v="1"/>
    <s v="India"/>
    <m/>
    <s v="Transport"/>
    <n v="245"/>
    <m/>
    <m/>
    <m/>
    <n v="241.3"/>
    <n v="210.3"/>
    <n v="31"/>
    <m/>
    <n v="0.98499999999999999"/>
    <m/>
    <s v="World Bank Climate Finance 2022"/>
  </r>
  <r>
    <x v="4"/>
    <s v="Sovereign"/>
    <s v="Railway Improvement and Safety for Egypt Project"/>
    <s v="P175137"/>
    <m/>
    <x v="0"/>
    <s v="Egypt Arab_x000a_Republic of"/>
    <m/>
    <s v="Transport"/>
    <n v="440"/>
    <m/>
    <m/>
    <m/>
    <n v="440"/>
    <n v="418.3"/>
    <n v="21.7"/>
    <m/>
    <n v="1"/>
    <m/>
    <s v="World Bank Climate Finance 2021"/>
  </r>
  <r>
    <x v="4"/>
    <s v="Sovereign"/>
    <s v="Raising and Accelerating MSME Performance"/>
    <s v="P172226"/>
    <m/>
    <x v="0"/>
    <s v="India"/>
    <m/>
    <s v="Finance Competitiveness and_x000a_Innovation"/>
    <n v="500"/>
    <m/>
    <m/>
    <m/>
    <n v="52"/>
    <n v="27.2"/>
    <n v="24.8"/>
    <m/>
    <n v="0.104"/>
    <m/>
    <s v="World Bank Climate Finance 2021"/>
  </r>
  <r>
    <x v="4"/>
    <s v="Sovereign"/>
    <s v="RECOVERING LEARNING LOSSES FROM COVID-19 PANDEMIC IN_x000a_BRAZIL"/>
    <s v="P178563"/>
    <m/>
    <x v="1"/>
    <s v="Brazil"/>
    <m/>
    <s v="Education"/>
    <n v="250"/>
    <m/>
    <m/>
    <m/>
    <n v="20"/>
    <n v="0"/>
    <n v="20"/>
    <m/>
    <n v="0.08"/>
    <m/>
    <s v="World Bank Climate Finance 2022"/>
  </r>
  <r>
    <x v="4"/>
    <s v="Sovereign"/>
    <s v="Recovery and Advancement of Informal Sector Employment"/>
    <s v="P174085"/>
    <m/>
    <x v="0"/>
    <s v="Bangladesh"/>
    <m/>
    <s v="Social Protection and Jobs"/>
    <n v="200"/>
    <m/>
    <m/>
    <m/>
    <n v="17"/>
    <n v="2.1"/>
    <n v="14.9"/>
    <m/>
    <n v="8.5000000000000006E-2"/>
    <m/>
    <s v="World Bank Climate Finance 2021"/>
  </r>
  <r>
    <x v="4"/>
    <s v="Sovereign"/>
    <s v="Recovery of Economic Activity for Liberian Informal Sector_x000a_Employment Project"/>
    <s v="P174417"/>
    <m/>
    <x v="0"/>
    <s v="Liberia"/>
    <m/>
    <s v="Social Protection and Jobs"/>
    <n v="10"/>
    <m/>
    <m/>
    <m/>
    <n v="1.2"/>
    <n v="0.6"/>
    <n v="0.6"/>
    <m/>
    <n v="0.115"/>
    <m/>
    <s v="World Bank Climate Finance 2021"/>
  </r>
  <r>
    <x v="4"/>
    <s v="Sovereign"/>
    <s v="Regional Climate Resilience Program for Eastern and Southern_x000a_Africa Project"/>
    <s v="P180171"/>
    <m/>
    <x v="2"/>
    <s v="Eastern and Southern Africa"/>
    <m/>
    <s v="Water"/>
    <n v="382.4"/>
    <m/>
    <m/>
    <m/>
    <n v="357.6"/>
    <n v="2.8"/>
    <n v="354.8"/>
    <m/>
    <n v="0.93500000000000005"/>
    <m/>
    <s v="World Bank Climate Finance 2023"/>
  </r>
  <r>
    <x v="4"/>
    <s v="Sovereign"/>
    <s v="Regional Connectivity and Development Project"/>
    <s v="P174379"/>
    <m/>
    <x v="0"/>
    <s v="Azerbaijan"/>
    <m/>
    <s v="Transport"/>
    <n v="65"/>
    <m/>
    <m/>
    <m/>
    <n v="31.6"/>
    <n v="0.6"/>
    <n v="31"/>
    <m/>
    <n v="0.48599999999999999"/>
    <m/>
    <s v="World Bank Climate Finance 2021"/>
  </r>
  <r>
    <x v="4"/>
    <s v="Sovereign"/>
    <s v="Regional Electricity Access and BEST Project"/>
    <s v="P167569"/>
    <m/>
    <x v="0"/>
    <s v="Western Africa"/>
    <m/>
    <s v="Energy and Extractives"/>
    <n v="465"/>
    <m/>
    <m/>
    <m/>
    <n v="225.8"/>
    <n v="127.8"/>
    <n v="98"/>
    <m/>
    <n v="0.48599999999999999"/>
    <m/>
    <s v="World Bank Climate Finance 2021"/>
  </r>
  <r>
    <x v="4"/>
    <s v="Sovereign"/>
    <s v="Regional Emergency Solar Power Intervention Project"/>
    <s v="P179267"/>
    <m/>
    <x v="2"/>
    <s v="Western and Central Africa"/>
    <m/>
    <s v="Energy and Extractives"/>
    <n v="311"/>
    <m/>
    <m/>
    <m/>
    <n v="304.90000000000003"/>
    <n v="304.10000000000002"/>
    <n v="0.8"/>
    <m/>
    <n v="0.98"/>
    <m/>
    <s v="World Bank Climate Finance 2023"/>
  </r>
  <r>
    <x v="4"/>
    <s v="Sovereign"/>
    <s v="Regional Oﬀ-Grid Electricity Access Project Additional_x000a_Financing"/>
    <s v="P174885"/>
    <m/>
    <x v="0"/>
    <s v="Western Africa"/>
    <m/>
    <s v="Energy and Extractives"/>
    <n v="15"/>
    <m/>
    <m/>
    <m/>
    <n v="15"/>
    <n v="15"/>
    <n v="0"/>
    <m/>
    <n v="1"/>
    <m/>
    <s v="World Bank Climate Finance 2021"/>
  </r>
  <r>
    <x v="4"/>
    <s v="Sovereign"/>
    <s v="Regional Sahel Pastoralism Support Project II"/>
    <s v="P173197"/>
    <m/>
    <x v="0"/>
    <s v="Western Africa"/>
    <m/>
    <s v="Agriculture and Food"/>
    <n v="375"/>
    <m/>
    <m/>
    <m/>
    <n v="174.79999999999998"/>
    <n v="25.2"/>
    <n v="149.6"/>
    <m/>
    <n v="0.46600000000000003"/>
    <m/>
    <s v="World Bank Climate Finance 2021"/>
  </r>
  <r>
    <x v="4"/>
    <s v="Sovereign"/>
    <s v="Rejuvenating Watersheds for Agricultural Resilience through_x000a_Innovative Development"/>
    <s v="P172187"/>
    <m/>
    <x v="1"/>
    <s v="India"/>
    <m/>
    <s v="Agriculture and Food"/>
    <n v="115"/>
    <m/>
    <m/>
    <m/>
    <n v="59.400000000000006"/>
    <n v="11.7"/>
    <n v="47.7"/>
    <m/>
    <n v="0.51700000000000002"/>
    <m/>
    <s v="World Bank Climate Finance 2022"/>
  </r>
  <r>
    <x v="4"/>
    <s v="Sovereign"/>
    <s v="Renewable Energy and Improved Utility Performance Project"/>
    <s v="P170236"/>
    <m/>
    <x v="1"/>
    <s v="Cabo Verde"/>
    <m/>
    <s v="Energy and Extractives"/>
    <n v="7"/>
    <m/>
    <m/>
    <m/>
    <n v="7"/>
    <n v="6.1"/>
    <n v="0.9"/>
    <m/>
    <n v="1"/>
    <m/>
    <s v="World Bank Climate Finance 2022"/>
  </r>
  <r>
    <x v="4"/>
    <s v="Sovereign"/>
    <s v="Renewable Energy Sector Development Project"/>
    <s v="P161316"/>
    <m/>
    <x v="1"/>
    <s v="St. Lucia"/>
    <m/>
    <s v="Energy and Extractives"/>
    <n v="3.8"/>
    <m/>
    <m/>
    <m/>
    <n v="3.8"/>
    <n v="3.8"/>
    <n v="0"/>
    <m/>
    <n v="1"/>
    <m/>
    <s v="World Bank Climate Finance 2022"/>
  </r>
  <r>
    <x v="4"/>
    <s v="Sovereign"/>
    <s v="Republic of Congo COVID-19 Emergency Response Project -_x000a_Additional Financing"/>
    <s v="P175805"/>
    <m/>
    <x v="0"/>
    <s v="Congo, Democratic Republic of"/>
    <m/>
    <s v="Health Nutrition and Population"/>
    <n v="12"/>
    <m/>
    <m/>
    <m/>
    <n v="0"/>
    <n v="0"/>
    <n v="0"/>
    <m/>
    <n v="4.0000000000000001E-3"/>
    <m/>
    <s v="World Bank Climate Finance 2021"/>
  </r>
  <r>
    <x v="4"/>
    <s v="Sovereign"/>
    <s v="Republic of Congo First Fiscal Management and Inclusive_x000a_Growth DPF"/>
    <s v="P178614"/>
    <m/>
    <x v="2"/>
    <s v="Congo, Democratic Republic of"/>
    <m/>
    <s v="Macroeconomics Trade and_x000a_Investment"/>
    <n v="50"/>
    <m/>
    <m/>
    <m/>
    <n v="6.6"/>
    <n v="6.3"/>
    <n v="0.3"/>
    <m/>
    <n v="0.13100000000000001"/>
    <m/>
    <s v="World Bank Climate Finance 2023"/>
  </r>
  <r>
    <x v="4"/>
    <s v="Sovereign"/>
    <s v="Republic of Congo, Kobikisa Health System Strengthening_x000a_Project"/>
    <s v="P167890"/>
    <m/>
    <x v="0"/>
    <s v="Congo, Democratic Republic of"/>
    <m/>
    <s v="Health Nutrition and Population"/>
    <n v="50"/>
    <m/>
    <m/>
    <m/>
    <n v="4.9000000000000004"/>
    <n v="2.4"/>
    <n v="2.5"/>
    <m/>
    <n v="9.8000000000000004E-2"/>
    <m/>
    <s v="World Bank Climate Finance 2021"/>
  </r>
  <r>
    <x v="4"/>
    <s v="Sovereign"/>
    <s v="Republic of Mali Second Additional Financing to MALI COVID-19_x000a_Emergency Response Project"/>
    <s v="P176347"/>
    <m/>
    <x v="1"/>
    <s v="Mali"/>
    <m/>
    <s v="Health Nutrition and Population"/>
    <n v="52.5"/>
    <m/>
    <m/>
    <m/>
    <n v="0.5"/>
    <n v="0.3"/>
    <n v="0.2"/>
    <m/>
    <n v="8.9999999999999993E-3"/>
    <m/>
    <s v="World Bank Climate Finance 2022"/>
  </r>
  <r>
    <x v="4"/>
    <s v="Sovereign"/>
    <s v="Republic of the Marshall Islands Urban Resilience Project"/>
    <s v="P177124"/>
    <m/>
    <x v="1"/>
    <s v="Marshall Islands"/>
    <m/>
    <s v="Urban Resilience and Land"/>
    <n v="30"/>
    <m/>
    <m/>
    <m/>
    <n v="28.4"/>
    <n v="0.5"/>
    <n v="27.9"/>
    <m/>
    <n v="0.94899999999999995"/>
    <m/>
    <s v="World Bank Climate Finance 2022"/>
  </r>
  <r>
    <x v="4"/>
    <s v="Sovereign"/>
    <s v="RESILAND CA+ Program: Tajikistan Resilient Landscape_x000a_Restoration Project"/>
    <s v="P171524"/>
    <m/>
    <x v="1"/>
    <s v="Central Asia"/>
    <m/>
    <s v="Environment Natural Resources and_x000a_the Blue Economy"/>
    <n v="45"/>
    <m/>
    <m/>
    <m/>
    <n v="41.199999999999996"/>
    <n v="36.299999999999997"/>
    <n v="4.9000000000000004"/>
    <m/>
    <n v="0.91500000000000004"/>
    <m/>
    <s v="World Bank Climate Finance 2022"/>
  </r>
  <r>
    <x v="4"/>
    <s v="Sovereign"/>
    <s v="RESILAND CA+ Program: Uzbekistan Resilient Landscapes_x000a_Restoration Project"/>
    <s v="P174135"/>
    <m/>
    <x v="1"/>
    <s v="Central Asia"/>
    <m/>
    <s v="Environment Natural Resources_x000a_and the Blue Economy"/>
    <n v="142"/>
    <m/>
    <m/>
    <m/>
    <n v="114.19999999999999"/>
    <n v="35.6"/>
    <n v="78.599999999999994"/>
    <m/>
    <n v="0.80400000000000005"/>
    <m/>
    <s v="World Bank Climate Finance 2022"/>
  </r>
  <r>
    <x v="4"/>
    <s v="Sovereign"/>
    <s v="Resilience, Entrepreneurship and Livelihood Improvement_x000a_Project"/>
    <s v="P175820"/>
    <m/>
    <x v="0"/>
    <s v="Bangladesh"/>
    <m/>
    <s v="Agriculture and Food"/>
    <n v="300"/>
    <m/>
    <m/>
    <m/>
    <n v="139.9"/>
    <n v="16.5"/>
    <n v="123.4"/>
    <m/>
    <n v="0.46600000000000003"/>
    <m/>
    <s v="World Bank Climate Finance 2021"/>
  </r>
  <r>
    <x v="4"/>
    <s v="Sovereign"/>
    <s v="Resilient and Sustainable Infrastructure for Recovery DPF"/>
    <s v="P173424"/>
    <m/>
    <x v="0"/>
    <s v="Colombia"/>
    <m/>
    <s v="Energy and Extractives"/>
    <n v="500"/>
    <m/>
    <m/>
    <m/>
    <n v="250"/>
    <n v="240"/>
    <n v="10"/>
    <m/>
    <n v="0.5"/>
    <m/>
    <s v="World Bank Climate Finance 2021"/>
  </r>
  <r>
    <x v="4"/>
    <s v="Sovereign"/>
    <s v="RESILIENT AND SUSTAINABLE INFRASTRUCTURE FOR_x000a_RECOVERY DPF 2"/>
    <s v="P175126"/>
    <m/>
    <x v="0"/>
    <s v="Colombia"/>
    <m/>
    <s v="Energy and Extractives"/>
    <n v="750"/>
    <m/>
    <m/>
    <m/>
    <n v="272.7"/>
    <n v="272.7"/>
    <n v="0"/>
    <m/>
    <n v="0.36399999999999999"/>
    <m/>
    <s v="World Bank Climate Finance 2021"/>
  </r>
  <r>
    <x v="4"/>
    <s v="Sovereign"/>
    <s v="Resilient and Sustainable Tajikistan DPO"/>
    <s v="P177930"/>
    <m/>
    <x v="2"/>
    <s v="Tajikistan"/>
    <m/>
    <s v="Macroeconomics Trade and_x000a_Investment"/>
    <n v="50"/>
    <m/>
    <m/>
    <m/>
    <n v="8.8999999999999986"/>
    <n v="5.6"/>
    <n v="3.3"/>
    <m/>
    <n v="0.17799999999999999"/>
    <m/>
    <s v="World Bank Climate Finance 2023"/>
  </r>
  <r>
    <x v="4"/>
    <s v="Sovereign"/>
    <s v="Resilient and Sustainable Water in Agriculture"/>
    <s v="P175747"/>
    <m/>
    <x v="1"/>
    <s v="Morocco"/>
    <m/>
    <s v="Water"/>
    <n v="180"/>
    <m/>
    <m/>
    <m/>
    <n v="164.8"/>
    <n v="6.8"/>
    <n v="158"/>
    <m/>
    <n v="0.91600000000000004"/>
    <m/>
    <s v="World Bank Climate Finance 2022"/>
  </r>
  <r>
    <x v="4"/>
    <s v="Sovereign"/>
    <s v="Resilient connectivity and  Urban Transport Accessibility Project"/>
    <s v="P177210"/>
    <m/>
    <x v="1"/>
    <s v="Haiti"/>
    <m/>
    <s v="Transport"/>
    <n v="120"/>
    <m/>
    <m/>
    <m/>
    <n v="101.2"/>
    <n v="20.5"/>
    <n v="80.7"/>
    <m/>
    <n v="0.84399999999999997"/>
    <m/>
    <s v="World Bank Climate Finance 2022"/>
  </r>
  <r>
    <x v="4"/>
    <s v="Sovereign"/>
    <s v="Resilient Infrastructure for Adaptation and Vulnerability_x000a_Reduction"/>
    <s v="P173312"/>
    <m/>
    <x v="2"/>
    <s v="Bangladesh"/>
    <m/>
    <s v="Urban Resilience and Land"/>
    <n v="500"/>
    <m/>
    <m/>
    <m/>
    <n v="490.6"/>
    <n v="62.6"/>
    <n v="428"/>
    <m/>
    <n v="0.98099999999999998"/>
    <m/>
    <s v="World Bank Climate Finance 2023"/>
  </r>
  <r>
    <x v="4"/>
    <s v="Sovereign"/>
    <s v="Resilient Tourism and Blue Economy Development in Cabo Verde_x000a_Project"/>
    <s v="P176981"/>
    <m/>
    <x v="1"/>
    <s v="Cabo Verde"/>
    <m/>
    <s v="Finance Competitiveness and_x000a_Innovation"/>
    <n v="30"/>
    <m/>
    <m/>
    <m/>
    <n v="5.6"/>
    <n v="1.8"/>
    <n v="3.8"/>
    <m/>
    <n v="0.186"/>
    <m/>
    <s v="World Bank Climate Finance 2022"/>
  </r>
  <r>
    <x v="4"/>
    <s v="Sovereign"/>
    <s v="Resilient Urban Sierra Leone Project"/>
    <s v="P168608"/>
    <m/>
    <x v="0"/>
    <s v="Sierra Leone"/>
    <m/>
    <s v="Urban Resilience and Land"/>
    <n v="50"/>
    <m/>
    <m/>
    <m/>
    <n v="34.599999999999994"/>
    <n v="21.4"/>
    <n v="13.2"/>
    <m/>
    <n v="0.69099999999999995"/>
    <m/>
    <s v="World Bank Climate Finance 2021"/>
  </r>
  <r>
    <x v="4"/>
    <s v="Sovereign"/>
    <s v="Responding to COVID-19: Modern and Resilient Agri-food Value_x000a_Chains"/>
    <s v="P173480"/>
    <m/>
    <x v="0"/>
    <s v="Guatemala"/>
    <m/>
    <s v="Agriculture and Food"/>
    <n v="150"/>
    <m/>
    <m/>
    <m/>
    <n v="88.7"/>
    <n v="41.5"/>
    <n v="47.2"/>
    <m/>
    <n v="0.59099999999999997"/>
    <m/>
    <s v="World Bank Climate Finance 2021"/>
  </r>
  <r>
    <x v="4"/>
    <s v="Sovereign"/>
    <s v="Response - Recovery - Resilience for Conﬂict-Aﬀected_x000a_Communities in Ethiopia Project"/>
    <s v="P177233"/>
    <m/>
    <x v="1"/>
    <s v="Ethiopia"/>
    <m/>
    <s v="Social Sustainability and Inclusion"/>
    <n v="300"/>
    <m/>
    <m/>
    <m/>
    <n v="74.7"/>
    <n v="4"/>
    <n v="70.7"/>
    <m/>
    <n v="0.249"/>
    <m/>
    <s v="World Bank Climate Finance 2022"/>
  </r>
  <r>
    <x v="4"/>
    <s v="Sovereign"/>
    <s v="Restoring Essential Services for Health and Advancing_x000a_Preparedness for Emergencies Project"/>
    <s v="P176532"/>
    <m/>
    <x v="1"/>
    <s v="Honduras"/>
    <m/>
    <s v="Health Nutrition and Population"/>
    <n v="60"/>
    <m/>
    <m/>
    <m/>
    <n v="3.3"/>
    <n v="0.8"/>
    <n v="2.5"/>
    <m/>
    <n v="5.3999999999999999E-2"/>
    <m/>
    <s v="World Bank Climate Finance 2022"/>
  </r>
  <r>
    <x v="4"/>
    <s v="Sovereign"/>
    <s v="RIGHTS: Inclusion, Accessibility and Opportunities for Persons with_x000a_Disabilities in Tamil Nadu"/>
    <s v="P176404"/>
    <m/>
    <x v="1"/>
    <s v="India"/>
    <m/>
    <s v="Social Protection and Jobs"/>
    <n v="162"/>
    <m/>
    <m/>
    <m/>
    <n v="11.2"/>
    <n v="4.0999999999999996"/>
    <n v="7.1"/>
    <m/>
    <n v="6.9000000000000006E-2"/>
    <m/>
    <s v="World Bank Climate Finance 2022"/>
  </r>
  <r>
    <x v="4"/>
    <s v="Sovereign"/>
    <s v="Rio de Janeiro Adjustment and Sustainable Development Policy_x000a_Loan"/>
    <s v="P178729"/>
    <m/>
    <x v="1"/>
    <s v="Brazil"/>
    <m/>
    <s v="Macroeconomics Trade and_x000a_Investment"/>
    <n v="135.19999999999999"/>
    <m/>
    <m/>
    <m/>
    <n v="67.599999999999994"/>
    <n v="62.8"/>
    <n v="4.8"/>
    <m/>
    <n v="0.5"/>
    <m/>
    <s v="World Bank Climate Finance 2022"/>
  </r>
  <r>
    <x v="4"/>
    <s v="Sovereign"/>
    <s v="RMI Education and Skills Strengthening Project"/>
    <s v="P171924"/>
    <m/>
    <x v="0"/>
    <s v="Marshall Islands"/>
    <m/>
    <s v="Education"/>
    <n v="10"/>
    <m/>
    <m/>
    <m/>
    <n v="1.2"/>
    <n v="0.6"/>
    <n v="0.6"/>
    <m/>
    <n v="0.11700000000000001"/>
    <m/>
    <s v="World Bank Climate Finance 2021"/>
  </r>
  <r>
    <x v="4"/>
    <s v="Sovereign"/>
    <s v="RMI Multisectoral Early Childhood Development Project - II"/>
    <s v="P177329"/>
    <m/>
    <x v="1"/>
    <s v="Marshall Islands"/>
    <m/>
    <s v="Health Nutrition and Population"/>
    <n v="27"/>
    <m/>
    <m/>
    <m/>
    <n v="1.1000000000000001"/>
    <n v="0"/>
    <n v="1.1000000000000001"/>
    <m/>
    <n v="0.04"/>
    <m/>
    <s v="World Bank Climate Finance 2022"/>
  </r>
  <r>
    <x v="4"/>
    <s v="Sovereign"/>
    <s v="Romania Inclusive and Green Growth DPF"/>
    <s v="P178912"/>
    <m/>
    <x v="1"/>
    <s v="Romania"/>
    <m/>
    <s v="Macroeconomics Trade and_x000a_Investment"/>
    <n v="641.70000000000005"/>
    <m/>
    <m/>
    <m/>
    <n v="240.6"/>
    <n v="232.6"/>
    <n v="8"/>
    <m/>
    <n v="0.375"/>
    <m/>
    <s v="World Bank Climate Finance 2022"/>
  </r>
  <r>
    <x v="4"/>
    <s v="Sovereign"/>
    <s v="Romania Rural Pollution Prevention and Reduction Project_x000a_(RAPID)"/>
    <s v="P179786"/>
    <m/>
    <x v="2"/>
    <s v="Romania"/>
    <m/>
    <s v="Environment Natural Resources_x000a_and the Blue Economy"/>
    <n v="63.6"/>
    <m/>
    <m/>
    <m/>
    <n v="23.1"/>
    <n v="12.3"/>
    <n v="10.8"/>
    <m/>
    <n v="0.36399999999999999"/>
    <m/>
    <s v="World Bank Climate Finance 2023"/>
  </r>
  <r>
    <x v="4"/>
    <s v="Sovereign"/>
    <s v="Romania Safer, Inclusive and Sustainable Schools"/>
    <s v="P175308"/>
    <m/>
    <x v="0"/>
    <s v="Romania"/>
    <m/>
    <s v="Urban Resilience and Land"/>
    <n v="121.1"/>
    <m/>
    <m/>
    <m/>
    <n v="63.9"/>
    <n v="32"/>
    <n v="31.9"/>
    <m/>
    <n v="0.52800000000000002"/>
    <m/>
    <s v="World Bank Climate Finance 2021"/>
  </r>
  <r>
    <x v="4"/>
    <s v="Sovereign"/>
    <s v="Romania Second Programmatic Inclusive and Green Growth_x000a_Development Policy Loan"/>
    <s v="P179297"/>
    <m/>
    <x v="2"/>
    <s v="Romania"/>
    <m/>
    <s v="Macroeconomics Trade and_x000a_Investment"/>
    <n v="650"/>
    <m/>
    <m/>
    <m/>
    <n v="325.10000000000002"/>
    <n v="321.8"/>
    <n v="3.3"/>
    <m/>
    <n v="0.5"/>
    <m/>
    <s v="World Bank Climate Finance 2023"/>
  </r>
  <r>
    <x v="4"/>
    <s v="Sovereign"/>
    <s v="Romania: Institutional Strengthening and Financial Safety Net_x000a_Resilience Project"/>
    <s v="P171039"/>
    <m/>
    <x v="2"/>
    <s v="Romania"/>
    <m/>
    <s v="Finance Competitiveness and_x000a_Innovation"/>
    <n v="403.2"/>
    <m/>
    <m/>
    <m/>
    <n v="0"/>
    <n v="0"/>
    <n v="0"/>
    <m/>
    <n v="0"/>
    <m/>
    <s v="World Bank Climate Finance 2023"/>
  </r>
  <r>
    <x v="4"/>
    <s v="Sovereign"/>
    <s v="Rural and Small Towns Water Security Project"/>
    <s v="P173518"/>
    <m/>
    <x v="1"/>
    <s v="Mozambique"/>
    <m/>
    <s v="Water"/>
    <n v="150"/>
    <m/>
    <m/>
    <m/>
    <n v="114"/>
    <n v="92.3"/>
    <n v="21.7"/>
    <m/>
    <n v="0.76"/>
    <m/>
    <s v="World Bank Climate Finance 2022"/>
  </r>
  <r>
    <x v="4"/>
    <s v="Sovereign"/>
    <s v="Rural Enterprise and Economic Development Project"/>
    <s v="P170215"/>
    <m/>
    <x v="0"/>
    <s v="Nepal"/>
    <m/>
    <s v="Agriculture and Food"/>
    <n v="80"/>
    <m/>
    <m/>
    <m/>
    <n v="38.5"/>
    <n v="13.8"/>
    <n v="24.7"/>
    <m/>
    <n v="0.48199999999999998"/>
    <m/>
    <s v="World Bank Climate Finance 2021"/>
  </r>
  <r>
    <x v="4"/>
    <s v="Sovereign"/>
    <s v="Rural Livelihoods Productivity and Resilience Project"/>
    <s v="P175269"/>
    <m/>
    <x v="2"/>
    <s v="Madagascar"/>
    <m/>
    <s v="Agriculture and Food"/>
    <n v="200"/>
    <m/>
    <m/>
    <m/>
    <n v="136"/>
    <n v="73"/>
    <n v="63"/>
    <m/>
    <n v="0.68"/>
    <m/>
    <s v="World Bank Climate Finance 2023"/>
  </r>
  <r>
    <x v="4"/>
    <s v="Sovereign"/>
    <s v="Rwanda - Energy Access and Quality Improvement Project"/>
    <s v="P172594"/>
    <m/>
    <x v="0"/>
    <s v="Rwanda"/>
    <m/>
    <s v="Energy and Extractives"/>
    <n v="150"/>
    <m/>
    <m/>
    <m/>
    <n v="57.5"/>
    <n v="47.1"/>
    <n v="10.4"/>
    <m/>
    <n v="0.38300000000000001"/>
    <m/>
    <s v="World Bank Climate Finance 2021"/>
  </r>
  <r>
    <x v="4"/>
    <s v="Sovereign"/>
    <s v="RWANDA THIRD PROGRAMMATIC HUMAN CAPITAL FOR_x000a_INCLUSIVE GROWTH  DEVELOPMENT POLICY FINANCING"/>
    <s v="P178113"/>
    <m/>
    <x v="2"/>
    <s v="Rwanda"/>
    <m/>
    <s v="Social Protection and Jobs"/>
    <n v="200"/>
    <m/>
    <m/>
    <m/>
    <n v="14.4"/>
    <n v="0"/>
    <n v="14.4"/>
    <m/>
    <n v="7.1999999999999995E-2"/>
    <m/>
    <s v="World Bank Climate Finance 2023"/>
  </r>
  <r>
    <x v="4"/>
    <s v="Sovereign"/>
    <s v="SADC Regional Statistics Project"/>
    <s v="P175731"/>
    <m/>
    <x v="2"/>
    <s v="Eastern and Southern Africa"/>
    <m/>
    <s v="Poverty and Equity"/>
    <n v="104.5"/>
    <m/>
    <m/>
    <m/>
    <n v="1"/>
    <n v="0"/>
    <n v="1"/>
    <m/>
    <n v="0.01"/>
    <m/>
    <s v="World Bank Climate Finance 2023"/>
  </r>
  <r>
    <x v="4"/>
    <s v="Sovereign"/>
    <s v="Saint Lucia COVID-19 Response, Recovery and Resilience_x000a_Development Policy Credit"/>
    <s v="P174346"/>
    <m/>
    <x v="0"/>
    <s v="St. Lucia"/>
    <m/>
    <s v="Macroeconomics Trade and_x000a_Investment"/>
    <n v="30"/>
    <m/>
    <m/>
    <m/>
    <n v="6.4"/>
    <n v="0"/>
    <n v="6.4"/>
    <m/>
    <n v="0.21299999999999999"/>
    <m/>
    <s v="World Bank Climate Finance 2021"/>
  </r>
  <r>
    <x v="4"/>
    <s v="Sovereign"/>
    <s v="Saint Vincent and the Grenadines Volcanic Eruption Emergency_x000a_Project"/>
    <s v="P176943"/>
    <m/>
    <x v="1"/>
    <s v="St. Vincent and the Grenadines"/>
    <m/>
    <s v="Urban Resilience and Land"/>
    <n v="40"/>
    <m/>
    <m/>
    <m/>
    <n v="16.7"/>
    <n v="0"/>
    <n v="16.7"/>
    <m/>
    <n v="0.41799999999999998"/>
    <m/>
    <s v="World Bank Climate Finance 2022"/>
  </r>
  <r>
    <x v="4"/>
    <s v="Sovereign"/>
    <s v="Salvador Social Multi-Sector Service Delivery Project II"/>
    <s v="P172605"/>
    <m/>
    <x v="0"/>
    <s v="Brazil"/>
    <m/>
    <s v="Social Protection and Jobs"/>
    <n v="125"/>
    <m/>
    <m/>
    <m/>
    <n v="4.3"/>
    <n v="4"/>
    <n v="0.3"/>
    <m/>
    <n v="3.4000000000000002E-2"/>
    <m/>
    <s v="World Bank Climate Finance 2021"/>
  </r>
  <r>
    <x v="4"/>
    <s v="Sovereign"/>
    <s v="Samoa Aviation and Roads Investment Project"/>
    <s v="P176272"/>
    <m/>
    <x v="1"/>
    <s v="Samoa"/>
    <m/>
    <s v="Transport"/>
    <n v="66"/>
    <m/>
    <m/>
    <m/>
    <n v="39.299999999999997"/>
    <n v="0"/>
    <n v="39.299999999999997"/>
    <m/>
    <n v="0.59499999999999997"/>
    <m/>
    <s v="World Bank Climate Finance 2022"/>
  </r>
  <r>
    <x v="4"/>
    <s v="Sovereign"/>
    <s v="Samoa First Recovery and Resilience Development Policy_x000a_Operation"/>
    <s v="P180120"/>
    <m/>
    <x v="2"/>
    <s v="Samoa"/>
    <m/>
    <s v="Macroeconomics Trade and_x000a_Investment"/>
    <n v="10"/>
    <m/>
    <m/>
    <m/>
    <n v="1.1000000000000001"/>
    <n v="0"/>
    <n v="1.1000000000000001"/>
    <m/>
    <n v="0.107"/>
    <m/>
    <s v="World Bank Climate Finance 2023"/>
  </r>
  <r>
    <x v="4"/>
    <s v="Sovereign"/>
    <s v="Samoa First Response, Recovery and Resilience_x000a_Development Policy Operation with a Catastrophe_x000a_Deferred Drawdown Option"/>
    <s v="P171764"/>
    <m/>
    <x v="0"/>
    <s v="Samoa"/>
    <m/>
    <s v="Macroeconomics Trade and_x000a_Investment"/>
    <n v="25"/>
    <m/>
    <m/>
    <m/>
    <n v="5.4"/>
    <n v="0"/>
    <n v="5.4"/>
    <m/>
    <n v="0.214"/>
    <m/>
    <s v="World Bank Climate Finance 2021"/>
  </r>
  <r>
    <x v="4"/>
    <s v="Sovereign"/>
    <s v="Samoa Second Recovery and Resilience Development Policy_x000a_Operation"/>
    <s v="P174498"/>
    <m/>
    <x v="1"/>
    <s v="Samoa"/>
    <m/>
    <s v="Macroeconomics Trade and_x000a_Investment"/>
    <n v="14"/>
    <m/>
    <m/>
    <m/>
    <n v="4.7"/>
    <n v="0"/>
    <n v="4.7"/>
    <m/>
    <n v="0.33300000000000002"/>
    <m/>
    <s v="World Bank Climate Finance 2022"/>
  </r>
  <r>
    <x v="4"/>
    <s v="Sovereign"/>
    <s v="Sao Tome and Principe: Institutional Capacity Building_x000a_Project - AF"/>
    <s v="P174153"/>
    <m/>
    <x v="0"/>
    <s v="Sao Tome and Principe"/>
    <m/>
    <s v="Finance Competitiveness and_x000a_Innovation"/>
    <n v="7"/>
    <m/>
    <m/>
    <m/>
    <n v="0"/>
    <n v="0"/>
    <n v="0"/>
    <m/>
    <n v="0"/>
    <m/>
    <s v="World Bank Climate Finance 2021"/>
  </r>
  <r>
    <x v="4"/>
    <s v="Sovereign"/>
    <s v="Sava and Drina Rivers Corridors Integrated Development_x000a_Program"/>
    <s v="P168862"/>
    <m/>
    <x v="0"/>
    <s v="Western_x000a_Balkans"/>
    <m/>
    <s v="Water"/>
    <n v="134"/>
    <m/>
    <m/>
    <m/>
    <n v="115.4"/>
    <n v="4.2"/>
    <n v="111.2"/>
    <m/>
    <n v="0.86099999999999999"/>
    <m/>
    <s v="World Bank Climate Finance 2021"/>
  </r>
  <r>
    <x v="4"/>
    <s v="Sovereign"/>
    <s v="Scaling-Up Residential Clean Energy (SURCE) Project"/>
    <s v="P176770"/>
    <m/>
    <x v="1"/>
    <s v="Serbia"/>
    <m/>
    <s v="Energy and Extractives"/>
    <n v="50"/>
    <m/>
    <m/>
    <m/>
    <n v="50"/>
    <n v="50"/>
    <n v="0"/>
    <m/>
    <n v="1"/>
    <m/>
    <s v="World Bank Climate Finance 2022"/>
  </r>
  <r>
    <x v="4"/>
    <s v="Sovereign"/>
    <s v="Scaling-up Shock Responsive Social Protection Project"/>
    <s v="P179095"/>
    <m/>
    <x v="1"/>
    <s v="Zambia"/>
    <m/>
    <s v="Social Protection and Jobs"/>
    <n v="155"/>
    <m/>
    <m/>
    <m/>
    <n v="15.5"/>
    <n v="0"/>
    <n v="15.5"/>
    <m/>
    <n v="0.1"/>
    <m/>
    <s v="World Bank Climate Finance 2022"/>
  </r>
  <r>
    <x v="4"/>
    <s v="Sovereign"/>
    <s v="School Sector Transformation Program Operation"/>
    <s v="P177647"/>
    <m/>
    <x v="2"/>
    <s v="Nepal"/>
    <m/>
    <s v="Education"/>
    <n v="120"/>
    <m/>
    <m/>
    <m/>
    <n v="8.1"/>
    <n v="3.5"/>
    <n v="4.5999999999999996"/>
    <m/>
    <n v="6.7000000000000004E-2"/>
    <m/>
    <s v="World Bank Climate Finance 2023"/>
  </r>
  <r>
    <x v="4"/>
    <s v="Sovereign"/>
    <s v="Second Accelerating India's COVID-19 Social Protection Response_x000a_(PMGKY)"/>
    <s v="P174027"/>
    <m/>
    <x v="0"/>
    <s v="India"/>
    <m/>
    <s v="Social Protection and Jobs"/>
    <n v="400"/>
    <m/>
    <m/>
    <m/>
    <n v="100.1"/>
    <n v="36.4"/>
    <n v="63.7"/>
    <m/>
    <n v="0.25"/>
    <m/>
    <s v="World Bank Climate Finance 2021"/>
  </r>
  <r>
    <x v="4"/>
    <s v="Sovereign"/>
    <s v="Second Additional Financing - Yemen Integrated Urban Services_x000a_Emergency Project II"/>
    <s v="P181053"/>
    <m/>
    <x v="2"/>
    <s v="Yemen, Republic of"/>
    <m/>
    <s v="Urban Resilience and Land"/>
    <n v="19.5"/>
    <m/>
    <m/>
    <m/>
    <n v="12.1"/>
    <n v="6"/>
    <n v="6.1"/>
    <m/>
    <n v="0.621"/>
    <m/>
    <s v="World Bank Climate Finance 2023"/>
  </r>
  <r>
    <x v="4"/>
    <s v="Sovereign"/>
    <s v="Second Additional Financing for Citizens' Charter_x000a_Afghanistan Project"/>
    <s v="P173213"/>
    <m/>
    <x v="0"/>
    <s v="Afghanistan"/>
    <m/>
    <s v="Social Sustainability and_x000a_Inclusion"/>
    <n v="35"/>
    <m/>
    <m/>
    <m/>
    <n v="8.6"/>
    <n v="2.2999999999999998"/>
    <n v="6.3"/>
    <m/>
    <n v="0.245"/>
    <m/>
    <s v="World Bank Climate Finance 2021"/>
  </r>
  <r>
    <x v="4"/>
    <s v="Sovereign"/>
    <s v="Second Additional Financing for COVID-19 Response under_x000a_Social Safety Nets Modernization Project"/>
    <s v="P174436"/>
    <m/>
    <x v="0"/>
    <s v="Ukraine"/>
    <m/>
    <s v="Social Protection and Jobs"/>
    <n v="300"/>
    <m/>
    <m/>
    <m/>
    <n v="15"/>
    <n v="15"/>
    <n v="0"/>
    <m/>
    <n v="0.05"/>
    <m/>
    <s v="World Bank Climate Finance 2021"/>
  </r>
  <r>
    <x v="4"/>
    <s v="Sovereign"/>
    <s v="Second Additional Financing for Girls’ Education and_x000a_Women’s Empowerment and Livelihood Project - COVID 19_x000a_Scale-up of Social Cas"/>
    <s v="P175955"/>
    <m/>
    <x v="0"/>
    <s v="Zambia"/>
    <m/>
    <s v="Social Protection and Jobs"/>
    <n v="105"/>
    <m/>
    <m/>
    <m/>
    <n v="10.5"/>
    <n v="0"/>
    <n v="10.5"/>
    <m/>
    <n v="0.1"/>
    <m/>
    <s v="World Bank Climate Finance 2021"/>
  </r>
  <r>
    <x v="4"/>
    <s v="Sovereign"/>
    <s v="Second Additional Financing for Kenya COVID-19 Health_x000a_Emergency Response Project"/>
    <s v="P176407"/>
    <m/>
    <x v="0"/>
    <s v="Kenya"/>
    <m/>
    <s v="Health Nutrition and_x000a_Population"/>
    <n v="130"/>
    <m/>
    <m/>
    <m/>
    <n v="1.5"/>
    <n v="1.1000000000000001"/>
    <n v="0.4"/>
    <m/>
    <n v="1.0999999999999999E-2"/>
    <m/>
    <s v="World Bank Climate Finance 2021"/>
  </r>
  <r>
    <x v="4"/>
    <s v="Sovereign"/>
    <s v="Second Additional Financing for Malawi COVID-19 Emergency_x000a_Response and Health Systems Preparedness Project"/>
    <s v="P178095"/>
    <m/>
    <x v="1"/>
    <s v="Malawi"/>
    <m/>
    <s v="Health Nutrition and Population"/>
    <n v="49.9"/>
    <m/>
    <m/>
    <m/>
    <n v="4.7"/>
    <n v="3"/>
    <n v="1.7"/>
    <m/>
    <n v="9.4E-2"/>
    <m/>
    <s v="World Bank Climate Finance 2022"/>
  </r>
  <r>
    <x v="4"/>
    <s v="Sovereign"/>
    <s v="Second Additional Financing for Philippine Rural_x000a_Development Project"/>
    <s v="P169025"/>
    <m/>
    <x v="0"/>
    <s v="Philippines"/>
    <m/>
    <s v="Agriculture and Food"/>
    <n v="280"/>
    <m/>
    <m/>
    <m/>
    <n v="245.29999999999998"/>
    <n v="63.1"/>
    <n v="182.2"/>
    <m/>
    <n v="0.876"/>
    <m/>
    <s v="World Bank Climate Finance 2021"/>
  </r>
  <r>
    <x v="4"/>
    <s v="Sovereign"/>
    <s v="Second Additional Financing for Social Safety Nets in_x000a_Comoros"/>
    <s v="P174866"/>
    <m/>
    <x v="0"/>
    <s v="Comoros"/>
    <m/>
    <s v="Social Protection and Jobs"/>
    <n v="6"/>
    <m/>
    <m/>
    <m/>
    <n v="1.5"/>
    <n v="0"/>
    <n v="1.5"/>
    <m/>
    <n v="0.25"/>
    <m/>
    <s v="World Bank Climate Finance 2021"/>
  </r>
  <r>
    <x v="4"/>
    <s v="Sovereign"/>
    <s v="Second Additional Financing for Sri Lanka COVID-19_x000a_Emergency Response and Health Systems Preparedness_x000a_Project"/>
    <s v="P176422"/>
    <m/>
    <x v="0"/>
    <s v="Sri Lanka"/>
    <m/>
    <s v="Health Nutrition and_x000a_Population"/>
    <n v="80.5"/>
    <m/>
    <m/>
    <m/>
    <n v="4.7"/>
    <n v="0.8"/>
    <n v="3.9"/>
    <m/>
    <n v="5.8999999999999997E-2"/>
    <m/>
    <s v="World Bank Climate Finance 2021"/>
  </r>
  <r>
    <x v="4"/>
    <s v="Sovereign"/>
    <s v="Second Additional Financing for Strengthen Ethiopia's Adaptive_x000a_Safety Net"/>
    <s v="P179092"/>
    <m/>
    <x v="2"/>
    <s v="Ethiopia"/>
    <m/>
    <s v="Social Protection and Jobs"/>
    <n v="350"/>
    <m/>
    <m/>
    <m/>
    <n v="140.30000000000001"/>
    <n v="0"/>
    <n v="140.30000000000001"/>
    <m/>
    <n v="0.40100000000000002"/>
    <m/>
    <s v="World Bank Climate Finance 2023"/>
  </r>
  <r>
    <x v="4"/>
    <s v="Sovereign"/>
    <s v="Second Additional Financing for the COVID-19 Preparedness_x000a_and Response Project"/>
    <s v="P176562"/>
    <m/>
    <x v="0"/>
    <s v="Benin"/>
    <m/>
    <s v="Health Nutrition and_x000a_Population"/>
    <n v="30"/>
    <m/>
    <m/>
    <m/>
    <n v="0.5"/>
    <n v="0.4"/>
    <n v="0.1"/>
    <m/>
    <n v="1.4999999999999999E-2"/>
    <m/>
    <s v="World Bank Climate Finance 2021"/>
  </r>
  <r>
    <x v="4"/>
    <s v="Sovereign"/>
    <s v="Second Additional Financing for the Mauritania COVID-19_x000a_Strategic Preparedness and Response Project (SPRP)"/>
    <s v="P178100"/>
    <m/>
    <x v="1"/>
    <s v="Mauritania"/>
    <m/>
    <s v="Health Nutrition and Population"/>
    <n v="20"/>
    <m/>
    <m/>
    <m/>
    <n v="2"/>
    <n v="1.6"/>
    <n v="0.4"/>
    <m/>
    <n v="0.1"/>
    <m/>
    <s v="World Bank Climate Finance 2022"/>
  </r>
  <r>
    <x v="4"/>
    <s v="Sovereign"/>
    <s v="Second Additional Financing for the Rwanda Quality Basic_x000a_Education for Human Capital Development Project"/>
    <s v="P177983"/>
    <m/>
    <x v="1"/>
    <s v="Rwanda"/>
    <m/>
    <s v="Education"/>
    <n v="100"/>
    <m/>
    <m/>
    <m/>
    <n v="24.9"/>
    <n v="3.5"/>
    <n v="21.4"/>
    <m/>
    <n v="0.248"/>
    <m/>
    <s v="World Bank Climate Finance 2022"/>
  </r>
  <r>
    <x v="4"/>
    <s v="Sovereign"/>
    <s v="Second Additional Financing for the Shock Responsive Safety_x000a_Net for Human Capital Project"/>
    <s v="P178730"/>
    <m/>
    <x v="1"/>
    <s v="Somalia"/>
    <m/>
    <s v="Social Protection and Jobs"/>
    <n v="143"/>
    <m/>
    <m/>
    <m/>
    <n v="126.2"/>
    <n v="0"/>
    <n v="126.2"/>
    <m/>
    <n v="0.88300000000000001"/>
    <m/>
    <s v="World Bank Climate Finance 2022"/>
  </r>
  <r>
    <x v="4"/>
    <s v="Sovereign"/>
    <s v="Second Additional Financing to El Salvador COVID-19 Emergency_x000a_Response Project"/>
    <s v="P178315"/>
    <m/>
    <x v="1"/>
    <s v="El Salvador"/>
    <m/>
    <s v="Health Nutrition and Population"/>
    <n v="100"/>
    <m/>
    <m/>
    <m/>
    <n v="1.5"/>
    <n v="0.1"/>
    <n v="1.4"/>
    <m/>
    <n v="1.4999999999999999E-2"/>
    <m/>
    <s v="World Bank Climate Finance 2022"/>
  </r>
  <r>
    <x v="4"/>
    <s v="Sovereign"/>
    <s v="Second Additional Financing to Guinea COVID-19 Emergency_x000a_Response and System Preparedness Strengthening Project"/>
    <s v="P178602"/>
    <m/>
    <x v="1"/>
    <s v="Guinea"/>
    <m/>
    <s v="Health Nutrition and Population"/>
    <n v="25.4"/>
    <m/>
    <m/>
    <m/>
    <n v="0.8"/>
    <n v="0.4"/>
    <n v="0.4"/>
    <m/>
    <n v="3.2000000000000001E-2"/>
    <m/>
    <s v="World Bank Climate Finance 2022"/>
  </r>
  <r>
    <x v="4"/>
    <s v="Sovereign"/>
    <s v="Second Additional Financing to Nepal COVID-19 Emergency_x000a_Response and Health Systems Preparedness Project"/>
    <s v="P178205"/>
    <m/>
    <x v="1"/>
    <s v="Nepal"/>
    <m/>
    <s v="Health Nutrition and Population"/>
    <n v="18"/>
    <m/>
    <m/>
    <m/>
    <n v="0"/>
    <n v="0"/>
    <n v="0"/>
    <m/>
    <n v="0"/>
    <m/>
    <s v="World Bank Climate Finance 2022"/>
  </r>
  <r>
    <x v="4"/>
    <s v="Sovereign"/>
    <s v="Second Additional Financing to Reaching Out of School Children_x000a_Project"/>
    <s v="P173748"/>
    <m/>
    <x v="0"/>
    <s v="Bangladesh"/>
    <m/>
    <s v="Education"/>
    <n v="6.5"/>
    <m/>
    <m/>
    <m/>
    <n v="0"/>
    <n v="0"/>
    <n v="0"/>
    <m/>
    <n v="0"/>
    <m/>
    <s v="World Bank Climate Finance 2021"/>
  </r>
  <r>
    <x v="4"/>
    <s v="Sovereign"/>
    <s v="Second Additional Financing to the Regional Disease_x000a_Surveillance Systems Enhancement Project in West Africa,_x000a_Phase I"/>
    <s v="P176643"/>
    <m/>
    <x v="2"/>
    <s v="Western and Central Africa"/>
    <m/>
    <s v="Health Nutrition and Population"/>
    <n v="12"/>
    <m/>
    <m/>
    <m/>
    <n v="0.60000000000000009"/>
    <n v="0.4"/>
    <n v="0.2"/>
    <m/>
    <n v="0.05"/>
    <m/>
    <s v="World Bank Climate Finance 2023"/>
  </r>
  <r>
    <x v="4"/>
    <s v="Sovereign"/>
    <s v="Second Additional Financing to Tunisia COVID-19 Response_x000a_Project"/>
    <s v="P178540"/>
    <m/>
    <x v="1"/>
    <s v="Tunisia"/>
    <m/>
    <s v="Health Nutrition and Population"/>
    <n v="22"/>
    <m/>
    <m/>
    <m/>
    <n v="0"/>
    <n v="0"/>
    <n v="0"/>
    <m/>
    <n v="0"/>
    <m/>
    <s v="World Bank Climate Finance 2022"/>
  </r>
  <r>
    <x v="4"/>
    <s v="Sovereign"/>
    <s v="Second AF Ecuador COVID-19 Emergency Response and_x000a_Vaccination Project"/>
    <s v="P178247"/>
    <m/>
    <x v="1"/>
    <s v="Ecuador"/>
    <m/>
    <s v="Health Nutrition and Population"/>
    <n v="100"/>
    <m/>
    <m/>
    <m/>
    <n v="0.2"/>
    <n v="0.1"/>
    <n v="0.1"/>
    <m/>
    <n v="1E-3"/>
    <m/>
    <s v="World Bank Climate Finance 2022"/>
  </r>
  <r>
    <x v="4"/>
    <s v="Sovereign"/>
    <s v="Second AF for the Ethiopia Covid-19 Emergency Response_x000a_Project"/>
    <s v="P177906"/>
    <m/>
    <x v="1"/>
    <s v="Ethiopia"/>
    <m/>
    <s v="Health Nutrition and Population"/>
    <n v="206"/>
    <m/>
    <m/>
    <m/>
    <n v="4.3"/>
    <n v="2.5"/>
    <n v="1.8"/>
    <m/>
    <n v="2.1000000000000001E-2"/>
    <m/>
    <s v="World Bank Climate Finance 2022"/>
  </r>
  <r>
    <x v="4"/>
    <s v="Sovereign"/>
    <s v="Second AF to The Gambia COVID-19 Vaccine Preparedness_x000a_and Response Project"/>
    <s v="P176125"/>
    <m/>
    <x v="0"/>
    <s v="Gambia"/>
    <m/>
    <s v="Health Nutrition and Population"/>
    <n v="8"/>
    <m/>
    <m/>
    <m/>
    <n v="0"/>
    <n v="0"/>
    <n v="0"/>
    <m/>
    <n v="3.0000000000000001E-3"/>
    <m/>
    <s v="World Bank Climate Finance 2021"/>
  </r>
  <r>
    <x v="4"/>
    <s v="Sovereign"/>
    <s v="Second Angola Growth and Inclusion Development Policy_x000a_Financing Operation"/>
    <s v="P168336"/>
    <m/>
    <x v="0"/>
    <s v="Angola"/>
    <m/>
    <s v="Macroeconomics Trade and_x000a_Investment"/>
    <n v="700"/>
    <m/>
    <m/>
    <m/>
    <n v="125"/>
    <n v="75"/>
    <n v="50"/>
    <m/>
    <n v="0.17899999999999999"/>
    <m/>
    <s v="World Bank Climate Finance 2021"/>
  </r>
  <r>
    <x v="4"/>
    <s v="Sovereign"/>
    <s v="Second Consolidation and Social Inclusion Development_x000a_Program"/>
    <s v="P168474"/>
    <m/>
    <x v="0"/>
    <s v="Central African Republic"/>
    <m/>
    <s v="Governance"/>
    <n v="50"/>
    <m/>
    <m/>
    <m/>
    <n v="5.6"/>
    <n v="0"/>
    <n v="5.6"/>
    <m/>
    <n v="0.113"/>
    <m/>
    <s v="World Bank Climate Finance 2021"/>
  </r>
  <r>
    <x v="4"/>
    <s v="Sovereign"/>
    <s v="Second Costa Rica Disaster Risk Management Development_x000a_Policy Loan with a CAT DDO"/>
    <s v="P179861"/>
    <m/>
    <x v="2"/>
    <s v="Costa Rica"/>
    <m/>
    <s v="Urban Resilience and Land"/>
    <n v="160"/>
    <m/>
    <m/>
    <m/>
    <n v="100"/>
    <n v="0"/>
    <n v="100"/>
    <m/>
    <n v="0.625"/>
    <m/>
    <s v="World Bank Climate Finance 2023"/>
  </r>
  <r>
    <x v="4"/>
    <s v="Sovereign"/>
    <s v="Second Crisis Response and Recovery in Guatemala_x000a_Development Policy Loan"/>
    <s v="P175979"/>
    <m/>
    <x v="2"/>
    <s v="Guatemala"/>
    <m/>
    <s v="Finance Competitiveness and_x000a_Innovation"/>
    <n v="250"/>
    <m/>
    <m/>
    <m/>
    <n v="63.900000000000006"/>
    <n v="27.8"/>
    <n v="36.1"/>
    <m/>
    <n v="0.25600000000000001"/>
    <m/>
    <s v="World Bank Climate Finance 2023"/>
  </r>
  <r>
    <x v="4"/>
    <s v="Sovereign"/>
    <s v="Second Dam Rehabilitation and Improvement Project"/>
    <s v="P170873"/>
    <m/>
    <x v="0"/>
    <s v="India"/>
    <m/>
    <s v="Water"/>
    <n v="250"/>
    <m/>
    <m/>
    <m/>
    <n v="236.7"/>
    <n v="168"/>
    <n v="68.7"/>
    <m/>
    <n v="0.94699999999999995"/>
    <m/>
    <s v="World Bank Climate Finance 2021"/>
  </r>
  <r>
    <x v="4"/>
    <s v="Sovereign"/>
    <s v="Second Djibouti-Ethiopia Power System Interconnection Project"/>
    <s v="P173763"/>
    <m/>
    <x v="1"/>
    <s v="Middle East_x000a_and North_x000a_Africa"/>
    <m/>
    <s v="Energy and Extractives"/>
    <n v="55"/>
    <m/>
    <m/>
    <m/>
    <n v="55"/>
    <n v="55"/>
    <n v="0"/>
    <m/>
    <n v="1"/>
    <m/>
    <s v="World Bank Climate Finance 2022"/>
  </r>
  <r>
    <x v="4"/>
    <s v="Sovereign"/>
    <s v="Second DRC Foundational Economic Governance Reforms_x000a_Development Policy Financing"/>
    <s v="P179141"/>
    <m/>
    <x v="2"/>
    <s v="Congo, Democratic Republic of"/>
    <m/>
    <s v="Macroeconomics Trade and_x000a_Investment"/>
    <n v="500"/>
    <m/>
    <m/>
    <m/>
    <n v="187.5"/>
    <n v="145.30000000000001"/>
    <n v="42.2"/>
    <m/>
    <n v="0.375"/>
    <m/>
    <s v="World Bank Climate Finance 2023"/>
  </r>
  <r>
    <x v="4"/>
    <s v="Sovereign"/>
    <s v="Second Economic Recovery Development Policy Loan"/>
    <s v="P177931"/>
    <m/>
    <x v="1"/>
    <s v="Ukraine"/>
    <m/>
    <s v="Macroeconomics Trade and_x000a_Investment"/>
    <n v="349.5"/>
    <m/>
    <m/>
    <m/>
    <n v="69.900000000000006"/>
    <n v="69.900000000000006"/>
    <n v="0"/>
    <m/>
    <n v="0.2"/>
    <m/>
    <s v="World Bank Climate Finance 2022"/>
  </r>
  <r>
    <x v="4"/>
    <s v="Sovereign"/>
    <s v="Second Electricity Reform for Sustainable Growth Development_x000a_Policy Loan"/>
    <s v="P178570"/>
    <m/>
    <x v="2"/>
    <s v="Dominican Republic"/>
    <m/>
    <s v="Energy and Extractives"/>
    <n v="400"/>
    <m/>
    <m/>
    <m/>
    <n v="206.3"/>
    <n v="201.3"/>
    <n v="5"/>
    <m/>
    <n v="0.51600000000000001"/>
    <m/>
    <s v="World Bank Climate Finance 2023"/>
  </r>
  <r>
    <x v="4"/>
    <s v="Sovereign"/>
    <s v="Second Employment Support Project"/>
    <s v="P176895"/>
    <m/>
    <x v="2"/>
    <s v="Bosnia and Herzegovina"/>
    <m/>
    <s v="Social Protection and Jobs"/>
    <n v="43.2"/>
    <m/>
    <m/>
    <m/>
    <n v="0"/>
    <n v="0"/>
    <n v="0"/>
    <m/>
    <n v="0"/>
    <m/>
    <s v="World Bank Climate Finance 2023"/>
  </r>
  <r>
    <x v="4"/>
    <s v="Sovereign"/>
    <s v="Second Financial and Digital Inclusion Development Policy Financing"/>
    <s v="P174004"/>
    <m/>
    <x v="0"/>
    <s v="Morocco"/>
    <m/>
    <s v="Finance Competitiveness and_x000a_Innovation"/>
    <n v="450"/>
    <m/>
    <m/>
    <m/>
    <n v="95.600000000000009"/>
    <n v="19.7"/>
    <n v="75.900000000000006"/>
    <m/>
    <n v="0.21299999999999999"/>
    <m/>
    <s v="World Bank Climate Finance 2021"/>
  </r>
  <r>
    <x v="4"/>
    <s v="Sovereign"/>
    <s v="Second Habitat and Urban Land Project"/>
    <s v="P179636"/>
    <m/>
    <x v="2"/>
    <s v="Argentina"/>
    <m/>
    <s v="Urban Resilience and Land"/>
    <n v="150"/>
    <m/>
    <m/>
    <m/>
    <n v="36.200000000000003"/>
    <n v="22.1"/>
    <n v="14.1"/>
    <m/>
    <n v="0.24199999999999999"/>
    <m/>
    <s v="World Bank Climate Finance 2023"/>
  </r>
  <r>
    <x v="4"/>
    <s v="Sovereign"/>
    <s v="Second Kenya Informal Settlements Improvement Project"/>
    <s v="P167814"/>
    <m/>
    <x v="0"/>
    <s v="Kenya"/>
    <m/>
    <s v="Urban Resilience and Land"/>
    <n v="150"/>
    <m/>
    <m/>
    <m/>
    <n v="79.8"/>
    <n v="15.3"/>
    <n v="64.5"/>
    <m/>
    <n v="0.53200000000000003"/>
    <m/>
    <s v="World Bank Climate Finance 2021"/>
  </r>
  <r>
    <x v="4"/>
    <s v="Sovereign"/>
    <s v="Second Kenya Urban Support Program"/>
    <s v="P177048"/>
    <m/>
    <x v="2"/>
    <s v="Kenya"/>
    <m/>
    <s v="Urban Resilience and Land"/>
    <n v="350"/>
    <m/>
    <m/>
    <m/>
    <n v="95.2"/>
    <n v="26.2"/>
    <n v="69"/>
    <m/>
    <n v="0.27200000000000002"/>
    <m/>
    <s v="World Bank Climate Finance 2023"/>
  </r>
  <r>
    <x v="4"/>
    <s v="Sovereign"/>
    <s v="Second Livestock Sector Development Project"/>
    <s v="P177825"/>
    <m/>
    <x v="2"/>
    <s v="Uzbekistan"/>
    <m/>
    <s v="Agriculture and Food"/>
    <n v="240"/>
    <m/>
    <m/>
    <m/>
    <n v="171.9"/>
    <n v="86.5"/>
    <n v="85.4"/>
    <m/>
    <n v="0.71599999999999997"/>
    <m/>
    <s v="World Bank Climate Finance 2023"/>
  </r>
  <r>
    <x v="4"/>
    <s v="Sovereign"/>
    <s v="Second Panama Disaster Risk Management Development_x000a_Policy Loan with a CAT DDO"/>
    <s v="P174191"/>
    <m/>
    <x v="1"/>
    <s v="Panama"/>
    <m/>
    <s v="Urban Resilience and Land"/>
    <n v="100"/>
    <m/>
    <m/>
    <m/>
    <n v="87.5"/>
    <n v="0"/>
    <n v="87.5"/>
    <m/>
    <n v="0.875"/>
    <m/>
    <s v="World Bank Climate Finance 2022"/>
  </r>
  <r>
    <x v="4"/>
    <s v="Sovereign"/>
    <s v="Second Programmatic Human Capital for Inclusive Growth DPF"/>
    <s v="P173680"/>
    <m/>
    <x v="1"/>
    <s v="Rwanda"/>
    <m/>
    <s v="Social Protection and Jobs"/>
    <n v="175"/>
    <m/>
    <m/>
    <m/>
    <n v="14.6"/>
    <n v="0"/>
    <n v="14.6"/>
    <m/>
    <n v="8.3000000000000004E-2"/>
    <m/>
    <s v="World Bank Climate Finance 2022"/>
  </r>
  <r>
    <x v="4"/>
    <s v="Sovereign"/>
    <s v="Second Regional Economic Development Project"/>
    <s v="P175587"/>
    <m/>
    <x v="1"/>
    <s v="Kyrgyz Republic"/>
    <m/>
    <s v="Urban Resilience and Land"/>
    <n v="50"/>
    <m/>
    <m/>
    <m/>
    <n v="4.7"/>
    <n v="0.2"/>
    <n v="4.5"/>
    <m/>
    <n v="9.4E-2"/>
    <m/>
    <s v="World Bank Climate Finance 2022"/>
  </r>
  <r>
    <x v="4"/>
    <s v="Sovereign"/>
    <s v="Second Rural Enterprise Development Project"/>
    <s v="P176017"/>
    <m/>
    <x v="1"/>
    <s v="Uzbekistan"/>
    <m/>
    <s v="Agriculture and Food"/>
    <n v="200"/>
    <m/>
    <m/>
    <m/>
    <n v="84.4"/>
    <n v="41.5"/>
    <n v="42.9"/>
    <m/>
    <n v="0.42199999999999999"/>
    <m/>
    <s v="World Bank Climate Finance 2022"/>
  </r>
  <r>
    <x v="4"/>
    <s v="Sovereign"/>
    <s v="Second Rwanda Urban Development Project"/>
    <s v="P165017"/>
    <m/>
    <x v="0"/>
    <s v="Rwanda"/>
    <m/>
    <s v="Urban Resilience and Land"/>
    <n v="150"/>
    <m/>
    <m/>
    <m/>
    <n v="116.2"/>
    <n v="60.6"/>
    <n v="55.6"/>
    <m/>
    <n v="0.77500000000000002"/>
    <m/>
    <s v="World Bank Climate Finance 2021"/>
  </r>
  <r>
    <x v="4"/>
    <s v="Sovereign"/>
    <s v="Second Solomon Islands Roads and Aviation Project"/>
    <s v="P176548"/>
    <m/>
    <x v="1"/>
    <s v="Solomon Islands"/>
    <m/>
    <s v="Transport"/>
    <n v="89.2"/>
    <m/>
    <m/>
    <m/>
    <n v="49"/>
    <n v="11.1"/>
    <n v="37.9"/>
    <m/>
    <n v="0.54800000000000004"/>
    <m/>
    <s v="World Bank Climate Finance 2022"/>
  </r>
  <r>
    <x v="4"/>
    <s v="Sovereign"/>
    <s v="Second STP COVID-19 Recovery and Resilience Development_x000a_Policy Operation"/>
    <s v="P174274"/>
    <m/>
    <x v="1"/>
    <s v="Sao Tome and Principe"/>
    <m/>
    <s v="Macroeconomics Trade and_x000a_Investment"/>
    <n v="12"/>
    <m/>
    <m/>
    <m/>
    <n v="1.6"/>
    <n v="1"/>
    <n v="0.6"/>
    <m/>
    <n v="0.13"/>
    <m/>
    <s v="World Bank Climate Finance 2022"/>
  </r>
  <r>
    <x v="4"/>
    <s v="Sovereign"/>
    <s v="Second Tamil Nadu Housing Sector Strengthening Program_x000a_Development Policy Loan"/>
    <s v="P178329"/>
    <m/>
    <x v="1"/>
    <s v="India"/>
    <m/>
    <s v="Urban Resilience and Land"/>
    <n v="190"/>
    <m/>
    <m/>
    <m/>
    <n v="55.1"/>
    <n v="24"/>
    <n v="31.1"/>
    <m/>
    <n v="0.28999999999999998"/>
    <m/>
    <s v="World Bank Climate Finance 2022"/>
  </r>
  <r>
    <x v="4"/>
    <s v="Sovereign"/>
    <s v="Secondary Education and Skills Development Project"/>
    <s v="P170561"/>
    <m/>
    <x v="0"/>
    <s v="Cameroon"/>
    <m/>
    <s v="Education"/>
    <n v="125"/>
    <m/>
    <m/>
    <m/>
    <n v="11.1"/>
    <n v="4.5999999999999996"/>
    <n v="6.5"/>
    <m/>
    <n v="8.8999999999999996E-2"/>
    <m/>
    <s v="World Bank Climate Finance 2021"/>
  </r>
  <r>
    <x v="4"/>
    <s v="Sovereign"/>
    <s v="Securing Human Investments to Foster Transformation II"/>
    <s v="P172628"/>
    <m/>
    <x v="0"/>
    <s v="Pakistan"/>
    <m/>
    <s v="Education"/>
    <n v="400"/>
    <m/>
    <m/>
    <m/>
    <n v="37.1"/>
    <n v="0"/>
    <n v="37.1"/>
    <m/>
    <n v="9.2999999999999999E-2"/>
    <m/>
    <s v="World Bank Climate Finance 2021"/>
  </r>
  <r>
    <x v="4"/>
    <s v="Sovereign"/>
    <s v="Seismic Resilience and Energy Eﬃciency in Public Buildings_x000a_Project"/>
    <s v="P175894"/>
    <m/>
    <x v="0"/>
    <s v="Türkiye"/>
    <m/>
    <s v="Urban Resilience and Land"/>
    <n v="265"/>
    <m/>
    <m/>
    <m/>
    <n v="164.5"/>
    <n v="100.1"/>
    <n v="64.400000000000006"/>
    <m/>
    <n v="0.621"/>
    <m/>
    <s v="World Bank Climate Finance 2021"/>
  </r>
  <r>
    <x v="4"/>
    <s v="Sovereign"/>
    <s v="Senegal - Additional Financing for Saint-Louis Emergency_x000a_Recovery and Resilience Project"/>
    <s v="P170954"/>
    <m/>
    <x v="0"/>
    <s v="Senegal"/>
    <m/>
    <s v="Urban Resilience and Land"/>
    <n v="50"/>
    <m/>
    <m/>
    <m/>
    <n v="50"/>
    <n v="0"/>
    <n v="50"/>
    <m/>
    <n v="1"/>
    <m/>
    <s v="World Bank Climate Finance 2021"/>
  </r>
  <r>
    <x v="4"/>
    <s v="Sovereign"/>
    <s v="SENEGAL - Project for the Improvement of Education System_x000a_Performance - PAPSE"/>
    <s v="P169916"/>
    <m/>
    <x v="1"/>
    <s v="Senegal"/>
    <m/>
    <s v="Education"/>
    <n v="100"/>
    <m/>
    <m/>
    <m/>
    <n v="8.9"/>
    <n v="3.4"/>
    <n v="5.5"/>
    <m/>
    <n v="0.09"/>
    <m/>
    <s v="World Bank Climate Finance 2022"/>
  </r>
  <r>
    <x v="4"/>
    <s v="Sovereign"/>
    <s v="Senegal Cadastre and Land Tenure Improvement Project"/>
    <s v="P172422"/>
    <m/>
    <x v="0"/>
    <s v="Senegal"/>
    <m/>
    <s v="Urban Resilience and Land"/>
    <n v="80"/>
    <m/>
    <m/>
    <m/>
    <n v="7.5"/>
    <n v="3.3"/>
    <n v="4.2"/>
    <m/>
    <n v="9.4E-2"/>
    <m/>
    <s v="World Bank Climate Finance 2021"/>
  </r>
  <r>
    <x v="4"/>
    <s v="Sovereign"/>
    <s v="Senegal Digital Economy Acceleration Project"/>
    <s v="P172524"/>
    <m/>
    <x v="2"/>
    <s v="Senegal"/>
    <m/>
    <s v="Digital Development"/>
    <n v="150"/>
    <m/>
    <m/>
    <m/>
    <n v="26.9"/>
    <n v="17.2"/>
    <n v="9.6999999999999993"/>
    <m/>
    <n v="0.17899999999999999"/>
    <m/>
    <s v="World Bank Climate Finance 2023"/>
  </r>
  <r>
    <x v="4"/>
    <s v="Sovereign"/>
    <s v="Senegal Energy Access Scale Up Project"/>
    <s v="P176620"/>
    <m/>
    <x v="1"/>
    <s v="Senegal"/>
    <m/>
    <s v="Energy and Extractives"/>
    <n v="150"/>
    <m/>
    <m/>
    <m/>
    <n v="74.5"/>
    <n v="50.6"/>
    <n v="23.9"/>
    <m/>
    <n v="0.497"/>
    <m/>
    <s v="World Bank Climate Finance 2022"/>
  </r>
  <r>
    <x v="4"/>
    <s v="Sovereign"/>
    <s v="SENEGAL HIGHER EDUCATION PROJECT - ESPOIR-JEUNES"/>
    <s v="P178750"/>
    <m/>
    <x v="2"/>
    <s v="Senegal"/>
    <m/>
    <s v="Education"/>
    <n v="150"/>
    <m/>
    <m/>
    <m/>
    <n v="38.1"/>
    <n v="11"/>
    <n v="27.1"/>
    <m/>
    <n v="0.254"/>
    <m/>
    <s v="World Bank Climate Finance 2023"/>
  </r>
  <r>
    <x v="4"/>
    <s v="Sovereign"/>
    <s v="Senegal Jobs, Economic Transformation &amp; Recovery_x000a_Program"/>
    <s v="P174757"/>
    <m/>
    <x v="0"/>
    <s v="Senegal"/>
    <m/>
    <s v="Finance Competitiveness and_x000a_Innovation"/>
    <n v="125"/>
    <m/>
    <m/>
    <m/>
    <n v="0.5"/>
    <n v="0.5"/>
    <n v="0"/>
    <m/>
    <n v="4.0000000000000001E-3"/>
    <m/>
    <s v="World Bank Climate Finance 2021"/>
  </r>
  <r>
    <x v="4"/>
    <s v="Sovereign"/>
    <s v="Senegal: DPF2 - Equitable and Resilient Recovery in Senegal"/>
    <s v="P175293"/>
    <m/>
    <x v="2"/>
    <s v="Senegal"/>
    <m/>
    <s v="Macroeconomics Trade and_x000a_Investment"/>
    <n v="300"/>
    <m/>
    <m/>
    <m/>
    <n v="36"/>
    <n v="30"/>
    <n v="6"/>
    <m/>
    <n v="0.12"/>
    <m/>
    <s v="World Bank Climate Finance 2023"/>
  </r>
  <r>
    <x v="4"/>
    <s v="Sovereign"/>
    <s v="Senegal: Natural Resources Management Project"/>
    <s v="P175915"/>
    <m/>
    <x v="2"/>
    <s v="Senegal"/>
    <m/>
    <s v="Environment Natural Resources_x000a_and the Blue Economy"/>
    <n v="100"/>
    <m/>
    <m/>
    <m/>
    <n v="42.2"/>
    <n v="25"/>
    <n v="17.2"/>
    <m/>
    <n v="0.42199999999999999"/>
    <m/>
    <s v="World Bank Climate Finance 2023"/>
  </r>
  <r>
    <x v="4"/>
    <s v="Sovereign"/>
    <s v="Serbia Local Infrastructure and Institutional Development_x000a_Project"/>
    <s v="P174251"/>
    <m/>
    <x v="1"/>
    <s v="Serbia"/>
    <m/>
    <s v="Transport"/>
    <n v="100"/>
    <m/>
    <m/>
    <m/>
    <n v="57.7"/>
    <n v="35.4"/>
    <n v="22.3"/>
    <m/>
    <n v="0.57699999999999996"/>
    <m/>
    <s v="World Bank Climate Finance 2022"/>
  </r>
  <r>
    <x v="4"/>
    <s v="Sovereign"/>
    <s v="Serbia Railway Sector Modernization"/>
    <s v="P170868"/>
    <m/>
    <x v="0"/>
    <s v="Serbia"/>
    <m/>
    <s v="Transport"/>
    <n v="62.5"/>
    <m/>
    <m/>
    <m/>
    <n v="57.099999999999994"/>
    <n v="49.8"/>
    <n v="7.3"/>
    <m/>
    <n v="0.91400000000000003"/>
    <m/>
    <s v="World Bank Climate Finance 2021"/>
  </r>
  <r>
    <x v="4"/>
    <s v="Sovereign"/>
    <s v="Seychelles First Fiscal Sustainability and Climate Resilience_x000a_Development Policy Financing"/>
    <s v="P176420"/>
    <m/>
    <x v="1"/>
    <s v="Seychelles"/>
    <m/>
    <s v="Macroeconomics Trade and_x000a_Investment"/>
    <n v="35"/>
    <m/>
    <m/>
    <m/>
    <n v="10.5"/>
    <n v="0"/>
    <n v="10.5"/>
    <m/>
    <n v="0.3"/>
    <m/>
    <s v="World Bank Climate Finance 2022"/>
  </r>
  <r>
    <x v="4"/>
    <s v="Sovereign"/>
    <s v="SEYCHELLES SECOND FISCAL SUSTAINABILITY AND CLIMATE_x000a_RESILIENCE DEVELOPMENT POLICY LOAN"/>
    <s v="P178209"/>
    <m/>
    <x v="2"/>
    <s v="Seychelles"/>
    <m/>
    <s v="Macroeconomics Trade and_x000a_Investment"/>
    <n v="25"/>
    <m/>
    <m/>
    <m/>
    <n v="2.5"/>
    <n v="0"/>
    <n v="2.5"/>
    <m/>
    <n v="0.1"/>
    <m/>
    <s v="World Bank Climate Finance 2023"/>
  </r>
  <r>
    <x v="4"/>
    <s v="Sovereign"/>
    <s v="Shimla-Himachal Pradesh Water Supply and Sewerage Services_x000a_Improvement Program (PforR)"/>
    <s v="P174732"/>
    <m/>
    <x v="1"/>
    <s v="India"/>
    <m/>
    <s v="Water"/>
    <n v="160"/>
    <m/>
    <m/>
    <m/>
    <n v="51.5"/>
    <n v="21.6"/>
    <n v="29.9"/>
    <m/>
    <n v="0.32200000000000001"/>
    <m/>
    <s v="World Bank Climate Finance 2022"/>
  </r>
  <r>
    <x v="4"/>
    <s v="Sovereign"/>
    <s v="Shire Valley Transformation Program - Phase 2"/>
    <s v="P176575"/>
    <m/>
    <x v="1"/>
    <s v="Malawi"/>
    <m/>
    <s v="Water"/>
    <n v="134"/>
    <m/>
    <m/>
    <m/>
    <n v="83.6"/>
    <n v="5.5"/>
    <n v="78.099999999999994"/>
    <m/>
    <n v="0.623"/>
    <m/>
    <s v="World Bank Climate Finance 2022"/>
  </r>
  <r>
    <x v="4"/>
    <s v="Sovereign"/>
    <s v="Shock Responsive and Resilient Social Safety Net Project"/>
    <s v="P179291"/>
    <m/>
    <x v="2"/>
    <s v="Comoros"/>
    <m/>
    <s v="Social Protection and Jobs"/>
    <n v="30"/>
    <m/>
    <m/>
    <m/>
    <n v="7.2"/>
    <n v="1.7"/>
    <n v="5.5"/>
    <m/>
    <n v="0.24099999999999999"/>
    <m/>
    <s v="World Bank Climate Finance 2023"/>
  </r>
  <r>
    <x v="4"/>
    <s v="Sovereign"/>
    <s v="Shock Responsive Safety Net for Human Capital Project_x000a_Additional Financing"/>
    <s v="P176368"/>
    <m/>
    <x v="0"/>
    <s v="Somalia"/>
    <m/>
    <s v="Social Protection and Jobs"/>
    <n v="110"/>
    <m/>
    <m/>
    <m/>
    <n v="55"/>
    <n v="0"/>
    <n v="55"/>
    <m/>
    <n v="0.5"/>
    <m/>
    <s v="World Bank Climate Finance 2021"/>
  </r>
  <r>
    <x v="4"/>
    <s v="Sovereign"/>
    <s v="Shock Responsive Safety Net for Locust Response Project_x000a_Additional Financing"/>
    <s v="P176369"/>
    <m/>
    <x v="0"/>
    <s v="Somalia"/>
    <m/>
    <s v="Social Protection and Jobs"/>
    <n v="75"/>
    <m/>
    <m/>
    <m/>
    <n v="37.5"/>
    <n v="0"/>
    <n v="37.5"/>
    <m/>
    <n v="0.5"/>
    <m/>
    <s v="World Bank Climate Finance 2021"/>
  </r>
  <r>
    <x v="4"/>
    <s v="Sovereign"/>
    <s v="Sierra Leone - Quality Essential Health Services and Systems_x000a_Support Project"/>
    <s v="P172102"/>
    <m/>
    <x v="1"/>
    <s v="Sierra Leone"/>
    <m/>
    <s v="Health Nutrition and Population"/>
    <n v="40"/>
    <m/>
    <m/>
    <m/>
    <n v="3.1"/>
    <n v="1.1000000000000001"/>
    <n v="2"/>
    <m/>
    <n v="7.9000000000000001E-2"/>
    <m/>
    <s v="World Bank Climate Finance 2022"/>
  </r>
  <r>
    <x v="4"/>
    <s v="Sovereign"/>
    <s v="Sierra Leone COVID-19 Emergency Preparedness and Response_x000a_Project Second Additional Financing"/>
    <s v="P177850"/>
    <m/>
    <x v="1"/>
    <s v="Sierra Leone"/>
    <m/>
    <s v="Health Nutrition and Population"/>
    <n v="18.100000000000001"/>
    <m/>
    <m/>
    <m/>
    <n v="0.1"/>
    <n v="0.1"/>
    <n v="0"/>
    <m/>
    <n v="6.0000000000000001E-3"/>
    <m/>
    <s v="World Bank Climate Finance 2022"/>
  </r>
  <r>
    <x v="4"/>
    <s v="Sovereign"/>
    <s v="Sierra Leone COVID-19 Emergency Preparedness and_x000a_Response Project Additional Financing"/>
    <s v="P176441"/>
    <m/>
    <x v="0"/>
    <s v="Sierra Leone"/>
    <m/>
    <s v="Health Nutrition and_x000a_Population"/>
    <n v="5"/>
    <m/>
    <m/>
    <m/>
    <n v="0.1"/>
    <n v="0"/>
    <n v="0.1"/>
    <m/>
    <n v="1.6E-2"/>
    <m/>
    <s v="World Bank Climate Finance 2021"/>
  </r>
  <r>
    <x v="4"/>
    <s v="Sovereign"/>
    <s v="Sierra Leone Digital Transformation Project"/>
    <s v="P177077"/>
    <m/>
    <x v="2"/>
    <s v="Sierra Leone"/>
    <m/>
    <s v="Digital Development"/>
    <n v="50"/>
    <m/>
    <m/>
    <m/>
    <n v="4.9000000000000004"/>
    <n v="1.6"/>
    <n v="3.3"/>
    <m/>
    <n v="9.8000000000000004E-2"/>
    <m/>
    <s v="World Bank Climate Finance 2023"/>
  </r>
  <r>
    <x v="4"/>
    <s v="Sovereign"/>
    <s v="Sierra Leone Economic Diversiﬁcation Project"/>
    <s v="P164212"/>
    <m/>
    <x v="0"/>
    <s v="Sierra Leone"/>
    <m/>
    <s v="Finance Competitiveness and_x000a_Innovation"/>
    <n v="40"/>
    <m/>
    <m/>
    <m/>
    <n v="2.2000000000000002"/>
    <n v="0.8"/>
    <n v="1.4"/>
    <m/>
    <n v="5.7000000000000002E-2"/>
    <m/>
    <s v="World Bank Climate Finance 2021"/>
  </r>
  <r>
    <x v="4"/>
    <s v="Sovereign"/>
    <s v="Sierra Leone Land Administration Project"/>
    <s v="P177031"/>
    <m/>
    <x v="1"/>
    <s v="Sierra Leone"/>
    <m/>
    <s v="Urban Resilience and Land"/>
    <n v="41.1"/>
    <m/>
    <m/>
    <m/>
    <n v="7.9"/>
    <n v="2.6"/>
    <n v="5.3"/>
    <m/>
    <n v="0.192"/>
    <m/>
    <s v="World Bank Climate Finance 2022"/>
  </r>
  <r>
    <x v="4"/>
    <s v="Sovereign"/>
    <s v="Sierra Leone Second Financial Inclusion Project"/>
    <s v="P177947"/>
    <m/>
    <x v="2"/>
    <s v="Sierra Leone"/>
    <m/>
    <s v="Finance Competitiveness and_x000a_Innovation"/>
    <n v="40"/>
    <m/>
    <m/>
    <m/>
    <n v="3"/>
    <n v="1.5"/>
    <n v="1.5"/>
    <m/>
    <n v="7.4999999999999997E-2"/>
    <m/>
    <s v="World Bank Climate Finance 2023"/>
  </r>
  <r>
    <x v="4"/>
    <s v="Sovereign"/>
    <s v="Sindh Early Learning Enhancement through Classroom_x000a_Transformation"/>
    <s v="P172834"/>
    <m/>
    <x v="1"/>
    <s v="Pakistan"/>
    <m/>
    <s v="Education"/>
    <n v="100"/>
    <m/>
    <m/>
    <m/>
    <n v="20"/>
    <n v="10"/>
    <n v="10"/>
    <m/>
    <n v="0.2"/>
    <m/>
    <s v="World Bank Climate Finance 2022"/>
  </r>
  <r>
    <x v="4"/>
    <s v="Sovereign"/>
    <s v="Sindh Flood Emergency Housing Reconstruction Project"/>
    <s v="P180008"/>
    <m/>
    <x v="2"/>
    <s v="Pakistan"/>
    <m/>
    <s v="Urban Resilience and Land"/>
    <n v="500"/>
    <m/>
    <m/>
    <m/>
    <n v="250"/>
    <n v="0"/>
    <n v="250"/>
    <m/>
    <n v="0.5"/>
    <m/>
    <s v="World Bank Climate Finance 2023"/>
  </r>
  <r>
    <x v="4"/>
    <s v="Sovereign"/>
    <s v="Sindh Flood Emergency Rehabilitation Project"/>
    <s v="P179981"/>
    <m/>
    <x v="2"/>
    <s v="Pakistan"/>
    <m/>
    <s v="Urban Resilience and Land"/>
    <n v="500"/>
    <m/>
    <m/>
    <m/>
    <n v="331.6"/>
    <n v="15.8"/>
    <n v="315.8"/>
    <m/>
    <n v="0.66300000000000003"/>
    <m/>
    <s v="World Bank Climate Finance 2023"/>
  </r>
  <r>
    <x v="4"/>
    <s v="Sovereign"/>
    <s v="Sindh Integrated Health and Population Project"/>
    <s v="P178530"/>
    <m/>
    <x v="2"/>
    <s v="Pakistan"/>
    <m/>
    <s v="Health Nutrition and Population"/>
    <n v="200"/>
    <m/>
    <m/>
    <m/>
    <n v="14.1"/>
    <n v="0"/>
    <n v="14.1"/>
    <m/>
    <n v="7.0000000000000007E-2"/>
    <m/>
    <s v="World Bank Climate Finance 2023"/>
  </r>
  <r>
    <x v="4"/>
    <s v="Sovereign"/>
    <s v="Sindh Resilience Project Additional Financing"/>
    <s v="P173087"/>
    <m/>
    <x v="0"/>
    <s v="Pakistan"/>
    <m/>
    <s v="Urban Resilience and Land"/>
    <n v="200"/>
    <m/>
    <m/>
    <m/>
    <n v="151.30000000000001"/>
    <n v="0"/>
    <n v="151.30000000000001"/>
    <m/>
    <n v="0.75600000000000001"/>
    <m/>
    <s v="World Bank Climate Finance 2021"/>
  </r>
  <r>
    <x v="4"/>
    <s v="Sovereign"/>
    <s v="Sindh Water and Agriculture Transformation Project (SWAT)"/>
    <s v="P167596"/>
    <m/>
    <x v="2"/>
    <s v="Pakistan"/>
    <m/>
    <s v="Water"/>
    <n v="292"/>
    <m/>
    <m/>
    <m/>
    <n v="198.8"/>
    <n v="78.8"/>
    <n v="120"/>
    <m/>
    <n v="0.68100000000000005"/>
    <m/>
    <s v="World Bank Climate Finance 2023"/>
  </r>
  <r>
    <x v="4"/>
    <s v="Sovereign"/>
    <s v="Skills for A Vibrant Economy Project"/>
    <s v="P172627"/>
    <m/>
    <x v="0"/>
    <s v="Malawi"/>
    <m/>
    <s v="Education"/>
    <n v="100"/>
    <m/>
    <m/>
    <m/>
    <n v="15.5"/>
    <n v="6.4"/>
    <n v="9.1"/>
    <m/>
    <n v="0.154"/>
    <m/>
    <s v="World Bank Climate Finance 2021"/>
  </r>
  <r>
    <x v="4"/>
    <s v="Sovereign"/>
    <s v="SL First Inclusive and Sustainable Growth DPO"/>
    <s v="P175342"/>
    <m/>
    <x v="1"/>
    <s v="Sierra Leone"/>
    <m/>
    <s v="Macroeconomics Trade and_x000a_Investment"/>
    <n v="75"/>
    <m/>
    <m/>
    <m/>
    <n v="1.9"/>
    <n v="0.5"/>
    <n v="1.4"/>
    <m/>
    <n v="2.5000000000000001E-2"/>
    <m/>
    <s v="World Bank Climate Finance 2022"/>
  </r>
  <r>
    <x v="4"/>
    <s v="Sovereign"/>
    <s v="SL Second Inclusive and Sustainable Growth DPF"/>
    <s v="P178321"/>
    <m/>
    <x v="2"/>
    <s v="Sierra Leone"/>
    <m/>
    <s v="Macroeconomics Trade and_x000a_Investment"/>
    <n v="100"/>
    <m/>
    <m/>
    <m/>
    <n v="3.4"/>
    <n v="1.7"/>
    <n v="1.7"/>
    <m/>
    <n v="3.3000000000000002E-2"/>
    <m/>
    <s v="World Bank Climate Finance 2023"/>
  </r>
  <r>
    <x v="4"/>
    <s v="Sovereign"/>
    <s v="Smallholder Agricultural Transformation Project"/>
    <s v="P177305"/>
    <m/>
    <x v="1"/>
    <s v="Angola"/>
    <m/>
    <s v="Agriculture and Food"/>
    <n v="300"/>
    <m/>
    <m/>
    <m/>
    <n v="179.2"/>
    <n v="65.7"/>
    <n v="113.5"/>
    <m/>
    <n v="0.59699999999999998"/>
    <m/>
    <s v="World Bank Climate Finance 2022"/>
  </r>
  <r>
    <x v="4"/>
    <s v="Sovereign"/>
    <s v="Smart Government II Project"/>
    <s v="P176631"/>
    <m/>
    <x v="1"/>
    <s v="Mongolia"/>
    <m/>
    <s v="Digital Development"/>
    <n v="40.700000000000003"/>
    <m/>
    <m/>
    <m/>
    <n v="5.9"/>
    <n v="5.4"/>
    <n v="0.5"/>
    <m/>
    <n v="0.14499999999999999"/>
    <m/>
    <s v="World Bank Climate Finance 2022"/>
  </r>
  <r>
    <x v="4"/>
    <s v="Sovereign"/>
    <s v="Social Protection and Economic Resilience Project"/>
    <s v="P173640"/>
    <m/>
    <x v="1"/>
    <s v="Mozambique"/>
    <m/>
    <s v="Social Protection and Jobs"/>
    <n v="126.5"/>
    <m/>
    <m/>
    <m/>
    <n v="40.200000000000003"/>
    <n v="0"/>
    <n v="40.200000000000003"/>
    <m/>
    <n v="0.318"/>
    <m/>
    <s v="World Bank Climate Finance 2022"/>
  </r>
  <r>
    <x v="4"/>
    <s v="Sovereign"/>
    <s v="Social Protection and Skills Development Project Additional_x000a_Financing"/>
    <s v="P174539"/>
    <m/>
    <x v="0"/>
    <s v="Sao Tome and Principe"/>
    <m/>
    <s v="Social Protection and Jobs"/>
    <n v="8"/>
    <m/>
    <m/>
    <m/>
    <n v="0"/>
    <n v="0"/>
    <n v="0"/>
    <m/>
    <n v="0"/>
    <m/>
    <s v="World Bank Climate Finance 2021"/>
  </r>
  <r>
    <x v="4"/>
    <s v="Sovereign"/>
    <s v="Social Protection COVID-19 response and recovery"/>
    <s v="P178018"/>
    <m/>
    <x v="1"/>
    <s v="Sao Tome and Principe"/>
    <m/>
    <s v="Social Protection and Jobs"/>
    <n v="18"/>
    <m/>
    <m/>
    <m/>
    <n v="1.9"/>
    <n v="0"/>
    <n v="1.9"/>
    <m/>
    <n v="0.108"/>
    <m/>
    <s v="World Bank Climate Finance 2022"/>
  </r>
  <r>
    <x v="4"/>
    <s v="Sovereign"/>
    <s v="Social Protection Emergency Crisis Response Project"/>
    <s v="P178992"/>
    <m/>
    <x v="1"/>
    <s v="Djibouti"/>
    <m/>
    <s v="Social Protection and Jobs"/>
    <n v="30"/>
    <m/>
    <m/>
    <m/>
    <n v="6.6"/>
    <n v="0"/>
    <n v="6.6"/>
    <m/>
    <n v="0.219"/>
    <m/>
    <s v="World Bank Climate Finance 2022"/>
  </r>
  <r>
    <x v="4"/>
    <s v="Sovereign"/>
    <s v="Social Protection Emergency Response and Delivery_x000a_Systems Project"/>
    <s v="P174072"/>
    <m/>
    <x v="0"/>
    <s v="Kyrgyz Republic"/>
    <m/>
    <s v="Social Protection and Jobs"/>
    <n v="50"/>
    <m/>
    <m/>
    <m/>
    <n v="0.4"/>
    <n v="0.1"/>
    <n v="0.3"/>
    <m/>
    <n v="7.0000000000000001E-3"/>
    <m/>
    <s v="World Bank Climate Finance 2021"/>
  </r>
  <r>
    <x v="4"/>
    <s v="Sovereign"/>
    <s v="Social Protection Modernization and Economic Inclusion Project"/>
    <s v="P178878"/>
    <m/>
    <x v="2"/>
    <s v="Tajikistan"/>
    <m/>
    <s v="Social Protection and Jobs"/>
    <n v="35"/>
    <m/>
    <m/>
    <m/>
    <n v="0"/>
    <n v="0"/>
    <n v="0"/>
    <m/>
    <n v="0"/>
    <m/>
    <s v="World Bank Climate Finance 2023"/>
  </r>
  <r>
    <x v="4"/>
    <s v="Sovereign"/>
    <s v="Social Protection project"/>
    <s v="P178973"/>
    <m/>
    <x v="2"/>
    <s v="Sri Lanka"/>
    <m/>
    <s v="Social Protection and Jobs"/>
    <n v="200"/>
    <m/>
    <m/>
    <m/>
    <n v="19.799999999999997"/>
    <n v="0.4"/>
    <n v="19.399999999999999"/>
    <m/>
    <n v="9.9000000000000005E-2"/>
    <m/>
    <s v="World Bank Climate Finance 2023"/>
  </r>
  <r>
    <x v="4"/>
    <s v="Sovereign"/>
    <s v="Social Protection Transformation Project"/>
    <s v="P177492"/>
    <m/>
    <x v="2"/>
    <s v="Rwanda"/>
    <m/>
    <s v="Social Protection and Jobs"/>
    <n v="100"/>
    <m/>
    <m/>
    <m/>
    <n v="11.6"/>
    <n v="0"/>
    <n v="11.6"/>
    <m/>
    <n v="0.11600000000000001"/>
    <m/>
    <s v="World Bank Climate Finance 2023"/>
  </r>
  <r>
    <x v="4"/>
    <s v="Sovereign"/>
    <s v="Social Support for Resilient Livelihoods Project Second_x000a_Additional Financing"/>
    <s v="P180152"/>
    <m/>
    <x v="2"/>
    <s v="Malawi"/>
    <m/>
    <s v="Social Protection and Jobs"/>
    <n v="110"/>
    <m/>
    <m/>
    <m/>
    <n v="31.200000000000003"/>
    <n v="4.0999999999999996"/>
    <n v="27.1"/>
    <m/>
    <n v="0.28299999999999997"/>
    <m/>
    <s v="World Bank Climate Finance 2023"/>
  </r>
  <r>
    <x v="4"/>
    <s v="Sovereign"/>
    <s v="Solar Energy and Access Project"/>
    <s v="P166785"/>
    <m/>
    <x v="0"/>
    <s v="Burkina Faso"/>
    <m/>
    <s v="Energy and Extractives"/>
    <n v="75"/>
    <m/>
    <m/>
    <m/>
    <n v="38.200000000000003"/>
    <n v="25.1"/>
    <n v="13.1"/>
    <m/>
    <n v="0.50800000000000001"/>
    <m/>
    <s v="World Bank Climate Finance 2021"/>
  </r>
  <r>
    <x v="4"/>
    <s v="Sovereign"/>
    <s v="Solid Waste Emergency and Eﬃciency Project"/>
    <s v="P173021"/>
    <m/>
    <x v="0"/>
    <s v="Pakistan"/>
    <m/>
    <s v="Urban Resilience and Land"/>
    <n v="100"/>
    <m/>
    <m/>
    <m/>
    <n v="85.8"/>
    <n v="70"/>
    <n v="15.8"/>
    <m/>
    <n v="0.85799999999999998"/>
    <m/>
    <s v="World Bank Climate Finance 2021"/>
  </r>
  <r>
    <x v="4"/>
    <s v="Sovereign"/>
    <s v="Solomon Islands Agriculture and Rural Transformation Project"/>
    <s v="P173043"/>
    <m/>
    <x v="1"/>
    <s v="Solomon Islands"/>
    <m/>
    <s v="Agriculture and Food"/>
    <n v="15"/>
    <m/>
    <m/>
    <m/>
    <n v="7.2"/>
    <n v="2.7"/>
    <n v="4.5"/>
    <m/>
    <n v="0.47499999999999998"/>
    <m/>
    <s v="World Bank Climate Finance 2022"/>
  </r>
  <r>
    <x v="4"/>
    <s v="Sovereign"/>
    <s v="Solomon Islands Covid-19 Emergency Response Additional_x000a_Financing"/>
    <s v="P178250"/>
    <m/>
    <x v="1"/>
    <s v="Solomon Islands"/>
    <m/>
    <s v="Health Nutrition and Population"/>
    <n v="5"/>
    <m/>
    <m/>
    <m/>
    <n v="0.5"/>
    <n v="0.2"/>
    <n v="0.3"/>
    <m/>
    <n v="8.5999999999999993E-2"/>
    <m/>
    <s v="World Bank Climate Finance 2022"/>
  </r>
  <r>
    <x v="4"/>
    <s v="Sovereign"/>
    <s v="Solomon Islands COVID-19 Emergency Response Project"/>
    <s v="P173933"/>
    <m/>
    <x v="0"/>
    <s v="Solomon Islands"/>
    <m/>
    <s v="Health Nutrition and Population"/>
    <n v="5"/>
    <m/>
    <m/>
    <m/>
    <n v="1.1000000000000001"/>
    <n v="0.8"/>
    <n v="0.3"/>
    <m/>
    <n v="0.21"/>
    <m/>
    <s v="World Bank Climate Finance 2021"/>
  </r>
  <r>
    <x v="4"/>
    <s v="Sovereign"/>
    <s v="Solomon Islands FY22 Supplemental Development Policy_x000a_Operation"/>
    <s v="P178608"/>
    <m/>
    <x v="1"/>
    <s v="Solomon Islands"/>
    <m/>
    <s v="Macroeconomics Trade and_x000a_Investment"/>
    <n v="15"/>
    <m/>
    <m/>
    <m/>
    <n v="2.2000000000000002"/>
    <n v="1.1000000000000001"/>
    <n v="1.1000000000000001"/>
    <m/>
    <n v="0.14299999999999999"/>
    <m/>
    <s v="World Bank Climate Finance 2022"/>
  </r>
  <r>
    <x v="4"/>
    <s v="Sovereign"/>
    <s v="Solomon Islands Sustainable Mining Development Technical_x000a_Assistance Project"/>
    <s v="P173018"/>
    <m/>
    <x v="1"/>
    <s v="Solomon Islands"/>
    <m/>
    <s v="Energy and Extractives"/>
    <n v="5"/>
    <m/>
    <m/>
    <m/>
    <n v="0.3"/>
    <n v="0"/>
    <n v="0.3"/>
    <m/>
    <n v="7.3999999999999996E-2"/>
    <m/>
    <s v="World Bank Climate Finance 2022"/>
  </r>
  <r>
    <x v="4"/>
    <s v="Sovereign"/>
    <s v="Solomon Islands: Paciﬁc Islands Regional Oceanscape Program -_x000a_Second Phase for Economic Resilience"/>
    <s v="P177239"/>
    <m/>
    <x v="1"/>
    <s v="Solomon Islands"/>
    <m/>
    <s v="Environment Natural Resources_x000a_and the Blue Economy"/>
    <n v="13.5"/>
    <m/>
    <m/>
    <m/>
    <n v="3.5"/>
    <n v="0"/>
    <n v="3.5"/>
    <m/>
    <n v="0.25900000000000001"/>
    <m/>
    <s v="World Bank Climate Finance 2022"/>
  </r>
  <r>
    <x v="4"/>
    <s v="Sovereign"/>
    <s v="Somali Electricity Sector Recovery Project"/>
    <s v="P173088"/>
    <m/>
    <x v="1"/>
    <s v="Somalia"/>
    <m/>
    <s v="Energy and Extractives"/>
    <n v="150"/>
    <m/>
    <m/>
    <m/>
    <n v="91.7"/>
    <n v="70.5"/>
    <n v="21.2"/>
    <m/>
    <n v="0.61199999999999999"/>
    <m/>
    <s v="World Bank Climate Finance 2022"/>
  </r>
  <r>
    <x v="4"/>
    <s v="Sovereign"/>
    <s v="Somalia - Horn of Africa Infrastructure Integration Project"/>
    <s v="P173119"/>
    <m/>
    <x v="2"/>
    <s v="Eastern and Southern Africa"/>
    <m/>
    <s v="Transport"/>
    <n v="58"/>
    <m/>
    <m/>
    <m/>
    <n v="4.7"/>
    <n v="0"/>
    <n v="4.7"/>
    <m/>
    <n v="8.1000000000000003E-2"/>
    <m/>
    <s v="World Bank Climate Finance 2023"/>
  </r>
  <r>
    <x v="4"/>
    <s v="Sovereign"/>
    <s v="Somalia Capacity Advancement, Livelihoods and_x000a_Entrepreneurship, through Digital Uplift Project_x000a_(SCALED-UP) Additional Financing"/>
    <s v="P174769"/>
    <m/>
    <x v="0"/>
    <s v="Somalia"/>
    <m/>
    <s v="Finance Competitiveness and_x000a_Innovation"/>
    <n v="50"/>
    <m/>
    <m/>
    <m/>
    <n v="2"/>
    <n v="0.9"/>
    <n v="1.1000000000000001"/>
    <m/>
    <n v="0.04"/>
    <m/>
    <s v="World Bank Climate Finance 2021"/>
  </r>
  <r>
    <x v="4"/>
    <s v="Sovereign"/>
    <s v="Somalia COVID-19 Emergency Vaccination Project"/>
    <s v="P176956"/>
    <m/>
    <x v="1"/>
    <s v="Somalia"/>
    <m/>
    <s v="Health Nutrition and Population"/>
    <n v="45"/>
    <m/>
    <m/>
    <m/>
    <n v="3.8"/>
    <n v="1.4"/>
    <n v="2.4"/>
    <m/>
    <n v="8.4000000000000005E-2"/>
    <m/>
    <s v="World Bank Climate Finance 2022"/>
  </r>
  <r>
    <x v="4"/>
    <s v="Sovereign"/>
    <s v="Somalia Education for Human Capital Development_x000a_Project"/>
    <s v="P172434"/>
    <m/>
    <x v="0"/>
    <s v="Somalia"/>
    <m/>
    <s v="Education"/>
    <n v="40"/>
    <m/>
    <m/>
    <m/>
    <n v="4"/>
    <n v="2"/>
    <n v="2"/>
    <m/>
    <n v="9.9000000000000005E-2"/>
    <m/>
    <s v="World Bank Climate Finance 2021"/>
  </r>
  <r>
    <x v="4"/>
    <s v="Sovereign"/>
    <s v="Somalia Empowering Women through Education and Skills_x000a_Project - &quot;Rajo Kaaba&quot;"/>
    <s v="P176898"/>
    <m/>
    <x v="1"/>
    <s v="Somalia"/>
    <m/>
    <s v="Education"/>
    <n v="25"/>
    <m/>
    <m/>
    <m/>
    <n v="5.6"/>
    <n v="2.9"/>
    <n v="2.7"/>
    <m/>
    <n v="0.221"/>
    <m/>
    <s v="World Bank Climate Finance 2022"/>
  </r>
  <r>
    <x v="4"/>
    <s v="Sovereign"/>
    <s v="Somalia Enhancing Public Resource Management Project"/>
    <s v="P177298"/>
    <m/>
    <x v="2"/>
    <s v="Somalia"/>
    <m/>
    <s v="Governance"/>
    <n v="60"/>
    <m/>
    <m/>
    <m/>
    <n v="0.3"/>
    <n v="0"/>
    <n v="0.3"/>
    <m/>
    <n v="6.0000000000000001E-3"/>
    <m/>
    <s v="World Bank Climate Finance 2023"/>
  </r>
  <r>
    <x v="4"/>
    <s v="Sovereign"/>
    <s v="Somalia Inclusive Growth DPO Series"/>
    <s v="P174889"/>
    <m/>
    <x v="2"/>
    <s v="Somalia"/>
    <m/>
    <s v="Macroeconomics Trade and_x000a_Investment"/>
    <n v="100"/>
    <m/>
    <m/>
    <m/>
    <n v="17.2"/>
    <n v="14.3"/>
    <n v="2.9"/>
    <m/>
    <n v="0.17100000000000001"/>
    <m/>
    <s v="World Bank Climate Finance 2023"/>
  </r>
  <r>
    <x v="4"/>
    <s v="Sovereign"/>
    <s v="Somalia Urban Resilience Project Phase II Additional Financing"/>
    <s v="P178887"/>
    <m/>
    <x v="1"/>
    <s v="Somalia"/>
    <m/>
    <s v="Urban Resilience and Land"/>
    <n v="20"/>
    <m/>
    <m/>
    <m/>
    <n v="20"/>
    <n v="1"/>
    <n v="19"/>
    <m/>
    <n v="1"/>
    <m/>
    <s v="World Bank Climate Finance 2022"/>
  </r>
  <r>
    <x v="4"/>
    <s v="Sovereign"/>
    <s v="Somalia Urban Resilience Project Phase II Second Additional_x000a_Financing"/>
    <s v="P179775"/>
    <m/>
    <x v="2"/>
    <s v="Somalia"/>
    <m/>
    <s v="Urban Resilience and Land"/>
    <n v="50"/>
    <m/>
    <m/>
    <m/>
    <n v="25"/>
    <n v="2.5"/>
    <n v="22.5"/>
    <m/>
    <n v="0.5"/>
    <m/>
    <s v="World Bank Climate Finance 2023"/>
  </r>
  <r>
    <x v="4"/>
    <s v="Sovereign"/>
    <s v="South Africa COVID-19 Emergency Response Project"/>
    <s v="P174259"/>
    <m/>
    <x v="1"/>
    <s v="South Africa"/>
    <m/>
    <s v="Health Nutrition and Population"/>
    <n v="480"/>
    <m/>
    <m/>
    <m/>
    <n v="0"/>
    <n v="0"/>
    <n v="0"/>
    <m/>
    <n v="0"/>
    <m/>
    <s v="World Bank Climate Finance 2022"/>
  </r>
  <r>
    <x v="4"/>
    <s v="Sovereign"/>
    <s v="South Africa Covid-19 Response Development Policy Operation"/>
    <s v="P174246"/>
    <m/>
    <x v="1"/>
    <s v="South Africa"/>
    <m/>
    <s v="Macroeconomics Trade and_x000a_Investment"/>
    <n v="750"/>
    <m/>
    <m/>
    <m/>
    <n v="281.3"/>
    <n v="281.3"/>
    <n v="0"/>
    <m/>
    <n v="0.375"/>
    <m/>
    <s v="World Bank Climate Finance 2022"/>
  </r>
  <r>
    <x v="4"/>
    <s v="Sovereign"/>
    <s v="South Sudan COVID-19 Emergency Response and Health_x000a_Systems Preparedness Additional Financing"/>
    <s v="P178102"/>
    <m/>
    <x v="1"/>
    <s v="South Sudan"/>
    <m/>
    <s v="Health Nutrition and Population"/>
    <n v="200"/>
    <m/>
    <m/>
    <m/>
    <n v="32.6"/>
    <n v="1.5"/>
    <n v="31.1"/>
    <m/>
    <n v="0.16300000000000001"/>
    <m/>
    <s v="World Bank Climate Finance 2022"/>
  </r>
  <r>
    <x v="4"/>
    <s v="Sovereign"/>
    <s v="South Sudan COVID-19 Emergency Response and Health_x000a_Systems Preparedness Project"/>
    <s v="P176480"/>
    <m/>
    <x v="0"/>
    <s v="South Sudan"/>
    <m/>
    <s v="Health Nutrition and_x000a_Population"/>
    <n v="60"/>
    <m/>
    <m/>
    <m/>
    <n v="9.9"/>
    <n v="0.1"/>
    <n v="9.8000000000000007"/>
    <m/>
    <n v="0.16300000000000001"/>
    <m/>
    <s v="World Bank Climate Finance 2021"/>
  </r>
  <r>
    <x v="4"/>
    <s v="Sovereign"/>
    <s v="South Sudan COVID-19 Emergency Response and Health_x000a_Systems Preparedness Project Second Additional Financing"/>
    <s v="P180277"/>
    <m/>
    <x v="2"/>
    <s v="South Sudan"/>
    <m/>
    <s v="Health Nutrition and Population"/>
    <n v="70"/>
    <m/>
    <m/>
    <m/>
    <n v="12.1"/>
    <n v="0"/>
    <n v="12.1"/>
    <m/>
    <n v="0.17299999999999999"/>
    <m/>
    <s v="World Bank Climate Finance 2023"/>
  </r>
  <r>
    <x v="4"/>
    <s v="Sovereign"/>
    <s v="South Sudan Energy Sector Access and Institutional Strengthening_x000a_Project"/>
    <s v="P178891"/>
    <m/>
    <x v="2"/>
    <s v="South Sudan"/>
    <m/>
    <s v="Energy and Extractives"/>
    <n v="50"/>
    <m/>
    <m/>
    <m/>
    <n v="30.5"/>
    <n v="29"/>
    <n v="1.5"/>
    <m/>
    <n v="0.61099999999999999"/>
    <m/>
    <s v="World Bank Climate Finance 2023"/>
  </r>
  <r>
    <x v="4"/>
    <s v="Sovereign"/>
    <s v="South Sudan Enhancing Community Resilience and Local_x000a_Governance Project"/>
    <s v="P169949"/>
    <m/>
    <x v="0"/>
    <s v="South Sudan"/>
    <m/>
    <s v="Urban Resilience and Land"/>
    <n v="45"/>
    <m/>
    <m/>
    <m/>
    <n v="22.5"/>
    <n v="3.8"/>
    <n v="18.7"/>
    <m/>
    <n v="0.5"/>
    <m/>
    <s v="World Bank Climate Finance 2021"/>
  </r>
  <r>
    <x v="4"/>
    <s v="Sovereign"/>
    <s v="South Sudan Productive Safety Net for Socioeconomic_x000a_Opportunities Project"/>
    <s v="P177663"/>
    <m/>
    <x v="1"/>
    <s v="South Sudan"/>
    <m/>
    <s v="Social Protection and Jobs"/>
    <n v="129"/>
    <m/>
    <m/>
    <m/>
    <n v="56.6"/>
    <n v="8.1"/>
    <n v="48.5"/>
    <m/>
    <n v="0.439"/>
    <m/>
    <s v="World Bank Climate Finance 2022"/>
  </r>
  <r>
    <x v="4"/>
    <s v="Sovereign"/>
    <s v="South Sudan Resilient Agricultural Livelihoods Project"/>
    <s v="P169120"/>
    <m/>
    <x v="0"/>
    <s v="South Sudan"/>
    <m/>
    <s v="Agriculture and Food"/>
    <n v="62.5"/>
    <m/>
    <m/>
    <m/>
    <n v="34.799999999999997"/>
    <n v="8.4"/>
    <n v="26.4"/>
    <m/>
    <n v="0.55600000000000005"/>
    <m/>
    <s v="World Bank Climate Finance 2021"/>
  </r>
  <r>
    <x v="4"/>
    <s v="Sovereign"/>
    <s v="South Sudan Women's Social and Economic Empowerment_x000a_Project"/>
    <s v="P176900"/>
    <m/>
    <x v="1"/>
    <s v="South Sudan"/>
    <m/>
    <s v="Social Sustainability and Inclusion"/>
    <n v="70"/>
    <m/>
    <m/>
    <m/>
    <n v="5.5"/>
    <n v="1.8"/>
    <n v="3.7"/>
    <m/>
    <n v="7.6999999999999999E-2"/>
    <m/>
    <s v="World Bank Climate Finance 2022"/>
  </r>
  <r>
    <x v="4"/>
    <s v="Sovereign"/>
    <s v="South Tarawa Sanitation Project"/>
    <s v="P176478"/>
    <m/>
    <x v="1"/>
    <s v="Kiribati"/>
    <m/>
    <s v="Water"/>
    <n v="19.5"/>
    <m/>
    <m/>
    <m/>
    <n v="9.6999999999999993"/>
    <n v="3.7"/>
    <n v="6"/>
    <m/>
    <n v="0.501"/>
    <m/>
    <s v="World Bank Climate Finance 2022"/>
  </r>
  <r>
    <x v="4"/>
    <s v="Sovereign"/>
    <s v="Southeast Asia Regional Economic Corridor and Connectivity Project"/>
    <s v="P176088"/>
    <m/>
    <x v="1"/>
    <s v="Lao People's Democratic Republic"/>
    <m/>
    <s v="Transport"/>
    <n v="131.9"/>
    <m/>
    <m/>
    <m/>
    <n v="79.2"/>
    <n v="0.2"/>
    <n v="79"/>
    <m/>
    <n v="0.6"/>
    <m/>
    <s v="World Bank Climate Finance 2022"/>
  </r>
  <r>
    <x v="4"/>
    <s v="Sovereign"/>
    <s v="Southeast Asia Regional Program on Combating Marine Plastics_x000a_(SEA-MaP)"/>
    <s v="P175659"/>
    <m/>
    <x v="1"/>
    <s v="Regional (Southeast Asia)"/>
    <m/>
    <s v="Environment Natural Resources_x000a_and the Blue Economy"/>
    <n v="20"/>
    <m/>
    <m/>
    <m/>
    <n v="20"/>
    <n v="18.8"/>
    <n v="1.2"/>
    <m/>
    <n v="1"/>
    <m/>
    <s v="World Bank Climate Finance 2022"/>
  </r>
  <r>
    <x v="4"/>
    <s v="Sovereign"/>
    <s v="Southern Africa Trade and Connectivity Project"/>
    <s v="P164847"/>
    <m/>
    <x v="0"/>
    <s v="Southern Africa"/>
    <m/>
    <s v="Finance Competitiveness and_x000a_Innovation"/>
    <n v="380"/>
    <m/>
    <m/>
    <m/>
    <n v="123.80000000000001"/>
    <n v="32.9"/>
    <n v="90.9"/>
    <m/>
    <n v="0.32600000000000001"/>
    <m/>
    <s v="World Bank Climate Finance 2021"/>
  </r>
  <r>
    <x v="4"/>
    <s v="Sovereign"/>
    <s v="SREP Food Security Additional Financing"/>
    <s v="P179060"/>
    <m/>
    <x v="2"/>
    <s v="Mozambique"/>
    <m/>
    <s v="Agriculture and Food"/>
    <n v="50"/>
    <m/>
    <m/>
    <m/>
    <n v="11.8"/>
    <n v="0"/>
    <n v="11.8"/>
    <m/>
    <n v="0.23499999999999999"/>
    <m/>
    <s v="World Bank Climate Finance 2023"/>
  </r>
  <r>
    <x v="4"/>
    <s v="Sovereign"/>
    <s v="Sri Lanka Resilience, Stability and Economic Turnaround_x000a_Development Policy Operation"/>
    <s v="P179808"/>
    <m/>
    <x v="2"/>
    <s v="Sri Lanka"/>
    <m/>
    <s v="Macroeconomics Trade and_x000a_Investment"/>
    <n v="500"/>
    <m/>
    <m/>
    <m/>
    <n v="42.800000000000004"/>
    <n v="35.700000000000003"/>
    <n v="7.1"/>
    <m/>
    <n v="8.5999999999999993E-2"/>
    <m/>
    <s v="World Bank Climate Finance 2023"/>
  </r>
  <r>
    <x v="4"/>
    <s v="Sovereign"/>
    <s v="Stabilization and Recovery in Eastern DRC"/>
    <s v="P175834"/>
    <m/>
    <x v="2"/>
    <s v="Congo, Democratic Republic of"/>
    <m/>
    <s v="Social Sustainability and_x000a_Inclusion"/>
    <n v="250"/>
    <m/>
    <m/>
    <m/>
    <n v="8.1"/>
    <n v="3.5"/>
    <n v="4.5999999999999996"/>
    <m/>
    <n v="3.3000000000000002E-2"/>
    <m/>
    <s v="World Bank Climate Finance 2023"/>
  </r>
  <r>
    <x v="4"/>
    <s v="Sovereign"/>
    <s v="State-Owned Enterprises related Fiscal Management_x000a_Project - Additional Financing"/>
    <s v="P172528"/>
    <m/>
    <x v="0"/>
    <s v="Cabo Verde"/>
    <m/>
    <s v="Governance"/>
    <n v="10"/>
    <m/>
    <m/>
    <m/>
    <n v="0.5"/>
    <n v="0.5"/>
    <n v="0"/>
    <m/>
    <n v="4.4999999999999998E-2"/>
    <m/>
    <s v="World Bank Climate Finance 2021"/>
  </r>
  <r>
    <x v="4"/>
    <s v="Sovereign"/>
    <s v="STEP Third Additional Financing"/>
    <s v="P176360"/>
    <m/>
    <x v="0"/>
    <s v="Congo, Democratic Republic of"/>
    <m/>
    <s v="Social Protection and Jobs"/>
    <n v="250"/>
    <m/>
    <m/>
    <m/>
    <n v="45.5"/>
    <n v="7.7"/>
    <n v="37.799999999999997"/>
    <m/>
    <n v="0.182"/>
    <m/>
    <s v="World Bank Climate Finance 2021"/>
  </r>
  <r>
    <x v="4"/>
    <s v="Sovereign"/>
    <s v="Stormwater Management and Climate Change Adaptation_x000a_Project 2"/>
    <s v="P175830"/>
    <m/>
    <x v="0"/>
    <s v="Senegal"/>
    <m/>
    <s v="Urban Resilience and Land"/>
    <n v="155"/>
    <m/>
    <m/>
    <m/>
    <n v="126.80000000000001"/>
    <n v="3.4"/>
    <n v="123.4"/>
    <m/>
    <n v="0.81799999999999995"/>
    <m/>
    <s v="World Bank Climate Finance 2021"/>
  </r>
  <r>
    <x v="4"/>
    <s v="Sovereign"/>
    <s v="STP COVID-19  Emergency Response Project, Second_x000a_Additional Financing"/>
    <s v="P176152"/>
    <m/>
    <x v="0"/>
    <s v="Sao Tome and Principe"/>
    <m/>
    <s v="Health Nutrition and Population"/>
    <n v="3"/>
    <m/>
    <m/>
    <m/>
    <n v="0.1"/>
    <n v="0"/>
    <n v="0.1"/>
    <m/>
    <n v="3.6999999999999998E-2"/>
    <m/>
    <s v="World Bank Climate Finance 2021"/>
  </r>
  <r>
    <x v="4"/>
    <s v="Sovereign"/>
    <s v="STP COVID-19 Human and Economic Response, Recovery_x000a_and Resilience DPO"/>
    <s v="P168335"/>
    <m/>
    <x v="0"/>
    <s v="Sao Tome and Principe"/>
    <m/>
    <s v="Macroeconomics Trade and_x000a_Investment"/>
    <n v="10"/>
    <m/>
    <m/>
    <m/>
    <n v="0.8"/>
    <n v="0.8"/>
    <n v="0"/>
    <m/>
    <n v="8.3000000000000004E-2"/>
    <m/>
    <s v="World Bank Climate Finance 2021"/>
  </r>
  <r>
    <x v="4"/>
    <s v="Sovereign"/>
    <s v="Strengthen Ethiopia’s Adaptive Safety Net"/>
    <s v="P172479"/>
    <m/>
    <x v="0"/>
    <s v="Ethiopia"/>
    <m/>
    <s v="Social Protection and Jobs"/>
    <n v="512.5"/>
    <m/>
    <m/>
    <m/>
    <n v="140.4"/>
    <n v="4.3"/>
    <n v="136.1"/>
    <m/>
    <n v="0.27400000000000002"/>
    <m/>
    <s v="World Bank Climate Finance 2021"/>
  </r>
  <r>
    <x v="4"/>
    <s v="Sovereign"/>
    <s v="Strengthening Afghanistan’s Financial Intermediation"/>
    <s v="P171886"/>
    <m/>
    <x v="0"/>
    <s v="Afghanistan"/>
    <m/>
    <s v="Finance Competitiveness and_x000a_Innovation"/>
    <n v="100"/>
    <m/>
    <m/>
    <m/>
    <n v="0"/>
    <n v="0"/>
    <n v="0"/>
    <m/>
    <n v="0"/>
    <m/>
    <s v="World Bank Climate Finance 2021"/>
  </r>
  <r>
    <x v="4"/>
    <s v="Sovereign"/>
    <s v="Strengthening data infrastructure to close the digital gap in_x000a_Argentina Project"/>
    <s v="P178609"/>
    <m/>
    <x v="2"/>
    <s v="Argentina"/>
    <m/>
    <s v="Digital Development"/>
    <n v="200"/>
    <m/>
    <m/>
    <m/>
    <n v="33.799999999999997"/>
    <n v="19"/>
    <n v="14.8"/>
    <m/>
    <n v="0.16900000000000001"/>
    <m/>
    <s v="World Bank Climate Finance 2023"/>
  </r>
  <r>
    <x v="4"/>
    <s v="Sovereign"/>
    <s v="Strengthening Digital Governance for Service Delivery"/>
    <s v="P178162"/>
    <m/>
    <x v="2"/>
    <s v="Kosovo"/>
    <m/>
    <s v="Governance"/>
    <n v="20"/>
    <m/>
    <m/>
    <m/>
    <n v="0.9"/>
    <n v="0"/>
    <n v="0.9"/>
    <m/>
    <n v="4.5999999999999999E-2"/>
    <m/>
    <s v="World Bank Climate Finance 2023"/>
  </r>
  <r>
    <x v="4"/>
    <s v="Sovereign"/>
    <s v="Strengthening Early Childhood Development and Basic Education_x000a_Systems to Support Human Capital Development in Eswatini_x000a_Project"/>
    <s v="P173151"/>
    <m/>
    <x v="1"/>
    <s v="Eswatini"/>
    <m/>
    <s v="Education"/>
    <n v="27.4"/>
    <m/>
    <m/>
    <m/>
    <n v="1.1000000000000001"/>
    <n v="0.3"/>
    <n v="0.8"/>
    <m/>
    <n v="4.2000000000000003E-2"/>
    <m/>
    <s v="World Bank Climate Finance 2022"/>
  </r>
  <r>
    <x v="4"/>
    <s v="Sovereign"/>
    <s v="Strengthening Foundations for Improved Justice Service_x000a_Delivery"/>
    <s v="P178599"/>
    <m/>
    <x v="2"/>
    <s v="Romania"/>
    <m/>
    <s v="Governance"/>
    <n v="109.8"/>
    <m/>
    <m/>
    <m/>
    <n v="4.5999999999999996"/>
    <n v="0"/>
    <n v="4.5999999999999996"/>
    <m/>
    <n v="4.2000000000000003E-2"/>
    <m/>
    <s v="World Bank Climate Finance 2023"/>
  </r>
  <r>
    <x v="4"/>
    <s v="Sovereign"/>
    <s v="Strengthening Health System Resilience Project"/>
    <s v="P176559"/>
    <m/>
    <x v="2"/>
    <s v="St. Vincent and the Grenadines"/>
    <m/>
    <s v="Health Nutrition and Population"/>
    <n v="51"/>
    <m/>
    <m/>
    <m/>
    <n v="11.1"/>
    <n v="5.5"/>
    <n v="5.6"/>
    <m/>
    <n v="0.217"/>
    <m/>
    <s v="World Bank Climate Finance 2023"/>
  </r>
  <r>
    <x v="4"/>
    <s v="Sovereign"/>
    <s v="Strengthening Human Capital for a Resilient Morocco DPF"/>
    <s v="P176937"/>
    <m/>
    <x v="1"/>
    <s v="Morocco"/>
    <m/>
    <s v="Health Nutrition and Population"/>
    <n v="500"/>
    <m/>
    <m/>
    <m/>
    <n v="185.7"/>
    <n v="35.700000000000003"/>
    <n v="150"/>
    <m/>
    <n v="0.371"/>
    <m/>
    <s v="World Bank Climate Finance 2022"/>
  </r>
  <r>
    <x v="4"/>
    <s v="Sovereign"/>
    <s v="Strengthening Lebanon’s Covid-19 Response"/>
    <s v="P178587"/>
    <m/>
    <x v="1"/>
    <s v="Lebanon"/>
    <m/>
    <s v="Health Nutrition and Population"/>
    <n v="23"/>
    <m/>
    <m/>
    <m/>
    <n v="0.1"/>
    <n v="0.1"/>
    <n v="0"/>
    <m/>
    <n v="6.0000000000000001E-3"/>
    <m/>
    <s v="World Bank Climate Finance 2022"/>
  </r>
  <r>
    <x v="4"/>
    <s v="Sovereign"/>
    <s v="Strengthening Pedagogy and Governance in Uruguayan Public_x000a_Schools Project"/>
    <s v="P176105"/>
    <m/>
    <x v="1"/>
    <s v="Uruguay"/>
    <m/>
    <s v="Education"/>
    <n v="40"/>
    <m/>
    <m/>
    <m/>
    <n v="7"/>
    <n v="3.4"/>
    <n v="3.6"/>
    <m/>
    <n v="0.17599999999999999"/>
    <m/>
    <s v="World Bank Climate Finance 2022"/>
  </r>
  <r>
    <x v="4"/>
    <s v="Sovereign"/>
    <s v="STRENGTHENING PERU'S NATIONAL SCIENCE, TECHNOLOGY AND_x000a_INNOVATION SYSTEM"/>
    <s v="P176297"/>
    <m/>
    <x v="1"/>
    <s v="Peru"/>
    <m/>
    <s v="Finance Competitiveness and_x000a_Innovation"/>
    <n v="100"/>
    <m/>
    <m/>
    <m/>
    <n v="49.2"/>
    <n v="24.6"/>
    <n v="24.6"/>
    <m/>
    <n v="0.49299999999999999"/>
    <m/>
    <s v="World Bank Climate Finance 2022"/>
  </r>
  <r>
    <x v="4"/>
    <s v="Sovereign"/>
    <s v="Strengthening Quality of the Social Protection System"/>
    <s v="P168993"/>
    <m/>
    <x v="0"/>
    <s v="Seychelles"/>
    <m/>
    <s v="Social Protection and Jobs"/>
    <n v="30"/>
    <m/>
    <m/>
    <m/>
    <n v="2.8"/>
    <n v="0"/>
    <n v="2.8"/>
    <m/>
    <n v="9.4E-2"/>
    <m/>
    <s v="World Bank Climate Finance 2021"/>
  </r>
  <r>
    <x v="4"/>
    <s v="Sovereign"/>
    <s v="Strengthening Resilience of the Agriculture Sector Project"/>
    <s v="P175952"/>
    <m/>
    <x v="0"/>
    <s v="Tajikistan"/>
    <m/>
    <s v="Agriculture and Food"/>
    <n v="58"/>
    <m/>
    <m/>
    <m/>
    <n v="26"/>
    <n v="2.2000000000000002"/>
    <n v="23.8"/>
    <m/>
    <n v="0.44800000000000001"/>
    <m/>
    <s v="World Bank Climate Finance 2021"/>
  </r>
  <r>
    <x v="4"/>
    <s v="Sovereign"/>
    <s v="Strengthening Social Assistance and Labor Market Programs_x000a_Project"/>
    <s v="P179024"/>
    <m/>
    <x v="2"/>
    <s v="Kyrgyz Republic"/>
    <m/>
    <s v="Social Protection and Jobs"/>
    <n v="30"/>
    <m/>
    <m/>
    <m/>
    <n v="0.1"/>
    <n v="0"/>
    <n v="0.1"/>
    <m/>
    <n v="3.0000000000000001E-3"/>
    <m/>
    <s v="World Bank Climate Finance 2023"/>
  </r>
  <r>
    <x v="4"/>
    <s v="Sovereign"/>
    <s v="Strengthening Social Protection Delivery System in Sindh"/>
    <s v="P178532"/>
    <m/>
    <x v="2"/>
    <s v="Pakistan"/>
    <m/>
    <s v="Social Protection and Jobs"/>
    <n v="200"/>
    <m/>
    <m/>
    <m/>
    <n v="21.2"/>
    <n v="1.4"/>
    <n v="19.8"/>
    <m/>
    <n v="0.106"/>
    <m/>
    <s v="World Bank Climate Finance 2023"/>
  </r>
  <r>
    <x v="4"/>
    <s v="Sovereign"/>
    <s v="Strengthening the National Statistical System in Ecuador_x000a_Project"/>
    <s v="P178564"/>
    <m/>
    <x v="1"/>
    <s v="Ecuador"/>
    <m/>
    <s v="Poverty and Equity"/>
    <n v="80"/>
    <m/>
    <m/>
    <m/>
    <n v="0.4"/>
    <n v="0.2"/>
    <n v="0.2"/>
    <m/>
    <n v="6.0000000000000001E-3"/>
    <m/>
    <s v="World Bank Climate Finance 2022"/>
  </r>
  <r>
    <x v="4"/>
    <s v="Sovereign"/>
    <s v="Strengthening the Statistical System of Uzbekistan"/>
    <s v="P173450"/>
    <m/>
    <x v="1"/>
    <s v="Uzbekistan"/>
    <m/>
    <s v="Poverty and Equity"/>
    <n v="50"/>
    <m/>
    <m/>
    <m/>
    <n v="1"/>
    <n v="0"/>
    <n v="1"/>
    <m/>
    <n v="0.02"/>
    <m/>
    <s v="World Bank Climate Finance 2022"/>
  </r>
  <r>
    <x v="4"/>
    <s v="Sovereign"/>
    <s v="Sudan Family Support Project"/>
    <s v="P173521"/>
    <m/>
    <x v="0"/>
    <s v="Sudan"/>
    <m/>
    <s v="Social Protection and Jobs"/>
    <n v="200"/>
    <m/>
    <m/>
    <m/>
    <n v="20"/>
    <n v="0"/>
    <n v="20"/>
    <m/>
    <n v="0.1"/>
    <m/>
    <s v="World Bank Climate Finance 2021"/>
  </r>
  <r>
    <x v="4"/>
    <s v="Sovereign"/>
    <s v="Sudan Reengagement and Reform Development Policy_x000a_Financing"/>
    <s v="P175139"/>
    <m/>
    <x v="0"/>
    <s v="Sudan"/>
    <m/>
    <s v="Macroeconomics Trade and_x000a_Investment"/>
    <n v="1375"/>
    <m/>
    <m/>
    <m/>
    <n v="378.2"/>
    <n v="343.8"/>
    <n v="34.4"/>
    <m/>
    <n v="0.27500000000000002"/>
    <m/>
    <s v="World Bank Climate Finance 2021"/>
  </r>
  <r>
    <x v="4"/>
    <s v="Sovereign"/>
    <s v="Supplemental Financing to the Fiscal Reform and_x000a_Resilience DPC Series"/>
    <s v="P176822"/>
    <m/>
    <x v="0"/>
    <s v="St. Vincent and the Grenadines"/>
    <m/>
    <s v="Environment Natural_x000a_Resources and the Blue_x000a_Economy"/>
    <n v="50"/>
    <m/>
    <m/>
    <m/>
    <n v="13"/>
    <n v="0.6"/>
    <n v="12.4"/>
    <m/>
    <n v="0.25900000000000001"/>
    <m/>
    <s v="World Bank Climate Finance 2021"/>
  </r>
  <r>
    <x v="4"/>
    <s v="Sovereign"/>
    <s v="Support for resilient livelihoods in the South of Madagascar"/>
    <s v="P171056"/>
    <m/>
    <x v="0"/>
    <s v="Madagascar"/>
    <m/>
    <s v="Social Sustainability and_x000a_Inclusion"/>
    <n v="100"/>
    <m/>
    <m/>
    <m/>
    <n v="56.199999999999996"/>
    <n v="2.4"/>
    <n v="53.8"/>
    <m/>
    <n v="0.56200000000000006"/>
    <m/>
    <s v="World Bank Climate Finance 2021"/>
  </r>
  <r>
    <x v="4"/>
    <s v="Sovereign"/>
    <s v="Support for Resilient Livelihoods in the South of Madagascar AF"/>
    <s v="P177606"/>
    <m/>
    <x v="1"/>
    <s v="Madagascar"/>
    <m/>
    <s v="Social Sustainability and Inclusion"/>
    <n v="100"/>
    <m/>
    <m/>
    <m/>
    <n v="38"/>
    <n v="7.2"/>
    <n v="30.8"/>
    <m/>
    <n v="0.379"/>
    <m/>
    <s v="World Bank Climate Finance 2022"/>
  </r>
  <r>
    <x v="4"/>
    <s v="Sovereign"/>
    <s v="Support to COVID-19 Vaccine Purchase and Health System_x000a_Strengthening"/>
    <s v="P175840"/>
    <m/>
    <x v="0"/>
    <s v="Comoros"/>
    <m/>
    <s v="Health Nutrition and Population"/>
    <n v="20"/>
    <m/>
    <m/>
    <m/>
    <n v="0.2"/>
    <n v="0"/>
    <n v="0.2"/>
    <m/>
    <n v="1.2E-2"/>
    <m/>
    <s v="World Bank Climate Finance 2021"/>
  </r>
  <r>
    <x v="4"/>
    <s v="Sovereign"/>
    <s v="Support to COVID-19 Vaccine Purchase and Health System_x000a_Strengthening"/>
    <s v="P176841"/>
    <m/>
    <x v="0"/>
    <s v="Madagascar"/>
    <m/>
    <s v="Health Nutrition and_x000a_Population"/>
    <n v="100"/>
    <m/>
    <m/>
    <m/>
    <n v="3.4"/>
    <n v="2.5"/>
    <n v="0.9"/>
    <m/>
    <n v="3.4000000000000002E-2"/>
    <m/>
    <s v="World Bank Climate Finance 2021"/>
  </r>
  <r>
    <x v="4"/>
    <s v="Sovereign"/>
    <s v="Support to Land and Mining Management Strengthening_x000a_Project"/>
    <s v="P169267"/>
    <m/>
    <x v="0"/>
    <s v="Burkina Faso"/>
    <m/>
    <s v="Energy and Extractives"/>
    <n v="150"/>
    <m/>
    <m/>
    <m/>
    <n v="11.3"/>
    <n v="7.4"/>
    <n v="3.9"/>
    <m/>
    <n v="7.4999999999999997E-2"/>
    <m/>
    <s v="World Bank Climate Finance 2021"/>
  </r>
  <r>
    <x v="4"/>
    <s v="Sovereign"/>
    <s v="Support to Panama PPP Program Development for Recovery_x000a_Project"/>
    <s v="P174535"/>
    <m/>
    <x v="2"/>
    <s v="Panama"/>
    <m/>
    <s v="Transport"/>
    <n v="7.5"/>
    <m/>
    <m/>
    <m/>
    <n v="0.79999999999999993"/>
    <n v="0.1"/>
    <n v="0.7"/>
    <m/>
    <n v="0.11"/>
    <m/>
    <s v="World Bank Climate Finance 2023"/>
  </r>
  <r>
    <x v="4"/>
    <s v="Sovereign"/>
    <s v="Support to Small and Medium Enterprises for Economic_x000a_Recovery Project"/>
    <s v="P178380"/>
    <m/>
    <x v="2"/>
    <s v="Tunisia"/>
    <m/>
    <s v="Finance Competitiveness and_x000a_Innovation"/>
    <n v="120"/>
    <m/>
    <m/>
    <m/>
    <n v="6"/>
    <n v="4"/>
    <n v="2"/>
    <m/>
    <n v="0.05"/>
    <m/>
    <s v="World Bank Climate Finance 2023"/>
  </r>
  <r>
    <x v="4"/>
    <s v="Sovereign"/>
    <s v="Support to the National Housing Program Project"/>
    <s v="P176581"/>
    <m/>
    <x v="1"/>
    <s v="Dominican Republic"/>
    <m/>
    <s v="Urban Resilience and Land"/>
    <n v="100"/>
    <m/>
    <m/>
    <m/>
    <n v="23.4"/>
    <n v="11.7"/>
    <n v="11.7"/>
    <m/>
    <n v="0.23400000000000001"/>
    <m/>
    <s v="World Bank Climate Finance 2022"/>
  </r>
  <r>
    <x v="4"/>
    <s v="Sovereign"/>
    <s v="Supporting Access to Finance and Enterprise Recovery_x000a_(SAFER)"/>
    <s v="P175017"/>
    <m/>
    <x v="1"/>
    <s v="Kenya"/>
    <m/>
    <s v="Finance Competitiveness and_x000a_Innovation"/>
    <n v="100"/>
    <m/>
    <m/>
    <m/>
    <n v="0.8"/>
    <n v="0.4"/>
    <n v="0.4"/>
    <m/>
    <n v="7.0000000000000001E-3"/>
    <m/>
    <s v="World Bank Climate Finance 2022"/>
  </r>
  <r>
    <x v="4"/>
    <s v="Sovereign"/>
    <s v="Supporting Andhra's Learning Transformation"/>
    <s v="P173978"/>
    <m/>
    <x v="0"/>
    <s v="India"/>
    <m/>
    <s v="Education"/>
    <n v="250"/>
    <m/>
    <m/>
    <m/>
    <n v="14.399999999999999"/>
    <n v="3.8"/>
    <n v="10.6"/>
    <m/>
    <n v="5.7000000000000002E-2"/>
    <m/>
    <s v="World Bank Climate Finance 2021"/>
  </r>
  <r>
    <x v="4"/>
    <s v="Sovereign"/>
    <s v="Sustainable and Inclusive Secondary Cities Project"/>
    <s v="P177062"/>
    <m/>
    <x v="2"/>
    <s v="Côte d’Ivoire"/>
    <m/>
    <s v="Urban Resilience and Land"/>
    <n v="300"/>
    <m/>
    <m/>
    <m/>
    <n v="138.69999999999999"/>
    <n v="64.400000000000006"/>
    <n v="74.3"/>
    <m/>
    <n v="0.46200000000000002"/>
    <m/>
    <s v="World Bank Climate Finance 2023"/>
  </r>
  <r>
    <x v="4"/>
    <s v="Sovereign"/>
    <s v="Sustainable and Integrated Labor Services (SAILS)"/>
    <s v="P177240"/>
    <m/>
    <x v="1"/>
    <s v="Maldives"/>
    <m/>
    <s v="Social Protection and Jobs"/>
    <n v="24"/>
    <m/>
    <m/>
    <m/>
    <n v="8.6999999999999993"/>
    <n v="0"/>
    <n v="8.6999999999999993"/>
    <m/>
    <n v="0.36199999999999999"/>
    <m/>
    <s v="World Bank Climate Finance 2022"/>
  </r>
  <r>
    <x v="4"/>
    <s v="Sovereign"/>
    <s v="Sustainable Energy and Broadband Access in Rural_x000a_Mozambique Project"/>
    <s v="P175295"/>
    <m/>
    <x v="1"/>
    <s v="Mozambique"/>
    <m/>
    <s v="Energy and Extractives"/>
    <n v="300"/>
    <m/>
    <m/>
    <m/>
    <n v="250.4"/>
    <n v="239"/>
    <n v="11.4"/>
    <m/>
    <n v="0.83499999999999996"/>
    <m/>
    <s v="World Bank Climate Finance 2022"/>
  </r>
  <r>
    <x v="4"/>
    <s v="Sovereign"/>
    <s v="Sustainable Livestock Development Program For Results"/>
    <s v="P170365"/>
    <m/>
    <x v="0"/>
    <s v="Kazakhstan"/>
    <m/>
    <s v="Agriculture and Food"/>
    <n v="500"/>
    <m/>
    <m/>
    <m/>
    <n v="320.5"/>
    <n v="216.1"/>
    <n v="104.4"/>
    <m/>
    <n v="0.64100000000000001"/>
    <m/>
    <s v="World Bank Climate Finance 2021"/>
  </r>
  <r>
    <x v="4"/>
    <s v="Sovereign"/>
    <s v="Sustainable Microenterprise and Resilient Transformation (SMART)"/>
    <s v="P178996"/>
    <m/>
    <x v="2"/>
    <s v="Bangladesh"/>
    <m/>
    <s v="Environment Natural Resources_x000a_and the Blue Economy"/>
    <n v="250"/>
    <m/>
    <m/>
    <m/>
    <n v="112.89999999999999"/>
    <n v="72.599999999999994"/>
    <n v="40.299999999999997"/>
    <m/>
    <n v="0.45100000000000001"/>
    <m/>
    <s v="World Bank Climate Finance 2023"/>
  </r>
  <r>
    <x v="4"/>
    <s v="Sovereign"/>
    <s v="Sustainable Recovery of Landscapes and Livelihoods in_x000a_Argentina Project"/>
    <s v="P175669"/>
    <m/>
    <x v="1"/>
    <s v="Argentina"/>
    <m/>
    <s v="Environment Natural Resources_x000a_and the Blue Economy"/>
    <n v="45"/>
    <m/>
    <m/>
    <m/>
    <n v="17.3"/>
    <n v="6.3"/>
    <n v="11"/>
    <m/>
    <n v="0.38400000000000001"/>
    <m/>
    <s v="World Bank Climate Finance 2022"/>
  </r>
  <r>
    <x v="4"/>
    <s v="Sovereign"/>
    <s v="Sustainable Rural Economy Program"/>
    <s v="P174002"/>
    <m/>
    <x v="0"/>
    <s v="Mozambique"/>
    <m/>
    <s v="Agriculture and Food"/>
    <n v="150"/>
    <m/>
    <m/>
    <m/>
    <n v="81.7"/>
    <n v="50"/>
    <n v="31.7"/>
    <m/>
    <n v="0.54500000000000004"/>
    <m/>
    <s v="World Bank Climate Finance 2021"/>
  </r>
  <r>
    <x v="4"/>
    <s v="Sovereign"/>
    <s v="Sustainable Rural Water Supply and Sanitation Program -_x000a_Additional Financing"/>
    <s v="P177128"/>
    <m/>
    <x v="2"/>
    <s v="Tanzania"/>
    <m/>
    <s v="Water"/>
    <n v="300"/>
    <m/>
    <m/>
    <m/>
    <n v="180.3"/>
    <n v="114"/>
    <n v="66.3"/>
    <m/>
    <n v="0.60099999999999998"/>
    <m/>
    <s v="World Bank Climate Finance 2023"/>
  </r>
  <r>
    <x v="4"/>
    <s v="Sovereign"/>
    <s v="Systems Reform Endeavours for Transformed Health_x000a_Achievement in Gujarat (SRESTHA-G)"/>
    <s v="P178252"/>
    <m/>
    <x v="2"/>
    <s v="India"/>
    <m/>
    <s v="Health Nutrition and Population"/>
    <n v="350"/>
    <m/>
    <m/>
    <m/>
    <n v="30.5"/>
    <n v="10.6"/>
    <n v="19.899999999999999"/>
    <m/>
    <n v="8.6999999999999994E-2"/>
    <m/>
    <s v="World Bank Climate Finance 2023"/>
  </r>
  <r>
    <x v="4"/>
    <s v="Sovereign"/>
    <s v="Tajikistan Preparedness and Resilience to Disasters Project"/>
    <s v="P177779"/>
    <m/>
    <x v="1"/>
    <s v="Tajikistan"/>
    <m/>
    <s v="Urban Resilience and Land"/>
    <n v="50"/>
    <m/>
    <m/>
    <m/>
    <n v="25"/>
    <n v="0.1"/>
    <n v="24.9"/>
    <m/>
    <n v="0.499"/>
    <m/>
    <s v="World Bank Climate Finance 2022"/>
  </r>
  <r>
    <x v="4"/>
    <s v="Sovereign"/>
    <s v="Tajikistan Strengthening Resilience of the Agriculture Sector_x000a_Project Additional Financing"/>
    <s v="P179851"/>
    <m/>
    <x v="2"/>
    <s v="Tajikistan"/>
    <m/>
    <s v="Agriculture and Food"/>
    <n v="50"/>
    <m/>
    <m/>
    <m/>
    <n v="19.899999999999999"/>
    <n v="2.7"/>
    <n v="17.2"/>
    <m/>
    <n v="0.39900000000000002"/>
    <m/>
    <s v="World Bank Climate Finance 2023"/>
  </r>
  <r>
    <x v="4"/>
    <s v="Sovereign"/>
    <s v="Tajikistan Strengthening Water and Irrigation Management_x000a_Project"/>
    <s v="P175356"/>
    <m/>
    <x v="1"/>
    <s v="Tajikistan"/>
    <m/>
    <s v="Water"/>
    <n v="30"/>
    <m/>
    <m/>
    <m/>
    <n v="15"/>
    <n v="1.7"/>
    <n v="13.3"/>
    <m/>
    <n v="0.498"/>
    <m/>
    <s v="World Bank Climate Finance 2022"/>
  </r>
  <r>
    <x v="4"/>
    <s v="Sovereign"/>
    <s v="Tajikistan Water Supply and Sanitation Investment Project"/>
    <s v="P177325"/>
    <m/>
    <x v="1"/>
    <s v="Tajikistan"/>
    <m/>
    <s v="Water"/>
    <n v="45"/>
    <m/>
    <m/>
    <m/>
    <n v="10.6"/>
    <n v="0"/>
    <n v="10.6"/>
    <m/>
    <n v="0.23400000000000001"/>
    <m/>
    <s v="World Bank Climate Finance 2022"/>
  </r>
  <r>
    <x v="4"/>
    <s v="Sovereign"/>
    <s v="Takaful and Karama Cash Transfer Expansion and Systems_x000a_Building Project"/>
    <s v="P179665"/>
    <m/>
    <x v="2"/>
    <s v="Egypt Arab_x000a_Republic of"/>
    <m/>
    <s v="Social Protection and Jobs"/>
    <n v="500"/>
    <m/>
    <m/>
    <m/>
    <n v="55.5"/>
    <n v="0"/>
    <n v="55.5"/>
    <m/>
    <n v="0.111"/>
    <m/>
    <s v="World Bank Climate Finance 2023"/>
  </r>
  <r>
    <x v="4"/>
    <s v="Sovereign"/>
    <s v="Tanzania Cities Transforming Infrastructure &amp; Competitiveness_x000a_Project"/>
    <s v="P171189"/>
    <m/>
    <x v="1"/>
    <s v="Tanzania"/>
    <m/>
    <s v="Urban Resilience and Land"/>
    <n v="278"/>
    <m/>
    <m/>
    <m/>
    <n v="127.4"/>
    <n v="77.2"/>
    <n v="50.2"/>
    <m/>
    <n v="0.45800000000000002"/>
    <m/>
    <s v="World Bank Climate Finance 2022"/>
  </r>
  <r>
    <x v="4"/>
    <s v="Sovereign"/>
    <s v="Tanzania First Inclusive and Resilient Growth Development_x000a_Policy Financing"/>
    <s v="P178156"/>
    <m/>
    <x v="2"/>
    <s v="Tanzania"/>
    <m/>
    <s v="Macroeconomics Trade and_x000a_Investment"/>
    <n v="500"/>
    <m/>
    <m/>
    <m/>
    <n v="97.2"/>
    <n v="2.8"/>
    <n v="94.4"/>
    <m/>
    <n v="0.19400000000000001"/>
    <m/>
    <s v="World Bank Climate Finance 2023"/>
  </r>
  <r>
    <x v="4"/>
    <s v="Sovereign"/>
    <s v="Tanzania Food Systems Resilience Program"/>
    <s v="P179818"/>
    <m/>
    <x v="2"/>
    <s v="Eastern and Southern Africa"/>
    <m/>
    <s v="Agriculture and Food"/>
    <n v="300"/>
    <m/>
    <m/>
    <m/>
    <n v="121.1"/>
    <n v="48.3"/>
    <n v="72.8"/>
    <m/>
    <n v="0.40400000000000003"/>
    <m/>
    <s v="World Bank Climate Finance 2023"/>
  </r>
  <r>
    <x v="4"/>
    <s v="Sovereign"/>
    <s v="Tanzania Maternal and Child Health Investment Program"/>
    <s v="P170435"/>
    <m/>
    <x v="2"/>
    <s v="Tanzania"/>
    <m/>
    <s v="Health Nutrition and Population"/>
    <n v="250"/>
    <m/>
    <m/>
    <m/>
    <n v="6.1"/>
    <n v="1.5"/>
    <n v="4.5999999999999996"/>
    <m/>
    <n v="2.5000000000000001E-2"/>
    <m/>
    <s v="World Bank Climate Finance 2023"/>
  </r>
  <r>
    <x v="4"/>
    <s v="Sovereign"/>
    <s v="Tanzania Roads to Inclusion and Socioeconomic_x000a_Opportunities (RISE) Project"/>
    <s v="P164920"/>
    <m/>
    <x v="0"/>
    <s v="Tanzania"/>
    <m/>
    <s v="Transport"/>
    <n v="300"/>
    <m/>
    <m/>
    <m/>
    <n v="160.6"/>
    <n v="25.4"/>
    <n v="135.19999999999999"/>
    <m/>
    <n v="0.53500000000000003"/>
    <m/>
    <s v="World Bank Climate Finance 2021"/>
  </r>
  <r>
    <x v="4"/>
    <s v="Sovereign"/>
    <s v="Tanzania Transport Integration Project"/>
    <s v="P165660"/>
    <m/>
    <x v="1"/>
    <s v="Tanzania"/>
    <m/>
    <s v="Transport"/>
    <n v="550"/>
    <m/>
    <m/>
    <m/>
    <n v="165"/>
    <n v="43.9"/>
    <n v="121.1"/>
    <m/>
    <n v="0.3"/>
    <m/>
    <s v="World Bank Climate Finance 2022"/>
  </r>
  <r>
    <x v="4"/>
    <s v="Sovereign"/>
    <s v="Tax Administration Reform Project in Uzbekistan"/>
    <s v="P173001"/>
    <m/>
    <x v="0"/>
    <s v="Uzbekistan"/>
    <m/>
    <s v="Governance"/>
    <n v="60"/>
    <m/>
    <m/>
    <m/>
    <n v="0"/>
    <n v="0"/>
    <n v="0"/>
    <m/>
    <n v="0"/>
    <m/>
    <s v="World Bank Climate Finance 2021"/>
  </r>
  <r>
    <x v="4"/>
    <s v="Sovereign"/>
    <s v="Tax Reform Operation"/>
    <s v="P171892"/>
    <m/>
    <x v="0"/>
    <s v="Tajikistan"/>
    <m/>
    <s v="Governance"/>
    <n v="50"/>
    <m/>
    <m/>
    <m/>
    <n v="0"/>
    <n v="0"/>
    <n v="0"/>
    <m/>
    <n v="0"/>
    <m/>
    <s v="World Bank Climate Finance 2021"/>
  </r>
  <r>
    <x v="4"/>
    <s v="Sovereign"/>
    <s v="Teacher Eﬀectiveness and Competencies Enhancement Project"/>
    <s v="P164765"/>
    <m/>
    <x v="2"/>
    <s v="Philippines"/>
    <m/>
    <s v="Education"/>
    <n v="110"/>
    <m/>
    <m/>
    <m/>
    <n v="15.2"/>
    <n v="7"/>
    <n v="8.1999999999999993"/>
    <m/>
    <n v="0.13800000000000001"/>
    <m/>
    <s v="World Bank Climate Finance 2023"/>
  </r>
  <r>
    <x v="4"/>
    <s v="Sovereign"/>
    <s v="Technical Assistance for Financing Framework for Rogun Hydropower_x000a_Project"/>
    <s v="P178819"/>
    <m/>
    <x v="2"/>
    <s v="Tajikistan"/>
    <m/>
    <s v="Energy and Extractives"/>
    <n v="15"/>
    <m/>
    <m/>
    <m/>
    <n v="15"/>
    <n v="13.7"/>
    <n v="1.3"/>
    <m/>
    <n v="1"/>
    <m/>
    <s v="World Bank Climate Finance 2023"/>
  </r>
  <r>
    <x v="4"/>
    <s v="Sovereign"/>
    <s v="Territorial Economic Empowerment for the Indigenous,_x000a_Afro-Ecuadorians and Montubian Peoples and Nationalities_x000a_(TEEIPAM)"/>
    <s v="P173283"/>
    <m/>
    <x v="0"/>
    <s v="Ecuador"/>
    <m/>
    <s v="Social Sustainability and_x000a_Inclusion"/>
    <n v="40"/>
    <m/>
    <m/>
    <m/>
    <n v="3.3"/>
    <n v="0"/>
    <n v="3.3"/>
    <m/>
    <n v="8.2000000000000003E-2"/>
    <m/>
    <s v="World Bank Climate Finance 2021"/>
  </r>
  <r>
    <x v="4"/>
    <s v="Sovereign"/>
    <s v="The Bahamas COVID-19 Response and Recovery DPF"/>
    <s v="P175490"/>
    <m/>
    <x v="0"/>
    <s v="Bahamas"/>
    <m/>
    <s v="Macroeconomics Trade and_x000a_Investment"/>
    <n v="100"/>
    <m/>
    <m/>
    <m/>
    <n v="17.5"/>
    <n v="5"/>
    <n v="12.5"/>
    <m/>
    <n v="0.17499999999999999"/>
    <m/>
    <s v="World Bank Climate Finance 2021"/>
  </r>
  <r>
    <x v="4"/>
    <s v="Sovereign"/>
    <s v="The Gambia Essential Health Services Strengthening_x000a_Project"/>
    <s v="P173287"/>
    <m/>
    <x v="0"/>
    <s v="Gambia"/>
    <m/>
    <s v="Health Nutrition and Population"/>
    <n v="30"/>
    <m/>
    <m/>
    <m/>
    <n v="5.7"/>
    <n v="2.2000000000000002"/>
    <n v="3.5"/>
    <m/>
    <n v="0.191"/>
    <m/>
    <s v="World Bank Climate Finance 2021"/>
  </r>
  <r>
    <x v="4"/>
    <s v="Sovereign"/>
    <s v="The Gambia Second Fiscal Management, Energy and Telecom_x000a_Reform Development Policy Financing"/>
    <s v="P173150"/>
    <m/>
    <x v="1"/>
    <s v="Gambia"/>
    <m/>
    <s v="Macroeconomics Trade and_x000a_Investment"/>
    <n v="20"/>
    <m/>
    <m/>
    <m/>
    <n v="1"/>
    <n v="0.6"/>
    <n v="0.4"/>
    <m/>
    <n v="4.9000000000000002E-2"/>
    <m/>
    <s v="World Bank Climate Finance 2022"/>
  </r>
  <r>
    <x v="4"/>
    <s v="Sovereign"/>
    <s v="The Gambia Second Fiscal Management, Energy and Telecom_x000a_Reform DPF: Supplemental Financing:"/>
    <s v="P179543"/>
    <m/>
    <x v="2"/>
    <s v="Gambia"/>
    <m/>
    <s v="Macroeconomics Trade and_x000a_Investment"/>
    <n v="20"/>
    <m/>
    <m/>
    <m/>
    <n v="1"/>
    <n v="0.6"/>
    <n v="0.4"/>
    <m/>
    <n v="4.9000000000000002E-2"/>
    <m/>
    <s v="World Bank Climate Finance 2023"/>
  </r>
  <r>
    <x v="4"/>
    <s v="Sovereign"/>
    <s v="The Philippines Multisectoral Nutrition Project"/>
    <s v="P175493"/>
    <m/>
    <x v="1"/>
    <s v="Philippines"/>
    <m/>
    <s v="Health Nutrition and Population"/>
    <n v="178.1"/>
    <m/>
    <m/>
    <m/>
    <n v="37"/>
    <n v="0"/>
    <n v="37"/>
    <m/>
    <n v="0.20799999999999999"/>
    <m/>
    <s v="World Bank Climate Finance 2022"/>
  </r>
  <r>
    <x v="4"/>
    <s v="Sovereign"/>
    <s v="The Resilient Kerala Program"/>
    <s v="P174778"/>
    <m/>
    <x v="0"/>
    <s v="India"/>
    <m/>
    <s v="Urban Resilience and Land"/>
    <n v="125"/>
    <m/>
    <m/>
    <m/>
    <n v="95.1"/>
    <n v="2.8"/>
    <n v="92.3"/>
    <m/>
    <n v="0.76100000000000001"/>
    <m/>
    <s v="World Bank Climate Finance 2021"/>
  </r>
  <r>
    <x v="4"/>
    <s v="Sovereign"/>
    <s v="The Second Solomon Islands Transition to Sustainable Growth_x000a_Development Policy Operation"/>
    <s v="P172454"/>
    <m/>
    <x v="1"/>
    <s v="Solomon Islands"/>
    <m/>
    <s v="Macroeconomics Trade and_x000a_Investment"/>
    <n v="15"/>
    <m/>
    <m/>
    <m/>
    <n v="2.2000000000000002"/>
    <n v="1.1000000000000001"/>
    <n v="1.1000000000000001"/>
    <m/>
    <n v="0.14299999999999999"/>
    <m/>
    <s v="World Bank Climate Finance 2022"/>
  </r>
  <r>
    <x v="4"/>
    <s v="Sovereign"/>
    <s v="The Vietnam Inclusive and Sustainable Recovery_x000a_Development Policy Operation"/>
    <s v="P176717"/>
    <m/>
    <x v="0"/>
    <s v="Viet Nam"/>
    <m/>
    <s v="Macroeconomics Trade and_x000a_Investment"/>
    <n v="221.5"/>
    <m/>
    <m/>
    <m/>
    <n v="57.9"/>
    <n v="54.8"/>
    <n v="3.1"/>
    <m/>
    <n v="0.26100000000000001"/>
    <m/>
    <s v="World Bank Climate Finance 2021"/>
  </r>
  <r>
    <x v="4"/>
    <s v="Sovereign"/>
    <s v="Third Additional Financing for Public Expenditures for_x000a_Administrative Capacity Endurance (PEACE) in Ukraine"/>
    <s v="P179875"/>
    <m/>
    <x v="2"/>
    <s v="Ukraine"/>
    <m/>
    <s v="Governance"/>
    <n v="529.9"/>
    <m/>
    <m/>
    <m/>
    <n v="0"/>
    <n v="0"/>
    <n v="0"/>
    <m/>
    <n v="0"/>
    <m/>
    <s v="World Bank Climate Finance 2023"/>
  </r>
  <r>
    <x v="4"/>
    <s v="Sovereign"/>
    <s v="Third Additional Financing for Social Safety Net Project"/>
    <s v="P173344"/>
    <m/>
    <x v="0"/>
    <s v="Senegal"/>
    <m/>
    <s v="Social Protection and Jobs"/>
    <n v="80"/>
    <m/>
    <m/>
    <m/>
    <n v="20"/>
    <n v="0"/>
    <n v="20"/>
    <m/>
    <n v="0.25"/>
    <m/>
    <s v="World Bank Climate Finance 2021"/>
  </r>
  <r>
    <x v="4"/>
    <s v="Sovereign"/>
    <s v="Third Additional Financing for Sri Lanka COVID-19 Emergency_x000a_Response and Health System Preparedness Project"/>
    <s v="P177714"/>
    <m/>
    <x v="1"/>
    <s v="Sri Lanka"/>
    <m/>
    <s v="Health Nutrition and Population"/>
    <n v="100"/>
    <m/>
    <m/>
    <m/>
    <n v="4"/>
    <n v="2"/>
    <n v="2"/>
    <m/>
    <n v="3.9E-2"/>
    <m/>
    <s v="World Bank Climate Finance 2022"/>
  </r>
  <r>
    <x v="4"/>
    <s v="Sovereign"/>
    <s v="Third Additional Financing for the Agriculture_x000a_Competitiveness Project"/>
    <s v="P171284"/>
    <m/>
    <x v="0"/>
    <s v="Moldova"/>
    <m/>
    <s v="Agriculture and Food"/>
    <n v="15"/>
    <m/>
    <m/>
    <m/>
    <n v="7.5"/>
    <n v="7.5"/>
    <n v="0"/>
    <m/>
    <n v="0.5"/>
    <m/>
    <s v="World Bank Climate Finance 2021"/>
  </r>
  <r>
    <x v="4"/>
    <s v="Sovereign"/>
    <s v="Third Additional Financing for the Ethiopia COVID-19_x000a_Emergency Response Project"/>
    <s v="P178821"/>
    <m/>
    <x v="1"/>
    <s v="Ethiopia"/>
    <m/>
    <s v="Health Nutrition and Population"/>
    <n v="195"/>
    <m/>
    <m/>
    <m/>
    <n v="9.3000000000000007"/>
    <n v="0"/>
    <n v="9.3000000000000007"/>
    <m/>
    <n v="4.8000000000000001E-2"/>
    <m/>
    <s v="World Bank Climate Finance 2022"/>
  </r>
  <r>
    <x v="4"/>
    <s v="Sovereign"/>
    <s v="Third Additional Financing Rwanda COVID-19 Emergency_x000a_Response Project"/>
    <s v="P178282"/>
    <m/>
    <x v="1"/>
    <s v="Rwanda"/>
    <m/>
    <s v="Health Nutrition and Population"/>
    <n v="32"/>
    <m/>
    <m/>
    <m/>
    <n v="1"/>
    <n v="1"/>
    <n v="0"/>
    <m/>
    <n v="3.2000000000000001E-2"/>
    <m/>
    <s v="World Bank Climate Finance 2022"/>
  </r>
  <r>
    <x v="4"/>
    <s v="Sovereign"/>
    <s v="Third AF to The Gambia COVID-19 Vaccine Preparedness and_x000a_Response Project"/>
    <s v="P178965"/>
    <m/>
    <x v="1"/>
    <s v="Gambia"/>
    <m/>
    <s v="Health Nutrition and Population"/>
    <n v="12"/>
    <m/>
    <m/>
    <m/>
    <n v="0"/>
    <n v="0"/>
    <n v="0"/>
    <m/>
    <n v="0"/>
    <m/>
    <s v="World Bank Climate Finance 2022"/>
  </r>
  <r>
    <x v="4"/>
    <s v="Sovereign"/>
    <s v="Third Angola Growth and Inclusion Development Policy_x000a_Financing"/>
    <s v="P169983"/>
    <m/>
    <x v="1"/>
    <s v="Angola"/>
    <m/>
    <s v="Macroeconomics Trade and_x000a_Investment"/>
    <n v="500"/>
    <m/>
    <m/>
    <m/>
    <n v="170.89999999999998"/>
    <n v="114.6"/>
    <n v="56.3"/>
    <m/>
    <n v="0.34200000000000003"/>
    <m/>
    <s v="World Bank Climate Finance 2022"/>
  </r>
  <r>
    <x v="4"/>
    <s v="Sovereign"/>
    <s v="Third Disaster Risk Management Development Policy Loan with_x000a_a Cat DDO"/>
    <s v="P176650"/>
    <m/>
    <x v="1"/>
    <s v="Colombia"/>
    <m/>
    <s v="Urban Resilience and Land"/>
    <n v="300"/>
    <m/>
    <m/>
    <m/>
    <n v="235.7"/>
    <n v="53.6"/>
    <n v="182.1"/>
    <m/>
    <n v="0.78600000000000003"/>
    <m/>
    <s v="World Bank Climate Finance 2022"/>
  </r>
  <r>
    <x v="4"/>
    <s v="Sovereign"/>
    <s v="Third Financial and Digital Inclusion Development Policy Lending"/>
    <s v="P174005"/>
    <m/>
    <x v="2"/>
    <s v="Morocco"/>
    <m/>
    <s v="Finance Competitiveness and_x000a_Innovation"/>
    <n v="450"/>
    <m/>
    <m/>
    <m/>
    <n v="142.5"/>
    <n v="72.5"/>
    <n v="70"/>
    <m/>
    <n v="0.317"/>
    <m/>
    <s v="World Bank Climate Finance 2023"/>
  </r>
  <r>
    <x v="4"/>
    <s v="Sovereign"/>
    <s v="Third Fiscal Consolidation and Inclusive Growth DPO"/>
    <s v="P168332"/>
    <m/>
    <x v="0"/>
    <s v="Cameroon"/>
    <m/>
    <s v="Macroeconomics Trade and_x000a_Investment"/>
    <n v="100"/>
    <m/>
    <m/>
    <m/>
    <n v="14.4"/>
    <n v="1.1000000000000001"/>
    <n v="13.3"/>
    <m/>
    <n v="0.14399999999999999"/>
    <m/>
    <s v="World Bank Climate Finance 2021"/>
  </r>
  <r>
    <x v="4"/>
    <s v="Sovereign"/>
    <s v="Togo Emergency Covid-19 DPO 2021"/>
    <s v="P174376"/>
    <m/>
    <x v="0"/>
    <s v="Togo"/>
    <m/>
    <s v="Macroeconomics Trade and_x000a_Investment"/>
    <n v="70"/>
    <m/>
    <m/>
    <m/>
    <n v="2.2000000000000002"/>
    <n v="0"/>
    <n v="2.2000000000000002"/>
    <m/>
    <n v="3.1E-2"/>
    <m/>
    <s v="World Bank Climate Finance 2021"/>
  </r>
  <r>
    <x v="4"/>
    <s v="Sovereign"/>
    <s v="Togo Essential Quality Health Services For Universal Health_x000a_Coverage Project"/>
    <s v="P174266"/>
    <m/>
    <x v="0"/>
    <s v="Togo"/>
    <m/>
    <s v="Health Nutrition and Population"/>
    <n v="70"/>
    <m/>
    <m/>
    <m/>
    <n v="3.4"/>
    <n v="3.1"/>
    <n v="0.3"/>
    <m/>
    <n v="4.9000000000000002E-2"/>
    <m/>
    <s v="World Bank Climate Finance 2021"/>
  </r>
  <r>
    <x v="4"/>
    <s v="Sovereign"/>
    <s v="Togo Second Additional Financing to the COVID-19 Emergency_x000a_Response and Systems Preparedness Strengthening Project"/>
    <s v="P177956"/>
    <m/>
    <x v="1"/>
    <s v="Togo"/>
    <m/>
    <s v="Health Nutrition and Population"/>
    <n v="25"/>
    <m/>
    <m/>
    <m/>
    <n v="0.2"/>
    <n v="0.1"/>
    <n v="0.1"/>
    <m/>
    <n v="8.9999999999999993E-3"/>
    <m/>
    <s v="World Bank Climate Finance 2022"/>
  </r>
  <r>
    <x v="4"/>
    <s v="Sovereign"/>
    <s v="Togo Second Fiscal Management and Infrastructure Reform DPF"/>
    <s v="P172023"/>
    <m/>
    <x v="1"/>
    <s v="Togo"/>
    <m/>
    <s v="Macroeconomics Trade and_x000a_Investment"/>
    <n v="100"/>
    <m/>
    <m/>
    <m/>
    <n v="25"/>
    <n v="25"/>
    <n v="0"/>
    <m/>
    <n v="0.25"/>
    <m/>
    <s v="World Bank Climate Finance 2022"/>
  </r>
  <r>
    <x v="4"/>
    <s v="Sovereign"/>
    <s v="Togo Social Assistance Transformation for Resilience Program"/>
    <s v="P178835"/>
    <m/>
    <x v="2"/>
    <s v="Togo"/>
    <m/>
    <s v="Social Protection and Jobs"/>
    <n v="100"/>
    <m/>
    <m/>
    <m/>
    <n v="7.1"/>
    <n v="0"/>
    <n v="7.1"/>
    <m/>
    <n v="7.0999999999999994E-2"/>
    <m/>
    <s v="World Bank Climate Finance 2023"/>
  </r>
  <r>
    <x v="4"/>
    <s v="Sovereign"/>
    <s v="Togo Urban Water Security (TUWS)"/>
    <s v="P176902"/>
    <m/>
    <x v="2"/>
    <s v="Togo"/>
    <m/>
    <s v="Water"/>
    <n v="100"/>
    <m/>
    <m/>
    <m/>
    <n v="21.299999999999997"/>
    <n v="1.4"/>
    <n v="19.899999999999999"/>
    <m/>
    <n v="0.21299999999999999"/>
    <m/>
    <s v="World Bank Climate Finance 2023"/>
  </r>
  <r>
    <x v="4"/>
    <s v="Sovereign"/>
    <s v="Togo, Additional Financing to the COVID-19 Emergency_x000a_Response and System Preparedness Strengthening  Project"/>
    <s v="P176335"/>
    <m/>
    <x v="0"/>
    <s v="Togo"/>
    <m/>
    <s v="Health Nutrition and Population"/>
    <n v="25"/>
    <m/>
    <m/>
    <m/>
    <n v="0.2"/>
    <n v="0.1"/>
    <n v="0.1"/>
    <m/>
    <n v="8.9999999999999993E-3"/>
    <m/>
    <s v="World Bank Climate Finance 2021"/>
  </r>
  <r>
    <x v="4"/>
    <s v="Sovereign"/>
    <s v="Togo, Improving Quality and Equity of Basic Education Project"/>
    <s v="P172674"/>
    <m/>
    <x v="1"/>
    <s v="Togo"/>
    <m/>
    <s v="Education"/>
    <n v="45"/>
    <m/>
    <m/>
    <m/>
    <n v="5.4"/>
    <n v="2.7"/>
    <n v="2.7"/>
    <m/>
    <n v="0.11899999999999999"/>
    <m/>
    <s v="World Bank Climate Finance 2022"/>
  </r>
  <r>
    <x v="4"/>
    <s v="Sovereign"/>
    <s v="Tonga Climate Resilient Transport Project II"/>
    <s v="P176208"/>
    <m/>
    <x v="1"/>
    <s v="Tonga"/>
    <m/>
    <s v="Transport"/>
    <n v="38"/>
    <m/>
    <m/>
    <m/>
    <n v="31.900000000000002"/>
    <n v="0.3"/>
    <n v="31.6"/>
    <m/>
    <n v="0.84"/>
    <m/>
    <s v="World Bank Climate Finance 2022"/>
  </r>
  <r>
    <x v="4"/>
    <s v="Sovereign"/>
    <s v="Tonga Safe and Resilient Schools Project"/>
    <s v="P174434"/>
    <m/>
    <x v="1"/>
    <s v="Tonga"/>
    <m/>
    <s v="Urban Resilience and Land"/>
    <n v="15"/>
    <m/>
    <m/>
    <m/>
    <n v="4.0999999999999996"/>
    <n v="0"/>
    <n v="4.0999999999999996"/>
    <m/>
    <n v="0.27100000000000002"/>
    <m/>
    <s v="World Bank Climate Finance 2022"/>
  </r>
  <r>
    <x v="4"/>
    <s v="Sovereign"/>
    <s v="Tonga Second Resilience Development Policy Financing:_x000a_Supplemental Financing"/>
    <s v="P178698"/>
    <m/>
    <x v="1"/>
    <s v="Tonga"/>
    <m/>
    <s v="Macroeconomics Trade and_x000a_Investment"/>
    <n v="20"/>
    <m/>
    <m/>
    <m/>
    <n v="5"/>
    <n v="0"/>
    <n v="5"/>
    <m/>
    <n v="0.251"/>
    <m/>
    <s v="World Bank Climate Finance 2022"/>
  </r>
  <r>
    <x v="4"/>
    <s v="Sovereign"/>
    <s v="Tonga Second Resilience Development Policy Operation with a_x000a_Catastrophe-Deferred Drawdown Option"/>
    <s v="P172742"/>
    <m/>
    <x v="1"/>
    <s v="Tonga"/>
    <m/>
    <s v="Macroeconomics Trade and_x000a_Investment"/>
    <n v="19"/>
    <m/>
    <m/>
    <m/>
    <n v="4.8"/>
    <n v="0"/>
    <n v="4.8"/>
    <m/>
    <n v="0.251"/>
    <m/>
    <s v="World Bank Climate Finance 2022"/>
  </r>
  <r>
    <x v="4"/>
    <s v="Sovereign"/>
    <s v="Tonga: Supporting Recovery after Dual Shocks Development_x000a_Policy Operation"/>
    <s v="P174683"/>
    <m/>
    <x v="0"/>
    <s v="Tonga"/>
    <m/>
    <s v="Macroeconomics Trade and_x000a_Investment"/>
    <n v="30"/>
    <m/>
    <m/>
    <m/>
    <n v="6.3"/>
    <n v="0"/>
    <n v="6.3"/>
    <m/>
    <n v="0.20799999999999999"/>
    <m/>
    <s v="World Bank Climate Finance 2021"/>
  </r>
  <r>
    <x v="4"/>
    <s v="Sovereign"/>
    <s v="Tourism Diversiﬁcation and Resilience in The Gambia"/>
    <s v="P177179"/>
    <m/>
    <x v="1"/>
    <s v="Gambia"/>
    <m/>
    <s v="Finance Competitiveness and_x000a_Innovation"/>
    <n v="68"/>
    <m/>
    <m/>
    <m/>
    <n v="54.199999999999996"/>
    <n v="1.8"/>
    <n v="52.4"/>
    <m/>
    <n v="0.79700000000000004"/>
    <m/>
    <s v="World Bank Climate Finance 2022"/>
  </r>
  <r>
    <x v="4"/>
    <s v="Sovereign"/>
    <s v="Transforming Fisheries Sector Management in South-West_x000a_Indian Ocean Region and Maldives Project (TransFORM,_x000a_SWIOFish5)"/>
    <s v="P179242"/>
    <m/>
    <x v="2"/>
    <s v="Regional (South Asia)"/>
    <m/>
    <s v="Environment Natural Resources_x000a_and the Blue Economy"/>
    <n v="64.8"/>
    <m/>
    <m/>
    <m/>
    <n v="14.4"/>
    <n v="10.5"/>
    <n v="3.9"/>
    <m/>
    <n v="0.222"/>
    <m/>
    <s v="World Bank Climate Finance 2023"/>
  </r>
  <r>
    <x v="4"/>
    <s v="Sovereign"/>
    <s v="Transmission Investment Plan (PIT) to support Post-COVID-19_x000a_Green Economic Recovery in Peru"/>
    <s v="P174812"/>
    <m/>
    <x v="1"/>
    <s v="Peru"/>
    <m/>
    <s v="Energy and Extractives"/>
    <n v="70"/>
    <m/>
    <m/>
    <m/>
    <n v="17.600000000000001"/>
    <n v="0.3"/>
    <n v="17.3"/>
    <m/>
    <n v="0.25"/>
    <m/>
    <s v="World Bank Climate Finance 2022"/>
  </r>
  <r>
    <x v="4"/>
    <s v="Sovereign"/>
    <s v="Tripura Rural Economic Growth and Service Delivery Project"/>
    <s v="P178418"/>
    <m/>
    <x v="2"/>
    <s v="India"/>
    <m/>
    <s v="Agriculture and Food"/>
    <n v="140"/>
    <m/>
    <m/>
    <m/>
    <n v="39.200000000000003"/>
    <n v="16"/>
    <n v="23.2"/>
    <m/>
    <n v="0.28000000000000003"/>
    <m/>
    <s v="World Bank Climate Finance 2023"/>
  </r>
  <r>
    <x v="4"/>
    <s v="Sovereign"/>
    <s v="Tunisia COVID-19 Social Protection Emergency Response_x000a_Support Project"/>
    <s v="P176352"/>
    <m/>
    <x v="0"/>
    <s v="Tunisia"/>
    <m/>
    <s v="Social Protection and Jobs"/>
    <n v="300"/>
    <m/>
    <m/>
    <m/>
    <n v="46"/>
    <n v="0"/>
    <n v="46"/>
    <m/>
    <n v="0.153"/>
    <m/>
    <s v="World Bank Climate Finance 2021"/>
  </r>
  <r>
    <x v="4"/>
    <s v="Sovereign"/>
    <s v="Tunisia COVID-19 Social Protection Emergency Response_x000a_Support Project Additional Financing"/>
    <s v="P177821"/>
    <m/>
    <x v="1"/>
    <s v="Tunisia"/>
    <m/>
    <s v="Social Protection and Jobs"/>
    <n v="400"/>
    <m/>
    <m/>
    <m/>
    <n v="94.2"/>
    <n v="0"/>
    <n v="94.2"/>
    <m/>
    <n v="0.23499999999999999"/>
    <m/>
    <s v="World Bank Climate Finance 2022"/>
  </r>
  <r>
    <x v="4"/>
    <s v="Sovereign"/>
    <s v="Tunisia Emergency Food Security Response Project"/>
    <s v="P179010"/>
    <m/>
    <x v="1"/>
    <s v="Tunisia"/>
    <m/>
    <s v="Agriculture and Food"/>
    <n v="130"/>
    <m/>
    <m/>
    <m/>
    <n v="26.8"/>
    <n v="0"/>
    <n v="26.8"/>
    <m/>
    <n v="0.20599999999999999"/>
    <m/>
    <s v="World Bank Climate Finance 2022"/>
  </r>
  <r>
    <x v="4"/>
    <s v="Sovereign"/>
    <s v="Tunisia Integrated Disaster Resilience Program"/>
    <s v="P173568"/>
    <m/>
    <x v="0"/>
    <s v="Tunisia"/>
    <m/>
    <s v="Urban Resilience and Land"/>
    <n v="50"/>
    <m/>
    <m/>
    <m/>
    <n v="50"/>
    <n v="0"/>
    <n v="50"/>
    <m/>
    <n v="1"/>
    <m/>
    <s v="World Bank Climate Finance 2021"/>
  </r>
  <r>
    <x v="4"/>
    <s v="Sovereign"/>
    <s v="Tunisia Sanitation PPP Support Project"/>
    <s v="P162957"/>
    <m/>
    <x v="2"/>
    <s v="Tunisia"/>
    <m/>
    <s v="Water"/>
    <n v="112.8"/>
    <m/>
    <m/>
    <m/>
    <n v="112.8"/>
    <n v="107.2"/>
    <n v="5.6"/>
    <m/>
    <n v="1"/>
    <m/>
    <s v="World Bank Climate Finance 2023"/>
  </r>
  <r>
    <x v="4"/>
    <s v="Sovereign"/>
    <s v="Tunisia-Italy Electricity Integration and Renewable Energy_x000a_Ecosystem"/>
    <s v="P179240"/>
    <m/>
    <x v="2"/>
    <s v="Tunisia"/>
    <m/>
    <s v="Energy and Extractives"/>
    <n v="268.39999999999998"/>
    <m/>
    <m/>
    <m/>
    <n v="178.20000000000002"/>
    <n v="151.4"/>
    <n v="26.8"/>
    <m/>
    <n v="0.66400000000000003"/>
    <m/>
    <s v="World Bank Climate Finance 2023"/>
  </r>
  <r>
    <x v="4"/>
    <s v="Sovereign"/>
    <s v="Turkey Climate Smart and Competitive Agricultural Growth_x000a_Project (TUCSAP)"/>
    <s v="P175011"/>
    <m/>
    <x v="1"/>
    <s v="Türkiye"/>
    <m/>
    <s v="Agriculture and Food"/>
    <n v="341.3"/>
    <m/>
    <m/>
    <m/>
    <n v="272.60000000000002"/>
    <n v="180.9"/>
    <n v="91.7"/>
    <m/>
    <n v="0.79900000000000004"/>
    <m/>
    <s v="World Bank Climate Finance 2022"/>
  </r>
  <r>
    <x v="4"/>
    <s v="Sovereign"/>
    <s v="Turkey Emergency COVID-19 Health Project Additional Financing"/>
    <s v="P178462"/>
    <m/>
    <x v="1"/>
    <s v="Türkiye"/>
    <m/>
    <s v="Health Nutrition and Population"/>
    <n v="500"/>
    <m/>
    <m/>
    <m/>
    <n v="0"/>
    <n v="0"/>
    <n v="0"/>
    <m/>
    <n v="0"/>
    <m/>
    <s v="World Bank Climate Finance 2022"/>
  </r>
  <r>
    <x v="4"/>
    <s v="Sovereign"/>
    <s v="Turkey Geothermal Development Project Additional Financing"/>
    <s v="P172827"/>
    <m/>
    <x v="1"/>
    <s v="Türkiye"/>
    <m/>
    <s v="Energy and Extractives"/>
    <n v="300"/>
    <m/>
    <m/>
    <m/>
    <n v="300"/>
    <n v="285"/>
    <n v="15"/>
    <m/>
    <n v="1"/>
    <m/>
    <s v="World Bank Climate Finance 2022"/>
  </r>
  <r>
    <x v="4"/>
    <s v="Sovereign"/>
    <s v="Turkey Organized Industrial Zones Project"/>
    <s v="P171645"/>
    <m/>
    <x v="0"/>
    <s v="Türkiye"/>
    <m/>
    <s v="Finance Competitiveness and_x000a_Innovation"/>
    <n v="300"/>
    <m/>
    <m/>
    <m/>
    <n v="133.80000000000001"/>
    <n v="111.8"/>
    <n v="22"/>
    <m/>
    <n v="0.44600000000000001"/>
    <m/>
    <s v="World Bank Climate Finance 2021"/>
  </r>
  <r>
    <x v="4"/>
    <s v="Sovereign"/>
    <s v="Turkey Rapid Support for Micro and Small Enterprises_x000a_during the COVID-19 crisis"/>
    <s v="P174144"/>
    <m/>
    <x v="0"/>
    <s v="Türkiye"/>
    <m/>
    <s v="Finance Competitiveness and_x000a_Innovation"/>
    <n v="300"/>
    <m/>
    <m/>
    <m/>
    <n v="0"/>
    <n v="0"/>
    <n v="0"/>
    <m/>
    <n v="0"/>
    <m/>
    <s v="World Bank Climate Finance 2021"/>
  </r>
  <r>
    <x v="4"/>
    <s v="Sovereign"/>
    <s v="Turkey Resilient Landscape Integration Project (TULIP)"/>
    <s v="P172562"/>
    <m/>
    <x v="0"/>
    <s v="Türkiye"/>
    <m/>
    <s v="Environment Natural Resources_x000a_and the Blue Economy"/>
    <n v="135"/>
    <m/>
    <m/>
    <m/>
    <n v="119.2"/>
    <n v="30.5"/>
    <n v="88.7"/>
    <m/>
    <n v="0.88300000000000001"/>
    <m/>
    <s v="World Bank Climate Finance 2021"/>
  </r>
  <r>
    <x v="4"/>
    <s v="Sovereign"/>
    <s v="Türkiye Climate Resilient Forests Project"/>
    <s v="P179345"/>
    <m/>
    <x v="2"/>
    <s v="Türkiye"/>
    <m/>
    <s v="Environment Natural Resources_x000a_and the Blue Economy"/>
    <n v="400"/>
    <m/>
    <m/>
    <m/>
    <n v="380.5"/>
    <n v="280.39999999999998"/>
    <n v="100.1"/>
    <m/>
    <n v="0.95099999999999996"/>
    <m/>
    <s v="World Bank Climate Finance 2023"/>
  </r>
  <r>
    <x v="4"/>
    <s v="Sovereign"/>
    <s v="Türkiye Earthquake Recovery and Reconstruction Project"/>
    <s v="P180849"/>
    <m/>
    <x v="2"/>
    <s v="Türkiye"/>
    <m/>
    <s v="Urban Resilience and Land"/>
    <n v="1000"/>
    <m/>
    <m/>
    <m/>
    <n v="235.1"/>
    <n v="38.1"/>
    <n v="197"/>
    <m/>
    <n v="0.23499999999999999"/>
    <m/>
    <s v="World Bank Climate Finance 2023"/>
  </r>
  <r>
    <x v="4"/>
    <s v="Sovereign"/>
    <s v="Türkiye Earthquake, Floods and Wildﬁres Emergency_x000a_Reconstruction Project"/>
    <s v="P176608"/>
    <m/>
    <x v="1"/>
    <s v="Türkiye"/>
    <m/>
    <s v="Urban Resilience and Land"/>
    <n v="449.3"/>
    <m/>
    <m/>
    <m/>
    <n v="280.5"/>
    <n v="3.3"/>
    <n v="277.2"/>
    <m/>
    <n v="0.625"/>
    <m/>
    <s v="World Bank Climate Finance 2022"/>
  </r>
  <r>
    <x v="4"/>
    <s v="Sovereign"/>
    <s v="Türkiye Green Industry Project"/>
    <s v="P179255"/>
    <m/>
    <x v="2"/>
    <s v="Türkiye"/>
    <m/>
    <s v="Finance Competitiveness and_x000a_Innovation"/>
    <n v="450"/>
    <m/>
    <m/>
    <m/>
    <n v="279.2"/>
    <n v="269.7"/>
    <n v="9.5"/>
    <m/>
    <n v="0.62"/>
    <m/>
    <s v="World Bank Climate Finance 2023"/>
  </r>
  <r>
    <x v="4"/>
    <s v="Sovereign"/>
    <s v="Türkiye Water Circularity and Eﬃciency Improvement Project"/>
    <s v="P174915"/>
    <m/>
    <x v="2"/>
    <s v="Türkiye"/>
    <m/>
    <s v="Water"/>
    <n v="434.7"/>
    <m/>
    <m/>
    <m/>
    <n v="434.1"/>
    <n v="325.60000000000002"/>
    <n v="108.5"/>
    <m/>
    <n v="0.999"/>
    <m/>
    <s v="World Bank Climate Finance 2023"/>
  </r>
  <r>
    <x v="4"/>
    <s v="Sovereign"/>
    <s v="Türkiye: Post-Earthquake Micro, Small and Medium Enterprises_x000a_(MSME) Recovery project"/>
    <s v="P181068"/>
    <m/>
    <x v="2"/>
    <s v="Türkiye"/>
    <m/>
    <s v="Finance Competitiveness and_x000a_Innovation"/>
    <n v="450"/>
    <m/>
    <m/>
    <m/>
    <n v="0"/>
    <n v="0"/>
    <n v="0"/>
    <m/>
    <n v="0"/>
    <m/>
    <s v="World Bank Climate Finance 2023"/>
  </r>
  <r>
    <x v="4"/>
    <s v="Sovereign"/>
    <s v="Tuvalu Aviation Investment Project Additional Financing IV"/>
    <s v="P176893"/>
    <m/>
    <x v="1"/>
    <s v="Tuvalu"/>
    <m/>
    <s v="Transport"/>
    <n v="6"/>
    <m/>
    <m/>
    <m/>
    <n v="6"/>
    <n v="0"/>
    <n v="6"/>
    <m/>
    <n v="1"/>
    <m/>
    <s v="World Bank Climate Finance 2022"/>
  </r>
  <r>
    <x v="4"/>
    <s v="Sovereign"/>
    <s v="Tuvalu Safe and Resilient Aviation Project"/>
    <s v="P180674"/>
    <m/>
    <x v="2"/>
    <s v="Tuvalu"/>
    <m/>
    <s v="Transport"/>
    <n v="23"/>
    <m/>
    <m/>
    <m/>
    <n v="19.5"/>
    <n v="0"/>
    <n v="19.5"/>
    <m/>
    <n v="0.84799999999999998"/>
    <m/>
    <s v="World Bank Climate Finance 2023"/>
  </r>
  <r>
    <x v="4"/>
    <s v="Sovereign"/>
    <s v="Tuvalu Second Resilience Development Policy Operation with a_x000a_Catastrophe-Deferred Drawdown Option"/>
    <s v="P172614"/>
    <m/>
    <x v="1"/>
    <s v="Tuvalu"/>
    <m/>
    <s v="Macroeconomics Trade and_x000a_Investment"/>
    <n v="17.5"/>
    <m/>
    <m/>
    <m/>
    <n v="8.8000000000000007"/>
    <n v="0"/>
    <n v="8.8000000000000007"/>
    <m/>
    <n v="0.501"/>
    <m/>
    <s v="World Bank Climate Finance 2022"/>
  </r>
  <r>
    <x v="4"/>
    <s v="Sovereign"/>
    <s v="Uganda Climate Smart Agricultural Transformation  Project"/>
    <s v="P173296"/>
    <m/>
    <x v="2"/>
    <s v="Uganda"/>
    <m/>
    <s v="Agriculture and Food"/>
    <n v="350"/>
    <m/>
    <m/>
    <m/>
    <n v="146.80000000000001"/>
    <n v="68"/>
    <n v="78.8"/>
    <m/>
    <n v="0.41899999999999998"/>
    <m/>
    <s v="World Bank Climate Finance 2023"/>
  </r>
  <r>
    <x v="4"/>
    <s v="Sovereign"/>
    <s v="Uganda COVID-19 Response and Emergency Preparedness Project"/>
    <s v="P174041"/>
    <m/>
    <x v="0"/>
    <s v="Uganda"/>
    <m/>
    <s v="Health Nutrition and Population"/>
    <n v="12.5"/>
    <m/>
    <m/>
    <m/>
    <n v="0"/>
    <n v="0"/>
    <n v="0"/>
    <m/>
    <n v="0"/>
    <m/>
    <s v="World Bank Climate Finance 2021"/>
  </r>
  <r>
    <x v="4"/>
    <s v="Sovereign"/>
    <s v="Uganda Digital Acceleration Project - GovNet"/>
    <s v="P171305"/>
    <m/>
    <x v="0"/>
    <s v="Uganda"/>
    <m/>
    <s v="Digital Development"/>
    <n v="200"/>
    <m/>
    <m/>
    <m/>
    <n v="5.3"/>
    <n v="1.8"/>
    <n v="3.5"/>
    <m/>
    <n v="2.5999999999999999E-2"/>
    <m/>
    <s v="World Bank Climate Finance 2021"/>
  </r>
  <r>
    <x v="4"/>
    <s v="Sovereign"/>
    <s v="UGANDA INTERGOVERNMENTAL FISCAL TRANSFERS -_x000a_ADDITIONAL FINANCING"/>
    <s v="P172868"/>
    <m/>
    <x v="0"/>
    <s v="Uganda"/>
    <m/>
    <s v="Governance"/>
    <n v="300"/>
    <m/>
    <m/>
    <m/>
    <n v="152.30000000000001"/>
    <n v="64.5"/>
    <n v="87.8"/>
    <m/>
    <n v="0.50800000000000001"/>
    <m/>
    <s v="World Bank Climate Finance 2021"/>
  </r>
  <r>
    <x v="4"/>
    <s v="Sovereign"/>
    <s v="Uganda Secondary Education Expansion Project"/>
    <s v="P166570"/>
    <m/>
    <x v="0"/>
    <s v="Uganda"/>
    <m/>
    <s v="Education"/>
    <n v="150"/>
    <m/>
    <m/>
    <m/>
    <n v="32.700000000000003"/>
    <n v="15.6"/>
    <n v="17.100000000000001"/>
    <m/>
    <n v="0.218"/>
    <m/>
    <s v="World Bank Climate Finance 2021"/>
  </r>
  <r>
    <x v="4"/>
    <s v="Sovereign"/>
    <s v="Uganda: Investment for Industrial Transformation and_x000a_Employment"/>
    <s v="P171607"/>
    <m/>
    <x v="1"/>
    <s v="Uganda"/>
    <m/>
    <s v="Finance Competitiveness and_x000a_Innovation"/>
    <n v="200"/>
    <m/>
    <m/>
    <m/>
    <n v="0"/>
    <n v="0"/>
    <n v="0"/>
    <m/>
    <n v="0"/>
    <m/>
    <s v="World Bank Climate Finance 2022"/>
  </r>
  <r>
    <x v="4"/>
    <s v="Sovereign"/>
    <s v="Uganda: Roads and Bridges in the Refugee Hosting_x000a_Districts/Koboko-Yumbe-Moyo Road Corridor Project"/>
    <s v="P171339"/>
    <m/>
    <x v="0"/>
    <s v="Uganda"/>
    <m/>
    <s v="Transport"/>
    <n v="130.80000000000001"/>
    <m/>
    <m/>
    <m/>
    <n v="63.2"/>
    <n v="3.1"/>
    <n v="60.1"/>
    <m/>
    <n v="0.48299999999999998"/>
    <m/>
    <s v="World Bank Climate Finance 2021"/>
  </r>
  <r>
    <x v="4"/>
    <s v="Sovereign"/>
    <s v="Ukraine Access to Long Term Finance COVID-19 Additional_x000a_Financing"/>
    <s v="P175927"/>
    <m/>
    <x v="0"/>
    <s v="Ukraine"/>
    <m/>
    <s v="Finance Competitiveness and_x000a_Innovation"/>
    <n v="100"/>
    <m/>
    <m/>
    <m/>
    <n v="0"/>
    <n v="0"/>
    <n v="0"/>
    <m/>
    <n v="0"/>
    <m/>
    <s v="World Bank Climate Finance 2021"/>
  </r>
  <r>
    <x v="4"/>
    <s v="Sovereign"/>
    <s v="Ukraine Emergency COVID-19 Response and Vaccination_x000a_Project"/>
    <s v="P175895"/>
    <m/>
    <x v="0"/>
    <s v="Ukraine"/>
    <m/>
    <s v="Health Nutrition and Population"/>
    <n v="90"/>
    <m/>
    <m/>
    <m/>
    <n v="0.3"/>
    <n v="0.3"/>
    <n v="0"/>
    <m/>
    <n v="3.0000000000000001E-3"/>
    <m/>
    <s v="World Bank Climate Finance 2021"/>
  </r>
  <r>
    <x v="4"/>
    <s v="Sovereign"/>
    <s v="Ukraine Improving Higher Education for Results Project"/>
    <s v="P171050"/>
    <m/>
    <x v="0"/>
    <s v="Ukraine"/>
    <m/>
    <s v="Education"/>
    <n v="200"/>
    <m/>
    <m/>
    <m/>
    <n v="9.1999999999999993"/>
    <n v="4.5999999999999996"/>
    <n v="4.5999999999999996"/>
    <m/>
    <n v="4.5999999999999999E-2"/>
    <m/>
    <s v="World Bank Climate Finance 2021"/>
  </r>
  <r>
    <x v="4"/>
    <s v="Sovereign"/>
    <s v="Ukraine Relief and Recovery Development Policy Loan"/>
    <s v="P181023"/>
    <m/>
    <x v="2"/>
    <s v="Ukraine"/>
    <m/>
    <s v="Macroeconomics Trade and_x000a_Investment"/>
    <n v="1500"/>
    <m/>
    <m/>
    <m/>
    <n v="0"/>
    <n v="0"/>
    <n v="0"/>
    <m/>
    <n v="0"/>
    <m/>
    <s v="World Bank Climate Finance 2023"/>
  </r>
  <r>
    <x v="4"/>
    <s v="Sovereign"/>
    <s v="Ulaanbaatar Sustainable Urban Transport Project"/>
    <s v="P174007"/>
    <m/>
    <x v="0"/>
    <s v="Mongolia"/>
    <m/>
    <s v="Transport"/>
    <n v="100"/>
    <m/>
    <m/>
    <m/>
    <n v="46.6"/>
    <n v="29"/>
    <n v="17.600000000000001"/>
    <m/>
    <n v="0.46600000000000003"/>
    <m/>
    <s v="World Bank Climate Finance 2021"/>
  </r>
  <r>
    <x v="4"/>
    <s v="Sovereign"/>
    <s v="Unleashing the Blue Economy of the Caribbean (UBEC)"/>
    <s v="P171833"/>
    <m/>
    <x v="1"/>
    <s v="OECS_x000a_Countries"/>
    <m/>
    <s v="Environment Natural Resources and_x000a_the Blue Economy"/>
    <n v="56"/>
    <m/>
    <m/>
    <m/>
    <n v="28.1"/>
    <n v="2.6"/>
    <n v="25.5"/>
    <m/>
    <n v="0.502"/>
    <m/>
    <s v="World Bank Climate Finance 2022"/>
  </r>
  <r>
    <x v="4"/>
    <s v="Sovereign"/>
    <s v="Urban Productive Safety Net and Jobs Project"/>
    <s v="P169943"/>
    <m/>
    <x v="0"/>
    <s v="Ethiopia"/>
    <m/>
    <s v="Social Protection and Jobs"/>
    <n v="400"/>
    <m/>
    <m/>
    <m/>
    <n v="66.7"/>
    <n v="43.5"/>
    <n v="23.2"/>
    <m/>
    <n v="0.16700000000000001"/>
    <m/>
    <s v="World Bank Climate Finance 2021"/>
  </r>
  <r>
    <x v="4"/>
    <s v="Sovereign"/>
    <s v="Uruguay Agro-Ecological and Climate Resilient Systems Project"/>
    <s v="P176232"/>
    <m/>
    <x v="1"/>
    <s v="Uruguay"/>
    <m/>
    <s v="Agriculture and Food"/>
    <n v="35.5"/>
    <m/>
    <m/>
    <m/>
    <n v="18.399999999999999"/>
    <n v="10.7"/>
    <n v="7.7"/>
    <m/>
    <n v="0.51800000000000002"/>
    <m/>
    <s v="World Bank Climate Finance 2022"/>
  </r>
  <r>
    <x v="4"/>
    <s v="Sovereign"/>
    <s v="Uzbekistan Financial Sector Reform Project"/>
    <s v="P173619"/>
    <m/>
    <x v="1"/>
    <s v="Uzbekistan"/>
    <m/>
    <s v="Finance Competitiveness and_x000a_Innovation"/>
    <n v="15"/>
    <m/>
    <m/>
    <m/>
    <n v="2.6999999999999997"/>
    <n v="0.3"/>
    <n v="2.4"/>
    <m/>
    <n v="0.17799999999999999"/>
    <m/>
    <s v="World Bank Climate Finance 2022"/>
  </r>
  <r>
    <x v="4"/>
    <s v="Sovereign"/>
    <s v="Uzbekistan Scaling Solar 2 Independent Power Producer"/>
    <s v="P174322"/>
    <m/>
    <x v="2"/>
    <s v="Uzbekistan"/>
    <m/>
    <s v="Energy and Extractives"/>
    <n v="12"/>
    <m/>
    <m/>
    <m/>
    <n v="12"/>
    <n v="11.4"/>
    <n v="0.6"/>
    <m/>
    <n v="1"/>
    <m/>
    <s v="World Bank Climate Finance 2023"/>
  </r>
  <r>
    <x v="4"/>
    <s v="Sovereign"/>
    <s v="Uzbekistan Syrdarya Eﬃcient Power Generation Project"/>
    <s v="P174323"/>
    <m/>
    <x v="2"/>
    <s v="Uzbekistan"/>
    <m/>
    <s v="Energy and Extractives"/>
    <n v="29"/>
    <m/>
    <m/>
    <m/>
    <n v="0"/>
    <n v="0"/>
    <n v="0"/>
    <m/>
    <n v="0"/>
    <m/>
    <s v="World Bank Climate Finance 2023"/>
  </r>
  <r>
    <x v="4"/>
    <s v="Sovereign"/>
    <s v="Uzbekistan: Supporting a Transparent and Inclusive_x000a_Market Transition"/>
    <s v="P171751"/>
    <m/>
    <x v="0"/>
    <s v="Uzbekistan"/>
    <m/>
    <s v="Macroeconomics Trade and_x000a_Investment"/>
    <n v="500"/>
    <m/>
    <m/>
    <m/>
    <n v="141.69999999999999"/>
    <n v="100"/>
    <n v="41.7"/>
    <m/>
    <n v="0.28299999999999997"/>
    <m/>
    <s v="World Bank Climate Finance 2021"/>
  </r>
  <r>
    <x v="4"/>
    <s v="Sovereign"/>
    <s v="Valorization of Investments in the Valley of the Benue"/>
    <s v="P166072"/>
    <m/>
    <x v="0"/>
    <s v="Cameroon"/>
    <m/>
    <s v="Agriculture and Food"/>
    <n v="200"/>
    <m/>
    <m/>
    <m/>
    <n v="174.39999999999998"/>
    <n v="83.3"/>
    <n v="91.1"/>
    <m/>
    <n v="0.872"/>
    <m/>
    <s v="World Bank Climate Finance 2021"/>
  </r>
  <r>
    <x v="4"/>
    <s v="Sovereign"/>
    <s v="Valorization of Investments in the Valley of the Logone"/>
    <s v="P168772"/>
    <m/>
    <x v="1"/>
    <s v="Cameroon"/>
    <m/>
    <s v="Water"/>
    <n v="200"/>
    <m/>
    <m/>
    <m/>
    <n v="170.8"/>
    <n v="81.900000000000006"/>
    <n v="88.9"/>
    <m/>
    <n v="0.85399999999999998"/>
    <m/>
    <s v="World Bank Climate Finance 2022"/>
  </r>
  <r>
    <x v="4"/>
    <s v="Sovereign"/>
    <s v="Vanuatu Aﬀordable and Resilient Settlements Project"/>
    <s v="P173278"/>
    <m/>
    <x v="1"/>
    <s v="Vanuatu"/>
    <m/>
    <s v="Urban Resilience and Land"/>
    <n v="25"/>
    <m/>
    <m/>
    <m/>
    <n v="14.4"/>
    <n v="0.3"/>
    <n v="14.1"/>
    <m/>
    <n v="0.57199999999999995"/>
    <m/>
    <s v="World Bank Climate Finance 2022"/>
  </r>
  <r>
    <x v="4"/>
    <s v="Sovereign"/>
    <s v="Vanuatu Climate Resilient Transport Project - Additional_x000a_Financing"/>
    <s v="P177135"/>
    <m/>
    <x v="1"/>
    <s v="Vanuatu"/>
    <m/>
    <s v="Transport"/>
    <n v="46.8"/>
    <m/>
    <m/>
    <m/>
    <n v="46.8"/>
    <n v="0"/>
    <n v="46.8"/>
    <m/>
    <n v="1"/>
    <m/>
    <s v="World Bank Climate Finance 2022"/>
  </r>
  <r>
    <x v="4"/>
    <s v="Sovereign"/>
    <s v="Vanuatu Second Disaster Risk Management Development Policy_x000a_Grant with a Catastrophe Deferred Drawdown Option"/>
    <s v="P176930"/>
    <m/>
    <x v="1"/>
    <s v="Vanuatu"/>
    <m/>
    <s v="Urban Resilience and Land"/>
    <n v="10"/>
    <m/>
    <m/>
    <m/>
    <n v="7.5"/>
    <n v="0"/>
    <n v="7.5"/>
    <m/>
    <n v="0.75"/>
    <m/>
    <s v="World Bank Climate Finance 2022"/>
  </r>
  <r>
    <x v="4"/>
    <s v="Sovereign"/>
    <s v="Vietnam inclusive and sustainable recovery DPF (2nd Operation)"/>
    <s v="P181146"/>
    <m/>
    <x v="2"/>
    <s v="Viet Nam"/>
    <m/>
    <s v="Macroeconomics Trade and_x000a_Investment"/>
    <n v="263.89999999999998"/>
    <m/>
    <m/>
    <m/>
    <n v="69.7"/>
    <n v="66"/>
    <n v="3.7"/>
    <m/>
    <n v="0.26400000000000001"/>
    <m/>
    <s v="World Bank Climate Finance 2023"/>
  </r>
  <r>
    <x v="4"/>
    <s v="Sovereign"/>
    <s v="Water and Sanitation Project - I"/>
    <s v="P178954"/>
    <m/>
    <x v="2"/>
    <s v="Malawi"/>
    <m/>
    <s v="Water"/>
    <n v="145"/>
    <m/>
    <m/>
    <m/>
    <n v="42.9"/>
    <n v="32.5"/>
    <n v="10.4"/>
    <m/>
    <n v="0.29599999999999999"/>
    <m/>
    <s v="World Bank Climate Finance 2023"/>
  </r>
  <r>
    <x v="4"/>
    <s v="Sovereign"/>
    <s v="Water Sector Governance and Infrastructure Support Project"/>
    <s v="P176589"/>
    <m/>
    <x v="1"/>
    <s v="Nepal"/>
    <m/>
    <s v="Water"/>
    <n v="80"/>
    <m/>
    <m/>
    <m/>
    <n v="28.700000000000003"/>
    <n v="5.0999999999999996"/>
    <n v="23.6"/>
    <m/>
    <n v="0.35799999999999998"/>
    <m/>
    <s v="World Bank Climate Finance 2022"/>
  </r>
  <r>
    <x v="4"/>
    <s v="Sovereign"/>
    <s v="Water Supply and Sanitation Access Program (PASEA) Project"/>
    <s v="P178389"/>
    <m/>
    <x v="2"/>
    <s v="Congo, Democratic Republic of"/>
    <m/>
    <s v="Water"/>
    <n v="400"/>
    <m/>
    <m/>
    <m/>
    <n v="326.39999999999998"/>
    <n v="285.5"/>
    <n v="40.9"/>
    <m/>
    <n v="0.81599999999999995"/>
    <m/>
    <s v="World Bank Climate Finance 2023"/>
  </r>
  <r>
    <x v="4"/>
    <s v="Sovereign"/>
    <s v="Water Supply and Sanitation Improvement Project AF"/>
    <s v="P170843"/>
    <m/>
    <x v="0"/>
    <s v="Sri Lanka"/>
    <m/>
    <s v="Water"/>
    <n v="40"/>
    <m/>
    <m/>
    <m/>
    <n v="30"/>
    <n v="5.9"/>
    <n v="24.1"/>
    <m/>
    <n v="0.75"/>
    <m/>
    <s v="World Bank Climate Finance 2021"/>
  </r>
  <r>
    <x v="4"/>
    <s v="Sovereign"/>
    <s v="Water Supply and Wastewater Services Improvement_x000a_Project"/>
    <s v="P171778"/>
    <m/>
    <x v="0"/>
    <s v="Dominican Republic"/>
    <m/>
    <s v="Water"/>
    <n v="43.5"/>
    <m/>
    <m/>
    <m/>
    <n v="21.599999999999998"/>
    <n v="0.4"/>
    <n v="21.2"/>
    <m/>
    <n v="0.496"/>
    <m/>
    <s v="World Bank Climate Finance 2021"/>
  </r>
  <r>
    <x v="4"/>
    <s v="Sovereign"/>
    <s v="West Africa Coastal Areas Resilience Investment Project 2"/>
    <s v="P175525"/>
    <m/>
    <x v="2"/>
    <s v="Western and Central Africa"/>
    <m/>
    <s v="Environment Natural Resources and_x000a_the Blue Economy"/>
    <n v="241"/>
    <m/>
    <m/>
    <m/>
    <n v="181.2"/>
    <n v="64"/>
    <n v="117.2"/>
    <m/>
    <n v="0.752"/>
    <m/>
    <s v="World Bank Climate Finance 2023"/>
  </r>
  <r>
    <x v="4"/>
    <s v="Sovereign"/>
    <s v="West Africa Coastal Areas Resilience Investment Project AF_x000a_BN-TG"/>
    <s v="P176313"/>
    <m/>
    <x v="0"/>
    <s v="Western Africa"/>
    <m/>
    <s v="Environment Natural Resources_x000a_and the Blue Economy"/>
    <n v="36"/>
    <m/>
    <m/>
    <m/>
    <n v="36"/>
    <n v="3.6"/>
    <n v="32.4"/>
    <m/>
    <n v="1"/>
    <m/>
    <s v="World Bank Climate Finance 2021"/>
  </r>
  <r>
    <x v="4"/>
    <s v="Sovereign"/>
    <s v="West Africa Food System Resilience Program (FSRP)"/>
    <s v="P172769"/>
    <m/>
    <x v="1"/>
    <s v="Western and Central Africa"/>
    <m/>
    <s v="Agriculture and Food"/>
    <n v="330"/>
    <m/>
    <m/>
    <m/>
    <n v="170.3"/>
    <n v="41.4"/>
    <n v="128.9"/>
    <m/>
    <n v="0.51600000000000001"/>
    <m/>
    <s v="World Bank Climate Finance 2022"/>
  </r>
  <r>
    <x v="4"/>
    <s v="Sovereign"/>
    <s v="West Africa Food System Resilience Program (FSRP) Phase 2"/>
    <s v="P178132"/>
    <m/>
    <x v="2"/>
    <s v="Western and Central Africa"/>
    <m/>
    <s v="Agriculture and Food"/>
    <n v="315"/>
    <m/>
    <m/>
    <m/>
    <n v="250.7"/>
    <n v="111.7"/>
    <n v="139"/>
    <m/>
    <n v="0.79600000000000004"/>
    <m/>
    <s v="World Bank Climate Finance 2023"/>
  </r>
  <r>
    <x v="4"/>
    <s v="Sovereign"/>
    <s v="West Africa Regional Energy Trade Development Policy_x000a_Financing Program"/>
    <s v="P171225"/>
    <m/>
    <x v="0"/>
    <s v="Western Africa"/>
    <m/>
    <s v="Energy and Extractives"/>
    <n v="300"/>
    <m/>
    <m/>
    <m/>
    <n v="130"/>
    <n v="130"/>
    <n v="0"/>
    <m/>
    <n v="0.433"/>
    <m/>
    <s v="World Bank Climate Finance 2021"/>
  </r>
  <r>
    <x v="4"/>
    <s v="Sovereign"/>
    <s v="West Bengal Accelerated Development of Minor Irrigation_x000a_Project - Phase II"/>
    <s v="P177876"/>
    <m/>
    <x v="2"/>
    <s v="India"/>
    <m/>
    <s v="Water"/>
    <n v="148"/>
    <m/>
    <m/>
    <m/>
    <n v="80.599999999999994"/>
    <n v="51.2"/>
    <n v="29.4"/>
    <m/>
    <n v="0.54500000000000004"/>
    <m/>
    <s v="World Bank Climate Finance 2023"/>
  </r>
  <r>
    <x v="4"/>
    <s v="Sovereign"/>
    <s v="West Bengal Building State Capability for Inclusive Social_x000a_Protection Operation"/>
    <s v="P174564"/>
    <m/>
    <x v="1"/>
    <s v="India"/>
    <m/>
    <s v="Social Protection and Jobs"/>
    <n v="125"/>
    <m/>
    <m/>
    <m/>
    <n v="5.2"/>
    <n v="0"/>
    <n v="5.2"/>
    <m/>
    <n v="4.2000000000000003E-2"/>
    <m/>
    <s v="World Bank Climate Finance 2022"/>
  </r>
  <r>
    <x v="4"/>
    <s v="Sovereign"/>
    <s v="West Bengal Electricity Distribution Grid Modernization Project"/>
    <s v="P170590"/>
    <m/>
    <x v="1"/>
    <s v="India"/>
    <m/>
    <s v="Energy and Extractives"/>
    <n v="135"/>
    <m/>
    <m/>
    <m/>
    <n v="95.800000000000011"/>
    <n v="60.1"/>
    <n v="35.700000000000003"/>
    <m/>
    <n v="0.71"/>
    <m/>
    <s v="World Bank Climate Finance 2022"/>
  </r>
  <r>
    <x v="4"/>
    <s v="Sovereign"/>
    <s v="West Bengal Inland Water Transport, Logistics and Spatial_x000a_Development Project"/>
    <s v="P166020"/>
    <m/>
    <x v="0"/>
    <s v="India"/>
    <m/>
    <s v="Urban Resilience and Land"/>
    <n v="105"/>
    <m/>
    <m/>
    <m/>
    <n v="75.3"/>
    <n v="61.3"/>
    <n v="14"/>
    <m/>
    <n v="0.71699999999999997"/>
    <m/>
    <s v="World Bank Climate Finance 2021"/>
  </r>
  <r>
    <x v="4"/>
    <s v="Sovereign"/>
    <s v="Western Balkans Trade and Transport Facilitation Phase 2"/>
    <s v="P173620"/>
    <m/>
    <x v="2"/>
    <s v="Western Balkans"/>
    <m/>
    <s v="Transport"/>
    <n v="15"/>
    <m/>
    <m/>
    <m/>
    <n v="2.6"/>
    <n v="2.4"/>
    <n v="0.2"/>
    <m/>
    <n v="0.17199999999999999"/>
    <m/>
    <s v="World Bank Climate Finance 2023"/>
  </r>
  <r>
    <x v="4"/>
    <s v="Sovereign"/>
    <s v="Yangtze River Protection and Ecological Restoration Program"/>
    <s v="P171644"/>
    <m/>
    <x v="1"/>
    <s v="People's Republic of China"/>
    <m/>
    <s v="Water"/>
    <n v="400"/>
    <m/>
    <m/>
    <m/>
    <n v="194.7"/>
    <n v="178.5"/>
    <n v="16.2"/>
    <m/>
    <n v="0.48699999999999999"/>
    <m/>
    <s v="World Bank Climate Finance 2022"/>
  </r>
  <r>
    <x v="4"/>
    <s v="Sovereign"/>
    <s v="Yangtze River Protection and Ecological Restoration Program_x000a_for Results (Hubei)"/>
    <s v="P178338"/>
    <m/>
    <x v="2"/>
    <s v="People's Republic of China"/>
    <m/>
    <s v="Water"/>
    <n v="200"/>
    <m/>
    <m/>
    <m/>
    <n v="107.89999999999999"/>
    <n v="85.6"/>
    <n v="22.3"/>
    <m/>
    <n v="0.53900000000000003"/>
    <m/>
    <s v="World Bank Climate Finance 2023"/>
  </r>
  <r>
    <x v="4"/>
    <s v="Sovereign"/>
    <s v="Yellow River Basin Ecological Protection and Environmental_x000a_Pollution Control Program"/>
    <s v="P172806"/>
    <m/>
    <x v="1"/>
    <s v="People's Republic of China"/>
    <m/>
    <s v="Environment Natural Resources_x000a_and the Blue Economy"/>
    <n v="380"/>
    <m/>
    <m/>
    <m/>
    <n v="286.60000000000002"/>
    <n v="154.9"/>
    <n v="131.69999999999999"/>
    <m/>
    <n v="0.754"/>
    <m/>
    <s v="World Bank Climate Finance 2022"/>
  </r>
  <r>
    <x v="4"/>
    <s v="Sovereign"/>
    <s v="Yemen COVID-19 Response Project Additional Financing"/>
    <s v="P176827"/>
    <m/>
    <x v="0"/>
    <s v="Yemen, Republic of"/>
    <m/>
    <s v="Health Nutrition and_x000a_Population"/>
    <n v="9"/>
    <m/>
    <m/>
    <m/>
    <n v="0.5"/>
    <n v="0"/>
    <n v="0.5"/>
    <m/>
    <n v="0.05"/>
    <m/>
    <s v="World Bank Climate Finance 2021"/>
  </r>
  <r>
    <x v="4"/>
    <s v="Sovereign"/>
    <s v="Yemen Emergency Electricity Access Project-Phase II"/>
    <s v="P178347"/>
    <m/>
    <x v="1"/>
    <s v="Yemen, Republic of"/>
    <m/>
    <s v="Energy and Extractives"/>
    <n v="100"/>
    <m/>
    <m/>
    <m/>
    <n v="86.9"/>
    <n v="82"/>
    <n v="4.9000000000000004"/>
    <m/>
    <n v="0.87"/>
    <m/>
    <s v="World Bank Climate Finance 2022"/>
  </r>
  <r>
    <x v="4"/>
    <s v="Sovereign"/>
    <s v="Yemen Emergency Human Capital Project"/>
    <s v="P176570"/>
    <m/>
    <x v="0"/>
    <s v="Yemen, Republic of"/>
    <m/>
    <s v="Health Nutrition and_x000a_Population"/>
    <n v="150"/>
    <m/>
    <m/>
    <m/>
    <n v="14.8"/>
    <n v="2.5"/>
    <n v="12.3"/>
    <m/>
    <n v="9.8000000000000004E-2"/>
    <m/>
    <s v="World Bank Climate Finance 2021"/>
  </r>
  <r>
    <x v="4"/>
    <s v="Sovereign"/>
    <s v="Yemen Food Security Response and Resilience Project"/>
    <s v="P176129"/>
    <m/>
    <x v="0"/>
    <s v="Yemen, Republic of"/>
    <m/>
    <s v="Agriculture and Food"/>
    <n v="100"/>
    <m/>
    <m/>
    <m/>
    <n v="61.2"/>
    <n v="14.7"/>
    <n v="46.5"/>
    <m/>
    <n v="0.61199999999999999"/>
    <m/>
    <s v="World Bank Climate Finance 2021"/>
  </r>
  <r>
    <x v="4"/>
    <s v="Sovereign"/>
    <s v="Yemen Restoring Education and Learning Emergency_x000a_Project"/>
    <s v="P175036"/>
    <m/>
    <x v="0"/>
    <s v="Yemen, Republic of"/>
    <m/>
    <s v="Education"/>
    <n v="100"/>
    <m/>
    <m/>
    <m/>
    <n v="8"/>
    <n v="3.7"/>
    <n v="4.3"/>
    <m/>
    <n v="0.08"/>
    <m/>
    <s v="World Bank Climate Finance 2021"/>
  </r>
  <r>
    <x v="4"/>
    <s v="Sovereign"/>
    <s v="Yemen: Additional Financing for Emergency Human Capital Project"/>
    <s v="P178665"/>
    <m/>
    <x v="2"/>
    <s v="Yemen, Republic of"/>
    <m/>
    <s v="Health Nutrition and Population"/>
    <n v="150"/>
    <m/>
    <m/>
    <m/>
    <n v="24"/>
    <n v="6.6"/>
    <n v="17.399999999999999"/>
    <m/>
    <n v="0.16"/>
    <m/>
    <s v="World Bank Climate Finance 2023"/>
  </r>
  <r>
    <x v="4"/>
    <s v="Sovereign"/>
    <s v="Zambia Agribusiness and Trade Project-II (ZATP-II)"/>
    <s v="P179507"/>
    <m/>
    <x v="2"/>
    <s v="Zambia"/>
    <m/>
    <s v="Finance Competitiveness and_x000a_Innovation"/>
    <n v="170"/>
    <m/>
    <m/>
    <m/>
    <n v="18.600000000000001"/>
    <n v="9"/>
    <n v="9.6"/>
    <m/>
    <n v="0.109"/>
    <m/>
    <s v="World Bank Climate Finance 2023"/>
  </r>
  <r>
    <x v="4"/>
    <s v="Sovereign"/>
    <s v="Zambia COVID-19 Emergency Response and Health Systems_x000a_Preparedness Project"/>
    <s v="P174185"/>
    <m/>
    <x v="0"/>
    <s v="Zambia"/>
    <m/>
    <s v="Health Nutrition and Population"/>
    <n v="20"/>
    <m/>
    <m/>
    <m/>
    <n v="1.7"/>
    <n v="1"/>
    <n v="0.7"/>
    <m/>
    <n v="8.5000000000000006E-2"/>
    <m/>
    <s v="World Bank Climate Finance 2021"/>
  </r>
  <r>
    <x v="4"/>
    <s v="Sovereign"/>
    <s v="Zambia Devolution Support Program"/>
    <s v="P178492"/>
    <m/>
    <x v="1"/>
    <s v="Zambia"/>
    <m/>
    <s v="Governance"/>
    <n v="210"/>
    <m/>
    <m/>
    <m/>
    <n v="1.6"/>
    <n v="0"/>
    <n v="1.6"/>
    <m/>
    <n v="8.0000000000000002E-3"/>
    <m/>
    <s v="World Bank Climate Finance 2022"/>
  </r>
  <r>
    <x v="4"/>
    <s v="Sovereign"/>
    <s v="Zambia Education Enhancement Project Second Additional_x000a_Financing"/>
    <s v="P180401"/>
    <m/>
    <x v="2"/>
    <s v="Zambia"/>
    <m/>
    <s v="Education"/>
    <n v="53"/>
    <m/>
    <m/>
    <m/>
    <n v="5.3"/>
    <n v="0"/>
    <n v="5.3"/>
    <m/>
    <n v="0.1"/>
    <m/>
    <s v="World Bank Climate Finance 2023"/>
  </r>
  <r>
    <x v="4"/>
    <s v="Sovereign"/>
    <s v="Zambia Emergency Health Service Delivery Project"/>
    <s v="P176214"/>
    <m/>
    <x v="1"/>
    <s v="Zambia"/>
    <m/>
    <s v="Governance"/>
    <n v="155"/>
    <m/>
    <m/>
    <m/>
    <n v="0"/>
    <n v="0"/>
    <n v="0"/>
    <m/>
    <n v="0"/>
    <m/>
    <s v="World Bank Climate Finance 2022"/>
  </r>
  <r>
    <x v="4"/>
    <s v="Sovereign"/>
    <s v="Zambia Growth Opportunities Program"/>
    <s v="P178372"/>
    <m/>
    <x v="2"/>
    <s v="Zambia"/>
    <m/>
    <s v="Agriculture and Food"/>
    <n v="300"/>
    <m/>
    <m/>
    <m/>
    <n v="106.4"/>
    <n v="22.5"/>
    <n v="83.9"/>
    <m/>
    <n v="0.35499999999999998"/>
    <m/>
    <s v="World Bank Climate Finance 2023"/>
  </r>
  <r>
    <x v="4"/>
    <s v="Sovereign"/>
    <s v="Zambia Macroeconomic Stability, Growth and Competitiveness_x000a_DPF"/>
    <s v="P174911"/>
    <m/>
    <x v="2"/>
    <s v="Zambia"/>
    <m/>
    <s v="Macroeconomics Trade and_x000a_Investment"/>
    <n v="275"/>
    <m/>
    <m/>
    <m/>
    <n v="61.1"/>
    <n v="61.1"/>
    <n v="0"/>
    <m/>
    <n v="0.222"/>
    <m/>
    <s v="World Bank Climate Finance 2023"/>
  </r>
  <r>
    <x v="4"/>
    <s v="Sovereign"/>
    <s v="Zanzibar Energy Sector Transformation and Access Project"/>
    <s v="P169561"/>
    <m/>
    <x v="0"/>
    <s v="Tanzania"/>
    <m/>
    <s v="Energy and Extractives"/>
    <n v="117"/>
    <m/>
    <m/>
    <m/>
    <n v="65.400000000000006"/>
    <n v="62"/>
    <n v="3.4"/>
    <m/>
    <n v="0.55900000000000005"/>
    <m/>
    <s v="World Bank Climate Finance 2021"/>
  </r>
  <r>
    <x v="4"/>
    <s v="Sovereign"/>
    <s v="Zanzibar Improving Quality of Basic Education Project"/>
    <s v="P178157"/>
    <m/>
    <x v="2"/>
    <s v="Tanzania"/>
    <m/>
    <s v="Education"/>
    <n v="50"/>
    <m/>
    <m/>
    <m/>
    <n v="0.7"/>
    <n v="0.3"/>
    <n v="0.4"/>
    <m/>
    <n v="1.2999999999999999E-2"/>
    <m/>
    <s v="World Bank Climate Finance 2023"/>
  </r>
  <r>
    <x v="5"/>
    <m/>
    <s v="STEG - TUNISIA ITALY POWER INTERCONNECTION"/>
    <m/>
    <d v="2023-12-30T00:00:00"/>
    <x v="2"/>
    <s v="Tunisia"/>
    <s v="Investment loan"/>
    <s v="Energy"/>
    <n v="48.658499999999997"/>
    <m/>
    <m/>
    <m/>
    <n v="30.654854999999998"/>
    <n v="30.654854999999998"/>
    <n v="0"/>
    <m/>
    <n v="0.63"/>
    <m/>
    <s v="Climate Action and Sustainability Figures 2023 (excel format)"/>
  </r>
  <r>
    <x v="5"/>
    <m/>
    <s v="DIVACA-KOPER SECOND RAIL TRACK"/>
    <m/>
    <d v="2023-12-08T00:00:00"/>
    <x v="2"/>
    <s v="Slovenia"/>
    <s v="Investment loan"/>
    <s v="Transport"/>
    <n v="270.32499999999999"/>
    <m/>
    <m/>
    <m/>
    <n v="270.32499999999999"/>
    <n v="270.32499999999999"/>
    <n v="0"/>
    <m/>
    <n v="1"/>
    <m/>
    <s v="Climate Action and Sustainability Figures 2023 (excel format)"/>
  </r>
  <r>
    <x v="5"/>
    <m/>
    <s v="BANQUE CENTRALE POPULAIRE LOAN FOR SMES&amp;MID-CAPS"/>
    <m/>
    <d v="2023-02-24T00:00:00"/>
    <x v="2"/>
    <s v="Morocco"/>
    <s v="Multiple Beneficiary Intermediated Loan"/>
    <s v="Credit lines"/>
    <n v="54.064999999999998"/>
    <m/>
    <m/>
    <m/>
    <n v="0.54064999999999996"/>
    <n v="0.54064999999999996"/>
    <n v="0"/>
    <m/>
    <n v="0.01"/>
    <m/>
    <s v="Climate Action and Sustainability Figures 2023 (excel format)"/>
  </r>
  <r>
    <x v="5"/>
    <m/>
    <s v="PLAN RAIL NOUVELLE AQUITAINE"/>
    <m/>
    <d v="2023-11-13T00:00:00"/>
    <x v="2"/>
    <s v="France"/>
    <s v="Framework loan"/>
    <s v="Transport"/>
    <n v="162.19499999999999"/>
    <m/>
    <m/>
    <m/>
    <n v="162.19499999999999"/>
    <n v="162.19499999999999"/>
    <n v="0"/>
    <m/>
    <n v="1"/>
    <m/>
    <s v="Climate Action and Sustainability Figures 2023 (excel format)"/>
  </r>
  <r>
    <x v="5"/>
    <m/>
    <s v="MODERNISATION ETABLISSEMENTS SCOLAIRES II"/>
    <m/>
    <d v="2023-07-10T00:00:00"/>
    <x v="2"/>
    <s v="Tunisia"/>
    <s v="Framework loan"/>
    <s v="Education"/>
    <n v="43.251999999999995"/>
    <m/>
    <m/>
    <m/>
    <n v="24.709867599999999"/>
    <n v="24.709867599999999"/>
    <n v="0"/>
    <m/>
    <n v="0.57130000000000003"/>
    <m/>
    <s v="Climate Action and Sustainability Figures 2023 (excel format)"/>
  </r>
  <r>
    <x v="5"/>
    <m/>
    <s v="DJIBOUTI WATER SUPPLY AND WASTEWATER TREATMENT"/>
    <m/>
    <d v="2023-07-07T00:00:00"/>
    <x v="2"/>
    <s v="Djibouti"/>
    <s v="Investment loan"/>
    <s v="Water, sewerage"/>
    <n v="85.638959999999997"/>
    <m/>
    <m/>
    <m/>
    <n v="62.602079759999995"/>
    <n v="7.7075063999999998"/>
    <n v="54.894573360000003"/>
    <m/>
    <n v="0.73099999999999998"/>
    <m/>
    <s v="Climate Action and Sustainability Figures 2023 (excel format)"/>
  </r>
  <r>
    <x v="5"/>
    <m/>
    <s v="NIGERIA ACCESS TO AGRI MARKETS FRAMEWORK LOAN"/>
    <m/>
    <d v="2023-12-29T00:00:00"/>
    <x v="2"/>
    <s v="Nigeria"/>
    <s v="Framework loan"/>
    <s v="Agriculture, fisheries, forestry"/>
    <n v="43.792649999999995"/>
    <m/>
    <m/>
    <m/>
    <n v="10.948162499999999"/>
    <n v="0"/>
    <n v="10.948162499999999"/>
    <m/>
    <n v="0.25"/>
    <m/>
    <s v="Climate Action and Sustainability Figures 2023 (excel format)"/>
  </r>
  <r>
    <x v="5"/>
    <m/>
    <s v="NIGERIA ACCESS TO AGRI MARKETS FRAMEWORK LOAN"/>
    <m/>
    <d v="2023-12-29T00:00:00"/>
    <x v="2"/>
    <s v="Nigeria"/>
    <s v="Framework loan"/>
    <s v="Transport"/>
    <n v="118.40235"/>
    <m/>
    <m/>
    <m/>
    <n v="29.6005875"/>
    <n v="0"/>
    <n v="29.6005875"/>
    <m/>
    <n v="0.25"/>
    <m/>
    <s v="Climate Action and Sustainability Figures 2023 (excel format)"/>
  </r>
  <r>
    <x v="5"/>
    <m/>
    <s v="YEREVAN ENERGY EFFICIENCY PHASE II"/>
    <m/>
    <d v="2023-11-29T00:00:00"/>
    <x v="2"/>
    <s v="Armenia"/>
    <s v="Framework loan"/>
    <s v="Services"/>
    <n v="27.032499999999999"/>
    <m/>
    <m/>
    <m/>
    <n v="27.032499999999999"/>
    <n v="27.032499999999999"/>
    <n v="0"/>
    <m/>
    <n v="1"/>
    <m/>
    <s v="Climate Action and Sustainability Figures 2023 (excel format)"/>
  </r>
  <r>
    <x v="5"/>
    <m/>
    <s v="ICF LOAN FOR SUSTAINABLE SMES &amp; MID-CAPS"/>
    <m/>
    <d v="2023-05-31T00:00:00"/>
    <x v="2"/>
    <s v="Spain"/>
    <s v="Multiple Beneficiary Intermediated Loan"/>
    <s v="Credit lines"/>
    <n v="108.13"/>
    <m/>
    <m/>
    <m/>
    <n v="32.439"/>
    <n v="32.439"/>
    <n v="0"/>
    <m/>
    <n v="0.3"/>
    <m/>
    <s v="Climate Action and Sustainability Figures 2023 (excel format)"/>
  </r>
  <r>
    <x v="5"/>
    <m/>
    <s v="METRO DE MADRID ROLLING STOCK"/>
    <m/>
    <d v="2023-11-30T00:00:00"/>
    <x v="2"/>
    <s v="Spain"/>
    <s v="Investment loan"/>
    <s v="Transport"/>
    <n v="472.52809999999999"/>
    <m/>
    <m/>
    <m/>
    <n v="472.52809999999999"/>
    <n v="472.52809999999999"/>
    <n v="0"/>
    <m/>
    <n v="1"/>
    <m/>
    <s v="Climate Action and Sustainability Figures 2023 (excel format)"/>
  </r>
  <r>
    <x v="5"/>
    <m/>
    <s v="RENFE HIGH SPEED TRAINS UPGRADE PLAN"/>
    <m/>
    <d v="2023-11-13T00:00:00"/>
    <x v="2"/>
    <s v="Spain"/>
    <s v="Investment loan"/>
    <s v="Transport"/>
    <n v="135.16249999999999"/>
    <m/>
    <m/>
    <m/>
    <n v="135.16249999999999"/>
    <n v="135.16249999999999"/>
    <n v="0"/>
    <m/>
    <n v="1"/>
    <m/>
    <s v="Climate Action and Sustainability Figures 2023 (excel format)"/>
  </r>
  <r>
    <x v="5"/>
    <m/>
    <s v="GALATI SOLID WASTE INFRASTRUCTURE"/>
    <m/>
    <d v="2023-11-02T00:00:00"/>
    <x v="2"/>
    <s v="Romania"/>
    <s v="Investment loan"/>
    <s v="Solid waste"/>
    <n v="15.528506047999999"/>
    <m/>
    <m/>
    <m/>
    <n v="3.7734269696639999"/>
    <n v="3.7268414515199999"/>
    <n v="4.6585518143999992E-2"/>
    <m/>
    <n v="0.24299999999999999"/>
    <m/>
    <s v="Climate Action and Sustainability Figures 2023 (excel format)"/>
  </r>
  <r>
    <x v="5"/>
    <m/>
    <s v="TEL AVIV LRT GREEN LINE"/>
    <m/>
    <d v="2023-12-14T00:00:00"/>
    <x v="2"/>
    <s v="Israel"/>
    <s v="Investment loan"/>
    <s v="Transport"/>
    <n v="270.32499999999999"/>
    <m/>
    <m/>
    <m/>
    <n v="270.32499999999999"/>
    <n v="270.32499999999999"/>
    <n v="0"/>
    <m/>
    <n v="1"/>
    <m/>
    <s v="Climate Action and Sustainability Figures 2023 (excel format)"/>
  </r>
  <r>
    <x v="5"/>
    <m/>
    <s v="MONGOLIA DEVELOPMENT OF SECONDARY URBAN CENTRES"/>
    <m/>
    <d v="2023-12-29T00:00:00"/>
    <x v="2"/>
    <s v="Mongolia"/>
    <s v="Framework loan"/>
    <s v="Urban development"/>
    <n v="48.561182999999993"/>
    <m/>
    <m/>
    <m/>
    <n v="3.5935275419999999"/>
    <n v="2.1366920519999999"/>
    <n v="1.4568354899999998"/>
    <m/>
    <n v="7.3999999999999996E-2"/>
    <m/>
    <s v="Climate Action and Sustainability Figures 2023 (excel format)"/>
  </r>
  <r>
    <x v="5"/>
    <m/>
    <s v="CAMPUS COLLEGIUM MEDICUM- KRAKOW PROKOCIM"/>
    <m/>
    <d v="2023-12-20T00:00:00"/>
    <x v="2"/>
    <s v="Poland"/>
    <s v="Investment loan"/>
    <s v="Education"/>
    <n v="60.773777439937909"/>
    <m/>
    <m/>
    <m/>
    <n v="25.828855411973016"/>
    <n v="24.37028475341414"/>
    <n v="1.4585706585588731"/>
    <m/>
    <n v="0.42499999999999999"/>
    <m/>
    <s v="Climate Action and Sustainability Figures 2023 (excel format)"/>
  </r>
  <r>
    <x v="5"/>
    <m/>
    <s v="IRISH BUILDINGS ENERGY EFFICIENCY PLATFORM"/>
    <m/>
    <d v="2023-12-04T00:00:00"/>
    <x v="2"/>
    <s v="Ireland"/>
    <s v="Guarantee"/>
    <s v="Industry"/>
    <n v="200.41246719999998"/>
    <m/>
    <m/>
    <m/>
    <n v="200.41246719999998"/>
    <n v="200.41246719999998"/>
    <n v="0"/>
    <m/>
    <n v="1"/>
    <m/>
    <s v="Climate Action and Sustainability Figures 2023 (excel format)"/>
  </r>
  <r>
    <x v="5"/>
    <m/>
    <s v="EDUCATION ILE-DE-FRANCE"/>
    <m/>
    <d v="2023-12-20T00:00:00"/>
    <x v="2"/>
    <s v="France"/>
    <s v="Investment loan"/>
    <s v="Education"/>
    <n v="378.45499999999998"/>
    <m/>
    <m/>
    <m/>
    <n v="252.27810299999999"/>
    <n v="240.924453"/>
    <n v="11.35365"/>
    <m/>
    <n v="0.66659999999999997"/>
    <m/>
    <s v="Climate Action and Sustainability Figures 2023 (excel format)"/>
  </r>
  <r>
    <x v="5"/>
    <m/>
    <s v="BOGOTA SUSTAINABLE TRANSPORT FL"/>
    <m/>
    <d v="2023-05-08T00:00:00"/>
    <x v="2"/>
    <s v="Colombia"/>
    <s v="Framework loan"/>
    <s v="Transport"/>
    <n v="48.985231494065197"/>
    <m/>
    <m/>
    <m/>
    <n v="48.985231494065197"/>
    <n v="48.985231494065197"/>
    <n v="0"/>
    <m/>
    <n v="1"/>
    <m/>
    <s v="Climate Action and Sustainability Figures 2023 (excel format)"/>
  </r>
  <r>
    <x v="5"/>
    <m/>
    <s v="WINDFARM VLASIC"/>
    <m/>
    <d v="2023-10-19T00:00:00"/>
    <x v="2"/>
    <s v="Bosnia and Herzegovina"/>
    <s v="Investment loan"/>
    <s v="Energy"/>
    <n v="38.9268"/>
    <m/>
    <m/>
    <m/>
    <n v="38.9268"/>
    <n v="38.9268"/>
    <n v="0"/>
    <m/>
    <n v="1"/>
    <m/>
    <s v="Climate Action and Sustainability Figures 2023 (excel format)"/>
  </r>
  <r>
    <x v="5"/>
    <m/>
    <s v="MOROCCO TAJAWOUZ LOAN FOR SMES&amp;MIDCAPS"/>
    <m/>
    <d v="2023-03-21T00:00:00"/>
    <x v="2"/>
    <s v="Morocco"/>
    <s v="Multiple Beneficiary Intermediated Loan"/>
    <s v="Credit lines"/>
    <n v="32.439"/>
    <m/>
    <m/>
    <m/>
    <n v="0.32438999999999996"/>
    <n v="0.32438999999999996"/>
    <n v="0"/>
    <m/>
    <n v="0.01"/>
    <m/>
    <s v="Climate Action and Sustainability Figures 2023 (excel format)"/>
  </r>
  <r>
    <x v="5"/>
    <m/>
    <s v="PORTI DI CIVITAVECCHIA E FIUMICINO"/>
    <m/>
    <d v="2023-06-21T00:00:00"/>
    <x v="2"/>
    <s v="Italy"/>
    <s v="Investment loan"/>
    <s v="Transport"/>
    <n v="54.064999999999998"/>
    <m/>
    <m/>
    <m/>
    <n v="35.142249999999997"/>
    <n v="35.142249999999997"/>
    <n v="0"/>
    <m/>
    <n v="0.65"/>
    <m/>
    <s v="Climate Action and Sustainability Figures 2023 (excel format)"/>
  </r>
  <r>
    <x v="5"/>
    <m/>
    <s v="GERMAN ROLLING STOCK - S-BAHN MUENCHEN"/>
    <m/>
    <d v="2023-06-30T00:00:00"/>
    <x v="2"/>
    <s v="Germany"/>
    <s v="Investment loan"/>
    <s v="Transport"/>
    <n v="228.01372843731897"/>
    <m/>
    <m/>
    <m/>
    <n v="228.01372843731897"/>
    <n v="228.01372843731897"/>
    <n v="0"/>
    <m/>
    <n v="1"/>
    <m/>
    <s v="Climate Action and Sustainability Figures 2023 (excel format)"/>
  </r>
  <r>
    <x v="5"/>
    <m/>
    <s v="SYDVATTEN DRINKING WATER SUPPLY III"/>
    <m/>
    <d v="2023-12-13T00:00:00"/>
    <x v="2"/>
    <s v="Sweden"/>
    <s v="Investment loan"/>
    <s v="Water, sewerage"/>
    <n v="67.119801365601333"/>
    <m/>
    <m/>
    <m/>
    <n v="48.285985102427212"/>
    <n v="34.741209186841509"/>
    <n v="13.544775915585699"/>
    <m/>
    <n v="0.71940000000000004"/>
    <m/>
    <s v="Climate Action and Sustainability Figures 2023 (excel format)"/>
  </r>
  <r>
    <x v="5"/>
    <m/>
    <s v="AMT VERONA TROLLEYBUS PROJECT"/>
    <m/>
    <d v="2023-07-04T00:00:00"/>
    <x v="2"/>
    <s v="Italy"/>
    <s v="Investment loan"/>
    <s v="Transport"/>
    <n v="67.040599999999998"/>
    <m/>
    <m/>
    <m/>
    <n v="67.040599999999998"/>
    <n v="67.040599999999998"/>
    <n v="0"/>
    <m/>
    <n v="1"/>
    <m/>
    <s v="Climate Action and Sustainability Figures 2023 (excel format)"/>
  </r>
  <r>
    <x v="5"/>
    <m/>
    <s v="BRUSSELS WATER &amp; SEWAGE NETWORKS (VIVAQUA)"/>
    <m/>
    <d v="2023-12-20T00:00:00"/>
    <x v="2"/>
    <s v="Belgium"/>
    <s v="Investment loan"/>
    <s v="Water, sewerage"/>
    <n v="362.2355"/>
    <m/>
    <m/>
    <m/>
    <n v="213.57405079999998"/>
    <n v="29.196181299999999"/>
    <n v="184.37786949999997"/>
    <m/>
    <n v="0.58960000000000001"/>
    <m/>
    <s v="Climate Action and Sustainability Figures 2023 (excel format)"/>
  </r>
  <r>
    <x v="5"/>
    <m/>
    <s v="ROSTOCK ENERGY EFFICIENT SOCIAL HOUSING"/>
    <m/>
    <d v="2023-11-21T00:00:00"/>
    <x v="2"/>
    <s v="Germany"/>
    <s v="Investment loan"/>
    <s v="Urban development"/>
    <n v="108.13"/>
    <m/>
    <m/>
    <m/>
    <n v="104.38870199999999"/>
    <n v="104.38870199999999"/>
    <n v="0"/>
    <m/>
    <n v="0.96540000000000004"/>
    <m/>
    <s v="Climate Action and Sustainability Figures 2023 (excel format)"/>
  </r>
  <r>
    <x v="5"/>
    <m/>
    <s v="ISCTE STUDENT RESIDENCES AND CAMPUS DEVELOPMENT"/>
    <m/>
    <d v="2023-12-04T00:00:00"/>
    <x v="2"/>
    <s v="Portugal"/>
    <s v="Investment loan"/>
    <s v="Education"/>
    <n v="43.251999999999995"/>
    <m/>
    <m/>
    <m/>
    <n v="12.979925199999998"/>
    <n v="12.979925199999998"/>
    <n v="0"/>
    <m/>
    <n v="0.30009999999999998"/>
    <m/>
    <s v="Climate Action and Sustainability Figures 2023 (excel format)"/>
  </r>
  <r>
    <x v="5"/>
    <m/>
    <s v="DINO DOPPELSTOCKTRIEBZUEGE"/>
    <m/>
    <d v="2023-06-20T00:00:00"/>
    <x v="2"/>
    <s v="Austria"/>
    <s v="Investment loan"/>
    <s v="Transport"/>
    <n v="216.26"/>
    <m/>
    <m/>
    <m/>
    <n v="216.26"/>
    <n v="216.26"/>
    <n v="0"/>
    <m/>
    <n v="1"/>
    <m/>
    <s v="Climate Action and Sustainability Figures 2023 (excel format)"/>
  </r>
  <r>
    <x v="5"/>
    <m/>
    <s v="CANADIAN SOLAR VEHICLE"/>
    <m/>
    <d v="2023-10-12T00:00:00"/>
    <x v="2"/>
    <s v="Italy"/>
    <s v="Framework loan"/>
    <s v="Energy"/>
    <n v="54.064999999999998"/>
    <m/>
    <m/>
    <m/>
    <n v="54.064999999999998"/>
    <n v="54.064999999999998"/>
    <n v="0"/>
    <m/>
    <n v="1"/>
    <m/>
    <s v="Climate Action and Sustainability Figures 2023 (excel format)"/>
  </r>
  <r>
    <x v="5"/>
    <m/>
    <s v="FLUVIUS SMART METERS"/>
    <m/>
    <d v="2023-12-18T00:00:00"/>
    <x v="2"/>
    <s v="Belgium"/>
    <s v="Investment loan"/>
    <s v="Energy"/>
    <n v="214.09739999999999"/>
    <m/>
    <m/>
    <m/>
    <n v="214.09739999999999"/>
    <n v="214.09739999999999"/>
    <n v="0"/>
    <m/>
    <n v="1"/>
    <m/>
    <s v="Climate Action and Sustainability Figures 2023 (excel format)"/>
  </r>
  <r>
    <x v="5"/>
    <m/>
    <s v="CAJAMAR SUPPORT TO SMES AND GREEN INITIATIVES"/>
    <m/>
    <d v="2023-03-23T00:00:00"/>
    <x v="2"/>
    <s v="Spain"/>
    <s v="Multiple Beneficiary Intermediated Loan"/>
    <s v="Credit lines"/>
    <n v="378.45499999999998"/>
    <m/>
    <m/>
    <m/>
    <n v="3.7845499999999999"/>
    <n v="3.7845499999999999"/>
    <n v="0"/>
    <m/>
    <n v="0.01"/>
    <m/>
    <s v="Climate Action and Sustainability Figures 2023 (excel format)"/>
  </r>
  <r>
    <x v="5"/>
    <m/>
    <s v="H2 GREEN STEEL"/>
    <m/>
    <d v="2023-12-21T00:00:00"/>
    <x v="2"/>
    <s v="Sweden"/>
    <s v="Investment loan"/>
    <s v="Industry"/>
    <n v="216.26"/>
    <m/>
    <m/>
    <m/>
    <n v="216.26"/>
    <n v="216.26"/>
    <n v="0"/>
    <m/>
    <n v="1"/>
    <m/>
    <s v="Climate Action and Sustainability Figures 2023 (excel format)"/>
  </r>
  <r>
    <x v="5"/>
    <m/>
    <s v="BAWAG PSK URBAN DEVELOPMENT"/>
    <m/>
    <d v="2023-12-18T00:00:00"/>
    <x v="2"/>
    <s v="Austria"/>
    <s v="Framework loan"/>
    <s v="Urban development"/>
    <n v="54.064999999999998"/>
    <m/>
    <m/>
    <m/>
    <n v="17.030474999999999"/>
    <n v="15.408524999999999"/>
    <n v="1.62195"/>
    <m/>
    <n v="0.315"/>
    <m/>
    <s v="Climate Action and Sustainability Figures 2023 (excel format)"/>
  </r>
  <r>
    <x v="5"/>
    <m/>
    <s v="UZBEKISTAN SOLAR PV AUCTIONS"/>
    <m/>
    <d v="2023-04-03T00:00:00"/>
    <x v="2"/>
    <s v="Uzbekistan"/>
    <s v="Investment loan"/>
    <s v="Energy"/>
    <n v="19.791683475805439"/>
    <m/>
    <m/>
    <m/>
    <n v="19.791683475805439"/>
    <n v="19.791683475805439"/>
    <n v="0"/>
    <m/>
    <n v="1"/>
    <m/>
    <s v="Climate Action and Sustainability Figures 2023 (excel format)"/>
  </r>
  <r>
    <x v="5"/>
    <m/>
    <s v="CORK BUSINESS SCHOOL"/>
    <m/>
    <d v="2023-12-20T00:00:00"/>
    <x v="2"/>
    <s v="Ireland"/>
    <s v="Investment loan"/>
    <s v="Education"/>
    <n v="54.064999999999998"/>
    <m/>
    <m/>
    <m/>
    <n v="54.064999999999998"/>
    <n v="52.313293999999999"/>
    <n v="1.751706"/>
    <m/>
    <n v="1"/>
    <m/>
    <s v="Climate Action and Sustainability Figures 2023 (excel format)"/>
  </r>
  <r>
    <x v="5"/>
    <m/>
    <s v="MAZOVIA HEALTH SECTOR FL"/>
    <m/>
    <d v="2023-06-27T00:00:00"/>
    <x v="2"/>
    <s v="Poland"/>
    <s v="Framework loan"/>
    <s v="Health"/>
    <n v="36.626922295238828"/>
    <m/>
    <m/>
    <m/>
    <n v="3.3330499288672528"/>
    <n v="3.3330499288672528"/>
    <n v="0"/>
    <m/>
    <n v="9.0999999999999998E-2"/>
    <m/>
    <s v="Climate Action and Sustainability Figures 2023 (excel format)"/>
  </r>
  <r>
    <x v="5"/>
    <m/>
    <s v="TOURS TRANSPORTS URBAINS"/>
    <m/>
    <d v="2023-07-03T00:00:00"/>
    <x v="2"/>
    <s v="France"/>
    <s v="Framework loan"/>
    <s v="Transport"/>
    <n v="183.821"/>
    <m/>
    <m/>
    <m/>
    <n v="183.821"/>
    <n v="183.821"/>
    <n v="0"/>
    <m/>
    <n v="1"/>
    <m/>
    <s v="Climate Action and Sustainability Figures 2023 (excel format)"/>
  </r>
  <r>
    <x v="5"/>
    <m/>
    <s v="ECUADOR-PERU POWER INTERCONNECTION"/>
    <m/>
    <d v="2023-12-28T00:00:00"/>
    <x v="2"/>
    <s v="Ecuador"/>
    <s v="Investment loan"/>
    <s v="Energy"/>
    <n v="121.61463019614767"/>
    <m/>
    <m/>
    <m/>
    <n v="91.210972647111291"/>
    <n v="91.210972647111291"/>
    <n v="0"/>
    <m/>
    <n v="0.75"/>
    <m/>
    <s v="Climate Action and Sustainability Figures 2023 (excel format)"/>
  </r>
  <r>
    <x v="5"/>
    <m/>
    <s v="BUNIEL WIND FARM"/>
    <m/>
    <d v="2023-02-23T00:00:00"/>
    <x v="2"/>
    <s v="Spain"/>
    <s v="Investment loan"/>
    <s v="Energy"/>
    <n v="59.471499999999999"/>
    <m/>
    <m/>
    <m/>
    <n v="59.471499999999999"/>
    <n v="59.471499999999999"/>
    <n v="0"/>
    <m/>
    <n v="1"/>
    <m/>
    <s v="Climate Action and Sustainability Figures 2023 (excel format)"/>
  </r>
  <r>
    <x v="5"/>
    <m/>
    <s v="MAZEIKIAI ONSHORE WIND GREEN ENERGY LOAN"/>
    <m/>
    <d v="2023-12-14T00:00:00"/>
    <x v="2"/>
    <s v="Lithuania"/>
    <s v="Investment loan"/>
    <s v="Energy"/>
    <n v="34.601599999999998"/>
    <m/>
    <m/>
    <m/>
    <n v="34.601599999999998"/>
    <n v="34.601599999999998"/>
    <n v="0"/>
    <m/>
    <n v="1"/>
    <m/>
    <s v="Climate Action and Sustainability Figures 2023 (excel format)"/>
  </r>
  <r>
    <x v="5"/>
    <m/>
    <s v="OLIVA GRAIN PORT TERMINAL"/>
    <m/>
    <d v="2023-06-27T00:00:00"/>
    <x v="2"/>
    <s v="Bulgaria"/>
    <s v="Investment loan"/>
    <s v="Agriculture, fisheries, forestry"/>
    <n v="27.032499999999999"/>
    <m/>
    <m/>
    <m/>
    <n v="16.760149999999999"/>
    <n v="16.2195"/>
    <n v="0.54064999999999996"/>
    <m/>
    <n v="0.62"/>
    <m/>
    <s v="Climate Action and Sustainability Figures 2023 (excel format)"/>
  </r>
  <r>
    <x v="5"/>
    <m/>
    <s v="OLIVA GRAIN PORT TERMINAL"/>
    <m/>
    <d v="2023-06-27T00:00:00"/>
    <x v="2"/>
    <s v="Bulgaria"/>
    <s v="Investment loan"/>
    <s v="Transport"/>
    <n v="27.032499999999999"/>
    <m/>
    <m/>
    <m/>
    <n v="16.760149999999999"/>
    <n v="16.2195"/>
    <n v="0.54064999999999996"/>
    <m/>
    <n v="0.62"/>
    <m/>
    <s v="Climate Action and Sustainability Figures 2023 (excel format)"/>
  </r>
  <r>
    <x v="5"/>
    <m/>
    <s v="SGEF IBERIA LOAN FOR SMES&amp;MIDCAPS CLIMATE ACTION"/>
    <m/>
    <d v="2023-07-24T00:00:00"/>
    <x v="2"/>
    <s v="Spain"/>
    <s v="Multiple Beneficiary Intermediated Loan"/>
    <s v="Credit lines"/>
    <n v="54.064999999999998"/>
    <m/>
    <m/>
    <m/>
    <n v="9.4613749999999985"/>
    <n v="9.4613749999999985"/>
    <n v="0"/>
    <m/>
    <n v="0.17499999999999999"/>
    <m/>
    <s v="Climate Action and Sustainability Figures 2023 (excel format)"/>
  </r>
  <r>
    <x v="5"/>
    <m/>
    <s v="PKP INTERCITY FLEET RENEWAL AND EXPANSION"/>
    <m/>
    <d v="2023-09-20T00:00:00"/>
    <x v="2"/>
    <s v="Poland"/>
    <s v="Investment loan"/>
    <s v="Transport"/>
    <n v="233.0237269142001"/>
    <m/>
    <m/>
    <m/>
    <n v="233.02372691420658"/>
    <n v="233.02372691420658"/>
    <n v="0"/>
    <m/>
    <n v="1"/>
    <m/>
    <s v="Climate Action and Sustainability Figures 2023 (excel format)"/>
  </r>
  <r>
    <x v="5"/>
    <m/>
    <s v="LANDSNET POWER TRANSMISSION"/>
    <m/>
    <d v="2023-02-28T00:00:00"/>
    <x v="2"/>
    <s v="Iceland"/>
    <s v="Investment loan"/>
    <s v="Energy"/>
    <n v="64.878"/>
    <m/>
    <m/>
    <m/>
    <n v="64.878"/>
    <n v="64.878"/>
    <n v="0"/>
    <m/>
    <n v="1"/>
    <m/>
    <s v="Climate Action and Sustainability Figures 2023 (excel format)"/>
  </r>
  <r>
    <x v="5"/>
    <m/>
    <s v="SERBIAN EDUCATION INFRASTRUCTURE FL"/>
    <m/>
    <d v="2023-01-19T00:00:00"/>
    <x v="2"/>
    <s v="Serbia"/>
    <s v="Framework loan"/>
    <s v="Education"/>
    <n v="43.251999999999995"/>
    <m/>
    <m/>
    <m/>
    <n v="16.976409999999998"/>
    <n v="16.976409999999998"/>
    <n v="0"/>
    <m/>
    <n v="0.39250000000000002"/>
    <m/>
    <s v="Climate Action and Sustainability Figures 2023 (excel format)"/>
  </r>
  <r>
    <x v="5"/>
    <m/>
    <s v="CADIZ CONTAINER TERMINAL EXTENSION"/>
    <m/>
    <d v="2023-07-01T00:00:00"/>
    <x v="2"/>
    <s v="Spain"/>
    <s v="Investment loan"/>
    <s v="Transport"/>
    <n v="32.439"/>
    <m/>
    <m/>
    <m/>
    <n v="32.439"/>
    <n v="30.817049999999998"/>
    <n v="1.62195"/>
    <m/>
    <n v="1"/>
    <m/>
    <s v="Climate Action and Sustainability Figures 2023 (excel format)"/>
  </r>
  <r>
    <x v="5"/>
    <m/>
    <s v="GREEN SUSTAINABLE INDUSTRY - GSI"/>
    <m/>
    <d v="2023-12-31T00:00:00"/>
    <x v="2"/>
    <s v="Egypt"/>
    <s v="Framework loan"/>
    <s v="Industry"/>
    <n v="145.97549999999998"/>
    <m/>
    <m/>
    <m/>
    <n v="46.712159999999997"/>
    <n v="38.3915565"/>
    <n v="8.3206034999999989"/>
    <m/>
    <n v="0.32"/>
    <m/>
    <s v="Climate Action and Sustainability Figures 2023 (excel format)"/>
  </r>
  <r>
    <x v="5"/>
    <m/>
    <s v="BOLOGNA UNIVERSITY CAMPUS DEVELOPMENT II"/>
    <m/>
    <d v="2023-03-31T00:00:00"/>
    <x v="2"/>
    <s v="Italy"/>
    <s v="Investment loan"/>
    <s v="Education"/>
    <n v="49.739799999999995"/>
    <m/>
    <m/>
    <m/>
    <n v="38.926367479999996"/>
    <n v="37.434173479999998"/>
    <n v="1.4921939999999998"/>
    <m/>
    <n v="0.78259999999999996"/>
    <m/>
    <s v="Climate Action and Sustainability Figures 2023 (excel format)"/>
  </r>
  <r>
    <x v="5"/>
    <m/>
    <s v="AFFORDABLE HOUSING HYPO NOE III"/>
    <m/>
    <d v="2023-06-29T00:00:00"/>
    <x v="2"/>
    <s v="Austria"/>
    <s v="Framework loan"/>
    <s v="Urban development"/>
    <n v="145.97549999999998"/>
    <m/>
    <m/>
    <m/>
    <n v="36.493874999999996"/>
    <n v="36.493874999999996"/>
    <n v="0"/>
    <m/>
    <n v="0.25"/>
    <m/>
    <s v="Climate Action and Sustainability Figures 2023 (excel format)"/>
  </r>
  <r>
    <x v="5"/>
    <m/>
    <s v="BALTIC POWER OFFSHORE WINDFARM"/>
    <m/>
    <d v="2023-09-19T00:00:00"/>
    <x v="2"/>
    <s v="Poland"/>
    <s v="Investment loan"/>
    <s v="Energy"/>
    <n v="361.1542"/>
    <m/>
    <m/>
    <m/>
    <n v="361.1542"/>
    <n v="361.1542"/>
    <n v="0"/>
    <m/>
    <n v="1"/>
    <m/>
    <s v="Climate Action and Sustainability Figures 2023 (excel format)"/>
  </r>
  <r>
    <x v="5"/>
    <m/>
    <s v="COMO WATER INVESTMENTS"/>
    <m/>
    <d v="2023-07-20T00:00:00"/>
    <x v="2"/>
    <s v="Italy"/>
    <s v="Investment loan"/>
    <s v="Water, sewerage"/>
    <n v="54.064999999999998"/>
    <m/>
    <m/>
    <m/>
    <n v="16.2195"/>
    <n v="0"/>
    <n v="16.2195"/>
    <m/>
    <n v="0.3"/>
    <m/>
    <s v="Climate Action and Sustainability Figures 2023 (excel format)"/>
  </r>
  <r>
    <x v="5"/>
    <m/>
    <s v="SUD CONCESSIONS FERROVIAIRES"/>
    <m/>
    <d v="2023-11-29T00:00:00"/>
    <x v="2"/>
    <s v="France"/>
    <s v="Investment loan"/>
    <s v="Transport"/>
    <n v="205.44699999999997"/>
    <m/>
    <m/>
    <m/>
    <n v="204.81011429999998"/>
    <n v="204.81011429999998"/>
    <n v="0"/>
    <m/>
    <n v="0.99690000000000001"/>
    <m/>
    <s v="Climate Action and Sustainability Figures 2023 (excel format)"/>
  </r>
  <r>
    <x v="5"/>
    <m/>
    <s v="ELECTRICITY DISTRIBUTION SLOVENIA III"/>
    <m/>
    <d v="2023-10-30T00:00:00"/>
    <x v="2"/>
    <s v="Slovenia"/>
    <s v="Investment loan"/>
    <s v="Energy"/>
    <n v="45.4146"/>
    <m/>
    <m/>
    <m/>
    <n v="45.4146"/>
    <n v="40.541613419999997"/>
    <n v="4.8729865799999992"/>
    <m/>
    <n v="1"/>
    <m/>
    <s v="Climate Action and Sustainability Figures 2023 (excel format)"/>
  </r>
  <r>
    <x v="5"/>
    <m/>
    <s v="POLITECNICO TORINO CAMPUS UPGRADE"/>
    <m/>
    <d v="2023-04-04T00:00:00"/>
    <x v="2"/>
    <s v="Italy"/>
    <s v="Investment loan"/>
    <s v="Education"/>
    <n v="32.439"/>
    <m/>
    <m/>
    <m/>
    <n v="24.747713099999999"/>
    <n v="24.121640399999997"/>
    <n v="0.62607269999999993"/>
    <m/>
    <n v="0.76290000000000002"/>
    <m/>
    <s v="Climate Action and Sustainability Figures 2023 (excel format)"/>
  </r>
  <r>
    <x v="5"/>
    <m/>
    <s v="WESTERN GALILEE DESALINATION PLANT"/>
    <m/>
    <d v="2023-12-23T00:00:00"/>
    <x v="2"/>
    <s v="Israel"/>
    <s v="Investment loan"/>
    <s v="Water, sewerage"/>
    <n v="162.19499999999999"/>
    <m/>
    <m/>
    <m/>
    <n v="155.7072"/>
    <n v="0"/>
    <n v="155.7072"/>
    <m/>
    <n v="0.96"/>
    <m/>
    <s v="Climate Action and Sustainability Figures 2023 (excel format)"/>
  </r>
  <r>
    <x v="5"/>
    <m/>
    <s v="MILAN EE AFFORDABLE HOUSING"/>
    <m/>
    <d v="2023-11-08T00:00:00"/>
    <x v="2"/>
    <s v="Italy"/>
    <s v="Investment loan"/>
    <s v="Urban development"/>
    <n v="36.764199999999995"/>
    <m/>
    <m/>
    <m/>
    <n v="36.764199999999995"/>
    <n v="36.764199999999995"/>
    <n v="0"/>
    <m/>
    <n v="1"/>
    <m/>
    <s v="Climate Action and Sustainability Figures 2023 (excel format)"/>
  </r>
  <r>
    <x v="5"/>
    <m/>
    <s v="SGEF HU LOAN FOR SMES AND MIDCAPS II"/>
    <m/>
    <d v="2023-12-14T00:00:00"/>
    <x v="2"/>
    <s v="Hungary"/>
    <s v="Multiple Beneficiary Intermediated Loan"/>
    <s v="Credit lines"/>
    <n v="43.251999999999995"/>
    <m/>
    <m/>
    <m/>
    <n v="12.9756"/>
    <n v="12.9756"/>
    <n v="0"/>
    <m/>
    <n v="0.3"/>
    <m/>
    <s v="Climate Action and Sustainability Figures 2023 (excel format)"/>
  </r>
  <r>
    <x v="5"/>
    <m/>
    <s v="ZACHODNIOPOMORSKIE REGIONAL FRAMEWORK III"/>
    <m/>
    <d v="2023-04-04T00:00:00"/>
    <x v="2"/>
    <s v="Poland"/>
    <s v="Framework loan"/>
    <s v="Composite infrastructure"/>
    <n v="81.00839077015425"/>
    <m/>
    <m/>
    <m/>
    <n v="27.542852861852182"/>
    <n v="21.872265507941407"/>
    <n v="5.6705873539107756"/>
    <m/>
    <n v="0.34"/>
    <m/>
    <s v="Climate Action and Sustainability Figures 2023 (excel format)"/>
  </r>
  <r>
    <x v="5"/>
    <m/>
    <s v="GARANTI BANK ROMANIA LOAN FOR SMES &amp; MIDCAPS II"/>
    <m/>
    <d v="2023-06-19T00:00:00"/>
    <x v="2"/>
    <s v="Romania"/>
    <s v="Multiple Beneficiary Intermediated Loan"/>
    <s v="Credit lines"/>
    <n v="26.383719999999997"/>
    <m/>
    <m/>
    <m/>
    <n v="7.9151159999999994"/>
    <n v="7.9151159999999994"/>
    <n v="0"/>
    <m/>
    <n v="0.3"/>
    <m/>
    <s v="Climate Action and Sustainability Figures 2023 (excel format)"/>
  </r>
  <r>
    <x v="5"/>
    <m/>
    <s v="CASAN BRAZIL WATER AND SANITATION FL"/>
    <m/>
    <d v="2023-12-14T00:00:00"/>
    <x v="2"/>
    <s v="Brazil"/>
    <s v="Framework loan"/>
    <s v="Water, sewerage"/>
    <n v="108.13"/>
    <m/>
    <m/>
    <m/>
    <n v="89.953346999999994"/>
    <n v="78.934899999999999"/>
    <n v="11.018446999999998"/>
    <m/>
    <n v="0.83189999999999997"/>
    <m/>
    <s v="Climate Action and Sustainability Figures 2023 (excel format)"/>
  </r>
  <r>
    <x v="5"/>
    <m/>
    <s v="SUNLIGHT - LITHIUM BATTERIES INVESTMENT"/>
    <m/>
    <d v="2023-10-31T00:00:00"/>
    <x v="2"/>
    <s v="Greece"/>
    <s v="Investment loan"/>
    <s v="Industry"/>
    <n v="27.032499999999999"/>
    <m/>
    <m/>
    <m/>
    <n v="27.032499999999999"/>
    <n v="27.032499999999999"/>
    <n v="0"/>
    <m/>
    <n v="1"/>
    <m/>
    <s v="Climate Action and Sustainability Figures 2023 (excel format)"/>
  </r>
  <r>
    <x v="5"/>
    <m/>
    <s v="UESTRA HANNOVER URBAN TRANSPORT GREEN LOAN"/>
    <m/>
    <d v="2023-11-17T00:00:00"/>
    <x v="2"/>
    <s v="Germany"/>
    <s v="Investment loan"/>
    <s v="Transport"/>
    <n v="108.13"/>
    <m/>
    <m/>
    <m/>
    <n v="108.13"/>
    <n v="108.13"/>
    <n v="0"/>
    <m/>
    <n v="1"/>
    <m/>
    <s v="Climate Action and Sustainability Figures 2023 (excel format)"/>
  </r>
  <r>
    <x v="5"/>
    <m/>
    <s v="SOCIOECONOMIC TRANSITION OF WESTERN MACEDONIA"/>
    <m/>
    <d v="2023-02-10T00:00:00"/>
    <x v="2"/>
    <s v="Greece"/>
    <s v="Framework loan"/>
    <s v="Energy"/>
    <n v="21.930278958608898"/>
    <m/>
    <m/>
    <m/>
    <n v="7.9387609830164214"/>
    <n v="6.4036414559137986"/>
    <n v="1.535119527102623"/>
    <m/>
    <n v="0.36199999999999999"/>
    <m/>
    <s v="Climate Action and Sustainability Figures 2023 (excel format)"/>
  </r>
  <r>
    <x v="5"/>
    <m/>
    <s v="SOCIOECONOMIC TRANSITION OF WESTERN MACEDONIA"/>
    <m/>
    <d v="2023-02-10T00:00:00"/>
    <x v="2"/>
    <s v="Greece"/>
    <s v="Framework loan"/>
    <s v="Health"/>
    <n v="14.012757042320299"/>
    <m/>
    <m/>
    <m/>
    <n v="5.0726180493199484"/>
    <n v="4.0917250563575269"/>
    <n v="0.98089299296242094"/>
    <m/>
    <n v="0.36199999999999999"/>
    <m/>
    <s v="Climate Action and Sustainability Figures 2023 (excel format)"/>
  </r>
  <r>
    <x v="5"/>
    <m/>
    <s v="SOCIOECONOMIC TRANSITION OF WESTERN MACEDONIA"/>
    <m/>
    <d v="2023-02-10T00:00:00"/>
    <x v="2"/>
    <s v="Greece"/>
    <s v="Framework loan"/>
    <s v="Transport"/>
    <n v="17.1546308186253"/>
    <m/>
    <m/>
    <m/>
    <n v="6.2099763563423576"/>
    <n v="5.0091521990385868"/>
    <n v="1.2008241573037708"/>
    <m/>
    <n v="0.36199999999999999"/>
    <m/>
    <s v="Climate Action and Sustainability Figures 2023 (excel format)"/>
  </r>
  <r>
    <x v="5"/>
    <m/>
    <s v="SOCIOECONOMIC TRANSITION OF WESTERN MACEDONIA"/>
    <m/>
    <d v="2023-02-10T00:00:00"/>
    <x v="2"/>
    <s v="Greece"/>
    <s v="Framework loan"/>
    <s v="Urban development"/>
    <n v="9.7398087065454995"/>
    <m/>
    <m/>
    <m/>
    <n v="3.525810751769471"/>
    <n v="2.844024142311286"/>
    <n v="0.68178660945818492"/>
    <m/>
    <n v="0.36199999999999999"/>
    <m/>
    <s v="Climate Action and Sustainability Figures 2023 (excel format)"/>
  </r>
  <r>
    <x v="5"/>
    <m/>
    <s v="KRAKOW URBAN DEVELOPMENT"/>
    <m/>
    <d v="2023-10-03T00:00:00"/>
    <x v="2"/>
    <s v="Poland"/>
    <s v="Framework loan"/>
    <s v="Urban development"/>
    <n v="136.82900713822292"/>
    <m/>
    <m/>
    <m/>
    <n v="48.273273718365509"/>
    <n v="13.422925600260026"/>
    <n v="34.85034811810548"/>
    <m/>
    <n v="0.3528"/>
    <m/>
    <s v="Climate Action and Sustainability Figures 2023 (excel format)"/>
  </r>
  <r>
    <x v="5"/>
    <m/>
    <s v="HELSINKI VOCATIONAL EDUCATION CAMPUSES"/>
    <m/>
    <d v="2023-11-13T00:00:00"/>
    <x v="2"/>
    <s v="Finland"/>
    <s v="Investment loan"/>
    <s v="Education"/>
    <n v="118.943"/>
    <m/>
    <m/>
    <m/>
    <n v="98.425332499999996"/>
    <n v="98.425332499999996"/>
    <n v="0"/>
    <m/>
    <n v="0.82750000000000001"/>
    <m/>
    <s v="Climate Action and Sustainability Figures 2023 (excel format)"/>
  </r>
  <r>
    <x v="5"/>
    <m/>
    <s v="FLANDERS SUSTAINABLE WASTEWATER TREATMENT II"/>
    <m/>
    <d v="2023-04-27T00:00:00"/>
    <x v="2"/>
    <s v="Belgium"/>
    <s v="Investment loan"/>
    <s v="Water, sewerage"/>
    <n v="216.26"/>
    <m/>
    <m/>
    <m/>
    <n v="142.320706"/>
    <n v="65.548406"/>
    <n v="76.772300000000001"/>
    <m/>
    <n v="0.65810000000000002"/>
    <m/>
    <s v="Climate Action and Sustainability Figures 2023 (excel format)"/>
  </r>
  <r>
    <x v="5"/>
    <m/>
    <s v="UNITED BULGARIAN BANK RISK SHARING"/>
    <m/>
    <d v="2023-12-22T00:00:00"/>
    <x v="2"/>
    <s v="Bulgaria"/>
    <s v="Guarantee"/>
    <s v="Credit lines"/>
    <n v="81.097499999999997"/>
    <m/>
    <m/>
    <m/>
    <n v="0.4054875"/>
    <n v="0.4054875"/>
    <n v="0"/>
    <m/>
    <n v="5.0000000000000001E-3"/>
    <m/>
    <s v="Climate Action and Sustainability Figures 2023 (excel format)"/>
  </r>
  <r>
    <x v="5"/>
    <m/>
    <s v="CTP ROOFTOP SOLAR PV GREEN LOAN"/>
    <m/>
    <d v="2023-08-08T00:00:00"/>
    <x v="2"/>
    <s v="Czech Republic"/>
    <s v="Framework loan"/>
    <s v="Services"/>
    <n v="216.26"/>
    <m/>
    <m/>
    <m/>
    <n v="216.26"/>
    <n v="216.26"/>
    <n v="0"/>
    <m/>
    <n v="1"/>
    <m/>
    <s v="Climate Action and Sustainability Figures 2023 (excel format)"/>
  </r>
  <r>
    <x v="5"/>
    <m/>
    <s v="DE LAGE LANDEN SUSTAINABILITY L4SME-MIDCAPS 2"/>
    <m/>
    <d v="2023-11-09T00:00:00"/>
    <x v="2"/>
    <s v="Netherlands"/>
    <s v="Multiple Beneficiary Intermediated Loan"/>
    <s v="Credit lines"/>
    <n v="324.39000000003887"/>
    <m/>
    <m/>
    <m/>
    <n v="81.09750000003892"/>
    <n v="81.09750000003892"/>
    <n v="0"/>
    <m/>
    <n v="0.25"/>
    <m/>
    <s v="Climate Action and Sustainability Figures 2023 (excel format)"/>
  </r>
  <r>
    <x v="5"/>
    <m/>
    <s v="SG EUROPEAN GREEN TRANSPORTATION EQUIPMENT FL"/>
    <m/>
    <d v="2023-10-10T00:00:00"/>
    <x v="2"/>
    <s v="France"/>
    <s v="Framework loan"/>
    <s v="Transport"/>
    <n v="108.13"/>
    <m/>
    <m/>
    <m/>
    <n v="108.13"/>
    <n v="108.13"/>
    <n v="0"/>
    <m/>
    <n v="1"/>
    <m/>
    <s v="Climate Action and Sustainability Figures 2023 (excel format)"/>
  </r>
  <r>
    <x v="5"/>
    <m/>
    <s v="SG EUROPEAN GREEN TRANSPORTATION EQUIPMENT FL"/>
    <m/>
    <d v="2023-10-10T00:00:00"/>
    <x v="2"/>
    <s v="Regional - EU countries"/>
    <s v="Framework loan"/>
    <s v="Transport"/>
    <n v="54.064999999999998"/>
    <m/>
    <m/>
    <m/>
    <n v="54.064999999999998"/>
    <n v="54.064999999999998"/>
    <n v="0"/>
    <m/>
    <n v="1"/>
    <m/>
    <s v="Climate Action and Sustainability Figures 2023 (excel format)"/>
  </r>
  <r>
    <x v="5"/>
    <m/>
    <s v="GEWOBAG LIFE CYCLE HOUSING AND CARE BERLIN"/>
    <m/>
    <d v="2023-03-30T00:00:00"/>
    <x v="2"/>
    <s v="Germany"/>
    <s v="Investment loan"/>
    <s v="Urban development"/>
    <n v="324.39"/>
    <m/>
    <m/>
    <m/>
    <n v="112.88772"/>
    <n v="88.55847"/>
    <n v="24.329249999999998"/>
    <m/>
    <n v="0.34799999999999998"/>
    <m/>
    <s v="Climate Action and Sustainability Figures 2023 (excel format)"/>
  </r>
  <r>
    <x v="5"/>
    <m/>
    <s v="METRO DE MADRID INFRASTRUCTURE UPGRADE II"/>
    <m/>
    <d v="2023-09-06T00:00:00"/>
    <x v="2"/>
    <s v="Spain"/>
    <s v="Framework loan"/>
    <s v="Transport"/>
    <n v="216.26"/>
    <m/>
    <m/>
    <m/>
    <n v="216.26"/>
    <n v="215.24357799999999"/>
    <n v="1.0164219999999999"/>
    <m/>
    <n v="1"/>
    <m/>
    <s v="Climate Action and Sustainability Figures 2023 (excel format)"/>
  </r>
  <r>
    <x v="5"/>
    <m/>
    <s v="BANSKA BYSTRICA SUSTAINABLE URBAN DEVELOPMENT FL"/>
    <m/>
    <d v="2023-07-14T00:00:00"/>
    <x v="2"/>
    <s v="Slovakia"/>
    <s v="Framework loan"/>
    <s v="Urban development"/>
    <n v="21.085349999999998"/>
    <m/>
    <m/>
    <m/>
    <n v="12.229502999999999"/>
    <n v="12.018649499999999"/>
    <n v="0.2108535"/>
    <m/>
    <n v="0.57999999999999996"/>
    <m/>
    <s v="Climate Action and Sustainability Figures 2023 (excel format)"/>
  </r>
  <r>
    <x v="5"/>
    <m/>
    <s v="JORDAN LOAN FOR SMES AND MID-CAPS"/>
    <m/>
    <d v="2023-12-29T00:00:00"/>
    <x v="2"/>
    <s v="Jordan"/>
    <s v="Multiple Beneficiary Intermediated Loan"/>
    <s v="Credit lines"/>
    <n v="103.8048"/>
    <m/>
    <m/>
    <m/>
    <n v="1.0380479999999999"/>
    <n v="1.0380479999999999"/>
    <n v="0"/>
    <m/>
    <n v="0.01"/>
    <m/>
    <s v="Climate Action and Sustainability Figures 2023 (excel format)"/>
  </r>
  <r>
    <x v="5"/>
    <m/>
    <s v="ECI ENERGY EFFICIENCY AND INNOVATION"/>
    <m/>
    <d v="2023-01-18T00:00:00"/>
    <x v="2"/>
    <s v="Spain"/>
    <s v="Investment loan"/>
    <s v="Services"/>
    <n v="32.006479999999996"/>
    <m/>
    <m/>
    <m/>
    <n v="16.003239999999998"/>
    <n v="16.003239999999998"/>
    <n v="0"/>
    <m/>
    <n v="0.5"/>
    <m/>
    <s v="Climate Action and Sustainability Figures 2023 (excel format)"/>
  </r>
  <r>
    <x v="5"/>
    <m/>
    <s v="SITAF A32 TEN-T REHABILITATION"/>
    <m/>
    <d v="2023-07-19T00:00:00"/>
    <x v="2"/>
    <s v="Italy"/>
    <s v="Investment loan"/>
    <s v="Transport"/>
    <n v="85.265262719999996"/>
    <m/>
    <m/>
    <m/>
    <n v="6.8212210176000001"/>
    <n v="1.7053052544"/>
    <n v="5.1159157632000003"/>
    <m/>
    <n v="0.08"/>
    <m/>
    <s v="Climate Action and Sustainability Figures 2023 (excel format)"/>
  </r>
  <r>
    <x v="5"/>
    <m/>
    <s v="EU FUNDS CO-FINANCING 2021-2027 (EST)"/>
    <m/>
    <d v="2023-06-22T00:00:00"/>
    <x v="2"/>
    <s v="Estonia"/>
    <s v="Framework loan"/>
    <s v="Composite infrastructure"/>
    <n v="55.146299999999997"/>
    <m/>
    <m/>
    <m/>
    <n v="13.543931280000001"/>
    <n v="12.424461389999999"/>
    <n v="1.11946989"/>
    <m/>
    <n v="0.24560000000000001"/>
    <m/>
    <s v="Climate Action and Sustainability Figures 2023 (excel format)"/>
  </r>
  <r>
    <x v="5"/>
    <m/>
    <s v="EU FUNDS CO-FINANCING 2021-2027 (EST)"/>
    <m/>
    <d v="2023-06-22T00:00:00"/>
    <x v="2"/>
    <s v="Estonia"/>
    <s v="Framework loan"/>
    <s v="Education"/>
    <n v="32.439"/>
    <m/>
    <m/>
    <m/>
    <n v="7.9670183999999997"/>
    <n v="7.3085066999999997"/>
    <n v="0.65851169999999992"/>
    <m/>
    <n v="0.24560000000000001"/>
    <m/>
    <s v="Climate Action and Sustainability Figures 2023 (excel format)"/>
  </r>
  <r>
    <x v="5"/>
    <m/>
    <s v="EU FUNDS CO-FINANCING 2021-2027 (EST)"/>
    <m/>
    <d v="2023-06-22T00:00:00"/>
    <x v="2"/>
    <s v="Estonia"/>
    <s v="Framework loan"/>
    <s v="Energy"/>
    <n v="3.2439"/>
    <m/>
    <m/>
    <m/>
    <n v="0.79670183999999999"/>
    <n v="0.73085066999999992"/>
    <n v="6.5851170000000001E-2"/>
    <m/>
    <n v="0.24560000000000001"/>
    <m/>
    <s v="Climate Action and Sustainability Figures 2023 (excel format)"/>
  </r>
  <r>
    <x v="5"/>
    <m/>
    <s v="EU FUNDS CO-FINANCING 2021-2027 (EST)"/>
    <m/>
    <d v="2023-06-22T00:00:00"/>
    <x v="2"/>
    <s v="Estonia"/>
    <s v="Framework loan"/>
    <s v="Health"/>
    <n v="64.878"/>
    <m/>
    <m/>
    <m/>
    <n v="15.934036799999999"/>
    <n v="14.617013399999999"/>
    <n v="1.3170233999999998"/>
    <m/>
    <n v="0.24560000000000001"/>
    <m/>
    <s v="Climate Action and Sustainability Figures 2023 (excel format)"/>
  </r>
  <r>
    <x v="5"/>
    <m/>
    <s v="EU FUNDS CO-FINANCING 2021-2027 (EST)"/>
    <m/>
    <d v="2023-06-22T00:00:00"/>
    <x v="2"/>
    <s v="Estonia"/>
    <s v="Framework loan"/>
    <s v="Industry"/>
    <n v="3.2439"/>
    <m/>
    <m/>
    <m/>
    <n v="0.79670183999999999"/>
    <n v="0.73085066999999992"/>
    <n v="6.5851170000000001E-2"/>
    <m/>
    <n v="0.24560000000000001"/>
    <m/>
    <s v="Climate Action and Sustainability Figures 2023 (excel format)"/>
  </r>
  <r>
    <x v="5"/>
    <m/>
    <s v="EU FUNDS CO-FINANCING 2021-2027 (EST)"/>
    <m/>
    <d v="2023-06-22T00:00:00"/>
    <x v="2"/>
    <s v="Estonia"/>
    <s v="Framework loan"/>
    <s v="Services"/>
    <n v="87.585299999999989"/>
    <m/>
    <m/>
    <m/>
    <n v="21.51094968"/>
    <n v="19.73296809"/>
    <n v="1.77798159"/>
    <m/>
    <n v="0.24560000000000001"/>
    <m/>
    <s v="Climate Action and Sustainability Figures 2023 (excel format)"/>
  </r>
  <r>
    <x v="5"/>
    <m/>
    <s v="EU FUNDS CO-FINANCING 2021-2027 (EST)"/>
    <m/>
    <d v="2023-06-22T00:00:00"/>
    <x v="2"/>
    <s v="Estonia"/>
    <s v="Framework loan"/>
    <s v="Solid waste"/>
    <n v="6.4878"/>
    <m/>
    <m/>
    <m/>
    <n v="1.59340368"/>
    <n v="1.4617013399999998"/>
    <n v="0.13170234"/>
    <m/>
    <n v="0.24560000000000001"/>
    <m/>
    <s v="Climate Action and Sustainability Figures 2023 (excel format)"/>
  </r>
  <r>
    <x v="5"/>
    <m/>
    <s v="EU FUNDS CO-FINANCING 2021-2027 (EST)"/>
    <m/>
    <d v="2023-06-22T00:00:00"/>
    <x v="2"/>
    <s v="Estonia"/>
    <s v="Framework loan"/>
    <s v="Telecommunications"/>
    <n v="16.2195"/>
    <m/>
    <m/>
    <m/>
    <n v="3.9835091999999999"/>
    <n v="3.6542533499999998"/>
    <n v="0.32925584999999996"/>
    <m/>
    <n v="0.24560000000000001"/>
    <m/>
    <s v="Climate Action and Sustainability Figures 2023 (excel format)"/>
  </r>
  <r>
    <x v="5"/>
    <m/>
    <s v="EU FUNDS CO-FINANCING 2021-2027 (EST)"/>
    <m/>
    <d v="2023-06-22T00:00:00"/>
    <x v="2"/>
    <s v="Estonia"/>
    <s v="Framework loan"/>
    <s v="Transport"/>
    <n v="55.146299999999997"/>
    <m/>
    <m/>
    <m/>
    <n v="13.543931280000001"/>
    <n v="12.424461389999999"/>
    <n v="1.11946989"/>
    <m/>
    <n v="0.24560000000000001"/>
    <m/>
    <s v="Climate Action and Sustainability Figures 2023 (excel format)"/>
  </r>
  <r>
    <x v="5"/>
    <m/>
    <s v="DOUAI EV BATTERY GIGAFACTORY"/>
    <m/>
    <d v="2023-09-28T00:00:00"/>
    <x v="2"/>
    <s v="France"/>
    <s v="Investment loan"/>
    <s v="Industry"/>
    <n v="21.085349999999998"/>
    <m/>
    <m/>
    <m/>
    <n v="21.085349999999998"/>
    <n v="21.085349999999998"/>
    <n v="0"/>
    <m/>
    <n v="1"/>
    <m/>
    <s v="Climate Action and Sustainability Figures 2023 (excel format)"/>
  </r>
  <r>
    <x v="5"/>
    <m/>
    <s v="CENTRE VAL DE LOIRE TRANSPORTS FERROVIAIRES"/>
    <m/>
    <d v="2023-10-30T00:00:00"/>
    <x v="2"/>
    <s v="France"/>
    <s v="Investment loan"/>
    <s v="Transport"/>
    <n v="346.01599999999996"/>
    <m/>
    <m/>
    <m/>
    <n v="346.01599999999996"/>
    <n v="346.01599999999996"/>
    <n v="0"/>
    <m/>
    <n v="1"/>
    <m/>
    <s v="Climate Action and Sustainability Figures 2023 (excel format)"/>
  </r>
  <r>
    <x v="5"/>
    <m/>
    <s v="WATER SUPPLY - PROVINCE OF LIMBURG II"/>
    <m/>
    <d v="2023-11-30T00:00:00"/>
    <x v="2"/>
    <s v="Netherlands"/>
    <s v="Investment loan"/>
    <s v="Water, sewerage"/>
    <n v="108.13"/>
    <m/>
    <m/>
    <m/>
    <n v="97.316999999999993"/>
    <n v="65.959299999999999"/>
    <n v="31.357699999999998"/>
    <m/>
    <n v="0.9"/>
    <m/>
    <s v="Climate Action and Sustainability Figures 2023 (excel format)"/>
  </r>
  <r>
    <x v="5"/>
    <m/>
    <s v="AGCO MACHINERY RDI II"/>
    <m/>
    <d v="2023-09-29T00:00:00"/>
    <x v="2"/>
    <s v="Germany"/>
    <s v="Investment loan"/>
    <s v="Industry"/>
    <n v="270.32499999999999"/>
    <m/>
    <m/>
    <m/>
    <n v="18.382099999999998"/>
    <n v="18.382099999999998"/>
    <n v="0"/>
    <m/>
    <n v="6.8000000000000005E-2"/>
    <m/>
    <s v="Climate Action and Sustainability Figures 2023 (excel format)"/>
  </r>
  <r>
    <x v="5"/>
    <m/>
    <s v="RED ELECTRICA GREEN FINANCE FRAMEWORK"/>
    <m/>
    <d v="2023-01-23T00:00:00"/>
    <x v="2"/>
    <s v="Spain"/>
    <s v="Investment loan"/>
    <s v="Energy"/>
    <n v="44.873949999999994"/>
    <m/>
    <m/>
    <m/>
    <n v="44.873949999999994"/>
    <n v="44.873949999999994"/>
    <n v="0"/>
    <m/>
    <n v="1"/>
    <m/>
    <s v="Climate Action and Sustainability Figures 2023 (excel format)"/>
  </r>
  <r>
    <x v="5"/>
    <m/>
    <s v="KRAKOW TRAMWAY IV"/>
    <m/>
    <d v="2023-01-19T00:00:00"/>
    <x v="2"/>
    <s v="Poland"/>
    <s v="Investment loan"/>
    <s v="Transport"/>
    <n v="36.18654781888128"/>
    <m/>
    <m/>
    <m/>
    <n v="36.18654781888128"/>
    <n v="36.18654781888128"/>
    <n v="0"/>
    <m/>
    <n v="1"/>
    <m/>
    <s v="Climate Action and Sustainability Figures 2023 (excel format)"/>
  </r>
  <r>
    <x v="5"/>
    <m/>
    <s v="VIVIUM SUSTAINABLE ELDERLY CARE"/>
    <m/>
    <d v="2023-11-30T00:00:00"/>
    <x v="2"/>
    <s v="Netherlands"/>
    <s v="Investment loan"/>
    <s v="Health"/>
    <n v="75.690999999999988"/>
    <m/>
    <m/>
    <m/>
    <n v="35.726151999999999"/>
    <n v="35.726151999999999"/>
    <n v="0"/>
    <m/>
    <n v="0.47199999999999998"/>
    <m/>
    <s v="Climate Action and Sustainability Figures 2023 (excel format)"/>
  </r>
  <r>
    <x v="5"/>
    <m/>
    <s v="EU FUNDS CO-FINANCING 2021-2027 (GR)"/>
    <m/>
    <d v="2023-01-24T00:00:00"/>
    <x v="2"/>
    <s v="Greece"/>
    <s v="Framework loan"/>
    <s v="Composite infrastructure"/>
    <n v="84.341399999999993"/>
    <m/>
    <m/>
    <m/>
    <n v="21.085349999999998"/>
    <n v="14.338037999999999"/>
    <n v="6.747312"/>
    <m/>
    <n v="0.25"/>
    <m/>
    <s v="Climate Action and Sustainability Figures 2023 (excel format)"/>
  </r>
  <r>
    <x v="5"/>
    <m/>
    <s v="EU FUNDS CO-FINANCING 2021-2027 (GR)"/>
    <m/>
    <d v="2023-01-24T00:00:00"/>
    <x v="2"/>
    <s v="Greece"/>
    <s v="Framework loan"/>
    <s v="Education"/>
    <n v="142.73159999999999"/>
    <m/>
    <m/>
    <m/>
    <n v="35.682899999999997"/>
    <n v="24.264371999999998"/>
    <n v="11.418528"/>
    <m/>
    <n v="0.25"/>
    <m/>
    <s v="Climate Action and Sustainability Figures 2023 (excel format)"/>
  </r>
  <r>
    <x v="5"/>
    <m/>
    <s v="EU FUNDS CO-FINANCING 2021-2027 (GR)"/>
    <m/>
    <d v="2023-01-24T00:00:00"/>
    <x v="2"/>
    <s v="Greece"/>
    <s v="Framework loan"/>
    <s v="Energy"/>
    <n v="58.390199999999993"/>
    <m/>
    <m/>
    <m/>
    <n v="14.597549999999998"/>
    <n v="9.9263339999999989"/>
    <n v="4.6712160000000003"/>
    <m/>
    <n v="0.25"/>
    <m/>
    <s v="Climate Action and Sustainability Figures 2023 (excel format)"/>
  </r>
  <r>
    <x v="5"/>
    <m/>
    <s v="EU FUNDS CO-FINANCING 2021-2027 (GR)"/>
    <m/>
    <d v="2023-01-24T00:00:00"/>
    <x v="2"/>
    <s v="Greece"/>
    <s v="Framework loan"/>
    <s v="Health"/>
    <n v="51.9024"/>
    <m/>
    <m/>
    <m/>
    <n v="12.9756"/>
    <n v="8.8234079999999988"/>
    <n v="4.1521919999999994"/>
    <m/>
    <n v="0.25"/>
    <m/>
    <s v="Climate Action and Sustainability Figures 2023 (excel format)"/>
  </r>
  <r>
    <x v="5"/>
    <m/>
    <s v="EU FUNDS CO-FINANCING 2021-2027 (GR)"/>
    <m/>
    <d v="2023-01-24T00:00:00"/>
    <x v="2"/>
    <s v="Greece"/>
    <s v="Framework loan"/>
    <s v="Services"/>
    <n v="155.7072"/>
    <m/>
    <m/>
    <m/>
    <n v="38.9268"/>
    <n v="26.470223999999998"/>
    <n v="12.456575999999998"/>
    <m/>
    <n v="0.25"/>
    <m/>
    <s v="Climate Action and Sustainability Figures 2023 (excel format)"/>
  </r>
  <r>
    <x v="5"/>
    <m/>
    <s v="EU FUNDS CO-FINANCING 2021-2027 (GR)"/>
    <m/>
    <d v="2023-01-24T00:00:00"/>
    <x v="2"/>
    <s v="Greece"/>
    <s v="Framework loan"/>
    <s v="Solid waste"/>
    <n v="25.948604879999998"/>
    <m/>
    <m/>
    <m/>
    <n v="6.4871512199999994"/>
    <n v="4.4112628295999992"/>
    <n v="2.0758883903999998"/>
    <m/>
    <n v="0.25"/>
    <m/>
    <s v="Climate Action and Sustainability Figures 2023 (excel format)"/>
  </r>
  <r>
    <x v="5"/>
    <m/>
    <s v="EU FUNDS CO-FINANCING 2021-2027 (GR)"/>
    <m/>
    <d v="2023-01-24T00:00:00"/>
    <x v="2"/>
    <s v="Greece"/>
    <s v="Framework loan"/>
    <s v="Telecommunications"/>
    <n v="32.439"/>
    <m/>
    <m/>
    <m/>
    <n v="8.10975"/>
    <n v="5.5146299999999995"/>
    <n v="2.5951199999999996"/>
    <m/>
    <n v="0.25"/>
    <m/>
    <s v="Climate Action and Sustainability Figures 2023 (excel format)"/>
  </r>
  <r>
    <x v="5"/>
    <m/>
    <s v="EU FUNDS CO-FINANCING 2021-2027 (GR)"/>
    <m/>
    <d v="2023-01-24T00:00:00"/>
    <x v="2"/>
    <s v="Greece"/>
    <s v="Framework loan"/>
    <s v="Transport"/>
    <n v="64.878"/>
    <m/>
    <m/>
    <m/>
    <n v="16.2195"/>
    <n v="11.029259999999999"/>
    <n v="5.1902399999999993"/>
    <m/>
    <n v="0.25"/>
    <m/>
    <s v="Climate Action and Sustainability Figures 2023 (excel format)"/>
  </r>
  <r>
    <x v="5"/>
    <m/>
    <s v="EU FUNDS CO-FINANCING 2021-2027 (GR)"/>
    <m/>
    <d v="2023-01-24T00:00:00"/>
    <x v="2"/>
    <s v="Greece"/>
    <s v="Framework loan"/>
    <s v="Water, sewerage"/>
    <n v="32.441595120000002"/>
    <m/>
    <m/>
    <m/>
    <n v="8.1103987800000006"/>
    <n v="5.5150711703999997"/>
    <n v="2.5953276096"/>
    <m/>
    <n v="0.25"/>
    <m/>
    <s v="Climate Action and Sustainability Figures 2023 (excel format)"/>
  </r>
  <r>
    <x v="5"/>
    <m/>
    <s v="ETZ SUSTAINABLE HOSPITAL CARE"/>
    <m/>
    <d v="2023-12-14T00:00:00"/>
    <x v="2"/>
    <s v="Netherlands"/>
    <s v="Investment loan"/>
    <s v="Health"/>
    <n v="108.13"/>
    <m/>
    <m/>
    <m/>
    <n v="89.510013999999998"/>
    <n v="89.510013999999998"/>
    <n v="0"/>
    <m/>
    <n v="0.82779999999999998"/>
    <m/>
    <s v="Climate Action and Sustainability Figures 2023 (excel format)"/>
  </r>
  <r>
    <x v="5"/>
    <m/>
    <s v="CYPRUS EU FUNDS CO-FINANCING 2021-2027"/>
    <m/>
    <d v="2023-12-20T00:00:00"/>
    <x v="2"/>
    <s v="Cyprus"/>
    <s v="Framework loan"/>
    <s v="Composite infrastructure"/>
    <n v="29.519489999999998"/>
    <m/>
    <m/>
    <m/>
    <n v="8.2005143220000001"/>
    <n v="5.0419288919999996"/>
    <n v="3.15858543"/>
    <m/>
    <n v="0.27779999999999999"/>
    <m/>
    <s v="Climate Action and Sustainability Figures 2023 (excel format)"/>
  </r>
  <r>
    <x v="5"/>
    <m/>
    <s v="CYPRUS EU FUNDS CO-FINANCING 2021-2027"/>
    <m/>
    <d v="2023-12-20T00:00:00"/>
    <x v="2"/>
    <s v="Cyprus"/>
    <s v="Framework loan"/>
    <s v="Education"/>
    <n v="21.085349999999998"/>
    <m/>
    <m/>
    <m/>
    <n v="5.857510229999999"/>
    <n v="3.60137778"/>
    <n v="2.25613245"/>
    <m/>
    <n v="0.27779999999999999"/>
    <m/>
    <s v="Climate Action and Sustainability Figures 2023 (excel format)"/>
  </r>
  <r>
    <x v="5"/>
    <m/>
    <s v="CYPRUS EU FUNDS CO-FINANCING 2021-2027"/>
    <m/>
    <d v="2023-12-20T00:00:00"/>
    <x v="2"/>
    <s v="Cyprus"/>
    <s v="Framework loan"/>
    <s v="Energy"/>
    <n v="14.056899999999999"/>
    <m/>
    <m/>
    <m/>
    <n v="3.9050068200000001"/>
    <n v="2.4009185199999998"/>
    <n v="1.5040882999999998"/>
    <m/>
    <n v="0.27779999999999999"/>
    <m/>
    <s v="Climate Action and Sustainability Figures 2023 (excel format)"/>
  </r>
  <r>
    <x v="5"/>
    <m/>
    <s v="CYPRUS EU FUNDS CO-FINANCING 2021-2027"/>
    <m/>
    <d v="2023-12-20T00:00:00"/>
    <x v="2"/>
    <s v="Cyprus"/>
    <s v="Framework loan"/>
    <s v="Health"/>
    <n v="12.651209999999999"/>
    <m/>
    <m/>
    <m/>
    <n v="3.5145061379999998"/>
    <n v="2.1608266679999999"/>
    <n v="1.3536794699999999"/>
    <m/>
    <n v="0.27779999999999999"/>
    <m/>
    <s v="Climate Action and Sustainability Figures 2023 (excel format)"/>
  </r>
  <r>
    <x v="5"/>
    <m/>
    <s v="CYPRUS EU FUNDS CO-FINANCING 2021-2027"/>
    <m/>
    <d v="2023-12-20T00:00:00"/>
    <x v="2"/>
    <s v="Cyprus"/>
    <s v="Framework loan"/>
    <s v="Services"/>
    <n v="29.519489999999998"/>
    <m/>
    <m/>
    <m/>
    <n v="8.2005143220000001"/>
    <n v="5.0419288919999996"/>
    <n v="3.15858543"/>
    <m/>
    <n v="0.27779999999999999"/>
    <m/>
    <s v="Climate Action and Sustainability Figures 2023 (excel format)"/>
  </r>
  <r>
    <x v="5"/>
    <m/>
    <s v="CYPRUS EU FUNDS CO-FINANCING 2021-2027"/>
    <m/>
    <d v="2023-12-20T00:00:00"/>
    <x v="2"/>
    <s v="Cyprus"/>
    <s v="Framework loan"/>
    <s v="Solid waste"/>
    <n v="9.8403922759999993"/>
    <m/>
    <m/>
    <m/>
    <n v="2.7336609742727997"/>
    <n v="1.6807390007407998"/>
    <n v="1.0529219735319999"/>
    <m/>
    <n v="0.27779999999999999"/>
    <m/>
    <s v="Climate Action and Sustainability Figures 2023 (excel format)"/>
  </r>
  <r>
    <x v="5"/>
    <m/>
    <s v="CYPRUS EU FUNDS CO-FINANCING 2021-2027"/>
    <m/>
    <d v="2023-12-20T00:00:00"/>
    <x v="2"/>
    <s v="Cyprus"/>
    <s v="Framework loan"/>
    <s v="Telecommunications"/>
    <n v="8.4341399999999993"/>
    <m/>
    <m/>
    <m/>
    <n v="2.3430040920000001"/>
    <n v="1.4405511120000001"/>
    <n v="0.90245297999999996"/>
    <m/>
    <n v="0.27779999999999999"/>
    <m/>
    <s v="Climate Action and Sustainability Figures 2023 (excel format)"/>
  </r>
  <r>
    <x v="5"/>
    <m/>
    <s v="CYPRUS EU FUNDS CO-FINANCING 2021-2027"/>
    <m/>
    <d v="2023-12-20T00:00:00"/>
    <x v="2"/>
    <s v="Cyprus"/>
    <s v="Framework loan"/>
    <s v="Transport"/>
    <n v="9.8398299999999992"/>
    <m/>
    <m/>
    <m/>
    <n v="2.7335047739999996"/>
    <n v="1.680642964"/>
    <n v="1.05286181"/>
    <m/>
    <n v="0.27779999999999999"/>
    <m/>
    <s v="Climate Action and Sustainability Figures 2023 (excel format)"/>
  </r>
  <r>
    <x v="5"/>
    <m/>
    <s v="CYPRUS EU FUNDS CO-FINANCING 2021-2027"/>
    <m/>
    <d v="2023-12-20T00:00:00"/>
    <x v="2"/>
    <s v="Cyprus"/>
    <s v="Framework loan"/>
    <s v="Water, sewerage"/>
    <n v="5.6221977240000003"/>
    <m/>
    <m/>
    <m/>
    <n v="1.5618465277271998"/>
    <n v="0.96027137125919992"/>
    <n v="0.60157515646799997"/>
    <m/>
    <n v="0.27779999999999999"/>
    <m/>
    <s v="Climate Action and Sustainability Figures 2023 (excel format)"/>
  </r>
  <r>
    <x v="5"/>
    <m/>
    <s v="NORDLB RENEWABLE ENERGY"/>
    <m/>
    <d v="2023-09-15T00:00:00"/>
    <x v="2"/>
    <s v="Denmark"/>
    <s v="Framework loan"/>
    <s v="Energy"/>
    <n v="27.032499999999999"/>
    <m/>
    <m/>
    <m/>
    <n v="27.032499999999999"/>
    <n v="27.032499999999999"/>
    <n v="0"/>
    <m/>
    <n v="1"/>
    <m/>
    <s v="Climate Action and Sustainability Figures 2023 (excel format)"/>
  </r>
  <r>
    <x v="5"/>
    <m/>
    <s v="NORDLB RENEWABLE ENERGY"/>
    <m/>
    <d v="2023-09-15T00:00:00"/>
    <x v="2"/>
    <s v="Poland"/>
    <s v="Framework loan"/>
    <s v="Energy"/>
    <n v="97.316999999999993"/>
    <m/>
    <m/>
    <m/>
    <n v="97.316999999999993"/>
    <n v="97.316999999999993"/>
    <n v="0"/>
    <m/>
    <n v="1"/>
    <m/>
    <s v="Climate Action and Sustainability Figures 2023 (excel format)"/>
  </r>
  <r>
    <x v="5"/>
    <m/>
    <s v="NORDLB RENEWABLE ENERGY"/>
    <m/>
    <d v="2023-09-15T00:00:00"/>
    <x v="2"/>
    <s v="Sweden"/>
    <s v="Framework loan"/>
    <s v="Energy"/>
    <n v="10.812999999999999"/>
    <m/>
    <m/>
    <m/>
    <n v="10.812999999999999"/>
    <n v="10.812999999999999"/>
    <n v="0"/>
    <m/>
    <n v="1"/>
    <m/>
    <s v="Climate Action and Sustainability Figures 2023 (excel format)"/>
  </r>
  <r>
    <x v="5"/>
    <m/>
    <s v="IBERDROLA GREEN ENERGY FRAMEWORK LOAN ITALY"/>
    <m/>
    <d v="2023-02-06T00:00:00"/>
    <x v="2"/>
    <s v="Italy"/>
    <s v="Framework loan"/>
    <s v="Energy"/>
    <n v="162.19499999999999"/>
    <m/>
    <m/>
    <m/>
    <n v="162.19499999999999"/>
    <n v="162.19499999999999"/>
    <n v="0"/>
    <m/>
    <n v="1"/>
    <m/>
    <s v="Climate Action and Sustainability Figures 2023 (excel format)"/>
  </r>
  <r>
    <x v="5"/>
    <m/>
    <s v="INTERBIAK LAMIAKO TUNNEL"/>
    <m/>
    <d v="2023-12-12T00:00:00"/>
    <x v="2"/>
    <s v="Spain"/>
    <s v="Investment loan"/>
    <s v="Transport"/>
    <n v="216.26"/>
    <m/>
    <m/>
    <m/>
    <n v="9.8398299999999992"/>
    <n v="4.5198339999999995"/>
    <n v="5.3199959999999997"/>
    <m/>
    <n v="4.5499999999999999E-2"/>
    <m/>
    <s v="Climate Action and Sustainability Figures 2023 (excel format)"/>
  </r>
  <r>
    <x v="5"/>
    <m/>
    <s v="ARGENTINA - INTEGRATED WASTE MANAGEMENT FL"/>
    <m/>
    <d v="2023-05-23T00:00:00"/>
    <x v="2"/>
    <s v="Argentina"/>
    <s v="Framework loan"/>
    <s v="Solid waste"/>
    <n v="43.251999999999995"/>
    <m/>
    <m/>
    <m/>
    <n v="17.300799999999999"/>
    <n v="17.300799999999999"/>
    <n v="0"/>
    <m/>
    <n v="0.4"/>
    <m/>
    <s v="Climate Action and Sustainability Figures 2023 (excel format)"/>
  </r>
  <r>
    <x v="5"/>
    <m/>
    <s v="ERDF-ESF CO-FINANCING EXTREMADURA 2021-2027"/>
    <m/>
    <d v="2023-11-06T00:00:00"/>
    <x v="2"/>
    <s v="Spain"/>
    <s v="Framework loan"/>
    <s v="Composite infrastructure"/>
    <n v="43.792649999999995"/>
    <m/>
    <m/>
    <m/>
    <n v="3.3632755199999997"/>
    <n v="3.0392099099999998"/>
    <n v="0.32406561"/>
    <m/>
    <n v="7.6799999999999993E-2"/>
    <m/>
    <s v="Climate Action and Sustainability Figures 2023 (excel format)"/>
  </r>
  <r>
    <x v="5"/>
    <m/>
    <s v="ERDF-ESF CO-FINANCING EXTREMADURA 2021-2027"/>
    <m/>
    <d v="2023-11-06T00:00:00"/>
    <x v="2"/>
    <s v="Spain"/>
    <s v="Framework loan"/>
    <s v="Credit lines"/>
    <n v="9.7317"/>
    <m/>
    <m/>
    <m/>
    <n v="0.74739456000000004"/>
    <n v="0.67537997999999999"/>
    <n v="7.2014580000000009E-2"/>
    <m/>
    <n v="7.6799999999999993E-2"/>
    <m/>
    <s v="Climate Action and Sustainability Figures 2023 (excel format)"/>
  </r>
  <r>
    <x v="5"/>
    <m/>
    <s v="ERDF-ESF CO-FINANCING EXTREMADURA 2021-2027"/>
    <m/>
    <d v="2023-11-06T00:00:00"/>
    <x v="2"/>
    <s v="Spain"/>
    <s v="Framework loan"/>
    <s v="Education"/>
    <n v="65.688974999999999"/>
    <m/>
    <m/>
    <m/>
    <n v="5.0449132800000003"/>
    <n v="4.5588148649999995"/>
    <n v="0.48609841499999995"/>
    <m/>
    <n v="7.6799999999999993E-2"/>
    <m/>
    <s v="Climate Action and Sustainability Figures 2023 (excel format)"/>
  </r>
  <r>
    <x v="5"/>
    <m/>
    <s v="ERDF-ESF CO-FINANCING EXTREMADURA 2021-2027"/>
    <m/>
    <d v="2023-11-06T00:00:00"/>
    <x v="2"/>
    <s v="Spain"/>
    <s v="Framework loan"/>
    <s v="Energy"/>
    <n v="7.2987749999999991"/>
    <m/>
    <m/>
    <m/>
    <n v="0.56054591999999992"/>
    <n v="0.50653498499999994"/>
    <n v="5.4010934999999996E-2"/>
    <m/>
    <n v="7.6799999999999993E-2"/>
    <m/>
    <s v="Climate Action and Sustainability Figures 2023 (excel format)"/>
  </r>
  <r>
    <x v="5"/>
    <m/>
    <s v="ERDF-ESF CO-FINANCING EXTREMADURA 2021-2027"/>
    <m/>
    <d v="2023-11-06T00:00:00"/>
    <x v="2"/>
    <s v="Spain"/>
    <s v="Framework loan"/>
    <s v="Health"/>
    <n v="19.4634"/>
    <m/>
    <m/>
    <m/>
    <n v="1.4947891200000001"/>
    <n v="1.35075996"/>
    <n v="0.14402916000000002"/>
    <m/>
    <n v="7.6799999999999993E-2"/>
    <m/>
    <s v="Climate Action and Sustainability Figures 2023 (excel format)"/>
  </r>
  <r>
    <x v="5"/>
    <m/>
    <s v="ERDF-ESF CO-FINANCING EXTREMADURA 2021-2027"/>
    <m/>
    <d v="2023-11-06T00:00:00"/>
    <x v="2"/>
    <s v="Spain"/>
    <s v="Framework loan"/>
    <s v="Services"/>
    <n v="53.524349999999998"/>
    <m/>
    <m/>
    <m/>
    <n v="4.1106700800000002"/>
    <n v="3.7145898899999996"/>
    <n v="0.39608019"/>
    <m/>
    <n v="7.6799999999999993E-2"/>
    <m/>
    <s v="Climate Action and Sustainability Figures 2023 (excel format)"/>
  </r>
  <r>
    <x v="5"/>
    <m/>
    <s v="ERDF-ESF CO-FINANCING EXTREMADURA 2021-2027"/>
    <m/>
    <d v="2023-11-06T00:00:00"/>
    <x v="2"/>
    <s v="Spain"/>
    <s v="Framework loan"/>
    <s v="Solid waste"/>
    <n v="2.432925"/>
    <m/>
    <m/>
    <m/>
    <n v="0.18684864000000001"/>
    <n v="0.168844995"/>
    <n v="1.8003645000000002E-2"/>
    <m/>
    <n v="7.6799999999999993E-2"/>
    <m/>
    <s v="Climate Action and Sustainability Figures 2023 (excel format)"/>
  </r>
  <r>
    <x v="5"/>
    <m/>
    <s v="ERDF-ESF CO-FINANCING EXTREMADURA 2021-2027"/>
    <m/>
    <d v="2023-11-06T00:00:00"/>
    <x v="2"/>
    <s v="Spain"/>
    <s v="Framework loan"/>
    <s v="Telecommunications"/>
    <n v="24.329249999999998"/>
    <m/>
    <m/>
    <m/>
    <n v="1.8684863999999999"/>
    <n v="1.6884499500000001"/>
    <n v="0.18003644999999999"/>
    <m/>
    <n v="7.6799999999999993E-2"/>
    <m/>
    <s v="Climate Action and Sustainability Figures 2023 (excel format)"/>
  </r>
  <r>
    <x v="5"/>
    <m/>
    <s v="ERDF-ESF CO-FINANCING EXTREMADURA 2021-2027"/>
    <m/>
    <d v="2023-11-06T00:00:00"/>
    <x v="2"/>
    <s v="Spain"/>
    <s v="Framework loan"/>
    <s v="Transport"/>
    <n v="7.2987749999999991"/>
    <m/>
    <m/>
    <m/>
    <n v="0.56054591999999992"/>
    <n v="0.50653498499999994"/>
    <n v="5.4010934999999996E-2"/>
    <m/>
    <n v="7.6799999999999993E-2"/>
    <m/>
    <s v="Climate Action and Sustainability Figures 2023 (excel format)"/>
  </r>
  <r>
    <x v="5"/>
    <m/>
    <s v="ERDF-ESF CO-FINANCING EXTREMADURA 2021-2027"/>
    <m/>
    <d v="2023-11-06T00:00:00"/>
    <x v="2"/>
    <s v="Spain"/>
    <s v="Framework loan"/>
    <s v="Water, sewerage"/>
    <n v="9.7317"/>
    <m/>
    <m/>
    <m/>
    <n v="0.74739456000000004"/>
    <n v="0.67537997999999999"/>
    <n v="7.2014580000000009E-2"/>
    <m/>
    <n v="7.6799999999999993E-2"/>
    <m/>
    <s v="Climate Action and Sustainability Figures 2023 (excel format)"/>
  </r>
  <r>
    <x v="5"/>
    <m/>
    <s v="PLANSEE HIGH-PERFORMANCE MATERIALS RDI"/>
    <m/>
    <d v="2023-09-18T00:00:00"/>
    <x v="2"/>
    <s v="Austria"/>
    <s v="Investment loan"/>
    <s v="Industry"/>
    <n v="108.13"/>
    <m/>
    <m/>
    <m/>
    <n v="0"/>
    <n v="0"/>
    <n v="0"/>
    <m/>
    <m/>
    <m/>
    <s v="Climate Action and Sustainability Figures 2023 (excel format)"/>
  </r>
  <r>
    <x v="5"/>
    <m/>
    <s v="AFFORDABLE HOUSING ERSTE BANK III"/>
    <m/>
    <d v="2023-07-31T00:00:00"/>
    <x v="2"/>
    <s v="Austria"/>
    <s v="Framework loan"/>
    <s v="Urban development"/>
    <n v="81.097499999999997"/>
    <m/>
    <m/>
    <m/>
    <n v="20.274374999999999"/>
    <n v="20.274374999999999"/>
    <n v="0"/>
    <m/>
    <n v="0.25"/>
    <m/>
    <s v="Climate Action and Sustainability Figures 2023 (excel format)"/>
  </r>
  <r>
    <x v="5"/>
    <m/>
    <s v="BANGLADESH RENEWABLE ENERGY FACILITY"/>
    <m/>
    <d v="2023-10-25T00:00:00"/>
    <x v="2"/>
    <s v="Bangladesh"/>
    <s v="Framework loan"/>
    <s v="Energy"/>
    <n v="378.45499999999998"/>
    <m/>
    <m/>
    <m/>
    <n v="378.45499999999998"/>
    <n v="378.45499999999998"/>
    <n v="0"/>
    <m/>
    <n v="1"/>
    <m/>
    <s v="Climate Action and Sustainability Figures 2023 (excel format)"/>
  </r>
  <r>
    <x v="5"/>
    <m/>
    <s v="BPCE ACTION POUR LE CLIMAT III"/>
    <m/>
    <d v="2023-03-17T00:00:00"/>
    <x v="2"/>
    <s v="France"/>
    <s v="Framework loan"/>
    <s v="Energy"/>
    <n v="378.45499999999998"/>
    <m/>
    <m/>
    <m/>
    <n v="359.53224999999998"/>
    <n v="359.53224999999998"/>
    <n v="0"/>
    <m/>
    <n v="0.95"/>
    <m/>
    <s v="Climate Action and Sustainability Figures 2023 (excel format)"/>
  </r>
  <r>
    <x v="5"/>
    <m/>
    <s v="TB BARCELONA CLEAN URBAN TRANSPORT"/>
    <m/>
    <d v="2023-03-29T00:00:00"/>
    <x v="2"/>
    <s v="Spain"/>
    <s v="Investment loan"/>
    <s v="Transport"/>
    <n v="29.145045271375"/>
    <m/>
    <m/>
    <m/>
    <n v="29.145045271375"/>
    <n v="29.145045271375"/>
    <n v="0"/>
    <m/>
    <n v="1"/>
    <m/>
    <s v="Climate Action and Sustainability Figures 2023 (excel format)"/>
  </r>
  <r>
    <x v="5"/>
    <m/>
    <s v="EDUCATION HAUTE-SAVOIE"/>
    <m/>
    <d v="2023-07-27T00:00:00"/>
    <x v="2"/>
    <s v="France"/>
    <s v="Investment loan"/>
    <s v="Education"/>
    <n v="183.821"/>
    <m/>
    <m/>
    <m/>
    <n v="169.02340949999999"/>
    <n v="163.5087795"/>
    <n v="5.5146299999999995"/>
    <m/>
    <n v="0.91949999999999998"/>
    <m/>
    <s v="Climate Action and Sustainability Figures 2023 (excel format)"/>
  </r>
  <r>
    <x v="5"/>
    <m/>
    <s v="GRAND PARIS-RESEAU DE TRANSPORT-LIGNE15 SUD III"/>
    <m/>
    <d v="2023-06-27T00:00:00"/>
    <x v="2"/>
    <s v="France"/>
    <s v="Investment loan"/>
    <s v="Transport"/>
    <n v="1081.3"/>
    <m/>
    <m/>
    <m/>
    <n v="1081.3"/>
    <n v="1081.3"/>
    <n v="0"/>
    <m/>
    <n v="1"/>
    <m/>
    <s v="Climate Action and Sustainability Figures 2023 (excel format)"/>
  </r>
  <r>
    <x v="5"/>
    <m/>
    <s v="ACRE EXPORT FINANCE FUND I"/>
    <m/>
    <d v="2023-03-17T00:00:00"/>
    <x v="2"/>
    <s v="Regional - Africa"/>
    <s v="Equity/Quasi-equity"/>
    <s v="Energy"/>
    <n v="12.21462863597705"/>
    <m/>
    <m/>
    <m/>
    <n v="3.2979497317131217"/>
    <n v="3.2979497317131217"/>
    <n v="0"/>
    <m/>
    <n v="0.27"/>
    <m/>
    <s v="Climate Action and Sustainability Figures 2023 (excel format)"/>
  </r>
  <r>
    <x v="5"/>
    <m/>
    <s v="ACRE EXPORT FINANCE FUND I"/>
    <m/>
    <d v="2023-03-17T00:00:00"/>
    <x v="2"/>
    <s v="Regional - Africa"/>
    <s v="Equity/Quasi-equity"/>
    <s v="Transport"/>
    <n v="12.21462863597813"/>
    <m/>
    <m/>
    <m/>
    <n v="3.297949731714203"/>
    <n v="3.297949731714203"/>
    <n v="0"/>
    <m/>
    <n v="0.27"/>
    <m/>
    <s v="Climate Action and Sustainability Figures 2023 (excel format)"/>
  </r>
  <r>
    <x v="5"/>
    <m/>
    <s v="ACRE EXPORT FINANCE FUND I"/>
    <m/>
    <d v="2023-03-17T00:00:00"/>
    <x v="2"/>
    <s v="Regional - Africa"/>
    <s v="Equity/Quasi-equity"/>
    <s v="Water, sewerage"/>
    <n v="16.286171514641833"/>
    <m/>
    <m/>
    <m/>
    <n v="4.3972663089529922"/>
    <n v="4.3972663089529922"/>
    <n v="0"/>
    <m/>
    <n v="0.27"/>
    <m/>
    <s v="Climate Action and Sustainability Figures 2023 (excel format)"/>
  </r>
  <r>
    <x v="5"/>
    <m/>
    <s v="CA MOBILITY LOAN 4SMES &amp; MIDCAPS CLIMATE ACTION"/>
    <m/>
    <d v="2023-12-21T00:00:00"/>
    <x v="2"/>
    <s v="France"/>
    <s v="Multiple Beneficiary Intermediated Loan"/>
    <s v="Credit lines"/>
    <n v="108.13"/>
    <m/>
    <m/>
    <m/>
    <n v="108.13"/>
    <n v="108.13"/>
    <n v="0"/>
    <m/>
    <n v="1"/>
    <m/>
    <s v="Climate Action and Sustainability Figures 2023 (excel format)"/>
  </r>
  <r>
    <x v="5"/>
    <m/>
    <s v="SANTANDER &amp; UCI CLIMATE ACTION"/>
    <m/>
    <d v="2023-03-28T00:00:00"/>
    <x v="2"/>
    <s v="Spain"/>
    <s v="Multiple Beneficiary Intermediated Loan"/>
    <s v="Credit lines"/>
    <n v="13.148607999999999"/>
    <m/>
    <m/>
    <m/>
    <n v="13.148607999999999"/>
    <n v="13.148607999999999"/>
    <n v="0"/>
    <m/>
    <n v="1"/>
    <m/>
    <s v="Climate Action and Sustainability Figures 2023 (excel format)"/>
  </r>
  <r>
    <x v="5"/>
    <m/>
    <s v="SANTANDER &amp; UCI CLIMATE ACTION"/>
    <m/>
    <d v="2023-03-28T00:00:00"/>
    <x v="2"/>
    <s v="Spain"/>
    <s v="Multiple Beneficiary Intermediated Loan"/>
    <s v="Urban development"/>
    <n v="118.33747199999999"/>
    <m/>
    <m/>
    <m/>
    <n v="118.33747199999999"/>
    <n v="118.33747199999999"/>
    <n v="0"/>
    <m/>
    <n v="1"/>
    <m/>
    <s v="Climate Action and Sustainability Figures 2023 (excel format)"/>
  </r>
  <r>
    <x v="5"/>
    <m/>
    <s v="TOIVO - GREEN LOAN"/>
    <m/>
    <d v="2023-03-29T00:00:00"/>
    <x v="2"/>
    <s v="Finland"/>
    <s v="Investment loan"/>
    <s v="Services"/>
    <n v="64.878"/>
    <m/>
    <m/>
    <m/>
    <n v="64.878"/>
    <n v="64.878"/>
    <n v="0"/>
    <m/>
    <n v="1"/>
    <m/>
    <s v="Climate Action and Sustainability Figures 2023 (excel format)"/>
  </r>
  <r>
    <x v="5"/>
    <m/>
    <s v="SOMACYL SOCIAL &amp; AFFORDABLE EE HOUSING FL"/>
    <m/>
    <d v="2023-06-29T00:00:00"/>
    <x v="2"/>
    <s v="Spain"/>
    <s v="Framework loan"/>
    <s v="Urban development"/>
    <n v="64.878"/>
    <m/>
    <m/>
    <m/>
    <n v="64.878"/>
    <n v="60.012149999999998"/>
    <n v="4.86585"/>
    <m/>
    <n v="1"/>
    <m/>
    <s v="Climate Action and Sustainability Figures 2023 (excel format)"/>
  </r>
  <r>
    <x v="5"/>
    <m/>
    <s v="JOO GROUP - GREEN LOAN"/>
    <m/>
    <d v="2023-02-20T00:00:00"/>
    <x v="2"/>
    <s v="Finland"/>
    <s v="Investment loan"/>
    <s v="Services"/>
    <n v="108.13"/>
    <m/>
    <m/>
    <m/>
    <n v="108.13"/>
    <n v="108.13"/>
    <n v="0"/>
    <m/>
    <n v="1"/>
    <m/>
    <s v="Climate Action and Sustainability Figures 2023 (excel format)"/>
  </r>
  <r>
    <x v="5"/>
    <m/>
    <s v="PROTIX (IEU GT)"/>
    <m/>
    <d v="2023-12-22T00:00:00"/>
    <x v="2"/>
    <s v="Poland"/>
    <s v="Equity/Quasi-equity"/>
    <s v="Industry"/>
    <n v="40.008099999999999"/>
    <m/>
    <m/>
    <m/>
    <n v="0"/>
    <n v="0"/>
    <n v="0"/>
    <m/>
    <m/>
    <m/>
    <s v="Climate Action and Sustainability Figures 2023 (excel format)"/>
  </r>
  <r>
    <x v="5"/>
    <m/>
    <s v="EU FUNDS CO-FINANCING 2021-2027 (LT)"/>
    <m/>
    <d v="2023-07-17T00:00:00"/>
    <x v="2"/>
    <s v="Lithuania"/>
    <s v="Framework loan"/>
    <s v="Composite infrastructure"/>
    <n v="53.848739999999992"/>
    <m/>
    <m/>
    <m/>
    <n v="9.5581513499999993"/>
    <n v="8.9065815959999988"/>
    <n v="0.65156975399999995"/>
    <m/>
    <n v="0.17749999999999999"/>
    <m/>
    <s v="Climate Action and Sustainability Figures 2023 (excel format)"/>
  </r>
  <r>
    <x v="5"/>
    <m/>
    <s v="EU FUNDS CO-FINANCING 2021-2027 (LT)"/>
    <m/>
    <d v="2023-07-17T00:00:00"/>
    <x v="2"/>
    <s v="Lithuania"/>
    <s v="Framework loan"/>
    <s v="Education"/>
    <n v="37.953629999999997"/>
    <m/>
    <m/>
    <m/>
    <n v="6.7367693249999991"/>
    <n v="6.2775304019999991"/>
    <n v="0.45923892299999997"/>
    <m/>
    <n v="0.17749999999999999"/>
    <m/>
    <s v="Climate Action and Sustainability Figures 2023 (excel format)"/>
  </r>
  <r>
    <x v="5"/>
    <m/>
    <s v="EU FUNDS CO-FINANCING 2021-2027 (LT)"/>
    <m/>
    <d v="2023-07-17T00:00:00"/>
    <x v="2"/>
    <s v="Lithuania"/>
    <s v="Framework loan"/>
    <s v="Energy"/>
    <n v="20.436569999999996"/>
    <m/>
    <m/>
    <m/>
    <n v="3.6274911749999998"/>
    <n v="3.3802086779999998"/>
    <n v="0.24728249699999999"/>
    <m/>
    <n v="0.17749999999999999"/>
    <m/>
    <s v="Climate Action and Sustainability Figures 2023 (excel format)"/>
  </r>
  <r>
    <x v="5"/>
    <m/>
    <s v="EU FUNDS CO-FINANCING 2021-2027 (LT)"/>
    <m/>
    <d v="2023-07-17T00:00:00"/>
    <x v="2"/>
    <s v="Lithuania"/>
    <s v="Framework loan"/>
    <s v="Health"/>
    <n v="40.873139999999992"/>
    <m/>
    <m/>
    <m/>
    <n v="7.2549823499999997"/>
    <n v="6.7604173559999996"/>
    <n v="0.49456499399999998"/>
    <m/>
    <n v="0.17749999999999999"/>
    <m/>
    <s v="Climate Action and Sustainability Figures 2023 (excel format)"/>
  </r>
  <r>
    <x v="5"/>
    <m/>
    <s v="EU FUNDS CO-FINANCING 2021-2027 (LT)"/>
    <m/>
    <d v="2023-07-17T00:00:00"/>
    <x v="2"/>
    <s v="Lithuania"/>
    <s v="Framework loan"/>
    <s v="Industry"/>
    <n v="11.35365"/>
    <m/>
    <m/>
    <m/>
    <n v="2.015272875"/>
    <n v="1.8778937099999997"/>
    <n v="0.137379165"/>
    <m/>
    <n v="0.17749999999999999"/>
    <m/>
    <s v="Climate Action and Sustainability Figures 2023 (excel format)"/>
  </r>
  <r>
    <x v="5"/>
    <m/>
    <s v="EU FUNDS CO-FINANCING 2021-2027 (LT)"/>
    <m/>
    <d v="2023-07-17T00:00:00"/>
    <x v="2"/>
    <s v="Lithuania"/>
    <s v="Framework loan"/>
    <s v="Services"/>
    <n v="94.073099999999997"/>
    <m/>
    <m/>
    <m/>
    <n v="16.697975249999999"/>
    <n v="15.559690739999999"/>
    <n v="1.1382845099999999"/>
    <m/>
    <n v="0.17749999999999999"/>
    <m/>
    <s v="Climate Action and Sustainability Figures 2023 (excel format)"/>
  </r>
  <r>
    <x v="5"/>
    <m/>
    <s v="EU FUNDS CO-FINANCING 2021-2027 (LT)"/>
    <m/>
    <d v="2023-07-17T00:00:00"/>
    <x v="2"/>
    <s v="Lithuania"/>
    <s v="Framework loan"/>
    <s v="Solid waste"/>
    <n v="10.380479999999999"/>
    <m/>
    <m/>
    <m/>
    <n v="1.8425351999999999"/>
    <n v="1.7169313919999998"/>
    <n v="0.12560380799999998"/>
    <m/>
    <n v="0.17749999999999999"/>
    <m/>
    <s v="Climate Action and Sustainability Figures 2023 (excel format)"/>
  </r>
  <r>
    <x v="5"/>
    <m/>
    <s v="EU FUNDS CO-FINANCING 2021-2027 (LT)"/>
    <m/>
    <d v="2023-07-17T00:00:00"/>
    <x v="2"/>
    <s v="Lithuania"/>
    <s v="Framework loan"/>
    <s v="Telecommunications"/>
    <n v="10.056089999999999"/>
    <m/>
    <m/>
    <m/>
    <n v="1.7849559749999999"/>
    <n v="1.6632772859999998"/>
    <n v="0.12167868899999999"/>
    <m/>
    <n v="0.17749999999999999"/>
    <m/>
    <s v="Climate Action and Sustainability Figures 2023 (excel format)"/>
  </r>
  <r>
    <x v="5"/>
    <m/>
    <s v="EU FUNDS CO-FINANCING 2021-2027 (LT)"/>
    <m/>
    <d v="2023-07-17T00:00:00"/>
    <x v="2"/>
    <s v="Lithuania"/>
    <s v="Framework loan"/>
    <s v="Transport"/>
    <n v="42.819479999999999"/>
    <m/>
    <m/>
    <m/>
    <n v="7.6004576999999998"/>
    <n v="7.082341991999999"/>
    <n v="0.51811570799999995"/>
    <m/>
    <n v="0.17749999999999999"/>
    <m/>
    <s v="Climate Action and Sustainability Figures 2023 (excel format)"/>
  </r>
  <r>
    <x v="5"/>
    <m/>
    <s v="EU FUNDS CO-FINANCING 2021-2027 (LT)"/>
    <m/>
    <d v="2023-07-17T00:00:00"/>
    <x v="2"/>
    <s v="Lithuania"/>
    <s v="Framework loan"/>
    <s v="Water, sewerage"/>
    <n v="2.5951199999999996"/>
    <m/>
    <m/>
    <m/>
    <n v="0.46063379999999998"/>
    <n v="0.42923284799999994"/>
    <n v="3.1400951999999996E-2"/>
    <m/>
    <n v="0.17749999999999999"/>
    <m/>
    <s v="Climate Action and Sustainability Figures 2023 (excel format)"/>
  </r>
  <r>
    <x v="5"/>
    <m/>
    <s v="RENFE FREIGHT LOCOMOTIVES"/>
    <m/>
    <d v="2023-11-14T00:00:00"/>
    <x v="2"/>
    <s v="Spain"/>
    <s v="Investment loan"/>
    <s v="Transport"/>
    <n v="108.13"/>
    <m/>
    <m/>
    <m/>
    <n v="108.13"/>
    <n v="108.13"/>
    <n v="0"/>
    <m/>
    <n v="1"/>
    <m/>
    <s v="Climate Action and Sustainability Figures 2023 (excel format)"/>
  </r>
  <r>
    <x v="5"/>
    <m/>
    <s v="PRINTED SOLAR CELL MANUFACTURING PLANT (IEU GT)"/>
    <m/>
    <d v="2023-12-07T00:00:00"/>
    <x v="2"/>
    <s v="Sweden"/>
    <s v="Equity/Quasi-equity"/>
    <s v="Industry"/>
    <n v="37.845499999999994"/>
    <m/>
    <m/>
    <m/>
    <n v="37.845499999999994"/>
    <n v="37.845499999999994"/>
    <n v="0"/>
    <m/>
    <n v="1"/>
    <m/>
    <s v="Climate Action and Sustainability Figures 2023 (excel format)"/>
  </r>
  <r>
    <x v="5"/>
    <m/>
    <s v="ABI YOUTH &amp; GENDER LOAN FOR SMES AND MIDCAPS"/>
    <m/>
    <d v="2023-06-21T00:00:00"/>
    <x v="2"/>
    <s v="Regional - West Africa"/>
    <s v="Multiple Beneficiary Intermediated Loan"/>
    <s v="Credit lines"/>
    <n v="70.284499999999994"/>
    <m/>
    <m/>
    <m/>
    <n v="0.70284499999999994"/>
    <n v="0.70284499999999994"/>
    <n v="0"/>
    <m/>
    <n v="0.01"/>
    <m/>
    <s v="Climate Action and Sustainability Figures 2023 (excel format)"/>
  </r>
  <r>
    <x v="5"/>
    <m/>
    <s v="BDB LOAN FOR SMES AND MIDCAPS"/>
    <m/>
    <d v="2023-07-11T00:00:00"/>
    <x v="2"/>
    <s v="Bulgaria"/>
    <s v="Multiple Beneficiary Intermediated Loan"/>
    <s v="Credit lines"/>
    <n v="189.22749999999999"/>
    <m/>
    <m/>
    <m/>
    <n v="35.953224999999996"/>
    <n v="35.953224999999996"/>
    <n v="0"/>
    <m/>
    <n v="0.19"/>
    <m/>
    <s v="Climate Action and Sustainability Figures 2023 (excel format)"/>
  </r>
  <r>
    <x v="5"/>
    <m/>
    <s v="GREEN AFRICAN AGRI VALUE CHAIN - FCB ZAMBIA"/>
    <m/>
    <d v="2023-06-09T00:00:00"/>
    <x v="2"/>
    <s v="Zambia"/>
    <s v="Multiple Beneficiary Intermediated Loan"/>
    <s v="Credit lines"/>
    <n v="10.812999999999999"/>
    <m/>
    <m/>
    <m/>
    <n v="3.2439"/>
    <n v="1.62195"/>
    <n v="1.62195"/>
    <m/>
    <n v="0.3"/>
    <m/>
    <s v="Climate Action and Sustainability Figures 2023 (excel format)"/>
  </r>
  <r>
    <x v="5"/>
    <m/>
    <s v="BRNO DISTRICT HEATING AND BIOMASS"/>
    <m/>
    <d v="2023-05-17T00:00:00"/>
    <x v="2"/>
    <s v="Czech Republic"/>
    <s v="Investment loan"/>
    <s v="Energy"/>
    <n v="81.097499999999997"/>
    <m/>
    <m/>
    <m/>
    <n v="81.097499999999997"/>
    <n v="81.097499999999997"/>
    <n v="0"/>
    <m/>
    <n v="1"/>
    <m/>
    <s v="Climate Action and Sustainability Figures 2023 (excel format)"/>
  </r>
  <r>
    <x v="5"/>
    <m/>
    <s v="TECHNOPOLES MAROC II"/>
    <m/>
    <d v="2023-12-29T00:00:00"/>
    <x v="2"/>
    <s v="Morocco"/>
    <s v="Framework loan"/>
    <s v="Composite infrastructure"/>
    <n v="124.34949999999999"/>
    <m/>
    <m/>
    <m/>
    <n v="30.987895399999999"/>
    <n v="30.987895399999999"/>
    <n v="0"/>
    <m/>
    <n v="0.2492"/>
    <m/>
    <s v="Climate Action and Sustainability Figures 2023 (excel format)"/>
  </r>
  <r>
    <x v="5"/>
    <m/>
    <s v="SOMACYL RENEWABLE ENERGY &amp; ENERGY EFFICIENCY FL"/>
    <m/>
    <d v="2023-12-21T00:00:00"/>
    <x v="2"/>
    <s v="Spain"/>
    <s v="Framework loan"/>
    <s v="Agriculture, fisheries, forestry"/>
    <n v="2.1625999999999999"/>
    <m/>
    <m/>
    <m/>
    <n v="2.1625999999999999"/>
    <n v="2.1370813199999996"/>
    <n v="2.5518679999999998E-2"/>
    <m/>
    <n v="1"/>
    <m/>
    <s v="Climate Action and Sustainability Figures 2023 (excel format)"/>
  </r>
  <r>
    <x v="5"/>
    <m/>
    <s v="SOMACYL RENEWABLE ENERGY &amp; ENERGY EFFICIENCY FL"/>
    <m/>
    <d v="2023-12-21T00:00:00"/>
    <x v="2"/>
    <s v="Spain"/>
    <s v="Framework loan"/>
    <s v="Energy"/>
    <n v="35.466639999999991"/>
    <m/>
    <m/>
    <m/>
    <n v="35.466639999999991"/>
    <n v="35.048133647999997"/>
    <n v="0.41850635199999997"/>
    <m/>
    <n v="1"/>
    <m/>
    <s v="Climate Action and Sustainability Figures 2023 (excel format)"/>
  </r>
  <r>
    <x v="5"/>
    <m/>
    <s v="SOMACYL RENEWABLE ENERGY &amp; ENERGY EFFICIENCY FL"/>
    <m/>
    <d v="2023-12-21T00:00:00"/>
    <x v="2"/>
    <s v="Spain"/>
    <s v="Framework loan"/>
    <s v="Industry"/>
    <n v="5.6227599999999995"/>
    <m/>
    <m/>
    <m/>
    <n v="5.6227599999999995"/>
    <n v="5.5564114319999991"/>
    <n v="6.6348567999999997E-2"/>
    <m/>
    <n v="1"/>
    <m/>
    <s v="Climate Action and Sustainability Figures 2023 (excel format)"/>
  </r>
  <r>
    <x v="5"/>
    <m/>
    <s v="VGP PV GREEN LOAN"/>
    <m/>
    <d v="2023-12-15T00:00:00"/>
    <x v="2"/>
    <s v="Slovakia"/>
    <s v="Framework loan"/>
    <s v="Energy"/>
    <n v="162.19499999999999"/>
    <m/>
    <m/>
    <m/>
    <n v="162.19499999999999"/>
    <n v="162.19499999999999"/>
    <n v="0"/>
    <m/>
    <n v="1"/>
    <m/>
    <s v="Climate Action and Sustainability Figures 2023 (excel format)"/>
  </r>
  <r>
    <x v="5"/>
    <m/>
    <s v="DBNM LOAN FOR SMES MID-CAPS AND GREEN TRANSITION"/>
    <m/>
    <d v="2023-07-24T00:00:00"/>
    <x v="2"/>
    <s v="North Macedonia"/>
    <s v="Multiple Beneficiary Intermediated Loan"/>
    <s v="Credit lines"/>
    <n v="108.13"/>
    <m/>
    <m/>
    <m/>
    <n v="21.625999999999998"/>
    <n v="21.625999999999998"/>
    <n v="0"/>
    <m/>
    <n v="0.2"/>
    <m/>
    <s v="Climate Action and Sustainability Figures 2023 (excel format)"/>
  </r>
  <r>
    <x v="5"/>
    <m/>
    <s v="LEIXOES PORT INVESTMENTS"/>
    <m/>
    <d v="2023-05-25T00:00:00"/>
    <x v="2"/>
    <s v="Portugal"/>
    <s v="Investment loan"/>
    <s v="Transport"/>
    <n v="64.878"/>
    <m/>
    <m/>
    <m/>
    <n v="56.443860000000001"/>
    <n v="49.956060000000001"/>
    <n v="6.4878"/>
    <m/>
    <n v="0.87"/>
    <m/>
    <s v="Climate Action and Sustainability Figures 2023 (excel format)"/>
  </r>
  <r>
    <x v="5"/>
    <m/>
    <s v="ICS SPORT AND CULTURAL INFRASTRUCTURE MBIL II"/>
    <m/>
    <d v="2023-03-03T00:00:00"/>
    <x v="2"/>
    <s v="Italy"/>
    <s v="Multiple Beneficiary Intermediated Loan"/>
    <s v="Credit lines"/>
    <n v="54.064999999999998"/>
    <m/>
    <m/>
    <m/>
    <n v="10.812999999999999"/>
    <n v="10.812999999999999"/>
    <n v="0"/>
    <m/>
    <n v="0.2"/>
    <m/>
    <s v="Climate Action and Sustainability Figures 2023 (excel format)"/>
  </r>
  <r>
    <x v="5"/>
    <m/>
    <s v="ICS SPORT AND CULTURAL INFRASTRUCTURE MBIL II"/>
    <m/>
    <d v="2023-03-03T00:00:00"/>
    <x v="2"/>
    <s v="Italy"/>
    <s v="Multiple Beneficiary Intermediated Loan"/>
    <s v="Urban development"/>
    <n v="54.064999999999998"/>
    <m/>
    <m/>
    <m/>
    <n v="10.812999999999999"/>
    <n v="10.812999999999999"/>
    <n v="0"/>
    <m/>
    <n v="0.2"/>
    <m/>
    <s v="Climate Action and Sustainability Figures 2023 (excel format)"/>
  </r>
  <r>
    <x v="5"/>
    <m/>
    <s v="TRAMWAY DE NANTES &amp; MOBILITE DOUCE"/>
    <m/>
    <d v="2023-11-17T00:00:00"/>
    <x v="2"/>
    <s v="France"/>
    <s v="Investment loan"/>
    <s v="Transport"/>
    <n v="216.26"/>
    <m/>
    <m/>
    <m/>
    <n v="216.26"/>
    <n v="216.26"/>
    <n v="0"/>
    <m/>
    <n v="1"/>
    <m/>
    <s v="Climate Action and Sustainability Figures 2023 (excel format)"/>
  </r>
  <r>
    <x v="5"/>
    <m/>
    <s v="NB LOAN FOR SMES &amp; MIDCAPS AND CLIMATE ACTION"/>
    <m/>
    <d v="2023-03-07T00:00:00"/>
    <x v="2"/>
    <s v="Portugal"/>
    <s v="Multiple Beneficiary Intermediated Loan"/>
    <s v="Credit lines"/>
    <n v="324.39"/>
    <m/>
    <m/>
    <m/>
    <n v="97.316999999999993"/>
    <n v="97.316999999999993"/>
    <n v="0"/>
    <m/>
    <n v="0.3"/>
    <m/>
    <s v="Climate Action and Sustainability Figures 2023 (excel format)"/>
  </r>
  <r>
    <x v="5"/>
    <m/>
    <s v="VUB MULTI-PURPOSE MBIL"/>
    <m/>
    <d v="2023-06-26T00:00:00"/>
    <x v="2"/>
    <s v="Slovakia"/>
    <s v="Multiple Beneficiary Intermediated Loan"/>
    <s v="Credit lines"/>
    <n v="54.064999999999998"/>
    <m/>
    <m/>
    <m/>
    <n v="5.4064999999999994"/>
    <n v="5.4064999999999994"/>
    <n v="0"/>
    <m/>
    <n v="0.1"/>
    <m/>
    <s v="Climate Action and Sustainability Figures 2023 (excel format)"/>
  </r>
  <r>
    <x v="5"/>
    <m/>
    <s v="GDANSK SUSTAINABLE INFRASTRUCTURE"/>
    <m/>
    <d v="2023-12-07T00:00:00"/>
    <x v="2"/>
    <s v="Poland"/>
    <s v="Framework loan"/>
    <s v="Urban development"/>
    <n v="49.929582342484203"/>
    <m/>
    <m/>
    <m/>
    <n v="25.963382818092001"/>
    <n v="22.468312054118432"/>
    <n v="3.4950707639735699"/>
    <m/>
    <n v="0.52"/>
    <m/>
    <s v="Climate Action and Sustainability Figures 2023 (excel format)"/>
  </r>
  <r>
    <x v="5"/>
    <m/>
    <s v="A CORUNA PUBLIC UNIVERSITY HOSPITAL COMPLEX PSLF"/>
    <m/>
    <d v="2023-12-01T00:00:00"/>
    <x v="2"/>
    <s v="Spain"/>
    <s v="Investment loan"/>
    <s v="Health"/>
    <n v="313.577"/>
    <m/>
    <m/>
    <m/>
    <n v="250.86159999999998"/>
    <n v="250.86159999999998"/>
    <n v="0"/>
    <m/>
    <n v="0.8"/>
    <m/>
    <s v="Climate Action and Sustainability Figures 2023 (excel format)"/>
  </r>
  <r>
    <x v="5"/>
    <m/>
    <s v="CLEANTECH EIB-EIF CO-INVESTMENT PROGRAMME"/>
    <m/>
    <d v="2023-12-18T00:00:00"/>
    <x v="2"/>
    <s v="Regional - EU countries"/>
    <s v="Equity/Quasi-equity"/>
    <s v="Services"/>
    <n v="54.064999999999998"/>
    <m/>
    <m/>
    <m/>
    <n v="35.682899999999997"/>
    <n v="35.682899999999997"/>
    <n v="0"/>
    <m/>
    <n v="0.66"/>
    <m/>
    <s v="Climate Action and Sustainability Figures 2023 (excel format)"/>
  </r>
  <r>
    <x v="5"/>
    <m/>
    <s v="UNIMORE CAMPUS UPGRADE"/>
    <m/>
    <d v="2023-06-13T00:00:00"/>
    <x v="2"/>
    <s v="Italy"/>
    <s v="Investment loan"/>
    <s v="Education"/>
    <n v="15.354459999999998"/>
    <m/>
    <m/>
    <m/>
    <n v="13.378340997999999"/>
    <n v="11.560372933999998"/>
    <n v="1.817968064"/>
    <m/>
    <n v="0.87129999999999996"/>
    <m/>
    <s v="Climate Action and Sustainability Figures 2023 (excel format)"/>
  </r>
  <r>
    <x v="5"/>
    <m/>
    <s v="NORTHVOLT ETT EXPANSION-LARGE SCALE BATTERY PLAN"/>
    <m/>
    <d v="2023-12-22T00:00:00"/>
    <x v="2"/>
    <s v="Sweden"/>
    <s v="Investment loan"/>
    <s v="Industry"/>
    <n v="392.37956999002091"/>
    <m/>
    <m/>
    <m/>
    <n v="392.37956999002091"/>
    <n v="392.37956999002091"/>
    <n v="0"/>
    <m/>
    <n v="1"/>
    <m/>
    <s v="Climate Action and Sustainability Figures 2023 (excel format)"/>
  </r>
  <r>
    <x v="5"/>
    <m/>
    <s v="TYCHY SUSTAINABLE DEVELOPMENT"/>
    <m/>
    <d v="2023-06-15T00:00:00"/>
    <x v="2"/>
    <s v="Poland"/>
    <s v="Framework loan"/>
    <s v="Transport"/>
    <n v="12.096972680285891"/>
    <m/>
    <m/>
    <m/>
    <n v="4.354910164902229"/>
    <n v="3.0242431700703909"/>
    <n v="1.330666994831837"/>
    <m/>
    <n v="0.36"/>
    <m/>
    <s v="Climate Action and Sustainability Figures 2023 (excel format)"/>
  </r>
  <r>
    <x v="5"/>
    <m/>
    <s v="TYCHY SUSTAINABLE DEVELOPMENT"/>
    <m/>
    <d v="2023-06-15T00:00:00"/>
    <x v="2"/>
    <s v="Poland"/>
    <s v="Framework loan"/>
    <s v="Urban development"/>
    <n v="36.290918040856589"/>
    <m/>
    <m/>
    <m/>
    <n v="13.064730494708847"/>
    <n v="9.072729510214419"/>
    <n v="3.9920009844944304"/>
    <m/>
    <n v="0.36"/>
    <m/>
    <s v="Climate Action and Sustainability Figures 2023 (excel format)"/>
  </r>
  <r>
    <x v="5"/>
    <m/>
    <s v="MATERIEL ROULANT REGION GRAND EST II"/>
    <m/>
    <d v="2023-10-18T00:00:00"/>
    <x v="2"/>
    <s v="France"/>
    <s v="Investment loan"/>
    <s v="Transport"/>
    <n v="89.207249999999988"/>
    <m/>
    <m/>
    <m/>
    <n v="89.207249999999988"/>
    <n v="89.207249999999988"/>
    <n v="0"/>
    <m/>
    <n v="1"/>
    <m/>
    <s v="Climate Action and Sustainability Figures 2023 (excel format)"/>
  </r>
  <r>
    <x v="5"/>
    <m/>
    <s v="COFINA - GREEN AFRICAN AGRI VALUE CHAIN"/>
    <m/>
    <d v="2023-07-05T00:00:00"/>
    <x v="2"/>
    <s v="Côte d'Ivoire"/>
    <s v="Multiple Beneficiary Intermediated Loan"/>
    <s v="Credit lines"/>
    <n v="17.408930000000002"/>
    <m/>
    <m/>
    <m/>
    <n v="5.2226789999999994"/>
    <n v="2.6113394999999997"/>
    <n v="2.6113394999999997"/>
    <m/>
    <n v="0.3"/>
    <m/>
    <s v="Climate Action and Sustainability Figures 2023 (excel format)"/>
  </r>
  <r>
    <x v="5"/>
    <m/>
    <s v="BURGAS SPECIALIZED CHILDRENS HOSPITAL"/>
    <m/>
    <d v="2023-09-12T00:00:00"/>
    <x v="2"/>
    <s v="Bulgaria"/>
    <s v="Investment loan"/>
    <s v="Health"/>
    <n v="13.84064"/>
    <m/>
    <m/>
    <m/>
    <n v="0.63528537600000001"/>
    <n v="0.63528537600000001"/>
    <n v="0"/>
    <m/>
    <n v="4.5900000000000003E-2"/>
    <m/>
    <s v="Climate Action and Sustainability Figures 2023 (excel format)"/>
  </r>
  <r>
    <x v="5"/>
    <m/>
    <s v="CDC BOOSTER LOGEMENT SOCIAL MBIL"/>
    <m/>
    <d v="2023-10-12T00:00:00"/>
    <x v="2"/>
    <s v="France"/>
    <s v="Multiple Beneficiary Intermediated Loan"/>
    <s v="Credit lines"/>
    <n v="540.65"/>
    <m/>
    <m/>
    <m/>
    <n v="351.42249999999996"/>
    <n v="351.42249999999996"/>
    <n v="0"/>
    <m/>
    <n v="0.65"/>
    <m/>
    <s v="Climate Action and Sustainability Figures 2023 (excel format)"/>
  </r>
  <r>
    <x v="5"/>
    <m/>
    <s v="AVL AUTOMOTIVE TEST SYSTEMS RDI"/>
    <m/>
    <d v="2023-10-23T00:00:00"/>
    <x v="2"/>
    <s v="Austria"/>
    <s v="Investment loan"/>
    <s v="Industry"/>
    <n v="16.2195"/>
    <m/>
    <m/>
    <m/>
    <n v="11.35365"/>
    <n v="11.35365"/>
    <n v="0"/>
    <m/>
    <n v="0.7"/>
    <m/>
    <s v="Climate Action and Sustainability Figures 2023 (excel format)"/>
  </r>
  <r>
    <x v="5"/>
    <m/>
    <s v="AVL AUTOMOTIVE TEST SYSTEMS RDI"/>
    <m/>
    <d v="2023-10-23T00:00:00"/>
    <x v="2"/>
    <s v="Austria"/>
    <s v="Investment loan"/>
    <s v="Services"/>
    <n v="37.845499999999994"/>
    <m/>
    <m/>
    <m/>
    <n v="26.491849999999999"/>
    <n v="26.491849999999999"/>
    <n v="0"/>
    <m/>
    <n v="0.7"/>
    <m/>
    <s v="Climate Action and Sustainability Figures 2023 (excel format)"/>
  </r>
  <r>
    <x v="5"/>
    <m/>
    <s v="TANZANIA GENDER &amp; BLUE ECONOMY - CRDB BANK PLC"/>
    <m/>
    <d v="2023-02-22T00:00:00"/>
    <x v="2"/>
    <s v="Tanzania, United republic of"/>
    <s v="Multiple Beneficiary Intermediated Loan"/>
    <s v="Credit lines"/>
    <n v="97.316999999999993"/>
    <m/>
    <m/>
    <m/>
    <n v="0.97316999999999998"/>
    <n v="0.97316999999999998"/>
    <n v="0"/>
    <m/>
    <n v="0.01"/>
    <m/>
    <s v="Climate Action and Sustainability Figures 2023 (excel format)"/>
  </r>
  <r>
    <x v="5"/>
    <m/>
    <s v="TITAN SOLAR PV GREEN FRAMEWORK LOAN"/>
    <m/>
    <d v="2023-11-16T00:00:00"/>
    <x v="2"/>
    <s v="Spain"/>
    <s v="Framework loan"/>
    <s v="Energy"/>
    <n v="62.113115899999997"/>
    <m/>
    <m/>
    <m/>
    <n v="62.113115899999997"/>
    <n v="62.113115899999997"/>
    <n v="0"/>
    <m/>
    <n v="1"/>
    <m/>
    <s v="Climate Action and Sustainability Figures 2023 (excel format)"/>
  </r>
  <r>
    <x v="5"/>
    <m/>
    <s v="MADRID EDUCATION INFRASTRUCTURES"/>
    <m/>
    <d v="2023-03-21T00:00:00"/>
    <x v="2"/>
    <s v="Spain"/>
    <s v="Investment loan"/>
    <s v="Education"/>
    <n v="270.32499999999999"/>
    <m/>
    <m/>
    <m/>
    <n v="245.67135999999996"/>
    <n v="237.56160999999997"/>
    <n v="8.10975"/>
    <m/>
    <n v="0.90880000000000005"/>
    <m/>
    <s v="Climate Action and Sustainability Figures 2023 (excel format)"/>
  </r>
  <r>
    <x v="5"/>
    <m/>
    <s v="S-BAHN KOELN ROLLING STOCK"/>
    <m/>
    <d v="2023-12-12T00:00:00"/>
    <x v="2"/>
    <s v="Germany"/>
    <s v="Investment loan"/>
    <s v="Transport"/>
    <n v="258.4307"/>
    <m/>
    <m/>
    <m/>
    <n v="258.4307"/>
    <n v="258.4307"/>
    <n v="0"/>
    <m/>
    <n v="1"/>
    <m/>
    <s v="Climate Action and Sustainability Figures 2023 (excel format)"/>
  </r>
  <r>
    <x v="5"/>
    <m/>
    <s v="NOVOZYMES INNOVATIVE BIOTECHNOLOGY SOLUTIONS"/>
    <m/>
    <d v="2023-01-26T00:00:00"/>
    <x v="2"/>
    <s v="Denmark"/>
    <s v="Investment loan"/>
    <s v="Industry"/>
    <n v="108.13"/>
    <m/>
    <m/>
    <m/>
    <n v="33.531112999999998"/>
    <n v="33.531112999999998"/>
    <n v="0"/>
    <m/>
    <n v="0.31009999999999999"/>
    <m/>
    <s v="Climate Action and Sustainability Figures 2023 (excel format)"/>
  </r>
  <r>
    <x v="5"/>
    <m/>
    <s v="TBC BANK LOAN FOR INCLUSIVE &amp; GREEN FINANCE"/>
    <m/>
    <d v="2023-12-08T00:00:00"/>
    <x v="2"/>
    <s v="Georgia"/>
    <s v="Multiple Beneficiary Intermediated Loan"/>
    <s v="Credit lines"/>
    <n v="43.251999999999995"/>
    <m/>
    <m/>
    <m/>
    <n v="42.092846399999992"/>
    <n v="41.513269600000001"/>
    <n v="0.5795768"/>
    <m/>
    <n v="0.97319999999999995"/>
    <m/>
    <s v="Climate Action and Sustainability Figures 2023 (excel format)"/>
  </r>
  <r>
    <x v="5"/>
    <m/>
    <s v="LOURES URBAN RENEWAL AND CLIMATE ADAPTATION FL"/>
    <m/>
    <d v="2023-11-21T00:00:00"/>
    <x v="2"/>
    <s v="Portugal"/>
    <s v="Framework loan"/>
    <s v="Education"/>
    <n v="4.3504916069999995"/>
    <m/>
    <m/>
    <m/>
    <n v="2.3518757627441995"/>
    <n v="1.0123593969489"/>
    <n v="1.3395163657953"/>
    <m/>
    <n v="0.54059999999999997"/>
    <m/>
    <s v="Climate Action and Sustainability Figures 2023 (excel format)"/>
  </r>
  <r>
    <x v="5"/>
    <m/>
    <s v="LOURES URBAN RENEWAL AND CLIMATE ADAPTATION FL"/>
    <m/>
    <d v="2023-11-21T00:00:00"/>
    <x v="2"/>
    <s v="Portugal"/>
    <s v="Framework loan"/>
    <s v="Solid waste"/>
    <n v="0.32641743749999996"/>
    <m/>
    <m/>
    <m/>
    <n v="0.17646126671250001"/>
    <n v="7.5957337706250003E-2"/>
    <n v="0.10050392900624999"/>
    <m/>
    <n v="0.54059999999999997"/>
    <m/>
    <s v="Climate Action and Sustainability Figures 2023 (excel format)"/>
  </r>
  <r>
    <x v="5"/>
    <m/>
    <s v="LOURES URBAN RENEWAL AND CLIMATE ADAPTATION FL"/>
    <m/>
    <d v="2023-11-21T00:00:00"/>
    <x v="2"/>
    <s v="Portugal"/>
    <s v="Framework loan"/>
    <s v="Urban development"/>
    <n v="21.4364859555"/>
    <m/>
    <m/>
    <m/>
    <n v="11.588564307543299"/>
    <n v="4.9882702818448497"/>
    <n v="6.6002940256984495"/>
    <m/>
    <n v="0.54059999999999997"/>
    <m/>
    <s v="Climate Action and Sustainability Figures 2023 (excel format)"/>
  </r>
  <r>
    <x v="5"/>
    <m/>
    <s v="CALEF PAN-EU LOAN FOR SMES AND MIDCAPS"/>
    <m/>
    <d v="2023-01-25T00:00:00"/>
    <x v="2"/>
    <s v="France"/>
    <s v="Multiple Beneficiary Intermediated Loan"/>
    <s v="Credit lines"/>
    <n v="363.56686990364148"/>
    <m/>
    <m/>
    <m/>
    <n v="109.07006097108822"/>
    <n v="109.07006097108822"/>
    <n v="0"/>
    <m/>
    <n v="0.3"/>
    <m/>
    <s v="Climate Action and Sustainability Figures 2023 (excel format)"/>
  </r>
  <r>
    <x v="5"/>
    <m/>
    <s v="CALEF PAN-EU LOAN FOR SMES AND MIDCAPS"/>
    <m/>
    <d v="2023-01-25T00:00:00"/>
    <x v="2"/>
    <s v="Poland"/>
    <s v="Multiple Beneficiary Intermediated Loan"/>
    <s v="Credit lines"/>
    <n v="68.953129987290993"/>
    <m/>
    <m/>
    <m/>
    <n v="20.6859389961873"/>
    <n v="20.6859389961873"/>
    <n v="0"/>
    <m/>
    <n v="0.3"/>
    <m/>
    <s v="Climate Action and Sustainability Figures 2023 (excel format)"/>
  </r>
  <r>
    <x v="5"/>
    <m/>
    <s v="RETAIL ENERGY &amp; ENVIRONMENTAL SUSTAINABILITY"/>
    <m/>
    <d v="2023-11-30T00:00:00"/>
    <x v="2"/>
    <s v="Poland"/>
    <s v="Framework loan"/>
    <s v="Services"/>
    <n v="372.94780409290769"/>
    <m/>
    <m/>
    <m/>
    <n v="372.94780409290769"/>
    <n v="372.94780409290769"/>
    <n v="0"/>
    <m/>
    <n v="1"/>
    <m/>
    <s v="Climate Action and Sustainability Figures 2023 (excel format)"/>
  </r>
  <r>
    <x v="5"/>
    <m/>
    <s v="COMET UPCYCLING ARABINOXYLAN PLANT (IEU GT)"/>
    <m/>
    <d v="2023-07-03T00:00:00"/>
    <x v="2"/>
    <s v="Denmark"/>
    <s v="Equity/Quasi-equity"/>
    <s v="Industry"/>
    <n v="41.002896"/>
    <m/>
    <m/>
    <m/>
    <n v="0"/>
    <n v="0"/>
    <n v="0"/>
    <m/>
    <m/>
    <m/>
    <s v="Climate Action and Sustainability Figures 2023 (excel format)"/>
  </r>
  <r>
    <x v="5"/>
    <m/>
    <s v="COMET UPCYCLING ARABINOXYLAN PLANT (IEU GT)"/>
    <m/>
    <d v="2023-07-03T00:00:00"/>
    <x v="2"/>
    <s v="Poland"/>
    <s v="Equity/Quasi-equity"/>
    <s v="Industry"/>
    <n v="2.249104"/>
    <m/>
    <m/>
    <m/>
    <n v="0"/>
    <n v="0"/>
    <n v="0"/>
    <m/>
    <m/>
    <m/>
    <s v="Climate Action and Sustainability Figures 2023 (excel format)"/>
  </r>
  <r>
    <x v="5"/>
    <m/>
    <s v="H2BATTERY (IEU GT)"/>
    <m/>
    <d v="2023-10-10T00:00:00"/>
    <x v="2"/>
    <s v="Netherlands"/>
    <s v="Equity/Quasi-equity"/>
    <s v="Industry"/>
    <n v="43.251999999999995"/>
    <m/>
    <m/>
    <m/>
    <n v="43.251999999999995"/>
    <n v="43.251999999999995"/>
    <n v="0"/>
    <m/>
    <n v="1"/>
    <m/>
    <s v="Climate Action and Sustainability Figures 2023 (excel format)"/>
  </r>
  <r>
    <x v="5"/>
    <m/>
    <s v="ELDRIVE - CHARGING STATION NETWORK (IEU GT)"/>
    <m/>
    <d v="2023-12-21T00:00:00"/>
    <x v="2"/>
    <s v="Bulgaria"/>
    <s v="Equity/Quasi-equity"/>
    <s v="Transport"/>
    <n v="7.3415944777973916"/>
    <m/>
    <m/>
    <m/>
    <n v="7.3415944777973916"/>
    <n v="7.3415944777973916"/>
    <n v="0"/>
    <m/>
    <n v="1"/>
    <m/>
    <s v="Climate Action and Sustainability Figures 2023 (excel format)"/>
  </r>
  <r>
    <x v="5"/>
    <m/>
    <s v="ELDRIVE - CHARGING STATION NETWORK (IEU GT)"/>
    <m/>
    <d v="2023-12-21T00:00:00"/>
    <x v="2"/>
    <s v="Lithuania"/>
    <s v="Equity/Quasi-equity"/>
    <s v="Transport"/>
    <n v="14.541754918546733"/>
    <m/>
    <m/>
    <m/>
    <n v="14.541754918546733"/>
    <n v="14.541754918546733"/>
    <n v="0"/>
    <m/>
    <n v="1"/>
    <m/>
    <s v="Climate Action and Sustainability Figures 2023 (excel format)"/>
  </r>
  <r>
    <x v="5"/>
    <m/>
    <s v="ELDRIVE - CHARGING STATION NETWORK (IEU GT)"/>
    <m/>
    <d v="2023-12-21T00:00:00"/>
    <x v="2"/>
    <s v="Romania"/>
    <s v="Equity/Quasi-equity"/>
    <s v="Transport"/>
    <n v="21.368650589314591"/>
    <m/>
    <m/>
    <m/>
    <n v="21.368650589314591"/>
    <n v="21.368650589314591"/>
    <n v="0"/>
    <m/>
    <n v="1"/>
    <m/>
    <s v="Climate Action and Sustainability Figures 2023 (excel format)"/>
  </r>
  <r>
    <x v="5"/>
    <m/>
    <s v="ING BANK SUSTAINABLE PROJECTS L4SME-MIDCAPS 2"/>
    <m/>
    <d v="2023-06-27T00:00:00"/>
    <x v="2"/>
    <s v="Belgium"/>
    <s v="Multiple Beneficiary Intermediated Loan"/>
    <s v="Credit lines"/>
    <n v="145.97549999999998"/>
    <m/>
    <m/>
    <m/>
    <n v="43.792649999999995"/>
    <n v="43.792649999999995"/>
    <n v="0"/>
    <m/>
    <n v="0.3"/>
    <m/>
    <s v="Climate Action and Sustainability Figures 2023 (excel format)"/>
  </r>
  <r>
    <x v="5"/>
    <m/>
    <s v="ING BANK SUSTAINABLE PROJECTS L4SME-MIDCAPS 2"/>
    <m/>
    <d v="2023-06-27T00:00:00"/>
    <x v="2"/>
    <s v="Luxembourg"/>
    <s v="Multiple Beneficiary Intermediated Loan"/>
    <s v="Credit lines"/>
    <n v="16.2195"/>
    <m/>
    <m/>
    <m/>
    <n v="4.86585"/>
    <n v="4.86585"/>
    <n v="0"/>
    <m/>
    <n v="0.3"/>
    <m/>
    <s v="Climate Action and Sustainability Figures 2023 (excel format)"/>
  </r>
  <r>
    <x v="5"/>
    <m/>
    <s v="ING BANK SUSTAINABLE PROJECTS L4SME-MIDCAPS 2"/>
    <m/>
    <d v="2023-06-27T00:00:00"/>
    <x v="2"/>
    <s v="Netherlands"/>
    <s v="Multiple Beneficiary Intermediated Loan"/>
    <s v="Credit lines"/>
    <n v="162.19499999999999"/>
    <m/>
    <m/>
    <m/>
    <n v="48.658499999999997"/>
    <n v="48.658499999999997"/>
    <n v="0"/>
    <m/>
    <n v="0.3"/>
    <m/>
    <s v="Climate Action and Sustainability Figures 2023 (excel format)"/>
  </r>
  <r>
    <x v="5"/>
    <m/>
    <s v="NUCLEAR SAFETY PROJECT ROMANIA"/>
    <m/>
    <d v="2023-12-22T00:00:00"/>
    <x v="2"/>
    <s v="Romania"/>
    <s v="Investment loan"/>
    <s v="Energy"/>
    <n v="78.39425"/>
    <m/>
    <m/>
    <m/>
    <n v="0"/>
    <n v="0"/>
    <n v="0"/>
    <m/>
    <m/>
    <m/>
    <s v="Climate Action and Sustainability Figures 2023 (excel format)"/>
  </r>
  <r>
    <x v="5"/>
    <m/>
    <s v="NUCLEAR SAFETY PROJECT ROMANIA"/>
    <m/>
    <d v="2023-12-22T00:00:00"/>
    <x v="2"/>
    <s v="Romania"/>
    <s v="Investment loan"/>
    <s v="Water, sewerage"/>
    <n v="78.39425"/>
    <m/>
    <m/>
    <m/>
    <n v="0"/>
    <n v="0"/>
    <n v="0"/>
    <m/>
    <m/>
    <m/>
    <s v="Climate Action and Sustainability Figures 2023 (excel format)"/>
  </r>
  <r>
    <x v="5"/>
    <m/>
    <s v="COMMERZBANK LRS ENHANCED SUPPORT"/>
    <m/>
    <d v="2023-04-05T00:00:00"/>
    <x v="2"/>
    <s v="Regional - EU countries"/>
    <s v="Guarantee"/>
    <s v="Credit lines"/>
    <n v="216.26"/>
    <m/>
    <m/>
    <m/>
    <n v="1.0812999999999999"/>
    <n v="1.0812999999999999"/>
    <n v="0"/>
    <m/>
    <n v="5.0000000000000001E-3"/>
    <m/>
    <s v="Climate Action and Sustainability Figures 2023 (excel format)"/>
  </r>
  <r>
    <x v="5"/>
    <m/>
    <s v="SUSTAINABLE URBAN DEVELOPMENT IN GREECE"/>
    <m/>
    <d v="2023-01-19T00:00:00"/>
    <x v="2"/>
    <s v="Greece"/>
    <s v="Framework loan"/>
    <s v="Urban development"/>
    <n v="324.39"/>
    <m/>
    <m/>
    <m/>
    <n v="51.9024"/>
    <n v="29.195099999999996"/>
    <n v="22.7073"/>
    <m/>
    <n v="0.16"/>
    <m/>
    <s v="Climate Action and Sustainability Figures 2023 (excel format)"/>
  </r>
  <r>
    <x v="5"/>
    <m/>
    <s v="SARAJEVO URBAN TRANSPORT PROJECT"/>
    <m/>
    <d v="2023-06-15T00:00:00"/>
    <x v="2"/>
    <s v="Bosnia and Herzegovina"/>
    <s v="Investment loan"/>
    <s v="Transport"/>
    <n v="37.845499999999994"/>
    <m/>
    <m/>
    <m/>
    <n v="27.627215"/>
    <n v="27.627215"/>
    <n v="0"/>
    <m/>
    <n v="0.73"/>
    <m/>
    <s v="Climate Action and Sustainability Figures 2023 (excel format)"/>
  </r>
  <r>
    <x v="5"/>
    <m/>
    <s v="CAIXABANK LOAN FOR SMES &amp; OTHER PRIORITIES"/>
    <m/>
    <d v="2023-01-03T00:00:00"/>
    <x v="2"/>
    <s v="Spain"/>
    <s v="Multiple Beneficiary Intermediated Loan"/>
    <s v="Credit lines"/>
    <n v="270.32499999999999"/>
    <m/>
    <m/>
    <m/>
    <n v="2.7032499999999997"/>
    <n v="2.7032499999999997"/>
    <n v="0"/>
    <m/>
    <n v="0.01"/>
    <m/>
    <s v="Climate Action and Sustainability Figures 2023 (excel format)"/>
  </r>
  <r>
    <x v="5"/>
    <m/>
    <s v="ACQUE WATER INVESTMENTS"/>
    <m/>
    <d v="2023-06-13T00:00:00"/>
    <x v="2"/>
    <s v="Italy"/>
    <s v="Investment loan"/>
    <s v="Water, sewerage"/>
    <n v="140.56899999999999"/>
    <m/>
    <m/>
    <m/>
    <n v="15.040882999999999"/>
    <n v="0"/>
    <n v="15.040882999999999"/>
    <m/>
    <n v="0.107"/>
    <m/>
    <s v="Climate Action and Sustainability Figures 2023 (excel format)"/>
  </r>
  <r>
    <x v="5"/>
    <m/>
    <s v="RFI HIGH SPEED RAIL PALERMO-CATANIA"/>
    <m/>
    <d v="2023-02-08T00:00:00"/>
    <x v="2"/>
    <s v="Italy"/>
    <s v="Guarantee"/>
    <s v="Transport"/>
    <n v="540.65000000001078"/>
    <m/>
    <m/>
    <m/>
    <n v="540.65"/>
    <n v="486.58499999999884"/>
    <n v="54.065000000001078"/>
    <m/>
    <n v="1"/>
    <m/>
    <s v="Climate Action and Sustainability Figures 2023 (excel format)"/>
  </r>
  <r>
    <x v="5"/>
    <m/>
    <s v="BMI YOUTH &amp; GENDER LOAN FOR SMES AND MIDCAPS"/>
    <m/>
    <d v="2023-05-23T00:00:00"/>
    <x v="2"/>
    <s v="Mauritania"/>
    <s v="Multiple Beneficiary Intermediated Loan"/>
    <s v="Credit lines"/>
    <n v="21.625999999999998"/>
    <m/>
    <m/>
    <m/>
    <n v="0.21626000000000001"/>
    <n v="0.21626000000000001"/>
    <n v="0"/>
    <m/>
    <n v="0.01"/>
    <m/>
    <s v="Climate Action and Sustainability Figures 2023 (excel format)"/>
  </r>
  <r>
    <x v="5"/>
    <m/>
    <s v="PEMBANI REMGRO INFRASTRUCTURE FUND II"/>
    <m/>
    <d v="2023-02-17T00:00:00"/>
    <x v="2"/>
    <s v="Regional - Africa"/>
    <s v="Equity/Quasi-equity"/>
    <s v="Energy"/>
    <n v="22.195908705884069"/>
    <m/>
    <m/>
    <m/>
    <n v="10.698427996236184"/>
    <n v="10.698427996236184"/>
    <n v="0"/>
    <m/>
    <n v="0.48199999999999998"/>
    <m/>
    <s v="Climate Action and Sustainability Figures 2023 (excel format)"/>
  </r>
  <r>
    <x v="5"/>
    <m/>
    <s v="PEMBANI REMGRO INFRASTRUCTURE FUND II"/>
    <m/>
    <d v="2023-02-17T00:00:00"/>
    <x v="2"/>
    <s v="Regional - Africa"/>
    <s v="Equity/Quasi-equity"/>
    <s v="Services"/>
    <n v="6.6587726117648964"/>
    <m/>
    <m/>
    <m/>
    <n v="3.2095283988712877"/>
    <n v="3.2095283988712877"/>
    <n v="0"/>
    <m/>
    <n v="0.48199999999999998"/>
    <m/>
    <s v="Climate Action and Sustainability Figures 2023 (excel format)"/>
  </r>
  <r>
    <x v="5"/>
    <m/>
    <s v="PEMBANI REMGRO INFRASTRUCTURE FUND II"/>
    <m/>
    <d v="2023-02-17T00:00:00"/>
    <x v="2"/>
    <s v="Regional - Africa"/>
    <s v="Equity/Quasi-equity"/>
    <s v="Telecommunications"/>
    <n v="22.195908705884069"/>
    <m/>
    <m/>
    <m/>
    <n v="10.698427996236184"/>
    <n v="10.698427996236184"/>
    <n v="0"/>
    <m/>
    <n v="0.48199999999999998"/>
    <m/>
    <s v="Climate Action and Sustainability Figures 2023 (excel format)"/>
  </r>
  <r>
    <x v="5"/>
    <m/>
    <s v="PEMBANI REMGRO INFRASTRUCTURE FUND II"/>
    <m/>
    <d v="2023-02-17T00:00:00"/>
    <x v="2"/>
    <s v="Regional - Africa"/>
    <s v="Equity/Quasi-equity"/>
    <s v="Transport"/>
    <n v="15.537136094117011"/>
    <m/>
    <m/>
    <m/>
    <n v="7.4888995973659771"/>
    <n v="7.4888995973659771"/>
    <n v="0"/>
    <m/>
    <n v="0.48199999999999998"/>
    <m/>
    <s v="Climate Action and Sustainability Figures 2023 (excel format)"/>
  </r>
  <r>
    <x v="5"/>
    <m/>
    <s v="PEMBANI REMGRO INFRASTRUCTURE FUND II"/>
    <m/>
    <d v="2023-02-17T00:00:00"/>
    <x v="2"/>
    <s v="Regional - Africa"/>
    <s v="Equity/Quasi-equity"/>
    <s v="Water, sewerage"/>
    <n v="7.3986362352957711"/>
    <m/>
    <m/>
    <m/>
    <n v="3.5661426654127824"/>
    <n v="3.5661426654127824"/>
    <n v="0"/>
    <m/>
    <n v="0.48199999999999998"/>
    <m/>
    <s v="Climate Action and Sustainability Figures 2023 (excel format)"/>
  </r>
  <r>
    <x v="5"/>
    <m/>
    <s v="TANZANIA GENDER AND BLUE ECONOMY FACILITY - KCB"/>
    <m/>
    <d v="2023-02-21T00:00:00"/>
    <x v="2"/>
    <s v="Tanzania, United republic of"/>
    <s v="Multiple Beneficiary Intermediated Loan"/>
    <s v="Credit lines"/>
    <n v="21.625999999999998"/>
    <m/>
    <m/>
    <m/>
    <n v="0.21626000000000001"/>
    <n v="0.21626000000000001"/>
    <n v="0"/>
    <m/>
    <n v="0.01"/>
    <m/>
    <s v="Climate Action and Sustainability Figures 2023 (excel format)"/>
  </r>
  <r>
    <x v="5"/>
    <m/>
    <s v="TANZANIA GENDER &amp; BLUE ECONOMY - NMB BANK PLC"/>
    <m/>
    <d v="2023-02-23T00:00:00"/>
    <x v="2"/>
    <s v="Tanzania, United republic of"/>
    <s v="Multiple Beneficiary Intermediated Loan"/>
    <s v="Credit lines"/>
    <n v="64.878"/>
    <m/>
    <m/>
    <m/>
    <n v="0.64877999999999991"/>
    <n v="0.64877999999999991"/>
    <n v="0"/>
    <m/>
    <n v="0.01"/>
    <m/>
    <s v="Climate Action and Sustainability Figures 2023 (excel format)"/>
  </r>
  <r>
    <x v="5"/>
    <m/>
    <s v="BNPP SME &amp; MIDCAP SUPPORT"/>
    <m/>
    <d v="2023-03-31T00:00:00"/>
    <x v="2"/>
    <s v="France"/>
    <s v="Guarantee"/>
    <s v="Credit lines"/>
    <n v="128.40307073593999"/>
    <m/>
    <m/>
    <m/>
    <n v="25.680614147187995"/>
    <n v="25.680614147187995"/>
    <n v="0"/>
    <m/>
    <n v="0.2"/>
    <m/>
    <s v="Climate Action and Sustainability Figures 2023 (excel format)"/>
  </r>
  <r>
    <x v="5"/>
    <m/>
    <s v="CDC SECTEUR PUBLIC MBIL II"/>
    <m/>
    <d v="2023-01-26T00:00:00"/>
    <x v="2"/>
    <s v="France"/>
    <s v="Multiple Beneficiary Intermediated Loan"/>
    <s v="Credit lines"/>
    <n v="540.65"/>
    <m/>
    <m/>
    <m/>
    <n v="270.32499999999999"/>
    <n v="270.32499999999999"/>
    <n v="0"/>
    <m/>
    <n v="0.5"/>
    <m/>
    <s v="Climate Action and Sustainability Figures 2023 (excel format)"/>
  </r>
  <r>
    <x v="5"/>
    <m/>
    <s v="NATURGY ELECTRICITY NETWORK MODERNISATION"/>
    <m/>
    <d v="2023-10-03T00:00:00"/>
    <x v="2"/>
    <s v="Spain"/>
    <s v="Investment loan"/>
    <s v="Energy"/>
    <n v="540.65"/>
    <m/>
    <m/>
    <m/>
    <n v="540.65"/>
    <n v="540.65"/>
    <n v="0"/>
    <m/>
    <n v="1"/>
    <m/>
    <s v="Climate Action and Sustainability Figures 2023 (excel format)"/>
  </r>
  <r>
    <x v="5"/>
    <m/>
    <s v="PGE ELECTRICITY DISTRIBUTION"/>
    <m/>
    <d v="2023-02-03T00:00:00"/>
    <x v="2"/>
    <s v="Poland"/>
    <s v="Investment loan"/>
    <s v="Energy"/>
    <n v="322.63853367434047"/>
    <m/>
    <m/>
    <m/>
    <n v="322.63853367434047"/>
    <n v="258.07856308610536"/>
    <n v="64.559970588235103"/>
    <m/>
    <n v="1"/>
    <m/>
    <s v="Climate Action and Sustainability Figures 2023 (excel format)"/>
  </r>
  <r>
    <x v="5"/>
    <m/>
    <s v="ROCSYS ROBOTIC CHARGING (IEU GT)"/>
    <m/>
    <d v="2023-06-27T00:00:00"/>
    <x v="2"/>
    <s v="Netherlands"/>
    <s v="Equity/Quasi-equity"/>
    <s v="Transport"/>
    <n v="19.4634"/>
    <m/>
    <m/>
    <m/>
    <n v="19.4634"/>
    <n v="19.4634"/>
    <n v="0"/>
    <m/>
    <n v="1"/>
    <m/>
    <s v="Climate Action and Sustainability Figures 2023 (excel format)"/>
  </r>
  <r>
    <x v="5"/>
    <m/>
    <s v="ACCESS BANK PLC NIGERIA GENDER LOAN FOR SMES"/>
    <m/>
    <d v="2023-09-07T00:00:00"/>
    <x v="2"/>
    <s v="Nigeria"/>
    <s v="Multiple Beneficiary Intermediated Loan"/>
    <s v="Credit lines"/>
    <n v="54.064999999999998"/>
    <m/>
    <m/>
    <m/>
    <n v="0.54064999999999996"/>
    <n v="0.54064999999999996"/>
    <n v="0"/>
    <m/>
    <n v="0.01"/>
    <m/>
    <s v="Climate Action and Sustainability Figures 2023 (excel format)"/>
  </r>
  <r>
    <x v="5"/>
    <m/>
    <s v="GROPYUS (IEU GT)"/>
    <m/>
    <d v="2023-12-21T00:00:00"/>
    <x v="2"/>
    <s v="Austria"/>
    <s v="Equity/Quasi-equity"/>
    <s v="Industry"/>
    <n v="9.9479599999999984"/>
    <m/>
    <m/>
    <m/>
    <n v="9.9479599999999984"/>
    <n v="9.9479599999999984"/>
    <n v="0"/>
    <m/>
    <n v="1"/>
    <m/>
    <s v="Climate Action and Sustainability Figures 2023 (excel format)"/>
  </r>
  <r>
    <x v="5"/>
    <m/>
    <s v="GROPYUS (IEU GT)"/>
    <m/>
    <d v="2023-12-21T00:00:00"/>
    <x v="2"/>
    <s v="Germany"/>
    <s v="Equity/Quasi-equity"/>
    <s v="Industry"/>
    <n v="33.304040000000001"/>
    <m/>
    <m/>
    <m/>
    <n v="33.304040000000001"/>
    <n v="33.304040000000001"/>
    <n v="0"/>
    <m/>
    <n v="1"/>
    <m/>
    <s v="Climate Action and Sustainability Figures 2023 (excel format)"/>
  </r>
  <r>
    <x v="5"/>
    <m/>
    <s v="NEW MOBILITY CHARGING NETWORK SPAIN AND PORTUGAL"/>
    <m/>
    <d v="2023-09-27T00:00:00"/>
    <x v="2"/>
    <s v="Portugal"/>
    <s v="Investment loan"/>
    <s v="Transport"/>
    <n v="19.139009994260459"/>
    <m/>
    <m/>
    <m/>
    <n v="19.139009994258295"/>
    <n v="19.139009994258295"/>
    <n v="0"/>
    <m/>
    <n v="1"/>
    <m/>
    <s v="Climate Action and Sustainability Figures 2023 (excel format)"/>
  </r>
  <r>
    <x v="5"/>
    <m/>
    <s v="NEW MOBILITY CHARGING NETWORK SPAIN AND PORTUGAL"/>
    <m/>
    <d v="2023-09-27T00:00:00"/>
    <x v="2"/>
    <s v="Spain"/>
    <s v="Investment loan"/>
    <s v="Transport"/>
    <n v="143.05598985694076"/>
    <m/>
    <m/>
    <m/>
    <n v="143.055989856944"/>
    <n v="143.055989856944"/>
    <n v="0"/>
    <m/>
    <n v="1"/>
    <m/>
    <s v="Climate Action and Sustainability Figures 2023 (excel format)"/>
  </r>
  <r>
    <x v="5"/>
    <m/>
    <s v="ESTONIAN RENEWABLES INVESTMENTS"/>
    <m/>
    <d v="2023-09-14T00:00:00"/>
    <x v="2"/>
    <s v="Estonia"/>
    <s v="Investment loan"/>
    <s v="Energy"/>
    <n v="194.63399999999999"/>
    <m/>
    <m/>
    <m/>
    <n v="194.63399999999999"/>
    <n v="194.63399999999999"/>
    <n v="0"/>
    <m/>
    <n v="1"/>
    <m/>
    <s v="Climate Action and Sustainability Figures 2023 (excel format)"/>
  </r>
  <r>
    <x v="5"/>
    <m/>
    <s v="BANK OF GEORGIA LOAN FOR GROWTH &amp; GREEN FINANCE"/>
    <m/>
    <d v="2023-12-22T00:00:00"/>
    <x v="2"/>
    <s v="Georgia"/>
    <s v="Multiple Beneficiary Intermediated Loan"/>
    <s v="Credit lines"/>
    <n v="16.2195"/>
    <m/>
    <m/>
    <m/>
    <n v="16.2195"/>
    <n v="15.57072"/>
    <n v="0.64877999999999991"/>
    <m/>
    <n v="1"/>
    <m/>
    <s v="Climate Action and Sustainability Figures 2023 (excel format)"/>
  </r>
  <r>
    <x v="5"/>
    <m/>
    <s v="IREN WATER SECTOR GREEN LOAN"/>
    <m/>
    <d v="2023-03-30T00:00:00"/>
    <x v="2"/>
    <s v="Italy"/>
    <s v="Investment loan"/>
    <s v="Water, sewerage"/>
    <n v="162.19499999999999"/>
    <m/>
    <m/>
    <m/>
    <n v="12.9756"/>
    <n v="0"/>
    <n v="12.9756"/>
    <m/>
    <n v="0.08"/>
    <m/>
    <s v="Climate Action and Sustainability Figures 2023 (excel format)"/>
  </r>
  <r>
    <x v="5"/>
    <m/>
    <s v="CADIZ REPOWEREU SOLAR ENERGY"/>
    <m/>
    <d v="2023-12-15T00:00:00"/>
    <x v="2"/>
    <s v="Spain"/>
    <s v="Investment loan"/>
    <s v="Energy"/>
    <n v="86.503999999999991"/>
    <m/>
    <m/>
    <m/>
    <n v="86.503999999999991"/>
    <n v="86.503999999999991"/>
    <n v="0"/>
    <m/>
    <n v="1"/>
    <m/>
    <s v="Climate Action and Sustainability Figures 2023 (excel format)"/>
  </r>
  <r>
    <x v="5"/>
    <m/>
    <s v="KTM MODERN MOBILITY TECHNOLOGY"/>
    <m/>
    <d v="2023-03-21T00:00:00"/>
    <x v="2"/>
    <s v="Austria"/>
    <s v="Investment loan"/>
    <s v="Industry"/>
    <n v="108.13"/>
    <m/>
    <m/>
    <m/>
    <n v="58.465890999999999"/>
    <n v="58.465890999999999"/>
    <n v="0"/>
    <m/>
    <n v="0.54069999999999996"/>
    <m/>
    <s v="Climate Action and Sustainability Figures 2023 (excel format)"/>
  </r>
  <r>
    <x v="5"/>
    <m/>
    <s v="ENGIE GREEN CAPEX PROGRAM"/>
    <m/>
    <d v="2023-12-13T00:00:00"/>
    <x v="2"/>
    <s v="France"/>
    <s v="Investment loan"/>
    <s v="Energy"/>
    <n v="477.93459999999999"/>
    <m/>
    <m/>
    <m/>
    <n v="477.93459999999999"/>
    <n v="477.93459999999999"/>
    <n v="0"/>
    <m/>
    <n v="1"/>
    <m/>
    <s v="Climate Action and Sustainability Figures 2023 (excel format)"/>
  </r>
  <r>
    <x v="5"/>
    <m/>
    <s v="LCL-LOAN 4SMES &amp; MIDCAPS TRANSITION ENERGETIQUE"/>
    <m/>
    <d v="2023-12-20T00:00:00"/>
    <x v="2"/>
    <s v="France"/>
    <s v="Multiple Beneficiary Intermediated Loan"/>
    <s v="Credit lines"/>
    <n v="91.910499999999999"/>
    <m/>
    <m/>
    <m/>
    <n v="55.146299999999997"/>
    <n v="55.146299999999997"/>
    <n v="0"/>
    <m/>
    <n v="0.6"/>
    <m/>
    <s v="Climate Action and Sustainability Figures 2023 (excel format)"/>
  </r>
  <r>
    <x v="5"/>
    <m/>
    <s v="BANQUE DU CAIRE MICROFINANCE LOAN"/>
    <m/>
    <d v="2023-02-15T00:00:00"/>
    <x v="2"/>
    <s v="Egypt"/>
    <s v="Multiple Beneficiary Intermediated Loan"/>
    <s v="Credit lines"/>
    <n v="75.690999999999988"/>
    <m/>
    <m/>
    <m/>
    <n v="0.75690999999999986"/>
    <n v="0.75690999999999986"/>
    <n v="0"/>
    <m/>
    <n v="0.01"/>
    <m/>
    <s v="Climate Action and Sustainability Figures 2023 (excel format)"/>
  </r>
  <r>
    <x v="5"/>
    <m/>
    <s v="BADEN-WUERTTEMBERG ELECTRIC TRAINS"/>
    <m/>
    <d v="2023-12-14T00:00:00"/>
    <x v="2"/>
    <s v="Germany"/>
    <s v="Investment loan"/>
    <s v="Transport"/>
    <n v="513.61749999999995"/>
    <m/>
    <m/>
    <m/>
    <n v="513.61749999999995"/>
    <n v="513.61749999999995"/>
    <n v="0"/>
    <m/>
    <n v="1"/>
    <m/>
    <s v="Climate Action and Sustainability Figures 2023 (excel format)"/>
  </r>
  <r>
    <x v="5"/>
    <m/>
    <s v="LAZIO UMBRIA MARCHE EARTHQUAKE RECOVERY FL"/>
    <m/>
    <d v="2023-06-16T00:00:00"/>
    <x v="2"/>
    <s v="Italy"/>
    <s v="Framework loan"/>
    <s v="Urban development"/>
    <n v="270.32499999999999"/>
    <m/>
    <m/>
    <m/>
    <n v="184.8212025"/>
    <n v="176.71145250000001"/>
    <n v="8.10975"/>
    <m/>
    <n v="0.68369999999999997"/>
    <m/>
    <s v="Climate Action and Sustainability Figures 2023 (excel format)"/>
  </r>
  <r>
    <x v="5"/>
    <m/>
    <s v="JORDAN LOAN FOR SMES AND MID-CAPS"/>
    <m/>
    <d v="2023-07-24T00:00:00"/>
    <x v="2"/>
    <s v="Jordan"/>
    <s v="Multiple Beneficiary Intermediated Loan"/>
    <s v="Credit lines"/>
    <n v="97.316999999999993"/>
    <m/>
    <m/>
    <m/>
    <n v="0.97316999999999998"/>
    <n v="0.97316999999999998"/>
    <n v="0"/>
    <m/>
    <n v="0.01"/>
    <m/>
    <s v="Climate Action and Sustainability Figures 2023 (excel format)"/>
  </r>
  <r>
    <x v="5"/>
    <m/>
    <s v="HMC SUSTAINABLE HEALTHCARE"/>
    <m/>
    <d v="2023-04-28T00:00:00"/>
    <x v="2"/>
    <s v="Netherlands"/>
    <s v="Investment loan"/>
    <s v="Health"/>
    <n v="118.943"/>
    <m/>
    <m/>
    <m/>
    <n v="36.015940399999998"/>
    <n v="36.015940399999998"/>
    <n v="0"/>
    <m/>
    <n v="0.30280000000000001"/>
    <m/>
    <s v="Climate Action and Sustainability Figures 2023 (excel format)"/>
  </r>
  <r>
    <x v="5"/>
    <m/>
    <s v="ZABA LRS ENHANCED SUSTAINABLE SUPPORT"/>
    <m/>
    <d v="2023-08-02T00:00:00"/>
    <x v="2"/>
    <s v="Croatia"/>
    <s v="Guarantee"/>
    <s v="Credit lines"/>
    <n v="129.756"/>
    <m/>
    <m/>
    <m/>
    <n v="25.9512"/>
    <n v="25.9512"/>
    <n v="0"/>
    <m/>
    <n v="0.2"/>
    <m/>
    <s v="Climate Action and Sustainability Figures 2023 (excel format)"/>
  </r>
  <r>
    <x v="5"/>
    <m/>
    <s v="ZABA LRS ENHANCED SUSTAINABLE SUPPORT"/>
    <m/>
    <d v="2023-08-02T00:00:00"/>
    <x v="2"/>
    <s v="Croatia"/>
    <s v="Guarantee"/>
    <s v="Services"/>
    <n v="32.439"/>
    <m/>
    <m/>
    <m/>
    <n v="6.4878"/>
    <n v="6.4878"/>
    <n v="0"/>
    <m/>
    <n v="0.2"/>
    <m/>
    <s v="Climate Action and Sustainability Figures 2023 (excel format)"/>
  </r>
  <r>
    <x v="5"/>
    <m/>
    <s v="SANTANDER RISK SHARING EUROPEAN CLIMATE ACTION"/>
    <m/>
    <d v="2023-11-22T00:00:00"/>
    <x v="2"/>
    <s v="Spain"/>
    <s v="Investment loan"/>
    <s v="Energy"/>
    <n v="135.16249999999999"/>
    <m/>
    <m/>
    <m/>
    <n v="135.16249999999999"/>
    <n v="135.16249999999999"/>
    <n v="0"/>
    <m/>
    <n v="1"/>
    <m/>
    <s v="Climate Action and Sustainability Figures 2023 (excel format)"/>
  </r>
  <r>
    <x v="5"/>
    <m/>
    <s v="CYPRUS WASTEWATER INVESTMENTS PROJECT"/>
    <m/>
    <d v="2023-12-19T00:00:00"/>
    <x v="2"/>
    <s v="Cyprus"/>
    <s v="Investment loan"/>
    <s v="Water, sewerage"/>
    <n v="81.097499999999997"/>
    <m/>
    <m/>
    <m/>
    <n v="40.548749999999998"/>
    <n v="0"/>
    <n v="40.548749999999998"/>
    <m/>
    <n v="0.5"/>
    <m/>
    <s v="Climate Action and Sustainability Figures 2023 (excel format)"/>
  </r>
  <r>
    <x v="5"/>
    <m/>
    <s v="LBBW REPOWEREU ENHANCED RENEWABLE ENERGY"/>
    <m/>
    <d v="2023-09-21T00:00:00"/>
    <x v="2"/>
    <s v="Germany"/>
    <s v="Guarantee"/>
    <s v="Energy"/>
    <n v="189.22749999999999"/>
    <m/>
    <m/>
    <m/>
    <n v="189.22749999999999"/>
    <n v="189.22749999999999"/>
    <n v="0"/>
    <m/>
    <n v="1"/>
    <m/>
    <s v="Climate Action and Sustainability Figures 2023 (excel format)"/>
  </r>
  <r>
    <x v="5"/>
    <m/>
    <s v="BASF INNOVATIVE CHEMICALS RDI"/>
    <m/>
    <d v="2023-01-11T00:00:00"/>
    <x v="2"/>
    <s v="Germany"/>
    <s v="Investment loan"/>
    <s v="Industry"/>
    <n v="378.45499999999998"/>
    <m/>
    <m/>
    <m/>
    <n v="84.849610999999996"/>
    <n v="84.849610999999996"/>
    <n v="0"/>
    <m/>
    <n v="0.22420000000000001"/>
    <m/>
    <s v="Climate Action and Sustainability Figures 2023 (excel format)"/>
  </r>
  <r>
    <x v="5"/>
    <m/>
    <s v="RBRS-RLRS LOAN FOR SMES&amp;MIDCAPS"/>
    <m/>
    <d v="2023-09-29T00:00:00"/>
    <x v="2"/>
    <s v="Serbia"/>
    <s v="Multiple Beneficiary Intermediated Loan"/>
    <s v="Credit lines"/>
    <n v="32.439"/>
    <m/>
    <m/>
    <m/>
    <n v="5.4075813000000004"/>
    <n v="5.4075813000000004"/>
    <n v="0"/>
    <m/>
    <n v="0.16669999999999999"/>
    <m/>
    <s v="Climate Action and Sustainability Figures 2023 (excel format)"/>
  </r>
  <r>
    <x v="5"/>
    <m/>
    <s v="CITE SCOLAIRE INTERNATIONALE DE MARSEILLE"/>
    <m/>
    <d v="2023-11-28T00:00:00"/>
    <x v="2"/>
    <s v="France"/>
    <s v="Investment loan"/>
    <s v="Education"/>
    <n v="21.625999999999998"/>
    <m/>
    <m/>
    <m/>
    <n v="18.697839600000002"/>
    <n v="16.972084799999998"/>
    <n v="1.7257548"/>
    <m/>
    <n v="0.86460000000000004"/>
    <m/>
    <s v="Climate Action and Sustainability Figures 2023 (excel format)"/>
  </r>
  <r>
    <x v="5"/>
    <m/>
    <s v="IN OVO (IEU GT)"/>
    <m/>
    <d v="2023-08-18T00:00:00"/>
    <x v="2"/>
    <s v="Netherlands"/>
    <s v="Equity/Quasi-equity"/>
    <s v="Agriculture, fisheries, forestry"/>
    <n v="43.251999999999995"/>
    <m/>
    <m/>
    <m/>
    <n v="43.251999999999995"/>
    <n v="43.251999999999995"/>
    <n v="0"/>
    <m/>
    <n v="1"/>
    <m/>
    <s v="Climate Action and Sustainability Figures 2023 (excel format)"/>
  </r>
  <r>
    <x v="5"/>
    <m/>
    <s v="CANTABRIA PREHISTORIC MUSEUM"/>
    <m/>
    <d v="2023-12-20T00:00:00"/>
    <x v="2"/>
    <s v="Spain"/>
    <s v="Investment loan"/>
    <s v="Urban development"/>
    <n v="37.845499999999994"/>
    <m/>
    <m/>
    <m/>
    <n v="23.842665"/>
    <n v="23.085754999999999"/>
    <n v="0.75690999999999986"/>
    <m/>
    <n v="0.63"/>
    <m/>
    <s v="Climate Action and Sustainability Figures 2023 (excel format)"/>
  </r>
  <r>
    <x v="5"/>
    <m/>
    <s v="CIIP WATER INVESTMENTS"/>
    <m/>
    <d v="2023-04-20T00:00:00"/>
    <x v="2"/>
    <s v="Italy"/>
    <s v="Investment loan"/>
    <s v="Water, sewerage"/>
    <n v="54.064999999999998"/>
    <m/>
    <m/>
    <m/>
    <n v="18.922749999999997"/>
    <n v="0"/>
    <n v="18.922749999999997"/>
    <m/>
    <n v="0.35"/>
    <m/>
    <s v="Climate Action and Sustainability Figures 2023 (excel format)"/>
  </r>
  <r>
    <x v="5"/>
    <m/>
    <s v="INSEAD RENOVATION CAMPUS EUROPE 2"/>
    <m/>
    <d v="2023-11-17T00:00:00"/>
    <x v="2"/>
    <s v="France"/>
    <s v="Investment loan"/>
    <s v="Education"/>
    <n v="64.878"/>
    <m/>
    <m/>
    <m/>
    <n v="64.878"/>
    <n v="62.931660000000001"/>
    <n v="1.94634"/>
    <m/>
    <n v="1"/>
    <m/>
    <s v="Climate Action and Sustainability Figures 2023 (excel format)"/>
  </r>
  <r>
    <x v="5"/>
    <m/>
    <s v="VINCI CLIMATE CHANGE FUND"/>
    <m/>
    <d v="2023-08-10T00:00:00"/>
    <x v="2"/>
    <s v="Brazil"/>
    <s v="Equity/Quasi-equity"/>
    <s v="Energy"/>
    <n v="37.608514838007629"/>
    <m/>
    <m/>
    <m/>
    <n v="33.546795235501641"/>
    <n v="33.546795235501641"/>
    <n v="0"/>
    <m/>
    <n v="0.89200000000000002"/>
    <m/>
    <s v="Climate Action and Sustainability Figures 2023 (excel format)"/>
  </r>
  <r>
    <x v="5"/>
    <m/>
    <s v="VINCI CLIMATE CHANGE FUND"/>
    <m/>
    <d v="2023-08-10T00:00:00"/>
    <x v="2"/>
    <s v="Brazil"/>
    <s v="Equity/Quasi-equity"/>
    <s v="Water, sewerage"/>
    <n v="13.909998638715372"/>
    <m/>
    <m/>
    <m/>
    <n v="12.407718785733913"/>
    <n v="12.407718785733913"/>
    <n v="0"/>
    <m/>
    <n v="0.89200000000000002"/>
    <m/>
    <s v="Climate Action and Sustainability Figures 2023 (excel format)"/>
  </r>
  <r>
    <x v="5"/>
    <m/>
    <s v="CHARLIE PV GREEN LOAN"/>
    <m/>
    <d v="2023-02-15T00:00:00"/>
    <x v="2"/>
    <s v="Italy"/>
    <s v="Investment loan"/>
    <s v="Energy"/>
    <n v="40.8028555"/>
    <m/>
    <m/>
    <m/>
    <n v="40.8028555"/>
    <n v="40.8028555"/>
    <n v="0"/>
    <m/>
    <n v="1"/>
    <m/>
    <s v="Climate Action and Sustainability Figures 2023 (excel format)"/>
  </r>
  <r>
    <x v="5"/>
    <m/>
    <s v="SUNFUNDER GIGATON CLEAN ENERGY SME FUND"/>
    <m/>
    <d v="2023-11-09T00:00:00"/>
    <x v="2"/>
    <s v="Regional - Africa"/>
    <s v="Equity/Quasi-equity"/>
    <s v="Energy"/>
    <n v="56.662051795904063"/>
    <m/>
    <m/>
    <m/>
    <n v="41.363297811009375"/>
    <n v="41.363297811009375"/>
    <n v="0"/>
    <m/>
    <n v="0.73"/>
    <m/>
    <s v="Climate Action and Sustainability Figures 2023 (excel format)"/>
  </r>
  <r>
    <x v="5"/>
    <m/>
    <s v="SUNFUNDER GIGATON CLEAN ENERGY SME FUND"/>
    <m/>
    <d v="2023-11-09T00:00:00"/>
    <x v="2"/>
    <s v="Regional - Asia"/>
    <s v="Equity/Quasi-equity"/>
    <s v="Energy"/>
    <n v="11.332410359181893"/>
    <m/>
    <m/>
    <m/>
    <n v="8.2726595622025236"/>
    <n v="8.2726595622025236"/>
    <n v="0"/>
    <m/>
    <n v="0.73"/>
    <m/>
    <s v="Climate Action and Sustainability Figures 2023 (excel format)"/>
  </r>
  <r>
    <x v="5"/>
    <m/>
    <s v="SUNFUNDER GIGATON CLEAN ENERGY SME FUND"/>
    <m/>
    <d v="2023-11-09T00:00:00"/>
    <x v="2"/>
    <s v="Regional - Latin America"/>
    <s v="Equity/Quasi-equity"/>
    <s v="Energy"/>
    <n v="7.5549402394527938"/>
    <m/>
    <m/>
    <m/>
    <n v="5.5151063748009603"/>
    <n v="5.5151063748009603"/>
    <n v="0"/>
    <m/>
    <n v="0.73"/>
    <m/>
    <s v="Climate Action and Sustainability Figures 2023 (excel format)"/>
  </r>
  <r>
    <x v="5"/>
    <m/>
    <s v="ATEA DATA CENTRES AND DIGITAL TRANSFORMATION"/>
    <m/>
    <d v="2023-04-26T00:00:00"/>
    <x v="2"/>
    <s v="Denmark"/>
    <s v="Investment loan"/>
    <s v="Services"/>
    <n v="29.735749999999999"/>
    <m/>
    <m/>
    <m/>
    <n v="1.2578222249999997"/>
    <n v="1.2578222249999997"/>
    <n v="0"/>
    <m/>
    <n v="4.2299999999999997E-2"/>
    <m/>
    <s v="Climate Action and Sustainability Figures 2023 (excel format)"/>
  </r>
  <r>
    <x v="5"/>
    <m/>
    <s v="ATEA DATA CENTRES AND DIGITAL TRANSFORMATION"/>
    <m/>
    <d v="2023-04-26T00:00:00"/>
    <x v="2"/>
    <s v="Finland"/>
    <s v="Investment loan"/>
    <s v="Services"/>
    <n v="3.7845499999999999"/>
    <m/>
    <m/>
    <m/>
    <n v="0.16008646499999998"/>
    <n v="0.16008646499999998"/>
    <n v="0"/>
    <m/>
    <n v="4.2299999999999997E-2"/>
    <m/>
    <s v="Climate Action and Sustainability Figures 2023 (excel format)"/>
  </r>
  <r>
    <x v="5"/>
    <m/>
    <s v="ATEA DATA CENTRES AND DIGITAL TRANSFORMATION"/>
    <m/>
    <d v="2023-04-26T00:00:00"/>
    <x v="2"/>
    <s v="Latvia"/>
    <s v="Investment loan"/>
    <s v="Services"/>
    <n v="2.1625999999999999"/>
    <m/>
    <m/>
    <m/>
    <n v="9.1477979999999987E-2"/>
    <n v="9.1477979999999987E-2"/>
    <n v="0"/>
    <m/>
    <n v="4.2299999999999997E-2"/>
    <m/>
    <s v="Climate Action and Sustainability Figures 2023 (excel format)"/>
  </r>
  <r>
    <x v="5"/>
    <m/>
    <s v="ATEA DATA CENTRES AND DIGITAL TRANSFORMATION"/>
    <m/>
    <d v="2023-04-26T00:00:00"/>
    <x v="2"/>
    <s v="Lithuania"/>
    <s v="Investment loan"/>
    <s v="Services"/>
    <n v="5.9471499999999997"/>
    <m/>
    <m/>
    <m/>
    <n v="0.25156444499999997"/>
    <n v="0.25156444499999997"/>
    <n v="0"/>
    <m/>
    <n v="4.2299999999999997E-2"/>
    <m/>
    <s v="Climate Action and Sustainability Figures 2023 (excel format)"/>
  </r>
  <r>
    <x v="5"/>
    <m/>
    <s v="ATEA DATA CENTRES AND DIGITAL TRANSFORMATION"/>
    <m/>
    <d v="2023-04-26T00:00:00"/>
    <x v="2"/>
    <s v="Sweden"/>
    <s v="Investment loan"/>
    <s v="Services"/>
    <n v="12.434949999999999"/>
    <m/>
    <m/>
    <m/>
    <n v="0.52599838499999996"/>
    <n v="0.52599838499999996"/>
    <n v="0"/>
    <m/>
    <n v="4.2299999999999997E-2"/>
    <m/>
    <s v="Climate Action and Sustainability Figures 2023 (excel format)"/>
  </r>
  <r>
    <x v="5"/>
    <m/>
    <s v="HYPO VORARLBERG ENHANCED SUPPORT FOR EE III"/>
    <m/>
    <d v="2023-12-06T00:00:00"/>
    <x v="2"/>
    <s v="Austria"/>
    <s v="Guarantee"/>
    <s v="Industry"/>
    <n v="66.175560000000004"/>
    <m/>
    <m/>
    <m/>
    <n v="66.175560000000004"/>
    <n v="66.175560000000004"/>
    <n v="0"/>
    <m/>
    <n v="1"/>
    <m/>
    <s v="Climate Action and Sustainability Figures 2023 (excel format)"/>
  </r>
  <r>
    <x v="5"/>
    <m/>
    <s v="CAIXABANK RISK SHARING SMES AND MIDCAPS"/>
    <m/>
    <d v="2023-06-27T00:00:00"/>
    <x v="2"/>
    <s v="Spain"/>
    <s v="Guarantee"/>
    <s v="Credit lines"/>
    <n v="270.32499999999999"/>
    <m/>
    <m/>
    <m/>
    <n v="1.3516249999999999"/>
    <n v="1.3516249999999999"/>
    <n v="0"/>
    <m/>
    <n v="5.0000000000000001E-3"/>
    <m/>
    <s v="Climate Action and Sustainability Figures 2023 (excel format)"/>
  </r>
  <r>
    <x v="5"/>
    <m/>
    <s v="SOREGIES NETWORK &amp; RENEWABLE ENERGY"/>
    <m/>
    <d v="2023-12-20T00:00:00"/>
    <x v="2"/>
    <s v="France"/>
    <s v="Investment loan"/>
    <s v="Energy"/>
    <n v="270.32499999999999"/>
    <m/>
    <m/>
    <m/>
    <n v="270.32499999999999"/>
    <n v="270.32499999999999"/>
    <n v="0"/>
    <m/>
    <n v="1"/>
    <m/>
    <s v="Climate Action and Sustainability Figures 2023 (excel format)"/>
  </r>
  <r>
    <x v="5"/>
    <m/>
    <s v="COVESTRO SUSTAINABLE SOLUTIONS RDI"/>
    <m/>
    <d v="2023-09-13T00:00:00"/>
    <x v="2"/>
    <s v="Belgium"/>
    <s v="Investment loan"/>
    <s v="Industry"/>
    <n v="10.812999999999999"/>
    <m/>
    <m/>
    <m/>
    <n v="1.2975599999999998"/>
    <n v="1.2975599999999998"/>
    <n v="0"/>
    <m/>
    <n v="0.12"/>
    <m/>
    <s v="Climate Action and Sustainability Figures 2023 (excel format)"/>
  </r>
  <r>
    <x v="5"/>
    <m/>
    <s v="COVESTRO SUSTAINABLE SOLUTIONS RDI"/>
    <m/>
    <d v="2023-09-13T00:00:00"/>
    <x v="2"/>
    <s v="Germany"/>
    <s v="Investment loan"/>
    <s v="Industry"/>
    <n v="179.49579999999997"/>
    <m/>
    <m/>
    <m/>
    <n v="21.539496"/>
    <n v="21.539496"/>
    <n v="0"/>
    <m/>
    <n v="0.12"/>
    <m/>
    <s v="Climate Action and Sustainability Figures 2023 (excel format)"/>
  </r>
  <r>
    <x v="5"/>
    <m/>
    <s v="COVESTRO SUSTAINABLE SOLUTIONS RDI"/>
    <m/>
    <d v="2023-09-13T00:00:00"/>
    <x v="2"/>
    <s v="Netherlands"/>
    <s v="Investment loan"/>
    <s v="Industry"/>
    <n v="25.9512"/>
    <m/>
    <m/>
    <m/>
    <n v="3.1141439999999996"/>
    <n v="3.1141439999999996"/>
    <n v="0"/>
    <m/>
    <n v="0.12"/>
    <m/>
    <s v="Climate Action and Sustainability Figures 2023 (excel format)"/>
  </r>
  <r>
    <x v="5"/>
    <m/>
    <s v="AUVERGNE NUMERIQUE TRES HAUT DEBIT II"/>
    <m/>
    <d v="2023-11-30T00:00:00"/>
    <x v="2"/>
    <s v="France"/>
    <s v="Investment loan"/>
    <s v="Telecommunications"/>
    <n v="162.19499999999999"/>
    <m/>
    <m/>
    <m/>
    <n v="14.921939999999999"/>
    <n v="14.921939999999999"/>
    <n v="0"/>
    <m/>
    <n v="9.1999999999999998E-2"/>
    <m/>
    <s v="Climate Action and Sustainability Figures 2023 (excel format)"/>
  </r>
  <r>
    <x v="5"/>
    <m/>
    <s v="SOLARIA EUROPEAN PV GREEN LOAN"/>
    <m/>
    <d v="2023-12-20T00:00:00"/>
    <x v="2"/>
    <s v="Spain"/>
    <s v="Investment loan"/>
    <s v="Energy"/>
    <n v="81.097499999999997"/>
    <m/>
    <m/>
    <m/>
    <n v="81.097499999999997"/>
    <n v="81.097499999999997"/>
    <n v="0"/>
    <m/>
    <n v="1"/>
    <m/>
    <s v="Climate Action and Sustainability Figures 2023 (excel format)"/>
  </r>
  <r>
    <x v="5"/>
    <m/>
    <s v="TANZANIA GENDER &amp; BLUE ECONOMY - CRDB BANK PLC"/>
    <m/>
    <d v="2023-02-22T00:00:00"/>
    <x v="2"/>
    <s v="Tanzania, United republic of"/>
    <s v="Multiple Beneficiary Intermediated Loan"/>
    <s v="Credit lines"/>
    <n v="64.878"/>
    <m/>
    <m/>
    <m/>
    <n v="0.64877999999999991"/>
    <n v="0.64877999999999991"/>
    <n v="0"/>
    <m/>
    <n v="0.01"/>
    <m/>
    <s v="Climate Action and Sustainability Figures 2023 (excel format)"/>
  </r>
  <r>
    <x v="5"/>
    <m/>
    <s v="BBVA ABS OPERATION FOR CLIMATE ACTION"/>
    <m/>
    <d v="2023-06-22T00:00:00"/>
    <x v="2"/>
    <s v="Spain"/>
    <s v="Multiple Beneficiary Intermediated Loan"/>
    <s v="Industry"/>
    <n v="32.439"/>
    <m/>
    <m/>
    <m/>
    <n v="32.439"/>
    <n v="32.439"/>
    <n v="0"/>
    <m/>
    <n v="1"/>
    <m/>
    <s v="Climate Action and Sustainability Figures 2023 (excel format)"/>
  </r>
  <r>
    <x v="5"/>
    <m/>
    <s v="ENDESA NETWORK MODERNISATION III"/>
    <m/>
    <d v="2023-01-17T00:00:00"/>
    <x v="2"/>
    <s v="Spain"/>
    <s v="Investment loan"/>
    <s v="Energy"/>
    <n v="270.32499999999999"/>
    <m/>
    <m/>
    <m/>
    <n v="270.32499999999999"/>
    <n v="270.32499999999999"/>
    <n v="0"/>
    <m/>
    <n v="1"/>
    <m/>
    <s v="Climate Action and Sustainability Figures 2023 (excel format)"/>
  </r>
  <r>
    <x v="5"/>
    <m/>
    <s v="BST LRS ENHANCED SUPPORT FOR MIDCAPS"/>
    <m/>
    <d v="2023-09-20T00:00:00"/>
    <x v="2"/>
    <s v="Portugal"/>
    <s v="Guarantee"/>
    <s v="Credit lines"/>
    <n v="216.26"/>
    <m/>
    <m/>
    <m/>
    <n v="1.0812999999999999"/>
    <n v="1.0812999999999999"/>
    <n v="0"/>
    <m/>
    <n v="5.0000000000000001E-3"/>
    <m/>
    <s v="Climate Action and Sustainability Figures 2023 (excel format)"/>
  </r>
  <r>
    <x v="5"/>
    <m/>
    <s v="ACP GENDER FINANCE FACILITY - MOZA BANCO"/>
    <m/>
    <d v="2023-12-20T00:00:00"/>
    <x v="2"/>
    <s v="Mozambique"/>
    <s v="Multiple Beneficiary Intermediated Loan"/>
    <s v="Credit lines"/>
    <n v="10.812999999999999"/>
    <m/>
    <m/>
    <m/>
    <n v="0.10813"/>
    <n v="0.10813"/>
    <n v="0"/>
    <m/>
    <n v="0.01"/>
    <m/>
    <s v="Climate Action and Sustainability Figures 2023 (excel format)"/>
  </r>
  <r>
    <x v="5"/>
    <m/>
    <s v="DKB RENEWABLE ENERGY AND MUNICIPAL INFRASTR MBIL"/>
    <m/>
    <d v="2023-01-23T00:00:00"/>
    <x v="2"/>
    <s v="Germany"/>
    <s v="Multiple Beneficiary Intermediated Loan"/>
    <s v="Credit lines"/>
    <n v="162.19499999999999"/>
    <m/>
    <m/>
    <m/>
    <n v="81.097499999999997"/>
    <n v="81.097499999999997"/>
    <n v="0"/>
    <m/>
    <n v="0.5"/>
    <m/>
    <s v="Climate Action and Sustainability Figures 2023 (excel format)"/>
  </r>
  <r>
    <x v="5"/>
    <m/>
    <s v="RFI HIGH SPEED RAIL PALERMO-CATANIA"/>
    <m/>
    <d v="2023-03-13T00:00:00"/>
    <x v="2"/>
    <s v="Italy"/>
    <s v="Guarantee"/>
    <s v="Transport"/>
    <n v="324.39"/>
    <m/>
    <m/>
    <m/>
    <n v="324.39"/>
    <n v="291.95099999999996"/>
    <n v="32.439"/>
    <m/>
    <n v="1"/>
    <m/>
    <s v="Climate Action and Sustainability Figures 2023 (excel format)"/>
  </r>
  <r>
    <x v="5"/>
    <m/>
    <s v="EVN RENEWABLE ENERGY INVESTMENTS GREEN LOAN"/>
    <m/>
    <d v="2023-06-02T00:00:00"/>
    <x v="2"/>
    <s v="Austria"/>
    <s v="Investment loan"/>
    <s v="Energy"/>
    <n v="118.943"/>
    <m/>
    <m/>
    <m/>
    <n v="118.943"/>
    <n v="118.943"/>
    <n v="0"/>
    <m/>
    <n v="1"/>
    <m/>
    <s v="Climate Action and Sustainability Figures 2023 (excel format)"/>
  </r>
  <r>
    <x v="5"/>
    <m/>
    <s v="SANTANDER AGRIFOOD COVID-19 MBIL SMES &amp; MIDCAPS"/>
    <m/>
    <d v="2023-02-09T00:00:00"/>
    <x v="2"/>
    <s v="Spain"/>
    <s v="Multiple Beneficiary Intermediated Loan"/>
    <s v="Credit lines"/>
    <n v="108.13"/>
    <m/>
    <m/>
    <m/>
    <n v="1.0812999999999999"/>
    <n v="1.0812999999999999"/>
    <n v="0"/>
    <m/>
    <n v="0.01"/>
    <m/>
    <s v="Climate Action and Sustainability Figures 2023 (excel format)"/>
  </r>
  <r>
    <x v="5"/>
    <m/>
    <s v="CZECH RAIL TEN-T AND SAFETY"/>
    <m/>
    <d v="2023-09-25T00:00:00"/>
    <x v="2"/>
    <s v="Czech Republic"/>
    <s v="Investment loan"/>
    <s v="Transport"/>
    <n v="1064.5772654551411"/>
    <m/>
    <m/>
    <m/>
    <n v="1064.5772654551422"/>
    <n v="1064.5772654551422"/>
    <n v="0"/>
    <m/>
    <n v="1"/>
    <m/>
    <s v="Climate Action and Sustainability Figures 2023 (excel format)"/>
  </r>
  <r>
    <x v="5"/>
    <m/>
    <s v="CAPE VERDE GREEN ENERGY FL"/>
    <m/>
    <d v="2023-12-29T00:00:00"/>
    <x v="2"/>
    <s v="Cape Verde"/>
    <s v="Framework loan"/>
    <s v="Energy"/>
    <n v="129.756"/>
    <m/>
    <m/>
    <m/>
    <n v="129.756"/>
    <n v="128.45844"/>
    <n v="1.2975599999999998"/>
    <m/>
    <n v="1"/>
    <m/>
    <s v="Climate Action and Sustainability Figures 2023 (excel format)"/>
  </r>
  <r>
    <x v="5"/>
    <m/>
    <s v="HEDNO SMART METERS I"/>
    <m/>
    <d v="2023-11-06T00:00:00"/>
    <x v="2"/>
    <s v="Greece"/>
    <s v="Investment loan"/>
    <s v="Energy"/>
    <n v="98.127974999999992"/>
    <m/>
    <m/>
    <m/>
    <n v="98.127974999999992"/>
    <n v="98.127974999999992"/>
    <n v="0"/>
    <m/>
    <n v="1"/>
    <m/>
    <s v="Climate Action and Sustainability Figures 2023 (excel format)"/>
  </r>
  <r>
    <x v="5"/>
    <m/>
    <s v="DEUTSCHE LEASING ENHANCED SMES AND MID-CAPS"/>
    <m/>
    <d v="2023-12-15T00:00:00"/>
    <x v="2"/>
    <s v="Romania"/>
    <s v="Guarantee"/>
    <s v="Credit lines"/>
    <n v="149.20105377753399"/>
    <m/>
    <m/>
    <m/>
    <n v="44.760316133260197"/>
    <n v="44.760316133260197"/>
    <n v="0"/>
    <m/>
    <n v="0.3"/>
    <m/>
    <s v="Climate Action and Sustainability Figures 2023 (excel format)"/>
  </r>
  <r>
    <x v="5"/>
    <m/>
    <s v="RFI HIGH SPEED RAIL PALERMO-CATANIA"/>
    <m/>
    <d v="2023-11-23T00:00:00"/>
    <x v="2"/>
    <s v="Italy"/>
    <s v="Investment loan"/>
    <s v="Transport"/>
    <n v="540.65"/>
    <m/>
    <m/>
    <m/>
    <n v="540.65"/>
    <n v="486.58499999999998"/>
    <n v="54.064999999999998"/>
    <m/>
    <n v="1"/>
    <m/>
    <s v="Climate Action and Sustainability Figures 2023 (excel format)"/>
  </r>
  <r>
    <x v="5"/>
    <m/>
    <s v="CR ASTI AGRI LOAN FOR SMES AND MIDCAPS"/>
    <m/>
    <d v="2023-12-14T00:00:00"/>
    <x v="2"/>
    <s v="Italy"/>
    <s v="Multiple Beneficiary Intermediated Loan"/>
    <s v="Credit lines"/>
    <n v="54.064999999999998"/>
    <m/>
    <m/>
    <m/>
    <n v="0.54064999999999996"/>
    <n v="0.54064999999999996"/>
    <n v="0"/>
    <m/>
    <n v="0.01"/>
    <m/>
    <s v="Climate Action and Sustainability Figures 2023 (excel format)"/>
  </r>
  <r>
    <x v="5"/>
    <m/>
    <s v="ROMANIA A7 MOTORWAY - RRF CO-FINANCING"/>
    <m/>
    <d v="2023-06-14T00:00:00"/>
    <x v="2"/>
    <s v="Romania"/>
    <s v="Investment loan"/>
    <s v="Transport"/>
    <n v="648.78"/>
    <m/>
    <m/>
    <m/>
    <n v="20.177057999999999"/>
    <n v="0.64877999999999991"/>
    <n v="19.528277999999997"/>
    <m/>
    <n v="3.1099999999999999E-2"/>
    <m/>
    <s v="Climate Action and Sustainability Figures 2023 (excel format)"/>
  </r>
  <r>
    <x v="5"/>
    <m/>
    <s v="KOZANI 230MW PV"/>
    <m/>
    <d v="2023-12-04T00:00:00"/>
    <x v="2"/>
    <s v="Greece"/>
    <s v="Investment loan"/>
    <s v="Energy"/>
    <n v="2.2216779067999997"/>
    <m/>
    <m/>
    <m/>
    <n v="2.2216779067999997"/>
    <n v="2.2216779067999997"/>
    <n v="0"/>
    <m/>
    <n v="1"/>
    <m/>
    <s v="Climate Action and Sustainability Figures 2023 (excel format)"/>
  </r>
  <r>
    <x v="5"/>
    <m/>
    <s v="KOZANI 230MW PV"/>
    <m/>
    <d v="2023-12-04T00:00:00"/>
    <x v="2"/>
    <s v="Greece"/>
    <s v="Investment loan"/>
    <s v="Energy"/>
    <n v="2.6215188582"/>
    <m/>
    <m/>
    <m/>
    <n v="2.6215188582"/>
    <n v="2.6215188582"/>
    <n v="0"/>
    <m/>
    <n v="1"/>
    <m/>
    <s v="Climate Action and Sustainability Figures 2023 (excel format)"/>
  </r>
  <r>
    <x v="5"/>
    <m/>
    <s v="ROMANIA A3 MOTORWAY - RRF CO-FINANCING"/>
    <m/>
    <d v="2023-11-20T00:00:00"/>
    <x v="2"/>
    <s v="Romania"/>
    <s v="Investment loan"/>
    <s v="Transport"/>
    <n v="216.26"/>
    <m/>
    <m/>
    <m/>
    <n v="6.898693999999999"/>
    <n v="0"/>
    <n v="6.898693999999999"/>
    <m/>
    <n v="3.1899999999999998E-2"/>
    <m/>
    <s v="Climate Action and Sustainability Figures 2023 (excel format)"/>
  </r>
  <r>
    <x v="5"/>
    <m/>
    <s v="MOLDOVA SOLIDARITY LANES"/>
    <m/>
    <d v="2023-12-15T00:00:00"/>
    <x v="2"/>
    <s v="Moldova, Republic of"/>
    <s v="Investment loan"/>
    <s v="Transport"/>
    <n v="44.554966499999992"/>
    <m/>
    <m/>
    <m/>
    <n v="19.604185259999998"/>
    <n v="19.604185259999998"/>
    <n v="0"/>
    <m/>
    <n v="0.44"/>
    <m/>
    <s v="Climate Action and Sustainability Figures 2023 (excel format)"/>
  </r>
  <r>
    <x v="5"/>
    <m/>
    <s v="LBP ACTION POUR LE CLIMAT"/>
    <m/>
    <d v="2023-12-21T00:00:00"/>
    <x v="2"/>
    <s v="France"/>
    <s v="Framework loan"/>
    <s v="Energy"/>
    <n v="173.00799999999998"/>
    <m/>
    <m/>
    <m/>
    <n v="173.00799999999998"/>
    <n v="173.00799999999998"/>
    <n v="0"/>
    <m/>
    <n v="1"/>
    <m/>
    <s v="Climate Action and Sustainability Figures 2023 (excel format)"/>
  </r>
  <r>
    <x v="5"/>
    <m/>
    <s v="LBP ACTION POUR LE CLIMAT"/>
    <m/>
    <d v="2023-12-21T00:00:00"/>
    <x v="2"/>
    <s v="Ireland"/>
    <s v="Framework loan"/>
    <s v="Energy"/>
    <n v="173.00799999999998"/>
    <m/>
    <m/>
    <m/>
    <n v="173.00799999999998"/>
    <n v="173.00799999999998"/>
    <n v="0"/>
    <m/>
    <n v="1"/>
    <m/>
    <s v="Climate Action and Sustainability Figures 2023 (excel format)"/>
  </r>
  <r>
    <x v="5"/>
    <m/>
    <s v="LBP ACTION POUR LE CLIMAT"/>
    <m/>
    <d v="2023-12-21T00:00:00"/>
    <x v="2"/>
    <s v="Spain"/>
    <s v="Framework loan"/>
    <s v="Energy"/>
    <n v="86.503999999999991"/>
    <m/>
    <m/>
    <m/>
    <n v="86.503999999999991"/>
    <n v="86.503999999999991"/>
    <n v="0"/>
    <m/>
    <n v="1"/>
    <m/>
    <s v="Climate Action and Sustainability Figures 2023 (excel format)"/>
  </r>
  <r>
    <x v="5"/>
    <m/>
    <s v="RESA ELECTRICITY NETWORK UPGRADE"/>
    <m/>
    <d v="2023-12-28T00:00:00"/>
    <x v="2"/>
    <s v="Belgium"/>
    <s v="Investment loan"/>
    <s v="Energy"/>
    <n v="205.44699999999997"/>
    <m/>
    <m/>
    <m/>
    <n v="205.44699999999997"/>
    <n v="198.8110619"/>
    <n v="6.6359380999999988"/>
    <m/>
    <n v="1"/>
    <m/>
    <s v="Climate Action and Sustainability Figures 2023 (excel format)"/>
  </r>
  <r>
    <x v="5"/>
    <m/>
    <s v="IFAD - FOOD SECURITY LOAN"/>
    <m/>
    <d v="2023-05-15T00:00:00"/>
    <x v="2"/>
    <s v="Regional - Africa"/>
    <s v="Framework loan"/>
    <s v="Agriculture, fisheries, forestry"/>
    <n v="151.38199999999998"/>
    <m/>
    <m/>
    <m/>
    <n v="52.983699999999999"/>
    <n v="0"/>
    <n v="52.983699999999999"/>
    <m/>
    <n v="0.35"/>
    <m/>
    <s v="Climate Action and Sustainability Figures 2023 (excel format)"/>
  </r>
  <r>
    <x v="5"/>
    <m/>
    <s v="IFAD - FOOD SECURITY LOAN"/>
    <m/>
    <d v="2023-05-15T00:00:00"/>
    <x v="2"/>
    <s v="Regional - Africa"/>
    <s v="Framework loan"/>
    <s v="Industry"/>
    <n v="37.845499999999994"/>
    <m/>
    <m/>
    <m/>
    <n v="13.245925"/>
    <n v="0"/>
    <n v="13.245925"/>
    <m/>
    <n v="0.35"/>
    <m/>
    <s v="Climate Action and Sustainability Figures 2023 (excel format)"/>
  </r>
  <r>
    <x v="5"/>
    <m/>
    <s v="IFAD - FOOD SECURITY LOAN"/>
    <m/>
    <d v="2023-05-15T00:00:00"/>
    <x v="2"/>
    <s v="Regional - Asia"/>
    <s v="Framework loan"/>
    <s v="Agriculture, fisheries, forestry"/>
    <n v="115.05032"/>
    <m/>
    <m/>
    <m/>
    <n v="40.267612"/>
    <n v="0"/>
    <n v="40.267612"/>
    <m/>
    <n v="0.35"/>
    <m/>
    <s v="Climate Action and Sustainability Figures 2023 (excel format)"/>
  </r>
  <r>
    <x v="5"/>
    <m/>
    <s v="IFAD - FOOD SECURITY LOAN"/>
    <m/>
    <d v="2023-05-15T00:00:00"/>
    <x v="2"/>
    <s v="Regional - Asia"/>
    <s v="Framework loan"/>
    <s v="Industry"/>
    <n v="28.76258"/>
    <m/>
    <m/>
    <m/>
    <n v="10.066903"/>
    <n v="0"/>
    <n v="10.066903"/>
    <m/>
    <n v="0.35"/>
    <m/>
    <s v="Climate Action and Sustainability Figures 2023 (excel format)"/>
  </r>
  <r>
    <x v="5"/>
    <m/>
    <s v="IFAD - FOOD SECURITY LOAN"/>
    <m/>
    <d v="2023-05-15T00:00:00"/>
    <x v="2"/>
    <s v="Regional - Latin America"/>
    <s v="Framework loan"/>
    <s v="Agriculture, fisheries, forestry"/>
    <n v="36.331679999999999"/>
    <m/>
    <m/>
    <m/>
    <n v="12.716087999999999"/>
    <n v="0"/>
    <n v="12.716087999999999"/>
    <m/>
    <n v="0.35"/>
    <m/>
    <s v="Climate Action and Sustainability Figures 2023 (excel format)"/>
  </r>
  <r>
    <x v="5"/>
    <m/>
    <s v="IFAD - FOOD SECURITY LOAN"/>
    <m/>
    <d v="2023-05-15T00:00:00"/>
    <x v="2"/>
    <s v="Regional - Latin America"/>
    <s v="Framework loan"/>
    <s v="Industry"/>
    <n v="9.0829199999999997"/>
    <m/>
    <m/>
    <m/>
    <n v="3.1790219999999998"/>
    <n v="0"/>
    <n v="3.1790219999999998"/>
    <m/>
    <n v="0.35"/>
    <m/>
    <s v="Climate Action and Sustainability Figures 2023 (excel format)"/>
  </r>
  <r>
    <x v="5"/>
    <m/>
    <s v="ORADEA SUSTAINABLE URBAN INFRASTRUCTURE III"/>
    <m/>
    <d v="2023-06-14T00:00:00"/>
    <x v="2"/>
    <s v="Romania"/>
    <s v="Framework loan"/>
    <s v="Urban development"/>
    <n v="22.599169999999997"/>
    <m/>
    <m/>
    <m/>
    <n v="14.786636930999999"/>
    <n v="9.4826117320000005"/>
    <n v="5.3040251989999998"/>
    <m/>
    <n v="0.65429999999999999"/>
    <m/>
    <s v="Climate Action and Sustainability Figures 2023 (excel format)"/>
  </r>
  <r>
    <x v="5"/>
    <m/>
    <s v="ECI ENERGY EFFICIENCY AND INNOVATION"/>
    <m/>
    <d v="2023-01-18T00:00:00"/>
    <x v="2"/>
    <s v="Spain"/>
    <s v="Investment loan"/>
    <s v="Services"/>
    <n v="48.009719999999994"/>
    <m/>
    <m/>
    <m/>
    <n v="24.004859999999997"/>
    <n v="24.004859999999997"/>
    <n v="0"/>
    <m/>
    <n v="0.5"/>
    <m/>
    <s v="Climate Action and Sustainability Figures 2023 (excel format)"/>
  </r>
  <r>
    <x v="5"/>
    <m/>
    <s v="ERSTE BANK ENHANCED SME AND MIDCAP SUPPORT"/>
    <m/>
    <d v="2023-12-20T00:00:00"/>
    <x v="2"/>
    <s v="Austria"/>
    <s v="Guarantee"/>
    <s v="Credit lines"/>
    <n v="52.999792036355998"/>
    <m/>
    <m/>
    <m/>
    <n v="0.26499896018177999"/>
    <n v="0.26499896018177999"/>
    <n v="0"/>
    <m/>
    <n v="5.0000000000000001E-3"/>
    <m/>
    <s v="Climate Action and Sustainability Figures 2023 (excel format)"/>
  </r>
  <r>
    <x v="5"/>
    <m/>
    <s v="TANZANIA GENDER &amp; BLUE ECONOMY - NMB BANK PLC"/>
    <m/>
    <d v="2023-02-23T00:00:00"/>
    <x v="2"/>
    <s v="Tanzania, United republic of"/>
    <s v="Multiple Beneficiary Intermediated Loan"/>
    <s v="Credit lines"/>
    <n v="43.251999999999995"/>
    <m/>
    <m/>
    <m/>
    <n v="0.43252000000000002"/>
    <n v="0.43252000000000002"/>
    <n v="0"/>
    <m/>
    <n v="0.01"/>
    <m/>
    <s v="Climate Action and Sustainability Figures 2023 (excel format)"/>
  </r>
  <r>
    <x v="5"/>
    <m/>
    <s v="BUCHAREST S2 ENERGY EFFICIENCY II"/>
    <m/>
    <d v="2023-06-14T00:00:00"/>
    <x v="2"/>
    <s v="Romania"/>
    <s v="Investment loan"/>
    <s v="Urban development"/>
    <n v="32.439"/>
    <m/>
    <m/>
    <m/>
    <n v="32.439"/>
    <n v="32.439"/>
    <n v="0"/>
    <m/>
    <n v="1"/>
    <m/>
    <s v="Climate Action and Sustainability Figures 2023 (excel format)"/>
  </r>
  <r>
    <x v="5"/>
    <m/>
    <s v="RABOBANK IMPACT LOAN FOR SMES AND MIDCAPS VIII"/>
    <m/>
    <d v="2023-12-13T00:00:00"/>
    <x v="2"/>
    <s v="Netherlands"/>
    <s v="Multiple Beneficiary Intermediated Loan"/>
    <s v="Credit lines"/>
    <n v="432.52"/>
    <m/>
    <m/>
    <m/>
    <n v="129.756"/>
    <n v="129.756"/>
    <n v="0"/>
    <m/>
    <n v="0.3"/>
    <m/>
    <s v="Climate Action and Sustainability Figures 2023 (excel format)"/>
  </r>
  <r>
    <x v="5"/>
    <m/>
    <s v="ISP LOAN TO MIDCAPS FOR R&amp;D AND INNOVATION"/>
    <m/>
    <d v="2023-07-26T00:00:00"/>
    <x v="2"/>
    <s v="Italy"/>
    <s v="Multiple Beneficiary Intermediated Loan"/>
    <s v="Credit lines"/>
    <n v="324.39"/>
    <m/>
    <m/>
    <m/>
    <n v="3.2439"/>
    <n v="3.2439"/>
    <n v="0"/>
    <m/>
    <n v="0.01"/>
    <m/>
    <s v="Climate Action and Sustainability Figures 2023 (excel format)"/>
  </r>
  <r>
    <x v="5"/>
    <m/>
    <s v="REN GREEN ENERGY LOAN"/>
    <m/>
    <d v="2023-01-05T00:00:00"/>
    <x v="2"/>
    <s v="Portugal"/>
    <s v="Investment loan"/>
    <s v="Energy"/>
    <n v="162.19499999999999"/>
    <m/>
    <m/>
    <m/>
    <n v="162.19499999999999"/>
    <n v="145.97549999999998"/>
    <n v="16.2195"/>
    <m/>
    <n v="1"/>
    <m/>
    <s v="Climate Action and Sustainability Figures 2023 (excel format)"/>
  </r>
  <r>
    <x v="5"/>
    <m/>
    <s v="EU FUNDS CO-FINANCING 2014-2020 (PT)"/>
    <m/>
    <d v="2023-07-28T00:00:00"/>
    <x v="2"/>
    <s v="Portugal"/>
    <s v="Framework loan"/>
    <s v="Credit lines"/>
    <n v="74.609699999999989"/>
    <m/>
    <m/>
    <m/>
    <n v="12.683648999999999"/>
    <n v="8.2070669999999986"/>
    <n v="4.4765819999999996"/>
    <m/>
    <n v="0.17"/>
    <m/>
    <s v="Climate Action and Sustainability Figures 2023 (excel format)"/>
  </r>
  <r>
    <x v="5"/>
    <m/>
    <s v="EU FUNDS CO-FINANCING 2014-2020 (PT)"/>
    <m/>
    <d v="2023-07-28T00:00:00"/>
    <x v="2"/>
    <s v="Portugal"/>
    <s v="Framework loan"/>
    <s v="Education"/>
    <n v="38.9268"/>
    <m/>
    <m/>
    <m/>
    <n v="6.6175559999999995"/>
    <n v="4.2819479999999999"/>
    <n v="2.3356080000000001"/>
    <m/>
    <n v="0.17"/>
    <m/>
    <s v="Climate Action and Sustainability Figures 2023 (excel format)"/>
  </r>
  <r>
    <x v="5"/>
    <m/>
    <s v="EU FUNDS CO-FINANCING 2014-2020 (PT)"/>
    <m/>
    <d v="2023-07-28T00:00:00"/>
    <x v="2"/>
    <s v="Portugal"/>
    <s v="Framework loan"/>
    <s v="Energy"/>
    <n v="16.2195"/>
    <m/>
    <m/>
    <m/>
    <n v="2.7573149999999997"/>
    <n v="1.7841449999999999"/>
    <n v="0.97316999999999998"/>
    <m/>
    <n v="0.17"/>
    <m/>
    <s v="Climate Action and Sustainability Figures 2023 (excel format)"/>
  </r>
  <r>
    <x v="5"/>
    <m/>
    <s v="EU FUNDS CO-FINANCING 2014-2020 (PT)"/>
    <m/>
    <d v="2023-07-28T00:00:00"/>
    <x v="2"/>
    <s v="Portugal"/>
    <s v="Framework loan"/>
    <s v="Health"/>
    <n v="32.439"/>
    <m/>
    <m/>
    <m/>
    <n v="5.5146299999999995"/>
    <n v="3.5682899999999997"/>
    <n v="1.94634"/>
    <m/>
    <n v="0.17"/>
    <m/>
    <s v="Climate Action and Sustainability Figures 2023 (excel format)"/>
  </r>
  <r>
    <x v="5"/>
    <m/>
    <s v="EU FUNDS CO-FINANCING 2014-2020 (PT)"/>
    <m/>
    <d v="2023-07-28T00:00:00"/>
    <x v="2"/>
    <s v="Portugal"/>
    <s v="Framework loan"/>
    <s v="Industry"/>
    <n v="12.164624999999999"/>
    <m/>
    <m/>
    <m/>
    <n v="2.0679862500000001"/>
    <n v="1.33810875"/>
    <n v="0.72987749999999996"/>
    <m/>
    <n v="0.17"/>
    <m/>
    <s v="Climate Action and Sustainability Figures 2023 (excel format)"/>
  </r>
  <r>
    <x v="5"/>
    <m/>
    <s v="EU FUNDS CO-FINANCING 2014-2020 (PT)"/>
    <m/>
    <d v="2023-07-28T00:00:00"/>
    <x v="2"/>
    <s v="Portugal"/>
    <s v="Framework loan"/>
    <s v="Services"/>
    <n v="32.439"/>
    <m/>
    <m/>
    <m/>
    <n v="5.5146299999999995"/>
    <n v="3.5682899999999997"/>
    <n v="1.94634"/>
    <m/>
    <n v="0.17"/>
    <m/>
    <s v="Climate Action and Sustainability Figures 2023 (excel format)"/>
  </r>
  <r>
    <x v="5"/>
    <m/>
    <s v="EU FUNDS CO-FINANCING 2014-2020 (PT)"/>
    <m/>
    <d v="2023-07-28T00:00:00"/>
    <x v="2"/>
    <s v="Portugal"/>
    <s v="Framework loan"/>
    <s v="Solid waste"/>
    <n v="6.4878"/>
    <m/>
    <m/>
    <m/>
    <n v="1.1029259999999999"/>
    <n v="0.71365800000000001"/>
    <n v="0.38926799999999995"/>
    <m/>
    <n v="0.17"/>
    <m/>
    <s v="Climate Action and Sustainability Figures 2023 (excel format)"/>
  </r>
  <r>
    <x v="5"/>
    <m/>
    <s v="EU FUNDS CO-FINANCING 2014-2020 (PT)"/>
    <m/>
    <d v="2023-07-28T00:00:00"/>
    <x v="2"/>
    <s v="Portugal"/>
    <s v="Framework loan"/>
    <s v="Transport"/>
    <n v="16.2195"/>
    <m/>
    <m/>
    <m/>
    <n v="2.7573149999999997"/>
    <n v="1.7841449999999999"/>
    <n v="0.97316999999999998"/>
    <m/>
    <n v="0.17"/>
    <m/>
    <s v="Climate Action and Sustainability Figures 2023 (excel format)"/>
  </r>
  <r>
    <x v="5"/>
    <m/>
    <s v="EU FUNDS CO-FINANCING 2014-2020 (PT)"/>
    <m/>
    <d v="2023-07-28T00:00:00"/>
    <x v="2"/>
    <s v="Portugal"/>
    <s v="Framework loan"/>
    <s v="Urban development"/>
    <n v="68.932874999999996"/>
    <m/>
    <m/>
    <m/>
    <n v="11.71858875"/>
    <n v="7.5826162500000001"/>
    <n v="4.1359725000000003"/>
    <m/>
    <n v="0.17"/>
    <m/>
    <s v="Climate Action and Sustainability Figures 2023 (excel format)"/>
  </r>
  <r>
    <x v="5"/>
    <m/>
    <s v="EU FUNDS CO-FINANCING 2014-2020 (PT)"/>
    <m/>
    <d v="2023-07-28T00:00:00"/>
    <x v="2"/>
    <s v="Portugal"/>
    <s v="Framework loan"/>
    <s v="Water, sewerage"/>
    <n v="25.9512"/>
    <m/>
    <m/>
    <m/>
    <n v="4.4117039999999994"/>
    <n v="2.8546320000000001"/>
    <n v="1.5570719999999998"/>
    <m/>
    <n v="0.17"/>
    <m/>
    <s v="Climate Action and Sustainability Figures 2023 (excel format)"/>
  </r>
  <r>
    <x v="5"/>
    <m/>
    <s v="NB LRS ENHANCED SUPPORT FOR MIDCAPS"/>
    <m/>
    <d v="2023-12-15T00:00:00"/>
    <x v="2"/>
    <s v="Portugal"/>
    <s v="Guarantee"/>
    <s v="Credit lines"/>
    <n v="162.19499999999999"/>
    <m/>
    <m/>
    <m/>
    <n v="0.810975"/>
    <n v="0.810975"/>
    <n v="0"/>
    <m/>
    <n v="5.0000000000000001E-3"/>
    <m/>
    <s v="Climate Action and Sustainability Figures 2023 (excel format)"/>
  </r>
  <r>
    <x v="5"/>
    <m/>
    <s v="IBERDROLA REPOWEREU FRAMEWORK LOAN"/>
    <m/>
    <d v="2023-06-07T00:00:00"/>
    <x v="2"/>
    <s v="Germany"/>
    <s v="Framework loan"/>
    <s v="Energy"/>
    <n v="56.519550937828491"/>
    <m/>
    <m/>
    <m/>
    <n v="56.519550937828491"/>
    <n v="56.519550937828491"/>
    <n v="0"/>
    <m/>
    <n v="1"/>
    <m/>
    <s v="Climate Action and Sustainability Figures 2023 (excel format)"/>
  </r>
  <r>
    <x v="5"/>
    <m/>
    <s v="IBERDROLA REPOWEREU FRAMEWORK LOAN"/>
    <m/>
    <d v="2023-06-07T00:00:00"/>
    <x v="2"/>
    <s v="Spain"/>
    <s v="Framework loan"/>
    <s v="Energy"/>
    <n v="976.87885841387583"/>
    <m/>
    <m/>
    <m/>
    <n v="976.87885841387265"/>
    <n v="976.87885841387265"/>
    <n v="0"/>
    <m/>
    <n v="1"/>
    <m/>
    <s v="Climate Action and Sustainability Figures 2023 (excel format)"/>
  </r>
  <r>
    <x v="5"/>
    <m/>
    <s v="MOROCCO TAJAWOUZ LOAN FOR SMES&amp;MIDCAPS"/>
    <m/>
    <d v="2023-12-22T00:00:00"/>
    <x v="2"/>
    <s v="Morocco"/>
    <s v="Multiple Beneficiary Intermediated Loan"/>
    <s v="Credit lines"/>
    <n v="27.032499999999999"/>
    <m/>
    <m/>
    <m/>
    <n v="0.27032499999999998"/>
    <n v="0.27032499999999998"/>
    <n v="0"/>
    <m/>
    <n v="0.01"/>
    <m/>
    <s v="Climate Action and Sustainability Figures 2023 (excel format)"/>
  </r>
  <r>
    <x v="5"/>
    <m/>
    <s v="MASPEX FOOD PRODUCTION RESOURCE EFFICIENCY"/>
    <m/>
    <d v="2023-04-12T00:00:00"/>
    <x v="2"/>
    <s v="Poland"/>
    <s v="Investment loan"/>
    <s v="Industry"/>
    <n v="47.339313999982693"/>
    <m/>
    <m/>
    <m/>
    <n v="10.888042219984861"/>
    <n v="10.888042219984861"/>
    <n v="0"/>
    <m/>
    <n v="0.23"/>
    <m/>
    <s v="Climate Action and Sustainability Figures 2023 (excel format)"/>
  </r>
  <r>
    <x v="5"/>
    <m/>
    <s v="MASPEX FOOD PRODUCTION RESOURCE EFFICIENCY"/>
    <m/>
    <d v="2023-04-12T00:00:00"/>
    <x v="2"/>
    <s v="Romania"/>
    <s v="Investment loan"/>
    <s v="Industry"/>
    <n v="6.7256859999989178"/>
    <m/>
    <m/>
    <m/>
    <n v="1.5469077800010811"/>
    <n v="1.5469077800010811"/>
    <n v="0"/>
    <m/>
    <n v="0.23"/>
    <m/>
    <s v="Climate Action and Sustainability Figures 2023 (excel format)"/>
  </r>
  <r>
    <x v="5"/>
    <m/>
    <s v="MCC SUSTAINABLE LOAN FOR COHESION SMES &amp; MIDCAPS"/>
    <m/>
    <d v="2023-03-23T00:00:00"/>
    <x v="2"/>
    <s v="Italy"/>
    <s v="Multiple Beneficiary Intermediated Loan"/>
    <s v="Credit lines"/>
    <n v="54.064999999999998"/>
    <m/>
    <m/>
    <m/>
    <n v="16.2195"/>
    <n v="16.2195"/>
    <n v="0"/>
    <m/>
    <n v="0.3"/>
    <m/>
    <s v="Climate Action and Sustainability Figures 2023 (excel format)"/>
  </r>
  <r>
    <x v="5"/>
    <m/>
    <s v="SPLIT MUNICIPAL INFRASTRUCTURE FRAMEWORK LOAN"/>
    <m/>
    <d v="2023-12-27T00:00:00"/>
    <x v="2"/>
    <s v="Croatia"/>
    <s v="Framework loan"/>
    <s v="Urban development"/>
    <n v="52.983699999999999"/>
    <m/>
    <m/>
    <m/>
    <n v="11.656413999999998"/>
    <n v="9.5370659999999994"/>
    <n v="2.119348"/>
    <m/>
    <n v="0.22"/>
    <m/>
    <s v="Climate Action and Sustainability Figures 2023 (excel format)"/>
  </r>
  <r>
    <x v="5"/>
    <m/>
    <s v="SGEF CZ LOAN FOR SMES-MIDCAPS &amp; OTHER OBJECTIVES"/>
    <m/>
    <d v="2023-07-21T00:00:00"/>
    <x v="2"/>
    <s v="Czech Republic"/>
    <s v="Multiple Beneficiary Intermediated Loan"/>
    <s v="Credit lines"/>
    <n v="173.00799999999998"/>
    <m/>
    <m/>
    <m/>
    <n v="34.601599999999998"/>
    <n v="34.601599999999998"/>
    <n v="0"/>
    <m/>
    <n v="0.2"/>
    <m/>
    <s v="Climate Action and Sustainability Figures 2023 (excel format)"/>
  </r>
  <r>
    <x v="5"/>
    <m/>
    <s v="SGEF CZ LOAN FOR SMES-MIDCAPS &amp; OTHER OBJECTIVES"/>
    <m/>
    <d v="2023-07-21T00:00:00"/>
    <x v="2"/>
    <s v="Slovakia"/>
    <s v="Multiple Beneficiary Intermediated Loan"/>
    <s v="Credit lines"/>
    <n v="43.251999999999995"/>
    <m/>
    <m/>
    <m/>
    <n v="8.6503999999999994"/>
    <n v="8.6503999999999994"/>
    <n v="0"/>
    <m/>
    <n v="0.2"/>
    <m/>
    <s v="Climate Action and Sustainability Figures 2023 (excel format)"/>
  </r>
  <r>
    <x v="5"/>
    <m/>
    <s v="ABB RDI FOR SMART &amp; SUSTAINABLE ELECTRIFICATION"/>
    <m/>
    <d v="2023-11-20T00:00:00"/>
    <x v="2"/>
    <s v="Norway"/>
    <s v="Investment loan"/>
    <s v="Industry"/>
    <n v="17.841449999999998"/>
    <m/>
    <m/>
    <m/>
    <n v="6.2730538199999994"/>
    <n v="6.2730538199999994"/>
    <n v="0"/>
    <m/>
    <n v="0.35160000000000002"/>
    <m/>
    <s v="Climate Action and Sustainability Figures 2023 (excel format)"/>
  </r>
  <r>
    <x v="5"/>
    <m/>
    <s v="ABB RDI FOR SMART &amp; SUSTAINABLE ELECTRIFICATION"/>
    <m/>
    <d v="2023-11-20T00:00:00"/>
    <x v="2"/>
    <s v="Switzerland"/>
    <s v="Investment loan"/>
    <s v="Industry"/>
    <n v="67.581249999999997"/>
    <m/>
    <m/>
    <m/>
    <n v="23.761567499999998"/>
    <n v="23.761567499999998"/>
    <n v="0"/>
    <m/>
    <n v="0.35160000000000002"/>
    <m/>
    <s v="Climate Action and Sustainability Figures 2023 (excel format)"/>
  </r>
  <r>
    <x v="5"/>
    <m/>
    <s v="ABB RDI FOR SMART &amp; SUSTAINABLE ELECTRIFICATION"/>
    <m/>
    <d v="2023-11-20T00:00:00"/>
    <x v="2"/>
    <s v="Finland"/>
    <s v="Investment loan"/>
    <s v="Industry"/>
    <n v="59.471499988104618"/>
    <m/>
    <m/>
    <m/>
    <n v="20.910179395817533"/>
    <n v="20.910179395817533"/>
    <n v="0"/>
    <m/>
    <n v="0.35160000000000002"/>
    <m/>
    <s v="Climate Action and Sustainability Figures 2023 (excel format)"/>
  </r>
  <r>
    <x v="5"/>
    <m/>
    <s v="ABB RDI FOR SMART &amp; SUSTAINABLE ELECTRIFICATION"/>
    <m/>
    <d v="2023-11-20T00:00:00"/>
    <x v="2"/>
    <s v="Germany"/>
    <s v="Investment loan"/>
    <s v="Industry"/>
    <n v="134.08119995977563"/>
    <m/>
    <m/>
    <m/>
    <n v="47.142949905857677"/>
    <n v="47.142949905857677"/>
    <n v="0"/>
    <m/>
    <n v="0.35160000000000002"/>
    <m/>
    <s v="Climate Action and Sustainability Figures 2023 (excel format)"/>
  </r>
  <r>
    <x v="5"/>
    <m/>
    <s v="ABB RDI FOR SMART &amp; SUSTAINABLE ELECTRIFICATION"/>
    <m/>
    <d v="2023-11-20T00:00:00"/>
    <x v="2"/>
    <s v="Poland"/>
    <s v="Investment loan"/>
    <s v="Industry"/>
    <n v="34.060949986375618"/>
    <m/>
    <m/>
    <m/>
    <n v="11.975830015208759"/>
    <n v="11.975830015208759"/>
    <n v="0"/>
    <m/>
    <n v="0.35160000000000002"/>
    <m/>
    <s v="Climate Action and Sustainability Figures 2023 (excel format)"/>
  </r>
  <r>
    <x v="5"/>
    <m/>
    <s v="ABB RDI FOR SMART &amp; SUSTAINABLE ELECTRIFICATION"/>
    <m/>
    <d v="2023-11-20T00:00:00"/>
    <x v="2"/>
    <s v="Regional - EU countries"/>
    <s v="Investment loan"/>
    <s v="Industry"/>
    <n v="63.256049999999995"/>
    <m/>
    <m/>
    <m/>
    <n v="22.24082718"/>
    <n v="22.24082718"/>
    <n v="0"/>
    <m/>
    <n v="0.35160000000000002"/>
    <m/>
    <s v="Climate Action and Sustainability Figures 2023 (excel format)"/>
  </r>
  <r>
    <x v="5"/>
    <m/>
    <s v="ERP-FONDS LOAN FOR SMES &amp; MIDCAPS AND INNOVATION"/>
    <m/>
    <d v="2023-03-14T00:00:00"/>
    <x v="2"/>
    <s v="Austria"/>
    <s v="Multiple Beneficiary Intermediated Loan"/>
    <s v="Credit lines"/>
    <n v="54.064999999999998"/>
    <m/>
    <m/>
    <m/>
    <n v="0.54064999999999996"/>
    <n v="0.54064999999999996"/>
    <n v="0"/>
    <m/>
    <n v="0.01"/>
    <m/>
    <s v="Climate Action and Sustainability Figures 2023 (excel format)"/>
  </r>
  <r>
    <x v="5"/>
    <m/>
    <s v="P3 ROOFTOP SOLAR PV GREEN LOAN"/>
    <m/>
    <d v="2023-12-21T00:00:00"/>
    <x v="2"/>
    <s v="Czech Republic"/>
    <s v="Framework loan"/>
    <s v="Energy"/>
    <n v="16.2195"/>
    <m/>
    <m/>
    <m/>
    <n v="16.2195"/>
    <n v="16.2195"/>
    <n v="0"/>
    <m/>
    <n v="1"/>
    <m/>
    <s v="Climate Action and Sustainability Figures 2023 (excel format)"/>
  </r>
  <r>
    <x v="5"/>
    <m/>
    <s v="P3 ROOFTOP SOLAR PV GREEN LOAN"/>
    <m/>
    <d v="2023-12-21T00:00:00"/>
    <x v="2"/>
    <s v="Regional - EU countries"/>
    <s v="Framework loan"/>
    <s v="Energy"/>
    <n v="134.62184999999999"/>
    <m/>
    <m/>
    <m/>
    <n v="134.62184999999999"/>
    <n v="134.62184999999999"/>
    <n v="0"/>
    <m/>
    <n v="1"/>
    <m/>
    <s v="Climate Action and Sustainability Figures 2023 (excel format)"/>
  </r>
  <r>
    <x v="5"/>
    <m/>
    <s v="P3 ROOFTOP SOLAR PV GREEN LOAN"/>
    <m/>
    <d v="2023-12-21T00:00:00"/>
    <x v="2"/>
    <s v="Romania"/>
    <s v="Framework loan"/>
    <s v="Energy"/>
    <n v="3.2439"/>
    <m/>
    <m/>
    <m/>
    <n v="3.2439"/>
    <n v="3.2439"/>
    <n v="0"/>
    <m/>
    <n v="1"/>
    <m/>
    <s v="Climate Action and Sustainability Figures 2023 (excel format)"/>
  </r>
  <r>
    <x v="5"/>
    <m/>
    <s v="P3 ROOFTOP SOLAR PV GREEN LOAN"/>
    <m/>
    <d v="2023-12-21T00:00:00"/>
    <x v="2"/>
    <s v="Slovakia"/>
    <s v="Framework loan"/>
    <s v="Energy"/>
    <n v="8.10975"/>
    <m/>
    <m/>
    <m/>
    <n v="8.10975"/>
    <n v="8.10975"/>
    <n v="0"/>
    <m/>
    <n v="1"/>
    <m/>
    <s v="Climate Action and Sustainability Figures 2023 (excel format)"/>
  </r>
  <r>
    <x v="5"/>
    <m/>
    <s v="SG EQUIPMENT FINANCE BENELUX L4SMES &amp; MIDCAPS II"/>
    <m/>
    <d v="2023-12-27T00:00:00"/>
    <x v="2"/>
    <s v="Netherlands"/>
    <s v="Multiple Beneficiary Intermediated Loan"/>
    <s v="Credit lines"/>
    <n v="64.878"/>
    <m/>
    <m/>
    <m/>
    <n v="12.9756"/>
    <n v="12.9756"/>
    <n v="0"/>
    <m/>
    <n v="0.2"/>
    <m/>
    <s v="Climate Action and Sustainability Figures 2023 (excel format)"/>
  </r>
  <r>
    <x v="5"/>
    <m/>
    <s v="AFFORDABLE HOUSING GREEN BOND"/>
    <m/>
    <d v="2023-12-14T00:00:00"/>
    <x v="2"/>
    <s v="France"/>
    <s v="Investment loan"/>
    <s v="Urban development"/>
    <n v="108.13"/>
    <m/>
    <m/>
    <m/>
    <n v="108.13"/>
    <n v="104.8861"/>
    <n v="3.2439"/>
    <m/>
    <n v="1"/>
    <m/>
    <s v="Climate Action and Sustainability Figures 2023 (excel format)"/>
  </r>
  <r>
    <x v="5"/>
    <m/>
    <s v="ISP SERBIA LOAN FOR SMES MIDCAPS &amp;CLIMATE ACTION"/>
    <m/>
    <d v="2023-11-24T00:00:00"/>
    <x v="2"/>
    <s v="Serbia"/>
    <s v="Multiple Beneficiary Intermediated Loan"/>
    <s v="Credit lines"/>
    <n v="108.13"/>
    <m/>
    <m/>
    <m/>
    <n v="10.812999999999999"/>
    <n v="10.812999999999999"/>
    <n v="0"/>
    <m/>
    <n v="0.1"/>
    <m/>
    <s v="Climate Action and Sustainability Figures 2023 (excel format)"/>
  </r>
  <r>
    <x v="5"/>
    <m/>
    <s v="VOLVO CARS FUTURE OF TRANSPORT RDI"/>
    <m/>
    <d v="2023-12-14T00:00:00"/>
    <x v="2"/>
    <s v="Sweden"/>
    <s v="Investment loan"/>
    <s v="Industry"/>
    <n v="270.32499999999999"/>
    <m/>
    <m/>
    <m/>
    <n v="150.03037499999999"/>
    <n v="150.03037499999999"/>
    <n v="0"/>
    <m/>
    <n v="0.55500000000000005"/>
    <m/>
    <s v="Climate Action and Sustainability Figures 2023 (excel format)"/>
  </r>
  <r>
    <x v="5"/>
    <m/>
    <s v="JYSKE BANK LOAN FOR SMES AND MIDCAPS IV"/>
    <m/>
    <d v="2023-06-29T00:00:00"/>
    <x v="2"/>
    <s v="Denmark"/>
    <s v="Multiple Beneficiary Intermediated Loan"/>
    <s v="Credit lines"/>
    <n v="216.26"/>
    <m/>
    <m/>
    <m/>
    <n v="64.878"/>
    <n v="64.878"/>
    <n v="0"/>
    <m/>
    <n v="0.3"/>
    <m/>
    <s v="Climate Action and Sustainability Figures 2023 (excel format)"/>
  </r>
  <r>
    <x v="5"/>
    <m/>
    <s v="ARKEA SME AND MIDCAP &amp; CLIMATE ACTION II MBIL"/>
    <m/>
    <d v="2023-12-22T00:00:00"/>
    <x v="2"/>
    <s v="France"/>
    <s v="Multiple Beneficiary Intermediated Loan"/>
    <s v="Credit lines"/>
    <n v="144.1733329729"/>
    <m/>
    <m/>
    <m/>
    <n v="43.251999891869993"/>
    <n v="43.251999891869993"/>
    <n v="0"/>
    <m/>
    <n v="0.3"/>
    <m/>
    <s v="Climate Action and Sustainability Figures 2023 (excel format)"/>
  </r>
  <r>
    <x v="5"/>
    <m/>
    <s v="BPCE LEASE EUROPEAN GREEN LEASING MBIL"/>
    <m/>
    <d v="2023-12-14T00:00:00"/>
    <x v="2"/>
    <s v="France"/>
    <s v="Multiple Beneficiary Intermediated Loan"/>
    <s v="Credit lines"/>
    <n v="145.9754999124147"/>
    <m/>
    <m/>
    <m/>
    <n v="145.9754999124147"/>
    <n v="145.9754999124147"/>
    <n v="0"/>
    <m/>
    <n v="1"/>
    <m/>
    <s v="Climate Action and Sustainability Figures 2023 (excel format)"/>
  </r>
  <r>
    <x v="5"/>
    <m/>
    <s v="BPCE LEASE EUROPEAN GREEN LEASING MBIL"/>
    <m/>
    <d v="2023-12-14T00:00:00"/>
    <x v="2"/>
    <s v="Italy"/>
    <s v="Multiple Beneficiary Intermediated Loan"/>
    <s v="Credit lines"/>
    <n v="8.10975"/>
    <m/>
    <m/>
    <m/>
    <n v="8.10975"/>
    <n v="8.10975"/>
    <n v="0"/>
    <m/>
    <n v="1"/>
    <m/>
    <s v="Climate Action and Sustainability Figures 2023 (excel format)"/>
  </r>
  <r>
    <x v="5"/>
    <m/>
    <s v="BPCE LEASE EUROPEAN GREEN LEASING MBIL"/>
    <m/>
    <d v="2023-12-14T00:00:00"/>
    <x v="2"/>
    <s v="Spain"/>
    <s v="Multiple Beneficiary Intermediated Loan"/>
    <s v="Credit lines"/>
    <n v="8.10975"/>
    <m/>
    <m/>
    <m/>
    <n v="8.10975"/>
    <n v="8.10975"/>
    <n v="0"/>
    <m/>
    <n v="1"/>
    <m/>
    <s v="Climate Action and Sustainability Figures 2023 (excel format)"/>
  </r>
  <r>
    <x v="5"/>
    <m/>
    <s v="INCLUSIVE AND SUSTAINABLE FORESTS IN MOROCCO"/>
    <m/>
    <d v="2023-12-29T00:00:00"/>
    <x v="2"/>
    <s v="Morocco"/>
    <s v="Framework loan"/>
    <s v="Agriculture, fisheries, forestry"/>
    <n v="108.13"/>
    <m/>
    <m/>
    <m/>
    <n v="79.107907999999995"/>
    <n v="39.553953999999997"/>
    <n v="39.553953999999997"/>
    <m/>
    <n v="0.73160000000000003"/>
    <m/>
    <s v="Climate Action and Sustainability Figures 2023 (excel format)"/>
  </r>
  <r>
    <x v="5"/>
    <m/>
    <s v="XEROTECH (IEU G)"/>
    <m/>
    <d v="2023-11-28T00:00:00"/>
    <x v="2"/>
    <s v="Ireland"/>
    <s v="Equity/Quasi-equity"/>
    <s v="Industry"/>
    <n v="32.439"/>
    <m/>
    <m/>
    <m/>
    <n v="32.439"/>
    <n v="32.439"/>
    <n v="0"/>
    <m/>
    <n v="1"/>
    <m/>
    <s v="Climate Action and Sustainability Figures 2023 (excel format)"/>
  </r>
  <r>
    <x v="5"/>
    <m/>
    <s v="REPSOL REPOWEREU WIND &amp; SOLAR"/>
    <m/>
    <d v="2023-07-25T00:00:00"/>
    <x v="2"/>
    <s v="Spain"/>
    <s v="Investment loan"/>
    <s v="Energy"/>
    <n v="432.52"/>
    <m/>
    <m/>
    <m/>
    <n v="432.52"/>
    <n v="432.52"/>
    <n v="0"/>
    <m/>
    <n v="1"/>
    <m/>
    <s v="Climate Action and Sustainability Figures 2023 (excel format)"/>
  </r>
  <r>
    <x v="5"/>
    <m/>
    <s v="ASSAINISSEMENT PLUVIAL DE VILLES DU BENIN II"/>
    <m/>
    <d v="2023-12-29T00:00:00"/>
    <x v="2"/>
    <s v="Benin"/>
    <s v="Investment loan"/>
    <s v="Water, sewerage"/>
    <n v="75.690999999999988"/>
    <m/>
    <m/>
    <m/>
    <n v="37.845499999999994"/>
    <n v="0"/>
    <n v="37.845499999999994"/>
    <m/>
    <n v="0.5"/>
    <m/>
    <s v="Climate Action and Sustainability Figures 2023 (excel format)"/>
  </r>
  <r>
    <x v="5"/>
    <m/>
    <s v="HELABA INTERMEDIATED SCHOOL CONSTRUCTION LOAN"/>
    <m/>
    <d v="2023-12-19T00:00:00"/>
    <x v="2"/>
    <s v="Germany"/>
    <s v="Investment loan"/>
    <s v="Education"/>
    <n v="87.950130619999996"/>
    <m/>
    <m/>
    <m/>
    <n v="87.950130619999996"/>
    <n v="81.353870823499989"/>
    <n v="6.5962597964999992"/>
    <m/>
    <n v="1"/>
    <m/>
    <s v="Climate Action and Sustainability Figures 2023 (excel format)"/>
  </r>
  <r>
    <x v="5"/>
    <m/>
    <s v="DB ITALY ENHANCED SME AND MIDCAP SUPPORT"/>
    <m/>
    <d v="2023-07-27T00:00:00"/>
    <x v="2"/>
    <s v="Italy"/>
    <s v="Guarantee"/>
    <s v="Credit lines"/>
    <n v="78.931891423344936"/>
    <m/>
    <m/>
    <m/>
    <n v="0.39465945712092021"/>
    <n v="0.39465945712092021"/>
    <n v="0"/>
    <m/>
    <n v="5.0000000000000001E-3"/>
    <m/>
    <s v="Climate Action and Sustainability Figures 2023 (excel format)"/>
  </r>
  <r>
    <x v="5"/>
    <m/>
    <s v="CSAS LOAN FOR SMES AND MIDCAPS"/>
    <m/>
    <d v="2023-07-12T00:00:00"/>
    <x v="2"/>
    <s v="Czech Republic"/>
    <s v="Multiple Beneficiary Intermediated Loan"/>
    <s v="Credit lines"/>
    <n v="216.26"/>
    <m/>
    <m/>
    <m/>
    <n v="43.251999999999995"/>
    <n v="43.251999999999995"/>
    <n v="0"/>
    <m/>
    <n v="0.2"/>
    <m/>
    <s v="Climate Action and Sustainability Figures 2023 (excel format)"/>
  </r>
  <r>
    <x v="5"/>
    <m/>
    <s v="SLSP LOAN FOR SMES AND MIDCAPS"/>
    <m/>
    <d v="2023-07-26T00:00:00"/>
    <x v="2"/>
    <s v="Slovakia"/>
    <s v="Multiple Beneficiary Intermediated Loan"/>
    <s v="Credit lines"/>
    <n v="108.13"/>
    <m/>
    <m/>
    <m/>
    <n v="21.625999999999998"/>
    <n v="21.625999999999998"/>
    <n v="0"/>
    <m/>
    <n v="0.2"/>
    <m/>
    <s v="Climate Action and Sustainability Figures 2023 (excel format)"/>
  </r>
  <r>
    <x v="5"/>
    <m/>
    <s v="BNPP ABS FOR CLIMATE ACTION"/>
    <m/>
    <d v="2023-07-18T00:00:00"/>
    <x v="2"/>
    <s v="France"/>
    <s v="Multiple Beneficiary Intermediated Loan"/>
    <s v="Credit lines"/>
    <n v="396.62083999999999"/>
    <m/>
    <m/>
    <m/>
    <n v="396.62083999999999"/>
    <n v="396.62083999999999"/>
    <n v="0"/>
    <m/>
    <n v="1"/>
    <m/>
    <s v="Climate Action and Sustainability Figures 2023 (excel format)"/>
  </r>
  <r>
    <x v="5"/>
    <m/>
    <s v="PLAN EAU ET ASSAINISSEMENT"/>
    <m/>
    <d v="2023-05-25T00:00:00"/>
    <x v="2"/>
    <s v="France"/>
    <s v="Framework loan"/>
    <s v="Water, sewerage"/>
    <n v="108.13"/>
    <m/>
    <m/>
    <m/>
    <n v="32.439"/>
    <n v="21.625999999999998"/>
    <n v="10.812999999999999"/>
    <m/>
    <n v="0.3"/>
    <m/>
    <s v="Climate Action and Sustainability Figures 2023 (excel format)"/>
  </r>
  <r>
    <x v="5"/>
    <m/>
    <s v="KLAIPEDA WATER AND SANITATION"/>
    <m/>
    <d v="2023-11-16T00:00:00"/>
    <x v="2"/>
    <s v="Lithuania"/>
    <s v="Investment loan"/>
    <s v="Water, sewerage"/>
    <n v="27.032499999999999"/>
    <m/>
    <m/>
    <m/>
    <n v="13.886595249999999"/>
    <n v="10.91842675"/>
    <n v="2.9681685"/>
    <m/>
    <n v="0.51370000000000005"/>
    <m/>
    <s v="Climate Action and Sustainability Figures 2023 (excel format)"/>
  </r>
  <r>
    <x v="5"/>
    <m/>
    <s v="SANDBATTERY (IEU TI)"/>
    <m/>
    <d v="2023-12-22T00:00:00"/>
    <x v="2"/>
    <s v="Germany"/>
    <s v="Equity/Quasi-equity"/>
    <s v="Industry"/>
    <n v="21.625999999999998"/>
    <m/>
    <m/>
    <m/>
    <n v="21.625999999999998"/>
    <n v="21.625999999999998"/>
    <n v="0"/>
    <m/>
    <n v="1"/>
    <m/>
    <s v="Climate Action and Sustainability Figures 2023 (excel format)"/>
  </r>
  <r>
    <x v="5"/>
    <m/>
    <s v="ALBA LEASING ABS FOR SME AND MIDCAPS VIII"/>
    <m/>
    <d v="2023-07-03T00:00:00"/>
    <x v="2"/>
    <s v="Italy"/>
    <s v="Multiple Beneficiary Intermediated Loan"/>
    <s v="Credit lines"/>
    <n v="270.21686999999997"/>
    <m/>
    <m/>
    <m/>
    <n v="2.7021687000000001"/>
    <n v="2.7021687000000001"/>
    <n v="0"/>
    <m/>
    <n v="0.01"/>
    <m/>
    <s v="Climate Action and Sustainability Figures 2023 (excel format)"/>
  </r>
  <r>
    <x v="5"/>
    <m/>
    <s v="ENEL DIGITAL &amp; EV RDI"/>
    <m/>
    <d v="2023-07-19T00:00:00"/>
    <x v="2"/>
    <s v="Italy"/>
    <s v="Investment loan"/>
    <s v="Energy"/>
    <n v="96.884479980623098"/>
    <m/>
    <m/>
    <m/>
    <n v="96.884479980623098"/>
    <n v="96.884479980623098"/>
    <n v="0"/>
    <m/>
    <n v="1"/>
    <m/>
    <s v="Climate Action and Sustainability Figures 2023 (excel format)"/>
  </r>
  <r>
    <x v="5"/>
    <m/>
    <s v="ENEL DIGITAL &amp; EV RDI"/>
    <m/>
    <d v="2023-07-19T00:00:00"/>
    <x v="2"/>
    <s v="Spain"/>
    <s v="Investment loan"/>
    <s v="Energy"/>
    <n v="11.245519999999999"/>
    <m/>
    <m/>
    <m/>
    <n v="11.245519999999999"/>
    <n v="11.245519999999999"/>
    <n v="0"/>
    <m/>
    <n v="1"/>
    <m/>
    <s v="Climate Action and Sustainability Figures 2023 (excel format)"/>
  </r>
  <r>
    <x v="5"/>
    <m/>
    <s v="EU FUNDS CASTILLA Y LEON CO-FINANCING 2014-20"/>
    <m/>
    <d v="2023-10-13T00:00:00"/>
    <x v="2"/>
    <s v="Spain"/>
    <s v="Framework loan"/>
    <s v="Agriculture, fisheries, forestry"/>
    <n v="104.19406799999999"/>
    <m/>
    <m/>
    <m/>
    <n v="30.6538948056"/>
    <n v="5.9599006895999995"/>
    <n v="24.693994115999995"/>
    <m/>
    <n v="0.29420000000000002"/>
    <m/>
    <s v="Climate Action and Sustainability Figures 2023 (excel format)"/>
  </r>
  <r>
    <x v="5"/>
    <m/>
    <s v="EU FUNDS CASTILLA Y LEON CO-FINANCING 2014-20"/>
    <m/>
    <d v="2023-10-13T00:00:00"/>
    <x v="2"/>
    <s v="Spain"/>
    <s v="Framework loan"/>
    <s v="Credit lines"/>
    <n v="5.7092640000000001"/>
    <m/>
    <m/>
    <m/>
    <n v="1.6796654687999999"/>
    <n v="0.32656990079999998"/>
    <n v="1.3530955679999999"/>
    <m/>
    <n v="0.29420000000000002"/>
    <m/>
    <s v="Climate Action and Sustainability Figures 2023 (excel format)"/>
  </r>
  <r>
    <x v="5"/>
    <m/>
    <s v="EU FUNDS CASTILLA Y LEON CO-FINANCING 2014-20"/>
    <m/>
    <d v="2023-10-13T00:00:00"/>
    <x v="2"/>
    <s v="Spain"/>
    <s v="Framework loan"/>
    <s v="Health"/>
    <n v="15.700475999999998"/>
    <m/>
    <m/>
    <m/>
    <n v="4.6190800392"/>
    <n v="0.89806722719999987"/>
    <n v="3.7210128119999997"/>
    <m/>
    <n v="0.29420000000000002"/>
    <m/>
    <s v="Climate Action and Sustainability Figures 2023 (excel format)"/>
  </r>
  <r>
    <x v="5"/>
    <m/>
    <s v="EU FUNDS CASTILLA Y LEON CO-FINANCING 2014-20"/>
    <m/>
    <d v="2023-10-13T00:00:00"/>
    <x v="2"/>
    <s v="Spain"/>
    <s v="Framework loan"/>
    <s v="Services"/>
    <n v="12.845844"/>
    <m/>
    <m/>
    <m/>
    <n v="3.7792473048000002"/>
    <n v="0.73478227679999997"/>
    <n v="3.0444650279999999"/>
    <m/>
    <n v="0.29420000000000002"/>
    <m/>
    <s v="Climate Action and Sustainability Figures 2023 (excel format)"/>
  </r>
  <r>
    <x v="5"/>
    <m/>
    <s v="EU FUNDS CASTILLA Y LEON CO-FINANCING 2014-20"/>
    <m/>
    <d v="2023-10-13T00:00:00"/>
    <x v="2"/>
    <s v="Spain"/>
    <s v="Framework loan"/>
    <s v="Telecommunications"/>
    <n v="1.427316"/>
    <m/>
    <m/>
    <m/>
    <n v="0.41991636719999997"/>
    <n v="8.1642475199999995E-2"/>
    <n v="0.33827389199999996"/>
    <m/>
    <n v="0.29420000000000002"/>
    <m/>
    <s v="Climate Action and Sustainability Figures 2023 (excel format)"/>
  </r>
  <r>
    <x v="5"/>
    <m/>
    <s v="EU FUNDS CASTILLA Y LEON CO-FINANCING 2014-20"/>
    <m/>
    <d v="2023-10-13T00:00:00"/>
    <x v="2"/>
    <s v="Spain"/>
    <s v="Framework loan"/>
    <s v="Water, sewerage"/>
    <n v="2.8546320000000001"/>
    <m/>
    <m/>
    <m/>
    <n v="0.83983273439999995"/>
    <n v="0.16328495039999999"/>
    <n v="0.67654778399999993"/>
    <m/>
    <n v="0.29420000000000002"/>
    <m/>
    <s v="Climate Action and Sustainability Figures 2023 (excel format)"/>
  </r>
  <r>
    <x v="5"/>
    <m/>
    <s v="BFCM ACTION POUR LE CLIMAT"/>
    <m/>
    <d v="2023-12-18T00:00:00"/>
    <x v="2"/>
    <s v="France"/>
    <s v="Framework loan"/>
    <s v="Energy"/>
    <n v="216.26"/>
    <m/>
    <m/>
    <m/>
    <n v="216.26"/>
    <n v="216.26"/>
    <n v="0"/>
    <m/>
    <n v="1"/>
    <m/>
    <s v="Climate Action and Sustainability Figures 2023 (excel format)"/>
  </r>
  <r>
    <x v="5"/>
    <m/>
    <s v="UNICREDIT CLIMATE ACTION"/>
    <m/>
    <d v="2023-07-27T00:00:00"/>
    <x v="2"/>
    <s v="Italy"/>
    <s v="Guarantee"/>
    <s v="Urban development"/>
    <n v="70.477405379754998"/>
    <m/>
    <m/>
    <m/>
    <n v="70.477405379754998"/>
    <n v="70.477405379754998"/>
    <n v="0"/>
    <m/>
    <n v="1"/>
    <m/>
    <s v="Climate Action and Sustainability Figures 2023 (excel format)"/>
  </r>
  <r>
    <x v="5"/>
    <m/>
    <s v="BPER LRS ENHANCED SUPPORT FOR MIDCAPS"/>
    <m/>
    <d v="2023-12-22T00:00:00"/>
    <x v="2"/>
    <s v="Italy"/>
    <s v="Guarantee"/>
    <s v="Credit lines"/>
    <n v="162.19499999999999"/>
    <m/>
    <m/>
    <m/>
    <n v="0.810975"/>
    <n v="0.810975"/>
    <n v="0"/>
    <m/>
    <n v="5.0000000000000001E-3"/>
    <m/>
    <s v="Climate Action and Sustainability Figures 2023 (excel format)"/>
  </r>
  <r>
    <x v="5"/>
    <m/>
    <s v="STA ALTO ADIGE RAILWAY ROLLING STOCK"/>
    <m/>
    <d v="2023-07-20T00:00:00"/>
    <x v="2"/>
    <s v="Italy"/>
    <s v="Investment loan"/>
    <s v="Transport"/>
    <n v="34.953319857499999"/>
    <m/>
    <m/>
    <m/>
    <n v="34.953319857499999"/>
    <n v="34.953319857499999"/>
    <n v="0"/>
    <m/>
    <n v="1"/>
    <m/>
    <s v="Climate Action and Sustainability Figures 2023 (excel format)"/>
  </r>
  <r>
    <x v="5"/>
    <m/>
    <s v="OOSTERWEEL CONNECTION"/>
    <m/>
    <d v="2023-12-22T00:00:00"/>
    <x v="2"/>
    <s v="Belgium"/>
    <s v="Investment loan"/>
    <s v="Transport"/>
    <n v="108.13"/>
    <m/>
    <m/>
    <m/>
    <n v="6.4878"/>
    <n v="0"/>
    <n v="6.4878"/>
    <m/>
    <n v="0.06"/>
    <m/>
    <s v="Climate Action and Sustainability Figures 2023 (excel format)"/>
  </r>
  <r>
    <x v="5"/>
    <m/>
    <s v="HERA ENVIRONMENTAL SUSTAINABILITY"/>
    <m/>
    <d v="2023-07-17T00:00:00"/>
    <x v="2"/>
    <s v="Italy"/>
    <s v="Investment loan"/>
    <s v="Energy"/>
    <n v="140.26623599999999"/>
    <m/>
    <m/>
    <m/>
    <n v="107.02313806799999"/>
    <n v="77.146429799999993"/>
    <n v="29.876708267999998"/>
    <m/>
    <n v="0.76300000000000001"/>
    <m/>
    <s v="Climate Action and Sustainability Figures 2023 (excel format)"/>
  </r>
  <r>
    <x v="5"/>
    <m/>
    <s v="HERA ENVIRONMENTAL SUSTAINABILITY"/>
    <m/>
    <d v="2023-07-17T00:00:00"/>
    <x v="2"/>
    <s v="Italy"/>
    <s v="Investment loan"/>
    <s v="Solid waste"/>
    <n v="149.70963546879997"/>
    <m/>
    <m/>
    <m/>
    <n v="114.22845186269438"/>
    <n v="82.340299507840001"/>
    <n v="31.888152354854398"/>
    <m/>
    <n v="0.76300000000000001"/>
    <m/>
    <s v="Climate Action and Sustainability Figures 2023 (excel format)"/>
  </r>
  <r>
    <x v="5"/>
    <m/>
    <s v="HERA ENVIRONMENTAL SUSTAINABILITY"/>
    <m/>
    <d v="2023-07-17T00:00:00"/>
    <x v="2"/>
    <s v="Italy"/>
    <s v="Investment loan"/>
    <s v="Water, sewerage"/>
    <n v="207.4221285312"/>
    <m/>
    <m/>
    <m/>
    <n v="158.26308406930559"/>
    <n v="114.08217069215999"/>
    <n v="44.1809133771456"/>
    <m/>
    <n v="0.76300000000000001"/>
    <m/>
    <s v="Climate Action and Sustainability Figures 2023 (excel format)"/>
  </r>
  <r>
    <x v="5"/>
    <m/>
    <s v="MOBILE NETWORK INFRASTRUCTURE EXPANSION"/>
    <m/>
    <d v="2023-07-24T00:00:00"/>
    <x v="2"/>
    <s v="France"/>
    <s v="Investment loan"/>
    <s v="Telecommunications"/>
    <n v="149.86818"/>
    <m/>
    <m/>
    <m/>
    <n v="5.9347799279999993"/>
    <n v="5.9347799279999993"/>
    <n v="0"/>
    <m/>
    <n v="3.9600000000000003E-2"/>
    <m/>
    <s v="Climate Action and Sustainability Figures 2023 (excel format)"/>
  </r>
  <r>
    <x v="5"/>
    <m/>
    <s v="MOBILE NETWORK INFRASTRUCTURE EXPANSION"/>
    <m/>
    <d v="2023-07-24T00:00:00"/>
    <x v="2"/>
    <s v="Italy"/>
    <s v="Investment loan"/>
    <s v="Telecommunications"/>
    <n v="68.121899999999997"/>
    <m/>
    <m/>
    <m/>
    <n v="2.6976272400000001"/>
    <n v="2.6976272400000001"/>
    <n v="0"/>
    <m/>
    <n v="3.9600000000000003E-2"/>
    <m/>
    <s v="Climate Action and Sustainability Figures 2023 (excel format)"/>
  </r>
  <r>
    <x v="5"/>
    <m/>
    <s v="MOBILE NETWORK INFRASTRUCTURE EXPANSION"/>
    <m/>
    <d v="2023-07-24T00:00:00"/>
    <x v="2"/>
    <s v="Poland"/>
    <s v="Investment loan"/>
    <s v="Telecommunications"/>
    <n v="71.527995000000004"/>
    <m/>
    <m/>
    <m/>
    <n v="2.8325086019999999"/>
    <n v="2.8325086019999999"/>
    <n v="0"/>
    <m/>
    <n v="3.9600000000000003E-2"/>
    <m/>
    <s v="Climate Action and Sustainability Figures 2023 (excel format)"/>
  </r>
  <r>
    <x v="5"/>
    <m/>
    <s v="MOBILE NETWORK INFRASTRUCTURE EXPANSION"/>
    <m/>
    <d v="2023-07-24T00:00:00"/>
    <x v="2"/>
    <s v="Portugal"/>
    <s v="Investment loan"/>
    <s v="Telecommunications"/>
    <n v="20.436569999999996"/>
    <m/>
    <m/>
    <m/>
    <n v="0.80928817199999992"/>
    <n v="0.80928817199999992"/>
    <n v="0"/>
    <m/>
    <n v="3.9600000000000003E-2"/>
    <m/>
    <s v="Climate Action and Sustainability Figures 2023 (excel format)"/>
  </r>
  <r>
    <x v="5"/>
    <m/>
    <s v="MOBILE NETWORK INFRASTRUCTURE EXPANSION"/>
    <m/>
    <d v="2023-07-24T00:00:00"/>
    <x v="2"/>
    <s v="Spain"/>
    <s v="Investment loan"/>
    <s v="Telecommunications"/>
    <n v="30.654854999999998"/>
    <m/>
    <m/>
    <m/>
    <n v="1.2139322579999998"/>
    <n v="1.2139322579999998"/>
    <n v="0"/>
    <m/>
    <n v="3.9600000000000003E-2"/>
    <m/>
    <s v="Climate Action and Sustainability Figures 2023 (excel format)"/>
  </r>
  <r>
    <x v="5"/>
    <m/>
    <s v="WALLONIA SUSTAINABLE WASTEWATER TREATMENT II"/>
    <m/>
    <d v="2023-12-01T00:00:00"/>
    <x v="2"/>
    <s v="Belgium"/>
    <s v="Investment loan"/>
    <s v="Water, sewerage"/>
    <n v="248.69899999999998"/>
    <m/>
    <m/>
    <m/>
    <n v="173.84060099999999"/>
    <n v="125.94117359999998"/>
    <n v="47.8994274"/>
    <m/>
    <n v="0.69899999999999995"/>
    <m/>
    <s v="Climate Action and Sustainability Figures 2023 (excel format)"/>
  </r>
  <r>
    <x v="5"/>
    <m/>
    <s v="SANTANDER ABS FOR SME SUPPORT"/>
    <m/>
    <d v="2023-07-19T00:00:00"/>
    <x v="2"/>
    <s v="Spain"/>
    <s v="Multiple Beneficiary Intermediated Loan"/>
    <s v="Credit lines"/>
    <n v="163.49255999999997"/>
    <m/>
    <m/>
    <m/>
    <n v="1.6349255999999999"/>
    <n v="1.6349255999999999"/>
    <n v="0"/>
    <m/>
    <n v="0.01"/>
    <m/>
    <s v="Climate Action and Sustainability Figures 2023 (excel format)"/>
  </r>
  <r>
    <x v="5"/>
    <m/>
    <s v="NEXT GENERATION MOBILE BROADBAND RDI"/>
    <m/>
    <d v="2023-11-30T00:00:00"/>
    <x v="2"/>
    <s v="Sweden"/>
    <s v="Investment loan"/>
    <s v="Industry"/>
    <n v="270.32499999999999"/>
    <m/>
    <m/>
    <m/>
    <n v="135.16249999999999"/>
    <n v="135.16249999999999"/>
    <n v="0"/>
    <m/>
    <n v="0.5"/>
    <m/>
    <s v="Climate Action and Sustainability Figures 2023 (excel format)"/>
  </r>
  <r>
    <x v="5"/>
    <m/>
    <s v="MFB CLIMATE ACTION MBIL - GREEN LOAN"/>
    <m/>
    <d v="2023-10-18T00:00:00"/>
    <x v="2"/>
    <s v="Hungary"/>
    <s v="Multiple Beneficiary Intermediated Loan"/>
    <s v="Credit lines"/>
    <n v="108.13"/>
    <m/>
    <m/>
    <m/>
    <n v="108.13"/>
    <n v="108.13"/>
    <n v="0"/>
    <m/>
    <n v="1"/>
    <m/>
    <s v="Climate Action and Sustainability Figures 2023 (excel format)"/>
  </r>
  <r>
    <x v="5"/>
    <m/>
    <s v="AQABA-AMMAN WATER DESALINATION &amp; CONVEYANCE"/>
    <m/>
    <d v="2023-12-03T00:00:00"/>
    <x v="2"/>
    <s v="Jordan"/>
    <s v="Investment loan"/>
    <s v="Water, sewerage"/>
    <n v="108.13"/>
    <m/>
    <m/>
    <m/>
    <n v="108.13"/>
    <n v="0"/>
    <n v="108.13"/>
    <m/>
    <n v="1"/>
    <m/>
    <s v="Climate Action and Sustainability Figures 2023 (excel format)"/>
  </r>
  <r>
    <x v="5"/>
    <m/>
    <s v="ISP LOAN FOR PUBLIC SECTOR AND CLIMATE"/>
    <m/>
    <d v="2023-10-24T00:00:00"/>
    <x v="2"/>
    <s v="Italy"/>
    <s v="Multiple Beneficiary Intermediated Loan"/>
    <s v="Credit lines"/>
    <n v="108.13"/>
    <m/>
    <m/>
    <m/>
    <n v="54.064999999999998"/>
    <n v="54.064999999999998"/>
    <n v="0"/>
    <m/>
    <n v="0.5"/>
    <m/>
    <s v="Climate Action and Sustainability Figures 2023 (excel format)"/>
  </r>
  <r>
    <x v="5"/>
    <m/>
    <s v="CORRIDOR VIII RAIL - EASTERN SECTION MK"/>
    <m/>
    <d v="2023-12-18T00:00:00"/>
    <x v="2"/>
    <s v="North Macedonia"/>
    <s v="Investment loan"/>
    <s v="Transport"/>
    <n v="189.22749999999999"/>
    <m/>
    <m/>
    <m/>
    <n v="189.22749999999999"/>
    <n v="189.22749999999999"/>
    <n v="0"/>
    <m/>
    <n v="1"/>
    <m/>
    <s v="Climate Action and Sustainability Figures 2023 (excel format)"/>
  </r>
  <r>
    <x v="5"/>
    <m/>
    <s v="EDUCATION LOIRE ATLANTIQUE"/>
    <m/>
    <d v="2023-11-08T00:00:00"/>
    <x v="2"/>
    <s v="France"/>
    <s v="Investment loan"/>
    <s v="Education"/>
    <n v="102.72349999999999"/>
    <m/>
    <m/>
    <m/>
    <n v="75.707219499999994"/>
    <n v="72.625514500000008"/>
    <n v="3.0817049999999999"/>
    <m/>
    <n v="0.73699999999999999"/>
    <m/>
    <s v="Climate Action and Sustainability Figures 2023 (excel format)"/>
  </r>
  <r>
    <x v="5"/>
    <m/>
    <s v="ERDF CO-FINANCING CATALUNYA 2021-2027"/>
    <m/>
    <d v="2023-11-09T00:00:00"/>
    <x v="2"/>
    <s v="Spain"/>
    <s v="Framework loan"/>
    <s v="Composite infrastructure"/>
    <n v="22.772177999999997"/>
    <m/>
    <m/>
    <m/>
    <n v="6.6950203319999995"/>
    <n v="3.005927496"/>
    <n v="3.6890928359999995"/>
    <m/>
    <n v="0.29399999999999998"/>
    <m/>
    <s v="Climate Action and Sustainability Figures 2023 (excel format)"/>
  </r>
  <r>
    <x v="5"/>
    <m/>
    <s v="ERDF CO-FINANCING CATALUNYA 2021-2027"/>
    <m/>
    <d v="2023-11-09T00:00:00"/>
    <x v="2"/>
    <s v="Spain"/>
    <s v="Framework loan"/>
    <s v="Energy"/>
    <n v="24.523883999999999"/>
    <m/>
    <m/>
    <m/>
    <n v="7.2100218959999989"/>
    <n v="3.2371526879999997"/>
    <n v="3.9728692079999997"/>
    <m/>
    <n v="0.29399999999999998"/>
    <m/>
    <s v="Climate Action and Sustainability Figures 2023 (excel format)"/>
  </r>
  <r>
    <x v="5"/>
    <m/>
    <s v="ERDF CO-FINANCING CATALUNYA 2021-2027"/>
    <m/>
    <d v="2023-11-09T00:00:00"/>
    <x v="2"/>
    <s v="Spain"/>
    <s v="Framework loan"/>
    <s v="Health"/>
    <n v="9.5370659999999994"/>
    <m/>
    <m/>
    <m/>
    <n v="2.8038974039999998"/>
    <n v="1.2588927119999997"/>
    <n v="1.545004692"/>
    <m/>
    <n v="0.29399999999999998"/>
    <m/>
    <s v="Climate Action and Sustainability Figures 2023 (excel format)"/>
  </r>
  <r>
    <x v="5"/>
    <m/>
    <s v="ERDF CO-FINANCING CATALUNYA 2021-2027"/>
    <m/>
    <d v="2023-11-09T00:00:00"/>
    <x v="2"/>
    <s v="Spain"/>
    <s v="Framework loan"/>
    <s v="Services"/>
    <n v="60.336539999999992"/>
    <m/>
    <m/>
    <m/>
    <n v="17.73894276"/>
    <n v="7.9644232799999992"/>
    <n v="9.7745194799999986"/>
    <m/>
    <n v="0.29399999999999998"/>
    <m/>
    <s v="Climate Action and Sustainability Figures 2023 (excel format)"/>
  </r>
  <r>
    <x v="5"/>
    <m/>
    <s v="ERDF CO-FINANCING CATALUNYA 2021-2027"/>
    <m/>
    <d v="2023-11-09T00:00:00"/>
    <x v="2"/>
    <s v="Spain"/>
    <s v="Framework loan"/>
    <s v="Telecommunications"/>
    <n v="51.578009999999999"/>
    <m/>
    <m/>
    <m/>
    <n v="15.163934939999999"/>
    <n v="6.8082973199999994"/>
    <n v="8.3556376199999995"/>
    <m/>
    <n v="0.29399999999999998"/>
    <m/>
    <s v="Climate Action and Sustainability Figures 2023 (excel format)"/>
  </r>
  <r>
    <x v="5"/>
    <m/>
    <s v="ERDF CO-FINANCING CATALUNYA 2021-2027"/>
    <m/>
    <d v="2023-11-09T00:00:00"/>
    <x v="2"/>
    <s v="Spain"/>
    <s v="Framework loan"/>
    <s v="Transport"/>
    <n v="1.3624379999999998"/>
    <m/>
    <m/>
    <m/>
    <n v="0.40055677199999995"/>
    <n v="0.17984181599999999"/>
    <n v="0.22071495599999999"/>
    <m/>
    <n v="0.29399999999999998"/>
    <m/>
    <s v="Climate Action and Sustainability Figures 2023 (excel format)"/>
  </r>
  <r>
    <x v="5"/>
    <m/>
    <s v="ERDF CO-FINANCING CATALUNYA 2021-2027"/>
    <m/>
    <d v="2023-11-09T00:00:00"/>
    <x v="2"/>
    <s v="Spain"/>
    <s v="Framework loan"/>
    <s v="Water, sewerage"/>
    <n v="24.523883999999999"/>
    <m/>
    <m/>
    <m/>
    <n v="7.2100218959999989"/>
    <n v="3.2371526879999997"/>
    <n v="3.9728692079999997"/>
    <m/>
    <n v="0.29399999999999998"/>
    <m/>
    <s v="Climate Action and Sustainability Figures 2023 (excel format)"/>
  </r>
  <r>
    <x v="5"/>
    <m/>
    <s v="PROCREDIT BG ENHANCED SUPPORT SMES &amp; CA"/>
    <m/>
    <d v="2023-06-21T00:00:00"/>
    <x v="2"/>
    <s v="Bulgaria"/>
    <s v="Guarantee"/>
    <s v="Credit lines"/>
    <n v="43.796610445075316"/>
    <m/>
    <m/>
    <m/>
    <n v="21.385884880340065"/>
    <n v="21.385884880340065"/>
    <n v="0"/>
    <m/>
    <n v="0.48830000000000001"/>
    <m/>
    <s v="Climate Action and Sustainability Figures 2023 (excel format)"/>
  </r>
  <r>
    <x v="5"/>
    <m/>
    <s v="SCHAEFFLER MOTION R&amp;D INVESTMENTS"/>
    <m/>
    <d v="2023-12-21T00:00:00"/>
    <x v="2"/>
    <s v="Germany"/>
    <s v="Investment loan"/>
    <s v="Industry"/>
    <n v="454.14599999999996"/>
    <m/>
    <m/>
    <m/>
    <n v="236.15591999999998"/>
    <n v="236.15591999999998"/>
    <n v="0"/>
    <m/>
    <n v="0.52"/>
    <m/>
    <s v="Climate Action and Sustainability Figures 2023 (excel format)"/>
  </r>
  <r>
    <x v="5"/>
    <m/>
    <s v="EPTA SUSTAINABLE REFRIGERATION"/>
    <m/>
    <d v="2023-06-22T00:00:00"/>
    <x v="2"/>
    <s v="Italy"/>
    <s v="Investment loan"/>
    <s v="Industry"/>
    <n v="54.064999999999998"/>
    <m/>
    <m/>
    <m/>
    <n v="0"/>
    <n v="0"/>
    <n v="0"/>
    <m/>
    <m/>
    <m/>
    <s v="Climate Action and Sustainability Figures 2023 (excel format)"/>
  </r>
  <r>
    <x v="5"/>
    <m/>
    <s v="DOUAI EV BATTERY GIGAFACTORY"/>
    <m/>
    <d v="2023-09-28T00:00:00"/>
    <x v="2"/>
    <s v="France"/>
    <s v="Investment loan"/>
    <s v="Industry"/>
    <n v="343.52900999999997"/>
    <m/>
    <m/>
    <m/>
    <n v="343.52900999999997"/>
    <n v="343.52900999999997"/>
    <n v="0"/>
    <m/>
    <n v="1"/>
    <m/>
    <s v="Climate Action and Sustainability Figures 2023 (excel format)"/>
  </r>
  <r>
    <x v="5"/>
    <m/>
    <s v="WASSER BURGENLAND"/>
    <m/>
    <d v="2023-12-11T00:00:00"/>
    <x v="2"/>
    <s v="Austria"/>
    <s v="Investment loan"/>
    <s v="Water, sewerage"/>
    <n v="54.064999999999998"/>
    <m/>
    <m/>
    <m/>
    <n v="54.064999999999998"/>
    <n v="27.032499999999999"/>
    <n v="27.032499999999999"/>
    <m/>
    <n v="1"/>
    <m/>
    <s v="Climate Action and Sustainability Figures 2023 (excel format)"/>
  </r>
  <r>
    <x v="5"/>
    <m/>
    <s v="BRUSSELS REGION SUSTAINABLE MOBILITY II"/>
    <m/>
    <d v="2023-12-21T00:00:00"/>
    <x v="2"/>
    <s v="Belgium"/>
    <s v="Investment loan"/>
    <s v="Transport"/>
    <n v="513.61749999999995"/>
    <m/>
    <m/>
    <m/>
    <n v="513.61749999999995"/>
    <n v="513.61749999999995"/>
    <n v="0"/>
    <m/>
    <n v="1"/>
    <m/>
    <s v="Climate Action and Sustainability Figures 2023 (excel format)"/>
  </r>
  <r>
    <x v="5"/>
    <m/>
    <s v="LONG TERM CARE DEVELOPMENT INFRASTRUCTURE II"/>
    <m/>
    <d v="2023-12-21T00:00:00"/>
    <x v="2"/>
    <s v="Spain"/>
    <s v="Investment loan"/>
    <s v="Health"/>
    <n v="34.060950000003238"/>
    <m/>
    <m/>
    <m/>
    <n v="22.139617500002164"/>
    <n v="22.139617500002164"/>
    <n v="0"/>
    <m/>
    <n v="0.65"/>
    <m/>
    <s v="Climate Action and Sustainability Figures 2023 (excel format)"/>
  </r>
  <r>
    <x v="5"/>
    <m/>
    <s v="BANKINTER LOAN FOR SMES&amp;MIDCAPS CLIMATE ACTION"/>
    <m/>
    <d v="2023-06-15T00:00:00"/>
    <x v="2"/>
    <s v="Spain"/>
    <s v="Multiple Beneficiary Intermediated Loan"/>
    <s v="Credit lines"/>
    <n v="270.32499999999999"/>
    <m/>
    <m/>
    <m/>
    <n v="54.064999999999998"/>
    <n v="54.064999999999998"/>
    <n v="0"/>
    <m/>
    <n v="0.2"/>
    <m/>
    <s v="Climate Action and Sustainability Figures 2023 (excel format)"/>
  </r>
  <r>
    <x v="5"/>
    <m/>
    <s v="HELIOS CLEAR FUND SCSP"/>
    <m/>
    <d v="2023-12-22T00:00:00"/>
    <x v="2"/>
    <s v="Regional - Africa"/>
    <s v="Equity/Quasi-equity"/>
    <s v="Services"/>
    <n v="51.990293023679804"/>
    <m/>
    <m/>
    <m/>
    <n v="36.393205116575317"/>
    <n v="29.764442756055942"/>
    <n v="6.6287623605193771"/>
    <m/>
    <n v="0.7"/>
    <m/>
    <s v="Climate Action and Sustainability Figures 2023 (excel format)"/>
  </r>
  <r>
    <x v="5"/>
    <m/>
    <s v="DB GERMANY ENHANCED SUPPORT FOR EE"/>
    <m/>
    <d v="2023-12-20T00:00:00"/>
    <x v="2"/>
    <s v="Germany"/>
    <s v="Guarantee"/>
    <s v="Credit lines"/>
    <n v="162.19499999999999"/>
    <m/>
    <m/>
    <m/>
    <n v="162.19499999999999"/>
    <n v="162.19499999999999"/>
    <n v="0"/>
    <m/>
    <n v="1"/>
    <m/>
    <s v="Climate Action and Sustainability Figures 2023 (excel format)"/>
  </r>
  <r>
    <x v="5"/>
    <m/>
    <s v="IVECO GROUP ELECTRIC VEHICLES AND DIGITALISATION"/>
    <m/>
    <d v="2023-11-27T00:00:00"/>
    <x v="2"/>
    <s v="Italy"/>
    <s v="Investment loan"/>
    <s v="Industry"/>
    <n v="486.58499999999998"/>
    <m/>
    <m/>
    <m/>
    <n v="364.5981405"/>
    <n v="364.5981405"/>
    <n v="0"/>
    <m/>
    <n v="0.74929999999999997"/>
    <m/>
    <s v="Climate Action and Sustainability Figures 2023 (excel format)"/>
  </r>
  <r>
    <x v="5"/>
    <m/>
    <s v="SKELLETEAE AFFORDABLE HOUSING"/>
    <m/>
    <d v="2023-12-21T00:00:00"/>
    <x v="2"/>
    <s v="Sweden"/>
    <s v="Investment loan"/>
    <s v="Urban development"/>
    <n v="77.93855302279502"/>
    <m/>
    <m/>
    <m/>
    <n v="77.93855302279502"/>
    <n v="75.600396432111523"/>
    <n v="2.3381565906835045"/>
    <m/>
    <n v="1"/>
    <m/>
    <s v="Climate Action and Sustainability Figures 2023 (excel format)"/>
  </r>
  <r>
    <x v="5"/>
    <m/>
    <s v="BALTIC POWER OFFSHORE WINDFARM"/>
    <m/>
    <d v="2023-09-14T00:00:00"/>
    <x v="2"/>
    <s v="Poland"/>
    <s v="Investment loan"/>
    <s v="Energy"/>
    <n v="281.21698788370003"/>
    <m/>
    <m/>
    <m/>
    <n v="281.21698788370003"/>
    <n v="281.21698788370003"/>
    <n v="0"/>
    <m/>
    <n v="1"/>
    <m/>
    <s v="Climate Action and Sustainability Figures 2023 (excel format)"/>
  </r>
  <r>
    <x v="5"/>
    <m/>
    <s v="VALMET PROCESS TECHNOLOGY RDI"/>
    <m/>
    <d v="2023-09-18T00:00:00"/>
    <x v="2"/>
    <s v="Finland"/>
    <s v="Investment loan"/>
    <s v="Industry"/>
    <n v="189.22749999999999"/>
    <m/>
    <m/>
    <m/>
    <n v="6.8878809999999993"/>
    <n v="6.8878809999999993"/>
    <n v="0"/>
    <m/>
    <n v="3.6400000000000002E-2"/>
    <m/>
    <s v="Climate Action and Sustainability Figures 2023 (excel format)"/>
  </r>
  <r>
    <x v="5"/>
    <m/>
    <s v="ACEA SETTORE IDRICO IV"/>
    <m/>
    <d v="2023-07-06T00:00:00"/>
    <x v="2"/>
    <s v="Italy"/>
    <s v="Investment loan"/>
    <s v="Water, sewerage"/>
    <n v="254.10549999999998"/>
    <m/>
    <m/>
    <m/>
    <n v="144.84013499999998"/>
    <n v="2.5410550000000001"/>
    <n v="142.29907999999998"/>
    <m/>
    <n v="0.56999999999999995"/>
    <m/>
    <s v="Climate Action and Sustainability Figures 2023 (excel format)"/>
  </r>
  <r>
    <x v="5"/>
    <m/>
    <s v="CERUDEB UGANDA MICROLOAN"/>
    <m/>
    <d v="2023-12-19T00:00:00"/>
    <x v="2"/>
    <s v="Uganda"/>
    <s v="Multiple Beneficiary Intermediated Loan"/>
    <s v="Credit lines"/>
    <n v="54.064999999999998"/>
    <m/>
    <m/>
    <m/>
    <n v="0.54064999999999996"/>
    <n v="0.54064999999999996"/>
    <n v="0"/>
    <m/>
    <n v="0.01"/>
    <m/>
    <s v="Climate Action and Sustainability Figures 2023 (excel format)"/>
  </r>
  <r>
    <x v="5"/>
    <m/>
    <s v="RWE THOR OFFSHORE WIND FARM GREEN LOAN"/>
    <m/>
    <d v="2023-12-27T00:00:00"/>
    <x v="2"/>
    <s v="Denmark"/>
    <s v="Investment loan"/>
    <s v="Energy"/>
    <n v="540.65"/>
    <m/>
    <m/>
    <m/>
    <n v="540.65"/>
    <n v="540.65"/>
    <n v="0"/>
    <m/>
    <n v="1"/>
    <m/>
    <s v="Climate Action and Sustainability Figures 2023 (excel format)"/>
  </r>
  <r>
    <x v="5"/>
    <m/>
    <s v="BERLIN WATER AND CLIMATE ADAPTATION PROGRAMME"/>
    <m/>
    <d v="2023-12-18T00:00:00"/>
    <x v="2"/>
    <s v="Germany"/>
    <s v="Investment loan"/>
    <s v="Water, sewerage"/>
    <n v="432.52"/>
    <m/>
    <m/>
    <m/>
    <n v="324.47650399999998"/>
    <n v="55.016543999999996"/>
    <n v="269.45995999999997"/>
    <m/>
    <n v="0.75019999999999998"/>
    <m/>
    <s v="Climate Action and Sustainability Figures 2023 (excel format)"/>
  </r>
  <r>
    <x v="5"/>
    <m/>
    <s v="EDUCATION PYRENEES ATLANTIQUES"/>
    <m/>
    <d v="2023-12-06T00:00:00"/>
    <x v="2"/>
    <s v="France"/>
    <s v="Investment loan"/>
    <s v="Education"/>
    <n v="77.8536"/>
    <m/>
    <m/>
    <m/>
    <n v="69.087284639999993"/>
    <n v="65.256887519999992"/>
    <n v="3.8303971199999998"/>
    <m/>
    <n v="0.88739999999999997"/>
    <m/>
    <s v="Climate Action and Sustainability Figures 2023 (excel format)"/>
  </r>
  <r>
    <x v="5"/>
    <m/>
    <s v="CA ITALIA LOAN FOR SMES MIDCAPS &amp; CLIMATE ACTION"/>
    <m/>
    <d v="2023-10-03T00:00:00"/>
    <x v="2"/>
    <s v="Italy"/>
    <s v="Multiple Beneficiary Intermediated Loan"/>
    <s v="Credit lines"/>
    <n v="432.52"/>
    <m/>
    <m/>
    <m/>
    <n v="108.13"/>
    <n v="108.13"/>
    <n v="0"/>
    <m/>
    <n v="0.25"/>
    <m/>
    <s v="Climate Action and Sustainability Figures 2023 (excel format)"/>
  </r>
  <r>
    <x v="5"/>
    <m/>
    <s v="BOELS EQUIPMENT ELECTRIFICATION"/>
    <m/>
    <d v="2023-12-21T00:00:00"/>
    <x v="2"/>
    <s v="Netherlands"/>
    <s v="Investment loan"/>
    <s v="Services"/>
    <n v="108.13"/>
    <m/>
    <m/>
    <m/>
    <n v="105.18886400000324"/>
    <n v="105.18886400000324"/>
    <n v="0"/>
    <m/>
    <n v="0.9728"/>
    <m/>
    <s v="Climate Action and Sustainability Figures 2023 (excel format)"/>
  </r>
  <r>
    <x v="5"/>
    <m/>
    <s v="BT ENHANCED SUPPORT SMES AND MID-CAPS"/>
    <m/>
    <d v="2023-12-22T00:00:00"/>
    <x v="2"/>
    <s v="Romania"/>
    <s v="Guarantee"/>
    <s v="Credit lines"/>
    <n v="70.567294280645683"/>
    <m/>
    <m/>
    <m/>
    <n v="14.113458856128487"/>
    <n v="14.113458856128487"/>
    <n v="0"/>
    <m/>
    <n v="0.2"/>
    <m/>
    <s v="Climate Action and Sustainability Figures 2023 (excel format)"/>
  </r>
  <r>
    <x v="5"/>
    <m/>
    <s v="BBVA LOAN FOR SMES &amp; MIDCAPS V"/>
    <m/>
    <d v="2023-06-22T00:00:00"/>
    <x v="2"/>
    <s v="Spain"/>
    <s v="Multiple Beneficiary Intermediated Loan"/>
    <s v="Credit lines"/>
    <n v="396.40458000000001"/>
    <m/>
    <m/>
    <m/>
    <n v="3.9640457999999996"/>
    <n v="3.9640457999999996"/>
    <n v="0"/>
    <m/>
    <n v="0.01"/>
    <m/>
    <s v="Climate Action and Sustainability Figures 2023 (excel format)"/>
  </r>
  <r>
    <x v="5"/>
    <m/>
    <s v="LUMINOR LOAN FOR SMES AND MIDCAPS"/>
    <m/>
    <d v="2023-11-21T00:00:00"/>
    <x v="2"/>
    <s v="Estonia"/>
    <s v="Multiple Beneficiary Intermediated Loan"/>
    <s v="Credit lines"/>
    <n v="64.873134149999998"/>
    <m/>
    <m/>
    <m/>
    <n v="12.97462683"/>
    <n v="12.97462683"/>
    <n v="0"/>
    <m/>
    <n v="0.2"/>
    <m/>
    <s v="Climate Action and Sustainability Figures 2023 (excel format)"/>
  </r>
  <r>
    <x v="5"/>
    <m/>
    <s v="LUMINOR LOAN FOR SMES AND MIDCAPS"/>
    <m/>
    <d v="2023-11-21T00:00:00"/>
    <x v="2"/>
    <s v="Latvia"/>
    <s v="Multiple Beneficiary Intermediated Loan"/>
    <s v="Credit lines"/>
    <n v="27.033581299999998"/>
    <m/>
    <m/>
    <m/>
    <n v="5.4067162600000005"/>
    <n v="5.4067162600000005"/>
    <n v="0"/>
    <m/>
    <n v="0.2"/>
    <m/>
    <s v="Climate Action and Sustainability Figures 2023 (excel format)"/>
  </r>
  <r>
    <x v="5"/>
    <m/>
    <s v="LUMINOR LOAN FOR SMES AND MIDCAPS"/>
    <m/>
    <d v="2023-11-21T00:00:00"/>
    <x v="2"/>
    <s v="Lithuania"/>
    <s v="Multiple Beneficiary Intermediated Loan"/>
    <s v="Credit lines"/>
    <n v="32.442784546752854"/>
    <m/>
    <m/>
    <m/>
    <n v="6.4885569093501383"/>
    <n v="6.4885569093501383"/>
    <n v="0"/>
    <m/>
    <n v="0.2"/>
    <m/>
    <s v="Climate Action and Sustainability Figures 2023 (excel format)"/>
  </r>
  <r>
    <x v="5"/>
    <m/>
    <s v="IRISH HIGHER EDUCATION STUDENT ACCOMMODATION-HFA"/>
    <m/>
    <d v="2023-11-15T00:00:00"/>
    <x v="2"/>
    <s v="Ireland"/>
    <s v="Framework loan"/>
    <s v="Education"/>
    <n v="216.26"/>
    <m/>
    <m/>
    <m/>
    <n v="16.2195"/>
    <n v="0"/>
    <n v="16.2195"/>
    <m/>
    <n v="7.4999999999999997E-2"/>
    <m/>
    <s v="Climate Action and Sustainability Figures 2023 (excel format)"/>
  </r>
  <r>
    <x v="5"/>
    <m/>
    <s v="SUNFIRE SOLID OXIDE ELECTROLYSER"/>
    <m/>
    <d v="2023-12-22T00:00:00"/>
    <x v="2"/>
    <s v="Germany"/>
    <s v="Equity/Quasi-equity"/>
    <s v="Industry"/>
    <n v="75.690999999999988"/>
    <m/>
    <m/>
    <m/>
    <n v="75.690999999999988"/>
    <n v="75.690999999999988"/>
    <n v="0"/>
    <m/>
    <n v="1"/>
    <m/>
    <s v="Climate Action and Sustainability Figures 2023 (excel format)"/>
  </r>
  <r>
    <x v="5"/>
    <m/>
    <s v="STRASBOURG URBAN TRANSPORT"/>
    <m/>
    <d v="2023-12-15T00:00:00"/>
    <x v="2"/>
    <s v="France"/>
    <s v="Framework loan"/>
    <s v="Transport"/>
    <n v="129.756"/>
    <m/>
    <m/>
    <m/>
    <n v="129.756"/>
    <n v="129.756"/>
    <n v="0"/>
    <m/>
    <n v="1"/>
    <m/>
    <s v="Climate Action and Sustainability Figures 2023 (excel format)"/>
  </r>
  <r>
    <x v="5"/>
    <m/>
    <s v="DSL LOAN FOR SME MIDCAPS AND CLIMATE ACTION"/>
    <m/>
    <d v="2023-11-29T00:00:00"/>
    <x v="2"/>
    <s v="Bulgaria"/>
    <s v="Multiple Beneficiary Intermediated Loan"/>
    <s v="Credit lines"/>
    <n v="9.4613749999999985"/>
    <m/>
    <m/>
    <m/>
    <n v="2.8384125"/>
    <n v="2.8384125"/>
    <n v="0"/>
    <m/>
    <n v="0.3"/>
    <m/>
    <s v="Climate Action and Sustainability Figures 2023 (excel format)"/>
  </r>
  <r>
    <x v="5"/>
    <m/>
    <s v="DSL LOAN FOR SME MIDCAPS AND CLIMATE ACTION"/>
    <m/>
    <d v="2023-11-29T00:00:00"/>
    <x v="2"/>
    <s v="Germany"/>
    <s v="Multiple Beneficiary Intermediated Loan"/>
    <s v="Credit lines"/>
    <n v="24.329249997564908"/>
    <m/>
    <m/>
    <m/>
    <n v="7.2987749992679598"/>
    <n v="7.2987749992679598"/>
    <n v="0"/>
    <m/>
    <n v="0.3"/>
    <m/>
    <s v="Climate Action and Sustainability Figures 2023 (excel format)"/>
  </r>
  <r>
    <x v="5"/>
    <m/>
    <s v="DSL LOAN FOR SME MIDCAPS AND CLIMATE ACTION"/>
    <m/>
    <d v="2023-11-29T00:00:00"/>
    <x v="2"/>
    <s v="Hungary"/>
    <s v="Multiple Beneficiary Intermediated Loan"/>
    <s v="Credit lines"/>
    <n v="9.4613749990560247"/>
    <m/>
    <m/>
    <m/>
    <n v="2.8384124997166991"/>
    <n v="2.8384124997166991"/>
    <n v="0"/>
    <m/>
    <n v="0.3"/>
    <m/>
    <s v="Climate Action and Sustainability Figures 2023 (excel format)"/>
  </r>
  <r>
    <x v="5"/>
    <m/>
    <s v="DSL LOAN FOR SME MIDCAPS AND CLIMATE ACTION"/>
    <m/>
    <d v="2023-11-29T00:00:00"/>
    <x v="2"/>
    <s v="Regional - EU countries"/>
    <s v="Multiple Beneficiary Intermediated Loan"/>
    <s v="Credit lines"/>
    <n v="1.3516249999999999"/>
    <m/>
    <m/>
    <m/>
    <n v="0.4054875"/>
    <n v="0.4054875"/>
    <n v="0"/>
    <m/>
    <n v="0.3"/>
    <m/>
    <s v="Climate Action and Sustainability Figures 2023 (excel format)"/>
  </r>
  <r>
    <x v="5"/>
    <m/>
    <s v="DSL LOAN FOR SME MIDCAPS AND CLIMATE ACTION"/>
    <m/>
    <d v="2023-11-29T00:00:00"/>
    <x v="2"/>
    <s v="Romania"/>
    <s v="Multiple Beneficiary Intermediated Loan"/>
    <s v="Credit lines"/>
    <n v="9.4613749999999985"/>
    <m/>
    <m/>
    <m/>
    <n v="2.8384125"/>
    <n v="2.8384125"/>
    <n v="0"/>
    <m/>
    <n v="0.3"/>
    <m/>
    <s v="Climate Action and Sustainability Figures 2023 (excel format)"/>
  </r>
  <r>
    <x v="5"/>
    <m/>
    <s v="ENERGY DOME - CATALYST (IEU GT)"/>
    <m/>
    <d v="2023-12-22T00:00:00"/>
    <x v="2"/>
    <s v="Italy"/>
    <s v="Equity/Quasi-equity"/>
    <s v="Energy"/>
    <n v="27.032499999999999"/>
    <m/>
    <m/>
    <m/>
    <n v="27.032499999999999"/>
    <n v="27.032499999999999"/>
    <n v="0"/>
    <m/>
    <n v="1"/>
    <m/>
    <s v="Climate Action and Sustainability Figures 2023 (excel format)"/>
  </r>
  <r>
    <x v="5"/>
    <m/>
    <s v="MICROFINANCE LOAN ENDA TAMWEEL"/>
    <m/>
    <d v="2023-06-26T00:00:00"/>
    <x v="2"/>
    <s v="Regional - Mediterranean"/>
    <s v="Multiple Beneficiary Intermediated Loan"/>
    <s v="Credit lines"/>
    <n v="12.9756"/>
    <m/>
    <m/>
    <m/>
    <n v="0.12975599999999998"/>
    <n v="0.12975599999999998"/>
    <n v="0"/>
    <m/>
    <n v="0.01"/>
    <m/>
    <s v="Climate Action and Sustainability Figures 2023 (excel format)"/>
  </r>
  <r>
    <x v="5"/>
    <m/>
    <s v="HYPO VORARLBERG LOAN SMES MIDCAPS AND OTHER OBJ"/>
    <m/>
    <d v="2023-12-18T00:00:00"/>
    <x v="2"/>
    <s v="Austria"/>
    <s v="Multiple Beneficiary Intermediated Loan"/>
    <s v="Credit lines"/>
    <n v="43.251999999999995"/>
    <m/>
    <m/>
    <m/>
    <n v="12.9756"/>
    <n v="12.9756"/>
    <n v="0"/>
    <m/>
    <n v="0.3"/>
    <m/>
    <s v="Climate Action and Sustainability Figures 2023 (excel format)"/>
  </r>
  <r>
    <x v="5"/>
    <m/>
    <s v="HYPO VORARLBERG LOAN SMES MIDCAPS AND OTHER OBJ"/>
    <m/>
    <d v="2023-12-18T00:00:00"/>
    <x v="2"/>
    <s v="Germany"/>
    <s v="Multiple Beneficiary Intermediated Loan"/>
    <s v="Credit lines"/>
    <n v="10.812999999999999"/>
    <m/>
    <m/>
    <m/>
    <n v="3.2439"/>
    <n v="3.2439"/>
    <n v="0"/>
    <m/>
    <n v="0.3"/>
    <m/>
    <s v="Climate Action and Sustainability Figures 2023 (excel format)"/>
  </r>
  <r>
    <x v="5"/>
    <m/>
    <s v="ICE FOCUSED SUPPORT FOR SMES AND MIDCAPS"/>
    <m/>
    <d v="2023-04-26T00:00:00"/>
    <x v="2"/>
    <s v="Spain"/>
    <s v="Multiple Beneficiary Intermediated Loan"/>
    <s v="Credit lines"/>
    <n v="27.897539999999999"/>
    <m/>
    <m/>
    <m/>
    <n v="0.27897539999999998"/>
    <n v="0.27897539999999998"/>
    <n v="0"/>
    <m/>
    <n v="0.01"/>
    <m/>
    <s v="Climate Action and Sustainability Figures 2023 (excel format)"/>
  </r>
  <r>
    <x v="5"/>
    <m/>
    <s v="DEUTSCHE LEASING LOAN FOR SMES &amp; MIDCAPS III"/>
    <m/>
    <d v="2023-03-31T00:00:00"/>
    <x v="2"/>
    <s v="Germany"/>
    <s v="Multiple Beneficiary Intermediated Loan"/>
    <s v="Credit lines"/>
    <n v="27.032499999999999"/>
    <m/>
    <m/>
    <m/>
    <n v="8.10975"/>
    <n v="8.10975"/>
    <n v="0"/>
    <m/>
    <n v="0.3"/>
    <m/>
    <s v="Climate Action and Sustainability Figures 2023 (excel format)"/>
  </r>
  <r>
    <x v="5"/>
    <m/>
    <s v="FRANFINANCE CA&amp;ES LOAN FOR SMES AND MIDCAPS"/>
    <m/>
    <d v="2023-12-22T00:00:00"/>
    <x v="2"/>
    <s v="France"/>
    <s v="Multiple Beneficiary Intermediated Loan"/>
    <s v="Credit lines"/>
    <n v="378.45499999999998"/>
    <m/>
    <m/>
    <m/>
    <n v="56.768249999999995"/>
    <n v="56.768249999999995"/>
    <n v="0"/>
    <m/>
    <n v="0.15"/>
    <m/>
    <s v="Climate Action and Sustainability Figures 2023 (excel format)"/>
  </r>
  <r>
    <x v="5"/>
    <m/>
    <s v="ENEXIS ELECTRICITY NETWORK UPGRADE AND EXPANSION"/>
    <m/>
    <d v="2023-12-20T00:00:00"/>
    <x v="2"/>
    <s v="Netherlands"/>
    <s v="Investment loan"/>
    <s v="Energy"/>
    <n v="540.65"/>
    <m/>
    <m/>
    <m/>
    <n v="540.65"/>
    <n v="540.65"/>
    <n v="0"/>
    <m/>
    <n v="1"/>
    <m/>
    <s v="Climate Action and Sustainability Figures 2023 (excel format)"/>
  </r>
  <r>
    <x v="5"/>
    <m/>
    <s v="CENTRALE SUPELEC - BREGUET"/>
    <m/>
    <d v="2023-11-29T00:00:00"/>
    <x v="2"/>
    <s v="France"/>
    <s v="Investment loan"/>
    <s v="Education"/>
    <n v="24.329249999999998"/>
    <m/>
    <m/>
    <m/>
    <n v="24.329249999999998"/>
    <n v="23.964311250000002"/>
    <n v="0.36493874999999998"/>
    <m/>
    <n v="1"/>
    <m/>
    <s v="Climate Action and Sustainability Figures 2023 (excel format)"/>
  </r>
  <r>
    <x v="5"/>
    <m/>
    <s v="CENTRALE SUPELEC - BREGUET"/>
    <m/>
    <d v="2023-11-29T00:00:00"/>
    <x v="2"/>
    <s v="France"/>
    <s v="Investment loan"/>
    <s v="Services"/>
    <n v="24.329249999999998"/>
    <m/>
    <m/>
    <m/>
    <n v="24.329249999999998"/>
    <n v="23.964311250000002"/>
    <n v="0.36493874999999998"/>
    <m/>
    <n v="1"/>
    <m/>
    <s v="Climate Action and Sustainability Figures 2023 (excel format)"/>
  </r>
  <r>
    <x v="5"/>
    <m/>
    <s v="BOCCONI CAMPUS DEVELOPMENT"/>
    <m/>
    <d v="2023-09-06T00:00:00"/>
    <x v="2"/>
    <s v="Italy"/>
    <s v="Investment loan"/>
    <s v="Education"/>
    <n v="32.439"/>
    <m/>
    <m/>
    <m/>
    <n v="30.408318599999998"/>
    <n v="27.975393599999997"/>
    <n v="2.432925"/>
    <m/>
    <n v="0.93740000000000001"/>
    <m/>
    <s v="Climate Action and Sustainability Figures 2023 (excel format)"/>
  </r>
  <r>
    <x v="5"/>
    <m/>
    <s v="EARTHQUAKE RECONSTRUCTION FRAMEWORK LOAN"/>
    <m/>
    <d v="2023-11-15T00:00:00"/>
    <x v="2"/>
    <s v="Turkey"/>
    <s v="Framework loan"/>
    <s v="Water, sewerage"/>
    <n v="432.52"/>
    <m/>
    <m/>
    <m/>
    <n v="147.10005199999998"/>
    <n v="4.3251999999999999E-2"/>
    <n v="147.05679999999998"/>
    <m/>
    <n v="0.34010000000000001"/>
    <m/>
    <s v="Climate Action and Sustainability Figures 2023 (excel format)"/>
  </r>
  <r>
    <x v="5"/>
    <m/>
    <s v="EDUCATION VAL-DE-MARNE"/>
    <m/>
    <d v="2023-08-07T00:00:00"/>
    <x v="2"/>
    <s v="France"/>
    <s v="Investment loan"/>
    <s v="Education"/>
    <n v="31.898349999999997"/>
    <m/>
    <m/>
    <m/>
    <n v="22.561702954999998"/>
    <n v="22.201251599999999"/>
    <n v="0.36045135499999997"/>
    <m/>
    <n v="0.70730000000000004"/>
    <m/>
    <s v="Climate Action and Sustainability Figures 2023 (excel format)"/>
  </r>
  <r>
    <x v="5"/>
    <m/>
    <s v="A2 MOTORWAY MINSK MAZOWIECKI - BIALA PODLASKA"/>
    <m/>
    <d v="2023-12-21T00:00:00"/>
    <x v="2"/>
    <s v="Poland"/>
    <s v="Investment loan"/>
    <s v="Transport"/>
    <n v="486.58499999999998"/>
    <m/>
    <m/>
    <m/>
    <n v="29.195099999999996"/>
    <n v="0"/>
    <n v="29.195099999999996"/>
    <m/>
    <n v="0.06"/>
    <m/>
    <s v="Climate Action and Sustainability Figures 2023 (excel format)"/>
  </r>
  <r>
    <x v="5"/>
    <m/>
    <s v="AGRIA FOOD PRODUCTION CAPACITY"/>
    <m/>
    <d v="2023-12-22T00:00:00"/>
    <x v="2"/>
    <s v="Bulgaria"/>
    <s v="Investment loan"/>
    <s v="Industry"/>
    <n v="37.845500000012976"/>
    <m/>
    <m/>
    <m/>
    <n v="7.5691000000129751"/>
    <n v="7.5691000000129751"/>
    <n v="0"/>
    <m/>
    <n v="0.2"/>
    <m/>
    <s v="Climate Action and Sustainability Figures 2023 (excel format)"/>
  </r>
  <r>
    <x v="5"/>
    <m/>
    <s v="AR-PROVINCIAL AGRICULTURAL SERVICES PROGRAMME FL"/>
    <m/>
    <d v="2023-10-22T00:00:00"/>
    <x v="2"/>
    <s v="Argentina"/>
    <s v="Framework loan"/>
    <s v="Agriculture, fisheries, forestry"/>
    <n v="48.6682317"/>
    <m/>
    <m/>
    <m/>
    <n v="18.347923350899997"/>
    <n v="5.4508419503999992"/>
    <n v="12.897081400499998"/>
    <m/>
    <n v="0.377"/>
    <m/>
    <s v="Climate Action and Sustainability Figures 2023 (excel format)"/>
  </r>
  <r>
    <x v="5"/>
    <m/>
    <s v="AR-PROVINCIAL AGRICULTURAL SERVICES PROGRAMME FL"/>
    <m/>
    <d v="2023-10-22T00:00:00"/>
    <x v="2"/>
    <s v="Argentina"/>
    <s v="Framework loan"/>
    <s v="Credit lines"/>
    <n v="16.2195"/>
    <m/>
    <m/>
    <m/>
    <n v="6.1147514999999997"/>
    <n v="1.8165839999999998"/>
    <n v="4.2981674999999999"/>
    <m/>
    <n v="0.377"/>
    <m/>
    <s v="Climate Action and Sustainability Figures 2023 (excel format)"/>
  </r>
  <r>
    <x v="5"/>
    <m/>
    <s v="AR-PROVINCIAL AGRICULTURAL SERVICES PROGRAMME FL"/>
    <m/>
    <d v="2023-10-22T00:00:00"/>
    <x v="2"/>
    <s v="Argentina"/>
    <s v="Framework loan"/>
    <s v="Water, sewerage"/>
    <n v="97.30726829999999"/>
    <m/>
    <m/>
    <m/>
    <n v="36.684840149099998"/>
    <n v="10.898414049599999"/>
    <n v="25.786426099499998"/>
    <m/>
    <n v="0.377"/>
    <m/>
    <s v="Climate Action and Sustainability Figures 2023 (excel format)"/>
  </r>
  <r>
    <x v="5"/>
    <m/>
    <s v="EAFRD CO-FINANCING ANDALUCIA"/>
    <m/>
    <d v="2023-07-14T00:00:00"/>
    <x v="2"/>
    <s v="Spain"/>
    <s v="Framework loan"/>
    <s v="Agriculture, fisheries, forestry"/>
    <n v="33.898755000000001"/>
    <m/>
    <m/>
    <m/>
    <n v="10.644209069999999"/>
    <n v="0.13559502000000001"/>
    <n v="10.50861405"/>
    <m/>
    <n v="0.314"/>
    <m/>
    <s v="Climate Action and Sustainability Figures 2023 (excel format)"/>
  </r>
  <r>
    <x v="5"/>
    <m/>
    <s v="EAFRD CO-FINANCING ANDALUCIA"/>
    <m/>
    <d v="2023-07-14T00:00:00"/>
    <x v="2"/>
    <s v="Spain"/>
    <s v="Framework loan"/>
    <s v="Services"/>
    <n v="1.7841449999999999"/>
    <m/>
    <m/>
    <m/>
    <n v="0.56022152999999997"/>
    <n v="7.1365799999999991E-3"/>
    <n v="0.55308494999999991"/>
    <m/>
    <n v="0.314"/>
    <m/>
    <s v="Climate Action and Sustainability Figures 2023 (excel format)"/>
  </r>
  <r>
    <x v="5"/>
    <m/>
    <s v="BIOPRODUCT MILL ENVIRONMENTAL UPGRADE"/>
    <m/>
    <d v="2023-11-22T00:00:00"/>
    <x v="2"/>
    <s v="Sweden"/>
    <s v="Investment loan"/>
    <s v="Industry"/>
    <n v="123.41439859525953"/>
    <m/>
    <m/>
    <m/>
    <n v="123.41439859525953"/>
    <n v="123.41439859525953"/>
    <n v="0"/>
    <m/>
    <n v="1"/>
    <m/>
    <s v="Climate Action and Sustainability Figures 2023 (excel format)"/>
  </r>
  <r>
    <x v="5"/>
    <m/>
    <s v="EFL ENHANCED SUPPORT TO SMES AND MIDCAPS"/>
    <m/>
    <d v="2023-12-20T00:00:00"/>
    <x v="2"/>
    <s v="Poland"/>
    <s v="Guarantee"/>
    <s v="Credit lines"/>
    <n v="213.86166727222067"/>
    <m/>
    <m/>
    <m/>
    <n v="1.0693083363602871"/>
    <n v="1.0693083363602871"/>
    <n v="0"/>
    <m/>
    <n v="5.0000000000000001E-3"/>
    <m/>
    <s v="Climate Action and Sustainability Figures 2023 (excel format)"/>
  </r>
  <r>
    <x v="5"/>
    <m/>
    <s v="EFL ENHANCED SUPPORT TO SMES AND MIDCAPS"/>
    <m/>
    <d v="2023-12-20T00:00:00"/>
    <x v="2"/>
    <s v="Poland"/>
    <s v="Guarantee"/>
    <s v="Credit lines"/>
    <n v="62.27771324259534"/>
    <m/>
    <m/>
    <m/>
    <n v="0.31138856621404176"/>
    <n v="0.31138856621404176"/>
    <n v="0"/>
    <m/>
    <n v="5.0000000000000001E-3"/>
    <m/>
    <s v="Climate Action and Sustainability Figures 2023 (excel format)"/>
  </r>
  <r>
    <x v="5"/>
    <m/>
    <s v="MDB CLIMATE ACTION MBIL"/>
    <m/>
    <d v="2023-11-14T00:00:00"/>
    <x v="2"/>
    <s v="Malta"/>
    <s v="Multiple Beneficiary Intermediated Loan"/>
    <s v="Credit lines"/>
    <n v="32.439"/>
    <m/>
    <m/>
    <m/>
    <n v="32.439"/>
    <n v="32.439"/>
    <n v="0"/>
    <m/>
    <n v="1"/>
    <m/>
    <s v="Climate Action and Sustainability Figures 2023 (excel format)"/>
  </r>
  <r>
    <x v="5"/>
    <m/>
    <s v="DKB REPOWEREU FL"/>
    <m/>
    <d v="2023-11-30T00:00:00"/>
    <x v="2"/>
    <s v="Germany"/>
    <s v="Framework loan"/>
    <s v="Energy"/>
    <n v="108.13"/>
    <m/>
    <m/>
    <m/>
    <n v="108.13"/>
    <n v="108.13"/>
    <n v="0"/>
    <m/>
    <n v="1"/>
    <m/>
    <s v="Climate Action and Sustainability Figures 2023 (excel format)"/>
  </r>
  <r>
    <x v="5"/>
    <m/>
    <s v="VALEO AUTOMOTIVE GREEN BOND FRAMEWORK"/>
    <m/>
    <d v="2023-10-03T00:00:00"/>
    <x v="2"/>
    <s v="France"/>
    <s v="Investment loan"/>
    <s v="Industry"/>
    <n v="162.19499999999999"/>
    <m/>
    <m/>
    <m/>
    <n v="162.19499999999999"/>
    <n v="162.19499999999999"/>
    <n v="0"/>
    <m/>
    <n v="1"/>
    <m/>
    <s v="Climate Action and Sustainability Figures 2023 (excel format)"/>
  </r>
  <r>
    <x v="5"/>
    <m/>
    <s v="ALIMENTATION EN EAU POTABLE NORD DU BENIN"/>
    <m/>
    <d v="2023-12-29T00:00:00"/>
    <x v="2"/>
    <s v="Benin"/>
    <s v="Investment loan"/>
    <s v="Water, sewerage"/>
    <n v="67.040599999999998"/>
    <m/>
    <m/>
    <m/>
    <n v="33.520299999999999"/>
    <n v="0"/>
    <n v="33.520299999999999"/>
    <m/>
    <n v="0.5"/>
    <m/>
    <s v="Climate Action and Sustainability Figures 2023 (excel format)"/>
  </r>
  <r>
    <x v="5"/>
    <m/>
    <s v="WROCLAW SUSTAINABLE INFRASTRUCTURE II"/>
    <m/>
    <d v="2023-12-06T00:00:00"/>
    <x v="2"/>
    <s v="Poland"/>
    <s v="Framework loan"/>
    <s v="Urban development"/>
    <n v="149.47814667188916"/>
    <m/>
    <m/>
    <m/>
    <n v="65.42658479828647"/>
    <n v="41.241020666774283"/>
    <n v="24.185564131512184"/>
    <m/>
    <n v="0.43769999999999998"/>
    <m/>
    <s v="Climate Action and Sustainability Figures 2023 (excel format)"/>
  </r>
  <r>
    <x v="5"/>
    <m/>
    <s v="TYRRHENIAN LINK"/>
    <m/>
    <d v="2023-03-30T00:00:00"/>
    <x v="2"/>
    <s v="Italy"/>
    <s v="Investment loan"/>
    <s v="Energy"/>
    <n v="486.58499999999998"/>
    <m/>
    <m/>
    <m/>
    <n v="486.58499999999998"/>
    <n v="486.58499999999998"/>
    <n v="0"/>
    <m/>
    <n v="1"/>
    <m/>
    <s v="Climate Action and Sustainability Figures 2023 (excel format)"/>
  </r>
  <r>
    <x v="5"/>
    <m/>
    <s v="TYRRHENIAN LINK"/>
    <m/>
    <d v="2023-03-30T00:00:00"/>
    <x v="2"/>
    <s v="Italy"/>
    <s v="Investment loan"/>
    <s v="Energy"/>
    <n v="486.58499999999998"/>
    <m/>
    <m/>
    <m/>
    <n v="486.58499999999998"/>
    <n v="486.58499999999998"/>
    <n v="0"/>
    <m/>
    <n v="1"/>
    <m/>
    <s v="Climate Action and Sustainability Figures 2023 (excel format)"/>
  </r>
  <r>
    <x v="5"/>
    <m/>
    <s v="PEMBANI REMGRO INFRASTRUCTURE FUND II"/>
    <m/>
    <d v="2023-02-24T00:00:00"/>
    <x v="2"/>
    <s v="Regional - Africa"/>
    <s v="Equity/Quasi-equity"/>
    <s v="Energy"/>
    <n v="2.1237263954585481"/>
    <m/>
    <m/>
    <m/>
    <n v="1.0236361226105508"/>
    <n v="1.0236361226105508"/>
    <n v="0"/>
    <m/>
    <n v="0.48199999999999998"/>
    <m/>
    <s v="Climate Action and Sustainability Figures 2023 (excel format)"/>
  </r>
  <r>
    <x v="5"/>
    <m/>
    <s v="PEMBANI REMGRO INFRASTRUCTURE FUND II"/>
    <m/>
    <d v="2023-02-24T00:00:00"/>
    <x v="2"/>
    <s v="Regional - Africa"/>
    <s v="Equity/Quasi-equity"/>
    <s v="Services"/>
    <n v="0.63711791863853762"/>
    <m/>
    <m/>
    <m/>
    <n v="0.30709083678219207"/>
    <n v="0.30709083678219207"/>
    <n v="0"/>
    <m/>
    <n v="0.48199999999999998"/>
    <m/>
    <s v="Climate Action and Sustainability Figures 2023 (excel format)"/>
  </r>
  <r>
    <x v="5"/>
    <m/>
    <s v="PEMBANI REMGRO INFRASTRUCTURE FUND II"/>
    <m/>
    <d v="2023-02-24T00:00:00"/>
    <x v="2"/>
    <s v="Regional - Africa"/>
    <s v="Equity/Quasi-equity"/>
    <s v="Telecommunications"/>
    <n v="2.1237263954585481"/>
    <m/>
    <m/>
    <m/>
    <n v="1.0236361226105508"/>
    <n v="1.0236361226105508"/>
    <n v="0"/>
    <m/>
    <n v="0.48199999999999998"/>
    <m/>
    <s v="Climate Action and Sustainability Figures 2023 (excel format)"/>
  </r>
  <r>
    <x v="5"/>
    <m/>
    <s v="PEMBANI REMGRO INFRASTRUCTURE FUND II"/>
    <m/>
    <d v="2023-02-24T00:00:00"/>
    <x v="2"/>
    <s v="Regional - Africa"/>
    <s v="Equity/Quasi-equity"/>
    <s v="Transport"/>
    <n v="1.486608476822173"/>
    <m/>
    <m/>
    <m/>
    <n v="0.71654528582727739"/>
    <n v="0.71654528582727739"/>
    <n v="0"/>
    <m/>
    <n v="0.48199999999999998"/>
    <m/>
    <s v="Climate Action and Sustainability Figures 2023 (excel format)"/>
  </r>
  <r>
    <x v="5"/>
    <m/>
    <s v="PEMBANI REMGRO INFRASTRUCTURE FUND II"/>
    <m/>
    <d v="2023-02-24T00:00:00"/>
    <x v="2"/>
    <s v="Regional - Africa"/>
    <s v="Equity/Quasi-equity"/>
    <s v="Water, sewerage"/>
    <n v="0.7079087984883452"/>
    <m/>
    <m/>
    <m/>
    <n v="0.34121204087090445"/>
    <n v="0.34121204087090445"/>
    <n v="0"/>
    <m/>
    <n v="0.48199999999999998"/>
    <m/>
    <s v="Climate Action and Sustainability Figures 2023 (excel format)"/>
  </r>
  <r>
    <x v="5"/>
    <m/>
    <s v="BP ALTO ADIGE CLIMATE ACTION FOR SME AND MIDCAPS"/>
    <m/>
    <d v="2023-11-23T00:00:00"/>
    <x v="2"/>
    <s v="Italy"/>
    <s v="Multiple Beneficiary Intermediated Loan"/>
    <s v="Credit lines"/>
    <n v="108.13"/>
    <m/>
    <m/>
    <m/>
    <n v="27.032499999999999"/>
    <n v="27.032499999999999"/>
    <n v="0"/>
    <m/>
    <n v="0.25"/>
    <m/>
    <s v="Climate Action and Sustainability Figures 2023 (excel format)"/>
  </r>
  <r>
    <x v="5"/>
    <m/>
    <s v="ISP SME LOAN FOR AGRICULTURE"/>
    <m/>
    <d v="2023-12-22T00:00:00"/>
    <x v="2"/>
    <s v="Italy"/>
    <s v="Multiple Beneficiary Intermediated Loan"/>
    <s v="Credit lines"/>
    <n v="108.13"/>
    <m/>
    <m/>
    <m/>
    <n v="10.812999999999999"/>
    <n v="10.812999999999999"/>
    <n v="0"/>
    <m/>
    <n v="0.1"/>
    <m/>
    <s v="Climate Action and Sustainability Figures 2023 (excel format)"/>
  </r>
  <r>
    <x v="5"/>
    <m/>
    <s v="SCF PAN-EUROPEAN FLEET RENEWAL L4SMES-MIDCAPS"/>
    <m/>
    <d v="2023-12-20T00:00:00"/>
    <x v="2"/>
    <s v="Portugal"/>
    <s v="Multiple Beneficiary Intermediated Loan"/>
    <s v="Credit lines"/>
    <n v="108.13"/>
    <m/>
    <m/>
    <m/>
    <n v="32.439"/>
    <n v="32.439"/>
    <n v="0"/>
    <m/>
    <n v="0.3"/>
    <m/>
    <s v="Climate Action and Sustainability Figures 2023 (excel format)"/>
  </r>
  <r>
    <x v="5"/>
    <m/>
    <s v="3SUN PV GIGAFACTORY"/>
    <m/>
    <d v="2023-12-21T00:00:00"/>
    <x v="2"/>
    <s v="Italy"/>
    <s v="Investment loan"/>
    <s v="Industry"/>
    <n v="80.483321599999996"/>
    <m/>
    <m/>
    <m/>
    <n v="80.483321599999996"/>
    <n v="80.483321599999996"/>
    <n v="0"/>
    <m/>
    <n v="1"/>
    <m/>
    <s v="Climate Action and Sustainability Figures 2023 (excel format)"/>
  </r>
  <r>
    <x v="5"/>
    <m/>
    <s v="SANTANDER GREEN LOAN FOR SMES AND MIDCAPS"/>
    <m/>
    <d v="2023-07-19T00:00:00"/>
    <x v="2"/>
    <s v="Spain"/>
    <s v="Multiple Beneficiary Intermediated Loan"/>
    <s v="Industry"/>
    <n v="108.13"/>
    <m/>
    <m/>
    <m/>
    <n v="108.13"/>
    <n v="108.13"/>
    <n v="0"/>
    <m/>
    <n v="1"/>
    <m/>
    <s v="Climate Action and Sustainability Figures 2023 (excel format)"/>
  </r>
  <r>
    <x v="5"/>
    <m/>
    <s v="SANTANDER &amp; UCI CLIMATE ACTION"/>
    <m/>
    <d v="2023-12-14T00:00:00"/>
    <x v="2"/>
    <s v="Spain"/>
    <s v="Guarantee"/>
    <s v="Credit lines"/>
    <n v="12.7615077653701"/>
    <m/>
    <m/>
    <m/>
    <n v="12.7615077653701"/>
    <n v="12.7615077653701"/>
    <n v="0"/>
    <m/>
    <n v="1"/>
    <m/>
    <s v="Climate Action and Sustainability Figures 2023 (excel format)"/>
  </r>
  <r>
    <x v="5"/>
    <m/>
    <s v="SANTANDER &amp; UCI CLIMATE ACTION"/>
    <m/>
    <d v="2023-12-14T00:00:00"/>
    <x v="2"/>
    <s v="Spain"/>
    <s v="Guarantee"/>
    <s v="Urban development"/>
    <n v="114.8535698883309"/>
    <m/>
    <m/>
    <m/>
    <n v="114.8535698883309"/>
    <n v="114.8535698883309"/>
    <n v="0"/>
    <m/>
    <n v="1"/>
    <m/>
    <s v="Climate Action and Sustainability Figures 2023 (excel format)"/>
  </r>
  <r>
    <x v="5"/>
    <m/>
    <s v="BNPP SME &amp; MIDCAP SUPPORT II"/>
    <m/>
    <d v="2023-12-13T00:00:00"/>
    <x v="2"/>
    <s v="France"/>
    <s v="Guarantee"/>
    <s v="Credit lines"/>
    <n v="114.95041385958899"/>
    <m/>
    <m/>
    <m/>
    <n v="22.990082771917798"/>
    <n v="22.990082771917798"/>
    <n v="0"/>
    <m/>
    <n v="0.2"/>
    <m/>
    <s v="Climate Action and Sustainability Figures 2023 (excel format)"/>
  </r>
  <r>
    <x v="5"/>
    <m/>
    <s v="UCL RO SMES MID-CAPS &amp; CLIMATE ACTION MBIL"/>
    <m/>
    <d v="2023-11-24T00:00:00"/>
    <x v="2"/>
    <s v="Romania"/>
    <s v="Multiple Beneficiary Intermediated Loan"/>
    <s v="Credit lines"/>
    <n v="108.13"/>
    <m/>
    <m/>
    <m/>
    <n v="21.625999999999998"/>
    <n v="21.625999999999998"/>
    <n v="0"/>
    <m/>
    <n v="0.2"/>
    <m/>
    <s v="Climate Action and Sustainability Figures 2023 (excel format)"/>
  </r>
  <r>
    <x v="5"/>
    <m/>
    <s v="UC CA&amp;ES IMPACT LOAN FOR SMES&amp;MIDCAPS"/>
    <m/>
    <d v="2023-10-05T00:00:00"/>
    <x v="2"/>
    <s v="Italy"/>
    <s v="Multiple Beneficiary Intermediated Loan"/>
    <s v="Credit lines"/>
    <n v="657.97104999999999"/>
    <m/>
    <m/>
    <m/>
    <n v="118.43478899999999"/>
    <n v="118.43478899999999"/>
    <n v="0"/>
    <m/>
    <n v="0.18"/>
    <m/>
    <s v="Climate Action and Sustainability Figures 2023 (excel format)"/>
  </r>
  <r>
    <x v="5"/>
    <m/>
    <s v="UC CA&amp;ES IMPACT LOAN FOR SMES&amp;MIDCAPS"/>
    <m/>
    <d v="2023-10-05T00:00:00"/>
    <x v="2"/>
    <s v="Italy"/>
    <s v="Multiple Beneficiary Intermediated Loan"/>
    <s v="Credit lines"/>
    <n v="29.735749999999999"/>
    <m/>
    <m/>
    <m/>
    <n v="5.3524349999999998"/>
    <n v="5.3524349999999998"/>
    <n v="0"/>
    <m/>
    <n v="0.18"/>
    <m/>
    <s v="Climate Action and Sustainability Figures 2023 (excel format)"/>
  </r>
  <r>
    <x v="5"/>
    <m/>
    <s v="UZBEKISTAN SOLAR PV AUCTIONS"/>
    <m/>
    <d v="2023-04-03T00:00:00"/>
    <x v="2"/>
    <s v="Uzbekistan"/>
    <s v="Investment loan"/>
    <s v="Energy"/>
    <n v="42.848767612327791"/>
    <m/>
    <m/>
    <m/>
    <n v="42.848767612327791"/>
    <n v="42.848767612327791"/>
    <n v="0"/>
    <m/>
    <n v="1"/>
    <m/>
    <s v="Climate Action and Sustainability Figures 2023 (excel format)"/>
  </r>
  <r>
    <x v="5"/>
    <m/>
    <s v="UZBEKISTAN SOLAR PV AUCTIONS"/>
    <m/>
    <d v="2023-04-03T00:00:00"/>
    <x v="2"/>
    <s v="Uzbekistan"/>
    <s v="Investment loan"/>
    <s v="Energy"/>
    <n v="20.555787552714314"/>
    <m/>
    <m/>
    <m/>
    <n v="20.555787552714314"/>
    <n v="20.555787552714314"/>
    <n v="0"/>
    <m/>
    <n v="1"/>
    <m/>
    <s v="Climate Action and Sustainability Figures 2023 (excel format)"/>
  </r>
  <r>
    <x v="5"/>
    <m/>
    <s v="ERSTE GREEN HOUSING II FL"/>
    <m/>
    <d v="2023-12-21T00:00:00"/>
    <x v="2"/>
    <s v="Austria"/>
    <s v="Framework loan"/>
    <s v="Urban development"/>
    <n v="54.064999999999998"/>
    <m/>
    <m/>
    <m/>
    <n v="54.064999999999998"/>
    <n v="54.064999999999998"/>
    <n v="0"/>
    <m/>
    <n v="1"/>
    <m/>
    <s v="Climate Action and Sustainability Figures 2023 (excel format)"/>
  </r>
  <r>
    <x v="5"/>
    <m/>
    <s v="EDUCATION CHARENTE MARITIME"/>
    <m/>
    <d v="2023-12-07T00:00:00"/>
    <x v="2"/>
    <s v="France"/>
    <s v="Investment loan"/>
    <s v="Education"/>
    <n v="56.768249999999995"/>
    <m/>
    <m/>
    <m/>
    <n v="47.963494425"/>
    <n v="46.470489449999995"/>
    <n v="1.4930049749999998"/>
    <m/>
    <n v="0.84489999999999998"/>
    <m/>
    <s v="Climate Action and Sustainability Figures 2023 (excel format)"/>
  </r>
  <r>
    <x v="5"/>
    <m/>
    <s v="COLD LAKE SUSTAINABLE ARCTIC CHAR (IEU GT)"/>
    <m/>
    <d v="2023-12-22T00:00:00"/>
    <x v="2"/>
    <s v="Sweden"/>
    <s v="Equity/Quasi-equity"/>
    <s v="Agriculture, fisheries, forestry"/>
    <n v="30.276399999999999"/>
    <m/>
    <m/>
    <m/>
    <n v="30.276399999999999"/>
    <n v="17.445261680000002"/>
    <n v="12.831138319999999"/>
    <m/>
    <n v="1"/>
    <m/>
    <s v="Climate Action and Sustainability Figures 2023 (excel format)"/>
  </r>
  <r>
    <x v="5"/>
    <m/>
    <s v="SANTANDER &amp; UCI CLIMATE ACTION"/>
    <m/>
    <d v="2023-03-28T00:00:00"/>
    <x v="2"/>
    <s v="Spain"/>
    <s v="Multiple Beneficiary Intermediated Loan"/>
    <s v="Credit lines"/>
    <n v="8.477392"/>
    <m/>
    <m/>
    <m/>
    <n v="8.477392"/>
    <n v="8.477392"/>
    <n v="0"/>
    <m/>
    <n v="1"/>
    <m/>
    <s v="Climate Action and Sustainability Figures 2023 (excel format)"/>
  </r>
  <r>
    <x v="5"/>
    <m/>
    <s v="SANTANDER &amp; UCI CLIMATE ACTION"/>
    <m/>
    <d v="2023-03-28T00:00:00"/>
    <x v="2"/>
    <s v="Spain"/>
    <s v="Multiple Beneficiary Intermediated Loan"/>
    <s v="Urban development"/>
    <n v="76.296527999999995"/>
    <m/>
    <m/>
    <m/>
    <n v="76.296527999999995"/>
    <n v="76.296527999999995"/>
    <n v="0"/>
    <m/>
    <n v="1"/>
    <m/>
    <s v="Climate Action and Sustainability Figures 2023 (excel format)"/>
  </r>
  <r>
    <x v="5"/>
    <m/>
    <s v="SABADELL ENHANCED SUPPORT FOR SMES&amp;MIDCAPS ABS"/>
    <m/>
    <d v="2023-09-26T00:00:00"/>
    <x v="2"/>
    <s v="Spain"/>
    <s v="Multiple Beneficiary Intermediated Loan"/>
    <s v="Credit lines"/>
    <n v="22.382909999999999"/>
    <m/>
    <m/>
    <m/>
    <n v="0.22382909999999998"/>
    <n v="0.22382909999999998"/>
    <n v="0"/>
    <m/>
    <n v="0.01"/>
    <m/>
    <s v="Climate Action and Sustainability Figures 2023 (excel format)"/>
  </r>
  <r>
    <x v="5"/>
    <m/>
    <s v="SABADELL SMES MIDCAPS &amp; OTHER PRIORITIES II"/>
    <m/>
    <d v="2023-09-26T00:00:00"/>
    <x v="2"/>
    <s v="Spain"/>
    <s v="Multiple Beneficiary Intermediated Loan"/>
    <s v="Credit lines"/>
    <n v="325.79568999999998"/>
    <m/>
    <m/>
    <m/>
    <n v="3.2579568999999995"/>
    <n v="3.2579568999999995"/>
    <n v="0"/>
    <m/>
    <n v="0.01"/>
    <m/>
    <s v="Climate Action and Sustainability Figures 2023 (excel format)"/>
  </r>
  <r>
    <x v="5"/>
    <m/>
    <s v="RURAL DEVELOPMENT 2023-27 HU"/>
    <m/>
    <d v="2023-12-22T00:00:00"/>
    <x v="2"/>
    <s v="Hungary"/>
    <s v="Framework loan"/>
    <s v="Agriculture, fisheries, forestry"/>
    <n v="160.03499511999999"/>
    <m/>
    <m/>
    <m/>
    <n v="30.470663070847998"/>
    <n v="20.356451379263998"/>
    <n v="10.114211691584"/>
    <m/>
    <n v="0.19040000000000001"/>
    <m/>
    <s v="Climate Action and Sustainability Figures 2023 (excel format)"/>
  </r>
  <r>
    <x v="5"/>
    <m/>
    <s v="RURAL DEVELOPMENT 2023-27 HU"/>
    <m/>
    <d v="2023-12-22T00:00:00"/>
    <x v="2"/>
    <s v="Hungary"/>
    <s v="Framework loan"/>
    <s v="Composite infrastructure"/>
    <n v="25.9512"/>
    <m/>
    <m/>
    <m/>
    <n v="4.9411084800000005"/>
    <n v="3.3009926399999996"/>
    <n v="1.6401158399999998"/>
    <m/>
    <n v="0.19040000000000001"/>
    <m/>
    <s v="Climate Action and Sustainability Figures 2023 (excel format)"/>
  </r>
  <r>
    <x v="5"/>
    <m/>
    <s v="RURAL DEVELOPMENT 2023-27 HU"/>
    <m/>
    <d v="2023-12-22T00:00:00"/>
    <x v="2"/>
    <s v="Hungary"/>
    <s v="Framework loan"/>
    <s v="Services"/>
    <n v="25.9512"/>
    <m/>
    <m/>
    <m/>
    <n v="4.9411084800000005"/>
    <n v="3.3009926399999996"/>
    <n v="1.6401158399999998"/>
    <m/>
    <n v="0.19040000000000001"/>
    <m/>
    <s v="Climate Action and Sustainability Figures 2023 (excel format)"/>
  </r>
  <r>
    <x v="5"/>
    <m/>
    <s v="RURAL DEVELOPMENT 2023-27 HU"/>
    <m/>
    <d v="2023-12-22T00:00:00"/>
    <x v="2"/>
    <s v="Hungary"/>
    <s v="Framework loan"/>
    <s v="Water, sewerage"/>
    <n v="4.3226048799999992"/>
    <m/>
    <m/>
    <m/>
    <n v="0.82302396915199993"/>
    <n v="0.54983534073599993"/>
    <n v="0.27318862841599995"/>
    <m/>
    <n v="0.19040000000000001"/>
    <m/>
    <s v="Climate Action and Sustainability Figures 2023 (excel format)"/>
  </r>
  <r>
    <x v="5"/>
    <m/>
    <s v="AQP WATER SECTOR GREEN LOAN"/>
    <m/>
    <d v="2023-09-22T00:00:00"/>
    <x v="2"/>
    <s v="Italy"/>
    <s v="Investment loan"/>
    <s v="Water, sewerage"/>
    <n v="291.95099999999996"/>
    <m/>
    <m/>
    <m/>
    <n v="110.94137999999998"/>
    <n v="0"/>
    <n v="110.94137999999998"/>
    <m/>
    <n v="0.38"/>
    <m/>
    <s v="Climate Action and Sustainability Figures 2023 (excel format)"/>
  </r>
  <r>
    <x v="5"/>
    <m/>
    <s v="ENEL OPEN METER II"/>
    <m/>
    <d v="2023-09-22T00:00:00"/>
    <x v="2"/>
    <s v="Italy"/>
    <s v="Investment loan"/>
    <s v="Energy"/>
    <n v="540.65"/>
    <m/>
    <m/>
    <m/>
    <n v="540.65"/>
    <n v="540.65"/>
    <n v="0"/>
    <m/>
    <n v="1"/>
    <m/>
    <s v="Climate Action and Sustainability Figures 2023 (excel format)"/>
  </r>
  <r>
    <x v="5"/>
    <m/>
    <s v="COFINA - GREEN AFRICAN AGRI VALUE CHAIN"/>
    <m/>
    <d v="2023-07-05T00:00:00"/>
    <x v="2"/>
    <s v="Senegal"/>
    <s v="Multiple Beneficiary Intermediated Loan"/>
    <s v="Credit lines"/>
    <n v="10.542674999999999"/>
    <m/>
    <m/>
    <m/>
    <n v="3.1628024999999997"/>
    <n v="1.5814012499999999"/>
    <n v="1.5814012499999999"/>
    <m/>
    <n v="0.3"/>
    <m/>
    <s v="Climate Action and Sustainability Figures 2023 (excel format)"/>
  </r>
  <r>
    <x v="5"/>
    <m/>
    <s v="ENEA ELECTRICITY DISTRIBUTION II"/>
    <m/>
    <d v="2023-12-22T00:00:00"/>
    <x v="2"/>
    <s v="Poland"/>
    <s v="Investment loan"/>
    <s v="Energy"/>
    <n v="249.03270382312243"/>
    <m/>
    <m/>
    <m/>
    <n v="249.03270382312243"/>
    <n v="249.03270382312243"/>
    <n v="0"/>
    <m/>
    <n v="1"/>
    <m/>
    <s v="Climate Action and Sustainability Figures 2023 (excel format)"/>
  </r>
  <r>
    <x v="5"/>
    <m/>
    <s v="BST GREEN ENERGY MORTGAGES PT"/>
    <m/>
    <d v="2023-03-24T00:00:00"/>
    <x v="2"/>
    <s v="Portugal"/>
    <s v="Guarantee"/>
    <s v="Industry"/>
    <n v="61.029609497618296"/>
    <m/>
    <m/>
    <m/>
    <n v="61.029609497618296"/>
    <n v="61.029609497618296"/>
    <n v="0"/>
    <m/>
    <n v="1"/>
    <m/>
    <s v="Climate Action and Sustainability Figures 2023 (excel format)"/>
  </r>
  <r>
    <x v="5"/>
    <m/>
    <s v="BST GREEN ENERGY MORTGAGES PT"/>
    <m/>
    <d v="2023-03-24T00:00:00"/>
    <x v="2"/>
    <s v="Portugal"/>
    <s v="Guarantee"/>
    <s v="Urban development"/>
    <n v="26.155546927550699"/>
    <m/>
    <m/>
    <m/>
    <n v="26.155546927550699"/>
    <n v="26.155546927550699"/>
    <n v="0"/>
    <m/>
    <n v="1"/>
    <m/>
    <s v="Climate Action and Sustainability Figures 2023 (excel format)"/>
  </r>
  <r>
    <x v="5"/>
    <m/>
    <s v="NORTHVOLT ETT EXPANSION-LARGE SCALE BATTERY PLAN"/>
    <m/>
    <d v="2023-12-21T00:00:00"/>
    <x v="2"/>
    <s v="Sweden"/>
    <s v="Investment loan"/>
    <s v="Industry"/>
    <n v="39.380861331147756"/>
    <m/>
    <m/>
    <m/>
    <n v="39.380861331147756"/>
    <n v="39.380861331147756"/>
    <n v="0"/>
    <m/>
    <n v="1"/>
    <m/>
    <s v="Climate Action and Sustainability Figures 2023 (excel format)"/>
  </r>
  <r>
    <x v="5"/>
    <m/>
    <s v="GREECE LOAN FOR ENTREPRENEURSHIP &amp; SOCIAL IMPACT"/>
    <m/>
    <d v="2023-09-19T00:00:00"/>
    <x v="2"/>
    <s v="Greece"/>
    <s v="Multiple Beneficiary Intermediated Loan"/>
    <s v="Credit lines"/>
    <n v="432.52"/>
    <m/>
    <m/>
    <m/>
    <n v="4.3251999999999997"/>
    <n v="4.3251999999999997"/>
    <n v="0"/>
    <m/>
    <n v="0.01"/>
    <m/>
    <s v="Climate Action and Sustainability Figures 2023 (excel format)"/>
  </r>
  <r>
    <x v="5"/>
    <m/>
    <s v="MADRID RAILWAY NODE CAPACITY EXPANSION FL"/>
    <m/>
    <d v="2023-04-27T00:00:00"/>
    <x v="2"/>
    <s v="Spain"/>
    <s v="Framework loan"/>
    <s v="Transport"/>
    <n v="560.11339999999996"/>
    <m/>
    <m/>
    <m/>
    <n v="560.11339999999996"/>
    <n v="560.11339999999996"/>
    <n v="0"/>
    <m/>
    <n v="1"/>
    <m/>
    <s v="Climate Action and Sustainability Figures 2023 (excel format)"/>
  </r>
  <r>
    <x v="5"/>
    <m/>
    <s v="RAILWAY INFRASTRUCTURE TECHNOLOGIES RDI"/>
    <m/>
    <d v="2023-09-21T00:00:00"/>
    <x v="2"/>
    <s v="Italy"/>
    <s v="Investment loan"/>
    <s v="Industry"/>
    <n v="21.625999999999998"/>
    <m/>
    <m/>
    <m/>
    <n v="0"/>
    <n v="0"/>
    <n v="0"/>
    <m/>
    <m/>
    <m/>
    <s v="Climate Action and Sustainability Figures 2023 (excel format)"/>
  </r>
  <r>
    <x v="5"/>
    <m/>
    <s v="DABROWA GORNICZA SUSTAINABLE DEVELOPMENT"/>
    <m/>
    <d v="2023-09-22T00:00:00"/>
    <x v="2"/>
    <s v="Poland"/>
    <s v="Framework loan"/>
    <s v="Urban development"/>
    <n v="25.899401197604536"/>
    <m/>
    <m/>
    <m/>
    <n v="8.5468023952101575"/>
    <n v="6.7338443113776334"/>
    <n v="1.812958083832523"/>
    <m/>
    <n v="0.33"/>
    <m/>
    <s v="Climate Action and Sustainability Figures 2023 (excel format)"/>
  </r>
  <r>
    <x v="5"/>
    <m/>
    <s v="ARKEA SME AND MIDCAP &amp; CLIMATE ACTION II MBIL"/>
    <m/>
    <d v="2023-12-22T00:00:00"/>
    <x v="2"/>
    <s v="France"/>
    <s v="Multiple Beneficiary Intermediated Loan"/>
    <s v="Credit lines"/>
    <n v="72.086667027100006"/>
    <m/>
    <m/>
    <m/>
    <n v="21.62600010813"/>
    <n v="21.62600010813"/>
    <n v="0"/>
    <m/>
    <n v="0.3"/>
    <m/>
    <s v="Climate Action and Sustainability Figures 2023 (excel format)"/>
  </r>
  <r>
    <x v="5"/>
    <m/>
    <s v="FS TRENITALIA GREEN BOND"/>
    <m/>
    <d v="2023-12-07T00:00:00"/>
    <x v="2"/>
    <s v="Italy"/>
    <s v="Investment loan"/>
    <s v="Transport"/>
    <n v="540.65"/>
    <m/>
    <m/>
    <m/>
    <n v="540.65"/>
    <n v="540.65"/>
    <n v="0"/>
    <m/>
    <n v="1"/>
    <m/>
    <s v="Climate Action and Sustainability Figures 2023 (excel format)"/>
  </r>
  <r>
    <x v="5"/>
    <m/>
    <s v="CDP MIDCAP LOAN II"/>
    <m/>
    <d v="2023-10-13T00:00:00"/>
    <x v="2"/>
    <s v="Italy"/>
    <s v="Multiple Beneficiary Intermediated Loan"/>
    <s v="Credit lines"/>
    <n v="432.52"/>
    <m/>
    <m/>
    <m/>
    <n v="4.3251999999999997"/>
    <n v="4.3251999999999997"/>
    <n v="0"/>
    <m/>
    <n v="0.01"/>
    <m/>
    <s v="Climate Action and Sustainability Figures 2023 (excel format)"/>
  </r>
  <r>
    <x v="5"/>
    <m/>
    <s v="CAIXABANK RISK SHARING EUROPEAN CLIMATE ACTION"/>
    <m/>
    <d v="2023-12-21T00:00:00"/>
    <x v="2"/>
    <s v="Spain"/>
    <s v="Investment loan"/>
    <s v="Energy"/>
    <n v="162.19499999999999"/>
    <m/>
    <m/>
    <m/>
    <n v="162.19499999999999"/>
    <n v="162.19499999999999"/>
    <n v="0"/>
    <m/>
    <n v="1"/>
    <m/>
    <s v="Climate Action and Sustainability Figures 2023 (excel format)"/>
  </r>
  <r>
    <x v="5"/>
    <m/>
    <s v="ABN AMRO CLIMATE TRANSITION L4SME"/>
    <m/>
    <d v="2023-12-21T00:00:00"/>
    <x v="2"/>
    <s v="Netherlands"/>
    <s v="Multiple Beneficiary Intermediated Loan"/>
    <s v="Credit lines"/>
    <n v="270.32499999999999"/>
    <m/>
    <m/>
    <m/>
    <n v="54.064999999999998"/>
    <n v="54.064999999999998"/>
    <n v="0"/>
    <m/>
    <n v="0.2"/>
    <m/>
    <s v="Climate Action and Sustainability Figures 2023 (excel format)"/>
  </r>
  <r>
    <x v="5"/>
    <m/>
    <s v="WACKER ADVANCED POLYSILICON MANUFACTURING"/>
    <m/>
    <d v="2023-12-01T00:00:00"/>
    <x v="2"/>
    <s v="Germany"/>
    <s v="Investment loan"/>
    <s v="Industry"/>
    <n v="162.19499999999999"/>
    <m/>
    <m/>
    <m/>
    <n v="162.19499999999999"/>
    <n v="162.19499999999999"/>
    <n v="0"/>
    <m/>
    <n v="1"/>
    <m/>
    <s v="Climate Action and Sustainability Figures 2023 (excel format)"/>
  </r>
  <r>
    <x v="5"/>
    <m/>
    <s v="UKRAINE SOLIDARITY PACKAGE - POLAND (BGK)"/>
    <m/>
    <d v="2023-07-24T00:00:00"/>
    <x v="2"/>
    <s v="Poland"/>
    <s v="Framework loan"/>
    <s v="Services"/>
    <n v="648.78"/>
    <m/>
    <m/>
    <m/>
    <n v="84.341399999999993"/>
    <n v="51.9024"/>
    <n v="32.439"/>
    <m/>
    <n v="0.13"/>
    <m/>
    <s v="Climate Action and Sustainability Figures 2023 (excel format)"/>
  </r>
  <r>
    <x v="5"/>
    <m/>
    <s v="ENDESA WIND AND SOLAR GREEN FRAMEWORK LOAN"/>
    <m/>
    <d v="2023-06-28T00:00:00"/>
    <x v="2"/>
    <s v="Spain"/>
    <s v="Framework loan"/>
    <s v="Energy"/>
    <n v="216.26"/>
    <m/>
    <m/>
    <m/>
    <n v="216.26"/>
    <n v="216.26"/>
    <n v="0"/>
    <m/>
    <n v="1"/>
    <m/>
    <s v="Climate Action and Sustainability Figures 2023 (excel format)"/>
  </r>
  <r>
    <x v="5"/>
    <m/>
    <s v="ACP GENDER FINANCE FACILITY - HFB"/>
    <m/>
    <d v="2023-12-22T00:00:00"/>
    <x v="2"/>
    <s v="Uganda"/>
    <s v="Multiple Beneficiary Intermediated Loan"/>
    <s v="Credit lines"/>
    <n v="27.032499999999999"/>
    <m/>
    <m/>
    <m/>
    <n v="0.27032499999999998"/>
    <n v="0.27032499999999998"/>
    <n v="0"/>
    <m/>
    <n v="0.01"/>
    <m/>
    <s v="Climate Action and Sustainability Figures 2023 (excel format)"/>
  </r>
  <r>
    <x v="5"/>
    <m/>
    <s v="ABB RDI FOR SMART &amp; SUSTAINABLE ELECTRIFICATION"/>
    <m/>
    <d v="2023-11-20T00:00:00"/>
    <x v="2"/>
    <s v="Czech Republic"/>
    <s v="Investment loan"/>
    <s v="Industry"/>
    <n v="30.276399999999999"/>
    <m/>
    <m/>
    <m/>
    <n v="10.645182239999999"/>
    <n v="10.645182239999999"/>
    <n v="0"/>
    <m/>
    <n v="0.35160000000000002"/>
    <m/>
    <s v="Climate Action and Sustainability Figures 2023 (excel format)"/>
  </r>
  <r>
    <x v="5"/>
    <m/>
    <s v="ABB RDI FOR SMART &amp; SUSTAINABLE ELECTRIFICATION"/>
    <m/>
    <d v="2023-11-20T00:00:00"/>
    <x v="2"/>
    <s v="Italy"/>
    <s v="Investment loan"/>
    <s v="Industry"/>
    <n v="134.0812"/>
    <m/>
    <m/>
    <m/>
    <n v="47.142949919999992"/>
    <n v="47.142949919999992"/>
    <n v="0"/>
    <m/>
    <n v="0.35160000000000002"/>
    <m/>
    <s v="Climate Action and Sustainability Figures 2023 (excel format)"/>
  </r>
  <r>
    <x v="5"/>
    <m/>
    <s v="UC FLEET MANAGEMENT RO SMES MID-CAPS &amp; CA MBIL"/>
    <m/>
    <d v="2023-12-12T00:00:00"/>
    <x v="2"/>
    <s v="Romania"/>
    <s v="Multiple Beneficiary Intermediated Loan"/>
    <s v="Credit lines"/>
    <n v="27.032499999999999"/>
    <m/>
    <m/>
    <m/>
    <n v="27.032499999999999"/>
    <n v="27.032499999999999"/>
    <n v="0"/>
    <m/>
    <n v="1"/>
    <m/>
    <s v="Climate Action and Sustainability Figures 2023 (excel format)"/>
  </r>
  <r>
    <x v="5"/>
    <m/>
    <s v="HEIDELBERG MATERIALS SUSTAINABLE RDI"/>
    <m/>
    <d v="2023-12-07T00:00:00"/>
    <x v="2"/>
    <s v="Germany"/>
    <s v="Investment loan"/>
    <s v="Industry"/>
    <n v="108.13"/>
    <m/>
    <m/>
    <m/>
    <n v="54.064999999999998"/>
    <n v="54.064999999999998"/>
    <n v="0"/>
    <m/>
    <n v="0.5"/>
    <m/>
    <s v="Climate Action and Sustainability Figures 2023 (excel format)"/>
  </r>
  <r>
    <x v="5"/>
    <m/>
    <s v="UCB RO SMES MID-CAPS &amp; CLIMATE ACTION MBIL"/>
    <m/>
    <d v="2023-12-28T00:00:00"/>
    <x v="2"/>
    <s v="Romania"/>
    <s v="Multiple Beneficiary Intermediated Loan"/>
    <s v="Credit lines"/>
    <n v="75.690999999999988"/>
    <m/>
    <m/>
    <m/>
    <n v="15.138199999999999"/>
    <n v="15.138199999999999"/>
    <n v="0"/>
    <m/>
    <n v="0.2"/>
    <m/>
    <s v="Climate Action and Sustainability Figures 2023 (excel format)"/>
  </r>
  <r>
    <x v="5"/>
    <m/>
    <s v="3SUN PV GIGAFACTORY"/>
    <m/>
    <d v="2023-12-22T00:00:00"/>
    <x v="2"/>
    <s v="Italy"/>
    <s v="Investment loan"/>
    <s v="Industry"/>
    <n v="32.439"/>
    <m/>
    <m/>
    <m/>
    <n v="32.439"/>
    <n v="32.439"/>
    <n v="0"/>
    <m/>
    <n v="1"/>
    <m/>
    <s v="Climate Action and Sustainability Figures 2023 (excel format)"/>
  </r>
  <r>
    <x v="5"/>
    <m/>
    <s v="CASA LOAN FOR SMES &amp; MIDCAPS INNOVATION"/>
    <m/>
    <d v="2023-12-20T00:00:00"/>
    <x v="2"/>
    <s v="France"/>
    <s v="Multiple Beneficiary Intermediated Loan"/>
    <s v="Credit lines"/>
    <n v="162.19499999999999"/>
    <m/>
    <m/>
    <m/>
    <n v="1.62195"/>
    <n v="1.62195"/>
    <n v="0"/>
    <m/>
    <n v="0.01"/>
    <m/>
    <s v="Climate Action and Sustainability Figures 2023 (excel format)"/>
  </r>
  <r>
    <x v="5"/>
    <m/>
    <s v="PORTI DI CIVITAVECCHIA E FIUMICINO"/>
    <m/>
    <d v="2023-06-21T00:00:00"/>
    <x v="2"/>
    <s v="Italy"/>
    <s v="Investment loan"/>
    <s v="Transport"/>
    <n v="31.357699999999998"/>
    <m/>
    <m/>
    <m/>
    <n v="20.382505000000002"/>
    <n v="20.382505000000002"/>
    <n v="0"/>
    <m/>
    <n v="0.65"/>
    <m/>
    <s v="Climate Action and Sustainability Figures 2023 (excel format)"/>
  </r>
  <r>
    <x v="5"/>
    <m/>
    <s v="A2A ELECTRICITY NETWORKS"/>
    <m/>
    <d v="2023-12-21T00:00:00"/>
    <x v="2"/>
    <s v="Italy"/>
    <s v="Investment loan"/>
    <s v="Energy"/>
    <n v="216.26"/>
    <m/>
    <m/>
    <m/>
    <n v="216.26"/>
    <n v="216.26"/>
    <n v="0"/>
    <m/>
    <n v="1"/>
    <m/>
    <s v="Climate Action and Sustainability Figures 2023 (excel format)"/>
  </r>
  <r>
    <x v="5"/>
    <m/>
    <s v="ALLIANZ BANK BG ENHANCED SUPPORT SMES &amp; CA"/>
    <m/>
    <d v="2023-12-04T00:00:00"/>
    <x v="2"/>
    <s v="Bulgaria"/>
    <s v="Guarantee"/>
    <s v="Credit lines"/>
    <n v="31.313120574490753"/>
    <m/>
    <m/>
    <m/>
    <n v="7.8282801436202556"/>
    <n v="7.8282801436202556"/>
    <n v="0"/>
    <m/>
    <n v="0.25"/>
    <m/>
    <s v="Climate Action and Sustainability Figures 2023 (excel format)"/>
  </r>
  <r>
    <x v="5"/>
    <m/>
    <s v="MYTILINEOS REPOWEREU FRAMEWORK LOAN"/>
    <m/>
    <d v="2023-12-21T00:00:00"/>
    <x v="2"/>
    <s v="Bulgaria"/>
    <s v="Framework loan"/>
    <s v="Energy"/>
    <n v="6.4878"/>
    <m/>
    <m/>
    <m/>
    <n v="6.4878"/>
    <n v="6.4878"/>
    <n v="0"/>
    <m/>
    <n v="1"/>
    <m/>
    <s v="Climate Action and Sustainability Figures 2023 (excel format)"/>
  </r>
  <r>
    <x v="5"/>
    <m/>
    <s v="MYTILINEOS REPOWEREU FRAMEWORK LOAN"/>
    <m/>
    <d v="2023-12-21T00:00:00"/>
    <x v="2"/>
    <s v="Greece"/>
    <s v="Framework loan"/>
    <s v="Energy"/>
    <n v="99.479599980093255"/>
    <m/>
    <m/>
    <m/>
    <n v="99.479599980099749"/>
    <n v="99.479599980099749"/>
    <n v="0"/>
    <m/>
    <n v="1"/>
    <m/>
    <s v="Climate Action and Sustainability Figures 2023 (excel format)"/>
  </r>
  <r>
    <x v="5"/>
    <m/>
    <s v="MYTILINEOS REPOWEREU FRAMEWORK LOAN"/>
    <m/>
    <d v="2023-12-21T00:00:00"/>
    <x v="2"/>
    <s v="Ireland"/>
    <s v="Framework loan"/>
    <s v="Energy"/>
    <n v="10.81300000000865"/>
    <m/>
    <m/>
    <m/>
    <n v="10.813000000002162"/>
    <n v="10.813000000002162"/>
    <n v="0"/>
    <m/>
    <n v="1"/>
    <m/>
    <s v="Climate Action and Sustainability Figures 2023 (excel format)"/>
  </r>
  <r>
    <x v="5"/>
    <m/>
    <s v="MYTILINEOS REPOWEREU FRAMEWORK LOAN"/>
    <m/>
    <d v="2023-12-21T00:00:00"/>
    <x v="2"/>
    <s v="Italy"/>
    <s v="Framework loan"/>
    <s v="Energy"/>
    <n v="214.09739989295127"/>
    <m/>
    <m/>
    <m/>
    <n v="214.09739989295127"/>
    <n v="214.09739989295127"/>
    <n v="0"/>
    <m/>
    <n v="1"/>
    <m/>
    <s v="Climate Action and Sustainability Figures 2023 (excel format)"/>
  </r>
  <r>
    <x v="5"/>
    <m/>
    <s v="MYTILINEOS REPOWEREU FRAMEWORK LOAN"/>
    <m/>
    <d v="2023-12-21T00:00:00"/>
    <x v="2"/>
    <s v="Poland"/>
    <s v="Framework loan"/>
    <s v="Energy"/>
    <n v="32.439"/>
    <m/>
    <m/>
    <m/>
    <n v="32.439"/>
    <n v="32.439"/>
    <n v="0"/>
    <m/>
    <n v="1"/>
    <m/>
    <s v="Climate Action and Sustainability Figures 2023 (excel format)"/>
  </r>
  <r>
    <x v="5"/>
    <m/>
    <s v="MYTILINEOS REPOWEREU FRAMEWORK LOAN"/>
    <m/>
    <d v="2023-12-21T00:00:00"/>
    <x v="2"/>
    <s v="Romania"/>
    <s v="Framework loan"/>
    <s v="Energy"/>
    <n v="32.438999996756095"/>
    <m/>
    <m/>
    <m/>
    <n v="32.438999996756095"/>
    <n v="32.438999996756095"/>
    <n v="0"/>
    <m/>
    <n v="1"/>
    <m/>
    <s v="Climate Action and Sustainability Figures 2023 (excel format)"/>
  </r>
  <r>
    <x v="5"/>
    <m/>
    <s v="MYTILINEOS REPOWEREU FRAMEWORK LOAN"/>
    <m/>
    <d v="2023-12-21T00:00:00"/>
    <x v="2"/>
    <s v="Spain"/>
    <s v="Framework loan"/>
    <s v="Energy"/>
    <n v="36.764199996323583"/>
    <m/>
    <m/>
    <m/>
    <n v="36.764199996323583"/>
    <n v="36.764199996323583"/>
    <n v="0"/>
    <m/>
    <n v="1"/>
    <m/>
    <s v="Climate Action and Sustainability Figures 2023 (excel format)"/>
  </r>
  <r>
    <x v="5"/>
    <m/>
    <s v="CIS DECARBONISATION AND ENVIRONMENT ENHANCEMENT"/>
    <m/>
    <d v="2023-12-21T00:00:00"/>
    <x v="2"/>
    <s v="Portugal"/>
    <s v="Investment loan"/>
    <s v="Industry"/>
    <n v="124.34949999999999"/>
    <m/>
    <m/>
    <m/>
    <n v="124.34949999999999"/>
    <n v="124.34949999999999"/>
    <n v="0"/>
    <m/>
    <n v="1"/>
    <m/>
    <s v="Climate Action and Sustainability Figures 2023 (excel format)"/>
  </r>
  <r>
    <x v="5"/>
    <m/>
    <s v="BNPP ABS FOR CLIMATE ACTION"/>
    <m/>
    <d v="2023-07-18T00:00:00"/>
    <x v="2"/>
    <s v="France"/>
    <s v="Multiple Beneficiary Intermediated Loan"/>
    <s v="Credit lines"/>
    <n v="10.272349999999999"/>
    <m/>
    <m/>
    <m/>
    <n v="10.272349999999999"/>
    <n v="10.272349999999999"/>
    <n v="0"/>
    <m/>
    <n v="1"/>
    <m/>
    <s v="Climate Action and Sustainability Figures 2023 (excel format)"/>
  </r>
  <r>
    <x v="5"/>
    <m/>
    <s v="BNPP ABS FOR CLIMATE ACTION"/>
    <m/>
    <d v="2023-07-18T00:00:00"/>
    <x v="2"/>
    <s v="France"/>
    <s v="Multiple Beneficiary Intermediated Loan"/>
    <s v="Credit lines"/>
    <n v="9.1910499999999988"/>
    <m/>
    <m/>
    <m/>
    <n v="9.1910499999999988"/>
    <n v="9.1910499999999988"/>
    <n v="0"/>
    <m/>
    <n v="1"/>
    <m/>
    <s v="Climate Action and Sustainability Figures 2023 (excel format)"/>
  </r>
  <r>
    <x v="5"/>
    <m/>
    <s v="BNPP ABS FOR CLIMATE ACTION"/>
    <m/>
    <d v="2023-07-18T00:00:00"/>
    <x v="2"/>
    <s v="France"/>
    <s v="Multiple Beneficiary Intermediated Loan"/>
    <s v="Credit lines"/>
    <n v="16.435759999999998"/>
    <m/>
    <m/>
    <m/>
    <n v="16.435759999999998"/>
    <n v="16.435759999999998"/>
    <n v="0"/>
    <m/>
    <n v="1"/>
    <m/>
    <s v="Climate Action and Sustainability Figures 2023 (excel format)"/>
  </r>
  <r>
    <x v="5"/>
    <m/>
    <s v="PLK E75 RAIL BALTICA SADOWNE - BIALYSTOK"/>
    <m/>
    <d v="2023-12-22T00:00:00"/>
    <x v="2"/>
    <s v="Poland"/>
    <s v="Investment loan"/>
    <s v="Transport"/>
    <n v="54.064999999999998"/>
    <m/>
    <m/>
    <m/>
    <n v="54.064999999999998"/>
    <n v="54.064999999999998"/>
    <n v="0"/>
    <m/>
    <n v="1"/>
    <m/>
    <s v="Climate Action and Sustainability Figures 2023 (excel format)"/>
  </r>
  <r>
    <x v="5"/>
    <m/>
    <s v="GERMAN ROLLING STOCK - S-BAHN MUENCHEN"/>
    <m/>
    <d v="2023-06-30T00:00:00"/>
    <x v="2"/>
    <s v="Germany"/>
    <s v="Investment loan"/>
    <s v="Transport"/>
    <n v="178.90932261372498"/>
    <m/>
    <m/>
    <m/>
    <n v="178.90932261372498"/>
    <n v="178.90932261372498"/>
    <n v="0"/>
    <m/>
    <n v="1"/>
    <m/>
    <s v="Climate Action and Sustainability Figures 2023 (excel format)"/>
  </r>
  <r>
    <x v="5"/>
    <m/>
    <s v="GERMAN ROLLING STOCK - S-BAHN MUENCHEN"/>
    <m/>
    <d v="2023-06-30T00:00:00"/>
    <x v="2"/>
    <s v="Germany"/>
    <s v="Investment loan"/>
    <s v="Transport"/>
    <n v="166.02116341960598"/>
    <m/>
    <m/>
    <m/>
    <n v="166.02116341960598"/>
    <n v="166.02116341960598"/>
    <n v="0"/>
    <m/>
    <n v="1"/>
    <m/>
    <s v="Climate Action and Sustainability Figures 2023 (excel format)"/>
  </r>
  <r>
    <x v="5"/>
    <m/>
    <s v="GERMAN ROLLING STOCK - S-BAHN MUENCHEN"/>
    <m/>
    <d v="2023-06-30T00:00:00"/>
    <x v="2"/>
    <s v="Germany"/>
    <s v="Investment loan"/>
    <s v="Transport"/>
    <n v="168.01832429253298"/>
    <m/>
    <m/>
    <m/>
    <n v="168.01832429253298"/>
    <n v="168.01832429253298"/>
    <n v="0"/>
    <m/>
    <n v="1"/>
    <m/>
    <s v="Climate Action and Sustainability Figures 2023 (excel format)"/>
  </r>
  <r>
    <x v="5"/>
    <m/>
    <s v="GERMAN ROLLING STOCK - S-BAHN MUENCHEN"/>
    <m/>
    <d v="2023-06-30T00:00:00"/>
    <x v="2"/>
    <s v="Germany"/>
    <s v="Investment loan"/>
    <s v="Transport"/>
    <n v="169.52586871928401"/>
    <m/>
    <m/>
    <m/>
    <n v="169.52586871928401"/>
    <n v="169.52586871928401"/>
    <n v="0"/>
    <m/>
    <n v="1"/>
    <m/>
    <s v="Climate Action and Sustainability Figures 2023 (excel format)"/>
  </r>
  <r>
    <x v="5"/>
    <m/>
    <s v="GERMAN ROLLING STOCK - S-BAHN MUENCHEN"/>
    <m/>
    <d v="2023-06-30T00:00:00"/>
    <x v="2"/>
    <s v="Germany"/>
    <s v="Investment loan"/>
    <s v="Transport"/>
    <n v="170.78184031014698"/>
    <m/>
    <m/>
    <m/>
    <n v="170.78184031014698"/>
    <n v="170.78184031014698"/>
    <n v="0"/>
    <m/>
    <n v="1"/>
    <m/>
    <s v="Climate Action and Sustainability Figures 2023 (excel format)"/>
  </r>
  <r>
    <x v="5"/>
    <m/>
    <s v="GERMAN ROLLING STOCK - S-BAHN MUENCHEN"/>
    <m/>
    <d v="2023-06-30T00:00:00"/>
    <x v="2"/>
    <s v="Germany"/>
    <s v="Investment loan"/>
    <s v="Transport"/>
    <n v="172.21169515929498"/>
    <m/>
    <m/>
    <m/>
    <n v="172.21169515929498"/>
    <n v="172.21169515929498"/>
    <n v="0"/>
    <m/>
    <n v="1"/>
    <m/>
    <s v="Climate Action and Sustainability Figures 2023 (excel format)"/>
  </r>
  <r>
    <x v="5"/>
    <m/>
    <s v="SOGELEASE RO LOAN FOR SMES AND MIDCAPS IV"/>
    <m/>
    <d v="2023-12-12T00:00:00"/>
    <x v="2"/>
    <s v="Romania"/>
    <s v="Multiple Beneficiary Intermediated Loan"/>
    <s v="Credit lines"/>
    <n v="54.064999999999998"/>
    <m/>
    <m/>
    <m/>
    <n v="10.812999999999999"/>
    <n v="10.812999999999999"/>
    <n v="0"/>
    <m/>
    <n v="0.2"/>
    <m/>
    <s v="Climate Action and Sustainability Figures 2023 (excel format)"/>
  </r>
  <r>
    <x v="5"/>
    <m/>
    <s v="S6 EXPRESSWAY KOSZALIN - BOZEPOLE"/>
    <m/>
    <d v="2023-12-21T00:00:00"/>
    <x v="2"/>
    <s v="Poland"/>
    <s v="Investment loan"/>
    <s v="Transport"/>
    <n v="486.58499999999998"/>
    <m/>
    <m/>
    <m/>
    <n v="38.9268"/>
    <n v="0"/>
    <n v="38.9268"/>
    <m/>
    <n v="0.08"/>
    <m/>
    <s v="Climate Action and Sustainability Figures 2023 (excel format)"/>
  </r>
  <r>
    <x v="5"/>
    <m/>
    <s v="SOLARIA EUROPEAN PV GREEN LOAN"/>
    <m/>
    <d v="2023-09-21T00:00:00"/>
    <x v="2"/>
    <s v="Spain"/>
    <s v="Investment loan"/>
    <s v="Energy"/>
    <n v="278.3318913375"/>
    <m/>
    <m/>
    <m/>
    <n v="278.3318913375"/>
    <n v="278.3318913375"/>
    <n v="0"/>
    <m/>
    <n v="1"/>
    <m/>
    <s v="Climate Action and Sustainability Figures 2023 (excel format)"/>
  </r>
  <r>
    <x v="5"/>
    <m/>
    <s v="SANTANDER ABS FOR SME SUPPORT"/>
    <m/>
    <d v="2023-07-19T00:00:00"/>
    <x v="2"/>
    <s v="Spain"/>
    <s v="Multiple Beneficiary Intermediated Loan"/>
    <s v="Credit lines"/>
    <n v="46.712159999999997"/>
    <m/>
    <m/>
    <m/>
    <n v="0.46712159999999997"/>
    <n v="0.46712159999999997"/>
    <n v="0"/>
    <m/>
    <n v="0.01"/>
    <m/>
    <s v="Climate Action and Sustainability Figures 2023 (excel format)"/>
  </r>
  <r>
    <x v="5"/>
    <m/>
    <s v="SANTANDER ABS FOR SME SUPPORT"/>
    <m/>
    <d v="2023-07-19T00:00:00"/>
    <x v="2"/>
    <s v="Spain"/>
    <s v="Multiple Beneficiary Intermediated Loan"/>
    <s v="Credit lines"/>
    <n v="6.0552799999999989"/>
    <m/>
    <m/>
    <m/>
    <n v="6.0552799999999997E-2"/>
    <n v="6.0552799999999997E-2"/>
    <n v="0"/>
    <m/>
    <n v="0.01"/>
    <m/>
    <s v="Climate Action and Sustainability Figures 2023 (excel format)"/>
  </r>
  <r>
    <x v="5"/>
    <m/>
    <s v="SANTANDER ABS FOR SME SUPPORT"/>
    <m/>
    <d v="2023-07-19T00:00:00"/>
    <x v="2"/>
    <s v="Spain"/>
    <s v="Multiple Beneficiary Intermediated Loan"/>
    <s v="Credit lines"/>
    <n v="33.304040000000001"/>
    <m/>
    <m/>
    <m/>
    <n v="0.33304039999999996"/>
    <n v="0.33304039999999996"/>
    <n v="0"/>
    <m/>
    <n v="0.01"/>
    <m/>
    <s v="Climate Action and Sustainability Figures 2023 (excel format)"/>
  </r>
  <r>
    <x v="5"/>
    <m/>
    <s v="IBERDROLA REPOWEREU FRAMEWORK LOAN"/>
    <m/>
    <d v="2023-06-07T00:00:00"/>
    <x v="2"/>
    <s v="Portugal"/>
    <s v="Framework loan"/>
    <s v="Energy"/>
    <n v="47.901589999999992"/>
    <m/>
    <m/>
    <m/>
    <n v="47.901589999999992"/>
    <n v="47.901589999999992"/>
    <n v="0"/>
    <m/>
    <n v="1"/>
    <m/>
    <s v="Climate Action and Sustainability Figures 2023 (excel format)"/>
  </r>
  <r>
    <x v="5"/>
    <m/>
    <s v="ALBA LEASING ABS FOR SME AND MIDCAPS VIII"/>
    <m/>
    <d v="2023-07-03T00:00:00"/>
    <x v="2"/>
    <s v="Italy"/>
    <s v="Multiple Beneficiary Intermediated Loan"/>
    <s v="Credit lines"/>
    <n v="194.63399999999999"/>
    <m/>
    <m/>
    <m/>
    <n v="1.94634"/>
    <n v="1.94634"/>
    <n v="0"/>
    <m/>
    <n v="0.01"/>
    <m/>
    <s v="Climate Action and Sustainability Figures 2023 (excel format)"/>
  </r>
  <r>
    <x v="5"/>
    <m/>
    <s v="BT ENHANCED SUPPORT SMES AND MID-CAPS"/>
    <m/>
    <d v="2023-12-22T00:00:00"/>
    <x v="2"/>
    <s v="Romania"/>
    <s v="Guarantee"/>
    <s v="Credit lines"/>
    <n v="181.71078277450479"/>
    <m/>
    <m/>
    <m/>
    <n v="36.342156554897713"/>
    <n v="36.342156554897713"/>
    <n v="0"/>
    <m/>
    <n v="0.2"/>
    <m/>
    <s v="Climate Action and Sustainability Figures 2023 (excel format)"/>
  </r>
  <r>
    <x v="5"/>
    <m/>
    <s v="BBVA LOAN FOR SMES &amp; MIDCAPS V"/>
    <m/>
    <d v="2023-06-22T00:00:00"/>
    <x v="2"/>
    <s v="Spain"/>
    <s v="Multiple Beneficiary Intermediated Loan"/>
    <s v="Credit lines"/>
    <n v="16.2195"/>
    <m/>
    <m/>
    <m/>
    <n v="0.16219499999999998"/>
    <n v="0.16219499999999998"/>
    <n v="0"/>
    <m/>
    <n v="0.01"/>
    <m/>
    <s v="Climate Action and Sustainability Figures 2023 (excel format)"/>
  </r>
  <r>
    <x v="5"/>
    <m/>
    <s v="BBVA ABS OPERATION FOR CLIMATE ACTION"/>
    <m/>
    <d v="2023-06-22T00:00:00"/>
    <x v="2"/>
    <s v="Spain"/>
    <s v="Multiple Beneficiary Intermediated Loan"/>
    <s v="Industry"/>
    <n v="21.625999999999998"/>
    <m/>
    <m/>
    <m/>
    <n v="21.625999999999998"/>
    <n v="21.625999999999998"/>
    <n v="0"/>
    <m/>
    <n v="1"/>
    <m/>
    <s v="Climate Action and Sustainability Figures 2023 (excel format)"/>
  </r>
  <r>
    <x v="5"/>
    <m/>
    <s v="CARGO ROLLING STOCK MODERNISATION"/>
    <m/>
    <d v="2023-09-26T00:00:00"/>
    <x v="2"/>
    <s v="Poland"/>
    <s v="Investment loan"/>
    <s v="Transport"/>
    <n v="86.503999999999991"/>
    <m/>
    <m/>
    <m/>
    <n v="86.503999999999991"/>
    <n v="86.503999999999991"/>
    <n v="0"/>
    <m/>
    <n v="1"/>
    <m/>
    <s v="Climate Action and Sustainability Figures 2023 (excel format)"/>
  </r>
  <r>
    <x v="5"/>
    <m/>
    <s v="THE URBAN RESILIENCE FUND (TURF) B"/>
    <m/>
    <d v="2023-07-06T00:00:00"/>
    <x v="2"/>
    <s v="Regional - Africa"/>
    <s v="Equity/Quasi-equity"/>
    <s v="Industry"/>
    <n v="1.135365"/>
    <m/>
    <m/>
    <m/>
    <n v="0.96506024999999984"/>
    <n v="0.88558469999999989"/>
    <n v="7.9475549999999992E-2"/>
    <m/>
    <n v="0.85"/>
    <m/>
    <s v="Climate Action and Sustainability Figures 2023 (excel format)"/>
  </r>
  <r>
    <x v="5"/>
    <m/>
    <s v="THE URBAN RESILIENCE FUND (TURF) B"/>
    <m/>
    <d v="2023-07-06T00:00:00"/>
    <x v="2"/>
    <s v="Regional - Africa"/>
    <s v="Equity/Quasi-equity"/>
    <s v="Solid waste"/>
    <n v="0.32440621949999993"/>
    <m/>
    <m/>
    <m/>
    <n v="0.27574528657499997"/>
    <n v="0.25303685120999997"/>
    <n v="2.2708435364999998E-2"/>
    <m/>
    <n v="0.85"/>
    <m/>
    <s v="Climate Action and Sustainability Figures 2023 (excel format)"/>
  </r>
  <r>
    <x v="5"/>
    <m/>
    <s v="THE URBAN RESILIENCE FUND (TURF) B"/>
    <m/>
    <d v="2023-07-06T00:00:00"/>
    <x v="2"/>
    <s v="Regional - Africa"/>
    <s v="Equity/Quasi-equity"/>
    <s v="Transport"/>
    <n v="1.135365"/>
    <m/>
    <m/>
    <m/>
    <n v="0.96506024999999984"/>
    <n v="0.88558469999999989"/>
    <n v="7.9475549999999992E-2"/>
    <m/>
    <n v="0.85"/>
    <m/>
    <s v="Climate Action and Sustainability Figures 2023 (excel format)"/>
  </r>
  <r>
    <x v="5"/>
    <m/>
    <s v="THE URBAN RESILIENCE FUND (TURF) B"/>
    <m/>
    <d v="2023-07-06T00:00:00"/>
    <x v="2"/>
    <s v="Regional - Africa"/>
    <s v="Equity/Quasi-equity"/>
    <s v="Urban development"/>
    <n v="0.48658499999999999"/>
    <m/>
    <m/>
    <m/>
    <n v="0.41359724999999997"/>
    <n v="0.37953629999999994"/>
    <n v="3.406095E-2"/>
    <m/>
    <n v="0.85"/>
    <m/>
    <s v="Climate Action and Sustainability Figures 2023 (excel format)"/>
  </r>
  <r>
    <x v="5"/>
    <m/>
    <s v="THE URBAN RESILIENCE FUND (TURF) B"/>
    <m/>
    <d v="2023-07-06T00:00:00"/>
    <x v="2"/>
    <s v="Regional - Africa"/>
    <s v="Equity/Quasi-equity"/>
    <s v="Water, sewerage"/>
    <n v="0.16217878050000001"/>
    <m/>
    <m/>
    <m/>
    <n v="0.13785196342499997"/>
    <n v="0.12649944879"/>
    <n v="1.1352514635E-2"/>
    <m/>
    <n v="0.85"/>
    <m/>
    <s v="Climate Action and Sustainability Figures 2023 (excel format)"/>
  </r>
  <r>
    <x v="5"/>
    <m/>
    <s v="TITAN SOLAR PV GREEN FRAMEWORK LOAN"/>
    <m/>
    <d v="2023-11-16T00:00:00"/>
    <x v="2"/>
    <s v="Spain"/>
    <s v="Framework loan"/>
    <s v="Energy"/>
    <n v="4.6944639499999994"/>
    <m/>
    <m/>
    <m/>
    <n v="4.6944639499999994"/>
    <n v="4.6944639499999994"/>
    <n v="0"/>
    <m/>
    <n v="1"/>
    <m/>
    <s v="Climate Action and Sustainability Figures 2023 (excel format)"/>
  </r>
  <r>
    <x v="5"/>
    <m/>
    <s v="HBOR CLIMATE MBIL FOR SMES MID-CAPS &amp; PUBLIC"/>
    <m/>
    <d v="2023-11-30T00:00:00"/>
    <x v="2"/>
    <s v="Croatia"/>
    <s v="Multiple Beneficiary Intermediated Loan"/>
    <s v="Credit lines"/>
    <n v="216.26"/>
    <m/>
    <m/>
    <m/>
    <n v="43.251999999999995"/>
    <n v="43.251999999999995"/>
    <n v="0"/>
    <m/>
    <n v="0.2"/>
    <m/>
    <s v="Climate Action and Sustainability Figures 2023 (excel format)"/>
  </r>
  <r>
    <x v="5"/>
    <m/>
    <s v="ENEL ENERGY EFFICIENCY &amp; RENEWABLES FL (LATAM)"/>
    <m/>
    <d v="2023-07-12T00:00:00"/>
    <x v="2"/>
    <s v="Regional - Latin America"/>
    <s v="Framework loan"/>
    <s v="Energy"/>
    <n v="196.20758483034626"/>
    <m/>
    <m/>
    <m/>
    <n v="162.85229540918232"/>
    <n v="162.85229540918232"/>
    <n v="0"/>
    <m/>
    <n v="0.83"/>
    <m/>
    <s v="Climate Action and Sustainability Figures 2023 (excel format)"/>
  </r>
  <r>
    <x v="5"/>
    <m/>
    <s v="ENEL ENERGY EFFICIENCY &amp; RENEWABLES FL (LATAM)"/>
    <m/>
    <d v="2023-12-22T00:00:00"/>
    <x v="2"/>
    <s v="Regional - Latin America"/>
    <s v="Framework loan"/>
    <s v="Energy"/>
    <n v="98.094892497503068"/>
    <m/>
    <m/>
    <m/>
    <n v="81.418760772928991"/>
    <n v="81.418760772928991"/>
    <n v="0"/>
    <m/>
    <n v="0.83"/>
    <m/>
    <s v="Climate Action and Sustainability Figures 2023 (excel format)"/>
  </r>
  <r>
    <x v="5"/>
    <m/>
    <s v="ENGELHARTSTETTEN"/>
    <m/>
    <d v="2023-10-24T00:00:00"/>
    <x v="2"/>
    <s v="Austria"/>
    <s v="Investment loan"/>
    <s v="Energy"/>
    <n v="55.524754999999999"/>
    <m/>
    <m/>
    <m/>
    <n v="55.524754999999999"/>
    <n v="55.524754999999999"/>
    <n v="0"/>
    <m/>
    <n v="1"/>
    <m/>
    <s v="Climate Action and Sustainability Figures 2023 (excel format)"/>
  </r>
  <r>
    <x v="5"/>
    <m/>
    <s v="KEMI BIOPRODUCT MILL"/>
    <m/>
    <d v="2023-12-12T00:00:00"/>
    <x v="2"/>
    <s v="Finland"/>
    <s v="Investment loan"/>
    <s v="Industry"/>
    <n v="54.064999999999998"/>
    <m/>
    <m/>
    <m/>
    <n v="49.199149999999996"/>
    <n v="49.199149999999996"/>
    <n v="0"/>
    <m/>
    <n v="0.91"/>
    <m/>
    <s v="Climate Action and Sustainability Figures 2023 (excel format)"/>
  </r>
  <r>
    <x v="5"/>
    <m/>
    <s v="DOUAI EV BATTERY GIGAFACTORY"/>
    <m/>
    <d v="2023-12-21T00:00:00"/>
    <x v="2"/>
    <s v="France"/>
    <s v="Investment loan"/>
    <s v="Industry"/>
    <n v="60.985319999999994"/>
    <m/>
    <m/>
    <m/>
    <n v="60.985319999999994"/>
    <n v="60.985319999999994"/>
    <n v="0"/>
    <m/>
    <n v="1"/>
    <m/>
    <s v="Climate Action and Sustainability Figures 2023 (excel format)"/>
  </r>
  <r>
    <x v="5"/>
    <m/>
    <s v="SABADELL ENHANCED SUPPORT FOR SMES&amp;MIDCAPS ABS"/>
    <m/>
    <d v="2023-09-26T00:00:00"/>
    <x v="2"/>
    <s v="Spain"/>
    <s v="Multiple Beneficiary Intermediated Loan"/>
    <s v="Credit lines"/>
    <n v="21.625999999999998"/>
    <m/>
    <m/>
    <m/>
    <n v="0.21626000000000001"/>
    <n v="0.21626000000000001"/>
    <n v="0"/>
    <m/>
    <n v="0.01"/>
    <m/>
    <s v="Climate Action and Sustainability Figures 2023 (excel format)"/>
  </r>
  <r>
    <x v="5"/>
    <m/>
    <s v="MILAN STATALE UNIVERSITY CAMPUS DEVELOPMENT PPP"/>
    <m/>
    <d v="2023-12-21T00:00:00"/>
    <x v="2"/>
    <s v="Italy"/>
    <s v="Investment loan"/>
    <s v="Education"/>
    <n v="92.451149999999998"/>
    <m/>
    <m/>
    <m/>
    <n v="6.9338362499999988"/>
    <n v="0"/>
    <n v="6.9338362499999988"/>
    <m/>
    <n v="7.4999999999999997E-2"/>
    <m/>
    <s v="Climate Action and Sustainability Figures 2023 (excel format)"/>
  </r>
  <r>
    <x v="5"/>
    <m/>
    <s v="MILAN STATALE UNIVERSITY CAMPUS DEVELOPMENT PPP"/>
    <m/>
    <d v="2023-12-21T00:00:00"/>
    <x v="2"/>
    <s v="Italy"/>
    <s v="Investment loan"/>
    <s v="Services"/>
    <n v="10.272349999999999"/>
    <m/>
    <m/>
    <m/>
    <n v="0.77042624999999998"/>
    <n v="0"/>
    <n v="0.77042624999999998"/>
    <m/>
    <n v="7.4999999999999997E-2"/>
    <m/>
    <s v="Climate Action and Sustainability Figures 2023 (excel format)"/>
  </r>
  <r>
    <x v="5"/>
    <m/>
    <s v="INGETEAM ENERGY CONVERSION RDI"/>
    <m/>
    <d v="2023-12-14T00:00:00"/>
    <x v="2"/>
    <s v="Spain"/>
    <s v="Investment loan"/>
    <s v="Industry"/>
    <n v="49.73980000000865"/>
    <m/>
    <m/>
    <m/>
    <n v="27.053477220003241"/>
    <n v="27.053477220003241"/>
    <n v="0"/>
    <m/>
    <n v="0.54390000000000005"/>
    <m/>
    <s v="Climate Action and Sustainability Figures 2023 (excel format)"/>
  </r>
  <r>
    <x v="5"/>
    <m/>
    <s v="SITAF A32 TEN-T REHABILITATION"/>
    <m/>
    <d v="2023-07-19T00:00:00"/>
    <x v="2"/>
    <s v="Italy"/>
    <s v="Investment loan"/>
    <s v="Transport"/>
    <n v="27.032499999999999"/>
    <m/>
    <m/>
    <m/>
    <n v="2.1625999999999999"/>
    <n v="0.54064999999999996"/>
    <n v="1.62195"/>
    <m/>
    <n v="0.08"/>
    <m/>
    <s v="Climate Action and Sustainability Figures 2023 (excel format)"/>
  </r>
  <r>
    <x v="5"/>
    <m/>
    <s v="SABADELL SMES MIDCAPS &amp; OTHER PRIORITIES II"/>
    <m/>
    <d v="2023-09-26T00:00:00"/>
    <x v="2"/>
    <s v="Spain"/>
    <s v="Multiple Beneficiary Intermediated Loan"/>
    <s v="Credit lines"/>
    <n v="8.6503999999999994"/>
    <m/>
    <m/>
    <m/>
    <n v="8.6503999999999998E-2"/>
    <n v="8.6503999999999998E-2"/>
    <n v="0"/>
    <m/>
    <n v="0.01"/>
    <m/>
    <s v="Climate Action and Sustainability Figures 2023 (excel format)"/>
  </r>
  <r>
    <x v="5"/>
    <m/>
    <s v="MOLDOVA SME RESILIENCE FACILITY - MAIB"/>
    <m/>
    <d v="2023-12-22T00:00:00"/>
    <x v="2"/>
    <s v="Moldova, Republic of"/>
    <s v="Multiple Beneficiary Intermediated Loan"/>
    <s v="Credit lines"/>
    <n v="54.064999999999998"/>
    <m/>
    <m/>
    <m/>
    <n v="5.4064999999999994"/>
    <n v="5.4064999999999994"/>
    <n v="0"/>
    <m/>
    <n v="0.1"/>
    <m/>
    <s v="Climate Action and Sustainability Figures 2023 (excel format)"/>
  </r>
  <r>
    <x v="5"/>
    <m/>
    <s v="SJ ROLLING STOCK"/>
    <m/>
    <d v="2023-12-13T00:00:00"/>
    <x v="2"/>
    <s v="Sweden"/>
    <s v="Investment loan"/>
    <s v="Transport"/>
    <n v="167.79950341402767"/>
    <m/>
    <m/>
    <m/>
    <n v="167.79950341402767"/>
    <n v="167.79950341402767"/>
    <n v="0"/>
    <m/>
    <n v="1"/>
    <m/>
    <s v="Climate Action and Sustainability Figures 2023 (excel format)"/>
  </r>
  <r>
    <x v="5"/>
    <m/>
    <s v="FINANCIAL INCLUSION &amp; GREEN TRANSITION FACILITY"/>
    <m/>
    <d v="2023-12-31T00:00:00"/>
    <x v="2"/>
    <s v="Israel"/>
    <s v="Multiple Beneficiary Intermediated Loan"/>
    <s v="Credit lines"/>
    <n v="270.32499999999999"/>
    <m/>
    <m/>
    <m/>
    <n v="44.333299999999994"/>
    <n v="38.9268"/>
    <n v="5.4064999999999994"/>
    <m/>
    <n v="0.16400000000000001"/>
    <m/>
    <s v="Climate Action and Sustainability Figures 2023 (excel format)"/>
  </r>
  <r>
    <x v="5"/>
    <m/>
    <s v="PIRAEUS BANK LRS ENHANCED SUPPORT FOR MIDCAPS"/>
    <m/>
    <d v="2023-12-22T00:00:00"/>
    <x v="2"/>
    <s v="Greece"/>
    <s v="Guarantee"/>
    <s v="Credit lines"/>
    <n v="216.26"/>
    <m/>
    <m/>
    <m/>
    <n v="1.0812999999999999"/>
    <n v="1.0812999999999999"/>
    <n v="0"/>
    <m/>
    <n v="5.0000000000000001E-3"/>
    <m/>
    <s v="Climate Action and Sustainability Figures 2023 (excel format)"/>
  </r>
  <r>
    <x v="5"/>
    <m/>
    <s v="ALPHA BANK LRS ENHANCED SUPPORT FOR MIDCAPS"/>
    <m/>
    <d v="2023-12-22T00:00:00"/>
    <x v="2"/>
    <s v="Greece"/>
    <s v="Guarantee"/>
    <s v="Credit lines"/>
    <n v="216.26"/>
    <m/>
    <m/>
    <m/>
    <n v="1.0812999999999999"/>
    <n v="1.0812999999999999"/>
    <n v="0"/>
    <m/>
    <n v="5.0000000000000001E-3"/>
    <m/>
    <s v="Climate Action and Sustainability Figures 2023 (excel format)"/>
  </r>
  <r>
    <x v="5"/>
    <m/>
    <s v="BALTIC POWER OFFSHORE WINDFARM"/>
    <m/>
    <d v="2023-09-19T00:00:00"/>
    <x v="2"/>
    <s v="Poland"/>
    <s v="Investment loan"/>
    <s v="Energy"/>
    <n v="16.674829374719998"/>
    <m/>
    <m/>
    <m/>
    <n v="16.674829374719998"/>
    <n v="16.674829374719998"/>
    <n v="0"/>
    <m/>
    <n v="1"/>
    <m/>
    <s v="Climate Action and Sustainability Figures 2023 (excel format)"/>
  </r>
  <r>
    <x v="5"/>
    <m/>
    <s v="OERSTED - RE-POWER EU FRAMEWORK LOAN"/>
    <m/>
    <d v="2023-12-04T00:00:00"/>
    <x v="2"/>
    <s v="Germany"/>
    <s v="Framework loan"/>
    <s v="Energy"/>
    <n v="432.52"/>
    <m/>
    <m/>
    <m/>
    <n v="432.52"/>
    <n v="432.52"/>
    <n v="0"/>
    <m/>
    <n v="1"/>
    <m/>
    <s v="Climate Action and Sustainability Figures 2023 (excel format)"/>
  </r>
  <r>
    <x v="5"/>
    <m/>
    <s v="RED ELECTRICA GREEN FINANCE FRAMEWORK"/>
    <m/>
    <d v="2023-11-22T00:00:00"/>
    <x v="2"/>
    <s v="Spain"/>
    <s v="Investment loan"/>
    <s v="Energy"/>
    <n v="108.13"/>
    <m/>
    <m/>
    <m/>
    <n v="108.13"/>
    <n v="108.13"/>
    <n v="0"/>
    <m/>
    <n v="1"/>
    <m/>
    <s v="Climate Action and Sustainability Figures 2023 (excel format)"/>
  </r>
  <r>
    <x v="5"/>
    <m/>
    <s v="LONG TERM CARE DEVELOPMENT INFRASTRUCTURE II"/>
    <m/>
    <d v="2023-12-21T00:00:00"/>
    <x v="2"/>
    <s v="Spain"/>
    <s v="Investment loan"/>
    <s v="Health"/>
    <n v="63.256050000004322"/>
    <m/>
    <m/>
    <m/>
    <n v="41.116432500002162"/>
    <n v="41.116432500002162"/>
    <n v="0"/>
    <m/>
    <n v="0.65"/>
    <m/>
    <s v="Climate Action and Sustainability Figures 2023 (excel format)"/>
  </r>
  <r>
    <x v="5"/>
    <m/>
    <s v="H2 GREEN STEEL"/>
    <m/>
    <d v="2023-12-21T00:00:00"/>
    <x v="2"/>
    <s v="Sweden"/>
    <s v="Investment loan"/>
    <s v="Industry"/>
    <n v="54.064999999999998"/>
    <m/>
    <m/>
    <m/>
    <n v="54.064999999999998"/>
    <n v="54.064999999999998"/>
    <n v="0"/>
    <m/>
    <n v="1"/>
    <m/>
    <s v="Climate Action and Sustainability Figures 2023 (excel format)"/>
  </r>
  <r>
    <x v="5"/>
    <m/>
    <s v="CITE SCOLAIRE INTERNATIONALE DE MARSEILLE"/>
    <m/>
    <d v="2023-11-15T00:00:00"/>
    <x v="2"/>
    <s v="France"/>
    <s v="Investment loan"/>
    <s v="Education"/>
    <n v="19.4634"/>
    <m/>
    <m/>
    <m/>
    <n v="16.828055639999999"/>
    <n v="15.274876319999999"/>
    <n v="1.5531793199999997"/>
    <m/>
    <n v="0.86460000000000004"/>
    <m/>
    <s v="Climate Action and Sustainability Figures 2023 (excel format)"/>
  </r>
  <r>
    <x v="5"/>
    <m/>
    <s v="ARTECHE INNOVATION AND DIGITALIZATION"/>
    <m/>
    <d v="2023-12-20T00:00:00"/>
    <x v="2"/>
    <s v="Spain"/>
    <s v="Investment loan"/>
    <s v="Industry"/>
    <n v="31.357700000009729"/>
    <m/>
    <m/>
    <m/>
    <n v="3.1451773100021621"/>
    <n v="3.1451773100021621"/>
    <n v="0"/>
    <m/>
    <n v="0.1003"/>
    <m/>
    <s v="Climate Action and Sustainability Figures 2023 (excel format)"/>
  </r>
  <r>
    <x v="5"/>
    <m/>
    <s v="SITAF A32 TEN-T REHABILITATION"/>
    <m/>
    <d v="2023-07-19T00:00:00"/>
    <x v="2"/>
    <s v="Italy"/>
    <s v="Investment loan"/>
    <s v="Transport"/>
    <n v="99.348113919999989"/>
    <m/>
    <m/>
    <m/>
    <n v="7.9478491136000002"/>
    <n v="1.9869622784000001"/>
    <n v="5.9608868352000002"/>
    <m/>
    <n v="0.08"/>
    <m/>
    <s v="Climate Action and Sustainability Figures 2023 (excel format)"/>
  </r>
  <r>
    <x v="5"/>
    <m/>
    <s v="SITAF A32 TEN-T REHABILITATION"/>
    <m/>
    <d v="2023-07-19T00:00:00"/>
    <x v="2"/>
    <s v="Italy"/>
    <s v="Investment loan"/>
    <s v="Transport"/>
    <n v="54.064999999999998"/>
    <m/>
    <m/>
    <m/>
    <n v="4.3251999999999997"/>
    <n v="1.0812999999999999"/>
    <n v="3.2439"/>
    <m/>
    <n v="0.08"/>
    <m/>
    <s v="Climate Action and Sustainability Figures 2023 (excel format)"/>
  </r>
  <r>
    <x v="5"/>
    <m/>
    <s v="IRISH SMART METER IMPLEMENTATION PROGRAMME"/>
    <m/>
    <d v="2023-11-17T00:00:00"/>
    <x v="2"/>
    <s v="Ireland"/>
    <s v="Investment loan"/>
    <s v="Energy"/>
    <n v="324.39"/>
    <m/>
    <m/>
    <m/>
    <n v="324.39"/>
    <n v="324.39"/>
    <n v="0"/>
    <m/>
    <n v="1"/>
    <m/>
    <s v="Climate Action and Sustainability Figures 2023 (excel format)"/>
  </r>
  <r>
    <x v="5"/>
    <m/>
    <s v="SOLARIA EUROPEAN PV GREEN LOAN"/>
    <m/>
    <d v="2023-09-21T00:00:00"/>
    <x v="2"/>
    <s v="Spain"/>
    <s v="Investment loan"/>
    <s v="Energy"/>
    <n v="20.699805997199999"/>
    <m/>
    <m/>
    <m/>
    <n v="20.699805997199999"/>
    <n v="20.699805997199999"/>
    <n v="0"/>
    <m/>
    <n v="1"/>
    <m/>
    <s v="Climate Action and Sustainability Figures 2023 (excel format)"/>
  </r>
  <r>
    <x v="5"/>
    <m/>
    <s v="NETZ ELBE SPREE ROLLING STOCK"/>
    <m/>
    <d v="2023-09-13T00:00:00"/>
    <x v="2"/>
    <s v="Germany"/>
    <s v="Investment loan"/>
    <s v="Transport"/>
    <n v="39.017650274536997"/>
    <m/>
    <m/>
    <m/>
    <n v="39.017650274536997"/>
    <n v="39.017650274536997"/>
    <n v="0"/>
    <m/>
    <n v="1"/>
    <m/>
    <s v="Climate Action and Sustainability Figures 2023 (excel format)"/>
  </r>
  <r>
    <x v="5"/>
    <m/>
    <s v="NETZ ELBE SPREE ROLLING STOCK"/>
    <m/>
    <d v="2023-09-13T00:00:00"/>
    <x v="2"/>
    <s v="Germany"/>
    <s v="Investment loan"/>
    <s v="Transport"/>
    <n v="17.777257814524997"/>
    <m/>
    <m/>
    <m/>
    <n v="17.777257814524997"/>
    <n v="17.777257814524997"/>
    <n v="0"/>
    <m/>
    <n v="1"/>
    <m/>
    <s v="Climate Action and Sustainability Figures 2023 (excel format)"/>
  </r>
  <r>
    <x v="5"/>
    <m/>
    <s v="NORTHVOLT ETT EXPANSION-LARGE SCALE BATTERY PLAN"/>
    <m/>
    <d v="2023-12-22T00:00:00"/>
    <x v="2"/>
    <s v="Sweden"/>
    <s v="Investment loan"/>
    <s v="Industry"/>
    <n v="47.772212646285212"/>
    <m/>
    <m/>
    <m/>
    <n v="47.772212646285212"/>
    <n v="47.772212646285212"/>
    <n v="0"/>
    <m/>
    <n v="1"/>
    <m/>
    <s v="Climate Action and Sustainability Figures 2023 (excel format)"/>
  </r>
  <r>
    <x v="5"/>
    <m/>
    <s v="NORTHVOLT ETT EXPANSION-LARGE SCALE BATTERY PLAN"/>
    <m/>
    <d v="2023-12-21T00:00:00"/>
    <x v="2"/>
    <s v="Sweden"/>
    <s v="Investment loan"/>
    <s v="Industry"/>
    <n v="49.226076663934698"/>
    <m/>
    <m/>
    <m/>
    <n v="49.226076663934698"/>
    <n v="49.226076663934698"/>
    <n v="0"/>
    <m/>
    <n v="1"/>
    <m/>
    <s v="Climate Action and Sustainability Figures 2023 (excel format)"/>
  </r>
  <r>
    <x v="5"/>
    <m/>
    <s v="KWS SAAT RDI"/>
    <m/>
    <d v="2023-12-04T00:00:00"/>
    <x v="2"/>
    <s v="France"/>
    <s v="Investment loan"/>
    <s v="Agriculture, fisheries, forestry"/>
    <n v="13.786574999999999"/>
    <m/>
    <m/>
    <m/>
    <n v="13.786574999999999"/>
    <n v="0"/>
    <n v="13.786574999999999"/>
    <m/>
    <n v="1"/>
    <m/>
    <s v="Climate Action and Sustainability Figures 2023 (excel format)"/>
  </r>
  <r>
    <x v="5"/>
    <m/>
    <s v="KWS SAAT RDI"/>
    <m/>
    <d v="2023-12-04T00:00:00"/>
    <x v="2"/>
    <s v="Germany"/>
    <s v="Investment loan"/>
    <s v="Agriculture, fisheries, forestry"/>
    <n v="56.768249999999995"/>
    <m/>
    <m/>
    <m/>
    <n v="56.768249999999995"/>
    <n v="0"/>
    <n v="56.768249999999995"/>
    <m/>
    <n v="1"/>
    <m/>
    <s v="Climate Action and Sustainability Figures 2023 (excel format)"/>
  </r>
  <r>
    <x v="5"/>
    <m/>
    <s v="KWS SAAT RDI"/>
    <m/>
    <d v="2023-12-04T00:00:00"/>
    <x v="2"/>
    <s v="Italy"/>
    <s v="Investment loan"/>
    <s v="Agriculture, fisheries, forestry"/>
    <n v="3.2439"/>
    <m/>
    <m/>
    <m/>
    <n v="3.2439"/>
    <n v="0"/>
    <n v="3.2439"/>
    <m/>
    <n v="1"/>
    <m/>
    <s v="Climate Action and Sustainability Figures 2023 (excel format)"/>
  </r>
  <r>
    <x v="5"/>
    <m/>
    <s v="KWS SAAT RDI"/>
    <m/>
    <d v="2023-12-04T00:00:00"/>
    <x v="2"/>
    <s v="Netherlands"/>
    <s v="Investment loan"/>
    <s v="Agriculture, fisheries, forestry"/>
    <n v="3.2439"/>
    <m/>
    <m/>
    <m/>
    <n v="3.2439"/>
    <n v="0"/>
    <n v="3.2439"/>
    <m/>
    <n v="1"/>
    <m/>
    <s v="Climate Action and Sustainability Figures 2023 (excel format)"/>
  </r>
  <r>
    <x v="5"/>
    <m/>
    <s v="KWS SAAT RDI"/>
    <m/>
    <d v="2023-12-04T00:00:00"/>
    <x v="2"/>
    <s v="Regional - EU countries"/>
    <s v="Investment loan"/>
    <s v="Agriculture, fisheries, forestry"/>
    <n v="4.054875"/>
    <m/>
    <m/>
    <m/>
    <n v="4.054875"/>
    <n v="0"/>
    <n v="4.054875"/>
    <m/>
    <n v="1"/>
    <m/>
    <s v="Climate Action and Sustainability Figures 2023 (excel format)"/>
  </r>
  <r>
    <x v="5"/>
    <m/>
    <s v="RINGKJOEBING LANDBOBANK (RLB) LOAN FOR SMES CA"/>
    <m/>
    <d v="2023-12-18T00:00:00"/>
    <x v="2"/>
    <s v="Denmark"/>
    <s v="Multiple Beneficiary Intermediated Loan"/>
    <s v="Credit lines"/>
    <n v="97.316999999999993"/>
    <m/>
    <m/>
    <m/>
    <n v="24.329249999999998"/>
    <n v="24.329249999999998"/>
    <n v="0"/>
    <m/>
    <n v="0.25"/>
    <m/>
    <s v="Climate Action and Sustainability Figures 2023 (excel format)"/>
  </r>
  <r>
    <x v="5"/>
    <m/>
    <s v="RINGKJOEBING LANDBOBANK (RLB) LOAN FOR SMES CA"/>
    <m/>
    <d v="2023-12-18T00:00:00"/>
    <x v="2"/>
    <s v="Regional - EU countries"/>
    <s v="Multiple Beneficiary Intermediated Loan"/>
    <s v="Credit lines"/>
    <n v="10.812999999999999"/>
    <m/>
    <m/>
    <m/>
    <n v="2.7032499999999997"/>
    <n v="2.7032499999999997"/>
    <n v="0"/>
    <m/>
    <n v="0.25"/>
    <m/>
    <s v="Climate Action and Sustainability Figures 2023 (excel format)"/>
  </r>
  <r>
    <x v="5"/>
    <m/>
    <s v="S-BAHN KOELN ROLLING STOCK"/>
    <m/>
    <d v="2023-12-12T00:00:00"/>
    <x v="2"/>
    <s v="Germany"/>
    <s v="Investment loan"/>
    <s v="Transport"/>
    <n v="822.86929999999995"/>
    <m/>
    <m/>
    <m/>
    <n v="822.86929999999995"/>
    <n v="822.86929999999995"/>
    <n v="0"/>
    <m/>
    <n v="1"/>
    <m/>
    <s v="Climate Action and Sustainability Figures 2023 (excel format)"/>
  </r>
  <r>
    <x v="5"/>
    <m/>
    <s v="DEUTSCHE LEASING ENHANCED SMES AND MID-CAPS"/>
    <m/>
    <d v="2023-12-15T00:00:00"/>
    <x v="2"/>
    <s v="Romania"/>
    <s v="Guarantee"/>
    <s v="Credit lines"/>
    <n v="58.737717406675998"/>
    <m/>
    <m/>
    <m/>
    <n v="17.621315222002799"/>
    <n v="17.621315222002799"/>
    <n v="0"/>
    <m/>
    <n v="0.3"/>
    <m/>
    <s v="Climate Action and Sustainability Figures 2023 (excel format)"/>
  </r>
  <r>
    <x v="5"/>
    <m/>
    <s v="MATERIEL ROULANT REGION GRAND EST II"/>
    <m/>
    <d v="2023-10-18T00:00:00"/>
    <x v="2"/>
    <s v="France"/>
    <s v="Investment loan"/>
    <s v="Transport"/>
    <n v="89.207249999999988"/>
    <m/>
    <m/>
    <m/>
    <n v="89.207249999999988"/>
    <n v="89.207249999999988"/>
    <n v="0"/>
    <m/>
    <n v="1"/>
    <m/>
    <s v="Climate Action and Sustainability Figures 2023 (excel format)"/>
  </r>
  <r>
    <x v="5"/>
    <m/>
    <s v="UC CA&amp;ES IMPACT LOAN FOR SMES&amp;MIDCAPS"/>
    <m/>
    <d v="2023-10-05T00:00:00"/>
    <x v="2"/>
    <s v="Italy"/>
    <s v="Multiple Beneficiary Intermediated Loan"/>
    <s v="Credit lines"/>
    <n v="16.111370000000001"/>
    <m/>
    <m/>
    <m/>
    <n v="2.9000465999999996"/>
    <n v="2.9000465999999996"/>
    <n v="0"/>
    <m/>
    <n v="0.18"/>
    <m/>
    <s v="Climate Action and Sustainability Figures 2023 (excel format)"/>
  </r>
  <r>
    <x v="5"/>
    <m/>
    <s v="UC CA&amp;ES IMPACT LOAN FOR SMES&amp;MIDCAPS"/>
    <m/>
    <d v="2023-10-05T00:00:00"/>
    <x v="2"/>
    <s v="Italy"/>
    <s v="Multiple Beneficiary Intermediated Loan"/>
    <s v="Credit lines"/>
    <n v="53.091829999999995"/>
    <m/>
    <m/>
    <m/>
    <n v="9.5565293999999987"/>
    <n v="9.5565293999999987"/>
    <n v="0"/>
    <m/>
    <n v="0.18"/>
    <m/>
    <s v="Climate Action and Sustainability Figures 2023 (excel format)"/>
  </r>
  <r>
    <x v="5"/>
    <m/>
    <s v="SZCZECIN MUNICIPAL INFRASTRUCTURE VII"/>
    <m/>
    <d v="2023-11-02T00:00:00"/>
    <x v="2"/>
    <s v="Poland"/>
    <s v="Framework loan"/>
    <s v="Transport"/>
    <n v="5.9315362175518898"/>
    <m/>
    <m/>
    <m/>
    <n v="1.779460865265567"/>
    <n v="1.60151477873901"/>
    <n v="0.17794608652655669"/>
    <m/>
    <n v="0.3"/>
    <m/>
    <s v="Climate Action and Sustainability Figures 2023 (excel format)"/>
  </r>
  <r>
    <x v="5"/>
    <m/>
    <s v="SZCZECIN MUNICIPAL INFRASTRUCTURE VII"/>
    <m/>
    <d v="2023-11-02T00:00:00"/>
    <x v="2"/>
    <s v="Poland"/>
    <s v="Framework loan"/>
    <s v="Urban development"/>
    <n v="10.544953275648764"/>
    <m/>
    <m/>
    <m/>
    <n v="3.1634859826939805"/>
    <n v="2.847137384424907"/>
    <n v="0.31634859826907369"/>
    <m/>
    <n v="0.3"/>
    <m/>
    <s v="Climate Action and Sustainability Figures 2023 (excel format)"/>
  </r>
  <r>
    <x v="5"/>
    <m/>
    <s v="PEKAO LEASING LOAN FOR SMES AND MID-CAPS V"/>
    <m/>
    <d v="2023-11-30T00:00:00"/>
    <x v="2"/>
    <s v="Poland"/>
    <s v="Multiple Beneficiary Intermediated Loan"/>
    <s v="Credit lines"/>
    <n v="73.528399999999991"/>
    <m/>
    <m/>
    <m/>
    <n v="14.705679999999999"/>
    <n v="14.705679999999999"/>
    <n v="0"/>
    <m/>
    <n v="0.2"/>
    <m/>
    <s v="Climate Action and Sustainability Figures 2023 (excel format)"/>
  </r>
  <r>
    <x v="5"/>
    <m/>
    <s v="ENERGY EFFICIENCY HOME RENOVATION - GREEN LOAN"/>
    <m/>
    <d v="2023-12-20T00:00:00"/>
    <x v="2"/>
    <s v="Hungary"/>
    <s v="Investment loan"/>
    <s v="Energy"/>
    <n v="5.4064999999999994"/>
    <m/>
    <m/>
    <m/>
    <n v="5.4064999999999994"/>
    <n v="5.4064999999999994"/>
    <n v="0"/>
    <m/>
    <n v="1"/>
    <m/>
    <s v="Climate Action and Sustainability Figures 2023 (excel format)"/>
  </r>
  <r>
    <x v="5"/>
    <m/>
    <s v="ENERGY EFFICIENCY HOME RENOVATION - GREEN LOAN"/>
    <m/>
    <d v="2023-12-20T00:00:00"/>
    <x v="2"/>
    <s v="Hungary"/>
    <s v="Investment loan"/>
    <s v="Industry"/>
    <n v="48.658499999999997"/>
    <m/>
    <m/>
    <m/>
    <n v="48.658499999999997"/>
    <n v="48.658499999999997"/>
    <n v="0"/>
    <m/>
    <n v="1"/>
    <m/>
    <s v="Climate Action and Sustainability Figures 2023 (excel format)"/>
  </r>
  <r>
    <x v="5"/>
    <m/>
    <s v="BRD GREEN FINANCE FL I"/>
    <m/>
    <d v="2023-11-30T00:00:00"/>
    <x v="2"/>
    <s v="Rwanda"/>
    <s v="Framework loan"/>
    <s v="Energy"/>
    <n v="7.1365799999999995"/>
    <m/>
    <m/>
    <m/>
    <n v="7.1365799999999995"/>
    <n v="7.1365799999999995"/>
    <n v="0"/>
    <m/>
    <n v="1"/>
    <m/>
    <s v="Climate Action and Sustainability Figures 2023 (excel format)"/>
  </r>
  <r>
    <x v="5"/>
    <m/>
    <s v="BRD GREEN FINANCE FL I"/>
    <m/>
    <d v="2023-11-30T00:00:00"/>
    <x v="2"/>
    <s v="Rwanda"/>
    <s v="Framework loan"/>
    <s v="Solid waste"/>
    <n v="2.1625999999999999"/>
    <m/>
    <m/>
    <m/>
    <n v="2.1625999999999999"/>
    <n v="2.1625999999999999"/>
    <n v="0"/>
    <m/>
    <n v="1"/>
    <m/>
    <s v="Climate Action and Sustainability Figures 2023 (excel format)"/>
  </r>
  <r>
    <x v="5"/>
    <m/>
    <s v="BRD GREEN FINANCE FL I"/>
    <m/>
    <d v="2023-11-30T00:00:00"/>
    <x v="2"/>
    <s v="Rwanda"/>
    <s v="Framework loan"/>
    <s v="Transport"/>
    <n v="2.8113799999999998"/>
    <m/>
    <m/>
    <m/>
    <n v="2.8113799999999998"/>
    <n v="2.8113799999999998"/>
    <n v="0"/>
    <m/>
    <n v="1"/>
    <m/>
    <s v="Climate Action and Sustainability Figures 2023 (excel format)"/>
  </r>
  <r>
    <x v="5"/>
    <m/>
    <s v="BRD GREEN FINANCE FL I"/>
    <m/>
    <d v="2023-11-30T00:00:00"/>
    <x v="2"/>
    <s v="Rwanda"/>
    <s v="Framework loan"/>
    <s v="Urban development"/>
    <n v="8.9747900000000005"/>
    <m/>
    <m/>
    <m/>
    <n v="8.9747900000000005"/>
    <n v="8.9747900000000005"/>
    <n v="0"/>
    <m/>
    <n v="1"/>
    <m/>
    <s v="Climate Action and Sustainability Figures 2023 (excel format)"/>
  </r>
  <r>
    <x v="5"/>
    <m/>
    <s v="BRD GREEN FINANCE FL I"/>
    <m/>
    <d v="2023-11-30T00:00:00"/>
    <x v="2"/>
    <s v="Rwanda"/>
    <s v="Framework loan"/>
    <s v="Water, sewerage"/>
    <n v="0.54064999999999996"/>
    <m/>
    <m/>
    <m/>
    <n v="0.54064999999999996"/>
    <n v="0.54064999999999996"/>
    <n v="0"/>
    <m/>
    <n v="1"/>
    <m/>
    <s v="Climate Action and Sustainability Figures 2023 (excel format)"/>
  </r>
  <r>
    <x v="5"/>
    <m/>
    <s v="IRISH BUILDINGS ENERGY EFFICIENCY PLATFORM"/>
    <m/>
    <d v="2023-12-04T00:00:00"/>
    <x v="2"/>
    <s v="Ireland"/>
    <s v="Guarantee"/>
    <s v="Industry"/>
    <n v="43.598015999999994"/>
    <m/>
    <m/>
    <m/>
    <n v="43.598015999999994"/>
    <n v="43.598015999999994"/>
    <n v="0"/>
    <m/>
    <n v="1"/>
    <m/>
    <s v="Climate Action and Sustainability Figures 2023 (excel format)"/>
  </r>
  <r>
    <x v="5"/>
    <m/>
    <s v="CYPRUS WASTEWATER INVESTMENTS PROJECT"/>
    <m/>
    <d v="2023-12-08T00:00:00"/>
    <x v="2"/>
    <s v="Cyprus"/>
    <s v="Investment loan"/>
    <s v="Water, sewerage"/>
    <n v="10.812999999999999"/>
    <m/>
    <m/>
    <m/>
    <n v="5.4064999999999994"/>
    <n v="0"/>
    <n v="5.4064999999999994"/>
    <m/>
    <n v="0.5"/>
    <m/>
    <s v="Climate Action and Sustainability Figures 2023 (excel format)"/>
  </r>
  <r>
    <x v="5"/>
    <m/>
    <s v="CYPRUS WASTEWATER INVESTMENTS PROJECT"/>
    <m/>
    <d v="2023-12-19T00:00:00"/>
    <x v="2"/>
    <s v="Cyprus"/>
    <s v="Investment loan"/>
    <s v="Water, sewerage"/>
    <n v="16.2195"/>
    <m/>
    <m/>
    <m/>
    <n v="8.10975"/>
    <n v="0"/>
    <n v="8.10975"/>
    <m/>
    <n v="0.5"/>
    <m/>
    <s v="Climate Action and Sustainability Figures 2023 (excel format)"/>
  </r>
  <r>
    <x v="5"/>
    <m/>
    <s v="ENGELHARTSTETTEN"/>
    <m/>
    <d v="2023-10-24T00:00:00"/>
    <x v="2"/>
    <s v="Austria"/>
    <s v="Investment loan"/>
    <s v="Energy"/>
    <n v="16.6574265"/>
    <m/>
    <m/>
    <m/>
    <n v="16.6574265"/>
    <n v="16.6574265"/>
    <n v="0"/>
    <m/>
    <n v="1"/>
    <m/>
    <s v="Climate Action and Sustainability Figures 2023 (excel format)"/>
  </r>
  <r>
    <x v="5"/>
    <m/>
    <s v="AGRA METRO RAIL PROJECT"/>
    <m/>
    <d v="2023-12-15T00:00:00"/>
    <x v="2"/>
    <s v="India"/>
    <s v="Investment loan"/>
    <s v="Transport"/>
    <n v="216.26"/>
    <m/>
    <m/>
    <m/>
    <n v="216.26"/>
    <n v="216.26"/>
    <n v="0"/>
    <m/>
    <n v="1"/>
    <m/>
    <s v="Climate Action and Sustainability Figures 2023 (excel format)"/>
  </r>
  <r>
    <x v="5"/>
    <m/>
    <s v="KANPUR METRO PROJECT"/>
    <m/>
    <d v="2023-12-15T00:00:00"/>
    <x v="2"/>
    <s v="India"/>
    <s v="Investment loan"/>
    <s v="Transport"/>
    <n v="324.39"/>
    <m/>
    <m/>
    <m/>
    <n v="324.39"/>
    <n v="324.39"/>
    <n v="0"/>
    <m/>
    <n v="1"/>
    <m/>
    <s v="Climate Action and Sustainability Figures 2023 (excel format)"/>
  </r>
  <r>
    <x v="5"/>
    <m/>
    <s v="BCP LRS ENHANCED SUPPORT FOR MIDCAPS"/>
    <m/>
    <d v="2023-12-22T00:00:00"/>
    <x v="2"/>
    <s v="Portugal"/>
    <s v="Guarantee"/>
    <s v="Credit lines"/>
    <n v="216.26"/>
    <m/>
    <m/>
    <m/>
    <n v="1.0812999999999999"/>
    <n v="1.0812999999999999"/>
    <n v="0"/>
    <m/>
    <n v="5.0000000000000001E-3"/>
    <m/>
    <s v="Climate Action and Sustainability Figures 2023 (excel format)"/>
  </r>
  <r>
    <x v="5"/>
    <m/>
    <s v="DOUAI EV BATTERY GIGAFACTORY"/>
    <m/>
    <d v="2023-12-21T00:00:00"/>
    <x v="2"/>
    <s v="France"/>
    <s v="Investment loan"/>
    <s v="Industry"/>
    <n v="60.985319999999994"/>
    <m/>
    <m/>
    <m/>
    <n v="60.985319999999994"/>
    <n v="60.985319999999994"/>
    <n v="0"/>
    <m/>
    <n v="1"/>
    <m/>
    <s v="Climate Action and Sustainability Figures 2023 (excel format)"/>
  </r>
  <r>
    <x v="5"/>
    <m/>
    <s v="DAIRY PRODUCTION MODERNISATION AND LOGISTICS"/>
    <m/>
    <d v="2023-11-13T00:00:00"/>
    <x v="2"/>
    <s v="Poland"/>
    <s v="Investment loan"/>
    <s v="Industry"/>
    <n v="21.625999999999998"/>
    <m/>
    <m/>
    <m/>
    <n v="0.86504000000000003"/>
    <n v="0.86504000000000003"/>
    <n v="0"/>
    <m/>
    <n v="0.04"/>
    <m/>
    <s v="Climate Action and Sustainability Figures 2023 (excel format)"/>
  </r>
  <r>
    <x v="5"/>
    <m/>
    <s v="CSAS LOAN FOR SMES AND MIDCAPS"/>
    <m/>
    <d v="2023-12-18T00:00:00"/>
    <x v="2"/>
    <s v="Czech Republic"/>
    <s v="Multiple Beneficiary Intermediated Loan"/>
    <s v="Credit lines"/>
    <n v="108.13"/>
    <m/>
    <m/>
    <m/>
    <n v="21.625999999999998"/>
    <n v="21.625999999999998"/>
    <n v="0"/>
    <m/>
    <n v="0.2"/>
    <m/>
    <s v="Climate Action and Sustainability Figures 2023 (excel format)"/>
  </r>
  <r>
    <x v="5"/>
    <m/>
    <s v="KEMI BIOPRODUCT MILL"/>
    <m/>
    <d v="2023-12-12T00:00:00"/>
    <x v="2"/>
    <s v="Finland"/>
    <s v="Investment loan"/>
    <s v="Industry"/>
    <n v="54.064999999999998"/>
    <m/>
    <m/>
    <m/>
    <n v="49.199149999999996"/>
    <n v="49.199149999999996"/>
    <n v="0"/>
    <m/>
    <n v="0.91"/>
    <m/>
    <s v="Climate Action and Sustainability Figures 2023 (excel format)"/>
  </r>
  <r>
    <x v="5"/>
    <m/>
    <s v="DBSA EGIP FACILITY"/>
    <m/>
    <d v="2023-12-12T00:00:00"/>
    <x v="2"/>
    <s v="South Africa"/>
    <s v="Framework loan"/>
    <s v="Energy"/>
    <n v="108.13"/>
    <m/>
    <m/>
    <m/>
    <n v="108.13"/>
    <n v="108.13"/>
    <n v="0"/>
    <m/>
    <n v="1"/>
    <m/>
    <s v="Climate Action and Sustainability Figures 2023 (excel format)"/>
  </r>
  <r>
    <x v="5"/>
    <m/>
    <s v="SABADELL SMES MIDCAPS &amp; OTHER PRIORITIES II"/>
    <m/>
    <d v="2023-12-14T00:00:00"/>
    <x v="2"/>
    <s v="Spain"/>
    <s v="Multiple Beneficiary Intermediated Loan"/>
    <s v="Credit lines"/>
    <n v="206.20390999999998"/>
    <m/>
    <m/>
    <m/>
    <n v="2.0620390999999998"/>
    <n v="2.0620390999999998"/>
    <n v="0"/>
    <m/>
    <n v="0.01"/>
    <m/>
    <s v="Climate Action and Sustainability Figures 2023 (excel format)"/>
  </r>
  <r>
    <x v="5"/>
    <m/>
    <s v="H2 GREEN STEEL"/>
    <m/>
    <d v="2023-12-21T00:00:00"/>
    <x v="2"/>
    <s v="Sweden"/>
    <s v="Investment loan"/>
    <s v="Industry"/>
    <n v="69.203199999999995"/>
    <m/>
    <m/>
    <m/>
    <n v="69.203199999999995"/>
    <n v="69.203199999999995"/>
    <n v="0"/>
    <m/>
    <n v="1"/>
    <m/>
    <s v="Climate Action and Sustainability Figures 2023 (excel format)"/>
  </r>
  <r>
    <x v="5"/>
    <m/>
    <s v="3SUN PV GIGAFACTORY"/>
    <m/>
    <d v="2023-12-22T00:00:00"/>
    <x v="2"/>
    <s v="Italy"/>
    <s v="Investment loan"/>
    <s v="Industry"/>
    <n v="18.922749999999997"/>
    <m/>
    <m/>
    <m/>
    <n v="18.922749999999997"/>
    <n v="18.922749999999997"/>
    <n v="0"/>
    <m/>
    <n v="1"/>
    <m/>
    <s v="Climate Action and Sustainability Figures 2023 (excel format)"/>
  </r>
  <r>
    <x v="5"/>
    <m/>
    <s v="3SUN PV GIGAFACTORY"/>
    <m/>
    <d v="2023-12-21T00:00:00"/>
    <x v="2"/>
    <s v="Italy"/>
    <s v="Investment loan"/>
    <s v="Industry"/>
    <n v="47.110078399999992"/>
    <m/>
    <m/>
    <m/>
    <n v="47.110078399999992"/>
    <n v="47.110078399999992"/>
    <n v="0"/>
    <m/>
    <n v="1"/>
    <m/>
    <s v="Climate Action and Sustainability Figures 2023 (excel format)"/>
  </r>
  <r>
    <x v="5"/>
    <m/>
    <s v="EU FUNDS CO-FINANCING ANDALUCIA 2014-2020"/>
    <m/>
    <d v="2023-12-12T00:00:00"/>
    <x v="2"/>
    <s v="Spain"/>
    <s v="Framework loan"/>
    <s v="Education"/>
    <n v="3.7845499999999999"/>
    <m/>
    <m/>
    <m/>
    <n v="0.29633026499999998"/>
    <n v="0.18695676999999999"/>
    <n v="0.109373495"/>
    <m/>
    <n v="7.8299999999999995E-2"/>
    <m/>
    <s v="Climate Action and Sustainability Figures 2023 (excel format)"/>
  </r>
  <r>
    <x v="5"/>
    <m/>
    <s v="EU FUNDS CO-FINANCING ANDALUCIA 2014-2020"/>
    <m/>
    <d v="2023-12-12T00:00:00"/>
    <x v="2"/>
    <s v="Spain"/>
    <s v="Framework loan"/>
    <s v="Energy"/>
    <n v="2.7032499999999997"/>
    <m/>
    <m/>
    <m/>
    <n v="0.21166447499999999"/>
    <n v="0.13354054999999998"/>
    <n v="7.8123924999999983E-2"/>
    <m/>
    <n v="7.8299999999999995E-2"/>
    <m/>
    <s v="Climate Action and Sustainability Figures 2023 (excel format)"/>
  </r>
  <r>
    <x v="5"/>
    <m/>
    <s v="EU FUNDS CO-FINANCING ANDALUCIA 2014-2020"/>
    <m/>
    <d v="2023-12-12T00:00:00"/>
    <x v="2"/>
    <s v="Spain"/>
    <s v="Framework loan"/>
    <s v="Industry"/>
    <n v="18.111774999999998"/>
    <m/>
    <m/>
    <m/>
    <n v="1.4181519825"/>
    <n v="0.89472168499999993"/>
    <n v="0.52343029749999992"/>
    <m/>
    <n v="7.8299999999999995E-2"/>
    <m/>
    <s v="Climate Action and Sustainability Figures 2023 (excel format)"/>
  </r>
  <r>
    <x v="5"/>
    <m/>
    <s v="EU FUNDS CO-FINANCING ANDALUCIA 2014-2020"/>
    <m/>
    <d v="2023-12-12T00:00:00"/>
    <x v="2"/>
    <s v="Spain"/>
    <s v="Framework loan"/>
    <s v="Services"/>
    <n v="19.4634"/>
    <m/>
    <m/>
    <m/>
    <n v="1.5239842199999998"/>
    <n v="0.96149195999999992"/>
    <n v="0.56249225999999997"/>
    <m/>
    <n v="7.8299999999999995E-2"/>
    <m/>
    <s v="Climate Action and Sustainability Figures 2023 (excel format)"/>
  </r>
  <r>
    <x v="5"/>
    <m/>
    <s v="EU FUNDS CO-FINANCING ANDALUCIA 2014-2020"/>
    <m/>
    <d v="2023-12-12T00:00:00"/>
    <x v="2"/>
    <s v="Spain"/>
    <s v="Framework loan"/>
    <s v="Solid waste"/>
    <n v="0.75690999999999986"/>
    <m/>
    <m/>
    <m/>
    <n v="5.9266052999999992E-2"/>
    <n v="3.7391353999999995E-2"/>
    <n v="2.1874699000000001E-2"/>
    <m/>
    <n v="7.8299999999999995E-2"/>
    <m/>
    <s v="Climate Action and Sustainability Figures 2023 (excel format)"/>
  </r>
  <r>
    <x v="5"/>
    <m/>
    <s v="EU FUNDS CO-FINANCING ANDALUCIA 2014-2020"/>
    <m/>
    <d v="2023-12-12T00:00:00"/>
    <x v="2"/>
    <s v="Spain"/>
    <s v="Framework loan"/>
    <s v="Telecommunications"/>
    <n v="2.432925"/>
    <m/>
    <m/>
    <m/>
    <n v="0.19049802749999997"/>
    <n v="0.12018649499999999"/>
    <n v="7.0311532499999996E-2"/>
    <m/>
    <n v="7.8299999999999995E-2"/>
    <m/>
    <s v="Climate Action and Sustainability Figures 2023 (excel format)"/>
  </r>
  <r>
    <x v="5"/>
    <m/>
    <s v="EU FUNDS CO-FINANCING ANDALUCIA 2014-2020"/>
    <m/>
    <d v="2023-12-12T00:00:00"/>
    <x v="2"/>
    <s v="Spain"/>
    <s v="Framework loan"/>
    <s v="Water, sewerage"/>
    <n v="6.8121899999999993"/>
    <m/>
    <m/>
    <m/>
    <n v="0.53339447699999998"/>
    <n v="0.336522186"/>
    <n v="0.196872291"/>
    <m/>
    <n v="7.8299999999999995E-2"/>
    <m/>
    <s v="Climate Action and Sustainability Figures 2023 (excel format)"/>
  </r>
  <r>
    <x v="5"/>
    <m/>
    <s v="METRO DE MADRID ROLLING STOCK"/>
    <m/>
    <d v="2023-11-30T00:00:00"/>
    <x v="2"/>
    <s v="Spain"/>
    <s v="Investment loan"/>
    <s v="Transport"/>
    <n v="35.682899999999997"/>
    <m/>
    <m/>
    <m/>
    <n v="35.682899999999997"/>
    <n v="35.682899999999997"/>
    <n v="0"/>
    <m/>
    <n v="1"/>
    <m/>
    <s v="Climate Action and Sustainability Figures 2023 (excel format)"/>
  </r>
  <r>
    <x v="5"/>
    <m/>
    <s v="NORTHVOLT ETT EXPANSION-LARGE SCALE BATTERY PLAN"/>
    <m/>
    <d v="2023-12-22T00:00:00"/>
    <x v="2"/>
    <s v="Sweden"/>
    <s v="Investment loan"/>
    <s v="Industry"/>
    <n v="490.47446248752613"/>
    <m/>
    <m/>
    <m/>
    <n v="490.47446248752613"/>
    <n v="490.47446248752613"/>
    <n v="0"/>
    <m/>
    <n v="1"/>
    <m/>
    <s v="Climate Action and Sustainability Figures 2023 (excel format)"/>
  </r>
  <r>
    <x v="5"/>
    <m/>
    <s v="SABADELL LOAN FOR SMES&amp;MIDCAPS CLIMATE ACTION II"/>
    <m/>
    <d v="2023-12-14T00:00:00"/>
    <x v="2"/>
    <s v="Spain"/>
    <s v="Multiple Beneficiary Intermediated Loan"/>
    <s v="Credit lines"/>
    <n v="10.056089999999999"/>
    <m/>
    <m/>
    <m/>
    <n v="2.011218"/>
    <n v="2.011218"/>
    <n v="0"/>
    <m/>
    <n v="0.2"/>
    <m/>
    <s v="Climate Action and Sustainability Figures 2023 (excel format)"/>
  </r>
  <r>
    <x v="5"/>
    <m/>
    <s v="UCBS IMPACT INCENTIVE LOAN FOR SMES &amp; MID-CAPS"/>
    <m/>
    <d v="2023-12-28T00:00:00"/>
    <x v="2"/>
    <s v="Serbia"/>
    <s v="Multiple Beneficiary Intermediated Loan"/>
    <s v="Credit lines"/>
    <n v="16.2195"/>
    <m/>
    <m/>
    <m/>
    <n v="0.32438999999999996"/>
    <n v="0.32438999999999996"/>
    <n v="0"/>
    <m/>
    <n v="0.02"/>
    <m/>
    <s v="Climate Action and Sustainability Figures 2023 (excel format)"/>
  </r>
  <r>
    <x v="5"/>
    <m/>
    <s v="EU FUNDS CO- FINANCING 2014- 2020 (PT)"/>
    <m/>
    <d v="2022-12-23T00:00:00"/>
    <x v="1"/>
    <s v="Portugal"/>
    <s v="Framework loan"/>
    <m/>
    <n v="210.6"/>
    <m/>
    <m/>
    <m/>
    <n v="35.802"/>
    <n v="23.165999999999997"/>
    <n v="12.635999999999999"/>
    <m/>
    <m/>
    <m/>
    <s v="Climate Action and Environmental Sustainability Figures for 2022"/>
  </r>
  <r>
    <x v="5"/>
    <m/>
    <s v="KLAIPEDA SEAPORT III"/>
    <m/>
    <d v="2022-12-09T00:00:00"/>
    <x v="1"/>
    <s v="Lithuania"/>
    <s v="Investment loan"/>
    <m/>
    <n v="68.444999999999993"/>
    <m/>
    <m/>
    <m/>
    <n v="22.744800000000001"/>
    <n v="22.744800000000001"/>
    <n v="0"/>
    <m/>
    <m/>
    <m/>
    <s v="Climate Action and Environmental Sustainability Figures for 2022"/>
  </r>
  <r>
    <x v="5"/>
    <m/>
    <s v="ALZETTE RIVER RENATURALISATION (NCFF)"/>
    <m/>
    <d v="2022-12-22T00:00:00"/>
    <x v="1"/>
    <s v="Luxembourg"/>
    <s v="Investment loan"/>
    <m/>
    <n v="9.4770000000000003"/>
    <m/>
    <m/>
    <m/>
    <n v="4.7385000000000002"/>
    <n v="0"/>
    <n v="4.7385000000000002"/>
    <m/>
    <m/>
    <m/>
    <s v="Climate Action and Environmental Sustainability Figures for 2022"/>
  </r>
  <r>
    <x v="5"/>
    <m/>
    <s v="TRANSPORTS URBAINS BORDEAUX METROPOLE"/>
    <m/>
    <d v="2022-11-24T00:00:00"/>
    <x v="1"/>
    <s v="France"/>
    <s v="Investment loan"/>
    <m/>
    <n v="231.66"/>
    <m/>
    <m/>
    <m/>
    <n v="231.66"/>
    <n v="231.66"/>
    <n v="0"/>
    <m/>
    <m/>
    <m/>
    <s v="Climate Action and Environmental Sustainability Figures for 2022"/>
  </r>
  <r>
    <x v="5"/>
    <m/>
    <s v="CELTIC INTERCONNECTOR"/>
    <m/>
    <d v="2022-11-15T00:00:00"/>
    <x v="1"/>
    <s v="Ireland"/>
    <s v="Investment loan"/>
    <m/>
    <n v="157.94999999999999"/>
    <m/>
    <m/>
    <m/>
    <n v="157.94999999999999"/>
    <n v="157.94999999999999"/>
    <n v="0"/>
    <m/>
    <m/>
    <m/>
    <s v="Climate Action and Environmental Sustainability Figures for 2022"/>
  </r>
  <r>
    <x v="5"/>
    <m/>
    <s v="CDP ITALIAN REGIONS DE-LINKED RISK SHARING"/>
    <m/>
    <d v="2022-07-08T00:00:00"/>
    <x v="1"/>
    <s v="Italy"/>
    <s v="Guarantee"/>
    <m/>
    <n v="510.70499999999998"/>
    <m/>
    <m/>
    <m/>
    <n v="102.14099999999999"/>
    <n v="102.14099999999999"/>
    <n v="0"/>
    <m/>
    <m/>
    <m/>
    <s v="Climate Action and Environmental Sustainability Figures for 2022"/>
  </r>
  <r>
    <x v="5"/>
    <m/>
    <s v="KRAKOW TRAMWAY PPP"/>
    <m/>
    <d v="2022-12-22T00:00:00"/>
    <x v="1"/>
    <s v="Poland"/>
    <s v="Investment loan"/>
    <m/>
    <n v="34.011899999999997"/>
    <m/>
    <m/>
    <m/>
    <n v="34.011899999999997"/>
    <n v="34.011899999999997"/>
    <n v="0"/>
    <m/>
    <m/>
    <m/>
    <s v="Climate Action and Environmental Sustainability Figures for 2022"/>
  </r>
  <r>
    <x v="5"/>
    <m/>
    <s v="KANTA-HAME CENTRAL HOSPITAL"/>
    <m/>
    <d v="2022-03-11T00:00:00"/>
    <x v="1"/>
    <s v="Finland"/>
    <s v="Investment loan"/>
    <m/>
    <n v="184.27499999999998"/>
    <m/>
    <m/>
    <m/>
    <n v="165.8475"/>
    <n v="165.8475"/>
    <n v="0"/>
    <m/>
    <m/>
    <m/>
    <s v="Climate Action and Environmental Sustainability Figures for 2022"/>
  </r>
  <r>
    <x v="5"/>
    <m/>
    <s v="BRUSSELS REGION SUSTAINABLE MOBILITY"/>
    <m/>
    <d v="2022-12-15T00:00:00"/>
    <x v="1"/>
    <s v="Belgium"/>
    <s v="Investment loan"/>
    <m/>
    <n v="500.17499999999995"/>
    <m/>
    <m/>
    <m/>
    <n v="500.17499999999995"/>
    <n v="500.17499999999995"/>
    <n v="0"/>
    <m/>
    <m/>
    <m/>
    <s v="Climate Action and Environmental Sustainability Figures for 2022"/>
  </r>
  <r>
    <x v="5"/>
    <m/>
    <s v="EOLMED FLOATING OFFSHORE (PORT- LA-NOUVELLE)"/>
    <m/>
    <d v="2022-04-29T00:00:00"/>
    <x v="1"/>
    <s v="France"/>
    <s v="Investment loan"/>
    <m/>
    <n v="82.555199999999999"/>
    <m/>
    <m/>
    <m/>
    <n v="82.555199999999999"/>
    <n v="82.555199999999999"/>
    <n v="0"/>
    <m/>
    <m/>
    <m/>
    <s v="Climate Action and Environmental Sustainability Figures for 2022"/>
  </r>
  <r>
    <x v="5"/>
    <m/>
    <s v="GOLFE DU LION FLOATING OFFSHORE (EFGL)"/>
    <m/>
    <d v="2022-05-31T00:00:00"/>
    <x v="1"/>
    <s v="France"/>
    <s v="Investment loan"/>
    <m/>
    <n v="78.974999999999994"/>
    <m/>
    <m/>
    <m/>
    <n v="78.974999999999994"/>
    <n v="78.974999999999994"/>
    <n v="0"/>
    <m/>
    <m/>
    <m/>
    <s v="Climate Action and Environmental Sustainability Figures for 2022"/>
  </r>
  <r>
    <x v="5"/>
    <m/>
    <s v="DB SPAIN ENHANCED COVID SUPPORT FOR SMES&amp;MIDCAPS"/>
    <m/>
    <d v="2022-03-11T00:00:00"/>
    <x v="1"/>
    <s v="Spain"/>
    <s v="Guarantee"/>
    <m/>
    <n v="78.974999999999994"/>
    <m/>
    <m/>
    <m/>
    <n v="0.42120000000000002"/>
    <n v="0.42120000000000002"/>
    <n v="0"/>
    <m/>
    <m/>
    <m/>
    <s v="Climate Action and Environmental Sustainability Figures for 2022"/>
  </r>
  <r>
    <x v="5"/>
    <m/>
    <s v="TANTA-EL MANSOURA- DAMIETTA RAILWAY UPGRADING"/>
    <m/>
    <d v="2022-11-07T00:00:00"/>
    <x v="1"/>
    <s v="Egypt"/>
    <s v="Investment loan"/>
    <m/>
    <n v="232.71299999999999"/>
    <m/>
    <m/>
    <m/>
    <n v="232.71299999999999"/>
    <n v="232.71299999999999"/>
    <n v="0"/>
    <m/>
    <m/>
    <m/>
    <s v="Climate Action and Environmental Sustainability Figures for 2022"/>
  </r>
  <r>
    <x v="5"/>
    <m/>
    <s v="MUNICIPAL WATER INFRASTRUCTURE NORTH MACEDONIA"/>
    <m/>
    <d v="2022-11-23T00:00:00"/>
    <x v="1"/>
    <s v="North Macedonia"/>
    <s v="Framework loan"/>
    <m/>
    <n v="52.65"/>
    <m/>
    <m/>
    <m/>
    <n v="20.217599999999997"/>
    <n v="12.5307"/>
    <n v="7.6868999999999996"/>
    <m/>
    <m/>
    <m/>
    <s v="Climate Action and Environmental Sustainability Figures for 2022"/>
  </r>
  <r>
    <x v="5"/>
    <m/>
    <s v="UCL CZ LOAN FOR SMES AND MIDCAPS IV"/>
    <m/>
    <d v="2022-12-16T00:00:00"/>
    <x v="1"/>
    <s v="Czech Republic"/>
    <s v="Multiple Beneficiary Intermediated Loan"/>
    <m/>
    <n v="52.65"/>
    <m/>
    <m/>
    <m/>
    <n v="10.53"/>
    <n v="10.53"/>
    <n v="0"/>
    <m/>
    <m/>
    <m/>
    <s v="Climate Action and Environmental Sustainability Figures for 2022"/>
  </r>
  <r>
    <x v="5"/>
    <m/>
    <s v="FIRA DE BARCELONA EXTENSION"/>
    <m/>
    <d v="2022-05-30T00:00:00"/>
    <x v="1"/>
    <s v="Spain"/>
    <s v="Investment loan"/>
    <m/>
    <n v="115.83"/>
    <m/>
    <m/>
    <m/>
    <n v="115.83"/>
    <n v="113.51339999999999"/>
    <n v="2.3166000000000002"/>
    <m/>
    <m/>
    <m/>
    <s v="Climate Action and Environmental Sustainability Figures for 2022"/>
  </r>
  <r>
    <x v="5"/>
    <m/>
    <s v="EGYPT GREEN ECONOMY FINANCING FACILITY"/>
    <m/>
    <d v="2022-12-21T00:00:00"/>
    <x v="1"/>
    <s v="Egypt"/>
    <s v="Framework loan"/>
    <m/>
    <n v="14.847299999999999"/>
    <m/>
    <m/>
    <m/>
    <n v="11.161799999999999"/>
    <n v="11.161799999999999"/>
    <n v="0"/>
    <m/>
    <m/>
    <m/>
    <s v="Climate Action and Environmental Sustainability Figures for 2022"/>
  </r>
  <r>
    <x v="5"/>
    <m/>
    <s v="BBVA GREEN ENERGY MORTGAGES MBIL"/>
    <m/>
    <d v="2022-06-14T00:00:00"/>
    <x v="1"/>
    <s v="Spain"/>
    <s v="Multiple Beneficiary Intermediated Loan"/>
    <m/>
    <n v="105.3"/>
    <m/>
    <m/>
    <m/>
    <n v="105.3"/>
    <n v="105.3"/>
    <n v="0"/>
    <m/>
    <m/>
    <m/>
    <s v="Climate Action and Environmental Sustainability Figures for 2022"/>
  </r>
  <r>
    <x v="5"/>
    <m/>
    <s v="HANNOVER SOCIAL AND AFFORDABLE HOUSING"/>
    <m/>
    <d v="2022-08-08T00:00:00"/>
    <x v="1"/>
    <s v="Germany"/>
    <s v="Investment loan"/>
    <m/>
    <n v="63.179999999999993"/>
    <m/>
    <m/>
    <m/>
    <n v="63.179999999999993"/>
    <n v="63.179999999999993"/>
    <n v="0"/>
    <m/>
    <m/>
    <m/>
    <s v="Climate Action and Environmental Sustainability Figures for 2022"/>
  </r>
  <r>
    <x v="5"/>
    <m/>
    <s v="BPCE EFFICACITE ENERGETIQUE MBIL"/>
    <m/>
    <d v="2022-12-20T00:00:00"/>
    <x v="1"/>
    <s v="France"/>
    <s v="Multiple Beneficiary Intermediated Loan"/>
    <m/>
    <n v="157.94999999999999"/>
    <m/>
    <m/>
    <m/>
    <n v="157.94999999999999"/>
    <n v="157.94999999999999"/>
    <n v="0"/>
    <m/>
    <m/>
    <m/>
    <s v="Climate Action and Environmental Sustainability Figures for 2022"/>
  </r>
  <r>
    <x v="5"/>
    <m/>
    <s v="IRISH COMMUNITY NURSING PPP"/>
    <m/>
    <d v="2022-12-07T00:00:00"/>
    <x v="1"/>
    <s v="Ireland"/>
    <s v="Investment loan"/>
    <m/>
    <n v="84.24"/>
    <m/>
    <m/>
    <m/>
    <n v="5.4756"/>
    <n v="0"/>
    <n v="5.4756"/>
    <m/>
    <m/>
    <m/>
    <s v="Climate Action and Environmental Sustainability Figures for 2022"/>
  </r>
  <r>
    <x v="5"/>
    <m/>
    <s v="TRAMTRAINS KARLSRUHE"/>
    <m/>
    <d v="2022-12-15T00:00:00"/>
    <x v="1"/>
    <s v="Germany"/>
    <s v="Investment loan"/>
    <m/>
    <n v="157.94999999999999"/>
    <m/>
    <m/>
    <m/>
    <n v="157.94999999999999"/>
    <n v="157.94999999999999"/>
    <n v="0"/>
    <m/>
    <m/>
    <m/>
    <s v="Climate Action and Environmental Sustainability Figures for 2022"/>
  </r>
  <r>
    <x v="5"/>
    <m/>
    <s v="CSOB CZ LOAN FOR SMES AND MIDCAPS"/>
    <m/>
    <d v="2022-07-25T00:00:00"/>
    <x v="1"/>
    <s v="Czech Republic"/>
    <s v="Multiple Beneficiary Intermediated Loan"/>
    <m/>
    <n v="157.94999999999999"/>
    <m/>
    <m/>
    <m/>
    <n v="31.589999999999996"/>
    <n v="31.589999999999996"/>
    <n v="0"/>
    <m/>
    <m/>
    <m/>
    <s v="Climate Action and Environmental Sustainability Figures for 2022"/>
  </r>
  <r>
    <x v="5"/>
    <m/>
    <s v="VOLAN PUBLIC TRANSPORT FLEET RENEWAL"/>
    <m/>
    <d v="2022-12-16T00:00:00"/>
    <x v="1"/>
    <s v="Hungary"/>
    <s v="Framework loan"/>
    <m/>
    <n v="80.975700000000003"/>
    <m/>
    <m/>
    <m/>
    <n v="80.975700000000003"/>
    <n v="80.975700000000003"/>
    <n v="0"/>
    <m/>
    <m/>
    <m/>
    <s v="Climate Action and Environmental Sustainability Figures for 2022"/>
  </r>
  <r>
    <x v="5"/>
    <m/>
    <s v="AQABA-AMMAN WATER DESALINATION &amp; CONVEYANCE"/>
    <m/>
    <d v="2022-12-08T00:00:00"/>
    <x v="1"/>
    <s v="Jordan"/>
    <s v="Investment loan"/>
    <m/>
    <n v="210.6"/>
    <m/>
    <m/>
    <m/>
    <n v="210.6"/>
    <n v="0"/>
    <n v="210.6"/>
    <m/>
    <m/>
    <m/>
    <s v="Climate Action and Environmental Sustainability Figures for 2022"/>
  </r>
  <r>
    <x v="5"/>
    <m/>
    <s v="CEGELOG AFFORDABLE HOUSING &amp; ENERGY EFFICIENCY"/>
    <m/>
    <d v="2022-02-14T00:00:00"/>
    <x v="1"/>
    <s v="France"/>
    <s v="Investment loan"/>
    <m/>
    <n v="251.14049999999997"/>
    <m/>
    <m/>
    <m/>
    <n v="62.758800000000001"/>
    <n v="62.758800000000001"/>
    <n v="0"/>
    <m/>
    <m/>
    <m/>
    <s v="Climate Action and Environmental Sustainability Figures for 2022"/>
  </r>
  <r>
    <x v="5"/>
    <m/>
    <s v="KBC BANK FOCUSED LOAN FOR SMES AND MID-CAPS"/>
    <m/>
    <d v="2022-10-19T00:00:00"/>
    <x v="1"/>
    <s v="Belgium"/>
    <s v="Multiple Beneficiary Intermediated Loan"/>
    <m/>
    <n v="157.94999999999999"/>
    <m/>
    <m/>
    <m/>
    <n v="23.692499999999999"/>
    <n v="23.692499999999999"/>
    <n v="0"/>
    <m/>
    <m/>
    <m/>
    <s v="Climate Action and Environmental Sustainability Figures for 2022"/>
  </r>
  <r>
    <x v="5"/>
    <m/>
    <s v="FGC MOBILITAT ROLLING STOCK"/>
    <m/>
    <d v="2022-07-19T00:00:00"/>
    <x v="1"/>
    <s v="Spain"/>
    <s v="Investment loan"/>
    <m/>
    <n v="25.271999999999998"/>
    <m/>
    <m/>
    <m/>
    <n v="25.271999999999998"/>
    <n v="25.271999999999998"/>
    <n v="0"/>
    <m/>
    <m/>
    <m/>
    <s v="Climate Action and Environmental Sustainability Figures for 2022"/>
  </r>
  <r>
    <x v="5"/>
    <m/>
    <s v="BHOPAL METRO RAIL PROJECT"/>
    <m/>
    <d v="2022-12-08T00:00:00"/>
    <x v="1"/>
    <s v="India"/>
    <s v="Investment loan"/>
    <m/>
    <n v="157.94999999999999"/>
    <m/>
    <m/>
    <m/>
    <n v="157.94999999999999"/>
    <n v="157.94999999999999"/>
    <n v="0"/>
    <m/>
    <m/>
    <m/>
    <s v="Climate Action and Environmental Sustainability Figures for 2022"/>
  </r>
  <r>
    <x v="5"/>
    <m/>
    <s v="NOUVEL HOPITAL DE NANTES"/>
    <m/>
    <d v="2022-12-22T00:00:00"/>
    <x v="1"/>
    <s v="France"/>
    <s v="Investment loan"/>
    <m/>
    <n v="421.2"/>
    <m/>
    <m/>
    <m/>
    <n v="219.4452"/>
    <n v="219.4452"/>
    <n v="0"/>
    <m/>
    <m/>
    <m/>
    <s v="Climate Action and Environmental Sustainability Figures for 2022"/>
  </r>
  <r>
    <x v="5"/>
    <m/>
    <s v="UCL ROMANIA LOAN FOR SMES AND MIDCAPS III"/>
    <m/>
    <d v="2022-09-15T00:00:00"/>
    <x v="1"/>
    <s v="Romania"/>
    <s v="Multiple Beneficiary Intermediated Loan"/>
    <m/>
    <n v="52.65"/>
    <m/>
    <m/>
    <m/>
    <n v="0.52649999999999997"/>
    <n v="0.52649999999999997"/>
    <n v="0"/>
    <m/>
    <m/>
    <m/>
    <s v="Climate Action and Environmental Sustainability Figures for 2022"/>
  </r>
  <r>
    <x v="5"/>
    <m/>
    <s v="MADRID RAILWAY NODE CAPACITY EXPANSION FL"/>
    <m/>
    <d v="2022-03-25T00:00:00"/>
    <x v="1"/>
    <s v="Spain"/>
    <s v="Framework loan"/>
    <m/>
    <n v="233.76599999999999"/>
    <m/>
    <m/>
    <m/>
    <n v="233.76599999999999"/>
    <n v="233.76599999999999"/>
    <n v="0"/>
    <m/>
    <m/>
    <m/>
    <s v="Climate Action and Environmental Sustainability Figures for 2022"/>
  </r>
  <r>
    <x v="5"/>
    <m/>
    <s v="CONGO DIGITAL TRANSFORMATION"/>
    <m/>
    <d v="2022-12-30T00:00:00"/>
    <x v="1"/>
    <s v="Congo"/>
    <s v="Investment loan"/>
    <m/>
    <n v="27.378"/>
    <m/>
    <m/>
    <m/>
    <n v="4.7385000000000002"/>
    <n v="4.7385000000000002"/>
    <n v="0"/>
    <m/>
    <m/>
    <m/>
    <s v="Climate Action and Environmental Sustainability Figures for 2022"/>
  </r>
  <r>
    <x v="5"/>
    <m/>
    <s v="COLLE RENTAL &amp; SALES ELECTRIFICATION"/>
    <m/>
    <d v="2022-06-07T00:00:00"/>
    <x v="1"/>
    <s v="Germany"/>
    <s v="Investment loan"/>
    <m/>
    <n v="15.794999999999998"/>
    <m/>
    <m/>
    <m/>
    <n v="0"/>
    <n v="0"/>
    <n v="0"/>
    <m/>
    <m/>
    <m/>
    <s v="Climate Action and Environmental Sustainability Figures for 2022"/>
  </r>
  <r>
    <x v="5"/>
    <m/>
    <s v="COLLE RENTAL &amp; SALES ELECTRIFICATION"/>
    <m/>
    <d v="2022-06-07T00:00:00"/>
    <x v="1"/>
    <s v="Netherlands"/>
    <s v="Investment loan"/>
    <m/>
    <n v="36.854999999999997"/>
    <m/>
    <m/>
    <m/>
    <n v="0"/>
    <n v="0"/>
    <n v="0"/>
    <m/>
    <m/>
    <m/>
    <s v="Climate Action and Environmental Sustainability Figures for 2022"/>
  </r>
  <r>
    <x v="5"/>
    <m/>
    <s v="MODERNISATION DU RESEAU ROUTIER AU TCHAD"/>
    <m/>
    <d v="2022-09-22T00:00:00"/>
    <x v="1"/>
    <s v="Chad"/>
    <s v="Investment loan"/>
    <m/>
    <n v="148.68359999999998"/>
    <m/>
    <m/>
    <m/>
    <n v="4.7385000000000002"/>
    <n v="0.21060000000000001"/>
    <n v="4.5278999999999998"/>
    <m/>
    <m/>
    <m/>
    <s v="Climate Action and Environmental Sustainability Figures for 2022"/>
  </r>
  <r>
    <x v="5"/>
    <m/>
    <s v="GREECE LOAN FOR CLIMATE ACTION&amp;OTHER PRIORITIES"/>
    <m/>
    <d v="2022-12-20T00:00:00"/>
    <x v="1"/>
    <s v="Greece"/>
    <s v="Multiple Beneficiary Intermediated Loan"/>
    <m/>
    <n v="315.89999999999998"/>
    <m/>
    <m/>
    <m/>
    <n v="104.247"/>
    <n v="104.247"/>
    <n v="0"/>
    <m/>
    <m/>
    <m/>
    <s v="Climate Action and Environmental Sustainability Figures for 2022"/>
  </r>
  <r>
    <x v="5"/>
    <m/>
    <s v="MAV-START RAIL ROLLING STOCK"/>
    <m/>
    <d v="2022-10-04T00:00:00"/>
    <x v="1"/>
    <s v="Hungary"/>
    <s v="Investment loan"/>
    <m/>
    <n v="165.8475"/>
    <m/>
    <m/>
    <m/>
    <n v="165.8475"/>
    <n v="165.8475"/>
    <n v="0"/>
    <m/>
    <m/>
    <m/>
    <s v="Climate Action and Environmental Sustainability Figures for 2022"/>
  </r>
  <r>
    <x v="5"/>
    <m/>
    <s v="CESKE DRAHY ROLLING STOCK MODERNISATION"/>
    <m/>
    <d v="2022-08-01T00:00:00"/>
    <x v="1"/>
    <s v="Czech Republic"/>
    <s v="Investment loan"/>
    <m/>
    <n v="38.645099999999999"/>
    <m/>
    <m/>
    <m/>
    <n v="24.324300000000001"/>
    <n v="24.324300000000001"/>
    <n v="0"/>
    <m/>
    <m/>
    <m/>
    <s v="Climate Action and Environmental Sustainability Figures for 2022"/>
  </r>
  <r>
    <x v="5"/>
    <m/>
    <s v="AFFORDABLE PASSIVE HOUSE LIVING SPACE INNSBRUCK"/>
    <m/>
    <d v="2022-03-09T00:00:00"/>
    <x v="1"/>
    <s v="Austria"/>
    <s v="Investment loan"/>
    <m/>
    <n v="24.640199999999997"/>
    <m/>
    <m/>
    <m/>
    <n v="24.640199999999997"/>
    <n v="24.640199999999997"/>
    <n v="0"/>
    <m/>
    <m/>
    <m/>
    <s v="Climate Action and Environmental Sustainability Figures for 2022"/>
  </r>
  <r>
    <x v="5"/>
    <m/>
    <s v="EV SMART E- CHARGING NETWORK"/>
    <m/>
    <d v="2022-02-24T00:00:00"/>
    <x v="1"/>
    <s v="Italy"/>
    <s v="Investment loan"/>
    <m/>
    <n v="10.53"/>
    <m/>
    <m/>
    <m/>
    <n v="10.53"/>
    <n v="10.53"/>
    <n v="0"/>
    <m/>
    <m/>
    <m/>
    <s v="Climate Action and Environmental Sustainability Figures for 2022"/>
  </r>
  <r>
    <x v="5"/>
    <m/>
    <s v="HELWAN WASTEWATER TREATMENT PROJECT"/>
    <m/>
    <d v="2022-11-30T00:00:00"/>
    <x v="1"/>
    <s v="Egypt"/>
    <s v="Investment loan"/>
    <m/>
    <n v="82.134"/>
    <m/>
    <m/>
    <m/>
    <n v="82.028700000000001"/>
    <n v="69.919200000000004"/>
    <n v="12.109499999999999"/>
    <m/>
    <m/>
    <m/>
    <s v="Climate Action and Environmental Sustainability Figures for 2022"/>
  </r>
  <r>
    <x v="5"/>
    <m/>
    <s v="GREECE LOAN FOR CLIMATE ACTION&amp;OTHER PRIORITIES"/>
    <m/>
    <d v="2022-12-13T00:00:00"/>
    <x v="1"/>
    <s v="Greece"/>
    <s v="Multiple Beneficiary Intermediated Loan"/>
    <m/>
    <n v="210.6"/>
    <m/>
    <m/>
    <m/>
    <n v="69.49799999999999"/>
    <n v="69.49799999999999"/>
    <n v="0"/>
    <m/>
    <m/>
    <m/>
    <s v="Climate Action and Environmental Sustainability Figures for 2022"/>
  </r>
  <r>
    <x v="5"/>
    <m/>
    <s v="SGEF CZ LOAN FOR SMES-MIDCAPS &amp; OTHER PRIORITIES"/>
    <m/>
    <d v="2022-07-14T00:00:00"/>
    <x v="1"/>
    <s v="Czech Republic"/>
    <s v="Multiple Beneficiary Intermediated Loan"/>
    <m/>
    <n v="121.6215"/>
    <m/>
    <m/>
    <m/>
    <n v="18.216899999999999"/>
    <n v="18.216899999999999"/>
    <n v="0"/>
    <m/>
    <m/>
    <m/>
    <s v="Climate Action and Environmental Sustainability Figures for 2022"/>
  </r>
  <r>
    <x v="5"/>
    <m/>
    <s v="SGEF CZ LOAN FOR SMES-MIDCAPS &amp; OTHER PRIORITIES"/>
    <m/>
    <d v="2022-07-14T00:00:00"/>
    <x v="1"/>
    <s v="Slovakia"/>
    <s v="Multiple Beneficiary Intermediated Loan"/>
    <m/>
    <n v="36.328499999999998"/>
    <m/>
    <m/>
    <m/>
    <n v="5.4756"/>
    <n v="5.4756"/>
    <n v="0"/>
    <m/>
    <m/>
    <m/>
    <s v="Climate Action and Environmental Sustainability Figures for 2022"/>
  </r>
  <r>
    <x v="5"/>
    <m/>
    <s v="ATHENS METRO D"/>
    <m/>
    <d v="2022-02-03T00:00:00"/>
    <x v="1"/>
    <s v="Greece"/>
    <s v="Investment loan"/>
    <m/>
    <n v="610.74"/>
    <m/>
    <m/>
    <m/>
    <n v="610.74"/>
    <n v="610.74"/>
    <n v="0"/>
    <m/>
    <m/>
    <m/>
    <s v="Climate Action and Environmental Sustainability Figures for 2022"/>
  </r>
  <r>
    <x v="5"/>
    <m/>
    <s v="RAIFFEISEN RO COVID-19 ABS FOR SMES &amp; MIDCAPS"/>
    <m/>
    <d v="2022-11-29T00:00:00"/>
    <x v="1"/>
    <s v="Romania"/>
    <s v="Guarantee"/>
    <m/>
    <n v="28.009799999999998"/>
    <m/>
    <m/>
    <m/>
    <n v="0.1053"/>
    <n v="0.1053"/>
    <n v="0"/>
    <m/>
    <m/>
    <m/>
    <s v="Climate Action and Environmental Sustainability Figures for 2022"/>
  </r>
  <r>
    <x v="5"/>
    <m/>
    <s v="GEORGIA-ZEMO SAMGORI IRRIGATION PROJECT"/>
    <m/>
    <d v="2022-12-22T00:00:00"/>
    <x v="1"/>
    <s v="Georgia"/>
    <s v="Framework loan"/>
    <m/>
    <n v="21.06"/>
    <m/>
    <m/>
    <m/>
    <n v="11.898899999999999"/>
    <n v="2.9483999999999995"/>
    <n v="8.9504999999999999"/>
    <m/>
    <m/>
    <m/>
    <s v="Climate Action and Environmental Sustainability Figures for 2022"/>
  </r>
  <r>
    <x v="5"/>
    <m/>
    <s v="ZNA - ZIEKENHUISNETWE RK ANTWERPEN"/>
    <m/>
    <d v="2022-12-07T00:00:00"/>
    <x v="1"/>
    <s v="Belgium"/>
    <s v="Investment loan"/>
    <m/>
    <n v="105.3"/>
    <m/>
    <m/>
    <m/>
    <n v="6.0020999999999995"/>
    <n v="6.0020999999999995"/>
    <n v="0"/>
    <m/>
    <m/>
    <m/>
    <s v="Climate Action and Environmental Sustainability Figures for 2022"/>
  </r>
  <r>
    <x v="5"/>
    <m/>
    <s v="EAFRD CO- FINANCING ANDALUCIA"/>
    <m/>
    <d v="2022-06-14T00:00:00"/>
    <x v="1"/>
    <s v="Spain"/>
    <s v="Framework loan"/>
    <m/>
    <n v="131.625"/>
    <m/>
    <m/>
    <m/>
    <n v="41.382899999999992"/>
    <n v="0.52649999999999997"/>
    <n v="40.856399999999994"/>
    <m/>
    <m/>
    <m/>
    <s v="Climate Action and Environmental Sustainability Figures for 2022"/>
  </r>
  <r>
    <x v="5"/>
    <m/>
    <s v="EDPR POLAND GREEN ENERGY LOAN"/>
    <m/>
    <d v="2022-01-13T00:00:00"/>
    <x v="1"/>
    <s v="Poland"/>
    <s v="Investment loan"/>
    <m/>
    <n v="9.0557999999999996"/>
    <m/>
    <m/>
    <m/>
    <n v="9.0557999999999996"/>
    <n v="9.0557999999999996"/>
    <n v="0"/>
    <m/>
    <m/>
    <m/>
    <s v="Climate Action and Environmental Sustainability Figures for 2022"/>
  </r>
  <r>
    <x v="5"/>
    <m/>
    <s v="EXIMBANK ROMANIA LOAN FOR SMES &amp; MIDCAPS"/>
    <m/>
    <d v="2022-12-22T00:00:00"/>
    <x v="1"/>
    <s v="Romania"/>
    <s v="Multiple Beneficiary Intermediated Loan"/>
    <m/>
    <n v="52.65"/>
    <m/>
    <m/>
    <m/>
    <n v="0.52649999999999997"/>
    <n v="0.52649999999999997"/>
    <n v="0"/>
    <m/>
    <m/>
    <m/>
    <s v="Climate Action and Environmental Sustainability Figures for 2022"/>
  </r>
  <r>
    <x v="5"/>
    <m/>
    <s v="CRONOS LOGEMENT INTERMEDIAIRE"/>
    <m/>
    <d v="2022-12-21T00:00:00"/>
    <x v="1"/>
    <s v="France"/>
    <s v="Framework loan"/>
    <m/>
    <n v="76.869"/>
    <m/>
    <m/>
    <m/>
    <n v="10.740599999999999"/>
    <n v="10.740599999999999"/>
    <n v="0"/>
    <m/>
    <m/>
    <m/>
    <s v="Climate Action and Environmental Sustainability Figures for 2022"/>
  </r>
  <r>
    <x v="5"/>
    <m/>
    <s v="MOLDOVA ROADS IV"/>
    <m/>
    <d v="2022-03-31T00:00:00"/>
    <x v="1"/>
    <s v="Moldova, Republic of"/>
    <s v="Framework loan"/>
    <m/>
    <n v="157.94999999999999"/>
    <m/>
    <m/>
    <m/>
    <n v="7.8974999999999991"/>
    <n v="0"/>
    <n v="7.8974999999999991"/>
    <m/>
    <m/>
    <m/>
    <s v="Climate Action and Environmental Sustainability Figures for 2022"/>
  </r>
  <r>
    <x v="5"/>
    <m/>
    <s v="CYPRUS ENTREPRENEURSHI P SCHEME II"/>
    <m/>
    <d v="2022-07-26T00:00:00"/>
    <x v="1"/>
    <s v="Cyprus"/>
    <s v="Multiple Beneficiary Intermediated Loan"/>
    <m/>
    <n v="105.3"/>
    <m/>
    <m/>
    <m/>
    <n v="1.0529999999999999"/>
    <n v="1.0529999999999999"/>
    <n v="0"/>
    <m/>
    <m/>
    <m/>
    <s v="Climate Action and Environmental Sustainability Figures for 2022"/>
  </r>
  <r>
    <x v="5"/>
    <m/>
    <s v="GENOA HOSPITAL"/>
    <m/>
    <d v="2022-03-15T00:00:00"/>
    <x v="1"/>
    <s v="Italy"/>
    <s v="Investment loan"/>
    <m/>
    <n v="21.06"/>
    <m/>
    <m/>
    <m/>
    <n v="0.63179999999999992"/>
    <n v="0.63179999999999992"/>
    <n v="0"/>
    <m/>
    <m/>
    <m/>
    <s v="Climate Action and Environmental Sustainability Figures for 2022"/>
  </r>
  <r>
    <x v="5"/>
    <m/>
    <s v="LEONARDO INNOVATION PROGRAMME"/>
    <m/>
    <d v="2022-11-07T00:00:00"/>
    <x v="1"/>
    <s v="Germany"/>
    <s v="Investment loan"/>
    <m/>
    <n v="3.4748999999999994"/>
    <m/>
    <m/>
    <m/>
    <n v="0.84240000000000004"/>
    <n v="0.84240000000000004"/>
    <n v="0"/>
    <m/>
    <m/>
    <m/>
    <s v="Climate Action and Environmental Sustainability Figures for 2022"/>
  </r>
  <r>
    <x v="5"/>
    <m/>
    <s v="LEONARDO INNOVATION PROGRAMME"/>
    <m/>
    <d v="2022-11-07T00:00:00"/>
    <x v="1"/>
    <s v="Italy"/>
    <s v="Investment loan"/>
    <m/>
    <n v="270.30509999999998"/>
    <m/>
    <m/>
    <m/>
    <n v="66.549599999999998"/>
    <n v="66.549599999999998"/>
    <n v="0"/>
    <m/>
    <m/>
    <m/>
    <s v="Climate Action and Environmental Sustainability Figures for 2022"/>
  </r>
  <r>
    <x v="5"/>
    <m/>
    <s v="ADIF INFRASTRUCTURE INSPECTION &amp; MAINTENANCE RS"/>
    <m/>
    <d v="2022-03-25T00:00:00"/>
    <x v="1"/>
    <s v="Spain"/>
    <s v="Investment loan"/>
    <m/>
    <n v="80.027999999999992"/>
    <m/>
    <m/>
    <m/>
    <n v="80.027999999999992"/>
    <n v="80.027999999999992"/>
    <n v="0"/>
    <m/>
    <m/>
    <m/>
    <s v="Climate Action and Environmental Sustainability Figures for 2022"/>
  </r>
  <r>
    <x v="5"/>
    <m/>
    <s v="KOZANI 230MW PV"/>
    <m/>
    <d v="2022-12-21T00:00:00"/>
    <x v="1"/>
    <s v="Greece"/>
    <s v="Investment loan"/>
    <m/>
    <n v="30.010499999999997"/>
    <m/>
    <m/>
    <m/>
    <n v="30.010499999999997"/>
    <n v="30.010499999999997"/>
    <n v="0"/>
    <m/>
    <m/>
    <m/>
    <s v="Climate Action and Environmental Sustainability Figures for 2022"/>
  </r>
  <r>
    <x v="5"/>
    <m/>
    <s v="S3 EXPRESSWAY SWINOUJSCIE - SZCZECIN"/>
    <m/>
    <d v="2022-02-25T00:00:00"/>
    <x v="1"/>
    <s v="Poland"/>
    <s v="Investment loan"/>
    <m/>
    <n v="263.25"/>
    <m/>
    <m/>
    <m/>
    <n v="13.478400000000001"/>
    <n v="0"/>
    <n v="13.478400000000001"/>
    <m/>
    <m/>
    <m/>
    <s v="Climate Action and Environmental Sustainability Figures for 2022"/>
  </r>
  <r>
    <x v="5"/>
    <m/>
    <s v="STEG - PROGRAMME TRANSPORT ET DISTRIBUTION"/>
    <m/>
    <d v="2022-12-28T00:00:00"/>
    <x v="1"/>
    <s v="Tunisia"/>
    <s v="Investment loan"/>
    <m/>
    <n v="69.287399999999991"/>
    <m/>
    <m/>
    <m/>
    <n v="1.3689"/>
    <n v="1.3689"/>
    <n v="0"/>
    <m/>
    <m/>
    <m/>
    <s v="Climate Action and Environmental Sustainability Figures for 2022"/>
  </r>
  <r>
    <x v="5"/>
    <m/>
    <s v="APS PADOVA TRAMWAY LINE"/>
    <m/>
    <d v="2022-12-07T00:00:00"/>
    <x v="1"/>
    <s v="Italy"/>
    <s v="Investment loan"/>
    <m/>
    <n v="35.802"/>
    <m/>
    <m/>
    <m/>
    <n v="35.802"/>
    <n v="35.802"/>
    <n v="0"/>
    <m/>
    <m/>
    <m/>
    <s v="Climate Action and Environmental Sustainability Figures for 2022"/>
  </r>
  <r>
    <x v="5"/>
    <m/>
    <s v="FLEET RENEWAL LOAN SMES &amp; MIDCAPS SCF"/>
    <m/>
    <d v="2022-06-28T00:00:00"/>
    <x v="1"/>
    <s v="Spain"/>
    <s v="Multiple Beneficiary Intermediated Loan"/>
    <m/>
    <n v="105.3"/>
    <m/>
    <m/>
    <m/>
    <n v="1.0529999999999999"/>
    <n v="1.0529999999999999"/>
    <n v="0"/>
    <m/>
    <m/>
    <m/>
    <s v="Climate Action and Environmental Sustainability Figures for 2022"/>
  </r>
  <r>
    <x v="5"/>
    <m/>
    <s v="CAIXABANK RISK SHARING SMES AND MIDCAPS"/>
    <m/>
    <d v="2022-12-20T00:00:00"/>
    <x v="1"/>
    <s v="Spain"/>
    <s v="Guarantee"/>
    <m/>
    <n v="210.6"/>
    <m/>
    <m/>
    <m/>
    <n v="1.0529999999999999"/>
    <n v="1.0529999999999999"/>
    <n v="0"/>
    <m/>
    <m/>
    <m/>
    <s v="Climate Action and Environmental Sustainability Figures for 2022"/>
  </r>
  <r>
    <x v="5"/>
    <m/>
    <s v="VOLVO TRUCKS CLEAN TRANSPORT RDI"/>
    <m/>
    <d v="2022-10-19T00:00:00"/>
    <x v="1"/>
    <s v="France"/>
    <s v="Investment loan"/>
    <m/>
    <n v="47.384999999999998"/>
    <m/>
    <m/>
    <m/>
    <n v="28.9575"/>
    <n v="28.9575"/>
    <n v="0"/>
    <m/>
    <m/>
    <m/>
    <s v="Climate Action and Environmental Sustainability Figures for 2022"/>
  </r>
  <r>
    <x v="5"/>
    <m/>
    <s v="VOLVO TRUCKS CLEAN TRANSPORT RDI"/>
    <m/>
    <d v="2022-10-19T00:00:00"/>
    <x v="1"/>
    <s v="Sweden"/>
    <s v="Investment loan"/>
    <m/>
    <n v="479.11499999999995"/>
    <m/>
    <m/>
    <m/>
    <n v="292.31279999999998"/>
    <n v="292.31279999999998"/>
    <n v="0"/>
    <m/>
    <m/>
    <m/>
    <s v="Climate Action and Environmental Sustainability Figures for 2022"/>
  </r>
  <r>
    <x v="5"/>
    <m/>
    <s v="POSTE ITALIANE GREEN MOBILITY"/>
    <m/>
    <d v="2022-03-31T00:00:00"/>
    <x v="1"/>
    <s v="Italy"/>
    <s v="Investment loan"/>
    <m/>
    <n v="105.3"/>
    <m/>
    <m/>
    <m/>
    <n v="105.3"/>
    <n v="105.3"/>
    <n v="0"/>
    <m/>
    <m/>
    <m/>
    <s v="Climate Action and Environmental Sustainability Figures for 2022"/>
  </r>
  <r>
    <x v="5"/>
    <m/>
    <s v="NEUCONNECT INTERCONNECTOR"/>
    <m/>
    <d v="2022-07-21T00:00:00"/>
    <x v="1"/>
    <s v="Germany"/>
    <s v="Investment loan"/>
    <m/>
    <n v="252.6147"/>
    <m/>
    <m/>
    <m/>
    <n v="252.6147"/>
    <n v="252.6147"/>
    <n v="0"/>
    <m/>
    <m/>
    <m/>
    <s v="Climate Action and Environmental Sustainability Figures for 2022"/>
  </r>
  <r>
    <x v="5"/>
    <m/>
    <s v="CANAL SEINE NORD"/>
    <m/>
    <d v="2022-12-20T00:00:00"/>
    <x v="1"/>
    <s v="France"/>
    <s v="Investment loan"/>
    <m/>
    <n v="842.4"/>
    <m/>
    <m/>
    <m/>
    <n v="842.4"/>
    <n v="800.28"/>
    <n v="42.12"/>
    <m/>
    <m/>
    <m/>
    <s v="Climate Action and Environmental Sustainability Figures for 2022"/>
  </r>
  <r>
    <x v="5"/>
    <m/>
    <s v="CABIFY (FM)"/>
    <m/>
    <d v="2022-12-13T00:00:00"/>
    <x v="1"/>
    <s v="Spain"/>
    <s v="Equity/Quasi-equity"/>
    <m/>
    <n v="42.12"/>
    <m/>
    <m/>
    <m/>
    <n v="42.12"/>
    <n v="42.12"/>
    <n v="0"/>
    <m/>
    <m/>
    <m/>
    <s v="Climate Action and Environmental Sustainability Figures for 2022"/>
  </r>
  <r>
    <x v="5"/>
    <m/>
    <s v="SGEL LOAN FOR SMES AND MIDCAPS CLIMATE ACTION"/>
    <m/>
    <d v="2022-11-17T00:00:00"/>
    <x v="1"/>
    <s v="Poland"/>
    <s v="Multiple Beneficiary Intermediated Loan"/>
    <m/>
    <n v="105.3"/>
    <m/>
    <m/>
    <m/>
    <n v="21.06"/>
    <n v="21.06"/>
    <n v="0"/>
    <m/>
    <m/>
    <m/>
    <s v="Climate Action and Environmental Sustainability Figures for 2022"/>
  </r>
  <r>
    <x v="5"/>
    <m/>
    <s v="FLORIMOND DESPREZ CLIMATE RESILIENT SEEDS"/>
    <m/>
    <d v="2022-03-04T00:00:00"/>
    <x v="1"/>
    <s v="France"/>
    <s v="Investment loan"/>
    <m/>
    <n v="42.12"/>
    <m/>
    <m/>
    <m/>
    <n v="42.12"/>
    <n v="0"/>
    <n v="42.12"/>
    <m/>
    <m/>
    <m/>
    <s v="Climate Action and Environmental Sustainability Figures for 2022"/>
  </r>
  <r>
    <x v="5"/>
    <m/>
    <s v="ROMANIA FOREST REGENERATION-SLB (NCFF)"/>
    <m/>
    <d v="2022-10-18T00:00:00"/>
    <x v="1"/>
    <s v="Romania"/>
    <s v="Investment loan"/>
    <m/>
    <n v="10.003499999999999"/>
    <m/>
    <m/>
    <m/>
    <n v="8.2134"/>
    <n v="4.1067"/>
    <n v="4.1067"/>
    <m/>
    <m/>
    <m/>
    <s v="Climate Action and Environmental Sustainability Figures for 2022"/>
  </r>
  <r>
    <x v="5"/>
    <m/>
    <s v="ATLAS IBERIA RE GREEN LOAN"/>
    <m/>
    <d v="2022-08-05T00:00:00"/>
    <x v="1"/>
    <s v="Spain"/>
    <s v="Investment loan"/>
    <m/>
    <n v="68.444999999999993"/>
    <m/>
    <m/>
    <m/>
    <n v="68.444999999999993"/>
    <n v="68.444999999999993"/>
    <n v="0"/>
    <m/>
    <m/>
    <m/>
    <s v="Climate Action and Environmental Sustainability Figures for 2022"/>
  </r>
  <r>
    <x v="5"/>
    <m/>
    <s v="GREECE RESEARCH CENTRES SUPPORT"/>
    <m/>
    <d v="2022-11-16T00:00:00"/>
    <x v="1"/>
    <s v="Greece"/>
    <s v="Investment loan"/>
    <m/>
    <n v="84.977099999999993"/>
    <m/>
    <m/>
    <m/>
    <n v="52.65"/>
    <n v="51.070499999999996"/>
    <n v="1.5794999999999999"/>
    <m/>
    <m/>
    <m/>
    <s v="Climate Action and Environmental Sustainability Figures for 2022"/>
  </r>
  <r>
    <x v="5"/>
    <m/>
    <s v="ZIELONA GORA MUNICIPAL INFRASTRUCTURE III"/>
    <m/>
    <d v="2022-06-30T00:00:00"/>
    <x v="1"/>
    <s v="Poland"/>
    <s v="Framework loan"/>
    <m/>
    <n v="67.391999999999996"/>
    <m/>
    <m/>
    <m/>
    <n v="32.7483"/>
    <n v="25.9038"/>
    <n v="6.9497999999999989"/>
    <m/>
    <m/>
    <m/>
    <s v="Climate Action and Environmental Sustainability Figures for 2022"/>
  </r>
  <r>
    <x v="5"/>
    <m/>
    <s v="POSTE LOAN FOR SMES MIDCAPS &amp; ENERGY EFFICIENCY"/>
    <m/>
    <d v="2022-03-31T00:00:00"/>
    <x v="1"/>
    <s v="Italy"/>
    <s v="Multiple Beneficiary Intermediated Loan"/>
    <m/>
    <n v="631.79999999999995"/>
    <m/>
    <m/>
    <m/>
    <n v="442.26"/>
    <n v="442.26"/>
    <n v="0"/>
    <m/>
    <m/>
    <m/>
    <s v="Climate Action and Environmental Sustainability Figures for 2022"/>
  </r>
  <r>
    <x v="5"/>
    <m/>
    <s v="LATAM ENERGY EFFICIENT HOUSING FUND III"/>
    <m/>
    <d v="2022-07-25T00:00:00"/>
    <x v="1"/>
    <s v="Regional - Latin America"/>
    <s v="Equity/Quasi-equity"/>
    <m/>
    <n v="25.693199999999997"/>
    <m/>
    <m/>
    <m/>
    <n v="25.693199999999997"/>
    <n v="25.693199999999997"/>
    <n v="0"/>
    <m/>
    <m/>
    <m/>
    <s v="Climate Action and Environmental Sustainability Figures for 2022"/>
  </r>
  <r>
    <x v="5"/>
    <m/>
    <s v="ROMANIA ROAD SAFETY PRIORITY INVESTMENTS"/>
    <m/>
    <d v="2022-12-19T00:00:00"/>
    <x v="1"/>
    <s v="Romania"/>
    <s v="Framework loan"/>
    <m/>
    <n v="52.65"/>
    <m/>
    <m/>
    <m/>
    <n v="0.52649999999999997"/>
    <n v="0"/>
    <n v="0.52649999999999997"/>
    <m/>
    <m/>
    <m/>
    <s v="Climate Action and Environmental Sustainability Figures for 2022"/>
  </r>
  <r>
    <x v="5"/>
    <m/>
    <s v="CRAIOVA REGIONAL HOSPITAL"/>
    <m/>
    <d v="2022-04-11T00:00:00"/>
    <x v="1"/>
    <s v="Romania"/>
    <s v="Investment loan"/>
    <m/>
    <n v="387.50399999999996"/>
    <m/>
    <m/>
    <m/>
    <n v="17.795699999999997"/>
    <n v="7.2656999999999998"/>
    <n v="10.53"/>
    <m/>
    <m/>
    <m/>
    <s v="Climate Action and Environmental Sustainability Figures for 2022"/>
  </r>
  <r>
    <x v="5"/>
    <m/>
    <s v="SAO TOME WATER SUPPLY"/>
    <m/>
    <d v="2022-12-31T00:00:00"/>
    <x v="1"/>
    <s v="Sao Tome and Principe"/>
    <s v="Investment loan"/>
    <m/>
    <n v="8.8452000000000002"/>
    <m/>
    <m/>
    <m/>
    <n v="5.1597"/>
    <n v="0"/>
    <n v="5.1597"/>
    <m/>
    <m/>
    <m/>
    <s v="Climate Action and Environmental Sustainability Figures for 2022"/>
  </r>
  <r>
    <x v="5"/>
    <m/>
    <s v="RIGA WATER AND SANITATION"/>
    <m/>
    <d v="2022-06-16T00:00:00"/>
    <x v="1"/>
    <s v="Latvia"/>
    <s v="Investment loan"/>
    <m/>
    <n v="63.179999999999993"/>
    <m/>
    <m/>
    <m/>
    <n v="39.276899999999998"/>
    <n v="37.276199999999996"/>
    <n v="2.0006999999999997"/>
    <m/>
    <m/>
    <m/>
    <s v="Climate Action and Environmental Sustainability Figures for 2022"/>
  </r>
  <r>
    <x v="5"/>
    <m/>
    <s v="PESCARA CLIMATE ACTION &amp; CIRCULAR ECONOMY FL"/>
    <m/>
    <d v="2022-03-18T00:00:00"/>
    <x v="1"/>
    <s v="Italy"/>
    <s v="Framework loan"/>
    <m/>
    <n v="36.854999999999997"/>
    <m/>
    <m/>
    <m/>
    <n v="29.483999999999998"/>
    <n v="29.483999999999998"/>
    <n v="0"/>
    <m/>
    <m/>
    <m/>
    <s v="Climate Action and Environmental Sustainability Figures for 2022"/>
  </r>
  <r>
    <x v="5"/>
    <m/>
    <s v="RBI COVID19 LOAN FOR SMES AND MIDCAPS"/>
    <m/>
    <d v="2022-06-30T00:00:00"/>
    <x v="1"/>
    <s v="Austria"/>
    <s v="Multiple Beneficiary Intermediated Loan"/>
    <m/>
    <n v="105.3"/>
    <m/>
    <m/>
    <m/>
    <n v="1.0529999999999999"/>
    <n v="1.0529999999999999"/>
    <n v="0"/>
    <m/>
    <m/>
    <m/>
    <s v="Climate Action and Environmental Sustainability Figures for 2022"/>
  </r>
  <r>
    <x v="5"/>
    <m/>
    <s v="ICO MIDCAPS AND SUSTAINABLE LOAN"/>
    <m/>
    <d v="2022-12-23T00:00:00"/>
    <x v="1"/>
    <s v="Spain"/>
    <s v="Multiple Beneficiary Intermediated Loan"/>
    <m/>
    <n v="131.625"/>
    <m/>
    <m/>
    <m/>
    <n v="39.487499999999997"/>
    <n v="39.487499999999997"/>
    <n v="0"/>
    <m/>
    <m/>
    <m/>
    <s v="Climate Action and Environmental Sustainability Figures for 2022"/>
  </r>
  <r>
    <x v="5"/>
    <m/>
    <s v="AQUANET WATER AND WASTEWATER III"/>
    <m/>
    <d v="2022-10-28T00:00:00"/>
    <x v="1"/>
    <s v="Poland"/>
    <s v="Investment loan"/>
    <m/>
    <n v="111.4074"/>
    <m/>
    <m/>
    <m/>
    <n v="72.025199999999998"/>
    <n v="43.383600000000001"/>
    <n v="28.536300000000001"/>
    <m/>
    <m/>
    <m/>
    <s v="Climate Action and Environmental Sustainability Figures for 2022"/>
  </r>
  <r>
    <x v="5"/>
    <m/>
    <s v="BBVA LOAN FOR SMES &amp; GREEN INITIATIVES"/>
    <m/>
    <d v="2022-06-14T00:00:00"/>
    <x v="1"/>
    <s v="Spain"/>
    <s v="Multiple Beneficiary Intermediated Loan"/>
    <m/>
    <n v="206.38799999999998"/>
    <m/>
    <m/>
    <m/>
    <n v="103.19399999999999"/>
    <n v="103.19399999999999"/>
    <n v="0"/>
    <m/>
    <m/>
    <m/>
    <s v="Climate Action and Environmental Sustainability Figures for 2022"/>
  </r>
  <r>
    <x v="5"/>
    <m/>
    <s v="BBVA ENHANCED SUPPORT TO SMES&amp;MIDCAPS II"/>
    <m/>
    <d v="2022-12-22T00:00:00"/>
    <x v="1"/>
    <s v="Spain"/>
    <s v="Guarantee"/>
    <m/>
    <n v="263.25"/>
    <m/>
    <m/>
    <m/>
    <n v="1.3689"/>
    <n v="1.3689"/>
    <n v="0"/>
    <m/>
    <m/>
    <m/>
    <s v="Climate Action and Environmental Sustainability Figures for 2022"/>
  </r>
  <r>
    <x v="5"/>
    <m/>
    <s v="IRISH SCHOOL PROGRAMME IV"/>
    <m/>
    <d v="2022-06-29T00:00:00"/>
    <x v="1"/>
    <s v="Ireland"/>
    <s v="Investment loan"/>
    <m/>
    <n v="252.71999999999997"/>
    <m/>
    <m/>
    <m/>
    <n v="120.67379999999999"/>
    <n v="115.1982"/>
    <n v="5.4756"/>
    <m/>
    <m/>
    <m/>
    <s v="Climate Action and Environmental Sustainability Figures for 2022"/>
  </r>
  <r>
    <x v="5"/>
    <m/>
    <s v="PLK E65 SOUTHERN SECTION PHASE II"/>
    <m/>
    <d v="2022-12-23T00:00:00"/>
    <x v="1"/>
    <s v="Poland"/>
    <s v="Investment loan"/>
    <m/>
    <n v="631.79999999999995"/>
    <m/>
    <m/>
    <m/>
    <n v="631.79999999999995"/>
    <n v="631.79999999999995"/>
    <n v="0"/>
    <m/>
    <m/>
    <m/>
    <s v="Climate Action and Environmental Sustainability Figures for 2022"/>
  </r>
  <r>
    <x v="5"/>
    <m/>
    <s v="ORADEA SUSTAINABLE URBAN INFRASTRUCTURE III"/>
    <m/>
    <d v="2022-03-22T00:00:00"/>
    <x v="1"/>
    <s v="Romania"/>
    <s v="Framework loan"/>
    <m/>
    <n v="20.5335"/>
    <m/>
    <m/>
    <m/>
    <n v="13.478400000000001"/>
    <n v="8.6345999999999989"/>
    <n v="4.843799999999999"/>
    <m/>
    <m/>
    <m/>
    <s v="Climate Action and Environmental Sustainability Figures for 2022"/>
  </r>
  <r>
    <x v="5"/>
    <m/>
    <s v="AIRCRAFT INNOVATION"/>
    <m/>
    <d v="2022-12-23T00:00:00"/>
    <x v="1"/>
    <s v="France"/>
    <s v="Investment loan"/>
    <m/>
    <n v="38.223899999999993"/>
    <m/>
    <m/>
    <m/>
    <n v="35.4861"/>
    <n v="35.4861"/>
    <n v="0"/>
    <m/>
    <m/>
    <m/>
    <s v="Climate Action and Environmental Sustainability Figures for 2022"/>
  </r>
  <r>
    <x v="5"/>
    <m/>
    <s v="AIRCRAFT INNOVATION"/>
    <m/>
    <d v="2022-12-23T00:00:00"/>
    <x v="1"/>
    <s v="Germany"/>
    <s v="Investment loan"/>
    <m/>
    <n v="135.52109999999999"/>
    <m/>
    <m/>
    <m/>
    <n v="125.83349999999999"/>
    <n v="125.83349999999999"/>
    <n v="0"/>
    <m/>
    <m/>
    <m/>
    <s v="Climate Action and Environmental Sustainability Figures for 2022"/>
  </r>
  <r>
    <x v="5"/>
    <m/>
    <s v="FRANFINANCE ENERGY EFFICIENCY PF4EE FL"/>
    <m/>
    <d v="2022-12-29T00:00:00"/>
    <x v="1"/>
    <s v="France"/>
    <s v="Framework loan"/>
    <m/>
    <n v="39.487499999999997"/>
    <m/>
    <m/>
    <m/>
    <n v="39.487499999999997"/>
    <n v="39.487499999999997"/>
    <n v="0"/>
    <m/>
    <m/>
    <m/>
    <s v="Climate Action and Environmental Sustainability Figures for 2022"/>
  </r>
  <r>
    <x v="5"/>
    <m/>
    <s v="CESKA SPORITELNA COVID19 RESPONSE FOR SME&amp;MIDCAP"/>
    <m/>
    <d v="2022-06-22T00:00:00"/>
    <x v="1"/>
    <s v="Czech Republic"/>
    <s v="Multiple Beneficiary Intermediated Loan"/>
    <m/>
    <n v="105.3"/>
    <m/>
    <m/>
    <m/>
    <n v="1.0529999999999999"/>
    <n v="1.0529999999999999"/>
    <n v="0"/>
    <m/>
    <m/>
    <m/>
    <s v="Climate Action and Environmental Sustainability Figures for 2022"/>
  </r>
  <r>
    <x v="5"/>
    <m/>
    <s v="STUTTGARTER STRASSENBAHNEN GREEN LOAN"/>
    <m/>
    <d v="2022-09-30T00:00:00"/>
    <x v="1"/>
    <s v="Germany"/>
    <s v="Investment loan"/>
    <m/>
    <n v="200.07"/>
    <m/>
    <m/>
    <m/>
    <n v="200.07"/>
    <n v="200.07"/>
    <n v="0"/>
    <m/>
    <m/>
    <m/>
    <s v="Climate Action and Environmental Sustainability Figures for 2022"/>
  </r>
  <r>
    <x v="5"/>
    <m/>
    <s v="IBERDROLA GREEN HYDROGEN"/>
    <m/>
    <d v="2022-04-01T00:00:00"/>
    <x v="1"/>
    <s v="Spain"/>
    <s v="Investment loan"/>
    <m/>
    <n v="55.808999999999997"/>
    <m/>
    <m/>
    <m/>
    <n v="55.808999999999997"/>
    <n v="55.808999999999997"/>
    <n v="0"/>
    <m/>
    <m/>
    <m/>
    <s v="Climate Action and Environmental Sustainability Figures for 2022"/>
  </r>
  <r>
    <x v="5"/>
    <m/>
    <s v="CLIMATE ACTION AUSTRIA UNICREDIT (FL)"/>
    <m/>
    <d v="2022-06-27T00:00:00"/>
    <x v="1"/>
    <s v="Austria"/>
    <s v="Framework loan"/>
    <m/>
    <n v="75.816000000000003"/>
    <m/>
    <m/>
    <m/>
    <n v="75.816000000000003"/>
    <n v="75.816000000000003"/>
    <n v="0"/>
    <m/>
    <m/>
    <m/>
    <s v="Climate Action and Environmental Sustainability Figures for 2022"/>
  </r>
  <r>
    <x v="5"/>
    <m/>
    <s v="MONTPELLIER ASSAINISSEMENT"/>
    <m/>
    <d v="2022-05-03T00:00:00"/>
    <x v="1"/>
    <s v="France"/>
    <s v="Investment loan"/>
    <m/>
    <n v="84.24"/>
    <m/>
    <m/>
    <m/>
    <n v="84.24"/>
    <n v="67.391999999999996"/>
    <n v="16.847999999999999"/>
    <m/>
    <m/>
    <m/>
    <s v="Climate Action and Environmental Sustainability Figures for 2022"/>
  </r>
  <r>
    <x v="5"/>
    <m/>
    <s v="TAPOJARVI ITALY"/>
    <m/>
    <d v="2022-07-29T00:00:00"/>
    <x v="1"/>
    <s v="Italy"/>
    <s v="Investment loan"/>
    <m/>
    <n v="18.954000000000001"/>
    <m/>
    <m/>
    <m/>
    <n v="0"/>
    <n v="0"/>
    <n v="0"/>
    <m/>
    <m/>
    <m/>
    <s v="Climate Action and Environmental Sustainability Figures for 2022"/>
  </r>
  <r>
    <x v="5"/>
    <m/>
    <s v="PUNCH SUSTAINABLE POWERTRAIN SOLUTIONS"/>
    <m/>
    <d v="2022-12-27T00:00:00"/>
    <x v="1"/>
    <s v="France"/>
    <s v="Investment loan"/>
    <m/>
    <n v="3.7907999999999999"/>
    <m/>
    <m/>
    <m/>
    <n v="2.3166000000000002"/>
    <n v="2.3166000000000002"/>
    <n v="0"/>
    <m/>
    <m/>
    <m/>
    <s v="Climate Action and Environmental Sustainability Figures for 2022"/>
  </r>
  <r>
    <x v="5"/>
    <m/>
    <s v="PUNCH SUSTAINABLE POWERTRAIN SOLUTIONS"/>
    <m/>
    <d v="2022-12-27T00:00:00"/>
    <x v="1"/>
    <s v="Italy"/>
    <s v="Investment loan"/>
    <m/>
    <n v="27.799199999999995"/>
    <m/>
    <m/>
    <m/>
    <n v="17.269199999999998"/>
    <n v="17.269199999999998"/>
    <n v="0"/>
    <m/>
    <m/>
    <m/>
    <s v="Climate Action and Environmental Sustainability Figures for 2022"/>
  </r>
  <r>
    <x v="5"/>
    <m/>
    <s v="CLUJ-NAPOCA BABES-BOLYAI UNIVERSITY"/>
    <m/>
    <d v="2022-03-18T00:00:00"/>
    <x v="1"/>
    <s v="Romania"/>
    <s v="Investment loan"/>
    <m/>
    <n v="36.854999999999997"/>
    <m/>
    <m/>
    <m/>
    <n v="20.6388"/>
    <n v="20.6388"/>
    <n v="0"/>
    <m/>
    <m/>
    <m/>
    <s v="Climate Action and Environmental Sustainability Figures for 2022"/>
  </r>
  <r>
    <x v="5"/>
    <m/>
    <s v="TARGU MURES MEDICINE UNIVERSITY"/>
    <m/>
    <d v="2022-08-16T00:00:00"/>
    <x v="1"/>
    <s v="Romania"/>
    <s v="Investment loan"/>
    <m/>
    <n v="21.06"/>
    <m/>
    <m/>
    <m/>
    <n v="12.4254"/>
    <n v="12.4254"/>
    <n v="0"/>
    <m/>
    <m/>
    <m/>
    <s v="Climate Action and Environmental Sustainability Figures for 2022"/>
  </r>
  <r>
    <x v="5"/>
    <m/>
    <s v="PANNONIA BIO PROTEINS AND R&amp;D"/>
    <m/>
    <d v="2022-12-22T00:00:00"/>
    <x v="1"/>
    <s v="Hungary"/>
    <s v="Investment loan"/>
    <m/>
    <n v="52.65"/>
    <m/>
    <m/>
    <m/>
    <n v="0"/>
    <n v="0"/>
    <n v="0"/>
    <m/>
    <m/>
    <m/>
    <s v="Climate Action and Environmental Sustainability Figures for 2022"/>
  </r>
  <r>
    <x v="5"/>
    <m/>
    <s v="PAPADOPOULOS BREAD FACTORY"/>
    <m/>
    <d v="2022-03-08T00:00:00"/>
    <x v="1"/>
    <s v="Greece"/>
    <s v="Investment loan"/>
    <m/>
    <n v="26.1144"/>
    <m/>
    <m/>
    <m/>
    <n v="5.2649999999999997"/>
    <n v="5.2649999999999997"/>
    <n v="0"/>
    <m/>
    <m/>
    <m/>
    <s v="Climate Action and Environmental Sustainability Figures for 2022"/>
  </r>
  <r>
    <x v="5"/>
    <m/>
    <s v="MOTOR OIL E- CHARGING STATIONS &amp; HYDROGEN"/>
    <m/>
    <d v="2022-12-22T00:00:00"/>
    <x v="1"/>
    <s v="Greece"/>
    <s v="Investment loan"/>
    <m/>
    <n v="42.12"/>
    <m/>
    <m/>
    <m/>
    <n v="42.12"/>
    <n v="42.12"/>
    <n v="0"/>
    <m/>
    <m/>
    <m/>
    <s v="Climate Action and Environmental Sustainability Figures for 2022"/>
  </r>
  <r>
    <x v="5"/>
    <m/>
    <s v="GASCOGNE PAPER FACTORY"/>
    <m/>
    <d v="2022-07-26T00:00:00"/>
    <x v="1"/>
    <s v="France"/>
    <s v="Investment loan"/>
    <m/>
    <n v="52.65"/>
    <m/>
    <m/>
    <m/>
    <n v="42.646499999999996"/>
    <n v="42.646499999999996"/>
    <n v="0"/>
    <m/>
    <m/>
    <m/>
    <s v="Climate Action and Environmental Sustainability Figures for 2022"/>
  </r>
  <r>
    <x v="5"/>
    <m/>
    <s v="GRUPO JORGE RDI FOR SUSTAINABLE REARING"/>
    <m/>
    <d v="2022-07-07T00:00:00"/>
    <x v="1"/>
    <s v="Spain"/>
    <s v="Investment loan"/>
    <m/>
    <n v="42.12"/>
    <m/>
    <m/>
    <m/>
    <n v="32.011199999999995"/>
    <n v="32.011199999999995"/>
    <n v="0"/>
    <m/>
    <m/>
    <m/>
    <s v="Climate Action and Environmental Sustainability Figures for 2022"/>
  </r>
  <r>
    <x v="5"/>
    <m/>
    <s v="TEA GROUP WATER INVESTMENTS"/>
    <m/>
    <d v="2022-04-22T00:00:00"/>
    <x v="1"/>
    <s v="Italy"/>
    <s v="Investment loan"/>
    <m/>
    <n v="63.179999999999993"/>
    <m/>
    <m/>
    <m/>
    <n v="5.6862000000000004"/>
    <n v="0"/>
    <n v="5.6862000000000004"/>
    <m/>
    <m/>
    <m/>
    <s v="Climate Action and Environmental Sustainability Figures for 2022"/>
  </r>
  <r>
    <x v="5"/>
    <m/>
    <s v="SPEE HAUTS-DE- FRANCE 2"/>
    <m/>
    <d v="2022-05-17T00:00:00"/>
    <x v="1"/>
    <s v="France"/>
    <s v="Investment loan"/>
    <m/>
    <n v="31.589999999999996"/>
    <m/>
    <m/>
    <m/>
    <n v="31.589999999999996"/>
    <n v="31.589999999999996"/>
    <n v="0"/>
    <m/>
    <m/>
    <m/>
    <s v="Climate Action and Environmental Sustainability Figures for 2022"/>
  </r>
  <r>
    <x v="5"/>
    <m/>
    <s v="EVUM MOTORS (EGFF)"/>
    <m/>
    <d v="2022-09-05T00:00:00"/>
    <x v="1"/>
    <s v="Germany"/>
    <s v="Equity/Quasi-equity"/>
    <m/>
    <n v="6.6338999999999997"/>
    <m/>
    <m/>
    <m/>
    <n v="4.843799999999999"/>
    <n v="4.843799999999999"/>
    <n v="0"/>
    <m/>
    <m/>
    <m/>
    <s v="Climate Action and Environmental Sustainability Figures for 2022"/>
  </r>
  <r>
    <x v="5"/>
    <m/>
    <s v="MINERALS AND AGGREGATES PROCESSING RDI"/>
    <m/>
    <d v="2022-12-15T00:00:00"/>
    <x v="1"/>
    <s v="Finland"/>
    <s v="Investment loan"/>
    <m/>
    <n v="39.487499999999997"/>
    <m/>
    <m/>
    <m/>
    <n v="18.638099999999998"/>
    <n v="18.638099999999998"/>
    <n v="0"/>
    <m/>
    <m/>
    <m/>
    <s v="Climate Action and Environmental Sustainability Figures for 2022"/>
  </r>
  <r>
    <x v="5"/>
    <m/>
    <s v="MINERALS AND AGGREGATES PROCESSING RDI"/>
    <m/>
    <d v="2022-12-15T00:00:00"/>
    <x v="1"/>
    <s v="France"/>
    <s v="Investment loan"/>
    <m/>
    <n v="4.2119999999999997"/>
    <m/>
    <m/>
    <m/>
    <n v="2.0006999999999997"/>
    <n v="2.0006999999999997"/>
    <n v="0"/>
    <m/>
    <m/>
    <m/>
    <s v="Climate Action and Environmental Sustainability Figures for 2022"/>
  </r>
  <r>
    <x v="5"/>
    <m/>
    <s v="MINERALS AND AGGREGATES PROCESSING RDI"/>
    <m/>
    <d v="2022-12-15T00:00:00"/>
    <x v="1"/>
    <s v="Sweden"/>
    <s v="Investment loan"/>
    <m/>
    <n v="8.9504999999999999"/>
    <m/>
    <m/>
    <m/>
    <n v="4.2119999999999997"/>
    <n v="4.2119999999999997"/>
    <n v="0"/>
    <m/>
    <m/>
    <m/>
    <s v="Climate Action and Environmental Sustainability Figures for 2022"/>
  </r>
  <r>
    <x v="5"/>
    <m/>
    <s v="TRIFYL VALORISATION MATIERE&amp;ECONOMI E CIRCULAIRE"/>
    <m/>
    <d v="2022-11-17T00:00:00"/>
    <x v="1"/>
    <s v="France"/>
    <s v="Investment loan"/>
    <m/>
    <n v="42.12"/>
    <m/>
    <m/>
    <m/>
    <n v="10.108799999999999"/>
    <n v="10.108799999999999"/>
    <n v="0"/>
    <m/>
    <m/>
    <m/>
    <s v="Climate Action and Environmental Sustainability Figures for 2022"/>
  </r>
  <r>
    <x v="5"/>
    <m/>
    <s v="ISP BIH IMPACT INCENTIVE LOAN FOR SMES &amp; MIDCAPS"/>
    <m/>
    <d v="2022-02-24T00:00:00"/>
    <x v="1"/>
    <s v="Bosnia and Herzegovina"/>
    <s v="Multiple Beneficiary Intermediated Loan"/>
    <m/>
    <n v="21.06"/>
    <m/>
    <m/>
    <m/>
    <n v="0.21060000000000001"/>
    <n v="0.21060000000000001"/>
    <n v="0"/>
    <m/>
    <m/>
    <m/>
    <s v="Climate Action and Environmental Sustainability Figures for 2022"/>
  </r>
  <r>
    <x v="5"/>
    <m/>
    <s v="DAKAR PUBLIC TRANSPORT NETWORK RESTRUCTURING"/>
    <m/>
    <d v="2022-12-27T00:00:00"/>
    <x v="1"/>
    <s v="Senegal"/>
    <s v="Investment loan"/>
    <m/>
    <n v="175.7457"/>
    <m/>
    <m/>
    <m/>
    <n v="39.066299999999998"/>
    <n v="39.066299999999998"/>
    <n v="0"/>
    <m/>
    <m/>
    <m/>
    <s v="Climate Action and Environmental Sustainability Figures for 2022"/>
  </r>
  <r>
    <x v="5"/>
    <m/>
    <s v="CITADELE ENHANCED SUPPORT TO SMES AND MID-CAPS"/>
    <m/>
    <d v="2022-11-28T00:00:00"/>
    <x v="1"/>
    <s v="Latvia"/>
    <s v="Guarantee"/>
    <m/>
    <n v="200.91239999999999"/>
    <m/>
    <m/>
    <m/>
    <n v="40.224600000000002"/>
    <n v="40.224600000000002"/>
    <n v="0"/>
    <m/>
    <m/>
    <m/>
    <s v="Climate Action and Environmental Sustainability Figures for 2022"/>
  </r>
  <r>
    <x v="5"/>
    <m/>
    <s v="VERKOR BATTERY DEMO LINE (EDP)"/>
    <m/>
    <d v="2022-08-05T00:00:00"/>
    <x v="1"/>
    <s v="France"/>
    <s v="Equity/Quasi-equity"/>
    <m/>
    <n v="51.596999999999994"/>
    <m/>
    <m/>
    <m/>
    <n v="51.596999999999994"/>
    <n v="51.596999999999994"/>
    <n v="0"/>
    <m/>
    <m/>
    <m/>
    <s v="Climate Action and Environmental Sustainability Figures for 2022"/>
  </r>
  <r>
    <x v="5"/>
    <m/>
    <s v="S1 EXPRESSWAY PYRZOWICE - BIELSKO-BIALA"/>
    <m/>
    <d v="2022-12-16T00:00:00"/>
    <x v="1"/>
    <s v="Poland"/>
    <s v="Investment loan"/>
    <m/>
    <n v="421.2"/>
    <m/>
    <m/>
    <m/>
    <n v="21.06"/>
    <n v="0"/>
    <n v="21.06"/>
    <m/>
    <m/>
    <m/>
    <s v="Climate Action and Environmental Sustainability Figures for 2022"/>
  </r>
  <r>
    <x v="5"/>
    <m/>
    <s v="ENERGIEFONDS OVERIJSSEL"/>
    <m/>
    <d v="2022-07-13T00:00:00"/>
    <x v="1"/>
    <s v="Netherlands"/>
    <s v="Framework loan"/>
    <m/>
    <n v="52.65"/>
    <m/>
    <m/>
    <m/>
    <n v="52.65"/>
    <n v="52.65"/>
    <n v="0"/>
    <m/>
    <m/>
    <m/>
    <s v="Climate Action and Environmental Sustainability Figures for 2022"/>
  </r>
  <r>
    <x v="5"/>
    <m/>
    <s v="BNP LEASING PL LOAN FOR SMES&amp;MIDCAPS AND CLIMATE"/>
    <m/>
    <d v="2022-08-12T00:00:00"/>
    <x v="1"/>
    <s v="Poland"/>
    <s v="Multiple Beneficiary Intermediated Loan"/>
    <m/>
    <n v="105.3"/>
    <m/>
    <m/>
    <m/>
    <n v="105.3"/>
    <n v="105.3"/>
    <n v="0"/>
    <m/>
    <m/>
    <m/>
    <s v="Climate Action and Environmental Sustainability Figures for 2022"/>
  </r>
  <r>
    <x v="5"/>
    <m/>
    <s v="HELIOS GREEN LOAN"/>
    <m/>
    <d v="2022-07-22T00:00:00"/>
    <x v="1"/>
    <s v="Spain"/>
    <s v="Investment loan"/>
    <m/>
    <n v="10.3194"/>
    <m/>
    <m/>
    <m/>
    <n v="10.3194"/>
    <n v="10.3194"/>
    <n v="0"/>
    <m/>
    <m/>
    <m/>
    <s v="Climate Action and Environmental Sustainability Figures for 2022"/>
  </r>
  <r>
    <x v="5"/>
    <m/>
    <s v="ELVALHALCOR ALUMINIUM PROCESSING INVESTMENT"/>
    <m/>
    <d v="2022-04-08T00:00:00"/>
    <x v="1"/>
    <s v="Greece"/>
    <s v="Investment loan"/>
    <m/>
    <n v="78.974999999999994"/>
    <m/>
    <m/>
    <m/>
    <n v="0"/>
    <n v="0"/>
    <n v="0"/>
    <m/>
    <m/>
    <m/>
    <s v="Climate Action and Environmental Sustainability Figures for 2022"/>
  </r>
  <r>
    <x v="5"/>
    <m/>
    <s v="LODZ URBAN DEVELOPMENT"/>
    <m/>
    <d v="2022-12-02T00:00:00"/>
    <x v="1"/>
    <s v="Poland"/>
    <s v="Framework loan"/>
    <m/>
    <n v="67.391999999999996"/>
    <m/>
    <m/>
    <m/>
    <n v="36.433799999999998"/>
    <n v="31.6953"/>
    <n v="4.7385000000000002"/>
    <m/>
    <m/>
    <m/>
    <s v="Climate Action and Environmental Sustainability Figures for 2022"/>
  </r>
  <r>
    <x v="5"/>
    <m/>
    <s v="LOXAM ELECTRIC CAPEX PROGRAM"/>
    <m/>
    <d v="2022-07-20T00:00:00"/>
    <x v="1"/>
    <s v="France"/>
    <s v="Investment loan"/>
    <m/>
    <n v="136.88999999999999"/>
    <m/>
    <m/>
    <m/>
    <n v="126.46529999999998"/>
    <n v="126.46529999999998"/>
    <n v="0"/>
    <m/>
    <m/>
    <m/>
    <s v="Climate Action and Environmental Sustainability Figures for 2022"/>
  </r>
  <r>
    <x v="5"/>
    <m/>
    <s v="EPIC MALTA MOBILE AND FIXED NETWORK EVOLUTION"/>
    <m/>
    <d v="2022-04-22T00:00:00"/>
    <x v="1"/>
    <s v="Malta"/>
    <s v="Investment loan"/>
    <m/>
    <n v="21.06"/>
    <m/>
    <m/>
    <m/>
    <n v="6.5286"/>
    <n v="6.5286"/>
    <n v="0"/>
    <m/>
    <m/>
    <m/>
    <s v="Climate Action and Environmental Sustainability Figures for 2022"/>
  </r>
  <r>
    <x v="5"/>
    <m/>
    <s v="SERBIA CORRIDOR X RAILWAYS FL - GLOBAL GATEWAY"/>
    <m/>
    <d v="2022-12-16T00:00:00"/>
    <x v="1"/>
    <s v="Serbia"/>
    <s v="Framework loan"/>
    <m/>
    <n v="579.15"/>
    <m/>
    <m/>
    <m/>
    <n v="579.15"/>
    <n v="579.15"/>
    <n v="0"/>
    <m/>
    <m/>
    <m/>
    <s v="Climate Action and Environmental Sustainability Figures for 2022"/>
  </r>
  <r>
    <x v="5"/>
    <m/>
    <s v="ONCF REHABILITATION FERROVIAIRE"/>
    <m/>
    <d v="2022-11-11T00:00:00"/>
    <x v="1"/>
    <s v="Morocco"/>
    <s v="Framework loan"/>
    <m/>
    <n v="210.6"/>
    <m/>
    <m/>
    <m/>
    <n v="210.6"/>
    <n v="200.07"/>
    <n v="10.53"/>
    <m/>
    <m/>
    <m/>
    <s v="Climate Action and Environmental Sustainability Figures for 2022"/>
  </r>
  <r>
    <x v="5"/>
    <m/>
    <s v="REGIONE EMILIA- ROMAGNA EU BLENDING PROGRAMME"/>
    <m/>
    <d v="2022-12-29T00:00:00"/>
    <x v="1"/>
    <s v="Italy"/>
    <s v="Multiple Beneficiary Intermediated Loan"/>
    <m/>
    <n v="39.487499999999997"/>
    <m/>
    <m/>
    <m/>
    <n v="4.7385000000000002"/>
    <n v="4.7385000000000002"/>
    <n v="0"/>
    <m/>
    <m/>
    <m/>
    <s v="Climate Action and Environmental Sustainability Figures for 2022"/>
  </r>
  <r>
    <x v="5"/>
    <m/>
    <s v="SGEF ITALY LOAN FOR SMES AND CLIMATE ACTION"/>
    <m/>
    <d v="2022-07-27T00:00:00"/>
    <x v="1"/>
    <s v="Italy"/>
    <s v="Multiple Beneficiary Intermediated Loan"/>
    <m/>
    <n v="263.25"/>
    <m/>
    <m/>
    <m/>
    <n v="39.487499999999997"/>
    <n v="39.487499999999997"/>
    <n v="0"/>
    <m/>
    <m/>
    <m/>
    <s v="Climate Action and Environmental Sustainability Figures for 2022"/>
  </r>
  <r>
    <x v="5"/>
    <m/>
    <s v="AMB ENERGY EFFICIENT SOCIAL HOUSING"/>
    <m/>
    <d v="2022-11-18T00:00:00"/>
    <x v="1"/>
    <s v="Spain"/>
    <s v="Investment loan"/>
    <m/>
    <n v="152.685"/>
    <m/>
    <m/>
    <m/>
    <n v="152.685"/>
    <n v="152.685"/>
    <n v="0"/>
    <m/>
    <m/>
    <m/>
    <s v="Climate Action and Environmental Sustainability Figures for 2022"/>
  </r>
  <r>
    <x v="5"/>
    <m/>
    <s v="ADVANCED HEATING SYSTEMS"/>
    <m/>
    <d v="2022-09-23T00:00:00"/>
    <x v="1"/>
    <s v="Germany"/>
    <s v="Investment loan"/>
    <m/>
    <n v="126.35999999999999"/>
    <m/>
    <m/>
    <m/>
    <n v="94.77"/>
    <n v="94.77"/>
    <n v="0"/>
    <m/>
    <m/>
    <m/>
    <s v="Climate Action and Environmental Sustainability Figures for 2022"/>
  </r>
  <r>
    <x v="5"/>
    <m/>
    <s v="HINOJOSA RECYCLED PACKAGING CIRCULAR ECONOMY"/>
    <m/>
    <d v="2022-03-04T00:00:00"/>
    <x v="1"/>
    <s v="Spain"/>
    <s v="Investment loan"/>
    <m/>
    <n v="21.06"/>
    <m/>
    <m/>
    <m/>
    <n v="10.740599999999999"/>
    <n v="10.740599999999999"/>
    <n v="0"/>
    <m/>
    <m/>
    <m/>
    <s v="Climate Action and Environmental Sustainability Figures for 2022"/>
  </r>
  <r>
    <x v="5"/>
    <m/>
    <s v="EDPR POLAND GREEN ENERGY LOAN"/>
    <m/>
    <d v="2022-01-13T00:00:00"/>
    <x v="1"/>
    <s v="Poland"/>
    <s v="Investment loan"/>
    <m/>
    <n v="0.63179999999999992"/>
    <m/>
    <m/>
    <m/>
    <n v="0.63179999999999992"/>
    <n v="0.63179999999999992"/>
    <n v="0"/>
    <m/>
    <m/>
    <m/>
    <s v="Climate Action and Environmental Sustainability Figures for 2022"/>
  </r>
  <r>
    <x v="5"/>
    <m/>
    <s v="MODAL SHIFT SUPPORT CHEMNITZ - TRAMTRAINS"/>
    <m/>
    <d v="2022-03-29T00:00:00"/>
    <x v="1"/>
    <s v="Germany"/>
    <s v="Investment loan"/>
    <m/>
    <n v="66.549599999999998"/>
    <m/>
    <m/>
    <m/>
    <n v="66.549599999999998"/>
    <n v="66.549599999999998"/>
    <n v="0"/>
    <m/>
    <m/>
    <m/>
    <s v="Climate Action and Environmental Sustainability Figures for 2022"/>
  </r>
  <r>
    <x v="5"/>
    <m/>
    <s v="DKB RENEWABLE ENERGY AND MUNICIPAL INFRASTR MBIL"/>
    <m/>
    <d v="2022-06-24T00:00:00"/>
    <x v="1"/>
    <s v="Germany"/>
    <s v="Multiple Beneficiary Intermediated Loan"/>
    <m/>
    <n v="105.3"/>
    <m/>
    <m/>
    <m/>
    <n v="52.65"/>
    <n v="52.65"/>
    <n v="0"/>
    <m/>
    <m/>
    <m/>
    <s v="Climate Action and Environmental Sustainability Figures for 2022"/>
  </r>
  <r>
    <x v="5"/>
    <m/>
    <s v="HELABA MULTI- OBJECTIVE MBIL"/>
    <m/>
    <d v="2022-06-21T00:00:00"/>
    <x v="1"/>
    <s v="Germany"/>
    <s v="Multiple Beneficiary Intermediated Loan"/>
    <m/>
    <n v="105.3"/>
    <m/>
    <m/>
    <m/>
    <n v="10.53"/>
    <n v="10.53"/>
    <n v="0"/>
    <m/>
    <m/>
    <m/>
    <s v="Climate Action and Environmental Sustainability Figures for 2022"/>
  </r>
  <r>
    <x v="5"/>
    <m/>
    <s v="MONTPELLIER TRANSPORTS URBAINS"/>
    <m/>
    <d v="2022-12-19T00:00:00"/>
    <x v="1"/>
    <s v="France"/>
    <s v="Investment loan"/>
    <m/>
    <n v="263.25"/>
    <m/>
    <m/>
    <m/>
    <n v="263.25"/>
    <n v="263.25"/>
    <n v="0"/>
    <m/>
    <m/>
    <m/>
    <s v="Climate Action and Environmental Sustainability Figures for 2022"/>
  </r>
  <r>
    <x v="5"/>
    <m/>
    <s v="ELLEVIO DISTRIBUTION NETWORK INVESTMENTS II"/>
    <m/>
    <d v="2022-12-22T00:00:00"/>
    <x v="1"/>
    <s v="Sweden"/>
    <s v="Investment loan"/>
    <m/>
    <n v="95.296499999999995"/>
    <m/>
    <m/>
    <m/>
    <n v="95.296499999999995"/>
    <n v="95.296499999999995"/>
    <n v="0"/>
    <m/>
    <m/>
    <m/>
    <s v="Climate Action and Environmental Sustainability Figures for 2022"/>
  </r>
  <r>
    <x v="5"/>
    <m/>
    <s v="CERTH AND FORTH GREECE R&amp;D INFRASTRUCTURE"/>
    <m/>
    <d v="2022-11-16T00:00:00"/>
    <x v="1"/>
    <s v="Greece"/>
    <s v="Investment loan"/>
    <m/>
    <n v="40.013999999999996"/>
    <m/>
    <m/>
    <m/>
    <n v="31.063499999999998"/>
    <n v="31.063499999999998"/>
    <n v="0"/>
    <m/>
    <m/>
    <m/>
    <s v="Climate Action and Environmental Sustainability Figures for 2022"/>
  </r>
  <r>
    <x v="5"/>
    <m/>
    <s v="SMES TRADE FINANCE FACILITY 3"/>
    <m/>
    <d v="2022-12-22T00:00:00"/>
    <x v="1"/>
    <s v="Greece"/>
    <s v="Guarantee"/>
    <m/>
    <n v="63.179999999999993"/>
    <m/>
    <m/>
    <m/>
    <n v="12.635999999999999"/>
    <n v="12.635999999999999"/>
    <n v="0"/>
    <m/>
    <m/>
    <m/>
    <s v="Climate Action and Environmental Sustainability Figures for 2022"/>
  </r>
  <r>
    <x v="5"/>
    <m/>
    <s v="SMES TRADE FINANCE FACILITY 3"/>
    <m/>
    <d v="2022-12-22T00:00:00"/>
    <x v="1"/>
    <s v="Greece"/>
    <s v="Guarantee"/>
    <m/>
    <n v="52.65"/>
    <m/>
    <m/>
    <m/>
    <n v="10.53"/>
    <n v="10.53"/>
    <n v="0"/>
    <m/>
    <m/>
    <m/>
    <s v="Climate Action and Environmental Sustainability Figures for 2022"/>
  </r>
  <r>
    <x v="5"/>
    <m/>
    <s v="SMES TRADE FINANCE FACILITY 3"/>
    <m/>
    <d v="2022-12-22T00:00:00"/>
    <x v="1"/>
    <s v="Greece"/>
    <s v="Guarantee"/>
    <m/>
    <n v="94.77"/>
    <m/>
    <m/>
    <m/>
    <n v="18.954000000000001"/>
    <n v="18.954000000000001"/>
    <n v="0"/>
    <m/>
    <m/>
    <m/>
    <s v="Climate Action and Environmental Sustainability Figures for 2022"/>
  </r>
  <r>
    <x v="5"/>
    <m/>
    <s v="VESTAS WIND POWER TECHNOLOGY RDI - GREEN LOAN"/>
    <m/>
    <d v="2022-07-01T00:00:00"/>
    <x v="1"/>
    <s v="Denmark"/>
    <s v="Investment loan"/>
    <m/>
    <n v="500.17499999999995"/>
    <m/>
    <m/>
    <m/>
    <n v="500.17499999999995"/>
    <n v="500.17499999999995"/>
    <n v="0"/>
    <m/>
    <m/>
    <m/>
    <s v="Climate Action and Environmental Sustainability Figures for 2022"/>
  </r>
  <r>
    <x v="5"/>
    <m/>
    <s v="CDC RENOVATION ENERGETIQUE LOGEMENT SOCIAL"/>
    <m/>
    <d v="2022-07-27T00:00:00"/>
    <x v="1"/>
    <s v="France"/>
    <s v="Framework loan"/>
    <m/>
    <n v="526.5"/>
    <m/>
    <m/>
    <m/>
    <n v="526.5"/>
    <n v="526.5"/>
    <n v="0"/>
    <m/>
    <m/>
    <m/>
    <s v="Climate Action and Environmental Sustainability Figures for 2022"/>
  </r>
  <r>
    <x v="5"/>
    <m/>
    <s v="ICF BARCELONA ROLLING STOCK"/>
    <m/>
    <d v="2022-05-30T00:00:00"/>
    <x v="1"/>
    <s v="Spain"/>
    <s v="Investment loan"/>
    <m/>
    <n v="26.324999999999999"/>
    <m/>
    <m/>
    <m/>
    <n v="26.324999999999999"/>
    <n v="26.324999999999999"/>
    <n v="0"/>
    <m/>
    <m/>
    <m/>
    <s v="Climate Action and Environmental Sustainability Figures for 2022"/>
  </r>
  <r>
    <x v="5"/>
    <m/>
    <s v="ACQUE BRESCIANE GREEN LOAN"/>
    <m/>
    <d v="2022-10-03T00:00:00"/>
    <x v="1"/>
    <s v="Italy"/>
    <s v="Investment loan"/>
    <m/>
    <n v="42.12"/>
    <m/>
    <m/>
    <m/>
    <n v="0"/>
    <n v="0"/>
    <n v="0"/>
    <m/>
    <m/>
    <m/>
    <s v="Climate Action and Environmental Sustainability Figures for 2022"/>
  </r>
  <r>
    <x v="5"/>
    <m/>
    <s v="ENERGY EFFICIENCY HOME RENOVATION - GREEN LOAN"/>
    <m/>
    <d v="2022-09-15T00:00:00"/>
    <x v="1"/>
    <s v="Hungary"/>
    <s v="Investment loan"/>
    <m/>
    <n v="157.94999999999999"/>
    <m/>
    <m/>
    <m/>
    <n v="157.94999999999999"/>
    <n v="157.94999999999999"/>
    <n v="0"/>
    <m/>
    <m/>
    <m/>
    <s v="Climate Action and Environmental Sustainability Figures for 2022"/>
  </r>
  <r>
    <x v="5"/>
    <m/>
    <s v="WASTE RECOVERY &amp; RECYCLING"/>
    <m/>
    <d v="2022-11-17T00:00:00"/>
    <x v="1"/>
    <s v="Belgium"/>
    <s v="Investment loan"/>
    <m/>
    <n v="30.747599999999998"/>
    <m/>
    <m/>
    <m/>
    <n v="8.2134"/>
    <n v="8.2134"/>
    <n v="0"/>
    <m/>
    <m/>
    <m/>
    <s v="Climate Action and Environmental Sustainability Figures for 2022"/>
  </r>
  <r>
    <x v="5"/>
    <m/>
    <s v="WASTE RECOVERY &amp; RECYCLING"/>
    <m/>
    <d v="2022-11-17T00:00:00"/>
    <x v="1"/>
    <s v="Netherlands"/>
    <s v="Investment loan"/>
    <m/>
    <n v="11.372400000000001"/>
    <m/>
    <m/>
    <m/>
    <n v="3.0536999999999996"/>
    <n v="3.0536999999999996"/>
    <n v="0"/>
    <m/>
    <m/>
    <m/>
    <s v="Climate Action and Environmental Sustainability Figures for 2022"/>
  </r>
  <r>
    <x v="5"/>
    <m/>
    <s v="MODAL SHIFT SUPPORT CHEMNITZ - TRAMTRAINS"/>
    <m/>
    <d v="2022-03-29T00:00:00"/>
    <x v="1"/>
    <s v="Germany"/>
    <s v="Investment loan"/>
    <m/>
    <n v="26.746199999999998"/>
    <m/>
    <m/>
    <m/>
    <n v="26.746199999999998"/>
    <n v="26.746199999999998"/>
    <n v="0"/>
    <m/>
    <m/>
    <m/>
    <s v="Climate Action and Environmental Sustainability Figures for 2022"/>
  </r>
  <r>
    <x v="5"/>
    <m/>
    <s v="FLUVIUS ENERGY TRANSITION INFRA"/>
    <m/>
    <d v="2022-05-10T00:00:00"/>
    <x v="1"/>
    <s v="Belgium"/>
    <s v="Investment loan"/>
    <m/>
    <n v="210.6"/>
    <m/>
    <m/>
    <m/>
    <n v="210.6"/>
    <n v="210.6"/>
    <n v="0"/>
    <m/>
    <m/>
    <m/>
    <s v="Climate Action and Environmental Sustainability Figures for 2022"/>
  </r>
  <r>
    <x v="5"/>
    <m/>
    <s v="WALLONIA WATER SUPPLY &amp; CLIMATE - SWDE"/>
    <m/>
    <d v="2022-05-11T00:00:00"/>
    <x v="1"/>
    <s v="Belgium"/>
    <s v="Investment loan"/>
    <m/>
    <n v="263.25"/>
    <m/>
    <m/>
    <m/>
    <n v="263.25"/>
    <n v="0"/>
    <n v="263.25"/>
    <m/>
    <m/>
    <m/>
    <s v="Climate Action and Environmental Sustainability Figures for 2022"/>
  </r>
  <r>
    <x v="5"/>
    <m/>
    <s v="AUTOMOTIVE ELECTRIC AND ADVANCED MOBILITY RDI"/>
    <m/>
    <d v="2022-12-08T00:00:00"/>
    <x v="1"/>
    <s v="France"/>
    <s v="Investment loan"/>
    <m/>
    <n v="19.796399999999998"/>
    <m/>
    <m/>
    <m/>
    <n v="19.796399999999998"/>
    <n v="19.796399999999998"/>
    <n v="0"/>
    <m/>
    <m/>
    <m/>
    <s v="Climate Action and Environmental Sustainability Figures for 2022"/>
  </r>
  <r>
    <x v="5"/>
    <m/>
    <s v="AUTOMOTIVE ELECTRIC AND ADVANCED MOBILITY RDI"/>
    <m/>
    <d v="2022-12-08T00:00:00"/>
    <x v="1"/>
    <s v="Germany"/>
    <s v="Investment loan"/>
    <m/>
    <n v="200.59649999999999"/>
    <m/>
    <m/>
    <m/>
    <n v="200.59649999999999"/>
    <n v="200.59649999999999"/>
    <n v="0"/>
    <m/>
    <m/>
    <m/>
    <s v="Climate Action and Environmental Sustainability Figures for 2022"/>
  </r>
  <r>
    <x v="5"/>
    <m/>
    <s v="AUTOMOTIVE ELECTRIC AND ADVANCED MOBILITY RDI"/>
    <m/>
    <d v="2022-12-08T00:00:00"/>
    <x v="1"/>
    <s v="Romania"/>
    <s v="Investment loan"/>
    <m/>
    <n v="42.962399999999995"/>
    <m/>
    <m/>
    <m/>
    <n v="42.962399999999995"/>
    <n v="42.962399999999995"/>
    <n v="0"/>
    <m/>
    <m/>
    <m/>
    <s v="Climate Action and Environmental Sustainability Figures for 2022"/>
  </r>
  <r>
    <x v="5"/>
    <m/>
    <s v="WARSAW SUSTAINABLE WATER AND WASTEWATER NETWORK"/>
    <m/>
    <d v="2022-12-29T00:00:00"/>
    <x v="1"/>
    <s v="Poland"/>
    <s v="Investment loan"/>
    <m/>
    <n v="202.28129999999999"/>
    <m/>
    <m/>
    <m/>
    <n v="148.47299999999998"/>
    <n v="77.606099999999998"/>
    <n v="70.866899999999987"/>
    <m/>
    <m/>
    <m/>
    <s v="Climate Action and Environmental Sustainability Figures for 2022"/>
  </r>
  <r>
    <x v="5"/>
    <m/>
    <s v="EDUCATION HERAULT"/>
    <m/>
    <d v="2022-12-08T00:00:00"/>
    <x v="1"/>
    <s v="France"/>
    <s v="Investment loan"/>
    <m/>
    <n v="163.215"/>
    <m/>
    <m/>
    <m/>
    <n v="75.921299999999988"/>
    <n v="71.077500000000001"/>
    <n v="4.9490999999999996"/>
    <m/>
    <m/>
    <m/>
    <s v="Climate Action and Environmental Sustainability Figures for 2022"/>
  </r>
  <r>
    <x v="5"/>
    <m/>
    <s v="ROLLING STOCK RDI AND DIGITAL TRANSFORMATION"/>
    <m/>
    <d v="2022-01-19T00:00:00"/>
    <x v="1"/>
    <s v="Spain"/>
    <s v="Investment loan"/>
    <m/>
    <n v="36.854999999999997"/>
    <m/>
    <m/>
    <m/>
    <n v="36.854999999999997"/>
    <n v="36.854999999999997"/>
    <n v="0"/>
    <m/>
    <m/>
    <m/>
    <s v="Climate Action and Environmental Sustainability Figures for 2022"/>
  </r>
  <r>
    <x v="5"/>
    <m/>
    <s v="ACCIONA ENERGY WATER &amp; CONSTRUCTION R&amp;D"/>
    <m/>
    <d v="2022-07-06T00:00:00"/>
    <x v="1"/>
    <s v="Spain"/>
    <s v="Investment loan"/>
    <m/>
    <n v="70.551000000000002"/>
    <m/>
    <m/>
    <m/>
    <n v="29.483999999999998"/>
    <n v="29.483999999999998"/>
    <n v="0"/>
    <m/>
    <m/>
    <m/>
    <s v="Climate Action and Environmental Sustainability Figures for 2022"/>
  </r>
  <r>
    <x v="5"/>
    <m/>
    <s v="STM SEMICONDUCT R&amp;D ITALY-FRANCE"/>
    <m/>
    <d v="2022-02-09T00:00:00"/>
    <x v="1"/>
    <s v="France"/>
    <s v="Investment loan"/>
    <m/>
    <n v="315.89999999999998"/>
    <m/>
    <m/>
    <m/>
    <n v="126.2547"/>
    <n v="126.2547"/>
    <n v="0"/>
    <m/>
    <m/>
    <m/>
    <s v="Climate Action and Environmental Sustainability Figures for 2022"/>
  </r>
  <r>
    <x v="5"/>
    <m/>
    <s v="LSCT UPDATED INVESTMENT PROGRAM"/>
    <m/>
    <d v="2022-08-26T00:00:00"/>
    <x v="1"/>
    <s v="Italy"/>
    <s v="Investment loan"/>
    <m/>
    <n v="63.179999999999993"/>
    <m/>
    <m/>
    <m/>
    <n v="49.912199999999999"/>
    <n v="48.016799999999996"/>
    <n v="1.8954"/>
    <m/>
    <m/>
    <m/>
    <s v="Climate Action and Environmental Sustainability Figures for 2022"/>
  </r>
  <r>
    <x v="5"/>
    <m/>
    <s v="NIDEC STELLANTIS E MOTORS NEW PROJECTS 2022- 2024"/>
    <m/>
    <d v="2022-12-19T00:00:00"/>
    <x v="1"/>
    <s v="France"/>
    <s v="Investment loan"/>
    <m/>
    <n v="89.504999999999995"/>
    <m/>
    <m/>
    <m/>
    <n v="89.504999999999995"/>
    <n v="89.504999999999995"/>
    <n v="0"/>
    <m/>
    <m/>
    <m/>
    <s v="Climate Action and Environmental Sustainability Figures for 2022"/>
  </r>
  <r>
    <x v="5"/>
    <m/>
    <s v="CAP WATER INVESTMENT GREEN LOAN"/>
    <m/>
    <d v="2022-04-11T00:00:00"/>
    <x v="1"/>
    <s v="Italy"/>
    <s v="Investment loan"/>
    <m/>
    <n v="105.3"/>
    <m/>
    <m/>
    <m/>
    <n v="58.230899999999991"/>
    <n v="19.585799999999999"/>
    <n v="38.750399999999992"/>
    <m/>
    <m/>
    <m/>
    <s v="Climate Action and Environmental Sustainability Figures for 2022"/>
  </r>
  <r>
    <x v="5"/>
    <m/>
    <s v="PORTS OF GENOA - NEW INVEST PROGRAM FL"/>
    <m/>
    <d v="2022-06-28T00:00:00"/>
    <x v="1"/>
    <s v="Italy"/>
    <s v="Framework loan"/>
    <m/>
    <n v="210.6"/>
    <m/>
    <m/>
    <m/>
    <n v="126.35999999999999"/>
    <n v="111.61799999999999"/>
    <n v="14.741999999999999"/>
    <m/>
    <m/>
    <m/>
    <s v="Climate Action and Environmental Sustainability Figures for 2022"/>
  </r>
  <r>
    <x v="5"/>
    <m/>
    <s v="GRENOBLE VALORISATION"/>
    <m/>
    <d v="2022-10-26T00:00:00"/>
    <x v="1"/>
    <s v="France"/>
    <s v="Investment loan"/>
    <m/>
    <n v="47.384999999999998"/>
    <m/>
    <m/>
    <m/>
    <n v="47.384999999999998"/>
    <n v="47.384999999999998"/>
    <n v="0"/>
    <m/>
    <m/>
    <m/>
    <s v="Climate Action and Environmental Sustainability Figures for 2022"/>
  </r>
  <r>
    <x v="5"/>
    <m/>
    <s v="COLLECTIVITES VS COVID 19 CALL EAU &amp; DECHETS"/>
    <m/>
    <d v="2022-04-29T00:00:00"/>
    <x v="1"/>
    <s v="France"/>
    <s v="Framework loan"/>
    <m/>
    <n v="84.24"/>
    <m/>
    <m/>
    <m/>
    <n v="44.857799999999997"/>
    <n v="9.8981999999999992"/>
    <n v="34.959600000000002"/>
    <m/>
    <m/>
    <m/>
    <s v="Climate Action and Environmental Sustainability Figures for 2022"/>
  </r>
  <r>
    <x v="5"/>
    <m/>
    <s v="ROMANIA PUBLIC SECTOR COVID-19 RESPONSE II"/>
    <m/>
    <d v="2022-12-19T00:00:00"/>
    <x v="1"/>
    <s v="Romania"/>
    <s v="Investment loan"/>
    <m/>
    <n v="130.15079999999998"/>
    <m/>
    <m/>
    <m/>
    <n v="9.1610999999999994"/>
    <n v="9.1610999999999994"/>
    <n v="0"/>
    <m/>
    <m/>
    <m/>
    <s v="Climate Action and Environmental Sustainability Figures for 2022"/>
  </r>
  <r>
    <x v="5"/>
    <m/>
    <s v="CAMPUS POLYTECHNIQUE"/>
    <m/>
    <d v="2022-12-20T00:00:00"/>
    <x v="1"/>
    <s v="France"/>
    <s v="Investment loan"/>
    <m/>
    <n v="73.709999999999994"/>
    <m/>
    <m/>
    <m/>
    <n v="73.709999999999994"/>
    <n v="71.498699999999999"/>
    <n v="2.2113"/>
    <m/>
    <m/>
    <m/>
    <s v="Climate Action and Environmental Sustainability Figures for 2022"/>
  </r>
  <r>
    <x v="5"/>
    <m/>
    <s v="CASA INSTALLATION &amp; FEMINISATION PLS MBIL"/>
    <m/>
    <d v="2022-02-23T00:00:00"/>
    <x v="1"/>
    <s v="France"/>
    <s v="Multiple Beneficiary Intermediated Loan"/>
    <m/>
    <n v="421.2"/>
    <m/>
    <m/>
    <m/>
    <n v="4.2119999999999997"/>
    <n v="4.2119999999999997"/>
    <n v="0"/>
    <m/>
    <m/>
    <m/>
    <s v="Climate Action and Environmental Sustainability Figures for 2022"/>
  </r>
  <r>
    <x v="5"/>
    <m/>
    <s v="ALFA WATER INVESTMENTS"/>
    <m/>
    <d v="2022-07-27T00:00:00"/>
    <x v="1"/>
    <s v="Italy"/>
    <s v="Investment loan"/>
    <m/>
    <n v="78.974999999999994"/>
    <m/>
    <m/>
    <m/>
    <n v="23.4819"/>
    <n v="0"/>
    <n v="23.4819"/>
    <m/>
    <m/>
    <m/>
    <s v="Climate Action and Environmental Sustainability Figures for 2022"/>
  </r>
  <r>
    <x v="5"/>
    <m/>
    <s v="ENEL ENERGY EFFICIENCY &amp; RENEWABLES FL (LATAM)"/>
    <m/>
    <d v="2022-06-22T00:00:00"/>
    <x v="1"/>
    <s v="Regional - Latin America"/>
    <s v="Framework loan"/>
    <m/>
    <n v="200.17529999999999"/>
    <m/>
    <m/>
    <m/>
    <n v="166.1634"/>
    <n v="166.1634"/>
    <n v="0"/>
    <m/>
    <m/>
    <m/>
    <s v="Climate Action and Environmental Sustainability Figures for 2022"/>
  </r>
  <r>
    <x v="5"/>
    <m/>
    <s v="SOLARIA TRILLO TORO PV GREEN LOAN"/>
    <m/>
    <d v="2022-06-30T00:00:00"/>
    <x v="1"/>
    <s v="Spain"/>
    <s v="Investment loan"/>
    <m/>
    <n v="149.21009999999998"/>
    <m/>
    <m/>
    <m/>
    <n v="149.21009999999998"/>
    <n v="149.21009999999998"/>
    <n v="0"/>
    <m/>
    <m/>
    <m/>
    <s v="Climate Action and Environmental Sustainability Figures for 2022"/>
  </r>
  <r>
    <x v="5"/>
    <m/>
    <s v="SBI CLIMATE ACTION FL"/>
    <m/>
    <d v="2022-12-31T00:00:00"/>
    <x v="1"/>
    <s v="India"/>
    <s v="Framework loan"/>
    <m/>
    <n v="210.6"/>
    <m/>
    <m/>
    <m/>
    <n v="210.6"/>
    <n v="210.6"/>
    <n v="0"/>
    <m/>
    <m/>
    <m/>
    <s v="Climate Action and Environmental Sustainability Figures for 2022"/>
  </r>
  <r>
    <x v="5"/>
    <m/>
    <s v="SAL WATER INVESTMENTS"/>
    <m/>
    <d v="2022-04-08T00:00:00"/>
    <x v="1"/>
    <s v="Italy"/>
    <s v="Investment loan"/>
    <m/>
    <n v="31.589999999999996"/>
    <m/>
    <m/>
    <m/>
    <n v="14.004899999999999"/>
    <n v="0"/>
    <n v="14.004899999999999"/>
    <m/>
    <m/>
    <m/>
    <s v="Climate Action and Environmental Sustainability Figures for 2022"/>
  </r>
  <r>
    <x v="5"/>
    <m/>
    <s v="SUSTAINABLE URBAN DEVELOPMENT FL"/>
    <m/>
    <d v="2022-12-16T00:00:00"/>
    <x v="1"/>
    <s v="Cyprus"/>
    <s v="Framework loan"/>
    <m/>
    <n v="157.94999999999999"/>
    <m/>
    <m/>
    <m/>
    <n v="55.282499999999999"/>
    <n v="44.225999999999999"/>
    <n v="11.0565"/>
    <m/>
    <m/>
    <m/>
    <s v="Climate Action and Environmental Sustainability Figures for 2022"/>
  </r>
  <r>
    <x v="5"/>
    <m/>
    <s v="OBERBANK LOAN FOR SME MIDCAPS AND GREEN INVESTM"/>
    <m/>
    <d v="2022-07-18T00:00:00"/>
    <x v="1"/>
    <s v="Austria"/>
    <s v="Multiple Beneficiary Intermediated Loan"/>
    <m/>
    <n v="105.3"/>
    <m/>
    <m/>
    <m/>
    <n v="47.384999999999998"/>
    <n v="47.384999999999998"/>
    <n v="0"/>
    <m/>
    <m/>
    <m/>
    <s v="Climate Action and Environmental Sustainability Figures for 2022"/>
  </r>
  <r>
    <x v="5"/>
    <m/>
    <s v="CLIMATE ACTION AUSTRIA RLBNW (FL)"/>
    <m/>
    <d v="2022-11-22T00:00:00"/>
    <x v="1"/>
    <s v="Austria"/>
    <s v="Framework loan"/>
    <m/>
    <n v="105.3"/>
    <m/>
    <m/>
    <m/>
    <n v="105.3"/>
    <n v="105.3"/>
    <n v="0"/>
    <m/>
    <m/>
    <m/>
    <s v="Climate Action and Environmental Sustainability Figures for 2022"/>
  </r>
  <r>
    <x v="5"/>
    <m/>
    <s v="ASJA WIND REPOWERING AND NEW PROJECTS"/>
    <m/>
    <d v="2022-12-23T00:00:00"/>
    <x v="1"/>
    <s v="Italy"/>
    <s v="Framework loan"/>
    <m/>
    <n v="52.65"/>
    <m/>
    <m/>
    <m/>
    <n v="52.65"/>
    <n v="52.65"/>
    <n v="0"/>
    <m/>
    <m/>
    <m/>
    <s v="Climate Action and Environmental Sustainability Figures for 2022"/>
  </r>
  <r>
    <x v="5"/>
    <m/>
    <s v="RABOBANK IMPACT LOAN FOR SMES AND MIDCAPS VII"/>
    <m/>
    <d v="2022-11-21T00:00:00"/>
    <x v="1"/>
    <s v="Netherlands"/>
    <s v="Multiple Beneficiary Intermediated Loan"/>
    <m/>
    <n v="315.89999999999998"/>
    <m/>
    <m/>
    <m/>
    <n v="94.77"/>
    <n v="94.77"/>
    <n v="0"/>
    <m/>
    <m/>
    <m/>
    <s v="Climate Action and Environmental Sustainability Figures for 2022"/>
  </r>
  <r>
    <x v="5"/>
    <m/>
    <s v="CCR ALTO ADIGE LOAN FOR SMES AND MID-CAPS IV"/>
    <m/>
    <d v="2022-07-29T00:00:00"/>
    <x v="1"/>
    <s v="Italy"/>
    <s v="Multiple Beneficiary Intermediated Loan"/>
    <m/>
    <n v="31.589999999999996"/>
    <m/>
    <m/>
    <m/>
    <n v="7.8974999999999991"/>
    <n v="7.8974999999999991"/>
    <n v="0"/>
    <m/>
    <m/>
    <m/>
    <s v="Climate Action and Environmental Sustainability Figures for 2022"/>
  </r>
  <r>
    <x v="5"/>
    <m/>
    <s v="AFFORDABLE HOUSING ERSTE BANK III"/>
    <m/>
    <d v="2022-11-22T00:00:00"/>
    <x v="1"/>
    <s v="Austria"/>
    <s v="Framework loan"/>
    <m/>
    <n v="78.974999999999994"/>
    <m/>
    <m/>
    <m/>
    <n v="19.796399999999998"/>
    <n v="19.796399999999998"/>
    <n v="0"/>
    <m/>
    <m/>
    <m/>
    <s v="Climate Action and Environmental Sustainability Figures for 2022"/>
  </r>
  <r>
    <x v="5"/>
    <m/>
    <s v="GEFA LOAN FOR SMES AND MIDCAPS IV"/>
    <m/>
    <d v="2022-11-23T00:00:00"/>
    <x v="1"/>
    <s v="Germany"/>
    <s v="Multiple Beneficiary Intermediated Loan"/>
    <m/>
    <n v="52.65"/>
    <m/>
    <m/>
    <m/>
    <n v="15.794999999999998"/>
    <n v="15.794999999999998"/>
    <n v="0"/>
    <m/>
    <m/>
    <m/>
    <s v="Climate Action and Environmental Sustainability Figures for 2022"/>
  </r>
  <r>
    <x v="5"/>
    <m/>
    <s v="ALCAZAR ENERGY PARTNERS II"/>
    <m/>
    <d v="2022-11-09T00:00:00"/>
    <x v="1"/>
    <s v="Egypt"/>
    <s v="Equity/Quasi-equity"/>
    <m/>
    <n v="78.659099999999995"/>
    <m/>
    <m/>
    <m/>
    <n v="78.659099999999995"/>
    <n v="78.659099999999995"/>
    <n v="0"/>
    <m/>
    <m/>
    <m/>
    <s v="Climate Action and Environmental Sustainability Figures for 2022"/>
  </r>
  <r>
    <x v="5"/>
    <m/>
    <s v="METRO DE MADRID LINE 11 EXTENSION"/>
    <m/>
    <d v="2022-06-29T00:00:00"/>
    <x v="1"/>
    <s v="Spain"/>
    <s v="Investment loan"/>
    <m/>
    <n v="391.71599999999995"/>
    <m/>
    <m/>
    <m/>
    <n v="391.71599999999995"/>
    <n v="391.71599999999995"/>
    <n v="0"/>
    <m/>
    <m/>
    <m/>
    <s v="Climate Action and Environmental Sustainability Figures for 2022"/>
  </r>
  <r>
    <x v="5"/>
    <m/>
    <s v="AUGSBURG PUBLIC INVESTMENTS"/>
    <m/>
    <d v="2022-12-15T00:00:00"/>
    <x v="1"/>
    <s v="Germany"/>
    <s v="Investment loan"/>
    <m/>
    <n v="189.54"/>
    <m/>
    <m/>
    <m/>
    <n v="184.06440000000001"/>
    <n v="180.90540000000001"/>
    <n v="3.1589999999999998"/>
    <m/>
    <m/>
    <m/>
    <s v="Climate Action and Environmental Sustainability Figures for 2022"/>
  </r>
  <r>
    <x v="5"/>
    <m/>
    <s v="MUNICH UNDERGROUND ROLLING STOCK"/>
    <m/>
    <d v="2022-12-14T00:00:00"/>
    <x v="1"/>
    <s v="Germany"/>
    <s v="Investment loan"/>
    <m/>
    <n v="120.67379999999999"/>
    <m/>
    <m/>
    <m/>
    <n v="120.67379999999999"/>
    <n v="120.67379999999999"/>
    <n v="0"/>
    <m/>
    <m/>
    <m/>
    <s v="Climate Action and Environmental Sustainability Figures for 2022"/>
  </r>
  <r>
    <x v="5"/>
    <m/>
    <s v="VERITAS WASTEWATER INVESTMENTS"/>
    <m/>
    <d v="2022-07-27T00:00:00"/>
    <x v="1"/>
    <s v="Italy"/>
    <s v="Investment loan"/>
    <m/>
    <n v="52.65"/>
    <m/>
    <m/>
    <m/>
    <n v="18.954000000000001"/>
    <n v="0"/>
    <n v="18.954000000000001"/>
    <m/>
    <m/>
    <m/>
    <s v="Climate Action and Environmental Sustainability Figures for 2022"/>
  </r>
  <r>
    <x v="5"/>
    <m/>
    <s v="BFCM JEUNES AGRI &amp; ACTION CLIMATIQUE II MBIL"/>
    <m/>
    <d v="2022-11-18T00:00:00"/>
    <x v="1"/>
    <s v="France"/>
    <s v="Multiple Beneficiary Intermediated Loan"/>
    <m/>
    <n v="84.24"/>
    <m/>
    <m/>
    <m/>
    <n v="50.543999999999997"/>
    <n v="50.543999999999997"/>
    <n v="0"/>
    <m/>
    <m/>
    <m/>
    <s v="Climate Action and Environmental Sustainability Figures for 2022"/>
  </r>
  <r>
    <x v="5"/>
    <m/>
    <s v="EIFFEL ENERGY TRANSITION AFRICA FUND"/>
    <m/>
    <d v="2022-12-16T00:00:00"/>
    <x v="1"/>
    <s v="Regional - Africa"/>
    <s v="Equity/Quasi-equity"/>
    <m/>
    <n v="37.170899999999996"/>
    <m/>
    <m/>
    <m/>
    <n v="29.799899999999997"/>
    <n v="29.799899999999997"/>
    <n v="0"/>
    <m/>
    <m/>
    <m/>
    <s v="Climate Action and Environmental Sustainability Figures for 2022"/>
  </r>
  <r>
    <x v="5"/>
    <m/>
    <s v="ENEDIS GREEN ELECTRICITY DISTRIBUTION NETWORK"/>
    <m/>
    <d v="2022-02-18T00:00:00"/>
    <x v="1"/>
    <s v="France"/>
    <s v="Investment loan"/>
    <m/>
    <n v="421.2"/>
    <m/>
    <m/>
    <m/>
    <n v="421.2"/>
    <n v="421.2"/>
    <n v="0"/>
    <m/>
    <m/>
    <m/>
    <s v="Climate Action and Environmental Sustainability Figures for 2022"/>
  </r>
  <r>
    <x v="5"/>
    <m/>
    <s v="PRETUL II"/>
    <m/>
    <d v="2022-07-12T00:00:00"/>
    <x v="1"/>
    <s v="Austria"/>
    <s v="Investment loan"/>
    <m/>
    <n v="2.7378"/>
    <m/>
    <m/>
    <m/>
    <n v="2.7378"/>
    <n v="2.7378"/>
    <n v="0"/>
    <m/>
    <m/>
    <m/>
    <s v="Climate Action and Environmental Sustainability Figures for 2022"/>
  </r>
  <r>
    <x v="5"/>
    <m/>
    <s v="GEN3 PRODUCTION PLATFORM (EDP)"/>
    <m/>
    <d v="2022-12-02T00:00:00"/>
    <x v="1"/>
    <s v="Netherlands"/>
    <s v="Equity/Quasi-equity"/>
    <m/>
    <n v="31.589999999999996"/>
    <m/>
    <m/>
    <m/>
    <n v="31.589999999999996"/>
    <n v="31.589999999999996"/>
    <n v="0"/>
    <m/>
    <m/>
    <m/>
    <s v="Climate Action and Environmental Sustainability Figures for 2022"/>
  </r>
  <r>
    <x v="5"/>
    <m/>
    <s v="EU FUNDS CO- FINANCING ANDALUCIA 2021- 2027"/>
    <m/>
    <d v="2022-12-20T00:00:00"/>
    <x v="1"/>
    <s v="Spain"/>
    <s v="Framework loan"/>
    <m/>
    <n v="205.33499999999998"/>
    <m/>
    <m/>
    <m/>
    <n v="27.693899999999999"/>
    <n v="23.587199999999996"/>
    <n v="4.1067"/>
    <m/>
    <m/>
    <m/>
    <s v="Climate Action and Environmental Sustainability Figures for 2022"/>
  </r>
  <r>
    <x v="5"/>
    <m/>
    <s v="SOLARIA TRILLO TORO PV GREEN LOAN"/>
    <m/>
    <d v="2022-06-30T00:00:00"/>
    <x v="1"/>
    <s v="Spain"/>
    <s v="Investment loan"/>
    <m/>
    <n v="7.3709999999999996"/>
    <m/>
    <m/>
    <m/>
    <n v="7.3709999999999996"/>
    <n v="7.3709999999999996"/>
    <n v="0"/>
    <m/>
    <m/>
    <m/>
    <s v="Climate Action and Environmental Sustainability Figures for 2022"/>
  </r>
  <r>
    <x v="5"/>
    <m/>
    <s v="SOFIA MUNICIPALITY METRO L3 STAGE III- GREEN LOAN"/>
    <m/>
    <d v="2022-12-20T00:00:00"/>
    <x v="1"/>
    <s v="Bulgaria"/>
    <s v="Investment loan"/>
    <m/>
    <n v="205.86149999999998"/>
    <m/>
    <m/>
    <m/>
    <n v="205.86149999999998"/>
    <n v="205.86149999999998"/>
    <n v="0"/>
    <m/>
    <m/>
    <m/>
    <s v="Climate Action and Environmental Sustainability Figures for 2022"/>
  </r>
  <r>
    <x v="5"/>
    <m/>
    <s v="AFRICAN INFRASTRUCTURE INVESTMENT FUND 4"/>
    <m/>
    <d v="2022-12-01T00:00:00"/>
    <x v="1"/>
    <s v="Regional - Africa"/>
    <s v="Equity/Quasi-equity"/>
    <m/>
    <n v="75.500100000000003"/>
    <m/>
    <m/>
    <m/>
    <n v="25.693199999999997"/>
    <n v="24.956099999999999"/>
    <n v="0.73709999999999987"/>
    <m/>
    <m/>
    <m/>
    <s v="Climate Action and Environmental Sustainability Figures for 2022"/>
  </r>
  <r>
    <x v="5"/>
    <m/>
    <s v="MADRID RESEARCH AND DEVELOPMENT"/>
    <m/>
    <d v="2022-09-15T00:00:00"/>
    <x v="1"/>
    <s v="Spain"/>
    <s v="Investment loan"/>
    <m/>
    <n v="191.64599999999999"/>
    <m/>
    <m/>
    <m/>
    <n v="11.793599999999998"/>
    <n v="11.0565"/>
    <n v="0.73709999999999987"/>
    <m/>
    <m/>
    <m/>
    <s v="Climate Action and Environmental Sustainability Figures for 2022"/>
  </r>
  <r>
    <x v="5"/>
    <m/>
    <s v="SUSTAINABLE WATER SUPPLY BRABANT WATER"/>
    <m/>
    <d v="2022-12-01T00:00:00"/>
    <x v="1"/>
    <s v="Netherlands"/>
    <s v="Investment loan"/>
    <m/>
    <n v="210.6"/>
    <m/>
    <m/>
    <m/>
    <n v="154.47509999999997"/>
    <n v="134.15219999999999"/>
    <n v="20.322900000000001"/>
    <m/>
    <m/>
    <m/>
    <s v="Climate Action and Environmental Sustainability Figures for 2022"/>
  </r>
  <r>
    <x v="5"/>
    <m/>
    <s v="VIVERACQUA HYDROBOND 4"/>
    <m/>
    <d v="2022-02-16T00:00:00"/>
    <x v="1"/>
    <s v="Italy"/>
    <s v="Investment loan"/>
    <m/>
    <n v="78.237899999999996"/>
    <m/>
    <m/>
    <m/>
    <n v="24.956099999999999"/>
    <n v="18.322199999999999"/>
    <n v="6.5286"/>
    <m/>
    <m/>
    <m/>
    <s v="Climate Action and Environmental Sustainability Figures for 2022"/>
  </r>
  <r>
    <x v="5"/>
    <m/>
    <s v="WALLONIA SOC HOUSING ENER EFF &amp; FLOOD RESILIENCE"/>
    <m/>
    <d v="2022-06-01T00:00:00"/>
    <x v="1"/>
    <s v="Belgium"/>
    <s v="Framework loan"/>
    <m/>
    <n v="384.34499999999997"/>
    <m/>
    <m/>
    <m/>
    <n v="384.34499999999997"/>
    <n v="297.78839999999997"/>
    <n v="86.556600000000003"/>
    <m/>
    <m/>
    <m/>
    <s v="Climate Action and Environmental Sustainability Figures for 2022"/>
  </r>
  <r>
    <x v="5"/>
    <m/>
    <s v="WALLONIA SOC HOUSING ENER EFF &amp; FLOOD RESILIENCE"/>
    <m/>
    <d v="2022-06-01T00:00:00"/>
    <x v="1"/>
    <s v="Belgium"/>
    <s v="Framework loan"/>
    <m/>
    <n v="142.155"/>
    <m/>
    <m/>
    <m/>
    <n v="142.155"/>
    <n v="110.14379999999998"/>
    <n v="32.011199999999995"/>
    <m/>
    <m/>
    <m/>
    <s v="Climate Action and Environmental Sustainability Figures for 2022"/>
  </r>
  <r>
    <x v="5"/>
    <m/>
    <s v="TURKU EDUCATION INFRASTRUCTURE"/>
    <m/>
    <d v="2022-12-21T00:00:00"/>
    <x v="1"/>
    <s v="Finland"/>
    <s v="Investment loan"/>
    <m/>
    <n v="200.07"/>
    <m/>
    <m/>
    <m/>
    <n v="113.30279999999999"/>
    <n v="98.244899999999987"/>
    <n v="15.0579"/>
    <m/>
    <m/>
    <m/>
    <s v="Climate Action and Environmental Sustainability Figures for 2022"/>
  </r>
  <r>
    <x v="5"/>
    <m/>
    <s v="HU EXIMBANK CLIMATE FOCUSED MBIL"/>
    <m/>
    <d v="2022-11-22T00:00:00"/>
    <x v="1"/>
    <s v="Hungary"/>
    <s v="Multiple Beneficiary Intermediated Loan"/>
    <m/>
    <n v="105.3"/>
    <m/>
    <m/>
    <m/>
    <n v="52.65"/>
    <n v="52.65"/>
    <n v="0"/>
    <m/>
    <m/>
    <m/>
    <s v="Climate Action and Environmental Sustainability Figures for 2022"/>
  </r>
  <r>
    <x v="5"/>
    <m/>
    <s v="RENOUVELLEMENT MATERIEL ROULANT - METRO DE PARIS"/>
    <m/>
    <d v="2022-12-21T00:00:00"/>
    <x v="1"/>
    <s v="France"/>
    <s v="Investment loan"/>
    <m/>
    <n v="263.25"/>
    <m/>
    <m/>
    <m/>
    <n v="263.25"/>
    <n v="263.25"/>
    <n v="0"/>
    <m/>
    <m/>
    <m/>
    <s v="Climate Action and Environmental Sustainability Figures for 2022"/>
  </r>
  <r>
    <x v="5"/>
    <m/>
    <s v="WINGCOPTER LAST MILE DELIVERY (IEU GT)"/>
    <m/>
    <d v="2022-12-23T00:00:00"/>
    <x v="1"/>
    <s v="Germany"/>
    <s v="Equity/Quasi-equity"/>
    <m/>
    <n v="42.12"/>
    <m/>
    <m/>
    <m/>
    <n v="42.12"/>
    <n v="42.12"/>
    <n v="0"/>
    <m/>
    <m/>
    <m/>
    <s v="Climate Action and Environmental Sustainability Figures for 2022"/>
  </r>
  <r>
    <x v="5"/>
    <m/>
    <s v="PREMIUM SVENSK LAX SUSTAINABLE SALMON FARM (EDP)"/>
    <m/>
    <d v="2022-12-01T00:00:00"/>
    <x v="1"/>
    <s v="Sweden"/>
    <s v="Equity/Quasi-equity"/>
    <m/>
    <n v="51.175799999999995"/>
    <m/>
    <m/>
    <m/>
    <n v="0"/>
    <n v="0"/>
    <n v="0"/>
    <m/>
    <m/>
    <m/>
    <s v="Climate Action and Environmental Sustainability Figures for 2022"/>
  </r>
  <r>
    <x v="5"/>
    <m/>
    <s v="CLIMATE ACTION AUSTRIA RLBOO (FL)"/>
    <m/>
    <d v="2022-12-05T00:00:00"/>
    <x v="1"/>
    <s v="Austria"/>
    <s v="Framework loan"/>
    <m/>
    <n v="52.65"/>
    <m/>
    <m/>
    <m/>
    <n v="52.65"/>
    <n v="52.65"/>
    <n v="0"/>
    <m/>
    <m/>
    <m/>
    <s v="Climate Action and Environmental Sustainability Figures for 2022"/>
  </r>
  <r>
    <x v="5"/>
    <m/>
    <s v="SOGELEASE RO LOAN FOR SMES &amp; MIDCAPS III"/>
    <m/>
    <d v="2022-07-27T00:00:00"/>
    <x v="1"/>
    <s v="Romania"/>
    <s v="Multiple Beneficiary Intermediated Loan"/>
    <m/>
    <n v="52.65"/>
    <m/>
    <m/>
    <m/>
    <n v="10.53"/>
    <n v="10.53"/>
    <n v="0"/>
    <m/>
    <m/>
    <m/>
    <s v="Climate Action and Environmental Sustainability Figures for 2022"/>
  </r>
  <r>
    <x v="5"/>
    <m/>
    <s v="PONT ET BARREAU DE CAMELAT"/>
    <m/>
    <d v="2022-07-21T00:00:00"/>
    <x v="1"/>
    <s v="France"/>
    <s v="Investment loan"/>
    <m/>
    <n v="31.589999999999996"/>
    <m/>
    <m/>
    <m/>
    <n v="3.7907999999999999"/>
    <n v="3.3696000000000002"/>
    <n v="0.42120000000000002"/>
    <m/>
    <m/>
    <m/>
    <s v="Climate Action and Environmental Sustainability Figures for 2022"/>
  </r>
  <r>
    <x v="5"/>
    <m/>
    <s v="PACKBENEFIT - SUSTAINABLE FOOD PACKAGING (EDP)"/>
    <m/>
    <d v="2022-12-22T00:00:00"/>
    <x v="1"/>
    <s v="Spain"/>
    <s v="Equity/Quasi-equity"/>
    <m/>
    <n v="13.899599999999998"/>
    <m/>
    <m/>
    <m/>
    <n v="0"/>
    <n v="0"/>
    <n v="0"/>
    <m/>
    <m/>
    <m/>
    <s v="Climate Action and Environmental Sustainability Figures for 2022"/>
  </r>
  <r>
    <x v="5"/>
    <m/>
    <s v="EOLMED FLOATING OFFSHORE (PORT- LA-NOUVELLE)"/>
    <m/>
    <d v="2022-04-29T00:00:00"/>
    <x v="1"/>
    <s v="France"/>
    <s v="Investment loan"/>
    <m/>
    <n v="6.9497999999999989"/>
    <m/>
    <m/>
    <m/>
    <n v="6.9497999999999989"/>
    <n v="6.9497999999999989"/>
    <n v="0"/>
    <m/>
    <m/>
    <m/>
    <s v="Climate Action and Environmental Sustainability Figures for 2022"/>
  </r>
  <r>
    <x v="5"/>
    <m/>
    <s v="SERBIAN INLAND WATERWAY INFRASTRUCTURE"/>
    <m/>
    <d v="2022-12-13T00:00:00"/>
    <x v="1"/>
    <s v="Serbia"/>
    <s v="Framework loan"/>
    <m/>
    <n v="32.643000000000001"/>
    <m/>
    <m/>
    <m/>
    <n v="31.905899999999999"/>
    <n v="31.905899999999999"/>
    <n v="0"/>
    <m/>
    <m/>
    <m/>
    <s v="Climate Action and Environmental Sustainability Figures for 2022"/>
  </r>
  <r>
    <x v="5"/>
    <m/>
    <s v="RYBNIK SUSTAINABLE DEVELOPMENT"/>
    <m/>
    <d v="2022-12-22T00:00:00"/>
    <x v="1"/>
    <s v="Poland"/>
    <s v="Framework loan"/>
    <m/>
    <n v="36.328499999999998"/>
    <m/>
    <m/>
    <m/>
    <n v="20.322900000000001"/>
    <n v="19.585799999999999"/>
    <n v="0.73709999999999987"/>
    <m/>
    <m/>
    <m/>
    <s v="Climate Action and Environmental Sustainability Figures for 2022"/>
  </r>
  <r>
    <x v="5"/>
    <m/>
    <s v="EDPR POLAND GREEN ENERGY LOAN"/>
    <m/>
    <d v="2022-01-13T00:00:00"/>
    <x v="1"/>
    <s v="Poland"/>
    <s v="Investment loan"/>
    <m/>
    <n v="10.108799999999999"/>
    <m/>
    <m/>
    <m/>
    <n v="10.108799999999999"/>
    <n v="10.108799999999999"/>
    <n v="0"/>
    <m/>
    <m/>
    <m/>
    <s v="Climate Action and Environmental Sustainability Figures for 2022"/>
  </r>
  <r>
    <x v="5"/>
    <m/>
    <s v="EDPR POLAND GREEN ENERGY LOAN"/>
    <m/>
    <d v="2022-01-13T00:00:00"/>
    <x v="1"/>
    <s v="Poland"/>
    <s v="Investment loan"/>
    <m/>
    <n v="13.478400000000001"/>
    <m/>
    <m/>
    <m/>
    <n v="13.478400000000001"/>
    <n v="13.478400000000001"/>
    <n v="0"/>
    <m/>
    <m/>
    <m/>
    <s v="Climate Action and Environmental Sustainability Figures for 2022"/>
  </r>
  <r>
    <x v="5"/>
    <m/>
    <s v="EDPR POLAND GREEN ENERGY LOAN"/>
    <m/>
    <d v="2022-01-13T00:00:00"/>
    <x v="1"/>
    <s v="Poland"/>
    <s v="Investment loan"/>
    <m/>
    <n v="2.7378"/>
    <m/>
    <m/>
    <m/>
    <n v="2.7378"/>
    <n v="2.7378"/>
    <n v="0"/>
    <m/>
    <m/>
    <m/>
    <s v="Climate Action and Environmental Sustainability Figures for 2022"/>
  </r>
  <r>
    <x v="5"/>
    <m/>
    <s v="EDPR POLAND GREEN ENERGY LOAN"/>
    <m/>
    <d v="2022-01-13T00:00:00"/>
    <x v="1"/>
    <s v="Poland"/>
    <s v="Investment loan"/>
    <m/>
    <n v="11.4777"/>
    <m/>
    <m/>
    <m/>
    <n v="11.4777"/>
    <n v="11.4777"/>
    <n v="0"/>
    <m/>
    <m/>
    <m/>
    <s v="Climate Action and Environmental Sustainability Figures for 2022"/>
  </r>
  <r>
    <x v="5"/>
    <m/>
    <s v="EDPR POLAND GREEN ENERGY LOAN"/>
    <m/>
    <d v="2022-01-13T00:00:00"/>
    <x v="1"/>
    <s v="Poland"/>
    <s v="Investment loan"/>
    <m/>
    <n v="19.480499999999999"/>
    <m/>
    <m/>
    <m/>
    <n v="19.480499999999999"/>
    <n v="19.480499999999999"/>
    <n v="0"/>
    <m/>
    <m/>
    <m/>
    <s v="Climate Action and Environmental Sustainability Figures for 2022"/>
  </r>
  <r>
    <x v="5"/>
    <m/>
    <s v="EDPR POLAND GREEN ENERGY LOAN"/>
    <m/>
    <d v="2022-01-13T00:00:00"/>
    <x v="1"/>
    <s v="Poland"/>
    <s v="Investment loan"/>
    <m/>
    <n v="0.52649999999999997"/>
    <m/>
    <m/>
    <m/>
    <n v="0.52649999999999997"/>
    <n v="0.52649999999999997"/>
    <n v="0"/>
    <m/>
    <m/>
    <m/>
    <s v="Climate Action and Environmental Sustainability Figures for 2022"/>
  </r>
  <r>
    <x v="5"/>
    <m/>
    <s v="EDPR POLAND GREEN ENERGY LOAN"/>
    <m/>
    <d v="2022-01-13T00:00:00"/>
    <x v="1"/>
    <s v="Poland"/>
    <s v="Investment loan"/>
    <m/>
    <n v="0.84240000000000004"/>
    <m/>
    <m/>
    <m/>
    <n v="0.84240000000000004"/>
    <n v="0.84240000000000004"/>
    <n v="0"/>
    <m/>
    <m/>
    <m/>
    <s v="Climate Action and Environmental Sustainability Figures for 2022"/>
  </r>
  <r>
    <x v="5"/>
    <m/>
    <s v="EDPR POLAND GREEN ENERGY LOAN"/>
    <m/>
    <d v="2022-01-13T00:00:00"/>
    <x v="1"/>
    <s v="Poland"/>
    <s v="Investment loan"/>
    <m/>
    <n v="0.21060000000000001"/>
    <m/>
    <m/>
    <m/>
    <n v="0.21060000000000001"/>
    <n v="0.21060000000000001"/>
    <n v="0"/>
    <m/>
    <m/>
    <m/>
    <s v="Climate Action and Environmental Sustainability Figures for 2022"/>
  </r>
  <r>
    <x v="5"/>
    <m/>
    <s v="EDPR POLAND GREEN ENERGY LOAN"/>
    <m/>
    <d v="2022-01-13T00:00:00"/>
    <x v="1"/>
    <s v="Poland"/>
    <s v="Investment loan"/>
    <m/>
    <n v="0.73709999999999987"/>
    <m/>
    <m/>
    <m/>
    <n v="0.73709999999999987"/>
    <n v="0.73709999999999987"/>
    <n v="0"/>
    <m/>
    <m/>
    <m/>
    <s v="Climate Action and Environmental Sustainability Figures for 2022"/>
  </r>
  <r>
    <x v="5"/>
    <m/>
    <s v="EDPR POLAND GREEN ENERGY LOAN"/>
    <m/>
    <d v="2022-01-13T00:00:00"/>
    <x v="1"/>
    <s v="Poland"/>
    <s v="Investment loan"/>
    <m/>
    <n v="1.1583000000000001"/>
    <m/>
    <m/>
    <m/>
    <n v="1.1583000000000001"/>
    <n v="1.1583000000000001"/>
    <n v="0"/>
    <m/>
    <m/>
    <m/>
    <s v="Climate Action and Environmental Sustainability Figures for 2022"/>
  </r>
  <r>
    <x v="5"/>
    <m/>
    <s v="SINT JANS GASTHUIS SUSTAINABLE HEALTHCARE"/>
    <m/>
    <d v="2022-10-20T00:00:00"/>
    <x v="1"/>
    <s v="Netherlands"/>
    <s v="Investment loan"/>
    <m/>
    <n v="42.12"/>
    <m/>
    <m/>
    <m/>
    <n v="26.219699999999996"/>
    <n v="26.219699999999996"/>
    <n v="0"/>
    <m/>
    <m/>
    <m/>
    <s v="Climate Action and Environmental Sustainability Figures for 2022"/>
  </r>
  <r>
    <x v="5"/>
    <m/>
    <s v="RFI HIGH SPEED RAIL NAPOLI-BARI"/>
    <m/>
    <d v="2022-02-28T00:00:00"/>
    <x v="1"/>
    <s v="Italy"/>
    <s v="Investment loan"/>
    <m/>
    <n v="526.5"/>
    <m/>
    <m/>
    <m/>
    <n v="526.5"/>
    <n v="526.5"/>
    <n v="0"/>
    <m/>
    <m/>
    <m/>
    <s v="Climate Action and Environmental Sustainability Figures for 2022"/>
  </r>
  <r>
    <x v="5"/>
    <m/>
    <s v="SAVIOLA SUSTAINABLE FURNITURE II"/>
    <m/>
    <d v="2022-11-29T00:00:00"/>
    <x v="1"/>
    <s v="Italy"/>
    <s v="Investment loan"/>
    <m/>
    <n v="121.095"/>
    <m/>
    <m/>
    <m/>
    <n v="0"/>
    <n v="0"/>
    <n v="0"/>
    <m/>
    <m/>
    <m/>
    <s v="Climate Action and Environmental Sustainability Figures for 2022"/>
  </r>
  <r>
    <x v="5"/>
    <m/>
    <s v="ADVANCED MOBILITY SOLUTIONS"/>
    <m/>
    <d v="2022-07-28T00:00:00"/>
    <x v="1"/>
    <s v="Germany"/>
    <s v="Investment loan"/>
    <m/>
    <n v="315.89999999999998"/>
    <m/>
    <m/>
    <m/>
    <n v="186.381"/>
    <n v="186.381"/>
    <n v="0"/>
    <m/>
    <m/>
    <m/>
    <s v="Climate Action and Environmental Sustainability Figures for 2022"/>
  </r>
  <r>
    <x v="5"/>
    <m/>
    <s v="SFVG REGIONAL SUSTAINABLE HEALTHCARE"/>
    <m/>
    <d v="2022-11-09T00:00:00"/>
    <x v="1"/>
    <s v="Netherlands"/>
    <s v="Investment loan"/>
    <m/>
    <n v="84.24"/>
    <m/>
    <m/>
    <m/>
    <n v="45.173699999999997"/>
    <n v="45.173699999999997"/>
    <n v="0"/>
    <m/>
    <m/>
    <m/>
    <s v="Climate Action and Environmental Sustainability Figures for 2022"/>
  </r>
  <r>
    <x v="5"/>
    <m/>
    <s v="CASA AGRI LOAN FOR SME MIDCAPS CLIMATE &amp; GENDER"/>
    <m/>
    <d v="2022-12-06T00:00:00"/>
    <x v="1"/>
    <s v="France"/>
    <s v="Multiple Beneficiary Intermediated Loan"/>
    <m/>
    <n v="147.41999999999999"/>
    <m/>
    <m/>
    <m/>
    <n v="22.113"/>
    <n v="22.113"/>
    <n v="0"/>
    <m/>
    <m/>
    <m/>
    <s v="Climate Action and Environmental Sustainability Figures for 2022"/>
  </r>
  <r>
    <x v="5"/>
    <m/>
    <s v="CASA AGRI LOAN FOR SME MIDCAPS CLIMATE &amp; GENDER"/>
    <m/>
    <d v="2022-12-06T00:00:00"/>
    <x v="1"/>
    <s v="Regional - EU countries"/>
    <s v="Multiple Beneficiary Intermediated Loan"/>
    <m/>
    <n v="10.53"/>
    <m/>
    <m/>
    <m/>
    <n v="1.5794999999999999"/>
    <n v="1.5794999999999999"/>
    <n v="0"/>
    <m/>
    <m/>
    <m/>
    <s v="Climate Action and Environmental Sustainability Figures for 2022"/>
  </r>
  <r>
    <x v="5"/>
    <m/>
    <s v="CEPAC ACTION POUR LE CLIMAT FL"/>
    <m/>
    <d v="2022-10-28T00:00:00"/>
    <x v="1"/>
    <s v="France"/>
    <s v="Framework loan"/>
    <m/>
    <n v="368.54999999999995"/>
    <m/>
    <m/>
    <m/>
    <n v="368.54999999999995"/>
    <n v="368.54999999999995"/>
    <n v="0"/>
    <m/>
    <m/>
    <m/>
    <s v="Climate Action and Environmental Sustainability Figures for 2022"/>
  </r>
  <r>
    <x v="5"/>
    <m/>
    <s v="ENERGY EFFICIENT HOUSING COOPERATIVE GREEN LOAN"/>
    <m/>
    <d v="2022-09-30T00:00:00"/>
    <x v="1"/>
    <s v="Sweden"/>
    <s v="Investment loan"/>
    <m/>
    <n v="77.290199999999999"/>
    <m/>
    <m/>
    <m/>
    <n v="77.290199999999999"/>
    <n v="77.290199999999999"/>
    <n v="0"/>
    <m/>
    <m/>
    <m/>
    <s v="Climate Action and Environmental Sustainability Figures for 2022"/>
  </r>
  <r>
    <x v="5"/>
    <m/>
    <s v="FAURECIA - HYDROGEN MOBILITY"/>
    <m/>
    <d v="2022-07-01T00:00:00"/>
    <x v="1"/>
    <s v="France"/>
    <s v="Investment loan"/>
    <m/>
    <n v="331.69499999999999"/>
    <m/>
    <m/>
    <m/>
    <n v="295.26119999999997"/>
    <n v="295.26119999999997"/>
    <n v="0"/>
    <m/>
    <m/>
    <m/>
    <s v="Climate Action and Environmental Sustainability Figures for 2022"/>
  </r>
  <r>
    <x v="5"/>
    <m/>
    <s v="STOCKHOLM ENERGY EFFICIENT HOUSING"/>
    <m/>
    <d v="2022-12-23T00:00:00"/>
    <x v="1"/>
    <s v="Sweden"/>
    <s v="Investment loan"/>
    <m/>
    <n v="237.03029999999998"/>
    <m/>
    <m/>
    <m/>
    <n v="225.23669999999998"/>
    <n v="208.3887"/>
    <n v="16.847999999999999"/>
    <m/>
    <m/>
    <m/>
    <s v="Climate Action and Environmental Sustainability Figures for 2022"/>
  </r>
  <r>
    <x v="5"/>
    <m/>
    <s v="WARSAW TRAMWAY III"/>
    <m/>
    <d v="2022-12-22T00:00:00"/>
    <x v="1"/>
    <s v="Poland"/>
    <s v="Investment loan"/>
    <m/>
    <n v="215.44379999999998"/>
    <m/>
    <m/>
    <m/>
    <n v="215.44379999999998"/>
    <n v="215.44379999999998"/>
    <n v="0"/>
    <m/>
    <m/>
    <m/>
    <s v="Climate Action and Environmental Sustainability Figures for 2022"/>
  </r>
  <r>
    <x v="5"/>
    <m/>
    <s v="SICREDI SOLAR ENERGY PORTFOLIO FL"/>
    <m/>
    <d v="2022-11-29T00:00:00"/>
    <x v="1"/>
    <s v="Brazil"/>
    <s v="Framework loan"/>
    <m/>
    <n v="210.6"/>
    <m/>
    <m/>
    <m/>
    <n v="210.6"/>
    <n v="210.6"/>
    <n v="0"/>
    <m/>
    <m/>
    <m/>
    <s v="Climate Action and Environmental Sustainability Figures for 2022"/>
  </r>
  <r>
    <x v="5"/>
    <m/>
    <s v="SANTANDER RISK SHARING EUROPEAN CLIMATE ACTION"/>
    <m/>
    <d v="2022-12-14T00:00:00"/>
    <x v="1"/>
    <s v="Spain"/>
    <s v="Investment loan"/>
    <m/>
    <n v="342.22499999999997"/>
    <m/>
    <m/>
    <m/>
    <n v="342.22499999999997"/>
    <n v="342.22499999999997"/>
    <n v="0"/>
    <m/>
    <m/>
    <m/>
    <s v="Climate Action and Environmental Sustainability Figures for 2022"/>
  </r>
  <r>
    <x v="5"/>
    <m/>
    <s v="CEGELOG AFFORDABLE HOUSING &amp; ENERGY EFFICIENCY"/>
    <m/>
    <d v="2022-02-14T00:00:00"/>
    <x v="1"/>
    <s v="France"/>
    <s v="Investment loan"/>
    <m/>
    <n v="248.19209999999998"/>
    <m/>
    <m/>
    <m/>
    <n v="62.021699999999996"/>
    <n v="62.021699999999996"/>
    <n v="0"/>
    <m/>
    <m/>
    <m/>
    <s v="Climate Action and Environmental Sustainability Figures for 2022"/>
  </r>
  <r>
    <x v="5"/>
    <m/>
    <s v="EASY CHARGER SPAIN (FM)"/>
    <m/>
    <d v="2022-12-23T00:00:00"/>
    <x v="1"/>
    <s v="Spain"/>
    <s v="Equity/Quasi-equity"/>
    <m/>
    <n v="42.12"/>
    <m/>
    <m/>
    <m/>
    <n v="42.12"/>
    <n v="42.12"/>
    <n v="0"/>
    <m/>
    <m/>
    <m/>
    <s v="Climate Action and Environmental Sustainability Figures for 2022"/>
  </r>
  <r>
    <x v="5"/>
    <m/>
    <s v="VIECURI SUSTAINABLE HEALTHCARE"/>
    <m/>
    <d v="2022-10-20T00:00:00"/>
    <x v="1"/>
    <s v="Netherlands"/>
    <s v="Investment loan"/>
    <m/>
    <n v="94.77"/>
    <m/>
    <m/>
    <m/>
    <n v="26.535599999999999"/>
    <n v="26.535599999999999"/>
    <n v="0"/>
    <m/>
    <m/>
    <m/>
    <s v="Climate Action and Environmental Sustainability Figures for 2022"/>
  </r>
  <r>
    <x v="5"/>
    <m/>
    <s v="DANIELI RDI AND AMT INVESTMENTS"/>
    <m/>
    <d v="2022-12-16T00:00:00"/>
    <x v="1"/>
    <s v="Croatia"/>
    <s v="Investment loan"/>
    <m/>
    <n v="128.99249999999998"/>
    <m/>
    <m/>
    <m/>
    <n v="103.50989999999999"/>
    <n v="103.50989999999999"/>
    <n v="0"/>
    <m/>
    <m/>
    <m/>
    <s v="Climate Action and Environmental Sustainability Figures for 2022"/>
  </r>
  <r>
    <x v="5"/>
    <m/>
    <s v="DANIELI RDI AND AMT INVESTMENTS"/>
    <m/>
    <d v="2022-12-16T00:00:00"/>
    <x v="1"/>
    <s v="Italy"/>
    <s v="Investment loan"/>
    <m/>
    <n v="239.55749999999998"/>
    <m/>
    <m/>
    <m/>
    <n v="192.27779999999998"/>
    <n v="192.27779999999998"/>
    <n v="0"/>
    <m/>
    <m/>
    <m/>
    <s v="Climate Action and Environmental Sustainability Figures for 2022"/>
  </r>
  <r>
    <x v="5"/>
    <m/>
    <s v="CEGELOG AFFORDABLE HOUSING &amp; ENERGY EFFICIENCY"/>
    <m/>
    <d v="2022-02-14T00:00:00"/>
    <x v="1"/>
    <s v="France"/>
    <s v="Investment loan"/>
    <m/>
    <n v="12.109499999999999"/>
    <m/>
    <m/>
    <m/>
    <n v="3.0536999999999996"/>
    <n v="3.0536999999999996"/>
    <n v="0"/>
    <m/>
    <m/>
    <m/>
    <s v="Climate Action and Environmental Sustainability Figures for 2022"/>
  </r>
  <r>
    <x v="5"/>
    <m/>
    <s v="IE HIGHER EDUCATION &amp; DIGITALISATION"/>
    <m/>
    <d v="2022-04-26T00:00:00"/>
    <x v="1"/>
    <s v="Spain"/>
    <s v="Investment loan"/>
    <m/>
    <n v="15.794999999999998"/>
    <m/>
    <m/>
    <m/>
    <n v="2.6324999999999998"/>
    <n v="2.1059999999999999"/>
    <n v="0.42120000000000002"/>
    <m/>
    <m/>
    <m/>
    <s v="Climate Action and Environmental Sustainability Figures for 2022"/>
  </r>
  <r>
    <x v="5"/>
    <m/>
    <s v="MSME OUTREACH INITIATIVE - CAUCASUS"/>
    <m/>
    <d v="2022-12-29T00:00:00"/>
    <x v="1"/>
    <s v="Georgia"/>
    <s v="Multiple Beneficiary Intermediated Loan"/>
    <m/>
    <n v="10.53"/>
    <m/>
    <m/>
    <m/>
    <n v="0.1053"/>
    <n v="0.1053"/>
    <n v="0"/>
    <m/>
    <m/>
    <m/>
    <s v="Climate Action and Environmental Sustainability Figures for 2022"/>
  </r>
  <r>
    <x v="5"/>
    <m/>
    <s v="SANTANDER &amp; UCI CLIMATE ACTION"/>
    <m/>
    <d v="2022-12-13T00:00:00"/>
    <x v="1"/>
    <s v="Spain"/>
    <s v="Guarantee"/>
    <m/>
    <n v="84.977099999999993"/>
    <m/>
    <m/>
    <m/>
    <n v="84.977099999999993"/>
    <n v="84.977099999999993"/>
    <n v="0"/>
    <m/>
    <m/>
    <m/>
    <s v="Climate Action and Environmental Sustainability Figures for 2022"/>
  </r>
  <r>
    <x v="5"/>
    <m/>
    <s v="FGV SUSTAINABLE RAIL INFRA &amp; ROLLING STOCK FL"/>
    <m/>
    <d v="2022-11-28T00:00:00"/>
    <x v="1"/>
    <s v="Spain"/>
    <s v="Framework loan"/>
    <m/>
    <n v="52.65"/>
    <m/>
    <m/>
    <m/>
    <n v="52.65"/>
    <n v="52.65"/>
    <n v="0"/>
    <m/>
    <m/>
    <m/>
    <s v="Climate Action and Environmental Sustainability Figures for 2022"/>
  </r>
  <r>
    <x v="5"/>
    <m/>
    <s v="TENNET OSTBAYERNRING GRID EXPANSION GREEN LOAN"/>
    <m/>
    <d v="2022-10-18T00:00:00"/>
    <x v="1"/>
    <s v="Germany"/>
    <s v="Investment loan"/>
    <m/>
    <n v="473.84999999999997"/>
    <m/>
    <m/>
    <m/>
    <n v="473.84999999999997"/>
    <n v="473.84999999999997"/>
    <n v="0"/>
    <m/>
    <m/>
    <m/>
    <s v="Climate Action and Environmental Sustainability Figures for 2022"/>
  </r>
  <r>
    <x v="5"/>
    <m/>
    <s v="LARGE-SCALE ENERGY EFFICIENT HOUSING GERMANY"/>
    <m/>
    <d v="2022-11-10T00:00:00"/>
    <x v="1"/>
    <s v="Germany"/>
    <s v="Investment loan"/>
    <m/>
    <n v="631.79999999999995"/>
    <m/>
    <m/>
    <m/>
    <n v="631.79999999999995"/>
    <n v="631.79999999999995"/>
    <n v="0"/>
    <m/>
    <m/>
    <m/>
    <s v="Climate Action and Environmental Sustainability Figures for 2022"/>
  </r>
  <r>
    <x v="5"/>
    <m/>
    <s v="ISP SUSTAINABLE LOAN FOR SMES AND MIDCAPS"/>
    <m/>
    <d v="2022-08-08T00:00:00"/>
    <x v="1"/>
    <s v="Italy"/>
    <s v="Multiple Beneficiary Intermediated Loan"/>
    <m/>
    <n v="526.5"/>
    <m/>
    <m/>
    <m/>
    <n v="131.625"/>
    <n v="131.625"/>
    <n v="0"/>
    <m/>
    <m/>
    <m/>
    <s v="Climate Action and Environmental Sustainability Figures for 2022"/>
  </r>
  <r>
    <x v="5"/>
    <m/>
    <s v="DB SPAIN ENHANCED COVID SUPPORT FOR SMES&amp;MIDCAPS"/>
    <m/>
    <d v="2022-03-11T00:00:00"/>
    <x v="1"/>
    <s v="Spain"/>
    <s v="Guarantee"/>
    <m/>
    <n v="53.071199999999997"/>
    <m/>
    <m/>
    <m/>
    <n v="0.31589999999999996"/>
    <n v="0.31589999999999996"/>
    <n v="0"/>
    <m/>
    <m/>
    <m/>
    <s v="Climate Action and Environmental Sustainability Figures for 2022"/>
  </r>
  <r>
    <x v="5"/>
    <m/>
    <s v="DB SPAIN ENHANCED COVID SUPPORT FOR SMES&amp;MIDCAPS"/>
    <m/>
    <d v="2022-03-11T00:00:00"/>
    <x v="1"/>
    <s v="Spain"/>
    <s v="Guarantee"/>
    <m/>
    <n v="26.430299999999999"/>
    <m/>
    <m/>
    <m/>
    <n v="0.1053"/>
    <n v="0.1053"/>
    <n v="0"/>
    <m/>
    <m/>
    <m/>
    <s v="Climate Action and Environmental Sustainability Figures for 2022"/>
  </r>
  <r>
    <x v="5"/>
    <m/>
    <s v="SANDVIK SPECIAL MACHINING AND TOOLING RDI"/>
    <m/>
    <d v="2022-12-21T00:00:00"/>
    <x v="1"/>
    <s v="Finland"/>
    <s v="Investment loan"/>
    <m/>
    <n v="144.78749999999999"/>
    <m/>
    <m/>
    <m/>
    <n v="10.108799999999999"/>
    <n v="10.108799999999999"/>
    <n v="0"/>
    <m/>
    <m/>
    <m/>
    <s v="Climate Action and Environmental Sustainability Figures for 2022"/>
  </r>
  <r>
    <x v="5"/>
    <m/>
    <s v="SANDVIK SPECIAL MACHINING AND TOOLING RDI"/>
    <m/>
    <d v="2022-12-21T00:00:00"/>
    <x v="1"/>
    <s v="Germany"/>
    <s v="Investment loan"/>
    <m/>
    <n v="54.229499999999994"/>
    <m/>
    <m/>
    <m/>
    <n v="3.7907999999999999"/>
    <n v="3.7907999999999999"/>
    <n v="0"/>
    <m/>
    <m/>
    <m/>
    <s v="Climate Action and Environmental Sustainability Figures for 2022"/>
  </r>
  <r>
    <x v="5"/>
    <m/>
    <s v="SANDVIK SPECIAL MACHINING AND TOOLING RDI"/>
    <m/>
    <d v="2022-12-21T00:00:00"/>
    <x v="1"/>
    <s v="Sweden"/>
    <s v="Investment loan"/>
    <m/>
    <n v="327.483"/>
    <m/>
    <m/>
    <m/>
    <n v="22.955400000000001"/>
    <n v="22.955400000000001"/>
    <n v="0"/>
    <m/>
    <m/>
    <m/>
    <s v="Climate Action and Environmental Sustainability Figures for 2022"/>
  </r>
  <r>
    <x v="5"/>
    <m/>
    <s v="IBERDROLA GREEN ENERGY FRAMEWORK LOAN II"/>
    <m/>
    <d v="2022-07-22T00:00:00"/>
    <x v="1"/>
    <s v="Spain"/>
    <s v="Framework loan"/>
    <m/>
    <n v="579.15"/>
    <m/>
    <m/>
    <m/>
    <n v="579.15"/>
    <n v="579.15"/>
    <n v="0"/>
    <m/>
    <m/>
    <m/>
    <s v="Climate Action and Environmental Sustainability Figures for 2022"/>
  </r>
  <r>
    <x v="5"/>
    <m/>
    <s v="ITALGAS (SEASIDE) CLIMATE ACTION FL"/>
    <m/>
    <d v="2022-09-20T00:00:00"/>
    <x v="1"/>
    <s v="Italy"/>
    <s v="Framework loan"/>
    <m/>
    <n v="157.94999999999999"/>
    <m/>
    <m/>
    <m/>
    <n v="157.94999999999999"/>
    <n v="157.94999999999999"/>
    <n v="0"/>
    <m/>
    <m/>
    <m/>
    <s v="Climate Action and Environmental Sustainability Figures for 2022"/>
  </r>
  <r>
    <x v="5"/>
    <m/>
    <s v="CALEF - PAN- EUROPEAN RENEWABLE ENERGY FL II"/>
    <m/>
    <d v="2022-10-03T00:00:00"/>
    <x v="1"/>
    <s v="France"/>
    <s v="Framework loan"/>
    <m/>
    <n v="252.71999999999997"/>
    <m/>
    <m/>
    <m/>
    <n v="252.71999999999997"/>
    <n v="252.71999999999997"/>
    <n v="0"/>
    <m/>
    <m/>
    <m/>
    <s v="Climate Action and Environmental Sustainability Figures for 2022"/>
  </r>
  <r>
    <x v="5"/>
    <m/>
    <s v="CALEF - PAN- EUROPEAN RENEWABLE ENERGY FL II"/>
    <m/>
    <d v="2022-10-03T00:00:00"/>
    <x v="1"/>
    <s v="Regional - EU countries"/>
    <s v="Framework loan"/>
    <m/>
    <n v="63.179999999999993"/>
    <m/>
    <m/>
    <m/>
    <n v="63.179999999999993"/>
    <n v="63.179999999999993"/>
    <n v="0"/>
    <m/>
    <m/>
    <m/>
    <s v="Climate Action and Environmental Sustainability Figures for 2022"/>
  </r>
  <r>
    <x v="5"/>
    <m/>
    <s v="BANFONDESA MICROFINANCE LOAN"/>
    <m/>
    <d v="2022-12-21T00:00:00"/>
    <x v="1"/>
    <s v="Dominican Republic"/>
    <s v="Multiple Beneficiary Intermediated Loan"/>
    <m/>
    <n v="10.53"/>
    <m/>
    <m/>
    <m/>
    <n v="0.1053"/>
    <n v="0.1053"/>
    <n v="0"/>
    <m/>
    <m/>
    <m/>
    <s v="Climate Action and Environmental Sustainability Figures for 2022"/>
  </r>
  <r>
    <x v="5"/>
    <m/>
    <s v="MARPOSS MEASUREMENT SYSTEMS RDI II"/>
    <m/>
    <d v="2022-12-06T00:00:00"/>
    <x v="1"/>
    <s v="Italy"/>
    <s v="Investment loan"/>
    <m/>
    <n v="42.12"/>
    <m/>
    <m/>
    <m/>
    <n v="13.267799999999999"/>
    <n v="13.267799999999999"/>
    <n v="0"/>
    <m/>
    <m/>
    <m/>
    <s v="Climate Action and Environmental Sustainability Figures for 2022"/>
  </r>
  <r>
    <x v="5"/>
    <m/>
    <s v="OHT LOAN FOR SMES AND MIDCAPS"/>
    <m/>
    <d v="2022-12-15T00:00:00"/>
    <x v="1"/>
    <s v="Austria"/>
    <s v="Multiple Beneficiary Intermediated Loan"/>
    <m/>
    <n v="157.94999999999999"/>
    <m/>
    <m/>
    <m/>
    <n v="31.589999999999996"/>
    <n v="31.589999999999996"/>
    <n v="0"/>
    <m/>
    <m/>
    <m/>
    <s v="Climate Action and Environmental Sustainability Figures for 2022"/>
  </r>
  <r>
    <x v="5"/>
    <m/>
    <s v="FIRENZE SMART URBAN REGENERATION FL"/>
    <m/>
    <d v="2022-11-21T00:00:00"/>
    <x v="1"/>
    <s v="Italy"/>
    <s v="Framework loan"/>
    <m/>
    <n v="210.6"/>
    <m/>
    <m/>
    <m/>
    <n v="47.069099999999999"/>
    <n v="32.327099999999994"/>
    <n v="14.741999999999999"/>
    <m/>
    <m/>
    <m/>
    <s v="Climate Action and Environmental Sustainability Figures for 2022"/>
  </r>
  <r>
    <x v="5"/>
    <m/>
    <s v="AFREXIMBANK SUPPLY CHAIN LOAN FOR SMES &amp; MIDCAPS"/>
    <m/>
    <d v="2022-11-08T00:00:00"/>
    <x v="1"/>
    <s v="Regional - Africa"/>
    <s v="Multiple Beneficiary Intermediated Loan"/>
    <m/>
    <n v="315.89999999999998"/>
    <m/>
    <m/>
    <m/>
    <n v="3.1589999999999998"/>
    <n v="3.1589999999999998"/>
    <n v="0"/>
    <m/>
    <m/>
    <m/>
    <s v="Climate Action and Environmental Sustainability Figures for 2022"/>
  </r>
  <r>
    <x v="5"/>
    <m/>
    <s v="SG PAN-EUROPEAN RENEWABLE ENERGY FL"/>
    <m/>
    <d v="2022-10-19T00:00:00"/>
    <x v="1"/>
    <s v="France"/>
    <s v="Framework loan"/>
    <m/>
    <n v="184.27499999999998"/>
    <m/>
    <m/>
    <m/>
    <n v="184.27499999999998"/>
    <n v="184.27499999999998"/>
    <n v="0"/>
    <m/>
    <m/>
    <m/>
    <s v="Climate Action and Environmental Sustainability Figures for 2022"/>
  </r>
  <r>
    <x v="5"/>
    <m/>
    <s v="SG PAN-EUROPEAN RENEWABLE ENERGY FL"/>
    <m/>
    <d v="2022-10-19T00:00:00"/>
    <x v="1"/>
    <s v="Italy"/>
    <s v="Framework loan"/>
    <m/>
    <n v="184.27499999999998"/>
    <m/>
    <m/>
    <m/>
    <n v="184.27499999999998"/>
    <n v="184.27499999999998"/>
    <n v="0"/>
    <m/>
    <m/>
    <m/>
    <s v="Climate Action and Environmental Sustainability Figures for 2022"/>
  </r>
  <r>
    <x v="5"/>
    <m/>
    <s v="SG PAN-EUROPEAN RENEWABLE ENERGY FL"/>
    <m/>
    <d v="2022-10-19T00:00:00"/>
    <x v="1"/>
    <s v="Regional - EU countries"/>
    <s v="Framework loan"/>
    <m/>
    <n v="52.65"/>
    <m/>
    <m/>
    <m/>
    <n v="52.65"/>
    <n v="52.65"/>
    <n v="0"/>
    <m/>
    <m/>
    <m/>
    <s v="Climate Action and Environmental Sustainability Figures for 2022"/>
  </r>
  <r>
    <x v="5"/>
    <m/>
    <s v="JORDAN LOAN FOR SMES AND MID- CAPS"/>
    <m/>
    <d v="2022-06-16T00:00:00"/>
    <x v="1"/>
    <s v="Jordan"/>
    <s v="Multiple Beneficiary Intermediated Loan"/>
    <m/>
    <n v="105.3"/>
    <m/>
    <m/>
    <m/>
    <n v="1.0529999999999999"/>
    <n v="1.0529999999999999"/>
    <n v="0"/>
    <m/>
    <m/>
    <m/>
    <s v="Climate Action and Environmental Sustainability Figures for 2022"/>
  </r>
  <r>
    <x v="5"/>
    <m/>
    <s v="ILIAD FRANCE TRES HAUT DEBIT EXPANSION 2"/>
    <m/>
    <d v="2022-12-13T00:00:00"/>
    <x v="1"/>
    <s v="France"/>
    <s v="Investment loan"/>
    <m/>
    <n v="315.89999999999998"/>
    <m/>
    <m/>
    <m/>
    <n v="145.20869999999999"/>
    <n v="145.20869999999999"/>
    <n v="0"/>
    <m/>
    <m/>
    <m/>
    <s v="Climate Action and Environmental Sustainability Figures for 2022"/>
  </r>
  <r>
    <x v="5"/>
    <m/>
    <s v="EV SMART E- CHARGING NETWORK"/>
    <m/>
    <d v="2022-02-24T00:00:00"/>
    <x v="1"/>
    <s v="Italy"/>
    <s v="Investment loan"/>
    <m/>
    <n v="10.53"/>
    <m/>
    <m/>
    <m/>
    <n v="10.53"/>
    <n v="10.53"/>
    <n v="0"/>
    <m/>
    <m/>
    <m/>
    <s v="Climate Action and Environmental Sustainability Figures for 2022"/>
  </r>
  <r>
    <x v="5"/>
    <m/>
    <s v="ALD PAN-EUROPEAN CLEAN TRANSPORT FLEET"/>
    <m/>
    <d v="2022-12-22T00:00:00"/>
    <x v="1"/>
    <s v="Belgium"/>
    <s v="Investment loan"/>
    <m/>
    <n v="31.589999999999996"/>
    <m/>
    <m/>
    <m/>
    <n v="31.589999999999996"/>
    <n v="31.589999999999996"/>
    <n v="0"/>
    <m/>
    <m/>
    <m/>
    <s v="Climate Action and Environmental Sustainability Figures for 2022"/>
  </r>
  <r>
    <x v="5"/>
    <m/>
    <s v="ALD PAN-EUROPEAN CLEAN TRANSPORT FLEET"/>
    <m/>
    <d v="2022-12-22T00:00:00"/>
    <x v="1"/>
    <s v="France"/>
    <s v="Investment loan"/>
    <m/>
    <n v="157.94999999999999"/>
    <m/>
    <m/>
    <m/>
    <n v="157.94999999999999"/>
    <n v="157.94999999999999"/>
    <n v="0"/>
    <m/>
    <m/>
    <m/>
    <s v="Climate Action and Environmental Sustainability Figures for 2022"/>
  </r>
  <r>
    <x v="5"/>
    <m/>
    <s v="ALD PAN-EUROPEAN CLEAN TRANSPORT FLEET"/>
    <m/>
    <d v="2022-12-22T00:00:00"/>
    <x v="1"/>
    <s v="Italy"/>
    <s v="Investment loan"/>
    <m/>
    <n v="31.589999999999996"/>
    <m/>
    <m/>
    <m/>
    <n v="31.589999999999996"/>
    <n v="31.589999999999996"/>
    <n v="0"/>
    <m/>
    <m/>
    <m/>
    <s v="Climate Action and Environmental Sustainability Figures for 2022"/>
  </r>
  <r>
    <x v="5"/>
    <m/>
    <s v="ALD PAN-EUROPEAN CLEAN TRANSPORT FLEET"/>
    <m/>
    <d v="2022-12-22T00:00:00"/>
    <x v="1"/>
    <s v="Luxembourg"/>
    <s v="Investment loan"/>
    <m/>
    <n v="15.794999999999998"/>
    <m/>
    <m/>
    <m/>
    <n v="15.794999999999998"/>
    <n v="15.794999999999998"/>
    <n v="0"/>
    <m/>
    <m/>
    <m/>
    <s v="Climate Action and Environmental Sustainability Figures for 2022"/>
  </r>
  <r>
    <x v="5"/>
    <m/>
    <s v="ALD PAN-EUROPEAN CLEAN TRANSPORT FLEET"/>
    <m/>
    <d v="2022-12-22T00:00:00"/>
    <x v="1"/>
    <s v="Netherlands"/>
    <s v="Investment loan"/>
    <m/>
    <n v="15.794999999999998"/>
    <m/>
    <m/>
    <m/>
    <n v="15.794999999999998"/>
    <n v="15.794999999999998"/>
    <n v="0"/>
    <m/>
    <m/>
    <m/>
    <s v="Climate Action and Environmental Sustainability Figures for 2022"/>
  </r>
  <r>
    <x v="5"/>
    <m/>
    <s v="ALD PAN-EUROPEAN CLEAN TRANSPORT FLEET"/>
    <m/>
    <d v="2022-12-22T00:00:00"/>
    <x v="1"/>
    <s v="Portugal"/>
    <s v="Investment loan"/>
    <m/>
    <n v="15.794999999999998"/>
    <m/>
    <m/>
    <m/>
    <n v="15.794999999999998"/>
    <n v="15.794999999999998"/>
    <n v="0"/>
    <m/>
    <m/>
    <m/>
    <s v="Climate Action and Environmental Sustainability Figures for 2022"/>
  </r>
  <r>
    <x v="5"/>
    <m/>
    <s v="ALD PAN-EUROPEAN CLEAN TRANSPORT FLEET"/>
    <m/>
    <d v="2022-12-22T00:00:00"/>
    <x v="1"/>
    <s v="Regional - EU countries"/>
    <s v="Investment loan"/>
    <m/>
    <n v="47.384999999999998"/>
    <m/>
    <m/>
    <m/>
    <n v="47.384999999999998"/>
    <n v="47.384999999999998"/>
    <n v="0"/>
    <m/>
    <m/>
    <m/>
    <s v="Climate Action and Environmental Sustainability Figures for 2022"/>
  </r>
  <r>
    <x v="5"/>
    <m/>
    <s v="SOLAR DEVELOPMENT IN BRAZIL"/>
    <m/>
    <d v="2022-12-22T00:00:00"/>
    <x v="1"/>
    <s v="Brazil"/>
    <s v="Framework loan"/>
    <m/>
    <n v="315.89999999999998"/>
    <m/>
    <m/>
    <m/>
    <n v="315.89999999999998"/>
    <n v="315.89999999999998"/>
    <n v="0"/>
    <m/>
    <m/>
    <m/>
    <s v="Climate Action and Environmental Sustainability Figures for 2022"/>
  </r>
  <r>
    <x v="5"/>
    <m/>
    <s v="ARMENIA ECONOMIC RESILIENCE FACILITY"/>
    <m/>
    <d v="2022-12-27T00:00:00"/>
    <x v="1"/>
    <s v="Armenia"/>
    <s v="Multiple Beneficiary Intermediated Loan"/>
    <m/>
    <n v="73.709999999999994"/>
    <m/>
    <m/>
    <m/>
    <n v="25.271999999999998"/>
    <n v="25.271999999999998"/>
    <n v="0"/>
    <m/>
    <m/>
    <m/>
    <s v="Climate Action and Environmental Sustainability Figures for 2022"/>
  </r>
  <r>
    <x v="5"/>
    <m/>
    <s v="EU FUNDS CASTILLA Y LEON CO- FINANCING 2014-20"/>
    <m/>
    <d v="2022-10-07T00:00:00"/>
    <x v="1"/>
    <s v="Spain"/>
    <s v="Framework loan"/>
    <m/>
    <n v="115.83"/>
    <m/>
    <m/>
    <m/>
    <n v="12.9519"/>
    <n v="12.9519"/>
    <n v="0"/>
    <m/>
    <m/>
    <m/>
    <s v="Climate Action and Environmental Sustainability Figures for 2022"/>
  </r>
  <r>
    <x v="5"/>
    <m/>
    <s v="ICE FOCUSED SUPPORT FOR SMES AND MIDCAPS"/>
    <m/>
    <d v="2022-05-20T00:00:00"/>
    <x v="1"/>
    <s v="Spain"/>
    <s v="Multiple Beneficiary Intermediated Loan"/>
    <m/>
    <n v="31.589999999999996"/>
    <m/>
    <m/>
    <m/>
    <n v="0.31589999999999996"/>
    <n v="0.31589999999999996"/>
    <n v="0"/>
    <m/>
    <m/>
    <m/>
    <s v="Climate Action and Environmental Sustainability Figures for 2022"/>
  </r>
  <r>
    <x v="5"/>
    <m/>
    <s v="BANCO ESTADO ECOVIVIENDA - ENERGY MBIL"/>
    <m/>
    <d v="2022-12-29T00:00:00"/>
    <x v="1"/>
    <s v="Chile"/>
    <s v="Multiple Beneficiary Intermediated Loan"/>
    <m/>
    <n v="210.6"/>
    <m/>
    <m/>
    <m/>
    <n v="210.6"/>
    <n v="210.6"/>
    <n v="0"/>
    <m/>
    <m/>
    <m/>
    <s v="Climate Action and Environmental Sustainability Figures for 2022"/>
  </r>
  <r>
    <x v="5"/>
    <m/>
    <s v="TYRRHENIAN LINK"/>
    <m/>
    <d v="2022-11-08T00:00:00"/>
    <x v="1"/>
    <s v="Italy"/>
    <s v="Investment loan"/>
    <m/>
    <n v="526.5"/>
    <m/>
    <m/>
    <m/>
    <n v="526.5"/>
    <n v="526.5"/>
    <n v="0"/>
    <m/>
    <m/>
    <m/>
    <s v="Climate Action and Environmental Sustainability Figures for 2022"/>
  </r>
  <r>
    <x v="5"/>
    <m/>
    <s v="GEF SOUTH ASIA GROWTH FUND III"/>
    <m/>
    <d v="2022-11-24T00:00:00"/>
    <x v="1"/>
    <s v="India"/>
    <s v="Equity/Quasi-equity"/>
    <m/>
    <n v="40.435199999999995"/>
    <m/>
    <m/>
    <m/>
    <n v="16.847999999999999"/>
    <n v="16.847999999999999"/>
    <n v="0"/>
    <m/>
    <m/>
    <m/>
    <s v="Climate Action and Environmental Sustainability Figures for 2022"/>
  </r>
  <r>
    <x v="5"/>
    <m/>
    <s v="SMAT WATER INVESTMENTS GREEN LOAN"/>
    <m/>
    <d v="2022-09-23T00:00:00"/>
    <x v="1"/>
    <s v="Italy"/>
    <s v="Investment loan"/>
    <m/>
    <n v="157.94999999999999"/>
    <m/>
    <m/>
    <m/>
    <n v="74.236499999999992"/>
    <n v="0"/>
    <n v="74.236499999999992"/>
    <m/>
    <m/>
    <m/>
    <s v="Climate Action and Environmental Sustainability Figures for 2022"/>
  </r>
  <r>
    <x v="5"/>
    <m/>
    <s v="E-GRID ELECTRICITY NETWORK UPGRADE"/>
    <m/>
    <d v="2022-07-08T00:00:00"/>
    <x v="1"/>
    <s v="Italy"/>
    <s v="Investment loan"/>
    <m/>
    <n v="315.89999999999998"/>
    <m/>
    <m/>
    <m/>
    <n v="300.10499999999996"/>
    <n v="287.57429999999999"/>
    <n v="12.5307"/>
    <m/>
    <m/>
    <m/>
    <s v="Climate Action and Environmental Sustainability Figures for 2022"/>
  </r>
  <r>
    <x v="5"/>
    <m/>
    <s v="GREEN EQUIPMENT &amp; LAST MILE SUSTAINABLE DELIVERY"/>
    <m/>
    <d v="2022-11-30T00:00:00"/>
    <x v="1"/>
    <s v="Spain"/>
    <s v="Investment loan"/>
    <m/>
    <n v="36.854999999999997"/>
    <m/>
    <m/>
    <m/>
    <n v="29.168099999999999"/>
    <n v="29.168099999999999"/>
    <n v="0"/>
    <m/>
    <m/>
    <m/>
    <s v="Climate Action and Environmental Sustainability Figures for 2022"/>
  </r>
  <r>
    <x v="5"/>
    <m/>
    <s v="BUCHAREST S2 ENERGY EFFICIENCY II"/>
    <m/>
    <d v="2022-12-19T00:00:00"/>
    <x v="1"/>
    <s v="Romania"/>
    <s v="Investment loan"/>
    <m/>
    <n v="10.53"/>
    <m/>
    <m/>
    <m/>
    <n v="10.53"/>
    <n v="10.53"/>
    <n v="0"/>
    <m/>
    <m/>
    <m/>
    <s v="Climate Action and Environmental Sustainability Figures for 2022"/>
  </r>
  <r>
    <x v="5"/>
    <m/>
    <s v="DBSA EGIP FACILITY"/>
    <m/>
    <d v="2022-11-03T00:00:00"/>
    <x v="1"/>
    <s v="South Africa"/>
    <s v="Framework loan"/>
    <m/>
    <n v="210.6"/>
    <m/>
    <m/>
    <m/>
    <n v="210.6"/>
    <n v="210.6"/>
    <n v="0"/>
    <m/>
    <m/>
    <m/>
    <s v="Climate Action and Environmental Sustainability Figures for 2022"/>
  </r>
  <r>
    <x v="5"/>
    <m/>
    <s v="ARGENTINA - TRANSMISSION NETWORK INVESTMENTS FL"/>
    <m/>
    <d v="2022-12-30T00:00:00"/>
    <x v="1"/>
    <s v="Argentina"/>
    <s v="Framework loan"/>
    <m/>
    <n v="105.3"/>
    <m/>
    <m/>
    <m/>
    <n v="63.179999999999993"/>
    <n v="63.179999999999993"/>
    <n v="0"/>
    <m/>
    <m/>
    <m/>
    <s v="Climate Action and Environmental Sustainability Figures for 2022"/>
  </r>
  <r>
    <x v="5"/>
    <m/>
    <s v="AVE MADRID EXTREMADURA"/>
    <m/>
    <d v="2022-03-25T00:00:00"/>
    <x v="1"/>
    <s v="Spain"/>
    <s v="Investment loan"/>
    <m/>
    <n v="436.99499999999995"/>
    <m/>
    <m/>
    <m/>
    <n v="436.99499999999995"/>
    <n v="436.99499999999995"/>
    <n v="0"/>
    <m/>
    <m/>
    <m/>
    <s v="Climate Action and Environmental Sustainability Figures for 2022"/>
  </r>
  <r>
    <x v="5"/>
    <m/>
    <s v="AVE MADRID- SEVILLA RENEWAL AND ERTMS DEPLOYMENT"/>
    <m/>
    <d v="2022-03-25T00:00:00"/>
    <x v="1"/>
    <s v="Spain"/>
    <s v="Investment loan"/>
    <m/>
    <n v="94.77"/>
    <m/>
    <m/>
    <m/>
    <n v="94.77"/>
    <n v="94.77"/>
    <n v="0"/>
    <m/>
    <m/>
    <m/>
    <s v="Climate Action and Environmental Sustainability Figures for 2022"/>
  </r>
  <r>
    <x v="5"/>
    <m/>
    <s v="BATTERY SYSTEMS RDI - GREEN LOAN"/>
    <m/>
    <d v="2022-09-26T00:00:00"/>
    <x v="1"/>
    <s v="Germany"/>
    <s v="Investment loan"/>
    <m/>
    <n v="105.3"/>
    <m/>
    <m/>
    <m/>
    <n v="105.3"/>
    <n v="105.3"/>
    <n v="0"/>
    <m/>
    <m/>
    <m/>
    <s v="Climate Action and Environmental Sustainability Figures for 2022"/>
  </r>
  <r>
    <x v="5"/>
    <m/>
    <s v="NAVARRA SOCIAL HOUSING II FL"/>
    <m/>
    <d v="2022-12-21T00:00:00"/>
    <x v="1"/>
    <s v="Spain"/>
    <s v="Framework loan"/>
    <m/>
    <n v="24.8508"/>
    <m/>
    <m/>
    <m/>
    <n v="24.8508"/>
    <n v="22.955400000000001"/>
    <n v="1.8954"/>
    <m/>
    <m/>
    <m/>
    <s v="Climate Action and Environmental Sustainability Figures for 2022"/>
  </r>
  <r>
    <x v="5"/>
    <m/>
    <s v="TDB SUPPLY CHAIN FINANCE LOAN FOR SMES &amp; MIDCAPS"/>
    <m/>
    <d v="2022-12-12T00:00:00"/>
    <x v="1"/>
    <s v="Regional - Africa"/>
    <s v="Multiple Beneficiary Intermediated Loan"/>
    <m/>
    <n v="199.43819999999999"/>
    <m/>
    <m/>
    <m/>
    <n v="2.0006999999999997"/>
    <n v="2.0006999999999997"/>
    <n v="0"/>
    <m/>
    <m/>
    <m/>
    <s v="Climate Action and Environmental Sustainability Figures for 2022"/>
  </r>
  <r>
    <x v="5"/>
    <m/>
    <s v="EAFRD CO- FINANCING EXTREMADURA"/>
    <m/>
    <d v="2022-12-01T00:00:00"/>
    <x v="1"/>
    <s v="Spain"/>
    <s v="Framework loan"/>
    <m/>
    <n v="63.179999999999993"/>
    <m/>
    <m/>
    <m/>
    <n v="20.322900000000001"/>
    <n v="8.4239999999999995"/>
    <n v="11.898899999999999"/>
    <m/>
    <m/>
    <m/>
    <s v="Climate Action and Environmental Sustainability Figures for 2022"/>
  </r>
  <r>
    <x v="5"/>
    <m/>
    <s v="AUTONOM EV FLEET DEPLOYMENT ROMANIA"/>
    <m/>
    <d v="2022-09-26T00:00:00"/>
    <x v="1"/>
    <s v="Romania"/>
    <s v="Investment loan"/>
    <m/>
    <n v="15.794999999999998"/>
    <m/>
    <m/>
    <m/>
    <n v="15.794999999999998"/>
    <n v="15.794999999999998"/>
    <n v="0"/>
    <m/>
    <m/>
    <m/>
    <s v="Climate Action and Environmental Sustainability Figures for 2022"/>
  </r>
  <r>
    <x v="5"/>
    <m/>
    <s v="PIAGGIO RDI FOR E- MOBILITY"/>
    <m/>
    <d v="2022-12-28T00:00:00"/>
    <x v="1"/>
    <s v="Italy"/>
    <s v="Investment loan"/>
    <m/>
    <n v="63.179999999999993"/>
    <m/>
    <m/>
    <m/>
    <n v="44.225999999999999"/>
    <n v="44.225999999999999"/>
    <n v="0"/>
    <m/>
    <m/>
    <m/>
    <s v="Climate Action and Environmental Sustainability Figures for 2022"/>
  </r>
  <r>
    <x v="5"/>
    <m/>
    <s v="ENGIE GREEN RDI"/>
    <m/>
    <d v="2022-12-23T00:00:00"/>
    <x v="1"/>
    <s v="Belgium"/>
    <s v="Investment loan"/>
    <m/>
    <n v="66.023099999999999"/>
    <m/>
    <m/>
    <m/>
    <n v="54.756"/>
    <n v="54.756"/>
    <n v="0"/>
    <m/>
    <m/>
    <m/>
    <s v="Climate Action and Environmental Sustainability Figures for 2022"/>
  </r>
  <r>
    <x v="5"/>
    <m/>
    <s v="ENGIE GREEN RDI"/>
    <m/>
    <d v="2022-12-23T00:00:00"/>
    <x v="1"/>
    <s v="France"/>
    <s v="Investment loan"/>
    <m/>
    <n v="91.926899999999989"/>
    <m/>
    <m/>
    <m/>
    <n v="76.342500000000001"/>
    <n v="76.342500000000001"/>
    <n v="0"/>
    <m/>
    <m/>
    <m/>
    <s v="Climate Action and Environmental Sustainability Figures for 2022"/>
  </r>
  <r>
    <x v="5"/>
    <m/>
    <s v="UNICREDIT CLIMATE ACTION FL ITALY II"/>
    <m/>
    <d v="2022-10-20T00:00:00"/>
    <x v="1"/>
    <s v="Italy"/>
    <s v="Framework loan"/>
    <m/>
    <n v="157.94999999999999"/>
    <m/>
    <m/>
    <m/>
    <n v="157.94999999999999"/>
    <n v="157.94999999999999"/>
    <n v="0"/>
    <m/>
    <m/>
    <m/>
    <s v="Climate Action and Environmental Sustainability Figures for 2022"/>
  </r>
  <r>
    <x v="5"/>
    <m/>
    <s v="PGE ELECTRICITY DISTRIBUTION"/>
    <m/>
    <d v="2022-12-09T00:00:00"/>
    <x v="1"/>
    <s v="Poland"/>
    <s v="Investment loan"/>
    <m/>
    <n v="449.31509999999997"/>
    <m/>
    <m/>
    <m/>
    <n v="449.31509999999997"/>
    <n v="359.38889999999998"/>
    <n v="89.926199999999994"/>
    <m/>
    <m/>
    <m/>
    <s v="Climate Action and Environmental Sustainability Figures for 2022"/>
  </r>
  <r>
    <x v="5"/>
    <m/>
    <s v="DB LRS ENHANCED SUPPORT FOR MIDCAPS AND CLIMATE"/>
    <m/>
    <d v="2022-12-23T00:00:00"/>
    <x v="1"/>
    <s v="Germany"/>
    <s v="Guarantee"/>
    <m/>
    <n v="210.6"/>
    <m/>
    <m/>
    <m/>
    <n v="105.3"/>
    <n v="105.3"/>
    <n v="0"/>
    <m/>
    <m/>
    <m/>
    <s v="Climate Action and Environmental Sustainability Figures for 2022"/>
  </r>
  <r>
    <x v="5"/>
    <m/>
    <s v="CDP PUBLIC SECTOR CLIMATE ACTION MBIL"/>
    <m/>
    <d v="2022-12-15T00:00:00"/>
    <x v="1"/>
    <s v="Italy"/>
    <s v="Multiple Beneficiary Intermediated Loan"/>
    <m/>
    <n v="105.3"/>
    <m/>
    <m/>
    <m/>
    <n v="94.77"/>
    <n v="94.77"/>
    <n v="0"/>
    <m/>
    <m/>
    <m/>
    <s v="Climate Action and Environmental Sustainability Figures for 2022"/>
  </r>
  <r>
    <x v="5"/>
    <m/>
    <s v="ELDERLY CARE FACILITIES GERMANY"/>
    <m/>
    <d v="2022-12-15T00:00:00"/>
    <x v="1"/>
    <s v="Germany"/>
    <s v="Investment loan"/>
    <m/>
    <n v="136.88999999999999"/>
    <m/>
    <m/>
    <m/>
    <n v="90.347399999999993"/>
    <n v="90.347399999999993"/>
    <n v="0"/>
    <m/>
    <m/>
    <m/>
    <s v="Climate Action and Environmental Sustainability Figures for 2022"/>
  </r>
  <r>
    <x v="5"/>
    <m/>
    <s v="XOCEAN UNCREWED VESSELS FOR OCEAN DATA (IEU GT)"/>
    <m/>
    <d v="2022-11-16T00:00:00"/>
    <x v="1"/>
    <s v="Ireland"/>
    <s v="Equity/Quasi-equity"/>
    <m/>
    <n v="21.06"/>
    <m/>
    <m/>
    <m/>
    <n v="10.53"/>
    <n v="0"/>
    <n v="10.53"/>
    <m/>
    <m/>
    <m/>
    <s v="Climate Action and Environmental Sustainability Figures for 2022"/>
  </r>
  <r>
    <x v="5"/>
    <m/>
    <s v="RZESZOW MUNICIPAL INFRASTRUCTURE III"/>
    <m/>
    <d v="2022-11-14T00:00:00"/>
    <x v="1"/>
    <s v="Poland"/>
    <s v="Framework loan"/>
    <m/>
    <n v="78.553799999999995"/>
    <m/>
    <m/>
    <m/>
    <n v="56.861999999999995"/>
    <n v="17.163899999999998"/>
    <n v="39.698100000000004"/>
    <m/>
    <m/>
    <m/>
    <s v="Climate Action and Environmental Sustainability Figures for 2022"/>
  </r>
  <r>
    <x v="5"/>
    <m/>
    <s v="UKRAINE SOLIDARITY PACKAGE - POLAND (BGK)"/>
    <m/>
    <d v="2022-09-27T00:00:00"/>
    <x v="1"/>
    <s v="Poland"/>
    <s v="Framework loan"/>
    <m/>
    <n v="631.79999999999995"/>
    <m/>
    <m/>
    <m/>
    <n v="82.134"/>
    <n v="50.543999999999997"/>
    <n v="31.589999999999996"/>
    <m/>
    <m/>
    <m/>
    <s v="Climate Action and Environmental Sustainability Figures for 2022"/>
  </r>
  <r>
    <x v="5"/>
    <m/>
    <s v="BNL ENHANCED SUSTAINABLE SME AND MIDCAPS SUPPORT"/>
    <m/>
    <d v="2022-12-22T00:00:00"/>
    <x v="1"/>
    <s v="Italy"/>
    <s v="Guarantee"/>
    <m/>
    <n v="91.400399999999991"/>
    <m/>
    <m/>
    <m/>
    <n v="18.322199999999999"/>
    <n v="18.322199999999999"/>
    <n v="0"/>
    <m/>
    <m/>
    <m/>
    <s v="Climate Action and Environmental Sustainability Figures for 2022"/>
  </r>
  <r>
    <x v="5"/>
    <m/>
    <s v="IFAD - FOOD SECURITY LOAN"/>
    <m/>
    <d v="2022-11-11T00:00:00"/>
    <x v="1"/>
    <s v="Regional - Africa"/>
    <s v="Framework loan"/>
    <m/>
    <n v="157.94999999999999"/>
    <m/>
    <m/>
    <m/>
    <n v="55.282499999999999"/>
    <n v="0"/>
    <n v="55.282499999999999"/>
    <m/>
    <m/>
    <m/>
    <s v="Climate Action and Environmental Sustainability Figures for 2022"/>
  </r>
  <r>
    <x v="5"/>
    <m/>
    <s v="ENDESA NETWORK MODERNISATION III"/>
    <m/>
    <d v="2022-11-07T00:00:00"/>
    <x v="1"/>
    <s v="Spain"/>
    <s v="Investment loan"/>
    <m/>
    <n v="263.25"/>
    <m/>
    <m/>
    <m/>
    <n v="263.25"/>
    <n v="263.25"/>
    <n v="0"/>
    <m/>
    <m/>
    <m/>
    <s v="Climate Action and Environmental Sustainability Figures for 2022"/>
  </r>
  <r>
    <x v="5"/>
    <m/>
    <s v="VILNIUS WATER AND SANITATION"/>
    <m/>
    <d v="2022-06-20T00:00:00"/>
    <x v="1"/>
    <s v="Lithuania"/>
    <s v="Investment loan"/>
    <m/>
    <n v="31.589999999999996"/>
    <m/>
    <m/>
    <m/>
    <n v="15.479099999999999"/>
    <n v="15.479099999999999"/>
    <n v="0"/>
    <m/>
    <m/>
    <m/>
    <s v="Climate Action and Environmental Sustainability Figures for 2022"/>
  </r>
  <r>
    <x v="5"/>
    <m/>
    <s v="IBERDROLA SOLAR PV GREEN LOAN PORTUGAL"/>
    <m/>
    <d v="2022-12-19T00:00:00"/>
    <x v="1"/>
    <s v="Portugal"/>
    <s v="Investment loan"/>
    <m/>
    <n v="73.709999999999994"/>
    <m/>
    <m/>
    <m/>
    <n v="73.709999999999994"/>
    <n v="73.709999999999994"/>
    <n v="0"/>
    <m/>
    <m/>
    <m/>
    <s v="Climate Action and Environmental Sustainability Figures for 2022"/>
  </r>
  <r>
    <x v="5"/>
    <m/>
    <s v="BLUBRAKE (IDGF)"/>
    <m/>
    <d v="2022-11-21T00:00:00"/>
    <x v="1"/>
    <s v="Italy"/>
    <s v="Equity/Quasi-equity"/>
    <m/>
    <n v="10.53"/>
    <m/>
    <m/>
    <m/>
    <n v="10.53"/>
    <n v="10.53"/>
    <n v="0"/>
    <m/>
    <m/>
    <m/>
    <s v="Climate Action and Environmental Sustainability Figures for 2022"/>
  </r>
  <r>
    <x v="5"/>
    <m/>
    <s v="BICE ARGENTINA - GREEN MBIL"/>
    <m/>
    <d v="2022-12-30T00:00:00"/>
    <x v="1"/>
    <s v="Argentina"/>
    <s v="Multiple Beneficiary Intermediated Loan"/>
    <m/>
    <n v="63.179999999999993"/>
    <m/>
    <m/>
    <m/>
    <n v="56.861999999999995"/>
    <n v="56.861999999999995"/>
    <n v="0"/>
    <m/>
    <m/>
    <m/>
    <s v="Climate Action and Environmental Sustainability Figures for 2022"/>
  </r>
  <r>
    <x v="5"/>
    <m/>
    <s v="FERROVIE DELLO STATO ROLLING STOCK GREEN BOND"/>
    <m/>
    <d v="2022-07-13T00:00:00"/>
    <x v="1"/>
    <s v="Spain"/>
    <s v="Investment loan"/>
    <m/>
    <n v="126.35999999999999"/>
    <m/>
    <m/>
    <m/>
    <n v="126.35999999999999"/>
    <n v="126.35999999999999"/>
    <n v="0"/>
    <m/>
    <m/>
    <m/>
    <s v="Climate Action and Environmental Sustainability Figures for 2022"/>
  </r>
  <r>
    <x v="5"/>
    <m/>
    <s v="BASF INNOVATIVE CHEMICALS RDI"/>
    <m/>
    <d v="2022-12-01T00:00:00"/>
    <x v="1"/>
    <s v="Germany"/>
    <s v="Investment loan"/>
    <m/>
    <n v="368.54999999999995"/>
    <m/>
    <m/>
    <m/>
    <n v="82.660499999999999"/>
    <n v="82.660499999999999"/>
    <n v="0"/>
    <m/>
    <m/>
    <m/>
    <s v="Climate Action and Environmental Sustainability Figures for 2022"/>
  </r>
  <r>
    <x v="5"/>
    <m/>
    <s v="MASPEX FOOD PRODUCTION RESOURCE EFFICIENCY"/>
    <m/>
    <d v="2022-12-22T00:00:00"/>
    <x v="1"/>
    <s v="Poland"/>
    <s v="Investment loan"/>
    <m/>
    <n v="42.12"/>
    <m/>
    <m/>
    <m/>
    <n v="9.687599999999998"/>
    <n v="9.687599999999998"/>
    <n v="0"/>
    <m/>
    <m/>
    <m/>
    <s v="Climate Action and Environmental Sustainability Figures for 2022"/>
  </r>
  <r>
    <x v="5"/>
    <m/>
    <s v="MASPEX FOOD PRODUCTION RESOURCE EFFICIENCY"/>
    <m/>
    <d v="2022-12-22T00:00:00"/>
    <x v="1"/>
    <s v="Romania"/>
    <s v="Investment loan"/>
    <m/>
    <n v="14.741999999999999"/>
    <m/>
    <m/>
    <m/>
    <n v="3.3696000000000002"/>
    <n v="3.3696000000000002"/>
    <n v="0"/>
    <m/>
    <m/>
    <m/>
    <s v="Climate Action and Environmental Sustainability Figures for 2022"/>
  </r>
  <r>
    <x v="5"/>
    <m/>
    <s v="VESTEDA AFFORDABLE HOUSING II"/>
    <m/>
    <d v="2022-12-20T00:00:00"/>
    <x v="1"/>
    <s v="Netherlands"/>
    <s v="Investment loan"/>
    <m/>
    <n v="157.94999999999999"/>
    <m/>
    <m/>
    <m/>
    <n v="127.9395"/>
    <n v="118.46249999999999"/>
    <n v="9.4770000000000003"/>
    <m/>
    <m/>
    <m/>
    <s v="Climate Action and Environmental Sustainability Figures for 2022"/>
  </r>
  <r>
    <x v="5"/>
    <m/>
    <s v="EDUCATION AND SUSTAINABILITY CITY OF STRASBOURG"/>
    <m/>
    <d v="2022-12-12T00:00:00"/>
    <x v="1"/>
    <s v="France"/>
    <s v="Investment loan"/>
    <m/>
    <n v="100.035"/>
    <m/>
    <m/>
    <m/>
    <n v="76.974299999999985"/>
    <n v="69.392700000000005"/>
    <n v="7.4762999999999993"/>
    <m/>
    <m/>
    <m/>
    <s v="Climate Action and Environmental Sustainability Figures for 2022"/>
  </r>
  <r>
    <x v="5"/>
    <m/>
    <s v="OOSTERWEEL CONNECTION"/>
    <m/>
    <d v="2022-12-23T00:00:00"/>
    <x v="1"/>
    <s v="Belgium"/>
    <s v="Investment loan"/>
    <m/>
    <n v="421.2"/>
    <m/>
    <m/>
    <m/>
    <n v="25.271999999999998"/>
    <n v="0"/>
    <n v="25.271999999999998"/>
    <m/>
    <m/>
    <m/>
    <s v="Climate Action and Environmental Sustainability Figures for 2022"/>
  </r>
  <r>
    <x v="5"/>
    <m/>
    <s v="ITALIAN ENVIRONMENTAL PROTECTION AND DUAL-USE"/>
    <m/>
    <d v="2022-10-19T00:00:00"/>
    <x v="1"/>
    <s v="Italy"/>
    <s v="Investment loan"/>
    <m/>
    <n v="252.71999999999997"/>
    <m/>
    <m/>
    <m/>
    <n v="122.5692"/>
    <n v="22.850099999999998"/>
    <n v="99.613799999999983"/>
    <m/>
    <m/>
    <m/>
    <s v="Climate Action and Environmental Sustainability Figures for 2022"/>
  </r>
  <r>
    <x v="5"/>
    <m/>
    <s v="ILLIMITY SUSTAINABLE LOAN FOR SMES"/>
    <m/>
    <d v="2022-12-23T00:00:00"/>
    <x v="1"/>
    <s v="Italy"/>
    <s v="Multiple Beneficiary Intermediated Loan"/>
    <m/>
    <n v="105.3"/>
    <m/>
    <m/>
    <m/>
    <n v="21.06"/>
    <n v="21.06"/>
    <n v="0"/>
    <m/>
    <m/>
    <m/>
    <s v="Climate Action and Environmental Sustainability Figures for 2022"/>
  </r>
  <r>
    <x v="5"/>
    <m/>
    <s v="OPOLE MUNICIPAL INFRASTRUCTURE II"/>
    <m/>
    <d v="2022-04-11T00:00:00"/>
    <x v="1"/>
    <s v="Poland"/>
    <s v="Framework loan"/>
    <m/>
    <n v="27.167400000000001"/>
    <m/>
    <m/>
    <m/>
    <n v="12.004199999999999"/>
    <n v="12.004199999999999"/>
    <n v="0"/>
    <m/>
    <m/>
    <m/>
    <s v="Climate Action and Environmental Sustainability Figures for 2022"/>
  </r>
  <r>
    <x v="5"/>
    <m/>
    <s v="IPTO CYCLADES INTERCONNECTION PHASE 4"/>
    <m/>
    <d v="2022-12-16T00:00:00"/>
    <x v="1"/>
    <s v="Greece"/>
    <s v="Investment loan"/>
    <m/>
    <n v="263.25"/>
    <m/>
    <m/>
    <m/>
    <n v="263.25"/>
    <n v="263.25"/>
    <n v="0"/>
    <m/>
    <m/>
    <m/>
    <s v="Climate Action and Environmental Sustainability Figures for 2022"/>
  </r>
  <r>
    <x v="5"/>
    <m/>
    <s v="BORDEAUX LITHIUM ION BATTERY STORAGE (EDP)"/>
    <m/>
    <d v="2022-12-20T00:00:00"/>
    <x v="1"/>
    <s v="France"/>
    <s v="Investment loan"/>
    <m/>
    <n v="15.794999999999998"/>
    <m/>
    <m/>
    <m/>
    <n v="15.794999999999998"/>
    <n v="15.794999999999998"/>
    <n v="0"/>
    <m/>
    <m/>
    <m/>
    <s v="Climate Action and Environmental Sustainability Figures for 2022"/>
  </r>
  <r>
    <x v="5"/>
    <m/>
    <s v="LISBON URBAN RENEWAL HOUSING CLIMATE FL"/>
    <m/>
    <d v="2022-07-19T00:00:00"/>
    <x v="1"/>
    <s v="Portugal"/>
    <s v="Framework loan"/>
    <m/>
    <n v="94.77"/>
    <m/>
    <m/>
    <m/>
    <n v="7.5815999999999999"/>
    <n v="4.7385000000000002"/>
    <n v="2.8431000000000002"/>
    <m/>
    <m/>
    <m/>
    <s v="Climate Action and Environmental Sustainability Figures for 2022"/>
  </r>
  <r>
    <x v="5"/>
    <m/>
    <s v="HELIOS GREEN LOAN"/>
    <m/>
    <d v="2022-07-22T00:00:00"/>
    <x v="1"/>
    <s v="Spain"/>
    <s v="Investment loan"/>
    <m/>
    <n v="0.63179999999999992"/>
    <m/>
    <m/>
    <m/>
    <n v="0.63179999999999992"/>
    <n v="0.63179999999999992"/>
    <n v="0"/>
    <m/>
    <m/>
    <m/>
    <s v="Climate Action and Environmental Sustainability Figures for 2022"/>
  </r>
  <r>
    <x v="5"/>
    <m/>
    <s v="P-CAM COMMERCIAL DEMO PLANT (IEU GT)"/>
    <m/>
    <d v="2022-12-02T00:00:00"/>
    <x v="1"/>
    <s v="Germany"/>
    <s v="Equity/Quasi-equity"/>
    <m/>
    <n v="38.645099999999999"/>
    <m/>
    <m/>
    <m/>
    <n v="38.645099999999999"/>
    <n v="38.645099999999999"/>
    <n v="0"/>
    <m/>
    <m/>
    <m/>
    <s v="Climate Action and Environmental Sustainability Figures for 2022"/>
  </r>
  <r>
    <x v="5"/>
    <m/>
    <s v="ISP LOAN FOR AGRICULTURE FOR SMES AND MIDCAPS"/>
    <m/>
    <d v="2022-08-08T00:00:00"/>
    <x v="1"/>
    <s v="Italy"/>
    <s v="Multiple Beneficiary Intermediated Loan"/>
    <m/>
    <n v="105.3"/>
    <m/>
    <m/>
    <m/>
    <n v="10.53"/>
    <n v="10.53"/>
    <n v="0"/>
    <m/>
    <m/>
    <m/>
    <s v="Climate Action and Environmental Sustainability Figures for 2022"/>
  </r>
  <r>
    <x v="5"/>
    <m/>
    <s v="CEPS TRANSMISSION NETWORK UPGRADE II-GREEN LOAN"/>
    <m/>
    <d v="2022-12-07T00:00:00"/>
    <x v="1"/>
    <s v="Czech Republic"/>
    <s v="Investment loan"/>
    <m/>
    <n v="96.454799999999992"/>
    <m/>
    <m/>
    <m/>
    <n v="96.454799999999992"/>
    <n v="96.454799999999992"/>
    <n v="0"/>
    <m/>
    <m/>
    <m/>
    <s v="Climate Action and Environmental Sustainability Figures for 2022"/>
  </r>
  <r>
    <x v="5"/>
    <m/>
    <s v="CHARLIE PV GREEN LOAN"/>
    <m/>
    <d v="2022-12-22T00:00:00"/>
    <x v="1"/>
    <s v="Italy"/>
    <s v="Investment loan"/>
    <m/>
    <n v="120.35789999999999"/>
    <m/>
    <m/>
    <m/>
    <n v="120.35789999999999"/>
    <n v="120.35789999999999"/>
    <n v="0"/>
    <m/>
    <m/>
    <m/>
    <s v="Climate Action and Environmental Sustainability Figures for 2022"/>
  </r>
  <r>
    <x v="5"/>
    <m/>
    <s v="EVOLUTION III"/>
    <m/>
    <d v="2022-12-16T00:00:00"/>
    <x v="1"/>
    <s v="Regional - East Africa"/>
    <s v="Equity/Quasi-equity"/>
    <m/>
    <n v="10.9512"/>
    <m/>
    <m/>
    <m/>
    <n v="10.635299999999999"/>
    <n v="10.635299999999999"/>
    <n v="0"/>
    <m/>
    <m/>
    <m/>
    <s v="Climate Action and Environmental Sustainability Figures for 2022"/>
  </r>
  <r>
    <x v="5"/>
    <m/>
    <s v="EVOLUTION III"/>
    <m/>
    <d v="2022-12-16T00:00:00"/>
    <x v="1"/>
    <s v="Regional - Southern Africa"/>
    <s v="Equity/Quasi-equity"/>
    <m/>
    <n v="23.797799999999999"/>
    <m/>
    <m/>
    <m/>
    <n v="23.165999999999997"/>
    <n v="23.165999999999997"/>
    <n v="0"/>
    <m/>
    <m/>
    <m/>
    <s v="Climate Action and Environmental Sustainability Figures for 2022"/>
  </r>
  <r>
    <x v="5"/>
    <m/>
    <s v="EVOLUTION III"/>
    <m/>
    <d v="2022-12-16T00:00:00"/>
    <x v="1"/>
    <s v="Regional - West Africa"/>
    <s v="Equity/Quasi-equity"/>
    <m/>
    <n v="14.847299999999999"/>
    <m/>
    <m/>
    <m/>
    <n v="14.426099999999998"/>
    <n v="14.426099999999998"/>
    <n v="0"/>
    <m/>
    <m/>
    <m/>
    <s v="Climate Action and Environmental Sustainability Figures for 2022"/>
  </r>
  <r>
    <x v="5"/>
    <m/>
    <s v="COSENTINO SUSTAINABILITY &amp; DECARBONIZATION"/>
    <m/>
    <d v="2022-12-20T00:00:00"/>
    <x v="1"/>
    <s v="Spain"/>
    <s v="Investment loan"/>
    <m/>
    <n v="126.35999999999999"/>
    <m/>
    <m/>
    <m/>
    <n v="71.2881"/>
    <n v="71.2881"/>
    <n v="0"/>
    <m/>
    <m/>
    <m/>
    <s v="Climate Action and Environmental Sustainability Figures for 2022"/>
  </r>
  <r>
    <x v="5"/>
    <m/>
    <s v="MADRID LA PAZ HOSPITAL"/>
    <m/>
    <d v="2022-12-02T00:00:00"/>
    <x v="1"/>
    <s v="Spain"/>
    <s v="Investment loan"/>
    <m/>
    <n v="526.5"/>
    <m/>
    <m/>
    <m/>
    <n v="58.862699999999997"/>
    <n v="38.960999999999999"/>
    <n v="19.901699999999998"/>
    <m/>
    <m/>
    <m/>
    <s v="Climate Action and Environmental Sustainability Figures for 2022"/>
  </r>
  <r>
    <x v="5"/>
    <m/>
    <s v="VOLTSTORAGE (EDP)"/>
    <m/>
    <d v="2022-12-22T00:00:00"/>
    <x v="1"/>
    <s v="Germany"/>
    <s v="Equity/Quasi-equity"/>
    <m/>
    <n v="31.589999999999996"/>
    <m/>
    <m/>
    <m/>
    <n v="31.589999999999996"/>
    <n v="31.589999999999996"/>
    <n v="0"/>
    <m/>
    <m/>
    <m/>
    <s v="Climate Action and Environmental Sustainability Figures for 2022"/>
  </r>
  <r>
    <x v="5"/>
    <m/>
    <s v="CLIMATE CITY MILANO COVID-19 FL"/>
    <m/>
    <d v="2022-06-30T00:00:00"/>
    <x v="1"/>
    <s v="Italy"/>
    <s v="Framework loan"/>
    <m/>
    <n v="32.643000000000001"/>
    <m/>
    <m/>
    <m/>
    <n v="19.2699"/>
    <n v="16.953299999999999"/>
    <n v="2.3166000000000002"/>
    <m/>
    <m/>
    <m/>
    <s v="Climate Action and Environmental Sustainability Figures for 2022"/>
  </r>
  <r>
    <x v="5"/>
    <m/>
    <s v="GAVI GUARANTEE FACILITY II"/>
    <m/>
    <d v="2022-12-19T00:00:00"/>
    <x v="1"/>
    <s v="Regional - Asia"/>
    <s v="Guarantee"/>
    <m/>
    <n v="317.90069999999997"/>
    <m/>
    <m/>
    <m/>
    <n v="15.900299999999998"/>
    <n v="0"/>
    <n v="15.900299999999998"/>
    <m/>
    <m/>
    <m/>
    <s v="Climate Action and Environmental Sustainability Figures for 2022"/>
  </r>
  <r>
    <x v="5"/>
    <m/>
    <s v="EGYPT INCLUSIVE GROWTH FACILITY"/>
    <m/>
    <d v="2022-12-23T00:00:00"/>
    <x v="1"/>
    <s v="Egypt"/>
    <s v="Multiple Beneficiary Intermediated Loan"/>
    <m/>
    <n v="263.25"/>
    <m/>
    <m/>
    <m/>
    <n v="2.6324999999999998"/>
    <n v="2.6324999999999998"/>
    <n v="0"/>
    <m/>
    <m/>
    <m/>
    <s v="Climate Action and Environmental Sustainability Figures for 2022"/>
  </r>
  <r>
    <x v="5"/>
    <m/>
    <s v="JORDAN LOAN FOR SMES AND MID- CAPS"/>
    <m/>
    <d v="2022-12-07T00:00:00"/>
    <x v="1"/>
    <s v="Jordan"/>
    <s v="Multiple Beneficiary Intermediated Loan"/>
    <m/>
    <n v="63.179999999999993"/>
    <m/>
    <m/>
    <m/>
    <n v="0.63179999999999992"/>
    <n v="0.63179999999999992"/>
    <n v="0"/>
    <m/>
    <m/>
    <m/>
    <s v="Climate Action and Environmental Sustainability Figures for 2022"/>
  </r>
  <r>
    <x v="5"/>
    <m/>
    <s v="KONE INNOVATIVE PEOPLE FLOW RDI II"/>
    <m/>
    <d v="2022-12-21T00:00:00"/>
    <x v="1"/>
    <s v="Finland"/>
    <s v="Investment loan"/>
    <m/>
    <n v="197.964"/>
    <m/>
    <m/>
    <m/>
    <n v="32.116499999999995"/>
    <n v="32.116499999999995"/>
    <n v="0"/>
    <m/>
    <m/>
    <m/>
    <s v="Climate Action and Environmental Sustainability Figures for 2022"/>
  </r>
  <r>
    <x v="5"/>
    <m/>
    <s v="KONE INNOVATIVE PEOPLE FLOW RDI II"/>
    <m/>
    <d v="2022-12-21T00:00:00"/>
    <x v="1"/>
    <s v="Italy"/>
    <s v="Investment loan"/>
    <m/>
    <n v="12.635999999999999"/>
    <m/>
    <m/>
    <m/>
    <n v="2.0006999999999997"/>
    <n v="2.0006999999999997"/>
    <n v="0"/>
    <m/>
    <m/>
    <m/>
    <s v="Climate Action and Environmental Sustainability Figures for 2022"/>
  </r>
  <r>
    <x v="5"/>
    <m/>
    <s v="CR BOLZANO LOAN FOR SMES AND CLIMATE ACTION"/>
    <m/>
    <d v="2022-12-19T00:00:00"/>
    <x v="1"/>
    <s v="Italy"/>
    <s v="Multiple Beneficiary Intermediated Loan"/>
    <m/>
    <n v="84.24"/>
    <m/>
    <m/>
    <m/>
    <n v="21.06"/>
    <n v="21.06"/>
    <n v="0"/>
    <m/>
    <m/>
    <m/>
    <s v="Climate Action and Environmental Sustainability Figures for 2022"/>
  </r>
  <r>
    <x v="5"/>
    <m/>
    <s v="CARTAGENA ADVANCED BIOFUELS"/>
    <m/>
    <d v="2022-12-16T00:00:00"/>
    <x v="1"/>
    <s v="Spain"/>
    <s v="Investment loan"/>
    <m/>
    <n v="126.35999999999999"/>
    <m/>
    <m/>
    <m/>
    <n v="101.08799999999999"/>
    <n v="101.08799999999999"/>
    <n v="0"/>
    <m/>
    <m/>
    <m/>
    <s v="Climate Action and Environmental Sustainability Figures for 2022"/>
  </r>
  <r>
    <x v="5"/>
    <m/>
    <s v="SBCI SME AND CLIMATE ACTION INVESTMENT PLATFORM"/>
    <m/>
    <d v="2022-12-29T00:00:00"/>
    <x v="1"/>
    <s v="Ireland"/>
    <s v="Guarantee"/>
    <m/>
    <n v="259.66979999999995"/>
    <m/>
    <m/>
    <m/>
    <n v="56.230199999999996"/>
    <n v="56.230199999999996"/>
    <n v="0"/>
    <m/>
    <m/>
    <m/>
    <s v="Climate Action and Environmental Sustainability Figures for 2022"/>
  </r>
  <r>
    <x v="5"/>
    <m/>
    <s v="GALP EV SUSTAINABLE CHARGING NETWORK"/>
    <m/>
    <d v="2022-06-09T00:00:00"/>
    <x v="1"/>
    <s v="Portugal"/>
    <s v="Investment loan"/>
    <m/>
    <n v="23.165999999999997"/>
    <m/>
    <m/>
    <m/>
    <n v="23.165999999999997"/>
    <n v="23.165999999999997"/>
    <n v="0"/>
    <m/>
    <m/>
    <m/>
    <s v="Climate Action and Environmental Sustainability Figures for 2022"/>
  </r>
  <r>
    <x v="5"/>
    <m/>
    <s v="BERENBERG LRS ENHANCED SUPPORT"/>
    <m/>
    <d v="2022-12-23T00:00:00"/>
    <x v="1"/>
    <s v="Germany"/>
    <s v="Guarantee"/>
    <m/>
    <n v="157.94999999999999"/>
    <m/>
    <m/>
    <m/>
    <n v="0.84240000000000004"/>
    <n v="0.84240000000000004"/>
    <n v="0"/>
    <m/>
    <m/>
    <m/>
    <s v="Climate Action and Environmental Sustainability Figures for 2022"/>
  </r>
  <r>
    <x v="5"/>
    <m/>
    <s v="ADVANCED ELECTRONICS RDI"/>
    <m/>
    <d v="2022-12-21T00:00:00"/>
    <x v="1"/>
    <s v="Bulgaria"/>
    <s v="Investment loan"/>
    <m/>
    <n v="6.3179999999999996"/>
    <m/>
    <m/>
    <m/>
    <n v="2.1059999999999999"/>
    <n v="2.1059999999999999"/>
    <n v="0"/>
    <m/>
    <m/>
    <m/>
    <s v="Climate Action and Environmental Sustainability Figures for 2022"/>
  </r>
  <r>
    <x v="5"/>
    <m/>
    <s v="ADVANCED ELECTRONICS RDI"/>
    <m/>
    <d v="2022-12-21T00:00:00"/>
    <x v="1"/>
    <s v="Czech Republic"/>
    <s v="Investment loan"/>
    <m/>
    <n v="5.2649999999999997"/>
    <m/>
    <m/>
    <m/>
    <n v="1.7900999999999998"/>
    <n v="1.7900999999999998"/>
    <n v="0"/>
    <m/>
    <m/>
    <m/>
    <s v="Climate Action and Environmental Sustainability Figures for 2022"/>
  </r>
  <r>
    <x v="5"/>
    <m/>
    <s v="ADVANCED ELECTRONICS RDI"/>
    <m/>
    <d v="2022-12-21T00:00:00"/>
    <x v="1"/>
    <s v="Germany"/>
    <s v="Investment loan"/>
    <m/>
    <n v="90.557999999999993"/>
    <m/>
    <m/>
    <m/>
    <n v="30.747599999999998"/>
    <n v="30.747599999999998"/>
    <n v="0"/>
    <m/>
    <m/>
    <m/>
    <s v="Climate Action and Environmental Sustainability Figures for 2022"/>
  </r>
  <r>
    <x v="5"/>
    <m/>
    <s v="ADVANCED ELECTRONICS RDI"/>
    <m/>
    <d v="2022-12-21T00:00:00"/>
    <x v="1"/>
    <s v="Spain"/>
    <s v="Investment loan"/>
    <m/>
    <n v="3.1589999999999998"/>
    <m/>
    <m/>
    <m/>
    <n v="1.0529999999999999"/>
    <n v="1.0529999999999999"/>
    <n v="0"/>
    <m/>
    <m/>
    <m/>
    <s v="Climate Action and Environmental Sustainability Figures for 2022"/>
  </r>
  <r>
    <x v="5"/>
    <m/>
    <s v="ERSTE LRS ENHANCED SUPPORT FOR MIDCAPS"/>
    <m/>
    <d v="2022-12-23T00:00:00"/>
    <x v="1"/>
    <s v="Austria"/>
    <s v="Guarantee"/>
    <m/>
    <n v="210.6"/>
    <m/>
    <m/>
    <m/>
    <n v="1.0529999999999999"/>
    <n v="1.0529999999999999"/>
    <n v="0"/>
    <m/>
    <m/>
    <m/>
    <s v="Climate Action and Environmental Sustainability Figures for 2022"/>
  </r>
  <r>
    <x v="5"/>
    <m/>
    <s v="CSOB CZ LOAN FOR SMES AND MIDCAPS"/>
    <m/>
    <d v="2022-07-26T00:00:00"/>
    <x v="1"/>
    <s v="Czech Republic"/>
    <s v="Multiple Beneficiary Intermediated Loan"/>
    <m/>
    <n v="210.6"/>
    <m/>
    <m/>
    <m/>
    <n v="42.12"/>
    <n v="42.12"/>
    <n v="0"/>
    <m/>
    <m/>
    <m/>
    <s v="Climate Action and Environmental Sustainability Figures for 2022"/>
  </r>
  <r>
    <x v="5"/>
    <m/>
    <s v="PPC DISTRIBUTION VIII"/>
    <m/>
    <d v="2022-10-07T00:00:00"/>
    <x v="1"/>
    <s v="Greece"/>
    <s v="Investment loan"/>
    <m/>
    <n v="136.88999999999999"/>
    <m/>
    <m/>
    <m/>
    <n v="122.5692"/>
    <n v="122.5692"/>
    <n v="0"/>
    <m/>
    <m/>
    <m/>
    <s v="Climate Action and Environmental Sustainability Figures for 2022"/>
  </r>
  <r>
    <x v="5"/>
    <m/>
    <s v="ICE FOCUSED SUPPORT FOR SMES AND MIDCAPS"/>
    <m/>
    <d v="2022-05-20T00:00:00"/>
    <x v="1"/>
    <s v="Spain"/>
    <s v="Multiple Beneficiary Intermediated Loan"/>
    <m/>
    <n v="2.2113"/>
    <m/>
    <m/>
    <m/>
    <n v="0"/>
    <n v="0"/>
    <n v="0"/>
    <m/>
    <m/>
    <m/>
    <s v="Climate Action and Environmental Sustainability Figures for 2022"/>
  </r>
  <r>
    <x v="5"/>
    <m/>
    <s v="WARSAW SUSTAINABLE DEVELOPMENT"/>
    <m/>
    <d v="2022-11-03T00:00:00"/>
    <x v="1"/>
    <s v="Poland"/>
    <s v="Framework loan"/>
    <m/>
    <n v="44.752499999999998"/>
    <m/>
    <m/>
    <m/>
    <n v="13.373099999999999"/>
    <n v="10.3194"/>
    <n v="3.1589999999999998"/>
    <m/>
    <m/>
    <m/>
    <s v="Climate Action and Environmental Sustainability Figures for 2022"/>
  </r>
  <r>
    <x v="5"/>
    <m/>
    <s v="BBVA LOAN FOR SMES &amp; GREEN INITIATIVES"/>
    <m/>
    <d v="2022-06-14T00:00:00"/>
    <x v="1"/>
    <s v="Spain"/>
    <s v="Multiple Beneficiary Intermediated Loan"/>
    <m/>
    <n v="25.271999999999998"/>
    <m/>
    <m/>
    <m/>
    <n v="12.635999999999999"/>
    <n v="12.635999999999999"/>
    <n v="0"/>
    <m/>
    <m/>
    <m/>
    <s v="Climate Action and Environmental Sustainability Figures for 2022"/>
  </r>
  <r>
    <x v="5"/>
    <m/>
    <s v="BBVA LOAN FOR SMES &amp; GREEN INITIATIVES"/>
    <m/>
    <d v="2022-06-14T00:00:00"/>
    <x v="1"/>
    <s v="Spain"/>
    <s v="Multiple Beneficiary Intermediated Loan"/>
    <m/>
    <n v="31.589999999999996"/>
    <m/>
    <m/>
    <m/>
    <n v="15.794999999999998"/>
    <n v="15.794999999999998"/>
    <n v="0"/>
    <m/>
    <m/>
    <m/>
    <s v="Climate Action and Environmental Sustainability Figures for 2022"/>
  </r>
  <r>
    <x v="5"/>
    <m/>
    <s v="S7 EXPRESSWAY PLONSK - CZOSNOW"/>
    <m/>
    <d v="2022-12-23T00:00:00"/>
    <x v="1"/>
    <s v="Poland"/>
    <s v="Investment loan"/>
    <m/>
    <n v="231.66"/>
    <m/>
    <m/>
    <m/>
    <n v="13.899599999999998"/>
    <n v="0"/>
    <n v="13.899599999999998"/>
    <m/>
    <m/>
    <m/>
    <s v="Climate Action and Environmental Sustainability Figures for 2022"/>
  </r>
  <r>
    <x v="5"/>
    <m/>
    <s v="FERROVIE DELLO STATO ROLLING STOCK GREEN BOND"/>
    <m/>
    <d v="2022-07-13T00:00:00"/>
    <x v="1"/>
    <s v="Italy"/>
    <s v="Investment loan"/>
    <m/>
    <n v="84.24"/>
    <m/>
    <m/>
    <m/>
    <n v="84.24"/>
    <n v="84.24"/>
    <n v="0"/>
    <m/>
    <m/>
    <m/>
    <s v="Climate Action and Environmental Sustainability Figures for 2022"/>
  </r>
  <r>
    <x v="5"/>
    <m/>
    <s v="LSCT UPDATED INVESTMENT PROGRAM"/>
    <m/>
    <d v="2022-08-26T00:00:00"/>
    <x v="1"/>
    <s v="Italy"/>
    <s v="Investment loan"/>
    <m/>
    <n v="26.324999999999999"/>
    <m/>
    <m/>
    <m/>
    <n v="20.849399999999999"/>
    <n v="20.006999999999998"/>
    <n v="0.84240000000000004"/>
    <m/>
    <m/>
    <m/>
    <s v="Climate Action and Environmental Sustainability Figures for 2022"/>
  </r>
  <r>
    <x v="5"/>
    <m/>
    <s v="LSCT UPDATED INVESTMENT PROGRAM"/>
    <m/>
    <d v="2022-08-26T00:00:00"/>
    <x v="1"/>
    <s v="Italy"/>
    <s v="Investment loan"/>
    <m/>
    <n v="26.324999999999999"/>
    <m/>
    <m/>
    <m/>
    <n v="20.849399999999999"/>
    <n v="20.006999999999998"/>
    <n v="0.84240000000000004"/>
    <m/>
    <m/>
    <m/>
    <s v="Climate Action and Environmental Sustainability Figures for 2022"/>
  </r>
  <r>
    <x v="5"/>
    <m/>
    <s v="SANTANDER RISK SHARING RECOVERY SUPPORT 2021"/>
    <m/>
    <d v="2022-07-26T00:00:00"/>
    <x v="1"/>
    <s v="Spain"/>
    <s v="Guarantee"/>
    <m/>
    <n v="105.3"/>
    <m/>
    <m/>
    <m/>
    <n v="8.1081000000000003"/>
    <n v="8.1081000000000003"/>
    <n v="0"/>
    <m/>
    <m/>
    <m/>
    <s v="Climate Action and Environmental Sustainability Figures for 2022"/>
  </r>
  <r>
    <x v="5"/>
    <m/>
    <s v="ISRAEL LOAN FOR SMES&amp;MIDCAPS &amp; GREEN TRANSITION"/>
    <m/>
    <d v="2022-12-31T00:00:00"/>
    <x v="1"/>
    <s v="Israel"/>
    <s v="Multiple Beneficiary Intermediated Loan"/>
    <m/>
    <n v="526.5"/>
    <m/>
    <m/>
    <m/>
    <n v="223.76249999999999"/>
    <n v="202.70249999999999"/>
    <n v="21.06"/>
    <m/>
    <m/>
    <m/>
    <s v="Climate Action and Environmental Sustainability Figures for 2022"/>
  </r>
  <r>
    <x v="5"/>
    <m/>
    <s v="FLAG DFI FL FOR URBAN AND GREEN PRIORITIES"/>
    <m/>
    <d v="2022-12-20T00:00:00"/>
    <x v="1"/>
    <s v="Bulgaria"/>
    <s v="Framework loan"/>
    <m/>
    <n v="42.12"/>
    <m/>
    <m/>
    <m/>
    <n v="12.635999999999999"/>
    <n v="9.687599999999998"/>
    <n v="2.9483999999999995"/>
    <m/>
    <m/>
    <m/>
    <s v="Climate Action and Environmental Sustainability Figures for 2022"/>
  </r>
  <r>
    <x v="5"/>
    <m/>
    <s v="BBVA LOAN FOR SMES &amp; GREEN INITIATIVES"/>
    <m/>
    <d v="2022-06-14T00:00:00"/>
    <x v="1"/>
    <s v="Spain"/>
    <s v="Multiple Beneficiary Intermediated Loan"/>
    <m/>
    <n v="263.25"/>
    <m/>
    <m/>
    <m/>
    <n v="131.625"/>
    <n v="131.625"/>
    <n v="0"/>
    <m/>
    <m/>
    <m/>
    <s v="Climate Action and Environmental Sustainability Figures for 2022"/>
  </r>
  <r>
    <x v="5"/>
    <m/>
    <s v="STRENGTHENING TUNISIA FOOD RESILIENCE"/>
    <m/>
    <d v="2022-12-16T00:00:00"/>
    <x v="1"/>
    <s v="Tunisia"/>
    <s v="Framework loan"/>
    <m/>
    <n v="157.94999999999999"/>
    <m/>
    <m/>
    <m/>
    <n v="85.292999999999992"/>
    <n v="6.9497999999999989"/>
    <n v="78.343199999999996"/>
    <m/>
    <m/>
    <m/>
    <s v="Climate Action and Environmental Sustainability Figures for 2022"/>
  </r>
  <r>
    <x v="5"/>
    <m/>
    <s v="CEZ DISTRIBUTION NETWORK UPGRADE III"/>
    <m/>
    <d v="2022-12-12T00:00:00"/>
    <x v="1"/>
    <s v="Czech Republic"/>
    <s v="Investment loan"/>
    <m/>
    <n v="831.87"/>
    <m/>
    <m/>
    <m/>
    <n v="790.27649999999994"/>
    <n v="790.27649999999994"/>
    <n v="0"/>
    <m/>
    <m/>
    <m/>
    <s v="Climate Action and Environmental Sustainability Figures for 2022"/>
  </r>
  <r>
    <x v="5"/>
    <m/>
    <s v="UKRAINE SOLIDARITY PACKAGE - POLAND (BGK)"/>
    <m/>
    <d v="2022-12-14T00:00:00"/>
    <x v="1"/>
    <s v="Poland"/>
    <s v="Framework loan"/>
    <m/>
    <n v="631.79999999999995"/>
    <m/>
    <m/>
    <m/>
    <n v="82.134"/>
    <n v="50.543999999999997"/>
    <n v="31.589999999999996"/>
    <m/>
    <m/>
    <m/>
    <s v="Climate Action and Environmental Sustainability Figures for 2022"/>
  </r>
  <r>
    <x v="5"/>
    <m/>
    <s v="HELIOS GREEN LOAN"/>
    <m/>
    <d v="2022-06-14T00:00:00"/>
    <x v="1"/>
    <s v="Spain"/>
    <s v="Investment loan"/>
    <m/>
    <n v="94.77"/>
    <m/>
    <m/>
    <m/>
    <n v="94.77"/>
    <n v="94.77"/>
    <n v="0"/>
    <m/>
    <m/>
    <m/>
    <s v="Climate Action and Environmental Sustainability Figures for 2022"/>
  </r>
  <r>
    <x v="5"/>
    <m/>
    <s v="NEUROSCIENCE R&amp;D AND INVESTMENT PROGRAMME"/>
    <m/>
    <d v="2022-07-05T00:00:00"/>
    <x v="1"/>
    <s v="Spain"/>
    <s v="Investment loan"/>
    <m/>
    <n v="25.798499999999997"/>
    <m/>
    <m/>
    <m/>
    <n v="0.52649999999999997"/>
    <n v="0.52649999999999997"/>
    <n v="0"/>
    <m/>
    <m/>
    <m/>
    <s v="Climate Action and Environmental Sustainability Figures for 2022"/>
  </r>
  <r>
    <x v="5"/>
    <m/>
    <s v="ACCIONA ENERGY WATER &amp; CONSTRUCTION R&amp;D"/>
    <m/>
    <d v="2022-07-06T00:00:00"/>
    <x v="1"/>
    <s v="Spain"/>
    <s v="Investment loan"/>
    <m/>
    <n v="45.278999999999996"/>
    <m/>
    <m/>
    <m/>
    <n v="18.954000000000001"/>
    <n v="18.954000000000001"/>
    <n v="0"/>
    <m/>
    <m/>
    <m/>
    <s v="Climate Action and Environmental Sustainability Figures for 2022"/>
  </r>
  <r>
    <x v="5"/>
    <m/>
    <s v="AT &amp; S RDI AND RESEARCH CENTER IN AUSTRIA"/>
    <m/>
    <d v="2022-12-21T00:00:00"/>
    <x v="1"/>
    <s v="Austria"/>
    <s v="Investment loan"/>
    <m/>
    <n v="263.25"/>
    <m/>
    <m/>
    <m/>
    <n v="26.535599999999999"/>
    <n v="26.535599999999999"/>
    <n v="0"/>
    <m/>
    <m/>
    <m/>
    <s v="Climate Action and Environmental Sustainability Figures for 2022"/>
  </r>
  <r>
    <x v="5"/>
    <m/>
    <s v="ENEL ENERGY EFFICIENCY &amp; RENEWABLES FL (LATAM)"/>
    <m/>
    <d v="2022-08-24T00:00:00"/>
    <x v="1"/>
    <s v="Regional - Latin America"/>
    <s v="Framework loan"/>
    <m/>
    <n v="311.68799999999999"/>
    <m/>
    <m/>
    <m/>
    <n v="258.61679999999996"/>
    <n v="258.61679999999996"/>
    <n v="0"/>
    <m/>
    <m/>
    <m/>
    <s v="Climate Action and Environmental Sustainability Figures for 2022"/>
  </r>
  <r>
    <x v="5"/>
    <m/>
    <s v="BIELSKO BIALA URBAN INFRASTRUCTURE"/>
    <m/>
    <d v="2022-09-14T00:00:00"/>
    <x v="1"/>
    <s v="Poland"/>
    <s v="Framework loan"/>
    <m/>
    <n v="44.647199999999998"/>
    <m/>
    <m/>
    <m/>
    <n v="8.5292999999999992"/>
    <n v="6.5286"/>
    <n v="2.0006999999999997"/>
    <m/>
    <m/>
    <m/>
    <s v="Climate Action and Environmental Sustainability Figures for 2022"/>
  </r>
  <r>
    <x v="5"/>
    <m/>
    <s v="INVEN CAPITAL II"/>
    <m/>
    <d v="2022-12-20T00:00:00"/>
    <x v="1"/>
    <s v="Regional - EU countries"/>
    <s v="Equity/Quasi-equity"/>
    <m/>
    <n v="52.65"/>
    <m/>
    <m/>
    <m/>
    <n v="14.741999999999999"/>
    <n v="13.689"/>
    <n v="1.0529999999999999"/>
    <m/>
    <m/>
    <m/>
    <s v="Climate Action and Environmental Sustainability Figures for 2022"/>
  </r>
  <r>
    <x v="5"/>
    <m/>
    <s v="NEUCONNECT INTERCONNECTOR"/>
    <m/>
    <d v="2022-07-21T00:00:00"/>
    <x v="1"/>
    <s v="Germany"/>
    <s v="Investment loan"/>
    <m/>
    <n v="24.113699999999998"/>
    <m/>
    <m/>
    <m/>
    <n v="24.113699999999998"/>
    <n v="24.113699999999998"/>
    <n v="0"/>
    <m/>
    <m/>
    <m/>
    <s v="Climate Action and Environmental Sustainability Figures for 2022"/>
  </r>
  <r>
    <x v="5"/>
    <m/>
    <s v="SABADELL LOAN FOR SMES&amp;MIDCAPS CLIMATE ACTION II"/>
    <m/>
    <d v="2022-12-15T00:00:00"/>
    <x v="1"/>
    <s v="Spain"/>
    <s v="Multiple Beneficiary Intermediated Loan"/>
    <m/>
    <n v="526.5"/>
    <m/>
    <m/>
    <m/>
    <n v="105.3"/>
    <n v="105.3"/>
    <n v="0"/>
    <m/>
    <m/>
    <m/>
    <s v="Climate Action and Environmental Sustainability Figures for 2022"/>
  </r>
  <r>
    <x v="5"/>
    <m/>
    <s v="HELIOS GREEN LOAN"/>
    <m/>
    <d v="2022-07-22T00:00:00"/>
    <x v="1"/>
    <s v="Spain"/>
    <s v="Investment loan"/>
    <m/>
    <n v="13.478400000000001"/>
    <m/>
    <m/>
    <m/>
    <n v="13.478400000000001"/>
    <n v="13.478400000000001"/>
    <n v="0"/>
    <m/>
    <m/>
    <m/>
    <s v="Climate Action and Environmental Sustainability Figures for 2022"/>
  </r>
  <r>
    <x v="5"/>
    <m/>
    <s v="HELIOS GREEN LOAN"/>
    <m/>
    <d v="2022-07-22T00:00:00"/>
    <x v="1"/>
    <s v="Spain"/>
    <s v="Investment loan"/>
    <m/>
    <n v="10.635299999999999"/>
    <m/>
    <m/>
    <m/>
    <n v="10.635299999999999"/>
    <n v="10.635299999999999"/>
    <n v="0"/>
    <m/>
    <m/>
    <m/>
    <s v="Climate Action and Environmental Sustainability Figures for 2022"/>
  </r>
  <r>
    <x v="5"/>
    <m/>
    <s v="HELIOS GREEN LOAN"/>
    <m/>
    <d v="2022-07-22T00:00:00"/>
    <x v="1"/>
    <s v="Spain"/>
    <s v="Investment loan"/>
    <m/>
    <n v="6.6338999999999997"/>
    <m/>
    <m/>
    <m/>
    <n v="6.6338999999999997"/>
    <n v="6.6338999999999997"/>
    <n v="0"/>
    <m/>
    <m/>
    <m/>
    <s v="Climate Action and Environmental Sustainability Figures for 2022"/>
  </r>
  <r>
    <x v="5"/>
    <m/>
    <s v="HELIOS GREEN LOAN"/>
    <m/>
    <d v="2022-07-22T00:00:00"/>
    <x v="1"/>
    <s v="Spain"/>
    <s v="Investment loan"/>
    <m/>
    <n v="13.1625"/>
    <m/>
    <m/>
    <m/>
    <n v="13.1625"/>
    <n v="13.1625"/>
    <n v="0"/>
    <m/>
    <m/>
    <m/>
    <s v="Climate Action and Environmental Sustainability Figures for 2022"/>
  </r>
  <r>
    <x v="5"/>
    <m/>
    <s v="HELIOS GREEN LOAN"/>
    <m/>
    <d v="2022-07-22T00:00:00"/>
    <x v="1"/>
    <s v="Spain"/>
    <s v="Investment loan"/>
    <m/>
    <n v="12.004199999999999"/>
    <m/>
    <m/>
    <m/>
    <n v="12.004199999999999"/>
    <n v="12.004199999999999"/>
    <n v="0"/>
    <m/>
    <m/>
    <m/>
    <s v="Climate Action and Environmental Sustainability Figures for 2022"/>
  </r>
  <r>
    <x v="5"/>
    <m/>
    <s v="HELIOS GREEN LOAN"/>
    <m/>
    <d v="2022-07-22T00:00:00"/>
    <x v="1"/>
    <s v="Spain"/>
    <s v="Investment loan"/>
    <m/>
    <n v="13.1625"/>
    <m/>
    <m/>
    <m/>
    <n v="13.1625"/>
    <n v="13.1625"/>
    <n v="0"/>
    <m/>
    <m/>
    <m/>
    <s v="Climate Action and Environmental Sustainability Figures for 2022"/>
  </r>
  <r>
    <x v="5"/>
    <m/>
    <s v="HELIOS GREEN LOAN"/>
    <m/>
    <d v="2022-07-22T00:00:00"/>
    <x v="1"/>
    <s v="Spain"/>
    <s v="Investment loan"/>
    <m/>
    <n v="13.478400000000001"/>
    <m/>
    <m/>
    <m/>
    <n v="13.478400000000001"/>
    <n v="13.478400000000001"/>
    <n v="0"/>
    <m/>
    <m/>
    <m/>
    <s v="Climate Action and Environmental Sustainability Figures for 2022"/>
  </r>
  <r>
    <x v="5"/>
    <m/>
    <s v="HELIOS GREEN LOAN"/>
    <m/>
    <d v="2022-07-22T00:00:00"/>
    <x v="1"/>
    <s v="Spain"/>
    <s v="Investment loan"/>
    <m/>
    <n v="3.5801999999999996"/>
    <m/>
    <m/>
    <m/>
    <n v="3.5801999999999996"/>
    <n v="3.5801999999999996"/>
    <n v="0"/>
    <m/>
    <m/>
    <m/>
    <s v="Climate Action and Environmental Sustainability Figures for 2022"/>
  </r>
  <r>
    <x v="5"/>
    <m/>
    <s v="HELIOS GREEN LOAN"/>
    <m/>
    <d v="2022-07-22T00:00:00"/>
    <x v="1"/>
    <s v="Spain"/>
    <s v="Investment loan"/>
    <m/>
    <n v="10.9512"/>
    <m/>
    <m/>
    <m/>
    <n v="10.9512"/>
    <n v="10.9512"/>
    <n v="0"/>
    <m/>
    <m/>
    <m/>
    <s v="Climate Action and Environmental Sustainability Figures for 2022"/>
  </r>
  <r>
    <x v="5"/>
    <m/>
    <s v="HELIOS GREEN LOAN"/>
    <m/>
    <d v="2022-07-22T00:00:00"/>
    <x v="1"/>
    <s v="Spain"/>
    <s v="Investment loan"/>
    <m/>
    <n v="13.1625"/>
    <m/>
    <m/>
    <m/>
    <n v="13.1625"/>
    <n v="13.1625"/>
    <n v="0"/>
    <m/>
    <m/>
    <m/>
    <s v="Climate Action and Environmental Sustainability Figures for 2022"/>
  </r>
  <r>
    <x v="5"/>
    <m/>
    <s v="HELIOS GREEN LOAN"/>
    <m/>
    <d v="2022-07-22T00:00:00"/>
    <x v="1"/>
    <s v="Spain"/>
    <s v="Investment loan"/>
    <m/>
    <n v="13.267799999999999"/>
    <m/>
    <m/>
    <m/>
    <n v="13.267799999999999"/>
    <n v="13.267799999999999"/>
    <n v="0"/>
    <m/>
    <m/>
    <m/>
    <s v="Climate Action and Environmental Sustainability Figures for 2022"/>
  </r>
  <r>
    <x v="5"/>
    <m/>
    <s v="HELIOS GREEN LOAN"/>
    <m/>
    <d v="2022-07-22T00:00:00"/>
    <x v="1"/>
    <s v="Spain"/>
    <s v="Investment loan"/>
    <m/>
    <n v="13.478400000000001"/>
    <m/>
    <m/>
    <m/>
    <n v="13.478400000000001"/>
    <n v="13.478400000000001"/>
    <n v="0"/>
    <m/>
    <m/>
    <m/>
    <s v="Climate Action and Environmental Sustainability Figures for 2022"/>
  </r>
  <r>
    <x v="5"/>
    <m/>
    <s v="ORMAZABAL RDI &amp; INVESTMENTS"/>
    <m/>
    <d v="2022-12-14T00:00:00"/>
    <x v="1"/>
    <s v="Spain"/>
    <s v="Investment loan"/>
    <m/>
    <n v="42.12"/>
    <m/>
    <m/>
    <m/>
    <n v="25.271999999999998"/>
    <n v="25.271999999999998"/>
    <n v="0"/>
    <m/>
    <m/>
    <m/>
    <s v="Climate Action and Environmental Sustainability Figures for 2022"/>
  </r>
  <r>
    <x v="5"/>
    <m/>
    <s v="HELIOS GREEN LOAN"/>
    <m/>
    <d v="2022-07-22T00:00:00"/>
    <x v="1"/>
    <s v="Spain"/>
    <s v="Investment loan"/>
    <m/>
    <n v="1.1583000000000001"/>
    <m/>
    <m/>
    <m/>
    <n v="1.1583000000000001"/>
    <n v="1.1583000000000001"/>
    <n v="0"/>
    <m/>
    <m/>
    <m/>
    <s v="Climate Action and Environmental Sustainability Figures for 2022"/>
  </r>
  <r>
    <x v="5"/>
    <m/>
    <s v="HELIOS GREEN LOAN"/>
    <m/>
    <d v="2022-07-22T00:00:00"/>
    <x v="1"/>
    <s v="Spain"/>
    <s v="Investment loan"/>
    <m/>
    <n v="0.63179999999999992"/>
    <m/>
    <m/>
    <m/>
    <n v="0.63179999999999992"/>
    <n v="0.63179999999999992"/>
    <n v="0"/>
    <m/>
    <m/>
    <m/>
    <s v="Climate Action and Environmental Sustainability Figures for 2022"/>
  </r>
  <r>
    <x v="5"/>
    <m/>
    <s v="HELIOS GREEN LOAN"/>
    <m/>
    <d v="2022-07-22T00:00:00"/>
    <x v="1"/>
    <s v="Spain"/>
    <s v="Investment loan"/>
    <m/>
    <n v="0.42120000000000002"/>
    <m/>
    <m/>
    <m/>
    <n v="0.42120000000000002"/>
    <n v="0.42120000000000002"/>
    <n v="0"/>
    <m/>
    <m/>
    <m/>
    <s v="Climate Action and Environmental Sustainability Figures for 2022"/>
  </r>
  <r>
    <x v="5"/>
    <m/>
    <s v="HELIOS GREEN LOAN"/>
    <m/>
    <d v="2022-07-22T00:00:00"/>
    <x v="1"/>
    <s v="Spain"/>
    <s v="Investment loan"/>
    <m/>
    <n v="0.63179999999999992"/>
    <m/>
    <m/>
    <m/>
    <n v="0.63179999999999992"/>
    <n v="0.63179999999999992"/>
    <n v="0"/>
    <m/>
    <m/>
    <m/>
    <s v="Climate Action and Environmental Sustainability Figures for 2022"/>
  </r>
  <r>
    <x v="5"/>
    <m/>
    <s v="HELIOS GREEN LOAN"/>
    <m/>
    <d v="2022-07-22T00:00:00"/>
    <x v="1"/>
    <s v="Spain"/>
    <s v="Investment loan"/>
    <m/>
    <n v="0.63179999999999992"/>
    <m/>
    <m/>
    <m/>
    <n v="0.63179999999999992"/>
    <n v="0.63179999999999992"/>
    <n v="0"/>
    <m/>
    <m/>
    <m/>
    <s v="Climate Action and Environmental Sustainability Figures for 2022"/>
  </r>
  <r>
    <x v="5"/>
    <m/>
    <s v="HELIOS GREEN LOAN"/>
    <m/>
    <d v="2022-07-22T00:00:00"/>
    <x v="1"/>
    <s v="Spain"/>
    <s v="Investment loan"/>
    <m/>
    <n v="0.73709999999999987"/>
    <m/>
    <m/>
    <m/>
    <n v="0.73709999999999987"/>
    <n v="0.73709999999999987"/>
    <n v="0"/>
    <m/>
    <m/>
    <m/>
    <s v="Climate Action and Environmental Sustainability Figures for 2022"/>
  </r>
  <r>
    <x v="5"/>
    <m/>
    <s v="HELIOS GREEN LOAN"/>
    <m/>
    <d v="2022-07-22T00:00:00"/>
    <x v="1"/>
    <s v="Spain"/>
    <s v="Investment loan"/>
    <m/>
    <n v="0.84240000000000004"/>
    <m/>
    <m/>
    <m/>
    <n v="0.84240000000000004"/>
    <n v="0.84240000000000004"/>
    <n v="0"/>
    <m/>
    <m/>
    <m/>
    <s v="Climate Action and Environmental Sustainability Figures for 2022"/>
  </r>
  <r>
    <x v="5"/>
    <m/>
    <s v="HELIOS GREEN LOAN"/>
    <m/>
    <d v="2022-07-22T00:00:00"/>
    <x v="1"/>
    <s v="Spain"/>
    <s v="Investment loan"/>
    <m/>
    <n v="0.21060000000000001"/>
    <m/>
    <m/>
    <m/>
    <n v="0.21060000000000001"/>
    <n v="0.21060000000000001"/>
    <n v="0"/>
    <m/>
    <m/>
    <m/>
    <s v="Climate Action and Environmental Sustainability Figures for 2022"/>
  </r>
  <r>
    <x v="5"/>
    <m/>
    <s v="HELIOS GREEN LOAN"/>
    <m/>
    <d v="2022-07-22T00:00:00"/>
    <x v="1"/>
    <s v="Spain"/>
    <s v="Investment loan"/>
    <m/>
    <n v="0.52649999999999997"/>
    <m/>
    <m/>
    <m/>
    <n v="0.52649999999999997"/>
    <n v="0.52649999999999997"/>
    <n v="0"/>
    <m/>
    <m/>
    <m/>
    <s v="Climate Action and Environmental Sustainability Figures for 2022"/>
  </r>
  <r>
    <x v="5"/>
    <m/>
    <s v="HELIOS GREEN LOAN"/>
    <m/>
    <d v="2022-07-22T00:00:00"/>
    <x v="1"/>
    <s v="Spain"/>
    <s v="Investment loan"/>
    <m/>
    <n v="0.63179999999999992"/>
    <m/>
    <m/>
    <m/>
    <n v="0.63179999999999992"/>
    <n v="0.63179999999999992"/>
    <n v="0"/>
    <m/>
    <m/>
    <m/>
    <s v="Climate Action and Environmental Sustainability Figures for 2022"/>
  </r>
  <r>
    <x v="5"/>
    <m/>
    <s v="HELIOS GREEN LOAN"/>
    <m/>
    <d v="2022-07-22T00:00:00"/>
    <x v="1"/>
    <s v="Spain"/>
    <s v="Investment loan"/>
    <m/>
    <n v="0.63179999999999992"/>
    <m/>
    <m/>
    <m/>
    <n v="0.63179999999999992"/>
    <n v="0.63179999999999992"/>
    <n v="0"/>
    <m/>
    <m/>
    <m/>
    <s v="Climate Action and Environmental Sustainability Figures for 2022"/>
  </r>
  <r>
    <x v="5"/>
    <m/>
    <s v="HELIOS GREEN LOAN"/>
    <m/>
    <d v="2022-07-22T00:00:00"/>
    <x v="1"/>
    <s v="Spain"/>
    <s v="Investment loan"/>
    <m/>
    <n v="0.63179999999999992"/>
    <m/>
    <m/>
    <m/>
    <n v="0.63179999999999992"/>
    <n v="0.63179999999999992"/>
    <n v="0"/>
    <m/>
    <m/>
    <m/>
    <s v="Climate Action and Environmental Sustainability Figures for 2022"/>
  </r>
  <r>
    <x v="5"/>
    <m/>
    <s v="MVM DISTRIBUTION NETWORK UPGRADE II"/>
    <m/>
    <d v="2022-12-23T00:00:00"/>
    <x v="1"/>
    <s v="Hungary"/>
    <s v="Investment loan"/>
    <m/>
    <n v="136.88999999999999"/>
    <m/>
    <m/>
    <m/>
    <n v="136.88999999999999"/>
    <n v="136.88999999999999"/>
    <n v="0"/>
    <m/>
    <m/>
    <m/>
    <s v="Climate Action and Environmental Sustainability Figures for 2022"/>
  </r>
  <r>
    <x v="5"/>
    <m/>
    <s v="RFI HIGH SPEED RAIL PALERMO- CATANIA"/>
    <m/>
    <d v="2022-12-16T00:00:00"/>
    <x v="1"/>
    <s v="Italy"/>
    <s v="Investment loan"/>
    <m/>
    <n v="210.6"/>
    <m/>
    <m/>
    <m/>
    <n v="210.6"/>
    <n v="189.54"/>
    <n v="21.06"/>
    <m/>
    <m/>
    <m/>
    <s v="Climate Action and Environmental Sustainability Figures for 2022"/>
  </r>
  <r>
    <x v="5"/>
    <m/>
    <s v="GORZOW WLKP URBAN INFRASTRUCTURE"/>
    <m/>
    <d v="2022-11-08T00:00:00"/>
    <x v="1"/>
    <s v="Poland"/>
    <s v="Framework loan"/>
    <m/>
    <n v="9.687599999999998"/>
    <m/>
    <m/>
    <m/>
    <n v="3.4748999999999994"/>
    <n v="3.4748999999999994"/>
    <n v="0"/>
    <m/>
    <m/>
    <m/>
    <s v="Climate Action and Environmental Sustainability Figures for 2022"/>
  </r>
  <r>
    <x v="5"/>
    <m/>
    <s v="FGC MOBILITAT ROLLING STOCK"/>
    <m/>
    <d v="2022-07-19T00:00:00"/>
    <x v="1"/>
    <s v="Spain"/>
    <s v="Investment loan"/>
    <m/>
    <n v="25.271999999999998"/>
    <m/>
    <m/>
    <m/>
    <n v="25.271999999999998"/>
    <n v="25.271999999999998"/>
    <n v="0"/>
    <m/>
    <m/>
    <m/>
    <s v="Climate Action and Environmental Sustainability Figures for 2022"/>
  </r>
  <r>
    <x v="5"/>
    <m/>
    <s v="FGC MOBILITAT ROLLING STOCK"/>
    <m/>
    <d v="2022-07-19T00:00:00"/>
    <x v="1"/>
    <s v="Spain"/>
    <s v="Investment loan"/>
    <m/>
    <n v="6.3179999999999996"/>
    <m/>
    <m/>
    <m/>
    <n v="6.3179999999999996"/>
    <n v="6.3179999999999996"/>
    <n v="0"/>
    <m/>
    <m/>
    <m/>
    <s v="Climate Action and Environmental Sustainability Figures for 2022"/>
  </r>
  <r>
    <x v="5"/>
    <m/>
    <s v="FGC MOBILITAT ROLLING STOCK"/>
    <m/>
    <d v="2022-07-19T00:00:00"/>
    <x v="1"/>
    <s v="Spain"/>
    <s v="Investment loan"/>
    <m/>
    <n v="6.3179999999999996"/>
    <m/>
    <m/>
    <m/>
    <n v="6.3179999999999996"/>
    <n v="6.3179999999999996"/>
    <n v="0"/>
    <m/>
    <m/>
    <m/>
    <s v="Climate Action and Environmental Sustainability Figures for 2022"/>
  </r>
  <r>
    <x v="5"/>
    <m/>
    <s v="MIDDLE EAST VENTURE FUND IV B (MEVF IV B)"/>
    <m/>
    <d v="2022-12-19T00:00:00"/>
    <x v="1"/>
    <s v="Regional - Mediterrane an"/>
    <s v="Equity/Quasi-equity"/>
    <m/>
    <n v="5.5808999999999997"/>
    <m/>
    <m/>
    <m/>
    <n v="1.1583000000000001"/>
    <n v="1.1583000000000001"/>
    <n v="0"/>
    <m/>
    <m/>
    <m/>
    <s v="Climate Action and Environmental Sustainability Figures for 2022"/>
  </r>
  <r>
    <x v="5"/>
    <m/>
    <s v="NEUCONNECT INTERCONNECTOR"/>
    <m/>
    <d v="2022-07-21T00:00:00"/>
    <x v="1"/>
    <s v="Netherlands"/>
    <s v="Investment loan"/>
    <m/>
    <n v="101.93039999999999"/>
    <m/>
    <m/>
    <m/>
    <n v="101.93039999999999"/>
    <n v="101.93039999999999"/>
    <n v="0"/>
    <m/>
    <m/>
    <m/>
    <s v="Climate Action and Environmental Sustainability Figures for 2022"/>
  </r>
  <r>
    <x v="5"/>
    <m/>
    <s v="NEUCONNECT INTERCONNECTOR"/>
    <m/>
    <d v="2022-07-21T00:00:00"/>
    <x v="1"/>
    <s v="Netherlands"/>
    <s v="Investment loan"/>
    <m/>
    <n v="8.2134"/>
    <m/>
    <m/>
    <m/>
    <n v="8.2134"/>
    <n v="8.2134"/>
    <n v="0"/>
    <m/>
    <m/>
    <m/>
    <s v="Climate Action and Environmental Sustainability Figures for 2022"/>
  </r>
  <r>
    <x v="5"/>
    <m/>
    <s v="BST FOCUSED SUPPORT FOR SMES &amp; MIDCAPS"/>
    <m/>
    <d v="2022-09-28T00:00:00"/>
    <x v="1"/>
    <s v="Portugal"/>
    <s v="Multiple Beneficiary Intermediated Loan"/>
    <m/>
    <n v="363.28499999999997"/>
    <m/>
    <m/>
    <m/>
    <n v="3.6854999999999998"/>
    <n v="3.6854999999999998"/>
    <n v="0"/>
    <m/>
    <m/>
    <m/>
    <s v="Climate Action and Environmental Sustainability Figures for 2022"/>
  </r>
  <r>
    <x v="5"/>
    <m/>
    <s v="CDP ITALIAN REGIONS DE-LINKED RISK SHARING"/>
    <m/>
    <d v="2022-07-08T00:00:00"/>
    <x v="1"/>
    <s v="Italy"/>
    <s v="Guarantee"/>
    <m/>
    <n v="52.65"/>
    <m/>
    <m/>
    <m/>
    <n v="10.53"/>
    <n v="10.53"/>
    <n v="0"/>
    <m/>
    <m/>
    <m/>
    <s v="Climate Action and Environmental Sustainability Figures for 2022"/>
  </r>
  <r>
    <x v="5"/>
    <m/>
    <s v="NEUCONNECT INTERCONNECTOR"/>
    <m/>
    <d v="2022-07-21T00:00:00"/>
    <x v="1"/>
    <s v="Germany"/>
    <s v="Investment loan"/>
    <m/>
    <n v="14.215499999999999"/>
    <m/>
    <m/>
    <m/>
    <n v="14.215499999999999"/>
    <n v="14.215499999999999"/>
    <n v="0"/>
    <m/>
    <m/>
    <m/>
    <s v="Climate Action and Environmental Sustainability Figures for 2022"/>
  </r>
  <r>
    <x v="5"/>
    <m/>
    <s v="OTP SERBIA LOAN FOR SMES &amp; MIDCAPS"/>
    <m/>
    <d v="2022-12-28T00:00:00"/>
    <x v="1"/>
    <s v="Serbia"/>
    <s v="Multiple Beneficiary Intermediated Loan"/>
    <m/>
    <n v="42.12"/>
    <m/>
    <m/>
    <m/>
    <n v="0.42120000000000002"/>
    <n v="0.42120000000000002"/>
    <n v="0"/>
    <m/>
    <m/>
    <m/>
    <s v="Climate Action and Environmental Sustainability Figures for 2022"/>
  </r>
  <r>
    <x v="5"/>
    <m/>
    <s v="PORTUGAL SOLID WASTE INVESTMENT PLAN II"/>
    <m/>
    <d v="2022-12-23T00:00:00"/>
    <x v="1"/>
    <s v="Portugal"/>
    <s v="Investment loan"/>
    <m/>
    <n v="105.3"/>
    <m/>
    <m/>
    <m/>
    <n v="83.186999999999998"/>
    <n v="83.186999999999998"/>
    <n v="0"/>
    <m/>
    <m/>
    <m/>
    <s v="Climate Action and Environmental Sustainability Figures for 2022"/>
  </r>
  <r>
    <x v="5"/>
    <m/>
    <s v="SCB ENHANCED SUPPORT TO SMES AND MID-CAPS"/>
    <m/>
    <d v="2022-12-16T00:00:00"/>
    <x v="1"/>
    <s v="Poland"/>
    <s v="Guarantee"/>
    <m/>
    <n v="104.7735"/>
    <m/>
    <m/>
    <m/>
    <n v="20.954699999999999"/>
    <n v="20.954699999999999"/>
    <n v="0"/>
    <m/>
    <m/>
    <m/>
    <s v="Climate Action and Environmental Sustainability Figures for 2022"/>
  </r>
  <r>
    <x v="5"/>
    <m/>
    <s v="SBCI SME AND CLIMATE ACTION INVESTMENT PLATFORM"/>
    <m/>
    <d v="2022-12-29T00:00:00"/>
    <x v="1"/>
    <s v="Ireland"/>
    <s v="Guarantee"/>
    <m/>
    <n v="29.905199999999997"/>
    <m/>
    <m/>
    <m/>
    <n v="6.5286"/>
    <n v="6.5286"/>
    <n v="0"/>
    <m/>
    <m/>
    <m/>
    <s v="Climate Action and Environmental Sustainability Figures for 2022"/>
  </r>
  <r>
    <x v="5"/>
    <m/>
    <s v="EVUM MOTORS (EGFF)"/>
    <m/>
    <d v="2022-09-05T00:00:00"/>
    <x v="1"/>
    <s v="Germany"/>
    <s v="Equity/Quasi-equity"/>
    <m/>
    <n v="6.6338999999999997"/>
    <m/>
    <m/>
    <m/>
    <n v="4.843799999999999"/>
    <n v="4.843799999999999"/>
    <n v="0"/>
    <m/>
    <m/>
    <m/>
    <s v="Climate Action and Environmental Sustainability Figures for 2022"/>
  </r>
  <r>
    <x v="5"/>
    <m/>
    <s v="LAZIO UMBRIA MARCHE EARTHQUAKE RECOVERY FL"/>
    <m/>
    <d v="2022-09-07T00:00:00"/>
    <x v="1"/>
    <s v="Italy"/>
    <s v="Framework loan"/>
    <m/>
    <n v="526.5"/>
    <m/>
    <m/>
    <m/>
    <n v="360.02069999999998"/>
    <n v="344.22569999999996"/>
    <n v="15.794999999999998"/>
    <m/>
    <m/>
    <m/>
    <s v="Climate Action and Environmental Sustainability Figures for 2022"/>
  </r>
  <r>
    <x v="5"/>
    <m/>
    <s v="BBVA ENHANCED SUPPORT TO SMES&amp;MIDCAPS II"/>
    <m/>
    <d v="2022-12-22T00:00:00"/>
    <x v="1"/>
    <s v="Spain"/>
    <s v="Guarantee"/>
    <m/>
    <n v="127.0971"/>
    <m/>
    <m/>
    <m/>
    <n v="0.63179999999999992"/>
    <n v="0.63179999999999992"/>
    <n v="0"/>
    <m/>
    <m/>
    <m/>
    <s v="Climate Action and Environmental Sustainability Figures for 2022"/>
  </r>
  <r>
    <x v="5"/>
    <m/>
    <s v="FCA BANK LOAN FOR SMES AND CLIMATE ACTION"/>
    <m/>
    <d v="2022-12-23T00:00:00"/>
    <x v="1"/>
    <s v="Italy"/>
    <s v="Multiple Beneficiary Intermediated Loan"/>
    <m/>
    <n v="94.77"/>
    <m/>
    <m/>
    <m/>
    <n v="94.77"/>
    <n v="94.77"/>
    <n v="0"/>
    <m/>
    <m/>
    <m/>
    <s v="Climate Action and Environmental Sustainability Figures for 2022"/>
  </r>
  <r>
    <x v="5"/>
    <m/>
    <s v="FCA BANK LOAN FOR SMES AND CLIMATE ACTION"/>
    <m/>
    <d v="2022-12-23T00:00:00"/>
    <x v="1"/>
    <s v="Regional - EU countries"/>
    <s v="Multiple Beneficiary Intermediated Loan"/>
    <m/>
    <n v="63.179999999999993"/>
    <m/>
    <m/>
    <m/>
    <n v="63.179999999999993"/>
    <n v="63.179999999999993"/>
    <n v="0"/>
    <m/>
    <m/>
    <m/>
    <s v="Climate Action and Environmental Sustainability Figures for 2022"/>
  </r>
  <r>
    <x v="5"/>
    <m/>
    <s v="ATLAS IBERIA RE GREEN LOAN"/>
    <m/>
    <d v="2022-08-05T00:00:00"/>
    <x v="1"/>
    <s v="Spain"/>
    <s v="Investment loan"/>
    <m/>
    <n v="94.77"/>
    <m/>
    <m/>
    <m/>
    <n v="94.77"/>
    <n v="94.77"/>
    <n v="0"/>
    <m/>
    <m/>
    <m/>
    <s v="Climate Action and Environmental Sustainability Figures for 2022"/>
  </r>
  <r>
    <x v="5"/>
    <m/>
    <s v="ATLAS IBERIA RE GREEN LOAN"/>
    <m/>
    <d v="2022-08-05T00:00:00"/>
    <x v="1"/>
    <s v="Spain"/>
    <s v="Investment loan"/>
    <m/>
    <n v="155.3175"/>
    <m/>
    <m/>
    <m/>
    <n v="155.3175"/>
    <n v="155.3175"/>
    <n v="0"/>
    <m/>
    <m/>
    <m/>
    <s v="Climate Action and Environmental Sustainability Figures for 2022"/>
  </r>
  <r>
    <x v="5"/>
    <m/>
    <s v="ATLAS IBERIA RE GREEN LOAN"/>
    <m/>
    <d v="2022-08-05T00:00:00"/>
    <x v="1"/>
    <s v="Portugal"/>
    <s v="Investment loan"/>
    <m/>
    <n v="102.66749999999999"/>
    <m/>
    <m/>
    <m/>
    <n v="102.66749999999999"/>
    <n v="102.66749999999999"/>
    <n v="0"/>
    <m/>
    <m/>
    <m/>
    <s v="Climate Action and Environmental Sustainability Figures for 2022"/>
  </r>
  <r>
    <x v="5"/>
    <m/>
    <s v="PUNE METRO RAIL PROJECT"/>
    <m/>
    <d v="2022-12-08T00:00:00"/>
    <x v="1"/>
    <s v="India"/>
    <s v="Investment loan"/>
    <m/>
    <n v="157.94999999999999"/>
    <m/>
    <m/>
    <m/>
    <n v="157.94999999999999"/>
    <n v="157.94999999999999"/>
    <n v="0"/>
    <m/>
    <m/>
    <m/>
    <s v="Climate Action and Environmental Sustainability Figures for 2022"/>
  </r>
  <r>
    <x v="5"/>
    <m/>
    <s v="SCF GREEN FLEET LOAN FOR SMES AND MIDCAPS"/>
    <m/>
    <d v="2022-11-15T00:00:00"/>
    <x v="1"/>
    <s v="Spain"/>
    <s v="Multiple Beneficiary Intermediated Loan"/>
    <m/>
    <n v="52.65"/>
    <m/>
    <m/>
    <m/>
    <n v="52.65"/>
    <n v="52.65"/>
    <n v="0"/>
    <m/>
    <m/>
    <m/>
    <s v="Climate Action and Environmental Sustainability Figures for 2022"/>
  </r>
  <r>
    <x v="5"/>
    <m/>
    <s v="CELTIC INTERCONNECTOR"/>
    <m/>
    <d v="2022-11-15T00:00:00"/>
    <x v="1"/>
    <s v="Ireland"/>
    <s v="Investment loan"/>
    <m/>
    <n v="157.94999999999999"/>
    <m/>
    <m/>
    <m/>
    <n v="157.94999999999999"/>
    <n v="157.94999999999999"/>
    <n v="0"/>
    <m/>
    <m/>
    <m/>
    <s v="Climate Action and Environmental Sustainability Figures for 2022"/>
  </r>
  <r>
    <x v="5"/>
    <m/>
    <s v="IDF LOAN FOR SMES CLIMATE &amp; PRIORITY PROJECTS VI"/>
    <m/>
    <d v="2022-07-29T00:00:00"/>
    <x v="1"/>
    <s v="Montenegro"/>
    <s v="Multiple Beneficiary Intermediated Loan"/>
    <m/>
    <n v="52.65"/>
    <m/>
    <m/>
    <m/>
    <n v="7.2656999999999998"/>
    <n v="7.2656999999999998"/>
    <n v="0"/>
    <m/>
    <m/>
    <m/>
    <s v="Climate Action and Environmental Sustainability Figures for 2022"/>
  </r>
  <r>
    <x v="5"/>
    <m/>
    <s v="CARRARO GROUP RDI AND DIGITALISATION II"/>
    <m/>
    <d v="2022-12-09T00:00:00"/>
    <x v="1"/>
    <s v="Italy"/>
    <s v="Investment loan"/>
    <m/>
    <n v="33.695999999999998"/>
    <m/>
    <m/>
    <m/>
    <n v="18.111599999999999"/>
    <n v="18.111599999999999"/>
    <n v="0"/>
    <m/>
    <m/>
    <m/>
    <s v="Climate Action and Environmental Sustainability Figures for 2022"/>
  </r>
  <r>
    <x v="5"/>
    <m/>
    <s v="BORDEAUX LITHIUM ION BATTERY STORAGE (EDP)"/>
    <m/>
    <d v="2022-12-20T00:00:00"/>
    <x v="1"/>
    <s v="France"/>
    <s v="Investment loan"/>
    <m/>
    <n v="1.5794999999999999"/>
    <m/>
    <m/>
    <m/>
    <n v="1.5794999999999999"/>
    <n v="1.5794999999999999"/>
    <n v="0"/>
    <m/>
    <m/>
    <m/>
    <s v="Climate Action and Environmental Sustainability Figures for 2022"/>
  </r>
  <r>
    <x v="5"/>
    <m/>
    <s v="REN GREEN ENERGY LOAN"/>
    <m/>
    <d v="2022-12-22T00:00:00"/>
    <x v="1"/>
    <s v="Portugal"/>
    <s v="Investment loan"/>
    <m/>
    <n v="315.89999999999998"/>
    <m/>
    <m/>
    <m/>
    <n v="315.89999999999998"/>
    <n v="284.31"/>
    <n v="31.589999999999996"/>
    <m/>
    <m/>
    <m/>
    <s v="Climate Action and Environmental Sustainability Figures for 2022"/>
  </r>
  <r>
    <x v="5"/>
    <m/>
    <s v="SCF ENHANCED SUPPORT SMES AND MID-CAPS ABS"/>
    <m/>
    <d v="2022-11-15T00:00:00"/>
    <x v="1"/>
    <s v="Spain"/>
    <s v="Multiple Beneficiary Intermediated Loan"/>
    <m/>
    <n v="100.035"/>
    <m/>
    <m/>
    <m/>
    <n v="1.0529999999999999"/>
    <n v="1.0529999999999999"/>
    <n v="0"/>
    <m/>
    <m/>
    <m/>
    <s v="Climate Action and Environmental Sustainability Figures for 2022"/>
  </r>
  <r>
    <x v="5"/>
    <m/>
    <s v="ERP-FONDS LOAN FOR SMES &amp; MIDCAPS AND INNOVATION"/>
    <m/>
    <d v="2022-12-20T00:00:00"/>
    <x v="1"/>
    <s v="Austria"/>
    <s v="Multiple Beneficiary Intermediated Loan"/>
    <m/>
    <n v="105.3"/>
    <m/>
    <m/>
    <m/>
    <n v="1.0529999999999999"/>
    <n v="1.0529999999999999"/>
    <n v="0"/>
    <m/>
    <m/>
    <m/>
    <s v="Climate Action and Environmental Sustainability Figures for 2022"/>
  </r>
  <r>
    <x v="5"/>
    <m/>
    <s v="CO-INVESTMENT EIFFEL SOLAR IRELAND"/>
    <m/>
    <d v="2022-12-06T00:00:00"/>
    <x v="1"/>
    <s v="Ireland"/>
    <s v="Equity/Quasi-equity"/>
    <m/>
    <n v="22.113"/>
    <m/>
    <m/>
    <m/>
    <n v="22.113"/>
    <n v="22.113"/>
    <n v="0"/>
    <m/>
    <m/>
    <m/>
    <s v="Climate Action and Environmental Sustainability Figures for 2022"/>
  </r>
  <r>
    <x v="5"/>
    <m/>
    <s v="WROCLAW SUSTAINABLE INFRASTRUCTURE"/>
    <m/>
    <d v="2022-10-20T00:00:00"/>
    <x v="1"/>
    <s v="Poland"/>
    <s v="Framework loan"/>
    <m/>
    <n v="26.430299999999999"/>
    <m/>
    <m/>
    <m/>
    <n v="18.427499999999998"/>
    <n v="17.374499999999998"/>
    <n v="0.94769999999999999"/>
    <m/>
    <m/>
    <m/>
    <s v="Climate Action and Environmental Sustainability Figures for 2022"/>
  </r>
  <r>
    <x v="5"/>
    <m/>
    <s v="BULBANK LRS ENHANCED SUPPORT"/>
    <m/>
    <d v="2022-12-22T00:00:00"/>
    <x v="1"/>
    <s v="Bulgaria"/>
    <s v="Guarantee"/>
    <m/>
    <n v="105.3"/>
    <m/>
    <m/>
    <m/>
    <n v="0.52649999999999997"/>
    <n v="0.52649999999999997"/>
    <n v="0"/>
    <m/>
    <m/>
    <m/>
    <s v="Climate Action and Environmental Sustainability Figures for 2022"/>
  </r>
  <r>
    <x v="5"/>
    <m/>
    <s v="IRISH COMMUNITY NURSING PPP"/>
    <m/>
    <d v="2022-12-07T00:00:00"/>
    <x v="1"/>
    <s v="Ireland"/>
    <s v="Investment loan"/>
    <m/>
    <n v="4.1067"/>
    <m/>
    <m/>
    <m/>
    <n v="0.31589999999999996"/>
    <n v="0"/>
    <n v="0.31589999999999996"/>
    <m/>
    <m/>
    <m/>
    <s v="Climate Action and Environmental Sustainability Figures for 2022"/>
  </r>
  <r>
    <x v="5"/>
    <m/>
    <s v="LUZARO LOAN FOR SMES &amp; MIDCAPS II"/>
    <m/>
    <d v="2022-12-19T00:00:00"/>
    <x v="1"/>
    <s v="Spain"/>
    <s v="Multiple Beneficiary Intermediated Loan"/>
    <m/>
    <n v="26.324999999999999"/>
    <m/>
    <m/>
    <m/>
    <n v="0.31589999999999996"/>
    <n v="0.31589999999999996"/>
    <n v="0"/>
    <m/>
    <m/>
    <m/>
    <s v="Climate Action and Environmental Sustainability Figures for 2022"/>
  </r>
  <r>
    <x v="5"/>
    <m/>
    <s v="UC SUSTAINABLE SMES &amp; MIDCAPS"/>
    <m/>
    <d v="2022-11-21T00:00:00"/>
    <x v="1"/>
    <s v="Italy"/>
    <s v="Multiple Beneficiary Intermediated Loan"/>
    <m/>
    <n v="640.85579999999993"/>
    <m/>
    <m/>
    <m/>
    <n v="192.27779999999998"/>
    <n v="192.27779999999998"/>
    <n v="0"/>
    <m/>
    <m/>
    <m/>
    <s v="Climate Action and Environmental Sustainability Figures for 2022"/>
  </r>
  <r>
    <x v="5"/>
    <m/>
    <s v="UC SUSTAINABLE SMES &amp; MIDCAPS"/>
    <m/>
    <d v="2022-11-21T00:00:00"/>
    <x v="1"/>
    <s v="Italy"/>
    <s v="Multiple Beneficiary Intermediated Loan"/>
    <m/>
    <n v="28.852199999999996"/>
    <m/>
    <m/>
    <m/>
    <n v="8.6345999999999989"/>
    <n v="8.6345999999999989"/>
    <n v="0"/>
    <m/>
    <m/>
    <m/>
    <s v="Climate Action and Environmental Sustainability Figures for 2022"/>
  </r>
  <r>
    <x v="5"/>
    <m/>
    <s v="UCL ROMANIA LOAN FOR SMES AND MIDCAPS III"/>
    <m/>
    <d v="2022-09-15T00:00:00"/>
    <x v="1"/>
    <s v="Romania"/>
    <s v="Multiple Beneficiary Intermediated Loan"/>
    <m/>
    <n v="21.06"/>
    <m/>
    <m/>
    <m/>
    <n v="0.21060000000000001"/>
    <n v="0.21060000000000001"/>
    <n v="0"/>
    <m/>
    <m/>
    <m/>
    <s v="Climate Action and Environmental Sustainability Figures for 2022"/>
  </r>
  <r>
    <x v="5"/>
    <m/>
    <s v="SCF ENHANCED SUPPORT SMES AND MID-CAPS ABS"/>
    <m/>
    <d v="2022-11-15T00:00:00"/>
    <x v="1"/>
    <s v="Spain"/>
    <s v="Multiple Beneficiary Intermediated Loan"/>
    <m/>
    <n v="47.384999999999998"/>
    <m/>
    <m/>
    <m/>
    <n v="0.52649999999999997"/>
    <n v="0.52649999999999997"/>
    <n v="0"/>
    <m/>
    <m/>
    <m/>
    <s v="Climate Action and Environmental Sustainability Figures for 2022"/>
  </r>
  <r>
    <x v="5"/>
    <m/>
    <s v="IFRRU 2014-2020"/>
    <m/>
    <d v="2022-12-23T00:00:00"/>
    <x v="1"/>
    <s v="Portugal"/>
    <s v="Framework loan"/>
    <m/>
    <n v="210.6"/>
    <m/>
    <m/>
    <m/>
    <n v="63.179999999999993"/>
    <n v="63.179999999999993"/>
    <n v="0"/>
    <m/>
    <m/>
    <m/>
    <s v="Climate Action and Environmental Sustainability Figures for 2022"/>
  </r>
  <r>
    <x v="5"/>
    <m/>
    <s v="BST FOCUSED SUPPORT FOR SMES &amp; MIDCAPS"/>
    <m/>
    <d v="2022-09-28T00:00:00"/>
    <x v="1"/>
    <s v="Portugal"/>
    <s v="Multiple Beneficiary Intermediated Loan"/>
    <m/>
    <n v="26.324999999999999"/>
    <m/>
    <m/>
    <m/>
    <n v="0.31589999999999996"/>
    <n v="0.31589999999999996"/>
    <n v="0"/>
    <m/>
    <m/>
    <m/>
    <s v="Climate Action and Environmental Sustainability Figures for 2022"/>
  </r>
  <r>
    <x v="5"/>
    <m/>
    <s v="BST FOCUSED SUPPORT FOR SMES &amp; MIDCAPS"/>
    <m/>
    <d v="2022-09-28T00:00:00"/>
    <x v="1"/>
    <s v="Portugal"/>
    <s v="Multiple Beneficiary Intermediated Loan"/>
    <m/>
    <n v="42.12"/>
    <m/>
    <m/>
    <m/>
    <n v="0.42120000000000002"/>
    <n v="0.42120000000000002"/>
    <n v="0"/>
    <m/>
    <m/>
    <m/>
    <s v="Climate Action and Environmental Sustainability Figures for 2022"/>
  </r>
  <r>
    <x v="5"/>
    <m/>
    <s v="SRIW COVID19 RESPONSE LOAN FOR SMES AND MIDCAPS"/>
    <m/>
    <d v="2022-12-09T00:00:00"/>
    <x v="1"/>
    <s v="Belgium"/>
    <s v="Multiple Beneficiary Intermediated Loan"/>
    <m/>
    <n v="105.3"/>
    <m/>
    <m/>
    <m/>
    <n v="1.0529999999999999"/>
    <n v="1.0529999999999999"/>
    <n v="0"/>
    <m/>
    <m/>
    <m/>
    <s v="Climate Action and Environmental Sustainability Figures for 2022"/>
  </r>
  <r>
    <x v="5"/>
    <m/>
    <s v="SGEF CZ LOAN FOR SMES-MIDCAPS &amp; OTHER PRIORITIES"/>
    <m/>
    <d v="2022-11-04T00:00:00"/>
    <x v="1"/>
    <s v="Czech Republic"/>
    <s v="Multiple Beneficiary Intermediated Loan"/>
    <m/>
    <n v="42.12"/>
    <m/>
    <m/>
    <m/>
    <n v="6.3179999999999996"/>
    <n v="6.3179999999999996"/>
    <n v="0"/>
    <m/>
    <m/>
    <m/>
    <s v="Climate Action and Environmental Sustainability Figures for 2022"/>
  </r>
  <r>
    <x v="5"/>
    <m/>
    <s v="SGEF CZ LOAN FOR SMES-MIDCAPS &amp; OTHER PRIORITIES"/>
    <m/>
    <d v="2022-11-04T00:00:00"/>
    <x v="1"/>
    <s v="Slovakia"/>
    <s v="Multiple Beneficiary Intermediated Loan"/>
    <m/>
    <n v="10.53"/>
    <m/>
    <m/>
    <m/>
    <n v="1.5794999999999999"/>
    <n v="1.5794999999999999"/>
    <n v="0"/>
    <m/>
    <m/>
    <m/>
    <s v="Climate Action and Environmental Sustainability Figures for 2022"/>
  </r>
  <r>
    <x v="5"/>
    <m/>
    <s v="REGIONE EMILIA- ROMAGNA EU BLENDING PROGRAMME"/>
    <m/>
    <d v="2022-12-22T00:00:00"/>
    <x v="1"/>
    <s v="Italy"/>
    <s v="Multiple Beneficiary Intermediated Loan"/>
    <m/>
    <n v="39.487499999999997"/>
    <m/>
    <m/>
    <m/>
    <n v="4.7385000000000002"/>
    <n v="4.7385000000000002"/>
    <n v="0"/>
    <m/>
    <m/>
    <m/>
    <s v="Climate Action and Environmental Sustainability Figures for 2022"/>
  </r>
  <r>
    <x v="5"/>
    <m/>
    <s v="SOFIA ROADS AND SUSTAINABLE MOBILITY"/>
    <m/>
    <d v="2022-11-25T00:00:00"/>
    <x v="1"/>
    <s v="Bulgaria"/>
    <s v="Framework loan"/>
    <m/>
    <n v="52.65"/>
    <m/>
    <m/>
    <m/>
    <n v="32.011199999999995"/>
    <n v="32.011199999999995"/>
    <n v="0"/>
    <m/>
    <m/>
    <m/>
    <s v="Climate Action and Environmental Sustainability Figures for 2022"/>
  </r>
  <r>
    <x v="5"/>
    <m/>
    <s v="REGIONE EMILIA- ROMAGNA EU BLENDING PROGRAMME"/>
    <m/>
    <d v="2022-12-07T00:00:00"/>
    <x v="1"/>
    <s v="Italy"/>
    <s v="Multiple Beneficiary Intermediated Loan"/>
    <m/>
    <n v="39.487499999999997"/>
    <m/>
    <m/>
    <m/>
    <n v="4.7385000000000002"/>
    <n v="4.7385000000000002"/>
    <n v="0"/>
    <m/>
    <m/>
    <m/>
    <s v="Climate Action and Environmental Sustainability Figures for 2022"/>
  </r>
  <r>
    <x v="5"/>
    <m/>
    <s v="REGIONE EMILIA- ROMAGNA EU BLENDING PROGRAMME"/>
    <m/>
    <d v="2022-12-22T00:00:00"/>
    <x v="1"/>
    <s v="Italy"/>
    <s v="Multiple Beneficiary Intermediated Loan"/>
    <m/>
    <n v="39.487499999999997"/>
    <m/>
    <m/>
    <m/>
    <n v="4.7385000000000002"/>
    <n v="4.7385000000000002"/>
    <n v="0"/>
    <m/>
    <m/>
    <m/>
    <s v="Climate Action and Environmental Sustainability Figures for 2022"/>
  </r>
  <r>
    <x v="5"/>
    <m/>
    <s v="CHARLIE PV GREEN LOAN"/>
    <m/>
    <d v="2022-12-22T00:00:00"/>
    <x v="1"/>
    <s v="Italy"/>
    <s v="Investment loan"/>
    <m/>
    <n v="5.2649999999999997"/>
    <m/>
    <m/>
    <m/>
    <n v="5.2649999999999997"/>
    <n v="5.2649999999999997"/>
    <n v="0"/>
    <m/>
    <m/>
    <m/>
    <s v="Climate Action and Environmental Sustainability Figures for 2022"/>
  </r>
  <r>
    <x v="5"/>
    <m/>
    <s v="GLOBAL GATEWAY FUND (GGF)"/>
    <m/>
    <d v="2022-12-23T00:00:00"/>
    <x v="1"/>
    <s v="Regional - Africa"/>
    <s v="Equity/Quasi-equity"/>
    <m/>
    <n v="63.179999999999993"/>
    <m/>
    <m/>
    <m/>
    <n v="15.794999999999998"/>
    <n v="15.794999999999998"/>
    <n v="0"/>
    <m/>
    <m/>
    <m/>
    <s v="Climate Action and Environmental Sustainability Figures for 2022"/>
  </r>
  <r>
    <x v="5"/>
    <m/>
    <s v="GLOBAL GATEWAY FUND (GGF)"/>
    <m/>
    <d v="2022-12-23T00:00:00"/>
    <x v="1"/>
    <s v="Regional - Asia"/>
    <s v="Equity/Quasi-equity"/>
    <m/>
    <n v="126.35999999999999"/>
    <m/>
    <m/>
    <m/>
    <n v="31.589999999999996"/>
    <n v="31.589999999999996"/>
    <n v="0"/>
    <m/>
    <m/>
    <m/>
    <s v="Climate Action and Environmental Sustainability Figures for 2022"/>
  </r>
  <r>
    <x v="5"/>
    <m/>
    <s v="GLOBAL GATEWAY FUND (GGF)"/>
    <m/>
    <d v="2022-12-23T00:00:00"/>
    <x v="1"/>
    <s v="Regional - Latin America"/>
    <s v="Equity/Quasi-equity"/>
    <m/>
    <n v="63.179999999999993"/>
    <m/>
    <m/>
    <m/>
    <n v="15.794999999999998"/>
    <n v="15.794999999999998"/>
    <n v="0"/>
    <m/>
    <m/>
    <m/>
    <s v="Climate Action and Environmental Sustainability Figures for 2022"/>
  </r>
  <r>
    <x v="5"/>
    <m/>
    <s v="GLOBAL GATEWAY FUND (GGF)"/>
    <m/>
    <d v="2022-12-23T00:00:00"/>
    <x v="1"/>
    <s v="Regional - Mediterrane an"/>
    <s v="Equity/Quasi-equity"/>
    <m/>
    <n v="63.179999999999993"/>
    <m/>
    <m/>
    <m/>
    <n v="15.794999999999998"/>
    <n v="15.794999999999998"/>
    <n v="0"/>
    <m/>
    <m/>
    <m/>
    <s v="Climate Action and Environmental Sustainability Figures for 2022"/>
  </r>
  <r>
    <x v="5"/>
    <m/>
    <s v="LYON TRANSPORTS URBAINS 2026"/>
    <m/>
    <d v="2022-11-03T00:00:00"/>
    <x v="1"/>
    <s v="France"/>
    <s v="Framework loan"/>
    <m/>
    <n v="263.25"/>
    <m/>
    <m/>
    <m/>
    <n v="263.25"/>
    <n v="263.25"/>
    <n v="0"/>
    <m/>
    <m/>
    <m/>
    <s v="Climate Action and Environmental Sustainability Figures for 2022"/>
  </r>
  <r>
    <x v="5"/>
    <m/>
    <s v="IBERDROLA GREEN ELECTRICITY DISTRIBUTION NETWORK"/>
    <m/>
    <d v="2022-09-30T00:00:00"/>
    <x v="1"/>
    <s v="Spain"/>
    <s v="Investment loan"/>
    <m/>
    <n v="231.66"/>
    <m/>
    <m/>
    <m/>
    <n v="231.66"/>
    <n v="231.66"/>
    <n v="0"/>
    <m/>
    <m/>
    <m/>
    <s v="Climate Action and Environmental Sustainability Figures for 2022"/>
  </r>
  <r>
    <x v="5"/>
    <m/>
    <s v="NETHERLANDS OFFSHORE WIND"/>
    <m/>
    <d v="2022-10-13T00:00:00"/>
    <x v="1"/>
    <s v="Netherlands"/>
    <s v="Investment loan"/>
    <m/>
    <n v="12.741299999999999"/>
    <m/>
    <m/>
    <m/>
    <n v="12.741299999999999"/>
    <n v="12.741299999999999"/>
    <n v="0"/>
    <m/>
    <m/>
    <m/>
    <s v="Climate Action and Environmental Sustainability Figures for 2022"/>
  </r>
  <r>
    <x v="5"/>
    <m/>
    <s v="SCF ENHANCED SUPPORT SMES AND MID-CAPS ABS"/>
    <m/>
    <d v="2022-11-15T00:00:00"/>
    <x v="1"/>
    <s v="Spain"/>
    <s v="Multiple Beneficiary Intermediated Loan"/>
    <m/>
    <n v="34.222499999999997"/>
    <m/>
    <m/>
    <m/>
    <n v="0.31589999999999996"/>
    <n v="0.31589999999999996"/>
    <n v="0"/>
    <m/>
    <m/>
    <m/>
    <s v="Climate Action and Environmental Sustainability Figures for 2022"/>
  </r>
  <r>
    <x v="5"/>
    <m/>
    <s v="SCF ENHANCED SUPPORT SMES AND MID-CAPS ABS"/>
    <m/>
    <d v="2022-11-15T00:00:00"/>
    <x v="1"/>
    <s v="Spain"/>
    <s v="Multiple Beneficiary Intermediated Loan"/>
    <m/>
    <n v="23.692499999999999"/>
    <m/>
    <m/>
    <m/>
    <n v="0.21060000000000001"/>
    <n v="0.21060000000000001"/>
    <n v="0"/>
    <m/>
    <m/>
    <m/>
    <s v="Climate Action and Environmental Sustainability Figures for 2022"/>
  </r>
  <r>
    <x v="5"/>
    <m/>
    <s v="MCC SUSTAINABLE LOAN FOR COHESION SMES &amp; MIDCAPS"/>
    <m/>
    <d v="2022-12-28T00:00:00"/>
    <x v="1"/>
    <s v="Italy"/>
    <s v="Multiple Beneficiary Intermediated Loan"/>
    <m/>
    <n v="52.65"/>
    <m/>
    <m/>
    <m/>
    <n v="15.794999999999998"/>
    <n v="15.794999999999998"/>
    <n v="0"/>
    <m/>
    <m/>
    <m/>
    <s v="Climate Action and Environmental Sustainability Figures for 2022"/>
  </r>
  <r>
    <x v="5"/>
    <m/>
    <s v="HE DREIHT OFFSHORE WIND"/>
    <m/>
    <d v="2022-12-22T00:00:00"/>
    <x v="1"/>
    <s v="Germany"/>
    <s v="Investment loan"/>
    <m/>
    <n v="315.89999999999998"/>
    <m/>
    <m/>
    <m/>
    <n v="315.89999999999998"/>
    <n v="315.89999999999998"/>
    <n v="0"/>
    <m/>
    <m/>
    <m/>
    <s v="Climate Action and Environmental Sustainability Figures for 2022"/>
  </r>
  <r>
    <x v="5"/>
    <m/>
    <s v="HE DREIHT OFFSHORE WIND"/>
    <m/>
    <d v="2022-12-22T00:00:00"/>
    <x v="1"/>
    <s v="Germany"/>
    <s v="Investment loan"/>
    <m/>
    <n v="315.89999999999998"/>
    <m/>
    <m/>
    <m/>
    <n v="315.89999999999998"/>
    <n v="315.89999999999998"/>
    <n v="0"/>
    <m/>
    <m/>
    <m/>
    <s v="Climate Action and Environmental Sustainability Figures for 2022"/>
  </r>
  <r>
    <x v="5"/>
    <m/>
    <s v="EGYPT INCLUSIVE GROWTH FACILITY"/>
    <m/>
    <d v="2022-12-29T00:00:00"/>
    <x v="1"/>
    <s v="Egypt"/>
    <s v="Multiple Beneficiary Intermediated Loan"/>
    <m/>
    <n v="263.25"/>
    <m/>
    <m/>
    <m/>
    <n v="2.6324999999999998"/>
    <n v="2.6324999999999998"/>
    <n v="0"/>
    <m/>
    <m/>
    <m/>
    <s v="Climate Action and Environmental Sustainability Figures for 2022"/>
  </r>
  <r>
    <x v="5"/>
    <m/>
    <s v="TRUMPF INNOVATION MBIL"/>
    <m/>
    <d v="2022-12-15T00:00:00"/>
    <x v="1"/>
    <s v="Regional - EU countries"/>
    <s v="Multiple Beneficiary Intermediated Loan"/>
    <m/>
    <n v="78.974999999999994"/>
    <m/>
    <m/>
    <m/>
    <n v="19.796399999999998"/>
    <n v="19.796399999999998"/>
    <n v="0"/>
    <m/>
    <m/>
    <m/>
    <s v="Climate Action and Environmental Sustainability Figures for 2022"/>
  </r>
  <r>
    <x v="5"/>
    <m/>
    <s v="IRISH COMMUNITY NURSING PPP"/>
    <m/>
    <d v="2022-12-07T00:00:00"/>
    <x v="1"/>
    <s v="Ireland"/>
    <s v="Investment loan"/>
    <m/>
    <n v="17.374499999999998"/>
    <m/>
    <m/>
    <m/>
    <n v="1.1583000000000001"/>
    <n v="0"/>
    <n v="1.1583000000000001"/>
    <m/>
    <m/>
    <m/>
    <s v="Climate Action and Environmental Sustainability Figures for 2022"/>
  </r>
  <r>
    <x v="5"/>
    <m/>
    <s v="PUNCH SUSTAINABLE POWERTRAIN SOLUTIONS"/>
    <m/>
    <d v="2022-12-28T00:00:00"/>
    <x v="1"/>
    <s v="France"/>
    <s v="Investment loan"/>
    <m/>
    <n v="1.2635999999999998"/>
    <m/>
    <m/>
    <m/>
    <n v="0.73709999999999987"/>
    <n v="0.73709999999999987"/>
    <n v="0"/>
    <m/>
    <m/>
    <m/>
    <s v="Climate Action and Environmental Sustainability Figures for 2022"/>
  </r>
  <r>
    <x v="5"/>
    <m/>
    <s v="PUNCH SUSTAINABLE POWERTRAIN SOLUTIONS"/>
    <m/>
    <d v="2022-12-28T00:00:00"/>
    <x v="1"/>
    <s v="Italy"/>
    <s v="Investment loan"/>
    <m/>
    <n v="9.2664000000000009"/>
    <m/>
    <m/>
    <m/>
    <n v="5.7914999999999992"/>
    <n v="5.7914999999999992"/>
    <n v="0"/>
    <m/>
    <m/>
    <m/>
    <s v="Climate Action and Environmental Sustainability Figures for 2022"/>
  </r>
  <r>
    <x v="5"/>
    <m/>
    <s v="IPTO CYCLADES INTERCONNECTION PHASE 4"/>
    <m/>
    <d v="2022-12-16T00:00:00"/>
    <x v="1"/>
    <s v="Greece"/>
    <s v="Investment loan"/>
    <m/>
    <n v="68.444999999999993"/>
    <m/>
    <m/>
    <m/>
    <n v="68.444999999999993"/>
    <n v="68.444999999999993"/>
    <n v="0"/>
    <m/>
    <m/>
    <m/>
    <s v="Climate Action and Environmental Sustainability Figures for 2022"/>
  </r>
  <r>
    <x v="5"/>
    <m/>
    <s v="OTP SERBIA LOAN FOR SMES &amp; MIDCAPS"/>
    <m/>
    <d v="2022-12-28T00:00:00"/>
    <x v="1"/>
    <s v="Serbia"/>
    <s v="Multiple Beneficiary Intermediated Loan"/>
    <m/>
    <n v="42.12"/>
    <m/>
    <m/>
    <m/>
    <n v="0.42120000000000002"/>
    <n v="0.42120000000000002"/>
    <n v="0"/>
    <m/>
    <m/>
    <m/>
    <s v="Climate Action and Environmental Sustainability Figures for 2022"/>
  </r>
  <r>
    <x v="5"/>
    <m/>
    <s v="UC SUSTAINABLE SMES &amp; MIDCAPS"/>
    <m/>
    <d v="2022-11-21T00:00:00"/>
    <x v="1"/>
    <s v="Italy"/>
    <s v="Multiple Beneficiary Intermediated Loan"/>
    <m/>
    <n v="15.6897"/>
    <m/>
    <m/>
    <m/>
    <n v="4.7385000000000002"/>
    <n v="4.7385000000000002"/>
    <n v="0"/>
    <m/>
    <m/>
    <m/>
    <s v="Climate Action and Environmental Sustainability Figures for 2022"/>
  </r>
  <r>
    <x v="5"/>
    <m/>
    <s v="UC SUSTAINABLE SMES &amp; MIDCAPS"/>
    <m/>
    <d v="2022-11-21T00:00:00"/>
    <x v="1"/>
    <s v="Italy"/>
    <s v="Multiple Beneficiary Intermediated Loan"/>
    <m/>
    <n v="51.702300000000001"/>
    <m/>
    <m/>
    <m/>
    <n v="15.479099999999999"/>
    <n v="15.479099999999999"/>
    <n v="0"/>
    <m/>
    <m/>
    <m/>
    <s v="Climate Action and Environmental Sustainability Figures for 2022"/>
  </r>
  <r>
    <x v="5"/>
    <m/>
    <s v="ALTANA SUSTAINABLE SOLUTIONS"/>
    <m/>
    <d v="2022-11-28T00:00:00"/>
    <x v="1"/>
    <s v="Germany"/>
    <s v="Investment loan"/>
    <m/>
    <n v="49.491"/>
    <m/>
    <m/>
    <m/>
    <n v="0"/>
    <n v="0"/>
    <n v="0"/>
    <m/>
    <m/>
    <m/>
    <s v="Climate Action and Environmental Sustainability Figures for 2022"/>
  </r>
  <r>
    <x v="5"/>
    <m/>
    <s v="ALTANA SUSTAINABLE SOLUTIONS"/>
    <m/>
    <d v="2022-11-28T00:00:00"/>
    <x v="1"/>
    <s v="Regional - EU countries"/>
    <s v="Investment loan"/>
    <m/>
    <n v="3.1589999999999998"/>
    <m/>
    <m/>
    <m/>
    <n v="0"/>
    <n v="0"/>
    <n v="0"/>
    <m/>
    <m/>
    <m/>
    <s v="Climate Action and Environmental Sustainability Figures for 2022"/>
  </r>
  <r>
    <x v="5"/>
    <m/>
    <s v="OMVG - INTERCONNECTION"/>
    <m/>
    <d v="2022-12-05T00:00:00"/>
    <x v="1"/>
    <s v="Guinea"/>
    <s v="Investment loan"/>
    <m/>
    <n v="17.901"/>
    <m/>
    <m/>
    <m/>
    <n v="17.901"/>
    <n v="17.901"/>
    <n v="0"/>
    <m/>
    <m/>
    <m/>
    <s v="Climate Action and Environmental Sustainability Figures for 2022"/>
  </r>
  <r>
    <x v="5"/>
    <m/>
    <s v="ELDERLY CARE FACILITIES GERMANY"/>
    <m/>
    <d v="2022-12-15T00:00:00"/>
    <x v="1"/>
    <s v="Germany"/>
    <s v="Investment loan"/>
    <m/>
    <n v="21.06"/>
    <m/>
    <m/>
    <m/>
    <n v="13.899599999999998"/>
    <n v="13.899599999999998"/>
    <n v="0"/>
    <m/>
    <m/>
    <m/>
    <s v="Climate Action and Environmental Sustainability Figures for 2022"/>
  </r>
  <r>
    <x v="5"/>
    <m/>
    <s v="FAYOUM WASTEWATER EXPANSION PROJECT"/>
    <m/>
    <d v="2022-12-29T00:00:00"/>
    <x v="1"/>
    <s v="Egypt"/>
    <s v="Investment loan"/>
    <m/>
    <n v="48.437999999999995"/>
    <m/>
    <m/>
    <m/>
    <n v="42.014699999999998"/>
    <n v="42.014699999999998"/>
    <n v="0"/>
    <m/>
    <m/>
    <m/>
    <s v="Climate Action and Environmental Sustainability Figures for 2022"/>
  </r>
  <r>
    <x v="5"/>
    <m/>
    <s v="ATLAS IBERIA RE GREEN LOAN"/>
    <m/>
    <d v="2022-12-16T00:00:00"/>
    <x v="1"/>
    <s v="Spain"/>
    <s v="Investment loan"/>
    <m/>
    <n v="52.65"/>
    <m/>
    <m/>
    <m/>
    <n v="52.65"/>
    <n v="52.65"/>
    <n v="0"/>
    <m/>
    <m/>
    <m/>
    <s v="Climate Action and Environmental Sustainability Figures for 2022"/>
  </r>
  <r>
    <x v="5"/>
    <m/>
    <s v="MOLDOVA ROADS III"/>
    <m/>
    <d v="2022-12-15T00:00:00"/>
    <x v="1"/>
    <s v="Moldova, Republic of"/>
    <s v="Framework loan"/>
    <m/>
    <n v="105.3"/>
    <m/>
    <m/>
    <m/>
    <n v="3.1589999999999998"/>
    <n v="0"/>
    <n v="3.1589999999999998"/>
    <m/>
    <m/>
    <m/>
    <s v="Climate Action and Environmental Sustainability Figures for 2022"/>
  </r>
  <r>
    <x v="5"/>
    <m/>
    <s v="CITADELE ENHANCED SUPPORT TO SMES AND MID-CAPS"/>
    <m/>
    <d v="2022-11-28T00:00:00"/>
    <x v="1"/>
    <s v="Latvia"/>
    <s v="Guarantee"/>
    <m/>
    <n v="61.705799999999996"/>
    <m/>
    <m/>
    <m/>
    <n v="12.320099999999998"/>
    <n v="12.320099999999998"/>
    <n v="0"/>
    <m/>
    <m/>
    <m/>
    <s v="Climate Action and Environmental Sustainability Figures for 2022"/>
  </r>
  <r>
    <x v="5"/>
    <m/>
    <s v="PARTECH AFRICA VENTURE CAPITAL FUND II"/>
    <m/>
    <d v="2022-12-16T00:00:00"/>
    <x v="1"/>
    <s v="Regional - Africa"/>
    <s v="Equity/Quasi-equity"/>
    <m/>
    <n v="47.384999999999998"/>
    <m/>
    <m/>
    <m/>
    <n v="11.898899999999999"/>
    <n v="11.898899999999999"/>
    <n v="0"/>
    <m/>
    <m/>
    <m/>
    <s v="Climate Action and Environmental Sustainability Figures for 2022"/>
  </r>
  <r>
    <x v="5"/>
    <m/>
    <s v="ESTONIAN RAILWAY"/>
    <m/>
    <d v="2022-12-12T00:00:00"/>
    <x v="1"/>
    <s v="Estonia"/>
    <s v="Investment loan"/>
    <m/>
    <n v="19.480499999999999"/>
    <m/>
    <m/>
    <m/>
    <n v="19.480499999999999"/>
    <n v="19.480499999999999"/>
    <n v="0"/>
    <m/>
    <m/>
    <m/>
    <s v="Climate Action and Environmental Sustainability Figures for 2022"/>
  </r>
  <r>
    <x v="5"/>
    <m/>
    <s v="SCB ENHANCED SUPPORT TO SMES AND MID-CAPS"/>
    <m/>
    <d v="2022-12-16T00:00:00"/>
    <x v="1"/>
    <s v="Poland"/>
    <s v="Guarantee"/>
    <m/>
    <n v="44.541899999999991"/>
    <m/>
    <m/>
    <m/>
    <n v="8.9504999999999999"/>
    <n v="8.9504999999999999"/>
    <n v="0"/>
    <m/>
    <m/>
    <m/>
    <s v="Climate Action and Environmental Sustainability Figures for 2022"/>
  </r>
  <r>
    <x v="5"/>
    <m/>
    <s v="DSB NEW TRAINS"/>
    <m/>
    <d v="2022-12-22T00:00:00"/>
    <x v="1"/>
    <s v="Denmark"/>
    <s v="Investment loan"/>
    <m/>
    <n v="105.3"/>
    <m/>
    <m/>
    <m/>
    <n v="105.3"/>
    <n v="105.3"/>
    <n v="0"/>
    <m/>
    <m/>
    <m/>
    <s v="Climate Action and Environmental Sustainability Figures for 2022"/>
  </r>
  <r>
    <x v="5"/>
    <m/>
    <s v="CRONOS LOGEMENT INTERMEDIAIRE"/>
    <m/>
    <d v="2022-12-21T00:00:00"/>
    <x v="1"/>
    <s v="France"/>
    <s v="Framework loan"/>
    <m/>
    <n v="138.99599999999998"/>
    <m/>
    <m/>
    <m/>
    <n v="19.480499999999999"/>
    <n v="19.480499999999999"/>
    <n v="0"/>
    <m/>
    <m/>
    <m/>
    <s v="Climate Action and Environmental Sustainability Figures for 2022"/>
  </r>
  <r>
    <x v="5"/>
    <m/>
    <s v="KRAKOW TRAMWAY PPP"/>
    <m/>
    <d v="2022-12-22T00:00:00"/>
    <x v="1"/>
    <s v="Poland"/>
    <s v="Investment loan"/>
    <m/>
    <n v="6.8445"/>
    <m/>
    <m/>
    <m/>
    <n v="6.8445"/>
    <n v="6.8445"/>
    <n v="0"/>
    <m/>
    <m/>
    <m/>
    <s v="Climate Action and Environmental Sustainability Figures for 2022"/>
  </r>
  <r>
    <x v="5"/>
    <m/>
    <s v="BELABO- NGAOUNDERE RAILWAY RENEWAL CAMEROON"/>
    <m/>
    <d v="2021-12-31T00:00:00"/>
    <x v="0"/>
    <s v="Cameroon"/>
    <s v="Investment loan"/>
    <m/>
    <n v="125.36620000000001"/>
    <m/>
    <m/>
    <m/>
    <n v="125.36620000000001"/>
    <n v="125.36620000000001"/>
    <n v="0"/>
    <m/>
    <m/>
    <m/>
    <s v="Climate Action and Environmental Sustainability Figures for 2021"/>
  </r>
  <r>
    <x v="5"/>
    <m/>
    <s v="FRENCH OFFSHORE ROUND 1 - COURSEULLES- SUR-MER"/>
    <m/>
    <d v="2021-02-18T00:00:00"/>
    <x v="0"/>
    <s v="France"/>
    <s v="Investment loan"/>
    <m/>
    <n v="413.94500000000005"/>
    <m/>
    <m/>
    <m/>
    <n v="413.94500000000005"/>
    <n v="413.94500000000005"/>
    <n v="0"/>
    <m/>
    <m/>
    <m/>
    <s v="Climate Action and Environmental Sustainability Figures for 2021"/>
  </r>
  <r>
    <x v="5"/>
    <m/>
    <s v="TRANSTU - MATERIEL ROULANT FERROVIAIRE"/>
    <m/>
    <d v="2021-12-20T00:00:00"/>
    <x v="0"/>
    <s v="Tunisia"/>
    <s v="Investment loan"/>
    <m/>
    <n v="53.221500000000006"/>
    <m/>
    <m/>
    <m/>
    <n v="53.221500000000006"/>
    <n v="53.221500000000006"/>
    <n v="0"/>
    <m/>
    <m/>
    <m/>
    <s v="Climate Action and Environmental Sustainability Figures for 2021"/>
  </r>
  <r>
    <x v="5"/>
    <m/>
    <s v="UBBL COVID19 RESPONSE FOR SMES &amp; MIDCAPS LOAN"/>
    <m/>
    <d v="2021-06-28T00:00:00"/>
    <x v="0"/>
    <s v="Bosnia and Herzegovina"/>
    <s v="Multiple Beneficiary Intermediated Loan"/>
    <m/>
    <n v="59.135000000000005"/>
    <m/>
    <m/>
    <m/>
    <n v="0.59135000000000004"/>
    <n v="0.59135000000000004"/>
    <n v="0"/>
    <m/>
    <m/>
    <m/>
    <s v="Climate Action and Environmental Sustainability Figures for 2021"/>
  </r>
  <r>
    <x v="5"/>
    <m/>
    <s v="PROGRAMME DE SCOLARISATION RURALE"/>
    <m/>
    <d v="2021-12-14T00:00:00"/>
    <x v="0"/>
    <s v="Morocco"/>
    <s v="Framework loan"/>
    <m/>
    <n v="121.22675000000001"/>
    <m/>
    <m/>
    <m/>
    <n v="83.971700000000013"/>
    <n v="83.971700000000013"/>
    <n v="0"/>
    <m/>
    <m/>
    <m/>
    <s v="Climate Action and Environmental Sustainability Figures for 2021"/>
  </r>
  <r>
    <x v="5"/>
    <m/>
    <s v="WROCLAW TRAMWAY"/>
    <m/>
    <d v="2021-12-23T00:00:00"/>
    <x v="0"/>
    <s v="Poland"/>
    <s v="Investment loan"/>
    <m/>
    <n v="42.34066"/>
    <m/>
    <m/>
    <m/>
    <n v="42.34066"/>
    <n v="42.34066"/>
    <n v="0"/>
    <m/>
    <m/>
    <m/>
    <s v="Climate Action and Environmental Sustainability Figures for 2021"/>
  </r>
  <r>
    <x v="5"/>
    <m/>
    <s v="MOLDOVA ENERGY EFFICIENCY"/>
    <m/>
    <d v="2021-12-10T00:00:00"/>
    <x v="0"/>
    <s v="Moldova, Republic of"/>
    <s v="Framework loan"/>
    <m/>
    <n v="35.481000000000002"/>
    <m/>
    <m/>
    <m/>
    <n v="32.287710000000004"/>
    <n v="32.287710000000004"/>
    <n v="0"/>
    <m/>
    <m/>
    <m/>
    <s v="Climate Action and Environmental Sustainability Figures for 2021"/>
  </r>
  <r>
    <x v="5"/>
    <m/>
    <s v="ENI RENEWABLE ENERGY GENERATION PHASE II"/>
    <m/>
    <d v="2021-03-11T00:00:00"/>
    <x v="0"/>
    <s v="Italy"/>
    <s v="Framework loan"/>
    <m/>
    <n v="88.702500000000001"/>
    <m/>
    <m/>
    <m/>
    <n v="88.702500000000001"/>
    <n v="88.702500000000001"/>
    <n v="0"/>
    <m/>
    <m/>
    <m/>
    <s v="Climate Action and Environmental Sustainability Figures for 2021"/>
  </r>
  <r>
    <x v="5"/>
    <m/>
    <s v="RIO SALADO FLOOD PROTECTION PROGRAMME"/>
    <m/>
    <d v="2021-06-30T00:00:00"/>
    <x v="0"/>
    <s v="Argentina"/>
    <s v="Investment loan"/>
    <m/>
    <n v="109.51802000000001"/>
    <m/>
    <m/>
    <m/>
    <n v="54.759010000000004"/>
    <n v="0"/>
    <n v="54.759010000000004"/>
    <m/>
    <m/>
    <m/>
    <s v="Climate Action and Environmental Sustainability Figures for 2021"/>
  </r>
  <r>
    <x v="5"/>
    <m/>
    <s v="IE HIGHER EDUCATION &amp; DIGITALISATION"/>
    <m/>
    <d v="2021-06-08T00:00:00"/>
    <x v="0"/>
    <s v="Spain"/>
    <s v="Investment loan"/>
    <m/>
    <n v="17.740500000000001"/>
    <m/>
    <m/>
    <m/>
    <n v="2.9567500000000004"/>
    <n v="2.3654000000000002"/>
    <n v="0.47308000000000006"/>
    <m/>
    <m/>
    <m/>
    <s v="Climate Action and Environmental Sustainability Figures for 2021"/>
  </r>
  <r>
    <x v="5"/>
    <m/>
    <s v="TATRA LEASING SK LOAN FOR SMES AND MIDCAPS III"/>
    <m/>
    <d v="2021-01-28T00:00:00"/>
    <x v="0"/>
    <s v="Slovakia"/>
    <s v="Multiple Beneficiary Intermediated Loan"/>
    <m/>
    <n v="70.962000000000003"/>
    <m/>
    <m/>
    <m/>
    <n v="0.70962000000000003"/>
    <n v="0.70962000000000003"/>
    <n v="0"/>
    <m/>
    <m/>
    <m/>
    <s v="Climate Action and Environmental Sustainability Figures for 2021"/>
  </r>
  <r>
    <x v="5"/>
    <m/>
    <s v="NORMANDIE MATERIEL ROULANT"/>
    <m/>
    <d v="2021-05-27T00:00:00"/>
    <x v="0"/>
    <s v="France"/>
    <s v="Investment loan"/>
    <m/>
    <n v="331.15600000000001"/>
    <m/>
    <m/>
    <m/>
    <n v="331.15600000000001"/>
    <n v="331.15600000000001"/>
    <n v="0"/>
    <m/>
    <m/>
    <m/>
    <s v="Climate Action and Environmental Sustainability Figures for 2021"/>
  </r>
  <r>
    <x v="5"/>
    <m/>
    <s v="VOCATIONAL EDUCATION AND TRAINING IN UKRAINE"/>
    <m/>
    <d v="2021-12-15T00:00:00"/>
    <x v="0"/>
    <s v="Ukraine"/>
    <s v="Investment loan"/>
    <m/>
    <n v="68.596600000000009"/>
    <m/>
    <m/>
    <m/>
    <n v="35.71754"/>
    <n v="35.71754"/>
    <n v="0"/>
    <m/>
    <m/>
    <m/>
    <s v="Climate Action and Environmental Sustainability Figures for 2021"/>
  </r>
  <r>
    <x v="5"/>
    <m/>
    <s v="NATIONAL ROADS III"/>
    <m/>
    <d v="2021-06-25T00:00:00"/>
    <x v="0"/>
    <s v="Cyprus"/>
    <s v="Investment loan"/>
    <m/>
    <n v="132.4624"/>
    <m/>
    <m/>
    <m/>
    <n v="7.9240900000000005"/>
    <n v="0"/>
    <n v="7.9240900000000005"/>
    <m/>
    <m/>
    <m/>
    <s v="Climate Action and Environmental Sustainability Figures for 2021"/>
  </r>
  <r>
    <x v="5"/>
    <m/>
    <s v="SARDINIA URBAN DEVELOPMENT FUND FINANCING"/>
    <m/>
    <d v="2021-06-17T00:00:00"/>
    <x v="0"/>
    <s v="Italy"/>
    <s v="Framework loan"/>
    <m/>
    <n v="24.8367"/>
    <m/>
    <m/>
    <m/>
    <n v="11.117380000000001"/>
    <n v="10.407760000000001"/>
    <n v="0.70962000000000003"/>
    <m/>
    <m/>
    <m/>
    <s v="Climate Action and Environmental Sustainability Figures for 2021"/>
  </r>
  <r>
    <x v="5"/>
    <m/>
    <s v="NEW THERMAL STORAGE MANUFACTURING PLANT (EDP)"/>
    <m/>
    <d v="2021-03-31T00:00:00"/>
    <x v="0"/>
    <s v="Israel"/>
    <s v="Equity/Quasi- equity"/>
    <m/>
    <n v="8.8702500000000004"/>
    <m/>
    <m/>
    <m/>
    <n v="8.8702500000000004"/>
    <n v="8.8702500000000004"/>
    <n v="0"/>
    <m/>
    <m/>
    <m/>
    <s v="Climate Action and Environmental Sustainability Figures for 2021"/>
  </r>
  <r>
    <x v="5"/>
    <m/>
    <s v="SELECTIVE EUROPEAN TRANSPORTATION EQUIPMENT FUND"/>
    <m/>
    <d v="2021-03-31T00:00:00"/>
    <x v="0"/>
    <s v="Regional - EU countries"/>
    <s v="Equity/Quasi- equity"/>
    <m/>
    <n v="23.654000000000003"/>
    <m/>
    <m/>
    <m/>
    <n v="14.192400000000001"/>
    <n v="14.192400000000001"/>
    <n v="0"/>
    <m/>
    <m/>
    <m/>
    <s v="Climate Action and Environmental Sustainability Figures for 2021"/>
  </r>
  <r>
    <x v="5"/>
    <m/>
    <s v="PFR REGIONAL DEVELOPMENT FL"/>
    <m/>
    <d v="2021-12-29T00:00:00"/>
    <x v="0"/>
    <s v="Poland"/>
    <s v="Framework loan"/>
    <m/>
    <n v="35.481000000000002"/>
    <m/>
    <m/>
    <m/>
    <n v="1.0644300000000002"/>
    <n v="0"/>
    <n v="1.0644300000000002"/>
    <m/>
    <m/>
    <m/>
    <s v="Climate Action and Environmental Sustainability Figures for 2021"/>
  </r>
  <r>
    <x v="5"/>
    <m/>
    <s v="BDE WATER AND SANITATION"/>
    <m/>
    <d v="2021-12-24T00:00:00"/>
    <x v="0"/>
    <s v="Ecuador"/>
    <s v="Framework loan"/>
    <m/>
    <n v="104.55068000000001"/>
    <m/>
    <m/>
    <m/>
    <n v="78.41301"/>
    <n v="78.41301"/>
    <n v="0"/>
    <m/>
    <m/>
    <m/>
    <s v="Climate Action and Environmental Sustainability Figures for 2021"/>
  </r>
  <r>
    <x v="5"/>
    <m/>
    <s v="PROVENCE GRAND LARGE FLOATING OFFSHORE (EDP)"/>
    <m/>
    <d v="2021-11-16T00:00:00"/>
    <x v="0"/>
    <s v="France"/>
    <s v="Investment loan"/>
    <m/>
    <n v="59.135000000000005"/>
    <m/>
    <m/>
    <m/>
    <n v="59.135000000000005"/>
    <n v="59.135000000000005"/>
    <n v="0"/>
    <m/>
    <m/>
    <m/>
    <s v="Climate Action and Environmental Sustainability Figures for 2021"/>
  </r>
  <r>
    <x v="5"/>
    <m/>
    <s v="BNP LEASING PL_x000a_LOAN FOR SMES&amp;MIDCAPS AND CLIMATE"/>
    <m/>
    <d v="2021-06-30T00:00:00"/>
    <x v="0"/>
    <s v="Poland"/>
    <s v="Multiple Beneficiary Intermediated Loan"/>
    <m/>
    <n v="236.54000000000002"/>
    <m/>
    <m/>
    <m/>
    <n v="47.308000000000007"/>
    <n v="47.308000000000007"/>
    <n v="0"/>
    <m/>
    <m/>
    <m/>
    <s v="Climate Action and Environmental Sustainability Figures for 2021"/>
  </r>
  <r>
    <x v="5"/>
    <m/>
    <s v="WWTP MITROVICA"/>
    <m/>
    <d v="2021-12-10T00:00:00"/>
    <x v="0"/>
    <s v="Kosovo"/>
    <s v="Investment loan"/>
    <m/>
    <n v="23.417460000000002"/>
    <m/>
    <m/>
    <m/>
    <n v="19.278010000000002"/>
    <n v="19.278010000000002"/>
    <n v="0"/>
    <m/>
    <m/>
    <m/>
    <s v="Climate Action and Environmental Sustainability Figures for 2021"/>
  </r>
  <r>
    <x v="5"/>
    <m/>
    <s v="ISP SOCIAL ACTIVITIES MBIL IV"/>
    <m/>
    <d v="2021-12-02T00:00:00"/>
    <x v="0"/>
    <s v="Italy"/>
    <s v="Multiple Beneficiary Intermediated Loan"/>
    <m/>
    <n v="59.135000000000005"/>
    <m/>
    <m/>
    <m/>
    <n v="0.59135000000000004"/>
    <n v="0.59135000000000004"/>
    <n v="0"/>
    <m/>
    <m/>
    <m/>
    <s v="Climate Action and Environmental Sustainability Figures for 2021"/>
  </r>
  <r>
    <x v="5"/>
    <m/>
    <s v="JORDAN VALLEY WATER RESOURCES"/>
    <m/>
    <d v="2021-12-16T00:00:00"/>
    <x v="0"/>
    <s v="Jordan"/>
    <s v="Investment loan"/>
    <m/>
    <n v="83.025540000000007"/>
    <m/>
    <m/>
    <m/>
    <n v="83.025540000000007"/>
    <n v="0"/>
    <n v="83.025540000000007"/>
    <m/>
    <m/>
    <m/>
    <s v="Climate Action and Environmental Sustainability Figures for 2021"/>
  </r>
  <r>
    <x v="5"/>
    <m/>
    <s v="VALENCIA ENERGY EFFICIENT SOCIAL HOUSING"/>
    <m/>
    <d v="2021-04-12T00:00:00"/>
    <x v="0"/>
    <s v="Spain"/>
    <s v="Investment loan"/>
    <m/>
    <n v="31.932900000000004"/>
    <m/>
    <m/>
    <m/>
    <n v="6.3865800000000013"/>
    <n v="6.3865800000000013"/>
    <n v="0"/>
    <m/>
    <m/>
    <m/>
    <s v="Climate Action and Environmental Sustainability Figures for 2021"/>
  </r>
  <r>
    <x v="5"/>
    <m/>
    <s v="SABADELL RISK SHARING SMES &amp; MIDCAPS COVID-19"/>
    <m/>
    <d v="2021-03-18T00:00:00"/>
    <x v="0"/>
    <s v="Spain"/>
    <s v="Guarantee"/>
    <m/>
    <n v="354.81"/>
    <m/>
    <m/>
    <m/>
    <n v="1.7740500000000001"/>
    <n v="1.7740500000000001"/>
    <n v="0"/>
    <m/>
    <m/>
    <m/>
    <s v="Climate Action and Environmental Sustainability Figures for 2021"/>
  </r>
  <r>
    <x v="5"/>
    <m/>
    <s v="LUZARO LOAN FOR SMES &amp; MIDCAPS II"/>
    <m/>
    <d v="2021-12-22T00:00:00"/>
    <x v="0"/>
    <s v="Spain"/>
    <s v="Multiple Beneficiary Intermediated Loan"/>
    <m/>
    <n v="29.567500000000003"/>
    <m/>
    <m/>
    <m/>
    <n v="0.35481000000000001"/>
    <n v="0.35481000000000001"/>
    <n v="0"/>
    <m/>
    <m/>
    <m/>
    <s v="Climate Action and Environmental Sustainability Figures for 2021"/>
  </r>
  <r>
    <x v="5"/>
    <m/>
    <s v="IFRRU 2014-2020"/>
    <m/>
    <d v="2021-12-16T00:00:00"/>
    <x v="0"/>
    <s v="Portugal"/>
    <s v="Framework loan"/>
    <m/>
    <n v="236.54000000000002"/>
    <m/>
    <m/>
    <m/>
    <n v="70.962000000000003"/>
    <n v="70.962000000000003"/>
    <n v="0"/>
    <m/>
    <m/>
    <m/>
    <s v="Climate Action and Environmental Sustainability Figures for 2021"/>
  </r>
  <r>
    <x v="5"/>
    <m/>
    <s v="UKRAINE GRAIN STORAGE AND_x000a_EQUIPMENT"/>
    <m/>
    <d v="2021-12-22T00:00:00"/>
    <x v="0"/>
    <s v="Ukraine"/>
    <s v="Investment loan"/>
    <m/>
    <n v="73.209130000000002"/>
    <m/>
    <m/>
    <m/>
    <n v="30.040580000000002"/>
    <n v="8.0423600000000004"/>
    <n v="21.998220000000003"/>
    <m/>
    <m/>
    <m/>
    <s v="Climate Action and Environmental Sustainability Figures for 2021"/>
  </r>
  <r>
    <x v="5"/>
    <m/>
    <s v="UKT WATER DISTRIBUTION"/>
    <m/>
    <d v="2021-12-02T00:00:00"/>
    <x v="0"/>
    <s v="Albania"/>
    <s v="Investment loan"/>
    <m/>
    <n v="94.616000000000014"/>
    <m/>
    <m/>
    <m/>
    <n v="12.300080000000001"/>
    <n v="0"/>
    <n v="12.300080000000001"/>
    <m/>
    <m/>
    <m/>
    <s v="Climate Action and Environmental Sustainability Figures for 2021"/>
  </r>
  <r>
    <x v="5"/>
    <m/>
    <s v="INTERCONNEXION ANTANANARIVO TOAMASINA PRIRTEM-1"/>
    <m/>
    <d v="2021-11-29T00:00:00"/>
    <x v="0"/>
    <s v="Madagascar"/>
    <s v="Investment loan"/>
    <m/>
    <n v="96.153509999999997"/>
    <m/>
    <m/>
    <m/>
    <n v="96.153509999999997"/>
    <n v="96.153509999999997"/>
    <n v="0"/>
    <m/>
    <m/>
    <m/>
    <s v="Climate Action and Environmental Sustainability Figures for 2021"/>
  </r>
  <r>
    <x v="5"/>
    <m/>
    <s v="JORDAN LOAN FOR SME RESILIENCE FACILITY"/>
    <m/>
    <d v="2021-06-30T00:00:00"/>
    <x v="0"/>
    <s v="Jordan"/>
    <s v="Multiple Beneficiary Intermediated Loan"/>
    <m/>
    <n v="118.74308000000002"/>
    <m/>
    <m/>
    <m/>
    <n v="1.1827000000000001"/>
    <n v="1.1827000000000001"/>
    <n v="0"/>
    <m/>
    <m/>
    <m/>
    <s v="Climate Action and Environmental Sustainability Figures for 2021"/>
  </r>
  <r>
    <x v="5"/>
    <m/>
    <s v="RLB STEIERMARK ENHANCED SME &amp; MIDCAP SUPPORT"/>
    <m/>
    <d v="2021-12-14T00:00:00"/>
    <x v="0"/>
    <s v="Austria"/>
    <s v="Guarantee"/>
    <m/>
    <n v="67.886980000000008"/>
    <m/>
    <m/>
    <m/>
    <n v="8.5154400000000017"/>
    <n v="8.5154400000000017"/>
    <n v="0"/>
    <m/>
    <m/>
    <m/>
    <s v="Climate Action and Environmental Sustainability Figures for 2021"/>
  </r>
  <r>
    <x v="5"/>
    <m/>
    <s v="CLONCREEN WIND FARM"/>
    <m/>
    <d v="2021-04-27T00:00:00"/>
    <x v="0"/>
    <s v="Ireland"/>
    <s v="Investment loan"/>
    <m/>
    <n v="56.414790000000011"/>
    <m/>
    <m/>
    <m/>
    <n v="56.414790000000011"/>
    <n v="56.414790000000011"/>
    <n v="0"/>
    <m/>
    <m/>
    <m/>
    <s v="Climate Action and Environmental Sustainability Figures for 2021"/>
  </r>
  <r>
    <x v="5"/>
    <m/>
    <s v="PV HYBRID STORAGE SYSTEM DEMO PROJECT (EDP)"/>
    <m/>
    <d v="2021-09-29T00:00:00"/>
    <x v="0"/>
    <s v="France"/>
    <s v="Investment loan"/>
    <m/>
    <n v="29.567500000000003"/>
    <m/>
    <m/>
    <m/>
    <n v="29.567500000000003"/>
    <n v="29.567500000000003"/>
    <n v="0"/>
    <m/>
    <m/>
    <m/>
    <s v="Climate Action and Environmental Sustainability Figures for 2021"/>
  </r>
  <r>
    <x v="5"/>
    <m/>
    <s v="PKN ORLEN BIOREFINERY &amp; RDI"/>
    <m/>
    <d v="2021-12-17T00:00:00"/>
    <x v="0"/>
    <s v="Poland"/>
    <s v="Investment loan"/>
    <m/>
    <n v="212.88600000000002"/>
    <m/>
    <m/>
    <m/>
    <n v="183.3185"/>
    <n v="183.3185"/>
    <n v="0"/>
    <m/>
    <m/>
    <m/>
    <s v="Climate Action and Environmental Sustainability Figures for 2021"/>
  </r>
  <r>
    <x v="5"/>
    <m/>
    <s v="EURALIS RDI PROGRAMME"/>
    <m/>
    <d v="2021-03-30T00:00:00"/>
    <x v="0"/>
    <s v="France"/>
    <s v="Investment loan"/>
    <m/>
    <n v="52.038800000000002"/>
    <m/>
    <m/>
    <m/>
    <n v="52.038800000000002"/>
    <n v="2.2471299999999998"/>
    <n v="49.791670000000003"/>
    <m/>
    <m/>
    <m/>
    <s v="Climate Action and Environmental Sustainability Figures for 2021"/>
  </r>
  <r>
    <x v="5"/>
    <m/>
    <s v="PORTS OCCITANS"/>
    <m/>
    <d v="2021-04-12T00:00:00"/>
    <x v="0"/>
    <s v="France"/>
    <s v="Investment loan"/>
    <m/>
    <n v="177.405"/>
    <m/>
    <m/>
    <m/>
    <n v="115.31325000000001"/>
    <n v="115.31325000000001"/>
    <n v="0"/>
    <m/>
    <m/>
    <m/>
    <s v="Climate Action and Environmental Sustainability Figures for 2021"/>
  </r>
  <r>
    <x v="5"/>
    <m/>
    <s v="FLANDERS SUSTAINABLE WASTEWATER TREATMENT (AQF)"/>
    <m/>
    <d v="2021-03-29T00:00:00"/>
    <x v="0"/>
    <s v="Belgium"/>
    <s v="Investment loan"/>
    <m/>
    <n v="118.27000000000001"/>
    <m/>
    <m/>
    <m/>
    <n v="60.19943"/>
    <n v="25.30978"/>
    <n v="34.889650000000003"/>
    <m/>
    <m/>
    <m/>
    <s v="Climate Action and Environmental Sustainability Figures for 2021"/>
  </r>
  <r>
    <x v="5"/>
    <m/>
    <s v="FLEET RENEWAL LOAN FOR SMES &amp; MIDCAPS SAN &amp; SCF"/>
    <m/>
    <d v="2021-06-25T00:00:00"/>
    <x v="0"/>
    <s v="Spain"/>
    <s v="Multiple Beneficiary Intermediated Loan"/>
    <m/>
    <n v="118.27000000000001"/>
    <m/>
    <m/>
    <m/>
    <n v="1.1827000000000001"/>
    <n v="1.1827000000000001"/>
    <n v="0"/>
    <m/>
    <m/>
    <m/>
    <s v="Climate Action and Environmental Sustainability Figures for 2021"/>
  </r>
  <r>
    <x v="5"/>
    <m/>
    <s v="DE LAGE LANDEN SUSTAINABILITY L4SME-MIDCAPS"/>
    <m/>
    <d v="2021-11-12T00:00:00"/>
    <x v="0"/>
    <s v="Ireland"/>
    <s v="Multiple Beneficiary Intermediated Loan"/>
    <m/>
    <n v="118.27000000000001"/>
    <m/>
    <m/>
    <m/>
    <n v="59.135000000000005"/>
    <n v="59.135000000000005"/>
    <n v="0"/>
    <m/>
    <m/>
    <m/>
    <s v="Climate Action and Environmental Sustainability Figures for 2021"/>
  </r>
  <r>
    <x v="5"/>
    <m/>
    <s v="SMES TRADE FINANCE FACILITY 3"/>
    <m/>
    <d v="2021-12-23T00:00:00"/>
    <x v="0"/>
    <s v="Greece"/>
    <s v="Guarantee"/>
    <m/>
    <n v="289.76150000000001"/>
    <m/>
    <m/>
    <m/>
    <n v="57.952300000000001"/>
    <n v="57.952300000000001"/>
    <n v="0"/>
    <m/>
    <m/>
    <m/>
    <s v="Climate Action and Environmental Sustainability Figures for 2021"/>
  </r>
  <r>
    <x v="5"/>
    <m/>
    <s v="UPPER SILESIA URBAN FRAMEWORK PROGRAMME"/>
    <m/>
    <d v="2021-07-23T00:00:00"/>
    <x v="0"/>
    <s v="Poland"/>
    <s v="Framework loan"/>
    <m/>
    <n v="25.901129999999998"/>
    <m/>
    <m/>
    <m/>
    <n v="2.4836700000000005"/>
    <n v="0.59135000000000004"/>
    <n v="1.8923200000000002"/>
    <m/>
    <m/>
    <m/>
    <s v="Climate Action and Environmental Sustainability Figures for 2021"/>
  </r>
  <r>
    <x v="5"/>
    <m/>
    <s v="UBI ENHANCED SME AND MIDCAP SUPPORT"/>
    <m/>
    <d v="2021-06-29T00:00:00"/>
    <x v="0"/>
    <s v="Italy"/>
    <s v="Guarantee"/>
    <m/>
    <n v="71.080270000000013"/>
    <m/>
    <m/>
    <m/>
    <n v="0.35481000000000001"/>
    <n v="0.35481000000000001"/>
    <n v="0"/>
    <m/>
    <m/>
    <m/>
    <s v="Climate Action and Environmental Sustainability Figures for 2021"/>
  </r>
  <r>
    <x v="5"/>
    <m/>
    <s v="GERMAN ROLLING STOCK - REGENSBURG DONAUTAL"/>
    <m/>
    <d v="2021-09-15T00:00:00"/>
    <x v="0"/>
    <s v="Germany"/>
    <s v="Investment loan"/>
    <m/>
    <n v="102.65836"/>
    <m/>
    <m/>
    <m/>
    <n v="102.65836"/>
    <n v="102.65836"/>
    <n v="0"/>
    <m/>
    <m/>
    <m/>
    <s v="Climate Action and Environmental Sustainability Figures for 2021"/>
  </r>
  <r>
    <x v="5"/>
    <m/>
    <s v="LOAN FOR AGRICULTURAL SMES AND MIDCAPS SPAIN II"/>
    <m/>
    <d v="2021-07-28T00:00:00"/>
    <x v="0"/>
    <s v="Spain"/>
    <s v="Multiple Beneficiary Intermediated Loan"/>
    <m/>
    <n v="118.27000000000001"/>
    <m/>
    <m/>
    <m/>
    <n v="1.1827000000000001"/>
    <n v="1.1827000000000001"/>
    <n v="0"/>
    <m/>
    <m/>
    <m/>
    <s v="Climate Action and Environmental Sustainability Figures for 2021"/>
  </r>
  <r>
    <x v="5"/>
    <m/>
    <s v="TRUMPF INNOVATION MBIL"/>
    <m/>
    <d v="2021-12-09T00:00:00"/>
    <x v="0"/>
    <s v="Germany"/>
    <s v="Multiple Beneficiary Intermediated Loan"/>
    <m/>
    <n v="30.750200000000003"/>
    <m/>
    <m/>
    <m/>
    <n v="7.6875500000000008"/>
    <n v="7.6875500000000008"/>
    <n v="0"/>
    <m/>
    <m/>
    <m/>
    <s v="Climate Action and Environmental Sustainability Figures for 2021"/>
  </r>
  <r>
    <x v="5"/>
    <m/>
    <s v="TRUMPF INNOVATION MBIL"/>
    <m/>
    <d v="2021-12-09T00:00:00"/>
    <x v="0"/>
    <s v="Netherlands"/>
    <s v="Multiple Beneficiary Intermediated Loan"/>
    <m/>
    <n v="7.6875500000000008"/>
    <m/>
    <m/>
    <m/>
    <n v="1.8923200000000002"/>
    <n v="1.8923200000000002"/>
    <n v="0"/>
    <m/>
    <m/>
    <m/>
    <s v="Climate Action and Environmental Sustainability Figures for 2021"/>
  </r>
  <r>
    <x v="5"/>
    <m/>
    <s v="TRUMPF INNOVATION MBIL"/>
    <m/>
    <d v="2021-12-09T00:00:00"/>
    <x v="0"/>
    <s v="Regional - EU countries"/>
    <s v="Multiple Beneficiary Intermediated Loan"/>
    <m/>
    <n v="11.827000000000002"/>
    <m/>
    <m/>
    <m/>
    <n v="2.9567500000000004"/>
    <n v="2.9567500000000004"/>
    <n v="0"/>
    <m/>
    <m/>
    <m/>
    <s v="Climate Action and Environmental Sustainability Figures for 2021"/>
  </r>
  <r>
    <x v="5"/>
    <m/>
    <s v="TRUMPF INNOVATION MBIL"/>
    <m/>
    <d v="2021-12-09T00:00:00"/>
    <x v="0"/>
    <s v="Spain"/>
    <s v="Multiple Beneficiary Intermediated Loan"/>
    <m/>
    <n v="8.8702500000000004"/>
    <m/>
    <m/>
    <m/>
    <n v="2.2471299999999998"/>
    <n v="2.2471299999999998"/>
    <n v="0"/>
    <m/>
    <m/>
    <m/>
    <s v="Climate Action and Environmental Sustainability Figures for 2021"/>
  </r>
  <r>
    <x v="5"/>
    <m/>
    <s v="KEMI BIOPRODUCT MILL"/>
    <m/>
    <d v="2021-02-11T00:00:00"/>
    <x v="0"/>
    <s v="Finland"/>
    <s v="Investment loan"/>
    <m/>
    <n v="236.54000000000002"/>
    <m/>
    <m/>
    <m/>
    <n v="215.25140000000002"/>
    <n v="215.25140000000002"/>
    <n v="0"/>
    <m/>
    <m/>
    <m/>
    <s v="Climate Action and Environmental Sustainability Figures for 2021"/>
  </r>
  <r>
    <x v="5"/>
    <m/>
    <s v="BORSSELE 1 AND 2 OFFSHORE WIND FARM"/>
    <m/>
    <d v="2021-09-24T00:00:00"/>
    <x v="0"/>
    <s v="Netherlands"/>
    <s v="Investment loan"/>
    <m/>
    <n v="591.35"/>
    <m/>
    <m/>
    <m/>
    <n v="591.35"/>
    <n v="591.35"/>
    <n v="0"/>
    <m/>
    <m/>
    <m/>
    <s v="Climate Action and Environmental Sustainability Figures for 2021"/>
  </r>
  <r>
    <x v="5"/>
    <m/>
    <s v="LAPLAND CENTRAL HOSPITAL"/>
    <m/>
    <d v="2021-09-15T00:00:00"/>
    <x v="0"/>
    <s v="Finland"/>
    <s v="Investment loan"/>
    <m/>
    <n v="85.15440000000001"/>
    <m/>
    <m/>
    <m/>
    <n v="2.4836700000000005"/>
    <n v="2.4836700000000005"/>
    <n v="0"/>
    <m/>
    <m/>
    <m/>
    <s v="Climate Action and Environmental Sustainability Figures for 2021"/>
  </r>
  <r>
    <x v="5"/>
    <m/>
    <s v="ISP BIH LOAN FOR SMES AND PRIORITY PROJECTS IV"/>
    <m/>
    <d v="2021-04-28T00:00:00"/>
    <x v="0"/>
    <s v="Bosnia and Herzegovina"/>
    <s v="Multiple Beneficiary Intermediated Loan"/>
    <m/>
    <n v="35.481000000000002"/>
    <m/>
    <m/>
    <m/>
    <n v="0.35481000000000001"/>
    <n v="0.35481000000000001"/>
    <n v="0"/>
    <m/>
    <m/>
    <m/>
    <s v="Climate Action and Environmental Sustainability Figures for 2021"/>
  </r>
  <r>
    <x v="5"/>
    <m/>
    <s v="DSB NEW TRAINS"/>
    <m/>
    <d v="2021-12-29T00:00:00"/>
    <x v="0"/>
    <s v="Denmark"/>
    <s v="Investment loan"/>
    <m/>
    <n v="413.94500000000005"/>
    <m/>
    <m/>
    <m/>
    <n v="413.94500000000005"/>
    <n v="413.94500000000005"/>
    <n v="0"/>
    <m/>
    <m/>
    <m/>
    <s v="Climate Action and Environmental Sustainability Figures for 2021"/>
  </r>
  <r>
    <x v="5"/>
    <m/>
    <s v="SENEGAL DECHETS SOLIDES (PROMOGED) &amp; COVID-19"/>
    <m/>
    <d v="2021-02-09T00:00:00"/>
    <x v="0"/>
    <s v="Senegal"/>
    <s v="Framework loan"/>
    <m/>
    <n v="59.135000000000005"/>
    <m/>
    <m/>
    <m/>
    <n v="11.827000000000002"/>
    <n v="11.827000000000002"/>
    <n v="0"/>
    <m/>
    <m/>
    <m/>
    <s v="Climate Action and Environmental Sustainability Figures for 2021"/>
  </r>
  <r>
    <x v="5"/>
    <m/>
    <s v="GAA INVESTMENT PROGRAMME"/>
    <m/>
    <d v="2021-11-16T00:00:00"/>
    <x v="0"/>
    <s v="Ireland"/>
    <s v="Investment loan"/>
    <m/>
    <n v="41.394500000000001"/>
    <m/>
    <m/>
    <m/>
    <n v="17.38569"/>
    <n v="17.38569"/>
    <n v="0"/>
    <m/>
    <m/>
    <m/>
    <s v="Climate Action and Environmental Sustainability Figures for 2021"/>
  </r>
  <r>
    <x v="5"/>
    <m/>
    <s v="LIMBURGS ENERGIE FONDS 2"/>
    <m/>
    <d v="2021-11-11T00:00:00"/>
    <x v="0"/>
    <s v="Netherlands"/>
    <s v="Framework loan"/>
    <m/>
    <n v="63.865800000000007"/>
    <m/>
    <m/>
    <m/>
    <n v="37.018510000000006"/>
    <n v="37.018510000000006"/>
    <n v="0"/>
    <m/>
    <m/>
    <m/>
    <s v="Climate Action and Environmental Sustainability Figures for 2021"/>
  </r>
  <r>
    <x v="5"/>
    <m/>
    <s v="OOSTERWEEL CONNECTION"/>
    <m/>
    <d v="2021-10-12T00:00:00"/>
    <x v="0"/>
    <s v="Belgium"/>
    <s v="Investment loan"/>
    <m/>
    <n v="295.67500000000001"/>
    <m/>
    <m/>
    <m/>
    <n v="17.740500000000001"/>
    <n v="0"/>
    <n v="17.740500000000001"/>
    <m/>
    <m/>
    <m/>
    <s v="Climate Action and Environmental Sustainability Figures for 2021"/>
  </r>
  <r>
    <x v="5"/>
    <m/>
    <s v="SARAJEVO URBAN TRANSPORT PROJECT"/>
    <m/>
    <d v="2021-03-17T00:00:00"/>
    <x v="0"/>
    <s v="Bosnia and Herzegovina"/>
    <s v="Investment loan"/>
    <m/>
    <n v="47.308000000000007"/>
    <m/>
    <m/>
    <m/>
    <n v="34.534840000000003"/>
    <n v="34.534840000000003"/>
    <n v="0"/>
    <m/>
    <m/>
    <m/>
    <s v="Climate Action and Environmental Sustainability Figures for 2021"/>
  </r>
  <r>
    <x v="5"/>
    <m/>
    <s v="ICE FOCUSED SUPPORT FOR SMES AND MIDCAPS"/>
    <m/>
    <d v="2021-06-18T00:00:00"/>
    <x v="0"/>
    <s v="Spain"/>
    <s v="Multiple Beneficiary Intermediated Loan"/>
    <m/>
    <n v="37.964670000000005"/>
    <m/>
    <m/>
    <m/>
    <n v="0.35481000000000001"/>
    <n v="0.35481000000000001"/>
    <n v="0"/>
    <m/>
    <m/>
    <m/>
    <s v="Climate Action and Environmental Sustainability Figures for 2021"/>
  </r>
  <r>
    <x v="5"/>
    <m/>
    <s v="ALCO SOLAR PV GREEN ENERGY LOAN"/>
    <m/>
    <d v="2021-10-21T00:00:00"/>
    <x v="0"/>
    <s v="Portugal"/>
    <s v="Investment loan"/>
    <m/>
    <n v="47.308000000000007"/>
    <m/>
    <m/>
    <m/>
    <n v="47.308000000000007"/>
    <n v="47.308000000000007"/>
    <n v="0"/>
    <m/>
    <m/>
    <m/>
    <s v="Climate Action and Environmental Sustainability Figures for 2021"/>
  </r>
  <r>
    <x v="5"/>
    <m/>
    <s v="AM HIGHTECH AND SUSTAINABLE STEEL RDI - COVID19"/>
    <m/>
    <d v="2021-06-02T00:00:00"/>
    <x v="0"/>
    <s v="Belgium"/>
    <s v="Investment loan"/>
    <m/>
    <n v="82.789000000000001"/>
    <m/>
    <m/>
    <m/>
    <n v="33.588680000000004"/>
    <n v="33.588680000000004"/>
    <n v="0"/>
    <m/>
    <m/>
    <m/>
    <s v="Climate Action and Environmental Sustainability Figures for 2021"/>
  </r>
  <r>
    <x v="5"/>
    <m/>
    <s v="AM HIGHTECH AND SUSTAINABLE STEEL RDI - COVID19"/>
    <m/>
    <d v="2021-06-02T00:00:00"/>
    <x v="0"/>
    <s v="France"/>
    <s v="Investment loan"/>
    <m/>
    <n v="185.44736000000003"/>
    <m/>
    <m/>
    <m/>
    <n v="75.337990000000005"/>
    <n v="75.337990000000005"/>
    <n v="0"/>
    <m/>
    <m/>
    <m/>
    <s v="Climate Action and Environmental Sustainability Figures for 2021"/>
  </r>
  <r>
    <x v="5"/>
    <m/>
    <s v="AM HIGHTECH AND SUSTAINABLE STEEL RDI - COVID19"/>
    <m/>
    <d v="2021-06-02T00:00:00"/>
    <x v="0"/>
    <s v="Luxembourg"/>
    <s v="Investment loan"/>
    <m/>
    <n v="13.24624"/>
    <m/>
    <m/>
    <m/>
    <n v="5.3221500000000006"/>
    <n v="5.3221500000000006"/>
    <n v="0"/>
    <m/>
    <m/>
    <m/>
    <s v="Climate Action and Environmental Sustainability Figures for 2021"/>
  </r>
  <r>
    <x v="5"/>
    <m/>
    <s v="AM HIGHTECH AND SUSTAINABLE STEEL RDI - COVID19"/>
    <m/>
    <d v="2021-06-02T00:00:00"/>
    <x v="0"/>
    <s v="Spain"/>
    <s v="Investment loan"/>
    <m/>
    <n v="49.673400000000001"/>
    <m/>
    <m/>
    <m/>
    <n v="20.224170000000004"/>
    <n v="20.224170000000004"/>
    <n v="0"/>
    <m/>
    <m/>
    <m/>
    <s v="Climate Action and Environmental Sustainability Figures for 2021"/>
  </r>
  <r>
    <x v="5"/>
    <m/>
    <s v="BANKIA SMES &amp; YOUTH EMPLOYMENT"/>
    <m/>
    <d v="2021-07-28T00:00:00"/>
    <x v="0"/>
    <s v="Spain"/>
    <s v="Multiple Beneficiary Intermediated Loan"/>
    <m/>
    <n v="283.84800000000001"/>
    <m/>
    <m/>
    <m/>
    <n v="2.8384800000000001"/>
    <n v="2.8384800000000001"/>
    <n v="0"/>
    <m/>
    <m/>
    <m/>
    <s v="Climate Action and Environmental Sustainability Figures for 2021"/>
  </r>
  <r>
    <x v="5"/>
    <m/>
    <s v="BPI CLIMATE MIDCAP RISK SHARING PLATFORM"/>
    <m/>
    <d v="2021-12-16T00:00:00"/>
    <x v="0"/>
    <s v="France"/>
    <s v="Guarantee"/>
    <m/>
    <n v="266.10750000000002"/>
    <m/>
    <m/>
    <m/>
    <n v="266.10750000000002"/>
    <n v="266.10750000000002"/>
    <n v="0"/>
    <m/>
    <m/>
    <m/>
    <s v="Climate Action and Environmental Sustainability Figures for 2021"/>
  </r>
  <r>
    <x v="5"/>
    <m/>
    <s v="ARCADIS OST I OFFSHORE WIND GREEN ENERGY LOAN"/>
    <m/>
    <d v="2021-06-15T00:00:00"/>
    <x v="0"/>
    <s v="Germany"/>
    <s v="Investment loan"/>
    <m/>
    <n v="177.405"/>
    <m/>
    <m/>
    <m/>
    <n v="177.405"/>
    <n v="177.405"/>
    <n v="0"/>
    <m/>
    <m/>
    <m/>
    <s v="Climate Action and Environmental Sustainability Figures for 2021"/>
  </r>
  <r>
    <x v="5"/>
    <m/>
    <s v="UZBEKISTAN SOLAR IPP"/>
    <m/>
    <d v="2021-04-29T00:00:00"/>
    <x v="0"/>
    <s v="Uzbekistan"/>
    <s v="Investment loan"/>
    <m/>
    <n v="50.264750000000006"/>
    <m/>
    <m/>
    <m/>
    <n v="50.264750000000006"/>
    <n v="50.264750000000006"/>
    <n v="0"/>
    <m/>
    <m/>
    <m/>
    <s v="Climate Action and Environmental Sustainability Figures for 2021"/>
  </r>
  <r>
    <x v="5"/>
    <m/>
    <s v="REGIONAL ROLLING STOCK MALAB II"/>
    <m/>
    <d v="2021-06-14T00:00:00"/>
    <x v="0"/>
    <s v="Sweden"/>
    <s v="Investment loan"/>
    <m/>
    <n v="56.296520000000008"/>
    <m/>
    <m/>
    <m/>
    <n v="56.296520000000008"/>
    <n v="56.296520000000008"/>
    <n v="0"/>
    <m/>
    <m/>
    <m/>
    <s v="Climate Action and Environmental Sustainability Figures for 2021"/>
  </r>
  <r>
    <x v="5"/>
    <m/>
    <s v="VIENNA SCHOOL PPP CAMPI RAPPACHGASSE AND LANDGUT"/>
    <m/>
    <d v="2021-05-04T00:00:00"/>
    <x v="0"/>
    <s v="Austria"/>
    <s v="Investment loan"/>
    <m/>
    <n v="49.318590000000007"/>
    <m/>
    <m/>
    <m/>
    <n v="49.318590000000007"/>
    <n v="49.318590000000007"/>
    <n v="0"/>
    <m/>
    <m/>
    <m/>
    <s v="Climate Action and Environmental Sustainability Figures for 2021"/>
  </r>
  <r>
    <x v="5"/>
    <m/>
    <s v="BADEN- WUERTTEMBERG WATER SECURITY CLIMATE ACTION"/>
    <m/>
    <d v="2021-11-25T00:00:00"/>
    <x v="0"/>
    <s v="Germany"/>
    <s v="Investment loan"/>
    <m/>
    <n v="118.27000000000001"/>
    <m/>
    <m/>
    <m/>
    <n v="59.135000000000005"/>
    <n v="0"/>
    <n v="59.135000000000005"/>
    <m/>
    <m/>
    <m/>
    <s v="Climate Action and Environmental Sustainability Figures for 2021"/>
  </r>
  <r>
    <x v="5"/>
    <m/>
    <s v="IDF LOAN FOR SMES CLIMATE &amp; PRIORITY PROJECTS VI"/>
    <m/>
    <d v="2021-10-29T00:00:00"/>
    <x v="0"/>
    <s v="Montenegro"/>
    <s v="Multiple Beneficiary Intermediated Loan"/>
    <m/>
    <n v="59.135000000000005"/>
    <m/>
    <m/>
    <m/>
    <n v="8.1606300000000012"/>
    <n v="8.1606300000000012"/>
    <n v="0"/>
    <m/>
    <m/>
    <m/>
    <s v="Climate Action and Environmental Sustainability Figures for 2021"/>
  </r>
  <r>
    <x v="5"/>
    <m/>
    <s v="CIH L4SMES&amp;MIDCAP- COVID19_x000a_RESPONSE"/>
    <m/>
    <d v="2021-06-03T00:00:00"/>
    <x v="0"/>
    <s v="Morocco"/>
    <s v="Multiple Beneficiary Intermediated Loan"/>
    <m/>
    <n v="33.115600000000001"/>
    <m/>
    <m/>
    <m/>
    <n v="0.35481000000000001"/>
    <n v="0.35481000000000001"/>
    <n v="0"/>
    <m/>
    <m/>
    <m/>
    <s v="Climate Action and Environmental Sustainability Figures for 2021"/>
  </r>
  <r>
    <x v="5"/>
    <m/>
    <s v="SENEGAL EAU POTABLE &amp; COVID- 19"/>
    <m/>
    <d v="2021-02-09T00:00:00"/>
    <x v="0"/>
    <s v="Senegal"/>
    <s v="Investment loan"/>
    <m/>
    <n v="76.284150000000011"/>
    <m/>
    <m/>
    <m/>
    <n v="3.7846400000000004"/>
    <n v="0"/>
    <n v="3.7846400000000004"/>
    <m/>
    <m/>
    <m/>
    <s v="Climate Action and Environmental Sustainability Figures for 2021"/>
  </r>
  <r>
    <x v="5"/>
    <m/>
    <s v="AFFORDABLE HOUSING AUSTRIA HYPO NOE (PL)"/>
    <m/>
    <d v="2021-08-06T00:00:00"/>
    <x v="0"/>
    <s v="Austria"/>
    <s v="Framework loan"/>
    <m/>
    <n v="124.18350000000001"/>
    <m/>
    <m/>
    <m/>
    <n v="12.41835"/>
    <n v="12.41835"/>
    <n v="0"/>
    <m/>
    <m/>
    <m/>
    <s v="Climate Action and Environmental Sustainability Figures for 2021"/>
  </r>
  <r>
    <x v="5"/>
    <m/>
    <s v="FONDS TOURISME COTE D AZUR"/>
    <m/>
    <d v="2021-03-05T00:00:00"/>
    <x v="0"/>
    <s v="France"/>
    <s v="Framework loan"/>
    <m/>
    <n v="35.481000000000002"/>
    <m/>
    <m/>
    <m/>
    <n v="2.4836700000000005"/>
    <n v="0"/>
    <n v="2.4836700000000005"/>
    <m/>
    <m/>
    <m/>
    <s v="Climate Action and Environmental Sustainability Figures for 2021"/>
  </r>
  <r>
    <x v="5"/>
    <m/>
    <s v="CENTRAL BOHEMIA REGIONAL INFRASTRUCTURE"/>
    <m/>
    <d v="2021-07-01T00:00:00"/>
    <x v="0"/>
    <s v="Czech Republic"/>
    <s v="Framework loan"/>
    <m/>
    <n v="81.133219999999994"/>
    <m/>
    <m/>
    <m/>
    <n v="17.030880000000003"/>
    <n v="14.547210000000002"/>
    <n v="2.4836700000000005"/>
    <m/>
    <m/>
    <m/>
    <s v="Climate Action and Environmental Sustainability Figures for 2021"/>
  </r>
  <r>
    <x v="5"/>
    <m/>
    <s v="SEVILLA WATER INFRASTRUCTURE"/>
    <m/>
    <d v="2021-08-05T00:00:00"/>
    <x v="0"/>
    <s v="Spain"/>
    <s v="Investment loan"/>
    <m/>
    <n v="88.702500000000001"/>
    <m/>
    <m/>
    <m/>
    <n v="18.804930000000002"/>
    <n v="3.5481000000000003"/>
    <n v="15.256830000000001"/>
    <m/>
    <m/>
    <m/>
    <s v="Climate Action and Environmental Sustainability Figures for 2021"/>
  </r>
  <r>
    <x v="5"/>
    <m/>
    <s v="DE LAGE LANDEN CIRCULARITY L4SME-MIDCAPS II"/>
    <m/>
    <d v="2021-11-12T00:00:00"/>
    <x v="0"/>
    <s v="Netherlands"/>
    <s v="Multiple Beneficiary Intermediated Loan"/>
    <m/>
    <n v="147.83750000000001"/>
    <m/>
    <m/>
    <m/>
    <n v="0"/>
    <n v="0"/>
    <n v="0"/>
    <m/>
    <m/>
    <m/>
    <s v="Climate Action and Environmental Sustainability Figures for 2021"/>
  </r>
  <r>
    <x v="5"/>
    <m/>
    <s v="RABOBANK IMPACT LOAN FOR SMES AND MIDCAPS VI"/>
    <m/>
    <d v="2021-08-26T00:00:00"/>
    <x v="0"/>
    <s v="Netherlands"/>
    <s v="Multiple Beneficiary Intermediated Loan"/>
    <m/>
    <n v="295.67500000000001"/>
    <m/>
    <m/>
    <m/>
    <n v="88.702500000000001"/>
    <n v="88.702500000000001"/>
    <n v="0"/>
    <m/>
    <m/>
    <m/>
    <s v="Climate Action and Environmental Sustainability Figures for 2021"/>
  </r>
  <r>
    <x v="5"/>
    <m/>
    <s v="PLT RENEWABLES GREEN ENERGY LOAN"/>
    <m/>
    <d v="2021-11-17T00:00:00"/>
    <x v="0"/>
    <s v="Italy"/>
    <s v="Investment loan"/>
    <m/>
    <n v="46.00703"/>
    <m/>
    <m/>
    <m/>
    <n v="46.00703"/>
    <n v="46.00703"/>
    <n v="0"/>
    <m/>
    <m/>
    <m/>
    <s v="Climate Action and Environmental Sustainability Figures for 2021"/>
  </r>
  <r>
    <x v="5"/>
    <m/>
    <s v="BGK SOCIAL &amp; AFFORDABLE HOUSING"/>
    <m/>
    <d v="2021-09-03T00:00:00"/>
    <x v="0"/>
    <s v="Poland"/>
    <s v="Framework loan"/>
    <m/>
    <n v="157.41737000000001"/>
    <m/>
    <m/>
    <m/>
    <n v="26.729020000000002"/>
    <n v="15.729910000000002"/>
    <n v="10.999110000000002"/>
    <m/>
    <m/>
    <m/>
    <s v="Climate Action and Environmental Sustainability Figures for 2021"/>
  </r>
  <r>
    <x v="5"/>
    <m/>
    <s v="DEUTSCHE TELEKOM FIBRE ROLLOUT"/>
    <m/>
    <d v="2021-12-03T00:00:00"/>
    <x v="0"/>
    <s v="Germany"/>
    <s v="Investment loan"/>
    <m/>
    <n v="709.62"/>
    <m/>
    <m/>
    <m/>
    <n v="141.92400000000001"/>
    <n v="141.92400000000001"/>
    <n v="0"/>
    <m/>
    <m/>
    <m/>
    <s v="Climate Action and Environmental Sustainability Figures for 2021"/>
  </r>
  <r>
    <x v="5"/>
    <m/>
    <s v="THE URBAN RESILIENCE FUND (TURF) B"/>
    <m/>
    <d v="2021-12-23T00:00:00"/>
    <x v="0"/>
    <s v="Regional - Africa"/>
    <s v="Equity/Quasi- equity"/>
    <m/>
    <n v="44.469520000000003"/>
    <m/>
    <m/>
    <m/>
    <n v="37.846400000000003"/>
    <n v="34.653110000000005"/>
    <n v="3.0750200000000003"/>
    <m/>
    <m/>
    <m/>
    <s v="Climate Action and Environmental Sustainability Figures for 2021"/>
  </r>
  <r>
    <x v="5"/>
    <m/>
    <s v="THE URBAN RESILIENCE FUND (TURF) B"/>
    <m/>
    <d v="2021-12-23T00:00:00"/>
    <x v="0"/>
    <s v="Regional - Asia"/>
    <s v="Equity/Quasi- equity"/>
    <m/>
    <n v="11.117380000000001"/>
    <m/>
    <m/>
    <m/>
    <n v="9.4616000000000007"/>
    <n v="8.6337100000000007"/>
    <n v="0.82789000000000001"/>
    <m/>
    <m/>
    <m/>
    <s v="Climate Action and Environmental Sustainability Figures for 2021"/>
  </r>
  <r>
    <x v="5"/>
    <m/>
    <s v="SOLARIA CASTILIAN PV PLANTS"/>
    <m/>
    <d v="2021-07-23T00:00:00"/>
    <x v="0"/>
    <s v="Spain"/>
    <s v="Investment loan"/>
    <m/>
    <n v="61.145590000000006"/>
    <m/>
    <m/>
    <m/>
    <n v="61.145590000000006"/>
    <n v="61.145590000000006"/>
    <n v="0"/>
    <m/>
    <m/>
    <m/>
    <s v="Climate Action and Environmental Sustainability Figures for 2021"/>
  </r>
  <r>
    <x v="5"/>
    <m/>
    <s v="CARGO ROLLING STOCK MODERNISATION"/>
    <m/>
    <d v="2021-06-16T00:00:00"/>
    <x v="0"/>
    <s v="Poland"/>
    <s v="Investment loan"/>
    <m/>
    <n v="70.962000000000003"/>
    <m/>
    <m/>
    <m/>
    <n v="70.962000000000003"/>
    <n v="70.962000000000003"/>
    <n v="0"/>
    <m/>
    <m/>
    <m/>
    <s v="Climate Action and Environmental Sustainability Figures for 2021"/>
  </r>
  <r>
    <x v="5"/>
    <m/>
    <s v="SORBONNE BUSINESS INCUBATOR BUILDING"/>
    <m/>
    <d v="2021-08-06T00:00:00"/>
    <x v="0"/>
    <s v="France"/>
    <s v="Investment loan"/>
    <m/>
    <n v="39.0291"/>
    <m/>
    <m/>
    <m/>
    <n v="39.0291"/>
    <n v="38.082940000000008"/>
    <n v="0.94616000000000011"/>
    <m/>
    <m/>
    <m/>
    <s v="Climate Action and Environmental Sustainability Figures for 2021"/>
  </r>
  <r>
    <x v="5"/>
    <m/>
    <s v="NORDEA ENHANCED SUPPORT FOR SMES AND MID- CAPS"/>
    <m/>
    <d v="2021-07-16T00:00:00"/>
    <x v="0"/>
    <s v="Finland"/>
    <s v="Guarantee"/>
    <m/>
    <n v="111.29207"/>
    <m/>
    <m/>
    <m/>
    <n v="55.586900000000007"/>
    <n v="55.586900000000007"/>
    <n v="0"/>
    <m/>
    <m/>
    <m/>
    <s v="Climate Action and Environmental Sustainability Figures for 2021"/>
  </r>
  <r>
    <x v="5"/>
    <m/>
    <s v="STUTTGART ROLLING STOCK ERTMS RETROFIT"/>
    <m/>
    <d v="2021-09-24T00:00:00"/>
    <x v="0"/>
    <s v="Germany"/>
    <s v="Investment loan"/>
    <m/>
    <n v="70.962000000000003"/>
    <m/>
    <m/>
    <m/>
    <n v="70.962000000000003"/>
    <n v="70.962000000000003"/>
    <n v="0"/>
    <m/>
    <m/>
    <m/>
    <s v="Climate Action and Environmental Sustainability Figures for 2021"/>
  </r>
  <r>
    <x v="5"/>
    <m/>
    <s v="SUSTAINABLE URBAN DEVELOPMENT IN GREECE"/>
    <m/>
    <d v="2021-03-16T00:00:00"/>
    <x v="0"/>
    <s v="Greece"/>
    <s v="Framework loan"/>
    <m/>
    <n v="236.54000000000002"/>
    <m/>
    <m/>
    <m/>
    <n v="37.846400000000003"/>
    <n v="21.288600000000002"/>
    <n v="16.5578"/>
    <m/>
    <m/>
    <m/>
    <s v="Climate Action and Environmental Sustainability Figures for 2021"/>
  </r>
  <r>
    <x v="5"/>
    <m/>
    <s v="COVID19 DISASTER PREVENTION &amp; CLIMATE ADAPTATION"/>
    <m/>
    <d v="2021-01-26T00:00:00"/>
    <x v="0"/>
    <s v="Greece"/>
    <s v="Framework loan"/>
    <m/>
    <n v="443.51250000000005"/>
    <m/>
    <m/>
    <m/>
    <n v="350.43401000000006"/>
    <n v="0"/>
    <n v="350.43401000000006"/>
    <m/>
    <m/>
    <m/>
    <s v="Climate Action and Environmental Sustainability Figures for 2021"/>
  </r>
  <r>
    <x v="5"/>
    <m/>
    <s v="STOCKHOLM ALBANO CAMPUS"/>
    <m/>
    <d v="2021-12-13T00:00:00"/>
    <x v="0"/>
    <s v="Sweden"/>
    <s v="Investment loan"/>
    <m/>
    <n v="138.73071000000002"/>
    <m/>
    <m/>
    <m/>
    <n v="138.73071000000002"/>
    <n v="138.73071000000002"/>
    <n v="0"/>
    <m/>
    <m/>
    <m/>
    <s v="Climate Action and Environmental Sustainability Figures for 2021"/>
  </r>
  <r>
    <x v="5"/>
    <m/>
    <s v="SELECTIVE EUROPEAN TRANSPORTATION EQUIPMENT FUND"/>
    <m/>
    <d v="2021-03-31T00:00:00"/>
    <x v="0"/>
    <s v="Regional - EU countries"/>
    <s v="Equity/Quasi- equity"/>
    <m/>
    <n v="23.654000000000003"/>
    <m/>
    <m/>
    <m/>
    <n v="14.192400000000001"/>
    <n v="14.192400000000001"/>
    <n v="0"/>
    <m/>
    <m/>
    <m/>
    <s v="Climate Action and Environmental Sustainability Figures for 2021"/>
  </r>
  <r>
    <x v="5"/>
    <m/>
    <s v="SANTANDER SUSTAINABLE SME ABS"/>
    <m/>
    <d v="2021-02-23T00:00:00"/>
    <x v="0"/>
    <s v="Spain"/>
    <s v="Multiple Beneficiary Intermediated Loan"/>
    <m/>
    <n v="124.18350000000001"/>
    <m/>
    <m/>
    <m/>
    <n v="2.4836700000000005"/>
    <n v="2.4836700000000005"/>
    <n v="0"/>
    <m/>
    <m/>
    <m/>
    <s v="Climate Action and Environmental Sustainability Figures for 2021"/>
  </r>
  <r>
    <x v="5"/>
    <m/>
    <s v="AENA COVID-19 GREEN ENERGY LOAN FL"/>
    <m/>
    <d v="2021-06-24T00:00:00"/>
    <x v="0"/>
    <s v="Spain"/>
    <s v="Framework loan"/>
    <m/>
    <n v="372.5505"/>
    <m/>
    <m/>
    <m/>
    <n v="372.5505"/>
    <n v="372.5505"/>
    <n v="0"/>
    <m/>
    <m/>
    <m/>
    <s v="Climate Action and Environmental Sustainability Figures for 2021"/>
  </r>
  <r>
    <x v="5"/>
    <m/>
    <s v="GREECE LOAN FOR CLIMATE ACTION&amp;OTHER PRIORITIES"/>
    <m/>
    <d v="2021-08-02T00:00:00"/>
    <x v="0"/>
    <s v="Greece"/>
    <s v="Multiple Beneficiary Intermediated Loan"/>
    <m/>
    <n v="118.27000000000001"/>
    <m/>
    <m/>
    <m/>
    <n v="39.0291"/>
    <n v="39.0291"/>
    <n v="0"/>
    <m/>
    <m/>
    <m/>
    <s v="Climate Action and Environmental Sustainability Figures for 2021"/>
  </r>
  <r>
    <x v="5"/>
    <m/>
    <s v="KYIV CITY URBAN ELECTRIC TRANSPORT"/>
    <m/>
    <d v="2021-12-10T00:00:00"/>
    <x v="0"/>
    <s v="Ukraine"/>
    <s v="Investment loan"/>
    <m/>
    <n v="118.27000000000001"/>
    <m/>
    <m/>
    <m/>
    <n v="118.27000000000001"/>
    <n v="118.27000000000001"/>
    <n v="0"/>
    <m/>
    <m/>
    <m/>
    <s v="Climate Action and Environmental Sustainability Figures for 2021"/>
  </r>
  <r>
    <x v="5"/>
    <m/>
    <s v="BUCHAREST S6 ENERGY EFFICIENCY II"/>
    <m/>
    <d v="2021-04-13T00:00:00"/>
    <x v="0"/>
    <s v="Romania"/>
    <s v="Investment loan"/>
    <m/>
    <n v="24.127079999999999"/>
    <m/>
    <m/>
    <m/>
    <n v="24.127079999999999"/>
    <n v="24.127079999999999"/>
    <n v="0"/>
    <m/>
    <m/>
    <m/>
    <s v="Climate Action and Environmental Sustainability Figures for 2021"/>
  </r>
  <r>
    <x v="5"/>
    <m/>
    <s v="DISTRIBUTION EAU DE PARIS"/>
    <m/>
    <d v="2021-08-06T00:00:00"/>
    <x v="0"/>
    <s v="France"/>
    <s v="Investment loan"/>
    <m/>
    <n v="153.751"/>
    <m/>
    <m/>
    <m/>
    <n v="79.832250000000002"/>
    <n v="5.9135000000000009"/>
    <n v="73.918750000000003"/>
    <m/>
    <m/>
    <m/>
    <s v="Climate Action and Environmental Sustainability Figures for 2021"/>
  </r>
  <r>
    <x v="5"/>
    <m/>
    <s v="PORTS OF GENOA - NEW INVEST PROGRAM FL"/>
    <m/>
    <d v="2021-12-09T00:00:00"/>
    <x v="0"/>
    <s v="Italy"/>
    <s v="Framework loan"/>
    <m/>
    <n v="118.27000000000001"/>
    <m/>
    <m/>
    <m/>
    <n v="70.962000000000003"/>
    <n v="62.683100000000003"/>
    <n v="8.2789000000000001"/>
    <m/>
    <m/>
    <m/>
    <s v="Climate Action and Environmental Sustainability Figures for 2021"/>
  </r>
  <r>
    <x v="5"/>
    <m/>
    <s v="VALEO RDI FOR ELECTRIC VEHICLES AND CAR SAFETY"/>
    <m/>
    <d v="2021-02-04T00:00:00"/>
    <x v="0"/>
    <s v="France"/>
    <s v="Investment loan"/>
    <m/>
    <n v="354.81"/>
    <m/>
    <m/>
    <m/>
    <n v="70.962000000000003"/>
    <n v="70.962000000000003"/>
    <n v="0"/>
    <m/>
    <m/>
    <m/>
    <s v="Climate Action and Environmental Sustainability Figures for 2021"/>
  </r>
  <r>
    <x v="5"/>
    <m/>
    <s v="KOMERCNI BANKA COVID19 RESPONSE FOR SME&amp;MIDCAPS"/>
    <m/>
    <d v="2021-10-22T00:00:00"/>
    <x v="0"/>
    <s v="Czech Republic"/>
    <s v="Multiple Beneficiary Intermediated Loan"/>
    <m/>
    <n v="58.425380000000004"/>
    <m/>
    <m/>
    <m/>
    <n v="0.59135000000000004"/>
    <n v="0.59135000000000004"/>
    <n v="0"/>
    <m/>
    <m/>
    <m/>
    <s v="Climate Action and Environmental Sustainability Figures for 2021"/>
  </r>
  <r>
    <x v="5"/>
    <m/>
    <s v="UNICREDIT HU COVID-19 RESPONSE FOR SMES&amp;MIDCAPS"/>
    <m/>
    <d v="2021-03-30T00:00:00"/>
    <x v="0"/>
    <s v="Hungary"/>
    <s v="Multiple Beneficiary Intermediated Loan"/>
    <m/>
    <n v="59.135000000000005"/>
    <m/>
    <m/>
    <m/>
    <n v="0.59135000000000004"/>
    <n v="0.59135000000000004"/>
    <n v="0"/>
    <m/>
    <m/>
    <m/>
    <s v="Climate Action and Environmental Sustainability Figures for 2021"/>
  </r>
  <r>
    <x v="5"/>
    <m/>
    <s v="DEUTSCHE BANK COVID-19 ABS FOR SMES &amp; MIDCAPS"/>
    <m/>
    <d v="2021-06-09T00:00:00"/>
    <x v="0"/>
    <s v="Germany"/>
    <s v="Guarantee"/>
    <m/>
    <n v="88.702500000000001"/>
    <m/>
    <m/>
    <m/>
    <n v="0.47308000000000006"/>
    <n v="0.47308000000000006"/>
    <n v="0"/>
    <m/>
    <m/>
    <m/>
    <s v="Climate Action and Environmental Sustainability Figures for 2021"/>
  </r>
  <r>
    <x v="5"/>
    <m/>
    <s v="RENEWCELL TEXTILE RECYCLING DEMO PLANT (EDP)"/>
    <m/>
    <d v="2021-06-30T00:00:00"/>
    <x v="0"/>
    <s v="Sweden"/>
    <s v="Equity/Quasi- equity"/>
    <m/>
    <n v="36.427160000000001"/>
    <m/>
    <m/>
    <m/>
    <n v="36.427160000000001"/>
    <n v="36.427160000000001"/>
    <n v="0"/>
    <m/>
    <m/>
    <m/>
    <s v="Climate Action and Environmental Sustainability Figures for 2021"/>
  </r>
  <r>
    <x v="5"/>
    <m/>
    <s v="NORTHVOLT ETT - LARGE SCALE BATTERY PLANT"/>
    <m/>
    <d v="2021-12-22T00:00:00"/>
    <x v="0"/>
    <s v="Sweden"/>
    <s v="Investment loan"/>
    <m/>
    <n v="60.672510000000003"/>
    <m/>
    <m/>
    <m/>
    <n v="57.715760000000003"/>
    <n v="57.715760000000003"/>
    <n v="0"/>
    <m/>
    <m/>
    <m/>
    <s v="Climate Action and Environmental Sustainability Figures for 2021"/>
  </r>
  <r>
    <x v="5"/>
    <m/>
    <s v="SCF ITALY LOAN SMES &amp; MIDCAPS"/>
    <m/>
    <d v="2021-09-28T00:00:00"/>
    <x v="0"/>
    <s v="Italy"/>
    <s v="Multiple Beneficiary Intermediated Loan"/>
    <m/>
    <n v="533.98905000000002"/>
    <m/>
    <m/>
    <m/>
    <n v="5.3221500000000006"/>
    <n v="5.3221500000000006"/>
    <n v="0"/>
    <m/>
    <m/>
    <m/>
    <s v="Climate Action and Environmental Sustainability Figures for 2021"/>
  </r>
  <r>
    <x v="5"/>
    <m/>
    <s v="SRIW COVID19 RESPONSE LOAN FOR SMES AND MIDCAPS"/>
    <m/>
    <d v="2021-06-22T00:00:00"/>
    <x v="0"/>
    <s v="Belgium"/>
    <s v="Multiple Beneficiary Intermediated Loan"/>
    <m/>
    <n v="118.27000000000001"/>
    <m/>
    <m/>
    <m/>
    <n v="1.1827000000000001"/>
    <n v="1.1827000000000001"/>
    <n v="0"/>
    <m/>
    <m/>
    <m/>
    <s v="Climate Action and Environmental Sustainability Figures for 2021"/>
  </r>
  <r>
    <x v="5"/>
    <m/>
    <s v="HELLENIC DEVELOPMENT BANK LOAN FOR SMES MIDCAPS"/>
    <m/>
    <d v="2021-06-22T00:00:00"/>
    <x v="0"/>
    <s v="Greece"/>
    <s v="Multiple Beneficiary Intermediated Loan"/>
    <m/>
    <n v="236.54000000000002"/>
    <m/>
    <m/>
    <m/>
    <n v="2.3654000000000002"/>
    <n v="2.3654000000000002"/>
    <n v="0"/>
    <m/>
    <m/>
    <m/>
    <s v="Climate Action and Environmental Sustainability Figures for 2021"/>
  </r>
  <r>
    <x v="5"/>
    <m/>
    <s v="CYPRUS ENTREPRENEURSHI P SCHEME II"/>
    <m/>
    <d v="2021-03-18T00:00:00"/>
    <x v="0"/>
    <s v="Cyprus"/>
    <s v="Multiple Beneficiary Intermediated Loan"/>
    <m/>
    <n v="118.27000000000001"/>
    <m/>
    <m/>
    <m/>
    <n v="1.1827000000000001"/>
    <n v="1.1827000000000001"/>
    <n v="0"/>
    <m/>
    <m/>
    <m/>
    <s v="Climate Action and Environmental Sustainability Figures for 2021"/>
  </r>
  <r>
    <x v="5"/>
    <m/>
    <s v="ELECTRICA DISTRIBUTION NETWORK UPGRADE"/>
    <m/>
    <d v="2021-07-14T00:00:00"/>
    <x v="0"/>
    <s v="Romania"/>
    <s v="Investment loan"/>
    <m/>
    <n v="141.92400000000001"/>
    <m/>
    <m/>
    <m/>
    <n v="111.76515000000001"/>
    <n v="111.76515000000001"/>
    <n v="0"/>
    <m/>
    <m/>
    <m/>
    <s v="Climate Action and Environmental Sustainability Figures for 2021"/>
  </r>
  <r>
    <x v="5"/>
    <m/>
    <s v="OWENINNY ONSHORE WIND FARM PHASE 2"/>
    <m/>
    <d v="2021-09-21T00:00:00"/>
    <x v="0"/>
    <s v="Ireland"/>
    <s v="Investment loan"/>
    <m/>
    <n v="73.918750000000003"/>
    <m/>
    <m/>
    <m/>
    <n v="73.918750000000003"/>
    <n v="73.918750000000003"/>
    <n v="0"/>
    <m/>
    <m/>
    <m/>
    <s v="Climate Action and Environmental Sustainability Figures for 2021"/>
  </r>
  <r>
    <x v="5"/>
    <m/>
    <s v="MEDWAY CARGO ROLLING STOCK"/>
    <m/>
    <d v="2021-12-23T00:00:00"/>
    <x v="0"/>
    <s v="Portugal"/>
    <s v="Investment loan"/>
    <m/>
    <n v="53.221500000000006"/>
    <m/>
    <m/>
    <m/>
    <n v="53.221500000000006"/>
    <n v="53.221500000000006"/>
    <n v="0"/>
    <m/>
    <m/>
    <m/>
    <s v="Climate Action and Environmental Sustainability Figures for 2021"/>
  </r>
  <r>
    <x v="5"/>
    <m/>
    <s v="IBERDROLA INNOVATION &amp; SUSTAINABILITY"/>
    <m/>
    <d v="2021-01-19T00:00:00"/>
    <x v="0"/>
    <s v="Spain"/>
    <s v="Investment loan"/>
    <m/>
    <n v="118.27000000000001"/>
    <m/>
    <m/>
    <m/>
    <n v="41.394500000000001"/>
    <n v="41.394500000000001"/>
    <n v="0"/>
    <m/>
    <m/>
    <m/>
    <s v="Climate Action and Environmental Sustainability Figures for 2021"/>
  </r>
  <r>
    <x v="5"/>
    <m/>
    <s v="SAFRAN DECARBONISATION RDI PROGRAM"/>
    <m/>
    <d v="2021-03-04T00:00:00"/>
    <x v="0"/>
    <s v="France"/>
    <s v="Investment loan"/>
    <m/>
    <n v="591.35"/>
    <m/>
    <m/>
    <m/>
    <n v="591.35"/>
    <n v="591.35"/>
    <n v="0"/>
    <m/>
    <m/>
    <m/>
    <s v="Climate Action and Environmental Sustainability Figures for 2021"/>
  </r>
  <r>
    <x v="5"/>
    <m/>
    <s v="EU FUNDS CO- FINANCING ANDALUCIA 2014-_x000a_2020"/>
    <m/>
    <d v="2021-03-17T00:00:00"/>
    <x v="0"/>
    <s v="Spain"/>
    <s v="Framework loan"/>
    <m/>
    <n v="68.005250000000004"/>
    <m/>
    <m/>
    <m/>
    <n v="9.3433300000000017"/>
    <n v="7.4510100000000001"/>
    <n v="1.8923200000000002"/>
    <m/>
    <m/>
    <m/>
    <s v="Climate Action and Environmental Sustainability Figures for 2021"/>
  </r>
  <r>
    <x v="5"/>
    <m/>
    <s v="EXIMBANKA SK_x000a_COVID-19 RESPONSE SMES AND MID-CAPS"/>
    <m/>
    <d v="2021-06-24T00:00:00"/>
    <x v="0"/>
    <s v="Slovakia"/>
    <s v="Multiple Beneficiary Intermediated Loan"/>
    <m/>
    <n v="35.481000000000002"/>
    <m/>
    <m/>
    <m/>
    <n v="0.35481000000000001"/>
    <n v="0.35481000000000001"/>
    <n v="0"/>
    <m/>
    <m/>
    <m/>
    <s v="Climate Action and Environmental Sustainability Figures for 2021"/>
  </r>
  <r>
    <x v="5"/>
    <m/>
    <s v="TITAN SOLAR PV GREEN FRAMEWORK LOAN"/>
    <m/>
    <d v="2021-10-21T00:00:00"/>
    <x v="0"/>
    <s v="Spain"/>
    <s v="Framework loan"/>
    <m/>
    <n v="384.37750000000005"/>
    <m/>
    <m/>
    <m/>
    <n v="384.37750000000005"/>
    <n v="384.37750000000005"/>
    <n v="0"/>
    <m/>
    <m/>
    <m/>
    <s v="Climate Action and Environmental Sustainability Figures for 2021"/>
  </r>
  <r>
    <x v="5"/>
    <m/>
    <s v="ESPOO EDUCATION INFRASTRUCTURE II"/>
    <m/>
    <d v="2021-12-15T00:00:00"/>
    <x v="0"/>
    <s v="Finland"/>
    <s v="Investment loan"/>
    <m/>
    <n v="236.54000000000002"/>
    <m/>
    <m/>
    <m/>
    <n v="68.005250000000004"/>
    <n v="68.005250000000004"/>
    <n v="0"/>
    <m/>
    <m/>
    <m/>
    <s v="Climate Action and Environmental Sustainability Figures for 2021"/>
  </r>
  <r>
    <x v="5"/>
    <m/>
    <s v="ICF RAPID COVID-19 RESPONSE FOR SMES &amp; MIDCAPS"/>
    <m/>
    <d v="2021-02-22T00:00:00"/>
    <x v="0"/>
    <s v="Spain"/>
    <s v="Multiple Beneficiary Intermediated Loan"/>
    <m/>
    <n v="118.27000000000001"/>
    <m/>
    <m/>
    <m/>
    <n v="1.1827000000000001"/>
    <n v="1.1827000000000001"/>
    <n v="0"/>
    <m/>
    <m/>
    <m/>
    <s v="Climate Action and Environmental Sustainability Figures for 2021"/>
  </r>
  <r>
    <x v="5"/>
    <m/>
    <s v="SMES TRADE FINANCE FACILITY 3"/>
    <m/>
    <d v="2021-12-23T00:00:00"/>
    <x v="0"/>
    <s v="Greece"/>
    <s v="Guarantee"/>
    <m/>
    <n v="76.875500000000002"/>
    <m/>
    <m/>
    <m/>
    <n v="15.375100000000002"/>
    <n v="15.375100000000002"/>
    <n v="0"/>
    <m/>
    <m/>
    <m/>
    <s v="Climate Action and Environmental Sustainability Figures for 2021"/>
  </r>
  <r>
    <x v="5"/>
    <m/>
    <s v="HEP RENEWABLE ENERGY CROATIA"/>
    <m/>
    <d v="2021-12-27T00:00:00"/>
    <x v="0"/>
    <s v="Croatia"/>
    <s v="Investment loan"/>
    <m/>
    <n v="74.510100000000008"/>
    <m/>
    <m/>
    <m/>
    <n v="74.510100000000008"/>
    <n v="74.510100000000008"/>
    <n v="0"/>
    <m/>
    <m/>
    <m/>
    <s v="Climate Action and Environmental Sustainability Figures for 2021"/>
  </r>
  <r>
    <x v="5"/>
    <m/>
    <s v="SRDF LOAN FOR SMES &amp; OTHER PRIORITIES (COVID- 19)"/>
    <m/>
    <d v="2021-09-21T00:00:00"/>
    <x v="0"/>
    <s v="Slovenia"/>
    <s v="Multiple Beneficiary Intermediated Loan"/>
    <m/>
    <n v="35.481000000000002"/>
    <m/>
    <m/>
    <m/>
    <n v="0.35481000000000001"/>
    <n v="0.35481000000000001"/>
    <n v="0"/>
    <m/>
    <m/>
    <m/>
    <s v="Climate Action and Environmental Sustainability Figures for 2021"/>
  </r>
  <r>
    <x v="5"/>
    <m/>
    <s v="ASSAINISSEMENT PLUVIAL DE VILLES DU BENIN"/>
    <m/>
    <d v="2021-03-24T00:00:00"/>
    <x v="0"/>
    <s v="Benin"/>
    <s v="Investment loan"/>
    <m/>
    <n v="130.09700000000001"/>
    <m/>
    <m/>
    <m/>
    <n v="65.048500000000004"/>
    <n v="0"/>
    <n v="65.048500000000004"/>
    <m/>
    <m/>
    <m/>
    <s v="Climate Action and Environmental Sustainability Figures for 2021"/>
  </r>
  <r>
    <x v="5"/>
    <m/>
    <s v="BANDESAL SUSTAINABLE ENERGY AND COVID-19 SMES"/>
    <m/>
    <d v="2021-04-21T00:00:00"/>
    <x v="0"/>
    <s v="El Salvador"/>
    <s v="Framework loan"/>
    <m/>
    <n v="39.38391"/>
    <m/>
    <m/>
    <m/>
    <n v="19.751090000000001"/>
    <n v="19.751090000000001"/>
    <n v="0"/>
    <m/>
    <m/>
    <m/>
    <s v="Climate Action and Environmental Sustainability Figures for 2021"/>
  </r>
  <r>
    <x v="5"/>
    <m/>
    <s v="ELECTRICAL SOLUTIONS RDI PROGRAMME - COVID-19"/>
    <m/>
    <d v="2021-07-08T00:00:00"/>
    <x v="0"/>
    <s v="France"/>
    <s v="Investment loan"/>
    <m/>
    <n v="36.427160000000001"/>
    <m/>
    <m/>
    <m/>
    <n v="14.547210000000002"/>
    <n v="14.547210000000002"/>
    <n v="0"/>
    <m/>
    <m/>
    <m/>
    <s v="Climate Action and Environmental Sustainability Figures for 2021"/>
  </r>
  <r>
    <x v="5"/>
    <m/>
    <s v="ELECTRICAL SOLUTIONS RDI PROGRAMME - COVID-19"/>
    <m/>
    <d v="2021-07-08T00:00:00"/>
    <x v="0"/>
    <s v="Germany"/>
    <s v="Investment loan"/>
    <m/>
    <n v="24.8367"/>
    <m/>
    <m/>
    <m/>
    <n v="9.934680000000002"/>
    <n v="9.934680000000002"/>
    <n v="0"/>
    <m/>
    <m/>
    <m/>
    <s v="Climate Action and Environmental Sustainability Figures for 2021"/>
  </r>
  <r>
    <x v="5"/>
    <m/>
    <s v="ELECTRICAL SOLUTIONS RDI PROGRAMME - COVID-19"/>
    <m/>
    <d v="2021-07-08T00:00:00"/>
    <x v="0"/>
    <s v="Ireland"/>
    <s v="Investment loan"/>
    <m/>
    <n v="25.782860000000003"/>
    <m/>
    <m/>
    <m/>
    <n v="10.289490000000001"/>
    <n v="10.289490000000001"/>
    <n v="0"/>
    <m/>
    <m/>
    <m/>
    <s v="Climate Action and Environmental Sustainability Figures for 2021"/>
  </r>
  <r>
    <x v="5"/>
    <m/>
    <s v="ELECTRICAL SOLUTIONS RDI PROGRAMME - COVID-19"/>
    <m/>
    <d v="2021-07-08T00:00:00"/>
    <x v="0"/>
    <s v="Netherlands"/>
    <s v="Investment loan"/>
    <m/>
    <n v="1.7740500000000001"/>
    <m/>
    <m/>
    <m/>
    <n v="0.70962000000000003"/>
    <n v="0.70962000000000003"/>
    <n v="0"/>
    <m/>
    <m/>
    <m/>
    <s v="Climate Action and Environmental Sustainability Figures for 2021"/>
  </r>
  <r>
    <x v="5"/>
    <m/>
    <s v="ISP RO COVID-19 RESPONSE FOR SMES &amp; MIDCAPS"/>
    <m/>
    <d v="2021-12-16T00:00:00"/>
    <x v="0"/>
    <s v="Romania"/>
    <s v="Multiple Beneficiary Intermediated Loan"/>
    <m/>
    <n v="29.567500000000003"/>
    <m/>
    <m/>
    <m/>
    <n v="0.35481000000000001"/>
    <n v="0.35481000000000001"/>
    <n v="0"/>
    <m/>
    <m/>
    <m/>
    <s v="Climate Action and Environmental Sustainability Figures for 2021"/>
  </r>
  <r>
    <x v="5"/>
    <m/>
    <s v="SNAM CLIMATE ACTION FL"/>
    <m/>
    <d v="2021-06-15T00:00:00"/>
    <x v="0"/>
    <s v="Italy"/>
    <s v="Framework loan"/>
    <m/>
    <n v="177.405"/>
    <m/>
    <m/>
    <m/>
    <n v="177.405"/>
    <n v="177.405"/>
    <n v="0"/>
    <m/>
    <m/>
    <m/>
    <s v="Climate Action and Environmental Sustainability Figures for 2021"/>
  </r>
  <r>
    <x v="5"/>
    <m/>
    <s v="ICO COVID-19 RESPONSE FOR SMES AND_x000a_MIDCAPS SPAIN"/>
    <m/>
    <d v="2021-04-07T00:00:00"/>
    <x v="0"/>
    <s v="Spain"/>
    <s v="Multiple Beneficiary Intermediated Loan"/>
    <m/>
    <n v="591.35"/>
    <m/>
    <m/>
    <m/>
    <n v="5.9135000000000009"/>
    <n v="5.9135000000000009"/>
    <n v="0"/>
    <m/>
    <m/>
    <m/>
    <s v="Climate Action and Environmental Sustainability Figures for 2021"/>
  </r>
  <r>
    <x v="5"/>
    <m/>
    <s v="BGK MUNICIPAL FACILITY &amp; COVID 19 RESPONSE"/>
    <m/>
    <d v="2021-05-27T00:00:00"/>
    <x v="0"/>
    <s v="Poland"/>
    <s v="Framework loan"/>
    <m/>
    <n v="184.61947000000001"/>
    <m/>
    <m/>
    <m/>
    <n v="37.373320000000007"/>
    <n v="23.535730000000001"/>
    <n v="13.837590000000001"/>
    <m/>
    <m/>
    <m/>
    <s v="Climate Action and Environmental Sustainability Figures for 2021"/>
  </r>
  <r>
    <x v="5"/>
    <m/>
    <s v="VILNIUS WATER AND SANITATION"/>
    <m/>
    <d v="2021-03-31T00:00:00"/>
    <x v="0"/>
    <s v="Lithuania"/>
    <s v="Investment loan"/>
    <m/>
    <n v="23.654000000000003"/>
    <m/>
    <m/>
    <m/>
    <n v="11.590460000000002"/>
    <n v="11.590460000000002"/>
    <n v="0"/>
    <m/>
    <m/>
    <m/>
    <s v="Climate Action and Environmental Sustainability Figures for 2021"/>
  </r>
  <r>
    <x v="5"/>
    <m/>
    <s v="KOSOVO COVID19 RESPONSE FOR SMES"/>
    <m/>
    <d v="2021-06-28T00:00:00"/>
    <x v="0"/>
    <s v="Kosovo"/>
    <s v="Multiple Beneficiary Intermediated Loan"/>
    <m/>
    <n v="47.308000000000007"/>
    <m/>
    <m/>
    <m/>
    <n v="0.94616000000000011"/>
    <n v="0"/>
    <n v="0.94616000000000011"/>
    <m/>
    <m/>
    <m/>
    <s v="Climate Action and Environmental Sustainability Figures for 2021"/>
  </r>
  <r>
    <x v="5"/>
    <m/>
    <s v="TIM DATA CENTRES AND FIXED NETWORKS UPGRADE"/>
    <m/>
    <d v="2021-05-19T00:00:00"/>
    <x v="0"/>
    <s v="Greece"/>
    <s v="Investment loan"/>
    <m/>
    <n v="6.1500400000000006"/>
    <m/>
    <m/>
    <m/>
    <n v="1.0644300000000002"/>
    <n v="1.0644300000000002"/>
    <n v="0"/>
    <m/>
    <m/>
    <m/>
    <s v="Climate Action and Environmental Sustainability Figures for 2021"/>
  </r>
  <r>
    <x v="5"/>
    <m/>
    <s v="TIM DATA CENTRES AND FIXED NETWORKS UPGRADE"/>
    <m/>
    <d v="2021-05-19T00:00:00"/>
    <x v="0"/>
    <s v="Italy"/>
    <s v="Investment loan"/>
    <m/>
    <n v="265.98923000000002"/>
    <m/>
    <m/>
    <m/>
    <n v="44.942600000000006"/>
    <n v="44.942600000000006"/>
    <n v="0"/>
    <m/>
    <m/>
    <m/>
    <s v="Climate Action and Environmental Sustainability Figures for 2021"/>
  </r>
  <r>
    <x v="5"/>
    <m/>
    <s v="SG EQUIPMENT FINANCE BENELUX COVID19 RESPONSE"/>
    <m/>
    <d v="2021-09-30T00:00:00"/>
    <x v="0"/>
    <s v="Netherlands"/>
    <s v="Multiple Beneficiary Intermediated Loan"/>
    <m/>
    <n v="70.962000000000003"/>
    <m/>
    <m/>
    <m/>
    <n v="0.70962000000000003"/>
    <n v="0.70962000000000003"/>
    <n v="0"/>
    <m/>
    <m/>
    <m/>
    <s v="Climate Action and Environmental Sustainability Figures for 2021"/>
  </r>
  <r>
    <x v="5"/>
    <m/>
    <s v="UKRAINE GRAIN_x000a_STORAGE AND EQUIPMENT"/>
    <m/>
    <d v="2021-12-22T00:00:00"/>
    <x v="0"/>
    <s v="Ukraine"/>
    <s v="Investment loan"/>
    <m/>
    <n v="50.264750000000006"/>
    <m/>
    <m/>
    <m/>
    <n v="20.578980000000001"/>
    <n v="5.5586900000000004"/>
    <n v="15.020290000000001"/>
    <m/>
    <m/>
    <m/>
    <s v="Climate Action and Environmental Sustainability Figures for 2021"/>
  </r>
  <r>
    <x v="5"/>
    <m/>
    <s v="AVANTCARD ENERGY EFFICIENCY PF4EE FL"/>
    <m/>
    <d v="2021-10-29T00:00:00"/>
    <x v="0"/>
    <s v="Ireland"/>
    <s v="Framework loan"/>
    <m/>
    <n v="29.567500000000003"/>
    <m/>
    <m/>
    <m/>
    <n v="29.567500000000003"/>
    <n v="29.567500000000003"/>
    <n v="0"/>
    <m/>
    <m/>
    <m/>
    <s v="Climate Action and Environmental Sustainability Figures for 2021"/>
  </r>
  <r>
    <x v="5"/>
    <m/>
    <s v="REGION AUVERGNE RHONE ALPES - MATERIEL ROULANT"/>
    <m/>
    <d v="2021-12-16T00:00:00"/>
    <x v="0"/>
    <s v="France"/>
    <s v="Investment loan"/>
    <m/>
    <n v="384.37750000000005"/>
    <m/>
    <m/>
    <m/>
    <n v="384.37750000000005"/>
    <n v="384.37750000000005"/>
    <n v="0"/>
    <m/>
    <m/>
    <m/>
    <s v="Climate Action and Environmental Sustainability Figures for 2021"/>
  </r>
  <r>
    <x v="5"/>
    <m/>
    <s v="COVID-19 SERBIAN GOVERNMENT SUPPORT SMES&amp;MIDCAPS"/>
    <m/>
    <d v="2021-06-18T00:00:00"/>
    <x v="0"/>
    <s v="Serbia"/>
    <s v="Multiple Beneficiary Intermediated Loan"/>
    <m/>
    <n v="236.54000000000002"/>
    <m/>
    <m/>
    <m/>
    <n v="4.7308000000000003"/>
    <n v="0"/>
    <n v="4.7308000000000003"/>
    <m/>
    <m/>
    <m/>
    <s v="Climate Action and Environmental Sustainability Figures for 2021"/>
  </r>
  <r>
    <x v="5"/>
    <m/>
    <s v="COVID-19 IASI REGIONAL HOSPITAL"/>
    <m/>
    <d v="2021-04-20T00:00:00"/>
    <x v="0"/>
    <s v="Romania"/>
    <s v="Investment loan"/>
    <m/>
    <n v="295.67500000000001"/>
    <m/>
    <m/>
    <m/>
    <n v="29.567500000000003"/>
    <n v="0"/>
    <n v="29.567500000000003"/>
    <m/>
    <m/>
    <m/>
    <s v="Climate Action and Environmental Sustainability Figures for 2021"/>
  </r>
  <r>
    <x v="5"/>
    <m/>
    <s v="GREECE COVID-19 RESPONSE FOR SMES &amp; MIDCAPS"/>
    <m/>
    <d v="2021-12-29T00:00:00"/>
    <x v="0"/>
    <s v="Greece"/>
    <s v="Multiple Beneficiary Intermediated Loan"/>
    <m/>
    <n v="177.405"/>
    <m/>
    <m/>
    <m/>
    <n v="1.7740500000000001"/>
    <n v="1.7740500000000001"/>
    <n v="0"/>
    <m/>
    <m/>
    <m/>
    <s v="Climate Action and Environmental Sustainability Figures for 2021"/>
  </r>
  <r>
    <x v="5"/>
    <m/>
    <s v="EU FUNDS CASTILLA Y LEON CO-FINANCING 2014_x000a_20"/>
    <m/>
    <d v="2021-06-18T00:00:00"/>
    <x v="0"/>
    <s v="Spain"/>
    <s v="Framework loan"/>
    <m/>
    <n v="177.405"/>
    <m/>
    <m/>
    <m/>
    <n v="19.869360000000004"/>
    <n v="19.869360000000004"/>
    <n v="0"/>
    <m/>
    <m/>
    <m/>
    <s v="Climate Action and Environmental Sustainability Figures for 2021"/>
  </r>
  <r>
    <x v="5"/>
    <m/>
    <s v="RAIFFEISEN LEASING ABS SMES AND MID-CAPS COVID19"/>
    <m/>
    <d v="2021-03-23T00:00:00"/>
    <x v="0"/>
    <s v="Austria"/>
    <s v="Multiple Beneficiary Intermediated Loan"/>
    <m/>
    <n v="177.405"/>
    <m/>
    <m/>
    <m/>
    <n v="53.221500000000006"/>
    <n v="53.221500000000006"/>
    <n v="0"/>
    <m/>
    <m/>
    <m/>
    <s v="Climate Action and Environmental Sustainability Figures for 2021"/>
  </r>
  <r>
    <x v="5"/>
    <m/>
    <s v="ARVEDI RDI &amp; ADVANCED MANUFACTURING TECHNOLOGY"/>
    <m/>
    <d v="2021-05-20T00:00:00"/>
    <x v="0"/>
    <s v="Italy"/>
    <s v="Investment loan"/>
    <m/>
    <n v="130.09700000000001"/>
    <m/>
    <m/>
    <m/>
    <n v="48.135890000000003"/>
    <n v="48.135890000000003"/>
    <n v="0"/>
    <m/>
    <m/>
    <m/>
    <s v="Climate Action and Environmental Sustainability Figures for 2021"/>
  </r>
  <r>
    <x v="5"/>
    <m/>
    <s v="PFR COVID-19 SUPPORT TO SMES IN POLAND"/>
    <m/>
    <d v="2021-01-29T00:00:00"/>
    <x v="0"/>
    <s v="Poland"/>
    <s v="Multiple Beneficiary Intermediated Loan"/>
    <m/>
    <n v="261.02188999999998"/>
    <m/>
    <m/>
    <m/>
    <n v="2.6019400000000004"/>
    <n v="2.6019400000000004"/>
    <n v="0"/>
    <m/>
    <m/>
    <m/>
    <s v="Climate Action and Environmental Sustainability Figures for 2021"/>
  </r>
  <r>
    <x v="5"/>
    <m/>
    <s v="PLASTIC DELAMINATION RECYCLING DEMO PLANT (EDP)"/>
    <m/>
    <d v="2021-12-20T00:00:00"/>
    <x v="0"/>
    <s v="Spain"/>
    <s v="Equity/Quasi- equity"/>
    <m/>
    <n v="36.308890000000005"/>
    <m/>
    <m/>
    <m/>
    <n v="29.094420000000003"/>
    <n v="29.094420000000003"/>
    <n v="0"/>
    <m/>
    <m/>
    <m/>
    <s v="Climate Action and Environmental Sustainability Figures for 2021"/>
  </r>
  <r>
    <x v="5"/>
    <m/>
    <s v="ERLANGEN SOCIAL AND AFFORDABLE HOUSING"/>
    <m/>
    <d v="2021-10-26T00:00:00"/>
    <x v="0"/>
    <s v="Germany"/>
    <s v="Investment loan"/>
    <m/>
    <n v="88.702500000000001"/>
    <m/>
    <m/>
    <m/>
    <n v="88.702500000000001"/>
    <n v="87.874610000000004"/>
    <n v="0.94616000000000011"/>
    <m/>
    <m/>
    <m/>
    <s v="Climate Action and Environmental Sustainability Figures for 2021"/>
  </r>
  <r>
    <x v="5"/>
    <m/>
    <s v="UCBS COVID-19 RESPONSE SMES &amp; MIDCAPS LOAN"/>
    <m/>
    <d v="2021-06-28T00:00:00"/>
    <x v="0"/>
    <s v="Serbia"/>
    <s v="Multiple Beneficiary Intermediated Loan"/>
    <m/>
    <n v="59.135000000000005"/>
    <m/>
    <m/>
    <m/>
    <n v="0.59135000000000004"/>
    <n v="0.59135000000000004"/>
    <n v="0"/>
    <m/>
    <m/>
    <m/>
    <s v="Climate Action and Environmental Sustainability Figures for 2021"/>
  </r>
  <r>
    <x v="5"/>
    <m/>
    <s v="CDC SECTEUR PUBLIC MBIL"/>
    <m/>
    <d v="2021-07-16T00:00:00"/>
    <x v="0"/>
    <s v="France"/>
    <s v="Multiple Beneficiary Intermediated Loan"/>
    <m/>
    <n v="591.35"/>
    <m/>
    <m/>
    <m/>
    <n v="295.67500000000001"/>
    <n v="295.67500000000001"/>
    <n v="0"/>
    <m/>
    <m/>
    <m/>
    <s v="Climate Action and Environmental Sustainability Figures for 2021"/>
  </r>
  <r>
    <x v="5"/>
    <m/>
    <s v="ALRIJNE REGIONAL SUSTAINABLE HEALTHCARE"/>
    <m/>
    <d v="2021-11-30T00:00:00"/>
    <x v="0"/>
    <s v="Netherlands"/>
    <s v="Investment loan"/>
    <m/>
    <n v="59.135000000000005"/>
    <m/>
    <m/>
    <m/>
    <n v="21.406870000000005"/>
    <n v="21.406870000000005"/>
    <n v="0"/>
    <m/>
    <m/>
    <m/>
    <s v="Climate Action and Environmental Sustainability Figures for 2021"/>
  </r>
  <r>
    <x v="5"/>
    <m/>
    <s v="DOLOMITI ENERGIA 2021 - 2024 INVESTMENT PLAN"/>
    <m/>
    <d v="2021-05-04T00:00:00"/>
    <x v="0"/>
    <s v="Italy"/>
    <s v="Investment loan"/>
    <m/>
    <n v="118.27000000000001"/>
    <m/>
    <m/>
    <m/>
    <n v="100.52950000000001"/>
    <n v="91.777519999999996"/>
    <n v="8.7519800000000014"/>
    <m/>
    <m/>
    <m/>
    <s v="Climate Action and Environmental Sustainability Figures for 2021"/>
  </r>
  <r>
    <x v="5"/>
    <m/>
    <s v="CARBIOS PET BIO- RECYCLING DEMO PLANT (EDP)"/>
    <m/>
    <d v="2021-12-20T00:00:00"/>
    <x v="0"/>
    <s v="France"/>
    <s v="Equity/Quasi- equity"/>
    <m/>
    <n v="35.481000000000002"/>
    <m/>
    <m/>
    <m/>
    <n v="35.481000000000002"/>
    <n v="35.481000000000002"/>
    <n v="0"/>
    <m/>
    <m/>
    <m/>
    <s v="Climate Action and Environmental Sustainability Figures for 2021"/>
  </r>
  <r>
    <x v="5"/>
    <m/>
    <s v="TRENTO INFRA RENEWABLE ENERGY &amp; OTHER PRIOR II"/>
    <m/>
    <d v="2021-06-22T00:00:00"/>
    <x v="0"/>
    <s v="Italy"/>
    <s v="Framework loan"/>
    <m/>
    <n v="159.6645"/>
    <m/>
    <m/>
    <m/>
    <n v="35.599270000000004"/>
    <n v="30.868470000000006"/>
    <n v="4.8490700000000002"/>
    <m/>
    <m/>
    <m/>
    <s v="Climate Action and Environmental Sustainability Figures for 2021"/>
  </r>
  <r>
    <x v="5"/>
    <m/>
    <s v="FLUVIUS SMART METERS"/>
    <m/>
    <d v="2021-02-22T00:00:00"/>
    <x v="0"/>
    <s v="Belgium"/>
    <s v="Investment loan"/>
    <m/>
    <n v="177.405"/>
    <m/>
    <m/>
    <m/>
    <n v="177.405"/>
    <n v="177.405"/>
    <n v="0"/>
    <m/>
    <m/>
    <m/>
    <s v="Climate Action and Environmental Sustainability Figures for 2021"/>
  </r>
  <r>
    <x v="5"/>
    <m/>
    <s v="VILNIUS HEATING CAPEX PROGRAMME"/>
    <m/>
    <d v="2021-12-22T00:00:00"/>
    <x v="0"/>
    <s v="Lithuania"/>
    <s v="Investment loan"/>
    <m/>
    <n v="50.856100000000005"/>
    <m/>
    <m/>
    <m/>
    <n v="45.297409999999999"/>
    <n v="45.297409999999999"/>
    <n v="0"/>
    <m/>
    <m/>
    <m/>
    <s v="Climate Action and Environmental Sustainability Figures for 2021"/>
  </r>
  <r>
    <x v="5"/>
    <m/>
    <s v="GALP EV SUSTAINABLE CHARGING NETWORK"/>
    <m/>
    <d v="2021-10-21T00:00:00"/>
    <x v="0"/>
    <s v="Portugal"/>
    <s v="Investment loan"/>
    <m/>
    <n v="49.082050000000002"/>
    <m/>
    <m/>
    <m/>
    <n v="49.082050000000002"/>
    <n v="49.082050000000002"/>
    <n v="0"/>
    <m/>
    <m/>
    <m/>
    <s v="Climate Action and Environmental Sustainability Figures for 2021"/>
  </r>
  <r>
    <x v="5"/>
    <m/>
    <s v="EDUCATION YVELINES"/>
    <m/>
    <d v="2021-08-16T00:00:00"/>
    <x v="0"/>
    <s v="France"/>
    <s v="Investment loan"/>
    <m/>
    <n v="113.53920000000001"/>
    <m/>
    <m/>
    <m/>
    <n v="90.594819999999999"/>
    <n v="90.594819999999999"/>
    <n v="0"/>
    <m/>
    <m/>
    <m/>
    <s v="Climate Action and Environmental Sustainability Figures for 2021"/>
  </r>
  <r>
    <x v="5"/>
    <m/>
    <s v="OEEB - COVID19 ACP FACILITY FOR SMES"/>
    <m/>
    <d v="2021-05-20T00:00:00"/>
    <x v="0"/>
    <s v="Regional - ACP"/>
    <s v="Multiple Beneficiary Intermediated Loan"/>
    <m/>
    <n v="59.135000000000005"/>
    <m/>
    <m/>
    <m/>
    <n v="0.59135000000000004"/>
    <n v="0.59135000000000004"/>
    <n v="0"/>
    <m/>
    <m/>
    <m/>
    <s v="Climate Action and Environmental Sustainability Figures for 2021"/>
  </r>
  <r>
    <x v="5"/>
    <m/>
    <s v="WROCLAW SUSTAINABLE INFRASTRUCTURE"/>
    <m/>
    <d v="2021-05-31T00:00:00"/>
    <x v="0"/>
    <s v="Poland"/>
    <s v="Framework loan"/>
    <m/>
    <n v="158.24526000000003"/>
    <m/>
    <m/>
    <m/>
    <n v="109.87283000000001"/>
    <n v="103.95933000000001"/>
    <n v="5.9135000000000009"/>
    <m/>
    <m/>
    <m/>
    <s v="Climate Action and Environmental Sustainability Figures for 2021"/>
  </r>
  <r>
    <x v="5"/>
    <m/>
    <s v="JORDAN LOAN FOR SME RESILIENCE FACILITY"/>
    <m/>
    <d v="2021-12-16T00:00:00"/>
    <x v="0"/>
    <s v="Jordan"/>
    <s v="Multiple Beneficiary Intermediated Loan"/>
    <m/>
    <n v="31.341550000000002"/>
    <m/>
    <m/>
    <m/>
    <n v="0.35481000000000001"/>
    <n v="0.35481000000000001"/>
    <n v="0"/>
    <m/>
    <m/>
    <m/>
    <s v="Climate Action and Environmental Sustainability Figures for 2021"/>
  </r>
  <r>
    <x v="5"/>
    <m/>
    <s v="BPCE SPORTS INFRASTRUCTURE MBIL"/>
    <m/>
    <d v="2021-08-03T00:00:00"/>
    <x v="0"/>
    <s v="France"/>
    <s v="Multiple Beneficiary Intermediated Loan"/>
    <m/>
    <n v="118.27000000000001"/>
    <m/>
    <m/>
    <m/>
    <n v="29.567500000000003"/>
    <n v="29.567500000000003"/>
    <n v="0"/>
    <m/>
    <m/>
    <m/>
    <s v="Climate Action and Environmental Sustainability Figures for 2021"/>
  </r>
  <r>
    <x v="5"/>
    <m/>
    <s v="BPCE ACTION POUR LE CLIMAT II"/>
    <m/>
    <d v="2021-11-24T00:00:00"/>
    <x v="0"/>
    <s v="France"/>
    <s v="Framework loan"/>
    <m/>
    <n v="354.81"/>
    <m/>
    <m/>
    <m/>
    <n v="354.81"/>
    <n v="354.81"/>
    <n v="0"/>
    <m/>
    <m/>
    <m/>
    <s v="Climate Action and Environmental Sustainability Figures for 2021"/>
  </r>
  <r>
    <x v="5"/>
    <m/>
    <s v="UCB INFLEXIO NEW MANUFACTURING PLANT AND R&amp;D"/>
    <m/>
    <d v="2021-11-18T00:00:00"/>
    <x v="0"/>
    <s v="Belgium"/>
    <s v="Investment loan"/>
    <m/>
    <n v="413.94500000000005"/>
    <m/>
    <m/>
    <m/>
    <n v="66.586010000000002"/>
    <n v="66.586010000000002"/>
    <n v="0"/>
    <m/>
    <m/>
    <m/>
    <s v="Climate Action and Environmental Sustainability Figures for 2021"/>
  </r>
  <r>
    <x v="5"/>
    <m/>
    <s v="SOMACYL WATER INFRASTRUCTURE"/>
    <m/>
    <d v="2021-11-29T00:00:00"/>
    <x v="0"/>
    <s v="Spain"/>
    <s v="Investment loan"/>
    <m/>
    <n v="53.221500000000006"/>
    <m/>
    <m/>
    <m/>
    <n v="51.920529999999999"/>
    <n v="51.920529999999999"/>
    <n v="0"/>
    <m/>
    <m/>
    <m/>
    <s v="Climate Action and Environmental Sustainability Figures for 2021"/>
  </r>
  <r>
    <x v="5"/>
    <m/>
    <s v="SCM WOODWORKING MACHINERY RDI 2021-24"/>
    <m/>
    <d v="2021-06-11T00:00:00"/>
    <x v="0"/>
    <s v="Italy"/>
    <s v="Investment loan"/>
    <m/>
    <n v="59.135000000000005"/>
    <m/>
    <m/>
    <m/>
    <n v="5.9135000000000009"/>
    <n v="5.9135000000000009"/>
    <n v="0"/>
    <m/>
    <m/>
    <m/>
    <s v="Climate Action and Environmental Sustainability Figures for 2021"/>
  </r>
  <r>
    <x v="5"/>
    <m/>
    <s v="COMMUNAUTE FRANCAISE (BE) EDUCATION INFRA"/>
    <m/>
    <d v="2021-05-06T00:00:00"/>
    <x v="0"/>
    <s v="Belgium"/>
    <s v="Investment loan"/>
    <m/>
    <n v="354.81"/>
    <m/>
    <m/>
    <m/>
    <n v="70.962000000000003"/>
    <n v="70.962000000000003"/>
    <n v="0"/>
    <m/>
    <m/>
    <m/>
    <s v="Climate Action and Environmental Sustainability Figures for 2021"/>
  </r>
  <r>
    <x v="5"/>
    <m/>
    <s v="BARCELONA COVID- 19 SOCIAL AND EFFICIENT HOUSING"/>
    <m/>
    <d v="2021-05-06T00:00:00"/>
    <x v="0"/>
    <s v="Spain"/>
    <s v="Investment loan"/>
    <m/>
    <n v="76.875500000000002"/>
    <m/>
    <m/>
    <m/>
    <n v="76.875500000000002"/>
    <n v="65.403310000000005"/>
    <n v="11.590460000000002"/>
    <m/>
    <m/>
    <m/>
    <s v="Climate Action and Environmental Sustainability Figures for 2021"/>
  </r>
  <r>
    <x v="5"/>
    <m/>
    <s v="E-GRID ELECTRICITY NETWORK UPGRADE"/>
    <m/>
    <d v="2021-06-28T00:00:00"/>
    <x v="0"/>
    <s v="Italy"/>
    <s v="Investment loan"/>
    <m/>
    <n v="354.81"/>
    <m/>
    <m/>
    <m/>
    <n v="337.06950000000001"/>
    <n v="322.99537000000004"/>
    <n v="14.074130000000002"/>
    <m/>
    <m/>
    <m/>
    <s v="Climate Action and Environmental Sustainability Figures for 2021"/>
  </r>
  <r>
    <x v="5"/>
    <m/>
    <s v="COLLEGES D ALSACE"/>
    <m/>
    <d v="2021-10-18T00:00:00"/>
    <x v="0"/>
    <s v="France"/>
    <s v="Framework loan"/>
    <m/>
    <n v="206.97250000000003"/>
    <m/>
    <m/>
    <m/>
    <n v="143.81631999999999"/>
    <n v="143.81631999999999"/>
    <n v="0"/>
    <m/>
    <m/>
    <m/>
    <s v="Climate Action and Environmental Sustainability Figures for 2021"/>
  </r>
  <r>
    <x v="5"/>
    <m/>
    <s v="SOFIA ROADS AND SUSTAINABLE MOBILITY"/>
    <m/>
    <d v="2021-09-14T00:00:00"/>
    <x v="0"/>
    <s v="Bulgaria"/>
    <s v="Framework loan"/>
    <m/>
    <n v="70.962000000000003"/>
    <m/>
    <m/>
    <m/>
    <n v="35.481000000000002"/>
    <n v="35.481000000000002"/>
    <n v="0"/>
    <m/>
    <m/>
    <m/>
    <s v="Climate Action and Environmental Sustainability Figures for 2021"/>
  </r>
  <r>
    <x v="5"/>
    <m/>
    <s v="ALTANA SUSTAINABLE SOLUTIONS"/>
    <m/>
    <d v="2021-06-21T00:00:00"/>
    <x v="0"/>
    <s v="Germany"/>
    <s v="Investment loan"/>
    <m/>
    <n v="222.34760000000003"/>
    <m/>
    <m/>
    <m/>
    <n v="0"/>
    <n v="0"/>
    <n v="0"/>
    <m/>
    <m/>
    <m/>
    <s v="Climate Action and Environmental Sustainability Figures for 2021"/>
  </r>
  <r>
    <x v="5"/>
    <m/>
    <s v="ALTANA SUSTAINABLE SOLUTIONS"/>
    <m/>
    <d v="2021-06-21T00:00:00"/>
    <x v="0"/>
    <s v="Regional - EU countries"/>
    <s v="Investment loan"/>
    <m/>
    <n v="14.192400000000001"/>
    <m/>
    <m/>
    <m/>
    <n v="0"/>
    <n v="0"/>
    <n v="0"/>
    <m/>
    <m/>
    <m/>
    <s v="Climate Action and Environmental Sustainability Figures for 2021"/>
  </r>
  <r>
    <x v="5"/>
    <m/>
    <s v="COLLECTIVITES VS COVID 19 LE NORD"/>
    <m/>
    <d v="2021-12-17T00:00:00"/>
    <x v="0"/>
    <s v="France"/>
    <s v="Framework loan"/>
    <m/>
    <n v="118.27000000000001"/>
    <m/>
    <m/>
    <m/>
    <n v="60.554240000000007"/>
    <n v="48.727240000000009"/>
    <n v="11.827000000000002"/>
    <m/>
    <m/>
    <m/>
    <s v="Climate Action and Environmental Sustainability Figures for 2021"/>
  </r>
  <r>
    <x v="5"/>
    <m/>
    <s v="FLEET RENEWAL COVID-19 SMES &amp; MIDCAPS SAN &amp; SCF"/>
    <m/>
    <d v="2021-06-25T00:00:00"/>
    <x v="0"/>
    <s v="Spain"/>
    <s v="Multiple Beneficiary Intermediated Loan"/>
    <m/>
    <n v="59.135000000000005"/>
    <m/>
    <m/>
    <m/>
    <n v="1.1827000000000001"/>
    <n v="1.1827000000000001"/>
    <n v="0"/>
    <m/>
    <m/>
    <m/>
    <s v="Climate Action and Environmental Sustainability Figures for 2021"/>
  </r>
  <r>
    <x v="5"/>
    <m/>
    <s v="HALDOR TOPSOE INNOVATIVE CATALYSTS SOLUTIONS"/>
    <m/>
    <d v="2021-12-17T00:00:00"/>
    <x v="0"/>
    <s v="Denmark"/>
    <s v="Investment loan"/>
    <m/>
    <n v="53.221500000000006"/>
    <m/>
    <m/>
    <m/>
    <n v="49.909940000000006"/>
    <n v="49.909940000000006"/>
    <n v="0"/>
    <m/>
    <m/>
    <m/>
    <s v="Climate Action and Environmental Sustainability Figures for 2021"/>
  </r>
  <r>
    <x v="5"/>
    <m/>
    <s v="FIBRE OPTIC NETWORK EXPANSION POLAND (FONEXP)"/>
    <m/>
    <d v="2021-07-14T00:00:00"/>
    <x v="0"/>
    <s v="Poland"/>
    <s v="Investment loan"/>
    <m/>
    <n v="155.17024000000001"/>
    <m/>
    <m/>
    <m/>
    <n v="77.585120000000003"/>
    <n v="77.585120000000003"/>
    <n v="0"/>
    <m/>
    <m/>
    <m/>
    <s v="Climate Action and Environmental Sustainability Figures for 2021"/>
  </r>
  <r>
    <x v="5"/>
    <m/>
    <s v="ELECTROLUX SUSTAINABLE HOME APPLIANCES"/>
    <m/>
    <d v="2021-11-19T00:00:00"/>
    <x v="0"/>
    <s v="Germany"/>
    <s v="Investment loan"/>
    <m/>
    <n v="41.867580000000004"/>
    <m/>
    <m/>
    <m/>
    <n v="6.6231200000000001"/>
    <n v="6.6231200000000001"/>
    <n v="0"/>
    <m/>
    <m/>
    <m/>
    <s v="Climate Action and Environmental Sustainability Figures for 2021"/>
  </r>
  <r>
    <x v="5"/>
    <m/>
    <s v="ELECTROLUX SUSTAINABLE HOME APPLIANCES"/>
    <m/>
    <d v="2021-11-19T00:00:00"/>
    <x v="0"/>
    <s v="Italy"/>
    <s v="Investment loan"/>
    <m/>
    <n v="45.888759999999998"/>
    <m/>
    <m/>
    <m/>
    <n v="7.2144700000000004"/>
    <n v="7.2144700000000004"/>
    <n v="0"/>
    <m/>
    <m/>
    <m/>
    <s v="Climate Action and Environmental Sustainability Figures for 2021"/>
  </r>
  <r>
    <x v="5"/>
    <m/>
    <s v="ELECTROLUX SUSTAINABLE HOME APPLIANCES"/>
    <m/>
    <d v="2021-11-19T00:00:00"/>
    <x v="0"/>
    <s v="Sweden"/>
    <s v="Investment loan"/>
    <m/>
    <n v="60.19943"/>
    <m/>
    <m/>
    <m/>
    <n v="9.4616000000000007"/>
    <n v="9.4616000000000007"/>
    <n v="0"/>
    <m/>
    <m/>
    <m/>
    <s v="Climate Action and Environmental Sustainability Figures for 2021"/>
  </r>
  <r>
    <x v="5"/>
    <m/>
    <s v="CEZ DISTRIBUTION NETWORK UPGRADE II"/>
    <m/>
    <d v="2021-11-22T00:00:00"/>
    <x v="0"/>
    <s v="Czech Republic"/>
    <s v="Investment loan"/>
    <m/>
    <n v="354.81"/>
    <m/>
    <m/>
    <m/>
    <n v="337.06950000000001"/>
    <n v="337.06950000000001"/>
    <n v="0"/>
    <m/>
    <m/>
    <m/>
    <s v="Climate Action and Environmental Sustainability Figures for 2021"/>
  </r>
  <r>
    <x v="5"/>
    <m/>
    <s v="ENGIE SOLUTIONS DHC NETWORKS"/>
    <m/>
    <d v="2021-07-16T00:00:00"/>
    <x v="0"/>
    <s v="France"/>
    <s v="Investment loan"/>
    <m/>
    <n v="299.81445000000002"/>
    <m/>
    <m/>
    <m/>
    <n v="299.81445000000002"/>
    <n v="299.81445000000002"/>
    <n v="0"/>
    <m/>
    <m/>
    <m/>
    <s v="Climate Action and Environmental Sustainability Figures for 2021"/>
  </r>
  <r>
    <x v="5"/>
    <m/>
    <s v="BNL ENHANCED COVID19 SME AND MIDCAP SUPPORT"/>
    <m/>
    <d v="2021-12-06T00:00:00"/>
    <x v="0"/>
    <s v="Italy"/>
    <s v="Guarantee"/>
    <m/>
    <n v="110.93726000000001"/>
    <m/>
    <m/>
    <m/>
    <n v="0.59135000000000004"/>
    <n v="0.59135000000000004"/>
    <n v="0"/>
    <m/>
    <m/>
    <m/>
    <s v="Climate Action and Environmental Sustainability Figures for 2021"/>
  </r>
  <r>
    <x v="5"/>
    <m/>
    <s v="SAAR LB CLIMATE ACTION MBIL II"/>
    <m/>
    <d v="2021-06-25T00:00:00"/>
    <x v="0"/>
    <s v="France"/>
    <s v="Multiple Beneficiary Intermediated Loan"/>
    <m/>
    <n v="22.234760000000001"/>
    <m/>
    <m/>
    <m/>
    <n v="22.234760000000001"/>
    <n v="22.234760000000001"/>
    <n v="0"/>
    <m/>
    <m/>
    <m/>
    <s v="Climate Action and Environmental Sustainability Figures for 2021"/>
  </r>
  <r>
    <x v="5"/>
    <m/>
    <s v="SAAR LB CLIMATE ACTION MBIL II"/>
    <m/>
    <d v="2021-06-25T00:00:00"/>
    <x v="0"/>
    <s v="Germany"/>
    <s v="Multiple Beneficiary Intermediated Loan"/>
    <m/>
    <n v="66.586010000000002"/>
    <m/>
    <m/>
    <m/>
    <n v="66.586010000000002"/>
    <n v="66.586010000000002"/>
    <n v="0"/>
    <m/>
    <m/>
    <m/>
    <s v="Climate Action and Environmental Sustainability Figures for 2021"/>
  </r>
  <r>
    <x v="5"/>
    <m/>
    <s v="PLT RENEWABLES GREEN ENERGY LOAN"/>
    <m/>
    <d v="2021-11-17T00:00:00"/>
    <x v="0"/>
    <s v="Italy"/>
    <s v="Investment loan"/>
    <m/>
    <n v="20.815520000000003"/>
    <m/>
    <m/>
    <m/>
    <n v="20.815520000000003"/>
    <n v="20.815520000000003"/>
    <n v="0"/>
    <m/>
    <m/>
    <m/>
    <s v="Climate Action and Environmental Sustainability Figures for 2021"/>
  </r>
  <r>
    <x v="5"/>
    <m/>
    <s v="PLT RENEWABLES GREEN ENERGY LOAN"/>
    <m/>
    <d v="2021-11-17T00:00:00"/>
    <x v="0"/>
    <s v="Italy"/>
    <s v="Investment loan"/>
    <m/>
    <n v="20.815520000000003"/>
    <m/>
    <m/>
    <m/>
    <n v="20.815520000000003"/>
    <n v="20.815520000000003"/>
    <n v="0"/>
    <m/>
    <m/>
    <m/>
    <s v="Climate Action and Environmental Sustainability Figures for 2021"/>
  </r>
  <r>
    <x v="5"/>
    <m/>
    <s v="AGRA METRO RAIL PROJECT"/>
    <m/>
    <d v="2021-12-22T00:00:00"/>
    <x v="0"/>
    <s v="India"/>
    <s v="Investment loan"/>
    <m/>
    <n v="295.67500000000001"/>
    <m/>
    <m/>
    <m/>
    <n v="295.67500000000001"/>
    <n v="295.67500000000001"/>
    <n v="0"/>
    <m/>
    <m/>
    <m/>
    <s v="Climate Action and Environmental Sustainability Figures for 2021"/>
  </r>
  <r>
    <x v="5"/>
    <m/>
    <s v="EMCAF EMERGING MARKET CLIMATE ACTION FUND"/>
    <m/>
    <d v="2021-11-04T00:00:00"/>
    <x v="0"/>
    <s v="Regional - Africa"/>
    <s v="Equity/Quasi- equity"/>
    <m/>
    <n v="23.654000000000003"/>
    <m/>
    <m/>
    <m/>
    <n v="21.288600000000002"/>
    <n v="21.052060000000001"/>
    <n v="0.23654000000000003"/>
    <m/>
    <m/>
    <m/>
    <s v="Climate Action and Environmental Sustainability Figures for 2021"/>
  </r>
  <r>
    <x v="5"/>
    <m/>
    <s v="EMCAF EMERGING MARKET CLIMATE ACTION FUND"/>
    <m/>
    <d v="2021-11-04T00:00:00"/>
    <x v="0"/>
    <s v="Regional - Asia"/>
    <s v="Equity/Quasi- equity"/>
    <m/>
    <n v="17.740500000000001"/>
    <m/>
    <m/>
    <m/>
    <n v="15.966450000000002"/>
    <n v="15.848180000000001"/>
    <n v="0.23654000000000003"/>
    <m/>
    <m/>
    <m/>
    <s v="Climate Action and Environmental Sustainability Figures for 2021"/>
  </r>
  <r>
    <x v="5"/>
    <m/>
    <s v="EMCAF EMERGING MARKET CLIMATE ACTION FUND"/>
    <m/>
    <d v="2021-11-04T00:00:00"/>
    <x v="0"/>
    <s v="Regional - Latin America"/>
    <s v="Equity/Quasi- equity"/>
    <m/>
    <n v="17.740500000000001"/>
    <m/>
    <m/>
    <m/>
    <n v="15.966450000000002"/>
    <n v="15.848180000000001"/>
    <n v="0.23654000000000003"/>
    <m/>
    <m/>
    <m/>
    <s v="Climate Action and Environmental Sustainability Figures for 2021"/>
  </r>
  <r>
    <x v="5"/>
    <m/>
    <s v="URBAN TRANSPORT INFRASTRUCTURE FRAMEWORK EGYPT"/>
    <m/>
    <d v="2021-05-25T00:00:00"/>
    <x v="0"/>
    <s v="Egypt"/>
    <s v="Framework loan"/>
    <m/>
    <n v="624.46559999999999"/>
    <m/>
    <m/>
    <m/>
    <n v="624.46559999999999"/>
    <n v="624.46559999999999"/>
    <n v="0"/>
    <m/>
    <m/>
    <m/>
    <s v="Climate Action and Environmental Sustainability Figures for 2021"/>
  </r>
  <r>
    <x v="5"/>
    <m/>
    <s v="COVID-19 RESPONSE NORTH MACEDONIA - DBNM"/>
    <m/>
    <d v="2021-06-21T00:00:00"/>
    <x v="0"/>
    <s v="North Macedonia"/>
    <s v="Multiple Beneficiary Intermediated Loan"/>
    <m/>
    <n v="118.27000000000001"/>
    <m/>
    <m/>
    <m/>
    <n v="1.1827000000000001"/>
    <n v="1.1827000000000001"/>
    <n v="0"/>
    <m/>
    <m/>
    <m/>
    <s v="Climate Action and Environmental Sustainability Figures for 2021"/>
  </r>
  <r>
    <x v="5"/>
    <m/>
    <s v="BOZEN ENERGY EFFICIENT SOCIAL HOUSING"/>
    <m/>
    <d v="2021-12-06T00:00:00"/>
    <x v="0"/>
    <s v="Italy"/>
    <s v="Framework loan"/>
    <m/>
    <n v="148.54712000000001"/>
    <m/>
    <m/>
    <m/>
    <n v="91.777519999999996"/>
    <n v="91.777519999999996"/>
    <n v="0"/>
    <m/>
    <m/>
    <m/>
    <s v="Climate Action and Environmental Sustainability Figures for 2021"/>
  </r>
  <r>
    <x v="5"/>
    <m/>
    <s v="TERNA - NETWORK MODERNISATION AND DEVELOPMENT"/>
    <m/>
    <d v="2021-07-13T00:00:00"/>
    <x v="0"/>
    <s v="Italy"/>
    <s v="Investment loan"/>
    <m/>
    <n v="354.81"/>
    <m/>
    <m/>
    <m/>
    <n v="337.06950000000001"/>
    <n v="337.06950000000001"/>
    <n v="0"/>
    <m/>
    <m/>
    <m/>
    <s v="Climate Action and Environmental Sustainability Figures for 2021"/>
  </r>
  <r>
    <x v="5"/>
    <m/>
    <s v="GEORGIA LOAN FOR SMES OUTREACH_x000a_INITIATIVE"/>
    <m/>
    <d v="2021-02-26T00:00:00"/>
    <x v="0"/>
    <s v="Georgia"/>
    <s v="Multiple Beneficiary Intermediated Loan"/>
    <m/>
    <n v="2.9567500000000004"/>
    <m/>
    <m/>
    <m/>
    <n v="0"/>
    <n v="0"/>
    <n v="0"/>
    <m/>
    <m/>
    <m/>
    <s v="Climate Action and Environmental Sustainability Figures for 2021"/>
  </r>
  <r>
    <x v="5"/>
    <m/>
    <s v="GEORGIA LOAN FOR SMES OUTREACH_x000a_INITIATIVE"/>
    <m/>
    <d v="2021-10-08T00:00:00"/>
    <x v="0"/>
    <s v="Georgia"/>
    <s v="Multiple Beneficiary Intermediated Loan"/>
    <m/>
    <n v="7.0962000000000005"/>
    <m/>
    <m/>
    <m/>
    <n v="0.11827000000000001"/>
    <n v="0.11827000000000001"/>
    <n v="0"/>
    <m/>
    <m/>
    <m/>
    <s v="Climate Action and Environmental Sustainability Figures for 2021"/>
  </r>
  <r>
    <x v="5"/>
    <m/>
    <s v="GREEN MOBILITY HYDROGEN TRAIN GRONINGEN"/>
    <m/>
    <d v="2021-12-23T00:00:00"/>
    <x v="0"/>
    <s v="Netherlands"/>
    <s v="Investment loan"/>
    <m/>
    <n v="23.654000000000003"/>
    <m/>
    <m/>
    <m/>
    <n v="23.654000000000003"/>
    <n v="23.654000000000003"/>
    <n v="0"/>
    <m/>
    <m/>
    <m/>
    <s v="Climate Action and Environmental Sustainability Figures for 2021"/>
  </r>
  <r>
    <x v="5"/>
    <m/>
    <s v="BANQUE MISR COVID 19 LOAN FOR SMES AND MIDCAPS"/>
    <m/>
    <d v="2021-03-03T00:00:00"/>
    <x v="0"/>
    <s v="Egypt"/>
    <s v="Multiple Beneficiary Intermediated Loan"/>
    <m/>
    <n v="384.37750000000005"/>
    <m/>
    <m/>
    <m/>
    <n v="3.9029099999999999"/>
    <n v="3.9029099999999999"/>
    <n v="0"/>
    <m/>
    <m/>
    <m/>
    <s v="Climate Action and Environmental Sustainability Figures for 2021"/>
  </r>
  <r>
    <x v="5"/>
    <m/>
    <s v="BENIN RESILIENCE ECONOMIQUE COVID 19"/>
    <m/>
    <d v="2021-12-17T00:00:00"/>
    <x v="0"/>
    <s v="Benin"/>
    <s v="Multiple Beneficiary Intermediated Loan"/>
    <m/>
    <n v="53.221500000000006"/>
    <m/>
    <m/>
    <m/>
    <n v="0.59135000000000004"/>
    <n v="0.59135000000000004"/>
    <n v="0"/>
    <m/>
    <m/>
    <m/>
    <s v="Climate Action and Environmental Sustainability Figures for 2021"/>
  </r>
  <r>
    <x v="5"/>
    <m/>
    <s v="MOROCCO SME PUBLIC SUPPORT COVID-19 RESPONSE"/>
    <m/>
    <d v="2021-12-30T00:00:00"/>
    <x v="0"/>
    <s v="Morocco"/>
    <s v="Multiple Beneficiary Intermediated Loan"/>
    <m/>
    <n v="177.405"/>
    <m/>
    <m/>
    <m/>
    <n v="1.7740500000000001"/>
    <n v="1.7740500000000001"/>
    <n v="0"/>
    <m/>
    <m/>
    <m/>
    <s v="Climate Action and Environmental Sustainability Figures for 2021"/>
  </r>
  <r>
    <x v="5"/>
    <m/>
    <s v="IPSE DE BRUGGEN SUSTAINABLE LONG-TERM CARE"/>
    <m/>
    <d v="2021-11-17T00:00:00"/>
    <x v="0"/>
    <s v="Netherlands"/>
    <s v="Investment loan"/>
    <m/>
    <n v="118.27000000000001"/>
    <m/>
    <m/>
    <m/>
    <n v="10.999110000000002"/>
    <n v="10.999110000000002"/>
    <n v="0"/>
    <m/>
    <m/>
    <m/>
    <s v="Climate Action and Environmental Sustainability Figures for 2021"/>
  </r>
  <r>
    <x v="5"/>
    <m/>
    <s v="PRESOV REGIONAL INFRASTRUCTURE III"/>
    <m/>
    <d v="2021-06-07T00:00:00"/>
    <x v="0"/>
    <s v="Slovakia"/>
    <s v="Framework loan"/>
    <m/>
    <n v="35.481000000000002"/>
    <m/>
    <m/>
    <m/>
    <n v="7.0962000000000005"/>
    <n v="6.0317699999999999"/>
    <n v="1.0644300000000002"/>
    <m/>
    <m/>
    <m/>
    <s v="Climate Action and Environmental Sustainability Figures for 2021"/>
  </r>
  <r>
    <x v="5"/>
    <m/>
    <s v="PFR COVID-19 SUPPORT TO SMES IN POLAND"/>
    <m/>
    <d v="2021-02-05T00:00:00"/>
    <x v="0"/>
    <s v="Poland"/>
    <s v="Multiple Beneficiary Intermediated Loan"/>
    <m/>
    <n v="262.67767000000003"/>
    <m/>
    <m/>
    <m/>
    <n v="2.6019400000000004"/>
    <n v="2.6019400000000004"/>
    <n v="0"/>
    <m/>
    <m/>
    <m/>
    <s v="Climate Action and Environmental Sustainability Figures for 2021"/>
  </r>
  <r>
    <x v="5"/>
    <m/>
    <s v="SMAT WATER NETWORK INVESTMENTS"/>
    <m/>
    <d v="2021-03-04T00:00:00"/>
    <x v="0"/>
    <s v="Italy"/>
    <s v="Investment loan"/>
    <m/>
    <n v="59.135000000000005"/>
    <m/>
    <m/>
    <m/>
    <n v="38.437750000000001"/>
    <n v="7.0962000000000005"/>
    <n v="31.341550000000002"/>
    <m/>
    <m/>
    <m/>
    <s v="Climate Action and Environmental Sustainability Figures for 2021"/>
  </r>
  <r>
    <x v="5"/>
    <m/>
    <s v="CMZRB LOAN FOR MUNICIPAL &amp; REGIONAL DEVELOPMENT"/>
    <m/>
    <d v="2021-07-13T00:00:00"/>
    <x v="0"/>
    <s v="Czech Republic"/>
    <s v="Multiple Beneficiary Intermediated Loan"/>
    <m/>
    <n v="230.62650000000002"/>
    <m/>
    <m/>
    <m/>
    <n v="69.187950000000001"/>
    <n v="57.597490000000008"/>
    <n v="11.472189999999999"/>
    <m/>
    <m/>
    <m/>
    <s v="Climate Action and Environmental Sustainability Figures for 2021"/>
  </r>
  <r>
    <x v="5"/>
    <m/>
    <s v="INGETEAM ENERGY SOLUTIONS RDI"/>
    <m/>
    <d v="2021-03-10T00:00:00"/>
    <x v="0"/>
    <s v="Spain"/>
    <s v="Investment loan"/>
    <m/>
    <n v="23.654000000000003"/>
    <m/>
    <m/>
    <m/>
    <n v="10.17122"/>
    <n v="10.17122"/>
    <n v="0"/>
    <m/>
    <m/>
    <m/>
    <s v="Climate Action and Environmental Sustainability Figures for 2021"/>
  </r>
  <r>
    <x v="5"/>
    <m/>
    <s v="WARSAW II METRO LINE EXTENSION"/>
    <m/>
    <d v="2021-06-29T00:00:00"/>
    <x v="0"/>
    <s v="Poland"/>
    <s v="Investment loan"/>
    <m/>
    <n v="497.20708000000002"/>
    <m/>
    <m/>
    <m/>
    <n v="497.20708000000002"/>
    <n v="497.20708000000002"/>
    <n v="0"/>
    <m/>
    <m/>
    <m/>
    <s v="Climate Action and Environmental Sustainability Figures for 2021"/>
  </r>
  <r>
    <x v="5"/>
    <m/>
    <s v="INNOVATIVE TRAINS_x000a_- NORTH EAST GERMANY"/>
    <m/>
    <d v="2021-12-10T00:00:00"/>
    <x v="0"/>
    <s v="Germany"/>
    <s v="Investment loan"/>
    <m/>
    <n v="108.80840000000001"/>
    <m/>
    <m/>
    <m/>
    <n v="108.80840000000001"/>
    <n v="108.80840000000001"/>
    <n v="0"/>
    <m/>
    <m/>
    <m/>
    <s v="Climate Action and Environmental Sustainability Figures for 2021"/>
  </r>
  <r>
    <x v="5"/>
    <m/>
    <s v="TB CLEAN URBAN TRANSPORT FLEET RENEWAL"/>
    <m/>
    <d v="2021-02-09T00:00:00"/>
    <x v="0"/>
    <s v="Spain"/>
    <s v="Investment loan"/>
    <m/>
    <n v="59.135000000000005"/>
    <m/>
    <m/>
    <m/>
    <n v="33.115600000000001"/>
    <n v="33.115600000000001"/>
    <n v="0"/>
    <m/>
    <m/>
    <m/>
    <s v="Climate Action and Environmental Sustainability Figures for 2021"/>
  </r>
  <r>
    <x v="5"/>
    <m/>
    <s v="CLUJ REGIONAL HOSPITAL"/>
    <m/>
    <d v="2021-11-15T00:00:00"/>
    <x v="0"/>
    <s v="Romania"/>
    <s v="Investment loan"/>
    <m/>
    <n v="360.7235"/>
    <m/>
    <m/>
    <m/>
    <n v="22.944379999999999"/>
    <n v="7.0962000000000005"/>
    <n v="15.848180000000001"/>
    <m/>
    <m/>
    <m/>
    <s v="Climate Action and Environmental Sustainability Figures for 2021"/>
  </r>
  <r>
    <x v="5"/>
    <m/>
    <s v="INTERCONNEXION ELECTRIQUE 225 KV GUINEE-MALI"/>
    <m/>
    <d v="2021-03-04T00:00:00"/>
    <x v="0"/>
    <s v="Guinea"/>
    <s v="Investment loan"/>
    <m/>
    <n v="201.05900000000003"/>
    <m/>
    <m/>
    <m/>
    <n v="146.18172000000001"/>
    <n v="146.18172000000001"/>
    <n v="0"/>
    <m/>
    <m/>
    <m/>
    <s v="Climate Action and Environmental Sustainability Figures for 2021"/>
  </r>
  <r>
    <x v="5"/>
    <m/>
    <s v="GINKGO III - GREEN INFRASTRUCTURE (NCFF)"/>
    <m/>
    <d v="2021-12-17T00:00:00"/>
    <x v="0"/>
    <s v="Regional - EU countries"/>
    <s v="Equity/Quasi- equity"/>
    <m/>
    <n v="17.740500000000001"/>
    <m/>
    <m/>
    <m/>
    <n v="15.966450000000002"/>
    <n v="0"/>
    <n v="15.966450000000002"/>
    <m/>
    <m/>
    <m/>
    <s v="Climate Action and Environmental Sustainability Figures for 2021"/>
  </r>
  <r>
    <x v="5"/>
    <m/>
    <s v="UNITRANCHE BRIDGE FINANCING"/>
    <m/>
    <d v="2021-12-17T00:00:00"/>
    <x v="0"/>
    <s v="Portugal"/>
    <s v="Framework loan"/>
    <m/>
    <n v="23.654000000000003"/>
    <m/>
    <m/>
    <m/>
    <n v="23.654000000000003"/>
    <n v="23.654000000000003"/>
    <n v="0"/>
    <m/>
    <m/>
    <m/>
    <s v="Climate Action and Environmental Sustainability Figures for 2021"/>
  </r>
  <r>
    <x v="5"/>
    <m/>
    <s v="UNITRANCHE BRIDGE FINANCING"/>
    <m/>
    <d v="2021-12-17T00:00:00"/>
    <x v="0"/>
    <s v="Spain"/>
    <s v="Framework loan"/>
    <m/>
    <n v="94.616000000000014"/>
    <m/>
    <m/>
    <m/>
    <n v="94.616000000000014"/>
    <n v="94.616000000000014"/>
    <n v="0"/>
    <m/>
    <m/>
    <m/>
    <s v="Climate Action and Environmental Sustainability Figures for 2021"/>
  </r>
  <r>
    <x v="5"/>
    <m/>
    <s v="GRAZ STRASSENBAHN 2023PLUS"/>
    <m/>
    <d v="2021-09-14T00:00:00"/>
    <x v="0"/>
    <s v="Austria"/>
    <s v="Investment loan"/>
    <m/>
    <n v="82.789000000000001"/>
    <m/>
    <m/>
    <m/>
    <n v="82.789000000000001"/>
    <n v="82.789000000000001"/>
    <n v="0"/>
    <m/>
    <m/>
    <m/>
    <s v="Climate Action and Environmental Sustainability Figures for 2021"/>
  </r>
  <r>
    <x v="5"/>
    <m/>
    <s v="DAMU COVID-19 LOAN FOR SMES"/>
    <m/>
    <d v="2021-01-06T00:00:00"/>
    <x v="0"/>
    <s v="Kazakhstan"/>
    <s v="Multiple Beneficiary Intermediated Loan"/>
    <m/>
    <n v="49.673400000000001"/>
    <m/>
    <m/>
    <m/>
    <n v="24.8367"/>
    <n v="24.8367"/>
    <n v="0"/>
    <m/>
    <m/>
    <m/>
    <s v="Climate Action and Environmental Sustainability Figures for 2021"/>
  </r>
  <r>
    <x v="5"/>
    <m/>
    <s v="POSTE ITALIANE AUTOMATISATION AND DIGITALISATION"/>
    <m/>
    <d v="2021-01-26T00:00:00"/>
    <x v="0"/>
    <s v="Italy"/>
    <s v="Investment loan"/>
    <m/>
    <n v="177.405"/>
    <m/>
    <m/>
    <m/>
    <n v="5.3221500000000006"/>
    <n v="5.3221500000000006"/>
    <n v="0"/>
    <m/>
    <m/>
    <m/>
    <s v="Climate Action and Environmental Sustainability Figures for 2021"/>
  </r>
  <r>
    <x v="5"/>
    <m/>
    <s v="CR BOLZANO LOAN FOR SMES AND MIDCAPS III"/>
    <m/>
    <d v="2021-09-29T00:00:00"/>
    <x v="0"/>
    <s v="Italy"/>
    <s v="Multiple Beneficiary Intermediated Loan"/>
    <m/>
    <n v="70.962000000000003"/>
    <m/>
    <m/>
    <m/>
    <n v="17.740500000000001"/>
    <n v="0"/>
    <n v="17.740500000000001"/>
    <m/>
    <m/>
    <m/>
    <s v="Climate Action and Environmental Sustainability Figures for 2021"/>
  </r>
  <r>
    <x v="5"/>
    <m/>
    <s v="AGRICOVER LOAN FOR SMES II"/>
    <m/>
    <d v="2021-07-09T00:00:00"/>
    <x v="0"/>
    <s v="Romania"/>
    <s v="Multiple Beneficiary Intermediated Loan"/>
    <m/>
    <n v="8.8702500000000004"/>
    <m/>
    <m/>
    <m/>
    <n v="0.23654000000000003"/>
    <n v="0.23654000000000003"/>
    <n v="0"/>
    <m/>
    <m/>
    <m/>
    <s v="Climate Action and Environmental Sustainability Figures for 2021"/>
  </r>
  <r>
    <x v="5"/>
    <m/>
    <s v="ENDESA WIND AND SOLAR GREEN FRAMEWORK LOAN"/>
    <m/>
    <d v="2021-11-11T00:00:00"/>
    <x v="0"/>
    <s v="Spain"/>
    <s v="Framework loan"/>
    <m/>
    <n v="295.67500000000001"/>
    <m/>
    <m/>
    <m/>
    <n v="295.67500000000001"/>
    <n v="295.67500000000001"/>
    <n v="0"/>
    <m/>
    <m/>
    <m/>
    <s v="Climate Action and Environmental Sustainability Figures for 2021"/>
  </r>
  <r>
    <x v="5"/>
    <m/>
    <s v="CLONCREEN WIND FARM"/>
    <m/>
    <d v="2021-04-27T00:00:00"/>
    <x v="0"/>
    <s v="Ireland"/>
    <s v="Investment loan"/>
    <m/>
    <n v="2.3654000000000002"/>
    <m/>
    <m/>
    <m/>
    <n v="2.3654000000000002"/>
    <n v="2.3654000000000002"/>
    <n v="0"/>
    <m/>
    <m/>
    <m/>
    <s v="Climate Action and Environmental Sustainability Figures for 2021"/>
  </r>
  <r>
    <x v="5"/>
    <m/>
    <s v="BUCHAREST S2 ENERGY EFFICIENCY"/>
    <m/>
    <d v="2021-04-14T00:00:00"/>
    <x v="0"/>
    <s v="Romania"/>
    <s v="Investment loan"/>
    <m/>
    <n v="24.127079999999999"/>
    <m/>
    <m/>
    <m/>
    <n v="24.127079999999999"/>
    <n v="24.127079999999999"/>
    <n v="0"/>
    <m/>
    <m/>
    <m/>
    <s v="Climate Action and Environmental Sustainability Figures for 2021"/>
  </r>
  <r>
    <x v="5"/>
    <m/>
    <s v="SUSTAINABLE AND EFFICIENT PAPER PRODUCTION"/>
    <m/>
    <d v="2021-11-17T00:00:00"/>
    <x v="0"/>
    <s v="Germany"/>
    <s v="Investment loan"/>
    <m/>
    <n v="108.80840000000001"/>
    <m/>
    <m/>
    <m/>
    <n v="48.135890000000003"/>
    <n v="27.438639999999999"/>
    <n v="20.69725"/>
    <m/>
    <m/>
    <m/>
    <s v="Climate Action and Environmental Sustainability Figures for 2021"/>
  </r>
  <r>
    <x v="5"/>
    <m/>
    <s v="SUSTAINABLE AND EFFICIENT PAPER PRODUCTION"/>
    <m/>
    <d v="2021-11-17T00:00:00"/>
    <x v="0"/>
    <s v="Regional - EU countries"/>
    <s v="Investment loan"/>
    <m/>
    <n v="9.4616000000000007"/>
    <m/>
    <m/>
    <m/>
    <n v="4.1394500000000001"/>
    <n v="2.3654000000000002"/>
    <n v="1.7740500000000001"/>
    <m/>
    <m/>
    <m/>
    <s v="Climate Action and Environmental Sustainability Figures for 2021"/>
  </r>
  <r>
    <x v="5"/>
    <m/>
    <s v="HIGH-TECHNOLOGY AUTOMOTIVE RDI"/>
    <m/>
    <d v="2021-12-01T00:00:00"/>
    <x v="0"/>
    <s v="Germany"/>
    <s v="Investment loan"/>
    <m/>
    <n v="118.27000000000001"/>
    <m/>
    <m/>
    <m/>
    <n v="70.843730000000008"/>
    <n v="70.843730000000008"/>
    <n v="0"/>
    <m/>
    <m/>
    <m/>
    <s v="Climate Action and Environmental Sustainability Figures for 2021"/>
  </r>
  <r>
    <x v="5"/>
    <m/>
    <s v="INBRE RUN OF RIVER HYDRO"/>
    <m/>
    <d v="2021-11-12T00:00:00"/>
    <x v="0"/>
    <s v="Italy"/>
    <s v="Framework loan"/>
    <m/>
    <n v="57.952300000000001"/>
    <m/>
    <m/>
    <m/>
    <n v="57.952300000000001"/>
    <n v="54.522470000000006"/>
    <n v="3.4298299999999999"/>
    <m/>
    <m/>
    <m/>
    <s v="Climate Action and Environmental Sustainability Figures for 2021"/>
  </r>
  <r>
    <x v="5"/>
    <m/>
    <s v="UZBEKISTAN SOLAR IPP"/>
    <m/>
    <d v="2021-04-29T00:00:00"/>
    <x v="0"/>
    <s v="Uzbekistan"/>
    <s v="Investment loan"/>
    <m/>
    <n v="1.4192400000000001"/>
    <m/>
    <m/>
    <m/>
    <n v="1.4192400000000001"/>
    <n v="1.4192400000000001"/>
    <n v="0"/>
    <m/>
    <m/>
    <m/>
    <s v="Climate Action and Environmental Sustainability Figures for 2021"/>
  </r>
  <r>
    <x v="5"/>
    <m/>
    <s v="CDC RENOVATION ENERGETIQUE LOGEMENT SOCIAL"/>
    <m/>
    <d v="2021-12-14T00:00:00"/>
    <x v="0"/>
    <s v="France"/>
    <s v="Framework loan"/>
    <m/>
    <n v="591.35"/>
    <m/>
    <m/>
    <m/>
    <n v="591.35"/>
    <n v="591.35"/>
    <n v="0"/>
    <m/>
    <m/>
    <m/>
    <s v="Climate Action and Environmental Sustainability Figures for 2021"/>
  </r>
  <r>
    <x v="5"/>
    <m/>
    <s v="TRENTO INFRA RENEWABLE ENERGY &amp; OTHER PRIOR II"/>
    <m/>
    <d v="2021-06-22T00:00:00"/>
    <x v="0"/>
    <s v="Italy"/>
    <s v="Framework loan"/>
    <m/>
    <n v="5.9135000000000009"/>
    <m/>
    <m/>
    <m/>
    <n v="1.3009700000000002"/>
    <n v="1.1827000000000001"/>
    <n v="0.23654000000000003"/>
    <m/>
    <m/>
    <m/>
    <s v="Climate Action and Environmental Sustainability Figures for 2021"/>
  </r>
  <r>
    <x v="5"/>
    <m/>
    <s v="VALENCIA - LA ENCINA RAILWAY LINE"/>
    <m/>
    <d v="2021-01-19T00:00:00"/>
    <x v="0"/>
    <s v="Spain"/>
    <s v="Investment loan"/>
    <m/>
    <n v="88.702500000000001"/>
    <m/>
    <m/>
    <m/>
    <n v="88.702500000000001"/>
    <n v="88.702500000000001"/>
    <n v="0"/>
    <m/>
    <m/>
    <m/>
    <s v="Climate Action and Environmental Sustainability Figures for 2021"/>
  </r>
  <r>
    <x v="5"/>
    <m/>
    <s v="AVE Y VASCA EXTENSION"/>
    <m/>
    <d v="2021-01-25T00:00:00"/>
    <x v="0"/>
    <s v="Spain"/>
    <s v="Investment loan"/>
    <m/>
    <n v="473.08000000000004"/>
    <m/>
    <m/>
    <m/>
    <n v="473.08000000000004"/>
    <n v="473.08000000000004"/>
    <n v="0"/>
    <m/>
    <m/>
    <m/>
    <s v="Climate Action and Environmental Sustainability Figures for 2021"/>
  </r>
  <r>
    <x v="5"/>
    <m/>
    <s v="ERTMS &amp; SAFETY INFRASTRUCTURE"/>
    <m/>
    <d v="2021-01-25T00:00:00"/>
    <x v="0"/>
    <s v="Spain"/>
    <s v="Investment loan"/>
    <m/>
    <n v="112.35650000000001"/>
    <m/>
    <m/>
    <m/>
    <n v="112.35650000000001"/>
    <n v="112.35650000000001"/>
    <n v="0"/>
    <m/>
    <m/>
    <m/>
    <s v="Climate Action and Environmental Sustainability Figures for 2021"/>
  </r>
  <r>
    <x v="5"/>
    <m/>
    <s v="HEMSO HEALTH AND OTHER COMMUNITY INFRASTRUCTURES"/>
    <m/>
    <d v="2021-10-28T00:00:00"/>
    <x v="0"/>
    <s v="Finland"/>
    <s v="Investment loan"/>
    <m/>
    <n v="5.9135000000000009"/>
    <m/>
    <m/>
    <m/>
    <n v="5.9135000000000009"/>
    <n v="5.9135000000000009"/>
    <n v="0"/>
    <m/>
    <m/>
    <m/>
    <s v="Climate Action and Environmental Sustainability Figures for 2021"/>
  </r>
  <r>
    <x v="5"/>
    <m/>
    <s v="HEMSO HEALTH AND OTHER COMMUNITY INFRASTRUCTURES"/>
    <m/>
    <d v="2021-10-28T00:00:00"/>
    <x v="0"/>
    <s v="Sweden"/>
    <s v="Investment loan"/>
    <m/>
    <n v="112.71131000000001"/>
    <m/>
    <m/>
    <m/>
    <n v="112.71131000000001"/>
    <n v="111.88342"/>
    <n v="0.82789000000000001"/>
    <m/>
    <m/>
    <m/>
    <s v="Climate Action and Environmental Sustainability Figures for 2021"/>
  </r>
  <r>
    <x v="5"/>
    <m/>
    <s v="MATERIEL ROULANT REGION HAUTS DE FRANCE"/>
    <m/>
    <d v="2021-12-29T00:00:00"/>
    <x v="0"/>
    <s v="France"/>
    <s v="Investment loan"/>
    <m/>
    <n v="333.52140000000003"/>
    <m/>
    <m/>
    <m/>
    <n v="333.52140000000003"/>
    <n v="333.52140000000003"/>
    <n v="0"/>
    <m/>
    <m/>
    <m/>
    <s v="Climate Action and Environmental Sustainability Figures for 2021"/>
  </r>
  <r>
    <x v="5"/>
    <m/>
    <s v="LCL SOUTIEN ZONES MEDICALES EN TENSION MBIL"/>
    <m/>
    <d v="2021-10-07T00:00:00"/>
    <x v="0"/>
    <s v="France"/>
    <s v="Multiple Beneficiary Intermediated Loan"/>
    <m/>
    <n v="236.54000000000002"/>
    <m/>
    <m/>
    <m/>
    <n v="2.3654000000000002"/>
    <n v="2.3654000000000002"/>
    <n v="0"/>
    <m/>
    <m/>
    <m/>
    <s v="Climate Action and Environmental Sustainability Figures for 2021"/>
  </r>
  <r>
    <x v="5"/>
    <m/>
    <s v="TRAMTRAINS_x000a_BADEN- WUERTTEMBERG"/>
    <m/>
    <d v="2021-12-08T00:00:00"/>
    <x v="0"/>
    <s v="Germany"/>
    <s v="Investment loan"/>
    <m/>
    <n v="390.29100000000005"/>
    <m/>
    <m/>
    <m/>
    <n v="390.29100000000005"/>
    <n v="390.29100000000005"/>
    <n v="0"/>
    <m/>
    <m/>
    <m/>
    <s v="Climate Action and Environmental Sustainability Figures for 2021"/>
  </r>
  <r>
    <x v="5"/>
    <m/>
    <s v="GEFA KMU DARLEHEN III"/>
    <m/>
    <d v="2021-01-27T00:00:00"/>
    <x v="0"/>
    <s v="Germany"/>
    <s v="Multiple Beneficiary Intermediated Loan"/>
    <m/>
    <n v="59.135000000000005"/>
    <m/>
    <m/>
    <m/>
    <n v="5.9135000000000009"/>
    <n v="5.9135000000000009"/>
    <n v="0"/>
    <m/>
    <m/>
    <m/>
    <s v="Climate Action and Environmental Sustainability Figures for 2021"/>
  </r>
  <r>
    <x v="5"/>
    <m/>
    <s v="DEUTSCHE LEASING LOAN FOR SMES &amp; MIDCAPS III"/>
    <m/>
    <d v="2021-12-09T00:00:00"/>
    <x v="0"/>
    <s v="Germany"/>
    <s v="Multiple Beneficiary Intermediated Loan"/>
    <m/>
    <n v="79.832250000000002"/>
    <m/>
    <m/>
    <m/>
    <n v="24.008810000000004"/>
    <n v="24.008810000000004"/>
    <n v="0"/>
    <m/>
    <m/>
    <m/>
    <s v="Climate Action and Environmental Sustainability Figures for 2021"/>
  </r>
  <r>
    <x v="5"/>
    <m/>
    <s v="DEUTSCHE LEASING LOAN FOR SMES &amp; MIDCAPS III"/>
    <m/>
    <d v="2021-12-09T00:00:00"/>
    <x v="0"/>
    <s v="Regional - EU countries"/>
    <s v="Multiple Beneficiary Intermediated Loan"/>
    <m/>
    <n v="8.8702500000000004"/>
    <m/>
    <m/>
    <m/>
    <n v="2.7202099999999998"/>
    <n v="2.7202099999999998"/>
    <n v="0"/>
    <m/>
    <m/>
    <m/>
    <s v="Climate Action and Environmental Sustainability Figures for 2021"/>
  </r>
  <r>
    <x v="5"/>
    <m/>
    <s v="RVS LOAN FOR SMES MIDCAPS &amp; OTHER OBJECTIVES II"/>
    <m/>
    <d v="2021-07-28T00:00:00"/>
    <x v="0"/>
    <s v="Austria"/>
    <s v="Multiple Beneficiary Intermediated Loan"/>
    <m/>
    <n v="20.105900000000002"/>
    <m/>
    <m/>
    <m/>
    <n v="3.0750200000000003"/>
    <n v="3.0750200000000003"/>
    <n v="0"/>
    <m/>
    <m/>
    <m/>
    <s v="Climate Action and Environmental Sustainability Figures for 2021"/>
  </r>
  <r>
    <x v="5"/>
    <m/>
    <s v="RVS LOAN FOR SMES MIDCAPS &amp; OTHER OBJECTIVES II"/>
    <m/>
    <d v="2021-07-28T00:00:00"/>
    <x v="0"/>
    <s v="Germany"/>
    <s v="Multiple Beneficiary Intermediated Loan"/>
    <m/>
    <n v="3.5481000000000003"/>
    <m/>
    <m/>
    <m/>
    <n v="0.59135000000000004"/>
    <n v="0.59135000000000004"/>
    <n v="0"/>
    <m/>
    <m/>
    <m/>
    <s v="Climate Action and Environmental Sustainability Figures for 2021"/>
  </r>
  <r>
    <x v="5"/>
    <m/>
    <s v="ENERGA ELECTRICITY DISTRIBUTION"/>
    <m/>
    <d v="2021-12-16T00:00:00"/>
    <x v="0"/>
    <s v="Poland"/>
    <s v="Investment loan"/>
    <m/>
    <n v="177.405"/>
    <m/>
    <m/>
    <m/>
    <n v="170.07226000000003"/>
    <n v="167.11551000000003"/>
    <n v="3.0750200000000003"/>
    <m/>
    <m/>
    <m/>
    <s v="Climate Action and Environmental Sustainability Figures for 2021"/>
  </r>
  <r>
    <x v="5"/>
    <m/>
    <s v="DE LAGE LANDEN LOAN FOR SMES&amp;MIDCAPS NORDICS IV"/>
    <m/>
    <d v="2021-11-12T00:00:00"/>
    <x v="0"/>
    <s v="Denmark"/>
    <s v="Multiple Beneficiary Intermediated Loan"/>
    <m/>
    <n v="44.35125"/>
    <m/>
    <m/>
    <m/>
    <n v="15.493370000000001"/>
    <n v="15.493370000000001"/>
    <n v="0"/>
    <m/>
    <m/>
    <m/>
    <s v="Climate Action and Environmental Sustainability Figures for 2021"/>
  </r>
  <r>
    <x v="5"/>
    <m/>
    <s v="DE LAGE LANDEN LOAN FOR SMES&amp;MIDCAPS NORDICS IV"/>
    <m/>
    <d v="2021-11-12T00:00:00"/>
    <x v="0"/>
    <s v="Finland"/>
    <s v="Multiple Beneficiary Intermediated Loan"/>
    <m/>
    <n v="29.567500000000003"/>
    <m/>
    <m/>
    <m/>
    <n v="10.407760000000001"/>
    <n v="10.407760000000001"/>
    <n v="0"/>
    <m/>
    <m/>
    <m/>
    <s v="Climate Action and Environmental Sustainability Figures for 2021"/>
  </r>
  <r>
    <x v="5"/>
    <m/>
    <s v="DE LAGE LANDEN LOAN FOR SMES&amp;MIDCAPS NORDICS IV"/>
    <m/>
    <d v="2021-11-12T00:00:00"/>
    <x v="0"/>
    <s v="Sweden"/>
    <s v="Multiple Beneficiary Intermediated Loan"/>
    <m/>
    <n v="73.918750000000003"/>
    <m/>
    <m/>
    <m/>
    <n v="25.901129999999998"/>
    <n v="25.901129999999998"/>
    <n v="0"/>
    <m/>
    <m/>
    <m/>
    <s v="Climate Action and Environmental Sustainability Figures for 2021"/>
  </r>
  <r>
    <x v="5"/>
    <m/>
    <s v="MEDITERRANEAN RAILWAY CORRIDOR"/>
    <m/>
    <d v="2021-01-19T00:00:00"/>
    <x v="0"/>
    <s v="Spain"/>
    <s v="Investment loan"/>
    <m/>
    <n v="413.94500000000005"/>
    <m/>
    <m/>
    <m/>
    <n v="413.94500000000005"/>
    <n v="413.94500000000005"/>
    <n v="0"/>
    <m/>
    <m/>
    <m/>
    <s v="Climate Action and Environmental Sustainability Figures for 2021"/>
  </r>
  <r>
    <x v="5"/>
    <m/>
    <s v="HFA IRISH SOCIAL &amp; AFFORDABLE HOUSING PROGRAMME"/>
    <m/>
    <d v="2021-12-17T00:00:00"/>
    <x v="0"/>
    <s v="Ireland"/>
    <s v="Framework loan"/>
    <m/>
    <n v="236.54000000000002"/>
    <m/>
    <m/>
    <m/>
    <n v="26.019400000000001"/>
    <n v="9.4616000000000007"/>
    <n v="16.5578"/>
    <m/>
    <m/>
    <m/>
    <s v="Climate Action and Environmental Sustainability Figures for 2021"/>
  </r>
  <r>
    <x v="5"/>
    <m/>
    <s v="ALTUM COVID-19 CRISIS RESPONSE LOAN FOR SMES"/>
    <m/>
    <d v="2021-12-10T00:00:00"/>
    <x v="0"/>
    <s v="Estonia"/>
    <s v="Multiple Beneficiary Intermediated Loan"/>
    <m/>
    <n v="1.4192400000000001"/>
    <m/>
    <m/>
    <m/>
    <n v="0"/>
    <n v="0"/>
    <n v="0"/>
    <m/>
    <m/>
    <m/>
    <s v="Climate Action and Environmental Sustainability Figures for 2021"/>
  </r>
  <r>
    <x v="5"/>
    <m/>
    <s v="ALTUM COVID-19 CRISIS RESPONSE LOAN FOR SMES"/>
    <m/>
    <d v="2021-12-10T00:00:00"/>
    <x v="0"/>
    <s v="Latvia"/>
    <s v="Multiple Beneficiary Intermediated Loan"/>
    <m/>
    <n v="44.469520000000003"/>
    <m/>
    <m/>
    <m/>
    <n v="0.47308000000000006"/>
    <n v="0.47308000000000006"/>
    <n v="0"/>
    <m/>
    <m/>
    <m/>
    <s v="Climate Action and Environmental Sustainability Figures for 2021"/>
  </r>
  <r>
    <x v="5"/>
    <m/>
    <s v="ALTUM COVID-19 CRISIS RESPONSE LOAN FOR SMES"/>
    <m/>
    <d v="2021-12-10T00:00:00"/>
    <x v="0"/>
    <s v="Lithuania"/>
    <s v="Multiple Beneficiary Intermediated Loan"/>
    <m/>
    <n v="1.4192400000000001"/>
    <m/>
    <m/>
    <m/>
    <n v="0"/>
    <n v="0"/>
    <n v="0"/>
    <m/>
    <m/>
    <m/>
    <s v="Climate Action and Environmental Sustainability Figures for 2021"/>
  </r>
  <r>
    <x v="5"/>
    <m/>
    <s v="MODERNISIERUNG KLINIKEN KABEG"/>
    <m/>
    <d v="2021-06-21T00:00:00"/>
    <x v="0"/>
    <s v="Austria"/>
    <s v="Investment loan"/>
    <m/>
    <n v="59.135000000000005"/>
    <m/>
    <m/>
    <m/>
    <n v="7.0962000000000005"/>
    <n v="7.0962000000000005"/>
    <n v="0"/>
    <m/>
    <m/>
    <m/>
    <s v="Climate Action and Environmental Sustainability Figures for 2021"/>
  </r>
  <r>
    <x v="5"/>
    <m/>
    <s v="PKO BP MBIL IV"/>
    <m/>
    <d v="2021-10-27T00:00:00"/>
    <x v="0"/>
    <s v="Poland"/>
    <s v="Multiple Beneficiary Intermediated Loan"/>
    <m/>
    <n v="59.135000000000005"/>
    <m/>
    <m/>
    <m/>
    <n v="0.59135000000000004"/>
    <n v="0.59135000000000004"/>
    <n v="0"/>
    <m/>
    <m/>
    <m/>
    <s v="Climate Action and Environmental Sustainability Figures for 2021"/>
  </r>
  <r>
    <x v="5"/>
    <m/>
    <s v="EFL COVID19 CRISIS RESPONSE FOR SME&amp;MIDCAPS PL"/>
    <m/>
    <d v="2021-06-30T00:00:00"/>
    <x v="0"/>
    <s v="Poland"/>
    <s v="Multiple Beneficiary Intermediated Loan"/>
    <m/>
    <n v="232.87363000000002"/>
    <m/>
    <m/>
    <m/>
    <n v="2.3654000000000002"/>
    <n v="2.3654000000000002"/>
    <n v="0"/>
    <m/>
    <m/>
    <m/>
    <s v="Climate Action and Environmental Sustainability Figures for 2021"/>
  </r>
  <r>
    <x v="5"/>
    <m/>
    <s v="BFCM - PROFESSIONS MEDICALES MBIL"/>
    <m/>
    <d v="2021-12-16T00:00:00"/>
    <x v="0"/>
    <s v="France"/>
    <s v="Multiple Beneficiary Intermediated Loan"/>
    <m/>
    <n v="177.405"/>
    <m/>
    <m/>
    <m/>
    <n v="1.7740500000000001"/>
    <n v="1.7740500000000001"/>
    <n v="0"/>
    <m/>
    <m/>
    <m/>
    <s v="Climate Action and Environmental Sustainability Figures for 2021"/>
  </r>
  <r>
    <x v="5"/>
    <m/>
    <s v="AFFORDABLE HOUSING AUSTRIA ERSTE BANK (PL)"/>
    <m/>
    <d v="2021-06-22T00:00:00"/>
    <x v="0"/>
    <s v="Austria"/>
    <s v="Framework loan"/>
    <m/>
    <n v="59.135000000000005"/>
    <m/>
    <m/>
    <m/>
    <n v="11.827000000000002"/>
    <n v="11.827000000000002"/>
    <n v="0"/>
    <m/>
    <m/>
    <m/>
    <s v="Climate Action and Environmental Sustainability Figures for 2021"/>
  </r>
  <r>
    <x v="5"/>
    <m/>
    <s v="TAURON ELECTRICITY DISTRIBUTION III"/>
    <m/>
    <d v="2021-10-29T00:00:00"/>
    <x v="0"/>
    <s v="Poland"/>
    <s v="Investment loan"/>
    <m/>
    <n v="716.59793000000002"/>
    <m/>
    <m/>
    <m/>
    <n v="545.69777999999997"/>
    <n v="545.69777999999997"/>
    <n v="0"/>
    <m/>
    <m/>
    <m/>
    <s v="Climate Action and Environmental Sustainability Figures for 2021"/>
  </r>
  <r>
    <x v="5"/>
    <m/>
    <s v="KRAKOW INTELLIGENT AND SUSTAINABLE DEVELOPMENT"/>
    <m/>
    <d v="2021-07-07T00:00:00"/>
    <x v="0"/>
    <s v="Poland"/>
    <s v="Framework loan"/>
    <m/>
    <n v="78.53128000000001"/>
    <m/>
    <m/>
    <m/>
    <n v="17.267420000000001"/>
    <n v="11.827000000000002"/>
    <n v="5.4404199999999996"/>
    <m/>
    <m/>
    <m/>
    <s v="Climate Action and Environmental Sustainability Figures for 2021"/>
  </r>
  <r>
    <x v="5"/>
    <m/>
    <s v="ICO SUPPORT_x000a_SMES &amp; MIDCAPS INTERNATIONALISA TION"/>
    <m/>
    <d v="2021-11-12T00:00:00"/>
    <x v="0"/>
    <s v="Spain"/>
    <s v="Multiple Beneficiary Intermediated Loan"/>
    <m/>
    <n v="354.81"/>
    <m/>
    <m/>
    <m/>
    <n v="3.5481000000000003"/>
    <n v="3.5481000000000003"/>
    <n v="0"/>
    <m/>
    <m/>
    <m/>
    <s v="Climate Action and Environmental Sustainability Figures for 2021"/>
  </r>
  <r>
    <x v="5"/>
    <m/>
    <s v="ENERGY EFFICIENT RENOVATIONS"/>
    <m/>
    <d v="2021-11-23T00:00:00"/>
    <x v="0"/>
    <s v="Finland"/>
    <s v="Investment loan"/>
    <m/>
    <n v="94.616000000000014"/>
    <m/>
    <m/>
    <m/>
    <n v="94.616000000000014"/>
    <n v="94.616000000000014"/>
    <n v="0"/>
    <m/>
    <m/>
    <m/>
    <s v="Climate Action and Environmental Sustainability Figures for 2021"/>
  </r>
  <r>
    <x v="5"/>
    <m/>
    <s v="BASQUE COUNTRY LOAN FOR SMES AND MIDCAPS"/>
    <m/>
    <d v="2021-02-05T00:00:00"/>
    <x v="0"/>
    <s v="Spain"/>
    <s v="Multiple Beneficiary Intermediated Loan"/>
    <m/>
    <n v="118.27000000000001"/>
    <m/>
    <m/>
    <m/>
    <n v="1.1827000000000001"/>
    <n v="1.1827000000000001"/>
    <n v="0"/>
    <m/>
    <m/>
    <m/>
    <s v="Climate Action and Environmental Sustainability Figures for 2021"/>
  </r>
  <r>
    <x v="5"/>
    <m/>
    <s v="WALLONIA SOC HOUSING ENER EFF &amp; FLOOD RESILIENCE"/>
    <m/>
    <d v="2021-12-01T00:00:00"/>
    <x v="0"/>
    <s v="Belgium"/>
    <s v="Framework loan"/>
    <m/>
    <n v="514.47450000000003"/>
    <m/>
    <m/>
    <m/>
    <n v="514.47450000000003"/>
    <n v="398.56990000000002"/>
    <n v="115.9046"/>
    <m/>
    <m/>
    <m/>
    <s v="Climate Action and Environmental Sustainability Figures for 2021"/>
  </r>
  <r>
    <x v="5"/>
    <m/>
    <s v="SUSTAINABLE DAIRY RDI"/>
    <m/>
    <d v="2021-12-22T00:00:00"/>
    <x v="0"/>
    <s v="Belgium"/>
    <s v="Investment loan"/>
    <m/>
    <n v="8.8702500000000004"/>
    <m/>
    <m/>
    <m/>
    <n v="0.35481000000000001"/>
    <n v="0.35481000000000001"/>
    <n v="0"/>
    <m/>
    <m/>
    <m/>
    <s v="Climate Action and Environmental Sustainability Figures for 2021"/>
  </r>
  <r>
    <x v="5"/>
    <m/>
    <s v="SUSTAINABLE DAIRY RDI"/>
    <m/>
    <d v="2021-12-22T00:00:00"/>
    <x v="0"/>
    <s v="Germany"/>
    <s v="Investment loan"/>
    <m/>
    <n v="3.5481000000000003"/>
    <m/>
    <m/>
    <m/>
    <n v="0.11827000000000001"/>
    <n v="0.11827000000000001"/>
    <n v="0"/>
    <m/>
    <m/>
    <m/>
    <s v="Climate Action and Environmental Sustainability Figures for 2021"/>
  </r>
  <r>
    <x v="5"/>
    <m/>
    <s v="SUSTAINABLE DAIRY RDI"/>
    <m/>
    <d v="2021-12-22T00:00:00"/>
    <x v="0"/>
    <s v="Netherlands"/>
    <s v="Investment loan"/>
    <m/>
    <n v="164.98665000000003"/>
    <m/>
    <m/>
    <m/>
    <n v="7.2144700000000004"/>
    <n v="7.2144700000000004"/>
    <n v="0"/>
    <m/>
    <m/>
    <m/>
    <s v="Climate Action and Environmental Sustainability Figures for 2021"/>
  </r>
  <r>
    <x v="5"/>
    <m/>
    <s v="SOLARIA CASTILIAN PV PLANTS"/>
    <m/>
    <d v="2021-07-23T00:00:00"/>
    <x v="0"/>
    <s v="Spain"/>
    <s v="Investment loan"/>
    <m/>
    <n v="2.7202099999999998"/>
    <m/>
    <m/>
    <m/>
    <n v="2.7202099999999998"/>
    <n v="2.7202099999999998"/>
    <n v="0"/>
    <m/>
    <m/>
    <m/>
    <s v="Climate Action and Environmental Sustainability Figures for 2021"/>
  </r>
  <r>
    <x v="5"/>
    <m/>
    <s v="SOLARIA CASTILIAN PV PLANTS"/>
    <m/>
    <d v="2021-10-20T00:00:00"/>
    <x v="0"/>
    <s v="Spain"/>
    <s v="Investment loan"/>
    <m/>
    <n v="16.321260000000002"/>
    <m/>
    <m/>
    <m/>
    <n v="16.321260000000002"/>
    <n v="16.321260000000002"/>
    <n v="0"/>
    <m/>
    <m/>
    <m/>
    <s v="Climate Action and Environmental Sustainability Figures for 2021"/>
  </r>
  <r>
    <x v="5"/>
    <m/>
    <s v="EU FUNDS CO- FINANCING 2014-_x000a_2020 (GR)"/>
    <m/>
    <d v="2021-01-22T00:00:00"/>
    <x v="0"/>
    <s v="Greece"/>
    <s v="Framework loan"/>
    <m/>
    <n v="236.54000000000002"/>
    <m/>
    <m/>
    <m/>
    <n v="42.577200000000005"/>
    <n v="42.577200000000005"/>
    <n v="0"/>
    <m/>
    <m/>
    <m/>
    <s v="Climate Action and Environmental Sustainability Figures for 2021"/>
  </r>
  <r>
    <x v="5"/>
    <m/>
    <s v="GREECE LOAN FOR CLIMATE ACTION&amp;OTHER PRIORITIES"/>
    <m/>
    <d v="2021-05-25T00:00:00"/>
    <x v="0"/>
    <s v="Greece"/>
    <s v="Multiple Beneficiary Intermediated Loan"/>
    <m/>
    <n v="118.27000000000001"/>
    <m/>
    <m/>
    <m/>
    <n v="39.0291"/>
    <n v="39.0291"/>
    <n v="0"/>
    <m/>
    <m/>
    <m/>
    <s v="Climate Action and Environmental Sustainability Figures for 2021"/>
  </r>
  <r>
    <x v="5"/>
    <m/>
    <s v="PALESTINE PRIVATE SECTOR COVID-19 RESPONSE"/>
    <m/>
    <d v="2021-06-21T00:00:00"/>
    <x v="0"/>
    <s v="Palestine"/>
    <s v="Multiple Beneficiary Intermediated Loan"/>
    <m/>
    <n v="19.869360000000004"/>
    <m/>
    <m/>
    <m/>
    <n v="0.23654000000000003"/>
    <n v="0.23654000000000003"/>
    <n v="0"/>
    <m/>
    <m/>
    <m/>
    <s v="Climate Action and Environmental Sustainability Figures for 2021"/>
  </r>
  <r>
    <x v="5"/>
    <m/>
    <s v="DOEHLER NATURAL INGREDIENTS RDI"/>
    <m/>
    <d v="2021-12-09T00:00:00"/>
    <x v="0"/>
    <s v="Germany"/>
    <s v="Investment loan"/>
    <m/>
    <n v="59.135000000000005"/>
    <m/>
    <m/>
    <m/>
    <n v="24.48189"/>
    <n v="24.48189"/>
    <n v="0"/>
    <m/>
    <m/>
    <m/>
    <s v="Climate Action and Environmental Sustainability Figures for 2021"/>
  </r>
  <r>
    <x v="5"/>
    <m/>
    <s v="PPC DISTRIBUTION VIII"/>
    <m/>
    <d v="2021-06-22T00:00:00"/>
    <x v="0"/>
    <s v="Greece"/>
    <s v="Investment loan"/>
    <m/>
    <n v="118.27000000000001"/>
    <m/>
    <m/>
    <m/>
    <n v="105.85165000000001"/>
    <n v="105.85165000000001"/>
    <n v="0"/>
    <m/>
    <m/>
    <m/>
    <s v="Climate Action and Environmental Sustainability Figures for 2021"/>
  </r>
  <r>
    <x v="5"/>
    <m/>
    <s v="ARKEA RENEWABLE ENERGY FL"/>
    <m/>
    <d v="2021-12-17T00:00:00"/>
    <x v="0"/>
    <s v="France"/>
    <s v="Framework loan"/>
    <m/>
    <n v="236.54000000000002"/>
    <m/>
    <m/>
    <m/>
    <n v="236.54000000000002"/>
    <n v="236.54000000000002"/>
    <n v="0"/>
    <m/>
    <m/>
    <m/>
    <s v="Climate Action and Environmental Sustainability Figures for 2021"/>
  </r>
  <r>
    <x v="5"/>
    <m/>
    <s v="ASA LIVORNO WATER INFRA UPGRADES"/>
    <m/>
    <d v="2021-07-05T00:00:00"/>
    <x v="0"/>
    <s v="Italy"/>
    <s v="Investment loan"/>
    <m/>
    <n v="9.4616000000000007"/>
    <m/>
    <m/>
    <m/>
    <n v="0.23654000000000003"/>
    <n v="0.23654000000000003"/>
    <n v="0"/>
    <m/>
    <m/>
    <m/>
    <s v="Climate Action and Environmental Sustainability Figures for 2021"/>
  </r>
  <r>
    <x v="5"/>
    <m/>
    <s v="TENNET EEMSHAVEN - VIERVERLATEN 380KV"/>
    <m/>
    <d v="2021-09-16T00:00:00"/>
    <x v="0"/>
    <s v="Netherlands"/>
    <s v="Investment loan"/>
    <m/>
    <n v="295.67500000000001"/>
    <m/>
    <m/>
    <m/>
    <n v="295.67500000000001"/>
    <n v="295.67500000000001"/>
    <n v="0"/>
    <m/>
    <m/>
    <m/>
    <s v="Climate Action and Environmental Sustainability Figures for 2021"/>
  </r>
  <r>
    <x v="5"/>
    <m/>
    <s v="CO-INVESTMENT OMNES WIND_x000a_FINLAND"/>
    <m/>
    <d v="2021-11-30T00:00:00"/>
    <x v="0"/>
    <s v="Finland"/>
    <s v="Equity/Quasi- equity"/>
    <m/>
    <n v="41.394500000000001"/>
    <m/>
    <m/>
    <m/>
    <n v="41.394500000000001"/>
    <n v="41.394500000000001"/>
    <n v="0"/>
    <m/>
    <m/>
    <m/>
    <s v="Climate Action and Environmental Sustainability Figures for 2021"/>
  </r>
  <r>
    <x v="5"/>
    <m/>
    <s v="SCA RENEWABLE PACKAGING"/>
    <m/>
    <d v="2021-10-01T00:00:00"/>
    <x v="0"/>
    <s v="Sweden"/>
    <s v="Investment loan"/>
    <m/>
    <n v="354.81"/>
    <m/>
    <m/>
    <m/>
    <n v="39.0291"/>
    <n v="39.0291"/>
    <n v="0"/>
    <m/>
    <m/>
    <m/>
    <s v="Climate Action and Environmental Sustainability Figures for 2021"/>
  </r>
  <r>
    <x v="5"/>
    <m/>
    <s v="BANCA MARCH RS COVID19 RESPONSE FOR SMES&amp;MIDCAPS"/>
    <m/>
    <d v="2021-12-15T00:00:00"/>
    <x v="0"/>
    <s v="Spain"/>
    <s v="Guarantee"/>
    <m/>
    <n v="82.789000000000001"/>
    <m/>
    <m/>
    <m/>
    <n v="0.47308000000000006"/>
    <n v="0.47308000000000006"/>
    <n v="0"/>
    <m/>
    <m/>
    <m/>
    <s v="Climate Action and Environmental Sustainability Figures for 2021"/>
  </r>
  <r>
    <x v="5"/>
    <m/>
    <s v="BBVA RS COVID19 RESPONSE FOR SMES&amp;MIDCAPS"/>
    <m/>
    <d v="2021-12-17T00:00:00"/>
    <x v="0"/>
    <s v="Spain"/>
    <s v="Guarantee"/>
    <m/>
    <n v="69.779300000000006"/>
    <m/>
    <m/>
    <m/>
    <n v="0.35481000000000001"/>
    <n v="0.35481000000000001"/>
    <n v="0"/>
    <m/>
    <m/>
    <m/>
    <s v="Climate Action and Environmental Sustainability Figures for 2021"/>
  </r>
  <r>
    <x v="5"/>
    <m/>
    <s v="RFI HIGH SPEED RAIL NAPOLI-BARI"/>
    <m/>
    <d v="2021-02-12T00:00:00"/>
    <x v="0"/>
    <s v="Italy"/>
    <s v="Investment loan"/>
    <m/>
    <n v="827.8900000000001"/>
    <m/>
    <m/>
    <m/>
    <n v="827.8900000000001"/>
    <n v="827.8900000000001"/>
    <n v="0"/>
    <m/>
    <m/>
    <m/>
    <s v="Climate Action and Environmental Sustainability Figures for 2021"/>
  </r>
  <r>
    <x v="5"/>
    <m/>
    <s v="COVID-19 ITALIAN HEALTHCARE FL"/>
    <m/>
    <d v="2021-02-12T00:00:00"/>
    <x v="0"/>
    <s v="Italy"/>
    <s v="Framework loan"/>
    <m/>
    <n v="1182.7"/>
    <m/>
    <m/>
    <m/>
    <n v="118.27000000000001"/>
    <n v="118.27000000000001"/>
    <n v="0"/>
    <m/>
    <m/>
    <m/>
    <s v="Climate Action and Environmental Sustainability Figures for 2021"/>
  </r>
  <r>
    <x v="5"/>
    <m/>
    <s v="SPAR&amp;BAU ENERGY EFFICIENT HOUSING"/>
    <m/>
    <d v="2021-03-31T00:00:00"/>
    <x v="0"/>
    <s v="Germany"/>
    <s v="Investment loan"/>
    <m/>
    <n v="3.5481000000000003"/>
    <m/>
    <m/>
    <m/>
    <n v="3.5481000000000003"/>
    <n v="3.5481000000000003"/>
    <n v="0"/>
    <m/>
    <m/>
    <m/>
    <s v="Climate Action and Environmental Sustainability Figures for 2021"/>
  </r>
  <r>
    <x v="5"/>
    <m/>
    <s v="WIND TECHNOLOGY RDI"/>
    <m/>
    <d v="2021-02-11T00:00:00"/>
    <x v="0"/>
    <s v="Denmark"/>
    <s v="Investment loan"/>
    <m/>
    <n v="85.15440000000001"/>
    <m/>
    <m/>
    <m/>
    <n v="85.15440000000001"/>
    <n v="85.15440000000001"/>
    <n v="0"/>
    <m/>
    <m/>
    <m/>
    <s v="Climate Action and Environmental Sustainability Figures for 2021"/>
  </r>
  <r>
    <x v="5"/>
    <m/>
    <s v="WIND TECHNOLOGY RDI"/>
    <m/>
    <d v="2021-02-11T00:00:00"/>
    <x v="0"/>
    <s v="Spain"/>
    <s v="Investment loan"/>
    <m/>
    <n v="92.250600000000006"/>
    <m/>
    <m/>
    <m/>
    <n v="92.250600000000006"/>
    <n v="92.250600000000006"/>
    <n v="0"/>
    <m/>
    <m/>
    <m/>
    <s v="Climate Action and Environmental Sustainability Figures for 2021"/>
  </r>
  <r>
    <x v="5"/>
    <m/>
    <s v="WIND TECHNOLOGY RDI"/>
    <m/>
    <d v="2021-02-11T00:00:00"/>
    <x v="0"/>
    <s v="Spain"/>
    <s v="Investment loan"/>
    <m/>
    <n v="59.135000000000005"/>
    <m/>
    <m/>
    <m/>
    <n v="59.135000000000005"/>
    <n v="59.135000000000005"/>
    <n v="0"/>
    <m/>
    <m/>
    <m/>
    <s v="Climate Action and Environmental Sustainability Figures for 2021"/>
  </r>
  <r>
    <x v="5"/>
    <m/>
    <s v="PALESTINE SME COVID-19 SUSTAINABILITY PROGRAMME"/>
    <m/>
    <d v="2021-10-06T00:00:00"/>
    <x v="0"/>
    <s v="Palestine"/>
    <s v="Multiple Beneficiary Intermediated Loan"/>
    <m/>
    <n v="204.96191000000002"/>
    <m/>
    <m/>
    <m/>
    <n v="2.0105900000000001"/>
    <n v="2.0105900000000001"/>
    <n v="0"/>
    <m/>
    <m/>
    <m/>
    <s v="Climate Action and Environmental Sustainability Figures for 2021"/>
  </r>
  <r>
    <x v="5"/>
    <m/>
    <s v="ENERGY EFFICIENT REFURBISHMENTS SPAIN &amp; PORTUGAL"/>
    <m/>
    <d v="2021-12-16T00:00:00"/>
    <x v="0"/>
    <s v="Portugal"/>
    <s v="Framework loan"/>
    <m/>
    <n v="1.0644300000000002"/>
    <m/>
    <m/>
    <m/>
    <n v="1.0644300000000002"/>
    <n v="1.0644300000000002"/>
    <n v="0"/>
    <m/>
    <m/>
    <m/>
    <s v="Climate Action and Environmental Sustainability Figures for 2021"/>
  </r>
  <r>
    <x v="5"/>
    <m/>
    <s v="ENERGY EFFICIENT REFURBISHMENTS SPAIN &amp; PORTUGAL"/>
    <m/>
    <d v="2021-12-16T00:00:00"/>
    <x v="0"/>
    <s v="Spain"/>
    <s v="Framework loan"/>
    <m/>
    <n v="52.393610000000002"/>
    <m/>
    <m/>
    <m/>
    <n v="52.393610000000002"/>
    <n v="52.393610000000002"/>
    <n v="0"/>
    <m/>
    <m/>
    <m/>
    <s v="Climate Action and Environmental Sustainability Figures for 2021"/>
  </r>
  <r>
    <x v="5"/>
    <m/>
    <s v="POLAND RURAL DEVELOPMENT CO- FINANCING II"/>
    <m/>
    <d v="2021-03-02T00:00:00"/>
    <x v="0"/>
    <s v="Poland"/>
    <s v="Framework loan"/>
    <m/>
    <n v="236.54000000000002"/>
    <m/>
    <m/>
    <m/>
    <n v="66.231200000000001"/>
    <n v="37.846400000000003"/>
    <n v="28.384800000000002"/>
    <m/>
    <m/>
    <m/>
    <s v="Climate Action and Environmental Sustainability Figures for 2021"/>
  </r>
  <r>
    <x v="5"/>
    <m/>
    <s v="TAMWEELCOM MICROFINANCE LOAN"/>
    <m/>
    <d v="2021-12-16T00:00:00"/>
    <x v="0"/>
    <s v="Jordan"/>
    <s v="Multiple Beneficiary Intermediated Loan"/>
    <m/>
    <n v="7.0962000000000005"/>
    <m/>
    <m/>
    <m/>
    <n v="0.11827000000000001"/>
    <n v="0.11827000000000001"/>
    <n v="0"/>
    <m/>
    <m/>
    <m/>
    <s v="Climate Action and Environmental Sustainability Figures for 2021"/>
  </r>
  <r>
    <x v="5"/>
    <m/>
    <s v="BOURGOGNE- FRANCHE-COMTE INVESTMENT PROGRAMME"/>
    <m/>
    <d v="2021-11-30T00:00:00"/>
    <x v="0"/>
    <s v="France"/>
    <s v="Framework loan"/>
    <m/>
    <n v="177.405"/>
    <m/>
    <m/>
    <m/>
    <n v="69.187950000000001"/>
    <n v="62.091750000000005"/>
    <n v="7.0962000000000005"/>
    <m/>
    <m/>
    <m/>
    <s v="Climate Action and Environmental Sustainability Figures for 2021"/>
  </r>
  <r>
    <x v="5"/>
    <m/>
    <s v="BIB COVID19 RESPONSE SMES &amp; MIDCAPS LOAN"/>
    <m/>
    <d v="2021-06-29T00:00:00"/>
    <x v="0"/>
    <s v="Serbia"/>
    <s v="Multiple Beneficiary Intermediated Loan"/>
    <m/>
    <n v="47.308000000000007"/>
    <m/>
    <m/>
    <m/>
    <n v="0.47308000000000006"/>
    <n v="0.47308000000000006"/>
    <n v="0"/>
    <m/>
    <m/>
    <m/>
    <s v="Climate Action and Environmental Sustainability Figures for 2021"/>
  </r>
  <r>
    <x v="5"/>
    <m/>
    <s v="EAU DE PARIS BIODIVERSITY (NCFF)"/>
    <m/>
    <d v="2021-12-20T00:00:00"/>
    <x v="0"/>
    <s v="France"/>
    <s v="Investment loan"/>
    <m/>
    <n v="4.4942599999999997"/>
    <m/>
    <m/>
    <m/>
    <n v="2.2471299999999998"/>
    <n v="0"/>
    <n v="2.2471299999999998"/>
    <m/>
    <m/>
    <m/>
    <s v="Climate Action and Environmental Sustainability Figures for 2021"/>
  </r>
  <r>
    <x v="5"/>
    <m/>
    <s v="ELECTROLUX SUSTAINABLE HOME APPLIANCES"/>
    <m/>
    <d v="2021-11-19T00:00:00"/>
    <x v="0"/>
    <s v="Italy"/>
    <s v="Investment loan"/>
    <m/>
    <n v="147.83750000000001"/>
    <m/>
    <m/>
    <m/>
    <n v="23.299189999999999"/>
    <n v="23.299189999999999"/>
    <n v="0"/>
    <m/>
    <m/>
    <m/>
    <s v="Climate Action and Environmental Sustainability Figures for 2021"/>
  </r>
  <r>
    <x v="5"/>
    <m/>
    <s v="POLISH ACADEMY OF SCIENCES IV"/>
    <m/>
    <d v="2021-09-22T00:00:00"/>
    <x v="0"/>
    <s v="Poland"/>
    <s v="Investment loan"/>
    <m/>
    <n v="209.33790000000002"/>
    <m/>
    <m/>
    <m/>
    <n v="10.17122"/>
    <n v="0"/>
    <n v="10.17122"/>
    <m/>
    <m/>
    <m/>
    <s v="Climate Action and Environmental Sustainability Figures for 2021"/>
  </r>
  <r>
    <x v="5"/>
    <m/>
    <s v="POLISH NATIONAL SCIENCE CENTRE"/>
    <m/>
    <d v="2021-09-22T00:00:00"/>
    <x v="0"/>
    <s v="Poland"/>
    <s v="Investment loan"/>
    <m/>
    <n v="431.68550000000005"/>
    <m/>
    <m/>
    <m/>
    <n v="13.955860000000001"/>
    <n v="12.41835"/>
    <n v="1.65578"/>
    <m/>
    <m/>
    <m/>
    <s v="Climate Action and Environmental Sustainability Figures for 2021"/>
  </r>
  <r>
    <x v="5"/>
    <m/>
    <s v="LYON TRANSPORTS URBAINS 2026"/>
    <m/>
    <d v="2021-12-13T00:00:00"/>
    <x v="0"/>
    <s v="France"/>
    <s v="Framework loan"/>
    <m/>
    <n v="591.35"/>
    <m/>
    <m/>
    <m/>
    <n v="591.35"/>
    <n v="591.35"/>
    <n v="0"/>
    <m/>
    <m/>
    <m/>
    <s v="Climate Action and Environmental Sustainability Figures for 2021"/>
  </r>
  <r>
    <x v="5"/>
    <m/>
    <s v="PEKAO LEASING LOAN FOR SMES AND MID-CAPS V"/>
    <m/>
    <d v="2021-12-20T00:00:00"/>
    <x v="0"/>
    <s v="Poland"/>
    <s v="Multiple Beneficiary Intermediated Loan"/>
    <m/>
    <n v="156.1164"/>
    <m/>
    <m/>
    <m/>
    <n v="31.223279999999999"/>
    <n v="31.223279999999999"/>
    <n v="0"/>
    <m/>
    <m/>
    <m/>
    <s v="Climate Action and Environmental Sustainability Figures for 2021"/>
  </r>
  <r>
    <x v="5"/>
    <m/>
    <s v="IBERDROLA GREEN ELECTRICITY DISTRIBUTION NETWORK"/>
    <m/>
    <d v="2021-07-26T00:00:00"/>
    <x v="0"/>
    <s v="Spain"/>
    <s v="Investment loan"/>
    <m/>
    <n v="650.48500000000001"/>
    <m/>
    <m/>
    <m/>
    <n v="650.48500000000001"/>
    <n v="650.48500000000001"/>
    <n v="0"/>
    <m/>
    <m/>
    <m/>
    <s v="Climate Action and Environmental Sustainability Figures for 2021"/>
  </r>
  <r>
    <x v="5"/>
    <m/>
    <s v="JASMINE PRIVATE MARKET FUND I"/>
    <m/>
    <d v="2021-12-08T00:00:00"/>
    <x v="0"/>
    <s v="Regional - Asia"/>
    <s v="Equity/Quasi- equity"/>
    <m/>
    <n v="29.44923"/>
    <m/>
    <m/>
    <m/>
    <n v="18.804930000000002"/>
    <n v="18.804930000000002"/>
    <n v="0"/>
    <m/>
    <m/>
    <m/>
    <s v="Climate Action and Environmental Sustainability Figures for 2021"/>
  </r>
  <r>
    <x v="5"/>
    <m/>
    <s v="UCI BUILDING RENOVATION MBIL"/>
    <m/>
    <d v="2021-05-06T00:00:00"/>
    <x v="0"/>
    <s v="Spain"/>
    <s v="Multiple Beneficiary Intermediated Loan"/>
    <m/>
    <n v="59.135000000000005"/>
    <m/>
    <m/>
    <m/>
    <n v="59.135000000000005"/>
    <n v="59.135000000000005"/>
    <n v="0"/>
    <m/>
    <m/>
    <m/>
    <s v="Climate Action and Environmental Sustainability Figures for 2021"/>
  </r>
  <r>
    <x v="5"/>
    <m/>
    <s v="HYPO TIROL MBIL"/>
    <m/>
    <d v="2021-12-13T00:00:00"/>
    <x v="0"/>
    <s v="Austria"/>
    <s v="Multiple Beneficiary Intermediated Loan"/>
    <m/>
    <n v="29.567500000000003"/>
    <m/>
    <m/>
    <m/>
    <n v="8.8702500000000004"/>
    <n v="8.8702500000000004"/>
    <n v="0"/>
    <m/>
    <m/>
    <m/>
    <s v="Climate Action and Environmental Sustainability Figures for 2021"/>
  </r>
  <r>
    <x v="5"/>
    <m/>
    <s v="CEZ DISTRIBUTION NETWORK UPGRADE II"/>
    <m/>
    <d v="2021-12-13T00:00:00"/>
    <x v="0"/>
    <s v="Czech Republic"/>
    <s v="Investment loan"/>
    <m/>
    <n v="118.27000000000001"/>
    <m/>
    <m/>
    <m/>
    <n v="112.35650000000001"/>
    <n v="112.35650000000001"/>
    <n v="0"/>
    <m/>
    <m/>
    <m/>
    <s v="Climate Action and Environmental Sustainability Figures for 2021"/>
  </r>
  <r>
    <x v="5"/>
    <m/>
    <s v="ELECTRICA DISTRIBUTION NETWORK UPGRADE"/>
    <m/>
    <d v="2021-12-07T00:00:00"/>
    <x v="0"/>
    <s v="Romania"/>
    <s v="Investment loan"/>
    <m/>
    <n v="106.44300000000001"/>
    <m/>
    <m/>
    <m/>
    <n v="83.853430000000017"/>
    <n v="83.853430000000017"/>
    <n v="0"/>
    <m/>
    <m/>
    <m/>
    <s v="Climate Action and Environmental Sustainability Figures for 2021"/>
  </r>
  <r>
    <x v="5"/>
    <m/>
    <s v="SECURITY INNOVATION &amp; DIGITAL TRANSFORMATION"/>
    <m/>
    <d v="2021-10-27T00:00:00"/>
    <x v="0"/>
    <s v="Spain"/>
    <s v="Investment loan"/>
    <m/>
    <n v="68.005250000000004"/>
    <m/>
    <m/>
    <m/>
    <n v="2.1288600000000004"/>
    <n v="2.1288600000000004"/>
    <n v="0"/>
    <m/>
    <m/>
    <m/>
    <s v="Climate Action and Environmental Sustainability Figures for 2021"/>
  </r>
  <r>
    <x v="5"/>
    <m/>
    <s v="CIRCULATE CAPITAL OCEAN FUND I - B"/>
    <m/>
    <d v="2021-12-16T00:00:00"/>
    <x v="0"/>
    <s v="Regional - Asia"/>
    <s v="Equity/Quasi- equity"/>
    <m/>
    <n v="20.815520000000003"/>
    <m/>
    <m/>
    <m/>
    <n v="14.665480000000002"/>
    <n v="14.665480000000002"/>
    <n v="0"/>
    <m/>
    <m/>
    <m/>
    <s v="Climate Action and Environmental Sustainability Figures for 2021"/>
  </r>
  <r>
    <x v="5"/>
    <m/>
    <s v="ENDA TAMWEEL MICROFINANCE LOAN"/>
    <m/>
    <d v="2021-12-09T00:00:00"/>
    <x v="0"/>
    <s v="Tunisia"/>
    <s v="Multiple Beneficiary Intermediated Loan"/>
    <m/>
    <n v="10.644300000000001"/>
    <m/>
    <m/>
    <m/>
    <n v="0.11827000000000001"/>
    <n v="0.11827000000000001"/>
    <n v="0"/>
    <m/>
    <m/>
    <m/>
    <s v="Climate Action and Environmental Sustainability Figures for 2021"/>
  </r>
  <r>
    <x v="5"/>
    <m/>
    <s v="REHABILITATION URBAINE GRENOBLE"/>
    <m/>
    <d v="2021-12-06T00:00:00"/>
    <x v="0"/>
    <s v="France"/>
    <s v="Investment loan"/>
    <m/>
    <n v="47.308000000000007"/>
    <m/>
    <m/>
    <m/>
    <n v="40.921420000000005"/>
    <n v="40.921420000000005"/>
    <n v="0"/>
    <m/>
    <m/>
    <m/>
    <s v="Climate Action and Environmental Sustainability Figures for 2021"/>
  </r>
  <r>
    <x v="5"/>
    <m/>
    <s v="HUB PORTUALE DI RAVENNA"/>
    <m/>
    <d v="2021-07-13T00:00:00"/>
    <x v="0"/>
    <s v="Italy"/>
    <s v="Investment loan"/>
    <m/>
    <n v="29.567500000000003"/>
    <m/>
    <m/>
    <m/>
    <n v="23.654000000000003"/>
    <n v="23.654000000000003"/>
    <n v="0"/>
    <m/>
    <m/>
    <m/>
    <s v="Climate Action and Environmental Sustainability Figures for 2021"/>
  </r>
  <r>
    <x v="5"/>
    <m/>
    <s v="KRAKOW WATER_x000a_AND SANITATION"/>
    <m/>
    <d v="2021-12-23T00:00:00"/>
    <x v="0"/>
    <s v="Poland"/>
    <s v="Investment_x000a_loan"/>
    <m/>
    <n v="76.638959999999997"/>
    <m/>
    <m/>
    <m/>
    <n v="28.384800000000002"/>
    <n v="12.65489"/>
    <n v="15.61164"/>
    <m/>
    <m/>
    <m/>
    <s v="Climate Action and Environmental Sustainability Figures for 2021"/>
  </r>
  <r>
    <x v="5"/>
    <m/>
    <s v="PKP INTERCITY FLEET RENEWAL AND EXPANSION"/>
    <m/>
    <d v="2021-12-10T00:00:00"/>
    <x v="0"/>
    <s v="Poland"/>
    <s v="Investment loan"/>
    <m/>
    <n v="512.8187200000001"/>
    <m/>
    <m/>
    <m/>
    <n v="512.8187200000001"/>
    <n v="512.8187200000001"/>
    <n v="0"/>
    <m/>
    <m/>
    <m/>
    <s v="Climate Action and Environmental Sustainability Figures for 2021"/>
  </r>
  <r>
    <x v="5"/>
    <m/>
    <s v="BVG FAHRZEUGBESCHA FFUNG BERLIN"/>
    <m/>
    <d v="2021-06-23T00:00:00"/>
    <x v="0"/>
    <s v="Germany"/>
    <s v="Investment loan"/>
    <m/>
    <n v="354.81"/>
    <m/>
    <m/>
    <m/>
    <n v="354.81"/>
    <n v="354.81"/>
    <n v="0"/>
    <m/>
    <m/>
    <m/>
    <s v="Climate Action and Environmental Sustainability Figures for 2021"/>
  </r>
  <r>
    <x v="5"/>
    <m/>
    <s v="SANTANDER RISK SHARING RECOVERY SUPPORT 2021"/>
    <m/>
    <d v="2021-12-17T00:00:00"/>
    <x v="0"/>
    <s v="Spain"/>
    <s v="Multiple Beneficiary Intermediated Loan"/>
    <m/>
    <n v="236.54000000000002"/>
    <m/>
    <m/>
    <m/>
    <n v="18.21358"/>
    <n v="18.21358"/>
    <n v="0"/>
    <m/>
    <m/>
    <m/>
    <s v="Climate Action and Environmental Sustainability Figures for 2021"/>
  </r>
  <r>
    <x v="5"/>
    <m/>
    <s v="GEF LATAM CLIMATE SOLUTIONS FUND III"/>
    <m/>
    <d v="2021-12-17T00:00:00"/>
    <x v="0"/>
    <s v="Brazil"/>
    <s v="Equity/Quasi- equity"/>
    <m/>
    <n v="33.352139999999999"/>
    <m/>
    <m/>
    <m/>
    <n v="18.686660000000003"/>
    <n v="18.686660000000003"/>
    <n v="0"/>
    <m/>
    <m/>
    <m/>
    <s v="Climate Action and Environmental Sustainability Figures for 2021"/>
  </r>
  <r>
    <x v="5"/>
    <m/>
    <s v="GEF LATAM CLIMATE SOLUTIONS FUND III"/>
    <m/>
    <d v="2021-12-17T00:00:00"/>
    <x v="0"/>
    <s v="Regional - Latin America"/>
    <s v="Equity/Quasi- equity"/>
    <m/>
    <n v="8.3971700000000009"/>
    <m/>
    <m/>
    <m/>
    <n v="4.7308000000000003"/>
    <n v="4.7308000000000003"/>
    <n v="0"/>
    <m/>
    <m/>
    <m/>
    <s v="Climate Action and Environmental Sustainability Figures for 2021"/>
  </r>
  <r>
    <x v="5"/>
    <m/>
    <s v="RLB OO LOAN FOR SMES AND MIDCAPS IV"/>
    <m/>
    <d v="2021-07-12T00:00:00"/>
    <x v="0"/>
    <s v="Austria"/>
    <s v="Multiple Beneficiary Intermediated Loan"/>
    <m/>
    <n v="94.616000000000014"/>
    <m/>
    <m/>
    <m/>
    <n v="28.384800000000002"/>
    <n v="28.384800000000002"/>
    <n v="0"/>
    <m/>
    <m/>
    <m/>
    <s v="Climate Action and Environmental Sustainability Figures for 2021"/>
  </r>
  <r>
    <x v="5"/>
    <m/>
    <s v="RLB OO LOAN FOR SMES AND MIDCAPS IV"/>
    <m/>
    <d v="2021-07-12T00:00:00"/>
    <x v="0"/>
    <s v="Germany"/>
    <s v="Multiple Beneficiary Intermediated Loan"/>
    <m/>
    <n v="23.654000000000003"/>
    <m/>
    <m/>
    <m/>
    <n v="7.0962000000000005"/>
    <n v="7.0962000000000005"/>
    <n v="0"/>
    <m/>
    <m/>
    <m/>
    <s v="Climate Action and Environmental Sustainability Figures for 2021"/>
  </r>
  <r>
    <x v="5"/>
    <m/>
    <s v="ADIF INFRASTRUCTURE INSPECTION &amp; MAINTENANCE RS"/>
    <m/>
    <d v="2021-05-05T00:00:00"/>
    <x v="0"/>
    <s v="Spain"/>
    <s v="Investment loan"/>
    <m/>
    <n v="146.65480000000002"/>
    <m/>
    <m/>
    <m/>
    <n v="146.65480000000002"/>
    <n v="146.65480000000002"/>
    <n v="0"/>
    <m/>
    <m/>
    <m/>
    <s v="Climate Action and Environmental Sustainability Figures for 2021"/>
  </r>
  <r>
    <x v="5"/>
    <m/>
    <s v="VIENNA SCHOOL PPP CAMPI RAPPACHGASSE AND LANDGUT"/>
    <m/>
    <d v="2021-05-04T00:00:00"/>
    <x v="0"/>
    <s v="Austria"/>
    <s v="Investment loan"/>
    <m/>
    <n v="1.3009700000000002"/>
    <m/>
    <m/>
    <m/>
    <n v="1.3009700000000002"/>
    <n v="1.3009700000000002"/>
    <n v="0"/>
    <m/>
    <m/>
    <m/>
    <s v="Climate Action and Environmental Sustainability Figures for 2021"/>
  </r>
  <r>
    <x v="5"/>
    <m/>
    <s v="SAPA INNOVATIVE &amp; SUSTAINABLE VEHICLE COMPONENTS"/>
    <m/>
    <d v="2021-12-06T00:00:00"/>
    <x v="0"/>
    <s v="Italy"/>
    <s v="Investment loan"/>
    <m/>
    <n v="35.481000000000002"/>
    <m/>
    <m/>
    <m/>
    <n v="1.7740500000000001"/>
    <n v="1.7740500000000001"/>
    <n v="0"/>
    <m/>
    <m/>
    <m/>
    <s v="Climate Action and Environmental Sustainability Figures for 2021"/>
  </r>
  <r>
    <x v="5"/>
    <m/>
    <s v="IFIS LOAN FOR SMES AND CLIMATE ACTION"/>
    <m/>
    <d v="2021-12-09T00:00:00"/>
    <x v="0"/>
    <s v="Italy"/>
    <s v="Multiple Beneficiary Intermediated Loan"/>
    <m/>
    <n v="59.135000000000005"/>
    <m/>
    <m/>
    <m/>
    <n v="59.135000000000005"/>
    <n v="59.135000000000005"/>
    <n v="0"/>
    <m/>
    <m/>
    <m/>
    <s v="Climate Action and Environmental Sustainability Figures for 2021"/>
  </r>
  <r>
    <x v="5"/>
    <m/>
    <s v="UNICREDIT CLIMATE ACTION FL ITALY"/>
    <m/>
    <d v="2021-08-05T00:00:00"/>
    <x v="0"/>
    <s v="Italy"/>
    <s v="Framework loan"/>
    <m/>
    <n v="147.83750000000001"/>
    <m/>
    <m/>
    <m/>
    <n v="147.83750000000001"/>
    <n v="147.83750000000001"/>
    <n v="0"/>
    <m/>
    <m/>
    <m/>
    <s v="Climate Action and Environmental Sustainability Figures for 2021"/>
  </r>
  <r>
    <x v="5"/>
    <m/>
    <s v="ERCROS RDI AND MODERNIZATION"/>
    <m/>
    <d v="2021-12-23T00:00:00"/>
    <x v="0"/>
    <s v="Spain"/>
    <s v="Investment loan"/>
    <m/>
    <n v="47.308000000000007"/>
    <m/>
    <m/>
    <m/>
    <n v="12.65489"/>
    <n v="12.65489"/>
    <n v="0"/>
    <m/>
    <m/>
    <m/>
    <s v="Climate Action and Environmental Sustainability Figures for 2021"/>
  </r>
  <r>
    <x v="5"/>
    <m/>
    <s v="UC ENHANCED COVID19 SME &amp; MIDCAP SUPPORT II"/>
    <m/>
    <d v="2021-11-26T00:00:00"/>
    <x v="0"/>
    <s v="Italy"/>
    <s v="Guarantee"/>
    <m/>
    <n v="141.92400000000001"/>
    <m/>
    <m/>
    <m/>
    <n v="0.70962000000000003"/>
    <n v="0.70962000000000003"/>
    <n v="0"/>
    <m/>
    <m/>
    <m/>
    <s v="Climate Action and Environmental Sustainability Figures for 2021"/>
  </r>
  <r>
    <x v="5"/>
    <m/>
    <s v="CZESTOCHOWA SUSTAINABLE DEVELOPMENT"/>
    <m/>
    <d v="2021-12-17T00:00:00"/>
    <x v="0"/>
    <s v="Poland"/>
    <s v="Framework loan"/>
    <m/>
    <n v="63.865800000000007"/>
    <m/>
    <m/>
    <m/>
    <n v="19.159739999999999"/>
    <n v="10.880839999999999"/>
    <n v="8.2789000000000001"/>
    <m/>
    <m/>
    <m/>
    <s v="Climate Action and Environmental Sustainability Figures for 2021"/>
  </r>
  <r>
    <x v="5"/>
    <m/>
    <s v="MECHATRONIC AND CABLE MANUFACTURING MAGHREB"/>
    <m/>
    <d v="2021-03-31T00:00:00"/>
    <x v="0"/>
    <s v="Tunisia"/>
    <s v="Investment loan"/>
    <m/>
    <n v="10.644300000000001"/>
    <m/>
    <m/>
    <m/>
    <n v="1.0644300000000002"/>
    <n v="1.0644300000000002"/>
    <n v="0"/>
    <m/>
    <m/>
    <m/>
    <s v="Climate Action and Environmental Sustainability Figures for 2021"/>
  </r>
  <r>
    <x v="5"/>
    <m/>
    <s v="NEXANS ELECTRIFICATION RDI"/>
    <m/>
    <d v="2021-10-06T00:00:00"/>
    <x v="0"/>
    <s v="France"/>
    <s v="Investment loan"/>
    <m/>
    <n v="236.54000000000002"/>
    <m/>
    <m/>
    <m/>
    <n v="221.04663000000002"/>
    <n v="221.04663000000002"/>
    <n v="0"/>
    <m/>
    <m/>
    <m/>
    <s v="Climate Action and Environmental Sustainability Figures for 2021"/>
  </r>
  <r>
    <x v="5"/>
    <m/>
    <s v="ESSITY HEALTH AND HYGIENE PRODUCTS RDI"/>
    <m/>
    <d v="2021-12-09T00:00:00"/>
    <x v="0"/>
    <s v="France"/>
    <s v="Investment loan"/>
    <m/>
    <n v="28.384800000000002"/>
    <m/>
    <m/>
    <m/>
    <n v="5.6769600000000002"/>
    <n v="5.6769600000000002"/>
    <n v="0"/>
    <m/>
    <m/>
    <m/>
    <s v="Climate Action and Environmental Sustainability Figures for 2021"/>
  </r>
  <r>
    <x v="5"/>
    <m/>
    <s v="ESSITY HEALTH AND HYGIENE PRODUCTS RDI"/>
    <m/>
    <d v="2021-12-09T00:00:00"/>
    <x v="0"/>
    <s v="Germany"/>
    <s v="Investment loan"/>
    <m/>
    <n v="80.423600000000008"/>
    <m/>
    <m/>
    <m/>
    <n v="16.084720000000001"/>
    <n v="16.084720000000001"/>
    <n v="0"/>
    <m/>
    <m/>
    <m/>
    <s v="Climate Action and Environmental Sustainability Figures for 2021"/>
  </r>
  <r>
    <x v="5"/>
    <m/>
    <s v="ESSITY HEALTH AND HYGIENE PRODUCTS RDI"/>
    <m/>
    <d v="2021-12-09T00:00:00"/>
    <x v="0"/>
    <s v="Sweden"/>
    <s v="Investment loan"/>
    <m/>
    <n v="246.00160000000002"/>
    <m/>
    <m/>
    <m/>
    <n v="49.200320000000005"/>
    <n v="49.200320000000005"/>
    <n v="0"/>
    <m/>
    <m/>
    <m/>
    <s v="Climate Action and Environmental Sustainability Figures for 2021"/>
  </r>
  <r>
    <x v="5"/>
    <m/>
    <s v="EDUCATION VAL-DE- MARNE"/>
    <m/>
    <d v="2021-12-22T00:00:00"/>
    <x v="0"/>
    <s v="France"/>
    <s v="Investment loan"/>
    <m/>
    <n v="177.405"/>
    <m/>
    <m/>
    <m/>
    <n v="125.48447"/>
    <n v="123.47388000000002"/>
    <n v="2.0105900000000001"/>
    <m/>
    <m/>
    <m/>
    <s v="Climate Action and Environmental Sustainability Figures for 2021"/>
  </r>
  <r>
    <x v="5"/>
    <m/>
    <s v="PUNE METRO RAIL PROJECT"/>
    <m/>
    <d v="2021-05-07T00:00:00"/>
    <x v="0"/>
    <s v="India"/>
    <s v="Investment loan"/>
    <m/>
    <n v="177.405"/>
    <m/>
    <m/>
    <m/>
    <n v="177.405"/>
    <n v="177.405"/>
    <n v="0"/>
    <m/>
    <m/>
    <m/>
    <s v="Climate Action and Environmental Sustainability Figures for 2021"/>
  </r>
  <r>
    <x v="5"/>
    <m/>
    <s v="BOS BANK LOAN FOR SME MIDCAPS AND CLIMATE ACTION"/>
    <m/>
    <d v="2021-10-28T00:00:00"/>
    <x v="0"/>
    <s v="Poland"/>
    <s v="Multiple Beneficiary Intermediated Loan"/>
    <m/>
    <n v="88.702500000000001"/>
    <m/>
    <m/>
    <m/>
    <n v="44.35125"/>
    <n v="44.35125"/>
    <n v="0"/>
    <m/>
    <m/>
    <m/>
    <s v="Climate Action and Environmental Sustainability Figures for 2021"/>
  </r>
  <r>
    <x v="5"/>
    <m/>
    <s v="ENERGY EFFICIENCY HOME RENOVATION - GREEN LOAN"/>
    <m/>
    <d v="2021-11-17T00:00:00"/>
    <x v="0"/>
    <s v="Hungary"/>
    <s v="Investment loan"/>
    <m/>
    <n v="354.81"/>
    <m/>
    <m/>
    <m/>
    <n v="354.81"/>
    <n v="354.81"/>
    <n v="0"/>
    <m/>
    <m/>
    <m/>
    <s v="Climate Action and Environmental Sustainability Figures for 2021"/>
  </r>
  <r>
    <x v="5"/>
    <m/>
    <s v="REGION GRAND- EST MATERIEL ROULANT"/>
    <m/>
    <d v="2021-05-21T00:00:00"/>
    <x v="0"/>
    <s v="France"/>
    <s v="Investment loan"/>
    <m/>
    <n v="177.405"/>
    <m/>
    <m/>
    <m/>
    <n v="177.405"/>
    <n v="177.405"/>
    <n v="0"/>
    <m/>
    <m/>
    <m/>
    <s v="Climate Action and Environmental Sustainability Figures for 2021"/>
  </r>
  <r>
    <x v="5"/>
    <m/>
    <s v="S6 TRI-CITY RING ROAD"/>
    <m/>
    <d v="2021-10-28T00:00:00"/>
    <x v="0"/>
    <s v="Poland"/>
    <s v="Investment loan"/>
    <m/>
    <n v="283.84800000000001"/>
    <m/>
    <m/>
    <m/>
    <n v="12.536620000000001"/>
    <n v="0"/>
    <n v="12.536620000000001"/>
    <m/>
    <m/>
    <m/>
    <s v="Climate Action and Environmental Sustainability Figures for 2021"/>
  </r>
  <r>
    <x v="5"/>
    <m/>
    <s v="BOLOGNA CLIMATE ACTION &amp; URBAN REGENERATION FL"/>
    <m/>
    <d v="2021-12-17T00:00:00"/>
    <x v="0"/>
    <s v="Italy"/>
    <s v="Framework loan"/>
    <m/>
    <n v="59.135000000000005"/>
    <m/>
    <m/>
    <m/>
    <n v="32.997329999999998"/>
    <n v="23.180920000000004"/>
    <n v="9.934680000000002"/>
    <m/>
    <m/>
    <m/>
    <s v="Climate Action and Environmental Sustainability Figures for 2021"/>
  </r>
  <r>
    <x v="5"/>
    <m/>
    <s v="CLIMATE CITY MILANO COVID-19 FL"/>
    <m/>
    <d v="2021-06-30T00:00:00"/>
    <x v="0"/>
    <s v="Italy"/>
    <s v="Framework loan"/>
    <m/>
    <n v="82.789000000000001"/>
    <m/>
    <m/>
    <m/>
    <n v="48.845509999999997"/>
    <n v="43.050280000000001"/>
    <n v="5.795230000000001"/>
    <m/>
    <m/>
    <m/>
    <s v="Climate Action and Environmental Sustainability Figures for 2021"/>
  </r>
  <r>
    <x v="5"/>
    <m/>
    <s v="CITYJET REGIONAL ROLLING STOCK"/>
    <m/>
    <d v="2021-05-05T00:00:00"/>
    <x v="0"/>
    <s v="Austria"/>
    <s v="Investment loan"/>
    <m/>
    <n v="177.405"/>
    <m/>
    <m/>
    <m/>
    <n v="177.405"/>
    <n v="177.405"/>
    <n v="0"/>
    <m/>
    <m/>
    <m/>
    <s v="Climate Action and Environmental Sustainability Figures for 2021"/>
  </r>
  <r>
    <x v="5"/>
    <m/>
    <s v="MVM TRANSMISSION NETWORK UPGRADE"/>
    <m/>
    <d v="2021-12-17T00:00:00"/>
    <x v="0"/>
    <s v="Hungary"/>
    <s v="Investment loan"/>
    <m/>
    <n v="236.54000000000002"/>
    <m/>
    <m/>
    <m/>
    <n v="236.54000000000002"/>
    <n v="236.54000000000002"/>
    <n v="0"/>
    <m/>
    <m/>
    <m/>
    <s v="Climate Action and Environmental Sustainability Figures for 2021"/>
  </r>
  <r>
    <x v="5"/>
    <m/>
    <s v="NS RAIL ROLLING STOCK EXPANSION"/>
    <m/>
    <d v="2021-12-17T00:00:00"/>
    <x v="0"/>
    <s v="Netherlands"/>
    <s v="Investment loan"/>
    <m/>
    <n v="295.67500000000001"/>
    <m/>
    <m/>
    <m/>
    <n v="295.67500000000001"/>
    <n v="295.67500000000001"/>
    <n v="0"/>
    <m/>
    <m/>
    <m/>
    <s v="Climate Action and Environmental Sustainability Figures for 2021"/>
  </r>
  <r>
    <x v="5"/>
    <m/>
    <s v="SVILUPPO SOSTENIBILE REGIONE LAZIO COVID-19 FL"/>
    <m/>
    <d v="2021-06-25T00:00:00"/>
    <x v="0"/>
    <s v="Italy"/>
    <s v="Framework loan"/>
    <m/>
    <n v="177.405"/>
    <m/>
    <m/>
    <m/>
    <n v="67.413899999999998"/>
    <n v="54.995550000000001"/>
    <n v="12.41835"/>
    <m/>
    <m/>
    <m/>
    <s v="Climate Action and Environmental Sustainability Figures for 2021"/>
  </r>
  <r>
    <x v="5"/>
    <m/>
    <s v="OWENINNY ONSHORE WIND FARM PHASE 2"/>
    <m/>
    <d v="2021-09-21T00:00:00"/>
    <x v="0"/>
    <s v="Ireland"/>
    <s v="Investment loan"/>
    <m/>
    <n v="3.4298299999999999"/>
    <m/>
    <m/>
    <m/>
    <n v="3.4298299999999999"/>
    <n v="3.4298299999999999"/>
    <n v="0"/>
    <m/>
    <m/>
    <m/>
    <s v="Climate Action and Environmental Sustainability Figures for 2021"/>
  </r>
  <r>
    <x v="5"/>
    <m/>
    <s v="BRIANZACQUE GREEN LOAN"/>
    <m/>
    <d v="2021-11-30T00:00:00"/>
    <x v="0"/>
    <s v="Italy"/>
    <s v="Investment loan"/>
    <m/>
    <n v="65.048500000000004"/>
    <m/>
    <m/>
    <m/>
    <n v="35.835810000000002"/>
    <n v="0"/>
    <n v="35.835810000000002"/>
    <m/>
    <m/>
    <m/>
    <s v="Climate Action and Environmental Sustainability Figures for 2021"/>
  </r>
  <r>
    <x v="5"/>
    <m/>
    <s v="IFIS LOAN FOR SMES AND OTHER PRIORITIES"/>
    <m/>
    <d v="2021-12-15T00:00:00"/>
    <x v="0"/>
    <s v="Italy"/>
    <s v="Multiple Beneficiary Intermediated Loan"/>
    <m/>
    <n v="59.135000000000005"/>
    <m/>
    <m/>
    <m/>
    <n v="0.59135000000000004"/>
    <n v="0.59135000000000004"/>
    <n v="0"/>
    <m/>
    <m/>
    <m/>
    <s v="Climate Action and Environmental Sustainability Figures for 2021"/>
  </r>
  <r>
    <x v="5"/>
    <m/>
    <s v="JORDAN LOAN FOR SME RESILIENCE FACILITY"/>
    <m/>
    <d v="2021-11-23T00:00:00"/>
    <x v="0"/>
    <s v="Jordan"/>
    <s v="Multiple Beneficiary Intermediated Loan"/>
    <m/>
    <n v="35.481000000000002"/>
    <m/>
    <m/>
    <m/>
    <n v="0.35481000000000001"/>
    <n v="0.35481000000000001"/>
    <n v="0"/>
    <m/>
    <m/>
    <m/>
    <s v="Climate Action and Environmental Sustainability Figures for 2021"/>
  </r>
  <r>
    <x v="5"/>
    <m/>
    <s v="S14 EXPRESSWAY LODZ WESTERN BYPASS"/>
    <m/>
    <d v="2021-12-17T00:00:00"/>
    <x v="0"/>
    <s v="Poland"/>
    <s v="Investment loan"/>
    <m/>
    <n v="236.54000000000002"/>
    <m/>
    <m/>
    <m/>
    <n v="11.827000000000002"/>
    <n v="0"/>
    <n v="11.827000000000002"/>
    <m/>
    <m/>
    <m/>
    <s v="Climate Action and Environmental Sustainability Figures for 2021"/>
  </r>
  <r>
    <x v="5"/>
    <m/>
    <s v="SPANISH SUBURBAN AND REGIONAL ROLLING STOCK"/>
    <m/>
    <d v="2021-06-29T00:00:00"/>
    <x v="0"/>
    <s v="Spain"/>
    <s v="Investment loan"/>
    <m/>
    <n v="118.27000000000001"/>
    <m/>
    <m/>
    <m/>
    <n v="118.27000000000001"/>
    <n v="118.27000000000001"/>
    <n v="0"/>
    <m/>
    <m/>
    <m/>
    <s v="Climate Action and Environmental Sustainability Figures for 2021"/>
  </r>
  <r>
    <x v="5"/>
    <m/>
    <s v="CIH_x000a_L4SMES&amp;MIDCAP- COVID19 RESPONSE"/>
    <m/>
    <d v="2021-11-24T00:00:00"/>
    <x v="0"/>
    <s v="Morocco"/>
    <s v="Multiple Beneficiary Intermediated Loan"/>
    <m/>
    <n v="37.846400000000003"/>
    <m/>
    <m/>
    <m/>
    <n v="0.35481000000000001"/>
    <n v="0.35481000000000001"/>
    <n v="0"/>
    <m/>
    <m/>
    <m/>
    <s v="Climate Action and Environmental Sustainability Figures for 2021"/>
  </r>
  <r>
    <x v="5"/>
    <m/>
    <s v="SGEF CZ CLIMATE ACTION AND OTHER PRIORITIES II"/>
    <m/>
    <d v="2021-07-21T00:00:00"/>
    <x v="0"/>
    <s v="Czech Republic"/>
    <s v="Multiple Beneficiary Intermediated Loan"/>
    <m/>
    <n v="94.616000000000014"/>
    <m/>
    <m/>
    <m/>
    <n v="17.030880000000003"/>
    <n v="17.030880000000003"/>
    <n v="0"/>
    <m/>
    <m/>
    <m/>
    <s v="Climate Action and Environmental Sustainability Figures for 2021"/>
  </r>
  <r>
    <x v="5"/>
    <m/>
    <s v="SGEF CZ CLIMATE ACTION AND OTHER PRIORITIES II"/>
    <m/>
    <d v="2021-07-21T00:00:00"/>
    <x v="0"/>
    <s v="Slovakia"/>
    <s v="Multiple Beneficiary Intermediated Loan"/>
    <m/>
    <n v="23.654000000000003"/>
    <m/>
    <m/>
    <m/>
    <n v="4.2577200000000008"/>
    <n v="4.2577200000000008"/>
    <n v="0"/>
    <m/>
    <m/>
    <m/>
    <s v="Climate Action and Environmental Sustainability Figures for 2021"/>
  </r>
  <r>
    <x v="5"/>
    <m/>
    <s v="RENOUVELLEMENT METRO MARSEILLE"/>
    <m/>
    <d v="2021-05-26T00:00:00"/>
    <x v="0"/>
    <s v="France"/>
    <s v="Investment loan"/>
    <m/>
    <n v="97.217940000000013"/>
    <m/>
    <m/>
    <m/>
    <n v="97.217940000000013"/>
    <n v="97.217940000000013"/>
    <n v="0"/>
    <m/>
    <m/>
    <m/>
    <s v="Climate Action and Environmental Sustainability Figures for 2021"/>
  </r>
  <r>
    <x v="5"/>
    <m/>
    <s v="STM SEMICONDUCT R&amp;D ITALY-FRANCE"/>
    <m/>
    <d v="2021-12-16T00:00:00"/>
    <x v="0"/>
    <s v="Italy"/>
    <s v="Investment loan"/>
    <m/>
    <n v="354.81"/>
    <m/>
    <m/>
    <m/>
    <n v="141.80573000000001"/>
    <n v="141.80573000000001"/>
    <n v="0"/>
    <m/>
    <m/>
    <m/>
    <s v="Climate Action and Environmental Sustainability Figures for 2021"/>
  </r>
  <r>
    <x v="5"/>
    <m/>
    <s v="JORDAN LOAN FOR SME RESILIENCE FACILITY"/>
    <m/>
    <d v="2021-12-30T00:00:00"/>
    <x v="0"/>
    <s v="Palestine"/>
    <s v="Multiple Beneficiary Intermediated Loan"/>
    <m/>
    <n v="22.944379999999999"/>
    <m/>
    <m/>
    <m/>
    <n v="0.23654000000000003"/>
    <n v="0.23654000000000003"/>
    <n v="0"/>
    <m/>
    <m/>
    <m/>
    <s v="Climate Action and Environmental Sustainability Figures for 2021"/>
  </r>
  <r>
    <x v="5"/>
    <m/>
    <s v="EDUCATION GIRONDE"/>
    <m/>
    <d v="2021-11-30T00:00:00"/>
    <x v="0"/>
    <s v="France"/>
    <s v="Investment loan"/>
    <m/>
    <n v="117.91519000000001"/>
    <m/>
    <m/>
    <m/>
    <n v="117.91519000000001"/>
    <n v="117.91519000000001"/>
    <n v="0"/>
    <m/>
    <m/>
    <m/>
    <s v="Climate Action and Environmental Sustainability Figures for 2021"/>
  </r>
  <r>
    <x v="5"/>
    <m/>
    <s v="PRYSMIAN RDI PLAN EUROPE"/>
    <m/>
    <d v="2021-12-16T00:00:00"/>
    <x v="0"/>
    <s v="Italy"/>
    <s v="Investment loan"/>
    <m/>
    <n v="159.6645"/>
    <m/>
    <m/>
    <m/>
    <n v="87.874610000000004"/>
    <n v="87.874610000000004"/>
    <n v="0"/>
    <m/>
    <m/>
    <m/>
    <s v="Climate Action and Environmental Sustainability Figures for 2021"/>
  </r>
  <r>
    <x v="5"/>
    <m/>
    <s v="ARCADIS OST I OFFSHORE WIND GREEN ENERGY LOAN"/>
    <m/>
    <d v="2021-06-15T00:00:00"/>
    <x v="0"/>
    <s v="Germany"/>
    <s v="Investment loan"/>
    <m/>
    <n v="6.0317699999999999"/>
    <m/>
    <m/>
    <m/>
    <n v="6.0317699999999999"/>
    <n v="6.0317699999999999"/>
    <n v="0"/>
    <m/>
    <m/>
    <m/>
    <s v="Climate Action and Environmental Sustainability Figures for 2021"/>
  </r>
  <r>
    <x v="5"/>
    <m/>
    <s v="SZCZECIN MUNICIPAL INFRASTRUCTURE VII"/>
    <m/>
    <d v="2021-11-10T00:00:00"/>
    <x v="0"/>
    <s v="Poland"/>
    <s v="Framework loan"/>
    <m/>
    <n v="86.928450000000012"/>
    <m/>
    <m/>
    <m/>
    <n v="26.137670000000004"/>
    <n v="23.417460000000002"/>
    <n v="2.6019400000000004"/>
    <m/>
    <m/>
    <m/>
    <s v="Climate Action and Environmental Sustainability Figures for 2021"/>
  </r>
  <r>
    <x v="5"/>
    <m/>
    <s v="ALBA LEASING LOAN FOR SME AND MIDCAPS VII"/>
    <m/>
    <d v="2021-11-12T00:00:00"/>
    <x v="0"/>
    <s v="Italy"/>
    <s v="Multiple Beneficiary Intermediated Loan"/>
    <m/>
    <n v="252.97953000000001"/>
    <m/>
    <m/>
    <m/>
    <n v="2.4836700000000005"/>
    <n v="2.4836700000000005"/>
    <n v="0"/>
    <m/>
    <m/>
    <m/>
    <s v="Climate Action and Environmental Sustainability Figures for 2021"/>
  </r>
  <r>
    <x v="5"/>
    <m/>
    <s v="WROCLAW WATER &amp; WASTEWATER PROJECT II"/>
    <m/>
    <d v="2021-12-10T00:00:00"/>
    <x v="0"/>
    <s v="Poland"/>
    <s v="Investment loan"/>
    <m/>
    <n v="107.74397"/>
    <m/>
    <m/>
    <m/>
    <n v="50.028210000000001"/>
    <n v="35.481000000000002"/>
    <n v="14.547210000000002"/>
    <m/>
    <m/>
    <m/>
    <s v="Climate Action and Environmental Sustainability Figures for 2021"/>
  </r>
  <r>
    <x v="5"/>
    <m/>
    <s v="TALLINN SUSTAINABLE INFRASTRUCTURE"/>
    <m/>
    <d v="2021-12-23T00:00:00"/>
    <x v="0"/>
    <s v="Estonia"/>
    <s v="Framework loan"/>
    <m/>
    <n v="118.27000000000001"/>
    <m/>
    <m/>
    <m/>
    <n v="69.779300000000006"/>
    <n v="57.952300000000001"/>
    <n v="11.827000000000002"/>
    <m/>
    <m/>
    <m/>
    <s v="Climate Action and Environmental Sustainability Figures for 2021"/>
  </r>
  <r>
    <x v="5"/>
    <m/>
    <s v="AFRIGREEN DEBT FUND"/>
    <m/>
    <d v="2021-12-22T00:00:00"/>
    <x v="0"/>
    <s v="Regional - Central Africa"/>
    <s v="Equity/Quasi- equity"/>
    <m/>
    <n v="14.783750000000001"/>
    <m/>
    <m/>
    <m/>
    <n v="13.364510000000001"/>
    <n v="13.364510000000001"/>
    <n v="0"/>
    <m/>
    <m/>
    <m/>
    <s v="Climate Action and Environmental Sustainability Figures for 2021"/>
  </r>
  <r>
    <x v="5"/>
    <m/>
    <s v="AFRIGREEN DEBT FUND"/>
    <m/>
    <d v="2021-12-22T00:00:00"/>
    <x v="0"/>
    <s v="Regional - West Africa"/>
    <s v="Equity/Quasi- equity"/>
    <m/>
    <n v="14.783750000000001"/>
    <m/>
    <m/>
    <m/>
    <n v="13.364510000000001"/>
    <n v="13.364510000000001"/>
    <n v="0"/>
    <m/>
    <m/>
    <m/>
    <s v="Climate Action and Environmental Sustainability Figures for 2021"/>
  </r>
  <r>
    <x v="5"/>
    <m/>
    <s v="SID BANKA MUNICIPAL INFRASTRUCTURE MBIL"/>
    <m/>
    <d v="2021-12-06T00:00:00"/>
    <x v="0"/>
    <s v="Slovenia"/>
    <s v="Multiple Beneficiary Intermediated Loan"/>
    <m/>
    <n v="59.135000000000005"/>
    <m/>
    <m/>
    <m/>
    <n v="1.1827000000000001"/>
    <n v="1.1827000000000001"/>
    <n v="0"/>
    <m/>
    <m/>
    <m/>
    <s v="Climate Action and Environmental Sustainability Figures for 2021"/>
  </r>
  <r>
    <x v="5"/>
    <m/>
    <s v="CEPS TRANSMISSION NETWORK UPGRADE - GREEN LOAN"/>
    <m/>
    <d v="2021-12-14T00:00:00"/>
    <x v="0"/>
    <s v="Czech Republic"/>
    <s v="Investment loan"/>
    <m/>
    <n v="168.06166999999999"/>
    <m/>
    <m/>
    <m/>
    <n v="168.06166999999999"/>
    <n v="168.06166999999999"/>
    <n v="0"/>
    <m/>
    <m/>
    <m/>
    <s v="Climate Action and Environmental Sustainability Figures for 2021"/>
  </r>
  <r>
    <x v="5"/>
    <m/>
    <s v="EDERLAN SUSTAINABLE RDI &amp; DIGITAL TRANSFORMATION"/>
    <m/>
    <d v="2021-12-20T00:00:00"/>
    <x v="0"/>
    <s v="Spain"/>
    <s v="Investment loan"/>
    <m/>
    <n v="31.932900000000004"/>
    <m/>
    <m/>
    <m/>
    <n v="4.4942599999999997"/>
    <n v="4.4942599999999997"/>
    <n v="0"/>
    <m/>
    <m/>
    <m/>
    <s v="Climate Action and Environmental Sustainability Figures for 2021"/>
  </r>
  <r>
    <x v="5"/>
    <m/>
    <s v="NEOENERGIA GREEN RENEWABLE ENERGY GENERATION FL"/>
    <m/>
    <d v="2021-12-22T00:00:00"/>
    <x v="0"/>
    <s v="Brazil"/>
    <s v="Framework loan"/>
    <m/>
    <n v="53.812850000000005"/>
    <m/>
    <m/>
    <m/>
    <n v="53.812850000000005"/>
    <n v="53.812850000000005"/>
    <n v="0"/>
    <m/>
    <m/>
    <m/>
    <s v="Climate Action and Environmental Sustainability Figures for 2021"/>
  </r>
  <r>
    <x v="5"/>
    <m/>
    <s v="HUB PORTUALE DI RAVENNA"/>
    <m/>
    <d v="2021-07-13T00:00:00"/>
    <x v="0"/>
    <s v="Italy"/>
    <s v="Investment loan"/>
    <m/>
    <n v="28.384800000000002"/>
    <m/>
    <m/>
    <m/>
    <n v="22.707840000000001"/>
    <n v="22.707840000000001"/>
    <n v="0"/>
    <m/>
    <m/>
    <m/>
    <s v="Climate Action and Environmental Sustainability Figures for 2021"/>
  </r>
  <r>
    <x v="5"/>
    <m/>
    <s v="CO-INVESTMENT DWS RAILCAR LEASING"/>
    <m/>
    <d v="2021-12-16T00:00:00"/>
    <x v="0"/>
    <s v="Regional - EU countries"/>
    <s v="Equity/Quasi- equity"/>
    <m/>
    <n v="39.265640000000005"/>
    <m/>
    <m/>
    <m/>
    <n v="39.265640000000005"/>
    <n v="39.265640000000005"/>
    <n v="0"/>
    <m/>
    <m/>
    <m/>
    <s v="Climate Action and Environmental Sustainability Figures for 2021"/>
  </r>
  <r>
    <x v="5"/>
    <m/>
    <s v="ENEL ITALIA CLIMATE ACTION FL"/>
    <m/>
    <d v="2021-12-16T00:00:00"/>
    <x v="0"/>
    <s v="Italy"/>
    <s v="Framework loan"/>
    <m/>
    <n v="141.92400000000001"/>
    <m/>
    <m/>
    <m/>
    <n v="141.92400000000001"/>
    <n v="141.92400000000001"/>
    <n v="0"/>
    <m/>
    <m/>
    <m/>
    <s v="Climate Action and Environmental Sustainability Figures for 2021"/>
  </r>
  <r>
    <x v="5"/>
    <m/>
    <s v="OASEN SUSTAINABLE WATER SUPPLY"/>
    <m/>
    <d v="2021-12-10T00:00:00"/>
    <x v="0"/>
    <s v="Netherlands"/>
    <s v="Investment loan"/>
    <m/>
    <n v="82.789000000000001"/>
    <m/>
    <m/>
    <m/>
    <n v="27.438639999999999"/>
    <n v="22.234760000000001"/>
    <n v="5.3221500000000006"/>
    <m/>
    <m/>
    <m/>
    <s v="Climate Action and Environmental Sustainability Figures for 2021"/>
  </r>
  <r>
    <x v="5"/>
    <m/>
    <s v="SMES TRADE FINANCE FACILITY 3"/>
    <m/>
    <d v="2021-12-23T00:00:00"/>
    <x v="0"/>
    <s v="Greece"/>
    <s v="Guarantee"/>
    <m/>
    <n v="47.308000000000007"/>
    <m/>
    <m/>
    <m/>
    <n v="9.4616000000000007"/>
    <n v="9.4616000000000007"/>
    <n v="0"/>
    <m/>
    <m/>
    <m/>
    <s v="Climate Action and Environmental Sustainability Figures for 2021"/>
  </r>
  <r>
    <x v="5"/>
    <m/>
    <s v="ENEL ENERGY EFFICIENCY &amp; RENEWABLES FL (LATAM)"/>
    <m/>
    <d v="2021-12-23T00:00:00"/>
    <x v="0"/>
    <s v="Regional - Latin America"/>
    <s v="Framework loan"/>
    <m/>
    <n v="135.89223000000001"/>
    <m/>
    <m/>
    <m/>
    <n v="112.82958000000002"/>
    <n v="112.82958000000002"/>
    <n v="0"/>
    <m/>
    <m/>
    <m/>
    <s v="Climate Action and Environmental Sustainability Figures for 2021"/>
  </r>
  <r>
    <x v="5"/>
    <m/>
    <s v="GEFA LOAN FOR SMES AND MIDCAPS IV"/>
    <m/>
    <d v="2021-12-09T00:00:00"/>
    <x v="0"/>
    <s v="Germany"/>
    <s v="Multiple Beneficiary Intermediated Loan"/>
    <m/>
    <n v="47.308000000000007"/>
    <m/>
    <m/>
    <m/>
    <n v="11.827000000000002"/>
    <n v="11.827000000000002"/>
    <n v="0"/>
    <m/>
    <m/>
    <m/>
    <s v="Climate Action and Environmental Sustainability Figures for 2021"/>
  </r>
  <r>
    <x v="5"/>
    <m/>
    <s v="ENEDIS GREEN ELECTRICITY DISTRIBUTION NETWORK"/>
    <m/>
    <d v="2021-12-24T00:00:00"/>
    <x v="0"/>
    <s v="France"/>
    <s v="Investment loan"/>
    <m/>
    <n v="473.08000000000004"/>
    <m/>
    <m/>
    <m/>
    <n v="473.08000000000004"/>
    <n v="473.08000000000004"/>
    <n v="0"/>
    <m/>
    <m/>
    <m/>
    <s v="Climate Action and Environmental Sustainability Figures for 2021"/>
  </r>
  <r>
    <x v="5"/>
    <m/>
    <s v="ONEE-AEP AMELIORATION ET ASSAINISSEMENT II"/>
    <m/>
    <d v="2021-06-24T00:00:00"/>
    <x v="0"/>
    <s v="Morocco"/>
    <s v="Framework loan"/>
    <m/>
    <n v="44.35125"/>
    <m/>
    <m/>
    <m/>
    <n v="6.6231200000000001"/>
    <n v="0"/>
    <n v="6.6231200000000001"/>
    <m/>
    <m/>
    <m/>
    <s v="Climate Action and Environmental Sustainability Figures for 2021"/>
  </r>
  <r>
    <x v="5"/>
    <m/>
    <s v="NEDBANK PRIVATE SECTOR FACILITY 3"/>
    <m/>
    <d v="2021-10-25T00:00:00"/>
    <x v="0"/>
    <s v="South Africa"/>
    <s v="Multiple Beneficiary Intermediated Loan"/>
    <m/>
    <n v="26.019400000000001"/>
    <m/>
    <m/>
    <m/>
    <n v="0.23654000000000003"/>
    <n v="0.23654000000000003"/>
    <n v="0"/>
    <m/>
    <m/>
    <m/>
    <s v="Climate Action and Environmental Sustainability Figures for 2021"/>
  </r>
  <r>
    <x v="5"/>
    <m/>
    <s v="VALEO RDI FOR ELECTRIC VEHICLES AND CAR SAFETY"/>
    <m/>
    <d v="2021-07-15T00:00:00"/>
    <x v="0"/>
    <s v="France"/>
    <s v="Investment loan"/>
    <m/>
    <n v="354.81"/>
    <m/>
    <m/>
    <m/>
    <n v="70.962000000000003"/>
    <n v="70.962000000000003"/>
    <n v="0"/>
    <m/>
    <m/>
    <m/>
    <s v="Climate Action and Environmental Sustainability Figures for 2021"/>
  </r>
  <r>
    <x v="5"/>
    <m/>
    <s v="FLUVIUS ENERGY TRANSITION INFRA"/>
    <m/>
    <d v="2021-12-16T00:00:00"/>
    <x v="0"/>
    <s v="Belgium"/>
    <s v="Investment loan"/>
    <m/>
    <n v="177.405"/>
    <m/>
    <m/>
    <m/>
    <n v="177.405"/>
    <n v="177.405"/>
    <n v="0"/>
    <m/>
    <m/>
    <m/>
    <s v="Climate Action and Environmental Sustainability Figures for 2021"/>
  </r>
  <r>
    <x v="5"/>
    <m/>
    <s v="NORDLINK HVDC PROJECT"/>
    <m/>
    <d v="2021-08-09T00:00:00"/>
    <x v="0"/>
    <s v="Norway"/>
    <s v="Investment loan"/>
    <m/>
    <n v="153.751"/>
    <m/>
    <m/>
    <m/>
    <n v="153.751"/>
    <n v="153.751"/>
    <n v="0"/>
    <m/>
    <m/>
    <m/>
    <s v="Climate Action and Environmental Sustainability Figures for 2021"/>
  </r>
  <r>
    <x v="5"/>
    <m/>
    <s v="COVID 19 RAPID RESPONSE TO THE MALDIVES"/>
    <m/>
    <d v="2021-10-29T00:00:00"/>
    <x v="0"/>
    <s v="Maldives"/>
    <s v="Multiple Beneficiary Intermediated Loan"/>
    <m/>
    <n v="23.654000000000003"/>
    <m/>
    <m/>
    <m/>
    <n v="0.23654000000000003"/>
    <n v="0.23654000000000003"/>
    <n v="0"/>
    <m/>
    <m/>
    <m/>
    <s v="Climate Action and Environmental Sustainability Figures for 2021"/>
  </r>
  <r>
    <x v="5"/>
    <m/>
    <s v="BADEN- WURTTEMBERG REGIONAL ROLLING STOCK &amp; ERTMS"/>
    <m/>
    <d v="2021-10-01T00:00:00"/>
    <x v="0"/>
    <s v="Germany"/>
    <s v="Investment loan"/>
    <m/>
    <n v="354.81"/>
    <m/>
    <m/>
    <m/>
    <n v="354.81"/>
    <n v="354.81"/>
    <n v="0"/>
    <m/>
    <m/>
    <m/>
    <s v="Climate Action and Environmental Sustainability Figures for 2021"/>
  </r>
  <r>
    <x v="5"/>
    <m/>
    <s v="PACIFIC OCTS COVID-19 FINANCIAL SECTOR FACILITY"/>
    <m/>
    <d v="2021-12-16T00:00:00"/>
    <x v="0"/>
    <s v="New Caledonia"/>
    <s v="Multiple Beneficiary Intermediated Loan"/>
    <m/>
    <n v="18.686660000000003"/>
    <m/>
    <m/>
    <m/>
    <n v="0.23654000000000003"/>
    <n v="0.23654000000000003"/>
    <n v="0"/>
    <m/>
    <m/>
    <m/>
    <s v="Climate Action and Environmental Sustainability Figures for 2021"/>
  </r>
  <r>
    <x v="5"/>
    <m/>
    <s v="SCF ITALY LOAN SMES &amp; MIDCAPS"/>
    <m/>
    <d v="2021-09-28T00:00:00"/>
    <x v="0"/>
    <s v="Italy"/>
    <s v="Multiple Beneficiary Intermediated Loan"/>
    <m/>
    <n v="17.740500000000001"/>
    <m/>
    <m/>
    <m/>
    <n v="0.23654000000000003"/>
    <n v="0.23654000000000003"/>
    <n v="0"/>
    <m/>
    <m/>
    <m/>
    <s v="Climate Action and Environmental Sustainability Figures for 2021"/>
  </r>
  <r>
    <x v="5"/>
    <m/>
    <s v="SCF ITALY LOAN SMES &amp; MIDCAPS"/>
    <m/>
    <d v="2021-09-28T00:00:00"/>
    <x v="0"/>
    <s v="Italy"/>
    <s v="Multiple Beneficiary Intermediated Loan"/>
    <m/>
    <n v="11.827000000000002"/>
    <m/>
    <m/>
    <m/>
    <n v="0.11827000000000001"/>
    <n v="0.11827000000000001"/>
    <n v="0"/>
    <m/>
    <m/>
    <m/>
    <s v="Climate Action and Environmental Sustainability Figures for 2021"/>
  </r>
  <r>
    <x v="5"/>
    <m/>
    <s v="SCF ITALY LOAN SMES &amp; MIDCAPS"/>
    <m/>
    <d v="2021-09-28T00:00:00"/>
    <x v="0"/>
    <s v="Italy"/>
    <s v="Multiple Beneficiary Intermediated Loan"/>
    <m/>
    <n v="8.8702500000000004"/>
    <m/>
    <m/>
    <m/>
    <n v="0.11827000000000001"/>
    <n v="0.11827000000000001"/>
    <n v="0"/>
    <m/>
    <m/>
    <m/>
    <s v="Climate Action and Environmental Sustainability Figures for 2021"/>
  </r>
  <r>
    <x v="5"/>
    <m/>
    <s v="UKRAINE DCFTA SUPPORT FACILITY"/>
    <m/>
    <d v="2021-12-17T00:00:00"/>
    <x v="0"/>
    <s v="Ukraine"/>
    <s v="Multiple Beneficiary Intermediated Loan"/>
    <m/>
    <n v="23.654000000000003"/>
    <m/>
    <m/>
    <m/>
    <n v="0.23654000000000003"/>
    <n v="0.23654000000000003"/>
    <n v="0"/>
    <m/>
    <m/>
    <m/>
    <s v="Climate Action and Environmental Sustainability Figures for 2021"/>
  </r>
  <r>
    <x v="5"/>
    <m/>
    <s v="TRAMWAJE SLASKIE II"/>
    <m/>
    <d v="2021-11-30T00:00:00"/>
    <x v="0"/>
    <s v="Poland"/>
    <s v="Investment loan"/>
    <m/>
    <n v="8.0423600000000004"/>
    <m/>
    <m/>
    <m/>
    <n v="8.0423600000000004"/>
    <n v="8.0423600000000004"/>
    <n v="0"/>
    <m/>
    <m/>
    <m/>
    <s v="Climate Action and Environmental Sustainability Figures for 2021"/>
  </r>
  <r>
    <x v="5"/>
    <m/>
    <s v="TRAMWAJE SLASKIE II"/>
    <m/>
    <d v="2021-11-30T00:00:00"/>
    <x v="0"/>
    <s v="Poland"/>
    <s v="Investment loan"/>
    <m/>
    <n v="47.308000000000007"/>
    <m/>
    <m/>
    <m/>
    <n v="47.308000000000007"/>
    <n v="47.308000000000007"/>
    <n v="0"/>
    <m/>
    <m/>
    <m/>
    <s v="Climate Action and Environmental Sustainability Figures for 2021"/>
  </r>
  <r>
    <x v="5"/>
    <m/>
    <s v="CALEF - PAN- EUROPEAN RENEWABLE ENERGY FL"/>
    <m/>
    <d v="2021-11-22T00:00:00"/>
    <x v="0"/>
    <s v="France"/>
    <s v="Framework loan"/>
    <m/>
    <n v="141.92400000000001"/>
    <m/>
    <m/>
    <m/>
    <n v="141.92400000000001"/>
    <n v="141.92400000000001"/>
    <n v="0"/>
    <m/>
    <m/>
    <m/>
    <s v="Climate Action and Environmental Sustainability Figures for 2021"/>
  </r>
  <r>
    <x v="5"/>
    <m/>
    <s v="CALEF - PAN- EUROPEAN RENEWABLE ENERGY FL"/>
    <m/>
    <d v="2021-11-22T00:00:00"/>
    <x v="0"/>
    <s v="Regional - EU countries"/>
    <s v="Framework loan"/>
    <m/>
    <n v="94.616000000000014"/>
    <m/>
    <m/>
    <m/>
    <n v="94.616000000000014"/>
    <n v="94.616000000000014"/>
    <n v="0"/>
    <m/>
    <m/>
    <m/>
    <s v="Climate Action and Environmental Sustainability Figures for 2021"/>
  </r>
  <r>
    <x v="5"/>
    <m/>
    <s v="PKO BP MBIL IV"/>
    <m/>
    <d v="2021-10-27T00:00:00"/>
    <x v="0"/>
    <s v="Poland"/>
    <s v="Multiple Beneficiary Intermediated Loan"/>
    <m/>
    <n v="59.135000000000005"/>
    <m/>
    <m/>
    <m/>
    <n v="0.59135000000000004"/>
    <n v="0.59135000000000004"/>
    <n v="0"/>
    <m/>
    <m/>
    <m/>
    <s v="Climate Action and Environmental Sustainability Figures for 2021"/>
  </r>
  <r>
    <x v="5"/>
    <m/>
    <s v="ALBA LEASING LOAN FOR SME AND MIDCAPS VII"/>
    <m/>
    <d v="2021-11-12T00:00:00"/>
    <x v="0"/>
    <s v="Italy"/>
    <s v="Multiple Beneficiary Intermediated Loan"/>
    <m/>
    <n v="212.88600000000002"/>
    <m/>
    <m/>
    <m/>
    <n v="2.1288600000000004"/>
    <n v="2.1288600000000004"/>
    <n v="0"/>
    <m/>
    <m/>
    <m/>
    <s v="Climate Action and Environmental Sustainability Figures for 2021"/>
  </r>
  <r>
    <x v="5"/>
    <m/>
    <s v="WALLONIA SOC HOUSING ENER EFF &amp; FLOOD RESILIENCE"/>
    <m/>
    <d v="2021-12-01T00:00:00"/>
    <x v="0"/>
    <s v="Belgium"/>
    <s v="Framework loan"/>
    <m/>
    <n v="195.14550000000003"/>
    <m/>
    <m/>
    <m/>
    <n v="195.14550000000003"/>
    <n v="151.14906000000002"/>
    <n v="43.996440000000007"/>
    <m/>
    <m/>
    <m/>
    <s v="Climate Action and Environmental Sustainability Figures for 2021"/>
  </r>
  <r>
    <x v="5"/>
    <m/>
    <s v="PLT RENEWABLES GREEN ENERGY LOAN"/>
    <m/>
    <d v="2021-11-17T00:00:00"/>
    <x v="0"/>
    <s v="Italy"/>
    <s v="Investment loan"/>
    <m/>
    <n v="1.8923200000000002"/>
    <m/>
    <m/>
    <m/>
    <n v="1.8923200000000002"/>
    <n v="1.8923200000000002"/>
    <n v="0"/>
    <m/>
    <m/>
    <m/>
    <s v="Climate Action and Environmental Sustainability Figures for 2021"/>
  </r>
  <r>
    <x v="5"/>
    <m/>
    <s v="BDMG CLIMATE ACTION FL II"/>
    <m/>
    <d v="2021-11-10T00:00:00"/>
    <x v="0"/>
    <s v="Brazil"/>
    <s v="Framework loan"/>
    <m/>
    <n v="16.5578"/>
    <m/>
    <m/>
    <m/>
    <n v="16.5578"/>
    <n v="16.5578"/>
    <n v="0"/>
    <m/>
    <m/>
    <m/>
    <s v="Climate Action and Environmental Sustainability Figures for 2021"/>
  </r>
  <r>
    <x v="5"/>
    <m/>
    <s v="BDMG CLIMATE ACTION FL II"/>
    <m/>
    <d v="2021-11-10T00:00:00"/>
    <x v="0"/>
    <s v="Brazil"/>
    <s v="Multiple Beneficiary Intermediated Loan"/>
    <m/>
    <n v="7.0962000000000005"/>
    <m/>
    <m/>
    <m/>
    <n v="0.11827000000000001"/>
    <n v="0.11827000000000001"/>
    <n v="0"/>
    <m/>
    <m/>
    <m/>
    <s v="Climate Action and Environmental Sustainability Figures for 2021"/>
  </r>
  <r>
    <x v="5"/>
    <m/>
    <s v="ENDESA WIND AND SOLAR GREEN FRAMEWORK LOAN"/>
    <m/>
    <d v="2021-12-21T00:00:00"/>
    <x v="0"/>
    <s v="Spain"/>
    <s v="Framework loan"/>
    <m/>
    <n v="295.67500000000001"/>
    <m/>
    <m/>
    <m/>
    <n v="295.67500000000001"/>
    <n v="295.67500000000001"/>
    <n v="0"/>
    <m/>
    <m/>
    <m/>
    <s v="Climate Action and Environmental Sustainability Figures for 2021"/>
  </r>
  <r>
    <x v="5"/>
    <m/>
    <s v="ASSAINISSEMENT PLUVIAL DE VILLES DU BENIN"/>
    <m/>
    <d v="2021-12-06T00:00:00"/>
    <x v="0"/>
    <s v="Benin"/>
    <s v="Investment loan"/>
    <m/>
    <n v="17.622230000000002"/>
    <m/>
    <m/>
    <m/>
    <n v="8.8702500000000004"/>
    <n v="0"/>
    <n v="8.8702500000000004"/>
    <m/>
    <m/>
    <m/>
    <s v="Climate Action and Environmental Sustainability Figures for 2021"/>
  </r>
  <r>
    <x v="5"/>
    <m/>
    <s v="WESTMETRO ESPOO EXTENSION"/>
    <m/>
    <d v="2021-12-15T00:00:00"/>
    <x v="0"/>
    <s v="Finland"/>
    <s v="Investment loan"/>
    <m/>
    <n v="76.875500000000002"/>
    <m/>
    <m/>
    <m/>
    <n v="76.875500000000002"/>
    <n v="76.875500000000002"/>
    <n v="0"/>
    <m/>
    <m/>
    <m/>
    <s v="Climate Action and Environmental Sustainability Figures for 2021"/>
  </r>
  <r>
    <x v="5"/>
    <m/>
    <s v="FERROVIE DELLO STATO ROLLING STOCK GREEN BOND"/>
    <m/>
    <d v="2021-12-16T00:00:00"/>
    <x v="0"/>
    <s v="Italy"/>
    <s v="Investment loan"/>
    <m/>
    <n v="165.578"/>
    <m/>
    <m/>
    <m/>
    <n v="165.578"/>
    <n v="165.578"/>
    <n v="0"/>
    <m/>
    <m/>
    <m/>
    <s v="Climate Action and Environmental Sustainability Figures for 2021"/>
  </r>
  <r>
    <x v="5"/>
    <m/>
    <s v="MOLDOVA RAIL INFRASTRUCTURE AND ROLLING STOCK FL"/>
    <m/>
    <d v="2021-12-17T00:00:00"/>
    <x v="0"/>
    <s v="Moldova, Republic of"/>
    <s v="Framework loan"/>
    <m/>
    <n v="28.384800000000002"/>
    <m/>
    <m/>
    <m/>
    <n v="28.384800000000002"/>
    <n v="28.384800000000002"/>
    <n v="0"/>
    <m/>
    <m/>
    <m/>
    <s v="Climate Action and Environmental Sustainability Figures for 2021"/>
  </r>
  <r>
    <x v="5"/>
    <m/>
    <s v="AFFORDABLE HOUSING AUSTRIA HYPO NOE (PL)"/>
    <m/>
    <d v="2021-12-21T00:00:00"/>
    <x v="0"/>
    <s v="Austria"/>
    <s v="Framework loan"/>
    <m/>
    <n v="53.221500000000006"/>
    <m/>
    <m/>
    <m/>
    <n v="5.3221500000000006"/>
    <n v="5.3221500000000006"/>
    <n v="0"/>
    <m/>
    <m/>
    <m/>
    <s v="Climate Action and Environmental Sustainability Figures for 2021"/>
  </r>
  <r>
    <x v="5"/>
    <m/>
    <s v="NEOENERGIA GREEN RENEWABLE ENERGY GENERATION FL"/>
    <m/>
    <d v="2021-12-22T00:00:00"/>
    <x v="0"/>
    <s v="Brazil"/>
    <s v="Framework loan"/>
    <m/>
    <n v="182.72715000000002"/>
    <m/>
    <m/>
    <m/>
    <n v="182.72715000000002"/>
    <n v="182.72715000000002"/>
    <n v="0"/>
    <m/>
    <m/>
    <m/>
    <s v="Climate Action and Environmental Sustainability Figures for 2021"/>
  </r>
  <r>
    <x v="5"/>
    <m/>
    <s v="IBERDROLA GREEN ELECTRICITY DISTRIBUTION NETWORK"/>
    <m/>
    <d v="2021-12-16T00:00:00"/>
    <x v="0"/>
    <s v="Spain"/>
    <s v="Investment loan"/>
    <m/>
    <n v="59.135000000000005"/>
    <m/>
    <m/>
    <m/>
    <n v="59.135000000000005"/>
    <n v="59.135000000000005"/>
    <n v="0"/>
    <m/>
    <m/>
    <m/>
    <s v="Climate Action and Environmental Sustainability Figures for 2021"/>
  </r>
  <r>
    <x v="5"/>
    <m/>
    <s v="FERROVIE DELLO STATO ROLLING STOCK GREEN BOND"/>
    <m/>
    <d v="2021-12-16T00:00:00"/>
    <x v="0"/>
    <s v="Spain"/>
    <s v="Investment loan"/>
    <m/>
    <n v="248.36700000000002"/>
    <m/>
    <m/>
    <m/>
    <n v="248.36700000000002"/>
    <n v="248.36700000000002"/>
    <n v="0"/>
    <m/>
    <m/>
    <m/>
    <s v="Climate Action and Environmental Sustainability Figures for 2021"/>
  </r>
  <r>
    <x v="5"/>
    <m/>
    <s v="NORTHVOLT ETT - LARGE SCALE BATTERY PLANT"/>
    <m/>
    <d v="2021-12-22T00:00:00"/>
    <x v="0"/>
    <s v="Sweden"/>
    <s v="Investment loan"/>
    <m/>
    <n v="40.211800000000004"/>
    <m/>
    <m/>
    <m/>
    <n v="38.201209999999996"/>
    <n v="38.201209999999996"/>
    <n v="0"/>
    <m/>
    <m/>
    <m/>
    <s v="Climate Action and Environmental Sustainability Figures for 2021"/>
  </r>
  <r>
    <x v="5"/>
    <m/>
    <s v="BBVA RS COVID19 RESPONSE FOR SMES&amp;MIDCAPS"/>
    <m/>
    <d v="2021-12-17T00:00:00"/>
    <x v="0"/>
    <s v="Spain"/>
    <s v="Guarantee"/>
    <m/>
    <n v="82.907269999999997"/>
    <m/>
    <m/>
    <m/>
    <n v="0.47308000000000006"/>
    <n v="0.47308000000000006"/>
    <n v="0"/>
    <m/>
    <m/>
    <m/>
    <s v="Climate Action and Environmental Sustainability Figures for 2021"/>
  </r>
  <r>
    <x v="5"/>
    <m/>
    <s v="UKRAINE GRAIN STORAGE AND_x000a_EQUIPMENT"/>
    <m/>
    <d v="2021-12-22T00:00:00"/>
    <x v="0"/>
    <s v="Ukraine"/>
    <s v="Investment loan"/>
    <m/>
    <n v="2.1288600000000004"/>
    <m/>
    <m/>
    <m/>
    <n v="0.82789000000000001"/>
    <n v="0.23654000000000003"/>
    <n v="0.59135000000000004"/>
    <m/>
    <m/>
    <m/>
    <s v="Climate Action and Environmental Sustainability Figures for 20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AF28207-60DB-4281-B984-E01EBCE0FC7F}" name="PivotTable2" cacheId="1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Y25:Z47" firstHeaderRow="1" firstDataRow="1" firstDataCol="1"/>
  <pivotFields count="20">
    <pivotField axis="axisRow" showAll="0">
      <items count="7">
        <item x="0"/>
        <item x="1"/>
        <item x="2"/>
        <item x="3"/>
        <item x="4"/>
        <item x="5"/>
        <item t="default"/>
      </items>
    </pivotField>
    <pivotField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2">
    <field x="5"/>
    <field x="0"/>
  </rowFields>
  <rowItems count="22">
    <i>
      <x/>
    </i>
    <i r="1">
      <x/>
    </i>
    <i r="1">
      <x v="1"/>
    </i>
    <i r="1">
      <x v="2"/>
    </i>
    <i r="1">
      <x v="3"/>
    </i>
    <i r="1">
      <x v="4"/>
    </i>
    <i r="1">
      <x v="5"/>
    </i>
    <i>
      <x v="1"/>
    </i>
    <i r="1">
      <x/>
    </i>
    <i r="1">
      <x v="1"/>
    </i>
    <i r="1">
      <x v="2"/>
    </i>
    <i r="1">
      <x v="3"/>
    </i>
    <i r="1">
      <x v="4"/>
    </i>
    <i r="1">
      <x v="5"/>
    </i>
    <i>
      <x v="2"/>
    </i>
    <i r="1">
      <x/>
    </i>
    <i r="1">
      <x v="1"/>
    </i>
    <i r="1">
      <x v="2"/>
    </i>
    <i r="1">
      <x v="3"/>
    </i>
    <i r="1">
      <x v="4"/>
    </i>
    <i r="1">
      <x v="5"/>
    </i>
    <i t="grand">
      <x/>
    </i>
  </rowItems>
  <colItems count="1">
    <i/>
  </colItems>
  <dataFields count="1">
    <dataField name="Sum of Climate finance ($ million)"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8A0A423-4793-413B-A56F-0E127C464EAD}" name="PivotTable4" cacheId="1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Y851:Z855" firstHeaderRow="1" firstDataRow="1" firstDataCol="1"/>
  <pivotFields count="21">
    <pivotField showAll="0"/>
    <pivotField showAll="0"/>
    <pivotField showAll="0"/>
    <pivotField showAll="0"/>
    <pivotField numFmtId="14" showAll="0"/>
    <pivotField axis="axisRow" showAll="0">
      <items count="4">
        <item x="0"/>
        <item x="2"/>
        <item x="1"/>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s>
  <rowFields count="1">
    <field x="5"/>
  </rowFields>
  <rowItems count="4">
    <i>
      <x/>
    </i>
    <i>
      <x v="1"/>
    </i>
    <i>
      <x v="2"/>
    </i>
    <i t="grand">
      <x/>
    </i>
  </rowItems>
  <colItems count="1">
    <i/>
  </colItems>
  <dataFields count="1">
    <dataField name="Sum of Climate finance ($ million)"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95E4D76-1E09-4D3C-AFCA-5316225E9E91}" name="PivotTable4" cacheId="1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Y851:Z855" firstHeaderRow="1" firstDataRow="1" firstDataCol="1"/>
  <pivotFields count="21">
    <pivotField showAll="0"/>
    <pivotField showAll="0"/>
    <pivotField showAll="0"/>
    <pivotField showAll="0"/>
    <pivotField numFmtId="14" showAll="0"/>
    <pivotField axis="axisRow" showAll="0">
      <items count="4">
        <item x="0"/>
        <item x="2"/>
        <item x="1"/>
        <item t="default"/>
      </items>
    </pivotField>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s>
  <rowFields count="1">
    <field x="5"/>
  </rowFields>
  <rowItems count="4">
    <i>
      <x/>
    </i>
    <i>
      <x v="1"/>
    </i>
    <i>
      <x v="2"/>
    </i>
    <i t="grand">
      <x/>
    </i>
  </rowItems>
  <colItems count="1">
    <i/>
  </colItems>
  <dataFields count="1">
    <dataField name="Sum of Climate finance ($ million)"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F1306B2-2667-4290-9282-93723FD2F238}" name="PivotTable2" cacheId="13"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Y25:Z47" firstHeaderRow="1" firstDataRow="1" firstDataCol="1"/>
  <pivotFields count="20">
    <pivotField axis="axisRow" showAll="0">
      <items count="7">
        <item x="0"/>
        <item x="1"/>
        <item x="2"/>
        <item x="3"/>
        <item x="4"/>
        <item x="5"/>
        <item t="default"/>
      </items>
    </pivotField>
    <pivotField showAll="0"/>
    <pivotField showAll="0"/>
    <pivotField showAll="0"/>
    <pivotField showAll="0"/>
    <pivotField axis="axisRow" showAll="0">
      <items count="4">
        <item x="0"/>
        <item x="1"/>
        <item x="2"/>
        <item t="default"/>
      </items>
    </pivotField>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s>
  <rowFields count="2">
    <field x="5"/>
    <field x="0"/>
  </rowFields>
  <rowItems count="22">
    <i>
      <x/>
    </i>
    <i r="1">
      <x/>
    </i>
    <i r="1">
      <x v="1"/>
    </i>
    <i r="1">
      <x v="2"/>
    </i>
    <i r="1">
      <x v="3"/>
    </i>
    <i r="1">
      <x v="4"/>
    </i>
    <i r="1">
      <x v="5"/>
    </i>
    <i>
      <x v="1"/>
    </i>
    <i r="1">
      <x/>
    </i>
    <i r="1">
      <x v="1"/>
    </i>
    <i r="1">
      <x v="2"/>
    </i>
    <i r="1">
      <x v="3"/>
    </i>
    <i r="1">
      <x v="4"/>
    </i>
    <i r="1">
      <x v="5"/>
    </i>
    <i>
      <x v="2"/>
    </i>
    <i r="1">
      <x/>
    </i>
    <i r="1">
      <x v="1"/>
    </i>
    <i r="1">
      <x v="2"/>
    </i>
    <i r="1">
      <x v="3"/>
    </i>
    <i r="1">
      <x v="4"/>
    </i>
    <i r="1">
      <x v="5"/>
    </i>
    <i t="grand">
      <x/>
    </i>
  </rowItems>
  <colItems count="1">
    <i/>
  </colItems>
  <dataFields count="1">
    <dataField name="Sum of Climate finance ($ million)"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63B58578-8F4D-4FCD-A716-C36CD6EA6BF5}" name="Table714" displayName="Table714" ref="A1:T5792" totalsRowShown="0">
  <autoFilter ref="A1:T5792" xr:uid="{E076FB0E-3BB2-4E47-9960-2C25BD61B9B8}"/>
  <sortState xmlns:xlrd2="http://schemas.microsoft.com/office/spreadsheetml/2017/richdata2" ref="A1281:T2163">
    <sortCondition ref="C1:C5792"/>
  </sortState>
  <tableColumns count="20">
    <tableColumn id="1" xr3:uid="{1A6832A2-2B14-4D61-8A3F-00D92AE28B5A}" name="MDB"/>
    <tableColumn id="2" xr3:uid="{98BEA0C6-D224-4176-BA56-0A1DFDA1237B}" name="Sovereign / Non-sovereign "/>
    <tableColumn id="3" xr3:uid="{64E94BA4-E57D-4D01-A5AC-0B543ADA0075}" name="Project name"/>
    <tableColumn id="4" xr3:uid="{48844982-8ECC-4016-BC83-17B69068FF38}" name="Project ID"/>
    <tableColumn id="15" xr3:uid="{CF660FC9-8A9F-4CCA-A38A-939E0A1CE950}" name="Approval or signature date"/>
    <tableColumn id="16" xr3:uid="{0ECE9144-7485-4757-9CC2-EC0E207ADBFD}" name="Approval or reporting year"/>
    <tableColumn id="5" xr3:uid="{C1057B02-A5BB-45CD-A809-C872246DCCCD}" name="Country"/>
    <tableColumn id="7" xr3:uid="{A2E3EF2E-47D9-4408-A765-26540CDEA3C7}" name="Investment instrument"/>
    <tableColumn id="8" xr3:uid="{D7115565-490A-4DC2-B89F-DDE84BEE5A2B}" name="Sector (general)"/>
    <tableColumn id="24" xr3:uid="{211B1763-1C80-4035-A127-F0E61081297E}" name="Total commitment ($ million)"/>
    <tableColumn id="18" xr3:uid="{6AE9F3DC-3C49-4EA7-9D7E-C094605BA9B1}" name="Mitigation sector"/>
    <tableColumn id="19" xr3:uid="{486B3D72-41F2-4D9C-AD43-B56741717636}" name="Adaptation sector"/>
    <tableColumn id="9" xr3:uid="{04ACD722-760E-4CC0-BB6F-B6D5DD5643DB}" name="Type"/>
    <tableColumn id="10" xr3:uid="{A94B3E30-426D-4362-8271-EBF0D613F760}" name="Climate finance ($ million)"/>
    <tableColumn id="11" xr3:uid="{3B06A43F-DCC2-4D97-82A3-EF457F7D57A8}" name="Mitigation ($ million)"/>
    <tableColumn id="12" xr3:uid="{FFD852D9-DA06-4791-98B0-9D0915F0677D}" name="Adaptation ($ million)"/>
    <tableColumn id="13" xr3:uid="{B1C7576A-C3E8-40E3-B549-307758366FA2}" name="Dual-use ($ million)"/>
    <tableColumn id="23" xr3:uid="{78FDC1EC-D668-4964-B54E-0EA94311E5C4}" name="Climate finance (%)"/>
    <tableColumn id="6" xr3:uid="{C0AC1A1B-9A5A-4792-9447-6D8B0EE01823}" name="Project URL" dataDxfId="68"/>
    <tableColumn id="14" xr3:uid="{14B2F90A-DA30-461B-B4A3-60DDBC0224E4}" name="Source"/>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EC1C616-2F6B-477D-B78F-8CFE035F5B4A}" name="Table1222" displayName="Table1222" ref="O22:Q25" totalsRowShown="0">
  <autoFilter ref="O22:Q25" xr:uid="{FEC1C616-2F6B-477D-B78F-8CFE035F5B4A}"/>
  <tableColumns count="3">
    <tableColumn id="1" xr3:uid="{6BCF52D1-6F11-4668-A522-E5DE28942829}" name="Year"/>
    <tableColumn id="2" xr3:uid="{AFA7B817-2AC4-4B6D-A6E8-EDD21B67FEFA}" name="MDB Joint Report"/>
    <tableColumn id="3" xr3:uid="{C9B52BC6-4CAF-4AD5-904A-A5D7DE2A1C97}" name="Disaggregated" dataDxfId="61">
      <calculatedColumnFormula>GETPIVOTDATA("Sum of Climate finance ($ million)", 'Source Dataset'!$Y$31,"MDB","Inter American Development Bank","Approval or reporting year",Table1222[[#This Row],[Year]])</calculatedColumnFormula>
    </tableColumn>
  </tableColumns>
  <tableStyleInfo name="TableStyleMedium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D0E6F0B-1502-4CB2-B6CD-346F347617AA}" name="Table1223" displayName="Table1223" ref="S22:V25" totalsRowShown="0">
  <autoFilter ref="S22:V25" xr:uid="{0D0E6F0B-1502-4CB2-B6CD-346F347617AA}"/>
  <tableColumns count="4">
    <tableColumn id="1" xr3:uid="{CC7C62E3-2FA5-4D79-A544-C31C11B7F467}" name="Year"/>
    <tableColumn id="2" xr3:uid="{FB88E429-9375-4E97-945E-F3AE8F9C3E61}" name="MDB Joint Report (WBG)"/>
    <tableColumn id="3" xr3:uid="{B26D572B-7C5F-402D-9174-7A72F8BB526C}" name="MDB Joint Report (IBRD IDA)" dataDxfId="60"/>
    <tableColumn id="4" xr3:uid="{0110B0E6-CEFF-4E93-8F04-406C88C1996B}" name="Disaggregated (IBRD/IDA)" dataDxfId="59">
      <calculatedColumnFormula>GETPIVOTDATA("Sum of Climate finance ($ million)", 'Source Dataset'!$Y$31,"MDB","World Bank","Approval or reporting year",Table1223[[#This Row],[Year]])</calculatedColumnFormula>
    </tableColumn>
  </tableColumns>
  <tableStyleInfo name="TableStyleMedium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A26FCDA0-3DE3-4DA3-A54A-5D19FE6BC161}" name="Table24" displayName="Table24" ref="O5:Q17" totalsRowCount="1">
  <autoFilter ref="O5:Q16" xr:uid="{A26FCDA0-3DE3-4DA3-A54A-5D19FE6BC161}"/>
  <sortState xmlns:xlrd2="http://schemas.microsoft.com/office/spreadsheetml/2017/richdata2" ref="O6:Q16">
    <sortCondition ref="P5:P16"/>
  </sortState>
  <tableColumns count="3">
    <tableColumn id="1" xr3:uid="{4C5F583E-669D-4673-A4FC-75E9F9B08560}" name="MDB"/>
    <tableColumn id="2" xr3:uid="{30BFD4B9-B5FA-41D6-8CFC-9F6FDA202827}" name="MDB Joint Report" totalsRowFunction="custom" dataDxfId="58" totalsRowDxfId="57">
      <calculatedColumnFormula>SUM(
  _xlfn.IFNA(_xlfn.XLOOKUP(Table24[[#This Row],[MDB]], Table9[MDB], Table9[MDB Joint Report]), 0),
  _xlfn.IFNA(_xlfn.XLOOKUP(Table24[[#This Row],[MDB]], Table911[MDB], Table911[MDB Joint Report]), 0),
  _xlfn.IFNA(_xlfn.XLOOKUP(Table24[[#This Row],[MDB]], Table91112[MDB], Table91112[MDB Joint Report]), 0)
)/1000</calculatedColumnFormula>
      <totalsRowFormula>SUM(Table24[MDB Joint Report])</totalsRowFormula>
    </tableColumn>
    <tableColumn id="3" xr3:uid="{C4FC48C4-00FA-4290-8BB0-8A1C1CE000FB}" name="Disaggregated" totalsRowFunction="custom" dataDxfId="56" totalsRowDxfId="55">
      <calculatedColumnFormula>SUM(
  _xlfn.IFNA(_xlfn.XLOOKUP(Table24[[#This Row],[MDB]], Table9[MDB], Table9[Disaggregated]), 0),
  _xlfn.IFNA(_xlfn.XLOOKUP(Table24[[#This Row],[MDB]], Table911[MDB], Table911[Disaggregated]), 0),
  _xlfn.IFNA(_xlfn.XLOOKUP(Table24[[#This Row],[MDB]], Table91112[MDB], Table91112[Disaggregated]), 0)
)/1000</calculatedColumnFormula>
      <totalsRowFormula>SUM(Table24[Disaggregated])</totalsRowFormula>
    </tableColumn>
  </tableColumns>
  <tableStyleInfo name="TableStyleMedium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4C20FF7-9CEA-4914-84C8-617F4A597E20}" name="Table8" displayName="Table8" ref="X22:Z25" totalsRowShown="0">
  <autoFilter ref="X22:Z25" xr:uid="{A4C20FF7-9CEA-4914-84C8-617F4A597E20}"/>
  <tableColumns count="3">
    <tableColumn id="1" xr3:uid="{40637E88-1E98-43DF-9F22-67458DE61951}" name="WBG Institution"/>
    <tableColumn id="3" xr3:uid="{A67C51CF-B627-460D-8397-07D838F78D7F}" name="MDB Joint Report" dataDxfId="54"/>
    <tableColumn id="4" xr3:uid="{4A54D65E-4E7E-420F-B0DC-BFD709E7908D}" name="Disaggregated" dataDxfId="53"/>
  </tableColumns>
  <tableStyleInfo name="TableStyleMedium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77543C6-60A5-46AA-B6B8-80BED00800FD}" name="Table12235" displayName="Table12235" ref="AB22:AD25" totalsRowShown="0">
  <autoFilter ref="AB22:AD25" xr:uid="{A77543C6-60A5-46AA-B6B8-80BED00800FD}"/>
  <tableColumns count="3">
    <tableColumn id="1" xr3:uid="{969CF85F-9616-4D02-B02D-BE5EE74A8266}" name="Year"/>
    <tableColumn id="2" xr3:uid="{3E6BF0EA-5352-4C6F-8B01-FA13FDF3CA16}" name="MDB Joint Report"/>
    <tableColumn id="4" xr3:uid="{5BD72E66-5974-4B3E-B410-26257281DFBD}" name="Disaggregated (IBRD/IDA)" dataDxfId="52">
      <calculatedColumnFormula>GETPIVOTDATA("Sum of Climate finance ($ million)", 'Source Dataset'!$Y$31,"MDB","European Investment Bank","Approval or reporting year",Table12235[[#This Row],[Year]])</calculatedColumnFormula>
    </tableColumn>
  </tableColumns>
  <tableStyleInfo name="TableStyleMedium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15AE4A6-9FE4-485A-A97A-95ECE5666E9D}" name="Table15" displayName="Table15" ref="A1:N76" totalsRowShown="0">
  <autoFilter ref="A1:N76" xr:uid="{315AE4A6-9FE4-485A-A97A-95ECE5666E9D}"/>
  <tableColumns count="14">
    <tableColumn id="1" xr3:uid="{C0C55CA5-C4BB-4F0D-BA29-353C2A490F9D}" name="Project ID"/>
    <tableColumn id="2" xr3:uid="{7580315D-2450-4910-9F99-480A7FB441E5}" name="Project Name"/>
    <tableColumn id="3" xr3:uid="{A03BF9B6-3771-42FC-8977-40F0E41487CC}" name="Member"/>
    <tableColumn id="4" xr3:uid="{4BE9FF29-2059-4111-ADFE-5FC4ACA9AAB7}" name="Sector"/>
    <tableColumn id="5" xr3:uid="{B1D8DDCC-FE94-462F-946A-B4FFCAE29577}" name="Approval Year"/>
    <tableColumn id="6" xr3:uid="{E800373B-F1A5-479D-8555-C80054663CCB}" name="About the Project"/>
    <tableColumn id="7" xr3:uid="{C2CE3979-C886-4106-BB1D-D06C542F5DBC}" name="Target Resultsi"/>
    <tableColumn id="8" xr3:uid="{D7C278F1-A72C-47BF-BAD0-62C3325F5E5D}" name="Financing Type"/>
    <tableColumn id="9" xr3:uid="{7CA89E23-3B80-4870-84D5-7A22551D5BC6}" name="AIIB Commitmentii (USD Million)"/>
    <tableColumn id="10" xr3:uid="{47B975C0-7181-42FE-AF83-8E1E1EB4F977}" name="AIIB Shareiii" dataDxfId="51"/>
    <tableColumn id="11" xr3:uid="{BFFF979C-067C-4175-B21F-407BCB999BDC}" name="Cumulative Disbursementiv (USD Million)"/>
    <tableColumn id="12" xr3:uid="{20FE0299-1F52-417E-9DB1-82C059C99DDC}" name="Climate Financev (%)" dataDxfId="50"/>
    <tableColumn id="13" xr3:uid="{319437FE-F910-40D0-8FF4-02ACFDA49036}" name="SDG Mappingvi" dataDxfId="49"/>
    <tableColumn id="14" xr3:uid="{653584FB-F946-4594-9773-64F1F8E214A0}" name="Source"/>
  </tableColumns>
  <tableStyleInfo name="TableStyleMedium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432DCC9-B03D-46CB-B825-CD01F700DC91}" name="Table2" displayName="Table2" ref="A1:AA1205" totalsRowShown="0">
  <autoFilter ref="A1:AA1205" xr:uid="{2432DCC9-B03D-46CB-B825-CD01F700DC91}"/>
  <sortState xmlns:xlrd2="http://schemas.microsoft.com/office/spreadsheetml/2017/richdata2" ref="A2:AA1205">
    <sortCondition ref="A1:A1205"/>
  </sortState>
  <tableColumns count="27">
    <tableColumn id="1" xr3:uid="{B16FFFED-B54B-4B75-96BA-6B17C186BFA0}" name="Date Signed" dataDxfId="48"/>
    <tableColumn id="2" xr3:uid="{6D1A2ABF-4E80-4A6A-99C8-AEABB400DED0}" name="Project Number"/>
    <tableColumn id="3" xr3:uid="{F094C128-76AE-46D7-A09D-78CC9789AE76}" name="Project Name"/>
    <tableColumn id="4" xr3:uid="{BF567217-949A-485B-ADCE-6234EB2D9C72}" name="Country Code"/>
    <tableColumn id="5" xr3:uid="{DC003862-B215-4341-B66E-C0F5109C8A51}" name="Developing Member Country"/>
    <tableColumn id="6" xr3:uid="{5AE48A7E-0FFF-463A-A3CD-C4F14061155E}" name="Region"/>
    <tableColumn id="7" xr3:uid="{C8E6FB27-AD18-4F33-9DFF-930EE00C071F}" name="Department"/>
    <tableColumn id="8" xr3:uid="{603DB283-5417-4219-AAED-725926145F68}" name="Operations Division"/>
    <tableColumn id="9" xr3:uid="{47442832-2A5D-4D64-9594-AAEE79119B58}" name="Category Type (Sovereign/Nonsovereign Financing)"/>
    <tableColumn id="10" xr3:uid="{CAFEB072-5D23-436B-9F81-981BE1930360}" name="Project Financing Amount ($ million)"/>
    <tableColumn id="11" xr3:uid="{3AEC94C1-A41F-4962-9321-02D2E9B38717}" name="Mode of Financial Assistance"/>
    <tableColumn id="12" xr3:uid="{F1C04F70-12A2-437F-8ED8-F9130BE2BB55}" name="Product Type"/>
    <tableColumn id="13" xr3:uid="{ED9F71AC-08D8-483A-BD04-4B1A4534AD55}" name="Loan/Grant/Investment/Approval Number"/>
    <tableColumn id="14" xr3:uid="{A8CE22C2-EEAC-4860-BBF0-B5817D1005C1}" name="Project Financing Type"/>
    <tableColumn id="15" xr3:uid="{AC483051-2621-41D9-BE77-68DE4FA3696C}" name="Fund Source"/>
    <tableColumn id="16" xr3:uid="{A4C0BE5D-0196-4CB1-B7E0-C31E435E8833}" name="Signed amount ($ million)"/>
    <tableColumn id="17" xr3:uid="{AFF6025C-E728-4AC1-81E3-3F30D0D46A34}" name="Primary Sector"/>
    <tableColumn id="18" xr3:uid="{32C11840-30C6-4F62-9389-6153CE29F48E}" name="Sector"/>
    <tableColumn id="26" xr3:uid="{7C2E6DA4-9478-4B3B-AF83-202816B337FE}" name="Other Sector(s) Covered"/>
    <tableColumn id="19" xr3:uid="{FCD7ECA7-E702-4436-8DC5-4AD6204DC84E}" name="Climate Change Response"/>
    <tableColumn id="20" xr3:uid="{937B2672-3A92-4FF6-AED1-ECE20BC95893}" name="Climate Change Impact on the Project"/>
    <tableColumn id="21" xr3:uid="{A5F5057B-8F6D-41AF-B211-9670C4EFE6E1}" name="Mitigation Finance ($ million)"/>
    <tableColumn id="22" xr3:uid="{4C0E9A1E-243C-4124-9AB3-A75417B8A493}" name="Adaptation Finance ($ million)"/>
    <tableColumn id="27" xr3:uid="{81C296EB-0836-41C0-AF7D-A8A3923B8BA4}" name="Total climate finance" dataDxfId="47">
      <calculatedColumnFormula>SUM(Table2[[#This Row],[Mitigation Finance ($ million)]:[Adaptation Finance ($ million)]])</calculatedColumnFormula>
    </tableColumn>
    <tableColumn id="23" xr3:uid="{810C9227-E590-49A8-9D37-A56BD2CE6917}" name="Type of Financing"/>
    <tableColumn id="24" xr3:uid="{AB433117-885F-4A8B-B870-5DB876B95C5D}" name="Currency"/>
    <tableColumn id="25" xr3:uid="{F8C2931D-FA7B-430C-A2DF-2E8F4A0752F9}" name="Project URL"/>
  </tableColumns>
  <tableStyleInfo name="TableStyleMedium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6CC4E6A-9625-4152-861A-B035C452996A}" name="Table5" displayName="Table5" ref="A1:I884" totalsRowShown="0">
  <autoFilter ref="A1:I884" xr:uid="{06CC4E6A-9625-4152-861A-B035C452996A}"/>
  <sortState xmlns:xlrd2="http://schemas.microsoft.com/office/spreadsheetml/2017/richdata2" ref="A2:I884">
    <sortCondition ref="I1:I884"/>
  </sortState>
  <tableColumns count="9">
    <tableColumn id="1" xr3:uid="{1A8A1A04-A5AB-426C-A057-B74D24B71BE4}" name="Op ID"/>
    <tableColumn id="2" xr3:uid="{43014A25-DBEE-4B3C-AAA4-BFCBFE2A2695}" name="Operation name"/>
    <tableColumn id="3" xr3:uid="{A9B8181F-4068-4442-8EA8-55E91A39FD60}" name="Industry sector"/>
    <tableColumn id="4" xr3:uid="{E1A475E9-226A-4E23-96E7-17052BB9FC19}" name="EBRD _x000a_finance  _x000a_(€ million)" dataDxfId="46"/>
    <tableColumn id="5" xr3:uid="{ABCE1621-9C6C-438D-BE29-02D64F1344AE}" name="GET _x000a_finance  _x000a_(€ million)" dataDxfId="45"/>
    <tableColumn id="6" xr3:uid="{E36BBCA3-9AFD-4179-8EF3-B784FC2DC0BF}" name="Climate _x000a_finance  _x000a_(€ million)" dataDxfId="44"/>
    <tableColumn id="7" xr3:uid="{BB217D50-0527-4EFE-BA6A-17C11FA6C72F}" name="Climate _x000a_change _x000a_objectives"/>
    <tableColumn id="8" xr3:uid="{F03D368E-E1C1-464E-88BE-6B532B3E3C9C}" name="Climate activity"/>
    <tableColumn id="9" xr3:uid="{EB63C166-D015-4B0C-B925-97495AC0F3FF}" name="Reporting year" dataDxfId="43"/>
  </tableColumns>
  <tableStyleInfo name="TableStyleMedium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9B4435-E6A5-46FB-BA3B-E8287ECB60A2}" name="Table3" displayName="Table3" ref="A1:W1562" totalsRowShown="0">
  <autoFilter ref="A1:W1562" xr:uid="{459B4435-E6A5-46FB-BA3B-E8287ECB60A2}"/>
  <tableColumns count="23">
    <tableColumn id="1" xr3:uid="{1EFE685D-9C0C-440C-8DA4-3734B8F1774D}" name="Contract Signature Date" dataDxfId="42"/>
    <tableColumn id="2" xr3:uid="{7C6C5452-E9C4-4529-A6A3-4EC547B00446}" name="Country Name"/>
    <tableColumn id="3" xr3:uid="{27782A1B-3792-45DB-8480-B2A57A1DA563}" name="Financing Type Name"/>
    <tableColumn id="4" xr3:uid="{9FF15B4F-0BD6-477B-92A9-8907C5C551BD}" name="Reporting Economic Sector Level 2 Name"/>
    <tableColumn id="5" xr3:uid="{07E6894E-8429-482A-8EB8-6088214C9045}" name="Operation Name"/>
    <tableColumn id="6" xr3:uid="{8ED70789-BA55-4CFD-82AB-FA973C56DE30}" name="Operation Description"/>
    <tableColumn id="7" xr3:uid="{1D56B23D-23DD-499F-9D8B-27E6754273AC}" name="Contract Amount Signed (EURM)"/>
    <tableColumn id="23" xr3:uid="{515059EC-A672-48F0-8C87-869FD1E52A6A}" name="Column1"/>
    <tableColumn id="8" xr3:uid="{1BF446E7-621A-4832-9DB4-A791C656D5D5}" name="Climate Action &amp; Environmental Sustainability %" dataDxfId="41"/>
    <tableColumn id="9" xr3:uid="{167D3507-43A5-42EE-A5EF-A8EBC9FD5CFC}" name="Climate Action &amp; Environmental Sustainability (EURM)"/>
    <tableColumn id="10" xr3:uid="{7367EA33-03C1-43D8-A884-69083E8C5DF1}" name="Environmental Sustainability %" dataDxfId="40"/>
    <tableColumn id="11" xr3:uid="{38041DBD-9B34-466E-AC85-F92C48620720}" name="Environmental Sustainability (EURM)"/>
    <tableColumn id="12" xr3:uid="{5FAF13C7-DCFF-48F1-88BE-2C6A72D14B22}" name="Climate Action %" dataDxfId="39"/>
    <tableColumn id="13" xr3:uid="{EDCF1D37-B0E1-49FB-80CE-9DFC7EC6E3F1}" name="Climate Action (MEUR)"/>
    <tableColumn id="14" xr3:uid="{0CC2FCF7-3BC7-4F46-82AD-87951B8FC39A}" name="CC Mitigation (MEUR)"/>
    <tableColumn id="15" xr3:uid="{D1AD4080-B33E-4EA6-A3B3-4324FBF84352}" name="of which CC Mitigation - RE EURm"/>
    <tableColumn id="16" xr3:uid="{F539D9B5-92C6-412E-BDD5-DD3CD8E88521}" name="of which CC Mitigation - EE EURm"/>
    <tableColumn id="17" xr3:uid="{C93CC498-A9CC-462D-98FB-3CC9468F88CF}" name="of which CC Mitigation - RDI EURm"/>
    <tableColumn id="18" xr3:uid="{6F338196-BC55-4E5A-A79B-8D61CCD04908}" name="of which CC Mitigation - Transport EURm"/>
    <tableColumn id="19" xr3:uid="{C22CD9CF-A922-4183-A716-EE086764AF5C}" name="of which CC Mitigation - Afforestation and Forest Management EURm"/>
    <tableColumn id="20" xr3:uid="{D76EBB8F-08D9-4CBA-B688-37E81B6EFBFD}" name="of which CC Mitigation - Waste and Wastewater GHG reduction EURm"/>
    <tableColumn id="21" xr3:uid="{0A3CFA81-1848-47F8-A596-50B067C04476}" name="of which CC Mitigation - Other EURm"/>
    <tableColumn id="22" xr3:uid="{4C94E994-C03F-4034-A750-688F31BD9018}" name="of which Climate Change - Adaptation EURm"/>
  </tableColumns>
  <tableStyleInfo name="TableStyleMedium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634ADFE-968A-41E3-BE35-57C7D637DCF0}" name="Table14" displayName="Table14" ref="A1:U977" totalsRowShown="0">
  <autoFilter ref="A1:U977" xr:uid="{E634ADFE-968A-41E3-BE35-57C7D637DCF0}"/>
  <sortState xmlns:xlrd2="http://schemas.microsoft.com/office/spreadsheetml/2017/richdata2" ref="A2:U977">
    <sortCondition ref="I1:I977"/>
  </sortState>
  <tableColumns count="21">
    <tableColumn id="1" xr3:uid="{9019B674-A3FD-40D7-BBD2-1033280C4EE6}" name="Project Number"/>
    <tableColumn id="2" xr3:uid="{47AE03DB-ADF0-46D8-B4BD-A65A4D20684C}" name="Project Name"/>
    <tableColumn id="3" xr3:uid="{FA623B9B-507A-4E85-B7CA-64E58ED0BEEE}" name="Instrument Type (1)"/>
    <tableColumn id="4" xr3:uid="{2E9A484C-9A72-4781-8426-FE7E96A33706}" name="Country"/>
    <tableColumn id="5" xr3:uid="{F6372847-C1FA-43EA-8AA7-79BA81D7355B}" name="Country (ISO code)"/>
    <tableColumn id="6" xr3:uid="{30DC2E03-FCB9-46C6-97C3-0C7C75979BE0}" name="Department"/>
    <tableColumn id="7" xr3:uid="{4E0B8935-53E4-4DFD-AF97-CDE7173D83B1}" name="Division"/>
    <tableColumn id="8" xr3:uid="{8BB02ED2-0D18-4AEE-8CA8-1F2598FE8DD4}" name="Approval Year"/>
    <tableColumn id="9" xr3:uid="{85AAE56E-67EF-4812-8207-79599534BAEE}" name="Approval Date"/>
    <tableColumn id="10" xr3:uid="{4181F37A-21BD-4432-ADDB-630DE004149A}" name="Fund Currency"/>
    <tableColumn id="11" xr3:uid="{7124EA1A-1A25-429A-8290-6ECDFD89D449}" name="Approved Amount"/>
    <tableColumn id="12" xr3:uid="{1F5DE980-BFFF-4610-A6DD-7058DA8672B5}" name="Use"/>
    <tableColumn id="13" xr3:uid="{54096C0B-AC33-4C3B-AC38-84EB441BFD9F}" name="Mitigation sector"/>
    <tableColumn id="14" xr3:uid="{4FFA8F17-88F9-4583-B224-63B6A7FD192F}" name="Adaptation sector"/>
    <tableColumn id="15" xr3:uid="{7AA25695-8048-4864-AEE6-052C93E67304}" name="% Only mitigation" dataDxfId="38"/>
    <tableColumn id="16" xr3:uid="{15F81E3F-D568-45E1-8EC5-71509C7B8DA7}" name="% Only adaptation" dataDxfId="37"/>
    <tableColumn id="17" xr3:uid="{4DAB75E7-6799-4FC0-9873-1476C9334143}" name="% Only Dual-use" dataDxfId="36"/>
    <tableColumn id="18" xr3:uid="{E10ECE4B-560C-46BC-9EFF-5FADBEADFB49}" name="US$ Mitigation" dataDxfId="35"/>
    <tableColumn id="19" xr3:uid="{465FDC07-360E-4ECD-8EFB-1C1F8C4B65B0}" name="US$ Adaptation" dataDxfId="34"/>
    <tableColumn id="20" xr3:uid="{AF224C49-7A8E-4ABE-8320-D8432C1E127F}" name="US$ Dual-use" dataDxfId="33"/>
    <tableColumn id="21" xr3:uid="{4802CE07-12AD-430F-AB16-82A18D6D5DDF}" name="CF" dataDxfId="32"/>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412E98A8-2895-478F-8FD7-ECDDAEEE427A}" name="Table71417" displayName="Table71417" ref="A1:T5792" totalsRowShown="0">
  <autoFilter ref="A1:T5792" xr:uid="{E076FB0E-3BB2-4E47-9960-2C25BD61B9B8}"/>
  <tableColumns count="20">
    <tableColumn id="1" xr3:uid="{D1591602-54FA-48F5-81D6-E1E5533E29BE}" name="MDB"/>
    <tableColumn id="2" xr3:uid="{F942076D-32A2-44DB-9F18-923FD63DC8A0}" name="Sovereign / Non-sovereign "/>
    <tableColumn id="3" xr3:uid="{9A86FBD3-B11D-4E93-BCB1-BC88EC011F49}" name="Project name"/>
    <tableColumn id="4" xr3:uid="{CF373F96-FA23-4926-BF2D-0460B8F1FE3E}" name="Project ID"/>
    <tableColumn id="15" xr3:uid="{867A6D97-4CDA-4726-9A3F-30F516F3D636}" name="Approval/signature date"/>
    <tableColumn id="16" xr3:uid="{F79F2624-B3A5-44CE-BF05-8098DBBBDA5B}" name="Approval or reporting year"/>
    <tableColumn id="5" xr3:uid="{ECB43DAD-0A37-48B3-BD32-45A5D2FB9F22}" name="Country"/>
    <tableColumn id="7" xr3:uid="{74B7C0AA-213B-484A-97BA-6D09B7D4E79F}" name="Investment instrument"/>
    <tableColumn id="8" xr3:uid="{28B1E484-AFCB-45EE-AB36-6B8F21405320}" name="Sector (general)"/>
    <tableColumn id="24" xr3:uid="{8AE53DB9-9F0B-4929-9B27-A9A3654621AA}" name="Total commitment ($ million)"/>
    <tableColumn id="18" xr3:uid="{7F0E7E68-3404-4F0B-968B-6EB358604BC4}" name="Mitigation sector"/>
    <tableColumn id="19" xr3:uid="{9E0F9FE3-9C44-4032-B427-ECF79D334D6F}" name="Adaptation sector"/>
    <tableColumn id="9" xr3:uid="{8DC614BB-20EE-49F2-917D-3D1462B1C9E3}" name="Type"/>
    <tableColumn id="10" xr3:uid="{FC925970-354D-42CA-B004-49D3BE5F6CEF}" name="Climate finance ($ million)"/>
    <tableColumn id="11" xr3:uid="{59EEF99F-0681-44B7-9447-B3E197F71FDA}" name="Mitigation ($ million)"/>
    <tableColumn id="12" xr3:uid="{58F0A083-21E3-4FAB-8171-6A43AA80A3D5}" name="Adaptation ($ million)"/>
    <tableColumn id="13" xr3:uid="{5BF72F2E-16C1-4B8B-9B5A-EC861D8FFD9A}" name="Dual-use ($ million)"/>
    <tableColumn id="23" xr3:uid="{53A4E3E0-E188-4832-98E2-AFC737D3AC64}" name="Climate finance (%)"/>
    <tableColumn id="6" xr3:uid="{E34E3FDA-F6C0-4E68-9580-D6DABE384F35}" name="Project URL" dataDxfId="67"/>
    <tableColumn id="14" xr3:uid="{E7F250C4-F46B-4792-88A7-02FB12F79D8B}" name="Source"/>
  </tableColumns>
  <tableStyleInfo name="TableStyleMedium7"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F910F38-6EBE-4907-93A4-3D2764F84419}" name="Table6" displayName="Table6" ref="A1:K1168" totalsRowShown="0">
  <autoFilter ref="A1:K1168" xr:uid="{EF910F38-6EBE-4907-93A4-3D2764F84419}"/>
  <sortState xmlns:xlrd2="http://schemas.microsoft.com/office/spreadsheetml/2017/richdata2" ref="A2:K1168">
    <sortCondition ref="K1:K1168"/>
  </sortState>
  <tableColumns count="11">
    <tableColumn id="1" xr3:uid="{B30B1E70-4A9B-4BBF-9D99-58296096128C}" name="PROJECT ID"/>
    <tableColumn id="2" xr3:uid="{DCD83610-1713-4A11-8999-50E5C6F24465}" name="Index"/>
    <tableColumn id="3" xr3:uid="{58D2F3CC-AF4A-47C2-96C5-B3DDAC994127}" name="PROJECT NAME"/>
    <tableColumn id="4" xr3:uid="{2EEA378E-266A-4F24-A076-5ECC487729DB}" name="REGION"/>
    <tableColumn id="5" xr3:uid="{B304837F-566D-415F-BF00-6B48A000E40F}" name="COUNTRY"/>
    <tableColumn id="6" xr3:uid="{4BCEED4E-5197-4B7C-B3A2-D3BA286BF6EE}" name="GP"/>
    <tableColumn id="7" xr3:uid="{10D8E7A5-FD34-4A78-A0EA-BD7022993EA1}" name="CLIMATE FINANCE_x000a_(%)" dataDxfId="31"/>
    <tableColumn id="8" xr3:uid="{648476BF-2E2E-4993-945E-2E35DDBF621A}" name="ADAPTATION ($M)"/>
    <tableColumn id="9" xr3:uid="{A5D931BD-99DB-4500-BD87-95EB26280AD4}" name="MITIGATION ($M)"/>
    <tableColumn id="10" xr3:uid="{9149A659-2699-4121-99EC-B7298B352DE1}" name="TOTAL_x000a_COMMITMENT_x000a_($M)"/>
    <tableColumn id="11" xr3:uid="{EB32B411-8AE0-46F9-9D9E-BFAA781A460D}" name="Reporting year"/>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ABFC247-5852-4AA8-83DA-06DC4C5F87D7}" name="Table1" displayName="Table1" ref="A1:S13" totalsRowShown="0">
  <autoFilter ref="A1:S13" xr:uid="{8ABFC247-5852-4AA8-83DA-06DC4C5F87D7}"/>
  <sortState xmlns:xlrd2="http://schemas.microsoft.com/office/spreadsheetml/2017/richdata2" ref="A2:S12">
    <sortCondition ref="A1:A12"/>
  </sortState>
  <tableColumns count="19">
    <tableColumn id="1" xr3:uid="{79857C08-5B55-4262-BDA2-1FB0391FEA19}" name="MDB"/>
    <tableColumn id="3" xr3:uid="{4B60A590-A936-46A5-9B18-94C637096823}" name="Format of disclosure (project-level)"/>
    <tableColumn id="4" xr3:uid="{75B9370A-CCE7-4BC1-8588-A9764C630887}" name="Link "/>
    <tableColumn id="17" xr3:uid="{8603D4FD-93B6-4B3C-81B7-D43DB8972536}" name="Disaggregated?"/>
    <tableColumn id="16" xr3:uid="{C1007F77-5228-4376-A3BF-F569A13A34F5}" name="Covering a period of 3 years"/>
    <tableColumn id="6" xr3:uid="{2C4449C3-5376-4E4A-A59F-F04FDAE409F4}" name="Project name"/>
    <tableColumn id="7" xr3:uid="{5C8D15A7-BD26-408C-8F8E-55DED28F3418}" name="Project ID"/>
    <tableColumn id="14" xr3:uid="{BC49D568-8195-413B-B287-0BFCE4B878AF}" name="Sov/Non-sov"/>
    <tableColumn id="15" xr3:uid="{03FADA58-0100-4224-A311-7173982F0D97}" name="Country"/>
    <tableColumn id="18" xr3:uid="{1645BEED-31C1-4DC2-8375-C143BD40871A}" name="Approval/signature date"/>
    <tableColumn id="19" xr3:uid="{B3B735F7-842F-4BCF-9CA6-26F74F900209}" name="Approval or reporting year"/>
    <tableColumn id="12" xr3:uid="{A336E5CB-8C41-4B0A-9ADE-50B04FEA7400}" name="Instrument"/>
    <tableColumn id="8" xr3:uid="{2AA5DF2A-F0C4-4CD9-BD06-26A5589B67A6}" name="Sector (general)"/>
    <tableColumn id="20" xr3:uid="{C21DC64E-AE29-461D-AA9C-6561F48C5012}" name="Mitigation or adaptation sector"/>
    <tableColumn id="13" xr3:uid="{209BD879-210C-47A6-AC64-8966EDA9BE88}" name="Mitigation/Adaptation/Dual"/>
    <tableColumn id="9" xr3:uid="{775C3053-0E7A-45E6-8167-47CAA7B46185}" name="Climate finance amount"/>
    <tableColumn id="10" xr3:uid="{53FB39F5-69CE-4F35-B0B1-6570B0399A28}" name="Mitigation amount"/>
    <tableColumn id="11" xr3:uid="{1577E5EB-A734-4AF3-BB04-E5262BBFDC5F}" name="Adaptation amount"/>
    <tableColumn id="5" xr3:uid="{1E822F98-0270-4D08-AD54-753111ABB84C}" name="Project URL"/>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C618256-6D92-4E60-8723-E527DCB69F03}" name="Table9" displayName="Table9" ref="B5:D17" totalsRowCount="1">
  <autoFilter ref="B5:D16" xr:uid="{CC618256-6D92-4E60-8723-E527DCB69F03}"/>
  <tableColumns count="3">
    <tableColumn id="1" xr3:uid="{F55853A3-C3FF-4431-8FE4-CC74F5FAEECA}" name="MDB"/>
    <tableColumn id="2" xr3:uid="{BFE37B00-19F2-4423-9A6B-2E7918155E45}" name="MDB Joint Report" totalsRowFunction="custom">
      <totalsRowFormula>SUM(Table9[MDB Joint Report])</totalsRowFormula>
    </tableColumn>
    <tableColumn id="3" xr3:uid="{1F3D6F63-5770-4307-9D56-01A619790407}" name="Disaggregated" totalsRowFunction="custom" dataDxfId="66">
      <totalsRowFormula>SUM(Table9[Disaggregated])</totalsRowFormula>
    </tableColumn>
  </tableColumns>
  <tableStyleInfo name="TableStyleMedium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FBCD61C-8B1D-47B0-A9CE-47074EF19EC7}" name="Table911" displayName="Table911" ref="G5:I17" totalsRowCount="1">
  <autoFilter ref="G5:I16" xr:uid="{EFBCD61C-8B1D-47B0-A9CE-47074EF19EC7}"/>
  <tableColumns count="3">
    <tableColumn id="1" xr3:uid="{E6056086-D850-4055-B702-E1B139CB441E}" name="MDB"/>
    <tableColumn id="2" xr3:uid="{13204D27-65E7-4BE9-8BBB-7B20D2BE5AB7}" name="MDB Joint Report" totalsRowFunction="custom">
      <totalsRowFormula>SUM(Table911[MDB Joint Report])</totalsRowFormula>
    </tableColumn>
    <tableColumn id="3" xr3:uid="{9C933704-89BA-470C-A6AB-2DD2B0289A26}" name="Disaggregated" totalsRowFunction="custom" dataDxfId="65">
      <totalsRowFormula>SUM(Table911[Disaggregated])</totalsRowFormula>
    </tableColumn>
  </tableColumns>
  <tableStyleInfo name="TableStyleMedium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AB64A26-DEE4-4C4D-AAA2-97C8DF325066}" name="Table91112" displayName="Table91112" ref="K5:M17" totalsRowCount="1">
  <autoFilter ref="K5:M16" xr:uid="{2AB64A26-DEE4-4C4D-AAA2-97C8DF325066}"/>
  <tableColumns count="3">
    <tableColumn id="1" xr3:uid="{961ED185-8A05-40BE-94A0-990B30FEE6BA}" name="MDB"/>
    <tableColumn id="2" xr3:uid="{81E9F9B4-C452-45ED-8E33-3509B5EF2C2E}" name="MDB Joint Report" totalsRowFunction="custom">
      <totalsRowFormula>SUM(Table91112[MDB Joint Report])</totalsRowFormula>
    </tableColumn>
    <tableColumn id="3" xr3:uid="{6474C357-27BC-47FB-9D63-7BC91F302FB0}" name="Disaggregated" totalsRowFunction="custom">
      <totalsRowFormula>SUM(Table91112[Disaggregated])</totalsRowFormula>
    </tableColumn>
  </tableColumns>
  <tableStyleInfo name="TableStyleMedium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D69FAFB8-E890-494D-8441-7CB0F0FBF03C}" name="Table12" displayName="Table12" ref="B22:D25" totalsRowShown="0">
  <autoFilter ref="B22:D25" xr:uid="{D69FAFB8-E890-494D-8441-7CB0F0FBF03C}"/>
  <tableColumns count="3">
    <tableColumn id="1" xr3:uid="{601871FC-D1E4-4CCA-98A8-4D3388DC142F}" name="Year"/>
    <tableColumn id="2" xr3:uid="{D56B5944-2B1C-4A19-9933-8F888AB22E7C}" name="MDB Joint Report"/>
    <tableColumn id="3" xr3:uid="{4FF2B24C-6113-47A0-8479-4E78561476B0}" name="Disaggregated" dataDxfId="64">
      <calculatedColumnFormula>GETPIVOTDATA("Sum of Climate finance ($ million)", 'Source Dataset'!$Y$31,"MDB","Asian Infrastructure Investment Bank","Approval or reporting year",Table12[[#This Row],[Year]])</calculatedColumnFormula>
    </tableColumn>
  </tableColumns>
  <tableStyleInfo name="TableStyleMedium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41A78BC-FE9D-4BCA-9FA3-4859AD021FD8}" name="Table1220" displayName="Table1220" ref="G22:I25" totalsRowShown="0">
  <autoFilter ref="G22:I25" xr:uid="{D41A78BC-FE9D-4BCA-9FA3-4859AD021FD8}"/>
  <tableColumns count="3">
    <tableColumn id="1" xr3:uid="{66809CBF-18C6-4143-8032-C7FF7CBC1F8F}" name="Year"/>
    <tableColumn id="2" xr3:uid="{A374EC11-A158-4E11-9995-B98D210B6E84}" name="MDB Joint Report"/>
    <tableColumn id="3" xr3:uid="{25BD7A21-ABF2-47CE-8C81-5C9223F2F97B}" name="Disaggregated" dataDxfId="63">
      <calculatedColumnFormula>GETPIVOTDATA("Sum of Climate finance ($ million)", 'Source Dataset'!$Y$31,"MDB","Asian Development Bank","Approval or reporting year",Table1220[[#This Row],[Year]])</calculatedColumnFormula>
    </tableColumn>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F0FDD25-F2EC-4FD4-B28B-560A4F39F87C}" name="Table1221" displayName="Table1221" ref="K22:M25" totalsRowShown="0">
  <autoFilter ref="K22:M25" xr:uid="{3F0FDD25-F2EC-4FD4-B28B-560A4F39F87C}"/>
  <tableColumns count="3">
    <tableColumn id="1" xr3:uid="{A029F842-0777-461A-A986-ACFD2D0D5CB1}" name="Year"/>
    <tableColumn id="2" xr3:uid="{9C0E85F5-3995-4067-852B-8816F841C294}" name="MDB Joint Report"/>
    <tableColumn id="3" xr3:uid="{F66669C7-2836-4504-97D5-330E2B103436}" name="Disaggregated" dataDxfId="62">
      <calculatedColumnFormula>GETPIVOTDATA("Sum of Climate finance ($ million)", 'Source Dataset'!$Y$31,"MDB","European Bank for Reconstruction and Development ","Approval or reporting year",Table1221[[#This Row],[Year]])</calculatedColumnFormula>
    </tableColumn>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827" Type="http://schemas.openxmlformats.org/officeDocument/2006/relationships/hyperlink" Target="https://data.iadb.org/dataset/2022-idb-climate-finance-database" TargetMode="External"/><Relationship Id="rId170" Type="http://schemas.openxmlformats.org/officeDocument/2006/relationships/hyperlink" Target="https://data.adb.org/media/9141/download" TargetMode="External"/><Relationship Id="rId987" Type="http://schemas.openxmlformats.org/officeDocument/2006/relationships/hyperlink" Target="https://data.adb.org/media/12001/download" TargetMode="External"/><Relationship Id="rId847" Type="http://schemas.openxmlformats.org/officeDocument/2006/relationships/hyperlink" Target="https://data.adb.org/media/12001/download" TargetMode="External"/><Relationship Id="rId1477" Type="http://schemas.openxmlformats.org/officeDocument/2006/relationships/hyperlink" Target="https://data.iadb.org/dataset/download/88fc53ef-f1f1-4119-96f2-b575f5fda36c/zip" TargetMode="External"/><Relationship Id="rId1684" Type="http://schemas.openxmlformats.org/officeDocument/2006/relationships/hyperlink" Target="https://data.iadb.org/dataset/2022-idb-climate-finance-database" TargetMode="External"/><Relationship Id="rId1891" Type="http://schemas.openxmlformats.org/officeDocument/2006/relationships/hyperlink" Target="https://data.iadb.org/dataset/2022-idb-climate-finance-database" TargetMode="External"/><Relationship Id="rId2528" Type="http://schemas.openxmlformats.org/officeDocument/2006/relationships/hyperlink" Target="https://www.adb.org/projects/55046-001/main" TargetMode="External"/><Relationship Id="rId707" Type="http://schemas.openxmlformats.org/officeDocument/2006/relationships/hyperlink" Target="https://data.adb.org/media/10586/download" TargetMode="External"/><Relationship Id="rId914" Type="http://schemas.openxmlformats.org/officeDocument/2006/relationships/hyperlink" Target="https://data.adb.org/media/12001/download" TargetMode="External"/><Relationship Id="rId1337" Type="http://schemas.openxmlformats.org/officeDocument/2006/relationships/hyperlink" Target="https://data.iadb.org/dataset/download/88fc53ef-f1f1-4119-96f2-b575f5fda36c/zip" TargetMode="External"/><Relationship Id="rId1544" Type="http://schemas.openxmlformats.org/officeDocument/2006/relationships/hyperlink" Target="https://data.iadb.org/dataset/download/88fc53ef-f1f1-4119-96f2-b575f5fda36c/zip" TargetMode="External"/><Relationship Id="rId1751" Type="http://schemas.openxmlformats.org/officeDocument/2006/relationships/hyperlink" Target="https://data.iadb.org/dataset/2022-idb-climate-finance-database" TargetMode="External"/><Relationship Id="rId43" Type="http://schemas.openxmlformats.org/officeDocument/2006/relationships/hyperlink" Target="https://data.adb.org/media/9141/download" TargetMode="External"/><Relationship Id="rId1404" Type="http://schemas.openxmlformats.org/officeDocument/2006/relationships/hyperlink" Target="https://data.iadb.org/dataset/download/88fc53ef-f1f1-4119-96f2-b575f5fda36c/zip" TargetMode="External"/><Relationship Id="rId1611" Type="http://schemas.openxmlformats.org/officeDocument/2006/relationships/hyperlink" Target="https://data.iadb.org/dataset/2022-idb-climate-finance-database" TargetMode="External"/><Relationship Id="rId497" Type="http://schemas.openxmlformats.org/officeDocument/2006/relationships/hyperlink" Target="https://data.adb.org/media/10586/download" TargetMode="External"/><Relationship Id="rId2178" Type="http://schemas.openxmlformats.org/officeDocument/2006/relationships/hyperlink" Target="https://data.iadb.org/dataset/2021-idb-climate-finance-database" TargetMode="External"/><Relationship Id="rId2385" Type="http://schemas.openxmlformats.org/officeDocument/2006/relationships/hyperlink" Target="https://www.adb.org/projects/53118-001/main" TargetMode="External"/><Relationship Id="rId357" Type="http://schemas.openxmlformats.org/officeDocument/2006/relationships/hyperlink" Target="https://data.adb.org/media/10586/download" TargetMode="External"/><Relationship Id="rId1194" Type="http://schemas.openxmlformats.org/officeDocument/2006/relationships/hyperlink" Target="https://data.adb.org/media/12001/download" TargetMode="External"/><Relationship Id="rId2038" Type="http://schemas.openxmlformats.org/officeDocument/2006/relationships/hyperlink" Target="https://data.iadb.org/dataset/2021-idb-climate-finance-database" TargetMode="External"/><Relationship Id="rId2592" Type="http://schemas.openxmlformats.org/officeDocument/2006/relationships/hyperlink" Target="https://www.adb.org/projects/52004-005/main" TargetMode="External"/><Relationship Id="rId217" Type="http://schemas.openxmlformats.org/officeDocument/2006/relationships/hyperlink" Target="https://data.adb.org/media/9141/download" TargetMode="External"/><Relationship Id="rId564" Type="http://schemas.openxmlformats.org/officeDocument/2006/relationships/hyperlink" Target="https://data.adb.org/media/10586/download" TargetMode="External"/><Relationship Id="rId771" Type="http://schemas.openxmlformats.org/officeDocument/2006/relationships/hyperlink" Target="https://data.adb.org/media/12001/download" TargetMode="External"/><Relationship Id="rId2245" Type="http://schemas.openxmlformats.org/officeDocument/2006/relationships/hyperlink" Target="https://www.adb.org/projects/55135-001/main" TargetMode="External"/><Relationship Id="rId2452" Type="http://schemas.openxmlformats.org/officeDocument/2006/relationships/hyperlink" Target="https://www.adb.org/projects/52332-001/main" TargetMode="External"/><Relationship Id="rId424" Type="http://schemas.openxmlformats.org/officeDocument/2006/relationships/hyperlink" Target="https://data.adb.org/media/10586/download" TargetMode="External"/><Relationship Id="rId631" Type="http://schemas.openxmlformats.org/officeDocument/2006/relationships/hyperlink" Target="https://data.adb.org/media/10586/download" TargetMode="External"/><Relationship Id="rId1054" Type="http://schemas.openxmlformats.org/officeDocument/2006/relationships/hyperlink" Target="https://data.adb.org/media/12001/download" TargetMode="External"/><Relationship Id="rId1261" Type="http://schemas.openxmlformats.org/officeDocument/2006/relationships/hyperlink" Target="https://data.iadb.org/dataset/download/88fc53ef-f1f1-4119-96f2-b575f5fda36c/zip" TargetMode="External"/><Relationship Id="rId2105" Type="http://schemas.openxmlformats.org/officeDocument/2006/relationships/hyperlink" Target="https://data.iadb.org/dataset/2021-idb-climate-finance-database" TargetMode="External"/><Relationship Id="rId2312" Type="http://schemas.openxmlformats.org/officeDocument/2006/relationships/hyperlink" Target="https://www.adb.org/projects/56210-001/main" TargetMode="External"/><Relationship Id="rId1121" Type="http://schemas.openxmlformats.org/officeDocument/2006/relationships/hyperlink" Target="https://data.adb.org/media/12001/download" TargetMode="External"/><Relationship Id="rId1938" Type="http://schemas.openxmlformats.org/officeDocument/2006/relationships/hyperlink" Target="https://data.iadb.org/dataset/2021-idb-climate-finance-database" TargetMode="External"/><Relationship Id="rId281" Type="http://schemas.openxmlformats.org/officeDocument/2006/relationships/hyperlink" Target="https://data.adb.org/media/9141/download" TargetMode="External"/><Relationship Id="rId141" Type="http://schemas.openxmlformats.org/officeDocument/2006/relationships/hyperlink" Target="https://data.adb.org/media/9141/download" TargetMode="External"/><Relationship Id="rId7" Type="http://schemas.openxmlformats.org/officeDocument/2006/relationships/hyperlink" Target="https://data.adb.org/media/9141/download" TargetMode="External"/><Relationship Id="rId958" Type="http://schemas.openxmlformats.org/officeDocument/2006/relationships/hyperlink" Target="https://data.adb.org/media/12001/download" TargetMode="External"/><Relationship Id="rId1588" Type="http://schemas.openxmlformats.org/officeDocument/2006/relationships/hyperlink" Target="https://data.iadb.org/dataset/download/88fc53ef-f1f1-4119-96f2-b575f5fda36c/zip" TargetMode="External"/><Relationship Id="rId1795" Type="http://schemas.openxmlformats.org/officeDocument/2006/relationships/hyperlink" Target="https://data.iadb.org/dataset/2022-idb-climate-finance-database" TargetMode="External"/><Relationship Id="rId87" Type="http://schemas.openxmlformats.org/officeDocument/2006/relationships/hyperlink" Target="https://data.adb.org/media/9141/download" TargetMode="External"/><Relationship Id="rId818" Type="http://schemas.openxmlformats.org/officeDocument/2006/relationships/hyperlink" Target="https://data.adb.org/media/12001/download" TargetMode="External"/><Relationship Id="rId1448" Type="http://schemas.openxmlformats.org/officeDocument/2006/relationships/hyperlink" Target="https://data.iadb.org/dataset/download/88fc53ef-f1f1-4119-96f2-b575f5fda36c/zip" TargetMode="External"/><Relationship Id="rId1655" Type="http://schemas.openxmlformats.org/officeDocument/2006/relationships/hyperlink" Target="https://data.iadb.org/dataset/2022-idb-climate-finance-database" TargetMode="External"/><Relationship Id="rId1308" Type="http://schemas.openxmlformats.org/officeDocument/2006/relationships/hyperlink" Target="https://data.iadb.org/dataset/download/88fc53ef-f1f1-4119-96f2-b575f5fda36c/zip" TargetMode="External"/><Relationship Id="rId1862" Type="http://schemas.openxmlformats.org/officeDocument/2006/relationships/hyperlink" Target="https://data.iadb.org/dataset/2022-idb-climate-finance-database" TargetMode="External"/><Relationship Id="rId1515" Type="http://schemas.openxmlformats.org/officeDocument/2006/relationships/hyperlink" Target="https://data.iadb.org/dataset/download/88fc53ef-f1f1-4119-96f2-b575f5fda36c/zip" TargetMode="External"/><Relationship Id="rId1722" Type="http://schemas.openxmlformats.org/officeDocument/2006/relationships/hyperlink" Target="https://data.iadb.org/dataset/2022-idb-climate-finance-database" TargetMode="External"/><Relationship Id="rId14" Type="http://schemas.openxmlformats.org/officeDocument/2006/relationships/hyperlink" Target="https://data.adb.org/media/9141/download" TargetMode="External"/><Relationship Id="rId2289" Type="http://schemas.openxmlformats.org/officeDocument/2006/relationships/hyperlink" Target="https://www.adb.org/projects/51381-001/main" TargetMode="External"/><Relationship Id="rId2496" Type="http://schemas.openxmlformats.org/officeDocument/2006/relationships/hyperlink" Target="https://www.adb.org/projects/54197-002/main" TargetMode="External"/><Relationship Id="rId468" Type="http://schemas.openxmlformats.org/officeDocument/2006/relationships/hyperlink" Target="https://data.adb.org/media/10586/download" TargetMode="External"/><Relationship Id="rId675" Type="http://schemas.openxmlformats.org/officeDocument/2006/relationships/hyperlink" Target="https://data.adb.org/media/10586/download" TargetMode="External"/><Relationship Id="rId882" Type="http://schemas.openxmlformats.org/officeDocument/2006/relationships/hyperlink" Target="https://data.adb.org/media/12001/download" TargetMode="External"/><Relationship Id="rId1098" Type="http://schemas.openxmlformats.org/officeDocument/2006/relationships/hyperlink" Target="https://data.adb.org/media/12001/download" TargetMode="External"/><Relationship Id="rId2149" Type="http://schemas.openxmlformats.org/officeDocument/2006/relationships/hyperlink" Target="https://data.iadb.org/dataset/2021-idb-climate-finance-database" TargetMode="External"/><Relationship Id="rId2356" Type="http://schemas.openxmlformats.org/officeDocument/2006/relationships/hyperlink" Target="https://www.adb.org/projects/55254-001/main" TargetMode="External"/><Relationship Id="rId2563" Type="http://schemas.openxmlformats.org/officeDocument/2006/relationships/hyperlink" Target="https://www.adb.org/projects/55225-001/main" TargetMode="External"/><Relationship Id="rId328" Type="http://schemas.openxmlformats.org/officeDocument/2006/relationships/hyperlink" Target="https://data.adb.org/media/9141/download" TargetMode="External"/><Relationship Id="rId535" Type="http://schemas.openxmlformats.org/officeDocument/2006/relationships/hyperlink" Target="https://data.adb.org/media/10586/download" TargetMode="External"/><Relationship Id="rId742" Type="http://schemas.openxmlformats.org/officeDocument/2006/relationships/hyperlink" Target="https://data.adb.org/media/10586/download" TargetMode="External"/><Relationship Id="rId1165" Type="http://schemas.openxmlformats.org/officeDocument/2006/relationships/hyperlink" Target="https://data.adb.org/media/12001/download" TargetMode="External"/><Relationship Id="rId1372" Type="http://schemas.openxmlformats.org/officeDocument/2006/relationships/hyperlink" Target="https://data.iadb.org/dataset/download/88fc53ef-f1f1-4119-96f2-b575f5fda36c/zip" TargetMode="External"/><Relationship Id="rId2009" Type="http://schemas.openxmlformats.org/officeDocument/2006/relationships/hyperlink" Target="https://data.iadb.org/dataset/2021-idb-climate-finance-database" TargetMode="External"/><Relationship Id="rId2216" Type="http://schemas.openxmlformats.org/officeDocument/2006/relationships/hyperlink" Target="https://www.adb.org/projects/51126-004/main" TargetMode="External"/><Relationship Id="rId2423" Type="http://schemas.openxmlformats.org/officeDocument/2006/relationships/hyperlink" Target="https://www.adb.org/projects/45207-006/main" TargetMode="External"/><Relationship Id="rId602" Type="http://schemas.openxmlformats.org/officeDocument/2006/relationships/hyperlink" Target="https://data.adb.org/media/10586/download" TargetMode="External"/><Relationship Id="rId1025" Type="http://schemas.openxmlformats.org/officeDocument/2006/relationships/hyperlink" Target="https://data.adb.org/media/12001/download" TargetMode="External"/><Relationship Id="rId1232" Type="http://schemas.openxmlformats.org/officeDocument/2006/relationships/hyperlink" Target="https://data.iadb.org/dataset/download/88fc53ef-f1f1-4119-96f2-b575f5fda36c/zip" TargetMode="External"/><Relationship Id="rId185" Type="http://schemas.openxmlformats.org/officeDocument/2006/relationships/hyperlink" Target="https://data.adb.org/media/9141/download" TargetMode="External"/><Relationship Id="rId1909" Type="http://schemas.openxmlformats.org/officeDocument/2006/relationships/hyperlink" Target="https://data.iadb.org/dataset/2022-idb-climate-finance-database" TargetMode="External"/><Relationship Id="rId392" Type="http://schemas.openxmlformats.org/officeDocument/2006/relationships/hyperlink" Target="https://data.adb.org/media/10586/download" TargetMode="External"/><Relationship Id="rId2073" Type="http://schemas.openxmlformats.org/officeDocument/2006/relationships/hyperlink" Target="https://data.iadb.org/dataset/2021-idb-climate-finance-database" TargetMode="External"/><Relationship Id="rId2280" Type="http://schemas.openxmlformats.org/officeDocument/2006/relationships/hyperlink" Target="https://www.adb.org/projects/57063-001/main" TargetMode="External"/><Relationship Id="rId252" Type="http://schemas.openxmlformats.org/officeDocument/2006/relationships/hyperlink" Target="https://data.adb.org/media/9141/download" TargetMode="External"/><Relationship Id="rId2140" Type="http://schemas.openxmlformats.org/officeDocument/2006/relationships/hyperlink" Target="https://data.iadb.org/dataset/2021-idb-climate-finance-database" TargetMode="External"/><Relationship Id="rId112" Type="http://schemas.openxmlformats.org/officeDocument/2006/relationships/hyperlink" Target="https://data.adb.org/media/9141/download" TargetMode="External"/><Relationship Id="rId1699" Type="http://schemas.openxmlformats.org/officeDocument/2006/relationships/hyperlink" Target="https://data.iadb.org/dataset/2022-idb-climate-finance-database" TargetMode="External"/><Relationship Id="rId2000" Type="http://schemas.openxmlformats.org/officeDocument/2006/relationships/hyperlink" Target="https://data.iadb.org/dataset/2021-idb-climate-finance-database" TargetMode="External"/><Relationship Id="rId929" Type="http://schemas.openxmlformats.org/officeDocument/2006/relationships/hyperlink" Target="https://data.adb.org/media/12001/download" TargetMode="External"/><Relationship Id="rId1559" Type="http://schemas.openxmlformats.org/officeDocument/2006/relationships/hyperlink" Target="https://data.iadb.org/dataset/download/88fc53ef-f1f1-4119-96f2-b575f5fda36c/zip" TargetMode="External"/><Relationship Id="rId1766" Type="http://schemas.openxmlformats.org/officeDocument/2006/relationships/hyperlink" Target="https://data.iadb.org/dataset/2022-idb-climate-finance-database" TargetMode="External"/><Relationship Id="rId1973" Type="http://schemas.openxmlformats.org/officeDocument/2006/relationships/hyperlink" Target="https://data.iadb.org/dataset/2021-idb-climate-finance-database" TargetMode="External"/><Relationship Id="rId58" Type="http://schemas.openxmlformats.org/officeDocument/2006/relationships/hyperlink" Target="https://data.adb.org/media/9141/download" TargetMode="External"/><Relationship Id="rId1419" Type="http://schemas.openxmlformats.org/officeDocument/2006/relationships/hyperlink" Target="https://data.iadb.org/dataset/download/88fc53ef-f1f1-4119-96f2-b575f5fda36c/zip" TargetMode="External"/><Relationship Id="rId1626" Type="http://schemas.openxmlformats.org/officeDocument/2006/relationships/hyperlink" Target="https://data.iadb.org/dataset/2022-idb-climate-finance-database" TargetMode="External"/><Relationship Id="rId1833" Type="http://schemas.openxmlformats.org/officeDocument/2006/relationships/hyperlink" Target="https://data.iadb.org/dataset/2022-idb-climate-finance-database" TargetMode="External"/><Relationship Id="rId1900" Type="http://schemas.openxmlformats.org/officeDocument/2006/relationships/hyperlink" Target="https://data.iadb.org/dataset/2022-idb-climate-finance-database" TargetMode="External"/><Relationship Id="rId579" Type="http://schemas.openxmlformats.org/officeDocument/2006/relationships/hyperlink" Target="https://data.adb.org/media/10586/download" TargetMode="External"/><Relationship Id="rId786" Type="http://schemas.openxmlformats.org/officeDocument/2006/relationships/hyperlink" Target="https://data.adb.org/media/12001/download" TargetMode="External"/><Relationship Id="rId993" Type="http://schemas.openxmlformats.org/officeDocument/2006/relationships/hyperlink" Target="https://data.adb.org/media/12001/download" TargetMode="External"/><Relationship Id="rId2467" Type="http://schemas.openxmlformats.org/officeDocument/2006/relationships/hyperlink" Target="https://www.adb.org/projects/49026-004/main" TargetMode="External"/><Relationship Id="rId439" Type="http://schemas.openxmlformats.org/officeDocument/2006/relationships/hyperlink" Target="https://data.adb.org/media/10586/download" TargetMode="External"/><Relationship Id="rId646" Type="http://schemas.openxmlformats.org/officeDocument/2006/relationships/hyperlink" Target="https://data.adb.org/media/10586/download" TargetMode="External"/><Relationship Id="rId1069" Type="http://schemas.openxmlformats.org/officeDocument/2006/relationships/hyperlink" Target="https://data.adb.org/media/12001/download" TargetMode="External"/><Relationship Id="rId1276" Type="http://schemas.openxmlformats.org/officeDocument/2006/relationships/hyperlink" Target="https://data.iadb.org/dataset/download/88fc53ef-f1f1-4119-96f2-b575f5fda36c/zip" TargetMode="External"/><Relationship Id="rId1483" Type="http://schemas.openxmlformats.org/officeDocument/2006/relationships/hyperlink" Target="https://data.iadb.org/dataset/download/88fc53ef-f1f1-4119-96f2-b575f5fda36c/zip" TargetMode="External"/><Relationship Id="rId2327" Type="http://schemas.openxmlformats.org/officeDocument/2006/relationships/hyperlink" Target="https://www.adb.org/projects/57113-001/main" TargetMode="External"/><Relationship Id="rId506" Type="http://schemas.openxmlformats.org/officeDocument/2006/relationships/hyperlink" Target="https://data.adb.org/media/10586/download" TargetMode="External"/><Relationship Id="rId853" Type="http://schemas.openxmlformats.org/officeDocument/2006/relationships/hyperlink" Target="https://data.adb.org/media/12001/download" TargetMode="External"/><Relationship Id="rId1136" Type="http://schemas.openxmlformats.org/officeDocument/2006/relationships/hyperlink" Target="https://data.adb.org/media/12001/download" TargetMode="External"/><Relationship Id="rId1690" Type="http://schemas.openxmlformats.org/officeDocument/2006/relationships/hyperlink" Target="https://data.iadb.org/dataset/2022-idb-climate-finance-database" TargetMode="External"/><Relationship Id="rId2534" Type="http://schemas.openxmlformats.org/officeDocument/2006/relationships/hyperlink" Target="https://www.adb.org/projects/55036-001/main" TargetMode="External"/><Relationship Id="rId713" Type="http://schemas.openxmlformats.org/officeDocument/2006/relationships/hyperlink" Target="https://data.adb.org/media/10586/download" TargetMode="External"/><Relationship Id="rId920" Type="http://schemas.openxmlformats.org/officeDocument/2006/relationships/hyperlink" Target="https://data.adb.org/media/12001/download" TargetMode="External"/><Relationship Id="rId1343" Type="http://schemas.openxmlformats.org/officeDocument/2006/relationships/hyperlink" Target="https://data.iadb.org/dataset/download/88fc53ef-f1f1-4119-96f2-b575f5fda36c/zip" TargetMode="External"/><Relationship Id="rId1550" Type="http://schemas.openxmlformats.org/officeDocument/2006/relationships/hyperlink" Target="https://data.iadb.org/dataset/download/88fc53ef-f1f1-4119-96f2-b575f5fda36c/zip" TargetMode="External"/><Relationship Id="rId2601" Type="http://schemas.openxmlformats.org/officeDocument/2006/relationships/hyperlink" Target="https://www.adb.org/projects/53129-001/main" TargetMode="External"/><Relationship Id="rId1203" Type="http://schemas.openxmlformats.org/officeDocument/2006/relationships/hyperlink" Target="https://data.adb.org/media/12001/download" TargetMode="External"/><Relationship Id="rId1410" Type="http://schemas.openxmlformats.org/officeDocument/2006/relationships/hyperlink" Target="https://data.iadb.org/dataset/download/88fc53ef-f1f1-4119-96f2-b575f5fda36c/zip" TargetMode="External"/><Relationship Id="rId296" Type="http://schemas.openxmlformats.org/officeDocument/2006/relationships/hyperlink" Target="https://data.adb.org/media/9141/download" TargetMode="External"/><Relationship Id="rId2184" Type="http://schemas.openxmlformats.org/officeDocument/2006/relationships/hyperlink" Target="https://thedocs.worldbank.org/en/doc/d4a3fae669d0274d249ef9331dffe73b-0020012024/original/FY23-Project-level-CCB-data.pdf" TargetMode="External"/><Relationship Id="rId2391" Type="http://schemas.openxmlformats.org/officeDocument/2006/relationships/hyperlink" Target="https://www.adb.org/projects/53165-002/main" TargetMode="External"/><Relationship Id="rId156" Type="http://schemas.openxmlformats.org/officeDocument/2006/relationships/hyperlink" Target="https://data.adb.org/media/9141/download" TargetMode="External"/><Relationship Id="rId363" Type="http://schemas.openxmlformats.org/officeDocument/2006/relationships/hyperlink" Target="https://data.adb.org/media/10586/download" TargetMode="External"/><Relationship Id="rId570" Type="http://schemas.openxmlformats.org/officeDocument/2006/relationships/hyperlink" Target="https://data.adb.org/media/10586/download" TargetMode="External"/><Relationship Id="rId2044" Type="http://schemas.openxmlformats.org/officeDocument/2006/relationships/hyperlink" Target="https://data.iadb.org/dataset/2021-idb-climate-finance-database" TargetMode="External"/><Relationship Id="rId2251" Type="http://schemas.openxmlformats.org/officeDocument/2006/relationships/hyperlink" Target="https://www.adb.org/projects/56006-001/main" TargetMode="External"/><Relationship Id="rId223" Type="http://schemas.openxmlformats.org/officeDocument/2006/relationships/hyperlink" Target="https://data.adb.org/media/9141/download" TargetMode="External"/><Relationship Id="rId430" Type="http://schemas.openxmlformats.org/officeDocument/2006/relationships/hyperlink" Target="https://data.adb.org/media/10586/download" TargetMode="External"/><Relationship Id="rId1060" Type="http://schemas.openxmlformats.org/officeDocument/2006/relationships/hyperlink" Target="https://data.adb.org/media/12001/download" TargetMode="External"/><Relationship Id="rId2111" Type="http://schemas.openxmlformats.org/officeDocument/2006/relationships/hyperlink" Target="https://data.iadb.org/dataset/2021-idb-climate-finance-database" TargetMode="External"/><Relationship Id="rId1877" Type="http://schemas.openxmlformats.org/officeDocument/2006/relationships/hyperlink" Target="https://data.iadb.org/dataset/2022-idb-climate-finance-database" TargetMode="External"/><Relationship Id="rId1737" Type="http://schemas.openxmlformats.org/officeDocument/2006/relationships/hyperlink" Target="https://data.iadb.org/dataset/2022-idb-climate-finance-database" TargetMode="External"/><Relationship Id="rId1944" Type="http://schemas.openxmlformats.org/officeDocument/2006/relationships/hyperlink" Target="https://data.iadb.org/dataset/2021-idb-climate-finance-database" TargetMode="External"/><Relationship Id="rId29" Type="http://schemas.openxmlformats.org/officeDocument/2006/relationships/hyperlink" Target="https://data.adb.org/media/9141/download" TargetMode="External"/><Relationship Id="rId1804" Type="http://schemas.openxmlformats.org/officeDocument/2006/relationships/hyperlink" Target="https://data.iadb.org/dataset/2022-idb-climate-finance-database" TargetMode="External"/><Relationship Id="rId897" Type="http://schemas.openxmlformats.org/officeDocument/2006/relationships/hyperlink" Target="https://data.adb.org/media/12001/download" TargetMode="External"/><Relationship Id="rId2578" Type="http://schemas.openxmlformats.org/officeDocument/2006/relationships/hyperlink" Target="https://www.adb.org/projects/55113-001/main" TargetMode="External"/><Relationship Id="rId757" Type="http://schemas.openxmlformats.org/officeDocument/2006/relationships/hyperlink" Target="https://data.adb.org/media/12001/download" TargetMode="External"/><Relationship Id="rId964" Type="http://schemas.openxmlformats.org/officeDocument/2006/relationships/hyperlink" Target="https://data.adb.org/media/12001/download" TargetMode="External"/><Relationship Id="rId1387" Type="http://schemas.openxmlformats.org/officeDocument/2006/relationships/hyperlink" Target="https://data.iadb.org/dataset/download/88fc53ef-f1f1-4119-96f2-b575f5fda36c/zip" TargetMode="External"/><Relationship Id="rId1594" Type="http://schemas.openxmlformats.org/officeDocument/2006/relationships/hyperlink" Target="https://data.iadb.org/dataset/download/88fc53ef-f1f1-4119-96f2-b575f5fda36c/zip" TargetMode="External"/><Relationship Id="rId2438" Type="http://schemas.openxmlformats.org/officeDocument/2006/relationships/hyperlink" Target="https://www.adb.org/projects/38272-044/main" TargetMode="External"/><Relationship Id="rId93" Type="http://schemas.openxmlformats.org/officeDocument/2006/relationships/hyperlink" Target="https://data.adb.org/media/9141/download" TargetMode="External"/><Relationship Id="rId617" Type="http://schemas.openxmlformats.org/officeDocument/2006/relationships/hyperlink" Target="https://data.adb.org/media/10586/download" TargetMode="External"/><Relationship Id="rId824" Type="http://schemas.openxmlformats.org/officeDocument/2006/relationships/hyperlink" Target="https://data.adb.org/media/12001/download" TargetMode="External"/><Relationship Id="rId1247" Type="http://schemas.openxmlformats.org/officeDocument/2006/relationships/hyperlink" Target="https://data.iadb.org/dataset/download/88fc53ef-f1f1-4119-96f2-b575f5fda36c/zip" TargetMode="External"/><Relationship Id="rId1454" Type="http://schemas.openxmlformats.org/officeDocument/2006/relationships/hyperlink" Target="https://data.iadb.org/dataset/download/88fc53ef-f1f1-4119-96f2-b575f5fda36c/zip" TargetMode="External"/><Relationship Id="rId1661" Type="http://schemas.openxmlformats.org/officeDocument/2006/relationships/hyperlink" Target="https://data.iadb.org/dataset/2022-idb-climate-finance-database" TargetMode="External"/><Relationship Id="rId2505" Type="http://schemas.openxmlformats.org/officeDocument/2006/relationships/hyperlink" Target="https://www.adb.org/projects/55051-001/main" TargetMode="External"/><Relationship Id="rId1107" Type="http://schemas.openxmlformats.org/officeDocument/2006/relationships/hyperlink" Target="https://data.adb.org/media/12001/download" TargetMode="External"/><Relationship Id="rId1314" Type="http://schemas.openxmlformats.org/officeDocument/2006/relationships/hyperlink" Target="https://data.iadb.org/dataset/download/88fc53ef-f1f1-4119-96f2-b575f5fda36c/zip" TargetMode="External"/><Relationship Id="rId1521" Type="http://schemas.openxmlformats.org/officeDocument/2006/relationships/hyperlink" Target="https://data.iadb.org/dataset/download/88fc53ef-f1f1-4119-96f2-b575f5fda36c/zip" TargetMode="External"/><Relationship Id="rId20" Type="http://schemas.openxmlformats.org/officeDocument/2006/relationships/hyperlink" Target="https://data.adb.org/media/9141/download" TargetMode="External"/><Relationship Id="rId2088" Type="http://schemas.openxmlformats.org/officeDocument/2006/relationships/hyperlink" Target="https://data.iadb.org/dataset/2021-idb-climate-finance-database" TargetMode="External"/><Relationship Id="rId2295" Type="http://schemas.openxmlformats.org/officeDocument/2006/relationships/hyperlink" Target="https://www.adb.org/projects/53078-001/main" TargetMode="External"/><Relationship Id="rId267" Type="http://schemas.openxmlformats.org/officeDocument/2006/relationships/hyperlink" Target="https://data.adb.org/media/9141/download" TargetMode="External"/><Relationship Id="rId474" Type="http://schemas.openxmlformats.org/officeDocument/2006/relationships/hyperlink" Target="https://data.adb.org/media/10586/download" TargetMode="External"/><Relationship Id="rId2155" Type="http://schemas.openxmlformats.org/officeDocument/2006/relationships/hyperlink" Target="https://data.iadb.org/dataset/2021-idb-climate-finance-database" TargetMode="External"/><Relationship Id="rId127" Type="http://schemas.openxmlformats.org/officeDocument/2006/relationships/hyperlink" Target="https://data.adb.org/media/9141/download" TargetMode="External"/><Relationship Id="rId681" Type="http://schemas.openxmlformats.org/officeDocument/2006/relationships/hyperlink" Target="https://data.adb.org/media/10586/download" TargetMode="External"/><Relationship Id="rId2362" Type="http://schemas.openxmlformats.org/officeDocument/2006/relationships/hyperlink" Target="https://www.adb.org/projects/56284-001/main" TargetMode="External"/><Relationship Id="rId334" Type="http://schemas.openxmlformats.org/officeDocument/2006/relationships/hyperlink" Target="https://data.adb.org/media/9141/download" TargetMode="External"/><Relationship Id="rId541" Type="http://schemas.openxmlformats.org/officeDocument/2006/relationships/hyperlink" Target="https://data.adb.org/media/10586/download" TargetMode="External"/><Relationship Id="rId1171" Type="http://schemas.openxmlformats.org/officeDocument/2006/relationships/hyperlink" Target="https://data.adb.org/media/12001/download" TargetMode="External"/><Relationship Id="rId2015" Type="http://schemas.openxmlformats.org/officeDocument/2006/relationships/hyperlink" Target="https://data.iadb.org/dataset/2021-idb-climate-finance-database" TargetMode="External"/><Relationship Id="rId2222" Type="http://schemas.openxmlformats.org/officeDocument/2006/relationships/hyperlink" Target="https://www.adb.org/projects/51350-004/main" TargetMode="External"/><Relationship Id="rId401" Type="http://schemas.openxmlformats.org/officeDocument/2006/relationships/hyperlink" Target="https://data.adb.org/media/10586/download" TargetMode="External"/><Relationship Id="rId1031" Type="http://schemas.openxmlformats.org/officeDocument/2006/relationships/hyperlink" Target="https://data.adb.org/media/12001/download" TargetMode="External"/><Relationship Id="rId1988" Type="http://schemas.openxmlformats.org/officeDocument/2006/relationships/hyperlink" Target="https://data.iadb.org/dataset/2021-idb-climate-finance-database" TargetMode="External"/><Relationship Id="rId1848" Type="http://schemas.openxmlformats.org/officeDocument/2006/relationships/hyperlink" Target="https://data.iadb.org/dataset/2022-idb-climate-finance-database" TargetMode="External"/><Relationship Id="rId191" Type="http://schemas.openxmlformats.org/officeDocument/2006/relationships/hyperlink" Target="https://data.adb.org/media/9141/download" TargetMode="External"/><Relationship Id="rId1708" Type="http://schemas.openxmlformats.org/officeDocument/2006/relationships/hyperlink" Target="https://data.iadb.org/dataset/2022-idb-climate-finance-database" TargetMode="External"/><Relationship Id="rId1915" Type="http://schemas.openxmlformats.org/officeDocument/2006/relationships/hyperlink" Target="https://data.iadb.org/dataset/2022-idb-climate-finance-database" TargetMode="External"/><Relationship Id="rId868" Type="http://schemas.openxmlformats.org/officeDocument/2006/relationships/hyperlink" Target="https://data.adb.org/media/12001/download" TargetMode="External"/><Relationship Id="rId1498" Type="http://schemas.openxmlformats.org/officeDocument/2006/relationships/hyperlink" Target="https://data.iadb.org/dataset/download/88fc53ef-f1f1-4119-96f2-b575f5fda36c/zip" TargetMode="External"/><Relationship Id="rId2549" Type="http://schemas.openxmlformats.org/officeDocument/2006/relationships/hyperlink" Target="https://www.adb.org/projects/34418-024/main" TargetMode="External"/><Relationship Id="rId728" Type="http://schemas.openxmlformats.org/officeDocument/2006/relationships/hyperlink" Target="https://data.adb.org/media/10586/download" TargetMode="External"/><Relationship Id="rId935" Type="http://schemas.openxmlformats.org/officeDocument/2006/relationships/hyperlink" Target="https://data.adb.org/media/12001/download" TargetMode="External"/><Relationship Id="rId1358" Type="http://schemas.openxmlformats.org/officeDocument/2006/relationships/hyperlink" Target="https://data.iadb.org/dataset/download/88fc53ef-f1f1-4119-96f2-b575f5fda36c/zip" TargetMode="External"/><Relationship Id="rId1565" Type="http://schemas.openxmlformats.org/officeDocument/2006/relationships/hyperlink" Target="https://data.iadb.org/dataset/download/88fc53ef-f1f1-4119-96f2-b575f5fda36c/zip" TargetMode="External"/><Relationship Id="rId1772" Type="http://schemas.openxmlformats.org/officeDocument/2006/relationships/hyperlink" Target="https://data.iadb.org/dataset/2022-idb-climate-finance-database" TargetMode="External"/><Relationship Id="rId2409" Type="http://schemas.openxmlformats.org/officeDocument/2006/relationships/hyperlink" Target="https://www.adb.org/projects/52245-001/main" TargetMode="External"/><Relationship Id="rId2616" Type="http://schemas.openxmlformats.org/officeDocument/2006/relationships/hyperlink" Target="https://www.eib.org/en/registers/all/158964668" TargetMode="External"/><Relationship Id="rId64" Type="http://schemas.openxmlformats.org/officeDocument/2006/relationships/hyperlink" Target="https://data.adb.org/media/9141/download" TargetMode="External"/><Relationship Id="rId1218" Type="http://schemas.openxmlformats.org/officeDocument/2006/relationships/hyperlink" Target="https://data.iadb.org/dataset/download/88fc53ef-f1f1-4119-96f2-b575f5fda36c/zip" TargetMode="External"/><Relationship Id="rId1425" Type="http://schemas.openxmlformats.org/officeDocument/2006/relationships/hyperlink" Target="https://data.iadb.org/dataset/download/88fc53ef-f1f1-4119-96f2-b575f5fda36c/zip" TargetMode="External"/><Relationship Id="rId1632" Type="http://schemas.openxmlformats.org/officeDocument/2006/relationships/hyperlink" Target="https://data.iadb.org/dataset/2022-idb-climate-finance-database" TargetMode="External"/><Relationship Id="rId2199" Type="http://schemas.openxmlformats.org/officeDocument/2006/relationships/hyperlink" Target="https://www.aiib.org/en/news-events/impact-reports/sustainability-bond-impact/2024/index.html" TargetMode="External"/><Relationship Id="rId378" Type="http://schemas.openxmlformats.org/officeDocument/2006/relationships/hyperlink" Target="https://data.adb.org/media/10586/download" TargetMode="External"/><Relationship Id="rId585" Type="http://schemas.openxmlformats.org/officeDocument/2006/relationships/hyperlink" Target="https://data.adb.org/media/10586/download" TargetMode="External"/><Relationship Id="rId792" Type="http://schemas.openxmlformats.org/officeDocument/2006/relationships/hyperlink" Target="https://data.adb.org/media/12001/download" TargetMode="External"/><Relationship Id="rId2059" Type="http://schemas.openxmlformats.org/officeDocument/2006/relationships/hyperlink" Target="https://data.iadb.org/dataset/2021-idb-climate-finance-database" TargetMode="External"/><Relationship Id="rId2266" Type="http://schemas.openxmlformats.org/officeDocument/2006/relationships/hyperlink" Target="https://www.adb.org/projects/56231-001/main" TargetMode="External"/><Relationship Id="rId2473" Type="http://schemas.openxmlformats.org/officeDocument/2006/relationships/hyperlink" Target="https://www.adb.org/projects/52287-001/main" TargetMode="External"/><Relationship Id="rId238" Type="http://schemas.openxmlformats.org/officeDocument/2006/relationships/hyperlink" Target="https://data.adb.org/media/9141/download" TargetMode="External"/><Relationship Id="rId445" Type="http://schemas.openxmlformats.org/officeDocument/2006/relationships/hyperlink" Target="https://data.adb.org/media/10586/download" TargetMode="External"/><Relationship Id="rId652" Type="http://schemas.openxmlformats.org/officeDocument/2006/relationships/hyperlink" Target="https://data.adb.org/media/10586/download" TargetMode="External"/><Relationship Id="rId1075" Type="http://schemas.openxmlformats.org/officeDocument/2006/relationships/hyperlink" Target="https://data.adb.org/media/12001/download" TargetMode="External"/><Relationship Id="rId1282" Type="http://schemas.openxmlformats.org/officeDocument/2006/relationships/hyperlink" Target="https://data.iadb.org/dataset/download/88fc53ef-f1f1-4119-96f2-b575f5fda36c/zip" TargetMode="External"/><Relationship Id="rId2126" Type="http://schemas.openxmlformats.org/officeDocument/2006/relationships/hyperlink" Target="https://data.iadb.org/dataset/2021-idb-climate-finance-database" TargetMode="External"/><Relationship Id="rId2333" Type="http://schemas.openxmlformats.org/officeDocument/2006/relationships/hyperlink" Target="https://www.adb.org/projects/57157-001/main" TargetMode="External"/><Relationship Id="rId2540" Type="http://schemas.openxmlformats.org/officeDocument/2006/relationships/hyperlink" Target="https://www.adb.org/projects/53262-001/main" TargetMode="External"/><Relationship Id="rId305" Type="http://schemas.openxmlformats.org/officeDocument/2006/relationships/hyperlink" Target="https://data.adb.org/media/9141/download" TargetMode="External"/><Relationship Id="rId512" Type="http://schemas.openxmlformats.org/officeDocument/2006/relationships/hyperlink" Target="https://data.adb.org/media/10586/download" TargetMode="External"/><Relationship Id="rId1142" Type="http://schemas.openxmlformats.org/officeDocument/2006/relationships/hyperlink" Target="https://data.adb.org/media/12001/download" TargetMode="External"/><Relationship Id="rId2400" Type="http://schemas.openxmlformats.org/officeDocument/2006/relationships/hyperlink" Target="https://www.adb.org/projects/51036-002/main" TargetMode="External"/><Relationship Id="rId1002" Type="http://schemas.openxmlformats.org/officeDocument/2006/relationships/hyperlink" Target="https://data.adb.org/media/12001/download" TargetMode="External"/><Relationship Id="rId1959" Type="http://schemas.openxmlformats.org/officeDocument/2006/relationships/hyperlink" Target="https://data.iadb.org/dataset/2021-idb-climate-finance-database" TargetMode="External"/><Relationship Id="rId1819" Type="http://schemas.openxmlformats.org/officeDocument/2006/relationships/hyperlink" Target="https://data.iadb.org/dataset/2022-idb-climate-finance-database" TargetMode="External"/><Relationship Id="rId2190" Type="http://schemas.openxmlformats.org/officeDocument/2006/relationships/hyperlink" Target="https://www.ebrd.com/home/news-and-events/publications/sustainability-report/sustainaibility-report-2021.html" TargetMode="External"/><Relationship Id="rId162" Type="http://schemas.openxmlformats.org/officeDocument/2006/relationships/hyperlink" Target="https://data.adb.org/media/9141/download" TargetMode="External"/><Relationship Id="rId2050" Type="http://schemas.openxmlformats.org/officeDocument/2006/relationships/hyperlink" Target="https://data.iadb.org/dataset/2021-idb-climate-finance-database" TargetMode="External"/><Relationship Id="rId979" Type="http://schemas.openxmlformats.org/officeDocument/2006/relationships/hyperlink" Target="https://data.adb.org/media/12001/download" TargetMode="External"/><Relationship Id="rId839" Type="http://schemas.openxmlformats.org/officeDocument/2006/relationships/hyperlink" Target="https://data.adb.org/media/12001/download" TargetMode="External"/><Relationship Id="rId1469" Type="http://schemas.openxmlformats.org/officeDocument/2006/relationships/hyperlink" Target="https://data.iadb.org/dataset/download/88fc53ef-f1f1-4119-96f2-b575f5fda36c/zip" TargetMode="External"/><Relationship Id="rId1676" Type="http://schemas.openxmlformats.org/officeDocument/2006/relationships/hyperlink" Target="https://data.iadb.org/dataset/2022-idb-climate-finance-database" TargetMode="External"/><Relationship Id="rId1883" Type="http://schemas.openxmlformats.org/officeDocument/2006/relationships/hyperlink" Target="https://data.iadb.org/dataset/2022-idb-climate-finance-database" TargetMode="External"/><Relationship Id="rId906" Type="http://schemas.openxmlformats.org/officeDocument/2006/relationships/hyperlink" Target="https://data.adb.org/media/12001/download" TargetMode="External"/><Relationship Id="rId1329" Type="http://schemas.openxmlformats.org/officeDocument/2006/relationships/hyperlink" Target="https://data.iadb.org/dataset/download/88fc53ef-f1f1-4119-96f2-b575f5fda36c/zip" TargetMode="External"/><Relationship Id="rId1536" Type="http://schemas.openxmlformats.org/officeDocument/2006/relationships/hyperlink" Target="https://data.iadb.org/dataset/download/88fc53ef-f1f1-4119-96f2-b575f5fda36c/zip" TargetMode="External"/><Relationship Id="rId1743" Type="http://schemas.openxmlformats.org/officeDocument/2006/relationships/hyperlink" Target="https://data.iadb.org/dataset/2022-idb-climate-finance-database" TargetMode="External"/><Relationship Id="rId1950" Type="http://schemas.openxmlformats.org/officeDocument/2006/relationships/hyperlink" Target="https://data.iadb.org/dataset/2021-idb-climate-finance-database" TargetMode="External"/><Relationship Id="rId35" Type="http://schemas.openxmlformats.org/officeDocument/2006/relationships/hyperlink" Target="https://data.adb.org/media/9141/download" TargetMode="External"/><Relationship Id="rId1603" Type="http://schemas.openxmlformats.org/officeDocument/2006/relationships/hyperlink" Target="https://data.iadb.org/dataset/2022-idb-climate-finance-database" TargetMode="External"/><Relationship Id="rId1810" Type="http://schemas.openxmlformats.org/officeDocument/2006/relationships/hyperlink" Target="https://data.iadb.org/dataset/2022-idb-climate-finance-database" TargetMode="External"/><Relationship Id="rId489" Type="http://schemas.openxmlformats.org/officeDocument/2006/relationships/hyperlink" Target="https://data.adb.org/media/10586/download" TargetMode="External"/><Relationship Id="rId696" Type="http://schemas.openxmlformats.org/officeDocument/2006/relationships/hyperlink" Target="https://data.adb.org/media/10586/download" TargetMode="External"/><Relationship Id="rId2377" Type="http://schemas.openxmlformats.org/officeDocument/2006/relationships/hyperlink" Target="https://www.adb.org/projects/51401-002/main" TargetMode="External"/><Relationship Id="rId2584" Type="http://schemas.openxmlformats.org/officeDocument/2006/relationships/hyperlink" Target="https://www.adb.org/projects/55339-001/main" TargetMode="External"/><Relationship Id="rId349" Type="http://schemas.openxmlformats.org/officeDocument/2006/relationships/hyperlink" Target="https://data.adb.org/media/10586/download" TargetMode="External"/><Relationship Id="rId556" Type="http://schemas.openxmlformats.org/officeDocument/2006/relationships/hyperlink" Target="https://data.adb.org/media/10586/download" TargetMode="External"/><Relationship Id="rId763" Type="http://schemas.openxmlformats.org/officeDocument/2006/relationships/hyperlink" Target="https://data.adb.org/media/12001/download" TargetMode="External"/><Relationship Id="rId1186" Type="http://schemas.openxmlformats.org/officeDocument/2006/relationships/hyperlink" Target="https://data.adb.org/media/12001/download" TargetMode="External"/><Relationship Id="rId1393" Type="http://schemas.openxmlformats.org/officeDocument/2006/relationships/hyperlink" Target="https://data.iadb.org/dataset/download/88fc53ef-f1f1-4119-96f2-b575f5fda36c/zip" TargetMode="External"/><Relationship Id="rId2237" Type="http://schemas.openxmlformats.org/officeDocument/2006/relationships/hyperlink" Target="https://www.adb.org/projects/54056-002/main" TargetMode="External"/><Relationship Id="rId2444" Type="http://schemas.openxmlformats.org/officeDocument/2006/relationships/hyperlink" Target="https://www.adb.org/projects/51107-003/main" TargetMode="External"/><Relationship Id="rId209" Type="http://schemas.openxmlformats.org/officeDocument/2006/relationships/hyperlink" Target="https://data.adb.org/media/9141/download" TargetMode="External"/><Relationship Id="rId416" Type="http://schemas.openxmlformats.org/officeDocument/2006/relationships/hyperlink" Target="https://data.adb.org/media/10586/download" TargetMode="External"/><Relationship Id="rId970" Type="http://schemas.openxmlformats.org/officeDocument/2006/relationships/hyperlink" Target="https://data.adb.org/media/12001/download" TargetMode="External"/><Relationship Id="rId1046" Type="http://schemas.openxmlformats.org/officeDocument/2006/relationships/hyperlink" Target="https://data.adb.org/media/12001/download" TargetMode="External"/><Relationship Id="rId1253" Type="http://schemas.openxmlformats.org/officeDocument/2006/relationships/hyperlink" Target="https://data.iadb.org/dataset/download/88fc53ef-f1f1-4119-96f2-b575f5fda36c/zip" TargetMode="External"/><Relationship Id="rId623" Type="http://schemas.openxmlformats.org/officeDocument/2006/relationships/hyperlink" Target="https://data.adb.org/media/10586/download" TargetMode="External"/><Relationship Id="rId830" Type="http://schemas.openxmlformats.org/officeDocument/2006/relationships/hyperlink" Target="https://data.adb.org/media/12001/download" TargetMode="External"/><Relationship Id="rId1460" Type="http://schemas.openxmlformats.org/officeDocument/2006/relationships/hyperlink" Target="https://data.iadb.org/dataset/download/88fc53ef-f1f1-4119-96f2-b575f5fda36c/zip" TargetMode="External"/><Relationship Id="rId2304" Type="http://schemas.openxmlformats.org/officeDocument/2006/relationships/hyperlink" Target="https://www.adb.org/projects/55048-001/main" TargetMode="External"/><Relationship Id="rId2511" Type="http://schemas.openxmlformats.org/officeDocument/2006/relationships/hyperlink" Target="https://www.adb.org/projects/54445-001/main" TargetMode="External"/><Relationship Id="rId1113" Type="http://schemas.openxmlformats.org/officeDocument/2006/relationships/hyperlink" Target="https://data.adb.org/media/12001/download" TargetMode="External"/><Relationship Id="rId1320" Type="http://schemas.openxmlformats.org/officeDocument/2006/relationships/hyperlink" Target="https://data.iadb.org/dataset/download/88fc53ef-f1f1-4119-96f2-b575f5fda36c/zip" TargetMode="External"/><Relationship Id="rId2094" Type="http://schemas.openxmlformats.org/officeDocument/2006/relationships/hyperlink" Target="https://data.iadb.org/dataset/2021-idb-climate-finance-database" TargetMode="External"/><Relationship Id="rId273" Type="http://schemas.openxmlformats.org/officeDocument/2006/relationships/hyperlink" Target="https://data.adb.org/media/9141/download" TargetMode="External"/><Relationship Id="rId480" Type="http://schemas.openxmlformats.org/officeDocument/2006/relationships/hyperlink" Target="https://data.adb.org/media/10586/download" TargetMode="External"/><Relationship Id="rId2161" Type="http://schemas.openxmlformats.org/officeDocument/2006/relationships/hyperlink" Target="https://data.iadb.org/dataset/2021-idb-climate-finance-database" TargetMode="External"/><Relationship Id="rId133" Type="http://schemas.openxmlformats.org/officeDocument/2006/relationships/hyperlink" Target="https://data.adb.org/media/9141/download" TargetMode="External"/><Relationship Id="rId340" Type="http://schemas.openxmlformats.org/officeDocument/2006/relationships/hyperlink" Target="https://data.adb.org/media/10586/download" TargetMode="External"/><Relationship Id="rId2021" Type="http://schemas.openxmlformats.org/officeDocument/2006/relationships/hyperlink" Target="https://data.iadb.org/dataset/2021-idb-climate-finance-database" TargetMode="External"/><Relationship Id="rId200" Type="http://schemas.openxmlformats.org/officeDocument/2006/relationships/hyperlink" Target="https://data.adb.org/media/9141/download" TargetMode="External"/><Relationship Id="rId1787" Type="http://schemas.openxmlformats.org/officeDocument/2006/relationships/hyperlink" Target="https://data.iadb.org/dataset/2022-idb-climate-finance-database" TargetMode="External"/><Relationship Id="rId1994" Type="http://schemas.openxmlformats.org/officeDocument/2006/relationships/hyperlink" Target="https://data.iadb.org/dataset/2021-idb-climate-finance-database" TargetMode="External"/><Relationship Id="rId79" Type="http://schemas.openxmlformats.org/officeDocument/2006/relationships/hyperlink" Target="https://data.adb.org/media/9141/download" TargetMode="External"/><Relationship Id="rId1647" Type="http://schemas.openxmlformats.org/officeDocument/2006/relationships/hyperlink" Target="https://data.iadb.org/dataset/2022-idb-climate-finance-database" TargetMode="External"/><Relationship Id="rId1854" Type="http://schemas.openxmlformats.org/officeDocument/2006/relationships/hyperlink" Target="https://data.iadb.org/dataset/2022-idb-climate-finance-database" TargetMode="External"/><Relationship Id="rId1507" Type="http://schemas.openxmlformats.org/officeDocument/2006/relationships/hyperlink" Target="https://data.iadb.org/dataset/download/88fc53ef-f1f1-4119-96f2-b575f5fda36c/zip" TargetMode="External"/><Relationship Id="rId1714" Type="http://schemas.openxmlformats.org/officeDocument/2006/relationships/hyperlink" Target="https://data.iadb.org/dataset/2022-idb-climate-finance-database" TargetMode="External"/><Relationship Id="rId1921" Type="http://schemas.openxmlformats.org/officeDocument/2006/relationships/hyperlink" Target="https://data.iadb.org/dataset/2022-idb-climate-finance-database" TargetMode="External"/><Relationship Id="rId2488" Type="http://schemas.openxmlformats.org/officeDocument/2006/relationships/hyperlink" Target="https://www.adb.org/projects/54142-002/main" TargetMode="External"/><Relationship Id="rId1297" Type="http://schemas.openxmlformats.org/officeDocument/2006/relationships/hyperlink" Target="https://data.iadb.org/dataset/download/88fc53ef-f1f1-4119-96f2-b575f5fda36c/zip" TargetMode="External"/><Relationship Id="rId667" Type="http://schemas.openxmlformats.org/officeDocument/2006/relationships/hyperlink" Target="https://data.adb.org/media/10586/download" TargetMode="External"/><Relationship Id="rId874" Type="http://schemas.openxmlformats.org/officeDocument/2006/relationships/hyperlink" Target="https://data.adb.org/media/12001/download" TargetMode="External"/><Relationship Id="rId2348" Type="http://schemas.openxmlformats.org/officeDocument/2006/relationships/hyperlink" Target="https://www.adb.org/projects/53045-004/main" TargetMode="External"/><Relationship Id="rId2555" Type="http://schemas.openxmlformats.org/officeDocument/2006/relationships/hyperlink" Target="https://www.adb.org/projects/55064-002/main" TargetMode="External"/><Relationship Id="rId527" Type="http://schemas.openxmlformats.org/officeDocument/2006/relationships/hyperlink" Target="https://data.adb.org/media/10586/download" TargetMode="External"/><Relationship Id="rId734" Type="http://schemas.openxmlformats.org/officeDocument/2006/relationships/hyperlink" Target="https://data.adb.org/media/10586/download" TargetMode="External"/><Relationship Id="rId941" Type="http://schemas.openxmlformats.org/officeDocument/2006/relationships/hyperlink" Target="https://data.adb.org/media/12001/download" TargetMode="External"/><Relationship Id="rId1157" Type="http://schemas.openxmlformats.org/officeDocument/2006/relationships/hyperlink" Target="https://data.adb.org/media/12001/download" TargetMode="External"/><Relationship Id="rId1364" Type="http://schemas.openxmlformats.org/officeDocument/2006/relationships/hyperlink" Target="https://data.iadb.org/dataset/download/88fc53ef-f1f1-4119-96f2-b575f5fda36c/zip" TargetMode="External"/><Relationship Id="rId1571" Type="http://schemas.openxmlformats.org/officeDocument/2006/relationships/hyperlink" Target="https://data.iadb.org/dataset/download/88fc53ef-f1f1-4119-96f2-b575f5fda36c/zip" TargetMode="External"/><Relationship Id="rId2208" Type="http://schemas.openxmlformats.org/officeDocument/2006/relationships/hyperlink" Target="https://www.aiib.org/en/news-events/impact-reports/sustainability-bond-impact/2024/index.html" TargetMode="External"/><Relationship Id="rId2415" Type="http://schemas.openxmlformats.org/officeDocument/2006/relationships/hyperlink" Target="https://www.adb.org/projects/49450-027/main" TargetMode="External"/><Relationship Id="rId70" Type="http://schemas.openxmlformats.org/officeDocument/2006/relationships/hyperlink" Target="https://data.adb.org/media/9141/download" TargetMode="External"/><Relationship Id="rId801" Type="http://schemas.openxmlformats.org/officeDocument/2006/relationships/hyperlink" Target="https://data.adb.org/media/12001/download" TargetMode="External"/><Relationship Id="rId1017" Type="http://schemas.openxmlformats.org/officeDocument/2006/relationships/hyperlink" Target="https://data.adb.org/media/12001/download" TargetMode="External"/><Relationship Id="rId1224" Type="http://schemas.openxmlformats.org/officeDocument/2006/relationships/hyperlink" Target="https://data.iadb.org/dataset/download/88fc53ef-f1f1-4119-96f2-b575f5fda36c/zip" TargetMode="External"/><Relationship Id="rId1431" Type="http://schemas.openxmlformats.org/officeDocument/2006/relationships/hyperlink" Target="https://data.iadb.org/dataset/download/88fc53ef-f1f1-4119-96f2-b575f5fda36c/zip" TargetMode="External"/><Relationship Id="rId177" Type="http://schemas.openxmlformats.org/officeDocument/2006/relationships/hyperlink" Target="https://data.adb.org/media/9141/download" TargetMode="External"/><Relationship Id="rId384" Type="http://schemas.openxmlformats.org/officeDocument/2006/relationships/hyperlink" Target="https://data.adb.org/media/10586/download" TargetMode="External"/><Relationship Id="rId591" Type="http://schemas.openxmlformats.org/officeDocument/2006/relationships/hyperlink" Target="https://data.adb.org/media/10586/download" TargetMode="External"/><Relationship Id="rId2065" Type="http://schemas.openxmlformats.org/officeDocument/2006/relationships/hyperlink" Target="https://data.iadb.org/dataset/2021-idb-climate-finance-database" TargetMode="External"/><Relationship Id="rId2272" Type="http://schemas.openxmlformats.org/officeDocument/2006/relationships/hyperlink" Target="https://www.adb.org/projects/57004-001/main" TargetMode="External"/><Relationship Id="rId244" Type="http://schemas.openxmlformats.org/officeDocument/2006/relationships/hyperlink" Target="https://data.adb.org/media/9141/download" TargetMode="External"/><Relationship Id="rId1081" Type="http://schemas.openxmlformats.org/officeDocument/2006/relationships/hyperlink" Target="https://data.adb.org/media/12001/download" TargetMode="External"/><Relationship Id="rId451" Type="http://schemas.openxmlformats.org/officeDocument/2006/relationships/hyperlink" Target="https://data.adb.org/media/10586/download" TargetMode="External"/><Relationship Id="rId2132" Type="http://schemas.openxmlformats.org/officeDocument/2006/relationships/hyperlink" Target="https://data.iadb.org/dataset/2021-idb-climate-finance-database" TargetMode="External"/><Relationship Id="rId104" Type="http://schemas.openxmlformats.org/officeDocument/2006/relationships/hyperlink" Target="https://data.adb.org/media/9141/download" TargetMode="External"/><Relationship Id="rId311" Type="http://schemas.openxmlformats.org/officeDocument/2006/relationships/hyperlink" Target="https://data.adb.org/media/9141/download" TargetMode="External"/><Relationship Id="rId1898" Type="http://schemas.openxmlformats.org/officeDocument/2006/relationships/hyperlink" Target="https://data.iadb.org/dataset/2022-idb-climate-finance-database" TargetMode="External"/><Relationship Id="rId1758" Type="http://schemas.openxmlformats.org/officeDocument/2006/relationships/hyperlink" Target="https://data.iadb.org/dataset/2022-idb-climate-finance-database" TargetMode="External"/><Relationship Id="rId1965" Type="http://schemas.openxmlformats.org/officeDocument/2006/relationships/hyperlink" Target="https://data.iadb.org/dataset/2021-idb-climate-finance-database" TargetMode="External"/><Relationship Id="rId1618" Type="http://schemas.openxmlformats.org/officeDocument/2006/relationships/hyperlink" Target="https://data.iadb.org/dataset/2022-idb-climate-finance-database" TargetMode="External"/><Relationship Id="rId1825" Type="http://schemas.openxmlformats.org/officeDocument/2006/relationships/hyperlink" Target="https://data.iadb.org/dataset/2022-idb-climate-finance-database" TargetMode="External"/><Relationship Id="rId2599" Type="http://schemas.openxmlformats.org/officeDocument/2006/relationships/hyperlink" Target="https://www.adb.org/projects/53074-001/main" TargetMode="External"/><Relationship Id="rId778" Type="http://schemas.openxmlformats.org/officeDocument/2006/relationships/hyperlink" Target="https://data.adb.org/media/12001/download" TargetMode="External"/><Relationship Id="rId985" Type="http://schemas.openxmlformats.org/officeDocument/2006/relationships/hyperlink" Target="https://data.adb.org/media/12001/download" TargetMode="External"/><Relationship Id="rId2459" Type="http://schemas.openxmlformats.org/officeDocument/2006/relationships/hyperlink" Target="https://www.adb.org/projects/49117-004/main" TargetMode="External"/><Relationship Id="rId638" Type="http://schemas.openxmlformats.org/officeDocument/2006/relationships/hyperlink" Target="https://data.adb.org/media/10586/download" TargetMode="External"/><Relationship Id="rId845" Type="http://schemas.openxmlformats.org/officeDocument/2006/relationships/hyperlink" Target="https://data.adb.org/media/12001/download" TargetMode="External"/><Relationship Id="rId1268" Type="http://schemas.openxmlformats.org/officeDocument/2006/relationships/hyperlink" Target="https://data.iadb.org/dataset/download/88fc53ef-f1f1-4119-96f2-b575f5fda36c/zip" TargetMode="External"/><Relationship Id="rId1475" Type="http://schemas.openxmlformats.org/officeDocument/2006/relationships/hyperlink" Target="https://data.iadb.org/dataset/download/88fc53ef-f1f1-4119-96f2-b575f5fda36c/zip" TargetMode="External"/><Relationship Id="rId1682" Type="http://schemas.openxmlformats.org/officeDocument/2006/relationships/hyperlink" Target="https://data.iadb.org/dataset/2022-idb-climate-finance-database" TargetMode="External"/><Relationship Id="rId2319" Type="http://schemas.openxmlformats.org/officeDocument/2006/relationships/hyperlink" Target="https://www.adb.org/projects/57100-001/main" TargetMode="External"/><Relationship Id="rId2526" Type="http://schemas.openxmlformats.org/officeDocument/2006/relationships/hyperlink" Target="https://www.adb.org/projects/44934-031/main" TargetMode="External"/><Relationship Id="rId705" Type="http://schemas.openxmlformats.org/officeDocument/2006/relationships/hyperlink" Target="https://data.adb.org/media/10586/download" TargetMode="External"/><Relationship Id="rId1128" Type="http://schemas.openxmlformats.org/officeDocument/2006/relationships/hyperlink" Target="https://data.adb.org/media/12001/download" TargetMode="External"/><Relationship Id="rId1335" Type="http://schemas.openxmlformats.org/officeDocument/2006/relationships/hyperlink" Target="https://data.iadb.org/dataset/download/88fc53ef-f1f1-4119-96f2-b575f5fda36c/zip" TargetMode="External"/><Relationship Id="rId1542" Type="http://schemas.openxmlformats.org/officeDocument/2006/relationships/hyperlink" Target="https://data.iadb.org/dataset/download/88fc53ef-f1f1-4119-96f2-b575f5fda36c/zip" TargetMode="External"/><Relationship Id="rId912" Type="http://schemas.openxmlformats.org/officeDocument/2006/relationships/hyperlink" Target="https://data.adb.org/media/12001/download" TargetMode="External"/><Relationship Id="rId41" Type="http://schemas.openxmlformats.org/officeDocument/2006/relationships/hyperlink" Target="https://data.adb.org/media/9141/download" TargetMode="External"/><Relationship Id="rId1402" Type="http://schemas.openxmlformats.org/officeDocument/2006/relationships/hyperlink" Target="https://data.iadb.org/dataset/download/88fc53ef-f1f1-4119-96f2-b575f5fda36c/zip" TargetMode="External"/><Relationship Id="rId288" Type="http://schemas.openxmlformats.org/officeDocument/2006/relationships/hyperlink" Target="https://data.adb.org/media/9141/download" TargetMode="External"/><Relationship Id="rId495" Type="http://schemas.openxmlformats.org/officeDocument/2006/relationships/hyperlink" Target="https://data.adb.org/media/10586/download" TargetMode="External"/><Relationship Id="rId2176" Type="http://schemas.openxmlformats.org/officeDocument/2006/relationships/hyperlink" Target="https://data.iadb.org/dataset/2021-idb-climate-finance-database" TargetMode="External"/><Relationship Id="rId2383" Type="http://schemas.openxmlformats.org/officeDocument/2006/relationships/hyperlink" Target="https://www.adb.org/projects/53326-001/main" TargetMode="External"/><Relationship Id="rId2590" Type="http://schemas.openxmlformats.org/officeDocument/2006/relationships/hyperlink" Target="https://www.adb.org/projects/46470-003/main" TargetMode="External"/><Relationship Id="rId148" Type="http://schemas.openxmlformats.org/officeDocument/2006/relationships/hyperlink" Target="https://data.adb.org/media/9141/download" TargetMode="External"/><Relationship Id="rId355" Type="http://schemas.openxmlformats.org/officeDocument/2006/relationships/hyperlink" Target="https://data.adb.org/media/10586/download" TargetMode="External"/><Relationship Id="rId562" Type="http://schemas.openxmlformats.org/officeDocument/2006/relationships/hyperlink" Target="https://data.adb.org/media/10586/download" TargetMode="External"/><Relationship Id="rId1192" Type="http://schemas.openxmlformats.org/officeDocument/2006/relationships/hyperlink" Target="https://data.adb.org/media/12001/download" TargetMode="External"/><Relationship Id="rId2036" Type="http://schemas.openxmlformats.org/officeDocument/2006/relationships/hyperlink" Target="https://data.iadb.org/dataset/2021-idb-climate-finance-database" TargetMode="External"/><Relationship Id="rId2243" Type="http://schemas.openxmlformats.org/officeDocument/2006/relationships/hyperlink" Target="https://www.adb.org/projects/55101-001/main" TargetMode="External"/><Relationship Id="rId2450" Type="http://schemas.openxmlformats.org/officeDocument/2006/relationships/hyperlink" Target="https://www.adb.org/projects/48118-005/main" TargetMode="External"/><Relationship Id="rId215" Type="http://schemas.openxmlformats.org/officeDocument/2006/relationships/hyperlink" Target="https://data.adb.org/media/9141/download" TargetMode="External"/><Relationship Id="rId422" Type="http://schemas.openxmlformats.org/officeDocument/2006/relationships/hyperlink" Target="https://data.adb.org/media/10586/download" TargetMode="External"/><Relationship Id="rId1052" Type="http://schemas.openxmlformats.org/officeDocument/2006/relationships/hyperlink" Target="https://data.adb.org/media/12001/download" TargetMode="External"/><Relationship Id="rId2103" Type="http://schemas.openxmlformats.org/officeDocument/2006/relationships/hyperlink" Target="https://data.iadb.org/dataset/2021-idb-climate-finance-database" TargetMode="External"/><Relationship Id="rId2310" Type="http://schemas.openxmlformats.org/officeDocument/2006/relationships/hyperlink" Target="https://www.adb.org/projects/56204-001/main" TargetMode="External"/><Relationship Id="rId1869" Type="http://schemas.openxmlformats.org/officeDocument/2006/relationships/hyperlink" Target="https://data.iadb.org/dataset/2022-idb-climate-finance-database" TargetMode="External"/><Relationship Id="rId1729" Type="http://schemas.openxmlformats.org/officeDocument/2006/relationships/hyperlink" Target="https://data.iadb.org/dataset/2022-idb-climate-finance-database" TargetMode="External"/><Relationship Id="rId1936" Type="http://schemas.openxmlformats.org/officeDocument/2006/relationships/hyperlink" Target="https://data.iadb.org/dataset/2021-idb-climate-finance-database" TargetMode="External"/><Relationship Id="rId5" Type="http://schemas.openxmlformats.org/officeDocument/2006/relationships/hyperlink" Target="https://data.adb.org/media/9141/download" TargetMode="External"/><Relationship Id="rId889" Type="http://schemas.openxmlformats.org/officeDocument/2006/relationships/hyperlink" Target="https://data.adb.org/media/12001/download" TargetMode="External"/><Relationship Id="rId749" Type="http://schemas.openxmlformats.org/officeDocument/2006/relationships/hyperlink" Target="https://data.adb.org/media/10586/download" TargetMode="External"/><Relationship Id="rId1379" Type="http://schemas.openxmlformats.org/officeDocument/2006/relationships/hyperlink" Target="https://data.iadb.org/dataset/download/88fc53ef-f1f1-4119-96f2-b575f5fda36c/zip" TargetMode="External"/><Relationship Id="rId1586" Type="http://schemas.openxmlformats.org/officeDocument/2006/relationships/hyperlink" Target="https://data.iadb.org/dataset/download/88fc53ef-f1f1-4119-96f2-b575f5fda36c/zip" TargetMode="External"/><Relationship Id="rId609" Type="http://schemas.openxmlformats.org/officeDocument/2006/relationships/hyperlink" Target="https://data.adb.org/media/10586/download" TargetMode="External"/><Relationship Id="rId956" Type="http://schemas.openxmlformats.org/officeDocument/2006/relationships/hyperlink" Target="https://data.adb.org/media/12001/download" TargetMode="External"/><Relationship Id="rId1239" Type="http://schemas.openxmlformats.org/officeDocument/2006/relationships/hyperlink" Target="https://data.iadb.org/dataset/download/88fc53ef-f1f1-4119-96f2-b575f5fda36c/zip" TargetMode="External"/><Relationship Id="rId1793" Type="http://schemas.openxmlformats.org/officeDocument/2006/relationships/hyperlink" Target="https://data.iadb.org/dataset/2022-idb-climate-finance-database" TargetMode="External"/><Relationship Id="rId85" Type="http://schemas.openxmlformats.org/officeDocument/2006/relationships/hyperlink" Target="https://data.adb.org/media/9141/download" TargetMode="External"/><Relationship Id="rId816" Type="http://schemas.openxmlformats.org/officeDocument/2006/relationships/hyperlink" Target="https://data.adb.org/media/12001/download" TargetMode="External"/><Relationship Id="rId1446" Type="http://schemas.openxmlformats.org/officeDocument/2006/relationships/hyperlink" Target="https://data.iadb.org/dataset/download/88fc53ef-f1f1-4119-96f2-b575f5fda36c/zip" TargetMode="External"/><Relationship Id="rId1653" Type="http://schemas.openxmlformats.org/officeDocument/2006/relationships/hyperlink" Target="https://data.iadb.org/dataset/2022-idb-climate-finance-database" TargetMode="External"/><Relationship Id="rId1860" Type="http://schemas.openxmlformats.org/officeDocument/2006/relationships/hyperlink" Target="https://data.iadb.org/dataset/2022-idb-climate-finance-database" TargetMode="External"/><Relationship Id="rId1306" Type="http://schemas.openxmlformats.org/officeDocument/2006/relationships/hyperlink" Target="https://data.iadb.org/dataset/download/88fc53ef-f1f1-4119-96f2-b575f5fda36c/zip" TargetMode="External"/><Relationship Id="rId1513" Type="http://schemas.openxmlformats.org/officeDocument/2006/relationships/hyperlink" Target="https://data.iadb.org/dataset/download/88fc53ef-f1f1-4119-96f2-b575f5fda36c/zip" TargetMode="External"/><Relationship Id="rId1720" Type="http://schemas.openxmlformats.org/officeDocument/2006/relationships/hyperlink" Target="https://data.iadb.org/dataset/2022-idb-climate-finance-database" TargetMode="External"/><Relationship Id="rId12" Type="http://schemas.openxmlformats.org/officeDocument/2006/relationships/hyperlink" Target="https://data.adb.org/media/9141/download" TargetMode="External"/><Relationship Id="rId399" Type="http://schemas.openxmlformats.org/officeDocument/2006/relationships/hyperlink" Target="https://data.adb.org/media/10586/download" TargetMode="External"/><Relationship Id="rId2287" Type="http://schemas.openxmlformats.org/officeDocument/2006/relationships/hyperlink" Target="https://www.adb.org/projects/48186-008/main" TargetMode="External"/><Relationship Id="rId2494" Type="http://schemas.openxmlformats.org/officeDocument/2006/relationships/hyperlink" Target="https://www.adb.org/projects/54393-001/main" TargetMode="External"/><Relationship Id="rId259" Type="http://schemas.openxmlformats.org/officeDocument/2006/relationships/hyperlink" Target="https://data.adb.org/media/9141/download" TargetMode="External"/><Relationship Id="rId466" Type="http://schemas.openxmlformats.org/officeDocument/2006/relationships/hyperlink" Target="https://data.adb.org/media/10586/download" TargetMode="External"/><Relationship Id="rId673" Type="http://schemas.openxmlformats.org/officeDocument/2006/relationships/hyperlink" Target="https://data.adb.org/media/10586/download" TargetMode="External"/><Relationship Id="rId880" Type="http://schemas.openxmlformats.org/officeDocument/2006/relationships/hyperlink" Target="https://data.adb.org/media/12001/download" TargetMode="External"/><Relationship Id="rId1096" Type="http://schemas.openxmlformats.org/officeDocument/2006/relationships/hyperlink" Target="https://data.adb.org/media/12001/download" TargetMode="External"/><Relationship Id="rId2147" Type="http://schemas.openxmlformats.org/officeDocument/2006/relationships/hyperlink" Target="https://data.iadb.org/dataset/2021-idb-climate-finance-database" TargetMode="External"/><Relationship Id="rId2354" Type="http://schemas.openxmlformats.org/officeDocument/2006/relationships/hyperlink" Target="https://www.adb.org/projects/55254-001/main" TargetMode="External"/><Relationship Id="rId2561" Type="http://schemas.openxmlformats.org/officeDocument/2006/relationships/hyperlink" Target="https://www.adb.org/projects/53109-001/main" TargetMode="External"/><Relationship Id="rId119" Type="http://schemas.openxmlformats.org/officeDocument/2006/relationships/hyperlink" Target="https://data.adb.org/media/9141/download" TargetMode="External"/><Relationship Id="rId326" Type="http://schemas.openxmlformats.org/officeDocument/2006/relationships/hyperlink" Target="https://data.adb.org/media/9141/download" TargetMode="External"/><Relationship Id="rId533" Type="http://schemas.openxmlformats.org/officeDocument/2006/relationships/hyperlink" Target="https://data.adb.org/media/10586/download" TargetMode="External"/><Relationship Id="rId1163" Type="http://schemas.openxmlformats.org/officeDocument/2006/relationships/hyperlink" Target="https://data.adb.org/media/12001/download" TargetMode="External"/><Relationship Id="rId1370" Type="http://schemas.openxmlformats.org/officeDocument/2006/relationships/hyperlink" Target="https://data.iadb.org/dataset/download/88fc53ef-f1f1-4119-96f2-b575f5fda36c/zip" TargetMode="External"/><Relationship Id="rId2007" Type="http://schemas.openxmlformats.org/officeDocument/2006/relationships/hyperlink" Target="https://data.iadb.org/dataset/2021-idb-climate-finance-database" TargetMode="External"/><Relationship Id="rId2214" Type="http://schemas.openxmlformats.org/officeDocument/2006/relationships/hyperlink" Target="https://www.adb.org/projects/49078-004/main" TargetMode="External"/><Relationship Id="rId740" Type="http://schemas.openxmlformats.org/officeDocument/2006/relationships/hyperlink" Target="https://data.adb.org/media/10586/download" TargetMode="External"/><Relationship Id="rId1023" Type="http://schemas.openxmlformats.org/officeDocument/2006/relationships/hyperlink" Target="https://data.adb.org/media/12001/download" TargetMode="External"/><Relationship Id="rId2421" Type="http://schemas.openxmlformats.org/officeDocument/2006/relationships/hyperlink" Target="https://www.adb.org/projects/48444-005/main" TargetMode="External"/><Relationship Id="rId600" Type="http://schemas.openxmlformats.org/officeDocument/2006/relationships/hyperlink" Target="https://data.adb.org/media/10586/download" TargetMode="External"/><Relationship Id="rId1230" Type="http://schemas.openxmlformats.org/officeDocument/2006/relationships/hyperlink" Target="https://data.iadb.org/dataset/download/88fc53ef-f1f1-4119-96f2-b575f5fda36c/zip" TargetMode="External"/><Relationship Id="rId1328" Type="http://schemas.openxmlformats.org/officeDocument/2006/relationships/hyperlink" Target="https://data.iadb.org/dataset/download/88fc53ef-f1f1-4119-96f2-b575f5fda36c/zip" TargetMode="External"/><Relationship Id="rId1535" Type="http://schemas.openxmlformats.org/officeDocument/2006/relationships/hyperlink" Target="https://data.iadb.org/dataset/download/88fc53ef-f1f1-4119-96f2-b575f5fda36c/zip" TargetMode="External"/><Relationship Id="rId905" Type="http://schemas.openxmlformats.org/officeDocument/2006/relationships/hyperlink" Target="https://data.adb.org/media/12001/download" TargetMode="External"/><Relationship Id="rId1742" Type="http://schemas.openxmlformats.org/officeDocument/2006/relationships/hyperlink" Target="https://data.iadb.org/dataset/2022-idb-climate-finance-database" TargetMode="External"/><Relationship Id="rId34" Type="http://schemas.openxmlformats.org/officeDocument/2006/relationships/hyperlink" Target="https://data.adb.org/media/9141/download" TargetMode="External"/><Relationship Id="rId1602" Type="http://schemas.openxmlformats.org/officeDocument/2006/relationships/hyperlink" Target="https://data.iadb.org/dataset/2022-idb-climate-finance-database" TargetMode="External"/><Relationship Id="rId183" Type="http://schemas.openxmlformats.org/officeDocument/2006/relationships/hyperlink" Target="https://data.adb.org/media/9141/download" TargetMode="External"/><Relationship Id="rId390" Type="http://schemas.openxmlformats.org/officeDocument/2006/relationships/hyperlink" Target="https://data.adb.org/media/10586/download" TargetMode="External"/><Relationship Id="rId1907" Type="http://schemas.openxmlformats.org/officeDocument/2006/relationships/hyperlink" Target="https://data.iadb.org/dataset/2022-idb-climate-finance-database" TargetMode="External"/><Relationship Id="rId2071" Type="http://schemas.openxmlformats.org/officeDocument/2006/relationships/hyperlink" Target="https://data.iadb.org/dataset/2021-idb-climate-finance-database" TargetMode="External"/><Relationship Id="rId250" Type="http://schemas.openxmlformats.org/officeDocument/2006/relationships/hyperlink" Target="https://data.adb.org/media/9141/download" TargetMode="External"/><Relationship Id="rId488" Type="http://schemas.openxmlformats.org/officeDocument/2006/relationships/hyperlink" Target="https://data.adb.org/media/10586/download" TargetMode="External"/><Relationship Id="rId695" Type="http://schemas.openxmlformats.org/officeDocument/2006/relationships/hyperlink" Target="https://data.adb.org/media/10586/download" TargetMode="External"/><Relationship Id="rId2169" Type="http://schemas.openxmlformats.org/officeDocument/2006/relationships/hyperlink" Target="https://data.iadb.org/dataset/2021-idb-climate-finance-database" TargetMode="External"/><Relationship Id="rId2376" Type="http://schemas.openxmlformats.org/officeDocument/2006/relationships/hyperlink" Target="https://www.adb.org/projects/48025-004/main" TargetMode="External"/><Relationship Id="rId2583" Type="http://schemas.openxmlformats.org/officeDocument/2006/relationships/hyperlink" Target="https://www.adb.org/projects/55339-001/main" TargetMode="External"/><Relationship Id="rId110" Type="http://schemas.openxmlformats.org/officeDocument/2006/relationships/hyperlink" Target="https://data.adb.org/media/9141/download" TargetMode="External"/><Relationship Id="rId348" Type="http://schemas.openxmlformats.org/officeDocument/2006/relationships/hyperlink" Target="https://data.adb.org/media/10586/download" TargetMode="External"/><Relationship Id="rId555" Type="http://schemas.openxmlformats.org/officeDocument/2006/relationships/hyperlink" Target="https://data.adb.org/media/10586/download" TargetMode="External"/><Relationship Id="rId762" Type="http://schemas.openxmlformats.org/officeDocument/2006/relationships/hyperlink" Target="https://data.adb.org/media/12001/download" TargetMode="External"/><Relationship Id="rId1185" Type="http://schemas.openxmlformats.org/officeDocument/2006/relationships/hyperlink" Target="https://data.adb.org/media/12001/download" TargetMode="External"/><Relationship Id="rId1392" Type="http://schemas.openxmlformats.org/officeDocument/2006/relationships/hyperlink" Target="https://data.iadb.org/dataset/download/88fc53ef-f1f1-4119-96f2-b575f5fda36c/zip" TargetMode="External"/><Relationship Id="rId2029" Type="http://schemas.openxmlformats.org/officeDocument/2006/relationships/hyperlink" Target="https://data.iadb.org/dataset/2021-idb-climate-finance-database" TargetMode="External"/><Relationship Id="rId2236" Type="http://schemas.openxmlformats.org/officeDocument/2006/relationships/hyperlink" Target="https://www.adb.org/projects/54017-001/main" TargetMode="External"/><Relationship Id="rId2443" Type="http://schemas.openxmlformats.org/officeDocument/2006/relationships/hyperlink" Target="https://www.adb.org/projects/51107-003/main" TargetMode="External"/><Relationship Id="rId208" Type="http://schemas.openxmlformats.org/officeDocument/2006/relationships/hyperlink" Target="https://data.adb.org/media/9141/download" TargetMode="External"/><Relationship Id="rId415" Type="http://schemas.openxmlformats.org/officeDocument/2006/relationships/hyperlink" Target="https://data.adb.org/media/10586/download" TargetMode="External"/><Relationship Id="rId622" Type="http://schemas.openxmlformats.org/officeDocument/2006/relationships/hyperlink" Target="https://data.adb.org/media/10586/download" TargetMode="External"/><Relationship Id="rId1045" Type="http://schemas.openxmlformats.org/officeDocument/2006/relationships/hyperlink" Target="https://data.adb.org/media/12001/download" TargetMode="External"/><Relationship Id="rId1252" Type="http://schemas.openxmlformats.org/officeDocument/2006/relationships/hyperlink" Target="https://data.iadb.org/dataset/download/88fc53ef-f1f1-4119-96f2-b575f5fda36c/zip" TargetMode="External"/><Relationship Id="rId1697" Type="http://schemas.openxmlformats.org/officeDocument/2006/relationships/hyperlink" Target="https://data.iadb.org/dataset/2022-idb-climate-finance-database" TargetMode="External"/><Relationship Id="rId2303" Type="http://schemas.openxmlformats.org/officeDocument/2006/relationships/hyperlink" Target="https://www.adb.org/projects/55048-001/main" TargetMode="External"/><Relationship Id="rId2510" Type="http://schemas.openxmlformats.org/officeDocument/2006/relationships/hyperlink" Target="https://www.adb.org/projects/55082-002/main" TargetMode="External"/><Relationship Id="rId927" Type="http://schemas.openxmlformats.org/officeDocument/2006/relationships/hyperlink" Target="https://data.adb.org/media/12001/download" TargetMode="External"/><Relationship Id="rId1112" Type="http://schemas.openxmlformats.org/officeDocument/2006/relationships/hyperlink" Target="https://data.adb.org/media/12001/download" TargetMode="External"/><Relationship Id="rId1557" Type="http://schemas.openxmlformats.org/officeDocument/2006/relationships/hyperlink" Target="https://data.iadb.org/dataset/download/88fc53ef-f1f1-4119-96f2-b575f5fda36c/zip" TargetMode="External"/><Relationship Id="rId1764" Type="http://schemas.openxmlformats.org/officeDocument/2006/relationships/hyperlink" Target="https://data.iadb.org/dataset/2022-idb-climate-finance-database" TargetMode="External"/><Relationship Id="rId1971" Type="http://schemas.openxmlformats.org/officeDocument/2006/relationships/hyperlink" Target="https://data.iadb.org/dataset/2021-idb-climate-finance-database" TargetMode="External"/><Relationship Id="rId2608" Type="http://schemas.openxmlformats.org/officeDocument/2006/relationships/hyperlink" Target="https://www.adb.org/projects/54002-001/main" TargetMode="External"/><Relationship Id="rId56" Type="http://schemas.openxmlformats.org/officeDocument/2006/relationships/hyperlink" Target="https://data.adb.org/media/9141/download" TargetMode="External"/><Relationship Id="rId1417" Type="http://schemas.openxmlformats.org/officeDocument/2006/relationships/hyperlink" Target="https://data.iadb.org/dataset/download/88fc53ef-f1f1-4119-96f2-b575f5fda36c/zip" TargetMode="External"/><Relationship Id="rId1624" Type="http://schemas.openxmlformats.org/officeDocument/2006/relationships/hyperlink" Target="https://data.iadb.org/dataset/2022-idb-climate-finance-database" TargetMode="External"/><Relationship Id="rId1831" Type="http://schemas.openxmlformats.org/officeDocument/2006/relationships/hyperlink" Target="https://data.iadb.org/dataset/2022-idb-climate-finance-database" TargetMode="External"/><Relationship Id="rId1929" Type="http://schemas.openxmlformats.org/officeDocument/2006/relationships/hyperlink" Target="https://data.iadb.org/dataset/2022-idb-climate-finance-database" TargetMode="External"/><Relationship Id="rId2093" Type="http://schemas.openxmlformats.org/officeDocument/2006/relationships/hyperlink" Target="https://data.iadb.org/dataset/2021-idb-climate-finance-database" TargetMode="External"/><Relationship Id="rId2398" Type="http://schemas.openxmlformats.org/officeDocument/2006/relationships/hyperlink" Target="https://www.adb.org/projects/51036-002/main" TargetMode="External"/><Relationship Id="rId272" Type="http://schemas.openxmlformats.org/officeDocument/2006/relationships/hyperlink" Target="https://data.adb.org/media/9141/download" TargetMode="External"/><Relationship Id="rId577" Type="http://schemas.openxmlformats.org/officeDocument/2006/relationships/hyperlink" Target="https://data.adb.org/media/10586/download" TargetMode="External"/><Relationship Id="rId2160" Type="http://schemas.openxmlformats.org/officeDocument/2006/relationships/hyperlink" Target="https://data.iadb.org/dataset/2021-idb-climate-finance-database" TargetMode="External"/><Relationship Id="rId2258" Type="http://schemas.openxmlformats.org/officeDocument/2006/relationships/hyperlink" Target="https://www.adb.org/projects/56086-001/main" TargetMode="External"/><Relationship Id="rId132" Type="http://schemas.openxmlformats.org/officeDocument/2006/relationships/hyperlink" Target="https://data.adb.org/media/9141/download" TargetMode="External"/><Relationship Id="rId784" Type="http://schemas.openxmlformats.org/officeDocument/2006/relationships/hyperlink" Target="https://data.adb.org/media/12001/download" TargetMode="External"/><Relationship Id="rId991" Type="http://schemas.openxmlformats.org/officeDocument/2006/relationships/hyperlink" Target="https://data.adb.org/media/12001/download" TargetMode="External"/><Relationship Id="rId1067" Type="http://schemas.openxmlformats.org/officeDocument/2006/relationships/hyperlink" Target="https://data.adb.org/media/12001/download" TargetMode="External"/><Relationship Id="rId2020" Type="http://schemas.openxmlformats.org/officeDocument/2006/relationships/hyperlink" Target="https://data.iadb.org/dataset/2021-idb-climate-finance-database" TargetMode="External"/><Relationship Id="rId2465" Type="http://schemas.openxmlformats.org/officeDocument/2006/relationships/hyperlink" Target="https://www.adb.org/projects/53395-001/main" TargetMode="External"/><Relationship Id="rId437" Type="http://schemas.openxmlformats.org/officeDocument/2006/relationships/hyperlink" Target="https://data.adb.org/media/10586/download" TargetMode="External"/><Relationship Id="rId644" Type="http://schemas.openxmlformats.org/officeDocument/2006/relationships/hyperlink" Target="https://data.adb.org/media/10586/download" TargetMode="External"/><Relationship Id="rId851" Type="http://schemas.openxmlformats.org/officeDocument/2006/relationships/hyperlink" Target="https://data.adb.org/media/12001/download" TargetMode="External"/><Relationship Id="rId1274" Type="http://schemas.openxmlformats.org/officeDocument/2006/relationships/hyperlink" Target="https://data.iadb.org/dataset/download/88fc53ef-f1f1-4119-96f2-b575f5fda36c/zip" TargetMode="External"/><Relationship Id="rId1481" Type="http://schemas.openxmlformats.org/officeDocument/2006/relationships/hyperlink" Target="https://data.iadb.org/dataset/download/88fc53ef-f1f1-4119-96f2-b575f5fda36c/zip" TargetMode="External"/><Relationship Id="rId1579" Type="http://schemas.openxmlformats.org/officeDocument/2006/relationships/hyperlink" Target="https://data.iadb.org/dataset/download/88fc53ef-f1f1-4119-96f2-b575f5fda36c/zip" TargetMode="External"/><Relationship Id="rId2118" Type="http://schemas.openxmlformats.org/officeDocument/2006/relationships/hyperlink" Target="https://data.iadb.org/dataset/2021-idb-climate-finance-database" TargetMode="External"/><Relationship Id="rId2325" Type="http://schemas.openxmlformats.org/officeDocument/2006/relationships/hyperlink" Target="https://www.adb.org/projects/48484-006/main" TargetMode="External"/><Relationship Id="rId2532" Type="http://schemas.openxmlformats.org/officeDocument/2006/relationships/hyperlink" Target="https://www.adb.org/projects/55033-001/main" TargetMode="External"/><Relationship Id="rId504" Type="http://schemas.openxmlformats.org/officeDocument/2006/relationships/hyperlink" Target="https://data.adb.org/media/10586/download" TargetMode="External"/><Relationship Id="rId711" Type="http://schemas.openxmlformats.org/officeDocument/2006/relationships/hyperlink" Target="https://data.adb.org/media/10586/download" TargetMode="External"/><Relationship Id="rId949" Type="http://schemas.openxmlformats.org/officeDocument/2006/relationships/hyperlink" Target="https://data.adb.org/media/12001/download" TargetMode="External"/><Relationship Id="rId1134" Type="http://schemas.openxmlformats.org/officeDocument/2006/relationships/hyperlink" Target="https://data.adb.org/media/12001/download" TargetMode="External"/><Relationship Id="rId1341" Type="http://schemas.openxmlformats.org/officeDocument/2006/relationships/hyperlink" Target="https://data.iadb.org/dataset/download/88fc53ef-f1f1-4119-96f2-b575f5fda36c/zip" TargetMode="External"/><Relationship Id="rId1786" Type="http://schemas.openxmlformats.org/officeDocument/2006/relationships/hyperlink" Target="https://data.iadb.org/dataset/2022-idb-climate-finance-database" TargetMode="External"/><Relationship Id="rId1993" Type="http://schemas.openxmlformats.org/officeDocument/2006/relationships/hyperlink" Target="https://data.iadb.org/dataset/2021-idb-climate-finance-database" TargetMode="External"/><Relationship Id="rId78" Type="http://schemas.openxmlformats.org/officeDocument/2006/relationships/hyperlink" Target="https://data.adb.org/media/9141/download" TargetMode="External"/><Relationship Id="rId809" Type="http://schemas.openxmlformats.org/officeDocument/2006/relationships/hyperlink" Target="https://data.adb.org/media/12001/download" TargetMode="External"/><Relationship Id="rId1201" Type="http://schemas.openxmlformats.org/officeDocument/2006/relationships/hyperlink" Target="https://data.adb.org/media/12001/download" TargetMode="External"/><Relationship Id="rId1439" Type="http://schemas.openxmlformats.org/officeDocument/2006/relationships/hyperlink" Target="https://data.iadb.org/dataset/download/88fc53ef-f1f1-4119-96f2-b575f5fda36c/zip" TargetMode="External"/><Relationship Id="rId1646" Type="http://schemas.openxmlformats.org/officeDocument/2006/relationships/hyperlink" Target="https://data.iadb.org/dataset/2022-idb-climate-finance-database" TargetMode="External"/><Relationship Id="rId1853" Type="http://schemas.openxmlformats.org/officeDocument/2006/relationships/hyperlink" Target="https://data.iadb.org/dataset/2022-idb-climate-finance-database" TargetMode="External"/><Relationship Id="rId1506" Type="http://schemas.openxmlformats.org/officeDocument/2006/relationships/hyperlink" Target="https://data.iadb.org/dataset/download/88fc53ef-f1f1-4119-96f2-b575f5fda36c/zip" TargetMode="External"/><Relationship Id="rId1713" Type="http://schemas.openxmlformats.org/officeDocument/2006/relationships/hyperlink" Target="https://data.iadb.org/dataset/2022-idb-climate-finance-database" TargetMode="External"/><Relationship Id="rId1920" Type="http://schemas.openxmlformats.org/officeDocument/2006/relationships/hyperlink" Target="https://data.iadb.org/dataset/2022-idb-climate-finance-database" TargetMode="External"/><Relationship Id="rId294" Type="http://schemas.openxmlformats.org/officeDocument/2006/relationships/hyperlink" Target="https://data.adb.org/media/9141/download" TargetMode="External"/><Relationship Id="rId2182" Type="http://schemas.openxmlformats.org/officeDocument/2006/relationships/hyperlink" Target="https://data.iadb.org/dataset/2021-idb-climate-finance-database" TargetMode="External"/><Relationship Id="rId154" Type="http://schemas.openxmlformats.org/officeDocument/2006/relationships/hyperlink" Target="https://data.adb.org/media/9141/download" TargetMode="External"/><Relationship Id="rId361" Type="http://schemas.openxmlformats.org/officeDocument/2006/relationships/hyperlink" Target="https://data.adb.org/media/10586/download" TargetMode="External"/><Relationship Id="rId599" Type="http://schemas.openxmlformats.org/officeDocument/2006/relationships/hyperlink" Target="https://data.adb.org/media/10586/download" TargetMode="External"/><Relationship Id="rId2042" Type="http://schemas.openxmlformats.org/officeDocument/2006/relationships/hyperlink" Target="https://data.iadb.org/dataset/2021-idb-climate-finance-database" TargetMode="External"/><Relationship Id="rId2487" Type="http://schemas.openxmlformats.org/officeDocument/2006/relationships/hyperlink" Target="https://www.adb.org/projects/53341-001/main" TargetMode="External"/><Relationship Id="rId459" Type="http://schemas.openxmlformats.org/officeDocument/2006/relationships/hyperlink" Target="https://data.adb.org/media/10586/download" TargetMode="External"/><Relationship Id="rId666" Type="http://schemas.openxmlformats.org/officeDocument/2006/relationships/hyperlink" Target="https://data.adb.org/media/10586/download" TargetMode="External"/><Relationship Id="rId873" Type="http://schemas.openxmlformats.org/officeDocument/2006/relationships/hyperlink" Target="https://data.adb.org/media/12001/download" TargetMode="External"/><Relationship Id="rId1089" Type="http://schemas.openxmlformats.org/officeDocument/2006/relationships/hyperlink" Target="https://data.adb.org/media/12001/download" TargetMode="External"/><Relationship Id="rId1296" Type="http://schemas.openxmlformats.org/officeDocument/2006/relationships/hyperlink" Target="https://data.iadb.org/dataset/download/88fc53ef-f1f1-4119-96f2-b575f5fda36c/zip" TargetMode="External"/><Relationship Id="rId2347" Type="http://schemas.openxmlformats.org/officeDocument/2006/relationships/hyperlink" Target="https://www.adb.org/projects/53045-004/main" TargetMode="External"/><Relationship Id="rId2554" Type="http://schemas.openxmlformats.org/officeDocument/2006/relationships/hyperlink" Target="https://www.adb.org/projects/38272-044/main" TargetMode="External"/><Relationship Id="rId221" Type="http://schemas.openxmlformats.org/officeDocument/2006/relationships/hyperlink" Target="https://data.adb.org/media/9141/download" TargetMode="External"/><Relationship Id="rId319" Type="http://schemas.openxmlformats.org/officeDocument/2006/relationships/hyperlink" Target="https://data.adb.org/media/9141/download" TargetMode="External"/><Relationship Id="rId526" Type="http://schemas.openxmlformats.org/officeDocument/2006/relationships/hyperlink" Target="https://data.adb.org/media/10586/download" TargetMode="External"/><Relationship Id="rId1156" Type="http://schemas.openxmlformats.org/officeDocument/2006/relationships/hyperlink" Target="https://data.adb.org/media/12001/download" TargetMode="External"/><Relationship Id="rId1363" Type="http://schemas.openxmlformats.org/officeDocument/2006/relationships/hyperlink" Target="https://data.iadb.org/dataset/download/88fc53ef-f1f1-4119-96f2-b575f5fda36c/zip" TargetMode="External"/><Relationship Id="rId2207" Type="http://schemas.openxmlformats.org/officeDocument/2006/relationships/hyperlink" Target="https://www.aiib.org/en/news-events/impact-reports/sustainability-bond-impact/2024/index.html" TargetMode="External"/><Relationship Id="rId733" Type="http://schemas.openxmlformats.org/officeDocument/2006/relationships/hyperlink" Target="https://data.adb.org/media/10586/download" TargetMode="External"/><Relationship Id="rId940" Type="http://schemas.openxmlformats.org/officeDocument/2006/relationships/hyperlink" Target="https://data.adb.org/media/12001/download" TargetMode="External"/><Relationship Id="rId1016" Type="http://schemas.openxmlformats.org/officeDocument/2006/relationships/hyperlink" Target="https://data.adb.org/media/12001/download" TargetMode="External"/><Relationship Id="rId1570" Type="http://schemas.openxmlformats.org/officeDocument/2006/relationships/hyperlink" Target="https://data.iadb.org/dataset/download/88fc53ef-f1f1-4119-96f2-b575f5fda36c/zip" TargetMode="External"/><Relationship Id="rId1668" Type="http://schemas.openxmlformats.org/officeDocument/2006/relationships/hyperlink" Target="https://data.iadb.org/dataset/2022-idb-climate-finance-database" TargetMode="External"/><Relationship Id="rId1875" Type="http://schemas.openxmlformats.org/officeDocument/2006/relationships/hyperlink" Target="https://data.iadb.org/dataset/2022-idb-climate-finance-database" TargetMode="External"/><Relationship Id="rId2414" Type="http://schemas.openxmlformats.org/officeDocument/2006/relationships/hyperlink" Target="https://www.adb.org/projects/54196-001/main" TargetMode="External"/><Relationship Id="rId800" Type="http://schemas.openxmlformats.org/officeDocument/2006/relationships/hyperlink" Target="https://data.adb.org/media/12001/download" TargetMode="External"/><Relationship Id="rId1223" Type="http://schemas.openxmlformats.org/officeDocument/2006/relationships/hyperlink" Target="https://data.iadb.org/dataset/download/88fc53ef-f1f1-4119-96f2-b575f5fda36c/zip" TargetMode="External"/><Relationship Id="rId1430" Type="http://schemas.openxmlformats.org/officeDocument/2006/relationships/hyperlink" Target="https://data.iadb.org/dataset/download/88fc53ef-f1f1-4119-96f2-b575f5fda36c/zip" TargetMode="External"/><Relationship Id="rId1528" Type="http://schemas.openxmlformats.org/officeDocument/2006/relationships/hyperlink" Target="https://data.iadb.org/dataset/download/88fc53ef-f1f1-4119-96f2-b575f5fda36c/zip" TargetMode="External"/><Relationship Id="rId1735" Type="http://schemas.openxmlformats.org/officeDocument/2006/relationships/hyperlink" Target="https://data.iadb.org/dataset/2022-idb-climate-finance-database" TargetMode="External"/><Relationship Id="rId1942" Type="http://schemas.openxmlformats.org/officeDocument/2006/relationships/hyperlink" Target="https://data.iadb.org/dataset/2021-idb-climate-finance-database" TargetMode="External"/><Relationship Id="rId27" Type="http://schemas.openxmlformats.org/officeDocument/2006/relationships/hyperlink" Target="https://data.adb.org/media/9141/download" TargetMode="External"/><Relationship Id="rId1802" Type="http://schemas.openxmlformats.org/officeDocument/2006/relationships/hyperlink" Target="https://data.iadb.org/dataset/2022-idb-climate-finance-database" TargetMode="External"/><Relationship Id="rId176" Type="http://schemas.openxmlformats.org/officeDocument/2006/relationships/hyperlink" Target="https://data.adb.org/media/9141/download" TargetMode="External"/><Relationship Id="rId383" Type="http://schemas.openxmlformats.org/officeDocument/2006/relationships/hyperlink" Target="https://data.adb.org/media/10586/download" TargetMode="External"/><Relationship Id="rId590" Type="http://schemas.openxmlformats.org/officeDocument/2006/relationships/hyperlink" Target="https://data.adb.org/media/10586/download" TargetMode="External"/><Relationship Id="rId2064" Type="http://schemas.openxmlformats.org/officeDocument/2006/relationships/hyperlink" Target="https://data.iadb.org/dataset/2021-idb-climate-finance-database" TargetMode="External"/><Relationship Id="rId2271" Type="http://schemas.openxmlformats.org/officeDocument/2006/relationships/hyperlink" Target="https://www.adb.org/projects/56342-001/main" TargetMode="External"/><Relationship Id="rId243" Type="http://schemas.openxmlformats.org/officeDocument/2006/relationships/hyperlink" Target="https://data.adb.org/media/9141/download" TargetMode="External"/><Relationship Id="rId450" Type="http://schemas.openxmlformats.org/officeDocument/2006/relationships/hyperlink" Target="https://data.adb.org/media/10586/download" TargetMode="External"/><Relationship Id="rId688" Type="http://schemas.openxmlformats.org/officeDocument/2006/relationships/hyperlink" Target="https://data.adb.org/media/10586/download" TargetMode="External"/><Relationship Id="rId895" Type="http://schemas.openxmlformats.org/officeDocument/2006/relationships/hyperlink" Target="https://data.adb.org/media/12001/download" TargetMode="External"/><Relationship Id="rId1080" Type="http://schemas.openxmlformats.org/officeDocument/2006/relationships/hyperlink" Target="https://data.adb.org/media/12001/download" TargetMode="External"/><Relationship Id="rId2131" Type="http://schemas.openxmlformats.org/officeDocument/2006/relationships/hyperlink" Target="https://data.iadb.org/dataset/2021-idb-climate-finance-database" TargetMode="External"/><Relationship Id="rId2369" Type="http://schemas.openxmlformats.org/officeDocument/2006/relationships/hyperlink" Target="https://www.adb.org/projects/57066-001/main" TargetMode="External"/><Relationship Id="rId2576" Type="http://schemas.openxmlformats.org/officeDocument/2006/relationships/hyperlink" Target="https://www.adb.org/projects/55032-001/main" TargetMode="External"/><Relationship Id="rId103" Type="http://schemas.openxmlformats.org/officeDocument/2006/relationships/hyperlink" Target="https://data.adb.org/media/9141/download" TargetMode="External"/><Relationship Id="rId310" Type="http://schemas.openxmlformats.org/officeDocument/2006/relationships/hyperlink" Target="https://data.adb.org/media/9141/download" TargetMode="External"/><Relationship Id="rId548" Type="http://schemas.openxmlformats.org/officeDocument/2006/relationships/hyperlink" Target="https://data.adb.org/media/10586/download" TargetMode="External"/><Relationship Id="rId755" Type="http://schemas.openxmlformats.org/officeDocument/2006/relationships/hyperlink" Target="https://data.adb.org/media/12001/download" TargetMode="External"/><Relationship Id="rId962" Type="http://schemas.openxmlformats.org/officeDocument/2006/relationships/hyperlink" Target="https://data.adb.org/media/12001/download" TargetMode="External"/><Relationship Id="rId1178" Type="http://schemas.openxmlformats.org/officeDocument/2006/relationships/hyperlink" Target="https://data.adb.org/media/12001/download" TargetMode="External"/><Relationship Id="rId1385" Type="http://schemas.openxmlformats.org/officeDocument/2006/relationships/hyperlink" Target="https://data.iadb.org/dataset/download/88fc53ef-f1f1-4119-96f2-b575f5fda36c/zip" TargetMode="External"/><Relationship Id="rId1592" Type="http://schemas.openxmlformats.org/officeDocument/2006/relationships/hyperlink" Target="https://data.iadb.org/dataset/download/88fc53ef-f1f1-4119-96f2-b575f5fda36c/zip" TargetMode="External"/><Relationship Id="rId2229" Type="http://schemas.openxmlformats.org/officeDocument/2006/relationships/hyperlink" Target="https://www.adb.org/projects/53197-002/main" TargetMode="External"/><Relationship Id="rId2436" Type="http://schemas.openxmlformats.org/officeDocument/2006/relationships/hyperlink" Target="https://www.adb.org/projects/52028-004/main" TargetMode="External"/><Relationship Id="rId91" Type="http://schemas.openxmlformats.org/officeDocument/2006/relationships/hyperlink" Target="https://data.adb.org/media/9141/download" TargetMode="External"/><Relationship Id="rId408" Type="http://schemas.openxmlformats.org/officeDocument/2006/relationships/hyperlink" Target="https://data.adb.org/media/10586/download" TargetMode="External"/><Relationship Id="rId615" Type="http://schemas.openxmlformats.org/officeDocument/2006/relationships/hyperlink" Target="https://data.adb.org/media/10586/download" TargetMode="External"/><Relationship Id="rId822" Type="http://schemas.openxmlformats.org/officeDocument/2006/relationships/hyperlink" Target="https://data.adb.org/media/12001/download" TargetMode="External"/><Relationship Id="rId1038" Type="http://schemas.openxmlformats.org/officeDocument/2006/relationships/hyperlink" Target="https://data.adb.org/media/12001/download" TargetMode="External"/><Relationship Id="rId1245" Type="http://schemas.openxmlformats.org/officeDocument/2006/relationships/hyperlink" Target="https://data.iadb.org/dataset/download/88fc53ef-f1f1-4119-96f2-b575f5fda36c/zip" TargetMode="External"/><Relationship Id="rId1452" Type="http://schemas.openxmlformats.org/officeDocument/2006/relationships/hyperlink" Target="https://data.iadb.org/dataset/download/88fc53ef-f1f1-4119-96f2-b575f5fda36c/zip" TargetMode="External"/><Relationship Id="rId1897" Type="http://schemas.openxmlformats.org/officeDocument/2006/relationships/hyperlink" Target="https://data.iadb.org/dataset/2022-idb-climate-finance-database" TargetMode="External"/><Relationship Id="rId2503" Type="http://schemas.openxmlformats.org/officeDocument/2006/relationships/hyperlink" Target="https://www.adb.org/projects/55051-001/main" TargetMode="External"/><Relationship Id="rId1105" Type="http://schemas.openxmlformats.org/officeDocument/2006/relationships/hyperlink" Target="https://data.adb.org/media/12001/download" TargetMode="External"/><Relationship Id="rId1312" Type="http://schemas.openxmlformats.org/officeDocument/2006/relationships/hyperlink" Target="https://data.iadb.org/dataset/download/88fc53ef-f1f1-4119-96f2-b575f5fda36c/zip" TargetMode="External"/><Relationship Id="rId1757" Type="http://schemas.openxmlformats.org/officeDocument/2006/relationships/hyperlink" Target="https://data.iadb.org/dataset/2022-idb-climate-finance-database" TargetMode="External"/><Relationship Id="rId1964" Type="http://schemas.openxmlformats.org/officeDocument/2006/relationships/hyperlink" Target="https://data.iadb.org/dataset/2021-idb-climate-finance-database" TargetMode="External"/><Relationship Id="rId49" Type="http://schemas.openxmlformats.org/officeDocument/2006/relationships/hyperlink" Target="https://data.adb.org/media/9141/download" TargetMode="External"/><Relationship Id="rId1617" Type="http://schemas.openxmlformats.org/officeDocument/2006/relationships/hyperlink" Target="https://data.iadb.org/dataset/2022-idb-climate-finance-database" TargetMode="External"/><Relationship Id="rId1824" Type="http://schemas.openxmlformats.org/officeDocument/2006/relationships/hyperlink" Target="https://data.iadb.org/dataset/2022-idb-climate-finance-database" TargetMode="External"/><Relationship Id="rId198" Type="http://schemas.openxmlformats.org/officeDocument/2006/relationships/hyperlink" Target="https://data.adb.org/media/9141/download" TargetMode="External"/><Relationship Id="rId2086" Type="http://schemas.openxmlformats.org/officeDocument/2006/relationships/hyperlink" Target="https://data.iadb.org/dataset/2021-idb-climate-finance-database" TargetMode="External"/><Relationship Id="rId2293" Type="http://schemas.openxmlformats.org/officeDocument/2006/relationships/hyperlink" Target="https://www.adb.org/projects/53074-001/main" TargetMode="External"/><Relationship Id="rId2598" Type="http://schemas.openxmlformats.org/officeDocument/2006/relationships/hyperlink" Target="https://www.adb.org/projects/53074-001/main" TargetMode="External"/><Relationship Id="rId265" Type="http://schemas.openxmlformats.org/officeDocument/2006/relationships/hyperlink" Target="https://data.adb.org/media/9141/download" TargetMode="External"/><Relationship Id="rId472" Type="http://schemas.openxmlformats.org/officeDocument/2006/relationships/hyperlink" Target="https://data.adb.org/media/10586/download" TargetMode="External"/><Relationship Id="rId2153" Type="http://schemas.openxmlformats.org/officeDocument/2006/relationships/hyperlink" Target="https://data.iadb.org/dataset/2021-idb-climate-finance-database" TargetMode="External"/><Relationship Id="rId2360" Type="http://schemas.openxmlformats.org/officeDocument/2006/relationships/hyperlink" Target="https://www.adb.org/projects/56138-001/main" TargetMode="External"/><Relationship Id="rId125" Type="http://schemas.openxmlformats.org/officeDocument/2006/relationships/hyperlink" Target="https://data.adb.org/media/9141/download" TargetMode="External"/><Relationship Id="rId332" Type="http://schemas.openxmlformats.org/officeDocument/2006/relationships/hyperlink" Target="https://data.adb.org/media/9141/download" TargetMode="External"/><Relationship Id="rId777" Type="http://schemas.openxmlformats.org/officeDocument/2006/relationships/hyperlink" Target="https://data.adb.org/media/12001/download" TargetMode="External"/><Relationship Id="rId984" Type="http://schemas.openxmlformats.org/officeDocument/2006/relationships/hyperlink" Target="https://data.adb.org/media/12001/download" TargetMode="External"/><Relationship Id="rId2013" Type="http://schemas.openxmlformats.org/officeDocument/2006/relationships/hyperlink" Target="https://data.iadb.org/dataset/2021-idb-climate-finance-database" TargetMode="External"/><Relationship Id="rId2220" Type="http://schemas.openxmlformats.org/officeDocument/2006/relationships/hyperlink" Target="https://www.adb.org/projects/51276-001/main" TargetMode="External"/><Relationship Id="rId2458" Type="http://schemas.openxmlformats.org/officeDocument/2006/relationships/hyperlink" Target="https://www.adb.org/projects/52173-003/main" TargetMode="External"/><Relationship Id="rId637" Type="http://schemas.openxmlformats.org/officeDocument/2006/relationships/hyperlink" Target="https://data.adb.org/media/10586/download" TargetMode="External"/><Relationship Id="rId844" Type="http://schemas.openxmlformats.org/officeDocument/2006/relationships/hyperlink" Target="https://data.adb.org/media/12001/download" TargetMode="External"/><Relationship Id="rId1267" Type="http://schemas.openxmlformats.org/officeDocument/2006/relationships/hyperlink" Target="https://data.iadb.org/dataset/download/88fc53ef-f1f1-4119-96f2-b575f5fda36c/zip" TargetMode="External"/><Relationship Id="rId1474" Type="http://schemas.openxmlformats.org/officeDocument/2006/relationships/hyperlink" Target="https://data.iadb.org/dataset/download/88fc53ef-f1f1-4119-96f2-b575f5fda36c/zip" TargetMode="External"/><Relationship Id="rId1681" Type="http://schemas.openxmlformats.org/officeDocument/2006/relationships/hyperlink" Target="https://data.iadb.org/dataset/2022-idb-climate-finance-database" TargetMode="External"/><Relationship Id="rId2318" Type="http://schemas.openxmlformats.org/officeDocument/2006/relationships/hyperlink" Target="https://www.adb.org/projects/57100-001/main" TargetMode="External"/><Relationship Id="rId2525" Type="http://schemas.openxmlformats.org/officeDocument/2006/relationships/hyperlink" Target="https://www.adb.org/projects/53067-004/main" TargetMode="External"/><Relationship Id="rId704" Type="http://schemas.openxmlformats.org/officeDocument/2006/relationships/hyperlink" Target="https://data.adb.org/media/10586/download" TargetMode="External"/><Relationship Id="rId911" Type="http://schemas.openxmlformats.org/officeDocument/2006/relationships/hyperlink" Target="https://data.adb.org/media/12001/download" TargetMode="External"/><Relationship Id="rId1127" Type="http://schemas.openxmlformats.org/officeDocument/2006/relationships/hyperlink" Target="https://data.adb.org/media/12001/download" TargetMode="External"/><Relationship Id="rId1334" Type="http://schemas.openxmlformats.org/officeDocument/2006/relationships/hyperlink" Target="https://data.iadb.org/dataset/download/88fc53ef-f1f1-4119-96f2-b575f5fda36c/zip" TargetMode="External"/><Relationship Id="rId1541" Type="http://schemas.openxmlformats.org/officeDocument/2006/relationships/hyperlink" Target="https://data.iadb.org/dataset/download/88fc53ef-f1f1-4119-96f2-b575f5fda36c/zip" TargetMode="External"/><Relationship Id="rId1779" Type="http://schemas.openxmlformats.org/officeDocument/2006/relationships/hyperlink" Target="https://data.iadb.org/dataset/2022-idb-climate-finance-database" TargetMode="External"/><Relationship Id="rId1986" Type="http://schemas.openxmlformats.org/officeDocument/2006/relationships/hyperlink" Target="https://data.iadb.org/dataset/2021-idb-climate-finance-database" TargetMode="External"/><Relationship Id="rId40" Type="http://schemas.openxmlformats.org/officeDocument/2006/relationships/hyperlink" Target="https://data.adb.org/media/9141/download" TargetMode="External"/><Relationship Id="rId1401" Type="http://schemas.openxmlformats.org/officeDocument/2006/relationships/hyperlink" Target="https://data.iadb.org/dataset/download/88fc53ef-f1f1-4119-96f2-b575f5fda36c/zip" TargetMode="External"/><Relationship Id="rId1639" Type="http://schemas.openxmlformats.org/officeDocument/2006/relationships/hyperlink" Target="https://data.iadb.org/dataset/2022-idb-climate-finance-database" TargetMode="External"/><Relationship Id="rId1846" Type="http://schemas.openxmlformats.org/officeDocument/2006/relationships/hyperlink" Target="https://data.iadb.org/dataset/2022-idb-climate-finance-database" TargetMode="External"/><Relationship Id="rId1706" Type="http://schemas.openxmlformats.org/officeDocument/2006/relationships/hyperlink" Target="https://data.iadb.org/dataset/2022-idb-climate-finance-database" TargetMode="External"/><Relationship Id="rId1913" Type="http://schemas.openxmlformats.org/officeDocument/2006/relationships/hyperlink" Target="https://data.iadb.org/dataset/2022-idb-climate-finance-database" TargetMode="External"/><Relationship Id="rId287" Type="http://schemas.openxmlformats.org/officeDocument/2006/relationships/hyperlink" Target="https://data.adb.org/media/9141/download" TargetMode="External"/><Relationship Id="rId494" Type="http://schemas.openxmlformats.org/officeDocument/2006/relationships/hyperlink" Target="https://data.adb.org/media/10586/download" TargetMode="External"/><Relationship Id="rId2175" Type="http://schemas.openxmlformats.org/officeDocument/2006/relationships/hyperlink" Target="https://data.iadb.org/dataset/2021-idb-climate-finance-database" TargetMode="External"/><Relationship Id="rId2382" Type="http://schemas.openxmlformats.org/officeDocument/2006/relationships/hyperlink" Target="https://www.adb.org/projects/48484-005/main" TargetMode="External"/><Relationship Id="rId147" Type="http://schemas.openxmlformats.org/officeDocument/2006/relationships/hyperlink" Target="https://data.adb.org/media/9141/download" TargetMode="External"/><Relationship Id="rId354" Type="http://schemas.openxmlformats.org/officeDocument/2006/relationships/hyperlink" Target="https://data.adb.org/media/10586/download" TargetMode="External"/><Relationship Id="rId799" Type="http://schemas.openxmlformats.org/officeDocument/2006/relationships/hyperlink" Target="https://data.adb.org/media/12001/download" TargetMode="External"/><Relationship Id="rId1191" Type="http://schemas.openxmlformats.org/officeDocument/2006/relationships/hyperlink" Target="https://data.adb.org/media/12001/download" TargetMode="External"/><Relationship Id="rId2035" Type="http://schemas.openxmlformats.org/officeDocument/2006/relationships/hyperlink" Target="https://data.iadb.org/dataset/2021-idb-climate-finance-database" TargetMode="External"/><Relationship Id="rId561" Type="http://schemas.openxmlformats.org/officeDocument/2006/relationships/hyperlink" Target="https://data.adb.org/media/10586/download" TargetMode="External"/><Relationship Id="rId659" Type="http://schemas.openxmlformats.org/officeDocument/2006/relationships/hyperlink" Target="https://data.adb.org/media/10586/download" TargetMode="External"/><Relationship Id="rId866" Type="http://schemas.openxmlformats.org/officeDocument/2006/relationships/hyperlink" Target="https://data.adb.org/media/12001/download" TargetMode="External"/><Relationship Id="rId1289" Type="http://schemas.openxmlformats.org/officeDocument/2006/relationships/hyperlink" Target="https://data.iadb.org/dataset/download/88fc53ef-f1f1-4119-96f2-b575f5fda36c/zip" TargetMode="External"/><Relationship Id="rId1496" Type="http://schemas.openxmlformats.org/officeDocument/2006/relationships/hyperlink" Target="https://data.iadb.org/dataset/download/88fc53ef-f1f1-4119-96f2-b575f5fda36c/zip" TargetMode="External"/><Relationship Id="rId2242" Type="http://schemas.openxmlformats.org/officeDocument/2006/relationships/hyperlink" Target="https://www.adb.org/projects/54424-001/main" TargetMode="External"/><Relationship Id="rId2547" Type="http://schemas.openxmlformats.org/officeDocument/2006/relationships/hyperlink" Target="https://www.adb.org/projects/55140-001/main" TargetMode="External"/><Relationship Id="rId214" Type="http://schemas.openxmlformats.org/officeDocument/2006/relationships/hyperlink" Target="https://data.adb.org/media/9141/download" TargetMode="External"/><Relationship Id="rId421" Type="http://schemas.openxmlformats.org/officeDocument/2006/relationships/hyperlink" Target="https://data.adb.org/media/10586/download" TargetMode="External"/><Relationship Id="rId519" Type="http://schemas.openxmlformats.org/officeDocument/2006/relationships/hyperlink" Target="https://data.adb.org/media/10586/download" TargetMode="External"/><Relationship Id="rId1051" Type="http://schemas.openxmlformats.org/officeDocument/2006/relationships/hyperlink" Target="https://data.adb.org/media/12001/download" TargetMode="External"/><Relationship Id="rId1149" Type="http://schemas.openxmlformats.org/officeDocument/2006/relationships/hyperlink" Target="https://data.adb.org/media/12001/download" TargetMode="External"/><Relationship Id="rId1356" Type="http://schemas.openxmlformats.org/officeDocument/2006/relationships/hyperlink" Target="https://data.iadb.org/dataset/download/88fc53ef-f1f1-4119-96f2-b575f5fda36c/zip" TargetMode="External"/><Relationship Id="rId2102" Type="http://schemas.openxmlformats.org/officeDocument/2006/relationships/hyperlink" Target="https://data.iadb.org/dataset/2021-idb-climate-finance-database" TargetMode="External"/><Relationship Id="rId726" Type="http://schemas.openxmlformats.org/officeDocument/2006/relationships/hyperlink" Target="https://data.adb.org/media/10586/download" TargetMode="External"/><Relationship Id="rId933" Type="http://schemas.openxmlformats.org/officeDocument/2006/relationships/hyperlink" Target="https://data.adb.org/media/12001/download" TargetMode="External"/><Relationship Id="rId1009" Type="http://schemas.openxmlformats.org/officeDocument/2006/relationships/hyperlink" Target="https://data.adb.org/media/12001/download" TargetMode="External"/><Relationship Id="rId1563" Type="http://schemas.openxmlformats.org/officeDocument/2006/relationships/hyperlink" Target="https://data.iadb.org/dataset/download/88fc53ef-f1f1-4119-96f2-b575f5fda36c/zip" TargetMode="External"/><Relationship Id="rId1770" Type="http://schemas.openxmlformats.org/officeDocument/2006/relationships/hyperlink" Target="https://data.iadb.org/dataset/2022-idb-climate-finance-database" TargetMode="External"/><Relationship Id="rId1868" Type="http://schemas.openxmlformats.org/officeDocument/2006/relationships/hyperlink" Target="https://data.iadb.org/dataset/2022-idb-climate-finance-database" TargetMode="External"/><Relationship Id="rId2407" Type="http://schemas.openxmlformats.org/officeDocument/2006/relationships/hyperlink" Target="https://www.adb.org/projects/53050-001/main" TargetMode="External"/><Relationship Id="rId2614" Type="http://schemas.openxmlformats.org/officeDocument/2006/relationships/hyperlink" Target="https://www.eib.org/en/registers/all/177005830" TargetMode="External"/><Relationship Id="rId62" Type="http://schemas.openxmlformats.org/officeDocument/2006/relationships/hyperlink" Target="https://data.adb.org/media/9141/download" TargetMode="External"/><Relationship Id="rId1216" Type="http://schemas.openxmlformats.org/officeDocument/2006/relationships/hyperlink" Target="https://data.iadb.org/dataset/download/88fc53ef-f1f1-4119-96f2-b575f5fda36c/zip" TargetMode="External"/><Relationship Id="rId1423" Type="http://schemas.openxmlformats.org/officeDocument/2006/relationships/hyperlink" Target="https://data.iadb.org/dataset/download/88fc53ef-f1f1-4119-96f2-b575f5fda36c/zip" TargetMode="External"/><Relationship Id="rId1630" Type="http://schemas.openxmlformats.org/officeDocument/2006/relationships/hyperlink" Target="https://data.iadb.org/dataset/2022-idb-climate-finance-database" TargetMode="External"/><Relationship Id="rId1728" Type="http://schemas.openxmlformats.org/officeDocument/2006/relationships/hyperlink" Target="https://data.iadb.org/dataset/2022-idb-climate-finance-database" TargetMode="External"/><Relationship Id="rId1935" Type="http://schemas.openxmlformats.org/officeDocument/2006/relationships/hyperlink" Target="https://data.iadb.org/dataset/2021-idb-climate-finance-database" TargetMode="External"/><Relationship Id="rId2197" Type="http://schemas.openxmlformats.org/officeDocument/2006/relationships/hyperlink" Target="https://www.aiib.org/en/news-events/impact-reports/sustainability-bond-impact/2024/index.html" TargetMode="External"/><Relationship Id="rId169" Type="http://schemas.openxmlformats.org/officeDocument/2006/relationships/hyperlink" Target="https://data.adb.org/media/9141/download" TargetMode="External"/><Relationship Id="rId376" Type="http://schemas.openxmlformats.org/officeDocument/2006/relationships/hyperlink" Target="https://data.adb.org/media/10586/download" TargetMode="External"/><Relationship Id="rId583" Type="http://schemas.openxmlformats.org/officeDocument/2006/relationships/hyperlink" Target="https://data.adb.org/media/10586/download" TargetMode="External"/><Relationship Id="rId790" Type="http://schemas.openxmlformats.org/officeDocument/2006/relationships/hyperlink" Target="https://data.adb.org/media/12001/download" TargetMode="External"/><Relationship Id="rId2057" Type="http://schemas.openxmlformats.org/officeDocument/2006/relationships/hyperlink" Target="https://data.iadb.org/dataset/2021-idb-climate-finance-database" TargetMode="External"/><Relationship Id="rId2264" Type="http://schemas.openxmlformats.org/officeDocument/2006/relationships/hyperlink" Target="https://www.adb.org/projects/56169-001/main" TargetMode="External"/><Relationship Id="rId2471" Type="http://schemas.openxmlformats.org/officeDocument/2006/relationships/hyperlink" Target="https://www.adb.org/projects/54211-001/main" TargetMode="External"/><Relationship Id="rId4" Type="http://schemas.openxmlformats.org/officeDocument/2006/relationships/hyperlink" Target="https://data.adb.org/media/9141/download" TargetMode="External"/><Relationship Id="rId236" Type="http://schemas.openxmlformats.org/officeDocument/2006/relationships/hyperlink" Target="https://data.adb.org/media/9141/download" TargetMode="External"/><Relationship Id="rId443" Type="http://schemas.openxmlformats.org/officeDocument/2006/relationships/hyperlink" Target="https://data.adb.org/media/10586/download" TargetMode="External"/><Relationship Id="rId650" Type="http://schemas.openxmlformats.org/officeDocument/2006/relationships/hyperlink" Target="https://data.adb.org/media/10586/download" TargetMode="External"/><Relationship Id="rId888" Type="http://schemas.openxmlformats.org/officeDocument/2006/relationships/hyperlink" Target="https://data.adb.org/media/12001/download" TargetMode="External"/><Relationship Id="rId1073" Type="http://schemas.openxmlformats.org/officeDocument/2006/relationships/hyperlink" Target="https://data.adb.org/media/12001/download" TargetMode="External"/><Relationship Id="rId1280" Type="http://schemas.openxmlformats.org/officeDocument/2006/relationships/hyperlink" Target="https://data.iadb.org/dataset/download/88fc53ef-f1f1-4119-96f2-b575f5fda36c/zip" TargetMode="External"/><Relationship Id="rId2124" Type="http://schemas.openxmlformats.org/officeDocument/2006/relationships/hyperlink" Target="https://data.iadb.org/dataset/2021-idb-climate-finance-database" TargetMode="External"/><Relationship Id="rId2331" Type="http://schemas.openxmlformats.org/officeDocument/2006/relationships/hyperlink" Target="https://www.adb.org/projects/57144-001/main" TargetMode="External"/><Relationship Id="rId2569" Type="http://schemas.openxmlformats.org/officeDocument/2006/relationships/hyperlink" Target="https://www.adb.org/projects/55054-001/main" TargetMode="External"/><Relationship Id="rId303" Type="http://schemas.openxmlformats.org/officeDocument/2006/relationships/hyperlink" Target="https://data.adb.org/media/9141/download" TargetMode="External"/><Relationship Id="rId748" Type="http://schemas.openxmlformats.org/officeDocument/2006/relationships/hyperlink" Target="https://data.adb.org/media/10586/download" TargetMode="External"/><Relationship Id="rId955" Type="http://schemas.openxmlformats.org/officeDocument/2006/relationships/hyperlink" Target="https://data.adb.org/media/12001/download" TargetMode="External"/><Relationship Id="rId1140" Type="http://schemas.openxmlformats.org/officeDocument/2006/relationships/hyperlink" Target="https://data.adb.org/media/12001/download" TargetMode="External"/><Relationship Id="rId1378" Type="http://schemas.openxmlformats.org/officeDocument/2006/relationships/hyperlink" Target="https://data.iadb.org/dataset/download/88fc53ef-f1f1-4119-96f2-b575f5fda36c/zip" TargetMode="External"/><Relationship Id="rId1585" Type="http://schemas.openxmlformats.org/officeDocument/2006/relationships/hyperlink" Target="https://data.iadb.org/dataset/download/88fc53ef-f1f1-4119-96f2-b575f5fda36c/zip" TargetMode="External"/><Relationship Id="rId1792" Type="http://schemas.openxmlformats.org/officeDocument/2006/relationships/hyperlink" Target="https://data.iadb.org/dataset/2022-idb-climate-finance-database" TargetMode="External"/><Relationship Id="rId2429" Type="http://schemas.openxmlformats.org/officeDocument/2006/relationships/hyperlink" Target="https://www.adb.org/projects/52328-002/main" TargetMode="External"/><Relationship Id="rId84" Type="http://schemas.openxmlformats.org/officeDocument/2006/relationships/hyperlink" Target="https://data.adb.org/media/9141/download" TargetMode="External"/><Relationship Id="rId510" Type="http://schemas.openxmlformats.org/officeDocument/2006/relationships/hyperlink" Target="https://data.adb.org/media/10586/download" TargetMode="External"/><Relationship Id="rId608" Type="http://schemas.openxmlformats.org/officeDocument/2006/relationships/hyperlink" Target="https://data.adb.org/media/10586/download" TargetMode="External"/><Relationship Id="rId815" Type="http://schemas.openxmlformats.org/officeDocument/2006/relationships/hyperlink" Target="https://data.adb.org/media/12001/download" TargetMode="External"/><Relationship Id="rId1238" Type="http://schemas.openxmlformats.org/officeDocument/2006/relationships/hyperlink" Target="https://data.iadb.org/dataset/download/88fc53ef-f1f1-4119-96f2-b575f5fda36c/zip" TargetMode="External"/><Relationship Id="rId1445" Type="http://schemas.openxmlformats.org/officeDocument/2006/relationships/hyperlink" Target="https://data.iadb.org/dataset/download/88fc53ef-f1f1-4119-96f2-b575f5fda36c/zip" TargetMode="External"/><Relationship Id="rId1652" Type="http://schemas.openxmlformats.org/officeDocument/2006/relationships/hyperlink" Target="https://data.iadb.org/dataset/2022-idb-climate-finance-database" TargetMode="External"/><Relationship Id="rId1000" Type="http://schemas.openxmlformats.org/officeDocument/2006/relationships/hyperlink" Target="https://data.adb.org/media/12001/download" TargetMode="External"/><Relationship Id="rId1305" Type="http://schemas.openxmlformats.org/officeDocument/2006/relationships/hyperlink" Target="https://data.iadb.org/dataset/download/88fc53ef-f1f1-4119-96f2-b575f5fda36c/zip" TargetMode="External"/><Relationship Id="rId1957" Type="http://schemas.openxmlformats.org/officeDocument/2006/relationships/hyperlink" Target="https://data.iadb.org/dataset/2021-idb-climate-finance-database" TargetMode="External"/><Relationship Id="rId1512" Type="http://schemas.openxmlformats.org/officeDocument/2006/relationships/hyperlink" Target="https://data.iadb.org/dataset/download/88fc53ef-f1f1-4119-96f2-b575f5fda36c/zip" TargetMode="External"/><Relationship Id="rId1817" Type="http://schemas.openxmlformats.org/officeDocument/2006/relationships/hyperlink" Target="https://data.iadb.org/dataset/2022-idb-climate-finance-database" TargetMode="External"/><Relationship Id="rId11" Type="http://schemas.openxmlformats.org/officeDocument/2006/relationships/hyperlink" Target="https://data.adb.org/media/9141/download" TargetMode="External"/><Relationship Id="rId398" Type="http://schemas.openxmlformats.org/officeDocument/2006/relationships/hyperlink" Target="https://data.adb.org/media/10586/download" TargetMode="External"/><Relationship Id="rId2079" Type="http://schemas.openxmlformats.org/officeDocument/2006/relationships/hyperlink" Target="https://data.iadb.org/dataset/2021-idb-climate-finance-database" TargetMode="External"/><Relationship Id="rId160" Type="http://schemas.openxmlformats.org/officeDocument/2006/relationships/hyperlink" Target="https://data.adb.org/media/9141/download" TargetMode="External"/><Relationship Id="rId2286" Type="http://schemas.openxmlformats.org/officeDocument/2006/relationships/hyperlink" Target="https://www.adb.org/projects/57223-001/main" TargetMode="External"/><Relationship Id="rId2493" Type="http://schemas.openxmlformats.org/officeDocument/2006/relationships/hyperlink" Target="https://www.adb.org/projects/54068-001/main" TargetMode="External"/><Relationship Id="rId258" Type="http://schemas.openxmlformats.org/officeDocument/2006/relationships/hyperlink" Target="https://data.adb.org/media/9141/download" TargetMode="External"/><Relationship Id="rId465" Type="http://schemas.openxmlformats.org/officeDocument/2006/relationships/hyperlink" Target="https://data.adb.org/media/10586/download" TargetMode="External"/><Relationship Id="rId672" Type="http://schemas.openxmlformats.org/officeDocument/2006/relationships/hyperlink" Target="https://data.adb.org/media/10586/download" TargetMode="External"/><Relationship Id="rId1095" Type="http://schemas.openxmlformats.org/officeDocument/2006/relationships/hyperlink" Target="https://data.adb.org/media/12001/download" TargetMode="External"/><Relationship Id="rId2146" Type="http://schemas.openxmlformats.org/officeDocument/2006/relationships/hyperlink" Target="https://data.iadb.org/dataset/2021-idb-climate-finance-database" TargetMode="External"/><Relationship Id="rId2353" Type="http://schemas.openxmlformats.org/officeDocument/2006/relationships/hyperlink" Target="https://www.adb.org/projects/55180-001/main" TargetMode="External"/><Relationship Id="rId2560" Type="http://schemas.openxmlformats.org/officeDocument/2006/relationships/hyperlink" Target="https://www.adb.org/projects/54021-001/main" TargetMode="External"/><Relationship Id="rId118" Type="http://schemas.openxmlformats.org/officeDocument/2006/relationships/hyperlink" Target="https://data.adb.org/media/9141/download" TargetMode="External"/><Relationship Id="rId325" Type="http://schemas.openxmlformats.org/officeDocument/2006/relationships/hyperlink" Target="https://data.adb.org/media/9141/download" TargetMode="External"/><Relationship Id="rId532" Type="http://schemas.openxmlformats.org/officeDocument/2006/relationships/hyperlink" Target="https://data.adb.org/media/10586/download" TargetMode="External"/><Relationship Id="rId977" Type="http://schemas.openxmlformats.org/officeDocument/2006/relationships/hyperlink" Target="https://data.adb.org/media/12001/download" TargetMode="External"/><Relationship Id="rId1162" Type="http://schemas.openxmlformats.org/officeDocument/2006/relationships/hyperlink" Target="https://data.adb.org/media/12001/download" TargetMode="External"/><Relationship Id="rId2006" Type="http://schemas.openxmlformats.org/officeDocument/2006/relationships/hyperlink" Target="https://data.iadb.org/dataset/2021-idb-climate-finance-database" TargetMode="External"/><Relationship Id="rId2213" Type="http://schemas.openxmlformats.org/officeDocument/2006/relationships/hyperlink" Target="https://www.adb.org/projects/48404-005/main" TargetMode="External"/><Relationship Id="rId2420" Type="http://schemas.openxmlformats.org/officeDocument/2006/relationships/hyperlink" Target="https://www.adb.org/projects/53421-002/main" TargetMode="External"/><Relationship Id="rId837" Type="http://schemas.openxmlformats.org/officeDocument/2006/relationships/hyperlink" Target="https://data.adb.org/media/12001/download" TargetMode="External"/><Relationship Id="rId1022" Type="http://schemas.openxmlformats.org/officeDocument/2006/relationships/hyperlink" Target="https://data.adb.org/media/12001/download" TargetMode="External"/><Relationship Id="rId1467" Type="http://schemas.openxmlformats.org/officeDocument/2006/relationships/hyperlink" Target="https://data.iadb.org/dataset/download/88fc53ef-f1f1-4119-96f2-b575f5fda36c/zip" TargetMode="External"/><Relationship Id="rId1674" Type="http://schemas.openxmlformats.org/officeDocument/2006/relationships/hyperlink" Target="https://data.iadb.org/dataset/2022-idb-climate-finance-database" TargetMode="External"/><Relationship Id="rId1881" Type="http://schemas.openxmlformats.org/officeDocument/2006/relationships/hyperlink" Target="https://data.iadb.org/dataset/2022-idb-climate-finance-database" TargetMode="External"/><Relationship Id="rId2518" Type="http://schemas.openxmlformats.org/officeDocument/2006/relationships/hyperlink" Target="https://www.adb.org/projects/55056-001/main" TargetMode="External"/><Relationship Id="rId904" Type="http://schemas.openxmlformats.org/officeDocument/2006/relationships/hyperlink" Target="https://data.adb.org/media/12001/download" TargetMode="External"/><Relationship Id="rId1327" Type="http://schemas.openxmlformats.org/officeDocument/2006/relationships/hyperlink" Target="https://data.iadb.org/dataset/download/88fc53ef-f1f1-4119-96f2-b575f5fda36c/zip" TargetMode="External"/><Relationship Id="rId1534" Type="http://schemas.openxmlformats.org/officeDocument/2006/relationships/hyperlink" Target="https://data.iadb.org/dataset/download/88fc53ef-f1f1-4119-96f2-b575f5fda36c/zip" TargetMode="External"/><Relationship Id="rId1741" Type="http://schemas.openxmlformats.org/officeDocument/2006/relationships/hyperlink" Target="https://data.iadb.org/dataset/2022-idb-climate-finance-database" TargetMode="External"/><Relationship Id="rId1979" Type="http://schemas.openxmlformats.org/officeDocument/2006/relationships/hyperlink" Target="https://data.iadb.org/dataset/2021-idb-climate-finance-database" TargetMode="External"/><Relationship Id="rId33" Type="http://schemas.openxmlformats.org/officeDocument/2006/relationships/hyperlink" Target="https://data.adb.org/media/9141/download" TargetMode="External"/><Relationship Id="rId1601" Type="http://schemas.openxmlformats.org/officeDocument/2006/relationships/hyperlink" Target="https://data.iadb.org/dataset/2022-idb-climate-finance-database" TargetMode="External"/><Relationship Id="rId1839" Type="http://schemas.openxmlformats.org/officeDocument/2006/relationships/hyperlink" Target="https://data.iadb.org/dataset/2022-idb-climate-finance-database" TargetMode="External"/><Relationship Id="rId182" Type="http://schemas.openxmlformats.org/officeDocument/2006/relationships/hyperlink" Target="https://data.adb.org/media/9141/download" TargetMode="External"/><Relationship Id="rId1906" Type="http://schemas.openxmlformats.org/officeDocument/2006/relationships/hyperlink" Target="https://data.iadb.org/dataset/2022-idb-climate-finance-database" TargetMode="External"/><Relationship Id="rId487" Type="http://schemas.openxmlformats.org/officeDocument/2006/relationships/hyperlink" Target="https://data.adb.org/media/10586/download" TargetMode="External"/><Relationship Id="rId694" Type="http://schemas.openxmlformats.org/officeDocument/2006/relationships/hyperlink" Target="https://data.adb.org/media/10586/download" TargetMode="External"/><Relationship Id="rId2070" Type="http://schemas.openxmlformats.org/officeDocument/2006/relationships/hyperlink" Target="https://data.iadb.org/dataset/2021-idb-climate-finance-database" TargetMode="External"/><Relationship Id="rId2168" Type="http://schemas.openxmlformats.org/officeDocument/2006/relationships/hyperlink" Target="https://data.iadb.org/dataset/2021-idb-climate-finance-database" TargetMode="External"/><Relationship Id="rId2375" Type="http://schemas.openxmlformats.org/officeDocument/2006/relationships/hyperlink" Target="https://www.adb.org/projects/51012-003/main" TargetMode="External"/><Relationship Id="rId347" Type="http://schemas.openxmlformats.org/officeDocument/2006/relationships/hyperlink" Target="https://data.adb.org/media/10586/download" TargetMode="External"/><Relationship Id="rId999" Type="http://schemas.openxmlformats.org/officeDocument/2006/relationships/hyperlink" Target="https://data.adb.org/media/12001/download" TargetMode="External"/><Relationship Id="rId1184" Type="http://schemas.openxmlformats.org/officeDocument/2006/relationships/hyperlink" Target="https://data.adb.org/media/12001/download" TargetMode="External"/><Relationship Id="rId2028" Type="http://schemas.openxmlformats.org/officeDocument/2006/relationships/hyperlink" Target="https://data.iadb.org/dataset/2021-idb-climate-finance-database" TargetMode="External"/><Relationship Id="rId2582" Type="http://schemas.openxmlformats.org/officeDocument/2006/relationships/hyperlink" Target="https://www.adb.org/projects/55143-002/main" TargetMode="External"/><Relationship Id="rId554" Type="http://schemas.openxmlformats.org/officeDocument/2006/relationships/hyperlink" Target="https://data.adb.org/media/10586/download" TargetMode="External"/><Relationship Id="rId761" Type="http://schemas.openxmlformats.org/officeDocument/2006/relationships/hyperlink" Target="https://data.adb.org/media/12001/download" TargetMode="External"/><Relationship Id="rId859" Type="http://schemas.openxmlformats.org/officeDocument/2006/relationships/hyperlink" Target="https://data.adb.org/media/12001/download" TargetMode="External"/><Relationship Id="rId1391" Type="http://schemas.openxmlformats.org/officeDocument/2006/relationships/hyperlink" Target="https://data.iadb.org/dataset/download/88fc53ef-f1f1-4119-96f2-b575f5fda36c/zip" TargetMode="External"/><Relationship Id="rId1489" Type="http://schemas.openxmlformats.org/officeDocument/2006/relationships/hyperlink" Target="https://data.iadb.org/dataset/download/88fc53ef-f1f1-4119-96f2-b575f5fda36c/zip" TargetMode="External"/><Relationship Id="rId1696" Type="http://schemas.openxmlformats.org/officeDocument/2006/relationships/hyperlink" Target="https://data.iadb.org/dataset/2022-idb-climate-finance-database" TargetMode="External"/><Relationship Id="rId2235" Type="http://schemas.openxmlformats.org/officeDocument/2006/relationships/hyperlink" Target="https://www.adb.org/projects/54017-001/main" TargetMode="External"/><Relationship Id="rId2442" Type="http://schemas.openxmlformats.org/officeDocument/2006/relationships/hyperlink" Target="https://www.adb.org/projects/55085-001/main" TargetMode="External"/><Relationship Id="rId207" Type="http://schemas.openxmlformats.org/officeDocument/2006/relationships/hyperlink" Target="https://data.adb.org/media/9141/download" TargetMode="External"/><Relationship Id="rId414" Type="http://schemas.openxmlformats.org/officeDocument/2006/relationships/hyperlink" Target="https://data.adb.org/media/10586/download" TargetMode="External"/><Relationship Id="rId621" Type="http://schemas.openxmlformats.org/officeDocument/2006/relationships/hyperlink" Target="https://data.adb.org/media/10586/download" TargetMode="External"/><Relationship Id="rId1044" Type="http://schemas.openxmlformats.org/officeDocument/2006/relationships/hyperlink" Target="https://data.adb.org/media/12001/download" TargetMode="External"/><Relationship Id="rId1251" Type="http://schemas.openxmlformats.org/officeDocument/2006/relationships/hyperlink" Target="https://data.iadb.org/dataset/download/88fc53ef-f1f1-4119-96f2-b575f5fda36c/zip" TargetMode="External"/><Relationship Id="rId1349" Type="http://schemas.openxmlformats.org/officeDocument/2006/relationships/hyperlink" Target="https://data.iadb.org/dataset/download/88fc53ef-f1f1-4119-96f2-b575f5fda36c/zip" TargetMode="External"/><Relationship Id="rId2302" Type="http://schemas.openxmlformats.org/officeDocument/2006/relationships/hyperlink" Target="https://www.adb.org/projects/55044-003/main" TargetMode="External"/><Relationship Id="rId719" Type="http://schemas.openxmlformats.org/officeDocument/2006/relationships/hyperlink" Target="https://data.adb.org/media/10586/download" TargetMode="External"/><Relationship Id="rId926" Type="http://schemas.openxmlformats.org/officeDocument/2006/relationships/hyperlink" Target="https://data.adb.org/media/12001/download" TargetMode="External"/><Relationship Id="rId1111" Type="http://schemas.openxmlformats.org/officeDocument/2006/relationships/hyperlink" Target="https://data.adb.org/media/12001/download" TargetMode="External"/><Relationship Id="rId1556" Type="http://schemas.openxmlformats.org/officeDocument/2006/relationships/hyperlink" Target="https://data.iadb.org/dataset/download/88fc53ef-f1f1-4119-96f2-b575f5fda36c/zip" TargetMode="External"/><Relationship Id="rId1763" Type="http://schemas.openxmlformats.org/officeDocument/2006/relationships/hyperlink" Target="https://data.iadb.org/dataset/2022-idb-climate-finance-database" TargetMode="External"/><Relationship Id="rId1970" Type="http://schemas.openxmlformats.org/officeDocument/2006/relationships/hyperlink" Target="https://data.iadb.org/dataset/2021-idb-climate-finance-database" TargetMode="External"/><Relationship Id="rId2607" Type="http://schemas.openxmlformats.org/officeDocument/2006/relationships/hyperlink" Target="https://www.adb.org/projects/54055-001/main" TargetMode="External"/><Relationship Id="rId55" Type="http://schemas.openxmlformats.org/officeDocument/2006/relationships/hyperlink" Target="https://data.adb.org/media/9141/download" TargetMode="External"/><Relationship Id="rId1209" Type="http://schemas.openxmlformats.org/officeDocument/2006/relationships/hyperlink" Target="https://data.iadb.org/dataset/download/88fc53ef-f1f1-4119-96f2-b575f5fda36c/zip" TargetMode="External"/><Relationship Id="rId1416" Type="http://schemas.openxmlformats.org/officeDocument/2006/relationships/hyperlink" Target="https://data.iadb.org/dataset/download/88fc53ef-f1f1-4119-96f2-b575f5fda36c/zip" TargetMode="External"/><Relationship Id="rId1623" Type="http://schemas.openxmlformats.org/officeDocument/2006/relationships/hyperlink" Target="https://data.iadb.org/dataset/2022-idb-climate-finance-database" TargetMode="External"/><Relationship Id="rId1830" Type="http://schemas.openxmlformats.org/officeDocument/2006/relationships/hyperlink" Target="https://data.iadb.org/dataset/2022-idb-climate-finance-database" TargetMode="External"/><Relationship Id="rId1928" Type="http://schemas.openxmlformats.org/officeDocument/2006/relationships/hyperlink" Target="https://data.iadb.org/dataset/2022-idb-climate-finance-database" TargetMode="External"/><Relationship Id="rId2092" Type="http://schemas.openxmlformats.org/officeDocument/2006/relationships/hyperlink" Target="https://data.iadb.org/dataset/2021-idb-climate-finance-database" TargetMode="External"/><Relationship Id="rId271" Type="http://schemas.openxmlformats.org/officeDocument/2006/relationships/hyperlink" Target="https://data.adb.org/media/9141/download" TargetMode="External"/><Relationship Id="rId2397" Type="http://schemas.openxmlformats.org/officeDocument/2006/relationships/hyperlink" Target="https://www.adb.org/projects/48404-004/main" TargetMode="External"/><Relationship Id="rId131" Type="http://schemas.openxmlformats.org/officeDocument/2006/relationships/hyperlink" Target="https://data.adb.org/media/9141/download" TargetMode="External"/><Relationship Id="rId369" Type="http://schemas.openxmlformats.org/officeDocument/2006/relationships/hyperlink" Target="https://data.adb.org/media/10586/download" TargetMode="External"/><Relationship Id="rId576" Type="http://schemas.openxmlformats.org/officeDocument/2006/relationships/hyperlink" Target="https://data.adb.org/media/10586/download" TargetMode="External"/><Relationship Id="rId783" Type="http://schemas.openxmlformats.org/officeDocument/2006/relationships/hyperlink" Target="https://data.adb.org/media/12001/download" TargetMode="External"/><Relationship Id="rId990" Type="http://schemas.openxmlformats.org/officeDocument/2006/relationships/hyperlink" Target="https://data.adb.org/media/12001/download" TargetMode="External"/><Relationship Id="rId2257" Type="http://schemas.openxmlformats.org/officeDocument/2006/relationships/hyperlink" Target="https://www.adb.org/projects/56085-001/main" TargetMode="External"/><Relationship Id="rId2464" Type="http://schemas.openxmlformats.org/officeDocument/2006/relationships/hyperlink" Target="https://www.adb.org/projects/53395-001/main" TargetMode="External"/><Relationship Id="rId229" Type="http://schemas.openxmlformats.org/officeDocument/2006/relationships/hyperlink" Target="https://data.adb.org/media/9141/download" TargetMode="External"/><Relationship Id="rId436" Type="http://schemas.openxmlformats.org/officeDocument/2006/relationships/hyperlink" Target="https://data.adb.org/media/10586/download" TargetMode="External"/><Relationship Id="rId643" Type="http://schemas.openxmlformats.org/officeDocument/2006/relationships/hyperlink" Target="https://data.adb.org/media/10586/download" TargetMode="External"/><Relationship Id="rId1066" Type="http://schemas.openxmlformats.org/officeDocument/2006/relationships/hyperlink" Target="https://data.adb.org/media/12001/download" TargetMode="External"/><Relationship Id="rId1273" Type="http://schemas.openxmlformats.org/officeDocument/2006/relationships/hyperlink" Target="https://data.iadb.org/dataset/download/88fc53ef-f1f1-4119-96f2-b575f5fda36c/zip" TargetMode="External"/><Relationship Id="rId1480" Type="http://schemas.openxmlformats.org/officeDocument/2006/relationships/hyperlink" Target="https://data.iadb.org/dataset/download/88fc53ef-f1f1-4119-96f2-b575f5fda36c/zip" TargetMode="External"/><Relationship Id="rId2117" Type="http://schemas.openxmlformats.org/officeDocument/2006/relationships/hyperlink" Target="https://data.iadb.org/dataset/2021-idb-climate-finance-database" TargetMode="External"/><Relationship Id="rId2324" Type="http://schemas.openxmlformats.org/officeDocument/2006/relationships/hyperlink" Target="https://www.adb.org/projects/48484-006/main" TargetMode="External"/><Relationship Id="rId850" Type="http://schemas.openxmlformats.org/officeDocument/2006/relationships/hyperlink" Target="https://data.adb.org/media/12001/download" TargetMode="External"/><Relationship Id="rId948" Type="http://schemas.openxmlformats.org/officeDocument/2006/relationships/hyperlink" Target="https://data.adb.org/media/12001/download" TargetMode="External"/><Relationship Id="rId1133" Type="http://schemas.openxmlformats.org/officeDocument/2006/relationships/hyperlink" Target="https://data.adb.org/media/12001/download" TargetMode="External"/><Relationship Id="rId1578" Type="http://schemas.openxmlformats.org/officeDocument/2006/relationships/hyperlink" Target="https://data.iadb.org/dataset/download/88fc53ef-f1f1-4119-96f2-b575f5fda36c/zip" TargetMode="External"/><Relationship Id="rId1785" Type="http://schemas.openxmlformats.org/officeDocument/2006/relationships/hyperlink" Target="https://data.iadb.org/dataset/2022-idb-climate-finance-database" TargetMode="External"/><Relationship Id="rId1992" Type="http://schemas.openxmlformats.org/officeDocument/2006/relationships/hyperlink" Target="https://data.iadb.org/dataset/2021-idb-climate-finance-database" TargetMode="External"/><Relationship Id="rId2531" Type="http://schemas.openxmlformats.org/officeDocument/2006/relationships/hyperlink" Target="https://www.adb.org/projects/53264-001/main" TargetMode="External"/><Relationship Id="rId77" Type="http://schemas.openxmlformats.org/officeDocument/2006/relationships/hyperlink" Target="https://data.adb.org/media/9141/download" TargetMode="External"/><Relationship Id="rId503" Type="http://schemas.openxmlformats.org/officeDocument/2006/relationships/hyperlink" Target="https://data.adb.org/media/10586/download" TargetMode="External"/><Relationship Id="rId710" Type="http://schemas.openxmlformats.org/officeDocument/2006/relationships/hyperlink" Target="https://data.adb.org/media/10586/download" TargetMode="External"/><Relationship Id="rId808" Type="http://schemas.openxmlformats.org/officeDocument/2006/relationships/hyperlink" Target="https://data.adb.org/media/12001/download" TargetMode="External"/><Relationship Id="rId1340" Type="http://schemas.openxmlformats.org/officeDocument/2006/relationships/hyperlink" Target="https://data.iadb.org/dataset/download/88fc53ef-f1f1-4119-96f2-b575f5fda36c/zip" TargetMode="External"/><Relationship Id="rId1438" Type="http://schemas.openxmlformats.org/officeDocument/2006/relationships/hyperlink" Target="https://data.iadb.org/dataset/download/88fc53ef-f1f1-4119-96f2-b575f5fda36c/zip" TargetMode="External"/><Relationship Id="rId1645" Type="http://schemas.openxmlformats.org/officeDocument/2006/relationships/hyperlink" Target="https://data.iadb.org/dataset/2022-idb-climate-finance-database" TargetMode="External"/><Relationship Id="rId1200" Type="http://schemas.openxmlformats.org/officeDocument/2006/relationships/hyperlink" Target="https://data.adb.org/media/12001/download" TargetMode="External"/><Relationship Id="rId1852" Type="http://schemas.openxmlformats.org/officeDocument/2006/relationships/hyperlink" Target="https://data.iadb.org/dataset/2022-idb-climate-finance-database" TargetMode="External"/><Relationship Id="rId1505" Type="http://schemas.openxmlformats.org/officeDocument/2006/relationships/hyperlink" Target="https://data.iadb.org/dataset/download/88fc53ef-f1f1-4119-96f2-b575f5fda36c/zip" TargetMode="External"/><Relationship Id="rId1712" Type="http://schemas.openxmlformats.org/officeDocument/2006/relationships/hyperlink" Target="https://data.iadb.org/dataset/2022-idb-climate-finance-database" TargetMode="External"/><Relationship Id="rId293" Type="http://schemas.openxmlformats.org/officeDocument/2006/relationships/hyperlink" Target="https://data.adb.org/media/9141/download" TargetMode="External"/><Relationship Id="rId2181" Type="http://schemas.openxmlformats.org/officeDocument/2006/relationships/hyperlink" Target="https://data.iadb.org/dataset/2021-idb-climate-finance-database" TargetMode="External"/><Relationship Id="rId153" Type="http://schemas.openxmlformats.org/officeDocument/2006/relationships/hyperlink" Target="https://data.adb.org/media/9141/download" TargetMode="External"/><Relationship Id="rId360" Type="http://schemas.openxmlformats.org/officeDocument/2006/relationships/hyperlink" Target="https://data.adb.org/media/10586/download" TargetMode="External"/><Relationship Id="rId598" Type="http://schemas.openxmlformats.org/officeDocument/2006/relationships/hyperlink" Target="https://data.adb.org/media/10586/download" TargetMode="External"/><Relationship Id="rId2041" Type="http://schemas.openxmlformats.org/officeDocument/2006/relationships/hyperlink" Target="https://data.iadb.org/dataset/2021-idb-climate-finance-database" TargetMode="External"/><Relationship Id="rId2279" Type="http://schemas.openxmlformats.org/officeDocument/2006/relationships/hyperlink" Target="https://www.adb.org/projects/57045-001/main" TargetMode="External"/><Relationship Id="rId2486" Type="http://schemas.openxmlformats.org/officeDocument/2006/relationships/hyperlink" Target="https://www.adb.org/projects/54222-001/main" TargetMode="External"/><Relationship Id="rId220" Type="http://schemas.openxmlformats.org/officeDocument/2006/relationships/hyperlink" Target="https://data.adb.org/media/9141/download" TargetMode="External"/><Relationship Id="rId458" Type="http://schemas.openxmlformats.org/officeDocument/2006/relationships/hyperlink" Target="https://data.adb.org/media/10586/download" TargetMode="External"/><Relationship Id="rId665" Type="http://schemas.openxmlformats.org/officeDocument/2006/relationships/hyperlink" Target="https://data.adb.org/media/10586/download" TargetMode="External"/><Relationship Id="rId872" Type="http://schemas.openxmlformats.org/officeDocument/2006/relationships/hyperlink" Target="https://data.adb.org/media/12001/download" TargetMode="External"/><Relationship Id="rId1088" Type="http://schemas.openxmlformats.org/officeDocument/2006/relationships/hyperlink" Target="https://data.adb.org/media/12001/download" TargetMode="External"/><Relationship Id="rId1295" Type="http://schemas.openxmlformats.org/officeDocument/2006/relationships/hyperlink" Target="https://data.iadb.org/dataset/download/88fc53ef-f1f1-4119-96f2-b575f5fda36c/zip" TargetMode="External"/><Relationship Id="rId2139" Type="http://schemas.openxmlformats.org/officeDocument/2006/relationships/hyperlink" Target="https://data.iadb.org/dataset/2021-idb-climate-finance-database" TargetMode="External"/><Relationship Id="rId2346" Type="http://schemas.openxmlformats.org/officeDocument/2006/relationships/hyperlink" Target="https://www.adb.org/projects/51035-006/main" TargetMode="External"/><Relationship Id="rId2553" Type="http://schemas.openxmlformats.org/officeDocument/2006/relationships/hyperlink" Target="https://www.adb.org/projects/38272-044/main" TargetMode="External"/><Relationship Id="rId318" Type="http://schemas.openxmlformats.org/officeDocument/2006/relationships/hyperlink" Target="https://data.adb.org/media/9141/download" TargetMode="External"/><Relationship Id="rId525" Type="http://schemas.openxmlformats.org/officeDocument/2006/relationships/hyperlink" Target="https://data.adb.org/media/10586/download" TargetMode="External"/><Relationship Id="rId732" Type="http://schemas.openxmlformats.org/officeDocument/2006/relationships/hyperlink" Target="https://data.adb.org/media/10586/download" TargetMode="External"/><Relationship Id="rId1155" Type="http://schemas.openxmlformats.org/officeDocument/2006/relationships/hyperlink" Target="https://data.adb.org/media/12001/download" TargetMode="External"/><Relationship Id="rId1362" Type="http://schemas.openxmlformats.org/officeDocument/2006/relationships/hyperlink" Target="https://data.iadb.org/dataset/download/88fc53ef-f1f1-4119-96f2-b575f5fda36c/zip" TargetMode="External"/><Relationship Id="rId2206" Type="http://schemas.openxmlformats.org/officeDocument/2006/relationships/hyperlink" Target="https://www.aiib.org/en/news-events/impact-reports/sustainability-bond-impact/2024/index.html" TargetMode="External"/><Relationship Id="rId2413" Type="http://schemas.openxmlformats.org/officeDocument/2006/relationships/hyperlink" Target="https://www.adb.org/projects/54196-001/main" TargetMode="External"/><Relationship Id="rId99" Type="http://schemas.openxmlformats.org/officeDocument/2006/relationships/hyperlink" Target="https://data.adb.org/media/9141/download" TargetMode="External"/><Relationship Id="rId1015" Type="http://schemas.openxmlformats.org/officeDocument/2006/relationships/hyperlink" Target="https://data.adb.org/media/12001/download" TargetMode="External"/><Relationship Id="rId1222" Type="http://schemas.openxmlformats.org/officeDocument/2006/relationships/hyperlink" Target="https://data.iadb.org/dataset/download/88fc53ef-f1f1-4119-96f2-b575f5fda36c/zip" TargetMode="External"/><Relationship Id="rId1667" Type="http://schemas.openxmlformats.org/officeDocument/2006/relationships/hyperlink" Target="https://data.iadb.org/dataset/2022-idb-climate-finance-database" TargetMode="External"/><Relationship Id="rId1874" Type="http://schemas.openxmlformats.org/officeDocument/2006/relationships/hyperlink" Target="https://data.iadb.org/dataset/2022-idb-climate-finance-database" TargetMode="External"/><Relationship Id="rId1527" Type="http://schemas.openxmlformats.org/officeDocument/2006/relationships/hyperlink" Target="https://data.iadb.org/dataset/download/88fc53ef-f1f1-4119-96f2-b575f5fda36c/zip" TargetMode="External"/><Relationship Id="rId1734" Type="http://schemas.openxmlformats.org/officeDocument/2006/relationships/hyperlink" Target="https://data.iadb.org/dataset/2022-idb-climate-finance-database" TargetMode="External"/><Relationship Id="rId1941" Type="http://schemas.openxmlformats.org/officeDocument/2006/relationships/hyperlink" Target="https://data.iadb.org/dataset/2021-idb-climate-finance-database" TargetMode="External"/><Relationship Id="rId26" Type="http://schemas.openxmlformats.org/officeDocument/2006/relationships/hyperlink" Target="https://data.adb.org/media/9141/download" TargetMode="External"/><Relationship Id="rId175" Type="http://schemas.openxmlformats.org/officeDocument/2006/relationships/hyperlink" Target="https://data.adb.org/media/9141/download" TargetMode="External"/><Relationship Id="rId1801" Type="http://schemas.openxmlformats.org/officeDocument/2006/relationships/hyperlink" Target="https://data.iadb.org/dataset/2022-idb-climate-finance-database" TargetMode="External"/><Relationship Id="rId382" Type="http://schemas.openxmlformats.org/officeDocument/2006/relationships/hyperlink" Target="https://data.adb.org/media/10586/download" TargetMode="External"/><Relationship Id="rId687" Type="http://schemas.openxmlformats.org/officeDocument/2006/relationships/hyperlink" Target="https://data.adb.org/media/10586/download" TargetMode="External"/><Relationship Id="rId2063" Type="http://schemas.openxmlformats.org/officeDocument/2006/relationships/hyperlink" Target="https://data.iadb.org/dataset/2021-idb-climate-finance-database" TargetMode="External"/><Relationship Id="rId2270" Type="http://schemas.openxmlformats.org/officeDocument/2006/relationships/hyperlink" Target="https://www.adb.org/projects/56312-002/main" TargetMode="External"/><Relationship Id="rId2368" Type="http://schemas.openxmlformats.org/officeDocument/2006/relationships/hyperlink" Target="https://www.adb.org/projects/57056-001/main" TargetMode="External"/><Relationship Id="rId242" Type="http://schemas.openxmlformats.org/officeDocument/2006/relationships/hyperlink" Target="https://data.adb.org/media/9141/download" TargetMode="External"/><Relationship Id="rId894" Type="http://schemas.openxmlformats.org/officeDocument/2006/relationships/hyperlink" Target="https://data.adb.org/media/12001/download" TargetMode="External"/><Relationship Id="rId1177" Type="http://schemas.openxmlformats.org/officeDocument/2006/relationships/hyperlink" Target="https://data.adb.org/media/12001/download" TargetMode="External"/><Relationship Id="rId2130" Type="http://schemas.openxmlformats.org/officeDocument/2006/relationships/hyperlink" Target="https://data.iadb.org/dataset/2021-idb-climate-finance-database" TargetMode="External"/><Relationship Id="rId2575" Type="http://schemas.openxmlformats.org/officeDocument/2006/relationships/hyperlink" Target="https://www.adb.org/projects/55032-001/main" TargetMode="External"/><Relationship Id="rId102" Type="http://schemas.openxmlformats.org/officeDocument/2006/relationships/hyperlink" Target="https://data.adb.org/media/9141/download" TargetMode="External"/><Relationship Id="rId547" Type="http://schemas.openxmlformats.org/officeDocument/2006/relationships/hyperlink" Target="https://data.adb.org/media/10586/download" TargetMode="External"/><Relationship Id="rId754" Type="http://schemas.openxmlformats.org/officeDocument/2006/relationships/hyperlink" Target="https://data.adb.org/media/12001/download" TargetMode="External"/><Relationship Id="rId961" Type="http://schemas.openxmlformats.org/officeDocument/2006/relationships/hyperlink" Target="https://data.adb.org/media/12001/download" TargetMode="External"/><Relationship Id="rId1384" Type="http://schemas.openxmlformats.org/officeDocument/2006/relationships/hyperlink" Target="https://data.iadb.org/dataset/download/88fc53ef-f1f1-4119-96f2-b575f5fda36c/zip" TargetMode="External"/><Relationship Id="rId1591" Type="http://schemas.openxmlformats.org/officeDocument/2006/relationships/hyperlink" Target="https://data.iadb.org/dataset/download/88fc53ef-f1f1-4119-96f2-b575f5fda36c/zip" TargetMode="External"/><Relationship Id="rId1689" Type="http://schemas.openxmlformats.org/officeDocument/2006/relationships/hyperlink" Target="https://data.iadb.org/dataset/2022-idb-climate-finance-database" TargetMode="External"/><Relationship Id="rId2228" Type="http://schemas.openxmlformats.org/officeDocument/2006/relationships/hyperlink" Target="https://www.adb.org/projects/52337-001/main" TargetMode="External"/><Relationship Id="rId2435" Type="http://schemas.openxmlformats.org/officeDocument/2006/relationships/hyperlink" Target="https://www.adb.org/projects/49107-009/main" TargetMode="External"/><Relationship Id="rId90" Type="http://schemas.openxmlformats.org/officeDocument/2006/relationships/hyperlink" Target="https://data.adb.org/media/9141/download" TargetMode="External"/><Relationship Id="rId407" Type="http://schemas.openxmlformats.org/officeDocument/2006/relationships/hyperlink" Target="https://data.adb.org/media/10586/download" TargetMode="External"/><Relationship Id="rId614" Type="http://schemas.openxmlformats.org/officeDocument/2006/relationships/hyperlink" Target="https://data.adb.org/media/10586/download" TargetMode="External"/><Relationship Id="rId821" Type="http://schemas.openxmlformats.org/officeDocument/2006/relationships/hyperlink" Target="https://data.adb.org/media/12001/download" TargetMode="External"/><Relationship Id="rId1037" Type="http://schemas.openxmlformats.org/officeDocument/2006/relationships/hyperlink" Target="https://data.adb.org/media/12001/download" TargetMode="External"/><Relationship Id="rId1244" Type="http://schemas.openxmlformats.org/officeDocument/2006/relationships/hyperlink" Target="https://data.iadb.org/dataset/download/88fc53ef-f1f1-4119-96f2-b575f5fda36c/zip" TargetMode="External"/><Relationship Id="rId1451" Type="http://schemas.openxmlformats.org/officeDocument/2006/relationships/hyperlink" Target="https://data.iadb.org/dataset/download/88fc53ef-f1f1-4119-96f2-b575f5fda36c/zip" TargetMode="External"/><Relationship Id="rId1896" Type="http://schemas.openxmlformats.org/officeDocument/2006/relationships/hyperlink" Target="https://data.iadb.org/dataset/2022-idb-climate-finance-database" TargetMode="External"/><Relationship Id="rId2502" Type="http://schemas.openxmlformats.org/officeDocument/2006/relationships/hyperlink" Target="https://www.adb.org/projects/54240-001/main" TargetMode="External"/><Relationship Id="rId919" Type="http://schemas.openxmlformats.org/officeDocument/2006/relationships/hyperlink" Target="https://data.adb.org/media/12001/download" TargetMode="External"/><Relationship Id="rId1104" Type="http://schemas.openxmlformats.org/officeDocument/2006/relationships/hyperlink" Target="https://data.adb.org/media/12001/download" TargetMode="External"/><Relationship Id="rId1311" Type="http://schemas.openxmlformats.org/officeDocument/2006/relationships/hyperlink" Target="https://data.iadb.org/dataset/download/88fc53ef-f1f1-4119-96f2-b575f5fda36c/zip" TargetMode="External"/><Relationship Id="rId1549" Type="http://schemas.openxmlformats.org/officeDocument/2006/relationships/hyperlink" Target="https://data.iadb.org/dataset/download/88fc53ef-f1f1-4119-96f2-b575f5fda36c/zip" TargetMode="External"/><Relationship Id="rId1756" Type="http://schemas.openxmlformats.org/officeDocument/2006/relationships/hyperlink" Target="https://data.iadb.org/dataset/2022-idb-climate-finance-database" TargetMode="External"/><Relationship Id="rId1963" Type="http://schemas.openxmlformats.org/officeDocument/2006/relationships/hyperlink" Target="https://data.iadb.org/dataset/2021-idb-climate-finance-database" TargetMode="External"/><Relationship Id="rId48" Type="http://schemas.openxmlformats.org/officeDocument/2006/relationships/hyperlink" Target="https://data.adb.org/media/9141/download" TargetMode="External"/><Relationship Id="rId1409" Type="http://schemas.openxmlformats.org/officeDocument/2006/relationships/hyperlink" Target="https://data.iadb.org/dataset/download/88fc53ef-f1f1-4119-96f2-b575f5fda36c/zip" TargetMode="External"/><Relationship Id="rId1616" Type="http://schemas.openxmlformats.org/officeDocument/2006/relationships/hyperlink" Target="https://data.iadb.org/dataset/2022-idb-climate-finance-database" TargetMode="External"/><Relationship Id="rId1823" Type="http://schemas.openxmlformats.org/officeDocument/2006/relationships/hyperlink" Target="https://data.iadb.org/dataset/2022-idb-climate-finance-database" TargetMode="External"/><Relationship Id="rId197" Type="http://schemas.openxmlformats.org/officeDocument/2006/relationships/hyperlink" Target="https://data.adb.org/media/9141/download" TargetMode="External"/><Relationship Id="rId2085" Type="http://schemas.openxmlformats.org/officeDocument/2006/relationships/hyperlink" Target="https://data.iadb.org/dataset/2021-idb-climate-finance-database" TargetMode="External"/><Relationship Id="rId2292" Type="http://schemas.openxmlformats.org/officeDocument/2006/relationships/hyperlink" Target="https://www.adb.org/projects/52021-001/main" TargetMode="External"/><Relationship Id="rId264" Type="http://schemas.openxmlformats.org/officeDocument/2006/relationships/hyperlink" Target="https://data.adb.org/media/9141/download" TargetMode="External"/><Relationship Id="rId471" Type="http://schemas.openxmlformats.org/officeDocument/2006/relationships/hyperlink" Target="https://data.adb.org/media/10586/download" TargetMode="External"/><Relationship Id="rId2152" Type="http://schemas.openxmlformats.org/officeDocument/2006/relationships/hyperlink" Target="https://data.iadb.org/dataset/2021-idb-climate-finance-database" TargetMode="External"/><Relationship Id="rId2597" Type="http://schemas.openxmlformats.org/officeDocument/2006/relationships/hyperlink" Target="https://www.adb.org/projects/53246-001/main" TargetMode="External"/><Relationship Id="rId124" Type="http://schemas.openxmlformats.org/officeDocument/2006/relationships/hyperlink" Target="https://data.adb.org/media/9141/download" TargetMode="External"/><Relationship Id="rId569" Type="http://schemas.openxmlformats.org/officeDocument/2006/relationships/hyperlink" Target="https://data.adb.org/media/10586/download" TargetMode="External"/><Relationship Id="rId776" Type="http://schemas.openxmlformats.org/officeDocument/2006/relationships/hyperlink" Target="https://data.adb.org/media/12001/download" TargetMode="External"/><Relationship Id="rId983" Type="http://schemas.openxmlformats.org/officeDocument/2006/relationships/hyperlink" Target="https://data.adb.org/media/12001/download" TargetMode="External"/><Relationship Id="rId1199" Type="http://schemas.openxmlformats.org/officeDocument/2006/relationships/hyperlink" Target="https://data.adb.org/media/12001/download" TargetMode="External"/><Relationship Id="rId2457" Type="http://schemas.openxmlformats.org/officeDocument/2006/relationships/hyperlink" Target="https://www.adb.org/projects/55105-001/main" TargetMode="External"/><Relationship Id="rId331" Type="http://schemas.openxmlformats.org/officeDocument/2006/relationships/hyperlink" Target="https://data.adb.org/media/9141/download" TargetMode="External"/><Relationship Id="rId429" Type="http://schemas.openxmlformats.org/officeDocument/2006/relationships/hyperlink" Target="https://data.adb.org/media/10586/download" TargetMode="External"/><Relationship Id="rId636" Type="http://schemas.openxmlformats.org/officeDocument/2006/relationships/hyperlink" Target="https://data.adb.org/media/10586/download" TargetMode="External"/><Relationship Id="rId1059" Type="http://schemas.openxmlformats.org/officeDocument/2006/relationships/hyperlink" Target="https://data.adb.org/media/12001/download" TargetMode="External"/><Relationship Id="rId1266" Type="http://schemas.openxmlformats.org/officeDocument/2006/relationships/hyperlink" Target="https://data.iadb.org/dataset/download/88fc53ef-f1f1-4119-96f2-b575f5fda36c/zip" TargetMode="External"/><Relationship Id="rId1473" Type="http://schemas.openxmlformats.org/officeDocument/2006/relationships/hyperlink" Target="https://data.iadb.org/dataset/download/88fc53ef-f1f1-4119-96f2-b575f5fda36c/zip" TargetMode="External"/><Relationship Id="rId2012" Type="http://schemas.openxmlformats.org/officeDocument/2006/relationships/hyperlink" Target="https://data.iadb.org/dataset/2021-idb-climate-finance-database" TargetMode="External"/><Relationship Id="rId2317" Type="http://schemas.openxmlformats.org/officeDocument/2006/relationships/hyperlink" Target="https://www.adb.org/projects/57008-001/main" TargetMode="External"/><Relationship Id="rId843" Type="http://schemas.openxmlformats.org/officeDocument/2006/relationships/hyperlink" Target="https://data.adb.org/media/12001/download" TargetMode="External"/><Relationship Id="rId1126" Type="http://schemas.openxmlformats.org/officeDocument/2006/relationships/hyperlink" Target="https://data.adb.org/media/12001/download" TargetMode="External"/><Relationship Id="rId1680" Type="http://schemas.openxmlformats.org/officeDocument/2006/relationships/hyperlink" Target="https://data.iadb.org/dataset/2022-idb-climate-finance-database" TargetMode="External"/><Relationship Id="rId1778" Type="http://schemas.openxmlformats.org/officeDocument/2006/relationships/hyperlink" Target="https://data.iadb.org/dataset/2022-idb-climate-finance-database" TargetMode="External"/><Relationship Id="rId1985" Type="http://schemas.openxmlformats.org/officeDocument/2006/relationships/hyperlink" Target="https://data.iadb.org/dataset/2021-idb-climate-finance-database" TargetMode="External"/><Relationship Id="rId2524" Type="http://schemas.openxmlformats.org/officeDocument/2006/relationships/hyperlink" Target="https://www.adb.org/projects/55059-001/main" TargetMode="External"/><Relationship Id="rId703" Type="http://schemas.openxmlformats.org/officeDocument/2006/relationships/hyperlink" Target="https://data.adb.org/media/10586/download" TargetMode="External"/><Relationship Id="rId910" Type="http://schemas.openxmlformats.org/officeDocument/2006/relationships/hyperlink" Target="https://data.adb.org/media/12001/download" TargetMode="External"/><Relationship Id="rId1333" Type="http://schemas.openxmlformats.org/officeDocument/2006/relationships/hyperlink" Target="https://data.iadb.org/dataset/download/88fc53ef-f1f1-4119-96f2-b575f5fda36c/zip" TargetMode="External"/><Relationship Id="rId1540" Type="http://schemas.openxmlformats.org/officeDocument/2006/relationships/hyperlink" Target="https://data.iadb.org/dataset/download/88fc53ef-f1f1-4119-96f2-b575f5fda36c/zip" TargetMode="External"/><Relationship Id="rId1638" Type="http://schemas.openxmlformats.org/officeDocument/2006/relationships/hyperlink" Target="https://data.iadb.org/dataset/2022-idb-climate-finance-database" TargetMode="External"/><Relationship Id="rId1400" Type="http://schemas.openxmlformats.org/officeDocument/2006/relationships/hyperlink" Target="https://data.iadb.org/dataset/download/88fc53ef-f1f1-4119-96f2-b575f5fda36c/zip" TargetMode="External"/><Relationship Id="rId1845" Type="http://schemas.openxmlformats.org/officeDocument/2006/relationships/hyperlink" Target="https://data.iadb.org/dataset/2022-idb-climate-finance-database" TargetMode="External"/><Relationship Id="rId1705" Type="http://schemas.openxmlformats.org/officeDocument/2006/relationships/hyperlink" Target="https://data.iadb.org/dataset/2022-idb-climate-finance-database" TargetMode="External"/><Relationship Id="rId1912" Type="http://schemas.openxmlformats.org/officeDocument/2006/relationships/hyperlink" Target="https://data.iadb.org/dataset/2022-idb-climate-finance-database" TargetMode="External"/><Relationship Id="rId286" Type="http://schemas.openxmlformats.org/officeDocument/2006/relationships/hyperlink" Target="https://data.adb.org/media/9141/download" TargetMode="External"/><Relationship Id="rId493" Type="http://schemas.openxmlformats.org/officeDocument/2006/relationships/hyperlink" Target="https://data.adb.org/media/10586/download" TargetMode="External"/><Relationship Id="rId2174" Type="http://schemas.openxmlformats.org/officeDocument/2006/relationships/hyperlink" Target="https://data.iadb.org/dataset/2021-idb-climate-finance-database" TargetMode="External"/><Relationship Id="rId2381" Type="http://schemas.openxmlformats.org/officeDocument/2006/relationships/hyperlink" Target="https://www.adb.org/projects/53045-003/main" TargetMode="External"/><Relationship Id="rId146" Type="http://schemas.openxmlformats.org/officeDocument/2006/relationships/hyperlink" Target="https://data.adb.org/media/9141/download" TargetMode="External"/><Relationship Id="rId353" Type="http://schemas.openxmlformats.org/officeDocument/2006/relationships/hyperlink" Target="https://data.adb.org/media/10586/download" TargetMode="External"/><Relationship Id="rId560" Type="http://schemas.openxmlformats.org/officeDocument/2006/relationships/hyperlink" Target="https://data.adb.org/media/10586/download" TargetMode="External"/><Relationship Id="rId798" Type="http://schemas.openxmlformats.org/officeDocument/2006/relationships/hyperlink" Target="https://data.adb.org/media/12001/download" TargetMode="External"/><Relationship Id="rId1190" Type="http://schemas.openxmlformats.org/officeDocument/2006/relationships/hyperlink" Target="https://data.adb.org/media/12001/download" TargetMode="External"/><Relationship Id="rId2034" Type="http://schemas.openxmlformats.org/officeDocument/2006/relationships/hyperlink" Target="https://data.iadb.org/dataset/2021-idb-climate-finance-database" TargetMode="External"/><Relationship Id="rId2241" Type="http://schemas.openxmlformats.org/officeDocument/2006/relationships/hyperlink" Target="https://www.adb.org/projects/54424-001/main" TargetMode="External"/><Relationship Id="rId2479" Type="http://schemas.openxmlformats.org/officeDocument/2006/relationships/hyperlink" Target="https://www.adb.org/projects/54164-001/main" TargetMode="External"/><Relationship Id="rId213" Type="http://schemas.openxmlformats.org/officeDocument/2006/relationships/hyperlink" Target="https://data.adb.org/media/9141/download" TargetMode="External"/><Relationship Id="rId420" Type="http://schemas.openxmlformats.org/officeDocument/2006/relationships/hyperlink" Target="https://data.adb.org/media/10586/download" TargetMode="External"/><Relationship Id="rId658" Type="http://schemas.openxmlformats.org/officeDocument/2006/relationships/hyperlink" Target="https://data.adb.org/media/10586/download" TargetMode="External"/><Relationship Id="rId865" Type="http://schemas.openxmlformats.org/officeDocument/2006/relationships/hyperlink" Target="https://data.adb.org/media/12001/download" TargetMode="External"/><Relationship Id="rId1050" Type="http://schemas.openxmlformats.org/officeDocument/2006/relationships/hyperlink" Target="https://data.adb.org/media/12001/download" TargetMode="External"/><Relationship Id="rId1288" Type="http://schemas.openxmlformats.org/officeDocument/2006/relationships/hyperlink" Target="https://data.iadb.org/dataset/download/88fc53ef-f1f1-4119-96f2-b575f5fda36c/zip" TargetMode="External"/><Relationship Id="rId1495" Type="http://schemas.openxmlformats.org/officeDocument/2006/relationships/hyperlink" Target="https://data.iadb.org/dataset/download/88fc53ef-f1f1-4119-96f2-b575f5fda36c/zip" TargetMode="External"/><Relationship Id="rId2101" Type="http://schemas.openxmlformats.org/officeDocument/2006/relationships/hyperlink" Target="https://data.iadb.org/dataset/2021-idb-climate-finance-database" TargetMode="External"/><Relationship Id="rId2339" Type="http://schemas.openxmlformats.org/officeDocument/2006/relationships/hyperlink" Target="https://www.adb.org/projects/49450-032/main" TargetMode="External"/><Relationship Id="rId2546" Type="http://schemas.openxmlformats.org/officeDocument/2006/relationships/hyperlink" Target="https://www.adb.org/projects/53199-001/main" TargetMode="External"/><Relationship Id="rId518" Type="http://schemas.openxmlformats.org/officeDocument/2006/relationships/hyperlink" Target="https://data.adb.org/media/10586/download" TargetMode="External"/><Relationship Id="rId725" Type="http://schemas.openxmlformats.org/officeDocument/2006/relationships/hyperlink" Target="https://data.adb.org/media/10586/download" TargetMode="External"/><Relationship Id="rId932" Type="http://schemas.openxmlformats.org/officeDocument/2006/relationships/hyperlink" Target="https://data.adb.org/media/12001/download" TargetMode="External"/><Relationship Id="rId1148" Type="http://schemas.openxmlformats.org/officeDocument/2006/relationships/hyperlink" Target="https://data.adb.org/media/12001/download" TargetMode="External"/><Relationship Id="rId1355" Type="http://schemas.openxmlformats.org/officeDocument/2006/relationships/hyperlink" Target="https://data.iadb.org/dataset/download/88fc53ef-f1f1-4119-96f2-b575f5fda36c/zip" TargetMode="External"/><Relationship Id="rId1562" Type="http://schemas.openxmlformats.org/officeDocument/2006/relationships/hyperlink" Target="https://data.iadb.org/dataset/download/88fc53ef-f1f1-4119-96f2-b575f5fda36c/zip" TargetMode="External"/><Relationship Id="rId2406" Type="http://schemas.openxmlformats.org/officeDocument/2006/relationships/hyperlink" Target="https://www.adb.org/projects/53053-001/main" TargetMode="External"/><Relationship Id="rId2613" Type="http://schemas.openxmlformats.org/officeDocument/2006/relationships/hyperlink" Target="https://www.eib.org/en/registers/all/241849975" TargetMode="External"/><Relationship Id="rId1008" Type="http://schemas.openxmlformats.org/officeDocument/2006/relationships/hyperlink" Target="https://data.adb.org/media/12001/download" TargetMode="External"/><Relationship Id="rId1215" Type="http://schemas.openxmlformats.org/officeDocument/2006/relationships/hyperlink" Target="https://data.iadb.org/dataset/download/88fc53ef-f1f1-4119-96f2-b575f5fda36c/zip" TargetMode="External"/><Relationship Id="rId1422" Type="http://schemas.openxmlformats.org/officeDocument/2006/relationships/hyperlink" Target="https://data.iadb.org/dataset/download/88fc53ef-f1f1-4119-96f2-b575f5fda36c/zip" TargetMode="External"/><Relationship Id="rId1867" Type="http://schemas.openxmlformats.org/officeDocument/2006/relationships/hyperlink" Target="https://data.iadb.org/dataset/2022-idb-climate-finance-database" TargetMode="External"/><Relationship Id="rId61" Type="http://schemas.openxmlformats.org/officeDocument/2006/relationships/hyperlink" Target="https://data.adb.org/media/9141/download" TargetMode="External"/><Relationship Id="rId1727" Type="http://schemas.openxmlformats.org/officeDocument/2006/relationships/hyperlink" Target="https://data.iadb.org/dataset/2022-idb-climate-finance-database" TargetMode="External"/><Relationship Id="rId1934" Type="http://schemas.openxmlformats.org/officeDocument/2006/relationships/hyperlink" Target="https://data.iadb.org/dataset/2021-idb-climate-finance-database" TargetMode="External"/><Relationship Id="rId19" Type="http://schemas.openxmlformats.org/officeDocument/2006/relationships/hyperlink" Target="https://data.adb.org/media/9141/download" TargetMode="External"/><Relationship Id="rId2196" Type="http://schemas.openxmlformats.org/officeDocument/2006/relationships/hyperlink" Target="https://www.aiib.org/en/news-events/impact-reports/sustainability-bond-impact/2024/index.html" TargetMode="External"/><Relationship Id="rId168" Type="http://schemas.openxmlformats.org/officeDocument/2006/relationships/hyperlink" Target="https://data.adb.org/media/9141/download" TargetMode="External"/><Relationship Id="rId375" Type="http://schemas.openxmlformats.org/officeDocument/2006/relationships/hyperlink" Target="https://data.adb.org/media/10586/download" TargetMode="External"/><Relationship Id="rId582" Type="http://schemas.openxmlformats.org/officeDocument/2006/relationships/hyperlink" Target="https://data.adb.org/media/10586/download" TargetMode="External"/><Relationship Id="rId2056" Type="http://schemas.openxmlformats.org/officeDocument/2006/relationships/hyperlink" Target="https://data.iadb.org/dataset/2021-idb-climate-finance-database" TargetMode="External"/><Relationship Id="rId2263" Type="http://schemas.openxmlformats.org/officeDocument/2006/relationships/hyperlink" Target="https://www.adb.org/projects/56151-001/main" TargetMode="External"/><Relationship Id="rId2470" Type="http://schemas.openxmlformats.org/officeDocument/2006/relationships/hyperlink" Target="https://www.adb.org/projects/53283-001/main" TargetMode="External"/><Relationship Id="rId3" Type="http://schemas.openxmlformats.org/officeDocument/2006/relationships/hyperlink" Target="https://data.adb.org/media/9141/download" TargetMode="External"/><Relationship Id="rId235" Type="http://schemas.openxmlformats.org/officeDocument/2006/relationships/hyperlink" Target="https://data.adb.org/media/9141/download" TargetMode="External"/><Relationship Id="rId442" Type="http://schemas.openxmlformats.org/officeDocument/2006/relationships/hyperlink" Target="https://data.adb.org/media/10586/download" TargetMode="External"/><Relationship Id="rId887" Type="http://schemas.openxmlformats.org/officeDocument/2006/relationships/hyperlink" Target="https://data.adb.org/media/12001/download" TargetMode="External"/><Relationship Id="rId1072" Type="http://schemas.openxmlformats.org/officeDocument/2006/relationships/hyperlink" Target="https://data.adb.org/media/12001/download" TargetMode="External"/><Relationship Id="rId2123" Type="http://schemas.openxmlformats.org/officeDocument/2006/relationships/hyperlink" Target="https://data.iadb.org/dataset/2021-idb-climate-finance-database" TargetMode="External"/><Relationship Id="rId2330" Type="http://schemas.openxmlformats.org/officeDocument/2006/relationships/hyperlink" Target="https://www.adb.org/projects/57119-001/main" TargetMode="External"/><Relationship Id="rId2568" Type="http://schemas.openxmlformats.org/officeDocument/2006/relationships/hyperlink" Target="https://www.adb.org/projects/55219-001/main" TargetMode="External"/><Relationship Id="rId302" Type="http://schemas.openxmlformats.org/officeDocument/2006/relationships/hyperlink" Target="https://data.adb.org/media/9141/download" TargetMode="External"/><Relationship Id="rId747" Type="http://schemas.openxmlformats.org/officeDocument/2006/relationships/hyperlink" Target="https://data.adb.org/media/10586/download" TargetMode="External"/><Relationship Id="rId954" Type="http://schemas.openxmlformats.org/officeDocument/2006/relationships/hyperlink" Target="https://data.adb.org/media/12001/download" TargetMode="External"/><Relationship Id="rId1377" Type="http://schemas.openxmlformats.org/officeDocument/2006/relationships/hyperlink" Target="https://data.iadb.org/dataset/download/88fc53ef-f1f1-4119-96f2-b575f5fda36c/zip" TargetMode="External"/><Relationship Id="rId1584" Type="http://schemas.openxmlformats.org/officeDocument/2006/relationships/hyperlink" Target="https://data.iadb.org/dataset/download/88fc53ef-f1f1-4119-96f2-b575f5fda36c/zip" TargetMode="External"/><Relationship Id="rId1791" Type="http://schemas.openxmlformats.org/officeDocument/2006/relationships/hyperlink" Target="https://data.iadb.org/dataset/2022-idb-climate-finance-database" TargetMode="External"/><Relationship Id="rId2428" Type="http://schemas.openxmlformats.org/officeDocument/2006/relationships/hyperlink" Target="https://www.adb.org/projects/54355-001/main" TargetMode="External"/><Relationship Id="rId83" Type="http://schemas.openxmlformats.org/officeDocument/2006/relationships/hyperlink" Target="https://data.adb.org/media/9141/download" TargetMode="External"/><Relationship Id="rId607" Type="http://schemas.openxmlformats.org/officeDocument/2006/relationships/hyperlink" Target="https://data.adb.org/media/10586/download" TargetMode="External"/><Relationship Id="rId814" Type="http://schemas.openxmlformats.org/officeDocument/2006/relationships/hyperlink" Target="https://data.adb.org/media/12001/download" TargetMode="External"/><Relationship Id="rId1237" Type="http://schemas.openxmlformats.org/officeDocument/2006/relationships/hyperlink" Target="https://data.iadb.org/dataset/download/88fc53ef-f1f1-4119-96f2-b575f5fda36c/zip" TargetMode="External"/><Relationship Id="rId1444" Type="http://schemas.openxmlformats.org/officeDocument/2006/relationships/hyperlink" Target="https://data.iadb.org/dataset/download/88fc53ef-f1f1-4119-96f2-b575f5fda36c/zip" TargetMode="External"/><Relationship Id="rId1651" Type="http://schemas.openxmlformats.org/officeDocument/2006/relationships/hyperlink" Target="https://data.iadb.org/dataset/2022-idb-climate-finance-database" TargetMode="External"/><Relationship Id="rId1889" Type="http://schemas.openxmlformats.org/officeDocument/2006/relationships/hyperlink" Target="https://data.iadb.org/dataset/2022-idb-climate-finance-database" TargetMode="External"/><Relationship Id="rId1304" Type="http://schemas.openxmlformats.org/officeDocument/2006/relationships/hyperlink" Target="https://data.iadb.org/dataset/download/88fc53ef-f1f1-4119-96f2-b575f5fda36c/zip" TargetMode="External"/><Relationship Id="rId1511" Type="http://schemas.openxmlformats.org/officeDocument/2006/relationships/hyperlink" Target="https://data.iadb.org/dataset/download/88fc53ef-f1f1-4119-96f2-b575f5fda36c/zip" TargetMode="External"/><Relationship Id="rId1749" Type="http://schemas.openxmlformats.org/officeDocument/2006/relationships/hyperlink" Target="https://data.iadb.org/dataset/2022-idb-climate-finance-database" TargetMode="External"/><Relationship Id="rId1956" Type="http://schemas.openxmlformats.org/officeDocument/2006/relationships/hyperlink" Target="https://data.iadb.org/dataset/2021-idb-climate-finance-database" TargetMode="External"/><Relationship Id="rId1609" Type="http://schemas.openxmlformats.org/officeDocument/2006/relationships/hyperlink" Target="https://data.iadb.org/dataset/2022-idb-climate-finance-database" TargetMode="External"/><Relationship Id="rId1816" Type="http://schemas.openxmlformats.org/officeDocument/2006/relationships/hyperlink" Target="https://data.iadb.org/dataset/2022-idb-climate-finance-database" TargetMode="External"/><Relationship Id="rId10" Type="http://schemas.openxmlformats.org/officeDocument/2006/relationships/hyperlink" Target="https://data.adb.org/media/9141/download" TargetMode="External"/><Relationship Id="rId397" Type="http://schemas.openxmlformats.org/officeDocument/2006/relationships/hyperlink" Target="https://data.adb.org/media/10586/download" TargetMode="External"/><Relationship Id="rId2078" Type="http://schemas.openxmlformats.org/officeDocument/2006/relationships/hyperlink" Target="https://data.iadb.org/dataset/2021-idb-climate-finance-database" TargetMode="External"/><Relationship Id="rId2285" Type="http://schemas.openxmlformats.org/officeDocument/2006/relationships/hyperlink" Target="https://www.adb.org/projects/57142-001/main" TargetMode="External"/><Relationship Id="rId2492" Type="http://schemas.openxmlformats.org/officeDocument/2006/relationships/hyperlink" Target="https://www.adb.org/projects/54068-001/main" TargetMode="External"/><Relationship Id="rId257" Type="http://schemas.openxmlformats.org/officeDocument/2006/relationships/hyperlink" Target="https://data.adb.org/media/9141/download" TargetMode="External"/><Relationship Id="rId464" Type="http://schemas.openxmlformats.org/officeDocument/2006/relationships/hyperlink" Target="https://data.adb.org/media/10586/download" TargetMode="External"/><Relationship Id="rId1094" Type="http://schemas.openxmlformats.org/officeDocument/2006/relationships/hyperlink" Target="https://data.adb.org/media/12001/download" TargetMode="External"/><Relationship Id="rId2145" Type="http://schemas.openxmlformats.org/officeDocument/2006/relationships/hyperlink" Target="https://data.iadb.org/dataset/2021-idb-climate-finance-database" TargetMode="External"/><Relationship Id="rId117" Type="http://schemas.openxmlformats.org/officeDocument/2006/relationships/hyperlink" Target="https://data.adb.org/media/9141/download" TargetMode="External"/><Relationship Id="rId671" Type="http://schemas.openxmlformats.org/officeDocument/2006/relationships/hyperlink" Target="https://data.adb.org/media/10586/download" TargetMode="External"/><Relationship Id="rId769" Type="http://schemas.openxmlformats.org/officeDocument/2006/relationships/hyperlink" Target="https://data.adb.org/media/12001/download" TargetMode="External"/><Relationship Id="rId976" Type="http://schemas.openxmlformats.org/officeDocument/2006/relationships/hyperlink" Target="https://data.adb.org/media/12001/download" TargetMode="External"/><Relationship Id="rId1399" Type="http://schemas.openxmlformats.org/officeDocument/2006/relationships/hyperlink" Target="https://data.iadb.org/dataset/download/88fc53ef-f1f1-4119-96f2-b575f5fda36c/zip" TargetMode="External"/><Relationship Id="rId2352" Type="http://schemas.openxmlformats.org/officeDocument/2006/relationships/hyperlink" Target="https://www.adb.org/projects/55050-002/main" TargetMode="External"/><Relationship Id="rId324" Type="http://schemas.openxmlformats.org/officeDocument/2006/relationships/hyperlink" Target="https://data.adb.org/media/9141/download" TargetMode="External"/><Relationship Id="rId531" Type="http://schemas.openxmlformats.org/officeDocument/2006/relationships/hyperlink" Target="https://data.adb.org/media/10586/download" TargetMode="External"/><Relationship Id="rId629" Type="http://schemas.openxmlformats.org/officeDocument/2006/relationships/hyperlink" Target="https://data.adb.org/media/10586/download" TargetMode="External"/><Relationship Id="rId1161" Type="http://schemas.openxmlformats.org/officeDocument/2006/relationships/hyperlink" Target="https://data.adb.org/media/12001/download" TargetMode="External"/><Relationship Id="rId1259" Type="http://schemas.openxmlformats.org/officeDocument/2006/relationships/hyperlink" Target="https://data.iadb.org/dataset/download/88fc53ef-f1f1-4119-96f2-b575f5fda36c/zip" TargetMode="External"/><Relationship Id="rId1466" Type="http://schemas.openxmlformats.org/officeDocument/2006/relationships/hyperlink" Target="https://data.iadb.org/dataset/download/88fc53ef-f1f1-4119-96f2-b575f5fda36c/zip" TargetMode="External"/><Relationship Id="rId2005" Type="http://schemas.openxmlformats.org/officeDocument/2006/relationships/hyperlink" Target="https://data.iadb.org/dataset/2021-idb-climate-finance-database" TargetMode="External"/><Relationship Id="rId2212" Type="http://schemas.openxmlformats.org/officeDocument/2006/relationships/hyperlink" Target="https://www.adb.org/projects/42007-021/main" TargetMode="External"/><Relationship Id="rId836" Type="http://schemas.openxmlformats.org/officeDocument/2006/relationships/hyperlink" Target="https://data.adb.org/media/12001/download" TargetMode="External"/><Relationship Id="rId1021" Type="http://schemas.openxmlformats.org/officeDocument/2006/relationships/hyperlink" Target="https://data.adb.org/media/12001/download" TargetMode="External"/><Relationship Id="rId1119" Type="http://schemas.openxmlformats.org/officeDocument/2006/relationships/hyperlink" Target="https://data.adb.org/media/12001/download" TargetMode="External"/><Relationship Id="rId1673" Type="http://schemas.openxmlformats.org/officeDocument/2006/relationships/hyperlink" Target="https://data.iadb.org/dataset/2022-idb-climate-finance-database" TargetMode="External"/><Relationship Id="rId1880" Type="http://schemas.openxmlformats.org/officeDocument/2006/relationships/hyperlink" Target="https://data.iadb.org/dataset/2022-idb-climate-finance-database" TargetMode="External"/><Relationship Id="rId1978" Type="http://schemas.openxmlformats.org/officeDocument/2006/relationships/hyperlink" Target="https://data.iadb.org/dataset/2021-idb-climate-finance-database" TargetMode="External"/><Relationship Id="rId2517" Type="http://schemas.openxmlformats.org/officeDocument/2006/relationships/hyperlink" Target="https://www.adb.org/projects/55124-001/main" TargetMode="External"/><Relationship Id="rId903" Type="http://schemas.openxmlformats.org/officeDocument/2006/relationships/hyperlink" Target="https://data.adb.org/media/12001/download" TargetMode="External"/><Relationship Id="rId1326" Type="http://schemas.openxmlformats.org/officeDocument/2006/relationships/hyperlink" Target="https://data.iadb.org/dataset/download/88fc53ef-f1f1-4119-96f2-b575f5fda36c/zip" TargetMode="External"/><Relationship Id="rId1533" Type="http://schemas.openxmlformats.org/officeDocument/2006/relationships/hyperlink" Target="https://data.iadb.org/dataset/download/88fc53ef-f1f1-4119-96f2-b575f5fda36c/zip" TargetMode="External"/><Relationship Id="rId1740" Type="http://schemas.openxmlformats.org/officeDocument/2006/relationships/hyperlink" Target="https://data.iadb.org/dataset/2022-idb-climate-finance-database" TargetMode="External"/><Relationship Id="rId32" Type="http://schemas.openxmlformats.org/officeDocument/2006/relationships/hyperlink" Target="https://data.adb.org/media/9141/download" TargetMode="External"/><Relationship Id="rId1600" Type="http://schemas.openxmlformats.org/officeDocument/2006/relationships/hyperlink" Target="https://data.iadb.org/dataset/2022-idb-climate-finance-database" TargetMode="External"/><Relationship Id="rId1838" Type="http://schemas.openxmlformats.org/officeDocument/2006/relationships/hyperlink" Target="https://data.iadb.org/dataset/2022-idb-climate-finance-database" TargetMode="External"/><Relationship Id="rId181" Type="http://schemas.openxmlformats.org/officeDocument/2006/relationships/hyperlink" Target="https://data.adb.org/media/9141/download" TargetMode="External"/><Relationship Id="rId1905" Type="http://schemas.openxmlformats.org/officeDocument/2006/relationships/hyperlink" Target="https://data.iadb.org/dataset/2022-idb-climate-finance-database" TargetMode="External"/><Relationship Id="rId279" Type="http://schemas.openxmlformats.org/officeDocument/2006/relationships/hyperlink" Target="https://data.adb.org/media/9141/download" TargetMode="External"/><Relationship Id="rId486" Type="http://schemas.openxmlformats.org/officeDocument/2006/relationships/hyperlink" Target="https://data.adb.org/media/10586/download" TargetMode="External"/><Relationship Id="rId693" Type="http://schemas.openxmlformats.org/officeDocument/2006/relationships/hyperlink" Target="https://data.adb.org/media/10586/download" TargetMode="External"/><Relationship Id="rId2167" Type="http://schemas.openxmlformats.org/officeDocument/2006/relationships/hyperlink" Target="https://data.iadb.org/dataset/2021-idb-climate-finance-database" TargetMode="External"/><Relationship Id="rId2374" Type="http://schemas.openxmlformats.org/officeDocument/2006/relationships/hyperlink" Target="https://www.aiib.org/en/treasury/_common/_download/AIIB-Sustainable-Development-Bonds-Impact-Report-2022-Annexes-Web.pdf" TargetMode="External"/><Relationship Id="rId2581" Type="http://schemas.openxmlformats.org/officeDocument/2006/relationships/hyperlink" Target="https://www.adb.org/projects/55106-002/main" TargetMode="External"/><Relationship Id="rId139" Type="http://schemas.openxmlformats.org/officeDocument/2006/relationships/hyperlink" Target="https://data.adb.org/media/9141/download" TargetMode="External"/><Relationship Id="rId346" Type="http://schemas.openxmlformats.org/officeDocument/2006/relationships/hyperlink" Target="https://data.adb.org/media/10586/download" TargetMode="External"/><Relationship Id="rId553" Type="http://schemas.openxmlformats.org/officeDocument/2006/relationships/hyperlink" Target="https://data.adb.org/media/10586/download" TargetMode="External"/><Relationship Id="rId760" Type="http://schemas.openxmlformats.org/officeDocument/2006/relationships/hyperlink" Target="https://data.adb.org/media/12001/download" TargetMode="External"/><Relationship Id="rId998" Type="http://schemas.openxmlformats.org/officeDocument/2006/relationships/hyperlink" Target="https://data.adb.org/media/12001/download" TargetMode="External"/><Relationship Id="rId1183" Type="http://schemas.openxmlformats.org/officeDocument/2006/relationships/hyperlink" Target="https://data.adb.org/media/12001/download" TargetMode="External"/><Relationship Id="rId1390" Type="http://schemas.openxmlformats.org/officeDocument/2006/relationships/hyperlink" Target="https://data.iadb.org/dataset/download/88fc53ef-f1f1-4119-96f2-b575f5fda36c/zip" TargetMode="External"/><Relationship Id="rId2027" Type="http://schemas.openxmlformats.org/officeDocument/2006/relationships/hyperlink" Target="https://data.iadb.org/dataset/2021-idb-climate-finance-database" TargetMode="External"/><Relationship Id="rId2234" Type="http://schemas.openxmlformats.org/officeDocument/2006/relationships/hyperlink" Target="https://www.adb.org/projects/54014-001/main" TargetMode="External"/><Relationship Id="rId2441" Type="http://schemas.openxmlformats.org/officeDocument/2006/relationships/hyperlink" Target="https://www.adb.org/projects/55085-001/main" TargetMode="External"/><Relationship Id="rId206" Type="http://schemas.openxmlformats.org/officeDocument/2006/relationships/hyperlink" Target="https://data.adb.org/media/9141/download" TargetMode="External"/><Relationship Id="rId413" Type="http://schemas.openxmlformats.org/officeDocument/2006/relationships/hyperlink" Target="https://data.adb.org/media/10586/download" TargetMode="External"/><Relationship Id="rId858" Type="http://schemas.openxmlformats.org/officeDocument/2006/relationships/hyperlink" Target="https://data.adb.org/media/12001/download" TargetMode="External"/><Relationship Id="rId1043" Type="http://schemas.openxmlformats.org/officeDocument/2006/relationships/hyperlink" Target="https://data.adb.org/media/12001/download" TargetMode="External"/><Relationship Id="rId1488" Type="http://schemas.openxmlformats.org/officeDocument/2006/relationships/hyperlink" Target="https://data.iadb.org/dataset/download/88fc53ef-f1f1-4119-96f2-b575f5fda36c/zip" TargetMode="External"/><Relationship Id="rId1695" Type="http://schemas.openxmlformats.org/officeDocument/2006/relationships/hyperlink" Target="https://data.iadb.org/dataset/2022-idb-climate-finance-database" TargetMode="External"/><Relationship Id="rId2539" Type="http://schemas.openxmlformats.org/officeDocument/2006/relationships/hyperlink" Target="https://www.adb.org/projects/49177-002/main" TargetMode="External"/><Relationship Id="rId620" Type="http://schemas.openxmlformats.org/officeDocument/2006/relationships/hyperlink" Target="https://data.adb.org/media/10586/download" TargetMode="External"/><Relationship Id="rId718" Type="http://schemas.openxmlformats.org/officeDocument/2006/relationships/hyperlink" Target="https://data.adb.org/media/10586/download" TargetMode="External"/><Relationship Id="rId925" Type="http://schemas.openxmlformats.org/officeDocument/2006/relationships/hyperlink" Target="https://data.adb.org/media/12001/download" TargetMode="External"/><Relationship Id="rId1250" Type="http://schemas.openxmlformats.org/officeDocument/2006/relationships/hyperlink" Target="https://data.iadb.org/dataset/download/88fc53ef-f1f1-4119-96f2-b575f5fda36c/zip" TargetMode="External"/><Relationship Id="rId1348" Type="http://schemas.openxmlformats.org/officeDocument/2006/relationships/hyperlink" Target="https://data.iadb.org/dataset/download/88fc53ef-f1f1-4119-96f2-b575f5fda36c/zip" TargetMode="External"/><Relationship Id="rId1555" Type="http://schemas.openxmlformats.org/officeDocument/2006/relationships/hyperlink" Target="https://data.iadb.org/dataset/download/88fc53ef-f1f1-4119-96f2-b575f5fda36c/zip" TargetMode="External"/><Relationship Id="rId1762" Type="http://schemas.openxmlformats.org/officeDocument/2006/relationships/hyperlink" Target="https://data.iadb.org/dataset/2022-idb-climate-finance-database" TargetMode="External"/><Relationship Id="rId2301" Type="http://schemas.openxmlformats.org/officeDocument/2006/relationships/hyperlink" Target="https://www.adb.org/projects/55044-002/main" TargetMode="External"/><Relationship Id="rId2606" Type="http://schemas.openxmlformats.org/officeDocument/2006/relationships/hyperlink" Target="https://www.adb.org/projects/54055-001/main" TargetMode="External"/><Relationship Id="rId1110" Type="http://schemas.openxmlformats.org/officeDocument/2006/relationships/hyperlink" Target="https://data.adb.org/media/12001/download" TargetMode="External"/><Relationship Id="rId1208" Type="http://schemas.openxmlformats.org/officeDocument/2006/relationships/hyperlink" Target="https://data.iadb.org/dataset/download/88fc53ef-f1f1-4119-96f2-b575f5fda36c/zip" TargetMode="External"/><Relationship Id="rId1415" Type="http://schemas.openxmlformats.org/officeDocument/2006/relationships/hyperlink" Target="https://data.iadb.org/dataset/download/88fc53ef-f1f1-4119-96f2-b575f5fda36c/zip" TargetMode="External"/><Relationship Id="rId54" Type="http://schemas.openxmlformats.org/officeDocument/2006/relationships/hyperlink" Target="https://data.adb.org/media/9141/download" TargetMode="External"/><Relationship Id="rId1622" Type="http://schemas.openxmlformats.org/officeDocument/2006/relationships/hyperlink" Target="https://data.iadb.org/dataset/2022-idb-climate-finance-database" TargetMode="External"/><Relationship Id="rId1927" Type="http://schemas.openxmlformats.org/officeDocument/2006/relationships/hyperlink" Target="https://data.iadb.org/dataset/2022-idb-climate-finance-database" TargetMode="External"/><Relationship Id="rId2091" Type="http://schemas.openxmlformats.org/officeDocument/2006/relationships/hyperlink" Target="https://data.iadb.org/dataset/2021-idb-climate-finance-database" TargetMode="External"/><Relationship Id="rId2189" Type="http://schemas.openxmlformats.org/officeDocument/2006/relationships/hyperlink" Target="https://www.ebrd.com/home/news-and-events/publications/sustainability-report/sustainaibility-report-2021.html" TargetMode="External"/><Relationship Id="rId270" Type="http://schemas.openxmlformats.org/officeDocument/2006/relationships/hyperlink" Target="https://data.adb.org/media/9141/download" TargetMode="External"/><Relationship Id="rId2396" Type="http://schemas.openxmlformats.org/officeDocument/2006/relationships/hyperlink" Target="https://www.adb.org/projects/45233-007/main" TargetMode="External"/><Relationship Id="rId130" Type="http://schemas.openxmlformats.org/officeDocument/2006/relationships/hyperlink" Target="https://data.adb.org/media/9141/download" TargetMode="External"/><Relationship Id="rId368" Type="http://schemas.openxmlformats.org/officeDocument/2006/relationships/hyperlink" Target="https://data.adb.org/media/10586/download" TargetMode="External"/><Relationship Id="rId575" Type="http://schemas.openxmlformats.org/officeDocument/2006/relationships/hyperlink" Target="https://data.adb.org/media/10586/download" TargetMode="External"/><Relationship Id="rId782" Type="http://schemas.openxmlformats.org/officeDocument/2006/relationships/hyperlink" Target="https://data.adb.org/media/12001/download" TargetMode="External"/><Relationship Id="rId2049" Type="http://schemas.openxmlformats.org/officeDocument/2006/relationships/hyperlink" Target="https://data.iadb.org/dataset/2021-idb-climate-finance-database" TargetMode="External"/><Relationship Id="rId2256" Type="http://schemas.openxmlformats.org/officeDocument/2006/relationships/hyperlink" Target="https://www.adb.org/projects/56085-001/main" TargetMode="External"/><Relationship Id="rId2463" Type="http://schemas.openxmlformats.org/officeDocument/2006/relationships/hyperlink" Target="https://www.adb.org/projects/52320-002/main" TargetMode="External"/><Relationship Id="rId228" Type="http://schemas.openxmlformats.org/officeDocument/2006/relationships/hyperlink" Target="https://data.adb.org/media/9141/download" TargetMode="External"/><Relationship Id="rId435" Type="http://schemas.openxmlformats.org/officeDocument/2006/relationships/hyperlink" Target="https://data.adb.org/media/10586/download" TargetMode="External"/><Relationship Id="rId642" Type="http://schemas.openxmlformats.org/officeDocument/2006/relationships/hyperlink" Target="https://data.adb.org/media/10586/download" TargetMode="External"/><Relationship Id="rId1065" Type="http://schemas.openxmlformats.org/officeDocument/2006/relationships/hyperlink" Target="https://data.adb.org/media/12001/download" TargetMode="External"/><Relationship Id="rId1272" Type="http://schemas.openxmlformats.org/officeDocument/2006/relationships/hyperlink" Target="https://data.iadb.org/dataset/download/88fc53ef-f1f1-4119-96f2-b575f5fda36c/zip" TargetMode="External"/><Relationship Id="rId2116" Type="http://schemas.openxmlformats.org/officeDocument/2006/relationships/hyperlink" Target="https://data.iadb.org/dataset/2021-idb-climate-finance-database" TargetMode="External"/><Relationship Id="rId2323" Type="http://schemas.openxmlformats.org/officeDocument/2006/relationships/hyperlink" Target="https://www.adb.org/projects/57108-001/main" TargetMode="External"/><Relationship Id="rId2530" Type="http://schemas.openxmlformats.org/officeDocument/2006/relationships/hyperlink" Target="https://www.adb.org/projects/53264-001/main" TargetMode="External"/><Relationship Id="rId502" Type="http://schemas.openxmlformats.org/officeDocument/2006/relationships/hyperlink" Target="https://data.adb.org/media/10586/download" TargetMode="External"/><Relationship Id="rId947" Type="http://schemas.openxmlformats.org/officeDocument/2006/relationships/hyperlink" Target="https://data.adb.org/media/12001/download" TargetMode="External"/><Relationship Id="rId1132" Type="http://schemas.openxmlformats.org/officeDocument/2006/relationships/hyperlink" Target="https://data.adb.org/media/12001/download" TargetMode="External"/><Relationship Id="rId1577" Type="http://schemas.openxmlformats.org/officeDocument/2006/relationships/hyperlink" Target="https://data.iadb.org/dataset/download/88fc53ef-f1f1-4119-96f2-b575f5fda36c/zip" TargetMode="External"/><Relationship Id="rId1784" Type="http://schemas.openxmlformats.org/officeDocument/2006/relationships/hyperlink" Target="https://data.iadb.org/dataset/2022-idb-climate-finance-database" TargetMode="External"/><Relationship Id="rId1991" Type="http://schemas.openxmlformats.org/officeDocument/2006/relationships/hyperlink" Target="https://data.iadb.org/dataset/2021-idb-climate-finance-database" TargetMode="External"/><Relationship Id="rId76" Type="http://schemas.openxmlformats.org/officeDocument/2006/relationships/hyperlink" Target="https://data.adb.org/media/9141/download" TargetMode="External"/><Relationship Id="rId807" Type="http://schemas.openxmlformats.org/officeDocument/2006/relationships/hyperlink" Target="https://data.adb.org/media/12001/download" TargetMode="External"/><Relationship Id="rId1437" Type="http://schemas.openxmlformats.org/officeDocument/2006/relationships/hyperlink" Target="https://data.iadb.org/dataset/download/88fc53ef-f1f1-4119-96f2-b575f5fda36c/zip" TargetMode="External"/><Relationship Id="rId1644" Type="http://schemas.openxmlformats.org/officeDocument/2006/relationships/hyperlink" Target="https://data.iadb.org/dataset/2022-idb-climate-finance-database" TargetMode="External"/><Relationship Id="rId1851" Type="http://schemas.openxmlformats.org/officeDocument/2006/relationships/hyperlink" Target="https://data.iadb.org/dataset/2022-idb-climate-finance-database" TargetMode="External"/><Relationship Id="rId1504" Type="http://schemas.openxmlformats.org/officeDocument/2006/relationships/hyperlink" Target="https://data.iadb.org/dataset/download/88fc53ef-f1f1-4119-96f2-b575f5fda36c/zip" TargetMode="External"/><Relationship Id="rId1711" Type="http://schemas.openxmlformats.org/officeDocument/2006/relationships/hyperlink" Target="https://data.iadb.org/dataset/2022-idb-climate-finance-database" TargetMode="External"/><Relationship Id="rId1949" Type="http://schemas.openxmlformats.org/officeDocument/2006/relationships/hyperlink" Target="https://data.iadb.org/dataset/2021-idb-climate-finance-database" TargetMode="External"/><Relationship Id="rId292" Type="http://schemas.openxmlformats.org/officeDocument/2006/relationships/hyperlink" Target="https://data.adb.org/media/9141/download" TargetMode="External"/><Relationship Id="rId1809" Type="http://schemas.openxmlformats.org/officeDocument/2006/relationships/hyperlink" Target="https://data.iadb.org/dataset/2022-idb-climate-finance-database" TargetMode="External"/><Relationship Id="rId597" Type="http://schemas.openxmlformats.org/officeDocument/2006/relationships/hyperlink" Target="https://data.adb.org/media/10586/download" TargetMode="External"/><Relationship Id="rId2180" Type="http://schemas.openxmlformats.org/officeDocument/2006/relationships/hyperlink" Target="https://data.iadb.org/dataset/2021-idb-climate-finance-database" TargetMode="External"/><Relationship Id="rId2278" Type="http://schemas.openxmlformats.org/officeDocument/2006/relationships/hyperlink" Target="https://www.adb.org/projects/57043-001/main" TargetMode="External"/><Relationship Id="rId2485" Type="http://schemas.openxmlformats.org/officeDocument/2006/relationships/hyperlink" Target="https://www.adb.org/projects/54222-001/main" TargetMode="External"/><Relationship Id="rId152" Type="http://schemas.openxmlformats.org/officeDocument/2006/relationships/hyperlink" Target="https://data.adb.org/media/9141/download" TargetMode="External"/><Relationship Id="rId457" Type="http://schemas.openxmlformats.org/officeDocument/2006/relationships/hyperlink" Target="https://data.adb.org/media/10586/download" TargetMode="External"/><Relationship Id="rId1087" Type="http://schemas.openxmlformats.org/officeDocument/2006/relationships/hyperlink" Target="https://data.adb.org/media/12001/download" TargetMode="External"/><Relationship Id="rId1294" Type="http://schemas.openxmlformats.org/officeDocument/2006/relationships/hyperlink" Target="https://data.iadb.org/dataset/download/88fc53ef-f1f1-4119-96f2-b575f5fda36c/zip" TargetMode="External"/><Relationship Id="rId2040" Type="http://schemas.openxmlformats.org/officeDocument/2006/relationships/hyperlink" Target="https://data.iadb.org/dataset/2021-idb-climate-finance-database" TargetMode="External"/><Relationship Id="rId2138" Type="http://schemas.openxmlformats.org/officeDocument/2006/relationships/hyperlink" Target="https://data.iadb.org/dataset/2021-idb-climate-finance-database" TargetMode="External"/><Relationship Id="rId664" Type="http://schemas.openxmlformats.org/officeDocument/2006/relationships/hyperlink" Target="https://data.adb.org/media/10586/download" TargetMode="External"/><Relationship Id="rId871" Type="http://schemas.openxmlformats.org/officeDocument/2006/relationships/hyperlink" Target="https://data.adb.org/media/12001/download" TargetMode="External"/><Relationship Id="rId969" Type="http://schemas.openxmlformats.org/officeDocument/2006/relationships/hyperlink" Target="https://data.adb.org/media/12001/download" TargetMode="External"/><Relationship Id="rId1599" Type="http://schemas.openxmlformats.org/officeDocument/2006/relationships/hyperlink" Target="https://data.iadb.org/dataset/2022-idb-climate-finance-database" TargetMode="External"/><Relationship Id="rId2345" Type="http://schemas.openxmlformats.org/officeDocument/2006/relationships/hyperlink" Target="https://www.adb.org/projects/51035-006/main" TargetMode="External"/><Relationship Id="rId2552" Type="http://schemas.openxmlformats.org/officeDocument/2006/relationships/hyperlink" Target="https://www.adb.org/projects/52045-001/main" TargetMode="External"/><Relationship Id="rId317" Type="http://schemas.openxmlformats.org/officeDocument/2006/relationships/hyperlink" Target="https://data.adb.org/media/9141/download" TargetMode="External"/><Relationship Id="rId524" Type="http://schemas.openxmlformats.org/officeDocument/2006/relationships/hyperlink" Target="https://data.adb.org/media/10586/download" TargetMode="External"/><Relationship Id="rId731" Type="http://schemas.openxmlformats.org/officeDocument/2006/relationships/hyperlink" Target="https://data.adb.org/media/10586/download" TargetMode="External"/><Relationship Id="rId1154" Type="http://schemas.openxmlformats.org/officeDocument/2006/relationships/hyperlink" Target="https://data.adb.org/media/12001/download" TargetMode="External"/><Relationship Id="rId1361" Type="http://schemas.openxmlformats.org/officeDocument/2006/relationships/hyperlink" Target="https://data.iadb.org/dataset/download/88fc53ef-f1f1-4119-96f2-b575f5fda36c/zip" TargetMode="External"/><Relationship Id="rId1459" Type="http://schemas.openxmlformats.org/officeDocument/2006/relationships/hyperlink" Target="https://data.iadb.org/dataset/download/88fc53ef-f1f1-4119-96f2-b575f5fda36c/zip" TargetMode="External"/><Relationship Id="rId2205" Type="http://schemas.openxmlformats.org/officeDocument/2006/relationships/hyperlink" Target="https://www.aiib.org/en/news-events/impact-reports/sustainability-bond-impact/2024/index.html" TargetMode="External"/><Relationship Id="rId2412" Type="http://schemas.openxmlformats.org/officeDocument/2006/relationships/hyperlink" Target="https://www.adb.org/projects/53060-001/main" TargetMode="External"/><Relationship Id="rId98" Type="http://schemas.openxmlformats.org/officeDocument/2006/relationships/hyperlink" Target="https://data.adb.org/media/9141/download" TargetMode="External"/><Relationship Id="rId829" Type="http://schemas.openxmlformats.org/officeDocument/2006/relationships/hyperlink" Target="https://data.adb.org/media/12001/download" TargetMode="External"/><Relationship Id="rId1014" Type="http://schemas.openxmlformats.org/officeDocument/2006/relationships/hyperlink" Target="https://data.adb.org/media/12001/download" TargetMode="External"/><Relationship Id="rId1221" Type="http://schemas.openxmlformats.org/officeDocument/2006/relationships/hyperlink" Target="https://data.iadb.org/dataset/download/88fc53ef-f1f1-4119-96f2-b575f5fda36c/zip" TargetMode="External"/><Relationship Id="rId1666" Type="http://schemas.openxmlformats.org/officeDocument/2006/relationships/hyperlink" Target="https://data.iadb.org/dataset/2022-idb-climate-finance-database" TargetMode="External"/><Relationship Id="rId1873" Type="http://schemas.openxmlformats.org/officeDocument/2006/relationships/hyperlink" Target="https://data.iadb.org/dataset/2022-idb-climate-finance-database" TargetMode="External"/><Relationship Id="rId1319" Type="http://schemas.openxmlformats.org/officeDocument/2006/relationships/hyperlink" Target="https://data.iadb.org/dataset/download/88fc53ef-f1f1-4119-96f2-b575f5fda36c/zip" TargetMode="External"/><Relationship Id="rId1526" Type="http://schemas.openxmlformats.org/officeDocument/2006/relationships/hyperlink" Target="https://data.iadb.org/dataset/download/88fc53ef-f1f1-4119-96f2-b575f5fda36c/zip" TargetMode="External"/><Relationship Id="rId1733" Type="http://schemas.openxmlformats.org/officeDocument/2006/relationships/hyperlink" Target="https://data.iadb.org/dataset/2022-idb-climate-finance-database" TargetMode="External"/><Relationship Id="rId1940" Type="http://schemas.openxmlformats.org/officeDocument/2006/relationships/hyperlink" Target="https://data.iadb.org/dataset/2021-idb-climate-finance-database" TargetMode="External"/><Relationship Id="rId25" Type="http://schemas.openxmlformats.org/officeDocument/2006/relationships/hyperlink" Target="https://data.adb.org/media/9141/download" TargetMode="External"/><Relationship Id="rId1800" Type="http://schemas.openxmlformats.org/officeDocument/2006/relationships/hyperlink" Target="https://data.iadb.org/dataset/2022-idb-climate-finance-database" TargetMode="External"/><Relationship Id="rId174" Type="http://schemas.openxmlformats.org/officeDocument/2006/relationships/hyperlink" Target="https://data.adb.org/media/9141/download" TargetMode="External"/><Relationship Id="rId381" Type="http://schemas.openxmlformats.org/officeDocument/2006/relationships/hyperlink" Target="https://data.adb.org/media/10586/download" TargetMode="External"/><Relationship Id="rId2062" Type="http://schemas.openxmlformats.org/officeDocument/2006/relationships/hyperlink" Target="https://data.iadb.org/dataset/2021-idb-climate-finance-database" TargetMode="External"/><Relationship Id="rId241" Type="http://schemas.openxmlformats.org/officeDocument/2006/relationships/hyperlink" Target="https://data.adb.org/media/9141/download" TargetMode="External"/><Relationship Id="rId479" Type="http://schemas.openxmlformats.org/officeDocument/2006/relationships/hyperlink" Target="https://data.adb.org/media/10586/download" TargetMode="External"/><Relationship Id="rId686" Type="http://schemas.openxmlformats.org/officeDocument/2006/relationships/hyperlink" Target="https://data.adb.org/media/10586/download" TargetMode="External"/><Relationship Id="rId893" Type="http://schemas.openxmlformats.org/officeDocument/2006/relationships/hyperlink" Target="https://data.adb.org/media/12001/download" TargetMode="External"/><Relationship Id="rId2367" Type="http://schemas.openxmlformats.org/officeDocument/2006/relationships/hyperlink" Target="https://www.adb.org/projects/57034-001/main" TargetMode="External"/><Relationship Id="rId2574" Type="http://schemas.openxmlformats.org/officeDocument/2006/relationships/hyperlink" Target="https://www.adb.org/projects/55353-001/main" TargetMode="External"/><Relationship Id="rId339" Type="http://schemas.openxmlformats.org/officeDocument/2006/relationships/hyperlink" Target="https://data.adb.org/media/10586/download" TargetMode="External"/><Relationship Id="rId546" Type="http://schemas.openxmlformats.org/officeDocument/2006/relationships/hyperlink" Target="https://data.adb.org/media/10586/download" TargetMode="External"/><Relationship Id="rId753" Type="http://schemas.openxmlformats.org/officeDocument/2006/relationships/hyperlink" Target="https://data.adb.org/media/12001/download" TargetMode="External"/><Relationship Id="rId1176" Type="http://schemas.openxmlformats.org/officeDocument/2006/relationships/hyperlink" Target="https://data.adb.org/media/12001/download" TargetMode="External"/><Relationship Id="rId1383" Type="http://schemas.openxmlformats.org/officeDocument/2006/relationships/hyperlink" Target="https://data.iadb.org/dataset/download/88fc53ef-f1f1-4119-96f2-b575f5fda36c/zip" TargetMode="External"/><Relationship Id="rId2227" Type="http://schemas.openxmlformats.org/officeDocument/2006/relationships/hyperlink" Target="https://www.adb.org/projects/52337-001/main" TargetMode="External"/><Relationship Id="rId2434" Type="http://schemas.openxmlformats.org/officeDocument/2006/relationships/hyperlink" Target="https://www.adb.org/projects/53067-004/main" TargetMode="External"/><Relationship Id="rId101" Type="http://schemas.openxmlformats.org/officeDocument/2006/relationships/hyperlink" Target="https://data.adb.org/media/9141/download" TargetMode="External"/><Relationship Id="rId406" Type="http://schemas.openxmlformats.org/officeDocument/2006/relationships/hyperlink" Target="https://data.adb.org/media/10586/download" TargetMode="External"/><Relationship Id="rId960" Type="http://schemas.openxmlformats.org/officeDocument/2006/relationships/hyperlink" Target="https://data.adb.org/media/12001/download" TargetMode="External"/><Relationship Id="rId1036" Type="http://schemas.openxmlformats.org/officeDocument/2006/relationships/hyperlink" Target="https://data.adb.org/media/12001/download" TargetMode="External"/><Relationship Id="rId1243" Type="http://schemas.openxmlformats.org/officeDocument/2006/relationships/hyperlink" Target="https://data.iadb.org/dataset/download/88fc53ef-f1f1-4119-96f2-b575f5fda36c/zip" TargetMode="External"/><Relationship Id="rId1590" Type="http://schemas.openxmlformats.org/officeDocument/2006/relationships/hyperlink" Target="https://data.iadb.org/dataset/download/88fc53ef-f1f1-4119-96f2-b575f5fda36c/zip" TargetMode="External"/><Relationship Id="rId1688" Type="http://schemas.openxmlformats.org/officeDocument/2006/relationships/hyperlink" Target="https://data.iadb.org/dataset/2022-idb-climate-finance-database" TargetMode="External"/><Relationship Id="rId1895" Type="http://schemas.openxmlformats.org/officeDocument/2006/relationships/hyperlink" Target="https://data.iadb.org/dataset/2022-idb-climate-finance-database" TargetMode="External"/><Relationship Id="rId613" Type="http://schemas.openxmlformats.org/officeDocument/2006/relationships/hyperlink" Target="https://data.adb.org/media/10586/download" TargetMode="External"/><Relationship Id="rId820" Type="http://schemas.openxmlformats.org/officeDocument/2006/relationships/hyperlink" Target="https://data.adb.org/media/12001/download" TargetMode="External"/><Relationship Id="rId918" Type="http://schemas.openxmlformats.org/officeDocument/2006/relationships/hyperlink" Target="https://data.adb.org/media/12001/download" TargetMode="External"/><Relationship Id="rId1450" Type="http://schemas.openxmlformats.org/officeDocument/2006/relationships/hyperlink" Target="https://data.iadb.org/dataset/download/88fc53ef-f1f1-4119-96f2-b575f5fda36c/zip" TargetMode="External"/><Relationship Id="rId1548" Type="http://schemas.openxmlformats.org/officeDocument/2006/relationships/hyperlink" Target="https://data.iadb.org/dataset/download/88fc53ef-f1f1-4119-96f2-b575f5fda36c/zip" TargetMode="External"/><Relationship Id="rId1755" Type="http://schemas.openxmlformats.org/officeDocument/2006/relationships/hyperlink" Target="https://data.iadb.org/dataset/2022-idb-climate-finance-database" TargetMode="External"/><Relationship Id="rId2501" Type="http://schemas.openxmlformats.org/officeDocument/2006/relationships/hyperlink" Target="https://www.adb.org/projects/54240-001/main" TargetMode="External"/><Relationship Id="rId1103" Type="http://schemas.openxmlformats.org/officeDocument/2006/relationships/hyperlink" Target="https://data.adb.org/media/12001/download" TargetMode="External"/><Relationship Id="rId1310" Type="http://schemas.openxmlformats.org/officeDocument/2006/relationships/hyperlink" Target="https://data.iadb.org/dataset/download/88fc53ef-f1f1-4119-96f2-b575f5fda36c/zip" TargetMode="External"/><Relationship Id="rId1408" Type="http://schemas.openxmlformats.org/officeDocument/2006/relationships/hyperlink" Target="https://data.iadb.org/dataset/download/88fc53ef-f1f1-4119-96f2-b575f5fda36c/zip" TargetMode="External"/><Relationship Id="rId1962" Type="http://schemas.openxmlformats.org/officeDocument/2006/relationships/hyperlink" Target="https://data.iadb.org/dataset/2021-idb-climate-finance-database" TargetMode="External"/><Relationship Id="rId47" Type="http://schemas.openxmlformats.org/officeDocument/2006/relationships/hyperlink" Target="https://data.adb.org/media/9141/download" TargetMode="External"/><Relationship Id="rId1615" Type="http://schemas.openxmlformats.org/officeDocument/2006/relationships/hyperlink" Target="https://data.iadb.org/dataset/2022-idb-climate-finance-database" TargetMode="External"/><Relationship Id="rId1822" Type="http://schemas.openxmlformats.org/officeDocument/2006/relationships/hyperlink" Target="https://data.iadb.org/dataset/2022-idb-climate-finance-database" TargetMode="External"/><Relationship Id="rId196" Type="http://schemas.openxmlformats.org/officeDocument/2006/relationships/hyperlink" Target="https://data.adb.org/media/9141/download" TargetMode="External"/><Relationship Id="rId2084" Type="http://schemas.openxmlformats.org/officeDocument/2006/relationships/hyperlink" Target="https://data.iadb.org/dataset/2021-idb-climate-finance-database" TargetMode="External"/><Relationship Id="rId2291" Type="http://schemas.openxmlformats.org/officeDocument/2006/relationships/hyperlink" Target="https://www.adb.org/projects/52240-002/main" TargetMode="External"/><Relationship Id="rId263" Type="http://schemas.openxmlformats.org/officeDocument/2006/relationships/hyperlink" Target="https://data.adb.org/media/9141/download" TargetMode="External"/><Relationship Id="rId470" Type="http://schemas.openxmlformats.org/officeDocument/2006/relationships/hyperlink" Target="https://data.adb.org/media/10586/download" TargetMode="External"/><Relationship Id="rId2151" Type="http://schemas.openxmlformats.org/officeDocument/2006/relationships/hyperlink" Target="https://data.iadb.org/dataset/2021-idb-climate-finance-database" TargetMode="External"/><Relationship Id="rId2389" Type="http://schemas.openxmlformats.org/officeDocument/2006/relationships/hyperlink" Target="https://www.adb.org/projects/49055-007/main" TargetMode="External"/><Relationship Id="rId2596" Type="http://schemas.openxmlformats.org/officeDocument/2006/relationships/hyperlink" Target="https://www.adb.org/projects/53120-002/main" TargetMode="External"/><Relationship Id="rId123" Type="http://schemas.openxmlformats.org/officeDocument/2006/relationships/hyperlink" Target="https://data.adb.org/media/9141/download" TargetMode="External"/><Relationship Id="rId330" Type="http://schemas.openxmlformats.org/officeDocument/2006/relationships/hyperlink" Target="https://data.adb.org/media/9141/download" TargetMode="External"/><Relationship Id="rId568" Type="http://schemas.openxmlformats.org/officeDocument/2006/relationships/hyperlink" Target="https://data.adb.org/media/10586/download" TargetMode="External"/><Relationship Id="rId775" Type="http://schemas.openxmlformats.org/officeDocument/2006/relationships/hyperlink" Target="https://data.adb.org/media/12001/download" TargetMode="External"/><Relationship Id="rId982" Type="http://schemas.openxmlformats.org/officeDocument/2006/relationships/hyperlink" Target="https://data.adb.org/media/12001/download" TargetMode="External"/><Relationship Id="rId1198" Type="http://schemas.openxmlformats.org/officeDocument/2006/relationships/hyperlink" Target="https://data.adb.org/media/12001/download" TargetMode="External"/><Relationship Id="rId2011" Type="http://schemas.openxmlformats.org/officeDocument/2006/relationships/hyperlink" Target="https://data.iadb.org/dataset/2021-idb-climate-finance-database" TargetMode="External"/><Relationship Id="rId2249" Type="http://schemas.openxmlformats.org/officeDocument/2006/relationships/hyperlink" Target="https://www.adb.org/projects/55236-001/main" TargetMode="External"/><Relationship Id="rId2456" Type="http://schemas.openxmlformats.org/officeDocument/2006/relationships/hyperlink" Target="https://www.adb.org/projects/54461-001/main" TargetMode="External"/><Relationship Id="rId428" Type="http://schemas.openxmlformats.org/officeDocument/2006/relationships/hyperlink" Target="https://data.adb.org/media/10586/download" TargetMode="External"/><Relationship Id="rId635" Type="http://schemas.openxmlformats.org/officeDocument/2006/relationships/hyperlink" Target="https://data.adb.org/media/10586/download" TargetMode="External"/><Relationship Id="rId842" Type="http://schemas.openxmlformats.org/officeDocument/2006/relationships/hyperlink" Target="https://data.adb.org/media/12001/download" TargetMode="External"/><Relationship Id="rId1058" Type="http://schemas.openxmlformats.org/officeDocument/2006/relationships/hyperlink" Target="https://data.adb.org/media/12001/download" TargetMode="External"/><Relationship Id="rId1265" Type="http://schemas.openxmlformats.org/officeDocument/2006/relationships/hyperlink" Target="https://data.iadb.org/dataset/download/88fc53ef-f1f1-4119-96f2-b575f5fda36c/zip" TargetMode="External"/><Relationship Id="rId1472" Type="http://schemas.openxmlformats.org/officeDocument/2006/relationships/hyperlink" Target="https://data.iadb.org/dataset/download/88fc53ef-f1f1-4119-96f2-b575f5fda36c/zip" TargetMode="External"/><Relationship Id="rId2109" Type="http://schemas.openxmlformats.org/officeDocument/2006/relationships/hyperlink" Target="https://data.iadb.org/dataset/2021-idb-climate-finance-database" TargetMode="External"/><Relationship Id="rId2316" Type="http://schemas.openxmlformats.org/officeDocument/2006/relationships/hyperlink" Target="https://www.adb.org/projects/56309-001/main" TargetMode="External"/><Relationship Id="rId2523" Type="http://schemas.openxmlformats.org/officeDocument/2006/relationships/hyperlink" Target="https://www.adb.org/projects/55059-001/main" TargetMode="External"/><Relationship Id="rId702" Type="http://schemas.openxmlformats.org/officeDocument/2006/relationships/hyperlink" Target="https://data.adb.org/media/10586/download" TargetMode="External"/><Relationship Id="rId1125" Type="http://schemas.openxmlformats.org/officeDocument/2006/relationships/hyperlink" Target="https://data.adb.org/media/12001/download" TargetMode="External"/><Relationship Id="rId1332" Type="http://schemas.openxmlformats.org/officeDocument/2006/relationships/hyperlink" Target="https://data.iadb.org/dataset/download/88fc53ef-f1f1-4119-96f2-b575f5fda36c/zip" TargetMode="External"/><Relationship Id="rId1777" Type="http://schemas.openxmlformats.org/officeDocument/2006/relationships/hyperlink" Target="https://data.iadb.org/dataset/2022-idb-climate-finance-database" TargetMode="External"/><Relationship Id="rId1984" Type="http://schemas.openxmlformats.org/officeDocument/2006/relationships/hyperlink" Target="https://data.iadb.org/dataset/2021-idb-climate-finance-database" TargetMode="External"/><Relationship Id="rId69" Type="http://schemas.openxmlformats.org/officeDocument/2006/relationships/hyperlink" Target="https://data.adb.org/media/9141/download" TargetMode="External"/><Relationship Id="rId1637" Type="http://schemas.openxmlformats.org/officeDocument/2006/relationships/hyperlink" Target="https://data.iadb.org/dataset/2022-idb-climate-finance-database" TargetMode="External"/><Relationship Id="rId1844" Type="http://schemas.openxmlformats.org/officeDocument/2006/relationships/hyperlink" Target="https://data.iadb.org/dataset/2022-idb-climate-finance-database" TargetMode="External"/><Relationship Id="rId1704" Type="http://schemas.openxmlformats.org/officeDocument/2006/relationships/hyperlink" Target="https://data.iadb.org/dataset/2022-idb-climate-finance-database" TargetMode="External"/><Relationship Id="rId285" Type="http://schemas.openxmlformats.org/officeDocument/2006/relationships/hyperlink" Target="https://data.adb.org/media/9141/download" TargetMode="External"/><Relationship Id="rId1911" Type="http://schemas.openxmlformats.org/officeDocument/2006/relationships/hyperlink" Target="https://data.iadb.org/dataset/2022-idb-climate-finance-database" TargetMode="External"/><Relationship Id="rId492" Type="http://schemas.openxmlformats.org/officeDocument/2006/relationships/hyperlink" Target="https://data.adb.org/media/10586/download" TargetMode="External"/><Relationship Id="rId797" Type="http://schemas.openxmlformats.org/officeDocument/2006/relationships/hyperlink" Target="https://data.adb.org/media/12001/download" TargetMode="External"/><Relationship Id="rId2173" Type="http://schemas.openxmlformats.org/officeDocument/2006/relationships/hyperlink" Target="https://data.iadb.org/dataset/2021-idb-climate-finance-database" TargetMode="External"/><Relationship Id="rId2380" Type="http://schemas.openxmlformats.org/officeDocument/2006/relationships/hyperlink" Target="https://www.adb.org/projects/51033-001/main" TargetMode="External"/><Relationship Id="rId2478" Type="http://schemas.openxmlformats.org/officeDocument/2006/relationships/hyperlink" Target="https://www.adb.org/projects/54164-001/main" TargetMode="External"/><Relationship Id="rId145" Type="http://schemas.openxmlformats.org/officeDocument/2006/relationships/hyperlink" Target="https://data.adb.org/media/9141/download" TargetMode="External"/><Relationship Id="rId352" Type="http://schemas.openxmlformats.org/officeDocument/2006/relationships/hyperlink" Target="https://data.adb.org/media/10586/download" TargetMode="External"/><Relationship Id="rId1287" Type="http://schemas.openxmlformats.org/officeDocument/2006/relationships/hyperlink" Target="https://data.iadb.org/dataset/download/88fc53ef-f1f1-4119-96f2-b575f5fda36c/zip" TargetMode="External"/><Relationship Id="rId2033" Type="http://schemas.openxmlformats.org/officeDocument/2006/relationships/hyperlink" Target="https://data.iadb.org/dataset/2021-idb-climate-finance-database" TargetMode="External"/><Relationship Id="rId2240" Type="http://schemas.openxmlformats.org/officeDocument/2006/relationships/hyperlink" Target="https://www.adb.org/projects/54299-001/main" TargetMode="External"/><Relationship Id="rId212" Type="http://schemas.openxmlformats.org/officeDocument/2006/relationships/hyperlink" Target="https://data.adb.org/media/9141/download" TargetMode="External"/><Relationship Id="rId657" Type="http://schemas.openxmlformats.org/officeDocument/2006/relationships/hyperlink" Target="https://data.adb.org/media/10586/download" TargetMode="External"/><Relationship Id="rId864" Type="http://schemas.openxmlformats.org/officeDocument/2006/relationships/hyperlink" Target="https://data.adb.org/media/12001/download" TargetMode="External"/><Relationship Id="rId1494" Type="http://schemas.openxmlformats.org/officeDocument/2006/relationships/hyperlink" Target="https://data.iadb.org/dataset/download/88fc53ef-f1f1-4119-96f2-b575f5fda36c/zip" TargetMode="External"/><Relationship Id="rId1799" Type="http://schemas.openxmlformats.org/officeDocument/2006/relationships/hyperlink" Target="https://data.iadb.org/dataset/2022-idb-climate-finance-database" TargetMode="External"/><Relationship Id="rId2100" Type="http://schemas.openxmlformats.org/officeDocument/2006/relationships/hyperlink" Target="https://data.iadb.org/dataset/2021-idb-climate-finance-database" TargetMode="External"/><Relationship Id="rId2338" Type="http://schemas.openxmlformats.org/officeDocument/2006/relationships/hyperlink" Target="https://www.adb.org/projects/49450-032/main" TargetMode="External"/><Relationship Id="rId2545" Type="http://schemas.openxmlformats.org/officeDocument/2006/relationships/hyperlink" Target="https://www.adb.org/projects/54336-001/main" TargetMode="External"/><Relationship Id="rId517" Type="http://schemas.openxmlformats.org/officeDocument/2006/relationships/hyperlink" Target="https://data.adb.org/media/10586/download" TargetMode="External"/><Relationship Id="rId724" Type="http://schemas.openxmlformats.org/officeDocument/2006/relationships/hyperlink" Target="https://data.adb.org/media/10586/download" TargetMode="External"/><Relationship Id="rId931" Type="http://schemas.openxmlformats.org/officeDocument/2006/relationships/hyperlink" Target="https://data.adb.org/media/12001/download" TargetMode="External"/><Relationship Id="rId1147" Type="http://schemas.openxmlformats.org/officeDocument/2006/relationships/hyperlink" Target="https://data.adb.org/media/12001/download" TargetMode="External"/><Relationship Id="rId1354" Type="http://schemas.openxmlformats.org/officeDocument/2006/relationships/hyperlink" Target="https://data.iadb.org/dataset/download/88fc53ef-f1f1-4119-96f2-b575f5fda36c/zip" TargetMode="External"/><Relationship Id="rId1561" Type="http://schemas.openxmlformats.org/officeDocument/2006/relationships/hyperlink" Target="https://data.iadb.org/dataset/download/88fc53ef-f1f1-4119-96f2-b575f5fda36c/zip" TargetMode="External"/><Relationship Id="rId2405" Type="http://schemas.openxmlformats.org/officeDocument/2006/relationships/hyperlink" Target="https://www.adb.org/projects/53049-0012/main" TargetMode="External"/><Relationship Id="rId2612" Type="http://schemas.openxmlformats.org/officeDocument/2006/relationships/hyperlink" Target="https://www.eib.org/en/registers/all/241849975" TargetMode="External"/><Relationship Id="rId60" Type="http://schemas.openxmlformats.org/officeDocument/2006/relationships/hyperlink" Target="https://data.adb.org/media/9141/download" TargetMode="External"/><Relationship Id="rId1007" Type="http://schemas.openxmlformats.org/officeDocument/2006/relationships/hyperlink" Target="https://data.adb.org/media/12001/download" TargetMode="External"/><Relationship Id="rId1214" Type="http://schemas.openxmlformats.org/officeDocument/2006/relationships/hyperlink" Target="https://data.iadb.org/dataset/download/88fc53ef-f1f1-4119-96f2-b575f5fda36c/zip" TargetMode="External"/><Relationship Id="rId1421" Type="http://schemas.openxmlformats.org/officeDocument/2006/relationships/hyperlink" Target="https://data.iadb.org/dataset/download/88fc53ef-f1f1-4119-96f2-b575f5fda36c/zip" TargetMode="External"/><Relationship Id="rId1659" Type="http://schemas.openxmlformats.org/officeDocument/2006/relationships/hyperlink" Target="https://data.iadb.org/dataset/2022-idb-climate-finance-database" TargetMode="External"/><Relationship Id="rId1866" Type="http://schemas.openxmlformats.org/officeDocument/2006/relationships/hyperlink" Target="https://data.iadb.org/dataset/2022-idb-climate-finance-database" TargetMode="External"/><Relationship Id="rId1519" Type="http://schemas.openxmlformats.org/officeDocument/2006/relationships/hyperlink" Target="https://data.iadb.org/dataset/download/88fc53ef-f1f1-4119-96f2-b575f5fda36c/zip" TargetMode="External"/><Relationship Id="rId1726" Type="http://schemas.openxmlformats.org/officeDocument/2006/relationships/hyperlink" Target="https://data.iadb.org/dataset/2022-idb-climate-finance-database" TargetMode="External"/><Relationship Id="rId1933" Type="http://schemas.openxmlformats.org/officeDocument/2006/relationships/hyperlink" Target="https://data.iadb.org/dataset/2021-idb-climate-finance-database" TargetMode="External"/><Relationship Id="rId18" Type="http://schemas.openxmlformats.org/officeDocument/2006/relationships/hyperlink" Target="https://data.adb.org/media/9141/download" TargetMode="External"/><Relationship Id="rId2195" Type="http://schemas.openxmlformats.org/officeDocument/2006/relationships/hyperlink" Target="https://www.aiib.org/en/treasury/_common/_download/AIIB-List-of-Disbursed-Projects-Since-2016.xlsx?download=true" TargetMode="External"/><Relationship Id="rId167" Type="http://schemas.openxmlformats.org/officeDocument/2006/relationships/hyperlink" Target="https://data.adb.org/media/9141/download" TargetMode="External"/><Relationship Id="rId374" Type="http://schemas.openxmlformats.org/officeDocument/2006/relationships/hyperlink" Target="https://data.adb.org/media/10586/download" TargetMode="External"/><Relationship Id="rId581" Type="http://schemas.openxmlformats.org/officeDocument/2006/relationships/hyperlink" Target="https://data.adb.org/media/10586/download" TargetMode="External"/><Relationship Id="rId2055" Type="http://schemas.openxmlformats.org/officeDocument/2006/relationships/hyperlink" Target="https://data.iadb.org/dataset/2021-idb-climate-finance-database" TargetMode="External"/><Relationship Id="rId2262" Type="http://schemas.openxmlformats.org/officeDocument/2006/relationships/hyperlink" Target="https://www.adb.org/projects/56151-001/main" TargetMode="External"/><Relationship Id="rId234" Type="http://schemas.openxmlformats.org/officeDocument/2006/relationships/hyperlink" Target="https://data.adb.org/media/9141/download" TargetMode="External"/><Relationship Id="rId679" Type="http://schemas.openxmlformats.org/officeDocument/2006/relationships/hyperlink" Target="https://data.adb.org/media/10586/download" TargetMode="External"/><Relationship Id="rId886" Type="http://schemas.openxmlformats.org/officeDocument/2006/relationships/hyperlink" Target="https://data.adb.org/media/12001/download" TargetMode="External"/><Relationship Id="rId2567" Type="http://schemas.openxmlformats.org/officeDocument/2006/relationships/hyperlink" Target="https://www.adb.org/projects/55219-001/main" TargetMode="External"/><Relationship Id="rId2" Type="http://schemas.openxmlformats.org/officeDocument/2006/relationships/pivotTable" Target="../pivotTables/pivotTable2.xml"/><Relationship Id="rId441" Type="http://schemas.openxmlformats.org/officeDocument/2006/relationships/hyperlink" Target="https://data.adb.org/media/10586/download" TargetMode="External"/><Relationship Id="rId539" Type="http://schemas.openxmlformats.org/officeDocument/2006/relationships/hyperlink" Target="https://data.adb.org/media/10586/download" TargetMode="External"/><Relationship Id="rId746" Type="http://schemas.openxmlformats.org/officeDocument/2006/relationships/hyperlink" Target="https://data.adb.org/media/10586/download" TargetMode="External"/><Relationship Id="rId1071" Type="http://schemas.openxmlformats.org/officeDocument/2006/relationships/hyperlink" Target="https://data.adb.org/media/12001/download" TargetMode="External"/><Relationship Id="rId1169" Type="http://schemas.openxmlformats.org/officeDocument/2006/relationships/hyperlink" Target="https://data.adb.org/media/12001/download" TargetMode="External"/><Relationship Id="rId1376" Type="http://schemas.openxmlformats.org/officeDocument/2006/relationships/hyperlink" Target="https://data.iadb.org/dataset/download/88fc53ef-f1f1-4119-96f2-b575f5fda36c/zip" TargetMode="External"/><Relationship Id="rId1583" Type="http://schemas.openxmlformats.org/officeDocument/2006/relationships/hyperlink" Target="https://data.iadb.org/dataset/download/88fc53ef-f1f1-4119-96f2-b575f5fda36c/zip" TargetMode="External"/><Relationship Id="rId2122" Type="http://schemas.openxmlformats.org/officeDocument/2006/relationships/hyperlink" Target="https://data.iadb.org/dataset/2021-idb-climate-finance-database" TargetMode="External"/><Relationship Id="rId2427" Type="http://schemas.openxmlformats.org/officeDocument/2006/relationships/hyperlink" Target="https://www.adb.org/projects/54355-001/main" TargetMode="External"/><Relationship Id="rId301" Type="http://schemas.openxmlformats.org/officeDocument/2006/relationships/hyperlink" Target="https://data.adb.org/media/9141/download" TargetMode="External"/><Relationship Id="rId953" Type="http://schemas.openxmlformats.org/officeDocument/2006/relationships/hyperlink" Target="https://data.adb.org/media/12001/download" TargetMode="External"/><Relationship Id="rId1029" Type="http://schemas.openxmlformats.org/officeDocument/2006/relationships/hyperlink" Target="https://data.adb.org/media/12001/download" TargetMode="External"/><Relationship Id="rId1236" Type="http://schemas.openxmlformats.org/officeDocument/2006/relationships/hyperlink" Target="https://data.iadb.org/dataset/download/88fc53ef-f1f1-4119-96f2-b575f5fda36c/zip" TargetMode="External"/><Relationship Id="rId1790" Type="http://schemas.openxmlformats.org/officeDocument/2006/relationships/hyperlink" Target="https://data.iadb.org/dataset/2022-idb-climate-finance-database" TargetMode="External"/><Relationship Id="rId1888" Type="http://schemas.openxmlformats.org/officeDocument/2006/relationships/hyperlink" Target="https://data.iadb.org/dataset/2022-idb-climate-finance-database" TargetMode="External"/><Relationship Id="rId82" Type="http://schemas.openxmlformats.org/officeDocument/2006/relationships/hyperlink" Target="https://data.adb.org/media/9141/download" TargetMode="External"/><Relationship Id="rId606" Type="http://schemas.openxmlformats.org/officeDocument/2006/relationships/hyperlink" Target="https://data.adb.org/media/10586/download" TargetMode="External"/><Relationship Id="rId813" Type="http://schemas.openxmlformats.org/officeDocument/2006/relationships/hyperlink" Target="https://data.adb.org/media/12001/download" TargetMode="External"/><Relationship Id="rId1443" Type="http://schemas.openxmlformats.org/officeDocument/2006/relationships/hyperlink" Target="https://data.iadb.org/dataset/download/88fc53ef-f1f1-4119-96f2-b575f5fda36c/zip" TargetMode="External"/><Relationship Id="rId1650" Type="http://schemas.openxmlformats.org/officeDocument/2006/relationships/hyperlink" Target="https://data.iadb.org/dataset/2022-idb-climate-finance-database" TargetMode="External"/><Relationship Id="rId1748" Type="http://schemas.openxmlformats.org/officeDocument/2006/relationships/hyperlink" Target="https://data.iadb.org/dataset/2022-idb-climate-finance-database" TargetMode="External"/><Relationship Id="rId1303" Type="http://schemas.openxmlformats.org/officeDocument/2006/relationships/hyperlink" Target="https://data.iadb.org/dataset/download/88fc53ef-f1f1-4119-96f2-b575f5fda36c/zip" TargetMode="External"/><Relationship Id="rId1510" Type="http://schemas.openxmlformats.org/officeDocument/2006/relationships/hyperlink" Target="https://data.iadb.org/dataset/download/88fc53ef-f1f1-4119-96f2-b575f5fda36c/zip" TargetMode="External"/><Relationship Id="rId1955" Type="http://schemas.openxmlformats.org/officeDocument/2006/relationships/hyperlink" Target="https://data.iadb.org/dataset/2021-idb-climate-finance-database" TargetMode="External"/><Relationship Id="rId1608" Type="http://schemas.openxmlformats.org/officeDocument/2006/relationships/hyperlink" Target="https://data.iadb.org/dataset/2022-idb-climate-finance-database" TargetMode="External"/><Relationship Id="rId1815" Type="http://schemas.openxmlformats.org/officeDocument/2006/relationships/hyperlink" Target="https://data.iadb.org/dataset/2022-idb-climate-finance-database" TargetMode="External"/><Relationship Id="rId189" Type="http://schemas.openxmlformats.org/officeDocument/2006/relationships/hyperlink" Target="https://data.adb.org/media/9141/download" TargetMode="External"/><Relationship Id="rId396" Type="http://schemas.openxmlformats.org/officeDocument/2006/relationships/hyperlink" Target="https://data.adb.org/media/10586/download" TargetMode="External"/><Relationship Id="rId2077" Type="http://schemas.openxmlformats.org/officeDocument/2006/relationships/hyperlink" Target="https://data.iadb.org/dataset/2021-idb-climate-finance-database" TargetMode="External"/><Relationship Id="rId2284" Type="http://schemas.openxmlformats.org/officeDocument/2006/relationships/hyperlink" Target="https://www.adb.org/projects/57091-001/main" TargetMode="External"/><Relationship Id="rId2491" Type="http://schemas.openxmlformats.org/officeDocument/2006/relationships/hyperlink" Target="https://www.adb.org/projects/54068-001/main" TargetMode="External"/><Relationship Id="rId256" Type="http://schemas.openxmlformats.org/officeDocument/2006/relationships/hyperlink" Target="https://data.adb.org/media/9141/download" TargetMode="External"/><Relationship Id="rId463" Type="http://schemas.openxmlformats.org/officeDocument/2006/relationships/hyperlink" Target="https://data.adb.org/media/10586/download" TargetMode="External"/><Relationship Id="rId670" Type="http://schemas.openxmlformats.org/officeDocument/2006/relationships/hyperlink" Target="https://data.adb.org/media/10586/download" TargetMode="External"/><Relationship Id="rId1093" Type="http://schemas.openxmlformats.org/officeDocument/2006/relationships/hyperlink" Target="https://data.adb.org/media/12001/download" TargetMode="External"/><Relationship Id="rId2144" Type="http://schemas.openxmlformats.org/officeDocument/2006/relationships/hyperlink" Target="https://data.iadb.org/dataset/2021-idb-climate-finance-database" TargetMode="External"/><Relationship Id="rId2351" Type="http://schemas.openxmlformats.org/officeDocument/2006/relationships/hyperlink" Target="https://www.adb.org/projects/55050-002/main" TargetMode="External"/><Relationship Id="rId2589" Type="http://schemas.openxmlformats.org/officeDocument/2006/relationships/hyperlink" Target="https://www.adb.org/projects/52096-001/main" TargetMode="External"/><Relationship Id="rId116" Type="http://schemas.openxmlformats.org/officeDocument/2006/relationships/hyperlink" Target="https://data.adb.org/media/9141/download" TargetMode="External"/><Relationship Id="rId323" Type="http://schemas.openxmlformats.org/officeDocument/2006/relationships/hyperlink" Target="https://data.adb.org/media/9141/download" TargetMode="External"/><Relationship Id="rId530" Type="http://schemas.openxmlformats.org/officeDocument/2006/relationships/hyperlink" Target="https://data.adb.org/media/10586/download" TargetMode="External"/><Relationship Id="rId768" Type="http://schemas.openxmlformats.org/officeDocument/2006/relationships/hyperlink" Target="https://data.adb.org/media/12001/download" TargetMode="External"/><Relationship Id="rId975" Type="http://schemas.openxmlformats.org/officeDocument/2006/relationships/hyperlink" Target="https://data.adb.org/media/12001/download" TargetMode="External"/><Relationship Id="rId1160" Type="http://schemas.openxmlformats.org/officeDocument/2006/relationships/hyperlink" Target="https://data.adb.org/media/12001/download" TargetMode="External"/><Relationship Id="rId1398" Type="http://schemas.openxmlformats.org/officeDocument/2006/relationships/hyperlink" Target="https://data.iadb.org/dataset/download/88fc53ef-f1f1-4119-96f2-b575f5fda36c/zip" TargetMode="External"/><Relationship Id="rId2004" Type="http://schemas.openxmlformats.org/officeDocument/2006/relationships/hyperlink" Target="https://data.iadb.org/dataset/2021-idb-climate-finance-database" TargetMode="External"/><Relationship Id="rId2211" Type="http://schemas.openxmlformats.org/officeDocument/2006/relationships/hyperlink" Target="https://www.adb.org/projects/42007-021/main" TargetMode="External"/><Relationship Id="rId2449" Type="http://schemas.openxmlformats.org/officeDocument/2006/relationships/hyperlink" Target="https://www.adb.org/projects/48118-005/main" TargetMode="External"/><Relationship Id="rId628" Type="http://schemas.openxmlformats.org/officeDocument/2006/relationships/hyperlink" Target="https://data.adb.org/media/10586/download" TargetMode="External"/><Relationship Id="rId835" Type="http://schemas.openxmlformats.org/officeDocument/2006/relationships/hyperlink" Target="https://data.adb.org/media/12001/download" TargetMode="External"/><Relationship Id="rId1258" Type="http://schemas.openxmlformats.org/officeDocument/2006/relationships/hyperlink" Target="https://data.iadb.org/dataset/download/88fc53ef-f1f1-4119-96f2-b575f5fda36c/zip" TargetMode="External"/><Relationship Id="rId1465" Type="http://schemas.openxmlformats.org/officeDocument/2006/relationships/hyperlink" Target="https://data.iadb.org/dataset/download/88fc53ef-f1f1-4119-96f2-b575f5fda36c/zip" TargetMode="External"/><Relationship Id="rId1672" Type="http://schemas.openxmlformats.org/officeDocument/2006/relationships/hyperlink" Target="https://data.iadb.org/dataset/2022-idb-climate-finance-database" TargetMode="External"/><Relationship Id="rId2309" Type="http://schemas.openxmlformats.org/officeDocument/2006/relationships/hyperlink" Target="https://www.adb.org/projects/56194-001/main" TargetMode="External"/><Relationship Id="rId2516" Type="http://schemas.openxmlformats.org/officeDocument/2006/relationships/hyperlink" Target="https://www.adb.org/projects/55124-001/main" TargetMode="External"/><Relationship Id="rId1020" Type="http://schemas.openxmlformats.org/officeDocument/2006/relationships/hyperlink" Target="https://data.adb.org/media/12001/download" TargetMode="External"/><Relationship Id="rId1118" Type="http://schemas.openxmlformats.org/officeDocument/2006/relationships/hyperlink" Target="https://data.adb.org/media/12001/download" TargetMode="External"/><Relationship Id="rId1325" Type="http://schemas.openxmlformats.org/officeDocument/2006/relationships/hyperlink" Target="https://data.iadb.org/dataset/download/88fc53ef-f1f1-4119-96f2-b575f5fda36c/zip" TargetMode="External"/><Relationship Id="rId1532" Type="http://schemas.openxmlformats.org/officeDocument/2006/relationships/hyperlink" Target="https://data.iadb.org/dataset/download/88fc53ef-f1f1-4119-96f2-b575f5fda36c/zip" TargetMode="External"/><Relationship Id="rId1977" Type="http://schemas.openxmlformats.org/officeDocument/2006/relationships/hyperlink" Target="https://data.iadb.org/dataset/2021-idb-climate-finance-database" TargetMode="External"/><Relationship Id="rId902" Type="http://schemas.openxmlformats.org/officeDocument/2006/relationships/hyperlink" Target="https://data.adb.org/media/12001/download" TargetMode="External"/><Relationship Id="rId1837" Type="http://schemas.openxmlformats.org/officeDocument/2006/relationships/hyperlink" Target="https://data.iadb.org/dataset/2022-idb-climate-finance-database" TargetMode="External"/><Relationship Id="rId31" Type="http://schemas.openxmlformats.org/officeDocument/2006/relationships/hyperlink" Target="https://data.adb.org/media/9141/download" TargetMode="External"/><Relationship Id="rId2099" Type="http://schemas.openxmlformats.org/officeDocument/2006/relationships/hyperlink" Target="https://data.iadb.org/dataset/2021-idb-climate-finance-database" TargetMode="External"/><Relationship Id="rId180" Type="http://schemas.openxmlformats.org/officeDocument/2006/relationships/hyperlink" Target="https://data.adb.org/media/9141/download" TargetMode="External"/><Relationship Id="rId278" Type="http://schemas.openxmlformats.org/officeDocument/2006/relationships/hyperlink" Target="https://data.adb.org/media/9141/download" TargetMode="External"/><Relationship Id="rId1904" Type="http://schemas.openxmlformats.org/officeDocument/2006/relationships/hyperlink" Target="https://data.iadb.org/dataset/2022-idb-climate-finance-database" TargetMode="External"/><Relationship Id="rId485" Type="http://schemas.openxmlformats.org/officeDocument/2006/relationships/hyperlink" Target="https://data.adb.org/media/10586/download" TargetMode="External"/><Relationship Id="rId692" Type="http://schemas.openxmlformats.org/officeDocument/2006/relationships/hyperlink" Target="https://data.adb.org/media/10586/download" TargetMode="External"/><Relationship Id="rId2166" Type="http://schemas.openxmlformats.org/officeDocument/2006/relationships/hyperlink" Target="https://data.iadb.org/dataset/2021-idb-climate-finance-database" TargetMode="External"/><Relationship Id="rId2373" Type="http://schemas.openxmlformats.org/officeDocument/2006/relationships/hyperlink" Target="https://www.aiib.org/en/treasury/_common/_download/AIIB-Sustainable-Development-Bonds-Impact-Report-2022-Annexes-Web.pdf" TargetMode="External"/><Relationship Id="rId2580" Type="http://schemas.openxmlformats.org/officeDocument/2006/relationships/hyperlink" Target="https://www.adb.org/projects/55106-002/main" TargetMode="External"/><Relationship Id="rId138" Type="http://schemas.openxmlformats.org/officeDocument/2006/relationships/hyperlink" Target="https://data.adb.org/media/9141/download" TargetMode="External"/><Relationship Id="rId345" Type="http://schemas.openxmlformats.org/officeDocument/2006/relationships/hyperlink" Target="https://data.adb.org/media/10586/download" TargetMode="External"/><Relationship Id="rId552" Type="http://schemas.openxmlformats.org/officeDocument/2006/relationships/hyperlink" Target="https://data.adb.org/media/10586/download" TargetMode="External"/><Relationship Id="rId997" Type="http://schemas.openxmlformats.org/officeDocument/2006/relationships/hyperlink" Target="https://data.adb.org/media/12001/download" TargetMode="External"/><Relationship Id="rId1182" Type="http://schemas.openxmlformats.org/officeDocument/2006/relationships/hyperlink" Target="https://data.adb.org/media/12001/download" TargetMode="External"/><Relationship Id="rId2026" Type="http://schemas.openxmlformats.org/officeDocument/2006/relationships/hyperlink" Target="https://data.iadb.org/dataset/2021-idb-climate-finance-database" TargetMode="External"/><Relationship Id="rId2233" Type="http://schemas.openxmlformats.org/officeDocument/2006/relationships/hyperlink" Target="https://www.adb.org/projects/54014-001/main" TargetMode="External"/><Relationship Id="rId2440" Type="http://schemas.openxmlformats.org/officeDocument/2006/relationships/hyperlink" Target="https://www.adb.org/projects/54107-002/main" TargetMode="External"/><Relationship Id="rId205" Type="http://schemas.openxmlformats.org/officeDocument/2006/relationships/hyperlink" Target="https://data.adb.org/media/9141/download" TargetMode="External"/><Relationship Id="rId412" Type="http://schemas.openxmlformats.org/officeDocument/2006/relationships/hyperlink" Target="https://data.adb.org/media/10586/download" TargetMode="External"/><Relationship Id="rId857" Type="http://schemas.openxmlformats.org/officeDocument/2006/relationships/hyperlink" Target="https://data.adb.org/media/12001/download" TargetMode="External"/><Relationship Id="rId1042" Type="http://schemas.openxmlformats.org/officeDocument/2006/relationships/hyperlink" Target="https://data.adb.org/media/12001/download" TargetMode="External"/><Relationship Id="rId1487" Type="http://schemas.openxmlformats.org/officeDocument/2006/relationships/hyperlink" Target="https://data.iadb.org/dataset/download/88fc53ef-f1f1-4119-96f2-b575f5fda36c/zip" TargetMode="External"/><Relationship Id="rId1694" Type="http://schemas.openxmlformats.org/officeDocument/2006/relationships/hyperlink" Target="https://data.iadb.org/dataset/2022-idb-climate-finance-database" TargetMode="External"/><Relationship Id="rId2300" Type="http://schemas.openxmlformats.org/officeDocument/2006/relationships/hyperlink" Target="https://www.adb.org/projects/55044-002/main" TargetMode="External"/><Relationship Id="rId2538" Type="http://schemas.openxmlformats.org/officeDocument/2006/relationships/hyperlink" Target="https://www.adb.org/projects/55079-002/main" TargetMode="External"/><Relationship Id="rId717" Type="http://schemas.openxmlformats.org/officeDocument/2006/relationships/hyperlink" Target="https://data.adb.org/media/10586/download" TargetMode="External"/><Relationship Id="rId924" Type="http://schemas.openxmlformats.org/officeDocument/2006/relationships/hyperlink" Target="https://data.adb.org/media/12001/download" TargetMode="External"/><Relationship Id="rId1347" Type="http://schemas.openxmlformats.org/officeDocument/2006/relationships/hyperlink" Target="https://data.iadb.org/dataset/download/88fc53ef-f1f1-4119-96f2-b575f5fda36c/zip" TargetMode="External"/><Relationship Id="rId1554" Type="http://schemas.openxmlformats.org/officeDocument/2006/relationships/hyperlink" Target="https://data.iadb.org/dataset/download/88fc53ef-f1f1-4119-96f2-b575f5fda36c/zip" TargetMode="External"/><Relationship Id="rId1761" Type="http://schemas.openxmlformats.org/officeDocument/2006/relationships/hyperlink" Target="https://data.iadb.org/dataset/2022-idb-climate-finance-database" TargetMode="External"/><Relationship Id="rId1999" Type="http://schemas.openxmlformats.org/officeDocument/2006/relationships/hyperlink" Target="https://data.iadb.org/dataset/2021-idb-climate-finance-database" TargetMode="External"/><Relationship Id="rId2605" Type="http://schemas.openxmlformats.org/officeDocument/2006/relationships/hyperlink" Target="https://www.adb.org/projects/53237-002/main" TargetMode="External"/><Relationship Id="rId53" Type="http://schemas.openxmlformats.org/officeDocument/2006/relationships/hyperlink" Target="https://data.adb.org/media/9141/download" TargetMode="External"/><Relationship Id="rId1207" Type="http://schemas.openxmlformats.org/officeDocument/2006/relationships/hyperlink" Target="https://data.iadb.org/dataset/download/88fc53ef-f1f1-4119-96f2-b575f5fda36c/zip" TargetMode="External"/><Relationship Id="rId1414" Type="http://schemas.openxmlformats.org/officeDocument/2006/relationships/hyperlink" Target="https://data.iadb.org/dataset/download/88fc53ef-f1f1-4119-96f2-b575f5fda36c/zip" TargetMode="External"/><Relationship Id="rId1621" Type="http://schemas.openxmlformats.org/officeDocument/2006/relationships/hyperlink" Target="https://data.iadb.org/dataset/2022-idb-climate-finance-database" TargetMode="External"/><Relationship Id="rId1859" Type="http://schemas.openxmlformats.org/officeDocument/2006/relationships/hyperlink" Target="https://data.iadb.org/dataset/2022-idb-climate-finance-database" TargetMode="External"/><Relationship Id="rId1719" Type="http://schemas.openxmlformats.org/officeDocument/2006/relationships/hyperlink" Target="https://data.iadb.org/dataset/2022-idb-climate-finance-database" TargetMode="External"/><Relationship Id="rId1926" Type="http://schemas.openxmlformats.org/officeDocument/2006/relationships/hyperlink" Target="https://data.iadb.org/dataset/2022-idb-climate-finance-database" TargetMode="External"/><Relationship Id="rId2090" Type="http://schemas.openxmlformats.org/officeDocument/2006/relationships/hyperlink" Target="https://data.iadb.org/dataset/2021-idb-climate-finance-database" TargetMode="External"/><Relationship Id="rId2188" Type="http://schemas.openxmlformats.org/officeDocument/2006/relationships/hyperlink" Target="https://thedocs.worldbank.org/en/doc/031d77b68937409e4581413cf920c1c9-0020012022/original/WB-FY21-Project-list-flyer.pdf" TargetMode="External"/><Relationship Id="rId2395" Type="http://schemas.openxmlformats.org/officeDocument/2006/relationships/hyperlink" Target="https://www.adb.org/projects/45233-007/main" TargetMode="External"/><Relationship Id="rId367" Type="http://schemas.openxmlformats.org/officeDocument/2006/relationships/hyperlink" Target="https://data.adb.org/media/10586/download" TargetMode="External"/><Relationship Id="rId574" Type="http://schemas.openxmlformats.org/officeDocument/2006/relationships/hyperlink" Target="https://data.adb.org/media/10586/download" TargetMode="External"/><Relationship Id="rId2048" Type="http://schemas.openxmlformats.org/officeDocument/2006/relationships/hyperlink" Target="https://data.iadb.org/dataset/2021-idb-climate-finance-database" TargetMode="External"/><Relationship Id="rId2255" Type="http://schemas.openxmlformats.org/officeDocument/2006/relationships/hyperlink" Target="https://www.adb.org/projects/56031-001/main" TargetMode="External"/><Relationship Id="rId227" Type="http://schemas.openxmlformats.org/officeDocument/2006/relationships/hyperlink" Target="https://data.adb.org/media/9141/download" TargetMode="External"/><Relationship Id="rId781" Type="http://schemas.openxmlformats.org/officeDocument/2006/relationships/hyperlink" Target="https://data.adb.org/media/12001/download" TargetMode="External"/><Relationship Id="rId879" Type="http://schemas.openxmlformats.org/officeDocument/2006/relationships/hyperlink" Target="https://data.adb.org/media/12001/download" TargetMode="External"/><Relationship Id="rId2462" Type="http://schemas.openxmlformats.org/officeDocument/2006/relationships/hyperlink" Target="https://www.adb.org/projects/52320-002/main" TargetMode="External"/><Relationship Id="rId434" Type="http://schemas.openxmlformats.org/officeDocument/2006/relationships/hyperlink" Target="https://data.adb.org/media/10586/download" TargetMode="External"/><Relationship Id="rId641" Type="http://schemas.openxmlformats.org/officeDocument/2006/relationships/hyperlink" Target="https://data.adb.org/media/10586/download" TargetMode="External"/><Relationship Id="rId739" Type="http://schemas.openxmlformats.org/officeDocument/2006/relationships/hyperlink" Target="https://data.adb.org/media/10586/download" TargetMode="External"/><Relationship Id="rId1064" Type="http://schemas.openxmlformats.org/officeDocument/2006/relationships/hyperlink" Target="https://data.adb.org/media/12001/download" TargetMode="External"/><Relationship Id="rId1271" Type="http://schemas.openxmlformats.org/officeDocument/2006/relationships/hyperlink" Target="https://data.iadb.org/dataset/download/88fc53ef-f1f1-4119-96f2-b575f5fda36c/zip" TargetMode="External"/><Relationship Id="rId1369" Type="http://schemas.openxmlformats.org/officeDocument/2006/relationships/hyperlink" Target="https://data.iadb.org/dataset/download/88fc53ef-f1f1-4119-96f2-b575f5fda36c/zip" TargetMode="External"/><Relationship Id="rId1576" Type="http://schemas.openxmlformats.org/officeDocument/2006/relationships/hyperlink" Target="https://data.iadb.org/dataset/download/88fc53ef-f1f1-4119-96f2-b575f5fda36c/zip" TargetMode="External"/><Relationship Id="rId2115" Type="http://schemas.openxmlformats.org/officeDocument/2006/relationships/hyperlink" Target="https://data.iadb.org/dataset/2021-idb-climate-finance-database" TargetMode="External"/><Relationship Id="rId2322" Type="http://schemas.openxmlformats.org/officeDocument/2006/relationships/hyperlink" Target="https://www.adb.org/projects/57107-001/main" TargetMode="External"/><Relationship Id="rId501" Type="http://schemas.openxmlformats.org/officeDocument/2006/relationships/hyperlink" Target="https://data.adb.org/media/10586/download" TargetMode="External"/><Relationship Id="rId946" Type="http://schemas.openxmlformats.org/officeDocument/2006/relationships/hyperlink" Target="https://data.adb.org/media/12001/download" TargetMode="External"/><Relationship Id="rId1131" Type="http://schemas.openxmlformats.org/officeDocument/2006/relationships/hyperlink" Target="https://data.adb.org/media/12001/download" TargetMode="External"/><Relationship Id="rId1229" Type="http://schemas.openxmlformats.org/officeDocument/2006/relationships/hyperlink" Target="https://data.iadb.org/dataset/download/88fc53ef-f1f1-4119-96f2-b575f5fda36c/zip" TargetMode="External"/><Relationship Id="rId1783" Type="http://schemas.openxmlformats.org/officeDocument/2006/relationships/hyperlink" Target="https://data.iadb.org/dataset/2022-idb-climate-finance-database" TargetMode="External"/><Relationship Id="rId1990" Type="http://schemas.openxmlformats.org/officeDocument/2006/relationships/hyperlink" Target="https://data.iadb.org/dataset/2021-idb-climate-finance-database" TargetMode="External"/><Relationship Id="rId75" Type="http://schemas.openxmlformats.org/officeDocument/2006/relationships/hyperlink" Target="https://data.adb.org/media/9141/download" TargetMode="External"/><Relationship Id="rId806" Type="http://schemas.openxmlformats.org/officeDocument/2006/relationships/hyperlink" Target="https://data.adb.org/media/12001/download" TargetMode="External"/><Relationship Id="rId1436" Type="http://schemas.openxmlformats.org/officeDocument/2006/relationships/hyperlink" Target="https://data.iadb.org/dataset/download/88fc53ef-f1f1-4119-96f2-b575f5fda36c/zip" TargetMode="External"/><Relationship Id="rId1643" Type="http://schemas.openxmlformats.org/officeDocument/2006/relationships/hyperlink" Target="https://data.iadb.org/dataset/2022-idb-climate-finance-database" TargetMode="External"/><Relationship Id="rId1850" Type="http://schemas.openxmlformats.org/officeDocument/2006/relationships/hyperlink" Target="https://data.iadb.org/dataset/2022-idb-climate-finance-database" TargetMode="External"/><Relationship Id="rId1503" Type="http://schemas.openxmlformats.org/officeDocument/2006/relationships/hyperlink" Target="https://data.iadb.org/dataset/download/88fc53ef-f1f1-4119-96f2-b575f5fda36c/zip" TargetMode="External"/><Relationship Id="rId1710" Type="http://schemas.openxmlformats.org/officeDocument/2006/relationships/hyperlink" Target="https://data.iadb.org/dataset/2022-idb-climate-finance-database" TargetMode="External"/><Relationship Id="rId1948" Type="http://schemas.openxmlformats.org/officeDocument/2006/relationships/hyperlink" Target="https://data.iadb.org/dataset/2021-idb-climate-finance-database" TargetMode="External"/><Relationship Id="rId291" Type="http://schemas.openxmlformats.org/officeDocument/2006/relationships/hyperlink" Target="https://data.adb.org/media/9141/download" TargetMode="External"/><Relationship Id="rId1808" Type="http://schemas.openxmlformats.org/officeDocument/2006/relationships/hyperlink" Target="https://data.iadb.org/dataset/2022-idb-climate-finance-database" TargetMode="External"/><Relationship Id="rId151" Type="http://schemas.openxmlformats.org/officeDocument/2006/relationships/hyperlink" Target="https://data.adb.org/media/9141/download" TargetMode="External"/><Relationship Id="rId389" Type="http://schemas.openxmlformats.org/officeDocument/2006/relationships/hyperlink" Target="https://data.adb.org/media/10586/download" TargetMode="External"/><Relationship Id="rId596" Type="http://schemas.openxmlformats.org/officeDocument/2006/relationships/hyperlink" Target="https://data.adb.org/media/10586/download" TargetMode="External"/><Relationship Id="rId2277" Type="http://schemas.openxmlformats.org/officeDocument/2006/relationships/hyperlink" Target="https://www.adb.org/projects/57040-001/main" TargetMode="External"/><Relationship Id="rId2484" Type="http://schemas.openxmlformats.org/officeDocument/2006/relationships/hyperlink" Target="https://www.adb.org/projects/55301-001/main" TargetMode="External"/><Relationship Id="rId249" Type="http://schemas.openxmlformats.org/officeDocument/2006/relationships/hyperlink" Target="https://data.adb.org/media/9141/download" TargetMode="External"/><Relationship Id="rId456" Type="http://schemas.openxmlformats.org/officeDocument/2006/relationships/hyperlink" Target="https://data.adb.org/media/10586/download" TargetMode="External"/><Relationship Id="rId663" Type="http://schemas.openxmlformats.org/officeDocument/2006/relationships/hyperlink" Target="https://data.adb.org/media/10586/download" TargetMode="External"/><Relationship Id="rId870" Type="http://schemas.openxmlformats.org/officeDocument/2006/relationships/hyperlink" Target="https://data.adb.org/media/12001/download" TargetMode="External"/><Relationship Id="rId1086" Type="http://schemas.openxmlformats.org/officeDocument/2006/relationships/hyperlink" Target="https://data.adb.org/media/12001/download" TargetMode="External"/><Relationship Id="rId1293" Type="http://schemas.openxmlformats.org/officeDocument/2006/relationships/hyperlink" Target="https://data.iadb.org/dataset/download/88fc53ef-f1f1-4119-96f2-b575f5fda36c/zip" TargetMode="External"/><Relationship Id="rId2137" Type="http://schemas.openxmlformats.org/officeDocument/2006/relationships/hyperlink" Target="https://data.iadb.org/dataset/2021-idb-climate-finance-database" TargetMode="External"/><Relationship Id="rId2344" Type="http://schemas.openxmlformats.org/officeDocument/2006/relationships/hyperlink" Target="https://www.adb.org/projects/51035-006/main" TargetMode="External"/><Relationship Id="rId2551" Type="http://schemas.openxmlformats.org/officeDocument/2006/relationships/hyperlink" Target="https://www.adb.org/projects/52045-001/main" TargetMode="External"/><Relationship Id="rId109" Type="http://schemas.openxmlformats.org/officeDocument/2006/relationships/hyperlink" Target="https://data.adb.org/media/9141/download" TargetMode="External"/><Relationship Id="rId316" Type="http://schemas.openxmlformats.org/officeDocument/2006/relationships/hyperlink" Target="https://data.adb.org/media/9141/download" TargetMode="External"/><Relationship Id="rId523" Type="http://schemas.openxmlformats.org/officeDocument/2006/relationships/hyperlink" Target="https://data.adb.org/media/10586/download" TargetMode="External"/><Relationship Id="rId968" Type="http://schemas.openxmlformats.org/officeDocument/2006/relationships/hyperlink" Target="https://data.adb.org/media/12001/download" TargetMode="External"/><Relationship Id="rId1153" Type="http://schemas.openxmlformats.org/officeDocument/2006/relationships/hyperlink" Target="https://data.adb.org/media/12001/download" TargetMode="External"/><Relationship Id="rId1598" Type="http://schemas.openxmlformats.org/officeDocument/2006/relationships/hyperlink" Target="https://data.iadb.org/dataset/2022-idb-climate-finance-database" TargetMode="External"/><Relationship Id="rId2204" Type="http://schemas.openxmlformats.org/officeDocument/2006/relationships/hyperlink" Target="https://www.aiib.org/en/news-events/impact-reports/sustainability-bond-impact/2024/index.html" TargetMode="External"/><Relationship Id="rId97" Type="http://schemas.openxmlformats.org/officeDocument/2006/relationships/hyperlink" Target="https://data.adb.org/media/9141/download" TargetMode="External"/><Relationship Id="rId730" Type="http://schemas.openxmlformats.org/officeDocument/2006/relationships/hyperlink" Target="https://data.adb.org/media/10586/download" TargetMode="External"/><Relationship Id="rId828" Type="http://schemas.openxmlformats.org/officeDocument/2006/relationships/hyperlink" Target="https://data.adb.org/media/12001/download" TargetMode="External"/><Relationship Id="rId1013" Type="http://schemas.openxmlformats.org/officeDocument/2006/relationships/hyperlink" Target="https://data.adb.org/media/12001/download" TargetMode="External"/><Relationship Id="rId1360" Type="http://schemas.openxmlformats.org/officeDocument/2006/relationships/hyperlink" Target="https://data.iadb.org/dataset/download/88fc53ef-f1f1-4119-96f2-b575f5fda36c/zip" TargetMode="External"/><Relationship Id="rId1458" Type="http://schemas.openxmlformats.org/officeDocument/2006/relationships/hyperlink" Target="https://data.iadb.org/dataset/download/88fc53ef-f1f1-4119-96f2-b575f5fda36c/zip" TargetMode="External"/><Relationship Id="rId1665" Type="http://schemas.openxmlformats.org/officeDocument/2006/relationships/hyperlink" Target="https://data.iadb.org/dataset/2022-idb-climate-finance-database" TargetMode="External"/><Relationship Id="rId1872" Type="http://schemas.openxmlformats.org/officeDocument/2006/relationships/hyperlink" Target="https://data.iadb.org/dataset/2022-idb-climate-finance-database" TargetMode="External"/><Relationship Id="rId2411" Type="http://schemas.openxmlformats.org/officeDocument/2006/relationships/hyperlink" Target="https://www.adb.org/projects/51384-001/main" TargetMode="External"/><Relationship Id="rId2509" Type="http://schemas.openxmlformats.org/officeDocument/2006/relationships/hyperlink" Target="https://www.adb.org/projects/55082-002/main" TargetMode="External"/><Relationship Id="rId1220" Type="http://schemas.openxmlformats.org/officeDocument/2006/relationships/hyperlink" Target="https://data.iadb.org/dataset/download/88fc53ef-f1f1-4119-96f2-b575f5fda36c/zip" TargetMode="External"/><Relationship Id="rId1318" Type="http://schemas.openxmlformats.org/officeDocument/2006/relationships/hyperlink" Target="https://data.iadb.org/dataset/download/88fc53ef-f1f1-4119-96f2-b575f5fda36c/zip" TargetMode="External"/><Relationship Id="rId1525" Type="http://schemas.openxmlformats.org/officeDocument/2006/relationships/hyperlink" Target="https://data.iadb.org/dataset/download/88fc53ef-f1f1-4119-96f2-b575f5fda36c/zip" TargetMode="External"/><Relationship Id="rId1732" Type="http://schemas.openxmlformats.org/officeDocument/2006/relationships/hyperlink" Target="https://data.iadb.org/dataset/2022-idb-climate-finance-database" TargetMode="External"/><Relationship Id="rId24" Type="http://schemas.openxmlformats.org/officeDocument/2006/relationships/hyperlink" Target="https://data.adb.org/media/9141/download" TargetMode="External"/><Relationship Id="rId2299" Type="http://schemas.openxmlformats.org/officeDocument/2006/relationships/hyperlink" Target="https://www.adb.org/projects/55044-002/main" TargetMode="External"/><Relationship Id="rId173" Type="http://schemas.openxmlformats.org/officeDocument/2006/relationships/hyperlink" Target="https://data.adb.org/media/9141/download" TargetMode="External"/><Relationship Id="rId380" Type="http://schemas.openxmlformats.org/officeDocument/2006/relationships/hyperlink" Target="https://data.adb.org/media/10586/download" TargetMode="External"/><Relationship Id="rId2061" Type="http://schemas.openxmlformats.org/officeDocument/2006/relationships/hyperlink" Target="https://data.iadb.org/dataset/2021-idb-climate-finance-database" TargetMode="External"/><Relationship Id="rId240" Type="http://schemas.openxmlformats.org/officeDocument/2006/relationships/hyperlink" Target="https://data.adb.org/media/9141/download" TargetMode="External"/><Relationship Id="rId478" Type="http://schemas.openxmlformats.org/officeDocument/2006/relationships/hyperlink" Target="https://data.adb.org/media/10586/download" TargetMode="External"/><Relationship Id="rId685" Type="http://schemas.openxmlformats.org/officeDocument/2006/relationships/hyperlink" Target="https://data.adb.org/media/10586/download" TargetMode="External"/><Relationship Id="rId892" Type="http://schemas.openxmlformats.org/officeDocument/2006/relationships/hyperlink" Target="https://data.adb.org/media/12001/download" TargetMode="External"/><Relationship Id="rId2159" Type="http://schemas.openxmlformats.org/officeDocument/2006/relationships/hyperlink" Target="https://data.iadb.org/dataset/2021-idb-climate-finance-database" TargetMode="External"/><Relationship Id="rId2366" Type="http://schemas.openxmlformats.org/officeDocument/2006/relationships/hyperlink" Target="https://www.adb.org/projects/57034-001/main" TargetMode="External"/><Relationship Id="rId2573" Type="http://schemas.openxmlformats.org/officeDocument/2006/relationships/hyperlink" Target="https://www.adb.org/projects/53277-002/main" TargetMode="External"/><Relationship Id="rId100" Type="http://schemas.openxmlformats.org/officeDocument/2006/relationships/hyperlink" Target="https://data.adb.org/media/9141/download" TargetMode="External"/><Relationship Id="rId338" Type="http://schemas.openxmlformats.org/officeDocument/2006/relationships/hyperlink" Target="https://data.adb.org/media/10586/download" TargetMode="External"/><Relationship Id="rId545" Type="http://schemas.openxmlformats.org/officeDocument/2006/relationships/hyperlink" Target="https://data.adb.org/media/10586/download" TargetMode="External"/><Relationship Id="rId752" Type="http://schemas.openxmlformats.org/officeDocument/2006/relationships/hyperlink" Target="https://data.adb.org/media/12001/download" TargetMode="External"/><Relationship Id="rId1175" Type="http://schemas.openxmlformats.org/officeDocument/2006/relationships/hyperlink" Target="https://data.adb.org/media/12001/download" TargetMode="External"/><Relationship Id="rId1382" Type="http://schemas.openxmlformats.org/officeDocument/2006/relationships/hyperlink" Target="https://data.iadb.org/dataset/download/88fc53ef-f1f1-4119-96f2-b575f5fda36c/zip" TargetMode="External"/><Relationship Id="rId2019" Type="http://schemas.openxmlformats.org/officeDocument/2006/relationships/hyperlink" Target="https://data.iadb.org/dataset/2021-idb-climate-finance-database" TargetMode="External"/><Relationship Id="rId2226" Type="http://schemas.openxmlformats.org/officeDocument/2006/relationships/hyperlink" Target="https://www.adb.org/projects/52337-001/main" TargetMode="External"/><Relationship Id="rId2433" Type="http://schemas.openxmlformats.org/officeDocument/2006/relationships/hyperlink" Target="https://www.adb.org/projects/51337-001/main" TargetMode="External"/><Relationship Id="rId405" Type="http://schemas.openxmlformats.org/officeDocument/2006/relationships/hyperlink" Target="https://data.adb.org/media/10586/download" TargetMode="External"/><Relationship Id="rId612" Type="http://schemas.openxmlformats.org/officeDocument/2006/relationships/hyperlink" Target="https://data.adb.org/media/10586/download" TargetMode="External"/><Relationship Id="rId1035" Type="http://schemas.openxmlformats.org/officeDocument/2006/relationships/hyperlink" Target="https://data.adb.org/media/12001/download" TargetMode="External"/><Relationship Id="rId1242" Type="http://schemas.openxmlformats.org/officeDocument/2006/relationships/hyperlink" Target="https://data.iadb.org/dataset/download/88fc53ef-f1f1-4119-96f2-b575f5fda36c/zip" TargetMode="External"/><Relationship Id="rId1687" Type="http://schemas.openxmlformats.org/officeDocument/2006/relationships/hyperlink" Target="https://data.iadb.org/dataset/2022-idb-climate-finance-database" TargetMode="External"/><Relationship Id="rId1894" Type="http://schemas.openxmlformats.org/officeDocument/2006/relationships/hyperlink" Target="https://data.iadb.org/dataset/2022-idb-climate-finance-database" TargetMode="External"/><Relationship Id="rId2500" Type="http://schemas.openxmlformats.org/officeDocument/2006/relationships/hyperlink" Target="https://www.adb.org/projects/55301-001/main" TargetMode="External"/><Relationship Id="rId917" Type="http://schemas.openxmlformats.org/officeDocument/2006/relationships/hyperlink" Target="https://data.adb.org/media/12001/download" TargetMode="External"/><Relationship Id="rId1102" Type="http://schemas.openxmlformats.org/officeDocument/2006/relationships/hyperlink" Target="https://data.adb.org/media/12001/download" TargetMode="External"/><Relationship Id="rId1547" Type="http://schemas.openxmlformats.org/officeDocument/2006/relationships/hyperlink" Target="https://data.iadb.org/dataset/download/88fc53ef-f1f1-4119-96f2-b575f5fda36c/zip" TargetMode="External"/><Relationship Id="rId1754" Type="http://schemas.openxmlformats.org/officeDocument/2006/relationships/hyperlink" Target="https://data.iadb.org/dataset/2022-idb-climate-finance-database" TargetMode="External"/><Relationship Id="rId1961" Type="http://schemas.openxmlformats.org/officeDocument/2006/relationships/hyperlink" Target="https://data.iadb.org/dataset/2021-idb-climate-finance-database" TargetMode="External"/><Relationship Id="rId46" Type="http://schemas.openxmlformats.org/officeDocument/2006/relationships/hyperlink" Target="https://data.adb.org/media/9141/download" TargetMode="External"/><Relationship Id="rId1407" Type="http://schemas.openxmlformats.org/officeDocument/2006/relationships/hyperlink" Target="https://data.iadb.org/dataset/download/88fc53ef-f1f1-4119-96f2-b575f5fda36c/zip" TargetMode="External"/><Relationship Id="rId1614" Type="http://schemas.openxmlformats.org/officeDocument/2006/relationships/hyperlink" Target="https://data.iadb.org/dataset/2022-idb-climate-finance-database" TargetMode="External"/><Relationship Id="rId1821" Type="http://schemas.openxmlformats.org/officeDocument/2006/relationships/hyperlink" Target="https://data.iadb.org/dataset/2022-idb-climate-finance-database" TargetMode="External"/><Relationship Id="rId195" Type="http://schemas.openxmlformats.org/officeDocument/2006/relationships/hyperlink" Target="https://data.adb.org/media/9141/download" TargetMode="External"/><Relationship Id="rId1919" Type="http://schemas.openxmlformats.org/officeDocument/2006/relationships/hyperlink" Target="https://data.iadb.org/dataset/2022-idb-climate-finance-database" TargetMode="External"/><Relationship Id="rId2083" Type="http://schemas.openxmlformats.org/officeDocument/2006/relationships/hyperlink" Target="https://data.iadb.org/dataset/2021-idb-climate-finance-database" TargetMode="External"/><Relationship Id="rId2290" Type="http://schemas.openxmlformats.org/officeDocument/2006/relationships/hyperlink" Target="https://www.adb.org/projects/51381-001/main" TargetMode="External"/><Relationship Id="rId2388" Type="http://schemas.openxmlformats.org/officeDocument/2006/relationships/hyperlink" Target="https://www.adb.org/projects/53118-001/main" TargetMode="External"/><Relationship Id="rId2595" Type="http://schemas.openxmlformats.org/officeDocument/2006/relationships/hyperlink" Target="https://www.adb.org/projects/52152-002/main" TargetMode="External"/><Relationship Id="rId262" Type="http://schemas.openxmlformats.org/officeDocument/2006/relationships/hyperlink" Target="https://data.adb.org/media/9141/download" TargetMode="External"/><Relationship Id="rId567" Type="http://schemas.openxmlformats.org/officeDocument/2006/relationships/hyperlink" Target="https://data.adb.org/media/10586/download" TargetMode="External"/><Relationship Id="rId1197" Type="http://schemas.openxmlformats.org/officeDocument/2006/relationships/hyperlink" Target="https://data.adb.org/media/12001/download" TargetMode="External"/><Relationship Id="rId2150" Type="http://schemas.openxmlformats.org/officeDocument/2006/relationships/hyperlink" Target="https://data.iadb.org/dataset/2021-idb-climate-finance-database" TargetMode="External"/><Relationship Id="rId2248" Type="http://schemas.openxmlformats.org/officeDocument/2006/relationships/hyperlink" Target="https://www.adb.org/projects/55136-001/main" TargetMode="External"/><Relationship Id="rId122" Type="http://schemas.openxmlformats.org/officeDocument/2006/relationships/hyperlink" Target="https://data.adb.org/media/9141/download" TargetMode="External"/><Relationship Id="rId774" Type="http://schemas.openxmlformats.org/officeDocument/2006/relationships/hyperlink" Target="https://data.adb.org/media/12001/download" TargetMode="External"/><Relationship Id="rId981" Type="http://schemas.openxmlformats.org/officeDocument/2006/relationships/hyperlink" Target="https://data.adb.org/media/12001/download" TargetMode="External"/><Relationship Id="rId1057" Type="http://schemas.openxmlformats.org/officeDocument/2006/relationships/hyperlink" Target="https://data.adb.org/media/12001/download" TargetMode="External"/><Relationship Id="rId2010" Type="http://schemas.openxmlformats.org/officeDocument/2006/relationships/hyperlink" Target="https://data.iadb.org/dataset/2021-idb-climate-finance-database" TargetMode="External"/><Relationship Id="rId2455" Type="http://schemas.openxmlformats.org/officeDocument/2006/relationships/hyperlink" Target="https://www.adb.org/projects/53211-001/main" TargetMode="External"/><Relationship Id="rId427" Type="http://schemas.openxmlformats.org/officeDocument/2006/relationships/hyperlink" Target="https://data.adb.org/media/10586/download" TargetMode="External"/><Relationship Id="rId634" Type="http://schemas.openxmlformats.org/officeDocument/2006/relationships/hyperlink" Target="https://data.adb.org/media/10586/download" TargetMode="External"/><Relationship Id="rId841" Type="http://schemas.openxmlformats.org/officeDocument/2006/relationships/hyperlink" Target="https://data.adb.org/media/12001/download" TargetMode="External"/><Relationship Id="rId1264" Type="http://schemas.openxmlformats.org/officeDocument/2006/relationships/hyperlink" Target="https://data.iadb.org/dataset/download/88fc53ef-f1f1-4119-96f2-b575f5fda36c/zip" TargetMode="External"/><Relationship Id="rId1471" Type="http://schemas.openxmlformats.org/officeDocument/2006/relationships/hyperlink" Target="https://data.iadb.org/dataset/download/88fc53ef-f1f1-4119-96f2-b575f5fda36c/zip" TargetMode="External"/><Relationship Id="rId1569" Type="http://schemas.openxmlformats.org/officeDocument/2006/relationships/hyperlink" Target="https://data.iadb.org/dataset/download/88fc53ef-f1f1-4119-96f2-b575f5fda36c/zip" TargetMode="External"/><Relationship Id="rId2108" Type="http://schemas.openxmlformats.org/officeDocument/2006/relationships/hyperlink" Target="https://data.iadb.org/dataset/2021-idb-climate-finance-database" TargetMode="External"/><Relationship Id="rId2315" Type="http://schemas.openxmlformats.org/officeDocument/2006/relationships/hyperlink" Target="https://www.adb.org/projects/56309-001/main" TargetMode="External"/><Relationship Id="rId2522" Type="http://schemas.openxmlformats.org/officeDocument/2006/relationships/hyperlink" Target="https://www.adb.org/projects/54455-001/main" TargetMode="External"/><Relationship Id="rId701" Type="http://schemas.openxmlformats.org/officeDocument/2006/relationships/hyperlink" Target="https://data.adb.org/media/10586/download" TargetMode="External"/><Relationship Id="rId939" Type="http://schemas.openxmlformats.org/officeDocument/2006/relationships/hyperlink" Target="https://data.adb.org/media/12001/download" TargetMode="External"/><Relationship Id="rId1124" Type="http://schemas.openxmlformats.org/officeDocument/2006/relationships/hyperlink" Target="https://data.adb.org/media/12001/download" TargetMode="External"/><Relationship Id="rId1331" Type="http://schemas.openxmlformats.org/officeDocument/2006/relationships/hyperlink" Target="https://data.iadb.org/dataset/download/88fc53ef-f1f1-4119-96f2-b575f5fda36c/zip" TargetMode="External"/><Relationship Id="rId1776" Type="http://schemas.openxmlformats.org/officeDocument/2006/relationships/hyperlink" Target="https://data.iadb.org/dataset/2022-idb-climate-finance-database" TargetMode="External"/><Relationship Id="rId1983" Type="http://schemas.openxmlformats.org/officeDocument/2006/relationships/hyperlink" Target="https://data.iadb.org/dataset/2021-idb-climate-finance-database" TargetMode="External"/><Relationship Id="rId68" Type="http://schemas.openxmlformats.org/officeDocument/2006/relationships/hyperlink" Target="https://data.adb.org/media/9141/download" TargetMode="External"/><Relationship Id="rId1429" Type="http://schemas.openxmlformats.org/officeDocument/2006/relationships/hyperlink" Target="https://data.iadb.org/dataset/download/88fc53ef-f1f1-4119-96f2-b575f5fda36c/zip" TargetMode="External"/><Relationship Id="rId1636" Type="http://schemas.openxmlformats.org/officeDocument/2006/relationships/hyperlink" Target="https://data.iadb.org/dataset/2022-idb-climate-finance-database" TargetMode="External"/><Relationship Id="rId1843" Type="http://schemas.openxmlformats.org/officeDocument/2006/relationships/hyperlink" Target="https://data.iadb.org/dataset/2022-idb-climate-finance-database" TargetMode="External"/><Relationship Id="rId1703" Type="http://schemas.openxmlformats.org/officeDocument/2006/relationships/hyperlink" Target="https://data.iadb.org/dataset/2022-idb-climate-finance-database" TargetMode="External"/><Relationship Id="rId1910" Type="http://schemas.openxmlformats.org/officeDocument/2006/relationships/hyperlink" Target="https://data.iadb.org/dataset/2022-idb-climate-finance-database" TargetMode="External"/><Relationship Id="rId284" Type="http://schemas.openxmlformats.org/officeDocument/2006/relationships/hyperlink" Target="https://data.adb.org/media/9141/download" TargetMode="External"/><Relationship Id="rId491" Type="http://schemas.openxmlformats.org/officeDocument/2006/relationships/hyperlink" Target="https://data.adb.org/media/10586/download" TargetMode="External"/><Relationship Id="rId2172" Type="http://schemas.openxmlformats.org/officeDocument/2006/relationships/hyperlink" Target="https://data.iadb.org/dataset/2021-idb-climate-finance-database" TargetMode="External"/><Relationship Id="rId144" Type="http://schemas.openxmlformats.org/officeDocument/2006/relationships/hyperlink" Target="https://data.adb.org/media/9141/download" TargetMode="External"/><Relationship Id="rId589" Type="http://schemas.openxmlformats.org/officeDocument/2006/relationships/hyperlink" Target="https://data.adb.org/media/10586/download" TargetMode="External"/><Relationship Id="rId796" Type="http://schemas.openxmlformats.org/officeDocument/2006/relationships/hyperlink" Target="https://data.adb.org/media/12001/download" TargetMode="External"/><Relationship Id="rId2477" Type="http://schemas.openxmlformats.org/officeDocument/2006/relationships/hyperlink" Target="https://www.adb.org/projects/54433-001/main" TargetMode="External"/><Relationship Id="rId351" Type="http://schemas.openxmlformats.org/officeDocument/2006/relationships/hyperlink" Target="https://data.adb.org/media/10586/download" TargetMode="External"/><Relationship Id="rId449" Type="http://schemas.openxmlformats.org/officeDocument/2006/relationships/hyperlink" Target="https://data.adb.org/media/10586/download" TargetMode="External"/><Relationship Id="rId656" Type="http://schemas.openxmlformats.org/officeDocument/2006/relationships/hyperlink" Target="https://data.adb.org/media/10586/download" TargetMode="External"/><Relationship Id="rId863" Type="http://schemas.openxmlformats.org/officeDocument/2006/relationships/hyperlink" Target="https://data.adb.org/media/12001/download" TargetMode="External"/><Relationship Id="rId1079" Type="http://schemas.openxmlformats.org/officeDocument/2006/relationships/hyperlink" Target="https://data.adb.org/media/12001/download" TargetMode="External"/><Relationship Id="rId1286" Type="http://schemas.openxmlformats.org/officeDocument/2006/relationships/hyperlink" Target="https://data.iadb.org/dataset/download/88fc53ef-f1f1-4119-96f2-b575f5fda36c/zip" TargetMode="External"/><Relationship Id="rId1493" Type="http://schemas.openxmlformats.org/officeDocument/2006/relationships/hyperlink" Target="https://data.iadb.org/dataset/download/88fc53ef-f1f1-4119-96f2-b575f5fda36c/zip" TargetMode="External"/><Relationship Id="rId2032" Type="http://schemas.openxmlformats.org/officeDocument/2006/relationships/hyperlink" Target="https://data.iadb.org/dataset/2021-idb-climate-finance-database" TargetMode="External"/><Relationship Id="rId2337" Type="http://schemas.openxmlformats.org/officeDocument/2006/relationships/hyperlink" Target="https://www.adb.org/projects/49450-032/main" TargetMode="External"/><Relationship Id="rId2544" Type="http://schemas.openxmlformats.org/officeDocument/2006/relationships/hyperlink" Target="https://www.adb.org/projects/55070-001/main" TargetMode="External"/><Relationship Id="rId211" Type="http://schemas.openxmlformats.org/officeDocument/2006/relationships/hyperlink" Target="https://data.adb.org/media/9141/download" TargetMode="External"/><Relationship Id="rId309" Type="http://schemas.openxmlformats.org/officeDocument/2006/relationships/hyperlink" Target="https://data.adb.org/media/9141/download" TargetMode="External"/><Relationship Id="rId516" Type="http://schemas.openxmlformats.org/officeDocument/2006/relationships/hyperlink" Target="https://data.adb.org/media/10586/download" TargetMode="External"/><Relationship Id="rId1146" Type="http://schemas.openxmlformats.org/officeDocument/2006/relationships/hyperlink" Target="https://data.adb.org/media/12001/download" TargetMode="External"/><Relationship Id="rId1798" Type="http://schemas.openxmlformats.org/officeDocument/2006/relationships/hyperlink" Target="https://data.iadb.org/dataset/2022-idb-climate-finance-database" TargetMode="External"/><Relationship Id="rId723" Type="http://schemas.openxmlformats.org/officeDocument/2006/relationships/hyperlink" Target="https://data.adb.org/media/10586/download" TargetMode="External"/><Relationship Id="rId930" Type="http://schemas.openxmlformats.org/officeDocument/2006/relationships/hyperlink" Target="https://data.adb.org/media/12001/download" TargetMode="External"/><Relationship Id="rId1006" Type="http://schemas.openxmlformats.org/officeDocument/2006/relationships/hyperlink" Target="https://data.adb.org/media/12001/download" TargetMode="External"/><Relationship Id="rId1353" Type="http://schemas.openxmlformats.org/officeDocument/2006/relationships/hyperlink" Target="https://data.iadb.org/dataset/download/88fc53ef-f1f1-4119-96f2-b575f5fda36c/zip" TargetMode="External"/><Relationship Id="rId1560" Type="http://schemas.openxmlformats.org/officeDocument/2006/relationships/hyperlink" Target="https://data.iadb.org/dataset/download/88fc53ef-f1f1-4119-96f2-b575f5fda36c/zip" TargetMode="External"/><Relationship Id="rId1658" Type="http://schemas.openxmlformats.org/officeDocument/2006/relationships/hyperlink" Target="https://data.iadb.org/dataset/2022-idb-climate-finance-database" TargetMode="External"/><Relationship Id="rId1865" Type="http://schemas.openxmlformats.org/officeDocument/2006/relationships/hyperlink" Target="https://data.iadb.org/dataset/2022-idb-climate-finance-database" TargetMode="External"/><Relationship Id="rId2404" Type="http://schemas.openxmlformats.org/officeDocument/2006/relationships/hyperlink" Target="https://www.adb.org/projects/52045-001/main" TargetMode="External"/><Relationship Id="rId2611" Type="http://schemas.openxmlformats.org/officeDocument/2006/relationships/hyperlink" Target="https://www.adb.org/projects/55075-001/main" TargetMode="External"/><Relationship Id="rId1213" Type="http://schemas.openxmlformats.org/officeDocument/2006/relationships/hyperlink" Target="https://data.iadb.org/dataset/download/88fc53ef-f1f1-4119-96f2-b575f5fda36c/zip" TargetMode="External"/><Relationship Id="rId1420" Type="http://schemas.openxmlformats.org/officeDocument/2006/relationships/hyperlink" Target="https://data.iadb.org/dataset/download/88fc53ef-f1f1-4119-96f2-b575f5fda36c/zip" TargetMode="External"/><Relationship Id="rId1518" Type="http://schemas.openxmlformats.org/officeDocument/2006/relationships/hyperlink" Target="https://data.iadb.org/dataset/download/88fc53ef-f1f1-4119-96f2-b575f5fda36c/zip" TargetMode="External"/><Relationship Id="rId1725" Type="http://schemas.openxmlformats.org/officeDocument/2006/relationships/hyperlink" Target="https://data.iadb.org/dataset/2022-idb-climate-finance-database" TargetMode="External"/><Relationship Id="rId1932" Type="http://schemas.openxmlformats.org/officeDocument/2006/relationships/hyperlink" Target="https://data.iadb.org/dataset/2021-idb-climate-finance-database" TargetMode="External"/><Relationship Id="rId17" Type="http://schemas.openxmlformats.org/officeDocument/2006/relationships/hyperlink" Target="https://data.adb.org/media/9141/download" TargetMode="External"/><Relationship Id="rId2194" Type="http://schemas.openxmlformats.org/officeDocument/2006/relationships/hyperlink" Target="https://www.ebrd.com/home/news-and-events/publications/sustainability-report/sustainability-report-2023.html" TargetMode="External"/><Relationship Id="rId166" Type="http://schemas.openxmlformats.org/officeDocument/2006/relationships/hyperlink" Target="https://data.adb.org/media/9141/download" TargetMode="External"/><Relationship Id="rId373" Type="http://schemas.openxmlformats.org/officeDocument/2006/relationships/hyperlink" Target="https://data.adb.org/media/10586/download" TargetMode="External"/><Relationship Id="rId580" Type="http://schemas.openxmlformats.org/officeDocument/2006/relationships/hyperlink" Target="https://data.adb.org/media/10586/download" TargetMode="External"/><Relationship Id="rId2054" Type="http://schemas.openxmlformats.org/officeDocument/2006/relationships/hyperlink" Target="https://data.iadb.org/dataset/2021-idb-climate-finance-database" TargetMode="External"/><Relationship Id="rId2261" Type="http://schemas.openxmlformats.org/officeDocument/2006/relationships/hyperlink" Target="https://www.adb.org/projects/56115-001/main" TargetMode="External"/><Relationship Id="rId2499" Type="http://schemas.openxmlformats.org/officeDocument/2006/relationships/hyperlink" Target="https://www.adb.org/projects/55301-001/main" TargetMode="External"/><Relationship Id="rId1" Type="http://schemas.openxmlformats.org/officeDocument/2006/relationships/pivotTable" Target="../pivotTables/pivotTable1.xml"/><Relationship Id="rId233" Type="http://schemas.openxmlformats.org/officeDocument/2006/relationships/hyperlink" Target="https://data.adb.org/media/9141/download" TargetMode="External"/><Relationship Id="rId440" Type="http://schemas.openxmlformats.org/officeDocument/2006/relationships/hyperlink" Target="https://data.adb.org/media/10586/download" TargetMode="External"/><Relationship Id="rId678" Type="http://schemas.openxmlformats.org/officeDocument/2006/relationships/hyperlink" Target="https://data.adb.org/media/10586/download" TargetMode="External"/><Relationship Id="rId885" Type="http://schemas.openxmlformats.org/officeDocument/2006/relationships/hyperlink" Target="https://data.adb.org/media/12001/download" TargetMode="External"/><Relationship Id="rId1070" Type="http://schemas.openxmlformats.org/officeDocument/2006/relationships/hyperlink" Target="https://data.adb.org/media/12001/download" TargetMode="External"/><Relationship Id="rId2121" Type="http://schemas.openxmlformats.org/officeDocument/2006/relationships/hyperlink" Target="https://data.iadb.org/dataset/2021-idb-climate-finance-database" TargetMode="External"/><Relationship Id="rId2359" Type="http://schemas.openxmlformats.org/officeDocument/2006/relationships/hyperlink" Target="https://www.adb.org/projects/56138-001/main" TargetMode="External"/><Relationship Id="rId2566" Type="http://schemas.openxmlformats.org/officeDocument/2006/relationships/hyperlink" Target="https://www.adb.org/projects/54355-001/main" TargetMode="External"/><Relationship Id="rId300" Type="http://schemas.openxmlformats.org/officeDocument/2006/relationships/hyperlink" Target="https://data.adb.org/media/9141/download" TargetMode="External"/><Relationship Id="rId538" Type="http://schemas.openxmlformats.org/officeDocument/2006/relationships/hyperlink" Target="https://data.adb.org/media/10586/download" TargetMode="External"/><Relationship Id="rId745" Type="http://schemas.openxmlformats.org/officeDocument/2006/relationships/hyperlink" Target="https://data.adb.org/media/10586/download" TargetMode="External"/><Relationship Id="rId952" Type="http://schemas.openxmlformats.org/officeDocument/2006/relationships/hyperlink" Target="https://data.adb.org/media/12001/download" TargetMode="External"/><Relationship Id="rId1168" Type="http://schemas.openxmlformats.org/officeDocument/2006/relationships/hyperlink" Target="https://data.adb.org/media/12001/download" TargetMode="External"/><Relationship Id="rId1375" Type="http://schemas.openxmlformats.org/officeDocument/2006/relationships/hyperlink" Target="https://data.iadb.org/dataset/download/88fc53ef-f1f1-4119-96f2-b575f5fda36c/zip" TargetMode="External"/><Relationship Id="rId1582" Type="http://schemas.openxmlformats.org/officeDocument/2006/relationships/hyperlink" Target="https://data.iadb.org/dataset/download/88fc53ef-f1f1-4119-96f2-b575f5fda36c/zip" TargetMode="External"/><Relationship Id="rId2219" Type="http://schemas.openxmlformats.org/officeDocument/2006/relationships/hyperlink" Target="https://www.adb.org/projects/51276-001/main" TargetMode="External"/><Relationship Id="rId2426" Type="http://schemas.openxmlformats.org/officeDocument/2006/relationships/hyperlink" Target="https://www.adb.org/projects/51252-005/main" TargetMode="External"/><Relationship Id="rId81" Type="http://schemas.openxmlformats.org/officeDocument/2006/relationships/hyperlink" Target="https://data.adb.org/media/9141/download" TargetMode="External"/><Relationship Id="rId605" Type="http://schemas.openxmlformats.org/officeDocument/2006/relationships/hyperlink" Target="https://data.adb.org/media/10586/download" TargetMode="External"/><Relationship Id="rId812" Type="http://schemas.openxmlformats.org/officeDocument/2006/relationships/hyperlink" Target="https://data.adb.org/media/12001/download" TargetMode="External"/><Relationship Id="rId1028" Type="http://schemas.openxmlformats.org/officeDocument/2006/relationships/hyperlink" Target="https://data.adb.org/media/12001/download" TargetMode="External"/><Relationship Id="rId1235" Type="http://schemas.openxmlformats.org/officeDocument/2006/relationships/hyperlink" Target="https://data.iadb.org/dataset/download/88fc53ef-f1f1-4119-96f2-b575f5fda36c/zip" TargetMode="External"/><Relationship Id="rId1442" Type="http://schemas.openxmlformats.org/officeDocument/2006/relationships/hyperlink" Target="https://data.iadb.org/dataset/download/88fc53ef-f1f1-4119-96f2-b575f5fda36c/zip" TargetMode="External"/><Relationship Id="rId1887" Type="http://schemas.openxmlformats.org/officeDocument/2006/relationships/hyperlink" Target="https://data.iadb.org/dataset/2022-idb-climate-finance-database" TargetMode="External"/><Relationship Id="rId1302" Type="http://schemas.openxmlformats.org/officeDocument/2006/relationships/hyperlink" Target="https://data.iadb.org/dataset/download/88fc53ef-f1f1-4119-96f2-b575f5fda36c/zip" TargetMode="External"/><Relationship Id="rId1747" Type="http://schemas.openxmlformats.org/officeDocument/2006/relationships/hyperlink" Target="https://data.iadb.org/dataset/2022-idb-climate-finance-database" TargetMode="External"/><Relationship Id="rId1954" Type="http://schemas.openxmlformats.org/officeDocument/2006/relationships/hyperlink" Target="https://data.iadb.org/dataset/2021-idb-climate-finance-database" TargetMode="External"/><Relationship Id="rId39" Type="http://schemas.openxmlformats.org/officeDocument/2006/relationships/hyperlink" Target="https://data.adb.org/media/9141/download" TargetMode="External"/><Relationship Id="rId1607" Type="http://schemas.openxmlformats.org/officeDocument/2006/relationships/hyperlink" Target="https://data.iadb.org/dataset/2022-idb-climate-finance-database" TargetMode="External"/><Relationship Id="rId1814" Type="http://schemas.openxmlformats.org/officeDocument/2006/relationships/hyperlink" Target="https://data.iadb.org/dataset/2022-idb-climate-finance-database" TargetMode="External"/><Relationship Id="rId188" Type="http://schemas.openxmlformats.org/officeDocument/2006/relationships/hyperlink" Target="https://data.adb.org/media/9141/download" TargetMode="External"/><Relationship Id="rId395" Type="http://schemas.openxmlformats.org/officeDocument/2006/relationships/hyperlink" Target="https://data.adb.org/media/10586/download" TargetMode="External"/><Relationship Id="rId2076" Type="http://schemas.openxmlformats.org/officeDocument/2006/relationships/hyperlink" Target="https://data.iadb.org/dataset/2021-idb-climate-finance-database" TargetMode="External"/><Relationship Id="rId2283" Type="http://schemas.openxmlformats.org/officeDocument/2006/relationships/hyperlink" Target="https://www.adb.org/projects/57089-001/main" TargetMode="External"/><Relationship Id="rId2490" Type="http://schemas.openxmlformats.org/officeDocument/2006/relationships/hyperlink" Target="https://www.adb.org/projects/54131-002/main" TargetMode="External"/><Relationship Id="rId2588" Type="http://schemas.openxmlformats.org/officeDocument/2006/relationships/hyperlink" Target="https://www.adb.org/projects/51332-001/main" TargetMode="External"/><Relationship Id="rId255" Type="http://schemas.openxmlformats.org/officeDocument/2006/relationships/hyperlink" Target="https://data.adb.org/media/9141/download" TargetMode="External"/><Relationship Id="rId462" Type="http://schemas.openxmlformats.org/officeDocument/2006/relationships/hyperlink" Target="https://data.adb.org/media/10586/download" TargetMode="External"/><Relationship Id="rId1092" Type="http://schemas.openxmlformats.org/officeDocument/2006/relationships/hyperlink" Target="https://data.adb.org/media/12001/download" TargetMode="External"/><Relationship Id="rId1397" Type="http://schemas.openxmlformats.org/officeDocument/2006/relationships/hyperlink" Target="https://data.iadb.org/dataset/download/88fc53ef-f1f1-4119-96f2-b575f5fda36c/zip" TargetMode="External"/><Relationship Id="rId2143" Type="http://schemas.openxmlformats.org/officeDocument/2006/relationships/hyperlink" Target="https://data.iadb.org/dataset/2021-idb-climate-finance-database" TargetMode="External"/><Relationship Id="rId2350" Type="http://schemas.openxmlformats.org/officeDocument/2006/relationships/hyperlink" Target="https://www.adb.org/projects/55050-002/main" TargetMode="External"/><Relationship Id="rId115" Type="http://schemas.openxmlformats.org/officeDocument/2006/relationships/hyperlink" Target="https://data.adb.org/media/9141/download" TargetMode="External"/><Relationship Id="rId322" Type="http://schemas.openxmlformats.org/officeDocument/2006/relationships/hyperlink" Target="https://data.adb.org/media/9141/download" TargetMode="External"/><Relationship Id="rId767" Type="http://schemas.openxmlformats.org/officeDocument/2006/relationships/hyperlink" Target="https://data.adb.org/media/12001/download" TargetMode="External"/><Relationship Id="rId974" Type="http://schemas.openxmlformats.org/officeDocument/2006/relationships/hyperlink" Target="https://data.adb.org/media/12001/download" TargetMode="External"/><Relationship Id="rId2003" Type="http://schemas.openxmlformats.org/officeDocument/2006/relationships/hyperlink" Target="https://data.iadb.org/dataset/2021-idb-climate-finance-database" TargetMode="External"/><Relationship Id="rId2210" Type="http://schemas.openxmlformats.org/officeDocument/2006/relationships/hyperlink" Target="https://www.aiib.org/en/news-events/impact-reports/sustainability-bond-impact/2024/index.html" TargetMode="External"/><Relationship Id="rId2448" Type="http://schemas.openxmlformats.org/officeDocument/2006/relationships/hyperlink" Target="https://www.adb.org/projects/53372-001/main" TargetMode="External"/><Relationship Id="rId627" Type="http://schemas.openxmlformats.org/officeDocument/2006/relationships/hyperlink" Target="https://data.adb.org/media/10586/download" TargetMode="External"/><Relationship Id="rId834" Type="http://schemas.openxmlformats.org/officeDocument/2006/relationships/hyperlink" Target="https://data.adb.org/media/12001/download" TargetMode="External"/><Relationship Id="rId1257" Type="http://schemas.openxmlformats.org/officeDocument/2006/relationships/hyperlink" Target="https://data.iadb.org/dataset/download/88fc53ef-f1f1-4119-96f2-b575f5fda36c/zip" TargetMode="External"/><Relationship Id="rId1464" Type="http://schemas.openxmlformats.org/officeDocument/2006/relationships/hyperlink" Target="https://data.iadb.org/dataset/download/88fc53ef-f1f1-4119-96f2-b575f5fda36c/zip" TargetMode="External"/><Relationship Id="rId1671" Type="http://schemas.openxmlformats.org/officeDocument/2006/relationships/hyperlink" Target="https://data.iadb.org/dataset/2022-idb-climate-finance-database" TargetMode="External"/><Relationship Id="rId2308" Type="http://schemas.openxmlformats.org/officeDocument/2006/relationships/hyperlink" Target="https://www.adb.org/projects/56194-001/main" TargetMode="External"/><Relationship Id="rId2515" Type="http://schemas.openxmlformats.org/officeDocument/2006/relationships/hyperlink" Target="https://www.adb.org/projects/54212-001/main" TargetMode="External"/><Relationship Id="rId901" Type="http://schemas.openxmlformats.org/officeDocument/2006/relationships/hyperlink" Target="https://data.adb.org/media/12001/download" TargetMode="External"/><Relationship Id="rId1117" Type="http://schemas.openxmlformats.org/officeDocument/2006/relationships/hyperlink" Target="https://data.adb.org/media/12001/download" TargetMode="External"/><Relationship Id="rId1324" Type="http://schemas.openxmlformats.org/officeDocument/2006/relationships/hyperlink" Target="https://data.iadb.org/dataset/download/88fc53ef-f1f1-4119-96f2-b575f5fda36c/zip" TargetMode="External"/><Relationship Id="rId1531" Type="http://schemas.openxmlformats.org/officeDocument/2006/relationships/hyperlink" Target="https://data.iadb.org/dataset/download/88fc53ef-f1f1-4119-96f2-b575f5fda36c/zip" TargetMode="External"/><Relationship Id="rId1769" Type="http://schemas.openxmlformats.org/officeDocument/2006/relationships/hyperlink" Target="https://data.iadb.org/dataset/2022-idb-climate-finance-database" TargetMode="External"/><Relationship Id="rId1976" Type="http://schemas.openxmlformats.org/officeDocument/2006/relationships/hyperlink" Target="https://data.iadb.org/dataset/2021-idb-climate-finance-database" TargetMode="External"/><Relationship Id="rId30" Type="http://schemas.openxmlformats.org/officeDocument/2006/relationships/hyperlink" Target="https://data.adb.org/media/9141/download" TargetMode="External"/><Relationship Id="rId1629" Type="http://schemas.openxmlformats.org/officeDocument/2006/relationships/hyperlink" Target="https://data.iadb.org/dataset/2022-idb-climate-finance-database" TargetMode="External"/><Relationship Id="rId1836" Type="http://schemas.openxmlformats.org/officeDocument/2006/relationships/hyperlink" Target="https://data.iadb.org/dataset/2022-idb-climate-finance-database" TargetMode="External"/><Relationship Id="rId1903" Type="http://schemas.openxmlformats.org/officeDocument/2006/relationships/hyperlink" Target="https://data.iadb.org/dataset/2022-idb-climate-finance-database" TargetMode="External"/><Relationship Id="rId2098" Type="http://schemas.openxmlformats.org/officeDocument/2006/relationships/hyperlink" Target="https://data.iadb.org/dataset/2021-idb-climate-finance-database" TargetMode="External"/><Relationship Id="rId277" Type="http://schemas.openxmlformats.org/officeDocument/2006/relationships/hyperlink" Target="https://data.adb.org/media/9141/download" TargetMode="External"/><Relationship Id="rId484" Type="http://schemas.openxmlformats.org/officeDocument/2006/relationships/hyperlink" Target="https://data.adb.org/media/10586/download" TargetMode="External"/><Relationship Id="rId2165" Type="http://schemas.openxmlformats.org/officeDocument/2006/relationships/hyperlink" Target="https://data.iadb.org/dataset/2021-idb-climate-finance-database" TargetMode="External"/><Relationship Id="rId137" Type="http://schemas.openxmlformats.org/officeDocument/2006/relationships/hyperlink" Target="https://data.adb.org/media/9141/download" TargetMode="External"/><Relationship Id="rId344" Type="http://schemas.openxmlformats.org/officeDocument/2006/relationships/hyperlink" Target="https://data.adb.org/media/10586/download" TargetMode="External"/><Relationship Id="rId691" Type="http://schemas.openxmlformats.org/officeDocument/2006/relationships/hyperlink" Target="https://data.adb.org/media/10586/download" TargetMode="External"/><Relationship Id="rId789" Type="http://schemas.openxmlformats.org/officeDocument/2006/relationships/hyperlink" Target="https://data.adb.org/media/12001/download" TargetMode="External"/><Relationship Id="rId996" Type="http://schemas.openxmlformats.org/officeDocument/2006/relationships/hyperlink" Target="https://data.adb.org/media/12001/download" TargetMode="External"/><Relationship Id="rId2025" Type="http://schemas.openxmlformats.org/officeDocument/2006/relationships/hyperlink" Target="https://data.iadb.org/dataset/2021-idb-climate-finance-database" TargetMode="External"/><Relationship Id="rId2372" Type="http://schemas.openxmlformats.org/officeDocument/2006/relationships/hyperlink" Target="https://www.aiib.org/en/treasury/_common/_download/AIIB-Sustainable-Development-Bonds-Impact-Report-2022-Annexes-Web.pdf" TargetMode="External"/><Relationship Id="rId551" Type="http://schemas.openxmlformats.org/officeDocument/2006/relationships/hyperlink" Target="https://data.adb.org/media/10586/download" TargetMode="External"/><Relationship Id="rId649" Type="http://schemas.openxmlformats.org/officeDocument/2006/relationships/hyperlink" Target="https://data.adb.org/media/10586/download" TargetMode="External"/><Relationship Id="rId856" Type="http://schemas.openxmlformats.org/officeDocument/2006/relationships/hyperlink" Target="https://data.adb.org/media/12001/download" TargetMode="External"/><Relationship Id="rId1181" Type="http://schemas.openxmlformats.org/officeDocument/2006/relationships/hyperlink" Target="https://data.adb.org/media/12001/download" TargetMode="External"/><Relationship Id="rId1279" Type="http://schemas.openxmlformats.org/officeDocument/2006/relationships/hyperlink" Target="https://data.iadb.org/dataset/download/88fc53ef-f1f1-4119-96f2-b575f5fda36c/zip" TargetMode="External"/><Relationship Id="rId1486" Type="http://schemas.openxmlformats.org/officeDocument/2006/relationships/hyperlink" Target="https://data.iadb.org/dataset/download/88fc53ef-f1f1-4119-96f2-b575f5fda36c/zip" TargetMode="External"/><Relationship Id="rId2232" Type="http://schemas.openxmlformats.org/officeDocument/2006/relationships/hyperlink" Target="https://www.adb.org/projects/54014-001/main" TargetMode="External"/><Relationship Id="rId2537" Type="http://schemas.openxmlformats.org/officeDocument/2006/relationships/hyperlink" Target="https://www.adb.org/projects/55035-001/main" TargetMode="External"/><Relationship Id="rId204" Type="http://schemas.openxmlformats.org/officeDocument/2006/relationships/hyperlink" Target="https://data.adb.org/media/9141/download" TargetMode="External"/><Relationship Id="rId411" Type="http://schemas.openxmlformats.org/officeDocument/2006/relationships/hyperlink" Target="https://data.adb.org/media/10586/download" TargetMode="External"/><Relationship Id="rId509" Type="http://schemas.openxmlformats.org/officeDocument/2006/relationships/hyperlink" Target="https://data.adb.org/media/10586/download" TargetMode="External"/><Relationship Id="rId1041" Type="http://schemas.openxmlformats.org/officeDocument/2006/relationships/hyperlink" Target="https://data.adb.org/media/12001/download" TargetMode="External"/><Relationship Id="rId1139" Type="http://schemas.openxmlformats.org/officeDocument/2006/relationships/hyperlink" Target="https://data.adb.org/media/12001/download" TargetMode="External"/><Relationship Id="rId1346" Type="http://schemas.openxmlformats.org/officeDocument/2006/relationships/hyperlink" Target="https://data.iadb.org/dataset/download/88fc53ef-f1f1-4119-96f2-b575f5fda36c/zip" TargetMode="External"/><Relationship Id="rId1693" Type="http://schemas.openxmlformats.org/officeDocument/2006/relationships/hyperlink" Target="https://data.iadb.org/dataset/2022-idb-climate-finance-database" TargetMode="External"/><Relationship Id="rId1998" Type="http://schemas.openxmlformats.org/officeDocument/2006/relationships/hyperlink" Target="https://data.iadb.org/dataset/2021-idb-climate-finance-database" TargetMode="External"/><Relationship Id="rId716" Type="http://schemas.openxmlformats.org/officeDocument/2006/relationships/hyperlink" Target="https://data.adb.org/media/10586/download" TargetMode="External"/><Relationship Id="rId923" Type="http://schemas.openxmlformats.org/officeDocument/2006/relationships/hyperlink" Target="https://data.adb.org/media/12001/download" TargetMode="External"/><Relationship Id="rId1553" Type="http://schemas.openxmlformats.org/officeDocument/2006/relationships/hyperlink" Target="https://data.iadb.org/dataset/download/88fc53ef-f1f1-4119-96f2-b575f5fda36c/zip" TargetMode="External"/><Relationship Id="rId1760" Type="http://schemas.openxmlformats.org/officeDocument/2006/relationships/hyperlink" Target="https://data.iadb.org/dataset/2022-idb-climate-finance-database" TargetMode="External"/><Relationship Id="rId1858" Type="http://schemas.openxmlformats.org/officeDocument/2006/relationships/hyperlink" Target="https://data.iadb.org/dataset/2022-idb-climate-finance-database" TargetMode="External"/><Relationship Id="rId2604" Type="http://schemas.openxmlformats.org/officeDocument/2006/relationships/hyperlink" Target="https://www.adb.org/projects/53390-001/main" TargetMode="External"/><Relationship Id="rId52" Type="http://schemas.openxmlformats.org/officeDocument/2006/relationships/hyperlink" Target="https://data.adb.org/media/9141/download" TargetMode="External"/><Relationship Id="rId1206" Type="http://schemas.openxmlformats.org/officeDocument/2006/relationships/hyperlink" Target="https://data.adb.org/media/12001/download" TargetMode="External"/><Relationship Id="rId1413" Type="http://schemas.openxmlformats.org/officeDocument/2006/relationships/hyperlink" Target="https://data.iadb.org/dataset/download/88fc53ef-f1f1-4119-96f2-b575f5fda36c/zip" TargetMode="External"/><Relationship Id="rId1620" Type="http://schemas.openxmlformats.org/officeDocument/2006/relationships/hyperlink" Target="https://data.iadb.org/dataset/2022-idb-climate-finance-database" TargetMode="External"/><Relationship Id="rId1718" Type="http://schemas.openxmlformats.org/officeDocument/2006/relationships/hyperlink" Target="https://data.iadb.org/dataset/2022-idb-climate-finance-database" TargetMode="External"/><Relationship Id="rId1925" Type="http://schemas.openxmlformats.org/officeDocument/2006/relationships/hyperlink" Target="https://data.iadb.org/dataset/2022-idb-climate-finance-database" TargetMode="External"/><Relationship Id="rId299" Type="http://schemas.openxmlformats.org/officeDocument/2006/relationships/hyperlink" Target="https://data.adb.org/media/9141/download" TargetMode="External"/><Relationship Id="rId2187" Type="http://schemas.openxmlformats.org/officeDocument/2006/relationships/hyperlink" Target="https://thedocs.worldbank.org/en/doc/031d77b68937409e4581413cf920c1c9-0020012022/original/WB-FY21-Project-list-flyer.pdf" TargetMode="External"/><Relationship Id="rId2394" Type="http://schemas.openxmlformats.org/officeDocument/2006/relationships/hyperlink" Target="https://www.adb.org/projects/53165-002/main" TargetMode="External"/><Relationship Id="rId159" Type="http://schemas.openxmlformats.org/officeDocument/2006/relationships/hyperlink" Target="https://data.adb.org/media/9141/download" TargetMode="External"/><Relationship Id="rId366" Type="http://schemas.openxmlformats.org/officeDocument/2006/relationships/hyperlink" Target="https://data.adb.org/media/10586/download" TargetMode="External"/><Relationship Id="rId573" Type="http://schemas.openxmlformats.org/officeDocument/2006/relationships/hyperlink" Target="https://data.adb.org/media/10586/download" TargetMode="External"/><Relationship Id="rId780" Type="http://schemas.openxmlformats.org/officeDocument/2006/relationships/hyperlink" Target="https://data.adb.org/media/12001/download" TargetMode="External"/><Relationship Id="rId2047" Type="http://schemas.openxmlformats.org/officeDocument/2006/relationships/hyperlink" Target="https://data.iadb.org/dataset/2021-idb-climate-finance-database" TargetMode="External"/><Relationship Id="rId2254" Type="http://schemas.openxmlformats.org/officeDocument/2006/relationships/hyperlink" Target="https://www.adb.org/projects/56031-001/main" TargetMode="External"/><Relationship Id="rId2461" Type="http://schemas.openxmlformats.org/officeDocument/2006/relationships/hyperlink" Target="https://www.adb.org/projects/49177-002/main" TargetMode="External"/><Relationship Id="rId226" Type="http://schemas.openxmlformats.org/officeDocument/2006/relationships/hyperlink" Target="https://data.adb.org/media/9141/download" TargetMode="External"/><Relationship Id="rId433" Type="http://schemas.openxmlformats.org/officeDocument/2006/relationships/hyperlink" Target="https://data.adb.org/media/10586/download" TargetMode="External"/><Relationship Id="rId878" Type="http://schemas.openxmlformats.org/officeDocument/2006/relationships/hyperlink" Target="https://data.adb.org/media/12001/download" TargetMode="External"/><Relationship Id="rId1063" Type="http://schemas.openxmlformats.org/officeDocument/2006/relationships/hyperlink" Target="https://data.adb.org/media/12001/download" TargetMode="External"/><Relationship Id="rId1270" Type="http://schemas.openxmlformats.org/officeDocument/2006/relationships/hyperlink" Target="https://data.iadb.org/dataset/download/88fc53ef-f1f1-4119-96f2-b575f5fda36c/zip" TargetMode="External"/><Relationship Id="rId2114" Type="http://schemas.openxmlformats.org/officeDocument/2006/relationships/hyperlink" Target="https://data.iadb.org/dataset/2021-idb-climate-finance-database" TargetMode="External"/><Relationship Id="rId2559" Type="http://schemas.openxmlformats.org/officeDocument/2006/relationships/hyperlink" Target="https://www.adb.org/projects/54021-001/main" TargetMode="External"/><Relationship Id="rId640" Type="http://schemas.openxmlformats.org/officeDocument/2006/relationships/hyperlink" Target="https://data.adb.org/media/10586/download" TargetMode="External"/><Relationship Id="rId738" Type="http://schemas.openxmlformats.org/officeDocument/2006/relationships/hyperlink" Target="https://data.adb.org/media/10586/download" TargetMode="External"/><Relationship Id="rId945" Type="http://schemas.openxmlformats.org/officeDocument/2006/relationships/hyperlink" Target="https://data.adb.org/media/12001/download" TargetMode="External"/><Relationship Id="rId1368" Type="http://schemas.openxmlformats.org/officeDocument/2006/relationships/hyperlink" Target="https://data.iadb.org/dataset/download/88fc53ef-f1f1-4119-96f2-b575f5fda36c/zip" TargetMode="External"/><Relationship Id="rId1575" Type="http://schemas.openxmlformats.org/officeDocument/2006/relationships/hyperlink" Target="https://data.iadb.org/dataset/download/88fc53ef-f1f1-4119-96f2-b575f5fda36c/zip" TargetMode="External"/><Relationship Id="rId1782" Type="http://schemas.openxmlformats.org/officeDocument/2006/relationships/hyperlink" Target="https://data.iadb.org/dataset/2022-idb-climate-finance-database" TargetMode="External"/><Relationship Id="rId2321" Type="http://schemas.openxmlformats.org/officeDocument/2006/relationships/hyperlink" Target="https://www.adb.org/projects/57107-001/main" TargetMode="External"/><Relationship Id="rId2419" Type="http://schemas.openxmlformats.org/officeDocument/2006/relationships/hyperlink" Target="https://www.adb.org/projects/53421-002/main" TargetMode="External"/><Relationship Id="rId74" Type="http://schemas.openxmlformats.org/officeDocument/2006/relationships/hyperlink" Target="https://data.adb.org/media/9141/download" TargetMode="External"/><Relationship Id="rId500" Type="http://schemas.openxmlformats.org/officeDocument/2006/relationships/hyperlink" Target="https://data.adb.org/media/10586/download" TargetMode="External"/><Relationship Id="rId805" Type="http://schemas.openxmlformats.org/officeDocument/2006/relationships/hyperlink" Target="https://data.adb.org/media/12001/download" TargetMode="External"/><Relationship Id="rId1130" Type="http://schemas.openxmlformats.org/officeDocument/2006/relationships/hyperlink" Target="https://data.adb.org/media/12001/download" TargetMode="External"/><Relationship Id="rId1228" Type="http://schemas.openxmlformats.org/officeDocument/2006/relationships/hyperlink" Target="https://data.iadb.org/dataset/download/88fc53ef-f1f1-4119-96f2-b575f5fda36c/zip" TargetMode="External"/><Relationship Id="rId1435" Type="http://schemas.openxmlformats.org/officeDocument/2006/relationships/hyperlink" Target="https://data.iadb.org/dataset/download/88fc53ef-f1f1-4119-96f2-b575f5fda36c/zip" TargetMode="External"/><Relationship Id="rId1642" Type="http://schemas.openxmlformats.org/officeDocument/2006/relationships/hyperlink" Target="https://data.iadb.org/dataset/2022-idb-climate-finance-database" TargetMode="External"/><Relationship Id="rId1947" Type="http://schemas.openxmlformats.org/officeDocument/2006/relationships/hyperlink" Target="https://data.iadb.org/dataset/2021-idb-climate-finance-database" TargetMode="External"/><Relationship Id="rId1502" Type="http://schemas.openxmlformats.org/officeDocument/2006/relationships/hyperlink" Target="https://data.iadb.org/dataset/download/88fc53ef-f1f1-4119-96f2-b575f5fda36c/zip" TargetMode="External"/><Relationship Id="rId1807" Type="http://schemas.openxmlformats.org/officeDocument/2006/relationships/hyperlink" Target="https://data.iadb.org/dataset/2022-idb-climate-finance-database" TargetMode="External"/><Relationship Id="rId290" Type="http://schemas.openxmlformats.org/officeDocument/2006/relationships/hyperlink" Target="https://data.adb.org/media/9141/download" TargetMode="External"/><Relationship Id="rId388" Type="http://schemas.openxmlformats.org/officeDocument/2006/relationships/hyperlink" Target="https://data.adb.org/media/10586/download" TargetMode="External"/><Relationship Id="rId2069" Type="http://schemas.openxmlformats.org/officeDocument/2006/relationships/hyperlink" Target="https://data.iadb.org/dataset/2021-idb-climate-finance-database" TargetMode="External"/><Relationship Id="rId150" Type="http://schemas.openxmlformats.org/officeDocument/2006/relationships/hyperlink" Target="https://data.adb.org/media/9141/download" TargetMode="External"/><Relationship Id="rId595" Type="http://schemas.openxmlformats.org/officeDocument/2006/relationships/hyperlink" Target="https://data.adb.org/media/10586/download" TargetMode="External"/><Relationship Id="rId2276" Type="http://schemas.openxmlformats.org/officeDocument/2006/relationships/hyperlink" Target="https://www.adb.org/projects/57040-001/main" TargetMode="External"/><Relationship Id="rId2483" Type="http://schemas.openxmlformats.org/officeDocument/2006/relationships/hyperlink" Target="https://www.adb.org/projects/52358-001/main" TargetMode="External"/><Relationship Id="rId248" Type="http://schemas.openxmlformats.org/officeDocument/2006/relationships/hyperlink" Target="https://data.adb.org/media/9141/download" TargetMode="External"/><Relationship Id="rId455" Type="http://schemas.openxmlformats.org/officeDocument/2006/relationships/hyperlink" Target="https://data.adb.org/media/10586/download" TargetMode="External"/><Relationship Id="rId662" Type="http://schemas.openxmlformats.org/officeDocument/2006/relationships/hyperlink" Target="https://data.adb.org/media/10586/download" TargetMode="External"/><Relationship Id="rId1085" Type="http://schemas.openxmlformats.org/officeDocument/2006/relationships/hyperlink" Target="https://data.adb.org/media/12001/download" TargetMode="External"/><Relationship Id="rId1292" Type="http://schemas.openxmlformats.org/officeDocument/2006/relationships/hyperlink" Target="https://data.iadb.org/dataset/download/88fc53ef-f1f1-4119-96f2-b575f5fda36c/zip" TargetMode="External"/><Relationship Id="rId2136" Type="http://schemas.openxmlformats.org/officeDocument/2006/relationships/hyperlink" Target="https://data.iadb.org/dataset/2021-idb-climate-finance-database" TargetMode="External"/><Relationship Id="rId2343" Type="http://schemas.openxmlformats.org/officeDocument/2006/relationships/hyperlink" Target="https://www.adb.org/projects/49450-032/main" TargetMode="External"/><Relationship Id="rId2550" Type="http://schemas.openxmlformats.org/officeDocument/2006/relationships/hyperlink" Target="https://www.adb.org/projects/52320-004/main" TargetMode="External"/><Relationship Id="rId108" Type="http://schemas.openxmlformats.org/officeDocument/2006/relationships/hyperlink" Target="https://data.adb.org/media/9141/download" TargetMode="External"/><Relationship Id="rId315" Type="http://schemas.openxmlformats.org/officeDocument/2006/relationships/hyperlink" Target="https://data.adb.org/media/9141/download" TargetMode="External"/><Relationship Id="rId522" Type="http://schemas.openxmlformats.org/officeDocument/2006/relationships/hyperlink" Target="https://data.adb.org/media/10586/download" TargetMode="External"/><Relationship Id="rId967" Type="http://schemas.openxmlformats.org/officeDocument/2006/relationships/hyperlink" Target="https://data.adb.org/media/12001/download" TargetMode="External"/><Relationship Id="rId1152" Type="http://schemas.openxmlformats.org/officeDocument/2006/relationships/hyperlink" Target="https://data.adb.org/media/12001/download" TargetMode="External"/><Relationship Id="rId1597" Type="http://schemas.openxmlformats.org/officeDocument/2006/relationships/hyperlink" Target="https://data.iadb.org/dataset/download/88fc53ef-f1f1-4119-96f2-b575f5fda36c/zip" TargetMode="External"/><Relationship Id="rId2203" Type="http://schemas.openxmlformats.org/officeDocument/2006/relationships/hyperlink" Target="https://www.aiib.org/en/news-events/impact-reports/sustainability-bond-impact/2024/index.html" TargetMode="External"/><Relationship Id="rId2410" Type="http://schemas.openxmlformats.org/officeDocument/2006/relationships/hyperlink" Target="https://www.adb.org/projects/51384-001/main" TargetMode="External"/><Relationship Id="rId96" Type="http://schemas.openxmlformats.org/officeDocument/2006/relationships/hyperlink" Target="https://data.adb.org/media/9141/download" TargetMode="External"/><Relationship Id="rId827" Type="http://schemas.openxmlformats.org/officeDocument/2006/relationships/hyperlink" Target="https://data.adb.org/media/12001/download" TargetMode="External"/><Relationship Id="rId1012" Type="http://schemas.openxmlformats.org/officeDocument/2006/relationships/hyperlink" Target="https://data.adb.org/media/12001/download" TargetMode="External"/><Relationship Id="rId1457" Type="http://schemas.openxmlformats.org/officeDocument/2006/relationships/hyperlink" Target="https://data.iadb.org/dataset/download/88fc53ef-f1f1-4119-96f2-b575f5fda36c/zip" TargetMode="External"/><Relationship Id="rId1664" Type="http://schemas.openxmlformats.org/officeDocument/2006/relationships/hyperlink" Target="https://data.iadb.org/dataset/2022-idb-climate-finance-database" TargetMode="External"/><Relationship Id="rId1871" Type="http://schemas.openxmlformats.org/officeDocument/2006/relationships/hyperlink" Target="https://data.iadb.org/dataset/2022-idb-climate-finance-database" TargetMode="External"/><Relationship Id="rId2508" Type="http://schemas.openxmlformats.org/officeDocument/2006/relationships/hyperlink" Target="https://www.adb.org/projects/48218-012/main" TargetMode="External"/><Relationship Id="rId1317" Type="http://schemas.openxmlformats.org/officeDocument/2006/relationships/hyperlink" Target="https://data.iadb.org/dataset/download/88fc53ef-f1f1-4119-96f2-b575f5fda36c/zip" TargetMode="External"/><Relationship Id="rId1524" Type="http://schemas.openxmlformats.org/officeDocument/2006/relationships/hyperlink" Target="https://data.iadb.org/dataset/download/88fc53ef-f1f1-4119-96f2-b575f5fda36c/zip" TargetMode="External"/><Relationship Id="rId1731" Type="http://schemas.openxmlformats.org/officeDocument/2006/relationships/hyperlink" Target="https://data.iadb.org/dataset/2022-idb-climate-finance-database" TargetMode="External"/><Relationship Id="rId1969" Type="http://schemas.openxmlformats.org/officeDocument/2006/relationships/hyperlink" Target="https://data.iadb.org/dataset/2021-idb-climate-finance-database" TargetMode="External"/><Relationship Id="rId23" Type="http://schemas.openxmlformats.org/officeDocument/2006/relationships/hyperlink" Target="https://data.adb.org/media/9141/download" TargetMode="External"/><Relationship Id="rId1829" Type="http://schemas.openxmlformats.org/officeDocument/2006/relationships/hyperlink" Target="https://data.iadb.org/dataset/2022-idb-climate-finance-database" TargetMode="External"/><Relationship Id="rId2298" Type="http://schemas.openxmlformats.org/officeDocument/2006/relationships/hyperlink" Target="https://www.adb.org/projects/54026-017/main" TargetMode="External"/><Relationship Id="rId172" Type="http://schemas.openxmlformats.org/officeDocument/2006/relationships/hyperlink" Target="https://data.adb.org/media/9141/download" TargetMode="External"/><Relationship Id="rId477" Type="http://schemas.openxmlformats.org/officeDocument/2006/relationships/hyperlink" Target="https://data.adb.org/media/10586/download" TargetMode="External"/><Relationship Id="rId684" Type="http://schemas.openxmlformats.org/officeDocument/2006/relationships/hyperlink" Target="https://data.adb.org/media/10586/download" TargetMode="External"/><Relationship Id="rId2060" Type="http://schemas.openxmlformats.org/officeDocument/2006/relationships/hyperlink" Target="https://data.iadb.org/dataset/2021-idb-climate-finance-database" TargetMode="External"/><Relationship Id="rId2158" Type="http://schemas.openxmlformats.org/officeDocument/2006/relationships/hyperlink" Target="https://data.iadb.org/dataset/2021-idb-climate-finance-database" TargetMode="External"/><Relationship Id="rId2365" Type="http://schemas.openxmlformats.org/officeDocument/2006/relationships/hyperlink" Target="https://www.adb.org/projects/57034-001/main" TargetMode="External"/><Relationship Id="rId337" Type="http://schemas.openxmlformats.org/officeDocument/2006/relationships/hyperlink" Target="https://data.adb.org/media/10586/download" TargetMode="External"/><Relationship Id="rId891" Type="http://schemas.openxmlformats.org/officeDocument/2006/relationships/hyperlink" Target="https://data.adb.org/media/12001/download" TargetMode="External"/><Relationship Id="rId989" Type="http://schemas.openxmlformats.org/officeDocument/2006/relationships/hyperlink" Target="https://data.adb.org/media/12001/download" TargetMode="External"/><Relationship Id="rId2018" Type="http://schemas.openxmlformats.org/officeDocument/2006/relationships/hyperlink" Target="https://data.iadb.org/dataset/2021-idb-climate-finance-database" TargetMode="External"/><Relationship Id="rId2572" Type="http://schemas.openxmlformats.org/officeDocument/2006/relationships/hyperlink" Target="https://www.adb.org/projects/53277-002/main" TargetMode="External"/><Relationship Id="rId544" Type="http://schemas.openxmlformats.org/officeDocument/2006/relationships/hyperlink" Target="https://data.adb.org/media/10586/download" TargetMode="External"/><Relationship Id="rId751" Type="http://schemas.openxmlformats.org/officeDocument/2006/relationships/hyperlink" Target="https://data.adb.org/media/12001/download" TargetMode="External"/><Relationship Id="rId849" Type="http://schemas.openxmlformats.org/officeDocument/2006/relationships/hyperlink" Target="https://data.adb.org/media/12001/download" TargetMode="External"/><Relationship Id="rId1174" Type="http://schemas.openxmlformats.org/officeDocument/2006/relationships/hyperlink" Target="https://data.adb.org/media/12001/download" TargetMode="External"/><Relationship Id="rId1381" Type="http://schemas.openxmlformats.org/officeDocument/2006/relationships/hyperlink" Target="https://data.iadb.org/dataset/download/88fc53ef-f1f1-4119-96f2-b575f5fda36c/zip" TargetMode="External"/><Relationship Id="rId1479" Type="http://schemas.openxmlformats.org/officeDocument/2006/relationships/hyperlink" Target="https://data.iadb.org/dataset/download/88fc53ef-f1f1-4119-96f2-b575f5fda36c/zip" TargetMode="External"/><Relationship Id="rId1686" Type="http://schemas.openxmlformats.org/officeDocument/2006/relationships/hyperlink" Target="https://data.iadb.org/dataset/2022-idb-climate-finance-database" TargetMode="External"/><Relationship Id="rId2225" Type="http://schemas.openxmlformats.org/officeDocument/2006/relationships/hyperlink" Target="https://www.adb.org/projects/52322-004/main" TargetMode="External"/><Relationship Id="rId2432" Type="http://schemas.openxmlformats.org/officeDocument/2006/relationships/hyperlink" Target="https://www.adb.org/projects/54465-001/main" TargetMode="External"/><Relationship Id="rId404" Type="http://schemas.openxmlformats.org/officeDocument/2006/relationships/hyperlink" Target="https://data.adb.org/media/10586/download" TargetMode="External"/><Relationship Id="rId611" Type="http://schemas.openxmlformats.org/officeDocument/2006/relationships/hyperlink" Target="https://data.adb.org/media/10586/download" TargetMode="External"/><Relationship Id="rId1034" Type="http://schemas.openxmlformats.org/officeDocument/2006/relationships/hyperlink" Target="https://data.adb.org/media/12001/download" TargetMode="External"/><Relationship Id="rId1241" Type="http://schemas.openxmlformats.org/officeDocument/2006/relationships/hyperlink" Target="https://data.iadb.org/dataset/download/88fc53ef-f1f1-4119-96f2-b575f5fda36c/zip" TargetMode="External"/><Relationship Id="rId1339" Type="http://schemas.openxmlformats.org/officeDocument/2006/relationships/hyperlink" Target="https://data.iadb.org/dataset/download/88fc53ef-f1f1-4119-96f2-b575f5fda36c/zip" TargetMode="External"/><Relationship Id="rId1893" Type="http://schemas.openxmlformats.org/officeDocument/2006/relationships/hyperlink" Target="https://data.iadb.org/dataset/2022-idb-climate-finance-database" TargetMode="External"/><Relationship Id="rId709" Type="http://schemas.openxmlformats.org/officeDocument/2006/relationships/hyperlink" Target="https://data.adb.org/media/10586/download" TargetMode="External"/><Relationship Id="rId916" Type="http://schemas.openxmlformats.org/officeDocument/2006/relationships/hyperlink" Target="https://data.adb.org/media/12001/download" TargetMode="External"/><Relationship Id="rId1101" Type="http://schemas.openxmlformats.org/officeDocument/2006/relationships/hyperlink" Target="https://data.adb.org/media/12001/download" TargetMode="External"/><Relationship Id="rId1546" Type="http://schemas.openxmlformats.org/officeDocument/2006/relationships/hyperlink" Target="https://data.iadb.org/dataset/download/88fc53ef-f1f1-4119-96f2-b575f5fda36c/zip" TargetMode="External"/><Relationship Id="rId1753" Type="http://schemas.openxmlformats.org/officeDocument/2006/relationships/hyperlink" Target="https://data.iadb.org/dataset/2022-idb-climate-finance-database" TargetMode="External"/><Relationship Id="rId1960" Type="http://schemas.openxmlformats.org/officeDocument/2006/relationships/hyperlink" Target="https://data.iadb.org/dataset/2021-idb-climate-finance-database" TargetMode="External"/><Relationship Id="rId45" Type="http://schemas.openxmlformats.org/officeDocument/2006/relationships/hyperlink" Target="https://data.adb.org/media/9141/download" TargetMode="External"/><Relationship Id="rId1406" Type="http://schemas.openxmlformats.org/officeDocument/2006/relationships/hyperlink" Target="https://data.iadb.org/dataset/download/88fc53ef-f1f1-4119-96f2-b575f5fda36c/zip" TargetMode="External"/><Relationship Id="rId1613" Type="http://schemas.openxmlformats.org/officeDocument/2006/relationships/hyperlink" Target="https://data.iadb.org/dataset/2022-idb-climate-finance-database" TargetMode="External"/><Relationship Id="rId1820" Type="http://schemas.openxmlformats.org/officeDocument/2006/relationships/hyperlink" Target="https://data.iadb.org/dataset/2022-idb-climate-finance-database" TargetMode="External"/><Relationship Id="rId194" Type="http://schemas.openxmlformats.org/officeDocument/2006/relationships/hyperlink" Target="https://data.adb.org/media/9141/download" TargetMode="External"/><Relationship Id="rId1918" Type="http://schemas.openxmlformats.org/officeDocument/2006/relationships/hyperlink" Target="https://data.iadb.org/dataset/2022-idb-climate-finance-database" TargetMode="External"/><Relationship Id="rId2082" Type="http://schemas.openxmlformats.org/officeDocument/2006/relationships/hyperlink" Target="https://data.iadb.org/dataset/2021-idb-climate-finance-database" TargetMode="External"/><Relationship Id="rId261" Type="http://schemas.openxmlformats.org/officeDocument/2006/relationships/hyperlink" Target="https://data.adb.org/media/9141/download" TargetMode="External"/><Relationship Id="rId499" Type="http://schemas.openxmlformats.org/officeDocument/2006/relationships/hyperlink" Target="https://data.adb.org/media/10586/download" TargetMode="External"/><Relationship Id="rId2387" Type="http://schemas.openxmlformats.org/officeDocument/2006/relationships/hyperlink" Target="https://www.adb.org/projects/53022-001/main" TargetMode="External"/><Relationship Id="rId2594" Type="http://schemas.openxmlformats.org/officeDocument/2006/relationships/hyperlink" Target="https://www.adb.org/projects/52349-001/main" TargetMode="External"/><Relationship Id="rId359" Type="http://schemas.openxmlformats.org/officeDocument/2006/relationships/hyperlink" Target="https://data.adb.org/media/10586/download" TargetMode="External"/><Relationship Id="rId566" Type="http://schemas.openxmlformats.org/officeDocument/2006/relationships/hyperlink" Target="https://data.adb.org/media/10586/download" TargetMode="External"/><Relationship Id="rId773" Type="http://schemas.openxmlformats.org/officeDocument/2006/relationships/hyperlink" Target="https://data.adb.org/media/12001/download" TargetMode="External"/><Relationship Id="rId1196" Type="http://schemas.openxmlformats.org/officeDocument/2006/relationships/hyperlink" Target="https://data.adb.org/media/12001/download" TargetMode="External"/><Relationship Id="rId2247" Type="http://schemas.openxmlformats.org/officeDocument/2006/relationships/hyperlink" Target="https://www.adb.org/projects/55136-001/main" TargetMode="External"/><Relationship Id="rId2454" Type="http://schemas.openxmlformats.org/officeDocument/2006/relationships/hyperlink" Target="https://www.adb.org/projects/53211-001/main" TargetMode="External"/><Relationship Id="rId121" Type="http://schemas.openxmlformats.org/officeDocument/2006/relationships/hyperlink" Target="https://data.adb.org/media/9141/download" TargetMode="External"/><Relationship Id="rId219" Type="http://schemas.openxmlformats.org/officeDocument/2006/relationships/hyperlink" Target="https://data.adb.org/media/9141/download" TargetMode="External"/><Relationship Id="rId426" Type="http://schemas.openxmlformats.org/officeDocument/2006/relationships/hyperlink" Target="https://data.adb.org/media/10586/download" TargetMode="External"/><Relationship Id="rId633" Type="http://schemas.openxmlformats.org/officeDocument/2006/relationships/hyperlink" Target="https://data.adb.org/media/10586/download" TargetMode="External"/><Relationship Id="rId980" Type="http://schemas.openxmlformats.org/officeDocument/2006/relationships/hyperlink" Target="https://data.adb.org/media/12001/download" TargetMode="External"/><Relationship Id="rId1056" Type="http://schemas.openxmlformats.org/officeDocument/2006/relationships/hyperlink" Target="https://data.adb.org/media/12001/download" TargetMode="External"/><Relationship Id="rId1263" Type="http://schemas.openxmlformats.org/officeDocument/2006/relationships/hyperlink" Target="https://data.iadb.org/dataset/download/88fc53ef-f1f1-4119-96f2-b575f5fda36c/zip" TargetMode="External"/><Relationship Id="rId2107" Type="http://schemas.openxmlformats.org/officeDocument/2006/relationships/hyperlink" Target="https://data.iadb.org/dataset/2021-idb-climate-finance-database" TargetMode="External"/><Relationship Id="rId2314" Type="http://schemas.openxmlformats.org/officeDocument/2006/relationships/hyperlink" Target="https://www.adb.org/projects/56282-001/main" TargetMode="External"/><Relationship Id="rId840" Type="http://schemas.openxmlformats.org/officeDocument/2006/relationships/hyperlink" Target="https://data.adb.org/media/12001/download" TargetMode="External"/><Relationship Id="rId938" Type="http://schemas.openxmlformats.org/officeDocument/2006/relationships/hyperlink" Target="https://data.adb.org/media/12001/download" TargetMode="External"/><Relationship Id="rId1470" Type="http://schemas.openxmlformats.org/officeDocument/2006/relationships/hyperlink" Target="https://data.iadb.org/dataset/download/88fc53ef-f1f1-4119-96f2-b575f5fda36c/zip" TargetMode="External"/><Relationship Id="rId1568" Type="http://schemas.openxmlformats.org/officeDocument/2006/relationships/hyperlink" Target="https://data.iadb.org/dataset/download/88fc53ef-f1f1-4119-96f2-b575f5fda36c/zip" TargetMode="External"/><Relationship Id="rId1775" Type="http://schemas.openxmlformats.org/officeDocument/2006/relationships/hyperlink" Target="https://data.iadb.org/dataset/2022-idb-climate-finance-database" TargetMode="External"/><Relationship Id="rId2521" Type="http://schemas.openxmlformats.org/officeDocument/2006/relationships/hyperlink" Target="https://www.adb.org/projects/54447-001/main" TargetMode="External"/><Relationship Id="rId67" Type="http://schemas.openxmlformats.org/officeDocument/2006/relationships/hyperlink" Target="https://data.adb.org/media/9141/download" TargetMode="External"/><Relationship Id="rId700" Type="http://schemas.openxmlformats.org/officeDocument/2006/relationships/hyperlink" Target="https://data.adb.org/media/10586/download" TargetMode="External"/><Relationship Id="rId1123" Type="http://schemas.openxmlformats.org/officeDocument/2006/relationships/hyperlink" Target="https://data.adb.org/media/12001/download" TargetMode="External"/><Relationship Id="rId1330" Type="http://schemas.openxmlformats.org/officeDocument/2006/relationships/hyperlink" Target="https://data.iadb.org/dataset/download/88fc53ef-f1f1-4119-96f2-b575f5fda36c/zip" TargetMode="External"/><Relationship Id="rId1428" Type="http://schemas.openxmlformats.org/officeDocument/2006/relationships/hyperlink" Target="https://data.iadb.org/dataset/download/88fc53ef-f1f1-4119-96f2-b575f5fda36c/zip" TargetMode="External"/><Relationship Id="rId1635" Type="http://schemas.openxmlformats.org/officeDocument/2006/relationships/hyperlink" Target="https://data.iadb.org/dataset/2022-idb-climate-finance-database" TargetMode="External"/><Relationship Id="rId1982" Type="http://schemas.openxmlformats.org/officeDocument/2006/relationships/hyperlink" Target="https://data.iadb.org/dataset/2021-idb-climate-finance-database" TargetMode="External"/><Relationship Id="rId1842" Type="http://schemas.openxmlformats.org/officeDocument/2006/relationships/hyperlink" Target="https://data.iadb.org/dataset/2022-idb-climate-finance-database" TargetMode="External"/><Relationship Id="rId1702" Type="http://schemas.openxmlformats.org/officeDocument/2006/relationships/hyperlink" Target="https://data.iadb.org/dataset/2022-idb-climate-finance-database" TargetMode="External"/><Relationship Id="rId283" Type="http://schemas.openxmlformats.org/officeDocument/2006/relationships/hyperlink" Target="https://data.adb.org/media/9141/download" TargetMode="External"/><Relationship Id="rId490" Type="http://schemas.openxmlformats.org/officeDocument/2006/relationships/hyperlink" Target="https://data.adb.org/media/10586/download" TargetMode="External"/><Relationship Id="rId2171" Type="http://schemas.openxmlformats.org/officeDocument/2006/relationships/hyperlink" Target="https://data.iadb.org/dataset/2021-idb-climate-finance-database" TargetMode="External"/><Relationship Id="rId143" Type="http://schemas.openxmlformats.org/officeDocument/2006/relationships/hyperlink" Target="https://data.adb.org/media/9141/download" TargetMode="External"/><Relationship Id="rId350" Type="http://schemas.openxmlformats.org/officeDocument/2006/relationships/hyperlink" Target="https://data.adb.org/media/10586/download" TargetMode="External"/><Relationship Id="rId588" Type="http://schemas.openxmlformats.org/officeDocument/2006/relationships/hyperlink" Target="https://data.adb.org/media/10586/download" TargetMode="External"/><Relationship Id="rId795" Type="http://schemas.openxmlformats.org/officeDocument/2006/relationships/hyperlink" Target="https://data.adb.org/media/12001/download" TargetMode="External"/><Relationship Id="rId2031" Type="http://schemas.openxmlformats.org/officeDocument/2006/relationships/hyperlink" Target="https://data.iadb.org/dataset/2021-idb-climate-finance-database" TargetMode="External"/><Relationship Id="rId2269" Type="http://schemas.openxmlformats.org/officeDocument/2006/relationships/hyperlink" Target="https://www.adb.org/projects/56306-001/main" TargetMode="External"/><Relationship Id="rId2476" Type="http://schemas.openxmlformats.org/officeDocument/2006/relationships/hyperlink" Target="https://www.adb.org/projects/52287-001/main" TargetMode="External"/><Relationship Id="rId9" Type="http://schemas.openxmlformats.org/officeDocument/2006/relationships/hyperlink" Target="https://data.adb.org/media/9141/download" TargetMode="External"/><Relationship Id="rId210" Type="http://schemas.openxmlformats.org/officeDocument/2006/relationships/hyperlink" Target="https://data.adb.org/media/9141/download" TargetMode="External"/><Relationship Id="rId448" Type="http://schemas.openxmlformats.org/officeDocument/2006/relationships/hyperlink" Target="https://data.adb.org/media/10586/download" TargetMode="External"/><Relationship Id="rId655" Type="http://schemas.openxmlformats.org/officeDocument/2006/relationships/hyperlink" Target="https://data.adb.org/media/10586/download" TargetMode="External"/><Relationship Id="rId862" Type="http://schemas.openxmlformats.org/officeDocument/2006/relationships/hyperlink" Target="https://data.adb.org/media/12001/download" TargetMode="External"/><Relationship Id="rId1078" Type="http://schemas.openxmlformats.org/officeDocument/2006/relationships/hyperlink" Target="https://data.adb.org/media/12001/download" TargetMode="External"/><Relationship Id="rId1285" Type="http://schemas.openxmlformats.org/officeDocument/2006/relationships/hyperlink" Target="https://data.iadb.org/dataset/download/88fc53ef-f1f1-4119-96f2-b575f5fda36c/zip" TargetMode="External"/><Relationship Id="rId1492" Type="http://schemas.openxmlformats.org/officeDocument/2006/relationships/hyperlink" Target="https://data.iadb.org/dataset/download/88fc53ef-f1f1-4119-96f2-b575f5fda36c/zip" TargetMode="External"/><Relationship Id="rId2129" Type="http://schemas.openxmlformats.org/officeDocument/2006/relationships/hyperlink" Target="https://data.iadb.org/dataset/2021-idb-climate-finance-database" TargetMode="External"/><Relationship Id="rId2336" Type="http://schemas.openxmlformats.org/officeDocument/2006/relationships/hyperlink" Target="https://www.adb.org/projects/57273-001/main" TargetMode="External"/><Relationship Id="rId2543" Type="http://schemas.openxmlformats.org/officeDocument/2006/relationships/hyperlink" Target="https://www.adb.org/projects/55217-001/main" TargetMode="External"/><Relationship Id="rId308" Type="http://schemas.openxmlformats.org/officeDocument/2006/relationships/hyperlink" Target="https://data.adb.org/media/9141/download" TargetMode="External"/><Relationship Id="rId515" Type="http://schemas.openxmlformats.org/officeDocument/2006/relationships/hyperlink" Target="https://data.adb.org/media/10586/download" TargetMode="External"/><Relationship Id="rId722" Type="http://schemas.openxmlformats.org/officeDocument/2006/relationships/hyperlink" Target="https://data.adb.org/media/10586/download" TargetMode="External"/><Relationship Id="rId1145" Type="http://schemas.openxmlformats.org/officeDocument/2006/relationships/hyperlink" Target="https://data.adb.org/media/12001/download" TargetMode="External"/><Relationship Id="rId1352" Type="http://schemas.openxmlformats.org/officeDocument/2006/relationships/hyperlink" Target="https://data.iadb.org/dataset/download/88fc53ef-f1f1-4119-96f2-b575f5fda36c/zip" TargetMode="External"/><Relationship Id="rId1797" Type="http://schemas.openxmlformats.org/officeDocument/2006/relationships/hyperlink" Target="https://data.iadb.org/dataset/2022-idb-climate-finance-database" TargetMode="External"/><Relationship Id="rId2403" Type="http://schemas.openxmlformats.org/officeDocument/2006/relationships/hyperlink" Target="https://www.adb.org/projects/53271-001/main" TargetMode="External"/><Relationship Id="rId89" Type="http://schemas.openxmlformats.org/officeDocument/2006/relationships/hyperlink" Target="https://data.adb.org/media/9141/download" TargetMode="External"/><Relationship Id="rId1005" Type="http://schemas.openxmlformats.org/officeDocument/2006/relationships/hyperlink" Target="https://data.adb.org/media/12001/download" TargetMode="External"/><Relationship Id="rId1212" Type="http://schemas.openxmlformats.org/officeDocument/2006/relationships/hyperlink" Target="https://data.iadb.org/dataset/download/88fc53ef-f1f1-4119-96f2-b575f5fda36c/zip" TargetMode="External"/><Relationship Id="rId1657" Type="http://schemas.openxmlformats.org/officeDocument/2006/relationships/hyperlink" Target="https://data.iadb.org/dataset/2022-idb-climate-finance-database" TargetMode="External"/><Relationship Id="rId1864" Type="http://schemas.openxmlformats.org/officeDocument/2006/relationships/hyperlink" Target="https://data.iadb.org/dataset/2022-idb-climate-finance-database" TargetMode="External"/><Relationship Id="rId2610" Type="http://schemas.openxmlformats.org/officeDocument/2006/relationships/hyperlink" Target="https://www.adb.org/projects/51073-004/main" TargetMode="External"/><Relationship Id="rId1517" Type="http://schemas.openxmlformats.org/officeDocument/2006/relationships/hyperlink" Target="https://data.iadb.org/dataset/download/88fc53ef-f1f1-4119-96f2-b575f5fda36c/zip" TargetMode="External"/><Relationship Id="rId1724" Type="http://schemas.openxmlformats.org/officeDocument/2006/relationships/hyperlink" Target="https://data.iadb.org/dataset/2022-idb-climate-finance-database" TargetMode="External"/><Relationship Id="rId16" Type="http://schemas.openxmlformats.org/officeDocument/2006/relationships/hyperlink" Target="https://data.adb.org/media/9141/download" TargetMode="External"/><Relationship Id="rId1931" Type="http://schemas.openxmlformats.org/officeDocument/2006/relationships/hyperlink" Target="https://data.iadb.org/dataset/2022-idb-climate-finance-database" TargetMode="External"/><Relationship Id="rId2193" Type="http://schemas.openxmlformats.org/officeDocument/2006/relationships/hyperlink" Target="https://www.ebrd.com/home/news-and-events/publications/sustainability-report/sustainability-report-2023.html" TargetMode="External"/><Relationship Id="rId2498" Type="http://schemas.openxmlformats.org/officeDocument/2006/relationships/hyperlink" Target="https://www.adb.org/projects/54164-002/main" TargetMode="External"/><Relationship Id="rId165" Type="http://schemas.openxmlformats.org/officeDocument/2006/relationships/hyperlink" Target="https://data.adb.org/media/9141/download" TargetMode="External"/><Relationship Id="rId372" Type="http://schemas.openxmlformats.org/officeDocument/2006/relationships/hyperlink" Target="https://data.adb.org/media/10586/download" TargetMode="External"/><Relationship Id="rId677" Type="http://schemas.openxmlformats.org/officeDocument/2006/relationships/hyperlink" Target="https://data.adb.org/media/10586/download" TargetMode="External"/><Relationship Id="rId2053" Type="http://schemas.openxmlformats.org/officeDocument/2006/relationships/hyperlink" Target="https://data.iadb.org/dataset/2021-idb-climate-finance-database" TargetMode="External"/><Relationship Id="rId2260" Type="http://schemas.openxmlformats.org/officeDocument/2006/relationships/hyperlink" Target="https://www.adb.org/projects/56107-001/main" TargetMode="External"/><Relationship Id="rId2358" Type="http://schemas.openxmlformats.org/officeDocument/2006/relationships/hyperlink" Target="https://www.adb.org/projects/56138-001/main" TargetMode="External"/><Relationship Id="rId232" Type="http://schemas.openxmlformats.org/officeDocument/2006/relationships/hyperlink" Target="https://data.adb.org/media/9141/download" TargetMode="External"/><Relationship Id="rId884" Type="http://schemas.openxmlformats.org/officeDocument/2006/relationships/hyperlink" Target="https://data.adb.org/media/12001/download" TargetMode="External"/><Relationship Id="rId2120" Type="http://schemas.openxmlformats.org/officeDocument/2006/relationships/hyperlink" Target="https://data.iadb.org/dataset/2021-idb-climate-finance-database" TargetMode="External"/><Relationship Id="rId2565" Type="http://schemas.openxmlformats.org/officeDocument/2006/relationships/hyperlink" Target="https://www.adb.org/projects/55162-001/main" TargetMode="External"/><Relationship Id="rId537" Type="http://schemas.openxmlformats.org/officeDocument/2006/relationships/hyperlink" Target="https://data.adb.org/media/10586/download" TargetMode="External"/><Relationship Id="rId744" Type="http://schemas.openxmlformats.org/officeDocument/2006/relationships/hyperlink" Target="https://data.adb.org/media/10586/download" TargetMode="External"/><Relationship Id="rId951" Type="http://schemas.openxmlformats.org/officeDocument/2006/relationships/hyperlink" Target="https://data.adb.org/media/12001/download" TargetMode="External"/><Relationship Id="rId1167" Type="http://schemas.openxmlformats.org/officeDocument/2006/relationships/hyperlink" Target="https://data.adb.org/media/12001/download" TargetMode="External"/><Relationship Id="rId1374" Type="http://schemas.openxmlformats.org/officeDocument/2006/relationships/hyperlink" Target="https://data.iadb.org/dataset/download/88fc53ef-f1f1-4119-96f2-b575f5fda36c/zip" TargetMode="External"/><Relationship Id="rId1581" Type="http://schemas.openxmlformats.org/officeDocument/2006/relationships/hyperlink" Target="https://data.iadb.org/dataset/download/88fc53ef-f1f1-4119-96f2-b575f5fda36c/zip" TargetMode="External"/><Relationship Id="rId1679" Type="http://schemas.openxmlformats.org/officeDocument/2006/relationships/hyperlink" Target="https://data.iadb.org/dataset/2022-idb-climate-finance-database" TargetMode="External"/><Relationship Id="rId2218" Type="http://schemas.openxmlformats.org/officeDocument/2006/relationships/hyperlink" Target="https://www.adb.org/projects/51131-004/main" TargetMode="External"/><Relationship Id="rId2425" Type="http://schemas.openxmlformats.org/officeDocument/2006/relationships/hyperlink" Target="https://www.adb.org/projects/53382-002/main" TargetMode="External"/><Relationship Id="rId80" Type="http://schemas.openxmlformats.org/officeDocument/2006/relationships/hyperlink" Target="https://data.adb.org/media/9141/download" TargetMode="External"/><Relationship Id="rId604" Type="http://schemas.openxmlformats.org/officeDocument/2006/relationships/hyperlink" Target="https://data.adb.org/media/10586/download" TargetMode="External"/><Relationship Id="rId811" Type="http://schemas.openxmlformats.org/officeDocument/2006/relationships/hyperlink" Target="https://data.adb.org/media/12001/download" TargetMode="External"/><Relationship Id="rId1027" Type="http://schemas.openxmlformats.org/officeDocument/2006/relationships/hyperlink" Target="https://data.adb.org/media/12001/download" TargetMode="External"/><Relationship Id="rId1234" Type="http://schemas.openxmlformats.org/officeDocument/2006/relationships/hyperlink" Target="https://data.iadb.org/dataset/download/88fc53ef-f1f1-4119-96f2-b575f5fda36c/zip" TargetMode="External"/><Relationship Id="rId1441" Type="http://schemas.openxmlformats.org/officeDocument/2006/relationships/hyperlink" Target="https://data.iadb.org/dataset/download/88fc53ef-f1f1-4119-96f2-b575f5fda36c/zip" TargetMode="External"/><Relationship Id="rId1886" Type="http://schemas.openxmlformats.org/officeDocument/2006/relationships/hyperlink" Target="https://data.iadb.org/dataset/2022-idb-climate-finance-database" TargetMode="External"/><Relationship Id="rId909" Type="http://schemas.openxmlformats.org/officeDocument/2006/relationships/hyperlink" Target="https://data.adb.org/media/12001/download" TargetMode="External"/><Relationship Id="rId1301" Type="http://schemas.openxmlformats.org/officeDocument/2006/relationships/hyperlink" Target="https://data.iadb.org/dataset/download/88fc53ef-f1f1-4119-96f2-b575f5fda36c/zip" TargetMode="External"/><Relationship Id="rId1539" Type="http://schemas.openxmlformats.org/officeDocument/2006/relationships/hyperlink" Target="https://data.iadb.org/dataset/download/88fc53ef-f1f1-4119-96f2-b575f5fda36c/zip" TargetMode="External"/><Relationship Id="rId1746" Type="http://schemas.openxmlformats.org/officeDocument/2006/relationships/hyperlink" Target="https://data.iadb.org/dataset/2022-idb-climate-finance-database" TargetMode="External"/><Relationship Id="rId1953" Type="http://schemas.openxmlformats.org/officeDocument/2006/relationships/hyperlink" Target="https://data.iadb.org/dataset/2021-idb-climate-finance-database" TargetMode="External"/><Relationship Id="rId38" Type="http://schemas.openxmlformats.org/officeDocument/2006/relationships/hyperlink" Target="https://data.adb.org/media/9141/download" TargetMode="External"/><Relationship Id="rId1606" Type="http://schemas.openxmlformats.org/officeDocument/2006/relationships/hyperlink" Target="https://data.iadb.org/dataset/2022-idb-climate-finance-database" TargetMode="External"/><Relationship Id="rId1813" Type="http://schemas.openxmlformats.org/officeDocument/2006/relationships/hyperlink" Target="https://data.iadb.org/dataset/2022-idb-climate-finance-database" TargetMode="External"/><Relationship Id="rId187" Type="http://schemas.openxmlformats.org/officeDocument/2006/relationships/hyperlink" Target="https://data.adb.org/media/9141/download" TargetMode="External"/><Relationship Id="rId394" Type="http://schemas.openxmlformats.org/officeDocument/2006/relationships/hyperlink" Target="https://data.adb.org/media/10586/download" TargetMode="External"/><Relationship Id="rId2075" Type="http://schemas.openxmlformats.org/officeDocument/2006/relationships/hyperlink" Target="https://data.iadb.org/dataset/2021-idb-climate-finance-database" TargetMode="External"/><Relationship Id="rId2282" Type="http://schemas.openxmlformats.org/officeDocument/2006/relationships/hyperlink" Target="https://www.adb.org/projects/57089-001/main" TargetMode="External"/><Relationship Id="rId254" Type="http://schemas.openxmlformats.org/officeDocument/2006/relationships/hyperlink" Target="https://data.adb.org/media/9141/download" TargetMode="External"/><Relationship Id="rId699" Type="http://schemas.openxmlformats.org/officeDocument/2006/relationships/hyperlink" Target="https://data.adb.org/media/10586/download" TargetMode="External"/><Relationship Id="rId1091" Type="http://schemas.openxmlformats.org/officeDocument/2006/relationships/hyperlink" Target="https://data.adb.org/media/12001/download" TargetMode="External"/><Relationship Id="rId2587" Type="http://schemas.openxmlformats.org/officeDocument/2006/relationships/hyperlink" Target="https://www.adb.org/projects/51310-001/main" TargetMode="External"/><Relationship Id="rId114" Type="http://schemas.openxmlformats.org/officeDocument/2006/relationships/hyperlink" Target="https://data.adb.org/media/9141/download" TargetMode="External"/><Relationship Id="rId461" Type="http://schemas.openxmlformats.org/officeDocument/2006/relationships/hyperlink" Target="https://data.adb.org/media/10586/download" TargetMode="External"/><Relationship Id="rId559" Type="http://schemas.openxmlformats.org/officeDocument/2006/relationships/hyperlink" Target="https://data.adb.org/media/10586/download" TargetMode="External"/><Relationship Id="rId766" Type="http://schemas.openxmlformats.org/officeDocument/2006/relationships/hyperlink" Target="https://data.adb.org/media/12001/download" TargetMode="External"/><Relationship Id="rId1189" Type="http://schemas.openxmlformats.org/officeDocument/2006/relationships/hyperlink" Target="https://data.adb.org/media/12001/download" TargetMode="External"/><Relationship Id="rId1396" Type="http://schemas.openxmlformats.org/officeDocument/2006/relationships/hyperlink" Target="https://data.iadb.org/dataset/download/88fc53ef-f1f1-4119-96f2-b575f5fda36c/zip" TargetMode="External"/><Relationship Id="rId2142" Type="http://schemas.openxmlformats.org/officeDocument/2006/relationships/hyperlink" Target="https://data.iadb.org/dataset/2021-idb-climate-finance-database" TargetMode="External"/><Relationship Id="rId2447" Type="http://schemas.openxmlformats.org/officeDocument/2006/relationships/hyperlink" Target="https://www.adb.org/projects/53199-001/main" TargetMode="External"/><Relationship Id="rId321" Type="http://schemas.openxmlformats.org/officeDocument/2006/relationships/hyperlink" Target="https://data.adb.org/media/9141/download" TargetMode="External"/><Relationship Id="rId419" Type="http://schemas.openxmlformats.org/officeDocument/2006/relationships/hyperlink" Target="https://data.adb.org/media/10586/download" TargetMode="External"/><Relationship Id="rId626" Type="http://schemas.openxmlformats.org/officeDocument/2006/relationships/hyperlink" Target="https://data.adb.org/media/10586/download" TargetMode="External"/><Relationship Id="rId973" Type="http://schemas.openxmlformats.org/officeDocument/2006/relationships/hyperlink" Target="https://data.adb.org/media/12001/download" TargetMode="External"/><Relationship Id="rId1049" Type="http://schemas.openxmlformats.org/officeDocument/2006/relationships/hyperlink" Target="https://data.adb.org/media/12001/download" TargetMode="External"/><Relationship Id="rId1256" Type="http://schemas.openxmlformats.org/officeDocument/2006/relationships/hyperlink" Target="https://data.iadb.org/dataset/download/88fc53ef-f1f1-4119-96f2-b575f5fda36c/zip" TargetMode="External"/><Relationship Id="rId2002" Type="http://schemas.openxmlformats.org/officeDocument/2006/relationships/hyperlink" Target="https://data.iadb.org/dataset/2021-idb-climate-finance-database" TargetMode="External"/><Relationship Id="rId2307" Type="http://schemas.openxmlformats.org/officeDocument/2006/relationships/hyperlink" Target="https://www.adb.org/projects/56194-001/main" TargetMode="External"/><Relationship Id="rId833" Type="http://schemas.openxmlformats.org/officeDocument/2006/relationships/hyperlink" Target="https://data.adb.org/media/12001/download" TargetMode="External"/><Relationship Id="rId1116" Type="http://schemas.openxmlformats.org/officeDocument/2006/relationships/hyperlink" Target="https://data.adb.org/media/12001/download" TargetMode="External"/><Relationship Id="rId1463" Type="http://schemas.openxmlformats.org/officeDocument/2006/relationships/hyperlink" Target="https://data.iadb.org/dataset/download/88fc53ef-f1f1-4119-96f2-b575f5fda36c/zip" TargetMode="External"/><Relationship Id="rId1670" Type="http://schemas.openxmlformats.org/officeDocument/2006/relationships/hyperlink" Target="https://data.iadb.org/dataset/2022-idb-climate-finance-database" TargetMode="External"/><Relationship Id="rId1768" Type="http://schemas.openxmlformats.org/officeDocument/2006/relationships/hyperlink" Target="https://data.iadb.org/dataset/2022-idb-climate-finance-database" TargetMode="External"/><Relationship Id="rId2514" Type="http://schemas.openxmlformats.org/officeDocument/2006/relationships/hyperlink" Target="https://www.adb.org/projects/54212-001/main" TargetMode="External"/><Relationship Id="rId900" Type="http://schemas.openxmlformats.org/officeDocument/2006/relationships/hyperlink" Target="https://data.adb.org/media/12001/download" TargetMode="External"/><Relationship Id="rId1323" Type="http://schemas.openxmlformats.org/officeDocument/2006/relationships/hyperlink" Target="https://data.iadb.org/dataset/download/88fc53ef-f1f1-4119-96f2-b575f5fda36c/zip" TargetMode="External"/><Relationship Id="rId1530" Type="http://schemas.openxmlformats.org/officeDocument/2006/relationships/hyperlink" Target="https://data.iadb.org/dataset/download/88fc53ef-f1f1-4119-96f2-b575f5fda36c/zip" TargetMode="External"/><Relationship Id="rId1628" Type="http://schemas.openxmlformats.org/officeDocument/2006/relationships/hyperlink" Target="https://data.iadb.org/dataset/2022-idb-climate-finance-database" TargetMode="External"/><Relationship Id="rId1975" Type="http://schemas.openxmlformats.org/officeDocument/2006/relationships/hyperlink" Target="https://data.iadb.org/dataset/2021-idb-climate-finance-database" TargetMode="External"/><Relationship Id="rId1835" Type="http://schemas.openxmlformats.org/officeDocument/2006/relationships/hyperlink" Target="https://data.iadb.org/dataset/2022-idb-climate-finance-database" TargetMode="External"/><Relationship Id="rId1902" Type="http://schemas.openxmlformats.org/officeDocument/2006/relationships/hyperlink" Target="https://data.iadb.org/dataset/2022-idb-climate-finance-database" TargetMode="External"/><Relationship Id="rId2097" Type="http://schemas.openxmlformats.org/officeDocument/2006/relationships/hyperlink" Target="https://data.iadb.org/dataset/2021-idb-climate-finance-database" TargetMode="External"/><Relationship Id="rId276" Type="http://schemas.openxmlformats.org/officeDocument/2006/relationships/hyperlink" Target="https://data.adb.org/media/9141/download" TargetMode="External"/><Relationship Id="rId483" Type="http://schemas.openxmlformats.org/officeDocument/2006/relationships/hyperlink" Target="https://data.adb.org/media/10586/download" TargetMode="External"/><Relationship Id="rId690" Type="http://schemas.openxmlformats.org/officeDocument/2006/relationships/hyperlink" Target="https://data.adb.org/media/10586/download" TargetMode="External"/><Relationship Id="rId2164" Type="http://schemas.openxmlformats.org/officeDocument/2006/relationships/hyperlink" Target="https://data.iadb.org/dataset/2021-idb-climate-finance-database" TargetMode="External"/><Relationship Id="rId2371" Type="http://schemas.openxmlformats.org/officeDocument/2006/relationships/hyperlink" Target="https://www.adb.org/projects/56142-001/main" TargetMode="External"/><Relationship Id="rId136" Type="http://schemas.openxmlformats.org/officeDocument/2006/relationships/hyperlink" Target="https://data.adb.org/media/9141/download" TargetMode="External"/><Relationship Id="rId343" Type="http://schemas.openxmlformats.org/officeDocument/2006/relationships/hyperlink" Target="https://data.adb.org/media/10586/download" TargetMode="External"/><Relationship Id="rId550" Type="http://schemas.openxmlformats.org/officeDocument/2006/relationships/hyperlink" Target="https://data.adb.org/media/10586/download" TargetMode="External"/><Relationship Id="rId788" Type="http://schemas.openxmlformats.org/officeDocument/2006/relationships/hyperlink" Target="https://data.adb.org/media/12001/download" TargetMode="External"/><Relationship Id="rId995" Type="http://schemas.openxmlformats.org/officeDocument/2006/relationships/hyperlink" Target="https://data.adb.org/media/12001/download" TargetMode="External"/><Relationship Id="rId1180" Type="http://schemas.openxmlformats.org/officeDocument/2006/relationships/hyperlink" Target="https://data.adb.org/media/12001/download" TargetMode="External"/><Relationship Id="rId2024" Type="http://schemas.openxmlformats.org/officeDocument/2006/relationships/hyperlink" Target="https://data.iadb.org/dataset/2021-idb-climate-finance-database" TargetMode="External"/><Relationship Id="rId2231" Type="http://schemas.openxmlformats.org/officeDocument/2006/relationships/hyperlink" Target="https://www.adb.org/projects/53222-001/main" TargetMode="External"/><Relationship Id="rId2469" Type="http://schemas.openxmlformats.org/officeDocument/2006/relationships/hyperlink" Target="https://www.adb.org/projects/53283-001/main" TargetMode="External"/><Relationship Id="rId203" Type="http://schemas.openxmlformats.org/officeDocument/2006/relationships/hyperlink" Target="https://data.adb.org/media/9141/download" TargetMode="External"/><Relationship Id="rId648" Type="http://schemas.openxmlformats.org/officeDocument/2006/relationships/hyperlink" Target="https://data.adb.org/media/10586/download" TargetMode="External"/><Relationship Id="rId855" Type="http://schemas.openxmlformats.org/officeDocument/2006/relationships/hyperlink" Target="https://data.adb.org/media/12001/download" TargetMode="External"/><Relationship Id="rId1040" Type="http://schemas.openxmlformats.org/officeDocument/2006/relationships/hyperlink" Target="https://data.adb.org/media/12001/download" TargetMode="External"/><Relationship Id="rId1278" Type="http://schemas.openxmlformats.org/officeDocument/2006/relationships/hyperlink" Target="https://data.iadb.org/dataset/download/88fc53ef-f1f1-4119-96f2-b575f5fda36c/zip" TargetMode="External"/><Relationship Id="rId1485" Type="http://schemas.openxmlformats.org/officeDocument/2006/relationships/hyperlink" Target="https://data.iadb.org/dataset/download/88fc53ef-f1f1-4119-96f2-b575f5fda36c/zip" TargetMode="External"/><Relationship Id="rId1692" Type="http://schemas.openxmlformats.org/officeDocument/2006/relationships/hyperlink" Target="https://data.iadb.org/dataset/2022-idb-climate-finance-database" TargetMode="External"/><Relationship Id="rId2329" Type="http://schemas.openxmlformats.org/officeDocument/2006/relationships/hyperlink" Target="https://www.adb.org/projects/57115-001/main" TargetMode="External"/><Relationship Id="rId2536" Type="http://schemas.openxmlformats.org/officeDocument/2006/relationships/hyperlink" Target="https://www.adb.org/projects/55227-002/main" TargetMode="External"/><Relationship Id="rId410" Type="http://schemas.openxmlformats.org/officeDocument/2006/relationships/hyperlink" Target="https://data.adb.org/media/10586/download" TargetMode="External"/><Relationship Id="rId508" Type="http://schemas.openxmlformats.org/officeDocument/2006/relationships/hyperlink" Target="https://data.adb.org/media/10586/download" TargetMode="External"/><Relationship Id="rId715" Type="http://schemas.openxmlformats.org/officeDocument/2006/relationships/hyperlink" Target="https://data.adb.org/media/10586/download" TargetMode="External"/><Relationship Id="rId922" Type="http://schemas.openxmlformats.org/officeDocument/2006/relationships/hyperlink" Target="https://data.adb.org/media/12001/download" TargetMode="External"/><Relationship Id="rId1138" Type="http://schemas.openxmlformats.org/officeDocument/2006/relationships/hyperlink" Target="https://data.adb.org/media/12001/download" TargetMode="External"/><Relationship Id="rId1345" Type="http://schemas.openxmlformats.org/officeDocument/2006/relationships/hyperlink" Target="https://data.iadb.org/dataset/download/88fc53ef-f1f1-4119-96f2-b575f5fda36c/zip" TargetMode="External"/><Relationship Id="rId1552" Type="http://schemas.openxmlformats.org/officeDocument/2006/relationships/hyperlink" Target="https://data.iadb.org/dataset/download/88fc53ef-f1f1-4119-96f2-b575f5fda36c/zip" TargetMode="External"/><Relationship Id="rId1997" Type="http://schemas.openxmlformats.org/officeDocument/2006/relationships/hyperlink" Target="https://data.iadb.org/dataset/2021-idb-climate-finance-database" TargetMode="External"/><Relationship Id="rId2603" Type="http://schemas.openxmlformats.org/officeDocument/2006/relationships/hyperlink" Target="https://www.adb.org/projects/53390-001/main" TargetMode="External"/><Relationship Id="rId1205" Type="http://schemas.openxmlformats.org/officeDocument/2006/relationships/hyperlink" Target="https://data.adb.org/media/12001/download" TargetMode="External"/><Relationship Id="rId1857" Type="http://schemas.openxmlformats.org/officeDocument/2006/relationships/hyperlink" Target="https://data.iadb.org/dataset/2022-idb-climate-finance-database" TargetMode="External"/><Relationship Id="rId51" Type="http://schemas.openxmlformats.org/officeDocument/2006/relationships/hyperlink" Target="https://data.adb.org/media/9141/download" TargetMode="External"/><Relationship Id="rId1412" Type="http://schemas.openxmlformats.org/officeDocument/2006/relationships/hyperlink" Target="https://data.iadb.org/dataset/download/88fc53ef-f1f1-4119-96f2-b575f5fda36c/zip" TargetMode="External"/><Relationship Id="rId1717" Type="http://schemas.openxmlformats.org/officeDocument/2006/relationships/hyperlink" Target="https://data.iadb.org/dataset/2022-idb-climate-finance-database" TargetMode="External"/><Relationship Id="rId1924" Type="http://schemas.openxmlformats.org/officeDocument/2006/relationships/hyperlink" Target="https://data.iadb.org/dataset/2022-idb-climate-finance-database" TargetMode="External"/><Relationship Id="rId298" Type="http://schemas.openxmlformats.org/officeDocument/2006/relationships/hyperlink" Target="https://data.adb.org/media/9141/download" TargetMode="External"/><Relationship Id="rId158" Type="http://schemas.openxmlformats.org/officeDocument/2006/relationships/hyperlink" Target="https://data.adb.org/media/9141/download" TargetMode="External"/><Relationship Id="rId2186" Type="http://schemas.openxmlformats.org/officeDocument/2006/relationships/hyperlink" Target="https://thedocs.worldbank.org/en/doc/031d77b68937409e4581413cf920c1c9-0020012022/original/WB-FY21-Project-list-flyer.pdf" TargetMode="External"/><Relationship Id="rId2393" Type="http://schemas.openxmlformats.org/officeDocument/2006/relationships/hyperlink" Target="https://www.adb.org/projects/54123-001/main" TargetMode="External"/><Relationship Id="rId365" Type="http://schemas.openxmlformats.org/officeDocument/2006/relationships/hyperlink" Target="https://data.adb.org/media/10586/download" TargetMode="External"/><Relationship Id="rId572" Type="http://schemas.openxmlformats.org/officeDocument/2006/relationships/hyperlink" Target="https://data.adb.org/media/10586/download" TargetMode="External"/><Relationship Id="rId2046" Type="http://schemas.openxmlformats.org/officeDocument/2006/relationships/hyperlink" Target="https://data.iadb.org/dataset/2021-idb-climate-finance-database" TargetMode="External"/><Relationship Id="rId2253" Type="http://schemas.openxmlformats.org/officeDocument/2006/relationships/hyperlink" Target="https://www.adb.org/projects/56025-001/main" TargetMode="External"/><Relationship Id="rId2460" Type="http://schemas.openxmlformats.org/officeDocument/2006/relationships/hyperlink" Target="https://www.adb.org/projects/52181-001/main" TargetMode="External"/><Relationship Id="rId225" Type="http://schemas.openxmlformats.org/officeDocument/2006/relationships/hyperlink" Target="https://data.adb.org/media/9141/download" TargetMode="External"/><Relationship Id="rId432" Type="http://schemas.openxmlformats.org/officeDocument/2006/relationships/hyperlink" Target="https://data.adb.org/media/10586/download" TargetMode="External"/><Relationship Id="rId877" Type="http://schemas.openxmlformats.org/officeDocument/2006/relationships/hyperlink" Target="https://data.adb.org/media/12001/download" TargetMode="External"/><Relationship Id="rId1062" Type="http://schemas.openxmlformats.org/officeDocument/2006/relationships/hyperlink" Target="https://data.adb.org/media/12001/download" TargetMode="External"/><Relationship Id="rId2113" Type="http://schemas.openxmlformats.org/officeDocument/2006/relationships/hyperlink" Target="https://data.iadb.org/dataset/2021-idb-climate-finance-database" TargetMode="External"/><Relationship Id="rId2320" Type="http://schemas.openxmlformats.org/officeDocument/2006/relationships/hyperlink" Target="https://www.adb.org/projects/57103-001/main" TargetMode="External"/><Relationship Id="rId2558" Type="http://schemas.openxmlformats.org/officeDocument/2006/relationships/hyperlink" Target="https://www.adb.org/projects/54328-001/main" TargetMode="External"/><Relationship Id="rId737" Type="http://schemas.openxmlformats.org/officeDocument/2006/relationships/hyperlink" Target="https://data.adb.org/media/10586/download" TargetMode="External"/><Relationship Id="rId944" Type="http://schemas.openxmlformats.org/officeDocument/2006/relationships/hyperlink" Target="https://data.adb.org/media/12001/download" TargetMode="External"/><Relationship Id="rId1367" Type="http://schemas.openxmlformats.org/officeDocument/2006/relationships/hyperlink" Target="https://data.iadb.org/dataset/download/88fc53ef-f1f1-4119-96f2-b575f5fda36c/zip" TargetMode="External"/><Relationship Id="rId1574" Type="http://schemas.openxmlformats.org/officeDocument/2006/relationships/hyperlink" Target="https://data.iadb.org/dataset/download/88fc53ef-f1f1-4119-96f2-b575f5fda36c/zip" TargetMode="External"/><Relationship Id="rId1781" Type="http://schemas.openxmlformats.org/officeDocument/2006/relationships/hyperlink" Target="https://data.iadb.org/dataset/2022-idb-climate-finance-database" TargetMode="External"/><Relationship Id="rId2418" Type="http://schemas.openxmlformats.org/officeDocument/2006/relationships/hyperlink" Target="https://www.adb.org/projects/51271-003/main" TargetMode="External"/><Relationship Id="rId73" Type="http://schemas.openxmlformats.org/officeDocument/2006/relationships/hyperlink" Target="https://data.adb.org/media/9141/download" TargetMode="External"/><Relationship Id="rId804" Type="http://schemas.openxmlformats.org/officeDocument/2006/relationships/hyperlink" Target="https://data.adb.org/media/12001/download" TargetMode="External"/><Relationship Id="rId1227" Type="http://schemas.openxmlformats.org/officeDocument/2006/relationships/hyperlink" Target="https://data.iadb.org/dataset/download/88fc53ef-f1f1-4119-96f2-b575f5fda36c/zip" TargetMode="External"/><Relationship Id="rId1434" Type="http://schemas.openxmlformats.org/officeDocument/2006/relationships/hyperlink" Target="https://data.iadb.org/dataset/download/88fc53ef-f1f1-4119-96f2-b575f5fda36c/zip" TargetMode="External"/><Relationship Id="rId1641" Type="http://schemas.openxmlformats.org/officeDocument/2006/relationships/hyperlink" Target="https://data.iadb.org/dataset/2022-idb-climate-finance-database" TargetMode="External"/><Relationship Id="rId1879" Type="http://schemas.openxmlformats.org/officeDocument/2006/relationships/hyperlink" Target="https://data.iadb.org/dataset/2022-idb-climate-finance-database" TargetMode="External"/><Relationship Id="rId1501" Type="http://schemas.openxmlformats.org/officeDocument/2006/relationships/hyperlink" Target="https://data.iadb.org/dataset/download/88fc53ef-f1f1-4119-96f2-b575f5fda36c/zip" TargetMode="External"/><Relationship Id="rId1739" Type="http://schemas.openxmlformats.org/officeDocument/2006/relationships/hyperlink" Target="https://data.iadb.org/dataset/2022-idb-climate-finance-database" TargetMode="External"/><Relationship Id="rId1946" Type="http://schemas.openxmlformats.org/officeDocument/2006/relationships/hyperlink" Target="https://data.iadb.org/dataset/2021-idb-climate-finance-database" TargetMode="External"/><Relationship Id="rId1806" Type="http://schemas.openxmlformats.org/officeDocument/2006/relationships/hyperlink" Target="https://data.iadb.org/dataset/2022-idb-climate-finance-database" TargetMode="External"/><Relationship Id="rId387" Type="http://schemas.openxmlformats.org/officeDocument/2006/relationships/hyperlink" Target="https://data.adb.org/media/10586/download" TargetMode="External"/><Relationship Id="rId594" Type="http://schemas.openxmlformats.org/officeDocument/2006/relationships/hyperlink" Target="https://data.adb.org/media/10586/download" TargetMode="External"/><Relationship Id="rId2068" Type="http://schemas.openxmlformats.org/officeDocument/2006/relationships/hyperlink" Target="https://data.iadb.org/dataset/2021-idb-climate-finance-database" TargetMode="External"/><Relationship Id="rId2275" Type="http://schemas.openxmlformats.org/officeDocument/2006/relationships/hyperlink" Target="https://www.adb.org/projects/57031-001/main" TargetMode="External"/><Relationship Id="rId247" Type="http://schemas.openxmlformats.org/officeDocument/2006/relationships/hyperlink" Target="https://data.adb.org/media/9141/download" TargetMode="External"/><Relationship Id="rId899" Type="http://schemas.openxmlformats.org/officeDocument/2006/relationships/hyperlink" Target="https://data.adb.org/media/12001/download" TargetMode="External"/><Relationship Id="rId1084" Type="http://schemas.openxmlformats.org/officeDocument/2006/relationships/hyperlink" Target="https://data.adb.org/media/12001/download" TargetMode="External"/><Relationship Id="rId2482" Type="http://schemas.openxmlformats.org/officeDocument/2006/relationships/hyperlink" Target="https://www.adb.org/projects/55106-001/main" TargetMode="External"/><Relationship Id="rId107" Type="http://schemas.openxmlformats.org/officeDocument/2006/relationships/hyperlink" Target="https://data.adb.org/media/9141/download" TargetMode="External"/><Relationship Id="rId454" Type="http://schemas.openxmlformats.org/officeDocument/2006/relationships/hyperlink" Target="https://data.adb.org/media/10586/download" TargetMode="External"/><Relationship Id="rId661" Type="http://schemas.openxmlformats.org/officeDocument/2006/relationships/hyperlink" Target="https://data.adb.org/media/10586/download" TargetMode="External"/><Relationship Id="rId759" Type="http://schemas.openxmlformats.org/officeDocument/2006/relationships/hyperlink" Target="https://data.adb.org/media/12001/download" TargetMode="External"/><Relationship Id="rId966" Type="http://schemas.openxmlformats.org/officeDocument/2006/relationships/hyperlink" Target="https://data.adb.org/media/12001/download" TargetMode="External"/><Relationship Id="rId1291" Type="http://schemas.openxmlformats.org/officeDocument/2006/relationships/hyperlink" Target="https://data.iadb.org/dataset/download/88fc53ef-f1f1-4119-96f2-b575f5fda36c/zip" TargetMode="External"/><Relationship Id="rId1389" Type="http://schemas.openxmlformats.org/officeDocument/2006/relationships/hyperlink" Target="https://data.iadb.org/dataset/download/88fc53ef-f1f1-4119-96f2-b575f5fda36c/zip" TargetMode="External"/><Relationship Id="rId1596" Type="http://schemas.openxmlformats.org/officeDocument/2006/relationships/hyperlink" Target="https://data.iadb.org/dataset/download/88fc53ef-f1f1-4119-96f2-b575f5fda36c/zip" TargetMode="External"/><Relationship Id="rId2135" Type="http://schemas.openxmlformats.org/officeDocument/2006/relationships/hyperlink" Target="https://data.iadb.org/dataset/2021-idb-climate-finance-database" TargetMode="External"/><Relationship Id="rId2342" Type="http://schemas.openxmlformats.org/officeDocument/2006/relationships/hyperlink" Target="https://www.adb.org/projects/49450-032/main" TargetMode="External"/><Relationship Id="rId314" Type="http://schemas.openxmlformats.org/officeDocument/2006/relationships/hyperlink" Target="https://data.adb.org/media/9141/download" TargetMode="External"/><Relationship Id="rId521" Type="http://schemas.openxmlformats.org/officeDocument/2006/relationships/hyperlink" Target="https://data.adb.org/media/10586/download" TargetMode="External"/><Relationship Id="rId619" Type="http://schemas.openxmlformats.org/officeDocument/2006/relationships/hyperlink" Target="https://data.adb.org/media/10586/download" TargetMode="External"/><Relationship Id="rId1151" Type="http://schemas.openxmlformats.org/officeDocument/2006/relationships/hyperlink" Target="https://data.adb.org/media/12001/download" TargetMode="External"/><Relationship Id="rId1249" Type="http://schemas.openxmlformats.org/officeDocument/2006/relationships/hyperlink" Target="https://data.iadb.org/dataset/download/88fc53ef-f1f1-4119-96f2-b575f5fda36c/zip" TargetMode="External"/><Relationship Id="rId2202" Type="http://schemas.openxmlformats.org/officeDocument/2006/relationships/hyperlink" Target="https://www.aiib.org/en/news-events/impact-reports/sustainability-bond-impact/2024/index.html" TargetMode="External"/><Relationship Id="rId95" Type="http://schemas.openxmlformats.org/officeDocument/2006/relationships/hyperlink" Target="https://data.adb.org/media/9141/download" TargetMode="External"/><Relationship Id="rId826" Type="http://schemas.openxmlformats.org/officeDocument/2006/relationships/hyperlink" Target="https://data.adb.org/media/12001/download" TargetMode="External"/><Relationship Id="rId1011" Type="http://schemas.openxmlformats.org/officeDocument/2006/relationships/hyperlink" Target="https://data.adb.org/media/12001/download" TargetMode="External"/><Relationship Id="rId1109" Type="http://schemas.openxmlformats.org/officeDocument/2006/relationships/hyperlink" Target="https://data.adb.org/media/12001/download" TargetMode="External"/><Relationship Id="rId1456" Type="http://schemas.openxmlformats.org/officeDocument/2006/relationships/hyperlink" Target="https://data.iadb.org/dataset/download/88fc53ef-f1f1-4119-96f2-b575f5fda36c/zip" TargetMode="External"/><Relationship Id="rId1663" Type="http://schemas.openxmlformats.org/officeDocument/2006/relationships/hyperlink" Target="https://data.iadb.org/dataset/2022-idb-climate-finance-database" TargetMode="External"/><Relationship Id="rId1870" Type="http://schemas.openxmlformats.org/officeDocument/2006/relationships/hyperlink" Target="https://data.iadb.org/dataset/2022-idb-climate-finance-database" TargetMode="External"/><Relationship Id="rId1968" Type="http://schemas.openxmlformats.org/officeDocument/2006/relationships/hyperlink" Target="https://data.iadb.org/dataset/2021-idb-climate-finance-database" TargetMode="External"/><Relationship Id="rId2507" Type="http://schemas.openxmlformats.org/officeDocument/2006/relationships/hyperlink" Target="https://www.adb.org/projects/54386-001/main" TargetMode="External"/><Relationship Id="rId1316" Type="http://schemas.openxmlformats.org/officeDocument/2006/relationships/hyperlink" Target="https://data.iadb.org/dataset/download/88fc53ef-f1f1-4119-96f2-b575f5fda36c/zip" TargetMode="External"/><Relationship Id="rId1523" Type="http://schemas.openxmlformats.org/officeDocument/2006/relationships/hyperlink" Target="https://data.iadb.org/dataset/download/88fc53ef-f1f1-4119-96f2-b575f5fda36c/zip" TargetMode="External"/><Relationship Id="rId1730" Type="http://schemas.openxmlformats.org/officeDocument/2006/relationships/hyperlink" Target="https://data.iadb.org/dataset/2022-idb-climate-finance-database" TargetMode="External"/><Relationship Id="rId22" Type="http://schemas.openxmlformats.org/officeDocument/2006/relationships/hyperlink" Target="https://data.adb.org/media/9141/download" TargetMode="External"/><Relationship Id="rId1828" Type="http://schemas.openxmlformats.org/officeDocument/2006/relationships/hyperlink" Target="https://data.iadb.org/dataset/2022-idb-climate-finance-database" TargetMode="External"/><Relationship Id="rId171" Type="http://schemas.openxmlformats.org/officeDocument/2006/relationships/hyperlink" Target="https://data.adb.org/media/9141/download" TargetMode="External"/><Relationship Id="rId2297" Type="http://schemas.openxmlformats.org/officeDocument/2006/relationships/hyperlink" Target="https://www.adb.org/projects/54026-016/main" TargetMode="External"/><Relationship Id="rId269" Type="http://schemas.openxmlformats.org/officeDocument/2006/relationships/hyperlink" Target="https://data.adb.org/media/9141/download" TargetMode="External"/><Relationship Id="rId476" Type="http://schemas.openxmlformats.org/officeDocument/2006/relationships/hyperlink" Target="https://data.adb.org/media/10586/download" TargetMode="External"/><Relationship Id="rId683" Type="http://schemas.openxmlformats.org/officeDocument/2006/relationships/hyperlink" Target="https://data.adb.org/media/10586/download" TargetMode="External"/><Relationship Id="rId890" Type="http://schemas.openxmlformats.org/officeDocument/2006/relationships/hyperlink" Target="https://data.adb.org/media/12001/download" TargetMode="External"/><Relationship Id="rId2157" Type="http://schemas.openxmlformats.org/officeDocument/2006/relationships/hyperlink" Target="https://data.iadb.org/dataset/2021-idb-climate-finance-database" TargetMode="External"/><Relationship Id="rId2364" Type="http://schemas.openxmlformats.org/officeDocument/2006/relationships/hyperlink" Target="https://www.adb.org/projects/56329-001/main" TargetMode="External"/><Relationship Id="rId2571" Type="http://schemas.openxmlformats.org/officeDocument/2006/relationships/hyperlink" Target="https://www.adb.org/projects/55328-001/main" TargetMode="External"/><Relationship Id="rId129" Type="http://schemas.openxmlformats.org/officeDocument/2006/relationships/hyperlink" Target="https://data.adb.org/media/9141/download" TargetMode="External"/><Relationship Id="rId336" Type="http://schemas.openxmlformats.org/officeDocument/2006/relationships/hyperlink" Target="https://data.adb.org/media/9141/download" TargetMode="External"/><Relationship Id="rId543" Type="http://schemas.openxmlformats.org/officeDocument/2006/relationships/hyperlink" Target="https://data.adb.org/media/10586/download" TargetMode="External"/><Relationship Id="rId988" Type="http://schemas.openxmlformats.org/officeDocument/2006/relationships/hyperlink" Target="https://data.adb.org/media/12001/download" TargetMode="External"/><Relationship Id="rId1173" Type="http://schemas.openxmlformats.org/officeDocument/2006/relationships/hyperlink" Target="https://data.adb.org/media/12001/download" TargetMode="External"/><Relationship Id="rId1380" Type="http://schemas.openxmlformats.org/officeDocument/2006/relationships/hyperlink" Target="https://data.iadb.org/dataset/download/88fc53ef-f1f1-4119-96f2-b575f5fda36c/zip" TargetMode="External"/><Relationship Id="rId2017" Type="http://schemas.openxmlformats.org/officeDocument/2006/relationships/hyperlink" Target="https://data.iadb.org/dataset/2021-idb-climate-finance-database" TargetMode="External"/><Relationship Id="rId2224" Type="http://schemas.openxmlformats.org/officeDocument/2006/relationships/hyperlink" Target="https://www.adb.org/projects/52312-005/main" TargetMode="External"/><Relationship Id="rId403" Type="http://schemas.openxmlformats.org/officeDocument/2006/relationships/hyperlink" Target="https://data.adb.org/media/10586/download" TargetMode="External"/><Relationship Id="rId750" Type="http://schemas.openxmlformats.org/officeDocument/2006/relationships/hyperlink" Target="https://data.adb.org/media/10586/download" TargetMode="External"/><Relationship Id="rId848" Type="http://schemas.openxmlformats.org/officeDocument/2006/relationships/hyperlink" Target="https://data.adb.org/media/12001/download" TargetMode="External"/><Relationship Id="rId1033" Type="http://schemas.openxmlformats.org/officeDocument/2006/relationships/hyperlink" Target="https://data.adb.org/media/12001/download" TargetMode="External"/><Relationship Id="rId1478" Type="http://schemas.openxmlformats.org/officeDocument/2006/relationships/hyperlink" Target="https://data.iadb.org/dataset/download/88fc53ef-f1f1-4119-96f2-b575f5fda36c/zip" TargetMode="External"/><Relationship Id="rId1685" Type="http://schemas.openxmlformats.org/officeDocument/2006/relationships/hyperlink" Target="https://data.iadb.org/dataset/2022-idb-climate-finance-database" TargetMode="External"/><Relationship Id="rId1892" Type="http://schemas.openxmlformats.org/officeDocument/2006/relationships/hyperlink" Target="https://data.iadb.org/dataset/2022-idb-climate-finance-database" TargetMode="External"/><Relationship Id="rId2431" Type="http://schemas.openxmlformats.org/officeDocument/2006/relationships/hyperlink" Target="https://www.adb.org/projects/53277-002/main" TargetMode="External"/><Relationship Id="rId2529" Type="http://schemas.openxmlformats.org/officeDocument/2006/relationships/hyperlink" Target="https://www.adb.org/projects/55046-001/main" TargetMode="External"/><Relationship Id="rId610" Type="http://schemas.openxmlformats.org/officeDocument/2006/relationships/hyperlink" Target="https://data.adb.org/media/10586/download" TargetMode="External"/><Relationship Id="rId708" Type="http://schemas.openxmlformats.org/officeDocument/2006/relationships/hyperlink" Target="https://data.adb.org/media/10586/download" TargetMode="External"/><Relationship Id="rId915" Type="http://schemas.openxmlformats.org/officeDocument/2006/relationships/hyperlink" Target="https://data.adb.org/media/12001/download" TargetMode="External"/><Relationship Id="rId1240" Type="http://schemas.openxmlformats.org/officeDocument/2006/relationships/hyperlink" Target="https://data.iadb.org/dataset/download/88fc53ef-f1f1-4119-96f2-b575f5fda36c/zip" TargetMode="External"/><Relationship Id="rId1338" Type="http://schemas.openxmlformats.org/officeDocument/2006/relationships/hyperlink" Target="https://data.iadb.org/dataset/download/88fc53ef-f1f1-4119-96f2-b575f5fda36c/zip" TargetMode="External"/><Relationship Id="rId1545" Type="http://schemas.openxmlformats.org/officeDocument/2006/relationships/hyperlink" Target="https://data.iadb.org/dataset/download/88fc53ef-f1f1-4119-96f2-b575f5fda36c/zip" TargetMode="External"/><Relationship Id="rId1100" Type="http://schemas.openxmlformats.org/officeDocument/2006/relationships/hyperlink" Target="https://data.adb.org/media/12001/download" TargetMode="External"/><Relationship Id="rId1405" Type="http://schemas.openxmlformats.org/officeDocument/2006/relationships/hyperlink" Target="https://data.iadb.org/dataset/download/88fc53ef-f1f1-4119-96f2-b575f5fda36c/zip" TargetMode="External"/><Relationship Id="rId1752" Type="http://schemas.openxmlformats.org/officeDocument/2006/relationships/hyperlink" Target="https://data.iadb.org/dataset/2022-idb-climate-finance-database" TargetMode="External"/><Relationship Id="rId44" Type="http://schemas.openxmlformats.org/officeDocument/2006/relationships/hyperlink" Target="https://data.adb.org/media/9141/download" TargetMode="External"/><Relationship Id="rId1612" Type="http://schemas.openxmlformats.org/officeDocument/2006/relationships/hyperlink" Target="https://data.iadb.org/dataset/2022-idb-climate-finance-database" TargetMode="External"/><Relationship Id="rId1917" Type="http://schemas.openxmlformats.org/officeDocument/2006/relationships/hyperlink" Target="https://data.iadb.org/dataset/2022-idb-climate-finance-database" TargetMode="External"/><Relationship Id="rId193" Type="http://schemas.openxmlformats.org/officeDocument/2006/relationships/hyperlink" Target="https://data.adb.org/media/9141/download" TargetMode="External"/><Relationship Id="rId498" Type="http://schemas.openxmlformats.org/officeDocument/2006/relationships/hyperlink" Target="https://data.adb.org/media/10586/download" TargetMode="External"/><Relationship Id="rId2081" Type="http://schemas.openxmlformats.org/officeDocument/2006/relationships/hyperlink" Target="https://data.iadb.org/dataset/2021-idb-climate-finance-database" TargetMode="External"/><Relationship Id="rId2179" Type="http://schemas.openxmlformats.org/officeDocument/2006/relationships/hyperlink" Target="https://data.iadb.org/dataset/2021-idb-climate-finance-database" TargetMode="External"/><Relationship Id="rId260" Type="http://schemas.openxmlformats.org/officeDocument/2006/relationships/hyperlink" Target="https://data.adb.org/media/9141/download" TargetMode="External"/><Relationship Id="rId2386" Type="http://schemas.openxmlformats.org/officeDocument/2006/relationships/hyperlink" Target="https://www.adb.org/projects/53118-001/main" TargetMode="External"/><Relationship Id="rId2593" Type="http://schemas.openxmlformats.org/officeDocument/2006/relationships/hyperlink" Target="https://www.adb.org/projects/52004-004/main" TargetMode="External"/><Relationship Id="rId120" Type="http://schemas.openxmlformats.org/officeDocument/2006/relationships/hyperlink" Target="https://data.adb.org/media/9141/download" TargetMode="External"/><Relationship Id="rId358" Type="http://schemas.openxmlformats.org/officeDocument/2006/relationships/hyperlink" Target="https://data.adb.org/media/10586/download" TargetMode="External"/><Relationship Id="rId565" Type="http://schemas.openxmlformats.org/officeDocument/2006/relationships/hyperlink" Target="https://data.adb.org/media/10586/download" TargetMode="External"/><Relationship Id="rId772" Type="http://schemas.openxmlformats.org/officeDocument/2006/relationships/hyperlink" Target="https://data.adb.org/media/12001/download" TargetMode="External"/><Relationship Id="rId1195" Type="http://schemas.openxmlformats.org/officeDocument/2006/relationships/hyperlink" Target="https://data.adb.org/media/12001/download" TargetMode="External"/><Relationship Id="rId2039" Type="http://schemas.openxmlformats.org/officeDocument/2006/relationships/hyperlink" Target="https://data.iadb.org/dataset/2021-idb-climate-finance-database" TargetMode="External"/><Relationship Id="rId2246" Type="http://schemas.openxmlformats.org/officeDocument/2006/relationships/hyperlink" Target="https://www.adb.org/projects/55135-001/main" TargetMode="External"/><Relationship Id="rId2453" Type="http://schemas.openxmlformats.org/officeDocument/2006/relationships/hyperlink" Target="https://www.adb.org/projects/52332-001/main" TargetMode="External"/><Relationship Id="rId218" Type="http://schemas.openxmlformats.org/officeDocument/2006/relationships/hyperlink" Target="https://data.adb.org/media/9141/download" TargetMode="External"/><Relationship Id="rId425" Type="http://schemas.openxmlformats.org/officeDocument/2006/relationships/hyperlink" Target="https://data.adb.org/media/10586/download" TargetMode="External"/><Relationship Id="rId632" Type="http://schemas.openxmlformats.org/officeDocument/2006/relationships/hyperlink" Target="https://data.adb.org/media/10586/download" TargetMode="External"/><Relationship Id="rId1055" Type="http://schemas.openxmlformats.org/officeDocument/2006/relationships/hyperlink" Target="https://data.adb.org/media/12001/download" TargetMode="External"/><Relationship Id="rId1262" Type="http://schemas.openxmlformats.org/officeDocument/2006/relationships/hyperlink" Target="https://data.iadb.org/dataset/download/88fc53ef-f1f1-4119-96f2-b575f5fda36c/zip" TargetMode="External"/><Relationship Id="rId2106" Type="http://schemas.openxmlformats.org/officeDocument/2006/relationships/hyperlink" Target="https://data.iadb.org/dataset/2021-idb-climate-finance-database" TargetMode="External"/><Relationship Id="rId2313" Type="http://schemas.openxmlformats.org/officeDocument/2006/relationships/hyperlink" Target="https://www.adb.org/projects/56263-001/main" TargetMode="External"/><Relationship Id="rId2520" Type="http://schemas.openxmlformats.org/officeDocument/2006/relationships/hyperlink" Target="https://www.adb.org/projects/54447-001/main" TargetMode="External"/><Relationship Id="rId937" Type="http://schemas.openxmlformats.org/officeDocument/2006/relationships/hyperlink" Target="https://data.adb.org/media/12001/download" TargetMode="External"/><Relationship Id="rId1122" Type="http://schemas.openxmlformats.org/officeDocument/2006/relationships/hyperlink" Target="https://data.adb.org/media/12001/download" TargetMode="External"/><Relationship Id="rId1567" Type="http://schemas.openxmlformats.org/officeDocument/2006/relationships/hyperlink" Target="https://data.iadb.org/dataset/download/88fc53ef-f1f1-4119-96f2-b575f5fda36c/zip" TargetMode="External"/><Relationship Id="rId1774" Type="http://schemas.openxmlformats.org/officeDocument/2006/relationships/hyperlink" Target="https://data.iadb.org/dataset/2022-idb-climate-finance-database" TargetMode="External"/><Relationship Id="rId1981" Type="http://schemas.openxmlformats.org/officeDocument/2006/relationships/hyperlink" Target="https://data.iadb.org/dataset/2021-idb-climate-finance-database" TargetMode="External"/><Relationship Id="rId2618" Type="http://schemas.openxmlformats.org/officeDocument/2006/relationships/table" Target="../tables/table1.xml"/><Relationship Id="rId66" Type="http://schemas.openxmlformats.org/officeDocument/2006/relationships/hyperlink" Target="https://data.adb.org/media/9141/download" TargetMode="External"/><Relationship Id="rId1427" Type="http://schemas.openxmlformats.org/officeDocument/2006/relationships/hyperlink" Target="https://data.iadb.org/dataset/download/88fc53ef-f1f1-4119-96f2-b575f5fda36c/zip" TargetMode="External"/><Relationship Id="rId1634" Type="http://schemas.openxmlformats.org/officeDocument/2006/relationships/hyperlink" Target="https://data.iadb.org/dataset/2022-idb-climate-finance-database" TargetMode="External"/><Relationship Id="rId1841" Type="http://schemas.openxmlformats.org/officeDocument/2006/relationships/hyperlink" Target="https://data.iadb.org/dataset/2022-idb-climate-finance-database" TargetMode="External"/><Relationship Id="rId1939" Type="http://schemas.openxmlformats.org/officeDocument/2006/relationships/hyperlink" Target="https://data.iadb.org/dataset/2021-idb-climate-finance-database" TargetMode="External"/><Relationship Id="rId1701" Type="http://schemas.openxmlformats.org/officeDocument/2006/relationships/hyperlink" Target="https://data.iadb.org/dataset/2022-idb-climate-finance-database" TargetMode="External"/><Relationship Id="rId282" Type="http://schemas.openxmlformats.org/officeDocument/2006/relationships/hyperlink" Target="https://data.adb.org/media/9141/download" TargetMode="External"/><Relationship Id="rId587" Type="http://schemas.openxmlformats.org/officeDocument/2006/relationships/hyperlink" Target="https://data.adb.org/media/10586/download" TargetMode="External"/><Relationship Id="rId2170" Type="http://schemas.openxmlformats.org/officeDocument/2006/relationships/hyperlink" Target="https://data.iadb.org/dataset/2021-idb-climate-finance-database" TargetMode="External"/><Relationship Id="rId2268" Type="http://schemas.openxmlformats.org/officeDocument/2006/relationships/hyperlink" Target="https://www.adb.org/projects/56306-001/main" TargetMode="External"/><Relationship Id="rId8" Type="http://schemas.openxmlformats.org/officeDocument/2006/relationships/hyperlink" Target="https://data.adb.org/media/9141/download" TargetMode="External"/><Relationship Id="rId142" Type="http://schemas.openxmlformats.org/officeDocument/2006/relationships/hyperlink" Target="https://data.adb.org/media/9141/download" TargetMode="External"/><Relationship Id="rId447" Type="http://schemas.openxmlformats.org/officeDocument/2006/relationships/hyperlink" Target="https://data.adb.org/media/10586/download" TargetMode="External"/><Relationship Id="rId794" Type="http://schemas.openxmlformats.org/officeDocument/2006/relationships/hyperlink" Target="https://data.adb.org/media/12001/download" TargetMode="External"/><Relationship Id="rId1077" Type="http://schemas.openxmlformats.org/officeDocument/2006/relationships/hyperlink" Target="https://data.adb.org/media/12001/download" TargetMode="External"/><Relationship Id="rId2030" Type="http://schemas.openxmlformats.org/officeDocument/2006/relationships/hyperlink" Target="https://data.iadb.org/dataset/2021-idb-climate-finance-database" TargetMode="External"/><Relationship Id="rId2128" Type="http://schemas.openxmlformats.org/officeDocument/2006/relationships/hyperlink" Target="https://data.iadb.org/dataset/2021-idb-climate-finance-database" TargetMode="External"/><Relationship Id="rId2475" Type="http://schemas.openxmlformats.org/officeDocument/2006/relationships/hyperlink" Target="https://www.adb.org/projects/52287-001/main" TargetMode="External"/><Relationship Id="rId654" Type="http://schemas.openxmlformats.org/officeDocument/2006/relationships/hyperlink" Target="https://data.adb.org/media/10586/download" TargetMode="External"/><Relationship Id="rId861" Type="http://schemas.openxmlformats.org/officeDocument/2006/relationships/hyperlink" Target="https://data.adb.org/media/12001/download" TargetMode="External"/><Relationship Id="rId959" Type="http://schemas.openxmlformats.org/officeDocument/2006/relationships/hyperlink" Target="https://data.adb.org/media/12001/download" TargetMode="External"/><Relationship Id="rId1284" Type="http://schemas.openxmlformats.org/officeDocument/2006/relationships/hyperlink" Target="https://data.iadb.org/dataset/download/88fc53ef-f1f1-4119-96f2-b575f5fda36c/zip" TargetMode="External"/><Relationship Id="rId1491" Type="http://schemas.openxmlformats.org/officeDocument/2006/relationships/hyperlink" Target="https://data.iadb.org/dataset/download/88fc53ef-f1f1-4119-96f2-b575f5fda36c/zip" TargetMode="External"/><Relationship Id="rId1589" Type="http://schemas.openxmlformats.org/officeDocument/2006/relationships/hyperlink" Target="https://data.iadb.org/dataset/download/88fc53ef-f1f1-4119-96f2-b575f5fda36c/zip" TargetMode="External"/><Relationship Id="rId2335" Type="http://schemas.openxmlformats.org/officeDocument/2006/relationships/hyperlink" Target="https://www.adb.org/projects/57273-001/main" TargetMode="External"/><Relationship Id="rId2542" Type="http://schemas.openxmlformats.org/officeDocument/2006/relationships/hyperlink" Target="https://www.adb.org/projects/55217-001/main" TargetMode="External"/><Relationship Id="rId307" Type="http://schemas.openxmlformats.org/officeDocument/2006/relationships/hyperlink" Target="https://data.adb.org/media/9141/download" TargetMode="External"/><Relationship Id="rId514" Type="http://schemas.openxmlformats.org/officeDocument/2006/relationships/hyperlink" Target="https://data.adb.org/media/10586/download" TargetMode="External"/><Relationship Id="rId721" Type="http://schemas.openxmlformats.org/officeDocument/2006/relationships/hyperlink" Target="https://data.adb.org/media/10586/download" TargetMode="External"/><Relationship Id="rId1144" Type="http://schemas.openxmlformats.org/officeDocument/2006/relationships/hyperlink" Target="https://data.adb.org/media/12001/download" TargetMode="External"/><Relationship Id="rId1351" Type="http://schemas.openxmlformats.org/officeDocument/2006/relationships/hyperlink" Target="https://data.iadb.org/dataset/download/88fc53ef-f1f1-4119-96f2-b575f5fda36c/zip" TargetMode="External"/><Relationship Id="rId1449" Type="http://schemas.openxmlformats.org/officeDocument/2006/relationships/hyperlink" Target="https://data.iadb.org/dataset/download/88fc53ef-f1f1-4119-96f2-b575f5fda36c/zip" TargetMode="External"/><Relationship Id="rId1796" Type="http://schemas.openxmlformats.org/officeDocument/2006/relationships/hyperlink" Target="https://data.iadb.org/dataset/2022-idb-climate-finance-database" TargetMode="External"/><Relationship Id="rId2402" Type="http://schemas.openxmlformats.org/officeDocument/2006/relationships/hyperlink" Target="https://www.adb.org/projects/53271-001/main" TargetMode="External"/><Relationship Id="rId88" Type="http://schemas.openxmlformats.org/officeDocument/2006/relationships/hyperlink" Target="https://data.adb.org/media/9141/download" TargetMode="External"/><Relationship Id="rId819" Type="http://schemas.openxmlformats.org/officeDocument/2006/relationships/hyperlink" Target="https://data.adb.org/media/12001/download" TargetMode="External"/><Relationship Id="rId1004" Type="http://schemas.openxmlformats.org/officeDocument/2006/relationships/hyperlink" Target="https://data.adb.org/media/12001/download" TargetMode="External"/><Relationship Id="rId1211" Type="http://schemas.openxmlformats.org/officeDocument/2006/relationships/hyperlink" Target="https://data.iadb.org/dataset/download/88fc53ef-f1f1-4119-96f2-b575f5fda36c/zip" TargetMode="External"/><Relationship Id="rId1656" Type="http://schemas.openxmlformats.org/officeDocument/2006/relationships/hyperlink" Target="https://data.iadb.org/dataset/2022-idb-climate-finance-database" TargetMode="External"/><Relationship Id="rId1863" Type="http://schemas.openxmlformats.org/officeDocument/2006/relationships/hyperlink" Target="https://data.iadb.org/dataset/2022-idb-climate-finance-database" TargetMode="External"/><Relationship Id="rId1309" Type="http://schemas.openxmlformats.org/officeDocument/2006/relationships/hyperlink" Target="https://data.iadb.org/dataset/download/88fc53ef-f1f1-4119-96f2-b575f5fda36c/zip" TargetMode="External"/><Relationship Id="rId1516" Type="http://schemas.openxmlformats.org/officeDocument/2006/relationships/hyperlink" Target="https://data.iadb.org/dataset/download/88fc53ef-f1f1-4119-96f2-b575f5fda36c/zip" TargetMode="External"/><Relationship Id="rId1723" Type="http://schemas.openxmlformats.org/officeDocument/2006/relationships/hyperlink" Target="https://data.iadb.org/dataset/2022-idb-climate-finance-database" TargetMode="External"/><Relationship Id="rId1930" Type="http://schemas.openxmlformats.org/officeDocument/2006/relationships/hyperlink" Target="https://data.iadb.org/dataset/2022-idb-climate-finance-database" TargetMode="External"/><Relationship Id="rId15" Type="http://schemas.openxmlformats.org/officeDocument/2006/relationships/hyperlink" Target="https://data.adb.org/media/9141/download" TargetMode="External"/><Relationship Id="rId2192" Type="http://schemas.openxmlformats.org/officeDocument/2006/relationships/hyperlink" Target="https://www.ebrd.com/home/news-and-events/publications/sustainability-report/sustainaibility-report-2022.html" TargetMode="External"/><Relationship Id="rId164" Type="http://schemas.openxmlformats.org/officeDocument/2006/relationships/hyperlink" Target="https://data.adb.org/media/9141/download" TargetMode="External"/><Relationship Id="rId371" Type="http://schemas.openxmlformats.org/officeDocument/2006/relationships/hyperlink" Target="https://data.adb.org/media/10586/download" TargetMode="External"/><Relationship Id="rId2052" Type="http://schemas.openxmlformats.org/officeDocument/2006/relationships/hyperlink" Target="https://data.iadb.org/dataset/2021-idb-climate-finance-database" TargetMode="External"/><Relationship Id="rId2497" Type="http://schemas.openxmlformats.org/officeDocument/2006/relationships/hyperlink" Target="https://www.adb.org/projects/55024-001/main" TargetMode="External"/><Relationship Id="rId469" Type="http://schemas.openxmlformats.org/officeDocument/2006/relationships/hyperlink" Target="https://data.adb.org/media/10586/download" TargetMode="External"/><Relationship Id="rId676" Type="http://schemas.openxmlformats.org/officeDocument/2006/relationships/hyperlink" Target="https://data.adb.org/media/10586/download" TargetMode="External"/><Relationship Id="rId883" Type="http://schemas.openxmlformats.org/officeDocument/2006/relationships/hyperlink" Target="https://data.adb.org/media/12001/download" TargetMode="External"/><Relationship Id="rId1099" Type="http://schemas.openxmlformats.org/officeDocument/2006/relationships/hyperlink" Target="https://data.adb.org/media/12001/download" TargetMode="External"/><Relationship Id="rId2357" Type="http://schemas.openxmlformats.org/officeDocument/2006/relationships/hyperlink" Target="https://www.adb.org/projects/56138-001/main" TargetMode="External"/><Relationship Id="rId2564" Type="http://schemas.openxmlformats.org/officeDocument/2006/relationships/hyperlink" Target="https://www.adb.org/projects/55162-001/main" TargetMode="External"/><Relationship Id="rId231" Type="http://schemas.openxmlformats.org/officeDocument/2006/relationships/hyperlink" Target="https://data.adb.org/media/9141/download" TargetMode="External"/><Relationship Id="rId329" Type="http://schemas.openxmlformats.org/officeDocument/2006/relationships/hyperlink" Target="https://data.adb.org/media/9141/download" TargetMode="External"/><Relationship Id="rId536" Type="http://schemas.openxmlformats.org/officeDocument/2006/relationships/hyperlink" Target="https://data.adb.org/media/10586/download" TargetMode="External"/><Relationship Id="rId1166" Type="http://schemas.openxmlformats.org/officeDocument/2006/relationships/hyperlink" Target="https://data.adb.org/media/12001/download" TargetMode="External"/><Relationship Id="rId1373" Type="http://schemas.openxmlformats.org/officeDocument/2006/relationships/hyperlink" Target="https://data.iadb.org/dataset/download/88fc53ef-f1f1-4119-96f2-b575f5fda36c/zip" TargetMode="External"/><Relationship Id="rId2217" Type="http://schemas.openxmlformats.org/officeDocument/2006/relationships/hyperlink" Target="https://www.adb.org/projects/51131-004/main" TargetMode="External"/><Relationship Id="rId743" Type="http://schemas.openxmlformats.org/officeDocument/2006/relationships/hyperlink" Target="https://data.adb.org/media/10586/download" TargetMode="External"/><Relationship Id="rId950" Type="http://schemas.openxmlformats.org/officeDocument/2006/relationships/hyperlink" Target="https://data.adb.org/media/12001/download" TargetMode="External"/><Relationship Id="rId1026" Type="http://schemas.openxmlformats.org/officeDocument/2006/relationships/hyperlink" Target="https://data.adb.org/media/12001/download" TargetMode="External"/><Relationship Id="rId1580" Type="http://schemas.openxmlformats.org/officeDocument/2006/relationships/hyperlink" Target="https://data.iadb.org/dataset/download/88fc53ef-f1f1-4119-96f2-b575f5fda36c/zip" TargetMode="External"/><Relationship Id="rId1678" Type="http://schemas.openxmlformats.org/officeDocument/2006/relationships/hyperlink" Target="https://data.iadb.org/dataset/2022-idb-climate-finance-database" TargetMode="External"/><Relationship Id="rId1885" Type="http://schemas.openxmlformats.org/officeDocument/2006/relationships/hyperlink" Target="https://data.iadb.org/dataset/2022-idb-climate-finance-database" TargetMode="External"/><Relationship Id="rId2424" Type="http://schemas.openxmlformats.org/officeDocument/2006/relationships/hyperlink" Target="https://www.adb.org/projects/54336-001/main" TargetMode="External"/><Relationship Id="rId603" Type="http://schemas.openxmlformats.org/officeDocument/2006/relationships/hyperlink" Target="https://data.adb.org/media/10586/download" TargetMode="External"/><Relationship Id="rId810" Type="http://schemas.openxmlformats.org/officeDocument/2006/relationships/hyperlink" Target="https://data.adb.org/media/12001/download" TargetMode="External"/><Relationship Id="rId908" Type="http://schemas.openxmlformats.org/officeDocument/2006/relationships/hyperlink" Target="https://data.adb.org/media/12001/download" TargetMode="External"/><Relationship Id="rId1233" Type="http://schemas.openxmlformats.org/officeDocument/2006/relationships/hyperlink" Target="https://data.iadb.org/dataset/download/88fc53ef-f1f1-4119-96f2-b575f5fda36c/zip" TargetMode="External"/><Relationship Id="rId1440" Type="http://schemas.openxmlformats.org/officeDocument/2006/relationships/hyperlink" Target="https://data.iadb.org/dataset/download/88fc53ef-f1f1-4119-96f2-b575f5fda36c/zip" TargetMode="External"/><Relationship Id="rId1538" Type="http://schemas.openxmlformats.org/officeDocument/2006/relationships/hyperlink" Target="https://data.iadb.org/dataset/download/88fc53ef-f1f1-4119-96f2-b575f5fda36c/zip" TargetMode="External"/><Relationship Id="rId1300" Type="http://schemas.openxmlformats.org/officeDocument/2006/relationships/hyperlink" Target="https://data.iadb.org/dataset/download/88fc53ef-f1f1-4119-96f2-b575f5fda36c/zip" TargetMode="External"/><Relationship Id="rId1745" Type="http://schemas.openxmlformats.org/officeDocument/2006/relationships/hyperlink" Target="https://data.iadb.org/dataset/2022-idb-climate-finance-database" TargetMode="External"/><Relationship Id="rId1952" Type="http://schemas.openxmlformats.org/officeDocument/2006/relationships/hyperlink" Target="https://data.iadb.org/dataset/2021-idb-climate-finance-database" TargetMode="External"/><Relationship Id="rId37" Type="http://schemas.openxmlformats.org/officeDocument/2006/relationships/hyperlink" Target="https://data.adb.org/media/9141/download" TargetMode="External"/><Relationship Id="rId1605" Type="http://schemas.openxmlformats.org/officeDocument/2006/relationships/hyperlink" Target="https://data.iadb.org/dataset/2022-idb-climate-finance-database" TargetMode="External"/><Relationship Id="rId1812" Type="http://schemas.openxmlformats.org/officeDocument/2006/relationships/hyperlink" Target="https://data.iadb.org/dataset/2022-idb-climate-finance-database" TargetMode="External"/><Relationship Id="rId186" Type="http://schemas.openxmlformats.org/officeDocument/2006/relationships/hyperlink" Target="https://data.adb.org/media/9141/download" TargetMode="External"/><Relationship Id="rId393" Type="http://schemas.openxmlformats.org/officeDocument/2006/relationships/hyperlink" Target="https://data.adb.org/media/10586/download" TargetMode="External"/><Relationship Id="rId2074" Type="http://schemas.openxmlformats.org/officeDocument/2006/relationships/hyperlink" Target="https://data.iadb.org/dataset/2021-idb-climate-finance-database" TargetMode="External"/><Relationship Id="rId2281" Type="http://schemas.openxmlformats.org/officeDocument/2006/relationships/hyperlink" Target="https://www.adb.org/projects/57063-001/main" TargetMode="External"/><Relationship Id="rId253" Type="http://schemas.openxmlformats.org/officeDocument/2006/relationships/hyperlink" Target="https://data.adb.org/media/9141/download" TargetMode="External"/><Relationship Id="rId460" Type="http://schemas.openxmlformats.org/officeDocument/2006/relationships/hyperlink" Target="https://data.adb.org/media/10586/download" TargetMode="External"/><Relationship Id="rId698" Type="http://schemas.openxmlformats.org/officeDocument/2006/relationships/hyperlink" Target="https://data.adb.org/media/10586/download" TargetMode="External"/><Relationship Id="rId1090" Type="http://schemas.openxmlformats.org/officeDocument/2006/relationships/hyperlink" Target="https://data.adb.org/media/12001/download" TargetMode="External"/><Relationship Id="rId2141" Type="http://schemas.openxmlformats.org/officeDocument/2006/relationships/hyperlink" Target="https://data.iadb.org/dataset/2021-idb-climate-finance-database" TargetMode="External"/><Relationship Id="rId2379" Type="http://schemas.openxmlformats.org/officeDocument/2006/relationships/hyperlink" Target="https://www.adb.org/projects/51033-001/main" TargetMode="External"/><Relationship Id="rId2586" Type="http://schemas.openxmlformats.org/officeDocument/2006/relationships/hyperlink" Target="https://www.adb.org/projects/49450-010/main" TargetMode="External"/><Relationship Id="rId113" Type="http://schemas.openxmlformats.org/officeDocument/2006/relationships/hyperlink" Target="https://data.adb.org/media/9141/download" TargetMode="External"/><Relationship Id="rId320" Type="http://schemas.openxmlformats.org/officeDocument/2006/relationships/hyperlink" Target="https://data.adb.org/media/9141/download" TargetMode="External"/><Relationship Id="rId558" Type="http://schemas.openxmlformats.org/officeDocument/2006/relationships/hyperlink" Target="https://data.adb.org/media/10586/download" TargetMode="External"/><Relationship Id="rId765" Type="http://schemas.openxmlformats.org/officeDocument/2006/relationships/hyperlink" Target="https://data.adb.org/media/12001/download" TargetMode="External"/><Relationship Id="rId972" Type="http://schemas.openxmlformats.org/officeDocument/2006/relationships/hyperlink" Target="https://data.adb.org/media/12001/download" TargetMode="External"/><Relationship Id="rId1188" Type="http://schemas.openxmlformats.org/officeDocument/2006/relationships/hyperlink" Target="https://data.adb.org/media/12001/download" TargetMode="External"/><Relationship Id="rId1395" Type="http://schemas.openxmlformats.org/officeDocument/2006/relationships/hyperlink" Target="https://data.iadb.org/dataset/download/88fc53ef-f1f1-4119-96f2-b575f5fda36c/zip" TargetMode="External"/><Relationship Id="rId2001" Type="http://schemas.openxmlformats.org/officeDocument/2006/relationships/hyperlink" Target="https://data.iadb.org/dataset/2021-idb-climate-finance-database" TargetMode="External"/><Relationship Id="rId2239" Type="http://schemas.openxmlformats.org/officeDocument/2006/relationships/hyperlink" Target="https://www.adb.org/projects/54172-002/main" TargetMode="External"/><Relationship Id="rId2446" Type="http://schemas.openxmlformats.org/officeDocument/2006/relationships/hyperlink" Target="https://www.adb.org/projects/44263-016/main" TargetMode="External"/><Relationship Id="rId418" Type="http://schemas.openxmlformats.org/officeDocument/2006/relationships/hyperlink" Target="https://data.adb.org/media/10586/download" TargetMode="External"/><Relationship Id="rId625" Type="http://schemas.openxmlformats.org/officeDocument/2006/relationships/hyperlink" Target="https://data.adb.org/media/10586/download" TargetMode="External"/><Relationship Id="rId832" Type="http://schemas.openxmlformats.org/officeDocument/2006/relationships/hyperlink" Target="https://data.adb.org/media/12001/download" TargetMode="External"/><Relationship Id="rId1048" Type="http://schemas.openxmlformats.org/officeDocument/2006/relationships/hyperlink" Target="https://data.adb.org/media/12001/download" TargetMode="External"/><Relationship Id="rId1255" Type="http://schemas.openxmlformats.org/officeDocument/2006/relationships/hyperlink" Target="https://data.iadb.org/dataset/download/88fc53ef-f1f1-4119-96f2-b575f5fda36c/zip" TargetMode="External"/><Relationship Id="rId1462" Type="http://schemas.openxmlformats.org/officeDocument/2006/relationships/hyperlink" Target="https://data.iadb.org/dataset/download/88fc53ef-f1f1-4119-96f2-b575f5fda36c/zip" TargetMode="External"/><Relationship Id="rId2306" Type="http://schemas.openxmlformats.org/officeDocument/2006/relationships/hyperlink" Target="https://www.adb.org/projects/55261-001/main" TargetMode="External"/><Relationship Id="rId2513" Type="http://schemas.openxmlformats.org/officeDocument/2006/relationships/hyperlink" Target="https://www.adb.org/projects/55006-002/main" TargetMode="External"/><Relationship Id="rId1115" Type="http://schemas.openxmlformats.org/officeDocument/2006/relationships/hyperlink" Target="https://data.adb.org/media/12001/download" TargetMode="External"/><Relationship Id="rId1322" Type="http://schemas.openxmlformats.org/officeDocument/2006/relationships/hyperlink" Target="https://data.iadb.org/dataset/download/88fc53ef-f1f1-4119-96f2-b575f5fda36c/zip" TargetMode="External"/><Relationship Id="rId1767" Type="http://schemas.openxmlformats.org/officeDocument/2006/relationships/hyperlink" Target="https://data.iadb.org/dataset/2022-idb-climate-finance-database" TargetMode="External"/><Relationship Id="rId1974" Type="http://schemas.openxmlformats.org/officeDocument/2006/relationships/hyperlink" Target="https://data.iadb.org/dataset/2021-idb-climate-finance-database" TargetMode="External"/><Relationship Id="rId59" Type="http://schemas.openxmlformats.org/officeDocument/2006/relationships/hyperlink" Target="https://data.adb.org/media/9141/download" TargetMode="External"/><Relationship Id="rId1627" Type="http://schemas.openxmlformats.org/officeDocument/2006/relationships/hyperlink" Target="https://data.iadb.org/dataset/2022-idb-climate-finance-database" TargetMode="External"/><Relationship Id="rId1834" Type="http://schemas.openxmlformats.org/officeDocument/2006/relationships/hyperlink" Target="https://data.iadb.org/dataset/2022-idb-climate-finance-database" TargetMode="External"/><Relationship Id="rId2096" Type="http://schemas.openxmlformats.org/officeDocument/2006/relationships/hyperlink" Target="https://data.iadb.org/dataset/2021-idb-climate-finance-database" TargetMode="External"/><Relationship Id="rId1901" Type="http://schemas.openxmlformats.org/officeDocument/2006/relationships/hyperlink" Target="https://data.iadb.org/dataset/2022-idb-climate-finance-database" TargetMode="External"/><Relationship Id="rId275" Type="http://schemas.openxmlformats.org/officeDocument/2006/relationships/hyperlink" Target="https://data.adb.org/media/9141/download" TargetMode="External"/><Relationship Id="rId482" Type="http://schemas.openxmlformats.org/officeDocument/2006/relationships/hyperlink" Target="https://data.adb.org/media/10586/download" TargetMode="External"/><Relationship Id="rId2163" Type="http://schemas.openxmlformats.org/officeDocument/2006/relationships/hyperlink" Target="https://data.iadb.org/dataset/2021-idb-climate-finance-database" TargetMode="External"/><Relationship Id="rId2370" Type="http://schemas.openxmlformats.org/officeDocument/2006/relationships/hyperlink" Target="https://www.adb.org/projects/38272-045/main" TargetMode="External"/><Relationship Id="rId135" Type="http://schemas.openxmlformats.org/officeDocument/2006/relationships/hyperlink" Target="https://data.adb.org/media/9141/download" TargetMode="External"/><Relationship Id="rId342" Type="http://schemas.openxmlformats.org/officeDocument/2006/relationships/hyperlink" Target="https://data.adb.org/media/10586/download" TargetMode="External"/><Relationship Id="rId787" Type="http://schemas.openxmlformats.org/officeDocument/2006/relationships/hyperlink" Target="https://data.adb.org/media/12001/download" TargetMode="External"/><Relationship Id="rId994" Type="http://schemas.openxmlformats.org/officeDocument/2006/relationships/hyperlink" Target="https://data.adb.org/media/12001/download" TargetMode="External"/><Relationship Id="rId2023" Type="http://schemas.openxmlformats.org/officeDocument/2006/relationships/hyperlink" Target="https://data.iadb.org/dataset/2021-idb-climate-finance-database" TargetMode="External"/><Relationship Id="rId2230" Type="http://schemas.openxmlformats.org/officeDocument/2006/relationships/hyperlink" Target="https://www.adb.org/projects/53222-001/main" TargetMode="External"/><Relationship Id="rId2468" Type="http://schemas.openxmlformats.org/officeDocument/2006/relationships/hyperlink" Target="https://www.adb.org/projects/53376-001/main" TargetMode="External"/><Relationship Id="rId202" Type="http://schemas.openxmlformats.org/officeDocument/2006/relationships/hyperlink" Target="https://data.adb.org/media/9141/download" TargetMode="External"/><Relationship Id="rId647" Type="http://schemas.openxmlformats.org/officeDocument/2006/relationships/hyperlink" Target="https://data.adb.org/media/10586/download" TargetMode="External"/><Relationship Id="rId854" Type="http://schemas.openxmlformats.org/officeDocument/2006/relationships/hyperlink" Target="https://data.adb.org/media/12001/download" TargetMode="External"/><Relationship Id="rId1277" Type="http://schemas.openxmlformats.org/officeDocument/2006/relationships/hyperlink" Target="https://data.iadb.org/dataset/download/88fc53ef-f1f1-4119-96f2-b575f5fda36c/zip" TargetMode="External"/><Relationship Id="rId1484" Type="http://schemas.openxmlformats.org/officeDocument/2006/relationships/hyperlink" Target="https://data.iadb.org/dataset/download/88fc53ef-f1f1-4119-96f2-b575f5fda36c/zip" TargetMode="External"/><Relationship Id="rId1691" Type="http://schemas.openxmlformats.org/officeDocument/2006/relationships/hyperlink" Target="https://data.iadb.org/dataset/2022-idb-climate-finance-database" TargetMode="External"/><Relationship Id="rId2328" Type="http://schemas.openxmlformats.org/officeDocument/2006/relationships/hyperlink" Target="https://www.adb.org/projects/57114-001/main" TargetMode="External"/><Relationship Id="rId2535" Type="http://schemas.openxmlformats.org/officeDocument/2006/relationships/hyperlink" Target="https://www.adb.org/projects/55036-001/main" TargetMode="External"/><Relationship Id="rId507" Type="http://schemas.openxmlformats.org/officeDocument/2006/relationships/hyperlink" Target="https://data.adb.org/media/10586/download" TargetMode="External"/><Relationship Id="rId714" Type="http://schemas.openxmlformats.org/officeDocument/2006/relationships/hyperlink" Target="https://data.adb.org/media/10586/download" TargetMode="External"/><Relationship Id="rId921" Type="http://schemas.openxmlformats.org/officeDocument/2006/relationships/hyperlink" Target="https://data.adb.org/media/12001/download" TargetMode="External"/><Relationship Id="rId1137" Type="http://schemas.openxmlformats.org/officeDocument/2006/relationships/hyperlink" Target="https://data.adb.org/media/12001/download" TargetMode="External"/><Relationship Id="rId1344" Type="http://schemas.openxmlformats.org/officeDocument/2006/relationships/hyperlink" Target="https://data.iadb.org/dataset/download/88fc53ef-f1f1-4119-96f2-b575f5fda36c/zip" TargetMode="External"/><Relationship Id="rId1551" Type="http://schemas.openxmlformats.org/officeDocument/2006/relationships/hyperlink" Target="https://data.iadb.org/dataset/download/88fc53ef-f1f1-4119-96f2-b575f5fda36c/zip" TargetMode="External"/><Relationship Id="rId1789" Type="http://schemas.openxmlformats.org/officeDocument/2006/relationships/hyperlink" Target="https://data.iadb.org/dataset/2022-idb-climate-finance-database" TargetMode="External"/><Relationship Id="rId1996" Type="http://schemas.openxmlformats.org/officeDocument/2006/relationships/hyperlink" Target="https://data.iadb.org/dataset/2021-idb-climate-finance-database" TargetMode="External"/><Relationship Id="rId2602" Type="http://schemas.openxmlformats.org/officeDocument/2006/relationships/hyperlink" Target="https://www.adb.org/projects/52196-001/main" TargetMode="External"/><Relationship Id="rId50" Type="http://schemas.openxmlformats.org/officeDocument/2006/relationships/hyperlink" Target="https://data.adb.org/media/9141/download" TargetMode="External"/><Relationship Id="rId1204" Type="http://schemas.openxmlformats.org/officeDocument/2006/relationships/hyperlink" Target="https://data.adb.org/media/12001/download" TargetMode="External"/><Relationship Id="rId1411" Type="http://schemas.openxmlformats.org/officeDocument/2006/relationships/hyperlink" Target="https://data.iadb.org/dataset/download/88fc53ef-f1f1-4119-96f2-b575f5fda36c/zip" TargetMode="External"/><Relationship Id="rId1649" Type="http://schemas.openxmlformats.org/officeDocument/2006/relationships/hyperlink" Target="https://data.iadb.org/dataset/2022-idb-climate-finance-database" TargetMode="External"/><Relationship Id="rId1856" Type="http://schemas.openxmlformats.org/officeDocument/2006/relationships/hyperlink" Target="https://data.iadb.org/dataset/2022-idb-climate-finance-database" TargetMode="External"/><Relationship Id="rId1509" Type="http://schemas.openxmlformats.org/officeDocument/2006/relationships/hyperlink" Target="https://data.iadb.org/dataset/download/88fc53ef-f1f1-4119-96f2-b575f5fda36c/zip" TargetMode="External"/><Relationship Id="rId1716" Type="http://schemas.openxmlformats.org/officeDocument/2006/relationships/hyperlink" Target="https://data.iadb.org/dataset/2022-idb-climate-finance-database" TargetMode="External"/><Relationship Id="rId1923" Type="http://schemas.openxmlformats.org/officeDocument/2006/relationships/hyperlink" Target="https://data.iadb.org/dataset/2022-idb-climate-finance-database" TargetMode="External"/><Relationship Id="rId297" Type="http://schemas.openxmlformats.org/officeDocument/2006/relationships/hyperlink" Target="https://data.adb.org/media/9141/download" TargetMode="External"/><Relationship Id="rId2185" Type="http://schemas.openxmlformats.org/officeDocument/2006/relationships/hyperlink" Target="https://thedocs.worldbank.org/en/doc/24430fc6d999093601259916b9f3b1fb-0020012023/original/FY22-CCB-Flyer.pdf" TargetMode="External"/><Relationship Id="rId2392" Type="http://schemas.openxmlformats.org/officeDocument/2006/relationships/hyperlink" Target="https://www.adb.org/projects/53165-002/main" TargetMode="External"/><Relationship Id="rId157" Type="http://schemas.openxmlformats.org/officeDocument/2006/relationships/hyperlink" Target="https://data.adb.org/media/9141/download" TargetMode="External"/><Relationship Id="rId364" Type="http://schemas.openxmlformats.org/officeDocument/2006/relationships/hyperlink" Target="https://data.adb.org/media/10586/download" TargetMode="External"/><Relationship Id="rId2045" Type="http://schemas.openxmlformats.org/officeDocument/2006/relationships/hyperlink" Target="https://data.iadb.org/dataset/2021-idb-climate-finance-database" TargetMode="External"/><Relationship Id="rId571" Type="http://schemas.openxmlformats.org/officeDocument/2006/relationships/hyperlink" Target="https://data.adb.org/media/10586/download" TargetMode="External"/><Relationship Id="rId669" Type="http://schemas.openxmlformats.org/officeDocument/2006/relationships/hyperlink" Target="https://data.adb.org/media/10586/download" TargetMode="External"/><Relationship Id="rId876" Type="http://schemas.openxmlformats.org/officeDocument/2006/relationships/hyperlink" Target="https://data.adb.org/media/12001/download" TargetMode="External"/><Relationship Id="rId1299" Type="http://schemas.openxmlformats.org/officeDocument/2006/relationships/hyperlink" Target="https://data.iadb.org/dataset/download/88fc53ef-f1f1-4119-96f2-b575f5fda36c/zip" TargetMode="External"/><Relationship Id="rId2252" Type="http://schemas.openxmlformats.org/officeDocument/2006/relationships/hyperlink" Target="https://www.adb.org/projects/56025-001/main" TargetMode="External"/><Relationship Id="rId2557" Type="http://schemas.openxmlformats.org/officeDocument/2006/relationships/hyperlink" Target="https://www.adb.org/projects/54328-001/main" TargetMode="External"/><Relationship Id="rId224" Type="http://schemas.openxmlformats.org/officeDocument/2006/relationships/hyperlink" Target="https://data.adb.org/media/9141/download" TargetMode="External"/><Relationship Id="rId431" Type="http://schemas.openxmlformats.org/officeDocument/2006/relationships/hyperlink" Target="https://data.adb.org/media/10586/download" TargetMode="External"/><Relationship Id="rId529" Type="http://schemas.openxmlformats.org/officeDocument/2006/relationships/hyperlink" Target="https://data.adb.org/media/10586/download" TargetMode="External"/><Relationship Id="rId736" Type="http://schemas.openxmlformats.org/officeDocument/2006/relationships/hyperlink" Target="https://data.adb.org/media/10586/download" TargetMode="External"/><Relationship Id="rId1061" Type="http://schemas.openxmlformats.org/officeDocument/2006/relationships/hyperlink" Target="https://data.adb.org/media/12001/download" TargetMode="External"/><Relationship Id="rId1159" Type="http://schemas.openxmlformats.org/officeDocument/2006/relationships/hyperlink" Target="https://data.adb.org/media/12001/download" TargetMode="External"/><Relationship Id="rId1366" Type="http://schemas.openxmlformats.org/officeDocument/2006/relationships/hyperlink" Target="https://data.iadb.org/dataset/download/88fc53ef-f1f1-4119-96f2-b575f5fda36c/zip" TargetMode="External"/><Relationship Id="rId2112" Type="http://schemas.openxmlformats.org/officeDocument/2006/relationships/hyperlink" Target="https://data.iadb.org/dataset/2021-idb-climate-finance-database" TargetMode="External"/><Relationship Id="rId2417" Type="http://schemas.openxmlformats.org/officeDocument/2006/relationships/hyperlink" Target="https://www.adb.org/projects/49450-029/main" TargetMode="External"/><Relationship Id="rId943" Type="http://schemas.openxmlformats.org/officeDocument/2006/relationships/hyperlink" Target="https://data.adb.org/media/12001/download" TargetMode="External"/><Relationship Id="rId1019" Type="http://schemas.openxmlformats.org/officeDocument/2006/relationships/hyperlink" Target="https://data.adb.org/media/12001/download" TargetMode="External"/><Relationship Id="rId1573" Type="http://schemas.openxmlformats.org/officeDocument/2006/relationships/hyperlink" Target="https://data.iadb.org/dataset/download/88fc53ef-f1f1-4119-96f2-b575f5fda36c/zip" TargetMode="External"/><Relationship Id="rId1780" Type="http://schemas.openxmlformats.org/officeDocument/2006/relationships/hyperlink" Target="https://data.iadb.org/dataset/2022-idb-climate-finance-database" TargetMode="External"/><Relationship Id="rId1878" Type="http://schemas.openxmlformats.org/officeDocument/2006/relationships/hyperlink" Target="https://data.iadb.org/dataset/2022-idb-climate-finance-database" TargetMode="External"/><Relationship Id="rId72" Type="http://schemas.openxmlformats.org/officeDocument/2006/relationships/hyperlink" Target="https://data.adb.org/media/9141/download" TargetMode="External"/><Relationship Id="rId803" Type="http://schemas.openxmlformats.org/officeDocument/2006/relationships/hyperlink" Target="https://data.adb.org/media/12001/download" TargetMode="External"/><Relationship Id="rId1226" Type="http://schemas.openxmlformats.org/officeDocument/2006/relationships/hyperlink" Target="https://data.iadb.org/dataset/download/88fc53ef-f1f1-4119-96f2-b575f5fda36c/zip" TargetMode="External"/><Relationship Id="rId1433" Type="http://schemas.openxmlformats.org/officeDocument/2006/relationships/hyperlink" Target="https://data.iadb.org/dataset/download/88fc53ef-f1f1-4119-96f2-b575f5fda36c/zip" TargetMode="External"/><Relationship Id="rId1640" Type="http://schemas.openxmlformats.org/officeDocument/2006/relationships/hyperlink" Target="https://data.iadb.org/dataset/2022-idb-climate-finance-database" TargetMode="External"/><Relationship Id="rId1738" Type="http://schemas.openxmlformats.org/officeDocument/2006/relationships/hyperlink" Target="https://data.iadb.org/dataset/2022-idb-climate-finance-database" TargetMode="External"/><Relationship Id="rId1500" Type="http://schemas.openxmlformats.org/officeDocument/2006/relationships/hyperlink" Target="https://data.iadb.org/dataset/download/88fc53ef-f1f1-4119-96f2-b575f5fda36c/zip" TargetMode="External"/><Relationship Id="rId1945" Type="http://schemas.openxmlformats.org/officeDocument/2006/relationships/hyperlink" Target="https://data.iadb.org/dataset/2021-idb-climate-finance-database" TargetMode="External"/><Relationship Id="rId1805" Type="http://schemas.openxmlformats.org/officeDocument/2006/relationships/hyperlink" Target="https://data.iadb.org/dataset/2022-idb-climate-finance-database" TargetMode="External"/><Relationship Id="rId179" Type="http://schemas.openxmlformats.org/officeDocument/2006/relationships/hyperlink" Target="https://data.adb.org/media/9141/download" TargetMode="External"/><Relationship Id="rId386" Type="http://schemas.openxmlformats.org/officeDocument/2006/relationships/hyperlink" Target="https://data.adb.org/media/10586/download" TargetMode="External"/><Relationship Id="rId593" Type="http://schemas.openxmlformats.org/officeDocument/2006/relationships/hyperlink" Target="https://data.adb.org/media/10586/download" TargetMode="External"/><Relationship Id="rId2067" Type="http://schemas.openxmlformats.org/officeDocument/2006/relationships/hyperlink" Target="https://data.iadb.org/dataset/2021-idb-climate-finance-database" TargetMode="External"/><Relationship Id="rId2274" Type="http://schemas.openxmlformats.org/officeDocument/2006/relationships/hyperlink" Target="https://www.adb.org/projects/57031-001/main" TargetMode="External"/><Relationship Id="rId2481" Type="http://schemas.openxmlformats.org/officeDocument/2006/relationships/hyperlink" Target="https://www.adb.org/projects/50146-003/main" TargetMode="External"/><Relationship Id="rId246" Type="http://schemas.openxmlformats.org/officeDocument/2006/relationships/hyperlink" Target="https://data.adb.org/media/9141/download" TargetMode="External"/><Relationship Id="rId453" Type="http://schemas.openxmlformats.org/officeDocument/2006/relationships/hyperlink" Target="https://data.adb.org/media/10586/download" TargetMode="External"/><Relationship Id="rId660" Type="http://schemas.openxmlformats.org/officeDocument/2006/relationships/hyperlink" Target="https://data.adb.org/media/10586/download" TargetMode="External"/><Relationship Id="rId898" Type="http://schemas.openxmlformats.org/officeDocument/2006/relationships/hyperlink" Target="https://data.adb.org/media/12001/download" TargetMode="External"/><Relationship Id="rId1083" Type="http://schemas.openxmlformats.org/officeDocument/2006/relationships/hyperlink" Target="https://data.adb.org/media/12001/download" TargetMode="External"/><Relationship Id="rId1290" Type="http://schemas.openxmlformats.org/officeDocument/2006/relationships/hyperlink" Target="https://data.iadb.org/dataset/download/88fc53ef-f1f1-4119-96f2-b575f5fda36c/zip" TargetMode="External"/><Relationship Id="rId2134" Type="http://schemas.openxmlformats.org/officeDocument/2006/relationships/hyperlink" Target="https://data.iadb.org/dataset/2021-idb-climate-finance-database" TargetMode="External"/><Relationship Id="rId2341" Type="http://schemas.openxmlformats.org/officeDocument/2006/relationships/hyperlink" Target="https://www.adb.org/projects/49450-032/main" TargetMode="External"/><Relationship Id="rId2579" Type="http://schemas.openxmlformats.org/officeDocument/2006/relationships/hyperlink" Target="https://www.adb.org/projects/51252-006/main" TargetMode="External"/><Relationship Id="rId106" Type="http://schemas.openxmlformats.org/officeDocument/2006/relationships/hyperlink" Target="https://data.adb.org/media/9141/download" TargetMode="External"/><Relationship Id="rId313" Type="http://schemas.openxmlformats.org/officeDocument/2006/relationships/hyperlink" Target="https://data.adb.org/media/9141/download" TargetMode="External"/><Relationship Id="rId758" Type="http://schemas.openxmlformats.org/officeDocument/2006/relationships/hyperlink" Target="https://data.adb.org/media/12001/download" TargetMode="External"/><Relationship Id="rId965" Type="http://schemas.openxmlformats.org/officeDocument/2006/relationships/hyperlink" Target="https://data.adb.org/media/12001/download" TargetMode="External"/><Relationship Id="rId1150" Type="http://schemas.openxmlformats.org/officeDocument/2006/relationships/hyperlink" Target="https://data.adb.org/media/12001/download" TargetMode="External"/><Relationship Id="rId1388" Type="http://schemas.openxmlformats.org/officeDocument/2006/relationships/hyperlink" Target="https://data.iadb.org/dataset/download/88fc53ef-f1f1-4119-96f2-b575f5fda36c/zip" TargetMode="External"/><Relationship Id="rId1595" Type="http://schemas.openxmlformats.org/officeDocument/2006/relationships/hyperlink" Target="https://data.iadb.org/dataset/download/88fc53ef-f1f1-4119-96f2-b575f5fda36c/zip" TargetMode="External"/><Relationship Id="rId2439" Type="http://schemas.openxmlformats.org/officeDocument/2006/relationships/hyperlink" Target="https://www.adb.org/projects/53262-001/main" TargetMode="External"/><Relationship Id="rId94" Type="http://schemas.openxmlformats.org/officeDocument/2006/relationships/hyperlink" Target="https://data.adb.org/media/9141/download" TargetMode="External"/><Relationship Id="rId520" Type="http://schemas.openxmlformats.org/officeDocument/2006/relationships/hyperlink" Target="https://data.adb.org/media/10586/download" TargetMode="External"/><Relationship Id="rId618" Type="http://schemas.openxmlformats.org/officeDocument/2006/relationships/hyperlink" Target="https://data.adb.org/media/10586/download" TargetMode="External"/><Relationship Id="rId825" Type="http://schemas.openxmlformats.org/officeDocument/2006/relationships/hyperlink" Target="https://data.adb.org/media/12001/download" TargetMode="External"/><Relationship Id="rId1248" Type="http://schemas.openxmlformats.org/officeDocument/2006/relationships/hyperlink" Target="https://data.iadb.org/dataset/download/88fc53ef-f1f1-4119-96f2-b575f5fda36c/zip" TargetMode="External"/><Relationship Id="rId1455" Type="http://schemas.openxmlformats.org/officeDocument/2006/relationships/hyperlink" Target="https://data.iadb.org/dataset/download/88fc53ef-f1f1-4119-96f2-b575f5fda36c/zip" TargetMode="External"/><Relationship Id="rId1662" Type="http://schemas.openxmlformats.org/officeDocument/2006/relationships/hyperlink" Target="https://data.iadb.org/dataset/2022-idb-climate-finance-database" TargetMode="External"/><Relationship Id="rId2201" Type="http://schemas.openxmlformats.org/officeDocument/2006/relationships/hyperlink" Target="https://www.aiib.org/en/news-events/impact-reports/sustainability-bond-impact/2024/index.html" TargetMode="External"/><Relationship Id="rId2506" Type="http://schemas.openxmlformats.org/officeDocument/2006/relationships/hyperlink" Target="https://www.adb.org/projects/55051-001/main" TargetMode="External"/><Relationship Id="rId1010" Type="http://schemas.openxmlformats.org/officeDocument/2006/relationships/hyperlink" Target="https://data.adb.org/media/12001/download" TargetMode="External"/><Relationship Id="rId1108" Type="http://schemas.openxmlformats.org/officeDocument/2006/relationships/hyperlink" Target="https://data.adb.org/media/12001/download" TargetMode="External"/><Relationship Id="rId1315" Type="http://schemas.openxmlformats.org/officeDocument/2006/relationships/hyperlink" Target="https://data.iadb.org/dataset/download/88fc53ef-f1f1-4119-96f2-b575f5fda36c/zip" TargetMode="External"/><Relationship Id="rId1967" Type="http://schemas.openxmlformats.org/officeDocument/2006/relationships/hyperlink" Target="https://data.iadb.org/dataset/2021-idb-climate-finance-database" TargetMode="External"/><Relationship Id="rId1522" Type="http://schemas.openxmlformats.org/officeDocument/2006/relationships/hyperlink" Target="https://data.iadb.org/dataset/download/88fc53ef-f1f1-4119-96f2-b575f5fda36c/zip" TargetMode="External"/><Relationship Id="rId21" Type="http://schemas.openxmlformats.org/officeDocument/2006/relationships/hyperlink" Target="https://data.adb.org/media/9141/download" TargetMode="External"/><Relationship Id="rId2089" Type="http://schemas.openxmlformats.org/officeDocument/2006/relationships/hyperlink" Target="https://data.iadb.org/dataset/2021-idb-climate-finance-database" TargetMode="External"/><Relationship Id="rId2296" Type="http://schemas.openxmlformats.org/officeDocument/2006/relationships/hyperlink" Target="https://www.adb.org/projects/53078-001/main" TargetMode="External"/><Relationship Id="rId268" Type="http://schemas.openxmlformats.org/officeDocument/2006/relationships/hyperlink" Target="https://data.adb.org/media/9141/download" TargetMode="External"/><Relationship Id="rId475" Type="http://schemas.openxmlformats.org/officeDocument/2006/relationships/hyperlink" Target="https://data.adb.org/media/10586/download" TargetMode="External"/><Relationship Id="rId682" Type="http://schemas.openxmlformats.org/officeDocument/2006/relationships/hyperlink" Target="https://data.adb.org/media/10586/download" TargetMode="External"/><Relationship Id="rId2156" Type="http://schemas.openxmlformats.org/officeDocument/2006/relationships/hyperlink" Target="https://data.iadb.org/dataset/2021-idb-climate-finance-database" TargetMode="External"/><Relationship Id="rId2363" Type="http://schemas.openxmlformats.org/officeDocument/2006/relationships/hyperlink" Target="https://www.adb.org/projects/56329-001/main" TargetMode="External"/><Relationship Id="rId2570" Type="http://schemas.openxmlformats.org/officeDocument/2006/relationships/hyperlink" Target="https://www.adb.org/projects/55245-001/main" TargetMode="External"/><Relationship Id="rId128" Type="http://schemas.openxmlformats.org/officeDocument/2006/relationships/hyperlink" Target="https://data.adb.org/media/9141/download" TargetMode="External"/><Relationship Id="rId335" Type="http://schemas.openxmlformats.org/officeDocument/2006/relationships/hyperlink" Target="https://data.adb.org/media/9141/download" TargetMode="External"/><Relationship Id="rId542" Type="http://schemas.openxmlformats.org/officeDocument/2006/relationships/hyperlink" Target="https://data.adb.org/media/10586/download" TargetMode="External"/><Relationship Id="rId1172" Type="http://schemas.openxmlformats.org/officeDocument/2006/relationships/hyperlink" Target="https://data.adb.org/media/12001/download" TargetMode="External"/><Relationship Id="rId2016" Type="http://schemas.openxmlformats.org/officeDocument/2006/relationships/hyperlink" Target="https://data.iadb.org/dataset/2021-idb-climate-finance-database" TargetMode="External"/><Relationship Id="rId2223" Type="http://schemas.openxmlformats.org/officeDocument/2006/relationships/hyperlink" Target="https://www.adb.org/projects/52312-005/main" TargetMode="External"/><Relationship Id="rId2430" Type="http://schemas.openxmlformats.org/officeDocument/2006/relationships/hyperlink" Target="https://www.adb.org/projects/53264-001/main" TargetMode="External"/><Relationship Id="rId402" Type="http://schemas.openxmlformats.org/officeDocument/2006/relationships/hyperlink" Target="https://data.adb.org/media/10586/download" TargetMode="External"/><Relationship Id="rId1032" Type="http://schemas.openxmlformats.org/officeDocument/2006/relationships/hyperlink" Target="https://data.adb.org/media/12001/download" TargetMode="External"/><Relationship Id="rId1989" Type="http://schemas.openxmlformats.org/officeDocument/2006/relationships/hyperlink" Target="https://data.iadb.org/dataset/2021-idb-climate-finance-database" TargetMode="External"/><Relationship Id="rId1849" Type="http://schemas.openxmlformats.org/officeDocument/2006/relationships/hyperlink" Target="https://data.iadb.org/dataset/2022-idb-climate-finance-database" TargetMode="External"/><Relationship Id="rId192" Type="http://schemas.openxmlformats.org/officeDocument/2006/relationships/hyperlink" Target="https://data.adb.org/media/9141/download" TargetMode="External"/><Relationship Id="rId1709" Type="http://schemas.openxmlformats.org/officeDocument/2006/relationships/hyperlink" Target="https://data.iadb.org/dataset/2022-idb-climate-finance-database" TargetMode="External"/><Relationship Id="rId1916" Type="http://schemas.openxmlformats.org/officeDocument/2006/relationships/hyperlink" Target="https://data.iadb.org/dataset/2022-idb-climate-finance-database" TargetMode="External"/><Relationship Id="rId2080" Type="http://schemas.openxmlformats.org/officeDocument/2006/relationships/hyperlink" Target="https://data.iadb.org/dataset/2021-idb-climate-finance-database" TargetMode="External"/><Relationship Id="rId869" Type="http://schemas.openxmlformats.org/officeDocument/2006/relationships/hyperlink" Target="https://data.adb.org/media/12001/download" TargetMode="External"/><Relationship Id="rId1499" Type="http://schemas.openxmlformats.org/officeDocument/2006/relationships/hyperlink" Target="https://data.iadb.org/dataset/download/88fc53ef-f1f1-4119-96f2-b575f5fda36c/zip" TargetMode="External"/><Relationship Id="rId729" Type="http://schemas.openxmlformats.org/officeDocument/2006/relationships/hyperlink" Target="https://data.adb.org/media/10586/download" TargetMode="External"/><Relationship Id="rId1359" Type="http://schemas.openxmlformats.org/officeDocument/2006/relationships/hyperlink" Target="https://data.iadb.org/dataset/download/88fc53ef-f1f1-4119-96f2-b575f5fda36c/zip" TargetMode="External"/><Relationship Id="rId936" Type="http://schemas.openxmlformats.org/officeDocument/2006/relationships/hyperlink" Target="https://data.adb.org/media/12001/download" TargetMode="External"/><Relationship Id="rId1219" Type="http://schemas.openxmlformats.org/officeDocument/2006/relationships/hyperlink" Target="https://data.iadb.org/dataset/download/88fc53ef-f1f1-4119-96f2-b575f5fda36c/zip" TargetMode="External"/><Relationship Id="rId1566" Type="http://schemas.openxmlformats.org/officeDocument/2006/relationships/hyperlink" Target="https://data.iadb.org/dataset/download/88fc53ef-f1f1-4119-96f2-b575f5fda36c/zip" TargetMode="External"/><Relationship Id="rId1773" Type="http://schemas.openxmlformats.org/officeDocument/2006/relationships/hyperlink" Target="https://data.iadb.org/dataset/2022-idb-climate-finance-database" TargetMode="External"/><Relationship Id="rId1980" Type="http://schemas.openxmlformats.org/officeDocument/2006/relationships/hyperlink" Target="https://data.iadb.org/dataset/2021-idb-climate-finance-database" TargetMode="External"/><Relationship Id="rId2617" Type="http://schemas.openxmlformats.org/officeDocument/2006/relationships/hyperlink" Target="https://www.eib.org/en/registers/all/158964668" TargetMode="External"/><Relationship Id="rId65" Type="http://schemas.openxmlformats.org/officeDocument/2006/relationships/hyperlink" Target="https://data.adb.org/media/9141/download" TargetMode="External"/><Relationship Id="rId1426" Type="http://schemas.openxmlformats.org/officeDocument/2006/relationships/hyperlink" Target="https://data.iadb.org/dataset/download/88fc53ef-f1f1-4119-96f2-b575f5fda36c/zip" TargetMode="External"/><Relationship Id="rId1633" Type="http://schemas.openxmlformats.org/officeDocument/2006/relationships/hyperlink" Target="https://data.iadb.org/dataset/2022-idb-climate-finance-database" TargetMode="External"/><Relationship Id="rId1840" Type="http://schemas.openxmlformats.org/officeDocument/2006/relationships/hyperlink" Target="https://data.iadb.org/dataset/2022-idb-climate-finance-database" TargetMode="External"/><Relationship Id="rId1700" Type="http://schemas.openxmlformats.org/officeDocument/2006/relationships/hyperlink" Target="https://data.iadb.org/dataset/2022-idb-climate-finance-database" TargetMode="External"/><Relationship Id="rId379" Type="http://schemas.openxmlformats.org/officeDocument/2006/relationships/hyperlink" Target="https://data.adb.org/media/10586/download" TargetMode="External"/><Relationship Id="rId586" Type="http://schemas.openxmlformats.org/officeDocument/2006/relationships/hyperlink" Target="https://data.adb.org/media/10586/download" TargetMode="External"/><Relationship Id="rId793" Type="http://schemas.openxmlformats.org/officeDocument/2006/relationships/hyperlink" Target="https://data.adb.org/media/12001/download" TargetMode="External"/><Relationship Id="rId2267" Type="http://schemas.openxmlformats.org/officeDocument/2006/relationships/hyperlink" Target="https://www.adb.org/projects/56258-001/main" TargetMode="External"/><Relationship Id="rId2474" Type="http://schemas.openxmlformats.org/officeDocument/2006/relationships/hyperlink" Target="https://www.adb.org/projects/52287-001/main" TargetMode="External"/><Relationship Id="rId239" Type="http://schemas.openxmlformats.org/officeDocument/2006/relationships/hyperlink" Target="https://data.adb.org/media/9141/download" TargetMode="External"/><Relationship Id="rId446" Type="http://schemas.openxmlformats.org/officeDocument/2006/relationships/hyperlink" Target="https://data.adb.org/media/10586/download" TargetMode="External"/><Relationship Id="rId653" Type="http://schemas.openxmlformats.org/officeDocument/2006/relationships/hyperlink" Target="https://data.adb.org/media/10586/download" TargetMode="External"/><Relationship Id="rId1076" Type="http://schemas.openxmlformats.org/officeDocument/2006/relationships/hyperlink" Target="https://data.adb.org/media/12001/download" TargetMode="External"/><Relationship Id="rId1283" Type="http://schemas.openxmlformats.org/officeDocument/2006/relationships/hyperlink" Target="https://data.iadb.org/dataset/download/88fc53ef-f1f1-4119-96f2-b575f5fda36c/zip" TargetMode="External"/><Relationship Id="rId1490" Type="http://schemas.openxmlformats.org/officeDocument/2006/relationships/hyperlink" Target="https://data.iadb.org/dataset/download/88fc53ef-f1f1-4119-96f2-b575f5fda36c/zip" TargetMode="External"/><Relationship Id="rId2127" Type="http://schemas.openxmlformats.org/officeDocument/2006/relationships/hyperlink" Target="https://data.iadb.org/dataset/2021-idb-climate-finance-database" TargetMode="External"/><Relationship Id="rId2334" Type="http://schemas.openxmlformats.org/officeDocument/2006/relationships/hyperlink" Target="https://www.adb.org/projects/57273-001/main" TargetMode="External"/><Relationship Id="rId306" Type="http://schemas.openxmlformats.org/officeDocument/2006/relationships/hyperlink" Target="https://data.adb.org/media/9141/download" TargetMode="External"/><Relationship Id="rId860" Type="http://schemas.openxmlformats.org/officeDocument/2006/relationships/hyperlink" Target="https://data.adb.org/media/12001/download" TargetMode="External"/><Relationship Id="rId1143" Type="http://schemas.openxmlformats.org/officeDocument/2006/relationships/hyperlink" Target="https://data.adb.org/media/12001/download" TargetMode="External"/><Relationship Id="rId2541" Type="http://schemas.openxmlformats.org/officeDocument/2006/relationships/hyperlink" Target="https://www.adb.org/projects/54465-001/main" TargetMode="External"/><Relationship Id="rId513" Type="http://schemas.openxmlformats.org/officeDocument/2006/relationships/hyperlink" Target="https://data.adb.org/media/10586/download" TargetMode="External"/><Relationship Id="rId720" Type="http://schemas.openxmlformats.org/officeDocument/2006/relationships/hyperlink" Target="https://data.adb.org/media/10586/download" TargetMode="External"/><Relationship Id="rId1350" Type="http://schemas.openxmlformats.org/officeDocument/2006/relationships/hyperlink" Target="https://data.iadb.org/dataset/download/88fc53ef-f1f1-4119-96f2-b575f5fda36c/zip" TargetMode="External"/><Relationship Id="rId2401" Type="http://schemas.openxmlformats.org/officeDocument/2006/relationships/hyperlink" Target="https://www.adb.org/projects/53109-001/main" TargetMode="External"/><Relationship Id="rId1003" Type="http://schemas.openxmlformats.org/officeDocument/2006/relationships/hyperlink" Target="https://data.adb.org/media/12001/download" TargetMode="External"/><Relationship Id="rId1210" Type="http://schemas.openxmlformats.org/officeDocument/2006/relationships/hyperlink" Target="https://data.iadb.org/dataset/download/88fc53ef-f1f1-4119-96f2-b575f5fda36c/zip" TargetMode="External"/><Relationship Id="rId2191" Type="http://schemas.openxmlformats.org/officeDocument/2006/relationships/hyperlink" Target="https://www.ebrd.com/home/news-and-events/publications/sustainability-report/sustainaibility-report-2022.html" TargetMode="External"/><Relationship Id="rId163" Type="http://schemas.openxmlformats.org/officeDocument/2006/relationships/hyperlink" Target="https://data.adb.org/media/9141/download" TargetMode="External"/><Relationship Id="rId370" Type="http://schemas.openxmlformats.org/officeDocument/2006/relationships/hyperlink" Target="https://data.adb.org/media/10586/download" TargetMode="External"/><Relationship Id="rId2051" Type="http://schemas.openxmlformats.org/officeDocument/2006/relationships/hyperlink" Target="https://data.iadb.org/dataset/2021-idb-climate-finance-database" TargetMode="External"/><Relationship Id="rId230" Type="http://schemas.openxmlformats.org/officeDocument/2006/relationships/hyperlink" Target="https://data.adb.org/media/9141/download" TargetMode="External"/><Relationship Id="rId1677" Type="http://schemas.openxmlformats.org/officeDocument/2006/relationships/hyperlink" Target="https://data.iadb.org/dataset/2022-idb-climate-finance-database" TargetMode="External"/><Relationship Id="rId1884" Type="http://schemas.openxmlformats.org/officeDocument/2006/relationships/hyperlink" Target="https://data.iadb.org/dataset/2022-idb-climate-finance-database" TargetMode="External"/><Relationship Id="rId907" Type="http://schemas.openxmlformats.org/officeDocument/2006/relationships/hyperlink" Target="https://data.adb.org/media/12001/download" TargetMode="External"/><Relationship Id="rId1537" Type="http://schemas.openxmlformats.org/officeDocument/2006/relationships/hyperlink" Target="https://data.iadb.org/dataset/download/88fc53ef-f1f1-4119-96f2-b575f5fda36c/zip" TargetMode="External"/><Relationship Id="rId1744" Type="http://schemas.openxmlformats.org/officeDocument/2006/relationships/hyperlink" Target="https://data.iadb.org/dataset/2022-idb-climate-finance-database" TargetMode="External"/><Relationship Id="rId1951" Type="http://schemas.openxmlformats.org/officeDocument/2006/relationships/hyperlink" Target="https://data.iadb.org/dataset/2021-idb-climate-finance-database" TargetMode="External"/><Relationship Id="rId36" Type="http://schemas.openxmlformats.org/officeDocument/2006/relationships/hyperlink" Target="https://data.adb.org/media/9141/download" TargetMode="External"/><Relationship Id="rId1604" Type="http://schemas.openxmlformats.org/officeDocument/2006/relationships/hyperlink" Target="https://data.iadb.org/dataset/2022-idb-climate-finance-database" TargetMode="External"/><Relationship Id="rId1811" Type="http://schemas.openxmlformats.org/officeDocument/2006/relationships/hyperlink" Target="https://data.iadb.org/dataset/2022-idb-climate-finance-database" TargetMode="External"/><Relationship Id="rId697" Type="http://schemas.openxmlformats.org/officeDocument/2006/relationships/hyperlink" Target="https://data.adb.org/media/10586/download" TargetMode="External"/><Relationship Id="rId2378" Type="http://schemas.openxmlformats.org/officeDocument/2006/relationships/hyperlink" Target="https://www.adb.org/projects/53052-001/main" TargetMode="External"/><Relationship Id="rId1187" Type="http://schemas.openxmlformats.org/officeDocument/2006/relationships/hyperlink" Target="https://data.adb.org/media/12001/download" TargetMode="External"/><Relationship Id="rId2585" Type="http://schemas.openxmlformats.org/officeDocument/2006/relationships/hyperlink" Target="https://www.adb.org/projects/51163-001/main" TargetMode="External"/><Relationship Id="rId557" Type="http://schemas.openxmlformats.org/officeDocument/2006/relationships/hyperlink" Target="https://data.adb.org/media/10586/download" TargetMode="External"/><Relationship Id="rId764" Type="http://schemas.openxmlformats.org/officeDocument/2006/relationships/hyperlink" Target="https://data.adb.org/media/12001/download" TargetMode="External"/><Relationship Id="rId971" Type="http://schemas.openxmlformats.org/officeDocument/2006/relationships/hyperlink" Target="https://data.adb.org/media/12001/download" TargetMode="External"/><Relationship Id="rId1394" Type="http://schemas.openxmlformats.org/officeDocument/2006/relationships/hyperlink" Target="https://data.iadb.org/dataset/download/88fc53ef-f1f1-4119-96f2-b575f5fda36c/zip" TargetMode="External"/><Relationship Id="rId2238" Type="http://schemas.openxmlformats.org/officeDocument/2006/relationships/hyperlink" Target="https://www.adb.org/projects/54097-002/main" TargetMode="External"/><Relationship Id="rId2445" Type="http://schemas.openxmlformats.org/officeDocument/2006/relationships/hyperlink" Target="https://www.adb.org/projects/50301-004/main" TargetMode="External"/><Relationship Id="rId417" Type="http://schemas.openxmlformats.org/officeDocument/2006/relationships/hyperlink" Target="https://data.adb.org/media/10586/download" TargetMode="External"/><Relationship Id="rId624" Type="http://schemas.openxmlformats.org/officeDocument/2006/relationships/hyperlink" Target="https://data.adb.org/media/10586/download" TargetMode="External"/><Relationship Id="rId831" Type="http://schemas.openxmlformats.org/officeDocument/2006/relationships/hyperlink" Target="https://data.adb.org/media/12001/download" TargetMode="External"/><Relationship Id="rId1047" Type="http://schemas.openxmlformats.org/officeDocument/2006/relationships/hyperlink" Target="https://data.adb.org/media/12001/download" TargetMode="External"/><Relationship Id="rId1254" Type="http://schemas.openxmlformats.org/officeDocument/2006/relationships/hyperlink" Target="https://data.iadb.org/dataset/download/88fc53ef-f1f1-4119-96f2-b575f5fda36c/zip" TargetMode="External"/><Relationship Id="rId1461" Type="http://schemas.openxmlformats.org/officeDocument/2006/relationships/hyperlink" Target="https://data.iadb.org/dataset/download/88fc53ef-f1f1-4119-96f2-b575f5fda36c/zip" TargetMode="External"/><Relationship Id="rId2305" Type="http://schemas.openxmlformats.org/officeDocument/2006/relationships/hyperlink" Target="https://www.adb.org/projects/55128-001/main" TargetMode="External"/><Relationship Id="rId2512" Type="http://schemas.openxmlformats.org/officeDocument/2006/relationships/hyperlink" Target="https://www.adb.org/projects/54445-001/main" TargetMode="External"/><Relationship Id="rId1114" Type="http://schemas.openxmlformats.org/officeDocument/2006/relationships/hyperlink" Target="https://data.adb.org/media/12001/download" TargetMode="External"/><Relationship Id="rId1321" Type="http://schemas.openxmlformats.org/officeDocument/2006/relationships/hyperlink" Target="https://data.iadb.org/dataset/download/88fc53ef-f1f1-4119-96f2-b575f5fda36c/zip" TargetMode="External"/><Relationship Id="rId2095" Type="http://schemas.openxmlformats.org/officeDocument/2006/relationships/hyperlink" Target="https://data.iadb.org/dataset/2021-idb-climate-finance-database" TargetMode="External"/><Relationship Id="rId274" Type="http://schemas.openxmlformats.org/officeDocument/2006/relationships/hyperlink" Target="https://data.adb.org/media/9141/download" TargetMode="External"/><Relationship Id="rId481" Type="http://schemas.openxmlformats.org/officeDocument/2006/relationships/hyperlink" Target="https://data.adb.org/media/10586/download" TargetMode="External"/><Relationship Id="rId2162" Type="http://schemas.openxmlformats.org/officeDocument/2006/relationships/hyperlink" Target="https://data.iadb.org/dataset/2021-idb-climate-finance-database" TargetMode="External"/><Relationship Id="rId134" Type="http://schemas.openxmlformats.org/officeDocument/2006/relationships/hyperlink" Target="https://data.adb.org/media/9141/download" TargetMode="External"/><Relationship Id="rId341" Type="http://schemas.openxmlformats.org/officeDocument/2006/relationships/hyperlink" Target="https://data.adb.org/media/10586/download" TargetMode="External"/><Relationship Id="rId2022" Type="http://schemas.openxmlformats.org/officeDocument/2006/relationships/hyperlink" Target="https://data.iadb.org/dataset/2021-idb-climate-finance-database" TargetMode="External"/><Relationship Id="rId201" Type="http://schemas.openxmlformats.org/officeDocument/2006/relationships/hyperlink" Target="https://data.adb.org/media/9141/download" TargetMode="External"/><Relationship Id="rId1788" Type="http://schemas.openxmlformats.org/officeDocument/2006/relationships/hyperlink" Target="https://data.iadb.org/dataset/2022-idb-climate-finance-database" TargetMode="External"/><Relationship Id="rId1995" Type="http://schemas.openxmlformats.org/officeDocument/2006/relationships/hyperlink" Target="https://data.iadb.org/dataset/2021-idb-climate-finance-database" TargetMode="External"/><Relationship Id="rId1648" Type="http://schemas.openxmlformats.org/officeDocument/2006/relationships/hyperlink" Target="https://data.iadb.org/dataset/2022-idb-climate-finance-database" TargetMode="External"/><Relationship Id="rId1508" Type="http://schemas.openxmlformats.org/officeDocument/2006/relationships/hyperlink" Target="https://data.iadb.org/dataset/download/88fc53ef-f1f1-4119-96f2-b575f5fda36c/zip" TargetMode="External"/><Relationship Id="rId1855" Type="http://schemas.openxmlformats.org/officeDocument/2006/relationships/hyperlink" Target="https://data.iadb.org/dataset/2022-idb-climate-finance-database" TargetMode="External"/><Relationship Id="rId1715" Type="http://schemas.openxmlformats.org/officeDocument/2006/relationships/hyperlink" Target="https://data.iadb.org/dataset/2022-idb-climate-finance-database" TargetMode="External"/><Relationship Id="rId1922" Type="http://schemas.openxmlformats.org/officeDocument/2006/relationships/hyperlink" Target="https://data.iadb.org/dataset/2022-idb-climate-finance-database" TargetMode="External"/><Relationship Id="rId2489" Type="http://schemas.openxmlformats.org/officeDocument/2006/relationships/hyperlink" Target="https://www.adb.org/projects/54142-002/main" TargetMode="External"/><Relationship Id="rId668" Type="http://schemas.openxmlformats.org/officeDocument/2006/relationships/hyperlink" Target="https://data.adb.org/media/10586/download" TargetMode="External"/><Relationship Id="rId875" Type="http://schemas.openxmlformats.org/officeDocument/2006/relationships/hyperlink" Target="https://data.adb.org/media/12001/download" TargetMode="External"/><Relationship Id="rId1298" Type="http://schemas.openxmlformats.org/officeDocument/2006/relationships/hyperlink" Target="https://data.iadb.org/dataset/download/88fc53ef-f1f1-4119-96f2-b575f5fda36c/zip" TargetMode="External"/><Relationship Id="rId2349" Type="http://schemas.openxmlformats.org/officeDocument/2006/relationships/hyperlink" Target="https://www.adb.org/projects/53284-003/main" TargetMode="External"/><Relationship Id="rId2556" Type="http://schemas.openxmlformats.org/officeDocument/2006/relationships/hyperlink" Target="https://www.adb.org/projects/55064-002/main" TargetMode="External"/><Relationship Id="rId528" Type="http://schemas.openxmlformats.org/officeDocument/2006/relationships/hyperlink" Target="https://data.adb.org/media/10586/download" TargetMode="External"/><Relationship Id="rId735" Type="http://schemas.openxmlformats.org/officeDocument/2006/relationships/hyperlink" Target="https://data.adb.org/media/10586/download" TargetMode="External"/><Relationship Id="rId942" Type="http://schemas.openxmlformats.org/officeDocument/2006/relationships/hyperlink" Target="https://data.adb.org/media/12001/download" TargetMode="External"/><Relationship Id="rId1158" Type="http://schemas.openxmlformats.org/officeDocument/2006/relationships/hyperlink" Target="https://data.adb.org/media/12001/download" TargetMode="External"/><Relationship Id="rId1365" Type="http://schemas.openxmlformats.org/officeDocument/2006/relationships/hyperlink" Target="https://data.iadb.org/dataset/download/88fc53ef-f1f1-4119-96f2-b575f5fda36c/zip" TargetMode="External"/><Relationship Id="rId1572" Type="http://schemas.openxmlformats.org/officeDocument/2006/relationships/hyperlink" Target="https://data.iadb.org/dataset/download/88fc53ef-f1f1-4119-96f2-b575f5fda36c/zip" TargetMode="External"/><Relationship Id="rId2209" Type="http://schemas.openxmlformats.org/officeDocument/2006/relationships/hyperlink" Target="https://www.aiib.org/en/news-events/impact-reports/sustainability-bond-impact/2024/index.html" TargetMode="External"/><Relationship Id="rId2416" Type="http://schemas.openxmlformats.org/officeDocument/2006/relationships/hyperlink" Target="https://www.adb.org/projects/49450-026/main" TargetMode="External"/><Relationship Id="rId1018" Type="http://schemas.openxmlformats.org/officeDocument/2006/relationships/hyperlink" Target="https://data.adb.org/media/12001/download" TargetMode="External"/><Relationship Id="rId1225" Type="http://schemas.openxmlformats.org/officeDocument/2006/relationships/hyperlink" Target="https://data.iadb.org/dataset/download/88fc53ef-f1f1-4119-96f2-b575f5fda36c/zip" TargetMode="External"/><Relationship Id="rId1432" Type="http://schemas.openxmlformats.org/officeDocument/2006/relationships/hyperlink" Target="https://data.iadb.org/dataset/download/88fc53ef-f1f1-4119-96f2-b575f5fda36c/zip" TargetMode="External"/><Relationship Id="rId71" Type="http://schemas.openxmlformats.org/officeDocument/2006/relationships/hyperlink" Target="https://data.adb.org/media/9141/download" TargetMode="External"/><Relationship Id="rId802" Type="http://schemas.openxmlformats.org/officeDocument/2006/relationships/hyperlink" Target="https://data.adb.org/media/12001/download" TargetMode="External"/><Relationship Id="rId178" Type="http://schemas.openxmlformats.org/officeDocument/2006/relationships/hyperlink" Target="https://data.adb.org/media/9141/download" TargetMode="External"/><Relationship Id="rId385" Type="http://schemas.openxmlformats.org/officeDocument/2006/relationships/hyperlink" Target="https://data.adb.org/media/10586/download" TargetMode="External"/><Relationship Id="rId592" Type="http://schemas.openxmlformats.org/officeDocument/2006/relationships/hyperlink" Target="https://data.adb.org/media/10586/download" TargetMode="External"/><Relationship Id="rId2066" Type="http://schemas.openxmlformats.org/officeDocument/2006/relationships/hyperlink" Target="https://data.iadb.org/dataset/2021-idb-climate-finance-database" TargetMode="External"/><Relationship Id="rId2273" Type="http://schemas.openxmlformats.org/officeDocument/2006/relationships/hyperlink" Target="https://www.adb.org/projects/57031-001/main" TargetMode="External"/><Relationship Id="rId2480" Type="http://schemas.openxmlformats.org/officeDocument/2006/relationships/hyperlink" Target="https://www.adb.org/projects/50146-003/main" TargetMode="External"/><Relationship Id="rId245" Type="http://schemas.openxmlformats.org/officeDocument/2006/relationships/hyperlink" Target="https://data.adb.org/media/9141/download" TargetMode="External"/><Relationship Id="rId452" Type="http://schemas.openxmlformats.org/officeDocument/2006/relationships/hyperlink" Target="https://data.adb.org/media/10586/download" TargetMode="External"/><Relationship Id="rId1082" Type="http://schemas.openxmlformats.org/officeDocument/2006/relationships/hyperlink" Target="https://data.adb.org/media/12001/download" TargetMode="External"/><Relationship Id="rId2133" Type="http://schemas.openxmlformats.org/officeDocument/2006/relationships/hyperlink" Target="https://data.iadb.org/dataset/2021-idb-climate-finance-database" TargetMode="External"/><Relationship Id="rId2340" Type="http://schemas.openxmlformats.org/officeDocument/2006/relationships/hyperlink" Target="https://www.adb.org/projects/49450-032/main" TargetMode="External"/><Relationship Id="rId105" Type="http://schemas.openxmlformats.org/officeDocument/2006/relationships/hyperlink" Target="https://data.adb.org/media/9141/download" TargetMode="External"/><Relationship Id="rId312" Type="http://schemas.openxmlformats.org/officeDocument/2006/relationships/hyperlink" Target="https://data.adb.org/media/9141/download" TargetMode="External"/><Relationship Id="rId2200" Type="http://schemas.openxmlformats.org/officeDocument/2006/relationships/hyperlink" Target="https://www.aiib.org/en/news-events/impact-reports/sustainability-bond-impact/2024/index.html" TargetMode="External"/><Relationship Id="rId1899" Type="http://schemas.openxmlformats.org/officeDocument/2006/relationships/hyperlink" Target="https://data.iadb.org/dataset/2022-idb-climate-finance-database" TargetMode="External"/><Relationship Id="rId1759" Type="http://schemas.openxmlformats.org/officeDocument/2006/relationships/hyperlink" Target="https://data.iadb.org/dataset/2022-idb-climate-finance-database" TargetMode="External"/><Relationship Id="rId1966" Type="http://schemas.openxmlformats.org/officeDocument/2006/relationships/hyperlink" Target="https://data.iadb.org/dataset/2021-idb-climate-finance-database" TargetMode="External"/><Relationship Id="rId1619" Type="http://schemas.openxmlformats.org/officeDocument/2006/relationships/hyperlink" Target="https://data.iadb.org/dataset/2022-idb-climate-finance-database" TargetMode="External"/><Relationship Id="rId1826" Type="http://schemas.openxmlformats.org/officeDocument/2006/relationships/hyperlink" Target="https://data.iadb.org/dataset/2022-idb-climate-finance-database" TargetMode="External"/><Relationship Id="rId779" Type="http://schemas.openxmlformats.org/officeDocument/2006/relationships/hyperlink" Target="https://data.adb.org/media/12001/download" TargetMode="External"/><Relationship Id="rId986" Type="http://schemas.openxmlformats.org/officeDocument/2006/relationships/hyperlink" Target="https://data.adb.org/media/12001/download" TargetMode="External"/><Relationship Id="rId639" Type="http://schemas.openxmlformats.org/officeDocument/2006/relationships/hyperlink" Target="https://data.adb.org/media/10586/download" TargetMode="External"/><Relationship Id="rId1269" Type="http://schemas.openxmlformats.org/officeDocument/2006/relationships/hyperlink" Target="https://data.iadb.org/dataset/download/88fc53ef-f1f1-4119-96f2-b575f5fda36c/zip" TargetMode="External"/><Relationship Id="rId1476" Type="http://schemas.openxmlformats.org/officeDocument/2006/relationships/hyperlink" Target="https://data.iadb.org/dataset/download/88fc53ef-f1f1-4119-96f2-b575f5fda36c/zip" TargetMode="External"/><Relationship Id="rId846" Type="http://schemas.openxmlformats.org/officeDocument/2006/relationships/hyperlink" Target="https://data.adb.org/media/12001/download" TargetMode="External"/><Relationship Id="rId1129" Type="http://schemas.openxmlformats.org/officeDocument/2006/relationships/hyperlink" Target="https://data.adb.org/media/12001/download" TargetMode="External"/><Relationship Id="rId1683" Type="http://schemas.openxmlformats.org/officeDocument/2006/relationships/hyperlink" Target="https://data.iadb.org/dataset/2022-idb-climate-finance-database" TargetMode="External"/><Relationship Id="rId1890" Type="http://schemas.openxmlformats.org/officeDocument/2006/relationships/hyperlink" Target="https://data.iadb.org/dataset/2022-idb-climate-finance-database" TargetMode="External"/><Relationship Id="rId2527" Type="http://schemas.openxmlformats.org/officeDocument/2006/relationships/hyperlink" Target="https://www.adb.org/projects/42267-032/main" TargetMode="External"/><Relationship Id="rId706" Type="http://schemas.openxmlformats.org/officeDocument/2006/relationships/hyperlink" Target="https://data.adb.org/media/10586/download" TargetMode="External"/><Relationship Id="rId913" Type="http://schemas.openxmlformats.org/officeDocument/2006/relationships/hyperlink" Target="https://data.adb.org/media/12001/download" TargetMode="External"/><Relationship Id="rId1336" Type="http://schemas.openxmlformats.org/officeDocument/2006/relationships/hyperlink" Target="https://data.iadb.org/dataset/download/88fc53ef-f1f1-4119-96f2-b575f5fda36c/zip" TargetMode="External"/><Relationship Id="rId1543" Type="http://schemas.openxmlformats.org/officeDocument/2006/relationships/hyperlink" Target="https://data.iadb.org/dataset/download/88fc53ef-f1f1-4119-96f2-b575f5fda36c/zip" TargetMode="External"/><Relationship Id="rId1750" Type="http://schemas.openxmlformats.org/officeDocument/2006/relationships/hyperlink" Target="https://data.iadb.org/dataset/2022-idb-climate-finance-database" TargetMode="External"/><Relationship Id="rId42" Type="http://schemas.openxmlformats.org/officeDocument/2006/relationships/hyperlink" Target="https://data.adb.org/media/9141/download" TargetMode="External"/><Relationship Id="rId1403" Type="http://schemas.openxmlformats.org/officeDocument/2006/relationships/hyperlink" Target="https://data.iadb.org/dataset/download/88fc53ef-f1f1-4119-96f2-b575f5fda36c/zip" TargetMode="External"/><Relationship Id="rId1610" Type="http://schemas.openxmlformats.org/officeDocument/2006/relationships/hyperlink" Target="https://data.iadb.org/dataset/2022-idb-climate-finance-database" TargetMode="External"/><Relationship Id="rId289" Type="http://schemas.openxmlformats.org/officeDocument/2006/relationships/hyperlink" Target="https://data.adb.org/media/9141/download" TargetMode="External"/><Relationship Id="rId496" Type="http://schemas.openxmlformats.org/officeDocument/2006/relationships/hyperlink" Target="https://data.adb.org/media/10586/download" TargetMode="External"/><Relationship Id="rId2177" Type="http://schemas.openxmlformats.org/officeDocument/2006/relationships/hyperlink" Target="https://data.iadb.org/dataset/2021-idb-climate-finance-database" TargetMode="External"/><Relationship Id="rId2384" Type="http://schemas.openxmlformats.org/officeDocument/2006/relationships/hyperlink" Target="https://www.adb.org/projects/51077-003/main" TargetMode="External"/><Relationship Id="rId2591" Type="http://schemas.openxmlformats.org/officeDocument/2006/relationships/hyperlink" Target="https://www.adb.org/projects/46470-003/main" TargetMode="External"/><Relationship Id="rId149" Type="http://schemas.openxmlformats.org/officeDocument/2006/relationships/hyperlink" Target="https://data.adb.org/media/9141/download" TargetMode="External"/><Relationship Id="rId356" Type="http://schemas.openxmlformats.org/officeDocument/2006/relationships/hyperlink" Target="https://data.adb.org/media/10586/download" TargetMode="External"/><Relationship Id="rId563" Type="http://schemas.openxmlformats.org/officeDocument/2006/relationships/hyperlink" Target="https://data.adb.org/media/10586/download" TargetMode="External"/><Relationship Id="rId770" Type="http://schemas.openxmlformats.org/officeDocument/2006/relationships/hyperlink" Target="https://data.adb.org/media/12001/download" TargetMode="External"/><Relationship Id="rId1193" Type="http://schemas.openxmlformats.org/officeDocument/2006/relationships/hyperlink" Target="https://data.adb.org/media/12001/download" TargetMode="External"/><Relationship Id="rId2037" Type="http://schemas.openxmlformats.org/officeDocument/2006/relationships/hyperlink" Target="https://data.iadb.org/dataset/2021-idb-climate-finance-database" TargetMode="External"/><Relationship Id="rId2244" Type="http://schemas.openxmlformats.org/officeDocument/2006/relationships/hyperlink" Target="https://www.adb.org/projects/55101-001/main" TargetMode="External"/><Relationship Id="rId2451" Type="http://schemas.openxmlformats.org/officeDocument/2006/relationships/hyperlink" Target="https://www.adb.org/projects53220-001/main" TargetMode="External"/><Relationship Id="rId216" Type="http://schemas.openxmlformats.org/officeDocument/2006/relationships/hyperlink" Target="https://data.adb.org/media/9141/download" TargetMode="External"/><Relationship Id="rId423" Type="http://schemas.openxmlformats.org/officeDocument/2006/relationships/hyperlink" Target="https://data.adb.org/media/10586/download" TargetMode="External"/><Relationship Id="rId1053" Type="http://schemas.openxmlformats.org/officeDocument/2006/relationships/hyperlink" Target="https://data.adb.org/media/12001/download" TargetMode="External"/><Relationship Id="rId1260" Type="http://schemas.openxmlformats.org/officeDocument/2006/relationships/hyperlink" Target="https://data.iadb.org/dataset/download/88fc53ef-f1f1-4119-96f2-b575f5fda36c/zip" TargetMode="External"/><Relationship Id="rId2104" Type="http://schemas.openxmlformats.org/officeDocument/2006/relationships/hyperlink" Target="https://data.iadb.org/dataset/2021-idb-climate-finance-database" TargetMode="External"/><Relationship Id="rId630" Type="http://schemas.openxmlformats.org/officeDocument/2006/relationships/hyperlink" Target="https://data.adb.org/media/10586/download" TargetMode="External"/><Relationship Id="rId2311" Type="http://schemas.openxmlformats.org/officeDocument/2006/relationships/hyperlink" Target="https://www.adb.org/projects/56204-001/main" TargetMode="External"/><Relationship Id="rId1120" Type="http://schemas.openxmlformats.org/officeDocument/2006/relationships/hyperlink" Target="https://data.adb.org/media/12001/download" TargetMode="External"/><Relationship Id="rId1937" Type="http://schemas.openxmlformats.org/officeDocument/2006/relationships/hyperlink" Target="https://data.iadb.org/dataset/2021-idb-climate-finance-database" TargetMode="External"/><Relationship Id="rId280" Type="http://schemas.openxmlformats.org/officeDocument/2006/relationships/hyperlink" Target="https://data.adb.org/media/9141/download" TargetMode="External"/><Relationship Id="rId140" Type="http://schemas.openxmlformats.org/officeDocument/2006/relationships/hyperlink" Target="https://data.adb.org/media/9141/download" TargetMode="External"/><Relationship Id="rId6" Type="http://schemas.openxmlformats.org/officeDocument/2006/relationships/hyperlink" Target="https://data.adb.org/media/9141/download" TargetMode="External"/><Relationship Id="rId957" Type="http://schemas.openxmlformats.org/officeDocument/2006/relationships/hyperlink" Target="https://data.adb.org/media/12001/download" TargetMode="External"/><Relationship Id="rId1587" Type="http://schemas.openxmlformats.org/officeDocument/2006/relationships/hyperlink" Target="https://data.iadb.org/dataset/download/88fc53ef-f1f1-4119-96f2-b575f5fda36c/zip" TargetMode="External"/><Relationship Id="rId1794" Type="http://schemas.openxmlformats.org/officeDocument/2006/relationships/hyperlink" Target="https://data.iadb.org/dataset/2022-idb-climate-finance-database" TargetMode="External"/><Relationship Id="rId86" Type="http://schemas.openxmlformats.org/officeDocument/2006/relationships/hyperlink" Target="https://data.adb.org/media/9141/download" TargetMode="External"/><Relationship Id="rId817" Type="http://schemas.openxmlformats.org/officeDocument/2006/relationships/hyperlink" Target="https://data.adb.org/media/12001/download" TargetMode="External"/><Relationship Id="rId1447" Type="http://schemas.openxmlformats.org/officeDocument/2006/relationships/hyperlink" Target="https://data.iadb.org/dataset/download/88fc53ef-f1f1-4119-96f2-b575f5fda36c/zip" TargetMode="External"/><Relationship Id="rId1654" Type="http://schemas.openxmlformats.org/officeDocument/2006/relationships/hyperlink" Target="https://data.iadb.org/dataset/2022-idb-climate-finance-database" TargetMode="External"/><Relationship Id="rId1861" Type="http://schemas.openxmlformats.org/officeDocument/2006/relationships/hyperlink" Target="https://data.iadb.org/dataset/2022-idb-climate-finance-database" TargetMode="External"/><Relationship Id="rId1307" Type="http://schemas.openxmlformats.org/officeDocument/2006/relationships/hyperlink" Target="https://data.iadb.org/dataset/download/88fc53ef-f1f1-4119-96f2-b575f5fda36c/zip" TargetMode="External"/><Relationship Id="rId1514" Type="http://schemas.openxmlformats.org/officeDocument/2006/relationships/hyperlink" Target="https://data.iadb.org/dataset/download/88fc53ef-f1f1-4119-96f2-b575f5fda36c/zip" TargetMode="External"/><Relationship Id="rId1721" Type="http://schemas.openxmlformats.org/officeDocument/2006/relationships/hyperlink" Target="https://data.iadb.org/dataset/2022-idb-climate-finance-database" TargetMode="External"/><Relationship Id="rId13" Type="http://schemas.openxmlformats.org/officeDocument/2006/relationships/hyperlink" Target="https://data.adb.org/media/9141/download" TargetMode="External"/><Relationship Id="rId2288" Type="http://schemas.openxmlformats.org/officeDocument/2006/relationships/hyperlink" Target="https://www.adb.org/projects/48186-008/main" TargetMode="External"/><Relationship Id="rId2495" Type="http://schemas.openxmlformats.org/officeDocument/2006/relationships/hyperlink" Target="https://www.adb.org/projects/54197-002/main" TargetMode="External"/><Relationship Id="rId467" Type="http://schemas.openxmlformats.org/officeDocument/2006/relationships/hyperlink" Target="https://data.adb.org/media/10586/download" TargetMode="External"/><Relationship Id="rId1097" Type="http://schemas.openxmlformats.org/officeDocument/2006/relationships/hyperlink" Target="https://data.adb.org/media/12001/download" TargetMode="External"/><Relationship Id="rId2148" Type="http://schemas.openxmlformats.org/officeDocument/2006/relationships/hyperlink" Target="https://data.iadb.org/dataset/2021-idb-climate-finance-database" TargetMode="External"/><Relationship Id="rId674" Type="http://schemas.openxmlformats.org/officeDocument/2006/relationships/hyperlink" Target="https://data.adb.org/media/10586/download" TargetMode="External"/><Relationship Id="rId881" Type="http://schemas.openxmlformats.org/officeDocument/2006/relationships/hyperlink" Target="https://data.adb.org/media/12001/download" TargetMode="External"/><Relationship Id="rId2355" Type="http://schemas.openxmlformats.org/officeDocument/2006/relationships/hyperlink" Target="https://www.adb.org/projects/55254-001/main" TargetMode="External"/><Relationship Id="rId2562" Type="http://schemas.openxmlformats.org/officeDocument/2006/relationships/hyperlink" Target="https://www.adb.org/projects/55225-001/main" TargetMode="External"/><Relationship Id="rId327" Type="http://schemas.openxmlformats.org/officeDocument/2006/relationships/hyperlink" Target="https://data.adb.org/media/9141/download" TargetMode="External"/><Relationship Id="rId534" Type="http://schemas.openxmlformats.org/officeDocument/2006/relationships/hyperlink" Target="https://data.adb.org/media/10586/download" TargetMode="External"/><Relationship Id="rId741" Type="http://schemas.openxmlformats.org/officeDocument/2006/relationships/hyperlink" Target="https://data.adb.org/media/10586/download" TargetMode="External"/><Relationship Id="rId1164" Type="http://schemas.openxmlformats.org/officeDocument/2006/relationships/hyperlink" Target="https://data.adb.org/media/12001/download" TargetMode="External"/><Relationship Id="rId1371" Type="http://schemas.openxmlformats.org/officeDocument/2006/relationships/hyperlink" Target="https://data.iadb.org/dataset/download/88fc53ef-f1f1-4119-96f2-b575f5fda36c/zip" TargetMode="External"/><Relationship Id="rId2008" Type="http://schemas.openxmlformats.org/officeDocument/2006/relationships/hyperlink" Target="https://data.iadb.org/dataset/2021-idb-climate-finance-database" TargetMode="External"/><Relationship Id="rId2215" Type="http://schemas.openxmlformats.org/officeDocument/2006/relationships/hyperlink" Target="https://www.adb.org/projects/51126-004/main" TargetMode="External"/><Relationship Id="rId2422" Type="http://schemas.openxmlformats.org/officeDocument/2006/relationships/hyperlink" Target="https://www.adb.org/projects/48444-005/main" TargetMode="External"/><Relationship Id="rId601" Type="http://schemas.openxmlformats.org/officeDocument/2006/relationships/hyperlink" Target="https://data.adb.org/media/10586/download" TargetMode="External"/><Relationship Id="rId1024" Type="http://schemas.openxmlformats.org/officeDocument/2006/relationships/hyperlink" Target="https://data.adb.org/media/12001/download" TargetMode="External"/><Relationship Id="rId1231" Type="http://schemas.openxmlformats.org/officeDocument/2006/relationships/hyperlink" Target="https://data.iadb.org/dataset/download/88fc53ef-f1f1-4119-96f2-b575f5fda36c/zip" TargetMode="External"/><Relationship Id="rId184" Type="http://schemas.openxmlformats.org/officeDocument/2006/relationships/hyperlink" Target="https://data.adb.org/media/9141/download" TargetMode="External"/><Relationship Id="rId391" Type="http://schemas.openxmlformats.org/officeDocument/2006/relationships/hyperlink" Target="https://data.adb.org/media/10586/download" TargetMode="External"/><Relationship Id="rId1908" Type="http://schemas.openxmlformats.org/officeDocument/2006/relationships/hyperlink" Target="https://data.iadb.org/dataset/2022-idb-climate-finance-database" TargetMode="External"/><Relationship Id="rId2072" Type="http://schemas.openxmlformats.org/officeDocument/2006/relationships/hyperlink" Target="https://data.iadb.org/dataset/2021-idb-climate-finance-database" TargetMode="External"/><Relationship Id="rId251" Type="http://schemas.openxmlformats.org/officeDocument/2006/relationships/hyperlink" Target="https://data.adb.org/media/9141/download" TargetMode="External"/><Relationship Id="rId111" Type="http://schemas.openxmlformats.org/officeDocument/2006/relationships/hyperlink" Target="https://data.adb.org/media/9141/download" TargetMode="External"/><Relationship Id="rId1698" Type="http://schemas.openxmlformats.org/officeDocument/2006/relationships/hyperlink" Target="https://data.iadb.org/dataset/2022-idb-climate-finance-database" TargetMode="External"/><Relationship Id="rId928" Type="http://schemas.openxmlformats.org/officeDocument/2006/relationships/hyperlink" Target="https://data.adb.org/media/12001/download" TargetMode="External"/><Relationship Id="rId1558" Type="http://schemas.openxmlformats.org/officeDocument/2006/relationships/hyperlink" Target="https://data.iadb.org/dataset/download/88fc53ef-f1f1-4119-96f2-b575f5fda36c/zip" TargetMode="External"/><Relationship Id="rId1765" Type="http://schemas.openxmlformats.org/officeDocument/2006/relationships/hyperlink" Target="https://data.iadb.org/dataset/2022-idb-climate-finance-database" TargetMode="External"/><Relationship Id="rId2609" Type="http://schemas.openxmlformats.org/officeDocument/2006/relationships/hyperlink" Target="https://www.adb.org/projects/54002-001/main" TargetMode="External"/><Relationship Id="rId57" Type="http://schemas.openxmlformats.org/officeDocument/2006/relationships/hyperlink" Target="https://data.adb.org/media/9141/download" TargetMode="External"/><Relationship Id="rId1418" Type="http://schemas.openxmlformats.org/officeDocument/2006/relationships/hyperlink" Target="https://data.iadb.org/dataset/download/88fc53ef-f1f1-4119-96f2-b575f5fda36c/zip" TargetMode="External"/><Relationship Id="rId1972" Type="http://schemas.openxmlformats.org/officeDocument/2006/relationships/hyperlink" Target="https://data.iadb.org/dataset/2021-idb-climate-finance-database" TargetMode="External"/><Relationship Id="rId1625" Type="http://schemas.openxmlformats.org/officeDocument/2006/relationships/hyperlink" Target="https://data.iadb.org/dataset/2022-idb-climate-finance-database" TargetMode="External"/><Relationship Id="rId1832" Type="http://schemas.openxmlformats.org/officeDocument/2006/relationships/hyperlink" Target="https://data.iadb.org/dataset/2022-idb-climate-finance-database" TargetMode="External"/><Relationship Id="rId2399" Type="http://schemas.openxmlformats.org/officeDocument/2006/relationships/hyperlink" Target="https://www.adb.org/projects/51036-002/main" TargetMode="External"/><Relationship Id="rId578" Type="http://schemas.openxmlformats.org/officeDocument/2006/relationships/hyperlink" Target="https://data.adb.org/media/10586/download" TargetMode="External"/><Relationship Id="rId785" Type="http://schemas.openxmlformats.org/officeDocument/2006/relationships/hyperlink" Target="https://data.adb.org/media/12001/download" TargetMode="External"/><Relationship Id="rId992" Type="http://schemas.openxmlformats.org/officeDocument/2006/relationships/hyperlink" Target="https://data.adb.org/media/12001/download" TargetMode="External"/><Relationship Id="rId2259" Type="http://schemas.openxmlformats.org/officeDocument/2006/relationships/hyperlink" Target="https://www.adb.org/projects/56086-001/main" TargetMode="External"/><Relationship Id="rId2466" Type="http://schemas.openxmlformats.org/officeDocument/2006/relationships/hyperlink" Target="https://www.adb.org/projects/49026-004/main" TargetMode="External"/><Relationship Id="rId438" Type="http://schemas.openxmlformats.org/officeDocument/2006/relationships/hyperlink" Target="https://data.adb.org/media/10586/download" TargetMode="External"/><Relationship Id="rId645" Type="http://schemas.openxmlformats.org/officeDocument/2006/relationships/hyperlink" Target="https://data.adb.org/media/10586/download" TargetMode="External"/><Relationship Id="rId852" Type="http://schemas.openxmlformats.org/officeDocument/2006/relationships/hyperlink" Target="https://data.adb.org/media/12001/download" TargetMode="External"/><Relationship Id="rId1068" Type="http://schemas.openxmlformats.org/officeDocument/2006/relationships/hyperlink" Target="https://data.adb.org/media/12001/download" TargetMode="External"/><Relationship Id="rId1275" Type="http://schemas.openxmlformats.org/officeDocument/2006/relationships/hyperlink" Target="https://data.iadb.org/dataset/download/88fc53ef-f1f1-4119-96f2-b575f5fda36c/zip" TargetMode="External"/><Relationship Id="rId1482" Type="http://schemas.openxmlformats.org/officeDocument/2006/relationships/hyperlink" Target="https://data.iadb.org/dataset/download/88fc53ef-f1f1-4119-96f2-b575f5fda36c/zip" TargetMode="External"/><Relationship Id="rId2119" Type="http://schemas.openxmlformats.org/officeDocument/2006/relationships/hyperlink" Target="https://data.iadb.org/dataset/2021-idb-climate-finance-database" TargetMode="External"/><Relationship Id="rId2326" Type="http://schemas.openxmlformats.org/officeDocument/2006/relationships/hyperlink" Target="https://www.adb.org/projects/57111-001/main" TargetMode="External"/><Relationship Id="rId2533" Type="http://schemas.openxmlformats.org/officeDocument/2006/relationships/hyperlink" Target="https://www.adb.org/projects/55033-001/main" TargetMode="External"/><Relationship Id="rId505" Type="http://schemas.openxmlformats.org/officeDocument/2006/relationships/hyperlink" Target="https://data.adb.org/media/10586/download" TargetMode="External"/><Relationship Id="rId712" Type="http://schemas.openxmlformats.org/officeDocument/2006/relationships/hyperlink" Target="https://data.adb.org/media/10586/download" TargetMode="External"/><Relationship Id="rId1135" Type="http://schemas.openxmlformats.org/officeDocument/2006/relationships/hyperlink" Target="https://data.adb.org/media/12001/download" TargetMode="External"/><Relationship Id="rId1342" Type="http://schemas.openxmlformats.org/officeDocument/2006/relationships/hyperlink" Target="https://data.iadb.org/dataset/download/88fc53ef-f1f1-4119-96f2-b575f5fda36c/zip" TargetMode="External"/><Relationship Id="rId1202" Type="http://schemas.openxmlformats.org/officeDocument/2006/relationships/hyperlink" Target="https://data.adb.org/media/12001/download" TargetMode="External"/><Relationship Id="rId2600" Type="http://schemas.openxmlformats.org/officeDocument/2006/relationships/hyperlink" Target="https://www.adb.org/projects/53129-001/main" TargetMode="External"/><Relationship Id="rId295" Type="http://schemas.openxmlformats.org/officeDocument/2006/relationships/hyperlink" Target="https://data.adb.org/media/9141/download" TargetMode="External"/><Relationship Id="rId2183" Type="http://schemas.openxmlformats.org/officeDocument/2006/relationships/hyperlink" Target="https://thedocs.worldbank.org/en/doc/d4a3fae669d0274d249ef9331dffe73b-0020012024/original/FY23-Project-level-CCB-data.pdf" TargetMode="External"/><Relationship Id="rId2390" Type="http://schemas.openxmlformats.org/officeDocument/2006/relationships/hyperlink" Target="https://www.adb.org/projects/49055-007/main" TargetMode="External"/><Relationship Id="rId155" Type="http://schemas.openxmlformats.org/officeDocument/2006/relationships/hyperlink" Target="https://data.adb.org/media/9141/download" TargetMode="External"/><Relationship Id="rId362" Type="http://schemas.openxmlformats.org/officeDocument/2006/relationships/hyperlink" Target="https://data.adb.org/media/10586/download" TargetMode="External"/><Relationship Id="rId2043" Type="http://schemas.openxmlformats.org/officeDocument/2006/relationships/hyperlink" Target="https://data.iadb.org/dataset/2021-idb-climate-finance-database" TargetMode="External"/><Relationship Id="rId2250" Type="http://schemas.openxmlformats.org/officeDocument/2006/relationships/hyperlink" Target="https://www.adb.org/projects/55236-001/main" TargetMode="External"/><Relationship Id="rId222" Type="http://schemas.openxmlformats.org/officeDocument/2006/relationships/hyperlink" Target="https://data.adb.org/media/9141/download" TargetMode="External"/><Relationship Id="rId2110" Type="http://schemas.openxmlformats.org/officeDocument/2006/relationships/hyperlink" Target="https://data.iadb.org/dataset/2021-idb-climate-finance-database" TargetMode="External"/><Relationship Id="rId1669" Type="http://schemas.openxmlformats.org/officeDocument/2006/relationships/hyperlink" Target="https://data.iadb.org/dataset/2022-idb-climate-finance-database" TargetMode="External"/><Relationship Id="rId1876" Type="http://schemas.openxmlformats.org/officeDocument/2006/relationships/hyperlink" Target="https://data.iadb.org/dataset/2022-idb-climate-finance-database" TargetMode="External"/><Relationship Id="rId1529" Type="http://schemas.openxmlformats.org/officeDocument/2006/relationships/hyperlink" Target="https://data.iadb.org/dataset/download/88fc53ef-f1f1-4119-96f2-b575f5fda36c/zip" TargetMode="External"/><Relationship Id="rId1736" Type="http://schemas.openxmlformats.org/officeDocument/2006/relationships/hyperlink" Target="https://data.iadb.org/dataset/2022-idb-climate-finance-database" TargetMode="External"/><Relationship Id="rId1943" Type="http://schemas.openxmlformats.org/officeDocument/2006/relationships/hyperlink" Target="https://data.iadb.org/dataset/2021-idb-climate-finance-database" TargetMode="External"/><Relationship Id="rId28" Type="http://schemas.openxmlformats.org/officeDocument/2006/relationships/hyperlink" Target="https://data.adb.org/media/9141/download" TargetMode="External"/><Relationship Id="rId1803" Type="http://schemas.openxmlformats.org/officeDocument/2006/relationships/hyperlink" Target="https://data.iadb.org/dataset/2022-idb-climate-finance-database" TargetMode="External"/><Relationship Id="rId689" Type="http://schemas.openxmlformats.org/officeDocument/2006/relationships/hyperlink" Target="https://data.adb.org/media/10586/download" TargetMode="External"/><Relationship Id="rId896" Type="http://schemas.openxmlformats.org/officeDocument/2006/relationships/hyperlink" Target="https://data.adb.org/media/12001/download" TargetMode="External"/><Relationship Id="rId2577" Type="http://schemas.openxmlformats.org/officeDocument/2006/relationships/hyperlink" Target="https://www.adb.org/projects/55113-001/main" TargetMode="External"/><Relationship Id="rId549" Type="http://schemas.openxmlformats.org/officeDocument/2006/relationships/hyperlink" Target="https://data.adb.org/media/10586/download" TargetMode="External"/><Relationship Id="rId756" Type="http://schemas.openxmlformats.org/officeDocument/2006/relationships/hyperlink" Target="https://data.adb.org/media/12001/download" TargetMode="External"/><Relationship Id="rId1179" Type="http://schemas.openxmlformats.org/officeDocument/2006/relationships/hyperlink" Target="https://data.adb.org/media/12001/download" TargetMode="External"/><Relationship Id="rId1386" Type="http://schemas.openxmlformats.org/officeDocument/2006/relationships/hyperlink" Target="https://data.iadb.org/dataset/download/88fc53ef-f1f1-4119-96f2-b575f5fda36c/zip" TargetMode="External"/><Relationship Id="rId1593" Type="http://schemas.openxmlformats.org/officeDocument/2006/relationships/hyperlink" Target="https://data.iadb.org/dataset/download/88fc53ef-f1f1-4119-96f2-b575f5fda36c/zip" TargetMode="External"/><Relationship Id="rId2437" Type="http://schemas.openxmlformats.org/officeDocument/2006/relationships/hyperlink" Target="https://www.adb.org/projects/55054-001/main" TargetMode="External"/><Relationship Id="rId409" Type="http://schemas.openxmlformats.org/officeDocument/2006/relationships/hyperlink" Target="https://data.adb.org/media/10586/download" TargetMode="External"/><Relationship Id="rId963" Type="http://schemas.openxmlformats.org/officeDocument/2006/relationships/hyperlink" Target="https://data.adb.org/media/12001/download" TargetMode="External"/><Relationship Id="rId1039" Type="http://schemas.openxmlformats.org/officeDocument/2006/relationships/hyperlink" Target="https://data.adb.org/media/12001/download" TargetMode="External"/><Relationship Id="rId1246" Type="http://schemas.openxmlformats.org/officeDocument/2006/relationships/hyperlink" Target="https://data.iadb.org/dataset/download/88fc53ef-f1f1-4119-96f2-b575f5fda36c/zip" TargetMode="External"/><Relationship Id="rId92" Type="http://schemas.openxmlformats.org/officeDocument/2006/relationships/hyperlink" Target="https://data.adb.org/media/9141/download" TargetMode="External"/><Relationship Id="rId616" Type="http://schemas.openxmlformats.org/officeDocument/2006/relationships/hyperlink" Target="https://data.adb.org/media/10586/download" TargetMode="External"/><Relationship Id="rId823" Type="http://schemas.openxmlformats.org/officeDocument/2006/relationships/hyperlink" Target="https://data.adb.org/media/12001/download" TargetMode="External"/><Relationship Id="rId1453" Type="http://schemas.openxmlformats.org/officeDocument/2006/relationships/hyperlink" Target="https://data.iadb.org/dataset/download/88fc53ef-f1f1-4119-96f2-b575f5fda36c/zip" TargetMode="External"/><Relationship Id="rId1660" Type="http://schemas.openxmlformats.org/officeDocument/2006/relationships/hyperlink" Target="https://data.iadb.org/dataset/2022-idb-climate-finance-database" TargetMode="External"/><Relationship Id="rId2504" Type="http://schemas.openxmlformats.org/officeDocument/2006/relationships/hyperlink" Target="https://www.adb.org/projects/55051-001/main" TargetMode="External"/><Relationship Id="rId1106" Type="http://schemas.openxmlformats.org/officeDocument/2006/relationships/hyperlink" Target="https://data.adb.org/media/12001/download" TargetMode="External"/><Relationship Id="rId1313" Type="http://schemas.openxmlformats.org/officeDocument/2006/relationships/hyperlink" Target="https://data.iadb.org/dataset/download/88fc53ef-f1f1-4119-96f2-b575f5fda36c/zip" TargetMode="External"/><Relationship Id="rId1520" Type="http://schemas.openxmlformats.org/officeDocument/2006/relationships/hyperlink" Target="https://data.iadb.org/dataset/download/88fc53ef-f1f1-4119-96f2-b575f5fda36c/zip" TargetMode="External"/><Relationship Id="rId199" Type="http://schemas.openxmlformats.org/officeDocument/2006/relationships/hyperlink" Target="https://data.adb.org/media/9141/download" TargetMode="External"/><Relationship Id="rId2087" Type="http://schemas.openxmlformats.org/officeDocument/2006/relationships/hyperlink" Target="https://data.iadb.org/dataset/2021-idb-climate-finance-database" TargetMode="External"/><Relationship Id="rId2294" Type="http://schemas.openxmlformats.org/officeDocument/2006/relationships/hyperlink" Target="https://www.adb.org/projects/53078-001/main" TargetMode="External"/><Relationship Id="rId266" Type="http://schemas.openxmlformats.org/officeDocument/2006/relationships/hyperlink" Target="https://data.adb.org/media/9141/download" TargetMode="External"/><Relationship Id="rId473" Type="http://schemas.openxmlformats.org/officeDocument/2006/relationships/hyperlink" Target="https://data.adb.org/media/10586/download" TargetMode="External"/><Relationship Id="rId680" Type="http://schemas.openxmlformats.org/officeDocument/2006/relationships/hyperlink" Target="https://data.adb.org/media/10586/download" TargetMode="External"/><Relationship Id="rId2154" Type="http://schemas.openxmlformats.org/officeDocument/2006/relationships/hyperlink" Target="https://data.iadb.org/dataset/2021-idb-climate-finance-database" TargetMode="External"/><Relationship Id="rId2361" Type="http://schemas.openxmlformats.org/officeDocument/2006/relationships/hyperlink" Target="https://www.adb.org/projects/56138-001/main" TargetMode="External"/><Relationship Id="rId126" Type="http://schemas.openxmlformats.org/officeDocument/2006/relationships/hyperlink" Target="https://data.adb.org/media/9141/download" TargetMode="External"/><Relationship Id="rId333" Type="http://schemas.openxmlformats.org/officeDocument/2006/relationships/hyperlink" Target="https://data.adb.org/media/9141/download" TargetMode="External"/><Relationship Id="rId540" Type="http://schemas.openxmlformats.org/officeDocument/2006/relationships/hyperlink" Target="https://data.adb.org/media/10586/download" TargetMode="External"/><Relationship Id="rId1170" Type="http://schemas.openxmlformats.org/officeDocument/2006/relationships/hyperlink" Target="https://data.adb.org/media/12001/download" TargetMode="External"/><Relationship Id="rId2014" Type="http://schemas.openxmlformats.org/officeDocument/2006/relationships/hyperlink" Target="https://data.iadb.org/dataset/2021-idb-climate-finance-database" TargetMode="External"/><Relationship Id="rId2221" Type="http://schemas.openxmlformats.org/officeDocument/2006/relationships/hyperlink" Target="https://www.adb.org/projects/51350-004/main" TargetMode="External"/><Relationship Id="rId1030" Type="http://schemas.openxmlformats.org/officeDocument/2006/relationships/hyperlink" Target="https://data.adb.org/media/12001/download" TargetMode="External"/><Relationship Id="rId400" Type="http://schemas.openxmlformats.org/officeDocument/2006/relationships/hyperlink" Target="https://data.adb.org/media/10586/download" TargetMode="External"/><Relationship Id="rId1987" Type="http://schemas.openxmlformats.org/officeDocument/2006/relationships/hyperlink" Target="https://data.iadb.org/dataset/2021-idb-climate-finance-database" TargetMode="External"/><Relationship Id="rId1847" Type="http://schemas.openxmlformats.org/officeDocument/2006/relationships/hyperlink" Target="https://data.iadb.org/dataset/2022-idb-climate-finance-database" TargetMode="External"/><Relationship Id="rId1707" Type="http://schemas.openxmlformats.org/officeDocument/2006/relationships/hyperlink" Target="https://data.iadb.org/dataset/2022-idb-climate-finance-database" TargetMode="External"/><Relationship Id="rId190" Type="http://schemas.openxmlformats.org/officeDocument/2006/relationships/hyperlink" Target="https://data.adb.org/media/9141/download" TargetMode="External"/><Relationship Id="rId1914" Type="http://schemas.openxmlformats.org/officeDocument/2006/relationships/hyperlink" Target="https://data.iadb.org/dataset/2022-idb-climate-finance-database" TargetMode="External"/><Relationship Id="rId867" Type="http://schemas.openxmlformats.org/officeDocument/2006/relationships/hyperlink" Target="https://data.adb.org/media/12001/download" TargetMode="External"/><Relationship Id="rId1497" Type="http://schemas.openxmlformats.org/officeDocument/2006/relationships/hyperlink" Target="https://data.iadb.org/dataset/download/88fc53ef-f1f1-4119-96f2-b575f5fda36c/zip" TargetMode="External"/><Relationship Id="rId2548" Type="http://schemas.openxmlformats.org/officeDocument/2006/relationships/hyperlink" Target="https://www.adb.org/projects/55140-001/main" TargetMode="External"/><Relationship Id="rId727" Type="http://schemas.openxmlformats.org/officeDocument/2006/relationships/hyperlink" Target="https://data.adb.org/media/10586/download" TargetMode="External"/><Relationship Id="rId934" Type="http://schemas.openxmlformats.org/officeDocument/2006/relationships/hyperlink" Target="https://data.adb.org/media/12001/download" TargetMode="External"/><Relationship Id="rId1357" Type="http://schemas.openxmlformats.org/officeDocument/2006/relationships/hyperlink" Target="https://data.iadb.org/dataset/download/88fc53ef-f1f1-4119-96f2-b575f5fda36c/zip" TargetMode="External"/><Relationship Id="rId1564" Type="http://schemas.openxmlformats.org/officeDocument/2006/relationships/hyperlink" Target="https://data.iadb.org/dataset/download/88fc53ef-f1f1-4119-96f2-b575f5fda36c/zip" TargetMode="External"/><Relationship Id="rId1771" Type="http://schemas.openxmlformats.org/officeDocument/2006/relationships/hyperlink" Target="https://data.iadb.org/dataset/2022-idb-climate-finance-database" TargetMode="External"/><Relationship Id="rId2408" Type="http://schemas.openxmlformats.org/officeDocument/2006/relationships/hyperlink" Target="https://www.adb.org/projects/50050-005/main" TargetMode="External"/><Relationship Id="rId2615" Type="http://schemas.openxmlformats.org/officeDocument/2006/relationships/hyperlink" Target="https://www.eib.org/en/registers/all/177005830" TargetMode="External"/><Relationship Id="rId63" Type="http://schemas.openxmlformats.org/officeDocument/2006/relationships/hyperlink" Target="https://data.adb.org/media/9141/download" TargetMode="External"/><Relationship Id="rId1217" Type="http://schemas.openxmlformats.org/officeDocument/2006/relationships/hyperlink" Target="https://data.iadb.org/dataset/download/88fc53ef-f1f1-4119-96f2-b575f5fda36c/zip" TargetMode="External"/><Relationship Id="rId1424" Type="http://schemas.openxmlformats.org/officeDocument/2006/relationships/hyperlink" Target="https://data.iadb.org/dataset/download/88fc53ef-f1f1-4119-96f2-b575f5fda36c/zip" TargetMode="External"/><Relationship Id="rId1631" Type="http://schemas.openxmlformats.org/officeDocument/2006/relationships/hyperlink" Target="https://data.iadb.org/dataset/2022-idb-climate-finance-database" TargetMode="External"/><Relationship Id="rId2198" Type="http://schemas.openxmlformats.org/officeDocument/2006/relationships/hyperlink" Target="https://www.aiib.org/en/news-events/impact-reports/sustainability-bond-impact/2024/index.html" TargetMode="External"/><Relationship Id="rId377" Type="http://schemas.openxmlformats.org/officeDocument/2006/relationships/hyperlink" Target="https://data.adb.org/media/10586/download" TargetMode="External"/><Relationship Id="rId584" Type="http://schemas.openxmlformats.org/officeDocument/2006/relationships/hyperlink" Target="https://data.adb.org/media/10586/download" TargetMode="External"/><Relationship Id="rId2058" Type="http://schemas.openxmlformats.org/officeDocument/2006/relationships/hyperlink" Target="https://data.iadb.org/dataset/2021-idb-climate-finance-database" TargetMode="External"/><Relationship Id="rId2265" Type="http://schemas.openxmlformats.org/officeDocument/2006/relationships/hyperlink" Target="https://www.adb.org/projects/56231-001/main" TargetMode="External"/><Relationship Id="rId237" Type="http://schemas.openxmlformats.org/officeDocument/2006/relationships/hyperlink" Target="https://data.adb.org/media/9141/download" TargetMode="External"/><Relationship Id="rId791" Type="http://schemas.openxmlformats.org/officeDocument/2006/relationships/hyperlink" Target="https://data.adb.org/media/12001/download" TargetMode="External"/><Relationship Id="rId1074" Type="http://schemas.openxmlformats.org/officeDocument/2006/relationships/hyperlink" Target="https://data.adb.org/media/12001/download" TargetMode="External"/><Relationship Id="rId2472" Type="http://schemas.openxmlformats.org/officeDocument/2006/relationships/hyperlink" Target="https://www.adb.org/projects/54211-001/main" TargetMode="External"/><Relationship Id="rId444" Type="http://schemas.openxmlformats.org/officeDocument/2006/relationships/hyperlink" Target="https://data.adb.org/media/10586/download" TargetMode="External"/><Relationship Id="rId651" Type="http://schemas.openxmlformats.org/officeDocument/2006/relationships/hyperlink" Target="https://data.adb.org/media/10586/download" TargetMode="External"/><Relationship Id="rId1281" Type="http://schemas.openxmlformats.org/officeDocument/2006/relationships/hyperlink" Target="https://data.iadb.org/dataset/download/88fc53ef-f1f1-4119-96f2-b575f5fda36c/zip" TargetMode="External"/><Relationship Id="rId2125" Type="http://schemas.openxmlformats.org/officeDocument/2006/relationships/hyperlink" Target="https://data.iadb.org/dataset/2021-idb-climate-finance-database" TargetMode="External"/><Relationship Id="rId2332" Type="http://schemas.openxmlformats.org/officeDocument/2006/relationships/hyperlink" Target="https://www.adb.org/projects/57156-001/main" TargetMode="External"/><Relationship Id="rId304" Type="http://schemas.openxmlformats.org/officeDocument/2006/relationships/hyperlink" Target="https://data.adb.org/media/9141/download" TargetMode="External"/><Relationship Id="rId511" Type="http://schemas.openxmlformats.org/officeDocument/2006/relationships/hyperlink" Target="https://data.adb.org/media/10586/download" TargetMode="External"/><Relationship Id="rId1141" Type="http://schemas.openxmlformats.org/officeDocument/2006/relationships/hyperlink" Target="https://data.adb.org/media/12001/download" TargetMode="External"/><Relationship Id="rId1001" Type="http://schemas.openxmlformats.org/officeDocument/2006/relationships/hyperlink" Target="https://data.adb.org/media/12001/download" TargetMode="External"/><Relationship Id="rId1958" Type="http://schemas.openxmlformats.org/officeDocument/2006/relationships/hyperlink" Target="https://data.iadb.org/dataset/2021-idb-climate-finance-database" TargetMode="External"/><Relationship Id="rId1818" Type="http://schemas.openxmlformats.org/officeDocument/2006/relationships/hyperlink" Target="https://data.iadb.org/dataset/2022-idb-climate-finance-database" TargetMode="External"/><Relationship Id="rId161" Type="http://schemas.openxmlformats.org/officeDocument/2006/relationships/hyperlink" Target="https://data.adb.org/media/9141/download" TargetMode="External"/><Relationship Id="rId978" Type="http://schemas.openxmlformats.org/officeDocument/2006/relationships/hyperlink" Target="https://data.adb.org/media/12001/download" TargetMode="External"/><Relationship Id="rId838" Type="http://schemas.openxmlformats.org/officeDocument/2006/relationships/hyperlink" Target="https://data.adb.org/media/12001/download" TargetMode="External"/><Relationship Id="rId1468" Type="http://schemas.openxmlformats.org/officeDocument/2006/relationships/hyperlink" Target="https://data.iadb.org/dataset/download/88fc53ef-f1f1-4119-96f2-b575f5fda36c/zip" TargetMode="External"/><Relationship Id="rId1675" Type="http://schemas.openxmlformats.org/officeDocument/2006/relationships/hyperlink" Target="https://data.iadb.org/dataset/2022-idb-climate-finance-database" TargetMode="External"/><Relationship Id="rId1882" Type="http://schemas.openxmlformats.org/officeDocument/2006/relationships/hyperlink" Target="https://data.iadb.org/dataset/2022-idb-climate-finance-database" TargetMode="External"/><Relationship Id="rId2519" Type="http://schemas.openxmlformats.org/officeDocument/2006/relationships/hyperlink" Target="https://www.adb.org/projects/55056-001/main"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data.iadb.org/dataset/2022-idb-climate-finance-database" TargetMode="External"/><Relationship Id="rId170" Type="http://schemas.openxmlformats.org/officeDocument/2006/relationships/hyperlink" Target="https://data.adb.org/media/9141/download" TargetMode="External"/><Relationship Id="rId987" Type="http://schemas.openxmlformats.org/officeDocument/2006/relationships/hyperlink" Target="https://data.adb.org/media/12001/download" TargetMode="External"/><Relationship Id="rId2668" Type="http://schemas.openxmlformats.org/officeDocument/2006/relationships/hyperlink" Target="https://www.ebrd.com/home/work-with-us/projects/psd/50535.html" TargetMode="External"/><Relationship Id="rId2875" Type="http://schemas.openxmlformats.org/officeDocument/2006/relationships/hyperlink" Target="https://www.ebrd.com/home/work-with-us/projects/psd/54399.html" TargetMode="External"/><Relationship Id="rId847" Type="http://schemas.openxmlformats.org/officeDocument/2006/relationships/hyperlink" Target="https://data.adb.org/media/12001/download" TargetMode="External"/><Relationship Id="rId1477" Type="http://schemas.openxmlformats.org/officeDocument/2006/relationships/hyperlink" Target="https://data.iadb.org/dataset/download/88fc53ef-f1f1-4119-96f2-b575f5fda36c/zip" TargetMode="External"/><Relationship Id="rId1684" Type="http://schemas.openxmlformats.org/officeDocument/2006/relationships/hyperlink" Target="https://data.iadb.org/dataset/2022-idb-climate-finance-database" TargetMode="External"/><Relationship Id="rId1891" Type="http://schemas.openxmlformats.org/officeDocument/2006/relationships/hyperlink" Target="https://data.iadb.org/dataset/2022-idb-climate-finance-database" TargetMode="External"/><Relationship Id="rId2528" Type="http://schemas.openxmlformats.org/officeDocument/2006/relationships/hyperlink" Target="https://www.adb.org/projects/55036-001/main" TargetMode="External"/><Relationship Id="rId2735" Type="http://schemas.openxmlformats.org/officeDocument/2006/relationships/hyperlink" Target="https://www.ebrd.com/home/work-with-us/projects/psd/52663.html" TargetMode="External"/><Relationship Id="rId2942" Type="http://schemas.openxmlformats.org/officeDocument/2006/relationships/hyperlink" Target="https://www.aiib.org/en/projects/details/2023/approved/Multicountry-DigitalBridge-Emerging-Market-Digital-Infrastructure-Fund.html" TargetMode="External"/><Relationship Id="rId707" Type="http://schemas.openxmlformats.org/officeDocument/2006/relationships/hyperlink" Target="https://data.adb.org/media/10586/download" TargetMode="External"/><Relationship Id="rId914" Type="http://schemas.openxmlformats.org/officeDocument/2006/relationships/hyperlink" Target="https://data.adb.org/media/12001/download" TargetMode="External"/><Relationship Id="rId1337" Type="http://schemas.openxmlformats.org/officeDocument/2006/relationships/hyperlink" Target="https://data.iadb.org/dataset/download/88fc53ef-f1f1-4119-96f2-b575f5fda36c/zip" TargetMode="External"/><Relationship Id="rId1544" Type="http://schemas.openxmlformats.org/officeDocument/2006/relationships/hyperlink" Target="https://data.iadb.org/dataset/download/88fc53ef-f1f1-4119-96f2-b575f5fda36c/zip" TargetMode="External"/><Relationship Id="rId1751" Type="http://schemas.openxmlformats.org/officeDocument/2006/relationships/hyperlink" Target="https://data.iadb.org/dataset/2022-idb-climate-finance-database" TargetMode="External"/><Relationship Id="rId2802" Type="http://schemas.openxmlformats.org/officeDocument/2006/relationships/hyperlink" Target="https://www.ebrd.com/home/work-with-us/projects/psd/53914.html" TargetMode="External"/><Relationship Id="rId43" Type="http://schemas.openxmlformats.org/officeDocument/2006/relationships/hyperlink" Target="https://data.adb.org/media/9141/download" TargetMode="External"/><Relationship Id="rId1404" Type="http://schemas.openxmlformats.org/officeDocument/2006/relationships/hyperlink" Target="https://data.iadb.org/dataset/download/88fc53ef-f1f1-4119-96f2-b575f5fda36c/zip" TargetMode="External"/><Relationship Id="rId1611" Type="http://schemas.openxmlformats.org/officeDocument/2006/relationships/hyperlink" Target="https://data.iadb.org/dataset/2022-idb-climate-finance-database" TargetMode="External"/><Relationship Id="rId497" Type="http://schemas.openxmlformats.org/officeDocument/2006/relationships/hyperlink" Target="https://data.adb.org/media/10586/download" TargetMode="External"/><Relationship Id="rId2178" Type="http://schemas.openxmlformats.org/officeDocument/2006/relationships/hyperlink" Target="https://data.iadb.org/dataset/2021-idb-climate-finance-database" TargetMode="External"/><Relationship Id="rId2385" Type="http://schemas.openxmlformats.org/officeDocument/2006/relationships/hyperlink" Target="https://www.adb.org/projects/53165-002/main" TargetMode="External"/><Relationship Id="rId357" Type="http://schemas.openxmlformats.org/officeDocument/2006/relationships/hyperlink" Target="https://data.adb.org/media/10586/download" TargetMode="External"/><Relationship Id="rId1194" Type="http://schemas.openxmlformats.org/officeDocument/2006/relationships/hyperlink" Target="https://data.adb.org/media/12001/download" TargetMode="External"/><Relationship Id="rId2038" Type="http://schemas.openxmlformats.org/officeDocument/2006/relationships/hyperlink" Target="https://data.iadb.org/dataset/2021-idb-climate-finance-database" TargetMode="External"/><Relationship Id="rId2592" Type="http://schemas.openxmlformats.org/officeDocument/2006/relationships/hyperlink" Target="https://www.adb.org/projects/53074-001/main" TargetMode="External"/><Relationship Id="rId217" Type="http://schemas.openxmlformats.org/officeDocument/2006/relationships/hyperlink" Target="https://data.adb.org/media/9141/download" TargetMode="External"/><Relationship Id="rId564" Type="http://schemas.openxmlformats.org/officeDocument/2006/relationships/hyperlink" Target="https://data.adb.org/media/10586/download" TargetMode="External"/><Relationship Id="rId771" Type="http://schemas.openxmlformats.org/officeDocument/2006/relationships/hyperlink" Target="https://data.adb.org/media/12001/download" TargetMode="External"/><Relationship Id="rId2245" Type="http://schemas.openxmlformats.org/officeDocument/2006/relationships/hyperlink" Target="https://www.adb.org/projects/55136-001/main" TargetMode="External"/><Relationship Id="rId2452" Type="http://schemas.openxmlformats.org/officeDocument/2006/relationships/hyperlink" Target="https://www.adb.org/projects/49117-004/main" TargetMode="External"/><Relationship Id="rId424" Type="http://schemas.openxmlformats.org/officeDocument/2006/relationships/hyperlink" Target="https://data.adb.org/media/10586/download" TargetMode="External"/><Relationship Id="rId631" Type="http://schemas.openxmlformats.org/officeDocument/2006/relationships/hyperlink" Target="https://data.adb.org/media/10586/download" TargetMode="External"/><Relationship Id="rId1054" Type="http://schemas.openxmlformats.org/officeDocument/2006/relationships/hyperlink" Target="https://data.adb.org/media/12001/download" TargetMode="External"/><Relationship Id="rId1261" Type="http://schemas.openxmlformats.org/officeDocument/2006/relationships/hyperlink" Target="https://data.iadb.org/dataset/download/88fc53ef-f1f1-4119-96f2-b575f5fda36c/zip" TargetMode="External"/><Relationship Id="rId2105" Type="http://schemas.openxmlformats.org/officeDocument/2006/relationships/hyperlink" Target="https://data.iadb.org/dataset/2021-idb-climate-finance-database" TargetMode="External"/><Relationship Id="rId2312" Type="http://schemas.openxmlformats.org/officeDocument/2006/relationships/hyperlink" Target="https://www.adb.org/projects/57100-001/main" TargetMode="External"/><Relationship Id="rId1121" Type="http://schemas.openxmlformats.org/officeDocument/2006/relationships/hyperlink" Target="https://data.adb.org/media/12001/download" TargetMode="External"/><Relationship Id="rId1938" Type="http://schemas.openxmlformats.org/officeDocument/2006/relationships/hyperlink" Target="https://data.iadb.org/dataset/2021-idb-climate-finance-database" TargetMode="External"/><Relationship Id="rId281" Type="http://schemas.openxmlformats.org/officeDocument/2006/relationships/hyperlink" Target="https://data.adb.org/media/9141/download" TargetMode="External"/><Relationship Id="rId141" Type="http://schemas.openxmlformats.org/officeDocument/2006/relationships/hyperlink" Target="https://data.adb.org/media/9141/download" TargetMode="External"/><Relationship Id="rId7" Type="http://schemas.openxmlformats.org/officeDocument/2006/relationships/hyperlink" Target="https://data.adb.org/media/9141/download" TargetMode="External"/><Relationship Id="rId2779" Type="http://schemas.openxmlformats.org/officeDocument/2006/relationships/hyperlink" Target="https://www.ebrd.com/home/work-with-us/projects/psd/54323.html" TargetMode="External"/><Relationship Id="rId958" Type="http://schemas.openxmlformats.org/officeDocument/2006/relationships/hyperlink" Target="https://data.adb.org/media/12001/download" TargetMode="External"/><Relationship Id="rId1588" Type="http://schemas.openxmlformats.org/officeDocument/2006/relationships/hyperlink" Target="https://data.iadb.org/dataset/download/88fc53ef-f1f1-4119-96f2-b575f5fda36c/zip" TargetMode="External"/><Relationship Id="rId1795" Type="http://schemas.openxmlformats.org/officeDocument/2006/relationships/hyperlink" Target="https://data.iadb.org/dataset/2022-idb-climate-finance-database" TargetMode="External"/><Relationship Id="rId2639" Type="http://schemas.openxmlformats.org/officeDocument/2006/relationships/hyperlink" Target="https://www.aiib.org/en/projects/details/2023/_download/India/AIIB-Chennai-Metro-BC5-Project-Document-updated_20230416.pdf" TargetMode="External"/><Relationship Id="rId2846" Type="http://schemas.openxmlformats.org/officeDocument/2006/relationships/hyperlink" Target="https://www.ebrd.com/home/work-with-us/projects/psd/51703.html" TargetMode="External"/><Relationship Id="rId87" Type="http://schemas.openxmlformats.org/officeDocument/2006/relationships/hyperlink" Target="https://data.adb.org/media/9141/download" TargetMode="External"/><Relationship Id="rId818" Type="http://schemas.openxmlformats.org/officeDocument/2006/relationships/hyperlink" Target="https://data.adb.org/media/12001/download" TargetMode="External"/><Relationship Id="rId1448" Type="http://schemas.openxmlformats.org/officeDocument/2006/relationships/hyperlink" Target="https://data.iadb.org/dataset/download/88fc53ef-f1f1-4119-96f2-b575f5fda36c/zip" TargetMode="External"/><Relationship Id="rId1655" Type="http://schemas.openxmlformats.org/officeDocument/2006/relationships/hyperlink" Target="https://data.iadb.org/dataset/2022-idb-climate-finance-database" TargetMode="External"/><Relationship Id="rId2706" Type="http://schemas.openxmlformats.org/officeDocument/2006/relationships/hyperlink" Target="https://www.ebrd.com/home/work-with-us/projects/psd/53874.html" TargetMode="External"/><Relationship Id="rId1308" Type="http://schemas.openxmlformats.org/officeDocument/2006/relationships/hyperlink" Target="https://data.iadb.org/dataset/download/88fc53ef-f1f1-4119-96f2-b575f5fda36c/zip" TargetMode="External"/><Relationship Id="rId1862" Type="http://schemas.openxmlformats.org/officeDocument/2006/relationships/hyperlink" Target="https://data.iadb.org/dataset/2022-idb-climate-finance-database" TargetMode="External"/><Relationship Id="rId2913" Type="http://schemas.openxmlformats.org/officeDocument/2006/relationships/hyperlink" Target="https://www.ebrd.com/home/work-with-us/projects/psd/53769.html" TargetMode="External"/><Relationship Id="rId1515" Type="http://schemas.openxmlformats.org/officeDocument/2006/relationships/hyperlink" Target="https://data.iadb.org/dataset/download/88fc53ef-f1f1-4119-96f2-b575f5fda36c/zip" TargetMode="External"/><Relationship Id="rId1722" Type="http://schemas.openxmlformats.org/officeDocument/2006/relationships/hyperlink" Target="https://data.iadb.org/dataset/2022-idb-climate-finance-database" TargetMode="External"/><Relationship Id="rId14" Type="http://schemas.openxmlformats.org/officeDocument/2006/relationships/hyperlink" Target="https://data.adb.org/media/9141/download" TargetMode="External"/><Relationship Id="rId2289" Type="http://schemas.openxmlformats.org/officeDocument/2006/relationships/hyperlink" Target="https://www.adb.org/projects/53078-001/main" TargetMode="External"/><Relationship Id="rId2496" Type="http://schemas.openxmlformats.org/officeDocument/2006/relationships/hyperlink" Target="https://www.adb.org/projects/55051-001/main" TargetMode="External"/><Relationship Id="rId468" Type="http://schemas.openxmlformats.org/officeDocument/2006/relationships/hyperlink" Target="https://data.adb.org/media/10586/download" TargetMode="External"/><Relationship Id="rId675" Type="http://schemas.openxmlformats.org/officeDocument/2006/relationships/hyperlink" Target="https://data.adb.org/media/10586/download" TargetMode="External"/><Relationship Id="rId882" Type="http://schemas.openxmlformats.org/officeDocument/2006/relationships/hyperlink" Target="https://data.adb.org/media/12001/download" TargetMode="External"/><Relationship Id="rId1098" Type="http://schemas.openxmlformats.org/officeDocument/2006/relationships/hyperlink" Target="https://data.adb.org/media/12001/download" TargetMode="External"/><Relationship Id="rId2149" Type="http://schemas.openxmlformats.org/officeDocument/2006/relationships/hyperlink" Target="https://data.iadb.org/dataset/2021-idb-climate-finance-database" TargetMode="External"/><Relationship Id="rId2356" Type="http://schemas.openxmlformats.org/officeDocument/2006/relationships/hyperlink" Target="https://www.adb.org/projects/56329-001/main" TargetMode="External"/><Relationship Id="rId2563" Type="http://schemas.openxmlformats.org/officeDocument/2006/relationships/hyperlink" Target="https://www.adb.org/projects/55245-001/main" TargetMode="External"/><Relationship Id="rId2770" Type="http://schemas.openxmlformats.org/officeDocument/2006/relationships/hyperlink" Target="https://www.ebrd.com/home/work-with-us/projects/psd/grcf2-w2-dushanbe-district-heating-project.html" TargetMode="External"/><Relationship Id="rId328" Type="http://schemas.openxmlformats.org/officeDocument/2006/relationships/hyperlink" Target="https://data.adb.org/media/9141/download" TargetMode="External"/><Relationship Id="rId535" Type="http://schemas.openxmlformats.org/officeDocument/2006/relationships/hyperlink" Target="https://data.adb.org/media/10586/download" TargetMode="External"/><Relationship Id="rId742" Type="http://schemas.openxmlformats.org/officeDocument/2006/relationships/hyperlink" Target="https://data.adb.org/media/10586/download" TargetMode="External"/><Relationship Id="rId1165" Type="http://schemas.openxmlformats.org/officeDocument/2006/relationships/hyperlink" Target="https://data.adb.org/media/12001/download" TargetMode="External"/><Relationship Id="rId1372" Type="http://schemas.openxmlformats.org/officeDocument/2006/relationships/hyperlink" Target="https://data.iadb.org/dataset/download/88fc53ef-f1f1-4119-96f2-b575f5fda36c/zip" TargetMode="External"/><Relationship Id="rId2009" Type="http://schemas.openxmlformats.org/officeDocument/2006/relationships/hyperlink" Target="https://data.iadb.org/dataset/2021-idb-climate-finance-database" TargetMode="External"/><Relationship Id="rId2216" Type="http://schemas.openxmlformats.org/officeDocument/2006/relationships/hyperlink" Target="https://www.adb.org/projects/51131-004/main" TargetMode="External"/><Relationship Id="rId2423" Type="http://schemas.openxmlformats.org/officeDocument/2006/relationships/hyperlink" Target="https://www.adb.org/projects/53264-001/main" TargetMode="External"/><Relationship Id="rId2630" Type="http://schemas.openxmlformats.org/officeDocument/2006/relationships/hyperlink" Target="https://www.aiib.org/en/projects/details/2022/approved/China-NIO-Capital-Eve-ONE-Fund-II.html" TargetMode="External"/><Relationship Id="rId602" Type="http://schemas.openxmlformats.org/officeDocument/2006/relationships/hyperlink" Target="https://data.adb.org/media/10586/download" TargetMode="External"/><Relationship Id="rId1025" Type="http://schemas.openxmlformats.org/officeDocument/2006/relationships/hyperlink" Target="https://data.adb.org/media/12001/download" TargetMode="External"/><Relationship Id="rId1232" Type="http://schemas.openxmlformats.org/officeDocument/2006/relationships/hyperlink" Target="https://data.iadb.org/dataset/download/88fc53ef-f1f1-4119-96f2-b575f5fda36c/zip" TargetMode="External"/><Relationship Id="rId185" Type="http://schemas.openxmlformats.org/officeDocument/2006/relationships/hyperlink" Target="https://data.adb.org/media/9141/download" TargetMode="External"/><Relationship Id="rId1909" Type="http://schemas.openxmlformats.org/officeDocument/2006/relationships/hyperlink" Target="https://data.iadb.org/dataset/2022-idb-climate-finance-database" TargetMode="External"/><Relationship Id="rId392" Type="http://schemas.openxmlformats.org/officeDocument/2006/relationships/hyperlink" Target="https://data.adb.org/media/10586/download" TargetMode="External"/><Relationship Id="rId2073" Type="http://schemas.openxmlformats.org/officeDocument/2006/relationships/hyperlink" Target="https://data.iadb.org/dataset/2021-idb-climate-finance-database" TargetMode="External"/><Relationship Id="rId2280" Type="http://schemas.openxmlformats.org/officeDocument/2006/relationships/hyperlink" Target="https://www.adb.org/projects/57091-001/main" TargetMode="External"/><Relationship Id="rId252" Type="http://schemas.openxmlformats.org/officeDocument/2006/relationships/hyperlink" Target="https://data.adb.org/media/9141/download" TargetMode="External"/><Relationship Id="rId2140" Type="http://schemas.openxmlformats.org/officeDocument/2006/relationships/hyperlink" Target="https://data.iadb.org/dataset/2021-idb-climate-finance-database" TargetMode="External"/><Relationship Id="rId112" Type="http://schemas.openxmlformats.org/officeDocument/2006/relationships/hyperlink" Target="https://data.adb.org/media/9141/download" TargetMode="External"/><Relationship Id="rId1699" Type="http://schemas.openxmlformats.org/officeDocument/2006/relationships/hyperlink" Target="https://data.iadb.org/dataset/2022-idb-climate-finance-database" TargetMode="External"/><Relationship Id="rId2000" Type="http://schemas.openxmlformats.org/officeDocument/2006/relationships/hyperlink" Target="https://data.iadb.org/dataset/2021-idb-climate-finance-database" TargetMode="External"/><Relationship Id="rId929" Type="http://schemas.openxmlformats.org/officeDocument/2006/relationships/hyperlink" Target="https://data.adb.org/media/12001/download" TargetMode="External"/><Relationship Id="rId1559" Type="http://schemas.openxmlformats.org/officeDocument/2006/relationships/hyperlink" Target="https://data.iadb.org/dataset/download/88fc53ef-f1f1-4119-96f2-b575f5fda36c/zip" TargetMode="External"/><Relationship Id="rId1766" Type="http://schemas.openxmlformats.org/officeDocument/2006/relationships/hyperlink" Target="https://data.iadb.org/dataset/2022-idb-climate-finance-database" TargetMode="External"/><Relationship Id="rId1973" Type="http://schemas.openxmlformats.org/officeDocument/2006/relationships/hyperlink" Target="https://data.iadb.org/dataset/2021-idb-climate-finance-database" TargetMode="External"/><Relationship Id="rId2817" Type="http://schemas.openxmlformats.org/officeDocument/2006/relationships/hyperlink" Target="https://www.ebrd.com/home/work-with-us/projects/psd/52735.html" TargetMode="External"/><Relationship Id="rId58" Type="http://schemas.openxmlformats.org/officeDocument/2006/relationships/hyperlink" Target="https://data.adb.org/media/9141/download" TargetMode="External"/><Relationship Id="rId1419" Type="http://schemas.openxmlformats.org/officeDocument/2006/relationships/hyperlink" Target="https://data.iadb.org/dataset/download/88fc53ef-f1f1-4119-96f2-b575f5fda36c/zip" TargetMode="External"/><Relationship Id="rId1626" Type="http://schemas.openxmlformats.org/officeDocument/2006/relationships/hyperlink" Target="https://data.iadb.org/dataset/2022-idb-climate-finance-database" TargetMode="External"/><Relationship Id="rId1833" Type="http://schemas.openxmlformats.org/officeDocument/2006/relationships/hyperlink" Target="https://data.iadb.org/dataset/2022-idb-climate-finance-database" TargetMode="External"/><Relationship Id="rId1900" Type="http://schemas.openxmlformats.org/officeDocument/2006/relationships/hyperlink" Target="https://data.iadb.org/dataset/2022-idb-climate-finance-database" TargetMode="External"/><Relationship Id="rId579" Type="http://schemas.openxmlformats.org/officeDocument/2006/relationships/hyperlink" Target="https://data.adb.org/media/10586/download" TargetMode="External"/><Relationship Id="rId786" Type="http://schemas.openxmlformats.org/officeDocument/2006/relationships/hyperlink" Target="https://data.adb.org/media/12001/download" TargetMode="External"/><Relationship Id="rId993" Type="http://schemas.openxmlformats.org/officeDocument/2006/relationships/hyperlink" Target="https://data.adb.org/media/12001/download" TargetMode="External"/><Relationship Id="rId2467" Type="http://schemas.openxmlformats.org/officeDocument/2006/relationships/hyperlink" Target="https://www.adb.org/projects/52287-001/main" TargetMode="External"/><Relationship Id="rId2674" Type="http://schemas.openxmlformats.org/officeDocument/2006/relationships/hyperlink" Target="https://www.ebrd.com/home/work-with-us/projects/psd/53103.html" TargetMode="External"/><Relationship Id="rId439" Type="http://schemas.openxmlformats.org/officeDocument/2006/relationships/hyperlink" Target="https://data.adb.org/media/10586/download" TargetMode="External"/><Relationship Id="rId646" Type="http://schemas.openxmlformats.org/officeDocument/2006/relationships/hyperlink" Target="https://data.adb.org/media/10586/download" TargetMode="External"/><Relationship Id="rId1069" Type="http://schemas.openxmlformats.org/officeDocument/2006/relationships/hyperlink" Target="https://data.adb.org/media/12001/download" TargetMode="External"/><Relationship Id="rId1276" Type="http://schemas.openxmlformats.org/officeDocument/2006/relationships/hyperlink" Target="https://data.iadb.org/dataset/download/88fc53ef-f1f1-4119-96f2-b575f5fda36c/zip" TargetMode="External"/><Relationship Id="rId1483" Type="http://schemas.openxmlformats.org/officeDocument/2006/relationships/hyperlink" Target="https://data.iadb.org/dataset/download/88fc53ef-f1f1-4119-96f2-b575f5fda36c/zip" TargetMode="External"/><Relationship Id="rId2327" Type="http://schemas.openxmlformats.org/officeDocument/2006/relationships/hyperlink" Target="https://www.adb.org/projects/57273-001/main" TargetMode="External"/><Relationship Id="rId2881" Type="http://schemas.openxmlformats.org/officeDocument/2006/relationships/hyperlink" Target="https://www.ebrd.com/home/work-with-us/projects/psd/54416.html" TargetMode="External"/><Relationship Id="rId506" Type="http://schemas.openxmlformats.org/officeDocument/2006/relationships/hyperlink" Target="https://data.adb.org/media/10586/download" TargetMode="External"/><Relationship Id="rId853" Type="http://schemas.openxmlformats.org/officeDocument/2006/relationships/hyperlink" Target="https://data.adb.org/media/12001/download" TargetMode="External"/><Relationship Id="rId1136" Type="http://schemas.openxmlformats.org/officeDocument/2006/relationships/hyperlink" Target="https://data.adb.org/media/12001/download" TargetMode="External"/><Relationship Id="rId1690" Type="http://schemas.openxmlformats.org/officeDocument/2006/relationships/hyperlink" Target="https://data.iadb.org/dataset/2022-idb-climate-finance-database" TargetMode="External"/><Relationship Id="rId2534" Type="http://schemas.openxmlformats.org/officeDocument/2006/relationships/hyperlink" Target="https://www.adb.org/projects/54465-001/main" TargetMode="External"/><Relationship Id="rId2741" Type="http://schemas.openxmlformats.org/officeDocument/2006/relationships/hyperlink" Target="https://www.ebrd.com/home/work-with-us/projects/psd/48327.html" TargetMode="External"/><Relationship Id="rId713" Type="http://schemas.openxmlformats.org/officeDocument/2006/relationships/hyperlink" Target="https://data.adb.org/media/10586/download" TargetMode="External"/><Relationship Id="rId920" Type="http://schemas.openxmlformats.org/officeDocument/2006/relationships/hyperlink" Target="https://data.adb.org/media/12001/download" TargetMode="External"/><Relationship Id="rId1343" Type="http://schemas.openxmlformats.org/officeDocument/2006/relationships/hyperlink" Target="https://data.iadb.org/dataset/download/88fc53ef-f1f1-4119-96f2-b575f5fda36c/zip" TargetMode="External"/><Relationship Id="rId1550" Type="http://schemas.openxmlformats.org/officeDocument/2006/relationships/hyperlink" Target="https://data.iadb.org/dataset/download/88fc53ef-f1f1-4119-96f2-b575f5fda36c/zip" TargetMode="External"/><Relationship Id="rId2601" Type="http://schemas.openxmlformats.org/officeDocument/2006/relationships/hyperlink" Target="https://www.adb.org/projects/54002-001/main" TargetMode="External"/><Relationship Id="rId1203" Type="http://schemas.openxmlformats.org/officeDocument/2006/relationships/hyperlink" Target="https://data.adb.org/media/12001/download" TargetMode="External"/><Relationship Id="rId1410" Type="http://schemas.openxmlformats.org/officeDocument/2006/relationships/hyperlink" Target="https://data.iadb.org/dataset/download/88fc53ef-f1f1-4119-96f2-b575f5fda36c/zip" TargetMode="External"/><Relationship Id="rId296" Type="http://schemas.openxmlformats.org/officeDocument/2006/relationships/hyperlink" Target="https://data.adb.org/media/9141/download" TargetMode="External"/><Relationship Id="rId2184" Type="http://schemas.openxmlformats.org/officeDocument/2006/relationships/hyperlink" Target="https://thedocs.worldbank.org/en/doc/d4a3fae669d0274d249ef9331dffe73b-0020012024/original/FY23-Project-level-CCB-data.pdf" TargetMode="External"/><Relationship Id="rId2391" Type="http://schemas.openxmlformats.org/officeDocument/2006/relationships/hyperlink" Target="https://www.adb.org/projects/51036-002/main" TargetMode="External"/><Relationship Id="rId156" Type="http://schemas.openxmlformats.org/officeDocument/2006/relationships/hyperlink" Target="https://data.adb.org/media/9141/download" TargetMode="External"/><Relationship Id="rId363" Type="http://schemas.openxmlformats.org/officeDocument/2006/relationships/hyperlink" Target="https://data.adb.org/media/10586/download" TargetMode="External"/><Relationship Id="rId570" Type="http://schemas.openxmlformats.org/officeDocument/2006/relationships/hyperlink" Target="https://data.adb.org/media/10586/download" TargetMode="External"/><Relationship Id="rId2044" Type="http://schemas.openxmlformats.org/officeDocument/2006/relationships/hyperlink" Target="https://data.iadb.org/dataset/2021-idb-climate-finance-database" TargetMode="External"/><Relationship Id="rId2251" Type="http://schemas.openxmlformats.org/officeDocument/2006/relationships/hyperlink" Target="https://www.adb.org/projects/56031-001/main" TargetMode="External"/><Relationship Id="rId223" Type="http://schemas.openxmlformats.org/officeDocument/2006/relationships/hyperlink" Target="https://data.adb.org/media/9141/download" TargetMode="External"/><Relationship Id="rId430" Type="http://schemas.openxmlformats.org/officeDocument/2006/relationships/hyperlink" Target="https://data.adb.org/media/10586/download" TargetMode="External"/><Relationship Id="rId1060" Type="http://schemas.openxmlformats.org/officeDocument/2006/relationships/hyperlink" Target="https://data.adb.org/media/12001/download" TargetMode="External"/><Relationship Id="rId2111" Type="http://schemas.openxmlformats.org/officeDocument/2006/relationships/hyperlink" Target="https://data.iadb.org/dataset/2021-idb-climate-finance-database" TargetMode="External"/><Relationship Id="rId1877" Type="http://schemas.openxmlformats.org/officeDocument/2006/relationships/hyperlink" Target="https://data.iadb.org/dataset/2022-idb-climate-finance-database" TargetMode="External"/><Relationship Id="rId2928" Type="http://schemas.openxmlformats.org/officeDocument/2006/relationships/hyperlink" Target="https://www.iadb.org/en/project/GU-O0006" TargetMode="External"/><Relationship Id="rId1737" Type="http://schemas.openxmlformats.org/officeDocument/2006/relationships/hyperlink" Target="https://data.iadb.org/dataset/2022-idb-climate-finance-database" TargetMode="External"/><Relationship Id="rId1944" Type="http://schemas.openxmlformats.org/officeDocument/2006/relationships/hyperlink" Target="https://data.iadb.org/dataset/2021-idb-climate-finance-database" TargetMode="External"/><Relationship Id="rId29" Type="http://schemas.openxmlformats.org/officeDocument/2006/relationships/hyperlink" Target="https://data.adb.org/media/9141/download" TargetMode="External"/><Relationship Id="rId1804" Type="http://schemas.openxmlformats.org/officeDocument/2006/relationships/hyperlink" Target="https://data.iadb.org/dataset/2022-idb-climate-finance-database" TargetMode="External"/><Relationship Id="rId897" Type="http://schemas.openxmlformats.org/officeDocument/2006/relationships/hyperlink" Target="https://data.adb.org/media/12001/download" TargetMode="External"/><Relationship Id="rId2578" Type="http://schemas.openxmlformats.org/officeDocument/2006/relationships/hyperlink" Target="https://www.adb.org/projects/51163-001/main" TargetMode="External"/><Relationship Id="rId2785" Type="http://schemas.openxmlformats.org/officeDocument/2006/relationships/hyperlink" Target="https://www.ebrd.com/home/work-with-us/projects/psd/53712.html" TargetMode="External"/><Relationship Id="rId757" Type="http://schemas.openxmlformats.org/officeDocument/2006/relationships/hyperlink" Target="https://data.adb.org/media/12001/download" TargetMode="External"/><Relationship Id="rId964" Type="http://schemas.openxmlformats.org/officeDocument/2006/relationships/hyperlink" Target="https://data.adb.org/media/12001/download" TargetMode="External"/><Relationship Id="rId1387" Type="http://schemas.openxmlformats.org/officeDocument/2006/relationships/hyperlink" Target="https://data.iadb.org/dataset/download/88fc53ef-f1f1-4119-96f2-b575f5fda36c/zip" TargetMode="External"/><Relationship Id="rId1594" Type="http://schemas.openxmlformats.org/officeDocument/2006/relationships/hyperlink" Target="https://data.iadb.org/dataset/download/88fc53ef-f1f1-4119-96f2-b575f5fda36c/zip" TargetMode="External"/><Relationship Id="rId2438" Type="http://schemas.openxmlformats.org/officeDocument/2006/relationships/hyperlink" Target="https://www.adb.org/projects/50301-004/main" TargetMode="External"/><Relationship Id="rId2645" Type="http://schemas.openxmlformats.org/officeDocument/2006/relationships/hyperlink" Target="https://www.aiib.org/en/projects/details/2022/_download/india/AIIB-P000518-Solar-IPP-Direct-Equity-Investment-PSI-06172022.pdf" TargetMode="External"/><Relationship Id="rId2852" Type="http://schemas.openxmlformats.org/officeDocument/2006/relationships/hyperlink" Target="https://www.ebrd.com/home/work-with-us/projects/psd/52751.html" TargetMode="External"/><Relationship Id="rId93" Type="http://schemas.openxmlformats.org/officeDocument/2006/relationships/hyperlink" Target="https://data.adb.org/media/9141/download" TargetMode="External"/><Relationship Id="rId617" Type="http://schemas.openxmlformats.org/officeDocument/2006/relationships/hyperlink" Target="https://data.adb.org/media/10586/download" TargetMode="External"/><Relationship Id="rId824" Type="http://schemas.openxmlformats.org/officeDocument/2006/relationships/hyperlink" Target="https://data.adb.org/media/12001/download" TargetMode="External"/><Relationship Id="rId1247" Type="http://schemas.openxmlformats.org/officeDocument/2006/relationships/hyperlink" Target="https://data.iadb.org/dataset/download/88fc53ef-f1f1-4119-96f2-b575f5fda36c/zip" TargetMode="External"/><Relationship Id="rId1454" Type="http://schemas.openxmlformats.org/officeDocument/2006/relationships/hyperlink" Target="https://data.iadb.org/dataset/download/88fc53ef-f1f1-4119-96f2-b575f5fda36c/zip" TargetMode="External"/><Relationship Id="rId1661" Type="http://schemas.openxmlformats.org/officeDocument/2006/relationships/hyperlink" Target="https://data.iadb.org/dataset/2022-idb-climate-finance-database" TargetMode="External"/><Relationship Id="rId2505" Type="http://schemas.openxmlformats.org/officeDocument/2006/relationships/hyperlink" Target="https://www.adb.org/projects/54445-001/main" TargetMode="External"/><Relationship Id="rId2712" Type="http://schemas.openxmlformats.org/officeDocument/2006/relationships/hyperlink" Target="https://www.ebrd.com/home/work-with-us/projects/psd/54086.html" TargetMode="External"/><Relationship Id="rId1107" Type="http://schemas.openxmlformats.org/officeDocument/2006/relationships/hyperlink" Target="https://data.adb.org/media/12001/download" TargetMode="External"/><Relationship Id="rId1314" Type="http://schemas.openxmlformats.org/officeDocument/2006/relationships/hyperlink" Target="https://data.iadb.org/dataset/download/88fc53ef-f1f1-4119-96f2-b575f5fda36c/zip" TargetMode="External"/><Relationship Id="rId1521" Type="http://schemas.openxmlformats.org/officeDocument/2006/relationships/hyperlink" Target="https://data.iadb.org/dataset/download/88fc53ef-f1f1-4119-96f2-b575f5fda36c/zip" TargetMode="External"/><Relationship Id="rId20" Type="http://schemas.openxmlformats.org/officeDocument/2006/relationships/hyperlink" Target="https://data.adb.org/media/9141/download" TargetMode="External"/><Relationship Id="rId2088" Type="http://schemas.openxmlformats.org/officeDocument/2006/relationships/hyperlink" Target="https://data.iadb.org/dataset/2021-idb-climate-finance-database" TargetMode="External"/><Relationship Id="rId2295" Type="http://schemas.openxmlformats.org/officeDocument/2006/relationships/hyperlink" Target="https://www.adb.org/projects/55044-002/main" TargetMode="External"/><Relationship Id="rId267" Type="http://schemas.openxmlformats.org/officeDocument/2006/relationships/hyperlink" Target="https://data.adb.org/media/9141/download" TargetMode="External"/><Relationship Id="rId474" Type="http://schemas.openxmlformats.org/officeDocument/2006/relationships/hyperlink" Target="https://data.adb.org/media/10586/download" TargetMode="External"/><Relationship Id="rId2155" Type="http://schemas.openxmlformats.org/officeDocument/2006/relationships/hyperlink" Target="https://data.iadb.org/dataset/2021-idb-climate-finance-database" TargetMode="External"/><Relationship Id="rId127" Type="http://schemas.openxmlformats.org/officeDocument/2006/relationships/hyperlink" Target="https://data.adb.org/media/9141/download" TargetMode="External"/><Relationship Id="rId681" Type="http://schemas.openxmlformats.org/officeDocument/2006/relationships/hyperlink" Target="https://data.adb.org/media/10586/download" TargetMode="External"/><Relationship Id="rId2362" Type="http://schemas.openxmlformats.org/officeDocument/2006/relationships/hyperlink" Target="https://www.adb.org/projects/57066-001/main" TargetMode="External"/><Relationship Id="rId334" Type="http://schemas.openxmlformats.org/officeDocument/2006/relationships/hyperlink" Target="https://data.adb.org/media/9141/download" TargetMode="External"/><Relationship Id="rId541" Type="http://schemas.openxmlformats.org/officeDocument/2006/relationships/hyperlink" Target="https://data.adb.org/media/10586/download" TargetMode="External"/><Relationship Id="rId1171" Type="http://schemas.openxmlformats.org/officeDocument/2006/relationships/hyperlink" Target="https://data.adb.org/media/12001/download" TargetMode="External"/><Relationship Id="rId2015" Type="http://schemas.openxmlformats.org/officeDocument/2006/relationships/hyperlink" Target="https://data.iadb.org/dataset/2021-idb-climate-finance-database" TargetMode="External"/><Relationship Id="rId2222" Type="http://schemas.openxmlformats.org/officeDocument/2006/relationships/hyperlink" Target="https://www.adb.org/projects/52312-005/main" TargetMode="External"/><Relationship Id="rId401" Type="http://schemas.openxmlformats.org/officeDocument/2006/relationships/hyperlink" Target="https://data.adb.org/media/10586/download" TargetMode="External"/><Relationship Id="rId1031" Type="http://schemas.openxmlformats.org/officeDocument/2006/relationships/hyperlink" Target="https://data.adb.org/media/12001/download" TargetMode="External"/><Relationship Id="rId1988" Type="http://schemas.openxmlformats.org/officeDocument/2006/relationships/hyperlink" Target="https://data.iadb.org/dataset/2021-idb-climate-finance-database" TargetMode="External"/><Relationship Id="rId1848" Type="http://schemas.openxmlformats.org/officeDocument/2006/relationships/hyperlink" Target="https://data.iadb.org/dataset/2022-idb-climate-finance-database" TargetMode="External"/><Relationship Id="rId191" Type="http://schemas.openxmlformats.org/officeDocument/2006/relationships/hyperlink" Target="https://data.adb.org/media/9141/download" TargetMode="External"/><Relationship Id="rId1708" Type="http://schemas.openxmlformats.org/officeDocument/2006/relationships/hyperlink" Target="https://data.iadb.org/dataset/2022-idb-climate-finance-database" TargetMode="External"/><Relationship Id="rId1915" Type="http://schemas.openxmlformats.org/officeDocument/2006/relationships/hyperlink" Target="https://data.iadb.org/dataset/2022-idb-climate-finance-database" TargetMode="External"/><Relationship Id="rId2689" Type="http://schemas.openxmlformats.org/officeDocument/2006/relationships/hyperlink" Target="https://www.ebrd.com/home/work-with-us/projects/psd/51879.html" TargetMode="External"/><Relationship Id="rId2896" Type="http://schemas.openxmlformats.org/officeDocument/2006/relationships/hyperlink" Target="https://www.ebrd.com/home/work-with-us/projects/psd/50023.html" TargetMode="External"/><Relationship Id="rId868" Type="http://schemas.openxmlformats.org/officeDocument/2006/relationships/hyperlink" Target="https://data.adb.org/media/12001/download" TargetMode="External"/><Relationship Id="rId1498" Type="http://schemas.openxmlformats.org/officeDocument/2006/relationships/hyperlink" Target="https://data.iadb.org/dataset/download/88fc53ef-f1f1-4119-96f2-b575f5fda36c/zip" TargetMode="External"/><Relationship Id="rId2549" Type="http://schemas.openxmlformats.org/officeDocument/2006/relationships/hyperlink" Target="https://www.adb.org/projects/55064-002/main" TargetMode="External"/><Relationship Id="rId2756" Type="http://schemas.openxmlformats.org/officeDocument/2006/relationships/hyperlink" Target="https://www.ebrd.com/home/work-with-us/projects/psd/53040.html" TargetMode="External"/><Relationship Id="rId728" Type="http://schemas.openxmlformats.org/officeDocument/2006/relationships/hyperlink" Target="https://data.adb.org/media/10586/download" TargetMode="External"/><Relationship Id="rId935" Type="http://schemas.openxmlformats.org/officeDocument/2006/relationships/hyperlink" Target="https://data.adb.org/media/12001/download" TargetMode="External"/><Relationship Id="rId1358" Type="http://schemas.openxmlformats.org/officeDocument/2006/relationships/hyperlink" Target="https://data.iadb.org/dataset/download/88fc53ef-f1f1-4119-96f2-b575f5fda36c/zip" TargetMode="External"/><Relationship Id="rId1565" Type="http://schemas.openxmlformats.org/officeDocument/2006/relationships/hyperlink" Target="https://data.iadb.org/dataset/download/88fc53ef-f1f1-4119-96f2-b575f5fda36c/zip" TargetMode="External"/><Relationship Id="rId1772" Type="http://schemas.openxmlformats.org/officeDocument/2006/relationships/hyperlink" Target="https://data.iadb.org/dataset/2022-idb-climate-finance-database" TargetMode="External"/><Relationship Id="rId2409" Type="http://schemas.openxmlformats.org/officeDocument/2006/relationships/hyperlink" Target="https://www.adb.org/projects/49450-026/main" TargetMode="External"/><Relationship Id="rId2616" Type="http://schemas.openxmlformats.org/officeDocument/2006/relationships/hyperlink" Target="https://www.aiib.org/en/projects/details/2022/approved/India-Assam-Distribution-System-Enhancement.html" TargetMode="External"/><Relationship Id="rId64" Type="http://schemas.openxmlformats.org/officeDocument/2006/relationships/hyperlink" Target="https://data.adb.org/media/9141/download" TargetMode="External"/><Relationship Id="rId1218" Type="http://schemas.openxmlformats.org/officeDocument/2006/relationships/hyperlink" Target="https://data.iadb.org/dataset/download/88fc53ef-f1f1-4119-96f2-b575f5fda36c/zip" TargetMode="External"/><Relationship Id="rId1425" Type="http://schemas.openxmlformats.org/officeDocument/2006/relationships/hyperlink" Target="https://data.iadb.org/dataset/download/88fc53ef-f1f1-4119-96f2-b575f5fda36c/zip" TargetMode="External"/><Relationship Id="rId2823" Type="http://schemas.openxmlformats.org/officeDocument/2006/relationships/hyperlink" Target="https://www.ebrd.com/home/work-with-us/projects/psd/53310.html" TargetMode="External"/><Relationship Id="rId1632" Type="http://schemas.openxmlformats.org/officeDocument/2006/relationships/hyperlink" Target="https://data.iadb.org/dataset/2022-idb-climate-finance-database" TargetMode="External"/><Relationship Id="rId2199" Type="http://schemas.openxmlformats.org/officeDocument/2006/relationships/hyperlink" Target="https://www.aiib.org/en/news-events/impact-reports/sustainability-bond-impact/2024/index.html" TargetMode="External"/><Relationship Id="rId378" Type="http://schemas.openxmlformats.org/officeDocument/2006/relationships/hyperlink" Target="https://data.adb.org/media/10586/download" TargetMode="External"/><Relationship Id="rId585" Type="http://schemas.openxmlformats.org/officeDocument/2006/relationships/hyperlink" Target="https://data.adb.org/media/10586/download" TargetMode="External"/><Relationship Id="rId792" Type="http://schemas.openxmlformats.org/officeDocument/2006/relationships/hyperlink" Target="https://data.adb.org/media/12001/download" TargetMode="External"/><Relationship Id="rId2059" Type="http://schemas.openxmlformats.org/officeDocument/2006/relationships/hyperlink" Target="https://data.iadb.org/dataset/2021-idb-climate-finance-database" TargetMode="External"/><Relationship Id="rId2266" Type="http://schemas.openxmlformats.org/officeDocument/2006/relationships/hyperlink" Target="https://www.adb.org/projects/56312-002/main" TargetMode="External"/><Relationship Id="rId2473" Type="http://schemas.openxmlformats.org/officeDocument/2006/relationships/hyperlink" Target="https://www.adb.org/projects/50146-003/main" TargetMode="External"/><Relationship Id="rId2680" Type="http://schemas.openxmlformats.org/officeDocument/2006/relationships/hyperlink" Target="https://www.ebrd.com/home/work-with-us/projects/psd/54313.html" TargetMode="External"/><Relationship Id="rId238" Type="http://schemas.openxmlformats.org/officeDocument/2006/relationships/hyperlink" Target="https://data.adb.org/media/9141/download" TargetMode="External"/><Relationship Id="rId445" Type="http://schemas.openxmlformats.org/officeDocument/2006/relationships/hyperlink" Target="https://data.adb.org/media/10586/download" TargetMode="External"/><Relationship Id="rId652" Type="http://schemas.openxmlformats.org/officeDocument/2006/relationships/hyperlink" Target="https://data.adb.org/media/10586/download" TargetMode="External"/><Relationship Id="rId1075" Type="http://schemas.openxmlformats.org/officeDocument/2006/relationships/hyperlink" Target="https://data.adb.org/media/12001/download" TargetMode="External"/><Relationship Id="rId1282" Type="http://schemas.openxmlformats.org/officeDocument/2006/relationships/hyperlink" Target="https://data.iadb.org/dataset/download/88fc53ef-f1f1-4119-96f2-b575f5fda36c/zip" TargetMode="External"/><Relationship Id="rId2126" Type="http://schemas.openxmlformats.org/officeDocument/2006/relationships/hyperlink" Target="https://data.iadb.org/dataset/2021-idb-climate-finance-database" TargetMode="External"/><Relationship Id="rId2333" Type="http://schemas.openxmlformats.org/officeDocument/2006/relationships/hyperlink" Target="https://www.adb.org/projects/49450-032/main" TargetMode="External"/><Relationship Id="rId2540" Type="http://schemas.openxmlformats.org/officeDocument/2006/relationships/hyperlink" Target="https://www.adb.org/projects/55140-001/main" TargetMode="External"/><Relationship Id="rId305" Type="http://schemas.openxmlformats.org/officeDocument/2006/relationships/hyperlink" Target="https://data.adb.org/media/9141/download" TargetMode="External"/><Relationship Id="rId512" Type="http://schemas.openxmlformats.org/officeDocument/2006/relationships/hyperlink" Target="https://data.adb.org/media/10586/download" TargetMode="External"/><Relationship Id="rId1142" Type="http://schemas.openxmlformats.org/officeDocument/2006/relationships/hyperlink" Target="https://data.adb.org/media/12001/download" TargetMode="External"/><Relationship Id="rId2400" Type="http://schemas.openxmlformats.org/officeDocument/2006/relationships/hyperlink" Target="https://www.adb.org/projects/53050-001/main" TargetMode="External"/><Relationship Id="rId1002" Type="http://schemas.openxmlformats.org/officeDocument/2006/relationships/hyperlink" Target="https://data.adb.org/media/12001/download" TargetMode="External"/><Relationship Id="rId1959" Type="http://schemas.openxmlformats.org/officeDocument/2006/relationships/hyperlink" Target="https://data.iadb.org/dataset/2021-idb-climate-finance-database" TargetMode="External"/><Relationship Id="rId1819" Type="http://schemas.openxmlformats.org/officeDocument/2006/relationships/hyperlink" Target="https://data.iadb.org/dataset/2022-idb-climate-finance-database" TargetMode="External"/><Relationship Id="rId2190" Type="http://schemas.openxmlformats.org/officeDocument/2006/relationships/hyperlink" Target="https://www.ebrd.com/home/news-and-events/publications/sustainability-report/sustainaibility-report-2021.html" TargetMode="External"/><Relationship Id="rId162" Type="http://schemas.openxmlformats.org/officeDocument/2006/relationships/hyperlink" Target="https://data.adb.org/media/9141/download" TargetMode="External"/><Relationship Id="rId2050" Type="http://schemas.openxmlformats.org/officeDocument/2006/relationships/hyperlink" Target="https://data.iadb.org/dataset/2021-idb-climate-finance-database" TargetMode="External"/><Relationship Id="rId979" Type="http://schemas.openxmlformats.org/officeDocument/2006/relationships/hyperlink" Target="https://data.adb.org/media/12001/download" TargetMode="External"/><Relationship Id="rId839" Type="http://schemas.openxmlformats.org/officeDocument/2006/relationships/hyperlink" Target="https://data.adb.org/media/12001/download" TargetMode="External"/><Relationship Id="rId1469" Type="http://schemas.openxmlformats.org/officeDocument/2006/relationships/hyperlink" Target="https://data.iadb.org/dataset/download/88fc53ef-f1f1-4119-96f2-b575f5fda36c/zip" TargetMode="External"/><Relationship Id="rId2867" Type="http://schemas.openxmlformats.org/officeDocument/2006/relationships/hyperlink" Target="https://www.ebrd.com/home/work-with-us/projects/psd/54121.html" TargetMode="External"/><Relationship Id="rId1676" Type="http://schemas.openxmlformats.org/officeDocument/2006/relationships/hyperlink" Target="https://data.iadb.org/dataset/2022-idb-climate-finance-database" TargetMode="External"/><Relationship Id="rId1883" Type="http://schemas.openxmlformats.org/officeDocument/2006/relationships/hyperlink" Target="https://data.iadb.org/dataset/2022-idb-climate-finance-database" TargetMode="External"/><Relationship Id="rId2727" Type="http://schemas.openxmlformats.org/officeDocument/2006/relationships/hyperlink" Target="https://www.ebrd.com/home/work-with-us/projects/psd/52972.html" TargetMode="External"/><Relationship Id="rId2934" Type="http://schemas.openxmlformats.org/officeDocument/2006/relationships/hyperlink" Target="https://www.aiib.org/en/projects/details/2021/approved/Maldives-Solar-Power-Development-and-Energy-Storage-Solution.html" TargetMode="External"/><Relationship Id="rId906" Type="http://schemas.openxmlformats.org/officeDocument/2006/relationships/hyperlink" Target="https://data.adb.org/media/12001/download" TargetMode="External"/><Relationship Id="rId1329" Type="http://schemas.openxmlformats.org/officeDocument/2006/relationships/hyperlink" Target="https://data.iadb.org/dataset/download/88fc53ef-f1f1-4119-96f2-b575f5fda36c/zip" TargetMode="External"/><Relationship Id="rId1536" Type="http://schemas.openxmlformats.org/officeDocument/2006/relationships/hyperlink" Target="https://data.iadb.org/dataset/download/88fc53ef-f1f1-4119-96f2-b575f5fda36c/zip" TargetMode="External"/><Relationship Id="rId1743" Type="http://schemas.openxmlformats.org/officeDocument/2006/relationships/hyperlink" Target="https://data.iadb.org/dataset/2022-idb-climate-finance-database" TargetMode="External"/><Relationship Id="rId1950" Type="http://schemas.openxmlformats.org/officeDocument/2006/relationships/hyperlink" Target="https://data.iadb.org/dataset/2021-idb-climate-finance-database" TargetMode="External"/><Relationship Id="rId35" Type="http://schemas.openxmlformats.org/officeDocument/2006/relationships/hyperlink" Target="https://data.adb.org/media/9141/download" TargetMode="External"/><Relationship Id="rId1603" Type="http://schemas.openxmlformats.org/officeDocument/2006/relationships/hyperlink" Target="https://data.iadb.org/dataset/2022-idb-climate-finance-database" TargetMode="External"/><Relationship Id="rId1810" Type="http://schemas.openxmlformats.org/officeDocument/2006/relationships/hyperlink" Target="https://data.iadb.org/dataset/2022-idb-climate-finance-database" TargetMode="External"/><Relationship Id="rId489" Type="http://schemas.openxmlformats.org/officeDocument/2006/relationships/hyperlink" Target="https://data.adb.org/media/10586/download" TargetMode="External"/><Relationship Id="rId696" Type="http://schemas.openxmlformats.org/officeDocument/2006/relationships/hyperlink" Target="https://data.adb.org/media/10586/download" TargetMode="External"/><Relationship Id="rId2377" Type="http://schemas.openxmlformats.org/officeDocument/2006/relationships/hyperlink" Target="https://www.adb.org/projects/51077-003/main" TargetMode="External"/><Relationship Id="rId2584" Type="http://schemas.openxmlformats.org/officeDocument/2006/relationships/hyperlink" Target="https://www.adb.org/projects/46470-003/main" TargetMode="External"/><Relationship Id="rId2791" Type="http://schemas.openxmlformats.org/officeDocument/2006/relationships/hyperlink" Target="https://www.ebrd.com/home/work-with-us/projects/psd/53060.html" TargetMode="External"/><Relationship Id="rId349" Type="http://schemas.openxmlformats.org/officeDocument/2006/relationships/hyperlink" Target="https://data.adb.org/media/10586/download" TargetMode="External"/><Relationship Id="rId556" Type="http://schemas.openxmlformats.org/officeDocument/2006/relationships/hyperlink" Target="https://data.adb.org/media/10586/download" TargetMode="External"/><Relationship Id="rId763" Type="http://schemas.openxmlformats.org/officeDocument/2006/relationships/hyperlink" Target="https://data.adb.org/media/12001/download" TargetMode="External"/><Relationship Id="rId1186" Type="http://schemas.openxmlformats.org/officeDocument/2006/relationships/hyperlink" Target="https://data.adb.org/media/12001/download" TargetMode="External"/><Relationship Id="rId1393" Type="http://schemas.openxmlformats.org/officeDocument/2006/relationships/hyperlink" Target="https://data.iadb.org/dataset/download/88fc53ef-f1f1-4119-96f2-b575f5fda36c/zip" TargetMode="External"/><Relationship Id="rId2237" Type="http://schemas.openxmlformats.org/officeDocument/2006/relationships/hyperlink" Target="https://www.adb.org/projects/54097-002/main" TargetMode="External"/><Relationship Id="rId2444" Type="http://schemas.openxmlformats.org/officeDocument/2006/relationships/hyperlink" Target="https://www.adb.org/projects53220-001/main" TargetMode="External"/><Relationship Id="rId209" Type="http://schemas.openxmlformats.org/officeDocument/2006/relationships/hyperlink" Target="https://data.adb.org/media/9141/download" TargetMode="External"/><Relationship Id="rId416" Type="http://schemas.openxmlformats.org/officeDocument/2006/relationships/hyperlink" Target="https://data.adb.org/media/10586/download" TargetMode="External"/><Relationship Id="rId970" Type="http://schemas.openxmlformats.org/officeDocument/2006/relationships/hyperlink" Target="https://data.adb.org/media/12001/download" TargetMode="External"/><Relationship Id="rId1046" Type="http://schemas.openxmlformats.org/officeDocument/2006/relationships/hyperlink" Target="https://data.adb.org/media/12001/download" TargetMode="External"/><Relationship Id="rId1253" Type="http://schemas.openxmlformats.org/officeDocument/2006/relationships/hyperlink" Target="https://data.iadb.org/dataset/download/88fc53ef-f1f1-4119-96f2-b575f5fda36c/zip" TargetMode="External"/><Relationship Id="rId2651" Type="http://schemas.openxmlformats.org/officeDocument/2006/relationships/hyperlink" Target="https://www.aiib.org/en/projects/details/2021/approved/Multicountry-STIC-Asia-Infrastructure-Innovation-Fund.html" TargetMode="External"/><Relationship Id="rId623" Type="http://schemas.openxmlformats.org/officeDocument/2006/relationships/hyperlink" Target="https://data.adb.org/media/10586/download" TargetMode="External"/><Relationship Id="rId830" Type="http://schemas.openxmlformats.org/officeDocument/2006/relationships/hyperlink" Target="https://data.adb.org/media/12001/download" TargetMode="External"/><Relationship Id="rId1460" Type="http://schemas.openxmlformats.org/officeDocument/2006/relationships/hyperlink" Target="https://data.iadb.org/dataset/download/88fc53ef-f1f1-4119-96f2-b575f5fda36c/zip" TargetMode="External"/><Relationship Id="rId2304" Type="http://schemas.openxmlformats.org/officeDocument/2006/relationships/hyperlink" Target="https://www.adb.org/projects/56194-001/main" TargetMode="External"/><Relationship Id="rId2511" Type="http://schemas.openxmlformats.org/officeDocument/2006/relationships/hyperlink" Target="https://www.adb.org/projects/55056-001/main" TargetMode="External"/><Relationship Id="rId1113" Type="http://schemas.openxmlformats.org/officeDocument/2006/relationships/hyperlink" Target="https://data.adb.org/media/12001/download" TargetMode="External"/><Relationship Id="rId1320" Type="http://schemas.openxmlformats.org/officeDocument/2006/relationships/hyperlink" Target="https://data.iadb.org/dataset/download/88fc53ef-f1f1-4119-96f2-b575f5fda36c/zip" TargetMode="External"/><Relationship Id="rId2094" Type="http://schemas.openxmlformats.org/officeDocument/2006/relationships/hyperlink" Target="https://data.iadb.org/dataset/2021-idb-climate-finance-database" TargetMode="External"/><Relationship Id="rId273" Type="http://schemas.openxmlformats.org/officeDocument/2006/relationships/hyperlink" Target="https://data.adb.org/media/9141/download" TargetMode="External"/><Relationship Id="rId480" Type="http://schemas.openxmlformats.org/officeDocument/2006/relationships/hyperlink" Target="https://data.adb.org/media/10586/download" TargetMode="External"/><Relationship Id="rId2161" Type="http://schemas.openxmlformats.org/officeDocument/2006/relationships/hyperlink" Target="https://data.iadb.org/dataset/2021-idb-climate-finance-database" TargetMode="External"/><Relationship Id="rId133" Type="http://schemas.openxmlformats.org/officeDocument/2006/relationships/hyperlink" Target="https://data.adb.org/media/9141/download" TargetMode="External"/><Relationship Id="rId340" Type="http://schemas.openxmlformats.org/officeDocument/2006/relationships/hyperlink" Target="https://data.adb.org/media/10586/download" TargetMode="External"/><Relationship Id="rId2021" Type="http://schemas.openxmlformats.org/officeDocument/2006/relationships/hyperlink" Target="https://data.iadb.org/dataset/2021-idb-climate-finance-database" TargetMode="External"/><Relationship Id="rId200" Type="http://schemas.openxmlformats.org/officeDocument/2006/relationships/hyperlink" Target="https://data.adb.org/media/9141/download" TargetMode="External"/><Relationship Id="rId1787" Type="http://schemas.openxmlformats.org/officeDocument/2006/relationships/hyperlink" Target="https://data.iadb.org/dataset/2022-idb-climate-finance-database" TargetMode="External"/><Relationship Id="rId1994" Type="http://schemas.openxmlformats.org/officeDocument/2006/relationships/hyperlink" Target="https://data.iadb.org/dataset/2021-idb-climate-finance-database" TargetMode="External"/><Relationship Id="rId2838" Type="http://schemas.openxmlformats.org/officeDocument/2006/relationships/hyperlink" Target="https://www.ebrd.com/home/work-with-us/projects/psd/53189.html" TargetMode="External"/><Relationship Id="rId79" Type="http://schemas.openxmlformats.org/officeDocument/2006/relationships/hyperlink" Target="https://data.adb.org/media/9141/download" TargetMode="External"/><Relationship Id="rId1647" Type="http://schemas.openxmlformats.org/officeDocument/2006/relationships/hyperlink" Target="https://data.iadb.org/dataset/2022-idb-climate-finance-database" TargetMode="External"/><Relationship Id="rId1854" Type="http://schemas.openxmlformats.org/officeDocument/2006/relationships/hyperlink" Target="https://data.iadb.org/dataset/2022-idb-climate-finance-database" TargetMode="External"/><Relationship Id="rId2905" Type="http://schemas.openxmlformats.org/officeDocument/2006/relationships/hyperlink" Target="https://www.ebrd.com/home/work-with-us/projects/psd/53951.html" TargetMode="External"/><Relationship Id="rId1507" Type="http://schemas.openxmlformats.org/officeDocument/2006/relationships/hyperlink" Target="https://data.iadb.org/dataset/download/88fc53ef-f1f1-4119-96f2-b575f5fda36c/zip" TargetMode="External"/><Relationship Id="rId1714" Type="http://schemas.openxmlformats.org/officeDocument/2006/relationships/hyperlink" Target="https://data.iadb.org/dataset/2022-idb-climate-finance-database" TargetMode="External"/><Relationship Id="rId1921" Type="http://schemas.openxmlformats.org/officeDocument/2006/relationships/hyperlink" Target="https://data.iadb.org/dataset/2022-idb-climate-finance-database" TargetMode="External"/><Relationship Id="rId2488" Type="http://schemas.openxmlformats.org/officeDocument/2006/relationships/hyperlink" Target="https://www.adb.org/projects/54197-002/main" TargetMode="External"/><Relationship Id="rId1297" Type="http://schemas.openxmlformats.org/officeDocument/2006/relationships/hyperlink" Target="https://data.iadb.org/dataset/download/88fc53ef-f1f1-4119-96f2-b575f5fda36c/zip" TargetMode="External"/><Relationship Id="rId2695" Type="http://schemas.openxmlformats.org/officeDocument/2006/relationships/hyperlink" Target="https://www.ebrd.com/home/work-with-us/projects/psd/53192.html" TargetMode="External"/><Relationship Id="rId667" Type="http://schemas.openxmlformats.org/officeDocument/2006/relationships/hyperlink" Target="https://data.adb.org/media/10586/download" TargetMode="External"/><Relationship Id="rId874" Type="http://schemas.openxmlformats.org/officeDocument/2006/relationships/hyperlink" Target="https://data.adb.org/media/12001/download" TargetMode="External"/><Relationship Id="rId2348" Type="http://schemas.openxmlformats.org/officeDocument/2006/relationships/hyperlink" Target="https://www.adb.org/projects/55254-001/main" TargetMode="External"/><Relationship Id="rId2555" Type="http://schemas.openxmlformats.org/officeDocument/2006/relationships/hyperlink" Target="https://www.adb.org/projects/55225-001/main" TargetMode="External"/><Relationship Id="rId2762" Type="http://schemas.openxmlformats.org/officeDocument/2006/relationships/hyperlink" Target="http://ebrd.com/home/work-with-us/projects/psd/51894.html" TargetMode="External"/><Relationship Id="rId527" Type="http://schemas.openxmlformats.org/officeDocument/2006/relationships/hyperlink" Target="https://data.adb.org/media/10586/download" TargetMode="External"/><Relationship Id="rId734" Type="http://schemas.openxmlformats.org/officeDocument/2006/relationships/hyperlink" Target="https://data.adb.org/media/10586/download" TargetMode="External"/><Relationship Id="rId941" Type="http://schemas.openxmlformats.org/officeDocument/2006/relationships/hyperlink" Target="https://data.adb.org/media/12001/download" TargetMode="External"/><Relationship Id="rId1157" Type="http://schemas.openxmlformats.org/officeDocument/2006/relationships/hyperlink" Target="https://data.adb.org/media/12001/download" TargetMode="External"/><Relationship Id="rId1364" Type="http://schemas.openxmlformats.org/officeDocument/2006/relationships/hyperlink" Target="https://data.iadb.org/dataset/download/88fc53ef-f1f1-4119-96f2-b575f5fda36c/zip" TargetMode="External"/><Relationship Id="rId1571" Type="http://schemas.openxmlformats.org/officeDocument/2006/relationships/hyperlink" Target="https://data.iadb.org/dataset/download/88fc53ef-f1f1-4119-96f2-b575f5fda36c/zip" TargetMode="External"/><Relationship Id="rId2208" Type="http://schemas.openxmlformats.org/officeDocument/2006/relationships/hyperlink" Target="https://www.aiib.org/en/news-events/impact-reports/sustainability-bond-impact/2024/index.html" TargetMode="External"/><Relationship Id="rId2415" Type="http://schemas.openxmlformats.org/officeDocument/2006/relationships/hyperlink" Target="https://www.adb.org/projects/48444-005/main" TargetMode="External"/><Relationship Id="rId2622" Type="http://schemas.openxmlformats.org/officeDocument/2006/relationships/hyperlink" Target="https://www.aiib.org/en/projects/details/2024/_download/Brazil/AIIB-PSI-P000713-Brazil-Vinci-Climate-Change-Fund_Board_vF_UPDATED-20240901.pdf" TargetMode="External"/><Relationship Id="rId70" Type="http://schemas.openxmlformats.org/officeDocument/2006/relationships/hyperlink" Target="https://data.adb.org/media/9141/download" TargetMode="External"/><Relationship Id="rId801" Type="http://schemas.openxmlformats.org/officeDocument/2006/relationships/hyperlink" Target="https://data.adb.org/media/12001/download" TargetMode="External"/><Relationship Id="rId1017" Type="http://schemas.openxmlformats.org/officeDocument/2006/relationships/hyperlink" Target="https://data.adb.org/media/12001/download" TargetMode="External"/><Relationship Id="rId1224" Type="http://schemas.openxmlformats.org/officeDocument/2006/relationships/hyperlink" Target="https://data.iadb.org/dataset/download/88fc53ef-f1f1-4119-96f2-b575f5fda36c/zip" TargetMode="External"/><Relationship Id="rId1431" Type="http://schemas.openxmlformats.org/officeDocument/2006/relationships/hyperlink" Target="https://data.iadb.org/dataset/download/88fc53ef-f1f1-4119-96f2-b575f5fda36c/zip" TargetMode="External"/><Relationship Id="rId177" Type="http://schemas.openxmlformats.org/officeDocument/2006/relationships/hyperlink" Target="https://data.adb.org/media/9141/download" TargetMode="External"/><Relationship Id="rId384" Type="http://schemas.openxmlformats.org/officeDocument/2006/relationships/hyperlink" Target="https://data.adb.org/media/10586/download" TargetMode="External"/><Relationship Id="rId591" Type="http://schemas.openxmlformats.org/officeDocument/2006/relationships/hyperlink" Target="https://data.adb.org/media/10586/download" TargetMode="External"/><Relationship Id="rId2065" Type="http://schemas.openxmlformats.org/officeDocument/2006/relationships/hyperlink" Target="https://data.iadb.org/dataset/2021-idb-climate-finance-database" TargetMode="External"/><Relationship Id="rId2272" Type="http://schemas.openxmlformats.org/officeDocument/2006/relationships/hyperlink" Target="https://www.adb.org/projects/57040-001/main" TargetMode="External"/><Relationship Id="rId244" Type="http://schemas.openxmlformats.org/officeDocument/2006/relationships/hyperlink" Target="https://data.adb.org/media/9141/download" TargetMode="External"/><Relationship Id="rId1081" Type="http://schemas.openxmlformats.org/officeDocument/2006/relationships/hyperlink" Target="https://data.adb.org/media/12001/download" TargetMode="External"/><Relationship Id="rId451" Type="http://schemas.openxmlformats.org/officeDocument/2006/relationships/hyperlink" Target="https://data.adb.org/media/10586/download" TargetMode="External"/><Relationship Id="rId2132" Type="http://schemas.openxmlformats.org/officeDocument/2006/relationships/hyperlink" Target="https://data.iadb.org/dataset/2021-idb-climate-finance-database" TargetMode="External"/><Relationship Id="rId104" Type="http://schemas.openxmlformats.org/officeDocument/2006/relationships/hyperlink" Target="https://data.adb.org/media/9141/download" TargetMode="External"/><Relationship Id="rId311" Type="http://schemas.openxmlformats.org/officeDocument/2006/relationships/hyperlink" Target="https://data.adb.org/media/9141/download" TargetMode="External"/><Relationship Id="rId1898" Type="http://schemas.openxmlformats.org/officeDocument/2006/relationships/hyperlink" Target="https://data.iadb.org/dataset/2022-idb-climate-finance-database" TargetMode="External"/><Relationship Id="rId2949" Type="http://schemas.openxmlformats.org/officeDocument/2006/relationships/table" Target="../tables/table2.xml"/><Relationship Id="rId1758" Type="http://schemas.openxmlformats.org/officeDocument/2006/relationships/hyperlink" Target="https://data.iadb.org/dataset/2022-idb-climate-finance-database" TargetMode="External"/><Relationship Id="rId2809" Type="http://schemas.openxmlformats.org/officeDocument/2006/relationships/hyperlink" Target="https://www.ebrd.com/home/work-with-us/projects/psd/54950.html" TargetMode="External"/><Relationship Id="rId1965" Type="http://schemas.openxmlformats.org/officeDocument/2006/relationships/hyperlink" Target="https://data.iadb.org/dataset/2021-idb-climate-finance-database" TargetMode="External"/><Relationship Id="rId1618" Type="http://schemas.openxmlformats.org/officeDocument/2006/relationships/hyperlink" Target="https://data.iadb.org/dataset/2022-idb-climate-finance-database" TargetMode="External"/><Relationship Id="rId1825" Type="http://schemas.openxmlformats.org/officeDocument/2006/relationships/hyperlink" Target="https://data.iadb.org/dataset/2022-idb-climate-finance-database" TargetMode="External"/><Relationship Id="rId2599" Type="http://schemas.openxmlformats.org/officeDocument/2006/relationships/hyperlink" Target="https://www.adb.org/projects/54055-001/main" TargetMode="External"/><Relationship Id="rId778" Type="http://schemas.openxmlformats.org/officeDocument/2006/relationships/hyperlink" Target="https://data.adb.org/media/12001/download" TargetMode="External"/><Relationship Id="rId985" Type="http://schemas.openxmlformats.org/officeDocument/2006/relationships/hyperlink" Target="https://data.adb.org/media/12001/download" TargetMode="External"/><Relationship Id="rId2459" Type="http://schemas.openxmlformats.org/officeDocument/2006/relationships/hyperlink" Target="https://www.adb.org/projects/49026-004/main" TargetMode="External"/><Relationship Id="rId2666" Type="http://schemas.openxmlformats.org/officeDocument/2006/relationships/hyperlink" Target="https://www.ebrd.com/home/work-with-us/projects/psd/50412.html" TargetMode="External"/><Relationship Id="rId2873" Type="http://schemas.openxmlformats.org/officeDocument/2006/relationships/hyperlink" Target="https://www.ebrd.com/home/work-with-us/projects/psd/53558.html" TargetMode="External"/><Relationship Id="rId638" Type="http://schemas.openxmlformats.org/officeDocument/2006/relationships/hyperlink" Target="https://data.adb.org/media/10586/download" TargetMode="External"/><Relationship Id="rId845" Type="http://schemas.openxmlformats.org/officeDocument/2006/relationships/hyperlink" Target="https://data.adb.org/media/12001/download" TargetMode="External"/><Relationship Id="rId1268" Type="http://schemas.openxmlformats.org/officeDocument/2006/relationships/hyperlink" Target="https://data.iadb.org/dataset/download/88fc53ef-f1f1-4119-96f2-b575f5fda36c/zip" TargetMode="External"/><Relationship Id="rId1475" Type="http://schemas.openxmlformats.org/officeDocument/2006/relationships/hyperlink" Target="https://data.iadb.org/dataset/download/88fc53ef-f1f1-4119-96f2-b575f5fda36c/zip" TargetMode="External"/><Relationship Id="rId1682" Type="http://schemas.openxmlformats.org/officeDocument/2006/relationships/hyperlink" Target="https://data.iadb.org/dataset/2022-idb-climate-finance-database" TargetMode="External"/><Relationship Id="rId2319" Type="http://schemas.openxmlformats.org/officeDocument/2006/relationships/hyperlink" Target="https://www.adb.org/projects/57111-001/main" TargetMode="External"/><Relationship Id="rId2526" Type="http://schemas.openxmlformats.org/officeDocument/2006/relationships/hyperlink" Target="https://www.adb.org/projects/55033-001/main" TargetMode="External"/><Relationship Id="rId2733" Type="http://schemas.openxmlformats.org/officeDocument/2006/relationships/hyperlink" Target="https://www.ebrd.com/home/work-with-us/projects/psd/51740.html" TargetMode="External"/><Relationship Id="rId705" Type="http://schemas.openxmlformats.org/officeDocument/2006/relationships/hyperlink" Target="https://data.adb.org/media/10586/download" TargetMode="External"/><Relationship Id="rId1128" Type="http://schemas.openxmlformats.org/officeDocument/2006/relationships/hyperlink" Target="https://data.adb.org/media/12001/download" TargetMode="External"/><Relationship Id="rId1335" Type="http://schemas.openxmlformats.org/officeDocument/2006/relationships/hyperlink" Target="https://data.iadb.org/dataset/download/88fc53ef-f1f1-4119-96f2-b575f5fda36c/zip" TargetMode="External"/><Relationship Id="rId1542" Type="http://schemas.openxmlformats.org/officeDocument/2006/relationships/hyperlink" Target="https://data.iadb.org/dataset/download/88fc53ef-f1f1-4119-96f2-b575f5fda36c/zip" TargetMode="External"/><Relationship Id="rId2940" Type="http://schemas.openxmlformats.org/officeDocument/2006/relationships/hyperlink" Target="https://www.aiib.org/en/projects/details/2023/approved/Turkiye-Istanbul-Seismic-Mitigation-and-Emergency-Preparedness-Additional-Financing-Project.html" TargetMode="External"/><Relationship Id="rId912" Type="http://schemas.openxmlformats.org/officeDocument/2006/relationships/hyperlink" Target="https://data.adb.org/media/12001/download" TargetMode="External"/><Relationship Id="rId2800" Type="http://schemas.openxmlformats.org/officeDocument/2006/relationships/hyperlink" Target="https://www.ebrd.com/home/work-with-us/projects/psd/53807.html" TargetMode="External"/><Relationship Id="rId41" Type="http://schemas.openxmlformats.org/officeDocument/2006/relationships/hyperlink" Target="https://data.adb.org/media/9141/download" TargetMode="External"/><Relationship Id="rId1402" Type="http://schemas.openxmlformats.org/officeDocument/2006/relationships/hyperlink" Target="https://data.iadb.org/dataset/download/88fc53ef-f1f1-4119-96f2-b575f5fda36c/zip" TargetMode="External"/><Relationship Id="rId288" Type="http://schemas.openxmlformats.org/officeDocument/2006/relationships/hyperlink" Target="https://data.adb.org/media/9141/download" TargetMode="External"/><Relationship Id="rId495" Type="http://schemas.openxmlformats.org/officeDocument/2006/relationships/hyperlink" Target="https://data.adb.org/media/10586/download" TargetMode="External"/><Relationship Id="rId2176" Type="http://schemas.openxmlformats.org/officeDocument/2006/relationships/hyperlink" Target="https://data.iadb.org/dataset/2021-idb-climate-finance-database" TargetMode="External"/><Relationship Id="rId2383" Type="http://schemas.openxmlformats.org/officeDocument/2006/relationships/hyperlink" Target="https://www.adb.org/projects/49055-007/main" TargetMode="External"/><Relationship Id="rId2590" Type="http://schemas.openxmlformats.org/officeDocument/2006/relationships/hyperlink" Target="https://www.adb.org/projects/53246-001/main" TargetMode="External"/><Relationship Id="rId148" Type="http://schemas.openxmlformats.org/officeDocument/2006/relationships/hyperlink" Target="https://data.adb.org/media/9141/download" TargetMode="External"/><Relationship Id="rId355" Type="http://schemas.openxmlformats.org/officeDocument/2006/relationships/hyperlink" Target="https://data.adb.org/media/10586/download" TargetMode="External"/><Relationship Id="rId562" Type="http://schemas.openxmlformats.org/officeDocument/2006/relationships/hyperlink" Target="https://data.adb.org/media/10586/download" TargetMode="External"/><Relationship Id="rId1192" Type="http://schemas.openxmlformats.org/officeDocument/2006/relationships/hyperlink" Target="https://data.adb.org/media/12001/download" TargetMode="External"/><Relationship Id="rId2036" Type="http://schemas.openxmlformats.org/officeDocument/2006/relationships/hyperlink" Target="https://data.iadb.org/dataset/2021-idb-climate-finance-database" TargetMode="External"/><Relationship Id="rId2243" Type="http://schemas.openxmlformats.org/officeDocument/2006/relationships/hyperlink" Target="https://www.adb.org/projects/55135-001/main" TargetMode="External"/><Relationship Id="rId2450" Type="http://schemas.openxmlformats.org/officeDocument/2006/relationships/hyperlink" Target="https://www.adb.org/projects/55105-001/main" TargetMode="External"/><Relationship Id="rId215" Type="http://schemas.openxmlformats.org/officeDocument/2006/relationships/hyperlink" Target="https://data.adb.org/media/9141/download" TargetMode="External"/><Relationship Id="rId422" Type="http://schemas.openxmlformats.org/officeDocument/2006/relationships/hyperlink" Target="https://data.adb.org/media/10586/download" TargetMode="External"/><Relationship Id="rId1052" Type="http://schemas.openxmlformats.org/officeDocument/2006/relationships/hyperlink" Target="https://data.adb.org/media/12001/download" TargetMode="External"/><Relationship Id="rId2103" Type="http://schemas.openxmlformats.org/officeDocument/2006/relationships/hyperlink" Target="https://data.iadb.org/dataset/2021-idb-climate-finance-database" TargetMode="External"/><Relationship Id="rId2310" Type="http://schemas.openxmlformats.org/officeDocument/2006/relationships/hyperlink" Target="https://www.adb.org/projects/56309-001/main" TargetMode="External"/><Relationship Id="rId1869" Type="http://schemas.openxmlformats.org/officeDocument/2006/relationships/hyperlink" Target="https://data.iadb.org/dataset/2022-idb-climate-finance-database" TargetMode="External"/><Relationship Id="rId1729" Type="http://schemas.openxmlformats.org/officeDocument/2006/relationships/hyperlink" Target="https://data.iadb.org/dataset/2022-idb-climate-finance-database" TargetMode="External"/><Relationship Id="rId1936" Type="http://schemas.openxmlformats.org/officeDocument/2006/relationships/hyperlink" Target="https://data.iadb.org/dataset/2021-idb-climate-finance-database" TargetMode="External"/><Relationship Id="rId5" Type="http://schemas.openxmlformats.org/officeDocument/2006/relationships/hyperlink" Target="https://data.adb.org/media/9141/download" TargetMode="External"/><Relationship Id="rId889" Type="http://schemas.openxmlformats.org/officeDocument/2006/relationships/hyperlink" Target="https://data.adb.org/media/12001/download" TargetMode="External"/><Relationship Id="rId2777" Type="http://schemas.openxmlformats.org/officeDocument/2006/relationships/hyperlink" Target="https://www.ebrd.com/home/work-with-us/projects/psd/52362.html" TargetMode="External"/><Relationship Id="rId749" Type="http://schemas.openxmlformats.org/officeDocument/2006/relationships/hyperlink" Target="https://data.adb.org/media/10586/download" TargetMode="External"/><Relationship Id="rId1379" Type="http://schemas.openxmlformats.org/officeDocument/2006/relationships/hyperlink" Target="https://data.iadb.org/dataset/download/88fc53ef-f1f1-4119-96f2-b575f5fda36c/zip" TargetMode="External"/><Relationship Id="rId1586" Type="http://schemas.openxmlformats.org/officeDocument/2006/relationships/hyperlink" Target="https://data.iadb.org/dataset/download/88fc53ef-f1f1-4119-96f2-b575f5fda36c/zip" TargetMode="External"/><Relationship Id="rId609" Type="http://schemas.openxmlformats.org/officeDocument/2006/relationships/hyperlink" Target="https://data.adb.org/media/10586/download" TargetMode="External"/><Relationship Id="rId956" Type="http://schemas.openxmlformats.org/officeDocument/2006/relationships/hyperlink" Target="https://data.adb.org/media/12001/download" TargetMode="External"/><Relationship Id="rId1239" Type="http://schemas.openxmlformats.org/officeDocument/2006/relationships/hyperlink" Target="https://data.iadb.org/dataset/download/88fc53ef-f1f1-4119-96f2-b575f5fda36c/zip" TargetMode="External"/><Relationship Id="rId1793" Type="http://schemas.openxmlformats.org/officeDocument/2006/relationships/hyperlink" Target="https://data.iadb.org/dataset/2022-idb-climate-finance-database" TargetMode="External"/><Relationship Id="rId2637" Type="http://schemas.openxmlformats.org/officeDocument/2006/relationships/hyperlink" Target="https://www.aiib.org/en/projects/details/2021/approved/China-Guangxi-Chongzuo-Border-Connectivity-Improvement-Project.html" TargetMode="External"/><Relationship Id="rId2844" Type="http://schemas.openxmlformats.org/officeDocument/2006/relationships/hyperlink" Target="https://www.ebrd.com/home/work-with-us/projects/psd/49905.html" TargetMode="External"/><Relationship Id="rId85" Type="http://schemas.openxmlformats.org/officeDocument/2006/relationships/hyperlink" Target="https://data.adb.org/media/9141/download" TargetMode="External"/><Relationship Id="rId816" Type="http://schemas.openxmlformats.org/officeDocument/2006/relationships/hyperlink" Target="https://data.adb.org/media/12001/download" TargetMode="External"/><Relationship Id="rId1446" Type="http://schemas.openxmlformats.org/officeDocument/2006/relationships/hyperlink" Target="https://data.iadb.org/dataset/download/88fc53ef-f1f1-4119-96f2-b575f5fda36c/zip" TargetMode="External"/><Relationship Id="rId1653" Type="http://schemas.openxmlformats.org/officeDocument/2006/relationships/hyperlink" Target="https://data.iadb.org/dataset/2022-idb-climate-finance-database" TargetMode="External"/><Relationship Id="rId1860" Type="http://schemas.openxmlformats.org/officeDocument/2006/relationships/hyperlink" Target="https://data.iadb.org/dataset/2022-idb-climate-finance-database" TargetMode="External"/><Relationship Id="rId2704" Type="http://schemas.openxmlformats.org/officeDocument/2006/relationships/hyperlink" Target="https://www.ebrd.com/home/work-with-us/projects/psd/54150.html" TargetMode="External"/><Relationship Id="rId2911" Type="http://schemas.openxmlformats.org/officeDocument/2006/relationships/hyperlink" Target="https://www.ebrd.com/home/work-with-us/projects/psd/53664.html" TargetMode="External"/><Relationship Id="rId1306" Type="http://schemas.openxmlformats.org/officeDocument/2006/relationships/hyperlink" Target="https://data.iadb.org/dataset/download/88fc53ef-f1f1-4119-96f2-b575f5fda36c/zip" TargetMode="External"/><Relationship Id="rId1513" Type="http://schemas.openxmlformats.org/officeDocument/2006/relationships/hyperlink" Target="https://data.iadb.org/dataset/download/88fc53ef-f1f1-4119-96f2-b575f5fda36c/zip" TargetMode="External"/><Relationship Id="rId1720" Type="http://schemas.openxmlformats.org/officeDocument/2006/relationships/hyperlink" Target="https://data.iadb.org/dataset/2022-idb-climate-finance-database" TargetMode="External"/><Relationship Id="rId12" Type="http://schemas.openxmlformats.org/officeDocument/2006/relationships/hyperlink" Target="https://data.adb.org/media/9141/download" TargetMode="External"/><Relationship Id="rId399" Type="http://schemas.openxmlformats.org/officeDocument/2006/relationships/hyperlink" Target="https://data.adb.org/media/10586/download" TargetMode="External"/><Relationship Id="rId2287" Type="http://schemas.openxmlformats.org/officeDocument/2006/relationships/hyperlink" Target="https://www.adb.org/projects/52021-001/main" TargetMode="External"/><Relationship Id="rId2494" Type="http://schemas.openxmlformats.org/officeDocument/2006/relationships/hyperlink" Target="https://www.adb.org/projects/54240-001/main" TargetMode="External"/><Relationship Id="rId259" Type="http://schemas.openxmlformats.org/officeDocument/2006/relationships/hyperlink" Target="https://data.adb.org/media/9141/download" TargetMode="External"/><Relationship Id="rId466" Type="http://schemas.openxmlformats.org/officeDocument/2006/relationships/hyperlink" Target="https://data.adb.org/media/10586/download" TargetMode="External"/><Relationship Id="rId673" Type="http://schemas.openxmlformats.org/officeDocument/2006/relationships/hyperlink" Target="https://data.adb.org/media/10586/download" TargetMode="External"/><Relationship Id="rId880" Type="http://schemas.openxmlformats.org/officeDocument/2006/relationships/hyperlink" Target="https://data.adb.org/media/12001/download" TargetMode="External"/><Relationship Id="rId1096" Type="http://schemas.openxmlformats.org/officeDocument/2006/relationships/hyperlink" Target="https://data.adb.org/media/12001/download" TargetMode="External"/><Relationship Id="rId2147" Type="http://schemas.openxmlformats.org/officeDocument/2006/relationships/hyperlink" Target="https://data.iadb.org/dataset/2021-idb-climate-finance-database" TargetMode="External"/><Relationship Id="rId2354" Type="http://schemas.openxmlformats.org/officeDocument/2006/relationships/hyperlink" Target="https://www.adb.org/projects/56138-001/main" TargetMode="External"/><Relationship Id="rId2561" Type="http://schemas.openxmlformats.org/officeDocument/2006/relationships/hyperlink" Target="https://www.adb.org/projects/55219-001/main" TargetMode="External"/><Relationship Id="rId119" Type="http://schemas.openxmlformats.org/officeDocument/2006/relationships/hyperlink" Target="https://data.adb.org/media/9141/download" TargetMode="External"/><Relationship Id="rId326" Type="http://schemas.openxmlformats.org/officeDocument/2006/relationships/hyperlink" Target="https://data.adb.org/media/9141/download" TargetMode="External"/><Relationship Id="rId533" Type="http://schemas.openxmlformats.org/officeDocument/2006/relationships/hyperlink" Target="https://data.adb.org/media/10586/download" TargetMode="External"/><Relationship Id="rId1163" Type="http://schemas.openxmlformats.org/officeDocument/2006/relationships/hyperlink" Target="https://data.adb.org/media/12001/download" TargetMode="External"/><Relationship Id="rId1370" Type="http://schemas.openxmlformats.org/officeDocument/2006/relationships/hyperlink" Target="https://data.iadb.org/dataset/download/88fc53ef-f1f1-4119-96f2-b575f5fda36c/zip" TargetMode="External"/><Relationship Id="rId2007" Type="http://schemas.openxmlformats.org/officeDocument/2006/relationships/hyperlink" Target="https://data.iadb.org/dataset/2021-idb-climate-finance-database" TargetMode="External"/><Relationship Id="rId2214" Type="http://schemas.openxmlformats.org/officeDocument/2006/relationships/hyperlink" Target="https://www.adb.org/projects/51126-004/main" TargetMode="External"/><Relationship Id="rId740" Type="http://schemas.openxmlformats.org/officeDocument/2006/relationships/hyperlink" Target="https://data.adb.org/media/10586/download" TargetMode="External"/><Relationship Id="rId1023" Type="http://schemas.openxmlformats.org/officeDocument/2006/relationships/hyperlink" Target="https://data.adb.org/media/12001/download" TargetMode="External"/><Relationship Id="rId2421" Type="http://schemas.openxmlformats.org/officeDocument/2006/relationships/hyperlink" Target="https://www.adb.org/projects/54355-001/main" TargetMode="External"/><Relationship Id="rId600" Type="http://schemas.openxmlformats.org/officeDocument/2006/relationships/hyperlink" Target="https://data.adb.org/media/10586/download" TargetMode="External"/><Relationship Id="rId1230" Type="http://schemas.openxmlformats.org/officeDocument/2006/relationships/hyperlink" Target="https://data.iadb.org/dataset/download/88fc53ef-f1f1-4119-96f2-b575f5fda36c/zip" TargetMode="External"/><Relationship Id="rId183" Type="http://schemas.openxmlformats.org/officeDocument/2006/relationships/hyperlink" Target="https://data.adb.org/media/9141/download" TargetMode="External"/><Relationship Id="rId390" Type="http://schemas.openxmlformats.org/officeDocument/2006/relationships/hyperlink" Target="https://data.adb.org/media/10586/download" TargetMode="External"/><Relationship Id="rId1907" Type="http://schemas.openxmlformats.org/officeDocument/2006/relationships/hyperlink" Target="https://data.iadb.org/dataset/2022-idb-climate-finance-database" TargetMode="External"/><Relationship Id="rId2071" Type="http://schemas.openxmlformats.org/officeDocument/2006/relationships/hyperlink" Target="https://data.iadb.org/dataset/2021-idb-climate-finance-database" TargetMode="External"/><Relationship Id="rId250" Type="http://schemas.openxmlformats.org/officeDocument/2006/relationships/hyperlink" Target="https://data.adb.org/media/9141/download" TargetMode="External"/><Relationship Id="rId110" Type="http://schemas.openxmlformats.org/officeDocument/2006/relationships/hyperlink" Target="https://data.adb.org/media/9141/download" TargetMode="External"/><Relationship Id="rId2888" Type="http://schemas.openxmlformats.org/officeDocument/2006/relationships/hyperlink" Target="https://www.ebrd.com/home/work-with-us/projects/psd/53517.html" TargetMode="External"/><Relationship Id="rId1697" Type="http://schemas.openxmlformats.org/officeDocument/2006/relationships/hyperlink" Target="https://data.iadb.org/dataset/2022-idb-climate-finance-database" TargetMode="External"/><Relationship Id="rId2748" Type="http://schemas.openxmlformats.org/officeDocument/2006/relationships/hyperlink" Target="https://www.ebrd.com/home/work-with-us/projects/psd/53690.html" TargetMode="External"/><Relationship Id="rId927" Type="http://schemas.openxmlformats.org/officeDocument/2006/relationships/hyperlink" Target="https://data.adb.org/media/12001/download" TargetMode="External"/><Relationship Id="rId1557" Type="http://schemas.openxmlformats.org/officeDocument/2006/relationships/hyperlink" Target="https://data.iadb.org/dataset/download/88fc53ef-f1f1-4119-96f2-b575f5fda36c/zip" TargetMode="External"/><Relationship Id="rId1764" Type="http://schemas.openxmlformats.org/officeDocument/2006/relationships/hyperlink" Target="https://data.iadb.org/dataset/2022-idb-climate-finance-database" TargetMode="External"/><Relationship Id="rId1971" Type="http://schemas.openxmlformats.org/officeDocument/2006/relationships/hyperlink" Target="https://data.iadb.org/dataset/2021-idb-climate-finance-database" TargetMode="External"/><Relationship Id="rId2608" Type="http://schemas.openxmlformats.org/officeDocument/2006/relationships/hyperlink" Target="https://www.eib.org/en/registers/all/177005830" TargetMode="External"/><Relationship Id="rId2815" Type="http://schemas.openxmlformats.org/officeDocument/2006/relationships/hyperlink" Target="https://www.ebrd.com/home/work-with-us/projects/psd/53404.html" TargetMode="External"/><Relationship Id="rId56" Type="http://schemas.openxmlformats.org/officeDocument/2006/relationships/hyperlink" Target="https://data.adb.org/media/9141/download" TargetMode="External"/><Relationship Id="rId1417" Type="http://schemas.openxmlformats.org/officeDocument/2006/relationships/hyperlink" Target="https://data.iadb.org/dataset/download/88fc53ef-f1f1-4119-96f2-b575f5fda36c/zip" TargetMode="External"/><Relationship Id="rId1624" Type="http://schemas.openxmlformats.org/officeDocument/2006/relationships/hyperlink" Target="https://data.iadb.org/dataset/2022-idb-climate-finance-database" TargetMode="External"/><Relationship Id="rId1831" Type="http://schemas.openxmlformats.org/officeDocument/2006/relationships/hyperlink" Target="https://data.iadb.org/dataset/2022-idb-climate-finance-database" TargetMode="External"/><Relationship Id="rId2398" Type="http://schemas.openxmlformats.org/officeDocument/2006/relationships/hyperlink" Target="https://www.adb.org/projects/53049-0012/main" TargetMode="External"/><Relationship Id="rId577" Type="http://schemas.openxmlformats.org/officeDocument/2006/relationships/hyperlink" Target="https://data.adb.org/media/10586/download" TargetMode="External"/><Relationship Id="rId2258" Type="http://schemas.openxmlformats.org/officeDocument/2006/relationships/hyperlink" Target="https://www.adb.org/projects/56115-001/main" TargetMode="External"/><Relationship Id="rId784" Type="http://schemas.openxmlformats.org/officeDocument/2006/relationships/hyperlink" Target="https://data.adb.org/media/12001/download" TargetMode="External"/><Relationship Id="rId991" Type="http://schemas.openxmlformats.org/officeDocument/2006/relationships/hyperlink" Target="https://data.adb.org/media/12001/download" TargetMode="External"/><Relationship Id="rId1067" Type="http://schemas.openxmlformats.org/officeDocument/2006/relationships/hyperlink" Target="https://data.adb.org/media/12001/download" TargetMode="External"/><Relationship Id="rId2465" Type="http://schemas.openxmlformats.org/officeDocument/2006/relationships/hyperlink" Target="https://www.adb.org/projects/54211-001/main" TargetMode="External"/><Relationship Id="rId2672" Type="http://schemas.openxmlformats.org/officeDocument/2006/relationships/hyperlink" Target="https://www.ebrd.com/home/work-with-us/projects/psd/53479.html" TargetMode="External"/><Relationship Id="rId437" Type="http://schemas.openxmlformats.org/officeDocument/2006/relationships/hyperlink" Target="https://data.adb.org/media/10586/download" TargetMode="External"/><Relationship Id="rId644" Type="http://schemas.openxmlformats.org/officeDocument/2006/relationships/hyperlink" Target="https://data.adb.org/media/10586/download" TargetMode="External"/><Relationship Id="rId851" Type="http://schemas.openxmlformats.org/officeDocument/2006/relationships/hyperlink" Target="https://data.adb.org/media/12001/download" TargetMode="External"/><Relationship Id="rId1274" Type="http://schemas.openxmlformats.org/officeDocument/2006/relationships/hyperlink" Target="https://data.iadb.org/dataset/download/88fc53ef-f1f1-4119-96f2-b575f5fda36c/zip" TargetMode="External"/><Relationship Id="rId1481" Type="http://schemas.openxmlformats.org/officeDocument/2006/relationships/hyperlink" Target="https://data.iadb.org/dataset/download/88fc53ef-f1f1-4119-96f2-b575f5fda36c/zip" TargetMode="External"/><Relationship Id="rId2118" Type="http://schemas.openxmlformats.org/officeDocument/2006/relationships/hyperlink" Target="https://data.iadb.org/dataset/2021-idb-climate-finance-database" TargetMode="External"/><Relationship Id="rId2325" Type="http://schemas.openxmlformats.org/officeDocument/2006/relationships/hyperlink" Target="https://www.adb.org/projects/57156-001/main" TargetMode="External"/><Relationship Id="rId2532" Type="http://schemas.openxmlformats.org/officeDocument/2006/relationships/hyperlink" Target="https://www.adb.org/projects/49177-002/main" TargetMode="External"/><Relationship Id="rId504" Type="http://schemas.openxmlformats.org/officeDocument/2006/relationships/hyperlink" Target="https://data.adb.org/media/10586/download" TargetMode="External"/><Relationship Id="rId711" Type="http://schemas.openxmlformats.org/officeDocument/2006/relationships/hyperlink" Target="https://data.adb.org/media/10586/download" TargetMode="External"/><Relationship Id="rId1134" Type="http://schemas.openxmlformats.org/officeDocument/2006/relationships/hyperlink" Target="https://data.adb.org/media/12001/download" TargetMode="External"/><Relationship Id="rId1341" Type="http://schemas.openxmlformats.org/officeDocument/2006/relationships/hyperlink" Target="https://data.iadb.org/dataset/download/88fc53ef-f1f1-4119-96f2-b575f5fda36c/zip" TargetMode="External"/><Relationship Id="rId1201" Type="http://schemas.openxmlformats.org/officeDocument/2006/relationships/hyperlink" Target="https://data.adb.org/media/12001/download" TargetMode="External"/><Relationship Id="rId294" Type="http://schemas.openxmlformats.org/officeDocument/2006/relationships/hyperlink" Target="https://data.adb.org/media/9141/download" TargetMode="External"/><Relationship Id="rId2182" Type="http://schemas.openxmlformats.org/officeDocument/2006/relationships/hyperlink" Target="https://data.iadb.org/dataset/2021-idb-climate-finance-database" TargetMode="External"/><Relationship Id="rId154" Type="http://schemas.openxmlformats.org/officeDocument/2006/relationships/hyperlink" Target="https://data.adb.org/media/9141/download" TargetMode="External"/><Relationship Id="rId361" Type="http://schemas.openxmlformats.org/officeDocument/2006/relationships/hyperlink" Target="https://data.adb.org/media/10586/download" TargetMode="External"/><Relationship Id="rId2042" Type="http://schemas.openxmlformats.org/officeDocument/2006/relationships/hyperlink" Target="https://data.iadb.org/dataset/2021-idb-climate-finance-database" TargetMode="External"/><Relationship Id="rId221" Type="http://schemas.openxmlformats.org/officeDocument/2006/relationships/hyperlink" Target="https://data.adb.org/media/9141/download" TargetMode="External"/><Relationship Id="rId2859" Type="http://schemas.openxmlformats.org/officeDocument/2006/relationships/hyperlink" Target="https://www.ebrd.com/home/work-with-us/projects/psd/53095.html" TargetMode="External"/><Relationship Id="rId1668" Type="http://schemas.openxmlformats.org/officeDocument/2006/relationships/hyperlink" Target="https://data.iadb.org/dataset/2022-idb-climate-finance-database" TargetMode="External"/><Relationship Id="rId1875" Type="http://schemas.openxmlformats.org/officeDocument/2006/relationships/hyperlink" Target="https://data.iadb.org/dataset/2022-idb-climate-finance-database" TargetMode="External"/><Relationship Id="rId2719" Type="http://schemas.openxmlformats.org/officeDocument/2006/relationships/hyperlink" Target="https://www.ebrd.com/home/work-with-us/projects/psd/52549.html" TargetMode="External"/><Relationship Id="rId1528" Type="http://schemas.openxmlformats.org/officeDocument/2006/relationships/hyperlink" Target="https://data.iadb.org/dataset/download/88fc53ef-f1f1-4119-96f2-b575f5fda36c/zip" TargetMode="External"/><Relationship Id="rId2926" Type="http://schemas.openxmlformats.org/officeDocument/2006/relationships/hyperlink" Target="https://www.iadb.org/en/project/CO-L1264" TargetMode="External"/><Relationship Id="rId1735" Type="http://schemas.openxmlformats.org/officeDocument/2006/relationships/hyperlink" Target="https://data.iadb.org/dataset/2022-idb-climate-finance-database" TargetMode="External"/><Relationship Id="rId1942" Type="http://schemas.openxmlformats.org/officeDocument/2006/relationships/hyperlink" Target="https://data.iadb.org/dataset/2021-idb-climate-finance-database" TargetMode="External"/><Relationship Id="rId27" Type="http://schemas.openxmlformats.org/officeDocument/2006/relationships/hyperlink" Target="https://data.adb.org/media/9141/download" TargetMode="External"/><Relationship Id="rId1802" Type="http://schemas.openxmlformats.org/officeDocument/2006/relationships/hyperlink" Target="https://data.iadb.org/dataset/2022-idb-climate-finance-database" TargetMode="External"/><Relationship Id="rId688" Type="http://schemas.openxmlformats.org/officeDocument/2006/relationships/hyperlink" Target="https://data.adb.org/media/10586/download" TargetMode="External"/><Relationship Id="rId895" Type="http://schemas.openxmlformats.org/officeDocument/2006/relationships/hyperlink" Target="https://data.adb.org/media/12001/download" TargetMode="External"/><Relationship Id="rId2369" Type="http://schemas.openxmlformats.org/officeDocument/2006/relationships/hyperlink" Target="https://www.adb.org/projects/48025-004/main" TargetMode="External"/><Relationship Id="rId2576" Type="http://schemas.openxmlformats.org/officeDocument/2006/relationships/hyperlink" Target="https://www.adb.org/projects/55339-001/main" TargetMode="External"/><Relationship Id="rId2783" Type="http://schemas.openxmlformats.org/officeDocument/2006/relationships/hyperlink" Target="https://www.ebrd.com/home/work-with-us/projects/psd/54276.html" TargetMode="External"/><Relationship Id="rId548" Type="http://schemas.openxmlformats.org/officeDocument/2006/relationships/hyperlink" Target="https://data.adb.org/media/10586/download" TargetMode="External"/><Relationship Id="rId755" Type="http://schemas.openxmlformats.org/officeDocument/2006/relationships/hyperlink" Target="https://data.adb.org/media/12001/download" TargetMode="External"/><Relationship Id="rId962" Type="http://schemas.openxmlformats.org/officeDocument/2006/relationships/hyperlink" Target="https://data.adb.org/media/12001/download" TargetMode="External"/><Relationship Id="rId1178" Type="http://schemas.openxmlformats.org/officeDocument/2006/relationships/hyperlink" Target="https://data.adb.org/media/12001/download" TargetMode="External"/><Relationship Id="rId1385" Type="http://schemas.openxmlformats.org/officeDocument/2006/relationships/hyperlink" Target="https://data.iadb.org/dataset/download/88fc53ef-f1f1-4119-96f2-b575f5fda36c/zip" TargetMode="External"/><Relationship Id="rId1592" Type="http://schemas.openxmlformats.org/officeDocument/2006/relationships/hyperlink" Target="https://data.iadb.org/dataset/download/88fc53ef-f1f1-4119-96f2-b575f5fda36c/zip" TargetMode="External"/><Relationship Id="rId2229" Type="http://schemas.openxmlformats.org/officeDocument/2006/relationships/hyperlink" Target="https://www.adb.org/projects/53222-001/main" TargetMode="External"/><Relationship Id="rId2436" Type="http://schemas.openxmlformats.org/officeDocument/2006/relationships/hyperlink" Target="https://www.adb.org/projects/51107-003/main" TargetMode="External"/><Relationship Id="rId2643" Type="http://schemas.openxmlformats.org/officeDocument/2006/relationships/hyperlink" Target="https://www.aiib.org/en/projects/details/2021/approved/China-Liaoning-Green-Smart-Public-Transport-Demonstration-Project.html" TargetMode="External"/><Relationship Id="rId2850" Type="http://schemas.openxmlformats.org/officeDocument/2006/relationships/hyperlink" Target="https://www.ebrd.com/home/work-with-us/projects/psd/54158.html" TargetMode="External"/><Relationship Id="rId91" Type="http://schemas.openxmlformats.org/officeDocument/2006/relationships/hyperlink" Target="https://data.adb.org/media/9141/download" TargetMode="External"/><Relationship Id="rId408" Type="http://schemas.openxmlformats.org/officeDocument/2006/relationships/hyperlink" Target="https://data.adb.org/media/10586/download" TargetMode="External"/><Relationship Id="rId615" Type="http://schemas.openxmlformats.org/officeDocument/2006/relationships/hyperlink" Target="https://data.adb.org/media/10586/download" TargetMode="External"/><Relationship Id="rId822" Type="http://schemas.openxmlformats.org/officeDocument/2006/relationships/hyperlink" Target="https://data.adb.org/media/12001/download" TargetMode="External"/><Relationship Id="rId1038" Type="http://schemas.openxmlformats.org/officeDocument/2006/relationships/hyperlink" Target="https://data.adb.org/media/12001/download" TargetMode="External"/><Relationship Id="rId1245" Type="http://schemas.openxmlformats.org/officeDocument/2006/relationships/hyperlink" Target="https://data.iadb.org/dataset/download/88fc53ef-f1f1-4119-96f2-b575f5fda36c/zip" TargetMode="External"/><Relationship Id="rId1452" Type="http://schemas.openxmlformats.org/officeDocument/2006/relationships/hyperlink" Target="https://data.iadb.org/dataset/download/88fc53ef-f1f1-4119-96f2-b575f5fda36c/zip" TargetMode="External"/><Relationship Id="rId2503" Type="http://schemas.openxmlformats.org/officeDocument/2006/relationships/hyperlink" Target="https://www.adb.org/projects/55082-002/main" TargetMode="External"/><Relationship Id="rId1105" Type="http://schemas.openxmlformats.org/officeDocument/2006/relationships/hyperlink" Target="https://data.adb.org/media/12001/download" TargetMode="External"/><Relationship Id="rId1312" Type="http://schemas.openxmlformats.org/officeDocument/2006/relationships/hyperlink" Target="https://data.iadb.org/dataset/download/88fc53ef-f1f1-4119-96f2-b575f5fda36c/zip" TargetMode="External"/><Relationship Id="rId2710" Type="http://schemas.openxmlformats.org/officeDocument/2006/relationships/hyperlink" Target="https://www.ebrd.com/home/work-with-us/projects/psd/54320.html" TargetMode="External"/><Relationship Id="rId198" Type="http://schemas.openxmlformats.org/officeDocument/2006/relationships/hyperlink" Target="https://data.adb.org/media/9141/download" TargetMode="External"/><Relationship Id="rId2086" Type="http://schemas.openxmlformats.org/officeDocument/2006/relationships/hyperlink" Target="https://data.iadb.org/dataset/2021-idb-climate-finance-database" TargetMode="External"/><Relationship Id="rId2293" Type="http://schemas.openxmlformats.org/officeDocument/2006/relationships/hyperlink" Target="https://www.adb.org/projects/54026-017/main" TargetMode="External"/><Relationship Id="rId265" Type="http://schemas.openxmlformats.org/officeDocument/2006/relationships/hyperlink" Target="https://data.adb.org/media/9141/download" TargetMode="External"/><Relationship Id="rId472" Type="http://schemas.openxmlformats.org/officeDocument/2006/relationships/hyperlink" Target="https://data.adb.org/media/10586/download" TargetMode="External"/><Relationship Id="rId2153" Type="http://schemas.openxmlformats.org/officeDocument/2006/relationships/hyperlink" Target="https://data.iadb.org/dataset/2021-idb-climate-finance-database" TargetMode="External"/><Relationship Id="rId2360" Type="http://schemas.openxmlformats.org/officeDocument/2006/relationships/hyperlink" Target="https://www.adb.org/projects/57034-001/main" TargetMode="External"/><Relationship Id="rId125" Type="http://schemas.openxmlformats.org/officeDocument/2006/relationships/hyperlink" Target="https://data.adb.org/media/9141/download" TargetMode="External"/><Relationship Id="rId332" Type="http://schemas.openxmlformats.org/officeDocument/2006/relationships/hyperlink" Target="https://data.adb.org/media/9141/download" TargetMode="External"/><Relationship Id="rId2013" Type="http://schemas.openxmlformats.org/officeDocument/2006/relationships/hyperlink" Target="https://data.iadb.org/dataset/2021-idb-climate-finance-database" TargetMode="External"/><Relationship Id="rId2220" Type="http://schemas.openxmlformats.org/officeDocument/2006/relationships/hyperlink" Target="https://www.adb.org/projects/51350-004/main" TargetMode="External"/><Relationship Id="rId1779" Type="http://schemas.openxmlformats.org/officeDocument/2006/relationships/hyperlink" Target="https://data.iadb.org/dataset/2022-idb-climate-finance-database" TargetMode="External"/><Relationship Id="rId1986" Type="http://schemas.openxmlformats.org/officeDocument/2006/relationships/hyperlink" Target="https://data.iadb.org/dataset/2021-idb-climate-finance-database" TargetMode="External"/><Relationship Id="rId1639" Type="http://schemas.openxmlformats.org/officeDocument/2006/relationships/hyperlink" Target="https://data.iadb.org/dataset/2022-idb-climate-finance-database" TargetMode="External"/><Relationship Id="rId1846" Type="http://schemas.openxmlformats.org/officeDocument/2006/relationships/hyperlink" Target="https://data.iadb.org/dataset/2022-idb-climate-finance-database" TargetMode="External"/><Relationship Id="rId1706" Type="http://schemas.openxmlformats.org/officeDocument/2006/relationships/hyperlink" Target="https://data.iadb.org/dataset/2022-idb-climate-finance-database" TargetMode="External"/><Relationship Id="rId1913" Type="http://schemas.openxmlformats.org/officeDocument/2006/relationships/hyperlink" Target="https://data.iadb.org/dataset/2022-idb-climate-finance-database" TargetMode="External"/><Relationship Id="rId799" Type="http://schemas.openxmlformats.org/officeDocument/2006/relationships/hyperlink" Target="https://data.adb.org/media/12001/download" TargetMode="External"/><Relationship Id="rId2687" Type="http://schemas.openxmlformats.org/officeDocument/2006/relationships/hyperlink" Target="https://www.ebrd.com/home/work-with-us/projects/psd/53716.html" TargetMode="External"/><Relationship Id="rId2894" Type="http://schemas.openxmlformats.org/officeDocument/2006/relationships/hyperlink" Target="https://www.ebrd.com/home/work-with-us/projects/psd/50023.html" TargetMode="External"/><Relationship Id="rId659" Type="http://schemas.openxmlformats.org/officeDocument/2006/relationships/hyperlink" Target="https://data.adb.org/media/10586/download" TargetMode="External"/><Relationship Id="rId866" Type="http://schemas.openxmlformats.org/officeDocument/2006/relationships/hyperlink" Target="https://data.adb.org/media/12001/download" TargetMode="External"/><Relationship Id="rId1289" Type="http://schemas.openxmlformats.org/officeDocument/2006/relationships/hyperlink" Target="https://data.iadb.org/dataset/download/88fc53ef-f1f1-4119-96f2-b575f5fda36c/zip" TargetMode="External"/><Relationship Id="rId1496" Type="http://schemas.openxmlformats.org/officeDocument/2006/relationships/hyperlink" Target="https://data.iadb.org/dataset/download/88fc53ef-f1f1-4119-96f2-b575f5fda36c/zip" TargetMode="External"/><Relationship Id="rId2547" Type="http://schemas.openxmlformats.org/officeDocument/2006/relationships/hyperlink" Target="https://www.adb.org/projects/38272-044/main" TargetMode="External"/><Relationship Id="rId519" Type="http://schemas.openxmlformats.org/officeDocument/2006/relationships/hyperlink" Target="https://data.adb.org/media/10586/download" TargetMode="External"/><Relationship Id="rId1149" Type="http://schemas.openxmlformats.org/officeDocument/2006/relationships/hyperlink" Target="https://data.adb.org/media/12001/download" TargetMode="External"/><Relationship Id="rId1356" Type="http://schemas.openxmlformats.org/officeDocument/2006/relationships/hyperlink" Target="https://data.iadb.org/dataset/download/88fc53ef-f1f1-4119-96f2-b575f5fda36c/zip" TargetMode="External"/><Relationship Id="rId2754" Type="http://schemas.openxmlformats.org/officeDocument/2006/relationships/hyperlink" Target="https://www.ebrd.com/home/work-with-us/projects/psd/52196.html" TargetMode="External"/><Relationship Id="rId726" Type="http://schemas.openxmlformats.org/officeDocument/2006/relationships/hyperlink" Target="https://data.adb.org/media/10586/download" TargetMode="External"/><Relationship Id="rId933" Type="http://schemas.openxmlformats.org/officeDocument/2006/relationships/hyperlink" Target="https://data.adb.org/media/12001/download" TargetMode="External"/><Relationship Id="rId1009" Type="http://schemas.openxmlformats.org/officeDocument/2006/relationships/hyperlink" Target="https://data.adb.org/media/12001/download" TargetMode="External"/><Relationship Id="rId1563" Type="http://schemas.openxmlformats.org/officeDocument/2006/relationships/hyperlink" Target="https://data.iadb.org/dataset/download/88fc53ef-f1f1-4119-96f2-b575f5fda36c/zip" TargetMode="External"/><Relationship Id="rId1770" Type="http://schemas.openxmlformats.org/officeDocument/2006/relationships/hyperlink" Target="https://data.iadb.org/dataset/2022-idb-climate-finance-database" TargetMode="External"/><Relationship Id="rId2407" Type="http://schemas.openxmlformats.org/officeDocument/2006/relationships/hyperlink" Target="https://www.adb.org/projects/54196-001/main" TargetMode="External"/><Relationship Id="rId2614" Type="http://schemas.openxmlformats.org/officeDocument/2006/relationships/hyperlink" Target="https://www.aiib.org/en/projects/details/2021/approved/India-Chennai-Metro-Rail-Phase-2-Project-Corridor-4.html" TargetMode="External"/><Relationship Id="rId2821" Type="http://schemas.openxmlformats.org/officeDocument/2006/relationships/hyperlink" Target="https://www.ebrd.com/home/work-with-us/projects/psd/52312.html" TargetMode="External"/><Relationship Id="rId62" Type="http://schemas.openxmlformats.org/officeDocument/2006/relationships/hyperlink" Target="https://data.adb.org/media/9141/download" TargetMode="External"/><Relationship Id="rId1216" Type="http://schemas.openxmlformats.org/officeDocument/2006/relationships/hyperlink" Target="https://data.iadb.org/dataset/download/88fc53ef-f1f1-4119-96f2-b575f5fda36c/zip" TargetMode="External"/><Relationship Id="rId1423" Type="http://schemas.openxmlformats.org/officeDocument/2006/relationships/hyperlink" Target="https://data.iadb.org/dataset/download/88fc53ef-f1f1-4119-96f2-b575f5fda36c/zip" TargetMode="External"/><Relationship Id="rId1630" Type="http://schemas.openxmlformats.org/officeDocument/2006/relationships/hyperlink" Target="https://data.iadb.org/dataset/2022-idb-climate-finance-database" TargetMode="External"/><Relationship Id="rId2197" Type="http://schemas.openxmlformats.org/officeDocument/2006/relationships/hyperlink" Target="https://www.aiib.org/en/news-events/impact-reports/sustainability-bond-impact/2024/index.html" TargetMode="External"/><Relationship Id="rId169" Type="http://schemas.openxmlformats.org/officeDocument/2006/relationships/hyperlink" Target="https://data.adb.org/media/9141/download" TargetMode="External"/><Relationship Id="rId376" Type="http://schemas.openxmlformats.org/officeDocument/2006/relationships/hyperlink" Target="https://data.adb.org/media/10586/download" TargetMode="External"/><Relationship Id="rId583" Type="http://schemas.openxmlformats.org/officeDocument/2006/relationships/hyperlink" Target="https://data.adb.org/media/10586/download" TargetMode="External"/><Relationship Id="rId790" Type="http://schemas.openxmlformats.org/officeDocument/2006/relationships/hyperlink" Target="https://data.adb.org/media/12001/download" TargetMode="External"/><Relationship Id="rId2057" Type="http://schemas.openxmlformats.org/officeDocument/2006/relationships/hyperlink" Target="https://data.iadb.org/dataset/2021-idb-climate-finance-database" TargetMode="External"/><Relationship Id="rId2264" Type="http://schemas.openxmlformats.org/officeDocument/2006/relationships/hyperlink" Target="https://www.adb.org/projects/56306-001/main" TargetMode="External"/><Relationship Id="rId2471" Type="http://schemas.openxmlformats.org/officeDocument/2006/relationships/hyperlink" Target="https://www.adb.org/projects/54164-001/main" TargetMode="External"/><Relationship Id="rId236" Type="http://schemas.openxmlformats.org/officeDocument/2006/relationships/hyperlink" Target="https://data.adb.org/media/9141/download" TargetMode="External"/><Relationship Id="rId443" Type="http://schemas.openxmlformats.org/officeDocument/2006/relationships/hyperlink" Target="https://data.adb.org/media/10586/download" TargetMode="External"/><Relationship Id="rId650" Type="http://schemas.openxmlformats.org/officeDocument/2006/relationships/hyperlink" Target="https://data.adb.org/media/10586/download" TargetMode="External"/><Relationship Id="rId1073" Type="http://schemas.openxmlformats.org/officeDocument/2006/relationships/hyperlink" Target="https://data.adb.org/media/12001/download" TargetMode="External"/><Relationship Id="rId1280" Type="http://schemas.openxmlformats.org/officeDocument/2006/relationships/hyperlink" Target="https://data.iadb.org/dataset/download/88fc53ef-f1f1-4119-96f2-b575f5fda36c/zip" TargetMode="External"/><Relationship Id="rId2124" Type="http://schemas.openxmlformats.org/officeDocument/2006/relationships/hyperlink" Target="https://data.iadb.org/dataset/2021-idb-climate-finance-database" TargetMode="External"/><Relationship Id="rId2331" Type="http://schemas.openxmlformats.org/officeDocument/2006/relationships/hyperlink" Target="https://www.adb.org/projects/49450-032/main" TargetMode="External"/><Relationship Id="rId303" Type="http://schemas.openxmlformats.org/officeDocument/2006/relationships/hyperlink" Target="https://data.adb.org/media/9141/download" TargetMode="External"/><Relationship Id="rId1140" Type="http://schemas.openxmlformats.org/officeDocument/2006/relationships/hyperlink" Target="https://data.adb.org/media/12001/download" TargetMode="External"/><Relationship Id="rId510" Type="http://schemas.openxmlformats.org/officeDocument/2006/relationships/hyperlink" Target="https://data.adb.org/media/10586/download" TargetMode="External"/><Relationship Id="rId1000" Type="http://schemas.openxmlformats.org/officeDocument/2006/relationships/hyperlink" Target="https://data.adb.org/media/12001/download" TargetMode="External"/><Relationship Id="rId1957" Type="http://schemas.openxmlformats.org/officeDocument/2006/relationships/hyperlink" Target="https://data.iadb.org/dataset/2021-idb-climate-finance-database" TargetMode="External"/><Relationship Id="rId1817" Type="http://schemas.openxmlformats.org/officeDocument/2006/relationships/hyperlink" Target="https://data.iadb.org/dataset/2022-idb-climate-finance-database" TargetMode="External"/><Relationship Id="rId160" Type="http://schemas.openxmlformats.org/officeDocument/2006/relationships/hyperlink" Target="https://data.adb.org/media/9141/download" TargetMode="External"/><Relationship Id="rId2798" Type="http://schemas.openxmlformats.org/officeDocument/2006/relationships/hyperlink" Target="https://www.ebrd.com/home/work-with-us/projects/psd/52682.html" TargetMode="External"/><Relationship Id="rId977" Type="http://schemas.openxmlformats.org/officeDocument/2006/relationships/hyperlink" Target="https://data.adb.org/media/12001/download" TargetMode="External"/><Relationship Id="rId2658" Type="http://schemas.openxmlformats.org/officeDocument/2006/relationships/hyperlink" Target="https://www.aiib.org/en/projects/details/2022/approved/India-Second-Dam-Rehabilitation-and-Improvement-Project.html" TargetMode="External"/><Relationship Id="rId2865" Type="http://schemas.openxmlformats.org/officeDocument/2006/relationships/hyperlink" Target="https://www.ebrd.com/home/work-with-us/projects/psd/53776.html" TargetMode="External"/><Relationship Id="rId837" Type="http://schemas.openxmlformats.org/officeDocument/2006/relationships/hyperlink" Target="https://data.adb.org/media/12001/download" TargetMode="External"/><Relationship Id="rId1467" Type="http://schemas.openxmlformats.org/officeDocument/2006/relationships/hyperlink" Target="https://data.iadb.org/dataset/download/88fc53ef-f1f1-4119-96f2-b575f5fda36c/zip" TargetMode="External"/><Relationship Id="rId1674" Type="http://schemas.openxmlformats.org/officeDocument/2006/relationships/hyperlink" Target="https://data.iadb.org/dataset/2022-idb-climate-finance-database" TargetMode="External"/><Relationship Id="rId1881" Type="http://schemas.openxmlformats.org/officeDocument/2006/relationships/hyperlink" Target="https://data.iadb.org/dataset/2022-idb-climate-finance-database" TargetMode="External"/><Relationship Id="rId2518" Type="http://schemas.openxmlformats.org/officeDocument/2006/relationships/hyperlink" Target="https://www.adb.org/projects/53067-004/main" TargetMode="External"/><Relationship Id="rId2725" Type="http://schemas.openxmlformats.org/officeDocument/2006/relationships/hyperlink" Target="https://www.ebrd.com/home/work-with-us/projects/psd/52971.html" TargetMode="External"/><Relationship Id="rId2932" Type="http://schemas.openxmlformats.org/officeDocument/2006/relationships/hyperlink" Target="https://www.iadb.org/en/project/RG-T4408" TargetMode="External"/><Relationship Id="rId904" Type="http://schemas.openxmlformats.org/officeDocument/2006/relationships/hyperlink" Target="https://data.adb.org/media/12001/download" TargetMode="External"/><Relationship Id="rId1327" Type="http://schemas.openxmlformats.org/officeDocument/2006/relationships/hyperlink" Target="https://data.iadb.org/dataset/download/88fc53ef-f1f1-4119-96f2-b575f5fda36c/zip" TargetMode="External"/><Relationship Id="rId1534" Type="http://schemas.openxmlformats.org/officeDocument/2006/relationships/hyperlink" Target="https://data.iadb.org/dataset/download/88fc53ef-f1f1-4119-96f2-b575f5fda36c/zip" TargetMode="External"/><Relationship Id="rId1741" Type="http://schemas.openxmlformats.org/officeDocument/2006/relationships/hyperlink" Target="https://data.iadb.org/dataset/2022-idb-climate-finance-database" TargetMode="External"/><Relationship Id="rId33" Type="http://schemas.openxmlformats.org/officeDocument/2006/relationships/hyperlink" Target="https://data.adb.org/media/9141/download" TargetMode="External"/><Relationship Id="rId1601" Type="http://schemas.openxmlformats.org/officeDocument/2006/relationships/hyperlink" Target="https://data.iadb.org/dataset/2022-idb-climate-finance-database" TargetMode="External"/><Relationship Id="rId487" Type="http://schemas.openxmlformats.org/officeDocument/2006/relationships/hyperlink" Target="https://data.adb.org/media/10586/download" TargetMode="External"/><Relationship Id="rId694" Type="http://schemas.openxmlformats.org/officeDocument/2006/relationships/hyperlink" Target="https://data.adb.org/media/10586/download" TargetMode="External"/><Relationship Id="rId2168" Type="http://schemas.openxmlformats.org/officeDocument/2006/relationships/hyperlink" Target="https://data.iadb.org/dataset/2021-idb-climate-finance-database" TargetMode="External"/><Relationship Id="rId2375" Type="http://schemas.openxmlformats.org/officeDocument/2006/relationships/hyperlink" Target="https://www.adb.org/projects/48484-005/main" TargetMode="External"/><Relationship Id="rId347" Type="http://schemas.openxmlformats.org/officeDocument/2006/relationships/hyperlink" Target="https://data.adb.org/media/10586/download" TargetMode="External"/><Relationship Id="rId1184" Type="http://schemas.openxmlformats.org/officeDocument/2006/relationships/hyperlink" Target="https://data.adb.org/media/12001/download" TargetMode="External"/><Relationship Id="rId2028" Type="http://schemas.openxmlformats.org/officeDocument/2006/relationships/hyperlink" Target="https://data.iadb.org/dataset/2021-idb-climate-finance-database" TargetMode="External"/><Relationship Id="rId2582" Type="http://schemas.openxmlformats.org/officeDocument/2006/relationships/hyperlink" Target="https://www.adb.org/projects/52096-001/main" TargetMode="External"/><Relationship Id="rId554" Type="http://schemas.openxmlformats.org/officeDocument/2006/relationships/hyperlink" Target="https://data.adb.org/media/10586/download" TargetMode="External"/><Relationship Id="rId761" Type="http://schemas.openxmlformats.org/officeDocument/2006/relationships/hyperlink" Target="https://data.adb.org/media/12001/download" TargetMode="External"/><Relationship Id="rId1391" Type="http://schemas.openxmlformats.org/officeDocument/2006/relationships/hyperlink" Target="https://data.iadb.org/dataset/download/88fc53ef-f1f1-4119-96f2-b575f5fda36c/zip" TargetMode="External"/><Relationship Id="rId2235" Type="http://schemas.openxmlformats.org/officeDocument/2006/relationships/hyperlink" Target="https://www.adb.org/projects/54017-001/main" TargetMode="External"/><Relationship Id="rId2442" Type="http://schemas.openxmlformats.org/officeDocument/2006/relationships/hyperlink" Target="https://www.adb.org/projects/48118-005/main" TargetMode="External"/><Relationship Id="rId207" Type="http://schemas.openxmlformats.org/officeDocument/2006/relationships/hyperlink" Target="https://data.adb.org/media/9141/download" TargetMode="External"/><Relationship Id="rId414" Type="http://schemas.openxmlformats.org/officeDocument/2006/relationships/hyperlink" Target="https://data.adb.org/media/10586/download" TargetMode="External"/><Relationship Id="rId621" Type="http://schemas.openxmlformats.org/officeDocument/2006/relationships/hyperlink" Target="https://data.adb.org/media/10586/download" TargetMode="External"/><Relationship Id="rId1044" Type="http://schemas.openxmlformats.org/officeDocument/2006/relationships/hyperlink" Target="https://data.adb.org/media/12001/download" TargetMode="External"/><Relationship Id="rId1251" Type="http://schemas.openxmlformats.org/officeDocument/2006/relationships/hyperlink" Target="https://data.iadb.org/dataset/download/88fc53ef-f1f1-4119-96f2-b575f5fda36c/zip" TargetMode="External"/><Relationship Id="rId2302" Type="http://schemas.openxmlformats.org/officeDocument/2006/relationships/hyperlink" Target="https://www.adb.org/projects/56194-001/main" TargetMode="External"/><Relationship Id="rId1111" Type="http://schemas.openxmlformats.org/officeDocument/2006/relationships/hyperlink" Target="https://data.adb.org/media/12001/download" TargetMode="External"/><Relationship Id="rId1928" Type="http://schemas.openxmlformats.org/officeDocument/2006/relationships/hyperlink" Target="https://data.iadb.org/dataset/2022-idb-climate-finance-database" TargetMode="External"/><Relationship Id="rId2092" Type="http://schemas.openxmlformats.org/officeDocument/2006/relationships/hyperlink" Target="https://data.iadb.org/dataset/2021-idb-climate-finance-database" TargetMode="External"/><Relationship Id="rId271" Type="http://schemas.openxmlformats.org/officeDocument/2006/relationships/hyperlink" Target="https://data.adb.org/media/9141/download" TargetMode="External"/><Relationship Id="rId131" Type="http://schemas.openxmlformats.org/officeDocument/2006/relationships/hyperlink" Target="https://data.adb.org/media/9141/download" TargetMode="External"/><Relationship Id="rId2769" Type="http://schemas.openxmlformats.org/officeDocument/2006/relationships/hyperlink" Target="https://www.ebrd.com/home/work-with-us/projects/psd/grcf2-w2-dushanbe-district-heating-project.html" TargetMode="External"/><Relationship Id="rId948" Type="http://schemas.openxmlformats.org/officeDocument/2006/relationships/hyperlink" Target="https://data.adb.org/media/12001/download" TargetMode="External"/><Relationship Id="rId1578" Type="http://schemas.openxmlformats.org/officeDocument/2006/relationships/hyperlink" Target="https://data.iadb.org/dataset/download/88fc53ef-f1f1-4119-96f2-b575f5fda36c/zip" TargetMode="External"/><Relationship Id="rId1785" Type="http://schemas.openxmlformats.org/officeDocument/2006/relationships/hyperlink" Target="https://data.iadb.org/dataset/2022-idb-climate-finance-database" TargetMode="External"/><Relationship Id="rId1992" Type="http://schemas.openxmlformats.org/officeDocument/2006/relationships/hyperlink" Target="https://data.iadb.org/dataset/2021-idb-climate-finance-database" TargetMode="External"/><Relationship Id="rId2629" Type="http://schemas.openxmlformats.org/officeDocument/2006/relationships/hyperlink" Target="https://www.aiib.org/en/projects/details/2022/_download/india/AIIB-P000561-India-Sustainable-Transport-Financing_PSI_vF.pdf" TargetMode="External"/><Relationship Id="rId2836" Type="http://schemas.openxmlformats.org/officeDocument/2006/relationships/hyperlink" Target="https://www.ebrd.com/home/work-with-us/projects/psd/50879.html" TargetMode="External"/><Relationship Id="rId77" Type="http://schemas.openxmlformats.org/officeDocument/2006/relationships/hyperlink" Target="https://data.adb.org/media/9141/download" TargetMode="External"/><Relationship Id="rId808" Type="http://schemas.openxmlformats.org/officeDocument/2006/relationships/hyperlink" Target="https://data.adb.org/media/12001/download" TargetMode="External"/><Relationship Id="rId1438" Type="http://schemas.openxmlformats.org/officeDocument/2006/relationships/hyperlink" Target="https://data.iadb.org/dataset/download/88fc53ef-f1f1-4119-96f2-b575f5fda36c/zip" TargetMode="External"/><Relationship Id="rId1645" Type="http://schemas.openxmlformats.org/officeDocument/2006/relationships/hyperlink" Target="https://data.iadb.org/dataset/2022-idb-climate-finance-database" TargetMode="External"/><Relationship Id="rId1852" Type="http://schemas.openxmlformats.org/officeDocument/2006/relationships/hyperlink" Target="https://data.iadb.org/dataset/2022-idb-climate-finance-database" TargetMode="External"/><Relationship Id="rId2903" Type="http://schemas.openxmlformats.org/officeDocument/2006/relationships/hyperlink" Target="https://www.ebrd.com/home/work-with-us/projects/psd/53389.html" TargetMode="External"/><Relationship Id="rId1505" Type="http://schemas.openxmlformats.org/officeDocument/2006/relationships/hyperlink" Target="https://data.iadb.org/dataset/download/88fc53ef-f1f1-4119-96f2-b575f5fda36c/zip" TargetMode="External"/><Relationship Id="rId1712" Type="http://schemas.openxmlformats.org/officeDocument/2006/relationships/hyperlink" Target="https://data.iadb.org/dataset/2022-idb-climate-finance-database" TargetMode="External"/><Relationship Id="rId598" Type="http://schemas.openxmlformats.org/officeDocument/2006/relationships/hyperlink" Target="https://data.adb.org/media/10586/download" TargetMode="External"/><Relationship Id="rId2279" Type="http://schemas.openxmlformats.org/officeDocument/2006/relationships/hyperlink" Target="https://www.adb.org/projects/57089-001/main" TargetMode="External"/><Relationship Id="rId2486" Type="http://schemas.openxmlformats.org/officeDocument/2006/relationships/hyperlink" Target="https://www.adb.org/projects/54068-001/main" TargetMode="External"/><Relationship Id="rId2693" Type="http://schemas.openxmlformats.org/officeDocument/2006/relationships/hyperlink" Target="https://www.ebrd.com/home/work-with-us/projects/psd/54094.html" TargetMode="External"/><Relationship Id="rId458" Type="http://schemas.openxmlformats.org/officeDocument/2006/relationships/hyperlink" Target="https://data.adb.org/media/10586/download" TargetMode="External"/><Relationship Id="rId665" Type="http://schemas.openxmlformats.org/officeDocument/2006/relationships/hyperlink" Target="https://data.adb.org/media/10586/download" TargetMode="External"/><Relationship Id="rId872" Type="http://schemas.openxmlformats.org/officeDocument/2006/relationships/hyperlink" Target="https://data.adb.org/media/12001/download" TargetMode="External"/><Relationship Id="rId1088" Type="http://schemas.openxmlformats.org/officeDocument/2006/relationships/hyperlink" Target="https://data.adb.org/media/12001/download" TargetMode="External"/><Relationship Id="rId1295" Type="http://schemas.openxmlformats.org/officeDocument/2006/relationships/hyperlink" Target="https://data.iadb.org/dataset/download/88fc53ef-f1f1-4119-96f2-b575f5fda36c/zip" TargetMode="External"/><Relationship Id="rId2139" Type="http://schemas.openxmlformats.org/officeDocument/2006/relationships/hyperlink" Target="https://data.iadb.org/dataset/2021-idb-climate-finance-database" TargetMode="External"/><Relationship Id="rId2346" Type="http://schemas.openxmlformats.org/officeDocument/2006/relationships/hyperlink" Target="https://www.adb.org/projects/55180-001/main" TargetMode="External"/><Relationship Id="rId2553" Type="http://schemas.openxmlformats.org/officeDocument/2006/relationships/hyperlink" Target="https://www.adb.org/projects/54021-001/main" TargetMode="External"/><Relationship Id="rId2760" Type="http://schemas.openxmlformats.org/officeDocument/2006/relationships/hyperlink" Target="https://www.ebrd.com/home/work-with-us/projects/psd/52647.html" TargetMode="External"/><Relationship Id="rId318" Type="http://schemas.openxmlformats.org/officeDocument/2006/relationships/hyperlink" Target="https://data.adb.org/media/9141/download" TargetMode="External"/><Relationship Id="rId525" Type="http://schemas.openxmlformats.org/officeDocument/2006/relationships/hyperlink" Target="https://data.adb.org/media/10586/download" TargetMode="External"/><Relationship Id="rId732" Type="http://schemas.openxmlformats.org/officeDocument/2006/relationships/hyperlink" Target="https://data.adb.org/media/10586/download" TargetMode="External"/><Relationship Id="rId1155" Type="http://schemas.openxmlformats.org/officeDocument/2006/relationships/hyperlink" Target="https://data.adb.org/media/12001/download" TargetMode="External"/><Relationship Id="rId1362" Type="http://schemas.openxmlformats.org/officeDocument/2006/relationships/hyperlink" Target="https://data.iadb.org/dataset/download/88fc53ef-f1f1-4119-96f2-b575f5fda36c/zip" TargetMode="External"/><Relationship Id="rId2206" Type="http://schemas.openxmlformats.org/officeDocument/2006/relationships/hyperlink" Target="https://www.aiib.org/en/news-events/impact-reports/sustainability-bond-impact/2024/index.html" TargetMode="External"/><Relationship Id="rId2413" Type="http://schemas.openxmlformats.org/officeDocument/2006/relationships/hyperlink" Target="https://www.adb.org/projects/53421-002/main" TargetMode="External"/><Relationship Id="rId2620" Type="http://schemas.openxmlformats.org/officeDocument/2006/relationships/hyperlink" Target="https://www.aiib.org/en/projects/details/2023/_download/georgia/AIIB-PSI-P000765-Georgia-Georgia-Capital-Sustainability-Linked-Financing-Facility-August2.pdf" TargetMode="External"/><Relationship Id="rId1015" Type="http://schemas.openxmlformats.org/officeDocument/2006/relationships/hyperlink" Target="https://data.adb.org/media/12001/download" TargetMode="External"/><Relationship Id="rId1222" Type="http://schemas.openxmlformats.org/officeDocument/2006/relationships/hyperlink" Target="https://data.iadb.org/dataset/download/88fc53ef-f1f1-4119-96f2-b575f5fda36c/zip" TargetMode="External"/><Relationship Id="rId175" Type="http://schemas.openxmlformats.org/officeDocument/2006/relationships/hyperlink" Target="https://data.adb.org/media/9141/download" TargetMode="External"/><Relationship Id="rId382" Type="http://schemas.openxmlformats.org/officeDocument/2006/relationships/hyperlink" Target="https://data.adb.org/media/10586/download" TargetMode="External"/><Relationship Id="rId687" Type="http://schemas.openxmlformats.org/officeDocument/2006/relationships/hyperlink" Target="https://data.adb.org/media/10586/download" TargetMode="External"/><Relationship Id="rId2063" Type="http://schemas.openxmlformats.org/officeDocument/2006/relationships/hyperlink" Target="https://data.iadb.org/dataset/2021-idb-climate-finance-database" TargetMode="External"/><Relationship Id="rId2270" Type="http://schemas.openxmlformats.org/officeDocument/2006/relationships/hyperlink" Target="https://www.adb.org/projects/57031-001/main" TargetMode="External"/><Relationship Id="rId2368" Type="http://schemas.openxmlformats.org/officeDocument/2006/relationships/hyperlink" Target="https://www.adb.org/projects/51012-003/main" TargetMode="External"/><Relationship Id="rId242" Type="http://schemas.openxmlformats.org/officeDocument/2006/relationships/hyperlink" Target="https://data.adb.org/media/9141/download" TargetMode="External"/><Relationship Id="rId894" Type="http://schemas.openxmlformats.org/officeDocument/2006/relationships/hyperlink" Target="https://data.adb.org/media/12001/download" TargetMode="External"/><Relationship Id="rId1177" Type="http://schemas.openxmlformats.org/officeDocument/2006/relationships/hyperlink" Target="https://data.adb.org/media/12001/download" TargetMode="External"/><Relationship Id="rId2130" Type="http://schemas.openxmlformats.org/officeDocument/2006/relationships/hyperlink" Target="https://data.iadb.org/dataset/2021-idb-climate-finance-database" TargetMode="External"/><Relationship Id="rId2575" Type="http://schemas.openxmlformats.org/officeDocument/2006/relationships/hyperlink" Target="https://www.adb.org/projects/55143-002/main" TargetMode="External"/><Relationship Id="rId2782" Type="http://schemas.openxmlformats.org/officeDocument/2006/relationships/hyperlink" Target="https://www.ebrd.com/home/work-with-us/projects/psd/54156.html" TargetMode="External"/><Relationship Id="rId102" Type="http://schemas.openxmlformats.org/officeDocument/2006/relationships/hyperlink" Target="https://data.adb.org/media/9141/download" TargetMode="External"/><Relationship Id="rId547" Type="http://schemas.openxmlformats.org/officeDocument/2006/relationships/hyperlink" Target="https://data.adb.org/media/10586/download" TargetMode="External"/><Relationship Id="rId754" Type="http://schemas.openxmlformats.org/officeDocument/2006/relationships/hyperlink" Target="https://data.adb.org/media/12001/download" TargetMode="External"/><Relationship Id="rId961" Type="http://schemas.openxmlformats.org/officeDocument/2006/relationships/hyperlink" Target="https://data.adb.org/media/12001/download" TargetMode="External"/><Relationship Id="rId1384" Type="http://schemas.openxmlformats.org/officeDocument/2006/relationships/hyperlink" Target="https://data.iadb.org/dataset/download/88fc53ef-f1f1-4119-96f2-b575f5fda36c/zip" TargetMode="External"/><Relationship Id="rId1591" Type="http://schemas.openxmlformats.org/officeDocument/2006/relationships/hyperlink" Target="https://data.iadb.org/dataset/download/88fc53ef-f1f1-4119-96f2-b575f5fda36c/zip" TargetMode="External"/><Relationship Id="rId1689" Type="http://schemas.openxmlformats.org/officeDocument/2006/relationships/hyperlink" Target="https://data.iadb.org/dataset/2022-idb-climate-finance-database" TargetMode="External"/><Relationship Id="rId2228" Type="http://schemas.openxmlformats.org/officeDocument/2006/relationships/hyperlink" Target="https://www.adb.org/projects/53197-002/main" TargetMode="External"/><Relationship Id="rId2435" Type="http://schemas.openxmlformats.org/officeDocument/2006/relationships/hyperlink" Target="https://www.adb.org/projects/55085-001/main" TargetMode="External"/><Relationship Id="rId2642" Type="http://schemas.openxmlformats.org/officeDocument/2006/relationships/hyperlink" Target="https://www.aiib.org/en/projects/details/2021/_download/multicountry/AIIB-P000396_ISQ-Growth-Markets-Infrastructure-Fund_PSI_Nov-21-2023.pdf" TargetMode="External"/><Relationship Id="rId90" Type="http://schemas.openxmlformats.org/officeDocument/2006/relationships/hyperlink" Target="https://data.adb.org/media/9141/download" TargetMode="External"/><Relationship Id="rId407" Type="http://schemas.openxmlformats.org/officeDocument/2006/relationships/hyperlink" Target="https://data.adb.org/media/10586/download" TargetMode="External"/><Relationship Id="rId614" Type="http://schemas.openxmlformats.org/officeDocument/2006/relationships/hyperlink" Target="https://data.adb.org/media/10586/download" TargetMode="External"/><Relationship Id="rId821" Type="http://schemas.openxmlformats.org/officeDocument/2006/relationships/hyperlink" Target="https://data.adb.org/media/12001/download" TargetMode="External"/><Relationship Id="rId1037" Type="http://schemas.openxmlformats.org/officeDocument/2006/relationships/hyperlink" Target="https://data.adb.org/media/12001/download" TargetMode="External"/><Relationship Id="rId1244" Type="http://schemas.openxmlformats.org/officeDocument/2006/relationships/hyperlink" Target="https://data.iadb.org/dataset/download/88fc53ef-f1f1-4119-96f2-b575f5fda36c/zip" TargetMode="External"/><Relationship Id="rId1451" Type="http://schemas.openxmlformats.org/officeDocument/2006/relationships/hyperlink" Target="https://data.iadb.org/dataset/download/88fc53ef-f1f1-4119-96f2-b575f5fda36c/zip" TargetMode="External"/><Relationship Id="rId1896" Type="http://schemas.openxmlformats.org/officeDocument/2006/relationships/hyperlink" Target="https://data.iadb.org/dataset/2022-idb-climate-finance-database" TargetMode="External"/><Relationship Id="rId2502" Type="http://schemas.openxmlformats.org/officeDocument/2006/relationships/hyperlink" Target="https://www.adb.org/projects/55082-002/main" TargetMode="External"/><Relationship Id="rId2947" Type="http://schemas.openxmlformats.org/officeDocument/2006/relationships/hyperlink" Target="https://www.aiib.org/en/projects/details/2023/approved/Singapore-bic-iv.html" TargetMode="External"/><Relationship Id="rId919" Type="http://schemas.openxmlformats.org/officeDocument/2006/relationships/hyperlink" Target="https://data.adb.org/media/12001/download" TargetMode="External"/><Relationship Id="rId1104" Type="http://schemas.openxmlformats.org/officeDocument/2006/relationships/hyperlink" Target="https://data.adb.org/media/12001/download" TargetMode="External"/><Relationship Id="rId1311" Type="http://schemas.openxmlformats.org/officeDocument/2006/relationships/hyperlink" Target="https://data.iadb.org/dataset/download/88fc53ef-f1f1-4119-96f2-b575f5fda36c/zip" TargetMode="External"/><Relationship Id="rId1549" Type="http://schemas.openxmlformats.org/officeDocument/2006/relationships/hyperlink" Target="https://data.iadb.org/dataset/download/88fc53ef-f1f1-4119-96f2-b575f5fda36c/zip" TargetMode="External"/><Relationship Id="rId1756" Type="http://schemas.openxmlformats.org/officeDocument/2006/relationships/hyperlink" Target="https://data.iadb.org/dataset/2022-idb-climate-finance-database" TargetMode="External"/><Relationship Id="rId1963" Type="http://schemas.openxmlformats.org/officeDocument/2006/relationships/hyperlink" Target="https://data.iadb.org/dataset/2021-idb-climate-finance-database" TargetMode="External"/><Relationship Id="rId2807" Type="http://schemas.openxmlformats.org/officeDocument/2006/relationships/hyperlink" Target="https://www.ebrd.com/home/work-with-us/projects/psd/51120.html" TargetMode="External"/><Relationship Id="rId48" Type="http://schemas.openxmlformats.org/officeDocument/2006/relationships/hyperlink" Target="https://data.adb.org/media/9141/download" TargetMode="External"/><Relationship Id="rId1409" Type="http://schemas.openxmlformats.org/officeDocument/2006/relationships/hyperlink" Target="https://data.iadb.org/dataset/download/88fc53ef-f1f1-4119-96f2-b575f5fda36c/zip" TargetMode="External"/><Relationship Id="rId1616" Type="http://schemas.openxmlformats.org/officeDocument/2006/relationships/hyperlink" Target="https://data.iadb.org/dataset/2022-idb-climate-finance-database" TargetMode="External"/><Relationship Id="rId1823" Type="http://schemas.openxmlformats.org/officeDocument/2006/relationships/hyperlink" Target="https://data.iadb.org/dataset/2022-idb-climate-finance-database" TargetMode="External"/><Relationship Id="rId197" Type="http://schemas.openxmlformats.org/officeDocument/2006/relationships/hyperlink" Target="https://data.adb.org/media/9141/download" TargetMode="External"/><Relationship Id="rId2085" Type="http://schemas.openxmlformats.org/officeDocument/2006/relationships/hyperlink" Target="https://data.iadb.org/dataset/2021-idb-climate-finance-database" TargetMode="External"/><Relationship Id="rId2292" Type="http://schemas.openxmlformats.org/officeDocument/2006/relationships/hyperlink" Target="https://www.adb.org/projects/54026-016/main" TargetMode="External"/><Relationship Id="rId264" Type="http://schemas.openxmlformats.org/officeDocument/2006/relationships/hyperlink" Target="https://data.adb.org/media/9141/download" TargetMode="External"/><Relationship Id="rId471" Type="http://schemas.openxmlformats.org/officeDocument/2006/relationships/hyperlink" Target="https://data.adb.org/media/10586/download" TargetMode="External"/><Relationship Id="rId2152" Type="http://schemas.openxmlformats.org/officeDocument/2006/relationships/hyperlink" Target="https://data.iadb.org/dataset/2021-idb-climate-finance-database" TargetMode="External"/><Relationship Id="rId2597" Type="http://schemas.openxmlformats.org/officeDocument/2006/relationships/hyperlink" Target="https://www.adb.org/projects/53390-001/main" TargetMode="External"/><Relationship Id="rId124" Type="http://schemas.openxmlformats.org/officeDocument/2006/relationships/hyperlink" Target="https://data.adb.org/media/9141/download" TargetMode="External"/><Relationship Id="rId569" Type="http://schemas.openxmlformats.org/officeDocument/2006/relationships/hyperlink" Target="https://data.adb.org/media/10586/download" TargetMode="External"/><Relationship Id="rId776" Type="http://schemas.openxmlformats.org/officeDocument/2006/relationships/hyperlink" Target="https://data.adb.org/media/12001/download" TargetMode="External"/><Relationship Id="rId983" Type="http://schemas.openxmlformats.org/officeDocument/2006/relationships/hyperlink" Target="https://data.adb.org/media/12001/download" TargetMode="External"/><Relationship Id="rId1199" Type="http://schemas.openxmlformats.org/officeDocument/2006/relationships/hyperlink" Target="https://data.adb.org/media/12001/download" TargetMode="External"/><Relationship Id="rId2457" Type="http://schemas.openxmlformats.org/officeDocument/2006/relationships/hyperlink" Target="https://www.adb.org/projects/53395-001/main" TargetMode="External"/><Relationship Id="rId2664" Type="http://schemas.openxmlformats.org/officeDocument/2006/relationships/hyperlink" Target="https://www.ebrd.com/home/work-with-us/projects/psd/50054.html" TargetMode="External"/><Relationship Id="rId331" Type="http://schemas.openxmlformats.org/officeDocument/2006/relationships/hyperlink" Target="https://data.adb.org/media/9141/download" TargetMode="External"/><Relationship Id="rId429" Type="http://schemas.openxmlformats.org/officeDocument/2006/relationships/hyperlink" Target="https://data.adb.org/media/10586/download" TargetMode="External"/><Relationship Id="rId636" Type="http://schemas.openxmlformats.org/officeDocument/2006/relationships/hyperlink" Target="https://data.adb.org/media/10586/download" TargetMode="External"/><Relationship Id="rId1059" Type="http://schemas.openxmlformats.org/officeDocument/2006/relationships/hyperlink" Target="https://data.adb.org/media/12001/download" TargetMode="External"/><Relationship Id="rId1266" Type="http://schemas.openxmlformats.org/officeDocument/2006/relationships/hyperlink" Target="https://data.iadb.org/dataset/download/88fc53ef-f1f1-4119-96f2-b575f5fda36c/zip" TargetMode="External"/><Relationship Id="rId1473" Type="http://schemas.openxmlformats.org/officeDocument/2006/relationships/hyperlink" Target="https://data.iadb.org/dataset/download/88fc53ef-f1f1-4119-96f2-b575f5fda36c/zip" TargetMode="External"/><Relationship Id="rId2012" Type="http://schemas.openxmlformats.org/officeDocument/2006/relationships/hyperlink" Target="https://data.iadb.org/dataset/2021-idb-climate-finance-database" TargetMode="External"/><Relationship Id="rId2317" Type="http://schemas.openxmlformats.org/officeDocument/2006/relationships/hyperlink" Target="https://www.adb.org/projects/48484-006/main" TargetMode="External"/><Relationship Id="rId2871" Type="http://schemas.openxmlformats.org/officeDocument/2006/relationships/hyperlink" Target="https://www.ebrd.com/home/work-with-us/projects/psd/53476.html" TargetMode="External"/><Relationship Id="rId843" Type="http://schemas.openxmlformats.org/officeDocument/2006/relationships/hyperlink" Target="https://data.adb.org/media/12001/download" TargetMode="External"/><Relationship Id="rId1126" Type="http://schemas.openxmlformats.org/officeDocument/2006/relationships/hyperlink" Target="https://data.adb.org/media/12001/download" TargetMode="External"/><Relationship Id="rId1680" Type="http://schemas.openxmlformats.org/officeDocument/2006/relationships/hyperlink" Target="https://data.iadb.org/dataset/2022-idb-climate-finance-database" TargetMode="External"/><Relationship Id="rId1778" Type="http://schemas.openxmlformats.org/officeDocument/2006/relationships/hyperlink" Target="https://data.iadb.org/dataset/2022-idb-climate-finance-database" TargetMode="External"/><Relationship Id="rId1985" Type="http://schemas.openxmlformats.org/officeDocument/2006/relationships/hyperlink" Target="https://data.iadb.org/dataset/2021-idb-climate-finance-database" TargetMode="External"/><Relationship Id="rId2524" Type="http://schemas.openxmlformats.org/officeDocument/2006/relationships/hyperlink" Target="https://www.adb.org/projects/53264-001/main" TargetMode="External"/><Relationship Id="rId2731" Type="http://schemas.openxmlformats.org/officeDocument/2006/relationships/hyperlink" Target="https://www.ebrd.com/home/work-with-us/projects/psd/52431.html" TargetMode="External"/><Relationship Id="rId2829" Type="http://schemas.openxmlformats.org/officeDocument/2006/relationships/hyperlink" Target="https://www.ebrd.com/home/work-with-us/projects/psd/51734.html" TargetMode="External"/><Relationship Id="rId703" Type="http://schemas.openxmlformats.org/officeDocument/2006/relationships/hyperlink" Target="https://data.adb.org/media/10586/download" TargetMode="External"/><Relationship Id="rId910" Type="http://schemas.openxmlformats.org/officeDocument/2006/relationships/hyperlink" Target="https://data.adb.org/media/12001/download" TargetMode="External"/><Relationship Id="rId1333" Type="http://schemas.openxmlformats.org/officeDocument/2006/relationships/hyperlink" Target="https://data.iadb.org/dataset/download/88fc53ef-f1f1-4119-96f2-b575f5fda36c/zip" TargetMode="External"/><Relationship Id="rId1540" Type="http://schemas.openxmlformats.org/officeDocument/2006/relationships/hyperlink" Target="https://data.iadb.org/dataset/download/88fc53ef-f1f1-4119-96f2-b575f5fda36c/zip" TargetMode="External"/><Relationship Id="rId1638" Type="http://schemas.openxmlformats.org/officeDocument/2006/relationships/hyperlink" Target="https://data.iadb.org/dataset/2022-idb-climate-finance-database" TargetMode="External"/><Relationship Id="rId1400" Type="http://schemas.openxmlformats.org/officeDocument/2006/relationships/hyperlink" Target="https://data.iadb.org/dataset/download/88fc53ef-f1f1-4119-96f2-b575f5fda36c/zip" TargetMode="External"/><Relationship Id="rId1845" Type="http://schemas.openxmlformats.org/officeDocument/2006/relationships/hyperlink" Target="https://data.iadb.org/dataset/2022-idb-climate-finance-database" TargetMode="External"/><Relationship Id="rId1705" Type="http://schemas.openxmlformats.org/officeDocument/2006/relationships/hyperlink" Target="https://data.iadb.org/dataset/2022-idb-climate-finance-database" TargetMode="External"/><Relationship Id="rId1912" Type="http://schemas.openxmlformats.org/officeDocument/2006/relationships/hyperlink" Target="https://data.iadb.org/dataset/2022-idb-climate-finance-database" TargetMode="External"/><Relationship Id="rId286" Type="http://schemas.openxmlformats.org/officeDocument/2006/relationships/hyperlink" Target="https://data.adb.org/media/9141/download" TargetMode="External"/><Relationship Id="rId493" Type="http://schemas.openxmlformats.org/officeDocument/2006/relationships/hyperlink" Target="https://data.adb.org/media/10586/download" TargetMode="External"/><Relationship Id="rId2174" Type="http://schemas.openxmlformats.org/officeDocument/2006/relationships/hyperlink" Target="https://data.iadb.org/dataset/2021-idb-climate-finance-database" TargetMode="External"/><Relationship Id="rId2381" Type="http://schemas.openxmlformats.org/officeDocument/2006/relationships/hyperlink" Target="https://www.adb.org/projects/53118-001/main" TargetMode="External"/><Relationship Id="rId146" Type="http://schemas.openxmlformats.org/officeDocument/2006/relationships/hyperlink" Target="https://data.adb.org/media/9141/download" TargetMode="External"/><Relationship Id="rId353" Type="http://schemas.openxmlformats.org/officeDocument/2006/relationships/hyperlink" Target="https://data.adb.org/media/10586/download" TargetMode="External"/><Relationship Id="rId560" Type="http://schemas.openxmlformats.org/officeDocument/2006/relationships/hyperlink" Target="https://data.adb.org/media/10586/download" TargetMode="External"/><Relationship Id="rId798" Type="http://schemas.openxmlformats.org/officeDocument/2006/relationships/hyperlink" Target="https://data.adb.org/media/12001/download" TargetMode="External"/><Relationship Id="rId1190" Type="http://schemas.openxmlformats.org/officeDocument/2006/relationships/hyperlink" Target="https://data.adb.org/media/12001/download" TargetMode="External"/><Relationship Id="rId2034" Type="http://schemas.openxmlformats.org/officeDocument/2006/relationships/hyperlink" Target="https://data.iadb.org/dataset/2021-idb-climate-finance-database" TargetMode="External"/><Relationship Id="rId2241" Type="http://schemas.openxmlformats.org/officeDocument/2006/relationships/hyperlink" Target="https://www.adb.org/projects/55101-001/main" TargetMode="External"/><Relationship Id="rId2479" Type="http://schemas.openxmlformats.org/officeDocument/2006/relationships/hyperlink" Target="https://www.adb.org/projects/54222-001/main" TargetMode="External"/><Relationship Id="rId2686" Type="http://schemas.openxmlformats.org/officeDocument/2006/relationships/hyperlink" Target="https://www.ebrd.com/home/work-with-us/projects/psd/53863.html" TargetMode="External"/><Relationship Id="rId2893" Type="http://schemas.openxmlformats.org/officeDocument/2006/relationships/hyperlink" Target="https://www.ebrd.com/home/work-with-us/projects/psd/53604.html" TargetMode="External"/><Relationship Id="rId213" Type="http://schemas.openxmlformats.org/officeDocument/2006/relationships/hyperlink" Target="https://data.adb.org/media/9141/download" TargetMode="External"/><Relationship Id="rId420" Type="http://schemas.openxmlformats.org/officeDocument/2006/relationships/hyperlink" Target="https://data.adb.org/media/10586/download" TargetMode="External"/><Relationship Id="rId658" Type="http://schemas.openxmlformats.org/officeDocument/2006/relationships/hyperlink" Target="https://data.adb.org/media/10586/download" TargetMode="External"/><Relationship Id="rId865" Type="http://schemas.openxmlformats.org/officeDocument/2006/relationships/hyperlink" Target="https://data.adb.org/media/12001/download" TargetMode="External"/><Relationship Id="rId1050" Type="http://schemas.openxmlformats.org/officeDocument/2006/relationships/hyperlink" Target="https://data.adb.org/media/12001/download" TargetMode="External"/><Relationship Id="rId1288" Type="http://schemas.openxmlformats.org/officeDocument/2006/relationships/hyperlink" Target="https://data.iadb.org/dataset/download/88fc53ef-f1f1-4119-96f2-b575f5fda36c/zip" TargetMode="External"/><Relationship Id="rId1495" Type="http://schemas.openxmlformats.org/officeDocument/2006/relationships/hyperlink" Target="https://data.iadb.org/dataset/download/88fc53ef-f1f1-4119-96f2-b575f5fda36c/zip" TargetMode="External"/><Relationship Id="rId2101" Type="http://schemas.openxmlformats.org/officeDocument/2006/relationships/hyperlink" Target="https://data.iadb.org/dataset/2021-idb-climate-finance-database" TargetMode="External"/><Relationship Id="rId2339" Type="http://schemas.openxmlformats.org/officeDocument/2006/relationships/hyperlink" Target="https://www.adb.org/projects/51035-006/main" TargetMode="External"/><Relationship Id="rId2546" Type="http://schemas.openxmlformats.org/officeDocument/2006/relationships/hyperlink" Target="https://www.adb.org/projects/38272-044/main" TargetMode="External"/><Relationship Id="rId2753" Type="http://schemas.openxmlformats.org/officeDocument/2006/relationships/hyperlink" Target="https://www.ebrd.com/home/work-with-us/projects/psd/48681.html" TargetMode="External"/><Relationship Id="rId518" Type="http://schemas.openxmlformats.org/officeDocument/2006/relationships/hyperlink" Target="https://data.adb.org/media/10586/download" TargetMode="External"/><Relationship Id="rId725" Type="http://schemas.openxmlformats.org/officeDocument/2006/relationships/hyperlink" Target="https://data.adb.org/media/10586/download" TargetMode="External"/><Relationship Id="rId932" Type="http://schemas.openxmlformats.org/officeDocument/2006/relationships/hyperlink" Target="https://data.adb.org/media/12001/download" TargetMode="External"/><Relationship Id="rId1148" Type="http://schemas.openxmlformats.org/officeDocument/2006/relationships/hyperlink" Target="https://data.adb.org/media/12001/download" TargetMode="External"/><Relationship Id="rId1355" Type="http://schemas.openxmlformats.org/officeDocument/2006/relationships/hyperlink" Target="https://data.iadb.org/dataset/download/88fc53ef-f1f1-4119-96f2-b575f5fda36c/zip" TargetMode="External"/><Relationship Id="rId1562" Type="http://schemas.openxmlformats.org/officeDocument/2006/relationships/hyperlink" Target="https://data.iadb.org/dataset/download/88fc53ef-f1f1-4119-96f2-b575f5fda36c/zip" TargetMode="External"/><Relationship Id="rId2406" Type="http://schemas.openxmlformats.org/officeDocument/2006/relationships/hyperlink" Target="https://www.adb.org/projects/54196-001/main" TargetMode="External"/><Relationship Id="rId2613" Type="http://schemas.openxmlformats.org/officeDocument/2006/relationships/hyperlink" Target="https://www.aiib.org/en/projects/details/2021/approved/Indonesia-PLN-East-Java-Bali-Power-Distribution-Strengthening-Project.html" TargetMode="External"/><Relationship Id="rId1008" Type="http://schemas.openxmlformats.org/officeDocument/2006/relationships/hyperlink" Target="https://data.adb.org/media/12001/download" TargetMode="External"/><Relationship Id="rId1215" Type="http://schemas.openxmlformats.org/officeDocument/2006/relationships/hyperlink" Target="https://data.iadb.org/dataset/download/88fc53ef-f1f1-4119-96f2-b575f5fda36c/zip" TargetMode="External"/><Relationship Id="rId1422" Type="http://schemas.openxmlformats.org/officeDocument/2006/relationships/hyperlink" Target="https://data.iadb.org/dataset/download/88fc53ef-f1f1-4119-96f2-b575f5fda36c/zip" TargetMode="External"/><Relationship Id="rId1867" Type="http://schemas.openxmlformats.org/officeDocument/2006/relationships/hyperlink" Target="https://data.iadb.org/dataset/2022-idb-climate-finance-database" TargetMode="External"/><Relationship Id="rId2820" Type="http://schemas.openxmlformats.org/officeDocument/2006/relationships/hyperlink" Target="https://www.ebrd.com/home/work-with-us/projects/psd/54601.html" TargetMode="External"/><Relationship Id="rId2918" Type="http://schemas.openxmlformats.org/officeDocument/2006/relationships/hyperlink" Target="https://www.ebrd.com/home/work-with-us/projects/psd/52282.html" TargetMode="External"/><Relationship Id="rId61" Type="http://schemas.openxmlformats.org/officeDocument/2006/relationships/hyperlink" Target="https://data.adb.org/media/9141/download" TargetMode="External"/><Relationship Id="rId1727" Type="http://schemas.openxmlformats.org/officeDocument/2006/relationships/hyperlink" Target="https://data.iadb.org/dataset/2022-idb-climate-finance-database" TargetMode="External"/><Relationship Id="rId1934" Type="http://schemas.openxmlformats.org/officeDocument/2006/relationships/hyperlink" Target="https://data.iadb.org/dataset/2021-idb-climate-finance-database" TargetMode="External"/><Relationship Id="rId19" Type="http://schemas.openxmlformats.org/officeDocument/2006/relationships/hyperlink" Target="https://data.adb.org/media/9141/download" TargetMode="External"/><Relationship Id="rId2196" Type="http://schemas.openxmlformats.org/officeDocument/2006/relationships/hyperlink" Target="https://www.aiib.org/en/news-events/impact-reports/sustainability-bond-impact/2024/index.html" TargetMode="External"/><Relationship Id="rId168" Type="http://schemas.openxmlformats.org/officeDocument/2006/relationships/hyperlink" Target="https://data.adb.org/media/9141/download" TargetMode="External"/><Relationship Id="rId375" Type="http://schemas.openxmlformats.org/officeDocument/2006/relationships/hyperlink" Target="https://data.adb.org/media/10586/download" TargetMode="External"/><Relationship Id="rId582" Type="http://schemas.openxmlformats.org/officeDocument/2006/relationships/hyperlink" Target="https://data.adb.org/media/10586/download" TargetMode="External"/><Relationship Id="rId2056" Type="http://schemas.openxmlformats.org/officeDocument/2006/relationships/hyperlink" Target="https://data.iadb.org/dataset/2021-idb-climate-finance-database" TargetMode="External"/><Relationship Id="rId2263" Type="http://schemas.openxmlformats.org/officeDocument/2006/relationships/hyperlink" Target="https://www.adb.org/projects/56258-001/main" TargetMode="External"/><Relationship Id="rId2470" Type="http://schemas.openxmlformats.org/officeDocument/2006/relationships/hyperlink" Target="https://www.adb.org/projects/54433-001/main" TargetMode="External"/><Relationship Id="rId3" Type="http://schemas.openxmlformats.org/officeDocument/2006/relationships/hyperlink" Target="https://data.adb.org/media/9141/download" TargetMode="External"/><Relationship Id="rId235" Type="http://schemas.openxmlformats.org/officeDocument/2006/relationships/hyperlink" Target="https://data.adb.org/media/9141/download" TargetMode="External"/><Relationship Id="rId442" Type="http://schemas.openxmlformats.org/officeDocument/2006/relationships/hyperlink" Target="https://data.adb.org/media/10586/download" TargetMode="External"/><Relationship Id="rId887" Type="http://schemas.openxmlformats.org/officeDocument/2006/relationships/hyperlink" Target="https://data.adb.org/media/12001/download" TargetMode="External"/><Relationship Id="rId1072" Type="http://schemas.openxmlformats.org/officeDocument/2006/relationships/hyperlink" Target="https://data.adb.org/media/12001/download" TargetMode="External"/><Relationship Id="rId2123" Type="http://schemas.openxmlformats.org/officeDocument/2006/relationships/hyperlink" Target="https://data.iadb.org/dataset/2021-idb-climate-finance-database" TargetMode="External"/><Relationship Id="rId2330" Type="http://schemas.openxmlformats.org/officeDocument/2006/relationships/hyperlink" Target="https://www.adb.org/projects/49450-032/main" TargetMode="External"/><Relationship Id="rId2568" Type="http://schemas.openxmlformats.org/officeDocument/2006/relationships/hyperlink" Target="https://www.adb.org/projects/55032-001/main" TargetMode="External"/><Relationship Id="rId2775" Type="http://schemas.openxmlformats.org/officeDocument/2006/relationships/hyperlink" Target="https://www.ebrd.com/home/work-with-us/projects/psd/53113.html" TargetMode="External"/><Relationship Id="rId302" Type="http://schemas.openxmlformats.org/officeDocument/2006/relationships/hyperlink" Target="https://data.adb.org/media/9141/download" TargetMode="External"/><Relationship Id="rId747" Type="http://schemas.openxmlformats.org/officeDocument/2006/relationships/hyperlink" Target="https://data.adb.org/media/10586/download" TargetMode="External"/><Relationship Id="rId954" Type="http://schemas.openxmlformats.org/officeDocument/2006/relationships/hyperlink" Target="https://data.adb.org/media/12001/download" TargetMode="External"/><Relationship Id="rId1377" Type="http://schemas.openxmlformats.org/officeDocument/2006/relationships/hyperlink" Target="https://data.iadb.org/dataset/download/88fc53ef-f1f1-4119-96f2-b575f5fda36c/zip" TargetMode="External"/><Relationship Id="rId1584" Type="http://schemas.openxmlformats.org/officeDocument/2006/relationships/hyperlink" Target="https://data.iadb.org/dataset/download/88fc53ef-f1f1-4119-96f2-b575f5fda36c/zip" TargetMode="External"/><Relationship Id="rId1791" Type="http://schemas.openxmlformats.org/officeDocument/2006/relationships/hyperlink" Target="https://data.iadb.org/dataset/2022-idb-climate-finance-database" TargetMode="External"/><Relationship Id="rId2428" Type="http://schemas.openxmlformats.org/officeDocument/2006/relationships/hyperlink" Target="https://www.adb.org/projects/49107-009/main" TargetMode="External"/><Relationship Id="rId2635" Type="http://schemas.openxmlformats.org/officeDocument/2006/relationships/hyperlink" Target="https://www.aiib.org/en/projects/details/2021/approved/Turkey-Ispartakule-Cerkezkoy-Rail-Project-Previously-Halkali-Cerkezkoy-Rail-Project.html" TargetMode="External"/><Relationship Id="rId2842" Type="http://schemas.openxmlformats.org/officeDocument/2006/relationships/hyperlink" Target="https://www.ebrd.com/home/work-with-us/projects/psd/50702.html" TargetMode="External"/><Relationship Id="rId83" Type="http://schemas.openxmlformats.org/officeDocument/2006/relationships/hyperlink" Target="https://data.adb.org/media/9141/download" TargetMode="External"/><Relationship Id="rId607" Type="http://schemas.openxmlformats.org/officeDocument/2006/relationships/hyperlink" Target="https://data.adb.org/media/10586/download" TargetMode="External"/><Relationship Id="rId814" Type="http://schemas.openxmlformats.org/officeDocument/2006/relationships/hyperlink" Target="https://data.adb.org/media/12001/download" TargetMode="External"/><Relationship Id="rId1237" Type="http://schemas.openxmlformats.org/officeDocument/2006/relationships/hyperlink" Target="https://data.iadb.org/dataset/download/88fc53ef-f1f1-4119-96f2-b575f5fda36c/zip" TargetMode="External"/><Relationship Id="rId1444" Type="http://schemas.openxmlformats.org/officeDocument/2006/relationships/hyperlink" Target="https://data.iadb.org/dataset/download/88fc53ef-f1f1-4119-96f2-b575f5fda36c/zip" TargetMode="External"/><Relationship Id="rId1651" Type="http://schemas.openxmlformats.org/officeDocument/2006/relationships/hyperlink" Target="https://data.iadb.org/dataset/2022-idb-climate-finance-database" TargetMode="External"/><Relationship Id="rId1889" Type="http://schemas.openxmlformats.org/officeDocument/2006/relationships/hyperlink" Target="https://data.iadb.org/dataset/2022-idb-climate-finance-database" TargetMode="External"/><Relationship Id="rId2702" Type="http://schemas.openxmlformats.org/officeDocument/2006/relationships/hyperlink" Target="https://www.ebrd.com/home/work-with-us/projects/psd/53864.html" TargetMode="External"/><Relationship Id="rId1304" Type="http://schemas.openxmlformats.org/officeDocument/2006/relationships/hyperlink" Target="https://data.iadb.org/dataset/download/88fc53ef-f1f1-4119-96f2-b575f5fda36c/zip" TargetMode="External"/><Relationship Id="rId1511" Type="http://schemas.openxmlformats.org/officeDocument/2006/relationships/hyperlink" Target="https://data.iadb.org/dataset/download/88fc53ef-f1f1-4119-96f2-b575f5fda36c/zip" TargetMode="External"/><Relationship Id="rId1749" Type="http://schemas.openxmlformats.org/officeDocument/2006/relationships/hyperlink" Target="https://data.iadb.org/dataset/2022-idb-climate-finance-database" TargetMode="External"/><Relationship Id="rId1956" Type="http://schemas.openxmlformats.org/officeDocument/2006/relationships/hyperlink" Target="https://data.iadb.org/dataset/2021-idb-climate-finance-database" TargetMode="External"/><Relationship Id="rId1609" Type="http://schemas.openxmlformats.org/officeDocument/2006/relationships/hyperlink" Target="https://data.iadb.org/dataset/2022-idb-climate-finance-database" TargetMode="External"/><Relationship Id="rId1816" Type="http://schemas.openxmlformats.org/officeDocument/2006/relationships/hyperlink" Target="https://data.iadb.org/dataset/2022-idb-climate-finance-database" TargetMode="External"/><Relationship Id="rId10" Type="http://schemas.openxmlformats.org/officeDocument/2006/relationships/hyperlink" Target="https://data.adb.org/media/9141/download" TargetMode="External"/><Relationship Id="rId397" Type="http://schemas.openxmlformats.org/officeDocument/2006/relationships/hyperlink" Target="https://data.adb.org/media/10586/download" TargetMode="External"/><Relationship Id="rId2078" Type="http://schemas.openxmlformats.org/officeDocument/2006/relationships/hyperlink" Target="https://data.iadb.org/dataset/2021-idb-climate-finance-database" TargetMode="External"/><Relationship Id="rId2285" Type="http://schemas.openxmlformats.org/officeDocument/2006/relationships/hyperlink" Target="https://www.adb.org/projects/51381-001/main" TargetMode="External"/><Relationship Id="rId2492" Type="http://schemas.openxmlformats.org/officeDocument/2006/relationships/hyperlink" Target="https://www.adb.org/projects/55301-001/main" TargetMode="External"/><Relationship Id="rId257" Type="http://schemas.openxmlformats.org/officeDocument/2006/relationships/hyperlink" Target="https://data.adb.org/media/9141/download" TargetMode="External"/><Relationship Id="rId464" Type="http://schemas.openxmlformats.org/officeDocument/2006/relationships/hyperlink" Target="https://data.adb.org/media/10586/download" TargetMode="External"/><Relationship Id="rId1094" Type="http://schemas.openxmlformats.org/officeDocument/2006/relationships/hyperlink" Target="https://data.adb.org/media/12001/download" TargetMode="External"/><Relationship Id="rId2145" Type="http://schemas.openxmlformats.org/officeDocument/2006/relationships/hyperlink" Target="https://data.iadb.org/dataset/2021-idb-climate-finance-database" TargetMode="External"/><Relationship Id="rId2797" Type="http://schemas.openxmlformats.org/officeDocument/2006/relationships/hyperlink" Target="https://www.ebrd.com/home/work-with-us/projects/psd/53138.html" TargetMode="External"/><Relationship Id="rId117" Type="http://schemas.openxmlformats.org/officeDocument/2006/relationships/hyperlink" Target="https://data.adb.org/media/9141/download" TargetMode="External"/><Relationship Id="rId671" Type="http://schemas.openxmlformats.org/officeDocument/2006/relationships/hyperlink" Target="https://data.adb.org/media/10586/download" TargetMode="External"/><Relationship Id="rId769" Type="http://schemas.openxmlformats.org/officeDocument/2006/relationships/hyperlink" Target="https://data.adb.org/media/12001/download" TargetMode="External"/><Relationship Id="rId976" Type="http://schemas.openxmlformats.org/officeDocument/2006/relationships/hyperlink" Target="https://data.adb.org/media/12001/download" TargetMode="External"/><Relationship Id="rId1399" Type="http://schemas.openxmlformats.org/officeDocument/2006/relationships/hyperlink" Target="https://data.iadb.org/dataset/download/88fc53ef-f1f1-4119-96f2-b575f5fda36c/zip" TargetMode="External"/><Relationship Id="rId2352" Type="http://schemas.openxmlformats.org/officeDocument/2006/relationships/hyperlink" Target="https://www.adb.org/projects/56138-001/main" TargetMode="External"/><Relationship Id="rId2657" Type="http://schemas.openxmlformats.org/officeDocument/2006/relationships/hyperlink" Target="https://www.aiib.org/en/projects/details/2021/approved/India-Kerala-Solid-Waste-Management-Project.html" TargetMode="External"/><Relationship Id="rId324" Type="http://schemas.openxmlformats.org/officeDocument/2006/relationships/hyperlink" Target="https://data.adb.org/media/9141/download" TargetMode="External"/><Relationship Id="rId531" Type="http://schemas.openxmlformats.org/officeDocument/2006/relationships/hyperlink" Target="https://data.adb.org/media/10586/download" TargetMode="External"/><Relationship Id="rId629" Type="http://schemas.openxmlformats.org/officeDocument/2006/relationships/hyperlink" Target="https://data.adb.org/media/10586/download" TargetMode="External"/><Relationship Id="rId1161" Type="http://schemas.openxmlformats.org/officeDocument/2006/relationships/hyperlink" Target="https://data.adb.org/media/12001/download" TargetMode="External"/><Relationship Id="rId1259" Type="http://schemas.openxmlformats.org/officeDocument/2006/relationships/hyperlink" Target="https://data.iadb.org/dataset/download/88fc53ef-f1f1-4119-96f2-b575f5fda36c/zip" TargetMode="External"/><Relationship Id="rId1466" Type="http://schemas.openxmlformats.org/officeDocument/2006/relationships/hyperlink" Target="https://data.iadb.org/dataset/download/88fc53ef-f1f1-4119-96f2-b575f5fda36c/zip" TargetMode="External"/><Relationship Id="rId2005" Type="http://schemas.openxmlformats.org/officeDocument/2006/relationships/hyperlink" Target="https://data.iadb.org/dataset/2021-idb-climate-finance-database" TargetMode="External"/><Relationship Id="rId2212" Type="http://schemas.openxmlformats.org/officeDocument/2006/relationships/hyperlink" Target="https://www.adb.org/projects/48404-005/main" TargetMode="External"/><Relationship Id="rId2864" Type="http://schemas.openxmlformats.org/officeDocument/2006/relationships/hyperlink" Target="https://www.ebrd.com/home/work-with-us/projects/psd/53776.html" TargetMode="External"/><Relationship Id="rId836" Type="http://schemas.openxmlformats.org/officeDocument/2006/relationships/hyperlink" Target="https://data.adb.org/media/12001/download" TargetMode="External"/><Relationship Id="rId1021" Type="http://schemas.openxmlformats.org/officeDocument/2006/relationships/hyperlink" Target="https://data.adb.org/media/12001/download" TargetMode="External"/><Relationship Id="rId1119" Type="http://schemas.openxmlformats.org/officeDocument/2006/relationships/hyperlink" Target="https://data.adb.org/media/12001/download" TargetMode="External"/><Relationship Id="rId1673" Type="http://schemas.openxmlformats.org/officeDocument/2006/relationships/hyperlink" Target="https://data.iadb.org/dataset/2022-idb-climate-finance-database" TargetMode="External"/><Relationship Id="rId1880" Type="http://schemas.openxmlformats.org/officeDocument/2006/relationships/hyperlink" Target="https://data.iadb.org/dataset/2022-idb-climate-finance-database" TargetMode="External"/><Relationship Id="rId1978" Type="http://schemas.openxmlformats.org/officeDocument/2006/relationships/hyperlink" Target="https://data.iadb.org/dataset/2021-idb-climate-finance-database" TargetMode="External"/><Relationship Id="rId2517" Type="http://schemas.openxmlformats.org/officeDocument/2006/relationships/hyperlink" Target="https://www.adb.org/projects/55059-001/main" TargetMode="External"/><Relationship Id="rId2724" Type="http://schemas.openxmlformats.org/officeDocument/2006/relationships/hyperlink" Target="https://www.ebrd.com/home/work-with-us/projects/psd/52900.html" TargetMode="External"/><Relationship Id="rId2931" Type="http://schemas.openxmlformats.org/officeDocument/2006/relationships/hyperlink" Target="https://www.iadb.org/en/project/BH-O0009" TargetMode="External"/><Relationship Id="rId903" Type="http://schemas.openxmlformats.org/officeDocument/2006/relationships/hyperlink" Target="https://data.adb.org/media/12001/download" TargetMode="External"/><Relationship Id="rId1326" Type="http://schemas.openxmlformats.org/officeDocument/2006/relationships/hyperlink" Target="https://data.iadb.org/dataset/download/88fc53ef-f1f1-4119-96f2-b575f5fda36c/zip" TargetMode="External"/><Relationship Id="rId1533" Type="http://schemas.openxmlformats.org/officeDocument/2006/relationships/hyperlink" Target="https://data.iadb.org/dataset/download/88fc53ef-f1f1-4119-96f2-b575f5fda36c/zip" TargetMode="External"/><Relationship Id="rId1740" Type="http://schemas.openxmlformats.org/officeDocument/2006/relationships/hyperlink" Target="https://data.iadb.org/dataset/2022-idb-climate-finance-database" TargetMode="External"/><Relationship Id="rId32" Type="http://schemas.openxmlformats.org/officeDocument/2006/relationships/hyperlink" Target="https://data.adb.org/media/9141/download" TargetMode="External"/><Relationship Id="rId1600" Type="http://schemas.openxmlformats.org/officeDocument/2006/relationships/hyperlink" Target="https://data.iadb.org/dataset/2022-idb-climate-finance-database" TargetMode="External"/><Relationship Id="rId1838" Type="http://schemas.openxmlformats.org/officeDocument/2006/relationships/hyperlink" Target="https://data.iadb.org/dataset/2022-idb-climate-finance-database" TargetMode="External"/><Relationship Id="rId181" Type="http://schemas.openxmlformats.org/officeDocument/2006/relationships/hyperlink" Target="https://data.adb.org/media/9141/download" TargetMode="External"/><Relationship Id="rId1905" Type="http://schemas.openxmlformats.org/officeDocument/2006/relationships/hyperlink" Target="https://data.iadb.org/dataset/2022-idb-climate-finance-database" TargetMode="External"/><Relationship Id="rId279" Type="http://schemas.openxmlformats.org/officeDocument/2006/relationships/hyperlink" Target="https://data.adb.org/media/9141/download" TargetMode="External"/><Relationship Id="rId486" Type="http://schemas.openxmlformats.org/officeDocument/2006/relationships/hyperlink" Target="https://data.adb.org/media/10586/download" TargetMode="External"/><Relationship Id="rId693" Type="http://schemas.openxmlformats.org/officeDocument/2006/relationships/hyperlink" Target="https://data.adb.org/media/10586/download" TargetMode="External"/><Relationship Id="rId2167" Type="http://schemas.openxmlformats.org/officeDocument/2006/relationships/hyperlink" Target="https://data.iadb.org/dataset/2021-idb-climate-finance-database" TargetMode="External"/><Relationship Id="rId2374" Type="http://schemas.openxmlformats.org/officeDocument/2006/relationships/hyperlink" Target="https://www.adb.org/projects/53045-003/main" TargetMode="External"/><Relationship Id="rId2581" Type="http://schemas.openxmlformats.org/officeDocument/2006/relationships/hyperlink" Target="https://www.adb.org/projects/51332-001/main" TargetMode="External"/><Relationship Id="rId139" Type="http://schemas.openxmlformats.org/officeDocument/2006/relationships/hyperlink" Target="https://data.adb.org/media/9141/download" TargetMode="External"/><Relationship Id="rId346" Type="http://schemas.openxmlformats.org/officeDocument/2006/relationships/hyperlink" Target="https://data.adb.org/media/10586/download" TargetMode="External"/><Relationship Id="rId553" Type="http://schemas.openxmlformats.org/officeDocument/2006/relationships/hyperlink" Target="https://data.adb.org/media/10586/download" TargetMode="External"/><Relationship Id="rId760" Type="http://schemas.openxmlformats.org/officeDocument/2006/relationships/hyperlink" Target="https://data.adb.org/media/12001/download" TargetMode="External"/><Relationship Id="rId998" Type="http://schemas.openxmlformats.org/officeDocument/2006/relationships/hyperlink" Target="https://data.adb.org/media/12001/download" TargetMode="External"/><Relationship Id="rId1183" Type="http://schemas.openxmlformats.org/officeDocument/2006/relationships/hyperlink" Target="https://data.adb.org/media/12001/download" TargetMode="External"/><Relationship Id="rId1390" Type="http://schemas.openxmlformats.org/officeDocument/2006/relationships/hyperlink" Target="https://data.iadb.org/dataset/download/88fc53ef-f1f1-4119-96f2-b575f5fda36c/zip" TargetMode="External"/><Relationship Id="rId2027" Type="http://schemas.openxmlformats.org/officeDocument/2006/relationships/hyperlink" Target="https://data.iadb.org/dataset/2021-idb-climate-finance-database" TargetMode="External"/><Relationship Id="rId2234" Type="http://schemas.openxmlformats.org/officeDocument/2006/relationships/hyperlink" Target="https://www.adb.org/projects/54017-001/main" TargetMode="External"/><Relationship Id="rId2441" Type="http://schemas.openxmlformats.org/officeDocument/2006/relationships/hyperlink" Target="https://www.adb.org/projects/53372-001/main" TargetMode="External"/><Relationship Id="rId2679" Type="http://schemas.openxmlformats.org/officeDocument/2006/relationships/hyperlink" Target="https://www.ebrd.com/home/work-with-us/projects/psd/50461.html" TargetMode="External"/><Relationship Id="rId2886" Type="http://schemas.openxmlformats.org/officeDocument/2006/relationships/hyperlink" Target="https://www.ebrd.com/home/work-with-us/projects/psd/54111.html" TargetMode="External"/><Relationship Id="rId206" Type="http://schemas.openxmlformats.org/officeDocument/2006/relationships/hyperlink" Target="https://data.adb.org/media/9141/download" TargetMode="External"/><Relationship Id="rId413" Type="http://schemas.openxmlformats.org/officeDocument/2006/relationships/hyperlink" Target="https://data.adb.org/media/10586/download" TargetMode="External"/><Relationship Id="rId858" Type="http://schemas.openxmlformats.org/officeDocument/2006/relationships/hyperlink" Target="https://data.adb.org/media/12001/download" TargetMode="External"/><Relationship Id="rId1043" Type="http://schemas.openxmlformats.org/officeDocument/2006/relationships/hyperlink" Target="https://data.adb.org/media/12001/download" TargetMode="External"/><Relationship Id="rId1488" Type="http://schemas.openxmlformats.org/officeDocument/2006/relationships/hyperlink" Target="https://data.iadb.org/dataset/download/88fc53ef-f1f1-4119-96f2-b575f5fda36c/zip" TargetMode="External"/><Relationship Id="rId1695" Type="http://schemas.openxmlformats.org/officeDocument/2006/relationships/hyperlink" Target="https://data.iadb.org/dataset/2022-idb-climate-finance-database" TargetMode="External"/><Relationship Id="rId2539" Type="http://schemas.openxmlformats.org/officeDocument/2006/relationships/hyperlink" Target="https://www.adb.org/projects/53199-001/main" TargetMode="External"/><Relationship Id="rId2746" Type="http://schemas.openxmlformats.org/officeDocument/2006/relationships/hyperlink" Target="https://www.ebrd.com/home/work-with-us/projects/psd/53944.html" TargetMode="External"/><Relationship Id="rId620" Type="http://schemas.openxmlformats.org/officeDocument/2006/relationships/hyperlink" Target="https://data.adb.org/media/10586/download" TargetMode="External"/><Relationship Id="rId718" Type="http://schemas.openxmlformats.org/officeDocument/2006/relationships/hyperlink" Target="https://data.adb.org/media/10586/download" TargetMode="External"/><Relationship Id="rId925" Type="http://schemas.openxmlformats.org/officeDocument/2006/relationships/hyperlink" Target="https://data.adb.org/media/12001/download" TargetMode="External"/><Relationship Id="rId1250" Type="http://schemas.openxmlformats.org/officeDocument/2006/relationships/hyperlink" Target="https://data.iadb.org/dataset/download/88fc53ef-f1f1-4119-96f2-b575f5fda36c/zip" TargetMode="External"/><Relationship Id="rId1348" Type="http://schemas.openxmlformats.org/officeDocument/2006/relationships/hyperlink" Target="https://data.iadb.org/dataset/download/88fc53ef-f1f1-4119-96f2-b575f5fda36c/zip" TargetMode="External"/><Relationship Id="rId1555" Type="http://schemas.openxmlformats.org/officeDocument/2006/relationships/hyperlink" Target="https://data.iadb.org/dataset/download/88fc53ef-f1f1-4119-96f2-b575f5fda36c/zip" TargetMode="External"/><Relationship Id="rId1762" Type="http://schemas.openxmlformats.org/officeDocument/2006/relationships/hyperlink" Target="https://data.iadb.org/dataset/2022-idb-climate-finance-database" TargetMode="External"/><Relationship Id="rId2301" Type="http://schemas.openxmlformats.org/officeDocument/2006/relationships/hyperlink" Target="https://www.adb.org/projects/55261-001/main" TargetMode="External"/><Relationship Id="rId2606" Type="http://schemas.openxmlformats.org/officeDocument/2006/relationships/hyperlink" Target="https://www.eib.org/en/registers/all/241849975" TargetMode="External"/><Relationship Id="rId1110" Type="http://schemas.openxmlformats.org/officeDocument/2006/relationships/hyperlink" Target="https://data.adb.org/media/12001/download" TargetMode="External"/><Relationship Id="rId1208" Type="http://schemas.openxmlformats.org/officeDocument/2006/relationships/hyperlink" Target="https://data.iadb.org/dataset/download/88fc53ef-f1f1-4119-96f2-b575f5fda36c/zip" TargetMode="External"/><Relationship Id="rId1415" Type="http://schemas.openxmlformats.org/officeDocument/2006/relationships/hyperlink" Target="https://data.iadb.org/dataset/download/88fc53ef-f1f1-4119-96f2-b575f5fda36c/zip" TargetMode="External"/><Relationship Id="rId2813" Type="http://schemas.openxmlformats.org/officeDocument/2006/relationships/hyperlink" Target="https://www.ebrd.com/home/work-with-us/projects/psd/52666.html" TargetMode="External"/><Relationship Id="rId54" Type="http://schemas.openxmlformats.org/officeDocument/2006/relationships/hyperlink" Target="https://data.adb.org/media/9141/download" TargetMode="External"/><Relationship Id="rId1622" Type="http://schemas.openxmlformats.org/officeDocument/2006/relationships/hyperlink" Target="https://data.iadb.org/dataset/2022-idb-climate-finance-database" TargetMode="External"/><Relationship Id="rId1927" Type="http://schemas.openxmlformats.org/officeDocument/2006/relationships/hyperlink" Target="https://data.iadb.org/dataset/2022-idb-climate-finance-database" TargetMode="External"/><Relationship Id="rId2091" Type="http://schemas.openxmlformats.org/officeDocument/2006/relationships/hyperlink" Target="https://data.iadb.org/dataset/2021-idb-climate-finance-database" TargetMode="External"/><Relationship Id="rId2189" Type="http://schemas.openxmlformats.org/officeDocument/2006/relationships/hyperlink" Target="https://www.ebrd.com/home/news-and-events/publications/sustainability-report/sustainaibility-report-2021.html" TargetMode="External"/><Relationship Id="rId270" Type="http://schemas.openxmlformats.org/officeDocument/2006/relationships/hyperlink" Target="https://data.adb.org/media/9141/download" TargetMode="External"/><Relationship Id="rId2396" Type="http://schemas.openxmlformats.org/officeDocument/2006/relationships/hyperlink" Target="https://www.adb.org/projects/53271-001/main" TargetMode="External"/><Relationship Id="rId130" Type="http://schemas.openxmlformats.org/officeDocument/2006/relationships/hyperlink" Target="https://data.adb.org/media/9141/download" TargetMode="External"/><Relationship Id="rId368" Type="http://schemas.openxmlformats.org/officeDocument/2006/relationships/hyperlink" Target="https://data.adb.org/media/10586/download" TargetMode="External"/><Relationship Id="rId575" Type="http://schemas.openxmlformats.org/officeDocument/2006/relationships/hyperlink" Target="https://data.adb.org/media/10586/download" TargetMode="External"/><Relationship Id="rId782" Type="http://schemas.openxmlformats.org/officeDocument/2006/relationships/hyperlink" Target="https://data.adb.org/media/12001/download" TargetMode="External"/><Relationship Id="rId2049" Type="http://schemas.openxmlformats.org/officeDocument/2006/relationships/hyperlink" Target="https://data.iadb.org/dataset/2021-idb-climate-finance-database" TargetMode="External"/><Relationship Id="rId2256" Type="http://schemas.openxmlformats.org/officeDocument/2006/relationships/hyperlink" Target="https://www.adb.org/projects/56086-001/main" TargetMode="External"/><Relationship Id="rId2463" Type="http://schemas.openxmlformats.org/officeDocument/2006/relationships/hyperlink" Target="https://www.adb.org/projects/53283-001/main" TargetMode="External"/><Relationship Id="rId2670" Type="http://schemas.openxmlformats.org/officeDocument/2006/relationships/hyperlink" Target="https://www.ebrd.com/home/work-with-us/projects/psd/52681.html" TargetMode="External"/><Relationship Id="rId228" Type="http://schemas.openxmlformats.org/officeDocument/2006/relationships/hyperlink" Target="https://data.adb.org/media/9141/download" TargetMode="External"/><Relationship Id="rId435" Type="http://schemas.openxmlformats.org/officeDocument/2006/relationships/hyperlink" Target="https://data.adb.org/media/10586/download" TargetMode="External"/><Relationship Id="rId642" Type="http://schemas.openxmlformats.org/officeDocument/2006/relationships/hyperlink" Target="https://data.adb.org/media/10586/download" TargetMode="External"/><Relationship Id="rId1065" Type="http://schemas.openxmlformats.org/officeDocument/2006/relationships/hyperlink" Target="https://data.adb.org/media/12001/download" TargetMode="External"/><Relationship Id="rId1272" Type="http://schemas.openxmlformats.org/officeDocument/2006/relationships/hyperlink" Target="https://data.iadb.org/dataset/download/88fc53ef-f1f1-4119-96f2-b575f5fda36c/zip" TargetMode="External"/><Relationship Id="rId2116" Type="http://schemas.openxmlformats.org/officeDocument/2006/relationships/hyperlink" Target="https://data.iadb.org/dataset/2021-idb-climate-finance-database" TargetMode="External"/><Relationship Id="rId2323" Type="http://schemas.openxmlformats.org/officeDocument/2006/relationships/hyperlink" Target="https://www.adb.org/projects/57119-001/main" TargetMode="External"/><Relationship Id="rId2530" Type="http://schemas.openxmlformats.org/officeDocument/2006/relationships/hyperlink" Target="https://www.adb.org/projects/55035-001/main" TargetMode="External"/><Relationship Id="rId2768" Type="http://schemas.openxmlformats.org/officeDocument/2006/relationships/hyperlink" Target="https://www.ebrd.com/home/work-with-us/projects/psd/52273.html" TargetMode="External"/><Relationship Id="rId502" Type="http://schemas.openxmlformats.org/officeDocument/2006/relationships/hyperlink" Target="https://data.adb.org/media/10586/download" TargetMode="External"/><Relationship Id="rId947" Type="http://schemas.openxmlformats.org/officeDocument/2006/relationships/hyperlink" Target="https://data.adb.org/media/12001/download" TargetMode="External"/><Relationship Id="rId1132" Type="http://schemas.openxmlformats.org/officeDocument/2006/relationships/hyperlink" Target="https://data.adb.org/media/12001/download" TargetMode="External"/><Relationship Id="rId1577" Type="http://schemas.openxmlformats.org/officeDocument/2006/relationships/hyperlink" Target="https://data.iadb.org/dataset/download/88fc53ef-f1f1-4119-96f2-b575f5fda36c/zip" TargetMode="External"/><Relationship Id="rId1784" Type="http://schemas.openxmlformats.org/officeDocument/2006/relationships/hyperlink" Target="https://data.iadb.org/dataset/2022-idb-climate-finance-database" TargetMode="External"/><Relationship Id="rId1991" Type="http://schemas.openxmlformats.org/officeDocument/2006/relationships/hyperlink" Target="https://data.iadb.org/dataset/2021-idb-climate-finance-database" TargetMode="External"/><Relationship Id="rId2628" Type="http://schemas.openxmlformats.org/officeDocument/2006/relationships/hyperlink" Target="https://www.aiib.org/en/projects/details/2022/_download/china/AIIB-PSI-P000608-China-Chongho-Bridge-Green-Facility_vPRE_Clean.pdf" TargetMode="External"/><Relationship Id="rId2835" Type="http://schemas.openxmlformats.org/officeDocument/2006/relationships/hyperlink" Target="https://www.ebrd.com/home/work-with-us/projects/psd/48252.html" TargetMode="External"/><Relationship Id="rId76" Type="http://schemas.openxmlformats.org/officeDocument/2006/relationships/hyperlink" Target="https://data.adb.org/media/9141/download" TargetMode="External"/><Relationship Id="rId807" Type="http://schemas.openxmlformats.org/officeDocument/2006/relationships/hyperlink" Target="https://data.adb.org/media/12001/download" TargetMode="External"/><Relationship Id="rId1437" Type="http://schemas.openxmlformats.org/officeDocument/2006/relationships/hyperlink" Target="https://data.iadb.org/dataset/download/88fc53ef-f1f1-4119-96f2-b575f5fda36c/zip" TargetMode="External"/><Relationship Id="rId1644" Type="http://schemas.openxmlformats.org/officeDocument/2006/relationships/hyperlink" Target="https://data.iadb.org/dataset/2022-idb-climate-finance-database" TargetMode="External"/><Relationship Id="rId1851" Type="http://schemas.openxmlformats.org/officeDocument/2006/relationships/hyperlink" Target="https://data.iadb.org/dataset/2022-idb-climate-finance-database" TargetMode="External"/><Relationship Id="rId2902" Type="http://schemas.openxmlformats.org/officeDocument/2006/relationships/hyperlink" Target="https://www.ebrd.com/home/work-with-us/projects/psd/53389.html" TargetMode="External"/><Relationship Id="rId1504" Type="http://schemas.openxmlformats.org/officeDocument/2006/relationships/hyperlink" Target="https://data.iadb.org/dataset/download/88fc53ef-f1f1-4119-96f2-b575f5fda36c/zip" TargetMode="External"/><Relationship Id="rId1711" Type="http://schemas.openxmlformats.org/officeDocument/2006/relationships/hyperlink" Target="https://data.iadb.org/dataset/2022-idb-climate-finance-database" TargetMode="External"/><Relationship Id="rId1949" Type="http://schemas.openxmlformats.org/officeDocument/2006/relationships/hyperlink" Target="https://data.iadb.org/dataset/2021-idb-climate-finance-database" TargetMode="External"/><Relationship Id="rId292" Type="http://schemas.openxmlformats.org/officeDocument/2006/relationships/hyperlink" Target="https://data.adb.org/media/9141/download" TargetMode="External"/><Relationship Id="rId1809" Type="http://schemas.openxmlformats.org/officeDocument/2006/relationships/hyperlink" Target="https://data.iadb.org/dataset/2022-idb-climate-finance-database" TargetMode="External"/><Relationship Id="rId597" Type="http://schemas.openxmlformats.org/officeDocument/2006/relationships/hyperlink" Target="https://data.adb.org/media/10586/download" TargetMode="External"/><Relationship Id="rId2180" Type="http://schemas.openxmlformats.org/officeDocument/2006/relationships/hyperlink" Target="https://data.iadb.org/dataset/2021-idb-climate-finance-database" TargetMode="External"/><Relationship Id="rId2278" Type="http://schemas.openxmlformats.org/officeDocument/2006/relationships/hyperlink" Target="https://www.adb.org/projects/57089-001/main" TargetMode="External"/><Relationship Id="rId2485" Type="http://schemas.openxmlformats.org/officeDocument/2006/relationships/hyperlink" Target="https://www.adb.org/projects/54068-001/main" TargetMode="External"/><Relationship Id="rId152" Type="http://schemas.openxmlformats.org/officeDocument/2006/relationships/hyperlink" Target="https://data.adb.org/media/9141/download" TargetMode="External"/><Relationship Id="rId457" Type="http://schemas.openxmlformats.org/officeDocument/2006/relationships/hyperlink" Target="https://data.adb.org/media/10586/download" TargetMode="External"/><Relationship Id="rId1087" Type="http://schemas.openxmlformats.org/officeDocument/2006/relationships/hyperlink" Target="https://data.adb.org/media/12001/download" TargetMode="External"/><Relationship Id="rId1294" Type="http://schemas.openxmlformats.org/officeDocument/2006/relationships/hyperlink" Target="https://data.iadb.org/dataset/download/88fc53ef-f1f1-4119-96f2-b575f5fda36c/zip" TargetMode="External"/><Relationship Id="rId2040" Type="http://schemas.openxmlformats.org/officeDocument/2006/relationships/hyperlink" Target="https://data.iadb.org/dataset/2021-idb-climate-finance-database" TargetMode="External"/><Relationship Id="rId2138" Type="http://schemas.openxmlformats.org/officeDocument/2006/relationships/hyperlink" Target="https://data.iadb.org/dataset/2021-idb-climate-finance-database" TargetMode="External"/><Relationship Id="rId2692" Type="http://schemas.openxmlformats.org/officeDocument/2006/relationships/hyperlink" Target="https://www.ebrd.com/home/work-with-us/projects/psd/55058.html" TargetMode="External"/><Relationship Id="rId664" Type="http://schemas.openxmlformats.org/officeDocument/2006/relationships/hyperlink" Target="https://data.adb.org/media/10586/download" TargetMode="External"/><Relationship Id="rId871" Type="http://schemas.openxmlformats.org/officeDocument/2006/relationships/hyperlink" Target="https://data.adb.org/media/12001/download" TargetMode="External"/><Relationship Id="rId969" Type="http://schemas.openxmlformats.org/officeDocument/2006/relationships/hyperlink" Target="https://data.adb.org/media/12001/download" TargetMode="External"/><Relationship Id="rId1599" Type="http://schemas.openxmlformats.org/officeDocument/2006/relationships/hyperlink" Target="https://data.iadb.org/dataset/2022-idb-climate-finance-database" TargetMode="External"/><Relationship Id="rId2345" Type="http://schemas.openxmlformats.org/officeDocument/2006/relationships/hyperlink" Target="https://www.adb.org/projects/55050-002/main" TargetMode="External"/><Relationship Id="rId2552" Type="http://schemas.openxmlformats.org/officeDocument/2006/relationships/hyperlink" Target="https://www.adb.org/projects/54021-001/main" TargetMode="External"/><Relationship Id="rId317" Type="http://schemas.openxmlformats.org/officeDocument/2006/relationships/hyperlink" Target="https://data.adb.org/media/9141/download" TargetMode="External"/><Relationship Id="rId524" Type="http://schemas.openxmlformats.org/officeDocument/2006/relationships/hyperlink" Target="https://data.adb.org/media/10586/download" TargetMode="External"/><Relationship Id="rId731" Type="http://schemas.openxmlformats.org/officeDocument/2006/relationships/hyperlink" Target="https://data.adb.org/media/10586/download" TargetMode="External"/><Relationship Id="rId1154" Type="http://schemas.openxmlformats.org/officeDocument/2006/relationships/hyperlink" Target="https://data.adb.org/media/12001/download" TargetMode="External"/><Relationship Id="rId1361" Type="http://schemas.openxmlformats.org/officeDocument/2006/relationships/hyperlink" Target="https://data.iadb.org/dataset/download/88fc53ef-f1f1-4119-96f2-b575f5fda36c/zip" TargetMode="External"/><Relationship Id="rId1459" Type="http://schemas.openxmlformats.org/officeDocument/2006/relationships/hyperlink" Target="https://data.iadb.org/dataset/download/88fc53ef-f1f1-4119-96f2-b575f5fda36c/zip" TargetMode="External"/><Relationship Id="rId2205" Type="http://schemas.openxmlformats.org/officeDocument/2006/relationships/hyperlink" Target="https://www.aiib.org/en/news-events/impact-reports/sustainability-bond-impact/2024/index.html" TargetMode="External"/><Relationship Id="rId2412" Type="http://schemas.openxmlformats.org/officeDocument/2006/relationships/hyperlink" Target="https://www.adb.org/projects/53421-002/main" TargetMode="External"/><Relationship Id="rId2857" Type="http://schemas.openxmlformats.org/officeDocument/2006/relationships/hyperlink" Target="https://www.ebrd.com/home/work-with-us/projects/psd/50696.html" TargetMode="External"/><Relationship Id="rId98" Type="http://schemas.openxmlformats.org/officeDocument/2006/relationships/hyperlink" Target="https://data.adb.org/media/9141/download" TargetMode="External"/><Relationship Id="rId829" Type="http://schemas.openxmlformats.org/officeDocument/2006/relationships/hyperlink" Target="https://data.adb.org/media/12001/download" TargetMode="External"/><Relationship Id="rId1014" Type="http://schemas.openxmlformats.org/officeDocument/2006/relationships/hyperlink" Target="https://data.adb.org/media/12001/download" TargetMode="External"/><Relationship Id="rId1221" Type="http://schemas.openxmlformats.org/officeDocument/2006/relationships/hyperlink" Target="https://data.iadb.org/dataset/download/88fc53ef-f1f1-4119-96f2-b575f5fda36c/zip" TargetMode="External"/><Relationship Id="rId1666" Type="http://schemas.openxmlformats.org/officeDocument/2006/relationships/hyperlink" Target="https://data.iadb.org/dataset/2022-idb-climate-finance-database" TargetMode="External"/><Relationship Id="rId1873" Type="http://schemas.openxmlformats.org/officeDocument/2006/relationships/hyperlink" Target="https://data.iadb.org/dataset/2022-idb-climate-finance-database" TargetMode="External"/><Relationship Id="rId2717" Type="http://schemas.openxmlformats.org/officeDocument/2006/relationships/hyperlink" Target="https://www.ebrd.com/home/work-with-us/projects/psd/50141.html" TargetMode="External"/><Relationship Id="rId2924" Type="http://schemas.openxmlformats.org/officeDocument/2006/relationships/hyperlink" Target="https://www.iadb.org/en/project/RG-T3829" TargetMode="External"/><Relationship Id="rId1319" Type="http://schemas.openxmlformats.org/officeDocument/2006/relationships/hyperlink" Target="https://data.iadb.org/dataset/download/88fc53ef-f1f1-4119-96f2-b575f5fda36c/zip" TargetMode="External"/><Relationship Id="rId1526" Type="http://schemas.openxmlformats.org/officeDocument/2006/relationships/hyperlink" Target="https://data.iadb.org/dataset/download/88fc53ef-f1f1-4119-96f2-b575f5fda36c/zip" TargetMode="External"/><Relationship Id="rId1733" Type="http://schemas.openxmlformats.org/officeDocument/2006/relationships/hyperlink" Target="https://data.iadb.org/dataset/2022-idb-climate-finance-database" TargetMode="External"/><Relationship Id="rId1940" Type="http://schemas.openxmlformats.org/officeDocument/2006/relationships/hyperlink" Target="https://data.iadb.org/dataset/2021-idb-climate-finance-database" TargetMode="External"/><Relationship Id="rId25" Type="http://schemas.openxmlformats.org/officeDocument/2006/relationships/hyperlink" Target="https://data.adb.org/media/9141/download" TargetMode="External"/><Relationship Id="rId1800" Type="http://schemas.openxmlformats.org/officeDocument/2006/relationships/hyperlink" Target="https://data.iadb.org/dataset/2022-idb-climate-finance-database" TargetMode="External"/><Relationship Id="rId174" Type="http://schemas.openxmlformats.org/officeDocument/2006/relationships/hyperlink" Target="https://data.adb.org/media/9141/download" TargetMode="External"/><Relationship Id="rId381" Type="http://schemas.openxmlformats.org/officeDocument/2006/relationships/hyperlink" Target="https://data.adb.org/media/10586/download" TargetMode="External"/><Relationship Id="rId2062" Type="http://schemas.openxmlformats.org/officeDocument/2006/relationships/hyperlink" Target="https://data.iadb.org/dataset/2021-idb-climate-finance-database" TargetMode="External"/><Relationship Id="rId241" Type="http://schemas.openxmlformats.org/officeDocument/2006/relationships/hyperlink" Target="https://data.adb.org/media/9141/download" TargetMode="External"/><Relationship Id="rId479" Type="http://schemas.openxmlformats.org/officeDocument/2006/relationships/hyperlink" Target="https://data.adb.org/media/10586/download" TargetMode="External"/><Relationship Id="rId686" Type="http://schemas.openxmlformats.org/officeDocument/2006/relationships/hyperlink" Target="https://data.adb.org/media/10586/download" TargetMode="External"/><Relationship Id="rId893" Type="http://schemas.openxmlformats.org/officeDocument/2006/relationships/hyperlink" Target="https://data.adb.org/media/12001/download" TargetMode="External"/><Relationship Id="rId2367" Type="http://schemas.openxmlformats.org/officeDocument/2006/relationships/hyperlink" Target="https://www.aiib.org/en/treasury/_common/_download/AIIB-Sustainable-Development-Bonds-Impact-Report-2022-Annexes-Web.pdf" TargetMode="External"/><Relationship Id="rId2574" Type="http://schemas.openxmlformats.org/officeDocument/2006/relationships/hyperlink" Target="https://www.adb.org/projects/55106-002/main" TargetMode="External"/><Relationship Id="rId2781" Type="http://schemas.openxmlformats.org/officeDocument/2006/relationships/hyperlink" Target="https://www.ebrd.com/home/work-with-us/projects/psd/54255.html" TargetMode="External"/><Relationship Id="rId339" Type="http://schemas.openxmlformats.org/officeDocument/2006/relationships/hyperlink" Target="https://data.adb.org/media/10586/download" TargetMode="External"/><Relationship Id="rId546" Type="http://schemas.openxmlformats.org/officeDocument/2006/relationships/hyperlink" Target="https://data.adb.org/media/10586/download" TargetMode="External"/><Relationship Id="rId753" Type="http://schemas.openxmlformats.org/officeDocument/2006/relationships/hyperlink" Target="https://data.adb.org/media/12001/download" TargetMode="External"/><Relationship Id="rId1176" Type="http://schemas.openxmlformats.org/officeDocument/2006/relationships/hyperlink" Target="https://data.adb.org/media/12001/download" TargetMode="External"/><Relationship Id="rId1383" Type="http://schemas.openxmlformats.org/officeDocument/2006/relationships/hyperlink" Target="https://data.iadb.org/dataset/download/88fc53ef-f1f1-4119-96f2-b575f5fda36c/zip" TargetMode="External"/><Relationship Id="rId2227" Type="http://schemas.openxmlformats.org/officeDocument/2006/relationships/hyperlink" Target="https://www.adb.org/projects/52337-001/main" TargetMode="External"/><Relationship Id="rId2434" Type="http://schemas.openxmlformats.org/officeDocument/2006/relationships/hyperlink" Target="https://www.adb.org/projects/55085-001/main" TargetMode="External"/><Relationship Id="rId2879" Type="http://schemas.openxmlformats.org/officeDocument/2006/relationships/hyperlink" Target="https://www.ebrd.com/home/work-with-us/projects/psd/52766.html" TargetMode="External"/><Relationship Id="rId101" Type="http://schemas.openxmlformats.org/officeDocument/2006/relationships/hyperlink" Target="https://data.adb.org/media/9141/download" TargetMode="External"/><Relationship Id="rId406" Type="http://schemas.openxmlformats.org/officeDocument/2006/relationships/hyperlink" Target="https://data.adb.org/media/10586/download" TargetMode="External"/><Relationship Id="rId960" Type="http://schemas.openxmlformats.org/officeDocument/2006/relationships/hyperlink" Target="https://data.adb.org/media/12001/download" TargetMode="External"/><Relationship Id="rId1036" Type="http://schemas.openxmlformats.org/officeDocument/2006/relationships/hyperlink" Target="https://data.adb.org/media/12001/download" TargetMode="External"/><Relationship Id="rId1243" Type="http://schemas.openxmlformats.org/officeDocument/2006/relationships/hyperlink" Target="https://data.iadb.org/dataset/download/88fc53ef-f1f1-4119-96f2-b575f5fda36c/zip" TargetMode="External"/><Relationship Id="rId1590" Type="http://schemas.openxmlformats.org/officeDocument/2006/relationships/hyperlink" Target="https://data.iadb.org/dataset/download/88fc53ef-f1f1-4119-96f2-b575f5fda36c/zip" TargetMode="External"/><Relationship Id="rId1688" Type="http://schemas.openxmlformats.org/officeDocument/2006/relationships/hyperlink" Target="https://data.iadb.org/dataset/2022-idb-climate-finance-database" TargetMode="External"/><Relationship Id="rId1895" Type="http://schemas.openxmlformats.org/officeDocument/2006/relationships/hyperlink" Target="https://data.iadb.org/dataset/2022-idb-climate-finance-database" TargetMode="External"/><Relationship Id="rId2641" Type="http://schemas.openxmlformats.org/officeDocument/2006/relationships/hyperlink" Target="https://www.aiib.org/en/projects/details/2022/approved/Zhengzhou-International-Logistics-Hub-Previously-Zhengzhou-International-Hub-Expansion.html" TargetMode="External"/><Relationship Id="rId2739" Type="http://schemas.openxmlformats.org/officeDocument/2006/relationships/hyperlink" Target="https://www.ebrd.com/home/work-with-us/projects/psd/52319.html" TargetMode="External"/><Relationship Id="rId2946" Type="http://schemas.openxmlformats.org/officeDocument/2006/relationships/hyperlink" Target="https://www.aiib.org/en/projects/details/2023/approved/Romania-Banca-Transilvania-Green-Mortgages-Bond-Investment.html" TargetMode="External"/><Relationship Id="rId613" Type="http://schemas.openxmlformats.org/officeDocument/2006/relationships/hyperlink" Target="https://data.adb.org/media/10586/download" TargetMode="External"/><Relationship Id="rId820" Type="http://schemas.openxmlformats.org/officeDocument/2006/relationships/hyperlink" Target="https://data.adb.org/media/12001/download" TargetMode="External"/><Relationship Id="rId918" Type="http://schemas.openxmlformats.org/officeDocument/2006/relationships/hyperlink" Target="https://data.adb.org/media/12001/download" TargetMode="External"/><Relationship Id="rId1450" Type="http://schemas.openxmlformats.org/officeDocument/2006/relationships/hyperlink" Target="https://data.iadb.org/dataset/download/88fc53ef-f1f1-4119-96f2-b575f5fda36c/zip" TargetMode="External"/><Relationship Id="rId1548" Type="http://schemas.openxmlformats.org/officeDocument/2006/relationships/hyperlink" Target="https://data.iadb.org/dataset/download/88fc53ef-f1f1-4119-96f2-b575f5fda36c/zip" TargetMode="External"/><Relationship Id="rId1755" Type="http://schemas.openxmlformats.org/officeDocument/2006/relationships/hyperlink" Target="https://data.iadb.org/dataset/2022-idb-climate-finance-database" TargetMode="External"/><Relationship Id="rId2501" Type="http://schemas.openxmlformats.org/officeDocument/2006/relationships/hyperlink" Target="https://www.adb.org/projects/48218-012/main" TargetMode="External"/><Relationship Id="rId1103" Type="http://schemas.openxmlformats.org/officeDocument/2006/relationships/hyperlink" Target="https://data.adb.org/media/12001/download" TargetMode="External"/><Relationship Id="rId1310" Type="http://schemas.openxmlformats.org/officeDocument/2006/relationships/hyperlink" Target="https://data.iadb.org/dataset/download/88fc53ef-f1f1-4119-96f2-b575f5fda36c/zip" TargetMode="External"/><Relationship Id="rId1408" Type="http://schemas.openxmlformats.org/officeDocument/2006/relationships/hyperlink" Target="https://data.iadb.org/dataset/download/88fc53ef-f1f1-4119-96f2-b575f5fda36c/zip" TargetMode="External"/><Relationship Id="rId1962" Type="http://schemas.openxmlformats.org/officeDocument/2006/relationships/hyperlink" Target="https://data.iadb.org/dataset/2021-idb-climate-finance-database" TargetMode="External"/><Relationship Id="rId2806" Type="http://schemas.openxmlformats.org/officeDocument/2006/relationships/hyperlink" Target="https://www.ebrd.com/home/work-with-us/projects/psd/52097.html" TargetMode="External"/><Relationship Id="rId47" Type="http://schemas.openxmlformats.org/officeDocument/2006/relationships/hyperlink" Target="https://data.adb.org/media/9141/download" TargetMode="External"/><Relationship Id="rId1615" Type="http://schemas.openxmlformats.org/officeDocument/2006/relationships/hyperlink" Target="https://data.iadb.org/dataset/2022-idb-climate-finance-database" TargetMode="External"/><Relationship Id="rId1822" Type="http://schemas.openxmlformats.org/officeDocument/2006/relationships/hyperlink" Target="https://data.iadb.org/dataset/2022-idb-climate-finance-database" TargetMode="External"/><Relationship Id="rId196" Type="http://schemas.openxmlformats.org/officeDocument/2006/relationships/hyperlink" Target="https://data.adb.org/media/9141/download" TargetMode="External"/><Relationship Id="rId2084" Type="http://schemas.openxmlformats.org/officeDocument/2006/relationships/hyperlink" Target="https://data.iadb.org/dataset/2021-idb-climate-finance-database" TargetMode="External"/><Relationship Id="rId2291" Type="http://schemas.openxmlformats.org/officeDocument/2006/relationships/hyperlink" Target="https://www.adb.org/projects/53078-001/main" TargetMode="External"/><Relationship Id="rId263" Type="http://schemas.openxmlformats.org/officeDocument/2006/relationships/hyperlink" Target="https://data.adb.org/media/9141/download" TargetMode="External"/><Relationship Id="rId470" Type="http://schemas.openxmlformats.org/officeDocument/2006/relationships/hyperlink" Target="https://data.adb.org/media/10586/download" TargetMode="External"/><Relationship Id="rId2151" Type="http://schemas.openxmlformats.org/officeDocument/2006/relationships/hyperlink" Target="https://data.iadb.org/dataset/2021-idb-climate-finance-database" TargetMode="External"/><Relationship Id="rId2389" Type="http://schemas.openxmlformats.org/officeDocument/2006/relationships/hyperlink" Target="https://www.adb.org/projects/45233-007/main" TargetMode="External"/><Relationship Id="rId2596" Type="http://schemas.openxmlformats.org/officeDocument/2006/relationships/hyperlink" Target="https://www.adb.org/projects/53390-001/main" TargetMode="External"/><Relationship Id="rId123" Type="http://schemas.openxmlformats.org/officeDocument/2006/relationships/hyperlink" Target="https://data.adb.org/media/9141/download" TargetMode="External"/><Relationship Id="rId330" Type="http://schemas.openxmlformats.org/officeDocument/2006/relationships/hyperlink" Target="https://data.adb.org/media/9141/download" TargetMode="External"/><Relationship Id="rId568" Type="http://schemas.openxmlformats.org/officeDocument/2006/relationships/hyperlink" Target="https://data.adb.org/media/10586/download" TargetMode="External"/><Relationship Id="rId775" Type="http://schemas.openxmlformats.org/officeDocument/2006/relationships/hyperlink" Target="https://data.adb.org/media/12001/download" TargetMode="External"/><Relationship Id="rId982" Type="http://schemas.openxmlformats.org/officeDocument/2006/relationships/hyperlink" Target="https://data.adb.org/media/12001/download" TargetMode="External"/><Relationship Id="rId1198" Type="http://schemas.openxmlformats.org/officeDocument/2006/relationships/hyperlink" Target="https://data.adb.org/media/12001/download" TargetMode="External"/><Relationship Id="rId2011" Type="http://schemas.openxmlformats.org/officeDocument/2006/relationships/hyperlink" Target="https://data.iadb.org/dataset/2021-idb-climate-finance-database" TargetMode="External"/><Relationship Id="rId2249" Type="http://schemas.openxmlformats.org/officeDocument/2006/relationships/hyperlink" Target="https://www.adb.org/projects/56006-001/main" TargetMode="External"/><Relationship Id="rId2456" Type="http://schemas.openxmlformats.org/officeDocument/2006/relationships/hyperlink" Target="https://www.adb.org/projects/52320-002/main" TargetMode="External"/><Relationship Id="rId2663" Type="http://schemas.openxmlformats.org/officeDocument/2006/relationships/hyperlink" Target="https://www.aiib.org/en/projects/details/2022/approved/Bangladesh-IDCOL-Multi-Sector-On-Lending-Facility.html" TargetMode="External"/><Relationship Id="rId2870" Type="http://schemas.openxmlformats.org/officeDocument/2006/relationships/hyperlink" Target="https://www.ebrd.com/home/work-with-us/projects/psd/53570.html" TargetMode="External"/><Relationship Id="rId428" Type="http://schemas.openxmlformats.org/officeDocument/2006/relationships/hyperlink" Target="https://data.adb.org/media/10586/download" TargetMode="External"/><Relationship Id="rId635" Type="http://schemas.openxmlformats.org/officeDocument/2006/relationships/hyperlink" Target="https://data.adb.org/media/10586/download" TargetMode="External"/><Relationship Id="rId842" Type="http://schemas.openxmlformats.org/officeDocument/2006/relationships/hyperlink" Target="https://data.adb.org/media/12001/download" TargetMode="External"/><Relationship Id="rId1058" Type="http://schemas.openxmlformats.org/officeDocument/2006/relationships/hyperlink" Target="https://data.adb.org/media/12001/download" TargetMode="External"/><Relationship Id="rId1265" Type="http://schemas.openxmlformats.org/officeDocument/2006/relationships/hyperlink" Target="https://data.iadb.org/dataset/download/88fc53ef-f1f1-4119-96f2-b575f5fda36c/zip" TargetMode="External"/><Relationship Id="rId1472" Type="http://schemas.openxmlformats.org/officeDocument/2006/relationships/hyperlink" Target="https://data.iadb.org/dataset/download/88fc53ef-f1f1-4119-96f2-b575f5fda36c/zip" TargetMode="External"/><Relationship Id="rId2109" Type="http://schemas.openxmlformats.org/officeDocument/2006/relationships/hyperlink" Target="https://data.iadb.org/dataset/2021-idb-climate-finance-database" TargetMode="External"/><Relationship Id="rId2316" Type="http://schemas.openxmlformats.org/officeDocument/2006/relationships/hyperlink" Target="https://www.adb.org/projects/57108-001/main" TargetMode="External"/><Relationship Id="rId2523" Type="http://schemas.openxmlformats.org/officeDocument/2006/relationships/hyperlink" Target="https://www.adb.org/projects/53264-001/main" TargetMode="External"/><Relationship Id="rId2730" Type="http://schemas.openxmlformats.org/officeDocument/2006/relationships/hyperlink" Target="https://www.ebrd.com/home/work-with-us/projects/psd/51737.html" TargetMode="External"/><Relationship Id="rId702" Type="http://schemas.openxmlformats.org/officeDocument/2006/relationships/hyperlink" Target="https://data.adb.org/media/10586/download" TargetMode="External"/><Relationship Id="rId1125" Type="http://schemas.openxmlformats.org/officeDocument/2006/relationships/hyperlink" Target="https://data.adb.org/media/12001/download" TargetMode="External"/><Relationship Id="rId1332" Type="http://schemas.openxmlformats.org/officeDocument/2006/relationships/hyperlink" Target="https://data.iadb.org/dataset/download/88fc53ef-f1f1-4119-96f2-b575f5fda36c/zip" TargetMode="External"/><Relationship Id="rId1777" Type="http://schemas.openxmlformats.org/officeDocument/2006/relationships/hyperlink" Target="https://data.iadb.org/dataset/2022-idb-climate-finance-database" TargetMode="External"/><Relationship Id="rId1984" Type="http://schemas.openxmlformats.org/officeDocument/2006/relationships/hyperlink" Target="https://data.iadb.org/dataset/2021-idb-climate-finance-database" TargetMode="External"/><Relationship Id="rId2828" Type="http://schemas.openxmlformats.org/officeDocument/2006/relationships/hyperlink" Target="https://www.ebrd.com/home/work-with-us/projects/psd/52436.html" TargetMode="External"/><Relationship Id="rId69" Type="http://schemas.openxmlformats.org/officeDocument/2006/relationships/hyperlink" Target="https://data.adb.org/media/9141/download" TargetMode="External"/><Relationship Id="rId1637" Type="http://schemas.openxmlformats.org/officeDocument/2006/relationships/hyperlink" Target="https://data.iadb.org/dataset/2022-idb-climate-finance-database" TargetMode="External"/><Relationship Id="rId1844" Type="http://schemas.openxmlformats.org/officeDocument/2006/relationships/hyperlink" Target="https://data.iadb.org/dataset/2022-idb-climate-finance-database" TargetMode="External"/><Relationship Id="rId1704" Type="http://schemas.openxmlformats.org/officeDocument/2006/relationships/hyperlink" Target="https://data.iadb.org/dataset/2022-idb-climate-finance-database" TargetMode="External"/><Relationship Id="rId285" Type="http://schemas.openxmlformats.org/officeDocument/2006/relationships/hyperlink" Target="https://data.adb.org/media/9141/download" TargetMode="External"/><Relationship Id="rId1911" Type="http://schemas.openxmlformats.org/officeDocument/2006/relationships/hyperlink" Target="https://data.iadb.org/dataset/2022-idb-climate-finance-database" TargetMode="External"/><Relationship Id="rId492" Type="http://schemas.openxmlformats.org/officeDocument/2006/relationships/hyperlink" Target="https://data.adb.org/media/10586/download" TargetMode="External"/><Relationship Id="rId797" Type="http://schemas.openxmlformats.org/officeDocument/2006/relationships/hyperlink" Target="https://data.adb.org/media/12001/download" TargetMode="External"/><Relationship Id="rId2173" Type="http://schemas.openxmlformats.org/officeDocument/2006/relationships/hyperlink" Target="https://data.iadb.org/dataset/2021-idb-climate-finance-database" TargetMode="External"/><Relationship Id="rId2380" Type="http://schemas.openxmlformats.org/officeDocument/2006/relationships/hyperlink" Target="https://www.adb.org/projects/53022-001/main" TargetMode="External"/><Relationship Id="rId2478" Type="http://schemas.openxmlformats.org/officeDocument/2006/relationships/hyperlink" Target="https://www.adb.org/projects/54222-001/main" TargetMode="External"/><Relationship Id="rId145" Type="http://schemas.openxmlformats.org/officeDocument/2006/relationships/hyperlink" Target="https://data.adb.org/media/9141/download" TargetMode="External"/><Relationship Id="rId352" Type="http://schemas.openxmlformats.org/officeDocument/2006/relationships/hyperlink" Target="https://data.adb.org/media/10586/download" TargetMode="External"/><Relationship Id="rId1287" Type="http://schemas.openxmlformats.org/officeDocument/2006/relationships/hyperlink" Target="https://data.iadb.org/dataset/download/88fc53ef-f1f1-4119-96f2-b575f5fda36c/zip" TargetMode="External"/><Relationship Id="rId2033" Type="http://schemas.openxmlformats.org/officeDocument/2006/relationships/hyperlink" Target="https://data.iadb.org/dataset/2021-idb-climate-finance-database" TargetMode="External"/><Relationship Id="rId2240" Type="http://schemas.openxmlformats.org/officeDocument/2006/relationships/hyperlink" Target="https://www.adb.org/projects/54424-001/main" TargetMode="External"/><Relationship Id="rId2685" Type="http://schemas.openxmlformats.org/officeDocument/2006/relationships/hyperlink" Target="https://www.ebrd.com/home/work-with-us/projects/psd/52821.html" TargetMode="External"/><Relationship Id="rId2892" Type="http://schemas.openxmlformats.org/officeDocument/2006/relationships/hyperlink" Target="https://www.ebrd.com/home/work-with-us/projects/psd/53686.html" TargetMode="External"/><Relationship Id="rId212" Type="http://schemas.openxmlformats.org/officeDocument/2006/relationships/hyperlink" Target="https://data.adb.org/media/9141/download" TargetMode="External"/><Relationship Id="rId657" Type="http://schemas.openxmlformats.org/officeDocument/2006/relationships/hyperlink" Target="https://data.adb.org/media/10586/download" TargetMode="External"/><Relationship Id="rId864" Type="http://schemas.openxmlformats.org/officeDocument/2006/relationships/hyperlink" Target="https://data.adb.org/media/12001/download" TargetMode="External"/><Relationship Id="rId1494" Type="http://schemas.openxmlformats.org/officeDocument/2006/relationships/hyperlink" Target="https://data.iadb.org/dataset/download/88fc53ef-f1f1-4119-96f2-b575f5fda36c/zip" TargetMode="External"/><Relationship Id="rId1799" Type="http://schemas.openxmlformats.org/officeDocument/2006/relationships/hyperlink" Target="https://data.iadb.org/dataset/2022-idb-climate-finance-database" TargetMode="External"/><Relationship Id="rId2100" Type="http://schemas.openxmlformats.org/officeDocument/2006/relationships/hyperlink" Target="https://data.iadb.org/dataset/2021-idb-climate-finance-database" TargetMode="External"/><Relationship Id="rId2338" Type="http://schemas.openxmlformats.org/officeDocument/2006/relationships/hyperlink" Target="https://www.adb.org/projects/51035-006/main" TargetMode="External"/><Relationship Id="rId2545" Type="http://schemas.openxmlformats.org/officeDocument/2006/relationships/hyperlink" Target="https://www.adb.org/projects/52045-001/main" TargetMode="External"/><Relationship Id="rId2752" Type="http://schemas.openxmlformats.org/officeDocument/2006/relationships/hyperlink" Target="https://www.ebrd.com/home/work-with-us/projects/psd/51718.html" TargetMode="External"/><Relationship Id="rId517" Type="http://schemas.openxmlformats.org/officeDocument/2006/relationships/hyperlink" Target="https://data.adb.org/media/10586/download" TargetMode="External"/><Relationship Id="rId724" Type="http://schemas.openxmlformats.org/officeDocument/2006/relationships/hyperlink" Target="https://data.adb.org/media/10586/download" TargetMode="External"/><Relationship Id="rId931" Type="http://schemas.openxmlformats.org/officeDocument/2006/relationships/hyperlink" Target="https://data.adb.org/media/12001/download" TargetMode="External"/><Relationship Id="rId1147" Type="http://schemas.openxmlformats.org/officeDocument/2006/relationships/hyperlink" Target="https://data.adb.org/media/12001/download" TargetMode="External"/><Relationship Id="rId1354" Type="http://schemas.openxmlformats.org/officeDocument/2006/relationships/hyperlink" Target="https://data.iadb.org/dataset/download/88fc53ef-f1f1-4119-96f2-b575f5fda36c/zip" TargetMode="External"/><Relationship Id="rId1561" Type="http://schemas.openxmlformats.org/officeDocument/2006/relationships/hyperlink" Target="https://data.iadb.org/dataset/download/88fc53ef-f1f1-4119-96f2-b575f5fda36c/zip" TargetMode="External"/><Relationship Id="rId2405" Type="http://schemas.openxmlformats.org/officeDocument/2006/relationships/hyperlink" Target="https://www.adb.org/projects/53060-001/main" TargetMode="External"/><Relationship Id="rId2612" Type="http://schemas.openxmlformats.org/officeDocument/2006/relationships/hyperlink" Target="https://www.aiib.org/en/projects/details/2022/_download/bangladesh/AIIB-Bangladesh-Unique-Meghnaghat-IPP-Project-PSI-P000281-Updated-20221215.pdf" TargetMode="External"/><Relationship Id="rId60" Type="http://schemas.openxmlformats.org/officeDocument/2006/relationships/hyperlink" Target="https://data.adb.org/media/9141/download" TargetMode="External"/><Relationship Id="rId1007" Type="http://schemas.openxmlformats.org/officeDocument/2006/relationships/hyperlink" Target="https://data.adb.org/media/12001/download" TargetMode="External"/><Relationship Id="rId1214" Type="http://schemas.openxmlformats.org/officeDocument/2006/relationships/hyperlink" Target="https://data.iadb.org/dataset/download/88fc53ef-f1f1-4119-96f2-b575f5fda36c/zip" TargetMode="External"/><Relationship Id="rId1421" Type="http://schemas.openxmlformats.org/officeDocument/2006/relationships/hyperlink" Target="https://data.iadb.org/dataset/download/88fc53ef-f1f1-4119-96f2-b575f5fda36c/zip" TargetMode="External"/><Relationship Id="rId1659" Type="http://schemas.openxmlformats.org/officeDocument/2006/relationships/hyperlink" Target="https://data.iadb.org/dataset/2022-idb-climate-finance-database" TargetMode="External"/><Relationship Id="rId1866" Type="http://schemas.openxmlformats.org/officeDocument/2006/relationships/hyperlink" Target="https://data.iadb.org/dataset/2022-idb-climate-finance-database" TargetMode="External"/><Relationship Id="rId2917" Type="http://schemas.openxmlformats.org/officeDocument/2006/relationships/hyperlink" Target="https://www.ebrd.com/home/work-with-us/projects/psd/54389.html" TargetMode="External"/><Relationship Id="rId1519" Type="http://schemas.openxmlformats.org/officeDocument/2006/relationships/hyperlink" Target="https://data.iadb.org/dataset/download/88fc53ef-f1f1-4119-96f2-b575f5fda36c/zip" TargetMode="External"/><Relationship Id="rId1726" Type="http://schemas.openxmlformats.org/officeDocument/2006/relationships/hyperlink" Target="https://data.iadb.org/dataset/2022-idb-climate-finance-database" TargetMode="External"/><Relationship Id="rId1933" Type="http://schemas.openxmlformats.org/officeDocument/2006/relationships/hyperlink" Target="https://data.iadb.org/dataset/2021-idb-climate-finance-database" TargetMode="External"/><Relationship Id="rId18" Type="http://schemas.openxmlformats.org/officeDocument/2006/relationships/hyperlink" Target="https://data.adb.org/media/9141/download" TargetMode="External"/><Relationship Id="rId2195" Type="http://schemas.openxmlformats.org/officeDocument/2006/relationships/hyperlink" Target="https://www.aiib.org/en/treasury/_common/_download/AIIB-List-of-Disbursed-Projects-Since-2016.xlsx?download=true" TargetMode="External"/><Relationship Id="rId167" Type="http://schemas.openxmlformats.org/officeDocument/2006/relationships/hyperlink" Target="https://data.adb.org/media/9141/download" TargetMode="External"/><Relationship Id="rId374" Type="http://schemas.openxmlformats.org/officeDocument/2006/relationships/hyperlink" Target="https://data.adb.org/media/10586/download" TargetMode="External"/><Relationship Id="rId581" Type="http://schemas.openxmlformats.org/officeDocument/2006/relationships/hyperlink" Target="https://data.adb.org/media/10586/download" TargetMode="External"/><Relationship Id="rId2055" Type="http://schemas.openxmlformats.org/officeDocument/2006/relationships/hyperlink" Target="https://data.iadb.org/dataset/2021-idb-climate-finance-database" TargetMode="External"/><Relationship Id="rId2262" Type="http://schemas.openxmlformats.org/officeDocument/2006/relationships/hyperlink" Target="https://www.adb.org/projects/56231-001/main" TargetMode="External"/><Relationship Id="rId234" Type="http://schemas.openxmlformats.org/officeDocument/2006/relationships/hyperlink" Target="https://data.adb.org/media/9141/download" TargetMode="External"/><Relationship Id="rId679" Type="http://schemas.openxmlformats.org/officeDocument/2006/relationships/hyperlink" Target="https://data.adb.org/media/10586/download" TargetMode="External"/><Relationship Id="rId886" Type="http://schemas.openxmlformats.org/officeDocument/2006/relationships/hyperlink" Target="https://data.adb.org/media/12001/download" TargetMode="External"/><Relationship Id="rId2567" Type="http://schemas.openxmlformats.org/officeDocument/2006/relationships/hyperlink" Target="https://www.adb.org/projects/55353-001/main" TargetMode="External"/><Relationship Id="rId2774" Type="http://schemas.openxmlformats.org/officeDocument/2006/relationships/hyperlink" Target="https://www.ebrd.com/home/work-with-us/projects/psd/53386.html" TargetMode="External"/><Relationship Id="rId2" Type="http://schemas.openxmlformats.org/officeDocument/2006/relationships/pivotTable" Target="../pivotTables/pivotTable4.xml"/><Relationship Id="rId441" Type="http://schemas.openxmlformats.org/officeDocument/2006/relationships/hyperlink" Target="https://data.adb.org/media/10586/download" TargetMode="External"/><Relationship Id="rId539" Type="http://schemas.openxmlformats.org/officeDocument/2006/relationships/hyperlink" Target="https://data.adb.org/media/10586/download" TargetMode="External"/><Relationship Id="rId746" Type="http://schemas.openxmlformats.org/officeDocument/2006/relationships/hyperlink" Target="https://data.adb.org/media/10586/download" TargetMode="External"/><Relationship Id="rId1071" Type="http://schemas.openxmlformats.org/officeDocument/2006/relationships/hyperlink" Target="https://data.adb.org/media/12001/download" TargetMode="External"/><Relationship Id="rId1169" Type="http://schemas.openxmlformats.org/officeDocument/2006/relationships/hyperlink" Target="https://data.adb.org/media/12001/download" TargetMode="External"/><Relationship Id="rId1376" Type="http://schemas.openxmlformats.org/officeDocument/2006/relationships/hyperlink" Target="https://data.iadb.org/dataset/download/88fc53ef-f1f1-4119-96f2-b575f5fda36c/zip" TargetMode="External"/><Relationship Id="rId1583" Type="http://schemas.openxmlformats.org/officeDocument/2006/relationships/hyperlink" Target="https://data.iadb.org/dataset/download/88fc53ef-f1f1-4119-96f2-b575f5fda36c/zip" TargetMode="External"/><Relationship Id="rId2122" Type="http://schemas.openxmlformats.org/officeDocument/2006/relationships/hyperlink" Target="https://data.iadb.org/dataset/2021-idb-climate-finance-database" TargetMode="External"/><Relationship Id="rId2427" Type="http://schemas.openxmlformats.org/officeDocument/2006/relationships/hyperlink" Target="https://www.adb.org/projects/53067-004/main" TargetMode="External"/><Relationship Id="rId301" Type="http://schemas.openxmlformats.org/officeDocument/2006/relationships/hyperlink" Target="https://data.adb.org/media/9141/download" TargetMode="External"/><Relationship Id="rId953" Type="http://schemas.openxmlformats.org/officeDocument/2006/relationships/hyperlink" Target="https://data.adb.org/media/12001/download" TargetMode="External"/><Relationship Id="rId1029" Type="http://schemas.openxmlformats.org/officeDocument/2006/relationships/hyperlink" Target="https://data.adb.org/media/12001/download" TargetMode="External"/><Relationship Id="rId1236" Type="http://schemas.openxmlformats.org/officeDocument/2006/relationships/hyperlink" Target="https://data.iadb.org/dataset/download/88fc53ef-f1f1-4119-96f2-b575f5fda36c/zip" TargetMode="External"/><Relationship Id="rId1790" Type="http://schemas.openxmlformats.org/officeDocument/2006/relationships/hyperlink" Target="https://data.iadb.org/dataset/2022-idb-climate-finance-database" TargetMode="External"/><Relationship Id="rId1888" Type="http://schemas.openxmlformats.org/officeDocument/2006/relationships/hyperlink" Target="https://data.iadb.org/dataset/2022-idb-climate-finance-database" TargetMode="External"/><Relationship Id="rId2634" Type="http://schemas.openxmlformats.org/officeDocument/2006/relationships/hyperlink" Target="https://www.aiib.org/en/projects/details/2022/_download/uzbekistan/AIIB-PD000341-Uzbekistan-Bukhara-Miskin-Urgench-Khiva-Railway-Electrification-Project-SBF.-APD.pdf" TargetMode="External"/><Relationship Id="rId2841" Type="http://schemas.openxmlformats.org/officeDocument/2006/relationships/hyperlink" Target="https://www.ebrd.com/home/work-with-us/projects/psd/53118.html" TargetMode="External"/><Relationship Id="rId2939" Type="http://schemas.openxmlformats.org/officeDocument/2006/relationships/hyperlink" Target="https://www.aiib.org/en/projects/details/2023/approved/Multicountry-Seraya-SEA-Energy-Transition-and-DI-Fund.html" TargetMode="External"/><Relationship Id="rId82" Type="http://schemas.openxmlformats.org/officeDocument/2006/relationships/hyperlink" Target="https://data.adb.org/media/9141/download" TargetMode="External"/><Relationship Id="rId606" Type="http://schemas.openxmlformats.org/officeDocument/2006/relationships/hyperlink" Target="https://data.adb.org/media/10586/download" TargetMode="External"/><Relationship Id="rId813" Type="http://schemas.openxmlformats.org/officeDocument/2006/relationships/hyperlink" Target="https://data.adb.org/media/12001/download" TargetMode="External"/><Relationship Id="rId1443" Type="http://schemas.openxmlformats.org/officeDocument/2006/relationships/hyperlink" Target="https://data.iadb.org/dataset/download/88fc53ef-f1f1-4119-96f2-b575f5fda36c/zip" TargetMode="External"/><Relationship Id="rId1650" Type="http://schemas.openxmlformats.org/officeDocument/2006/relationships/hyperlink" Target="https://data.iadb.org/dataset/2022-idb-climate-finance-database" TargetMode="External"/><Relationship Id="rId1748" Type="http://schemas.openxmlformats.org/officeDocument/2006/relationships/hyperlink" Target="https://data.iadb.org/dataset/2022-idb-climate-finance-database" TargetMode="External"/><Relationship Id="rId2701" Type="http://schemas.openxmlformats.org/officeDocument/2006/relationships/hyperlink" Target="https://www.ebrd.com/home/work-with-us/projects/psd/54536.html" TargetMode="External"/><Relationship Id="rId1303" Type="http://schemas.openxmlformats.org/officeDocument/2006/relationships/hyperlink" Target="https://data.iadb.org/dataset/download/88fc53ef-f1f1-4119-96f2-b575f5fda36c/zip" TargetMode="External"/><Relationship Id="rId1510" Type="http://schemas.openxmlformats.org/officeDocument/2006/relationships/hyperlink" Target="https://data.iadb.org/dataset/download/88fc53ef-f1f1-4119-96f2-b575f5fda36c/zip" TargetMode="External"/><Relationship Id="rId1955" Type="http://schemas.openxmlformats.org/officeDocument/2006/relationships/hyperlink" Target="https://data.iadb.org/dataset/2021-idb-climate-finance-database" TargetMode="External"/><Relationship Id="rId1608" Type="http://schemas.openxmlformats.org/officeDocument/2006/relationships/hyperlink" Target="https://data.iadb.org/dataset/2022-idb-climate-finance-database" TargetMode="External"/><Relationship Id="rId1815" Type="http://schemas.openxmlformats.org/officeDocument/2006/relationships/hyperlink" Target="https://data.iadb.org/dataset/2022-idb-climate-finance-database" TargetMode="External"/><Relationship Id="rId189" Type="http://schemas.openxmlformats.org/officeDocument/2006/relationships/hyperlink" Target="https://data.adb.org/media/9141/download" TargetMode="External"/><Relationship Id="rId396" Type="http://schemas.openxmlformats.org/officeDocument/2006/relationships/hyperlink" Target="https://data.adb.org/media/10586/download" TargetMode="External"/><Relationship Id="rId2077" Type="http://schemas.openxmlformats.org/officeDocument/2006/relationships/hyperlink" Target="https://data.iadb.org/dataset/2021-idb-climate-finance-database" TargetMode="External"/><Relationship Id="rId2284" Type="http://schemas.openxmlformats.org/officeDocument/2006/relationships/hyperlink" Target="https://www.adb.org/projects/48186-008/main" TargetMode="External"/><Relationship Id="rId2491" Type="http://schemas.openxmlformats.org/officeDocument/2006/relationships/hyperlink" Target="https://www.adb.org/projects/54164-002/main" TargetMode="External"/><Relationship Id="rId256" Type="http://schemas.openxmlformats.org/officeDocument/2006/relationships/hyperlink" Target="https://data.adb.org/media/9141/download" TargetMode="External"/><Relationship Id="rId463" Type="http://schemas.openxmlformats.org/officeDocument/2006/relationships/hyperlink" Target="https://data.adb.org/media/10586/download" TargetMode="External"/><Relationship Id="rId670" Type="http://schemas.openxmlformats.org/officeDocument/2006/relationships/hyperlink" Target="https://data.adb.org/media/10586/download" TargetMode="External"/><Relationship Id="rId1093" Type="http://schemas.openxmlformats.org/officeDocument/2006/relationships/hyperlink" Target="https://data.adb.org/media/12001/download" TargetMode="External"/><Relationship Id="rId2144" Type="http://schemas.openxmlformats.org/officeDocument/2006/relationships/hyperlink" Target="https://data.iadb.org/dataset/2021-idb-climate-finance-database" TargetMode="External"/><Relationship Id="rId2351" Type="http://schemas.openxmlformats.org/officeDocument/2006/relationships/hyperlink" Target="https://www.adb.org/projects/56138-001/main" TargetMode="External"/><Relationship Id="rId2589" Type="http://schemas.openxmlformats.org/officeDocument/2006/relationships/hyperlink" Target="https://www.adb.org/projects/53120-002/main" TargetMode="External"/><Relationship Id="rId2796" Type="http://schemas.openxmlformats.org/officeDocument/2006/relationships/hyperlink" Target="https://www.ebrd.com/home/work-with-us/projects/psd/52682.html" TargetMode="External"/><Relationship Id="rId116" Type="http://schemas.openxmlformats.org/officeDocument/2006/relationships/hyperlink" Target="https://data.adb.org/media/9141/download" TargetMode="External"/><Relationship Id="rId323" Type="http://schemas.openxmlformats.org/officeDocument/2006/relationships/hyperlink" Target="https://data.adb.org/media/9141/download" TargetMode="External"/><Relationship Id="rId530" Type="http://schemas.openxmlformats.org/officeDocument/2006/relationships/hyperlink" Target="https://data.adb.org/media/10586/download" TargetMode="External"/><Relationship Id="rId768" Type="http://schemas.openxmlformats.org/officeDocument/2006/relationships/hyperlink" Target="https://data.adb.org/media/12001/download" TargetMode="External"/><Relationship Id="rId975" Type="http://schemas.openxmlformats.org/officeDocument/2006/relationships/hyperlink" Target="https://data.adb.org/media/12001/download" TargetMode="External"/><Relationship Id="rId1160" Type="http://schemas.openxmlformats.org/officeDocument/2006/relationships/hyperlink" Target="https://data.adb.org/media/12001/download" TargetMode="External"/><Relationship Id="rId1398" Type="http://schemas.openxmlformats.org/officeDocument/2006/relationships/hyperlink" Target="https://data.iadb.org/dataset/download/88fc53ef-f1f1-4119-96f2-b575f5fda36c/zip" TargetMode="External"/><Relationship Id="rId2004" Type="http://schemas.openxmlformats.org/officeDocument/2006/relationships/hyperlink" Target="https://data.iadb.org/dataset/2021-idb-climate-finance-database" TargetMode="External"/><Relationship Id="rId2211" Type="http://schemas.openxmlformats.org/officeDocument/2006/relationships/hyperlink" Target="https://www.adb.org/projects/42007-021/main" TargetMode="External"/><Relationship Id="rId2449" Type="http://schemas.openxmlformats.org/officeDocument/2006/relationships/hyperlink" Target="https://www.adb.org/projects/54461-001/main" TargetMode="External"/><Relationship Id="rId2656" Type="http://schemas.openxmlformats.org/officeDocument/2006/relationships/hyperlink" Target="https://www.aiib.org/en/projects/details/2022/approved/West-Bengal-Electricity-Distribution-Grid-Modernization-Project.html" TargetMode="External"/><Relationship Id="rId2863" Type="http://schemas.openxmlformats.org/officeDocument/2006/relationships/hyperlink" Target="https://www.ebrd.com/home/work-with-us/projects/psd/54104.html" TargetMode="External"/><Relationship Id="rId628" Type="http://schemas.openxmlformats.org/officeDocument/2006/relationships/hyperlink" Target="https://data.adb.org/media/10586/download" TargetMode="External"/><Relationship Id="rId835" Type="http://schemas.openxmlformats.org/officeDocument/2006/relationships/hyperlink" Target="https://data.adb.org/media/12001/download" TargetMode="External"/><Relationship Id="rId1258" Type="http://schemas.openxmlformats.org/officeDocument/2006/relationships/hyperlink" Target="https://data.iadb.org/dataset/download/88fc53ef-f1f1-4119-96f2-b575f5fda36c/zip" TargetMode="External"/><Relationship Id="rId1465" Type="http://schemas.openxmlformats.org/officeDocument/2006/relationships/hyperlink" Target="https://data.iadb.org/dataset/download/88fc53ef-f1f1-4119-96f2-b575f5fda36c/zip" TargetMode="External"/><Relationship Id="rId1672" Type="http://schemas.openxmlformats.org/officeDocument/2006/relationships/hyperlink" Target="https://data.iadb.org/dataset/2022-idb-climate-finance-database" TargetMode="External"/><Relationship Id="rId2309" Type="http://schemas.openxmlformats.org/officeDocument/2006/relationships/hyperlink" Target="https://www.adb.org/projects/56282-001/main" TargetMode="External"/><Relationship Id="rId2516" Type="http://schemas.openxmlformats.org/officeDocument/2006/relationships/hyperlink" Target="https://www.adb.org/projects/55059-001/main" TargetMode="External"/><Relationship Id="rId2723" Type="http://schemas.openxmlformats.org/officeDocument/2006/relationships/hyperlink" Target="https://www.ebrd.com/home/work-with-us/projects/psd/52136.html" TargetMode="External"/><Relationship Id="rId1020" Type="http://schemas.openxmlformats.org/officeDocument/2006/relationships/hyperlink" Target="https://data.adb.org/media/12001/download" TargetMode="External"/><Relationship Id="rId1118" Type="http://schemas.openxmlformats.org/officeDocument/2006/relationships/hyperlink" Target="https://data.adb.org/media/12001/download" TargetMode="External"/><Relationship Id="rId1325" Type="http://schemas.openxmlformats.org/officeDocument/2006/relationships/hyperlink" Target="https://data.iadb.org/dataset/download/88fc53ef-f1f1-4119-96f2-b575f5fda36c/zip" TargetMode="External"/><Relationship Id="rId1532" Type="http://schemas.openxmlformats.org/officeDocument/2006/relationships/hyperlink" Target="https://data.iadb.org/dataset/download/88fc53ef-f1f1-4119-96f2-b575f5fda36c/zip" TargetMode="External"/><Relationship Id="rId1977" Type="http://schemas.openxmlformats.org/officeDocument/2006/relationships/hyperlink" Target="https://data.iadb.org/dataset/2021-idb-climate-finance-database" TargetMode="External"/><Relationship Id="rId2930" Type="http://schemas.openxmlformats.org/officeDocument/2006/relationships/hyperlink" Target="https://www.iadb.org/en/project/EC-O0012" TargetMode="External"/><Relationship Id="rId902" Type="http://schemas.openxmlformats.org/officeDocument/2006/relationships/hyperlink" Target="https://data.adb.org/media/12001/download" TargetMode="External"/><Relationship Id="rId1837" Type="http://schemas.openxmlformats.org/officeDocument/2006/relationships/hyperlink" Target="https://data.iadb.org/dataset/2022-idb-climate-finance-database" TargetMode="External"/><Relationship Id="rId31" Type="http://schemas.openxmlformats.org/officeDocument/2006/relationships/hyperlink" Target="https://data.adb.org/media/9141/download" TargetMode="External"/><Relationship Id="rId2099" Type="http://schemas.openxmlformats.org/officeDocument/2006/relationships/hyperlink" Target="https://data.iadb.org/dataset/2021-idb-climate-finance-database" TargetMode="External"/><Relationship Id="rId180" Type="http://schemas.openxmlformats.org/officeDocument/2006/relationships/hyperlink" Target="https://data.adb.org/media/9141/download" TargetMode="External"/><Relationship Id="rId278" Type="http://schemas.openxmlformats.org/officeDocument/2006/relationships/hyperlink" Target="https://data.adb.org/media/9141/download" TargetMode="External"/><Relationship Id="rId1904" Type="http://schemas.openxmlformats.org/officeDocument/2006/relationships/hyperlink" Target="https://data.iadb.org/dataset/2022-idb-climate-finance-database" TargetMode="External"/><Relationship Id="rId485" Type="http://schemas.openxmlformats.org/officeDocument/2006/relationships/hyperlink" Target="https://data.adb.org/media/10586/download" TargetMode="External"/><Relationship Id="rId692" Type="http://schemas.openxmlformats.org/officeDocument/2006/relationships/hyperlink" Target="https://data.adb.org/media/10586/download" TargetMode="External"/><Relationship Id="rId2166" Type="http://schemas.openxmlformats.org/officeDocument/2006/relationships/hyperlink" Target="https://data.iadb.org/dataset/2021-idb-climate-finance-database" TargetMode="External"/><Relationship Id="rId2373" Type="http://schemas.openxmlformats.org/officeDocument/2006/relationships/hyperlink" Target="https://www.adb.org/projects/51033-001/main" TargetMode="External"/><Relationship Id="rId2580" Type="http://schemas.openxmlformats.org/officeDocument/2006/relationships/hyperlink" Target="https://www.adb.org/projects/51310-001/main" TargetMode="External"/><Relationship Id="rId138" Type="http://schemas.openxmlformats.org/officeDocument/2006/relationships/hyperlink" Target="https://data.adb.org/media/9141/download" TargetMode="External"/><Relationship Id="rId345" Type="http://schemas.openxmlformats.org/officeDocument/2006/relationships/hyperlink" Target="https://data.adb.org/media/10586/download" TargetMode="External"/><Relationship Id="rId552" Type="http://schemas.openxmlformats.org/officeDocument/2006/relationships/hyperlink" Target="https://data.adb.org/media/10586/download" TargetMode="External"/><Relationship Id="rId997" Type="http://schemas.openxmlformats.org/officeDocument/2006/relationships/hyperlink" Target="https://data.adb.org/media/12001/download" TargetMode="External"/><Relationship Id="rId1182" Type="http://schemas.openxmlformats.org/officeDocument/2006/relationships/hyperlink" Target="https://data.adb.org/media/12001/download" TargetMode="External"/><Relationship Id="rId2026" Type="http://schemas.openxmlformats.org/officeDocument/2006/relationships/hyperlink" Target="https://data.iadb.org/dataset/2021-idb-climate-finance-database" TargetMode="External"/><Relationship Id="rId2233" Type="http://schemas.openxmlformats.org/officeDocument/2006/relationships/hyperlink" Target="https://www.adb.org/projects/54014-001/main" TargetMode="External"/><Relationship Id="rId2440" Type="http://schemas.openxmlformats.org/officeDocument/2006/relationships/hyperlink" Target="https://www.adb.org/projects/53199-001/main" TargetMode="External"/><Relationship Id="rId2678" Type="http://schemas.openxmlformats.org/officeDocument/2006/relationships/hyperlink" Target="https://www.ebrd.com/home/work-with-us/projects/psd/49428.html" TargetMode="External"/><Relationship Id="rId2885" Type="http://schemas.openxmlformats.org/officeDocument/2006/relationships/hyperlink" Target="https://www.ebrd.com/home/work-with-us/projects/psd/53997.html" TargetMode="External"/><Relationship Id="rId205" Type="http://schemas.openxmlformats.org/officeDocument/2006/relationships/hyperlink" Target="https://data.adb.org/media/9141/download" TargetMode="External"/><Relationship Id="rId412" Type="http://schemas.openxmlformats.org/officeDocument/2006/relationships/hyperlink" Target="https://data.adb.org/media/10586/download" TargetMode="External"/><Relationship Id="rId857" Type="http://schemas.openxmlformats.org/officeDocument/2006/relationships/hyperlink" Target="https://data.adb.org/media/12001/download" TargetMode="External"/><Relationship Id="rId1042" Type="http://schemas.openxmlformats.org/officeDocument/2006/relationships/hyperlink" Target="https://data.adb.org/media/12001/download" TargetMode="External"/><Relationship Id="rId1487" Type="http://schemas.openxmlformats.org/officeDocument/2006/relationships/hyperlink" Target="https://data.iadb.org/dataset/download/88fc53ef-f1f1-4119-96f2-b575f5fda36c/zip" TargetMode="External"/><Relationship Id="rId1694" Type="http://schemas.openxmlformats.org/officeDocument/2006/relationships/hyperlink" Target="https://data.iadb.org/dataset/2022-idb-climate-finance-database" TargetMode="External"/><Relationship Id="rId2300" Type="http://schemas.openxmlformats.org/officeDocument/2006/relationships/hyperlink" Target="https://www.adb.org/projects/55128-001/main" TargetMode="External"/><Relationship Id="rId2538" Type="http://schemas.openxmlformats.org/officeDocument/2006/relationships/hyperlink" Target="https://www.adb.org/projects/54336-001/main" TargetMode="External"/><Relationship Id="rId2745" Type="http://schemas.openxmlformats.org/officeDocument/2006/relationships/hyperlink" Target="https://www.ebrd.com/home/work-with-us/projects/psd/51827.html" TargetMode="External"/><Relationship Id="rId717" Type="http://schemas.openxmlformats.org/officeDocument/2006/relationships/hyperlink" Target="https://data.adb.org/media/10586/download" TargetMode="External"/><Relationship Id="rId924" Type="http://schemas.openxmlformats.org/officeDocument/2006/relationships/hyperlink" Target="https://data.adb.org/media/12001/download" TargetMode="External"/><Relationship Id="rId1347" Type="http://schemas.openxmlformats.org/officeDocument/2006/relationships/hyperlink" Target="https://data.iadb.org/dataset/download/88fc53ef-f1f1-4119-96f2-b575f5fda36c/zip" TargetMode="External"/><Relationship Id="rId1554" Type="http://schemas.openxmlformats.org/officeDocument/2006/relationships/hyperlink" Target="https://data.iadb.org/dataset/download/88fc53ef-f1f1-4119-96f2-b575f5fda36c/zip" TargetMode="External"/><Relationship Id="rId1761" Type="http://schemas.openxmlformats.org/officeDocument/2006/relationships/hyperlink" Target="https://data.iadb.org/dataset/2022-idb-climate-finance-database" TargetMode="External"/><Relationship Id="rId1999" Type="http://schemas.openxmlformats.org/officeDocument/2006/relationships/hyperlink" Target="https://data.iadb.org/dataset/2021-idb-climate-finance-database" TargetMode="External"/><Relationship Id="rId2605" Type="http://schemas.openxmlformats.org/officeDocument/2006/relationships/hyperlink" Target="https://www.eib.org/en/registers/all/241849975" TargetMode="External"/><Relationship Id="rId2812" Type="http://schemas.openxmlformats.org/officeDocument/2006/relationships/hyperlink" Target="https://www.ebrd.com/home/work-with-us/projects/psd/51827.html" TargetMode="External"/><Relationship Id="rId53" Type="http://schemas.openxmlformats.org/officeDocument/2006/relationships/hyperlink" Target="https://data.adb.org/media/9141/download" TargetMode="External"/><Relationship Id="rId1207" Type="http://schemas.openxmlformats.org/officeDocument/2006/relationships/hyperlink" Target="https://data.iadb.org/dataset/download/88fc53ef-f1f1-4119-96f2-b575f5fda36c/zip" TargetMode="External"/><Relationship Id="rId1414" Type="http://schemas.openxmlformats.org/officeDocument/2006/relationships/hyperlink" Target="https://data.iadb.org/dataset/download/88fc53ef-f1f1-4119-96f2-b575f5fda36c/zip" TargetMode="External"/><Relationship Id="rId1621" Type="http://schemas.openxmlformats.org/officeDocument/2006/relationships/hyperlink" Target="https://data.iadb.org/dataset/2022-idb-climate-finance-database" TargetMode="External"/><Relationship Id="rId1859" Type="http://schemas.openxmlformats.org/officeDocument/2006/relationships/hyperlink" Target="https://data.iadb.org/dataset/2022-idb-climate-finance-database" TargetMode="External"/><Relationship Id="rId1719" Type="http://schemas.openxmlformats.org/officeDocument/2006/relationships/hyperlink" Target="https://data.iadb.org/dataset/2022-idb-climate-finance-database" TargetMode="External"/><Relationship Id="rId1926" Type="http://schemas.openxmlformats.org/officeDocument/2006/relationships/hyperlink" Target="https://data.iadb.org/dataset/2022-idb-climate-finance-database" TargetMode="External"/><Relationship Id="rId2090" Type="http://schemas.openxmlformats.org/officeDocument/2006/relationships/hyperlink" Target="https://data.iadb.org/dataset/2021-idb-climate-finance-database" TargetMode="External"/><Relationship Id="rId2188" Type="http://schemas.openxmlformats.org/officeDocument/2006/relationships/hyperlink" Target="https://thedocs.worldbank.org/en/doc/031d77b68937409e4581413cf920c1c9-0020012022/original/WB-FY21-Project-list-flyer.pdf" TargetMode="External"/><Relationship Id="rId2395" Type="http://schemas.openxmlformats.org/officeDocument/2006/relationships/hyperlink" Target="https://www.adb.org/projects/53271-001/main" TargetMode="External"/><Relationship Id="rId367" Type="http://schemas.openxmlformats.org/officeDocument/2006/relationships/hyperlink" Target="https://data.adb.org/media/10586/download" TargetMode="External"/><Relationship Id="rId574" Type="http://schemas.openxmlformats.org/officeDocument/2006/relationships/hyperlink" Target="https://data.adb.org/media/10586/download" TargetMode="External"/><Relationship Id="rId2048" Type="http://schemas.openxmlformats.org/officeDocument/2006/relationships/hyperlink" Target="https://data.iadb.org/dataset/2021-idb-climate-finance-database" TargetMode="External"/><Relationship Id="rId2255" Type="http://schemas.openxmlformats.org/officeDocument/2006/relationships/hyperlink" Target="https://www.adb.org/projects/56086-001/main" TargetMode="External"/><Relationship Id="rId227" Type="http://schemas.openxmlformats.org/officeDocument/2006/relationships/hyperlink" Target="https://data.adb.org/media/9141/download" TargetMode="External"/><Relationship Id="rId781" Type="http://schemas.openxmlformats.org/officeDocument/2006/relationships/hyperlink" Target="https://data.adb.org/media/12001/download" TargetMode="External"/><Relationship Id="rId879" Type="http://schemas.openxmlformats.org/officeDocument/2006/relationships/hyperlink" Target="https://data.adb.org/media/12001/download" TargetMode="External"/><Relationship Id="rId2462" Type="http://schemas.openxmlformats.org/officeDocument/2006/relationships/hyperlink" Target="https://www.adb.org/projects/53283-001/main" TargetMode="External"/><Relationship Id="rId2767" Type="http://schemas.openxmlformats.org/officeDocument/2006/relationships/hyperlink" Target="https://www.ebrd.com/home/work-with-us/projects/psd/52273.html" TargetMode="External"/><Relationship Id="rId434" Type="http://schemas.openxmlformats.org/officeDocument/2006/relationships/hyperlink" Target="https://data.adb.org/media/10586/download" TargetMode="External"/><Relationship Id="rId641" Type="http://schemas.openxmlformats.org/officeDocument/2006/relationships/hyperlink" Target="https://data.adb.org/media/10586/download" TargetMode="External"/><Relationship Id="rId739" Type="http://schemas.openxmlformats.org/officeDocument/2006/relationships/hyperlink" Target="https://data.adb.org/media/10586/download" TargetMode="External"/><Relationship Id="rId1064" Type="http://schemas.openxmlformats.org/officeDocument/2006/relationships/hyperlink" Target="https://data.adb.org/media/12001/download" TargetMode="External"/><Relationship Id="rId1271" Type="http://schemas.openxmlformats.org/officeDocument/2006/relationships/hyperlink" Target="https://data.iadb.org/dataset/download/88fc53ef-f1f1-4119-96f2-b575f5fda36c/zip" TargetMode="External"/><Relationship Id="rId1369" Type="http://schemas.openxmlformats.org/officeDocument/2006/relationships/hyperlink" Target="https://data.iadb.org/dataset/download/88fc53ef-f1f1-4119-96f2-b575f5fda36c/zip" TargetMode="External"/><Relationship Id="rId1576" Type="http://schemas.openxmlformats.org/officeDocument/2006/relationships/hyperlink" Target="https://data.iadb.org/dataset/download/88fc53ef-f1f1-4119-96f2-b575f5fda36c/zip" TargetMode="External"/><Relationship Id="rId2115" Type="http://schemas.openxmlformats.org/officeDocument/2006/relationships/hyperlink" Target="https://data.iadb.org/dataset/2021-idb-climate-finance-database" TargetMode="External"/><Relationship Id="rId2322" Type="http://schemas.openxmlformats.org/officeDocument/2006/relationships/hyperlink" Target="https://www.adb.org/projects/57115-001/main" TargetMode="External"/><Relationship Id="rId501" Type="http://schemas.openxmlformats.org/officeDocument/2006/relationships/hyperlink" Target="https://data.adb.org/media/10586/download" TargetMode="External"/><Relationship Id="rId946" Type="http://schemas.openxmlformats.org/officeDocument/2006/relationships/hyperlink" Target="https://data.adb.org/media/12001/download" TargetMode="External"/><Relationship Id="rId1131" Type="http://schemas.openxmlformats.org/officeDocument/2006/relationships/hyperlink" Target="https://data.adb.org/media/12001/download" TargetMode="External"/><Relationship Id="rId1229" Type="http://schemas.openxmlformats.org/officeDocument/2006/relationships/hyperlink" Target="https://data.iadb.org/dataset/download/88fc53ef-f1f1-4119-96f2-b575f5fda36c/zip" TargetMode="External"/><Relationship Id="rId1783" Type="http://schemas.openxmlformats.org/officeDocument/2006/relationships/hyperlink" Target="https://data.iadb.org/dataset/2022-idb-climate-finance-database" TargetMode="External"/><Relationship Id="rId1990" Type="http://schemas.openxmlformats.org/officeDocument/2006/relationships/hyperlink" Target="https://data.iadb.org/dataset/2021-idb-climate-finance-database" TargetMode="External"/><Relationship Id="rId2627" Type="http://schemas.openxmlformats.org/officeDocument/2006/relationships/hyperlink" Target="https://www.aiib.org/en/projects/details/2022/approved/Alcazar-Energy-Partners-II-AEP-II.html" TargetMode="External"/><Relationship Id="rId2834" Type="http://schemas.openxmlformats.org/officeDocument/2006/relationships/hyperlink" Target="https://www.ebrd.com/home/work-with-us/projects/psd/52543.html" TargetMode="External"/><Relationship Id="rId75" Type="http://schemas.openxmlformats.org/officeDocument/2006/relationships/hyperlink" Target="https://data.adb.org/media/9141/download" TargetMode="External"/><Relationship Id="rId806" Type="http://schemas.openxmlformats.org/officeDocument/2006/relationships/hyperlink" Target="https://data.adb.org/media/12001/download" TargetMode="External"/><Relationship Id="rId1436" Type="http://schemas.openxmlformats.org/officeDocument/2006/relationships/hyperlink" Target="https://data.iadb.org/dataset/download/88fc53ef-f1f1-4119-96f2-b575f5fda36c/zip" TargetMode="External"/><Relationship Id="rId1643" Type="http://schemas.openxmlformats.org/officeDocument/2006/relationships/hyperlink" Target="https://data.iadb.org/dataset/2022-idb-climate-finance-database" TargetMode="External"/><Relationship Id="rId1850" Type="http://schemas.openxmlformats.org/officeDocument/2006/relationships/hyperlink" Target="https://data.iadb.org/dataset/2022-idb-climate-finance-database" TargetMode="External"/><Relationship Id="rId2901" Type="http://schemas.openxmlformats.org/officeDocument/2006/relationships/hyperlink" Target="https://www.ebrd.com/home/work-with-us/projects/psd/53087.html" TargetMode="External"/><Relationship Id="rId1503" Type="http://schemas.openxmlformats.org/officeDocument/2006/relationships/hyperlink" Target="https://data.iadb.org/dataset/download/88fc53ef-f1f1-4119-96f2-b575f5fda36c/zip" TargetMode="External"/><Relationship Id="rId1710" Type="http://schemas.openxmlformats.org/officeDocument/2006/relationships/hyperlink" Target="https://data.iadb.org/dataset/2022-idb-climate-finance-database" TargetMode="External"/><Relationship Id="rId1948" Type="http://schemas.openxmlformats.org/officeDocument/2006/relationships/hyperlink" Target="https://data.iadb.org/dataset/2021-idb-climate-finance-database" TargetMode="External"/><Relationship Id="rId291" Type="http://schemas.openxmlformats.org/officeDocument/2006/relationships/hyperlink" Target="https://data.adb.org/media/9141/download" TargetMode="External"/><Relationship Id="rId1808" Type="http://schemas.openxmlformats.org/officeDocument/2006/relationships/hyperlink" Target="https://data.iadb.org/dataset/2022-idb-climate-finance-database" TargetMode="External"/><Relationship Id="rId151" Type="http://schemas.openxmlformats.org/officeDocument/2006/relationships/hyperlink" Target="https://data.adb.org/media/9141/download" TargetMode="External"/><Relationship Id="rId389" Type="http://schemas.openxmlformats.org/officeDocument/2006/relationships/hyperlink" Target="https://data.adb.org/media/10586/download" TargetMode="External"/><Relationship Id="rId596" Type="http://schemas.openxmlformats.org/officeDocument/2006/relationships/hyperlink" Target="https://data.adb.org/media/10586/download" TargetMode="External"/><Relationship Id="rId2277" Type="http://schemas.openxmlformats.org/officeDocument/2006/relationships/hyperlink" Target="https://www.adb.org/projects/57063-001/main" TargetMode="External"/><Relationship Id="rId2484" Type="http://schemas.openxmlformats.org/officeDocument/2006/relationships/hyperlink" Target="https://www.adb.org/projects/54068-001/main" TargetMode="External"/><Relationship Id="rId2691" Type="http://schemas.openxmlformats.org/officeDocument/2006/relationships/hyperlink" Target="https://www.ebrd.com/home/work-with-us/projects/psd/53607.html" TargetMode="External"/><Relationship Id="rId249" Type="http://schemas.openxmlformats.org/officeDocument/2006/relationships/hyperlink" Target="https://data.adb.org/media/9141/download" TargetMode="External"/><Relationship Id="rId456" Type="http://schemas.openxmlformats.org/officeDocument/2006/relationships/hyperlink" Target="https://data.adb.org/media/10586/download" TargetMode="External"/><Relationship Id="rId663" Type="http://schemas.openxmlformats.org/officeDocument/2006/relationships/hyperlink" Target="https://data.adb.org/media/10586/download" TargetMode="External"/><Relationship Id="rId870" Type="http://schemas.openxmlformats.org/officeDocument/2006/relationships/hyperlink" Target="https://data.adb.org/media/12001/download" TargetMode="External"/><Relationship Id="rId1086" Type="http://schemas.openxmlformats.org/officeDocument/2006/relationships/hyperlink" Target="https://data.adb.org/media/12001/download" TargetMode="External"/><Relationship Id="rId1293" Type="http://schemas.openxmlformats.org/officeDocument/2006/relationships/hyperlink" Target="https://data.iadb.org/dataset/download/88fc53ef-f1f1-4119-96f2-b575f5fda36c/zip" TargetMode="External"/><Relationship Id="rId2137" Type="http://schemas.openxmlformats.org/officeDocument/2006/relationships/hyperlink" Target="https://data.iadb.org/dataset/2021-idb-climate-finance-database" TargetMode="External"/><Relationship Id="rId2344" Type="http://schemas.openxmlformats.org/officeDocument/2006/relationships/hyperlink" Target="https://www.adb.org/projects/55050-002/main" TargetMode="External"/><Relationship Id="rId2551" Type="http://schemas.openxmlformats.org/officeDocument/2006/relationships/hyperlink" Target="https://www.adb.org/projects/54328-001/main" TargetMode="External"/><Relationship Id="rId2789" Type="http://schemas.openxmlformats.org/officeDocument/2006/relationships/hyperlink" Target="https://www.ebrd.com/home/work-with-us/projects/psd/52968.html" TargetMode="External"/><Relationship Id="rId109" Type="http://schemas.openxmlformats.org/officeDocument/2006/relationships/hyperlink" Target="https://data.adb.org/media/9141/download" TargetMode="External"/><Relationship Id="rId316" Type="http://schemas.openxmlformats.org/officeDocument/2006/relationships/hyperlink" Target="https://data.adb.org/media/9141/download" TargetMode="External"/><Relationship Id="rId523" Type="http://schemas.openxmlformats.org/officeDocument/2006/relationships/hyperlink" Target="https://data.adb.org/media/10586/download" TargetMode="External"/><Relationship Id="rId968" Type="http://schemas.openxmlformats.org/officeDocument/2006/relationships/hyperlink" Target="https://data.adb.org/media/12001/download" TargetMode="External"/><Relationship Id="rId1153" Type="http://schemas.openxmlformats.org/officeDocument/2006/relationships/hyperlink" Target="https://data.adb.org/media/12001/download" TargetMode="External"/><Relationship Id="rId1598" Type="http://schemas.openxmlformats.org/officeDocument/2006/relationships/hyperlink" Target="https://data.iadb.org/dataset/2022-idb-climate-finance-database" TargetMode="External"/><Relationship Id="rId2204" Type="http://schemas.openxmlformats.org/officeDocument/2006/relationships/hyperlink" Target="https://www.aiib.org/en/news-events/impact-reports/sustainability-bond-impact/2024/index.html" TargetMode="External"/><Relationship Id="rId2649" Type="http://schemas.openxmlformats.org/officeDocument/2006/relationships/hyperlink" Target="https://www.aiib.org/en/projects/details/2022/_download/china/AIIB-PSI-P000493-China-EXIM-Bank-Green-On-lending-Facility-21-Aug-2023.pdf" TargetMode="External"/><Relationship Id="rId2856" Type="http://schemas.openxmlformats.org/officeDocument/2006/relationships/hyperlink" Target="https://www.ebrd.com/home/work-with-us/projects/psd/50697.html" TargetMode="External"/><Relationship Id="rId97" Type="http://schemas.openxmlformats.org/officeDocument/2006/relationships/hyperlink" Target="https://data.adb.org/media/9141/download" TargetMode="External"/><Relationship Id="rId730" Type="http://schemas.openxmlformats.org/officeDocument/2006/relationships/hyperlink" Target="https://data.adb.org/media/10586/download" TargetMode="External"/><Relationship Id="rId828" Type="http://schemas.openxmlformats.org/officeDocument/2006/relationships/hyperlink" Target="https://data.adb.org/media/12001/download" TargetMode="External"/><Relationship Id="rId1013" Type="http://schemas.openxmlformats.org/officeDocument/2006/relationships/hyperlink" Target="https://data.adb.org/media/12001/download" TargetMode="External"/><Relationship Id="rId1360" Type="http://schemas.openxmlformats.org/officeDocument/2006/relationships/hyperlink" Target="https://data.iadb.org/dataset/download/88fc53ef-f1f1-4119-96f2-b575f5fda36c/zip" TargetMode="External"/><Relationship Id="rId1458" Type="http://schemas.openxmlformats.org/officeDocument/2006/relationships/hyperlink" Target="https://data.iadb.org/dataset/download/88fc53ef-f1f1-4119-96f2-b575f5fda36c/zip" TargetMode="External"/><Relationship Id="rId1665" Type="http://schemas.openxmlformats.org/officeDocument/2006/relationships/hyperlink" Target="https://data.iadb.org/dataset/2022-idb-climate-finance-database" TargetMode="External"/><Relationship Id="rId1872" Type="http://schemas.openxmlformats.org/officeDocument/2006/relationships/hyperlink" Target="https://data.iadb.org/dataset/2022-idb-climate-finance-database" TargetMode="External"/><Relationship Id="rId2411" Type="http://schemas.openxmlformats.org/officeDocument/2006/relationships/hyperlink" Target="https://www.adb.org/projects/51271-003/main" TargetMode="External"/><Relationship Id="rId2509" Type="http://schemas.openxmlformats.org/officeDocument/2006/relationships/hyperlink" Target="https://www.adb.org/projects/55124-001/main" TargetMode="External"/><Relationship Id="rId2716" Type="http://schemas.openxmlformats.org/officeDocument/2006/relationships/hyperlink" Target="https://www.ebrd.com/home/work-with-us/projects/psd/52565.html" TargetMode="External"/><Relationship Id="rId1220" Type="http://schemas.openxmlformats.org/officeDocument/2006/relationships/hyperlink" Target="https://data.iadb.org/dataset/download/88fc53ef-f1f1-4119-96f2-b575f5fda36c/zip" TargetMode="External"/><Relationship Id="rId1318" Type="http://schemas.openxmlformats.org/officeDocument/2006/relationships/hyperlink" Target="https://data.iadb.org/dataset/download/88fc53ef-f1f1-4119-96f2-b575f5fda36c/zip" TargetMode="External"/><Relationship Id="rId1525" Type="http://schemas.openxmlformats.org/officeDocument/2006/relationships/hyperlink" Target="https://data.iadb.org/dataset/download/88fc53ef-f1f1-4119-96f2-b575f5fda36c/zip" TargetMode="External"/><Relationship Id="rId2923" Type="http://schemas.openxmlformats.org/officeDocument/2006/relationships/hyperlink" Target="https://www.iadb.org/en/project/BH-T1087" TargetMode="External"/><Relationship Id="rId1732" Type="http://schemas.openxmlformats.org/officeDocument/2006/relationships/hyperlink" Target="https://data.iadb.org/dataset/2022-idb-climate-finance-database" TargetMode="External"/><Relationship Id="rId24" Type="http://schemas.openxmlformats.org/officeDocument/2006/relationships/hyperlink" Target="https://data.adb.org/media/9141/download" TargetMode="External"/><Relationship Id="rId2299" Type="http://schemas.openxmlformats.org/officeDocument/2006/relationships/hyperlink" Target="https://www.adb.org/projects/55048-001/main" TargetMode="External"/><Relationship Id="rId173" Type="http://schemas.openxmlformats.org/officeDocument/2006/relationships/hyperlink" Target="https://data.adb.org/media/9141/download" TargetMode="External"/><Relationship Id="rId380" Type="http://schemas.openxmlformats.org/officeDocument/2006/relationships/hyperlink" Target="https://data.adb.org/media/10586/download" TargetMode="External"/><Relationship Id="rId2061" Type="http://schemas.openxmlformats.org/officeDocument/2006/relationships/hyperlink" Target="https://data.iadb.org/dataset/2021-idb-climate-finance-database" TargetMode="External"/><Relationship Id="rId240" Type="http://schemas.openxmlformats.org/officeDocument/2006/relationships/hyperlink" Target="https://data.adb.org/media/9141/download" TargetMode="External"/><Relationship Id="rId478" Type="http://schemas.openxmlformats.org/officeDocument/2006/relationships/hyperlink" Target="https://data.adb.org/media/10586/download" TargetMode="External"/><Relationship Id="rId685" Type="http://schemas.openxmlformats.org/officeDocument/2006/relationships/hyperlink" Target="https://data.adb.org/media/10586/download" TargetMode="External"/><Relationship Id="rId892" Type="http://schemas.openxmlformats.org/officeDocument/2006/relationships/hyperlink" Target="https://data.adb.org/media/12001/download" TargetMode="External"/><Relationship Id="rId2159" Type="http://schemas.openxmlformats.org/officeDocument/2006/relationships/hyperlink" Target="https://data.iadb.org/dataset/2021-idb-climate-finance-database" TargetMode="External"/><Relationship Id="rId2366" Type="http://schemas.openxmlformats.org/officeDocument/2006/relationships/hyperlink" Target="https://www.aiib.org/en/treasury/_common/_download/AIIB-Sustainable-Development-Bonds-Impact-Report-2022-Annexes-Web.pdf" TargetMode="External"/><Relationship Id="rId2573" Type="http://schemas.openxmlformats.org/officeDocument/2006/relationships/hyperlink" Target="https://www.adb.org/projects/55106-002/main" TargetMode="External"/><Relationship Id="rId2780" Type="http://schemas.openxmlformats.org/officeDocument/2006/relationships/hyperlink" Target="https://www.ebrd.com/home/work-with-us/projects/psd/53515.html" TargetMode="External"/><Relationship Id="rId100" Type="http://schemas.openxmlformats.org/officeDocument/2006/relationships/hyperlink" Target="https://data.adb.org/media/9141/download" TargetMode="External"/><Relationship Id="rId338" Type="http://schemas.openxmlformats.org/officeDocument/2006/relationships/hyperlink" Target="https://data.adb.org/media/10586/download" TargetMode="External"/><Relationship Id="rId545" Type="http://schemas.openxmlformats.org/officeDocument/2006/relationships/hyperlink" Target="https://data.adb.org/media/10586/download" TargetMode="External"/><Relationship Id="rId752" Type="http://schemas.openxmlformats.org/officeDocument/2006/relationships/hyperlink" Target="https://data.adb.org/media/12001/download" TargetMode="External"/><Relationship Id="rId1175" Type="http://schemas.openxmlformats.org/officeDocument/2006/relationships/hyperlink" Target="https://data.adb.org/media/12001/download" TargetMode="External"/><Relationship Id="rId1382" Type="http://schemas.openxmlformats.org/officeDocument/2006/relationships/hyperlink" Target="https://data.iadb.org/dataset/download/88fc53ef-f1f1-4119-96f2-b575f5fda36c/zip" TargetMode="External"/><Relationship Id="rId2019" Type="http://schemas.openxmlformats.org/officeDocument/2006/relationships/hyperlink" Target="https://data.iadb.org/dataset/2021-idb-climate-finance-database" TargetMode="External"/><Relationship Id="rId2226" Type="http://schemas.openxmlformats.org/officeDocument/2006/relationships/hyperlink" Target="https://www.adb.org/projects/52337-001/main" TargetMode="External"/><Relationship Id="rId2433" Type="http://schemas.openxmlformats.org/officeDocument/2006/relationships/hyperlink" Target="https://www.adb.org/projects/54107-002/main" TargetMode="External"/><Relationship Id="rId2640" Type="http://schemas.openxmlformats.org/officeDocument/2006/relationships/hyperlink" Target="https://www.aiib.org/en/opportunities/business/project-procurement/_download/india/AIIB-India-Haryana-Orbital-Rail-Corridor-HORC-Part-A-PD_20221208.pdf" TargetMode="External"/><Relationship Id="rId2878" Type="http://schemas.openxmlformats.org/officeDocument/2006/relationships/hyperlink" Target="https://www.ebrd.com/home/work-with-us/projects/psd/53850.html" TargetMode="External"/><Relationship Id="rId405" Type="http://schemas.openxmlformats.org/officeDocument/2006/relationships/hyperlink" Target="https://data.adb.org/media/10586/download" TargetMode="External"/><Relationship Id="rId612" Type="http://schemas.openxmlformats.org/officeDocument/2006/relationships/hyperlink" Target="https://data.adb.org/media/10586/download" TargetMode="External"/><Relationship Id="rId1035" Type="http://schemas.openxmlformats.org/officeDocument/2006/relationships/hyperlink" Target="https://data.adb.org/media/12001/download" TargetMode="External"/><Relationship Id="rId1242" Type="http://schemas.openxmlformats.org/officeDocument/2006/relationships/hyperlink" Target="https://data.iadb.org/dataset/download/88fc53ef-f1f1-4119-96f2-b575f5fda36c/zip" TargetMode="External"/><Relationship Id="rId1687" Type="http://schemas.openxmlformats.org/officeDocument/2006/relationships/hyperlink" Target="https://data.iadb.org/dataset/2022-idb-climate-finance-database" TargetMode="External"/><Relationship Id="rId1894" Type="http://schemas.openxmlformats.org/officeDocument/2006/relationships/hyperlink" Target="https://data.iadb.org/dataset/2022-idb-climate-finance-database" TargetMode="External"/><Relationship Id="rId2500" Type="http://schemas.openxmlformats.org/officeDocument/2006/relationships/hyperlink" Target="https://www.adb.org/projects/54386-001/main" TargetMode="External"/><Relationship Id="rId2738" Type="http://schemas.openxmlformats.org/officeDocument/2006/relationships/hyperlink" Target="https://www.ebrd.com/home/work-with-us/projects/psd/52547.html" TargetMode="External"/><Relationship Id="rId2945" Type="http://schemas.openxmlformats.org/officeDocument/2006/relationships/hyperlink" Target="https://www.aiib.org/en/projects/details/2023/approved/Cote-d-Ivoire-Inclusive-Connectivity-and-Rural-Infrastructure-Project.html" TargetMode="External"/><Relationship Id="rId917" Type="http://schemas.openxmlformats.org/officeDocument/2006/relationships/hyperlink" Target="https://data.adb.org/media/12001/download" TargetMode="External"/><Relationship Id="rId1102" Type="http://schemas.openxmlformats.org/officeDocument/2006/relationships/hyperlink" Target="https://data.adb.org/media/12001/download" TargetMode="External"/><Relationship Id="rId1547" Type="http://schemas.openxmlformats.org/officeDocument/2006/relationships/hyperlink" Target="https://data.iadb.org/dataset/download/88fc53ef-f1f1-4119-96f2-b575f5fda36c/zip" TargetMode="External"/><Relationship Id="rId1754" Type="http://schemas.openxmlformats.org/officeDocument/2006/relationships/hyperlink" Target="https://data.iadb.org/dataset/2022-idb-climate-finance-database" TargetMode="External"/><Relationship Id="rId1961" Type="http://schemas.openxmlformats.org/officeDocument/2006/relationships/hyperlink" Target="https://data.iadb.org/dataset/2021-idb-climate-finance-database" TargetMode="External"/><Relationship Id="rId2805" Type="http://schemas.openxmlformats.org/officeDocument/2006/relationships/hyperlink" Target="https://www.ebrd.com/home/work-with-us/projects/psd/52097.html" TargetMode="External"/><Relationship Id="rId46" Type="http://schemas.openxmlformats.org/officeDocument/2006/relationships/hyperlink" Target="https://data.adb.org/media/9141/download" TargetMode="External"/><Relationship Id="rId1407" Type="http://schemas.openxmlformats.org/officeDocument/2006/relationships/hyperlink" Target="https://data.iadb.org/dataset/download/88fc53ef-f1f1-4119-96f2-b575f5fda36c/zip" TargetMode="External"/><Relationship Id="rId1614" Type="http://schemas.openxmlformats.org/officeDocument/2006/relationships/hyperlink" Target="https://data.iadb.org/dataset/2022-idb-climate-finance-database" TargetMode="External"/><Relationship Id="rId1821" Type="http://schemas.openxmlformats.org/officeDocument/2006/relationships/hyperlink" Target="https://data.iadb.org/dataset/2022-idb-climate-finance-database" TargetMode="External"/><Relationship Id="rId195" Type="http://schemas.openxmlformats.org/officeDocument/2006/relationships/hyperlink" Target="https://data.adb.org/media/9141/download" TargetMode="External"/><Relationship Id="rId1919" Type="http://schemas.openxmlformats.org/officeDocument/2006/relationships/hyperlink" Target="https://data.iadb.org/dataset/2022-idb-climate-finance-database" TargetMode="External"/><Relationship Id="rId2083" Type="http://schemas.openxmlformats.org/officeDocument/2006/relationships/hyperlink" Target="https://data.iadb.org/dataset/2021-idb-climate-finance-database" TargetMode="External"/><Relationship Id="rId2290" Type="http://schemas.openxmlformats.org/officeDocument/2006/relationships/hyperlink" Target="https://www.adb.org/projects/53078-001/main" TargetMode="External"/><Relationship Id="rId2388" Type="http://schemas.openxmlformats.org/officeDocument/2006/relationships/hyperlink" Target="https://www.adb.org/projects/45233-007/main" TargetMode="External"/><Relationship Id="rId2595" Type="http://schemas.openxmlformats.org/officeDocument/2006/relationships/hyperlink" Target="https://www.adb.org/projects/52196-001/main" TargetMode="External"/><Relationship Id="rId262" Type="http://schemas.openxmlformats.org/officeDocument/2006/relationships/hyperlink" Target="https://data.adb.org/media/9141/download" TargetMode="External"/><Relationship Id="rId567" Type="http://schemas.openxmlformats.org/officeDocument/2006/relationships/hyperlink" Target="https://data.adb.org/media/10586/download" TargetMode="External"/><Relationship Id="rId1197" Type="http://schemas.openxmlformats.org/officeDocument/2006/relationships/hyperlink" Target="https://data.adb.org/media/12001/download" TargetMode="External"/><Relationship Id="rId2150" Type="http://schemas.openxmlformats.org/officeDocument/2006/relationships/hyperlink" Target="https://data.iadb.org/dataset/2021-idb-climate-finance-database" TargetMode="External"/><Relationship Id="rId2248" Type="http://schemas.openxmlformats.org/officeDocument/2006/relationships/hyperlink" Target="https://www.adb.org/projects/55236-001/main" TargetMode="External"/><Relationship Id="rId122" Type="http://schemas.openxmlformats.org/officeDocument/2006/relationships/hyperlink" Target="https://data.adb.org/media/9141/download" TargetMode="External"/><Relationship Id="rId774" Type="http://schemas.openxmlformats.org/officeDocument/2006/relationships/hyperlink" Target="https://data.adb.org/media/12001/download" TargetMode="External"/><Relationship Id="rId981" Type="http://schemas.openxmlformats.org/officeDocument/2006/relationships/hyperlink" Target="https://data.adb.org/media/12001/download" TargetMode="External"/><Relationship Id="rId1057" Type="http://schemas.openxmlformats.org/officeDocument/2006/relationships/hyperlink" Target="https://data.adb.org/media/12001/download" TargetMode="External"/><Relationship Id="rId2010" Type="http://schemas.openxmlformats.org/officeDocument/2006/relationships/hyperlink" Target="https://data.iadb.org/dataset/2021-idb-climate-finance-database" TargetMode="External"/><Relationship Id="rId2455" Type="http://schemas.openxmlformats.org/officeDocument/2006/relationships/hyperlink" Target="https://www.adb.org/projects/52320-002/main" TargetMode="External"/><Relationship Id="rId2662" Type="http://schemas.openxmlformats.org/officeDocument/2006/relationships/hyperlink" Target="https://www.aiib.org/en/projects/details/2019/approved/Turkey-TKYB-Renewable-Energy-and-Energy-Efficiency-On-Lending-Facility.html" TargetMode="External"/><Relationship Id="rId427" Type="http://schemas.openxmlformats.org/officeDocument/2006/relationships/hyperlink" Target="https://data.adb.org/media/10586/download" TargetMode="External"/><Relationship Id="rId634" Type="http://schemas.openxmlformats.org/officeDocument/2006/relationships/hyperlink" Target="https://data.adb.org/media/10586/download" TargetMode="External"/><Relationship Id="rId841" Type="http://schemas.openxmlformats.org/officeDocument/2006/relationships/hyperlink" Target="https://data.adb.org/media/12001/download" TargetMode="External"/><Relationship Id="rId1264" Type="http://schemas.openxmlformats.org/officeDocument/2006/relationships/hyperlink" Target="https://data.iadb.org/dataset/download/88fc53ef-f1f1-4119-96f2-b575f5fda36c/zip" TargetMode="External"/><Relationship Id="rId1471" Type="http://schemas.openxmlformats.org/officeDocument/2006/relationships/hyperlink" Target="https://data.iadb.org/dataset/download/88fc53ef-f1f1-4119-96f2-b575f5fda36c/zip" TargetMode="External"/><Relationship Id="rId1569" Type="http://schemas.openxmlformats.org/officeDocument/2006/relationships/hyperlink" Target="https://data.iadb.org/dataset/download/88fc53ef-f1f1-4119-96f2-b575f5fda36c/zip" TargetMode="External"/><Relationship Id="rId2108" Type="http://schemas.openxmlformats.org/officeDocument/2006/relationships/hyperlink" Target="https://data.iadb.org/dataset/2021-idb-climate-finance-database" TargetMode="External"/><Relationship Id="rId2315" Type="http://schemas.openxmlformats.org/officeDocument/2006/relationships/hyperlink" Target="https://www.adb.org/projects/57107-001/main" TargetMode="External"/><Relationship Id="rId2522" Type="http://schemas.openxmlformats.org/officeDocument/2006/relationships/hyperlink" Target="https://www.adb.org/projects/55046-001/main" TargetMode="External"/><Relationship Id="rId701" Type="http://schemas.openxmlformats.org/officeDocument/2006/relationships/hyperlink" Target="https://data.adb.org/media/10586/download" TargetMode="External"/><Relationship Id="rId939" Type="http://schemas.openxmlformats.org/officeDocument/2006/relationships/hyperlink" Target="https://data.adb.org/media/12001/download" TargetMode="External"/><Relationship Id="rId1124" Type="http://schemas.openxmlformats.org/officeDocument/2006/relationships/hyperlink" Target="https://data.adb.org/media/12001/download" TargetMode="External"/><Relationship Id="rId1331" Type="http://schemas.openxmlformats.org/officeDocument/2006/relationships/hyperlink" Target="https://data.iadb.org/dataset/download/88fc53ef-f1f1-4119-96f2-b575f5fda36c/zip" TargetMode="External"/><Relationship Id="rId1776" Type="http://schemas.openxmlformats.org/officeDocument/2006/relationships/hyperlink" Target="https://data.iadb.org/dataset/2022-idb-climate-finance-database" TargetMode="External"/><Relationship Id="rId1983" Type="http://schemas.openxmlformats.org/officeDocument/2006/relationships/hyperlink" Target="https://data.iadb.org/dataset/2021-idb-climate-finance-database" TargetMode="External"/><Relationship Id="rId2827" Type="http://schemas.openxmlformats.org/officeDocument/2006/relationships/hyperlink" Target="https://www.ebrd.com/home/work-with-us/projects/psd/51732.html" TargetMode="External"/><Relationship Id="rId68" Type="http://schemas.openxmlformats.org/officeDocument/2006/relationships/hyperlink" Target="https://data.adb.org/media/9141/download" TargetMode="External"/><Relationship Id="rId1429" Type="http://schemas.openxmlformats.org/officeDocument/2006/relationships/hyperlink" Target="https://data.iadb.org/dataset/download/88fc53ef-f1f1-4119-96f2-b575f5fda36c/zip" TargetMode="External"/><Relationship Id="rId1636" Type="http://schemas.openxmlformats.org/officeDocument/2006/relationships/hyperlink" Target="https://data.iadb.org/dataset/2022-idb-climate-finance-database" TargetMode="External"/><Relationship Id="rId1843" Type="http://schemas.openxmlformats.org/officeDocument/2006/relationships/hyperlink" Target="https://data.iadb.org/dataset/2022-idb-climate-finance-database" TargetMode="External"/><Relationship Id="rId1703" Type="http://schemas.openxmlformats.org/officeDocument/2006/relationships/hyperlink" Target="https://data.iadb.org/dataset/2022-idb-climate-finance-database" TargetMode="External"/><Relationship Id="rId1910" Type="http://schemas.openxmlformats.org/officeDocument/2006/relationships/hyperlink" Target="https://data.iadb.org/dataset/2022-idb-climate-finance-database" TargetMode="External"/><Relationship Id="rId284" Type="http://schemas.openxmlformats.org/officeDocument/2006/relationships/hyperlink" Target="https://data.adb.org/media/9141/download" TargetMode="External"/><Relationship Id="rId491" Type="http://schemas.openxmlformats.org/officeDocument/2006/relationships/hyperlink" Target="https://data.adb.org/media/10586/download" TargetMode="External"/><Relationship Id="rId2172" Type="http://schemas.openxmlformats.org/officeDocument/2006/relationships/hyperlink" Target="https://data.iadb.org/dataset/2021-idb-climate-finance-database" TargetMode="External"/><Relationship Id="rId144" Type="http://schemas.openxmlformats.org/officeDocument/2006/relationships/hyperlink" Target="https://data.adb.org/media/9141/download" TargetMode="External"/><Relationship Id="rId589" Type="http://schemas.openxmlformats.org/officeDocument/2006/relationships/hyperlink" Target="https://data.adb.org/media/10586/download" TargetMode="External"/><Relationship Id="rId796" Type="http://schemas.openxmlformats.org/officeDocument/2006/relationships/hyperlink" Target="https://data.adb.org/media/12001/download" TargetMode="External"/><Relationship Id="rId2477" Type="http://schemas.openxmlformats.org/officeDocument/2006/relationships/hyperlink" Target="https://www.adb.org/projects/55301-001/main" TargetMode="External"/><Relationship Id="rId2684" Type="http://schemas.openxmlformats.org/officeDocument/2006/relationships/hyperlink" Target="https://www.ebrd.com/home/work-with-us/projects/psd/53777.html" TargetMode="External"/><Relationship Id="rId351" Type="http://schemas.openxmlformats.org/officeDocument/2006/relationships/hyperlink" Target="https://data.adb.org/media/10586/download" TargetMode="External"/><Relationship Id="rId449" Type="http://schemas.openxmlformats.org/officeDocument/2006/relationships/hyperlink" Target="https://data.adb.org/media/10586/download" TargetMode="External"/><Relationship Id="rId656" Type="http://schemas.openxmlformats.org/officeDocument/2006/relationships/hyperlink" Target="https://data.adb.org/media/10586/download" TargetMode="External"/><Relationship Id="rId863" Type="http://schemas.openxmlformats.org/officeDocument/2006/relationships/hyperlink" Target="https://data.adb.org/media/12001/download" TargetMode="External"/><Relationship Id="rId1079" Type="http://schemas.openxmlformats.org/officeDocument/2006/relationships/hyperlink" Target="https://data.adb.org/media/12001/download" TargetMode="External"/><Relationship Id="rId1286" Type="http://schemas.openxmlformats.org/officeDocument/2006/relationships/hyperlink" Target="https://data.iadb.org/dataset/download/88fc53ef-f1f1-4119-96f2-b575f5fda36c/zip" TargetMode="External"/><Relationship Id="rId1493" Type="http://schemas.openxmlformats.org/officeDocument/2006/relationships/hyperlink" Target="https://data.iadb.org/dataset/download/88fc53ef-f1f1-4119-96f2-b575f5fda36c/zip" TargetMode="External"/><Relationship Id="rId2032" Type="http://schemas.openxmlformats.org/officeDocument/2006/relationships/hyperlink" Target="https://data.iadb.org/dataset/2021-idb-climate-finance-database" TargetMode="External"/><Relationship Id="rId2337" Type="http://schemas.openxmlformats.org/officeDocument/2006/relationships/hyperlink" Target="https://www.adb.org/projects/51035-006/main" TargetMode="External"/><Relationship Id="rId2544" Type="http://schemas.openxmlformats.org/officeDocument/2006/relationships/hyperlink" Target="https://www.adb.org/projects/52045-001/main" TargetMode="External"/><Relationship Id="rId2891" Type="http://schemas.openxmlformats.org/officeDocument/2006/relationships/hyperlink" Target="https://www.ebrd.com/home/work-with-us/projects/psd/53686.html" TargetMode="External"/><Relationship Id="rId211" Type="http://schemas.openxmlformats.org/officeDocument/2006/relationships/hyperlink" Target="https://data.adb.org/media/9141/download" TargetMode="External"/><Relationship Id="rId309" Type="http://schemas.openxmlformats.org/officeDocument/2006/relationships/hyperlink" Target="https://data.adb.org/media/9141/download" TargetMode="External"/><Relationship Id="rId516" Type="http://schemas.openxmlformats.org/officeDocument/2006/relationships/hyperlink" Target="https://data.adb.org/media/10586/download" TargetMode="External"/><Relationship Id="rId1146" Type="http://schemas.openxmlformats.org/officeDocument/2006/relationships/hyperlink" Target="https://data.adb.org/media/12001/download" TargetMode="External"/><Relationship Id="rId1798" Type="http://schemas.openxmlformats.org/officeDocument/2006/relationships/hyperlink" Target="https://data.iadb.org/dataset/2022-idb-climate-finance-database" TargetMode="External"/><Relationship Id="rId2751" Type="http://schemas.openxmlformats.org/officeDocument/2006/relationships/hyperlink" Target="https://www.ebrd.com/home/work-with-us/projects/psd/53229.html" TargetMode="External"/><Relationship Id="rId2849" Type="http://schemas.openxmlformats.org/officeDocument/2006/relationships/hyperlink" Target="https://www.ebrd.com/home/work-with-us/projects/psd/51830.html" TargetMode="External"/><Relationship Id="rId723" Type="http://schemas.openxmlformats.org/officeDocument/2006/relationships/hyperlink" Target="https://data.adb.org/media/10586/download" TargetMode="External"/><Relationship Id="rId930" Type="http://schemas.openxmlformats.org/officeDocument/2006/relationships/hyperlink" Target="https://data.adb.org/media/12001/download" TargetMode="External"/><Relationship Id="rId1006" Type="http://schemas.openxmlformats.org/officeDocument/2006/relationships/hyperlink" Target="https://data.adb.org/media/12001/download" TargetMode="External"/><Relationship Id="rId1353" Type="http://schemas.openxmlformats.org/officeDocument/2006/relationships/hyperlink" Target="https://data.iadb.org/dataset/download/88fc53ef-f1f1-4119-96f2-b575f5fda36c/zip" TargetMode="External"/><Relationship Id="rId1560" Type="http://schemas.openxmlformats.org/officeDocument/2006/relationships/hyperlink" Target="https://data.iadb.org/dataset/download/88fc53ef-f1f1-4119-96f2-b575f5fda36c/zip" TargetMode="External"/><Relationship Id="rId1658" Type="http://schemas.openxmlformats.org/officeDocument/2006/relationships/hyperlink" Target="https://data.iadb.org/dataset/2022-idb-climate-finance-database" TargetMode="External"/><Relationship Id="rId1865" Type="http://schemas.openxmlformats.org/officeDocument/2006/relationships/hyperlink" Target="https://data.iadb.org/dataset/2022-idb-climate-finance-database" TargetMode="External"/><Relationship Id="rId2404" Type="http://schemas.openxmlformats.org/officeDocument/2006/relationships/hyperlink" Target="https://www.adb.org/projects/51384-001/main" TargetMode="External"/><Relationship Id="rId2611" Type="http://schemas.openxmlformats.org/officeDocument/2006/relationships/hyperlink" Target="https://www.aiib.org/en/projects/details/2021/approved/Pakistan-Khyber-Pakhtunkhwa-Cities-Improvement-Project.html" TargetMode="External"/><Relationship Id="rId2709" Type="http://schemas.openxmlformats.org/officeDocument/2006/relationships/hyperlink" Target="https://www.ebrd.com/home/work-with-us/projects/psd/54234.html" TargetMode="External"/><Relationship Id="rId1213" Type="http://schemas.openxmlformats.org/officeDocument/2006/relationships/hyperlink" Target="https://data.iadb.org/dataset/download/88fc53ef-f1f1-4119-96f2-b575f5fda36c/zip" TargetMode="External"/><Relationship Id="rId1420" Type="http://schemas.openxmlformats.org/officeDocument/2006/relationships/hyperlink" Target="https://data.iadb.org/dataset/download/88fc53ef-f1f1-4119-96f2-b575f5fda36c/zip" TargetMode="External"/><Relationship Id="rId1518" Type="http://schemas.openxmlformats.org/officeDocument/2006/relationships/hyperlink" Target="https://data.iadb.org/dataset/download/88fc53ef-f1f1-4119-96f2-b575f5fda36c/zip" TargetMode="External"/><Relationship Id="rId2916" Type="http://schemas.openxmlformats.org/officeDocument/2006/relationships/hyperlink" Target="https://www.ebrd.com/home/work-with-us/projects/psd/53644.html" TargetMode="External"/><Relationship Id="rId1725" Type="http://schemas.openxmlformats.org/officeDocument/2006/relationships/hyperlink" Target="https://data.iadb.org/dataset/2022-idb-climate-finance-database" TargetMode="External"/><Relationship Id="rId1932" Type="http://schemas.openxmlformats.org/officeDocument/2006/relationships/hyperlink" Target="https://data.iadb.org/dataset/2021-idb-climate-finance-database" TargetMode="External"/><Relationship Id="rId17" Type="http://schemas.openxmlformats.org/officeDocument/2006/relationships/hyperlink" Target="https://data.adb.org/media/9141/download" TargetMode="External"/><Relationship Id="rId2194" Type="http://schemas.openxmlformats.org/officeDocument/2006/relationships/hyperlink" Target="https://www.ebrd.com/home/news-and-events/publications/sustainability-report/sustainability-report-2023.html" TargetMode="External"/><Relationship Id="rId166" Type="http://schemas.openxmlformats.org/officeDocument/2006/relationships/hyperlink" Target="https://data.adb.org/media/9141/download" TargetMode="External"/><Relationship Id="rId373" Type="http://schemas.openxmlformats.org/officeDocument/2006/relationships/hyperlink" Target="https://data.adb.org/media/10586/download" TargetMode="External"/><Relationship Id="rId580" Type="http://schemas.openxmlformats.org/officeDocument/2006/relationships/hyperlink" Target="https://data.adb.org/media/10586/download" TargetMode="External"/><Relationship Id="rId2054" Type="http://schemas.openxmlformats.org/officeDocument/2006/relationships/hyperlink" Target="https://data.iadb.org/dataset/2021-idb-climate-finance-database" TargetMode="External"/><Relationship Id="rId2261" Type="http://schemas.openxmlformats.org/officeDocument/2006/relationships/hyperlink" Target="https://www.adb.org/projects/56169-001/main" TargetMode="External"/><Relationship Id="rId2499" Type="http://schemas.openxmlformats.org/officeDocument/2006/relationships/hyperlink" Target="https://www.adb.org/projects/55051-001/main" TargetMode="External"/><Relationship Id="rId1" Type="http://schemas.openxmlformats.org/officeDocument/2006/relationships/pivotTable" Target="../pivotTables/pivotTable3.xml"/><Relationship Id="rId233" Type="http://schemas.openxmlformats.org/officeDocument/2006/relationships/hyperlink" Target="https://data.adb.org/media/9141/download" TargetMode="External"/><Relationship Id="rId440" Type="http://schemas.openxmlformats.org/officeDocument/2006/relationships/hyperlink" Target="https://data.adb.org/media/10586/download" TargetMode="External"/><Relationship Id="rId678" Type="http://schemas.openxmlformats.org/officeDocument/2006/relationships/hyperlink" Target="https://data.adb.org/media/10586/download" TargetMode="External"/><Relationship Id="rId885" Type="http://schemas.openxmlformats.org/officeDocument/2006/relationships/hyperlink" Target="https://data.adb.org/media/12001/download" TargetMode="External"/><Relationship Id="rId1070" Type="http://schemas.openxmlformats.org/officeDocument/2006/relationships/hyperlink" Target="https://data.adb.org/media/12001/download" TargetMode="External"/><Relationship Id="rId2121" Type="http://schemas.openxmlformats.org/officeDocument/2006/relationships/hyperlink" Target="https://data.iadb.org/dataset/2021-idb-climate-finance-database" TargetMode="External"/><Relationship Id="rId2359" Type="http://schemas.openxmlformats.org/officeDocument/2006/relationships/hyperlink" Target="https://www.adb.org/projects/57034-001/main" TargetMode="External"/><Relationship Id="rId2566" Type="http://schemas.openxmlformats.org/officeDocument/2006/relationships/hyperlink" Target="https://www.adb.org/projects/53277-002/main" TargetMode="External"/><Relationship Id="rId2773" Type="http://schemas.openxmlformats.org/officeDocument/2006/relationships/hyperlink" Target="https://www.ebrd.com/home/work-with-us/projects/psd/52419.html" TargetMode="External"/><Relationship Id="rId300" Type="http://schemas.openxmlformats.org/officeDocument/2006/relationships/hyperlink" Target="https://data.adb.org/media/9141/download" TargetMode="External"/><Relationship Id="rId538" Type="http://schemas.openxmlformats.org/officeDocument/2006/relationships/hyperlink" Target="https://data.adb.org/media/10586/download" TargetMode="External"/><Relationship Id="rId745" Type="http://schemas.openxmlformats.org/officeDocument/2006/relationships/hyperlink" Target="https://data.adb.org/media/10586/download" TargetMode="External"/><Relationship Id="rId952" Type="http://schemas.openxmlformats.org/officeDocument/2006/relationships/hyperlink" Target="https://data.adb.org/media/12001/download" TargetMode="External"/><Relationship Id="rId1168" Type="http://schemas.openxmlformats.org/officeDocument/2006/relationships/hyperlink" Target="https://data.adb.org/media/12001/download" TargetMode="External"/><Relationship Id="rId1375" Type="http://schemas.openxmlformats.org/officeDocument/2006/relationships/hyperlink" Target="https://data.iadb.org/dataset/download/88fc53ef-f1f1-4119-96f2-b575f5fda36c/zip" TargetMode="External"/><Relationship Id="rId1582" Type="http://schemas.openxmlformats.org/officeDocument/2006/relationships/hyperlink" Target="https://data.iadb.org/dataset/download/88fc53ef-f1f1-4119-96f2-b575f5fda36c/zip" TargetMode="External"/><Relationship Id="rId2219" Type="http://schemas.openxmlformats.org/officeDocument/2006/relationships/hyperlink" Target="https://www.adb.org/projects/51276-001/main" TargetMode="External"/><Relationship Id="rId2426" Type="http://schemas.openxmlformats.org/officeDocument/2006/relationships/hyperlink" Target="https://www.adb.org/projects/51337-001/main" TargetMode="External"/><Relationship Id="rId2633" Type="http://schemas.openxmlformats.org/officeDocument/2006/relationships/hyperlink" Target="https://www.aiib.org/en/projects/details/2022/approved/Turkiye-Aklease-Multisector-Facility.html" TargetMode="External"/><Relationship Id="rId81" Type="http://schemas.openxmlformats.org/officeDocument/2006/relationships/hyperlink" Target="https://data.adb.org/media/9141/download" TargetMode="External"/><Relationship Id="rId605" Type="http://schemas.openxmlformats.org/officeDocument/2006/relationships/hyperlink" Target="https://data.adb.org/media/10586/download" TargetMode="External"/><Relationship Id="rId812" Type="http://schemas.openxmlformats.org/officeDocument/2006/relationships/hyperlink" Target="https://data.adb.org/media/12001/download" TargetMode="External"/><Relationship Id="rId1028" Type="http://schemas.openxmlformats.org/officeDocument/2006/relationships/hyperlink" Target="https://data.adb.org/media/12001/download" TargetMode="External"/><Relationship Id="rId1235" Type="http://schemas.openxmlformats.org/officeDocument/2006/relationships/hyperlink" Target="https://data.iadb.org/dataset/download/88fc53ef-f1f1-4119-96f2-b575f5fda36c/zip" TargetMode="External"/><Relationship Id="rId1442" Type="http://schemas.openxmlformats.org/officeDocument/2006/relationships/hyperlink" Target="https://data.iadb.org/dataset/download/88fc53ef-f1f1-4119-96f2-b575f5fda36c/zip" TargetMode="External"/><Relationship Id="rId1887" Type="http://schemas.openxmlformats.org/officeDocument/2006/relationships/hyperlink" Target="https://data.iadb.org/dataset/2022-idb-climate-finance-database" TargetMode="External"/><Relationship Id="rId2840" Type="http://schemas.openxmlformats.org/officeDocument/2006/relationships/hyperlink" Target="https://www.ebrd.com/home/work-with-us/projects/psd/53031.html" TargetMode="External"/><Relationship Id="rId2938" Type="http://schemas.openxmlformats.org/officeDocument/2006/relationships/hyperlink" Target="https://www.aiib.org/en/projects/details/2023/approved/Uzbekistan-Masdar-897MW-Solar-PV-Portfolio-Samarkand-Jizzakh-and-Sherabad-solar-PV-plants.html" TargetMode="External"/><Relationship Id="rId1302" Type="http://schemas.openxmlformats.org/officeDocument/2006/relationships/hyperlink" Target="https://data.iadb.org/dataset/download/88fc53ef-f1f1-4119-96f2-b575f5fda36c/zip" TargetMode="External"/><Relationship Id="rId1747" Type="http://schemas.openxmlformats.org/officeDocument/2006/relationships/hyperlink" Target="https://data.iadb.org/dataset/2022-idb-climate-finance-database" TargetMode="External"/><Relationship Id="rId1954" Type="http://schemas.openxmlformats.org/officeDocument/2006/relationships/hyperlink" Target="https://data.iadb.org/dataset/2021-idb-climate-finance-database" TargetMode="External"/><Relationship Id="rId2700" Type="http://schemas.openxmlformats.org/officeDocument/2006/relationships/hyperlink" Target="https://www.ebrd.com/home/work-with-us/projects/psd/53923.html" TargetMode="External"/><Relationship Id="rId39" Type="http://schemas.openxmlformats.org/officeDocument/2006/relationships/hyperlink" Target="https://data.adb.org/media/9141/download" TargetMode="External"/><Relationship Id="rId1607" Type="http://schemas.openxmlformats.org/officeDocument/2006/relationships/hyperlink" Target="https://data.iadb.org/dataset/2022-idb-climate-finance-database" TargetMode="External"/><Relationship Id="rId1814" Type="http://schemas.openxmlformats.org/officeDocument/2006/relationships/hyperlink" Target="https://data.iadb.org/dataset/2022-idb-climate-finance-database" TargetMode="External"/><Relationship Id="rId188" Type="http://schemas.openxmlformats.org/officeDocument/2006/relationships/hyperlink" Target="https://data.adb.org/media/9141/download" TargetMode="External"/><Relationship Id="rId395" Type="http://schemas.openxmlformats.org/officeDocument/2006/relationships/hyperlink" Target="https://data.adb.org/media/10586/download" TargetMode="External"/><Relationship Id="rId2076" Type="http://schemas.openxmlformats.org/officeDocument/2006/relationships/hyperlink" Target="https://data.iadb.org/dataset/2021-idb-climate-finance-database" TargetMode="External"/><Relationship Id="rId2283" Type="http://schemas.openxmlformats.org/officeDocument/2006/relationships/hyperlink" Target="https://www.adb.org/projects/48186-008/main" TargetMode="External"/><Relationship Id="rId2490" Type="http://schemas.openxmlformats.org/officeDocument/2006/relationships/hyperlink" Target="https://www.adb.org/projects/55024-001/main" TargetMode="External"/><Relationship Id="rId2588" Type="http://schemas.openxmlformats.org/officeDocument/2006/relationships/hyperlink" Target="https://www.adb.org/projects/52152-002/main" TargetMode="External"/><Relationship Id="rId255" Type="http://schemas.openxmlformats.org/officeDocument/2006/relationships/hyperlink" Target="https://data.adb.org/media/9141/download" TargetMode="External"/><Relationship Id="rId462" Type="http://schemas.openxmlformats.org/officeDocument/2006/relationships/hyperlink" Target="https://data.adb.org/media/10586/download" TargetMode="External"/><Relationship Id="rId1092" Type="http://schemas.openxmlformats.org/officeDocument/2006/relationships/hyperlink" Target="https://data.adb.org/media/12001/download" TargetMode="External"/><Relationship Id="rId1397" Type="http://schemas.openxmlformats.org/officeDocument/2006/relationships/hyperlink" Target="https://data.iadb.org/dataset/download/88fc53ef-f1f1-4119-96f2-b575f5fda36c/zip" TargetMode="External"/><Relationship Id="rId2143" Type="http://schemas.openxmlformats.org/officeDocument/2006/relationships/hyperlink" Target="https://data.iadb.org/dataset/2021-idb-climate-finance-database" TargetMode="External"/><Relationship Id="rId2350" Type="http://schemas.openxmlformats.org/officeDocument/2006/relationships/hyperlink" Target="https://www.adb.org/projects/56138-001/main" TargetMode="External"/><Relationship Id="rId2795" Type="http://schemas.openxmlformats.org/officeDocument/2006/relationships/hyperlink" Target="https://www.ebrd.com/home/work-with-us/projects/psd/52726.html" TargetMode="External"/><Relationship Id="rId115" Type="http://schemas.openxmlformats.org/officeDocument/2006/relationships/hyperlink" Target="https://data.adb.org/media/9141/download" TargetMode="External"/><Relationship Id="rId322" Type="http://schemas.openxmlformats.org/officeDocument/2006/relationships/hyperlink" Target="https://data.adb.org/media/9141/download" TargetMode="External"/><Relationship Id="rId767" Type="http://schemas.openxmlformats.org/officeDocument/2006/relationships/hyperlink" Target="https://data.adb.org/media/12001/download" TargetMode="External"/><Relationship Id="rId974" Type="http://schemas.openxmlformats.org/officeDocument/2006/relationships/hyperlink" Target="https://data.adb.org/media/12001/download" TargetMode="External"/><Relationship Id="rId2003" Type="http://schemas.openxmlformats.org/officeDocument/2006/relationships/hyperlink" Target="https://data.iadb.org/dataset/2021-idb-climate-finance-database" TargetMode="External"/><Relationship Id="rId2210" Type="http://schemas.openxmlformats.org/officeDocument/2006/relationships/hyperlink" Target="https://www.aiib.org/en/news-events/impact-reports/sustainability-bond-impact/2024/index.html" TargetMode="External"/><Relationship Id="rId2448" Type="http://schemas.openxmlformats.org/officeDocument/2006/relationships/hyperlink" Target="https://www.adb.org/projects/53211-001/main" TargetMode="External"/><Relationship Id="rId2655" Type="http://schemas.openxmlformats.org/officeDocument/2006/relationships/hyperlink" Target="https://www.aiib.org/en/projects/details/2021/approved/India-Resilient-Kerala-Program-for-Results.html" TargetMode="External"/><Relationship Id="rId2862" Type="http://schemas.openxmlformats.org/officeDocument/2006/relationships/hyperlink" Target="https://www.ebrd.com/home/work-with-us/projects/psd/54368.html" TargetMode="External"/><Relationship Id="rId627" Type="http://schemas.openxmlformats.org/officeDocument/2006/relationships/hyperlink" Target="https://data.adb.org/media/10586/download" TargetMode="External"/><Relationship Id="rId834" Type="http://schemas.openxmlformats.org/officeDocument/2006/relationships/hyperlink" Target="https://data.adb.org/media/12001/download" TargetMode="External"/><Relationship Id="rId1257" Type="http://schemas.openxmlformats.org/officeDocument/2006/relationships/hyperlink" Target="https://data.iadb.org/dataset/download/88fc53ef-f1f1-4119-96f2-b575f5fda36c/zip" TargetMode="External"/><Relationship Id="rId1464" Type="http://schemas.openxmlformats.org/officeDocument/2006/relationships/hyperlink" Target="https://data.iadb.org/dataset/download/88fc53ef-f1f1-4119-96f2-b575f5fda36c/zip" TargetMode="External"/><Relationship Id="rId1671" Type="http://schemas.openxmlformats.org/officeDocument/2006/relationships/hyperlink" Target="https://data.iadb.org/dataset/2022-idb-climate-finance-database" TargetMode="External"/><Relationship Id="rId2308" Type="http://schemas.openxmlformats.org/officeDocument/2006/relationships/hyperlink" Target="https://www.adb.org/projects/56263-001/main" TargetMode="External"/><Relationship Id="rId2515" Type="http://schemas.openxmlformats.org/officeDocument/2006/relationships/hyperlink" Target="https://www.adb.org/projects/54455-001/main" TargetMode="External"/><Relationship Id="rId2722" Type="http://schemas.openxmlformats.org/officeDocument/2006/relationships/hyperlink" Target="https://www.ebrd.com/home/work-with-us/projects/psd/49281.html" TargetMode="External"/><Relationship Id="rId901" Type="http://schemas.openxmlformats.org/officeDocument/2006/relationships/hyperlink" Target="https://data.adb.org/media/12001/download" TargetMode="External"/><Relationship Id="rId1117" Type="http://schemas.openxmlformats.org/officeDocument/2006/relationships/hyperlink" Target="https://data.adb.org/media/12001/download" TargetMode="External"/><Relationship Id="rId1324" Type="http://schemas.openxmlformats.org/officeDocument/2006/relationships/hyperlink" Target="https://data.iadb.org/dataset/download/88fc53ef-f1f1-4119-96f2-b575f5fda36c/zip" TargetMode="External"/><Relationship Id="rId1531" Type="http://schemas.openxmlformats.org/officeDocument/2006/relationships/hyperlink" Target="https://data.iadb.org/dataset/download/88fc53ef-f1f1-4119-96f2-b575f5fda36c/zip" TargetMode="External"/><Relationship Id="rId1769" Type="http://schemas.openxmlformats.org/officeDocument/2006/relationships/hyperlink" Target="https://data.iadb.org/dataset/2022-idb-climate-finance-database" TargetMode="External"/><Relationship Id="rId1976" Type="http://schemas.openxmlformats.org/officeDocument/2006/relationships/hyperlink" Target="https://data.iadb.org/dataset/2021-idb-climate-finance-database" TargetMode="External"/><Relationship Id="rId30" Type="http://schemas.openxmlformats.org/officeDocument/2006/relationships/hyperlink" Target="https://data.adb.org/media/9141/download" TargetMode="External"/><Relationship Id="rId1629" Type="http://schemas.openxmlformats.org/officeDocument/2006/relationships/hyperlink" Target="https://data.iadb.org/dataset/2022-idb-climate-finance-database" TargetMode="External"/><Relationship Id="rId1836" Type="http://schemas.openxmlformats.org/officeDocument/2006/relationships/hyperlink" Target="https://data.iadb.org/dataset/2022-idb-climate-finance-database" TargetMode="External"/><Relationship Id="rId1903" Type="http://schemas.openxmlformats.org/officeDocument/2006/relationships/hyperlink" Target="https://data.iadb.org/dataset/2022-idb-climate-finance-database" TargetMode="External"/><Relationship Id="rId2098" Type="http://schemas.openxmlformats.org/officeDocument/2006/relationships/hyperlink" Target="https://data.iadb.org/dataset/2021-idb-climate-finance-database" TargetMode="External"/><Relationship Id="rId277" Type="http://schemas.openxmlformats.org/officeDocument/2006/relationships/hyperlink" Target="https://data.adb.org/media/9141/download" TargetMode="External"/><Relationship Id="rId484" Type="http://schemas.openxmlformats.org/officeDocument/2006/relationships/hyperlink" Target="https://data.adb.org/media/10586/download" TargetMode="External"/><Relationship Id="rId2165" Type="http://schemas.openxmlformats.org/officeDocument/2006/relationships/hyperlink" Target="https://data.iadb.org/dataset/2021-idb-climate-finance-database" TargetMode="External"/><Relationship Id="rId137" Type="http://schemas.openxmlformats.org/officeDocument/2006/relationships/hyperlink" Target="https://data.adb.org/media/9141/download" TargetMode="External"/><Relationship Id="rId344" Type="http://schemas.openxmlformats.org/officeDocument/2006/relationships/hyperlink" Target="https://data.adb.org/media/10586/download" TargetMode="External"/><Relationship Id="rId691" Type="http://schemas.openxmlformats.org/officeDocument/2006/relationships/hyperlink" Target="https://data.adb.org/media/10586/download" TargetMode="External"/><Relationship Id="rId789" Type="http://schemas.openxmlformats.org/officeDocument/2006/relationships/hyperlink" Target="https://data.adb.org/media/12001/download" TargetMode="External"/><Relationship Id="rId996" Type="http://schemas.openxmlformats.org/officeDocument/2006/relationships/hyperlink" Target="https://data.adb.org/media/12001/download" TargetMode="External"/><Relationship Id="rId2025" Type="http://schemas.openxmlformats.org/officeDocument/2006/relationships/hyperlink" Target="https://data.iadb.org/dataset/2021-idb-climate-finance-database" TargetMode="External"/><Relationship Id="rId2372" Type="http://schemas.openxmlformats.org/officeDocument/2006/relationships/hyperlink" Target="https://www.adb.org/projects/51033-001/main" TargetMode="External"/><Relationship Id="rId2677" Type="http://schemas.openxmlformats.org/officeDocument/2006/relationships/hyperlink" Target="https://www.ebrd.com/home/work-with-us/projects/psd/53632.html" TargetMode="External"/><Relationship Id="rId2884" Type="http://schemas.openxmlformats.org/officeDocument/2006/relationships/hyperlink" Target="https://www.ebrd.com/home/work-with-us/projects/psd/53763.html" TargetMode="External"/><Relationship Id="rId551" Type="http://schemas.openxmlformats.org/officeDocument/2006/relationships/hyperlink" Target="https://data.adb.org/media/10586/download" TargetMode="External"/><Relationship Id="rId649" Type="http://schemas.openxmlformats.org/officeDocument/2006/relationships/hyperlink" Target="https://data.adb.org/media/10586/download" TargetMode="External"/><Relationship Id="rId856" Type="http://schemas.openxmlformats.org/officeDocument/2006/relationships/hyperlink" Target="https://data.adb.org/media/12001/download" TargetMode="External"/><Relationship Id="rId1181" Type="http://schemas.openxmlformats.org/officeDocument/2006/relationships/hyperlink" Target="https://data.adb.org/media/12001/download" TargetMode="External"/><Relationship Id="rId1279" Type="http://schemas.openxmlformats.org/officeDocument/2006/relationships/hyperlink" Target="https://data.iadb.org/dataset/download/88fc53ef-f1f1-4119-96f2-b575f5fda36c/zip" TargetMode="External"/><Relationship Id="rId1486" Type="http://schemas.openxmlformats.org/officeDocument/2006/relationships/hyperlink" Target="https://data.iadb.org/dataset/download/88fc53ef-f1f1-4119-96f2-b575f5fda36c/zip" TargetMode="External"/><Relationship Id="rId2232" Type="http://schemas.openxmlformats.org/officeDocument/2006/relationships/hyperlink" Target="https://www.adb.org/projects/54014-001/main" TargetMode="External"/><Relationship Id="rId2537" Type="http://schemas.openxmlformats.org/officeDocument/2006/relationships/hyperlink" Target="https://www.adb.org/projects/55070-001/main" TargetMode="External"/><Relationship Id="rId204" Type="http://schemas.openxmlformats.org/officeDocument/2006/relationships/hyperlink" Target="https://data.adb.org/media/9141/download" TargetMode="External"/><Relationship Id="rId411" Type="http://schemas.openxmlformats.org/officeDocument/2006/relationships/hyperlink" Target="https://data.adb.org/media/10586/download" TargetMode="External"/><Relationship Id="rId509" Type="http://schemas.openxmlformats.org/officeDocument/2006/relationships/hyperlink" Target="https://data.adb.org/media/10586/download" TargetMode="External"/><Relationship Id="rId1041" Type="http://schemas.openxmlformats.org/officeDocument/2006/relationships/hyperlink" Target="https://data.adb.org/media/12001/download" TargetMode="External"/><Relationship Id="rId1139" Type="http://schemas.openxmlformats.org/officeDocument/2006/relationships/hyperlink" Target="https://data.adb.org/media/12001/download" TargetMode="External"/><Relationship Id="rId1346" Type="http://schemas.openxmlformats.org/officeDocument/2006/relationships/hyperlink" Target="https://data.iadb.org/dataset/download/88fc53ef-f1f1-4119-96f2-b575f5fda36c/zip" TargetMode="External"/><Relationship Id="rId1693" Type="http://schemas.openxmlformats.org/officeDocument/2006/relationships/hyperlink" Target="https://data.iadb.org/dataset/2022-idb-climate-finance-database" TargetMode="External"/><Relationship Id="rId1998" Type="http://schemas.openxmlformats.org/officeDocument/2006/relationships/hyperlink" Target="https://data.iadb.org/dataset/2021-idb-climate-finance-database" TargetMode="External"/><Relationship Id="rId2744" Type="http://schemas.openxmlformats.org/officeDocument/2006/relationships/hyperlink" Target="https://www.ebrd.com/home/work-with-us/projects/psd/53800.html" TargetMode="External"/><Relationship Id="rId716" Type="http://schemas.openxmlformats.org/officeDocument/2006/relationships/hyperlink" Target="https://data.adb.org/media/10586/download" TargetMode="External"/><Relationship Id="rId923" Type="http://schemas.openxmlformats.org/officeDocument/2006/relationships/hyperlink" Target="https://data.adb.org/media/12001/download" TargetMode="External"/><Relationship Id="rId1553" Type="http://schemas.openxmlformats.org/officeDocument/2006/relationships/hyperlink" Target="https://data.iadb.org/dataset/download/88fc53ef-f1f1-4119-96f2-b575f5fda36c/zip" TargetMode="External"/><Relationship Id="rId1760" Type="http://schemas.openxmlformats.org/officeDocument/2006/relationships/hyperlink" Target="https://data.iadb.org/dataset/2022-idb-climate-finance-database" TargetMode="External"/><Relationship Id="rId1858" Type="http://schemas.openxmlformats.org/officeDocument/2006/relationships/hyperlink" Target="https://data.iadb.org/dataset/2022-idb-climate-finance-database" TargetMode="External"/><Relationship Id="rId2604" Type="http://schemas.openxmlformats.org/officeDocument/2006/relationships/hyperlink" Target="https://www.adb.org/projects/55075-001/main" TargetMode="External"/><Relationship Id="rId2811" Type="http://schemas.openxmlformats.org/officeDocument/2006/relationships/hyperlink" Target="https://www.ebrd.com/home/work-with-us/projects/psd/52808.html" TargetMode="External"/><Relationship Id="rId52" Type="http://schemas.openxmlformats.org/officeDocument/2006/relationships/hyperlink" Target="https://data.adb.org/media/9141/download" TargetMode="External"/><Relationship Id="rId1206" Type="http://schemas.openxmlformats.org/officeDocument/2006/relationships/hyperlink" Target="https://data.adb.org/media/12001/download" TargetMode="External"/><Relationship Id="rId1413" Type="http://schemas.openxmlformats.org/officeDocument/2006/relationships/hyperlink" Target="https://data.iadb.org/dataset/download/88fc53ef-f1f1-4119-96f2-b575f5fda36c/zip" TargetMode="External"/><Relationship Id="rId1620" Type="http://schemas.openxmlformats.org/officeDocument/2006/relationships/hyperlink" Target="https://data.iadb.org/dataset/2022-idb-climate-finance-database" TargetMode="External"/><Relationship Id="rId2909" Type="http://schemas.openxmlformats.org/officeDocument/2006/relationships/hyperlink" Target="https://www.ebrd.com/home/work-with-us/projects/psd/49522.html" TargetMode="External"/><Relationship Id="rId1718" Type="http://schemas.openxmlformats.org/officeDocument/2006/relationships/hyperlink" Target="https://data.iadb.org/dataset/2022-idb-climate-finance-database" TargetMode="External"/><Relationship Id="rId1925" Type="http://schemas.openxmlformats.org/officeDocument/2006/relationships/hyperlink" Target="https://data.iadb.org/dataset/2022-idb-climate-finance-database" TargetMode="External"/><Relationship Id="rId299" Type="http://schemas.openxmlformats.org/officeDocument/2006/relationships/hyperlink" Target="https://data.adb.org/media/9141/download" TargetMode="External"/><Relationship Id="rId2187" Type="http://schemas.openxmlformats.org/officeDocument/2006/relationships/hyperlink" Target="https://thedocs.worldbank.org/en/doc/031d77b68937409e4581413cf920c1c9-0020012022/original/WB-FY21-Project-list-flyer.pdf" TargetMode="External"/><Relationship Id="rId2394" Type="http://schemas.openxmlformats.org/officeDocument/2006/relationships/hyperlink" Target="https://www.adb.org/projects/53109-001/main" TargetMode="External"/><Relationship Id="rId159" Type="http://schemas.openxmlformats.org/officeDocument/2006/relationships/hyperlink" Target="https://data.adb.org/media/9141/download" TargetMode="External"/><Relationship Id="rId366" Type="http://schemas.openxmlformats.org/officeDocument/2006/relationships/hyperlink" Target="https://data.adb.org/media/10586/download" TargetMode="External"/><Relationship Id="rId573" Type="http://schemas.openxmlformats.org/officeDocument/2006/relationships/hyperlink" Target="https://data.adb.org/media/10586/download" TargetMode="External"/><Relationship Id="rId780" Type="http://schemas.openxmlformats.org/officeDocument/2006/relationships/hyperlink" Target="https://data.adb.org/media/12001/download" TargetMode="External"/><Relationship Id="rId2047" Type="http://schemas.openxmlformats.org/officeDocument/2006/relationships/hyperlink" Target="https://data.iadb.org/dataset/2021-idb-climate-finance-database" TargetMode="External"/><Relationship Id="rId2254" Type="http://schemas.openxmlformats.org/officeDocument/2006/relationships/hyperlink" Target="https://www.adb.org/projects/56085-001/main" TargetMode="External"/><Relationship Id="rId2461" Type="http://schemas.openxmlformats.org/officeDocument/2006/relationships/hyperlink" Target="https://www.adb.org/projects/53376-001/main" TargetMode="External"/><Relationship Id="rId2699" Type="http://schemas.openxmlformats.org/officeDocument/2006/relationships/hyperlink" Target="https://www.ebrd.com/home/work-with-us/projects/psd/50658.html" TargetMode="External"/><Relationship Id="rId226" Type="http://schemas.openxmlformats.org/officeDocument/2006/relationships/hyperlink" Target="https://data.adb.org/media/9141/download" TargetMode="External"/><Relationship Id="rId433" Type="http://schemas.openxmlformats.org/officeDocument/2006/relationships/hyperlink" Target="https://data.adb.org/media/10586/download" TargetMode="External"/><Relationship Id="rId878" Type="http://schemas.openxmlformats.org/officeDocument/2006/relationships/hyperlink" Target="https://data.adb.org/media/12001/download" TargetMode="External"/><Relationship Id="rId1063" Type="http://schemas.openxmlformats.org/officeDocument/2006/relationships/hyperlink" Target="https://data.adb.org/media/12001/download" TargetMode="External"/><Relationship Id="rId1270" Type="http://schemas.openxmlformats.org/officeDocument/2006/relationships/hyperlink" Target="https://data.iadb.org/dataset/download/88fc53ef-f1f1-4119-96f2-b575f5fda36c/zip" TargetMode="External"/><Relationship Id="rId2114" Type="http://schemas.openxmlformats.org/officeDocument/2006/relationships/hyperlink" Target="https://data.iadb.org/dataset/2021-idb-climate-finance-database" TargetMode="External"/><Relationship Id="rId2559" Type="http://schemas.openxmlformats.org/officeDocument/2006/relationships/hyperlink" Target="https://www.adb.org/projects/54355-001/main" TargetMode="External"/><Relationship Id="rId2766" Type="http://schemas.openxmlformats.org/officeDocument/2006/relationships/hyperlink" Target="https://www.ebrd.com/home/work-with-us/projects/psd/54102.html" TargetMode="External"/><Relationship Id="rId640" Type="http://schemas.openxmlformats.org/officeDocument/2006/relationships/hyperlink" Target="https://data.adb.org/media/10586/download" TargetMode="External"/><Relationship Id="rId738" Type="http://schemas.openxmlformats.org/officeDocument/2006/relationships/hyperlink" Target="https://data.adb.org/media/10586/download" TargetMode="External"/><Relationship Id="rId945" Type="http://schemas.openxmlformats.org/officeDocument/2006/relationships/hyperlink" Target="https://data.adb.org/media/12001/download" TargetMode="External"/><Relationship Id="rId1368" Type="http://schemas.openxmlformats.org/officeDocument/2006/relationships/hyperlink" Target="https://data.iadb.org/dataset/download/88fc53ef-f1f1-4119-96f2-b575f5fda36c/zip" TargetMode="External"/><Relationship Id="rId1575" Type="http://schemas.openxmlformats.org/officeDocument/2006/relationships/hyperlink" Target="https://data.iadb.org/dataset/download/88fc53ef-f1f1-4119-96f2-b575f5fda36c/zip" TargetMode="External"/><Relationship Id="rId1782" Type="http://schemas.openxmlformats.org/officeDocument/2006/relationships/hyperlink" Target="https://data.iadb.org/dataset/2022-idb-climate-finance-database" TargetMode="External"/><Relationship Id="rId2321" Type="http://schemas.openxmlformats.org/officeDocument/2006/relationships/hyperlink" Target="https://www.adb.org/projects/57114-001/main" TargetMode="External"/><Relationship Id="rId2419" Type="http://schemas.openxmlformats.org/officeDocument/2006/relationships/hyperlink" Target="https://www.adb.org/projects/51252-005/main" TargetMode="External"/><Relationship Id="rId2626" Type="http://schemas.openxmlformats.org/officeDocument/2006/relationships/hyperlink" Target="https://www.aiib.org/en/projects/details/2023/_download/turkiye/AIIB-PSI-P000639-Turkiye-Antalya-Airport-Expansion-Project-clean_20230208.pdf" TargetMode="External"/><Relationship Id="rId2833" Type="http://schemas.openxmlformats.org/officeDocument/2006/relationships/hyperlink" Target="https://www.ebrd.com/home/work-with-us/projects/psd/52929.html" TargetMode="External"/><Relationship Id="rId74" Type="http://schemas.openxmlformats.org/officeDocument/2006/relationships/hyperlink" Target="https://data.adb.org/media/9141/download" TargetMode="External"/><Relationship Id="rId500" Type="http://schemas.openxmlformats.org/officeDocument/2006/relationships/hyperlink" Target="https://data.adb.org/media/10586/download" TargetMode="External"/><Relationship Id="rId805" Type="http://schemas.openxmlformats.org/officeDocument/2006/relationships/hyperlink" Target="https://data.adb.org/media/12001/download" TargetMode="External"/><Relationship Id="rId1130" Type="http://schemas.openxmlformats.org/officeDocument/2006/relationships/hyperlink" Target="https://data.adb.org/media/12001/download" TargetMode="External"/><Relationship Id="rId1228" Type="http://schemas.openxmlformats.org/officeDocument/2006/relationships/hyperlink" Target="https://data.iadb.org/dataset/download/88fc53ef-f1f1-4119-96f2-b575f5fda36c/zip" TargetMode="External"/><Relationship Id="rId1435" Type="http://schemas.openxmlformats.org/officeDocument/2006/relationships/hyperlink" Target="https://data.iadb.org/dataset/download/88fc53ef-f1f1-4119-96f2-b575f5fda36c/zip" TargetMode="External"/><Relationship Id="rId1642" Type="http://schemas.openxmlformats.org/officeDocument/2006/relationships/hyperlink" Target="https://data.iadb.org/dataset/2022-idb-climate-finance-database" TargetMode="External"/><Relationship Id="rId1947" Type="http://schemas.openxmlformats.org/officeDocument/2006/relationships/hyperlink" Target="https://data.iadb.org/dataset/2021-idb-climate-finance-database" TargetMode="External"/><Relationship Id="rId2900" Type="http://schemas.openxmlformats.org/officeDocument/2006/relationships/hyperlink" Target="https://www.ebrd.com/home/work-with-us/projects/psd/53087.html" TargetMode="External"/><Relationship Id="rId1502" Type="http://schemas.openxmlformats.org/officeDocument/2006/relationships/hyperlink" Target="https://data.iadb.org/dataset/download/88fc53ef-f1f1-4119-96f2-b575f5fda36c/zip" TargetMode="External"/><Relationship Id="rId1807" Type="http://schemas.openxmlformats.org/officeDocument/2006/relationships/hyperlink" Target="https://data.iadb.org/dataset/2022-idb-climate-finance-database" TargetMode="External"/><Relationship Id="rId290" Type="http://schemas.openxmlformats.org/officeDocument/2006/relationships/hyperlink" Target="https://data.adb.org/media/9141/download" TargetMode="External"/><Relationship Id="rId388" Type="http://schemas.openxmlformats.org/officeDocument/2006/relationships/hyperlink" Target="https://data.adb.org/media/10586/download" TargetMode="External"/><Relationship Id="rId2069" Type="http://schemas.openxmlformats.org/officeDocument/2006/relationships/hyperlink" Target="https://data.iadb.org/dataset/2021-idb-climate-finance-database" TargetMode="External"/><Relationship Id="rId150" Type="http://schemas.openxmlformats.org/officeDocument/2006/relationships/hyperlink" Target="https://data.adb.org/media/9141/download" TargetMode="External"/><Relationship Id="rId595" Type="http://schemas.openxmlformats.org/officeDocument/2006/relationships/hyperlink" Target="https://data.adb.org/media/10586/download" TargetMode="External"/><Relationship Id="rId2276" Type="http://schemas.openxmlformats.org/officeDocument/2006/relationships/hyperlink" Target="https://www.adb.org/projects/57063-001/main" TargetMode="External"/><Relationship Id="rId2483" Type="http://schemas.openxmlformats.org/officeDocument/2006/relationships/hyperlink" Target="https://www.adb.org/projects/54131-002/main" TargetMode="External"/><Relationship Id="rId2690" Type="http://schemas.openxmlformats.org/officeDocument/2006/relationships/hyperlink" Target="https://www.ebrd.com/home/work-with-us/projects/psd/53831.html" TargetMode="External"/><Relationship Id="rId248" Type="http://schemas.openxmlformats.org/officeDocument/2006/relationships/hyperlink" Target="https://data.adb.org/media/9141/download" TargetMode="External"/><Relationship Id="rId455" Type="http://schemas.openxmlformats.org/officeDocument/2006/relationships/hyperlink" Target="https://data.adb.org/media/10586/download" TargetMode="External"/><Relationship Id="rId662" Type="http://schemas.openxmlformats.org/officeDocument/2006/relationships/hyperlink" Target="https://data.adb.org/media/10586/download" TargetMode="External"/><Relationship Id="rId1085" Type="http://schemas.openxmlformats.org/officeDocument/2006/relationships/hyperlink" Target="https://data.adb.org/media/12001/download" TargetMode="External"/><Relationship Id="rId1292" Type="http://schemas.openxmlformats.org/officeDocument/2006/relationships/hyperlink" Target="https://data.iadb.org/dataset/download/88fc53ef-f1f1-4119-96f2-b575f5fda36c/zip" TargetMode="External"/><Relationship Id="rId2136" Type="http://schemas.openxmlformats.org/officeDocument/2006/relationships/hyperlink" Target="https://data.iadb.org/dataset/2021-idb-climate-finance-database" TargetMode="External"/><Relationship Id="rId2343" Type="http://schemas.openxmlformats.org/officeDocument/2006/relationships/hyperlink" Target="https://www.adb.org/projects/55050-002/main" TargetMode="External"/><Relationship Id="rId2550" Type="http://schemas.openxmlformats.org/officeDocument/2006/relationships/hyperlink" Target="https://www.adb.org/projects/54328-001/main" TargetMode="External"/><Relationship Id="rId2788" Type="http://schemas.openxmlformats.org/officeDocument/2006/relationships/hyperlink" Target="https://www.ebrd.com/home/work-with-us/projects/psd/52968.html" TargetMode="External"/><Relationship Id="rId108" Type="http://schemas.openxmlformats.org/officeDocument/2006/relationships/hyperlink" Target="https://data.adb.org/media/9141/download" TargetMode="External"/><Relationship Id="rId315" Type="http://schemas.openxmlformats.org/officeDocument/2006/relationships/hyperlink" Target="https://data.adb.org/media/9141/download" TargetMode="External"/><Relationship Id="rId522" Type="http://schemas.openxmlformats.org/officeDocument/2006/relationships/hyperlink" Target="https://data.adb.org/media/10586/download" TargetMode="External"/><Relationship Id="rId967" Type="http://schemas.openxmlformats.org/officeDocument/2006/relationships/hyperlink" Target="https://data.adb.org/media/12001/download" TargetMode="External"/><Relationship Id="rId1152" Type="http://schemas.openxmlformats.org/officeDocument/2006/relationships/hyperlink" Target="https://data.adb.org/media/12001/download" TargetMode="External"/><Relationship Id="rId1597" Type="http://schemas.openxmlformats.org/officeDocument/2006/relationships/hyperlink" Target="https://data.iadb.org/dataset/download/88fc53ef-f1f1-4119-96f2-b575f5fda36c/zip" TargetMode="External"/><Relationship Id="rId2203" Type="http://schemas.openxmlformats.org/officeDocument/2006/relationships/hyperlink" Target="https://www.aiib.org/en/news-events/impact-reports/sustainability-bond-impact/2024/index.html" TargetMode="External"/><Relationship Id="rId2410" Type="http://schemas.openxmlformats.org/officeDocument/2006/relationships/hyperlink" Target="https://www.adb.org/projects/49450-029/main" TargetMode="External"/><Relationship Id="rId2648" Type="http://schemas.openxmlformats.org/officeDocument/2006/relationships/hyperlink" Target="https://www.aiib.org/en/projects/details/2021/approved/Turkey-Istanbul-Waste-to-Energy-Generation-Project.html" TargetMode="External"/><Relationship Id="rId2855" Type="http://schemas.openxmlformats.org/officeDocument/2006/relationships/hyperlink" Target="https://www.ebrd.com/home/work-with-us/projects/psd/53136.html" TargetMode="External"/><Relationship Id="rId96" Type="http://schemas.openxmlformats.org/officeDocument/2006/relationships/hyperlink" Target="https://data.adb.org/media/9141/download" TargetMode="External"/><Relationship Id="rId827" Type="http://schemas.openxmlformats.org/officeDocument/2006/relationships/hyperlink" Target="https://data.adb.org/media/12001/download" TargetMode="External"/><Relationship Id="rId1012" Type="http://schemas.openxmlformats.org/officeDocument/2006/relationships/hyperlink" Target="https://data.adb.org/media/12001/download" TargetMode="External"/><Relationship Id="rId1457" Type="http://schemas.openxmlformats.org/officeDocument/2006/relationships/hyperlink" Target="https://data.iadb.org/dataset/download/88fc53ef-f1f1-4119-96f2-b575f5fda36c/zip" TargetMode="External"/><Relationship Id="rId1664" Type="http://schemas.openxmlformats.org/officeDocument/2006/relationships/hyperlink" Target="https://data.iadb.org/dataset/2022-idb-climate-finance-database" TargetMode="External"/><Relationship Id="rId1871" Type="http://schemas.openxmlformats.org/officeDocument/2006/relationships/hyperlink" Target="https://data.iadb.org/dataset/2022-idb-climate-finance-database" TargetMode="External"/><Relationship Id="rId2508" Type="http://schemas.openxmlformats.org/officeDocument/2006/relationships/hyperlink" Target="https://www.adb.org/projects/54212-001/main" TargetMode="External"/><Relationship Id="rId2715" Type="http://schemas.openxmlformats.org/officeDocument/2006/relationships/hyperlink" Target="https://www.ebrd.com/home/work-with-us/projects/psd/52137.html" TargetMode="External"/><Relationship Id="rId2922" Type="http://schemas.openxmlformats.org/officeDocument/2006/relationships/hyperlink" Target="https://www.iadb.org/en/project/BR-L1549" TargetMode="External"/><Relationship Id="rId1317" Type="http://schemas.openxmlformats.org/officeDocument/2006/relationships/hyperlink" Target="https://data.iadb.org/dataset/download/88fc53ef-f1f1-4119-96f2-b575f5fda36c/zip" TargetMode="External"/><Relationship Id="rId1524" Type="http://schemas.openxmlformats.org/officeDocument/2006/relationships/hyperlink" Target="https://data.iadb.org/dataset/download/88fc53ef-f1f1-4119-96f2-b575f5fda36c/zip" TargetMode="External"/><Relationship Id="rId1731" Type="http://schemas.openxmlformats.org/officeDocument/2006/relationships/hyperlink" Target="https://data.iadb.org/dataset/2022-idb-climate-finance-database" TargetMode="External"/><Relationship Id="rId1969" Type="http://schemas.openxmlformats.org/officeDocument/2006/relationships/hyperlink" Target="https://data.iadb.org/dataset/2021-idb-climate-finance-database" TargetMode="External"/><Relationship Id="rId23" Type="http://schemas.openxmlformats.org/officeDocument/2006/relationships/hyperlink" Target="https://data.adb.org/media/9141/download" TargetMode="External"/><Relationship Id="rId1829" Type="http://schemas.openxmlformats.org/officeDocument/2006/relationships/hyperlink" Target="https://data.iadb.org/dataset/2022-idb-climate-finance-database" TargetMode="External"/><Relationship Id="rId2298" Type="http://schemas.openxmlformats.org/officeDocument/2006/relationships/hyperlink" Target="https://www.adb.org/projects/55048-001/main" TargetMode="External"/><Relationship Id="rId172" Type="http://schemas.openxmlformats.org/officeDocument/2006/relationships/hyperlink" Target="https://data.adb.org/media/9141/download" TargetMode="External"/><Relationship Id="rId477" Type="http://schemas.openxmlformats.org/officeDocument/2006/relationships/hyperlink" Target="https://data.adb.org/media/10586/download" TargetMode="External"/><Relationship Id="rId684" Type="http://schemas.openxmlformats.org/officeDocument/2006/relationships/hyperlink" Target="https://data.adb.org/media/10586/download" TargetMode="External"/><Relationship Id="rId2060" Type="http://schemas.openxmlformats.org/officeDocument/2006/relationships/hyperlink" Target="https://data.iadb.org/dataset/2021-idb-climate-finance-database" TargetMode="External"/><Relationship Id="rId2158" Type="http://schemas.openxmlformats.org/officeDocument/2006/relationships/hyperlink" Target="https://data.iadb.org/dataset/2021-idb-climate-finance-database" TargetMode="External"/><Relationship Id="rId2365" Type="http://schemas.openxmlformats.org/officeDocument/2006/relationships/hyperlink" Target="https://www.aiib.org/en/treasury/_common/_download/AIIB-Sustainable-Development-Bonds-Impact-Report-2022-Annexes-Web.pdf" TargetMode="External"/><Relationship Id="rId337" Type="http://schemas.openxmlformats.org/officeDocument/2006/relationships/hyperlink" Target="https://data.adb.org/media/10586/download" TargetMode="External"/><Relationship Id="rId891" Type="http://schemas.openxmlformats.org/officeDocument/2006/relationships/hyperlink" Target="https://data.adb.org/media/12001/download" TargetMode="External"/><Relationship Id="rId989" Type="http://schemas.openxmlformats.org/officeDocument/2006/relationships/hyperlink" Target="https://data.adb.org/media/12001/download" TargetMode="External"/><Relationship Id="rId2018" Type="http://schemas.openxmlformats.org/officeDocument/2006/relationships/hyperlink" Target="https://data.iadb.org/dataset/2021-idb-climate-finance-database" TargetMode="External"/><Relationship Id="rId2572" Type="http://schemas.openxmlformats.org/officeDocument/2006/relationships/hyperlink" Target="https://www.adb.org/projects/51252-006/main" TargetMode="External"/><Relationship Id="rId2877" Type="http://schemas.openxmlformats.org/officeDocument/2006/relationships/hyperlink" Target="https://www.ebrd.com/home/work-with-us/projects/psd/53836.html" TargetMode="External"/><Relationship Id="rId544" Type="http://schemas.openxmlformats.org/officeDocument/2006/relationships/hyperlink" Target="https://data.adb.org/media/10586/download" TargetMode="External"/><Relationship Id="rId751" Type="http://schemas.openxmlformats.org/officeDocument/2006/relationships/hyperlink" Target="https://data.adb.org/media/12001/download" TargetMode="External"/><Relationship Id="rId849" Type="http://schemas.openxmlformats.org/officeDocument/2006/relationships/hyperlink" Target="https://data.adb.org/media/12001/download" TargetMode="External"/><Relationship Id="rId1174" Type="http://schemas.openxmlformats.org/officeDocument/2006/relationships/hyperlink" Target="https://data.adb.org/media/12001/download" TargetMode="External"/><Relationship Id="rId1381" Type="http://schemas.openxmlformats.org/officeDocument/2006/relationships/hyperlink" Target="https://data.iadb.org/dataset/download/88fc53ef-f1f1-4119-96f2-b575f5fda36c/zip" TargetMode="External"/><Relationship Id="rId1479" Type="http://schemas.openxmlformats.org/officeDocument/2006/relationships/hyperlink" Target="https://data.iadb.org/dataset/download/88fc53ef-f1f1-4119-96f2-b575f5fda36c/zip" TargetMode="External"/><Relationship Id="rId1686" Type="http://schemas.openxmlformats.org/officeDocument/2006/relationships/hyperlink" Target="https://data.iadb.org/dataset/2022-idb-climate-finance-database" TargetMode="External"/><Relationship Id="rId2225" Type="http://schemas.openxmlformats.org/officeDocument/2006/relationships/hyperlink" Target="https://www.adb.org/projects/52337-001/main" TargetMode="External"/><Relationship Id="rId2432" Type="http://schemas.openxmlformats.org/officeDocument/2006/relationships/hyperlink" Target="https://www.adb.org/projects/53262-001/main" TargetMode="External"/><Relationship Id="rId404" Type="http://schemas.openxmlformats.org/officeDocument/2006/relationships/hyperlink" Target="https://data.adb.org/media/10586/download" TargetMode="External"/><Relationship Id="rId611" Type="http://schemas.openxmlformats.org/officeDocument/2006/relationships/hyperlink" Target="https://data.adb.org/media/10586/download" TargetMode="External"/><Relationship Id="rId1034" Type="http://schemas.openxmlformats.org/officeDocument/2006/relationships/hyperlink" Target="https://data.adb.org/media/12001/download" TargetMode="External"/><Relationship Id="rId1241" Type="http://schemas.openxmlformats.org/officeDocument/2006/relationships/hyperlink" Target="https://data.iadb.org/dataset/download/88fc53ef-f1f1-4119-96f2-b575f5fda36c/zip" TargetMode="External"/><Relationship Id="rId1339" Type="http://schemas.openxmlformats.org/officeDocument/2006/relationships/hyperlink" Target="https://data.iadb.org/dataset/download/88fc53ef-f1f1-4119-96f2-b575f5fda36c/zip" TargetMode="External"/><Relationship Id="rId1893" Type="http://schemas.openxmlformats.org/officeDocument/2006/relationships/hyperlink" Target="https://data.iadb.org/dataset/2022-idb-climate-finance-database" TargetMode="External"/><Relationship Id="rId2737" Type="http://schemas.openxmlformats.org/officeDocument/2006/relationships/hyperlink" Target="https://www.ebrd.com/home/work-with-us/projects/psd/51557.html" TargetMode="External"/><Relationship Id="rId2944" Type="http://schemas.openxmlformats.org/officeDocument/2006/relationships/hyperlink" Target="https://www.aiib.org/en/projects/details/2023/approved/Hong-Kong-China-Project-Ocean.html" TargetMode="External"/><Relationship Id="rId709" Type="http://schemas.openxmlformats.org/officeDocument/2006/relationships/hyperlink" Target="https://data.adb.org/media/10586/download" TargetMode="External"/><Relationship Id="rId916" Type="http://schemas.openxmlformats.org/officeDocument/2006/relationships/hyperlink" Target="https://data.adb.org/media/12001/download" TargetMode="External"/><Relationship Id="rId1101" Type="http://schemas.openxmlformats.org/officeDocument/2006/relationships/hyperlink" Target="https://data.adb.org/media/12001/download" TargetMode="External"/><Relationship Id="rId1546" Type="http://schemas.openxmlformats.org/officeDocument/2006/relationships/hyperlink" Target="https://data.iadb.org/dataset/download/88fc53ef-f1f1-4119-96f2-b575f5fda36c/zip" TargetMode="External"/><Relationship Id="rId1753" Type="http://schemas.openxmlformats.org/officeDocument/2006/relationships/hyperlink" Target="https://data.iadb.org/dataset/2022-idb-climate-finance-database" TargetMode="External"/><Relationship Id="rId1960" Type="http://schemas.openxmlformats.org/officeDocument/2006/relationships/hyperlink" Target="https://data.iadb.org/dataset/2021-idb-climate-finance-database" TargetMode="External"/><Relationship Id="rId2804" Type="http://schemas.openxmlformats.org/officeDocument/2006/relationships/hyperlink" Target="https://www.ebrd.com/home/work-with-us/projects/psd/52862.html" TargetMode="External"/><Relationship Id="rId45" Type="http://schemas.openxmlformats.org/officeDocument/2006/relationships/hyperlink" Target="https://data.adb.org/media/9141/download" TargetMode="External"/><Relationship Id="rId1406" Type="http://schemas.openxmlformats.org/officeDocument/2006/relationships/hyperlink" Target="https://data.iadb.org/dataset/download/88fc53ef-f1f1-4119-96f2-b575f5fda36c/zip" TargetMode="External"/><Relationship Id="rId1613" Type="http://schemas.openxmlformats.org/officeDocument/2006/relationships/hyperlink" Target="https://data.iadb.org/dataset/2022-idb-climate-finance-database" TargetMode="External"/><Relationship Id="rId1820" Type="http://schemas.openxmlformats.org/officeDocument/2006/relationships/hyperlink" Target="https://data.iadb.org/dataset/2022-idb-climate-finance-database" TargetMode="External"/><Relationship Id="rId194" Type="http://schemas.openxmlformats.org/officeDocument/2006/relationships/hyperlink" Target="https://data.adb.org/media/9141/download" TargetMode="External"/><Relationship Id="rId1918" Type="http://schemas.openxmlformats.org/officeDocument/2006/relationships/hyperlink" Target="https://data.iadb.org/dataset/2022-idb-climate-finance-database" TargetMode="External"/><Relationship Id="rId2082" Type="http://schemas.openxmlformats.org/officeDocument/2006/relationships/hyperlink" Target="https://data.iadb.org/dataset/2021-idb-climate-finance-database" TargetMode="External"/><Relationship Id="rId261" Type="http://schemas.openxmlformats.org/officeDocument/2006/relationships/hyperlink" Target="https://data.adb.org/media/9141/download" TargetMode="External"/><Relationship Id="rId499" Type="http://schemas.openxmlformats.org/officeDocument/2006/relationships/hyperlink" Target="https://data.adb.org/media/10586/download" TargetMode="External"/><Relationship Id="rId2387" Type="http://schemas.openxmlformats.org/officeDocument/2006/relationships/hyperlink" Target="https://www.adb.org/projects/53165-002/main" TargetMode="External"/><Relationship Id="rId2594" Type="http://schemas.openxmlformats.org/officeDocument/2006/relationships/hyperlink" Target="https://www.adb.org/projects/53129-001/main" TargetMode="External"/><Relationship Id="rId359" Type="http://schemas.openxmlformats.org/officeDocument/2006/relationships/hyperlink" Target="https://data.adb.org/media/10586/download" TargetMode="External"/><Relationship Id="rId566" Type="http://schemas.openxmlformats.org/officeDocument/2006/relationships/hyperlink" Target="https://data.adb.org/media/10586/download" TargetMode="External"/><Relationship Id="rId773" Type="http://schemas.openxmlformats.org/officeDocument/2006/relationships/hyperlink" Target="https://data.adb.org/media/12001/download" TargetMode="External"/><Relationship Id="rId1196" Type="http://schemas.openxmlformats.org/officeDocument/2006/relationships/hyperlink" Target="https://data.adb.org/media/12001/download" TargetMode="External"/><Relationship Id="rId2247" Type="http://schemas.openxmlformats.org/officeDocument/2006/relationships/hyperlink" Target="https://www.adb.org/projects/55236-001/main" TargetMode="External"/><Relationship Id="rId2454" Type="http://schemas.openxmlformats.org/officeDocument/2006/relationships/hyperlink" Target="https://www.adb.org/projects/49177-002/main" TargetMode="External"/><Relationship Id="rId2899" Type="http://schemas.openxmlformats.org/officeDocument/2006/relationships/hyperlink" Target="https://www.ebrd.com/home/work-with-us/projects/psd/53183.html" TargetMode="External"/><Relationship Id="rId121" Type="http://schemas.openxmlformats.org/officeDocument/2006/relationships/hyperlink" Target="https://data.adb.org/media/9141/download" TargetMode="External"/><Relationship Id="rId219" Type="http://schemas.openxmlformats.org/officeDocument/2006/relationships/hyperlink" Target="https://data.adb.org/media/9141/download" TargetMode="External"/><Relationship Id="rId426" Type="http://schemas.openxmlformats.org/officeDocument/2006/relationships/hyperlink" Target="https://data.adb.org/media/10586/download" TargetMode="External"/><Relationship Id="rId633" Type="http://schemas.openxmlformats.org/officeDocument/2006/relationships/hyperlink" Target="https://data.adb.org/media/10586/download" TargetMode="External"/><Relationship Id="rId980" Type="http://schemas.openxmlformats.org/officeDocument/2006/relationships/hyperlink" Target="https://data.adb.org/media/12001/download" TargetMode="External"/><Relationship Id="rId1056" Type="http://schemas.openxmlformats.org/officeDocument/2006/relationships/hyperlink" Target="https://data.adb.org/media/12001/download" TargetMode="External"/><Relationship Id="rId1263" Type="http://schemas.openxmlformats.org/officeDocument/2006/relationships/hyperlink" Target="https://data.iadb.org/dataset/download/88fc53ef-f1f1-4119-96f2-b575f5fda36c/zip" TargetMode="External"/><Relationship Id="rId2107" Type="http://schemas.openxmlformats.org/officeDocument/2006/relationships/hyperlink" Target="https://data.iadb.org/dataset/2021-idb-climate-finance-database" TargetMode="External"/><Relationship Id="rId2314" Type="http://schemas.openxmlformats.org/officeDocument/2006/relationships/hyperlink" Target="https://www.adb.org/projects/57103-001/main" TargetMode="External"/><Relationship Id="rId2661" Type="http://schemas.openxmlformats.org/officeDocument/2006/relationships/hyperlink" Target="https://www.aiib.org/en/projects/details/2020/approved/India-Assam-Secondary-Road-Network-Improvement-Project.html" TargetMode="External"/><Relationship Id="rId2759" Type="http://schemas.openxmlformats.org/officeDocument/2006/relationships/hyperlink" Target="https://www.ebrd.com/home/work-with-us/projects/psd/51162.html" TargetMode="External"/><Relationship Id="rId840" Type="http://schemas.openxmlformats.org/officeDocument/2006/relationships/hyperlink" Target="https://data.adb.org/media/12001/download" TargetMode="External"/><Relationship Id="rId938" Type="http://schemas.openxmlformats.org/officeDocument/2006/relationships/hyperlink" Target="https://data.adb.org/media/12001/download" TargetMode="External"/><Relationship Id="rId1470" Type="http://schemas.openxmlformats.org/officeDocument/2006/relationships/hyperlink" Target="https://data.iadb.org/dataset/download/88fc53ef-f1f1-4119-96f2-b575f5fda36c/zip" TargetMode="External"/><Relationship Id="rId1568" Type="http://schemas.openxmlformats.org/officeDocument/2006/relationships/hyperlink" Target="https://data.iadb.org/dataset/download/88fc53ef-f1f1-4119-96f2-b575f5fda36c/zip" TargetMode="External"/><Relationship Id="rId1775" Type="http://schemas.openxmlformats.org/officeDocument/2006/relationships/hyperlink" Target="https://data.iadb.org/dataset/2022-idb-climate-finance-database" TargetMode="External"/><Relationship Id="rId2521" Type="http://schemas.openxmlformats.org/officeDocument/2006/relationships/hyperlink" Target="https://www.adb.org/projects/55046-001/main" TargetMode="External"/><Relationship Id="rId2619" Type="http://schemas.openxmlformats.org/officeDocument/2006/relationships/hyperlink" Target="https://www.aiib.org/en/projects/details/2023/_download/India/AIIB-P000776-India-Project-Meridian-Updated-PSI-05.09.2024-vClean.pdf" TargetMode="External"/><Relationship Id="rId2826" Type="http://schemas.openxmlformats.org/officeDocument/2006/relationships/hyperlink" Target="https://www.ebrd.com/home/work-with-us/projects/psd/52922.html" TargetMode="External"/><Relationship Id="rId67" Type="http://schemas.openxmlformats.org/officeDocument/2006/relationships/hyperlink" Target="https://data.adb.org/media/9141/download" TargetMode="External"/><Relationship Id="rId700" Type="http://schemas.openxmlformats.org/officeDocument/2006/relationships/hyperlink" Target="https://data.adb.org/media/10586/download" TargetMode="External"/><Relationship Id="rId1123" Type="http://schemas.openxmlformats.org/officeDocument/2006/relationships/hyperlink" Target="https://data.adb.org/media/12001/download" TargetMode="External"/><Relationship Id="rId1330" Type="http://schemas.openxmlformats.org/officeDocument/2006/relationships/hyperlink" Target="https://data.iadb.org/dataset/download/88fc53ef-f1f1-4119-96f2-b575f5fda36c/zip" TargetMode="External"/><Relationship Id="rId1428" Type="http://schemas.openxmlformats.org/officeDocument/2006/relationships/hyperlink" Target="https://data.iadb.org/dataset/download/88fc53ef-f1f1-4119-96f2-b575f5fda36c/zip" TargetMode="External"/><Relationship Id="rId1635" Type="http://schemas.openxmlformats.org/officeDocument/2006/relationships/hyperlink" Target="https://data.iadb.org/dataset/2022-idb-climate-finance-database" TargetMode="External"/><Relationship Id="rId1982" Type="http://schemas.openxmlformats.org/officeDocument/2006/relationships/hyperlink" Target="https://data.iadb.org/dataset/2021-idb-climate-finance-database" TargetMode="External"/><Relationship Id="rId1842" Type="http://schemas.openxmlformats.org/officeDocument/2006/relationships/hyperlink" Target="https://data.iadb.org/dataset/2022-idb-climate-finance-database" TargetMode="External"/><Relationship Id="rId1702" Type="http://schemas.openxmlformats.org/officeDocument/2006/relationships/hyperlink" Target="https://data.iadb.org/dataset/2022-idb-climate-finance-database" TargetMode="External"/><Relationship Id="rId283" Type="http://schemas.openxmlformats.org/officeDocument/2006/relationships/hyperlink" Target="https://data.adb.org/media/9141/download" TargetMode="External"/><Relationship Id="rId490" Type="http://schemas.openxmlformats.org/officeDocument/2006/relationships/hyperlink" Target="https://data.adb.org/media/10586/download" TargetMode="External"/><Relationship Id="rId2171" Type="http://schemas.openxmlformats.org/officeDocument/2006/relationships/hyperlink" Target="https://data.iadb.org/dataset/2021-idb-climate-finance-database" TargetMode="External"/><Relationship Id="rId143" Type="http://schemas.openxmlformats.org/officeDocument/2006/relationships/hyperlink" Target="https://data.adb.org/media/9141/download" TargetMode="External"/><Relationship Id="rId350" Type="http://schemas.openxmlformats.org/officeDocument/2006/relationships/hyperlink" Target="https://data.adb.org/media/10586/download" TargetMode="External"/><Relationship Id="rId588" Type="http://schemas.openxmlformats.org/officeDocument/2006/relationships/hyperlink" Target="https://data.adb.org/media/10586/download" TargetMode="External"/><Relationship Id="rId795" Type="http://schemas.openxmlformats.org/officeDocument/2006/relationships/hyperlink" Target="https://data.adb.org/media/12001/download" TargetMode="External"/><Relationship Id="rId2031" Type="http://schemas.openxmlformats.org/officeDocument/2006/relationships/hyperlink" Target="https://data.iadb.org/dataset/2021-idb-climate-finance-database" TargetMode="External"/><Relationship Id="rId2269" Type="http://schemas.openxmlformats.org/officeDocument/2006/relationships/hyperlink" Target="https://www.adb.org/projects/57031-001/main" TargetMode="External"/><Relationship Id="rId2476" Type="http://schemas.openxmlformats.org/officeDocument/2006/relationships/hyperlink" Target="https://www.adb.org/projects/52358-001/main" TargetMode="External"/><Relationship Id="rId2683" Type="http://schemas.openxmlformats.org/officeDocument/2006/relationships/hyperlink" Target="https://www.ebrd.com/home/work-with-us/projects/psd/53967.html" TargetMode="External"/><Relationship Id="rId2890" Type="http://schemas.openxmlformats.org/officeDocument/2006/relationships/hyperlink" Target="https://www.ebrd.com/home/work-with-us/projects/psd/54230.html" TargetMode="External"/><Relationship Id="rId9" Type="http://schemas.openxmlformats.org/officeDocument/2006/relationships/hyperlink" Target="https://data.adb.org/media/9141/download" TargetMode="External"/><Relationship Id="rId210" Type="http://schemas.openxmlformats.org/officeDocument/2006/relationships/hyperlink" Target="https://data.adb.org/media/9141/download" TargetMode="External"/><Relationship Id="rId448" Type="http://schemas.openxmlformats.org/officeDocument/2006/relationships/hyperlink" Target="https://data.adb.org/media/10586/download" TargetMode="External"/><Relationship Id="rId655" Type="http://schemas.openxmlformats.org/officeDocument/2006/relationships/hyperlink" Target="https://data.adb.org/media/10586/download" TargetMode="External"/><Relationship Id="rId862" Type="http://schemas.openxmlformats.org/officeDocument/2006/relationships/hyperlink" Target="https://data.adb.org/media/12001/download" TargetMode="External"/><Relationship Id="rId1078" Type="http://schemas.openxmlformats.org/officeDocument/2006/relationships/hyperlink" Target="https://data.adb.org/media/12001/download" TargetMode="External"/><Relationship Id="rId1285" Type="http://schemas.openxmlformats.org/officeDocument/2006/relationships/hyperlink" Target="https://data.iadb.org/dataset/download/88fc53ef-f1f1-4119-96f2-b575f5fda36c/zip" TargetMode="External"/><Relationship Id="rId1492" Type="http://schemas.openxmlformats.org/officeDocument/2006/relationships/hyperlink" Target="https://data.iadb.org/dataset/download/88fc53ef-f1f1-4119-96f2-b575f5fda36c/zip" TargetMode="External"/><Relationship Id="rId2129" Type="http://schemas.openxmlformats.org/officeDocument/2006/relationships/hyperlink" Target="https://data.iadb.org/dataset/2021-idb-climate-finance-database" TargetMode="External"/><Relationship Id="rId2336" Type="http://schemas.openxmlformats.org/officeDocument/2006/relationships/hyperlink" Target="https://www.adb.org/projects/49450-032/main" TargetMode="External"/><Relationship Id="rId2543" Type="http://schemas.openxmlformats.org/officeDocument/2006/relationships/hyperlink" Target="https://www.adb.org/projects/52320-004/main" TargetMode="External"/><Relationship Id="rId2750" Type="http://schemas.openxmlformats.org/officeDocument/2006/relationships/hyperlink" Target="https://www.ebrd.com/home/work-with-us/projects/psd/52426.html" TargetMode="External"/><Relationship Id="rId308" Type="http://schemas.openxmlformats.org/officeDocument/2006/relationships/hyperlink" Target="https://data.adb.org/media/9141/download" TargetMode="External"/><Relationship Id="rId515" Type="http://schemas.openxmlformats.org/officeDocument/2006/relationships/hyperlink" Target="https://data.adb.org/media/10586/download" TargetMode="External"/><Relationship Id="rId722" Type="http://schemas.openxmlformats.org/officeDocument/2006/relationships/hyperlink" Target="https://data.adb.org/media/10586/download" TargetMode="External"/><Relationship Id="rId1145" Type="http://schemas.openxmlformats.org/officeDocument/2006/relationships/hyperlink" Target="https://data.adb.org/media/12001/download" TargetMode="External"/><Relationship Id="rId1352" Type="http://schemas.openxmlformats.org/officeDocument/2006/relationships/hyperlink" Target="https://data.iadb.org/dataset/download/88fc53ef-f1f1-4119-96f2-b575f5fda36c/zip" TargetMode="External"/><Relationship Id="rId1797" Type="http://schemas.openxmlformats.org/officeDocument/2006/relationships/hyperlink" Target="https://data.iadb.org/dataset/2022-idb-climate-finance-database" TargetMode="External"/><Relationship Id="rId2403" Type="http://schemas.openxmlformats.org/officeDocument/2006/relationships/hyperlink" Target="https://www.adb.org/projects/51384-001/main" TargetMode="External"/><Relationship Id="rId2848" Type="http://schemas.openxmlformats.org/officeDocument/2006/relationships/hyperlink" Target="https://www.ebrd.com/home/work-with-us/projects/psd/51830.html" TargetMode="External"/><Relationship Id="rId89" Type="http://schemas.openxmlformats.org/officeDocument/2006/relationships/hyperlink" Target="https://data.adb.org/media/9141/download" TargetMode="External"/><Relationship Id="rId1005" Type="http://schemas.openxmlformats.org/officeDocument/2006/relationships/hyperlink" Target="https://data.adb.org/media/12001/download" TargetMode="External"/><Relationship Id="rId1212" Type="http://schemas.openxmlformats.org/officeDocument/2006/relationships/hyperlink" Target="https://data.iadb.org/dataset/download/88fc53ef-f1f1-4119-96f2-b575f5fda36c/zip" TargetMode="External"/><Relationship Id="rId1657" Type="http://schemas.openxmlformats.org/officeDocument/2006/relationships/hyperlink" Target="https://data.iadb.org/dataset/2022-idb-climate-finance-database" TargetMode="External"/><Relationship Id="rId1864" Type="http://schemas.openxmlformats.org/officeDocument/2006/relationships/hyperlink" Target="https://data.iadb.org/dataset/2022-idb-climate-finance-database" TargetMode="External"/><Relationship Id="rId2610" Type="http://schemas.openxmlformats.org/officeDocument/2006/relationships/hyperlink" Target="https://www.eib.org/en/registers/all/158964668" TargetMode="External"/><Relationship Id="rId2708" Type="http://schemas.openxmlformats.org/officeDocument/2006/relationships/hyperlink" Target="https://www.ebrd.com/home/work-with-us/projects/psd/54319.html" TargetMode="External"/><Relationship Id="rId2915" Type="http://schemas.openxmlformats.org/officeDocument/2006/relationships/hyperlink" Target="https://www.ebrd.com/home/work-with-us/projects/psd/49353.html" TargetMode="External"/><Relationship Id="rId1517" Type="http://schemas.openxmlformats.org/officeDocument/2006/relationships/hyperlink" Target="https://data.iadb.org/dataset/download/88fc53ef-f1f1-4119-96f2-b575f5fda36c/zip" TargetMode="External"/><Relationship Id="rId1724" Type="http://schemas.openxmlformats.org/officeDocument/2006/relationships/hyperlink" Target="https://data.iadb.org/dataset/2022-idb-climate-finance-database" TargetMode="External"/><Relationship Id="rId16" Type="http://schemas.openxmlformats.org/officeDocument/2006/relationships/hyperlink" Target="https://data.adb.org/media/9141/download" TargetMode="External"/><Relationship Id="rId1931" Type="http://schemas.openxmlformats.org/officeDocument/2006/relationships/hyperlink" Target="https://data.iadb.org/dataset/2022-idb-climate-finance-database" TargetMode="External"/><Relationship Id="rId2193" Type="http://schemas.openxmlformats.org/officeDocument/2006/relationships/hyperlink" Target="https://www.ebrd.com/home/news-and-events/publications/sustainability-report/sustainability-report-2023.html" TargetMode="External"/><Relationship Id="rId2498" Type="http://schemas.openxmlformats.org/officeDocument/2006/relationships/hyperlink" Target="https://www.adb.org/projects/55051-001/main" TargetMode="External"/><Relationship Id="rId165" Type="http://schemas.openxmlformats.org/officeDocument/2006/relationships/hyperlink" Target="https://data.adb.org/media/9141/download" TargetMode="External"/><Relationship Id="rId372" Type="http://schemas.openxmlformats.org/officeDocument/2006/relationships/hyperlink" Target="https://data.adb.org/media/10586/download" TargetMode="External"/><Relationship Id="rId677" Type="http://schemas.openxmlformats.org/officeDocument/2006/relationships/hyperlink" Target="https://data.adb.org/media/10586/download" TargetMode="External"/><Relationship Id="rId2053" Type="http://schemas.openxmlformats.org/officeDocument/2006/relationships/hyperlink" Target="https://data.iadb.org/dataset/2021-idb-climate-finance-database" TargetMode="External"/><Relationship Id="rId2260" Type="http://schemas.openxmlformats.org/officeDocument/2006/relationships/hyperlink" Target="https://www.adb.org/projects/56151-001/main" TargetMode="External"/><Relationship Id="rId2358" Type="http://schemas.openxmlformats.org/officeDocument/2006/relationships/hyperlink" Target="https://www.adb.org/projects/57034-001/main" TargetMode="External"/><Relationship Id="rId232" Type="http://schemas.openxmlformats.org/officeDocument/2006/relationships/hyperlink" Target="https://data.adb.org/media/9141/download" TargetMode="External"/><Relationship Id="rId884" Type="http://schemas.openxmlformats.org/officeDocument/2006/relationships/hyperlink" Target="https://data.adb.org/media/12001/download" TargetMode="External"/><Relationship Id="rId2120" Type="http://schemas.openxmlformats.org/officeDocument/2006/relationships/hyperlink" Target="https://data.iadb.org/dataset/2021-idb-climate-finance-database" TargetMode="External"/><Relationship Id="rId2565" Type="http://schemas.openxmlformats.org/officeDocument/2006/relationships/hyperlink" Target="https://www.adb.org/projects/53277-002/main" TargetMode="External"/><Relationship Id="rId2772" Type="http://schemas.openxmlformats.org/officeDocument/2006/relationships/hyperlink" Target="https://www.ebrd.com/home/work-with-us/projects/psd/52868.html" TargetMode="External"/><Relationship Id="rId537" Type="http://schemas.openxmlformats.org/officeDocument/2006/relationships/hyperlink" Target="https://data.adb.org/media/10586/download" TargetMode="External"/><Relationship Id="rId744" Type="http://schemas.openxmlformats.org/officeDocument/2006/relationships/hyperlink" Target="https://data.adb.org/media/10586/download" TargetMode="External"/><Relationship Id="rId951" Type="http://schemas.openxmlformats.org/officeDocument/2006/relationships/hyperlink" Target="https://data.adb.org/media/12001/download" TargetMode="External"/><Relationship Id="rId1167" Type="http://schemas.openxmlformats.org/officeDocument/2006/relationships/hyperlink" Target="https://data.adb.org/media/12001/download" TargetMode="External"/><Relationship Id="rId1374" Type="http://schemas.openxmlformats.org/officeDocument/2006/relationships/hyperlink" Target="https://data.iadb.org/dataset/download/88fc53ef-f1f1-4119-96f2-b575f5fda36c/zip" TargetMode="External"/><Relationship Id="rId1581" Type="http://schemas.openxmlformats.org/officeDocument/2006/relationships/hyperlink" Target="https://data.iadb.org/dataset/download/88fc53ef-f1f1-4119-96f2-b575f5fda36c/zip" TargetMode="External"/><Relationship Id="rId1679" Type="http://schemas.openxmlformats.org/officeDocument/2006/relationships/hyperlink" Target="https://data.iadb.org/dataset/2022-idb-climate-finance-database" TargetMode="External"/><Relationship Id="rId2218" Type="http://schemas.openxmlformats.org/officeDocument/2006/relationships/hyperlink" Target="https://www.adb.org/projects/51276-001/main" TargetMode="External"/><Relationship Id="rId2425" Type="http://schemas.openxmlformats.org/officeDocument/2006/relationships/hyperlink" Target="https://www.adb.org/projects/54465-001/main" TargetMode="External"/><Relationship Id="rId2632" Type="http://schemas.openxmlformats.org/officeDocument/2006/relationships/hyperlink" Target="https://www.aiib.org/en/projects/details/2021/approved/China-Henan-Flood-Emergency-Rehabilitation-and-Recovery-Project.html" TargetMode="External"/><Relationship Id="rId80" Type="http://schemas.openxmlformats.org/officeDocument/2006/relationships/hyperlink" Target="https://data.adb.org/media/9141/download" TargetMode="External"/><Relationship Id="rId604" Type="http://schemas.openxmlformats.org/officeDocument/2006/relationships/hyperlink" Target="https://data.adb.org/media/10586/download" TargetMode="External"/><Relationship Id="rId811" Type="http://schemas.openxmlformats.org/officeDocument/2006/relationships/hyperlink" Target="https://data.adb.org/media/12001/download" TargetMode="External"/><Relationship Id="rId1027" Type="http://schemas.openxmlformats.org/officeDocument/2006/relationships/hyperlink" Target="https://data.adb.org/media/12001/download" TargetMode="External"/><Relationship Id="rId1234" Type="http://schemas.openxmlformats.org/officeDocument/2006/relationships/hyperlink" Target="https://data.iadb.org/dataset/download/88fc53ef-f1f1-4119-96f2-b575f5fda36c/zip" TargetMode="External"/><Relationship Id="rId1441" Type="http://schemas.openxmlformats.org/officeDocument/2006/relationships/hyperlink" Target="https://data.iadb.org/dataset/download/88fc53ef-f1f1-4119-96f2-b575f5fda36c/zip" TargetMode="External"/><Relationship Id="rId1886" Type="http://schemas.openxmlformats.org/officeDocument/2006/relationships/hyperlink" Target="https://data.iadb.org/dataset/2022-idb-climate-finance-database" TargetMode="External"/><Relationship Id="rId2937" Type="http://schemas.openxmlformats.org/officeDocument/2006/relationships/hyperlink" Target="https://www.aiib.org/en/projects/details/2023/approved/Turkiye-Akbank-Sustainable-Energy-Facility.html" TargetMode="External"/><Relationship Id="rId909" Type="http://schemas.openxmlformats.org/officeDocument/2006/relationships/hyperlink" Target="https://data.adb.org/media/12001/download" TargetMode="External"/><Relationship Id="rId1301" Type="http://schemas.openxmlformats.org/officeDocument/2006/relationships/hyperlink" Target="https://data.iadb.org/dataset/download/88fc53ef-f1f1-4119-96f2-b575f5fda36c/zip" TargetMode="External"/><Relationship Id="rId1539" Type="http://schemas.openxmlformats.org/officeDocument/2006/relationships/hyperlink" Target="https://data.iadb.org/dataset/download/88fc53ef-f1f1-4119-96f2-b575f5fda36c/zip" TargetMode="External"/><Relationship Id="rId1746" Type="http://schemas.openxmlformats.org/officeDocument/2006/relationships/hyperlink" Target="https://data.iadb.org/dataset/2022-idb-climate-finance-database" TargetMode="External"/><Relationship Id="rId1953" Type="http://schemas.openxmlformats.org/officeDocument/2006/relationships/hyperlink" Target="https://data.iadb.org/dataset/2021-idb-climate-finance-database" TargetMode="External"/><Relationship Id="rId38" Type="http://schemas.openxmlformats.org/officeDocument/2006/relationships/hyperlink" Target="https://data.adb.org/media/9141/download" TargetMode="External"/><Relationship Id="rId1606" Type="http://schemas.openxmlformats.org/officeDocument/2006/relationships/hyperlink" Target="https://data.iadb.org/dataset/2022-idb-climate-finance-database" TargetMode="External"/><Relationship Id="rId1813" Type="http://schemas.openxmlformats.org/officeDocument/2006/relationships/hyperlink" Target="https://data.iadb.org/dataset/2022-idb-climate-finance-database" TargetMode="External"/><Relationship Id="rId187" Type="http://schemas.openxmlformats.org/officeDocument/2006/relationships/hyperlink" Target="https://data.adb.org/media/9141/download" TargetMode="External"/><Relationship Id="rId394" Type="http://schemas.openxmlformats.org/officeDocument/2006/relationships/hyperlink" Target="https://data.adb.org/media/10586/download" TargetMode="External"/><Relationship Id="rId2075" Type="http://schemas.openxmlformats.org/officeDocument/2006/relationships/hyperlink" Target="https://data.iadb.org/dataset/2021-idb-climate-finance-database" TargetMode="External"/><Relationship Id="rId2282" Type="http://schemas.openxmlformats.org/officeDocument/2006/relationships/hyperlink" Target="https://www.adb.org/projects/57223-001/main" TargetMode="External"/><Relationship Id="rId254" Type="http://schemas.openxmlformats.org/officeDocument/2006/relationships/hyperlink" Target="https://data.adb.org/media/9141/download" TargetMode="External"/><Relationship Id="rId699" Type="http://schemas.openxmlformats.org/officeDocument/2006/relationships/hyperlink" Target="https://data.adb.org/media/10586/download" TargetMode="External"/><Relationship Id="rId1091" Type="http://schemas.openxmlformats.org/officeDocument/2006/relationships/hyperlink" Target="https://data.adb.org/media/12001/download" TargetMode="External"/><Relationship Id="rId2587" Type="http://schemas.openxmlformats.org/officeDocument/2006/relationships/hyperlink" Target="https://www.adb.org/projects/52349-001/main" TargetMode="External"/><Relationship Id="rId2794" Type="http://schemas.openxmlformats.org/officeDocument/2006/relationships/hyperlink" Target="https://www.ebrd.com/home/work-with-us/projects/psd/54608.html" TargetMode="External"/><Relationship Id="rId114" Type="http://schemas.openxmlformats.org/officeDocument/2006/relationships/hyperlink" Target="https://data.adb.org/media/9141/download" TargetMode="External"/><Relationship Id="rId461" Type="http://schemas.openxmlformats.org/officeDocument/2006/relationships/hyperlink" Target="https://data.adb.org/media/10586/download" TargetMode="External"/><Relationship Id="rId559" Type="http://schemas.openxmlformats.org/officeDocument/2006/relationships/hyperlink" Target="https://data.adb.org/media/10586/download" TargetMode="External"/><Relationship Id="rId766" Type="http://schemas.openxmlformats.org/officeDocument/2006/relationships/hyperlink" Target="https://data.adb.org/media/12001/download" TargetMode="External"/><Relationship Id="rId1189" Type="http://schemas.openxmlformats.org/officeDocument/2006/relationships/hyperlink" Target="https://data.adb.org/media/12001/download" TargetMode="External"/><Relationship Id="rId1396" Type="http://schemas.openxmlformats.org/officeDocument/2006/relationships/hyperlink" Target="https://data.iadb.org/dataset/download/88fc53ef-f1f1-4119-96f2-b575f5fda36c/zip" TargetMode="External"/><Relationship Id="rId2142" Type="http://schemas.openxmlformats.org/officeDocument/2006/relationships/hyperlink" Target="https://data.iadb.org/dataset/2021-idb-climate-finance-database" TargetMode="External"/><Relationship Id="rId2447" Type="http://schemas.openxmlformats.org/officeDocument/2006/relationships/hyperlink" Target="https://www.adb.org/projects/53211-001/main" TargetMode="External"/><Relationship Id="rId321" Type="http://schemas.openxmlformats.org/officeDocument/2006/relationships/hyperlink" Target="https://data.adb.org/media/9141/download" TargetMode="External"/><Relationship Id="rId419" Type="http://schemas.openxmlformats.org/officeDocument/2006/relationships/hyperlink" Target="https://data.adb.org/media/10586/download" TargetMode="External"/><Relationship Id="rId626" Type="http://schemas.openxmlformats.org/officeDocument/2006/relationships/hyperlink" Target="https://data.adb.org/media/10586/download" TargetMode="External"/><Relationship Id="rId973" Type="http://schemas.openxmlformats.org/officeDocument/2006/relationships/hyperlink" Target="https://data.adb.org/media/12001/download" TargetMode="External"/><Relationship Id="rId1049" Type="http://schemas.openxmlformats.org/officeDocument/2006/relationships/hyperlink" Target="https://data.adb.org/media/12001/download" TargetMode="External"/><Relationship Id="rId1256" Type="http://schemas.openxmlformats.org/officeDocument/2006/relationships/hyperlink" Target="https://data.iadb.org/dataset/download/88fc53ef-f1f1-4119-96f2-b575f5fda36c/zip" TargetMode="External"/><Relationship Id="rId2002" Type="http://schemas.openxmlformats.org/officeDocument/2006/relationships/hyperlink" Target="https://data.iadb.org/dataset/2021-idb-climate-finance-database" TargetMode="External"/><Relationship Id="rId2307" Type="http://schemas.openxmlformats.org/officeDocument/2006/relationships/hyperlink" Target="https://www.adb.org/projects/56210-001/main" TargetMode="External"/><Relationship Id="rId2654" Type="http://schemas.openxmlformats.org/officeDocument/2006/relationships/hyperlink" Target="https://www.aiib.org/en/projects/details/2021/approved/India-Enel-Green-300-MW-Solar-Project-Rajasthan.html" TargetMode="External"/><Relationship Id="rId2861" Type="http://schemas.openxmlformats.org/officeDocument/2006/relationships/hyperlink" Target="https://www.ebrd.com/home/work-with-us/projects/psd/54317.html" TargetMode="External"/><Relationship Id="rId833" Type="http://schemas.openxmlformats.org/officeDocument/2006/relationships/hyperlink" Target="https://data.adb.org/media/12001/download" TargetMode="External"/><Relationship Id="rId1116" Type="http://schemas.openxmlformats.org/officeDocument/2006/relationships/hyperlink" Target="https://data.adb.org/media/12001/download" TargetMode="External"/><Relationship Id="rId1463" Type="http://schemas.openxmlformats.org/officeDocument/2006/relationships/hyperlink" Target="https://data.iadb.org/dataset/download/88fc53ef-f1f1-4119-96f2-b575f5fda36c/zip" TargetMode="External"/><Relationship Id="rId1670" Type="http://schemas.openxmlformats.org/officeDocument/2006/relationships/hyperlink" Target="https://data.iadb.org/dataset/2022-idb-climate-finance-database" TargetMode="External"/><Relationship Id="rId1768" Type="http://schemas.openxmlformats.org/officeDocument/2006/relationships/hyperlink" Target="https://data.iadb.org/dataset/2022-idb-climate-finance-database" TargetMode="External"/><Relationship Id="rId2514" Type="http://schemas.openxmlformats.org/officeDocument/2006/relationships/hyperlink" Target="https://www.adb.org/projects/54447-001/main" TargetMode="External"/><Relationship Id="rId2721" Type="http://schemas.openxmlformats.org/officeDocument/2006/relationships/hyperlink" Target="https://www.ebrd.com/home/work-with-us/projects/psd/51846.html" TargetMode="External"/><Relationship Id="rId2819" Type="http://schemas.openxmlformats.org/officeDocument/2006/relationships/hyperlink" Target="https://www.ebrd.com/home/work-with-us/projects/psd/50973.html" TargetMode="External"/><Relationship Id="rId900" Type="http://schemas.openxmlformats.org/officeDocument/2006/relationships/hyperlink" Target="https://data.adb.org/media/12001/download" TargetMode="External"/><Relationship Id="rId1323" Type="http://schemas.openxmlformats.org/officeDocument/2006/relationships/hyperlink" Target="https://data.iadb.org/dataset/download/88fc53ef-f1f1-4119-96f2-b575f5fda36c/zip" TargetMode="External"/><Relationship Id="rId1530" Type="http://schemas.openxmlformats.org/officeDocument/2006/relationships/hyperlink" Target="https://data.iadb.org/dataset/download/88fc53ef-f1f1-4119-96f2-b575f5fda36c/zip" TargetMode="External"/><Relationship Id="rId1628" Type="http://schemas.openxmlformats.org/officeDocument/2006/relationships/hyperlink" Target="https://data.iadb.org/dataset/2022-idb-climate-finance-database" TargetMode="External"/><Relationship Id="rId1975" Type="http://schemas.openxmlformats.org/officeDocument/2006/relationships/hyperlink" Target="https://data.iadb.org/dataset/2021-idb-climate-finance-database" TargetMode="External"/><Relationship Id="rId1835" Type="http://schemas.openxmlformats.org/officeDocument/2006/relationships/hyperlink" Target="https://data.iadb.org/dataset/2022-idb-climate-finance-database" TargetMode="External"/><Relationship Id="rId1902" Type="http://schemas.openxmlformats.org/officeDocument/2006/relationships/hyperlink" Target="https://data.iadb.org/dataset/2022-idb-climate-finance-database" TargetMode="External"/><Relationship Id="rId2097" Type="http://schemas.openxmlformats.org/officeDocument/2006/relationships/hyperlink" Target="https://data.iadb.org/dataset/2021-idb-climate-finance-database" TargetMode="External"/><Relationship Id="rId276" Type="http://schemas.openxmlformats.org/officeDocument/2006/relationships/hyperlink" Target="https://data.adb.org/media/9141/download" TargetMode="External"/><Relationship Id="rId483" Type="http://schemas.openxmlformats.org/officeDocument/2006/relationships/hyperlink" Target="https://data.adb.org/media/10586/download" TargetMode="External"/><Relationship Id="rId690" Type="http://schemas.openxmlformats.org/officeDocument/2006/relationships/hyperlink" Target="https://data.adb.org/media/10586/download" TargetMode="External"/><Relationship Id="rId2164" Type="http://schemas.openxmlformats.org/officeDocument/2006/relationships/hyperlink" Target="https://data.iadb.org/dataset/2021-idb-climate-finance-database" TargetMode="External"/><Relationship Id="rId2371" Type="http://schemas.openxmlformats.org/officeDocument/2006/relationships/hyperlink" Target="https://www.adb.org/projects/53052-001/main" TargetMode="External"/><Relationship Id="rId136" Type="http://schemas.openxmlformats.org/officeDocument/2006/relationships/hyperlink" Target="https://data.adb.org/media/9141/download" TargetMode="External"/><Relationship Id="rId343" Type="http://schemas.openxmlformats.org/officeDocument/2006/relationships/hyperlink" Target="https://data.adb.org/media/10586/download" TargetMode="External"/><Relationship Id="rId550" Type="http://schemas.openxmlformats.org/officeDocument/2006/relationships/hyperlink" Target="https://data.adb.org/media/10586/download" TargetMode="External"/><Relationship Id="rId788" Type="http://schemas.openxmlformats.org/officeDocument/2006/relationships/hyperlink" Target="https://data.adb.org/media/12001/download" TargetMode="External"/><Relationship Id="rId995" Type="http://schemas.openxmlformats.org/officeDocument/2006/relationships/hyperlink" Target="https://data.adb.org/media/12001/download" TargetMode="External"/><Relationship Id="rId1180" Type="http://schemas.openxmlformats.org/officeDocument/2006/relationships/hyperlink" Target="https://data.adb.org/media/12001/download" TargetMode="External"/><Relationship Id="rId2024" Type="http://schemas.openxmlformats.org/officeDocument/2006/relationships/hyperlink" Target="https://data.iadb.org/dataset/2021-idb-climate-finance-database" TargetMode="External"/><Relationship Id="rId2231" Type="http://schemas.openxmlformats.org/officeDocument/2006/relationships/hyperlink" Target="https://www.adb.org/projects/54014-001/main" TargetMode="External"/><Relationship Id="rId2469" Type="http://schemas.openxmlformats.org/officeDocument/2006/relationships/hyperlink" Target="https://www.adb.org/projects/52287-001/main" TargetMode="External"/><Relationship Id="rId2676" Type="http://schemas.openxmlformats.org/officeDocument/2006/relationships/hyperlink" Target="https://www.ebrd.com/home/work-with-us/projects/psd/53335.html" TargetMode="External"/><Relationship Id="rId2883" Type="http://schemas.openxmlformats.org/officeDocument/2006/relationships/hyperlink" Target="https://www.ebrd.com/home/work-with-us/projects/psd/54071.html" TargetMode="External"/><Relationship Id="rId203" Type="http://schemas.openxmlformats.org/officeDocument/2006/relationships/hyperlink" Target="https://data.adb.org/media/9141/download" TargetMode="External"/><Relationship Id="rId648" Type="http://schemas.openxmlformats.org/officeDocument/2006/relationships/hyperlink" Target="https://data.adb.org/media/10586/download" TargetMode="External"/><Relationship Id="rId855" Type="http://schemas.openxmlformats.org/officeDocument/2006/relationships/hyperlink" Target="https://data.adb.org/media/12001/download" TargetMode="External"/><Relationship Id="rId1040" Type="http://schemas.openxmlformats.org/officeDocument/2006/relationships/hyperlink" Target="https://data.adb.org/media/12001/download" TargetMode="External"/><Relationship Id="rId1278" Type="http://schemas.openxmlformats.org/officeDocument/2006/relationships/hyperlink" Target="https://data.iadb.org/dataset/download/88fc53ef-f1f1-4119-96f2-b575f5fda36c/zip" TargetMode="External"/><Relationship Id="rId1485" Type="http://schemas.openxmlformats.org/officeDocument/2006/relationships/hyperlink" Target="https://data.iadb.org/dataset/download/88fc53ef-f1f1-4119-96f2-b575f5fda36c/zip" TargetMode="External"/><Relationship Id="rId1692" Type="http://schemas.openxmlformats.org/officeDocument/2006/relationships/hyperlink" Target="https://data.iadb.org/dataset/2022-idb-climate-finance-database" TargetMode="External"/><Relationship Id="rId2329" Type="http://schemas.openxmlformats.org/officeDocument/2006/relationships/hyperlink" Target="https://www.adb.org/projects/57273-001/main" TargetMode="External"/><Relationship Id="rId2536" Type="http://schemas.openxmlformats.org/officeDocument/2006/relationships/hyperlink" Target="https://www.adb.org/projects/55217-001/main" TargetMode="External"/><Relationship Id="rId2743" Type="http://schemas.openxmlformats.org/officeDocument/2006/relationships/hyperlink" Target="https://www.ebrd.com/home/work-with-us/projects/psd/51888.html" TargetMode="External"/><Relationship Id="rId410" Type="http://schemas.openxmlformats.org/officeDocument/2006/relationships/hyperlink" Target="https://data.adb.org/media/10586/download" TargetMode="External"/><Relationship Id="rId508" Type="http://schemas.openxmlformats.org/officeDocument/2006/relationships/hyperlink" Target="https://data.adb.org/media/10586/download" TargetMode="External"/><Relationship Id="rId715" Type="http://schemas.openxmlformats.org/officeDocument/2006/relationships/hyperlink" Target="https://data.adb.org/media/10586/download" TargetMode="External"/><Relationship Id="rId922" Type="http://schemas.openxmlformats.org/officeDocument/2006/relationships/hyperlink" Target="https://data.adb.org/media/12001/download" TargetMode="External"/><Relationship Id="rId1138" Type="http://schemas.openxmlformats.org/officeDocument/2006/relationships/hyperlink" Target="https://data.adb.org/media/12001/download" TargetMode="External"/><Relationship Id="rId1345" Type="http://schemas.openxmlformats.org/officeDocument/2006/relationships/hyperlink" Target="https://data.iadb.org/dataset/download/88fc53ef-f1f1-4119-96f2-b575f5fda36c/zip" TargetMode="External"/><Relationship Id="rId1552" Type="http://schemas.openxmlformats.org/officeDocument/2006/relationships/hyperlink" Target="https://data.iadb.org/dataset/download/88fc53ef-f1f1-4119-96f2-b575f5fda36c/zip" TargetMode="External"/><Relationship Id="rId1997" Type="http://schemas.openxmlformats.org/officeDocument/2006/relationships/hyperlink" Target="https://data.iadb.org/dataset/2021-idb-climate-finance-database" TargetMode="External"/><Relationship Id="rId2603" Type="http://schemas.openxmlformats.org/officeDocument/2006/relationships/hyperlink" Target="https://www.adb.org/projects/51073-004/main" TargetMode="External"/><Relationship Id="rId1205" Type="http://schemas.openxmlformats.org/officeDocument/2006/relationships/hyperlink" Target="https://data.adb.org/media/12001/download" TargetMode="External"/><Relationship Id="rId1857" Type="http://schemas.openxmlformats.org/officeDocument/2006/relationships/hyperlink" Target="https://data.iadb.org/dataset/2022-idb-climate-finance-database" TargetMode="External"/><Relationship Id="rId2810" Type="http://schemas.openxmlformats.org/officeDocument/2006/relationships/hyperlink" Target="https://www.ebrd.com/home/work-with-us/projects/psd/52634.html" TargetMode="External"/><Relationship Id="rId2908" Type="http://schemas.openxmlformats.org/officeDocument/2006/relationships/hyperlink" Target="https://www.ebrd.com/home/work-with-us/projects/psd/49522.html" TargetMode="External"/><Relationship Id="rId51" Type="http://schemas.openxmlformats.org/officeDocument/2006/relationships/hyperlink" Target="https://data.adb.org/media/9141/download" TargetMode="External"/><Relationship Id="rId1412" Type="http://schemas.openxmlformats.org/officeDocument/2006/relationships/hyperlink" Target="https://data.iadb.org/dataset/download/88fc53ef-f1f1-4119-96f2-b575f5fda36c/zip" TargetMode="External"/><Relationship Id="rId1717" Type="http://schemas.openxmlformats.org/officeDocument/2006/relationships/hyperlink" Target="https://data.iadb.org/dataset/2022-idb-climate-finance-database" TargetMode="External"/><Relationship Id="rId1924" Type="http://schemas.openxmlformats.org/officeDocument/2006/relationships/hyperlink" Target="https://data.iadb.org/dataset/2022-idb-climate-finance-database" TargetMode="External"/><Relationship Id="rId298" Type="http://schemas.openxmlformats.org/officeDocument/2006/relationships/hyperlink" Target="https://data.adb.org/media/9141/download" TargetMode="External"/><Relationship Id="rId158" Type="http://schemas.openxmlformats.org/officeDocument/2006/relationships/hyperlink" Target="https://data.adb.org/media/9141/download" TargetMode="External"/><Relationship Id="rId2186" Type="http://schemas.openxmlformats.org/officeDocument/2006/relationships/hyperlink" Target="https://thedocs.worldbank.org/en/doc/031d77b68937409e4581413cf920c1c9-0020012022/original/WB-FY21-Project-list-flyer.pdf" TargetMode="External"/><Relationship Id="rId2393" Type="http://schemas.openxmlformats.org/officeDocument/2006/relationships/hyperlink" Target="https://www.adb.org/projects/51036-002/main" TargetMode="External"/><Relationship Id="rId2698" Type="http://schemas.openxmlformats.org/officeDocument/2006/relationships/hyperlink" Target="https://www.ebrd.com/home/work-with-us/projects/psd/54126.html" TargetMode="External"/><Relationship Id="rId365" Type="http://schemas.openxmlformats.org/officeDocument/2006/relationships/hyperlink" Target="https://data.adb.org/media/10586/download" TargetMode="External"/><Relationship Id="rId572" Type="http://schemas.openxmlformats.org/officeDocument/2006/relationships/hyperlink" Target="https://data.adb.org/media/10586/download" TargetMode="External"/><Relationship Id="rId2046" Type="http://schemas.openxmlformats.org/officeDocument/2006/relationships/hyperlink" Target="https://data.iadb.org/dataset/2021-idb-climate-finance-database" TargetMode="External"/><Relationship Id="rId2253" Type="http://schemas.openxmlformats.org/officeDocument/2006/relationships/hyperlink" Target="https://www.adb.org/projects/56085-001/main" TargetMode="External"/><Relationship Id="rId2460" Type="http://schemas.openxmlformats.org/officeDocument/2006/relationships/hyperlink" Target="https://www.adb.org/projects/49026-004/main" TargetMode="External"/><Relationship Id="rId225" Type="http://schemas.openxmlformats.org/officeDocument/2006/relationships/hyperlink" Target="https://data.adb.org/media/9141/download" TargetMode="External"/><Relationship Id="rId432" Type="http://schemas.openxmlformats.org/officeDocument/2006/relationships/hyperlink" Target="https://data.adb.org/media/10586/download" TargetMode="External"/><Relationship Id="rId877" Type="http://schemas.openxmlformats.org/officeDocument/2006/relationships/hyperlink" Target="https://data.adb.org/media/12001/download" TargetMode="External"/><Relationship Id="rId1062" Type="http://schemas.openxmlformats.org/officeDocument/2006/relationships/hyperlink" Target="https://data.adb.org/media/12001/download" TargetMode="External"/><Relationship Id="rId2113" Type="http://schemas.openxmlformats.org/officeDocument/2006/relationships/hyperlink" Target="https://data.iadb.org/dataset/2021-idb-climate-finance-database" TargetMode="External"/><Relationship Id="rId2320" Type="http://schemas.openxmlformats.org/officeDocument/2006/relationships/hyperlink" Target="https://www.adb.org/projects/57113-001/main" TargetMode="External"/><Relationship Id="rId2558" Type="http://schemas.openxmlformats.org/officeDocument/2006/relationships/hyperlink" Target="https://www.adb.org/projects/55162-001/main" TargetMode="External"/><Relationship Id="rId2765" Type="http://schemas.openxmlformats.org/officeDocument/2006/relationships/hyperlink" Target="https://www.ebrd.com/home/work-with-us/projects/psd/53496.html" TargetMode="External"/><Relationship Id="rId737" Type="http://schemas.openxmlformats.org/officeDocument/2006/relationships/hyperlink" Target="https://data.adb.org/media/10586/download" TargetMode="External"/><Relationship Id="rId944" Type="http://schemas.openxmlformats.org/officeDocument/2006/relationships/hyperlink" Target="https://data.adb.org/media/12001/download" TargetMode="External"/><Relationship Id="rId1367" Type="http://schemas.openxmlformats.org/officeDocument/2006/relationships/hyperlink" Target="https://data.iadb.org/dataset/download/88fc53ef-f1f1-4119-96f2-b575f5fda36c/zip" TargetMode="External"/><Relationship Id="rId1574" Type="http://schemas.openxmlformats.org/officeDocument/2006/relationships/hyperlink" Target="https://data.iadb.org/dataset/download/88fc53ef-f1f1-4119-96f2-b575f5fda36c/zip" TargetMode="External"/><Relationship Id="rId1781" Type="http://schemas.openxmlformats.org/officeDocument/2006/relationships/hyperlink" Target="https://data.iadb.org/dataset/2022-idb-climate-finance-database" TargetMode="External"/><Relationship Id="rId2418" Type="http://schemas.openxmlformats.org/officeDocument/2006/relationships/hyperlink" Target="https://www.adb.org/projects/53382-002/main" TargetMode="External"/><Relationship Id="rId2625" Type="http://schemas.openxmlformats.org/officeDocument/2006/relationships/hyperlink" Target="https://www.aiib.org/en/projects/details/2022/_download/multicountry/AIIB_PSI_SEA-Womens-Economic-Empowerment_20221021_vF.pdf" TargetMode="External"/><Relationship Id="rId2832" Type="http://schemas.openxmlformats.org/officeDocument/2006/relationships/hyperlink" Target="https://www.ebrd.com/home/work-with-us/projects/psd/52725.html" TargetMode="External"/><Relationship Id="rId73" Type="http://schemas.openxmlformats.org/officeDocument/2006/relationships/hyperlink" Target="https://data.adb.org/media/9141/download" TargetMode="External"/><Relationship Id="rId804" Type="http://schemas.openxmlformats.org/officeDocument/2006/relationships/hyperlink" Target="https://data.adb.org/media/12001/download" TargetMode="External"/><Relationship Id="rId1227" Type="http://schemas.openxmlformats.org/officeDocument/2006/relationships/hyperlink" Target="https://data.iadb.org/dataset/download/88fc53ef-f1f1-4119-96f2-b575f5fda36c/zip" TargetMode="External"/><Relationship Id="rId1434" Type="http://schemas.openxmlformats.org/officeDocument/2006/relationships/hyperlink" Target="https://data.iadb.org/dataset/download/88fc53ef-f1f1-4119-96f2-b575f5fda36c/zip" TargetMode="External"/><Relationship Id="rId1641" Type="http://schemas.openxmlformats.org/officeDocument/2006/relationships/hyperlink" Target="https://data.iadb.org/dataset/2022-idb-climate-finance-database" TargetMode="External"/><Relationship Id="rId1879" Type="http://schemas.openxmlformats.org/officeDocument/2006/relationships/hyperlink" Target="https://data.iadb.org/dataset/2022-idb-climate-finance-database" TargetMode="External"/><Relationship Id="rId1501" Type="http://schemas.openxmlformats.org/officeDocument/2006/relationships/hyperlink" Target="https://data.iadb.org/dataset/download/88fc53ef-f1f1-4119-96f2-b575f5fda36c/zip" TargetMode="External"/><Relationship Id="rId1739" Type="http://schemas.openxmlformats.org/officeDocument/2006/relationships/hyperlink" Target="https://data.iadb.org/dataset/2022-idb-climate-finance-database" TargetMode="External"/><Relationship Id="rId1946" Type="http://schemas.openxmlformats.org/officeDocument/2006/relationships/hyperlink" Target="https://data.iadb.org/dataset/2021-idb-climate-finance-database" TargetMode="External"/><Relationship Id="rId1806" Type="http://schemas.openxmlformats.org/officeDocument/2006/relationships/hyperlink" Target="https://data.iadb.org/dataset/2022-idb-climate-finance-database" TargetMode="External"/><Relationship Id="rId387" Type="http://schemas.openxmlformats.org/officeDocument/2006/relationships/hyperlink" Target="https://data.adb.org/media/10586/download" TargetMode="External"/><Relationship Id="rId594" Type="http://schemas.openxmlformats.org/officeDocument/2006/relationships/hyperlink" Target="https://data.adb.org/media/10586/download" TargetMode="External"/><Relationship Id="rId2068" Type="http://schemas.openxmlformats.org/officeDocument/2006/relationships/hyperlink" Target="https://data.iadb.org/dataset/2021-idb-climate-finance-database" TargetMode="External"/><Relationship Id="rId2275" Type="http://schemas.openxmlformats.org/officeDocument/2006/relationships/hyperlink" Target="https://www.adb.org/projects/57045-001/main" TargetMode="External"/><Relationship Id="rId247" Type="http://schemas.openxmlformats.org/officeDocument/2006/relationships/hyperlink" Target="https://data.adb.org/media/9141/download" TargetMode="External"/><Relationship Id="rId899" Type="http://schemas.openxmlformats.org/officeDocument/2006/relationships/hyperlink" Target="https://data.adb.org/media/12001/download" TargetMode="External"/><Relationship Id="rId1084" Type="http://schemas.openxmlformats.org/officeDocument/2006/relationships/hyperlink" Target="https://data.adb.org/media/12001/download" TargetMode="External"/><Relationship Id="rId2482" Type="http://schemas.openxmlformats.org/officeDocument/2006/relationships/hyperlink" Target="https://www.adb.org/projects/54142-002/main" TargetMode="External"/><Relationship Id="rId2787" Type="http://schemas.openxmlformats.org/officeDocument/2006/relationships/hyperlink" Target="https://www.ebrd.com/home/work-with-us/projects/psd/52938.html" TargetMode="External"/><Relationship Id="rId107" Type="http://schemas.openxmlformats.org/officeDocument/2006/relationships/hyperlink" Target="https://data.adb.org/media/9141/download" TargetMode="External"/><Relationship Id="rId454" Type="http://schemas.openxmlformats.org/officeDocument/2006/relationships/hyperlink" Target="https://data.adb.org/media/10586/download" TargetMode="External"/><Relationship Id="rId661" Type="http://schemas.openxmlformats.org/officeDocument/2006/relationships/hyperlink" Target="https://data.adb.org/media/10586/download" TargetMode="External"/><Relationship Id="rId759" Type="http://schemas.openxmlformats.org/officeDocument/2006/relationships/hyperlink" Target="https://data.adb.org/media/12001/download" TargetMode="External"/><Relationship Id="rId966" Type="http://schemas.openxmlformats.org/officeDocument/2006/relationships/hyperlink" Target="https://data.adb.org/media/12001/download" TargetMode="External"/><Relationship Id="rId1291" Type="http://schemas.openxmlformats.org/officeDocument/2006/relationships/hyperlink" Target="https://data.iadb.org/dataset/download/88fc53ef-f1f1-4119-96f2-b575f5fda36c/zip" TargetMode="External"/><Relationship Id="rId1389" Type="http://schemas.openxmlformats.org/officeDocument/2006/relationships/hyperlink" Target="https://data.iadb.org/dataset/download/88fc53ef-f1f1-4119-96f2-b575f5fda36c/zip" TargetMode="External"/><Relationship Id="rId1596" Type="http://schemas.openxmlformats.org/officeDocument/2006/relationships/hyperlink" Target="https://data.iadb.org/dataset/download/88fc53ef-f1f1-4119-96f2-b575f5fda36c/zip" TargetMode="External"/><Relationship Id="rId2135" Type="http://schemas.openxmlformats.org/officeDocument/2006/relationships/hyperlink" Target="https://data.iadb.org/dataset/2021-idb-climate-finance-database" TargetMode="External"/><Relationship Id="rId2342" Type="http://schemas.openxmlformats.org/officeDocument/2006/relationships/hyperlink" Target="https://www.adb.org/projects/53284-003/main" TargetMode="External"/><Relationship Id="rId2647" Type="http://schemas.openxmlformats.org/officeDocument/2006/relationships/hyperlink" Target="https://www.aiib.org/en/projects/details/2021/approved/multicountry-Data-Center-Development-in-Emerging-Asia.html" TargetMode="External"/><Relationship Id="rId314" Type="http://schemas.openxmlformats.org/officeDocument/2006/relationships/hyperlink" Target="https://data.adb.org/media/9141/download" TargetMode="External"/><Relationship Id="rId521" Type="http://schemas.openxmlformats.org/officeDocument/2006/relationships/hyperlink" Target="https://data.adb.org/media/10586/download" TargetMode="External"/><Relationship Id="rId619" Type="http://schemas.openxmlformats.org/officeDocument/2006/relationships/hyperlink" Target="https://data.adb.org/media/10586/download" TargetMode="External"/><Relationship Id="rId1151" Type="http://schemas.openxmlformats.org/officeDocument/2006/relationships/hyperlink" Target="https://data.adb.org/media/12001/download" TargetMode="External"/><Relationship Id="rId1249" Type="http://schemas.openxmlformats.org/officeDocument/2006/relationships/hyperlink" Target="https://data.iadb.org/dataset/download/88fc53ef-f1f1-4119-96f2-b575f5fda36c/zip" TargetMode="External"/><Relationship Id="rId2202" Type="http://schemas.openxmlformats.org/officeDocument/2006/relationships/hyperlink" Target="https://www.aiib.org/en/news-events/impact-reports/sustainability-bond-impact/2024/index.html" TargetMode="External"/><Relationship Id="rId2854" Type="http://schemas.openxmlformats.org/officeDocument/2006/relationships/hyperlink" Target="https://www.ebrd.com/home/work-with-us/projects/psd/53191.html" TargetMode="External"/><Relationship Id="rId95" Type="http://schemas.openxmlformats.org/officeDocument/2006/relationships/hyperlink" Target="https://data.adb.org/media/9141/download" TargetMode="External"/><Relationship Id="rId826" Type="http://schemas.openxmlformats.org/officeDocument/2006/relationships/hyperlink" Target="https://data.adb.org/media/12001/download" TargetMode="External"/><Relationship Id="rId1011" Type="http://schemas.openxmlformats.org/officeDocument/2006/relationships/hyperlink" Target="https://data.adb.org/media/12001/download" TargetMode="External"/><Relationship Id="rId1109" Type="http://schemas.openxmlformats.org/officeDocument/2006/relationships/hyperlink" Target="https://data.adb.org/media/12001/download" TargetMode="External"/><Relationship Id="rId1456" Type="http://schemas.openxmlformats.org/officeDocument/2006/relationships/hyperlink" Target="https://data.iadb.org/dataset/download/88fc53ef-f1f1-4119-96f2-b575f5fda36c/zip" TargetMode="External"/><Relationship Id="rId1663" Type="http://schemas.openxmlformats.org/officeDocument/2006/relationships/hyperlink" Target="https://data.iadb.org/dataset/2022-idb-climate-finance-database" TargetMode="External"/><Relationship Id="rId1870" Type="http://schemas.openxmlformats.org/officeDocument/2006/relationships/hyperlink" Target="https://data.iadb.org/dataset/2022-idb-climate-finance-database" TargetMode="External"/><Relationship Id="rId1968" Type="http://schemas.openxmlformats.org/officeDocument/2006/relationships/hyperlink" Target="https://data.iadb.org/dataset/2021-idb-climate-finance-database" TargetMode="External"/><Relationship Id="rId2507" Type="http://schemas.openxmlformats.org/officeDocument/2006/relationships/hyperlink" Target="https://www.adb.org/projects/54212-001/main" TargetMode="External"/><Relationship Id="rId2714" Type="http://schemas.openxmlformats.org/officeDocument/2006/relationships/hyperlink" Target="https://www.ebrd.com/home/work-with-us/projects/psd/54251.html" TargetMode="External"/><Relationship Id="rId2921" Type="http://schemas.openxmlformats.org/officeDocument/2006/relationships/hyperlink" Target="https://www.ebrd.com/home/work-with-us/projects/psd/54239.html" TargetMode="External"/><Relationship Id="rId1316" Type="http://schemas.openxmlformats.org/officeDocument/2006/relationships/hyperlink" Target="https://data.iadb.org/dataset/download/88fc53ef-f1f1-4119-96f2-b575f5fda36c/zip" TargetMode="External"/><Relationship Id="rId1523" Type="http://schemas.openxmlformats.org/officeDocument/2006/relationships/hyperlink" Target="https://data.iadb.org/dataset/download/88fc53ef-f1f1-4119-96f2-b575f5fda36c/zip" TargetMode="External"/><Relationship Id="rId1730" Type="http://schemas.openxmlformats.org/officeDocument/2006/relationships/hyperlink" Target="https://data.iadb.org/dataset/2022-idb-climate-finance-database" TargetMode="External"/><Relationship Id="rId22" Type="http://schemas.openxmlformats.org/officeDocument/2006/relationships/hyperlink" Target="https://data.adb.org/media/9141/download" TargetMode="External"/><Relationship Id="rId1828" Type="http://schemas.openxmlformats.org/officeDocument/2006/relationships/hyperlink" Target="https://data.iadb.org/dataset/2022-idb-climate-finance-database" TargetMode="External"/><Relationship Id="rId171" Type="http://schemas.openxmlformats.org/officeDocument/2006/relationships/hyperlink" Target="https://data.adb.org/media/9141/download" TargetMode="External"/><Relationship Id="rId2297" Type="http://schemas.openxmlformats.org/officeDocument/2006/relationships/hyperlink" Target="https://www.adb.org/projects/55044-003/main" TargetMode="External"/><Relationship Id="rId269" Type="http://schemas.openxmlformats.org/officeDocument/2006/relationships/hyperlink" Target="https://data.adb.org/media/9141/download" TargetMode="External"/><Relationship Id="rId476" Type="http://schemas.openxmlformats.org/officeDocument/2006/relationships/hyperlink" Target="https://data.adb.org/media/10586/download" TargetMode="External"/><Relationship Id="rId683" Type="http://schemas.openxmlformats.org/officeDocument/2006/relationships/hyperlink" Target="https://data.adb.org/media/10586/download" TargetMode="External"/><Relationship Id="rId890" Type="http://schemas.openxmlformats.org/officeDocument/2006/relationships/hyperlink" Target="https://data.adb.org/media/12001/download" TargetMode="External"/><Relationship Id="rId2157" Type="http://schemas.openxmlformats.org/officeDocument/2006/relationships/hyperlink" Target="https://data.iadb.org/dataset/2021-idb-climate-finance-database" TargetMode="External"/><Relationship Id="rId2364" Type="http://schemas.openxmlformats.org/officeDocument/2006/relationships/hyperlink" Target="https://www.adb.org/projects/56142-001/main" TargetMode="External"/><Relationship Id="rId2571" Type="http://schemas.openxmlformats.org/officeDocument/2006/relationships/hyperlink" Target="https://www.adb.org/projects/55113-001/main" TargetMode="External"/><Relationship Id="rId129" Type="http://schemas.openxmlformats.org/officeDocument/2006/relationships/hyperlink" Target="https://data.adb.org/media/9141/download" TargetMode="External"/><Relationship Id="rId336" Type="http://schemas.openxmlformats.org/officeDocument/2006/relationships/hyperlink" Target="https://data.adb.org/media/9141/download" TargetMode="External"/><Relationship Id="rId543" Type="http://schemas.openxmlformats.org/officeDocument/2006/relationships/hyperlink" Target="https://data.adb.org/media/10586/download" TargetMode="External"/><Relationship Id="rId988" Type="http://schemas.openxmlformats.org/officeDocument/2006/relationships/hyperlink" Target="https://data.adb.org/media/12001/download" TargetMode="External"/><Relationship Id="rId1173" Type="http://schemas.openxmlformats.org/officeDocument/2006/relationships/hyperlink" Target="https://data.adb.org/media/12001/download" TargetMode="External"/><Relationship Id="rId1380" Type="http://schemas.openxmlformats.org/officeDocument/2006/relationships/hyperlink" Target="https://data.iadb.org/dataset/download/88fc53ef-f1f1-4119-96f2-b575f5fda36c/zip" TargetMode="External"/><Relationship Id="rId2017" Type="http://schemas.openxmlformats.org/officeDocument/2006/relationships/hyperlink" Target="https://data.iadb.org/dataset/2021-idb-climate-finance-database" TargetMode="External"/><Relationship Id="rId2224" Type="http://schemas.openxmlformats.org/officeDocument/2006/relationships/hyperlink" Target="https://www.adb.org/projects/52322-004/main" TargetMode="External"/><Relationship Id="rId2669" Type="http://schemas.openxmlformats.org/officeDocument/2006/relationships/hyperlink" Target="https://www.ebrd.com/home/work-with-us/projects/psd/52458.html" TargetMode="External"/><Relationship Id="rId2876" Type="http://schemas.openxmlformats.org/officeDocument/2006/relationships/hyperlink" Target="https://www.ebrd.com/home/work-with-us/projects/psd/54334.html" TargetMode="External"/><Relationship Id="rId403" Type="http://schemas.openxmlformats.org/officeDocument/2006/relationships/hyperlink" Target="https://data.adb.org/media/10586/download" TargetMode="External"/><Relationship Id="rId750" Type="http://schemas.openxmlformats.org/officeDocument/2006/relationships/hyperlink" Target="https://data.adb.org/media/10586/download" TargetMode="External"/><Relationship Id="rId848" Type="http://schemas.openxmlformats.org/officeDocument/2006/relationships/hyperlink" Target="https://data.adb.org/media/12001/download" TargetMode="External"/><Relationship Id="rId1033" Type="http://schemas.openxmlformats.org/officeDocument/2006/relationships/hyperlink" Target="https://data.adb.org/media/12001/download" TargetMode="External"/><Relationship Id="rId1478" Type="http://schemas.openxmlformats.org/officeDocument/2006/relationships/hyperlink" Target="https://data.iadb.org/dataset/download/88fc53ef-f1f1-4119-96f2-b575f5fda36c/zip" TargetMode="External"/><Relationship Id="rId1685" Type="http://schemas.openxmlformats.org/officeDocument/2006/relationships/hyperlink" Target="https://data.iadb.org/dataset/2022-idb-climate-finance-database" TargetMode="External"/><Relationship Id="rId1892" Type="http://schemas.openxmlformats.org/officeDocument/2006/relationships/hyperlink" Target="https://data.iadb.org/dataset/2022-idb-climate-finance-database" TargetMode="External"/><Relationship Id="rId2431" Type="http://schemas.openxmlformats.org/officeDocument/2006/relationships/hyperlink" Target="https://www.adb.org/projects/38272-044/main" TargetMode="External"/><Relationship Id="rId2529" Type="http://schemas.openxmlformats.org/officeDocument/2006/relationships/hyperlink" Target="https://www.adb.org/projects/55227-002/main" TargetMode="External"/><Relationship Id="rId2736" Type="http://schemas.openxmlformats.org/officeDocument/2006/relationships/hyperlink" Target="https://www.ebrd.com/home/work-with-us/projects/psd/52597.html" TargetMode="External"/><Relationship Id="rId610" Type="http://schemas.openxmlformats.org/officeDocument/2006/relationships/hyperlink" Target="https://data.adb.org/media/10586/download" TargetMode="External"/><Relationship Id="rId708" Type="http://schemas.openxmlformats.org/officeDocument/2006/relationships/hyperlink" Target="https://data.adb.org/media/10586/download" TargetMode="External"/><Relationship Id="rId915" Type="http://schemas.openxmlformats.org/officeDocument/2006/relationships/hyperlink" Target="https://data.adb.org/media/12001/download" TargetMode="External"/><Relationship Id="rId1240" Type="http://schemas.openxmlformats.org/officeDocument/2006/relationships/hyperlink" Target="https://data.iadb.org/dataset/download/88fc53ef-f1f1-4119-96f2-b575f5fda36c/zip" TargetMode="External"/><Relationship Id="rId1338" Type="http://schemas.openxmlformats.org/officeDocument/2006/relationships/hyperlink" Target="https://data.iadb.org/dataset/download/88fc53ef-f1f1-4119-96f2-b575f5fda36c/zip" TargetMode="External"/><Relationship Id="rId1545" Type="http://schemas.openxmlformats.org/officeDocument/2006/relationships/hyperlink" Target="https://data.iadb.org/dataset/download/88fc53ef-f1f1-4119-96f2-b575f5fda36c/zip" TargetMode="External"/><Relationship Id="rId2943" Type="http://schemas.openxmlformats.org/officeDocument/2006/relationships/hyperlink" Target="https://www.aiib.org/en/projects/details/2023/approved/Multicountry-A-P-Moller-Capital-Emerging-Market-Infrastructure-Fund-II.html" TargetMode="External"/><Relationship Id="rId1100" Type="http://schemas.openxmlformats.org/officeDocument/2006/relationships/hyperlink" Target="https://data.adb.org/media/12001/download" TargetMode="External"/><Relationship Id="rId1405" Type="http://schemas.openxmlformats.org/officeDocument/2006/relationships/hyperlink" Target="https://data.iadb.org/dataset/download/88fc53ef-f1f1-4119-96f2-b575f5fda36c/zip" TargetMode="External"/><Relationship Id="rId1752" Type="http://schemas.openxmlformats.org/officeDocument/2006/relationships/hyperlink" Target="https://data.iadb.org/dataset/2022-idb-climate-finance-database" TargetMode="External"/><Relationship Id="rId2803" Type="http://schemas.openxmlformats.org/officeDocument/2006/relationships/hyperlink" Target="https://www.ebrd.com/home/work-with-us/projects/psd/52361.html" TargetMode="External"/><Relationship Id="rId44" Type="http://schemas.openxmlformats.org/officeDocument/2006/relationships/hyperlink" Target="https://data.adb.org/media/9141/download" TargetMode="External"/><Relationship Id="rId1612" Type="http://schemas.openxmlformats.org/officeDocument/2006/relationships/hyperlink" Target="https://data.iadb.org/dataset/2022-idb-climate-finance-database" TargetMode="External"/><Relationship Id="rId1917" Type="http://schemas.openxmlformats.org/officeDocument/2006/relationships/hyperlink" Target="https://data.iadb.org/dataset/2022-idb-climate-finance-database" TargetMode="External"/><Relationship Id="rId193" Type="http://schemas.openxmlformats.org/officeDocument/2006/relationships/hyperlink" Target="https://data.adb.org/media/9141/download" TargetMode="External"/><Relationship Id="rId498" Type="http://schemas.openxmlformats.org/officeDocument/2006/relationships/hyperlink" Target="https://data.adb.org/media/10586/download" TargetMode="External"/><Relationship Id="rId2081" Type="http://schemas.openxmlformats.org/officeDocument/2006/relationships/hyperlink" Target="https://data.iadb.org/dataset/2021-idb-climate-finance-database" TargetMode="External"/><Relationship Id="rId2179" Type="http://schemas.openxmlformats.org/officeDocument/2006/relationships/hyperlink" Target="https://data.iadb.org/dataset/2021-idb-climate-finance-database" TargetMode="External"/><Relationship Id="rId260" Type="http://schemas.openxmlformats.org/officeDocument/2006/relationships/hyperlink" Target="https://data.adb.org/media/9141/download" TargetMode="External"/><Relationship Id="rId2386" Type="http://schemas.openxmlformats.org/officeDocument/2006/relationships/hyperlink" Target="https://www.adb.org/projects/54123-001/main" TargetMode="External"/><Relationship Id="rId2593" Type="http://schemas.openxmlformats.org/officeDocument/2006/relationships/hyperlink" Target="https://www.adb.org/projects/53129-001/main" TargetMode="External"/><Relationship Id="rId120" Type="http://schemas.openxmlformats.org/officeDocument/2006/relationships/hyperlink" Target="https://data.adb.org/media/9141/download" TargetMode="External"/><Relationship Id="rId358" Type="http://schemas.openxmlformats.org/officeDocument/2006/relationships/hyperlink" Target="https://data.adb.org/media/10586/download" TargetMode="External"/><Relationship Id="rId565" Type="http://schemas.openxmlformats.org/officeDocument/2006/relationships/hyperlink" Target="https://data.adb.org/media/10586/download" TargetMode="External"/><Relationship Id="rId772" Type="http://schemas.openxmlformats.org/officeDocument/2006/relationships/hyperlink" Target="https://data.adb.org/media/12001/download" TargetMode="External"/><Relationship Id="rId1195" Type="http://schemas.openxmlformats.org/officeDocument/2006/relationships/hyperlink" Target="https://data.adb.org/media/12001/download" TargetMode="External"/><Relationship Id="rId2039" Type="http://schemas.openxmlformats.org/officeDocument/2006/relationships/hyperlink" Target="https://data.iadb.org/dataset/2021-idb-climate-finance-database" TargetMode="External"/><Relationship Id="rId2246" Type="http://schemas.openxmlformats.org/officeDocument/2006/relationships/hyperlink" Target="https://www.adb.org/projects/55136-001/main" TargetMode="External"/><Relationship Id="rId2453" Type="http://schemas.openxmlformats.org/officeDocument/2006/relationships/hyperlink" Target="https://www.adb.org/projects/52181-001/main" TargetMode="External"/><Relationship Id="rId2660" Type="http://schemas.openxmlformats.org/officeDocument/2006/relationships/hyperlink" Target="https://www.aiib.org/en/projects/details/2021/approved/Viet-Nam-Dakdrinh-125MW-Hydropower-Plant.html" TargetMode="External"/><Relationship Id="rId2898" Type="http://schemas.openxmlformats.org/officeDocument/2006/relationships/hyperlink" Target="https://www.ebrd.com/home/work-with-us/projects/psd/52989.html" TargetMode="External"/><Relationship Id="rId218" Type="http://schemas.openxmlformats.org/officeDocument/2006/relationships/hyperlink" Target="https://data.adb.org/media/9141/download" TargetMode="External"/><Relationship Id="rId425" Type="http://schemas.openxmlformats.org/officeDocument/2006/relationships/hyperlink" Target="https://data.adb.org/media/10586/download" TargetMode="External"/><Relationship Id="rId632" Type="http://schemas.openxmlformats.org/officeDocument/2006/relationships/hyperlink" Target="https://data.adb.org/media/10586/download" TargetMode="External"/><Relationship Id="rId1055" Type="http://schemas.openxmlformats.org/officeDocument/2006/relationships/hyperlink" Target="https://data.adb.org/media/12001/download" TargetMode="External"/><Relationship Id="rId1262" Type="http://schemas.openxmlformats.org/officeDocument/2006/relationships/hyperlink" Target="https://data.iadb.org/dataset/download/88fc53ef-f1f1-4119-96f2-b575f5fda36c/zip" TargetMode="External"/><Relationship Id="rId2106" Type="http://schemas.openxmlformats.org/officeDocument/2006/relationships/hyperlink" Target="https://data.iadb.org/dataset/2021-idb-climate-finance-database" TargetMode="External"/><Relationship Id="rId2313" Type="http://schemas.openxmlformats.org/officeDocument/2006/relationships/hyperlink" Target="https://www.adb.org/projects/57100-001/main" TargetMode="External"/><Relationship Id="rId2520" Type="http://schemas.openxmlformats.org/officeDocument/2006/relationships/hyperlink" Target="https://www.adb.org/projects/42267-032/main" TargetMode="External"/><Relationship Id="rId2758" Type="http://schemas.openxmlformats.org/officeDocument/2006/relationships/hyperlink" Target="https://www.ebrd.com/home/work-with-us/projects/psd/52846.html" TargetMode="External"/><Relationship Id="rId937" Type="http://schemas.openxmlformats.org/officeDocument/2006/relationships/hyperlink" Target="https://data.adb.org/media/12001/download" TargetMode="External"/><Relationship Id="rId1122" Type="http://schemas.openxmlformats.org/officeDocument/2006/relationships/hyperlink" Target="https://data.adb.org/media/12001/download" TargetMode="External"/><Relationship Id="rId1567" Type="http://schemas.openxmlformats.org/officeDocument/2006/relationships/hyperlink" Target="https://data.iadb.org/dataset/download/88fc53ef-f1f1-4119-96f2-b575f5fda36c/zip" TargetMode="External"/><Relationship Id="rId1774" Type="http://schemas.openxmlformats.org/officeDocument/2006/relationships/hyperlink" Target="https://data.iadb.org/dataset/2022-idb-climate-finance-database" TargetMode="External"/><Relationship Id="rId1981" Type="http://schemas.openxmlformats.org/officeDocument/2006/relationships/hyperlink" Target="https://data.iadb.org/dataset/2021-idb-climate-finance-database" TargetMode="External"/><Relationship Id="rId2618" Type="http://schemas.openxmlformats.org/officeDocument/2006/relationships/hyperlink" Target="https://www.aiib.org/en/projects/details/2024/_download/Hungary/AIIB-PSI-P000835-Hungary-OTP-Green-Energy-Capacity-Expansion-Bond-Investment.pdf" TargetMode="External"/><Relationship Id="rId2825" Type="http://schemas.openxmlformats.org/officeDocument/2006/relationships/hyperlink" Target="https://www.ebrd.com/home/work-with-us/projects/psd/51299.html" TargetMode="External"/><Relationship Id="rId66" Type="http://schemas.openxmlformats.org/officeDocument/2006/relationships/hyperlink" Target="https://data.adb.org/media/9141/download" TargetMode="External"/><Relationship Id="rId1427" Type="http://schemas.openxmlformats.org/officeDocument/2006/relationships/hyperlink" Target="https://data.iadb.org/dataset/download/88fc53ef-f1f1-4119-96f2-b575f5fda36c/zip" TargetMode="External"/><Relationship Id="rId1634" Type="http://schemas.openxmlformats.org/officeDocument/2006/relationships/hyperlink" Target="https://data.iadb.org/dataset/2022-idb-climate-finance-database" TargetMode="External"/><Relationship Id="rId1841" Type="http://schemas.openxmlformats.org/officeDocument/2006/relationships/hyperlink" Target="https://data.iadb.org/dataset/2022-idb-climate-finance-database" TargetMode="External"/><Relationship Id="rId1939" Type="http://schemas.openxmlformats.org/officeDocument/2006/relationships/hyperlink" Target="https://data.iadb.org/dataset/2021-idb-climate-finance-database" TargetMode="External"/><Relationship Id="rId1701" Type="http://schemas.openxmlformats.org/officeDocument/2006/relationships/hyperlink" Target="https://data.iadb.org/dataset/2022-idb-climate-finance-database" TargetMode="External"/><Relationship Id="rId282" Type="http://schemas.openxmlformats.org/officeDocument/2006/relationships/hyperlink" Target="https://data.adb.org/media/9141/download" TargetMode="External"/><Relationship Id="rId587" Type="http://schemas.openxmlformats.org/officeDocument/2006/relationships/hyperlink" Target="https://data.adb.org/media/10586/download" TargetMode="External"/><Relationship Id="rId2170" Type="http://schemas.openxmlformats.org/officeDocument/2006/relationships/hyperlink" Target="https://data.iadb.org/dataset/2021-idb-climate-finance-database" TargetMode="External"/><Relationship Id="rId2268" Type="http://schemas.openxmlformats.org/officeDocument/2006/relationships/hyperlink" Target="https://www.adb.org/projects/57004-001/main" TargetMode="External"/><Relationship Id="rId8" Type="http://schemas.openxmlformats.org/officeDocument/2006/relationships/hyperlink" Target="https://data.adb.org/media/9141/download" TargetMode="External"/><Relationship Id="rId142" Type="http://schemas.openxmlformats.org/officeDocument/2006/relationships/hyperlink" Target="https://data.adb.org/media/9141/download" TargetMode="External"/><Relationship Id="rId447" Type="http://schemas.openxmlformats.org/officeDocument/2006/relationships/hyperlink" Target="https://data.adb.org/media/10586/download" TargetMode="External"/><Relationship Id="rId794" Type="http://schemas.openxmlformats.org/officeDocument/2006/relationships/hyperlink" Target="https://data.adb.org/media/12001/download" TargetMode="External"/><Relationship Id="rId1077" Type="http://schemas.openxmlformats.org/officeDocument/2006/relationships/hyperlink" Target="https://data.adb.org/media/12001/download" TargetMode="External"/><Relationship Id="rId2030" Type="http://schemas.openxmlformats.org/officeDocument/2006/relationships/hyperlink" Target="https://data.iadb.org/dataset/2021-idb-climate-finance-database" TargetMode="External"/><Relationship Id="rId2128" Type="http://schemas.openxmlformats.org/officeDocument/2006/relationships/hyperlink" Target="https://data.iadb.org/dataset/2021-idb-climate-finance-database" TargetMode="External"/><Relationship Id="rId2475" Type="http://schemas.openxmlformats.org/officeDocument/2006/relationships/hyperlink" Target="https://www.adb.org/projects/55106-001/main" TargetMode="External"/><Relationship Id="rId2682" Type="http://schemas.openxmlformats.org/officeDocument/2006/relationships/hyperlink" Target="https://www.ebrd.com/home/work-with-us/projects/psd/54931.html" TargetMode="External"/><Relationship Id="rId654" Type="http://schemas.openxmlformats.org/officeDocument/2006/relationships/hyperlink" Target="https://data.adb.org/media/10586/download" TargetMode="External"/><Relationship Id="rId861" Type="http://schemas.openxmlformats.org/officeDocument/2006/relationships/hyperlink" Target="https://data.adb.org/media/12001/download" TargetMode="External"/><Relationship Id="rId959" Type="http://schemas.openxmlformats.org/officeDocument/2006/relationships/hyperlink" Target="https://data.adb.org/media/12001/download" TargetMode="External"/><Relationship Id="rId1284" Type="http://schemas.openxmlformats.org/officeDocument/2006/relationships/hyperlink" Target="https://data.iadb.org/dataset/download/88fc53ef-f1f1-4119-96f2-b575f5fda36c/zip" TargetMode="External"/><Relationship Id="rId1491" Type="http://schemas.openxmlformats.org/officeDocument/2006/relationships/hyperlink" Target="https://data.iadb.org/dataset/download/88fc53ef-f1f1-4119-96f2-b575f5fda36c/zip" TargetMode="External"/><Relationship Id="rId1589" Type="http://schemas.openxmlformats.org/officeDocument/2006/relationships/hyperlink" Target="https://data.iadb.org/dataset/download/88fc53ef-f1f1-4119-96f2-b575f5fda36c/zip" TargetMode="External"/><Relationship Id="rId2335" Type="http://schemas.openxmlformats.org/officeDocument/2006/relationships/hyperlink" Target="https://www.adb.org/projects/49450-032/main" TargetMode="External"/><Relationship Id="rId2542" Type="http://schemas.openxmlformats.org/officeDocument/2006/relationships/hyperlink" Target="https://www.adb.org/projects/34418-024/main" TargetMode="External"/><Relationship Id="rId307" Type="http://schemas.openxmlformats.org/officeDocument/2006/relationships/hyperlink" Target="https://data.adb.org/media/9141/download" TargetMode="External"/><Relationship Id="rId514" Type="http://schemas.openxmlformats.org/officeDocument/2006/relationships/hyperlink" Target="https://data.adb.org/media/10586/download" TargetMode="External"/><Relationship Id="rId721" Type="http://schemas.openxmlformats.org/officeDocument/2006/relationships/hyperlink" Target="https://data.adb.org/media/10586/download" TargetMode="External"/><Relationship Id="rId1144" Type="http://schemas.openxmlformats.org/officeDocument/2006/relationships/hyperlink" Target="https://data.adb.org/media/12001/download" TargetMode="External"/><Relationship Id="rId1351" Type="http://schemas.openxmlformats.org/officeDocument/2006/relationships/hyperlink" Target="https://data.iadb.org/dataset/download/88fc53ef-f1f1-4119-96f2-b575f5fda36c/zip" TargetMode="External"/><Relationship Id="rId1449" Type="http://schemas.openxmlformats.org/officeDocument/2006/relationships/hyperlink" Target="https://data.iadb.org/dataset/download/88fc53ef-f1f1-4119-96f2-b575f5fda36c/zip" TargetMode="External"/><Relationship Id="rId1796" Type="http://schemas.openxmlformats.org/officeDocument/2006/relationships/hyperlink" Target="https://data.iadb.org/dataset/2022-idb-climate-finance-database" TargetMode="External"/><Relationship Id="rId2402" Type="http://schemas.openxmlformats.org/officeDocument/2006/relationships/hyperlink" Target="https://www.adb.org/projects/52245-001/main" TargetMode="External"/><Relationship Id="rId2847" Type="http://schemas.openxmlformats.org/officeDocument/2006/relationships/hyperlink" Target="https://www.ebrd.com/home/work-with-us/projects/psd/51703.html" TargetMode="External"/><Relationship Id="rId88" Type="http://schemas.openxmlformats.org/officeDocument/2006/relationships/hyperlink" Target="https://data.adb.org/media/9141/download" TargetMode="External"/><Relationship Id="rId819" Type="http://schemas.openxmlformats.org/officeDocument/2006/relationships/hyperlink" Target="https://data.adb.org/media/12001/download" TargetMode="External"/><Relationship Id="rId1004" Type="http://schemas.openxmlformats.org/officeDocument/2006/relationships/hyperlink" Target="https://data.adb.org/media/12001/download" TargetMode="External"/><Relationship Id="rId1211" Type="http://schemas.openxmlformats.org/officeDocument/2006/relationships/hyperlink" Target="https://data.iadb.org/dataset/download/88fc53ef-f1f1-4119-96f2-b575f5fda36c/zip" TargetMode="External"/><Relationship Id="rId1656" Type="http://schemas.openxmlformats.org/officeDocument/2006/relationships/hyperlink" Target="https://data.iadb.org/dataset/2022-idb-climate-finance-database" TargetMode="External"/><Relationship Id="rId1863" Type="http://schemas.openxmlformats.org/officeDocument/2006/relationships/hyperlink" Target="https://data.iadb.org/dataset/2022-idb-climate-finance-database" TargetMode="External"/><Relationship Id="rId2707" Type="http://schemas.openxmlformats.org/officeDocument/2006/relationships/hyperlink" Target="https://www.ebrd.com/home/work-with-us/projects/psd/53874.html" TargetMode="External"/><Relationship Id="rId2914" Type="http://schemas.openxmlformats.org/officeDocument/2006/relationships/hyperlink" Target="https://www.ebrd.com/home/work-with-us/projects/psd/51055.html" TargetMode="External"/><Relationship Id="rId1309" Type="http://schemas.openxmlformats.org/officeDocument/2006/relationships/hyperlink" Target="https://data.iadb.org/dataset/download/88fc53ef-f1f1-4119-96f2-b575f5fda36c/zip" TargetMode="External"/><Relationship Id="rId1516" Type="http://schemas.openxmlformats.org/officeDocument/2006/relationships/hyperlink" Target="https://data.iadb.org/dataset/download/88fc53ef-f1f1-4119-96f2-b575f5fda36c/zip" TargetMode="External"/><Relationship Id="rId1723" Type="http://schemas.openxmlformats.org/officeDocument/2006/relationships/hyperlink" Target="https://data.iadb.org/dataset/2022-idb-climate-finance-database" TargetMode="External"/><Relationship Id="rId1930" Type="http://schemas.openxmlformats.org/officeDocument/2006/relationships/hyperlink" Target="https://data.iadb.org/dataset/2022-idb-climate-finance-database" TargetMode="External"/><Relationship Id="rId15" Type="http://schemas.openxmlformats.org/officeDocument/2006/relationships/hyperlink" Target="https://data.adb.org/media/9141/download" TargetMode="External"/><Relationship Id="rId2192" Type="http://schemas.openxmlformats.org/officeDocument/2006/relationships/hyperlink" Target="https://www.ebrd.com/home/news-and-events/publications/sustainability-report/sustainaibility-report-2022.html" TargetMode="External"/><Relationship Id="rId164" Type="http://schemas.openxmlformats.org/officeDocument/2006/relationships/hyperlink" Target="https://data.adb.org/media/9141/download" TargetMode="External"/><Relationship Id="rId371" Type="http://schemas.openxmlformats.org/officeDocument/2006/relationships/hyperlink" Target="https://data.adb.org/media/10586/download" TargetMode="External"/><Relationship Id="rId2052" Type="http://schemas.openxmlformats.org/officeDocument/2006/relationships/hyperlink" Target="https://data.iadb.org/dataset/2021-idb-climate-finance-database" TargetMode="External"/><Relationship Id="rId2497" Type="http://schemas.openxmlformats.org/officeDocument/2006/relationships/hyperlink" Target="https://www.adb.org/projects/55051-001/main" TargetMode="External"/><Relationship Id="rId469" Type="http://schemas.openxmlformats.org/officeDocument/2006/relationships/hyperlink" Target="https://data.adb.org/media/10586/download" TargetMode="External"/><Relationship Id="rId676" Type="http://schemas.openxmlformats.org/officeDocument/2006/relationships/hyperlink" Target="https://data.adb.org/media/10586/download" TargetMode="External"/><Relationship Id="rId883" Type="http://schemas.openxmlformats.org/officeDocument/2006/relationships/hyperlink" Target="https://data.adb.org/media/12001/download" TargetMode="External"/><Relationship Id="rId1099" Type="http://schemas.openxmlformats.org/officeDocument/2006/relationships/hyperlink" Target="https://data.adb.org/media/12001/download" TargetMode="External"/><Relationship Id="rId2357" Type="http://schemas.openxmlformats.org/officeDocument/2006/relationships/hyperlink" Target="https://www.adb.org/projects/56329-001/main" TargetMode="External"/><Relationship Id="rId2564" Type="http://schemas.openxmlformats.org/officeDocument/2006/relationships/hyperlink" Target="https://www.adb.org/projects/55328-001/main" TargetMode="External"/><Relationship Id="rId231" Type="http://schemas.openxmlformats.org/officeDocument/2006/relationships/hyperlink" Target="https://data.adb.org/media/9141/download" TargetMode="External"/><Relationship Id="rId329" Type="http://schemas.openxmlformats.org/officeDocument/2006/relationships/hyperlink" Target="https://data.adb.org/media/9141/download" TargetMode="External"/><Relationship Id="rId536" Type="http://schemas.openxmlformats.org/officeDocument/2006/relationships/hyperlink" Target="https://data.adb.org/media/10586/download" TargetMode="External"/><Relationship Id="rId1166" Type="http://schemas.openxmlformats.org/officeDocument/2006/relationships/hyperlink" Target="https://data.adb.org/media/12001/download" TargetMode="External"/><Relationship Id="rId1373" Type="http://schemas.openxmlformats.org/officeDocument/2006/relationships/hyperlink" Target="https://data.iadb.org/dataset/download/88fc53ef-f1f1-4119-96f2-b575f5fda36c/zip" TargetMode="External"/><Relationship Id="rId2217" Type="http://schemas.openxmlformats.org/officeDocument/2006/relationships/hyperlink" Target="https://www.adb.org/projects/51131-004/main" TargetMode="External"/><Relationship Id="rId2771" Type="http://schemas.openxmlformats.org/officeDocument/2006/relationships/hyperlink" Target="https://www.ebrd.com/home/work-with-us/projects/psd/grcf2-w2-dushanbe-emobility.html" TargetMode="External"/><Relationship Id="rId2869" Type="http://schemas.openxmlformats.org/officeDocument/2006/relationships/hyperlink" Target="https://www.ebrd.com/home/work-with-us/projects/psd/54442.html" TargetMode="External"/><Relationship Id="rId743" Type="http://schemas.openxmlformats.org/officeDocument/2006/relationships/hyperlink" Target="https://data.adb.org/media/10586/download" TargetMode="External"/><Relationship Id="rId950" Type="http://schemas.openxmlformats.org/officeDocument/2006/relationships/hyperlink" Target="https://data.adb.org/media/12001/download" TargetMode="External"/><Relationship Id="rId1026" Type="http://schemas.openxmlformats.org/officeDocument/2006/relationships/hyperlink" Target="https://data.adb.org/media/12001/download" TargetMode="External"/><Relationship Id="rId1580" Type="http://schemas.openxmlformats.org/officeDocument/2006/relationships/hyperlink" Target="https://data.iadb.org/dataset/download/88fc53ef-f1f1-4119-96f2-b575f5fda36c/zip" TargetMode="External"/><Relationship Id="rId1678" Type="http://schemas.openxmlformats.org/officeDocument/2006/relationships/hyperlink" Target="https://data.iadb.org/dataset/2022-idb-climate-finance-database" TargetMode="External"/><Relationship Id="rId1885" Type="http://schemas.openxmlformats.org/officeDocument/2006/relationships/hyperlink" Target="https://data.iadb.org/dataset/2022-idb-climate-finance-database" TargetMode="External"/><Relationship Id="rId2424" Type="http://schemas.openxmlformats.org/officeDocument/2006/relationships/hyperlink" Target="https://www.adb.org/projects/53277-002/main" TargetMode="External"/><Relationship Id="rId2631" Type="http://schemas.openxmlformats.org/officeDocument/2006/relationships/hyperlink" Target="https://www.aiib.org/en/projects/details/2022/_download/Turkiye/AIIB-APD-P000546-SBF-TSKB-Sustainable-Energy-and-Infrastructure-Facility-Stage-2_public_final-APD.pdf" TargetMode="External"/><Relationship Id="rId2729" Type="http://schemas.openxmlformats.org/officeDocument/2006/relationships/hyperlink" Target="https://www.ebrd.com/home/work-with-us/projects/psd/51377.html" TargetMode="External"/><Relationship Id="rId2936" Type="http://schemas.openxmlformats.org/officeDocument/2006/relationships/hyperlink" Target="https://www.aiib.org/en/projects/details/2022/approved/China-Lionbridge-Leasing-EV-Transport-Green-Transition-Facility.html" TargetMode="External"/><Relationship Id="rId603" Type="http://schemas.openxmlformats.org/officeDocument/2006/relationships/hyperlink" Target="https://data.adb.org/media/10586/download" TargetMode="External"/><Relationship Id="rId810" Type="http://schemas.openxmlformats.org/officeDocument/2006/relationships/hyperlink" Target="https://data.adb.org/media/12001/download" TargetMode="External"/><Relationship Id="rId908" Type="http://schemas.openxmlformats.org/officeDocument/2006/relationships/hyperlink" Target="https://data.adb.org/media/12001/download" TargetMode="External"/><Relationship Id="rId1233" Type="http://schemas.openxmlformats.org/officeDocument/2006/relationships/hyperlink" Target="https://data.iadb.org/dataset/download/88fc53ef-f1f1-4119-96f2-b575f5fda36c/zip" TargetMode="External"/><Relationship Id="rId1440" Type="http://schemas.openxmlformats.org/officeDocument/2006/relationships/hyperlink" Target="https://data.iadb.org/dataset/download/88fc53ef-f1f1-4119-96f2-b575f5fda36c/zip" TargetMode="External"/><Relationship Id="rId1538" Type="http://schemas.openxmlformats.org/officeDocument/2006/relationships/hyperlink" Target="https://data.iadb.org/dataset/download/88fc53ef-f1f1-4119-96f2-b575f5fda36c/zip" TargetMode="External"/><Relationship Id="rId1300" Type="http://schemas.openxmlformats.org/officeDocument/2006/relationships/hyperlink" Target="https://data.iadb.org/dataset/download/88fc53ef-f1f1-4119-96f2-b575f5fda36c/zip" TargetMode="External"/><Relationship Id="rId1745" Type="http://schemas.openxmlformats.org/officeDocument/2006/relationships/hyperlink" Target="https://data.iadb.org/dataset/2022-idb-climate-finance-database" TargetMode="External"/><Relationship Id="rId1952" Type="http://schemas.openxmlformats.org/officeDocument/2006/relationships/hyperlink" Target="https://data.iadb.org/dataset/2021-idb-climate-finance-database" TargetMode="External"/><Relationship Id="rId37" Type="http://schemas.openxmlformats.org/officeDocument/2006/relationships/hyperlink" Target="https://data.adb.org/media/9141/download" TargetMode="External"/><Relationship Id="rId1605" Type="http://schemas.openxmlformats.org/officeDocument/2006/relationships/hyperlink" Target="https://data.iadb.org/dataset/2022-idb-climate-finance-database" TargetMode="External"/><Relationship Id="rId1812" Type="http://schemas.openxmlformats.org/officeDocument/2006/relationships/hyperlink" Target="https://data.iadb.org/dataset/2022-idb-climate-finance-database" TargetMode="External"/><Relationship Id="rId186" Type="http://schemas.openxmlformats.org/officeDocument/2006/relationships/hyperlink" Target="https://data.adb.org/media/9141/download" TargetMode="External"/><Relationship Id="rId393" Type="http://schemas.openxmlformats.org/officeDocument/2006/relationships/hyperlink" Target="https://data.adb.org/media/10586/download" TargetMode="External"/><Relationship Id="rId2074" Type="http://schemas.openxmlformats.org/officeDocument/2006/relationships/hyperlink" Target="https://data.iadb.org/dataset/2021-idb-climate-finance-database" TargetMode="External"/><Relationship Id="rId2281" Type="http://schemas.openxmlformats.org/officeDocument/2006/relationships/hyperlink" Target="https://www.adb.org/projects/57142-001/main" TargetMode="External"/><Relationship Id="rId253" Type="http://schemas.openxmlformats.org/officeDocument/2006/relationships/hyperlink" Target="https://data.adb.org/media/9141/download" TargetMode="External"/><Relationship Id="rId460" Type="http://schemas.openxmlformats.org/officeDocument/2006/relationships/hyperlink" Target="https://data.adb.org/media/10586/download" TargetMode="External"/><Relationship Id="rId698" Type="http://schemas.openxmlformats.org/officeDocument/2006/relationships/hyperlink" Target="https://data.adb.org/media/10586/download" TargetMode="External"/><Relationship Id="rId1090" Type="http://schemas.openxmlformats.org/officeDocument/2006/relationships/hyperlink" Target="https://data.adb.org/media/12001/download" TargetMode="External"/><Relationship Id="rId2141" Type="http://schemas.openxmlformats.org/officeDocument/2006/relationships/hyperlink" Target="https://data.iadb.org/dataset/2021-idb-climate-finance-database" TargetMode="External"/><Relationship Id="rId2379" Type="http://schemas.openxmlformats.org/officeDocument/2006/relationships/hyperlink" Target="https://www.adb.org/projects/53118-001/main" TargetMode="External"/><Relationship Id="rId2586" Type="http://schemas.openxmlformats.org/officeDocument/2006/relationships/hyperlink" Target="https://www.adb.org/projects/52004-004/main" TargetMode="External"/><Relationship Id="rId2793" Type="http://schemas.openxmlformats.org/officeDocument/2006/relationships/hyperlink" Target="https://www.ebrd.com/home/work-with-us/projects/psd/54619.html" TargetMode="External"/><Relationship Id="rId113" Type="http://schemas.openxmlformats.org/officeDocument/2006/relationships/hyperlink" Target="https://data.adb.org/media/9141/download" TargetMode="External"/><Relationship Id="rId320" Type="http://schemas.openxmlformats.org/officeDocument/2006/relationships/hyperlink" Target="https://data.adb.org/media/9141/download" TargetMode="External"/><Relationship Id="rId558" Type="http://schemas.openxmlformats.org/officeDocument/2006/relationships/hyperlink" Target="https://data.adb.org/media/10586/download" TargetMode="External"/><Relationship Id="rId765" Type="http://schemas.openxmlformats.org/officeDocument/2006/relationships/hyperlink" Target="https://data.adb.org/media/12001/download" TargetMode="External"/><Relationship Id="rId972" Type="http://schemas.openxmlformats.org/officeDocument/2006/relationships/hyperlink" Target="https://data.adb.org/media/12001/download" TargetMode="External"/><Relationship Id="rId1188" Type="http://schemas.openxmlformats.org/officeDocument/2006/relationships/hyperlink" Target="https://data.adb.org/media/12001/download" TargetMode="External"/><Relationship Id="rId1395" Type="http://schemas.openxmlformats.org/officeDocument/2006/relationships/hyperlink" Target="https://data.iadb.org/dataset/download/88fc53ef-f1f1-4119-96f2-b575f5fda36c/zip" TargetMode="External"/><Relationship Id="rId2001" Type="http://schemas.openxmlformats.org/officeDocument/2006/relationships/hyperlink" Target="https://data.iadb.org/dataset/2021-idb-climate-finance-database" TargetMode="External"/><Relationship Id="rId2239" Type="http://schemas.openxmlformats.org/officeDocument/2006/relationships/hyperlink" Target="https://www.adb.org/projects/54299-001/main" TargetMode="External"/><Relationship Id="rId2446" Type="http://schemas.openxmlformats.org/officeDocument/2006/relationships/hyperlink" Target="https://www.adb.org/projects/52332-001/main" TargetMode="External"/><Relationship Id="rId2653" Type="http://schemas.openxmlformats.org/officeDocument/2006/relationships/hyperlink" Target="https://www.aiib.org/en/projects/details/2021/approved/Chennai-City-Partnership-Sustainable-Urban-Services-Program.html" TargetMode="External"/><Relationship Id="rId2860" Type="http://schemas.openxmlformats.org/officeDocument/2006/relationships/hyperlink" Target="https://www.ebrd.com/home/work-with-us/projects/psd/51857.html" TargetMode="External"/><Relationship Id="rId418" Type="http://schemas.openxmlformats.org/officeDocument/2006/relationships/hyperlink" Target="https://data.adb.org/media/10586/download" TargetMode="External"/><Relationship Id="rId625" Type="http://schemas.openxmlformats.org/officeDocument/2006/relationships/hyperlink" Target="https://data.adb.org/media/10586/download" TargetMode="External"/><Relationship Id="rId832" Type="http://schemas.openxmlformats.org/officeDocument/2006/relationships/hyperlink" Target="https://data.adb.org/media/12001/download" TargetMode="External"/><Relationship Id="rId1048" Type="http://schemas.openxmlformats.org/officeDocument/2006/relationships/hyperlink" Target="https://data.adb.org/media/12001/download" TargetMode="External"/><Relationship Id="rId1255" Type="http://schemas.openxmlformats.org/officeDocument/2006/relationships/hyperlink" Target="https://data.iadb.org/dataset/download/88fc53ef-f1f1-4119-96f2-b575f5fda36c/zip" TargetMode="External"/><Relationship Id="rId1462" Type="http://schemas.openxmlformats.org/officeDocument/2006/relationships/hyperlink" Target="https://data.iadb.org/dataset/download/88fc53ef-f1f1-4119-96f2-b575f5fda36c/zip" TargetMode="External"/><Relationship Id="rId2306" Type="http://schemas.openxmlformats.org/officeDocument/2006/relationships/hyperlink" Target="https://www.adb.org/projects/56204-001/main" TargetMode="External"/><Relationship Id="rId2513" Type="http://schemas.openxmlformats.org/officeDocument/2006/relationships/hyperlink" Target="https://www.adb.org/projects/54447-001/main" TargetMode="External"/><Relationship Id="rId1115" Type="http://schemas.openxmlformats.org/officeDocument/2006/relationships/hyperlink" Target="https://data.adb.org/media/12001/download" TargetMode="External"/><Relationship Id="rId1322" Type="http://schemas.openxmlformats.org/officeDocument/2006/relationships/hyperlink" Target="https://data.iadb.org/dataset/download/88fc53ef-f1f1-4119-96f2-b575f5fda36c/zip" TargetMode="External"/><Relationship Id="rId1767" Type="http://schemas.openxmlformats.org/officeDocument/2006/relationships/hyperlink" Target="https://data.iadb.org/dataset/2022-idb-climate-finance-database" TargetMode="External"/><Relationship Id="rId1974" Type="http://schemas.openxmlformats.org/officeDocument/2006/relationships/hyperlink" Target="https://data.iadb.org/dataset/2021-idb-climate-finance-database" TargetMode="External"/><Relationship Id="rId2720" Type="http://schemas.openxmlformats.org/officeDocument/2006/relationships/hyperlink" Target="https://www.ebrd.com/home/work-with-us/projects/psd/51215.html" TargetMode="External"/><Relationship Id="rId2818" Type="http://schemas.openxmlformats.org/officeDocument/2006/relationships/hyperlink" Target="https://www.ebrd.com/home/work-with-us/projects/psd/52221.html" TargetMode="External"/><Relationship Id="rId59" Type="http://schemas.openxmlformats.org/officeDocument/2006/relationships/hyperlink" Target="https://data.adb.org/media/9141/download" TargetMode="External"/><Relationship Id="rId1627" Type="http://schemas.openxmlformats.org/officeDocument/2006/relationships/hyperlink" Target="https://data.iadb.org/dataset/2022-idb-climate-finance-database" TargetMode="External"/><Relationship Id="rId1834" Type="http://schemas.openxmlformats.org/officeDocument/2006/relationships/hyperlink" Target="https://data.iadb.org/dataset/2022-idb-climate-finance-database" TargetMode="External"/><Relationship Id="rId2096" Type="http://schemas.openxmlformats.org/officeDocument/2006/relationships/hyperlink" Target="https://data.iadb.org/dataset/2021-idb-climate-finance-database" TargetMode="External"/><Relationship Id="rId1901" Type="http://schemas.openxmlformats.org/officeDocument/2006/relationships/hyperlink" Target="https://data.iadb.org/dataset/2022-idb-climate-finance-database" TargetMode="External"/><Relationship Id="rId275" Type="http://schemas.openxmlformats.org/officeDocument/2006/relationships/hyperlink" Target="https://data.adb.org/media/9141/download" TargetMode="External"/><Relationship Id="rId482" Type="http://schemas.openxmlformats.org/officeDocument/2006/relationships/hyperlink" Target="https://data.adb.org/media/10586/download" TargetMode="External"/><Relationship Id="rId2163" Type="http://schemas.openxmlformats.org/officeDocument/2006/relationships/hyperlink" Target="https://data.iadb.org/dataset/2021-idb-climate-finance-database" TargetMode="External"/><Relationship Id="rId2370" Type="http://schemas.openxmlformats.org/officeDocument/2006/relationships/hyperlink" Target="https://www.adb.org/projects/51401-002/main" TargetMode="External"/><Relationship Id="rId135" Type="http://schemas.openxmlformats.org/officeDocument/2006/relationships/hyperlink" Target="https://data.adb.org/media/9141/download" TargetMode="External"/><Relationship Id="rId342" Type="http://schemas.openxmlformats.org/officeDocument/2006/relationships/hyperlink" Target="https://data.adb.org/media/10586/download" TargetMode="External"/><Relationship Id="rId787" Type="http://schemas.openxmlformats.org/officeDocument/2006/relationships/hyperlink" Target="https://data.adb.org/media/12001/download" TargetMode="External"/><Relationship Id="rId994" Type="http://schemas.openxmlformats.org/officeDocument/2006/relationships/hyperlink" Target="https://data.adb.org/media/12001/download" TargetMode="External"/><Relationship Id="rId2023" Type="http://schemas.openxmlformats.org/officeDocument/2006/relationships/hyperlink" Target="https://data.iadb.org/dataset/2021-idb-climate-finance-database" TargetMode="External"/><Relationship Id="rId2230" Type="http://schemas.openxmlformats.org/officeDocument/2006/relationships/hyperlink" Target="https://www.adb.org/projects/53222-001/main" TargetMode="External"/><Relationship Id="rId2468" Type="http://schemas.openxmlformats.org/officeDocument/2006/relationships/hyperlink" Target="https://www.adb.org/projects/52287-001/main" TargetMode="External"/><Relationship Id="rId2675" Type="http://schemas.openxmlformats.org/officeDocument/2006/relationships/hyperlink" Target="https://www.ebrd.com/home/work-with-us/projects/psd/53556.html" TargetMode="External"/><Relationship Id="rId2882" Type="http://schemas.openxmlformats.org/officeDocument/2006/relationships/hyperlink" Target="https://www.ebrd.com/home/work-with-us/projects/psd/54029.html" TargetMode="External"/><Relationship Id="rId202" Type="http://schemas.openxmlformats.org/officeDocument/2006/relationships/hyperlink" Target="https://data.adb.org/media/9141/download" TargetMode="External"/><Relationship Id="rId647" Type="http://schemas.openxmlformats.org/officeDocument/2006/relationships/hyperlink" Target="https://data.adb.org/media/10586/download" TargetMode="External"/><Relationship Id="rId854" Type="http://schemas.openxmlformats.org/officeDocument/2006/relationships/hyperlink" Target="https://data.adb.org/media/12001/download" TargetMode="External"/><Relationship Id="rId1277" Type="http://schemas.openxmlformats.org/officeDocument/2006/relationships/hyperlink" Target="https://data.iadb.org/dataset/download/88fc53ef-f1f1-4119-96f2-b575f5fda36c/zip" TargetMode="External"/><Relationship Id="rId1484" Type="http://schemas.openxmlformats.org/officeDocument/2006/relationships/hyperlink" Target="https://data.iadb.org/dataset/download/88fc53ef-f1f1-4119-96f2-b575f5fda36c/zip" TargetMode="External"/><Relationship Id="rId1691" Type="http://schemas.openxmlformats.org/officeDocument/2006/relationships/hyperlink" Target="https://data.iadb.org/dataset/2022-idb-climate-finance-database" TargetMode="External"/><Relationship Id="rId2328" Type="http://schemas.openxmlformats.org/officeDocument/2006/relationships/hyperlink" Target="https://www.adb.org/projects/57273-001/main" TargetMode="External"/><Relationship Id="rId2535" Type="http://schemas.openxmlformats.org/officeDocument/2006/relationships/hyperlink" Target="https://www.adb.org/projects/55217-001/main" TargetMode="External"/><Relationship Id="rId2742" Type="http://schemas.openxmlformats.org/officeDocument/2006/relationships/hyperlink" Target="https://www.ebrd.com/home/work-with-us/projects/psd/48326.html" TargetMode="External"/><Relationship Id="rId507" Type="http://schemas.openxmlformats.org/officeDocument/2006/relationships/hyperlink" Target="https://data.adb.org/media/10586/download" TargetMode="External"/><Relationship Id="rId714" Type="http://schemas.openxmlformats.org/officeDocument/2006/relationships/hyperlink" Target="https://data.adb.org/media/10586/download" TargetMode="External"/><Relationship Id="rId921" Type="http://schemas.openxmlformats.org/officeDocument/2006/relationships/hyperlink" Target="https://data.adb.org/media/12001/download" TargetMode="External"/><Relationship Id="rId1137" Type="http://schemas.openxmlformats.org/officeDocument/2006/relationships/hyperlink" Target="https://data.adb.org/media/12001/download" TargetMode="External"/><Relationship Id="rId1344" Type="http://schemas.openxmlformats.org/officeDocument/2006/relationships/hyperlink" Target="https://data.iadb.org/dataset/download/88fc53ef-f1f1-4119-96f2-b575f5fda36c/zip" TargetMode="External"/><Relationship Id="rId1551" Type="http://schemas.openxmlformats.org/officeDocument/2006/relationships/hyperlink" Target="https://data.iadb.org/dataset/download/88fc53ef-f1f1-4119-96f2-b575f5fda36c/zip" TargetMode="External"/><Relationship Id="rId1789" Type="http://schemas.openxmlformats.org/officeDocument/2006/relationships/hyperlink" Target="https://data.iadb.org/dataset/2022-idb-climate-finance-database" TargetMode="External"/><Relationship Id="rId1996" Type="http://schemas.openxmlformats.org/officeDocument/2006/relationships/hyperlink" Target="https://data.iadb.org/dataset/2021-idb-climate-finance-database" TargetMode="External"/><Relationship Id="rId2602" Type="http://schemas.openxmlformats.org/officeDocument/2006/relationships/hyperlink" Target="https://www.adb.org/projects/54002-001/main" TargetMode="External"/><Relationship Id="rId50" Type="http://schemas.openxmlformats.org/officeDocument/2006/relationships/hyperlink" Target="https://data.adb.org/media/9141/download" TargetMode="External"/><Relationship Id="rId1204" Type="http://schemas.openxmlformats.org/officeDocument/2006/relationships/hyperlink" Target="https://data.adb.org/media/12001/download" TargetMode="External"/><Relationship Id="rId1411" Type="http://schemas.openxmlformats.org/officeDocument/2006/relationships/hyperlink" Target="https://data.iadb.org/dataset/download/88fc53ef-f1f1-4119-96f2-b575f5fda36c/zip" TargetMode="External"/><Relationship Id="rId1649" Type="http://schemas.openxmlformats.org/officeDocument/2006/relationships/hyperlink" Target="https://data.iadb.org/dataset/2022-idb-climate-finance-database" TargetMode="External"/><Relationship Id="rId1856" Type="http://schemas.openxmlformats.org/officeDocument/2006/relationships/hyperlink" Target="https://data.iadb.org/dataset/2022-idb-climate-finance-database" TargetMode="External"/><Relationship Id="rId2907" Type="http://schemas.openxmlformats.org/officeDocument/2006/relationships/hyperlink" Target="https://www.ebrd.com/home/work-with-us/projects/psd/54571.html" TargetMode="External"/><Relationship Id="rId1509" Type="http://schemas.openxmlformats.org/officeDocument/2006/relationships/hyperlink" Target="https://data.iadb.org/dataset/download/88fc53ef-f1f1-4119-96f2-b575f5fda36c/zip" TargetMode="External"/><Relationship Id="rId1716" Type="http://schemas.openxmlformats.org/officeDocument/2006/relationships/hyperlink" Target="https://data.iadb.org/dataset/2022-idb-climate-finance-database" TargetMode="External"/><Relationship Id="rId1923" Type="http://schemas.openxmlformats.org/officeDocument/2006/relationships/hyperlink" Target="https://data.iadb.org/dataset/2022-idb-climate-finance-database" TargetMode="External"/><Relationship Id="rId297" Type="http://schemas.openxmlformats.org/officeDocument/2006/relationships/hyperlink" Target="https://data.adb.org/media/9141/download" TargetMode="External"/><Relationship Id="rId2185" Type="http://schemas.openxmlformats.org/officeDocument/2006/relationships/hyperlink" Target="https://thedocs.worldbank.org/en/doc/24430fc6d999093601259916b9f3b1fb-0020012023/original/FY22-CCB-Flyer.pdf" TargetMode="External"/><Relationship Id="rId2392" Type="http://schemas.openxmlformats.org/officeDocument/2006/relationships/hyperlink" Target="https://www.adb.org/projects/51036-002/main" TargetMode="External"/><Relationship Id="rId157" Type="http://schemas.openxmlformats.org/officeDocument/2006/relationships/hyperlink" Target="https://data.adb.org/media/9141/download" TargetMode="External"/><Relationship Id="rId364" Type="http://schemas.openxmlformats.org/officeDocument/2006/relationships/hyperlink" Target="https://data.adb.org/media/10586/download" TargetMode="External"/><Relationship Id="rId2045" Type="http://schemas.openxmlformats.org/officeDocument/2006/relationships/hyperlink" Target="https://data.iadb.org/dataset/2021-idb-climate-finance-database" TargetMode="External"/><Relationship Id="rId2697" Type="http://schemas.openxmlformats.org/officeDocument/2006/relationships/hyperlink" Target="https://www.ebrd.com/home/work-with-us/projects/psd/49974.html" TargetMode="External"/><Relationship Id="rId571" Type="http://schemas.openxmlformats.org/officeDocument/2006/relationships/hyperlink" Target="https://data.adb.org/media/10586/download" TargetMode="External"/><Relationship Id="rId669" Type="http://schemas.openxmlformats.org/officeDocument/2006/relationships/hyperlink" Target="https://data.adb.org/media/10586/download" TargetMode="External"/><Relationship Id="rId876" Type="http://schemas.openxmlformats.org/officeDocument/2006/relationships/hyperlink" Target="https://data.adb.org/media/12001/download" TargetMode="External"/><Relationship Id="rId1299" Type="http://schemas.openxmlformats.org/officeDocument/2006/relationships/hyperlink" Target="https://data.iadb.org/dataset/download/88fc53ef-f1f1-4119-96f2-b575f5fda36c/zip" TargetMode="External"/><Relationship Id="rId2252" Type="http://schemas.openxmlformats.org/officeDocument/2006/relationships/hyperlink" Target="https://www.adb.org/projects/56031-001/main" TargetMode="External"/><Relationship Id="rId2557" Type="http://schemas.openxmlformats.org/officeDocument/2006/relationships/hyperlink" Target="https://www.adb.org/projects/55162-001/main" TargetMode="External"/><Relationship Id="rId224" Type="http://schemas.openxmlformats.org/officeDocument/2006/relationships/hyperlink" Target="https://data.adb.org/media/9141/download" TargetMode="External"/><Relationship Id="rId431" Type="http://schemas.openxmlformats.org/officeDocument/2006/relationships/hyperlink" Target="https://data.adb.org/media/10586/download" TargetMode="External"/><Relationship Id="rId529" Type="http://schemas.openxmlformats.org/officeDocument/2006/relationships/hyperlink" Target="https://data.adb.org/media/10586/download" TargetMode="External"/><Relationship Id="rId736" Type="http://schemas.openxmlformats.org/officeDocument/2006/relationships/hyperlink" Target="https://data.adb.org/media/10586/download" TargetMode="External"/><Relationship Id="rId1061" Type="http://schemas.openxmlformats.org/officeDocument/2006/relationships/hyperlink" Target="https://data.adb.org/media/12001/download" TargetMode="External"/><Relationship Id="rId1159" Type="http://schemas.openxmlformats.org/officeDocument/2006/relationships/hyperlink" Target="https://data.adb.org/media/12001/download" TargetMode="External"/><Relationship Id="rId1366" Type="http://schemas.openxmlformats.org/officeDocument/2006/relationships/hyperlink" Target="https://data.iadb.org/dataset/download/88fc53ef-f1f1-4119-96f2-b575f5fda36c/zip" TargetMode="External"/><Relationship Id="rId2112" Type="http://schemas.openxmlformats.org/officeDocument/2006/relationships/hyperlink" Target="https://data.iadb.org/dataset/2021-idb-climate-finance-database" TargetMode="External"/><Relationship Id="rId2417" Type="http://schemas.openxmlformats.org/officeDocument/2006/relationships/hyperlink" Target="https://www.adb.org/projects/54336-001/main" TargetMode="External"/><Relationship Id="rId2764" Type="http://schemas.openxmlformats.org/officeDocument/2006/relationships/hyperlink" Target="https://www.ebrd.com/home/work-with-us/projects/psd/52967.html" TargetMode="External"/><Relationship Id="rId943" Type="http://schemas.openxmlformats.org/officeDocument/2006/relationships/hyperlink" Target="https://data.adb.org/media/12001/download" TargetMode="External"/><Relationship Id="rId1019" Type="http://schemas.openxmlformats.org/officeDocument/2006/relationships/hyperlink" Target="https://data.adb.org/media/12001/download" TargetMode="External"/><Relationship Id="rId1573" Type="http://schemas.openxmlformats.org/officeDocument/2006/relationships/hyperlink" Target="https://data.iadb.org/dataset/download/88fc53ef-f1f1-4119-96f2-b575f5fda36c/zip" TargetMode="External"/><Relationship Id="rId1780" Type="http://schemas.openxmlformats.org/officeDocument/2006/relationships/hyperlink" Target="https://data.iadb.org/dataset/2022-idb-climate-finance-database" TargetMode="External"/><Relationship Id="rId1878" Type="http://schemas.openxmlformats.org/officeDocument/2006/relationships/hyperlink" Target="https://data.iadb.org/dataset/2022-idb-climate-finance-database" TargetMode="External"/><Relationship Id="rId2624" Type="http://schemas.openxmlformats.org/officeDocument/2006/relationships/hyperlink" Target="https://www.aiib.org/en/projects/details/2021/approved/Pakistan-Balakot-Hydropower-Development-Project.html" TargetMode="External"/><Relationship Id="rId2831" Type="http://schemas.openxmlformats.org/officeDocument/2006/relationships/hyperlink" Target="https://www.ebrd.com/home/work-with-us/projects/psd/52545.html" TargetMode="External"/><Relationship Id="rId2929" Type="http://schemas.openxmlformats.org/officeDocument/2006/relationships/hyperlink" Target="https://www.iadb.org/en/project/AR-O0016" TargetMode="External"/><Relationship Id="rId72" Type="http://schemas.openxmlformats.org/officeDocument/2006/relationships/hyperlink" Target="https://data.adb.org/media/9141/download" TargetMode="External"/><Relationship Id="rId803" Type="http://schemas.openxmlformats.org/officeDocument/2006/relationships/hyperlink" Target="https://data.adb.org/media/12001/download" TargetMode="External"/><Relationship Id="rId1226" Type="http://schemas.openxmlformats.org/officeDocument/2006/relationships/hyperlink" Target="https://data.iadb.org/dataset/download/88fc53ef-f1f1-4119-96f2-b575f5fda36c/zip" TargetMode="External"/><Relationship Id="rId1433" Type="http://schemas.openxmlformats.org/officeDocument/2006/relationships/hyperlink" Target="https://data.iadb.org/dataset/download/88fc53ef-f1f1-4119-96f2-b575f5fda36c/zip" TargetMode="External"/><Relationship Id="rId1640" Type="http://schemas.openxmlformats.org/officeDocument/2006/relationships/hyperlink" Target="https://data.iadb.org/dataset/2022-idb-climate-finance-database" TargetMode="External"/><Relationship Id="rId1738" Type="http://schemas.openxmlformats.org/officeDocument/2006/relationships/hyperlink" Target="https://data.iadb.org/dataset/2022-idb-climate-finance-database" TargetMode="External"/><Relationship Id="rId1500" Type="http://schemas.openxmlformats.org/officeDocument/2006/relationships/hyperlink" Target="https://data.iadb.org/dataset/download/88fc53ef-f1f1-4119-96f2-b575f5fda36c/zip" TargetMode="External"/><Relationship Id="rId1945" Type="http://schemas.openxmlformats.org/officeDocument/2006/relationships/hyperlink" Target="https://data.iadb.org/dataset/2021-idb-climate-finance-database" TargetMode="External"/><Relationship Id="rId1805" Type="http://schemas.openxmlformats.org/officeDocument/2006/relationships/hyperlink" Target="https://data.iadb.org/dataset/2022-idb-climate-finance-database" TargetMode="External"/><Relationship Id="rId179" Type="http://schemas.openxmlformats.org/officeDocument/2006/relationships/hyperlink" Target="https://data.adb.org/media/9141/download" TargetMode="External"/><Relationship Id="rId386" Type="http://schemas.openxmlformats.org/officeDocument/2006/relationships/hyperlink" Target="https://data.adb.org/media/10586/download" TargetMode="External"/><Relationship Id="rId593" Type="http://schemas.openxmlformats.org/officeDocument/2006/relationships/hyperlink" Target="https://data.adb.org/media/10586/download" TargetMode="External"/><Relationship Id="rId2067" Type="http://schemas.openxmlformats.org/officeDocument/2006/relationships/hyperlink" Target="https://data.iadb.org/dataset/2021-idb-climate-finance-database" TargetMode="External"/><Relationship Id="rId2274" Type="http://schemas.openxmlformats.org/officeDocument/2006/relationships/hyperlink" Target="https://www.adb.org/projects/57043-001/main" TargetMode="External"/><Relationship Id="rId2481" Type="http://schemas.openxmlformats.org/officeDocument/2006/relationships/hyperlink" Target="https://www.adb.org/projects/54142-002/main" TargetMode="External"/><Relationship Id="rId246" Type="http://schemas.openxmlformats.org/officeDocument/2006/relationships/hyperlink" Target="https://data.adb.org/media/9141/download" TargetMode="External"/><Relationship Id="rId453" Type="http://schemas.openxmlformats.org/officeDocument/2006/relationships/hyperlink" Target="https://data.adb.org/media/10586/download" TargetMode="External"/><Relationship Id="rId660" Type="http://schemas.openxmlformats.org/officeDocument/2006/relationships/hyperlink" Target="https://data.adb.org/media/10586/download" TargetMode="External"/><Relationship Id="rId898" Type="http://schemas.openxmlformats.org/officeDocument/2006/relationships/hyperlink" Target="https://data.adb.org/media/12001/download" TargetMode="External"/><Relationship Id="rId1083" Type="http://schemas.openxmlformats.org/officeDocument/2006/relationships/hyperlink" Target="https://data.adb.org/media/12001/download" TargetMode="External"/><Relationship Id="rId1290" Type="http://schemas.openxmlformats.org/officeDocument/2006/relationships/hyperlink" Target="https://data.iadb.org/dataset/download/88fc53ef-f1f1-4119-96f2-b575f5fda36c/zip" TargetMode="External"/><Relationship Id="rId2134" Type="http://schemas.openxmlformats.org/officeDocument/2006/relationships/hyperlink" Target="https://data.iadb.org/dataset/2021-idb-climate-finance-database" TargetMode="External"/><Relationship Id="rId2341" Type="http://schemas.openxmlformats.org/officeDocument/2006/relationships/hyperlink" Target="https://www.adb.org/projects/53045-004/main" TargetMode="External"/><Relationship Id="rId2579" Type="http://schemas.openxmlformats.org/officeDocument/2006/relationships/hyperlink" Target="https://www.adb.org/projects/49450-010/main" TargetMode="External"/><Relationship Id="rId2786" Type="http://schemas.openxmlformats.org/officeDocument/2006/relationships/hyperlink" Target="https://www.ebrd.com/home/work-with-us/projects/psd/53138.html" TargetMode="External"/><Relationship Id="rId106" Type="http://schemas.openxmlformats.org/officeDocument/2006/relationships/hyperlink" Target="https://data.adb.org/media/9141/download" TargetMode="External"/><Relationship Id="rId313" Type="http://schemas.openxmlformats.org/officeDocument/2006/relationships/hyperlink" Target="https://data.adb.org/media/9141/download" TargetMode="External"/><Relationship Id="rId758" Type="http://schemas.openxmlformats.org/officeDocument/2006/relationships/hyperlink" Target="https://data.adb.org/media/12001/download" TargetMode="External"/><Relationship Id="rId965" Type="http://schemas.openxmlformats.org/officeDocument/2006/relationships/hyperlink" Target="https://data.adb.org/media/12001/download" TargetMode="External"/><Relationship Id="rId1150" Type="http://schemas.openxmlformats.org/officeDocument/2006/relationships/hyperlink" Target="https://data.adb.org/media/12001/download" TargetMode="External"/><Relationship Id="rId1388" Type="http://schemas.openxmlformats.org/officeDocument/2006/relationships/hyperlink" Target="https://data.iadb.org/dataset/download/88fc53ef-f1f1-4119-96f2-b575f5fda36c/zip" TargetMode="External"/><Relationship Id="rId1595" Type="http://schemas.openxmlformats.org/officeDocument/2006/relationships/hyperlink" Target="https://data.iadb.org/dataset/download/88fc53ef-f1f1-4119-96f2-b575f5fda36c/zip" TargetMode="External"/><Relationship Id="rId2439" Type="http://schemas.openxmlformats.org/officeDocument/2006/relationships/hyperlink" Target="https://www.adb.org/projects/44263-016/main" TargetMode="External"/><Relationship Id="rId2646" Type="http://schemas.openxmlformats.org/officeDocument/2006/relationships/hyperlink" Target="https://www.aiib.org/en/projects/details/2022/_download/lao-pdr/AIIB-PSI-P000515-Monsoon-600-MW-Cross-border-Wind-Power-Project_20230501.pdf" TargetMode="External"/><Relationship Id="rId2853" Type="http://schemas.openxmlformats.org/officeDocument/2006/relationships/hyperlink" Target="https://www.ebrd.com/home/work-with-us/projects/psd/54153.html" TargetMode="External"/><Relationship Id="rId94" Type="http://schemas.openxmlformats.org/officeDocument/2006/relationships/hyperlink" Target="https://data.adb.org/media/9141/download" TargetMode="External"/><Relationship Id="rId520" Type="http://schemas.openxmlformats.org/officeDocument/2006/relationships/hyperlink" Target="https://data.adb.org/media/10586/download" TargetMode="External"/><Relationship Id="rId618" Type="http://schemas.openxmlformats.org/officeDocument/2006/relationships/hyperlink" Target="https://data.adb.org/media/10586/download" TargetMode="External"/><Relationship Id="rId825" Type="http://schemas.openxmlformats.org/officeDocument/2006/relationships/hyperlink" Target="https://data.adb.org/media/12001/download" TargetMode="External"/><Relationship Id="rId1248" Type="http://schemas.openxmlformats.org/officeDocument/2006/relationships/hyperlink" Target="https://data.iadb.org/dataset/download/88fc53ef-f1f1-4119-96f2-b575f5fda36c/zip" TargetMode="External"/><Relationship Id="rId1455" Type="http://schemas.openxmlformats.org/officeDocument/2006/relationships/hyperlink" Target="https://data.iadb.org/dataset/download/88fc53ef-f1f1-4119-96f2-b575f5fda36c/zip" TargetMode="External"/><Relationship Id="rId1662" Type="http://schemas.openxmlformats.org/officeDocument/2006/relationships/hyperlink" Target="https://data.iadb.org/dataset/2022-idb-climate-finance-database" TargetMode="External"/><Relationship Id="rId2201" Type="http://schemas.openxmlformats.org/officeDocument/2006/relationships/hyperlink" Target="https://www.aiib.org/en/news-events/impact-reports/sustainability-bond-impact/2024/index.html" TargetMode="External"/><Relationship Id="rId2506" Type="http://schemas.openxmlformats.org/officeDocument/2006/relationships/hyperlink" Target="https://www.adb.org/projects/55006-002/main" TargetMode="External"/><Relationship Id="rId1010" Type="http://schemas.openxmlformats.org/officeDocument/2006/relationships/hyperlink" Target="https://data.adb.org/media/12001/download" TargetMode="External"/><Relationship Id="rId1108" Type="http://schemas.openxmlformats.org/officeDocument/2006/relationships/hyperlink" Target="https://data.adb.org/media/12001/download" TargetMode="External"/><Relationship Id="rId1315" Type="http://schemas.openxmlformats.org/officeDocument/2006/relationships/hyperlink" Target="https://data.iadb.org/dataset/download/88fc53ef-f1f1-4119-96f2-b575f5fda36c/zip" TargetMode="External"/><Relationship Id="rId1967" Type="http://schemas.openxmlformats.org/officeDocument/2006/relationships/hyperlink" Target="https://data.iadb.org/dataset/2021-idb-climate-finance-database" TargetMode="External"/><Relationship Id="rId2713" Type="http://schemas.openxmlformats.org/officeDocument/2006/relationships/hyperlink" Target="https://www.ebrd.com/home/work-with-us/projects/psd/53268.html" TargetMode="External"/><Relationship Id="rId2920" Type="http://schemas.openxmlformats.org/officeDocument/2006/relationships/hyperlink" Target="https://www.ebrd.com/home/work-with-us/projects/psd/54737.html" TargetMode="External"/><Relationship Id="rId1522" Type="http://schemas.openxmlformats.org/officeDocument/2006/relationships/hyperlink" Target="https://data.iadb.org/dataset/download/88fc53ef-f1f1-4119-96f2-b575f5fda36c/zip" TargetMode="External"/><Relationship Id="rId21" Type="http://schemas.openxmlformats.org/officeDocument/2006/relationships/hyperlink" Target="https://data.adb.org/media/9141/download" TargetMode="External"/><Relationship Id="rId2089" Type="http://schemas.openxmlformats.org/officeDocument/2006/relationships/hyperlink" Target="https://data.iadb.org/dataset/2021-idb-climate-finance-database" TargetMode="External"/><Relationship Id="rId2296" Type="http://schemas.openxmlformats.org/officeDocument/2006/relationships/hyperlink" Target="https://www.adb.org/projects/55044-002/main" TargetMode="External"/><Relationship Id="rId268" Type="http://schemas.openxmlformats.org/officeDocument/2006/relationships/hyperlink" Target="https://data.adb.org/media/9141/download" TargetMode="External"/><Relationship Id="rId475" Type="http://schemas.openxmlformats.org/officeDocument/2006/relationships/hyperlink" Target="https://data.adb.org/media/10586/download" TargetMode="External"/><Relationship Id="rId682" Type="http://schemas.openxmlformats.org/officeDocument/2006/relationships/hyperlink" Target="https://data.adb.org/media/10586/download" TargetMode="External"/><Relationship Id="rId2156" Type="http://schemas.openxmlformats.org/officeDocument/2006/relationships/hyperlink" Target="https://data.iadb.org/dataset/2021-idb-climate-finance-database" TargetMode="External"/><Relationship Id="rId2363" Type="http://schemas.openxmlformats.org/officeDocument/2006/relationships/hyperlink" Target="https://www.adb.org/projects/38272-045/main" TargetMode="External"/><Relationship Id="rId2570" Type="http://schemas.openxmlformats.org/officeDocument/2006/relationships/hyperlink" Target="https://www.adb.org/projects/55113-001/main" TargetMode="External"/><Relationship Id="rId128" Type="http://schemas.openxmlformats.org/officeDocument/2006/relationships/hyperlink" Target="https://data.adb.org/media/9141/download" TargetMode="External"/><Relationship Id="rId335" Type="http://schemas.openxmlformats.org/officeDocument/2006/relationships/hyperlink" Target="https://data.adb.org/media/9141/download" TargetMode="External"/><Relationship Id="rId542" Type="http://schemas.openxmlformats.org/officeDocument/2006/relationships/hyperlink" Target="https://data.adb.org/media/10586/download" TargetMode="External"/><Relationship Id="rId1172" Type="http://schemas.openxmlformats.org/officeDocument/2006/relationships/hyperlink" Target="https://data.adb.org/media/12001/download" TargetMode="External"/><Relationship Id="rId2016" Type="http://schemas.openxmlformats.org/officeDocument/2006/relationships/hyperlink" Target="https://data.iadb.org/dataset/2021-idb-climate-finance-database" TargetMode="External"/><Relationship Id="rId2223" Type="http://schemas.openxmlformats.org/officeDocument/2006/relationships/hyperlink" Target="https://www.adb.org/projects/52312-005/main" TargetMode="External"/><Relationship Id="rId2430" Type="http://schemas.openxmlformats.org/officeDocument/2006/relationships/hyperlink" Target="https://www.adb.org/projects/55054-001/main" TargetMode="External"/><Relationship Id="rId402" Type="http://schemas.openxmlformats.org/officeDocument/2006/relationships/hyperlink" Target="https://data.adb.org/media/10586/download" TargetMode="External"/><Relationship Id="rId1032" Type="http://schemas.openxmlformats.org/officeDocument/2006/relationships/hyperlink" Target="https://data.adb.org/media/12001/download" TargetMode="External"/><Relationship Id="rId1989" Type="http://schemas.openxmlformats.org/officeDocument/2006/relationships/hyperlink" Target="https://data.iadb.org/dataset/2021-idb-climate-finance-database" TargetMode="External"/><Relationship Id="rId1849" Type="http://schemas.openxmlformats.org/officeDocument/2006/relationships/hyperlink" Target="https://data.iadb.org/dataset/2022-idb-climate-finance-database" TargetMode="External"/><Relationship Id="rId192" Type="http://schemas.openxmlformats.org/officeDocument/2006/relationships/hyperlink" Target="https://data.adb.org/media/9141/download" TargetMode="External"/><Relationship Id="rId1709" Type="http://schemas.openxmlformats.org/officeDocument/2006/relationships/hyperlink" Target="https://data.iadb.org/dataset/2022-idb-climate-finance-database" TargetMode="External"/><Relationship Id="rId1916" Type="http://schemas.openxmlformats.org/officeDocument/2006/relationships/hyperlink" Target="https://data.iadb.org/dataset/2022-idb-climate-finance-database" TargetMode="External"/><Relationship Id="rId2080" Type="http://schemas.openxmlformats.org/officeDocument/2006/relationships/hyperlink" Target="https://data.iadb.org/dataset/2021-idb-climate-finance-database" TargetMode="External"/><Relationship Id="rId2897" Type="http://schemas.openxmlformats.org/officeDocument/2006/relationships/hyperlink" Target="https://www.ebrd.com/home/work-with-us/projects/psd/54116.html" TargetMode="External"/><Relationship Id="rId869" Type="http://schemas.openxmlformats.org/officeDocument/2006/relationships/hyperlink" Target="https://data.adb.org/media/12001/download" TargetMode="External"/><Relationship Id="rId1499" Type="http://schemas.openxmlformats.org/officeDocument/2006/relationships/hyperlink" Target="https://data.iadb.org/dataset/download/88fc53ef-f1f1-4119-96f2-b575f5fda36c/zip" TargetMode="External"/><Relationship Id="rId729" Type="http://schemas.openxmlformats.org/officeDocument/2006/relationships/hyperlink" Target="https://data.adb.org/media/10586/download" TargetMode="External"/><Relationship Id="rId1359" Type="http://schemas.openxmlformats.org/officeDocument/2006/relationships/hyperlink" Target="https://data.iadb.org/dataset/download/88fc53ef-f1f1-4119-96f2-b575f5fda36c/zip" TargetMode="External"/><Relationship Id="rId2757" Type="http://schemas.openxmlformats.org/officeDocument/2006/relationships/hyperlink" Target="https://www.ebrd.com/home/work-with-us/projects/psd/51890.html" TargetMode="External"/><Relationship Id="rId936" Type="http://schemas.openxmlformats.org/officeDocument/2006/relationships/hyperlink" Target="https://data.adb.org/media/12001/download" TargetMode="External"/><Relationship Id="rId1219" Type="http://schemas.openxmlformats.org/officeDocument/2006/relationships/hyperlink" Target="https://data.iadb.org/dataset/download/88fc53ef-f1f1-4119-96f2-b575f5fda36c/zip" TargetMode="External"/><Relationship Id="rId1566" Type="http://schemas.openxmlformats.org/officeDocument/2006/relationships/hyperlink" Target="https://data.iadb.org/dataset/download/88fc53ef-f1f1-4119-96f2-b575f5fda36c/zip" TargetMode="External"/><Relationship Id="rId1773" Type="http://schemas.openxmlformats.org/officeDocument/2006/relationships/hyperlink" Target="https://data.iadb.org/dataset/2022-idb-climate-finance-database" TargetMode="External"/><Relationship Id="rId1980" Type="http://schemas.openxmlformats.org/officeDocument/2006/relationships/hyperlink" Target="https://data.iadb.org/dataset/2021-idb-climate-finance-database" TargetMode="External"/><Relationship Id="rId2617" Type="http://schemas.openxmlformats.org/officeDocument/2006/relationships/hyperlink" Target="https://www.aiib.org/en/projects/details/2022/approved/Zhengzhou-International-Logistics-Hub-Previously-Zhengzhou-International-Hub-Expansion.html" TargetMode="External"/><Relationship Id="rId2824" Type="http://schemas.openxmlformats.org/officeDocument/2006/relationships/hyperlink" Target="https://www.ebrd.com/home/work-with-us/projects/psd/53030.html" TargetMode="External"/><Relationship Id="rId65" Type="http://schemas.openxmlformats.org/officeDocument/2006/relationships/hyperlink" Target="https://data.adb.org/media/9141/download" TargetMode="External"/><Relationship Id="rId1426" Type="http://schemas.openxmlformats.org/officeDocument/2006/relationships/hyperlink" Target="https://data.iadb.org/dataset/download/88fc53ef-f1f1-4119-96f2-b575f5fda36c/zip" TargetMode="External"/><Relationship Id="rId1633" Type="http://schemas.openxmlformats.org/officeDocument/2006/relationships/hyperlink" Target="https://data.iadb.org/dataset/2022-idb-climate-finance-database" TargetMode="External"/><Relationship Id="rId1840" Type="http://schemas.openxmlformats.org/officeDocument/2006/relationships/hyperlink" Target="https://data.iadb.org/dataset/2022-idb-climate-finance-database" TargetMode="External"/><Relationship Id="rId1700" Type="http://schemas.openxmlformats.org/officeDocument/2006/relationships/hyperlink" Target="https://data.iadb.org/dataset/2022-idb-climate-finance-database" TargetMode="External"/><Relationship Id="rId379" Type="http://schemas.openxmlformats.org/officeDocument/2006/relationships/hyperlink" Target="https://data.adb.org/media/10586/download" TargetMode="External"/><Relationship Id="rId586" Type="http://schemas.openxmlformats.org/officeDocument/2006/relationships/hyperlink" Target="https://data.adb.org/media/10586/download" TargetMode="External"/><Relationship Id="rId793" Type="http://schemas.openxmlformats.org/officeDocument/2006/relationships/hyperlink" Target="https://data.adb.org/media/12001/download" TargetMode="External"/><Relationship Id="rId2267" Type="http://schemas.openxmlformats.org/officeDocument/2006/relationships/hyperlink" Target="https://www.adb.org/projects/56342-001/main" TargetMode="External"/><Relationship Id="rId2474" Type="http://schemas.openxmlformats.org/officeDocument/2006/relationships/hyperlink" Target="https://www.adb.org/projects/50146-003/main" TargetMode="External"/><Relationship Id="rId2681" Type="http://schemas.openxmlformats.org/officeDocument/2006/relationships/hyperlink" Target="https://www.ebrd.com/home/work-with-us/projects/psd/53370.html" TargetMode="External"/><Relationship Id="rId239" Type="http://schemas.openxmlformats.org/officeDocument/2006/relationships/hyperlink" Target="https://data.adb.org/media/9141/download" TargetMode="External"/><Relationship Id="rId446" Type="http://schemas.openxmlformats.org/officeDocument/2006/relationships/hyperlink" Target="https://data.adb.org/media/10586/download" TargetMode="External"/><Relationship Id="rId653" Type="http://schemas.openxmlformats.org/officeDocument/2006/relationships/hyperlink" Target="https://data.adb.org/media/10586/download" TargetMode="External"/><Relationship Id="rId1076" Type="http://schemas.openxmlformats.org/officeDocument/2006/relationships/hyperlink" Target="https://data.adb.org/media/12001/download" TargetMode="External"/><Relationship Id="rId1283" Type="http://schemas.openxmlformats.org/officeDocument/2006/relationships/hyperlink" Target="https://data.iadb.org/dataset/download/88fc53ef-f1f1-4119-96f2-b575f5fda36c/zip" TargetMode="External"/><Relationship Id="rId1490" Type="http://schemas.openxmlformats.org/officeDocument/2006/relationships/hyperlink" Target="https://data.iadb.org/dataset/download/88fc53ef-f1f1-4119-96f2-b575f5fda36c/zip" TargetMode="External"/><Relationship Id="rId2127" Type="http://schemas.openxmlformats.org/officeDocument/2006/relationships/hyperlink" Target="https://data.iadb.org/dataset/2021-idb-climate-finance-database" TargetMode="External"/><Relationship Id="rId2334" Type="http://schemas.openxmlformats.org/officeDocument/2006/relationships/hyperlink" Target="https://www.adb.org/projects/49450-032/main" TargetMode="External"/><Relationship Id="rId306" Type="http://schemas.openxmlformats.org/officeDocument/2006/relationships/hyperlink" Target="https://data.adb.org/media/9141/download" TargetMode="External"/><Relationship Id="rId860" Type="http://schemas.openxmlformats.org/officeDocument/2006/relationships/hyperlink" Target="https://data.adb.org/media/12001/download" TargetMode="External"/><Relationship Id="rId1143" Type="http://schemas.openxmlformats.org/officeDocument/2006/relationships/hyperlink" Target="https://data.adb.org/media/12001/download" TargetMode="External"/><Relationship Id="rId2541" Type="http://schemas.openxmlformats.org/officeDocument/2006/relationships/hyperlink" Target="https://www.adb.org/projects/55140-001/main" TargetMode="External"/><Relationship Id="rId513" Type="http://schemas.openxmlformats.org/officeDocument/2006/relationships/hyperlink" Target="https://data.adb.org/media/10586/download" TargetMode="External"/><Relationship Id="rId720" Type="http://schemas.openxmlformats.org/officeDocument/2006/relationships/hyperlink" Target="https://data.adb.org/media/10586/download" TargetMode="External"/><Relationship Id="rId1350" Type="http://schemas.openxmlformats.org/officeDocument/2006/relationships/hyperlink" Target="https://data.iadb.org/dataset/download/88fc53ef-f1f1-4119-96f2-b575f5fda36c/zip" TargetMode="External"/><Relationship Id="rId2401" Type="http://schemas.openxmlformats.org/officeDocument/2006/relationships/hyperlink" Target="https://www.adb.org/projects/50050-005/main" TargetMode="External"/><Relationship Id="rId1003" Type="http://schemas.openxmlformats.org/officeDocument/2006/relationships/hyperlink" Target="https://data.adb.org/media/12001/download" TargetMode="External"/><Relationship Id="rId1210" Type="http://schemas.openxmlformats.org/officeDocument/2006/relationships/hyperlink" Target="https://data.iadb.org/dataset/download/88fc53ef-f1f1-4119-96f2-b575f5fda36c/zip" TargetMode="External"/><Relationship Id="rId2191" Type="http://schemas.openxmlformats.org/officeDocument/2006/relationships/hyperlink" Target="https://www.ebrd.com/home/news-and-events/publications/sustainability-report/sustainaibility-report-2022.html" TargetMode="External"/><Relationship Id="rId163" Type="http://schemas.openxmlformats.org/officeDocument/2006/relationships/hyperlink" Target="https://data.adb.org/media/9141/download" TargetMode="External"/><Relationship Id="rId370" Type="http://schemas.openxmlformats.org/officeDocument/2006/relationships/hyperlink" Target="https://data.adb.org/media/10586/download" TargetMode="External"/><Relationship Id="rId2051" Type="http://schemas.openxmlformats.org/officeDocument/2006/relationships/hyperlink" Target="https://data.iadb.org/dataset/2021-idb-climate-finance-database" TargetMode="External"/><Relationship Id="rId230" Type="http://schemas.openxmlformats.org/officeDocument/2006/relationships/hyperlink" Target="https://data.adb.org/media/9141/download" TargetMode="External"/><Relationship Id="rId2868" Type="http://schemas.openxmlformats.org/officeDocument/2006/relationships/hyperlink" Target="https://www.ebrd.com/home/work-with-us/projects/psd/53532.html" TargetMode="External"/><Relationship Id="rId1677" Type="http://schemas.openxmlformats.org/officeDocument/2006/relationships/hyperlink" Target="https://data.iadb.org/dataset/2022-idb-climate-finance-database" TargetMode="External"/><Relationship Id="rId1884" Type="http://schemas.openxmlformats.org/officeDocument/2006/relationships/hyperlink" Target="https://data.iadb.org/dataset/2022-idb-climate-finance-database" TargetMode="External"/><Relationship Id="rId2728" Type="http://schemas.openxmlformats.org/officeDocument/2006/relationships/hyperlink" Target="https://www.ebrd.com/home/work-with-us/projects/psd/53049.html" TargetMode="External"/><Relationship Id="rId2935" Type="http://schemas.openxmlformats.org/officeDocument/2006/relationships/hyperlink" Target="https://www.aiib.org/en/projects/details/2021/approved/Singapore-Asia-Infrastructure-Securitization-Program.html" TargetMode="External"/><Relationship Id="rId907" Type="http://schemas.openxmlformats.org/officeDocument/2006/relationships/hyperlink" Target="https://data.adb.org/media/12001/download" TargetMode="External"/><Relationship Id="rId1537" Type="http://schemas.openxmlformats.org/officeDocument/2006/relationships/hyperlink" Target="https://data.iadb.org/dataset/download/88fc53ef-f1f1-4119-96f2-b575f5fda36c/zip" TargetMode="External"/><Relationship Id="rId1744" Type="http://schemas.openxmlformats.org/officeDocument/2006/relationships/hyperlink" Target="https://data.iadb.org/dataset/2022-idb-climate-finance-database" TargetMode="External"/><Relationship Id="rId1951" Type="http://schemas.openxmlformats.org/officeDocument/2006/relationships/hyperlink" Target="https://data.iadb.org/dataset/2021-idb-climate-finance-database" TargetMode="External"/><Relationship Id="rId36" Type="http://schemas.openxmlformats.org/officeDocument/2006/relationships/hyperlink" Target="https://data.adb.org/media/9141/download" TargetMode="External"/><Relationship Id="rId1604" Type="http://schemas.openxmlformats.org/officeDocument/2006/relationships/hyperlink" Target="https://data.iadb.org/dataset/2022-idb-climate-finance-database" TargetMode="External"/><Relationship Id="rId1811" Type="http://schemas.openxmlformats.org/officeDocument/2006/relationships/hyperlink" Target="https://data.iadb.org/dataset/2022-idb-climate-finance-database" TargetMode="External"/><Relationship Id="rId697" Type="http://schemas.openxmlformats.org/officeDocument/2006/relationships/hyperlink" Target="https://data.adb.org/media/10586/download" TargetMode="External"/><Relationship Id="rId2378" Type="http://schemas.openxmlformats.org/officeDocument/2006/relationships/hyperlink" Target="https://www.adb.org/projects/53118-001/main" TargetMode="External"/><Relationship Id="rId1187" Type="http://schemas.openxmlformats.org/officeDocument/2006/relationships/hyperlink" Target="https://data.adb.org/media/12001/download" TargetMode="External"/><Relationship Id="rId2585" Type="http://schemas.openxmlformats.org/officeDocument/2006/relationships/hyperlink" Target="https://www.adb.org/projects/52004-005/main" TargetMode="External"/><Relationship Id="rId2792" Type="http://schemas.openxmlformats.org/officeDocument/2006/relationships/hyperlink" Target="https://www.ebrd.com/home/work-with-us/projects/psd/53157.html" TargetMode="External"/><Relationship Id="rId557" Type="http://schemas.openxmlformats.org/officeDocument/2006/relationships/hyperlink" Target="https://data.adb.org/media/10586/download" TargetMode="External"/><Relationship Id="rId764" Type="http://schemas.openxmlformats.org/officeDocument/2006/relationships/hyperlink" Target="https://data.adb.org/media/12001/download" TargetMode="External"/><Relationship Id="rId971" Type="http://schemas.openxmlformats.org/officeDocument/2006/relationships/hyperlink" Target="https://data.adb.org/media/12001/download" TargetMode="External"/><Relationship Id="rId1394" Type="http://schemas.openxmlformats.org/officeDocument/2006/relationships/hyperlink" Target="https://data.iadb.org/dataset/download/88fc53ef-f1f1-4119-96f2-b575f5fda36c/zip" TargetMode="External"/><Relationship Id="rId2238" Type="http://schemas.openxmlformats.org/officeDocument/2006/relationships/hyperlink" Target="https://www.adb.org/projects/54172-002/main" TargetMode="External"/><Relationship Id="rId2445" Type="http://schemas.openxmlformats.org/officeDocument/2006/relationships/hyperlink" Target="https://www.adb.org/projects/52332-001/main" TargetMode="External"/><Relationship Id="rId2652" Type="http://schemas.openxmlformats.org/officeDocument/2006/relationships/hyperlink" Target="https://www.aiib.org/en/projects/details/2021/approved/India-Gujarat-Education-Infrastructure-and-Technology-Modernization-Program.html" TargetMode="External"/><Relationship Id="rId417" Type="http://schemas.openxmlformats.org/officeDocument/2006/relationships/hyperlink" Target="https://data.adb.org/media/10586/download" TargetMode="External"/><Relationship Id="rId624" Type="http://schemas.openxmlformats.org/officeDocument/2006/relationships/hyperlink" Target="https://data.adb.org/media/10586/download" TargetMode="External"/><Relationship Id="rId831" Type="http://schemas.openxmlformats.org/officeDocument/2006/relationships/hyperlink" Target="https://data.adb.org/media/12001/download" TargetMode="External"/><Relationship Id="rId1047" Type="http://schemas.openxmlformats.org/officeDocument/2006/relationships/hyperlink" Target="https://data.adb.org/media/12001/download" TargetMode="External"/><Relationship Id="rId1254" Type="http://schemas.openxmlformats.org/officeDocument/2006/relationships/hyperlink" Target="https://data.iadb.org/dataset/download/88fc53ef-f1f1-4119-96f2-b575f5fda36c/zip" TargetMode="External"/><Relationship Id="rId1461" Type="http://schemas.openxmlformats.org/officeDocument/2006/relationships/hyperlink" Target="https://data.iadb.org/dataset/download/88fc53ef-f1f1-4119-96f2-b575f5fda36c/zip" TargetMode="External"/><Relationship Id="rId2305" Type="http://schemas.openxmlformats.org/officeDocument/2006/relationships/hyperlink" Target="https://www.adb.org/projects/56204-001/main" TargetMode="External"/><Relationship Id="rId2512" Type="http://schemas.openxmlformats.org/officeDocument/2006/relationships/hyperlink" Target="https://www.adb.org/projects/55056-001/main" TargetMode="External"/><Relationship Id="rId1114" Type="http://schemas.openxmlformats.org/officeDocument/2006/relationships/hyperlink" Target="https://data.adb.org/media/12001/download" TargetMode="External"/><Relationship Id="rId1321" Type="http://schemas.openxmlformats.org/officeDocument/2006/relationships/hyperlink" Target="https://data.iadb.org/dataset/download/88fc53ef-f1f1-4119-96f2-b575f5fda36c/zip" TargetMode="External"/><Relationship Id="rId2095" Type="http://schemas.openxmlformats.org/officeDocument/2006/relationships/hyperlink" Target="https://data.iadb.org/dataset/2021-idb-climate-finance-database" TargetMode="External"/><Relationship Id="rId274" Type="http://schemas.openxmlformats.org/officeDocument/2006/relationships/hyperlink" Target="https://data.adb.org/media/9141/download" TargetMode="External"/><Relationship Id="rId481" Type="http://schemas.openxmlformats.org/officeDocument/2006/relationships/hyperlink" Target="https://data.adb.org/media/10586/download" TargetMode="External"/><Relationship Id="rId2162" Type="http://schemas.openxmlformats.org/officeDocument/2006/relationships/hyperlink" Target="https://data.iadb.org/dataset/2021-idb-climate-finance-database" TargetMode="External"/><Relationship Id="rId134" Type="http://schemas.openxmlformats.org/officeDocument/2006/relationships/hyperlink" Target="https://data.adb.org/media/9141/download" TargetMode="External"/><Relationship Id="rId341" Type="http://schemas.openxmlformats.org/officeDocument/2006/relationships/hyperlink" Target="https://data.adb.org/media/10586/download" TargetMode="External"/><Relationship Id="rId2022" Type="http://schemas.openxmlformats.org/officeDocument/2006/relationships/hyperlink" Target="https://data.iadb.org/dataset/2021-idb-climate-finance-database" TargetMode="External"/><Relationship Id="rId201" Type="http://schemas.openxmlformats.org/officeDocument/2006/relationships/hyperlink" Target="https://data.adb.org/media/9141/download" TargetMode="External"/><Relationship Id="rId1788" Type="http://schemas.openxmlformats.org/officeDocument/2006/relationships/hyperlink" Target="https://data.iadb.org/dataset/2022-idb-climate-finance-database" TargetMode="External"/><Relationship Id="rId1995" Type="http://schemas.openxmlformats.org/officeDocument/2006/relationships/hyperlink" Target="https://data.iadb.org/dataset/2021-idb-climate-finance-database" TargetMode="External"/><Relationship Id="rId2839" Type="http://schemas.openxmlformats.org/officeDocument/2006/relationships/hyperlink" Target="https://www.ebrd.com/home/work-with-us/projects/psd/53240.html" TargetMode="External"/><Relationship Id="rId1648" Type="http://schemas.openxmlformats.org/officeDocument/2006/relationships/hyperlink" Target="https://data.iadb.org/dataset/2022-idb-climate-finance-database" TargetMode="External"/><Relationship Id="rId1508" Type="http://schemas.openxmlformats.org/officeDocument/2006/relationships/hyperlink" Target="https://data.iadb.org/dataset/download/88fc53ef-f1f1-4119-96f2-b575f5fda36c/zip" TargetMode="External"/><Relationship Id="rId1855" Type="http://schemas.openxmlformats.org/officeDocument/2006/relationships/hyperlink" Target="https://data.iadb.org/dataset/2022-idb-climate-finance-database" TargetMode="External"/><Relationship Id="rId2906" Type="http://schemas.openxmlformats.org/officeDocument/2006/relationships/hyperlink" Target="https://www.ebrd.com/home/work-with-us/projects/psd/52983.html" TargetMode="External"/><Relationship Id="rId1715" Type="http://schemas.openxmlformats.org/officeDocument/2006/relationships/hyperlink" Target="https://data.iadb.org/dataset/2022-idb-climate-finance-database" TargetMode="External"/><Relationship Id="rId1922" Type="http://schemas.openxmlformats.org/officeDocument/2006/relationships/hyperlink" Target="https://data.iadb.org/dataset/2022-idb-climate-finance-database" TargetMode="External"/><Relationship Id="rId2489" Type="http://schemas.openxmlformats.org/officeDocument/2006/relationships/hyperlink" Target="https://www.adb.org/projects/54197-002/main" TargetMode="External"/><Relationship Id="rId2696" Type="http://schemas.openxmlformats.org/officeDocument/2006/relationships/hyperlink" Target="https://www.ebrd.com/home/work-with-us/projects/psd/54266.html" TargetMode="External"/><Relationship Id="rId668" Type="http://schemas.openxmlformats.org/officeDocument/2006/relationships/hyperlink" Target="https://data.adb.org/media/10586/download" TargetMode="External"/><Relationship Id="rId875" Type="http://schemas.openxmlformats.org/officeDocument/2006/relationships/hyperlink" Target="https://data.adb.org/media/12001/download" TargetMode="External"/><Relationship Id="rId1298" Type="http://schemas.openxmlformats.org/officeDocument/2006/relationships/hyperlink" Target="https://data.iadb.org/dataset/download/88fc53ef-f1f1-4119-96f2-b575f5fda36c/zip" TargetMode="External"/><Relationship Id="rId2349" Type="http://schemas.openxmlformats.org/officeDocument/2006/relationships/hyperlink" Target="https://www.adb.org/projects/55254-001/main" TargetMode="External"/><Relationship Id="rId2556" Type="http://schemas.openxmlformats.org/officeDocument/2006/relationships/hyperlink" Target="https://www.adb.org/projects/55225-001/main" TargetMode="External"/><Relationship Id="rId2763" Type="http://schemas.openxmlformats.org/officeDocument/2006/relationships/hyperlink" Target="https://www.ebrd.com/home/work-with-us/projects/psd/54322.html" TargetMode="External"/><Relationship Id="rId528" Type="http://schemas.openxmlformats.org/officeDocument/2006/relationships/hyperlink" Target="https://data.adb.org/media/10586/download" TargetMode="External"/><Relationship Id="rId735" Type="http://schemas.openxmlformats.org/officeDocument/2006/relationships/hyperlink" Target="https://data.adb.org/media/10586/download" TargetMode="External"/><Relationship Id="rId942" Type="http://schemas.openxmlformats.org/officeDocument/2006/relationships/hyperlink" Target="https://data.adb.org/media/12001/download" TargetMode="External"/><Relationship Id="rId1158" Type="http://schemas.openxmlformats.org/officeDocument/2006/relationships/hyperlink" Target="https://data.adb.org/media/12001/download" TargetMode="External"/><Relationship Id="rId1365" Type="http://schemas.openxmlformats.org/officeDocument/2006/relationships/hyperlink" Target="https://data.iadb.org/dataset/download/88fc53ef-f1f1-4119-96f2-b575f5fda36c/zip" TargetMode="External"/><Relationship Id="rId1572" Type="http://schemas.openxmlformats.org/officeDocument/2006/relationships/hyperlink" Target="https://data.iadb.org/dataset/download/88fc53ef-f1f1-4119-96f2-b575f5fda36c/zip" TargetMode="External"/><Relationship Id="rId2209" Type="http://schemas.openxmlformats.org/officeDocument/2006/relationships/hyperlink" Target="https://www.aiib.org/en/news-events/impact-reports/sustainability-bond-impact/2024/index.html" TargetMode="External"/><Relationship Id="rId2416" Type="http://schemas.openxmlformats.org/officeDocument/2006/relationships/hyperlink" Target="https://www.adb.org/projects/45207-006/main" TargetMode="External"/><Relationship Id="rId2623" Type="http://schemas.openxmlformats.org/officeDocument/2006/relationships/hyperlink" Target="https://www.aiib.org/en/projects/details/2023/_download/singapore/AIIB-PSI-P000680-Regional-Transport-Connectivity-Project_May-30-2023.pdf" TargetMode="External"/><Relationship Id="rId1018" Type="http://schemas.openxmlformats.org/officeDocument/2006/relationships/hyperlink" Target="https://data.adb.org/media/12001/download" TargetMode="External"/><Relationship Id="rId1225" Type="http://schemas.openxmlformats.org/officeDocument/2006/relationships/hyperlink" Target="https://data.iadb.org/dataset/download/88fc53ef-f1f1-4119-96f2-b575f5fda36c/zip" TargetMode="External"/><Relationship Id="rId1432" Type="http://schemas.openxmlformats.org/officeDocument/2006/relationships/hyperlink" Target="https://data.iadb.org/dataset/download/88fc53ef-f1f1-4119-96f2-b575f5fda36c/zip" TargetMode="External"/><Relationship Id="rId2830" Type="http://schemas.openxmlformats.org/officeDocument/2006/relationships/hyperlink" Target="https://www.ebrd.com/home/work-with-us/projects/psd/53060.html" TargetMode="External"/><Relationship Id="rId71" Type="http://schemas.openxmlformats.org/officeDocument/2006/relationships/hyperlink" Target="https://data.adb.org/media/9141/download" TargetMode="External"/><Relationship Id="rId802" Type="http://schemas.openxmlformats.org/officeDocument/2006/relationships/hyperlink" Target="https://data.adb.org/media/12001/download" TargetMode="External"/><Relationship Id="rId178" Type="http://schemas.openxmlformats.org/officeDocument/2006/relationships/hyperlink" Target="https://data.adb.org/media/9141/download" TargetMode="External"/><Relationship Id="rId385" Type="http://schemas.openxmlformats.org/officeDocument/2006/relationships/hyperlink" Target="https://data.adb.org/media/10586/download" TargetMode="External"/><Relationship Id="rId592" Type="http://schemas.openxmlformats.org/officeDocument/2006/relationships/hyperlink" Target="https://data.adb.org/media/10586/download" TargetMode="External"/><Relationship Id="rId2066" Type="http://schemas.openxmlformats.org/officeDocument/2006/relationships/hyperlink" Target="https://data.iadb.org/dataset/2021-idb-climate-finance-database" TargetMode="External"/><Relationship Id="rId2273" Type="http://schemas.openxmlformats.org/officeDocument/2006/relationships/hyperlink" Target="https://www.adb.org/projects/57040-001/main" TargetMode="External"/><Relationship Id="rId2480" Type="http://schemas.openxmlformats.org/officeDocument/2006/relationships/hyperlink" Target="https://www.adb.org/projects/53341-001/main" TargetMode="External"/><Relationship Id="rId245" Type="http://schemas.openxmlformats.org/officeDocument/2006/relationships/hyperlink" Target="https://data.adb.org/media/9141/download" TargetMode="External"/><Relationship Id="rId452" Type="http://schemas.openxmlformats.org/officeDocument/2006/relationships/hyperlink" Target="https://data.adb.org/media/10586/download" TargetMode="External"/><Relationship Id="rId1082" Type="http://schemas.openxmlformats.org/officeDocument/2006/relationships/hyperlink" Target="https://data.adb.org/media/12001/download" TargetMode="External"/><Relationship Id="rId2133" Type="http://schemas.openxmlformats.org/officeDocument/2006/relationships/hyperlink" Target="https://data.iadb.org/dataset/2021-idb-climate-finance-database" TargetMode="External"/><Relationship Id="rId2340" Type="http://schemas.openxmlformats.org/officeDocument/2006/relationships/hyperlink" Target="https://www.adb.org/projects/53045-004/main" TargetMode="External"/><Relationship Id="rId105" Type="http://schemas.openxmlformats.org/officeDocument/2006/relationships/hyperlink" Target="https://data.adb.org/media/9141/download" TargetMode="External"/><Relationship Id="rId312" Type="http://schemas.openxmlformats.org/officeDocument/2006/relationships/hyperlink" Target="https://data.adb.org/media/9141/download" TargetMode="External"/><Relationship Id="rId2200" Type="http://schemas.openxmlformats.org/officeDocument/2006/relationships/hyperlink" Target="https://www.aiib.org/en/news-events/impact-reports/sustainability-bond-impact/2024/index.html" TargetMode="External"/><Relationship Id="rId1899" Type="http://schemas.openxmlformats.org/officeDocument/2006/relationships/hyperlink" Target="https://data.iadb.org/dataset/2022-idb-climate-finance-database" TargetMode="External"/><Relationship Id="rId1759" Type="http://schemas.openxmlformats.org/officeDocument/2006/relationships/hyperlink" Target="https://data.iadb.org/dataset/2022-idb-climate-finance-database" TargetMode="External"/><Relationship Id="rId1966" Type="http://schemas.openxmlformats.org/officeDocument/2006/relationships/hyperlink" Target="https://data.iadb.org/dataset/2021-idb-climate-finance-database" TargetMode="External"/><Relationship Id="rId1619" Type="http://schemas.openxmlformats.org/officeDocument/2006/relationships/hyperlink" Target="https://data.iadb.org/dataset/2022-idb-climate-finance-database" TargetMode="External"/><Relationship Id="rId1826" Type="http://schemas.openxmlformats.org/officeDocument/2006/relationships/hyperlink" Target="https://data.iadb.org/dataset/2022-idb-climate-finance-database" TargetMode="External"/><Relationship Id="rId779" Type="http://schemas.openxmlformats.org/officeDocument/2006/relationships/hyperlink" Target="https://data.adb.org/media/12001/download" TargetMode="External"/><Relationship Id="rId986" Type="http://schemas.openxmlformats.org/officeDocument/2006/relationships/hyperlink" Target="https://data.adb.org/media/12001/download" TargetMode="External"/><Relationship Id="rId2667" Type="http://schemas.openxmlformats.org/officeDocument/2006/relationships/hyperlink" Target="https://www.ebrd.com/home/work-with-us/projects/psd/53106.html" TargetMode="External"/><Relationship Id="rId639" Type="http://schemas.openxmlformats.org/officeDocument/2006/relationships/hyperlink" Target="https://data.adb.org/media/10586/download" TargetMode="External"/><Relationship Id="rId1269" Type="http://schemas.openxmlformats.org/officeDocument/2006/relationships/hyperlink" Target="https://data.iadb.org/dataset/download/88fc53ef-f1f1-4119-96f2-b575f5fda36c/zip" TargetMode="External"/><Relationship Id="rId1476" Type="http://schemas.openxmlformats.org/officeDocument/2006/relationships/hyperlink" Target="https://data.iadb.org/dataset/download/88fc53ef-f1f1-4119-96f2-b575f5fda36c/zip" TargetMode="External"/><Relationship Id="rId2874" Type="http://schemas.openxmlformats.org/officeDocument/2006/relationships/hyperlink" Target="https://www.ebrd.com/home/work-with-us/projects/psd/54119.html" TargetMode="External"/><Relationship Id="rId846" Type="http://schemas.openxmlformats.org/officeDocument/2006/relationships/hyperlink" Target="https://data.adb.org/media/12001/download" TargetMode="External"/><Relationship Id="rId1129" Type="http://schemas.openxmlformats.org/officeDocument/2006/relationships/hyperlink" Target="https://data.adb.org/media/12001/download" TargetMode="External"/><Relationship Id="rId1683" Type="http://schemas.openxmlformats.org/officeDocument/2006/relationships/hyperlink" Target="https://data.iadb.org/dataset/2022-idb-climate-finance-database" TargetMode="External"/><Relationship Id="rId1890" Type="http://schemas.openxmlformats.org/officeDocument/2006/relationships/hyperlink" Target="https://data.iadb.org/dataset/2022-idb-climate-finance-database" TargetMode="External"/><Relationship Id="rId2527" Type="http://schemas.openxmlformats.org/officeDocument/2006/relationships/hyperlink" Target="https://www.adb.org/projects/55036-001/main" TargetMode="External"/><Relationship Id="rId2734" Type="http://schemas.openxmlformats.org/officeDocument/2006/relationships/hyperlink" Target="https://www.ebrd.com/home/work-with-us/projects/psd/51738.html" TargetMode="External"/><Relationship Id="rId2941" Type="http://schemas.openxmlformats.org/officeDocument/2006/relationships/hyperlink" Target="https://www.aiib.org/en/projects/details/2023/approved/Cambodia-Cross-border-Livestock-Health-and-Value-chain-Infrastructure-Improvement-Project.html" TargetMode="External"/><Relationship Id="rId706" Type="http://schemas.openxmlformats.org/officeDocument/2006/relationships/hyperlink" Target="https://data.adb.org/media/10586/download" TargetMode="External"/><Relationship Id="rId913" Type="http://schemas.openxmlformats.org/officeDocument/2006/relationships/hyperlink" Target="https://data.adb.org/media/12001/download" TargetMode="External"/><Relationship Id="rId1336" Type="http://schemas.openxmlformats.org/officeDocument/2006/relationships/hyperlink" Target="https://data.iadb.org/dataset/download/88fc53ef-f1f1-4119-96f2-b575f5fda36c/zip" TargetMode="External"/><Relationship Id="rId1543" Type="http://schemas.openxmlformats.org/officeDocument/2006/relationships/hyperlink" Target="https://data.iadb.org/dataset/download/88fc53ef-f1f1-4119-96f2-b575f5fda36c/zip" TargetMode="External"/><Relationship Id="rId1750" Type="http://schemas.openxmlformats.org/officeDocument/2006/relationships/hyperlink" Target="https://data.iadb.org/dataset/2022-idb-climate-finance-database" TargetMode="External"/><Relationship Id="rId2801" Type="http://schemas.openxmlformats.org/officeDocument/2006/relationships/hyperlink" Target="https://www.ebrd.com/home/work-with-us/projects/psd/51380.html" TargetMode="External"/><Relationship Id="rId42" Type="http://schemas.openxmlformats.org/officeDocument/2006/relationships/hyperlink" Target="https://data.adb.org/media/9141/download" TargetMode="External"/><Relationship Id="rId1403" Type="http://schemas.openxmlformats.org/officeDocument/2006/relationships/hyperlink" Target="https://data.iadb.org/dataset/download/88fc53ef-f1f1-4119-96f2-b575f5fda36c/zip" TargetMode="External"/><Relationship Id="rId1610" Type="http://schemas.openxmlformats.org/officeDocument/2006/relationships/hyperlink" Target="https://data.iadb.org/dataset/2022-idb-climate-finance-database" TargetMode="External"/><Relationship Id="rId289" Type="http://schemas.openxmlformats.org/officeDocument/2006/relationships/hyperlink" Target="https://data.adb.org/media/9141/download" TargetMode="External"/><Relationship Id="rId496" Type="http://schemas.openxmlformats.org/officeDocument/2006/relationships/hyperlink" Target="https://data.adb.org/media/10586/download" TargetMode="External"/><Relationship Id="rId2177" Type="http://schemas.openxmlformats.org/officeDocument/2006/relationships/hyperlink" Target="https://data.iadb.org/dataset/2021-idb-climate-finance-database" TargetMode="External"/><Relationship Id="rId2384" Type="http://schemas.openxmlformats.org/officeDocument/2006/relationships/hyperlink" Target="https://www.adb.org/projects/53165-002/main" TargetMode="External"/><Relationship Id="rId2591" Type="http://schemas.openxmlformats.org/officeDocument/2006/relationships/hyperlink" Target="https://www.adb.org/projects/53074-001/main" TargetMode="External"/><Relationship Id="rId149" Type="http://schemas.openxmlformats.org/officeDocument/2006/relationships/hyperlink" Target="https://data.adb.org/media/9141/download" TargetMode="External"/><Relationship Id="rId356" Type="http://schemas.openxmlformats.org/officeDocument/2006/relationships/hyperlink" Target="https://data.adb.org/media/10586/download" TargetMode="External"/><Relationship Id="rId563" Type="http://schemas.openxmlformats.org/officeDocument/2006/relationships/hyperlink" Target="https://data.adb.org/media/10586/download" TargetMode="External"/><Relationship Id="rId770" Type="http://schemas.openxmlformats.org/officeDocument/2006/relationships/hyperlink" Target="https://data.adb.org/media/12001/download" TargetMode="External"/><Relationship Id="rId1193" Type="http://schemas.openxmlformats.org/officeDocument/2006/relationships/hyperlink" Target="https://data.adb.org/media/12001/download" TargetMode="External"/><Relationship Id="rId2037" Type="http://schemas.openxmlformats.org/officeDocument/2006/relationships/hyperlink" Target="https://data.iadb.org/dataset/2021-idb-climate-finance-database" TargetMode="External"/><Relationship Id="rId2244" Type="http://schemas.openxmlformats.org/officeDocument/2006/relationships/hyperlink" Target="https://www.adb.org/projects/55135-001/main" TargetMode="External"/><Relationship Id="rId2451" Type="http://schemas.openxmlformats.org/officeDocument/2006/relationships/hyperlink" Target="https://www.adb.org/projects/52173-003/main" TargetMode="External"/><Relationship Id="rId216" Type="http://schemas.openxmlformats.org/officeDocument/2006/relationships/hyperlink" Target="https://data.adb.org/media/9141/download" TargetMode="External"/><Relationship Id="rId423" Type="http://schemas.openxmlformats.org/officeDocument/2006/relationships/hyperlink" Target="https://data.adb.org/media/10586/download" TargetMode="External"/><Relationship Id="rId1053" Type="http://schemas.openxmlformats.org/officeDocument/2006/relationships/hyperlink" Target="https://data.adb.org/media/12001/download" TargetMode="External"/><Relationship Id="rId1260" Type="http://schemas.openxmlformats.org/officeDocument/2006/relationships/hyperlink" Target="https://data.iadb.org/dataset/download/88fc53ef-f1f1-4119-96f2-b575f5fda36c/zip" TargetMode="External"/><Relationship Id="rId2104" Type="http://schemas.openxmlformats.org/officeDocument/2006/relationships/hyperlink" Target="https://data.iadb.org/dataset/2021-idb-climate-finance-database" TargetMode="External"/><Relationship Id="rId630" Type="http://schemas.openxmlformats.org/officeDocument/2006/relationships/hyperlink" Target="https://data.adb.org/media/10586/download" TargetMode="External"/><Relationship Id="rId2311" Type="http://schemas.openxmlformats.org/officeDocument/2006/relationships/hyperlink" Target="https://www.adb.org/projects/57008-001/main" TargetMode="External"/><Relationship Id="rId1120" Type="http://schemas.openxmlformats.org/officeDocument/2006/relationships/hyperlink" Target="https://data.adb.org/media/12001/download" TargetMode="External"/><Relationship Id="rId1937" Type="http://schemas.openxmlformats.org/officeDocument/2006/relationships/hyperlink" Target="https://data.iadb.org/dataset/2021-idb-climate-finance-database" TargetMode="External"/><Relationship Id="rId280" Type="http://schemas.openxmlformats.org/officeDocument/2006/relationships/hyperlink" Target="https://data.adb.org/media/9141/download" TargetMode="External"/><Relationship Id="rId140" Type="http://schemas.openxmlformats.org/officeDocument/2006/relationships/hyperlink" Target="https://data.adb.org/media/9141/download" TargetMode="External"/><Relationship Id="rId6" Type="http://schemas.openxmlformats.org/officeDocument/2006/relationships/hyperlink" Target="https://data.adb.org/media/9141/download" TargetMode="External"/><Relationship Id="rId2778" Type="http://schemas.openxmlformats.org/officeDocument/2006/relationships/hyperlink" Target="https://www.ebrd.com/home/work-with-us/projects/psd/52255.html" TargetMode="External"/><Relationship Id="rId957" Type="http://schemas.openxmlformats.org/officeDocument/2006/relationships/hyperlink" Target="https://data.adb.org/media/12001/download" TargetMode="External"/><Relationship Id="rId1587" Type="http://schemas.openxmlformats.org/officeDocument/2006/relationships/hyperlink" Target="https://data.iadb.org/dataset/download/88fc53ef-f1f1-4119-96f2-b575f5fda36c/zip" TargetMode="External"/><Relationship Id="rId1794" Type="http://schemas.openxmlformats.org/officeDocument/2006/relationships/hyperlink" Target="https://data.iadb.org/dataset/2022-idb-climate-finance-database" TargetMode="External"/><Relationship Id="rId2638" Type="http://schemas.openxmlformats.org/officeDocument/2006/relationships/hyperlink" Target="https://www.aiib.org/en/projects/details/2021/approved/Multicountry-Aberdeen-Standard-Investcorp-Infrastructure-Partners.html" TargetMode="External"/><Relationship Id="rId2845" Type="http://schemas.openxmlformats.org/officeDocument/2006/relationships/hyperlink" Target="https://www.ebrd.com/home/work-with-us/projects/psd/53745.html" TargetMode="External"/><Relationship Id="rId86" Type="http://schemas.openxmlformats.org/officeDocument/2006/relationships/hyperlink" Target="https://data.adb.org/media/9141/download" TargetMode="External"/><Relationship Id="rId817" Type="http://schemas.openxmlformats.org/officeDocument/2006/relationships/hyperlink" Target="https://data.adb.org/media/12001/download" TargetMode="External"/><Relationship Id="rId1447" Type="http://schemas.openxmlformats.org/officeDocument/2006/relationships/hyperlink" Target="https://data.iadb.org/dataset/download/88fc53ef-f1f1-4119-96f2-b575f5fda36c/zip" TargetMode="External"/><Relationship Id="rId1654" Type="http://schemas.openxmlformats.org/officeDocument/2006/relationships/hyperlink" Target="https://data.iadb.org/dataset/2022-idb-climate-finance-database" TargetMode="External"/><Relationship Id="rId1861" Type="http://schemas.openxmlformats.org/officeDocument/2006/relationships/hyperlink" Target="https://data.iadb.org/dataset/2022-idb-climate-finance-database" TargetMode="External"/><Relationship Id="rId2705" Type="http://schemas.openxmlformats.org/officeDocument/2006/relationships/hyperlink" Target="https://www.ebrd.com/home/work-with-us/projects/psd/54489.html" TargetMode="External"/><Relationship Id="rId2912" Type="http://schemas.openxmlformats.org/officeDocument/2006/relationships/hyperlink" Target="https://www.ebrd.com/home/work-with-us/projects/psd/54122.html" TargetMode="External"/><Relationship Id="rId1307" Type="http://schemas.openxmlformats.org/officeDocument/2006/relationships/hyperlink" Target="https://data.iadb.org/dataset/download/88fc53ef-f1f1-4119-96f2-b575f5fda36c/zip" TargetMode="External"/><Relationship Id="rId1514" Type="http://schemas.openxmlformats.org/officeDocument/2006/relationships/hyperlink" Target="https://data.iadb.org/dataset/download/88fc53ef-f1f1-4119-96f2-b575f5fda36c/zip" TargetMode="External"/><Relationship Id="rId1721" Type="http://schemas.openxmlformats.org/officeDocument/2006/relationships/hyperlink" Target="https://data.iadb.org/dataset/2022-idb-climate-finance-database" TargetMode="External"/><Relationship Id="rId13" Type="http://schemas.openxmlformats.org/officeDocument/2006/relationships/hyperlink" Target="https://data.adb.org/media/9141/download" TargetMode="External"/><Relationship Id="rId2288" Type="http://schemas.openxmlformats.org/officeDocument/2006/relationships/hyperlink" Target="https://www.adb.org/projects/53074-001/main" TargetMode="External"/><Relationship Id="rId2495" Type="http://schemas.openxmlformats.org/officeDocument/2006/relationships/hyperlink" Target="https://www.adb.org/projects/54240-001/main" TargetMode="External"/><Relationship Id="rId467" Type="http://schemas.openxmlformats.org/officeDocument/2006/relationships/hyperlink" Target="https://data.adb.org/media/10586/download" TargetMode="External"/><Relationship Id="rId1097" Type="http://schemas.openxmlformats.org/officeDocument/2006/relationships/hyperlink" Target="https://data.adb.org/media/12001/download" TargetMode="External"/><Relationship Id="rId2148" Type="http://schemas.openxmlformats.org/officeDocument/2006/relationships/hyperlink" Target="https://data.iadb.org/dataset/2021-idb-climate-finance-database" TargetMode="External"/><Relationship Id="rId674" Type="http://schemas.openxmlformats.org/officeDocument/2006/relationships/hyperlink" Target="https://data.adb.org/media/10586/download" TargetMode="External"/><Relationship Id="rId881" Type="http://schemas.openxmlformats.org/officeDocument/2006/relationships/hyperlink" Target="https://data.adb.org/media/12001/download" TargetMode="External"/><Relationship Id="rId2355" Type="http://schemas.openxmlformats.org/officeDocument/2006/relationships/hyperlink" Target="https://www.adb.org/projects/56284-001/main" TargetMode="External"/><Relationship Id="rId2562" Type="http://schemas.openxmlformats.org/officeDocument/2006/relationships/hyperlink" Target="https://www.adb.org/projects/55054-001/main" TargetMode="External"/><Relationship Id="rId327" Type="http://schemas.openxmlformats.org/officeDocument/2006/relationships/hyperlink" Target="https://data.adb.org/media/9141/download" TargetMode="External"/><Relationship Id="rId534" Type="http://schemas.openxmlformats.org/officeDocument/2006/relationships/hyperlink" Target="https://data.adb.org/media/10586/download" TargetMode="External"/><Relationship Id="rId741" Type="http://schemas.openxmlformats.org/officeDocument/2006/relationships/hyperlink" Target="https://data.adb.org/media/10586/download" TargetMode="External"/><Relationship Id="rId1164" Type="http://schemas.openxmlformats.org/officeDocument/2006/relationships/hyperlink" Target="https://data.adb.org/media/12001/download" TargetMode="External"/><Relationship Id="rId1371" Type="http://schemas.openxmlformats.org/officeDocument/2006/relationships/hyperlink" Target="https://data.iadb.org/dataset/download/88fc53ef-f1f1-4119-96f2-b575f5fda36c/zip" TargetMode="External"/><Relationship Id="rId2008" Type="http://schemas.openxmlformats.org/officeDocument/2006/relationships/hyperlink" Target="https://data.iadb.org/dataset/2021-idb-climate-finance-database" TargetMode="External"/><Relationship Id="rId2215" Type="http://schemas.openxmlformats.org/officeDocument/2006/relationships/hyperlink" Target="https://www.adb.org/projects/51126-004/main" TargetMode="External"/><Relationship Id="rId2422" Type="http://schemas.openxmlformats.org/officeDocument/2006/relationships/hyperlink" Target="https://www.adb.org/projects/52328-002/main" TargetMode="External"/><Relationship Id="rId601" Type="http://schemas.openxmlformats.org/officeDocument/2006/relationships/hyperlink" Target="https://data.adb.org/media/10586/download" TargetMode="External"/><Relationship Id="rId1024" Type="http://schemas.openxmlformats.org/officeDocument/2006/relationships/hyperlink" Target="https://data.adb.org/media/12001/download" TargetMode="External"/><Relationship Id="rId1231" Type="http://schemas.openxmlformats.org/officeDocument/2006/relationships/hyperlink" Target="https://data.iadb.org/dataset/download/88fc53ef-f1f1-4119-96f2-b575f5fda36c/zip" TargetMode="External"/><Relationship Id="rId184" Type="http://schemas.openxmlformats.org/officeDocument/2006/relationships/hyperlink" Target="https://data.adb.org/media/9141/download" TargetMode="External"/><Relationship Id="rId391" Type="http://schemas.openxmlformats.org/officeDocument/2006/relationships/hyperlink" Target="https://data.adb.org/media/10586/download" TargetMode="External"/><Relationship Id="rId1908" Type="http://schemas.openxmlformats.org/officeDocument/2006/relationships/hyperlink" Target="https://data.iadb.org/dataset/2022-idb-climate-finance-database" TargetMode="External"/><Relationship Id="rId2072" Type="http://schemas.openxmlformats.org/officeDocument/2006/relationships/hyperlink" Target="https://data.iadb.org/dataset/2021-idb-climate-finance-database" TargetMode="External"/><Relationship Id="rId251" Type="http://schemas.openxmlformats.org/officeDocument/2006/relationships/hyperlink" Target="https://data.adb.org/media/9141/download" TargetMode="External"/><Relationship Id="rId2889" Type="http://schemas.openxmlformats.org/officeDocument/2006/relationships/hyperlink" Target="https://www.ebrd.com/home/work-with-us/projects/psd/53827.html" TargetMode="External"/><Relationship Id="rId111" Type="http://schemas.openxmlformats.org/officeDocument/2006/relationships/hyperlink" Target="https://data.adb.org/media/9141/download" TargetMode="External"/><Relationship Id="rId1698" Type="http://schemas.openxmlformats.org/officeDocument/2006/relationships/hyperlink" Target="https://data.iadb.org/dataset/2022-idb-climate-finance-database" TargetMode="External"/><Relationship Id="rId2749" Type="http://schemas.openxmlformats.org/officeDocument/2006/relationships/hyperlink" Target="https://www.ebrd.com/home/work-with-us/projects/psd/53768.html" TargetMode="External"/><Relationship Id="rId928" Type="http://schemas.openxmlformats.org/officeDocument/2006/relationships/hyperlink" Target="https://data.adb.org/media/12001/download" TargetMode="External"/><Relationship Id="rId1558" Type="http://schemas.openxmlformats.org/officeDocument/2006/relationships/hyperlink" Target="https://data.iadb.org/dataset/download/88fc53ef-f1f1-4119-96f2-b575f5fda36c/zip" TargetMode="External"/><Relationship Id="rId1765" Type="http://schemas.openxmlformats.org/officeDocument/2006/relationships/hyperlink" Target="https://data.iadb.org/dataset/2022-idb-climate-finance-database" TargetMode="External"/><Relationship Id="rId2609" Type="http://schemas.openxmlformats.org/officeDocument/2006/relationships/hyperlink" Target="https://www.eib.org/en/registers/all/158964668" TargetMode="External"/><Relationship Id="rId57" Type="http://schemas.openxmlformats.org/officeDocument/2006/relationships/hyperlink" Target="https://data.adb.org/media/9141/download" TargetMode="External"/><Relationship Id="rId1418" Type="http://schemas.openxmlformats.org/officeDocument/2006/relationships/hyperlink" Target="https://data.iadb.org/dataset/download/88fc53ef-f1f1-4119-96f2-b575f5fda36c/zip" TargetMode="External"/><Relationship Id="rId1972" Type="http://schemas.openxmlformats.org/officeDocument/2006/relationships/hyperlink" Target="https://data.iadb.org/dataset/2021-idb-climate-finance-database" TargetMode="External"/><Relationship Id="rId2816" Type="http://schemas.openxmlformats.org/officeDocument/2006/relationships/hyperlink" Target="https://www.ebrd.com/home/work-with-us/projects/psd/53042.html" TargetMode="External"/><Relationship Id="rId1625" Type="http://schemas.openxmlformats.org/officeDocument/2006/relationships/hyperlink" Target="https://data.iadb.org/dataset/2022-idb-climate-finance-database" TargetMode="External"/><Relationship Id="rId1832" Type="http://schemas.openxmlformats.org/officeDocument/2006/relationships/hyperlink" Target="https://data.iadb.org/dataset/2022-idb-climate-finance-database" TargetMode="External"/><Relationship Id="rId2399" Type="http://schemas.openxmlformats.org/officeDocument/2006/relationships/hyperlink" Target="https://www.adb.org/projects/53053-001/main" TargetMode="External"/><Relationship Id="rId578" Type="http://schemas.openxmlformats.org/officeDocument/2006/relationships/hyperlink" Target="https://data.adb.org/media/10586/download" TargetMode="External"/><Relationship Id="rId785" Type="http://schemas.openxmlformats.org/officeDocument/2006/relationships/hyperlink" Target="https://data.adb.org/media/12001/download" TargetMode="External"/><Relationship Id="rId992" Type="http://schemas.openxmlformats.org/officeDocument/2006/relationships/hyperlink" Target="https://data.adb.org/media/12001/download" TargetMode="External"/><Relationship Id="rId2259" Type="http://schemas.openxmlformats.org/officeDocument/2006/relationships/hyperlink" Target="https://www.adb.org/projects/56151-001/main" TargetMode="External"/><Relationship Id="rId2466" Type="http://schemas.openxmlformats.org/officeDocument/2006/relationships/hyperlink" Target="https://www.adb.org/projects/52287-001/main" TargetMode="External"/><Relationship Id="rId2673" Type="http://schemas.openxmlformats.org/officeDocument/2006/relationships/hyperlink" Target="https://www.ebrd.com/home/work-with-us/projects/psd/52814.html" TargetMode="External"/><Relationship Id="rId2880" Type="http://schemas.openxmlformats.org/officeDocument/2006/relationships/hyperlink" Target="https://www.ebrd.com/home/work-with-us/projects/psd/53808.html" TargetMode="External"/><Relationship Id="rId438" Type="http://schemas.openxmlformats.org/officeDocument/2006/relationships/hyperlink" Target="https://data.adb.org/media/10586/download" TargetMode="External"/><Relationship Id="rId645" Type="http://schemas.openxmlformats.org/officeDocument/2006/relationships/hyperlink" Target="https://data.adb.org/media/10586/download" TargetMode="External"/><Relationship Id="rId852" Type="http://schemas.openxmlformats.org/officeDocument/2006/relationships/hyperlink" Target="https://data.adb.org/media/12001/download" TargetMode="External"/><Relationship Id="rId1068" Type="http://schemas.openxmlformats.org/officeDocument/2006/relationships/hyperlink" Target="https://data.adb.org/media/12001/download" TargetMode="External"/><Relationship Id="rId1275" Type="http://schemas.openxmlformats.org/officeDocument/2006/relationships/hyperlink" Target="https://data.iadb.org/dataset/download/88fc53ef-f1f1-4119-96f2-b575f5fda36c/zip" TargetMode="External"/><Relationship Id="rId1482" Type="http://schemas.openxmlformats.org/officeDocument/2006/relationships/hyperlink" Target="https://data.iadb.org/dataset/download/88fc53ef-f1f1-4119-96f2-b575f5fda36c/zip" TargetMode="External"/><Relationship Id="rId2119" Type="http://schemas.openxmlformats.org/officeDocument/2006/relationships/hyperlink" Target="https://data.iadb.org/dataset/2021-idb-climate-finance-database" TargetMode="External"/><Relationship Id="rId2326" Type="http://schemas.openxmlformats.org/officeDocument/2006/relationships/hyperlink" Target="https://www.adb.org/projects/57157-001/main" TargetMode="External"/><Relationship Id="rId2533" Type="http://schemas.openxmlformats.org/officeDocument/2006/relationships/hyperlink" Target="https://www.adb.org/projects/53262-001/main" TargetMode="External"/><Relationship Id="rId2740" Type="http://schemas.openxmlformats.org/officeDocument/2006/relationships/hyperlink" Target="https://www.ebrd.com/home/work-with-us/projects/psd/48327.html" TargetMode="External"/><Relationship Id="rId505" Type="http://schemas.openxmlformats.org/officeDocument/2006/relationships/hyperlink" Target="https://data.adb.org/media/10586/download" TargetMode="External"/><Relationship Id="rId712" Type="http://schemas.openxmlformats.org/officeDocument/2006/relationships/hyperlink" Target="https://data.adb.org/media/10586/download" TargetMode="External"/><Relationship Id="rId1135" Type="http://schemas.openxmlformats.org/officeDocument/2006/relationships/hyperlink" Target="https://data.adb.org/media/12001/download" TargetMode="External"/><Relationship Id="rId1342" Type="http://schemas.openxmlformats.org/officeDocument/2006/relationships/hyperlink" Target="https://data.iadb.org/dataset/download/88fc53ef-f1f1-4119-96f2-b575f5fda36c/zip" TargetMode="External"/><Relationship Id="rId1202" Type="http://schemas.openxmlformats.org/officeDocument/2006/relationships/hyperlink" Target="https://data.adb.org/media/12001/download" TargetMode="External"/><Relationship Id="rId2600" Type="http://schemas.openxmlformats.org/officeDocument/2006/relationships/hyperlink" Target="https://www.adb.org/projects/54055-001/main" TargetMode="External"/><Relationship Id="rId295" Type="http://schemas.openxmlformats.org/officeDocument/2006/relationships/hyperlink" Target="https://data.adb.org/media/9141/download" TargetMode="External"/><Relationship Id="rId2183" Type="http://schemas.openxmlformats.org/officeDocument/2006/relationships/hyperlink" Target="https://thedocs.worldbank.org/en/doc/d4a3fae669d0274d249ef9331dffe73b-0020012024/original/FY23-Project-level-CCB-data.pdf" TargetMode="External"/><Relationship Id="rId2390" Type="http://schemas.openxmlformats.org/officeDocument/2006/relationships/hyperlink" Target="https://www.adb.org/projects/48404-004/main" TargetMode="External"/><Relationship Id="rId155" Type="http://schemas.openxmlformats.org/officeDocument/2006/relationships/hyperlink" Target="https://data.adb.org/media/9141/download" TargetMode="External"/><Relationship Id="rId362" Type="http://schemas.openxmlformats.org/officeDocument/2006/relationships/hyperlink" Target="https://data.adb.org/media/10586/download" TargetMode="External"/><Relationship Id="rId2043" Type="http://schemas.openxmlformats.org/officeDocument/2006/relationships/hyperlink" Target="https://data.iadb.org/dataset/2021-idb-climate-finance-database" TargetMode="External"/><Relationship Id="rId2250" Type="http://schemas.openxmlformats.org/officeDocument/2006/relationships/hyperlink" Target="https://www.adb.org/projects/56025-001/main" TargetMode="External"/><Relationship Id="rId222" Type="http://schemas.openxmlformats.org/officeDocument/2006/relationships/hyperlink" Target="https://data.adb.org/media/9141/download" TargetMode="External"/><Relationship Id="rId2110" Type="http://schemas.openxmlformats.org/officeDocument/2006/relationships/hyperlink" Target="https://data.iadb.org/dataset/2021-idb-climate-finance-database" TargetMode="External"/><Relationship Id="rId1669" Type="http://schemas.openxmlformats.org/officeDocument/2006/relationships/hyperlink" Target="https://data.iadb.org/dataset/2022-idb-climate-finance-database" TargetMode="External"/><Relationship Id="rId1876" Type="http://schemas.openxmlformats.org/officeDocument/2006/relationships/hyperlink" Target="https://data.iadb.org/dataset/2022-idb-climate-finance-database" TargetMode="External"/><Relationship Id="rId2927" Type="http://schemas.openxmlformats.org/officeDocument/2006/relationships/hyperlink" Target="https://www.iadb.org/en/project/CO-L1264" TargetMode="External"/><Relationship Id="rId1529" Type="http://schemas.openxmlformats.org/officeDocument/2006/relationships/hyperlink" Target="https://data.iadb.org/dataset/download/88fc53ef-f1f1-4119-96f2-b575f5fda36c/zip" TargetMode="External"/><Relationship Id="rId1736" Type="http://schemas.openxmlformats.org/officeDocument/2006/relationships/hyperlink" Target="https://data.iadb.org/dataset/2022-idb-climate-finance-database" TargetMode="External"/><Relationship Id="rId1943" Type="http://schemas.openxmlformats.org/officeDocument/2006/relationships/hyperlink" Target="https://data.iadb.org/dataset/2021-idb-climate-finance-database" TargetMode="External"/><Relationship Id="rId28" Type="http://schemas.openxmlformats.org/officeDocument/2006/relationships/hyperlink" Target="https://data.adb.org/media/9141/download" TargetMode="External"/><Relationship Id="rId1803" Type="http://schemas.openxmlformats.org/officeDocument/2006/relationships/hyperlink" Target="https://data.iadb.org/dataset/2022-idb-climate-finance-database" TargetMode="External"/><Relationship Id="rId689" Type="http://schemas.openxmlformats.org/officeDocument/2006/relationships/hyperlink" Target="https://data.adb.org/media/10586/download" TargetMode="External"/><Relationship Id="rId896" Type="http://schemas.openxmlformats.org/officeDocument/2006/relationships/hyperlink" Target="https://data.adb.org/media/12001/download" TargetMode="External"/><Relationship Id="rId2577" Type="http://schemas.openxmlformats.org/officeDocument/2006/relationships/hyperlink" Target="https://www.adb.org/projects/55339-001/main" TargetMode="External"/><Relationship Id="rId2784" Type="http://schemas.openxmlformats.org/officeDocument/2006/relationships/hyperlink" Target="https://www.ebrd.com/home/work-with-us/projects/psd/53529.html" TargetMode="External"/><Relationship Id="rId549" Type="http://schemas.openxmlformats.org/officeDocument/2006/relationships/hyperlink" Target="https://data.adb.org/media/10586/download" TargetMode="External"/><Relationship Id="rId756" Type="http://schemas.openxmlformats.org/officeDocument/2006/relationships/hyperlink" Target="https://data.adb.org/media/12001/download" TargetMode="External"/><Relationship Id="rId1179" Type="http://schemas.openxmlformats.org/officeDocument/2006/relationships/hyperlink" Target="https://data.adb.org/media/12001/download" TargetMode="External"/><Relationship Id="rId1386" Type="http://schemas.openxmlformats.org/officeDocument/2006/relationships/hyperlink" Target="https://data.iadb.org/dataset/download/88fc53ef-f1f1-4119-96f2-b575f5fda36c/zip" TargetMode="External"/><Relationship Id="rId1593" Type="http://schemas.openxmlformats.org/officeDocument/2006/relationships/hyperlink" Target="https://data.iadb.org/dataset/download/88fc53ef-f1f1-4119-96f2-b575f5fda36c/zip" TargetMode="External"/><Relationship Id="rId2437" Type="http://schemas.openxmlformats.org/officeDocument/2006/relationships/hyperlink" Target="https://www.adb.org/projects/51107-003/main" TargetMode="External"/><Relationship Id="rId409" Type="http://schemas.openxmlformats.org/officeDocument/2006/relationships/hyperlink" Target="https://data.adb.org/media/10586/download" TargetMode="External"/><Relationship Id="rId963" Type="http://schemas.openxmlformats.org/officeDocument/2006/relationships/hyperlink" Target="https://data.adb.org/media/12001/download" TargetMode="External"/><Relationship Id="rId1039" Type="http://schemas.openxmlformats.org/officeDocument/2006/relationships/hyperlink" Target="https://data.adb.org/media/12001/download" TargetMode="External"/><Relationship Id="rId1246" Type="http://schemas.openxmlformats.org/officeDocument/2006/relationships/hyperlink" Target="https://data.iadb.org/dataset/download/88fc53ef-f1f1-4119-96f2-b575f5fda36c/zip" TargetMode="External"/><Relationship Id="rId2644" Type="http://schemas.openxmlformats.org/officeDocument/2006/relationships/hyperlink" Target="https://www.aiib.org/en/projects/details/2021/approved/Multicountry-Keppel-Pierfront-Private-Credit-Fund-L-P.html" TargetMode="External"/><Relationship Id="rId2851" Type="http://schemas.openxmlformats.org/officeDocument/2006/relationships/hyperlink" Target="https://www.ebrd.com/home/work-with-us/projects/psd/50142.html" TargetMode="External"/><Relationship Id="rId92" Type="http://schemas.openxmlformats.org/officeDocument/2006/relationships/hyperlink" Target="https://data.adb.org/media/9141/download" TargetMode="External"/><Relationship Id="rId616" Type="http://schemas.openxmlformats.org/officeDocument/2006/relationships/hyperlink" Target="https://data.adb.org/media/10586/download" TargetMode="External"/><Relationship Id="rId823" Type="http://schemas.openxmlformats.org/officeDocument/2006/relationships/hyperlink" Target="https://data.adb.org/media/12001/download" TargetMode="External"/><Relationship Id="rId1453" Type="http://schemas.openxmlformats.org/officeDocument/2006/relationships/hyperlink" Target="https://data.iadb.org/dataset/download/88fc53ef-f1f1-4119-96f2-b575f5fda36c/zip" TargetMode="External"/><Relationship Id="rId1660" Type="http://schemas.openxmlformats.org/officeDocument/2006/relationships/hyperlink" Target="https://data.iadb.org/dataset/2022-idb-climate-finance-database" TargetMode="External"/><Relationship Id="rId2504" Type="http://schemas.openxmlformats.org/officeDocument/2006/relationships/hyperlink" Target="https://www.adb.org/projects/54445-001/main" TargetMode="External"/><Relationship Id="rId2711" Type="http://schemas.openxmlformats.org/officeDocument/2006/relationships/hyperlink" Target="https://www.ebrd.com/home/work-with-us/projects/psd/53973.html" TargetMode="External"/><Relationship Id="rId1106" Type="http://schemas.openxmlformats.org/officeDocument/2006/relationships/hyperlink" Target="https://data.adb.org/media/12001/download" TargetMode="External"/><Relationship Id="rId1313" Type="http://schemas.openxmlformats.org/officeDocument/2006/relationships/hyperlink" Target="https://data.iadb.org/dataset/download/88fc53ef-f1f1-4119-96f2-b575f5fda36c/zip" TargetMode="External"/><Relationship Id="rId1520" Type="http://schemas.openxmlformats.org/officeDocument/2006/relationships/hyperlink" Target="https://data.iadb.org/dataset/download/88fc53ef-f1f1-4119-96f2-b575f5fda36c/zip" TargetMode="External"/><Relationship Id="rId199" Type="http://schemas.openxmlformats.org/officeDocument/2006/relationships/hyperlink" Target="https://data.adb.org/media/9141/download" TargetMode="External"/><Relationship Id="rId2087" Type="http://schemas.openxmlformats.org/officeDocument/2006/relationships/hyperlink" Target="https://data.iadb.org/dataset/2021-idb-climate-finance-database" TargetMode="External"/><Relationship Id="rId2294" Type="http://schemas.openxmlformats.org/officeDocument/2006/relationships/hyperlink" Target="https://www.adb.org/projects/55044-002/main" TargetMode="External"/><Relationship Id="rId266" Type="http://schemas.openxmlformats.org/officeDocument/2006/relationships/hyperlink" Target="https://data.adb.org/media/9141/download" TargetMode="External"/><Relationship Id="rId473" Type="http://schemas.openxmlformats.org/officeDocument/2006/relationships/hyperlink" Target="https://data.adb.org/media/10586/download" TargetMode="External"/><Relationship Id="rId680" Type="http://schemas.openxmlformats.org/officeDocument/2006/relationships/hyperlink" Target="https://data.adb.org/media/10586/download" TargetMode="External"/><Relationship Id="rId2154" Type="http://schemas.openxmlformats.org/officeDocument/2006/relationships/hyperlink" Target="https://data.iadb.org/dataset/2021-idb-climate-finance-database" TargetMode="External"/><Relationship Id="rId2361" Type="http://schemas.openxmlformats.org/officeDocument/2006/relationships/hyperlink" Target="https://www.adb.org/projects/57056-001/main" TargetMode="External"/><Relationship Id="rId126" Type="http://schemas.openxmlformats.org/officeDocument/2006/relationships/hyperlink" Target="https://data.adb.org/media/9141/download" TargetMode="External"/><Relationship Id="rId333" Type="http://schemas.openxmlformats.org/officeDocument/2006/relationships/hyperlink" Target="https://data.adb.org/media/9141/download" TargetMode="External"/><Relationship Id="rId540" Type="http://schemas.openxmlformats.org/officeDocument/2006/relationships/hyperlink" Target="https://data.adb.org/media/10586/download" TargetMode="External"/><Relationship Id="rId1170" Type="http://schemas.openxmlformats.org/officeDocument/2006/relationships/hyperlink" Target="https://data.adb.org/media/12001/download" TargetMode="External"/><Relationship Id="rId2014" Type="http://schemas.openxmlformats.org/officeDocument/2006/relationships/hyperlink" Target="https://data.iadb.org/dataset/2021-idb-climate-finance-database" TargetMode="External"/><Relationship Id="rId2221" Type="http://schemas.openxmlformats.org/officeDocument/2006/relationships/hyperlink" Target="https://www.adb.org/projects/51350-004/main" TargetMode="External"/><Relationship Id="rId1030" Type="http://schemas.openxmlformats.org/officeDocument/2006/relationships/hyperlink" Target="https://data.adb.org/media/12001/download" TargetMode="External"/><Relationship Id="rId400" Type="http://schemas.openxmlformats.org/officeDocument/2006/relationships/hyperlink" Target="https://data.adb.org/media/10586/download" TargetMode="External"/><Relationship Id="rId1987" Type="http://schemas.openxmlformats.org/officeDocument/2006/relationships/hyperlink" Target="https://data.iadb.org/dataset/2021-idb-climate-finance-database" TargetMode="External"/><Relationship Id="rId1847" Type="http://schemas.openxmlformats.org/officeDocument/2006/relationships/hyperlink" Target="https://data.iadb.org/dataset/2022-idb-climate-finance-database" TargetMode="External"/><Relationship Id="rId1707" Type="http://schemas.openxmlformats.org/officeDocument/2006/relationships/hyperlink" Target="https://data.iadb.org/dataset/2022-idb-climate-finance-database" TargetMode="External"/><Relationship Id="rId190" Type="http://schemas.openxmlformats.org/officeDocument/2006/relationships/hyperlink" Target="https://data.adb.org/media/9141/download" TargetMode="External"/><Relationship Id="rId1914" Type="http://schemas.openxmlformats.org/officeDocument/2006/relationships/hyperlink" Target="https://data.iadb.org/dataset/2022-idb-climate-finance-database" TargetMode="External"/><Relationship Id="rId2688" Type="http://schemas.openxmlformats.org/officeDocument/2006/relationships/hyperlink" Target="https://www.ebrd.com/home/work-with-us/projects/psd/51879.html" TargetMode="External"/><Relationship Id="rId2895" Type="http://schemas.openxmlformats.org/officeDocument/2006/relationships/hyperlink" Target="https://www.ebrd.com/home/work-with-us/projects/psd/50023.html" TargetMode="External"/><Relationship Id="rId867" Type="http://schemas.openxmlformats.org/officeDocument/2006/relationships/hyperlink" Target="https://data.adb.org/media/12001/download" TargetMode="External"/><Relationship Id="rId1497" Type="http://schemas.openxmlformats.org/officeDocument/2006/relationships/hyperlink" Target="https://data.iadb.org/dataset/download/88fc53ef-f1f1-4119-96f2-b575f5fda36c/zip" TargetMode="External"/><Relationship Id="rId2548" Type="http://schemas.openxmlformats.org/officeDocument/2006/relationships/hyperlink" Target="https://www.adb.org/projects/55064-002/main" TargetMode="External"/><Relationship Id="rId2755" Type="http://schemas.openxmlformats.org/officeDocument/2006/relationships/hyperlink" Target="https://www.ebrd.com/home/work-with-us/projects/psd/52102.html" TargetMode="External"/><Relationship Id="rId727" Type="http://schemas.openxmlformats.org/officeDocument/2006/relationships/hyperlink" Target="https://data.adb.org/media/10586/download" TargetMode="External"/><Relationship Id="rId934" Type="http://schemas.openxmlformats.org/officeDocument/2006/relationships/hyperlink" Target="https://data.adb.org/media/12001/download" TargetMode="External"/><Relationship Id="rId1357" Type="http://schemas.openxmlformats.org/officeDocument/2006/relationships/hyperlink" Target="https://data.iadb.org/dataset/download/88fc53ef-f1f1-4119-96f2-b575f5fda36c/zip" TargetMode="External"/><Relationship Id="rId1564" Type="http://schemas.openxmlformats.org/officeDocument/2006/relationships/hyperlink" Target="https://data.iadb.org/dataset/download/88fc53ef-f1f1-4119-96f2-b575f5fda36c/zip" TargetMode="External"/><Relationship Id="rId1771" Type="http://schemas.openxmlformats.org/officeDocument/2006/relationships/hyperlink" Target="https://data.iadb.org/dataset/2022-idb-climate-finance-database" TargetMode="External"/><Relationship Id="rId2408" Type="http://schemas.openxmlformats.org/officeDocument/2006/relationships/hyperlink" Target="https://www.adb.org/projects/49450-027/main" TargetMode="External"/><Relationship Id="rId2615" Type="http://schemas.openxmlformats.org/officeDocument/2006/relationships/hyperlink" Target="https://www.aiib.org/en/projects/details/2021/approved/India-Assam-Intra-State-Transmission-System-Enhancement-Project.html" TargetMode="External"/><Relationship Id="rId2822" Type="http://schemas.openxmlformats.org/officeDocument/2006/relationships/hyperlink" Target="https://www.ebrd.com/home/work-with-us/projects/psd/51399.html" TargetMode="External"/><Relationship Id="rId63" Type="http://schemas.openxmlformats.org/officeDocument/2006/relationships/hyperlink" Target="https://data.adb.org/media/9141/download" TargetMode="External"/><Relationship Id="rId1217" Type="http://schemas.openxmlformats.org/officeDocument/2006/relationships/hyperlink" Target="https://data.iadb.org/dataset/download/88fc53ef-f1f1-4119-96f2-b575f5fda36c/zip" TargetMode="External"/><Relationship Id="rId1424" Type="http://schemas.openxmlformats.org/officeDocument/2006/relationships/hyperlink" Target="https://data.iadb.org/dataset/download/88fc53ef-f1f1-4119-96f2-b575f5fda36c/zip" TargetMode="External"/><Relationship Id="rId1631" Type="http://schemas.openxmlformats.org/officeDocument/2006/relationships/hyperlink" Target="https://data.iadb.org/dataset/2022-idb-climate-finance-database" TargetMode="External"/><Relationship Id="rId2198" Type="http://schemas.openxmlformats.org/officeDocument/2006/relationships/hyperlink" Target="https://www.aiib.org/en/news-events/impact-reports/sustainability-bond-impact/2024/index.html" TargetMode="External"/><Relationship Id="rId377" Type="http://schemas.openxmlformats.org/officeDocument/2006/relationships/hyperlink" Target="https://data.adb.org/media/10586/download" TargetMode="External"/><Relationship Id="rId584" Type="http://schemas.openxmlformats.org/officeDocument/2006/relationships/hyperlink" Target="https://data.adb.org/media/10586/download" TargetMode="External"/><Relationship Id="rId2058" Type="http://schemas.openxmlformats.org/officeDocument/2006/relationships/hyperlink" Target="https://data.iadb.org/dataset/2021-idb-climate-finance-database" TargetMode="External"/><Relationship Id="rId2265" Type="http://schemas.openxmlformats.org/officeDocument/2006/relationships/hyperlink" Target="https://www.adb.org/projects/56306-001/main" TargetMode="External"/><Relationship Id="rId237" Type="http://schemas.openxmlformats.org/officeDocument/2006/relationships/hyperlink" Target="https://data.adb.org/media/9141/download" TargetMode="External"/><Relationship Id="rId791" Type="http://schemas.openxmlformats.org/officeDocument/2006/relationships/hyperlink" Target="https://data.adb.org/media/12001/download" TargetMode="External"/><Relationship Id="rId1074" Type="http://schemas.openxmlformats.org/officeDocument/2006/relationships/hyperlink" Target="https://data.adb.org/media/12001/download" TargetMode="External"/><Relationship Id="rId2472" Type="http://schemas.openxmlformats.org/officeDocument/2006/relationships/hyperlink" Target="https://www.adb.org/projects/54164-001/main" TargetMode="External"/><Relationship Id="rId444" Type="http://schemas.openxmlformats.org/officeDocument/2006/relationships/hyperlink" Target="https://data.adb.org/media/10586/download" TargetMode="External"/><Relationship Id="rId651" Type="http://schemas.openxmlformats.org/officeDocument/2006/relationships/hyperlink" Target="https://data.adb.org/media/10586/download" TargetMode="External"/><Relationship Id="rId1281" Type="http://schemas.openxmlformats.org/officeDocument/2006/relationships/hyperlink" Target="https://data.iadb.org/dataset/download/88fc53ef-f1f1-4119-96f2-b575f5fda36c/zip" TargetMode="External"/><Relationship Id="rId2125" Type="http://schemas.openxmlformats.org/officeDocument/2006/relationships/hyperlink" Target="https://data.iadb.org/dataset/2021-idb-climate-finance-database" TargetMode="External"/><Relationship Id="rId2332" Type="http://schemas.openxmlformats.org/officeDocument/2006/relationships/hyperlink" Target="https://www.adb.org/projects/49450-032/main" TargetMode="External"/><Relationship Id="rId304" Type="http://schemas.openxmlformats.org/officeDocument/2006/relationships/hyperlink" Target="https://data.adb.org/media/9141/download" TargetMode="External"/><Relationship Id="rId511" Type="http://schemas.openxmlformats.org/officeDocument/2006/relationships/hyperlink" Target="https://data.adb.org/media/10586/download" TargetMode="External"/><Relationship Id="rId1141" Type="http://schemas.openxmlformats.org/officeDocument/2006/relationships/hyperlink" Target="https://data.adb.org/media/12001/download" TargetMode="External"/><Relationship Id="rId1001" Type="http://schemas.openxmlformats.org/officeDocument/2006/relationships/hyperlink" Target="https://data.adb.org/media/12001/download" TargetMode="External"/><Relationship Id="rId1958" Type="http://schemas.openxmlformats.org/officeDocument/2006/relationships/hyperlink" Target="https://data.iadb.org/dataset/2021-idb-climate-finance-database" TargetMode="External"/><Relationship Id="rId1818" Type="http://schemas.openxmlformats.org/officeDocument/2006/relationships/hyperlink" Target="https://data.iadb.org/dataset/2022-idb-climate-finance-database" TargetMode="External"/><Relationship Id="rId161" Type="http://schemas.openxmlformats.org/officeDocument/2006/relationships/hyperlink" Target="https://data.adb.org/media/9141/download" TargetMode="External"/><Relationship Id="rId2799" Type="http://schemas.openxmlformats.org/officeDocument/2006/relationships/hyperlink" Target="https://www.ebrd.com/home/work-with-us/projects/psd/52724.html" TargetMode="External"/><Relationship Id="rId978" Type="http://schemas.openxmlformats.org/officeDocument/2006/relationships/hyperlink" Target="https://data.adb.org/media/12001/download" TargetMode="External"/><Relationship Id="rId2659" Type="http://schemas.openxmlformats.org/officeDocument/2006/relationships/hyperlink" Target="https://www.aiib.org/en/projects/details/2021/approved/India-Punjab-Municipal-Services-Improvement-Project.html" TargetMode="External"/><Relationship Id="rId2866" Type="http://schemas.openxmlformats.org/officeDocument/2006/relationships/hyperlink" Target="https://www.ebrd.com/home/work-with-us/projects/psd/53519.html" TargetMode="External"/><Relationship Id="rId838" Type="http://schemas.openxmlformats.org/officeDocument/2006/relationships/hyperlink" Target="https://data.adb.org/media/12001/download" TargetMode="External"/><Relationship Id="rId1468" Type="http://schemas.openxmlformats.org/officeDocument/2006/relationships/hyperlink" Target="https://data.iadb.org/dataset/download/88fc53ef-f1f1-4119-96f2-b575f5fda36c/zip" TargetMode="External"/><Relationship Id="rId1675" Type="http://schemas.openxmlformats.org/officeDocument/2006/relationships/hyperlink" Target="https://data.iadb.org/dataset/2022-idb-climate-finance-database" TargetMode="External"/><Relationship Id="rId1882" Type="http://schemas.openxmlformats.org/officeDocument/2006/relationships/hyperlink" Target="https://data.iadb.org/dataset/2022-idb-climate-finance-database" TargetMode="External"/><Relationship Id="rId2519" Type="http://schemas.openxmlformats.org/officeDocument/2006/relationships/hyperlink" Target="https://www.adb.org/projects/44934-031/main" TargetMode="External"/><Relationship Id="rId2726" Type="http://schemas.openxmlformats.org/officeDocument/2006/relationships/hyperlink" Target="https://www.ebrd.com/home/work-with-us/projects/psd/52474.html" TargetMode="External"/><Relationship Id="rId1328" Type="http://schemas.openxmlformats.org/officeDocument/2006/relationships/hyperlink" Target="https://data.iadb.org/dataset/download/88fc53ef-f1f1-4119-96f2-b575f5fda36c/zip" TargetMode="External"/><Relationship Id="rId1535" Type="http://schemas.openxmlformats.org/officeDocument/2006/relationships/hyperlink" Target="https://data.iadb.org/dataset/download/88fc53ef-f1f1-4119-96f2-b575f5fda36c/zip" TargetMode="External"/><Relationship Id="rId2933" Type="http://schemas.openxmlformats.org/officeDocument/2006/relationships/hyperlink" Target="https://www.aiib.org/en/projects/details/2022/approved/Uzbekistan-Bukhara-Region-Water-Supply-and-Sewerage-Phase-II.html" TargetMode="External"/><Relationship Id="rId905" Type="http://schemas.openxmlformats.org/officeDocument/2006/relationships/hyperlink" Target="https://data.adb.org/media/12001/download" TargetMode="External"/><Relationship Id="rId1742" Type="http://schemas.openxmlformats.org/officeDocument/2006/relationships/hyperlink" Target="https://data.iadb.org/dataset/2022-idb-climate-finance-database" TargetMode="External"/><Relationship Id="rId34" Type="http://schemas.openxmlformats.org/officeDocument/2006/relationships/hyperlink" Target="https://data.adb.org/media/9141/download" TargetMode="External"/><Relationship Id="rId1602" Type="http://schemas.openxmlformats.org/officeDocument/2006/relationships/hyperlink" Target="https://data.iadb.org/dataset/2022-idb-climate-finance-database" TargetMode="External"/><Relationship Id="rId488" Type="http://schemas.openxmlformats.org/officeDocument/2006/relationships/hyperlink" Target="https://data.adb.org/media/10586/download" TargetMode="External"/><Relationship Id="rId695" Type="http://schemas.openxmlformats.org/officeDocument/2006/relationships/hyperlink" Target="https://data.adb.org/media/10586/download" TargetMode="External"/><Relationship Id="rId2169" Type="http://schemas.openxmlformats.org/officeDocument/2006/relationships/hyperlink" Target="https://data.iadb.org/dataset/2021-idb-climate-finance-database" TargetMode="External"/><Relationship Id="rId2376" Type="http://schemas.openxmlformats.org/officeDocument/2006/relationships/hyperlink" Target="https://www.adb.org/projects/53326-001/main" TargetMode="External"/><Relationship Id="rId2583" Type="http://schemas.openxmlformats.org/officeDocument/2006/relationships/hyperlink" Target="https://www.adb.org/projects/46470-003/main" TargetMode="External"/><Relationship Id="rId2790" Type="http://schemas.openxmlformats.org/officeDocument/2006/relationships/hyperlink" Target="https://www.ebrd.com/home/work-with-us/projects/psd/53324.html" TargetMode="External"/><Relationship Id="rId348" Type="http://schemas.openxmlformats.org/officeDocument/2006/relationships/hyperlink" Target="https://data.adb.org/media/10586/download" TargetMode="External"/><Relationship Id="rId555" Type="http://schemas.openxmlformats.org/officeDocument/2006/relationships/hyperlink" Target="https://data.adb.org/media/10586/download" TargetMode="External"/><Relationship Id="rId762" Type="http://schemas.openxmlformats.org/officeDocument/2006/relationships/hyperlink" Target="https://data.adb.org/media/12001/download" TargetMode="External"/><Relationship Id="rId1185" Type="http://schemas.openxmlformats.org/officeDocument/2006/relationships/hyperlink" Target="https://data.adb.org/media/12001/download" TargetMode="External"/><Relationship Id="rId1392" Type="http://schemas.openxmlformats.org/officeDocument/2006/relationships/hyperlink" Target="https://data.iadb.org/dataset/download/88fc53ef-f1f1-4119-96f2-b575f5fda36c/zip" TargetMode="External"/><Relationship Id="rId2029" Type="http://schemas.openxmlformats.org/officeDocument/2006/relationships/hyperlink" Target="https://data.iadb.org/dataset/2021-idb-climate-finance-database" TargetMode="External"/><Relationship Id="rId2236" Type="http://schemas.openxmlformats.org/officeDocument/2006/relationships/hyperlink" Target="https://www.adb.org/projects/54056-002/main" TargetMode="External"/><Relationship Id="rId2443" Type="http://schemas.openxmlformats.org/officeDocument/2006/relationships/hyperlink" Target="https://www.adb.org/projects/48118-005/main" TargetMode="External"/><Relationship Id="rId2650" Type="http://schemas.openxmlformats.org/officeDocument/2006/relationships/hyperlink" Target="https://www.aiib.org/en/projects/details/2022/_download/brazil/AIIB-Updated-PSI-P000491_BDMG-Renewables-and-Asia-Connectivity-Facility.pdf" TargetMode="External"/><Relationship Id="rId208" Type="http://schemas.openxmlformats.org/officeDocument/2006/relationships/hyperlink" Target="https://data.adb.org/media/9141/download" TargetMode="External"/><Relationship Id="rId415" Type="http://schemas.openxmlformats.org/officeDocument/2006/relationships/hyperlink" Target="https://data.adb.org/media/10586/download" TargetMode="External"/><Relationship Id="rId622" Type="http://schemas.openxmlformats.org/officeDocument/2006/relationships/hyperlink" Target="https://data.adb.org/media/10586/download" TargetMode="External"/><Relationship Id="rId1045" Type="http://schemas.openxmlformats.org/officeDocument/2006/relationships/hyperlink" Target="https://data.adb.org/media/12001/download" TargetMode="External"/><Relationship Id="rId1252" Type="http://schemas.openxmlformats.org/officeDocument/2006/relationships/hyperlink" Target="https://data.iadb.org/dataset/download/88fc53ef-f1f1-4119-96f2-b575f5fda36c/zip" TargetMode="External"/><Relationship Id="rId2303" Type="http://schemas.openxmlformats.org/officeDocument/2006/relationships/hyperlink" Target="https://www.adb.org/projects/56194-001/main" TargetMode="External"/><Relationship Id="rId2510" Type="http://schemas.openxmlformats.org/officeDocument/2006/relationships/hyperlink" Target="https://www.adb.org/projects/55124-001/main" TargetMode="External"/><Relationship Id="rId1112" Type="http://schemas.openxmlformats.org/officeDocument/2006/relationships/hyperlink" Target="https://data.adb.org/media/12001/download" TargetMode="External"/><Relationship Id="rId1929" Type="http://schemas.openxmlformats.org/officeDocument/2006/relationships/hyperlink" Target="https://data.iadb.org/dataset/2022-idb-climate-finance-database" TargetMode="External"/><Relationship Id="rId2093" Type="http://schemas.openxmlformats.org/officeDocument/2006/relationships/hyperlink" Target="https://data.iadb.org/dataset/2021-idb-climate-finance-database" TargetMode="External"/><Relationship Id="rId272" Type="http://schemas.openxmlformats.org/officeDocument/2006/relationships/hyperlink" Target="https://data.adb.org/media/9141/download" TargetMode="External"/><Relationship Id="rId2160" Type="http://schemas.openxmlformats.org/officeDocument/2006/relationships/hyperlink" Target="https://data.iadb.org/dataset/2021-idb-climate-finance-database" TargetMode="External"/><Relationship Id="rId132" Type="http://schemas.openxmlformats.org/officeDocument/2006/relationships/hyperlink" Target="https://data.adb.org/media/9141/download" TargetMode="External"/><Relationship Id="rId2020" Type="http://schemas.openxmlformats.org/officeDocument/2006/relationships/hyperlink" Target="https://data.iadb.org/dataset/2021-idb-climate-finance-database" TargetMode="External"/><Relationship Id="rId1579" Type="http://schemas.openxmlformats.org/officeDocument/2006/relationships/hyperlink" Target="https://data.iadb.org/dataset/download/88fc53ef-f1f1-4119-96f2-b575f5fda36c/zip" TargetMode="External"/><Relationship Id="rId949" Type="http://schemas.openxmlformats.org/officeDocument/2006/relationships/hyperlink" Target="https://data.adb.org/media/12001/download" TargetMode="External"/><Relationship Id="rId1786" Type="http://schemas.openxmlformats.org/officeDocument/2006/relationships/hyperlink" Target="https://data.iadb.org/dataset/2022-idb-climate-finance-database" TargetMode="External"/><Relationship Id="rId1993" Type="http://schemas.openxmlformats.org/officeDocument/2006/relationships/hyperlink" Target="https://data.iadb.org/dataset/2021-idb-climate-finance-database" TargetMode="External"/><Relationship Id="rId2837" Type="http://schemas.openxmlformats.org/officeDocument/2006/relationships/hyperlink" Target="https://www.ebrd.com/home/work-with-us/projects/psd/52149.html" TargetMode="External"/><Relationship Id="rId78" Type="http://schemas.openxmlformats.org/officeDocument/2006/relationships/hyperlink" Target="https://data.adb.org/media/9141/download" TargetMode="External"/><Relationship Id="rId809" Type="http://schemas.openxmlformats.org/officeDocument/2006/relationships/hyperlink" Target="https://data.adb.org/media/12001/download" TargetMode="External"/><Relationship Id="rId1439" Type="http://schemas.openxmlformats.org/officeDocument/2006/relationships/hyperlink" Target="https://data.iadb.org/dataset/download/88fc53ef-f1f1-4119-96f2-b575f5fda36c/zip" TargetMode="External"/><Relationship Id="rId1646" Type="http://schemas.openxmlformats.org/officeDocument/2006/relationships/hyperlink" Target="https://data.iadb.org/dataset/2022-idb-climate-finance-database" TargetMode="External"/><Relationship Id="rId1853" Type="http://schemas.openxmlformats.org/officeDocument/2006/relationships/hyperlink" Target="https://data.iadb.org/dataset/2022-idb-climate-finance-database" TargetMode="External"/><Relationship Id="rId2904" Type="http://schemas.openxmlformats.org/officeDocument/2006/relationships/hyperlink" Target="https://www.ebrd.com/home/work-with-us/projects/psd/53753.html" TargetMode="External"/><Relationship Id="rId1506" Type="http://schemas.openxmlformats.org/officeDocument/2006/relationships/hyperlink" Target="https://data.iadb.org/dataset/download/88fc53ef-f1f1-4119-96f2-b575f5fda36c/zip" TargetMode="External"/><Relationship Id="rId1713" Type="http://schemas.openxmlformats.org/officeDocument/2006/relationships/hyperlink" Target="https://data.iadb.org/dataset/2022-idb-climate-finance-database" TargetMode="External"/><Relationship Id="rId1920" Type="http://schemas.openxmlformats.org/officeDocument/2006/relationships/hyperlink" Target="https://data.iadb.org/dataset/2022-idb-climate-finance-database" TargetMode="External"/><Relationship Id="rId599" Type="http://schemas.openxmlformats.org/officeDocument/2006/relationships/hyperlink" Target="https://data.adb.org/media/10586/download" TargetMode="External"/><Relationship Id="rId2487" Type="http://schemas.openxmlformats.org/officeDocument/2006/relationships/hyperlink" Target="https://www.adb.org/projects/54393-001/main" TargetMode="External"/><Relationship Id="rId2694" Type="http://schemas.openxmlformats.org/officeDocument/2006/relationships/hyperlink" Target="https://www.ebrd.com/home/work-with-us/projects/psd/52879.html" TargetMode="External"/><Relationship Id="rId459" Type="http://schemas.openxmlformats.org/officeDocument/2006/relationships/hyperlink" Target="https://data.adb.org/media/10586/download" TargetMode="External"/><Relationship Id="rId666" Type="http://schemas.openxmlformats.org/officeDocument/2006/relationships/hyperlink" Target="https://data.adb.org/media/10586/download" TargetMode="External"/><Relationship Id="rId873" Type="http://schemas.openxmlformats.org/officeDocument/2006/relationships/hyperlink" Target="https://data.adb.org/media/12001/download" TargetMode="External"/><Relationship Id="rId1089" Type="http://schemas.openxmlformats.org/officeDocument/2006/relationships/hyperlink" Target="https://data.adb.org/media/12001/download" TargetMode="External"/><Relationship Id="rId1296" Type="http://schemas.openxmlformats.org/officeDocument/2006/relationships/hyperlink" Target="https://data.iadb.org/dataset/download/88fc53ef-f1f1-4119-96f2-b575f5fda36c/zip" TargetMode="External"/><Relationship Id="rId2347" Type="http://schemas.openxmlformats.org/officeDocument/2006/relationships/hyperlink" Target="https://www.adb.org/projects/55254-001/main" TargetMode="External"/><Relationship Id="rId2554" Type="http://schemas.openxmlformats.org/officeDocument/2006/relationships/hyperlink" Target="https://www.adb.org/projects/53109-001/main" TargetMode="External"/><Relationship Id="rId319" Type="http://schemas.openxmlformats.org/officeDocument/2006/relationships/hyperlink" Target="https://data.adb.org/media/9141/download" TargetMode="External"/><Relationship Id="rId526" Type="http://schemas.openxmlformats.org/officeDocument/2006/relationships/hyperlink" Target="https://data.adb.org/media/10586/download" TargetMode="External"/><Relationship Id="rId1156" Type="http://schemas.openxmlformats.org/officeDocument/2006/relationships/hyperlink" Target="https://data.adb.org/media/12001/download" TargetMode="External"/><Relationship Id="rId1363" Type="http://schemas.openxmlformats.org/officeDocument/2006/relationships/hyperlink" Target="https://data.iadb.org/dataset/download/88fc53ef-f1f1-4119-96f2-b575f5fda36c/zip" TargetMode="External"/><Relationship Id="rId2207" Type="http://schemas.openxmlformats.org/officeDocument/2006/relationships/hyperlink" Target="https://www.aiib.org/en/news-events/impact-reports/sustainability-bond-impact/2024/index.html" TargetMode="External"/><Relationship Id="rId2761" Type="http://schemas.openxmlformats.org/officeDocument/2006/relationships/hyperlink" Target="https://www.ebrd.com/home/work-with-us/projects/psd/52212.html" TargetMode="External"/><Relationship Id="rId733" Type="http://schemas.openxmlformats.org/officeDocument/2006/relationships/hyperlink" Target="https://data.adb.org/media/10586/download" TargetMode="External"/><Relationship Id="rId940" Type="http://schemas.openxmlformats.org/officeDocument/2006/relationships/hyperlink" Target="https://data.adb.org/media/12001/download" TargetMode="External"/><Relationship Id="rId1016" Type="http://schemas.openxmlformats.org/officeDocument/2006/relationships/hyperlink" Target="https://data.adb.org/media/12001/download" TargetMode="External"/><Relationship Id="rId1570" Type="http://schemas.openxmlformats.org/officeDocument/2006/relationships/hyperlink" Target="https://data.iadb.org/dataset/download/88fc53ef-f1f1-4119-96f2-b575f5fda36c/zip" TargetMode="External"/><Relationship Id="rId2414" Type="http://schemas.openxmlformats.org/officeDocument/2006/relationships/hyperlink" Target="https://www.adb.org/projects/48444-005/main" TargetMode="External"/><Relationship Id="rId2621" Type="http://schemas.openxmlformats.org/officeDocument/2006/relationships/hyperlink" Target="https://www.aiib.org/en/projects/details/2023/_download/uzbekistan/AIIB-PSI-P000729-Uzbekistan-UzPSB-Energy-and-Water-Efficiency-and-Renewables-Bond-Investment-Apr.-26-2023.pdf" TargetMode="External"/><Relationship Id="rId800" Type="http://schemas.openxmlformats.org/officeDocument/2006/relationships/hyperlink" Target="https://data.adb.org/media/12001/download" TargetMode="External"/><Relationship Id="rId1223" Type="http://schemas.openxmlformats.org/officeDocument/2006/relationships/hyperlink" Target="https://data.iadb.org/dataset/download/88fc53ef-f1f1-4119-96f2-b575f5fda36c/zip" TargetMode="External"/><Relationship Id="rId1430" Type="http://schemas.openxmlformats.org/officeDocument/2006/relationships/hyperlink" Target="https://data.iadb.org/dataset/download/88fc53ef-f1f1-4119-96f2-b575f5fda36c/zip" TargetMode="External"/><Relationship Id="rId176" Type="http://schemas.openxmlformats.org/officeDocument/2006/relationships/hyperlink" Target="https://data.adb.org/media/9141/download" TargetMode="External"/><Relationship Id="rId383" Type="http://schemas.openxmlformats.org/officeDocument/2006/relationships/hyperlink" Target="https://data.adb.org/media/10586/download" TargetMode="External"/><Relationship Id="rId590" Type="http://schemas.openxmlformats.org/officeDocument/2006/relationships/hyperlink" Target="https://data.adb.org/media/10586/download" TargetMode="External"/><Relationship Id="rId2064" Type="http://schemas.openxmlformats.org/officeDocument/2006/relationships/hyperlink" Target="https://data.iadb.org/dataset/2021-idb-climate-finance-database" TargetMode="External"/><Relationship Id="rId2271" Type="http://schemas.openxmlformats.org/officeDocument/2006/relationships/hyperlink" Target="https://www.adb.org/projects/57031-001/main" TargetMode="External"/><Relationship Id="rId243" Type="http://schemas.openxmlformats.org/officeDocument/2006/relationships/hyperlink" Target="https://data.adb.org/media/9141/download" TargetMode="External"/><Relationship Id="rId450" Type="http://schemas.openxmlformats.org/officeDocument/2006/relationships/hyperlink" Target="https://data.adb.org/media/10586/download" TargetMode="External"/><Relationship Id="rId1080" Type="http://schemas.openxmlformats.org/officeDocument/2006/relationships/hyperlink" Target="https://data.adb.org/media/12001/download" TargetMode="External"/><Relationship Id="rId2131" Type="http://schemas.openxmlformats.org/officeDocument/2006/relationships/hyperlink" Target="https://data.iadb.org/dataset/2021-idb-climate-finance-database" TargetMode="External"/><Relationship Id="rId103" Type="http://schemas.openxmlformats.org/officeDocument/2006/relationships/hyperlink" Target="https://data.adb.org/media/9141/download" TargetMode="External"/><Relationship Id="rId310" Type="http://schemas.openxmlformats.org/officeDocument/2006/relationships/hyperlink" Target="https://data.adb.org/media/9141/download" TargetMode="External"/><Relationship Id="rId1897" Type="http://schemas.openxmlformats.org/officeDocument/2006/relationships/hyperlink" Target="https://data.iadb.org/dataset/2022-idb-climate-finance-database" TargetMode="External"/><Relationship Id="rId2948" Type="http://schemas.openxmlformats.org/officeDocument/2006/relationships/hyperlink" Target="https://www.aiib.org/en/projects/details/2023/approved/Turkiye-Turk-Eximbank-Earthquake-Response-Project.html" TargetMode="External"/><Relationship Id="rId1757" Type="http://schemas.openxmlformats.org/officeDocument/2006/relationships/hyperlink" Target="https://data.iadb.org/dataset/2022-idb-climate-finance-database" TargetMode="External"/><Relationship Id="rId1964" Type="http://schemas.openxmlformats.org/officeDocument/2006/relationships/hyperlink" Target="https://data.iadb.org/dataset/2021-idb-climate-finance-database" TargetMode="External"/><Relationship Id="rId2808" Type="http://schemas.openxmlformats.org/officeDocument/2006/relationships/hyperlink" Target="https://www.ebrd.com/home/work-with-us/projects/psd/51120.html" TargetMode="External"/><Relationship Id="rId49" Type="http://schemas.openxmlformats.org/officeDocument/2006/relationships/hyperlink" Target="https://data.adb.org/media/9141/download" TargetMode="External"/><Relationship Id="rId1617" Type="http://schemas.openxmlformats.org/officeDocument/2006/relationships/hyperlink" Target="https://data.iadb.org/dataset/2022-idb-climate-finance-database" TargetMode="External"/><Relationship Id="rId1824" Type="http://schemas.openxmlformats.org/officeDocument/2006/relationships/hyperlink" Target="https://data.iadb.org/dataset/2022-idb-climate-finance-database" TargetMode="External"/><Relationship Id="rId2598" Type="http://schemas.openxmlformats.org/officeDocument/2006/relationships/hyperlink" Target="https://www.adb.org/projects/53237-002/main" TargetMode="External"/><Relationship Id="rId777" Type="http://schemas.openxmlformats.org/officeDocument/2006/relationships/hyperlink" Target="https://data.adb.org/media/12001/download" TargetMode="External"/><Relationship Id="rId984" Type="http://schemas.openxmlformats.org/officeDocument/2006/relationships/hyperlink" Target="https://data.adb.org/media/12001/download" TargetMode="External"/><Relationship Id="rId2458" Type="http://schemas.openxmlformats.org/officeDocument/2006/relationships/hyperlink" Target="https://www.adb.org/projects/53395-001/main" TargetMode="External"/><Relationship Id="rId2665" Type="http://schemas.openxmlformats.org/officeDocument/2006/relationships/hyperlink" Target="https://www.ebrd.com/home/work-with-us/projects/psd/50054.html" TargetMode="External"/><Relationship Id="rId2872" Type="http://schemas.openxmlformats.org/officeDocument/2006/relationships/hyperlink" Target="https://www.ebrd.com/home/work-with-us/projects/psd/53313.html" TargetMode="External"/><Relationship Id="rId637" Type="http://schemas.openxmlformats.org/officeDocument/2006/relationships/hyperlink" Target="https://data.adb.org/media/10586/download" TargetMode="External"/><Relationship Id="rId844" Type="http://schemas.openxmlformats.org/officeDocument/2006/relationships/hyperlink" Target="https://data.adb.org/media/12001/download" TargetMode="External"/><Relationship Id="rId1267" Type="http://schemas.openxmlformats.org/officeDocument/2006/relationships/hyperlink" Target="https://data.iadb.org/dataset/download/88fc53ef-f1f1-4119-96f2-b575f5fda36c/zip" TargetMode="External"/><Relationship Id="rId1474" Type="http://schemas.openxmlformats.org/officeDocument/2006/relationships/hyperlink" Target="https://data.iadb.org/dataset/download/88fc53ef-f1f1-4119-96f2-b575f5fda36c/zip" TargetMode="External"/><Relationship Id="rId1681" Type="http://schemas.openxmlformats.org/officeDocument/2006/relationships/hyperlink" Target="https://data.iadb.org/dataset/2022-idb-climate-finance-database" TargetMode="External"/><Relationship Id="rId2318" Type="http://schemas.openxmlformats.org/officeDocument/2006/relationships/hyperlink" Target="https://www.adb.org/projects/48484-006/main" TargetMode="External"/><Relationship Id="rId2525" Type="http://schemas.openxmlformats.org/officeDocument/2006/relationships/hyperlink" Target="https://www.adb.org/projects/55033-001/main" TargetMode="External"/><Relationship Id="rId2732" Type="http://schemas.openxmlformats.org/officeDocument/2006/relationships/hyperlink" Target="https://www.ebrd.com/home/work-with-us/projects/psd/52629.html" TargetMode="External"/><Relationship Id="rId704" Type="http://schemas.openxmlformats.org/officeDocument/2006/relationships/hyperlink" Target="https://data.adb.org/media/10586/download" TargetMode="External"/><Relationship Id="rId911" Type="http://schemas.openxmlformats.org/officeDocument/2006/relationships/hyperlink" Target="https://data.adb.org/media/12001/download" TargetMode="External"/><Relationship Id="rId1127" Type="http://schemas.openxmlformats.org/officeDocument/2006/relationships/hyperlink" Target="https://data.adb.org/media/12001/download" TargetMode="External"/><Relationship Id="rId1334" Type="http://schemas.openxmlformats.org/officeDocument/2006/relationships/hyperlink" Target="https://data.iadb.org/dataset/download/88fc53ef-f1f1-4119-96f2-b575f5fda36c/zip" TargetMode="External"/><Relationship Id="rId1541" Type="http://schemas.openxmlformats.org/officeDocument/2006/relationships/hyperlink" Target="https://data.iadb.org/dataset/download/88fc53ef-f1f1-4119-96f2-b575f5fda36c/zip" TargetMode="External"/><Relationship Id="rId40" Type="http://schemas.openxmlformats.org/officeDocument/2006/relationships/hyperlink" Target="https://data.adb.org/media/9141/download" TargetMode="External"/><Relationship Id="rId1401" Type="http://schemas.openxmlformats.org/officeDocument/2006/relationships/hyperlink" Target="https://data.iadb.org/dataset/download/88fc53ef-f1f1-4119-96f2-b575f5fda36c/zip" TargetMode="External"/><Relationship Id="rId287" Type="http://schemas.openxmlformats.org/officeDocument/2006/relationships/hyperlink" Target="https://data.adb.org/media/9141/download" TargetMode="External"/><Relationship Id="rId494" Type="http://schemas.openxmlformats.org/officeDocument/2006/relationships/hyperlink" Target="https://data.adb.org/media/10586/download" TargetMode="External"/><Relationship Id="rId2175" Type="http://schemas.openxmlformats.org/officeDocument/2006/relationships/hyperlink" Target="https://data.iadb.org/dataset/2021-idb-climate-finance-database" TargetMode="External"/><Relationship Id="rId2382" Type="http://schemas.openxmlformats.org/officeDocument/2006/relationships/hyperlink" Target="https://www.adb.org/projects/49055-007/main" TargetMode="External"/><Relationship Id="rId147" Type="http://schemas.openxmlformats.org/officeDocument/2006/relationships/hyperlink" Target="https://data.adb.org/media/9141/download" TargetMode="External"/><Relationship Id="rId354" Type="http://schemas.openxmlformats.org/officeDocument/2006/relationships/hyperlink" Target="https://data.adb.org/media/10586/download" TargetMode="External"/><Relationship Id="rId1191" Type="http://schemas.openxmlformats.org/officeDocument/2006/relationships/hyperlink" Target="https://data.adb.org/media/12001/download" TargetMode="External"/><Relationship Id="rId2035" Type="http://schemas.openxmlformats.org/officeDocument/2006/relationships/hyperlink" Target="https://data.iadb.org/dataset/2021-idb-climate-finance-database" TargetMode="External"/><Relationship Id="rId561" Type="http://schemas.openxmlformats.org/officeDocument/2006/relationships/hyperlink" Target="https://data.adb.org/media/10586/download" TargetMode="External"/><Relationship Id="rId2242" Type="http://schemas.openxmlformats.org/officeDocument/2006/relationships/hyperlink" Target="https://www.adb.org/projects/55101-001/main" TargetMode="External"/><Relationship Id="rId214" Type="http://schemas.openxmlformats.org/officeDocument/2006/relationships/hyperlink" Target="https://data.adb.org/media/9141/download" TargetMode="External"/><Relationship Id="rId421" Type="http://schemas.openxmlformats.org/officeDocument/2006/relationships/hyperlink" Target="https://data.adb.org/media/10586/download" TargetMode="External"/><Relationship Id="rId1051" Type="http://schemas.openxmlformats.org/officeDocument/2006/relationships/hyperlink" Target="https://data.adb.org/media/12001/download" TargetMode="External"/><Relationship Id="rId2102" Type="http://schemas.openxmlformats.org/officeDocument/2006/relationships/hyperlink" Target="https://data.iadb.org/dataset/2021-idb-climate-finance-database" TargetMode="External"/><Relationship Id="rId1868" Type="http://schemas.openxmlformats.org/officeDocument/2006/relationships/hyperlink" Target="https://data.iadb.org/dataset/2022-idb-climate-finance-database" TargetMode="External"/><Relationship Id="rId2919" Type="http://schemas.openxmlformats.org/officeDocument/2006/relationships/hyperlink" Target="https://www.ebrd.com/home/work-with-us/projects/psd/52508.html" TargetMode="External"/><Relationship Id="rId1728" Type="http://schemas.openxmlformats.org/officeDocument/2006/relationships/hyperlink" Target="https://data.iadb.org/dataset/2022-idb-climate-finance-database" TargetMode="External"/><Relationship Id="rId1935" Type="http://schemas.openxmlformats.org/officeDocument/2006/relationships/hyperlink" Target="https://data.iadb.org/dataset/2021-idb-climate-finance-database" TargetMode="External"/><Relationship Id="rId4" Type="http://schemas.openxmlformats.org/officeDocument/2006/relationships/hyperlink" Target="https://data.adb.org/media/9141/download" TargetMode="External"/><Relationship Id="rId888" Type="http://schemas.openxmlformats.org/officeDocument/2006/relationships/hyperlink" Target="https://data.adb.org/media/12001/download" TargetMode="External"/><Relationship Id="rId2569" Type="http://schemas.openxmlformats.org/officeDocument/2006/relationships/hyperlink" Target="https://www.adb.org/projects/55032-001/main" TargetMode="External"/><Relationship Id="rId2776" Type="http://schemas.openxmlformats.org/officeDocument/2006/relationships/hyperlink" Target="https://www.ebrd.com/home/work-with-us/projects/psd/52464.html" TargetMode="External"/><Relationship Id="rId748" Type="http://schemas.openxmlformats.org/officeDocument/2006/relationships/hyperlink" Target="https://data.adb.org/media/10586/download" TargetMode="External"/><Relationship Id="rId955" Type="http://schemas.openxmlformats.org/officeDocument/2006/relationships/hyperlink" Target="https://data.adb.org/media/12001/download" TargetMode="External"/><Relationship Id="rId1378" Type="http://schemas.openxmlformats.org/officeDocument/2006/relationships/hyperlink" Target="https://data.iadb.org/dataset/download/88fc53ef-f1f1-4119-96f2-b575f5fda36c/zip" TargetMode="External"/><Relationship Id="rId1585" Type="http://schemas.openxmlformats.org/officeDocument/2006/relationships/hyperlink" Target="https://data.iadb.org/dataset/download/88fc53ef-f1f1-4119-96f2-b575f5fda36c/zip" TargetMode="External"/><Relationship Id="rId1792" Type="http://schemas.openxmlformats.org/officeDocument/2006/relationships/hyperlink" Target="https://data.iadb.org/dataset/2022-idb-climate-finance-database" TargetMode="External"/><Relationship Id="rId2429" Type="http://schemas.openxmlformats.org/officeDocument/2006/relationships/hyperlink" Target="https://www.adb.org/projects/52028-004/main" TargetMode="External"/><Relationship Id="rId2636" Type="http://schemas.openxmlformats.org/officeDocument/2006/relationships/hyperlink" Target="https://www.aiib.org/en/projects/details/2021/_download/Multicountry/AIIB-P000355-Global-Infrastructure-Partners-Emerging-Markets-Fund-I-GIP-Emerging-Markets-Fund-I-PSI_Nov-21-2023.pdf" TargetMode="External"/><Relationship Id="rId2843" Type="http://schemas.openxmlformats.org/officeDocument/2006/relationships/hyperlink" Target="https://www.ebrd.com/home/work-with-us/projects/psd/52019.html" TargetMode="External"/><Relationship Id="rId84" Type="http://schemas.openxmlformats.org/officeDocument/2006/relationships/hyperlink" Target="https://data.adb.org/media/9141/download" TargetMode="External"/><Relationship Id="rId608" Type="http://schemas.openxmlformats.org/officeDocument/2006/relationships/hyperlink" Target="https://data.adb.org/media/10586/download" TargetMode="External"/><Relationship Id="rId815" Type="http://schemas.openxmlformats.org/officeDocument/2006/relationships/hyperlink" Target="https://data.adb.org/media/12001/download" TargetMode="External"/><Relationship Id="rId1238" Type="http://schemas.openxmlformats.org/officeDocument/2006/relationships/hyperlink" Target="https://data.iadb.org/dataset/download/88fc53ef-f1f1-4119-96f2-b575f5fda36c/zip" TargetMode="External"/><Relationship Id="rId1445" Type="http://schemas.openxmlformats.org/officeDocument/2006/relationships/hyperlink" Target="https://data.iadb.org/dataset/download/88fc53ef-f1f1-4119-96f2-b575f5fda36c/zip" TargetMode="External"/><Relationship Id="rId1652" Type="http://schemas.openxmlformats.org/officeDocument/2006/relationships/hyperlink" Target="https://data.iadb.org/dataset/2022-idb-climate-finance-database" TargetMode="External"/><Relationship Id="rId1305" Type="http://schemas.openxmlformats.org/officeDocument/2006/relationships/hyperlink" Target="https://data.iadb.org/dataset/download/88fc53ef-f1f1-4119-96f2-b575f5fda36c/zip" TargetMode="External"/><Relationship Id="rId2703" Type="http://schemas.openxmlformats.org/officeDocument/2006/relationships/hyperlink" Target="https://www.ebrd.com/home/work-with-us/projects/psd/53639.html" TargetMode="External"/><Relationship Id="rId2910" Type="http://schemas.openxmlformats.org/officeDocument/2006/relationships/hyperlink" Target="https://www.ebrd.com/home/work-with-us/projects/psd/54149.html" TargetMode="External"/><Relationship Id="rId1512" Type="http://schemas.openxmlformats.org/officeDocument/2006/relationships/hyperlink" Target="https://data.iadb.org/dataset/download/88fc53ef-f1f1-4119-96f2-b575f5fda36c/zip" TargetMode="External"/><Relationship Id="rId11" Type="http://schemas.openxmlformats.org/officeDocument/2006/relationships/hyperlink" Target="https://data.adb.org/media/9141/download" TargetMode="External"/><Relationship Id="rId398" Type="http://schemas.openxmlformats.org/officeDocument/2006/relationships/hyperlink" Target="https://data.adb.org/media/10586/download" TargetMode="External"/><Relationship Id="rId2079" Type="http://schemas.openxmlformats.org/officeDocument/2006/relationships/hyperlink" Target="https://data.iadb.org/dataset/2021-idb-climate-finance-database" TargetMode="External"/><Relationship Id="rId2286" Type="http://schemas.openxmlformats.org/officeDocument/2006/relationships/hyperlink" Target="https://www.adb.org/projects/52240-002/main" TargetMode="External"/><Relationship Id="rId2493" Type="http://schemas.openxmlformats.org/officeDocument/2006/relationships/hyperlink" Target="https://www.adb.org/projects/55301-001/main" TargetMode="External"/><Relationship Id="rId258" Type="http://schemas.openxmlformats.org/officeDocument/2006/relationships/hyperlink" Target="https://data.adb.org/media/9141/download" TargetMode="External"/><Relationship Id="rId465" Type="http://schemas.openxmlformats.org/officeDocument/2006/relationships/hyperlink" Target="https://data.adb.org/media/10586/download" TargetMode="External"/><Relationship Id="rId672" Type="http://schemas.openxmlformats.org/officeDocument/2006/relationships/hyperlink" Target="https://data.adb.org/media/10586/download" TargetMode="External"/><Relationship Id="rId1095" Type="http://schemas.openxmlformats.org/officeDocument/2006/relationships/hyperlink" Target="https://data.adb.org/media/12001/download" TargetMode="External"/><Relationship Id="rId2146" Type="http://schemas.openxmlformats.org/officeDocument/2006/relationships/hyperlink" Target="https://data.iadb.org/dataset/2021-idb-climate-finance-database" TargetMode="External"/><Relationship Id="rId2353" Type="http://schemas.openxmlformats.org/officeDocument/2006/relationships/hyperlink" Target="https://www.adb.org/projects/56138-001/main" TargetMode="External"/><Relationship Id="rId2560" Type="http://schemas.openxmlformats.org/officeDocument/2006/relationships/hyperlink" Target="https://www.adb.org/projects/55219-001/main" TargetMode="External"/><Relationship Id="rId118" Type="http://schemas.openxmlformats.org/officeDocument/2006/relationships/hyperlink" Target="https://data.adb.org/media/9141/download" TargetMode="External"/><Relationship Id="rId325" Type="http://schemas.openxmlformats.org/officeDocument/2006/relationships/hyperlink" Target="https://data.adb.org/media/9141/download" TargetMode="External"/><Relationship Id="rId532" Type="http://schemas.openxmlformats.org/officeDocument/2006/relationships/hyperlink" Target="https://data.adb.org/media/10586/download" TargetMode="External"/><Relationship Id="rId1162" Type="http://schemas.openxmlformats.org/officeDocument/2006/relationships/hyperlink" Target="https://data.adb.org/media/12001/download" TargetMode="External"/><Relationship Id="rId2006" Type="http://schemas.openxmlformats.org/officeDocument/2006/relationships/hyperlink" Target="https://data.iadb.org/dataset/2021-idb-climate-finance-database" TargetMode="External"/><Relationship Id="rId2213" Type="http://schemas.openxmlformats.org/officeDocument/2006/relationships/hyperlink" Target="https://www.adb.org/projects/49078-004/main" TargetMode="External"/><Relationship Id="rId2420" Type="http://schemas.openxmlformats.org/officeDocument/2006/relationships/hyperlink" Target="https://www.adb.org/projects/54355-001/main" TargetMode="External"/><Relationship Id="rId1022" Type="http://schemas.openxmlformats.org/officeDocument/2006/relationships/hyperlink" Target="https://data.adb.org/media/12001/download" TargetMode="External"/><Relationship Id="rId1979" Type="http://schemas.openxmlformats.org/officeDocument/2006/relationships/hyperlink" Target="https://data.iadb.org/dataset/2021-idb-climate-finance-database" TargetMode="External"/><Relationship Id="rId1839" Type="http://schemas.openxmlformats.org/officeDocument/2006/relationships/hyperlink" Target="https://data.iadb.org/dataset/2022-idb-climate-finance-database" TargetMode="External"/><Relationship Id="rId182" Type="http://schemas.openxmlformats.org/officeDocument/2006/relationships/hyperlink" Target="https://data.adb.org/media/9141/download" TargetMode="External"/><Relationship Id="rId1906" Type="http://schemas.openxmlformats.org/officeDocument/2006/relationships/hyperlink" Target="https://data.iadb.org/dataset/2022-idb-climate-finance-database" TargetMode="External"/><Relationship Id="rId2070" Type="http://schemas.openxmlformats.org/officeDocument/2006/relationships/hyperlink" Target="https://data.iadb.org/dataset/2021-idb-climate-finance-database" TargetMode="External"/><Relationship Id="rId999" Type="http://schemas.openxmlformats.org/officeDocument/2006/relationships/hyperlink" Target="https://data.adb.org/media/12001/download" TargetMode="External"/><Relationship Id="rId2887" Type="http://schemas.openxmlformats.org/officeDocument/2006/relationships/hyperlink" Target="https://www.ebrd.com/home/work-with-us/projects/psd/54111.html" TargetMode="External"/><Relationship Id="rId859" Type="http://schemas.openxmlformats.org/officeDocument/2006/relationships/hyperlink" Target="https://data.adb.org/media/12001/download" TargetMode="External"/><Relationship Id="rId1489" Type="http://schemas.openxmlformats.org/officeDocument/2006/relationships/hyperlink" Target="https://data.iadb.org/dataset/download/88fc53ef-f1f1-4119-96f2-b575f5fda36c/zip" TargetMode="External"/><Relationship Id="rId1696" Type="http://schemas.openxmlformats.org/officeDocument/2006/relationships/hyperlink" Target="https://data.iadb.org/dataset/2022-idb-climate-finance-database" TargetMode="External"/><Relationship Id="rId1349" Type="http://schemas.openxmlformats.org/officeDocument/2006/relationships/hyperlink" Target="https://data.iadb.org/dataset/download/88fc53ef-f1f1-4119-96f2-b575f5fda36c/zip" TargetMode="External"/><Relationship Id="rId2747" Type="http://schemas.openxmlformats.org/officeDocument/2006/relationships/hyperlink" Target="https://www.ebrd.com/home/work-with-us/projects/psd/53252.html" TargetMode="External"/><Relationship Id="rId719" Type="http://schemas.openxmlformats.org/officeDocument/2006/relationships/hyperlink" Target="https://data.adb.org/media/10586/download" TargetMode="External"/><Relationship Id="rId926" Type="http://schemas.openxmlformats.org/officeDocument/2006/relationships/hyperlink" Target="https://data.adb.org/media/12001/download" TargetMode="External"/><Relationship Id="rId1556" Type="http://schemas.openxmlformats.org/officeDocument/2006/relationships/hyperlink" Target="https://data.iadb.org/dataset/download/88fc53ef-f1f1-4119-96f2-b575f5fda36c/zip" TargetMode="External"/><Relationship Id="rId1763" Type="http://schemas.openxmlformats.org/officeDocument/2006/relationships/hyperlink" Target="https://data.iadb.org/dataset/2022-idb-climate-finance-database" TargetMode="External"/><Relationship Id="rId1970" Type="http://schemas.openxmlformats.org/officeDocument/2006/relationships/hyperlink" Target="https://data.iadb.org/dataset/2021-idb-climate-finance-database" TargetMode="External"/><Relationship Id="rId2607" Type="http://schemas.openxmlformats.org/officeDocument/2006/relationships/hyperlink" Target="https://www.eib.org/en/registers/all/177005830" TargetMode="External"/><Relationship Id="rId2814" Type="http://schemas.openxmlformats.org/officeDocument/2006/relationships/hyperlink" Target="https://www.ebrd.com/home/work-with-us/projects/psd/51662.html" TargetMode="External"/><Relationship Id="rId55" Type="http://schemas.openxmlformats.org/officeDocument/2006/relationships/hyperlink" Target="https://data.adb.org/media/9141/download" TargetMode="External"/><Relationship Id="rId1209" Type="http://schemas.openxmlformats.org/officeDocument/2006/relationships/hyperlink" Target="https://data.iadb.org/dataset/download/88fc53ef-f1f1-4119-96f2-b575f5fda36c/zip" TargetMode="External"/><Relationship Id="rId1416" Type="http://schemas.openxmlformats.org/officeDocument/2006/relationships/hyperlink" Target="https://data.iadb.org/dataset/download/88fc53ef-f1f1-4119-96f2-b575f5fda36c/zip" TargetMode="External"/><Relationship Id="rId1623" Type="http://schemas.openxmlformats.org/officeDocument/2006/relationships/hyperlink" Target="https://data.iadb.org/dataset/2022-idb-climate-finance-database" TargetMode="External"/><Relationship Id="rId1830" Type="http://schemas.openxmlformats.org/officeDocument/2006/relationships/hyperlink" Target="https://data.iadb.org/dataset/2022-idb-climate-finance-database" TargetMode="External"/><Relationship Id="rId2397" Type="http://schemas.openxmlformats.org/officeDocument/2006/relationships/hyperlink" Target="https://www.adb.org/projects/52045-001/main" TargetMode="External"/><Relationship Id="rId369" Type="http://schemas.openxmlformats.org/officeDocument/2006/relationships/hyperlink" Target="https://data.adb.org/media/10586/download" TargetMode="External"/><Relationship Id="rId576" Type="http://schemas.openxmlformats.org/officeDocument/2006/relationships/hyperlink" Target="https://data.adb.org/media/10586/download" TargetMode="External"/><Relationship Id="rId783" Type="http://schemas.openxmlformats.org/officeDocument/2006/relationships/hyperlink" Target="https://data.adb.org/media/12001/download" TargetMode="External"/><Relationship Id="rId990" Type="http://schemas.openxmlformats.org/officeDocument/2006/relationships/hyperlink" Target="https://data.adb.org/media/12001/download" TargetMode="External"/><Relationship Id="rId2257" Type="http://schemas.openxmlformats.org/officeDocument/2006/relationships/hyperlink" Target="https://www.adb.org/projects/56107-001/main" TargetMode="External"/><Relationship Id="rId2464" Type="http://schemas.openxmlformats.org/officeDocument/2006/relationships/hyperlink" Target="https://www.adb.org/projects/54211-001/main" TargetMode="External"/><Relationship Id="rId2671" Type="http://schemas.openxmlformats.org/officeDocument/2006/relationships/hyperlink" Target="https://www.ebrd.com/home/work-with-us/projects/psd/53401.html" TargetMode="External"/><Relationship Id="rId229" Type="http://schemas.openxmlformats.org/officeDocument/2006/relationships/hyperlink" Target="https://data.adb.org/media/9141/download" TargetMode="External"/><Relationship Id="rId436" Type="http://schemas.openxmlformats.org/officeDocument/2006/relationships/hyperlink" Target="https://data.adb.org/media/10586/download" TargetMode="External"/><Relationship Id="rId643" Type="http://schemas.openxmlformats.org/officeDocument/2006/relationships/hyperlink" Target="https://data.adb.org/media/10586/download" TargetMode="External"/><Relationship Id="rId1066" Type="http://schemas.openxmlformats.org/officeDocument/2006/relationships/hyperlink" Target="https://data.adb.org/media/12001/download" TargetMode="External"/><Relationship Id="rId1273" Type="http://schemas.openxmlformats.org/officeDocument/2006/relationships/hyperlink" Target="https://data.iadb.org/dataset/download/88fc53ef-f1f1-4119-96f2-b575f5fda36c/zip" TargetMode="External"/><Relationship Id="rId1480" Type="http://schemas.openxmlformats.org/officeDocument/2006/relationships/hyperlink" Target="https://data.iadb.org/dataset/download/88fc53ef-f1f1-4119-96f2-b575f5fda36c/zip" TargetMode="External"/><Relationship Id="rId2117" Type="http://schemas.openxmlformats.org/officeDocument/2006/relationships/hyperlink" Target="https://data.iadb.org/dataset/2021-idb-climate-finance-database" TargetMode="External"/><Relationship Id="rId2324" Type="http://schemas.openxmlformats.org/officeDocument/2006/relationships/hyperlink" Target="https://www.adb.org/projects/57144-001/main" TargetMode="External"/><Relationship Id="rId850" Type="http://schemas.openxmlformats.org/officeDocument/2006/relationships/hyperlink" Target="https://data.adb.org/media/12001/download" TargetMode="External"/><Relationship Id="rId1133" Type="http://schemas.openxmlformats.org/officeDocument/2006/relationships/hyperlink" Target="https://data.adb.org/media/12001/download" TargetMode="External"/><Relationship Id="rId2531" Type="http://schemas.openxmlformats.org/officeDocument/2006/relationships/hyperlink" Target="https://www.adb.org/projects/55079-002/main" TargetMode="External"/><Relationship Id="rId503" Type="http://schemas.openxmlformats.org/officeDocument/2006/relationships/hyperlink" Target="https://data.adb.org/media/10586/download" TargetMode="External"/><Relationship Id="rId710" Type="http://schemas.openxmlformats.org/officeDocument/2006/relationships/hyperlink" Target="https://data.adb.org/media/10586/download" TargetMode="External"/><Relationship Id="rId1340" Type="http://schemas.openxmlformats.org/officeDocument/2006/relationships/hyperlink" Target="https://data.iadb.org/dataset/download/88fc53ef-f1f1-4119-96f2-b575f5fda36c/zip" TargetMode="External"/><Relationship Id="rId1200" Type="http://schemas.openxmlformats.org/officeDocument/2006/relationships/hyperlink" Target="https://data.adb.org/media/12001/download" TargetMode="External"/><Relationship Id="rId293" Type="http://schemas.openxmlformats.org/officeDocument/2006/relationships/hyperlink" Target="https://data.adb.org/media/9141/download" TargetMode="External"/><Relationship Id="rId2181" Type="http://schemas.openxmlformats.org/officeDocument/2006/relationships/hyperlink" Target="https://data.iadb.org/dataset/2021-idb-climate-finance-database" TargetMode="External"/><Relationship Id="rId153" Type="http://schemas.openxmlformats.org/officeDocument/2006/relationships/hyperlink" Target="https://data.adb.org/media/9141/download" TargetMode="External"/><Relationship Id="rId360" Type="http://schemas.openxmlformats.org/officeDocument/2006/relationships/hyperlink" Target="https://data.adb.org/media/10586/download" TargetMode="External"/><Relationship Id="rId2041" Type="http://schemas.openxmlformats.org/officeDocument/2006/relationships/hyperlink" Target="https://data.iadb.org/dataset/2021-idb-climate-finance-database" TargetMode="External"/><Relationship Id="rId220" Type="http://schemas.openxmlformats.org/officeDocument/2006/relationships/hyperlink" Target="https://data.adb.org/media/9141/download" TargetMode="External"/><Relationship Id="rId2858" Type="http://schemas.openxmlformats.org/officeDocument/2006/relationships/hyperlink" Target="https://www.ebrd.com/home/work-with-us/projects/psd/53095.html" TargetMode="External"/><Relationship Id="rId99" Type="http://schemas.openxmlformats.org/officeDocument/2006/relationships/hyperlink" Target="https://data.adb.org/media/9141/download" TargetMode="External"/><Relationship Id="rId1667" Type="http://schemas.openxmlformats.org/officeDocument/2006/relationships/hyperlink" Target="https://data.iadb.org/dataset/2022-idb-climate-finance-database" TargetMode="External"/><Relationship Id="rId1874" Type="http://schemas.openxmlformats.org/officeDocument/2006/relationships/hyperlink" Target="https://data.iadb.org/dataset/2022-idb-climate-finance-database" TargetMode="External"/><Relationship Id="rId2718" Type="http://schemas.openxmlformats.org/officeDocument/2006/relationships/hyperlink" Target="https://www.ebrd.com/home/work-with-us/projects/psd/50543.html" TargetMode="External"/><Relationship Id="rId2925" Type="http://schemas.openxmlformats.org/officeDocument/2006/relationships/hyperlink" Target="https://www.iadb.org/en/project/HA-T1293" TargetMode="External"/><Relationship Id="rId1527" Type="http://schemas.openxmlformats.org/officeDocument/2006/relationships/hyperlink" Target="https://data.iadb.org/dataset/download/88fc53ef-f1f1-4119-96f2-b575f5fda36c/zip" TargetMode="External"/><Relationship Id="rId1734" Type="http://schemas.openxmlformats.org/officeDocument/2006/relationships/hyperlink" Target="https://data.iadb.org/dataset/2022-idb-climate-finance-database" TargetMode="External"/><Relationship Id="rId1941" Type="http://schemas.openxmlformats.org/officeDocument/2006/relationships/hyperlink" Target="https://data.iadb.org/dataset/2021-idb-climate-finance-database" TargetMode="External"/><Relationship Id="rId26" Type="http://schemas.openxmlformats.org/officeDocument/2006/relationships/hyperlink" Target="https://data.adb.org/media/9141/download" TargetMode="External"/><Relationship Id="rId1801" Type="http://schemas.openxmlformats.org/officeDocument/2006/relationships/hyperlink" Target="https://data.iadb.org/dataset/2022-idb-climate-finance-database"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data.iadb.org/dataset/2023-idb-climate-finance-database" TargetMode="External"/><Relationship Id="rId7" Type="http://schemas.openxmlformats.org/officeDocument/2006/relationships/table" Target="../tables/table3.xml"/><Relationship Id="rId2" Type="http://schemas.openxmlformats.org/officeDocument/2006/relationships/hyperlink" Target="https://www.ebrd.com/home/news-and-events/publications/sustainability-report/sustainability-report-2023.html" TargetMode="External"/><Relationship Id="rId1" Type="http://schemas.openxmlformats.org/officeDocument/2006/relationships/hyperlink" Target="https://data.adb.org/dataset/climate-change-financing-adb" TargetMode="External"/><Relationship Id="rId6" Type="http://schemas.openxmlformats.org/officeDocument/2006/relationships/printerSettings" Target="../printerSettings/printerSettings1.bin"/><Relationship Id="rId5" Type="http://schemas.openxmlformats.org/officeDocument/2006/relationships/hyperlink" Target="https://www.eib.org/en/registers/all/237189323" TargetMode="External"/><Relationship Id="rId4" Type="http://schemas.openxmlformats.org/officeDocument/2006/relationships/hyperlink" Target="https://thedocs.worldbank.org/en/doc/d4a3fae669d0274d249ef9331dffe73b-0020012024/original/FY23-Project-level-CCB-data.pdf" TargetMode="External"/></Relationships>
</file>

<file path=xl/worksheets/_rels/sheet5.xml.rels><?xml version="1.0" encoding="UTF-8" standalone="yes"?>
<Relationships xmlns="http://schemas.openxmlformats.org/package/2006/relationships"><Relationship Id="rId8" Type="http://schemas.openxmlformats.org/officeDocument/2006/relationships/table" Target="../tables/table10.xml"/><Relationship Id="rId3" Type="http://schemas.openxmlformats.org/officeDocument/2006/relationships/table" Target="../tables/table5.xml"/><Relationship Id="rId7" Type="http://schemas.openxmlformats.org/officeDocument/2006/relationships/table" Target="../tables/table9.xml"/><Relationship Id="rId12" Type="http://schemas.openxmlformats.org/officeDocument/2006/relationships/table" Target="../tables/table14.xml"/><Relationship Id="rId2" Type="http://schemas.openxmlformats.org/officeDocument/2006/relationships/table" Target="../tables/table4.xml"/><Relationship Id="rId1" Type="http://schemas.openxmlformats.org/officeDocument/2006/relationships/drawing" Target="../drawings/drawing1.xml"/><Relationship Id="rId6" Type="http://schemas.openxmlformats.org/officeDocument/2006/relationships/table" Target="../tables/table8.xml"/><Relationship Id="rId11" Type="http://schemas.openxmlformats.org/officeDocument/2006/relationships/table" Target="../tables/table13.xml"/><Relationship Id="rId5" Type="http://schemas.openxmlformats.org/officeDocument/2006/relationships/table" Target="../tables/table7.xml"/><Relationship Id="rId10" Type="http://schemas.openxmlformats.org/officeDocument/2006/relationships/table" Target="../tables/table12.xml"/><Relationship Id="rId4" Type="http://schemas.openxmlformats.org/officeDocument/2006/relationships/table" Target="../tables/table6.xml"/><Relationship Id="rId9" Type="http://schemas.openxmlformats.org/officeDocument/2006/relationships/table" Target="../tables/table11.xml"/></Relationships>
</file>

<file path=xl/worksheets/_rels/sheet6.xml.rels><?xml version="1.0" encoding="UTF-8" standalone="yes"?>
<Relationships xmlns="http://schemas.openxmlformats.org/package/2006/relationships"><Relationship Id="rId8" Type="http://schemas.openxmlformats.org/officeDocument/2006/relationships/hyperlink" Target="https://www.aiib.org/en/news-events/impact-reports/sustainability-bond-impact/2024/index.html" TargetMode="External"/><Relationship Id="rId13" Type="http://schemas.openxmlformats.org/officeDocument/2006/relationships/hyperlink" Target="https://www.aiib.org/en/news-events/impact-reports/sustainability-bond-impact/2024/index.html" TargetMode="External"/><Relationship Id="rId18" Type="http://schemas.openxmlformats.org/officeDocument/2006/relationships/hyperlink" Target="https://www.aiib.org/en/treasury/_common/_download/AIIB-Sustainable-Development-Bonds-Impact-Report-2022-Annexes-Web.pdf" TargetMode="External"/><Relationship Id="rId3" Type="http://schemas.openxmlformats.org/officeDocument/2006/relationships/hyperlink" Target="https://www.aiib.org/en/news-events/impact-reports/sustainability-bond-impact/2024/index.html" TargetMode="External"/><Relationship Id="rId7" Type="http://schemas.openxmlformats.org/officeDocument/2006/relationships/hyperlink" Target="https://www.aiib.org/en/news-events/impact-reports/sustainability-bond-impact/2024/index.html" TargetMode="External"/><Relationship Id="rId12" Type="http://schemas.openxmlformats.org/officeDocument/2006/relationships/hyperlink" Target="https://www.aiib.org/en/news-events/impact-reports/sustainability-bond-impact/2024/index.html" TargetMode="External"/><Relationship Id="rId17" Type="http://schemas.openxmlformats.org/officeDocument/2006/relationships/hyperlink" Target="https://www.aiib.org/en/news-events/impact-reports/sustainability-bond-impact/2024/index.html" TargetMode="External"/><Relationship Id="rId2" Type="http://schemas.openxmlformats.org/officeDocument/2006/relationships/hyperlink" Target="https://www.aiib.org/en/treasury/_common/_download/AIIB-Sustainable-Development-Bonds-Impact-Report-2022-Annexes-Web.pdf" TargetMode="External"/><Relationship Id="rId16" Type="http://schemas.openxmlformats.org/officeDocument/2006/relationships/hyperlink" Target="https://www.aiib.org/en/news-events/impact-reports/sustainability-bond-impact/2024/index.html" TargetMode="External"/><Relationship Id="rId1" Type="http://schemas.openxmlformats.org/officeDocument/2006/relationships/hyperlink" Target="https://www.aiib.org/en/treasury/_common/_download/AIIB-Sustainable-Development-Bonds-Impact-Report-2022-Annexes-Web.pdf" TargetMode="External"/><Relationship Id="rId6" Type="http://schemas.openxmlformats.org/officeDocument/2006/relationships/hyperlink" Target="https://www.aiib.org/en/news-events/impact-reports/sustainability-bond-impact/2024/index.html" TargetMode="External"/><Relationship Id="rId11" Type="http://schemas.openxmlformats.org/officeDocument/2006/relationships/hyperlink" Target="https://www.aiib.org/en/news-events/impact-reports/sustainability-bond-impact/2024/index.html" TargetMode="External"/><Relationship Id="rId5" Type="http://schemas.openxmlformats.org/officeDocument/2006/relationships/hyperlink" Target="https://www.aiib.org/en/news-events/impact-reports/sustainability-bond-impact/2024/index.html" TargetMode="External"/><Relationship Id="rId15" Type="http://schemas.openxmlformats.org/officeDocument/2006/relationships/hyperlink" Target="https://www.aiib.org/en/news-events/impact-reports/sustainability-bond-impact/2024/index.html" TargetMode="External"/><Relationship Id="rId10" Type="http://schemas.openxmlformats.org/officeDocument/2006/relationships/hyperlink" Target="https://www.aiib.org/en/news-events/impact-reports/sustainability-bond-impact/2024/index.html" TargetMode="External"/><Relationship Id="rId19" Type="http://schemas.openxmlformats.org/officeDocument/2006/relationships/table" Target="../tables/table15.xml"/><Relationship Id="rId4" Type="http://schemas.openxmlformats.org/officeDocument/2006/relationships/hyperlink" Target="https://www.aiib.org/en/news-events/impact-reports/sustainability-bond-impact/2024/index.html" TargetMode="External"/><Relationship Id="rId9" Type="http://schemas.openxmlformats.org/officeDocument/2006/relationships/hyperlink" Target="https://www.aiib.org/en/news-events/impact-reports/sustainability-bond-impact/2024/index.html" TargetMode="External"/><Relationship Id="rId14" Type="http://schemas.openxmlformats.org/officeDocument/2006/relationships/hyperlink" Target="https://www.aiib.org/en/news-events/impact-reports/sustainability-bond-impact/2024/index.html" TargetMode="External"/></Relationships>
</file>

<file path=xl/worksheets/_rels/sheet7.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47AB7-D252-40D3-A506-1399FBF78997}">
  <dimension ref="A1:A45"/>
  <sheetViews>
    <sheetView tabSelected="1" workbookViewId="0"/>
  </sheetViews>
  <sheetFormatPr defaultRowHeight="15" x14ac:dyDescent="0.25"/>
  <cols>
    <col min="1" max="1" width="92.85546875" customWidth="1"/>
  </cols>
  <sheetData>
    <row r="1" spans="1:1" ht="20.25" thickBot="1" x14ac:dyDescent="0.35">
      <c r="A1" s="33" t="s">
        <v>14366</v>
      </c>
    </row>
    <row r="2" spans="1:1" ht="15.75" thickTop="1" x14ac:dyDescent="0.25"/>
    <row r="3" spans="1:1" x14ac:dyDescent="0.25">
      <c r="A3" s="32" t="s">
        <v>9161</v>
      </c>
    </row>
    <row r="4" spans="1:1" ht="43.5" x14ac:dyDescent="0.25">
      <c r="A4" s="34" t="s">
        <v>14326</v>
      </c>
    </row>
    <row r="5" spans="1:1" x14ac:dyDescent="0.25">
      <c r="A5" s="31" t="s">
        <v>9162</v>
      </c>
    </row>
    <row r="6" spans="1:1" x14ac:dyDescent="0.25">
      <c r="A6" s="31" t="s">
        <v>9169</v>
      </c>
    </row>
    <row r="7" spans="1:1" x14ac:dyDescent="0.25">
      <c r="A7" s="31" t="s">
        <v>9170</v>
      </c>
    </row>
    <row r="8" spans="1:1" x14ac:dyDescent="0.25">
      <c r="A8" s="31" t="s">
        <v>9171</v>
      </c>
    </row>
    <row r="9" spans="1:1" x14ac:dyDescent="0.25">
      <c r="A9" s="31" t="s">
        <v>9172</v>
      </c>
    </row>
    <row r="10" spans="1:1" x14ac:dyDescent="0.25">
      <c r="A10" s="30"/>
    </row>
    <row r="11" spans="1:1" x14ac:dyDescent="0.25">
      <c r="A11" s="32" t="s">
        <v>14327</v>
      </c>
    </row>
    <row r="12" spans="1:1" ht="29.25" x14ac:dyDescent="0.25">
      <c r="A12" s="34" t="s">
        <v>14328</v>
      </c>
    </row>
    <row r="13" spans="1:1" ht="45" customHeight="1" x14ac:dyDescent="0.25">
      <c r="A13" s="34" t="s">
        <v>14329</v>
      </c>
    </row>
    <row r="14" spans="1:1" x14ac:dyDescent="0.25">
      <c r="A14" s="30"/>
    </row>
    <row r="15" spans="1:1" x14ac:dyDescent="0.25">
      <c r="A15" s="32" t="s">
        <v>14330</v>
      </c>
    </row>
    <row r="16" spans="1:1" x14ac:dyDescent="0.25">
      <c r="A16" s="31" t="s">
        <v>9186</v>
      </c>
    </row>
    <row r="17" spans="1:1" x14ac:dyDescent="0.25">
      <c r="A17" s="31" t="s">
        <v>11392</v>
      </c>
    </row>
    <row r="18" spans="1:1" x14ac:dyDescent="0.25">
      <c r="A18" s="31" t="s">
        <v>9163</v>
      </c>
    </row>
    <row r="19" spans="1:1" x14ac:dyDescent="0.25">
      <c r="A19" s="30"/>
    </row>
    <row r="20" spans="1:1" x14ac:dyDescent="0.25">
      <c r="A20" s="32" t="s">
        <v>14331</v>
      </c>
    </row>
    <row r="21" spans="1:1" x14ac:dyDescent="0.25">
      <c r="A21" s="31" t="s">
        <v>9164</v>
      </c>
    </row>
    <row r="22" spans="1:1" x14ac:dyDescent="0.25">
      <c r="A22" s="31" t="s">
        <v>9173</v>
      </c>
    </row>
    <row r="23" spans="1:1" x14ac:dyDescent="0.25">
      <c r="A23" s="31" t="s">
        <v>9174</v>
      </c>
    </row>
    <row r="24" spans="1:1" x14ac:dyDescent="0.25">
      <c r="A24" s="31" t="s">
        <v>9175</v>
      </c>
    </row>
    <row r="25" spans="1:1" x14ac:dyDescent="0.25">
      <c r="A25" s="31" t="s">
        <v>9176</v>
      </c>
    </row>
    <row r="26" spans="1:1" x14ac:dyDescent="0.25">
      <c r="A26" s="31" t="s">
        <v>9177</v>
      </c>
    </row>
    <row r="27" spans="1:1" x14ac:dyDescent="0.25">
      <c r="A27" s="31" t="s">
        <v>9178</v>
      </c>
    </row>
    <row r="28" spans="1:1" x14ac:dyDescent="0.25">
      <c r="A28" s="31" t="s">
        <v>9179</v>
      </c>
    </row>
    <row r="29" spans="1:1" x14ac:dyDescent="0.25">
      <c r="A29" s="31" t="s">
        <v>9188</v>
      </c>
    </row>
    <row r="30" spans="1:1" x14ac:dyDescent="0.25">
      <c r="A30" s="31" t="s">
        <v>9187</v>
      </c>
    </row>
    <row r="31" spans="1:1" x14ac:dyDescent="0.25">
      <c r="A31" s="31" t="s">
        <v>9180</v>
      </c>
    </row>
    <row r="32" spans="1:1" x14ac:dyDescent="0.25">
      <c r="A32" s="31"/>
    </row>
    <row r="33" spans="1:1" ht="29.25" x14ac:dyDescent="0.25">
      <c r="A33" s="57" t="s">
        <v>14356</v>
      </c>
    </row>
    <row r="34" spans="1:1" x14ac:dyDescent="0.25">
      <c r="A34" s="30"/>
    </row>
    <row r="35" spans="1:1" x14ac:dyDescent="0.25">
      <c r="A35" s="32" t="s">
        <v>14332</v>
      </c>
    </row>
    <row r="36" spans="1:1" x14ac:dyDescent="0.25">
      <c r="A36" s="31" t="s">
        <v>14365</v>
      </c>
    </row>
    <row r="37" spans="1:1" x14ac:dyDescent="0.25">
      <c r="A37" s="31" t="s">
        <v>14325</v>
      </c>
    </row>
    <row r="38" spans="1:1" x14ac:dyDescent="0.25">
      <c r="A38" s="30"/>
    </row>
    <row r="39" spans="1:1" x14ac:dyDescent="0.25">
      <c r="A39" s="32" t="s">
        <v>14333</v>
      </c>
    </row>
    <row r="40" spans="1:1" x14ac:dyDescent="0.25">
      <c r="A40" s="34" t="s">
        <v>14336</v>
      </c>
    </row>
    <row r="41" spans="1:1" ht="29.25" x14ac:dyDescent="0.25">
      <c r="A41" s="34" t="s">
        <v>14335</v>
      </c>
    </row>
    <row r="42" spans="1:1" x14ac:dyDescent="0.25">
      <c r="A42" s="34" t="s">
        <v>14334</v>
      </c>
    </row>
    <row r="44" spans="1:1" x14ac:dyDescent="0.25">
      <c r="A44" s="32" t="s">
        <v>14337</v>
      </c>
    </row>
    <row r="45" spans="1:1" ht="29.25" x14ac:dyDescent="0.25">
      <c r="A45" s="34" t="s">
        <v>14338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14D00-9D6E-4272-8F09-4FD6D28167F4}">
  <dimension ref="A1:U980"/>
  <sheetViews>
    <sheetView workbookViewId="0">
      <pane ySplit="1" topLeftCell="A59" activePane="bottomLeft" state="frozen"/>
      <selection activeCell="G1" sqref="G1"/>
      <selection pane="bottomLeft"/>
    </sheetView>
  </sheetViews>
  <sheetFormatPr defaultRowHeight="15" x14ac:dyDescent="0.25"/>
  <cols>
    <col min="1" max="1" width="17.140625" customWidth="1"/>
    <col min="2" max="2" width="93.85546875" customWidth="1"/>
    <col min="3" max="3" width="20.5703125" customWidth="1"/>
    <col min="4" max="4" width="10.140625" customWidth="1"/>
    <col min="5" max="5" width="19.7109375" customWidth="1"/>
    <col min="6" max="6" width="13.85546875" customWidth="1"/>
    <col min="7" max="7" width="10.28515625" customWidth="1"/>
    <col min="8" max="8" width="15.42578125" customWidth="1"/>
    <col min="9" max="9" width="25.28515625" customWidth="1"/>
    <col min="10" max="10" width="15.85546875" customWidth="1"/>
    <col min="11" max="11" width="19.42578125" customWidth="1"/>
    <col min="13" max="13" width="18.140625" customWidth="1"/>
    <col min="14" max="15" width="18.85546875" customWidth="1"/>
    <col min="16" max="16" width="19.28515625" customWidth="1"/>
    <col min="17" max="17" width="17.5703125" customWidth="1"/>
    <col min="18" max="18" width="16" customWidth="1"/>
    <col min="19" max="19" width="16.7109375" customWidth="1"/>
    <col min="20" max="20" width="14.7109375" customWidth="1"/>
    <col min="21" max="21" width="17.5703125" bestFit="1" customWidth="1"/>
  </cols>
  <sheetData>
    <row r="1" spans="1:21" x14ac:dyDescent="0.25">
      <c r="A1" t="s">
        <v>37</v>
      </c>
      <c r="B1" t="s">
        <v>38</v>
      </c>
      <c r="C1" t="s">
        <v>1295</v>
      </c>
      <c r="D1" t="s">
        <v>33</v>
      </c>
      <c r="E1" t="s">
        <v>1296</v>
      </c>
      <c r="F1" t="s">
        <v>41</v>
      </c>
      <c r="G1" t="s">
        <v>1297</v>
      </c>
      <c r="H1" t="s">
        <v>1298</v>
      </c>
      <c r="I1" t="s">
        <v>1299</v>
      </c>
      <c r="J1" t="s">
        <v>1300</v>
      </c>
      <c r="K1" t="s">
        <v>1301</v>
      </c>
      <c r="L1" t="s">
        <v>1302</v>
      </c>
      <c r="M1" t="s">
        <v>1303</v>
      </c>
      <c r="N1" t="s">
        <v>1304</v>
      </c>
      <c r="O1" t="s">
        <v>1305</v>
      </c>
      <c r="P1" t="s">
        <v>1306</v>
      </c>
      <c r="Q1" t="s">
        <v>1307</v>
      </c>
      <c r="R1" t="s">
        <v>1308</v>
      </c>
      <c r="S1" t="s">
        <v>1309</v>
      </c>
      <c r="T1" t="s">
        <v>1310</v>
      </c>
      <c r="U1" t="s">
        <v>1311</v>
      </c>
    </row>
    <row r="2" spans="1:21" x14ac:dyDescent="0.25">
      <c r="A2" t="s">
        <v>4322</v>
      </c>
      <c r="B2" t="s">
        <v>4323</v>
      </c>
      <c r="C2" t="s">
        <v>1314</v>
      </c>
      <c r="D2" t="s">
        <v>1539</v>
      </c>
      <c r="F2" t="s">
        <v>1324</v>
      </c>
      <c r="G2" t="s">
        <v>1378</v>
      </c>
      <c r="H2">
        <v>2021</v>
      </c>
      <c r="I2" s="2">
        <v>44209</v>
      </c>
      <c r="J2" t="s">
        <v>1319</v>
      </c>
      <c r="K2" s="25">
        <v>20000000</v>
      </c>
      <c r="L2" t="s">
        <v>1335</v>
      </c>
      <c r="M2" t="s">
        <v>1345</v>
      </c>
      <c r="N2" t="s">
        <v>1365</v>
      </c>
      <c r="O2" s="22">
        <v>0</v>
      </c>
      <c r="P2" s="22">
        <v>0</v>
      </c>
      <c r="Q2" s="22">
        <v>0.2</v>
      </c>
      <c r="R2" s="24">
        <v>0</v>
      </c>
      <c r="S2" s="24">
        <v>0</v>
      </c>
      <c r="T2" s="24">
        <v>4000000</v>
      </c>
      <c r="U2" s="23">
        <v>4000000</v>
      </c>
    </row>
    <row r="3" spans="1:21" x14ac:dyDescent="0.25">
      <c r="A3" t="s">
        <v>4446</v>
      </c>
      <c r="B3" t="s">
        <v>4447</v>
      </c>
      <c r="C3" t="s">
        <v>1314</v>
      </c>
      <c r="D3" t="s">
        <v>1720</v>
      </c>
      <c r="F3" t="s">
        <v>1324</v>
      </c>
      <c r="G3" t="s">
        <v>1325</v>
      </c>
      <c r="H3">
        <v>2021</v>
      </c>
      <c r="I3" s="2">
        <v>44216</v>
      </c>
      <c r="J3" t="s">
        <v>1319</v>
      </c>
      <c r="K3" s="25">
        <v>45000000</v>
      </c>
      <c r="L3" t="s">
        <v>25</v>
      </c>
      <c r="M3" t="s">
        <v>4267</v>
      </c>
      <c r="N3" t="s">
        <v>1347</v>
      </c>
      <c r="O3" s="22">
        <v>0</v>
      </c>
      <c r="P3" s="22">
        <v>0.255</v>
      </c>
      <c r="Q3" s="22">
        <v>0</v>
      </c>
      <c r="R3" s="24">
        <v>0</v>
      </c>
      <c r="S3" s="24">
        <v>11475000</v>
      </c>
      <c r="T3" s="24">
        <v>0</v>
      </c>
      <c r="U3" s="23">
        <v>11475000</v>
      </c>
    </row>
    <row r="4" spans="1:21" x14ac:dyDescent="0.25">
      <c r="A4" t="s">
        <v>4446</v>
      </c>
      <c r="B4" t="s">
        <v>4447</v>
      </c>
      <c r="C4" t="s">
        <v>1314</v>
      </c>
      <c r="D4" t="s">
        <v>1720</v>
      </c>
      <c r="F4" t="s">
        <v>1324</v>
      </c>
      <c r="G4" t="s">
        <v>1325</v>
      </c>
      <c r="H4">
        <v>2021</v>
      </c>
      <c r="I4" s="2">
        <v>44216</v>
      </c>
      <c r="J4" t="s">
        <v>1319</v>
      </c>
      <c r="K4" s="25">
        <v>45000000</v>
      </c>
      <c r="L4" t="s">
        <v>24</v>
      </c>
      <c r="M4" t="s">
        <v>1327</v>
      </c>
      <c r="N4" t="s">
        <v>4267</v>
      </c>
      <c r="O4" s="22">
        <v>0.25490000000000002</v>
      </c>
      <c r="P4" s="22">
        <v>0</v>
      </c>
      <c r="Q4" s="22">
        <v>0</v>
      </c>
      <c r="R4" s="24">
        <v>11470500</v>
      </c>
      <c r="S4" s="24">
        <v>0</v>
      </c>
      <c r="T4" s="24">
        <v>0</v>
      </c>
      <c r="U4" s="23">
        <v>11470500</v>
      </c>
    </row>
    <row r="5" spans="1:21" x14ac:dyDescent="0.25">
      <c r="A5" t="s">
        <v>4599</v>
      </c>
      <c r="B5" t="s">
        <v>4600</v>
      </c>
      <c r="C5" t="s">
        <v>1367</v>
      </c>
      <c r="D5" t="s">
        <v>1964</v>
      </c>
      <c r="F5" t="s">
        <v>1355</v>
      </c>
      <c r="G5" t="s">
        <v>1370</v>
      </c>
      <c r="H5">
        <v>2021</v>
      </c>
      <c r="I5" s="2">
        <v>44235</v>
      </c>
      <c r="J5" t="s">
        <v>1319</v>
      </c>
      <c r="K5" s="25">
        <v>500000</v>
      </c>
      <c r="L5" t="s">
        <v>24</v>
      </c>
      <c r="M5" t="s">
        <v>1345</v>
      </c>
      <c r="N5" t="s">
        <v>4267</v>
      </c>
      <c r="O5" s="22">
        <v>1</v>
      </c>
      <c r="P5" s="22">
        <v>0</v>
      </c>
      <c r="Q5" s="22">
        <v>0</v>
      </c>
      <c r="R5" s="24">
        <v>500000</v>
      </c>
      <c r="S5" s="24">
        <v>0</v>
      </c>
      <c r="T5" s="24">
        <v>0</v>
      </c>
      <c r="U5" s="23">
        <v>500000</v>
      </c>
    </row>
    <row r="6" spans="1:21" x14ac:dyDescent="0.25">
      <c r="A6" t="s">
        <v>4573</v>
      </c>
      <c r="B6" t="s">
        <v>4574</v>
      </c>
      <c r="C6" t="s">
        <v>1314</v>
      </c>
      <c r="D6" t="s">
        <v>1947</v>
      </c>
      <c r="F6" t="s">
        <v>1324</v>
      </c>
      <c r="G6" t="s">
        <v>1325</v>
      </c>
      <c r="H6">
        <v>2021</v>
      </c>
      <c r="I6" s="2">
        <v>44244</v>
      </c>
      <c r="J6" t="s">
        <v>1319</v>
      </c>
      <c r="K6" s="25">
        <v>43000000</v>
      </c>
      <c r="L6" t="s">
        <v>24</v>
      </c>
      <c r="M6" t="s">
        <v>1352</v>
      </c>
      <c r="N6" t="s">
        <v>4267</v>
      </c>
      <c r="O6" s="22">
        <v>3.4799999999999998E-2</v>
      </c>
      <c r="P6" s="22">
        <v>0</v>
      </c>
      <c r="Q6" s="22">
        <v>0</v>
      </c>
      <c r="R6" s="24">
        <v>1496400</v>
      </c>
      <c r="S6" s="24">
        <v>0</v>
      </c>
      <c r="T6" s="24">
        <v>0</v>
      </c>
      <c r="U6" s="23">
        <v>1496400</v>
      </c>
    </row>
    <row r="7" spans="1:21" x14ac:dyDescent="0.25">
      <c r="A7" t="s">
        <v>4618</v>
      </c>
      <c r="B7" t="s">
        <v>4619</v>
      </c>
      <c r="C7" t="s">
        <v>1367</v>
      </c>
      <c r="D7" t="s">
        <v>1964</v>
      </c>
      <c r="F7" t="s">
        <v>1316</v>
      </c>
      <c r="G7" t="s">
        <v>1343</v>
      </c>
      <c r="H7">
        <v>2021</v>
      </c>
      <c r="I7" s="2">
        <v>44259</v>
      </c>
      <c r="J7" t="s">
        <v>1319</v>
      </c>
      <c r="K7" s="25">
        <v>300000</v>
      </c>
      <c r="L7" t="s">
        <v>24</v>
      </c>
      <c r="M7" t="s">
        <v>1345</v>
      </c>
      <c r="N7" t="s">
        <v>4267</v>
      </c>
      <c r="O7" s="22">
        <v>1</v>
      </c>
      <c r="P7" s="22">
        <v>0</v>
      </c>
      <c r="Q7" s="22">
        <v>0</v>
      </c>
      <c r="R7" s="24">
        <v>300000</v>
      </c>
      <c r="S7" s="24">
        <v>0</v>
      </c>
      <c r="T7" s="24">
        <v>0</v>
      </c>
      <c r="U7" s="23">
        <v>300000</v>
      </c>
    </row>
    <row r="8" spans="1:21" x14ac:dyDescent="0.25">
      <c r="A8" t="s">
        <v>4575</v>
      </c>
      <c r="B8" t="s">
        <v>4576</v>
      </c>
      <c r="C8" t="s">
        <v>1367</v>
      </c>
      <c r="D8" t="s">
        <v>1947</v>
      </c>
      <c r="F8" t="s">
        <v>1316</v>
      </c>
      <c r="G8" t="s">
        <v>1317</v>
      </c>
      <c r="H8">
        <v>2021</v>
      </c>
      <c r="I8" s="2">
        <v>44264</v>
      </c>
      <c r="J8" t="s">
        <v>1319</v>
      </c>
      <c r="K8" s="25">
        <v>300000</v>
      </c>
      <c r="L8" t="s">
        <v>1335</v>
      </c>
      <c r="M8" t="s">
        <v>1345</v>
      </c>
      <c r="N8" t="s">
        <v>1365</v>
      </c>
      <c r="O8" s="22">
        <v>0</v>
      </c>
      <c r="P8" s="22">
        <v>0</v>
      </c>
      <c r="Q8" s="22">
        <v>1</v>
      </c>
      <c r="R8" s="24">
        <v>0</v>
      </c>
      <c r="S8" s="24">
        <v>0</v>
      </c>
      <c r="T8" s="24">
        <v>300000</v>
      </c>
      <c r="U8" s="23">
        <v>300000</v>
      </c>
    </row>
    <row r="9" spans="1:21" x14ac:dyDescent="0.25">
      <c r="A9" t="s">
        <v>4383</v>
      </c>
      <c r="B9" t="s">
        <v>4384</v>
      </c>
      <c r="C9" t="s">
        <v>1314</v>
      </c>
      <c r="D9" t="s">
        <v>1623</v>
      </c>
      <c r="F9" t="s">
        <v>1332</v>
      </c>
      <c r="G9" t="s">
        <v>1333</v>
      </c>
      <c r="H9">
        <v>2021</v>
      </c>
      <c r="I9" s="2">
        <v>44265</v>
      </c>
      <c r="J9" t="s">
        <v>1319</v>
      </c>
      <c r="K9" s="25">
        <v>15000000</v>
      </c>
      <c r="L9" t="s">
        <v>24</v>
      </c>
      <c r="M9" t="s">
        <v>4385</v>
      </c>
      <c r="N9" t="s">
        <v>4267</v>
      </c>
      <c r="O9" s="22">
        <v>0.58240000000000003</v>
      </c>
      <c r="P9" s="22">
        <v>0</v>
      </c>
      <c r="Q9" s="22">
        <v>0</v>
      </c>
      <c r="R9" s="24">
        <v>8736000</v>
      </c>
      <c r="S9" s="24">
        <v>0</v>
      </c>
      <c r="T9" s="24">
        <v>0</v>
      </c>
      <c r="U9" s="23">
        <v>8736000</v>
      </c>
    </row>
    <row r="10" spans="1:21" x14ac:dyDescent="0.25">
      <c r="A10" t="s">
        <v>4383</v>
      </c>
      <c r="B10" t="s">
        <v>4384</v>
      </c>
      <c r="C10" t="s">
        <v>1314</v>
      </c>
      <c r="D10" t="s">
        <v>1623</v>
      </c>
      <c r="F10" t="s">
        <v>1332</v>
      </c>
      <c r="G10" t="s">
        <v>1333</v>
      </c>
      <c r="H10">
        <v>2021</v>
      </c>
      <c r="I10" s="2">
        <v>44265</v>
      </c>
      <c r="J10" t="s">
        <v>1319</v>
      </c>
      <c r="K10" s="25">
        <v>15000000</v>
      </c>
      <c r="L10" t="s">
        <v>1335</v>
      </c>
      <c r="M10" t="s">
        <v>1345</v>
      </c>
      <c r="N10" t="s">
        <v>1365</v>
      </c>
      <c r="O10" s="22">
        <v>0</v>
      </c>
      <c r="P10" s="22">
        <v>0</v>
      </c>
      <c r="Q10" s="22">
        <v>0.12790000000000001</v>
      </c>
      <c r="R10" s="24">
        <v>0</v>
      </c>
      <c r="S10" s="24">
        <v>0</v>
      </c>
      <c r="T10" s="24">
        <v>1918500.0000000002</v>
      </c>
      <c r="U10" s="23">
        <v>1918500.0000000002</v>
      </c>
    </row>
    <row r="11" spans="1:21" x14ac:dyDescent="0.25">
      <c r="A11" t="s">
        <v>4448</v>
      </c>
      <c r="B11" t="s">
        <v>4449</v>
      </c>
      <c r="C11" t="s">
        <v>1314</v>
      </c>
      <c r="D11" t="s">
        <v>1720</v>
      </c>
      <c r="F11" t="s">
        <v>1338</v>
      </c>
      <c r="G11" t="s">
        <v>1339</v>
      </c>
      <c r="H11">
        <v>2021</v>
      </c>
      <c r="I11" s="2">
        <v>44265</v>
      </c>
      <c r="J11" t="s">
        <v>1319</v>
      </c>
      <c r="K11" s="25">
        <v>200000000</v>
      </c>
      <c r="L11" t="s">
        <v>24</v>
      </c>
      <c r="M11" t="s">
        <v>1345</v>
      </c>
      <c r="N11" t="s">
        <v>4267</v>
      </c>
      <c r="O11" s="22">
        <v>9.0899999999999995E-2</v>
      </c>
      <c r="P11" s="22">
        <v>0</v>
      </c>
      <c r="Q11" s="22">
        <v>0</v>
      </c>
      <c r="R11" s="24">
        <v>18180000</v>
      </c>
      <c r="S11" s="24">
        <v>0</v>
      </c>
      <c r="T11" s="24">
        <v>0</v>
      </c>
      <c r="U11" s="23">
        <v>18180000</v>
      </c>
    </row>
    <row r="12" spans="1:21" x14ac:dyDescent="0.25">
      <c r="A12" t="s">
        <v>4471</v>
      </c>
      <c r="B12" t="s">
        <v>4472</v>
      </c>
      <c r="C12" t="s">
        <v>1314</v>
      </c>
      <c r="D12" t="s">
        <v>1787</v>
      </c>
      <c r="F12" t="s">
        <v>1324</v>
      </c>
      <c r="G12" t="s">
        <v>1378</v>
      </c>
      <c r="H12">
        <v>2021</v>
      </c>
      <c r="I12" s="2">
        <v>44265</v>
      </c>
      <c r="J12" t="s">
        <v>1319</v>
      </c>
      <c r="K12" s="25">
        <v>70000000</v>
      </c>
      <c r="L12" t="s">
        <v>24</v>
      </c>
      <c r="M12" t="s">
        <v>1352</v>
      </c>
      <c r="N12" t="s">
        <v>4267</v>
      </c>
      <c r="O12" s="22">
        <v>0.87860000000000005</v>
      </c>
      <c r="P12" s="22">
        <v>0</v>
      </c>
      <c r="Q12" s="22">
        <v>0</v>
      </c>
      <c r="R12" s="24">
        <v>61502000</v>
      </c>
      <c r="S12" s="24">
        <v>0</v>
      </c>
      <c r="T12" s="24">
        <v>0</v>
      </c>
      <c r="U12" s="23">
        <v>61502000</v>
      </c>
    </row>
    <row r="13" spans="1:21" x14ac:dyDescent="0.25">
      <c r="A13" t="s">
        <v>4614</v>
      </c>
      <c r="B13" t="s">
        <v>4615</v>
      </c>
      <c r="C13" t="s">
        <v>1367</v>
      </c>
      <c r="D13" t="s">
        <v>1964</v>
      </c>
      <c r="F13" t="s">
        <v>1324</v>
      </c>
      <c r="G13" t="s">
        <v>1403</v>
      </c>
      <c r="H13">
        <v>2021</v>
      </c>
      <c r="I13" s="2">
        <v>44279</v>
      </c>
      <c r="J13" t="s">
        <v>1319</v>
      </c>
      <c r="K13" s="25">
        <v>287640</v>
      </c>
      <c r="L13" t="s">
        <v>1335</v>
      </c>
      <c r="M13" t="s">
        <v>1345</v>
      </c>
      <c r="N13" t="s">
        <v>1365</v>
      </c>
      <c r="O13" s="22">
        <v>0</v>
      </c>
      <c r="P13" s="22">
        <v>0</v>
      </c>
      <c r="Q13" s="22">
        <v>1</v>
      </c>
      <c r="R13" s="24">
        <v>0</v>
      </c>
      <c r="S13" s="24">
        <v>0</v>
      </c>
      <c r="T13" s="24">
        <v>287640</v>
      </c>
      <c r="U13" s="23">
        <v>287640</v>
      </c>
    </row>
    <row r="14" spans="1:21" x14ac:dyDescent="0.25">
      <c r="A14" t="s">
        <v>4331</v>
      </c>
      <c r="B14" t="s">
        <v>4332</v>
      </c>
      <c r="C14" t="s">
        <v>1314</v>
      </c>
      <c r="D14" t="s">
        <v>1539</v>
      </c>
      <c r="F14" t="s">
        <v>1324</v>
      </c>
      <c r="G14" t="s">
        <v>1325</v>
      </c>
      <c r="H14">
        <v>2021</v>
      </c>
      <c r="I14" s="2">
        <v>44293</v>
      </c>
      <c r="J14" t="s">
        <v>1319</v>
      </c>
      <c r="K14" s="25">
        <v>28000000</v>
      </c>
      <c r="L14" t="s">
        <v>24</v>
      </c>
      <c r="M14" t="s">
        <v>1352</v>
      </c>
      <c r="N14" t="s">
        <v>4267</v>
      </c>
      <c r="O14" s="22">
        <v>0.4254</v>
      </c>
      <c r="P14" s="22">
        <v>0</v>
      </c>
      <c r="Q14" s="22">
        <v>0</v>
      </c>
      <c r="R14" s="24">
        <v>11911200</v>
      </c>
      <c r="S14" s="24">
        <v>0</v>
      </c>
      <c r="T14" s="24">
        <v>0</v>
      </c>
      <c r="U14" s="23">
        <v>11911200</v>
      </c>
    </row>
    <row r="15" spans="1:21" x14ac:dyDescent="0.25">
      <c r="A15" t="s">
        <v>4530</v>
      </c>
      <c r="B15" t="s">
        <v>4531</v>
      </c>
      <c r="C15" t="s">
        <v>1314</v>
      </c>
      <c r="D15" t="s">
        <v>1890</v>
      </c>
      <c r="F15" t="s">
        <v>1355</v>
      </c>
      <c r="G15" t="s">
        <v>1363</v>
      </c>
      <c r="H15">
        <v>2021</v>
      </c>
      <c r="I15" s="2">
        <v>44293</v>
      </c>
      <c r="J15" t="s">
        <v>1319</v>
      </c>
      <c r="K15" s="25">
        <v>114300000</v>
      </c>
      <c r="L15" t="s">
        <v>25</v>
      </c>
      <c r="M15" t="s">
        <v>4267</v>
      </c>
      <c r="N15" t="s">
        <v>1347</v>
      </c>
      <c r="O15" s="22">
        <v>0</v>
      </c>
      <c r="P15" s="22">
        <v>0.01</v>
      </c>
      <c r="Q15" s="22">
        <v>0</v>
      </c>
      <c r="R15" s="24">
        <v>0</v>
      </c>
      <c r="S15" s="24">
        <v>1143000</v>
      </c>
      <c r="T15" s="24">
        <v>0</v>
      </c>
      <c r="U15" s="23">
        <v>1143000</v>
      </c>
    </row>
    <row r="16" spans="1:21" x14ac:dyDescent="0.25">
      <c r="A16" t="s">
        <v>4532</v>
      </c>
      <c r="B16" t="s">
        <v>4533</v>
      </c>
      <c r="C16" t="s">
        <v>1314</v>
      </c>
      <c r="D16" t="s">
        <v>1890</v>
      </c>
      <c r="F16" t="s">
        <v>1324</v>
      </c>
      <c r="G16" t="s">
        <v>1378</v>
      </c>
      <c r="H16">
        <v>2021</v>
      </c>
      <c r="I16" s="2">
        <v>44293</v>
      </c>
      <c r="J16" t="s">
        <v>1319</v>
      </c>
      <c r="K16" s="25">
        <v>20000000</v>
      </c>
      <c r="L16" t="s">
        <v>24</v>
      </c>
      <c r="M16" t="s">
        <v>84</v>
      </c>
      <c r="N16" t="s">
        <v>4267</v>
      </c>
      <c r="O16" s="22">
        <v>1</v>
      </c>
      <c r="P16" s="22">
        <v>0</v>
      </c>
      <c r="Q16" s="22">
        <v>0</v>
      </c>
      <c r="R16" s="24">
        <v>20000000</v>
      </c>
      <c r="S16" s="24">
        <v>0</v>
      </c>
      <c r="T16" s="24">
        <v>0</v>
      </c>
      <c r="U16" s="23">
        <v>20000000</v>
      </c>
    </row>
    <row r="17" spans="1:21" x14ac:dyDescent="0.25">
      <c r="A17" t="s">
        <v>4561</v>
      </c>
      <c r="B17" t="s">
        <v>4562</v>
      </c>
      <c r="C17" t="s">
        <v>1314</v>
      </c>
      <c r="D17" t="s">
        <v>1922</v>
      </c>
      <c r="F17" t="s">
        <v>1324</v>
      </c>
      <c r="G17" t="s">
        <v>1378</v>
      </c>
      <c r="H17">
        <v>2021</v>
      </c>
      <c r="I17" s="2">
        <v>44300</v>
      </c>
      <c r="J17" t="s">
        <v>1319</v>
      </c>
      <c r="K17" s="25">
        <v>150000000</v>
      </c>
      <c r="L17" t="s">
        <v>1335</v>
      </c>
      <c r="M17" t="s">
        <v>1345</v>
      </c>
      <c r="N17" t="s">
        <v>1380</v>
      </c>
      <c r="O17" s="22">
        <v>0</v>
      </c>
      <c r="P17" s="22">
        <v>0</v>
      </c>
      <c r="Q17" s="22">
        <v>0.12</v>
      </c>
      <c r="R17" s="24">
        <v>0</v>
      </c>
      <c r="S17" s="24">
        <v>0</v>
      </c>
      <c r="T17" s="24">
        <v>18000000</v>
      </c>
      <c r="U17" s="23">
        <v>18000000</v>
      </c>
    </row>
    <row r="18" spans="1:21" x14ac:dyDescent="0.25">
      <c r="A18" t="s">
        <v>4603</v>
      </c>
      <c r="B18" t="s">
        <v>4604</v>
      </c>
      <c r="C18" t="s">
        <v>1367</v>
      </c>
      <c r="D18" t="s">
        <v>1964</v>
      </c>
      <c r="F18" t="s">
        <v>1316</v>
      </c>
      <c r="G18" t="s">
        <v>1317</v>
      </c>
      <c r="H18">
        <v>2021</v>
      </c>
      <c r="I18" s="2">
        <v>44302</v>
      </c>
      <c r="J18" t="s">
        <v>1319</v>
      </c>
      <c r="K18" s="25">
        <v>200000</v>
      </c>
      <c r="L18" t="s">
        <v>1335</v>
      </c>
      <c r="M18" t="s">
        <v>1345</v>
      </c>
      <c r="N18" t="s">
        <v>1365</v>
      </c>
      <c r="O18" s="22">
        <v>0</v>
      </c>
      <c r="P18" s="22">
        <v>0</v>
      </c>
      <c r="Q18" s="22">
        <v>1</v>
      </c>
      <c r="R18" s="24">
        <v>0</v>
      </c>
      <c r="S18" s="24">
        <v>0</v>
      </c>
      <c r="T18" s="24">
        <v>200000</v>
      </c>
      <c r="U18" s="23">
        <v>200000</v>
      </c>
    </row>
    <row r="19" spans="1:21" x14ac:dyDescent="0.25">
      <c r="A19" t="s">
        <v>4299</v>
      </c>
      <c r="B19" t="s">
        <v>4300</v>
      </c>
      <c r="C19" t="s">
        <v>1367</v>
      </c>
      <c r="D19" t="s">
        <v>1448</v>
      </c>
      <c r="F19" t="s">
        <v>1355</v>
      </c>
      <c r="G19" t="s">
        <v>1356</v>
      </c>
      <c r="H19">
        <v>2021</v>
      </c>
      <c r="I19" s="2">
        <v>44307</v>
      </c>
      <c r="J19" t="s">
        <v>1319</v>
      </c>
      <c r="K19" s="25">
        <v>750000</v>
      </c>
      <c r="L19" t="s">
        <v>24</v>
      </c>
      <c r="M19" t="s">
        <v>1345</v>
      </c>
      <c r="N19" t="s">
        <v>4267</v>
      </c>
      <c r="O19" s="22">
        <v>1</v>
      </c>
      <c r="P19" s="22">
        <v>0</v>
      </c>
      <c r="Q19" s="22">
        <v>0</v>
      </c>
      <c r="R19" s="24">
        <v>750000</v>
      </c>
      <c r="S19" s="24">
        <v>0</v>
      </c>
      <c r="T19" s="24">
        <v>0</v>
      </c>
      <c r="U19" s="23">
        <v>750000</v>
      </c>
    </row>
    <row r="20" spans="1:21" x14ac:dyDescent="0.25">
      <c r="A20" t="s">
        <v>4394</v>
      </c>
      <c r="B20" t="s">
        <v>4395</v>
      </c>
      <c r="C20" t="s">
        <v>1367</v>
      </c>
      <c r="D20" t="s">
        <v>1623</v>
      </c>
      <c r="F20" t="s">
        <v>1355</v>
      </c>
      <c r="G20" t="s">
        <v>1370</v>
      </c>
      <c r="H20">
        <v>2021</v>
      </c>
      <c r="I20" s="2">
        <v>44309</v>
      </c>
      <c r="J20" t="s">
        <v>1319</v>
      </c>
      <c r="K20" s="25">
        <v>400000</v>
      </c>
      <c r="L20" t="s">
        <v>25</v>
      </c>
      <c r="M20" t="s">
        <v>4267</v>
      </c>
      <c r="N20" t="s">
        <v>1365</v>
      </c>
      <c r="O20" s="22">
        <v>0</v>
      </c>
      <c r="P20" s="22">
        <v>1</v>
      </c>
      <c r="Q20" s="22">
        <v>0</v>
      </c>
      <c r="R20" s="24">
        <v>0</v>
      </c>
      <c r="S20" s="24">
        <v>400000</v>
      </c>
      <c r="T20" s="24">
        <v>0</v>
      </c>
      <c r="U20" s="23">
        <v>400000</v>
      </c>
    </row>
    <row r="21" spans="1:21" x14ac:dyDescent="0.25">
      <c r="A21" t="s">
        <v>4622</v>
      </c>
      <c r="B21" t="s">
        <v>4623</v>
      </c>
      <c r="C21" t="s">
        <v>1367</v>
      </c>
      <c r="D21" t="s">
        <v>1964</v>
      </c>
      <c r="F21" t="s">
        <v>1355</v>
      </c>
      <c r="G21" t="s">
        <v>1355</v>
      </c>
      <c r="H21">
        <v>2021</v>
      </c>
      <c r="I21" s="2">
        <v>44314</v>
      </c>
      <c r="J21" t="s">
        <v>1319</v>
      </c>
      <c r="K21" s="25">
        <v>450000</v>
      </c>
      <c r="L21" t="s">
        <v>24</v>
      </c>
      <c r="M21" t="s">
        <v>1345</v>
      </c>
      <c r="N21" t="s">
        <v>4267</v>
      </c>
      <c r="O21" s="22">
        <v>1</v>
      </c>
      <c r="P21" s="22">
        <v>0</v>
      </c>
      <c r="Q21" s="22">
        <v>0</v>
      </c>
      <c r="R21" s="24">
        <v>450000</v>
      </c>
      <c r="S21" s="24">
        <v>0</v>
      </c>
      <c r="T21" s="24">
        <v>0</v>
      </c>
      <c r="U21" s="23">
        <v>450000</v>
      </c>
    </row>
    <row r="22" spans="1:21" x14ac:dyDescent="0.25">
      <c r="A22" t="s">
        <v>4549</v>
      </c>
      <c r="B22" t="s">
        <v>4550</v>
      </c>
      <c r="C22" t="s">
        <v>1367</v>
      </c>
      <c r="D22" t="s">
        <v>1890</v>
      </c>
      <c r="F22" t="s">
        <v>1443</v>
      </c>
      <c r="G22" t="s">
        <v>1444</v>
      </c>
      <c r="H22">
        <v>2021</v>
      </c>
      <c r="I22" s="2">
        <v>44320</v>
      </c>
      <c r="J22" t="s">
        <v>1319</v>
      </c>
      <c r="K22" s="25">
        <v>500000</v>
      </c>
      <c r="L22" t="s">
        <v>25</v>
      </c>
      <c r="M22" t="s">
        <v>4267</v>
      </c>
      <c r="N22" t="s">
        <v>1346</v>
      </c>
      <c r="O22" s="22">
        <v>0</v>
      </c>
      <c r="P22" s="22">
        <v>1</v>
      </c>
      <c r="Q22" s="22">
        <v>0</v>
      </c>
      <c r="R22" s="24">
        <v>0</v>
      </c>
      <c r="S22" s="24">
        <v>500000</v>
      </c>
      <c r="T22" s="24">
        <v>0</v>
      </c>
      <c r="U22" s="23">
        <v>500000</v>
      </c>
    </row>
    <row r="23" spans="1:21" x14ac:dyDescent="0.25">
      <c r="A23" t="s">
        <v>4416</v>
      </c>
      <c r="B23" t="s">
        <v>4417</v>
      </c>
      <c r="C23" t="s">
        <v>1314</v>
      </c>
      <c r="D23" t="s">
        <v>1677</v>
      </c>
      <c r="F23" t="s">
        <v>1324</v>
      </c>
      <c r="G23" t="s">
        <v>1374</v>
      </c>
      <c r="H23">
        <v>2021</v>
      </c>
      <c r="I23" s="2">
        <v>44321</v>
      </c>
      <c r="J23" t="s">
        <v>1319</v>
      </c>
      <c r="K23" s="25">
        <v>250000000</v>
      </c>
      <c r="L23" t="s">
        <v>1335</v>
      </c>
      <c r="M23" t="s">
        <v>1345</v>
      </c>
      <c r="N23" t="s">
        <v>1365</v>
      </c>
      <c r="O23" s="22">
        <v>0</v>
      </c>
      <c r="P23" s="22">
        <v>0</v>
      </c>
      <c r="Q23" s="22">
        <v>0.18179999999999999</v>
      </c>
      <c r="R23" s="24">
        <v>0</v>
      </c>
      <c r="S23" s="24">
        <v>0</v>
      </c>
      <c r="T23" s="24">
        <v>45450000</v>
      </c>
      <c r="U23" s="23">
        <v>45450000</v>
      </c>
    </row>
    <row r="24" spans="1:21" x14ac:dyDescent="0.25">
      <c r="A24" t="s">
        <v>4541</v>
      </c>
      <c r="B24" t="s">
        <v>4542</v>
      </c>
      <c r="C24" t="s">
        <v>1367</v>
      </c>
      <c r="D24" t="s">
        <v>1890</v>
      </c>
      <c r="F24" t="s">
        <v>1316</v>
      </c>
      <c r="G24" t="s">
        <v>1317</v>
      </c>
      <c r="H24">
        <v>2021</v>
      </c>
      <c r="I24" s="2">
        <v>44328</v>
      </c>
      <c r="J24" t="s">
        <v>1319</v>
      </c>
      <c r="K24" s="25">
        <v>200000</v>
      </c>
      <c r="L24" t="s">
        <v>24</v>
      </c>
      <c r="M24" t="s">
        <v>1321</v>
      </c>
      <c r="N24" t="s">
        <v>4267</v>
      </c>
      <c r="O24" s="22">
        <v>1</v>
      </c>
      <c r="P24" s="22">
        <v>0</v>
      </c>
      <c r="Q24" s="22">
        <v>0</v>
      </c>
      <c r="R24" s="24">
        <v>200000</v>
      </c>
      <c r="S24" s="24">
        <v>0</v>
      </c>
      <c r="T24" s="24">
        <v>0</v>
      </c>
      <c r="U24" s="23">
        <v>200000</v>
      </c>
    </row>
    <row r="25" spans="1:21" x14ac:dyDescent="0.25">
      <c r="A25" t="s">
        <v>4547</v>
      </c>
      <c r="B25" t="s">
        <v>4548</v>
      </c>
      <c r="C25" t="s">
        <v>1367</v>
      </c>
      <c r="D25" t="s">
        <v>1890</v>
      </c>
      <c r="F25" t="s">
        <v>1316</v>
      </c>
      <c r="G25" t="s">
        <v>1343</v>
      </c>
      <c r="H25">
        <v>2021</v>
      </c>
      <c r="I25" s="2">
        <v>44335</v>
      </c>
      <c r="J25" t="s">
        <v>1319</v>
      </c>
      <c r="K25" s="25">
        <v>200000</v>
      </c>
      <c r="L25" t="s">
        <v>1335</v>
      </c>
      <c r="M25" t="s">
        <v>1345</v>
      </c>
      <c r="N25" t="s">
        <v>1365</v>
      </c>
      <c r="O25" s="22">
        <v>0</v>
      </c>
      <c r="P25" s="22">
        <v>0</v>
      </c>
      <c r="Q25" s="22">
        <v>1</v>
      </c>
      <c r="R25" s="24">
        <v>0</v>
      </c>
      <c r="S25" s="24">
        <v>0</v>
      </c>
      <c r="T25" s="24">
        <v>200000</v>
      </c>
      <c r="U25" s="23">
        <v>200000</v>
      </c>
    </row>
    <row r="26" spans="1:21" x14ac:dyDescent="0.25">
      <c r="A26" t="s">
        <v>4624</v>
      </c>
      <c r="B26" t="s">
        <v>4625</v>
      </c>
      <c r="C26" t="s">
        <v>1367</v>
      </c>
      <c r="D26" t="s">
        <v>1964</v>
      </c>
      <c r="F26" t="s">
        <v>1355</v>
      </c>
      <c r="G26" t="s">
        <v>1370</v>
      </c>
      <c r="H26">
        <v>2021</v>
      </c>
      <c r="I26" s="2">
        <v>44340</v>
      </c>
      <c r="J26" t="s">
        <v>1319</v>
      </c>
      <c r="K26" s="25">
        <v>500000</v>
      </c>
      <c r="L26" t="s">
        <v>24</v>
      </c>
      <c r="M26" t="s">
        <v>1345</v>
      </c>
      <c r="N26" t="s">
        <v>4267</v>
      </c>
      <c r="O26" s="22">
        <v>1</v>
      </c>
      <c r="P26" s="22">
        <v>0</v>
      </c>
      <c r="Q26" s="22">
        <v>0</v>
      </c>
      <c r="R26" s="24">
        <v>500000</v>
      </c>
      <c r="S26" s="24">
        <v>0</v>
      </c>
      <c r="T26" s="24">
        <v>0</v>
      </c>
      <c r="U26" s="23">
        <v>500000</v>
      </c>
    </row>
    <row r="27" spans="1:21" x14ac:dyDescent="0.25">
      <c r="A27" t="s">
        <v>4375</v>
      </c>
      <c r="B27" t="s">
        <v>4376</v>
      </c>
      <c r="C27" t="s">
        <v>1416</v>
      </c>
      <c r="D27" t="s">
        <v>1623</v>
      </c>
      <c r="F27" t="s">
        <v>1316</v>
      </c>
      <c r="G27" t="s">
        <v>1343</v>
      </c>
      <c r="H27">
        <v>2021</v>
      </c>
      <c r="I27" s="2">
        <v>44341</v>
      </c>
      <c r="J27" t="s">
        <v>1319</v>
      </c>
      <c r="K27" s="25">
        <v>2500000</v>
      </c>
      <c r="L27" t="s">
        <v>1335</v>
      </c>
      <c r="M27" t="s">
        <v>1321</v>
      </c>
      <c r="N27" t="s">
        <v>1320</v>
      </c>
      <c r="O27" s="22">
        <v>0</v>
      </c>
      <c r="P27" s="22">
        <v>0</v>
      </c>
      <c r="Q27" s="22">
        <v>1</v>
      </c>
      <c r="R27" s="24">
        <v>0</v>
      </c>
      <c r="S27" s="24">
        <v>0</v>
      </c>
      <c r="T27" s="24">
        <v>2500000</v>
      </c>
      <c r="U27" s="24">
        <v>2500000</v>
      </c>
    </row>
    <row r="28" spans="1:21" x14ac:dyDescent="0.25">
      <c r="A28" t="s">
        <v>4294</v>
      </c>
      <c r="B28" t="s">
        <v>4295</v>
      </c>
      <c r="C28" t="s">
        <v>1314</v>
      </c>
      <c r="D28" t="s">
        <v>1448</v>
      </c>
      <c r="F28" t="s">
        <v>1324</v>
      </c>
      <c r="G28" t="s">
        <v>1403</v>
      </c>
      <c r="H28">
        <v>2021</v>
      </c>
      <c r="I28" s="2">
        <v>44342</v>
      </c>
      <c r="J28" t="s">
        <v>1319</v>
      </c>
      <c r="K28" s="25">
        <v>140000000</v>
      </c>
      <c r="L28" t="s">
        <v>24</v>
      </c>
      <c r="M28" t="s">
        <v>1345</v>
      </c>
      <c r="N28" t="s">
        <v>4267</v>
      </c>
      <c r="O28" s="22">
        <v>0.68</v>
      </c>
      <c r="P28" s="22">
        <v>0</v>
      </c>
      <c r="Q28" s="22">
        <v>0</v>
      </c>
      <c r="R28" s="24">
        <v>95200000</v>
      </c>
      <c r="S28" s="24">
        <v>0</v>
      </c>
      <c r="T28" s="24">
        <v>0</v>
      </c>
      <c r="U28" s="23">
        <v>95200000</v>
      </c>
    </row>
    <row r="29" spans="1:21" x14ac:dyDescent="0.25">
      <c r="A29" t="s">
        <v>4294</v>
      </c>
      <c r="B29" t="s">
        <v>4295</v>
      </c>
      <c r="C29" t="s">
        <v>1314</v>
      </c>
      <c r="D29" t="s">
        <v>1448</v>
      </c>
      <c r="F29" t="s">
        <v>1324</v>
      </c>
      <c r="G29" t="s">
        <v>1403</v>
      </c>
      <c r="H29">
        <v>2021</v>
      </c>
      <c r="I29" s="2">
        <v>44342</v>
      </c>
      <c r="J29" t="s">
        <v>1319</v>
      </c>
      <c r="K29" s="25">
        <v>140000000</v>
      </c>
      <c r="L29" t="s">
        <v>24</v>
      </c>
      <c r="M29" t="s">
        <v>1321</v>
      </c>
      <c r="N29" t="s">
        <v>4267</v>
      </c>
      <c r="O29" s="22">
        <v>0.02</v>
      </c>
      <c r="P29" s="22">
        <v>0</v>
      </c>
      <c r="Q29" s="22">
        <v>0</v>
      </c>
      <c r="R29" s="24">
        <v>2800000</v>
      </c>
      <c r="S29" s="24">
        <v>0</v>
      </c>
      <c r="T29" s="24">
        <v>0</v>
      </c>
      <c r="U29" s="23">
        <v>2800000</v>
      </c>
    </row>
    <row r="30" spans="1:21" x14ac:dyDescent="0.25">
      <c r="A30" t="s">
        <v>4292</v>
      </c>
      <c r="B30" t="s">
        <v>4293</v>
      </c>
      <c r="C30" t="s">
        <v>1416</v>
      </c>
      <c r="D30" t="s">
        <v>1448</v>
      </c>
      <c r="F30" t="s">
        <v>1355</v>
      </c>
      <c r="G30" t="s">
        <v>1356</v>
      </c>
      <c r="H30">
        <v>2021</v>
      </c>
      <c r="I30" s="2">
        <v>44343</v>
      </c>
      <c r="J30" t="s">
        <v>1319</v>
      </c>
      <c r="K30" s="25">
        <v>9010989</v>
      </c>
      <c r="L30" t="s">
        <v>24</v>
      </c>
      <c r="M30" t="s">
        <v>141</v>
      </c>
      <c r="N30" t="s">
        <v>4267</v>
      </c>
      <c r="O30" s="22">
        <v>1</v>
      </c>
      <c r="P30" s="22">
        <v>0</v>
      </c>
      <c r="Q30" s="22">
        <v>0</v>
      </c>
      <c r="R30" s="24">
        <v>9010989</v>
      </c>
      <c r="S30" s="24">
        <v>0</v>
      </c>
      <c r="T30" s="24">
        <v>0</v>
      </c>
      <c r="U30" s="23">
        <v>9010989</v>
      </c>
    </row>
    <row r="31" spans="1:21" x14ac:dyDescent="0.25">
      <c r="A31" t="s">
        <v>4567</v>
      </c>
      <c r="B31" t="s">
        <v>4568</v>
      </c>
      <c r="C31" t="s">
        <v>1367</v>
      </c>
      <c r="D31" t="s">
        <v>1922</v>
      </c>
      <c r="F31" t="s">
        <v>1355</v>
      </c>
      <c r="G31" t="s">
        <v>1356</v>
      </c>
      <c r="H31">
        <v>2021</v>
      </c>
      <c r="I31" s="2">
        <v>44348</v>
      </c>
      <c r="J31" t="s">
        <v>1319</v>
      </c>
      <c r="K31" s="25">
        <v>200000</v>
      </c>
      <c r="L31" t="s">
        <v>24</v>
      </c>
      <c r="M31" t="s">
        <v>141</v>
      </c>
      <c r="N31" t="s">
        <v>4267</v>
      </c>
      <c r="O31" s="22">
        <v>1</v>
      </c>
      <c r="P31" s="22">
        <v>0</v>
      </c>
      <c r="Q31" s="22">
        <v>0</v>
      </c>
      <c r="R31" s="24">
        <v>200000</v>
      </c>
      <c r="S31" s="24">
        <v>0</v>
      </c>
      <c r="T31" s="24">
        <v>0</v>
      </c>
      <c r="U31" s="23">
        <v>200000</v>
      </c>
    </row>
    <row r="32" spans="1:21" x14ac:dyDescent="0.25">
      <c r="A32" t="s">
        <v>4356</v>
      </c>
      <c r="B32" t="s">
        <v>4357</v>
      </c>
      <c r="C32" t="s">
        <v>1314</v>
      </c>
      <c r="D32" t="s">
        <v>1590</v>
      </c>
      <c r="F32" t="s">
        <v>1355</v>
      </c>
      <c r="G32" t="s">
        <v>1356</v>
      </c>
      <c r="H32">
        <v>2021</v>
      </c>
      <c r="I32" s="2">
        <v>44349</v>
      </c>
      <c r="J32" t="s">
        <v>1319</v>
      </c>
      <c r="K32" s="25">
        <v>50000000</v>
      </c>
      <c r="L32" t="s">
        <v>24</v>
      </c>
      <c r="M32" t="s">
        <v>1345</v>
      </c>
      <c r="N32" t="s">
        <v>4267</v>
      </c>
      <c r="O32" s="22">
        <v>0.63639999999999997</v>
      </c>
      <c r="P32" s="22">
        <v>0</v>
      </c>
      <c r="Q32" s="22">
        <v>0</v>
      </c>
      <c r="R32" s="24">
        <v>31820000</v>
      </c>
      <c r="S32" s="24">
        <v>0</v>
      </c>
      <c r="T32" s="24">
        <v>0</v>
      </c>
      <c r="U32" s="23">
        <v>31820000</v>
      </c>
    </row>
    <row r="33" spans="1:21" x14ac:dyDescent="0.25">
      <c r="A33" t="s">
        <v>4469</v>
      </c>
      <c r="B33" t="s">
        <v>4470</v>
      </c>
      <c r="C33" t="s">
        <v>1416</v>
      </c>
      <c r="D33" t="s">
        <v>1787</v>
      </c>
      <c r="F33" t="s">
        <v>1355</v>
      </c>
      <c r="G33" t="s">
        <v>1356</v>
      </c>
      <c r="H33">
        <v>2021</v>
      </c>
      <c r="I33" s="2">
        <v>44349</v>
      </c>
      <c r="J33" t="s">
        <v>1319</v>
      </c>
      <c r="K33" s="25">
        <v>10053600</v>
      </c>
      <c r="L33" t="s">
        <v>24</v>
      </c>
      <c r="M33" t="s">
        <v>1321</v>
      </c>
      <c r="N33" t="s">
        <v>4267</v>
      </c>
      <c r="O33" s="22">
        <v>1</v>
      </c>
      <c r="P33" s="22">
        <v>0</v>
      </c>
      <c r="Q33" s="22">
        <v>0</v>
      </c>
      <c r="R33" s="24">
        <v>10053600</v>
      </c>
      <c r="S33" s="24">
        <v>0</v>
      </c>
      <c r="T33" s="24">
        <v>0</v>
      </c>
      <c r="U33" s="23">
        <v>10053600</v>
      </c>
    </row>
    <row r="34" spans="1:21" x14ac:dyDescent="0.25">
      <c r="A34" t="s">
        <v>4477</v>
      </c>
      <c r="B34" t="s">
        <v>4470</v>
      </c>
      <c r="C34" t="s">
        <v>1367</v>
      </c>
      <c r="D34" t="s">
        <v>1787</v>
      </c>
      <c r="F34" t="s">
        <v>1355</v>
      </c>
      <c r="G34" t="s">
        <v>1356</v>
      </c>
      <c r="H34">
        <v>2021</v>
      </c>
      <c r="I34" s="2">
        <v>44349</v>
      </c>
      <c r="J34" t="s">
        <v>1319</v>
      </c>
      <c r="K34" s="25">
        <v>2926400</v>
      </c>
      <c r="L34" t="s">
        <v>24</v>
      </c>
      <c r="M34" t="s">
        <v>1321</v>
      </c>
      <c r="N34" t="s">
        <v>4267</v>
      </c>
      <c r="O34" s="22">
        <v>1</v>
      </c>
      <c r="P34" s="22">
        <v>0</v>
      </c>
      <c r="Q34" s="22">
        <v>0</v>
      </c>
      <c r="R34" s="24">
        <v>2926400</v>
      </c>
      <c r="S34" s="24">
        <v>0</v>
      </c>
      <c r="T34" s="24">
        <v>0</v>
      </c>
      <c r="U34" s="23">
        <v>2926400</v>
      </c>
    </row>
    <row r="35" spans="1:21" x14ac:dyDescent="0.25">
      <c r="A35" t="s">
        <v>4265</v>
      </c>
      <c r="B35" t="s">
        <v>4266</v>
      </c>
      <c r="C35" t="s">
        <v>1314</v>
      </c>
      <c r="D35" t="s">
        <v>1315</v>
      </c>
      <c r="F35" t="s">
        <v>1355</v>
      </c>
      <c r="G35" t="s">
        <v>1370</v>
      </c>
      <c r="H35">
        <v>2021</v>
      </c>
      <c r="I35" s="2">
        <v>44356</v>
      </c>
      <c r="J35" t="s">
        <v>1319</v>
      </c>
      <c r="K35" s="25">
        <v>200000000</v>
      </c>
      <c r="L35" t="s">
        <v>25</v>
      </c>
      <c r="M35" t="s">
        <v>4267</v>
      </c>
      <c r="N35" t="s">
        <v>1346</v>
      </c>
      <c r="O35" s="22">
        <v>0</v>
      </c>
      <c r="P35" s="22">
        <v>0.48620000000000002</v>
      </c>
      <c r="Q35" s="22">
        <v>0</v>
      </c>
      <c r="R35" s="24">
        <v>0</v>
      </c>
      <c r="S35" s="24">
        <v>97240000</v>
      </c>
      <c r="T35" s="24">
        <v>0</v>
      </c>
      <c r="U35" s="23">
        <v>97240000</v>
      </c>
    </row>
    <row r="36" spans="1:21" x14ac:dyDescent="0.25">
      <c r="A36" t="s">
        <v>4265</v>
      </c>
      <c r="B36" t="s">
        <v>4266</v>
      </c>
      <c r="C36" t="s">
        <v>1314</v>
      </c>
      <c r="D36" t="s">
        <v>1315</v>
      </c>
      <c r="F36" t="s">
        <v>1355</v>
      </c>
      <c r="G36" t="s">
        <v>1370</v>
      </c>
      <c r="H36">
        <v>2021</v>
      </c>
      <c r="I36" s="2">
        <v>44356</v>
      </c>
      <c r="J36" t="s">
        <v>1319</v>
      </c>
      <c r="K36" s="25">
        <v>200000000</v>
      </c>
      <c r="L36" t="s">
        <v>24</v>
      </c>
      <c r="M36" t="s">
        <v>1469</v>
      </c>
      <c r="N36" t="s">
        <v>4267</v>
      </c>
      <c r="O36" s="22">
        <v>2.8199999999999999E-2</v>
      </c>
      <c r="P36" s="22">
        <v>0</v>
      </c>
      <c r="Q36" s="22">
        <v>0</v>
      </c>
      <c r="R36" s="24">
        <v>5640000</v>
      </c>
      <c r="S36" s="24">
        <v>0</v>
      </c>
      <c r="T36" s="24"/>
      <c r="U36" s="23">
        <v>5640000</v>
      </c>
    </row>
    <row r="37" spans="1:21" x14ac:dyDescent="0.25">
      <c r="A37" t="s">
        <v>4380</v>
      </c>
      <c r="B37" t="s">
        <v>4381</v>
      </c>
      <c r="C37" t="s">
        <v>1314</v>
      </c>
      <c r="D37" t="s">
        <v>1623</v>
      </c>
      <c r="F37" t="s">
        <v>1324</v>
      </c>
      <c r="G37" t="s">
        <v>1325</v>
      </c>
      <c r="H37">
        <v>2021</v>
      </c>
      <c r="I37" s="2">
        <v>44356</v>
      </c>
      <c r="J37" t="s">
        <v>1319</v>
      </c>
      <c r="K37" s="25">
        <v>100000000</v>
      </c>
      <c r="L37" t="s">
        <v>24</v>
      </c>
      <c r="M37" t="s">
        <v>1352</v>
      </c>
      <c r="N37" t="s">
        <v>4267</v>
      </c>
      <c r="O37" s="22">
        <v>0.47499999999999998</v>
      </c>
      <c r="P37" s="22">
        <v>0</v>
      </c>
      <c r="Q37" s="22">
        <v>0</v>
      </c>
      <c r="R37" s="24">
        <v>47500000</v>
      </c>
      <c r="S37" s="24">
        <v>0</v>
      </c>
      <c r="T37" s="24">
        <v>0</v>
      </c>
      <c r="U37" s="23">
        <v>47500000</v>
      </c>
    </row>
    <row r="38" spans="1:21" x14ac:dyDescent="0.25">
      <c r="A38" t="s">
        <v>4422</v>
      </c>
      <c r="B38" t="s">
        <v>4423</v>
      </c>
      <c r="C38" t="s">
        <v>1314</v>
      </c>
      <c r="D38" t="s">
        <v>1690</v>
      </c>
      <c r="F38" t="s">
        <v>1355</v>
      </c>
      <c r="G38" t="s">
        <v>1363</v>
      </c>
      <c r="H38">
        <v>2021</v>
      </c>
      <c r="I38" s="2">
        <v>44356</v>
      </c>
      <c r="J38" t="s">
        <v>1319</v>
      </c>
      <c r="K38" s="25">
        <v>100000000</v>
      </c>
      <c r="L38" t="s">
        <v>24</v>
      </c>
      <c r="M38" t="s">
        <v>84</v>
      </c>
      <c r="N38" t="s">
        <v>4267</v>
      </c>
      <c r="O38" s="22">
        <v>7.5800000000000006E-2</v>
      </c>
      <c r="P38" s="22">
        <v>0</v>
      </c>
      <c r="Q38" s="22">
        <v>0</v>
      </c>
      <c r="R38" s="24">
        <v>7580000.0000000009</v>
      </c>
      <c r="S38" s="24">
        <v>0</v>
      </c>
      <c r="T38" s="24">
        <v>0</v>
      </c>
      <c r="U38" s="23">
        <v>7580000.0000000009</v>
      </c>
    </row>
    <row r="39" spans="1:21" x14ac:dyDescent="0.25">
      <c r="A39" t="s">
        <v>4422</v>
      </c>
      <c r="B39" t="s">
        <v>4423</v>
      </c>
      <c r="C39" t="s">
        <v>1314</v>
      </c>
      <c r="D39" t="s">
        <v>1690</v>
      </c>
      <c r="F39" t="s">
        <v>1355</v>
      </c>
      <c r="G39" t="s">
        <v>1363</v>
      </c>
      <c r="H39">
        <v>2021</v>
      </c>
      <c r="I39" s="2">
        <v>44356</v>
      </c>
      <c r="J39" t="s">
        <v>1319</v>
      </c>
      <c r="K39" s="25">
        <v>100000000</v>
      </c>
      <c r="L39" t="s">
        <v>25</v>
      </c>
      <c r="M39" t="s">
        <v>4267</v>
      </c>
      <c r="N39" t="s">
        <v>1347</v>
      </c>
      <c r="O39" s="22">
        <v>0</v>
      </c>
      <c r="P39" s="22">
        <v>0.42530000000000001</v>
      </c>
      <c r="Q39" s="22">
        <v>0</v>
      </c>
      <c r="R39" s="24">
        <v>0</v>
      </c>
      <c r="S39" s="24">
        <v>42530000</v>
      </c>
      <c r="T39" s="24">
        <v>0</v>
      </c>
      <c r="U39" s="23">
        <v>42530000</v>
      </c>
    </row>
    <row r="40" spans="1:21" x14ac:dyDescent="0.25">
      <c r="A40" t="s">
        <v>4495</v>
      </c>
      <c r="B40" t="s">
        <v>4496</v>
      </c>
      <c r="C40" t="s">
        <v>1314</v>
      </c>
      <c r="D40" t="s">
        <v>1829</v>
      </c>
      <c r="F40" t="s">
        <v>1355</v>
      </c>
      <c r="G40" t="s">
        <v>1370</v>
      </c>
      <c r="H40">
        <v>2021</v>
      </c>
      <c r="I40" s="2">
        <v>44356</v>
      </c>
      <c r="J40" t="s">
        <v>1319</v>
      </c>
      <c r="K40" s="25">
        <v>45000000</v>
      </c>
      <c r="L40" t="s">
        <v>25</v>
      </c>
      <c r="M40" t="s">
        <v>4267</v>
      </c>
      <c r="N40" t="s">
        <v>1365</v>
      </c>
      <c r="O40" s="22">
        <v>0</v>
      </c>
      <c r="P40" s="22">
        <v>0.34239999999999998</v>
      </c>
      <c r="Q40" s="22">
        <v>0</v>
      </c>
      <c r="R40" s="24">
        <v>0</v>
      </c>
      <c r="S40" s="24">
        <v>15408000</v>
      </c>
      <c r="T40" s="24">
        <v>0</v>
      </c>
      <c r="U40" s="23">
        <v>15408000</v>
      </c>
    </row>
    <row r="41" spans="1:21" x14ac:dyDescent="0.25">
      <c r="A41" t="s">
        <v>4545</v>
      </c>
      <c r="B41" t="s">
        <v>4546</v>
      </c>
      <c r="C41" t="s">
        <v>1367</v>
      </c>
      <c r="D41" t="s">
        <v>1890</v>
      </c>
      <c r="F41" t="s">
        <v>1443</v>
      </c>
      <c r="G41" t="s">
        <v>1444</v>
      </c>
      <c r="H41">
        <v>2021</v>
      </c>
      <c r="I41" s="2">
        <v>44357</v>
      </c>
      <c r="J41" t="s">
        <v>1319</v>
      </c>
      <c r="K41" s="25">
        <v>2200000</v>
      </c>
      <c r="L41" t="s">
        <v>1335</v>
      </c>
      <c r="M41" t="s">
        <v>1469</v>
      </c>
      <c r="N41" t="s">
        <v>1346</v>
      </c>
      <c r="O41" s="22">
        <v>0</v>
      </c>
      <c r="P41" s="22">
        <v>0</v>
      </c>
      <c r="Q41" s="22">
        <v>1</v>
      </c>
      <c r="R41" s="24">
        <v>0</v>
      </c>
      <c r="S41" s="24">
        <v>0</v>
      </c>
      <c r="T41" s="24">
        <v>2200000</v>
      </c>
      <c r="U41" s="23">
        <v>2200000</v>
      </c>
    </row>
    <row r="42" spans="1:21" x14ac:dyDescent="0.25">
      <c r="A42" t="s">
        <v>4432</v>
      </c>
      <c r="B42" t="s">
        <v>4433</v>
      </c>
      <c r="C42" t="s">
        <v>1367</v>
      </c>
      <c r="D42" t="s">
        <v>1690</v>
      </c>
      <c r="F42" t="s">
        <v>1355</v>
      </c>
      <c r="G42" t="s">
        <v>1356</v>
      </c>
      <c r="H42">
        <v>2021</v>
      </c>
      <c r="I42" s="2">
        <v>44358</v>
      </c>
      <c r="J42" t="s">
        <v>1319</v>
      </c>
      <c r="K42" s="25">
        <v>465000</v>
      </c>
      <c r="L42" t="s">
        <v>24</v>
      </c>
      <c r="M42" t="s">
        <v>1345</v>
      </c>
      <c r="N42" t="s">
        <v>4267</v>
      </c>
      <c r="O42" s="22">
        <v>1</v>
      </c>
      <c r="P42" s="22">
        <v>0</v>
      </c>
      <c r="Q42" s="22">
        <v>0</v>
      </c>
      <c r="R42" s="24">
        <v>465000</v>
      </c>
      <c r="S42" s="24">
        <v>0</v>
      </c>
      <c r="T42" s="24">
        <v>0</v>
      </c>
      <c r="U42" s="23">
        <v>465000</v>
      </c>
    </row>
    <row r="43" spans="1:21" x14ac:dyDescent="0.25">
      <c r="A43" t="s">
        <v>4436</v>
      </c>
      <c r="B43" t="s">
        <v>4437</v>
      </c>
      <c r="C43" t="s">
        <v>1367</v>
      </c>
      <c r="D43" t="s">
        <v>1690</v>
      </c>
      <c r="F43" t="s">
        <v>1355</v>
      </c>
      <c r="G43" t="s">
        <v>1363</v>
      </c>
      <c r="H43">
        <v>2021</v>
      </c>
      <c r="I43" s="2">
        <v>44358</v>
      </c>
      <c r="J43" t="s">
        <v>1319</v>
      </c>
      <c r="K43" s="25">
        <v>300000</v>
      </c>
      <c r="L43" t="s">
        <v>24</v>
      </c>
      <c r="M43" t="s">
        <v>1345</v>
      </c>
      <c r="N43" t="s">
        <v>4267</v>
      </c>
      <c r="O43" s="22">
        <v>1</v>
      </c>
      <c r="P43" s="22">
        <v>0</v>
      </c>
      <c r="Q43" s="22">
        <v>0</v>
      </c>
      <c r="R43" s="24">
        <v>300000</v>
      </c>
      <c r="S43" s="24">
        <v>0</v>
      </c>
      <c r="T43" s="24">
        <v>0</v>
      </c>
      <c r="U43" s="23">
        <v>300000</v>
      </c>
    </row>
    <row r="44" spans="1:21" x14ac:dyDescent="0.25">
      <c r="A44" t="s">
        <v>4341</v>
      </c>
      <c r="B44" t="s">
        <v>4342</v>
      </c>
      <c r="C44" t="s">
        <v>1367</v>
      </c>
      <c r="D44" t="s">
        <v>1539</v>
      </c>
      <c r="F44" t="s">
        <v>1316</v>
      </c>
      <c r="G44" t="s">
        <v>1317</v>
      </c>
      <c r="H44">
        <v>2021</v>
      </c>
      <c r="I44" s="2">
        <v>44363</v>
      </c>
      <c r="J44" t="s">
        <v>1319</v>
      </c>
      <c r="K44" s="25">
        <v>340000</v>
      </c>
      <c r="L44" t="s">
        <v>24</v>
      </c>
      <c r="M44" t="s">
        <v>1345</v>
      </c>
      <c r="N44" t="s">
        <v>4267</v>
      </c>
      <c r="O44" s="22">
        <v>1</v>
      </c>
      <c r="P44" s="22">
        <v>0</v>
      </c>
      <c r="Q44" s="22">
        <v>0</v>
      </c>
      <c r="R44" s="24">
        <v>340000</v>
      </c>
      <c r="S44" s="24">
        <v>0</v>
      </c>
      <c r="T44" s="24">
        <v>0</v>
      </c>
      <c r="U44" s="23">
        <v>340000</v>
      </c>
    </row>
    <row r="45" spans="1:21" x14ac:dyDescent="0.25">
      <c r="A45" t="s">
        <v>4410</v>
      </c>
      <c r="B45" t="s">
        <v>4411</v>
      </c>
      <c r="C45" t="s">
        <v>1367</v>
      </c>
      <c r="D45" t="s">
        <v>1623</v>
      </c>
      <c r="F45" t="s">
        <v>1316</v>
      </c>
      <c r="G45" t="s">
        <v>1461</v>
      </c>
      <c r="H45">
        <v>2021</v>
      </c>
      <c r="I45" s="2">
        <v>44363</v>
      </c>
      <c r="J45" t="s">
        <v>1319</v>
      </c>
      <c r="K45" s="25">
        <v>400000</v>
      </c>
      <c r="L45" t="s">
        <v>24</v>
      </c>
      <c r="M45" t="s">
        <v>1345</v>
      </c>
      <c r="N45" t="s">
        <v>4267</v>
      </c>
      <c r="O45" s="22">
        <v>1</v>
      </c>
      <c r="P45" s="22">
        <v>0</v>
      </c>
      <c r="Q45" s="22">
        <v>0</v>
      </c>
      <c r="R45" s="24">
        <v>400000</v>
      </c>
      <c r="S45" s="24">
        <v>0</v>
      </c>
      <c r="T45" s="24">
        <v>0</v>
      </c>
      <c r="U45" s="23">
        <v>400000</v>
      </c>
    </row>
    <row r="46" spans="1:21" x14ac:dyDescent="0.25">
      <c r="A46" t="s">
        <v>4535</v>
      </c>
      <c r="B46" t="s">
        <v>4536</v>
      </c>
      <c r="C46" t="s">
        <v>1314</v>
      </c>
      <c r="D46" t="s">
        <v>1890</v>
      </c>
      <c r="F46" t="s">
        <v>1324</v>
      </c>
      <c r="G46" t="s">
        <v>1403</v>
      </c>
      <c r="H46">
        <v>2021</v>
      </c>
      <c r="I46" s="2">
        <v>44363</v>
      </c>
      <c r="J46" t="s">
        <v>1319</v>
      </c>
      <c r="K46" s="25">
        <v>100000000</v>
      </c>
      <c r="L46" t="s">
        <v>1335</v>
      </c>
      <c r="M46" t="s">
        <v>1345</v>
      </c>
      <c r="N46" t="s">
        <v>1365</v>
      </c>
      <c r="O46" s="22">
        <v>0</v>
      </c>
      <c r="P46" s="22">
        <v>0</v>
      </c>
      <c r="Q46" s="22">
        <v>0.25619999999999998</v>
      </c>
      <c r="R46" s="24">
        <v>0</v>
      </c>
      <c r="S46" s="24">
        <v>0</v>
      </c>
      <c r="T46" s="24">
        <v>25620000</v>
      </c>
      <c r="U46" s="23">
        <v>25620000</v>
      </c>
    </row>
    <row r="47" spans="1:21" x14ac:dyDescent="0.25">
      <c r="A47" t="s">
        <v>4620</v>
      </c>
      <c r="B47" t="s">
        <v>4621</v>
      </c>
      <c r="C47" t="s">
        <v>1367</v>
      </c>
      <c r="D47" t="s">
        <v>1964</v>
      </c>
      <c r="F47" t="s">
        <v>1443</v>
      </c>
      <c r="G47" t="s">
        <v>1444</v>
      </c>
      <c r="H47">
        <v>2021</v>
      </c>
      <c r="I47" s="2">
        <v>44363</v>
      </c>
      <c r="J47" t="s">
        <v>1319</v>
      </c>
      <c r="K47" s="25">
        <v>2000000</v>
      </c>
      <c r="L47" t="s">
        <v>25</v>
      </c>
      <c r="M47" t="s">
        <v>4267</v>
      </c>
      <c r="N47" t="s">
        <v>1365</v>
      </c>
      <c r="O47" s="22">
        <v>0</v>
      </c>
      <c r="P47" s="22">
        <v>1</v>
      </c>
      <c r="Q47" s="22">
        <v>0</v>
      </c>
      <c r="R47" s="24">
        <v>0</v>
      </c>
      <c r="S47" s="24">
        <v>2000000</v>
      </c>
      <c r="T47" s="24">
        <v>0</v>
      </c>
      <c r="U47" s="23">
        <v>2000000</v>
      </c>
    </row>
    <row r="48" spans="1:21" x14ac:dyDescent="0.25">
      <c r="A48" t="s">
        <v>4626</v>
      </c>
      <c r="B48" t="s">
        <v>4627</v>
      </c>
      <c r="C48" t="s">
        <v>1367</v>
      </c>
      <c r="D48" t="s">
        <v>1964</v>
      </c>
      <c r="F48" t="s">
        <v>1355</v>
      </c>
      <c r="G48" t="s">
        <v>1363</v>
      </c>
      <c r="H48">
        <v>2021</v>
      </c>
      <c r="I48" s="2">
        <v>44363</v>
      </c>
      <c r="J48" t="s">
        <v>1319</v>
      </c>
      <c r="K48" s="25">
        <v>380000</v>
      </c>
      <c r="L48" t="s">
        <v>24</v>
      </c>
      <c r="M48" t="s">
        <v>1345</v>
      </c>
      <c r="N48" t="s">
        <v>4267</v>
      </c>
      <c r="O48" s="22">
        <v>1</v>
      </c>
      <c r="P48" s="22">
        <v>0</v>
      </c>
      <c r="Q48" s="22">
        <v>0</v>
      </c>
      <c r="R48" s="24">
        <v>380000</v>
      </c>
      <c r="S48" s="24">
        <v>0</v>
      </c>
      <c r="T48" s="24">
        <v>0</v>
      </c>
      <c r="U48" s="23">
        <v>380000</v>
      </c>
    </row>
    <row r="49" spans="1:21" x14ac:dyDescent="0.25">
      <c r="A49" t="s">
        <v>4708</v>
      </c>
      <c r="B49" t="s">
        <v>4709</v>
      </c>
      <c r="C49" t="s">
        <v>1367</v>
      </c>
      <c r="D49" t="s">
        <v>2109</v>
      </c>
      <c r="F49" t="s">
        <v>1316</v>
      </c>
      <c r="G49" t="s">
        <v>1461</v>
      </c>
      <c r="H49">
        <v>2021</v>
      </c>
      <c r="I49" s="2">
        <v>44363</v>
      </c>
      <c r="J49" t="s">
        <v>1319</v>
      </c>
      <c r="K49" s="25">
        <v>100000</v>
      </c>
      <c r="L49" t="s">
        <v>24</v>
      </c>
      <c r="M49" t="s">
        <v>1345</v>
      </c>
      <c r="N49" t="s">
        <v>4267</v>
      </c>
      <c r="O49" s="22">
        <v>1</v>
      </c>
      <c r="P49" s="22">
        <v>0</v>
      </c>
      <c r="Q49" s="22">
        <v>0</v>
      </c>
      <c r="R49" s="24">
        <v>100000</v>
      </c>
      <c r="S49" s="24">
        <v>0</v>
      </c>
      <c r="T49" s="24">
        <v>0</v>
      </c>
      <c r="U49" s="23">
        <v>100000</v>
      </c>
    </row>
    <row r="50" spans="1:21" x14ac:dyDescent="0.25">
      <c r="A50" t="s">
        <v>4388</v>
      </c>
      <c r="B50" t="s">
        <v>4389</v>
      </c>
      <c r="C50" t="s">
        <v>1314</v>
      </c>
      <c r="D50" t="s">
        <v>1623</v>
      </c>
      <c r="F50" t="s">
        <v>1355</v>
      </c>
      <c r="G50" t="s">
        <v>1363</v>
      </c>
      <c r="H50">
        <v>2021</v>
      </c>
      <c r="I50" s="2">
        <v>44369</v>
      </c>
      <c r="J50" t="s">
        <v>1319</v>
      </c>
      <c r="K50" s="25">
        <v>15000000</v>
      </c>
      <c r="L50" t="s">
        <v>1335</v>
      </c>
      <c r="M50" t="s">
        <v>1345</v>
      </c>
      <c r="N50" t="s">
        <v>1365</v>
      </c>
      <c r="O50" s="22">
        <v>0</v>
      </c>
      <c r="P50" s="22">
        <v>0</v>
      </c>
      <c r="Q50" s="22">
        <v>5.8999999999999997E-2</v>
      </c>
      <c r="R50" s="24">
        <v>0</v>
      </c>
      <c r="S50" s="24">
        <v>0</v>
      </c>
      <c r="T50" s="24">
        <v>885000</v>
      </c>
      <c r="U50" s="23">
        <v>885000</v>
      </c>
    </row>
    <row r="51" spans="1:21" x14ac:dyDescent="0.25">
      <c r="A51" t="s">
        <v>4388</v>
      </c>
      <c r="B51" t="s">
        <v>4389</v>
      </c>
      <c r="C51" t="s">
        <v>1314</v>
      </c>
      <c r="D51" t="s">
        <v>1623</v>
      </c>
      <c r="F51" t="s">
        <v>1355</v>
      </c>
      <c r="G51" t="s">
        <v>1363</v>
      </c>
      <c r="H51">
        <v>2021</v>
      </c>
      <c r="I51" s="2">
        <v>44369</v>
      </c>
      <c r="J51" t="s">
        <v>1319</v>
      </c>
      <c r="K51" s="25">
        <v>15000000</v>
      </c>
      <c r="L51" t="s">
        <v>24</v>
      </c>
      <c r="M51" t="s">
        <v>1345</v>
      </c>
      <c r="N51" t="s">
        <v>4267</v>
      </c>
      <c r="O51" s="22">
        <v>0.26329999999999998</v>
      </c>
      <c r="P51" s="22">
        <v>0</v>
      </c>
      <c r="Q51" s="22">
        <v>0</v>
      </c>
      <c r="R51" s="24">
        <v>3949499.9999999995</v>
      </c>
      <c r="S51" s="24">
        <v>0</v>
      </c>
      <c r="T51" s="24">
        <v>0</v>
      </c>
      <c r="U51" s="23">
        <v>3949499.9999999995</v>
      </c>
    </row>
    <row r="52" spans="1:21" x14ac:dyDescent="0.25">
      <c r="A52" t="s">
        <v>4526</v>
      </c>
      <c r="B52" t="s">
        <v>4527</v>
      </c>
      <c r="C52" t="s">
        <v>1367</v>
      </c>
      <c r="D52" t="s">
        <v>1882</v>
      </c>
      <c r="F52" t="s">
        <v>1355</v>
      </c>
      <c r="G52" t="s">
        <v>1370</v>
      </c>
      <c r="H52">
        <v>2021</v>
      </c>
      <c r="I52" s="2">
        <v>44369</v>
      </c>
      <c r="J52" t="s">
        <v>1319</v>
      </c>
      <c r="K52" s="25">
        <v>339353</v>
      </c>
      <c r="L52" t="s">
        <v>25</v>
      </c>
      <c r="M52" t="s">
        <v>4267</v>
      </c>
      <c r="N52" t="s">
        <v>1346</v>
      </c>
      <c r="O52" s="22">
        <v>0</v>
      </c>
      <c r="P52" s="22">
        <v>1</v>
      </c>
      <c r="Q52" s="22">
        <v>0</v>
      </c>
      <c r="R52" s="24">
        <v>0</v>
      </c>
      <c r="S52" s="24">
        <v>339353</v>
      </c>
      <c r="T52" s="24">
        <v>0</v>
      </c>
      <c r="U52" s="23">
        <v>339353</v>
      </c>
    </row>
    <row r="53" spans="1:21" x14ac:dyDescent="0.25">
      <c r="A53" t="s">
        <v>4487</v>
      </c>
      <c r="B53" t="s">
        <v>4488</v>
      </c>
      <c r="C53" t="s">
        <v>1480</v>
      </c>
      <c r="D53" t="s">
        <v>1812</v>
      </c>
      <c r="F53" t="s">
        <v>1338</v>
      </c>
      <c r="G53" t="s">
        <v>1339</v>
      </c>
      <c r="H53">
        <v>2021</v>
      </c>
      <c r="I53" s="2">
        <v>44370</v>
      </c>
      <c r="J53" t="s">
        <v>1319</v>
      </c>
      <c r="K53" s="25">
        <v>70000000</v>
      </c>
      <c r="L53" t="s">
        <v>25</v>
      </c>
      <c r="M53" t="s">
        <v>4267</v>
      </c>
      <c r="N53" t="s">
        <v>1415</v>
      </c>
      <c r="O53" s="22">
        <v>0</v>
      </c>
      <c r="P53" s="22">
        <v>0.6522</v>
      </c>
      <c r="Q53" s="22">
        <v>0</v>
      </c>
      <c r="R53" s="24">
        <v>0</v>
      </c>
      <c r="S53" s="24">
        <v>45654000</v>
      </c>
      <c r="T53" s="24">
        <v>0</v>
      </c>
      <c r="U53" s="23">
        <v>45654000</v>
      </c>
    </row>
    <row r="54" spans="1:21" x14ac:dyDescent="0.25">
      <c r="A54" t="s">
        <v>4595</v>
      </c>
      <c r="B54" t="s">
        <v>4596</v>
      </c>
      <c r="C54" t="s">
        <v>1367</v>
      </c>
      <c r="D54" t="s">
        <v>1964</v>
      </c>
      <c r="F54" t="s">
        <v>1355</v>
      </c>
      <c r="G54" t="s">
        <v>1370</v>
      </c>
      <c r="H54">
        <v>2021</v>
      </c>
      <c r="I54" s="2">
        <v>44371</v>
      </c>
      <c r="J54" t="s">
        <v>1319</v>
      </c>
      <c r="K54" s="25">
        <v>1000000</v>
      </c>
      <c r="L54" t="s">
        <v>1335</v>
      </c>
      <c r="M54" t="s">
        <v>1469</v>
      </c>
      <c r="N54" t="s">
        <v>1346</v>
      </c>
      <c r="O54" s="22">
        <v>0</v>
      </c>
      <c r="P54" s="22">
        <v>0</v>
      </c>
      <c r="Q54" s="22">
        <v>0.5</v>
      </c>
      <c r="R54" s="24">
        <v>0</v>
      </c>
      <c r="S54" s="24">
        <v>0</v>
      </c>
      <c r="T54" s="24">
        <v>500000</v>
      </c>
      <c r="U54" s="23">
        <v>500000</v>
      </c>
    </row>
    <row r="55" spans="1:21" x14ac:dyDescent="0.25">
      <c r="A55" t="s">
        <v>4343</v>
      </c>
      <c r="B55" t="s">
        <v>4344</v>
      </c>
      <c r="C55" t="s">
        <v>1367</v>
      </c>
      <c r="D55" t="s">
        <v>1539</v>
      </c>
      <c r="F55" t="s">
        <v>1316</v>
      </c>
      <c r="G55" t="s">
        <v>1461</v>
      </c>
      <c r="H55">
        <v>2021</v>
      </c>
      <c r="I55" s="2">
        <v>44375</v>
      </c>
      <c r="J55" t="s">
        <v>1319</v>
      </c>
      <c r="K55" s="25">
        <v>800000</v>
      </c>
      <c r="L55" t="s">
        <v>24</v>
      </c>
      <c r="M55" t="s">
        <v>1345</v>
      </c>
      <c r="N55" t="s">
        <v>4267</v>
      </c>
      <c r="O55" s="22">
        <v>1</v>
      </c>
      <c r="P55" s="22">
        <v>0</v>
      </c>
      <c r="Q55" s="22">
        <v>0</v>
      </c>
      <c r="R55" s="24">
        <v>800000</v>
      </c>
      <c r="S55" s="24">
        <v>0</v>
      </c>
      <c r="T55" s="24">
        <v>0</v>
      </c>
      <c r="U55" s="23">
        <v>800000</v>
      </c>
    </row>
    <row r="56" spans="1:21" x14ac:dyDescent="0.25">
      <c r="A56" t="s">
        <v>4607</v>
      </c>
      <c r="B56" t="s">
        <v>4608</v>
      </c>
      <c r="C56" t="s">
        <v>1367</v>
      </c>
      <c r="D56" t="s">
        <v>1964</v>
      </c>
      <c r="F56" t="s">
        <v>1316</v>
      </c>
      <c r="G56" t="s">
        <v>1461</v>
      </c>
      <c r="H56">
        <v>2021</v>
      </c>
      <c r="I56" s="2">
        <v>44375</v>
      </c>
      <c r="J56" t="s">
        <v>1319</v>
      </c>
      <c r="K56" s="25">
        <v>480000</v>
      </c>
      <c r="L56" t="s">
        <v>25</v>
      </c>
      <c r="M56" t="s">
        <v>4267</v>
      </c>
      <c r="N56" t="s">
        <v>1380</v>
      </c>
      <c r="O56" s="22">
        <v>0</v>
      </c>
      <c r="P56" s="22">
        <v>1</v>
      </c>
      <c r="Q56" s="22">
        <v>0</v>
      </c>
      <c r="R56" s="24">
        <v>0</v>
      </c>
      <c r="S56" s="24">
        <v>480000</v>
      </c>
      <c r="T56" s="24">
        <v>0</v>
      </c>
      <c r="U56" s="23">
        <v>480000</v>
      </c>
    </row>
    <row r="57" spans="1:21" x14ac:dyDescent="0.25">
      <c r="A57" t="s">
        <v>4650</v>
      </c>
      <c r="B57" t="s">
        <v>4651</v>
      </c>
      <c r="C57" t="s">
        <v>1367</v>
      </c>
      <c r="D57" t="s">
        <v>1964</v>
      </c>
      <c r="F57" t="s">
        <v>1316</v>
      </c>
      <c r="G57" t="s">
        <v>1461</v>
      </c>
      <c r="H57">
        <v>2021</v>
      </c>
      <c r="I57" s="2">
        <v>44375</v>
      </c>
      <c r="J57" t="s">
        <v>1319</v>
      </c>
      <c r="K57" s="25">
        <v>300000</v>
      </c>
      <c r="L57" t="s">
        <v>1335</v>
      </c>
      <c r="M57" t="s">
        <v>1345</v>
      </c>
      <c r="N57" t="s">
        <v>1365</v>
      </c>
      <c r="O57" s="22">
        <v>0</v>
      </c>
      <c r="P57" s="22">
        <v>0</v>
      </c>
      <c r="Q57" s="22">
        <v>1</v>
      </c>
      <c r="R57" s="24">
        <v>0</v>
      </c>
      <c r="S57" s="24">
        <v>0</v>
      </c>
      <c r="T57" s="24">
        <v>300000</v>
      </c>
      <c r="U57" s="23">
        <v>300000</v>
      </c>
    </row>
    <row r="58" spans="1:21" x14ac:dyDescent="0.25">
      <c r="A58" t="s">
        <v>4268</v>
      </c>
      <c r="B58" t="s">
        <v>4269</v>
      </c>
      <c r="C58" t="s">
        <v>1314</v>
      </c>
      <c r="D58" t="s">
        <v>1315</v>
      </c>
      <c r="F58" t="s">
        <v>1324</v>
      </c>
      <c r="G58" t="s">
        <v>1403</v>
      </c>
      <c r="H58">
        <v>2021</v>
      </c>
      <c r="I58" s="2">
        <v>44377</v>
      </c>
      <c r="J58" t="s">
        <v>1319</v>
      </c>
      <c r="K58" s="25">
        <v>230000000</v>
      </c>
      <c r="L58" t="s">
        <v>1335</v>
      </c>
      <c r="M58" t="s">
        <v>1336</v>
      </c>
      <c r="N58" t="s">
        <v>1365</v>
      </c>
      <c r="O58" s="22">
        <v>0</v>
      </c>
      <c r="P58" s="22">
        <v>0</v>
      </c>
      <c r="Q58" s="22">
        <v>9.1999999999999998E-2</v>
      </c>
      <c r="R58" s="24">
        <v>0</v>
      </c>
      <c r="S58" s="24">
        <v>0</v>
      </c>
      <c r="T58" s="24">
        <v>21160000</v>
      </c>
      <c r="U58" s="23">
        <v>21160000</v>
      </c>
    </row>
    <row r="59" spans="1:21" x14ac:dyDescent="0.25">
      <c r="A59" t="s">
        <v>4268</v>
      </c>
      <c r="B59" t="s">
        <v>4269</v>
      </c>
      <c r="C59" t="s">
        <v>1314</v>
      </c>
      <c r="D59" t="s">
        <v>1315</v>
      </c>
      <c r="F59" t="s">
        <v>1324</v>
      </c>
      <c r="G59" t="s">
        <v>1403</v>
      </c>
      <c r="H59">
        <v>2021</v>
      </c>
      <c r="I59" s="2">
        <v>44377</v>
      </c>
      <c r="J59" t="s">
        <v>1319</v>
      </c>
      <c r="K59" s="25">
        <v>230000000</v>
      </c>
      <c r="L59" t="s">
        <v>24</v>
      </c>
      <c r="M59" t="s">
        <v>1327</v>
      </c>
      <c r="N59" t="s">
        <v>4267</v>
      </c>
      <c r="O59" s="22">
        <v>4.5499999999999999E-2</v>
      </c>
      <c r="P59" s="22">
        <v>0</v>
      </c>
      <c r="Q59" s="22">
        <v>0</v>
      </c>
      <c r="R59" s="24">
        <v>10465000</v>
      </c>
      <c r="S59" s="24">
        <v>0</v>
      </c>
      <c r="T59" s="24">
        <v>0</v>
      </c>
      <c r="U59" s="23">
        <v>10465000</v>
      </c>
    </row>
    <row r="60" spans="1:21" x14ac:dyDescent="0.25">
      <c r="A60" t="s">
        <v>4296</v>
      </c>
      <c r="B60" t="s">
        <v>3658</v>
      </c>
      <c r="C60" t="s">
        <v>1314</v>
      </c>
      <c r="D60" t="s">
        <v>1448</v>
      </c>
      <c r="F60" t="s">
        <v>1338</v>
      </c>
      <c r="G60" t="s">
        <v>1339</v>
      </c>
      <c r="H60">
        <v>2021</v>
      </c>
      <c r="I60" s="2">
        <v>44377</v>
      </c>
      <c r="J60" t="s">
        <v>1319</v>
      </c>
      <c r="K60" s="25">
        <v>40000000</v>
      </c>
      <c r="L60" t="s">
        <v>1335</v>
      </c>
      <c r="M60" t="s">
        <v>141</v>
      </c>
      <c r="N60" t="s">
        <v>1415</v>
      </c>
      <c r="O60" s="22">
        <v>0</v>
      </c>
      <c r="P60" s="22">
        <v>0</v>
      </c>
      <c r="Q60" s="22">
        <v>0.44469999999999998</v>
      </c>
      <c r="R60" s="24">
        <v>0</v>
      </c>
      <c r="S60" s="24">
        <v>0</v>
      </c>
      <c r="T60" s="24">
        <v>17788000</v>
      </c>
      <c r="U60" s="23">
        <v>17788000</v>
      </c>
    </row>
    <row r="61" spans="1:21" x14ac:dyDescent="0.25">
      <c r="A61" t="s">
        <v>4428</v>
      </c>
      <c r="B61" t="s">
        <v>4429</v>
      </c>
      <c r="C61" t="s">
        <v>1314</v>
      </c>
      <c r="D61" t="s">
        <v>1690</v>
      </c>
      <c r="F61" t="s">
        <v>1324</v>
      </c>
      <c r="G61" t="s">
        <v>1378</v>
      </c>
      <c r="H61">
        <v>2021</v>
      </c>
      <c r="I61" s="2">
        <v>44384</v>
      </c>
      <c r="J61" t="s">
        <v>1319</v>
      </c>
      <c r="K61" s="25">
        <v>115000000</v>
      </c>
      <c r="L61" t="s">
        <v>24</v>
      </c>
      <c r="M61" t="s">
        <v>1327</v>
      </c>
      <c r="N61" t="s">
        <v>4267</v>
      </c>
      <c r="O61" s="22">
        <v>0.70179999999999998</v>
      </c>
      <c r="P61" s="22">
        <v>0</v>
      </c>
      <c r="Q61" s="22">
        <v>0</v>
      </c>
      <c r="R61" s="24">
        <v>80707000</v>
      </c>
      <c r="S61" s="24">
        <v>0</v>
      </c>
      <c r="T61" s="24">
        <v>0</v>
      </c>
      <c r="U61" s="23">
        <v>80707000</v>
      </c>
    </row>
    <row r="62" spans="1:21" x14ac:dyDescent="0.25">
      <c r="A62" t="s">
        <v>4642</v>
      </c>
      <c r="B62" t="s">
        <v>4643</v>
      </c>
      <c r="C62" t="s">
        <v>1367</v>
      </c>
      <c r="D62" t="s">
        <v>1964</v>
      </c>
      <c r="F62" t="s">
        <v>1355</v>
      </c>
      <c r="G62" t="s">
        <v>1370</v>
      </c>
      <c r="H62">
        <v>2021</v>
      </c>
      <c r="I62" s="2">
        <v>44384</v>
      </c>
      <c r="J62" t="s">
        <v>1319</v>
      </c>
      <c r="K62" s="25">
        <v>300000</v>
      </c>
      <c r="L62" t="s">
        <v>24</v>
      </c>
      <c r="M62" t="s">
        <v>1345</v>
      </c>
      <c r="N62" t="s">
        <v>4267</v>
      </c>
      <c r="O62" s="22">
        <v>1</v>
      </c>
      <c r="P62" s="22">
        <v>0</v>
      </c>
      <c r="Q62" s="22">
        <v>0</v>
      </c>
      <c r="R62" s="24">
        <v>300000</v>
      </c>
      <c r="S62" s="24">
        <v>0</v>
      </c>
      <c r="T62" s="24">
        <v>0</v>
      </c>
      <c r="U62" s="23">
        <v>300000</v>
      </c>
    </row>
    <row r="63" spans="1:21" x14ac:dyDescent="0.25">
      <c r="A63" t="s">
        <v>4517</v>
      </c>
      <c r="B63" t="s">
        <v>4518</v>
      </c>
      <c r="C63" t="s">
        <v>1367</v>
      </c>
      <c r="D63" t="s">
        <v>1854</v>
      </c>
      <c r="F63" t="s">
        <v>1324</v>
      </c>
      <c r="G63" t="s">
        <v>1378</v>
      </c>
      <c r="H63">
        <v>2021</v>
      </c>
      <c r="I63" s="2">
        <v>44386</v>
      </c>
      <c r="J63" t="s">
        <v>1319</v>
      </c>
      <c r="K63" s="25">
        <v>953000</v>
      </c>
      <c r="L63" t="s">
        <v>24</v>
      </c>
      <c r="M63" t="s">
        <v>1345</v>
      </c>
      <c r="N63" t="s">
        <v>4267</v>
      </c>
      <c r="O63" s="22">
        <v>1</v>
      </c>
      <c r="P63" s="22">
        <v>0</v>
      </c>
      <c r="Q63" s="22">
        <v>0</v>
      </c>
      <c r="R63" s="24">
        <v>953000</v>
      </c>
      <c r="S63" s="24">
        <v>0</v>
      </c>
      <c r="T63" s="24">
        <v>0</v>
      </c>
      <c r="U63" s="23">
        <v>953000</v>
      </c>
    </row>
    <row r="64" spans="1:21" x14ac:dyDescent="0.25">
      <c r="A64" t="s">
        <v>4611</v>
      </c>
      <c r="B64" t="s">
        <v>4612</v>
      </c>
      <c r="C64" t="s">
        <v>1367</v>
      </c>
      <c r="D64" t="s">
        <v>1964</v>
      </c>
      <c r="F64" t="s">
        <v>1316</v>
      </c>
      <c r="G64" t="s">
        <v>1461</v>
      </c>
      <c r="H64">
        <v>2021</v>
      </c>
      <c r="I64" s="2">
        <v>44386</v>
      </c>
      <c r="J64" t="s">
        <v>1319</v>
      </c>
      <c r="K64" s="25">
        <v>1000000</v>
      </c>
      <c r="L64" t="s">
        <v>25</v>
      </c>
      <c r="M64" t="s">
        <v>4267</v>
      </c>
      <c r="N64" t="s">
        <v>1365</v>
      </c>
      <c r="O64" s="22">
        <v>0</v>
      </c>
      <c r="P64" s="22">
        <v>1</v>
      </c>
      <c r="Q64" s="22">
        <v>0</v>
      </c>
      <c r="R64" s="24">
        <v>0</v>
      </c>
      <c r="S64" s="24">
        <v>1000000</v>
      </c>
      <c r="T64" s="24">
        <v>0</v>
      </c>
      <c r="U64" s="23">
        <v>1000000</v>
      </c>
    </row>
    <row r="65" spans="1:21" x14ac:dyDescent="0.25">
      <c r="A65" t="s">
        <v>4358</v>
      </c>
      <c r="B65" t="s">
        <v>4359</v>
      </c>
      <c r="C65" t="s">
        <v>1314</v>
      </c>
      <c r="D65" t="s">
        <v>1590</v>
      </c>
      <c r="F65" t="s">
        <v>1324</v>
      </c>
      <c r="G65" t="s">
        <v>1374</v>
      </c>
      <c r="H65">
        <v>2021</v>
      </c>
      <c r="I65" s="2">
        <v>44391</v>
      </c>
      <c r="J65" t="s">
        <v>1319</v>
      </c>
      <c r="K65" s="25">
        <v>500000000</v>
      </c>
      <c r="L65" t="s">
        <v>1335</v>
      </c>
      <c r="M65" t="s">
        <v>1345</v>
      </c>
      <c r="N65" t="s">
        <v>1365</v>
      </c>
      <c r="O65" s="22">
        <v>0</v>
      </c>
      <c r="P65" s="22">
        <v>0</v>
      </c>
      <c r="Q65" s="22">
        <v>6.25E-2</v>
      </c>
      <c r="R65" s="24">
        <v>0</v>
      </c>
      <c r="S65" s="24">
        <v>0</v>
      </c>
      <c r="T65" s="24">
        <v>31250000</v>
      </c>
      <c r="U65" s="23">
        <v>31250000</v>
      </c>
    </row>
    <row r="66" spans="1:21" x14ac:dyDescent="0.25">
      <c r="A66" t="s">
        <v>4537</v>
      </c>
      <c r="B66" t="s">
        <v>4538</v>
      </c>
      <c r="C66" t="s">
        <v>1314</v>
      </c>
      <c r="D66" t="s">
        <v>1890</v>
      </c>
      <c r="F66" t="s">
        <v>1324</v>
      </c>
      <c r="G66" t="s">
        <v>1374</v>
      </c>
      <c r="H66">
        <v>2021</v>
      </c>
      <c r="I66" s="2">
        <v>44391</v>
      </c>
      <c r="J66" t="s">
        <v>1319</v>
      </c>
      <c r="K66" s="25">
        <v>74000000</v>
      </c>
      <c r="L66" t="s">
        <v>24</v>
      </c>
      <c r="M66" t="s">
        <v>1345</v>
      </c>
      <c r="N66" t="s">
        <v>4267</v>
      </c>
      <c r="O66" s="22">
        <v>8.1699999999999995E-2</v>
      </c>
      <c r="P66" s="22">
        <v>0</v>
      </c>
      <c r="Q66" s="22">
        <v>0</v>
      </c>
      <c r="R66" s="24">
        <v>6045800</v>
      </c>
      <c r="S66" s="24">
        <v>0</v>
      </c>
      <c r="T66" s="24">
        <v>0</v>
      </c>
      <c r="U66" s="23">
        <v>6045800</v>
      </c>
    </row>
    <row r="67" spans="1:21" x14ac:dyDescent="0.25">
      <c r="A67" t="s">
        <v>4579</v>
      </c>
      <c r="B67" t="s">
        <v>4580</v>
      </c>
      <c r="C67" t="s">
        <v>1367</v>
      </c>
      <c r="D67" t="s">
        <v>1947</v>
      </c>
      <c r="F67" t="s">
        <v>1316</v>
      </c>
      <c r="G67" t="s">
        <v>1343</v>
      </c>
      <c r="H67">
        <v>2021</v>
      </c>
      <c r="I67" s="2">
        <v>44393</v>
      </c>
      <c r="J67" t="s">
        <v>1319</v>
      </c>
      <c r="K67" s="25">
        <v>370000</v>
      </c>
      <c r="L67" t="s">
        <v>1335</v>
      </c>
      <c r="M67" t="s">
        <v>84</v>
      </c>
      <c r="N67" t="s">
        <v>1365</v>
      </c>
      <c r="O67" s="22">
        <v>0</v>
      </c>
      <c r="P67" s="22">
        <v>0</v>
      </c>
      <c r="Q67" s="22">
        <v>1</v>
      </c>
      <c r="R67" s="24">
        <v>0</v>
      </c>
      <c r="S67" s="24">
        <v>0</v>
      </c>
      <c r="T67" s="24">
        <v>370000</v>
      </c>
      <c r="U67" s="23">
        <v>370000</v>
      </c>
    </row>
    <row r="68" spans="1:21" x14ac:dyDescent="0.25">
      <c r="A68" t="s">
        <v>4297</v>
      </c>
      <c r="B68" t="s">
        <v>4298</v>
      </c>
      <c r="C68" t="s">
        <v>1367</v>
      </c>
      <c r="D68" t="s">
        <v>1448</v>
      </c>
      <c r="F68" t="s">
        <v>1338</v>
      </c>
      <c r="G68" t="s">
        <v>1339</v>
      </c>
      <c r="H68">
        <v>2021</v>
      </c>
      <c r="I68" s="2">
        <v>44396</v>
      </c>
      <c r="J68" t="s">
        <v>1319</v>
      </c>
      <c r="K68" s="25">
        <v>300000</v>
      </c>
      <c r="L68" t="s">
        <v>25</v>
      </c>
      <c r="M68" t="s">
        <v>4267</v>
      </c>
      <c r="N68" t="s">
        <v>1365</v>
      </c>
      <c r="O68" s="22">
        <v>0</v>
      </c>
      <c r="P68" s="22">
        <v>0.16</v>
      </c>
      <c r="Q68" s="22">
        <v>0</v>
      </c>
      <c r="R68" s="24">
        <v>0</v>
      </c>
      <c r="S68" s="24">
        <v>48000</v>
      </c>
      <c r="T68" s="24">
        <v>0</v>
      </c>
      <c r="U68" s="23">
        <v>48000</v>
      </c>
    </row>
    <row r="69" spans="1:21" x14ac:dyDescent="0.25">
      <c r="A69" t="s">
        <v>4704</v>
      </c>
      <c r="B69" t="s">
        <v>4705</v>
      </c>
      <c r="C69" t="s">
        <v>1367</v>
      </c>
      <c r="D69" t="s">
        <v>2101</v>
      </c>
      <c r="F69" t="s">
        <v>1355</v>
      </c>
      <c r="G69" t="s">
        <v>1356</v>
      </c>
      <c r="H69">
        <v>2021</v>
      </c>
      <c r="I69" s="2">
        <v>44396</v>
      </c>
      <c r="J69" t="s">
        <v>1319</v>
      </c>
      <c r="K69" s="25">
        <v>300000</v>
      </c>
      <c r="L69" t="s">
        <v>24</v>
      </c>
      <c r="M69" t="s">
        <v>1345</v>
      </c>
      <c r="N69" t="s">
        <v>4267</v>
      </c>
      <c r="O69" s="22">
        <v>1</v>
      </c>
      <c r="P69" s="22">
        <v>0</v>
      </c>
      <c r="Q69" s="22">
        <v>0</v>
      </c>
      <c r="R69" s="24">
        <v>300000</v>
      </c>
      <c r="S69" s="24">
        <v>0</v>
      </c>
      <c r="T69" s="24">
        <v>0</v>
      </c>
      <c r="U69" s="23">
        <v>300000</v>
      </c>
    </row>
    <row r="70" spans="1:21" x14ac:dyDescent="0.25">
      <c r="A70" t="s">
        <v>4500</v>
      </c>
      <c r="B70" t="s">
        <v>4501</v>
      </c>
      <c r="C70" t="s">
        <v>1367</v>
      </c>
      <c r="D70" t="s">
        <v>1829</v>
      </c>
      <c r="F70" t="s">
        <v>1355</v>
      </c>
      <c r="G70" t="s">
        <v>1370</v>
      </c>
      <c r="H70">
        <v>2021</v>
      </c>
      <c r="I70" s="2">
        <v>44398</v>
      </c>
      <c r="J70" t="s">
        <v>1319</v>
      </c>
      <c r="K70" s="25">
        <v>953000</v>
      </c>
      <c r="L70" t="s">
        <v>1335</v>
      </c>
      <c r="M70" t="s">
        <v>1345</v>
      </c>
      <c r="N70" t="s">
        <v>1365</v>
      </c>
      <c r="O70" s="22">
        <v>0</v>
      </c>
      <c r="P70" s="22">
        <v>0</v>
      </c>
      <c r="Q70" s="22">
        <v>1</v>
      </c>
      <c r="R70" s="24">
        <v>0</v>
      </c>
      <c r="S70" s="24">
        <v>0</v>
      </c>
      <c r="T70" s="24">
        <v>953000</v>
      </c>
      <c r="U70" s="23">
        <v>953000</v>
      </c>
    </row>
    <row r="71" spans="1:21" x14ac:dyDescent="0.25">
      <c r="A71" t="s">
        <v>4551</v>
      </c>
      <c r="B71" t="s">
        <v>4552</v>
      </c>
      <c r="C71" t="s">
        <v>1367</v>
      </c>
      <c r="D71" t="s">
        <v>1890</v>
      </c>
      <c r="F71" t="s">
        <v>1530</v>
      </c>
      <c r="G71" t="s">
        <v>1915</v>
      </c>
      <c r="H71">
        <v>2021</v>
      </c>
      <c r="I71" s="2">
        <v>44400</v>
      </c>
      <c r="J71" t="s">
        <v>1319</v>
      </c>
      <c r="K71" s="25">
        <v>500000</v>
      </c>
      <c r="L71" t="s">
        <v>25</v>
      </c>
      <c r="M71" t="s">
        <v>4267</v>
      </c>
      <c r="N71" t="s">
        <v>1346</v>
      </c>
      <c r="O71" s="22">
        <v>0</v>
      </c>
      <c r="P71" s="22">
        <v>1</v>
      </c>
      <c r="Q71" s="22">
        <v>0</v>
      </c>
      <c r="R71" s="24">
        <v>0</v>
      </c>
      <c r="S71" s="24">
        <v>500000</v>
      </c>
      <c r="T71" s="24">
        <v>0</v>
      </c>
      <c r="U71" s="23">
        <v>500000</v>
      </c>
    </row>
    <row r="72" spans="1:21" x14ac:dyDescent="0.25">
      <c r="A72" t="s">
        <v>4353</v>
      </c>
      <c r="B72" t="s">
        <v>4354</v>
      </c>
      <c r="C72" t="s">
        <v>1480</v>
      </c>
      <c r="D72" t="s">
        <v>1590</v>
      </c>
      <c r="F72" t="s">
        <v>1316</v>
      </c>
      <c r="G72" t="s">
        <v>1343</v>
      </c>
      <c r="H72">
        <v>2021</v>
      </c>
      <c r="I72" s="2">
        <v>44405</v>
      </c>
      <c r="J72" t="s">
        <v>1319</v>
      </c>
      <c r="K72" s="25">
        <v>20000000</v>
      </c>
      <c r="L72" t="s">
        <v>24</v>
      </c>
      <c r="M72" t="s">
        <v>1327</v>
      </c>
      <c r="N72" t="s">
        <v>4267</v>
      </c>
      <c r="O72" s="22">
        <v>0.5484</v>
      </c>
      <c r="P72" s="22">
        <v>0</v>
      </c>
      <c r="Q72" s="22">
        <v>0</v>
      </c>
      <c r="R72" s="24">
        <v>10968000</v>
      </c>
      <c r="S72" s="24">
        <v>0</v>
      </c>
      <c r="T72" s="24">
        <v>0</v>
      </c>
      <c r="U72" s="23">
        <v>10968000</v>
      </c>
    </row>
    <row r="73" spans="1:21" x14ac:dyDescent="0.25">
      <c r="A73" t="s">
        <v>4353</v>
      </c>
      <c r="B73" t="s">
        <v>4354</v>
      </c>
      <c r="C73" t="s">
        <v>1480</v>
      </c>
      <c r="D73" t="s">
        <v>1590</v>
      </c>
      <c r="F73" t="s">
        <v>1316</v>
      </c>
      <c r="G73" t="s">
        <v>1343</v>
      </c>
      <c r="H73">
        <v>2021</v>
      </c>
      <c r="I73" s="2">
        <v>44405</v>
      </c>
      <c r="J73" t="s">
        <v>1319</v>
      </c>
      <c r="K73" s="25">
        <v>20000000</v>
      </c>
      <c r="L73" t="s">
        <v>25</v>
      </c>
      <c r="M73" t="s">
        <v>4267</v>
      </c>
      <c r="N73" t="s">
        <v>4355</v>
      </c>
      <c r="O73" s="22">
        <v>0</v>
      </c>
      <c r="P73" s="22">
        <v>0.1799</v>
      </c>
      <c r="Q73" s="22">
        <v>0</v>
      </c>
      <c r="R73" s="24">
        <v>0</v>
      </c>
      <c r="S73" s="24">
        <v>3598000</v>
      </c>
      <c r="T73" s="24">
        <v>0</v>
      </c>
      <c r="U73" s="23">
        <v>3598000</v>
      </c>
    </row>
    <row r="74" spans="1:21" x14ac:dyDescent="0.25">
      <c r="A74" t="s">
        <v>4360</v>
      </c>
      <c r="B74" t="s">
        <v>4354</v>
      </c>
      <c r="C74" t="s">
        <v>1314</v>
      </c>
      <c r="D74" t="s">
        <v>1590</v>
      </c>
      <c r="F74" t="s">
        <v>1316</v>
      </c>
      <c r="G74" t="s">
        <v>1343</v>
      </c>
      <c r="H74">
        <v>2021</v>
      </c>
      <c r="I74" s="2">
        <v>44405</v>
      </c>
      <c r="J74" t="s">
        <v>1319</v>
      </c>
      <c r="K74" s="25">
        <v>100000000</v>
      </c>
      <c r="L74" t="s">
        <v>25</v>
      </c>
      <c r="M74" t="s">
        <v>4267</v>
      </c>
      <c r="N74" t="s">
        <v>1365</v>
      </c>
      <c r="O74" s="22">
        <v>0</v>
      </c>
      <c r="P74" s="22">
        <v>0.72829999999999995</v>
      </c>
      <c r="Q74" s="22">
        <v>0</v>
      </c>
      <c r="R74" s="24">
        <v>0</v>
      </c>
      <c r="S74" s="24">
        <v>72830000</v>
      </c>
      <c r="T74" s="24">
        <v>0</v>
      </c>
      <c r="U74" s="23">
        <v>72830000</v>
      </c>
    </row>
    <row r="75" spans="1:21" x14ac:dyDescent="0.25">
      <c r="A75" t="s">
        <v>4424</v>
      </c>
      <c r="B75" t="s">
        <v>4425</v>
      </c>
      <c r="C75" t="s">
        <v>1314</v>
      </c>
      <c r="D75" t="s">
        <v>1690</v>
      </c>
      <c r="F75" t="s">
        <v>1324</v>
      </c>
      <c r="G75" t="s">
        <v>1325</v>
      </c>
      <c r="H75">
        <v>2021</v>
      </c>
      <c r="I75" s="2">
        <v>44405</v>
      </c>
      <c r="J75" t="s">
        <v>1319</v>
      </c>
      <c r="K75" s="25">
        <v>30000000</v>
      </c>
      <c r="L75" t="s">
        <v>24</v>
      </c>
      <c r="M75" t="s">
        <v>1352</v>
      </c>
      <c r="N75" t="s">
        <v>4267</v>
      </c>
      <c r="O75" s="22">
        <v>0.42609999999999998</v>
      </c>
      <c r="P75" s="22">
        <v>0</v>
      </c>
      <c r="Q75" s="22">
        <v>0</v>
      </c>
      <c r="R75" s="24">
        <v>12783000</v>
      </c>
      <c r="S75" s="24">
        <v>0</v>
      </c>
      <c r="T75" s="24">
        <v>0</v>
      </c>
      <c r="U75" s="23">
        <v>12783000</v>
      </c>
    </row>
    <row r="76" spans="1:21" x14ac:dyDescent="0.25">
      <c r="A76" t="s">
        <v>4563</v>
      </c>
      <c r="B76" t="s">
        <v>4564</v>
      </c>
      <c r="C76" t="s">
        <v>1314</v>
      </c>
      <c r="D76" t="s">
        <v>1922</v>
      </c>
      <c r="F76" t="s">
        <v>1316</v>
      </c>
      <c r="G76" t="s">
        <v>1317</v>
      </c>
      <c r="H76">
        <v>2021</v>
      </c>
      <c r="I76" s="2">
        <v>44405</v>
      </c>
      <c r="J76" t="s">
        <v>1319</v>
      </c>
      <c r="K76" s="25">
        <v>41000000</v>
      </c>
      <c r="L76" t="s">
        <v>25</v>
      </c>
      <c r="M76" t="s">
        <v>4267</v>
      </c>
      <c r="N76" t="s">
        <v>1606</v>
      </c>
      <c r="O76" s="22">
        <v>0</v>
      </c>
      <c r="P76" s="22">
        <v>0.61839999999999995</v>
      </c>
      <c r="Q76" s="22">
        <v>0</v>
      </c>
      <c r="R76" s="24">
        <v>0</v>
      </c>
      <c r="S76" s="24">
        <v>25354399.999999996</v>
      </c>
      <c r="T76" s="24">
        <v>0</v>
      </c>
      <c r="U76" s="23">
        <v>25354399.999999996</v>
      </c>
    </row>
    <row r="77" spans="1:21" x14ac:dyDescent="0.25">
      <c r="A77" t="s">
        <v>4628</v>
      </c>
      <c r="B77" t="s">
        <v>4629</v>
      </c>
      <c r="C77" t="s">
        <v>1367</v>
      </c>
      <c r="D77" t="s">
        <v>1964</v>
      </c>
      <c r="F77" t="s">
        <v>1324</v>
      </c>
      <c r="G77" t="s">
        <v>1403</v>
      </c>
      <c r="H77">
        <v>2021</v>
      </c>
      <c r="I77" s="2">
        <v>44405</v>
      </c>
      <c r="J77" t="s">
        <v>1319</v>
      </c>
      <c r="K77" s="25">
        <v>900000</v>
      </c>
      <c r="L77" t="s">
        <v>1335</v>
      </c>
      <c r="M77" t="s">
        <v>1345</v>
      </c>
      <c r="N77" t="s">
        <v>1380</v>
      </c>
      <c r="O77" s="22">
        <v>0</v>
      </c>
      <c r="P77" s="22">
        <v>0</v>
      </c>
      <c r="Q77" s="22">
        <v>1</v>
      </c>
      <c r="R77" s="24">
        <v>0</v>
      </c>
      <c r="S77" s="24">
        <v>0</v>
      </c>
      <c r="T77" s="24">
        <v>900000</v>
      </c>
      <c r="U77" s="23">
        <v>900000</v>
      </c>
    </row>
    <row r="78" spans="1:21" x14ac:dyDescent="0.25">
      <c r="A78" t="s">
        <v>4481</v>
      </c>
      <c r="B78" t="s">
        <v>4482</v>
      </c>
      <c r="C78" t="s">
        <v>1367</v>
      </c>
      <c r="D78" t="s">
        <v>1801</v>
      </c>
      <c r="F78" t="s">
        <v>1432</v>
      </c>
      <c r="G78" t="s">
        <v>1807</v>
      </c>
      <c r="H78">
        <v>2021</v>
      </c>
      <c r="I78" s="2">
        <v>44407</v>
      </c>
      <c r="J78" t="s">
        <v>1319</v>
      </c>
      <c r="K78" s="25">
        <v>200000</v>
      </c>
      <c r="L78" t="s">
        <v>25</v>
      </c>
      <c r="M78" t="s">
        <v>4267</v>
      </c>
      <c r="N78" t="s">
        <v>1365</v>
      </c>
      <c r="O78" s="22">
        <v>0</v>
      </c>
      <c r="P78" s="22">
        <v>1</v>
      </c>
      <c r="Q78" s="22">
        <v>0</v>
      </c>
      <c r="R78" s="24">
        <v>0</v>
      </c>
      <c r="S78" s="24">
        <v>200000</v>
      </c>
      <c r="T78" s="24">
        <v>0</v>
      </c>
      <c r="U78" s="23">
        <v>200000</v>
      </c>
    </row>
    <row r="79" spans="1:21" x14ac:dyDescent="0.25">
      <c r="A79" t="s">
        <v>4274</v>
      </c>
      <c r="B79" t="s">
        <v>4275</v>
      </c>
      <c r="C79" t="s">
        <v>1314</v>
      </c>
      <c r="D79" t="s">
        <v>1315</v>
      </c>
      <c r="F79" t="s">
        <v>1355</v>
      </c>
      <c r="G79" t="s">
        <v>1363</v>
      </c>
      <c r="H79">
        <v>2021</v>
      </c>
      <c r="I79" s="2">
        <v>44412</v>
      </c>
      <c r="J79" t="s">
        <v>1319</v>
      </c>
      <c r="K79" s="25">
        <v>130000000</v>
      </c>
      <c r="L79" t="s">
        <v>24</v>
      </c>
      <c r="M79" t="s">
        <v>1327</v>
      </c>
      <c r="N79" t="s">
        <v>4267</v>
      </c>
      <c r="O79" s="22">
        <v>0.99990000000000001</v>
      </c>
      <c r="P79" s="22">
        <v>0</v>
      </c>
      <c r="Q79" s="22">
        <v>0</v>
      </c>
      <c r="R79" s="24">
        <v>129987000</v>
      </c>
      <c r="S79" s="24">
        <v>0</v>
      </c>
      <c r="T79" s="24">
        <v>0</v>
      </c>
      <c r="U79" s="23">
        <v>129987000</v>
      </c>
    </row>
    <row r="80" spans="1:21" x14ac:dyDescent="0.25">
      <c r="A80" t="s">
        <v>4305</v>
      </c>
      <c r="B80" t="s">
        <v>4306</v>
      </c>
      <c r="C80" t="s">
        <v>1314</v>
      </c>
      <c r="D80" t="s">
        <v>1475</v>
      </c>
      <c r="F80" t="s">
        <v>1324</v>
      </c>
      <c r="G80" t="s">
        <v>1378</v>
      </c>
      <c r="H80">
        <v>2021</v>
      </c>
      <c r="I80" s="2">
        <v>44412</v>
      </c>
      <c r="J80" t="s">
        <v>1319</v>
      </c>
      <c r="K80" s="25">
        <v>15000000</v>
      </c>
      <c r="L80" t="s">
        <v>1335</v>
      </c>
      <c r="M80" t="s">
        <v>1345</v>
      </c>
      <c r="N80" t="s">
        <v>1365</v>
      </c>
      <c r="O80" s="22">
        <v>0</v>
      </c>
      <c r="P80" s="22">
        <v>0</v>
      </c>
      <c r="Q80" s="22">
        <v>0.3</v>
      </c>
      <c r="R80" s="24">
        <v>0</v>
      </c>
      <c r="S80" s="24">
        <v>0</v>
      </c>
      <c r="T80" s="24">
        <v>4500000</v>
      </c>
      <c r="U80" s="23">
        <v>4500000</v>
      </c>
    </row>
    <row r="81" spans="1:21" x14ac:dyDescent="0.25">
      <c r="A81" t="s">
        <v>4565</v>
      </c>
      <c r="B81" t="s">
        <v>4566</v>
      </c>
      <c r="C81" t="s">
        <v>1314</v>
      </c>
      <c r="D81" t="s">
        <v>1922</v>
      </c>
      <c r="F81" t="s">
        <v>1324</v>
      </c>
      <c r="G81" t="s">
        <v>1403</v>
      </c>
      <c r="H81">
        <v>2021</v>
      </c>
      <c r="I81" s="2">
        <v>44412</v>
      </c>
      <c r="J81" t="s">
        <v>1319</v>
      </c>
      <c r="K81" s="25">
        <v>150000000</v>
      </c>
      <c r="L81" t="s">
        <v>1335</v>
      </c>
      <c r="M81" t="s">
        <v>1345</v>
      </c>
      <c r="N81" t="s">
        <v>1320</v>
      </c>
      <c r="O81" s="22">
        <v>0</v>
      </c>
      <c r="P81" s="22">
        <v>0</v>
      </c>
      <c r="Q81" s="22">
        <v>3.6999999999999998E-2</v>
      </c>
      <c r="R81" s="24">
        <v>0</v>
      </c>
      <c r="S81" s="24">
        <v>0</v>
      </c>
      <c r="T81" s="24">
        <v>5550000</v>
      </c>
      <c r="U81" s="23">
        <v>5550000</v>
      </c>
    </row>
    <row r="82" spans="1:21" x14ac:dyDescent="0.25">
      <c r="A82" t="s">
        <v>4636</v>
      </c>
      <c r="B82" t="s">
        <v>4637</v>
      </c>
      <c r="C82" t="s">
        <v>1367</v>
      </c>
      <c r="D82" t="s">
        <v>1964</v>
      </c>
      <c r="F82" t="s">
        <v>1355</v>
      </c>
      <c r="G82" t="s">
        <v>1356</v>
      </c>
      <c r="H82">
        <v>2021</v>
      </c>
      <c r="I82" s="2">
        <v>44412</v>
      </c>
      <c r="J82" t="s">
        <v>1319</v>
      </c>
      <c r="K82" s="25">
        <v>120000</v>
      </c>
      <c r="L82" t="s">
        <v>24</v>
      </c>
      <c r="M82" t="s">
        <v>141</v>
      </c>
      <c r="N82" t="s">
        <v>4267</v>
      </c>
      <c r="O82" s="22">
        <v>1</v>
      </c>
      <c r="P82" s="22">
        <v>0</v>
      </c>
      <c r="Q82" s="22">
        <v>0</v>
      </c>
      <c r="R82" s="24">
        <v>120000</v>
      </c>
      <c r="S82" s="24">
        <v>0</v>
      </c>
      <c r="T82" s="24">
        <v>0</v>
      </c>
      <c r="U82" s="23">
        <v>120000</v>
      </c>
    </row>
    <row r="83" spans="1:21" x14ac:dyDescent="0.25">
      <c r="A83" t="s">
        <v>4392</v>
      </c>
      <c r="B83" t="s">
        <v>4393</v>
      </c>
      <c r="C83" t="s">
        <v>1367</v>
      </c>
      <c r="D83" t="s">
        <v>1623</v>
      </c>
      <c r="F83" t="s">
        <v>1316</v>
      </c>
      <c r="G83" t="s">
        <v>1317</v>
      </c>
      <c r="H83">
        <v>2021</v>
      </c>
      <c r="I83" s="2">
        <v>44413</v>
      </c>
      <c r="J83" t="s">
        <v>1319</v>
      </c>
      <c r="K83" s="25">
        <v>4820000</v>
      </c>
      <c r="L83" t="s">
        <v>1335</v>
      </c>
      <c r="M83" t="s">
        <v>1321</v>
      </c>
      <c r="N83" t="s">
        <v>1320</v>
      </c>
      <c r="O83" s="22">
        <v>0</v>
      </c>
      <c r="P83" s="22">
        <v>0</v>
      </c>
      <c r="Q83" s="22">
        <v>1</v>
      </c>
      <c r="R83" s="24">
        <v>0</v>
      </c>
      <c r="S83" s="24">
        <v>0</v>
      </c>
      <c r="T83" s="24">
        <v>4820000</v>
      </c>
      <c r="U83" s="23">
        <v>4820000</v>
      </c>
    </row>
    <row r="84" spans="1:21" x14ac:dyDescent="0.25">
      <c r="A84" t="s">
        <v>4467</v>
      </c>
      <c r="B84" t="s">
        <v>4468</v>
      </c>
      <c r="C84" t="s">
        <v>1367</v>
      </c>
      <c r="D84" t="s">
        <v>1766</v>
      </c>
      <c r="F84" t="s">
        <v>1324</v>
      </c>
      <c r="G84" t="s">
        <v>1374</v>
      </c>
      <c r="H84">
        <v>2021</v>
      </c>
      <c r="I84" s="2">
        <v>44413</v>
      </c>
      <c r="J84" t="s">
        <v>1319</v>
      </c>
      <c r="K84" s="25">
        <v>250000</v>
      </c>
      <c r="L84" t="s">
        <v>1335</v>
      </c>
      <c r="M84" t="s">
        <v>1345</v>
      </c>
      <c r="N84" t="s">
        <v>1365</v>
      </c>
      <c r="O84" s="22">
        <v>0</v>
      </c>
      <c r="P84" s="22">
        <v>0</v>
      </c>
      <c r="Q84" s="22">
        <v>0.76</v>
      </c>
      <c r="R84" s="24">
        <v>0</v>
      </c>
      <c r="S84" s="24">
        <v>0</v>
      </c>
      <c r="T84" s="24">
        <v>190000</v>
      </c>
      <c r="U84" s="23">
        <v>190000</v>
      </c>
    </row>
    <row r="85" spans="1:21" x14ac:dyDescent="0.25">
      <c r="A85" t="s">
        <v>4553</v>
      </c>
      <c r="B85" t="s">
        <v>4554</v>
      </c>
      <c r="C85" t="s">
        <v>1367</v>
      </c>
      <c r="D85" t="s">
        <v>1890</v>
      </c>
      <c r="F85" t="s">
        <v>1355</v>
      </c>
      <c r="G85" t="s">
        <v>1370</v>
      </c>
      <c r="H85">
        <v>2021</v>
      </c>
      <c r="I85" s="2">
        <v>44413</v>
      </c>
      <c r="J85" t="s">
        <v>1319</v>
      </c>
      <c r="K85" s="25">
        <v>460000</v>
      </c>
      <c r="L85" t="s">
        <v>25</v>
      </c>
      <c r="M85" t="s">
        <v>4267</v>
      </c>
      <c r="N85" t="s">
        <v>1365</v>
      </c>
      <c r="O85" s="22">
        <v>0</v>
      </c>
      <c r="P85" s="22">
        <v>1</v>
      </c>
      <c r="Q85" s="22">
        <v>0</v>
      </c>
      <c r="R85" s="24">
        <v>0</v>
      </c>
      <c r="S85" s="24">
        <v>460000</v>
      </c>
      <c r="T85" s="24">
        <v>0</v>
      </c>
      <c r="U85" s="23">
        <v>460000</v>
      </c>
    </row>
    <row r="86" spans="1:21" x14ac:dyDescent="0.25">
      <c r="A86" t="s">
        <v>4442</v>
      </c>
      <c r="B86" t="s">
        <v>4443</v>
      </c>
      <c r="C86" t="s">
        <v>1367</v>
      </c>
      <c r="D86" t="s">
        <v>1690</v>
      </c>
      <c r="F86" t="s">
        <v>1316</v>
      </c>
      <c r="G86" t="s">
        <v>1317</v>
      </c>
      <c r="H86">
        <v>2021</v>
      </c>
      <c r="I86" s="2">
        <v>44418</v>
      </c>
      <c r="J86" t="s">
        <v>1319</v>
      </c>
      <c r="K86" s="25">
        <v>200000</v>
      </c>
      <c r="L86" t="s">
        <v>1335</v>
      </c>
      <c r="M86" t="s">
        <v>1345</v>
      </c>
      <c r="N86" t="s">
        <v>1365</v>
      </c>
      <c r="O86" s="22">
        <v>0</v>
      </c>
      <c r="P86" s="22">
        <v>0</v>
      </c>
      <c r="Q86" s="22">
        <v>1</v>
      </c>
      <c r="R86" s="24">
        <v>0</v>
      </c>
      <c r="S86" s="24">
        <v>0</v>
      </c>
      <c r="T86" s="24">
        <v>200000</v>
      </c>
      <c r="U86" s="23">
        <v>200000</v>
      </c>
    </row>
    <row r="87" spans="1:21" x14ac:dyDescent="0.25">
      <c r="A87" t="s">
        <v>4662</v>
      </c>
      <c r="B87" t="s">
        <v>4168</v>
      </c>
      <c r="C87" t="s">
        <v>1367</v>
      </c>
      <c r="D87" t="s">
        <v>1964</v>
      </c>
      <c r="F87" t="s">
        <v>1316</v>
      </c>
      <c r="G87" t="s">
        <v>1317</v>
      </c>
      <c r="H87">
        <v>2021</v>
      </c>
      <c r="I87" s="2">
        <v>44419</v>
      </c>
      <c r="J87" t="s">
        <v>1319</v>
      </c>
      <c r="K87" s="25">
        <v>200000</v>
      </c>
      <c r="L87" t="s">
        <v>1335</v>
      </c>
      <c r="M87" t="s">
        <v>1321</v>
      </c>
      <c r="N87" t="s">
        <v>1606</v>
      </c>
      <c r="O87" s="22">
        <v>0</v>
      </c>
      <c r="P87" s="22">
        <v>0</v>
      </c>
      <c r="Q87" s="22">
        <v>1</v>
      </c>
      <c r="R87" s="24">
        <v>0</v>
      </c>
      <c r="S87" s="24">
        <v>0</v>
      </c>
      <c r="T87" s="24">
        <v>200000</v>
      </c>
      <c r="U87" s="23">
        <v>200000</v>
      </c>
    </row>
    <row r="88" spans="1:21" x14ac:dyDescent="0.25">
      <c r="A88" t="s">
        <v>4369</v>
      </c>
      <c r="B88" t="s">
        <v>4370</v>
      </c>
      <c r="C88" t="s">
        <v>1367</v>
      </c>
      <c r="D88" t="s">
        <v>1590</v>
      </c>
      <c r="F88" t="s">
        <v>1316</v>
      </c>
      <c r="G88" t="s">
        <v>1343</v>
      </c>
      <c r="H88">
        <v>2021</v>
      </c>
      <c r="I88" s="2">
        <v>44421</v>
      </c>
      <c r="J88" t="s">
        <v>1319</v>
      </c>
      <c r="K88" s="25">
        <v>800000</v>
      </c>
      <c r="L88" t="s">
        <v>1335</v>
      </c>
      <c r="M88" t="s">
        <v>1345</v>
      </c>
      <c r="N88" t="s">
        <v>1365</v>
      </c>
      <c r="O88" s="22">
        <v>0</v>
      </c>
      <c r="P88" s="22">
        <v>0</v>
      </c>
      <c r="Q88" s="22">
        <v>1</v>
      </c>
      <c r="R88" s="24">
        <v>0</v>
      </c>
      <c r="S88" s="24">
        <v>0</v>
      </c>
      <c r="T88" s="24">
        <v>800000</v>
      </c>
      <c r="U88" s="23">
        <v>800000</v>
      </c>
    </row>
    <row r="89" spans="1:21" x14ac:dyDescent="0.25">
      <c r="A89" t="s">
        <v>4404</v>
      </c>
      <c r="B89" t="s">
        <v>4405</v>
      </c>
      <c r="C89" t="s">
        <v>1367</v>
      </c>
      <c r="D89" t="s">
        <v>1623</v>
      </c>
      <c r="F89" t="s">
        <v>1355</v>
      </c>
      <c r="G89" t="s">
        <v>1370</v>
      </c>
      <c r="H89">
        <v>2021</v>
      </c>
      <c r="I89" s="2">
        <v>44421</v>
      </c>
      <c r="J89" t="s">
        <v>1319</v>
      </c>
      <c r="K89" s="25">
        <v>300000</v>
      </c>
      <c r="L89" t="s">
        <v>24</v>
      </c>
      <c r="M89" t="s">
        <v>1469</v>
      </c>
      <c r="N89" t="s">
        <v>4267</v>
      </c>
      <c r="O89" s="22">
        <v>1</v>
      </c>
      <c r="P89" s="22">
        <v>0</v>
      </c>
      <c r="Q89" s="22">
        <v>0</v>
      </c>
      <c r="R89" s="24">
        <v>300000</v>
      </c>
      <c r="S89" s="24">
        <v>0</v>
      </c>
      <c r="T89" s="24">
        <v>0</v>
      </c>
      <c r="U89" s="23">
        <v>300000</v>
      </c>
    </row>
    <row r="90" spans="1:21" x14ac:dyDescent="0.25">
      <c r="A90" t="s">
        <v>4396</v>
      </c>
      <c r="B90" t="s">
        <v>4397</v>
      </c>
      <c r="C90" t="s">
        <v>1367</v>
      </c>
      <c r="D90" t="s">
        <v>1623</v>
      </c>
      <c r="F90" t="s">
        <v>1355</v>
      </c>
      <c r="G90" t="s">
        <v>1356</v>
      </c>
      <c r="H90">
        <v>2021</v>
      </c>
      <c r="I90" s="2">
        <v>44426</v>
      </c>
      <c r="J90" t="s">
        <v>1319</v>
      </c>
      <c r="K90" s="25">
        <v>200000</v>
      </c>
      <c r="L90" t="s">
        <v>24</v>
      </c>
      <c r="M90" t="s">
        <v>1345</v>
      </c>
      <c r="N90" t="s">
        <v>4267</v>
      </c>
      <c r="O90" s="22">
        <v>1</v>
      </c>
      <c r="P90" s="22">
        <v>0</v>
      </c>
      <c r="Q90" s="22">
        <v>0</v>
      </c>
      <c r="R90" s="24">
        <v>200000</v>
      </c>
      <c r="S90" s="24">
        <v>0</v>
      </c>
      <c r="T90" s="24">
        <v>0</v>
      </c>
      <c r="U90" s="23">
        <v>200000</v>
      </c>
    </row>
    <row r="91" spans="1:21" x14ac:dyDescent="0.25">
      <c r="A91" t="s">
        <v>4524</v>
      </c>
      <c r="B91" t="s">
        <v>4525</v>
      </c>
      <c r="C91" t="s">
        <v>1367</v>
      </c>
      <c r="D91" t="s">
        <v>1882</v>
      </c>
      <c r="F91" t="s">
        <v>1355</v>
      </c>
      <c r="G91" t="s">
        <v>1356</v>
      </c>
      <c r="H91">
        <v>2021</v>
      </c>
      <c r="I91" s="2">
        <v>44426</v>
      </c>
      <c r="J91" t="s">
        <v>1319</v>
      </c>
      <c r="K91" s="25">
        <v>275000</v>
      </c>
      <c r="L91" t="s">
        <v>24</v>
      </c>
      <c r="M91" t="s">
        <v>1345</v>
      </c>
      <c r="N91" t="s">
        <v>4267</v>
      </c>
      <c r="O91" s="22">
        <v>1</v>
      </c>
      <c r="P91" s="22">
        <v>0</v>
      </c>
      <c r="Q91" s="22">
        <v>0</v>
      </c>
      <c r="R91" s="24">
        <v>275000</v>
      </c>
      <c r="S91" s="24">
        <v>0</v>
      </c>
      <c r="T91" s="24">
        <v>0</v>
      </c>
      <c r="U91" s="23">
        <v>275000</v>
      </c>
    </row>
    <row r="92" spans="1:21" x14ac:dyDescent="0.25">
      <c r="A92" t="s">
        <v>4671</v>
      </c>
      <c r="B92" t="s">
        <v>4672</v>
      </c>
      <c r="C92" t="s">
        <v>1367</v>
      </c>
      <c r="D92" t="s">
        <v>1964</v>
      </c>
      <c r="F92" t="s">
        <v>1316</v>
      </c>
      <c r="G92" t="s">
        <v>1317</v>
      </c>
      <c r="H92">
        <v>2021</v>
      </c>
      <c r="I92" s="2">
        <v>44426</v>
      </c>
      <c r="J92" t="s">
        <v>1319</v>
      </c>
      <c r="K92" s="25">
        <v>406000</v>
      </c>
      <c r="L92" t="s">
        <v>25</v>
      </c>
      <c r="M92" t="s">
        <v>4267</v>
      </c>
      <c r="N92" t="s">
        <v>1365</v>
      </c>
      <c r="O92" s="22">
        <v>0</v>
      </c>
      <c r="P92" s="22">
        <v>1</v>
      </c>
      <c r="Q92" s="22">
        <v>0</v>
      </c>
      <c r="R92" s="24">
        <v>0</v>
      </c>
      <c r="S92" s="24">
        <v>406000</v>
      </c>
      <c r="T92" s="24">
        <v>0</v>
      </c>
      <c r="U92" s="23">
        <v>406000</v>
      </c>
    </row>
    <row r="93" spans="1:21" x14ac:dyDescent="0.25">
      <c r="A93" t="s">
        <v>4665</v>
      </c>
      <c r="B93" t="s">
        <v>4666</v>
      </c>
      <c r="C93" t="s">
        <v>1367</v>
      </c>
      <c r="D93" t="s">
        <v>1964</v>
      </c>
      <c r="F93" t="s">
        <v>1316</v>
      </c>
      <c r="G93" t="s">
        <v>1317</v>
      </c>
      <c r="H93">
        <v>2021</v>
      </c>
      <c r="I93" s="2">
        <v>44427</v>
      </c>
      <c r="J93" t="s">
        <v>1319</v>
      </c>
      <c r="K93" s="25">
        <v>200000</v>
      </c>
      <c r="L93" t="s">
        <v>1335</v>
      </c>
      <c r="M93" t="s">
        <v>1345</v>
      </c>
      <c r="N93" t="s">
        <v>1365</v>
      </c>
      <c r="O93" s="22">
        <v>0</v>
      </c>
      <c r="P93" s="22">
        <v>0</v>
      </c>
      <c r="Q93" s="22">
        <v>1</v>
      </c>
      <c r="R93" s="24">
        <v>0</v>
      </c>
      <c r="S93" s="24">
        <v>0</v>
      </c>
      <c r="T93" s="24">
        <v>200000</v>
      </c>
      <c r="U93" s="23">
        <v>200000</v>
      </c>
    </row>
    <row r="94" spans="1:21" x14ac:dyDescent="0.25">
      <c r="A94" t="s">
        <v>4412</v>
      </c>
      <c r="B94" t="s">
        <v>4413</v>
      </c>
      <c r="C94" t="s">
        <v>1367</v>
      </c>
      <c r="D94" t="s">
        <v>1623</v>
      </c>
      <c r="F94" t="s">
        <v>1316</v>
      </c>
      <c r="G94" t="s">
        <v>1343</v>
      </c>
      <c r="H94">
        <v>2021</v>
      </c>
      <c r="I94" s="2">
        <v>44431</v>
      </c>
      <c r="J94" t="s">
        <v>1319</v>
      </c>
      <c r="K94" s="25">
        <v>200000</v>
      </c>
      <c r="L94" t="s">
        <v>1335</v>
      </c>
      <c r="M94" t="s">
        <v>1345</v>
      </c>
      <c r="N94" t="s">
        <v>1365</v>
      </c>
      <c r="O94" s="22">
        <v>0</v>
      </c>
      <c r="P94" s="22">
        <v>0</v>
      </c>
      <c r="Q94" s="22">
        <v>1</v>
      </c>
      <c r="R94" s="24">
        <v>0</v>
      </c>
      <c r="S94" s="24">
        <v>0</v>
      </c>
      <c r="T94" s="24">
        <v>200000</v>
      </c>
      <c r="U94" s="23">
        <v>200000</v>
      </c>
    </row>
    <row r="95" spans="1:21" x14ac:dyDescent="0.25">
      <c r="A95" t="s">
        <v>4465</v>
      </c>
      <c r="B95" t="s">
        <v>4466</v>
      </c>
      <c r="C95" t="s">
        <v>1367</v>
      </c>
      <c r="D95" t="s">
        <v>1766</v>
      </c>
      <c r="F95" t="s">
        <v>1316</v>
      </c>
      <c r="G95" t="s">
        <v>1317</v>
      </c>
      <c r="H95">
        <v>2021</v>
      </c>
      <c r="I95" s="2">
        <v>44431</v>
      </c>
      <c r="J95" t="s">
        <v>1319</v>
      </c>
      <c r="K95" s="25">
        <v>300000</v>
      </c>
      <c r="L95" t="s">
        <v>25</v>
      </c>
      <c r="M95" t="s">
        <v>4267</v>
      </c>
      <c r="N95" t="s">
        <v>1365</v>
      </c>
      <c r="O95" s="22">
        <v>0</v>
      </c>
      <c r="P95" s="22">
        <v>1</v>
      </c>
      <c r="Q95" s="22">
        <v>0</v>
      </c>
      <c r="R95" s="24">
        <v>0</v>
      </c>
      <c r="S95" s="24">
        <v>300000</v>
      </c>
      <c r="T95" s="24">
        <v>0</v>
      </c>
      <c r="U95" s="23">
        <v>300000</v>
      </c>
    </row>
    <row r="96" spans="1:21" x14ac:dyDescent="0.25">
      <c r="A96" t="s">
        <v>4593</v>
      </c>
      <c r="B96" t="s">
        <v>4594</v>
      </c>
      <c r="C96" t="s">
        <v>1367</v>
      </c>
      <c r="D96" t="s">
        <v>1964</v>
      </c>
      <c r="F96" t="s">
        <v>1355</v>
      </c>
      <c r="G96" t="s">
        <v>1370</v>
      </c>
      <c r="H96">
        <v>2021</v>
      </c>
      <c r="I96" s="2">
        <v>44431</v>
      </c>
      <c r="J96" t="s">
        <v>1319</v>
      </c>
      <c r="K96" s="25">
        <v>200000</v>
      </c>
      <c r="L96" t="s">
        <v>1335</v>
      </c>
      <c r="M96" t="s">
        <v>1345</v>
      </c>
      <c r="N96" t="s">
        <v>1365</v>
      </c>
      <c r="O96" s="22">
        <v>0</v>
      </c>
      <c r="P96" s="22">
        <v>0</v>
      </c>
      <c r="Q96" s="22">
        <v>1</v>
      </c>
      <c r="R96" s="24">
        <v>0</v>
      </c>
      <c r="S96" s="24">
        <v>0</v>
      </c>
      <c r="T96" s="24">
        <v>200000</v>
      </c>
      <c r="U96" s="23">
        <v>200000</v>
      </c>
    </row>
    <row r="97" spans="1:21" x14ac:dyDescent="0.25">
      <c r="A97" t="s">
        <v>4609</v>
      </c>
      <c r="B97" t="s">
        <v>4610</v>
      </c>
      <c r="C97" t="s">
        <v>1367</v>
      </c>
      <c r="D97" t="s">
        <v>1964</v>
      </c>
      <c r="F97" t="s">
        <v>1355</v>
      </c>
      <c r="G97" t="s">
        <v>1370</v>
      </c>
      <c r="H97">
        <v>2021</v>
      </c>
      <c r="I97" s="2">
        <v>44431</v>
      </c>
      <c r="J97" t="s">
        <v>1319</v>
      </c>
      <c r="K97" s="25">
        <v>600000</v>
      </c>
      <c r="L97" t="s">
        <v>24</v>
      </c>
      <c r="M97" t="s">
        <v>1345</v>
      </c>
      <c r="N97" t="s">
        <v>4267</v>
      </c>
      <c r="O97" s="22">
        <v>1</v>
      </c>
      <c r="P97" s="22">
        <v>0</v>
      </c>
      <c r="Q97" s="22">
        <v>0</v>
      </c>
      <c r="R97" s="24">
        <v>600000</v>
      </c>
      <c r="S97" s="24">
        <v>0</v>
      </c>
      <c r="T97" s="24">
        <v>0</v>
      </c>
      <c r="U97" s="23">
        <v>600000</v>
      </c>
    </row>
    <row r="98" spans="1:21" x14ac:dyDescent="0.25">
      <c r="A98" t="s">
        <v>4677</v>
      </c>
      <c r="B98" t="s">
        <v>4678</v>
      </c>
      <c r="C98" t="s">
        <v>1367</v>
      </c>
      <c r="D98" t="s">
        <v>1964</v>
      </c>
      <c r="F98" t="s">
        <v>1316</v>
      </c>
      <c r="G98" t="s">
        <v>1317</v>
      </c>
      <c r="H98">
        <v>2021</v>
      </c>
      <c r="I98" s="2">
        <v>44431</v>
      </c>
      <c r="J98" t="s">
        <v>1319</v>
      </c>
      <c r="K98" s="25">
        <v>480888.62</v>
      </c>
      <c r="L98" t="s">
        <v>24</v>
      </c>
      <c r="M98" t="s">
        <v>1321</v>
      </c>
      <c r="N98" t="s">
        <v>4267</v>
      </c>
      <c r="O98" s="22">
        <v>1</v>
      </c>
      <c r="P98" s="22">
        <v>0</v>
      </c>
      <c r="Q98" s="22">
        <v>0</v>
      </c>
      <c r="R98" s="24">
        <v>480888.62</v>
      </c>
      <c r="S98" s="24">
        <v>0</v>
      </c>
      <c r="T98" s="24">
        <v>0</v>
      </c>
      <c r="U98" s="23">
        <v>480888.62</v>
      </c>
    </row>
    <row r="99" spans="1:21" x14ac:dyDescent="0.25">
      <c r="A99" t="s">
        <v>4605</v>
      </c>
      <c r="B99" t="s">
        <v>4606</v>
      </c>
      <c r="C99" t="s">
        <v>1367</v>
      </c>
      <c r="D99" t="s">
        <v>1964</v>
      </c>
      <c r="F99" t="s">
        <v>1355</v>
      </c>
      <c r="G99" t="s">
        <v>1356</v>
      </c>
      <c r="H99">
        <v>2021</v>
      </c>
      <c r="I99" s="2">
        <v>44432</v>
      </c>
      <c r="J99" t="s">
        <v>1319</v>
      </c>
      <c r="K99" s="25">
        <v>1000000</v>
      </c>
      <c r="L99" t="s">
        <v>24</v>
      </c>
      <c r="M99" t="s">
        <v>141</v>
      </c>
      <c r="N99" t="s">
        <v>4267</v>
      </c>
      <c r="O99" s="22">
        <v>1</v>
      </c>
      <c r="P99" s="22">
        <v>0</v>
      </c>
      <c r="Q99" s="22">
        <v>0</v>
      </c>
      <c r="R99" s="24">
        <v>1000000</v>
      </c>
      <c r="S99" s="24">
        <v>0</v>
      </c>
      <c r="T99" s="24">
        <v>0</v>
      </c>
      <c r="U99" s="23">
        <v>1000000</v>
      </c>
    </row>
    <row r="100" spans="1:21" x14ac:dyDescent="0.25">
      <c r="A100" t="s">
        <v>4475</v>
      </c>
      <c r="B100" t="s">
        <v>4476</v>
      </c>
      <c r="C100" t="s">
        <v>1367</v>
      </c>
      <c r="D100" t="s">
        <v>1787</v>
      </c>
      <c r="F100" t="s">
        <v>1355</v>
      </c>
      <c r="G100" t="s">
        <v>1363</v>
      </c>
      <c r="H100">
        <v>2021</v>
      </c>
      <c r="I100" s="2">
        <v>44434</v>
      </c>
      <c r="J100" t="s">
        <v>1319</v>
      </c>
      <c r="K100" s="25">
        <v>450000</v>
      </c>
      <c r="L100" t="s">
        <v>25</v>
      </c>
      <c r="M100" t="s">
        <v>4267</v>
      </c>
      <c r="N100" t="s">
        <v>1365</v>
      </c>
      <c r="O100" s="22">
        <v>0</v>
      </c>
      <c r="P100" s="22">
        <v>1</v>
      </c>
      <c r="Q100" s="22">
        <v>0</v>
      </c>
      <c r="R100" s="24">
        <v>0</v>
      </c>
      <c r="S100" s="24">
        <v>450000</v>
      </c>
      <c r="T100" s="24">
        <v>0</v>
      </c>
      <c r="U100" s="23">
        <v>450000</v>
      </c>
    </row>
    <row r="101" spans="1:21" x14ac:dyDescent="0.25">
      <c r="A101" t="s">
        <v>4345</v>
      </c>
      <c r="B101" t="s">
        <v>4346</v>
      </c>
      <c r="C101" t="s">
        <v>1367</v>
      </c>
      <c r="D101" t="s">
        <v>1539</v>
      </c>
      <c r="F101" t="s">
        <v>1316</v>
      </c>
      <c r="G101" t="s">
        <v>1317</v>
      </c>
      <c r="H101">
        <v>2021</v>
      </c>
      <c r="I101" s="2">
        <v>44435</v>
      </c>
      <c r="J101" t="s">
        <v>1319</v>
      </c>
      <c r="K101" s="25">
        <v>400000</v>
      </c>
      <c r="L101" t="s">
        <v>24</v>
      </c>
      <c r="M101" t="s">
        <v>1321</v>
      </c>
      <c r="N101" t="s">
        <v>4267</v>
      </c>
      <c r="O101" s="22">
        <v>1</v>
      </c>
      <c r="P101" s="22">
        <v>0</v>
      </c>
      <c r="Q101" s="22">
        <v>0</v>
      </c>
      <c r="R101" s="24">
        <v>400000</v>
      </c>
      <c r="S101" s="24">
        <v>0</v>
      </c>
      <c r="T101" s="24">
        <v>0</v>
      </c>
      <c r="U101" s="23">
        <v>400000</v>
      </c>
    </row>
    <row r="102" spans="1:21" x14ac:dyDescent="0.25">
      <c r="A102" t="s">
        <v>4663</v>
      </c>
      <c r="B102" t="s">
        <v>4664</v>
      </c>
      <c r="C102" t="s">
        <v>1367</v>
      </c>
      <c r="D102" t="s">
        <v>1964</v>
      </c>
      <c r="F102" t="s">
        <v>1316</v>
      </c>
      <c r="G102" t="s">
        <v>1317</v>
      </c>
      <c r="H102">
        <v>2021</v>
      </c>
      <c r="I102" s="2">
        <v>44438</v>
      </c>
      <c r="J102" t="s">
        <v>1319</v>
      </c>
      <c r="K102" s="25">
        <v>200000</v>
      </c>
      <c r="L102" t="s">
        <v>24</v>
      </c>
      <c r="M102" t="s">
        <v>1321</v>
      </c>
      <c r="N102" t="s">
        <v>4267</v>
      </c>
      <c r="O102" s="22">
        <v>1</v>
      </c>
      <c r="P102" s="22">
        <v>0</v>
      </c>
      <c r="Q102" s="22">
        <v>0</v>
      </c>
      <c r="R102" s="24">
        <v>200000</v>
      </c>
      <c r="S102" s="24">
        <v>0</v>
      </c>
      <c r="T102" s="24">
        <v>0</v>
      </c>
      <c r="U102" s="23">
        <v>200000</v>
      </c>
    </row>
    <row r="103" spans="1:21" x14ac:dyDescent="0.25">
      <c r="A103" t="s">
        <v>4597</v>
      </c>
      <c r="B103" t="s">
        <v>4598</v>
      </c>
      <c r="C103" t="s">
        <v>1367</v>
      </c>
      <c r="D103" t="s">
        <v>1964</v>
      </c>
      <c r="F103" t="s">
        <v>1316</v>
      </c>
      <c r="G103" t="s">
        <v>1461</v>
      </c>
      <c r="H103">
        <v>2021</v>
      </c>
      <c r="I103" s="2">
        <v>44439</v>
      </c>
      <c r="J103" t="s">
        <v>1319</v>
      </c>
      <c r="K103" s="25">
        <v>303988</v>
      </c>
      <c r="L103" t="s">
        <v>25</v>
      </c>
      <c r="M103" t="s">
        <v>4267</v>
      </c>
      <c r="N103" t="s">
        <v>1365</v>
      </c>
      <c r="O103" s="22">
        <v>0</v>
      </c>
      <c r="P103" s="22">
        <v>1</v>
      </c>
      <c r="Q103" s="22">
        <v>0</v>
      </c>
      <c r="R103" s="24">
        <v>0</v>
      </c>
      <c r="S103" s="24">
        <v>303988</v>
      </c>
      <c r="T103" s="24">
        <v>0</v>
      </c>
      <c r="U103" s="23">
        <v>303988</v>
      </c>
    </row>
    <row r="104" spans="1:21" x14ac:dyDescent="0.25">
      <c r="A104" t="s">
        <v>4613</v>
      </c>
      <c r="B104" t="s">
        <v>4166</v>
      </c>
      <c r="C104" t="s">
        <v>1367</v>
      </c>
      <c r="D104" t="s">
        <v>1964</v>
      </c>
      <c r="F104" t="s">
        <v>1355</v>
      </c>
      <c r="G104" t="s">
        <v>1356</v>
      </c>
      <c r="H104">
        <v>2021</v>
      </c>
      <c r="I104" s="2">
        <v>44439</v>
      </c>
      <c r="J104" t="s">
        <v>1319</v>
      </c>
      <c r="K104" s="25">
        <v>250000</v>
      </c>
      <c r="L104" t="s">
        <v>24</v>
      </c>
      <c r="M104" t="s">
        <v>141</v>
      </c>
      <c r="N104" t="s">
        <v>4267</v>
      </c>
      <c r="O104" s="22">
        <v>1</v>
      </c>
      <c r="P104" s="22">
        <v>0</v>
      </c>
      <c r="Q104" s="22">
        <v>0</v>
      </c>
      <c r="R104" s="24">
        <v>250000</v>
      </c>
      <c r="S104" s="24">
        <v>0</v>
      </c>
      <c r="T104" s="24">
        <v>0</v>
      </c>
      <c r="U104" s="23">
        <v>250000</v>
      </c>
    </row>
    <row r="105" spans="1:21" x14ac:dyDescent="0.25">
      <c r="A105" t="s">
        <v>4638</v>
      </c>
      <c r="B105" t="s">
        <v>4639</v>
      </c>
      <c r="C105" t="s">
        <v>1367</v>
      </c>
      <c r="D105" t="s">
        <v>1964</v>
      </c>
      <c r="F105" t="s">
        <v>1355</v>
      </c>
      <c r="G105" t="s">
        <v>1370</v>
      </c>
      <c r="H105">
        <v>2021</v>
      </c>
      <c r="I105" s="2">
        <v>44440</v>
      </c>
      <c r="J105" t="s">
        <v>1319</v>
      </c>
      <c r="K105" s="25">
        <v>1000000</v>
      </c>
      <c r="L105" t="s">
        <v>24</v>
      </c>
      <c r="M105" t="s">
        <v>1345</v>
      </c>
      <c r="N105" t="s">
        <v>4267</v>
      </c>
      <c r="O105" s="22">
        <v>1</v>
      </c>
      <c r="P105" s="22">
        <v>0</v>
      </c>
      <c r="Q105" s="22">
        <v>0</v>
      </c>
      <c r="R105" s="24">
        <v>1000000</v>
      </c>
      <c r="S105" s="24">
        <v>0</v>
      </c>
      <c r="T105" s="24">
        <v>0</v>
      </c>
      <c r="U105" s="23">
        <v>1000000</v>
      </c>
    </row>
    <row r="106" spans="1:21" x14ac:dyDescent="0.25">
      <c r="A106" t="s">
        <v>4406</v>
      </c>
      <c r="B106" t="s">
        <v>4407</v>
      </c>
      <c r="C106" t="s">
        <v>1367</v>
      </c>
      <c r="D106" t="s">
        <v>1623</v>
      </c>
      <c r="F106" t="s">
        <v>1355</v>
      </c>
      <c r="G106" t="s">
        <v>1356</v>
      </c>
      <c r="H106">
        <v>2021</v>
      </c>
      <c r="I106" s="2">
        <v>44446</v>
      </c>
      <c r="J106" t="s">
        <v>1319</v>
      </c>
      <c r="K106" s="25">
        <v>100000</v>
      </c>
      <c r="L106" t="s">
        <v>24</v>
      </c>
      <c r="M106" t="s">
        <v>141</v>
      </c>
      <c r="N106" t="s">
        <v>4267</v>
      </c>
      <c r="O106" s="22">
        <v>1</v>
      </c>
      <c r="P106" s="22">
        <v>0</v>
      </c>
      <c r="Q106" s="22">
        <v>0</v>
      </c>
      <c r="R106" s="24">
        <v>100000</v>
      </c>
      <c r="S106" s="24">
        <v>0</v>
      </c>
      <c r="T106" s="24">
        <v>0</v>
      </c>
      <c r="U106" s="23">
        <v>100000</v>
      </c>
    </row>
    <row r="107" spans="1:21" x14ac:dyDescent="0.25">
      <c r="A107" t="s">
        <v>4418</v>
      </c>
      <c r="B107" t="s">
        <v>4419</v>
      </c>
      <c r="C107" t="s">
        <v>1367</v>
      </c>
      <c r="D107" t="s">
        <v>1677</v>
      </c>
      <c r="F107" t="s">
        <v>1355</v>
      </c>
      <c r="G107" t="s">
        <v>1356</v>
      </c>
      <c r="H107">
        <v>2021</v>
      </c>
      <c r="I107" s="2">
        <v>44446</v>
      </c>
      <c r="J107" t="s">
        <v>1319</v>
      </c>
      <c r="K107" s="25">
        <v>500000</v>
      </c>
      <c r="L107" t="s">
        <v>1335</v>
      </c>
      <c r="M107" t="s">
        <v>1345</v>
      </c>
      <c r="N107" t="s">
        <v>1365</v>
      </c>
      <c r="O107" s="22">
        <v>0</v>
      </c>
      <c r="P107" s="22">
        <v>0</v>
      </c>
      <c r="Q107" s="22">
        <v>1</v>
      </c>
      <c r="R107" s="24">
        <v>0</v>
      </c>
      <c r="S107" s="24">
        <v>0</v>
      </c>
      <c r="T107" s="24">
        <v>500000</v>
      </c>
      <c r="U107" s="23">
        <v>500000</v>
      </c>
    </row>
    <row r="108" spans="1:21" x14ac:dyDescent="0.25">
      <c r="A108" t="s">
        <v>4634</v>
      </c>
      <c r="B108" t="s">
        <v>4635</v>
      </c>
      <c r="C108" t="s">
        <v>1367</v>
      </c>
      <c r="D108" t="s">
        <v>1964</v>
      </c>
      <c r="F108" t="s">
        <v>1355</v>
      </c>
      <c r="G108" t="s">
        <v>1370</v>
      </c>
      <c r="H108">
        <v>2021</v>
      </c>
      <c r="I108" s="2">
        <v>44446</v>
      </c>
      <c r="J108" t="s">
        <v>1319</v>
      </c>
      <c r="K108" s="25">
        <v>400000</v>
      </c>
      <c r="L108" t="s">
        <v>1335</v>
      </c>
      <c r="M108" t="s">
        <v>1345</v>
      </c>
      <c r="N108" t="s">
        <v>1365</v>
      </c>
      <c r="O108" s="22">
        <v>0</v>
      </c>
      <c r="P108" s="22">
        <v>0</v>
      </c>
      <c r="Q108" s="22">
        <v>0.5</v>
      </c>
      <c r="R108" s="24">
        <v>0</v>
      </c>
      <c r="S108" s="24">
        <v>0</v>
      </c>
      <c r="T108" s="24">
        <v>200000</v>
      </c>
      <c r="U108" s="23">
        <v>200000</v>
      </c>
    </row>
    <row r="109" spans="1:21" x14ac:dyDescent="0.25">
      <c r="A109" t="s">
        <v>4712</v>
      </c>
      <c r="B109" t="s">
        <v>4713</v>
      </c>
      <c r="C109" t="s">
        <v>1314</v>
      </c>
      <c r="D109" t="s">
        <v>2119</v>
      </c>
      <c r="F109" t="s">
        <v>1338</v>
      </c>
      <c r="G109" t="s">
        <v>1351</v>
      </c>
      <c r="H109">
        <v>2021</v>
      </c>
      <c r="I109" s="2">
        <v>44447</v>
      </c>
      <c r="J109" t="s">
        <v>1319</v>
      </c>
      <c r="K109" s="25">
        <v>40000000</v>
      </c>
      <c r="L109" t="s">
        <v>24</v>
      </c>
      <c r="M109" t="s">
        <v>1327</v>
      </c>
      <c r="N109" t="s">
        <v>4267</v>
      </c>
      <c r="O109" s="22">
        <v>9.5999999999999992E-3</v>
      </c>
      <c r="P109" s="22">
        <v>0</v>
      </c>
      <c r="Q109" s="22">
        <v>0</v>
      </c>
      <c r="R109" s="24">
        <v>383999.99999999994</v>
      </c>
      <c r="S109" s="24">
        <v>0</v>
      </c>
      <c r="T109" s="24">
        <v>0</v>
      </c>
      <c r="U109" s="23">
        <v>383999.99999999994</v>
      </c>
    </row>
    <row r="110" spans="1:21" x14ac:dyDescent="0.25">
      <c r="A110" t="s">
        <v>4712</v>
      </c>
      <c r="B110" t="s">
        <v>4713</v>
      </c>
      <c r="C110" t="s">
        <v>1314</v>
      </c>
      <c r="D110" t="s">
        <v>2119</v>
      </c>
      <c r="F110" t="s">
        <v>1338</v>
      </c>
      <c r="G110" t="s">
        <v>1351</v>
      </c>
      <c r="H110">
        <v>2021</v>
      </c>
      <c r="I110" s="2">
        <v>44447</v>
      </c>
      <c r="J110" t="s">
        <v>1319</v>
      </c>
      <c r="K110" s="25">
        <v>40000000</v>
      </c>
      <c r="L110" t="s">
        <v>1335</v>
      </c>
      <c r="M110" t="s">
        <v>1345</v>
      </c>
      <c r="N110" t="s">
        <v>1365</v>
      </c>
      <c r="O110" s="22">
        <v>0</v>
      </c>
      <c r="P110" s="22">
        <v>0</v>
      </c>
      <c r="Q110" s="22">
        <v>0.6</v>
      </c>
      <c r="R110" s="24">
        <v>0</v>
      </c>
      <c r="S110" s="24">
        <v>0</v>
      </c>
      <c r="T110" s="24">
        <v>24000000</v>
      </c>
      <c r="U110" s="23">
        <v>24000000</v>
      </c>
    </row>
    <row r="111" spans="1:21" x14ac:dyDescent="0.25">
      <c r="A111" t="s">
        <v>4630</v>
      </c>
      <c r="B111" t="s">
        <v>4631</v>
      </c>
      <c r="C111" t="s">
        <v>1367</v>
      </c>
      <c r="D111" t="s">
        <v>1964</v>
      </c>
      <c r="F111" t="s">
        <v>1355</v>
      </c>
      <c r="G111" t="s">
        <v>1363</v>
      </c>
      <c r="H111">
        <v>2021</v>
      </c>
      <c r="I111" s="2">
        <v>44453</v>
      </c>
      <c r="J111" t="s">
        <v>1319</v>
      </c>
      <c r="K111" s="25">
        <v>300000</v>
      </c>
      <c r="L111" t="s">
        <v>24</v>
      </c>
      <c r="M111" t="s">
        <v>141</v>
      </c>
      <c r="N111" t="s">
        <v>4267</v>
      </c>
      <c r="O111" s="22">
        <v>1</v>
      </c>
      <c r="P111" s="22">
        <v>0</v>
      </c>
      <c r="Q111" s="22">
        <v>0</v>
      </c>
      <c r="R111" s="24">
        <v>300000</v>
      </c>
      <c r="S111" s="24">
        <v>0</v>
      </c>
      <c r="T111" s="24">
        <v>0</v>
      </c>
      <c r="U111" s="23">
        <v>300000</v>
      </c>
    </row>
    <row r="112" spans="1:21" x14ac:dyDescent="0.25">
      <c r="A112" t="s">
        <v>4632</v>
      </c>
      <c r="B112" t="s">
        <v>4633</v>
      </c>
      <c r="C112" t="s">
        <v>1367</v>
      </c>
      <c r="D112" t="s">
        <v>1964</v>
      </c>
      <c r="F112" t="s">
        <v>1355</v>
      </c>
      <c r="G112" t="s">
        <v>1363</v>
      </c>
      <c r="H112">
        <v>2021</v>
      </c>
      <c r="I112" s="2">
        <v>44453</v>
      </c>
      <c r="J112" t="s">
        <v>1319</v>
      </c>
      <c r="K112" s="25">
        <v>400000</v>
      </c>
      <c r="L112" t="s">
        <v>24</v>
      </c>
      <c r="M112" t="s">
        <v>141</v>
      </c>
      <c r="N112" t="s">
        <v>4267</v>
      </c>
      <c r="O112" s="22">
        <v>1</v>
      </c>
      <c r="P112" s="22">
        <v>0</v>
      </c>
      <c r="Q112" s="22">
        <v>0</v>
      </c>
      <c r="R112" s="24">
        <v>400000</v>
      </c>
      <c r="S112" s="24">
        <v>0</v>
      </c>
      <c r="T112" s="24">
        <v>0</v>
      </c>
      <c r="U112" s="23">
        <v>400000</v>
      </c>
    </row>
    <row r="113" spans="1:21" x14ac:dyDescent="0.25">
      <c r="A113" t="s">
        <v>4320</v>
      </c>
      <c r="B113" t="s">
        <v>4321</v>
      </c>
      <c r="C113" t="s">
        <v>1314</v>
      </c>
      <c r="D113" t="s">
        <v>1539</v>
      </c>
      <c r="F113" t="s">
        <v>1324</v>
      </c>
      <c r="G113" t="s">
        <v>1374</v>
      </c>
      <c r="H113">
        <v>2021</v>
      </c>
      <c r="I113" s="2">
        <v>44454</v>
      </c>
      <c r="J113" t="s">
        <v>1319</v>
      </c>
      <c r="K113" s="25">
        <v>36000000</v>
      </c>
      <c r="L113" t="s">
        <v>24</v>
      </c>
      <c r="M113" t="s">
        <v>1352</v>
      </c>
      <c r="N113" t="s">
        <v>4267</v>
      </c>
      <c r="O113" s="22">
        <v>0.16750000000000001</v>
      </c>
      <c r="P113" s="22">
        <v>0</v>
      </c>
      <c r="Q113" s="22">
        <v>0</v>
      </c>
      <c r="R113" s="24">
        <v>6030000</v>
      </c>
      <c r="S113" s="24">
        <v>0</v>
      </c>
      <c r="T113" s="24">
        <v>0</v>
      </c>
      <c r="U113" s="23">
        <v>6030000</v>
      </c>
    </row>
    <row r="114" spans="1:21" x14ac:dyDescent="0.25">
      <c r="A114" t="s">
        <v>4347</v>
      </c>
      <c r="B114" t="s">
        <v>4348</v>
      </c>
      <c r="C114" t="s">
        <v>1367</v>
      </c>
      <c r="D114" t="s">
        <v>1539</v>
      </c>
      <c r="F114" t="s">
        <v>1316</v>
      </c>
      <c r="G114" t="s">
        <v>1461</v>
      </c>
      <c r="H114">
        <v>2021</v>
      </c>
      <c r="I114" s="2">
        <v>44454</v>
      </c>
      <c r="J114" t="s">
        <v>1319</v>
      </c>
      <c r="K114" s="25">
        <v>300000</v>
      </c>
      <c r="L114" t="s">
        <v>1335</v>
      </c>
      <c r="M114" t="s">
        <v>1345</v>
      </c>
      <c r="N114" t="s">
        <v>1365</v>
      </c>
      <c r="O114" s="22">
        <v>0</v>
      </c>
      <c r="P114" s="22">
        <v>0</v>
      </c>
      <c r="Q114" s="22">
        <v>1</v>
      </c>
      <c r="R114" s="24">
        <v>0</v>
      </c>
      <c r="S114" s="24">
        <v>0</v>
      </c>
      <c r="T114" s="24">
        <v>300000</v>
      </c>
      <c r="U114" s="23">
        <v>300000</v>
      </c>
    </row>
    <row r="115" spans="1:21" x14ac:dyDescent="0.25">
      <c r="A115" t="s">
        <v>4460</v>
      </c>
      <c r="B115" t="s">
        <v>1765</v>
      </c>
      <c r="C115" t="s">
        <v>1314</v>
      </c>
      <c r="D115" t="s">
        <v>1766</v>
      </c>
      <c r="F115" t="s">
        <v>1324</v>
      </c>
      <c r="G115" t="s">
        <v>1378</v>
      </c>
      <c r="H115">
        <v>2021</v>
      </c>
      <c r="I115" s="2">
        <v>44454</v>
      </c>
      <c r="J115" t="s">
        <v>1319</v>
      </c>
      <c r="K115" s="25">
        <v>85000000</v>
      </c>
      <c r="L115" t="s">
        <v>24</v>
      </c>
      <c r="M115" t="s">
        <v>1352</v>
      </c>
      <c r="N115" t="s">
        <v>4267</v>
      </c>
      <c r="O115" s="22">
        <v>0.75900000000000001</v>
      </c>
      <c r="P115" s="22">
        <v>0</v>
      </c>
      <c r="Q115" s="22">
        <v>0</v>
      </c>
      <c r="R115" s="24">
        <v>64515000</v>
      </c>
      <c r="S115" s="24">
        <v>0</v>
      </c>
      <c r="T115" s="24">
        <v>0</v>
      </c>
      <c r="U115" s="23">
        <v>64515000</v>
      </c>
    </row>
    <row r="116" spans="1:21" x14ac:dyDescent="0.25">
      <c r="A116" t="s">
        <v>4461</v>
      </c>
      <c r="B116" t="s">
        <v>4462</v>
      </c>
      <c r="C116" t="s">
        <v>1314</v>
      </c>
      <c r="D116" t="s">
        <v>1766</v>
      </c>
      <c r="F116" t="s">
        <v>1324</v>
      </c>
      <c r="G116" t="s">
        <v>1378</v>
      </c>
      <c r="H116">
        <v>2021</v>
      </c>
      <c r="I116" s="2">
        <v>44454</v>
      </c>
      <c r="J116" t="s">
        <v>1319</v>
      </c>
      <c r="K116" s="25">
        <v>50000000</v>
      </c>
      <c r="L116" t="s">
        <v>1335</v>
      </c>
      <c r="M116" t="s">
        <v>1327</v>
      </c>
      <c r="N116" t="s">
        <v>1347</v>
      </c>
      <c r="O116" s="22">
        <v>0</v>
      </c>
      <c r="P116" s="22">
        <v>0</v>
      </c>
      <c r="Q116" s="22">
        <v>1</v>
      </c>
      <c r="R116" s="24">
        <v>0</v>
      </c>
      <c r="S116" s="24">
        <v>0</v>
      </c>
      <c r="T116" s="24">
        <v>50000000</v>
      </c>
      <c r="U116" s="23">
        <v>50000000</v>
      </c>
    </row>
    <row r="117" spans="1:21" x14ac:dyDescent="0.25">
      <c r="A117" t="s">
        <v>4497</v>
      </c>
      <c r="B117" t="s">
        <v>4498</v>
      </c>
      <c r="C117" t="s">
        <v>1314</v>
      </c>
      <c r="D117" t="s">
        <v>1829</v>
      </c>
      <c r="F117" t="s">
        <v>1355</v>
      </c>
      <c r="G117" t="s">
        <v>1363</v>
      </c>
      <c r="H117">
        <v>2021</v>
      </c>
      <c r="I117" s="2">
        <v>44454</v>
      </c>
      <c r="J117" t="s">
        <v>1319</v>
      </c>
      <c r="K117" s="25">
        <v>118480000</v>
      </c>
      <c r="L117" t="s">
        <v>24</v>
      </c>
      <c r="M117" t="s">
        <v>84</v>
      </c>
      <c r="N117" t="s">
        <v>4267</v>
      </c>
      <c r="O117" s="22">
        <v>0.125</v>
      </c>
      <c r="P117" s="22">
        <v>0</v>
      </c>
      <c r="Q117" s="22">
        <v>0</v>
      </c>
      <c r="R117" s="24">
        <v>14810000</v>
      </c>
      <c r="S117" s="24">
        <v>0</v>
      </c>
      <c r="T117" s="24">
        <v>0</v>
      </c>
      <c r="U117" s="23">
        <v>14810000</v>
      </c>
    </row>
    <row r="118" spans="1:21" x14ac:dyDescent="0.25">
      <c r="A118" t="s">
        <v>4272</v>
      </c>
      <c r="B118" t="s">
        <v>4273</v>
      </c>
      <c r="C118" t="s">
        <v>1314</v>
      </c>
      <c r="D118" t="s">
        <v>1315</v>
      </c>
      <c r="F118" t="s">
        <v>1324</v>
      </c>
      <c r="G118" t="s">
        <v>1378</v>
      </c>
      <c r="H118">
        <v>2021</v>
      </c>
      <c r="I118" s="2">
        <v>44455</v>
      </c>
      <c r="J118" t="s">
        <v>1319</v>
      </c>
      <c r="K118" s="25">
        <v>58000000</v>
      </c>
      <c r="L118" t="s">
        <v>24</v>
      </c>
      <c r="M118" t="s">
        <v>1345</v>
      </c>
      <c r="N118" t="s">
        <v>4267</v>
      </c>
      <c r="O118" s="22">
        <v>0.1293</v>
      </c>
      <c r="P118" s="22">
        <v>0</v>
      </c>
      <c r="Q118" s="22">
        <v>0</v>
      </c>
      <c r="R118" s="24">
        <v>7499400</v>
      </c>
      <c r="S118" s="24">
        <v>0</v>
      </c>
      <c r="T118" s="24">
        <v>0</v>
      </c>
      <c r="U118" s="23">
        <v>7499400</v>
      </c>
    </row>
    <row r="119" spans="1:21" x14ac:dyDescent="0.25">
      <c r="A119" t="s">
        <v>4312</v>
      </c>
      <c r="B119" t="s">
        <v>4313</v>
      </c>
      <c r="C119" t="s">
        <v>1367</v>
      </c>
      <c r="D119" t="s">
        <v>1511</v>
      </c>
      <c r="F119" t="s">
        <v>1355</v>
      </c>
      <c r="G119" t="s">
        <v>1356</v>
      </c>
      <c r="H119">
        <v>2021</v>
      </c>
      <c r="I119" s="2">
        <v>44459</v>
      </c>
      <c r="J119" t="s">
        <v>1319</v>
      </c>
      <c r="K119" s="25">
        <v>300000</v>
      </c>
      <c r="L119" t="s">
        <v>24</v>
      </c>
      <c r="M119" t="s">
        <v>1899</v>
      </c>
      <c r="N119" t="s">
        <v>4267</v>
      </c>
      <c r="O119" s="22">
        <v>1</v>
      </c>
      <c r="P119" s="22">
        <v>0</v>
      </c>
      <c r="Q119" s="22">
        <v>0</v>
      </c>
      <c r="R119" s="24">
        <v>300000</v>
      </c>
      <c r="S119" s="24">
        <v>0</v>
      </c>
      <c r="T119" s="24">
        <v>0</v>
      </c>
      <c r="U119" s="23">
        <v>300000</v>
      </c>
    </row>
    <row r="120" spans="1:21" x14ac:dyDescent="0.25">
      <c r="A120" t="s">
        <v>4492</v>
      </c>
      <c r="B120" t="s">
        <v>4493</v>
      </c>
      <c r="C120" t="s">
        <v>1367</v>
      </c>
      <c r="D120" t="s">
        <v>1812</v>
      </c>
      <c r="F120" t="s">
        <v>1504</v>
      </c>
      <c r="G120" t="s">
        <v>1819</v>
      </c>
      <c r="H120">
        <v>2021</v>
      </c>
      <c r="I120" s="2">
        <v>44459</v>
      </c>
      <c r="J120" t="s">
        <v>1319</v>
      </c>
      <c r="K120" s="25">
        <v>500000</v>
      </c>
      <c r="L120" t="s">
        <v>25</v>
      </c>
      <c r="M120" t="s">
        <v>4267</v>
      </c>
      <c r="N120" t="s">
        <v>1365</v>
      </c>
      <c r="O120" s="22">
        <v>0</v>
      </c>
      <c r="P120" s="22">
        <v>1</v>
      </c>
      <c r="Q120" s="22">
        <v>0</v>
      </c>
      <c r="R120" s="24">
        <v>0</v>
      </c>
      <c r="S120" s="24">
        <v>500000</v>
      </c>
      <c r="T120" s="24">
        <v>0</v>
      </c>
      <c r="U120" s="23">
        <v>500000</v>
      </c>
    </row>
    <row r="121" spans="1:21" x14ac:dyDescent="0.25">
      <c r="A121" t="s">
        <v>4438</v>
      </c>
      <c r="B121" t="s">
        <v>4439</v>
      </c>
      <c r="C121" t="s">
        <v>1367</v>
      </c>
      <c r="D121" t="s">
        <v>1690</v>
      </c>
      <c r="F121" t="s">
        <v>1355</v>
      </c>
      <c r="G121" t="s">
        <v>1356</v>
      </c>
      <c r="H121">
        <v>2021</v>
      </c>
      <c r="I121" s="2">
        <v>44460</v>
      </c>
      <c r="J121" t="s">
        <v>1319</v>
      </c>
      <c r="K121" s="25">
        <v>300000</v>
      </c>
      <c r="L121" t="s">
        <v>24</v>
      </c>
      <c r="M121" t="s">
        <v>141</v>
      </c>
      <c r="N121" t="s">
        <v>4267</v>
      </c>
      <c r="O121" s="22">
        <v>1</v>
      </c>
      <c r="P121" s="22">
        <v>0</v>
      </c>
      <c r="Q121" s="22">
        <v>0</v>
      </c>
      <c r="R121" s="24">
        <v>300000</v>
      </c>
      <c r="S121" s="24">
        <v>0</v>
      </c>
      <c r="T121" s="24">
        <v>0</v>
      </c>
      <c r="U121" s="23">
        <v>300000</v>
      </c>
    </row>
    <row r="122" spans="1:21" x14ac:dyDescent="0.25">
      <c r="A122" t="s">
        <v>4365</v>
      </c>
      <c r="B122" t="s">
        <v>4366</v>
      </c>
      <c r="C122" t="s">
        <v>1367</v>
      </c>
      <c r="D122" t="s">
        <v>1590</v>
      </c>
      <c r="F122" t="s">
        <v>1355</v>
      </c>
      <c r="G122" t="s">
        <v>1356</v>
      </c>
      <c r="H122">
        <v>2021</v>
      </c>
      <c r="I122" s="2">
        <v>44466</v>
      </c>
      <c r="J122" t="s">
        <v>1319</v>
      </c>
      <c r="K122" s="25">
        <v>800000</v>
      </c>
      <c r="L122" t="s">
        <v>24</v>
      </c>
      <c r="M122" t="s">
        <v>1345</v>
      </c>
      <c r="N122" t="s">
        <v>4267</v>
      </c>
      <c r="O122" s="22">
        <v>1</v>
      </c>
      <c r="P122" s="22">
        <v>0</v>
      </c>
      <c r="Q122" s="22">
        <v>0</v>
      </c>
      <c r="R122" s="24">
        <v>800000</v>
      </c>
      <c r="S122" s="24">
        <v>0</v>
      </c>
      <c r="T122" s="24">
        <v>0</v>
      </c>
      <c r="U122" s="23">
        <v>800000</v>
      </c>
    </row>
    <row r="123" spans="1:21" x14ac:dyDescent="0.25">
      <c r="A123" t="s">
        <v>4398</v>
      </c>
      <c r="B123" t="s">
        <v>4399</v>
      </c>
      <c r="C123" t="s">
        <v>1367</v>
      </c>
      <c r="D123" t="s">
        <v>1623</v>
      </c>
      <c r="F123" t="s">
        <v>1316</v>
      </c>
      <c r="G123" t="s">
        <v>1317</v>
      </c>
      <c r="H123">
        <v>2021</v>
      </c>
      <c r="I123" s="2">
        <v>44466</v>
      </c>
      <c r="J123" t="s">
        <v>1319</v>
      </c>
      <c r="K123" s="25">
        <v>500000</v>
      </c>
      <c r="L123" t="s">
        <v>1335</v>
      </c>
      <c r="M123" t="s">
        <v>1345</v>
      </c>
      <c r="N123" t="s">
        <v>1365</v>
      </c>
      <c r="O123" s="22">
        <v>0</v>
      </c>
      <c r="P123" s="22">
        <v>0</v>
      </c>
      <c r="Q123" s="22">
        <v>1</v>
      </c>
      <c r="R123" s="24">
        <v>0</v>
      </c>
      <c r="S123" s="24">
        <v>0</v>
      </c>
      <c r="T123" s="24">
        <v>500000</v>
      </c>
      <c r="U123" s="23">
        <v>500000</v>
      </c>
    </row>
    <row r="124" spans="1:21" x14ac:dyDescent="0.25">
      <c r="A124" t="s">
        <v>4440</v>
      </c>
      <c r="B124" t="s">
        <v>4441</v>
      </c>
      <c r="C124" t="s">
        <v>1367</v>
      </c>
      <c r="D124" t="s">
        <v>1690</v>
      </c>
      <c r="F124" t="s">
        <v>1316</v>
      </c>
      <c r="G124" t="s">
        <v>1317</v>
      </c>
      <c r="H124">
        <v>2021</v>
      </c>
      <c r="I124" s="2">
        <v>44466</v>
      </c>
      <c r="J124" t="s">
        <v>1319</v>
      </c>
      <c r="K124" s="25">
        <v>300000</v>
      </c>
      <c r="L124" t="s">
        <v>25</v>
      </c>
      <c r="M124" t="s">
        <v>4267</v>
      </c>
      <c r="N124" t="s">
        <v>1346</v>
      </c>
      <c r="O124" s="22">
        <v>0</v>
      </c>
      <c r="P124" s="22">
        <v>1</v>
      </c>
      <c r="Q124" s="22">
        <v>0</v>
      </c>
      <c r="R124" s="24">
        <v>0</v>
      </c>
      <c r="S124" s="24">
        <v>300000</v>
      </c>
      <c r="T124" s="24">
        <v>0</v>
      </c>
      <c r="U124" s="23">
        <v>300000</v>
      </c>
    </row>
    <row r="125" spans="1:21" x14ac:dyDescent="0.25">
      <c r="A125" t="s">
        <v>4543</v>
      </c>
      <c r="B125" t="s">
        <v>4544</v>
      </c>
      <c r="C125" t="s">
        <v>1367</v>
      </c>
      <c r="D125" t="s">
        <v>1890</v>
      </c>
      <c r="F125" t="s">
        <v>1324</v>
      </c>
      <c r="G125" t="s">
        <v>1403</v>
      </c>
      <c r="H125">
        <v>2021</v>
      </c>
      <c r="I125" s="2">
        <v>44466</v>
      </c>
      <c r="J125" t="s">
        <v>1319</v>
      </c>
      <c r="K125" s="25">
        <v>100000</v>
      </c>
      <c r="L125" t="s">
        <v>1335</v>
      </c>
      <c r="M125" t="s">
        <v>1345</v>
      </c>
      <c r="N125" t="s">
        <v>1365</v>
      </c>
      <c r="O125" s="22">
        <v>0</v>
      </c>
      <c r="P125" s="22">
        <v>0</v>
      </c>
      <c r="Q125" s="22">
        <v>1</v>
      </c>
      <c r="R125" s="24">
        <v>0</v>
      </c>
      <c r="S125" s="24">
        <v>0</v>
      </c>
      <c r="T125" s="24">
        <v>100000</v>
      </c>
      <c r="U125" s="23">
        <v>100000</v>
      </c>
    </row>
    <row r="126" spans="1:21" x14ac:dyDescent="0.25">
      <c r="A126" t="s">
        <v>4616</v>
      </c>
      <c r="B126" t="s">
        <v>4617</v>
      </c>
      <c r="C126" t="s">
        <v>1367</v>
      </c>
      <c r="D126" t="s">
        <v>1964</v>
      </c>
      <c r="F126" t="s">
        <v>1355</v>
      </c>
      <c r="G126" t="s">
        <v>1356</v>
      </c>
      <c r="H126">
        <v>2021</v>
      </c>
      <c r="I126" s="2">
        <v>44466</v>
      </c>
      <c r="J126" t="s">
        <v>1319</v>
      </c>
      <c r="K126" s="25">
        <v>900000</v>
      </c>
      <c r="L126" t="s">
        <v>24</v>
      </c>
      <c r="M126" t="s">
        <v>1345</v>
      </c>
      <c r="N126" t="s">
        <v>4267</v>
      </c>
      <c r="O126" s="22">
        <v>1</v>
      </c>
      <c r="P126" s="22">
        <v>0</v>
      </c>
      <c r="Q126" s="22">
        <v>0</v>
      </c>
      <c r="R126" s="24">
        <v>900000</v>
      </c>
      <c r="S126" s="24">
        <v>0</v>
      </c>
      <c r="T126" s="24">
        <v>0</v>
      </c>
      <c r="U126" s="23">
        <v>900000</v>
      </c>
    </row>
    <row r="127" spans="1:21" x14ac:dyDescent="0.25">
      <c r="A127" t="s">
        <v>4702</v>
      </c>
      <c r="B127" t="s">
        <v>4703</v>
      </c>
      <c r="C127" t="s">
        <v>1367</v>
      </c>
      <c r="D127" t="s">
        <v>2101</v>
      </c>
      <c r="F127" t="s">
        <v>1316</v>
      </c>
      <c r="G127" t="s">
        <v>1317</v>
      </c>
      <c r="H127">
        <v>2021</v>
      </c>
      <c r="I127" s="2">
        <v>44466</v>
      </c>
      <c r="J127" t="s">
        <v>1319</v>
      </c>
      <c r="K127" s="25">
        <v>300000</v>
      </c>
      <c r="L127" t="s">
        <v>25</v>
      </c>
      <c r="M127" t="s">
        <v>4267</v>
      </c>
      <c r="N127" t="s">
        <v>1320</v>
      </c>
      <c r="O127" s="22">
        <v>0</v>
      </c>
      <c r="P127" s="22">
        <v>1</v>
      </c>
      <c r="Q127" s="22">
        <v>0</v>
      </c>
      <c r="R127" s="24">
        <v>0</v>
      </c>
      <c r="S127" s="24">
        <v>300000</v>
      </c>
      <c r="T127" s="24">
        <v>0</v>
      </c>
      <c r="U127" s="23">
        <v>300000</v>
      </c>
    </row>
    <row r="128" spans="1:21" x14ac:dyDescent="0.25">
      <c r="A128" t="s">
        <v>4307</v>
      </c>
      <c r="B128" t="s">
        <v>4308</v>
      </c>
      <c r="C128" t="s">
        <v>1314</v>
      </c>
      <c r="D128" t="s">
        <v>1475</v>
      </c>
      <c r="F128" t="s">
        <v>1324</v>
      </c>
      <c r="G128" t="s">
        <v>1374</v>
      </c>
      <c r="H128">
        <v>2021</v>
      </c>
      <c r="I128" s="2">
        <v>44468</v>
      </c>
      <c r="J128" t="s">
        <v>1319</v>
      </c>
      <c r="K128" s="25">
        <v>8000000</v>
      </c>
      <c r="L128" t="s">
        <v>24</v>
      </c>
      <c r="M128" t="s">
        <v>1352</v>
      </c>
      <c r="N128" t="s">
        <v>4267</v>
      </c>
      <c r="O128" s="22">
        <v>2.23E-2</v>
      </c>
      <c r="P128" s="22">
        <v>0</v>
      </c>
      <c r="Q128" s="22">
        <v>0</v>
      </c>
      <c r="R128" s="24">
        <v>178400</v>
      </c>
      <c r="S128" s="24">
        <v>0</v>
      </c>
      <c r="T128" s="24">
        <v>0</v>
      </c>
      <c r="U128" s="23">
        <v>178400</v>
      </c>
    </row>
    <row r="129" spans="1:21" x14ac:dyDescent="0.25">
      <c r="A129" t="s">
        <v>4307</v>
      </c>
      <c r="B129" t="s">
        <v>4308</v>
      </c>
      <c r="C129" t="s">
        <v>1314</v>
      </c>
      <c r="D129" t="s">
        <v>1475</v>
      </c>
      <c r="F129" t="s">
        <v>1324</v>
      </c>
      <c r="G129" t="s">
        <v>1374</v>
      </c>
      <c r="H129">
        <v>2021</v>
      </c>
      <c r="I129" s="2">
        <v>44468</v>
      </c>
      <c r="J129" t="s">
        <v>1319</v>
      </c>
      <c r="K129" s="25">
        <v>8000000</v>
      </c>
      <c r="L129" t="s">
        <v>24</v>
      </c>
      <c r="M129" t="s">
        <v>4309</v>
      </c>
      <c r="N129" t="s">
        <v>4267</v>
      </c>
      <c r="O129" s="22">
        <v>5.57E-2</v>
      </c>
      <c r="P129" s="22">
        <v>0</v>
      </c>
      <c r="Q129" s="22">
        <v>0</v>
      </c>
      <c r="R129" s="24">
        <v>445600</v>
      </c>
      <c r="S129" s="24">
        <v>0</v>
      </c>
      <c r="T129" s="24">
        <v>0</v>
      </c>
      <c r="U129" s="23">
        <v>445600</v>
      </c>
    </row>
    <row r="130" spans="1:21" x14ac:dyDescent="0.25">
      <c r="A130" t="s">
        <v>4722</v>
      </c>
      <c r="B130" t="s">
        <v>4723</v>
      </c>
      <c r="C130" t="s">
        <v>1367</v>
      </c>
      <c r="D130" t="s">
        <v>2119</v>
      </c>
      <c r="F130" t="s">
        <v>1355</v>
      </c>
      <c r="G130" t="s">
        <v>1363</v>
      </c>
      <c r="H130">
        <v>2021</v>
      </c>
      <c r="I130" s="2">
        <v>44468</v>
      </c>
      <c r="J130" t="s">
        <v>1319</v>
      </c>
      <c r="K130" s="25">
        <v>200000</v>
      </c>
      <c r="L130" t="s">
        <v>24</v>
      </c>
      <c r="M130" t="s">
        <v>84</v>
      </c>
      <c r="N130" t="s">
        <v>4267</v>
      </c>
      <c r="O130" s="22">
        <v>1</v>
      </c>
      <c r="P130" s="22">
        <v>0</v>
      </c>
      <c r="Q130" s="22">
        <v>0</v>
      </c>
      <c r="R130" s="24">
        <v>200000</v>
      </c>
      <c r="S130" s="24">
        <v>0</v>
      </c>
      <c r="T130" s="24">
        <v>0</v>
      </c>
      <c r="U130" s="23">
        <v>200000</v>
      </c>
    </row>
    <row r="131" spans="1:21" x14ac:dyDescent="0.25">
      <c r="A131" t="s">
        <v>4450</v>
      </c>
      <c r="B131" t="s">
        <v>4451</v>
      </c>
      <c r="C131" t="s">
        <v>1367</v>
      </c>
      <c r="D131" t="s">
        <v>1720</v>
      </c>
      <c r="F131" t="s">
        <v>1355</v>
      </c>
      <c r="G131" t="s">
        <v>1356</v>
      </c>
      <c r="H131">
        <v>2021</v>
      </c>
      <c r="I131" s="2">
        <v>44469</v>
      </c>
      <c r="J131" t="s">
        <v>1319</v>
      </c>
      <c r="K131" s="25">
        <v>200000</v>
      </c>
      <c r="L131" t="s">
        <v>24</v>
      </c>
      <c r="M131" t="s">
        <v>1345</v>
      </c>
      <c r="N131" t="s">
        <v>4267</v>
      </c>
      <c r="O131" s="22">
        <v>1</v>
      </c>
      <c r="P131" s="22">
        <v>0</v>
      </c>
      <c r="Q131" s="22">
        <v>0</v>
      </c>
      <c r="R131" s="24">
        <v>200000</v>
      </c>
      <c r="S131" s="24">
        <v>0</v>
      </c>
      <c r="T131" s="24">
        <v>0</v>
      </c>
      <c r="U131" s="23">
        <v>200000</v>
      </c>
    </row>
    <row r="132" spans="1:21" x14ac:dyDescent="0.25">
      <c r="A132" t="s">
        <v>4434</v>
      </c>
      <c r="B132" t="s">
        <v>4435</v>
      </c>
      <c r="C132" t="s">
        <v>1367</v>
      </c>
      <c r="D132" t="s">
        <v>1690</v>
      </c>
      <c r="F132" t="s">
        <v>1316</v>
      </c>
      <c r="G132" t="s">
        <v>1343</v>
      </c>
      <c r="H132">
        <v>2021</v>
      </c>
      <c r="I132" s="2">
        <v>44476</v>
      </c>
      <c r="J132" t="s">
        <v>1319</v>
      </c>
      <c r="K132" s="25">
        <v>300000</v>
      </c>
      <c r="L132" t="s">
        <v>24</v>
      </c>
      <c r="M132" t="s">
        <v>1327</v>
      </c>
      <c r="N132" t="s">
        <v>4267</v>
      </c>
      <c r="O132" s="22">
        <v>1</v>
      </c>
      <c r="P132" s="22">
        <v>0</v>
      </c>
      <c r="Q132" s="22">
        <v>0</v>
      </c>
      <c r="R132" s="24">
        <v>300000</v>
      </c>
      <c r="S132" s="24">
        <v>0</v>
      </c>
      <c r="T132" s="24">
        <v>0</v>
      </c>
      <c r="U132" s="23">
        <v>300000</v>
      </c>
    </row>
    <row r="133" spans="1:21" x14ac:dyDescent="0.25">
      <c r="A133" t="s">
        <v>4400</v>
      </c>
      <c r="B133" t="s">
        <v>4401</v>
      </c>
      <c r="C133" t="s">
        <v>1367</v>
      </c>
      <c r="D133" t="s">
        <v>1623</v>
      </c>
      <c r="F133" t="s">
        <v>1316</v>
      </c>
      <c r="G133" t="s">
        <v>1317</v>
      </c>
      <c r="H133">
        <v>2021</v>
      </c>
      <c r="I133" s="2">
        <v>44477</v>
      </c>
      <c r="J133" t="s">
        <v>1319</v>
      </c>
      <c r="K133" s="25">
        <v>500000</v>
      </c>
      <c r="L133" t="s">
        <v>24</v>
      </c>
      <c r="M133" t="s">
        <v>1321</v>
      </c>
      <c r="N133" t="s">
        <v>4267</v>
      </c>
      <c r="O133" s="22">
        <v>1</v>
      </c>
      <c r="P133" s="22">
        <v>0</v>
      </c>
      <c r="Q133" s="22">
        <v>0</v>
      </c>
      <c r="R133" s="24">
        <v>500000</v>
      </c>
      <c r="S133" s="24">
        <v>0</v>
      </c>
      <c r="T133" s="24">
        <v>0</v>
      </c>
      <c r="U133" s="23">
        <v>500000</v>
      </c>
    </row>
    <row r="134" spans="1:21" x14ac:dyDescent="0.25">
      <c r="A134" t="s">
        <v>4519</v>
      </c>
      <c r="B134" t="s">
        <v>4520</v>
      </c>
      <c r="C134" t="s">
        <v>1367</v>
      </c>
      <c r="D134" t="s">
        <v>1854</v>
      </c>
      <c r="F134" t="s">
        <v>1316</v>
      </c>
      <c r="G134" t="s">
        <v>1343</v>
      </c>
      <c r="H134">
        <v>2021</v>
      </c>
      <c r="I134" s="2">
        <v>44477</v>
      </c>
      <c r="J134" t="s">
        <v>1319</v>
      </c>
      <c r="K134" s="25">
        <v>600000</v>
      </c>
      <c r="L134" t="s">
        <v>25</v>
      </c>
      <c r="M134" t="s">
        <v>4267</v>
      </c>
      <c r="N134" t="s">
        <v>1365</v>
      </c>
      <c r="O134" s="22">
        <v>0</v>
      </c>
      <c r="P134" s="22">
        <v>1</v>
      </c>
      <c r="Q134" s="22">
        <v>0</v>
      </c>
      <c r="R134" s="24">
        <v>0</v>
      </c>
      <c r="S134" s="24">
        <v>600000</v>
      </c>
      <c r="T134" s="24">
        <v>0</v>
      </c>
      <c r="U134" s="23">
        <v>600000</v>
      </c>
    </row>
    <row r="135" spans="1:21" x14ac:dyDescent="0.25">
      <c r="A135" t="s">
        <v>4270</v>
      </c>
      <c r="B135" t="s">
        <v>4271</v>
      </c>
      <c r="C135" t="s">
        <v>1314</v>
      </c>
      <c r="D135" t="s">
        <v>1315</v>
      </c>
      <c r="F135" t="s">
        <v>1324</v>
      </c>
      <c r="G135" t="s">
        <v>1378</v>
      </c>
      <c r="H135">
        <v>2021</v>
      </c>
      <c r="I135" s="2">
        <v>44482</v>
      </c>
      <c r="J135" t="s">
        <v>1319</v>
      </c>
      <c r="K135" s="25">
        <v>100000000</v>
      </c>
      <c r="L135" t="s">
        <v>24</v>
      </c>
      <c r="M135" t="s">
        <v>1352</v>
      </c>
      <c r="N135" t="s">
        <v>4267</v>
      </c>
      <c r="O135" s="22">
        <v>9.8900000000000002E-2</v>
      </c>
      <c r="P135" s="22">
        <v>0</v>
      </c>
      <c r="Q135" s="22">
        <v>0</v>
      </c>
      <c r="R135" s="24">
        <v>9890000</v>
      </c>
      <c r="S135" s="24">
        <v>0</v>
      </c>
      <c r="T135" s="24">
        <v>0</v>
      </c>
      <c r="U135" s="23">
        <v>9890000</v>
      </c>
    </row>
    <row r="136" spans="1:21" x14ac:dyDescent="0.25">
      <c r="A136" t="s">
        <v>4660</v>
      </c>
      <c r="B136" t="s">
        <v>4661</v>
      </c>
      <c r="C136" t="s">
        <v>1367</v>
      </c>
      <c r="D136" t="s">
        <v>1964</v>
      </c>
      <c r="F136" t="s">
        <v>1324</v>
      </c>
      <c r="G136" t="s">
        <v>1378</v>
      </c>
      <c r="H136">
        <v>2021</v>
      </c>
      <c r="I136" s="2">
        <v>44482</v>
      </c>
      <c r="J136" t="s">
        <v>1319</v>
      </c>
      <c r="K136" s="25">
        <v>300000</v>
      </c>
      <c r="L136" t="s">
        <v>24</v>
      </c>
      <c r="M136" t="s">
        <v>1345</v>
      </c>
      <c r="N136" t="s">
        <v>4267</v>
      </c>
      <c r="O136" s="22">
        <v>1</v>
      </c>
      <c r="P136" s="22">
        <v>0</v>
      </c>
      <c r="Q136" s="22">
        <v>0</v>
      </c>
      <c r="R136" s="24">
        <v>300000</v>
      </c>
      <c r="S136" s="24">
        <v>0</v>
      </c>
      <c r="T136" s="24">
        <v>0</v>
      </c>
      <c r="U136" s="23">
        <v>300000</v>
      </c>
    </row>
    <row r="137" spans="1:21" x14ac:dyDescent="0.25">
      <c r="A137" t="s">
        <v>4652</v>
      </c>
      <c r="B137" t="s">
        <v>4653</v>
      </c>
      <c r="C137" t="s">
        <v>1367</v>
      </c>
      <c r="D137" t="s">
        <v>1964</v>
      </c>
      <c r="F137" t="s">
        <v>1355</v>
      </c>
      <c r="G137" t="s">
        <v>1370</v>
      </c>
      <c r="H137">
        <v>2021</v>
      </c>
      <c r="I137" s="2">
        <v>44484</v>
      </c>
      <c r="J137" t="s">
        <v>1319</v>
      </c>
      <c r="K137" s="25">
        <v>630000</v>
      </c>
      <c r="L137" t="s">
        <v>25</v>
      </c>
      <c r="M137" t="s">
        <v>4267</v>
      </c>
      <c r="N137" t="s">
        <v>1365</v>
      </c>
      <c r="O137" s="22">
        <v>0</v>
      </c>
      <c r="P137" s="22">
        <v>1</v>
      </c>
      <c r="Q137" s="22">
        <v>0</v>
      </c>
      <c r="R137" s="24">
        <v>0</v>
      </c>
      <c r="S137" s="24">
        <v>630000</v>
      </c>
      <c r="T137" s="24">
        <v>0</v>
      </c>
      <c r="U137" s="23">
        <v>630000</v>
      </c>
    </row>
    <row r="138" spans="1:21" x14ac:dyDescent="0.25">
      <c r="A138" t="s">
        <v>4654</v>
      </c>
      <c r="B138" t="s">
        <v>4655</v>
      </c>
      <c r="C138" t="s">
        <v>1367</v>
      </c>
      <c r="D138" t="s">
        <v>1964</v>
      </c>
      <c r="F138" t="s">
        <v>1355</v>
      </c>
      <c r="G138" t="s">
        <v>1370</v>
      </c>
      <c r="H138">
        <v>2021</v>
      </c>
      <c r="I138" s="2">
        <v>44487</v>
      </c>
      <c r="J138" t="s">
        <v>1319</v>
      </c>
      <c r="K138" s="25">
        <v>750000</v>
      </c>
      <c r="L138" t="s">
        <v>24</v>
      </c>
      <c r="M138" t="s">
        <v>1345</v>
      </c>
      <c r="N138" t="s">
        <v>4267</v>
      </c>
      <c r="O138" s="22">
        <v>1</v>
      </c>
      <c r="P138" s="22">
        <v>0</v>
      </c>
      <c r="Q138" s="22">
        <v>0</v>
      </c>
      <c r="R138" s="24">
        <v>750000</v>
      </c>
      <c r="S138" s="24">
        <v>0</v>
      </c>
      <c r="T138" s="24">
        <v>0</v>
      </c>
      <c r="U138" s="23">
        <v>750000</v>
      </c>
    </row>
    <row r="139" spans="1:21" x14ac:dyDescent="0.25">
      <c r="A139" t="s">
        <v>4577</v>
      </c>
      <c r="B139" t="s">
        <v>4578</v>
      </c>
      <c r="C139" t="s">
        <v>1367</v>
      </c>
      <c r="D139" t="s">
        <v>1947</v>
      </c>
      <c r="F139" t="s">
        <v>1324</v>
      </c>
      <c r="G139" t="s">
        <v>1403</v>
      </c>
      <c r="H139">
        <v>2021</v>
      </c>
      <c r="I139" s="2">
        <v>44488</v>
      </c>
      <c r="J139" t="s">
        <v>1319</v>
      </c>
      <c r="K139" s="25">
        <v>100000</v>
      </c>
      <c r="L139" t="s">
        <v>24</v>
      </c>
      <c r="M139" t="s">
        <v>1345</v>
      </c>
      <c r="N139" t="s">
        <v>4267</v>
      </c>
      <c r="O139" s="22">
        <v>0.16850000000000001</v>
      </c>
      <c r="P139" s="22">
        <v>0</v>
      </c>
      <c r="Q139" s="22">
        <v>0</v>
      </c>
      <c r="R139" s="24">
        <v>16850</v>
      </c>
      <c r="S139" s="24">
        <v>0</v>
      </c>
      <c r="T139" s="24">
        <v>0</v>
      </c>
      <c r="U139" s="23">
        <v>16850</v>
      </c>
    </row>
    <row r="140" spans="1:21" x14ac:dyDescent="0.25">
      <c r="A140" t="s">
        <v>4675</v>
      </c>
      <c r="B140" t="s">
        <v>4676</v>
      </c>
      <c r="C140" t="s">
        <v>1367</v>
      </c>
      <c r="D140" t="s">
        <v>1964</v>
      </c>
      <c r="F140" t="s">
        <v>1324</v>
      </c>
      <c r="G140" t="s">
        <v>1378</v>
      </c>
      <c r="H140">
        <v>2021</v>
      </c>
      <c r="I140" s="2">
        <v>44488</v>
      </c>
      <c r="J140" t="s">
        <v>1319</v>
      </c>
      <c r="K140" s="25">
        <v>1000000</v>
      </c>
      <c r="L140" t="s">
        <v>24</v>
      </c>
      <c r="M140" t="s">
        <v>1345</v>
      </c>
      <c r="N140" t="s">
        <v>4267</v>
      </c>
      <c r="O140" s="22">
        <v>1</v>
      </c>
      <c r="P140" s="22">
        <v>0</v>
      </c>
      <c r="Q140" s="22">
        <v>0</v>
      </c>
      <c r="R140" s="24">
        <v>1000000</v>
      </c>
      <c r="S140" s="24">
        <v>0</v>
      </c>
      <c r="T140" s="24">
        <v>0</v>
      </c>
      <c r="U140" s="23">
        <v>1000000</v>
      </c>
    </row>
    <row r="141" spans="1:21" x14ac:dyDescent="0.25">
      <c r="A141" t="s">
        <v>4301</v>
      </c>
      <c r="B141" t="s">
        <v>4302</v>
      </c>
      <c r="C141" t="s">
        <v>1367</v>
      </c>
      <c r="D141" t="s">
        <v>1448</v>
      </c>
      <c r="F141" t="s">
        <v>1324</v>
      </c>
      <c r="G141" t="s">
        <v>1403</v>
      </c>
      <c r="H141">
        <v>2021</v>
      </c>
      <c r="I141" s="2">
        <v>44490</v>
      </c>
      <c r="J141" t="s">
        <v>1319</v>
      </c>
      <c r="K141" s="25">
        <v>200000</v>
      </c>
      <c r="L141" t="s">
        <v>24</v>
      </c>
      <c r="M141" t="s">
        <v>1345</v>
      </c>
      <c r="N141" t="s">
        <v>4267</v>
      </c>
      <c r="O141" s="22">
        <v>1</v>
      </c>
      <c r="P141" s="22">
        <v>0</v>
      </c>
      <c r="Q141" s="22">
        <v>0</v>
      </c>
      <c r="R141" s="24">
        <v>200000</v>
      </c>
      <c r="S141" s="24">
        <v>0</v>
      </c>
      <c r="T141" s="24">
        <v>0</v>
      </c>
      <c r="U141" s="23">
        <v>200000</v>
      </c>
    </row>
    <row r="142" spans="1:21" x14ac:dyDescent="0.25">
      <c r="A142" t="s">
        <v>4658</v>
      </c>
      <c r="B142" t="s">
        <v>4659</v>
      </c>
      <c r="C142" t="s">
        <v>1367</v>
      </c>
      <c r="D142" t="s">
        <v>1964</v>
      </c>
      <c r="F142" t="s">
        <v>1338</v>
      </c>
      <c r="G142" t="s">
        <v>1351</v>
      </c>
      <c r="H142">
        <v>2021</v>
      </c>
      <c r="I142" s="2">
        <v>44490</v>
      </c>
      <c r="J142" t="s">
        <v>1319</v>
      </c>
      <c r="K142" s="25">
        <v>100000</v>
      </c>
      <c r="L142" t="s">
        <v>24</v>
      </c>
      <c r="M142" t="s">
        <v>1327</v>
      </c>
      <c r="N142" t="s">
        <v>4267</v>
      </c>
      <c r="O142" s="22">
        <v>1</v>
      </c>
      <c r="P142" s="22">
        <v>0</v>
      </c>
      <c r="Q142" s="22">
        <v>0</v>
      </c>
      <c r="R142" s="24">
        <v>100000</v>
      </c>
      <c r="S142" s="24">
        <v>0</v>
      </c>
      <c r="T142" s="24">
        <v>0</v>
      </c>
      <c r="U142" s="23">
        <v>100000</v>
      </c>
    </row>
    <row r="143" spans="1:21" x14ac:dyDescent="0.25">
      <c r="A143" t="s">
        <v>4278</v>
      </c>
      <c r="B143" t="s">
        <v>4279</v>
      </c>
      <c r="C143" t="s">
        <v>1314</v>
      </c>
      <c r="D143" t="s">
        <v>1315</v>
      </c>
      <c r="F143" t="s">
        <v>1355</v>
      </c>
      <c r="G143" t="s">
        <v>1363</v>
      </c>
      <c r="H143">
        <v>2021</v>
      </c>
      <c r="I143" s="2">
        <v>44491</v>
      </c>
      <c r="J143" t="s">
        <v>1319</v>
      </c>
      <c r="K143" s="25">
        <v>150000000</v>
      </c>
      <c r="L143" t="s">
        <v>25</v>
      </c>
      <c r="M143" t="s">
        <v>4267</v>
      </c>
      <c r="N143" t="s">
        <v>1365</v>
      </c>
      <c r="O143" s="22">
        <v>0</v>
      </c>
      <c r="P143" s="22">
        <v>0.15</v>
      </c>
      <c r="Q143" s="22">
        <v>0</v>
      </c>
      <c r="R143" s="24">
        <v>0</v>
      </c>
      <c r="S143" s="24">
        <v>22500000</v>
      </c>
      <c r="T143" s="24">
        <v>0</v>
      </c>
      <c r="U143" s="23">
        <v>22500000</v>
      </c>
    </row>
    <row r="144" spans="1:21" x14ac:dyDescent="0.25">
      <c r="A144" t="s">
        <v>4646</v>
      </c>
      <c r="B144" t="s">
        <v>4647</v>
      </c>
      <c r="C144" t="s">
        <v>1367</v>
      </c>
      <c r="D144" t="s">
        <v>1964</v>
      </c>
      <c r="F144" t="s">
        <v>1355</v>
      </c>
      <c r="G144" t="s">
        <v>1356</v>
      </c>
      <c r="H144">
        <v>2021</v>
      </c>
      <c r="I144" s="2">
        <v>44495</v>
      </c>
      <c r="J144" t="s">
        <v>1319</v>
      </c>
      <c r="K144" s="25">
        <v>400000</v>
      </c>
      <c r="L144" t="s">
        <v>24</v>
      </c>
      <c r="M144" t="s">
        <v>1345</v>
      </c>
      <c r="N144" t="s">
        <v>4267</v>
      </c>
      <c r="O144" s="22">
        <v>1</v>
      </c>
      <c r="P144" s="22">
        <v>0</v>
      </c>
      <c r="Q144" s="22">
        <v>0</v>
      </c>
      <c r="R144" s="24">
        <v>400000</v>
      </c>
      <c r="S144" s="24">
        <v>0</v>
      </c>
      <c r="T144" s="24">
        <v>0</v>
      </c>
      <c r="U144" s="23">
        <v>400000</v>
      </c>
    </row>
    <row r="145" spans="1:21" x14ac:dyDescent="0.25">
      <c r="A145" t="s">
        <v>4390</v>
      </c>
      <c r="B145" t="s">
        <v>4391</v>
      </c>
      <c r="C145" t="s">
        <v>1314</v>
      </c>
      <c r="D145" t="s">
        <v>1623</v>
      </c>
      <c r="F145" t="s">
        <v>1324</v>
      </c>
      <c r="G145" t="s">
        <v>1325</v>
      </c>
      <c r="H145">
        <v>2021</v>
      </c>
      <c r="I145" s="2">
        <v>44496</v>
      </c>
      <c r="J145" t="s">
        <v>1319</v>
      </c>
      <c r="K145" s="25">
        <v>30000000</v>
      </c>
      <c r="L145" t="s">
        <v>24</v>
      </c>
      <c r="M145" t="s">
        <v>1352</v>
      </c>
      <c r="N145" t="s">
        <v>4267</v>
      </c>
      <c r="O145" s="22">
        <v>0.2802</v>
      </c>
      <c r="P145" s="22">
        <v>0</v>
      </c>
      <c r="Q145" s="22">
        <v>0</v>
      </c>
      <c r="R145" s="24">
        <v>8406000</v>
      </c>
      <c r="S145" s="24">
        <v>0</v>
      </c>
      <c r="T145" s="24">
        <v>0</v>
      </c>
      <c r="U145" s="23">
        <v>8406000</v>
      </c>
    </row>
    <row r="146" spans="1:21" x14ac:dyDescent="0.25">
      <c r="A146" t="s">
        <v>4426</v>
      </c>
      <c r="B146" t="s">
        <v>4427</v>
      </c>
      <c r="C146" t="s">
        <v>1314</v>
      </c>
      <c r="D146" t="s">
        <v>1690</v>
      </c>
      <c r="F146" t="s">
        <v>1355</v>
      </c>
      <c r="G146" t="s">
        <v>1356</v>
      </c>
      <c r="H146">
        <v>2021</v>
      </c>
      <c r="I146" s="2">
        <v>44496</v>
      </c>
      <c r="J146" t="s">
        <v>1319</v>
      </c>
      <c r="K146" s="25">
        <v>250000000</v>
      </c>
      <c r="L146" t="s">
        <v>24</v>
      </c>
      <c r="M146" t="s">
        <v>1345</v>
      </c>
      <c r="N146" t="s">
        <v>4267</v>
      </c>
      <c r="O146" s="22">
        <v>0.37140000000000001</v>
      </c>
      <c r="P146" s="22">
        <v>0</v>
      </c>
      <c r="Q146" s="22">
        <v>0</v>
      </c>
      <c r="R146" s="24">
        <v>92850000</v>
      </c>
      <c r="S146" s="24">
        <v>0</v>
      </c>
      <c r="T146" s="24">
        <v>0</v>
      </c>
      <c r="U146" s="23">
        <v>92850000</v>
      </c>
    </row>
    <row r="147" spans="1:21" x14ac:dyDescent="0.25">
      <c r="A147" t="s">
        <v>4539</v>
      </c>
      <c r="B147" t="s">
        <v>4540</v>
      </c>
      <c r="C147" t="s">
        <v>1314</v>
      </c>
      <c r="D147" t="s">
        <v>1890</v>
      </c>
      <c r="F147" t="s">
        <v>1324</v>
      </c>
      <c r="G147" t="s">
        <v>1374</v>
      </c>
      <c r="H147">
        <v>2021</v>
      </c>
      <c r="I147" s="2">
        <v>44496</v>
      </c>
      <c r="J147" t="s">
        <v>1319</v>
      </c>
      <c r="K147" s="25">
        <v>500000000</v>
      </c>
      <c r="L147" t="s">
        <v>24</v>
      </c>
      <c r="M147" t="s">
        <v>1345</v>
      </c>
      <c r="N147" t="s">
        <v>4267</v>
      </c>
      <c r="O147" s="22">
        <v>0.125</v>
      </c>
      <c r="P147" s="22">
        <v>0</v>
      </c>
      <c r="Q147" s="22">
        <v>0</v>
      </c>
      <c r="R147" s="24">
        <v>62500000</v>
      </c>
      <c r="S147" s="24">
        <v>0</v>
      </c>
      <c r="T147" s="24">
        <v>0</v>
      </c>
      <c r="U147" s="23">
        <v>62500000</v>
      </c>
    </row>
    <row r="148" spans="1:21" x14ac:dyDescent="0.25">
      <c r="A148" t="s">
        <v>4571</v>
      </c>
      <c r="B148" t="s">
        <v>4572</v>
      </c>
      <c r="C148" t="s">
        <v>1367</v>
      </c>
      <c r="D148" t="s">
        <v>1922</v>
      </c>
      <c r="F148" t="s">
        <v>1355</v>
      </c>
      <c r="G148" t="s">
        <v>1356</v>
      </c>
      <c r="H148">
        <v>2021</v>
      </c>
      <c r="I148" s="2">
        <v>44496</v>
      </c>
      <c r="J148" t="s">
        <v>1319</v>
      </c>
      <c r="K148" s="25">
        <v>250000</v>
      </c>
      <c r="L148" t="s">
        <v>24</v>
      </c>
      <c r="M148" t="s">
        <v>141</v>
      </c>
      <c r="N148" t="s">
        <v>4267</v>
      </c>
      <c r="O148" s="22">
        <v>1</v>
      </c>
      <c r="P148" s="22">
        <v>0</v>
      </c>
      <c r="Q148" s="22">
        <v>0</v>
      </c>
      <c r="R148" s="24">
        <v>250000</v>
      </c>
      <c r="S148" s="24">
        <v>0</v>
      </c>
      <c r="T148" s="24">
        <v>0</v>
      </c>
      <c r="U148" s="23">
        <v>250000</v>
      </c>
    </row>
    <row r="149" spans="1:21" x14ac:dyDescent="0.25">
      <c r="A149" t="s">
        <v>4589</v>
      </c>
      <c r="B149" t="s">
        <v>4590</v>
      </c>
      <c r="C149" t="s">
        <v>1367</v>
      </c>
      <c r="D149" t="s">
        <v>1964</v>
      </c>
      <c r="F149" t="s">
        <v>1432</v>
      </c>
      <c r="G149" t="s">
        <v>1432</v>
      </c>
      <c r="H149">
        <v>2021</v>
      </c>
      <c r="I149" s="2">
        <v>44496</v>
      </c>
      <c r="J149" t="s">
        <v>1319</v>
      </c>
      <c r="K149" s="25">
        <v>700000</v>
      </c>
      <c r="L149" t="s">
        <v>1335</v>
      </c>
      <c r="M149" t="s">
        <v>1345</v>
      </c>
      <c r="N149" t="s">
        <v>1365</v>
      </c>
      <c r="O149" s="22">
        <v>0</v>
      </c>
      <c r="P149" s="22">
        <v>0</v>
      </c>
      <c r="Q149" s="22">
        <v>1</v>
      </c>
      <c r="R149" s="24">
        <v>0</v>
      </c>
      <c r="S149" s="24">
        <v>0</v>
      </c>
      <c r="T149" s="24">
        <v>700000</v>
      </c>
      <c r="U149" s="23">
        <v>700000</v>
      </c>
    </row>
    <row r="150" spans="1:21" x14ac:dyDescent="0.25">
      <c r="A150" t="s">
        <v>4339</v>
      </c>
      <c r="B150" t="s">
        <v>4340</v>
      </c>
      <c r="C150" t="s">
        <v>1367</v>
      </c>
      <c r="D150" t="s">
        <v>1539</v>
      </c>
      <c r="F150" t="s">
        <v>1316</v>
      </c>
      <c r="G150" t="s">
        <v>1317</v>
      </c>
      <c r="H150">
        <v>2021</v>
      </c>
      <c r="I150" s="2">
        <v>44497</v>
      </c>
      <c r="J150" t="s">
        <v>1319</v>
      </c>
      <c r="K150" s="25">
        <v>9630000</v>
      </c>
      <c r="L150" t="s">
        <v>24</v>
      </c>
      <c r="M150" t="s">
        <v>1345</v>
      </c>
      <c r="N150" t="s">
        <v>4267</v>
      </c>
      <c r="O150" s="22">
        <v>1</v>
      </c>
      <c r="P150" s="22">
        <v>0</v>
      </c>
      <c r="Q150" s="22">
        <v>0</v>
      </c>
      <c r="R150" s="24">
        <v>9630000</v>
      </c>
      <c r="S150" s="24">
        <v>0</v>
      </c>
      <c r="T150" s="24">
        <v>0</v>
      </c>
      <c r="U150" s="23">
        <v>9630000</v>
      </c>
    </row>
    <row r="151" spans="1:21" x14ac:dyDescent="0.25">
      <c r="A151" t="s">
        <v>4290</v>
      </c>
      <c r="B151" t="s">
        <v>4291</v>
      </c>
      <c r="C151" t="s">
        <v>1367</v>
      </c>
      <c r="D151" t="s">
        <v>1417</v>
      </c>
      <c r="F151" t="s">
        <v>1355</v>
      </c>
      <c r="G151" t="s">
        <v>1356</v>
      </c>
      <c r="H151">
        <v>2021</v>
      </c>
      <c r="I151" s="2">
        <v>44498</v>
      </c>
      <c r="J151" t="s">
        <v>1319</v>
      </c>
      <c r="K151" s="25">
        <v>400000</v>
      </c>
      <c r="L151" t="s">
        <v>24</v>
      </c>
      <c r="M151" t="s">
        <v>1345</v>
      </c>
      <c r="N151" t="s">
        <v>4267</v>
      </c>
      <c r="O151" s="22">
        <v>1</v>
      </c>
      <c r="P151" s="22">
        <v>0</v>
      </c>
      <c r="Q151" s="22">
        <v>0</v>
      </c>
      <c r="R151" s="24">
        <v>400000</v>
      </c>
      <c r="S151" s="24">
        <v>0</v>
      </c>
      <c r="T151" s="24">
        <v>0</v>
      </c>
      <c r="U151" s="23">
        <v>400000</v>
      </c>
    </row>
    <row r="152" spans="1:21" x14ac:dyDescent="0.25">
      <c r="A152" t="s">
        <v>4349</v>
      </c>
      <c r="B152" t="s">
        <v>4350</v>
      </c>
      <c r="C152" t="s">
        <v>1367</v>
      </c>
      <c r="D152" t="s">
        <v>1539</v>
      </c>
      <c r="F152" t="s">
        <v>1355</v>
      </c>
      <c r="G152" t="s">
        <v>1370</v>
      </c>
      <c r="H152">
        <v>2021</v>
      </c>
      <c r="I152" s="2">
        <v>44498</v>
      </c>
      <c r="J152" t="s">
        <v>1319</v>
      </c>
      <c r="K152" s="25">
        <v>875000</v>
      </c>
      <c r="L152" t="s">
        <v>24</v>
      </c>
      <c r="M152" t="s">
        <v>1345</v>
      </c>
      <c r="N152" t="s">
        <v>4267</v>
      </c>
      <c r="O152" s="22">
        <v>1</v>
      </c>
      <c r="P152" s="22">
        <v>0</v>
      </c>
      <c r="Q152" s="22">
        <v>0</v>
      </c>
      <c r="R152" s="24">
        <v>875000</v>
      </c>
      <c r="S152" s="24">
        <v>0</v>
      </c>
      <c r="T152" s="24">
        <v>0</v>
      </c>
      <c r="U152" s="23">
        <v>875000</v>
      </c>
    </row>
    <row r="153" spans="1:21" x14ac:dyDescent="0.25">
      <c r="A153" t="s">
        <v>4601</v>
      </c>
      <c r="B153" t="s">
        <v>4602</v>
      </c>
      <c r="C153" t="s">
        <v>1367</v>
      </c>
      <c r="D153" t="s">
        <v>1964</v>
      </c>
      <c r="F153" t="s">
        <v>1355</v>
      </c>
      <c r="G153" t="s">
        <v>1355</v>
      </c>
      <c r="H153">
        <v>2021</v>
      </c>
      <c r="I153" s="2">
        <v>44498</v>
      </c>
      <c r="J153" t="s">
        <v>1319</v>
      </c>
      <c r="K153" s="25">
        <v>1000000</v>
      </c>
      <c r="L153" t="s">
        <v>24</v>
      </c>
      <c r="M153" t="s">
        <v>1345</v>
      </c>
      <c r="N153" t="s">
        <v>4267</v>
      </c>
      <c r="O153" s="22">
        <v>1</v>
      </c>
      <c r="P153" s="22">
        <v>0</v>
      </c>
      <c r="Q153" s="22">
        <v>0</v>
      </c>
      <c r="R153" s="24">
        <v>1000000</v>
      </c>
      <c r="S153" s="24">
        <v>0</v>
      </c>
      <c r="T153" s="24">
        <v>0</v>
      </c>
      <c r="U153" s="23">
        <v>1000000</v>
      </c>
    </row>
    <row r="154" spans="1:21" x14ac:dyDescent="0.25">
      <c r="A154" t="s">
        <v>4555</v>
      </c>
      <c r="B154" t="s">
        <v>4556</v>
      </c>
      <c r="C154" t="s">
        <v>1367</v>
      </c>
      <c r="D154" t="s">
        <v>1890</v>
      </c>
      <c r="F154" t="s">
        <v>1316</v>
      </c>
      <c r="G154" t="s">
        <v>1461</v>
      </c>
      <c r="H154">
        <v>2021</v>
      </c>
      <c r="I154" s="2">
        <v>44501</v>
      </c>
      <c r="J154" t="s">
        <v>1319</v>
      </c>
      <c r="K154" s="25">
        <v>150000</v>
      </c>
      <c r="L154" t="s">
        <v>24</v>
      </c>
      <c r="M154" t="s">
        <v>1345</v>
      </c>
      <c r="N154" t="s">
        <v>4267</v>
      </c>
      <c r="O154" s="22">
        <v>1</v>
      </c>
      <c r="P154" s="22">
        <v>0</v>
      </c>
      <c r="Q154" s="22">
        <v>0</v>
      </c>
      <c r="R154" s="24">
        <v>150000</v>
      </c>
      <c r="S154" s="24">
        <v>0</v>
      </c>
      <c r="T154" s="24">
        <v>0</v>
      </c>
      <c r="U154" s="23">
        <v>150000</v>
      </c>
    </row>
    <row r="155" spans="1:21" x14ac:dyDescent="0.25">
      <c r="A155" t="s">
        <v>4644</v>
      </c>
      <c r="B155" t="s">
        <v>4645</v>
      </c>
      <c r="C155" t="s">
        <v>1367</v>
      </c>
      <c r="D155" t="s">
        <v>1964</v>
      </c>
      <c r="F155" t="s">
        <v>1324</v>
      </c>
      <c r="G155" t="s">
        <v>1378</v>
      </c>
      <c r="H155">
        <v>2021</v>
      </c>
      <c r="I155" s="2">
        <v>44501</v>
      </c>
      <c r="J155" t="s">
        <v>1319</v>
      </c>
      <c r="K155" s="25">
        <v>700000</v>
      </c>
      <c r="L155" t="s">
        <v>1335</v>
      </c>
      <c r="M155" t="s">
        <v>1345</v>
      </c>
      <c r="N155" t="s">
        <v>1365</v>
      </c>
      <c r="O155" s="22">
        <v>0</v>
      </c>
      <c r="P155" s="22">
        <v>0</v>
      </c>
      <c r="Q155" s="22">
        <v>1</v>
      </c>
      <c r="R155" s="24">
        <v>0</v>
      </c>
      <c r="S155" s="24">
        <v>0</v>
      </c>
      <c r="T155" s="24">
        <v>700000</v>
      </c>
      <c r="U155" s="24">
        <v>700000</v>
      </c>
    </row>
    <row r="156" spans="1:21" x14ac:dyDescent="0.25">
      <c r="A156" t="s">
        <v>4318</v>
      </c>
      <c r="B156" t="s">
        <v>4319</v>
      </c>
      <c r="C156" t="s">
        <v>1314</v>
      </c>
      <c r="D156" t="s">
        <v>1539</v>
      </c>
      <c r="F156" t="s">
        <v>1324</v>
      </c>
      <c r="G156" t="s">
        <v>1374</v>
      </c>
      <c r="H156">
        <v>2021</v>
      </c>
      <c r="I156" s="2">
        <v>44503</v>
      </c>
      <c r="J156" t="s">
        <v>1319</v>
      </c>
      <c r="K156" s="25">
        <v>56279900</v>
      </c>
      <c r="L156" t="s">
        <v>24</v>
      </c>
      <c r="M156" t="s">
        <v>1345</v>
      </c>
      <c r="N156" t="s">
        <v>4267</v>
      </c>
      <c r="O156" s="22">
        <v>6.83E-2</v>
      </c>
      <c r="P156" s="22">
        <v>0</v>
      </c>
      <c r="Q156" s="22">
        <v>0</v>
      </c>
      <c r="R156" s="24">
        <v>3843917.17</v>
      </c>
      <c r="S156" s="24">
        <v>0</v>
      </c>
      <c r="T156" s="24">
        <v>0</v>
      </c>
      <c r="U156" s="23">
        <v>3843917.17</v>
      </c>
    </row>
    <row r="157" spans="1:21" x14ac:dyDescent="0.25">
      <c r="A157" t="s">
        <v>4318</v>
      </c>
      <c r="B157" t="s">
        <v>4319</v>
      </c>
      <c r="C157" t="s">
        <v>1314</v>
      </c>
      <c r="D157" t="s">
        <v>1539</v>
      </c>
      <c r="F157" t="s">
        <v>1324</v>
      </c>
      <c r="G157" t="s">
        <v>1374</v>
      </c>
      <c r="H157">
        <v>2021</v>
      </c>
      <c r="I157" s="2">
        <v>44503</v>
      </c>
      <c r="J157" t="s">
        <v>1319</v>
      </c>
      <c r="K157" s="25">
        <v>56279900</v>
      </c>
      <c r="L157" t="s">
        <v>24</v>
      </c>
      <c r="M157" t="s">
        <v>1327</v>
      </c>
      <c r="N157" t="s">
        <v>4267</v>
      </c>
      <c r="O157" s="22">
        <v>0.12620000000000001</v>
      </c>
      <c r="P157" s="22">
        <v>0</v>
      </c>
      <c r="Q157" s="22">
        <v>0</v>
      </c>
      <c r="R157" s="24">
        <v>7102523.3800000008</v>
      </c>
      <c r="S157" s="24">
        <v>0</v>
      </c>
      <c r="T157" s="24">
        <v>0</v>
      </c>
      <c r="U157" s="23">
        <v>7102523.3800000008</v>
      </c>
    </row>
    <row r="158" spans="1:21" x14ac:dyDescent="0.25">
      <c r="A158" t="s">
        <v>4490</v>
      </c>
      <c r="B158" t="s">
        <v>4491</v>
      </c>
      <c r="C158" t="s">
        <v>1480</v>
      </c>
      <c r="D158" t="s">
        <v>1812</v>
      </c>
      <c r="F158" t="s">
        <v>1355</v>
      </c>
      <c r="G158" t="s">
        <v>1370</v>
      </c>
      <c r="H158">
        <v>2021</v>
      </c>
      <c r="I158" s="2">
        <v>44503</v>
      </c>
      <c r="J158" t="s">
        <v>1319</v>
      </c>
      <c r="K158" s="25">
        <v>65000000</v>
      </c>
      <c r="L158" t="s">
        <v>24</v>
      </c>
      <c r="M158" t="s">
        <v>1386</v>
      </c>
      <c r="N158" t="s">
        <v>4267</v>
      </c>
      <c r="O158" s="22">
        <v>0.69269999999999998</v>
      </c>
      <c r="P158" s="22">
        <v>0</v>
      </c>
      <c r="Q158" s="22">
        <v>0</v>
      </c>
      <c r="R158" s="24">
        <v>45025500</v>
      </c>
      <c r="S158" s="24">
        <v>0</v>
      </c>
      <c r="T158" s="24">
        <v>0</v>
      </c>
      <c r="U158" s="23">
        <v>45025500</v>
      </c>
    </row>
    <row r="159" spans="1:21" x14ac:dyDescent="0.25">
      <c r="A159" t="s">
        <v>4640</v>
      </c>
      <c r="B159" t="s">
        <v>4641</v>
      </c>
      <c r="C159" t="s">
        <v>1367</v>
      </c>
      <c r="D159" t="s">
        <v>1964</v>
      </c>
      <c r="F159" t="s">
        <v>1355</v>
      </c>
      <c r="G159" t="s">
        <v>1370</v>
      </c>
      <c r="H159">
        <v>2021</v>
      </c>
      <c r="I159" s="2">
        <v>44504</v>
      </c>
      <c r="J159" t="s">
        <v>1319</v>
      </c>
      <c r="K159" s="25">
        <v>387000</v>
      </c>
      <c r="L159" t="s">
        <v>25</v>
      </c>
      <c r="M159" t="s">
        <v>4267</v>
      </c>
      <c r="N159" t="s">
        <v>1365</v>
      </c>
      <c r="O159" s="22">
        <v>0</v>
      </c>
      <c r="P159" s="22">
        <v>1</v>
      </c>
      <c r="Q159" s="22">
        <v>0</v>
      </c>
      <c r="R159" s="24">
        <v>0</v>
      </c>
      <c r="S159" s="24">
        <v>387000</v>
      </c>
      <c r="T159" s="24">
        <v>0</v>
      </c>
      <c r="U159" s="23">
        <v>387000</v>
      </c>
    </row>
    <row r="160" spans="1:21" x14ac:dyDescent="0.25">
      <c r="A160" t="s">
        <v>4656</v>
      </c>
      <c r="B160" t="s">
        <v>4657</v>
      </c>
      <c r="C160" t="s">
        <v>1367</v>
      </c>
      <c r="D160" t="s">
        <v>1964</v>
      </c>
      <c r="F160" t="s">
        <v>1355</v>
      </c>
      <c r="G160" t="s">
        <v>1356</v>
      </c>
      <c r="H160">
        <v>2021</v>
      </c>
      <c r="I160" s="2">
        <v>44505</v>
      </c>
      <c r="J160" t="s">
        <v>1319</v>
      </c>
      <c r="K160" s="25">
        <v>200000</v>
      </c>
      <c r="L160" t="s">
        <v>24</v>
      </c>
      <c r="M160" t="s">
        <v>1345</v>
      </c>
      <c r="N160" t="s">
        <v>4267</v>
      </c>
      <c r="O160" s="22">
        <v>1</v>
      </c>
      <c r="P160" s="22">
        <v>0</v>
      </c>
      <c r="Q160" s="22">
        <v>0</v>
      </c>
      <c r="R160" s="24">
        <v>200000</v>
      </c>
      <c r="S160" s="24">
        <v>0</v>
      </c>
      <c r="T160" s="24">
        <v>0</v>
      </c>
      <c r="U160" s="23">
        <v>200000</v>
      </c>
    </row>
    <row r="161" spans="1:21" x14ac:dyDescent="0.25">
      <c r="A161" t="s">
        <v>4314</v>
      </c>
      <c r="B161" t="s">
        <v>4315</v>
      </c>
      <c r="C161" t="s">
        <v>1367</v>
      </c>
      <c r="D161" t="s">
        <v>1511</v>
      </c>
      <c r="F161" t="s">
        <v>1355</v>
      </c>
      <c r="G161" t="s">
        <v>1370</v>
      </c>
      <c r="H161">
        <v>2021</v>
      </c>
      <c r="I161" s="2">
        <v>44508</v>
      </c>
      <c r="J161" t="s">
        <v>1319</v>
      </c>
      <c r="K161" s="25">
        <v>344000</v>
      </c>
      <c r="L161" t="s">
        <v>24</v>
      </c>
      <c r="M161" t="s">
        <v>1469</v>
      </c>
      <c r="N161" t="s">
        <v>4267</v>
      </c>
      <c r="O161" s="22">
        <v>1</v>
      </c>
      <c r="P161" s="22">
        <v>0</v>
      </c>
      <c r="Q161" s="22">
        <v>0</v>
      </c>
      <c r="R161" s="24">
        <v>344000</v>
      </c>
      <c r="S161" s="24">
        <v>0</v>
      </c>
      <c r="T161" s="24">
        <v>0</v>
      </c>
      <c r="U161" s="23">
        <v>344000</v>
      </c>
    </row>
    <row r="162" spans="1:21" x14ac:dyDescent="0.25">
      <c r="A162" t="s">
        <v>4408</v>
      </c>
      <c r="B162" t="s">
        <v>4409</v>
      </c>
      <c r="C162" t="s">
        <v>1367</v>
      </c>
      <c r="D162" t="s">
        <v>1623</v>
      </c>
      <c r="F162" t="s">
        <v>1316</v>
      </c>
      <c r="G162" t="s">
        <v>1343</v>
      </c>
      <c r="H162">
        <v>2021</v>
      </c>
      <c r="I162" s="2">
        <v>44508</v>
      </c>
      <c r="J162" t="s">
        <v>1319</v>
      </c>
      <c r="K162" s="25">
        <v>200000</v>
      </c>
      <c r="L162" t="s">
        <v>1335</v>
      </c>
      <c r="M162" t="s">
        <v>1327</v>
      </c>
      <c r="N162" t="s">
        <v>1366</v>
      </c>
      <c r="O162" s="22">
        <v>0</v>
      </c>
      <c r="P162" s="22">
        <v>0</v>
      </c>
      <c r="Q162" s="22">
        <v>1</v>
      </c>
      <c r="R162" s="24">
        <v>0</v>
      </c>
      <c r="S162" s="24">
        <v>0</v>
      </c>
      <c r="T162" s="24">
        <v>200000</v>
      </c>
      <c r="U162" s="23">
        <v>200000</v>
      </c>
    </row>
    <row r="163" spans="1:21" x14ac:dyDescent="0.25">
      <c r="A163" t="s">
        <v>4557</v>
      </c>
      <c r="B163" t="s">
        <v>4558</v>
      </c>
      <c r="C163" t="s">
        <v>1367</v>
      </c>
      <c r="D163" t="s">
        <v>1890</v>
      </c>
      <c r="F163" t="s">
        <v>1316</v>
      </c>
      <c r="G163" t="s">
        <v>1461</v>
      </c>
      <c r="H163">
        <v>2021</v>
      </c>
      <c r="I163" s="2">
        <v>44508</v>
      </c>
      <c r="J163" t="s">
        <v>1319</v>
      </c>
      <c r="K163" s="25">
        <v>250000</v>
      </c>
      <c r="L163" t="s">
        <v>1335</v>
      </c>
      <c r="M163" t="s">
        <v>1345</v>
      </c>
      <c r="N163" t="s">
        <v>1365</v>
      </c>
      <c r="O163" s="22">
        <v>0</v>
      </c>
      <c r="P163" s="22">
        <v>0</v>
      </c>
      <c r="Q163" s="22">
        <v>1</v>
      </c>
      <c r="R163" s="24">
        <v>0</v>
      </c>
      <c r="S163" s="24">
        <v>0</v>
      </c>
      <c r="T163" s="24">
        <v>250000</v>
      </c>
      <c r="U163" s="23">
        <v>250000</v>
      </c>
    </row>
    <row r="164" spans="1:21" x14ac:dyDescent="0.25">
      <c r="A164" t="s">
        <v>4648</v>
      </c>
      <c r="B164" t="s">
        <v>4649</v>
      </c>
      <c r="C164" t="s">
        <v>1367</v>
      </c>
      <c r="D164" t="s">
        <v>1964</v>
      </c>
      <c r="F164" t="s">
        <v>1355</v>
      </c>
      <c r="G164" t="s">
        <v>1356</v>
      </c>
      <c r="H164">
        <v>2021</v>
      </c>
      <c r="I164" s="2">
        <v>44508</v>
      </c>
      <c r="J164" t="s">
        <v>1319</v>
      </c>
      <c r="K164" s="25">
        <v>550000</v>
      </c>
      <c r="L164" t="s">
        <v>24</v>
      </c>
      <c r="M164" t="s">
        <v>1345</v>
      </c>
      <c r="N164" t="s">
        <v>4267</v>
      </c>
      <c r="O164" s="22">
        <v>1</v>
      </c>
      <c r="P164" s="22">
        <v>0</v>
      </c>
      <c r="Q164" s="22">
        <v>0</v>
      </c>
      <c r="R164" s="24">
        <v>550000</v>
      </c>
      <c r="S164" s="24">
        <v>0</v>
      </c>
      <c r="T164" s="24">
        <v>0</v>
      </c>
      <c r="U164" s="23">
        <v>550000</v>
      </c>
    </row>
    <row r="165" spans="1:21" x14ac:dyDescent="0.25">
      <c r="A165" t="s">
        <v>4667</v>
      </c>
      <c r="B165" t="s">
        <v>4668</v>
      </c>
      <c r="C165" t="s">
        <v>1367</v>
      </c>
      <c r="D165" t="s">
        <v>1964</v>
      </c>
      <c r="F165" t="s">
        <v>1316</v>
      </c>
      <c r="G165" t="s">
        <v>1317</v>
      </c>
      <c r="H165">
        <v>2021</v>
      </c>
      <c r="I165" s="2">
        <v>44508</v>
      </c>
      <c r="J165" t="s">
        <v>1319</v>
      </c>
      <c r="K165" s="25">
        <v>110311</v>
      </c>
      <c r="L165" t="s">
        <v>24</v>
      </c>
      <c r="M165" t="s">
        <v>1321</v>
      </c>
      <c r="N165" t="s">
        <v>4267</v>
      </c>
      <c r="O165" s="22">
        <v>1</v>
      </c>
      <c r="P165" s="22">
        <v>0</v>
      </c>
      <c r="Q165" s="22">
        <v>0</v>
      </c>
      <c r="R165" s="24">
        <v>110311</v>
      </c>
      <c r="S165" s="24">
        <v>0</v>
      </c>
      <c r="T165" s="24">
        <v>0</v>
      </c>
      <c r="U165" s="23">
        <v>110311</v>
      </c>
    </row>
    <row r="166" spans="1:21" x14ac:dyDescent="0.25">
      <c r="A166" t="s">
        <v>4386</v>
      </c>
      <c r="B166" t="s">
        <v>4387</v>
      </c>
      <c r="C166" t="s">
        <v>1314</v>
      </c>
      <c r="D166" t="s">
        <v>1623</v>
      </c>
      <c r="F166" t="s">
        <v>1316</v>
      </c>
      <c r="G166" t="s">
        <v>1317</v>
      </c>
      <c r="H166">
        <v>2021</v>
      </c>
      <c r="I166" s="2">
        <v>44510</v>
      </c>
      <c r="J166" t="s">
        <v>1319</v>
      </c>
      <c r="K166" s="25">
        <v>800000000</v>
      </c>
      <c r="L166" t="s">
        <v>24</v>
      </c>
      <c r="M166" t="s">
        <v>1345</v>
      </c>
      <c r="N166" t="s">
        <v>4267</v>
      </c>
      <c r="O166" s="22">
        <v>0.91749999999999998</v>
      </c>
      <c r="P166" s="22">
        <v>0</v>
      </c>
      <c r="Q166" s="22">
        <v>0</v>
      </c>
      <c r="R166" s="24">
        <v>734000000</v>
      </c>
      <c r="S166" s="24">
        <v>0</v>
      </c>
      <c r="T166" s="24">
        <v>0</v>
      </c>
      <c r="U166" s="23">
        <v>734000000</v>
      </c>
    </row>
    <row r="167" spans="1:21" x14ac:dyDescent="0.25">
      <c r="A167" t="s">
        <v>4386</v>
      </c>
      <c r="B167" t="s">
        <v>4387</v>
      </c>
      <c r="C167" t="s">
        <v>1314</v>
      </c>
      <c r="D167" t="s">
        <v>1623</v>
      </c>
      <c r="F167" t="s">
        <v>1316</v>
      </c>
      <c r="G167" t="s">
        <v>1317</v>
      </c>
      <c r="H167">
        <v>2021</v>
      </c>
      <c r="I167" s="2">
        <v>44510</v>
      </c>
      <c r="J167" t="s">
        <v>1319</v>
      </c>
      <c r="K167" s="25">
        <v>800000000</v>
      </c>
      <c r="L167" t="s">
        <v>24</v>
      </c>
      <c r="M167" t="s">
        <v>1321</v>
      </c>
      <c r="N167" t="s">
        <v>4267</v>
      </c>
      <c r="O167" s="22">
        <v>0.02</v>
      </c>
      <c r="P167" s="22">
        <v>0</v>
      </c>
      <c r="Q167" s="22">
        <v>0</v>
      </c>
      <c r="R167" s="24">
        <v>16000000</v>
      </c>
      <c r="S167" s="24">
        <v>0</v>
      </c>
      <c r="T167" s="24">
        <v>0</v>
      </c>
      <c r="U167" s="23">
        <v>16000000</v>
      </c>
    </row>
    <row r="168" spans="1:21" x14ac:dyDescent="0.25">
      <c r="A168" t="s">
        <v>4669</v>
      </c>
      <c r="B168" t="s">
        <v>4670</v>
      </c>
      <c r="C168" t="s">
        <v>1367</v>
      </c>
      <c r="D168" t="s">
        <v>1964</v>
      </c>
      <c r="F168" t="s">
        <v>1316</v>
      </c>
      <c r="G168" t="s">
        <v>1317</v>
      </c>
      <c r="H168">
        <v>2021</v>
      </c>
      <c r="I168" s="2">
        <v>44512</v>
      </c>
      <c r="J168" t="s">
        <v>1319</v>
      </c>
      <c r="K168" s="25">
        <v>199899</v>
      </c>
      <c r="L168" t="s">
        <v>24</v>
      </c>
      <c r="M168" t="s">
        <v>1321</v>
      </c>
      <c r="N168" t="s">
        <v>4267</v>
      </c>
      <c r="O168" s="22">
        <v>1</v>
      </c>
      <c r="P168" s="22">
        <v>0</v>
      </c>
      <c r="Q168" s="22">
        <v>0</v>
      </c>
      <c r="R168" s="24">
        <v>199899</v>
      </c>
      <c r="S168" s="24">
        <v>0</v>
      </c>
      <c r="T168" s="24">
        <v>0</v>
      </c>
      <c r="U168" s="23">
        <v>199899</v>
      </c>
    </row>
    <row r="169" spans="1:21" x14ac:dyDescent="0.25">
      <c r="A169" t="s">
        <v>4452</v>
      </c>
      <c r="B169" t="s">
        <v>4453</v>
      </c>
      <c r="C169" t="s">
        <v>1367</v>
      </c>
      <c r="D169" t="s">
        <v>1720</v>
      </c>
      <c r="F169" t="s">
        <v>1338</v>
      </c>
      <c r="G169" t="s">
        <v>1339</v>
      </c>
      <c r="H169">
        <v>2021</v>
      </c>
      <c r="I169" s="2">
        <v>44515</v>
      </c>
      <c r="J169" t="s">
        <v>1319</v>
      </c>
      <c r="K169" s="25">
        <v>150000</v>
      </c>
      <c r="L169" t="s">
        <v>24</v>
      </c>
      <c r="M169" t="s">
        <v>1345</v>
      </c>
      <c r="N169" t="s">
        <v>4267</v>
      </c>
      <c r="O169" s="22">
        <v>1</v>
      </c>
      <c r="P169" s="22">
        <v>0</v>
      </c>
      <c r="Q169" s="22">
        <v>0</v>
      </c>
      <c r="R169" s="24">
        <v>150000</v>
      </c>
      <c r="S169" s="24">
        <v>0</v>
      </c>
      <c r="T169" s="24">
        <v>0</v>
      </c>
      <c r="U169" s="23">
        <v>150000</v>
      </c>
    </row>
    <row r="170" spans="1:21" x14ac:dyDescent="0.25">
      <c r="A170" t="s">
        <v>4673</v>
      </c>
      <c r="B170" t="s">
        <v>4674</v>
      </c>
      <c r="C170" t="s">
        <v>1367</v>
      </c>
      <c r="D170" t="s">
        <v>1964</v>
      </c>
      <c r="F170" t="s">
        <v>1324</v>
      </c>
      <c r="G170" t="s">
        <v>1374</v>
      </c>
      <c r="H170">
        <v>2021</v>
      </c>
      <c r="I170" s="2">
        <v>44515</v>
      </c>
      <c r="J170" t="s">
        <v>1319</v>
      </c>
      <c r="K170" s="25">
        <v>250000</v>
      </c>
      <c r="L170" t="s">
        <v>1335</v>
      </c>
      <c r="M170" t="s">
        <v>1345</v>
      </c>
      <c r="N170" t="s">
        <v>1365</v>
      </c>
      <c r="O170" s="22">
        <v>0</v>
      </c>
      <c r="P170" s="22">
        <v>0</v>
      </c>
      <c r="Q170" s="22">
        <v>0.75</v>
      </c>
      <c r="R170" s="24">
        <v>0</v>
      </c>
      <c r="S170" s="24">
        <v>0</v>
      </c>
      <c r="T170" s="24">
        <v>187500</v>
      </c>
      <c r="U170" s="23">
        <v>187500</v>
      </c>
    </row>
    <row r="171" spans="1:21" x14ac:dyDescent="0.25">
      <c r="A171" t="s">
        <v>4714</v>
      </c>
      <c r="B171" t="s">
        <v>4715</v>
      </c>
      <c r="C171" t="s">
        <v>1314</v>
      </c>
      <c r="D171" t="s">
        <v>2119</v>
      </c>
      <c r="F171" t="s">
        <v>1338</v>
      </c>
      <c r="G171" t="s">
        <v>1503</v>
      </c>
      <c r="H171">
        <v>2021</v>
      </c>
      <c r="I171" s="2">
        <v>44517</v>
      </c>
      <c r="J171" t="s">
        <v>1319</v>
      </c>
      <c r="K171" s="25">
        <v>4100000</v>
      </c>
      <c r="L171" t="s">
        <v>24</v>
      </c>
      <c r="M171" t="s">
        <v>1327</v>
      </c>
      <c r="N171" t="s">
        <v>4267</v>
      </c>
      <c r="O171" s="22">
        <v>0.16800000000000001</v>
      </c>
      <c r="P171" s="22">
        <v>0</v>
      </c>
      <c r="Q171" s="22">
        <v>0</v>
      </c>
      <c r="R171" s="24">
        <v>688800</v>
      </c>
      <c r="S171" s="24">
        <v>0</v>
      </c>
      <c r="T171" s="24">
        <v>0</v>
      </c>
      <c r="U171" s="23">
        <v>688800</v>
      </c>
    </row>
    <row r="172" spans="1:21" x14ac:dyDescent="0.25">
      <c r="A172" t="s">
        <v>4718</v>
      </c>
      <c r="B172" t="s">
        <v>4719</v>
      </c>
      <c r="C172" t="s">
        <v>1314</v>
      </c>
      <c r="D172" t="s">
        <v>2119</v>
      </c>
      <c r="F172" t="s">
        <v>1355</v>
      </c>
      <c r="G172" t="s">
        <v>1370</v>
      </c>
      <c r="H172">
        <v>2021</v>
      </c>
      <c r="I172" s="2">
        <v>44517</v>
      </c>
      <c r="J172" t="s">
        <v>1319</v>
      </c>
      <c r="K172" s="25">
        <v>70000000</v>
      </c>
      <c r="L172" t="s">
        <v>25</v>
      </c>
      <c r="M172" t="s">
        <v>4267</v>
      </c>
      <c r="N172" t="s">
        <v>1346</v>
      </c>
      <c r="O172" s="22">
        <v>0</v>
      </c>
      <c r="P172" s="22">
        <v>0.23</v>
      </c>
      <c r="Q172" s="22">
        <v>0</v>
      </c>
      <c r="R172" s="24">
        <v>0</v>
      </c>
      <c r="S172" s="24">
        <v>16100000</v>
      </c>
      <c r="T172" s="24">
        <v>0</v>
      </c>
      <c r="U172" s="23">
        <v>16100000</v>
      </c>
    </row>
    <row r="173" spans="1:21" x14ac:dyDescent="0.25">
      <c r="A173" t="s">
        <v>4420</v>
      </c>
      <c r="B173" t="s">
        <v>4421</v>
      </c>
      <c r="C173" t="s">
        <v>1416</v>
      </c>
      <c r="D173" t="s">
        <v>1690</v>
      </c>
      <c r="F173" t="s">
        <v>1316</v>
      </c>
      <c r="G173" t="s">
        <v>1343</v>
      </c>
      <c r="H173">
        <v>2021</v>
      </c>
      <c r="I173" s="2">
        <v>44518</v>
      </c>
      <c r="J173" t="s">
        <v>1319</v>
      </c>
      <c r="K173" s="25">
        <v>3827762</v>
      </c>
      <c r="L173" t="s">
        <v>24</v>
      </c>
      <c r="M173" t="s">
        <v>84</v>
      </c>
      <c r="N173" t="s">
        <v>4267</v>
      </c>
      <c r="O173" s="22">
        <v>0.33329999999999999</v>
      </c>
      <c r="P173" s="22">
        <v>0</v>
      </c>
      <c r="Q173" s="22">
        <v>0</v>
      </c>
      <c r="R173" s="24">
        <v>1275793.0745999999</v>
      </c>
      <c r="S173" s="24">
        <v>0</v>
      </c>
      <c r="T173" s="24">
        <v>0</v>
      </c>
      <c r="U173" s="23">
        <v>1275793.0745999999</v>
      </c>
    </row>
    <row r="174" spans="1:21" x14ac:dyDescent="0.25">
      <c r="A174" t="s">
        <v>4420</v>
      </c>
      <c r="B174" t="s">
        <v>4421</v>
      </c>
      <c r="C174" t="s">
        <v>1416</v>
      </c>
      <c r="D174" t="s">
        <v>1690</v>
      </c>
      <c r="F174" t="s">
        <v>1316</v>
      </c>
      <c r="G174" t="s">
        <v>1343</v>
      </c>
      <c r="H174">
        <v>2021</v>
      </c>
      <c r="I174" s="2">
        <v>44518</v>
      </c>
      <c r="J174" t="s">
        <v>1319</v>
      </c>
      <c r="K174" s="25">
        <v>3827762</v>
      </c>
      <c r="L174" t="s">
        <v>24</v>
      </c>
      <c r="M174" t="s">
        <v>1327</v>
      </c>
      <c r="N174" t="s">
        <v>4267</v>
      </c>
      <c r="O174" s="22">
        <v>0.56000000000000005</v>
      </c>
      <c r="P174" s="22">
        <v>0</v>
      </c>
      <c r="Q174" s="22">
        <v>0</v>
      </c>
      <c r="R174" s="24">
        <v>2143546.7200000002</v>
      </c>
      <c r="S174" s="24">
        <v>0</v>
      </c>
      <c r="T174" s="24">
        <v>0</v>
      </c>
      <c r="U174" s="23">
        <v>2143546.7200000002</v>
      </c>
    </row>
    <row r="175" spans="1:21" x14ac:dyDescent="0.25">
      <c r="A175" t="s">
        <v>4324</v>
      </c>
      <c r="B175" t="s">
        <v>4325</v>
      </c>
      <c r="C175" t="s">
        <v>1314</v>
      </c>
      <c r="D175" t="s">
        <v>1539</v>
      </c>
      <c r="F175" t="s">
        <v>1324</v>
      </c>
      <c r="G175" t="s">
        <v>1374</v>
      </c>
      <c r="H175">
        <v>2021</v>
      </c>
      <c r="I175" s="2">
        <v>44519</v>
      </c>
      <c r="J175" t="s">
        <v>1319</v>
      </c>
      <c r="K175" s="25">
        <v>27900000</v>
      </c>
      <c r="L175" t="s">
        <v>24</v>
      </c>
      <c r="M175" t="s">
        <v>1352</v>
      </c>
      <c r="N175" t="s">
        <v>4267</v>
      </c>
      <c r="O175" s="22">
        <v>5.0099999999999999E-2</v>
      </c>
      <c r="P175" s="22">
        <v>0</v>
      </c>
      <c r="Q175" s="22">
        <v>0</v>
      </c>
      <c r="R175" s="24">
        <v>1397790</v>
      </c>
      <c r="S175" s="24">
        <v>0</v>
      </c>
      <c r="T175" s="24">
        <v>0</v>
      </c>
      <c r="U175" s="23">
        <v>1397790</v>
      </c>
    </row>
    <row r="176" spans="1:21" x14ac:dyDescent="0.25">
      <c r="A176" t="s">
        <v>4324</v>
      </c>
      <c r="B176" t="s">
        <v>4325</v>
      </c>
      <c r="C176" t="s">
        <v>1314</v>
      </c>
      <c r="D176" t="s">
        <v>1539</v>
      </c>
      <c r="F176" t="s">
        <v>1324</v>
      </c>
      <c r="G176" t="s">
        <v>1374</v>
      </c>
      <c r="H176">
        <v>2021</v>
      </c>
      <c r="I176" s="2">
        <v>44519</v>
      </c>
      <c r="J176" t="s">
        <v>1319</v>
      </c>
      <c r="K176" s="25">
        <v>27900000</v>
      </c>
      <c r="L176" t="s">
        <v>24</v>
      </c>
      <c r="M176" t="s">
        <v>1345</v>
      </c>
      <c r="N176" t="s">
        <v>4267</v>
      </c>
      <c r="O176" s="22">
        <v>3.27E-2</v>
      </c>
      <c r="P176" s="22">
        <v>0</v>
      </c>
      <c r="Q176" s="22">
        <v>0</v>
      </c>
      <c r="R176" s="24">
        <v>912330</v>
      </c>
      <c r="S176" s="24">
        <v>0</v>
      </c>
      <c r="T176" s="24">
        <v>0</v>
      </c>
      <c r="U176" s="23">
        <v>912330</v>
      </c>
    </row>
    <row r="177" spans="1:21" x14ac:dyDescent="0.25">
      <c r="A177" t="s">
        <v>4324</v>
      </c>
      <c r="B177" t="s">
        <v>4325</v>
      </c>
      <c r="C177" t="s">
        <v>1314</v>
      </c>
      <c r="D177" t="s">
        <v>1539</v>
      </c>
      <c r="F177" t="s">
        <v>1324</v>
      </c>
      <c r="G177" t="s">
        <v>1374</v>
      </c>
      <c r="H177">
        <v>2021</v>
      </c>
      <c r="I177" s="2">
        <v>44519</v>
      </c>
      <c r="J177" t="s">
        <v>1319</v>
      </c>
      <c r="K177" s="25">
        <v>27900000</v>
      </c>
      <c r="L177" t="s">
        <v>24</v>
      </c>
      <c r="M177" t="s">
        <v>4326</v>
      </c>
      <c r="N177" t="s">
        <v>4267</v>
      </c>
      <c r="O177" s="22">
        <v>9.5999999999999992E-3</v>
      </c>
      <c r="P177" s="22">
        <v>0</v>
      </c>
      <c r="Q177" s="22">
        <v>0</v>
      </c>
      <c r="R177" s="24">
        <v>267840</v>
      </c>
      <c r="S177" s="24">
        <v>0</v>
      </c>
      <c r="T177" s="24">
        <v>0</v>
      </c>
      <c r="U177" s="23">
        <v>267840</v>
      </c>
    </row>
    <row r="178" spans="1:21" x14ac:dyDescent="0.25">
      <c r="A178" t="s">
        <v>4454</v>
      </c>
      <c r="B178" t="s">
        <v>4455</v>
      </c>
      <c r="C178" t="s">
        <v>1367</v>
      </c>
      <c r="D178" t="s">
        <v>1720</v>
      </c>
      <c r="F178" t="s">
        <v>1338</v>
      </c>
      <c r="G178" t="s">
        <v>1421</v>
      </c>
      <c r="H178">
        <v>2021</v>
      </c>
      <c r="I178" s="2">
        <v>44519</v>
      </c>
      <c r="J178" t="s">
        <v>1319</v>
      </c>
      <c r="K178" s="25">
        <v>750000</v>
      </c>
      <c r="L178" t="s">
        <v>24</v>
      </c>
      <c r="M178" t="s">
        <v>1345</v>
      </c>
      <c r="N178" t="s">
        <v>4267</v>
      </c>
      <c r="O178" s="22">
        <v>1</v>
      </c>
      <c r="P178" s="22">
        <v>0</v>
      </c>
      <c r="Q178" s="22">
        <v>0</v>
      </c>
      <c r="R178" s="24">
        <v>750000</v>
      </c>
      <c r="S178" s="24">
        <v>0</v>
      </c>
      <c r="T178" s="24">
        <v>0</v>
      </c>
      <c r="U178" s="23">
        <v>750000</v>
      </c>
    </row>
    <row r="179" spans="1:21" x14ac:dyDescent="0.25">
      <c r="A179" t="s">
        <v>4591</v>
      </c>
      <c r="B179" t="s">
        <v>4592</v>
      </c>
      <c r="C179" t="s">
        <v>1367</v>
      </c>
      <c r="D179" t="s">
        <v>1964</v>
      </c>
      <c r="F179" t="s">
        <v>1355</v>
      </c>
      <c r="G179" t="s">
        <v>1363</v>
      </c>
      <c r="H179">
        <v>2021</v>
      </c>
      <c r="I179" s="2">
        <v>44519</v>
      </c>
      <c r="J179" t="s">
        <v>1319</v>
      </c>
      <c r="K179" s="25">
        <v>150000</v>
      </c>
      <c r="L179" t="s">
        <v>24</v>
      </c>
      <c r="M179" t="s">
        <v>84</v>
      </c>
      <c r="N179" t="s">
        <v>4267</v>
      </c>
      <c r="O179" s="22">
        <v>1</v>
      </c>
      <c r="P179" s="22">
        <v>0</v>
      </c>
      <c r="Q179" s="22">
        <v>0</v>
      </c>
      <c r="R179" s="24">
        <v>150000</v>
      </c>
      <c r="S179" s="24">
        <v>0</v>
      </c>
      <c r="T179" s="24">
        <v>0</v>
      </c>
      <c r="U179" s="23">
        <v>150000</v>
      </c>
    </row>
    <row r="180" spans="1:21" x14ac:dyDescent="0.25">
      <c r="A180" t="s">
        <v>4371</v>
      </c>
      <c r="B180" t="s">
        <v>4372</v>
      </c>
      <c r="C180" t="s">
        <v>1367</v>
      </c>
      <c r="D180" t="s">
        <v>1590</v>
      </c>
      <c r="F180" t="s">
        <v>1338</v>
      </c>
      <c r="G180" t="s">
        <v>1421</v>
      </c>
      <c r="H180">
        <v>2021</v>
      </c>
      <c r="I180" s="2">
        <v>44522</v>
      </c>
      <c r="J180" t="s">
        <v>1319</v>
      </c>
      <c r="K180" s="25">
        <v>96262</v>
      </c>
      <c r="L180" t="s">
        <v>24</v>
      </c>
      <c r="M180" t="s">
        <v>1345</v>
      </c>
      <c r="N180" t="s">
        <v>4267</v>
      </c>
      <c r="O180" s="22">
        <v>1</v>
      </c>
      <c r="P180" s="22">
        <v>0</v>
      </c>
      <c r="Q180" s="22">
        <v>0</v>
      </c>
      <c r="R180" s="24">
        <v>96262</v>
      </c>
      <c r="S180" s="24">
        <v>0</v>
      </c>
      <c r="T180" s="24">
        <v>0</v>
      </c>
      <c r="U180" s="23">
        <v>96262</v>
      </c>
    </row>
    <row r="181" spans="1:21" x14ac:dyDescent="0.25">
      <c r="A181" t="s">
        <v>4373</v>
      </c>
      <c r="B181" t="s">
        <v>4374</v>
      </c>
      <c r="C181" t="s">
        <v>1416</v>
      </c>
      <c r="D181" t="s">
        <v>1623</v>
      </c>
      <c r="F181" t="s">
        <v>1316</v>
      </c>
      <c r="G181" t="s">
        <v>1317</v>
      </c>
      <c r="H181">
        <v>2021</v>
      </c>
      <c r="I181" s="2">
        <v>44523</v>
      </c>
      <c r="J181" t="s">
        <v>1319</v>
      </c>
      <c r="K181" s="25">
        <v>1835000</v>
      </c>
      <c r="L181" t="s">
        <v>1335</v>
      </c>
      <c r="M181" t="s">
        <v>1321</v>
      </c>
      <c r="N181" t="s">
        <v>1320</v>
      </c>
      <c r="O181" s="22">
        <v>0</v>
      </c>
      <c r="P181" s="22">
        <v>0</v>
      </c>
      <c r="Q181" s="22">
        <v>1</v>
      </c>
      <c r="R181" s="24">
        <v>0</v>
      </c>
      <c r="S181" s="24">
        <v>0</v>
      </c>
      <c r="T181" s="24">
        <v>1835000</v>
      </c>
      <c r="U181" s="23">
        <v>1835000</v>
      </c>
    </row>
    <row r="182" spans="1:21" x14ac:dyDescent="0.25">
      <c r="A182" t="s">
        <v>4402</v>
      </c>
      <c r="B182" t="s">
        <v>4403</v>
      </c>
      <c r="C182" t="s">
        <v>1367</v>
      </c>
      <c r="D182" t="s">
        <v>1623</v>
      </c>
      <c r="F182" t="s">
        <v>1324</v>
      </c>
      <c r="G182" t="s">
        <v>1403</v>
      </c>
      <c r="H182">
        <v>2021</v>
      </c>
      <c r="I182" s="2">
        <v>44523</v>
      </c>
      <c r="J182" t="s">
        <v>1319</v>
      </c>
      <c r="K182" s="25">
        <v>200000</v>
      </c>
      <c r="L182" t="s">
        <v>1335</v>
      </c>
      <c r="M182" t="s">
        <v>1345</v>
      </c>
      <c r="N182" t="s">
        <v>1365</v>
      </c>
      <c r="O182" s="22">
        <v>0</v>
      </c>
      <c r="P182" s="22">
        <v>0</v>
      </c>
      <c r="Q182" s="22">
        <v>1</v>
      </c>
      <c r="R182" s="24">
        <v>0</v>
      </c>
      <c r="S182" s="24">
        <v>0</v>
      </c>
      <c r="T182" s="24">
        <v>200000</v>
      </c>
      <c r="U182" s="23">
        <v>200000</v>
      </c>
    </row>
    <row r="183" spans="1:21" x14ac:dyDescent="0.25">
      <c r="A183" t="s">
        <v>4276</v>
      </c>
      <c r="B183" t="s">
        <v>4277</v>
      </c>
      <c r="C183" t="s">
        <v>1314</v>
      </c>
      <c r="D183" t="s">
        <v>1315</v>
      </c>
      <c r="F183" t="s">
        <v>1355</v>
      </c>
      <c r="G183" t="s">
        <v>1363</v>
      </c>
      <c r="H183">
        <v>2021</v>
      </c>
      <c r="I183" s="2">
        <v>44524</v>
      </c>
      <c r="J183" t="s">
        <v>1319</v>
      </c>
      <c r="K183" s="25">
        <v>200000000</v>
      </c>
      <c r="L183" t="s">
        <v>1335</v>
      </c>
      <c r="M183" t="s">
        <v>84</v>
      </c>
      <c r="N183" t="s">
        <v>1347</v>
      </c>
      <c r="O183" s="22">
        <v>0</v>
      </c>
      <c r="P183" s="22">
        <v>0</v>
      </c>
      <c r="Q183" s="22">
        <v>0.1018</v>
      </c>
      <c r="R183" s="24">
        <v>0</v>
      </c>
      <c r="S183" s="24">
        <v>0</v>
      </c>
      <c r="T183" s="24">
        <v>20360000</v>
      </c>
      <c r="U183" s="23">
        <v>20360000</v>
      </c>
    </row>
    <row r="184" spans="1:21" x14ac:dyDescent="0.25">
      <c r="A184" t="s">
        <v>4587</v>
      </c>
      <c r="B184" t="s">
        <v>4588</v>
      </c>
      <c r="C184" t="s">
        <v>1314</v>
      </c>
      <c r="D184" t="s">
        <v>1964</v>
      </c>
      <c r="F184" t="s">
        <v>1316</v>
      </c>
      <c r="G184" t="s">
        <v>1317</v>
      </c>
      <c r="H184">
        <v>2021</v>
      </c>
      <c r="I184" s="2">
        <v>44524</v>
      </c>
      <c r="J184" t="s">
        <v>1319</v>
      </c>
      <c r="K184" s="25">
        <v>50000000</v>
      </c>
      <c r="L184" t="s">
        <v>25</v>
      </c>
      <c r="M184" t="s">
        <v>4267</v>
      </c>
      <c r="N184" t="s">
        <v>1366</v>
      </c>
      <c r="O184" s="22">
        <v>0</v>
      </c>
      <c r="P184" s="22">
        <v>0.01</v>
      </c>
      <c r="Q184" s="22">
        <v>0</v>
      </c>
      <c r="R184" s="24">
        <v>0</v>
      </c>
      <c r="S184" s="24">
        <v>500000</v>
      </c>
      <c r="T184" s="24">
        <v>0</v>
      </c>
      <c r="U184" s="23">
        <v>500000</v>
      </c>
    </row>
    <row r="185" spans="1:21" x14ac:dyDescent="0.25">
      <c r="A185" t="s">
        <v>4587</v>
      </c>
      <c r="B185" t="s">
        <v>4588</v>
      </c>
      <c r="C185" t="s">
        <v>1314</v>
      </c>
      <c r="D185" t="s">
        <v>1964</v>
      </c>
      <c r="F185" t="s">
        <v>1316</v>
      </c>
      <c r="G185" t="s">
        <v>1317</v>
      </c>
      <c r="H185">
        <v>2021</v>
      </c>
      <c r="I185" s="2">
        <v>44524</v>
      </c>
      <c r="J185" t="s">
        <v>1319</v>
      </c>
      <c r="K185" s="25">
        <v>50000000</v>
      </c>
      <c r="L185" t="s">
        <v>25</v>
      </c>
      <c r="M185" t="s">
        <v>4267</v>
      </c>
      <c r="N185" t="s">
        <v>1347</v>
      </c>
      <c r="O185" s="22">
        <v>0</v>
      </c>
      <c r="P185" s="22">
        <v>0.79</v>
      </c>
      <c r="Q185" s="22">
        <v>0</v>
      </c>
      <c r="R185" s="24">
        <v>0</v>
      </c>
      <c r="S185" s="24">
        <v>39500000</v>
      </c>
      <c r="T185" s="24">
        <v>0</v>
      </c>
      <c r="U185" s="23">
        <v>39500000</v>
      </c>
    </row>
    <row r="186" spans="1:21" x14ac:dyDescent="0.25">
      <c r="A186" t="s">
        <v>4587</v>
      </c>
      <c r="B186" t="s">
        <v>4588</v>
      </c>
      <c r="C186" t="s">
        <v>1314</v>
      </c>
      <c r="D186" t="s">
        <v>1964</v>
      </c>
      <c r="F186" t="s">
        <v>1316</v>
      </c>
      <c r="G186" t="s">
        <v>1317</v>
      </c>
      <c r="H186">
        <v>2021</v>
      </c>
      <c r="I186" s="2">
        <v>44524</v>
      </c>
      <c r="J186" t="s">
        <v>1319</v>
      </c>
      <c r="K186" s="25">
        <v>50000000</v>
      </c>
      <c r="L186" t="s">
        <v>25</v>
      </c>
      <c r="M186" t="s">
        <v>4267</v>
      </c>
      <c r="N186" t="s">
        <v>1380</v>
      </c>
      <c r="O186" s="22">
        <v>0</v>
      </c>
      <c r="P186" s="22">
        <v>7.7999999999999996E-3</v>
      </c>
      <c r="Q186" s="22">
        <v>0</v>
      </c>
      <c r="R186" s="24">
        <v>0</v>
      </c>
      <c r="S186" s="24">
        <v>390000</v>
      </c>
      <c r="T186" s="24">
        <v>0</v>
      </c>
      <c r="U186" s="23">
        <v>390000</v>
      </c>
    </row>
    <row r="187" spans="1:21" x14ac:dyDescent="0.25">
      <c r="A187" t="s">
        <v>4327</v>
      </c>
      <c r="B187" t="s">
        <v>4328</v>
      </c>
      <c r="C187" t="s">
        <v>1314</v>
      </c>
      <c r="D187" t="s">
        <v>1539</v>
      </c>
      <c r="F187" t="s">
        <v>1338</v>
      </c>
      <c r="G187" t="s">
        <v>1351</v>
      </c>
      <c r="H187">
        <v>2021</v>
      </c>
      <c r="I187" s="2">
        <v>44529</v>
      </c>
      <c r="J187" t="s">
        <v>1319</v>
      </c>
      <c r="K187" s="25">
        <v>90560000</v>
      </c>
      <c r="L187" t="s">
        <v>24</v>
      </c>
      <c r="M187" t="s">
        <v>1327</v>
      </c>
      <c r="N187" t="s">
        <v>4267</v>
      </c>
      <c r="O187" s="22">
        <v>0.68630000000000002</v>
      </c>
      <c r="P187" s="22">
        <v>0</v>
      </c>
      <c r="Q187" s="22">
        <v>0</v>
      </c>
      <c r="R187" s="24">
        <v>62151328</v>
      </c>
      <c r="S187" s="24">
        <v>0</v>
      </c>
      <c r="T187" s="24">
        <v>0</v>
      </c>
      <c r="U187" s="23">
        <v>62151328</v>
      </c>
    </row>
    <row r="188" spans="1:21" x14ac:dyDescent="0.25">
      <c r="A188" t="s">
        <v>4367</v>
      </c>
      <c r="B188" t="s">
        <v>4368</v>
      </c>
      <c r="C188" t="s">
        <v>1367</v>
      </c>
      <c r="D188" t="s">
        <v>1590</v>
      </c>
      <c r="F188" t="s">
        <v>1355</v>
      </c>
      <c r="G188" t="s">
        <v>1363</v>
      </c>
      <c r="H188">
        <v>2021</v>
      </c>
      <c r="I188" s="2">
        <v>44530</v>
      </c>
      <c r="J188" t="s">
        <v>1319</v>
      </c>
      <c r="K188" s="25">
        <v>200000</v>
      </c>
      <c r="L188" t="s">
        <v>24</v>
      </c>
      <c r="M188" t="s">
        <v>84</v>
      </c>
      <c r="N188" t="s">
        <v>4267</v>
      </c>
      <c r="O188" s="22">
        <v>1</v>
      </c>
      <c r="P188" s="22">
        <v>0</v>
      </c>
      <c r="Q188" s="22">
        <v>0</v>
      </c>
      <c r="R188" s="24">
        <v>200000</v>
      </c>
      <c r="S188" s="24">
        <v>0</v>
      </c>
      <c r="T188" s="24">
        <v>0</v>
      </c>
      <c r="U188" s="23">
        <v>200000</v>
      </c>
    </row>
    <row r="189" spans="1:21" x14ac:dyDescent="0.25">
      <c r="A189" t="s">
        <v>4280</v>
      </c>
      <c r="B189" t="s">
        <v>4281</v>
      </c>
      <c r="C189" t="s">
        <v>1314</v>
      </c>
      <c r="D189" t="s">
        <v>1315</v>
      </c>
      <c r="F189" t="s">
        <v>1338</v>
      </c>
      <c r="G189" t="s">
        <v>1339</v>
      </c>
      <c r="H189">
        <v>2021</v>
      </c>
      <c r="I189" s="2">
        <v>44531</v>
      </c>
      <c r="J189" t="s">
        <v>1319</v>
      </c>
      <c r="K189" s="25">
        <v>300000000</v>
      </c>
      <c r="L189" t="s">
        <v>24</v>
      </c>
      <c r="M189" t="s">
        <v>1327</v>
      </c>
      <c r="N189" t="s">
        <v>4267</v>
      </c>
      <c r="O189" s="22">
        <v>0.12</v>
      </c>
      <c r="P189" s="22">
        <v>0</v>
      </c>
      <c r="Q189" s="22">
        <v>0</v>
      </c>
      <c r="R189" s="24">
        <v>36000000</v>
      </c>
      <c r="S189" s="24">
        <v>0</v>
      </c>
      <c r="T189" s="24">
        <v>0</v>
      </c>
      <c r="U189" s="23">
        <v>36000000</v>
      </c>
    </row>
    <row r="190" spans="1:21" x14ac:dyDescent="0.25">
      <c r="A190" t="s">
        <v>4282</v>
      </c>
      <c r="B190" t="s">
        <v>4283</v>
      </c>
      <c r="C190" t="s">
        <v>1367</v>
      </c>
      <c r="D190" t="s">
        <v>1315</v>
      </c>
      <c r="F190" t="s">
        <v>1316</v>
      </c>
      <c r="G190" t="s">
        <v>1343</v>
      </c>
      <c r="H190">
        <v>2021</v>
      </c>
      <c r="I190" s="2">
        <v>44531</v>
      </c>
      <c r="J190" t="s">
        <v>1319</v>
      </c>
      <c r="K190" s="25">
        <v>231645</v>
      </c>
      <c r="L190" t="s">
        <v>24</v>
      </c>
      <c r="M190" t="s">
        <v>1345</v>
      </c>
      <c r="N190" t="s">
        <v>4267</v>
      </c>
      <c r="O190" s="22">
        <v>1</v>
      </c>
      <c r="P190" s="22">
        <v>0</v>
      </c>
      <c r="Q190" s="22">
        <v>0</v>
      </c>
      <c r="R190" s="24">
        <v>231645</v>
      </c>
      <c r="S190" s="24">
        <v>0</v>
      </c>
      <c r="T190" s="24">
        <v>0</v>
      </c>
      <c r="U190" s="23">
        <v>231645</v>
      </c>
    </row>
    <row r="191" spans="1:21" x14ac:dyDescent="0.25">
      <c r="A191" t="s">
        <v>4329</v>
      </c>
      <c r="B191" t="s">
        <v>4330</v>
      </c>
      <c r="C191" t="s">
        <v>1314</v>
      </c>
      <c r="D191" t="s">
        <v>1539</v>
      </c>
      <c r="F191" t="s">
        <v>1355</v>
      </c>
      <c r="G191" t="s">
        <v>1370</v>
      </c>
      <c r="H191">
        <v>2021</v>
      </c>
      <c r="I191" s="2">
        <v>44531</v>
      </c>
      <c r="J191" t="s">
        <v>1319</v>
      </c>
      <c r="K191" s="25">
        <v>80000000</v>
      </c>
      <c r="L191" t="s">
        <v>24</v>
      </c>
      <c r="M191" t="s">
        <v>1469</v>
      </c>
      <c r="N191" t="s">
        <v>4267</v>
      </c>
      <c r="O191" s="22">
        <v>7.2700000000000001E-2</v>
      </c>
      <c r="P191" s="22">
        <v>0</v>
      </c>
      <c r="Q191" s="22">
        <v>0</v>
      </c>
      <c r="R191" s="24">
        <v>5816000</v>
      </c>
      <c r="S191" s="24">
        <v>0</v>
      </c>
      <c r="T191" s="24">
        <v>0</v>
      </c>
      <c r="U191" s="23">
        <v>5816000</v>
      </c>
    </row>
    <row r="192" spans="1:21" x14ac:dyDescent="0.25">
      <c r="A192" t="s">
        <v>4329</v>
      </c>
      <c r="B192" t="s">
        <v>4330</v>
      </c>
      <c r="C192" t="s">
        <v>1314</v>
      </c>
      <c r="D192" t="s">
        <v>1539</v>
      </c>
      <c r="F192" t="s">
        <v>1355</v>
      </c>
      <c r="G192" t="s">
        <v>1370</v>
      </c>
      <c r="H192">
        <v>2021</v>
      </c>
      <c r="I192" s="2">
        <v>44531</v>
      </c>
      <c r="J192" t="s">
        <v>1319</v>
      </c>
      <c r="K192" s="25">
        <v>80000000</v>
      </c>
      <c r="L192" t="s">
        <v>25</v>
      </c>
      <c r="M192" t="s">
        <v>4267</v>
      </c>
      <c r="N192" t="s">
        <v>1366</v>
      </c>
      <c r="O192" s="22">
        <v>0</v>
      </c>
      <c r="P192" s="22">
        <v>0.56440000000000001</v>
      </c>
      <c r="Q192" s="22">
        <v>0</v>
      </c>
      <c r="R192" s="24">
        <v>0</v>
      </c>
      <c r="S192" s="24">
        <v>45152000</v>
      </c>
      <c r="T192" s="24">
        <v>0</v>
      </c>
      <c r="U192" s="23">
        <v>45152000</v>
      </c>
    </row>
    <row r="193" spans="1:21" x14ac:dyDescent="0.25">
      <c r="A193" t="s">
        <v>4329</v>
      </c>
      <c r="B193" t="s">
        <v>4330</v>
      </c>
      <c r="C193" t="s">
        <v>1314</v>
      </c>
      <c r="D193" t="s">
        <v>1539</v>
      </c>
      <c r="F193" t="s">
        <v>1355</v>
      </c>
      <c r="G193" t="s">
        <v>1370</v>
      </c>
      <c r="H193">
        <v>2021</v>
      </c>
      <c r="I193" s="2">
        <v>44531</v>
      </c>
      <c r="J193" t="s">
        <v>1319</v>
      </c>
      <c r="K193" s="25">
        <v>80000000</v>
      </c>
      <c r="L193" t="s">
        <v>25</v>
      </c>
      <c r="M193" t="s">
        <v>4267</v>
      </c>
      <c r="N193" t="s">
        <v>1320</v>
      </c>
      <c r="O193" s="22">
        <v>0</v>
      </c>
      <c r="P193" s="22">
        <v>0.02</v>
      </c>
      <c r="Q193" s="22">
        <v>0</v>
      </c>
      <c r="R193" s="24">
        <v>0</v>
      </c>
      <c r="S193" s="24">
        <v>1600000</v>
      </c>
      <c r="T193" s="24">
        <v>0</v>
      </c>
      <c r="U193" s="23">
        <v>1600000</v>
      </c>
    </row>
    <row r="194" spans="1:21" x14ac:dyDescent="0.25">
      <c r="A194" t="s">
        <v>4351</v>
      </c>
      <c r="B194" t="s">
        <v>4352</v>
      </c>
      <c r="C194" t="s">
        <v>1367</v>
      </c>
      <c r="D194" t="s">
        <v>1539</v>
      </c>
      <c r="F194" t="s">
        <v>1324</v>
      </c>
      <c r="G194" t="s">
        <v>1378</v>
      </c>
      <c r="H194">
        <v>2021</v>
      </c>
      <c r="I194" s="2">
        <v>44531</v>
      </c>
      <c r="J194" t="s">
        <v>1319</v>
      </c>
      <c r="K194" s="25">
        <v>315000</v>
      </c>
      <c r="L194" t="s">
        <v>24</v>
      </c>
      <c r="M194" t="s">
        <v>1345</v>
      </c>
      <c r="N194" t="s">
        <v>4267</v>
      </c>
      <c r="O194" s="22">
        <v>1</v>
      </c>
      <c r="P194" s="22">
        <v>0</v>
      </c>
      <c r="Q194" s="22">
        <v>0</v>
      </c>
      <c r="R194" s="24">
        <v>315000</v>
      </c>
      <c r="S194" s="24">
        <v>0</v>
      </c>
      <c r="T194" s="24">
        <v>0</v>
      </c>
      <c r="U194" s="23">
        <v>315000</v>
      </c>
    </row>
    <row r="195" spans="1:21" x14ac:dyDescent="0.25">
      <c r="A195" t="s">
        <v>4456</v>
      </c>
      <c r="B195" t="s">
        <v>4457</v>
      </c>
      <c r="C195" t="s">
        <v>1472</v>
      </c>
      <c r="D195" t="s">
        <v>1720</v>
      </c>
      <c r="F195" t="s">
        <v>1324</v>
      </c>
      <c r="G195" t="s">
        <v>1378</v>
      </c>
      <c r="H195">
        <v>2021</v>
      </c>
      <c r="I195" s="2">
        <v>44531</v>
      </c>
      <c r="J195" t="s">
        <v>1319</v>
      </c>
      <c r="K195" s="25">
        <v>400000000</v>
      </c>
      <c r="L195" t="s">
        <v>24</v>
      </c>
      <c r="M195" t="s">
        <v>1345</v>
      </c>
      <c r="N195" t="s">
        <v>4267</v>
      </c>
      <c r="O195" s="22">
        <v>8.6900000000000005E-2</v>
      </c>
      <c r="P195" s="22">
        <v>0</v>
      </c>
      <c r="Q195" s="22">
        <v>0</v>
      </c>
      <c r="R195" s="24">
        <v>34760000</v>
      </c>
      <c r="S195" s="24">
        <v>0</v>
      </c>
      <c r="T195" s="24">
        <v>0</v>
      </c>
      <c r="U195" s="23">
        <v>34760000</v>
      </c>
    </row>
    <row r="196" spans="1:21" x14ac:dyDescent="0.25">
      <c r="A196" t="s">
        <v>4485</v>
      </c>
      <c r="B196" t="s">
        <v>4486</v>
      </c>
      <c r="C196" t="s">
        <v>1416</v>
      </c>
      <c r="D196" t="s">
        <v>1812</v>
      </c>
      <c r="F196" t="s">
        <v>1316</v>
      </c>
      <c r="G196" t="s">
        <v>1317</v>
      </c>
      <c r="H196">
        <v>2021</v>
      </c>
      <c r="I196" s="2">
        <v>44531</v>
      </c>
      <c r="J196" t="s">
        <v>1319</v>
      </c>
      <c r="K196" s="25">
        <v>18300000</v>
      </c>
      <c r="L196" t="s">
        <v>1335</v>
      </c>
      <c r="M196" t="s">
        <v>1321</v>
      </c>
      <c r="N196" t="s">
        <v>1606</v>
      </c>
      <c r="O196" s="22">
        <v>0</v>
      </c>
      <c r="P196" s="22">
        <v>0</v>
      </c>
      <c r="Q196" s="22">
        <v>0.1386</v>
      </c>
      <c r="R196" s="24">
        <v>0</v>
      </c>
      <c r="S196" s="24">
        <v>0</v>
      </c>
      <c r="T196" s="24">
        <v>2536380</v>
      </c>
      <c r="U196" s="23">
        <v>2536380</v>
      </c>
    </row>
    <row r="197" spans="1:21" x14ac:dyDescent="0.25">
      <c r="A197" t="s">
        <v>4489</v>
      </c>
      <c r="B197" t="s">
        <v>4486</v>
      </c>
      <c r="C197" t="s">
        <v>1480</v>
      </c>
      <c r="D197" t="s">
        <v>1812</v>
      </c>
      <c r="F197" t="s">
        <v>1316</v>
      </c>
      <c r="G197" t="s">
        <v>1317</v>
      </c>
      <c r="H197">
        <v>2021</v>
      </c>
      <c r="I197" s="2">
        <v>44531</v>
      </c>
      <c r="J197" t="s">
        <v>1319</v>
      </c>
      <c r="K197" s="25">
        <v>60000000</v>
      </c>
      <c r="L197" t="s">
        <v>25</v>
      </c>
      <c r="M197" t="s">
        <v>4267</v>
      </c>
      <c r="N197" t="s">
        <v>1320</v>
      </c>
      <c r="O197" s="22">
        <v>0</v>
      </c>
      <c r="P197" s="22">
        <v>0.1381</v>
      </c>
      <c r="Q197" s="22">
        <v>0</v>
      </c>
      <c r="R197" s="24">
        <v>0</v>
      </c>
      <c r="S197" s="24">
        <v>8286000</v>
      </c>
      <c r="T197" s="24">
        <v>0</v>
      </c>
      <c r="U197" s="23">
        <v>8286000</v>
      </c>
    </row>
    <row r="198" spans="1:21" x14ac:dyDescent="0.25">
      <c r="A198" t="s">
        <v>4489</v>
      </c>
      <c r="B198" t="s">
        <v>4486</v>
      </c>
      <c r="C198" t="s">
        <v>1480</v>
      </c>
      <c r="D198" t="s">
        <v>1812</v>
      </c>
      <c r="F198" t="s">
        <v>1316</v>
      </c>
      <c r="G198" t="s">
        <v>1317</v>
      </c>
      <c r="H198">
        <v>2021</v>
      </c>
      <c r="I198" s="2">
        <v>44531</v>
      </c>
      <c r="J198" t="s">
        <v>1319</v>
      </c>
      <c r="K198" s="25">
        <v>60000000</v>
      </c>
      <c r="L198" t="s">
        <v>25</v>
      </c>
      <c r="M198" t="s">
        <v>4267</v>
      </c>
      <c r="N198" t="s">
        <v>1366</v>
      </c>
      <c r="O198" s="22">
        <v>0</v>
      </c>
      <c r="P198" s="22">
        <v>5.0000000000000001E-4</v>
      </c>
      <c r="Q198" s="22">
        <v>0</v>
      </c>
      <c r="R198" s="24">
        <v>0</v>
      </c>
      <c r="S198" s="24">
        <v>30000</v>
      </c>
      <c r="T198" s="24">
        <v>0</v>
      </c>
      <c r="U198" s="23">
        <v>30000</v>
      </c>
    </row>
    <row r="199" spans="1:21" x14ac:dyDescent="0.25">
      <c r="A199" t="s">
        <v>4508</v>
      </c>
      <c r="B199" t="s">
        <v>4509</v>
      </c>
      <c r="C199" t="s">
        <v>1314</v>
      </c>
      <c r="D199" t="s">
        <v>1854</v>
      </c>
      <c r="F199" t="s">
        <v>1324</v>
      </c>
      <c r="G199" t="s">
        <v>1325</v>
      </c>
      <c r="H199">
        <v>2021</v>
      </c>
      <c r="I199" s="2">
        <v>44531</v>
      </c>
      <c r="J199" t="s">
        <v>1319</v>
      </c>
      <c r="K199" s="25">
        <v>700000000</v>
      </c>
      <c r="L199" t="s">
        <v>24</v>
      </c>
      <c r="M199" t="s">
        <v>1345</v>
      </c>
      <c r="N199" t="s">
        <v>4267</v>
      </c>
      <c r="O199" s="22">
        <v>0.1111</v>
      </c>
      <c r="P199" s="22">
        <v>0</v>
      </c>
      <c r="Q199" s="22">
        <v>0</v>
      </c>
      <c r="R199" s="24">
        <v>77770000</v>
      </c>
      <c r="S199" s="24">
        <v>0</v>
      </c>
      <c r="T199" s="24">
        <v>0</v>
      </c>
      <c r="U199" s="23">
        <v>77770000</v>
      </c>
    </row>
    <row r="200" spans="1:21" x14ac:dyDescent="0.25">
      <c r="A200" t="s">
        <v>4710</v>
      </c>
      <c r="B200" t="s">
        <v>4711</v>
      </c>
      <c r="C200" t="s">
        <v>1314</v>
      </c>
      <c r="D200" t="s">
        <v>2119</v>
      </c>
      <c r="F200" t="s">
        <v>1324</v>
      </c>
      <c r="G200" t="s">
        <v>1374</v>
      </c>
      <c r="H200">
        <v>2021</v>
      </c>
      <c r="I200" s="2">
        <v>44531</v>
      </c>
      <c r="J200" t="s">
        <v>1319</v>
      </c>
      <c r="K200" s="25">
        <v>145000000</v>
      </c>
      <c r="L200" t="s">
        <v>24</v>
      </c>
      <c r="M200" t="s">
        <v>1345</v>
      </c>
      <c r="N200" t="s">
        <v>4267</v>
      </c>
      <c r="O200" s="22">
        <v>0.04</v>
      </c>
      <c r="P200" s="22">
        <v>0</v>
      </c>
      <c r="Q200" s="22">
        <v>0</v>
      </c>
      <c r="R200" s="24">
        <v>5800000</v>
      </c>
      <c r="S200" s="24">
        <v>0</v>
      </c>
      <c r="T200" s="24">
        <v>0</v>
      </c>
      <c r="U200" s="23">
        <v>5800000</v>
      </c>
    </row>
    <row r="201" spans="1:21" x14ac:dyDescent="0.25">
      <c r="A201" t="s">
        <v>4716</v>
      </c>
      <c r="B201" t="s">
        <v>4717</v>
      </c>
      <c r="C201" t="s">
        <v>1314</v>
      </c>
      <c r="D201" t="s">
        <v>2119</v>
      </c>
      <c r="F201" t="s">
        <v>1355</v>
      </c>
      <c r="G201" t="s">
        <v>1363</v>
      </c>
      <c r="H201">
        <v>2021</v>
      </c>
      <c r="I201" s="2">
        <v>44531</v>
      </c>
      <c r="J201" t="s">
        <v>1319</v>
      </c>
      <c r="K201" s="25">
        <v>65000000</v>
      </c>
      <c r="L201" t="s">
        <v>25</v>
      </c>
      <c r="M201" t="s">
        <v>4267</v>
      </c>
      <c r="N201" t="s">
        <v>1347</v>
      </c>
      <c r="O201" s="22">
        <v>0</v>
      </c>
      <c r="P201" s="22">
        <v>1.04E-2</v>
      </c>
      <c r="Q201" s="22">
        <v>0</v>
      </c>
      <c r="R201" s="24">
        <v>0</v>
      </c>
      <c r="S201" s="24">
        <v>676000</v>
      </c>
      <c r="T201" s="24">
        <v>0</v>
      </c>
      <c r="U201" s="23">
        <v>676000</v>
      </c>
    </row>
    <row r="202" spans="1:21" x14ac:dyDescent="0.25">
      <c r="A202" t="s">
        <v>4504</v>
      </c>
      <c r="B202" t="s">
        <v>4505</v>
      </c>
      <c r="C202" t="s">
        <v>1367</v>
      </c>
      <c r="D202" t="s">
        <v>1829</v>
      </c>
      <c r="F202" t="s">
        <v>1355</v>
      </c>
      <c r="G202" t="s">
        <v>1370</v>
      </c>
      <c r="H202">
        <v>2021</v>
      </c>
      <c r="I202" s="2">
        <v>44532</v>
      </c>
      <c r="J202" t="s">
        <v>1319</v>
      </c>
      <c r="K202" s="25">
        <v>350000</v>
      </c>
      <c r="L202" t="s">
        <v>1335</v>
      </c>
      <c r="M202" t="s">
        <v>1469</v>
      </c>
      <c r="N202" t="s">
        <v>1346</v>
      </c>
      <c r="O202" s="22">
        <v>0</v>
      </c>
      <c r="P202" s="22">
        <v>0</v>
      </c>
      <c r="Q202" s="22">
        <v>1</v>
      </c>
      <c r="R202" s="24">
        <v>0</v>
      </c>
      <c r="S202" s="24">
        <v>0</v>
      </c>
      <c r="T202" s="24">
        <v>350000</v>
      </c>
      <c r="U202" s="23">
        <v>350000</v>
      </c>
    </row>
    <row r="203" spans="1:21" x14ac:dyDescent="0.25">
      <c r="A203" t="s">
        <v>4706</v>
      </c>
      <c r="B203" t="s">
        <v>4707</v>
      </c>
      <c r="C203" t="s">
        <v>1367</v>
      </c>
      <c r="D203" t="s">
        <v>2101</v>
      </c>
      <c r="F203" t="s">
        <v>1355</v>
      </c>
      <c r="G203" t="s">
        <v>1356</v>
      </c>
      <c r="H203">
        <v>2021</v>
      </c>
      <c r="I203" s="2">
        <v>44532</v>
      </c>
      <c r="J203" t="s">
        <v>1319</v>
      </c>
      <c r="K203" s="25">
        <v>250000</v>
      </c>
      <c r="L203" t="s">
        <v>24</v>
      </c>
      <c r="M203" t="s">
        <v>1345</v>
      </c>
      <c r="N203" t="s">
        <v>4267</v>
      </c>
      <c r="O203" s="22">
        <v>1</v>
      </c>
      <c r="P203" s="22">
        <v>0</v>
      </c>
      <c r="Q203" s="22">
        <v>0</v>
      </c>
      <c r="R203" s="24">
        <v>250000</v>
      </c>
      <c r="S203" s="24">
        <v>0</v>
      </c>
      <c r="T203" s="24">
        <v>0</v>
      </c>
      <c r="U203" s="23">
        <v>250000</v>
      </c>
    </row>
    <row r="204" spans="1:21" x14ac:dyDescent="0.25">
      <c r="A204" t="s">
        <v>4310</v>
      </c>
      <c r="B204" t="s">
        <v>4311</v>
      </c>
      <c r="C204" t="s">
        <v>1367</v>
      </c>
      <c r="D204" t="s">
        <v>1475</v>
      </c>
      <c r="F204" t="s">
        <v>1355</v>
      </c>
      <c r="G204" t="s">
        <v>1370</v>
      </c>
      <c r="H204">
        <v>2021</v>
      </c>
      <c r="I204" s="2">
        <v>44536</v>
      </c>
      <c r="J204" t="s">
        <v>1319</v>
      </c>
      <c r="K204" s="25">
        <v>250000</v>
      </c>
      <c r="L204" t="s">
        <v>25</v>
      </c>
      <c r="M204" t="s">
        <v>4267</v>
      </c>
      <c r="N204" t="s">
        <v>1346</v>
      </c>
      <c r="O204" s="22">
        <v>0</v>
      </c>
      <c r="P204" s="22">
        <v>1</v>
      </c>
      <c r="Q204" s="22">
        <v>0</v>
      </c>
      <c r="R204" s="24">
        <v>0</v>
      </c>
      <c r="S204" s="24">
        <v>250000</v>
      </c>
      <c r="T204" s="24">
        <v>0</v>
      </c>
      <c r="U204" s="23">
        <v>250000</v>
      </c>
    </row>
    <row r="205" spans="1:21" x14ac:dyDescent="0.25">
      <c r="A205" t="s">
        <v>4502</v>
      </c>
      <c r="B205" t="s">
        <v>4503</v>
      </c>
      <c r="C205" t="s">
        <v>1367</v>
      </c>
      <c r="D205" t="s">
        <v>1829</v>
      </c>
      <c r="F205" t="s">
        <v>1324</v>
      </c>
      <c r="G205" t="s">
        <v>1378</v>
      </c>
      <c r="H205">
        <v>2021</v>
      </c>
      <c r="I205" s="2">
        <v>44536</v>
      </c>
      <c r="J205" t="s">
        <v>1319</v>
      </c>
      <c r="K205" s="25">
        <v>750000</v>
      </c>
      <c r="L205" t="s">
        <v>24</v>
      </c>
      <c r="M205" t="s">
        <v>1345</v>
      </c>
      <c r="N205" t="s">
        <v>4267</v>
      </c>
      <c r="O205" s="22">
        <v>1</v>
      </c>
      <c r="P205" s="22">
        <v>0</v>
      </c>
      <c r="Q205" s="22">
        <v>0</v>
      </c>
      <c r="R205" s="24">
        <v>750000</v>
      </c>
      <c r="S205" s="24">
        <v>0</v>
      </c>
      <c r="T205" s="24">
        <v>0</v>
      </c>
      <c r="U205" s="23">
        <v>750000</v>
      </c>
    </row>
    <row r="206" spans="1:21" x14ac:dyDescent="0.25">
      <c r="A206" t="s">
        <v>4288</v>
      </c>
      <c r="B206" t="s">
        <v>4289</v>
      </c>
      <c r="C206" t="s">
        <v>1314</v>
      </c>
      <c r="D206" t="s">
        <v>1417</v>
      </c>
      <c r="F206" t="s">
        <v>1316</v>
      </c>
      <c r="G206" t="s">
        <v>1343</v>
      </c>
      <c r="H206">
        <v>2021</v>
      </c>
      <c r="I206" s="2">
        <v>44538</v>
      </c>
      <c r="J206" t="s">
        <v>1319</v>
      </c>
      <c r="K206" s="25">
        <v>100000000</v>
      </c>
      <c r="L206" t="s">
        <v>25</v>
      </c>
      <c r="M206" t="s">
        <v>4267</v>
      </c>
      <c r="N206" t="s">
        <v>1366</v>
      </c>
      <c r="O206" s="22">
        <v>0</v>
      </c>
      <c r="P206" s="22">
        <v>0.85709999999999997</v>
      </c>
      <c r="Q206" s="22">
        <v>0</v>
      </c>
      <c r="R206" s="24">
        <v>0</v>
      </c>
      <c r="S206" s="24">
        <v>85710000</v>
      </c>
      <c r="T206" s="24">
        <v>0</v>
      </c>
      <c r="U206" s="23">
        <v>85710000</v>
      </c>
    </row>
    <row r="207" spans="1:21" x14ac:dyDescent="0.25">
      <c r="A207" t="s">
        <v>4333</v>
      </c>
      <c r="B207" t="s">
        <v>4334</v>
      </c>
      <c r="C207" t="s">
        <v>1314</v>
      </c>
      <c r="D207" t="s">
        <v>1539</v>
      </c>
      <c r="F207" t="s">
        <v>1316</v>
      </c>
      <c r="G207" t="s">
        <v>1317</v>
      </c>
      <c r="H207">
        <v>2021</v>
      </c>
      <c r="I207" s="2">
        <v>44538</v>
      </c>
      <c r="J207" t="s">
        <v>1319</v>
      </c>
      <c r="K207" s="25">
        <v>230000000</v>
      </c>
      <c r="L207" t="s">
        <v>1335</v>
      </c>
      <c r="M207" t="s">
        <v>1321</v>
      </c>
      <c r="N207" t="s">
        <v>1320</v>
      </c>
      <c r="O207" s="22">
        <v>0</v>
      </c>
      <c r="P207" s="22">
        <v>0</v>
      </c>
      <c r="Q207" s="22">
        <v>0.60850000000000004</v>
      </c>
      <c r="R207" s="24">
        <v>0</v>
      </c>
      <c r="S207" s="24">
        <v>0</v>
      </c>
      <c r="T207" s="24">
        <v>139955000</v>
      </c>
      <c r="U207" s="23">
        <v>139955000</v>
      </c>
    </row>
    <row r="208" spans="1:21" x14ac:dyDescent="0.25">
      <c r="A208" t="s">
        <v>4335</v>
      </c>
      <c r="B208" t="s">
        <v>4336</v>
      </c>
      <c r="C208" t="s">
        <v>1314</v>
      </c>
      <c r="D208" t="s">
        <v>1539</v>
      </c>
      <c r="F208" t="s">
        <v>1355</v>
      </c>
      <c r="G208" t="s">
        <v>1370</v>
      </c>
      <c r="H208">
        <v>2021</v>
      </c>
      <c r="I208" s="2">
        <v>44538</v>
      </c>
      <c r="J208" t="s">
        <v>1319</v>
      </c>
      <c r="K208" s="25">
        <v>100000000</v>
      </c>
      <c r="L208" t="s">
        <v>1335</v>
      </c>
      <c r="M208" t="s">
        <v>1469</v>
      </c>
      <c r="N208" t="s">
        <v>1346</v>
      </c>
      <c r="O208" s="22">
        <v>0</v>
      </c>
      <c r="P208" s="22">
        <v>0</v>
      </c>
      <c r="Q208" s="22">
        <v>0.34439999999999998</v>
      </c>
      <c r="R208" s="24">
        <v>0</v>
      </c>
      <c r="S208" s="24">
        <v>0</v>
      </c>
      <c r="T208" s="24">
        <v>34440000</v>
      </c>
      <c r="U208" s="23">
        <v>34440000</v>
      </c>
    </row>
    <row r="209" spans="1:21" x14ac:dyDescent="0.25">
      <c r="A209" t="s">
        <v>4414</v>
      </c>
      <c r="B209" t="s">
        <v>4415</v>
      </c>
      <c r="C209" t="s">
        <v>1367</v>
      </c>
      <c r="D209" t="s">
        <v>1623</v>
      </c>
      <c r="F209" t="s">
        <v>1316</v>
      </c>
      <c r="G209" t="s">
        <v>1317</v>
      </c>
      <c r="H209">
        <v>2021</v>
      </c>
      <c r="I209" s="2">
        <v>44538</v>
      </c>
      <c r="J209" t="s">
        <v>1319</v>
      </c>
      <c r="K209" s="25">
        <v>440000</v>
      </c>
      <c r="L209" t="s">
        <v>1335</v>
      </c>
      <c r="M209" t="s">
        <v>1345</v>
      </c>
      <c r="N209" t="s">
        <v>1365</v>
      </c>
      <c r="O209" s="22">
        <v>0</v>
      </c>
      <c r="P209" s="22">
        <v>0</v>
      </c>
      <c r="Q209" s="22">
        <v>1</v>
      </c>
      <c r="R209" s="24">
        <v>0</v>
      </c>
      <c r="S209" s="24">
        <v>0</v>
      </c>
      <c r="T209" s="24">
        <v>440000</v>
      </c>
      <c r="U209" s="23">
        <v>440000</v>
      </c>
    </row>
    <row r="210" spans="1:21" x14ac:dyDescent="0.25">
      <c r="A210" t="s">
        <v>4444</v>
      </c>
      <c r="B210" t="s">
        <v>4445</v>
      </c>
      <c r="C210" t="s">
        <v>1367</v>
      </c>
      <c r="D210" t="s">
        <v>1690</v>
      </c>
      <c r="F210" t="s">
        <v>1316</v>
      </c>
      <c r="G210" t="s">
        <v>1461</v>
      </c>
      <c r="H210">
        <v>2021</v>
      </c>
      <c r="I210" s="2">
        <v>44538</v>
      </c>
      <c r="J210" t="s">
        <v>1319</v>
      </c>
      <c r="K210" s="25">
        <v>650000</v>
      </c>
      <c r="L210" t="s">
        <v>24</v>
      </c>
      <c r="M210" t="s">
        <v>1345</v>
      </c>
      <c r="N210" t="s">
        <v>4267</v>
      </c>
      <c r="O210" s="22">
        <v>1</v>
      </c>
      <c r="P210" s="22">
        <v>0</v>
      </c>
      <c r="Q210" s="22">
        <v>0</v>
      </c>
      <c r="R210" s="24">
        <v>650000</v>
      </c>
      <c r="S210" s="24">
        <v>0</v>
      </c>
      <c r="T210" s="24">
        <v>0</v>
      </c>
      <c r="U210" s="23">
        <v>650000</v>
      </c>
    </row>
    <row r="211" spans="1:21" x14ac:dyDescent="0.25">
      <c r="A211" t="s">
        <v>4514</v>
      </c>
      <c r="B211" t="s">
        <v>4515</v>
      </c>
      <c r="C211" t="s">
        <v>1314</v>
      </c>
      <c r="D211" t="s">
        <v>1854</v>
      </c>
      <c r="F211" t="s">
        <v>1316</v>
      </c>
      <c r="G211" t="s">
        <v>1343</v>
      </c>
      <c r="H211">
        <v>2021</v>
      </c>
      <c r="I211" s="2">
        <v>44538</v>
      </c>
      <c r="J211" t="s">
        <v>1319</v>
      </c>
      <c r="K211" s="25">
        <v>300000000</v>
      </c>
      <c r="L211" t="s">
        <v>24</v>
      </c>
      <c r="M211" t="s">
        <v>84</v>
      </c>
      <c r="N211" t="s">
        <v>4267</v>
      </c>
      <c r="O211" s="22">
        <v>3.5000000000000003E-2</v>
      </c>
      <c r="P211" s="22">
        <v>0</v>
      </c>
      <c r="Q211" s="22">
        <v>0</v>
      </c>
      <c r="R211" s="24">
        <v>10500000.000000002</v>
      </c>
      <c r="S211" s="24">
        <v>0</v>
      </c>
      <c r="T211" s="24">
        <v>0</v>
      </c>
      <c r="U211" s="23">
        <v>10500000.000000002</v>
      </c>
    </row>
    <row r="212" spans="1:21" x14ac:dyDescent="0.25">
      <c r="A212" t="s">
        <v>4514</v>
      </c>
      <c r="B212" t="s">
        <v>4515</v>
      </c>
      <c r="C212" t="s">
        <v>1314</v>
      </c>
      <c r="D212" t="s">
        <v>1854</v>
      </c>
      <c r="F212" t="s">
        <v>1316</v>
      </c>
      <c r="G212" t="s">
        <v>1343</v>
      </c>
      <c r="H212">
        <v>2021</v>
      </c>
      <c r="I212" s="2">
        <v>44538</v>
      </c>
      <c r="J212" t="s">
        <v>1319</v>
      </c>
      <c r="K212" s="25">
        <v>300000000</v>
      </c>
      <c r="L212" t="s">
        <v>25</v>
      </c>
      <c r="M212" t="s">
        <v>4267</v>
      </c>
      <c r="N212" t="s">
        <v>1320</v>
      </c>
      <c r="O212" s="22">
        <v>0</v>
      </c>
      <c r="P212" s="22">
        <v>0.48280000000000001</v>
      </c>
      <c r="Q212" s="22">
        <v>0</v>
      </c>
      <c r="R212" s="24">
        <v>0</v>
      </c>
      <c r="S212" s="24">
        <v>144840000</v>
      </c>
      <c r="T212" s="24">
        <v>0</v>
      </c>
      <c r="U212" s="23">
        <v>144840000</v>
      </c>
    </row>
    <row r="213" spans="1:21" x14ac:dyDescent="0.25">
      <c r="A213" t="s">
        <v>4514</v>
      </c>
      <c r="B213" t="s">
        <v>4515</v>
      </c>
      <c r="C213" t="s">
        <v>1314</v>
      </c>
      <c r="D213" t="s">
        <v>1854</v>
      </c>
      <c r="F213" t="s">
        <v>1316</v>
      </c>
      <c r="G213" t="s">
        <v>1343</v>
      </c>
      <c r="H213">
        <v>2021</v>
      </c>
      <c r="I213" s="2">
        <v>44538</v>
      </c>
      <c r="J213" t="s">
        <v>1319</v>
      </c>
      <c r="K213" s="25">
        <v>300000000</v>
      </c>
      <c r="L213" t="s">
        <v>1335</v>
      </c>
      <c r="M213" t="s">
        <v>4516</v>
      </c>
      <c r="N213" t="s">
        <v>1347</v>
      </c>
      <c r="O213" s="22">
        <v>0</v>
      </c>
      <c r="P213" s="22">
        <v>0</v>
      </c>
      <c r="Q213" s="22">
        <v>1.9699999999999999E-2</v>
      </c>
      <c r="R213" s="24">
        <v>0</v>
      </c>
      <c r="S213" s="24">
        <v>0</v>
      </c>
      <c r="T213" s="24">
        <v>5910000</v>
      </c>
      <c r="U213" s="23">
        <v>5910000</v>
      </c>
    </row>
    <row r="214" spans="1:21" x14ac:dyDescent="0.25">
      <c r="A214" t="s">
        <v>4522</v>
      </c>
      <c r="B214" t="s">
        <v>4523</v>
      </c>
      <c r="C214" t="s">
        <v>1367</v>
      </c>
      <c r="D214" t="s">
        <v>1854</v>
      </c>
      <c r="F214" t="s">
        <v>1316</v>
      </c>
      <c r="G214" t="s">
        <v>1343</v>
      </c>
      <c r="H214">
        <v>2021</v>
      </c>
      <c r="I214" s="2">
        <v>44538</v>
      </c>
      <c r="J214" t="s">
        <v>1319</v>
      </c>
      <c r="K214" s="25">
        <v>250000</v>
      </c>
      <c r="L214" t="s">
        <v>1335</v>
      </c>
      <c r="M214" t="s">
        <v>1345</v>
      </c>
      <c r="N214" t="s">
        <v>1415</v>
      </c>
      <c r="O214" s="22">
        <v>0</v>
      </c>
      <c r="P214" s="22">
        <v>0</v>
      </c>
      <c r="Q214" s="22">
        <v>1</v>
      </c>
      <c r="R214" s="24">
        <v>0</v>
      </c>
      <c r="S214" s="24">
        <v>0</v>
      </c>
      <c r="T214" s="24">
        <v>250000</v>
      </c>
      <c r="U214" s="23">
        <v>250000</v>
      </c>
    </row>
    <row r="215" spans="1:21" x14ac:dyDescent="0.25">
      <c r="A215" t="s">
        <v>4559</v>
      </c>
      <c r="B215" t="s">
        <v>4560</v>
      </c>
      <c r="C215" t="s">
        <v>1367</v>
      </c>
      <c r="D215" t="s">
        <v>1890</v>
      </c>
      <c r="F215" t="s">
        <v>1316</v>
      </c>
      <c r="G215" t="s">
        <v>1461</v>
      </c>
      <c r="H215">
        <v>2021</v>
      </c>
      <c r="I215" s="2">
        <v>44538</v>
      </c>
      <c r="J215" t="s">
        <v>1319</v>
      </c>
      <c r="K215" s="25">
        <v>300000</v>
      </c>
      <c r="L215" t="s">
        <v>1335</v>
      </c>
      <c r="M215" t="s">
        <v>1345</v>
      </c>
      <c r="N215" t="s">
        <v>1415</v>
      </c>
      <c r="O215" s="22">
        <v>0</v>
      </c>
      <c r="P215" s="22">
        <v>0</v>
      </c>
      <c r="Q215" s="22">
        <v>1</v>
      </c>
      <c r="R215" s="24">
        <v>0</v>
      </c>
      <c r="S215" s="24">
        <v>0</v>
      </c>
      <c r="T215" s="24">
        <v>300000</v>
      </c>
      <c r="U215" s="23">
        <v>300000</v>
      </c>
    </row>
    <row r="216" spans="1:21" x14ac:dyDescent="0.25">
      <c r="A216" t="s">
        <v>4679</v>
      </c>
      <c r="B216" t="s">
        <v>4680</v>
      </c>
      <c r="C216" t="s">
        <v>1367</v>
      </c>
      <c r="D216" t="s">
        <v>1964</v>
      </c>
      <c r="F216" t="s">
        <v>1324</v>
      </c>
      <c r="G216" t="s">
        <v>1378</v>
      </c>
      <c r="H216">
        <v>2021</v>
      </c>
      <c r="I216" s="2">
        <v>44538</v>
      </c>
      <c r="J216" t="s">
        <v>1319</v>
      </c>
      <c r="K216" s="25">
        <v>400000</v>
      </c>
      <c r="L216" t="s">
        <v>24</v>
      </c>
      <c r="M216" t="s">
        <v>1345</v>
      </c>
      <c r="N216" t="s">
        <v>4267</v>
      </c>
      <c r="O216" s="22">
        <v>1</v>
      </c>
      <c r="P216" s="22">
        <v>0</v>
      </c>
      <c r="Q216" s="22">
        <v>0</v>
      </c>
      <c r="R216" s="24">
        <v>400000</v>
      </c>
      <c r="S216" s="24">
        <v>0</v>
      </c>
      <c r="T216" s="24">
        <v>0</v>
      </c>
      <c r="U216" s="23">
        <v>400000</v>
      </c>
    </row>
    <row r="217" spans="1:21" x14ac:dyDescent="0.25">
      <c r="A217" t="s">
        <v>4284</v>
      </c>
      <c r="B217" t="s">
        <v>4285</v>
      </c>
      <c r="C217" t="s">
        <v>1367</v>
      </c>
      <c r="D217" t="s">
        <v>1315</v>
      </c>
      <c r="F217" t="s">
        <v>1316</v>
      </c>
      <c r="G217" t="s">
        <v>1317</v>
      </c>
      <c r="H217">
        <v>2021</v>
      </c>
      <c r="I217" s="2">
        <v>44539</v>
      </c>
      <c r="J217" t="s">
        <v>1319</v>
      </c>
      <c r="K217" s="25">
        <v>500000</v>
      </c>
      <c r="L217" t="s">
        <v>24</v>
      </c>
      <c r="M217" t="s">
        <v>1321</v>
      </c>
      <c r="N217" t="s">
        <v>4267</v>
      </c>
      <c r="O217" s="22">
        <v>1</v>
      </c>
      <c r="P217" s="22">
        <v>0</v>
      </c>
      <c r="Q217" s="22">
        <v>0</v>
      </c>
      <c r="R217" s="24">
        <v>500000</v>
      </c>
      <c r="S217" s="24">
        <v>0</v>
      </c>
      <c r="T217" s="24">
        <v>0</v>
      </c>
      <c r="U217" s="23">
        <v>500000</v>
      </c>
    </row>
    <row r="218" spans="1:21" x14ac:dyDescent="0.25">
      <c r="A218" t="s">
        <v>4506</v>
      </c>
      <c r="B218" t="s">
        <v>4507</v>
      </c>
      <c r="C218" t="s">
        <v>1416</v>
      </c>
      <c r="D218" t="s">
        <v>1848</v>
      </c>
      <c r="F218" t="s">
        <v>1324</v>
      </c>
      <c r="G218" t="s">
        <v>1403</v>
      </c>
      <c r="H218">
        <v>2021</v>
      </c>
      <c r="I218" s="2">
        <v>44539</v>
      </c>
      <c r="J218" t="s">
        <v>1319</v>
      </c>
      <c r="K218" s="25">
        <v>8687485</v>
      </c>
      <c r="L218" t="s">
        <v>1335</v>
      </c>
      <c r="M218" t="s">
        <v>1345</v>
      </c>
      <c r="N218" t="s">
        <v>1365</v>
      </c>
      <c r="O218" s="22">
        <v>0</v>
      </c>
      <c r="P218" s="22">
        <v>0</v>
      </c>
      <c r="Q218" s="22">
        <v>0.2286</v>
      </c>
      <c r="R218" s="24">
        <v>0</v>
      </c>
      <c r="S218" s="24">
        <v>0</v>
      </c>
      <c r="T218" s="24">
        <v>1985959.071</v>
      </c>
      <c r="U218" s="23">
        <v>1985959.071</v>
      </c>
    </row>
    <row r="219" spans="1:21" x14ac:dyDescent="0.25">
      <c r="A219" t="s">
        <v>4569</v>
      </c>
      <c r="B219" t="s">
        <v>4570</v>
      </c>
      <c r="C219" t="s">
        <v>1367</v>
      </c>
      <c r="D219" t="s">
        <v>1922</v>
      </c>
      <c r="F219" t="s">
        <v>1324</v>
      </c>
      <c r="G219" t="s">
        <v>1403</v>
      </c>
      <c r="H219">
        <v>2021</v>
      </c>
      <c r="I219" s="2">
        <v>44539</v>
      </c>
      <c r="J219" t="s">
        <v>1319</v>
      </c>
      <c r="K219" s="25">
        <v>160000</v>
      </c>
      <c r="L219" t="s">
        <v>24</v>
      </c>
      <c r="M219" t="s">
        <v>1336</v>
      </c>
      <c r="N219" t="s">
        <v>4267</v>
      </c>
      <c r="O219" s="22">
        <v>1</v>
      </c>
      <c r="P219" s="22">
        <v>0</v>
      </c>
      <c r="Q219" s="22">
        <v>0</v>
      </c>
      <c r="R219" s="24">
        <v>160000</v>
      </c>
      <c r="S219" s="24">
        <v>0</v>
      </c>
      <c r="T219" s="24">
        <v>0</v>
      </c>
      <c r="U219" s="23">
        <v>160000</v>
      </c>
    </row>
    <row r="220" spans="1:21" x14ac:dyDescent="0.25">
      <c r="A220" t="s">
        <v>4683</v>
      </c>
      <c r="B220" t="s">
        <v>4684</v>
      </c>
      <c r="C220" t="s">
        <v>1367</v>
      </c>
      <c r="D220" t="s">
        <v>1964</v>
      </c>
      <c r="F220" t="s">
        <v>1355</v>
      </c>
      <c r="G220" t="s">
        <v>1356</v>
      </c>
      <c r="H220">
        <v>2021</v>
      </c>
      <c r="I220" s="2">
        <v>44539</v>
      </c>
      <c r="J220" t="s">
        <v>1319</v>
      </c>
      <c r="K220" s="25">
        <v>935000</v>
      </c>
      <c r="L220" t="s">
        <v>24</v>
      </c>
      <c r="M220" t="s">
        <v>1345</v>
      </c>
      <c r="N220" t="s">
        <v>4267</v>
      </c>
      <c r="O220" s="22">
        <v>1</v>
      </c>
      <c r="P220" s="22">
        <v>0</v>
      </c>
      <c r="Q220" s="22">
        <v>0</v>
      </c>
      <c r="R220" s="24">
        <v>935000</v>
      </c>
      <c r="S220" s="24">
        <v>0</v>
      </c>
      <c r="T220" s="24">
        <v>0</v>
      </c>
      <c r="U220" s="23">
        <v>935000</v>
      </c>
    </row>
    <row r="221" spans="1:21" x14ac:dyDescent="0.25">
      <c r="A221" t="s">
        <v>4685</v>
      </c>
      <c r="B221" t="s">
        <v>4686</v>
      </c>
      <c r="C221" t="s">
        <v>1367</v>
      </c>
      <c r="D221" t="s">
        <v>1964</v>
      </c>
      <c r="F221" t="s">
        <v>1324</v>
      </c>
      <c r="G221" t="s">
        <v>1374</v>
      </c>
      <c r="H221">
        <v>2021</v>
      </c>
      <c r="I221" s="2">
        <v>44539</v>
      </c>
      <c r="J221" t="s">
        <v>1319</v>
      </c>
      <c r="K221" s="25">
        <v>650000</v>
      </c>
      <c r="L221" t="s">
        <v>1335</v>
      </c>
      <c r="M221" t="s">
        <v>1345</v>
      </c>
      <c r="N221" t="s">
        <v>1365</v>
      </c>
      <c r="O221" s="22">
        <v>0</v>
      </c>
      <c r="P221" s="22">
        <v>0</v>
      </c>
      <c r="Q221" s="22">
        <v>1</v>
      </c>
      <c r="R221" s="24">
        <v>0</v>
      </c>
      <c r="S221" s="24">
        <v>0</v>
      </c>
      <c r="T221" s="24">
        <v>650000</v>
      </c>
      <c r="U221" s="23">
        <v>650000</v>
      </c>
    </row>
    <row r="222" spans="1:21" x14ac:dyDescent="0.25">
      <c r="A222" t="s">
        <v>4687</v>
      </c>
      <c r="B222" t="s">
        <v>4688</v>
      </c>
      <c r="C222" t="s">
        <v>1367</v>
      </c>
      <c r="D222" t="s">
        <v>1964</v>
      </c>
      <c r="F222" t="s">
        <v>1316</v>
      </c>
      <c r="G222" t="s">
        <v>1316</v>
      </c>
      <c r="H222">
        <v>2021</v>
      </c>
      <c r="I222" s="2">
        <v>44539</v>
      </c>
      <c r="J222" t="s">
        <v>1319</v>
      </c>
      <c r="K222" s="25">
        <v>480000</v>
      </c>
      <c r="L222" t="s">
        <v>24</v>
      </c>
      <c r="M222" t="s">
        <v>1345</v>
      </c>
      <c r="N222" t="s">
        <v>4267</v>
      </c>
      <c r="O222" s="22">
        <v>1</v>
      </c>
      <c r="P222" s="22">
        <v>0</v>
      </c>
      <c r="Q222" s="22">
        <v>0</v>
      </c>
      <c r="R222" s="24">
        <v>480000</v>
      </c>
      <c r="S222" s="24">
        <v>0</v>
      </c>
      <c r="T222" s="24">
        <v>0</v>
      </c>
      <c r="U222" s="23">
        <v>480000</v>
      </c>
    </row>
    <row r="223" spans="1:21" x14ac:dyDescent="0.25">
      <c r="A223" t="s">
        <v>4698</v>
      </c>
      <c r="B223" t="s">
        <v>4699</v>
      </c>
      <c r="C223" t="s">
        <v>1367</v>
      </c>
      <c r="D223" t="s">
        <v>1964</v>
      </c>
      <c r="F223" t="s">
        <v>1316</v>
      </c>
      <c r="G223" t="s">
        <v>1316</v>
      </c>
      <c r="H223">
        <v>2021</v>
      </c>
      <c r="I223" s="2">
        <v>44539</v>
      </c>
      <c r="J223" t="s">
        <v>1319</v>
      </c>
      <c r="K223" s="25">
        <v>300000</v>
      </c>
      <c r="L223" t="s">
        <v>1335</v>
      </c>
      <c r="M223" t="s">
        <v>1345</v>
      </c>
      <c r="N223" t="s">
        <v>1365</v>
      </c>
      <c r="O223" s="22">
        <v>0</v>
      </c>
      <c r="P223" s="22">
        <v>0</v>
      </c>
      <c r="Q223" s="22">
        <v>1</v>
      </c>
      <c r="R223" s="24">
        <v>0</v>
      </c>
      <c r="S223" s="24">
        <v>0</v>
      </c>
      <c r="T223" s="24">
        <v>300000</v>
      </c>
      <c r="U223" s="23">
        <v>300000</v>
      </c>
    </row>
    <row r="224" spans="1:21" x14ac:dyDescent="0.25">
      <c r="A224" t="s">
        <v>4700</v>
      </c>
      <c r="B224" t="s">
        <v>4701</v>
      </c>
      <c r="C224" t="s">
        <v>1367</v>
      </c>
      <c r="D224" t="s">
        <v>1964</v>
      </c>
      <c r="F224" t="s">
        <v>1530</v>
      </c>
      <c r="G224" t="s">
        <v>1915</v>
      </c>
      <c r="H224">
        <v>2021</v>
      </c>
      <c r="I224" s="2">
        <v>44539</v>
      </c>
      <c r="J224" t="s">
        <v>1319</v>
      </c>
      <c r="K224" s="25">
        <v>400000</v>
      </c>
      <c r="L224" t="s">
        <v>24</v>
      </c>
      <c r="M224" t="s">
        <v>1336</v>
      </c>
      <c r="N224" t="s">
        <v>4267</v>
      </c>
      <c r="O224" s="22">
        <v>1</v>
      </c>
      <c r="P224" s="22">
        <v>0</v>
      </c>
      <c r="Q224" s="22">
        <v>0</v>
      </c>
      <c r="R224" s="24">
        <v>400000</v>
      </c>
      <c r="S224" s="24">
        <v>0</v>
      </c>
      <c r="T224" s="24">
        <v>0</v>
      </c>
      <c r="U224" s="23">
        <v>400000</v>
      </c>
    </row>
    <row r="225" spans="1:21" x14ac:dyDescent="0.25">
      <c r="A225" t="s">
        <v>4720</v>
      </c>
      <c r="B225" t="s">
        <v>4721</v>
      </c>
      <c r="C225" t="s">
        <v>1367</v>
      </c>
      <c r="D225" t="s">
        <v>2119</v>
      </c>
      <c r="F225" t="s">
        <v>1316</v>
      </c>
      <c r="G225" t="s">
        <v>1461</v>
      </c>
      <c r="H225">
        <v>2021</v>
      </c>
      <c r="I225" s="2">
        <v>44539</v>
      </c>
      <c r="J225" t="s">
        <v>1319</v>
      </c>
      <c r="K225" s="25">
        <v>400000</v>
      </c>
      <c r="L225" t="s">
        <v>1335</v>
      </c>
      <c r="M225" t="s">
        <v>1345</v>
      </c>
      <c r="N225" t="s">
        <v>1365</v>
      </c>
      <c r="O225" s="22">
        <v>0</v>
      </c>
      <c r="P225" s="22">
        <v>0</v>
      </c>
      <c r="Q225" s="22">
        <v>1</v>
      </c>
      <c r="R225" s="24">
        <v>0</v>
      </c>
      <c r="S225" s="24">
        <v>0</v>
      </c>
      <c r="T225" s="24">
        <v>400000</v>
      </c>
      <c r="U225" s="23">
        <v>400000</v>
      </c>
    </row>
    <row r="226" spans="1:21" x14ac:dyDescent="0.25">
      <c r="A226" t="s">
        <v>4286</v>
      </c>
      <c r="B226" t="s">
        <v>4287</v>
      </c>
      <c r="C226" t="s">
        <v>1367</v>
      </c>
      <c r="D226" t="s">
        <v>1315</v>
      </c>
      <c r="F226" t="s">
        <v>1324</v>
      </c>
      <c r="G226" t="s">
        <v>1378</v>
      </c>
      <c r="H226">
        <v>2021</v>
      </c>
      <c r="I226" s="2">
        <v>44540</v>
      </c>
      <c r="J226" t="s">
        <v>1319</v>
      </c>
      <c r="K226" s="25">
        <v>330000</v>
      </c>
      <c r="L226" t="s">
        <v>1335</v>
      </c>
      <c r="M226" t="s">
        <v>1345</v>
      </c>
      <c r="N226" t="s">
        <v>1415</v>
      </c>
      <c r="O226" s="22">
        <v>0</v>
      </c>
      <c r="P226" s="22">
        <v>0</v>
      </c>
      <c r="Q226" s="22">
        <v>1</v>
      </c>
      <c r="R226" s="24">
        <v>0</v>
      </c>
      <c r="S226" s="24">
        <v>0</v>
      </c>
      <c r="T226" s="24">
        <v>330000</v>
      </c>
      <c r="U226" s="23">
        <v>330000</v>
      </c>
    </row>
    <row r="227" spans="1:21" x14ac:dyDescent="0.25">
      <c r="A227" t="s">
        <v>4681</v>
      </c>
      <c r="B227" t="s">
        <v>4682</v>
      </c>
      <c r="C227" t="s">
        <v>1367</v>
      </c>
      <c r="D227" t="s">
        <v>1964</v>
      </c>
      <c r="F227" t="s">
        <v>1316</v>
      </c>
      <c r="G227" t="s">
        <v>1461</v>
      </c>
      <c r="H227">
        <v>2021</v>
      </c>
      <c r="I227" s="2">
        <v>44540</v>
      </c>
      <c r="J227" t="s">
        <v>1319</v>
      </c>
      <c r="K227" s="25">
        <v>200000</v>
      </c>
      <c r="L227" t="s">
        <v>1335</v>
      </c>
      <c r="M227" t="s">
        <v>1345</v>
      </c>
      <c r="N227" t="s">
        <v>1365</v>
      </c>
      <c r="O227" s="22">
        <v>0</v>
      </c>
      <c r="P227" s="22">
        <v>0</v>
      </c>
      <c r="Q227" s="22">
        <v>1</v>
      </c>
      <c r="R227" s="24">
        <v>0</v>
      </c>
      <c r="S227" s="24">
        <v>0</v>
      </c>
      <c r="T227" s="24">
        <v>200000</v>
      </c>
      <c r="U227" s="23">
        <v>200000</v>
      </c>
    </row>
    <row r="228" spans="1:21" x14ac:dyDescent="0.25">
      <c r="A228" t="s">
        <v>4689</v>
      </c>
      <c r="B228" t="s">
        <v>4690</v>
      </c>
      <c r="C228" t="s">
        <v>1367</v>
      </c>
      <c r="D228" t="s">
        <v>1964</v>
      </c>
      <c r="F228" t="s">
        <v>1324</v>
      </c>
      <c r="G228" t="s">
        <v>1325</v>
      </c>
      <c r="H228">
        <v>2021</v>
      </c>
      <c r="I228" s="2">
        <v>44543</v>
      </c>
      <c r="J228" t="s">
        <v>1319</v>
      </c>
      <c r="K228" s="25">
        <v>400000</v>
      </c>
      <c r="L228" t="s">
        <v>24</v>
      </c>
      <c r="M228" t="s">
        <v>1345</v>
      </c>
      <c r="N228" t="s">
        <v>4267</v>
      </c>
      <c r="O228" s="22">
        <v>0.1</v>
      </c>
      <c r="P228" s="22">
        <v>0</v>
      </c>
      <c r="Q228" s="22">
        <v>0</v>
      </c>
      <c r="R228" s="24">
        <v>40000</v>
      </c>
      <c r="S228" s="24">
        <v>0</v>
      </c>
      <c r="T228" s="24">
        <v>0</v>
      </c>
      <c r="U228" s="23">
        <v>40000</v>
      </c>
    </row>
    <row r="229" spans="1:21" x14ac:dyDescent="0.25">
      <c r="A229" t="s">
        <v>4693</v>
      </c>
      <c r="B229" t="s">
        <v>4694</v>
      </c>
      <c r="C229" t="s">
        <v>1367</v>
      </c>
      <c r="D229" t="s">
        <v>1964</v>
      </c>
      <c r="F229" t="s">
        <v>1316</v>
      </c>
      <c r="G229" t="s">
        <v>1461</v>
      </c>
      <c r="H229">
        <v>2021</v>
      </c>
      <c r="I229" s="2">
        <v>44543</v>
      </c>
      <c r="J229" t="s">
        <v>1319</v>
      </c>
      <c r="K229" s="25">
        <v>500000</v>
      </c>
      <c r="L229" t="s">
        <v>1335</v>
      </c>
      <c r="M229" t="s">
        <v>1345</v>
      </c>
      <c r="N229" t="s">
        <v>1365</v>
      </c>
      <c r="O229" s="22">
        <v>0</v>
      </c>
      <c r="P229" s="22">
        <v>0</v>
      </c>
      <c r="Q229" s="22">
        <v>1</v>
      </c>
      <c r="R229" s="24">
        <v>0</v>
      </c>
      <c r="S229" s="24">
        <v>0</v>
      </c>
      <c r="T229" s="24">
        <v>500000</v>
      </c>
      <c r="U229" s="23">
        <v>500000</v>
      </c>
    </row>
    <row r="230" spans="1:21" x14ac:dyDescent="0.25">
      <c r="A230" t="s">
        <v>4303</v>
      </c>
      <c r="B230" t="s">
        <v>4304</v>
      </c>
      <c r="C230" t="s">
        <v>1367</v>
      </c>
      <c r="D230" t="s">
        <v>1448</v>
      </c>
      <c r="F230" t="s">
        <v>1355</v>
      </c>
      <c r="G230" t="s">
        <v>1356</v>
      </c>
      <c r="H230">
        <v>2021</v>
      </c>
      <c r="I230" s="2">
        <v>44545</v>
      </c>
      <c r="J230" t="s">
        <v>1319</v>
      </c>
      <c r="K230" s="25">
        <v>150000</v>
      </c>
      <c r="L230" t="s">
        <v>24</v>
      </c>
      <c r="M230" t="s">
        <v>1345</v>
      </c>
      <c r="N230" t="s">
        <v>4267</v>
      </c>
      <c r="O230" s="22">
        <v>1</v>
      </c>
      <c r="P230" s="22">
        <v>0</v>
      </c>
      <c r="Q230" s="22">
        <v>0</v>
      </c>
      <c r="R230" s="24">
        <v>150000</v>
      </c>
      <c r="S230" s="24">
        <v>0</v>
      </c>
      <c r="T230" s="24">
        <v>0</v>
      </c>
      <c r="U230" s="23">
        <v>150000</v>
      </c>
    </row>
    <row r="231" spans="1:21" x14ac:dyDescent="0.25">
      <c r="A231" t="s">
        <v>4316</v>
      </c>
      <c r="B231" t="s">
        <v>4317</v>
      </c>
      <c r="C231" t="s">
        <v>1416</v>
      </c>
      <c r="D231" t="s">
        <v>1539</v>
      </c>
      <c r="F231" t="s">
        <v>1324</v>
      </c>
      <c r="G231" t="s">
        <v>1378</v>
      </c>
      <c r="H231">
        <v>2021</v>
      </c>
      <c r="I231" s="2">
        <v>44545</v>
      </c>
      <c r="J231" t="s">
        <v>1319</v>
      </c>
      <c r="K231" s="25">
        <v>5000000</v>
      </c>
      <c r="L231" t="s">
        <v>1335</v>
      </c>
      <c r="M231" t="s">
        <v>1345</v>
      </c>
      <c r="N231" t="s">
        <v>1380</v>
      </c>
      <c r="O231" s="22">
        <v>0</v>
      </c>
      <c r="P231" s="22">
        <v>0</v>
      </c>
      <c r="Q231" s="22">
        <v>0.3</v>
      </c>
      <c r="R231" s="24">
        <v>0</v>
      </c>
      <c r="S231" s="24">
        <v>0</v>
      </c>
      <c r="T231" s="24">
        <v>1500000</v>
      </c>
      <c r="U231" s="23">
        <v>1500000</v>
      </c>
    </row>
    <row r="232" spans="1:21" x14ac:dyDescent="0.25">
      <c r="A232" t="s">
        <v>4337</v>
      </c>
      <c r="B232" t="s">
        <v>4338</v>
      </c>
      <c r="C232" t="s">
        <v>1314</v>
      </c>
      <c r="D232" t="s">
        <v>1539</v>
      </c>
      <c r="F232" t="s">
        <v>1324</v>
      </c>
      <c r="G232" t="s">
        <v>1378</v>
      </c>
      <c r="H232">
        <v>2021</v>
      </c>
      <c r="I232" s="2">
        <v>44545</v>
      </c>
      <c r="J232" t="s">
        <v>1319</v>
      </c>
      <c r="K232" s="25">
        <v>250000000</v>
      </c>
      <c r="L232" t="s">
        <v>1335</v>
      </c>
      <c r="M232" t="s">
        <v>1345</v>
      </c>
      <c r="N232" t="s">
        <v>1380</v>
      </c>
      <c r="O232" s="22">
        <v>0</v>
      </c>
      <c r="P232" s="22">
        <v>0</v>
      </c>
      <c r="Q232" s="22">
        <v>0.3</v>
      </c>
      <c r="R232" s="24">
        <v>0</v>
      </c>
      <c r="S232" s="24">
        <v>0</v>
      </c>
      <c r="T232" s="24">
        <v>75000000</v>
      </c>
      <c r="U232" s="23">
        <v>75000000</v>
      </c>
    </row>
    <row r="233" spans="1:21" x14ac:dyDescent="0.25">
      <c r="A233" t="s">
        <v>4361</v>
      </c>
      <c r="B233" t="s">
        <v>4362</v>
      </c>
      <c r="C233" t="s">
        <v>1314</v>
      </c>
      <c r="D233" t="s">
        <v>1590</v>
      </c>
      <c r="F233" t="s">
        <v>1324</v>
      </c>
      <c r="G233" t="s">
        <v>1378</v>
      </c>
      <c r="H233">
        <v>2021</v>
      </c>
      <c r="I233" s="2">
        <v>44545</v>
      </c>
      <c r="J233" t="s">
        <v>1319</v>
      </c>
      <c r="K233" s="25">
        <v>100000000</v>
      </c>
      <c r="L233" t="s">
        <v>24</v>
      </c>
      <c r="M233" t="s">
        <v>1345</v>
      </c>
      <c r="N233" t="s">
        <v>4267</v>
      </c>
      <c r="O233" s="22">
        <v>0.2424</v>
      </c>
      <c r="P233" s="22">
        <v>0</v>
      </c>
      <c r="Q233" s="22">
        <v>0</v>
      </c>
      <c r="R233" s="24">
        <v>24240000</v>
      </c>
      <c r="S233" s="24">
        <v>0</v>
      </c>
      <c r="T233" s="24">
        <v>0</v>
      </c>
      <c r="U233" s="23">
        <v>24240000</v>
      </c>
    </row>
    <row r="234" spans="1:21" x14ac:dyDescent="0.25">
      <c r="A234" t="s">
        <v>4363</v>
      </c>
      <c r="B234" t="s">
        <v>4364</v>
      </c>
      <c r="C234" t="s">
        <v>1314</v>
      </c>
      <c r="D234" t="s">
        <v>1590</v>
      </c>
      <c r="F234" t="s">
        <v>1338</v>
      </c>
      <c r="G234" t="s">
        <v>1421</v>
      </c>
      <c r="H234">
        <v>2021</v>
      </c>
      <c r="I234" s="2">
        <v>44545</v>
      </c>
      <c r="J234" t="s">
        <v>1319</v>
      </c>
      <c r="K234" s="25">
        <v>300000000</v>
      </c>
      <c r="L234" t="s">
        <v>24</v>
      </c>
      <c r="M234" t="s">
        <v>1345</v>
      </c>
      <c r="N234" t="s">
        <v>4267</v>
      </c>
      <c r="O234" s="22">
        <v>1.77E-2</v>
      </c>
      <c r="P234" s="22">
        <v>0</v>
      </c>
      <c r="Q234" s="22">
        <v>0</v>
      </c>
      <c r="R234" s="24">
        <v>5310000</v>
      </c>
      <c r="S234" s="24">
        <v>0</v>
      </c>
      <c r="T234" s="24">
        <v>0</v>
      </c>
      <c r="U234" s="23">
        <v>5310000</v>
      </c>
    </row>
    <row r="235" spans="1:21" x14ac:dyDescent="0.25">
      <c r="A235" t="s">
        <v>4382</v>
      </c>
      <c r="B235" t="s">
        <v>4378</v>
      </c>
      <c r="C235" t="s">
        <v>1314</v>
      </c>
      <c r="D235" t="s">
        <v>1623</v>
      </c>
      <c r="F235" t="s">
        <v>1355</v>
      </c>
      <c r="G235" t="s">
        <v>1356</v>
      </c>
      <c r="H235">
        <v>2021</v>
      </c>
      <c r="I235" s="2">
        <v>44545</v>
      </c>
      <c r="J235" t="s">
        <v>1319</v>
      </c>
      <c r="K235" s="25">
        <v>47074937.689999998</v>
      </c>
      <c r="L235" t="s">
        <v>24</v>
      </c>
      <c r="M235" t="s">
        <v>1345</v>
      </c>
      <c r="N235" t="s">
        <v>4267</v>
      </c>
      <c r="O235" s="22">
        <v>1</v>
      </c>
      <c r="P235" s="22">
        <v>0</v>
      </c>
      <c r="Q235" s="22">
        <v>0</v>
      </c>
      <c r="R235" s="24">
        <v>47074937.689999998</v>
      </c>
      <c r="S235" s="24">
        <v>0</v>
      </c>
      <c r="T235" s="24">
        <v>0</v>
      </c>
      <c r="U235" s="23">
        <v>47074937.689999998</v>
      </c>
    </row>
    <row r="236" spans="1:21" x14ac:dyDescent="0.25">
      <c r="A236" t="s">
        <v>4430</v>
      </c>
      <c r="B236" t="s">
        <v>4431</v>
      </c>
      <c r="C236" t="s">
        <v>1314</v>
      </c>
      <c r="D236" t="s">
        <v>1690</v>
      </c>
      <c r="F236" t="s">
        <v>1338</v>
      </c>
      <c r="G236" t="s">
        <v>1339</v>
      </c>
      <c r="H236">
        <v>2021</v>
      </c>
      <c r="I236" s="2">
        <v>44545</v>
      </c>
      <c r="J236" t="s">
        <v>1319</v>
      </c>
      <c r="K236" s="25">
        <v>100000000</v>
      </c>
      <c r="L236" t="s">
        <v>24</v>
      </c>
      <c r="M236" t="s">
        <v>1327</v>
      </c>
      <c r="N236" t="s">
        <v>4267</v>
      </c>
      <c r="O236" s="22">
        <v>4.65E-2</v>
      </c>
      <c r="P236" s="22">
        <v>0</v>
      </c>
      <c r="Q236" s="22">
        <v>0</v>
      </c>
      <c r="R236" s="24">
        <v>4650000</v>
      </c>
      <c r="S236" s="24">
        <v>0</v>
      </c>
      <c r="T236" s="24">
        <v>0</v>
      </c>
      <c r="U236" s="23">
        <v>4650000</v>
      </c>
    </row>
    <row r="237" spans="1:21" x14ac:dyDescent="0.25">
      <c r="A237" t="s">
        <v>4458</v>
      </c>
      <c r="B237" t="s">
        <v>4459</v>
      </c>
      <c r="C237" t="s">
        <v>1314</v>
      </c>
      <c r="D237" t="s">
        <v>1766</v>
      </c>
      <c r="F237" t="s">
        <v>1324</v>
      </c>
      <c r="G237" t="s">
        <v>1325</v>
      </c>
      <c r="H237">
        <v>2021</v>
      </c>
      <c r="I237" s="2">
        <v>44545</v>
      </c>
      <c r="J237" t="s">
        <v>1319</v>
      </c>
      <c r="K237" s="25">
        <v>44000000</v>
      </c>
      <c r="L237" t="s">
        <v>1335</v>
      </c>
      <c r="M237" t="s">
        <v>1345</v>
      </c>
      <c r="N237" t="s">
        <v>1365</v>
      </c>
      <c r="O237" s="22">
        <v>0</v>
      </c>
      <c r="P237" s="22">
        <v>0</v>
      </c>
      <c r="Q237" s="22">
        <v>2.3999999999999998E-3</v>
      </c>
      <c r="R237" s="24">
        <v>0</v>
      </c>
      <c r="S237" s="24">
        <v>0</v>
      </c>
      <c r="T237" s="24">
        <v>105599.99999999999</v>
      </c>
      <c r="U237" s="23">
        <v>105599.99999999999</v>
      </c>
    </row>
    <row r="238" spans="1:21" x14ac:dyDescent="0.25">
      <c r="A238" t="s">
        <v>4463</v>
      </c>
      <c r="B238" t="s">
        <v>4464</v>
      </c>
      <c r="C238" t="s">
        <v>1452</v>
      </c>
      <c r="D238" t="s">
        <v>1766</v>
      </c>
      <c r="F238" t="s">
        <v>1324</v>
      </c>
      <c r="G238" t="s">
        <v>1378</v>
      </c>
      <c r="H238">
        <v>2021</v>
      </c>
      <c r="I238" s="2">
        <v>44545</v>
      </c>
      <c r="J238" t="s">
        <v>1319</v>
      </c>
      <c r="K238" s="25">
        <v>400000000</v>
      </c>
      <c r="L238" t="s">
        <v>25</v>
      </c>
      <c r="M238" t="s">
        <v>4267</v>
      </c>
      <c r="N238" t="s">
        <v>1365</v>
      </c>
      <c r="O238" s="22">
        <v>0</v>
      </c>
      <c r="P238" s="22">
        <v>0.75</v>
      </c>
      <c r="Q238" s="22">
        <v>0</v>
      </c>
      <c r="R238" s="24">
        <v>0</v>
      </c>
      <c r="S238" s="24">
        <v>300000000</v>
      </c>
      <c r="T238" s="24">
        <v>0</v>
      </c>
      <c r="U238" s="23">
        <v>300000000</v>
      </c>
    </row>
    <row r="239" spans="1:21" x14ac:dyDescent="0.25">
      <c r="A239" t="s">
        <v>4473</v>
      </c>
      <c r="B239" t="s">
        <v>4474</v>
      </c>
      <c r="C239" t="s">
        <v>1452</v>
      </c>
      <c r="D239" t="s">
        <v>1787</v>
      </c>
      <c r="F239" t="s">
        <v>1324</v>
      </c>
      <c r="G239" t="s">
        <v>1378</v>
      </c>
      <c r="H239">
        <v>2021</v>
      </c>
      <c r="I239" s="2">
        <v>44545</v>
      </c>
      <c r="J239" t="s">
        <v>1319</v>
      </c>
      <c r="K239" s="25">
        <v>400000000</v>
      </c>
      <c r="L239" t="s">
        <v>25</v>
      </c>
      <c r="M239" t="s">
        <v>4267</v>
      </c>
      <c r="N239" t="s">
        <v>1365</v>
      </c>
      <c r="O239" s="22">
        <v>0</v>
      </c>
      <c r="P239" s="22">
        <v>1</v>
      </c>
      <c r="Q239" s="22">
        <v>0</v>
      </c>
      <c r="R239" s="24">
        <v>0</v>
      </c>
      <c r="S239" s="24">
        <v>400000000</v>
      </c>
      <c r="T239" s="24">
        <v>0</v>
      </c>
      <c r="U239" s="23">
        <v>400000000</v>
      </c>
    </row>
    <row r="240" spans="1:21" x14ac:dyDescent="0.25">
      <c r="A240" t="s">
        <v>4499</v>
      </c>
      <c r="B240" t="s">
        <v>4079</v>
      </c>
      <c r="C240" t="s">
        <v>1452</v>
      </c>
      <c r="D240" t="s">
        <v>1829</v>
      </c>
      <c r="F240" t="s">
        <v>1324</v>
      </c>
      <c r="G240" t="s">
        <v>1378</v>
      </c>
      <c r="H240">
        <v>2021</v>
      </c>
      <c r="I240" s="2">
        <v>44545</v>
      </c>
      <c r="J240" t="s">
        <v>1319</v>
      </c>
      <c r="K240" s="25">
        <v>400000000</v>
      </c>
      <c r="L240" t="s">
        <v>25</v>
      </c>
      <c r="M240" t="s">
        <v>4267</v>
      </c>
      <c r="N240" t="s">
        <v>1365</v>
      </c>
      <c r="O240" s="22">
        <v>0</v>
      </c>
      <c r="P240" s="22">
        <v>0.75</v>
      </c>
      <c r="Q240" s="22">
        <v>0</v>
      </c>
      <c r="R240" s="24">
        <v>0</v>
      </c>
      <c r="S240" s="24">
        <v>300000000</v>
      </c>
      <c r="T240" s="24">
        <v>0</v>
      </c>
      <c r="U240" s="23">
        <v>300000000</v>
      </c>
    </row>
    <row r="241" spans="1:21" x14ac:dyDescent="0.25">
      <c r="A241" t="s">
        <v>4510</v>
      </c>
      <c r="B241" t="s">
        <v>4511</v>
      </c>
      <c r="C241" t="s">
        <v>1314</v>
      </c>
      <c r="D241" t="s">
        <v>1854</v>
      </c>
      <c r="F241" t="s">
        <v>1324</v>
      </c>
      <c r="G241" t="s">
        <v>1378</v>
      </c>
      <c r="H241">
        <v>2021</v>
      </c>
      <c r="I241" s="2">
        <v>44545</v>
      </c>
      <c r="J241" t="s">
        <v>1319</v>
      </c>
      <c r="K241" s="25">
        <v>319000000</v>
      </c>
      <c r="L241" t="s">
        <v>24</v>
      </c>
      <c r="M241" t="s">
        <v>141</v>
      </c>
      <c r="N241" t="s">
        <v>4267</v>
      </c>
      <c r="O241" s="22">
        <v>0.28839999999999999</v>
      </c>
      <c r="P241" s="22">
        <v>0</v>
      </c>
      <c r="Q241" s="22">
        <v>0</v>
      </c>
      <c r="R241" s="24">
        <v>91999600</v>
      </c>
      <c r="S241" s="24">
        <v>0</v>
      </c>
      <c r="T241" s="24">
        <v>0</v>
      </c>
      <c r="U241" s="23">
        <v>91999600</v>
      </c>
    </row>
    <row r="242" spans="1:21" x14ac:dyDescent="0.25">
      <c r="A242" t="s">
        <v>4512</v>
      </c>
      <c r="B242" t="s">
        <v>4513</v>
      </c>
      <c r="C242" t="s">
        <v>1314</v>
      </c>
      <c r="D242" t="s">
        <v>1854</v>
      </c>
      <c r="F242" t="s">
        <v>1324</v>
      </c>
      <c r="G242" t="s">
        <v>1378</v>
      </c>
      <c r="H242">
        <v>2021</v>
      </c>
      <c r="I242" s="2">
        <v>44545</v>
      </c>
      <c r="J242" t="s">
        <v>1319</v>
      </c>
      <c r="K242" s="25">
        <v>200000000</v>
      </c>
      <c r="L242" t="s">
        <v>24</v>
      </c>
      <c r="M242" t="s">
        <v>1345</v>
      </c>
      <c r="N242" t="s">
        <v>4267</v>
      </c>
      <c r="O242" s="22">
        <v>0.3</v>
      </c>
      <c r="P242" s="22">
        <v>0</v>
      </c>
      <c r="Q242" s="22">
        <v>0</v>
      </c>
      <c r="R242" s="24">
        <v>60000000</v>
      </c>
      <c r="S242" s="24">
        <v>0</v>
      </c>
      <c r="T242" s="24">
        <v>0</v>
      </c>
      <c r="U242" s="23">
        <v>60000000</v>
      </c>
    </row>
    <row r="243" spans="1:21" x14ac:dyDescent="0.25">
      <c r="A243" t="s">
        <v>4534</v>
      </c>
      <c r="B243" t="s">
        <v>4529</v>
      </c>
      <c r="C243" t="s">
        <v>1314</v>
      </c>
      <c r="D243" t="s">
        <v>1890</v>
      </c>
      <c r="F243" t="s">
        <v>1324</v>
      </c>
      <c r="G243" t="s">
        <v>1378</v>
      </c>
      <c r="H243">
        <v>2021</v>
      </c>
      <c r="I243" s="2">
        <v>44545</v>
      </c>
      <c r="J243" t="s">
        <v>1319</v>
      </c>
      <c r="K243" s="25">
        <v>20000000</v>
      </c>
      <c r="L243" t="s">
        <v>1335</v>
      </c>
      <c r="M243" t="s">
        <v>1345</v>
      </c>
      <c r="N243" t="s">
        <v>1365</v>
      </c>
      <c r="O243" s="22">
        <v>0</v>
      </c>
      <c r="P243" s="22">
        <v>0</v>
      </c>
      <c r="Q243" s="22">
        <v>1</v>
      </c>
      <c r="R243" s="24">
        <v>0</v>
      </c>
      <c r="S243" s="24">
        <v>0</v>
      </c>
      <c r="T243" s="24">
        <v>20000000</v>
      </c>
      <c r="U243" s="23">
        <v>20000000</v>
      </c>
    </row>
    <row r="244" spans="1:21" x14ac:dyDescent="0.25">
      <c r="A244" t="s">
        <v>4528</v>
      </c>
      <c r="B244" t="s">
        <v>4529</v>
      </c>
      <c r="C244" t="s">
        <v>1416</v>
      </c>
      <c r="D244" t="s">
        <v>1890</v>
      </c>
      <c r="F244" t="s">
        <v>1324</v>
      </c>
      <c r="G244" t="s">
        <v>1378</v>
      </c>
      <c r="H244">
        <v>2021</v>
      </c>
      <c r="I244" s="2">
        <v>44546</v>
      </c>
      <c r="J244" t="s">
        <v>1319</v>
      </c>
      <c r="K244" s="25">
        <v>2000000</v>
      </c>
      <c r="L244" t="s">
        <v>1335</v>
      </c>
      <c r="M244" t="s">
        <v>1345</v>
      </c>
      <c r="N244" t="s">
        <v>1365</v>
      </c>
      <c r="O244" s="22">
        <v>0</v>
      </c>
      <c r="P244" s="22">
        <v>0</v>
      </c>
      <c r="Q244" s="22">
        <v>1</v>
      </c>
      <c r="R244" s="24">
        <v>0</v>
      </c>
      <c r="S244" s="24">
        <v>0</v>
      </c>
      <c r="T244" s="24">
        <v>2000000</v>
      </c>
      <c r="U244" s="23">
        <v>2000000</v>
      </c>
    </row>
    <row r="245" spans="1:21" x14ac:dyDescent="0.25">
      <c r="A245" t="s">
        <v>4033</v>
      </c>
      <c r="B245" t="s">
        <v>4034</v>
      </c>
      <c r="C245" t="s">
        <v>1314</v>
      </c>
      <c r="D245" t="s">
        <v>1890</v>
      </c>
      <c r="F245" t="s">
        <v>1355</v>
      </c>
      <c r="G245" t="s">
        <v>1370</v>
      </c>
      <c r="H245">
        <v>2022</v>
      </c>
      <c r="I245" t="s">
        <v>4035</v>
      </c>
      <c r="J245" t="s">
        <v>1319</v>
      </c>
      <c r="K245" s="24">
        <v>74000000</v>
      </c>
      <c r="L245" t="s">
        <v>25</v>
      </c>
      <c r="N245" t="s">
        <v>1366</v>
      </c>
      <c r="O245" s="4">
        <v>0</v>
      </c>
      <c r="P245" s="4">
        <v>0.68359999999999999</v>
      </c>
      <c r="Q245" s="4">
        <v>0</v>
      </c>
      <c r="R245" s="23">
        <v>0</v>
      </c>
      <c r="S245" s="23">
        <v>50586400</v>
      </c>
      <c r="T245" s="23">
        <v>0</v>
      </c>
      <c r="U245" s="23">
        <v>50586400</v>
      </c>
    </row>
    <row r="246" spans="1:21" x14ac:dyDescent="0.25">
      <c r="A246" t="s">
        <v>4096</v>
      </c>
      <c r="B246" t="s">
        <v>4097</v>
      </c>
      <c r="C246" t="s">
        <v>1314</v>
      </c>
      <c r="D246" t="s">
        <v>1947</v>
      </c>
      <c r="F246" t="s">
        <v>1324</v>
      </c>
      <c r="G246" t="s">
        <v>1325</v>
      </c>
      <c r="H246">
        <v>2022</v>
      </c>
      <c r="I246" t="s">
        <v>3906</v>
      </c>
      <c r="J246" t="s">
        <v>1319</v>
      </c>
      <c r="K246" s="24">
        <v>200000000</v>
      </c>
      <c r="L246" t="s">
        <v>24</v>
      </c>
      <c r="M246" t="s">
        <v>1345</v>
      </c>
      <c r="O246" s="4">
        <v>9.0899999999999995E-2</v>
      </c>
      <c r="P246" s="4">
        <v>0</v>
      </c>
      <c r="Q246" s="4">
        <v>0</v>
      </c>
      <c r="R246" s="23">
        <v>18180000</v>
      </c>
      <c r="S246" s="23">
        <v>0</v>
      </c>
      <c r="T246" s="23">
        <v>0</v>
      </c>
      <c r="U246" s="23">
        <v>18180000</v>
      </c>
    </row>
    <row r="247" spans="1:21" x14ac:dyDescent="0.25">
      <c r="A247" t="s">
        <v>4045</v>
      </c>
      <c r="B247" t="s">
        <v>4046</v>
      </c>
      <c r="C247" t="s">
        <v>1367</v>
      </c>
      <c r="D247" t="s">
        <v>1890</v>
      </c>
      <c r="F247" t="s">
        <v>1316</v>
      </c>
      <c r="G247" t="s">
        <v>1461</v>
      </c>
      <c r="H247">
        <v>2022</v>
      </c>
      <c r="I247" t="s">
        <v>4047</v>
      </c>
      <c r="J247" t="s">
        <v>1319</v>
      </c>
      <c r="K247" s="24">
        <v>1046825</v>
      </c>
      <c r="L247" t="s">
        <v>24</v>
      </c>
      <c r="M247" t="s">
        <v>1321</v>
      </c>
      <c r="O247" s="4">
        <v>1</v>
      </c>
      <c r="P247" s="4">
        <v>0</v>
      </c>
      <c r="Q247" s="4">
        <v>0</v>
      </c>
      <c r="R247" s="23">
        <v>1046825</v>
      </c>
      <c r="S247" s="23">
        <v>0</v>
      </c>
      <c r="T247" s="23">
        <v>0</v>
      </c>
      <c r="U247" s="23">
        <v>1046825</v>
      </c>
    </row>
    <row r="248" spans="1:21" x14ac:dyDescent="0.25">
      <c r="A248" t="s">
        <v>3676</v>
      </c>
      <c r="B248" t="s">
        <v>3677</v>
      </c>
      <c r="C248" t="s">
        <v>1367</v>
      </c>
      <c r="D248" t="s">
        <v>1475</v>
      </c>
      <c r="F248" t="s">
        <v>1316</v>
      </c>
      <c r="G248" t="s">
        <v>1461</v>
      </c>
      <c r="H248">
        <v>2022</v>
      </c>
      <c r="I248" t="s">
        <v>3678</v>
      </c>
      <c r="J248" t="s">
        <v>1319</v>
      </c>
      <c r="K248" s="24">
        <v>300000</v>
      </c>
      <c r="L248" t="s">
        <v>1335</v>
      </c>
      <c r="M248" t="s">
        <v>1345</v>
      </c>
      <c r="N248" t="s">
        <v>1365</v>
      </c>
      <c r="O248" s="4">
        <v>0</v>
      </c>
      <c r="P248" s="4">
        <v>0</v>
      </c>
      <c r="Q248" s="4">
        <v>1</v>
      </c>
      <c r="R248" s="23">
        <v>0</v>
      </c>
      <c r="S248" s="23">
        <v>0</v>
      </c>
      <c r="T248" s="23">
        <v>300000</v>
      </c>
      <c r="U248" s="23">
        <v>300000</v>
      </c>
    </row>
    <row r="249" spans="1:21" x14ac:dyDescent="0.25">
      <c r="A249" t="s">
        <v>3667</v>
      </c>
      <c r="B249" t="s">
        <v>3668</v>
      </c>
      <c r="C249" t="s">
        <v>1472</v>
      </c>
      <c r="D249" t="s">
        <v>1448</v>
      </c>
      <c r="F249" t="s">
        <v>1324</v>
      </c>
      <c r="G249" t="s">
        <v>1403</v>
      </c>
      <c r="H249">
        <v>2022</v>
      </c>
      <c r="I249" t="s">
        <v>3669</v>
      </c>
      <c r="J249" t="s">
        <v>1319</v>
      </c>
      <c r="K249" s="24">
        <v>200000000</v>
      </c>
      <c r="L249" t="s">
        <v>1335</v>
      </c>
      <c r="M249" t="s">
        <v>1345</v>
      </c>
      <c r="N249" t="s">
        <v>1366</v>
      </c>
      <c r="O249" s="4">
        <v>0</v>
      </c>
      <c r="P249" s="4">
        <v>0</v>
      </c>
      <c r="Q249" s="4">
        <v>0.27800000000000002</v>
      </c>
      <c r="R249" s="23">
        <v>0</v>
      </c>
      <c r="S249" s="23">
        <v>0</v>
      </c>
      <c r="T249" s="23">
        <v>55600000.000000007</v>
      </c>
      <c r="U249" s="23">
        <v>55600000.000000007</v>
      </c>
    </row>
    <row r="250" spans="1:21" x14ac:dyDescent="0.25">
      <c r="A250" t="s">
        <v>3667</v>
      </c>
      <c r="B250" t="s">
        <v>3668</v>
      </c>
      <c r="C250" t="s">
        <v>1472</v>
      </c>
      <c r="D250" t="s">
        <v>1448</v>
      </c>
      <c r="F250" t="s">
        <v>1324</v>
      </c>
      <c r="G250" t="s">
        <v>1403</v>
      </c>
      <c r="H250">
        <v>2022</v>
      </c>
      <c r="I250" t="s">
        <v>3669</v>
      </c>
      <c r="J250" t="s">
        <v>1319</v>
      </c>
      <c r="K250" s="24">
        <v>200000000</v>
      </c>
      <c r="L250" t="s">
        <v>24</v>
      </c>
      <c r="M250" t="s">
        <v>1345</v>
      </c>
      <c r="O250" s="4">
        <v>0.11109999999999999</v>
      </c>
      <c r="P250" s="4">
        <v>0</v>
      </c>
      <c r="Q250" s="4">
        <v>0</v>
      </c>
      <c r="R250" s="23">
        <v>22219999.999999996</v>
      </c>
      <c r="S250" s="23">
        <v>0</v>
      </c>
      <c r="T250" s="23">
        <v>0</v>
      </c>
      <c r="U250" s="23">
        <v>22219999.999999996</v>
      </c>
    </row>
    <row r="251" spans="1:21" x14ac:dyDescent="0.25">
      <c r="A251" t="s">
        <v>3667</v>
      </c>
      <c r="B251" t="s">
        <v>3668</v>
      </c>
      <c r="C251" t="s">
        <v>1472</v>
      </c>
      <c r="D251" t="s">
        <v>1448</v>
      </c>
      <c r="F251" t="s">
        <v>1324</v>
      </c>
      <c r="G251" t="s">
        <v>1403</v>
      </c>
      <c r="H251">
        <v>2022</v>
      </c>
      <c r="I251" t="s">
        <v>3669</v>
      </c>
      <c r="J251" t="s">
        <v>1319</v>
      </c>
      <c r="K251" s="24">
        <v>200000000</v>
      </c>
      <c r="L251" t="s">
        <v>25</v>
      </c>
      <c r="N251" t="s">
        <v>1365</v>
      </c>
      <c r="O251" s="4">
        <v>0</v>
      </c>
      <c r="P251" s="4">
        <v>0.27800000000000002</v>
      </c>
      <c r="Q251" s="4">
        <v>0</v>
      </c>
      <c r="R251" s="23">
        <v>0</v>
      </c>
      <c r="S251" s="23">
        <v>55600000.000000007</v>
      </c>
      <c r="T251" s="23">
        <v>0</v>
      </c>
      <c r="U251" s="23">
        <v>55600000.000000007</v>
      </c>
    </row>
    <row r="252" spans="1:21" x14ac:dyDescent="0.25">
      <c r="A252" t="s">
        <v>3771</v>
      </c>
      <c r="B252" t="s">
        <v>3772</v>
      </c>
      <c r="C252" t="s">
        <v>1367</v>
      </c>
      <c r="D252" t="s">
        <v>1539</v>
      </c>
      <c r="F252" t="s">
        <v>1316</v>
      </c>
      <c r="G252" t="s">
        <v>1317</v>
      </c>
      <c r="H252">
        <v>2022</v>
      </c>
      <c r="I252" t="s">
        <v>3669</v>
      </c>
      <c r="J252" t="s">
        <v>1319</v>
      </c>
      <c r="K252" s="24">
        <v>200000</v>
      </c>
      <c r="L252" t="s">
        <v>25</v>
      </c>
      <c r="N252" t="s">
        <v>1365</v>
      </c>
      <c r="O252" s="4">
        <v>0</v>
      </c>
      <c r="P252" s="4">
        <v>1</v>
      </c>
      <c r="Q252" s="4">
        <v>0</v>
      </c>
      <c r="R252" s="23">
        <v>0</v>
      </c>
      <c r="S252" s="23">
        <v>200000</v>
      </c>
      <c r="T252" s="23">
        <v>0</v>
      </c>
      <c r="U252" s="23">
        <v>200000</v>
      </c>
    </row>
    <row r="253" spans="1:21" x14ac:dyDescent="0.25">
      <c r="A253" t="s">
        <v>3920</v>
      </c>
      <c r="B253" t="s">
        <v>3921</v>
      </c>
      <c r="C253" t="s">
        <v>1367</v>
      </c>
      <c r="D253" t="s">
        <v>1720</v>
      </c>
      <c r="F253" t="s">
        <v>1530</v>
      </c>
      <c r="G253" t="s">
        <v>1757</v>
      </c>
      <c r="H253">
        <v>2022</v>
      </c>
      <c r="I253" t="s">
        <v>3922</v>
      </c>
      <c r="J253" t="s">
        <v>1319</v>
      </c>
      <c r="K253" s="24">
        <v>200000</v>
      </c>
      <c r="L253" t="s">
        <v>25</v>
      </c>
      <c r="N253" t="s">
        <v>1365</v>
      </c>
      <c r="O253" s="4">
        <v>0</v>
      </c>
      <c r="P253" s="4">
        <v>1</v>
      </c>
      <c r="Q253" s="4">
        <v>0</v>
      </c>
      <c r="R253" s="23">
        <v>0</v>
      </c>
      <c r="S253" s="23">
        <v>200000</v>
      </c>
      <c r="T253" s="23">
        <v>0</v>
      </c>
      <c r="U253" s="23">
        <v>200000</v>
      </c>
    </row>
    <row r="254" spans="1:21" x14ac:dyDescent="0.25">
      <c r="A254" t="s">
        <v>3561</v>
      </c>
      <c r="B254" t="s">
        <v>3562</v>
      </c>
      <c r="C254" t="s">
        <v>1314</v>
      </c>
      <c r="D254" t="s">
        <v>1315</v>
      </c>
      <c r="F254" t="s">
        <v>1324</v>
      </c>
      <c r="G254" t="s">
        <v>1325</v>
      </c>
      <c r="H254">
        <v>2022</v>
      </c>
      <c r="I254" t="s">
        <v>3563</v>
      </c>
      <c r="J254" t="s">
        <v>1319</v>
      </c>
      <c r="K254" s="24">
        <v>37000000</v>
      </c>
      <c r="L254" t="s">
        <v>1335</v>
      </c>
      <c r="M254" t="s">
        <v>1336</v>
      </c>
      <c r="N254" t="s">
        <v>1365</v>
      </c>
      <c r="O254" s="4">
        <v>0</v>
      </c>
      <c r="P254" s="4">
        <v>0</v>
      </c>
      <c r="Q254" s="4">
        <v>0.32429999999999998</v>
      </c>
      <c r="R254" s="23">
        <v>0</v>
      </c>
      <c r="S254" s="23">
        <v>0</v>
      </c>
      <c r="T254" s="23">
        <v>11999100</v>
      </c>
      <c r="U254" s="23">
        <v>11999100</v>
      </c>
    </row>
    <row r="255" spans="1:21" x14ac:dyDescent="0.25">
      <c r="A255" t="s">
        <v>3882</v>
      </c>
      <c r="B255" t="s">
        <v>3883</v>
      </c>
      <c r="C255" t="s">
        <v>1367</v>
      </c>
      <c r="D255" t="s">
        <v>1690</v>
      </c>
      <c r="F255" t="s">
        <v>1316</v>
      </c>
      <c r="G255" t="s">
        <v>1317</v>
      </c>
      <c r="H255">
        <v>2022</v>
      </c>
      <c r="I255" t="s">
        <v>3563</v>
      </c>
      <c r="J255" t="s">
        <v>1319</v>
      </c>
      <c r="K255" s="24">
        <v>500000</v>
      </c>
      <c r="L255" t="s">
        <v>25</v>
      </c>
      <c r="N255" t="s">
        <v>1366</v>
      </c>
      <c r="O255" s="4">
        <v>0</v>
      </c>
      <c r="P255" s="4">
        <v>1</v>
      </c>
      <c r="Q255" s="4">
        <v>0</v>
      </c>
      <c r="R255" s="23">
        <v>0</v>
      </c>
      <c r="S255" s="23">
        <v>500000</v>
      </c>
      <c r="T255" s="23">
        <v>0</v>
      </c>
      <c r="U255" s="23">
        <v>500000</v>
      </c>
    </row>
    <row r="256" spans="1:21" x14ac:dyDescent="0.25">
      <c r="A256" t="s">
        <v>3721</v>
      </c>
      <c r="B256" t="s">
        <v>3722</v>
      </c>
      <c r="C256" t="s">
        <v>1314</v>
      </c>
      <c r="D256" t="s">
        <v>1539</v>
      </c>
      <c r="F256" t="s">
        <v>1324</v>
      </c>
      <c r="G256" t="s">
        <v>1403</v>
      </c>
      <c r="H256">
        <v>2022</v>
      </c>
      <c r="I256" t="s">
        <v>3723</v>
      </c>
      <c r="J256" t="s">
        <v>1319</v>
      </c>
      <c r="K256" s="24">
        <v>195000000</v>
      </c>
      <c r="L256" t="s">
        <v>24</v>
      </c>
      <c r="M256" t="s">
        <v>1345</v>
      </c>
      <c r="O256" s="4">
        <v>6.2199999999999998E-2</v>
      </c>
      <c r="P256" s="4">
        <v>0</v>
      </c>
      <c r="Q256" s="4">
        <v>0</v>
      </c>
      <c r="R256" s="23">
        <v>12129000</v>
      </c>
      <c r="S256" s="23">
        <v>0</v>
      </c>
      <c r="T256" s="23">
        <v>0</v>
      </c>
      <c r="U256" s="23">
        <v>12129000</v>
      </c>
    </row>
    <row r="257" spans="1:21" x14ac:dyDescent="0.25">
      <c r="A257" t="s">
        <v>4240</v>
      </c>
      <c r="B257" t="s">
        <v>4241</v>
      </c>
      <c r="C257" t="s">
        <v>1367</v>
      </c>
      <c r="D257" t="s">
        <v>2119</v>
      </c>
      <c r="F257" t="s">
        <v>1355</v>
      </c>
      <c r="G257" t="s">
        <v>1370</v>
      </c>
      <c r="H257">
        <v>2022</v>
      </c>
      <c r="I257" t="s">
        <v>3723</v>
      </c>
      <c r="J257" t="s">
        <v>1319</v>
      </c>
      <c r="K257" s="24">
        <v>200000</v>
      </c>
      <c r="L257" t="s">
        <v>25</v>
      </c>
      <c r="N257" t="s">
        <v>1365</v>
      </c>
      <c r="O257" s="4">
        <v>0</v>
      </c>
      <c r="P257" s="4">
        <v>0.35</v>
      </c>
      <c r="Q257" s="4">
        <v>0</v>
      </c>
      <c r="R257" s="23">
        <v>0</v>
      </c>
      <c r="S257" s="23">
        <v>70000</v>
      </c>
      <c r="T257" s="23">
        <v>0</v>
      </c>
      <c r="U257" s="23">
        <v>70000</v>
      </c>
    </row>
    <row r="258" spans="1:21" x14ac:dyDescent="0.25">
      <c r="A258" t="s">
        <v>4006</v>
      </c>
      <c r="B258" t="s">
        <v>4007</v>
      </c>
      <c r="C258" t="s">
        <v>1314</v>
      </c>
      <c r="D258" t="s">
        <v>1848</v>
      </c>
      <c r="F258" t="s">
        <v>1324</v>
      </c>
      <c r="G258" t="s">
        <v>1374</v>
      </c>
      <c r="H258">
        <v>2022</v>
      </c>
      <c r="I258" t="s">
        <v>3981</v>
      </c>
      <c r="J258" t="s">
        <v>1319</v>
      </c>
      <c r="K258" s="24">
        <v>100000000</v>
      </c>
      <c r="L258" t="s">
        <v>24</v>
      </c>
      <c r="M258" t="s">
        <v>1345</v>
      </c>
      <c r="O258" s="4">
        <v>5.2600000000000001E-2</v>
      </c>
      <c r="P258" s="4">
        <v>0</v>
      </c>
      <c r="Q258" s="4">
        <v>0</v>
      </c>
      <c r="R258" s="23">
        <v>5260000</v>
      </c>
      <c r="S258" s="23">
        <v>0</v>
      </c>
      <c r="T258" s="23">
        <v>0</v>
      </c>
      <c r="U258" s="23">
        <v>5260000</v>
      </c>
    </row>
    <row r="259" spans="1:21" x14ac:dyDescent="0.25">
      <c r="A259" t="s">
        <v>4069</v>
      </c>
      <c r="B259" t="s">
        <v>4070</v>
      </c>
      <c r="C259" t="s">
        <v>1314</v>
      </c>
      <c r="D259" t="s">
        <v>1922</v>
      </c>
      <c r="F259" t="s">
        <v>1324</v>
      </c>
      <c r="G259" t="s">
        <v>1325</v>
      </c>
      <c r="H259">
        <v>2022</v>
      </c>
      <c r="I259" t="s">
        <v>3981</v>
      </c>
      <c r="J259" t="s">
        <v>1319</v>
      </c>
      <c r="K259" s="24">
        <v>60000000</v>
      </c>
      <c r="L259" t="s">
        <v>24</v>
      </c>
      <c r="M259" t="s">
        <v>1327</v>
      </c>
      <c r="O259" s="4">
        <v>0.24960000000000002</v>
      </c>
      <c r="P259" s="4">
        <v>0</v>
      </c>
      <c r="Q259" s="4">
        <v>0</v>
      </c>
      <c r="R259" s="23">
        <v>14976000.000000002</v>
      </c>
      <c r="S259" s="23">
        <v>0</v>
      </c>
      <c r="T259" s="23">
        <v>0</v>
      </c>
      <c r="U259" s="23">
        <v>14976000.000000002</v>
      </c>
    </row>
    <row r="260" spans="1:21" x14ac:dyDescent="0.25">
      <c r="A260" t="s">
        <v>4100</v>
      </c>
      <c r="B260" t="s">
        <v>4101</v>
      </c>
      <c r="C260" t="s">
        <v>1314</v>
      </c>
      <c r="D260" t="s">
        <v>1947</v>
      </c>
      <c r="F260" t="s">
        <v>1355</v>
      </c>
      <c r="G260" t="s">
        <v>1356</v>
      </c>
      <c r="H260">
        <v>2022</v>
      </c>
      <c r="I260" t="s">
        <v>3981</v>
      </c>
      <c r="J260" t="s">
        <v>1319</v>
      </c>
      <c r="K260" s="24">
        <v>260000000</v>
      </c>
      <c r="L260" t="s">
        <v>1335</v>
      </c>
      <c r="M260" t="s">
        <v>141</v>
      </c>
      <c r="N260" t="s">
        <v>1347</v>
      </c>
      <c r="O260" s="4">
        <v>0</v>
      </c>
      <c r="P260" s="4">
        <v>0</v>
      </c>
      <c r="Q260" s="4">
        <v>0.9998999999999999</v>
      </c>
      <c r="R260" s="23">
        <v>0</v>
      </c>
      <c r="S260" s="23">
        <v>0</v>
      </c>
      <c r="T260" s="23">
        <v>259973999.99999997</v>
      </c>
      <c r="U260" s="23">
        <v>259973999.99999997</v>
      </c>
    </row>
    <row r="261" spans="1:21" x14ac:dyDescent="0.25">
      <c r="A261" t="s">
        <v>3679</v>
      </c>
      <c r="B261" t="s">
        <v>3680</v>
      </c>
      <c r="C261" t="s">
        <v>1367</v>
      </c>
      <c r="D261" t="s">
        <v>1475</v>
      </c>
      <c r="F261" t="s">
        <v>1316</v>
      </c>
      <c r="G261" t="s">
        <v>1317</v>
      </c>
      <c r="H261">
        <v>2022</v>
      </c>
      <c r="I261" t="s">
        <v>3681</v>
      </c>
      <c r="J261" t="s">
        <v>1319</v>
      </c>
      <c r="K261" s="24">
        <v>200000</v>
      </c>
      <c r="L261" t="s">
        <v>24</v>
      </c>
      <c r="M261" t="s">
        <v>1345</v>
      </c>
      <c r="O261" s="4">
        <v>0.75</v>
      </c>
      <c r="P261" s="4">
        <v>0</v>
      </c>
      <c r="Q261" s="4">
        <v>0</v>
      </c>
      <c r="R261" s="23">
        <v>150000</v>
      </c>
      <c r="S261" s="23">
        <v>0</v>
      </c>
      <c r="T261" s="23">
        <v>0</v>
      </c>
      <c r="U261" s="23">
        <v>150000</v>
      </c>
    </row>
    <row r="262" spans="1:21" x14ac:dyDescent="0.25">
      <c r="A262" t="s">
        <v>3742</v>
      </c>
      <c r="B262" t="s">
        <v>3743</v>
      </c>
      <c r="C262" t="s">
        <v>1367</v>
      </c>
      <c r="D262" t="s">
        <v>1539</v>
      </c>
      <c r="F262" t="s">
        <v>1316</v>
      </c>
      <c r="G262" t="s">
        <v>1317</v>
      </c>
      <c r="H262">
        <v>2022</v>
      </c>
      <c r="I262" t="s">
        <v>3681</v>
      </c>
      <c r="J262" t="s">
        <v>1319</v>
      </c>
      <c r="K262" s="24">
        <v>9700000</v>
      </c>
      <c r="L262" t="s">
        <v>1335</v>
      </c>
      <c r="M262" t="s">
        <v>1321</v>
      </c>
      <c r="N262" t="s">
        <v>1320</v>
      </c>
      <c r="O262" s="4">
        <v>0</v>
      </c>
      <c r="P262" s="4">
        <v>0</v>
      </c>
      <c r="Q262" s="4">
        <v>1</v>
      </c>
      <c r="R262" s="23">
        <v>0</v>
      </c>
      <c r="S262" s="23">
        <v>0</v>
      </c>
      <c r="T262" s="23">
        <v>9700000</v>
      </c>
      <c r="U262" s="23">
        <v>9700000</v>
      </c>
    </row>
    <row r="263" spans="1:21" x14ac:dyDescent="0.25">
      <c r="A263" t="s">
        <v>4084</v>
      </c>
      <c r="B263" t="s">
        <v>4085</v>
      </c>
      <c r="C263" t="s">
        <v>1367</v>
      </c>
      <c r="D263" t="s">
        <v>1922</v>
      </c>
      <c r="F263" t="s">
        <v>1316</v>
      </c>
      <c r="G263" t="s">
        <v>1317</v>
      </c>
      <c r="H263">
        <v>2022</v>
      </c>
      <c r="I263" t="s">
        <v>3681</v>
      </c>
      <c r="J263" t="s">
        <v>1319</v>
      </c>
      <c r="K263" s="24">
        <v>500000</v>
      </c>
      <c r="L263" t="s">
        <v>25</v>
      </c>
      <c r="N263" t="s">
        <v>1365</v>
      </c>
      <c r="O263" s="4">
        <v>0</v>
      </c>
      <c r="P263" s="4">
        <v>0.35</v>
      </c>
      <c r="Q263" s="4">
        <v>0</v>
      </c>
      <c r="R263" s="23">
        <v>0</v>
      </c>
      <c r="S263" s="23">
        <v>175000</v>
      </c>
      <c r="T263" s="23">
        <v>0</v>
      </c>
      <c r="U263" s="23">
        <v>175000</v>
      </c>
    </row>
    <row r="264" spans="1:21" x14ac:dyDescent="0.25">
      <c r="A264" t="s">
        <v>3869</v>
      </c>
      <c r="B264" t="s">
        <v>3870</v>
      </c>
      <c r="C264" t="s">
        <v>1314</v>
      </c>
      <c r="D264" t="s">
        <v>1690</v>
      </c>
      <c r="F264" t="s">
        <v>1324</v>
      </c>
      <c r="G264" t="s">
        <v>1325</v>
      </c>
      <c r="H264">
        <v>2022</v>
      </c>
      <c r="I264" t="s">
        <v>3871</v>
      </c>
      <c r="J264" t="s">
        <v>1319</v>
      </c>
      <c r="K264" s="24">
        <v>60000000</v>
      </c>
      <c r="L264" t="s">
        <v>24</v>
      </c>
      <c r="M264" t="s">
        <v>1352</v>
      </c>
      <c r="O264" s="4">
        <v>5.9200000000000003E-2</v>
      </c>
      <c r="P264" s="4">
        <v>0</v>
      </c>
      <c r="Q264" s="4">
        <v>0</v>
      </c>
      <c r="R264" s="23">
        <v>3552000</v>
      </c>
      <c r="S264" s="23">
        <v>0</v>
      </c>
      <c r="T264" s="23">
        <v>0</v>
      </c>
      <c r="U264" s="23">
        <v>3552000</v>
      </c>
    </row>
    <row r="265" spans="1:21" x14ac:dyDescent="0.25">
      <c r="A265" t="s">
        <v>3872</v>
      </c>
      <c r="B265" t="s">
        <v>3873</v>
      </c>
      <c r="C265" t="s">
        <v>1314</v>
      </c>
      <c r="D265" t="s">
        <v>1690</v>
      </c>
      <c r="F265" t="s">
        <v>1355</v>
      </c>
      <c r="G265" t="s">
        <v>1363</v>
      </c>
      <c r="H265">
        <v>2022</v>
      </c>
      <c r="I265" t="s">
        <v>3871</v>
      </c>
      <c r="J265" t="s">
        <v>1319</v>
      </c>
      <c r="K265" s="24">
        <v>140000000</v>
      </c>
      <c r="L265" t="s">
        <v>25</v>
      </c>
      <c r="N265" t="s">
        <v>1365</v>
      </c>
      <c r="O265" s="4">
        <v>0</v>
      </c>
      <c r="P265" s="4">
        <v>0.38600000000000001</v>
      </c>
      <c r="Q265" s="4">
        <v>0</v>
      </c>
      <c r="R265" s="23">
        <v>0</v>
      </c>
      <c r="S265" s="23">
        <v>54040000</v>
      </c>
      <c r="T265" s="23">
        <v>0</v>
      </c>
      <c r="U265" s="23">
        <v>54040000</v>
      </c>
    </row>
    <row r="266" spans="1:21" x14ac:dyDescent="0.25">
      <c r="A266" t="s">
        <v>3837</v>
      </c>
      <c r="B266" t="s">
        <v>3838</v>
      </c>
      <c r="C266" t="s">
        <v>1367</v>
      </c>
      <c r="D266" t="s">
        <v>1623</v>
      </c>
      <c r="F266" t="s">
        <v>1316</v>
      </c>
      <c r="G266" t="s">
        <v>1461</v>
      </c>
      <c r="H266">
        <v>2022</v>
      </c>
      <c r="I266" t="s">
        <v>3839</v>
      </c>
      <c r="J266" t="s">
        <v>1319</v>
      </c>
      <c r="K266" s="24">
        <v>500000</v>
      </c>
      <c r="L266" t="s">
        <v>24</v>
      </c>
      <c r="M266" t="s">
        <v>1345</v>
      </c>
      <c r="O266" s="4">
        <v>1</v>
      </c>
      <c r="P266" s="4">
        <v>0</v>
      </c>
      <c r="Q266" s="4">
        <v>0</v>
      </c>
      <c r="R266" s="23">
        <v>500000</v>
      </c>
      <c r="S266" s="23">
        <v>0</v>
      </c>
      <c r="T266" s="23">
        <v>0</v>
      </c>
      <c r="U266" s="23">
        <v>500000</v>
      </c>
    </row>
    <row r="267" spans="1:21" x14ac:dyDescent="0.25">
      <c r="A267" t="s">
        <v>3993</v>
      </c>
      <c r="B267" t="s">
        <v>3994</v>
      </c>
      <c r="C267" t="s">
        <v>1367</v>
      </c>
      <c r="D267" t="s">
        <v>1829</v>
      </c>
      <c r="F267" t="s">
        <v>1316</v>
      </c>
      <c r="G267" t="s">
        <v>1317</v>
      </c>
      <c r="H267">
        <v>2022</v>
      </c>
      <c r="I267" t="s">
        <v>3995</v>
      </c>
      <c r="J267" t="s">
        <v>1319</v>
      </c>
      <c r="K267" s="24">
        <v>250000</v>
      </c>
      <c r="L267" t="s">
        <v>1335</v>
      </c>
      <c r="M267" t="s">
        <v>1321</v>
      </c>
      <c r="N267" t="s">
        <v>1320</v>
      </c>
      <c r="O267" s="4">
        <v>0</v>
      </c>
      <c r="P267" s="4">
        <v>0</v>
      </c>
      <c r="Q267" s="4">
        <v>1</v>
      </c>
      <c r="R267" s="23">
        <v>0</v>
      </c>
      <c r="S267" s="23">
        <v>0</v>
      </c>
      <c r="T267" s="23">
        <v>250000</v>
      </c>
      <c r="U267" s="23">
        <v>250000</v>
      </c>
    </row>
    <row r="268" spans="1:21" x14ac:dyDescent="0.25">
      <c r="A268" t="s">
        <v>3827</v>
      </c>
      <c r="B268" t="s">
        <v>3828</v>
      </c>
      <c r="C268" t="s">
        <v>1367</v>
      </c>
      <c r="D268" t="s">
        <v>1623</v>
      </c>
      <c r="F268" t="s">
        <v>1316</v>
      </c>
      <c r="G268" t="s">
        <v>1461</v>
      </c>
      <c r="H268">
        <v>2022</v>
      </c>
      <c r="I268" t="s">
        <v>3829</v>
      </c>
      <c r="J268" t="s">
        <v>1319</v>
      </c>
      <c r="K268" s="24">
        <v>150000</v>
      </c>
      <c r="L268" t="s">
        <v>24</v>
      </c>
      <c r="M268" t="s">
        <v>1345</v>
      </c>
      <c r="O268" s="4">
        <v>1</v>
      </c>
      <c r="P268" s="4">
        <v>0</v>
      </c>
      <c r="Q268" s="4">
        <v>0</v>
      </c>
      <c r="R268" s="23">
        <v>150000</v>
      </c>
      <c r="S268" s="23">
        <v>0</v>
      </c>
      <c r="T268" s="23">
        <v>0</v>
      </c>
      <c r="U268" s="23">
        <v>150000</v>
      </c>
    </row>
    <row r="269" spans="1:21" x14ac:dyDescent="0.25">
      <c r="A269" t="s">
        <v>3957</v>
      </c>
      <c r="B269" t="s">
        <v>3958</v>
      </c>
      <c r="C269" t="s">
        <v>1367</v>
      </c>
      <c r="D269" t="s">
        <v>1787</v>
      </c>
      <c r="F269" t="s">
        <v>1316</v>
      </c>
      <c r="G269" t="s">
        <v>1461</v>
      </c>
      <c r="H269">
        <v>2022</v>
      </c>
      <c r="I269" t="s">
        <v>3959</v>
      </c>
      <c r="J269" t="s">
        <v>1319</v>
      </c>
      <c r="K269" s="24">
        <v>400000</v>
      </c>
      <c r="L269" t="s">
        <v>1335</v>
      </c>
      <c r="M269" t="s">
        <v>1321</v>
      </c>
      <c r="N269" t="s">
        <v>1320</v>
      </c>
      <c r="O269" s="4">
        <v>0</v>
      </c>
      <c r="P269" s="4">
        <v>0</v>
      </c>
      <c r="Q269" s="4">
        <v>1</v>
      </c>
      <c r="R269" s="23">
        <v>0</v>
      </c>
      <c r="S269" s="23">
        <v>0</v>
      </c>
      <c r="T269" s="23">
        <v>400000</v>
      </c>
      <c r="U269" s="23">
        <v>400000</v>
      </c>
    </row>
    <row r="270" spans="1:21" x14ac:dyDescent="0.25">
      <c r="A270" t="s">
        <v>4123</v>
      </c>
      <c r="B270" t="s">
        <v>4124</v>
      </c>
      <c r="C270" t="s">
        <v>1367</v>
      </c>
      <c r="D270" t="s">
        <v>1964</v>
      </c>
      <c r="F270" t="s">
        <v>1355</v>
      </c>
      <c r="G270" t="s">
        <v>1356</v>
      </c>
      <c r="H270">
        <v>2022</v>
      </c>
      <c r="I270" t="s">
        <v>3959</v>
      </c>
      <c r="J270" t="s">
        <v>1319</v>
      </c>
      <c r="K270" s="24">
        <v>1500000</v>
      </c>
      <c r="L270" t="s">
        <v>1335</v>
      </c>
      <c r="M270" t="s">
        <v>141</v>
      </c>
      <c r="N270" t="s">
        <v>1347</v>
      </c>
      <c r="O270" s="4">
        <v>0</v>
      </c>
      <c r="P270" s="4">
        <v>0</v>
      </c>
      <c r="Q270" s="4">
        <v>1</v>
      </c>
      <c r="R270" s="23">
        <v>0</v>
      </c>
      <c r="S270" s="23">
        <v>0</v>
      </c>
      <c r="T270" s="23">
        <v>1500000</v>
      </c>
      <c r="U270" s="23">
        <v>1500000</v>
      </c>
    </row>
    <row r="271" spans="1:21" x14ac:dyDescent="0.25">
      <c r="A271" t="s">
        <v>4116</v>
      </c>
      <c r="B271" t="s">
        <v>4117</v>
      </c>
      <c r="C271" t="s">
        <v>1367</v>
      </c>
      <c r="D271" t="s">
        <v>1964</v>
      </c>
      <c r="F271" t="s">
        <v>1316</v>
      </c>
      <c r="G271" t="s">
        <v>1343</v>
      </c>
      <c r="H271">
        <v>2022</v>
      </c>
      <c r="I271" t="s">
        <v>4118</v>
      </c>
      <c r="J271" t="s">
        <v>1319</v>
      </c>
      <c r="K271" s="24">
        <v>250000</v>
      </c>
      <c r="L271" t="s">
        <v>24</v>
      </c>
      <c r="M271" t="s">
        <v>1345</v>
      </c>
      <c r="O271" s="4">
        <v>1</v>
      </c>
      <c r="P271" s="4">
        <v>0</v>
      </c>
      <c r="Q271" s="4">
        <v>0</v>
      </c>
      <c r="R271" s="23">
        <v>250000</v>
      </c>
      <c r="S271" s="23">
        <v>0</v>
      </c>
      <c r="T271" s="23">
        <v>0</v>
      </c>
      <c r="U271" s="23">
        <v>250000</v>
      </c>
    </row>
    <row r="272" spans="1:21" x14ac:dyDescent="0.25">
      <c r="A272" t="s">
        <v>4126</v>
      </c>
      <c r="B272" t="s">
        <v>4127</v>
      </c>
      <c r="C272" t="s">
        <v>1367</v>
      </c>
      <c r="D272" t="s">
        <v>1964</v>
      </c>
      <c r="F272" t="s">
        <v>1355</v>
      </c>
      <c r="G272" t="s">
        <v>1370</v>
      </c>
      <c r="H272">
        <v>2022</v>
      </c>
      <c r="I272" t="s">
        <v>4125</v>
      </c>
      <c r="J272" t="s">
        <v>1319</v>
      </c>
      <c r="K272" s="24">
        <v>250000</v>
      </c>
      <c r="L272" t="s">
        <v>25</v>
      </c>
      <c r="N272" t="s">
        <v>1365</v>
      </c>
      <c r="O272" s="4">
        <v>0</v>
      </c>
      <c r="P272" s="4">
        <v>0.24</v>
      </c>
      <c r="Q272" s="4">
        <v>0</v>
      </c>
      <c r="R272" s="23">
        <v>0</v>
      </c>
      <c r="S272" s="23">
        <v>60000</v>
      </c>
      <c r="T272" s="23">
        <v>0</v>
      </c>
      <c r="U272" s="23">
        <v>60000</v>
      </c>
    </row>
    <row r="273" spans="1:21" x14ac:dyDescent="0.25">
      <c r="A273" t="s">
        <v>4058</v>
      </c>
      <c r="B273" t="s">
        <v>4059</v>
      </c>
      <c r="C273" t="s">
        <v>1367</v>
      </c>
      <c r="D273" t="s">
        <v>1890</v>
      </c>
      <c r="F273" t="s">
        <v>1530</v>
      </c>
      <c r="G273" t="s">
        <v>1915</v>
      </c>
      <c r="H273">
        <v>2022</v>
      </c>
      <c r="I273" t="s">
        <v>4060</v>
      </c>
      <c r="J273" t="s">
        <v>1319</v>
      </c>
      <c r="K273" s="24">
        <v>200000</v>
      </c>
      <c r="L273" t="s">
        <v>25</v>
      </c>
      <c r="N273" t="s">
        <v>1415</v>
      </c>
      <c r="O273" s="4">
        <v>0</v>
      </c>
      <c r="P273" s="4">
        <v>1</v>
      </c>
      <c r="Q273" s="4">
        <v>0</v>
      </c>
      <c r="R273" s="23">
        <v>0</v>
      </c>
      <c r="S273" s="23">
        <v>200000</v>
      </c>
      <c r="T273" s="23">
        <v>0</v>
      </c>
      <c r="U273" s="23">
        <v>200000</v>
      </c>
    </row>
    <row r="274" spans="1:21" x14ac:dyDescent="0.25">
      <c r="A274" t="s">
        <v>3879</v>
      </c>
      <c r="B274" t="s">
        <v>3880</v>
      </c>
      <c r="C274" t="s">
        <v>1367</v>
      </c>
      <c r="D274" t="s">
        <v>1690</v>
      </c>
      <c r="F274" t="s">
        <v>1355</v>
      </c>
      <c r="G274" t="s">
        <v>1363</v>
      </c>
      <c r="H274">
        <v>2022</v>
      </c>
      <c r="I274" t="s">
        <v>3881</v>
      </c>
      <c r="J274" t="s">
        <v>1319</v>
      </c>
      <c r="K274" s="24">
        <v>400000</v>
      </c>
      <c r="L274" t="s">
        <v>25</v>
      </c>
      <c r="N274" t="s">
        <v>1347</v>
      </c>
      <c r="O274" s="4">
        <v>0</v>
      </c>
      <c r="P274" s="4">
        <v>0.53749999999999998</v>
      </c>
      <c r="Q274" s="4">
        <v>0</v>
      </c>
      <c r="R274" s="23">
        <v>0</v>
      </c>
      <c r="S274" s="23">
        <v>215000</v>
      </c>
      <c r="T274" s="23">
        <v>0</v>
      </c>
      <c r="U274" s="23">
        <v>215000</v>
      </c>
    </row>
    <row r="275" spans="1:21" x14ac:dyDescent="0.25">
      <c r="A275" t="s">
        <v>3638</v>
      </c>
      <c r="B275" t="s">
        <v>3639</v>
      </c>
      <c r="C275" t="s">
        <v>1367</v>
      </c>
      <c r="D275" t="s">
        <v>1315</v>
      </c>
      <c r="F275" t="s">
        <v>1413</v>
      </c>
      <c r="G275" t="s">
        <v>1414</v>
      </c>
      <c r="H275">
        <v>2022</v>
      </c>
      <c r="I275" t="s">
        <v>3640</v>
      </c>
      <c r="J275" t="s">
        <v>1319</v>
      </c>
      <c r="K275" s="24">
        <v>200000</v>
      </c>
      <c r="L275" t="s">
        <v>25</v>
      </c>
      <c r="N275" t="s">
        <v>1415</v>
      </c>
      <c r="O275" s="4">
        <v>0</v>
      </c>
      <c r="P275" s="4">
        <v>1</v>
      </c>
      <c r="Q275" s="4">
        <v>0</v>
      </c>
      <c r="R275" s="23">
        <v>0</v>
      </c>
      <c r="S275" s="23">
        <v>200000</v>
      </c>
      <c r="T275" s="23">
        <v>0</v>
      </c>
      <c r="U275" s="23">
        <v>200000</v>
      </c>
    </row>
    <row r="276" spans="1:21" x14ac:dyDescent="0.25">
      <c r="A276" t="s">
        <v>3694</v>
      </c>
      <c r="B276" t="s">
        <v>3695</v>
      </c>
      <c r="C276" t="s">
        <v>1314</v>
      </c>
      <c r="D276" t="s">
        <v>1511</v>
      </c>
      <c r="F276" t="s">
        <v>1324</v>
      </c>
      <c r="G276" t="s">
        <v>1325</v>
      </c>
      <c r="H276">
        <v>2022</v>
      </c>
      <c r="I276" t="s">
        <v>3696</v>
      </c>
      <c r="J276" t="s">
        <v>1319</v>
      </c>
      <c r="K276" s="24">
        <v>100000000</v>
      </c>
      <c r="L276" t="s">
        <v>1335</v>
      </c>
      <c r="M276" t="s">
        <v>1345</v>
      </c>
      <c r="N276" t="s">
        <v>1365</v>
      </c>
      <c r="O276" s="4">
        <v>0</v>
      </c>
      <c r="P276" s="4">
        <v>0</v>
      </c>
      <c r="Q276" s="4">
        <v>1E-3</v>
      </c>
      <c r="R276" s="23">
        <v>0</v>
      </c>
      <c r="S276" s="23">
        <v>0</v>
      </c>
      <c r="T276" s="23">
        <v>100000</v>
      </c>
      <c r="U276" s="23">
        <v>100000</v>
      </c>
    </row>
    <row r="277" spans="1:21" x14ac:dyDescent="0.25">
      <c r="A277" t="s">
        <v>4238</v>
      </c>
      <c r="B277" t="s">
        <v>4239</v>
      </c>
      <c r="C277" t="s">
        <v>1367</v>
      </c>
      <c r="D277" t="s">
        <v>2119</v>
      </c>
      <c r="F277" t="s">
        <v>1355</v>
      </c>
      <c r="G277" t="s">
        <v>1356</v>
      </c>
      <c r="H277">
        <v>2022</v>
      </c>
      <c r="I277" t="s">
        <v>3696</v>
      </c>
      <c r="J277" t="s">
        <v>1319</v>
      </c>
      <c r="K277" s="24">
        <v>370000</v>
      </c>
      <c r="L277" t="s">
        <v>24</v>
      </c>
      <c r="M277" t="s">
        <v>1345</v>
      </c>
      <c r="O277" s="4">
        <v>1</v>
      </c>
      <c r="P277" s="4">
        <v>0</v>
      </c>
      <c r="Q277" s="4">
        <v>0</v>
      </c>
      <c r="R277" s="23">
        <v>370000</v>
      </c>
      <c r="S277" s="23">
        <v>0</v>
      </c>
      <c r="T277" s="23">
        <v>0</v>
      </c>
      <c r="U277" s="23">
        <v>370000</v>
      </c>
    </row>
    <row r="278" spans="1:21" x14ac:dyDescent="0.25">
      <c r="A278" t="s">
        <v>4165</v>
      </c>
      <c r="B278" t="s">
        <v>4166</v>
      </c>
      <c r="C278" t="s">
        <v>1367</v>
      </c>
      <c r="D278" t="s">
        <v>1964</v>
      </c>
      <c r="F278" t="s">
        <v>1355</v>
      </c>
      <c r="G278" t="s">
        <v>1356</v>
      </c>
      <c r="H278">
        <v>2022</v>
      </c>
      <c r="I278" t="s">
        <v>4167</v>
      </c>
      <c r="J278" t="s">
        <v>1319</v>
      </c>
      <c r="K278" s="24">
        <v>250000</v>
      </c>
      <c r="L278" t="s">
        <v>24</v>
      </c>
      <c r="M278" t="s">
        <v>141</v>
      </c>
      <c r="O278" s="4">
        <v>1</v>
      </c>
      <c r="P278" s="4">
        <v>0</v>
      </c>
      <c r="Q278" s="4">
        <v>0</v>
      </c>
      <c r="R278" s="23">
        <v>250000</v>
      </c>
      <c r="S278" s="23">
        <v>0</v>
      </c>
      <c r="T278" s="23">
        <v>0</v>
      </c>
      <c r="U278" s="23">
        <v>250000</v>
      </c>
    </row>
    <row r="279" spans="1:21" x14ac:dyDescent="0.25">
      <c r="A279" t="s">
        <v>3603</v>
      </c>
      <c r="B279" t="s">
        <v>3604</v>
      </c>
      <c r="C279" t="s">
        <v>1367</v>
      </c>
      <c r="D279" t="s">
        <v>1315</v>
      </c>
      <c r="F279" t="s">
        <v>1355</v>
      </c>
      <c r="G279" t="s">
        <v>1356</v>
      </c>
      <c r="H279">
        <v>2022</v>
      </c>
      <c r="I279" t="s">
        <v>3605</v>
      </c>
      <c r="J279" t="s">
        <v>1319</v>
      </c>
      <c r="K279" s="24">
        <v>400000</v>
      </c>
      <c r="L279" t="s">
        <v>24</v>
      </c>
      <c r="M279" t="s">
        <v>141</v>
      </c>
      <c r="O279" s="4">
        <v>1</v>
      </c>
      <c r="P279" s="4">
        <v>0</v>
      </c>
      <c r="Q279" s="4">
        <v>0</v>
      </c>
      <c r="R279" s="23">
        <v>400000</v>
      </c>
      <c r="S279" s="23">
        <v>0</v>
      </c>
      <c r="T279" s="23">
        <v>0</v>
      </c>
      <c r="U279" s="23">
        <v>400000</v>
      </c>
    </row>
    <row r="280" spans="1:21" x14ac:dyDescent="0.25">
      <c r="A280" t="s">
        <v>3717</v>
      </c>
      <c r="B280" t="s">
        <v>3718</v>
      </c>
      <c r="C280" t="s">
        <v>1314</v>
      </c>
      <c r="D280" t="s">
        <v>1539</v>
      </c>
      <c r="F280" t="s">
        <v>1324</v>
      </c>
      <c r="G280" t="s">
        <v>1325</v>
      </c>
      <c r="H280">
        <v>2022</v>
      </c>
      <c r="I280" t="s">
        <v>3605</v>
      </c>
      <c r="J280" t="s">
        <v>1319</v>
      </c>
      <c r="K280" s="24">
        <v>31000000</v>
      </c>
      <c r="L280" t="s">
        <v>24</v>
      </c>
      <c r="M280" t="s">
        <v>1327</v>
      </c>
      <c r="O280" s="4">
        <v>1.89E-2</v>
      </c>
      <c r="P280" s="4">
        <v>0</v>
      </c>
      <c r="Q280" s="4">
        <v>0</v>
      </c>
      <c r="R280" s="23">
        <v>585900</v>
      </c>
      <c r="S280" s="23">
        <v>0</v>
      </c>
      <c r="T280" s="23">
        <v>0</v>
      </c>
      <c r="U280" s="23">
        <v>585900</v>
      </c>
    </row>
    <row r="281" spans="1:21" x14ac:dyDescent="0.25">
      <c r="A281" t="s">
        <v>3717</v>
      </c>
      <c r="B281" t="s">
        <v>3718</v>
      </c>
      <c r="C281" t="s">
        <v>1314</v>
      </c>
      <c r="D281" t="s">
        <v>1539</v>
      </c>
      <c r="F281" t="s">
        <v>1324</v>
      </c>
      <c r="G281" t="s">
        <v>1325</v>
      </c>
      <c r="H281">
        <v>2022</v>
      </c>
      <c r="I281" t="s">
        <v>3605</v>
      </c>
      <c r="J281" t="s">
        <v>1319</v>
      </c>
      <c r="K281" s="24">
        <v>31000000</v>
      </c>
      <c r="L281" t="s">
        <v>24</v>
      </c>
      <c r="M281" t="s">
        <v>1345</v>
      </c>
      <c r="O281" s="4">
        <v>0.30879999999999996</v>
      </c>
      <c r="P281" s="4">
        <v>0</v>
      </c>
      <c r="Q281" s="4">
        <v>0</v>
      </c>
      <c r="R281" s="23">
        <v>9572799.9999999981</v>
      </c>
      <c r="S281" s="23">
        <v>0</v>
      </c>
      <c r="T281" s="23">
        <v>0</v>
      </c>
      <c r="U281" s="23">
        <v>9572799.9999999981</v>
      </c>
    </row>
    <row r="282" spans="1:21" x14ac:dyDescent="0.25">
      <c r="A282" t="s">
        <v>3717</v>
      </c>
      <c r="B282" t="s">
        <v>3718</v>
      </c>
      <c r="C282" t="s">
        <v>1314</v>
      </c>
      <c r="D282" t="s">
        <v>1539</v>
      </c>
      <c r="F282" t="s">
        <v>1324</v>
      </c>
      <c r="G282" t="s">
        <v>1325</v>
      </c>
      <c r="H282">
        <v>2022</v>
      </c>
      <c r="I282" t="s">
        <v>3605</v>
      </c>
      <c r="J282" t="s">
        <v>1319</v>
      </c>
      <c r="K282" s="24">
        <v>31000000</v>
      </c>
      <c r="L282" t="s">
        <v>24</v>
      </c>
      <c r="M282" t="s">
        <v>1352</v>
      </c>
      <c r="O282" s="4">
        <v>0.16920000000000002</v>
      </c>
      <c r="P282" s="4">
        <v>0</v>
      </c>
      <c r="Q282" s="4">
        <v>0</v>
      </c>
      <c r="R282" s="23">
        <v>5245200.0000000009</v>
      </c>
      <c r="S282" s="23">
        <v>0</v>
      </c>
      <c r="T282" s="23">
        <v>0</v>
      </c>
      <c r="U282" s="23">
        <v>5245200.0000000009</v>
      </c>
    </row>
    <row r="283" spans="1:21" x14ac:dyDescent="0.25">
      <c r="A283" t="s">
        <v>3564</v>
      </c>
      <c r="B283" t="s">
        <v>3565</v>
      </c>
      <c r="C283" t="s">
        <v>1314</v>
      </c>
      <c r="D283" t="s">
        <v>1315</v>
      </c>
      <c r="F283" t="s">
        <v>1316</v>
      </c>
      <c r="G283" t="s">
        <v>1317</v>
      </c>
      <c r="H283">
        <v>2022</v>
      </c>
      <c r="I283" t="s">
        <v>3566</v>
      </c>
      <c r="J283" t="s">
        <v>1319</v>
      </c>
      <c r="K283" s="24">
        <v>33000000</v>
      </c>
      <c r="L283" t="s">
        <v>24</v>
      </c>
      <c r="M283" t="s">
        <v>1327</v>
      </c>
      <c r="O283" s="4">
        <v>2.41E-2</v>
      </c>
      <c r="P283" s="4">
        <v>0</v>
      </c>
      <c r="Q283" s="4">
        <v>0</v>
      </c>
      <c r="R283" s="23">
        <v>795300</v>
      </c>
      <c r="S283" s="23">
        <v>0</v>
      </c>
      <c r="T283" s="23">
        <v>0</v>
      </c>
      <c r="U283" s="23">
        <v>795300</v>
      </c>
    </row>
    <row r="284" spans="1:21" x14ac:dyDescent="0.25">
      <c r="A284" t="s">
        <v>3564</v>
      </c>
      <c r="B284" t="s">
        <v>3565</v>
      </c>
      <c r="C284" t="s">
        <v>1314</v>
      </c>
      <c r="D284" t="s">
        <v>1315</v>
      </c>
      <c r="F284" t="s">
        <v>1316</v>
      </c>
      <c r="G284" t="s">
        <v>1317</v>
      </c>
      <c r="H284">
        <v>2022</v>
      </c>
      <c r="I284" t="s">
        <v>3566</v>
      </c>
      <c r="J284" t="s">
        <v>1319</v>
      </c>
      <c r="K284" s="24">
        <v>33000000</v>
      </c>
      <c r="L284" t="s">
        <v>24</v>
      </c>
      <c r="M284" t="s">
        <v>1345</v>
      </c>
      <c r="O284" s="4">
        <v>0.1143</v>
      </c>
      <c r="P284" s="4">
        <v>0</v>
      </c>
      <c r="Q284" s="4">
        <v>0</v>
      </c>
      <c r="R284" s="23">
        <v>3771900</v>
      </c>
      <c r="S284" s="23">
        <v>0</v>
      </c>
      <c r="T284" s="23">
        <v>0</v>
      </c>
      <c r="U284" s="23">
        <v>3771900</v>
      </c>
    </row>
    <row r="285" spans="1:21" x14ac:dyDescent="0.25">
      <c r="A285" t="s">
        <v>3564</v>
      </c>
      <c r="B285" t="s">
        <v>3565</v>
      </c>
      <c r="C285" t="s">
        <v>1314</v>
      </c>
      <c r="D285" t="s">
        <v>1315</v>
      </c>
      <c r="F285" t="s">
        <v>1316</v>
      </c>
      <c r="G285" t="s">
        <v>1317</v>
      </c>
      <c r="H285">
        <v>2022</v>
      </c>
      <c r="I285" t="s">
        <v>3566</v>
      </c>
      <c r="J285" t="s">
        <v>1319</v>
      </c>
      <c r="K285" s="24">
        <v>33000000</v>
      </c>
      <c r="L285" t="s">
        <v>1335</v>
      </c>
      <c r="M285" t="s">
        <v>1336</v>
      </c>
      <c r="N285" t="s">
        <v>1365</v>
      </c>
      <c r="O285" s="4">
        <v>0</v>
      </c>
      <c r="P285" s="4">
        <v>0</v>
      </c>
      <c r="Q285" s="4">
        <v>2.1899999999999999E-2</v>
      </c>
      <c r="R285" s="23">
        <v>0</v>
      </c>
      <c r="S285" s="23">
        <v>0</v>
      </c>
      <c r="T285" s="23">
        <v>722700</v>
      </c>
      <c r="U285" s="23">
        <v>722700</v>
      </c>
    </row>
    <row r="286" spans="1:21" x14ac:dyDescent="0.25">
      <c r="A286" t="s">
        <v>3564</v>
      </c>
      <c r="B286" t="s">
        <v>3565</v>
      </c>
      <c r="C286" t="s">
        <v>1314</v>
      </c>
      <c r="D286" t="s">
        <v>1315</v>
      </c>
      <c r="F286" t="s">
        <v>1316</v>
      </c>
      <c r="G286" t="s">
        <v>1317</v>
      </c>
      <c r="H286">
        <v>2022</v>
      </c>
      <c r="I286" t="s">
        <v>3566</v>
      </c>
      <c r="J286" t="s">
        <v>1319</v>
      </c>
      <c r="K286" s="24">
        <v>33000000</v>
      </c>
      <c r="L286" t="s">
        <v>25</v>
      </c>
      <c r="N286" t="s">
        <v>1347</v>
      </c>
      <c r="O286" s="4">
        <v>0</v>
      </c>
      <c r="P286" s="4">
        <v>1.9699999999999999E-2</v>
      </c>
      <c r="Q286" s="4">
        <v>0</v>
      </c>
      <c r="R286" s="23">
        <v>0</v>
      </c>
      <c r="S286" s="23">
        <v>650100</v>
      </c>
      <c r="T286" s="23">
        <v>0</v>
      </c>
      <c r="U286" s="23">
        <v>650100</v>
      </c>
    </row>
    <row r="287" spans="1:21" x14ac:dyDescent="0.25">
      <c r="A287" t="s">
        <v>3899</v>
      </c>
      <c r="B287" t="s">
        <v>3900</v>
      </c>
      <c r="C287" t="s">
        <v>1314</v>
      </c>
      <c r="D287" t="s">
        <v>1720</v>
      </c>
      <c r="F287" t="s">
        <v>1338</v>
      </c>
      <c r="G287" t="s">
        <v>1339</v>
      </c>
      <c r="H287">
        <v>2022</v>
      </c>
      <c r="I287" t="s">
        <v>3566</v>
      </c>
      <c r="J287" t="s">
        <v>1319</v>
      </c>
      <c r="K287" s="24">
        <v>250000000</v>
      </c>
      <c r="L287" t="s">
        <v>1335</v>
      </c>
      <c r="M287" t="s">
        <v>1345</v>
      </c>
      <c r="N287" t="s">
        <v>1365</v>
      </c>
      <c r="O287" s="4">
        <v>0</v>
      </c>
      <c r="P287" s="4">
        <v>0</v>
      </c>
      <c r="Q287" s="4">
        <v>0.17649999999999999</v>
      </c>
      <c r="R287" s="23">
        <v>0</v>
      </c>
      <c r="S287" s="23">
        <v>0</v>
      </c>
      <c r="T287" s="23">
        <v>44125000</v>
      </c>
      <c r="U287" s="23">
        <v>44125000</v>
      </c>
    </row>
    <row r="288" spans="1:21" x14ac:dyDescent="0.25">
      <c r="A288" t="s">
        <v>3884</v>
      </c>
      <c r="B288" t="s">
        <v>3885</v>
      </c>
      <c r="C288" t="s">
        <v>1367</v>
      </c>
      <c r="D288" t="s">
        <v>1690</v>
      </c>
      <c r="F288" t="s">
        <v>1355</v>
      </c>
      <c r="G288" t="s">
        <v>1363</v>
      </c>
      <c r="H288">
        <v>2022</v>
      </c>
      <c r="I288" t="s">
        <v>3804</v>
      </c>
      <c r="J288" t="s">
        <v>1319</v>
      </c>
      <c r="K288" s="24">
        <v>250000</v>
      </c>
      <c r="L288" t="s">
        <v>25</v>
      </c>
      <c r="N288" t="s">
        <v>1347</v>
      </c>
      <c r="O288" s="4">
        <v>0</v>
      </c>
      <c r="P288" s="4">
        <v>0.66</v>
      </c>
      <c r="Q288" s="4">
        <v>0</v>
      </c>
      <c r="R288" s="23">
        <v>0</v>
      </c>
      <c r="S288" s="23">
        <v>165000</v>
      </c>
      <c r="T288" s="23">
        <v>0</v>
      </c>
      <c r="U288" s="23">
        <v>165000</v>
      </c>
    </row>
    <row r="289" spans="1:21" x14ac:dyDescent="0.25">
      <c r="A289" t="s">
        <v>3940</v>
      </c>
      <c r="B289" t="s">
        <v>3941</v>
      </c>
      <c r="C289" t="s">
        <v>1367</v>
      </c>
      <c r="D289" t="s">
        <v>1766</v>
      </c>
      <c r="F289" t="s">
        <v>1355</v>
      </c>
      <c r="G289" t="s">
        <v>1363</v>
      </c>
      <c r="H289">
        <v>2022</v>
      </c>
      <c r="I289" t="s">
        <v>3804</v>
      </c>
      <c r="J289" t="s">
        <v>1319</v>
      </c>
      <c r="K289" s="24">
        <v>350000</v>
      </c>
      <c r="L289" t="s">
        <v>24</v>
      </c>
      <c r="M289" t="s">
        <v>1345</v>
      </c>
      <c r="O289" s="4">
        <v>0.31430000000000002</v>
      </c>
      <c r="P289" s="4">
        <v>0</v>
      </c>
      <c r="Q289" s="4">
        <v>0</v>
      </c>
      <c r="R289" s="23">
        <v>110005.00000000001</v>
      </c>
      <c r="S289" s="23">
        <v>0</v>
      </c>
      <c r="T289" s="23">
        <v>0</v>
      </c>
      <c r="U289" s="23">
        <v>110005.00000000001</v>
      </c>
    </row>
    <row r="290" spans="1:21" x14ac:dyDescent="0.25">
      <c r="A290" t="s">
        <v>3682</v>
      </c>
      <c r="B290" t="s">
        <v>3683</v>
      </c>
      <c r="C290" t="s">
        <v>1367</v>
      </c>
      <c r="D290" t="s">
        <v>1475</v>
      </c>
      <c r="F290" t="s">
        <v>1316</v>
      </c>
      <c r="G290" t="s">
        <v>1317</v>
      </c>
      <c r="H290">
        <v>2022</v>
      </c>
      <c r="I290" t="s">
        <v>3684</v>
      </c>
      <c r="J290" t="s">
        <v>1319</v>
      </c>
      <c r="K290" s="24">
        <v>850000</v>
      </c>
      <c r="L290" t="s">
        <v>25</v>
      </c>
      <c r="N290" t="s">
        <v>1366</v>
      </c>
      <c r="O290" s="4">
        <v>0</v>
      </c>
      <c r="P290" s="4">
        <v>0.72939999999999994</v>
      </c>
      <c r="Q290" s="4">
        <v>0</v>
      </c>
      <c r="R290" s="23">
        <v>0</v>
      </c>
      <c r="S290" s="23">
        <v>619990</v>
      </c>
      <c r="T290" s="23">
        <v>0</v>
      </c>
      <c r="U290" s="23">
        <v>619990</v>
      </c>
    </row>
    <row r="291" spans="1:21" x14ac:dyDescent="0.25">
      <c r="A291" t="s">
        <v>4221</v>
      </c>
      <c r="B291" t="s">
        <v>4222</v>
      </c>
      <c r="C291" t="s">
        <v>1367</v>
      </c>
      <c r="D291" t="s">
        <v>2109</v>
      </c>
      <c r="F291" t="s">
        <v>1355</v>
      </c>
      <c r="G291" t="s">
        <v>1356</v>
      </c>
      <c r="H291">
        <v>2022</v>
      </c>
      <c r="I291" t="s">
        <v>4223</v>
      </c>
      <c r="J291" t="s">
        <v>1319</v>
      </c>
      <c r="K291" s="24">
        <v>350000</v>
      </c>
      <c r="L291" t="s">
        <v>24</v>
      </c>
      <c r="M291" t="s">
        <v>1345</v>
      </c>
      <c r="O291" s="4">
        <v>1</v>
      </c>
      <c r="P291" s="4">
        <v>0</v>
      </c>
      <c r="Q291" s="4">
        <v>0</v>
      </c>
      <c r="R291" s="23">
        <v>350000</v>
      </c>
      <c r="S291" s="23">
        <v>0</v>
      </c>
      <c r="T291" s="23">
        <v>0</v>
      </c>
      <c r="U291" s="23">
        <v>350000</v>
      </c>
    </row>
    <row r="292" spans="1:21" x14ac:dyDescent="0.25">
      <c r="A292" t="s">
        <v>3942</v>
      </c>
      <c r="B292" t="s">
        <v>3943</v>
      </c>
      <c r="C292" t="s">
        <v>1367</v>
      </c>
      <c r="D292" t="s">
        <v>1766</v>
      </c>
      <c r="F292" t="s">
        <v>1355</v>
      </c>
      <c r="G292" t="s">
        <v>1370</v>
      </c>
      <c r="H292">
        <v>2022</v>
      </c>
      <c r="I292" t="s">
        <v>3944</v>
      </c>
      <c r="J292" t="s">
        <v>1319</v>
      </c>
      <c r="K292" s="24">
        <v>300000</v>
      </c>
      <c r="L292" t="s">
        <v>24</v>
      </c>
      <c r="M292" t="s">
        <v>1345</v>
      </c>
      <c r="O292" s="4">
        <v>0.16670000000000001</v>
      </c>
      <c r="P292" s="4">
        <v>0</v>
      </c>
      <c r="Q292" s="4">
        <v>0</v>
      </c>
      <c r="R292" s="23">
        <v>50010.000000000007</v>
      </c>
      <c r="S292" s="23">
        <v>0</v>
      </c>
      <c r="T292" s="23">
        <v>0</v>
      </c>
      <c r="U292" s="23">
        <v>50010.000000000007</v>
      </c>
    </row>
    <row r="293" spans="1:21" x14ac:dyDescent="0.25">
      <c r="A293" t="s">
        <v>4071</v>
      </c>
      <c r="B293" t="s">
        <v>4072</v>
      </c>
      <c r="C293" t="s">
        <v>1314</v>
      </c>
      <c r="D293" t="s">
        <v>1922</v>
      </c>
      <c r="F293" t="s">
        <v>1324</v>
      </c>
      <c r="G293" t="s">
        <v>1374</v>
      </c>
      <c r="H293">
        <v>2022</v>
      </c>
      <c r="I293" t="s">
        <v>4073</v>
      </c>
      <c r="J293" t="s">
        <v>1319</v>
      </c>
      <c r="K293" s="24">
        <v>20000000</v>
      </c>
      <c r="L293" t="s">
        <v>24</v>
      </c>
      <c r="M293" t="s">
        <v>1327</v>
      </c>
      <c r="O293" s="4">
        <v>0.46020000000000005</v>
      </c>
      <c r="P293" s="4">
        <v>0</v>
      </c>
      <c r="Q293" s="4">
        <v>0</v>
      </c>
      <c r="R293" s="23">
        <v>9204000.0000000019</v>
      </c>
      <c r="S293" s="23">
        <v>0</v>
      </c>
      <c r="T293" s="23">
        <v>0</v>
      </c>
      <c r="U293" s="23">
        <v>9204000.0000000019</v>
      </c>
    </row>
    <row r="294" spans="1:21" x14ac:dyDescent="0.25">
      <c r="A294" t="s">
        <v>3975</v>
      </c>
      <c r="B294" t="s">
        <v>3976</v>
      </c>
      <c r="C294" t="s">
        <v>1367</v>
      </c>
      <c r="D294" t="s">
        <v>1801</v>
      </c>
      <c r="F294" t="s">
        <v>1355</v>
      </c>
      <c r="G294" t="s">
        <v>1363</v>
      </c>
      <c r="H294">
        <v>2022</v>
      </c>
      <c r="I294" t="s">
        <v>3793</v>
      </c>
      <c r="J294" t="s">
        <v>1319</v>
      </c>
      <c r="K294" s="24">
        <v>350000</v>
      </c>
      <c r="L294" t="s">
        <v>25</v>
      </c>
      <c r="N294" t="s">
        <v>1347</v>
      </c>
      <c r="O294" s="4">
        <v>0</v>
      </c>
      <c r="P294" s="4">
        <v>0.17859999999999998</v>
      </c>
      <c r="Q294" s="4">
        <v>0</v>
      </c>
      <c r="R294" s="23">
        <v>0</v>
      </c>
      <c r="S294" s="23">
        <v>62509.999999999993</v>
      </c>
      <c r="T294" s="23">
        <v>0</v>
      </c>
      <c r="U294" s="23">
        <v>62509.999999999993</v>
      </c>
    </row>
    <row r="295" spans="1:21" x14ac:dyDescent="0.25">
      <c r="A295" t="s">
        <v>3907</v>
      </c>
      <c r="B295" t="s">
        <v>3908</v>
      </c>
      <c r="C295" t="s">
        <v>1367</v>
      </c>
      <c r="D295" t="s">
        <v>1720</v>
      </c>
      <c r="F295" t="s">
        <v>1355</v>
      </c>
      <c r="G295" t="s">
        <v>1356</v>
      </c>
      <c r="H295">
        <v>2022</v>
      </c>
      <c r="I295" t="s">
        <v>3744</v>
      </c>
      <c r="J295" t="s">
        <v>1319</v>
      </c>
      <c r="K295" s="24">
        <v>350000</v>
      </c>
      <c r="L295" t="s">
        <v>24</v>
      </c>
      <c r="M295" t="s">
        <v>141</v>
      </c>
      <c r="O295" s="4">
        <v>0.85709999999999997</v>
      </c>
      <c r="P295" s="4">
        <v>0</v>
      </c>
      <c r="Q295" s="4">
        <v>0</v>
      </c>
      <c r="R295" s="23">
        <v>299985</v>
      </c>
      <c r="S295" s="23">
        <v>0</v>
      </c>
      <c r="T295" s="23">
        <v>0</v>
      </c>
      <c r="U295" s="23">
        <v>299985</v>
      </c>
    </row>
    <row r="296" spans="1:21" x14ac:dyDescent="0.25">
      <c r="A296" t="s">
        <v>3903</v>
      </c>
      <c r="B296" t="s">
        <v>3904</v>
      </c>
      <c r="C296" t="s">
        <v>1367</v>
      </c>
      <c r="D296" t="s">
        <v>1720</v>
      </c>
      <c r="F296" t="s">
        <v>1355</v>
      </c>
      <c r="G296" t="s">
        <v>1363</v>
      </c>
      <c r="H296">
        <v>2022</v>
      </c>
      <c r="I296" t="s">
        <v>3905</v>
      </c>
      <c r="J296" t="s">
        <v>1319</v>
      </c>
      <c r="K296" s="24">
        <v>300000</v>
      </c>
      <c r="L296" t="s">
        <v>24</v>
      </c>
      <c r="M296" t="s">
        <v>1345</v>
      </c>
      <c r="O296" s="4">
        <v>0.9</v>
      </c>
      <c r="P296" s="4">
        <v>0</v>
      </c>
      <c r="Q296" s="4">
        <v>0</v>
      </c>
      <c r="R296" s="23">
        <v>270000</v>
      </c>
      <c r="S296" s="23">
        <v>0</v>
      </c>
      <c r="T296" s="23">
        <v>0</v>
      </c>
      <c r="U296" s="23">
        <v>270000</v>
      </c>
    </row>
    <row r="297" spans="1:21" x14ac:dyDescent="0.25">
      <c r="A297" t="s">
        <v>3731</v>
      </c>
      <c r="B297" t="s">
        <v>3732</v>
      </c>
      <c r="C297" t="s">
        <v>1314</v>
      </c>
      <c r="D297" t="s">
        <v>1539</v>
      </c>
      <c r="F297" t="s">
        <v>1355</v>
      </c>
      <c r="G297" t="s">
        <v>1363</v>
      </c>
      <c r="H297">
        <v>2022</v>
      </c>
      <c r="I297" t="s">
        <v>3733</v>
      </c>
      <c r="J297" t="s">
        <v>1319</v>
      </c>
      <c r="K297" s="24">
        <v>150000000</v>
      </c>
      <c r="L297" t="s">
        <v>25</v>
      </c>
      <c r="N297" t="s">
        <v>1347</v>
      </c>
      <c r="O297" s="4">
        <v>0</v>
      </c>
      <c r="P297" s="4">
        <v>0.21940000000000001</v>
      </c>
      <c r="Q297" s="4">
        <v>0</v>
      </c>
      <c r="R297" s="23">
        <v>0</v>
      </c>
      <c r="S297" s="23">
        <v>32910000</v>
      </c>
      <c r="T297" s="23">
        <v>0</v>
      </c>
      <c r="U297" s="23">
        <v>32910000</v>
      </c>
    </row>
    <row r="298" spans="1:21" x14ac:dyDescent="0.25">
      <c r="A298" t="s">
        <v>3745</v>
      </c>
      <c r="B298" t="s">
        <v>3746</v>
      </c>
      <c r="C298" t="s">
        <v>1367</v>
      </c>
      <c r="D298" t="s">
        <v>1539</v>
      </c>
      <c r="F298" t="s">
        <v>1316</v>
      </c>
      <c r="G298" t="s">
        <v>1317</v>
      </c>
      <c r="H298">
        <v>2022</v>
      </c>
      <c r="I298" t="s">
        <v>3747</v>
      </c>
      <c r="J298" t="s">
        <v>1319</v>
      </c>
      <c r="K298" s="24">
        <v>450000</v>
      </c>
      <c r="L298" t="s">
        <v>1335</v>
      </c>
      <c r="M298" t="s">
        <v>1321</v>
      </c>
      <c r="N298" t="s">
        <v>1320</v>
      </c>
      <c r="O298" s="4">
        <v>0</v>
      </c>
      <c r="P298" s="4">
        <v>0</v>
      </c>
      <c r="Q298" s="4">
        <v>1</v>
      </c>
      <c r="R298" s="23">
        <v>0</v>
      </c>
      <c r="S298" s="23">
        <v>0</v>
      </c>
      <c r="T298" s="23">
        <v>450000</v>
      </c>
      <c r="U298" s="23">
        <v>450000</v>
      </c>
    </row>
    <row r="299" spans="1:21" x14ac:dyDescent="0.25">
      <c r="A299" t="s">
        <v>3857</v>
      </c>
      <c r="B299" t="s">
        <v>3858</v>
      </c>
      <c r="C299" t="s">
        <v>1367</v>
      </c>
      <c r="D299" t="s">
        <v>1677</v>
      </c>
      <c r="F299" t="s">
        <v>1355</v>
      </c>
      <c r="G299" t="s">
        <v>1363</v>
      </c>
      <c r="H299">
        <v>2022</v>
      </c>
      <c r="I299" t="s">
        <v>3859</v>
      </c>
      <c r="J299" t="s">
        <v>1319</v>
      </c>
      <c r="K299" s="24">
        <v>400000</v>
      </c>
      <c r="L299" t="s">
        <v>24</v>
      </c>
      <c r="M299" t="s">
        <v>1345</v>
      </c>
      <c r="O299" s="4">
        <v>0.125</v>
      </c>
      <c r="P299" s="4">
        <v>0</v>
      </c>
      <c r="Q299" s="4">
        <v>0</v>
      </c>
      <c r="R299" s="23">
        <v>50000</v>
      </c>
      <c r="S299" s="23">
        <v>0</v>
      </c>
      <c r="T299" s="23">
        <v>0</v>
      </c>
      <c r="U299" s="23">
        <v>50000</v>
      </c>
    </row>
    <row r="300" spans="1:21" x14ac:dyDescent="0.25">
      <c r="A300" t="s">
        <v>4244</v>
      </c>
      <c r="B300" t="s">
        <v>4245</v>
      </c>
      <c r="C300" t="s">
        <v>1367</v>
      </c>
      <c r="D300" t="s">
        <v>2119</v>
      </c>
      <c r="F300" t="s">
        <v>1355</v>
      </c>
      <c r="G300" t="s">
        <v>1370</v>
      </c>
      <c r="H300">
        <v>2022</v>
      </c>
      <c r="I300" t="s">
        <v>3859</v>
      </c>
      <c r="J300" t="s">
        <v>1319</v>
      </c>
      <c r="K300" s="24">
        <v>200000</v>
      </c>
      <c r="L300" t="s">
        <v>24</v>
      </c>
      <c r="M300" t="s">
        <v>1469</v>
      </c>
      <c r="O300" s="4">
        <v>1</v>
      </c>
      <c r="P300" s="4">
        <v>0</v>
      </c>
      <c r="Q300" s="4">
        <v>0</v>
      </c>
      <c r="R300" s="23">
        <v>200000</v>
      </c>
      <c r="S300" s="23">
        <v>0</v>
      </c>
      <c r="T300" s="23">
        <v>0</v>
      </c>
      <c r="U300" s="23">
        <v>200000</v>
      </c>
    </row>
    <row r="301" spans="1:21" x14ac:dyDescent="0.25">
      <c r="A301" t="s">
        <v>3794</v>
      </c>
      <c r="B301" t="s">
        <v>3795</v>
      </c>
      <c r="C301" t="s">
        <v>1367</v>
      </c>
      <c r="D301" t="s">
        <v>1590</v>
      </c>
      <c r="F301" t="s">
        <v>1355</v>
      </c>
      <c r="G301" t="s">
        <v>1370</v>
      </c>
      <c r="H301">
        <v>2022</v>
      </c>
      <c r="I301" t="s">
        <v>3675</v>
      </c>
      <c r="J301" t="s">
        <v>1319</v>
      </c>
      <c r="K301" s="24">
        <v>250000</v>
      </c>
      <c r="L301" t="s">
        <v>24</v>
      </c>
      <c r="M301" t="s">
        <v>1469</v>
      </c>
      <c r="O301" s="4">
        <v>1</v>
      </c>
      <c r="P301" s="4">
        <v>0</v>
      </c>
      <c r="Q301" s="4">
        <v>0</v>
      </c>
      <c r="R301" s="23">
        <v>250000</v>
      </c>
      <c r="S301" s="23">
        <v>0</v>
      </c>
      <c r="T301" s="23">
        <v>0</v>
      </c>
      <c r="U301" s="23">
        <v>250000</v>
      </c>
    </row>
    <row r="302" spans="1:21" x14ac:dyDescent="0.25">
      <c r="A302" t="s">
        <v>3909</v>
      </c>
      <c r="B302" t="s">
        <v>3910</v>
      </c>
      <c r="C302" t="s">
        <v>1367</v>
      </c>
      <c r="D302" t="s">
        <v>1720</v>
      </c>
      <c r="F302" t="s">
        <v>1316</v>
      </c>
      <c r="G302" t="s">
        <v>1317</v>
      </c>
      <c r="H302">
        <v>2022</v>
      </c>
      <c r="I302" t="s">
        <v>3911</v>
      </c>
      <c r="J302" t="s">
        <v>1319</v>
      </c>
      <c r="K302" s="24">
        <v>450000</v>
      </c>
      <c r="L302" t="s">
        <v>1335</v>
      </c>
      <c r="M302" t="s">
        <v>1321</v>
      </c>
      <c r="N302" t="s">
        <v>1320</v>
      </c>
      <c r="O302" s="4">
        <v>0</v>
      </c>
      <c r="P302" s="4">
        <v>0</v>
      </c>
      <c r="Q302" s="4">
        <v>1</v>
      </c>
      <c r="R302" s="23">
        <v>0</v>
      </c>
      <c r="S302" s="23">
        <v>0</v>
      </c>
      <c r="T302" s="23">
        <v>450000</v>
      </c>
      <c r="U302" s="23">
        <v>450000</v>
      </c>
    </row>
    <row r="303" spans="1:21" x14ac:dyDescent="0.25">
      <c r="A303" t="s">
        <v>4098</v>
      </c>
      <c r="B303" t="s">
        <v>4099</v>
      </c>
      <c r="C303" t="s">
        <v>1314</v>
      </c>
      <c r="D303" t="s">
        <v>1947</v>
      </c>
      <c r="F303" t="s">
        <v>1324</v>
      </c>
      <c r="G303" t="s">
        <v>1374</v>
      </c>
      <c r="H303">
        <v>2022</v>
      </c>
      <c r="I303" t="s">
        <v>3911</v>
      </c>
      <c r="J303" t="s">
        <v>1319</v>
      </c>
      <c r="K303" s="24">
        <v>250000000</v>
      </c>
      <c r="L303" t="s">
        <v>24</v>
      </c>
      <c r="M303" t="s">
        <v>1345</v>
      </c>
      <c r="O303" s="4">
        <v>4.7699999999999992E-2</v>
      </c>
      <c r="P303" s="4">
        <v>0</v>
      </c>
      <c r="Q303" s="4">
        <v>0</v>
      </c>
      <c r="R303" s="23">
        <v>11924999.999999998</v>
      </c>
      <c r="S303" s="23">
        <v>0</v>
      </c>
      <c r="T303" s="23">
        <v>0</v>
      </c>
      <c r="U303" s="23">
        <v>11924999.999999998</v>
      </c>
    </row>
    <row r="304" spans="1:21" x14ac:dyDescent="0.25">
      <c r="A304" t="s">
        <v>4098</v>
      </c>
      <c r="B304" t="s">
        <v>4099</v>
      </c>
      <c r="C304" t="s">
        <v>1314</v>
      </c>
      <c r="D304" t="s">
        <v>1947</v>
      </c>
      <c r="F304" t="s">
        <v>1324</v>
      </c>
      <c r="G304" t="s">
        <v>1374</v>
      </c>
      <c r="H304">
        <v>2022</v>
      </c>
      <c r="I304" t="s">
        <v>3911</v>
      </c>
      <c r="J304" t="s">
        <v>1319</v>
      </c>
      <c r="K304" s="24">
        <v>250000000</v>
      </c>
      <c r="L304" t="s">
        <v>25</v>
      </c>
      <c r="N304" t="s">
        <v>1365</v>
      </c>
      <c r="O304" s="4">
        <v>0</v>
      </c>
      <c r="P304" s="4">
        <v>9.5199999999999993E-2</v>
      </c>
      <c r="Q304" s="4">
        <v>0</v>
      </c>
      <c r="R304" s="23">
        <v>0</v>
      </c>
      <c r="S304" s="23">
        <v>23800000</v>
      </c>
      <c r="T304" s="23">
        <v>0</v>
      </c>
      <c r="U304" s="23">
        <v>23800000</v>
      </c>
    </row>
    <row r="305" spans="1:21" x14ac:dyDescent="0.25">
      <c r="A305" t="s">
        <v>4121</v>
      </c>
      <c r="B305" t="s">
        <v>4122</v>
      </c>
      <c r="C305" t="s">
        <v>1367</v>
      </c>
      <c r="D305" t="s">
        <v>1964</v>
      </c>
      <c r="F305" t="s">
        <v>1324</v>
      </c>
      <c r="G305" t="s">
        <v>1403</v>
      </c>
      <c r="H305">
        <v>2022</v>
      </c>
      <c r="I305" t="s">
        <v>3911</v>
      </c>
      <c r="J305" t="s">
        <v>1319</v>
      </c>
      <c r="K305" s="24">
        <v>1500000</v>
      </c>
      <c r="L305" t="s">
        <v>25</v>
      </c>
      <c r="N305" t="s">
        <v>1320</v>
      </c>
      <c r="O305" s="4">
        <v>0</v>
      </c>
      <c r="P305" s="4">
        <v>1</v>
      </c>
      <c r="Q305" s="4">
        <v>0</v>
      </c>
      <c r="R305" s="23">
        <v>0</v>
      </c>
      <c r="S305" s="23">
        <v>1500000</v>
      </c>
      <c r="T305" s="23">
        <v>0</v>
      </c>
      <c r="U305" s="23">
        <v>1500000</v>
      </c>
    </row>
    <row r="306" spans="1:21" x14ac:dyDescent="0.25">
      <c r="A306" t="s">
        <v>4082</v>
      </c>
      <c r="B306" t="s">
        <v>4083</v>
      </c>
      <c r="C306" t="s">
        <v>1367</v>
      </c>
      <c r="D306" t="s">
        <v>1922</v>
      </c>
      <c r="F306" t="s">
        <v>1355</v>
      </c>
      <c r="G306" t="s">
        <v>1356</v>
      </c>
      <c r="H306">
        <v>2022</v>
      </c>
      <c r="I306" t="s">
        <v>4057</v>
      </c>
      <c r="J306" t="s">
        <v>1319</v>
      </c>
      <c r="K306" s="24">
        <v>150000</v>
      </c>
      <c r="L306" t="s">
        <v>24</v>
      </c>
      <c r="M306" t="s">
        <v>141</v>
      </c>
      <c r="O306" s="4">
        <v>1</v>
      </c>
      <c r="P306" s="4">
        <v>0</v>
      </c>
      <c r="Q306" s="4">
        <v>0</v>
      </c>
      <c r="R306" s="23">
        <v>150000</v>
      </c>
      <c r="S306" s="23">
        <v>0</v>
      </c>
      <c r="T306" s="23">
        <v>0</v>
      </c>
      <c r="U306" s="23">
        <v>150000</v>
      </c>
    </row>
    <row r="307" spans="1:21" x14ac:dyDescent="0.25">
      <c r="A307" t="s">
        <v>3990</v>
      </c>
      <c r="B307" t="s">
        <v>3991</v>
      </c>
      <c r="C307" t="s">
        <v>1367</v>
      </c>
      <c r="D307" t="s">
        <v>1829</v>
      </c>
      <c r="F307" t="s">
        <v>1355</v>
      </c>
      <c r="G307" t="s">
        <v>1363</v>
      </c>
      <c r="H307">
        <v>2022</v>
      </c>
      <c r="I307" t="s">
        <v>3992</v>
      </c>
      <c r="J307" t="s">
        <v>1319</v>
      </c>
      <c r="K307" s="24">
        <v>250000</v>
      </c>
      <c r="L307" t="s">
        <v>24</v>
      </c>
      <c r="M307" t="s">
        <v>1345</v>
      </c>
      <c r="O307" s="4">
        <v>0.18</v>
      </c>
      <c r="P307" s="4">
        <v>0</v>
      </c>
      <c r="Q307" s="4">
        <v>0</v>
      </c>
      <c r="R307" s="23">
        <v>45000</v>
      </c>
      <c r="S307" s="23">
        <v>0</v>
      </c>
      <c r="T307" s="23">
        <v>0</v>
      </c>
      <c r="U307" s="23">
        <v>45000</v>
      </c>
    </row>
    <row r="308" spans="1:21" x14ac:dyDescent="0.25">
      <c r="A308" t="s">
        <v>4014</v>
      </c>
      <c r="B308" t="s">
        <v>4015</v>
      </c>
      <c r="C308" t="s">
        <v>1314</v>
      </c>
      <c r="D308" t="s">
        <v>1854</v>
      </c>
      <c r="F308" t="s">
        <v>1355</v>
      </c>
      <c r="G308" t="s">
        <v>1370</v>
      </c>
      <c r="H308">
        <v>2022</v>
      </c>
      <c r="I308" t="s">
        <v>3992</v>
      </c>
      <c r="J308" t="s">
        <v>1319</v>
      </c>
      <c r="K308" s="24">
        <v>100000000</v>
      </c>
      <c r="L308" t="s">
        <v>1335</v>
      </c>
      <c r="M308" t="s">
        <v>1345</v>
      </c>
      <c r="N308" t="s">
        <v>1365</v>
      </c>
      <c r="O308" s="4">
        <v>0</v>
      </c>
      <c r="P308" s="4">
        <v>0</v>
      </c>
      <c r="Q308" s="4">
        <v>2E-3</v>
      </c>
      <c r="R308" s="23">
        <v>0</v>
      </c>
      <c r="S308" s="23">
        <v>0</v>
      </c>
      <c r="T308" s="23">
        <v>200000</v>
      </c>
      <c r="U308" s="23">
        <v>200000</v>
      </c>
    </row>
    <row r="309" spans="1:21" x14ac:dyDescent="0.25">
      <c r="A309" t="s">
        <v>4014</v>
      </c>
      <c r="B309" t="s">
        <v>4015</v>
      </c>
      <c r="C309" t="s">
        <v>1314</v>
      </c>
      <c r="D309" t="s">
        <v>1854</v>
      </c>
      <c r="F309" t="s">
        <v>1355</v>
      </c>
      <c r="G309" t="s">
        <v>1370</v>
      </c>
      <c r="H309">
        <v>2022</v>
      </c>
      <c r="I309" t="s">
        <v>3992</v>
      </c>
      <c r="J309" t="s">
        <v>1319</v>
      </c>
      <c r="K309" s="24">
        <v>100000000</v>
      </c>
      <c r="L309" t="s">
        <v>24</v>
      </c>
      <c r="M309" t="s">
        <v>141</v>
      </c>
      <c r="O309" s="4">
        <v>0.38780000000000003</v>
      </c>
      <c r="P309" s="4">
        <v>0</v>
      </c>
      <c r="Q309" s="4">
        <v>0</v>
      </c>
      <c r="R309" s="23">
        <v>38780000</v>
      </c>
      <c r="S309" s="23">
        <v>0</v>
      </c>
      <c r="T309" s="23">
        <v>0</v>
      </c>
      <c r="U309" s="23">
        <v>38780000</v>
      </c>
    </row>
    <row r="310" spans="1:21" x14ac:dyDescent="0.25">
      <c r="A310" t="s">
        <v>4014</v>
      </c>
      <c r="B310" t="s">
        <v>4015</v>
      </c>
      <c r="C310" t="s">
        <v>1314</v>
      </c>
      <c r="D310" t="s">
        <v>1854</v>
      </c>
      <c r="F310" t="s">
        <v>1355</v>
      </c>
      <c r="G310" t="s">
        <v>1370</v>
      </c>
      <c r="H310">
        <v>2022</v>
      </c>
      <c r="I310" t="s">
        <v>3992</v>
      </c>
      <c r="J310" t="s">
        <v>1319</v>
      </c>
      <c r="K310" s="24">
        <v>100000000</v>
      </c>
      <c r="L310" t="s">
        <v>25</v>
      </c>
      <c r="N310" t="s">
        <v>1346</v>
      </c>
      <c r="O310" s="4">
        <v>0</v>
      </c>
      <c r="P310" s="4">
        <v>0.12960000000000002</v>
      </c>
      <c r="Q310" s="4">
        <v>0</v>
      </c>
      <c r="R310" s="23">
        <v>0</v>
      </c>
      <c r="S310" s="23">
        <v>12960000.000000002</v>
      </c>
      <c r="T310" s="23">
        <v>0</v>
      </c>
      <c r="U310" s="23">
        <v>12960000.000000002</v>
      </c>
    </row>
    <row r="311" spans="1:21" x14ac:dyDescent="0.25">
      <c r="A311" t="s">
        <v>4242</v>
      </c>
      <c r="B311" t="s">
        <v>4243</v>
      </c>
      <c r="C311" t="s">
        <v>1367</v>
      </c>
      <c r="D311" t="s">
        <v>2119</v>
      </c>
      <c r="F311" t="s">
        <v>1316</v>
      </c>
      <c r="G311" t="s">
        <v>1343</v>
      </c>
      <c r="H311">
        <v>2022</v>
      </c>
      <c r="I311" t="s">
        <v>3992</v>
      </c>
      <c r="J311" t="s">
        <v>1319</v>
      </c>
      <c r="K311" s="24">
        <v>750000</v>
      </c>
      <c r="L311" t="s">
        <v>1335</v>
      </c>
      <c r="M311" t="s">
        <v>1327</v>
      </c>
      <c r="N311" t="s">
        <v>1347</v>
      </c>
      <c r="O311" s="4">
        <v>0</v>
      </c>
      <c r="P311" s="4">
        <v>0</v>
      </c>
      <c r="Q311" s="4">
        <v>0.65</v>
      </c>
      <c r="R311" s="23">
        <v>0</v>
      </c>
      <c r="S311" s="23">
        <v>0</v>
      </c>
      <c r="T311" s="23">
        <v>487500</v>
      </c>
      <c r="U311" s="23">
        <v>487500</v>
      </c>
    </row>
    <row r="312" spans="1:21" x14ac:dyDescent="0.25">
      <c r="A312" t="s">
        <v>3757</v>
      </c>
      <c r="B312" t="s">
        <v>3758</v>
      </c>
      <c r="C312" t="s">
        <v>1367</v>
      </c>
      <c r="D312" t="s">
        <v>1539</v>
      </c>
      <c r="F312" t="s">
        <v>1355</v>
      </c>
      <c r="G312" t="s">
        <v>1363</v>
      </c>
      <c r="H312">
        <v>2022</v>
      </c>
      <c r="I312" t="s">
        <v>3759</v>
      </c>
      <c r="J312" t="s">
        <v>1319</v>
      </c>
      <c r="K312" s="24">
        <v>1600000</v>
      </c>
      <c r="L312" t="s">
        <v>24</v>
      </c>
      <c r="M312" t="s">
        <v>1345</v>
      </c>
      <c r="O312" s="4">
        <v>1</v>
      </c>
      <c r="P312" s="4">
        <v>0</v>
      </c>
      <c r="Q312" s="4">
        <v>0</v>
      </c>
      <c r="R312" s="23">
        <v>1600000</v>
      </c>
      <c r="S312" s="23">
        <v>0</v>
      </c>
      <c r="T312" s="23">
        <v>0</v>
      </c>
      <c r="U312" s="23">
        <v>1600000</v>
      </c>
    </row>
    <row r="313" spans="1:21" x14ac:dyDescent="0.25">
      <c r="A313" t="s">
        <v>3788</v>
      </c>
      <c r="B313" t="s">
        <v>3789</v>
      </c>
      <c r="C313" t="s">
        <v>1314</v>
      </c>
      <c r="D313" t="s">
        <v>1590</v>
      </c>
      <c r="F313" t="s">
        <v>1355</v>
      </c>
      <c r="G313" t="s">
        <v>1356</v>
      </c>
      <c r="H313">
        <v>2022</v>
      </c>
      <c r="I313" t="s">
        <v>3790</v>
      </c>
      <c r="J313" t="s">
        <v>1319</v>
      </c>
      <c r="K313" s="24">
        <v>300000000</v>
      </c>
      <c r="L313" t="s">
        <v>24</v>
      </c>
      <c r="M313" t="s">
        <v>141</v>
      </c>
      <c r="O313" s="4">
        <v>0.8</v>
      </c>
      <c r="P313" s="4">
        <v>0</v>
      </c>
      <c r="Q313" s="4">
        <v>0</v>
      </c>
      <c r="R313" s="23">
        <v>240000000</v>
      </c>
      <c r="S313" s="23">
        <v>0</v>
      </c>
      <c r="T313" s="23">
        <v>0</v>
      </c>
      <c r="U313" s="23">
        <v>240000000</v>
      </c>
    </row>
    <row r="314" spans="1:21" x14ac:dyDescent="0.25">
      <c r="A314" t="s">
        <v>3964</v>
      </c>
      <c r="B314" t="s">
        <v>3965</v>
      </c>
      <c r="C314" t="s">
        <v>1416</v>
      </c>
      <c r="D314" t="s">
        <v>1801</v>
      </c>
      <c r="F314" t="s">
        <v>1355</v>
      </c>
      <c r="G314" t="s">
        <v>1356</v>
      </c>
      <c r="H314">
        <v>2022</v>
      </c>
      <c r="I314" t="s">
        <v>3790</v>
      </c>
      <c r="J314" t="s">
        <v>1319</v>
      </c>
      <c r="K314" s="24">
        <v>83300000</v>
      </c>
      <c r="L314" t="s">
        <v>24</v>
      </c>
      <c r="M314" t="s">
        <v>141</v>
      </c>
      <c r="O314" s="4">
        <v>0.97959999999999992</v>
      </c>
      <c r="P314" s="4">
        <v>0</v>
      </c>
      <c r="Q314" s="4">
        <v>0</v>
      </c>
      <c r="R314" s="23">
        <v>81600680</v>
      </c>
      <c r="S314" s="23">
        <v>0</v>
      </c>
      <c r="T314" s="23">
        <v>0</v>
      </c>
      <c r="U314" s="23">
        <v>81600680</v>
      </c>
    </row>
    <row r="315" spans="1:21" x14ac:dyDescent="0.25">
      <c r="A315" t="s">
        <v>3964</v>
      </c>
      <c r="B315" t="s">
        <v>3965</v>
      </c>
      <c r="C315" t="s">
        <v>1416</v>
      </c>
      <c r="D315" t="s">
        <v>1801</v>
      </c>
      <c r="F315" t="s">
        <v>1355</v>
      </c>
      <c r="G315" t="s">
        <v>1356</v>
      </c>
      <c r="H315">
        <v>2022</v>
      </c>
      <c r="I315" t="s">
        <v>3790</v>
      </c>
      <c r="J315" t="s">
        <v>1319</v>
      </c>
      <c r="K315" s="24">
        <v>83300000</v>
      </c>
      <c r="L315" t="s">
        <v>25</v>
      </c>
      <c r="N315" t="s">
        <v>1365</v>
      </c>
      <c r="O315" s="4">
        <v>0</v>
      </c>
      <c r="P315" s="4">
        <v>4.0000000000000002E-4</v>
      </c>
      <c r="Q315" s="4">
        <v>0</v>
      </c>
      <c r="R315" s="23">
        <v>0</v>
      </c>
      <c r="S315" s="23">
        <v>33320</v>
      </c>
      <c r="T315" s="23">
        <v>0</v>
      </c>
      <c r="U315" s="23">
        <v>33320</v>
      </c>
    </row>
    <row r="316" spans="1:21" x14ac:dyDescent="0.25">
      <c r="A316" t="s">
        <v>4011</v>
      </c>
      <c r="B316" t="s">
        <v>4012</v>
      </c>
      <c r="C316" t="s">
        <v>1416</v>
      </c>
      <c r="D316" t="s">
        <v>1854</v>
      </c>
      <c r="F316" t="s">
        <v>1324</v>
      </c>
      <c r="G316" t="s">
        <v>1378</v>
      </c>
      <c r="H316">
        <v>2022</v>
      </c>
      <c r="I316" t="s">
        <v>4013</v>
      </c>
      <c r="J316" t="s">
        <v>1319</v>
      </c>
      <c r="K316" s="24">
        <v>2600000</v>
      </c>
      <c r="L316" t="s">
        <v>24</v>
      </c>
      <c r="M316" t="s">
        <v>1345</v>
      </c>
      <c r="O316" s="4">
        <v>0.3</v>
      </c>
      <c r="P316" s="4">
        <v>0</v>
      </c>
      <c r="Q316" s="4">
        <v>0</v>
      </c>
      <c r="R316" s="23">
        <v>780000</v>
      </c>
      <c r="S316" s="23">
        <v>0</v>
      </c>
      <c r="T316" s="23">
        <v>0</v>
      </c>
      <c r="U316" s="23">
        <v>780000</v>
      </c>
    </row>
    <row r="317" spans="1:21" x14ac:dyDescent="0.25">
      <c r="A317" t="s">
        <v>4022</v>
      </c>
      <c r="B317" t="s">
        <v>4023</v>
      </c>
      <c r="C317" t="s">
        <v>1367</v>
      </c>
      <c r="D317" t="s">
        <v>1854</v>
      </c>
      <c r="F317" t="s">
        <v>1324</v>
      </c>
      <c r="G317" t="s">
        <v>1378</v>
      </c>
      <c r="H317">
        <v>2022</v>
      </c>
      <c r="I317" t="s">
        <v>4013</v>
      </c>
      <c r="J317" t="s">
        <v>1319</v>
      </c>
      <c r="K317" s="24">
        <v>400000</v>
      </c>
      <c r="L317" t="s">
        <v>24</v>
      </c>
      <c r="M317" t="s">
        <v>1345</v>
      </c>
      <c r="O317" s="4">
        <v>1</v>
      </c>
      <c r="P317" s="4">
        <v>0</v>
      </c>
      <c r="Q317" s="4">
        <v>0</v>
      </c>
      <c r="R317" s="23">
        <v>400000</v>
      </c>
      <c r="S317" s="23">
        <v>0</v>
      </c>
      <c r="T317" s="23">
        <v>0</v>
      </c>
      <c r="U317" s="23">
        <v>400000</v>
      </c>
    </row>
    <row r="318" spans="1:21" x14ac:dyDescent="0.25">
      <c r="A318" t="s">
        <v>4048</v>
      </c>
      <c r="B318" t="s">
        <v>4049</v>
      </c>
      <c r="C318" t="s">
        <v>1367</v>
      </c>
      <c r="D318" t="s">
        <v>1890</v>
      </c>
      <c r="F318" t="s">
        <v>1355</v>
      </c>
      <c r="G318" t="s">
        <v>1363</v>
      </c>
      <c r="H318">
        <v>2022</v>
      </c>
      <c r="I318" t="s">
        <v>4013</v>
      </c>
      <c r="J318" t="s">
        <v>1319</v>
      </c>
      <c r="K318" s="24">
        <v>300000</v>
      </c>
      <c r="L318" t="s">
        <v>24</v>
      </c>
      <c r="M318" t="s">
        <v>1345</v>
      </c>
      <c r="O318" s="4">
        <v>7.7699999999999991E-2</v>
      </c>
      <c r="P318" s="4">
        <v>0</v>
      </c>
      <c r="Q318" s="4">
        <v>0</v>
      </c>
      <c r="R318" s="23">
        <v>23309.999999999996</v>
      </c>
      <c r="S318" s="23">
        <v>0</v>
      </c>
      <c r="T318" s="23">
        <v>0</v>
      </c>
      <c r="U318" s="23">
        <v>23309.999999999996</v>
      </c>
    </row>
    <row r="319" spans="1:21" x14ac:dyDescent="0.25">
      <c r="A319" t="s">
        <v>3834</v>
      </c>
      <c r="B319" t="s">
        <v>3835</v>
      </c>
      <c r="C319" t="s">
        <v>1367</v>
      </c>
      <c r="D319" t="s">
        <v>1623</v>
      </c>
      <c r="F319" t="s">
        <v>1355</v>
      </c>
      <c r="G319" t="s">
        <v>1363</v>
      </c>
      <c r="H319">
        <v>2022</v>
      </c>
      <c r="I319" t="s">
        <v>3836</v>
      </c>
      <c r="J319" t="s">
        <v>1319</v>
      </c>
      <c r="K319" s="24">
        <v>400000</v>
      </c>
      <c r="L319" t="s">
        <v>24</v>
      </c>
      <c r="M319" t="s">
        <v>1345</v>
      </c>
      <c r="O319" s="4">
        <v>0.25</v>
      </c>
      <c r="P319" s="4">
        <v>0</v>
      </c>
      <c r="Q319" s="4">
        <v>0</v>
      </c>
      <c r="R319" s="23">
        <v>100000</v>
      </c>
      <c r="S319" s="23">
        <v>0</v>
      </c>
      <c r="T319" s="23">
        <v>0</v>
      </c>
      <c r="U319" s="23">
        <v>100000</v>
      </c>
    </row>
    <row r="320" spans="1:21" x14ac:dyDescent="0.25">
      <c r="A320" t="s">
        <v>3622</v>
      </c>
      <c r="B320" t="s">
        <v>3623</v>
      </c>
      <c r="C320" t="s">
        <v>1367</v>
      </c>
      <c r="D320" t="s">
        <v>1315</v>
      </c>
      <c r="F320" t="s">
        <v>1324</v>
      </c>
      <c r="G320" t="s">
        <v>1374</v>
      </c>
      <c r="H320">
        <v>2022</v>
      </c>
      <c r="I320" t="s">
        <v>3624</v>
      </c>
      <c r="J320" t="s">
        <v>1319</v>
      </c>
      <c r="K320" s="24">
        <v>200000</v>
      </c>
      <c r="L320" t="s">
        <v>1335</v>
      </c>
      <c r="M320" t="s">
        <v>1345</v>
      </c>
      <c r="N320" t="s">
        <v>1365</v>
      </c>
      <c r="O320" s="4">
        <v>0</v>
      </c>
      <c r="P320" s="4">
        <v>0</v>
      </c>
      <c r="Q320" s="4">
        <v>0.125</v>
      </c>
      <c r="R320" s="23">
        <v>0</v>
      </c>
      <c r="S320" s="23">
        <v>0</v>
      </c>
      <c r="T320" s="23">
        <v>25000</v>
      </c>
      <c r="U320" s="23">
        <v>25000</v>
      </c>
    </row>
    <row r="321" spans="1:21" x14ac:dyDescent="0.25">
      <c r="A321" t="s">
        <v>3751</v>
      </c>
      <c r="B321" t="s">
        <v>3752</v>
      </c>
      <c r="C321" t="s">
        <v>1367</v>
      </c>
      <c r="D321" t="s">
        <v>1539</v>
      </c>
      <c r="F321" t="s">
        <v>1316</v>
      </c>
      <c r="G321" t="s">
        <v>1343</v>
      </c>
      <c r="H321">
        <v>2022</v>
      </c>
      <c r="I321" t="s">
        <v>3753</v>
      </c>
      <c r="J321" t="s">
        <v>1319</v>
      </c>
      <c r="K321" s="24">
        <v>600000</v>
      </c>
      <c r="L321" t="s">
        <v>24</v>
      </c>
      <c r="M321" t="s">
        <v>1345</v>
      </c>
      <c r="O321" s="4">
        <v>1</v>
      </c>
      <c r="P321" s="4">
        <v>0</v>
      </c>
      <c r="Q321" s="4">
        <v>0</v>
      </c>
      <c r="R321" s="23">
        <v>600000</v>
      </c>
      <c r="S321" s="23">
        <v>0</v>
      </c>
      <c r="T321" s="23">
        <v>0</v>
      </c>
      <c r="U321" s="23">
        <v>600000</v>
      </c>
    </row>
    <row r="322" spans="1:21" x14ac:dyDescent="0.25">
      <c r="A322" t="s">
        <v>4026</v>
      </c>
      <c r="B322" t="s">
        <v>4027</v>
      </c>
      <c r="C322" t="s">
        <v>1367</v>
      </c>
      <c r="D322" t="s">
        <v>1882</v>
      </c>
      <c r="F322" t="s">
        <v>1316</v>
      </c>
      <c r="G322" t="s">
        <v>1317</v>
      </c>
      <c r="H322">
        <v>2022</v>
      </c>
      <c r="I322" t="s">
        <v>3753</v>
      </c>
      <c r="J322" t="s">
        <v>1319</v>
      </c>
      <c r="K322" s="24">
        <v>100000</v>
      </c>
      <c r="L322" t="s">
        <v>1335</v>
      </c>
      <c r="M322" t="s">
        <v>1321</v>
      </c>
      <c r="N322" t="s">
        <v>1320</v>
      </c>
      <c r="O322" s="4">
        <v>0</v>
      </c>
      <c r="P322" s="4">
        <v>0</v>
      </c>
      <c r="Q322" s="4">
        <v>1</v>
      </c>
      <c r="R322" s="23">
        <v>0</v>
      </c>
      <c r="S322" s="23">
        <v>0</v>
      </c>
      <c r="T322" s="23">
        <v>100000</v>
      </c>
      <c r="U322" s="23">
        <v>100000</v>
      </c>
    </row>
    <row r="323" spans="1:21" x14ac:dyDescent="0.25">
      <c r="A323" t="s">
        <v>3754</v>
      </c>
      <c r="B323" t="s">
        <v>3755</v>
      </c>
      <c r="C323" t="s">
        <v>1367</v>
      </c>
      <c r="D323" t="s">
        <v>1539</v>
      </c>
      <c r="F323" t="s">
        <v>1316</v>
      </c>
      <c r="G323" t="s">
        <v>1343</v>
      </c>
      <c r="H323">
        <v>2022</v>
      </c>
      <c r="I323" t="s">
        <v>3756</v>
      </c>
      <c r="J323" t="s">
        <v>1319</v>
      </c>
      <c r="K323" s="24">
        <v>1100000</v>
      </c>
      <c r="L323" t="s">
        <v>1335</v>
      </c>
      <c r="M323" t="s">
        <v>1345</v>
      </c>
      <c r="N323" t="s">
        <v>1347</v>
      </c>
      <c r="O323" s="4">
        <v>0</v>
      </c>
      <c r="P323" s="4">
        <v>0</v>
      </c>
      <c r="Q323" s="4">
        <v>1</v>
      </c>
      <c r="R323" s="23">
        <v>0</v>
      </c>
      <c r="S323" s="23">
        <v>0</v>
      </c>
      <c r="T323" s="23">
        <v>1100000</v>
      </c>
      <c r="U323" s="23">
        <v>1100000</v>
      </c>
    </row>
    <row r="324" spans="1:21" x14ac:dyDescent="0.25">
      <c r="A324" t="s">
        <v>3825</v>
      </c>
      <c r="B324" t="s">
        <v>3826</v>
      </c>
      <c r="C324" t="s">
        <v>1314</v>
      </c>
      <c r="D324" t="s">
        <v>1623</v>
      </c>
      <c r="F324" t="s">
        <v>1316</v>
      </c>
      <c r="G324" t="s">
        <v>1317</v>
      </c>
      <c r="H324">
        <v>2022</v>
      </c>
      <c r="I324" t="s">
        <v>3756</v>
      </c>
      <c r="J324" t="s">
        <v>1319</v>
      </c>
      <c r="K324" s="24">
        <v>300000000</v>
      </c>
      <c r="L324" t="s">
        <v>1335</v>
      </c>
      <c r="M324" t="s">
        <v>1321</v>
      </c>
      <c r="N324" t="s">
        <v>1320</v>
      </c>
      <c r="O324" s="4">
        <v>0</v>
      </c>
      <c r="P324" s="4">
        <v>0</v>
      </c>
      <c r="Q324" s="4">
        <v>0.22640000000000002</v>
      </c>
      <c r="R324" s="23">
        <v>0</v>
      </c>
      <c r="S324" s="23">
        <v>0</v>
      </c>
      <c r="T324" s="23">
        <v>67920000</v>
      </c>
      <c r="U324" s="23">
        <v>67920000</v>
      </c>
    </row>
    <row r="325" spans="1:21" x14ac:dyDescent="0.25">
      <c r="A325" t="s">
        <v>3825</v>
      </c>
      <c r="B325" t="s">
        <v>3826</v>
      </c>
      <c r="C325" t="s">
        <v>1314</v>
      </c>
      <c r="D325" t="s">
        <v>1623</v>
      </c>
      <c r="F325" t="s">
        <v>1316</v>
      </c>
      <c r="G325" t="s">
        <v>1317</v>
      </c>
      <c r="H325">
        <v>2022</v>
      </c>
      <c r="I325" t="s">
        <v>3756</v>
      </c>
      <c r="J325" t="s">
        <v>1319</v>
      </c>
      <c r="K325" s="24">
        <v>300000000</v>
      </c>
      <c r="L325" t="s">
        <v>1335</v>
      </c>
      <c r="M325" t="s">
        <v>1345</v>
      </c>
      <c r="N325" t="s">
        <v>1365</v>
      </c>
      <c r="O325" s="4">
        <v>0</v>
      </c>
      <c r="P325" s="4">
        <v>0</v>
      </c>
      <c r="Q325" s="4">
        <v>0.77359999999999995</v>
      </c>
      <c r="R325" s="23">
        <v>0</v>
      </c>
      <c r="S325" s="23">
        <v>0</v>
      </c>
      <c r="T325" s="23">
        <v>232080000</v>
      </c>
      <c r="U325" s="23">
        <v>232080000</v>
      </c>
    </row>
    <row r="326" spans="1:21" x14ac:dyDescent="0.25">
      <c r="A326" t="s">
        <v>3706</v>
      </c>
      <c r="B326" t="s">
        <v>3707</v>
      </c>
      <c r="C326" t="s">
        <v>1367</v>
      </c>
      <c r="D326" t="s">
        <v>1511</v>
      </c>
      <c r="F326" t="s">
        <v>1355</v>
      </c>
      <c r="G326" t="s">
        <v>1356</v>
      </c>
      <c r="H326">
        <v>2022</v>
      </c>
      <c r="I326" t="s">
        <v>3708</v>
      </c>
      <c r="J326" t="s">
        <v>1319</v>
      </c>
      <c r="K326" s="24">
        <v>350000</v>
      </c>
      <c r="L326" t="s">
        <v>24</v>
      </c>
      <c r="M326" t="s">
        <v>141</v>
      </c>
      <c r="O326" s="4">
        <v>1</v>
      </c>
      <c r="P326" s="4">
        <v>0</v>
      </c>
      <c r="Q326" s="4">
        <v>0</v>
      </c>
      <c r="R326" s="23">
        <v>350000</v>
      </c>
      <c r="S326" s="23">
        <v>0</v>
      </c>
      <c r="T326" s="23">
        <v>0</v>
      </c>
      <c r="U326" s="23">
        <v>350000</v>
      </c>
    </row>
    <row r="327" spans="1:21" x14ac:dyDescent="0.25">
      <c r="A327" t="s">
        <v>4092</v>
      </c>
      <c r="B327" t="s">
        <v>4093</v>
      </c>
      <c r="C327" t="s">
        <v>1367</v>
      </c>
      <c r="D327" t="s">
        <v>1922</v>
      </c>
      <c r="F327" t="s">
        <v>1355</v>
      </c>
      <c r="G327" t="s">
        <v>1356</v>
      </c>
      <c r="H327">
        <v>2022</v>
      </c>
      <c r="I327" t="s">
        <v>3666</v>
      </c>
      <c r="J327" t="s">
        <v>1319</v>
      </c>
      <c r="K327" s="24">
        <v>350000</v>
      </c>
      <c r="L327" t="s">
        <v>24</v>
      </c>
      <c r="M327" t="s">
        <v>141</v>
      </c>
      <c r="O327" s="4">
        <v>1</v>
      </c>
      <c r="P327" s="4">
        <v>0</v>
      </c>
      <c r="Q327" s="4">
        <v>0</v>
      </c>
      <c r="R327" s="23">
        <v>350000</v>
      </c>
      <c r="S327" s="23">
        <v>0</v>
      </c>
      <c r="T327" s="23">
        <v>0</v>
      </c>
      <c r="U327" s="23">
        <v>350000</v>
      </c>
    </row>
    <row r="328" spans="1:21" x14ac:dyDescent="0.25">
      <c r="A328" t="s">
        <v>3567</v>
      </c>
      <c r="B328" t="s">
        <v>3568</v>
      </c>
      <c r="C328" t="s">
        <v>1314</v>
      </c>
      <c r="D328" t="s">
        <v>1315</v>
      </c>
      <c r="F328" t="s">
        <v>1316</v>
      </c>
      <c r="G328" t="s">
        <v>1343</v>
      </c>
      <c r="H328">
        <v>2022</v>
      </c>
      <c r="I328" t="s">
        <v>3569</v>
      </c>
      <c r="J328" t="s">
        <v>1319</v>
      </c>
      <c r="K328" s="24">
        <v>150000000</v>
      </c>
      <c r="L328" t="s">
        <v>1335</v>
      </c>
      <c r="M328" t="s">
        <v>1327</v>
      </c>
      <c r="N328" t="s">
        <v>1347</v>
      </c>
      <c r="O328" s="4">
        <v>0</v>
      </c>
      <c r="P328" s="4">
        <v>0</v>
      </c>
      <c r="Q328" s="4">
        <v>0.159</v>
      </c>
      <c r="R328" s="23">
        <v>0</v>
      </c>
      <c r="S328" s="23">
        <v>0</v>
      </c>
      <c r="T328" s="23">
        <v>23850000</v>
      </c>
      <c r="U328" s="23">
        <v>23850000</v>
      </c>
    </row>
    <row r="329" spans="1:21" x14ac:dyDescent="0.25">
      <c r="A329" t="s">
        <v>3567</v>
      </c>
      <c r="B329" t="s">
        <v>3568</v>
      </c>
      <c r="C329" t="s">
        <v>1314</v>
      </c>
      <c r="D329" t="s">
        <v>1315</v>
      </c>
      <c r="F329" t="s">
        <v>1316</v>
      </c>
      <c r="G329" t="s">
        <v>1343</v>
      </c>
      <c r="H329">
        <v>2022</v>
      </c>
      <c r="I329" t="s">
        <v>3569</v>
      </c>
      <c r="J329" t="s">
        <v>1319</v>
      </c>
      <c r="K329" s="24">
        <v>150000000</v>
      </c>
      <c r="L329" t="s">
        <v>24</v>
      </c>
      <c r="M329" t="s">
        <v>1327</v>
      </c>
      <c r="O329" s="4">
        <v>0.28710000000000002</v>
      </c>
      <c r="P329" s="4">
        <v>0</v>
      </c>
      <c r="Q329" s="4">
        <v>0</v>
      </c>
      <c r="R329" s="23">
        <v>43065000</v>
      </c>
      <c r="S329" s="23">
        <v>0</v>
      </c>
      <c r="T329" s="23">
        <v>0</v>
      </c>
      <c r="U329" s="23">
        <v>43065000</v>
      </c>
    </row>
    <row r="330" spans="1:21" x14ac:dyDescent="0.25">
      <c r="A330" t="s">
        <v>3567</v>
      </c>
      <c r="B330" t="s">
        <v>3568</v>
      </c>
      <c r="C330" t="s">
        <v>1314</v>
      </c>
      <c r="D330" t="s">
        <v>1315</v>
      </c>
      <c r="F330" t="s">
        <v>1316</v>
      </c>
      <c r="G330" t="s">
        <v>1343</v>
      </c>
      <c r="H330">
        <v>2022</v>
      </c>
      <c r="I330" t="s">
        <v>3569</v>
      </c>
      <c r="J330" t="s">
        <v>1319</v>
      </c>
      <c r="K330" s="24">
        <v>150000000</v>
      </c>
      <c r="L330" t="s">
        <v>1335</v>
      </c>
      <c r="M330" t="s">
        <v>1345</v>
      </c>
      <c r="N330" t="s">
        <v>1365</v>
      </c>
      <c r="O330" s="4">
        <v>0</v>
      </c>
      <c r="P330" s="4">
        <v>0</v>
      </c>
      <c r="Q330" s="4">
        <v>9.8699999999999996E-2</v>
      </c>
      <c r="R330" s="23">
        <v>0</v>
      </c>
      <c r="S330" s="23">
        <v>0</v>
      </c>
      <c r="T330" s="23">
        <v>14805000</v>
      </c>
      <c r="U330" s="23">
        <v>14805000</v>
      </c>
    </row>
    <row r="331" spans="1:21" x14ac:dyDescent="0.25">
      <c r="A331" t="s">
        <v>3567</v>
      </c>
      <c r="B331" t="s">
        <v>3568</v>
      </c>
      <c r="C331" t="s">
        <v>1314</v>
      </c>
      <c r="D331" t="s">
        <v>1315</v>
      </c>
      <c r="F331" t="s">
        <v>1316</v>
      </c>
      <c r="G331" t="s">
        <v>1343</v>
      </c>
      <c r="H331">
        <v>2022</v>
      </c>
      <c r="I331" t="s">
        <v>3569</v>
      </c>
      <c r="J331" t="s">
        <v>1319</v>
      </c>
      <c r="K331" s="24">
        <v>150000000</v>
      </c>
      <c r="L331" t="s">
        <v>25</v>
      </c>
      <c r="N331" t="s">
        <v>1347</v>
      </c>
      <c r="O331" s="4">
        <v>0</v>
      </c>
      <c r="P331" s="4">
        <v>2.1899999999999999E-2</v>
      </c>
      <c r="Q331" s="4">
        <v>0</v>
      </c>
      <c r="R331" s="23">
        <v>0</v>
      </c>
      <c r="S331" s="23">
        <v>3285000</v>
      </c>
      <c r="T331" s="23">
        <v>0</v>
      </c>
      <c r="U331" s="23">
        <v>3285000</v>
      </c>
    </row>
    <row r="332" spans="1:21" x14ac:dyDescent="0.25">
      <c r="A332" t="s">
        <v>3816</v>
      </c>
      <c r="B332" t="s">
        <v>3817</v>
      </c>
      <c r="C332" t="s">
        <v>1416</v>
      </c>
      <c r="D332" t="s">
        <v>1623</v>
      </c>
      <c r="F332" t="s">
        <v>1316</v>
      </c>
      <c r="G332" t="s">
        <v>1317</v>
      </c>
      <c r="H332">
        <v>2022</v>
      </c>
      <c r="I332" t="s">
        <v>3569</v>
      </c>
      <c r="J332" t="s">
        <v>1319</v>
      </c>
      <c r="K332" s="24">
        <v>1500000</v>
      </c>
      <c r="L332" t="s">
        <v>24</v>
      </c>
      <c r="M332" t="s">
        <v>1321</v>
      </c>
      <c r="O332" s="4">
        <v>1</v>
      </c>
      <c r="P332" s="4">
        <v>0</v>
      </c>
      <c r="Q332" s="4">
        <v>0</v>
      </c>
      <c r="R332" s="23">
        <v>1500000</v>
      </c>
      <c r="S332" s="23">
        <v>0</v>
      </c>
      <c r="T332" s="23">
        <v>0</v>
      </c>
      <c r="U332" s="23">
        <v>1500000</v>
      </c>
    </row>
    <row r="333" spans="1:21" x14ac:dyDescent="0.25">
      <c r="A333" t="s">
        <v>3823</v>
      </c>
      <c r="B333" t="s">
        <v>3824</v>
      </c>
      <c r="C333" t="s">
        <v>1416</v>
      </c>
      <c r="D333" t="s">
        <v>1623</v>
      </c>
      <c r="F333" t="s">
        <v>1316</v>
      </c>
      <c r="G333" t="s">
        <v>1317</v>
      </c>
      <c r="H333">
        <v>2022</v>
      </c>
      <c r="I333" t="s">
        <v>3569</v>
      </c>
      <c r="J333" t="s">
        <v>1319</v>
      </c>
      <c r="K333" s="24">
        <v>1500000</v>
      </c>
      <c r="L333" t="s">
        <v>24</v>
      </c>
      <c r="M333" t="s">
        <v>1321</v>
      </c>
      <c r="O333" s="4">
        <v>1</v>
      </c>
      <c r="P333" s="4">
        <v>0</v>
      </c>
      <c r="Q333" s="4">
        <v>0</v>
      </c>
      <c r="R333" s="23">
        <v>1500000</v>
      </c>
      <c r="S333" s="23">
        <v>0</v>
      </c>
      <c r="T333" s="23">
        <v>0</v>
      </c>
      <c r="U333" s="23">
        <v>1500000</v>
      </c>
    </row>
    <row r="334" spans="1:21" x14ac:dyDescent="0.25">
      <c r="A334" t="s">
        <v>4150</v>
      </c>
      <c r="B334" t="s">
        <v>4151</v>
      </c>
      <c r="C334" t="s">
        <v>1367</v>
      </c>
      <c r="D334" t="s">
        <v>1964</v>
      </c>
      <c r="F334" t="s">
        <v>1355</v>
      </c>
      <c r="G334" t="s">
        <v>1370</v>
      </c>
      <c r="H334">
        <v>2022</v>
      </c>
      <c r="I334" t="s">
        <v>4028</v>
      </c>
      <c r="J334" t="s">
        <v>1319</v>
      </c>
      <c r="K334" s="24">
        <v>150000</v>
      </c>
      <c r="L334" t="s">
        <v>1335</v>
      </c>
      <c r="M334" t="s">
        <v>1469</v>
      </c>
      <c r="N334" t="s">
        <v>1346</v>
      </c>
      <c r="O334" s="4">
        <v>0</v>
      </c>
      <c r="P334" s="4">
        <v>0</v>
      </c>
      <c r="Q334" s="4">
        <v>0.5</v>
      </c>
      <c r="R334" s="23">
        <v>0</v>
      </c>
      <c r="S334" s="23">
        <v>0</v>
      </c>
      <c r="T334" s="23">
        <v>75000</v>
      </c>
      <c r="U334" s="23">
        <v>75000</v>
      </c>
    </row>
    <row r="335" spans="1:21" x14ac:dyDescent="0.25">
      <c r="A335" t="s">
        <v>3999</v>
      </c>
      <c r="B335" t="s">
        <v>4000</v>
      </c>
      <c r="C335" t="s">
        <v>1367</v>
      </c>
      <c r="D335" t="s">
        <v>1829</v>
      </c>
      <c r="F335" t="s">
        <v>1355</v>
      </c>
      <c r="G335" t="s">
        <v>1363</v>
      </c>
      <c r="H335">
        <v>2022</v>
      </c>
      <c r="I335" t="s">
        <v>4001</v>
      </c>
      <c r="J335" t="s">
        <v>1319</v>
      </c>
      <c r="K335" s="24">
        <v>350000</v>
      </c>
      <c r="L335" t="s">
        <v>1335</v>
      </c>
      <c r="M335" t="s">
        <v>1345</v>
      </c>
      <c r="N335" t="s">
        <v>1347</v>
      </c>
      <c r="O335" s="4">
        <v>0</v>
      </c>
      <c r="P335" s="4">
        <v>0</v>
      </c>
      <c r="Q335" s="4">
        <v>0.28570000000000001</v>
      </c>
      <c r="R335" s="23">
        <v>0</v>
      </c>
      <c r="S335" s="23">
        <v>0</v>
      </c>
      <c r="T335" s="23">
        <v>99995</v>
      </c>
      <c r="U335" s="23">
        <v>99995</v>
      </c>
    </row>
    <row r="336" spans="1:21" x14ac:dyDescent="0.25">
      <c r="A336" t="s">
        <v>4024</v>
      </c>
      <c r="B336" t="s">
        <v>4025</v>
      </c>
      <c r="C336" t="s">
        <v>1367</v>
      </c>
      <c r="D336" t="s">
        <v>1882</v>
      </c>
      <c r="F336" t="s">
        <v>1355</v>
      </c>
      <c r="G336" t="s">
        <v>1363</v>
      </c>
      <c r="H336">
        <v>2022</v>
      </c>
      <c r="I336" t="s">
        <v>4001</v>
      </c>
      <c r="J336" t="s">
        <v>1319</v>
      </c>
      <c r="K336" s="24">
        <v>650000</v>
      </c>
      <c r="L336" t="s">
        <v>1335</v>
      </c>
      <c r="M336" t="s">
        <v>1345</v>
      </c>
      <c r="N336" t="s">
        <v>1347</v>
      </c>
      <c r="O336" s="4">
        <v>0</v>
      </c>
      <c r="P336" s="4">
        <v>0</v>
      </c>
      <c r="Q336" s="4">
        <v>0.23</v>
      </c>
      <c r="R336" s="23">
        <v>0</v>
      </c>
      <c r="S336" s="23">
        <v>0</v>
      </c>
      <c r="T336" s="23">
        <v>149500</v>
      </c>
      <c r="U336" s="23">
        <v>149500</v>
      </c>
    </row>
    <row r="337" spans="1:21" x14ac:dyDescent="0.25">
      <c r="A337" t="s">
        <v>4102</v>
      </c>
      <c r="B337" t="s">
        <v>4103</v>
      </c>
      <c r="C337" t="s">
        <v>1367</v>
      </c>
      <c r="D337" t="s">
        <v>1947</v>
      </c>
      <c r="F337" t="s">
        <v>1355</v>
      </c>
      <c r="G337" t="s">
        <v>1356</v>
      </c>
      <c r="H337">
        <v>2022</v>
      </c>
      <c r="I337" t="s">
        <v>4104</v>
      </c>
      <c r="J337" t="s">
        <v>1319</v>
      </c>
      <c r="K337" s="24">
        <v>350000</v>
      </c>
      <c r="L337" t="s">
        <v>25</v>
      </c>
      <c r="N337" t="s">
        <v>1347</v>
      </c>
      <c r="O337" s="4">
        <v>0</v>
      </c>
      <c r="P337" s="4">
        <v>1</v>
      </c>
      <c r="Q337" s="4">
        <v>0</v>
      </c>
      <c r="R337" s="23">
        <v>0</v>
      </c>
      <c r="S337" s="23">
        <v>350000</v>
      </c>
      <c r="T337" s="23">
        <v>0</v>
      </c>
      <c r="U337" s="23">
        <v>350000</v>
      </c>
    </row>
    <row r="338" spans="1:21" x14ac:dyDescent="0.25">
      <c r="A338" t="s">
        <v>3796</v>
      </c>
      <c r="B338" t="s">
        <v>3797</v>
      </c>
      <c r="C338" t="s">
        <v>1367</v>
      </c>
      <c r="D338" t="s">
        <v>1590</v>
      </c>
      <c r="F338" t="s">
        <v>1316</v>
      </c>
      <c r="G338" t="s">
        <v>1461</v>
      </c>
      <c r="H338">
        <v>2022</v>
      </c>
      <c r="I338" t="s">
        <v>3798</v>
      </c>
      <c r="J338" t="s">
        <v>1319</v>
      </c>
      <c r="K338" s="24">
        <v>681893</v>
      </c>
      <c r="L338" t="s">
        <v>1335</v>
      </c>
      <c r="M338" t="s">
        <v>1345</v>
      </c>
      <c r="N338" t="s">
        <v>1365</v>
      </c>
      <c r="O338" s="4">
        <v>0</v>
      </c>
      <c r="P338" s="4">
        <v>0</v>
      </c>
      <c r="Q338" s="4">
        <v>1</v>
      </c>
      <c r="R338" s="23">
        <v>0</v>
      </c>
      <c r="S338" s="23">
        <v>0</v>
      </c>
      <c r="T338" s="23">
        <v>681893</v>
      </c>
      <c r="U338" s="23">
        <v>681893</v>
      </c>
    </row>
    <row r="339" spans="1:21" x14ac:dyDescent="0.25">
      <c r="A339" t="s">
        <v>3947</v>
      </c>
      <c r="B339" t="s">
        <v>3948</v>
      </c>
      <c r="C339" t="s">
        <v>1367</v>
      </c>
      <c r="D339" t="s">
        <v>1766</v>
      </c>
      <c r="F339" t="s">
        <v>1504</v>
      </c>
      <c r="G339" t="s">
        <v>3690</v>
      </c>
      <c r="H339">
        <v>2022</v>
      </c>
      <c r="I339" t="s">
        <v>3798</v>
      </c>
      <c r="J339" t="s">
        <v>1319</v>
      </c>
      <c r="K339" s="24">
        <v>200000</v>
      </c>
      <c r="L339" t="s">
        <v>25</v>
      </c>
      <c r="N339" t="s">
        <v>1415</v>
      </c>
      <c r="O339" s="4">
        <v>0</v>
      </c>
      <c r="P339" s="4">
        <v>1</v>
      </c>
      <c r="Q339" s="4">
        <v>0</v>
      </c>
      <c r="R339" s="23">
        <v>0</v>
      </c>
      <c r="S339" s="23">
        <v>200000</v>
      </c>
      <c r="T339" s="23">
        <v>0</v>
      </c>
      <c r="U339" s="23">
        <v>200000</v>
      </c>
    </row>
    <row r="340" spans="1:21" x14ac:dyDescent="0.25">
      <c r="A340" t="s">
        <v>3973</v>
      </c>
      <c r="B340" t="s">
        <v>3974</v>
      </c>
      <c r="C340" t="s">
        <v>1314</v>
      </c>
      <c r="D340" t="s">
        <v>1801</v>
      </c>
      <c r="F340" t="s">
        <v>1324</v>
      </c>
      <c r="G340" t="s">
        <v>1374</v>
      </c>
      <c r="H340">
        <v>2022</v>
      </c>
      <c r="I340" t="s">
        <v>3798</v>
      </c>
      <c r="J340" t="s">
        <v>1319</v>
      </c>
      <c r="K340" s="24">
        <v>130000000</v>
      </c>
      <c r="L340" t="s">
        <v>1335</v>
      </c>
      <c r="M340" t="s">
        <v>1345</v>
      </c>
      <c r="N340" t="s">
        <v>1365</v>
      </c>
      <c r="O340" s="4">
        <v>0</v>
      </c>
      <c r="P340" s="4">
        <v>0</v>
      </c>
      <c r="Q340" s="4">
        <v>3.85E-2</v>
      </c>
      <c r="R340" s="23">
        <v>0</v>
      </c>
      <c r="S340" s="23">
        <v>0</v>
      </c>
      <c r="T340" s="23">
        <v>5005000</v>
      </c>
      <c r="U340" s="23">
        <v>5005000</v>
      </c>
    </row>
    <row r="341" spans="1:21" x14ac:dyDescent="0.25">
      <c r="A341" t="s">
        <v>3973</v>
      </c>
      <c r="B341" t="s">
        <v>3974</v>
      </c>
      <c r="C341" t="s">
        <v>1314</v>
      </c>
      <c r="D341" t="s">
        <v>1801</v>
      </c>
      <c r="F341" t="s">
        <v>1324</v>
      </c>
      <c r="G341" t="s">
        <v>1374</v>
      </c>
      <c r="H341">
        <v>2022</v>
      </c>
      <c r="I341" t="s">
        <v>3798</v>
      </c>
      <c r="J341" t="s">
        <v>1319</v>
      </c>
      <c r="K341" s="24">
        <v>130000000</v>
      </c>
      <c r="L341" t="s">
        <v>24</v>
      </c>
      <c r="M341" t="s">
        <v>1345</v>
      </c>
      <c r="O341" s="4">
        <v>7.690000000000001E-2</v>
      </c>
      <c r="P341" s="4">
        <v>0</v>
      </c>
      <c r="Q341" s="4">
        <v>0</v>
      </c>
      <c r="R341" s="23">
        <v>9997000.0000000019</v>
      </c>
      <c r="S341" s="23">
        <v>0</v>
      </c>
      <c r="T341" s="23">
        <v>0</v>
      </c>
      <c r="U341" s="23">
        <v>9997000.0000000019</v>
      </c>
    </row>
    <row r="342" spans="1:21" x14ac:dyDescent="0.25">
      <c r="A342" t="s">
        <v>3973</v>
      </c>
      <c r="B342" t="s">
        <v>3974</v>
      </c>
      <c r="C342" t="s">
        <v>1314</v>
      </c>
      <c r="D342" t="s">
        <v>1801</v>
      </c>
      <c r="F342" t="s">
        <v>1324</v>
      </c>
      <c r="G342" t="s">
        <v>1374</v>
      </c>
      <c r="H342">
        <v>2022</v>
      </c>
      <c r="I342" t="s">
        <v>3798</v>
      </c>
      <c r="J342" t="s">
        <v>1319</v>
      </c>
      <c r="K342" s="24">
        <v>130000000</v>
      </c>
      <c r="L342" t="s">
        <v>25</v>
      </c>
      <c r="N342" t="s">
        <v>1365</v>
      </c>
      <c r="O342" s="4">
        <v>0</v>
      </c>
      <c r="P342" s="4">
        <v>7.690000000000001E-2</v>
      </c>
      <c r="Q342" s="4">
        <v>0</v>
      </c>
      <c r="R342" s="23">
        <v>0</v>
      </c>
      <c r="S342" s="23">
        <v>9997000.0000000019</v>
      </c>
      <c r="T342" s="23">
        <v>0</v>
      </c>
      <c r="U342" s="23">
        <v>9997000.0000000019</v>
      </c>
    </row>
    <row r="343" spans="1:21" x14ac:dyDescent="0.25">
      <c r="A343" t="s">
        <v>3600</v>
      </c>
      <c r="B343" t="s">
        <v>3601</v>
      </c>
      <c r="C343" t="s">
        <v>1452</v>
      </c>
      <c r="D343" t="s">
        <v>1315</v>
      </c>
      <c r="F343" t="s">
        <v>1324</v>
      </c>
      <c r="G343" t="s">
        <v>1378</v>
      </c>
      <c r="H343">
        <v>2022</v>
      </c>
      <c r="I343" t="s">
        <v>3602</v>
      </c>
      <c r="J343" t="s">
        <v>1319</v>
      </c>
      <c r="K343" s="24">
        <v>400000000</v>
      </c>
      <c r="L343" t="s">
        <v>25</v>
      </c>
      <c r="N343" t="s">
        <v>1415</v>
      </c>
      <c r="O343" s="4">
        <v>0</v>
      </c>
      <c r="P343" s="4">
        <v>0.25</v>
      </c>
      <c r="Q343" s="4">
        <v>0</v>
      </c>
      <c r="R343" s="23">
        <v>0</v>
      </c>
      <c r="S343" s="23">
        <v>100000000</v>
      </c>
      <c r="T343" s="23">
        <v>0</v>
      </c>
      <c r="U343" s="23">
        <v>100000000</v>
      </c>
    </row>
    <row r="344" spans="1:21" x14ac:dyDescent="0.25">
      <c r="A344" t="s">
        <v>4248</v>
      </c>
      <c r="B344" t="s">
        <v>4249</v>
      </c>
      <c r="C344" t="s">
        <v>1367</v>
      </c>
      <c r="D344" t="s">
        <v>2119</v>
      </c>
      <c r="F344" t="s">
        <v>1316</v>
      </c>
      <c r="G344" t="s">
        <v>1317</v>
      </c>
      <c r="H344">
        <v>2022</v>
      </c>
      <c r="I344" t="s">
        <v>4010</v>
      </c>
      <c r="J344" t="s">
        <v>1319</v>
      </c>
      <c r="K344" s="24">
        <v>350000</v>
      </c>
      <c r="L344" t="s">
        <v>1335</v>
      </c>
      <c r="M344" t="s">
        <v>1321</v>
      </c>
      <c r="N344" t="s">
        <v>1320</v>
      </c>
      <c r="O344" s="4">
        <v>0</v>
      </c>
      <c r="P344" s="4">
        <v>0</v>
      </c>
      <c r="Q344" s="4">
        <v>1</v>
      </c>
      <c r="R344" s="23">
        <v>0</v>
      </c>
      <c r="S344" s="23">
        <v>0</v>
      </c>
      <c r="T344" s="23">
        <v>350000</v>
      </c>
      <c r="U344" s="23">
        <v>350000</v>
      </c>
    </row>
    <row r="345" spans="1:21" x14ac:dyDescent="0.25">
      <c r="A345" t="s">
        <v>3760</v>
      </c>
      <c r="B345" t="s">
        <v>3761</v>
      </c>
      <c r="C345" t="s">
        <v>1367</v>
      </c>
      <c r="D345" t="s">
        <v>1539</v>
      </c>
      <c r="F345" t="s">
        <v>1324</v>
      </c>
      <c r="G345" t="s">
        <v>1378</v>
      </c>
      <c r="H345">
        <v>2022</v>
      </c>
      <c r="I345" t="s">
        <v>3762</v>
      </c>
      <c r="J345" t="s">
        <v>1319</v>
      </c>
      <c r="K345" s="24">
        <v>1200000</v>
      </c>
      <c r="L345" t="s">
        <v>24</v>
      </c>
      <c r="M345" t="s">
        <v>1336</v>
      </c>
      <c r="O345" s="4">
        <v>1</v>
      </c>
      <c r="P345" s="4">
        <v>0</v>
      </c>
      <c r="Q345" s="4">
        <v>0</v>
      </c>
      <c r="R345" s="23">
        <v>1200000</v>
      </c>
      <c r="S345" s="23">
        <v>0</v>
      </c>
      <c r="T345" s="23">
        <v>0</v>
      </c>
      <c r="U345" s="23">
        <v>1200000</v>
      </c>
    </row>
    <row r="346" spans="1:21" x14ac:dyDescent="0.25">
      <c r="A346" t="s">
        <v>3821</v>
      </c>
      <c r="B346" t="s">
        <v>3822</v>
      </c>
      <c r="C346" t="s">
        <v>1416</v>
      </c>
      <c r="D346" t="s">
        <v>1623</v>
      </c>
      <c r="F346" t="s">
        <v>1316</v>
      </c>
      <c r="G346" t="s">
        <v>1317</v>
      </c>
      <c r="H346">
        <v>2022</v>
      </c>
      <c r="I346" t="s">
        <v>3762</v>
      </c>
      <c r="J346" t="s">
        <v>1319</v>
      </c>
      <c r="K346" s="24">
        <v>2500000</v>
      </c>
      <c r="L346" t="s">
        <v>1335</v>
      </c>
      <c r="M346" t="s">
        <v>1321</v>
      </c>
      <c r="N346" t="s">
        <v>1320</v>
      </c>
      <c r="O346" s="4">
        <v>0</v>
      </c>
      <c r="P346" s="4">
        <v>0</v>
      </c>
      <c r="Q346" s="4">
        <v>1</v>
      </c>
      <c r="R346" s="23">
        <v>0</v>
      </c>
      <c r="S346" s="23">
        <v>0</v>
      </c>
      <c r="T346" s="23">
        <v>2500000</v>
      </c>
      <c r="U346" s="23">
        <v>2500000</v>
      </c>
    </row>
    <row r="347" spans="1:21" x14ac:dyDescent="0.25">
      <c r="A347" t="s">
        <v>3830</v>
      </c>
      <c r="B347" t="s">
        <v>3831</v>
      </c>
      <c r="C347" t="s">
        <v>1367</v>
      </c>
      <c r="D347" t="s">
        <v>1623</v>
      </c>
      <c r="F347" t="s">
        <v>1316</v>
      </c>
      <c r="G347" t="s">
        <v>1317</v>
      </c>
      <c r="H347">
        <v>2022</v>
      </c>
      <c r="I347" t="s">
        <v>3762</v>
      </c>
      <c r="J347" t="s">
        <v>1319</v>
      </c>
      <c r="K347" s="24">
        <v>2500000</v>
      </c>
      <c r="L347" t="s">
        <v>25</v>
      </c>
      <c r="N347" t="s">
        <v>1320</v>
      </c>
      <c r="O347" s="4">
        <v>0</v>
      </c>
      <c r="P347" s="4">
        <v>1</v>
      </c>
      <c r="Q347" s="4">
        <v>0</v>
      </c>
      <c r="R347" s="23">
        <v>0</v>
      </c>
      <c r="S347" s="23">
        <v>2500000</v>
      </c>
      <c r="T347" s="23">
        <v>0</v>
      </c>
      <c r="U347" s="23">
        <v>2500000</v>
      </c>
    </row>
    <row r="348" spans="1:21" x14ac:dyDescent="0.25">
      <c r="A348" t="s">
        <v>3960</v>
      </c>
      <c r="B348" t="s">
        <v>3961</v>
      </c>
      <c r="C348" t="s">
        <v>1367</v>
      </c>
      <c r="D348" t="s">
        <v>1787</v>
      </c>
      <c r="F348" t="s">
        <v>1504</v>
      </c>
      <c r="G348" t="s">
        <v>3690</v>
      </c>
      <c r="H348">
        <v>2022</v>
      </c>
      <c r="I348" t="s">
        <v>3762</v>
      </c>
      <c r="J348" t="s">
        <v>1319</v>
      </c>
      <c r="K348" s="24">
        <v>200000</v>
      </c>
      <c r="L348" t="s">
        <v>25</v>
      </c>
      <c r="N348" t="s">
        <v>1415</v>
      </c>
      <c r="O348" s="4">
        <v>0</v>
      </c>
      <c r="P348" s="4">
        <v>1</v>
      </c>
      <c r="Q348" s="4">
        <v>0</v>
      </c>
      <c r="R348" s="23">
        <v>0</v>
      </c>
      <c r="S348" s="23">
        <v>200000</v>
      </c>
      <c r="T348" s="23">
        <v>0</v>
      </c>
      <c r="U348" s="23">
        <v>200000</v>
      </c>
    </row>
    <row r="349" spans="1:21" x14ac:dyDescent="0.25">
      <c r="A349" t="s">
        <v>4119</v>
      </c>
      <c r="B349" t="s">
        <v>4120</v>
      </c>
      <c r="C349" t="s">
        <v>1367</v>
      </c>
      <c r="D349" t="s">
        <v>1964</v>
      </c>
      <c r="F349" t="s">
        <v>1338</v>
      </c>
      <c r="G349" t="s">
        <v>1503</v>
      </c>
      <c r="H349">
        <v>2022</v>
      </c>
      <c r="I349" t="s">
        <v>3762</v>
      </c>
      <c r="J349" t="s">
        <v>1319</v>
      </c>
      <c r="K349" s="24">
        <v>200000</v>
      </c>
      <c r="L349" t="s">
        <v>25</v>
      </c>
      <c r="N349" t="s">
        <v>1415</v>
      </c>
      <c r="O349" s="4">
        <v>0</v>
      </c>
      <c r="P349" s="4">
        <v>0.5</v>
      </c>
      <c r="Q349" s="4">
        <v>0</v>
      </c>
      <c r="R349" s="23">
        <v>0</v>
      </c>
      <c r="S349" s="23">
        <v>100000</v>
      </c>
      <c r="T349" s="23">
        <v>0</v>
      </c>
      <c r="U349" s="23">
        <v>100000</v>
      </c>
    </row>
    <row r="350" spans="1:21" x14ac:dyDescent="0.25">
      <c r="A350" t="s">
        <v>4141</v>
      </c>
      <c r="B350" t="s">
        <v>4142</v>
      </c>
      <c r="C350" t="s">
        <v>1367</v>
      </c>
      <c r="D350" t="s">
        <v>1964</v>
      </c>
      <c r="F350" t="s">
        <v>1338</v>
      </c>
      <c r="G350" t="s">
        <v>1351</v>
      </c>
      <c r="H350">
        <v>2022</v>
      </c>
      <c r="I350" t="s">
        <v>3762</v>
      </c>
      <c r="J350" t="s">
        <v>1319</v>
      </c>
      <c r="K350" s="24">
        <v>300000</v>
      </c>
      <c r="L350" t="s">
        <v>1335</v>
      </c>
      <c r="M350" t="s">
        <v>1345</v>
      </c>
      <c r="N350" t="s">
        <v>1415</v>
      </c>
      <c r="O350" s="4">
        <v>0</v>
      </c>
      <c r="P350" s="4">
        <v>0</v>
      </c>
      <c r="Q350" s="4">
        <v>1</v>
      </c>
      <c r="R350" s="23">
        <v>0</v>
      </c>
      <c r="S350" s="23">
        <v>0</v>
      </c>
      <c r="T350" s="23">
        <v>300000</v>
      </c>
      <c r="U350" s="23">
        <v>300000</v>
      </c>
    </row>
    <row r="351" spans="1:21" x14ac:dyDescent="0.25">
      <c r="A351" t="s">
        <v>3846</v>
      </c>
      <c r="B351" t="s">
        <v>3847</v>
      </c>
      <c r="C351" t="s">
        <v>1367</v>
      </c>
      <c r="D351" t="s">
        <v>1623</v>
      </c>
      <c r="F351" t="s">
        <v>1355</v>
      </c>
      <c r="G351" t="s">
        <v>1363</v>
      </c>
      <c r="H351">
        <v>2022</v>
      </c>
      <c r="I351" t="s">
        <v>3848</v>
      </c>
      <c r="J351" t="s">
        <v>1319</v>
      </c>
      <c r="K351" s="24">
        <v>1300000</v>
      </c>
      <c r="L351" t="s">
        <v>24</v>
      </c>
      <c r="M351" t="s">
        <v>1345</v>
      </c>
      <c r="O351" s="4">
        <v>1</v>
      </c>
      <c r="P351" s="4">
        <v>0</v>
      </c>
      <c r="Q351" s="4">
        <v>0</v>
      </c>
      <c r="R351" s="23">
        <v>1300000</v>
      </c>
      <c r="S351" s="23">
        <v>0</v>
      </c>
      <c r="T351" s="23">
        <v>0</v>
      </c>
      <c r="U351" s="23">
        <v>1300000</v>
      </c>
    </row>
    <row r="352" spans="1:21" x14ac:dyDescent="0.25">
      <c r="A352" t="s">
        <v>3853</v>
      </c>
      <c r="B352" t="s">
        <v>3854</v>
      </c>
      <c r="C352" t="s">
        <v>1314</v>
      </c>
      <c r="D352" t="s">
        <v>1677</v>
      </c>
      <c r="F352" t="s">
        <v>1316</v>
      </c>
      <c r="G352" t="s">
        <v>1317</v>
      </c>
      <c r="H352">
        <v>2022</v>
      </c>
      <c r="I352" t="s">
        <v>3805</v>
      </c>
      <c r="J352" t="s">
        <v>1319</v>
      </c>
      <c r="K352" s="24">
        <v>300000000</v>
      </c>
      <c r="L352" t="s">
        <v>24</v>
      </c>
      <c r="M352" t="s">
        <v>1345</v>
      </c>
      <c r="O352" s="4">
        <v>1</v>
      </c>
      <c r="P352" s="4">
        <v>0</v>
      </c>
      <c r="Q352" s="4">
        <v>0</v>
      </c>
      <c r="R352" s="23">
        <v>300000000</v>
      </c>
      <c r="S352" s="23">
        <v>0</v>
      </c>
      <c r="T352" s="23">
        <v>0</v>
      </c>
      <c r="U352" s="23">
        <v>300000000</v>
      </c>
    </row>
    <row r="353" spans="1:21" x14ac:dyDescent="0.25">
      <c r="A353" t="s">
        <v>3576</v>
      </c>
      <c r="B353" t="s">
        <v>3577</v>
      </c>
      <c r="C353" t="s">
        <v>1314</v>
      </c>
      <c r="D353" t="s">
        <v>1315</v>
      </c>
      <c r="F353" t="s">
        <v>1355</v>
      </c>
      <c r="G353" t="s">
        <v>1370</v>
      </c>
      <c r="H353">
        <v>2022</v>
      </c>
      <c r="I353" t="s">
        <v>3578</v>
      </c>
      <c r="J353" t="s">
        <v>1319</v>
      </c>
      <c r="K353" s="24">
        <v>75000000</v>
      </c>
      <c r="L353" t="s">
        <v>24</v>
      </c>
      <c r="M353" t="s">
        <v>1469</v>
      </c>
      <c r="O353" s="4">
        <v>0.81140000000000001</v>
      </c>
      <c r="P353" s="4">
        <v>0</v>
      </c>
      <c r="Q353" s="4">
        <v>0</v>
      </c>
      <c r="R353" s="23">
        <v>60855000</v>
      </c>
      <c r="S353" s="23">
        <v>0</v>
      </c>
      <c r="T353" s="23">
        <v>0</v>
      </c>
      <c r="U353" s="23">
        <v>60855000</v>
      </c>
    </row>
    <row r="354" spans="1:21" x14ac:dyDescent="0.25">
      <c r="A354" t="s">
        <v>3576</v>
      </c>
      <c r="B354" t="s">
        <v>3577</v>
      </c>
      <c r="C354" t="s">
        <v>1314</v>
      </c>
      <c r="D354" t="s">
        <v>1315</v>
      </c>
      <c r="F354" t="s">
        <v>1355</v>
      </c>
      <c r="G354" t="s">
        <v>1370</v>
      </c>
      <c r="H354">
        <v>2022</v>
      </c>
      <c r="I354" t="s">
        <v>3578</v>
      </c>
      <c r="J354" t="s">
        <v>1319</v>
      </c>
      <c r="K354" s="24">
        <v>75000000</v>
      </c>
      <c r="L354" t="s">
        <v>25</v>
      </c>
      <c r="N354" t="s">
        <v>1346</v>
      </c>
      <c r="O354" s="4">
        <v>0</v>
      </c>
      <c r="P354" s="4">
        <v>3.27E-2</v>
      </c>
      <c r="Q354" s="4">
        <v>0</v>
      </c>
      <c r="R354" s="23">
        <v>0</v>
      </c>
      <c r="S354" s="23">
        <v>2452500</v>
      </c>
      <c r="T354" s="23">
        <v>0</v>
      </c>
      <c r="U354" s="23">
        <v>2452500</v>
      </c>
    </row>
    <row r="355" spans="1:21" x14ac:dyDescent="0.25">
      <c r="A355" t="s">
        <v>3589</v>
      </c>
      <c r="B355" t="s">
        <v>3590</v>
      </c>
      <c r="C355" t="s">
        <v>1314</v>
      </c>
      <c r="D355" t="s">
        <v>1315</v>
      </c>
      <c r="F355" t="s">
        <v>1355</v>
      </c>
      <c r="G355" t="s">
        <v>1356</v>
      </c>
      <c r="H355">
        <v>2022</v>
      </c>
      <c r="I355" t="s">
        <v>3578</v>
      </c>
      <c r="J355" t="s">
        <v>1319</v>
      </c>
      <c r="K355" s="24">
        <v>200000000</v>
      </c>
      <c r="L355" t="s">
        <v>1335</v>
      </c>
      <c r="M355" t="s">
        <v>1321</v>
      </c>
      <c r="N355" t="s">
        <v>1320</v>
      </c>
      <c r="O355" s="4">
        <v>0</v>
      </c>
      <c r="P355" s="4">
        <v>0</v>
      </c>
      <c r="Q355" s="4">
        <v>1.4999999999999999E-2</v>
      </c>
      <c r="R355" s="23">
        <v>0</v>
      </c>
      <c r="S355" s="23">
        <v>0</v>
      </c>
      <c r="T355" s="23">
        <v>3000000</v>
      </c>
      <c r="U355" s="23">
        <v>3000000</v>
      </c>
    </row>
    <row r="356" spans="1:21" x14ac:dyDescent="0.25">
      <c r="A356" t="s">
        <v>3589</v>
      </c>
      <c r="B356" t="s">
        <v>3590</v>
      </c>
      <c r="C356" t="s">
        <v>1314</v>
      </c>
      <c r="D356" t="s">
        <v>1315</v>
      </c>
      <c r="F356" t="s">
        <v>1355</v>
      </c>
      <c r="G356" t="s">
        <v>1356</v>
      </c>
      <c r="H356">
        <v>2022</v>
      </c>
      <c r="I356" t="s">
        <v>3578</v>
      </c>
      <c r="J356" t="s">
        <v>1319</v>
      </c>
      <c r="K356" s="24">
        <v>200000000</v>
      </c>
      <c r="L356" t="s">
        <v>24</v>
      </c>
      <c r="M356" t="s">
        <v>1345</v>
      </c>
      <c r="O356" s="4">
        <v>1.6000000000000001E-3</v>
      </c>
      <c r="P356" s="4">
        <v>0</v>
      </c>
      <c r="Q356" s="4">
        <v>0</v>
      </c>
      <c r="R356" s="23">
        <v>320000</v>
      </c>
      <c r="S356" s="23">
        <v>0</v>
      </c>
      <c r="T356" s="23">
        <v>0</v>
      </c>
      <c r="U356" s="23">
        <v>320000</v>
      </c>
    </row>
    <row r="357" spans="1:21" x14ac:dyDescent="0.25">
      <c r="A357" t="s">
        <v>3589</v>
      </c>
      <c r="B357" t="s">
        <v>3590</v>
      </c>
      <c r="C357" t="s">
        <v>1314</v>
      </c>
      <c r="D357" t="s">
        <v>1315</v>
      </c>
      <c r="F357" t="s">
        <v>1355</v>
      </c>
      <c r="G357" t="s">
        <v>1356</v>
      </c>
      <c r="H357">
        <v>2022</v>
      </c>
      <c r="I357" t="s">
        <v>3578</v>
      </c>
      <c r="J357" t="s">
        <v>1319</v>
      </c>
      <c r="K357" s="24">
        <v>200000000</v>
      </c>
      <c r="L357" t="s">
        <v>24</v>
      </c>
      <c r="M357" t="s">
        <v>141</v>
      </c>
      <c r="O357" s="4">
        <v>0.60899999999999999</v>
      </c>
      <c r="P357" s="4">
        <v>0</v>
      </c>
      <c r="Q357" s="4">
        <v>0</v>
      </c>
      <c r="R357" s="23">
        <v>121800000</v>
      </c>
      <c r="S357" s="23">
        <v>0</v>
      </c>
      <c r="T357" s="23">
        <v>0</v>
      </c>
      <c r="U357" s="23">
        <v>121800000</v>
      </c>
    </row>
    <row r="358" spans="1:21" x14ac:dyDescent="0.25">
      <c r="A358" t="s">
        <v>4078</v>
      </c>
      <c r="B358" t="s">
        <v>4079</v>
      </c>
      <c r="C358" t="s">
        <v>1452</v>
      </c>
      <c r="D358" t="s">
        <v>1922</v>
      </c>
      <c r="F358" t="s">
        <v>1324</v>
      </c>
      <c r="G358" t="s">
        <v>1378</v>
      </c>
      <c r="H358">
        <v>2022</v>
      </c>
      <c r="I358" t="s">
        <v>3578</v>
      </c>
      <c r="J358" t="s">
        <v>1319</v>
      </c>
      <c r="K358" s="24">
        <v>400000000</v>
      </c>
      <c r="L358" t="s">
        <v>25</v>
      </c>
      <c r="N358" t="s">
        <v>1415</v>
      </c>
      <c r="O358" s="4">
        <v>0</v>
      </c>
      <c r="P358" s="4">
        <v>0.75</v>
      </c>
      <c r="Q358" s="4">
        <v>0</v>
      </c>
      <c r="R358" s="23">
        <v>0</v>
      </c>
      <c r="S358" s="23">
        <v>300000000</v>
      </c>
      <c r="T358" s="23">
        <v>0</v>
      </c>
      <c r="U358" s="23">
        <v>300000000</v>
      </c>
    </row>
    <row r="359" spans="1:21" x14ac:dyDescent="0.25">
      <c r="A359" t="s">
        <v>4215</v>
      </c>
      <c r="B359" t="s">
        <v>4216</v>
      </c>
      <c r="C359" t="s">
        <v>1367</v>
      </c>
      <c r="D359" t="s">
        <v>2109</v>
      </c>
      <c r="F359" t="s">
        <v>1316</v>
      </c>
      <c r="G359" t="s">
        <v>1343</v>
      </c>
      <c r="H359">
        <v>2022</v>
      </c>
      <c r="I359" t="s">
        <v>3578</v>
      </c>
      <c r="J359" t="s">
        <v>1319</v>
      </c>
      <c r="K359" s="24">
        <v>450000</v>
      </c>
      <c r="L359" t="s">
        <v>25</v>
      </c>
      <c r="N359" t="s">
        <v>1347</v>
      </c>
      <c r="O359" s="4">
        <v>0</v>
      </c>
      <c r="P359" s="4">
        <v>0.44439999999999996</v>
      </c>
      <c r="Q359" s="4">
        <v>0</v>
      </c>
      <c r="R359" s="23">
        <v>0</v>
      </c>
      <c r="S359" s="23">
        <v>199979.99999999997</v>
      </c>
      <c r="T359" s="23">
        <v>0</v>
      </c>
      <c r="U359" s="23">
        <v>199979.99999999997</v>
      </c>
    </row>
    <row r="360" spans="1:21" x14ac:dyDescent="0.25">
      <c r="A360" t="s">
        <v>3652</v>
      </c>
      <c r="B360" t="s">
        <v>3653</v>
      </c>
      <c r="C360" t="s">
        <v>1367</v>
      </c>
      <c r="D360" t="s">
        <v>1417</v>
      </c>
      <c r="F360" t="s">
        <v>1316</v>
      </c>
      <c r="G360" t="s">
        <v>1461</v>
      </c>
      <c r="H360">
        <v>2022</v>
      </c>
      <c r="I360" t="s">
        <v>3654</v>
      </c>
      <c r="J360" t="s">
        <v>1319</v>
      </c>
      <c r="K360" s="24">
        <v>600000</v>
      </c>
      <c r="L360" t="s">
        <v>24</v>
      </c>
      <c r="M360" t="s">
        <v>1345</v>
      </c>
      <c r="O360" s="4">
        <v>1</v>
      </c>
      <c r="P360" s="4">
        <v>0</v>
      </c>
      <c r="Q360" s="4">
        <v>0</v>
      </c>
      <c r="R360" s="23">
        <v>600000</v>
      </c>
      <c r="S360" s="23">
        <v>0</v>
      </c>
      <c r="T360" s="23">
        <v>0</v>
      </c>
      <c r="U360" s="23">
        <v>600000</v>
      </c>
    </row>
    <row r="361" spans="1:21" x14ac:dyDescent="0.25">
      <c r="A361" t="s">
        <v>4232</v>
      </c>
      <c r="B361" t="s">
        <v>4233</v>
      </c>
      <c r="C361" t="s">
        <v>1314</v>
      </c>
      <c r="D361" t="s">
        <v>2119</v>
      </c>
      <c r="F361" t="s">
        <v>1316</v>
      </c>
      <c r="G361" t="s">
        <v>1317</v>
      </c>
      <c r="H361">
        <v>2022</v>
      </c>
      <c r="I361" t="s">
        <v>3654</v>
      </c>
      <c r="J361" t="s">
        <v>1319</v>
      </c>
      <c r="K361" s="24">
        <v>6500000</v>
      </c>
      <c r="L361" t="s">
        <v>1335</v>
      </c>
      <c r="M361" t="s">
        <v>1345</v>
      </c>
      <c r="N361" t="s">
        <v>1365</v>
      </c>
      <c r="O361" s="4">
        <v>0</v>
      </c>
      <c r="P361" s="4">
        <v>0</v>
      </c>
      <c r="Q361" s="4">
        <v>0.34210000000000002</v>
      </c>
      <c r="R361" s="23">
        <v>0</v>
      </c>
      <c r="S361" s="23">
        <v>0</v>
      </c>
      <c r="T361" s="23">
        <v>2223650</v>
      </c>
      <c r="U361" s="23">
        <v>2223650</v>
      </c>
    </row>
    <row r="362" spans="1:21" x14ac:dyDescent="0.25">
      <c r="A362" t="s">
        <v>4236</v>
      </c>
      <c r="B362" t="s">
        <v>4237</v>
      </c>
      <c r="C362" t="s">
        <v>1314</v>
      </c>
      <c r="D362" t="s">
        <v>2119</v>
      </c>
      <c r="F362" t="s">
        <v>1324</v>
      </c>
      <c r="G362" t="s">
        <v>1403</v>
      </c>
      <c r="H362">
        <v>2022</v>
      </c>
      <c r="I362" t="s">
        <v>3654</v>
      </c>
      <c r="J362" t="s">
        <v>1319</v>
      </c>
      <c r="K362" s="24">
        <v>45000000</v>
      </c>
      <c r="L362" t="s">
        <v>1335</v>
      </c>
      <c r="M362" t="s">
        <v>1345</v>
      </c>
      <c r="N362" t="s">
        <v>1365</v>
      </c>
      <c r="O362" s="4">
        <v>0</v>
      </c>
      <c r="P362" s="4">
        <v>0</v>
      </c>
      <c r="Q362" s="4">
        <v>5.2199999999999996E-2</v>
      </c>
      <c r="R362" s="23">
        <v>0</v>
      </c>
      <c r="S362" s="23">
        <v>0</v>
      </c>
      <c r="T362" s="23">
        <v>2349000</v>
      </c>
      <c r="U362" s="23">
        <v>2349000</v>
      </c>
    </row>
    <row r="363" spans="1:21" x14ac:dyDescent="0.25">
      <c r="A363" t="s">
        <v>4236</v>
      </c>
      <c r="B363" t="s">
        <v>4237</v>
      </c>
      <c r="C363" t="s">
        <v>1314</v>
      </c>
      <c r="D363" t="s">
        <v>2119</v>
      </c>
      <c r="F363" t="s">
        <v>1324</v>
      </c>
      <c r="G363" t="s">
        <v>1403</v>
      </c>
      <c r="H363">
        <v>2022</v>
      </c>
      <c r="I363" t="s">
        <v>3654</v>
      </c>
      <c r="J363" t="s">
        <v>1319</v>
      </c>
      <c r="K363" s="24">
        <v>45000000</v>
      </c>
      <c r="L363" t="s">
        <v>1335</v>
      </c>
      <c r="M363" t="s">
        <v>1336</v>
      </c>
      <c r="N363" t="s">
        <v>1365</v>
      </c>
      <c r="O363" s="4">
        <v>0</v>
      </c>
      <c r="P363" s="4">
        <v>0</v>
      </c>
      <c r="Q363" s="4">
        <v>0.1036</v>
      </c>
      <c r="R363" s="23">
        <v>0</v>
      </c>
      <c r="S363" s="23">
        <v>0</v>
      </c>
      <c r="T363" s="23">
        <v>4662000</v>
      </c>
      <c r="U363" s="23">
        <v>4662000</v>
      </c>
    </row>
    <row r="364" spans="1:21" x14ac:dyDescent="0.25">
      <c r="A364" t="s">
        <v>3801</v>
      </c>
      <c r="B364" t="s">
        <v>3802</v>
      </c>
      <c r="C364" t="s">
        <v>1367</v>
      </c>
      <c r="D364" t="s">
        <v>1590</v>
      </c>
      <c r="F364" t="s">
        <v>1316</v>
      </c>
      <c r="G364" t="s">
        <v>1343</v>
      </c>
      <c r="H364">
        <v>2022</v>
      </c>
      <c r="I364" t="s">
        <v>3803</v>
      </c>
      <c r="J364" t="s">
        <v>1319</v>
      </c>
      <c r="K364" s="24">
        <v>250000</v>
      </c>
      <c r="L364" t="s">
        <v>25</v>
      </c>
      <c r="N364" t="s">
        <v>1347</v>
      </c>
      <c r="O364" s="4">
        <v>0</v>
      </c>
      <c r="P364" s="4">
        <v>1</v>
      </c>
      <c r="Q364" s="4">
        <v>0</v>
      </c>
      <c r="R364" s="23">
        <v>0</v>
      </c>
      <c r="S364" s="23">
        <v>250000</v>
      </c>
      <c r="T364" s="23">
        <v>0</v>
      </c>
      <c r="U364" s="23">
        <v>250000</v>
      </c>
    </row>
    <row r="365" spans="1:21" x14ac:dyDescent="0.25">
      <c r="A365" t="s">
        <v>3570</v>
      </c>
      <c r="B365" t="s">
        <v>3571</v>
      </c>
      <c r="C365" t="s">
        <v>1314</v>
      </c>
      <c r="D365" t="s">
        <v>1315</v>
      </c>
      <c r="F365" t="s">
        <v>1355</v>
      </c>
      <c r="G365" t="s">
        <v>1370</v>
      </c>
      <c r="H365">
        <v>2022</v>
      </c>
      <c r="I365" t="s">
        <v>3572</v>
      </c>
      <c r="J365" t="s">
        <v>1319</v>
      </c>
      <c r="K365" s="24">
        <v>70000000</v>
      </c>
      <c r="L365" t="s">
        <v>24</v>
      </c>
      <c r="M365" t="s">
        <v>1386</v>
      </c>
      <c r="O365" s="4">
        <v>0.9778</v>
      </c>
      <c r="P365" s="4">
        <v>0</v>
      </c>
      <c r="Q365" s="4">
        <v>0</v>
      </c>
      <c r="R365" s="23">
        <v>68446000</v>
      </c>
      <c r="S365" s="23">
        <v>0</v>
      </c>
      <c r="T365" s="23">
        <v>0</v>
      </c>
      <c r="U365" s="23">
        <v>68446000</v>
      </c>
    </row>
    <row r="366" spans="1:21" x14ac:dyDescent="0.25">
      <c r="A366" t="s">
        <v>3655</v>
      </c>
      <c r="B366" t="s">
        <v>3656</v>
      </c>
      <c r="C366" t="s">
        <v>1472</v>
      </c>
      <c r="D366" t="s">
        <v>1417</v>
      </c>
      <c r="F366" t="s">
        <v>1324</v>
      </c>
      <c r="G366" t="s">
        <v>1378</v>
      </c>
      <c r="H366">
        <v>2022</v>
      </c>
      <c r="I366" t="s">
        <v>3572</v>
      </c>
      <c r="J366" t="s">
        <v>1319</v>
      </c>
      <c r="K366" s="24">
        <v>100000000</v>
      </c>
      <c r="L366" t="s">
        <v>25</v>
      </c>
      <c r="N366" t="s">
        <v>1320</v>
      </c>
      <c r="O366" s="4">
        <v>0</v>
      </c>
      <c r="P366" s="4">
        <v>0.76919999999999999</v>
      </c>
      <c r="Q366" s="4">
        <v>0</v>
      </c>
      <c r="R366" s="23">
        <v>0</v>
      </c>
      <c r="S366" s="23">
        <v>76920000</v>
      </c>
      <c r="T366" s="23">
        <v>0</v>
      </c>
      <c r="U366" s="23">
        <v>76920000</v>
      </c>
    </row>
    <row r="367" spans="1:21" x14ac:dyDescent="0.25">
      <c r="A367" t="s">
        <v>3704</v>
      </c>
      <c r="B367" t="s">
        <v>3705</v>
      </c>
      <c r="C367" t="s">
        <v>1367</v>
      </c>
      <c r="D367" t="s">
        <v>1511</v>
      </c>
      <c r="F367" t="s">
        <v>1316</v>
      </c>
      <c r="G367" t="s">
        <v>1317</v>
      </c>
      <c r="H367">
        <v>2022</v>
      </c>
      <c r="I367" t="s">
        <v>3572</v>
      </c>
      <c r="J367" t="s">
        <v>1319</v>
      </c>
      <c r="K367" s="24">
        <v>500000</v>
      </c>
      <c r="L367" t="s">
        <v>25</v>
      </c>
      <c r="N367" t="s">
        <v>1346</v>
      </c>
      <c r="O367" s="4">
        <v>0</v>
      </c>
      <c r="P367" s="4">
        <v>1</v>
      </c>
      <c r="Q367" s="4">
        <v>0</v>
      </c>
      <c r="R367" s="23">
        <v>0</v>
      </c>
      <c r="S367" s="23">
        <v>500000</v>
      </c>
      <c r="T367" s="23">
        <v>0</v>
      </c>
      <c r="U367" s="23">
        <v>500000</v>
      </c>
    </row>
    <row r="368" spans="1:21" x14ac:dyDescent="0.25">
      <c r="A368" t="s">
        <v>3918</v>
      </c>
      <c r="B368" t="s">
        <v>3919</v>
      </c>
      <c r="C368" t="s">
        <v>1367</v>
      </c>
      <c r="D368" t="s">
        <v>1720</v>
      </c>
      <c r="F368" t="s">
        <v>1355</v>
      </c>
      <c r="G368" t="s">
        <v>1370</v>
      </c>
      <c r="H368">
        <v>2022</v>
      </c>
      <c r="I368" t="s">
        <v>3572</v>
      </c>
      <c r="J368" t="s">
        <v>1319</v>
      </c>
      <c r="K368" s="24">
        <v>150000</v>
      </c>
      <c r="L368" t="s">
        <v>25</v>
      </c>
      <c r="N368" t="s">
        <v>1346</v>
      </c>
      <c r="O368" s="4">
        <v>0</v>
      </c>
      <c r="P368" s="4">
        <v>1</v>
      </c>
      <c r="Q368" s="4">
        <v>0</v>
      </c>
      <c r="R368" s="23">
        <v>0</v>
      </c>
      <c r="S368" s="23">
        <v>150000</v>
      </c>
      <c r="T368" s="23">
        <v>0</v>
      </c>
      <c r="U368" s="23">
        <v>150000</v>
      </c>
    </row>
    <row r="369" spans="1:21" x14ac:dyDescent="0.25">
      <c r="A369" t="s">
        <v>4152</v>
      </c>
      <c r="B369" t="s">
        <v>4153</v>
      </c>
      <c r="C369" t="s">
        <v>1367</v>
      </c>
      <c r="D369" t="s">
        <v>1964</v>
      </c>
      <c r="F369" t="s">
        <v>1355</v>
      </c>
      <c r="G369" t="s">
        <v>1356</v>
      </c>
      <c r="H369">
        <v>2022</v>
      </c>
      <c r="I369" t="s">
        <v>3572</v>
      </c>
      <c r="J369" t="s">
        <v>1319</v>
      </c>
      <c r="K369" s="24">
        <v>200000</v>
      </c>
      <c r="L369" t="s">
        <v>24</v>
      </c>
      <c r="M369" t="s">
        <v>1345</v>
      </c>
      <c r="O369" s="4">
        <v>1</v>
      </c>
      <c r="P369" s="4">
        <v>0</v>
      </c>
      <c r="Q369" s="4">
        <v>0</v>
      </c>
      <c r="R369" s="23">
        <v>200000</v>
      </c>
      <c r="S369" s="23">
        <v>0</v>
      </c>
      <c r="T369" s="23">
        <v>0</v>
      </c>
      <c r="U369" s="23">
        <v>200000</v>
      </c>
    </row>
    <row r="370" spans="1:21" x14ac:dyDescent="0.25">
      <c r="A370" t="s">
        <v>3768</v>
      </c>
      <c r="B370" t="s">
        <v>3769</v>
      </c>
      <c r="C370" t="s">
        <v>1367</v>
      </c>
      <c r="D370" t="s">
        <v>1539</v>
      </c>
      <c r="F370" t="s">
        <v>1316</v>
      </c>
      <c r="G370" t="s">
        <v>1461</v>
      </c>
      <c r="H370">
        <v>2022</v>
      </c>
      <c r="I370" t="s">
        <v>3770</v>
      </c>
      <c r="J370" t="s">
        <v>1319</v>
      </c>
      <c r="K370" s="24">
        <v>500000</v>
      </c>
      <c r="L370" t="s">
        <v>25</v>
      </c>
      <c r="N370" t="s">
        <v>1380</v>
      </c>
      <c r="O370" s="4">
        <v>0</v>
      </c>
      <c r="P370" s="4">
        <v>1</v>
      </c>
      <c r="Q370" s="4">
        <v>0</v>
      </c>
      <c r="R370" s="23">
        <v>0</v>
      </c>
      <c r="S370" s="23">
        <v>500000</v>
      </c>
      <c r="T370" s="23">
        <v>0</v>
      </c>
      <c r="U370" s="23">
        <v>500000</v>
      </c>
    </row>
    <row r="371" spans="1:21" x14ac:dyDescent="0.25">
      <c r="A371" t="s">
        <v>3814</v>
      </c>
      <c r="B371" t="s">
        <v>3815</v>
      </c>
      <c r="C371" t="s">
        <v>1416</v>
      </c>
      <c r="D371" t="s">
        <v>1623</v>
      </c>
      <c r="F371" t="s">
        <v>1316</v>
      </c>
      <c r="G371" t="s">
        <v>1317</v>
      </c>
      <c r="H371">
        <v>2022</v>
      </c>
      <c r="I371" t="s">
        <v>3770</v>
      </c>
      <c r="J371" t="s">
        <v>1319</v>
      </c>
      <c r="K371" s="24">
        <v>8219178</v>
      </c>
      <c r="L371" t="s">
        <v>1335</v>
      </c>
      <c r="M371" t="s">
        <v>1321</v>
      </c>
      <c r="N371" t="s">
        <v>1320</v>
      </c>
      <c r="O371" s="4">
        <v>0</v>
      </c>
      <c r="P371" s="4">
        <v>0</v>
      </c>
      <c r="Q371" s="4">
        <v>1</v>
      </c>
      <c r="R371" s="23">
        <v>0</v>
      </c>
      <c r="S371" s="23">
        <v>0</v>
      </c>
      <c r="T371" s="23">
        <v>8219178</v>
      </c>
      <c r="U371" s="23">
        <v>8219178</v>
      </c>
    </row>
    <row r="372" spans="1:21" x14ac:dyDescent="0.25">
      <c r="A372" t="s">
        <v>3597</v>
      </c>
      <c r="B372" t="s">
        <v>3598</v>
      </c>
      <c r="C372" t="s">
        <v>1314</v>
      </c>
      <c r="D372" t="s">
        <v>1315</v>
      </c>
      <c r="F372" t="s">
        <v>1324</v>
      </c>
      <c r="G372" t="s">
        <v>1403</v>
      </c>
      <c r="H372">
        <v>2022</v>
      </c>
      <c r="I372" t="s">
        <v>3599</v>
      </c>
      <c r="J372" t="s">
        <v>1319</v>
      </c>
      <c r="K372" s="24">
        <v>80000000</v>
      </c>
      <c r="L372" t="s">
        <v>1335</v>
      </c>
      <c r="M372" t="s">
        <v>1336</v>
      </c>
      <c r="N372" t="s">
        <v>1365</v>
      </c>
      <c r="O372" s="4">
        <v>0</v>
      </c>
      <c r="P372" s="4">
        <v>0</v>
      </c>
      <c r="Q372" s="4">
        <v>0.1474</v>
      </c>
      <c r="R372" s="23">
        <v>0</v>
      </c>
      <c r="S372" s="23">
        <v>0</v>
      </c>
      <c r="T372" s="23">
        <v>11792000</v>
      </c>
      <c r="U372" s="23">
        <v>11792000</v>
      </c>
    </row>
    <row r="373" spans="1:21" x14ac:dyDescent="0.25">
      <c r="A373" t="s">
        <v>3914</v>
      </c>
      <c r="B373" t="s">
        <v>3915</v>
      </c>
      <c r="C373" t="s">
        <v>1367</v>
      </c>
      <c r="D373" t="s">
        <v>1720</v>
      </c>
      <c r="F373" t="s">
        <v>1316</v>
      </c>
      <c r="G373" t="s">
        <v>3916</v>
      </c>
      <c r="H373">
        <v>2022</v>
      </c>
      <c r="I373" t="s">
        <v>3917</v>
      </c>
      <c r="J373" t="s">
        <v>1319</v>
      </c>
      <c r="K373" s="24">
        <v>350000</v>
      </c>
      <c r="L373" t="s">
        <v>1335</v>
      </c>
      <c r="M373" t="s">
        <v>1345</v>
      </c>
      <c r="N373" t="s">
        <v>1320</v>
      </c>
      <c r="O373" s="4">
        <v>0</v>
      </c>
      <c r="P373" s="4">
        <v>0</v>
      </c>
      <c r="Q373" s="4">
        <v>1</v>
      </c>
      <c r="R373" s="23">
        <v>0</v>
      </c>
      <c r="S373" s="23">
        <v>0</v>
      </c>
      <c r="T373" s="23">
        <v>350000</v>
      </c>
      <c r="U373" s="23">
        <v>350000</v>
      </c>
    </row>
    <row r="374" spans="1:21" x14ac:dyDescent="0.25">
      <c r="A374" t="s">
        <v>4136</v>
      </c>
      <c r="B374" t="s">
        <v>4137</v>
      </c>
      <c r="C374" t="s">
        <v>1367</v>
      </c>
      <c r="D374" t="s">
        <v>1964</v>
      </c>
      <c r="F374" t="s">
        <v>1316</v>
      </c>
      <c r="G374" t="s">
        <v>1461</v>
      </c>
      <c r="H374">
        <v>2022</v>
      </c>
      <c r="I374" t="s">
        <v>3917</v>
      </c>
      <c r="J374" t="s">
        <v>1319</v>
      </c>
      <c r="K374" s="24">
        <v>400000</v>
      </c>
      <c r="L374" t="s">
        <v>1335</v>
      </c>
      <c r="M374" t="s">
        <v>1345</v>
      </c>
      <c r="N374" t="s">
        <v>1365</v>
      </c>
      <c r="O374" s="4">
        <v>0</v>
      </c>
      <c r="P374" s="4">
        <v>0</v>
      </c>
      <c r="Q374" s="4">
        <v>1</v>
      </c>
      <c r="R374" s="23">
        <v>0</v>
      </c>
      <c r="S374" s="23">
        <v>0</v>
      </c>
      <c r="T374" s="23">
        <v>400000</v>
      </c>
      <c r="U374" s="23">
        <v>400000</v>
      </c>
    </row>
    <row r="375" spans="1:21" x14ac:dyDescent="0.25">
      <c r="A375" t="s">
        <v>4173</v>
      </c>
      <c r="B375" t="s">
        <v>4174</v>
      </c>
      <c r="C375" t="s">
        <v>1367</v>
      </c>
      <c r="D375" t="s">
        <v>1964</v>
      </c>
      <c r="F375" t="s">
        <v>1316</v>
      </c>
      <c r="G375" t="s">
        <v>1343</v>
      </c>
      <c r="H375">
        <v>2022</v>
      </c>
      <c r="I375" t="s">
        <v>3917</v>
      </c>
      <c r="J375" t="s">
        <v>1319</v>
      </c>
      <c r="K375" s="24">
        <v>300000</v>
      </c>
      <c r="L375" t="s">
        <v>25</v>
      </c>
      <c r="N375" t="s">
        <v>1347</v>
      </c>
      <c r="O375" s="4">
        <v>0</v>
      </c>
      <c r="P375" s="4">
        <v>0.3</v>
      </c>
      <c r="Q375" s="4">
        <v>0</v>
      </c>
      <c r="R375" s="23">
        <v>0</v>
      </c>
      <c r="S375" s="23">
        <v>90000</v>
      </c>
      <c r="T375" s="23">
        <v>0</v>
      </c>
      <c r="U375" s="23">
        <v>90000</v>
      </c>
    </row>
    <row r="376" spans="1:21" x14ac:dyDescent="0.25">
      <c r="A376" t="s">
        <v>4254</v>
      </c>
      <c r="B376" t="s">
        <v>4255</v>
      </c>
      <c r="C376" t="s">
        <v>1367</v>
      </c>
      <c r="D376" t="s">
        <v>2145</v>
      </c>
      <c r="F376" t="s">
        <v>1530</v>
      </c>
      <c r="G376" t="s">
        <v>4256</v>
      </c>
      <c r="H376">
        <v>2022</v>
      </c>
      <c r="I376" t="s">
        <v>3614</v>
      </c>
      <c r="J376" t="s">
        <v>1319</v>
      </c>
      <c r="K376" s="24">
        <v>720000</v>
      </c>
      <c r="L376" t="s">
        <v>24</v>
      </c>
      <c r="M376" t="s">
        <v>1345</v>
      </c>
      <c r="O376" s="4">
        <v>0.2</v>
      </c>
      <c r="P376" s="4">
        <v>0</v>
      </c>
      <c r="Q376" s="4">
        <v>0</v>
      </c>
      <c r="R376" s="23">
        <v>144000</v>
      </c>
      <c r="S376" s="23">
        <v>0</v>
      </c>
      <c r="T376" s="23">
        <v>0</v>
      </c>
      <c r="U376" s="23">
        <v>144000</v>
      </c>
    </row>
    <row r="377" spans="1:21" x14ac:dyDescent="0.25">
      <c r="A377" t="s">
        <v>3996</v>
      </c>
      <c r="B377" t="s">
        <v>3997</v>
      </c>
      <c r="C377" t="s">
        <v>1367</v>
      </c>
      <c r="D377" t="s">
        <v>1829</v>
      </c>
      <c r="F377" t="s">
        <v>1355</v>
      </c>
      <c r="G377" t="s">
        <v>1356</v>
      </c>
      <c r="H377">
        <v>2022</v>
      </c>
      <c r="I377" t="s">
        <v>3998</v>
      </c>
      <c r="J377" t="s">
        <v>1319</v>
      </c>
      <c r="K377" s="24">
        <v>500000</v>
      </c>
      <c r="L377" t="s">
        <v>1335</v>
      </c>
      <c r="M377" t="s">
        <v>1345</v>
      </c>
      <c r="N377" t="s">
        <v>1347</v>
      </c>
      <c r="O377" s="4">
        <v>0</v>
      </c>
      <c r="P377" s="4">
        <v>0</v>
      </c>
      <c r="Q377" s="4">
        <v>0.5</v>
      </c>
      <c r="R377" s="23">
        <v>0</v>
      </c>
      <c r="S377" s="23">
        <v>0</v>
      </c>
      <c r="T377" s="23">
        <v>250000</v>
      </c>
      <c r="U377" s="23">
        <v>250000</v>
      </c>
    </row>
    <row r="378" spans="1:21" x14ac:dyDescent="0.25">
      <c r="A378" t="s">
        <v>4130</v>
      </c>
      <c r="B378" t="s">
        <v>4131</v>
      </c>
      <c r="C378" t="s">
        <v>1367</v>
      </c>
      <c r="D378" t="s">
        <v>1964</v>
      </c>
      <c r="F378" t="s">
        <v>1355</v>
      </c>
      <c r="G378" t="s">
        <v>1370</v>
      </c>
      <c r="H378">
        <v>2022</v>
      </c>
      <c r="I378" t="s">
        <v>3998</v>
      </c>
      <c r="J378" t="s">
        <v>1319</v>
      </c>
      <c r="K378" s="24">
        <v>250000</v>
      </c>
      <c r="L378" t="s">
        <v>24</v>
      </c>
      <c r="M378" t="s">
        <v>1469</v>
      </c>
      <c r="O378" s="4">
        <v>0.23</v>
      </c>
      <c r="P378" s="4">
        <v>0</v>
      </c>
      <c r="Q378" s="4">
        <v>0</v>
      </c>
      <c r="R378" s="23">
        <v>57500</v>
      </c>
      <c r="S378" s="23">
        <v>0</v>
      </c>
      <c r="T378" s="23">
        <v>0</v>
      </c>
      <c r="U378" s="23">
        <v>57500</v>
      </c>
    </row>
    <row r="379" spans="1:21" x14ac:dyDescent="0.25">
      <c r="A379" t="s">
        <v>4008</v>
      </c>
      <c r="B379" t="s">
        <v>4009</v>
      </c>
      <c r="C379" t="s">
        <v>1367</v>
      </c>
      <c r="D379" t="s">
        <v>1848</v>
      </c>
      <c r="F379" t="s">
        <v>1355</v>
      </c>
      <c r="G379" t="s">
        <v>1356</v>
      </c>
      <c r="H379">
        <v>2022</v>
      </c>
      <c r="I379" t="s">
        <v>3635</v>
      </c>
      <c r="J379" t="s">
        <v>1319</v>
      </c>
      <c r="K379" s="24">
        <v>400000</v>
      </c>
      <c r="L379" t="s">
        <v>1335</v>
      </c>
      <c r="M379" t="s">
        <v>141</v>
      </c>
      <c r="N379" t="s">
        <v>1347</v>
      </c>
      <c r="O379" s="4">
        <v>0</v>
      </c>
      <c r="P379" s="4">
        <v>0</v>
      </c>
      <c r="Q379" s="4">
        <v>1</v>
      </c>
      <c r="R379" s="23">
        <v>0</v>
      </c>
      <c r="S379" s="23">
        <v>0</v>
      </c>
      <c r="T379" s="23">
        <v>400000</v>
      </c>
      <c r="U379" s="23">
        <v>400000</v>
      </c>
    </row>
    <row r="380" spans="1:21" x14ac:dyDescent="0.25">
      <c r="A380" t="s">
        <v>3763</v>
      </c>
      <c r="B380" t="s">
        <v>3764</v>
      </c>
      <c r="C380" t="s">
        <v>1367</v>
      </c>
      <c r="D380" t="s">
        <v>1539</v>
      </c>
      <c r="F380" t="s">
        <v>1316</v>
      </c>
      <c r="G380" t="s">
        <v>1343</v>
      </c>
      <c r="H380">
        <v>2022</v>
      </c>
      <c r="I380" t="s">
        <v>3765</v>
      </c>
      <c r="J380" t="s">
        <v>1319</v>
      </c>
      <c r="K380" s="24">
        <v>400000</v>
      </c>
      <c r="L380" t="s">
        <v>25</v>
      </c>
      <c r="N380" t="s">
        <v>1320</v>
      </c>
      <c r="O380" s="4">
        <v>0</v>
      </c>
      <c r="P380" s="4">
        <v>1</v>
      </c>
      <c r="Q380" s="4">
        <v>0</v>
      </c>
      <c r="R380" s="23">
        <v>0</v>
      </c>
      <c r="S380" s="23">
        <v>400000</v>
      </c>
      <c r="T380" s="23">
        <v>0</v>
      </c>
      <c r="U380" s="23">
        <v>400000</v>
      </c>
    </row>
    <row r="381" spans="1:21" x14ac:dyDescent="0.25">
      <c r="A381" t="s">
        <v>4158</v>
      </c>
      <c r="B381" t="s">
        <v>4159</v>
      </c>
      <c r="C381" t="s">
        <v>1367</v>
      </c>
      <c r="D381" t="s">
        <v>1964</v>
      </c>
      <c r="F381" t="s">
        <v>1316</v>
      </c>
      <c r="G381" t="s">
        <v>1317</v>
      </c>
      <c r="H381">
        <v>2022</v>
      </c>
      <c r="I381" t="s">
        <v>3765</v>
      </c>
      <c r="J381" t="s">
        <v>1319</v>
      </c>
      <c r="K381" s="24">
        <v>500000</v>
      </c>
      <c r="L381" t="s">
        <v>25</v>
      </c>
      <c r="N381" t="s">
        <v>1415</v>
      </c>
      <c r="O381" s="4">
        <v>0</v>
      </c>
      <c r="P381" s="4">
        <v>1</v>
      </c>
      <c r="Q381" s="4">
        <v>0</v>
      </c>
      <c r="R381" s="23">
        <v>0</v>
      </c>
      <c r="S381" s="23">
        <v>500000</v>
      </c>
      <c r="T381" s="23">
        <v>0</v>
      </c>
      <c r="U381" s="23">
        <v>500000</v>
      </c>
    </row>
    <row r="382" spans="1:21" x14ac:dyDescent="0.25">
      <c r="A382" t="s">
        <v>3632</v>
      </c>
      <c r="B382" t="s">
        <v>3633</v>
      </c>
      <c r="C382" t="s">
        <v>1367</v>
      </c>
      <c r="D382" t="s">
        <v>1315</v>
      </c>
      <c r="F382" t="s">
        <v>1316</v>
      </c>
      <c r="G382" t="s">
        <v>1461</v>
      </c>
      <c r="H382">
        <v>2022</v>
      </c>
      <c r="I382" t="s">
        <v>3634</v>
      </c>
      <c r="J382" t="s">
        <v>1319</v>
      </c>
      <c r="K382" s="24">
        <v>450000</v>
      </c>
      <c r="L382" t="s">
        <v>1335</v>
      </c>
      <c r="M382" t="s">
        <v>1345</v>
      </c>
      <c r="N382" t="s">
        <v>1415</v>
      </c>
      <c r="O382" s="4">
        <v>0</v>
      </c>
      <c r="P382" s="4">
        <v>0</v>
      </c>
      <c r="Q382" s="4">
        <v>1</v>
      </c>
      <c r="R382" s="23">
        <v>0</v>
      </c>
      <c r="S382" s="23">
        <v>0</v>
      </c>
      <c r="T382" s="23">
        <v>450000</v>
      </c>
      <c r="U382" s="23">
        <v>450000</v>
      </c>
    </row>
    <row r="383" spans="1:21" x14ac:dyDescent="0.25">
      <c r="A383" t="s">
        <v>4143</v>
      </c>
      <c r="B383" t="s">
        <v>4144</v>
      </c>
      <c r="C383" t="s">
        <v>1367</v>
      </c>
      <c r="D383" t="s">
        <v>1964</v>
      </c>
      <c r="F383" t="s">
        <v>1355</v>
      </c>
      <c r="G383" t="s">
        <v>1356</v>
      </c>
      <c r="H383">
        <v>2022</v>
      </c>
      <c r="I383" t="s">
        <v>3634</v>
      </c>
      <c r="J383" t="s">
        <v>1319</v>
      </c>
      <c r="K383" s="24">
        <v>600000</v>
      </c>
      <c r="L383" t="s">
        <v>24</v>
      </c>
      <c r="M383" t="s">
        <v>141</v>
      </c>
      <c r="O383" s="4">
        <v>0.57999999999999996</v>
      </c>
      <c r="P383" s="4">
        <v>0</v>
      </c>
      <c r="Q383" s="4">
        <v>0</v>
      </c>
      <c r="R383" s="23">
        <v>348000</v>
      </c>
      <c r="S383" s="23">
        <v>0</v>
      </c>
      <c r="T383" s="23">
        <v>0</v>
      </c>
      <c r="U383" s="23">
        <v>348000</v>
      </c>
    </row>
    <row r="384" spans="1:21" x14ac:dyDescent="0.25">
      <c r="A384" t="s">
        <v>3889</v>
      </c>
      <c r="B384" t="s">
        <v>3890</v>
      </c>
      <c r="C384" t="s">
        <v>1367</v>
      </c>
      <c r="D384" t="s">
        <v>1690</v>
      </c>
      <c r="F384" t="s">
        <v>1316</v>
      </c>
      <c r="G384" t="s">
        <v>1343</v>
      </c>
      <c r="H384">
        <v>2022</v>
      </c>
      <c r="I384" t="s">
        <v>3891</v>
      </c>
      <c r="J384" t="s">
        <v>1319</v>
      </c>
      <c r="K384" s="24">
        <v>350000</v>
      </c>
      <c r="L384" t="s">
        <v>25</v>
      </c>
      <c r="N384" t="s">
        <v>1320</v>
      </c>
      <c r="O384" s="4">
        <v>0</v>
      </c>
      <c r="P384" s="4">
        <v>1</v>
      </c>
      <c r="Q384" s="4">
        <v>0</v>
      </c>
      <c r="R384" s="23">
        <v>0</v>
      </c>
      <c r="S384" s="23">
        <v>350000</v>
      </c>
      <c r="T384" s="23">
        <v>0</v>
      </c>
      <c r="U384" s="23">
        <v>350000</v>
      </c>
    </row>
    <row r="385" spans="1:21" x14ac:dyDescent="0.25">
      <c r="A385" t="s">
        <v>3628</v>
      </c>
      <c r="B385" t="s">
        <v>3629</v>
      </c>
      <c r="C385" t="s">
        <v>1367</v>
      </c>
      <c r="D385" t="s">
        <v>1315</v>
      </c>
      <c r="F385" t="s">
        <v>1338</v>
      </c>
      <c r="G385" t="s">
        <v>1339</v>
      </c>
      <c r="H385">
        <v>2022</v>
      </c>
      <c r="I385" t="s">
        <v>3630</v>
      </c>
      <c r="J385" t="s">
        <v>1319</v>
      </c>
      <c r="K385" s="24">
        <v>150000</v>
      </c>
      <c r="L385" t="s">
        <v>24</v>
      </c>
      <c r="M385" t="s">
        <v>1327</v>
      </c>
      <c r="O385" s="4">
        <v>0.46</v>
      </c>
      <c r="P385" s="4">
        <v>0</v>
      </c>
      <c r="Q385" s="4">
        <v>0</v>
      </c>
      <c r="R385" s="23">
        <v>69000</v>
      </c>
      <c r="S385" s="23">
        <v>0</v>
      </c>
      <c r="T385" s="23">
        <v>0</v>
      </c>
      <c r="U385" s="23">
        <v>69000</v>
      </c>
    </row>
    <row r="386" spans="1:21" x14ac:dyDescent="0.25">
      <c r="A386" t="s">
        <v>4145</v>
      </c>
      <c r="B386" t="s">
        <v>4146</v>
      </c>
      <c r="C386" t="s">
        <v>1367</v>
      </c>
      <c r="D386" t="s">
        <v>1964</v>
      </c>
      <c r="F386" t="s">
        <v>1324</v>
      </c>
      <c r="G386" t="s">
        <v>1403</v>
      </c>
      <c r="H386">
        <v>2022</v>
      </c>
      <c r="I386" t="s">
        <v>3630</v>
      </c>
      <c r="J386" t="s">
        <v>1319</v>
      </c>
      <c r="K386" s="24">
        <v>270000</v>
      </c>
      <c r="L386" t="s">
        <v>24</v>
      </c>
      <c r="M386" t="s">
        <v>1352</v>
      </c>
      <c r="O386" s="4">
        <v>0.25</v>
      </c>
      <c r="P386" s="4">
        <v>0</v>
      </c>
      <c r="Q386" s="4">
        <v>0</v>
      </c>
      <c r="R386" s="23">
        <v>67500</v>
      </c>
      <c r="S386" s="23">
        <v>0</v>
      </c>
      <c r="T386" s="23">
        <v>0</v>
      </c>
      <c r="U386" s="23">
        <v>67500</v>
      </c>
    </row>
    <row r="387" spans="1:21" x14ac:dyDescent="0.25">
      <c r="A387" t="s">
        <v>4177</v>
      </c>
      <c r="B387" t="s">
        <v>4178</v>
      </c>
      <c r="C387" t="s">
        <v>1367</v>
      </c>
      <c r="D387" t="s">
        <v>1964</v>
      </c>
      <c r="F387" t="s">
        <v>1316</v>
      </c>
      <c r="G387" t="s">
        <v>1461</v>
      </c>
      <c r="H387">
        <v>2022</v>
      </c>
      <c r="I387" t="s">
        <v>3630</v>
      </c>
      <c r="J387" t="s">
        <v>1319</v>
      </c>
      <c r="K387" s="24">
        <v>220000</v>
      </c>
      <c r="L387" t="s">
        <v>1335</v>
      </c>
      <c r="M387" t="s">
        <v>1345</v>
      </c>
      <c r="N387" t="s">
        <v>1365</v>
      </c>
      <c r="O387" s="4">
        <v>0</v>
      </c>
      <c r="P387" s="4">
        <v>0</v>
      </c>
      <c r="Q387" s="4">
        <v>1</v>
      </c>
      <c r="R387" s="23">
        <v>0</v>
      </c>
      <c r="S387" s="23">
        <v>0</v>
      </c>
      <c r="T387" s="23">
        <v>220000</v>
      </c>
      <c r="U387" s="23">
        <v>220000</v>
      </c>
    </row>
    <row r="388" spans="1:21" x14ac:dyDescent="0.25">
      <c r="A388" t="s">
        <v>4257</v>
      </c>
      <c r="B388" t="s">
        <v>4258</v>
      </c>
      <c r="C388" t="s">
        <v>1367</v>
      </c>
      <c r="D388" t="s">
        <v>2145</v>
      </c>
      <c r="F388" t="s">
        <v>1316</v>
      </c>
      <c r="G388" t="s">
        <v>1343</v>
      </c>
      <c r="H388">
        <v>2022</v>
      </c>
      <c r="I388" t="s">
        <v>3630</v>
      </c>
      <c r="J388" t="s">
        <v>1319</v>
      </c>
      <c r="K388" s="24">
        <v>250000</v>
      </c>
      <c r="L388" t="s">
        <v>25</v>
      </c>
      <c r="N388" t="s">
        <v>1347</v>
      </c>
      <c r="O388" s="4">
        <v>0</v>
      </c>
      <c r="P388" s="4">
        <v>0.25</v>
      </c>
      <c r="Q388" s="4">
        <v>0</v>
      </c>
      <c r="R388" s="23">
        <v>0</v>
      </c>
      <c r="S388" s="23">
        <v>62500</v>
      </c>
      <c r="T388" s="23">
        <v>0</v>
      </c>
      <c r="U388" s="23">
        <v>62500</v>
      </c>
    </row>
    <row r="389" spans="1:21" x14ac:dyDescent="0.25">
      <c r="A389" t="s">
        <v>4113</v>
      </c>
      <c r="B389" t="s">
        <v>4114</v>
      </c>
      <c r="C389" t="s">
        <v>1367</v>
      </c>
      <c r="D389" t="s">
        <v>1964</v>
      </c>
      <c r="F389" t="s">
        <v>1316</v>
      </c>
      <c r="G389" t="s">
        <v>1461</v>
      </c>
      <c r="H389">
        <v>2022</v>
      </c>
      <c r="I389" t="s">
        <v>4115</v>
      </c>
      <c r="J389" t="s">
        <v>1319</v>
      </c>
      <c r="K389" s="24">
        <v>996000</v>
      </c>
      <c r="L389" t="s">
        <v>24</v>
      </c>
      <c r="M389" t="s">
        <v>1345</v>
      </c>
      <c r="O389" s="4">
        <v>1</v>
      </c>
      <c r="P389" s="4">
        <v>0</v>
      </c>
      <c r="Q389" s="4">
        <v>0</v>
      </c>
      <c r="R389" s="23">
        <v>996000</v>
      </c>
      <c r="S389" s="23">
        <v>0</v>
      </c>
      <c r="T389" s="23">
        <v>0</v>
      </c>
      <c r="U389" s="23">
        <v>996000</v>
      </c>
    </row>
    <row r="390" spans="1:21" x14ac:dyDescent="0.25">
      <c r="A390" t="s">
        <v>4138</v>
      </c>
      <c r="B390" t="s">
        <v>4139</v>
      </c>
      <c r="C390" t="s">
        <v>1367</v>
      </c>
      <c r="D390" t="s">
        <v>1964</v>
      </c>
      <c r="F390" t="s">
        <v>1355</v>
      </c>
      <c r="G390" t="s">
        <v>4140</v>
      </c>
      <c r="H390">
        <v>2022</v>
      </c>
      <c r="I390" t="s">
        <v>3665</v>
      </c>
      <c r="J390" t="s">
        <v>1319</v>
      </c>
      <c r="K390" s="24">
        <v>900000</v>
      </c>
      <c r="L390" t="s">
        <v>24</v>
      </c>
      <c r="M390" t="s">
        <v>1327</v>
      </c>
      <c r="O390" s="4">
        <v>0.9</v>
      </c>
      <c r="P390" s="4">
        <v>0</v>
      </c>
      <c r="Q390" s="4">
        <v>0</v>
      </c>
      <c r="R390" s="23">
        <v>810000</v>
      </c>
      <c r="S390" s="23">
        <v>0</v>
      </c>
      <c r="T390" s="23">
        <v>0</v>
      </c>
      <c r="U390" s="23">
        <v>810000</v>
      </c>
    </row>
    <row r="391" spans="1:21" x14ac:dyDescent="0.25">
      <c r="A391" t="s">
        <v>3609</v>
      </c>
      <c r="B391" t="s">
        <v>3610</v>
      </c>
      <c r="C391" t="s">
        <v>1367</v>
      </c>
      <c r="D391" t="s">
        <v>1315</v>
      </c>
      <c r="F391" t="s">
        <v>1316</v>
      </c>
      <c r="G391" t="s">
        <v>1343</v>
      </c>
      <c r="H391">
        <v>2022</v>
      </c>
      <c r="I391" t="s">
        <v>3611</v>
      </c>
      <c r="J391" t="s">
        <v>1319</v>
      </c>
      <c r="K391" s="24">
        <v>600000</v>
      </c>
      <c r="L391" t="s">
        <v>25</v>
      </c>
      <c r="N391" t="s">
        <v>1365</v>
      </c>
      <c r="O391" s="4">
        <v>0</v>
      </c>
      <c r="P391" s="4">
        <v>1</v>
      </c>
      <c r="Q391" s="4">
        <v>0</v>
      </c>
      <c r="R391" s="23">
        <v>0</v>
      </c>
      <c r="S391" s="23">
        <v>600000</v>
      </c>
      <c r="T391" s="23">
        <v>0</v>
      </c>
      <c r="U391" s="23">
        <v>600000</v>
      </c>
    </row>
    <row r="392" spans="1:21" x14ac:dyDescent="0.25">
      <c r="A392" t="s">
        <v>3612</v>
      </c>
      <c r="B392" t="s">
        <v>3613</v>
      </c>
      <c r="C392" t="s">
        <v>1367</v>
      </c>
      <c r="D392" t="s">
        <v>1315</v>
      </c>
      <c r="F392" t="s">
        <v>1355</v>
      </c>
      <c r="G392" t="s">
        <v>1370</v>
      </c>
      <c r="H392">
        <v>2022</v>
      </c>
      <c r="I392" t="s">
        <v>3611</v>
      </c>
      <c r="J392" t="s">
        <v>1319</v>
      </c>
      <c r="K392" s="24">
        <v>500000</v>
      </c>
      <c r="L392" t="s">
        <v>1335</v>
      </c>
      <c r="M392" t="s">
        <v>1469</v>
      </c>
      <c r="N392" t="s">
        <v>1346</v>
      </c>
      <c r="O392" s="4">
        <v>0</v>
      </c>
      <c r="P392" s="4">
        <v>0</v>
      </c>
      <c r="Q392" s="4">
        <v>0.24</v>
      </c>
      <c r="R392" s="23">
        <v>0</v>
      </c>
      <c r="S392" s="23">
        <v>0</v>
      </c>
      <c r="T392" s="23">
        <v>120000</v>
      </c>
      <c r="U392" s="23">
        <v>120000</v>
      </c>
    </row>
    <row r="393" spans="1:21" x14ac:dyDescent="0.25">
      <c r="A393" t="s">
        <v>3719</v>
      </c>
      <c r="B393" t="s">
        <v>3720</v>
      </c>
      <c r="C393" t="s">
        <v>1314</v>
      </c>
      <c r="D393" t="s">
        <v>1539</v>
      </c>
      <c r="F393" t="s">
        <v>1324</v>
      </c>
      <c r="G393" t="s">
        <v>1325</v>
      </c>
      <c r="H393">
        <v>2022</v>
      </c>
      <c r="I393" t="s">
        <v>3611</v>
      </c>
      <c r="J393" t="s">
        <v>1319</v>
      </c>
      <c r="K393" s="24">
        <v>15000000</v>
      </c>
      <c r="L393" t="s">
        <v>24</v>
      </c>
      <c r="M393" t="s">
        <v>1352</v>
      </c>
      <c r="O393" s="4">
        <v>8.72E-2</v>
      </c>
      <c r="P393" s="4">
        <v>0</v>
      </c>
      <c r="Q393" s="4">
        <v>0</v>
      </c>
      <c r="R393" s="23">
        <v>1308000</v>
      </c>
      <c r="S393" s="23">
        <v>0</v>
      </c>
      <c r="T393" s="23">
        <v>0</v>
      </c>
      <c r="U393" s="23">
        <v>1308000</v>
      </c>
    </row>
    <row r="394" spans="1:21" x14ac:dyDescent="0.25">
      <c r="A394" t="s">
        <v>3657</v>
      </c>
      <c r="B394" t="s">
        <v>3658</v>
      </c>
      <c r="C394" t="s">
        <v>1416</v>
      </c>
      <c r="D394" t="s">
        <v>1448</v>
      </c>
      <c r="F394" t="s">
        <v>1338</v>
      </c>
      <c r="G394" t="s">
        <v>1339</v>
      </c>
      <c r="H394">
        <v>2022</v>
      </c>
      <c r="I394" t="s">
        <v>3659</v>
      </c>
      <c r="J394" t="s">
        <v>1319</v>
      </c>
      <c r="K394" s="24">
        <v>5625900</v>
      </c>
      <c r="L394" t="s">
        <v>25</v>
      </c>
      <c r="N394" t="s">
        <v>1415</v>
      </c>
      <c r="O394" s="4">
        <v>0</v>
      </c>
      <c r="P394" s="4">
        <v>0.44469999999999998</v>
      </c>
      <c r="Q394" s="4">
        <v>0</v>
      </c>
      <c r="R394" s="23">
        <v>0</v>
      </c>
      <c r="S394" s="23">
        <v>2501837.73</v>
      </c>
      <c r="T394" s="23">
        <v>0</v>
      </c>
      <c r="U394" s="23">
        <v>2501837.73</v>
      </c>
    </row>
    <row r="395" spans="1:21" x14ac:dyDescent="0.25">
      <c r="A395" t="s">
        <v>3685</v>
      </c>
      <c r="B395" t="s">
        <v>3686</v>
      </c>
      <c r="C395" t="s">
        <v>1367</v>
      </c>
      <c r="D395" t="s">
        <v>1475</v>
      </c>
      <c r="F395" t="s">
        <v>1316</v>
      </c>
      <c r="G395" t="s">
        <v>1343</v>
      </c>
      <c r="H395">
        <v>2022</v>
      </c>
      <c r="I395" t="s">
        <v>3687</v>
      </c>
      <c r="J395" t="s">
        <v>1319</v>
      </c>
      <c r="K395" s="24">
        <v>500000</v>
      </c>
      <c r="L395" t="s">
        <v>1335</v>
      </c>
      <c r="M395" t="s">
        <v>1336</v>
      </c>
      <c r="N395" t="s">
        <v>1365</v>
      </c>
      <c r="O395" s="4">
        <v>0</v>
      </c>
      <c r="P395" s="4">
        <v>0</v>
      </c>
      <c r="Q395" s="4">
        <v>1</v>
      </c>
      <c r="R395" s="23">
        <v>0</v>
      </c>
      <c r="S395" s="23">
        <v>0</v>
      </c>
      <c r="T395" s="23">
        <v>500000</v>
      </c>
      <c r="U395" s="23">
        <v>500000</v>
      </c>
    </row>
    <row r="396" spans="1:21" x14ac:dyDescent="0.25">
      <c r="A396" t="s">
        <v>3734</v>
      </c>
      <c r="B396" t="s">
        <v>3735</v>
      </c>
      <c r="C396" t="s">
        <v>1314</v>
      </c>
      <c r="D396" t="s">
        <v>1539</v>
      </c>
      <c r="F396" t="s">
        <v>1324</v>
      </c>
      <c r="G396" t="s">
        <v>1325</v>
      </c>
      <c r="H396">
        <v>2022</v>
      </c>
      <c r="I396" t="s">
        <v>3736</v>
      </c>
      <c r="J396" t="s">
        <v>1319</v>
      </c>
      <c r="K396" s="24">
        <v>164237344</v>
      </c>
      <c r="L396" t="s">
        <v>24</v>
      </c>
      <c r="M396" t="s">
        <v>141</v>
      </c>
      <c r="O396" s="4">
        <v>0.1467</v>
      </c>
      <c r="P396" s="4">
        <v>0</v>
      </c>
      <c r="Q396" s="4">
        <v>0</v>
      </c>
      <c r="R396" s="23">
        <v>24093618.364799999</v>
      </c>
      <c r="S396" s="23">
        <v>0</v>
      </c>
      <c r="T396" s="23">
        <v>0</v>
      </c>
      <c r="U396" s="23">
        <v>24093618.364799999</v>
      </c>
    </row>
    <row r="397" spans="1:21" x14ac:dyDescent="0.25">
      <c r="A397" t="s">
        <v>3867</v>
      </c>
      <c r="B397" t="s">
        <v>3868</v>
      </c>
      <c r="C397" t="s">
        <v>1314</v>
      </c>
      <c r="D397" t="s">
        <v>1690</v>
      </c>
      <c r="F397" t="s">
        <v>1355</v>
      </c>
      <c r="G397" t="s">
        <v>1363</v>
      </c>
      <c r="H397">
        <v>2022</v>
      </c>
      <c r="I397" t="s">
        <v>3736</v>
      </c>
      <c r="J397" t="s">
        <v>1319</v>
      </c>
      <c r="K397" s="24">
        <v>200000000</v>
      </c>
      <c r="L397" t="s">
        <v>24</v>
      </c>
      <c r="M397" t="s">
        <v>84</v>
      </c>
      <c r="O397" s="4">
        <v>0.68290000000000006</v>
      </c>
      <c r="P397" s="4">
        <v>0</v>
      </c>
      <c r="Q397" s="4">
        <v>0</v>
      </c>
      <c r="R397" s="23">
        <v>136580000</v>
      </c>
      <c r="S397" s="23">
        <v>0</v>
      </c>
      <c r="T397" s="23">
        <v>0</v>
      </c>
      <c r="U397" s="23">
        <v>136580000</v>
      </c>
    </row>
    <row r="398" spans="1:21" x14ac:dyDescent="0.25">
      <c r="A398" t="s">
        <v>3818</v>
      </c>
      <c r="B398" t="s">
        <v>3819</v>
      </c>
      <c r="C398" t="s">
        <v>1416</v>
      </c>
      <c r="D398" t="s">
        <v>1623</v>
      </c>
      <c r="F398" t="s">
        <v>1316</v>
      </c>
      <c r="G398" t="s">
        <v>1317</v>
      </c>
      <c r="H398">
        <v>2022</v>
      </c>
      <c r="I398" t="s">
        <v>3820</v>
      </c>
      <c r="J398" t="s">
        <v>1319</v>
      </c>
      <c r="K398" s="24">
        <v>1500000</v>
      </c>
      <c r="L398" t="s">
        <v>24</v>
      </c>
      <c r="M398" t="s">
        <v>1345</v>
      </c>
      <c r="O398" s="4">
        <v>0.75</v>
      </c>
      <c r="P398" s="4">
        <v>0</v>
      </c>
      <c r="Q398" s="4">
        <v>0</v>
      </c>
      <c r="R398" s="23">
        <v>1125000</v>
      </c>
      <c r="S398" s="23">
        <v>0</v>
      </c>
      <c r="T398" s="23">
        <v>0</v>
      </c>
      <c r="U398" s="23">
        <v>1125000</v>
      </c>
    </row>
    <row r="399" spans="1:21" x14ac:dyDescent="0.25">
      <c r="A399" t="s">
        <v>3955</v>
      </c>
      <c r="B399" t="s">
        <v>3956</v>
      </c>
      <c r="C399" t="s">
        <v>1367</v>
      </c>
      <c r="D399" t="s">
        <v>1787</v>
      </c>
      <c r="F399" t="s">
        <v>1316</v>
      </c>
      <c r="G399" t="s">
        <v>1461</v>
      </c>
      <c r="H399">
        <v>2022</v>
      </c>
      <c r="I399" t="s">
        <v>3820</v>
      </c>
      <c r="J399" t="s">
        <v>1319</v>
      </c>
      <c r="K399" s="24">
        <v>350000</v>
      </c>
      <c r="L399" t="s">
        <v>24</v>
      </c>
      <c r="M399" t="s">
        <v>1345</v>
      </c>
      <c r="O399" s="4">
        <v>1</v>
      </c>
      <c r="P399" s="4">
        <v>0</v>
      </c>
      <c r="Q399" s="4">
        <v>0</v>
      </c>
      <c r="R399" s="23">
        <v>350000</v>
      </c>
      <c r="S399" s="23">
        <v>0</v>
      </c>
      <c r="T399" s="23">
        <v>0</v>
      </c>
      <c r="U399" s="23">
        <v>350000</v>
      </c>
    </row>
    <row r="400" spans="1:21" x14ac:dyDescent="0.25">
      <c r="A400" t="s">
        <v>4050</v>
      </c>
      <c r="B400" t="s">
        <v>4051</v>
      </c>
      <c r="C400" t="s">
        <v>1367</v>
      </c>
      <c r="D400" t="s">
        <v>1890</v>
      </c>
      <c r="F400" t="s">
        <v>1355</v>
      </c>
      <c r="G400" t="s">
        <v>1370</v>
      </c>
      <c r="H400">
        <v>2022</v>
      </c>
      <c r="I400" t="s">
        <v>3860</v>
      </c>
      <c r="J400" t="s">
        <v>1319</v>
      </c>
      <c r="K400" s="24">
        <v>500000</v>
      </c>
      <c r="L400" t="s">
        <v>24</v>
      </c>
      <c r="M400" t="s">
        <v>1386</v>
      </c>
      <c r="O400" s="4">
        <v>1</v>
      </c>
      <c r="P400" s="4">
        <v>0</v>
      </c>
      <c r="Q400" s="4">
        <v>0</v>
      </c>
      <c r="R400" s="23">
        <v>500000</v>
      </c>
      <c r="S400" s="23">
        <v>0</v>
      </c>
      <c r="T400" s="23">
        <v>0</v>
      </c>
      <c r="U400" s="23">
        <v>500000</v>
      </c>
    </row>
    <row r="401" spans="1:21" x14ac:dyDescent="0.25">
      <c r="A401" t="s">
        <v>3579</v>
      </c>
      <c r="B401" t="s">
        <v>3580</v>
      </c>
      <c r="C401" t="s">
        <v>1314</v>
      </c>
      <c r="D401" t="s">
        <v>1315</v>
      </c>
      <c r="F401" t="s">
        <v>1355</v>
      </c>
      <c r="G401" t="s">
        <v>1370</v>
      </c>
      <c r="H401">
        <v>2022</v>
      </c>
      <c r="I401" t="s">
        <v>3581</v>
      </c>
      <c r="J401" t="s">
        <v>1319</v>
      </c>
      <c r="K401" s="24">
        <v>210000000</v>
      </c>
      <c r="L401" t="s">
        <v>25</v>
      </c>
      <c r="N401" t="s">
        <v>1346</v>
      </c>
      <c r="O401" s="4">
        <v>0</v>
      </c>
      <c r="P401" s="4">
        <v>1</v>
      </c>
      <c r="Q401" s="4">
        <v>0</v>
      </c>
      <c r="R401" s="23">
        <v>0</v>
      </c>
      <c r="S401" s="23">
        <v>210000000</v>
      </c>
      <c r="T401" s="23">
        <v>0</v>
      </c>
      <c r="U401" s="23">
        <v>210000000</v>
      </c>
    </row>
    <row r="402" spans="1:21" x14ac:dyDescent="0.25">
      <c r="A402" t="s">
        <v>3663</v>
      </c>
      <c r="B402" t="s">
        <v>3664</v>
      </c>
      <c r="C402" t="s">
        <v>1367</v>
      </c>
      <c r="D402" t="s">
        <v>1448</v>
      </c>
      <c r="F402" t="s">
        <v>1316</v>
      </c>
      <c r="G402" t="s">
        <v>1317</v>
      </c>
      <c r="H402">
        <v>2022</v>
      </c>
      <c r="I402" t="s">
        <v>3581</v>
      </c>
      <c r="J402" t="s">
        <v>1319</v>
      </c>
      <c r="K402" s="24">
        <v>250000</v>
      </c>
      <c r="L402" t="s">
        <v>25</v>
      </c>
      <c r="N402" t="s">
        <v>1415</v>
      </c>
      <c r="O402" s="4">
        <v>0</v>
      </c>
      <c r="P402" s="4">
        <v>1</v>
      </c>
      <c r="Q402" s="4">
        <v>0</v>
      </c>
      <c r="R402" s="23">
        <v>0</v>
      </c>
      <c r="S402" s="23">
        <v>250000</v>
      </c>
      <c r="T402" s="23">
        <v>0</v>
      </c>
      <c r="U402" s="23">
        <v>250000</v>
      </c>
    </row>
    <row r="403" spans="1:21" x14ac:dyDescent="0.25">
      <c r="A403" t="s">
        <v>3670</v>
      </c>
      <c r="B403" t="s">
        <v>3671</v>
      </c>
      <c r="C403" t="s">
        <v>1480</v>
      </c>
      <c r="D403" t="s">
        <v>1475</v>
      </c>
      <c r="F403" t="s">
        <v>1316</v>
      </c>
      <c r="G403" t="s">
        <v>1317</v>
      </c>
      <c r="H403">
        <v>2022</v>
      </c>
      <c r="I403" t="s">
        <v>3581</v>
      </c>
      <c r="J403" t="s">
        <v>1319</v>
      </c>
      <c r="K403" s="24">
        <v>800000</v>
      </c>
      <c r="L403" t="s">
        <v>1335</v>
      </c>
      <c r="M403" t="s">
        <v>1321</v>
      </c>
      <c r="N403" t="s">
        <v>1320</v>
      </c>
      <c r="O403" s="4">
        <v>0</v>
      </c>
      <c r="P403" s="4">
        <v>0</v>
      </c>
      <c r="Q403" s="4">
        <v>0.78799999999999992</v>
      </c>
      <c r="R403" s="23">
        <v>0</v>
      </c>
      <c r="S403" s="23">
        <v>0</v>
      </c>
      <c r="T403" s="23">
        <v>630399.99999999988</v>
      </c>
      <c r="U403" s="23">
        <v>630399.99999999988</v>
      </c>
    </row>
    <row r="404" spans="1:21" x14ac:dyDescent="0.25">
      <c r="A404" t="s">
        <v>3674</v>
      </c>
      <c r="B404" t="s">
        <v>3671</v>
      </c>
      <c r="C404" t="s">
        <v>1314</v>
      </c>
      <c r="D404" t="s">
        <v>1475</v>
      </c>
      <c r="F404" t="s">
        <v>1316</v>
      </c>
      <c r="G404" t="s">
        <v>1317</v>
      </c>
      <c r="H404">
        <v>2022</v>
      </c>
      <c r="I404" t="s">
        <v>3581</v>
      </c>
      <c r="J404" t="s">
        <v>1319</v>
      </c>
      <c r="K404" s="24">
        <v>15000000</v>
      </c>
      <c r="L404" t="s">
        <v>1335</v>
      </c>
      <c r="M404" t="s">
        <v>1321</v>
      </c>
      <c r="N404" t="s">
        <v>1320</v>
      </c>
      <c r="O404" s="4">
        <v>0</v>
      </c>
      <c r="P404" s="4">
        <v>0</v>
      </c>
      <c r="Q404" s="4">
        <v>0.78799999999999992</v>
      </c>
      <c r="R404" s="23">
        <v>0</v>
      </c>
      <c r="S404" s="23">
        <v>0</v>
      </c>
      <c r="T404" s="23">
        <v>11819999.999999998</v>
      </c>
      <c r="U404" s="23">
        <v>11819999.999999998</v>
      </c>
    </row>
    <row r="405" spans="1:21" x14ac:dyDescent="0.25">
      <c r="A405" t="s">
        <v>3934</v>
      </c>
      <c r="B405" t="s">
        <v>3935</v>
      </c>
      <c r="C405" t="s">
        <v>1314</v>
      </c>
      <c r="D405" t="s">
        <v>1766</v>
      </c>
      <c r="F405" t="s">
        <v>1355</v>
      </c>
      <c r="G405" t="s">
        <v>1370</v>
      </c>
      <c r="H405">
        <v>2022</v>
      </c>
      <c r="I405" t="s">
        <v>3581</v>
      </c>
      <c r="J405" t="s">
        <v>1319</v>
      </c>
      <c r="K405" s="24">
        <v>100000000</v>
      </c>
      <c r="L405" t="s">
        <v>24</v>
      </c>
      <c r="M405" t="s">
        <v>141</v>
      </c>
      <c r="O405" s="4">
        <v>0.38069999999999998</v>
      </c>
      <c r="P405" s="4">
        <v>0</v>
      </c>
      <c r="Q405" s="4">
        <v>0</v>
      </c>
      <c r="R405" s="23">
        <v>38070000</v>
      </c>
      <c r="S405" s="23">
        <v>0</v>
      </c>
      <c r="T405" s="23">
        <v>0</v>
      </c>
      <c r="U405" s="23">
        <v>38070000</v>
      </c>
    </row>
    <row r="406" spans="1:21" x14ac:dyDescent="0.25">
      <c r="A406" t="s">
        <v>3934</v>
      </c>
      <c r="B406" t="s">
        <v>3935</v>
      </c>
      <c r="C406" t="s">
        <v>1314</v>
      </c>
      <c r="D406" t="s">
        <v>1766</v>
      </c>
      <c r="F406" t="s">
        <v>1355</v>
      </c>
      <c r="G406" t="s">
        <v>1370</v>
      </c>
      <c r="H406">
        <v>2022</v>
      </c>
      <c r="I406" t="s">
        <v>3581</v>
      </c>
      <c r="J406" t="s">
        <v>1319</v>
      </c>
      <c r="K406" s="24">
        <v>100000000</v>
      </c>
      <c r="L406" t="s">
        <v>24</v>
      </c>
      <c r="M406" t="s">
        <v>1469</v>
      </c>
      <c r="O406" s="4">
        <v>0.16190000000000002</v>
      </c>
      <c r="P406" s="4">
        <v>0</v>
      </c>
      <c r="Q406" s="4">
        <v>0</v>
      </c>
      <c r="R406" s="23">
        <v>16190000.000000002</v>
      </c>
      <c r="S406" s="23">
        <v>0</v>
      </c>
      <c r="T406" s="23">
        <v>0</v>
      </c>
      <c r="U406" s="23">
        <v>16190000.000000002</v>
      </c>
    </row>
    <row r="407" spans="1:21" x14ac:dyDescent="0.25">
      <c r="A407" t="s">
        <v>3618</v>
      </c>
      <c r="B407" t="s">
        <v>3619</v>
      </c>
      <c r="C407" t="s">
        <v>1367</v>
      </c>
      <c r="D407" t="s">
        <v>1315</v>
      </c>
      <c r="F407" t="s">
        <v>1316</v>
      </c>
      <c r="G407" t="s">
        <v>1317</v>
      </c>
      <c r="H407">
        <v>2022</v>
      </c>
      <c r="I407" t="s">
        <v>3620</v>
      </c>
      <c r="J407" t="s">
        <v>1319</v>
      </c>
      <c r="K407" s="24">
        <v>200000</v>
      </c>
      <c r="L407" t="s">
        <v>24</v>
      </c>
      <c r="M407" t="s">
        <v>1321</v>
      </c>
      <c r="O407" s="4">
        <v>0.6</v>
      </c>
      <c r="P407" s="4">
        <v>0</v>
      </c>
      <c r="Q407" s="4">
        <v>0</v>
      </c>
      <c r="R407" s="23">
        <v>120000</v>
      </c>
      <c r="S407" s="23">
        <v>0</v>
      </c>
      <c r="T407" s="23">
        <v>0</v>
      </c>
      <c r="U407" s="23">
        <v>120000</v>
      </c>
    </row>
    <row r="408" spans="1:21" x14ac:dyDescent="0.25">
      <c r="A408" t="s">
        <v>4250</v>
      </c>
      <c r="B408" t="s">
        <v>4251</v>
      </c>
      <c r="C408" t="s">
        <v>1367</v>
      </c>
      <c r="D408" t="s">
        <v>2119</v>
      </c>
      <c r="F408" t="s">
        <v>1316</v>
      </c>
      <c r="G408" t="s">
        <v>1461</v>
      </c>
      <c r="H408">
        <v>2022</v>
      </c>
      <c r="I408" t="s">
        <v>3620</v>
      </c>
      <c r="J408" t="s">
        <v>1319</v>
      </c>
      <c r="K408" s="24">
        <v>400000</v>
      </c>
      <c r="L408" t="s">
        <v>1335</v>
      </c>
      <c r="M408" t="s">
        <v>1345</v>
      </c>
      <c r="N408" t="s">
        <v>1365</v>
      </c>
      <c r="O408" s="4">
        <v>0</v>
      </c>
      <c r="P408" s="4">
        <v>0</v>
      </c>
      <c r="Q408" s="4">
        <v>1</v>
      </c>
      <c r="R408" s="23">
        <v>0</v>
      </c>
      <c r="S408" s="23">
        <v>0</v>
      </c>
      <c r="T408" s="23">
        <v>400000</v>
      </c>
      <c r="U408" s="23">
        <v>400000</v>
      </c>
    </row>
    <row r="409" spans="1:21" x14ac:dyDescent="0.25">
      <c r="A409" t="s">
        <v>3606</v>
      </c>
      <c r="B409" t="s">
        <v>3607</v>
      </c>
      <c r="C409" t="s">
        <v>1367</v>
      </c>
      <c r="D409" t="s">
        <v>1315</v>
      </c>
      <c r="F409" t="s">
        <v>1355</v>
      </c>
      <c r="G409" t="s">
        <v>1356</v>
      </c>
      <c r="H409">
        <v>2022</v>
      </c>
      <c r="I409" t="s">
        <v>3608</v>
      </c>
      <c r="J409" t="s">
        <v>1319</v>
      </c>
      <c r="K409" s="24">
        <v>175000</v>
      </c>
      <c r="L409" t="s">
        <v>1335</v>
      </c>
      <c r="M409" t="s">
        <v>141</v>
      </c>
      <c r="N409" t="s">
        <v>1347</v>
      </c>
      <c r="O409" s="4">
        <v>0</v>
      </c>
      <c r="P409" s="4">
        <v>0</v>
      </c>
      <c r="Q409" s="4">
        <v>1</v>
      </c>
      <c r="R409" s="23">
        <v>0</v>
      </c>
      <c r="S409" s="23">
        <v>0</v>
      </c>
      <c r="T409" s="23">
        <v>175000</v>
      </c>
      <c r="U409" s="23">
        <v>175000</v>
      </c>
    </row>
    <row r="410" spans="1:21" x14ac:dyDescent="0.25">
      <c r="A410" t="s">
        <v>3636</v>
      </c>
      <c r="B410" t="s">
        <v>3637</v>
      </c>
      <c r="C410" t="s">
        <v>1367</v>
      </c>
      <c r="D410" t="s">
        <v>1315</v>
      </c>
      <c r="F410" t="s">
        <v>1316</v>
      </c>
      <c r="G410" t="s">
        <v>1317</v>
      </c>
      <c r="H410">
        <v>2022</v>
      </c>
      <c r="I410" t="s">
        <v>3608</v>
      </c>
      <c r="J410" t="s">
        <v>1319</v>
      </c>
      <c r="K410" s="24">
        <v>500000</v>
      </c>
      <c r="L410" t="s">
        <v>1335</v>
      </c>
      <c r="M410" t="s">
        <v>1321</v>
      </c>
      <c r="N410" t="s">
        <v>1320</v>
      </c>
      <c r="O410" s="4">
        <v>0</v>
      </c>
      <c r="P410" s="4">
        <v>0</v>
      </c>
      <c r="Q410" s="4">
        <v>0.5</v>
      </c>
      <c r="R410" s="23">
        <v>0</v>
      </c>
      <c r="S410" s="23">
        <v>0</v>
      </c>
      <c r="T410" s="23">
        <v>250000</v>
      </c>
      <c r="U410" s="23">
        <v>250000</v>
      </c>
    </row>
    <row r="411" spans="1:21" x14ac:dyDescent="0.25">
      <c r="A411" t="s">
        <v>4171</v>
      </c>
      <c r="B411" t="s">
        <v>4172</v>
      </c>
      <c r="C411" t="s">
        <v>1367</v>
      </c>
      <c r="D411" t="s">
        <v>1964</v>
      </c>
      <c r="F411" t="s">
        <v>1316</v>
      </c>
      <c r="G411" t="s">
        <v>1343</v>
      </c>
      <c r="H411">
        <v>2022</v>
      </c>
      <c r="I411" t="s">
        <v>3608</v>
      </c>
      <c r="J411" t="s">
        <v>1319</v>
      </c>
      <c r="K411" s="24">
        <v>700000</v>
      </c>
      <c r="L411" t="s">
        <v>25</v>
      </c>
      <c r="N411" t="s">
        <v>1347</v>
      </c>
      <c r="O411" s="4">
        <v>0</v>
      </c>
      <c r="P411" s="4">
        <v>0.4</v>
      </c>
      <c r="Q411" s="4">
        <v>0</v>
      </c>
      <c r="R411" s="23">
        <v>0</v>
      </c>
      <c r="S411" s="23">
        <v>280000</v>
      </c>
      <c r="T411" s="23">
        <v>0</v>
      </c>
      <c r="U411" s="23">
        <v>280000</v>
      </c>
    </row>
    <row r="412" spans="1:21" x14ac:dyDescent="0.25">
      <c r="A412" t="s">
        <v>3591</v>
      </c>
      <c r="B412" t="s">
        <v>3592</v>
      </c>
      <c r="C412" t="s">
        <v>1314</v>
      </c>
      <c r="D412" t="s">
        <v>1315</v>
      </c>
      <c r="F412" t="s">
        <v>1338</v>
      </c>
      <c r="G412" t="s">
        <v>1351</v>
      </c>
      <c r="H412">
        <v>2022</v>
      </c>
      <c r="I412" t="s">
        <v>3593</v>
      </c>
      <c r="J412" t="s">
        <v>1319</v>
      </c>
      <c r="K412" s="24">
        <v>200000000</v>
      </c>
      <c r="L412" t="s">
        <v>1335</v>
      </c>
      <c r="M412" t="s">
        <v>1327</v>
      </c>
      <c r="N412" t="s">
        <v>1347</v>
      </c>
      <c r="O412" s="4">
        <v>0</v>
      </c>
      <c r="P412" s="4">
        <v>0</v>
      </c>
      <c r="Q412" s="4">
        <v>0.4128</v>
      </c>
      <c r="R412" s="23">
        <v>0</v>
      </c>
      <c r="S412" s="23">
        <v>0</v>
      </c>
      <c r="T412" s="23">
        <v>82560000</v>
      </c>
      <c r="U412" s="23">
        <v>82560000</v>
      </c>
    </row>
    <row r="413" spans="1:21" x14ac:dyDescent="0.25">
      <c r="A413" t="s">
        <v>4246</v>
      </c>
      <c r="B413" t="s">
        <v>4247</v>
      </c>
      <c r="C413" t="s">
        <v>1367</v>
      </c>
      <c r="D413" t="s">
        <v>2119</v>
      </c>
      <c r="F413" t="s">
        <v>1316</v>
      </c>
      <c r="G413" t="s">
        <v>1461</v>
      </c>
      <c r="H413">
        <v>2022</v>
      </c>
      <c r="I413" t="s">
        <v>3593</v>
      </c>
      <c r="J413" t="s">
        <v>1319</v>
      </c>
      <c r="K413" s="24">
        <v>500000</v>
      </c>
      <c r="L413" t="s">
        <v>1335</v>
      </c>
      <c r="M413" t="s">
        <v>1345</v>
      </c>
      <c r="N413" t="s">
        <v>1365</v>
      </c>
      <c r="O413" s="4">
        <v>0</v>
      </c>
      <c r="P413" s="4">
        <v>0</v>
      </c>
      <c r="Q413" s="4">
        <v>1</v>
      </c>
      <c r="R413" s="23">
        <v>0</v>
      </c>
      <c r="S413" s="23">
        <v>0</v>
      </c>
      <c r="T413" s="23">
        <v>500000</v>
      </c>
      <c r="U413" s="23">
        <v>500000</v>
      </c>
    </row>
    <row r="414" spans="1:21" x14ac:dyDescent="0.25">
      <c r="A414" t="s">
        <v>3615</v>
      </c>
      <c r="B414" t="s">
        <v>3616</v>
      </c>
      <c r="C414" t="s">
        <v>1367</v>
      </c>
      <c r="D414" t="s">
        <v>1315</v>
      </c>
      <c r="F414" t="s">
        <v>1316</v>
      </c>
      <c r="G414" t="s">
        <v>1317</v>
      </c>
      <c r="H414">
        <v>2022</v>
      </c>
      <c r="I414" t="s">
        <v>3617</v>
      </c>
      <c r="J414" t="s">
        <v>1319</v>
      </c>
      <c r="K414" s="24">
        <v>300000</v>
      </c>
      <c r="L414" t="s">
        <v>1335</v>
      </c>
      <c r="M414" t="s">
        <v>1321</v>
      </c>
      <c r="N414" t="s">
        <v>1320</v>
      </c>
      <c r="O414" s="4">
        <v>0</v>
      </c>
      <c r="P414" s="4">
        <v>0</v>
      </c>
      <c r="Q414" s="4">
        <v>0.4</v>
      </c>
      <c r="R414" s="23">
        <v>0</v>
      </c>
      <c r="S414" s="23">
        <v>0</v>
      </c>
      <c r="T414" s="23">
        <v>120000</v>
      </c>
      <c r="U414" s="23">
        <v>120000</v>
      </c>
    </row>
    <row r="415" spans="1:21" x14ac:dyDescent="0.25">
      <c r="A415" t="s">
        <v>3775</v>
      </c>
      <c r="B415" t="s">
        <v>3776</v>
      </c>
      <c r="C415" t="s">
        <v>1367</v>
      </c>
      <c r="D415" t="s">
        <v>1539</v>
      </c>
      <c r="F415" t="s">
        <v>1355</v>
      </c>
      <c r="G415" t="s">
        <v>1370</v>
      </c>
      <c r="H415">
        <v>2022</v>
      </c>
      <c r="I415" t="s">
        <v>3777</v>
      </c>
      <c r="J415" t="s">
        <v>1319</v>
      </c>
      <c r="K415" s="24">
        <v>400000</v>
      </c>
      <c r="L415" t="s">
        <v>1335</v>
      </c>
      <c r="M415" t="s">
        <v>1336</v>
      </c>
      <c r="N415" t="s">
        <v>1346</v>
      </c>
      <c r="O415" s="4">
        <v>0</v>
      </c>
      <c r="P415" s="4">
        <v>0</v>
      </c>
      <c r="Q415" s="4">
        <v>0.6</v>
      </c>
      <c r="R415" s="23">
        <v>0</v>
      </c>
      <c r="S415" s="23">
        <v>0</v>
      </c>
      <c r="T415" s="23">
        <v>240000</v>
      </c>
      <c r="U415" s="23">
        <v>240000</v>
      </c>
    </row>
    <row r="416" spans="1:21" x14ac:dyDescent="0.25">
      <c r="A416" t="s">
        <v>3931</v>
      </c>
      <c r="B416" t="s">
        <v>3932</v>
      </c>
      <c r="C416" t="s">
        <v>1314</v>
      </c>
      <c r="D416" t="s">
        <v>1766</v>
      </c>
      <c r="F416" t="s">
        <v>1316</v>
      </c>
      <c r="G416" t="s">
        <v>1317</v>
      </c>
      <c r="H416">
        <v>2022</v>
      </c>
      <c r="I416" t="s">
        <v>3933</v>
      </c>
      <c r="J416" t="s">
        <v>1319</v>
      </c>
      <c r="K416" s="24">
        <v>106000000</v>
      </c>
      <c r="L416" t="s">
        <v>24</v>
      </c>
      <c r="M416" t="s">
        <v>1345</v>
      </c>
      <c r="O416" s="4">
        <v>9.7999999999999997E-3</v>
      </c>
      <c r="P416" s="4">
        <v>0</v>
      </c>
      <c r="Q416" s="4">
        <v>0</v>
      </c>
      <c r="R416" s="23">
        <v>1038800</v>
      </c>
      <c r="S416" s="23">
        <v>0</v>
      </c>
      <c r="T416" s="23">
        <v>0</v>
      </c>
      <c r="U416" s="23">
        <v>1038800</v>
      </c>
    </row>
    <row r="417" spans="1:21" x14ac:dyDescent="0.25">
      <c r="A417" t="s">
        <v>3931</v>
      </c>
      <c r="B417" t="s">
        <v>3932</v>
      </c>
      <c r="C417" t="s">
        <v>1314</v>
      </c>
      <c r="D417" t="s">
        <v>1766</v>
      </c>
      <c r="F417" t="s">
        <v>1316</v>
      </c>
      <c r="G417" t="s">
        <v>1317</v>
      </c>
      <c r="H417">
        <v>2022</v>
      </c>
      <c r="I417" t="s">
        <v>3933</v>
      </c>
      <c r="J417" t="s">
        <v>1319</v>
      </c>
      <c r="K417" s="24">
        <v>106000000</v>
      </c>
      <c r="L417" t="s">
        <v>25</v>
      </c>
      <c r="N417" t="s">
        <v>1320</v>
      </c>
      <c r="O417" s="4">
        <v>0</v>
      </c>
      <c r="P417" s="4">
        <v>6.8499999999999991E-2</v>
      </c>
      <c r="Q417" s="4">
        <v>0</v>
      </c>
      <c r="R417" s="23">
        <v>0</v>
      </c>
      <c r="S417" s="23">
        <v>7260999.9999999991</v>
      </c>
      <c r="T417" s="23">
        <v>0</v>
      </c>
      <c r="U417" s="23">
        <v>7260999.9999999991</v>
      </c>
    </row>
    <row r="418" spans="1:21" x14ac:dyDescent="0.25">
      <c r="A418" t="s">
        <v>3931</v>
      </c>
      <c r="B418" t="s">
        <v>3932</v>
      </c>
      <c r="C418" t="s">
        <v>1314</v>
      </c>
      <c r="D418" t="s">
        <v>1766</v>
      </c>
      <c r="F418" t="s">
        <v>1316</v>
      </c>
      <c r="G418" t="s">
        <v>1317</v>
      </c>
      <c r="H418">
        <v>2022</v>
      </c>
      <c r="I418" t="s">
        <v>3933</v>
      </c>
      <c r="J418" t="s">
        <v>1319</v>
      </c>
      <c r="K418" s="24">
        <v>106000000</v>
      </c>
      <c r="L418" t="s">
        <v>25</v>
      </c>
      <c r="N418" t="s">
        <v>1366</v>
      </c>
      <c r="O418" s="4">
        <v>0</v>
      </c>
      <c r="P418" s="4">
        <v>3.2300000000000002E-2</v>
      </c>
      <c r="Q418" s="4">
        <v>0</v>
      </c>
      <c r="R418" s="23">
        <v>0</v>
      </c>
      <c r="S418" s="23">
        <v>3423800.0000000005</v>
      </c>
      <c r="T418" s="23">
        <v>0</v>
      </c>
      <c r="U418" s="23">
        <v>3423800.0000000005</v>
      </c>
    </row>
    <row r="419" spans="1:21" x14ac:dyDescent="0.25">
      <c r="A419" t="s">
        <v>3931</v>
      </c>
      <c r="B419" t="s">
        <v>3932</v>
      </c>
      <c r="C419" t="s">
        <v>1314</v>
      </c>
      <c r="D419" t="s">
        <v>1766</v>
      </c>
      <c r="F419" t="s">
        <v>1316</v>
      </c>
      <c r="G419" t="s">
        <v>1317</v>
      </c>
      <c r="H419">
        <v>2022</v>
      </c>
      <c r="I419" t="s">
        <v>3933</v>
      </c>
      <c r="J419" t="s">
        <v>1319</v>
      </c>
      <c r="K419" s="24">
        <v>106000000</v>
      </c>
      <c r="L419" t="s">
        <v>25</v>
      </c>
      <c r="N419" t="s">
        <v>1347</v>
      </c>
      <c r="O419" s="4">
        <v>0</v>
      </c>
      <c r="P419" s="4">
        <v>0.36180000000000001</v>
      </c>
      <c r="Q419" s="4">
        <v>0</v>
      </c>
      <c r="R419" s="23">
        <v>0</v>
      </c>
      <c r="S419" s="23">
        <v>38350800</v>
      </c>
      <c r="T419" s="23">
        <v>0</v>
      </c>
      <c r="U419" s="23">
        <v>38350800</v>
      </c>
    </row>
    <row r="420" spans="1:21" x14ac:dyDescent="0.25">
      <c r="A420" t="s">
        <v>3971</v>
      </c>
      <c r="B420" t="s">
        <v>3972</v>
      </c>
      <c r="C420" t="s">
        <v>1314</v>
      </c>
      <c r="D420" t="s">
        <v>1801</v>
      </c>
      <c r="F420" t="s">
        <v>1324</v>
      </c>
      <c r="G420" t="s">
        <v>1403</v>
      </c>
      <c r="H420">
        <v>2022</v>
      </c>
      <c r="I420" t="s">
        <v>3933</v>
      </c>
      <c r="J420" t="s">
        <v>1319</v>
      </c>
      <c r="K420" s="24">
        <v>8000000</v>
      </c>
      <c r="L420" t="s">
        <v>24</v>
      </c>
      <c r="M420" t="s">
        <v>1327</v>
      </c>
      <c r="O420" s="4">
        <v>0.68269999999999997</v>
      </c>
      <c r="P420" s="4">
        <v>0</v>
      </c>
      <c r="Q420" s="4">
        <v>0</v>
      </c>
      <c r="R420" s="23">
        <v>5461600</v>
      </c>
      <c r="S420" s="23">
        <v>0</v>
      </c>
      <c r="T420" s="23">
        <v>0</v>
      </c>
      <c r="U420" s="23">
        <v>5461600</v>
      </c>
    </row>
    <row r="421" spans="1:21" x14ac:dyDescent="0.25">
      <c r="A421" t="s">
        <v>3979</v>
      </c>
      <c r="B421" t="s">
        <v>3980</v>
      </c>
      <c r="C421" t="s">
        <v>1480</v>
      </c>
      <c r="D421" t="s">
        <v>1812</v>
      </c>
      <c r="F421" t="s">
        <v>1338</v>
      </c>
      <c r="G421" t="s">
        <v>1339</v>
      </c>
      <c r="H421">
        <v>2022</v>
      </c>
      <c r="I421" t="s">
        <v>3933</v>
      </c>
      <c r="J421" t="s">
        <v>1319</v>
      </c>
      <c r="K421" s="24">
        <v>60000000</v>
      </c>
      <c r="L421" t="s">
        <v>25</v>
      </c>
      <c r="N421" t="s">
        <v>1415</v>
      </c>
      <c r="O421" s="4">
        <v>0</v>
      </c>
      <c r="P421" s="4">
        <v>0.72819999999999996</v>
      </c>
      <c r="Q421" s="4">
        <v>0</v>
      </c>
      <c r="R421" s="23">
        <v>0</v>
      </c>
      <c r="S421" s="23">
        <v>43692000</v>
      </c>
      <c r="T421" s="23">
        <v>0</v>
      </c>
      <c r="U421" s="23">
        <v>43692000</v>
      </c>
    </row>
    <row r="422" spans="1:21" x14ac:dyDescent="0.25">
      <c r="A422" t="s">
        <v>3986</v>
      </c>
      <c r="B422" t="s">
        <v>3987</v>
      </c>
      <c r="C422" t="s">
        <v>1314</v>
      </c>
      <c r="D422" t="s">
        <v>1829</v>
      </c>
      <c r="F422" t="s">
        <v>1324</v>
      </c>
      <c r="G422" t="s">
        <v>1325</v>
      </c>
      <c r="H422">
        <v>2022</v>
      </c>
      <c r="I422" t="s">
        <v>3933</v>
      </c>
      <c r="J422" t="s">
        <v>1319</v>
      </c>
      <c r="K422" s="24">
        <v>195000000</v>
      </c>
      <c r="L422" t="s">
        <v>1335</v>
      </c>
      <c r="M422" t="s">
        <v>1345</v>
      </c>
      <c r="N422" t="s">
        <v>1365</v>
      </c>
      <c r="O422" s="4">
        <v>0</v>
      </c>
      <c r="P422" s="4">
        <v>0</v>
      </c>
      <c r="Q422" s="4">
        <v>5.8799999999999998E-2</v>
      </c>
      <c r="R422" s="23">
        <v>0</v>
      </c>
      <c r="S422" s="23">
        <v>0</v>
      </c>
      <c r="T422" s="23">
        <v>11466000</v>
      </c>
      <c r="U422" s="23">
        <v>11466000</v>
      </c>
    </row>
    <row r="423" spans="1:21" x14ac:dyDescent="0.25">
      <c r="A423" t="s">
        <v>3986</v>
      </c>
      <c r="B423" t="s">
        <v>3987</v>
      </c>
      <c r="C423" t="s">
        <v>1314</v>
      </c>
      <c r="D423" t="s">
        <v>1829</v>
      </c>
      <c r="F423" t="s">
        <v>1324</v>
      </c>
      <c r="G423" t="s">
        <v>1325</v>
      </c>
      <c r="H423">
        <v>2022</v>
      </c>
      <c r="I423" t="s">
        <v>3933</v>
      </c>
      <c r="J423" t="s">
        <v>1319</v>
      </c>
      <c r="K423" s="24">
        <v>195000000</v>
      </c>
      <c r="L423" t="s">
        <v>24</v>
      </c>
      <c r="M423" t="s">
        <v>1345</v>
      </c>
      <c r="O423" s="4">
        <v>5.8799999999999998E-2</v>
      </c>
      <c r="P423" s="4">
        <v>0</v>
      </c>
      <c r="Q423" s="4">
        <v>0</v>
      </c>
      <c r="R423" s="23">
        <v>11466000</v>
      </c>
      <c r="S423" s="23">
        <v>0</v>
      </c>
      <c r="T423" s="23">
        <v>0</v>
      </c>
      <c r="U423" s="23">
        <v>11466000</v>
      </c>
    </row>
    <row r="424" spans="1:21" x14ac:dyDescent="0.25">
      <c r="A424" t="s">
        <v>3986</v>
      </c>
      <c r="B424" t="s">
        <v>3987</v>
      </c>
      <c r="C424" t="s">
        <v>1314</v>
      </c>
      <c r="D424" t="s">
        <v>1829</v>
      </c>
      <c r="F424" t="s">
        <v>1324</v>
      </c>
      <c r="G424" t="s">
        <v>1325</v>
      </c>
      <c r="H424">
        <v>2022</v>
      </c>
      <c r="I424" t="s">
        <v>3933</v>
      </c>
      <c r="J424" t="s">
        <v>1319</v>
      </c>
      <c r="K424" s="24">
        <v>195000000</v>
      </c>
      <c r="L424" t="s">
        <v>25</v>
      </c>
      <c r="N424" t="s">
        <v>1365</v>
      </c>
      <c r="O424" s="4">
        <v>0</v>
      </c>
      <c r="P424" s="4">
        <v>5.8899999999999994E-2</v>
      </c>
      <c r="Q424" s="4">
        <v>0</v>
      </c>
      <c r="R424" s="23">
        <v>0</v>
      </c>
      <c r="S424" s="23">
        <v>11485499.999999998</v>
      </c>
      <c r="T424" s="23">
        <v>0</v>
      </c>
      <c r="U424" s="23">
        <v>11485499.999999998</v>
      </c>
    </row>
    <row r="425" spans="1:21" x14ac:dyDescent="0.25">
      <c r="A425" t="s">
        <v>4016</v>
      </c>
      <c r="B425" t="s">
        <v>4017</v>
      </c>
      <c r="C425" t="s">
        <v>1314</v>
      </c>
      <c r="D425" t="s">
        <v>1854</v>
      </c>
      <c r="F425" t="s">
        <v>1338</v>
      </c>
      <c r="G425" t="s">
        <v>1421</v>
      </c>
      <c r="H425">
        <v>2022</v>
      </c>
      <c r="I425" t="s">
        <v>3933</v>
      </c>
      <c r="J425" t="s">
        <v>1319</v>
      </c>
      <c r="K425" s="24">
        <v>700000000</v>
      </c>
      <c r="L425" t="s">
        <v>1335</v>
      </c>
      <c r="M425" t="s">
        <v>1345</v>
      </c>
      <c r="N425" t="s">
        <v>1365</v>
      </c>
      <c r="O425" s="4">
        <v>0</v>
      </c>
      <c r="P425" s="4">
        <v>0</v>
      </c>
      <c r="Q425" s="4">
        <v>3.7000000000000005E-2</v>
      </c>
      <c r="R425" s="23">
        <v>0</v>
      </c>
      <c r="S425" s="23">
        <v>0</v>
      </c>
      <c r="T425" s="23">
        <v>25900000.000000004</v>
      </c>
      <c r="U425" s="23">
        <v>25900000.000000004</v>
      </c>
    </row>
    <row r="426" spans="1:21" x14ac:dyDescent="0.25">
      <c r="A426" t="s">
        <v>4041</v>
      </c>
      <c r="B426" t="s">
        <v>4042</v>
      </c>
      <c r="C426" t="s">
        <v>1314</v>
      </c>
      <c r="D426" t="s">
        <v>1890</v>
      </c>
      <c r="F426" t="s">
        <v>1324</v>
      </c>
      <c r="G426" t="s">
        <v>1378</v>
      </c>
      <c r="H426">
        <v>2022</v>
      </c>
      <c r="I426" t="s">
        <v>3933</v>
      </c>
      <c r="J426" t="s">
        <v>1319</v>
      </c>
      <c r="K426" s="24">
        <v>100000000</v>
      </c>
      <c r="L426" t="s">
        <v>1335</v>
      </c>
      <c r="M426" t="s">
        <v>1345</v>
      </c>
      <c r="N426" t="s">
        <v>1365</v>
      </c>
      <c r="O426" s="4">
        <v>0</v>
      </c>
      <c r="P426" s="4">
        <v>0</v>
      </c>
      <c r="Q426" s="4">
        <v>0.05</v>
      </c>
      <c r="R426" s="23">
        <v>0</v>
      </c>
      <c r="S426" s="23">
        <v>0</v>
      </c>
      <c r="T426" s="23">
        <v>5000000</v>
      </c>
      <c r="U426" s="23">
        <v>5000000</v>
      </c>
    </row>
    <row r="427" spans="1:21" x14ac:dyDescent="0.25">
      <c r="A427" t="s">
        <v>4111</v>
      </c>
      <c r="B427" t="s">
        <v>4112</v>
      </c>
      <c r="C427" t="s">
        <v>1314</v>
      </c>
      <c r="D427" t="s">
        <v>1964</v>
      </c>
      <c r="F427" t="s">
        <v>1324</v>
      </c>
      <c r="G427" t="s">
        <v>1403</v>
      </c>
      <c r="H427">
        <v>2022</v>
      </c>
      <c r="I427" t="s">
        <v>3933</v>
      </c>
      <c r="J427" t="s">
        <v>1319</v>
      </c>
      <c r="K427" s="24">
        <v>20000000</v>
      </c>
      <c r="L427" t="s">
        <v>1335</v>
      </c>
      <c r="M427" t="s">
        <v>1345</v>
      </c>
      <c r="N427" t="s">
        <v>1365</v>
      </c>
      <c r="O427" s="4">
        <v>0</v>
      </c>
      <c r="P427" s="4">
        <v>0</v>
      </c>
      <c r="Q427" s="4">
        <v>0.1</v>
      </c>
      <c r="R427" s="23">
        <v>0</v>
      </c>
      <c r="S427" s="23">
        <v>0</v>
      </c>
      <c r="T427" s="23">
        <v>2000000</v>
      </c>
      <c r="U427" s="23">
        <v>2000000</v>
      </c>
    </row>
    <row r="428" spans="1:21" x14ac:dyDescent="0.25">
      <c r="A428" t="s">
        <v>3660</v>
      </c>
      <c r="B428" t="s">
        <v>3661</v>
      </c>
      <c r="C428" t="s">
        <v>1367</v>
      </c>
      <c r="D428" t="s">
        <v>1448</v>
      </c>
      <c r="F428" t="s">
        <v>1432</v>
      </c>
      <c r="G428" t="s">
        <v>1455</v>
      </c>
      <c r="H428">
        <v>2022</v>
      </c>
      <c r="I428" t="s">
        <v>3662</v>
      </c>
      <c r="J428" t="s">
        <v>1319</v>
      </c>
      <c r="K428" s="24">
        <v>500000</v>
      </c>
      <c r="L428" t="s">
        <v>25</v>
      </c>
      <c r="N428" t="s">
        <v>1415</v>
      </c>
      <c r="O428" s="4">
        <v>0</v>
      </c>
      <c r="P428" s="4">
        <v>1</v>
      </c>
      <c r="Q428" s="4">
        <v>0</v>
      </c>
      <c r="R428" s="23">
        <v>0</v>
      </c>
      <c r="S428" s="23">
        <v>500000</v>
      </c>
      <c r="T428" s="23">
        <v>0</v>
      </c>
      <c r="U428" s="23">
        <v>500000</v>
      </c>
    </row>
    <row r="429" spans="1:21" x14ac:dyDescent="0.25">
      <c r="A429" t="s">
        <v>3832</v>
      </c>
      <c r="B429" t="s">
        <v>3833</v>
      </c>
      <c r="C429" t="s">
        <v>1367</v>
      </c>
      <c r="D429" t="s">
        <v>1623</v>
      </c>
      <c r="F429" t="s">
        <v>1355</v>
      </c>
      <c r="G429" t="s">
        <v>1370</v>
      </c>
      <c r="H429">
        <v>2022</v>
      </c>
      <c r="I429" t="s">
        <v>3662</v>
      </c>
      <c r="J429" t="s">
        <v>1319</v>
      </c>
      <c r="K429" s="24">
        <v>250000</v>
      </c>
      <c r="L429" t="s">
        <v>25</v>
      </c>
      <c r="N429" t="s">
        <v>1346</v>
      </c>
      <c r="O429" s="4">
        <v>0</v>
      </c>
      <c r="P429" s="4">
        <v>0.8</v>
      </c>
      <c r="Q429" s="4">
        <v>0</v>
      </c>
      <c r="R429" s="23">
        <v>0</v>
      </c>
      <c r="S429" s="23">
        <v>200000</v>
      </c>
      <c r="T429" s="23">
        <v>0</v>
      </c>
      <c r="U429" s="23">
        <v>200000</v>
      </c>
    </row>
    <row r="430" spans="1:21" x14ac:dyDescent="0.25">
      <c r="A430" t="s">
        <v>3594</v>
      </c>
      <c r="B430" t="s">
        <v>3595</v>
      </c>
      <c r="C430" t="s">
        <v>1314</v>
      </c>
      <c r="D430" t="s">
        <v>1315</v>
      </c>
      <c r="F430" t="s">
        <v>1324</v>
      </c>
      <c r="G430" t="s">
        <v>1378</v>
      </c>
      <c r="H430">
        <v>2022</v>
      </c>
      <c r="I430" t="s">
        <v>3596</v>
      </c>
      <c r="J430" t="s">
        <v>1319</v>
      </c>
      <c r="K430" s="24">
        <v>40000000</v>
      </c>
      <c r="L430" t="s">
        <v>1335</v>
      </c>
      <c r="M430" t="s">
        <v>1336</v>
      </c>
      <c r="N430" t="s">
        <v>1365</v>
      </c>
      <c r="O430" s="4">
        <v>0</v>
      </c>
      <c r="P430" s="4">
        <v>0</v>
      </c>
      <c r="Q430" s="4">
        <v>0.3</v>
      </c>
      <c r="R430" s="23">
        <v>0</v>
      </c>
      <c r="S430" s="23">
        <v>0</v>
      </c>
      <c r="T430" s="23">
        <v>12000000</v>
      </c>
      <c r="U430" s="23">
        <v>12000000</v>
      </c>
    </row>
    <row r="431" spans="1:21" x14ac:dyDescent="0.25">
      <c r="A431" t="s">
        <v>3897</v>
      </c>
      <c r="B431" t="s">
        <v>3898</v>
      </c>
      <c r="C431" t="s">
        <v>1314</v>
      </c>
      <c r="D431" t="s">
        <v>1720</v>
      </c>
      <c r="F431" t="s">
        <v>1324</v>
      </c>
      <c r="G431" t="s">
        <v>1374</v>
      </c>
      <c r="H431">
        <v>2022</v>
      </c>
      <c r="I431" t="s">
        <v>3596</v>
      </c>
      <c r="J431" t="s">
        <v>1319</v>
      </c>
      <c r="K431" s="24">
        <v>84000000</v>
      </c>
      <c r="L431" t="s">
        <v>24</v>
      </c>
      <c r="M431" t="s">
        <v>1327</v>
      </c>
      <c r="O431" s="4">
        <v>0.36070000000000002</v>
      </c>
      <c r="P431" s="4">
        <v>0</v>
      </c>
      <c r="Q431" s="4">
        <v>0</v>
      </c>
      <c r="R431" s="23">
        <v>30298800</v>
      </c>
      <c r="S431" s="23">
        <v>0</v>
      </c>
      <c r="T431" s="23">
        <v>0</v>
      </c>
      <c r="U431" s="23">
        <v>30298800</v>
      </c>
    </row>
    <row r="432" spans="1:21" x14ac:dyDescent="0.25">
      <c r="A432" t="s">
        <v>3897</v>
      </c>
      <c r="B432" t="s">
        <v>3898</v>
      </c>
      <c r="C432" t="s">
        <v>1314</v>
      </c>
      <c r="D432" t="s">
        <v>1720</v>
      </c>
      <c r="F432" t="s">
        <v>1324</v>
      </c>
      <c r="G432" t="s">
        <v>1374</v>
      </c>
      <c r="H432">
        <v>2022</v>
      </c>
      <c r="I432" t="s">
        <v>3596</v>
      </c>
      <c r="J432" t="s">
        <v>1319</v>
      </c>
      <c r="K432" s="24">
        <v>84000000</v>
      </c>
      <c r="L432" t="s">
        <v>24</v>
      </c>
      <c r="M432" t="s">
        <v>1345</v>
      </c>
      <c r="O432" s="4">
        <v>6.6299999999999998E-2</v>
      </c>
      <c r="P432" s="4">
        <v>0</v>
      </c>
      <c r="Q432" s="4">
        <v>0</v>
      </c>
      <c r="R432" s="23">
        <v>5569200</v>
      </c>
      <c r="S432" s="23">
        <v>0</v>
      </c>
      <c r="T432" s="23">
        <v>0</v>
      </c>
      <c r="U432" s="23">
        <v>5569200</v>
      </c>
    </row>
    <row r="433" spans="1:21" x14ac:dyDescent="0.25">
      <c r="A433" t="s">
        <v>4002</v>
      </c>
      <c r="B433" t="s">
        <v>4003</v>
      </c>
      <c r="C433" t="s">
        <v>1367</v>
      </c>
      <c r="D433" t="s">
        <v>1829</v>
      </c>
      <c r="F433" t="s">
        <v>1504</v>
      </c>
      <c r="G433" t="s">
        <v>1843</v>
      </c>
      <c r="H433">
        <v>2022</v>
      </c>
      <c r="I433" t="s">
        <v>3596</v>
      </c>
      <c r="J433" t="s">
        <v>1319</v>
      </c>
      <c r="K433" s="24">
        <v>200000</v>
      </c>
      <c r="L433" t="s">
        <v>25</v>
      </c>
      <c r="N433" t="s">
        <v>1415</v>
      </c>
      <c r="O433" s="4">
        <v>0</v>
      </c>
      <c r="P433" s="4">
        <v>1</v>
      </c>
      <c r="Q433" s="4">
        <v>0</v>
      </c>
      <c r="R433" s="23">
        <v>0</v>
      </c>
      <c r="S433" s="23">
        <v>200000</v>
      </c>
      <c r="T433" s="23">
        <v>0</v>
      </c>
      <c r="U433" s="23">
        <v>200000</v>
      </c>
    </row>
    <row r="434" spans="1:21" x14ac:dyDescent="0.25">
      <c r="A434" t="s">
        <v>4020</v>
      </c>
      <c r="B434" t="s">
        <v>4021</v>
      </c>
      <c r="C434" t="s">
        <v>1367</v>
      </c>
      <c r="D434" t="s">
        <v>1854</v>
      </c>
      <c r="F434" t="s">
        <v>1355</v>
      </c>
      <c r="G434" t="s">
        <v>1370</v>
      </c>
      <c r="H434">
        <v>2022</v>
      </c>
      <c r="I434" t="s">
        <v>3596</v>
      </c>
      <c r="J434" t="s">
        <v>1319</v>
      </c>
      <c r="K434" s="24">
        <v>250000</v>
      </c>
      <c r="L434" t="s">
        <v>25</v>
      </c>
      <c r="N434" t="s">
        <v>1346</v>
      </c>
      <c r="O434" s="4">
        <v>0</v>
      </c>
      <c r="P434" s="4">
        <v>0.64</v>
      </c>
      <c r="Q434" s="4">
        <v>0</v>
      </c>
      <c r="R434" s="23">
        <v>0</v>
      </c>
      <c r="S434" s="23">
        <v>160000</v>
      </c>
      <c r="T434" s="23">
        <v>0</v>
      </c>
      <c r="U434" s="23">
        <v>160000</v>
      </c>
    </row>
    <row r="435" spans="1:21" x14ac:dyDescent="0.25">
      <c r="A435" t="s">
        <v>3691</v>
      </c>
      <c r="B435" t="s">
        <v>3692</v>
      </c>
      <c r="C435" t="s">
        <v>1314</v>
      </c>
      <c r="D435" t="s">
        <v>1511</v>
      </c>
      <c r="F435" t="s">
        <v>1355</v>
      </c>
      <c r="G435" t="s">
        <v>1363</v>
      </c>
      <c r="H435">
        <v>2022</v>
      </c>
      <c r="I435" t="s">
        <v>3693</v>
      </c>
      <c r="J435" t="s">
        <v>1319</v>
      </c>
      <c r="K435" s="24">
        <v>60200000</v>
      </c>
      <c r="L435" t="s">
        <v>1335</v>
      </c>
      <c r="M435" t="s">
        <v>1327</v>
      </c>
      <c r="N435" t="s">
        <v>1347</v>
      </c>
      <c r="O435" s="4">
        <v>0</v>
      </c>
      <c r="P435" s="4">
        <v>0</v>
      </c>
      <c r="Q435" s="4">
        <v>0.38490000000000002</v>
      </c>
      <c r="R435" s="23">
        <v>0</v>
      </c>
      <c r="S435" s="23">
        <v>0</v>
      </c>
      <c r="T435" s="23">
        <v>23170980</v>
      </c>
      <c r="U435" s="23">
        <v>23170980</v>
      </c>
    </row>
    <row r="436" spans="1:21" x14ac:dyDescent="0.25">
      <c r="A436" t="s">
        <v>3855</v>
      </c>
      <c r="B436" t="s">
        <v>3856</v>
      </c>
      <c r="C436" t="s">
        <v>1367</v>
      </c>
      <c r="D436" t="s">
        <v>1677</v>
      </c>
      <c r="F436" t="s">
        <v>1324</v>
      </c>
      <c r="G436" t="s">
        <v>1403</v>
      </c>
      <c r="H436">
        <v>2022</v>
      </c>
      <c r="I436" t="s">
        <v>3693</v>
      </c>
      <c r="J436" t="s">
        <v>1319</v>
      </c>
      <c r="K436" s="24">
        <v>200000</v>
      </c>
      <c r="L436" t="s">
        <v>1335</v>
      </c>
      <c r="M436" t="s">
        <v>1336</v>
      </c>
      <c r="N436" t="s">
        <v>1409</v>
      </c>
      <c r="O436" s="4">
        <v>0</v>
      </c>
      <c r="P436" s="4">
        <v>0</v>
      </c>
      <c r="Q436" s="4">
        <v>0.5</v>
      </c>
      <c r="R436" s="23">
        <v>0</v>
      </c>
      <c r="S436" s="23">
        <v>0</v>
      </c>
      <c r="T436" s="23">
        <v>100000</v>
      </c>
      <c r="U436" s="23">
        <v>100000</v>
      </c>
    </row>
    <row r="437" spans="1:21" x14ac:dyDescent="0.25">
      <c r="A437" t="s">
        <v>4074</v>
      </c>
      <c r="B437" t="s">
        <v>4075</v>
      </c>
      <c r="C437" t="s">
        <v>1314</v>
      </c>
      <c r="D437" t="s">
        <v>1922</v>
      </c>
      <c r="F437" t="s">
        <v>1316</v>
      </c>
      <c r="G437" t="s">
        <v>1317</v>
      </c>
      <c r="H437">
        <v>2022</v>
      </c>
      <c r="I437" t="s">
        <v>3693</v>
      </c>
      <c r="J437" t="s">
        <v>1319</v>
      </c>
      <c r="K437" s="24">
        <v>150000000</v>
      </c>
      <c r="L437" t="s">
        <v>1335</v>
      </c>
      <c r="M437" t="s">
        <v>1345</v>
      </c>
      <c r="N437" t="s">
        <v>1320</v>
      </c>
      <c r="O437" s="4">
        <v>0</v>
      </c>
      <c r="P437" s="4">
        <v>0</v>
      </c>
      <c r="Q437" s="4">
        <v>0.42100000000000004</v>
      </c>
      <c r="R437" s="23">
        <v>0</v>
      </c>
      <c r="S437" s="23">
        <v>0</v>
      </c>
      <c r="T437" s="23">
        <v>63150000.000000007</v>
      </c>
      <c r="U437" s="23">
        <v>63150000.000000007</v>
      </c>
    </row>
    <row r="438" spans="1:21" x14ac:dyDescent="0.25">
      <c r="A438" t="s">
        <v>4147</v>
      </c>
      <c r="B438" t="s">
        <v>4148</v>
      </c>
      <c r="C438" t="s">
        <v>1367</v>
      </c>
      <c r="D438" t="s">
        <v>1964</v>
      </c>
      <c r="F438" t="s">
        <v>1355</v>
      </c>
      <c r="G438" t="s">
        <v>1370</v>
      </c>
      <c r="H438">
        <v>2022</v>
      </c>
      <c r="I438" t="s">
        <v>4149</v>
      </c>
      <c r="J438" t="s">
        <v>1319</v>
      </c>
      <c r="K438" s="24">
        <v>150000</v>
      </c>
      <c r="L438" t="s">
        <v>25</v>
      </c>
      <c r="N438" t="s">
        <v>1346</v>
      </c>
      <c r="O438" s="4">
        <v>0</v>
      </c>
      <c r="P438" s="4">
        <v>0.66</v>
      </c>
      <c r="Q438" s="4">
        <v>0</v>
      </c>
      <c r="R438" s="23">
        <v>0</v>
      </c>
      <c r="S438" s="23">
        <v>99000</v>
      </c>
      <c r="T438" s="23">
        <v>0</v>
      </c>
      <c r="U438" s="23">
        <v>99000</v>
      </c>
    </row>
    <row r="439" spans="1:21" x14ac:dyDescent="0.25">
      <c r="A439" t="s">
        <v>3625</v>
      </c>
      <c r="B439" t="s">
        <v>3626</v>
      </c>
      <c r="C439" t="s">
        <v>1367</v>
      </c>
      <c r="D439" t="s">
        <v>1315</v>
      </c>
      <c r="F439" t="s">
        <v>1355</v>
      </c>
      <c r="G439" t="s">
        <v>1363</v>
      </c>
      <c r="H439">
        <v>2022</v>
      </c>
      <c r="I439" t="s">
        <v>3627</v>
      </c>
      <c r="J439" t="s">
        <v>1319</v>
      </c>
      <c r="K439" s="24">
        <v>200000</v>
      </c>
      <c r="L439" t="s">
        <v>24</v>
      </c>
      <c r="M439" t="s">
        <v>84</v>
      </c>
      <c r="O439" s="4">
        <v>1</v>
      </c>
      <c r="P439" s="4">
        <v>0</v>
      </c>
      <c r="Q439" s="4">
        <v>0</v>
      </c>
      <c r="R439" s="23">
        <v>200000</v>
      </c>
      <c r="S439" s="23">
        <v>0</v>
      </c>
      <c r="T439" s="23">
        <v>0</v>
      </c>
      <c r="U439" s="23">
        <v>200000</v>
      </c>
    </row>
    <row r="440" spans="1:21" x14ac:dyDescent="0.25">
      <c r="A440" t="s">
        <v>3982</v>
      </c>
      <c r="B440" t="s">
        <v>3983</v>
      </c>
      <c r="C440" t="s">
        <v>1367</v>
      </c>
      <c r="D440" t="s">
        <v>1812</v>
      </c>
      <c r="F440" t="s">
        <v>1355</v>
      </c>
      <c r="G440" t="s">
        <v>1363</v>
      </c>
      <c r="H440">
        <v>2022</v>
      </c>
      <c r="I440" t="s">
        <v>3627</v>
      </c>
      <c r="J440" t="s">
        <v>1319</v>
      </c>
      <c r="K440" s="24">
        <v>500000</v>
      </c>
      <c r="L440" t="s">
        <v>25</v>
      </c>
      <c r="N440" t="s">
        <v>1347</v>
      </c>
      <c r="O440" s="4">
        <v>0</v>
      </c>
      <c r="P440" s="4">
        <v>0.18</v>
      </c>
      <c r="Q440" s="4">
        <v>0</v>
      </c>
      <c r="R440" s="23">
        <v>0</v>
      </c>
      <c r="S440" s="23">
        <v>90000</v>
      </c>
      <c r="T440" s="23">
        <v>0</v>
      </c>
      <c r="U440" s="23">
        <v>90000</v>
      </c>
    </row>
    <row r="441" spans="1:21" x14ac:dyDescent="0.25">
      <c r="A441" t="s">
        <v>3715</v>
      </c>
      <c r="B441" t="s">
        <v>3716</v>
      </c>
      <c r="C441" t="s">
        <v>1314</v>
      </c>
      <c r="D441" t="s">
        <v>1539</v>
      </c>
      <c r="F441" t="s">
        <v>1316</v>
      </c>
      <c r="G441" t="s">
        <v>1317</v>
      </c>
      <c r="H441">
        <v>2022</v>
      </c>
      <c r="I441" t="s">
        <v>3582</v>
      </c>
      <c r="J441" t="s">
        <v>1319</v>
      </c>
      <c r="K441" s="24">
        <v>40222700</v>
      </c>
      <c r="L441" t="s">
        <v>1335</v>
      </c>
      <c r="M441" t="s">
        <v>1345</v>
      </c>
      <c r="N441" t="s">
        <v>1365</v>
      </c>
      <c r="O441" s="4">
        <v>0</v>
      </c>
      <c r="P441" s="4">
        <v>0</v>
      </c>
      <c r="Q441" s="4">
        <v>0.48729999999999996</v>
      </c>
      <c r="R441" s="23">
        <v>0</v>
      </c>
      <c r="S441" s="23">
        <v>0</v>
      </c>
      <c r="T441" s="23">
        <v>19600521.709999997</v>
      </c>
      <c r="U441" s="23">
        <v>19600521.709999997</v>
      </c>
    </row>
    <row r="442" spans="1:21" x14ac:dyDescent="0.25">
      <c r="A442" t="s">
        <v>3715</v>
      </c>
      <c r="B442" t="s">
        <v>3716</v>
      </c>
      <c r="C442" t="s">
        <v>1314</v>
      </c>
      <c r="D442" t="s">
        <v>1539</v>
      </c>
      <c r="F442" t="s">
        <v>1316</v>
      </c>
      <c r="G442" t="s">
        <v>1317</v>
      </c>
      <c r="H442">
        <v>2022</v>
      </c>
      <c r="I442" t="s">
        <v>3582</v>
      </c>
      <c r="J442" t="s">
        <v>1319</v>
      </c>
      <c r="K442" s="24">
        <v>40222700</v>
      </c>
      <c r="L442" t="s">
        <v>25</v>
      </c>
      <c r="N442" t="s">
        <v>1346</v>
      </c>
      <c r="O442" s="4">
        <v>0</v>
      </c>
      <c r="P442" s="4">
        <v>0.31759999999999999</v>
      </c>
      <c r="Q442" s="4">
        <v>0</v>
      </c>
      <c r="R442" s="23">
        <v>0</v>
      </c>
      <c r="S442" s="23">
        <v>12774729.52</v>
      </c>
      <c r="T442" s="23">
        <v>0</v>
      </c>
      <c r="U442" s="23">
        <v>12774729.52</v>
      </c>
    </row>
    <row r="443" spans="1:21" x14ac:dyDescent="0.25">
      <c r="A443" t="s">
        <v>3741</v>
      </c>
      <c r="B443" t="s">
        <v>3716</v>
      </c>
      <c r="C443" t="s">
        <v>1314</v>
      </c>
      <c r="D443" t="s">
        <v>1539</v>
      </c>
      <c r="F443" t="s">
        <v>1316</v>
      </c>
      <c r="G443" t="s">
        <v>1317</v>
      </c>
      <c r="H443">
        <v>2022</v>
      </c>
      <c r="I443" t="s">
        <v>3582</v>
      </c>
      <c r="J443" t="s">
        <v>1319</v>
      </c>
      <c r="K443" s="24">
        <v>59777300</v>
      </c>
      <c r="L443" t="s">
        <v>1335</v>
      </c>
      <c r="M443" t="s">
        <v>1345</v>
      </c>
      <c r="N443" t="s">
        <v>1365</v>
      </c>
      <c r="O443" s="4">
        <v>0</v>
      </c>
      <c r="P443" s="4">
        <v>0</v>
      </c>
      <c r="Q443" s="4">
        <v>0.48729999999999996</v>
      </c>
      <c r="R443" s="23">
        <v>0</v>
      </c>
      <c r="S443" s="23">
        <v>0</v>
      </c>
      <c r="T443" s="23">
        <v>29129478.289999999</v>
      </c>
      <c r="U443" s="23">
        <v>29129478.289999999</v>
      </c>
    </row>
    <row r="444" spans="1:21" x14ac:dyDescent="0.25">
      <c r="A444" t="s">
        <v>3741</v>
      </c>
      <c r="B444" t="s">
        <v>3716</v>
      </c>
      <c r="C444" t="s">
        <v>1314</v>
      </c>
      <c r="D444" t="s">
        <v>1539</v>
      </c>
      <c r="F444" t="s">
        <v>1316</v>
      </c>
      <c r="G444" t="s">
        <v>1317</v>
      </c>
      <c r="H444">
        <v>2022</v>
      </c>
      <c r="I444" t="s">
        <v>3582</v>
      </c>
      <c r="J444" t="s">
        <v>1319</v>
      </c>
      <c r="K444" s="24">
        <v>59777300</v>
      </c>
      <c r="L444" t="s">
        <v>25</v>
      </c>
      <c r="N444" t="s">
        <v>1346</v>
      </c>
      <c r="O444" s="4">
        <v>0</v>
      </c>
      <c r="P444" s="4">
        <v>0.31759999999999999</v>
      </c>
      <c r="Q444" s="4">
        <v>0</v>
      </c>
      <c r="R444" s="23">
        <v>0</v>
      </c>
      <c r="S444" s="23">
        <v>18985270.48</v>
      </c>
      <c r="T444" s="23">
        <v>0</v>
      </c>
      <c r="U444" s="23">
        <v>18985270.48</v>
      </c>
    </row>
    <row r="445" spans="1:21" x14ac:dyDescent="0.25">
      <c r="A445" t="s">
        <v>3799</v>
      </c>
      <c r="B445" t="s">
        <v>3800</v>
      </c>
      <c r="C445" t="s">
        <v>1367</v>
      </c>
      <c r="D445" t="s">
        <v>1590</v>
      </c>
      <c r="F445" t="s">
        <v>1355</v>
      </c>
      <c r="G445" t="s">
        <v>1356</v>
      </c>
      <c r="H445">
        <v>2022</v>
      </c>
      <c r="I445" t="s">
        <v>3582</v>
      </c>
      <c r="J445" t="s">
        <v>1319</v>
      </c>
      <c r="K445" s="24">
        <v>400000</v>
      </c>
      <c r="L445" t="s">
        <v>1335</v>
      </c>
      <c r="M445" t="s">
        <v>141</v>
      </c>
      <c r="N445" t="s">
        <v>1347</v>
      </c>
      <c r="O445" s="4">
        <v>0</v>
      </c>
      <c r="P445" s="4">
        <v>0</v>
      </c>
      <c r="Q445" s="4">
        <v>1</v>
      </c>
      <c r="R445" s="23">
        <v>0</v>
      </c>
      <c r="S445" s="23">
        <v>0</v>
      </c>
      <c r="T445" s="23">
        <v>400000</v>
      </c>
      <c r="U445" s="23">
        <v>400000</v>
      </c>
    </row>
    <row r="446" spans="1:21" x14ac:dyDescent="0.25">
      <c r="A446" t="s">
        <v>3863</v>
      </c>
      <c r="B446" t="s">
        <v>3864</v>
      </c>
      <c r="C446" t="s">
        <v>1367</v>
      </c>
      <c r="D446" t="s">
        <v>1677</v>
      </c>
      <c r="F446" t="s">
        <v>1504</v>
      </c>
      <c r="G446" t="s">
        <v>1683</v>
      </c>
      <c r="H446">
        <v>2022</v>
      </c>
      <c r="I446" t="s">
        <v>3582</v>
      </c>
      <c r="J446" t="s">
        <v>1319</v>
      </c>
      <c r="K446" s="24">
        <v>200000</v>
      </c>
      <c r="L446" t="s">
        <v>25</v>
      </c>
      <c r="N446" t="s">
        <v>1415</v>
      </c>
      <c r="O446" s="4">
        <v>0</v>
      </c>
      <c r="P446" s="4">
        <v>1</v>
      </c>
      <c r="Q446" s="4">
        <v>0</v>
      </c>
      <c r="R446" s="23">
        <v>0</v>
      </c>
      <c r="S446" s="23">
        <v>200000</v>
      </c>
      <c r="T446" s="23">
        <v>0</v>
      </c>
      <c r="U446" s="23">
        <v>200000</v>
      </c>
    </row>
    <row r="447" spans="1:21" x14ac:dyDescent="0.25">
      <c r="A447" t="s">
        <v>4162</v>
      </c>
      <c r="B447" t="s">
        <v>4163</v>
      </c>
      <c r="C447" t="s">
        <v>1367</v>
      </c>
      <c r="D447" t="s">
        <v>1964</v>
      </c>
      <c r="F447" t="s">
        <v>1413</v>
      </c>
      <c r="G447" t="s">
        <v>4164</v>
      </c>
      <c r="H447">
        <v>2022</v>
      </c>
      <c r="I447" t="s">
        <v>3582</v>
      </c>
      <c r="J447" t="s">
        <v>1319</v>
      </c>
      <c r="K447" s="24">
        <v>300000</v>
      </c>
      <c r="L447" t="s">
        <v>1335</v>
      </c>
      <c r="M447" t="s">
        <v>1345</v>
      </c>
      <c r="N447" t="s">
        <v>1365</v>
      </c>
      <c r="O447" s="4">
        <v>0</v>
      </c>
      <c r="P447" s="4">
        <v>0</v>
      </c>
      <c r="Q447" s="4">
        <v>0.5</v>
      </c>
      <c r="R447" s="23">
        <v>0</v>
      </c>
      <c r="S447" s="23">
        <v>0</v>
      </c>
      <c r="T447" s="23">
        <v>150000</v>
      </c>
      <c r="U447" s="23">
        <v>150000</v>
      </c>
    </row>
    <row r="448" spans="1:21" x14ac:dyDescent="0.25">
      <c r="A448" t="s">
        <v>4086</v>
      </c>
      <c r="B448" t="s">
        <v>4087</v>
      </c>
      <c r="C448" t="s">
        <v>1367</v>
      </c>
      <c r="D448" t="s">
        <v>1922</v>
      </c>
      <c r="F448" t="s">
        <v>1324</v>
      </c>
      <c r="G448" t="s">
        <v>1403</v>
      </c>
      <c r="H448">
        <v>2022</v>
      </c>
      <c r="I448" t="s">
        <v>4052</v>
      </c>
      <c r="J448" t="s">
        <v>1319</v>
      </c>
      <c r="K448" s="24">
        <v>330000</v>
      </c>
      <c r="L448" t="s">
        <v>24</v>
      </c>
      <c r="M448" t="s">
        <v>1352</v>
      </c>
      <c r="O448" s="4">
        <v>1</v>
      </c>
      <c r="P448" s="4">
        <v>0</v>
      </c>
      <c r="Q448" s="4">
        <v>0</v>
      </c>
      <c r="R448" s="23">
        <v>330000</v>
      </c>
      <c r="S448" s="23">
        <v>0</v>
      </c>
      <c r="T448" s="23">
        <v>0</v>
      </c>
      <c r="U448" s="23">
        <v>330000</v>
      </c>
    </row>
    <row r="449" spans="1:21" x14ac:dyDescent="0.25">
      <c r="A449" t="s">
        <v>4263</v>
      </c>
      <c r="B449" t="s">
        <v>4264</v>
      </c>
      <c r="C449" t="s">
        <v>1367</v>
      </c>
      <c r="D449" t="s">
        <v>2145</v>
      </c>
      <c r="F449" t="s">
        <v>1530</v>
      </c>
      <c r="G449" t="s">
        <v>4256</v>
      </c>
      <c r="H449">
        <v>2022</v>
      </c>
      <c r="I449" t="s">
        <v>4052</v>
      </c>
      <c r="J449" t="s">
        <v>1319</v>
      </c>
      <c r="K449" s="24">
        <v>200000</v>
      </c>
      <c r="L449" t="s">
        <v>25</v>
      </c>
      <c r="N449" t="s">
        <v>1415</v>
      </c>
      <c r="O449" s="4">
        <v>0</v>
      </c>
      <c r="P449" s="4">
        <v>1</v>
      </c>
      <c r="Q449" s="4">
        <v>0</v>
      </c>
      <c r="R449" s="23">
        <v>0</v>
      </c>
      <c r="S449" s="23">
        <v>200000</v>
      </c>
      <c r="T449" s="23">
        <v>0</v>
      </c>
      <c r="U449" s="23">
        <v>200000</v>
      </c>
    </row>
    <row r="450" spans="1:21" x14ac:dyDescent="0.25">
      <c r="A450" t="s">
        <v>3808</v>
      </c>
      <c r="B450" t="s">
        <v>3809</v>
      </c>
      <c r="C450" t="s">
        <v>1367</v>
      </c>
      <c r="D450" t="s">
        <v>1590</v>
      </c>
      <c r="F450" t="s">
        <v>1324</v>
      </c>
      <c r="G450" t="s">
        <v>1403</v>
      </c>
      <c r="H450">
        <v>2022</v>
      </c>
      <c r="I450" t="s">
        <v>3810</v>
      </c>
      <c r="J450" t="s">
        <v>1319</v>
      </c>
      <c r="K450" s="24">
        <v>200000</v>
      </c>
      <c r="L450" t="s">
        <v>24</v>
      </c>
      <c r="M450" t="s">
        <v>141</v>
      </c>
      <c r="O450" s="4">
        <v>1</v>
      </c>
      <c r="P450" s="4">
        <v>0</v>
      </c>
      <c r="Q450" s="4">
        <v>0</v>
      </c>
      <c r="R450" s="23">
        <v>200000</v>
      </c>
      <c r="S450" s="23">
        <v>0</v>
      </c>
      <c r="T450" s="23">
        <v>0</v>
      </c>
      <c r="U450" s="23">
        <v>200000</v>
      </c>
    </row>
    <row r="451" spans="1:21" x14ac:dyDescent="0.25">
      <c r="A451" t="s">
        <v>3894</v>
      </c>
      <c r="B451" t="s">
        <v>3895</v>
      </c>
      <c r="C451" t="s">
        <v>1367</v>
      </c>
      <c r="D451" t="s">
        <v>1690</v>
      </c>
      <c r="F451" t="s">
        <v>1504</v>
      </c>
      <c r="G451" t="s">
        <v>3690</v>
      </c>
      <c r="H451">
        <v>2022</v>
      </c>
      <c r="I451" t="s">
        <v>3896</v>
      </c>
      <c r="J451" t="s">
        <v>1319</v>
      </c>
      <c r="K451" s="24">
        <v>200000</v>
      </c>
      <c r="L451" t="s">
        <v>25</v>
      </c>
      <c r="N451" t="s">
        <v>1415</v>
      </c>
      <c r="O451" s="4">
        <v>0</v>
      </c>
      <c r="P451" s="4">
        <v>1</v>
      </c>
      <c r="Q451" s="4">
        <v>0</v>
      </c>
      <c r="R451" s="23">
        <v>0</v>
      </c>
      <c r="S451" s="23">
        <v>200000</v>
      </c>
      <c r="T451" s="23">
        <v>0</v>
      </c>
      <c r="U451" s="23">
        <v>200000</v>
      </c>
    </row>
    <row r="452" spans="1:21" x14ac:dyDescent="0.25">
      <c r="A452" t="s">
        <v>3949</v>
      </c>
      <c r="B452" t="s">
        <v>3950</v>
      </c>
      <c r="C452" t="s">
        <v>1367</v>
      </c>
      <c r="D452" t="s">
        <v>1766</v>
      </c>
      <c r="F452" t="s">
        <v>1504</v>
      </c>
      <c r="G452" t="s">
        <v>3690</v>
      </c>
      <c r="H452">
        <v>2022</v>
      </c>
      <c r="I452" t="s">
        <v>3896</v>
      </c>
      <c r="J452" t="s">
        <v>1319</v>
      </c>
      <c r="K452" s="24">
        <v>200000</v>
      </c>
      <c r="L452" t="s">
        <v>25</v>
      </c>
      <c r="N452" t="s">
        <v>1415</v>
      </c>
      <c r="O452" s="4">
        <v>0</v>
      </c>
      <c r="P452" s="4">
        <v>1</v>
      </c>
      <c r="Q452" s="4">
        <v>0</v>
      </c>
      <c r="R452" s="23">
        <v>0</v>
      </c>
      <c r="S452" s="23">
        <v>200000</v>
      </c>
      <c r="T452" s="23">
        <v>0</v>
      </c>
      <c r="U452" s="23">
        <v>200000</v>
      </c>
    </row>
    <row r="453" spans="1:21" x14ac:dyDescent="0.25">
      <c r="A453" t="s">
        <v>4090</v>
      </c>
      <c r="B453" t="s">
        <v>4091</v>
      </c>
      <c r="C453" t="s">
        <v>1367</v>
      </c>
      <c r="D453" t="s">
        <v>1922</v>
      </c>
      <c r="F453" t="s">
        <v>1355</v>
      </c>
      <c r="G453" t="s">
        <v>1370</v>
      </c>
      <c r="H453">
        <v>2022</v>
      </c>
      <c r="I453" t="s">
        <v>3896</v>
      </c>
      <c r="J453" t="s">
        <v>1319</v>
      </c>
      <c r="K453" s="24">
        <v>100000</v>
      </c>
      <c r="L453" t="s">
        <v>25</v>
      </c>
      <c r="N453" t="s">
        <v>1346</v>
      </c>
      <c r="O453" s="4">
        <v>0</v>
      </c>
      <c r="P453" s="4">
        <v>0.6</v>
      </c>
      <c r="Q453" s="4">
        <v>0</v>
      </c>
      <c r="R453" s="23">
        <v>0</v>
      </c>
      <c r="S453" s="23">
        <v>60000</v>
      </c>
      <c r="T453" s="23">
        <v>0</v>
      </c>
      <c r="U453" s="23">
        <v>60000</v>
      </c>
    </row>
    <row r="454" spans="1:21" x14ac:dyDescent="0.25">
      <c r="A454" t="s">
        <v>4169</v>
      </c>
      <c r="B454" t="s">
        <v>4170</v>
      </c>
      <c r="C454" t="s">
        <v>1367</v>
      </c>
      <c r="D454" t="s">
        <v>1964</v>
      </c>
      <c r="F454" t="s">
        <v>1316</v>
      </c>
      <c r="G454" t="s">
        <v>1461</v>
      </c>
      <c r="H454">
        <v>2022</v>
      </c>
      <c r="I454" t="s">
        <v>3896</v>
      </c>
      <c r="J454" t="s">
        <v>1319</v>
      </c>
      <c r="K454" s="24">
        <v>950000</v>
      </c>
      <c r="L454" t="s">
        <v>1335</v>
      </c>
      <c r="M454" t="s">
        <v>1321</v>
      </c>
      <c r="N454" t="s">
        <v>1320</v>
      </c>
      <c r="O454" s="4">
        <v>0</v>
      </c>
      <c r="P454" s="4">
        <v>0</v>
      </c>
      <c r="Q454" s="4">
        <v>1</v>
      </c>
      <c r="R454" s="23">
        <v>0</v>
      </c>
      <c r="S454" s="23">
        <v>0</v>
      </c>
      <c r="T454" s="23">
        <v>950000</v>
      </c>
      <c r="U454" s="23">
        <v>950000</v>
      </c>
    </row>
    <row r="455" spans="1:21" x14ac:dyDescent="0.25">
      <c r="A455" t="s">
        <v>4179</v>
      </c>
      <c r="B455" t="s">
        <v>4180</v>
      </c>
      <c r="C455" t="s">
        <v>1367</v>
      </c>
      <c r="D455" t="s">
        <v>1964</v>
      </c>
      <c r="F455" t="s">
        <v>1316</v>
      </c>
      <c r="G455" t="s">
        <v>1461</v>
      </c>
      <c r="H455">
        <v>2022</v>
      </c>
      <c r="I455" t="s">
        <v>3896</v>
      </c>
      <c r="J455" t="s">
        <v>1319</v>
      </c>
      <c r="K455" s="24">
        <v>200000</v>
      </c>
      <c r="L455" t="s">
        <v>1335</v>
      </c>
      <c r="M455" t="s">
        <v>1321</v>
      </c>
      <c r="N455" t="s">
        <v>1320</v>
      </c>
      <c r="O455" s="4">
        <v>0</v>
      </c>
      <c r="P455" s="4">
        <v>0</v>
      </c>
      <c r="Q455" s="4">
        <v>0.42499999999999999</v>
      </c>
      <c r="R455" s="23">
        <v>0</v>
      </c>
      <c r="S455" s="23">
        <v>0</v>
      </c>
      <c r="T455" s="23">
        <v>85000</v>
      </c>
      <c r="U455" s="23">
        <v>85000</v>
      </c>
    </row>
    <row r="456" spans="1:21" x14ac:dyDescent="0.25">
      <c r="A456" t="s">
        <v>4252</v>
      </c>
      <c r="B456" t="s">
        <v>4253</v>
      </c>
      <c r="C456" t="s">
        <v>1367</v>
      </c>
      <c r="D456" t="s">
        <v>2119</v>
      </c>
      <c r="F456" t="s">
        <v>1324</v>
      </c>
      <c r="G456" t="s">
        <v>1403</v>
      </c>
      <c r="H456">
        <v>2022</v>
      </c>
      <c r="I456" t="s">
        <v>3896</v>
      </c>
      <c r="J456" t="s">
        <v>1319</v>
      </c>
      <c r="K456" s="24">
        <v>130000</v>
      </c>
      <c r="L456" t="s">
        <v>24</v>
      </c>
      <c r="M456" t="s">
        <v>1336</v>
      </c>
      <c r="O456" s="4">
        <v>0.1</v>
      </c>
      <c r="P456" s="4">
        <v>0</v>
      </c>
      <c r="Q456" s="4">
        <v>0</v>
      </c>
      <c r="R456" s="23">
        <v>13000</v>
      </c>
      <c r="S456" s="23">
        <v>0</v>
      </c>
      <c r="T456" s="23">
        <v>0</v>
      </c>
      <c r="U456" s="23">
        <v>13000</v>
      </c>
    </row>
    <row r="457" spans="1:21" x14ac:dyDescent="0.25">
      <c r="A457" t="s">
        <v>3927</v>
      </c>
      <c r="B457" t="s">
        <v>3928</v>
      </c>
      <c r="C457" t="s">
        <v>1472</v>
      </c>
      <c r="D457" t="s">
        <v>1720</v>
      </c>
      <c r="F457" t="s">
        <v>1324</v>
      </c>
      <c r="G457" t="s">
        <v>1378</v>
      </c>
      <c r="H457">
        <v>2022</v>
      </c>
      <c r="I457" t="s">
        <v>3849</v>
      </c>
      <c r="J457" t="s">
        <v>1319</v>
      </c>
      <c r="K457" s="24">
        <v>85000000</v>
      </c>
      <c r="L457" t="s">
        <v>25</v>
      </c>
      <c r="N457" t="s">
        <v>1365</v>
      </c>
      <c r="O457" s="4">
        <v>0</v>
      </c>
      <c r="P457" s="4">
        <v>0.91</v>
      </c>
      <c r="Q457" s="4">
        <v>0</v>
      </c>
      <c r="R457" s="23">
        <v>0</v>
      </c>
      <c r="S457" s="23">
        <v>77350000</v>
      </c>
      <c r="T457" s="23">
        <v>0</v>
      </c>
      <c r="U457" s="23">
        <v>77350000</v>
      </c>
    </row>
    <row r="458" spans="1:21" x14ac:dyDescent="0.25">
      <c r="A458" t="s">
        <v>3936</v>
      </c>
      <c r="B458" t="s">
        <v>3937</v>
      </c>
      <c r="C458" t="s">
        <v>1314</v>
      </c>
      <c r="D458" t="s">
        <v>1766</v>
      </c>
      <c r="F458" t="s">
        <v>1355</v>
      </c>
      <c r="G458" t="s">
        <v>1363</v>
      </c>
      <c r="H458">
        <v>2022</v>
      </c>
      <c r="I458" t="s">
        <v>3849</v>
      </c>
      <c r="J458" t="s">
        <v>1319</v>
      </c>
      <c r="K458" s="24">
        <v>100000000</v>
      </c>
      <c r="L458" t="s">
        <v>25</v>
      </c>
      <c r="N458" t="s">
        <v>1347</v>
      </c>
      <c r="O458" s="4">
        <v>0</v>
      </c>
      <c r="P458" s="4">
        <v>0.33409999999999995</v>
      </c>
      <c r="Q458" s="4">
        <v>0</v>
      </c>
      <c r="R458" s="23">
        <v>0</v>
      </c>
      <c r="S458" s="23">
        <v>33409999.999999996</v>
      </c>
      <c r="T458" s="23">
        <v>0</v>
      </c>
      <c r="U458" s="23">
        <v>33409999.999999996</v>
      </c>
    </row>
    <row r="459" spans="1:21" x14ac:dyDescent="0.25">
      <c r="A459" t="s">
        <v>3727</v>
      </c>
      <c r="B459" t="s">
        <v>3728</v>
      </c>
      <c r="C459" t="s">
        <v>1314</v>
      </c>
      <c r="D459" t="s">
        <v>1539</v>
      </c>
      <c r="F459" t="s">
        <v>1324</v>
      </c>
      <c r="G459" t="s">
        <v>1378</v>
      </c>
      <c r="H459">
        <v>2022</v>
      </c>
      <c r="I459" t="s">
        <v>3714</v>
      </c>
      <c r="J459" t="s">
        <v>1319</v>
      </c>
      <c r="K459" s="24">
        <v>110000000</v>
      </c>
      <c r="L459" t="s">
        <v>24</v>
      </c>
      <c r="M459" t="s">
        <v>1327</v>
      </c>
      <c r="O459" s="4">
        <v>0.33640000000000003</v>
      </c>
      <c r="P459" s="4">
        <v>0</v>
      </c>
      <c r="Q459" s="4">
        <v>0</v>
      </c>
      <c r="R459" s="23">
        <v>37004000</v>
      </c>
      <c r="S459" s="23">
        <v>0</v>
      </c>
      <c r="T459" s="23">
        <v>0</v>
      </c>
      <c r="U459" s="23">
        <v>37004000</v>
      </c>
    </row>
    <row r="460" spans="1:21" x14ac:dyDescent="0.25">
      <c r="A460" t="s">
        <v>3727</v>
      </c>
      <c r="B460" t="s">
        <v>3728</v>
      </c>
      <c r="C460" t="s">
        <v>1314</v>
      </c>
      <c r="D460" t="s">
        <v>1539</v>
      </c>
      <c r="F460" t="s">
        <v>1324</v>
      </c>
      <c r="G460" t="s">
        <v>1378</v>
      </c>
      <c r="H460">
        <v>2022</v>
      </c>
      <c r="I460" t="s">
        <v>3714</v>
      </c>
      <c r="J460" t="s">
        <v>1319</v>
      </c>
      <c r="K460" s="24">
        <v>110000000</v>
      </c>
      <c r="L460" t="s">
        <v>24</v>
      </c>
      <c r="M460" t="s">
        <v>1345</v>
      </c>
      <c r="O460" s="4">
        <v>0.01</v>
      </c>
      <c r="P460" s="4">
        <v>0</v>
      </c>
      <c r="Q460" s="4">
        <v>0</v>
      </c>
      <c r="R460" s="23">
        <v>1100000</v>
      </c>
      <c r="S460" s="23">
        <v>0</v>
      </c>
      <c r="T460" s="23">
        <v>0</v>
      </c>
      <c r="U460" s="23">
        <v>1100000</v>
      </c>
    </row>
    <row r="461" spans="1:21" x14ac:dyDescent="0.25">
      <c r="A461" t="s">
        <v>3727</v>
      </c>
      <c r="B461" t="s">
        <v>3728</v>
      </c>
      <c r="C461" t="s">
        <v>1314</v>
      </c>
      <c r="D461" t="s">
        <v>1539</v>
      </c>
      <c r="F461" t="s">
        <v>1324</v>
      </c>
      <c r="G461" t="s">
        <v>1378</v>
      </c>
      <c r="H461">
        <v>2022</v>
      </c>
      <c r="I461" t="s">
        <v>3714</v>
      </c>
      <c r="J461" t="s">
        <v>1319</v>
      </c>
      <c r="K461" s="24">
        <v>110000000</v>
      </c>
      <c r="L461" t="s">
        <v>24</v>
      </c>
      <c r="M461" t="s">
        <v>141</v>
      </c>
      <c r="O461" s="4">
        <v>0.19089999999999999</v>
      </c>
      <c r="P461" s="4">
        <v>0</v>
      </c>
      <c r="Q461" s="4">
        <v>0</v>
      </c>
      <c r="R461" s="23">
        <v>20999000</v>
      </c>
      <c r="S461" s="23">
        <v>0</v>
      </c>
      <c r="T461" s="23">
        <v>0</v>
      </c>
      <c r="U461" s="23">
        <v>20999000</v>
      </c>
    </row>
    <row r="462" spans="1:21" x14ac:dyDescent="0.25">
      <c r="A462" t="s">
        <v>4156</v>
      </c>
      <c r="B462" t="s">
        <v>4157</v>
      </c>
      <c r="C462" t="s">
        <v>1367</v>
      </c>
      <c r="D462" t="s">
        <v>1964</v>
      </c>
      <c r="F462" t="s">
        <v>1324</v>
      </c>
      <c r="G462" t="s">
        <v>1403</v>
      </c>
      <c r="H462">
        <v>2022</v>
      </c>
      <c r="I462" t="s">
        <v>3714</v>
      </c>
      <c r="J462" t="s">
        <v>1319</v>
      </c>
      <c r="K462" s="24">
        <v>400000</v>
      </c>
      <c r="L462" t="s">
        <v>24</v>
      </c>
      <c r="M462" t="s">
        <v>1345</v>
      </c>
      <c r="O462" s="4">
        <v>1</v>
      </c>
      <c r="P462" s="4">
        <v>0</v>
      </c>
      <c r="Q462" s="4">
        <v>0</v>
      </c>
      <c r="R462" s="23">
        <v>400000</v>
      </c>
      <c r="S462" s="23">
        <v>0</v>
      </c>
      <c r="T462" s="23">
        <v>0</v>
      </c>
      <c r="U462" s="23">
        <v>400000</v>
      </c>
    </row>
    <row r="463" spans="1:21" x14ac:dyDescent="0.25">
      <c r="A463" t="s">
        <v>4203</v>
      </c>
      <c r="B463" t="s">
        <v>4204</v>
      </c>
      <c r="C463" t="s">
        <v>1314</v>
      </c>
      <c r="D463" t="s">
        <v>2101</v>
      </c>
      <c r="F463" t="s">
        <v>1338</v>
      </c>
      <c r="G463" t="s">
        <v>1421</v>
      </c>
      <c r="H463">
        <v>2022</v>
      </c>
      <c r="I463" t="s">
        <v>3714</v>
      </c>
      <c r="J463" t="s">
        <v>1319</v>
      </c>
      <c r="K463" s="24">
        <v>10000000</v>
      </c>
      <c r="L463" t="s">
        <v>1335</v>
      </c>
      <c r="M463" t="s">
        <v>1345</v>
      </c>
      <c r="N463" t="s">
        <v>1365</v>
      </c>
      <c r="O463" s="4">
        <v>0</v>
      </c>
      <c r="P463" s="4">
        <v>0</v>
      </c>
      <c r="Q463" s="4">
        <v>3.0200000000000001E-2</v>
      </c>
      <c r="R463" s="23">
        <v>0</v>
      </c>
      <c r="S463" s="23">
        <v>0</v>
      </c>
      <c r="T463" s="23">
        <v>302000</v>
      </c>
      <c r="U463" s="23">
        <v>302000</v>
      </c>
    </row>
    <row r="464" spans="1:21" x14ac:dyDescent="0.25">
      <c r="A464" t="s">
        <v>4209</v>
      </c>
      <c r="B464" t="s">
        <v>4210</v>
      </c>
      <c r="C464" t="s">
        <v>1367</v>
      </c>
      <c r="D464" t="s">
        <v>2101</v>
      </c>
      <c r="F464" t="s">
        <v>1324</v>
      </c>
      <c r="G464" t="s">
        <v>1374</v>
      </c>
      <c r="H464">
        <v>2022</v>
      </c>
      <c r="I464" t="s">
        <v>3714</v>
      </c>
      <c r="J464" t="s">
        <v>1319</v>
      </c>
      <c r="K464" s="24">
        <v>1170000</v>
      </c>
      <c r="L464" t="s">
        <v>1335</v>
      </c>
      <c r="M464" t="s">
        <v>1345</v>
      </c>
      <c r="N464" t="s">
        <v>1365</v>
      </c>
      <c r="O464" s="4">
        <v>0</v>
      </c>
      <c r="P464" s="4">
        <v>0</v>
      </c>
      <c r="Q464" s="4">
        <v>1</v>
      </c>
      <c r="R464" s="23">
        <v>0</v>
      </c>
      <c r="S464" s="23">
        <v>0</v>
      </c>
      <c r="T464" s="23">
        <v>1170000</v>
      </c>
      <c r="U464" s="23">
        <v>1170000</v>
      </c>
    </row>
    <row r="465" spans="1:21" x14ac:dyDescent="0.25">
      <c r="A465" t="s">
        <v>3886</v>
      </c>
      <c r="B465" t="s">
        <v>3887</v>
      </c>
      <c r="C465" t="s">
        <v>1367</v>
      </c>
      <c r="D465" t="s">
        <v>1690</v>
      </c>
      <c r="F465" t="s">
        <v>1355</v>
      </c>
      <c r="G465" t="s">
        <v>1370</v>
      </c>
      <c r="H465">
        <v>2022</v>
      </c>
      <c r="I465" t="s">
        <v>3888</v>
      </c>
      <c r="J465" t="s">
        <v>1319</v>
      </c>
      <c r="K465" s="24">
        <v>1000000</v>
      </c>
      <c r="L465" t="s">
        <v>24</v>
      </c>
      <c r="M465" t="s">
        <v>1386</v>
      </c>
      <c r="O465" s="4">
        <v>1</v>
      </c>
      <c r="P465" s="4">
        <v>0</v>
      </c>
      <c r="Q465" s="4">
        <v>0</v>
      </c>
      <c r="R465" s="23">
        <v>1000000</v>
      </c>
      <c r="S465" s="23">
        <v>0</v>
      </c>
      <c r="T465" s="23">
        <v>0</v>
      </c>
      <c r="U465" s="23">
        <v>1000000</v>
      </c>
    </row>
    <row r="466" spans="1:21" x14ac:dyDescent="0.25">
      <c r="A466" t="s">
        <v>3773</v>
      </c>
      <c r="B466" t="s">
        <v>3774</v>
      </c>
      <c r="C466" t="s">
        <v>1367</v>
      </c>
      <c r="D466" t="s">
        <v>1539</v>
      </c>
      <c r="F466" t="s">
        <v>1355</v>
      </c>
      <c r="G466" t="s">
        <v>1370</v>
      </c>
      <c r="H466">
        <v>2022</v>
      </c>
      <c r="I466" t="s">
        <v>3621</v>
      </c>
      <c r="J466" t="s">
        <v>1319</v>
      </c>
      <c r="K466" s="24">
        <v>200000</v>
      </c>
      <c r="L466" t="s">
        <v>24</v>
      </c>
      <c r="M466" t="s">
        <v>1469</v>
      </c>
      <c r="O466" s="4">
        <v>0.5</v>
      </c>
      <c r="P466" s="4">
        <v>0</v>
      </c>
      <c r="Q466" s="4">
        <v>0</v>
      </c>
      <c r="R466" s="23">
        <v>100000</v>
      </c>
      <c r="S466" s="23">
        <v>0</v>
      </c>
      <c r="T466" s="23">
        <v>0</v>
      </c>
      <c r="U466" s="23">
        <v>100000</v>
      </c>
    </row>
    <row r="467" spans="1:21" x14ac:dyDescent="0.25">
      <c r="A467" t="s">
        <v>4080</v>
      </c>
      <c r="B467" t="s">
        <v>4081</v>
      </c>
      <c r="C467" t="s">
        <v>1367</v>
      </c>
      <c r="D467" t="s">
        <v>1922</v>
      </c>
      <c r="F467" t="s">
        <v>1316</v>
      </c>
      <c r="G467" t="s">
        <v>1317</v>
      </c>
      <c r="H467">
        <v>2022</v>
      </c>
      <c r="I467" t="s">
        <v>3621</v>
      </c>
      <c r="J467" t="s">
        <v>1319</v>
      </c>
      <c r="K467" s="24">
        <v>500000</v>
      </c>
      <c r="L467" t="s">
        <v>25</v>
      </c>
      <c r="N467" t="s">
        <v>1415</v>
      </c>
      <c r="O467" s="4">
        <v>0</v>
      </c>
      <c r="P467" s="4">
        <v>0.5</v>
      </c>
      <c r="Q467" s="4">
        <v>0</v>
      </c>
      <c r="R467" s="23">
        <v>0</v>
      </c>
      <c r="S467" s="23">
        <v>250000</v>
      </c>
      <c r="T467" s="23">
        <v>0</v>
      </c>
      <c r="U467" s="23">
        <v>250000</v>
      </c>
    </row>
    <row r="468" spans="1:21" x14ac:dyDescent="0.25">
      <c r="A468" t="s">
        <v>3968</v>
      </c>
      <c r="B468" t="s">
        <v>3969</v>
      </c>
      <c r="C468" t="s">
        <v>1314</v>
      </c>
      <c r="D468" t="s">
        <v>1801</v>
      </c>
      <c r="F468" t="s">
        <v>1355</v>
      </c>
      <c r="G468" t="s">
        <v>1363</v>
      </c>
      <c r="H468">
        <v>2022</v>
      </c>
      <c r="I468" t="s">
        <v>3970</v>
      </c>
      <c r="J468" t="s">
        <v>1319</v>
      </c>
      <c r="K468" s="24">
        <v>100000000</v>
      </c>
      <c r="L468" t="s">
        <v>25</v>
      </c>
      <c r="N468" t="s">
        <v>1347</v>
      </c>
      <c r="O468" s="4">
        <v>0</v>
      </c>
      <c r="P468" s="4">
        <v>0.3785</v>
      </c>
      <c r="Q468" s="4">
        <v>0</v>
      </c>
      <c r="R468" s="23">
        <v>0</v>
      </c>
      <c r="S468" s="23">
        <v>37850000</v>
      </c>
      <c r="T468" s="23">
        <v>0</v>
      </c>
      <c r="U468" s="23">
        <v>37850000</v>
      </c>
    </row>
    <row r="469" spans="1:21" x14ac:dyDescent="0.25">
      <c r="A469" t="s">
        <v>4039</v>
      </c>
      <c r="B469" t="s">
        <v>4040</v>
      </c>
      <c r="C469" t="s">
        <v>1314</v>
      </c>
      <c r="D469" t="s">
        <v>1890</v>
      </c>
      <c r="F469" t="s">
        <v>1355</v>
      </c>
      <c r="G469" t="s">
        <v>1370</v>
      </c>
      <c r="H469">
        <v>2022</v>
      </c>
      <c r="I469" t="s">
        <v>3970</v>
      </c>
      <c r="J469" t="s">
        <v>1319</v>
      </c>
      <c r="K469" s="24">
        <v>150000000</v>
      </c>
      <c r="L469" t="s">
        <v>24</v>
      </c>
      <c r="M469" t="s">
        <v>1469</v>
      </c>
      <c r="O469" s="4">
        <v>0.18760000000000002</v>
      </c>
      <c r="P469" s="4">
        <v>0</v>
      </c>
      <c r="Q469" s="4">
        <v>0</v>
      </c>
      <c r="R469" s="23">
        <v>28140000.000000004</v>
      </c>
      <c r="S469" s="23">
        <v>0</v>
      </c>
      <c r="T469" s="23">
        <v>0</v>
      </c>
      <c r="U469" s="23">
        <v>28140000.000000004</v>
      </c>
    </row>
    <row r="470" spans="1:21" x14ac:dyDescent="0.25">
      <c r="A470" t="s">
        <v>4039</v>
      </c>
      <c r="B470" t="s">
        <v>4040</v>
      </c>
      <c r="C470" t="s">
        <v>1314</v>
      </c>
      <c r="D470" t="s">
        <v>1890</v>
      </c>
      <c r="F470" t="s">
        <v>1355</v>
      </c>
      <c r="G470" t="s">
        <v>1370</v>
      </c>
      <c r="H470">
        <v>2022</v>
      </c>
      <c r="I470" t="s">
        <v>3970</v>
      </c>
      <c r="J470" t="s">
        <v>1319</v>
      </c>
      <c r="K470" s="24">
        <v>150000000</v>
      </c>
      <c r="L470" t="s">
        <v>25</v>
      </c>
      <c r="N470" t="s">
        <v>1346</v>
      </c>
      <c r="O470" s="4">
        <v>0</v>
      </c>
      <c r="P470" s="4">
        <v>0.35020000000000001</v>
      </c>
      <c r="Q470" s="4">
        <v>0</v>
      </c>
      <c r="R470" s="23">
        <v>0</v>
      </c>
      <c r="S470" s="23">
        <v>52530000</v>
      </c>
      <c r="T470" s="23">
        <v>0</v>
      </c>
      <c r="U470" s="23">
        <v>52530000</v>
      </c>
    </row>
    <row r="471" spans="1:21" x14ac:dyDescent="0.25">
      <c r="A471" t="s">
        <v>4076</v>
      </c>
      <c r="B471" t="s">
        <v>4077</v>
      </c>
      <c r="C471" t="s">
        <v>1314</v>
      </c>
      <c r="D471" t="s">
        <v>1922</v>
      </c>
      <c r="F471" t="s">
        <v>1324</v>
      </c>
      <c r="G471" t="s">
        <v>1378</v>
      </c>
      <c r="H471">
        <v>2022</v>
      </c>
      <c r="I471" t="s">
        <v>3970</v>
      </c>
      <c r="J471" t="s">
        <v>1319</v>
      </c>
      <c r="K471" s="24">
        <v>160000000</v>
      </c>
      <c r="L471" t="s">
        <v>1335</v>
      </c>
      <c r="M471" t="s">
        <v>1345</v>
      </c>
      <c r="N471" t="s">
        <v>1380</v>
      </c>
      <c r="O471" s="4">
        <v>0</v>
      </c>
      <c r="P471" s="4">
        <v>0</v>
      </c>
      <c r="Q471" s="4">
        <v>0.4</v>
      </c>
      <c r="R471" s="23">
        <v>0</v>
      </c>
      <c r="S471" s="23">
        <v>0</v>
      </c>
      <c r="T471" s="23">
        <v>64000000</v>
      </c>
      <c r="U471" s="23">
        <v>64000000</v>
      </c>
    </row>
    <row r="472" spans="1:21" x14ac:dyDescent="0.25">
      <c r="A472" t="s">
        <v>3781</v>
      </c>
      <c r="B472" t="s">
        <v>3782</v>
      </c>
      <c r="C472" t="s">
        <v>1367</v>
      </c>
      <c r="D472" t="s">
        <v>1539</v>
      </c>
      <c r="F472" t="s">
        <v>1355</v>
      </c>
      <c r="G472" t="s">
        <v>1356</v>
      </c>
      <c r="H472">
        <v>2022</v>
      </c>
      <c r="I472" t="s">
        <v>3783</v>
      </c>
      <c r="J472" t="s">
        <v>1319</v>
      </c>
      <c r="K472" s="24">
        <v>1000000</v>
      </c>
      <c r="L472" t="s">
        <v>24</v>
      </c>
      <c r="M472" t="s">
        <v>141</v>
      </c>
      <c r="O472" s="4">
        <v>1</v>
      </c>
      <c r="P472" s="4">
        <v>0</v>
      </c>
      <c r="Q472" s="4">
        <v>0</v>
      </c>
      <c r="R472" s="23">
        <v>1000000</v>
      </c>
      <c r="S472" s="23">
        <v>0</v>
      </c>
      <c r="T472" s="23">
        <v>0</v>
      </c>
      <c r="U472" s="23">
        <v>1000000</v>
      </c>
    </row>
    <row r="473" spans="1:21" x14ac:dyDescent="0.25">
      <c r="A473" t="s">
        <v>3938</v>
      </c>
      <c r="B473" t="s">
        <v>3939</v>
      </c>
      <c r="C473" t="s">
        <v>1367</v>
      </c>
      <c r="D473" t="s">
        <v>1766</v>
      </c>
      <c r="F473" t="s">
        <v>1316</v>
      </c>
      <c r="G473" t="s">
        <v>1317</v>
      </c>
      <c r="H473">
        <v>2022</v>
      </c>
      <c r="I473" t="s">
        <v>3783</v>
      </c>
      <c r="J473" t="s">
        <v>1319</v>
      </c>
      <c r="K473" s="24">
        <v>500000</v>
      </c>
      <c r="L473" t="s">
        <v>25</v>
      </c>
      <c r="N473" t="s">
        <v>1415</v>
      </c>
      <c r="O473" s="4">
        <v>0</v>
      </c>
      <c r="P473" s="4">
        <v>0.19</v>
      </c>
      <c r="Q473" s="4">
        <v>0</v>
      </c>
      <c r="R473" s="23">
        <v>0</v>
      </c>
      <c r="S473" s="23">
        <v>95000</v>
      </c>
      <c r="T473" s="23">
        <v>0</v>
      </c>
      <c r="U473" s="23">
        <v>95000</v>
      </c>
    </row>
    <row r="474" spans="1:21" x14ac:dyDescent="0.25">
      <c r="A474" t="s">
        <v>3951</v>
      </c>
      <c r="B474" t="s">
        <v>3952</v>
      </c>
      <c r="C474" t="s">
        <v>1416</v>
      </c>
      <c r="D474" t="s">
        <v>1787</v>
      </c>
      <c r="F474" t="s">
        <v>1316</v>
      </c>
      <c r="G474" t="s">
        <v>1317</v>
      </c>
      <c r="H474">
        <v>2022</v>
      </c>
      <c r="I474" t="s">
        <v>3783</v>
      </c>
      <c r="J474" t="s">
        <v>1319</v>
      </c>
      <c r="K474" s="24">
        <v>1021886</v>
      </c>
      <c r="L474" t="s">
        <v>24</v>
      </c>
      <c r="M474" t="s">
        <v>1321</v>
      </c>
      <c r="O474" s="4">
        <v>1</v>
      </c>
      <c r="P474" s="4">
        <v>0</v>
      </c>
      <c r="Q474" s="4">
        <v>0</v>
      </c>
      <c r="R474" s="23">
        <v>1021886</v>
      </c>
      <c r="S474" s="23">
        <v>0</v>
      </c>
      <c r="T474" s="23">
        <v>0</v>
      </c>
      <c r="U474" s="23">
        <v>1021886</v>
      </c>
    </row>
    <row r="475" spans="1:21" x14ac:dyDescent="0.25">
      <c r="A475" t="s">
        <v>4088</v>
      </c>
      <c r="B475" t="s">
        <v>4089</v>
      </c>
      <c r="C475" t="s">
        <v>1367</v>
      </c>
      <c r="D475" t="s">
        <v>1922</v>
      </c>
      <c r="F475" t="s">
        <v>1316</v>
      </c>
      <c r="G475" t="s">
        <v>1343</v>
      </c>
      <c r="H475">
        <v>2022</v>
      </c>
      <c r="I475" t="s">
        <v>3783</v>
      </c>
      <c r="J475" t="s">
        <v>1319</v>
      </c>
      <c r="K475" s="24">
        <v>293750</v>
      </c>
      <c r="L475" t="s">
        <v>1335</v>
      </c>
      <c r="M475" t="s">
        <v>1327</v>
      </c>
      <c r="N475" t="s">
        <v>1347</v>
      </c>
      <c r="O475" s="4">
        <v>0</v>
      </c>
      <c r="P475" s="4">
        <v>0</v>
      </c>
      <c r="Q475" s="4">
        <v>0.13600000000000001</v>
      </c>
      <c r="R475" s="23">
        <v>0</v>
      </c>
      <c r="S475" s="23">
        <v>0</v>
      </c>
      <c r="T475" s="23">
        <v>39950</v>
      </c>
      <c r="U475" s="23">
        <v>39950</v>
      </c>
    </row>
    <row r="476" spans="1:21" x14ac:dyDescent="0.25">
      <c r="A476" t="s">
        <v>3842</v>
      </c>
      <c r="B476" t="s">
        <v>3843</v>
      </c>
      <c r="C476" t="s">
        <v>1367</v>
      </c>
      <c r="D476" t="s">
        <v>1623</v>
      </c>
      <c r="F476" t="s">
        <v>1355</v>
      </c>
      <c r="G476" t="s">
        <v>1356</v>
      </c>
      <c r="H476">
        <v>2022</v>
      </c>
      <c r="I476" t="s">
        <v>3806</v>
      </c>
      <c r="J476" t="s">
        <v>1319</v>
      </c>
      <c r="K476" s="24">
        <v>1900000</v>
      </c>
      <c r="L476" t="s">
        <v>24</v>
      </c>
      <c r="M476" t="s">
        <v>141</v>
      </c>
      <c r="O476" s="4">
        <v>1</v>
      </c>
      <c r="P476" s="4">
        <v>0</v>
      </c>
      <c r="Q476" s="4">
        <v>0</v>
      </c>
      <c r="R476" s="23">
        <v>1900000</v>
      </c>
      <c r="S476" s="23">
        <v>0</v>
      </c>
      <c r="T476" s="23">
        <v>0</v>
      </c>
      <c r="U476" s="23">
        <v>1900000</v>
      </c>
    </row>
    <row r="477" spans="1:21" x14ac:dyDescent="0.25">
      <c r="A477" t="s">
        <v>3724</v>
      </c>
      <c r="B477" t="s">
        <v>3725</v>
      </c>
      <c r="C477" t="s">
        <v>1314</v>
      </c>
      <c r="D477" t="s">
        <v>1539</v>
      </c>
      <c r="F477" t="s">
        <v>1324</v>
      </c>
      <c r="G477" t="s">
        <v>1374</v>
      </c>
      <c r="H477">
        <v>2022</v>
      </c>
      <c r="I477" t="s">
        <v>3726</v>
      </c>
      <c r="J477" t="s">
        <v>1319</v>
      </c>
      <c r="K477" s="24">
        <v>104000000</v>
      </c>
      <c r="L477" t="s">
        <v>24</v>
      </c>
      <c r="M477" t="s">
        <v>1345</v>
      </c>
      <c r="O477" s="4">
        <v>0.23079999999999998</v>
      </c>
      <c r="P477" s="4">
        <v>0</v>
      </c>
      <c r="Q477" s="4">
        <v>0</v>
      </c>
      <c r="R477" s="23">
        <v>24003199.999999996</v>
      </c>
      <c r="S477" s="23">
        <v>0</v>
      </c>
      <c r="T477" s="23">
        <v>0</v>
      </c>
      <c r="U477" s="23">
        <v>24003199.999999996</v>
      </c>
    </row>
    <row r="478" spans="1:21" x14ac:dyDescent="0.25">
      <c r="A478" t="s">
        <v>3729</v>
      </c>
      <c r="B478" t="s">
        <v>3730</v>
      </c>
      <c r="C478" t="s">
        <v>1314</v>
      </c>
      <c r="D478" t="s">
        <v>1539</v>
      </c>
      <c r="F478" t="s">
        <v>1338</v>
      </c>
      <c r="G478" t="s">
        <v>1339</v>
      </c>
      <c r="H478">
        <v>2022</v>
      </c>
      <c r="I478" t="s">
        <v>3726</v>
      </c>
      <c r="J478" t="s">
        <v>1319</v>
      </c>
      <c r="K478" s="24">
        <v>36000000</v>
      </c>
      <c r="L478" t="s">
        <v>24</v>
      </c>
      <c r="M478" t="s">
        <v>1327</v>
      </c>
      <c r="O478" s="4">
        <v>0.3024</v>
      </c>
      <c r="P478" s="4">
        <v>0</v>
      </c>
      <c r="Q478" s="4">
        <v>0</v>
      </c>
      <c r="R478" s="23">
        <v>10886400</v>
      </c>
      <c r="S478" s="23">
        <v>0</v>
      </c>
      <c r="T478" s="23">
        <v>0</v>
      </c>
      <c r="U478" s="23">
        <v>10886400</v>
      </c>
    </row>
    <row r="479" spans="1:21" x14ac:dyDescent="0.25">
      <c r="A479" t="s">
        <v>3877</v>
      </c>
      <c r="B479" t="s">
        <v>3878</v>
      </c>
      <c r="C479" t="s">
        <v>1314</v>
      </c>
      <c r="D479" t="s">
        <v>1690</v>
      </c>
      <c r="F479" t="s">
        <v>1355</v>
      </c>
      <c r="G479" t="s">
        <v>1370</v>
      </c>
      <c r="H479">
        <v>2022</v>
      </c>
      <c r="I479" t="s">
        <v>3726</v>
      </c>
      <c r="J479" t="s">
        <v>1319</v>
      </c>
      <c r="K479" s="24">
        <v>140000000</v>
      </c>
      <c r="L479" t="s">
        <v>24</v>
      </c>
      <c r="M479" t="s">
        <v>1469</v>
      </c>
      <c r="O479" s="4">
        <v>0.67049999999999998</v>
      </c>
      <c r="P479" s="4">
        <v>0</v>
      </c>
      <c r="Q479" s="4">
        <v>0</v>
      </c>
      <c r="R479" s="23">
        <v>93870000</v>
      </c>
      <c r="S479" s="23">
        <v>0</v>
      </c>
      <c r="T479" s="23">
        <v>0</v>
      </c>
      <c r="U479" s="23">
        <v>93870000</v>
      </c>
    </row>
    <row r="480" spans="1:21" x14ac:dyDescent="0.25">
      <c r="A480" t="s">
        <v>3877</v>
      </c>
      <c r="B480" t="s">
        <v>3878</v>
      </c>
      <c r="C480" t="s">
        <v>1314</v>
      </c>
      <c r="D480" t="s">
        <v>1690</v>
      </c>
      <c r="F480" t="s">
        <v>1355</v>
      </c>
      <c r="G480" t="s">
        <v>1370</v>
      </c>
      <c r="H480">
        <v>2022</v>
      </c>
      <c r="I480" t="s">
        <v>3726</v>
      </c>
      <c r="J480" t="s">
        <v>1319</v>
      </c>
      <c r="K480" s="24">
        <v>140000000</v>
      </c>
      <c r="L480" t="s">
        <v>25</v>
      </c>
      <c r="N480" t="s">
        <v>1346</v>
      </c>
      <c r="O480" s="4">
        <v>0</v>
      </c>
      <c r="P480" s="4">
        <v>0.121</v>
      </c>
      <c r="Q480" s="4">
        <v>0</v>
      </c>
      <c r="R480" s="23">
        <v>0</v>
      </c>
      <c r="S480" s="23">
        <v>16940000</v>
      </c>
      <c r="T480" s="23">
        <v>0</v>
      </c>
      <c r="U480" s="23">
        <v>16940000</v>
      </c>
    </row>
    <row r="481" spans="1:21" x14ac:dyDescent="0.25">
      <c r="A481" t="s">
        <v>4205</v>
      </c>
      <c r="B481" t="s">
        <v>4206</v>
      </c>
      <c r="C481" t="s">
        <v>1314</v>
      </c>
      <c r="D481" t="s">
        <v>2101</v>
      </c>
      <c r="F481" t="s">
        <v>1324</v>
      </c>
      <c r="G481" t="s">
        <v>1374</v>
      </c>
      <c r="H481">
        <v>2022</v>
      </c>
      <c r="I481" t="s">
        <v>3726</v>
      </c>
      <c r="J481" t="s">
        <v>1319</v>
      </c>
      <c r="K481" s="24">
        <v>150000000</v>
      </c>
      <c r="L481" t="s">
        <v>1335</v>
      </c>
      <c r="M481" t="s">
        <v>1345</v>
      </c>
      <c r="N481" t="s">
        <v>1365</v>
      </c>
      <c r="O481" s="4">
        <v>0</v>
      </c>
      <c r="P481" s="4">
        <v>0</v>
      </c>
      <c r="Q481" s="4">
        <v>0.2</v>
      </c>
      <c r="R481" s="23">
        <v>0</v>
      </c>
      <c r="S481" s="23">
        <v>0</v>
      </c>
      <c r="T481" s="23">
        <v>30000000</v>
      </c>
      <c r="U481" s="23">
        <v>30000000</v>
      </c>
    </row>
    <row r="482" spans="1:21" x14ac:dyDescent="0.25">
      <c r="A482" t="s">
        <v>3929</v>
      </c>
      <c r="B482" t="s">
        <v>1765</v>
      </c>
      <c r="C482" t="s">
        <v>1416</v>
      </c>
      <c r="D482" t="s">
        <v>1766</v>
      </c>
      <c r="F482" t="s">
        <v>1324</v>
      </c>
      <c r="G482" t="s">
        <v>1378</v>
      </c>
      <c r="H482">
        <v>2022</v>
      </c>
      <c r="I482" t="s">
        <v>3930</v>
      </c>
      <c r="J482" t="s">
        <v>1319</v>
      </c>
      <c r="K482" s="24">
        <v>6431162</v>
      </c>
      <c r="L482" t="s">
        <v>24</v>
      </c>
      <c r="M482" t="s">
        <v>1352</v>
      </c>
      <c r="O482" s="4">
        <v>0.75900000000000001</v>
      </c>
      <c r="P482" s="4">
        <v>0</v>
      </c>
      <c r="Q482" s="4">
        <v>0</v>
      </c>
      <c r="R482" s="23">
        <v>4881251.9579999996</v>
      </c>
      <c r="S482" s="23">
        <v>0</v>
      </c>
      <c r="T482" s="23">
        <v>0</v>
      </c>
      <c r="U482" s="23">
        <v>4881251.9579999996</v>
      </c>
    </row>
    <row r="483" spans="1:21" x14ac:dyDescent="0.25">
      <c r="A483" t="s">
        <v>3748</v>
      </c>
      <c r="B483" t="s">
        <v>3749</v>
      </c>
      <c r="C483" t="s">
        <v>1367</v>
      </c>
      <c r="D483" t="s">
        <v>1539</v>
      </c>
      <c r="F483" t="s">
        <v>1324</v>
      </c>
      <c r="G483" t="s">
        <v>1378</v>
      </c>
      <c r="H483">
        <v>2022</v>
      </c>
      <c r="I483" t="s">
        <v>3750</v>
      </c>
      <c r="J483" t="s">
        <v>1319</v>
      </c>
      <c r="K483" s="24">
        <v>1000000</v>
      </c>
      <c r="L483" t="s">
        <v>24</v>
      </c>
      <c r="M483" t="s">
        <v>141</v>
      </c>
      <c r="O483" s="4">
        <v>1</v>
      </c>
      <c r="P483" s="4">
        <v>0</v>
      </c>
      <c r="Q483" s="4">
        <v>0</v>
      </c>
      <c r="R483" s="23">
        <v>1000000</v>
      </c>
      <c r="S483" s="23">
        <v>0</v>
      </c>
      <c r="T483" s="23">
        <v>0</v>
      </c>
      <c r="U483" s="23">
        <v>1000000</v>
      </c>
    </row>
    <row r="484" spans="1:21" x14ac:dyDescent="0.25">
      <c r="A484" t="s">
        <v>3962</v>
      </c>
      <c r="B484" t="s">
        <v>3963</v>
      </c>
      <c r="C484" t="s">
        <v>1367</v>
      </c>
      <c r="D484" t="s">
        <v>1787</v>
      </c>
      <c r="F484" t="s">
        <v>1504</v>
      </c>
      <c r="G484" t="s">
        <v>3690</v>
      </c>
      <c r="H484">
        <v>2022</v>
      </c>
      <c r="I484" t="s">
        <v>3750</v>
      </c>
      <c r="J484" t="s">
        <v>1319</v>
      </c>
      <c r="K484" s="24">
        <v>200000</v>
      </c>
      <c r="L484" t="s">
        <v>25</v>
      </c>
      <c r="N484" t="s">
        <v>1415</v>
      </c>
      <c r="O484" s="4">
        <v>0</v>
      </c>
      <c r="P484" s="4">
        <v>1</v>
      </c>
      <c r="Q484" s="4">
        <v>0</v>
      </c>
      <c r="R484" s="23">
        <v>0</v>
      </c>
      <c r="S484" s="23">
        <v>200000</v>
      </c>
      <c r="T484" s="23">
        <v>0</v>
      </c>
      <c r="U484" s="23">
        <v>200000</v>
      </c>
    </row>
    <row r="485" spans="1:21" x14ac:dyDescent="0.25">
      <c r="A485" t="s">
        <v>3573</v>
      </c>
      <c r="B485" t="s">
        <v>3574</v>
      </c>
      <c r="C485" t="s">
        <v>1314</v>
      </c>
      <c r="D485" t="s">
        <v>1315</v>
      </c>
      <c r="F485" t="s">
        <v>1355</v>
      </c>
      <c r="G485" t="s">
        <v>1370</v>
      </c>
      <c r="H485">
        <v>2022</v>
      </c>
      <c r="I485" t="s">
        <v>3575</v>
      </c>
      <c r="J485" t="s">
        <v>1319</v>
      </c>
      <c r="K485" s="24">
        <v>150000000</v>
      </c>
      <c r="L485" t="s">
        <v>24</v>
      </c>
      <c r="M485" t="s">
        <v>1469</v>
      </c>
      <c r="O485" s="4">
        <v>0.98</v>
      </c>
      <c r="P485" s="4">
        <v>0</v>
      </c>
      <c r="Q485" s="4">
        <v>0</v>
      </c>
      <c r="R485" s="23">
        <v>147000000</v>
      </c>
      <c r="S485" s="23">
        <v>0</v>
      </c>
      <c r="T485" s="23">
        <v>0</v>
      </c>
      <c r="U485" s="23">
        <v>147000000</v>
      </c>
    </row>
    <row r="486" spans="1:21" x14ac:dyDescent="0.25">
      <c r="A486" t="s">
        <v>3672</v>
      </c>
      <c r="B486" t="s">
        <v>3673</v>
      </c>
      <c r="C486" t="s">
        <v>1314</v>
      </c>
      <c r="D486" t="s">
        <v>1475</v>
      </c>
      <c r="F486" t="s">
        <v>1324</v>
      </c>
      <c r="G486" t="s">
        <v>1403</v>
      </c>
      <c r="H486">
        <v>2022</v>
      </c>
      <c r="I486" t="s">
        <v>3575</v>
      </c>
      <c r="J486" t="s">
        <v>1319</v>
      </c>
      <c r="K486" s="24">
        <v>10000000</v>
      </c>
      <c r="L486" t="s">
        <v>24</v>
      </c>
      <c r="M486" t="s">
        <v>1352</v>
      </c>
      <c r="O486" s="4">
        <v>2.2200000000000001E-2</v>
      </c>
      <c r="P486" s="4">
        <v>0</v>
      </c>
      <c r="Q486" s="4">
        <v>0</v>
      </c>
      <c r="R486" s="23">
        <v>222000</v>
      </c>
      <c r="S486" s="23">
        <v>0</v>
      </c>
      <c r="T486" s="23">
        <v>0</v>
      </c>
      <c r="U486" s="23">
        <v>222000</v>
      </c>
    </row>
    <row r="487" spans="1:21" x14ac:dyDescent="0.25">
      <c r="A487" t="s">
        <v>3688</v>
      </c>
      <c r="B487" t="s">
        <v>3689</v>
      </c>
      <c r="C487" t="s">
        <v>1367</v>
      </c>
      <c r="D487" t="s">
        <v>1475</v>
      </c>
      <c r="F487" t="s">
        <v>1504</v>
      </c>
      <c r="G487" t="s">
        <v>3690</v>
      </c>
      <c r="H487">
        <v>2022</v>
      </c>
      <c r="I487" t="s">
        <v>3575</v>
      </c>
      <c r="J487" t="s">
        <v>1319</v>
      </c>
      <c r="K487" s="24">
        <v>200000</v>
      </c>
      <c r="L487" t="s">
        <v>25</v>
      </c>
      <c r="N487" t="s">
        <v>1415</v>
      </c>
      <c r="O487" s="4">
        <v>0</v>
      </c>
      <c r="P487" s="4">
        <v>1</v>
      </c>
      <c r="Q487" s="4">
        <v>0</v>
      </c>
      <c r="R487" s="23">
        <v>0</v>
      </c>
      <c r="S487" s="23">
        <v>200000</v>
      </c>
      <c r="T487" s="23">
        <v>0</v>
      </c>
      <c r="U487" s="23">
        <v>200000</v>
      </c>
    </row>
    <row r="488" spans="1:21" x14ac:dyDescent="0.25">
      <c r="A488" t="s">
        <v>3874</v>
      </c>
      <c r="B488" t="s">
        <v>3875</v>
      </c>
      <c r="C488" t="s">
        <v>1314</v>
      </c>
      <c r="D488" t="s">
        <v>1690</v>
      </c>
      <c r="F488" t="s">
        <v>1338</v>
      </c>
      <c r="G488" t="s">
        <v>1421</v>
      </c>
      <c r="H488">
        <v>2022</v>
      </c>
      <c r="I488" t="s">
        <v>3575</v>
      </c>
      <c r="J488" t="s">
        <v>1319</v>
      </c>
      <c r="K488" s="24">
        <v>38000000</v>
      </c>
      <c r="L488" t="s">
        <v>24</v>
      </c>
      <c r="M488" t="s">
        <v>1345</v>
      </c>
      <c r="O488" s="4">
        <v>0.10189999999999999</v>
      </c>
      <c r="P488" s="4">
        <v>0</v>
      </c>
      <c r="Q488" s="4">
        <v>0</v>
      </c>
      <c r="R488" s="23">
        <v>3872199.9999999995</v>
      </c>
      <c r="S488" s="23">
        <v>0</v>
      </c>
      <c r="T488" s="23">
        <v>0</v>
      </c>
      <c r="U488" s="23">
        <v>3872199.9999999995</v>
      </c>
    </row>
    <row r="489" spans="1:21" x14ac:dyDescent="0.25">
      <c r="A489" t="s">
        <v>4154</v>
      </c>
      <c r="B489" t="s">
        <v>4155</v>
      </c>
      <c r="C489" t="s">
        <v>1367</v>
      </c>
      <c r="D489" t="s">
        <v>1964</v>
      </c>
      <c r="F489" t="s">
        <v>1355</v>
      </c>
      <c r="G489" t="s">
        <v>1356</v>
      </c>
      <c r="H489">
        <v>2022</v>
      </c>
      <c r="I489" t="s">
        <v>3852</v>
      </c>
      <c r="J489" t="s">
        <v>1319</v>
      </c>
      <c r="K489" s="24">
        <v>449375</v>
      </c>
      <c r="L489" t="s">
        <v>24</v>
      </c>
      <c r="M489" t="s">
        <v>141</v>
      </c>
      <c r="O489" s="4">
        <v>1</v>
      </c>
      <c r="P489" s="4">
        <v>0</v>
      </c>
      <c r="Q489" s="4">
        <v>0</v>
      </c>
      <c r="R489" s="23">
        <v>449375</v>
      </c>
      <c r="S489" s="23">
        <v>0</v>
      </c>
      <c r="T489" s="23">
        <v>0</v>
      </c>
      <c r="U489" s="23">
        <v>449375</v>
      </c>
    </row>
    <row r="490" spans="1:21" x14ac:dyDescent="0.25">
      <c r="A490" t="s">
        <v>3586</v>
      </c>
      <c r="B490" t="s">
        <v>3587</v>
      </c>
      <c r="C490" t="s">
        <v>1314</v>
      </c>
      <c r="D490" t="s">
        <v>1315</v>
      </c>
      <c r="F490" t="s">
        <v>1316</v>
      </c>
      <c r="G490" t="s">
        <v>1317</v>
      </c>
      <c r="H490">
        <v>2022</v>
      </c>
      <c r="I490" t="s">
        <v>3588</v>
      </c>
      <c r="J490" t="s">
        <v>1319</v>
      </c>
      <c r="K490" s="24">
        <v>125000000</v>
      </c>
      <c r="L490" t="s">
        <v>1335</v>
      </c>
      <c r="M490" t="s">
        <v>1321</v>
      </c>
      <c r="N490" t="s">
        <v>1320</v>
      </c>
      <c r="O490" s="4">
        <v>0</v>
      </c>
      <c r="P490" s="4">
        <v>0</v>
      </c>
      <c r="Q490" s="4">
        <v>0.1804</v>
      </c>
      <c r="R490" s="23">
        <v>0</v>
      </c>
      <c r="S490" s="23">
        <v>0</v>
      </c>
      <c r="T490" s="23">
        <v>22550000</v>
      </c>
      <c r="U490" s="23">
        <v>22550000</v>
      </c>
    </row>
    <row r="491" spans="1:21" x14ac:dyDescent="0.25">
      <c r="A491" t="s">
        <v>3586</v>
      </c>
      <c r="B491" t="s">
        <v>3587</v>
      </c>
      <c r="C491" t="s">
        <v>1314</v>
      </c>
      <c r="D491" t="s">
        <v>1315</v>
      </c>
      <c r="F491" t="s">
        <v>1316</v>
      </c>
      <c r="G491" t="s">
        <v>1317</v>
      </c>
      <c r="H491">
        <v>2022</v>
      </c>
      <c r="I491" t="s">
        <v>3588</v>
      </c>
      <c r="J491" t="s">
        <v>1319</v>
      </c>
      <c r="K491" s="24">
        <v>125000000</v>
      </c>
      <c r="L491" t="s">
        <v>24</v>
      </c>
      <c r="M491" t="s">
        <v>1327</v>
      </c>
      <c r="O491" s="4">
        <v>0.19940000000000002</v>
      </c>
      <c r="P491" s="4">
        <v>0</v>
      </c>
      <c r="Q491" s="4">
        <v>0</v>
      </c>
      <c r="R491" s="23">
        <v>24925000.000000004</v>
      </c>
      <c r="S491" s="23">
        <v>0</v>
      </c>
      <c r="T491" s="23">
        <v>0</v>
      </c>
      <c r="U491" s="23">
        <v>24925000.000000004</v>
      </c>
    </row>
    <row r="492" spans="1:21" x14ac:dyDescent="0.25">
      <c r="A492" t="s">
        <v>3586</v>
      </c>
      <c r="B492" t="s">
        <v>3587</v>
      </c>
      <c r="C492" t="s">
        <v>1314</v>
      </c>
      <c r="D492" t="s">
        <v>1315</v>
      </c>
      <c r="F492" t="s">
        <v>1316</v>
      </c>
      <c r="G492" t="s">
        <v>1317</v>
      </c>
      <c r="H492">
        <v>2022</v>
      </c>
      <c r="I492" t="s">
        <v>3588</v>
      </c>
      <c r="J492" t="s">
        <v>1319</v>
      </c>
      <c r="K492" s="24">
        <v>125000000</v>
      </c>
      <c r="L492" t="s">
        <v>24</v>
      </c>
      <c r="M492" t="s">
        <v>1345</v>
      </c>
      <c r="O492" s="4">
        <v>6.2899999999999998E-2</v>
      </c>
      <c r="P492" s="4">
        <v>0</v>
      </c>
      <c r="Q492" s="4">
        <v>0</v>
      </c>
      <c r="R492" s="23">
        <v>7862500</v>
      </c>
      <c r="S492" s="23">
        <v>0</v>
      </c>
      <c r="T492" s="23">
        <v>0</v>
      </c>
      <c r="U492" s="23">
        <v>7862500</v>
      </c>
    </row>
    <row r="493" spans="1:21" x14ac:dyDescent="0.25">
      <c r="A493" t="s">
        <v>4109</v>
      </c>
      <c r="B493" t="s">
        <v>4110</v>
      </c>
      <c r="C493" t="s">
        <v>1314</v>
      </c>
      <c r="D493" t="s">
        <v>1964</v>
      </c>
      <c r="F493" t="s">
        <v>1355</v>
      </c>
      <c r="G493" t="s">
        <v>1356</v>
      </c>
      <c r="H493">
        <v>2022</v>
      </c>
      <c r="I493" t="s">
        <v>3588</v>
      </c>
      <c r="J493" t="s">
        <v>1319</v>
      </c>
      <c r="K493" s="24">
        <v>125000000</v>
      </c>
      <c r="L493" t="s">
        <v>24</v>
      </c>
      <c r="M493" t="s">
        <v>141</v>
      </c>
      <c r="O493" s="4">
        <v>0.91900000000000004</v>
      </c>
      <c r="P493" s="4">
        <v>0</v>
      </c>
      <c r="Q493" s="4">
        <v>0</v>
      </c>
      <c r="R493" s="23">
        <v>114875000</v>
      </c>
      <c r="S493" s="23">
        <v>0</v>
      </c>
      <c r="T493" s="23">
        <v>0</v>
      </c>
      <c r="U493" s="23">
        <v>114875000</v>
      </c>
    </row>
    <row r="494" spans="1:21" x14ac:dyDescent="0.25">
      <c r="A494" t="s">
        <v>4224</v>
      </c>
      <c r="B494" t="s">
        <v>4225</v>
      </c>
      <c r="C494" t="s">
        <v>1480</v>
      </c>
      <c r="D494" t="s">
        <v>2119</v>
      </c>
      <c r="F494" t="s">
        <v>1316</v>
      </c>
      <c r="G494" t="s">
        <v>1343</v>
      </c>
      <c r="H494">
        <v>2022</v>
      </c>
      <c r="I494" t="s">
        <v>3588</v>
      </c>
      <c r="J494" t="s">
        <v>1319</v>
      </c>
      <c r="K494" s="24">
        <v>5000000</v>
      </c>
      <c r="L494" t="s">
        <v>1335</v>
      </c>
      <c r="M494" t="s">
        <v>1327</v>
      </c>
      <c r="N494" t="s">
        <v>1347</v>
      </c>
      <c r="O494" s="4">
        <v>0</v>
      </c>
      <c r="P494" s="4">
        <v>0</v>
      </c>
      <c r="Q494" s="4">
        <v>0.157</v>
      </c>
      <c r="R494" s="23">
        <v>0</v>
      </c>
      <c r="S494" s="23">
        <v>0</v>
      </c>
      <c r="T494" s="23">
        <v>785000</v>
      </c>
      <c r="U494" s="23">
        <v>785000</v>
      </c>
    </row>
    <row r="495" spans="1:21" x14ac:dyDescent="0.25">
      <c r="A495" t="s">
        <v>4224</v>
      </c>
      <c r="B495" t="s">
        <v>4225</v>
      </c>
      <c r="C495" t="s">
        <v>1480</v>
      </c>
      <c r="D495" t="s">
        <v>2119</v>
      </c>
      <c r="F495" t="s">
        <v>1316</v>
      </c>
      <c r="G495" t="s">
        <v>1343</v>
      </c>
      <c r="H495">
        <v>2022</v>
      </c>
      <c r="I495" t="s">
        <v>3588</v>
      </c>
      <c r="J495" t="s">
        <v>1319</v>
      </c>
      <c r="K495" s="24">
        <v>5000000</v>
      </c>
      <c r="L495" t="s">
        <v>1335</v>
      </c>
      <c r="M495" t="s">
        <v>1345</v>
      </c>
      <c r="N495" t="s">
        <v>1365</v>
      </c>
      <c r="O495" s="4">
        <v>0</v>
      </c>
      <c r="P495" s="4">
        <v>0</v>
      </c>
      <c r="Q495" s="4">
        <v>5.8299999999999998E-2</v>
      </c>
      <c r="R495" s="23">
        <v>0</v>
      </c>
      <c r="S495" s="23">
        <v>0</v>
      </c>
      <c r="T495" s="23">
        <v>291500</v>
      </c>
      <c r="U495" s="23">
        <v>291500</v>
      </c>
    </row>
    <row r="496" spans="1:21" x14ac:dyDescent="0.25">
      <c r="A496" t="s">
        <v>4132</v>
      </c>
      <c r="B496" t="s">
        <v>4133</v>
      </c>
      <c r="C496" t="s">
        <v>1367</v>
      </c>
      <c r="D496" t="s">
        <v>1964</v>
      </c>
      <c r="F496" t="s">
        <v>1324</v>
      </c>
      <c r="G496" t="s">
        <v>1374</v>
      </c>
      <c r="H496">
        <v>2022</v>
      </c>
      <c r="I496" t="s">
        <v>3631</v>
      </c>
      <c r="J496" t="s">
        <v>1319</v>
      </c>
      <c r="K496" s="24">
        <v>350000</v>
      </c>
      <c r="L496" t="s">
        <v>1335</v>
      </c>
      <c r="M496" t="s">
        <v>1345</v>
      </c>
      <c r="N496" t="s">
        <v>1365</v>
      </c>
      <c r="O496" s="4">
        <v>0</v>
      </c>
      <c r="P496" s="4">
        <v>0</v>
      </c>
      <c r="Q496" s="4">
        <v>0.35710000000000003</v>
      </c>
      <c r="R496" s="23">
        <v>0</v>
      </c>
      <c r="S496" s="23">
        <v>0</v>
      </c>
      <c r="T496" s="23">
        <v>124985.00000000001</v>
      </c>
      <c r="U496" s="23">
        <v>124985.00000000001</v>
      </c>
    </row>
    <row r="497" spans="1:21" x14ac:dyDescent="0.25">
      <c r="A497" t="s">
        <v>4211</v>
      </c>
      <c r="B497" t="s">
        <v>4212</v>
      </c>
      <c r="C497" t="s">
        <v>1367</v>
      </c>
      <c r="D497" t="s">
        <v>2101</v>
      </c>
      <c r="F497" t="s">
        <v>1355</v>
      </c>
      <c r="G497" t="s">
        <v>1356</v>
      </c>
      <c r="H497">
        <v>2022</v>
      </c>
      <c r="I497" t="s">
        <v>3631</v>
      </c>
      <c r="J497" t="s">
        <v>1319</v>
      </c>
      <c r="K497" s="24">
        <v>500000</v>
      </c>
      <c r="L497" t="s">
        <v>24</v>
      </c>
      <c r="M497" t="s">
        <v>141</v>
      </c>
      <c r="O497" s="4">
        <v>0.5</v>
      </c>
      <c r="P497" s="4">
        <v>0</v>
      </c>
      <c r="Q497" s="4">
        <v>0</v>
      </c>
      <c r="R497" s="23">
        <v>250000</v>
      </c>
      <c r="S497" s="23">
        <v>0</v>
      </c>
      <c r="T497" s="23">
        <v>0</v>
      </c>
      <c r="U497" s="23">
        <v>250000</v>
      </c>
    </row>
    <row r="498" spans="1:21" x14ac:dyDescent="0.25">
      <c r="A498" t="s">
        <v>3840</v>
      </c>
      <c r="B498" t="s">
        <v>3841</v>
      </c>
      <c r="C498" t="s">
        <v>1367</v>
      </c>
      <c r="D498" t="s">
        <v>1623</v>
      </c>
      <c r="F498" t="s">
        <v>1355</v>
      </c>
      <c r="G498" t="s">
        <v>1356</v>
      </c>
      <c r="H498">
        <v>2022</v>
      </c>
      <c r="I498" t="s">
        <v>3767</v>
      </c>
      <c r="J498" t="s">
        <v>1319</v>
      </c>
      <c r="K498" s="24">
        <v>200000</v>
      </c>
      <c r="L498" t="s">
        <v>24</v>
      </c>
      <c r="M498" t="s">
        <v>141</v>
      </c>
      <c r="O498" s="4">
        <v>1</v>
      </c>
      <c r="P498" s="4">
        <v>0</v>
      </c>
      <c r="Q498" s="4">
        <v>0</v>
      </c>
      <c r="R498" s="23">
        <v>200000</v>
      </c>
      <c r="S498" s="23">
        <v>0</v>
      </c>
      <c r="T498" s="23">
        <v>0</v>
      </c>
      <c r="U498" s="23">
        <v>200000</v>
      </c>
    </row>
    <row r="499" spans="1:21" x14ac:dyDescent="0.25">
      <c r="A499" t="s">
        <v>4226</v>
      </c>
      <c r="B499" t="s">
        <v>4227</v>
      </c>
      <c r="C499" t="s">
        <v>1314</v>
      </c>
      <c r="D499" t="s">
        <v>2119</v>
      </c>
      <c r="F499" t="s">
        <v>1324</v>
      </c>
      <c r="G499" t="s">
        <v>1374</v>
      </c>
      <c r="H499">
        <v>2022</v>
      </c>
      <c r="I499" t="s">
        <v>4188</v>
      </c>
      <c r="J499" t="s">
        <v>1319</v>
      </c>
      <c r="K499" s="24">
        <v>90000000</v>
      </c>
      <c r="L499" t="s">
        <v>1335</v>
      </c>
      <c r="M499" t="s">
        <v>1345</v>
      </c>
      <c r="N499" t="s">
        <v>1365</v>
      </c>
      <c r="O499" s="4">
        <v>0</v>
      </c>
      <c r="P499" s="4">
        <v>0</v>
      </c>
      <c r="Q499" s="4">
        <v>0.3196</v>
      </c>
      <c r="R499" s="23">
        <v>0</v>
      </c>
      <c r="S499" s="23">
        <v>0</v>
      </c>
      <c r="T499" s="23">
        <v>28764000</v>
      </c>
      <c r="U499" s="23">
        <v>28764000</v>
      </c>
    </row>
    <row r="500" spans="1:21" x14ac:dyDescent="0.25">
      <c r="A500" t="s">
        <v>3644</v>
      </c>
      <c r="B500" t="s">
        <v>3645</v>
      </c>
      <c r="C500" t="s">
        <v>1416</v>
      </c>
      <c r="D500" t="s">
        <v>1417</v>
      </c>
      <c r="F500" t="s">
        <v>1316</v>
      </c>
      <c r="G500" t="s">
        <v>1461</v>
      </c>
      <c r="H500">
        <v>2022</v>
      </c>
      <c r="I500" t="s">
        <v>3646</v>
      </c>
      <c r="J500" t="s">
        <v>1319</v>
      </c>
      <c r="K500" s="24">
        <v>1250000</v>
      </c>
      <c r="L500" t="s">
        <v>24</v>
      </c>
      <c r="M500" t="s">
        <v>1345</v>
      </c>
      <c r="O500" s="4">
        <v>1</v>
      </c>
      <c r="P500" s="4">
        <v>0</v>
      </c>
      <c r="Q500" s="4">
        <v>0</v>
      </c>
      <c r="R500" s="23">
        <v>1250000</v>
      </c>
      <c r="S500" s="23">
        <v>0</v>
      </c>
      <c r="T500" s="23">
        <v>0</v>
      </c>
      <c r="U500" s="23">
        <v>1250000</v>
      </c>
    </row>
    <row r="501" spans="1:21" x14ac:dyDescent="0.25">
      <c r="A501" t="s">
        <v>3892</v>
      </c>
      <c r="B501" t="s">
        <v>3893</v>
      </c>
      <c r="C501" t="s">
        <v>1367</v>
      </c>
      <c r="D501" t="s">
        <v>1690</v>
      </c>
      <c r="F501" t="s">
        <v>1316</v>
      </c>
      <c r="G501" t="s">
        <v>1343</v>
      </c>
      <c r="H501">
        <v>2022</v>
      </c>
      <c r="I501" t="s">
        <v>3646</v>
      </c>
      <c r="J501" t="s">
        <v>1319</v>
      </c>
      <c r="K501" s="24">
        <v>600000</v>
      </c>
      <c r="L501" t="s">
        <v>25</v>
      </c>
      <c r="N501" t="s">
        <v>1365</v>
      </c>
      <c r="O501" s="4">
        <v>0</v>
      </c>
      <c r="P501" s="4">
        <v>0.5</v>
      </c>
      <c r="Q501" s="4">
        <v>0</v>
      </c>
      <c r="R501" s="23">
        <v>0</v>
      </c>
      <c r="S501" s="23">
        <v>300000</v>
      </c>
      <c r="T501" s="23">
        <v>0</v>
      </c>
      <c r="U501" s="23">
        <v>300000</v>
      </c>
    </row>
    <row r="502" spans="1:21" x14ac:dyDescent="0.25">
      <c r="A502" t="s">
        <v>4228</v>
      </c>
      <c r="B502" t="s">
        <v>4229</v>
      </c>
      <c r="C502" t="s">
        <v>1314</v>
      </c>
      <c r="D502" t="s">
        <v>2119</v>
      </c>
      <c r="F502" t="s">
        <v>1338</v>
      </c>
      <c r="G502" t="s">
        <v>1351</v>
      </c>
      <c r="H502">
        <v>2022</v>
      </c>
      <c r="I502" t="s">
        <v>3646</v>
      </c>
      <c r="J502" t="s">
        <v>1319</v>
      </c>
      <c r="K502" s="24">
        <v>30000000</v>
      </c>
      <c r="L502" t="s">
        <v>1335</v>
      </c>
      <c r="M502" t="s">
        <v>1345</v>
      </c>
      <c r="N502" t="s">
        <v>1415</v>
      </c>
      <c r="O502" s="4">
        <v>0</v>
      </c>
      <c r="P502" s="4">
        <v>0</v>
      </c>
      <c r="Q502" s="4">
        <v>2.52E-2</v>
      </c>
      <c r="R502" s="23">
        <v>0</v>
      </c>
      <c r="S502" s="23">
        <v>0</v>
      </c>
      <c r="T502" s="23">
        <v>756000</v>
      </c>
      <c r="U502" s="23">
        <v>756000</v>
      </c>
    </row>
    <row r="503" spans="1:21" x14ac:dyDescent="0.25">
      <c r="A503" t="s">
        <v>4228</v>
      </c>
      <c r="B503" t="s">
        <v>4229</v>
      </c>
      <c r="C503" t="s">
        <v>1314</v>
      </c>
      <c r="D503" t="s">
        <v>2119</v>
      </c>
      <c r="F503" t="s">
        <v>1338</v>
      </c>
      <c r="G503" t="s">
        <v>1351</v>
      </c>
      <c r="H503">
        <v>2022</v>
      </c>
      <c r="I503" t="s">
        <v>3646</v>
      </c>
      <c r="J503" t="s">
        <v>1319</v>
      </c>
      <c r="K503" s="24">
        <v>30000000</v>
      </c>
      <c r="L503" t="s">
        <v>24</v>
      </c>
      <c r="M503" t="s">
        <v>1345</v>
      </c>
      <c r="O503" s="4">
        <v>0.127</v>
      </c>
      <c r="P503" s="4">
        <v>0</v>
      </c>
      <c r="Q503" s="4">
        <v>0</v>
      </c>
      <c r="R503" s="23">
        <v>3810000</v>
      </c>
      <c r="S503" s="23">
        <v>0</v>
      </c>
      <c r="T503" s="23">
        <v>0</v>
      </c>
      <c r="U503" s="23">
        <v>3810000</v>
      </c>
    </row>
    <row r="504" spans="1:21" x14ac:dyDescent="0.25">
      <c r="A504" t="s">
        <v>4134</v>
      </c>
      <c r="B504" t="s">
        <v>4135</v>
      </c>
      <c r="C504" t="s">
        <v>1367</v>
      </c>
      <c r="D504" t="s">
        <v>1964</v>
      </c>
      <c r="F504" t="s">
        <v>1324</v>
      </c>
      <c r="G504" t="s">
        <v>1378</v>
      </c>
      <c r="H504">
        <v>2022</v>
      </c>
      <c r="I504" t="s">
        <v>3807</v>
      </c>
      <c r="J504" t="s">
        <v>1319</v>
      </c>
      <c r="K504" s="24">
        <v>400000</v>
      </c>
      <c r="L504" t="s">
        <v>25</v>
      </c>
      <c r="N504" t="s">
        <v>1415</v>
      </c>
      <c r="O504" s="4">
        <v>0</v>
      </c>
      <c r="P504" s="4">
        <v>0.17499999999999999</v>
      </c>
      <c r="Q504" s="4">
        <v>0</v>
      </c>
      <c r="R504" s="23">
        <v>0</v>
      </c>
      <c r="S504" s="23">
        <v>70000</v>
      </c>
      <c r="T504" s="23">
        <v>0</v>
      </c>
      <c r="U504" s="23">
        <v>70000</v>
      </c>
    </row>
    <row r="505" spans="1:21" x14ac:dyDescent="0.25">
      <c r="A505" t="s">
        <v>4191</v>
      </c>
      <c r="B505" t="s">
        <v>4192</v>
      </c>
      <c r="C505" t="s">
        <v>1367</v>
      </c>
      <c r="D505" t="s">
        <v>1964</v>
      </c>
      <c r="F505" t="s">
        <v>1355</v>
      </c>
      <c r="G505" t="s">
        <v>1370</v>
      </c>
      <c r="H505">
        <v>2022</v>
      </c>
      <c r="I505" t="s">
        <v>3807</v>
      </c>
      <c r="J505" t="s">
        <v>1319</v>
      </c>
      <c r="K505" s="24">
        <v>650000</v>
      </c>
      <c r="L505" t="s">
        <v>25</v>
      </c>
      <c r="N505" t="s">
        <v>1346</v>
      </c>
      <c r="O505" s="4">
        <v>0</v>
      </c>
      <c r="P505" s="4">
        <v>1</v>
      </c>
      <c r="Q505" s="4">
        <v>0</v>
      </c>
      <c r="R505" s="23">
        <v>0</v>
      </c>
      <c r="S505" s="23">
        <v>650000</v>
      </c>
      <c r="T505" s="23">
        <v>0</v>
      </c>
      <c r="U505" s="23">
        <v>650000</v>
      </c>
    </row>
    <row r="506" spans="1:21" x14ac:dyDescent="0.25">
      <c r="A506" t="s">
        <v>3583</v>
      </c>
      <c r="B506" t="s">
        <v>3584</v>
      </c>
      <c r="C506" t="s">
        <v>1314</v>
      </c>
      <c r="D506" t="s">
        <v>1315</v>
      </c>
      <c r="F506" t="s">
        <v>1324</v>
      </c>
      <c r="G506" t="s">
        <v>1378</v>
      </c>
      <c r="H506">
        <v>2022</v>
      </c>
      <c r="I506" t="s">
        <v>3585</v>
      </c>
      <c r="J506" t="s">
        <v>1319</v>
      </c>
      <c r="K506" s="24">
        <v>500000000</v>
      </c>
      <c r="L506" t="s">
        <v>1335</v>
      </c>
      <c r="M506" t="s">
        <v>1345</v>
      </c>
      <c r="N506" t="s">
        <v>1365</v>
      </c>
      <c r="O506" s="4">
        <v>0</v>
      </c>
      <c r="P506" s="4">
        <v>0</v>
      </c>
      <c r="Q506" s="4">
        <v>1</v>
      </c>
      <c r="R506" s="23">
        <v>0</v>
      </c>
      <c r="S506" s="23">
        <v>0</v>
      </c>
      <c r="T506" s="23">
        <v>500000000</v>
      </c>
      <c r="U506" s="23">
        <v>500000000</v>
      </c>
    </row>
    <row r="507" spans="1:21" x14ac:dyDescent="0.25">
      <c r="A507" t="s">
        <v>3700</v>
      </c>
      <c r="B507" t="s">
        <v>3701</v>
      </c>
      <c r="C507" t="s">
        <v>1314</v>
      </c>
      <c r="D507" t="s">
        <v>1511</v>
      </c>
      <c r="F507" t="s">
        <v>1355</v>
      </c>
      <c r="G507" t="s">
        <v>1363</v>
      </c>
      <c r="H507">
        <v>2022</v>
      </c>
      <c r="I507" t="s">
        <v>3585</v>
      </c>
      <c r="J507" t="s">
        <v>1319</v>
      </c>
      <c r="K507" s="24">
        <v>50000000</v>
      </c>
      <c r="L507" t="s">
        <v>24</v>
      </c>
      <c r="M507" t="s">
        <v>84</v>
      </c>
      <c r="O507" s="4">
        <v>0.15140000000000001</v>
      </c>
      <c r="P507" s="4">
        <v>0</v>
      </c>
      <c r="Q507" s="4">
        <v>0</v>
      </c>
      <c r="R507" s="23">
        <v>7570000</v>
      </c>
      <c r="S507" s="23">
        <v>0</v>
      </c>
      <c r="T507" s="23">
        <v>0</v>
      </c>
      <c r="U507" s="23">
        <v>7570000</v>
      </c>
    </row>
    <row r="508" spans="1:21" x14ac:dyDescent="0.25">
      <c r="A508" t="s">
        <v>3700</v>
      </c>
      <c r="B508" t="s">
        <v>3701</v>
      </c>
      <c r="C508" t="s">
        <v>1314</v>
      </c>
      <c r="D508" t="s">
        <v>1511</v>
      </c>
      <c r="F508" t="s">
        <v>1355</v>
      </c>
      <c r="G508" t="s">
        <v>1363</v>
      </c>
      <c r="H508">
        <v>2022</v>
      </c>
      <c r="I508" t="s">
        <v>3585</v>
      </c>
      <c r="J508" t="s">
        <v>1319</v>
      </c>
      <c r="K508" s="24">
        <v>50000000</v>
      </c>
      <c r="L508" t="s">
        <v>25</v>
      </c>
      <c r="N508" t="s">
        <v>1347</v>
      </c>
      <c r="O508" s="4">
        <v>0</v>
      </c>
      <c r="P508" s="4">
        <v>0.1467</v>
      </c>
      <c r="Q508" s="4">
        <v>0</v>
      </c>
      <c r="R508" s="23">
        <v>0</v>
      </c>
      <c r="S508" s="23">
        <v>7335000</v>
      </c>
      <c r="T508" s="23">
        <v>0</v>
      </c>
      <c r="U508" s="23">
        <v>7335000</v>
      </c>
    </row>
    <row r="509" spans="1:21" x14ac:dyDescent="0.25">
      <c r="A509" t="s">
        <v>3709</v>
      </c>
      <c r="B509" t="s">
        <v>3710</v>
      </c>
      <c r="C509" t="s">
        <v>1367</v>
      </c>
      <c r="D509" t="s">
        <v>1511</v>
      </c>
      <c r="F509" t="s">
        <v>1355</v>
      </c>
      <c r="G509" t="s">
        <v>1356</v>
      </c>
      <c r="H509">
        <v>2022</v>
      </c>
      <c r="I509" t="s">
        <v>3585</v>
      </c>
      <c r="J509" t="s">
        <v>1319</v>
      </c>
      <c r="K509" s="24">
        <v>500000</v>
      </c>
      <c r="L509" t="s">
        <v>24</v>
      </c>
      <c r="M509" t="s">
        <v>141</v>
      </c>
      <c r="O509" s="4">
        <v>1</v>
      </c>
      <c r="P509" s="4">
        <v>0</v>
      </c>
      <c r="Q509" s="4">
        <v>0</v>
      </c>
      <c r="R509" s="23">
        <v>500000</v>
      </c>
      <c r="S509" s="23">
        <v>0</v>
      </c>
      <c r="T509" s="23">
        <v>0</v>
      </c>
      <c r="U509" s="23">
        <v>500000</v>
      </c>
    </row>
    <row r="510" spans="1:21" x14ac:dyDescent="0.25">
      <c r="A510" t="s">
        <v>3737</v>
      </c>
      <c r="B510" t="s">
        <v>3738</v>
      </c>
      <c r="C510" t="s">
        <v>1314</v>
      </c>
      <c r="D510" t="s">
        <v>1539</v>
      </c>
      <c r="F510" t="s">
        <v>1324</v>
      </c>
      <c r="G510" t="s">
        <v>1374</v>
      </c>
      <c r="H510">
        <v>2022</v>
      </c>
      <c r="I510" t="s">
        <v>3585</v>
      </c>
      <c r="J510" t="s">
        <v>1319</v>
      </c>
      <c r="K510" s="24">
        <v>72700000</v>
      </c>
      <c r="L510" t="s">
        <v>24</v>
      </c>
      <c r="M510" t="s">
        <v>1327</v>
      </c>
      <c r="O510" s="4">
        <v>0.1431</v>
      </c>
      <c r="P510" s="4">
        <v>0</v>
      </c>
      <c r="Q510" s="4">
        <v>0</v>
      </c>
      <c r="R510" s="23">
        <v>10403370</v>
      </c>
      <c r="S510" s="23">
        <v>0</v>
      </c>
      <c r="T510" s="23">
        <v>0</v>
      </c>
      <c r="U510" s="23">
        <v>10403370</v>
      </c>
    </row>
    <row r="511" spans="1:21" x14ac:dyDescent="0.25">
      <c r="A511" t="s">
        <v>3737</v>
      </c>
      <c r="B511" t="s">
        <v>3738</v>
      </c>
      <c r="C511" t="s">
        <v>1314</v>
      </c>
      <c r="D511" t="s">
        <v>1539</v>
      </c>
      <c r="F511" t="s">
        <v>1324</v>
      </c>
      <c r="G511" t="s">
        <v>1374</v>
      </c>
      <c r="H511">
        <v>2022</v>
      </c>
      <c r="I511" t="s">
        <v>3585</v>
      </c>
      <c r="J511" t="s">
        <v>1319</v>
      </c>
      <c r="K511" s="24">
        <v>72700000</v>
      </c>
      <c r="L511" t="s">
        <v>1335</v>
      </c>
      <c r="M511" t="s">
        <v>1345</v>
      </c>
      <c r="N511" t="s">
        <v>1365</v>
      </c>
      <c r="O511" s="4">
        <v>0</v>
      </c>
      <c r="P511" s="4">
        <v>0</v>
      </c>
      <c r="Q511" s="4">
        <v>8.5099999999999995E-2</v>
      </c>
      <c r="R511" s="23">
        <v>0</v>
      </c>
      <c r="S511" s="23">
        <v>0</v>
      </c>
      <c r="T511" s="23">
        <v>6186770</v>
      </c>
      <c r="U511" s="23">
        <v>6186770</v>
      </c>
    </row>
    <row r="512" spans="1:21" x14ac:dyDescent="0.25">
      <c r="A512" t="s">
        <v>3739</v>
      </c>
      <c r="B512" t="s">
        <v>3740</v>
      </c>
      <c r="C512" t="s">
        <v>1314</v>
      </c>
      <c r="D512" t="s">
        <v>1539</v>
      </c>
      <c r="F512" t="s">
        <v>1355</v>
      </c>
      <c r="G512" t="s">
        <v>1370</v>
      </c>
      <c r="H512">
        <v>2022</v>
      </c>
      <c r="I512" t="s">
        <v>3585</v>
      </c>
      <c r="J512" t="s">
        <v>1319</v>
      </c>
      <c r="K512" s="24">
        <v>128000000</v>
      </c>
      <c r="L512" t="s">
        <v>24</v>
      </c>
      <c r="M512" t="s">
        <v>1469</v>
      </c>
      <c r="O512" s="4">
        <v>0.70519999999999994</v>
      </c>
      <c r="P512" s="4">
        <v>0</v>
      </c>
      <c r="Q512" s="4">
        <v>0</v>
      </c>
      <c r="R512" s="23">
        <v>90265599.999999985</v>
      </c>
      <c r="S512" s="23">
        <v>0</v>
      </c>
      <c r="T512" s="23">
        <v>0</v>
      </c>
      <c r="U512" s="23">
        <v>90265599.999999985</v>
      </c>
    </row>
    <row r="513" spans="1:21" x14ac:dyDescent="0.25">
      <c r="A513" t="s">
        <v>3865</v>
      </c>
      <c r="B513" t="s">
        <v>3866</v>
      </c>
      <c r="C513" t="s">
        <v>1480</v>
      </c>
      <c r="D513" t="s">
        <v>1690</v>
      </c>
      <c r="F513" t="s">
        <v>1355</v>
      </c>
      <c r="G513" t="s">
        <v>1370</v>
      </c>
      <c r="H513">
        <v>2022</v>
      </c>
      <c r="I513" t="s">
        <v>3585</v>
      </c>
      <c r="J513" t="s">
        <v>1319</v>
      </c>
      <c r="K513" s="24">
        <v>800000</v>
      </c>
      <c r="L513" t="s">
        <v>24</v>
      </c>
      <c r="M513" t="s">
        <v>1386</v>
      </c>
      <c r="O513" s="4">
        <v>0.92459999999999998</v>
      </c>
      <c r="P513" s="4">
        <v>0</v>
      </c>
      <c r="Q513" s="4">
        <v>0</v>
      </c>
      <c r="R513" s="23">
        <v>739680</v>
      </c>
      <c r="S513" s="23">
        <v>0</v>
      </c>
      <c r="T513" s="23">
        <v>0</v>
      </c>
      <c r="U513" s="23">
        <v>739680</v>
      </c>
    </row>
    <row r="514" spans="1:21" x14ac:dyDescent="0.25">
      <c r="A514" t="s">
        <v>3876</v>
      </c>
      <c r="B514" t="s">
        <v>3866</v>
      </c>
      <c r="C514" t="s">
        <v>1314</v>
      </c>
      <c r="D514" t="s">
        <v>1690</v>
      </c>
      <c r="F514" t="s">
        <v>1355</v>
      </c>
      <c r="G514" t="s">
        <v>1370</v>
      </c>
      <c r="H514">
        <v>2022</v>
      </c>
      <c r="I514" t="s">
        <v>3585</v>
      </c>
      <c r="J514" t="s">
        <v>1319</v>
      </c>
      <c r="K514" s="24">
        <v>44200000</v>
      </c>
      <c r="L514" t="s">
        <v>24</v>
      </c>
      <c r="M514" t="s">
        <v>1386</v>
      </c>
      <c r="O514" s="4">
        <v>0.92459999999999998</v>
      </c>
      <c r="P514" s="4">
        <v>0</v>
      </c>
      <c r="Q514" s="4">
        <v>0</v>
      </c>
      <c r="R514" s="23">
        <v>40867320</v>
      </c>
      <c r="S514" s="23">
        <v>0</v>
      </c>
      <c r="T514" s="23">
        <v>0</v>
      </c>
      <c r="U514" s="23">
        <v>40867320</v>
      </c>
    </row>
    <row r="515" spans="1:21" x14ac:dyDescent="0.25">
      <c r="A515" t="s">
        <v>3901</v>
      </c>
      <c r="B515" t="s">
        <v>3902</v>
      </c>
      <c r="C515" t="s">
        <v>1314</v>
      </c>
      <c r="D515" t="s">
        <v>1720</v>
      </c>
      <c r="F515" t="s">
        <v>1324</v>
      </c>
      <c r="G515" t="s">
        <v>1378</v>
      </c>
      <c r="H515">
        <v>2022</v>
      </c>
      <c r="I515" t="s">
        <v>3585</v>
      </c>
      <c r="J515" t="s">
        <v>1319</v>
      </c>
      <c r="K515" s="24">
        <v>300000000</v>
      </c>
      <c r="L515" t="s">
        <v>1335</v>
      </c>
      <c r="M515" t="s">
        <v>1345</v>
      </c>
      <c r="N515" t="s">
        <v>1365</v>
      </c>
      <c r="O515" s="4">
        <v>0</v>
      </c>
      <c r="P515" s="4">
        <v>0</v>
      </c>
      <c r="Q515" s="4">
        <v>0.1</v>
      </c>
      <c r="R515" s="23">
        <v>0</v>
      </c>
      <c r="S515" s="23">
        <v>0</v>
      </c>
      <c r="T515" s="23">
        <v>30000000</v>
      </c>
      <c r="U515" s="23">
        <v>30000000</v>
      </c>
    </row>
    <row r="516" spans="1:21" x14ac:dyDescent="0.25">
      <c r="A516" t="s">
        <v>3984</v>
      </c>
      <c r="B516" t="s">
        <v>3985</v>
      </c>
      <c r="C516" t="s">
        <v>1314</v>
      </c>
      <c r="D516" t="s">
        <v>1829</v>
      </c>
      <c r="F516" t="s">
        <v>1338</v>
      </c>
      <c r="G516" t="s">
        <v>1339</v>
      </c>
      <c r="H516">
        <v>2022</v>
      </c>
      <c r="I516" t="s">
        <v>3585</v>
      </c>
      <c r="J516" t="s">
        <v>1319</v>
      </c>
      <c r="K516" s="24">
        <v>75900000</v>
      </c>
      <c r="L516" t="s">
        <v>25</v>
      </c>
      <c r="N516" t="s">
        <v>1365</v>
      </c>
      <c r="O516" s="4">
        <v>0</v>
      </c>
      <c r="P516" s="4">
        <v>0.61219999999999997</v>
      </c>
      <c r="Q516" s="4">
        <v>0</v>
      </c>
      <c r="R516" s="23">
        <v>0</v>
      </c>
      <c r="S516" s="23">
        <v>46465980</v>
      </c>
      <c r="T516" s="23">
        <v>0</v>
      </c>
      <c r="U516" s="23">
        <v>46465980</v>
      </c>
    </row>
    <row r="517" spans="1:21" x14ac:dyDescent="0.25">
      <c r="A517" t="s">
        <v>3988</v>
      </c>
      <c r="B517" t="s">
        <v>3989</v>
      </c>
      <c r="C517" t="s">
        <v>1314</v>
      </c>
      <c r="D517" t="s">
        <v>1829</v>
      </c>
      <c r="F517" t="s">
        <v>1332</v>
      </c>
      <c r="G517" t="s">
        <v>1333</v>
      </c>
      <c r="H517">
        <v>2022</v>
      </c>
      <c r="I517" t="s">
        <v>3585</v>
      </c>
      <c r="J517" t="s">
        <v>1319</v>
      </c>
      <c r="K517" s="24">
        <v>50000000</v>
      </c>
      <c r="L517" t="s">
        <v>24</v>
      </c>
      <c r="M517" t="s">
        <v>1327</v>
      </c>
      <c r="O517" s="4">
        <v>0.14599999999999999</v>
      </c>
      <c r="P517" s="4">
        <v>0</v>
      </c>
      <c r="Q517" s="4">
        <v>0</v>
      </c>
      <c r="R517" s="23">
        <v>7300000</v>
      </c>
      <c r="S517" s="23">
        <v>0</v>
      </c>
      <c r="T517" s="23">
        <v>0</v>
      </c>
      <c r="U517" s="23">
        <v>7300000</v>
      </c>
    </row>
    <row r="518" spans="1:21" x14ac:dyDescent="0.25">
      <c r="A518" t="s">
        <v>3988</v>
      </c>
      <c r="B518" t="s">
        <v>3989</v>
      </c>
      <c r="C518" t="s">
        <v>1314</v>
      </c>
      <c r="D518" t="s">
        <v>1829</v>
      </c>
      <c r="F518" t="s">
        <v>1332</v>
      </c>
      <c r="G518" t="s">
        <v>1333</v>
      </c>
      <c r="H518">
        <v>2022</v>
      </c>
      <c r="I518" t="s">
        <v>3585</v>
      </c>
      <c r="J518" t="s">
        <v>1319</v>
      </c>
      <c r="K518" s="24">
        <v>50000000</v>
      </c>
      <c r="L518" t="s">
        <v>24</v>
      </c>
      <c r="M518" t="s">
        <v>1352</v>
      </c>
      <c r="O518" s="4">
        <v>3.2000000000000002E-3</v>
      </c>
      <c r="P518" s="4">
        <v>0</v>
      </c>
      <c r="Q518" s="4">
        <v>0</v>
      </c>
      <c r="R518" s="23">
        <v>160000</v>
      </c>
      <c r="S518" s="23">
        <v>0</v>
      </c>
      <c r="T518" s="23">
        <v>0</v>
      </c>
      <c r="U518" s="23">
        <v>160000</v>
      </c>
    </row>
    <row r="519" spans="1:21" x14ac:dyDescent="0.25">
      <c r="A519" t="s">
        <v>4193</v>
      </c>
      <c r="B519" t="s">
        <v>4194</v>
      </c>
      <c r="C519" t="s">
        <v>1367</v>
      </c>
      <c r="D519" t="s">
        <v>1964</v>
      </c>
      <c r="F519" t="s">
        <v>1355</v>
      </c>
      <c r="G519" t="s">
        <v>1363</v>
      </c>
      <c r="H519">
        <v>2022</v>
      </c>
      <c r="I519" t="s">
        <v>3585</v>
      </c>
      <c r="J519" t="s">
        <v>1319</v>
      </c>
      <c r="K519" s="24">
        <v>460000</v>
      </c>
      <c r="L519" t="s">
        <v>24</v>
      </c>
      <c r="M519" t="s">
        <v>84</v>
      </c>
      <c r="O519" s="4">
        <v>1</v>
      </c>
      <c r="P519" s="4">
        <v>0</v>
      </c>
      <c r="Q519" s="4">
        <v>0</v>
      </c>
      <c r="R519" s="23">
        <v>460000</v>
      </c>
      <c r="S519" s="23">
        <v>0</v>
      </c>
      <c r="T519" s="23">
        <v>0</v>
      </c>
      <c r="U519" s="23">
        <v>460000</v>
      </c>
    </row>
    <row r="520" spans="1:21" x14ac:dyDescent="0.25">
      <c r="A520" t="s">
        <v>4195</v>
      </c>
      <c r="B520" t="s">
        <v>4196</v>
      </c>
      <c r="C520" t="s">
        <v>1367</v>
      </c>
      <c r="D520" t="s">
        <v>1964</v>
      </c>
      <c r="F520" t="s">
        <v>1316</v>
      </c>
      <c r="G520" t="s">
        <v>1461</v>
      </c>
      <c r="H520">
        <v>2022</v>
      </c>
      <c r="I520" t="s">
        <v>3585</v>
      </c>
      <c r="J520" t="s">
        <v>1319</v>
      </c>
      <c r="K520" s="24">
        <v>1250000</v>
      </c>
      <c r="L520" t="s">
        <v>1335</v>
      </c>
      <c r="M520" t="s">
        <v>1345</v>
      </c>
      <c r="N520" t="s">
        <v>1365</v>
      </c>
      <c r="O520" s="4">
        <v>0</v>
      </c>
      <c r="P520" s="4">
        <v>0</v>
      </c>
      <c r="Q520" s="4">
        <v>1</v>
      </c>
      <c r="R520" s="23">
        <v>0</v>
      </c>
      <c r="S520" s="23">
        <v>0</v>
      </c>
      <c r="T520" s="23">
        <v>1250000</v>
      </c>
      <c r="U520" s="23">
        <v>1250000</v>
      </c>
    </row>
    <row r="521" spans="1:21" x14ac:dyDescent="0.25">
      <c r="A521" t="s">
        <v>4230</v>
      </c>
      <c r="B521" t="s">
        <v>4231</v>
      </c>
      <c r="C521" t="s">
        <v>1314</v>
      </c>
      <c r="D521" t="s">
        <v>2119</v>
      </c>
      <c r="F521" t="s">
        <v>1355</v>
      </c>
      <c r="G521" t="s">
        <v>1356</v>
      </c>
      <c r="H521">
        <v>2022</v>
      </c>
      <c r="I521" t="s">
        <v>3585</v>
      </c>
      <c r="J521" t="s">
        <v>1319</v>
      </c>
      <c r="K521" s="24">
        <v>40000000</v>
      </c>
      <c r="L521" t="s">
        <v>24</v>
      </c>
      <c r="M521" t="s">
        <v>141</v>
      </c>
      <c r="O521" s="4">
        <v>1</v>
      </c>
      <c r="P521" s="4">
        <v>0</v>
      </c>
      <c r="Q521" s="4">
        <v>0</v>
      </c>
      <c r="R521" s="23">
        <v>40000000</v>
      </c>
      <c r="S521" s="23">
        <v>0</v>
      </c>
      <c r="T521" s="23">
        <v>0</v>
      </c>
      <c r="U521" s="23">
        <v>40000000</v>
      </c>
    </row>
    <row r="522" spans="1:21" x14ac:dyDescent="0.25">
      <c r="A522" t="s">
        <v>4259</v>
      </c>
      <c r="B522" t="s">
        <v>4260</v>
      </c>
      <c r="C522" t="s">
        <v>1367</v>
      </c>
      <c r="D522" t="s">
        <v>2145</v>
      </c>
      <c r="F522" t="s">
        <v>1316</v>
      </c>
      <c r="G522" t="s">
        <v>1461</v>
      </c>
      <c r="H522">
        <v>2022</v>
      </c>
      <c r="I522" t="s">
        <v>3585</v>
      </c>
      <c r="J522" t="s">
        <v>1319</v>
      </c>
      <c r="K522" s="24">
        <v>200000</v>
      </c>
      <c r="L522" t="s">
        <v>25</v>
      </c>
      <c r="N522" t="s">
        <v>1365</v>
      </c>
      <c r="O522" s="4">
        <v>0</v>
      </c>
      <c r="P522" s="4">
        <v>1</v>
      </c>
      <c r="Q522" s="4">
        <v>0</v>
      </c>
      <c r="R522" s="23">
        <v>0</v>
      </c>
      <c r="S522" s="23">
        <v>200000</v>
      </c>
      <c r="T522" s="23">
        <v>0</v>
      </c>
      <c r="U522" s="23">
        <v>200000</v>
      </c>
    </row>
    <row r="523" spans="1:21" x14ac:dyDescent="0.25">
      <c r="A523" t="s">
        <v>3923</v>
      </c>
      <c r="B523" t="s">
        <v>3924</v>
      </c>
      <c r="C523" t="s">
        <v>1367</v>
      </c>
      <c r="D523" t="s">
        <v>1720</v>
      </c>
      <c r="F523" t="s">
        <v>1316</v>
      </c>
      <c r="G523" t="s">
        <v>1461</v>
      </c>
      <c r="H523">
        <v>2022</v>
      </c>
      <c r="I523" t="s">
        <v>3813</v>
      </c>
      <c r="J523" t="s">
        <v>1319</v>
      </c>
      <c r="K523" s="24">
        <v>600000</v>
      </c>
      <c r="L523" t="s">
        <v>25</v>
      </c>
      <c r="N523" t="s">
        <v>1320</v>
      </c>
      <c r="O523" s="4">
        <v>0</v>
      </c>
      <c r="P523" s="4">
        <v>1</v>
      </c>
      <c r="Q523" s="4">
        <v>0</v>
      </c>
      <c r="R523" s="23">
        <v>0</v>
      </c>
      <c r="S523" s="23">
        <v>600000</v>
      </c>
      <c r="T523" s="23">
        <v>0</v>
      </c>
      <c r="U523" s="23">
        <v>600000</v>
      </c>
    </row>
    <row r="524" spans="1:21" x14ac:dyDescent="0.25">
      <c r="A524" t="s">
        <v>3945</v>
      </c>
      <c r="B524" t="s">
        <v>3946</v>
      </c>
      <c r="C524" t="s">
        <v>1367</v>
      </c>
      <c r="D524" t="s">
        <v>1766</v>
      </c>
      <c r="F524" t="s">
        <v>1316</v>
      </c>
      <c r="G524" t="s">
        <v>1343</v>
      </c>
      <c r="H524">
        <v>2022</v>
      </c>
      <c r="I524" t="s">
        <v>3813</v>
      </c>
      <c r="J524" t="s">
        <v>1319</v>
      </c>
      <c r="K524" s="24">
        <v>250000</v>
      </c>
      <c r="L524" t="s">
        <v>1335</v>
      </c>
      <c r="M524" t="s">
        <v>1345</v>
      </c>
      <c r="N524" t="s">
        <v>1347</v>
      </c>
      <c r="O524" s="4">
        <v>0</v>
      </c>
      <c r="P524" s="4">
        <v>0</v>
      </c>
      <c r="Q524" s="4">
        <v>0.5</v>
      </c>
      <c r="R524" s="23">
        <v>0</v>
      </c>
      <c r="S524" s="23">
        <v>0</v>
      </c>
      <c r="T524" s="23">
        <v>125000</v>
      </c>
      <c r="U524" s="23">
        <v>125000</v>
      </c>
    </row>
    <row r="525" spans="1:21" x14ac:dyDescent="0.25">
      <c r="A525" t="s">
        <v>4160</v>
      </c>
      <c r="B525" t="s">
        <v>4161</v>
      </c>
      <c r="C525" t="s">
        <v>1367</v>
      </c>
      <c r="D525" t="s">
        <v>1964</v>
      </c>
      <c r="F525" t="s">
        <v>1332</v>
      </c>
      <c r="G525" t="s">
        <v>3766</v>
      </c>
      <c r="H525">
        <v>2022</v>
      </c>
      <c r="I525" t="s">
        <v>3813</v>
      </c>
      <c r="J525" t="s">
        <v>1319</v>
      </c>
      <c r="K525" s="24">
        <v>700000</v>
      </c>
      <c r="L525" t="s">
        <v>1335</v>
      </c>
      <c r="M525" t="s">
        <v>1345</v>
      </c>
      <c r="N525" t="s">
        <v>1365</v>
      </c>
      <c r="O525" s="4">
        <v>0</v>
      </c>
      <c r="P525" s="4">
        <v>0</v>
      </c>
      <c r="Q525" s="4">
        <v>0.1429</v>
      </c>
      <c r="R525" s="23">
        <v>0</v>
      </c>
      <c r="S525" s="23">
        <v>0</v>
      </c>
      <c r="T525" s="23">
        <v>100030</v>
      </c>
      <c r="U525" s="23">
        <v>100030</v>
      </c>
    </row>
    <row r="526" spans="1:21" x14ac:dyDescent="0.25">
      <c r="A526" t="s">
        <v>4186</v>
      </c>
      <c r="B526" t="s">
        <v>4187</v>
      </c>
      <c r="C526" t="s">
        <v>1367</v>
      </c>
      <c r="D526" t="s">
        <v>1964</v>
      </c>
      <c r="F526" t="s">
        <v>1324</v>
      </c>
      <c r="G526" t="s">
        <v>1403</v>
      </c>
      <c r="H526">
        <v>2022</v>
      </c>
      <c r="I526" t="s">
        <v>3813</v>
      </c>
      <c r="J526" t="s">
        <v>1319</v>
      </c>
      <c r="K526" s="24">
        <v>520000</v>
      </c>
      <c r="L526" t="s">
        <v>25</v>
      </c>
      <c r="N526" t="s">
        <v>1409</v>
      </c>
      <c r="O526" s="4">
        <v>0</v>
      </c>
      <c r="P526" s="4">
        <v>0.25</v>
      </c>
      <c r="Q526" s="4">
        <v>0</v>
      </c>
      <c r="R526" s="23">
        <v>0</v>
      </c>
      <c r="S526" s="23">
        <v>130000</v>
      </c>
      <c r="T526" s="23">
        <v>0</v>
      </c>
      <c r="U526" s="23">
        <v>130000</v>
      </c>
    </row>
    <row r="527" spans="1:21" x14ac:dyDescent="0.25">
      <c r="A527" t="s">
        <v>4199</v>
      </c>
      <c r="B527" t="s">
        <v>4200</v>
      </c>
      <c r="C527" t="s">
        <v>1367</v>
      </c>
      <c r="D527" t="s">
        <v>1964</v>
      </c>
      <c r="F527" t="s">
        <v>1316</v>
      </c>
      <c r="G527" t="s">
        <v>3916</v>
      </c>
      <c r="H527">
        <v>2022</v>
      </c>
      <c r="I527" t="s">
        <v>3813</v>
      </c>
      <c r="J527" t="s">
        <v>1319</v>
      </c>
      <c r="K527" s="24">
        <v>250000</v>
      </c>
      <c r="L527" t="s">
        <v>25</v>
      </c>
      <c r="N527" t="s">
        <v>1415</v>
      </c>
      <c r="O527" s="4">
        <v>0</v>
      </c>
      <c r="P527" s="4">
        <v>1</v>
      </c>
      <c r="Q527" s="4">
        <v>0</v>
      </c>
      <c r="R527" s="23">
        <v>0</v>
      </c>
      <c r="S527" s="23">
        <v>250000</v>
      </c>
      <c r="T527" s="23">
        <v>0</v>
      </c>
      <c r="U527" s="23">
        <v>250000</v>
      </c>
    </row>
    <row r="528" spans="1:21" x14ac:dyDescent="0.25">
      <c r="A528" t="s">
        <v>3784</v>
      </c>
      <c r="B528" t="s">
        <v>3785</v>
      </c>
      <c r="C528" t="s">
        <v>1367</v>
      </c>
      <c r="D528" t="s">
        <v>1539</v>
      </c>
      <c r="F528" t="s">
        <v>1324</v>
      </c>
      <c r="G528" t="s">
        <v>1403</v>
      </c>
      <c r="H528">
        <v>2022</v>
      </c>
      <c r="I528" t="s">
        <v>3786</v>
      </c>
      <c r="J528" t="s">
        <v>1319</v>
      </c>
      <c r="K528" s="24">
        <v>300000</v>
      </c>
      <c r="L528" t="s">
        <v>24</v>
      </c>
      <c r="M528" t="s">
        <v>1336</v>
      </c>
      <c r="O528" s="4">
        <v>0.6</v>
      </c>
      <c r="P528" s="4">
        <v>0</v>
      </c>
      <c r="Q528" s="4">
        <v>0</v>
      </c>
      <c r="R528" s="23">
        <v>180000</v>
      </c>
      <c r="S528" s="23">
        <v>0</v>
      </c>
      <c r="T528" s="23">
        <v>0</v>
      </c>
      <c r="U528" s="23">
        <v>180000</v>
      </c>
    </row>
    <row r="529" spans="1:21" x14ac:dyDescent="0.25">
      <c r="A529" t="s">
        <v>4029</v>
      </c>
      <c r="B529" t="s">
        <v>4030</v>
      </c>
      <c r="C529" t="s">
        <v>1367</v>
      </c>
      <c r="D529" t="s">
        <v>1882</v>
      </c>
      <c r="F529" t="s">
        <v>1316</v>
      </c>
      <c r="G529" t="s">
        <v>1343</v>
      </c>
      <c r="H529">
        <v>2022</v>
      </c>
      <c r="I529" t="s">
        <v>3786</v>
      </c>
      <c r="J529" t="s">
        <v>1319</v>
      </c>
      <c r="K529" s="24">
        <v>665623</v>
      </c>
      <c r="L529" t="s">
        <v>25</v>
      </c>
      <c r="N529" t="s">
        <v>1347</v>
      </c>
      <c r="O529" s="4">
        <v>0</v>
      </c>
      <c r="P529" s="4">
        <v>1</v>
      </c>
      <c r="Q529" s="4">
        <v>0</v>
      </c>
      <c r="R529" s="23">
        <v>0</v>
      </c>
      <c r="S529" s="23">
        <v>665623</v>
      </c>
      <c r="T529" s="23">
        <v>0</v>
      </c>
      <c r="U529" s="23">
        <v>665623</v>
      </c>
    </row>
    <row r="530" spans="1:21" x14ac:dyDescent="0.25">
      <c r="A530" t="s">
        <v>4031</v>
      </c>
      <c r="B530" t="s">
        <v>4032</v>
      </c>
      <c r="C530" t="s">
        <v>1314</v>
      </c>
      <c r="D530" t="s">
        <v>1890</v>
      </c>
      <c r="F530" t="s">
        <v>1324</v>
      </c>
      <c r="G530" t="s">
        <v>1325</v>
      </c>
      <c r="H530">
        <v>2022</v>
      </c>
      <c r="I530" t="s">
        <v>3786</v>
      </c>
      <c r="J530" t="s">
        <v>1319</v>
      </c>
      <c r="K530" s="24">
        <v>50000000</v>
      </c>
      <c r="L530" t="s">
        <v>24</v>
      </c>
      <c r="M530" t="s">
        <v>1327</v>
      </c>
      <c r="O530" s="4">
        <v>0.1414</v>
      </c>
      <c r="P530" s="4">
        <v>0</v>
      </c>
      <c r="Q530" s="4">
        <v>0</v>
      </c>
      <c r="R530" s="23">
        <v>7070000</v>
      </c>
      <c r="S530" s="23">
        <v>0</v>
      </c>
      <c r="T530" s="23">
        <v>0</v>
      </c>
      <c r="U530" s="23">
        <v>7070000</v>
      </c>
    </row>
    <row r="531" spans="1:21" x14ac:dyDescent="0.25">
      <c r="A531" t="s">
        <v>3641</v>
      </c>
      <c r="B531" t="s">
        <v>3642</v>
      </c>
      <c r="C531" t="s">
        <v>1367</v>
      </c>
      <c r="D531" t="s">
        <v>1315</v>
      </c>
      <c r="F531" t="s">
        <v>1355</v>
      </c>
      <c r="G531" t="s">
        <v>1370</v>
      </c>
      <c r="H531">
        <v>2022</v>
      </c>
      <c r="I531" t="s">
        <v>3643</v>
      </c>
      <c r="J531" t="s">
        <v>1319</v>
      </c>
      <c r="K531" s="24">
        <v>500000</v>
      </c>
      <c r="L531" t="s">
        <v>24</v>
      </c>
      <c r="M531" t="s">
        <v>1386</v>
      </c>
      <c r="O531" s="4">
        <v>0.5</v>
      </c>
      <c r="P531" s="4">
        <v>0</v>
      </c>
      <c r="Q531" s="4">
        <v>0</v>
      </c>
      <c r="R531" s="23">
        <v>250000</v>
      </c>
      <c r="S531" s="23">
        <v>0</v>
      </c>
      <c r="T531" s="23">
        <v>0</v>
      </c>
      <c r="U531" s="23">
        <v>250000</v>
      </c>
    </row>
    <row r="532" spans="1:21" x14ac:dyDescent="0.25">
      <c r="A532" t="s">
        <v>4067</v>
      </c>
      <c r="B532" t="s">
        <v>4068</v>
      </c>
      <c r="C532" t="s">
        <v>1367</v>
      </c>
      <c r="D532" t="s">
        <v>1890</v>
      </c>
      <c r="F532" t="s">
        <v>1324</v>
      </c>
      <c r="G532" t="s">
        <v>1374</v>
      </c>
      <c r="H532">
        <v>2022</v>
      </c>
      <c r="I532" t="s">
        <v>3643</v>
      </c>
      <c r="J532" t="s">
        <v>1319</v>
      </c>
      <c r="K532" s="24">
        <v>1580000</v>
      </c>
      <c r="L532" t="s">
        <v>1335</v>
      </c>
      <c r="M532" t="s">
        <v>1345</v>
      </c>
      <c r="N532" t="s">
        <v>1415</v>
      </c>
      <c r="O532" s="4">
        <v>0</v>
      </c>
      <c r="P532" s="4">
        <v>0</v>
      </c>
      <c r="Q532" s="4">
        <v>1</v>
      </c>
      <c r="R532" s="23">
        <v>0</v>
      </c>
      <c r="S532" s="23">
        <v>0</v>
      </c>
      <c r="T532" s="23">
        <v>1580000</v>
      </c>
      <c r="U532" s="23">
        <v>1580000</v>
      </c>
    </row>
    <row r="533" spans="1:21" x14ac:dyDescent="0.25">
      <c r="A533" t="s">
        <v>4175</v>
      </c>
      <c r="B533" t="s">
        <v>4176</v>
      </c>
      <c r="C533" t="s">
        <v>1367</v>
      </c>
      <c r="D533" t="s">
        <v>1964</v>
      </c>
      <c r="F533" t="s">
        <v>1316</v>
      </c>
      <c r="G533" t="s">
        <v>1461</v>
      </c>
      <c r="H533">
        <v>2022</v>
      </c>
      <c r="I533" t="s">
        <v>3643</v>
      </c>
      <c r="J533" t="s">
        <v>1319</v>
      </c>
      <c r="K533" s="24">
        <v>800000</v>
      </c>
      <c r="L533" t="s">
        <v>1335</v>
      </c>
      <c r="M533" t="s">
        <v>1345</v>
      </c>
      <c r="N533" t="s">
        <v>1365</v>
      </c>
      <c r="O533" s="4">
        <v>0</v>
      </c>
      <c r="P533" s="4">
        <v>0</v>
      </c>
      <c r="Q533" s="4">
        <v>1</v>
      </c>
      <c r="R533" s="23">
        <v>0</v>
      </c>
      <c r="S533" s="23">
        <v>0</v>
      </c>
      <c r="T533" s="23">
        <v>800000</v>
      </c>
      <c r="U533" s="23">
        <v>800000</v>
      </c>
    </row>
    <row r="534" spans="1:21" x14ac:dyDescent="0.25">
      <c r="A534" t="s">
        <v>4181</v>
      </c>
      <c r="B534" t="s">
        <v>4182</v>
      </c>
      <c r="C534" t="s">
        <v>1367</v>
      </c>
      <c r="D534" t="s">
        <v>1964</v>
      </c>
      <c r="F534" t="s">
        <v>1530</v>
      </c>
      <c r="G534" t="s">
        <v>4183</v>
      </c>
      <c r="H534">
        <v>2022</v>
      </c>
      <c r="I534" t="s">
        <v>3643</v>
      </c>
      <c r="J534" t="s">
        <v>1319</v>
      </c>
      <c r="K534" s="24">
        <v>750000</v>
      </c>
      <c r="L534" t="s">
        <v>1335</v>
      </c>
      <c r="M534" t="s">
        <v>1321</v>
      </c>
      <c r="N534" t="s">
        <v>1320</v>
      </c>
      <c r="O534" s="4">
        <v>0</v>
      </c>
      <c r="P534" s="4">
        <v>0</v>
      </c>
      <c r="Q534" s="4">
        <v>0.5</v>
      </c>
      <c r="R534" s="23">
        <v>0</v>
      </c>
      <c r="S534" s="23">
        <v>0</v>
      </c>
      <c r="T534" s="23">
        <v>375000</v>
      </c>
      <c r="U534" s="23">
        <v>375000</v>
      </c>
    </row>
    <row r="535" spans="1:21" x14ac:dyDescent="0.25">
      <c r="A535" t="s">
        <v>4184</v>
      </c>
      <c r="B535" t="s">
        <v>4185</v>
      </c>
      <c r="C535" t="s">
        <v>1367</v>
      </c>
      <c r="D535" t="s">
        <v>1964</v>
      </c>
      <c r="F535" t="s">
        <v>1316</v>
      </c>
      <c r="G535" t="s">
        <v>1343</v>
      </c>
      <c r="H535">
        <v>2022</v>
      </c>
      <c r="I535" t="s">
        <v>3643</v>
      </c>
      <c r="J535" t="s">
        <v>1319</v>
      </c>
      <c r="K535" s="24">
        <v>550000</v>
      </c>
      <c r="L535" t="s">
        <v>25</v>
      </c>
      <c r="N535" t="s">
        <v>1347</v>
      </c>
      <c r="O535" s="4">
        <v>0</v>
      </c>
      <c r="P535" s="4">
        <v>0.5</v>
      </c>
      <c r="Q535" s="4">
        <v>0</v>
      </c>
      <c r="R535" s="23">
        <v>0</v>
      </c>
      <c r="S535" s="23">
        <v>275000</v>
      </c>
      <c r="T535" s="23">
        <v>0</v>
      </c>
      <c r="U535" s="23">
        <v>275000</v>
      </c>
    </row>
    <row r="536" spans="1:21" x14ac:dyDescent="0.25">
      <c r="A536" t="s">
        <v>3697</v>
      </c>
      <c r="B536" t="s">
        <v>3698</v>
      </c>
      <c r="C536" t="s">
        <v>1314</v>
      </c>
      <c r="D536" t="s">
        <v>1511</v>
      </c>
      <c r="F536" t="s">
        <v>1324</v>
      </c>
      <c r="G536" t="s">
        <v>1374</v>
      </c>
      <c r="H536">
        <v>2022</v>
      </c>
      <c r="I536" t="s">
        <v>3699</v>
      </c>
      <c r="J536" t="s">
        <v>1319</v>
      </c>
      <c r="K536" s="24">
        <v>52000000</v>
      </c>
      <c r="L536" t="s">
        <v>1335</v>
      </c>
      <c r="M536" t="s">
        <v>1345</v>
      </c>
      <c r="N536" t="s">
        <v>1365</v>
      </c>
      <c r="O536" s="4">
        <v>0</v>
      </c>
      <c r="P536" s="4">
        <v>0</v>
      </c>
      <c r="Q536" s="4">
        <v>2.1499999999999998E-2</v>
      </c>
      <c r="R536" s="23">
        <v>0</v>
      </c>
      <c r="S536" s="23">
        <v>0</v>
      </c>
      <c r="T536" s="23">
        <v>1118000</v>
      </c>
      <c r="U536" s="23">
        <v>1118000</v>
      </c>
    </row>
    <row r="537" spans="1:21" x14ac:dyDescent="0.25">
      <c r="A537" t="s">
        <v>3697</v>
      </c>
      <c r="B537" t="s">
        <v>3698</v>
      </c>
      <c r="C537" t="s">
        <v>1314</v>
      </c>
      <c r="D537" t="s">
        <v>1511</v>
      </c>
      <c r="F537" t="s">
        <v>1324</v>
      </c>
      <c r="G537" t="s">
        <v>1374</v>
      </c>
      <c r="H537">
        <v>2022</v>
      </c>
      <c r="I537" t="s">
        <v>3699</v>
      </c>
      <c r="J537" t="s">
        <v>1319</v>
      </c>
      <c r="K537" s="24">
        <v>52000000</v>
      </c>
      <c r="L537" t="s">
        <v>24</v>
      </c>
      <c r="M537" t="s">
        <v>1352</v>
      </c>
      <c r="O537" s="4">
        <v>0.126</v>
      </c>
      <c r="P537" s="4">
        <v>0</v>
      </c>
      <c r="Q537" s="4">
        <v>0</v>
      </c>
      <c r="R537" s="23">
        <v>6552000</v>
      </c>
      <c r="S537" s="23">
        <v>0</v>
      </c>
      <c r="T537" s="23">
        <v>0</v>
      </c>
      <c r="U537" s="23">
        <v>6552000</v>
      </c>
    </row>
    <row r="538" spans="1:21" x14ac:dyDescent="0.25">
      <c r="A538" t="s">
        <v>3791</v>
      </c>
      <c r="B538" t="s">
        <v>3792</v>
      </c>
      <c r="C538" t="s">
        <v>1314</v>
      </c>
      <c r="D538" t="s">
        <v>1590</v>
      </c>
      <c r="F538" t="s">
        <v>1324</v>
      </c>
      <c r="G538" t="s">
        <v>1378</v>
      </c>
      <c r="H538">
        <v>2022</v>
      </c>
      <c r="I538" t="s">
        <v>3699</v>
      </c>
      <c r="J538" t="s">
        <v>1319</v>
      </c>
      <c r="K538" s="24">
        <v>400000000</v>
      </c>
      <c r="L538" t="s">
        <v>1335</v>
      </c>
      <c r="M538" t="s">
        <v>1345</v>
      </c>
      <c r="N538" t="s">
        <v>1380</v>
      </c>
      <c r="O538" s="4">
        <v>0</v>
      </c>
      <c r="P538" s="4">
        <v>0</v>
      </c>
      <c r="Q538" s="4">
        <v>0.20480000000000001</v>
      </c>
      <c r="R538" s="23">
        <v>0</v>
      </c>
      <c r="S538" s="23">
        <v>0</v>
      </c>
      <c r="T538" s="23">
        <v>81920000</v>
      </c>
      <c r="U538" s="23">
        <v>81920000</v>
      </c>
    </row>
    <row r="539" spans="1:21" x14ac:dyDescent="0.25">
      <c r="A539" t="s">
        <v>3844</v>
      </c>
      <c r="B539" t="s">
        <v>3845</v>
      </c>
      <c r="C539" t="s">
        <v>1367</v>
      </c>
      <c r="D539" t="s">
        <v>1623</v>
      </c>
      <c r="F539" t="s">
        <v>1316</v>
      </c>
      <c r="G539" t="s">
        <v>1461</v>
      </c>
      <c r="H539">
        <v>2022</v>
      </c>
      <c r="I539" t="s">
        <v>3699</v>
      </c>
      <c r="J539" t="s">
        <v>1319</v>
      </c>
      <c r="K539" s="24">
        <v>450000</v>
      </c>
      <c r="L539" t="s">
        <v>1335</v>
      </c>
      <c r="M539" t="s">
        <v>1321</v>
      </c>
      <c r="N539" t="s">
        <v>1320</v>
      </c>
      <c r="O539" s="4">
        <v>0</v>
      </c>
      <c r="P539" s="4">
        <v>0</v>
      </c>
      <c r="Q539" s="4">
        <v>1</v>
      </c>
      <c r="R539" s="23">
        <v>0</v>
      </c>
      <c r="S539" s="23">
        <v>0</v>
      </c>
      <c r="T539" s="23">
        <v>450000</v>
      </c>
      <c r="U539" s="23">
        <v>450000</v>
      </c>
    </row>
    <row r="540" spans="1:21" x14ac:dyDescent="0.25">
      <c r="A540" t="s">
        <v>3861</v>
      </c>
      <c r="B540" t="s">
        <v>3862</v>
      </c>
      <c r="C540" t="s">
        <v>1367</v>
      </c>
      <c r="D540" t="s">
        <v>1677</v>
      </c>
      <c r="F540" t="s">
        <v>1316</v>
      </c>
      <c r="G540" t="s">
        <v>1461</v>
      </c>
      <c r="H540">
        <v>2022</v>
      </c>
      <c r="I540" t="s">
        <v>3699</v>
      </c>
      <c r="J540" t="s">
        <v>1319</v>
      </c>
      <c r="K540" s="24">
        <v>400000</v>
      </c>
      <c r="L540" t="s">
        <v>24</v>
      </c>
      <c r="M540" t="s">
        <v>1345</v>
      </c>
      <c r="O540" s="4">
        <v>1</v>
      </c>
      <c r="P540" s="4">
        <v>0</v>
      </c>
      <c r="Q540" s="4">
        <v>0</v>
      </c>
      <c r="R540" s="23">
        <v>400000</v>
      </c>
      <c r="S540" s="23">
        <v>0</v>
      </c>
      <c r="T540" s="23">
        <v>0</v>
      </c>
      <c r="U540" s="23">
        <v>400000</v>
      </c>
    </row>
    <row r="541" spans="1:21" x14ac:dyDescent="0.25">
      <c r="A541" t="s">
        <v>3925</v>
      </c>
      <c r="B541" t="s">
        <v>3926</v>
      </c>
      <c r="C541" t="s">
        <v>1367</v>
      </c>
      <c r="D541" t="s">
        <v>1720</v>
      </c>
      <c r="F541" t="s">
        <v>1324</v>
      </c>
      <c r="G541" t="s">
        <v>1403</v>
      </c>
      <c r="H541">
        <v>2022</v>
      </c>
      <c r="I541" t="s">
        <v>3699</v>
      </c>
      <c r="J541" t="s">
        <v>1319</v>
      </c>
      <c r="K541" s="24">
        <v>200000</v>
      </c>
      <c r="L541" t="s">
        <v>1335</v>
      </c>
      <c r="M541" t="s">
        <v>1345</v>
      </c>
      <c r="N541" t="s">
        <v>1365</v>
      </c>
      <c r="O541" s="4">
        <v>0</v>
      </c>
      <c r="P541" s="4">
        <v>0</v>
      </c>
      <c r="Q541" s="4">
        <v>0.1</v>
      </c>
      <c r="R541" s="23">
        <v>0</v>
      </c>
      <c r="S541" s="23">
        <v>0</v>
      </c>
      <c r="T541" s="23">
        <v>20000</v>
      </c>
      <c r="U541" s="23">
        <v>20000</v>
      </c>
    </row>
    <row r="542" spans="1:21" x14ac:dyDescent="0.25">
      <c r="A542" t="s">
        <v>3953</v>
      </c>
      <c r="B542" t="s">
        <v>3954</v>
      </c>
      <c r="C542" t="s">
        <v>1314</v>
      </c>
      <c r="D542" t="s">
        <v>1787</v>
      </c>
      <c r="F542" t="s">
        <v>1355</v>
      </c>
      <c r="G542" t="s">
        <v>1363</v>
      </c>
      <c r="H542">
        <v>2022</v>
      </c>
      <c r="I542" t="s">
        <v>3699</v>
      </c>
      <c r="J542" t="s">
        <v>1319</v>
      </c>
      <c r="K542" s="24">
        <v>75000000</v>
      </c>
      <c r="L542" t="s">
        <v>25</v>
      </c>
      <c r="N542" t="s">
        <v>1347</v>
      </c>
      <c r="O542" s="4">
        <v>0</v>
      </c>
      <c r="P542" s="4">
        <v>8.5000000000000006E-2</v>
      </c>
      <c r="Q542" s="4">
        <v>0</v>
      </c>
      <c r="R542" s="23">
        <v>0</v>
      </c>
      <c r="S542" s="23">
        <v>6375000</v>
      </c>
      <c r="T542" s="23">
        <v>0</v>
      </c>
      <c r="U542" s="23">
        <v>6375000</v>
      </c>
    </row>
    <row r="543" spans="1:21" x14ac:dyDescent="0.25">
      <c r="A543" t="s">
        <v>3966</v>
      </c>
      <c r="B543" t="s">
        <v>3967</v>
      </c>
      <c r="C543" t="s">
        <v>1314</v>
      </c>
      <c r="D543" t="s">
        <v>1801</v>
      </c>
      <c r="F543" t="s">
        <v>1338</v>
      </c>
      <c r="G543" t="s">
        <v>1339</v>
      </c>
      <c r="H543">
        <v>2022</v>
      </c>
      <c r="I543" t="s">
        <v>3699</v>
      </c>
      <c r="J543" t="s">
        <v>1319</v>
      </c>
      <c r="K543" s="24">
        <v>97000000</v>
      </c>
      <c r="L543" t="s">
        <v>1335</v>
      </c>
      <c r="M543" t="s">
        <v>1327</v>
      </c>
      <c r="N543" t="s">
        <v>1347</v>
      </c>
      <c r="O543" s="4">
        <v>0</v>
      </c>
      <c r="P543" s="4">
        <v>0</v>
      </c>
      <c r="Q543" s="4">
        <v>0.77879999999999994</v>
      </c>
      <c r="R543" s="23">
        <v>0</v>
      </c>
      <c r="S543" s="23">
        <v>0</v>
      </c>
      <c r="T543" s="23">
        <v>75543600</v>
      </c>
      <c r="U543" s="23">
        <v>75543600</v>
      </c>
    </row>
    <row r="544" spans="1:21" x14ac:dyDescent="0.25">
      <c r="A544" t="s">
        <v>3966</v>
      </c>
      <c r="B544" t="s">
        <v>3967</v>
      </c>
      <c r="C544" t="s">
        <v>1314</v>
      </c>
      <c r="D544" t="s">
        <v>1801</v>
      </c>
      <c r="F544" t="s">
        <v>1338</v>
      </c>
      <c r="G544" t="s">
        <v>1339</v>
      </c>
      <c r="H544">
        <v>2022</v>
      </c>
      <c r="I544" t="s">
        <v>3699</v>
      </c>
      <c r="J544" t="s">
        <v>1319</v>
      </c>
      <c r="K544" s="24">
        <v>97000000</v>
      </c>
      <c r="L544" t="s">
        <v>24</v>
      </c>
      <c r="M544" t="s">
        <v>1352</v>
      </c>
      <c r="O544" s="4">
        <v>1.9099999999999999E-2</v>
      </c>
      <c r="P544" s="4">
        <v>0</v>
      </c>
      <c r="Q544" s="4">
        <v>0</v>
      </c>
      <c r="R544" s="23">
        <v>1852700</v>
      </c>
      <c r="S544" s="23">
        <v>0</v>
      </c>
      <c r="T544" s="23">
        <v>0</v>
      </c>
      <c r="U544" s="23">
        <v>1852700</v>
      </c>
    </row>
    <row r="545" spans="1:21" x14ac:dyDescent="0.25">
      <c r="A545" t="s">
        <v>3966</v>
      </c>
      <c r="B545" t="s">
        <v>3967</v>
      </c>
      <c r="C545" t="s">
        <v>1314</v>
      </c>
      <c r="D545" t="s">
        <v>1801</v>
      </c>
      <c r="F545" t="s">
        <v>1338</v>
      </c>
      <c r="G545" t="s">
        <v>1339</v>
      </c>
      <c r="H545">
        <v>2022</v>
      </c>
      <c r="I545" t="s">
        <v>3699</v>
      </c>
      <c r="J545" t="s">
        <v>1319</v>
      </c>
      <c r="K545" s="24">
        <v>97000000</v>
      </c>
      <c r="L545" t="s">
        <v>25</v>
      </c>
      <c r="N545" t="s">
        <v>1415</v>
      </c>
      <c r="O545" s="4">
        <v>0</v>
      </c>
      <c r="P545" s="4">
        <v>4.1999999999999997E-3</v>
      </c>
      <c r="Q545" s="4">
        <v>0</v>
      </c>
      <c r="R545" s="23">
        <v>0</v>
      </c>
      <c r="S545" s="23">
        <v>407400</v>
      </c>
      <c r="T545" s="23">
        <v>0</v>
      </c>
      <c r="U545" s="23">
        <v>407400</v>
      </c>
    </row>
    <row r="546" spans="1:21" x14ac:dyDescent="0.25">
      <c r="A546" t="s">
        <v>4018</v>
      </c>
      <c r="B546" t="s">
        <v>4019</v>
      </c>
      <c r="C546" t="s">
        <v>1314</v>
      </c>
      <c r="D546" t="s">
        <v>1854</v>
      </c>
      <c r="F546" t="s">
        <v>1324</v>
      </c>
      <c r="G546" t="s">
        <v>1325</v>
      </c>
      <c r="H546">
        <v>2022</v>
      </c>
      <c r="I546" t="s">
        <v>3699</v>
      </c>
      <c r="J546" t="s">
        <v>1319</v>
      </c>
      <c r="K546" s="24">
        <v>500000000</v>
      </c>
      <c r="L546" t="s">
        <v>24</v>
      </c>
      <c r="M546" t="s">
        <v>1345</v>
      </c>
      <c r="O546" s="4">
        <v>0.10529999999999999</v>
      </c>
      <c r="P546" s="4">
        <v>0</v>
      </c>
      <c r="Q546" s="4">
        <v>0</v>
      </c>
      <c r="R546" s="23">
        <v>52649999.999999993</v>
      </c>
      <c r="S546" s="23">
        <v>0</v>
      </c>
      <c r="T546" s="23">
        <v>0</v>
      </c>
      <c r="U546" s="23">
        <v>52649999.999999993</v>
      </c>
    </row>
    <row r="547" spans="1:21" x14ac:dyDescent="0.25">
      <c r="A547" t="s">
        <v>4105</v>
      </c>
      <c r="B547" t="s">
        <v>4106</v>
      </c>
      <c r="C547" t="s">
        <v>1367</v>
      </c>
      <c r="D547" t="s">
        <v>1947</v>
      </c>
      <c r="F547" t="s">
        <v>1324</v>
      </c>
      <c r="G547" t="s">
        <v>1403</v>
      </c>
      <c r="H547">
        <v>2022</v>
      </c>
      <c r="I547" t="s">
        <v>3699</v>
      </c>
      <c r="J547" t="s">
        <v>1319</v>
      </c>
      <c r="K547" s="24">
        <v>200000</v>
      </c>
      <c r="L547" t="s">
        <v>24</v>
      </c>
      <c r="M547" t="s">
        <v>1336</v>
      </c>
      <c r="O547" s="4">
        <v>0.4</v>
      </c>
      <c r="P547" s="4">
        <v>0</v>
      </c>
      <c r="Q547" s="4">
        <v>0</v>
      </c>
      <c r="R547" s="23">
        <v>80000</v>
      </c>
      <c r="S547" s="23">
        <v>0</v>
      </c>
      <c r="T547" s="23">
        <v>0</v>
      </c>
      <c r="U547" s="23">
        <v>80000</v>
      </c>
    </row>
    <row r="548" spans="1:21" x14ac:dyDescent="0.25">
      <c r="A548" t="s">
        <v>4234</v>
      </c>
      <c r="B548" t="s">
        <v>4235</v>
      </c>
      <c r="C548" t="s">
        <v>1314</v>
      </c>
      <c r="D548" t="s">
        <v>2119</v>
      </c>
      <c r="F548" t="s">
        <v>1332</v>
      </c>
      <c r="G548" t="s">
        <v>1333</v>
      </c>
      <c r="H548">
        <v>2022</v>
      </c>
      <c r="I548" t="s">
        <v>3699</v>
      </c>
      <c r="J548" t="s">
        <v>1319</v>
      </c>
      <c r="K548" s="24">
        <v>155000000</v>
      </c>
      <c r="L548" t="s">
        <v>1335</v>
      </c>
      <c r="M548" t="s">
        <v>1345</v>
      </c>
      <c r="N548" t="s">
        <v>1365</v>
      </c>
      <c r="O548" s="4">
        <v>0</v>
      </c>
      <c r="P548" s="4">
        <v>0</v>
      </c>
      <c r="Q548" s="4">
        <v>0.41859999999999997</v>
      </c>
      <c r="R548" s="23">
        <v>0</v>
      </c>
      <c r="S548" s="23">
        <v>0</v>
      </c>
      <c r="T548" s="23">
        <v>64882999.999999993</v>
      </c>
      <c r="U548" s="23">
        <v>64882999.999999993</v>
      </c>
    </row>
    <row r="549" spans="1:21" x14ac:dyDescent="0.25">
      <c r="A549" t="s">
        <v>3778</v>
      </c>
      <c r="B549" t="s">
        <v>3779</v>
      </c>
      <c r="C549" t="s">
        <v>1367</v>
      </c>
      <c r="D549" t="s">
        <v>1539</v>
      </c>
      <c r="F549" t="s">
        <v>1324</v>
      </c>
      <c r="G549" t="s">
        <v>1374</v>
      </c>
      <c r="H549">
        <v>2022</v>
      </c>
      <c r="I549" t="s">
        <v>3780</v>
      </c>
      <c r="J549" t="s">
        <v>1319</v>
      </c>
      <c r="K549" s="24">
        <v>1580000</v>
      </c>
      <c r="L549" t="s">
        <v>1335</v>
      </c>
      <c r="M549" t="s">
        <v>1345</v>
      </c>
      <c r="N549" t="s">
        <v>1365</v>
      </c>
      <c r="O549" s="4">
        <v>0</v>
      </c>
      <c r="P549" s="4">
        <v>0</v>
      </c>
      <c r="Q549" s="4">
        <v>1</v>
      </c>
      <c r="R549" s="23">
        <v>0</v>
      </c>
      <c r="S549" s="23">
        <v>0</v>
      </c>
      <c r="T549" s="23">
        <v>1580000</v>
      </c>
      <c r="U549" s="23">
        <v>1580000</v>
      </c>
    </row>
    <row r="550" spans="1:21" x14ac:dyDescent="0.25">
      <c r="A550" t="s">
        <v>4053</v>
      </c>
      <c r="B550" t="s">
        <v>4054</v>
      </c>
      <c r="C550" t="s">
        <v>1367</v>
      </c>
      <c r="D550" t="s">
        <v>1890</v>
      </c>
      <c r="F550" t="s">
        <v>1355</v>
      </c>
      <c r="G550" t="s">
        <v>1356</v>
      </c>
      <c r="H550">
        <v>2022</v>
      </c>
      <c r="I550" t="s">
        <v>3780</v>
      </c>
      <c r="J550" t="s">
        <v>1319</v>
      </c>
      <c r="K550" s="24">
        <v>500000</v>
      </c>
      <c r="L550" t="s">
        <v>1335</v>
      </c>
      <c r="M550" t="s">
        <v>141</v>
      </c>
      <c r="N550" t="s">
        <v>1347</v>
      </c>
      <c r="O550" s="4">
        <v>0</v>
      </c>
      <c r="P550" s="4">
        <v>0</v>
      </c>
      <c r="Q550" s="4">
        <v>1</v>
      </c>
      <c r="R550" s="23">
        <v>0</v>
      </c>
      <c r="S550" s="23">
        <v>0</v>
      </c>
      <c r="T550" s="23">
        <v>500000</v>
      </c>
      <c r="U550" s="23">
        <v>500000</v>
      </c>
    </row>
    <row r="551" spans="1:21" x14ac:dyDescent="0.25">
      <c r="A551" t="s">
        <v>4128</v>
      </c>
      <c r="B551" t="s">
        <v>4129</v>
      </c>
      <c r="C551" t="s">
        <v>1367</v>
      </c>
      <c r="D551" t="s">
        <v>1964</v>
      </c>
      <c r="F551" t="s">
        <v>1316</v>
      </c>
      <c r="G551" t="s">
        <v>1317</v>
      </c>
      <c r="H551">
        <v>2022</v>
      </c>
      <c r="I551" t="s">
        <v>3780</v>
      </c>
      <c r="J551" t="s">
        <v>1319</v>
      </c>
      <c r="K551" s="24">
        <v>400000</v>
      </c>
      <c r="L551" t="s">
        <v>24</v>
      </c>
      <c r="M551" t="s">
        <v>1345</v>
      </c>
      <c r="O551" s="4">
        <v>0.5</v>
      </c>
      <c r="P551" s="4">
        <v>0</v>
      </c>
      <c r="Q551" s="4">
        <v>0</v>
      </c>
      <c r="R551" s="23">
        <v>200000</v>
      </c>
      <c r="S551" s="23">
        <v>0</v>
      </c>
      <c r="T551" s="23">
        <v>0</v>
      </c>
      <c r="U551" s="23">
        <v>200000</v>
      </c>
    </row>
    <row r="552" spans="1:21" x14ac:dyDescent="0.25">
      <c r="A552" t="s">
        <v>4691</v>
      </c>
      <c r="B552" t="s">
        <v>4692</v>
      </c>
      <c r="C552" t="s">
        <v>1367</v>
      </c>
      <c r="D552" t="s">
        <v>1964</v>
      </c>
      <c r="F552" t="s">
        <v>1355</v>
      </c>
      <c r="G552" t="s">
        <v>1370</v>
      </c>
      <c r="H552">
        <v>2021</v>
      </c>
      <c r="I552" s="2" t="s">
        <v>4521</v>
      </c>
      <c r="J552" t="s">
        <v>1319</v>
      </c>
      <c r="K552" s="25">
        <v>560000</v>
      </c>
      <c r="L552" t="s">
        <v>24</v>
      </c>
      <c r="M552" t="s">
        <v>1386</v>
      </c>
      <c r="N552" t="s">
        <v>4267</v>
      </c>
      <c r="O552" s="22">
        <v>1</v>
      </c>
      <c r="P552" s="22">
        <v>0</v>
      </c>
      <c r="Q552" s="22">
        <v>0</v>
      </c>
      <c r="R552" s="24">
        <v>560000</v>
      </c>
      <c r="S552" s="24">
        <v>0</v>
      </c>
      <c r="T552" s="24">
        <v>0</v>
      </c>
      <c r="U552" s="23">
        <v>560000</v>
      </c>
    </row>
    <row r="553" spans="1:21" x14ac:dyDescent="0.25">
      <c r="A553" t="s">
        <v>4217</v>
      </c>
      <c r="B553" t="s">
        <v>4218</v>
      </c>
      <c r="C553" t="s">
        <v>1367</v>
      </c>
      <c r="D553" t="s">
        <v>2109</v>
      </c>
      <c r="F553" t="s">
        <v>1316</v>
      </c>
      <c r="G553" t="s">
        <v>1317</v>
      </c>
      <c r="H553">
        <v>2022</v>
      </c>
      <c r="I553" t="s">
        <v>3811</v>
      </c>
      <c r="J553" t="s">
        <v>1319</v>
      </c>
      <c r="K553" s="24">
        <v>420000</v>
      </c>
      <c r="L553" t="s">
        <v>25</v>
      </c>
      <c r="N553" t="s">
        <v>1365</v>
      </c>
      <c r="O553" s="4">
        <v>0</v>
      </c>
      <c r="P553" s="4">
        <v>1</v>
      </c>
      <c r="Q553" s="4">
        <v>0</v>
      </c>
      <c r="R553" s="23">
        <v>0</v>
      </c>
      <c r="S553" s="23">
        <v>420000</v>
      </c>
      <c r="T553" s="23">
        <v>0</v>
      </c>
      <c r="U553" s="23">
        <v>420000</v>
      </c>
    </row>
    <row r="554" spans="1:21" x14ac:dyDescent="0.25">
      <c r="A554" t="s">
        <v>4261</v>
      </c>
      <c r="B554" t="s">
        <v>4262</v>
      </c>
      <c r="C554" t="s">
        <v>1367</v>
      </c>
      <c r="D554" t="s">
        <v>2145</v>
      </c>
      <c r="F554" t="s">
        <v>1338</v>
      </c>
      <c r="G554" t="s">
        <v>1351</v>
      </c>
      <c r="H554">
        <v>2022</v>
      </c>
      <c r="I554" t="s">
        <v>3811</v>
      </c>
      <c r="J554" t="s">
        <v>1319</v>
      </c>
      <c r="K554" s="24">
        <v>500000</v>
      </c>
      <c r="L554" t="s">
        <v>1335</v>
      </c>
      <c r="M554" t="s">
        <v>1345</v>
      </c>
      <c r="N554" t="s">
        <v>1365</v>
      </c>
      <c r="O554" s="4">
        <v>0</v>
      </c>
      <c r="P554" s="4">
        <v>0</v>
      </c>
      <c r="Q554" s="4">
        <v>0.5</v>
      </c>
      <c r="R554" s="23">
        <v>0</v>
      </c>
      <c r="S554" s="23">
        <v>0</v>
      </c>
      <c r="T554" s="23">
        <v>250000</v>
      </c>
      <c r="U554" s="23">
        <v>250000</v>
      </c>
    </row>
    <row r="555" spans="1:21" x14ac:dyDescent="0.25">
      <c r="A555" t="s">
        <v>3912</v>
      </c>
      <c r="B555" t="s">
        <v>3913</v>
      </c>
      <c r="C555" t="s">
        <v>1367</v>
      </c>
      <c r="D555" t="s">
        <v>1720</v>
      </c>
      <c r="F555" t="s">
        <v>1324</v>
      </c>
      <c r="G555" t="s">
        <v>1378</v>
      </c>
      <c r="H555">
        <v>2022</v>
      </c>
      <c r="I555" t="s">
        <v>3787</v>
      </c>
      <c r="J555" t="s">
        <v>1319</v>
      </c>
      <c r="K555" s="24">
        <v>180000</v>
      </c>
      <c r="L555" t="s">
        <v>1335</v>
      </c>
      <c r="M555" t="s">
        <v>1345</v>
      </c>
      <c r="N555" t="s">
        <v>1380</v>
      </c>
      <c r="O555" s="4">
        <v>0</v>
      </c>
      <c r="P555" s="4">
        <v>0</v>
      </c>
      <c r="Q555" s="4">
        <v>0.44439999999999996</v>
      </c>
      <c r="R555" s="23">
        <v>0</v>
      </c>
      <c r="S555" s="23">
        <v>0</v>
      </c>
      <c r="T555" s="23">
        <v>79992</v>
      </c>
      <c r="U555" s="23">
        <v>79992</v>
      </c>
    </row>
    <row r="556" spans="1:21" x14ac:dyDescent="0.25">
      <c r="A556" t="s">
        <v>4004</v>
      </c>
      <c r="B556" t="s">
        <v>4005</v>
      </c>
      <c r="C556" t="s">
        <v>1367</v>
      </c>
      <c r="D556" t="s">
        <v>1829</v>
      </c>
      <c r="F556" t="s">
        <v>1504</v>
      </c>
      <c r="G556" t="s">
        <v>3690</v>
      </c>
      <c r="H556">
        <v>2022</v>
      </c>
      <c r="I556" t="s">
        <v>3787</v>
      </c>
      <c r="J556" t="s">
        <v>1319</v>
      </c>
      <c r="K556" s="24">
        <v>200000</v>
      </c>
      <c r="L556" t="s">
        <v>25</v>
      </c>
      <c r="N556" t="s">
        <v>1415</v>
      </c>
      <c r="O556" s="4">
        <v>0</v>
      </c>
      <c r="P556" s="4">
        <v>1</v>
      </c>
      <c r="Q556" s="4">
        <v>0</v>
      </c>
      <c r="R556" s="23">
        <v>0</v>
      </c>
      <c r="S556" s="23">
        <v>200000</v>
      </c>
      <c r="T556" s="23">
        <v>0</v>
      </c>
      <c r="U556" s="23">
        <v>200000</v>
      </c>
    </row>
    <row r="557" spans="1:21" x14ac:dyDescent="0.25">
      <c r="A557" t="s">
        <v>4207</v>
      </c>
      <c r="B557" t="s">
        <v>4208</v>
      </c>
      <c r="C557" t="s">
        <v>1367</v>
      </c>
      <c r="D557" t="s">
        <v>2101</v>
      </c>
      <c r="F557" t="s">
        <v>1316</v>
      </c>
      <c r="G557" t="s">
        <v>1343</v>
      </c>
      <c r="H557">
        <v>2022</v>
      </c>
      <c r="I557" t="s">
        <v>3787</v>
      </c>
      <c r="J557" t="s">
        <v>1319</v>
      </c>
      <c r="K557" s="24">
        <v>300000</v>
      </c>
      <c r="L557" t="s">
        <v>25</v>
      </c>
      <c r="N557" t="s">
        <v>1365</v>
      </c>
      <c r="O557" s="4">
        <v>0</v>
      </c>
      <c r="P557" s="4">
        <v>0.25</v>
      </c>
      <c r="Q557" s="4">
        <v>0</v>
      </c>
      <c r="R557" s="23">
        <v>0</v>
      </c>
      <c r="S557" s="23">
        <v>75000</v>
      </c>
      <c r="T557" s="23">
        <v>0</v>
      </c>
      <c r="U557" s="23">
        <v>75000</v>
      </c>
    </row>
    <row r="558" spans="1:21" x14ac:dyDescent="0.25">
      <c r="A558" t="s">
        <v>4219</v>
      </c>
      <c r="B558" t="s">
        <v>4220</v>
      </c>
      <c r="C558" t="s">
        <v>1367</v>
      </c>
      <c r="D558" t="s">
        <v>2109</v>
      </c>
      <c r="F558" t="s">
        <v>1316</v>
      </c>
      <c r="G558" t="s">
        <v>1317</v>
      </c>
      <c r="H558">
        <v>2022</v>
      </c>
      <c r="I558" t="s">
        <v>3787</v>
      </c>
      <c r="J558" t="s">
        <v>1319</v>
      </c>
      <c r="K558" s="24">
        <v>150000</v>
      </c>
      <c r="L558" t="s">
        <v>25</v>
      </c>
      <c r="N558" t="s">
        <v>1365</v>
      </c>
      <c r="O558" s="4">
        <v>0</v>
      </c>
      <c r="P558" s="4">
        <v>1</v>
      </c>
      <c r="Q558" s="4">
        <v>0</v>
      </c>
      <c r="R558" s="23">
        <v>0</v>
      </c>
      <c r="S558" s="23">
        <v>150000</v>
      </c>
      <c r="T558" s="23">
        <v>0</v>
      </c>
      <c r="U558" s="23">
        <v>150000</v>
      </c>
    </row>
    <row r="559" spans="1:21" x14ac:dyDescent="0.25">
      <c r="A559" t="s">
        <v>4584</v>
      </c>
      <c r="B559" t="s">
        <v>4585</v>
      </c>
      <c r="C559" t="s">
        <v>1367</v>
      </c>
      <c r="D559" t="s">
        <v>1947</v>
      </c>
      <c r="F559" t="s">
        <v>1355</v>
      </c>
      <c r="G559" t="s">
        <v>1363</v>
      </c>
      <c r="H559">
        <v>2021</v>
      </c>
      <c r="I559" s="2" t="s">
        <v>4586</v>
      </c>
      <c r="J559" t="s">
        <v>1319</v>
      </c>
      <c r="K559" s="25">
        <v>450000</v>
      </c>
      <c r="L559" t="s">
        <v>24</v>
      </c>
      <c r="M559" t="s">
        <v>141</v>
      </c>
      <c r="N559" t="s">
        <v>4267</v>
      </c>
      <c r="O559" s="22">
        <v>1</v>
      </c>
      <c r="P559" s="22">
        <v>0</v>
      </c>
      <c r="Q559" s="22">
        <v>0</v>
      </c>
      <c r="R559" s="24">
        <v>450000</v>
      </c>
      <c r="S559" s="24">
        <v>0</v>
      </c>
      <c r="T559" s="24">
        <v>0</v>
      </c>
      <c r="U559" s="23">
        <v>450000</v>
      </c>
    </row>
    <row r="560" spans="1:21" x14ac:dyDescent="0.25">
      <c r="A560" t="s">
        <v>3712</v>
      </c>
      <c r="B560" t="s">
        <v>3713</v>
      </c>
      <c r="C560" t="s">
        <v>1367</v>
      </c>
      <c r="D560" t="s">
        <v>1511</v>
      </c>
      <c r="F560" t="s">
        <v>1316</v>
      </c>
      <c r="G560" t="s">
        <v>1343</v>
      </c>
      <c r="H560">
        <v>2022</v>
      </c>
      <c r="I560" t="s">
        <v>3711</v>
      </c>
      <c r="J560" t="s">
        <v>1319</v>
      </c>
      <c r="K560" s="24">
        <v>300000</v>
      </c>
      <c r="L560" t="s">
        <v>25</v>
      </c>
      <c r="N560" t="s">
        <v>1347</v>
      </c>
      <c r="O560" s="4">
        <v>0</v>
      </c>
      <c r="P560" s="4">
        <v>0.5</v>
      </c>
      <c r="Q560" s="4">
        <v>0</v>
      </c>
      <c r="R560" s="23">
        <v>0</v>
      </c>
      <c r="S560" s="23">
        <v>150000</v>
      </c>
      <c r="T560" s="23">
        <v>0</v>
      </c>
      <c r="U560" s="23">
        <v>150000</v>
      </c>
    </row>
    <row r="561" spans="1:21" x14ac:dyDescent="0.25">
      <c r="A561" t="s">
        <v>3850</v>
      </c>
      <c r="B561" t="s">
        <v>3851</v>
      </c>
      <c r="C561" t="s">
        <v>1367</v>
      </c>
      <c r="D561" t="s">
        <v>1623</v>
      </c>
      <c r="F561" t="s">
        <v>1316</v>
      </c>
      <c r="G561" t="s">
        <v>1461</v>
      </c>
      <c r="H561">
        <v>2022</v>
      </c>
      <c r="I561" t="s">
        <v>3711</v>
      </c>
      <c r="J561" t="s">
        <v>1319</v>
      </c>
      <c r="K561" s="24">
        <v>600000</v>
      </c>
      <c r="L561" t="s">
        <v>1335</v>
      </c>
      <c r="M561" t="s">
        <v>1345</v>
      </c>
      <c r="N561" t="s">
        <v>1347</v>
      </c>
      <c r="O561" s="4">
        <v>0</v>
      </c>
      <c r="P561" s="4">
        <v>0</v>
      </c>
      <c r="Q561" s="4">
        <v>1</v>
      </c>
      <c r="R561" s="23">
        <v>0</v>
      </c>
      <c r="S561" s="23">
        <v>0</v>
      </c>
      <c r="T561" s="23">
        <v>600000</v>
      </c>
      <c r="U561" s="23">
        <v>600000</v>
      </c>
    </row>
    <row r="562" spans="1:21" x14ac:dyDescent="0.25">
      <c r="A562" t="s">
        <v>4055</v>
      </c>
      <c r="B562" t="s">
        <v>4056</v>
      </c>
      <c r="C562" t="s">
        <v>1367</v>
      </c>
      <c r="D562" t="s">
        <v>1890</v>
      </c>
      <c r="F562" t="s">
        <v>1355</v>
      </c>
      <c r="G562" t="s">
        <v>1363</v>
      </c>
      <c r="H562">
        <v>2022</v>
      </c>
      <c r="I562" t="s">
        <v>3711</v>
      </c>
      <c r="J562" t="s">
        <v>1319</v>
      </c>
      <c r="K562" s="24">
        <v>350000</v>
      </c>
      <c r="L562" t="s">
        <v>1335</v>
      </c>
      <c r="M562" t="s">
        <v>84</v>
      </c>
      <c r="N562" t="s">
        <v>1347</v>
      </c>
      <c r="O562" s="4">
        <v>0</v>
      </c>
      <c r="P562" s="4">
        <v>0</v>
      </c>
      <c r="Q562" s="4">
        <v>0.35</v>
      </c>
      <c r="R562" s="23">
        <v>0</v>
      </c>
      <c r="S562" s="23">
        <v>0</v>
      </c>
      <c r="T562" s="23">
        <v>122499.99999999999</v>
      </c>
      <c r="U562" s="23">
        <v>122499.99999999999</v>
      </c>
    </row>
    <row r="563" spans="1:21" x14ac:dyDescent="0.25">
      <c r="A563" t="s">
        <v>4061</v>
      </c>
      <c r="B563" t="s">
        <v>4062</v>
      </c>
      <c r="C563" t="s">
        <v>1367</v>
      </c>
      <c r="D563" t="s">
        <v>1890</v>
      </c>
      <c r="F563" t="s">
        <v>1355</v>
      </c>
      <c r="G563" t="s">
        <v>1356</v>
      </c>
      <c r="H563">
        <v>2022</v>
      </c>
      <c r="I563" t="s">
        <v>3711</v>
      </c>
      <c r="J563" t="s">
        <v>1319</v>
      </c>
      <c r="K563" s="24">
        <v>750000</v>
      </c>
      <c r="L563" t="s">
        <v>24</v>
      </c>
      <c r="M563" t="s">
        <v>141</v>
      </c>
      <c r="O563" s="4">
        <v>1</v>
      </c>
      <c r="P563" s="4">
        <v>0</v>
      </c>
      <c r="Q563" s="4">
        <v>0</v>
      </c>
      <c r="R563" s="23">
        <v>750000</v>
      </c>
      <c r="S563" s="23">
        <v>0</v>
      </c>
      <c r="T563" s="23">
        <v>0</v>
      </c>
      <c r="U563" s="23">
        <v>750000</v>
      </c>
    </row>
    <row r="564" spans="1:21" x14ac:dyDescent="0.25">
      <c r="A564" t="s">
        <v>4065</v>
      </c>
      <c r="B564" t="s">
        <v>4066</v>
      </c>
      <c r="C564" t="s">
        <v>1367</v>
      </c>
      <c r="D564" t="s">
        <v>1890</v>
      </c>
      <c r="F564" t="s">
        <v>1355</v>
      </c>
      <c r="G564" t="s">
        <v>1363</v>
      </c>
      <c r="H564">
        <v>2022</v>
      </c>
      <c r="I564" t="s">
        <v>3711</v>
      </c>
      <c r="J564" t="s">
        <v>1319</v>
      </c>
      <c r="K564" s="24">
        <v>600000</v>
      </c>
      <c r="L564" t="s">
        <v>24</v>
      </c>
      <c r="M564" t="s">
        <v>84</v>
      </c>
      <c r="O564" s="4">
        <v>0.75</v>
      </c>
      <c r="P564" s="4">
        <v>0</v>
      </c>
      <c r="Q564" s="4">
        <v>0</v>
      </c>
      <c r="R564" s="23">
        <v>450000</v>
      </c>
      <c r="S564" s="23">
        <v>0</v>
      </c>
      <c r="T564" s="23">
        <v>0</v>
      </c>
      <c r="U564" s="23">
        <v>450000</v>
      </c>
    </row>
    <row r="565" spans="1:21" x14ac:dyDescent="0.25">
      <c r="A565" t="s">
        <v>4107</v>
      </c>
      <c r="B565" t="s">
        <v>4108</v>
      </c>
      <c r="C565" t="s">
        <v>1367</v>
      </c>
      <c r="D565" t="s">
        <v>1947</v>
      </c>
      <c r="F565" t="s">
        <v>1324</v>
      </c>
      <c r="G565" t="s">
        <v>1374</v>
      </c>
      <c r="H565">
        <v>2022</v>
      </c>
      <c r="I565" t="s">
        <v>3711</v>
      </c>
      <c r="J565" t="s">
        <v>1319</v>
      </c>
      <c r="K565" s="24">
        <v>500000</v>
      </c>
      <c r="L565" t="s">
        <v>1335</v>
      </c>
      <c r="M565" t="s">
        <v>1345</v>
      </c>
      <c r="N565" t="s">
        <v>1365</v>
      </c>
      <c r="O565" s="4">
        <v>0</v>
      </c>
      <c r="P565" s="4">
        <v>0</v>
      </c>
      <c r="Q565" s="4">
        <v>1</v>
      </c>
      <c r="R565" s="23">
        <v>0</v>
      </c>
      <c r="S565" s="23">
        <v>0</v>
      </c>
      <c r="T565" s="23">
        <v>500000</v>
      </c>
      <c r="U565" s="23">
        <v>500000</v>
      </c>
    </row>
    <row r="566" spans="1:21" x14ac:dyDescent="0.25">
      <c r="A566" t="s">
        <v>4189</v>
      </c>
      <c r="B566" t="s">
        <v>4190</v>
      </c>
      <c r="C566" t="s">
        <v>1367</v>
      </c>
      <c r="D566" t="s">
        <v>1964</v>
      </c>
      <c r="F566" t="s">
        <v>1355</v>
      </c>
      <c r="G566" t="s">
        <v>1356</v>
      </c>
      <c r="H566">
        <v>2022</v>
      </c>
      <c r="I566" t="s">
        <v>3711</v>
      </c>
      <c r="J566" t="s">
        <v>1319</v>
      </c>
      <c r="K566" s="24">
        <v>550000</v>
      </c>
      <c r="L566" t="s">
        <v>24</v>
      </c>
      <c r="M566" t="s">
        <v>141</v>
      </c>
      <c r="O566" s="4">
        <v>1</v>
      </c>
      <c r="P566" s="4">
        <v>0</v>
      </c>
      <c r="Q566" s="4">
        <v>0</v>
      </c>
      <c r="R566" s="23">
        <v>550000</v>
      </c>
      <c r="S566" s="23">
        <v>0</v>
      </c>
      <c r="T566" s="23">
        <v>0</v>
      </c>
      <c r="U566" s="23">
        <v>550000</v>
      </c>
    </row>
    <row r="567" spans="1:21" x14ac:dyDescent="0.25">
      <c r="A567" t="s">
        <v>3647</v>
      </c>
      <c r="B567" t="s">
        <v>3648</v>
      </c>
      <c r="C567" t="s">
        <v>1314</v>
      </c>
      <c r="D567" t="s">
        <v>1417</v>
      </c>
      <c r="F567" t="s">
        <v>1338</v>
      </c>
      <c r="G567" t="s">
        <v>1351</v>
      </c>
      <c r="H567">
        <v>2022</v>
      </c>
      <c r="I567" t="s">
        <v>3649</v>
      </c>
      <c r="J567" t="s">
        <v>1319</v>
      </c>
      <c r="K567" s="24">
        <v>20000000</v>
      </c>
      <c r="L567" t="s">
        <v>1335</v>
      </c>
      <c r="M567" t="s">
        <v>1327</v>
      </c>
      <c r="N567" t="s">
        <v>1347</v>
      </c>
      <c r="O567" s="4">
        <v>0</v>
      </c>
      <c r="P567" s="4">
        <v>0</v>
      </c>
      <c r="Q567" s="4">
        <v>0.15</v>
      </c>
      <c r="R567" s="23">
        <v>0</v>
      </c>
      <c r="S567" s="23">
        <v>0</v>
      </c>
      <c r="T567" s="23">
        <v>3000000</v>
      </c>
      <c r="U567" s="23">
        <v>3000000</v>
      </c>
    </row>
    <row r="568" spans="1:21" x14ac:dyDescent="0.25">
      <c r="A568" t="s">
        <v>3647</v>
      </c>
      <c r="B568" t="s">
        <v>3648</v>
      </c>
      <c r="C568" t="s">
        <v>1314</v>
      </c>
      <c r="D568" t="s">
        <v>1417</v>
      </c>
      <c r="F568" t="s">
        <v>1338</v>
      </c>
      <c r="G568" t="s">
        <v>1351</v>
      </c>
      <c r="H568">
        <v>2022</v>
      </c>
      <c r="I568" t="s">
        <v>3649</v>
      </c>
      <c r="J568" t="s">
        <v>1319</v>
      </c>
      <c r="K568" s="24">
        <v>20000000</v>
      </c>
      <c r="L568" t="s">
        <v>1335</v>
      </c>
      <c r="M568" t="s">
        <v>1345</v>
      </c>
      <c r="N568" t="s">
        <v>1415</v>
      </c>
      <c r="O568" s="4">
        <v>0</v>
      </c>
      <c r="P568" s="4">
        <v>0</v>
      </c>
      <c r="Q568" s="4">
        <v>0.1206</v>
      </c>
      <c r="R568" s="23">
        <v>0</v>
      </c>
      <c r="S568" s="23">
        <v>0</v>
      </c>
      <c r="T568" s="23">
        <v>2412000</v>
      </c>
      <c r="U568" s="23">
        <v>2412000</v>
      </c>
    </row>
    <row r="569" spans="1:21" x14ac:dyDescent="0.25">
      <c r="A569" t="s">
        <v>3650</v>
      </c>
      <c r="B569" t="s">
        <v>3651</v>
      </c>
      <c r="C569" t="s">
        <v>1314</v>
      </c>
      <c r="D569" t="s">
        <v>1417</v>
      </c>
      <c r="F569" t="s">
        <v>1324</v>
      </c>
      <c r="G569" t="s">
        <v>1374</v>
      </c>
      <c r="H569">
        <v>2022</v>
      </c>
      <c r="I569" t="s">
        <v>3649</v>
      </c>
      <c r="J569" t="s">
        <v>1319</v>
      </c>
      <c r="K569" s="24">
        <v>100000000</v>
      </c>
      <c r="L569" t="s">
        <v>1335</v>
      </c>
      <c r="M569" t="s">
        <v>1345</v>
      </c>
      <c r="N569" t="s">
        <v>1365</v>
      </c>
      <c r="O569" s="4">
        <v>0</v>
      </c>
      <c r="P569" s="4">
        <v>0</v>
      </c>
      <c r="Q569" s="4">
        <v>0.1406</v>
      </c>
      <c r="R569" s="23">
        <v>0</v>
      </c>
      <c r="S569" s="23">
        <v>0</v>
      </c>
      <c r="T569" s="23">
        <v>14060000</v>
      </c>
      <c r="U569" s="23">
        <v>14060000</v>
      </c>
    </row>
    <row r="570" spans="1:21" x14ac:dyDescent="0.25">
      <c r="A570" t="s">
        <v>3702</v>
      </c>
      <c r="B570" t="s">
        <v>3703</v>
      </c>
      <c r="C570" t="s">
        <v>1314</v>
      </c>
      <c r="D570" t="s">
        <v>1511</v>
      </c>
      <c r="F570" t="s">
        <v>1316</v>
      </c>
      <c r="G570" t="s">
        <v>1317</v>
      </c>
      <c r="H570">
        <v>2022</v>
      </c>
      <c r="I570" t="s">
        <v>3649</v>
      </c>
      <c r="J570" t="s">
        <v>1319</v>
      </c>
      <c r="K570" s="24">
        <v>150000000</v>
      </c>
      <c r="L570" t="s">
        <v>25</v>
      </c>
      <c r="N570" t="s">
        <v>1346</v>
      </c>
      <c r="O570" s="4">
        <v>0</v>
      </c>
      <c r="P570" s="4">
        <v>0.98</v>
      </c>
      <c r="Q570" s="4">
        <v>0</v>
      </c>
      <c r="R570" s="23">
        <v>0</v>
      </c>
      <c r="S570" s="23">
        <v>147000000</v>
      </c>
      <c r="T570" s="23">
        <v>0</v>
      </c>
      <c r="U570" s="23">
        <v>147000000</v>
      </c>
    </row>
    <row r="571" spans="1:21" x14ac:dyDescent="0.25">
      <c r="A571" t="s">
        <v>3977</v>
      </c>
      <c r="B571" t="s">
        <v>3978</v>
      </c>
      <c r="C571" t="s">
        <v>1416</v>
      </c>
      <c r="D571" t="s">
        <v>1812</v>
      </c>
      <c r="F571" t="s">
        <v>1355</v>
      </c>
      <c r="G571" t="s">
        <v>1356</v>
      </c>
      <c r="H571">
        <v>2022</v>
      </c>
      <c r="I571" t="s">
        <v>3649</v>
      </c>
      <c r="J571" t="s">
        <v>1319</v>
      </c>
      <c r="K571" s="24">
        <v>2500000</v>
      </c>
      <c r="L571" t="s">
        <v>1335</v>
      </c>
      <c r="M571" t="s">
        <v>141</v>
      </c>
      <c r="N571" t="s">
        <v>1347</v>
      </c>
      <c r="O571" s="4">
        <v>0</v>
      </c>
      <c r="P571" s="4">
        <v>0</v>
      </c>
      <c r="Q571" s="4">
        <v>0.3</v>
      </c>
      <c r="R571" s="23">
        <v>0</v>
      </c>
      <c r="S571" s="23">
        <v>0</v>
      </c>
      <c r="T571" s="23">
        <v>750000</v>
      </c>
      <c r="U571" s="23">
        <v>750000</v>
      </c>
    </row>
    <row r="572" spans="1:21" x14ac:dyDescent="0.25">
      <c r="A572" t="s">
        <v>4043</v>
      </c>
      <c r="B572" t="s">
        <v>4044</v>
      </c>
      <c r="C572" t="s">
        <v>1314</v>
      </c>
      <c r="D572" t="s">
        <v>1890</v>
      </c>
      <c r="F572" t="s">
        <v>1324</v>
      </c>
      <c r="G572" t="s">
        <v>1403</v>
      </c>
      <c r="H572">
        <v>2022</v>
      </c>
      <c r="I572" t="s">
        <v>3649</v>
      </c>
      <c r="J572" t="s">
        <v>1319</v>
      </c>
      <c r="K572" s="24">
        <v>300000000</v>
      </c>
      <c r="L572" t="s">
        <v>1335</v>
      </c>
      <c r="M572" t="s">
        <v>1321</v>
      </c>
      <c r="N572" t="s">
        <v>1320</v>
      </c>
      <c r="O572" s="4">
        <v>0</v>
      </c>
      <c r="P572" s="4">
        <v>0</v>
      </c>
      <c r="Q572" s="4">
        <v>6.25E-2</v>
      </c>
      <c r="R572" s="23">
        <v>0</v>
      </c>
      <c r="S572" s="23">
        <v>0</v>
      </c>
      <c r="T572" s="23">
        <v>18750000</v>
      </c>
      <c r="U572" s="23">
        <v>18750000</v>
      </c>
    </row>
    <row r="573" spans="1:21" x14ac:dyDescent="0.25">
      <c r="A573" t="s">
        <v>4043</v>
      </c>
      <c r="B573" t="s">
        <v>4044</v>
      </c>
      <c r="C573" t="s">
        <v>1314</v>
      </c>
      <c r="D573" t="s">
        <v>1890</v>
      </c>
      <c r="F573" t="s">
        <v>1324</v>
      </c>
      <c r="G573" t="s">
        <v>1403</v>
      </c>
      <c r="H573">
        <v>2022</v>
      </c>
      <c r="I573" t="s">
        <v>3649</v>
      </c>
      <c r="J573" t="s">
        <v>1319</v>
      </c>
      <c r="K573" s="24">
        <v>300000000</v>
      </c>
      <c r="L573" t="s">
        <v>24</v>
      </c>
      <c r="M573" t="s">
        <v>1327</v>
      </c>
      <c r="O573" s="4">
        <v>1.04E-2</v>
      </c>
      <c r="P573" s="4">
        <v>0</v>
      </c>
      <c r="Q573" s="4">
        <v>0</v>
      </c>
      <c r="R573" s="23">
        <v>3120000</v>
      </c>
      <c r="S573" s="23">
        <v>0</v>
      </c>
      <c r="T573" s="23">
        <v>0</v>
      </c>
      <c r="U573" s="23">
        <v>3120000</v>
      </c>
    </row>
    <row r="574" spans="1:21" x14ac:dyDescent="0.25">
      <c r="A574" t="s">
        <v>4043</v>
      </c>
      <c r="B574" t="s">
        <v>4044</v>
      </c>
      <c r="C574" t="s">
        <v>1314</v>
      </c>
      <c r="D574" t="s">
        <v>1890</v>
      </c>
      <c r="F574" t="s">
        <v>1324</v>
      </c>
      <c r="G574" t="s">
        <v>1403</v>
      </c>
      <c r="H574">
        <v>2022</v>
      </c>
      <c r="I574" t="s">
        <v>3649</v>
      </c>
      <c r="J574" t="s">
        <v>1319</v>
      </c>
      <c r="K574" s="24">
        <v>300000000</v>
      </c>
      <c r="L574" t="s">
        <v>24</v>
      </c>
      <c r="M574" t="s">
        <v>1345</v>
      </c>
      <c r="O574" s="4">
        <v>0.13200000000000001</v>
      </c>
      <c r="P574" s="4">
        <v>0</v>
      </c>
      <c r="Q574" s="4">
        <v>0</v>
      </c>
      <c r="R574" s="23">
        <v>39600000</v>
      </c>
      <c r="S574" s="23">
        <v>0</v>
      </c>
      <c r="T574" s="23">
        <v>0</v>
      </c>
      <c r="U574" s="23">
        <v>39600000</v>
      </c>
    </row>
    <row r="575" spans="1:21" x14ac:dyDescent="0.25">
      <c r="A575" t="s">
        <v>4063</v>
      </c>
      <c r="B575" t="s">
        <v>4064</v>
      </c>
      <c r="C575" t="s">
        <v>1367</v>
      </c>
      <c r="D575" t="s">
        <v>1890</v>
      </c>
      <c r="F575" t="s">
        <v>1355</v>
      </c>
      <c r="G575" t="s">
        <v>1370</v>
      </c>
      <c r="H575">
        <v>2022</v>
      </c>
      <c r="I575" t="s">
        <v>3649</v>
      </c>
      <c r="J575" t="s">
        <v>1319</v>
      </c>
      <c r="K575" s="24">
        <v>1150000</v>
      </c>
      <c r="L575" t="s">
        <v>1335</v>
      </c>
      <c r="M575" t="s">
        <v>1469</v>
      </c>
      <c r="N575" t="s">
        <v>1346</v>
      </c>
      <c r="O575" s="4">
        <v>0</v>
      </c>
      <c r="P575" s="4">
        <v>0</v>
      </c>
      <c r="Q575" s="4">
        <v>1</v>
      </c>
      <c r="R575" s="23">
        <v>0</v>
      </c>
      <c r="S575" s="23">
        <v>0</v>
      </c>
      <c r="T575" s="23">
        <v>1150000</v>
      </c>
      <c r="U575" s="23">
        <v>1150000</v>
      </c>
    </row>
    <row r="576" spans="1:21" x14ac:dyDescent="0.25">
      <c r="A576" t="s">
        <v>4197</v>
      </c>
      <c r="B576" t="s">
        <v>4198</v>
      </c>
      <c r="C576" t="s">
        <v>1367</v>
      </c>
      <c r="D576" t="s">
        <v>1964</v>
      </c>
      <c r="F576" t="s">
        <v>1324</v>
      </c>
      <c r="G576" t="s">
        <v>1403</v>
      </c>
      <c r="H576">
        <v>2022</v>
      </c>
      <c r="I576" t="s">
        <v>3649</v>
      </c>
      <c r="J576" t="s">
        <v>1319</v>
      </c>
      <c r="K576" s="24">
        <v>1250000</v>
      </c>
      <c r="L576" t="s">
        <v>24</v>
      </c>
      <c r="M576" t="s">
        <v>1345</v>
      </c>
      <c r="O576" s="4">
        <v>0.25</v>
      </c>
      <c r="P576" s="4">
        <v>0</v>
      </c>
      <c r="Q576" s="4">
        <v>0</v>
      </c>
      <c r="R576" s="23">
        <v>312500</v>
      </c>
      <c r="S576" s="23">
        <v>0</v>
      </c>
      <c r="T576" s="23">
        <v>0</v>
      </c>
      <c r="U576" s="23">
        <v>312500</v>
      </c>
    </row>
    <row r="577" spans="1:21" x14ac:dyDescent="0.25">
      <c r="A577" t="s">
        <v>4201</v>
      </c>
      <c r="B577" t="s">
        <v>4202</v>
      </c>
      <c r="C577" t="s">
        <v>1314</v>
      </c>
      <c r="D577" t="s">
        <v>2101</v>
      </c>
      <c r="F577" t="s">
        <v>1324</v>
      </c>
      <c r="G577" t="s">
        <v>1374</v>
      </c>
      <c r="H577">
        <v>2022</v>
      </c>
      <c r="I577" t="s">
        <v>3649</v>
      </c>
      <c r="J577" t="s">
        <v>1319</v>
      </c>
      <c r="K577" s="24">
        <v>50000000</v>
      </c>
      <c r="L577" t="s">
        <v>24</v>
      </c>
      <c r="M577" t="s">
        <v>1327</v>
      </c>
      <c r="O577" s="4">
        <v>0.13750000000000001</v>
      </c>
      <c r="P577" s="4">
        <v>0</v>
      </c>
      <c r="Q577" s="4">
        <v>0</v>
      </c>
      <c r="R577" s="23">
        <v>6875000.0000000009</v>
      </c>
      <c r="S577" s="23">
        <v>0</v>
      </c>
      <c r="T577" s="23">
        <v>0</v>
      </c>
      <c r="U577" s="23">
        <v>6875000.0000000009</v>
      </c>
    </row>
    <row r="578" spans="1:21" x14ac:dyDescent="0.25">
      <c r="A578" t="s">
        <v>4213</v>
      </c>
      <c r="B578" t="s">
        <v>4214</v>
      </c>
      <c r="C578" t="s">
        <v>1314</v>
      </c>
      <c r="D578" t="s">
        <v>2109</v>
      </c>
      <c r="F578" t="s">
        <v>1355</v>
      </c>
      <c r="G578" t="s">
        <v>1370</v>
      </c>
      <c r="H578">
        <v>2022</v>
      </c>
      <c r="I578" t="s">
        <v>3649</v>
      </c>
      <c r="J578" t="s">
        <v>1319</v>
      </c>
      <c r="K578" s="24">
        <v>80000000</v>
      </c>
      <c r="L578" t="s">
        <v>25</v>
      </c>
      <c r="N578" t="s">
        <v>1346</v>
      </c>
      <c r="O578" s="4">
        <v>0</v>
      </c>
      <c r="P578" s="4">
        <v>0.79359999999999997</v>
      </c>
      <c r="Q578" s="4">
        <v>0</v>
      </c>
      <c r="R578" s="23">
        <v>0</v>
      </c>
      <c r="S578" s="23">
        <v>63488000</v>
      </c>
      <c r="T578" s="23">
        <v>0</v>
      </c>
      <c r="U578" s="23">
        <v>63488000</v>
      </c>
    </row>
    <row r="579" spans="1:21" x14ac:dyDescent="0.25">
      <c r="A579" t="s">
        <v>4581</v>
      </c>
      <c r="B579" t="s">
        <v>4582</v>
      </c>
      <c r="C579" t="s">
        <v>1367</v>
      </c>
      <c r="D579" t="s">
        <v>1947</v>
      </c>
      <c r="F579" t="s">
        <v>1355</v>
      </c>
      <c r="G579" t="s">
        <v>1356</v>
      </c>
      <c r="H579">
        <v>2021</v>
      </c>
      <c r="I579" s="2" t="s">
        <v>4583</v>
      </c>
      <c r="J579" t="s">
        <v>1319</v>
      </c>
      <c r="K579" s="25">
        <v>155000</v>
      </c>
      <c r="L579" t="s">
        <v>24</v>
      </c>
      <c r="M579" t="s">
        <v>141</v>
      </c>
      <c r="N579" t="s">
        <v>4267</v>
      </c>
      <c r="O579" s="22">
        <v>1</v>
      </c>
      <c r="P579" s="22">
        <v>0</v>
      </c>
      <c r="Q579" s="22">
        <v>0</v>
      </c>
      <c r="R579" s="24">
        <v>155000</v>
      </c>
      <c r="S579" s="24">
        <v>0</v>
      </c>
      <c r="T579" s="24">
        <v>0</v>
      </c>
      <c r="U579" s="23">
        <v>155000</v>
      </c>
    </row>
    <row r="580" spans="1:21" x14ac:dyDescent="0.25">
      <c r="A580" t="s">
        <v>4094</v>
      </c>
      <c r="B580" t="s">
        <v>4095</v>
      </c>
      <c r="C580" t="s">
        <v>1416</v>
      </c>
      <c r="D580" t="s">
        <v>1947</v>
      </c>
      <c r="F580" t="s">
        <v>1338</v>
      </c>
      <c r="G580" t="s">
        <v>1351</v>
      </c>
      <c r="H580">
        <v>2022</v>
      </c>
      <c r="I580" t="s">
        <v>3812</v>
      </c>
      <c r="J580" t="s">
        <v>1319</v>
      </c>
      <c r="K580" s="24">
        <v>10000000</v>
      </c>
      <c r="L580" t="s">
        <v>1335</v>
      </c>
      <c r="M580" t="s">
        <v>1345</v>
      </c>
      <c r="N580" t="s">
        <v>1415</v>
      </c>
      <c r="O580" s="4">
        <v>0</v>
      </c>
      <c r="P580" s="4">
        <v>0</v>
      </c>
      <c r="Q580" s="4">
        <v>2.8500000000000001E-2</v>
      </c>
      <c r="R580" s="23">
        <v>0</v>
      </c>
      <c r="S580" s="23">
        <v>0</v>
      </c>
      <c r="T580" s="23">
        <v>285000</v>
      </c>
      <c r="U580" s="23">
        <v>285000</v>
      </c>
    </row>
    <row r="581" spans="1:21" x14ac:dyDescent="0.25">
      <c r="A581" t="s">
        <v>4478</v>
      </c>
      <c r="B581" t="s">
        <v>4479</v>
      </c>
      <c r="C581" t="s">
        <v>1367</v>
      </c>
      <c r="D581" t="s">
        <v>1801</v>
      </c>
      <c r="F581" t="s">
        <v>1355</v>
      </c>
      <c r="G581" t="s">
        <v>1356</v>
      </c>
      <c r="H581">
        <v>2021</v>
      </c>
      <c r="I581" s="2" t="s">
        <v>4480</v>
      </c>
      <c r="J581" t="s">
        <v>1319</v>
      </c>
      <c r="K581" s="25">
        <v>1500000</v>
      </c>
      <c r="L581" t="s">
        <v>24</v>
      </c>
      <c r="M581" t="s">
        <v>1345</v>
      </c>
      <c r="N581" t="s">
        <v>4267</v>
      </c>
      <c r="O581" s="22">
        <v>1</v>
      </c>
      <c r="P581" s="22">
        <v>0</v>
      </c>
      <c r="Q581" s="22">
        <v>0</v>
      </c>
      <c r="R581" s="24">
        <v>1500000</v>
      </c>
      <c r="S581" s="24">
        <v>0</v>
      </c>
      <c r="T581" s="24">
        <v>0</v>
      </c>
      <c r="U581" s="23">
        <v>1500000</v>
      </c>
    </row>
    <row r="582" spans="1:21" x14ac:dyDescent="0.25">
      <c r="A582" t="s">
        <v>4483</v>
      </c>
      <c r="B582" t="s">
        <v>4484</v>
      </c>
      <c r="C582" t="s">
        <v>1416</v>
      </c>
      <c r="D582" t="s">
        <v>1812</v>
      </c>
      <c r="F582" t="s">
        <v>1355</v>
      </c>
      <c r="G582" t="s">
        <v>1356</v>
      </c>
      <c r="H582">
        <v>2021</v>
      </c>
      <c r="I582" s="2" t="s">
        <v>4480</v>
      </c>
      <c r="J582" t="s">
        <v>1319</v>
      </c>
      <c r="K582" s="25">
        <v>2650000</v>
      </c>
      <c r="L582" t="s">
        <v>24</v>
      </c>
      <c r="M582" t="s">
        <v>1345</v>
      </c>
      <c r="N582" t="s">
        <v>4267</v>
      </c>
      <c r="O582" s="22">
        <v>1</v>
      </c>
      <c r="P582" s="22">
        <v>0</v>
      </c>
      <c r="Q582" s="22">
        <v>0</v>
      </c>
      <c r="R582" s="24">
        <v>2650000</v>
      </c>
      <c r="S582" s="24">
        <v>0</v>
      </c>
      <c r="T582" s="24">
        <v>0</v>
      </c>
      <c r="U582" s="23">
        <v>2650000</v>
      </c>
    </row>
    <row r="583" spans="1:21" x14ac:dyDescent="0.25">
      <c r="A583" t="s">
        <v>4494</v>
      </c>
      <c r="B583" t="s">
        <v>4484</v>
      </c>
      <c r="C583" t="s">
        <v>1367</v>
      </c>
      <c r="D583" t="s">
        <v>1812</v>
      </c>
      <c r="F583" t="s">
        <v>1355</v>
      </c>
      <c r="G583" t="s">
        <v>1356</v>
      </c>
      <c r="H583">
        <v>2021</v>
      </c>
      <c r="I583" s="2" t="s">
        <v>4480</v>
      </c>
      <c r="J583" t="s">
        <v>1319</v>
      </c>
      <c r="K583" s="25">
        <v>350000</v>
      </c>
      <c r="L583" t="s">
        <v>24</v>
      </c>
      <c r="M583" t="s">
        <v>1345</v>
      </c>
      <c r="N583" t="s">
        <v>4267</v>
      </c>
      <c r="O583" s="22">
        <v>1</v>
      </c>
      <c r="P583" s="22">
        <v>0</v>
      </c>
      <c r="Q583" s="22">
        <v>0</v>
      </c>
      <c r="R583" s="24">
        <v>350000</v>
      </c>
      <c r="S583" s="24">
        <v>0</v>
      </c>
      <c r="T583" s="24">
        <v>0</v>
      </c>
      <c r="U583" s="23">
        <v>350000</v>
      </c>
    </row>
    <row r="584" spans="1:21" x14ac:dyDescent="0.25">
      <c r="A584" t="s">
        <v>4036</v>
      </c>
      <c r="B584" t="s">
        <v>4037</v>
      </c>
      <c r="C584" t="s">
        <v>1314</v>
      </c>
      <c r="D584" t="s">
        <v>1890</v>
      </c>
      <c r="F584" t="s">
        <v>1338</v>
      </c>
      <c r="G584" t="s">
        <v>1351</v>
      </c>
      <c r="H584">
        <v>2022</v>
      </c>
      <c r="I584" t="s">
        <v>4038</v>
      </c>
      <c r="J584" t="s">
        <v>1319</v>
      </c>
      <c r="K584" s="24">
        <v>100000000</v>
      </c>
      <c r="L584" t="s">
        <v>1335</v>
      </c>
      <c r="M584" t="s">
        <v>1327</v>
      </c>
      <c r="N584" t="s">
        <v>1347</v>
      </c>
      <c r="O584" s="4">
        <v>0</v>
      </c>
      <c r="P584" s="4">
        <v>0</v>
      </c>
      <c r="Q584" s="4">
        <v>0.74560000000000004</v>
      </c>
      <c r="R584" s="23">
        <v>0</v>
      </c>
      <c r="S584" s="23">
        <v>0</v>
      </c>
      <c r="T584" s="23">
        <v>74560000</v>
      </c>
      <c r="U584" s="23">
        <v>74560000</v>
      </c>
    </row>
    <row r="585" spans="1:21" x14ac:dyDescent="0.25">
      <c r="A585" t="s">
        <v>4377</v>
      </c>
      <c r="B585" t="s">
        <v>4378</v>
      </c>
      <c r="C585" t="s">
        <v>1416</v>
      </c>
      <c r="D585" t="s">
        <v>1623</v>
      </c>
      <c r="F585" t="s">
        <v>1355</v>
      </c>
      <c r="G585" t="s">
        <v>1356</v>
      </c>
      <c r="H585">
        <v>2021</v>
      </c>
      <c r="I585" s="2" t="s">
        <v>4379</v>
      </c>
      <c r="J585" t="s">
        <v>1319</v>
      </c>
      <c r="K585" s="25">
        <v>1500000</v>
      </c>
      <c r="L585" t="s">
        <v>24</v>
      </c>
      <c r="M585" t="s">
        <v>1345</v>
      </c>
      <c r="N585" t="s">
        <v>4267</v>
      </c>
      <c r="O585" s="22">
        <v>1</v>
      </c>
      <c r="P585" s="22">
        <v>0</v>
      </c>
      <c r="Q585" s="22">
        <v>0</v>
      </c>
      <c r="R585" s="24">
        <v>1500000</v>
      </c>
      <c r="S585" s="24">
        <v>0</v>
      </c>
      <c r="T585" s="24">
        <v>0</v>
      </c>
      <c r="U585" s="23">
        <v>1500000</v>
      </c>
    </row>
    <row r="586" spans="1:21" x14ac:dyDescent="0.25">
      <c r="A586" t="s">
        <v>4695</v>
      </c>
      <c r="B586" t="s">
        <v>4696</v>
      </c>
      <c r="C586" t="s">
        <v>1367</v>
      </c>
      <c r="D586" t="s">
        <v>1964</v>
      </c>
      <c r="F586" t="s">
        <v>1324</v>
      </c>
      <c r="G586" t="s">
        <v>1403</v>
      </c>
      <c r="H586">
        <v>2021</v>
      </c>
      <c r="I586" s="2" t="s">
        <v>4697</v>
      </c>
      <c r="J586" t="s">
        <v>1319</v>
      </c>
      <c r="K586" s="25">
        <v>600000</v>
      </c>
      <c r="L586" t="s">
        <v>1335</v>
      </c>
      <c r="M586" t="s">
        <v>1345</v>
      </c>
      <c r="N586" t="s">
        <v>1365</v>
      </c>
      <c r="O586" s="22">
        <v>0</v>
      </c>
      <c r="P586" s="22">
        <v>0</v>
      </c>
      <c r="Q586" s="22">
        <v>1</v>
      </c>
      <c r="R586" s="24">
        <v>0</v>
      </c>
      <c r="S586" s="24">
        <v>0</v>
      </c>
      <c r="T586" s="24">
        <v>600000</v>
      </c>
      <c r="U586" s="23">
        <v>600000</v>
      </c>
    </row>
    <row r="587" spans="1:21" x14ac:dyDescent="0.25">
      <c r="A587" t="s">
        <v>1993</v>
      </c>
      <c r="B587" t="s">
        <v>1994</v>
      </c>
      <c r="C587" t="s">
        <v>1367</v>
      </c>
      <c r="D587" t="s">
        <v>1964</v>
      </c>
      <c r="E587" t="s">
        <v>1964</v>
      </c>
      <c r="F587" t="s">
        <v>1324</v>
      </c>
      <c r="G587" t="s">
        <v>1378</v>
      </c>
      <c r="H587">
        <v>2023</v>
      </c>
      <c r="I587" t="s">
        <v>1599</v>
      </c>
      <c r="J587" t="s">
        <v>1319</v>
      </c>
      <c r="K587" s="23">
        <v>420000</v>
      </c>
      <c r="L587" t="s">
        <v>1335</v>
      </c>
      <c r="M587" t="s">
        <v>1336</v>
      </c>
      <c r="N587" t="s">
        <v>1380</v>
      </c>
      <c r="O587" s="4">
        <v>0</v>
      </c>
      <c r="P587" s="4">
        <v>0</v>
      </c>
      <c r="Q587" s="4">
        <v>0.5</v>
      </c>
      <c r="R587" s="23">
        <v>0</v>
      </c>
      <c r="S587" s="23">
        <v>0</v>
      </c>
      <c r="T587" s="23">
        <v>210000</v>
      </c>
      <c r="U587" s="23">
        <v>210000</v>
      </c>
    </row>
    <row r="588" spans="1:21" x14ac:dyDescent="0.25">
      <c r="A588" t="s">
        <v>1543</v>
      </c>
      <c r="B588" t="s">
        <v>1544</v>
      </c>
      <c r="C588" t="s">
        <v>1314</v>
      </c>
      <c r="D588" t="s">
        <v>1539</v>
      </c>
      <c r="E588" t="s">
        <v>1539</v>
      </c>
      <c r="F588" t="s">
        <v>1338</v>
      </c>
      <c r="G588" t="s">
        <v>1351</v>
      </c>
      <c r="H588">
        <v>2023</v>
      </c>
      <c r="I588" t="s">
        <v>1388</v>
      </c>
      <c r="J588" t="s">
        <v>1319</v>
      </c>
      <c r="K588" s="23">
        <v>67800000</v>
      </c>
      <c r="L588" t="s">
        <v>24</v>
      </c>
      <c r="M588" t="s">
        <v>1327</v>
      </c>
      <c r="O588" s="4">
        <v>0.4864</v>
      </c>
      <c r="P588" s="4">
        <v>0</v>
      </c>
      <c r="Q588" s="4">
        <v>0</v>
      </c>
      <c r="R588" s="23">
        <v>32977920</v>
      </c>
      <c r="S588" s="23">
        <v>0</v>
      </c>
      <c r="T588" s="23">
        <v>0</v>
      </c>
      <c r="U588" s="23">
        <v>32977920</v>
      </c>
    </row>
    <row r="589" spans="1:21" x14ac:dyDescent="0.25">
      <c r="A589" t="s">
        <v>1543</v>
      </c>
      <c r="B589" t="s">
        <v>1544</v>
      </c>
      <c r="C589" t="s">
        <v>1314</v>
      </c>
      <c r="D589" t="s">
        <v>1539</v>
      </c>
      <c r="E589" t="s">
        <v>1539</v>
      </c>
      <c r="F589" t="s">
        <v>1338</v>
      </c>
      <c r="G589" t="s">
        <v>1351</v>
      </c>
      <c r="H589">
        <v>2023</v>
      </c>
      <c r="I589" t="s">
        <v>1388</v>
      </c>
      <c r="J589" t="s">
        <v>1319</v>
      </c>
      <c r="K589" s="23">
        <v>67800000</v>
      </c>
      <c r="L589" t="s">
        <v>24</v>
      </c>
      <c r="M589" t="s">
        <v>1327</v>
      </c>
      <c r="O589" s="4">
        <v>2.3399999999999997E-2</v>
      </c>
      <c r="P589" s="4">
        <v>0</v>
      </c>
      <c r="Q589" s="4">
        <v>0</v>
      </c>
      <c r="R589" s="23">
        <v>1586519.9999999998</v>
      </c>
      <c r="S589" s="23">
        <v>0</v>
      </c>
      <c r="T589" s="23">
        <v>0</v>
      </c>
      <c r="U589" s="23">
        <v>1586520</v>
      </c>
    </row>
    <row r="590" spans="1:21" x14ac:dyDescent="0.25">
      <c r="A590" t="s">
        <v>1827</v>
      </c>
      <c r="B590" t="s">
        <v>1828</v>
      </c>
      <c r="C590" t="s">
        <v>1416</v>
      </c>
      <c r="D590" t="s">
        <v>1829</v>
      </c>
      <c r="E590" t="s">
        <v>1830</v>
      </c>
      <c r="F590" t="s">
        <v>1316</v>
      </c>
      <c r="G590" t="s">
        <v>1317</v>
      </c>
      <c r="H590">
        <v>2023</v>
      </c>
      <c r="I590" t="s">
        <v>1388</v>
      </c>
      <c r="J590" t="s">
        <v>1319</v>
      </c>
      <c r="K590" s="23">
        <v>1400000</v>
      </c>
      <c r="L590" t="s">
        <v>1335</v>
      </c>
      <c r="M590" t="s">
        <v>1345</v>
      </c>
      <c r="N590" t="s">
        <v>1415</v>
      </c>
      <c r="O590" s="4">
        <v>0</v>
      </c>
      <c r="P590" s="4">
        <v>0</v>
      </c>
      <c r="Q590" s="4">
        <v>1</v>
      </c>
      <c r="R590" s="23">
        <v>0</v>
      </c>
      <c r="S590" s="23">
        <v>0</v>
      </c>
      <c r="T590" s="23">
        <v>1400000</v>
      </c>
      <c r="U590" s="23">
        <v>1400000</v>
      </c>
    </row>
    <row r="591" spans="1:21" x14ac:dyDescent="0.25">
      <c r="A591" t="s">
        <v>1411</v>
      </c>
      <c r="B591" t="s">
        <v>1412</v>
      </c>
      <c r="C591" t="s">
        <v>1367</v>
      </c>
      <c r="D591" t="s">
        <v>1315</v>
      </c>
      <c r="E591" t="s">
        <v>1315</v>
      </c>
      <c r="F591" t="s">
        <v>1413</v>
      </c>
      <c r="G591" t="s">
        <v>1414</v>
      </c>
      <c r="H591">
        <v>2023</v>
      </c>
      <c r="I591" t="s">
        <v>1400</v>
      </c>
      <c r="J591" t="s">
        <v>1319</v>
      </c>
      <c r="K591" s="23">
        <v>200000</v>
      </c>
      <c r="L591" t="s">
        <v>25</v>
      </c>
      <c r="N591" t="s">
        <v>1415</v>
      </c>
      <c r="O591" s="4">
        <v>0</v>
      </c>
      <c r="P591" s="4">
        <v>1</v>
      </c>
      <c r="Q591" s="4">
        <v>0</v>
      </c>
      <c r="R591" s="23">
        <v>0</v>
      </c>
      <c r="S591" s="23">
        <v>200000</v>
      </c>
      <c r="T591" s="23">
        <v>0</v>
      </c>
      <c r="U591" s="23">
        <v>200000</v>
      </c>
    </row>
    <row r="592" spans="1:21" x14ac:dyDescent="0.25">
      <c r="A592" t="s">
        <v>1686</v>
      </c>
      <c r="B592" t="s">
        <v>1687</v>
      </c>
      <c r="C592" t="s">
        <v>1367</v>
      </c>
      <c r="D592" t="s">
        <v>1677</v>
      </c>
      <c r="E592" t="s">
        <v>1677</v>
      </c>
      <c r="F592" t="s">
        <v>1332</v>
      </c>
      <c r="G592" t="s">
        <v>1333</v>
      </c>
      <c r="H592">
        <v>2023</v>
      </c>
      <c r="I592" t="s">
        <v>1400</v>
      </c>
      <c r="J592" t="s">
        <v>1319</v>
      </c>
      <c r="K592" s="23">
        <v>500000</v>
      </c>
      <c r="L592" t="s">
        <v>25</v>
      </c>
      <c r="N592" t="s">
        <v>1409</v>
      </c>
      <c r="O592" s="4">
        <v>0</v>
      </c>
      <c r="P592" s="4">
        <v>0.17</v>
      </c>
      <c r="Q592" s="4">
        <v>0</v>
      </c>
      <c r="R592" s="23">
        <v>0</v>
      </c>
      <c r="S592" s="23">
        <v>85000</v>
      </c>
      <c r="T592" s="23">
        <v>0</v>
      </c>
      <c r="U592" s="23">
        <v>85000</v>
      </c>
    </row>
    <row r="593" spans="1:21" x14ac:dyDescent="0.25">
      <c r="A593" t="s">
        <v>1837</v>
      </c>
      <c r="B593" t="s">
        <v>1838</v>
      </c>
      <c r="C593" t="s">
        <v>1314</v>
      </c>
      <c r="D593" t="s">
        <v>1829</v>
      </c>
      <c r="E593" t="s">
        <v>1830</v>
      </c>
      <c r="F593" t="s">
        <v>1324</v>
      </c>
      <c r="G593" t="s">
        <v>1325</v>
      </c>
      <c r="H593">
        <v>2023</v>
      </c>
      <c r="I593" t="s">
        <v>1400</v>
      </c>
      <c r="J593" t="s">
        <v>1319</v>
      </c>
      <c r="K593" s="23">
        <v>50000000</v>
      </c>
      <c r="L593" t="s">
        <v>1335</v>
      </c>
      <c r="M593" t="s">
        <v>1345</v>
      </c>
      <c r="N593" t="s">
        <v>1415</v>
      </c>
      <c r="O593" s="4">
        <v>0</v>
      </c>
      <c r="P593" s="4">
        <v>0</v>
      </c>
      <c r="Q593" s="4">
        <v>0.16879999999999998</v>
      </c>
      <c r="R593" s="23">
        <v>0</v>
      </c>
      <c r="S593" s="23">
        <v>0</v>
      </c>
      <c r="T593" s="23">
        <v>8439999.9999999981</v>
      </c>
      <c r="U593" s="23">
        <v>8440000</v>
      </c>
    </row>
    <row r="594" spans="1:21" x14ac:dyDescent="0.25">
      <c r="A594" t="s">
        <v>2083</v>
      </c>
      <c r="B594" t="s">
        <v>2084</v>
      </c>
      <c r="C594" t="s">
        <v>1367</v>
      </c>
      <c r="D594" t="s">
        <v>1964</v>
      </c>
      <c r="E594" t="s">
        <v>1964</v>
      </c>
      <c r="F594" t="s">
        <v>1332</v>
      </c>
      <c r="G594" t="s">
        <v>2025</v>
      </c>
      <c r="H594">
        <v>2023</v>
      </c>
      <c r="I594" t="s">
        <v>1400</v>
      </c>
      <c r="J594" t="s">
        <v>1319</v>
      </c>
      <c r="K594" s="23">
        <v>300000</v>
      </c>
      <c r="L594" t="s">
        <v>25</v>
      </c>
      <c r="N594" t="s">
        <v>1337</v>
      </c>
      <c r="O594" s="4">
        <v>0</v>
      </c>
      <c r="P594" s="4">
        <v>0.25</v>
      </c>
      <c r="Q594" s="4">
        <v>0</v>
      </c>
      <c r="R594" s="23">
        <v>0</v>
      </c>
      <c r="S594" s="23">
        <v>75000</v>
      </c>
      <c r="T594" s="23">
        <v>0</v>
      </c>
      <c r="U594" s="23">
        <v>75000</v>
      </c>
    </row>
    <row r="595" spans="1:21" x14ac:dyDescent="0.25">
      <c r="A595" t="s">
        <v>1672</v>
      </c>
      <c r="B595" t="s">
        <v>1673</v>
      </c>
      <c r="C595" t="s">
        <v>1367</v>
      </c>
      <c r="D595" t="s">
        <v>1623</v>
      </c>
      <c r="E595" t="s">
        <v>1623</v>
      </c>
      <c r="F595" t="s">
        <v>1355</v>
      </c>
      <c r="G595" t="s">
        <v>1370</v>
      </c>
      <c r="H595">
        <v>2023</v>
      </c>
      <c r="I595" t="s">
        <v>1674</v>
      </c>
      <c r="J595" t="s">
        <v>1319</v>
      </c>
      <c r="K595" s="23">
        <v>300000</v>
      </c>
      <c r="L595" t="s">
        <v>25</v>
      </c>
      <c r="N595" t="s">
        <v>1366</v>
      </c>
      <c r="O595" s="4">
        <v>0</v>
      </c>
      <c r="P595" s="4">
        <v>1</v>
      </c>
      <c r="Q595" s="4">
        <v>0</v>
      </c>
      <c r="R595" s="23">
        <v>0</v>
      </c>
      <c r="S595" s="23">
        <v>300000</v>
      </c>
      <c r="T595" s="23">
        <v>0</v>
      </c>
      <c r="U595" s="23">
        <v>300000</v>
      </c>
    </row>
    <row r="596" spans="1:21" x14ac:dyDescent="0.25">
      <c r="A596" t="s">
        <v>1824</v>
      </c>
      <c r="B596" t="s">
        <v>1825</v>
      </c>
      <c r="C596" t="s">
        <v>1367</v>
      </c>
      <c r="D596" t="s">
        <v>1812</v>
      </c>
      <c r="E596" t="s">
        <v>1813</v>
      </c>
      <c r="F596" t="s">
        <v>1355</v>
      </c>
      <c r="G596" t="s">
        <v>1356</v>
      </c>
      <c r="H596">
        <v>2023</v>
      </c>
      <c r="I596" t="s">
        <v>1674</v>
      </c>
      <c r="J596" t="s">
        <v>1319</v>
      </c>
      <c r="K596" s="23">
        <v>150000</v>
      </c>
      <c r="L596" t="s">
        <v>24</v>
      </c>
      <c r="M596" t="s">
        <v>141</v>
      </c>
      <c r="O596" s="4">
        <v>1</v>
      </c>
      <c r="P596" s="4">
        <v>0</v>
      </c>
      <c r="Q596" s="4">
        <v>0</v>
      </c>
      <c r="R596" s="23">
        <v>150000</v>
      </c>
      <c r="S596" s="23">
        <v>0</v>
      </c>
      <c r="T596" s="23">
        <v>0</v>
      </c>
      <c r="U596" s="23">
        <v>150000</v>
      </c>
    </row>
    <row r="597" spans="1:21" x14ac:dyDescent="0.25">
      <c r="A597" t="s">
        <v>1852</v>
      </c>
      <c r="B597" t="s">
        <v>1853</v>
      </c>
      <c r="C597" t="s">
        <v>1314</v>
      </c>
      <c r="D597" t="s">
        <v>1854</v>
      </c>
      <c r="E597" t="s">
        <v>1855</v>
      </c>
      <c r="F597" t="s">
        <v>1324</v>
      </c>
      <c r="G597" t="s">
        <v>1378</v>
      </c>
      <c r="H597">
        <v>2023</v>
      </c>
      <c r="I597" t="s">
        <v>1856</v>
      </c>
      <c r="J597" t="s">
        <v>1319</v>
      </c>
      <c r="K597" s="23">
        <v>100000000</v>
      </c>
      <c r="L597" t="s">
        <v>1335</v>
      </c>
      <c r="M597" t="s">
        <v>1345</v>
      </c>
      <c r="N597" t="s">
        <v>1415</v>
      </c>
      <c r="O597" s="4">
        <v>0</v>
      </c>
      <c r="P597" s="4">
        <v>0</v>
      </c>
      <c r="Q597" s="4">
        <v>0.34259999999999996</v>
      </c>
      <c r="R597" s="23">
        <v>0</v>
      </c>
      <c r="S597" s="23">
        <v>0</v>
      </c>
      <c r="T597" s="23">
        <v>34259999.999999993</v>
      </c>
      <c r="U597" s="23">
        <v>34260000</v>
      </c>
    </row>
    <row r="598" spans="1:21" x14ac:dyDescent="0.25">
      <c r="A598" t="s">
        <v>1969</v>
      </c>
      <c r="B598" t="s">
        <v>1970</v>
      </c>
      <c r="C598" t="s">
        <v>1367</v>
      </c>
      <c r="D598" t="s">
        <v>1964</v>
      </c>
      <c r="E598" t="s">
        <v>1964</v>
      </c>
      <c r="F598" t="s">
        <v>1355</v>
      </c>
      <c r="G598" t="s">
        <v>1356</v>
      </c>
      <c r="H598">
        <v>2023</v>
      </c>
      <c r="I598" t="s">
        <v>1758</v>
      </c>
      <c r="J598" t="s">
        <v>1319</v>
      </c>
      <c r="K598" s="23">
        <v>200000</v>
      </c>
      <c r="L598" t="s">
        <v>24</v>
      </c>
      <c r="M598" t="s">
        <v>1874</v>
      </c>
      <c r="O598" s="4">
        <v>1</v>
      </c>
      <c r="P598" s="4">
        <v>0</v>
      </c>
      <c r="Q598" s="4">
        <v>0</v>
      </c>
      <c r="R598" s="23">
        <v>200000</v>
      </c>
      <c r="S598" s="23">
        <v>0</v>
      </c>
      <c r="T598" s="23">
        <v>0</v>
      </c>
      <c r="U598" s="23">
        <v>200000</v>
      </c>
    </row>
    <row r="599" spans="1:21" x14ac:dyDescent="0.25">
      <c r="A599" t="s">
        <v>1652</v>
      </c>
      <c r="B599" t="s">
        <v>1653</v>
      </c>
      <c r="C599" t="s">
        <v>1367</v>
      </c>
      <c r="D599" t="s">
        <v>1623</v>
      </c>
      <c r="E599" t="s">
        <v>1623</v>
      </c>
      <c r="F599" t="s">
        <v>1355</v>
      </c>
      <c r="G599" t="s">
        <v>1356</v>
      </c>
      <c r="H599">
        <v>2023</v>
      </c>
      <c r="I599" t="s">
        <v>1654</v>
      </c>
      <c r="J599" t="s">
        <v>1319</v>
      </c>
      <c r="K599" s="23">
        <v>150000</v>
      </c>
      <c r="L599" t="s">
        <v>1335</v>
      </c>
      <c r="M599" t="s">
        <v>141</v>
      </c>
      <c r="N599" t="s">
        <v>1347</v>
      </c>
      <c r="O599" s="4">
        <v>0</v>
      </c>
      <c r="P599" s="4">
        <v>0</v>
      </c>
      <c r="Q599" s="4">
        <v>1</v>
      </c>
      <c r="R599" s="23">
        <v>0</v>
      </c>
      <c r="S599" s="23">
        <v>0</v>
      </c>
      <c r="T599" s="23">
        <v>150000</v>
      </c>
      <c r="U599" s="23">
        <v>150000</v>
      </c>
    </row>
    <row r="600" spans="1:21" x14ac:dyDescent="0.25">
      <c r="A600" t="s">
        <v>2052</v>
      </c>
      <c r="B600" t="s">
        <v>2053</v>
      </c>
      <c r="C600" t="s">
        <v>1367</v>
      </c>
      <c r="D600" t="s">
        <v>1964</v>
      </c>
      <c r="E600" t="s">
        <v>1964</v>
      </c>
      <c r="F600" t="s">
        <v>1316</v>
      </c>
      <c r="G600" t="s">
        <v>1461</v>
      </c>
      <c r="H600">
        <v>2023</v>
      </c>
      <c r="I600" t="s">
        <v>1654</v>
      </c>
      <c r="J600" t="s">
        <v>1319</v>
      </c>
      <c r="K600" s="23">
        <v>3750000</v>
      </c>
      <c r="L600" t="s">
        <v>25</v>
      </c>
      <c r="N600" t="s">
        <v>1320</v>
      </c>
      <c r="O600" s="4">
        <v>0</v>
      </c>
      <c r="P600" s="4">
        <v>1</v>
      </c>
      <c r="Q600" s="4">
        <v>0</v>
      </c>
      <c r="R600" s="23">
        <v>0</v>
      </c>
      <c r="S600" s="23">
        <v>3750000</v>
      </c>
      <c r="T600" s="23">
        <v>0</v>
      </c>
      <c r="U600" s="23">
        <v>3750000</v>
      </c>
    </row>
    <row r="601" spans="1:21" x14ac:dyDescent="0.25">
      <c r="A601" t="s">
        <v>1792</v>
      </c>
      <c r="B601" t="s">
        <v>1793</v>
      </c>
      <c r="C601" t="s">
        <v>1367</v>
      </c>
      <c r="D601" t="s">
        <v>1787</v>
      </c>
      <c r="E601" t="s">
        <v>1788</v>
      </c>
      <c r="F601" t="s">
        <v>1338</v>
      </c>
      <c r="G601" t="s">
        <v>1351</v>
      </c>
      <c r="H601">
        <v>2023</v>
      </c>
      <c r="I601" t="s">
        <v>1794</v>
      </c>
      <c r="J601" t="s">
        <v>1319</v>
      </c>
      <c r="K601" s="23">
        <v>200000</v>
      </c>
      <c r="L601" t="s">
        <v>1335</v>
      </c>
      <c r="M601" t="s">
        <v>1345</v>
      </c>
      <c r="N601" t="s">
        <v>1415</v>
      </c>
      <c r="O601" s="4">
        <v>0</v>
      </c>
      <c r="P601" s="4">
        <v>0</v>
      </c>
      <c r="Q601" s="4">
        <v>0.2</v>
      </c>
      <c r="R601" s="23">
        <v>0</v>
      </c>
      <c r="S601" s="23">
        <v>0</v>
      </c>
      <c r="T601" s="23">
        <v>40000</v>
      </c>
      <c r="U601" s="23">
        <v>40000</v>
      </c>
    </row>
    <row r="602" spans="1:21" x14ac:dyDescent="0.25">
      <c r="A602" t="s">
        <v>1995</v>
      </c>
      <c r="B602" t="s">
        <v>1996</v>
      </c>
      <c r="C602" t="s">
        <v>1367</v>
      </c>
      <c r="D602" t="s">
        <v>1964</v>
      </c>
      <c r="E602" t="s">
        <v>1964</v>
      </c>
      <c r="F602" t="s">
        <v>1443</v>
      </c>
      <c r="G602" t="s">
        <v>1444</v>
      </c>
      <c r="H602">
        <v>2023</v>
      </c>
      <c r="I602" t="s">
        <v>1794</v>
      </c>
      <c r="J602" t="s">
        <v>1319</v>
      </c>
      <c r="K602" s="23">
        <v>1000000</v>
      </c>
      <c r="L602" t="s">
        <v>1335</v>
      </c>
      <c r="M602" t="s">
        <v>1321</v>
      </c>
      <c r="N602" t="s">
        <v>1320</v>
      </c>
      <c r="O602" s="4">
        <v>0</v>
      </c>
      <c r="P602" s="4">
        <v>0</v>
      </c>
      <c r="Q602" s="4">
        <v>1</v>
      </c>
      <c r="R602" s="23">
        <v>0</v>
      </c>
      <c r="S602" s="23">
        <v>0</v>
      </c>
      <c r="T602" s="23">
        <v>1000000</v>
      </c>
      <c r="U602" s="23">
        <v>1000000</v>
      </c>
    </row>
    <row r="603" spans="1:21" x14ac:dyDescent="0.25">
      <c r="A603" t="s">
        <v>2018</v>
      </c>
      <c r="B603" t="s">
        <v>2019</v>
      </c>
      <c r="C603" t="s">
        <v>1367</v>
      </c>
      <c r="D603" t="s">
        <v>1964</v>
      </c>
      <c r="E603" t="s">
        <v>1964</v>
      </c>
      <c r="F603" t="s">
        <v>1316</v>
      </c>
      <c r="G603" t="s">
        <v>1461</v>
      </c>
      <c r="H603">
        <v>2023</v>
      </c>
      <c r="I603" t="s">
        <v>1794</v>
      </c>
      <c r="J603" t="s">
        <v>1319</v>
      </c>
      <c r="K603" s="23">
        <v>300000</v>
      </c>
      <c r="L603" t="s">
        <v>24</v>
      </c>
      <c r="M603" t="s">
        <v>1345</v>
      </c>
      <c r="O603" s="4">
        <v>1</v>
      </c>
      <c r="P603" s="4">
        <v>0</v>
      </c>
      <c r="Q603" s="4">
        <v>0</v>
      </c>
      <c r="R603" s="23">
        <v>300000</v>
      </c>
      <c r="S603" s="23">
        <v>0</v>
      </c>
      <c r="T603" s="23">
        <v>0</v>
      </c>
      <c r="U603" s="23">
        <v>300000</v>
      </c>
    </row>
    <row r="604" spans="1:21" x14ac:dyDescent="0.25">
      <c r="A604" t="s">
        <v>2028</v>
      </c>
      <c r="B604" t="s">
        <v>2029</v>
      </c>
      <c r="C604" t="s">
        <v>1367</v>
      </c>
      <c r="D604" t="s">
        <v>1964</v>
      </c>
      <c r="E604" t="s">
        <v>1964</v>
      </c>
      <c r="F604" t="s">
        <v>8909</v>
      </c>
      <c r="G604" t="s">
        <v>2030</v>
      </c>
      <c r="H604">
        <v>2023</v>
      </c>
      <c r="I604" t="s">
        <v>1794</v>
      </c>
      <c r="J604" t="s">
        <v>1319</v>
      </c>
      <c r="K604" s="23">
        <v>300000</v>
      </c>
      <c r="L604" t="s">
        <v>1335</v>
      </c>
      <c r="M604" t="s">
        <v>1336</v>
      </c>
      <c r="N604" t="s">
        <v>1365</v>
      </c>
      <c r="O604" s="4">
        <v>0</v>
      </c>
      <c r="P604" s="4">
        <v>0</v>
      </c>
      <c r="Q604" s="4">
        <v>1</v>
      </c>
      <c r="R604" s="23">
        <v>0</v>
      </c>
      <c r="S604" s="23">
        <v>0</v>
      </c>
      <c r="T604" s="23">
        <v>300000</v>
      </c>
      <c r="U604" s="23">
        <v>300000</v>
      </c>
    </row>
    <row r="605" spans="1:21" x14ac:dyDescent="0.25">
      <c r="A605" t="s">
        <v>2037</v>
      </c>
      <c r="B605" t="s">
        <v>2038</v>
      </c>
      <c r="C605" t="s">
        <v>1367</v>
      </c>
      <c r="D605" t="s">
        <v>1964</v>
      </c>
      <c r="E605" t="s">
        <v>1964</v>
      </c>
      <c r="F605" t="s">
        <v>1324</v>
      </c>
      <c r="G605" t="s">
        <v>1403</v>
      </c>
      <c r="H605">
        <v>2023</v>
      </c>
      <c r="I605" t="s">
        <v>1794</v>
      </c>
      <c r="J605" t="s">
        <v>1319</v>
      </c>
      <c r="K605" s="23">
        <v>430000</v>
      </c>
      <c r="L605" t="s">
        <v>1335</v>
      </c>
      <c r="M605" t="s">
        <v>1336</v>
      </c>
      <c r="N605" t="s">
        <v>1409</v>
      </c>
      <c r="O605" s="4">
        <v>0</v>
      </c>
      <c r="P605" s="4">
        <v>0</v>
      </c>
      <c r="Q605" s="4">
        <v>0.1</v>
      </c>
      <c r="R605" s="23">
        <v>0</v>
      </c>
      <c r="S605" s="23">
        <v>0</v>
      </c>
      <c r="T605" s="23">
        <v>43000</v>
      </c>
      <c r="U605" s="23">
        <v>43000</v>
      </c>
    </row>
    <row r="606" spans="1:21" x14ac:dyDescent="0.25">
      <c r="A606" t="s">
        <v>1330</v>
      </c>
      <c r="B606" t="s">
        <v>1331</v>
      </c>
      <c r="C606" t="s">
        <v>1314</v>
      </c>
      <c r="D606" t="s">
        <v>1315</v>
      </c>
      <c r="E606" t="s">
        <v>1315</v>
      </c>
      <c r="F606" t="s">
        <v>1332</v>
      </c>
      <c r="G606" t="s">
        <v>1333</v>
      </c>
      <c r="H606">
        <v>2023</v>
      </c>
      <c r="I606" t="s">
        <v>1334</v>
      </c>
      <c r="J606" t="s">
        <v>1319</v>
      </c>
      <c r="K606" s="23">
        <v>35000000</v>
      </c>
      <c r="L606" t="s">
        <v>1335</v>
      </c>
      <c r="M606" t="s">
        <v>1336</v>
      </c>
      <c r="N606" t="s">
        <v>1337</v>
      </c>
      <c r="O606" s="4">
        <v>0</v>
      </c>
      <c r="P606" s="4">
        <v>0</v>
      </c>
      <c r="Q606" s="4">
        <v>4.4500000000000005E-2</v>
      </c>
      <c r="R606" s="23">
        <v>0</v>
      </c>
      <c r="S606" s="23">
        <v>0</v>
      </c>
      <c r="T606" s="23">
        <v>1557500.0000000002</v>
      </c>
      <c r="U606" s="23">
        <v>1557500</v>
      </c>
    </row>
    <row r="607" spans="1:21" x14ac:dyDescent="0.25">
      <c r="A607" t="s">
        <v>1430</v>
      </c>
      <c r="B607" t="s">
        <v>1431</v>
      </c>
      <c r="C607" t="s">
        <v>1367</v>
      </c>
      <c r="D607" t="s">
        <v>1417</v>
      </c>
      <c r="E607" t="s">
        <v>1418</v>
      </c>
      <c r="F607" t="s">
        <v>1432</v>
      </c>
      <c r="G607" t="s">
        <v>1433</v>
      </c>
      <c r="H607">
        <v>2023</v>
      </c>
      <c r="I607" t="s">
        <v>1334</v>
      </c>
      <c r="J607" t="s">
        <v>1319</v>
      </c>
      <c r="K607" s="23">
        <v>200000</v>
      </c>
      <c r="L607" t="s">
        <v>1335</v>
      </c>
      <c r="M607" t="s">
        <v>1345</v>
      </c>
      <c r="N607" t="s">
        <v>1415</v>
      </c>
      <c r="O607" s="4">
        <v>0</v>
      </c>
      <c r="P607" s="4">
        <v>0</v>
      </c>
      <c r="Q607" s="4">
        <v>1</v>
      </c>
      <c r="R607" s="23">
        <v>0</v>
      </c>
      <c r="S607" s="23">
        <v>0</v>
      </c>
      <c r="T607" s="23">
        <v>200000</v>
      </c>
      <c r="U607" s="23">
        <v>200000</v>
      </c>
    </row>
    <row r="608" spans="1:21" x14ac:dyDescent="0.25">
      <c r="A608" t="s">
        <v>2129</v>
      </c>
      <c r="B608" t="s">
        <v>2130</v>
      </c>
      <c r="C608" t="s">
        <v>1367</v>
      </c>
      <c r="D608" t="s">
        <v>2119</v>
      </c>
      <c r="E608" t="s">
        <v>2120</v>
      </c>
      <c r="F608" t="s">
        <v>1316</v>
      </c>
      <c r="G608" t="s">
        <v>1461</v>
      </c>
      <c r="H608">
        <v>2023</v>
      </c>
      <c r="I608" t="s">
        <v>1334</v>
      </c>
      <c r="J608" t="s">
        <v>1319</v>
      </c>
      <c r="K608" s="23">
        <v>400000</v>
      </c>
      <c r="L608" t="s">
        <v>1335</v>
      </c>
      <c r="M608" t="s">
        <v>1345</v>
      </c>
      <c r="N608" t="s">
        <v>1380</v>
      </c>
      <c r="O608" s="4">
        <v>0</v>
      </c>
      <c r="P608" s="4">
        <v>0</v>
      </c>
      <c r="Q608" s="4">
        <v>1</v>
      </c>
      <c r="R608" s="23">
        <v>0</v>
      </c>
      <c r="S608" s="23">
        <v>0</v>
      </c>
      <c r="T608" s="23">
        <v>400000</v>
      </c>
      <c r="U608" s="23">
        <v>400000</v>
      </c>
    </row>
    <row r="609" spans="1:21" x14ac:dyDescent="0.25">
      <c r="A609" t="s">
        <v>1932</v>
      </c>
      <c r="B609" t="s">
        <v>1933</v>
      </c>
      <c r="C609" t="s">
        <v>1367</v>
      </c>
      <c r="D609" t="s">
        <v>1922</v>
      </c>
      <c r="E609" t="s">
        <v>1923</v>
      </c>
      <c r="F609" t="s">
        <v>1355</v>
      </c>
      <c r="G609" t="s">
        <v>1356</v>
      </c>
      <c r="H609">
        <v>2023</v>
      </c>
      <c r="I609" t="s">
        <v>1934</v>
      </c>
      <c r="J609" t="s">
        <v>1319</v>
      </c>
      <c r="K609" s="23">
        <v>500000</v>
      </c>
      <c r="L609" t="s">
        <v>24</v>
      </c>
      <c r="M609" t="s">
        <v>1345</v>
      </c>
      <c r="O609" s="4">
        <v>1</v>
      </c>
      <c r="P609" s="4">
        <v>0</v>
      </c>
      <c r="Q609" s="4">
        <v>0</v>
      </c>
      <c r="R609" s="23">
        <v>500000</v>
      </c>
      <c r="S609" s="23">
        <v>0</v>
      </c>
      <c r="T609" s="23">
        <v>0</v>
      </c>
      <c r="U609" s="23">
        <v>500000</v>
      </c>
    </row>
    <row r="610" spans="1:21" x14ac:dyDescent="0.25">
      <c r="A610" t="s">
        <v>1971</v>
      </c>
      <c r="B610" t="s">
        <v>1972</v>
      </c>
      <c r="C610" t="s">
        <v>1367</v>
      </c>
      <c r="D610" t="s">
        <v>1964</v>
      </c>
      <c r="E610" t="s">
        <v>1964</v>
      </c>
      <c r="F610" t="s">
        <v>1355</v>
      </c>
      <c r="G610" t="s">
        <v>1363</v>
      </c>
      <c r="H610">
        <v>2023</v>
      </c>
      <c r="I610" t="s">
        <v>1934</v>
      </c>
      <c r="J610" t="s">
        <v>1319</v>
      </c>
      <c r="K610" s="23">
        <v>500000</v>
      </c>
      <c r="L610" t="s">
        <v>1335</v>
      </c>
      <c r="M610" t="s">
        <v>1345</v>
      </c>
      <c r="N610" t="s">
        <v>1365</v>
      </c>
      <c r="O610" s="4">
        <v>0</v>
      </c>
      <c r="P610" s="4">
        <v>0</v>
      </c>
      <c r="Q610" s="4">
        <v>1</v>
      </c>
      <c r="R610" s="23">
        <v>0</v>
      </c>
      <c r="S610" s="23">
        <v>0</v>
      </c>
      <c r="T610" s="23">
        <v>500000</v>
      </c>
      <c r="U610" s="23">
        <v>500000</v>
      </c>
    </row>
    <row r="611" spans="1:21" x14ac:dyDescent="0.25">
      <c r="A611" t="s">
        <v>2048</v>
      </c>
      <c r="B611" t="s">
        <v>2049</v>
      </c>
      <c r="C611" t="s">
        <v>1367</v>
      </c>
      <c r="D611" t="s">
        <v>1964</v>
      </c>
      <c r="E611" t="s">
        <v>1964</v>
      </c>
      <c r="F611" t="s">
        <v>1316</v>
      </c>
      <c r="G611" t="s">
        <v>1317</v>
      </c>
      <c r="H611">
        <v>2023</v>
      </c>
      <c r="I611" t="s">
        <v>1934</v>
      </c>
      <c r="J611" t="s">
        <v>1319</v>
      </c>
      <c r="K611" s="23">
        <v>500000</v>
      </c>
      <c r="L611" t="s">
        <v>24</v>
      </c>
      <c r="M611" t="s">
        <v>1321</v>
      </c>
      <c r="O611" s="4">
        <v>0.5</v>
      </c>
      <c r="P611" s="4">
        <v>0</v>
      </c>
      <c r="Q611" s="4">
        <v>0</v>
      </c>
      <c r="R611" s="23">
        <v>250000</v>
      </c>
      <c r="S611" s="23">
        <v>0</v>
      </c>
      <c r="T611" s="23">
        <v>0</v>
      </c>
      <c r="U611" s="23">
        <v>250000</v>
      </c>
    </row>
    <row r="612" spans="1:21" x14ac:dyDescent="0.25">
      <c r="A612" t="s">
        <v>2048</v>
      </c>
      <c r="B612" t="s">
        <v>2049</v>
      </c>
      <c r="C612" t="s">
        <v>1367</v>
      </c>
      <c r="D612" t="s">
        <v>1964</v>
      </c>
      <c r="E612" t="s">
        <v>1964</v>
      </c>
      <c r="F612" t="s">
        <v>1316</v>
      </c>
      <c r="G612" t="s">
        <v>1317</v>
      </c>
      <c r="H612">
        <v>2023</v>
      </c>
      <c r="I612" t="s">
        <v>1934</v>
      </c>
      <c r="J612" t="s">
        <v>1319</v>
      </c>
      <c r="K612" s="23">
        <v>500000</v>
      </c>
      <c r="L612" t="s">
        <v>25</v>
      </c>
      <c r="N612" t="s">
        <v>1320</v>
      </c>
      <c r="O612" s="4">
        <v>0</v>
      </c>
      <c r="P612" s="4">
        <v>0.5</v>
      </c>
      <c r="Q612" s="4">
        <v>0</v>
      </c>
      <c r="R612" s="23">
        <v>0</v>
      </c>
      <c r="S612" s="23">
        <v>250000</v>
      </c>
      <c r="T612" s="23">
        <v>0</v>
      </c>
      <c r="U612" s="23">
        <v>250000</v>
      </c>
    </row>
    <row r="613" spans="1:21" x14ac:dyDescent="0.25">
      <c r="A613" t="s">
        <v>2117</v>
      </c>
      <c r="B613" t="s">
        <v>2118</v>
      </c>
      <c r="C613" t="s">
        <v>1314</v>
      </c>
      <c r="D613" t="s">
        <v>2119</v>
      </c>
      <c r="E613" t="s">
        <v>2120</v>
      </c>
      <c r="F613" t="s">
        <v>1355</v>
      </c>
      <c r="G613" t="s">
        <v>1370</v>
      </c>
      <c r="H613">
        <v>2023</v>
      </c>
      <c r="I613" t="s">
        <v>1934</v>
      </c>
      <c r="J613" t="s">
        <v>1319</v>
      </c>
      <c r="K613" s="23">
        <v>30000000</v>
      </c>
      <c r="L613" t="s">
        <v>24</v>
      </c>
      <c r="M613" t="s">
        <v>1469</v>
      </c>
      <c r="O613" s="4">
        <v>0.56999999999999995</v>
      </c>
      <c r="P613" s="4">
        <v>0</v>
      </c>
      <c r="Q613" s="4">
        <v>0</v>
      </c>
      <c r="R613" s="23">
        <v>17100000</v>
      </c>
      <c r="S613" s="23">
        <v>0</v>
      </c>
      <c r="T613" s="23">
        <v>0</v>
      </c>
      <c r="U613" s="23">
        <v>17100000</v>
      </c>
    </row>
    <row r="614" spans="1:21" x14ac:dyDescent="0.25">
      <c r="A614" t="s">
        <v>1764</v>
      </c>
      <c r="B614" t="s">
        <v>1765</v>
      </c>
      <c r="C614" t="s">
        <v>1416</v>
      </c>
      <c r="D614" t="s">
        <v>1766</v>
      </c>
      <c r="E614" t="s">
        <v>1767</v>
      </c>
      <c r="F614" t="s">
        <v>1324</v>
      </c>
      <c r="G614" t="s">
        <v>1378</v>
      </c>
      <c r="H614">
        <v>2023</v>
      </c>
      <c r="I614" t="s">
        <v>1768</v>
      </c>
      <c r="J614" t="s">
        <v>1319</v>
      </c>
      <c r="K614" s="23">
        <v>10165000</v>
      </c>
      <c r="L614" t="s">
        <v>24</v>
      </c>
      <c r="M614" t="s">
        <v>1352</v>
      </c>
      <c r="O614" s="4">
        <v>0.75900000000000001</v>
      </c>
      <c r="P614" s="4">
        <v>0</v>
      </c>
      <c r="Q614" s="4">
        <v>0</v>
      </c>
      <c r="R614" s="23">
        <v>7715235</v>
      </c>
      <c r="S614" s="23">
        <v>0</v>
      </c>
      <c r="T614" s="23">
        <v>0</v>
      </c>
      <c r="U614" s="23">
        <v>7715235</v>
      </c>
    </row>
    <row r="615" spans="1:21" x14ac:dyDescent="0.25">
      <c r="A615" t="s">
        <v>1862</v>
      </c>
      <c r="B615" t="s">
        <v>1863</v>
      </c>
      <c r="C615" t="s">
        <v>1367</v>
      </c>
      <c r="D615" t="s">
        <v>1854</v>
      </c>
      <c r="E615" t="s">
        <v>1855</v>
      </c>
      <c r="F615" t="s">
        <v>1355</v>
      </c>
      <c r="G615" t="s">
        <v>1356</v>
      </c>
      <c r="H615">
        <v>2023</v>
      </c>
      <c r="I615" t="s">
        <v>1768</v>
      </c>
      <c r="J615" t="s">
        <v>1319</v>
      </c>
      <c r="K615" s="23">
        <v>575000</v>
      </c>
      <c r="L615" t="s">
        <v>24</v>
      </c>
      <c r="M615" t="s">
        <v>141</v>
      </c>
      <c r="O615" s="4">
        <v>1</v>
      </c>
      <c r="P615" s="4">
        <v>0</v>
      </c>
      <c r="Q615" s="4">
        <v>0</v>
      </c>
      <c r="R615" s="23">
        <v>575000</v>
      </c>
      <c r="S615" s="23">
        <v>0</v>
      </c>
      <c r="T615" s="23">
        <v>0</v>
      </c>
      <c r="U615" s="23">
        <v>575000</v>
      </c>
    </row>
    <row r="616" spans="1:21" x14ac:dyDescent="0.25">
      <c r="A616" t="s">
        <v>2121</v>
      </c>
      <c r="B616" t="s">
        <v>2122</v>
      </c>
      <c r="C616" t="s">
        <v>1314</v>
      </c>
      <c r="D616" t="s">
        <v>2119</v>
      </c>
      <c r="E616" t="s">
        <v>2120</v>
      </c>
      <c r="F616" t="s">
        <v>1355</v>
      </c>
      <c r="G616" t="s">
        <v>1363</v>
      </c>
      <c r="H616">
        <v>2023</v>
      </c>
      <c r="I616" t="s">
        <v>1768</v>
      </c>
      <c r="J616" t="s">
        <v>1319</v>
      </c>
      <c r="K616" s="23">
        <v>80000000</v>
      </c>
      <c r="L616" t="s">
        <v>25</v>
      </c>
      <c r="N616" t="s">
        <v>1347</v>
      </c>
      <c r="O616" s="4">
        <v>0</v>
      </c>
      <c r="P616" s="4">
        <v>0.30969999999999998</v>
      </c>
      <c r="Q616" s="4">
        <v>0</v>
      </c>
      <c r="R616" s="23">
        <v>0</v>
      </c>
      <c r="S616" s="23">
        <v>24775999.999999996</v>
      </c>
      <c r="T616" s="23">
        <v>0</v>
      </c>
      <c r="U616" s="23">
        <v>24776000</v>
      </c>
    </row>
    <row r="617" spans="1:21" x14ac:dyDescent="0.25">
      <c r="A617" t="s">
        <v>1668</v>
      </c>
      <c r="B617" t="s">
        <v>1669</v>
      </c>
      <c r="C617" t="s">
        <v>1367</v>
      </c>
      <c r="D617" t="s">
        <v>1623</v>
      </c>
      <c r="E617" t="s">
        <v>1623</v>
      </c>
      <c r="F617" t="s">
        <v>1355</v>
      </c>
      <c r="G617" t="s">
        <v>1356</v>
      </c>
      <c r="H617">
        <v>2023</v>
      </c>
      <c r="I617" t="s">
        <v>1382</v>
      </c>
      <c r="J617" t="s">
        <v>1319</v>
      </c>
      <c r="K617" s="23">
        <v>200000</v>
      </c>
      <c r="L617" t="s">
        <v>1335</v>
      </c>
      <c r="M617" t="s">
        <v>141</v>
      </c>
      <c r="N617" t="s">
        <v>1347</v>
      </c>
      <c r="O617" s="4">
        <v>0</v>
      </c>
      <c r="P617" s="4">
        <v>0</v>
      </c>
      <c r="Q617" s="4">
        <v>1</v>
      </c>
      <c r="R617" s="23">
        <v>0</v>
      </c>
      <c r="S617" s="23">
        <v>0</v>
      </c>
      <c r="T617" s="23">
        <v>200000</v>
      </c>
      <c r="U617" s="23">
        <v>200000</v>
      </c>
    </row>
    <row r="618" spans="1:21" x14ac:dyDescent="0.25">
      <c r="A618" t="s">
        <v>1722</v>
      </c>
      <c r="B618" t="s">
        <v>1723</v>
      </c>
      <c r="C618" t="s">
        <v>1314</v>
      </c>
      <c r="D618" t="s">
        <v>1720</v>
      </c>
      <c r="E618" t="s">
        <v>1720</v>
      </c>
      <c r="F618" t="s">
        <v>1324</v>
      </c>
      <c r="G618" t="s">
        <v>1403</v>
      </c>
      <c r="H618">
        <v>2023</v>
      </c>
      <c r="I618" t="s">
        <v>1526</v>
      </c>
      <c r="J618" t="s">
        <v>1319</v>
      </c>
      <c r="K618" s="23">
        <v>40000000</v>
      </c>
      <c r="L618" t="s">
        <v>24</v>
      </c>
      <c r="M618" t="s">
        <v>1327</v>
      </c>
      <c r="O618" s="4">
        <v>0.79849999999999999</v>
      </c>
      <c r="P618" s="4">
        <v>0</v>
      </c>
      <c r="Q618" s="4">
        <v>0</v>
      </c>
      <c r="R618" s="23">
        <v>31940000</v>
      </c>
      <c r="S618" s="23">
        <v>0</v>
      </c>
      <c r="T618" s="23">
        <v>0</v>
      </c>
      <c r="U618" s="23">
        <v>31940000</v>
      </c>
    </row>
    <row r="619" spans="1:21" x14ac:dyDescent="0.25">
      <c r="A619" t="s">
        <v>1722</v>
      </c>
      <c r="B619" t="s">
        <v>1723</v>
      </c>
      <c r="C619" t="s">
        <v>1314</v>
      </c>
      <c r="D619" t="s">
        <v>1720</v>
      </c>
      <c r="E619" t="s">
        <v>1720</v>
      </c>
      <c r="F619" t="s">
        <v>1324</v>
      </c>
      <c r="G619" t="s">
        <v>1403</v>
      </c>
      <c r="H619">
        <v>2023</v>
      </c>
      <c r="I619" t="s">
        <v>1526</v>
      </c>
      <c r="J619" t="s">
        <v>1319</v>
      </c>
      <c r="K619" s="23">
        <v>40000000</v>
      </c>
      <c r="L619" t="s">
        <v>1335</v>
      </c>
      <c r="M619" t="s">
        <v>1336</v>
      </c>
      <c r="N619" t="s">
        <v>1365</v>
      </c>
      <c r="O619" s="4">
        <v>0</v>
      </c>
      <c r="P619" s="4">
        <v>0</v>
      </c>
      <c r="Q619" s="4">
        <v>6.4500000000000002E-2</v>
      </c>
      <c r="R619" s="23">
        <v>0</v>
      </c>
      <c r="S619" s="23">
        <v>0</v>
      </c>
      <c r="T619" s="23">
        <v>2580000</v>
      </c>
      <c r="U619" s="23">
        <v>2580000</v>
      </c>
    </row>
    <row r="620" spans="1:21" x14ac:dyDescent="0.25">
      <c r="A620" t="s">
        <v>1777</v>
      </c>
      <c r="B620" t="s">
        <v>1778</v>
      </c>
      <c r="C620" t="s">
        <v>1367</v>
      </c>
      <c r="D620" t="s">
        <v>1766</v>
      </c>
      <c r="E620" t="s">
        <v>1767</v>
      </c>
      <c r="F620" t="s">
        <v>1355</v>
      </c>
      <c r="G620" t="s">
        <v>1363</v>
      </c>
      <c r="H620">
        <v>2023</v>
      </c>
      <c r="I620" t="s">
        <v>1526</v>
      </c>
      <c r="J620" t="s">
        <v>1319</v>
      </c>
      <c r="K620" s="23">
        <v>300000</v>
      </c>
      <c r="L620" t="s">
        <v>25</v>
      </c>
      <c r="N620" t="s">
        <v>1347</v>
      </c>
      <c r="O620" s="4">
        <v>0</v>
      </c>
      <c r="P620" s="4">
        <v>0.25</v>
      </c>
      <c r="Q620" s="4">
        <v>0</v>
      </c>
      <c r="R620" s="23">
        <v>0</v>
      </c>
      <c r="S620" s="23">
        <v>75000</v>
      </c>
      <c r="T620" s="23">
        <v>0</v>
      </c>
      <c r="U620" s="23">
        <v>75000</v>
      </c>
    </row>
    <row r="621" spans="1:21" x14ac:dyDescent="0.25">
      <c r="A621" t="s">
        <v>1548</v>
      </c>
      <c r="B621" t="s">
        <v>1549</v>
      </c>
      <c r="C621" t="s">
        <v>1314</v>
      </c>
      <c r="D621" t="s">
        <v>1539</v>
      </c>
      <c r="E621" t="s">
        <v>1539</v>
      </c>
      <c r="F621" t="s">
        <v>1338</v>
      </c>
      <c r="G621" t="s">
        <v>1351</v>
      </c>
      <c r="H621">
        <v>2023</v>
      </c>
      <c r="I621" t="s">
        <v>1550</v>
      </c>
      <c r="J621" t="s">
        <v>1319</v>
      </c>
      <c r="K621" s="23">
        <v>100000000</v>
      </c>
      <c r="L621" t="s">
        <v>25</v>
      </c>
      <c r="N621" t="s">
        <v>1415</v>
      </c>
      <c r="O621" s="4">
        <v>0</v>
      </c>
      <c r="P621" s="4">
        <v>3.4000000000000002E-2</v>
      </c>
      <c r="Q621" s="4">
        <v>0</v>
      </c>
      <c r="R621" s="23">
        <v>0</v>
      </c>
      <c r="S621" s="23">
        <v>3400000.0000000005</v>
      </c>
      <c r="T621" s="23">
        <v>0</v>
      </c>
      <c r="U621" s="23">
        <v>3400000</v>
      </c>
    </row>
    <row r="622" spans="1:21" x14ac:dyDescent="0.25">
      <c r="A622" t="s">
        <v>1548</v>
      </c>
      <c r="B622" t="s">
        <v>1549</v>
      </c>
      <c r="C622" t="s">
        <v>1314</v>
      </c>
      <c r="D622" t="s">
        <v>1539</v>
      </c>
      <c r="E622" t="s">
        <v>1539</v>
      </c>
      <c r="F622" t="s">
        <v>1338</v>
      </c>
      <c r="G622" t="s">
        <v>1351</v>
      </c>
      <c r="H622">
        <v>2023</v>
      </c>
      <c r="I622" t="s">
        <v>1550</v>
      </c>
      <c r="J622" t="s">
        <v>1319</v>
      </c>
      <c r="K622" s="23">
        <v>100000000</v>
      </c>
      <c r="L622" t="s">
        <v>24</v>
      </c>
      <c r="M622" t="s">
        <v>1345</v>
      </c>
      <c r="O622" s="4">
        <v>3.49E-2</v>
      </c>
      <c r="P622" s="4">
        <v>0</v>
      </c>
      <c r="Q622" s="4">
        <v>0</v>
      </c>
      <c r="R622" s="23">
        <v>3490000</v>
      </c>
      <c r="S622" s="23">
        <v>0</v>
      </c>
      <c r="T622" s="23">
        <v>0</v>
      </c>
      <c r="U622" s="23">
        <v>3490000</v>
      </c>
    </row>
    <row r="623" spans="1:21" x14ac:dyDescent="0.25">
      <c r="A623" t="s">
        <v>1548</v>
      </c>
      <c r="B623" t="s">
        <v>1549</v>
      </c>
      <c r="C623" t="s">
        <v>1314</v>
      </c>
      <c r="D623" t="s">
        <v>1539</v>
      </c>
      <c r="E623" t="s">
        <v>1539</v>
      </c>
      <c r="F623" t="s">
        <v>1338</v>
      </c>
      <c r="G623" t="s">
        <v>1351</v>
      </c>
      <c r="H623">
        <v>2023</v>
      </c>
      <c r="I623" t="s">
        <v>1550</v>
      </c>
      <c r="J623" t="s">
        <v>1319</v>
      </c>
      <c r="K623" s="23">
        <v>100000000</v>
      </c>
      <c r="L623" t="s">
        <v>1335</v>
      </c>
      <c r="M623" t="s">
        <v>1327</v>
      </c>
      <c r="N623" t="s">
        <v>1347</v>
      </c>
      <c r="O623" s="4">
        <v>0</v>
      </c>
      <c r="P623" s="4">
        <v>0</v>
      </c>
      <c r="Q623" s="4">
        <v>0.19829999999999998</v>
      </c>
      <c r="R623" s="23">
        <v>0</v>
      </c>
      <c r="S623" s="23">
        <v>0</v>
      </c>
      <c r="T623" s="23">
        <v>19829999.999999996</v>
      </c>
      <c r="U623" s="23">
        <v>19830000</v>
      </c>
    </row>
    <row r="624" spans="1:21" x14ac:dyDescent="0.25">
      <c r="A624" t="s">
        <v>1551</v>
      </c>
      <c r="B624" t="s">
        <v>1552</v>
      </c>
      <c r="C624" t="s">
        <v>1314</v>
      </c>
      <c r="D624" t="s">
        <v>1539</v>
      </c>
      <c r="E624" t="s">
        <v>1539</v>
      </c>
      <c r="F624" t="s">
        <v>1324</v>
      </c>
      <c r="G624" t="s">
        <v>1374</v>
      </c>
      <c r="H624">
        <v>2023</v>
      </c>
      <c r="I624" t="s">
        <v>1550</v>
      </c>
      <c r="J624" t="s">
        <v>1319</v>
      </c>
      <c r="K624" s="23">
        <v>50000000</v>
      </c>
      <c r="L624" t="s">
        <v>25</v>
      </c>
      <c r="N624" t="s">
        <v>1415</v>
      </c>
      <c r="O624" s="4">
        <v>0</v>
      </c>
      <c r="P624" s="4">
        <v>3.4000000000000002E-2</v>
      </c>
      <c r="Q624" s="4">
        <v>0</v>
      </c>
      <c r="R624" s="23">
        <v>0</v>
      </c>
      <c r="S624" s="23">
        <v>1700000.0000000002</v>
      </c>
      <c r="T624" s="23">
        <v>0</v>
      </c>
      <c r="U624" s="23">
        <v>1700000</v>
      </c>
    </row>
    <row r="625" spans="1:21" x14ac:dyDescent="0.25">
      <c r="A625" t="s">
        <v>1551</v>
      </c>
      <c r="B625" t="s">
        <v>1552</v>
      </c>
      <c r="C625" t="s">
        <v>1314</v>
      </c>
      <c r="D625" t="s">
        <v>1539</v>
      </c>
      <c r="E625" t="s">
        <v>1539</v>
      </c>
      <c r="F625" t="s">
        <v>1324</v>
      </c>
      <c r="G625" t="s">
        <v>1374</v>
      </c>
      <c r="H625">
        <v>2023</v>
      </c>
      <c r="I625" t="s">
        <v>1550</v>
      </c>
      <c r="J625" t="s">
        <v>1319</v>
      </c>
      <c r="K625" s="23">
        <v>50000000</v>
      </c>
      <c r="L625" t="s">
        <v>24</v>
      </c>
      <c r="M625" t="s">
        <v>1345</v>
      </c>
      <c r="O625" s="4">
        <v>3.49E-2</v>
      </c>
      <c r="P625" s="4">
        <v>0</v>
      </c>
      <c r="Q625" s="4">
        <v>0</v>
      </c>
      <c r="R625" s="23">
        <v>1745000</v>
      </c>
      <c r="S625" s="23">
        <v>0</v>
      </c>
      <c r="T625" s="23">
        <v>0</v>
      </c>
      <c r="U625" s="23">
        <v>1745000</v>
      </c>
    </row>
    <row r="626" spans="1:21" x14ac:dyDescent="0.25">
      <c r="A626" t="s">
        <v>1551</v>
      </c>
      <c r="B626" t="s">
        <v>1552</v>
      </c>
      <c r="C626" t="s">
        <v>1314</v>
      </c>
      <c r="D626" t="s">
        <v>1539</v>
      </c>
      <c r="E626" t="s">
        <v>1539</v>
      </c>
      <c r="F626" t="s">
        <v>1324</v>
      </c>
      <c r="G626" t="s">
        <v>1374</v>
      </c>
      <c r="H626">
        <v>2023</v>
      </c>
      <c r="I626" t="s">
        <v>1550</v>
      </c>
      <c r="J626" t="s">
        <v>1319</v>
      </c>
      <c r="K626" s="23">
        <v>50000000</v>
      </c>
      <c r="L626" t="s">
        <v>1335</v>
      </c>
      <c r="M626" t="s">
        <v>1327</v>
      </c>
      <c r="N626" t="s">
        <v>1347</v>
      </c>
      <c r="O626" s="4">
        <v>0</v>
      </c>
      <c r="P626" s="4">
        <v>0</v>
      </c>
      <c r="Q626" s="4">
        <v>0.19829999999999998</v>
      </c>
      <c r="R626" s="23">
        <v>0</v>
      </c>
      <c r="S626" s="23">
        <v>0</v>
      </c>
      <c r="T626" s="23">
        <v>9914999.9999999981</v>
      </c>
      <c r="U626" s="23">
        <v>9915000</v>
      </c>
    </row>
    <row r="627" spans="1:21" x14ac:dyDescent="0.25">
      <c r="A627" t="s">
        <v>1916</v>
      </c>
      <c r="B627" t="s">
        <v>1917</v>
      </c>
      <c r="C627" t="s">
        <v>1367</v>
      </c>
      <c r="D627" t="s">
        <v>1890</v>
      </c>
      <c r="E627" t="s">
        <v>1890</v>
      </c>
      <c r="F627" t="s">
        <v>1443</v>
      </c>
      <c r="G627" t="s">
        <v>1444</v>
      </c>
      <c r="H627">
        <v>2023</v>
      </c>
      <c r="I627" t="s">
        <v>1582</v>
      </c>
      <c r="J627" t="s">
        <v>1319</v>
      </c>
      <c r="K627" s="23">
        <v>800000</v>
      </c>
      <c r="L627" t="s">
        <v>1335</v>
      </c>
      <c r="M627" t="s">
        <v>1469</v>
      </c>
      <c r="N627" t="s">
        <v>1346</v>
      </c>
      <c r="O627" s="4">
        <v>0</v>
      </c>
      <c r="P627" s="4">
        <v>0</v>
      </c>
      <c r="Q627" s="4">
        <v>1</v>
      </c>
      <c r="R627" s="23">
        <v>0</v>
      </c>
      <c r="S627" s="23">
        <v>0</v>
      </c>
      <c r="T627" s="23">
        <v>800000</v>
      </c>
      <c r="U627" s="23">
        <v>800000</v>
      </c>
    </row>
    <row r="628" spans="1:21" x14ac:dyDescent="0.25">
      <c r="A628" t="s">
        <v>2058</v>
      </c>
      <c r="B628" t="s">
        <v>2059</v>
      </c>
      <c r="C628" t="s">
        <v>1367</v>
      </c>
      <c r="D628" t="s">
        <v>1964</v>
      </c>
      <c r="E628" t="s">
        <v>1964</v>
      </c>
      <c r="F628" t="s">
        <v>1355</v>
      </c>
      <c r="G628" t="s">
        <v>1370</v>
      </c>
      <c r="H628">
        <v>2023</v>
      </c>
      <c r="I628" t="s">
        <v>1826</v>
      </c>
      <c r="J628" t="s">
        <v>1319</v>
      </c>
      <c r="K628" s="23">
        <v>4000000</v>
      </c>
      <c r="L628" t="s">
        <v>1335</v>
      </c>
      <c r="M628" t="s">
        <v>1386</v>
      </c>
      <c r="N628" t="s">
        <v>1380</v>
      </c>
      <c r="O628" s="4">
        <v>0</v>
      </c>
      <c r="P628" s="4">
        <v>0</v>
      </c>
      <c r="Q628" s="4">
        <v>1</v>
      </c>
      <c r="R628" s="23">
        <v>0</v>
      </c>
      <c r="S628" s="23">
        <v>0</v>
      </c>
      <c r="T628" s="23">
        <v>4000000</v>
      </c>
      <c r="U628" s="23">
        <v>4000000</v>
      </c>
    </row>
    <row r="629" spans="1:21" x14ac:dyDescent="0.25">
      <c r="A629" t="s">
        <v>1555</v>
      </c>
      <c r="B629" t="s">
        <v>1556</v>
      </c>
      <c r="C629" t="s">
        <v>1314</v>
      </c>
      <c r="D629" t="s">
        <v>1539</v>
      </c>
      <c r="E629" t="s">
        <v>1539</v>
      </c>
      <c r="F629" t="s">
        <v>1316</v>
      </c>
      <c r="G629" t="s">
        <v>1343</v>
      </c>
      <c r="H629">
        <v>2023</v>
      </c>
      <c r="I629" t="s">
        <v>1557</v>
      </c>
      <c r="J629" t="s">
        <v>1319</v>
      </c>
      <c r="K629" s="23">
        <v>56000000</v>
      </c>
      <c r="L629" t="s">
        <v>24</v>
      </c>
      <c r="M629" t="s">
        <v>1327</v>
      </c>
      <c r="O629" s="4">
        <v>9.6099999999999991E-2</v>
      </c>
      <c r="P629" s="4">
        <v>0</v>
      </c>
      <c r="Q629" s="4">
        <v>0</v>
      </c>
      <c r="R629" s="23">
        <v>5381599.9999999991</v>
      </c>
      <c r="S629" s="23">
        <v>0</v>
      </c>
      <c r="T629" s="23">
        <v>0</v>
      </c>
      <c r="U629" s="23">
        <v>5381600</v>
      </c>
    </row>
    <row r="630" spans="1:21" x14ac:dyDescent="0.25">
      <c r="A630" t="s">
        <v>1555</v>
      </c>
      <c r="B630" t="s">
        <v>1556</v>
      </c>
      <c r="C630" t="s">
        <v>1314</v>
      </c>
      <c r="D630" t="s">
        <v>1539</v>
      </c>
      <c r="E630" t="s">
        <v>1539</v>
      </c>
      <c r="F630" t="s">
        <v>1316</v>
      </c>
      <c r="G630" t="s">
        <v>1343</v>
      </c>
      <c r="H630">
        <v>2023</v>
      </c>
      <c r="I630" t="s">
        <v>1557</v>
      </c>
      <c r="J630" t="s">
        <v>1319</v>
      </c>
      <c r="K630" s="23">
        <v>56000000</v>
      </c>
      <c r="L630" t="s">
        <v>24</v>
      </c>
      <c r="M630" t="s">
        <v>1352</v>
      </c>
      <c r="O630" s="4">
        <v>5.1999999999999998E-3</v>
      </c>
      <c r="P630" s="4">
        <v>0</v>
      </c>
      <c r="Q630" s="4">
        <v>0</v>
      </c>
      <c r="R630" s="23">
        <v>291200</v>
      </c>
      <c r="S630" s="23">
        <v>0</v>
      </c>
      <c r="T630" s="23">
        <v>0</v>
      </c>
      <c r="U630" s="23">
        <v>291200</v>
      </c>
    </row>
    <row r="631" spans="1:21" x14ac:dyDescent="0.25">
      <c r="A631" t="s">
        <v>1555</v>
      </c>
      <c r="B631" t="s">
        <v>1556</v>
      </c>
      <c r="C631" t="s">
        <v>1314</v>
      </c>
      <c r="D631" t="s">
        <v>1539</v>
      </c>
      <c r="E631" t="s">
        <v>1539</v>
      </c>
      <c r="F631" t="s">
        <v>1316</v>
      </c>
      <c r="G631" t="s">
        <v>1343</v>
      </c>
      <c r="H631">
        <v>2023</v>
      </c>
      <c r="I631" t="s">
        <v>1557</v>
      </c>
      <c r="J631" t="s">
        <v>1319</v>
      </c>
      <c r="K631" s="23">
        <v>56000000</v>
      </c>
      <c r="L631" t="s">
        <v>25</v>
      </c>
      <c r="N631" t="s">
        <v>1347</v>
      </c>
      <c r="O631" s="4">
        <v>0</v>
      </c>
      <c r="P631" s="4">
        <v>0.35409999999999997</v>
      </c>
      <c r="Q631" s="4">
        <v>0</v>
      </c>
      <c r="R631" s="23">
        <v>0</v>
      </c>
      <c r="S631" s="23">
        <v>19829600</v>
      </c>
      <c r="T631" s="23">
        <v>0</v>
      </c>
      <c r="U631" s="23">
        <v>19829600</v>
      </c>
    </row>
    <row r="632" spans="1:21" x14ac:dyDescent="0.25">
      <c r="A632" t="s">
        <v>1555</v>
      </c>
      <c r="B632" t="s">
        <v>1556</v>
      </c>
      <c r="C632" t="s">
        <v>1314</v>
      </c>
      <c r="D632" t="s">
        <v>1539</v>
      </c>
      <c r="E632" t="s">
        <v>1539</v>
      </c>
      <c r="F632" t="s">
        <v>1316</v>
      </c>
      <c r="G632" t="s">
        <v>1343</v>
      </c>
      <c r="H632">
        <v>2023</v>
      </c>
      <c r="I632" t="s">
        <v>1557</v>
      </c>
      <c r="J632" t="s">
        <v>1319</v>
      </c>
      <c r="K632" s="23">
        <v>56000000</v>
      </c>
      <c r="L632" t="s">
        <v>24</v>
      </c>
      <c r="M632" t="s">
        <v>84</v>
      </c>
      <c r="O632" s="4">
        <v>4.7199999999999999E-2</v>
      </c>
      <c r="P632" s="4">
        <v>0</v>
      </c>
      <c r="Q632" s="4">
        <v>0</v>
      </c>
      <c r="R632" s="23">
        <v>2643200</v>
      </c>
      <c r="S632" s="23">
        <v>0</v>
      </c>
      <c r="T632" s="23">
        <v>0</v>
      </c>
      <c r="U632" s="23">
        <v>2643200</v>
      </c>
    </row>
    <row r="633" spans="1:21" x14ac:dyDescent="0.25">
      <c r="A633" t="s">
        <v>1740</v>
      </c>
      <c r="B633" t="s">
        <v>1741</v>
      </c>
      <c r="C633" t="s">
        <v>1367</v>
      </c>
      <c r="D633" t="s">
        <v>1720</v>
      </c>
      <c r="E633" t="s">
        <v>1720</v>
      </c>
      <c r="F633" t="s">
        <v>1355</v>
      </c>
      <c r="G633" t="s">
        <v>1370</v>
      </c>
      <c r="H633">
        <v>2023</v>
      </c>
      <c r="I633" t="s">
        <v>1557</v>
      </c>
      <c r="J633" t="s">
        <v>1319</v>
      </c>
      <c r="K633" s="23">
        <v>150000</v>
      </c>
      <c r="L633" t="s">
        <v>24</v>
      </c>
      <c r="M633" t="s">
        <v>1386</v>
      </c>
      <c r="O633" s="4">
        <v>0.17069999999999999</v>
      </c>
      <c r="P633" s="4">
        <v>0</v>
      </c>
      <c r="Q633" s="4">
        <v>0</v>
      </c>
      <c r="R633" s="23">
        <v>25605</v>
      </c>
      <c r="S633" s="23">
        <v>0</v>
      </c>
      <c r="T633" s="23">
        <v>0</v>
      </c>
      <c r="U633" s="23">
        <v>25605</v>
      </c>
    </row>
    <row r="634" spans="1:21" x14ac:dyDescent="0.25">
      <c r="A634" t="s">
        <v>2046</v>
      </c>
      <c r="B634" t="s">
        <v>2047</v>
      </c>
      <c r="C634" t="s">
        <v>1367</v>
      </c>
      <c r="D634" t="s">
        <v>1964</v>
      </c>
      <c r="E634" t="s">
        <v>1964</v>
      </c>
      <c r="F634" t="s">
        <v>1355</v>
      </c>
      <c r="G634" t="s">
        <v>1370</v>
      </c>
      <c r="H634">
        <v>2023</v>
      </c>
      <c r="I634" t="s">
        <v>1557</v>
      </c>
      <c r="J634" t="s">
        <v>1319</v>
      </c>
      <c r="K634" s="23">
        <v>300000</v>
      </c>
      <c r="L634" t="s">
        <v>25</v>
      </c>
      <c r="N634" t="s">
        <v>1346</v>
      </c>
      <c r="O634" s="4">
        <v>0</v>
      </c>
      <c r="P634" s="4">
        <v>0.1</v>
      </c>
      <c r="Q634" s="4">
        <v>0</v>
      </c>
      <c r="R634" s="23">
        <v>0</v>
      </c>
      <c r="S634" s="23">
        <v>30000</v>
      </c>
      <c r="T634" s="23">
        <v>0</v>
      </c>
      <c r="U634" s="23">
        <v>30000</v>
      </c>
    </row>
    <row r="635" spans="1:21" x14ac:dyDescent="0.25">
      <c r="A635" t="s">
        <v>2099</v>
      </c>
      <c r="B635" t="s">
        <v>2100</v>
      </c>
      <c r="C635" t="s">
        <v>1416</v>
      </c>
      <c r="D635" t="s">
        <v>2101</v>
      </c>
      <c r="E635" t="s">
        <v>2102</v>
      </c>
      <c r="F635" t="s">
        <v>1316</v>
      </c>
      <c r="G635" t="s">
        <v>1343</v>
      </c>
      <c r="H635">
        <v>2023</v>
      </c>
      <c r="I635" t="s">
        <v>1557</v>
      </c>
      <c r="J635" t="s">
        <v>1319</v>
      </c>
      <c r="K635" s="23">
        <v>3129032</v>
      </c>
      <c r="L635" t="s">
        <v>25</v>
      </c>
      <c r="N635" t="s">
        <v>1347</v>
      </c>
      <c r="O635" s="4">
        <v>0</v>
      </c>
      <c r="P635" s="4">
        <v>0.23430000000000001</v>
      </c>
      <c r="Q635" s="4">
        <v>0</v>
      </c>
      <c r="R635" s="23">
        <v>0</v>
      </c>
      <c r="S635" s="23">
        <v>733132.19760000007</v>
      </c>
      <c r="T635" s="23">
        <v>0</v>
      </c>
      <c r="U635" s="23">
        <v>733132.2</v>
      </c>
    </row>
    <row r="636" spans="1:21" x14ac:dyDescent="0.25">
      <c r="A636" t="s">
        <v>2099</v>
      </c>
      <c r="B636" t="s">
        <v>2100</v>
      </c>
      <c r="C636" t="s">
        <v>1416</v>
      </c>
      <c r="D636" t="s">
        <v>2101</v>
      </c>
      <c r="E636" t="s">
        <v>2102</v>
      </c>
      <c r="F636" t="s">
        <v>1316</v>
      </c>
      <c r="G636" t="s">
        <v>1343</v>
      </c>
      <c r="H636">
        <v>2023</v>
      </c>
      <c r="I636" t="s">
        <v>1557</v>
      </c>
      <c r="J636" t="s">
        <v>1319</v>
      </c>
      <c r="K636" s="23">
        <v>3129032</v>
      </c>
      <c r="L636" t="s">
        <v>25</v>
      </c>
      <c r="N636" t="s">
        <v>1366</v>
      </c>
      <c r="O636" s="4">
        <v>0</v>
      </c>
      <c r="P636" s="4">
        <v>0.66500000000000004</v>
      </c>
      <c r="Q636" s="4">
        <v>0</v>
      </c>
      <c r="R636" s="23">
        <v>0</v>
      </c>
      <c r="S636" s="23">
        <v>2080806.28</v>
      </c>
      <c r="T636" s="23">
        <v>0</v>
      </c>
      <c r="U636" s="23">
        <v>2080806.28</v>
      </c>
    </row>
    <row r="637" spans="1:21" x14ac:dyDescent="0.25">
      <c r="A637" t="s">
        <v>2099</v>
      </c>
      <c r="B637" t="s">
        <v>2100</v>
      </c>
      <c r="C637" t="s">
        <v>1416</v>
      </c>
      <c r="D637" t="s">
        <v>2101</v>
      </c>
      <c r="E637" t="s">
        <v>2102</v>
      </c>
      <c r="F637" t="s">
        <v>1316</v>
      </c>
      <c r="G637" t="s">
        <v>1343</v>
      </c>
      <c r="H637">
        <v>2023</v>
      </c>
      <c r="I637" t="s">
        <v>1557</v>
      </c>
      <c r="J637" t="s">
        <v>1319</v>
      </c>
      <c r="K637" s="23">
        <v>3129032</v>
      </c>
      <c r="L637" t="s">
        <v>25</v>
      </c>
      <c r="N637" t="s">
        <v>1365</v>
      </c>
      <c r="O637" s="4">
        <v>0</v>
      </c>
      <c r="P637" s="4">
        <v>0.1007</v>
      </c>
      <c r="Q637" s="4">
        <v>0</v>
      </c>
      <c r="R637" s="23">
        <v>0</v>
      </c>
      <c r="S637" s="23">
        <v>315093.52240000002</v>
      </c>
      <c r="T637" s="23">
        <v>0</v>
      </c>
      <c r="U637" s="23">
        <v>315093.52</v>
      </c>
    </row>
    <row r="638" spans="1:21" x14ac:dyDescent="0.25">
      <c r="A638" t="s">
        <v>1500</v>
      </c>
      <c r="B638" t="s">
        <v>1501</v>
      </c>
      <c r="C638" t="s">
        <v>1367</v>
      </c>
      <c r="D638" t="s">
        <v>1475</v>
      </c>
      <c r="E638" t="s">
        <v>1476</v>
      </c>
      <c r="F638" t="s">
        <v>1316</v>
      </c>
      <c r="G638" t="s">
        <v>1317</v>
      </c>
      <c r="H638">
        <v>2023</v>
      </c>
      <c r="I638" t="s">
        <v>1502</v>
      </c>
      <c r="J638" t="s">
        <v>1319</v>
      </c>
      <c r="K638" s="23">
        <v>107000</v>
      </c>
      <c r="L638" t="s">
        <v>25</v>
      </c>
      <c r="N638" t="s">
        <v>1415</v>
      </c>
      <c r="O638" s="4">
        <v>0</v>
      </c>
      <c r="P638" s="4">
        <v>1</v>
      </c>
      <c r="Q638" s="4">
        <v>0</v>
      </c>
      <c r="R638" s="23">
        <v>0</v>
      </c>
      <c r="S638" s="23">
        <v>107000</v>
      </c>
      <c r="T638" s="23">
        <v>0</v>
      </c>
      <c r="U638" s="23">
        <v>107000</v>
      </c>
    </row>
    <row r="639" spans="1:21" x14ac:dyDescent="0.25">
      <c r="A639" t="s">
        <v>1533</v>
      </c>
      <c r="B639" t="s">
        <v>1534</v>
      </c>
      <c r="C639" t="s">
        <v>1367</v>
      </c>
      <c r="D639" t="s">
        <v>1511</v>
      </c>
      <c r="E639" t="s">
        <v>1511</v>
      </c>
      <c r="F639" t="s">
        <v>1316</v>
      </c>
      <c r="G639" t="s">
        <v>1317</v>
      </c>
      <c r="H639">
        <v>2023</v>
      </c>
      <c r="I639" t="s">
        <v>1502</v>
      </c>
      <c r="J639" t="s">
        <v>1319</v>
      </c>
      <c r="K639" s="23">
        <v>600000</v>
      </c>
      <c r="L639" t="s">
        <v>25</v>
      </c>
      <c r="N639" t="s">
        <v>1346</v>
      </c>
      <c r="O639" s="4">
        <v>0</v>
      </c>
      <c r="P639" s="4">
        <v>0.2</v>
      </c>
      <c r="Q639" s="4">
        <v>0</v>
      </c>
      <c r="R639" s="23">
        <v>0</v>
      </c>
      <c r="S639" s="23">
        <v>120000</v>
      </c>
      <c r="T639" s="23">
        <v>0</v>
      </c>
      <c r="U639" s="23">
        <v>120000</v>
      </c>
    </row>
    <row r="640" spans="1:21" x14ac:dyDescent="0.25">
      <c r="A640" t="s">
        <v>1626</v>
      </c>
      <c r="B640" t="s">
        <v>1627</v>
      </c>
      <c r="C640" t="s">
        <v>1314</v>
      </c>
      <c r="D640" t="s">
        <v>1623</v>
      </c>
      <c r="E640" t="s">
        <v>1623</v>
      </c>
      <c r="F640" t="s">
        <v>1316</v>
      </c>
      <c r="G640" t="s">
        <v>1343</v>
      </c>
      <c r="H640">
        <v>2023</v>
      </c>
      <c r="I640" t="s">
        <v>1502</v>
      </c>
      <c r="J640" t="s">
        <v>1319</v>
      </c>
      <c r="K640" s="23">
        <v>100000000</v>
      </c>
      <c r="L640" t="s">
        <v>24</v>
      </c>
      <c r="M640" t="s">
        <v>1327</v>
      </c>
      <c r="O640" s="4">
        <v>8.3199999999999996E-2</v>
      </c>
      <c r="P640" s="4">
        <v>0</v>
      </c>
      <c r="Q640" s="4">
        <v>0</v>
      </c>
      <c r="R640" s="23">
        <v>8320000</v>
      </c>
      <c r="S640" s="23">
        <v>0</v>
      </c>
      <c r="T640" s="23">
        <v>0</v>
      </c>
      <c r="U640" s="23">
        <v>8320000</v>
      </c>
    </row>
    <row r="641" spans="1:21" x14ac:dyDescent="0.25">
      <c r="A641" t="s">
        <v>1626</v>
      </c>
      <c r="B641" t="s">
        <v>1627</v>
      </c>
      <c r="C641" t="s">
        <v>1314</v>
      </c>
      <c r="D641" t="s">
        <v>1623</v>
      </c>
      <c r="E641" t="s">
        <v>1623</v>
      </c>
      <c r="F641" t="s">
        <v>1316</v>
      </c>
      <c r="G641" t="s">
        <v>1343</v>
      </c>
      <c r="H641">
        <v>2023</v>
      </c>
      <c r="I641" t="s">
        <v>1502</v>
      </c>
      <c r="J641" t="s">
        <v>1319</v>
      </c>
      <c r="K641" s="23">
        <v>100000000</v>
      </c>
      <c r="L641" t="s">
        <v>1335</v>
      </c>
      <c r="M641" t="s">
        <v>1327</v>
      </c>
      <c r="N641" t="s">
        <v>1320</v>
      </c>
      <c r="O641" s="4">
        <v>0</v>
      </c>
      <c r="P641" s="4">
        <v>0</v>
      </c>
      <c r="Q641" s="4">
        <v>0.308</v>
      </c>
      <c r="R641" s="23">
        <v>0</v>
      </c>
      <c r="S641" s="23">
        <v>0</v>
      </c>
      <c r="T641" s="23">
        <v>30800000</v>
      </c>
      <c r="U641" s="23">
        <v>30800000</v>
      </c>
    </row>
    <row r="642" spans="1:21" x14ac:dyDescent="0.25">
      <c r="A642" t="s">
        <v>1626</v>
      </c>
      <c r="B642" t="s">
        <v>1627</v>
      </c>
      <c r="C642" t="s">
        <v>1314</v>
      </c>
      <c r="D642" t="s">
        <v>1623</v>
      </c>
      <c r="E642" t="s">
        <v>1623</v>
      </c>
      <c r="F642" t="s">
        <v>1316</v>
      </c>
      <c r="G642" t="s">
        <v>1343</v>
      </c>
      <c r="H642">
        <v>2023</v>
      </c>
      <c r="I642" t="s">
        <v>1502</v>
      </c>
      <c r="J642" t="s">
        <v>1319</v>
      </c>
      <c r="K642" s="23">
        <v>100000000</v>
      </c>
      <c r="L642" t="s">
        <v>1335</v>
      </c>
      <c r="M642" t="s">
        <v>1321</v>
      </c>
      <c r="N642" t="s">
        <v>1320</v>
      </c>
      <c r="O642" s="4">
        <v>0</v>
      </c>
      <c r="P642" s="4">
        <v>0</v>
      </c>
      <c r="Q642" s="4">
        <v>0.42</v>
      </c>
      <c r="R642" s="23">
        <v>0</v>
      </c>
      <c r="S642" s="23">
        <v>0</v>
      </c>
      <c r="T642" s="23">
        <v>42000000</v>
      </c>
      <c r="U642" s="23">
        <v>42000000</v>
      </c>
    </row>
    <row r="643" spans="1:21" x14ac:dyDescent="0.25">
      <c r="A643" t="s">
        <v>1738</v>
      </c>
      <c r="B643" t="s">
        <v>1739</v>
      </c>
      <c r="C643" t="s">
        <v>1452</v>
      </c>
      <c r="D643" t="s">
        <v>1720</v>
      </c>
      <c r="E643" t="s">
        <v>1720</v>
      </c>
      <c r="F643" t="s">
        <v>1324</v>
      </c>
      <c r="G643" t="s">
        <v>1378</v>
      </c>
      <c r="H643">
        <v>2023</v>
      </c>
      <c r="I643" t="s">
        <v>1496</v>
      </c>
      <c r="J643" t="s">
        <v>1319</v>
      </c>
      <c r="K643" s="23">
        <v>190000000</v>
      </c>
      <c r="L643" t="s">
        <v>25</v>
      </c>
      <c r="N643" t="s">
        <v>1365</v>
      </c>
      <c r="O643" s="4">
        <v>0</v>
      </c>
      <c r="P643" s="4">
        <v>0.47368421052631576</v>
      </c>
      <c r="Q643" s="4">
        <v>0</v>
      </c>
      <c r="R643" s="23">
        <v>0</v>
      </c>
      <c r="S643" s="23">
        <v>90000000</v>
      </c>
      <c r="T643" s="23">
        <v>0</v>
      </c>
      <c r="U643" s="23">
        <v>90000000</v>
      </c>
    </row>
    <row r="644" spans="1:21" x14ac:dyDescent="0.25">
      <c r="A644" t="s">
        <v>2123</v>
      </c>
      <c r="B644" t="s">
        <v>2124</v>
      </c>
      <c r="C644" t="s">
        <v>1314</v>
      </c>
      <c r="D644" t="s">
        <v>2119</v>
      </c>
      <c r="E644" t="s">
        <v>2120</v>
      </c>
      <c r="F644" t="s">
        <v>1324</v>
      </c>
      <c r="G644" t="s">
        <v>1374</v>
      </c>
      <c r="H644">
        <v>2023</v>
      </c>
      <c r="I644" t="s">
        <v>1496</v>
      </c>
      <c r="J644" t="s">
        <v>1319</v>
      </c>
      <c r="K644" s="23">
        <v>20000000</v>
      </c>
      <c r="L644" t="s">
        <v>1335</v>
      </c>
      <c r="M644" t="s">
        <v>1345</v>
      </c>
      <c r="N644" t="s">
        <v>1409</v>
      </c>
      <c r="O644" s="4">
        <v>0</v>
      </c>
      <c r="P644" s="4">
        <v>0</v>
      </c>
      <c r="Q644" s="4">
        <v>1.9099999999999999E-2</v>
      </c>
      <c r="R644" s="23">
        <v>0</v>
      </c>
      <c r="S644" s="23">
        <v>0</v>
      </c>
      <c r="T644" s="23">
        <v>382000</v>
      </c>
      <c r="U644" s="23">
        <v>382000</v>
      </c>
    </row>
    <row r="645" spans="1:21" x14ac:dyDescent="0.25">
      <c r="A645" t="s">
        <v>2123</v>
      </c>
      <c r="B645" t="s">
        <v>2124</v>
      </c>
      <c r="C645" t="s">
        <v>1314</v>
      </c>
      <c r="D645" t="s">
        <v>2119</v>
      </c>
      <c r="E645" t="s">
        <v>2120</v>
      </c>
      <c r="F645" t="s">
        <v>1324</v>
      </c>
      <c r="G645" t="s">
        <v>1374</v>
      </c>
      <c r="H645">
        <v>2023</v>
      </c>
      <c r="I645" t="s">
        <v>1496</v>
      </c>
      <c r="J645" t="s">
        <v>1319</v>
      </c>
      <c r="K645" s="23">
        <v>20000000</v>
      </c>
      <c r="L645" t="s">
        <v>24</v>
      </c>
      <c r="M645" t="s">
        <v>1345</v>
      </c>
      <c r="O645" s="4">
        <v>1.7000000000000001E-3</v>
      </c>
      <c r="P645" s="4">
        <v>0</v>
      </c>
      <c r="Q645" s="4">
        <v>0</v>
      </c>
      <c r="R645" s="23">
        <v>34000</v>
      </c>
      <c r="S645" s="23">
        <v>0</v>
      </c>
      <c r="T645" s="23">
        <v>0</v>
      </c>
      <c r="U645" s="23">
        <v>34000</v>
      </c>
    </row>
    <row r="646" spans="1:21" x14ac:dyDescent="0.25">
      <c r="A646" t="s">
        <v>1395</v>
      </c>
      <c r="B646" t="s">
        <v>1396</v>
      </c>
      <c r="C646" t="s">
        <v>1367</v>
      </c>
      <c r="D646" t="s">
        <v>1315</v>
      </c>
      <c r="E646" t="s">
        <v>1315</v>
      </c>
      <c r="F646" t="s">
        <v>1355</v>
      </c>
      <c r="G646" t="s">
        <v>1363</v>
      </c>
      <c r="H646">
        <v>2023</v>
      </c>
      <c r="I646" t="s">
        <v>1397</v>
      </c>
      <c r="J646" t="s">
        <v>1319</v>
      </c>
      <c r="K646" s="23">
        <v>300000</v>
      </c>
      <c r="L646" t="s">
        <v>1335</v>
      </c>
      <c r="M646" t="s">
        <v>84</v>
      </c>
      <c r="N646" t="s">
        <v>1347</v>
      </c>
      <c r="O646" s="4">
        <v>0</v>
      </c>
      <c r="P646" s="4">
        <v>0</v>
      </c>
      <c r="Q646" s="4">
        <v>0.13300000000000001</v>
      </c>
      <c r="R646" s="23">
        <v>0</v>
      </c>
      <c r="S646" s="23">
        <v>0</v>
      </c>
      <c r="T646" s="23">
        <v>39900</v>
      </c>
      <c r="U646" s="23">
        <v>39900</v>
      </c>
    </row>
    <row r="647" spans="1:21" x14ac:dyDescent="0.25">
      <c r="A647" t="s">
        <v>1459</v>
      </c>
      <c r="B647" t="s">
        <v>1460</v>
      </c>
      <c r="C647" t="s">
        <v>1367</v>
      </c>
      <c r="D647" t="s">
        <v>1448</v>
      </c>
      <c r="E647" t="s">
        <v>1449</v>
      </c>
      <c r="F647" t="s">
        <v>1316</v>
      </c>
      <c r="G647" t="s">
        <v>1461</v>
      </c>
      <c r="H647">
        <v>2023</v>
      </c>
      <c r="I647" t="s">
        <v>1462</v>
      </c>
      <c r="J647" t="s">
        <v>1319</v>
      </c>
      <c r="K647" s="23">
        <v>600000</v>
      </c>
      <c r="L647" t="s">
        <v>25</v>
      </c>
      <c r="N647" t="s">
        <v>1320</v>
      </c>
      <c r="O647" s="4">
        <v>0</v>
      </c>
      <c r="P647" s="4">
        <v>1</v>
      </c>
      <c r="Q647" s="4">
        <v>0</v>
      </c>
      <c r="R647" s="23">
        <v>0</v>
      </c>
      <c r="S647" s="23">
        <v>600000</v>
      </c>
      <c r="T647" s="23">
        <v>0</v>
      </c>
      <c r="U647" s="23">
        <v>600000</v>
      </c>
    </row>
    <row r="648" spans="1:21" x14ac:dyDescent="0.25">
      <c r="A648" t="s">
        <v>1558</v>
      </c>
      <c r="B648" t="s">
        <v>1559</v>
      </c>
      <c r="C648" t="s">
        <v>1314</v>
      </c>
      <c r="D648" t="s">
        <v>1539</v>
      </c>
      <c r="E648" t="s">
        <v>1539</v>
      </c>
      <c r="F648" t="s">
        <v>1338</v>
      </c>
      <c r="G648" t="s">
        <v>1339</v>
      </c>
      <c r="H648">
        <v>2023</v>
      </c>
      <c r="I648" t="s">
        <v>1462</v>
      </c>
      <c r="J648" t="s">
        <v>1319</v>
      </c>
      <c r="K648" s="23">
        <v>40000000</v>
      </c>
      <c r="L648" t="s">
        <v>24</v>
      </c>
      <c r="M648" t="s">
        <v>1327</v>
      </c>
      <c r="O648" s="4">
        <v>0.82480000000000009</v>
      </c>
      <c r="P648" s="4">
        <v>0</v>
      </c>
      <c r="Q648" s="4">
        <v>0</v>
      </c>
      <c r="R648" s="23">
        <v>32992000.000000004</v>
      </c>
      <c r="S648" s="23">
        <v>0</v>
      </c>
      <c r="T648" s="23">
        <v>0</v>
      </c>
      <c r="U648" s="23">
        <v>32992000</v>
      </c>
    </row>
    <row r="649" spans="1:21" x14ac:dyDescent="0.25">
      <c r="A649" t="s">
        <v>1634</v>
      </c>
      <c r="B649" t="s">
        <v>1635</v>
      </c>
      <c r="C649" t="s">
        <v>1314</v>
      </c>
      <c r="D649" t="s">
        <v>1623</v>
      </c>
      <c r="E649" t="s">
        <v>1623</v>
      </c>
      <c r="F649" t="s">
        <v>1324</v>
      </c>
      <c r="G649" t="s">
        <v>1378</v>
      </c>
      <c r="H649">
        <v>2023</v>
      </c>
      <c r="I649" t="s">
        <v>1462</v>
      </c>
      <c r="J649" t="s">
        <v>1319</v>
      </c>
      <c r="K649" s="23">
        <v>200000000</v>
      </c>
      <c r="L649" t="s">
        <v>24</v>
      </c>
      <c r="M649" t="s">
        <v>1345</v>
      </c>
      <c r="O649" s="4">
        <v>0.34649999999999997</v>
      </c>
      <c r="P649" s="4">
        <v>0</v>
      </c>
      <c r="Q649" s="4">
        <v>0</v>
      </c>
      <c r="R649" s="23">
        <v>69300000</v>
      </c>
      <c r="S649" s="23">
        <v>0</v>
      </c>
      <c r="T649" s="23">
        <v>0</v>
      </c>
      <c r="U649" s="23">
        <v>69300000</v>
      </c>
    </row>
    <row r="650" spans="1:21" x14ac:dyDescent="0.25">
      <c r="A650" t="s">
        <v>1749</v>
      </c>
      <c r="B650" t="s">
        <v>1750</v>
      </c>
      <c r="C650" t="s">
        <v>1367</v>
      </c>
      <c r="D650" t="s">
        <v>1720</v>
      </c>
      <c r="E650" t="s">
        <v>1720</v>
      </c>
      <c r="F650" t="s">
        <v>1316</v>
      </c>
      <c r="G650" t="s">
        <v>1343</v>
      </c>
      <c r="H650">
        <v>2023</v>
      </c>
      <c r="I650" t="s">
        <v>1751</v>
      </c>
      <c r="J650" t="s">
        <v>1319</v>
      </c>
      <c r="K650" s="23">
        <v>360000</v>
      </c>
      <c r="L650" t="s">
        <v>25</v>
      </c>
      <c r="N650" t="s">
        <v>1347</v>
      </c>
      <c r="O650" s="4">
        <v>0</v>
      </c>
      <c r="P650" s="4">
        <v>1</v>
      </c>
      <c r="Q650" s="4">
        <v>0</v>
      </c>
      <c r="R650" s="23">
        <v>0</v>
      </c>
      <c r="S650" s="23">
        <v>360000</v>
      </c>
      <c r="T650" s="23">
        <v>0</v>
      </c>
      <c r="U650" s="23">
        <v>360000</v>
      </c>
    </row>
    <row r="651" spans="1:21" x14ac:dyDescent="0.25">
      <c r="A651" t="s">
        <v>1383</v>
      </c>
      <c r="B651" t="s">
        <v>1384</v>
      </c>
      <c r="C651" t="s">
        <v>1367</v>
      </c>
      <c r="D651" t="s">
        <v>1315</v>
      </c>
      <c r="E651" t="s">
        <v>1315</v>
      </c>
      <c r="F651" t="s">
        <v>1355</v>
      </c>
      <c r="G651" t="s">
        <v>1370</v>
      </c>
      <c r="H651">
        <v>2023</v>
      </c>
      <c r="I651" t="s">
        <v>1385</v>
      </c>
      <c r="J651" t="s">
        <v>1319</v>
      </c>
      <c r="K651" s="23">
        <v>200000</v>
      </c>
      <c r="L651" t="s">
        <v>24</v>
      </c>
      <c r="M651" t="s">
        <v>1386</v>
      </c>
      <c r="O651" s="4">
        <v>0.25</v>
      </c>
      <c r="P651" s="4">
        <v>0</v>
      </c>
      <c r="Q651" s="4">
        <v>0</v>
      </c>
      <c r="R651" s="23">
        <v>50000</v>
      </c>
      <c r="S651" s="23">
        <v>0</v>
      </c>
      <c r="T651" s="23">
        <v>0</v>
      </c>
      <c r="U651" s="23">
        <v>50000</v>
      </c>
    </row>
    <row r="652" spans="1:21" x14ac:dyDescent="0.25">
      <c r="A652" t="s">
        <v>1506</v>
      </c>
      <c r="B652" t="s">
        <v>1507</v>
      </c>
      <c r="C652" t="s">
        <v>1367</v>
      </c>
      <c r="D652" t="s">
        <v>1475</v>
      </c>
      <c r="E652" t="s">
        <v>1476</v>
      </c>
      <c r="F652" t="s">
        <v>1355</v>
      </c>
      <c r="G652" t="s">
        <v>1370</v>
      </c>
      <c r="H652">
        <v>2023</v>
      </c>
      <c r="I652" t="s">
        <v>1385</v>
      </c>
      <c r="J652" t="s">
        <v>1319</v>
      </c>
      <c r="K652" s="23">
        <v>20000</v>
      </c>
      <c r="L652" t="s">
        <v>25</v>
      </c>
      <c r="N652" t="s">
        <v>1346</v>
      </c>
      <c r="O652" s="4">
        <v>0</v>
      </c>
      <c r="P652" s="4">
        <v>0.25</v>
      </c>
      <c r="Q652" s="4">
        <v>0</v>
      </c>
      <c r="R652" s="23">
        <v>0</v>
      </c>
      <c r="S652" s="23">
        <v>5000</v>
      </c>
      <c r="T652" s="23">
        <v>0</v>
      </c>
      <c r="U652" s="23">
        <v>5000</v>
      </c>
    </row>
    <row r="653" spans="1:21" x14ac:dyDescent="0.25">
      <c r="A653" t="s">
        <v>1603</v>
      </c>
      <c r="B653" t="s">
        <v>1604</v>
      </c>
      <c r="C653" t="s">
        <v>1367</v>
      </c>
      <c r="D653" t="s">
        <v>1590</v>
      </c>
      <c r="E653" t="s">
        <v>1591</v>
      </c>
      <c r="F653" t="s">
        <v>1316</v>
      </c>
      <c r="G653" t="s">
        <v>1317</v>
      </c>
      <c r="H653">
        <v>2023</v>
      </c>
      <c r="I653" t="s">
        <v>1605</v>
      </c>
      <c r="J653" t="s">
        <v>1319</v>
      </c>
      <c r="K653" s="23">
        <v>400000</v>
      </c>
      <c r="L653" t="s">
        <v>25</v>
      </c>
      <c r="N653" t="s">
        <v>1606</v>
      </c>
      <c r="O653" s="4">
        <v>0</v>
      </c>
      <c r="P653" s="4">
        <v>0.5</v>
      </c>
      <c r="Q653" s="4">
        <v>0</v>
      </c>
      <c r="R653" s="23">
        <v>0</v>
      </c>
      <c r="S653" s="23">
        <v>200000</v>
      </c>
      <c r="T653" s="23">
        <v>0</v>
      </c>
      <c r="U653" s="23">
        <v>200000</v>
      </c>
    </row>
    <row r="654" spans="1:21" x14ac:dyDescent="0.25">
      <c r="A654" t="s">
        <v>1624</v>
      </c>
      <c r="B654" t="s">
        <v>1625</v>
      </c>
      <c r="C654" t="s">
        <v>1416</v>
      </c>
      <c r="D654" t="s">
        <v>1623</v>
      </c>
      <c r="E654" t="s">
        <v>1623</v>
      </c>
      <c r="F654" t="s">
        <v>1316</v>
      </c>
      <c r="G654" t="s">
        <v>1317</v>
      </c>
      <c r="H654">
        <v>2023</v>
      </c>
      <c r="I654" t="s">
        <v>1605</v>
      </c>
      <c r="J654" t="s">
        <v>1319</v>
      </c>
      <c r="K654" s="23">
        <v>1250000</v>
      </c>
      <c r="L654" t="s">
        <v>1335</v>
      </c>
      <c r="M654" t="s">
        <v>1321</v>
      </c>
      <c r="N654" t="s">
        <v>1320</v>
      </c>
      <c r="O654" s="4">
        <v>0</v>
      </c>
      <c r="P654" s="4">
        <v>0</v>
      </c>
      <c r="Q654" s="4">
        <v>1</v>
      </c>
      <c r="R654" s="23">
        <v>0</v>
      </c>
      <c r="S654" s="23">
        <v>0</v>
      </c>
      <c r="T654" s="23">
        <v>1250000</v>
      </c>
      <c r="U654" s="23">
        <v>1250000</v>
      </c>
    </row>
    <row r="655" spans="1:21" x14ac:dyDescent="0.25">
      <c r="A655" t="s">
        <v>1660</v>
      </c>
      <c r="B655" t="s">
        <v>1661</v>
      </c>
      <c r="C655" t="s">
        <v>1367</v>
      </c>
      <c r="D655" t="s">
        <v>1623</v>
      </c>
      <c r="E655" t="s">
        <v>1623</v>
      </c>
      <c r="F655" t="s">
        <v>1316</v>
      </c>
      <c r="G655" t="s">
        <v>1317</v>
      </c>
      <c r="H655">
        <v>2023</v>
      </c>
      <c r="I655" t="s">
        <v>1605</v>
      </c>
      <c r="J655" t="s">
        <v>1319</v>
      </c>
      <c r="K655" s="23">
        <v>200000</v>
      </c>
      <c r="L655" t="s">
        <v>25</v>
      </c>
      <c r="N655" t="s">
        <v>1320</v>
      </c>
      <c r="O655" s="4">
        <v>0</v>
      </c>
      <c r="P655" s="4">
        <v>0.5</v>
      </c>
      <c r="Q655" s="4">
        <v>0</v>
      </c>
      <c r="R655" s="23">
        <v>0</v>
      </c>
      <c r="S655" s="23">
        <v>100000</v>
      </c>
      <c r="T655" s="23">
        <v>0</v>
      </c>
      <c r="U655" s="23">
        <v>100000</v>
      </c>
    </row>
    <row r="656" spans="1:21" x14ac:dyDescent="0.25">
      <c r="A656" t="s">
        <v>1783</v>
      </c>
      <c r="B656" t="s">
        <v>1784</v>
      </c>
      <c r="C656" t="s">
        <v>1367</v>
      </c>
      <c r="D656" t="s">
        <v>1766</v>
      </c>
      <c r="E656" t="s">
        <v>1767</v>
      </c>
      <c r="F656" t="s">
        <v>1338</v>
      </c>
      <c r="G656" t="s">
        <v>1339</v>
      </c>
      <c r="H656">
        <v>2023</v>
      </c>
      <c r="I656" t="s">
        <v>1605</v>
      </c>
      <c r="J656" t="s">
        <v>1319</v>
      </c>
      <c r="K656" s="23">
        <v>200000</v>
      </c>
      <c r="L656" t="s">
        <v>25</v>
      </c>
      <c r="N656" t="s">
        <v>1415</v>
      </c>
      <c r="O656" s="4">
        <v>0</v>
      </c>
      <c r="P656" s="4">
        <v>0.8</v>
      </c>
      <c r="Q656" s="4">
        <v>0</v>
      </c>
      <c r="R656" s="23">
        <v>0</v>
      </c>
      <c r="S656" s="23">
        <v>160000</v>
      </c>
      <c r="T656" s="23">
        <v>0</v>
      </c>
      <c r="U656" s="23">
        <v>160000</v>
      </c>
    </row>
    <row r="657" spans="1:21" x14ac:dyDescent="0.25">
      <c r="A657" t="s">
        <v>2020</v>
      </c>
      <c r="B657" t="s">
        <v>2021</v>
      </c>
      <c r="C657" t="s">
        <v>1367</v>
      </c>
      <c r="D657" t="s">
        <v>1964</v>
      </c>
      <c r="E657" t="s">
        <v>1964</v>
      </c>
      <c r="F657" t="s">
        <v>1324</v>
      </c>
      <c r="G657" t="s">
        <v>1374</v>
      </c>
      <c r="H657">
        <v>2023</v>
      </c>
      <c r="I657" t="s">
        <v>2022</v>
      </c>
      <c r="J657" t="s">
        <v>1319</v>
      </c>
      <c r="K657" s="23">
        <v>1100000</v>
      </c>
      <c r="L657" t="s">
        <v>1335</v>
      </c>
      <c r="M657" t="s">
        <v>141</v>
      </c>
      <c r="N657" t="s">
        <v>1347</v>
      </c>
      <c r="O657" s="4">
        <v>0</v>
      </c>
      <c r="P657" s="4">
        <v>0</v>
      </c>
      <c r="Q657" s="4">
        <v>1</v>
      </c>
      <c r="R657" s="23">
        <v>0</v>
      </c>
      <c r="S657" s="23">
        <v>0</v>
      </c>
      <c r="T657" s="23">
        <v>1100000</v>
      </c>
      <c r="U657" s="23">
        <v>1100000</v>
      </c>
    </row>
    <row r="658" spans="1:21" x14ac:dyDescent="0.25">
      <c r="A658" t="s">
        <v>2143</v>
      </c>
      <c r="B658" t="s">
        <v>2144</v>
      </c>
      <c r="C658" t="s">
        <v>1367</v>
      </c>
      <c r="D658" t="s">
        <v>2119</v>
      </c>
      <c r="E658" t="s">
        <v>2120</v>
      </c>
      <c r="F658" t="s">
        <v>1413</v>
      </c>
      <c r="G658" t="s">
        <v>2140</v>
      </c>
      <c r="H658">
        <v>2023</v>
      </c>
      <c r="I658" t="s">
        <v>2022</v>
      </c>
      <c r="J658" t="s">
        <v>1319</v>
      </c>
      <c r="K658" s="23">
        <v>200000</v>
      </c>
      <c r="L658" t="s">
        <v>25</v>
      </c>
      <c r="N658" t="s">
        <v>1346</v>
      </c>
      <c r="O658" s="4">
        <v>0</v>
      </c>
      <c r="P658" s="4">
        <v>1</v>
      </c>
      <c r="Q658" s="4">
        <v>0</v>
      </c>
      <c r="R658" s="23">
        <v>0</v>
      </c>
      <c r="S658" s="23">
        <v>200000</v>
      </c>
      <c r="T658" s="23">
        <v>0</v>
      </c>
      <c r="U658" s="23">
        <v>200000</v>
      </c>
    </row>
    <row r="659" spans="1:21" x14ac:dyDescent="0.25">
      <c r="A659" t="s">
        <v>1680</v>
      </c>
      <c r="B659" t="s">
        <v>1681</v>
      </c>
      <c r="C659" t="s">
        <v>1367</v>
      </c>
      <c r="D659" t="s">
        <v>1677</v>
      </c>
      <c r="E659" t="s">
        <v>1677</v>
      </c>
      <c r="F659" t="s">
        <v>1324</v>
      </c>
      <c r="G659" t="s">
        <v>1374</v>
      </c>
      <c r="H659">
        <v>2023</v>
      </c>
      <c r="I659" t="s">
        <v>1682</v>
      </c>
      <c r="J659" t="s">
        <v>1319</v>
      </c>
      <c r="K659" s="23">
        <v>550000</v>
      </c>
      <c r="L659" t="s">
        <v>1335</v>
      </c>
      <c r="M659" t="s">
        <v>1345</v>
      </c>
      <c r="N659" t="s">
        <v>1365</v>
      </c>
      <c r="O659" s="4">
        <v>0</v>
      </c>
      <c r="P659" s="4">
        <v>0</v>
      </c>
      <c r="Q659" s="4">
        <v>1</v>
      </c>
      <c r="R659" s="23">
        <v>0</v>
      </c>
      <c r="S659" s="23">
        <v>0</v>
      </c>
      <c r="T659" s="23">
        <v>550000</v>
      </c>
      <c r="U659" s="23">
        <v>550000</v>
      </c>
    </row>
    <row r="660" spans="1:21" x14ac:dyDescent="0.25">
      <c r="A660" t="s">
        <v>1513</v>
      </c>
      <c r="B660" t="s">
        <v>1514</v>
      </c>
      <c r="C660" t="s">
        <v>1314</v>
      </c>
      <c r="D660" t="s">
        <v>1511</v>
      </c>
      <c r="E660" t="s">
        <v>1511</v>
      </c>
      <c r="F660" t="s">
        <v>1316</v>
      </c>
      <c r="G660" t="s">
        <v>1343</v>
      </c>
      <c r="H660">
        <v>2023</v>
      </c>
      <c r="I660" t="s">
        <v>1515</v>
      </c>
      <c r="J660" t="s">
        <v>1319</v>
      </c>
      <c r="K660" s="23">
        <v>30000000</v>
      </c>
      <c r="L660" t="s">
        <v>1335</v>
      </c>
      <c r="M660" t="s">
        <v>1321</v>
      </c>
      <c r="N660" t="s">
        <v>1320</v>
      </c>
      <c r="O660" s="4">
        <v>0</v>
      </c>
      <c r="P660" s="4">
        <v>0</v>
      </c>
      <c r="Q660" s="4">
        <v>3.7100000000000001E-2</v>
      </c>
      <c r="R660" s="23">
        <v>0</v>
      </c>
      <c r="S660" s="23">
        <v>0</v>
      </c>
      <c r="T660" s="23">
        <v>1113000</v>
      </c>
      <c r="U660" s="23">
        <v>1113000</v>
      </c>
    </row>
    <row r="661" spans="1:21" x14ac:dyDescent="0.25">
      <c r="A661" t="s">
        <v>1513</v>
      </c>
      <c r="B661" t="s">
        <v>1514</v>
      </c>
      <c r="C661" t="s">
        <v>1314</v>
      </c>
      <c r="D661" t="s">
        <v>1511</v>
      </c>
      <c r="E661" t="s">
        <v>1511</v>
      </c>
      <c r="F661" t="s">
        <v>1316</v>
      </c>
      <c r="G661" t="s">
        <v>1343</v>
      </c>
      <c r="H661">
        <v>2023</v>
      </c>
      <c r="I661" t="s">
        <v>1515</v>
      </c>
      <c r="J661" t="s">
        <v>1319</v>
      </c>
      <c r="K661" s="23">
        <v>30000000</v>
      </c>
      <c r="L661" t="s">
        <v>25</v>
      </c>
      <c r="N661" t="s">
        <v>1346</v>
      </c>
      <c r="O661" s="4">
        <v>0</v>
      </c>
      <c r="P661" s="4">
        <v>2.7900000000000001E-2</v>
      </c>
      <c r="Q661" s="4">
        <v>0</v>
      </c>
      <c r="R661" s="23">
        <v>0</v>
      </c>
      <c r="S661" s="23">
        <v>837000</v>
      </c>
      <c r="T661" s="23">
        <v>0</v>
      </c>
      <c r="U661" s="23">
        <v>837000</v>
      </c>
    </row>
    <row r="662" spans="1:21" x14ac:dyDescent="0.25">
      <c r="A662" t="s">
        <v>1513</v>
      </c>
      <c r="B662" t="s">
        <v>1514</v>
      </c>
      <c r="C662" t="s">
        <v>1314</v>
      </c>
      <c r="D662" t="s">
        <v>1511</v>
      </c>
      <c r="E662" t="s">
        <v>1511</v>
      </c>
      <c r="F662" t="s">
        <v>1316</v>
      </c>
      <c r="G662" t="s">
        <v>1343</v>
      </c>
      <c r="H662">
        <v>2023</v>
      </c>
      <c r="I662" t="s">
        <v>1515</v>
      </c>
      <c r="J662" t="s">
        <v>1319</v>
      </c>
      <c r="K662" s="23">
        <v>30000000</v>
      </c>
      <c r="L662" t="s">
        <v>24</v>
      </c>
      <c r="M662" t="s">
        <v>84</v>
      </c>
      <c r="O662" s="4">
        <v>0.75900000000000001</v>
      </c>
      <c r="P662" s="4">
        <v>0</v>
      </c>
      <c r="Q662" s="4">
        <v>0</v>
      </c>
      <c r="R662" s="23">
        <v>22770000</v>
      </c>
      <c r="S662" s="23">
        <v>0</v>
      </c>
      <c r="T662" s="23">
        <v>0</v>
      </c>
      <c r="U662" s="23">
        <v>22770000</v>
      </c>
    </row>
    <row r="663" spans="1:21" x14ac:dyDescent="0.25">
      <c r="A663" t="s">
        <v>1513</v>
      </c>
      <c r="B663" t="s">
        <v>1514</v>
      </c>
      <c r="C663" t="s">
        <v>1314</v>
      </c>
      <c r="D663" t="s">
        <v>1511</v>
      </c>
      <c r="E663" t="s">
        <v>1511</v>
      </c>
      <c r="F663" t="s">
        <v>1316</v>
      </c>
      <c r="G663" t="s">
        <v>1343</v>
      </c>
      <c r="H663">
        <v>2023</v>
      </c>
      <c r="I663" t="s">
        <v>1515</v>
      </c>
      <c r="J663" t="s">
        <v>1319</v>
      </c>
      <c r="K663" s="23">
        <v>30000000</v>
      </c>
      <c r="L663" t="s">
        <v>1335</v>
      </c>
      <c r="M663" t="s">
        <v>1345</v>
      </c>
      <c r="N663" t="s">
        <v>1365</v>
      </c>
      <c r="O663" s="4">
        <v>0</v>
      </c>
      <c r="P663" s="4">
        <v>0</v>
      </c>
      <c r="Q663" s="4">
        <v>1.5800000000000002E-2</v>
      </c>
      <c r="R663" s="23">
        <v>0</v>
      </c>
      <c r="S663" s="23">
        <v>0</v>
      </c>
      <c r="T663" s="23">
        <v>474000.00000000006</v>
      </c>
      <c r="U663" s="23">
        <v>474000</v>
      </c>
    </row>
    <row r="664" spans="1:21" x14ac:dyDescent="0.25">
      <c r="A664" t="s">
        <v>1520</v>
      </c>
      <c r="B664" t="s">
        <v>1521</v>
      </c>
      <c r="C664" t="s">
        <v>1314</v>
      </c>
      <c r="D664" t="s">
        <v>1511</v>
      </c>
      <c r="E664" t="s">
        <v>1511</v>
      </c>
      <c r="F664" t="s">
        <v>1316</v>
      </c>
      <c r="G664" t="s">
        <v>1343</v>
      </c>
      <c r="H664">
        <v>2023</v>
      </c>
      <c r="I664" t="s">
        <v>1515</v>
      </c>
      <c r="J664" t="s">
        <v>1319</v>
      </c>
      <c r="K664" s="23">
        <v>43000000</v>
      </c>
      <c r="L664" t="s">
        <v>24</v>
      </c>
      <c r="M664" t="s">
        <v>84</v>
      </c>
      <c r="O664" s="4">
        <v>0.3125</v>
      </c>
      <c r="P664" s="4">
        <v>0</v>
      </c>
      <c r="Q664" s="4">
        <v>0</v>
      </c>
      <c r="R664" s="23">
        <v>13437500</v>
      </c>
      <c r="S664" s="23">
        <v>0</v>
      </c>
      <c r="T664" s="23">
        <v>0</v>
      </c>
      <c r="U664" s="23">
        <v>13437500</v>
      </c>
    </row>
    <row r="665" spans="1:21" x14ac:dyDescent="0.25">
      <c r="A665" t="s">
        <v>1520</v>
      </c>
      <c r="B665" t="s">
        <v>1521</v>
      </c>
      <c r="C665" t="s">
        <v>1314</v>
      </c>
      <c r="D665" t="s">
        <v>1511</v>
      </c>
      <c r="E665" t="s">
        <v>1511</v>
      </c>
      <c r="F665" t="s">
        <v>1316</v>
      </c>
      <c r="G665" t="s">
        <v>1343</v>
      </c>
      <c r="H665">
        <v>2023</v>
      </c>
      <c r="I665" t="s">
        <v>1515</v>
      </c>
      <c r="J665" t="s">
        <v>1319</v>
      </c>
      <c r="K665" s="23">
        <v>43000000</v>
      </c>
      <c r="L665" t="s">
        <v>24</v>
      </c>
      <c r="M665" t="s">
        <v>1386</v>
      </c>
      <c r="O665" s="4">
        <v>2.5699999999999997E-2</v>
      </c>
      <c r="P665" s="4">
        <v>0</v>
      </c>
      <c r="Q665" s="4">
        <v>0</v>
      </c>
      <c r="R665" s="23">
        <v>1105099.9999999998</v>
      </c>
      <c r="S665" s="23">
        <v>0</v>
      </c>
      <c r="T665" s="23">
        <v>0</v>
      </c>
      <c r="U665" s="23">
        <v>1105100</v>
      </c>
    </row>
    <row r="666" spans="1:21" x14ac:dyDescent="0.25">
      <c r="A666" t="s">
        <v>1520</v>
      </c>
      <c r="B666" t="s">
        <v>1521</v>
      </c>
      <c r="C666" t="s">
        <v>1314</v>
      </c>
      <c r="D666" t="s">
        <v>1511</v>
      </c>
      <c r="E666" t="s">
        <v>1511</v>
      </c>
      <c r="F666" t="s">
        <v>1316</v>
      </c>
      <c r="G666" t="s">
        <v>1343</v>
      </c>
      <c r="H666">
        <v>2023</v>
      </c>
      <c r="I666" t="s">
        <v>1515</v>
      </c>
      <c r="J666" t="s">
        <v>1319</v>
      </c>
      <c r="K666" s="23">
        <v>43000000</v>
      </c>
      <c r="L666" t="s">
        <v>1335</v>
      </c>
      <c r="M666" t="s">
        <v>1345</v>
      </c>
      <c r="N666" t="s">
        <v>1365</v>
      </c>
      <c r="O666" s="4">
        <v>0</v>
      </c>
      <c r="P666" s="4">
        <v>0</v>
      </c>
      <c r="Q666" s="4">
        <v>4.6300000000000001E-2</v>
      </c>
      <c r="R666" s="23">
        <v>0</v>
      </c>
      <c r="S666" s="23">
        <v>0</v>
      </c>
      <c r="T666" s="23">
        <v>1990900</v>
      </c>
      <c r="U666" s="23">
        <v>1990900</v>
      </c>
    </row>
    <row r="667" spans="1:21" x14ac:dyDescent="0.25">
      <c r="A667" t="s">
        <v>1520</v>
      </c>
      <c r="B667" t="s">
        <v>1521</v>
      </c>
      <c r="C667" t="s">
        <v>1314</v>
      </c>
      <c r="D667" t="s">
        <v>1511</v>
      </c>
      <c r="E667" t="s">
        <v>1511</v>
      </c>
      <c r="F667" t="s">
        <v>1316</v>
      </c>
      <c r="G667" t="s">
        <v>1343</v>
      </c>
      <c r="H667">
        <v>2023</v>
      </c>
      <c r="I667" t="s">
        <v>1515</v>
      </c>
      <c r="J667" t="s">
        <v>1319</v>
      </c>
      <c r="K667" s="23">
        <v>43000000</v>
      </c>
      <c r="L667" t="s">
        <v>24</v>
      </c>
      <c r="M667" t="s">
        <v>1327</v>
      </c>
      <c r="O667" s="4">
        <v>0.37310000000000004</v>
      </c>
      <c r="P667" s="4">
        <v>0</v>
      </c>
      <c r="Q667" s="4">
        <v>0</v>
      </c>
      <c r="R667" s="23">
        <v>16043300.000000002</v>
      </c>
      <c r="S667" s="23">
        <v>0</v>
      </c>
      <c r="T667" s="23">
        <v>0</v>
      </c>
      <c r="U667" s="23">
        <v>16043300</v>
      </c>
    </row>
    <row r="668" spans="1:21" x14ac:dyDescent="0.25">
      <c r="A668" t="s">
        <v>1520</v>
      </c>
      <c r="B668" t="s">
        <v>1521</v>
      </c>
      <c r="C668" t="s">
        <v>1314</v>
      </c>
      <c r="D668" t="s">
        <v>1511</v>
      </c>
      <c r="E668" t="s">
        <v>1511</v>
      </c>
      <c r="F668" t="s">
        <v>1316</v>
      </c>
      <c r="G668" t="s">
        <v>1343</v>
      </c>
      <c r="H668">
        <v>2023</v>
      </c>
      <c r="I668" t="s">
        <v>1515</v>
      </c>
      <c r="J668" t="s">
        <v>1319</v>
      </c>
      <c r="K668" s="23">
        <v>43000000</v>
      </c>
      <c r="L668" t="s">
        <v>24</v>
      </c>
      <c r="M668" t="s">
        <v>1352</v>
      </c>
      <c r="O668" s="4">
        <v>2.4399999999999998E-2</v>
      </c>
      <c r="P668" s="4">
        <v>0</v>
      </c>
      <c r="Q668" s="4">
        <v>0</v>
      </c>
      <c r="R668" s="23">
        <v>1049200</v>
      </c>
      <c r="S668" s="23">
        <v>0</v>
      </c>
      <c r="T668" s="23">
        <v>0</v>
      </c>
      <c r="U668" s="23">
        <v>1049200</v>
      </c>
    </row>
    <row r="669" spans="1:21" x14ac:dyDescent="0.25">
      <c r="A669" t="s">
        <v>1895</v>
      </c>
      <c r="B669" t="s">
        <v>1896</v>
      </c>
      <c r="C669" t="s">
        <v>1314</v>
      </c>
      <c r="D669" t="s">
        <v>1890</v>
      </c>
      <c r="E669" t="s">
        <v>1890</v>
      </c>
      <c r="F669" t="s">
        <v>1324</v>
      </c>
      <c r="G669" t="s">
        <v>1325</v>
      </c>
      <c r="H669">
        <v>2023</v>
      </c>
      <c r="I669" t="s">
        <v>1515</v>
      </c>
      <c r="J669" t="s">
        <v>1319</v>
      </c>
      <c r="K669" s="23">
        <v>50000000</v>
      </c>
      <c r="L669" t="s">
        <v>24</v>
      </c>
      <c r="M669" t="s">
        <v>1352</v>
      </c>
      <c r="O669" s="4">
        <v>9.6600000000000005E-2</v>
      </c>
      <c r="P669" s="4">
        <v>0</v>
      </c>
      <c r="Q669" s="4">
        <v>0</v>
      </c>
      <c r="R669" s="23">
        <v>4830000</v>
      </c>
      <c r="S669" s="23">
        <v>0</v>
      </c>
      <c r="T669" s="23">
        <v>0</v>
      </c>
      <c r="U669" s="23">
        <v>4830000</v>
      </c>
    </row>
    <row r="670" spans="1:21" x14ac:dyDescent="0.25">
      <c r="A670" t="s">
        <v>2085</v>
      </c>
      <c r="B670" t="s">
        <v>2086</v>
      </c>
      <c r="C670" t="s">
        <v>1367</v>
      </c>
      <c r="D670" t="s">
        <v>1964</v>
      </c>
      <c r="E670" t="s">
        <v>1964</v>
      </c>
      <c r="F670" t="s">
        <v>1324</v>
      </c>
      <c r="G670" t="s">
        <v>1325</v>
      </c>
      <c r="H670">
        <v>2023</v>
      </c>
      <c r="I670" t="s">
        <v>1515</v>
      </c>
      <c r="J670" t="s">
        <v>1319</v>
      </c>
      <c r="K670" s="23">
        <v>440000</v>
      </c>
      <c r="L670" t="s">
        <v>1335</v>
      </c>
      <c r="M670" t="s">
        <v>1336</v>
      </c>
      <c r="N670" t="s">
        <v>1409</v>
      </c>
      <c r="O670" s="4">
        <v>0</v>
      </c>
      <c r="P670" s="4">
        <v>0</v>
      </c>
      <c r="Q670" s="4">
        <v>1</v>
      </c>
      <c r="R670" s="23">
        <v>0</v>
      </c>
      <c r="S670" s="23">
        <v>0</v>
      </c>
      <c r="T670" s="23">
        <v>440000</v>
      </c>
      <c r="U670" s="23">
        <v>440000</v>
      </c>
    </row>
    <row r="671" spans="1:21" x14ac:dyDescent="0.25">
      <c r="A671" t="s">
        <v>1467</v>
      </c>
      <c r="B671" t="s">
        <v>1468</v>
      </c>
      <c r="C671" t="s">
        <v>1367</v>
      </c>
      <c r="D671" t="s">
        <v>1448</v>
      </c>
      <c r="E671" t="s">
        <v>1449</v>
      </c>
      <c r="F671" t="s">
        <v>1355</v>
      </c>
      <c r="G671" t="s">
        <v>1370</v>
      </c>
      <c r="H671">
        <v>2023</v>
      </c>
      <c r="I671" t="s">
        <v>1405</v>
      </c>
      <c r="J671" t="s">
        <v>1319</v>
      </c>
      <c r="K671" s="23">
        <v>150000</v>
      </c>
      <c r="L671" t="s">
        <v>1335</v>
      </c>
      <c r="M671" t="s">
        <v>1469</v>
      </c>
      <c r="N671" t="s">
        <v>1346</v>
      </c>
      <c r="O671" s="4">
        <v>0</v>
      </c>
      <c r="P671" s="4">
        <v>0</v>
      </c>
      <c r="Q671" s="4">
        <v>1</v>
      </c>
      <c r="R671" s="23">
        <v>0</v>
      </c>
      <c r="S671" s="23">
        <v>0</v>
      </c>
      <c r="T671" s="23">
        <v>150000</v>
      </c>
      <c r="U671" s="23">
        <v>150000</v>
      </c>
    </row>
    <row r="672" spans="1:21" x14ac:dyDescent="0.25">
      <c r="A672" t="s">
        <v>1586</v>
      </c>
      <c r="B672" t="s">
        <v>1587</v>
      </c>
      <c r="C672" t="s">
        <v>1367</v>
      </c>
      <c r="D672" t="s">
        <v>1539</v>
      </c>
      <c r="E672" t="s">
        <v>1539</v>
      </c>
      <c r="F672" t="s">
        <v>1324</v>
      </c>
      <c r="G672" t="s">
        <v>1325</v>
      </c>
      <c r="H672">
        <v>2023</v>
      </c>
      <c r="I672" t="s">
        <v>1405</v>
      </c>
      <c r="J672" t="s">
        <v>1319</v>
      </c>
      <c r="K672" s="23">
        <v>175000</v>
      </c>
      <c r="L672" t="s">
        <v>25</v>
      </c>
      <c r="N672" t="s">
        <v>1409</v>
      </c>
      <c r="O672" s="4">
        <v>0</v>
      </c>
      <c r="P672" s="4">
        <v>0.15</v>
      </c>
      <c r="Q672" s="4">
        <v>0</v>
      </c>
      <c r="R672" s="23">
        <v>0</v>
      </c>
      <c r="S672" s="23">
        <v>26250</v>
      </c>
      <c r="T672" s="23">
        <v>0</v>
      </c>
      <c r="U672" s="23">
        <v>26250</v>
      </c>
    </row>
    <row r="673" spans="1:21" x14ac:dyDescent="0.25">
      <c r="A673" t="s">
        <v>1708</v>
      </c>
      <c r="B673" t="s">
        <v>1709</v>
      </c>
      <c r="C673" t="s">
        <v>1367</v>
      </c>
      <c r="D673" t="s">
        <v>1690</v>
      </c>
      <c r="E673" t="s">
        <v>1691</v>
      </c>
      <c r="F673" t="s">
        <v>1316</v>
      </c>
      <c r="G673" t="s">
        <v>1461</v>
      </c>
      <c r="H673">
        <v>2023</v>
      </c>
      <c r="I673" t="s">
        <v>1405</v>
      </c>
      <c r="J673" t="s">
        <v>1319</v>
      </c>
      <c r="K673" s="23">
        <v>300000</v>
      </c>
      <c r="L673" t="s">
        <v>1335</v>
      </c>
      <c r="M673" t="s">
        <v>1345</v>
      </c>
      <c r="N673" t="s">
        <v>1365</v>
      </c>
      <c r="O673" s="4">
        <v>0</v>
      </c>
      <c r="P673" s="4">
        <v>0</v>
      </c>
      <c r="Q673" s="4">
        <v>1</v>
      </c>
      <c r="R673" s="23">
        <v>0</v>
      </c>
      <c r="S673" s="23">
        <v>0</v>
      </c>
      <c r="T673" s="23">
        <v>300000</v>
      </c>
      <c r="U673" s="23">
        <v>300000</v>
      </c>
    </row>
    <row r="674" spans="1:21" x14ac:dyDescent="0.25">
      <c r="A674" t="s">
        <v>1846</v>
      </c>
      <c r="B674" t="s">
        <v>1847</v>
      </c>
      <c r="C674" t="s">
        <v>1367</v>
      </c>
      <c r="D674" t="s">
        <v>1829</v>
      </c>
      <c r="E674" t="s">
        <v>1830</v>
      </c>
      <c r="F674" t="s">
        <v>1316</v>
      </c>
      <c r="G674" t="s">
        <v>1343</v>
      </c>
      <c r="H674">
        <v>2023</v>
      </c>
      <c r="I674" t="s">
        <v>1405</v>
      </c>
      <c r="J674" t="s">
        <v>1319</v>
      </c>
      <c r="K674" s="23">
        <v>550000</v>
      </c>
      <c r="L674" t="s">
        <v>25</v>
      </c>
      <c r="N674" t="s">
        <v>1347</v>
      </c>
      <c r="O674" s="4">
        <v>0</v>
      </c>
      <c r="P674" s="4">
        <v>1</v>
      </c>
      <c r="Q674" s="4">
        <v>0</v>
      </c>
      <c r="R674" s="23">
        <v>0</v>
      </c>
      <c r="S674" s="23">
        <v>550000</v>
      </c>
      <c r="T674" s="23">
        <v>0</v>
      </c>
      <c r="U674" s="23">
        <v>550000</v>
      </c>
    </row>
    <row r="675" spans="1:21" x14ac:dyDescent="0.25">
      <c r="A675" t="s">
        <v>2066</v>
      </c>
      <c r="B675" t="s">
        <v>2067</v>
      </c>
      <c r="C675" t="s">
        <v>1367</v>
      </c>
      <c r="D675" t="s">
        <v>1964</v>
      </c>
      <c r="E675" t="s">
        <v>1964</v>
      </c>
      <c r="F675" t="s">
        <v>1355</v>
      </c>
      <c r="G675" t="s">
        <v>1370</v>
      </c>
      <c r="H675">
        <v>2023</v>
      </c>
      <c r="I675" t="s">
        <v>1405</v>
      </c>
      <c r="J675" t="s">
        <v>1319</v>
      </c>
      <c r="K675" s="23">
        <v>147000</v>
      </c>
      <c r="L675" t="s">
        <v>25</v>
      </c>
      <c r="N675" t="s">
        <v>1346</v>
      </c>
      <c r="O675" s="4">
        <v>0</v>
      </c>
      <c r="P675" s="4">
        <v>1</v>
      </c>
      <c r="Q675" s="4">
        <v>0</v>
      </c>
      <c r="R675" s="23">
        <v>0</v>
      </c>
      <c r="S675" s="23">
        <v>147000</v>
      </c>
      <c r="T675" s="23">
        <v>0</v>
      </c>
      <c r="U675" s="23">
        <v>147000</v>
      </c>
    </row>
    <row r="676" spans="1:21" x14ac:dyDescent="0.25">
      <c r="A676" t="s">
        <v>1423</v>
      </c>
      <c r="B676" t="s">
        <v>1424</v>
      </c>
      <c r="C676" t="s">
        <v>1367</v>
      </c>
      <c r="D676" t="s">
        <v>1417</v>
      </c>
      <c r="E676" t="s">
        <v>1418</v>
      </c>
      <c r="F676" t="s">
        <v>1355</v>
      </c>
      <c r="G676" t="s">
        <v>1356</v>
      </c>
      <c r="H676">
        <v>2023</v>
      </c>
      <c r="I676" t="s">
        <v>1425</v>
      </c>
      <c r="J676" t="s">
        <v>1319</v>
      </c>
      <c r="K676" s="23">
        <v>450000</v>
      </c>
      <c r="L676" t="s">
        <v>24</v>
      </c>
      <c r="M676" t="s">
        <v>84</v>
      </c>
      <c r="O676" s="4">
        <v>1</v>
      </c>
      <c r="P676" s="4">
        <v>0</v>
      </c>
      <c r="Q676" s="4">
        <v>0</v>
      </c>
      <c r="R676" s="23">
        <v>450000</v>
      </c>
      <c r="S676" s="23">
        <v>0</v>
      </c>
      <c r="T676" s="23">
        <v>0</v>
      </c>
      <c r="U676" s="23">
        <v>450000</v>
      </c>
    </row>
    <row r="677" spans="1:21" x14ac:dyDescent="0.25">
      <c r="A677" t="s">
        <v>1997</v>
      </c>
      <c r="B677" t="s">
        <v>1998</v>
      </c>
      <c r="C677" t="s">
        <v>1367</v>
      </c>
      <c r="D677" t="s">
        <v>1964</v>
      </c>
      <c r="E677" t="s">
        <v>1964</v>
      </c>
      <c r="F677" t="s">
        <v>1355</v>
      </c>
      <c r="G677" t="s">
        <v>1355</v>
      </c>
      <c r="H677">
        <v>2023</v>
      </c>
      <c r="I677" t="s">
        <v>1667</v>
      </c>
      <c r="J677" t="s">
        <v>1319</v>
      </c>
      <c r="K677" s="23">
        <v>1500000</v>
      </c>
      <c r="L677" t="s">
        <v>1335</v>
      </c>
      <c r="M677" t="s">
        <v>84</v>
      </c>
      <c r="N677" t="s">
        <v>1347</v>
      </c>
      <c r="O677" s="4">
        <v>0</v>
      </c>
      <c r="P677" s="4">
        <v>0</v>
      </c>
      <c r="Q677" s="4">
        <v>0.25</v>
      </c>
      <c r="R677" s="23">
        <v>0</v>
      </c>
      <c r="S677" s="23">
        <v>0</v>
      </c>
      <c r="T677" s="23">
        <v>375000</v>
      </c>
      <c r="U677" s="23">
        <v>375000</v>
      </c>
    </row>
    <row r="678" spans="1:21" x14ac:dyDescent="0.25">
      <c r="A678" t="s">
        <v>2035</v>
      </c>
      <c r="B678" t="s">
        <v>2036</v>
      </c>
      <c r="C678" t="s">
        <v>1367</v>
      </c>
      <c r="D678" t="s">
        <v>1964</v>
      </c>
      <c r="E678" t="s">
        <v>1964</v>
      </c>
      <c r="F678" t="s">
        <v>1332</v>
      </c>
      <c r="G678" t="s">
        <v>1333</v>
      </c>
      <c r="H678">
        <v>2023</v>
      </c>
      <c r="I678" t="s">
        <v>1667</v>
      </c>
      <c r="J678" t="s">
        <v>1319</v>
      </c>
      <c r="K678" s="23">
        <v>400000</v>
      </c>
      <c r="L678" t="s">
        <v>24</v>
      </c>
      <c r="M678" t="s">
        <v>1345</v>
      </c>
      <c r="O678" s="4">
        <v>0.2</v>
      </c>
      <c r="P678" s="4">
        <v>0</v>
      </c>
      <c r="Q678" s="4">
        <v>0</v>
      </c>
      <c r="R678" s="23">
        <v>80000</v>
      </c>
      <c r="S678" s="23">
        <v>0</v>
      </c>
      <c r="T678" s="23">
        <v>0</v>
      </c>
      <c r="U678" s="23">
        <v>80000</v>
      </c>
    </row>
    <row r="679" spans="1:21" x14ac:dyDescent="0.25">
      <c r="A679" t="s">
        <v>2001</v>
      </c>
      <c r="B679" t="s">
        <v>2002</v>
      </c>
      <c r="C679" t="s">
        <v>1367</v>
      </c>
      <c r="D679" t="s">
        <v>1964</v>
      </c>
      <c r="E679" t="s">
        <v>1964</v>
      </c>
      <c r="F679" t="s">
        <v>1355</v>
      </c>
      <c r="G679" t="s">
        <v>1356</v>
      </c>
      <c r="H679">
        <v>2023</v>
      </c>
      <c r="I679" t="s">
        <v>1870</v>
      </c>
      <c r="J679" t="s">
        <v>1319</v>
      </c>
      <c r="K679" s="23">
        <v>400000</v>
      </c>
      <c r="L679" t="s">
        <v>24</v>
      </c>
      <c r="M679" t="s">
        <v>141</v>
      </c>
      <c r="O679" s="4">
        <v>1</v>
      </c>
      <c r="P679" s="4">
        <v>0</v>
      </c>
      <c r="Q679" s="4">
        <v>0</v>
      </c>
      <c r="R679" s="23">
        <v>400000</v>
      </c>
      <c r="S679" s="23">
        <v>0</v>
      </c>
      <c r="T679" s="23">
        <v>0</v>
      </c>
      <c r="U679" s="23">
        <v>400000</v>
      </c>
    </row>
    <row r="680" spans="1:21" x14ac:dyDescent="0.25">
      <c r="A680" t="s">
        <v>1804</v>
      </c>
      <c r="B680" t="s">
        <v>1805</v>
      </c>
      <c r="C680" t="s">
        <v>1367</v>
      </c>
      <c r="D680" t="s">
        <v>1801</v>
      </c>
      <c r="E680" t="s">
        <v>1801</v>
      </c>
      <c r="F680" t="s">
        <v>1355</v>
      </c>
      <c r="G680" t="s">
        <v>1363</v>
      </c>
      <c r="H680">
        <v>2023</v>
      </c>
      <c r="I680" t="s">
        <v>1806</v>
      </c>
      <c r="J680" t="s">
        <v>1319</v>
      </c>
      <c r="K680" s="23">
        <v>470000</v>
      </c>
      <c r="L680" t="s">
        <v>25</v>
      </c>
      <c r="N680" t="s">
        <v>1347</v>
      </c>
      <c r="O680" s="4">
        <v>0</v>
      </c>
      <c r="P680" s="4">
        <v>0.5</v>
      </c>
      <c r="Q680" s="4">
        <v>0</v>
      </c>
      <c r="R680" s="23">
        <v>0</v>
      </c>
      <c r="S680" s="23">
        <v>235000</v>
      </c>
      <c r="T680" s="23">
        <v>0</v>
      </c>
      <c r="U680" s="23">
        <v>235000</v>
      </c>
    </row>
    <row r="681" spans="1:21" x14ac:dyDescent="0.25">
      <c r="A681" t="s">
        <v>1573</v>
      </c>
      <c r="B681" t="s">
        <v>1574</v>
      </c>
      <c r="C681" t="s">
        <v>1367</v>
      </c>
      <c r="D681" t="s">
        <v>1539</v>
      </c>
      <c r="E681" t="s">
        <v>1539</v>
      </c>
      <c r="F681" t="s">
        <v>1332</v>
      </c>
      <c r="G681" t="s">
        <v>1332</v>
      </c>
      <c r="H681">
        <v>2023</v>
      </c>
      <c r="I681" t="s">
        <v>1575</v>
      </c>
      <c r="J681" t="s">
        <v>1319</v>
      </c>
      <c r="K681" s="23">
        <v>950000</v>
      </c>
      <c r="L681" t="s">
        <v>25</v>
      </c>
      <c r="N681" t="s">
        <v>1337</v>
      </c>
      <c r="O681" s="4">
        <v>0</v>
      </c>
      <c r="P681" s="4">
        <v>0.5</v>
      </c>
      <c r="Q681" s="4">
        <v>0</v>
      </c>
      <c r="R681" s="23">
        <v>0</v>
      </c>
      <c r="S681" s="23">
        <v>475000</v>
      </c>
      <c r="T681" s="23">
        <v>0</v>
      </c>
      <c r="U681" s="23">
        <v>475000</v>
      </c>
    </row>
    <row r="682" spans="1:21" x14ac:dyDescent="0.25">
      <c r="A682" t="s">
        <v>2011</v>
      </c>
      <c r="B682" t="s">
        <v>2012</v>
      </c>
      <c r="C682" t="s">
        <v>1367</v>
      </c>
      <c r="D682" t="s">
        <v>1964</v>
      </c>
      <c r="E682" t="s">
        <v>1964</v>
      </c>
      <c r="F682" t="s">
        <v>1355</v>
      </c>
      <c r="G682" t="s">
        <v>1356</v>
      </c>
      <c r="H682">
        <v>2023</v>
      </c>
      <c r="I682" t="s">
        <v>1429</v>
      </c>
      <c r="J682" t="s">
        <v>1319</v>
      </c>
      <c r="K682" s="23">
        <v>150000</v>
      </c>
      <c r="L682" t="s">
        <v>1335</v>
      </c>
      <c r="M682" t="s">
        <v>141</v>
      </c>
      <c r="N682" t="s">
        <v>1347</v>
      </c>
      <c r="O682" s="4">
        <v>0</v>
      </c>
      <c r="P682" s="4">
        <v>0</v>
      </c>
      <c r="Q682" s="4">
        <v>1</v>
      </c>
      <c r="R682" s="23">
        <v>0</v>
      </c>
      <c r="S682" s="23">
        <v>0</v>
      </c>
      <c r="T682" s="23">
        <v>150000</v>
      </c>
      <c r="U682" s="23">
        <v>150000</v>
      </c>
    </row>
    <row r="683" spans="1:21" x14ac:dyDescent="0.25">
      <c r="A683" t="s">
        <v>2016</v>
      </c>
      <c r="B683" t="s">
        <v>2017</v>
      </c>
      <c r="C683" t="s">
        <v>1367</v>
      </c>
      <c r="D683" t="s">
        <v>1964</v>
      </c>
      <c r="E683" t="s">
        <v>1964</v>
      </c>
      <c r="F683" t="s">
        <v>1316</v>
      </c>
      <c r="G683" t="s">
        <v>1343</v>
      </c>
      <c r="H683">
        <v>2023</v>
      </c>
      <c r="I683" t="s">
        <v>1429</v>
      </c>
      <c r="J683" t="s">
        <v>1319</v>
      </c>
      <c r="K683" s="23">
        <v>300000</v>
      </c>
      <c r="L683" t="s">
        <v>25</v>
      </c>
      <c r="N683" t="s">
        <v>1347</v>
      </c>
      <c r="O683" s="4">
        <v>0</v>
      </c>
      <c r="P683" s="4">
        <v>0.3</v>
      </c>
      <c r="Q683" s="4">
        <v>0</v>
      </c>
      <c r="R683" s="23">
        <v>0</v>
      </c>
      <c r="S683" s="23">
        <v>90000</v>
      </c>
      <c r="T683" s="23">
        <v>0</v>
      </c>
      <c r="U683" s="23">
        <v>90000</v>
      </c>
    </row>
    <row r="684" spans="1:21" x14ac:dyDescent="0.25">
      <c r="A684" t="s">
        <v>2026</v>
      </c>
      <c r="B684" t="s">
        <v>2027</v>
      </c>
      <c r="C684" t="s">
        <v>1367</v>
      </c>
      <c r="D684" t="s">
        <v>1964</v>
      </c>
      <c r="E684" t="s">
        <v>1964</v>
      </c>
      <c r="F684" t="s">
        <v>1316</v>
      </c>
      <c r="G684" t="s">
        <v>1317</v>
      </c>
      <c r="H684">
        <v>2023</v>
      </c>
      <c r="I684" t="s">
        <v>1429</v>
      </c>
      <c r="J684" t="s">
        <v>1319</v>
      </c>
      <c r="K684" s="23">
        <v>300000</v>
      </c>
      <c r="L684" t="s">
        <v>1335</v>
      </c>
      <c r="M684" t="s">
        <v>1345</v>
      </c>
      <c r="N684" t="s">
        <v>1365</v>
      </c>
      <c r="O684" s="4">
        <v>0</v>
      </c>
      <c r="P684" s="4">
        <v>0</v>
      </c>
      <c r="Q684" s="4">
        <v>1</v>
      </c>
      <c r="R684" s="23">
        <v>0</v>
      </c>
      <c r="S684" s="23">
        <v>0</v>
      </c>
      <c r="T684" s="23">
        <v>300000</v>
      </c>
      <c r="U684" s="23">
        <v>300000</v>
      </c>
    </row>
    <row r="685" spans="1:21" x14ac:dyDescent="0.25">
      <c r="A685" t="s">
        <v>1376</v>
      </c>
      <c r="B685" t="s">
        <v>1377</v>
      </c>
      <c r="C685" t="s">
        <v>1367</v>
      </c>
      <c r="D685" t="s">
        <v>1315</v>
      </c>
      <c r="E685" t="s">
        <v>1315</v>
      </c>
      <c r="F685" t="s">
        <v>1324</v>
      </c>
      <c r="G685" t="s">
        <v>1378</v>
      </c>
      <c r="H685">
        <v>2023</v>
      </c>
      <c r="I685" t="s">
        <v>1379</v>
      </c>
      <c r="J685" t="s">
        <v>1319</v>
      </c>
      <c r="K685" s="23">
        <v>150000</v>
      </c>
      <c r="L685" t="s">
        <v>25</v>
      </c>
      <c r="N685" t="s">
        <v>1380</v>
      </c>
      <c r="O685" s="4">
        <v>0</v>
      </c>
      <c r="P685" s="4">
        <v>0.2</v>
      </c>
      <c r="Q685" s="4">
        <v>0</v>
      </c>
      <c r="R685" s="23">
        <v>0</v>
      </c>
      <c r="S685" s="23">
        <v>30000</v>
      </c>
      <c r="T685" s="23">
        <v>0</v>
      </c>
      <c r="U685" s="23">
        <v>30000</v>
      </c>
    </row>
    <row r="686" spans="1:21" x14ac:dyDescent="0.25">
      <c r="A686" t="s">
        <v>1696</v>
      </c>
      <c r="B686" t="s">
        <v>1697</v>
      </c>
      <c r="C686" t="s">
        <v>1367</v>
      </c>
      <c r="D686" t="s">
        <v>1690</v>
      </c>
      <c r="E686" t="s">
        <v>1691</v>
      </c>
      <c r="F686" t="s">
        <v>1324</v>
      </c>
      <c r="G686" t="s">
        <v>1374</v>
      </c>
      <c r="H686">
        <v>2023</v>
      </c>
      <c r="I686" t="s">
        <v>1379</v>
      </c>
      <c r="J686" t="s">
        <v>1319</v>
      </c>
      <c r="K686" s="23">
        <v>660000</v>
      </c>
      <c r="L686" t="s">
        <v>1335</v>
      </c>
      <c r="M686" t="s">
        <v>1345</v>
      </c>
      <c r="N686" t="s">
        <v>1365</v>
      </c>
      <c r="O686" s="4">
        <v>0</v>
      </c>
      <c r="P686" s="4">
        <v>0</v>
      </c>
      <c r="Q686" s="4">
        <v>1</v>
      </c>
      <c r="R686" s="23">
        <v>0</v>
      </c>
      <c r="S686" s="23">
        <v>0</v>
      </c>
      <c r="T686" s="23">
        <v>660000</v>
      </c>
      <c r="U686" s="23">
        <v>660000</v>
      </c>
    </row>
    <row r="687" spans="1:21" x14ac:dyDescent="0.25">
      <c r="A687" t="s">
        <v>2050</v>
      </c>
      <c r="B687" t="s">
        <v>2051</v>
      </c>
      <c r="C687" t="s">
        <v>1367</v>
      </c>
      <c r="D687" t="s">
        <v>1964</v>
      </c>
      <c r="E687" t="s">
        <v>1964</v>
      </c>
      <c r="F687" t="s">
        <v>1324</v>
      </c>
      <c r="G687" t="s">
        <v>1378</v>
      </c>
      <c r="H687">
        <v>2023</v>
      </c>
      <c r="I687" t="s">
        <v>1379</v>
      </c>
      <c r="J687" t="s">
        <v>1319</v>
      </c>
      <c r="K687" s="23">
        <v>250000</v>
      </c>
      <c r="L687" t="s">
        <v>24</v>
      </c>
      <c r="M687" t="s">
        <v>1345</v>
      </c>
      <c r="O687" s="4">
        <v>1</v>
      </c>
      <c r="P687" s="4">
        <v>0</v>
      </c>
      <c r="Q687" s="4">
        <v>0</v>
      </c>
      <c r="R687" s="23">
        <v>250000</v>
      </c>
      <c r="S687" s="23">
        <v>0</v>
      </c>
      <c r="T687" s="23">
        <v>0</v>
      </c>
      <c r="U687" s="23">
        <v>250000</v>
      </c>
    </row>
    <row r="688" spans="1:21" x14ac:dyDescent="0.25">
      <c r="A688" t="s">
        <v>1885</v>
      </c>
      <c r="B688" t="s">
        <v>1886</v>
      </c>
      <c r="C688" t="s">
        <v>1367</v>
      </c>
      <c r="D688" t="s">
        <v>1882</v>
      </c>
      <c r="E688" t="s">
        <v>1882</v>
      </c>
      <c r="F688" t="s">
        <v>1504</v>
      </c>
      <c r="G688" t="s">
        <v>1884</v>
      </c>
      <c r="H688">
        <v>2023</v>
      </c>
      <c r="I688" t="s">
        <v>1887</v>
      </c>
      <c r="J688" t="s">
        <v>1319</v>
      </c>
      <c r="K688" s="23">
        <v>450000</v>
      </c>
      <c r="L688" t="s">
        <v>25</v>
      </c>
      <c r="N688" t="s">
        <v>1415</v>
      </c>
      <c r="O688" s="4">
        <v>0</v>
      </c>
      <c r="P688" s="4">
        <v>1</v>
      </c>
      <c r="Q688" s="4">
        <v>0</v>
      </c>
      <c r="R688" s="23">
        <v>0</v>
      </c>
      <c r="S688" s="23">
        <v>450000</v>
      </c>
      <c r="T688" s="23">
        <v>0</v>
      </c>
      <c r="U688" s="23">
        <v>450000</v>
      </c>
    </row>
    <row r="689" spans="1:21" x14ac:dyDescent="0.25">
      <c r="A689" t="s">
        <v>1426</v>
      </c>
      <c r="B689" t="s">
        <v>1427</v>
      </c>
      <c r="C689" t="s">
        <v>1367</v>
      </c>
      <c r="D689" t="s">
        <v>1417</v>
      </c>
      <c r="E689" t="s">
        <v>1418</v>
      </c>
      <c r="F689" t="s">
        <v>1316</v>
      </c>
      <c r="G689" t="s">
        <v>1343</v>
      </c>
      <c r="H689">
        <v>2023</v>
      </c>
      <c r="I689" t="s">
        <v>1428</v>
      </c>
      <c r="J689" t="s">
        <v>1319</v>
      </c>
      <c r="K689" s="23">
        <v>350000</v>
      </c>
      <c r="L689" t="s">
        <v>25</v>
      </c>
      <c r="N689" t="s">
        <v>1365</v>
      </c>
      <c r="O689" s="4">
        <v>0</v>
      </c>
      <c r="P689" s="4">
        <v>1</v>
      </c>
      <c r="Q689" s="4">
        <v>0</v>
      </c>
      <c r="R689" s="23">
        <v>0</v>
      </c>
      <c r="S689" s="23">
        <v>350000</v>
      </c>
      <c r="T689" s="23">
        <v>0</v>
      </c>
      <c r="U689" s="23">
        <v>350000</v>
      </c>
    </row>
    <row r="690" spans="1:21" x14ac:dyDescent="0.25">
      <c r="A690" t="s">
        <v>1670</v>
      </c>
      <c r="B690" t="s">
        <v>1671</v>
      </c>
      <c r="C690" t="s">
        <v>1367</v>
      </c>
      <c r="D690" t="s">
        <v>1623</v>
      </c>
      <c r="E690" t="s">
        <v>1623</v>
      </c>
      <c r="F690" t="s">
        <v>1316</v>
      </c>
      <c r="G690" t="s">
        <v>1343</v>
      </c>
      <c r="H690">
        <v>2023</v>
      </c>
      <c r="I690" t="s">
        <v>1428</v>
      </c>
      <c r="J690" t="s">
        <v>1319</v>
      </c>
      <c r="K690" s="23">
        <v>350000</v>
      </c>
      <c r="L690" t="s">
        <v>1335</v>
      </c>
      <c r="M690" t="s">
        <v>1345</v>
      </c>
      <c r="N690" t="s">
        <v>1415</v>
      </c>
      <c r="O690" s="4">
        <v>0</v>
      </c>
      <c r="P690" s="4">
        <v>0</v>
      </c>
      <c r="Q690" s="4">
        <v>1</v>
      </c>
      <c r="R690" s="23">
        <v>0</v>
      </c>
      <c r="S690" s="23">
        <v>0</v>
      </c>
      <c r="T690" s="23">
        <v>350000</v>
      </c>
      <c r="U690" s="23">
        <v>350000</v>
      </c>
    </row>
    <row r="691" spans="1:21" x14ac:dyDescent="0.25">
      <c r="A691" t="s">
        <v>1902</v>
      </c>
      <c r="B691" t="s">
        <v>1903</v>
      </c>
      <c r="C691" t="s">
        <v>1367</v>
      </c>
      <c r="D691" t="s">
        <v>1890</v>
      </c>
      <c r="E691" t="s">
        <v>1890</v>
      </c>
      <c r="F691" t="s">
        <v>1355</v>
      </c>
      <c r="G691" t="s">
        <v>1363</v>
      </c>
      <c r="H691">
        <v>2023</v>
      </c>
      <c r="I691" t="s">
        <v>1428</v>
      </c>
      <c r="J691" t="s">
        <v>1319</v>
      </c>
      <c r="K691" s="23">
        <v>150000</v>
      </c>
      <c r="L691" t="s">
        <v>25</v>
      </c>
      <c r="N691" t="s">
        <v>1415</v>
      </c>
      <c r="O691" s="4">
        <v>0</v>
      </c>
      <c r="P691" s="4">
        <v>0.2</v>
      </c>
      <c r="Q691" s="4">
        <v>0</v>
      </c>
      <c r="R691" s="23">
        <v>0</v>
      </c>
      <c r="S691" s="23">
        <v>30000</v>
      </c>
      <c r="T691" s="23">
        <v>0</v>
      </c>
      <c r="U691" s="23">
        <v>30000</v>
      </c>
    </row>
    <row r="692" spans="1:21" x14ac:dyDescent="0.25">
      <c r="A692" t="s">
        <v>2023</v>
      </c>
      <c r="B692" t="s">
        <v>2024</v>
      </c>
      <c r="C692" t="s">
        <v>1367</v>
      </c>
      <c r="D692" t="s">
        <v>1964</v>
      </c>
      <c r="E692" t="s">
        <v>1964</v>
      </c>
      <c r="F692" t="s">
        <v>1332</v>
      </c>
      <c r="G692" t="s">
        <v>2025</v>
      </c>
      <c r="H692">
        <v>2023</v>
      </c>
      <c r="I692" t="s">
        <v>1428</v>
      </c>
      <c r="J692" t="s">
        <v>1319</v>
      </c>
      <c r="K692" s="23">
        <v>450000</v>
      </c>
      <c r="L692" t="s">
        <v>25</v>
      </c>
      <c r="N692" t="s">
        <v>1320</v>
      </c>
      <c r="O692" s="4">
        <v>0</v>
      </c>
      <c r="P692" s="4">
        <v>0.2</v>
      </c>
      <c r="Q692" s="4">
        <v>0</v>
      </c>
      <c r="R692" s="23">
        <v>0</v>
      </c>
      <c r="S692" s="23">
        <v>90000</v>
      </c>
      <c r="T692" s="23">
        <v>0</v>
      </c>
      <c r="U692" s="23">
        <v>90000</v>
      </c>
    </row>
    <row r="693" spans="1:21" x14ac:dyDescent="0.25">
      <c r="A693" t="s">
        <v>2127</v>
      </c>
      <c r="B693" t="s">
        <v>2128</v>
      </c>
      <c r="C693" t="s">
        <v>1367</v>
      </c>
      <c r="D693" t="s">
        <v>2119</v>
      </c>
      <c r="E693" t="s">
        <v>2120</v>
      </c>
      <c r="F693" t="s">
        <v>1355</v>
      </c>
      <c r="G693" t="s">
        <v>1356</v>
      </c>
      <c r="H693">
        <v>2023</v>
      </c>
      <c r="I693" t="s">
        <v>1428</v>
      </c>
      <c r="J693" t="s">
        <v>1319</v>
      </c>
      <c r="K693" s="23">
        <v>500000</v>
      </c>
      <c r="L693" t="s">
        <v>24</v>
      </c>
      <c r="M693" t="s">
        <v>141</v>
      </c>
      <c r="O693" s="4">
        <v>1</v>
      </c>
      <c r="P693" s="4">
        <v>0</v>
      </c>
      <c r="Q693" s="4">
        <v>0</v>
      </c>
      <c r="R693" s="23">
        <v>500000</v>
      </c>
      <c r="S693" s="23">
        <v>0</v>
      </c>
      <c r="T693" s="23">
        <v>0</v>
      </c>
      <c r="U693" s="23">
        <v>500000</v>
      </c>
    </row>
    <row r="694" spans="1:21" x14ac:dyDescent="0.25">
      <c r="A694" t="s">
        <v>1775</v>
      </c>
      <c r="B694" t="s">
        <v>1776</v>
      </c>
      <c r="C694" t="s">
        <v>1367</v>
      </c>
      <c r="D694" t="s">
        <v>1766</v>
      </c>
      <c r="E694" t="s">
        <v>1767</v>
      </c>
      <c r="F694" t="s">
        <v>1355</v>
      </c>
      <c r="G694" t="s">
        <v>1356</v>
      </c>
      <c r="H694">
        <v>2023</v>
      </c>
      <c r="I694" t="s">
        <v>1391</v>
      </c>
      <c r="J694" t="s">
        <v>1319</v>
      </c>
      <c r="K694" s="23">
        <v>300000</v>
      </c>
      <c r="L694" t="s">
        <v>1335</v>
      </c>
      <c r="M694" t="s">
        <v>141</v>
      </c>
      <c r="N694" t="s">
        <v>1347</v>
      </c>
      <c r="O694" s="4">
        <v>0</v>
      </c>
      <c r="P694" s="4">
        <v>0</v>
      </c>
      <c r="Q694" s="4">
        <v>1</v>
      </c>
      <c r="R694" s="23">
        <v>0</v>
      </c>
      <c r="S694" s="23">
        <v>0</v>
      </c>
      <c r="T694" s="23">
        <v>300000</v>
      </c>
      <c r="U694" s="23">
        <v>300000</v>
      </c>
    </row>
    <row r="695" spans="1:21" x14ac:dyDescent="0.25">
      <c r="A695" t="s">
        <v>1596</v>
      </c>
      <c r="B695" t="s">
        <v>1597</v>
      </c>
      <c r="C695" t="s">
        <v>1367</v>
      </c>
      <c r="D695" t="s">
        <v>1590</v>
      </c>
      <c r="E695" t="s">
        <v>1591</v>
      </c>
      <c r="F695" t="s">
        <v>1324</v>
      </c>
      <c r="G695" t="s">
        <v>1403</v>
      </c>
      <c r="H695">
        <v>2023</v>
      </c>
      <c r="I695" t="s">
        <v>1598</v>
      </c>
      <c r="J695" t="s">
        <v>1319</v>
      </c>
      <c r="K695" s="23">
        <v>200000</v>
      </c>
      <c r="L695" t="s">
        <v>1335</v>
      </c>
      <c r="M695" t="s">
        <v>1345</v>
      </c>
      <c r="N695" t="s">
        <v>1365</v>
      </c>
      <c r="O695" s="4">
        <v>0</v>
      </c>
      <c r="P695" s="4">
        <v>0</v>
      </c>
      <c r="Q695" s="4">
        <v>0.125</v>
      </c>
      <c r="R695" s="23">
        <v>0</v>
      </c>
      <c r="S695" s="23">
        <v>0</v>
      </c>
      <c r="T695" s="23">
        <v>25000</v>
      </c>
      <c r="U695" s="23">
        <v>25000</v>
      </c>
    </row>
    <row r="696" spans="1:21" x14ac:dyDescent="0.25">
      <c r="A696" t="s">
        <v>2110</v>
      </c>
      <c r="B696" t="s">
        <v>2111</v>
      </c>
      <c r="C696" t="s">
        <v>1367</v>
      </c>
      <c r="D696" t="s">
        <v>2109</v>
      </c>
      <c r="E696" t="s">
        <v>2109</v>
      </c>
      <c r="F696" t="s">
        <v>1316</v>
      </c>
      <c r="G696" t="s">
        <v>1461</v>
      </c>
      <c r="H696">
        <v>2023</v>
      </c>
      <c r="I696" t="s">
        <v>2112</v>
      </c>
      <c r="J696" t="s">
        <v>1319</v>
      </c>
      <c r="K696" s="23">
        <v>550000</v>
      </c>
      <c r="L696" t="s">
        <v>1335</v>
      </c>
      <c r="M696" t="s">
        <v>1321</v>
      </c>
      <c r="N696" t="s">
        <v>1320</v>
      </c>
      <c r="O696" s="4">
        <v>0</v>
      </c>
      <c r="P696" s="4">
        <v>0</v>
      </c>
      <c r="Q696" s="4">
        <v>1</v>
      </c>
      <c r="R696" s="23">
        <v>0</v>
      </c>
      <c r="S696" s="23">
        <v>0</v>
      </c>
      <c r="T696" s="23">
        <v>550000</v>
      </c>
      <c r="U696" s="23">
        <v>550000</v>
      </c>
    </row>
    <row r="697" spans="1:21" x14ac:dyDescent="0.25">
      <c r="A697" t="s">
        <v>1742</v>
      </c>
      <c r="B697" t="s">
        <v>1743</v>
      </c>
      <c r="C697" t="s">
        <v>1367</v>
      </c>
      <c r="D697" t="s">
        <v>1720</v>
      </c>
      <c r="E697" t="s">
        <v>1720</v>
      </c>
      <c r="F697" t="s">
        <v>1324</v>
      </c>
      <c r="G697" t="s">
        <v>1374</v>
      </c>
      <c r="H697">
        <v>2023</v>
      </c>
      <c r="I697" t="s">
        <v>1744</v>
      </c>
      <c r="J697" t="s">
        <v>1319</v>
      </c>
      <c r="K697" s="23">
        <v>1200000</v>
      </c>
      <c r="L697" t="s">
        <v>1335</v>
      </c>
      <c r="M697" t="s">
        <v>1345</v>
      </c>
      <c r="N697" t="s">
        <v>1365</v>
      </c>
      <c r="O697" s="4">
        <v>0</v>
      </c>
      <c r="P697" s="4">
        <v>0</v>
      </c>
      <c r="Q697" s="4">
        <v>1</v>
      </c>
      <c r="R697" s="23">
        <v>0</v>
      </c>
      <c r="S697" s="23">
        <v>0</v>
      </c>
      <c r="T697" s="23">
        <v>1200000</v>
      </c>
      <c r="U697" s="23">
        <v>1200000</v>
      </c>
    </row>
    <row r="698" spans="1:21" x14ac:dyDescent="0.25">
      <c r="A698" t="s">
        <v>1960</v>
      </c>
      <c r="B698" t="s">
        <v>1961</v>
      </c>
      <c r="C698" t="s">
        <v>1367</v>
      </c>
      <c r="D698" t="s">
        <v>1947</v>
      </c>
      <c r="E698" t="s">
        <v>1948</v>
      </c>
      <c r="F698" t="s">
        <v>1324</v>
      </c>
      <c r="G698" t="s">
        <v>1378</v>
      </c>
      <c r="H698">
        <v>2023</v>
      </c>
      <c r="I698" t="s">
        <v>1744</v>
      </c>
      <c r="J698" t="s">
        <v>1319</v>
      </c>
      <c r="K698" s="23">
        <v>245000</v>
      </c>
      <c r="L698" t="s">
        <v>1335</v>
      </c>
      <c r="M698" t="s">
        <v>1345</v>
      </c>
      <c r="N698" t="s">
        <v>1380</v>
      </c>
      <c r="O698" s="4">
        <v>0</v>
      </c>
      <c r="P698" s="4">
        <v>0</v>
      </c>
      <c r="Q698" s="4">
        <v>0.1</v>
      </c>
      <c r="R698" s="23">
        <v>0</v>
      </c>
      <c r="S698" s="23">
        <v>0</v>
      </c>
      <c r="T698" s="23">
        <v>24500</v>
      </c>
      <c r="U698" s="23">
        <v>24500</v>
      </c>
    </row>
    <row r="699" spans="1:21" x14ac:dyDescent="0.25">
      <c r="A699" t="s">
        <v>1446</v>
      </c>
      <c r="B699" t="s">
        <v>1447</v>
      </c>
      <c r="C699" t="s">
        <v>1314</v>
      </c>
      <c r="D699" t="s">
        <v>1448</v>
      </c>
      <c r="E699" t="s">
        <v>1449</v>
      </c>
      <c r="F699" t="s">
        <v>1316</v>
      </c>
      <c r="G699" t="s">
        <v>1317</v>
      </c>
      <c r="H699">
        <v>2023</v>
      </c>
      <c r="I699" t="s">
        <v>1340</v>
      </c>
      <c r="J699" t="s">
        <v>1319</v>
      </c>
      <c r="K699" s="23">
        <v>160000000</v>
      </c>
      <c r="L699" t="s">
        <v>25</v>
      </c>
      <c r="N699" t="s">
        <v>1415</v>
      </c>
      <c r="O699" s="4">
        <v>0</v>
      </c>
      <c r="P699" s="4">
        <v>1</v>
      </c>
      <c r="Q699" s="4">
        <v>0</v>
      </c>
      <c r="R699" s="23">
        <v>0</v>
      </c>
      <c r="S699" s="23">
        <v>160000000</v>
      </c>
      <c r="T699" s="23">
        <v>0</v>
      </c>
      <c r="U699" s="23">
        <v>160000000</v>
      </c>
    </row>
    <row r="700" spans="1:21" x14ac:dyDescent="0.25">
      <c r="A700" t="s">
        <v>1984</v>
      </c>
      <c r="B700" t="s">
        <v>1985</v>
      </c>
      <c r="C700" t="s">
        <v>1367</v>
      </c>
      <c r="D700" t="s">
        <v>1964</v>
      </c>
      <c r="E700" t="s">
        <v>1964</v>
      </c>
      <c r="F700" t="s">
        <v>1316</v>
      </c>
      <c r="G700" t="s">
        <v>1461</v>
      </c>
      <c r="H700">
        <v>2023</v>
      </c>
      <c r="I700" t="s">
        <v>1340</v>
      </c>
      <c r="J700" t="s">
        <v>1319</v>
      </c>
      <c r="K700" s="23">
        <v>1500000</v>
      </c>
      <c r="L700" t="s">
        <v>25</v>
      </c>
      <c r="N700" t="s">
        <v>1365</v>
      </c>
      <c r="O700" s="4">
        <v>0</v>
      </c>
      <c r="P700" s="4">
        <v>1</v>
      </c>
      <c r="Q700" s="4">
        <v>0</v>
      </c>
      <c r="R700" s="23">
        <v>0</v>
      </c>
      <c r="S700" s="23">
        <v>1500000</v>
      </c>
      <c r="T700" s="23">
        <v>0</v>
      </c>
      <c r="U700" s="23">
        <v>1500000</v>
      </c>
    </row>
    <row r="701" spans="1:21" x14ac:dyDescent="0.25">
      <c r="A701" t="s">
        <v>1368</v>
      </c>
      <c r="B701" t="s">
        <v>1369</v>
      </c>
      <c r="C701" t="s">
        <v>1367</v>
      </c>
      <c r="D701" t="s">
        <v>1315</v>
      </c>
      <c r="E701" t="s">
        <v>1315</v>
      </c>
      <c r="F701" t="s">
        <v>1355</v>
      </c>
      <c r="G701" t="s">
        <v>1370</v>
      </c>
      <c r="H701">
        <v>2023</v>
      </c>
      <c r="I701" t="s">
        <v>1371</v>
      </c>
      <c r="J701" t="s">
        <v>1319</v>
      </c>
      <c r="K701" s="23">
        <v>600000</v>
      </c>
      <c r="L701" t="s">
        <v>25</v>
      </c>
      <c r="N701" t="s">
        <v>1346</v>
      </c>
      <c r="O701" s="4">
        <v>0</v>
      </c>
      <c r="P701" s="4">
        <v>1</v>
      </c>
      <c r="Q701" s="4">
        <v>0</v>
      </c>
      <c r="R701" s="23">
        <v>0</v>
      </c>
      <c r="S701" s="23">
        <v>600000</v>
      </c>
      <c r="T701" s="23">
        <v>0</v>
      </c>
      <c r="U701" s="23">
        <v>600000</v>
      </c>
    </row>
    <row r="702" spans="1:21" x14ac:dyDescent="0.25">
      <c r="A702" t="s">
        <v>1675</v>
      </c>
      <c r="B702" t="s">
        <v>1676</v>
      </c>
      <c r="C702" t="s">
        <v>1480</v>
      </c>
      <c r="D702" t="s">
        <v>1677</v>
      </c>
      <c r="E702" t="s">
        <v>1677</v>
      </c>
      <c r="F702" t="s">
        <v>1324</v>
      </c>
      <c r="G702" t="s">
        <v>1325</v>
      </c>
      <c r="H702">
        <v>2023</v>
      </c>
      <c r="I702" t="s">
        <v>1527</v>
      </c>
      <c r="J702" t="s">
        <v>1319</v>
      </c>
      <c r="K702" s="23">
        <v>20000000</v>
      </c>
      <c r="L702" t="s">
        <v>1335</v>
      </c>
      <c r="M702" t="s">
        <v>1327</v>
      </c>
      <c r="N702" t="s">
        <v>1347</v>
      </c>
      <c r="O702" s="4">
        <v>0</v>
      </c>
      <c r="P702" s="4">
        <v>0</v>
      </c>
      <c r="Q702" s="4">
        <v>0.32420000000000004</v>
      </c>
      <c r="R702" s="23">
        <v>0</v>
      </c>
      <c r="S702" s="23">
        <v>0</v>
      </c>
      <c r="T702" s="23">
        <v>6484000.0000000009</v>
      </c>
      <c r="U702" s="23">
        <v>6484000</v>
      </c>
    </row>
    <row r="703" spans="1:21" x14ac:dyDescent="0.25">
      <c r="A703" t="s">
        <v>1730</v>
      </c>
      <c r="B703" t="s">
        <v>1721</v>
      </c>
      <c r="C703" t="s">
        <v>1314</v>
      </c>
      <c r="D703" t="s">
        <v>1720</v>
      </c>
      <c r="E703" t="s">
        <v>1720</v>
      </c>
      <c r="F703" t="s">
        <v>1338</v>
      </c>
      <c r="G703" t="s">
        <v>1421</v>
      </c>
      <c r="H703">
        <v>2023</v>
      </c>
      <c r="I703" t="s">
        <v>1527</v>
      </c>
      <c r="J703" t="s">
        <v>1319</v>
      </c>
      <c r="K703" s="23">
        <v>25000000</v>
      </c>
      <c r="L703" t="s">
        <v>25</v>
      </c>
      <c r="N703" t="s">
        <v>1415</v>
      </c>
      <c r="O703" s="4">
        <v>0</v>
      </c>
      <c r="P703" s="4">
        <v>0.16120000000000001</v>
      </c>
      <c r="Q703" s="4">
        <v>0</v>
      </c>
      <c r="R703" s="23">
        <v>0</v>
      </c>
      <c r="S703" s="23">
        <v>4030000.0000000005</v>
      </c>
      <c r="T703" s="23">
        <v>0</v>
      </c>
      <c r="U703" s="23">
        <v>4030000</v>
      </c>
    </row>
    <row r="704" spans="1:21" x14ac:dyDescent="0.25">
      <c r="A704" t="s">
        <v>1730</v>
      </c>
      <c r="B704" t="s">
        <v>1721</v>
      </c>
      <c r="C704" t="s">
        <v>1314</v>
      </c>
      <c r="D704" t="s">
        <v>1720</v>
      </c>
      <c r="E704" t="s">
        <v>1720</v>
      </c>
      <c r="F704" t="s">
        <v>1338</v>
      </c>
      <c r="G704" t="s">
        <v>1421</v>
      </c>
      <c r="H704">
        <v>2023</v>
      </c>
      <c r="I704" t="s">
        <v>1527</v>
      </c>
      <c r="J704" t="s">
        <v>1319</v>
      </c>
      <c r="K704" s="23">
        <v>25000000</v>
      </c>
      <c r="L704" t="s">
        <v>24</v>
      </c>
      <c r="M704" t="s">
        <v>1327</v>
      </c>
      <c r="O704" s="4">
        <v>8.929999999999999E-2</v>
      </c>
      <c r="P704" s="4">
        <v>0</v>
      </c>
      <c r="Q704" s="4">
        <v>0</v>
      </c>
      <c r="R704" s="23">
        <v>2232499.9999999995</v>
      </c>
      <c r="S704" s="23">
        <v>0</v>
      </c>
      <c r="T704" s="23">
        <v>0</v>
      </c>
      <c r="U704" s="23">
        <v>2232500</v>
      </c>
    </row>
    <row r="705" spans="1:21" x14ac:dyDescent="0.25">
      <c r="A705" t="s">
        <v>1434</v>
      </c>
      <c r="B705" t="s">
        <v>1435</v>
      </c>
      <c r="C705" t="s">
        <v>1367</v>
      </c>
      <c r="D705" t="s">
        <v>1417</v>
      </c>
      <c r="E705" t="s">
        <v>1418</v>
      </c>
      <c r="F705" t="s">
        <v>1324</v>
      </c>
      <c r="G705" t="s">
        <v>1374</v>
      </c>
      <c r="H705">
        <v>2023</v>
      </c>
      <c r="I705" t="s">
        <v>1436</v>
      </c>
      <c r="J705" t="s">
        <v>1319</v>
      </c>
      <c r="K705" s="23">
        <v>100000</v>
      </c>
      <c r="L705" t="s">
        <v>1335</v>
      </c>
      <c r="M705" t="s">
        <v>1345</v>
      </c>
      <c r="N705" t="s">
        <v>1365</v>
      </c>
      <c r="O705" s="4">
        <v>0</v>
      </c>
      <c r="P705" s="4">
        <v>0</v>
      </c>
      <c r="Q705" s="4">
        <v>0.5</v>
      </c>
      <c r="R705" s="23">
        <v>0</v>
      </c>
      <c r="S705" s="23">
        <v>0</v>
      </c>
      <c r="T705" s="23">
        <v>50000</v>
      </c>
      <c r="U705" s="23">
        <v>50000</v>
      </c>
    </row>
    <row r="706" spans="1:21" x14ac:dyDescent="0.25">
      <c r="A706" t="s">
        <v>1962</v>
      </c>
      <c r="B706" t="s">
        <v>1963</v>
      </c>
      <c r="C706" t="s">
        <v>1416</v>
      </c>
      <c r="D706" t="s">
        <v>1964</v>
      </c>
      <c r="E706" t="s">
        <v>1964</v>
      </c>
      <c r="F706" t="s">
        <v>1355</v>
      </c>
      <c r="G706" t="s">
        <v>1370</v>
      </c>
      <c r="H706">
        <v>2023</v>
      </c>
      <c r="I706" t="s">
        <v>1436</v>
      </c>
      <c r="J706" t="s">
        <v>1319</v>
      </c>
      <c r="K706" s="23">
        <v>2400000</v>
      </c>
      <c r="L706" t="s">
        <v>24</v>
      </c>
      <c r="M706" t="s">
        <v>1386</v>
      </c>
      <c r="O706" s="4">
        <v>1</v>
      </c>
      <c r="P706" s="4">
        <v>0</v>
      </c>
      <c r="Q706" s="4">
        <v>0</v>
      </c>
      <c r="R706" s="23">
        <v>2400000</v>
      </c>
      <c r="S706" s="23">
        <v>0</v>
      </c>
      <c r="T706" s="23">
        <v>0</v>
      </c>
      <c r="U706" s="23">
        <v>2400000</v>
      </c>
    </row>
    <row r="707" spans="1:21" x14ac:dyDescent="0.25">
      <c r="A707" t="s">
        <v>2006</v>
      </c>
      <c r="B707" t="s">
        <v>2007</v>
      </c>
      <c r="C707" t="s">
        <v>1367</v>
      </c>
      <c r="D707" t="s">
        <v>1964</v>
      </c>
      <c r="E707" t="s">
        <v>1964</v>
      </c>
      <c r="F707" t="s">
        <v>1355</v>
      </c>
      <c r="G707" t="s">
        <v>1356</v>
      </c>
      <c r="H707">
        <v>2023</v>
      </c>
      <c r="I707" t="s">
        <v>1436</v>
      </c>
      <c r="J707" t="s">
        <v>1319</v>
      </c>
      <c r="K707" s="23">
        <v>350000</v>
      </c>
      <c r="L707" t="s">
        <v>1335</v>
      </c>
      <c r="M707" t="s">
        <v>141</v>
      </c>
      <c r="N707" t="s">
        <v>1347</v>
      </c>
      <c r="O707" s="4">
        <v>0</v>
      </c>
      <c r="P707" s="4">
        <v>0</v>
      </c>
      <c r="Q707" s="4">
        <v>1</v>
      </c>
      <c r="R707" s="23">
        <v>0</v>
      </c>
      <c r="S707" s="23">
        <v>0</v>
      </c>
      <c r="T707" s="23">
        <v>350000</v>
      </c>
      <c r="U707" s="23">
        <v>350000</v>
      </c>
    </row>
    <row r="708" spans="1:21" x14ac:dyDescent="0.25">
      <c r="A708" t="s">
        <v>1958</v>
      </c>
      <c r="B708" t="s">
        <v>1959</v>
      </c>
      <c r="C708" t="s">
        <v>1367</v>
      </c>
      <c r="D708" t="s">
        <v>1947</v>
      </c>
      <c r="E708" t="s">
        <v>1948</v>
      </c>
      <c r="F708" t="s">
        <v>1355</v>
      </c>
      <c r="G708" t="s">
        <v>1356</v>
      </c>
      <c r="H708">
        <v>2023</v>
      </c>
      <c r="I708" t="s">
        <v>1748</v>
      </c>
      <c r="J708" t="s">
        <v>1319</v>
      </c>
      <c r="K708" s="23">
        <v>200000</v>
      </c>
      <c r="L708" t="s">
        <v>24</v>
      </c>
      <c r="M708" t="s">
        <v>141</v>
      </c>
      <c r="O708" s="4">
        <v>1</v>
      </c>
      <c r="P708" s="4">
        <v>0</v>
      </c>
      <c r="Q708" s="4">
        <v>0</v>
      </c>
      <c r="R708" s="23">
        <v>200000</v>
      </c>
      <c r="S708" s="23">
        <v>0</v>
      </c>
      <c r="T708" s="23">
        <v>0</v>
      </c>
      <c r="U708" s="23">
        <v>200000</v>
      </c>
    </row>
    <row r="709" spans="1:21" x14ac:dyDescent="0.25">
      <c r="A709" t="s">
        <v>2060</v>
      </c>
      <c r="B709" t="s">
        <v>2061</v>
      </c>
      <c r="C709" t="s">
        <v>1367</v>
      </c>
      <c r="D709" t="s">
        <v>1964</v>
      </c>
      <c r="E709" t="s">
        <v>1964</v>
      </c>
      <c r="F709" t="s">
        <v>1324</v>
      </c>
      <c r="G709" t="s">
        <v>1374</v>
      </c>
      <c r="H709">
        <v>2023</v>
      </c>
      <c r="I709" t="s">
        <v>1748</v>
      </c>
      <c r="J709" t="s">
        <v>1319</v>
      </c>
      <c r="K709" s="23">
        <v>500000</v>
      </c>
      <c r="L709" t="s">
        <v>1335</v>
      </c>
      <c r="M709" t="s">
        <v>1345</v>
      </c>
      <c r="N709" t="s">
        <v>1415</v>
      </c>
      <c r="O709" s="4">
        <v>0</v>
      </c>
      <c r="P709" s="4">
        <v>0</v>
      </c>
      <c r="Q709" s="4">
        <v>0.1</v>
      </c>
      <c r="R709" s="23">
        <v>0</v>
      </c>
      <c r="S709" s="23">
        <v>0</v>
      </c>
      <c r="T709" s="23">
        <v>50000</v>
      </c>
      <c r="U709" s="23">
        <v>50000</v>
      </c>
    </row>
    <row r="710" spans="1:21" x14ac:dyDescent="0.25">
      <c r="A710" t="s">
        <v>1406</v>
      </c>
      <c r="B710" t="s">
        <v>1407</v>
      </c>
      <c r="C710" t="s">
        <v>1367</v>
      </c>
      <c r="D710" t="s">
        <v>1315</v>
      </c>
      <c r="E710" t="s">
        <v>1315</v>
      </c>
      <c r="F710" t="s">
        <v>1316</v>
      </c>
      <c r="G710" t="s">
        <v>1343</v>
      </c>
      <c r="H710">
        <v>2023</v>
      </c>
      <c r="I710" t="s">
        <v>1408</v>
      </c>
      <c r="J710" t="s">
        <v>1319</v>
      </c>
      <c r="K710" s="23">
        <v>350000</v>
      </c>
      <c r="L710" t="s">
        <v>25</v>
      </c>
      <c r="N710" t="s">
        <v>1409</v>
      </c>
      <c r="O710" s="4">
        <v>0</v>
      </c>
      <c r="P710" s="4">
        <v>0.25</v>
      </c>
      <c r="Q710" s="4">
        <v>0</v>
      </c>
      <c r="R710" s="23">
        <v>0</v>
      </c>
      <c r="S710" s="23">
        <v>87500</v>
      </c>
      <c r="T710" s="23">
        <v>0</v>
      </c>
      <c r="U710" s="23">
        <v>87500</v>
      </c>
    </row>
    <row r="711" spans="1:21" x14ac:dyDescent="0.25">
      <c r="A711" t="s">
        <v>1450</v>
      </c>
      <c r="B711" t="s">
        <v>1451</v>
      </c>
      <c r="C711" t="s">
        <v>1452</v>
      </c>
      <c r="D711" t="s">
        <v>1448</v>
      </c>
      <c r="E711" t="s">
        <v>1449</v>
      </c>
      <c r="F711" t="s">
        <v>1324</v>
      </c>
      <c r="G711" t="s">
        <v>1378</v>
      </c>
      <c r="H711">
        <v>2023</v>
      </c>
      <c r="I711" t="s">
        <v>1408</v>
      </c>
      <c r="J711" t="s">
        <v>1319</v>
      </c>
      <c r="K711" s="23">
        <v>180000000</v>
      </c>
      <c r="L711" t="s">
        <v>25</v>
      </c>
      <c r="N711" t="s">
        <v>1415</v>
      </c>
      <c r="O711" s="4">
        <v>0</v>
      </c>
      <c r="P711" s="4">
        <v>0.44444444444444442</v>
      </c>
      <c r="Q711" s="4">
        <v>0</v>
      </c>
      <c r="R711" s="23">
        <v>0</v>
      </c>
      <c r="S711" s="23">
        <v>80000000</v>
      </c>
      <c r="T711" s="23">
        <v>0</v>
      </c>
      <c r="U711" s="23">
        <v>80000000</v>
      </c>
    </row>
    <row r="712" spans="1:21" x14ac:dyDescent="0.25">
      <c r="A712" t="s">
        <v>2076</v>
      </c>
      <c r="B712" t="s">
        <v>2077</v>
      </c>
      <c r="C712" t="s">
        <v>1367</v>
      </c>
      <c r="D712" t="s">
        <v>1964</v>
      </c>
      <c r="E712" t="s">
        <v>1964</v>
      </c>
      <c r="F712" t="s">
        <v>2078</v>
      </c>
      <c r="G712" t="s">
        <v>2078</v>
      </c>
      <c r="H712">
        <v>2023</v>
      </c>
      <c r="I712" t="s">
        <v>1408</v>
      </c>
      <c r="J712" t="s">
        <v>1319</v>
      </c>
      <c r="K712" s="23">
        <v>430000</v>
      </c>
      <c r="L712" t="s">
        <v>1335</v>
      </c>
      <c r="M712" t="s">
        <v>1345</v>
      </c>
      <c r="N712" t="s">
        <v>1365</v>
      </c>
      <c r="O712" s="4">
        <v>0</v>
      </c>
      <c r="P712" s="4">
        <v>0</v>
      </c>
      <c r="Q712" s="4">
        <v>1</v>
      </c>
      <c r="R712" s="23">
        <v>0</v>
      </c>
      <c r="S712" s="23">
        <v>0</v>
      </c>
      <c r="T712" s="23">
        <v>430000</v>
      </c>
      <c r="U712" s="23">
        <v>430000</v>
      </c>
    </row>
    <row r="713" spans="1:21" x14ac:dyDescent="0.25">
      <c r="A713" t="s">
        <v>2087</v>
      </c>
      <c r="B713" t="s">
        <v>2088</v>
      </c>
      <c r="C713" t="s">
        <v>1367</v>
      </c>
      <c r="D713" t="s">
        <v>1964</v>
      </c>
      <c r="E713" t="s">
        <v>1964</v>
      </c>
      <c r="F713" t="s">
        <v>1316</v>
      </c>
      <c r="G713" t="s">
        <v>1461</v>
      </c>
      <c r="H713">
        <v>2023</v>
      </c>
      <c r="I713" t="s">
        <v>1408</v>
      </c>
      <c r="J713" t="s">
        <v>1319</v>
      </c>
      <c r="K713" s="23">
        <v>325000</v>
      </c>
      <c r="L713" t="s">
        <v>1335</v>
      </c>
      <c r="M713" t="s">
        <v>1345</v>
      </c>
      <c r="N713" t="s">
        <v>1409</v>
      </c>
      <c r="O713" s="4">
        <v>0</v>
      </c>
      <c r="P713" s="4">
        <v>0</v>
      </c>
      <c r="Q713" s="4">
        <v>1</v>
      </c>
      <c r="R713" s="23">
        <v>0</v>
      </c>
      <c r="S713" s="23">
        <v>0</v>
      </c>
      <c r="T713" s="23">
        <v>325000</v>
      </c>
      <c r="U713" s="23">
        <v>325000</v>
      </c>
    </row>
    <row r="714" spans="1:21" x14ac:dyDescent="0.25">
      <c r="A714" t="s">
        <v>2089</v>
      </c>
      <c r="B714" t="s">
        <v>2090</v>
      </c>
      <c r="C714" t="s">
        <v>1367</v>
      </c>
      <c r="D714" t="s">
        <v>1964</v>
      </c>
      <c r="E714" t="s">
        <v>1964</v>
      </c>
      <c r="F714" t="s">
        <v>1316</v>
      </c>
      <c r="G714" t="s">
        <v>1317</v>
      </c>
      <c r="H714">
        <v>2023</v>
      </c>
      <c r="I714" t="s">
        <v>1408</v>
      </c>
      <c r="J714" t="s">
        <v>1319</v>
      </c>
      <c r="K714" s="23">
        <v>540000</v>
      </c>
      <c r="L714" t="s">
        <v>25</v>
      </c>
      <c r="N714" t="s">
        <v>1320</v>
      </c>
      <c r="O714" s="4">
        <v>0</v>
      </c>
      <c r="P714" s="4">
        <v>0.1</v>
      </c>
      <c r="Q714" s="4">
        <v>0</v>
      </c>
      <c r="R714" s="23">
        <v>0</v>
      </c>
      <c r="S714" s="23">
        <v>54000</v>
      </c>
      <c r="T714" s="23">
        <v>0</v>
      </c>
      <c r="U714" s="23">
        <v>54000</v>
      </c>
    </row>
    <row r="715" spans="1:21" x14ac:dyDescent="0.25">
      <c r="A715" t="s">
        <v>2091</v>
      </c>
      <c r="B715" t="s">
        <v>2092</v>
      </c>
      <c r="C715" t="s">
        <v>1367</v>
      </c>
      <c r="D715" t="s">
        <v>1964</v>
      </c>
      <c r="E715" t="s">
        <v>1964</v>
      </c>
      <c r="F715" t="s">
        <v>1355</v>
      </c>
      <c r="G715" t="s">
        <v>1356</v>
      </c>
      <c r="H715">
        <v>2023</v>
      </c>
      <c r="I715" t="s">
        <v>1408</v>
      </c>
      <c r="J715" t="s">
        <v>1319</v>
      </c>
      <c r="K715" s="23">
        <v>625000</v>
      </c>
      <c r="L715" t="s">
        <v>1335</v>
      </c>
      <c r="M715" t="s">
        <v>141</v>
      </c>
      <c r="N715" t="s">
        <v>1347</v>
      </c>
      <c r="O715" s="4">
        <v>0</v>
      </c>
      <c r="P715" s="4">
        <v>0</v>
      </c>
      <c r="Q715" s="4">
        <v>1</v>
      </c>
      <c r="R715" s="23">
        <v>0</v>
      </c>
      <c r="S715" s="23">
        <v>0</v>
      </c>
      <c r="T715" s="23">
        <v>625000</v>
      </c>
      <c r="U715" s="23">
        <v>625000</v>
      </c>
    </row>
    <row r="716" spans="1:21" x14ac:dyDescent="0.25">
      <c r="A716" t="s">
        <v>2093</v>
      </c>
      <c r="B716" t="s">
        <v>2094</v>
      </c>
      <c r="C716" t="s">
        <v>1367</v>
      </c>
      <c r="D716" t="s">
        <v>1964</v>
      </c>
      <c r="E716" t="s">
        <v>1964</v>
      </c>
      <c r="F716" t="s">
        <v>1355</v>
      </c>
      <c r="G716" t="s">
        <v>1363</v>
      </c>
      <c r="H716">
        <v>2023</v>
      </c>
      <c r="I716" t="s">
        <v>1408</v>
      </c>
      <c r="J716" t="s">
        <v>1319</v>
      </c>
      <c r="K716" s="23">
        <v>440000</v>
      </c>
      <c r="L716" t="s">
        <v>1335</v>
      </c>
      <c r="M716" t="s">
        <v>1345</v>
      </c>
      <c r="N716" t="s">
        <v>1409</v>
      </c>
      <c r="O716" s="4">
        <v>0</v>
      </c>
      <c r="P716" s="4">
        <v>0</v>
      </c>
      <c r="Q716" s="4">
        <v>0.1</v>
      </c>
      <c r="R716" s="23">
        <v>0</v>
      </c>
      <c r="S716" s="23">
        <v>0</v>
      </c>
      <c r="T716" s="23">
        <v>44000</v>
      </c>
      <c r="U716" s="23">
        <v>44000</v>
      </c>
    </row>
    <row r="717" spans="1:21" x14ac:dyDescent="0.25">
      <c r="A717" t="s">
        <v>1583</v>
      </c>
      <c r="B717" t="s">
        <v>1584</v>
      </c>
      <c r="C717" t="s">
        <v>1367</v>
      </c>
      <c r="D717" t="s">
        <v>1539</v>
      </c>
      <c r="E717" t="s">
        <v>1539</v>
      </c>
      <c r="F717" t="s">
        <v>1316</v>
      </c>
      <c r="G717" t="s">
        <v>1461</v>
      </c>
      <c r="H717">
        <v>2023</v>
      </c>
      <c r="I717" t="s">
        <v>1585</v>
      </c>
      <c r="J717" t="s">
        <v>1319</v>
      </c>
      <c r="K717" s="23">
        <v>250000</v>
      </c>
      <c r="L717" t="s">
        <v>1335</v>
      </c>
      <c r="M717" t="s">
        <v>1345</v>
      </c>
      <c r="N717" t="s">
        <v>1365</v>
      </c>
      <c r="O717" s="4">
        <v>0</v>
      </c>
      <c r="P717" s="4">
        <v>0</v>
      </c>
      <c r="Q717" s="4">
        <v>1</v>
      </c>
      <c r="R717" s="23">
        <v>0</v>
      </c>
      <c r="S717" s="23">
        <v>0</v>
      </c>
      <c r="T717" s="23">
        <v>250000</v>
      </c>
      <c r="U717" s="23">
        <v>250000</v>
      </c>
    </row>
    <row r="718" spans="1:21" x14ac:dyDescent="0.25">
      <c r="A718" t="s">
        <v>1953</v>
      </c>
      <c r="B718" t="s">
        <v>1954</v>
      </c>
      <c r="C718" t="s">
        <v>1367</v>
      </c>
      <c r="D718" t="s">
        <v>1947</v>
      </c>
      <c r="E718" t="s">
        <v>1948</v>
      </c>
      <c r="F718" t="s">
        <v>1355</v>
      </c>
      <c r="G718" t="s">
        <v>1356</v>
      </c>
      <c r="H718">
        <v>2023</v>
      </c>
      <c r="I718" t="s">
        <v>1955</v>
      </c>
      <c r="J718" t="s">
        <v>1319</v>
      </c>
      <c r="K718" s="23">
        <v>750000</v>
      </c>
      <c r="L718" t="s">
        <v>24</v>
      </c>
      <c r="M718" t="s">
        <v>141</v>
      </c>
      <c r="O718" s="4">
        <v>1</v>
      </c>
      <c r="P718" s="4">
        <v>0</v>
      </c>
      <c r="Q718" s="4">
        <v>0</v>
      </c>
      <c r="R718" s="23">
        <v>750000</v>
      </c>
      <c r="S718" s="23">
        <v>0</v>
      </c>
      <c r="T718" s="23">
        <v>0</v>
      </c>
      <c r="U718" s="23">
        <v>750000</v>
      </c>
    </row>
    <row r="719" spans="1:21" x14ac:dyDescent="0.25">
      <c r="A719" t="s">
        <v>1401</v>
      </c>
      <c r="B719" t="s">
        <v>1402</v>
      </c>
      <c r="C719" t="s">
        <v>1367</v>
      </c>
      <c r="D719" t="s">
        <v>1315</v>
      </c>
      <c r="E719" t="s">
        <v>1315</v>
      </c>
      <c r="F719" t="s">
        <v>1324</v>
      </c>
      <c r="G719" t="s">
        <v>1403</v>
      </c>
      <c r="H719">
        <v>2023</v>
      </c>
      <c r="I719" t="s">
        <v>1404</v>
      </c>
      <c r="J719" t="s">
        <v>1319</v>
      </c>
      <c r="K719" s="23">
        <v>100000</v>
      </c>
      <c r="L719" t="s">
        <v>25</v>
      </c>
      <c r="N719" t="s">
        <v>1365</v>
      </c>
      <c r="O719" s="4">
        <v>0</v>
      </c>
      <c r="P719" s="4">
        <v>0.1</v>
      </c>
      <c r="Q719" s="4">
        <v>0</v>
      </c>
      <c r="R719" s="23">
        <v>0</v>
      </c>
      <c r="S719" s="23">
        <v>10000</v>
      </c>
      <c r="T719" s="23">
        <v>0</v>
      </c>
      <c r="U719" s="23">
        <v>10000</v>
      </c>
    </row>
    <row r="720" spans="1:21" x14ac:dyDescent="0.25">
      <c r="A720" t="s">
        <v>1702</v>
      </c>
      <c r="B720" t="s">
        <v>1703</v>
      </c>
      <c r="C720" t="s">
        <v>1367</v>
      </c>
      <c r="D720" t="s">
        <v>1690</v>
      </c>
      <c r="E720" t="s">
        <v>1691</v>
      </c>
      <c r="F720" t="s">
        <v>1316</v>
      </c>
      <c r="G720" t="s">
        <v>1343</v>
      </c>
      <c r="H720">
        <v>2023</v>
      </c>
      <c r="I720" t="s">
        <v>1505</v>
      </c>
      <c r="J720" t="s">
        <v>1319</v>
      </c>
      <c r="K720" s="23">
        <v>400000</v>
      </c>
      <c r="L720" t="s">
        <v>1335</v>
      </c>
      <c r="M720" t="s">
        <v>1327</v>
      </c>
      <c r="N720" t="s">
        <v>1347</v>
      </c>
      <c r="O720" s="4">
        <v>0</v>
      </c>
      <c r="P720" s="4">
        <v>0</v>
      </c>
      <c r="Q720" s="4">
        <v>0.25</v>
      </c>
      <c r="R720" s="23">
        <v>0</v>
      </c>
      <c r="S720" s="23">
        <v>0</v>
      </c>
      <c r="T720" s="23">
        <v>100000</v>
      </c>
      <c r="U720" s="23">
        <v>100000</v>
      </c>
    </row>
    <row r="721" spans="1:21" x14ac:dyDescent="0.25">
      <c r="A721" t="s">
        <v>1755</v>
      </c>
      <c r="B721" t="s">
        <v>1756</v>
      </c>
      <c r="C721" t="s">
        <v>1367</v>
      </c>
      <c r="D721" t="s">
        <v>1720</v>
      </c>
      <c r="E721" t="s">
        <v>1720</v>
      </c>
      <c r="F721" t="s">
        <v>1355</v>
      </c>
      <c r="G721" t="s">
        <v>1356</v>
      </c>
      <c r="H721">
        <v>2023</v>
      </c>
      <c r="I721" t="s">
        <v>1505</v>
      </c>
      <c r="J721" t="s">
        <v>1319</v>
      </c>
      <c r="K721" s="23">
        <v>300000</v>
      </c>
      <c r="L721" t="s">
        <v>24</v>
      </c>
      <c r="M721" t="s">
        <v>141</v>
      </c>
      <c r="O721" s="4">
        <v>1</v>
      </c>
      <c r="P721" s="4">
        <v>0</v>
      </c>
      <c r="Q721" s="4">
        <v>0</v>
      </c>
      <c r="R721" s="23">
        <v>300000</v>
      </c>
      <c r="S721" s="23">
        <v>0</v>
      </c>
      <c r="T721" s="23">
        <v>0</v>
      </c>
      <c r="U721" s="23">
        <v>300000</v>
      </c>
    </row>
    <row r="722" spans="1:21" x14ac:dyDescent="0.25">
      <c r="A722" t="s">
        <v>1956</v>
      </c>
      <c r="B722" t="s">
        <v>1957</v>
      </c>
      <c r="C722" t="s">
        <v>1367</v>
      </c>
      <c r="D722" t="s">
        <v>1947</v>
      </c>
      <c r="E722" t="s">
        <v>1948</v>
      </c>
      <c r="F722" t="s">
        <v>1355</v>
      </c>
      <c r="G722" t="s">
        <v>1363</v>
      </c>
      <c r="H722">
        <v>2023</v>
      </c>
      <c r="I722" t="s">
        <v>1505</v>
      </c>
      <c r="J722" t="s">
        <v>1319</v>
      </c>
      <c r="K722" s="23">
        <v>250000</v>
      </c>
      <c r="L722" t="s">
        <v>25</v>
      </c>
      <c r="N722" t="s">
        <v>1415</v>
      </c>
      <c r="O722" s="4">
        <v>0</v>
      </c>
      <c r="P722" s="4">
        <v>0.1</v>
      </c>
      <c r="Q722" s="4">
        <v>0</v>
      </c>
      <c r="R722" s="23">
        <v>0</v>
      </c>
      <c r="S722" s="23">
        <v>25000</v>
      </c>
      <c r="T722" s="23">
        <v>0</v>
      </c>
      <c r="U722" s="23">
        <v>25000</v>
      </c>
    </row>
    <row r="723" spans="1:21" x14ac:dyDescent="0.25">
      <c r="A723" t="s">
        <v>1935</v>
      </c>
      <c r="B723" t="s">
        <v>1936</v>
      </c>
      <c r="C723" t="s">
        <v>1367</v>
      </c>
      <c r="D723" t="s">
        <v>1922</v>
      </c>
      <c r="E723" t="s">
        <v>1923</v>
      </c>
      <c r="F723" t="s">
        <v>1355</v>
      </c>
      <c r="G723" t="s">
        <v>1356</v>
      </c>
      <c r="H723">
        <v>2023</v>
      </c>
      <c r="I723" t="s">
        <v>1883</v>
      </c>
      <c r="J723" t="s">
        <v>1319</v>
      </c>
      <c r="K723" s="23">
        <v>250000</v>
      </c>
      <c r="L723" t="s">
        <v>24</v>
      </c>
      <c r="M723" t="s">
        <v>141</v>
      </c>
      <c r="O723" s="4">
        <v>1</v>
      </c>
      <c r="P723" s="4">
        <v>0</v>
      </c>
      <c r="Q723" s="4">
        <v>0</v>
      </c>
      <c r="R723" s="23">
        <v>250000</v>
      </c>
      <c r="S723" s="23">
        <v>0</v>
      </c>
      <c r="T723" s="23">
        <v>0</v>
      </c>
      <c r="U723" s="23">
        <v>250000</v>
      </c>
    </row>
    <row r="724" spans="1:21" x14ac:dyDescent="0.25">
      <c r="A724" t="s">
        <v>2041</v>
      </c>
      <c r="B724" t="s">
        <v>2042</v>
      </c>
      <c r="C724" t="s">
        <v>1367</v>
      </c>
      <c r="D724" t="s">
        <v>1964</v>
      </c>
      <c r="E724" t="s">
        <v>1964</v>
      </c>
      <c r="F724" t="s">
        <v>1316</v>
      </c>
      <c r="G724" t="s">
        <v>1461</v>
      </c>
      <c r="H724">
        <v>2023</v>
      </c>
      <c r="I724" t="s">
        <v>2043</v>
      </c>
      <c r="J724" t="s">
        <v>1319</v>
      </c>
      <c r="K724" s="23">
        <v>350000</v>
      </c>
      <c r="L724" t="s">
        <v>1335</v>
      </c>
      <c r="M724" t="s">
        <v>1345</v>
      </c>
      <c r="N724" t="s">
        <v>1365</v>
      </c>
      <c r="O724" s="4">
        <v>0</v>
      </c>
      <c r="P724" s="4">
        <v>0</v>
      </c>
      <c r="Q724" s="4">
        <v>1</v>
      </c>
      <c r="R724" s="23">
        <v>0</v>
      </c>
      <c r="S724" s="23">
        <v>0</v>
      </c>
      <c r="T724" s="23">
        <v>350000</v>
      </c>
      <c r="U724" s="23">
        <v>350000</v>
      </c>
    </row>
    <row r="725" spans="1:21" x14ac:dyDescent="0.25">
      <c r="A725" t="s">
        <v>2056</v>
      </c>
      <c r="B725" t="s">
        <v>2057</v>
      </c>
      <c r="C725" t="s">
        <v>1367</v>
      </c>
      <c r="D725" t="s">
        <v>1964</v>
      </c>
      <c r="E725" t="s">
        <v>1964</v>
      </c>
      <c r="F725" t="s">
        <v>1324</v>
      </c>
      <c r="G725" t="s">
        <v>1325</v>
      </c>
      <c r="H725">
        <v>2023</v>
      </c>
      <c r="I725" t="s">
        <v>2043</v>
      </c>
      <c r="J725" t="s">
        <v>1319</v>
      </c>
      <c r="K725" s="23">
        <v>250000</v>
      </c>
      <c r="L725" t="s">
        <v>24</v>
      </c>
      <c r="M725" t="s">
        <v>1345</v>
      </c>
      <c r="O725" s="4">
        <v>1</v>
      </c>
      <c r="P725" s="4">
        <v>0</v>
      </c>
      <c r="Q725" s="4">
        <v>0</v>
      </c>
      <c r="R725" s="23">
        <v>250000</v>
      </c>
      <c r="S725" s="23">
        <v>0</v>
      </c>
      <c r="T725" s="23">
        <v>0</v>
      </c>
      <c r="U725" s="23">
        <v>250000</v>
      </c>
    </row>
    <row r="726" spans="1:21" x14ac:dyDescent="0.25">
      <c r="A726" t="s">
        <v>1645</v>
      </c>
      <c r="B726" t="s">
        <v>1646</v>
      </c>
      <c r="C726" t="s">
        <v>1367</v>
      </c>
      <c r="D726" t="s">
        <v>1623</v>
      </c>
      <c r="E726" t="s">
        <v>1623</v>
      </c>
      <c r="F726" t="s">
        <v>1316</v>
      </c>
      <c r="G726" t="s">
        <v>1343</v>
      </c>
      <c r="H726">
        <v>2023</v>
      </c>
      <c r="I726" t="s">
        <v>1647</v>
      </c>
      <c r="J726" t="s">
        <v>1319</v>
      </c>
      <c r="K726" s="23">
        <v>400000</v>
      </c>
      <c r="L726" t="s">
        <v>1335</v>
      </c>
      <c r="M726" t="s">
        <v>1327</v>
      </c>
      <c r="N726" t="s">
        <v>1347</v>
      </c>
      <c r="O726" s="4">
        <v>0</v>
      </c>
      <c r="P726" s="4">
        <v>0</v>
      </c>
      <c r="Q726" s="4">
        <v>1</v>
      </c>
      <c r="R726" s="23">
        <v>0</v>
      </c>
      <c r="S726" s="23">
        <v>0</v>
      </c>
      <c r="T726" s="23">
        <v>400000</v>
      </c>
      <c r="U726" s="23">
        <v>400000</v>
      </c>
    </row>
    <row r="727" spans="1:21" x14ac:dyDescent="0.25">
      <c r="A727" t="s">
        <v>1662</v>
      </c>
      <c r="B727" t="s">
        <v>1663</v>
      </c>
      <c r="C727" t="s">
        <v>1367</v>
      </c>
      <c r="D727" t="s">
        <v>1623</v>
      </c>
      <c r="E727" t="s">
        <v>1623</v>
      </c>
      <c r="F727" t="s">
        <v>1338</v>
      </c>
      <c r="G727" t="s">
        <v>1421</v>
      </c>
      <c r="H727">
        <v>2023</v>
      </c>
      <c r="I727" t="s">
        <v>1647</v>
      </c>
      <c r="J727" t="s">
        <v>1319</v>
      </c>
      <c r="K727" s="23">
        <v>355000</v>
      </c>
      <c r="L727" t="s">
        <v>1335</v>
      </c>
      <c r="M727" t="s">
        <v>1345</v>
      </c>
      <c r="N727" t="s">
        <v>1415</v>
      </c>
      <c r="O727" s="4">
        <v>0</v>
      </c>
      <c r="P727" s="4">
        <v>0</v>
      </c>
      <c r="Q727" s="4">
        <v>1</v>
      </c>
      <c r="R727" s="23">
        <v>0</v>
      </c>
      <c r="S727" s="23">
        <v>0</v>
      </c>
      <c r="T727" s="23">
        <v>355000</v>
      </c>
      <c r="U727" s="23">
        <v>355000</v>
      </c>
    </row>
    <row r="728" spans="1:21" x14ac:dyDescent="0.25">
      <c r="A728" t="s">
        <v>1967</v>
      </c>
      <c r="B728" t="s">
        <v>1968</v>
      </c>
      <c r="C728" t="s">
        <v>1367</v>
      </c>
      <c r="D728" t="s">
        <v>1964</v>
      </c>
      <c r="E728" t="s">
        <v>1964</v>
      </c>
      <c r="F728" t="s">
        <v>1316</v>
      </c>
      <c r="G728" t="s">
        <v>1461</v>
      </c>
      <c r="H728">
        <v>2023</v>
      </c>
      <c r="I728" t="s">
        <v>1492</v>
      </c>
      <c r="J728" t="s">
        <v>1319</v>
      </c>
      <c r="K728" s="23">
        <v>145031</v>
      </c>
      <c r="L728" t="s">
        <v>1335</v>
      </c>
      <c r="M728" t="s">
        <v>1345</v>
      </c>
      <c r="N728" t="s">
        <v>1380</v>
      </c>
      <c r="O728" s="4">
        <v>0</v>
      </c>
      <c r="P728" s="4">
        <v>0</v>
      </c>
      <c r="Q728" s="4">
        <v>1</v>
      </c>
      <c r="R728" s="23">
        <v>0</v>
      </c>
      <c r="S728" s="23">
        <v>0</v>
      </c>
      <c r="T728" s="23">
        <v>145031</v>
      </c>
      <c r="U728" s="23">
        <v>145031</v>
      </c>
    </row>
    <row r="729" spans="1:21" x14ac:dyDescent="0.25">
      <c r="A729" t="s">
        <v>2131</v>
      </c>
      <c r="B729" t="s">
        <v>2132</v>
      </c>
      <c r="C729" t="s">
        <v>1367</v>
      </c>
      <c r="D729" t="s">
        <v>2119</v>
      </c>
      <c r="E729" t="s">
        <v>2120</v>
      </c>
      <c r="F729" t="s">
        <v>1355</v>
      </c>
      <c r="G729" t="s">
        <v>1370</v>
      </c>
      <c r="H729">
        <v>2023</v>
      </c>
      <c r="I729" t="s">
        <v>2133</v>
      </c>
      <c r="J729" t="s">
        <v>1319</v>
      </c>
      <c r="K729" s="23">
        <v>800000</v>
      </c>
      <c r="L729" t="s">
        <v>1335</v>
      </c>
      <c r="M729" t="s">
        <v>1469</v>
      </c>
      <c r="N729" t="s">
        <v>1346</v>
      </c>
      <c r="O729" s="4">
        <v>0</v>
      </c>
      <c r="P729" s="4">
        <v>0</v>
      </c>
      <c r="Q729" s="4">
        <v>0.23</v>
      </c>
      <c r="R729" s="23">
        <v>0</v>
      </c>
      <c r="S729" s="23">
        <v>0</v>
      </c>
      <c r="T729" s="23">
        <v>184000</v>
      </c>
      <c r="U729" s="23">
        <v>184000</v>
      </c>
    </row>
    <row r="730" spans="1:21" x14ac:dyDescent="0.25">
      <c r="A730" t="s">
        <v>1752</v>
      </c>
      <c r="B730" t="s">
        <v>1753</v>
      </c>
      <c r="C730" t="s">
        <v>1367</v>
      </c>
      <c r="D730" t="s">
        <v>1720</v>
      </c>
      <c r="E730" t="s">
        <v>1720</v>
      </c>
      <c r="F730" t="s">
        <v>1316</v>
      </c>
      <c r="G730" t="s">
        <v>1317</v>
      </c>
      <c r="H730">
        <v>2023</v>
      </c>
      <c r="I730" t="s">
        <v>1754</v>
      </c>
      <c r="J730" t="s">
        <v>1319</v>
      </c>
      <c r="K730" s="23">
        <v>100000</v>
      </c>
      <c r="L730" t="s">
        <v>25</v>
      </c>
      <c r="N730" t="s">
        <v>1365</v>
      </c>
      <c r="O730" s="4">
        <v>0</v>
      </c>
      <c r="P730" s="4">
        <v>1</v>
      </c>
      <c r="Q730" s="4">
        <v>0</v>
      </c>
      <c r="R730" s="23">
        <v>0</v>
      </c>
      <c r="S730" s="23">
        <v>100000</v>
      </c>
      <c r="T730" s="23">
        <v>0</v>
      </c>
      <c r="U730" s="23">
        <v>100000</v>
      </c>
    </row>
    <row r="731" spans="1:21" x14ac:dyDescent="0.25">
      <c r="A731" t="s">
        <v>1868</v>
      </c>
      <c r="B731" t="s">
        <v>1869</v>
      </c>
      <c r="C731" t="s">
        <v>1367</v>
      </c>
      <c r="D731" t="s">
        <v>1854</v>
      </c>
      <c r="E731" t="s">
        <v>1855</v>
      </c>
      <c r="F731" t="s">
        <v>1355</v>
      </c>
      <c r="G731" t="s">
        <v>1370</v>
      </c>
      <c r="H731">
        <v>2023</v>
      </c>
      <c r="I731" t="s">
        <v>1754</v>
      </c>
      <c r="J731" t="s">
        <v>1319</v>
      </c>
      <c r="K731" s="23">
        <v>500000</v>
      </c>
      <c r="L731" t="s">
        <v>24</v>
      </c>
      <c r="M731" t="s">
        <v>141</v>
      </c>
      <c r="O731" s="4">
        <v>1</v>
      </c>
      <c r="P731" s="4">
        <v>0</v>
      </c>
      <c r="Q731" s="4">
        <v>0</v>
      </c>
      <c r="R731" s="23">
        <v>500000</v>
      </c>
      <c r="S731" s="23">
        <v>0</v>
      </c>
      <c r="T731" s="23">
        <v>0</v>
      </c>
      <c r="U731" s="23">
        <v>500000</v>
      </c>
    </row>
    <row r="732" spans="1:21" x14ac:dyDescent="0.25">
      <c r="A732" t="s">
        <v>1612</v>
      </c>
      <c r="B732" t="s">
        <v>1613</v>
      </c>
      <c r="C732" t="s">
        <v>1367</v>
      </c>
      <c r="D732" t="s">
        <v>1590</v>
      </c>
      <c r="E732" t="s">
        <v>1591</v>
      </c>
      <c r="F732" t="s">
        <v>1355</v>
      </c>
      <c r="G732" t="s">
        <v>1370</v>
      </c>
      <c r="H732">
        <v>2023</v>
      </c>
      <c r="I732" t="s">
        <v>1614</v>
      </c>
      <c r="J732" t="s">
        <v>1319</v>
      </c>
      <c r="K732" s="23">
        <v>400000</v>
      </c>
      <c r="L732" t="s">
        <v>24</v>
      </c>
      <c r="M732" t="s">
        <v>1386</v>
      </c>
      <c r="O732" s="4">
        <v>1</v>
      </c>
      <c r="P732" s="4">
        <v>0</v>
      </c>
      <c r="Q732" s="4">
        <v>0</v>
      </c>
      <c r="R732" s="23">
        <v>400000</v>
      </c>
      <c r="S732" s="23">
        <v>0</v>
      </c>
      <c r="T732" s="23">
        <v>0</v>
      </c>
      <c r="U732" s="23">
        <v>400000</v>
      </c>
    </row>
    <row r="733" spans="1:21" x14ac:dyDescent="0.25">
      <c r="A733" t="s">
        <v>1989</v>
      </c>
      <c r="B733" t="s">
        <v>1990</v>
      </c>
      <c r="C733" t="s">
        <v>1367</v>
      </c>
      <c r="D733" t="s">
        <v>1964</v>
      </c>
      <c r="E733" t="s">
        <v>1964</v>
      </c>
      <c r="F733" t="s">
        <v>1355</v>
      </c>
      <c r="G733" t="s">
        <v>1356</v>
      </c>
      <c r="H733">
        <v>2023</v>
      </c>
      <c r="I733" t="s">
        <v>1906</v>
      </c>
      <c r="J733" t="s">
        <v>1319</v>
      </c>
      <c r="K733" s="23">
        <v>150000</v>
      </c>
      <c r="L733" t="s">
        <v>24</v>
      </c>
      <c r="M733" t="s">
        <v>141</v>
      </c>
      <c r="O733" s="4">
        <v>1</v>
      </c>
      <c r="P733" s="4">
        <v>0</v>
      </c>
      <c r="Q733" s="4">
        <v>0</v>
      </c>
      <c r="R733" s="23">
        <v>150000</v>
      </c>
      <c r="S733" s="23">
        <v>0</v>
      </c>
      <c r="T733" s="23">
        <v>0</v>
      </c>
      <c r="U733" s="23">
        <v>150000</v>
      </c>
    </row>
    <row r="734" spans="1:21" x14ac:dyDescent="0.25">
      <c r="A734" t="s">
        <v>2054</v>
      </c>
      <c r="B734" t="s">
        <v>2055</v>
      </c>
      <c r="C734" t="s">
        <v>1367</v>
      </c>
      <c r="D734" t="s">
        <v>1964</v>
      </c>
      <c r="E734" t="s">
        <v>1964</v>
      </c>
      <c r="F734" t="s">
        <v>1324</v>
      </c>
      <c r="G734" t="s">
        <v>1374</v>
      </c>
      <c r="H734">
        <v>2023</v>
      </c>
      <c r="I734" t="s">
        <v>1611</v>
      </c>
      <c r="J734" t="s">
        <v>1319</v>
      </c>
      <c r="K734" s="23">
        <v>990000</v>
      </c>
      <c r="L734" t="s">
        <v>1335</v>
      </c>
      <c r="M734" t="s">
        <v>1345</v>
      </c>
      <c r="N734" t="s">
        <v>1365</v>
      </c>
      <c r="O734" s="4">
        <v>0</v>
      </c>
      <c r="P734" s="4">
        <v>0</v>
      </c>
      <c r="Q734" s="4">
        <v>1</v>
      </c>
      <c r="R734" s="23">
        <v>0</v>
      </c>
      <c r="S734" s="23">
        <v>0</v>
      </c>
      <c r="T734" s="23">
        <v>990000</v>
      </c>
      <c r="U734" s="23">
        <v>990000</v>
      </c>
    </row>
    <row r="735" spans="1:21" x14ac:dyDescent="0.25">
      <c r="A735" t="s">
        <v>2062</v>
      </c>
      <c r="B735" t="s">
        <v>2063</v>
      </c>
      <c r="C735" t="s">
        <v>1367</v>
      </c>
      <c r="D735" t="s">
        <v>1964</v>
      </c>
      <c r="E735" t="s">
        <v>1964</v>
      </c>
      <c r="F735" t="s">
        <v>1324</v>
      </c>
      <c r="G735" t="s">
        <v>1374</v>
      </c>
      <c r="H735">
        <v>2023</v>
      </c>
      <c r="I735" t="s">
        <v>1611</v>
      </c>
      <c r="J735" t="s">
        <v>1319</v>
      </c>
      <c r="K735" s="23">
        <v>990000</v>
      </c>
      <c r="L735" t="s">
        <v>1335</v>
      </c>
      <c r="M735" t="s">
        <v>1345</v>
      </c>
      <c r="N735" t="s">
        <v>1365</v>
      </c>
      <c r="O735" s="4">
        <v>0</v>
      </c>
      <c r="P735" s="4">
        <v>0</v>
      </c>
      <c r="Q735" s="4">
        <v>1</v>
      </c>
      <c r="R735" s="23">
        <v>0</v>
      </c>
      <c r="S735" s="23">
        <v>0</v>
      </c>
      <c r="T735" s="23">
        <v>990000</v>
      </c>
      <c r="U735" s="23">
        <v>990000</v>
      </c>
    </row>
    <row r="736" spans="1:21" x14ac:dyDescent="0.25">
      <c r="A736" t="s">
        <v>1470</v>
      </c>
      <c r="B736" t="s">
        <v>1471</v>
      </c>
      <c r="C736" t="s">
        <v>1472</v>
      </c>
      <c r="D736" t="s">
        <v>1448</v>
      </c>
      <c r="E736" t="s">
        <v>1449</v>
      </c>
      <c r="F736" t="s">
        <v>1324</v>
      </c>
      <c r="G736" t="s">
        <v>1378</v>
      </c>
      <c r="H736">
        <v>2023</v>
      </c>
      <c r="I736" t="s">
        <v>1473</v>
      </c>
      <c r="J736" t="s">
        <v>1319</v>
      </c>
      <c r="K736" s="23">
        <v>400000000</v>
      </c>
      <c r="L736" t="s">
        <v>1335</v>
      </c>
      <c r="M736" t="s">
        <v>1345</v>
      </c>
      <c r="N736" t="s">
        <v>1320</v>
      </c>
      <c r="O736" s="4">
        <v>0</v>
      </c>
      <c r="P736" s="4">
        <v>0</v>
      </c>
      <c r="Q736" s="4">
        <v>0.35</v>
      </c>
      <c r="R736" s="23">
        <v>0</v>
      </c>
      <c r="S736" s="23">
        <v>0</v>
      </c>
      <c r="T736" s="23">
        <v>140000000</v>
      </c>
      <c r="U736" s="23">
        <v>140000000</v>
      </c>
    </row>
    <row r="737" spans="1:21" x14ac:dyDescent="0.25">
      <c r="A737" t="s">
        <v>1692</v>
      </c>
      <c r="B737" t="s">
        <v>1693</v>
      </c>
      <c r="C737" t="s">
        <v>1314</v>
      </c>
      <c r="D737" t="s">
        <v>1690</v>
      </c>
      <c r="E737" t="s">
        <v>1691</v>
      </c>
      <c r="F737" t="s">
        <v>1324</v>
      </c>
      <c r="G737" t="s">
        <v>1378</v>
      </c>
      <c r="H737">
        <v>2023</v>
      </c>
      <c r="I737" t="s">
        <v>1473</v>
      </c>
      <c r="J737" t="s">
        <v>1319</v>
      </c>
      <c r="K737" s="23">
        <v>95000000</v>
      </c>
      <c r="L737" t="s">
        <v>25</v>
      </c>
      <c r="N737" t="s">
        <v>1365</v>
      </c>
      <c r="O737" s="4">
        <v>0</v>
      </c>
      <c r="P737" s="4">
        <v>9.3800000000000008E-2</v>
      </c>
      <c r="Q737" s="4">
        <v>0</v>
      </c>
      <c r="R737" s="23">
        <v>0</v>
      </c>
      <c r="S737" s="23">
        <v>8911000</v>
      </c>
      <c r="T737" s="23">
        <v>0</v>
      </c>
      <c r="U737" s="23">
        <v>8911000</v>
      </c>
    </row>
    <row r="738" spans="1:21" x14ac:dyDescent="0.25">
      <c r="A738" t="s">
        <v>1692</v>
      </c>
      <c r="B738" t="s">
        <v>1693</v>
      </c>
      <c r="C738" t="s">
        <v>1314</v>
      </c>
      <c r="D738" t="s">
        <v>1690</v>
      </c>
      <c r="E738" t="s">
        <v>1691</v>
      </c>
      <c r="F738" t="s">
        <v>1324</v>
      </c>
      <c r="G738" t="s">
        <v>1378</v>
      </c>
      <c r="H738">
        <v>2023</v>
      </c>
      <c r="I738" t="s">
        <v>1473</v>
      </c>
      <c r="J738" t="s">
        <v>1319</v>
      </c>
      <c r="K738" s="23">
        <v>95000000</v>
      </c>
      <c r="L738" t="s">
        <v>1335</v>
      </c>
      <c r="M738" t="s">
        <v>1345</v>
      </c>
      <c r="N738" t="s">
        <v>1380</v>
      </c>
      <c r="O738" s="4">
        <v>0</v>
      </c>
      <c r="P738" s="4">
        <v>0</v>
      </c>
      <c r="Q738" s="4">
        <v>0.54959999999999998</v>
      </c>
      <c r="R738" s="23">
        <v>0</v>
      </c>
      <c r="S738" s="23">
        <v>0</v>
      </c>
      <c r="T738" s="23">
        <v>52212000</v>
      </c>
      <c r="U738" s="23">
        <v>52212000</v>
      </c>
    </row>
    <row r="739" spans="1:21" x14ac:dyDescent="0.25">
      <c r="A739" t="s">
        <v>1810</v>
      </c>
      <c r="B739" t="s">
        <v>1811</v>
      </c>
      <c r="C739" t="s">
        <v>1416</v>
      </c>
      <c r="D739" t="s">
        <v>1812</v>
      </c>
      <c r="E739" t="s">
        <v>1813</v>
      </c>
      <c r="F739" t="s">
        <v>1338</v>
      </c>
      <c r="G739" t="s">
        <v>1351</v>
      </c>
      <c r="H739">
        <v>2023</v>
      </c>
      <c r="I739" t="s">
        <v>1473</v>
      </c>
      <c r="J739" t="s">
        <v>1319</v>
      </c>
      <c r="K739" s="23">
        <v>10000000</v>
      </c>
      <c r="L739" t="s">
        <v>24</v>
      </c>
      <c r="M739" t="s">
        <v>141</v>
      </c>
      <c r="O739" s="4">
        <v>1.2999999999999999E-3</v>
      </c>
      <c r="P739" s="4">
        <v>0</v>
      </c>
      <c r="Q739" s="4">
        <v>0</v>
      </c>
      <c r="R739" s="23">
        <v>13000</v>
      </c>
      <c r="S739" s="23">
        <v>0</v>
      </c>
      <c r="T739" s="23">
        <v>0</v>
      </c>
      <c r="U739" s="23">
        <v>13000</v>
      </c>
    </row>
    <row r="740" spans="1:21" x14ac:dyDescent="0.25">
      <c r="A740" t="s">
        <v>1810</v>
      </c>
      <c r="B740" t="s">
        <v>1811</v>
      </c>
      <c r="C740" t="s">
        <v>1416</v>
      </c>
      <c r="D740" t="s">
        <v>1812</v>
      </c>
      <c r="E740" t="s">
        <v>1813</v>
      </c>
      <c r="F740" t="s">
        <v>1338</v>
      </c>
      <c r="G740" t="s">
        <v>1351</v>
      </c>
      <c r="H740">
        <v>2023</v>
      </c>
      <c r="I740" t="s">
        <v>1473</v>
      </c>
      <c r="J740" t="s">
        <v>1319</v>
      </c>
      <c r="K740" s="23">
        <v>10000000</v>
      </c>
      <c r="L740" t="s">
        <v>25</v>
      </c>
      <c r="N740" t="s">
        <v>1606</v>
      </c>
      <c r="O740" s="4">
        <v>0</v>
      </c>
      <c r="P740" s="4">
        <v>6.5299999999999997E-2</v>
      </c>
      <c r="Q740" s="4">
        <v>0</v>
      </c>
      <c r="R740" s="23">
        <v>0</v>
      </c>
      <c r="S740" s="23">
        <v>653000</v>
      </c>
      <c r="T740" s="23">
        <v>0</v>
      </c>
      <c r="U740" s="23">
        <v>653000</v>
      </c>
    </row>
    <row r="741" spans="1:21" x14ac:dyDescent="0.25">
      <c r="A741" t="s">
        <v>1814</v>
      </c>
      <c r="B741" t="s">
        <v>1811</v>
      </c>
      <c r="C741" t="s">
        <v>1416</v>
      </c>
      <c r="D741" t="s">
        <v>1812</v>
      </c>
      <c r="E741" t="s">
        <v>1813</v>
      </c>
      <c r="F741" t="s">
        <v>1338</v>
      </c>
      <c r="G741" t="s">
        <v>1351</v>
      </c>
      <c r="H741">
        <v>2023</v>
      </c>
      <c r="I741" t="s">
        <v>1473</v>
      </c>
      <c r="J741" t="s">
        <v>1319</v>
      </c>
      <c r="K741" s="23">
        <v>19000000</v>
      </c>
      <c r="L741" t="s">
        <v>24</v>
      </c>
      <c r="M741" t="s">
        <v>141</v>
      </c>
      <c r="O741" s="4">
        <v>1.2999999999999999E-3</v>
      </c>
      <c r="P741" s="4">
        <v>0</v>
      </c>
      <c r="Q741" s="4">
        <v>0</v>
      </c>
      <c r="R741" s="23">
        <v>24700</v>
      </c>
      <c r="S741" s="23">
        <v>0</v>
      </c>
      <c r="T741" s="23">
        <v>0</v>
      </c>
      <c r="U741" s="23">
        <v>24700</v>
      </c>
    </row>
    <row r="742" spans="1:21" x14ac:dyDescent="0.25">
      <c r="A742" t="s">
        <v>1814</v>
      </c>
      <c r="B742" t="s">
        <v>1811</v>
      </c>
      <c r="C742" t="s">
        <v>1416</v>
      </c>
      <c r="D742" t="s">
        <v>1812</v>
      </c>
      <c r="E742" t="s">
        <v>1813</v>
      </c>
      <c r="F742" t="s">
        <v>1338</v>
      </c>
      <c r="G742" t="s">
        <v>1351</v>
      </c>
      <c r="H742">
        <v>2023</v>
      </c>
      <c r="I742" t="s">
        <v>1473</v>
      </c>
      <c r="J742" t="s">
        <v>1319</v>
      </c>
      <c r="K742" s="23">
        <v>19000000</v>
      </c>
      <c r="L742" t="s">
        <v>25</v>
      </c>
      <c r="N742" t="s">
        <v>1606</v>
      </c>
      <c r="O742" s="4">
        <v>0</v>
      </c>
      <c r="P742" s="4">
        <v>6.5299999999999997E-2</v>
      </c>
      <c r="Q742" s="4">
        <v>0</v>
      </c>
      <c r="R742" s="23">
        <v>0</v>
      </c>
      <c r="S742" s="23">
        <v>1240700</v>
      </c>
      <c r="T742" s="23">
        <v>0</v>
      </c>
      <c r="U742" s="23">
        <v>1240700</v>
      </c>
    </row>
    <row r="743" spans="1:21" x14ac:dyDescent="0.25">
      <c r="A743" t="s">
        <v>1815</v>
      </c>
      <c r="B743" t="s">
        <v>1811</v>
      </c>
      <c r="C743" t="s">
        <v>1480</v>
      </c>
      <c r="D743" t="s">
        <v>1812</v>
      </c>
      <c r="E743" t="s">
        <v>1813</v>
      </c>
      <c r="F743" t="s">
        <v>1338</v>
      </c>
      <c r="G743" t="s">
        <v>1351</v>
      </c>
      <c r="H743">
        <v>2023</v>
      </c>
      <c r="I743" t="s">
        <v>1473</v>
      </c>
      <c r="J743" t="s">
        <v>1319</v>
      </c>
      <c r="K743" s="23">
        <v>15000000</v>
      </c>
      <c r="L743" t="s">
        <v>24</v>
      </c>
      <c r="M743" t="s">
        <v>141</v>
      </c>
      <c r="O743" s="4">
        <v>1.2999999999999999E-3</v>
      </c>
      <c r="P743" s="4">
        <v>0</v>
      </c>
      <c r="Q743" s="4">
        <v>0</v>
      </c>
      <c r="R743" s="23">
        <v>19500</v>
      </c>
      <c r="S743" s="23">
        <v>0</v>
      </c>
      <c r="T743" s="23">
        <v>0</v>
      </c>
      <c r="U743" s="23">
        <v>19500</v>
      </c>
    </row>
    <row r="744" spans="1:21" x14ac:dyDescent="0.25">
      <c r="A744" t="s">
        <v>1815</v>
      </c>
      <c r="B744" t="s">
        <v>1811</v>
      </c>
      <c r="C744" t="s">
        <v>1480</v>
      </c>
      <c r="D744" t="s">
        <v>1812</v>
      </c>
      <c r="E744" t="s">
        <v>1813</v>
      </c>
      <c r="F744" t="s">
        <v>1338</v>
      </c>
      <c r="G744" t="s">
        <v>1351</v>
      </c>
      <c r="H744">
        <v>2023</v>
      </c>
      <c r="I744" t="s">
        <v>1473</v>
      </c>
      <c r="J744" t="s">
        <v>1319</v>
      </c>
      <c r="K744" s="23">
        <v>15000000</v>
      </c>
      <c r="L744" t="s">
        <v>25</v>
      </c>
      <c r="N744" t="s">
        <v>1606</v>
      </c>
      <c r="O744" s="4">
        <v>0</v>
      </c>
      <c r="P744" s="4">
        <v>6.5299999999999997E-2</v>
      </c>
      <c r="Q744" s="4">
        <v>0</v>
      </c>
      <c r="R744" s="23">
        <v>0</v>
      </c>
      <c r="S744" s="23">
        <v>979500</v>
      </c>
      <c r="T744" s="23">
        <v>0</v>
      </c>
      <c r="U744" s="23">
        <v>979500</v>
      </c>
    </row>
    <row r="745" spans="1:21" x14ac:dyDescent="0.25">
      <c r="A745" t="s">
        <v>1839</v>
      </c>
      <c r="B745" t="s">
        <v>1840</v>
      </c>
      <c r="C745" t="s">
        <v>1367</v>
      </c>
      <c r="D745" t="s">
        <v>1829</v>
      </c>
      <c r="E745" t="s">
        <v>1830</v>
      </c>
      <c r="F745" t="s">
        <v>1355</v>
      </c>
      <c r="G745" t="s">
        <v>1356</v>
      </c>
      <c r="H745">
        <v>2023</v>
      </c>
      <c r="I745" t="s">
        <v>1473</v>
      </c>
      <c r="J745" t="s">
        <v>1319</v>
      </c>
      <c r="K745" s="23">
        <v>300000</v>
      </c>
      <c r="L745" t="s">
        <v>1335</v>
      </c>
      <c r="M745" t="s">
        <v>141</v>
      </c>
      <c r="N745" t="s">
        <v>1347</v>
      </c>
      <c r="O745" s="4">
        <v>0</v>
      </c>
      <c r="P745" s="4">
        <v>0</v>
      </c>
      <c r="Q745" s="4">
        <v>1</v>
      </c>
      <c r="R745" s="23">
        <v>0</v>
      </c>
      <c r="S745" s="23">
        <v>0</v>
      </c>
      <c r="T745" s="23">
        <v>300000</v>
      </c>
      <c r="U745" s="23">
        <v>300000</v>
      </c>
    </row>
    <row r="746" spans="1:21" x14ac:dyDescent="0.25">
      <c r="A746" t="s">
        <v>1879</v>
      </c>
      <c r="B746" t="s">
        <v>1880</v>
      </c>
      <c r="C746" t="s">
        <v>1367</v>
      </c>
      <c r="D746" t="s">
        <v>1854</v>
      </c>
      <c r="E746" t="s">
        <v>1855</v>
      </c>
      <c r="F746" t="s">
        <v>1504</v>
      </c>
      <c r="G746" t="s">
        <v>1881</v>
      </c>
      <c r="H746">
        <v>2023</v>
      </c>
      <c r="I746" t="s">
        <v>1473</v>
      </c>
      <c r="J746" t="s">
        <v>1319</v>
      </c>
      <c r="K746" s="23">
        <v>200000</v>
      </c>
      <c r="L746" t="s">
        <v>25</v>
      </c>
      <c r="N746" t="s">
        <v>1415</v>
      </c>
      <c r="O746" s="4">
        <v>0</v>
      </c>
      <c r="P746" s="4">
        <v>1</v>
      </c>
      <c r="Q746" s="4">
        <v>0</v>
      </c>
      <c r="R746" s="23">
        <v>0</v>
      </c>
      <c r="S746" s="23">
        <v>200000</v>
      </c>
      <c r="T746" s="23">
        <v>0</v>
      </c>
      <c r="U746" s="23">
        <v>200000</v>
      </c>
    </row>
    <row r="747" spans="1:21" x14ac:dyDescent="0.25">
      <c r="A747" t="s">
        <v>1579</v>
      </c>
      <c r="B747" t="s">
        <v>1580</v>
      </c>
      <c r="C747" t="s">
        <v>1367</v>
      </c>
      <c r="D747" t="s">
        <v>1539</v>
      </c>
      <c r="E747" t="s">
        <v>1539</v>
      </c>
      <c r="F747" t="s">
        <v>1316</v>
      </c>
      <c r="G747" t="s">
        <v>1461</v>
      </c>
      <c r="H747">
        <v>2023</v>
      </c>
      <c r="I747" t="s">
        <v>1581</v>
      </c>
      <c r="J747" t="s">
        <v>1319</v>
      </c>
      <c r="K747" s="23">
        <v>300000</v>
      </c>
      <c r="L747" t="s">
        <v>1335</v>
      </c>
      <c r="M747" t="s">
        <v>1345</v>
      </c>
      <c r="N747" t="s">
        <v>1365</v>
      </c>
      <c r="O747" s="4">
        <v>0</v>
      </c>
      <c r="P747" s="4">
        <v>0</v>
      </c>
      <c r="Q747" s="4">
        <v>1</v>
      </c>
      <c r="R747" s="23">
        <v>0</v>
      </c>
      <c r="S747" s="23">
        <v>0</v>
      </c>
      <c r="T747" s="23">
        <v>300000</v>
      </c>
      <c r="U747" s="23">
        <v>300000</v>
      </c>
    </row>
    <row r="748" spans="1:21" x14ac:dyDescent="0.25">
      <c r="A748" t="s">
        <v>1621</v>
      </c>
      <c r="B748" t="s">
        <v>1622</v>
      </c>
      <c r="C748" t="s">
        <v>1367</v>
      </c>
      <c r="D748" t="s">
        <v>1590</v>
      </c>
      <c r="E748" t="s">
        <v>1591</v>
      </c>
      <c r="F748" t="s">
        <v>1355</v>
      </c>
      <c r="G748" t="s">
        <v>1370</v>
      </c>
      <c r="H748">
        <v>2023</v>
      </c>
      <c r="I748" t="s">
        <v>1581</v>
      </c>
      <c r="J748" t="s">
        <v>1319</v>
      </c>
      <c r="K748" s="23">
        <v>19999</v>
      </c>
      <c r="L748" t="s">
        <v>1335</v>
      </c>
      <c r="M748" t="s">
        <v>1469</v>
      </c>
      <c r="N748" t="s">
        <v>1346</v>
      </c>
      <c r="O748" s="4">
        <v>0</v>
      </c>
      <c r="P748" s="4">
        <v>0</v>
      </c>
      <c r="Q748" s="4">
        <v>0.5</v>
      </c>
      <c r="R748" s="23">
        <v>0</v>
      </c>
      <c r="S748" s="23">
        <v>0</v>
      </c>
      <c r="T748" s="23">
        <v>9999.5</v>
      </c>
      <c r="U748" s="23">
        <v>9999.5</v>
      </c>
    </row>
    <row r="749" spans="1:21" x14ac:dyDescent="0.25">
      <c r="A749" t="s">
        <v>1943</v>
      </c>
      <c r="B749" t="s">
        <v>1944</v>
      </c>
      <c r="C749" t="s">
        <v>1367</v>
      </c>
      <c r="D749" t="s">
        <v>1922</v>
      </c>
      <c r="E749" t="s">
        <v>1923</v>
      </c>
      <c r="F749" t="s">
        <v>1338</v>
      </c>
      <c r="G749" t="s">
        <v>1503</v>
      </c>
      <c r="H749">
        <v>2023</v>
      </c>
      <c r="I749" t="s">
        <v>1782</v>
      </c>
      <c r="J749" t="s">
        <v>1319</v>
      </c>
      <c r="K749" s="23">
        <v>100000</v>
      </c>
      <c r="L749" t="s">
        <v>25</v>
      </c>
      <c r="N749" t="s">
        <v>1365</v>
      </c>
      <c r="O749" s="4">
        <v>0</v>
      </c>
      <c r="P749" s="4">
        <v>0.1</v>
      </c>
      <c r="Q749" s="4">
        <v>0</v>
      </c>
      <c r="R749" s="23">
        <v>0</v>
      </c>
      <c r="S749" s="23">
        <v>10000</v>
      </c>
      <c r="T749" s="23">
        <v>0</v>
      </c>
      <c r="U749" s="23">
        <v>10000</v>
      </c>
    </row>
    <row r="750" spans="1:21" x14ac:dyDescent="0.25">
      <c r="A750" t="s">
        <v>1973</v>
      </c>
      <c r="B750" t="s">
        <v>1974</v>
      </c>
      <c r="C750" t="s">
        <v>1367</v>
      </c>
      <c r="D750" t="s">
        <v>1964</v>
      </c>
      <c r="E750" t="s">
        <v>1964</v>
      </c>
      <c r="F750" t="s">
        <v>1355</v>
      </c>
      <c r="G750" t="s">
        <v>1370</v>
      </c>
      <c r="H750">
        <v>2023</v>
      </c>
      <c r="I750" t="s">
        <v>1782</v>
      </c>
      <c r="J750" t="s">
        <v>1319</v>
      </c>
      <c r="K750" s="23">
        <v>560000</v>
      </c>
      <c r="L750" t="s">
        <v>1335</v>
      </c>
      <c r="M750" t="s">
        <v>1469</v>
      </c>
      <c r="N750" t="s">
        <v>1365</v>
      </c>
      <c r="O750" s="4">
        <v>0</v>
      </c>
      <c r="P750" s="4">
        <v>0</v>
      </c>
      <c r="Q750" s="4">
        <v>1</v>
      </c>
      <c r="R750" s="23">
        <v>0</v>
      </c>
      <c r="S750" s="23">
        <v>0</v>
      </c>
      <c r="T750" s="23">
        <v>560000</v>
      </c>
      <c r="U750" s="23">
        <v>560000</v>
      </c>
    </row>
    <row r="751" spans="1:21" x14ac:dyDescent="0.25">
      <c r="A751" t="s">
        <v>1712</v>
      </c>
      <c r="B751" t="s">
        <v>1713</v>
      </c>
      <c r="C751" t="s">
        <v>1367</v>
      </c>
      <c r="D751" t="s">
        <v>1690</v>
      </c>
      <c r="E751" t="s">
        <v>1691</v>
      </c>
      <c r="F751" t="s">
        <v>1504</v>
      </c>
      <c r="G751" t="s">
        <v>1710</v>
      </c>
      <c r="H751">
        <v>2023</v>
      </c>
      <c r="I751" t="s">
        <v>1410</v>
      </c>
      <c r="J751" t="s">
        <v>1319</v>
      </c>
      <c r="K751" s="23">
        <v>14000</v>
      </c>
      <c r="L751" t="s">
        <v>1335</v>
      </c>
      <c r="M751" t="s">
        <v>1345</v>
      </c>
      <c r="N751" t="s">
        <v>1365</v>
      </c>
      <c r="O751" s="4">
        <v>0</v>
      </c>
      <c r="P751" s="4">
        <v>0</v>
      </c>
      <c r="Q751" s="4">
        <v>1</v>
      </c>
      <c r="R751" s="23">
        <v>0</v>
      </c>
      <c r="S751" s="23">
        <v>0</v>
      </c>
      <c r="T751" s="23">
        <v>14000</v>
      </c>
      <c r="U751" s="23">
        <v>14000</v>
      </c>
    </row>
    <row r="752" spans="1:21" x14ac:dyDescent="0.25">
      <c r="A752" t="s">
        <v>1718</v>
      </c>
      <c r="B752" t="s">
        <v>1719</v>
      </c>
      <c r="C752" t="s">
        <v>1416</v>
      </c>
      <c r="D752" t="s">
        <v>1720</v>
      </c>
      <c r="E752" t="s">
        <v>1720</v>
      </c>
      <c r="F752" t="s">
        <v>1316</v>
      </c>
      <c r="G752" t="s">
        <v>1317</v>
      </c>
      <c r="H752">
        <v>2023</v>
      </c>
      <c r="I752" t="s">
        <v>1576</v>
      </c>
      <c r="J752" t="s">
        <v>1319</v>
      </c>
      <c r="K752" s="23">
        <v>1349950</v>
      </c>
      <c r="L752" t="s">
        <v>25</v>
      </c>
      <c r="N752" t="s">
        <v>1606</v>
      </c>
      <c r="O752" s="4">
        <v>0</v>
      </c>
      <c r="P752" s="4">
        <v>0.5</v>
      </c>
      <c r="Q752" s="4">
        <v>0</v>
      </c>
      <c r="R752" s="23">
        <v>0</v>
      </c>
      <c r="S752" s="23">
        <v>674975</v>
      </c>
      <c r="T752" s="23">
        <v>0</v>
      </c>
      <c r="U752" s="23">
        <v>674975</v>
      </c>
    </row>
    <row r="753" spans="1:21" x14ac:dyDescent="0.25">
      <c r="A753" t="s">
        <v>1759</v>
      </c>
      <c r="B753" t="s">
        <v>1760</v>
      </c>
      <c r="C753" t="s">
        <v>1367</v>
      </c>
      <c r="D753" t="s">
        <v>1720</v>
      </c>
      <c r="E753" t="s">
        <v>1720</v>
      </c>
      <c r="F753" t="s">
        <v>1324</v>
      </c>
      <c r="G753" t="s">
        <v>1378</v>
      </c>
      <c r="H753">
        <v>2023</v>
      </c>
      <c r="I753" t="s">
        <v>1761</v>
      </c>
      <c r="J753" t="s">
        <v>1319</v>
      </c>
      <c r="K753" s="23">
        <v>450000</v>
      </c>
      <c r="L753" t="s">
        <v>1335</v>
      </c>
      <c r="M753" t="s">
        <v>1321</v>
      </c>
      <c r="N753" t="s">
        <v>1337</v>
      </c>
      <c r="O753" s="4">
        <v>0</v>
      </c>
      <c r="P753" s="4">
        <v>0</v>
      </c>
      <c r="Q753" s="4">
        <v>0.75</v>
      </c>
      <c r="R753" s="23">
        <v>0</v>
      </c>
      <c r="S753" s="23">
        <v>0</v>
      </c>
      <c r="T753" s="23">
        <v>337500</v>
      </c>
      <c r="U753" s="23">
        <v>337500</v>
      </c>
    </row>
    <row r="754" spans="1:21" x14ac:dyDescent="0.25">
      <c r="A754" t="s">
        <v>1497</v>
      </c>
      <c r="B754" t="s">
        <v>1498</v>
      </c>
      <c r="C754" t="s">
        <v>1367</v>
      </c>
      <c r="D754" t="s">
        <v>1475</v>
      </c>
      <c r="E754" t="s">
        <v>1476</v>
      </c>
      <c r="F754" t="s">
        <v>1316</v>
      </c>
      <c r="G754" t="s">
        <v>1317</v>
      </c>
      <c r="H754">
        <v>2023</v>
      </c>
      <c r="I754" t="s">
        <v>1499</v>
      </c>
      <c r="J754" t="s">
        <v>1319</v>
      </c>
      <c r="K754" s="23">
        <v>350000</v>
      </c>
      <c r="L754" t="s">
        <v>25</v>
      </c>
      <c r="N754" t="s">
        <v>1409</v>
      </c>
      <c r="O754" s="4">
        <v>0</v>
      </c>
      <c r="P754" s="4">
        <v>0.5</v>
      </c>
      <c r="Q754" s="4">
        <v>0</v>
      </c>
      <c r="R754" s="23">
        <v>0</v>
      </c>
      <c r="S754" s="23">
        <v>175000</v>
      </c>
      <c r="T754" s="23">
        <v>0</v>
      </c>
      <c r="U754" s="23">
        <v>175000</v>
      </c>
    </row>
    <row r="755" spans="1:21" x14ac:dyDescent="0.25">
      <c r="A755" t="s">
        <v>1714</v>
      </c>
      <c r="B755" t="s">
        <v>1715</v>
      </c>
      <c r="C755" t="s">
        <v>1367</v>
      </c>
      <c r="D755" t="s">
        <v>1690</v>
      </c>
      <c r="E755" t="s">
        <v>1691</v>
      </c>
      <c r="F755" t="s">
        <v>1316</v>
      </c>
      <c r="G755" t="s">
        <v>1461</v>
      </c>
      <c r="H755">
        <v>2023</v>
      </c>
      <c r="I755" t="s">
        <v>1499</v>
      </c>
      <c r="J755" t="s">
        <v>1319</v>
      </c>
      <c r="K755" s="23">
        <v>500000</v>
      </c>
      <c r="L755" t="s">
        <v>25</v>
      </c>
      <c r="N755" t="s">
        <v>1380</v>
      </c>
      <c r="O755" s="4">
        <v>0</v>
      </c>
      <c r="P755" s="4">
        <v>1</v>
      </c>
      <c r="Q755" s="4">
        <v>0</v>
      </c>
      <c r="R755" s="23">
        <v>0</v>
      </c>
      <c r="S755" s="23">
        <v>500000</v>
      </c>
      <c r="T755" s="23">
        <v>0</v>
      </c>
      <c r="U755" s="23">
        <v>500000</v>
      </c>
    </row>
    <row r="756" spans="1:21" x14ac:dyDescent="0.25">
      <c r="A756" t="s">
        <v>1762</v>
      </c>
      <c r="B756" t="s">
        <v>1763</v>
      </c>
      <c r="C756" t="s">
        <v>1367</v>
      </c>
      <c r="D756" t="s">
        <v>1720</v>
      </c>
      <c r="E756" t="s">
        <v>1720</v>
      </c>
      <c r="F756" t="s">
        <v>1530</v>
      </c>
      <c r="G756" t="s">
        <v>1757</v>
      </c>
      <c r="H756">
        <v>2023</v>
      </c>
      <c r="I756" t="s">
        <v>1499</v>
      </c>
      <c r="J756" t="s">
        <v>1319</v>
      </c>
      <c r="K756" s="23">
        <v>13670</v>
      </c>
      <c r="L756" t="s">
        <v>1335</v>
      </c>
      <c r="M756" t="s">
        <v>141</v>
      </c>
      <c r="N756" t="s">
        <v>1347</v>
      </c>
      <c r="O756" s="4">
        <v>0</v>
      </c>
      <c r="P756" s="4">
        <v>0</v>
      </c>
      <c r="Q756" s="4">
        <v>0.75</v>
      </c>
      <c r="R756" s="23">
        <v>0</v>
      </c>
      <c r="S756" s="23">
        <v>0</v>
      </c>
      <c r="T756" s="23">
        <v>10252.5</v>
      </c>
      <c r="U756" s="23">
        <v>10252.5</v>
      </c>
    </row>
    <row r="757" spans="1:21" x14ac:dyDescent="0.25">
      <c r="A757" t="s">
        <v>1493</v>
      </c>
      <c r="B757" t="s">
        <v>1494</v>
      </c>
      <c r="C757" t="s">
        <v>1367</v>
      </c>
      <c r="D757" t="s">
        <v>1475</v>
      </c>
      <c r="E757" t="s">
        <v>1476</v>
      </c>
      <c r="F757" t="s">
        <v>1355</v>
      </c>
      <c r="G757" t="s">
        <v>1370</v>
      </c>
      <c r="H757">
        <v>2023</v>
      </c>
      <c r="I757" t="s">
        <v>1495</v>
      </c>
      <c r="J757" t="s">
        <v>1319</v>
      </c>
      <c r="K757" s="23">
        <v>250000</v>
      </c>
      <c r="L757" t="s">
        <v>25</v>
      </c>
      <c r="N757" t="s">
        <v>1346</v>
      </c>
      <c r="O757" s="4">
        <v>0</v>
      </c>
      <c r="P757" s="4">
        <v>0.5</v>
      </c>
      <c r="Q757" s="4">
        <v>0</v>
      </c>
      <c r="R757" s="23">
        <v>0</v>
      </c>
      <c r="S757" s="23">
        <v>125000</v>
      </c>
      <c r="T757" s="23">
        <v>0</v>
      </c>
      <c r="U757" s="23">
        <v>125000</v>
      </c>
    </row>
    <row r="758" spans="1:21" x14ac:dyDescent="0.25">
      <c r="A758" t="s">
        <v>1531</v>
      </c>
      <c r="B758" t="s">
        <v>1532</v>
      </c>
      <c r="C758" t="s">
        <v>1367</v>
      </c>
      <c r="D758" t="s">
        <v>1511</v>
      </c>
      <c r="E758" t="s">
        <v>1511</v>
      </c>
      <c r="F758" t="s">
        <v>1355</v>
      </c>
      <c r="G758" t="s">
        <v>1356</v>
      </c>
      <c r="H758">
        <v>2023</v>
      </c>
      <c r="I758" t="s">
        <v>1495</v>
      </c>
      <c r="J758" t="s">
        <v>1319</v>
      </c>
      <c r="K758" s="23">
        <v>250000</v>
      </c>
      <c r="L758" t="s">
        <v>24</v>
      </c>
      <c r="M758" t="s">
        <v>141</v>
      </c>
      <c r="O758" s="4">
        <v>1</v>
      </c>
      <c r="P758" s="4">
        <v>0</v>
      </c>
      <c r="Q758" s="4">
        <v>0</v>
      </c>
      <c r="R758" s="23">
        <v>250000</v>
      </c>
      <c r="S758" s="23">
        <v>0</v>
      </c>
      <c r="T758" s="23">
        <v>0</v>
      </c>
      <c r="U758" s="23">
        <v>250000</v>
      </c>
    </row>
    <row r="759" spans="1:21" x14ac:dyDescent="0.25">
      <c r="A759" t="s">
        <v>1982</v>
      </c>
      <c r="B759" t="s">
        <v>1983</v>
      </c>
      <c r="C759" t="s">
        <v>1367</v>
      </c>
      <c r="D759" t="s">
        <v>1964</v>
      </c>
      <c r="E759" t="s">
        <v>1964</v>
      </c>
      <c r="F759" t="s">
        <v>1324</v>
      </c>
      <c r="G759" t="s">
        <v>1374</v>
      </c>
      <c r="H759">
        <v>2023</v>
      </c>
      <c r="I759" t="s">
        <v>1525</v>
      </c>
      <c r="J759" t="s">
        <v>1319</v>
      </c>
      <c r="K759" s="23">
        <v>1800000</v>
      </c>
      <c r="L759" t="s">
        <v>1335</v>
      </c>
      <c r="M759" t="s">
        <v>1345</v>
      </c>
      <c r="N759" t="s">
        <v>1365</v>
      </c>
      <c r="O759" s="4">
        <v>0</v>
      </c>
      <c r="P759" s="4">
        <v>0</v>
      </c>
      <c r="Q759" s="4">
        <v>1</v>
      </c>
      <c r="R759" s="23">
        <v>0</v>
      </c>
      <c r="S759" s="23">
        <v>0</v>
      </c>
      <c r="T759" s="23">
        <v>1800000</v>
      </c>
      <c r="U759" s="23">
        <v>1800000</v>
      </c>
    </row>
    <row r="760" spans="1:21" x14ac:dyDescent="0.25">
      <c r="A760" t="s">
        <v>1871</v>
      </c>
      <c r="B760" t="s">
        <v>1872</v>
      </c>
      <c r="C760" t="s">
        <v>1367</v>
      </c>
      <c r="D760" t="s">
        <v>1854</v>
      </c>
      <c r="E760" t="s">
        <v>1855</v>
      </c>
      <c r="F760" t="s">
        <v>1355</v>
      </c>
      <c r="G760" t="s">
        <v>1356</v>
      </c>
      <c r="H760">
        <v>2023</v>
      </c>
      <c r="I760" t="s">
        <v>1873</v>
      </c>
      <c r="J760" t="s">
        <v>1319</v>
      </c>
      <c r="K760" s="23">
        <v>200000</v>
      </c>
      <c r="L760" t="s">
        <v>24</v>
      </c>
      <c r="M760" t="s">
        <v>1874</v>
      </c>
      <c r="O760" s="4">
        <v>1</v>
      </c>
      <c r="P760" s="4">
        <v>0</v>
      </c>
      <c r="Q760" s="4">
        <v>0</v>
      </c>
      <c r="R760" s="23">
        <v>200000</v>
      </c>
      <c r="S760" s="23">
        <v>0</v>
      </c>
      <c r="T760" s="23">
        <v>0</v>
      </c>
      <c r="U760" s="23">
        <v>200000</v>
      </c>
    </row>
    <row r="761" spans="1:21" x14ac:dyDescent="0.25">
      <c r="A761" t="s">
        <v>1911</v>
      </c>
      <c r="B761" t="s">
        <v>1912</v>
      </c>
      <c r="C761" t="s">
        <v>1367</v>
      </c>
      <c r="D761" t="s">
        <v>1890</v>
      </c>
      <c r="E761" t="s">
        <v>1890</v>
      </c>
      <c r="F761" t="s">
        <v>1355</v>
      </c>
      <c r="G761" t="s">
        <v>1355</v>
      </c>
      <c r="H761">
        <v>2023</v>
      </c>
      <c r="I761" t="s">
        <v>1873</v>
      </c>
      <c r="J761" t="s">
        <v>1319</v>
      </c>
      <c r="K761" s="23">
        <v>600000</v>
      </c>
      <c r="L761" t="s">
        <v>1335</v>
      </c>
      <c r="M761" t="s">
        <v>1345</v>
      </c>
      <c r="N761" t="s">
        <v>1347</v>
      </c>
      <c r="O761" s="4">
        <v>0</v>
      </c>
      <c r="P761" s="4">
        <v>0</v>
      </c>
      <c r="Q761" s="4">
        <v>0.75</v>
      </c>
      <c r="R761" s="23">
        <v>0</v>
      </c>
      <c r="S761" s="23">
        <v>0</v>
      </c>
      <c r="T761" s="23">
        <v>450000</v>
      </c>
      <c r="U761" s="23">
        <v>450000</v>
      </c>
    </row>
    <row r="762" spans="1:21" x14ac:dyDescent="0.25">
      <c r="A762" t="s">
        <v>1593</v>
      </c>
      <c r="B762" t="s">
        <v>1594</v>
      </c>
      <c r="C762" t="s">
        <v>1367</v>
      </c>
      <c r="D762" t="s">
        <v>1590</v>
      </c>
      <c r="E762" t="s">
        <v>1591</v>
      </c>
      <c r="F762" t="s">
        <v>1355</v>
      </c>
      <c r="G762" t="s">
        <v>1363</v>
      </c>
      <c r="H762">
        <v>2023</v>
      </c>
      <c r="I762" t="s">
        <v>1595</v>
      </c>
      <c r="J762" t="s">
        <v>1319</v>
      </c>
      <c r="K762" s="23">
        <v>300000</v>
      </c>
      <c r="L762" t="s">
        <v>24</v>
      </c>
      <c r="M762" t="s">
        <v>84</v>
      </c>
      <c r="O762" s="4">
        <v>0.5</v>
      </c>
      <c r="P762" s="4">
        <v>0</v>
      </c>
      <c r="Q762" s="4">
        <v>0</v>
      </c>
      <c r="R762" s="23">
        <v>150000</v>
      </c>
      <c r="S762" s="23">
        <v>0</v>
      </c>
      <c r="T762" s="23">
        <v>0</v>
      </c>
      <c r="U762" s="23">
        <v>150000</v>
      </c>
    </row>
    <row r="763" spans="1:21" x14ac:dyDescent="0.25">
      <c r="A763" t="s">
        <v>1706</v>
      </c>
      <c r="B763" t="s">
        <v>1707</v>
      </c>
      <c r="C763" t="s">
        <v>1367</v>
      </c>
      <c r="D763" t="s">
        <v>1690</v>
      </c>
      <c r="E763" t="s">
        <v>1691</v>
      </c>
      <c r="F763" t="s">
        <v>1355</v>
      </c>
      <c r="G763" t="s">
        <v>1370</v>
      </c>
      <c r="H763">
        <v>2023</v>
      </c>
      <c r="I763" t="s">
        <v>1595</v>
      </c>
      <c r="J763" t="s">
        <v>1319</v>
      </c>
      <c r="K763" s="23">
        <v>150000</v>
      </c>
      <c r="L763" t="s">
        <v>25</v>
      </c>
      <c r="N763" t="s">
        <v>1366</v>
      </c>
      <c r="O763" s="4">
        <v>0</v>
      </c>
      <c r="P763" s="4">
        <v>0.25</v>
      </c>
      <c r="Q763" s="4">
        <v>0</v>
      </c>
      <c r="R763" s="23">
        <v>0</v>
      </c>
      <c r="S763" s="23">
        <v>37500</v>
      </c>
      <c r="T763" s="23">
        <v>0</v>
      </c>
      <c r="U763" s="23">
        <v>37500</v>
      </c>
    </row>
    <row r="764" spans="1:21" x14ac:dyDescent="0.25">
      <c r="A764" t="s">
        <v>1642</v>
      </c>
      <c r="B764" t="s">
        <v>1643</v>
      </c>
      <c r="C764" t="s">
        <v>1367</v>
      </c>
      <c r="D764" t="s">
        <v>1623</v>
      </c>
      <c r="E764" t="s">
        <v>1623</v>
      </c>
      <c r="F764" t="s">
        <v>1355</v>
      </c>
      <c r="G764" t="s">
        <v>1370</v>
      </c>
      <c r="H764">
        <v>2023</v>
      </c>
      <c r="I764" t="s">
        <v>1644</v>
      </c>
      <c r="J764" t="s">
        <v>1319</v>
      </c>
      <c r="K764" s="23">
        <v>200000</v>
      </c>
      <c r="L764" t="s">
        <v>1335</v>
      </c>
      <c r="M764" t="s">
        <v>1386</v>
      </c>
      <c r="N764" t="s">
        <v>1346</v>
      </c>
      <c r="O764" s="4">
        <v>0</v>
      </c>
      <c r="P764" s="4">
        <v>0</v>
      </c>
      <c r="Q764" s="4">
        <v>1</v>
      </c>
      <c r="R764" s="23">
        <v>0</v>
      </c>
      <c r="S764" s="23">
        <v>0</v>
      </c>
      <c r="T764" s="23">
        <v>200000</v>
      </c>
      <c r="U764" s="23">
        <v>200000</v>
      </c>
    </row>
    <row r="765" spans="1:21" x14ac:dyDescent="0.25">
      <c r="A765" t="s">
        <v>1700</v>
      </c>
      <c r="B765" t="s">
        <v>1701</v>
      </c>
      <c r="C765" t="s">
        <v>1367</v>
      </c>
      <c r="D765" t="s">
        <v>1690</v>
      </c>
      <c r="E765" t="s">
        <v>1691</v>
      </c>
      <c r="F765" t="s">
        <v>1316</v>
      </c>
      <c r="G765" t="s">
        <v>1317</v>
      </c>
      <c r="H765">
        <v>2023</v>
      </c>
      <c r="I765" t="s">
        <v>1664</v>
      </c>
      <c r="J765" t="s">
        <v>1319</v>
      </c>
      <c r="K765" s="23">
        <v>500000</v>
      </c>
      <c r="L765" t="s">
        <v>25</v>
      </c>
      <c r="N765" t="s">
        <v>1366</v>
      </c>
      <c r="O765" s="4">
        <v>0</v>
      </c>
      <c r="P765" s="4">
        <v>0.5</v>
      </c>
      <c r="Q765" s="4">
        <v>0</v>
      </c>
      <c r="R765" s="23">
        <v>0</v>
      </c>
      <c r="S765" s="23">
        <v>250000</v>
      </c>
      <c r="T765" s="23">
        <v>0</v>
      </c>
      <c r="U765" s="23">
        <v>250000</v>
      </c>
    </row>
    <row r="766" spans="1:21" x14ac:dyDescent="0.25">
      <c r="A766" t="s">
        <v>1700</v>
      </c>
      <c r="B766" t="s">
        <v>1701</v>
      </c>
      <c r="C766" t="s">
        <v>1367</v>
      </c>
      <c r="D766" t="s">
        <v>1690</v>
      </c>
      <c r="E766" t="s">
        <v>1691</v>
      </c>
      <c r="F766" t="s">
        <v>1316</v>
      </c>
      <c r="G766" t="s">
        <v>1317</v>
      </c>
      <c r="H766">
        <v>2023</v>
      </c>
      <c r="I766" t="s">
        <v>1664</v>
      </c>
      <c r="J766" t="s">
        <v>1319</v>
      </c>
      <c r="K766" s="23">
        <v>500000</v>
      </c>
      <c r="L766" t="s">
        <v>25</v>
      </c>
      <c r="N766" t="s">
        <v>1320</v>
      </c>
      <c r="O766" s="4">
        <v>0</v>
      </c>
      <c r="P766" s="4">
        <v>0.5</v>
      </c>
      <c r="Q766" s="4">
        <v>0</v>
      </c>
      <c r="R766" s="23">
        <v>0</v>
      </c>
      <c r="S766" s="23">
        <v>250000</v>
      </c>
      <c r="T766" s="23">
        <v>0</v>
      </c>
      <c r="U766" s="23">
        <v>250000</v>
      </c>
    </row>
    <row r="767" spans="1:21" x14ac:dyDescent="0.25">
      <c r="A767" t="s">
        <v>1888</v>
      </c>
      <c r="B767" t="s">
        <v>1889</v>
      </c>
      <c r="C767" t="s">
        <v>1367</v>
      </c>
      <c r="D767" t="s">
        <v>1882</v>
      </c>
      <c r="E767" t="s">
        <v>1882</v>
      </c>
      <c r="F767" t="s">
        <v>1316</v>
      </c>
      <c r="G767" t="s">
        <v>1461</v>
      </c>
      <c r="H767">
        <v>2023</v>
      </c>
      <c r="I767" t="s">
        <v>1664</v>
      </c>
      <c r="J767" t="s">
        <v>1319</v>
      </c>
      <c r="K767" s="23">
        <v>687758</v>
      </c>
      <c r="L767" t="s">
        <v>1335</v>
      </c>
      <c r="M767" t="s">
        <v>1345</v>
      </c>
      <c r="N767" t="s">
        <v>1365</v>
      </c>
      <c r="O767" s="4">
        <v>0</v>
      </c>
      <c r="P767" s="4">
        <v>0</v>
      </c>
      <c r="Q767" s="4">
        <v>1</v>
      </c>
      <c r="R767" s="23">
        <v>0</v>
      </c>
      <c r="S767" s="23">
        <v>0</v>
      </c>
      <c r="T767" s="23">
        <v>687758</v>
      </c>
      <c r="U767" s="23">
        <v>687758</v>
      </c>
    </row>
    <row r="768" spans="1:21" x14ac:dyDescent="0.25">
      <c r="A768" t="s">
        <v>1980</v>
      </c>
      <c r="B768" t="s">
        <v>1981</v>
      </c>
      <c r="C768" t="s">
        <v>1367</v>
      </c>
      <c r="D768" t="s">
        <v>1964</v>
      </c>
      <c r="E768" t="s">
        <v>1964</v>
      </c>
      <c r="F768" t="s">
        <v>1324</v>
      </c>
      <c r="G768" t="s">
        <v>1403</v>
      </c>
      <c r="H768">
        <v>2023</v>
      </c>
      <c r="I768" t="s">
        <v>1664</v>
      </c>
      <c r="J768" t="s">
        <v>1319</v>
      </c>
      <c r="K768" s="23">
        <v>2000000</v>
      </c>
      <c r="L768" t="s">
        <v>1335</v>
      </c>
      <c r="M768" t="s">
        <v>1345</v>
      </c>
      <c r="N768" t="s">
        <v>1320</v>
      </c>
      <c r="O768" s="4">
        <v>0</v>
      </c>
      <c r="P768" s="4">
        <v>0</v>
      </c>
      <c r="Q768" s="4">
        <v>1</v>
      </c>
      <c r="R768" s="23">
        <v>0</v>
      </c>
      <c r="S768" s="23">
        <v>0</v>
      </c>
      <c r="T768" s="23">
        <v>2000000</v>
      </c>
      <c r="U768" s="23">
        <v>2000000</v>
      </c>
    </row>
    <row r="769" spans="1:21" x14ac:dyDescent="0.25">
      <c r="A769" t="s">
        <v>2081</v>
      </c>
      <c r="B769" t="s">
        <v>2082</v>
      </c>
      <c r="C769" t="s">
        <v>1367</v>
      </c>
      <c r="D769" t="s">
        <v>1964</v>
      </c>
      <c r="E769" t="s">
        <v>1964</v>
      </c>
      <c r="F769" t="s">
        <v>1355</v>
      </c>
      <c r="G769" t="s">
        <v>1370</v>
      </c>
      <c r="H769">
        <v>2023</v>
      </c>
      <c r="I769" t="s">
        <v>1664</v>
      </c>
      <c r="J769" t="s">
        <v>1319</v>
      </c>
      <c r="K769" s="23">
        <v>465000</v>
      </c>
      <c r="L769" t="s">
        <v>1335</v>
      </c>
      <c r="M769" t="s">
        <v>1469</v>
      </c>
      <c r="N769" t="s">
        <v>1346</v>
      </c>
      <c r="O769" s="4">
        <v>0</v>
      </c>
      <c r="P769" s="4">
        <v>0</v>
      </c>
      <c r="Q769" s="4">
        <v>1</v>
      </c>
      <c r="R769" s="23">
        <v>0</v>
      </c>
      <c r="S769" s="23">
        <v>0</v>
      </c>
      <c r="T769" s="23">
        <v>465000</v>
      </c>
      <c r="U769" s="23">
        <v>465000</v>
      </c>
    </row>
    <row r="770" spans="1:21" x14ac:dyDescent="0.25">
      <c r="A770" t="s">
        <v>1535</v>
      </c>
      <c r="B770" t="s">
        <v>1536</v>
      </c>
      <c r="C770" t="s">
        <v>1367</v>
      </c>
      <c r="D770" t="s">
        <v>1511</v>
      </c>
      <c r="E770" t="s">
        <v>1511</v>
      </c>
      <c r="F770" t="s">
        <v>1355</v>
      </c>
      <c r="G770" t="s">
        <v>1370</v>
      </c>
      <c r="H770">
        <v>2023</v>
      </c>
      <c r="I770" t="s">
        <v>1508</v>
      </c>
      <c r="J770" t="s">
        <v>1319</v>
      </c>
      <c r="K770" s="23">
        <v>400000</v>
      </c>
      <c r="L770" t="s">
        <v>1335</v>
      </c>
      <c r="M770" t="s">
        <v>1469</v>
      </c>
      <c r="N770" t="s">
        <v>1346</v>
      </c>
      <c r="O770" s="4">
        <v>0</v>
      </c>
      <c r="P770" s="4">
        <v>0</v>
      </c>
      <c r="Q770" s="4">
        <v>1</v>
      </c>
      <c r="R770" s="23">
        <v>0</v>
      </c>
      <c r="S770" s="23">
        <v>0</v>
      </c>
      <c r="T770" s="23">
        <v>400000</v>
      </c>
      <c r="U770" s="23">
        <v>400000</v>
      </c>
    </row>
    <row r="771" spans="1:21" x14ac:dyDescent="0.25">
      <c r="A771" t="s">
        <v>1808</v>
      </c>
      <c r="B771" t="s">
        <v>1809</v>
      </c>
      <c r="C771" t="s">
        <v>1367</v>
      </c>
      <c r="D771" t="s">
        <v>1801</v>
      </c>
      <c r="E771" t="s">
        <v>1801</v>
      </c>
      <c r="F771" t="s">
        <v>1355</v>
      </c>
      <c r="G771" t="s">
        <v>1363</v>
      </c>
      <c r="H771">
        <v>2023</v>
      </c>
      <c r="I771" t="s">
        <v>1508</v>
      </c>
      <c r="J771" t="s">
        <v>1319</v>
      </c>
      <c r="K771" s="23">
        <v>500000</v>
      </c>
      <c r="L771" t="s">
        <v>1335</v>
      </c>
      <c r="M771" t="s">
        <v>1345</v>
      </c>
      <c r="N771" t="s">
        <v>1365</v>
      </c>
      <c r="O771" s="4">
        <v>0</v>
      </c>
      <c r="P771" s="4">
        <v>0</v>
      </c>
      <c r="Q771" s="4">
        <v>1</v>
      </c>
      <c r="R771" s="23">
        <v>0</v>
      </c>
      <c r="S771" s="23">
        <v>0</v>
      </c>
      <c r="T771" s="23">
        <v>500000</v>
      </c>
      <c r="U771" s="23">
        <v>500000</v>
      </c>
    </row>
    <row r="772" spans="1:21" x14ac:dyDescent="0.25">
      <c r="A772" t="s">
        <v>1850</v>
      </c>
      <c r="B772" t="s">
        <v>1851</v>
      </c>
      <c r="C772" t="s">
        <v>1367</v>
      </c>
      <c r="D772" t="s">
        <v>1848</v>
      </c>
      <c r="E772" t="s">
        <v>1849</v>
      </c>
      <c r="F772" t="s">
        <v>1316</v>
      </c>
      <c r="G772" t="s">
        <v>1317</v>
      </c>
      <c r="H772">
        <v>2023</v>
      </c>
      <c r="I772" t="s">
        <v>1508</v>
      </c>
      <c r="J772" t="s">
        <v>1319</v>
      </c>
      <c r="K772" s="23">
        <v>180000</v>
      </c>
      <c r="L772" t="s">
        <v>25</v>
      </c>
      <c r="N772" t="s">
        <v>1347</v>
      </c>
      <c r="O772" s="4">
        <v>0</v>
      </c>
      <c r="P772" s="4">
        <v>0.1</v>
      </c>
      <c r="Q772" s="4">
        <v>0</v>
      </c>
      <c r="R772" s="23">
        <v>0</v>
      </c>
      <c r="S772" s="23">
        <v>18000</v>
      </c>
      <c r="T772" s="23">
        <v>0</v>
      </c>
      <c r="U772" s="23">
        <v>18000</v>
      </c>
    </row>
    <row r="773" spans="1:21" x14ac:dyDescent="0.25">
      <c r="A773" t="s">
        <v>1850</v>
      </c>
      <c r="B773" t="s">
        <v>1851</v>
      </c>
      <c r="C773" t="s">
        <v>1367</v>
      </c>
      <c r="D773" t="s">
        <v>1848</v>
      </c>
      <c r="E773" t="s">
        <v>1849</v>
      </c>
      <c r="F773" t="s">
        <v>1316</v>
      </c>
      <c r="G773" t="s">
        <v>1317</v>
      </c>
      <c r="H773">
        <v>2023</v>
      </c>
      <c r="I773" t="s">
        <v>1508</v>
      </c>
      <c r="J773" t="s">
        <v>1319</v>
      </c>
      <c r="K773" s="23">
        <v>180000</v>
      </c>
      <c r="L773" t="s">
        <v>25</v>
      </c>
      <c r="N773" t="s">
        <v>1365</v>
      </c>
      <c r="O773" s="4">
        <v>0</v>
      </c>
      <c r="P773" s="4">
        <v>0.1</v>
      </c>
      <c r="Q773" s="4">
        <v>0</v>
      </c>
      <c r="R773" s="23">
        <v>0</v>
      </c>
      <c r="S773" s="23">
        <v>18000</v>
      </c>
      <c r="T773" s="23">
        <v>0</v>
      </c>
      <c r="U773" s="23">
        <v>18000</v>
      </c>
    </row>
    <row r="774" spans="1:21" x14ac:dyDescent="0.25">
      <c r="A774" t="s">
        <v>1904</v>
      </c>
      <c r="B774" t="s">
        <v>1905</v>
      </c>
      <c r="C774" t="s">
        <v>1367</v>
      </c>
      <c r="D774" t="s">
        <v>1890</v>
      </c>
      <c r="E774" t="s">
        <v>1890</v>
      </c>
      <c r="F774" t="s">
        <v>1355</v>
      </c>
      <c r="G774" t="s">
        <v>1370</v>
      </c>
      <c r="H774">
        <v>2023</v>
      </c>
      <c r="I774" t="s">
        <v>1508</v>
      </c>
      <c r="J774" t="s">
        <v>1319</v>
      </c>
      <c r="K774" s="23">
        <v>250000</v>
      </c>
      <c r="L774" t="s">
        <v>25</v>
      </c>
      <c r="N774" t="s">
        <v>1409</v>
      </c>
      <c r="O774" s="4">
        <v>0</v>
      </c>
      <c r="P774" s="4">
        <v>0.1</v>
      </c>
      <c r="Q774" s="4">
        <v>0</v>
      </c>
      <c r="R774" s="23">
        <v>0</v>
      </c>
      <c r="S774" s="23">
        <v>25000</v>
      </c>
      <c r="T774" s="23">
        <v>0</v>
      </c>
      <c r="U774" s="23">
        <v>25000</v>
      </c>
    </row>
    <row r="775" spans="1:21" x14ac:dyDescent="0.25">
      <c r="A775" t="s">
        <v>2079</v>
      </c>
      <c r="B775" t="s">
        <v>2080</v>
      </c>
      <c r="C775" t="s">
        <v>1367</v>
      </c>
      <c r="D775" t="s">
        <v>1964</v>
      </c>
      <c r="E775" t="s">
        <v>1964</v>
      </c>
      <c r="F775" t="s">
        <v>1316</v>
      </c>
      <c r="G775" t="s">
        <v>1317</v>
      </c>
      <c r="H775">
        <v>2023</v>
      </c>
      <c r="I775" t="s">
        <v>1508</v>
      </c>
      <c r="J775" t="s">
        <v>1319</v>
      </c>
      <c r="K775" s="23">
        <v>610000</v>
      </c>
      <c r="L775" t="s">
        <v>25</v>
      </c>
      <c r="N775" t="s">
        <v>1415</v>
      </c>
      <c r="O775" s="4">
        <v>0</v>
      </c>
      <c r="P775" s="4">
        <v>1</v>
      </c>
      <c r="Q775" s="4">
        <v>0</v>
      </c>
      <c r="R775" s="23">
        <v>0</v>
      </c>
      <c r="S775" s="23">
        <v>610000</v>
      </c>
      <c r="T775" s="23">
        <v>0</v>
      </c>
      <c r="U775" s="23">
        <v>610000</v>
      </c>
    </row>
    <row r="776" spans="1:21" x14ac:dyDescent="0.25">
      <c r="A776" t="s">
        <v>1746</v>
      </c>
      <c r="B776" t="s">
        <v>1747</v>
      </c>
      <c r="C776" t="s">
        <v>1367</v>
      </c>
      <c r="D776" t="s">
        <v>1720</v>
      </c>
      <c r="E776" t="s">
        <v>1720</v>
      </c>
      <c r="F776" t="s">
        <v>1338</v>
      </c>
      <c r="G776" t="s">
        <v>1481</v>
      </c>
      <c r="H776">
        <v>2023</v>
      </c>
      <c r="I776" t="s">
        <v>1638</v>
      </c>
      <c r="J776" t="s">
        <v>1319</v>
      </c>
      <c r="K776" s="23">
        <v>150000</v>
      </c>
      <c r="L776" t="s">
        <v>1335</v>
      </c>
      <c r="M776" t="s">
        <v>1345</v>
      </c>
      <c r="N776" t="s">
        <v>1415</v>
      </c>
      <c r="O776" s="4">
        <v>0</v>
      </c>
      <c r="P776" s="4">
        <v>0</v>
      </c>
      <c r="Q776" s="4">
        <v>0.25</v>
      </c>
      <c r="R776" s="23">
        <v>0</v>
      </c>
      <c r="S776" s="23">
        <v>0</v>
      </c>
      <c r="T776" s="23">
        <v>37500</v>
      </c>
      <c r="U776" s="23">
        <v>37500</v>
      </c>
    </row>
    <row r="777" spans="1:21" x14ac:dyDescent="0.25">
      <c r="A777" t="s">
        <v>1907</v>
      </c>
      <c r="B777" t="s">
        <v>1908</v>
      </c>
      <c r="C777" t="s">
        <v>1367</v>
      </c>
      <c r="D777" t="s">
        <v>1890</v>
      </c>
      <c r="E777" t="s">
        <v>1890</v>
      </c>
      <c r="F777" t="s">
        <v>1355</v>
      </c>
      <c r="G777" t="s">
        <v>1370</v>
      </c>
      <c r="H777">
        <v>2023</v>
      </c>
      <c r="I777" t="s">
        <v>1876</v>
      </c>
      <c r="J777" t="s">
        <v>1319</v>
      </c>
      <c r="K777" s="23">
        <v>800000</v>
      </c>
      <c r="L777" t="s">
        <v>1335</v>
      </c>
      <c r="M777" t="s">
        <v>1469</v>
      </c>
      <c r="N777" t="s">
        <v>1346</v>
      </c>
      <c r="O777" s="4">
        <v>0</v>
      </c>
      <c r="P777" s="4">
        <v>0</v>
      </c>
      <c r="Q777" s="4">
        <v>0.5</v>
      </c>
      <c r="R777" s="23">
        <v>0</v>
      </c>
      <c r="S777" s="23">
        <v>0</v>
      </c>
      <c r="T777" s="23">
        <v>400000</v>
      </c>
      <c r="U777" s="23">
        <v>400000</v>
      </c>
    </row>
    <row r="778" spans="1:21" x14ac:dyDescent="0.25">
      <c r="A778" t="s">
        <v>1939</v>
      </c>
      <c r="B778" t="s">
        <v>1940</v>
      </c>
      <c r="C778" t="s">
        <v>1367</v>
      </c>
      <c r="D778" t="s">
        <v>1922</v>
      </c>
      <c r="E778" t="s">
        <v>1923</v>
      </c>
      <c r="F778" t="s">
        <v>1316</v>
      </c>
      <c r="G778" t="s">
        <v>1461</v>
      </c>
      <c r="H778">
        <v>2023</v>
      </c>
      <c r="I778" t="s">
        <v>1941</v>
      </c>
      <c r="J778" t="s">
        <v>1319</v>
      </c>
      <c r="K778" s="23">
        <v>300000</v>
      </c>
      <c r="L778" t="s">
        <v>1335</v>
      </c>
      <c r="M778" t="s">
        <v>1345</v>
      </c>
      <c r="N778" t="s">
        <v>1409</v>
      </c>
      <c r="O778" s="4">
        <v>0</v>
      </c>
      <c r="P778" s="4">
        <v>0</v>
      </c>
      <c r="Q778" s="4">
        <v>1</v>
      </c>
      <c r="R778" s="23">
        <v>0</v>
      </c>
      <c r="S778" s="23">
        <v>0</v>
      </c>
      <c r="T778" s="23">
        <v>300000</v>
      </c>
      <c r="U778" s="23">
        <v>300000</v>
      </c>
    </row>
    <row r="779" spans="1:21" x14ac:dyDescent="0.25">
      <c r="A779" t="s">
        <v>2003</v>
      </c>
      <c r="B779" t="s">
        <v>2004</v>
      </c>
      <c r="C779" t="s">
        <v>1367</v>
      </c>
      <c r="D779" t="s">
        <v>1964</v>
      </c>
      <c r="E779" t="s">
        <v>1964</v>
      </c>
      <c r="F779" t="s">
        <v>1316</v>
      </c>
      <c r="G779" t="s">
        <v>1461</v>
      </c>
      <c r="H779">
        <v>2023</v>
      </c>
      <c r="I779" t="s">
        <v>2005</v>
      </c>
      <c r="J779" t="s">
        <v>1319</v>
      </c>
      <c r="K779" s="23">
        <v>500000</v>
      </c>
      <c r="L779" t="s">
        <v>1335</v>
      </c>
      <c r="M779" t="s">
        <v>1345</v>
      </c>
      <c r="N779" t="s">
        <v>1365</v>
      </c>
      <c r="O779" s="4">
        <v>0</v>
      </c>
      <c r="P779" s="4">
        <v>0</v>
      </c>
      <c r="Q779" s="4">
        <v>1</v>
      </c>
      <c r="R779" s="23">
        <v>0</v>
      </c>
      <c r="S779" s="23">
        <v>0</v>
      </c>
      <c r="T779" s="23">
        <v>500000</v>
      </c>
      <c r="U779" s="23">
        <v>500000</v>
      </c>
    </row>
    <row r="780" spans="1:21" x14ac:dyDescent="0.25">
      <c r="A780" t="s">
        <v>2031</v>
      </c>
      <c r="B780" t="s">
        <v>2032</v>
      </c>
      <c r="C780" t="s">
        <v>1367</v>
      </c>
      <c r="D780" t="s">
        <v>1964</v>
      </c>
      <c r="E780" t="s">
        <v>1964</v>
      </c>
      <c r="F780" t="s">
        <v>1324</v>
      </c>
      <c r="G780" t="s">
        <v>1403</v>
      </c>
      <c r="H780">
        <v>2023</v>
      </c>
      <c r="I780" t="s">
        <v>2005</v>
      </c>
      <c r="J780" t="s">
        <v>1319</v>
      </c>
      <c r="K780" s="23">
        <v>300000</v>
      </c>
      <c r="L780" t="s">
        <v>1335</v>
      </c>
      <c r="M780" t="s">
        <v>1899</v>
      </c>
      <c r="N780" t="s">
        <v>1337</v>
      </c>
      <c r="O780" s="4">
        <v>0</v>
      </c>
      <c r="P780" s="4">
        <v>0</v>
      </c>
      <c r="Q780" s="4">
        <v>1</v>
      </c>
      <c r="R780" s="23">
        <v>0</v>
      </c>
      <c r="S780" s="23">
        <v>0</v>
      </c>
      <c r="T780" s="23">
        <v>300000</v>
      </c>
      <c r="U780" s="23">
        <v>300000</v>
      </c>
    </row>
    <row r="781" spans="1:21" x14ac:dyDescent="0.25">
      <c r="A781" t="s">
        <v>1864</v>
      </c>
      <c r="B781" t="s">
        <v>1865</v>
      </c>
      <c r="C781" t="s">
        <v>1367</v>
      </c>
      <c r="D781" t="s">
        <v>1854</v>
      </c>
      <c r="E781" t="s">
        <v>1855</v>
      </c>
      <c r="F781" t="s">
        <v>1355</v>
      </c>
      <c r="G781" t="s">
        <v>1356</v>
      </c>
      <c r="H781">
        <v>2023</v>
      </c>
      <c r="I781" t="s">
        <v>1711</v>
      </c>
      <c r="J781" t="s">
        <v>1319</v>
      </c>
      <c r="K781" s="23">
        <v>950000</v>
      </c>
      <c r="L781" t="s">
        <v>24</v>
      </c>
      <c r="M781" t="s">
        <v>141</v>
      </c>
      <c r="O781" s="4">
        <v>1</v>
      </c>
      <c r="P781" s="4">
        <v>0</v>
      </c>
      <c r="Q781" s="4">
        <v>0</v>
      </c>
      <c r="R781" s="23">
        <v>950000</v>
      </c>
      <c r="S781" s="23">
        <v>0</v>
      </c>
      <c r="T781" s="23">
        <v>0</v>
      </c>
      <c r="U781" s="23">
        <v>950000</v>
      </c>
    </row>
    <row r="782" spans="1:21" x14ac:dyDescent="0.25">
      <c r="A782" t="s">
        <v>1372</v>
      </c>
      <c r="B782" t="s">
        <v>1373</v>
      </c>
      <c r="C782" t="s">
        <v>1367</v>
      </c>
      <c r="D782" t="s">
        <v>1315</v>
      </c>
      <c r="E782" t="s">
        <v>1315</v>
      </c>
      <c r="F782" t="s">
        <v>1324</v>
      </c>
      <c r="G782" t="s">
        <v>1374</v>
      </c>
      <c r="H782">
        <v>2023</v>
      </c>
      <c r="I782" t="s">
        <v>1375</v>
      </c>
      <c r="J782" t="s">
        <v>1319</v>
      </c>
      <c r="K782" s="23">
        <v>1200000</v>
      </c>
      <c r="L782" t="s">
        <v>1335</v>
      </c>
      <c r="M782" t="s">
        <v>1345</v>
      </c>
      <c r="N782" t="s">
        <v>1365</v>
      </c>
      <c r="O782" s="4">
        <v>0</v>
      </c>
      <c r="P782" s="4">
        <v>0</v>
      </c>
      <c r="Q782" s="4">
        <v>1</v>
      </c>
      <c r="R782" s="23">
        <v>0</v>
      </c>
      <c r="S782" s="23">
        <v>0</v>
      </c>
      <c r="T782" s="23">
        <v>1200000</v>
      </c>
      <c r="U782" s="23">
        <v>1200000</v>
      </c>
    </row>
    <row r="783" spans="1:21" x14ac:dyDescent="0.25">
      <c r="A783" t="s">
        <v>1698</v>
      </c>
      <c r="B783" t="s">
        <v>1699</v>
      </c>
      <c r="C783" t="s">
        <v>1367</v>
      </c>
      <c r="D783" t="s">
        <v>1690</v>
      </c>
      <c r="E783" t="s">
        <v>1691</v>
      </c>
      <c r="F783" t="s">
        <v>1316</v>
      </c>
      <c r="G783" t="s">
        <v>1317</v>
      </c>
      <c r="H783">
        <v>2023</v>
      </c>
      <c r="I783" t="s">
        <v>1375</v>
      </c>
      <c r="J783" t="s">
        <v>1319</v>
      </c>
      <c r="K783" s="23">
        <v>750000</v>
      </c>
      <c r="L783" t="s">
        <v>25</v>
      </c>
      <c r="N783" t="s">
        <v>1415</v>
      </c>
      <c r="O783" s="4">
        <v>0</v>
      </c>
      <c r="P783" s="4">
        <v>0.5</v>
      </c>
      <c r="Q783" s="4">
        <v>0</v>
      </c>
      <c r="R783" s="23">
        <v>0</v>
      </c>
      <c r="S783" s="23">
        <v>375000</v>
      </c>
      <c r="T783" s="23">
        <v>0</v>
      </c>
      <c r="U783" s="23">
        <v>375000</v>
      </c>
    </row>
    <row r="784" spans="1:21" x14ac:dyDescent="0.25">
      <c r="A784" t="s">
        <v>1860</v>
      </c>
      <c r="B784" t="s">
        <v>1861</v>
      </c>
      <c r="C784" t="s">
        <v>1367</v>
      </c>
      <c r="D784" t="s">
        <v>1854</v>
      </c>
      <c r="E784" t="s">
        <v>1855</v>
      </c>
      <c r="F784" t="s">
        <v>1355</v>
      </c>
      <c r="G784" t="s">
        <v>1363</v>
      </c>
      <c r="H784">
        <v>2023</v>
      </c>
      <c r="I784" t="s">
        <v>1375</v>
      </c>
      <c r="J784" t="s">
        <v>1319</v>
      </c>
      <c r="K784" s="23">
        <v>1250000</v>
      </c>
      <c r="L784" t="s">
        <v>24</v>
      </c>
      <c r="M784" t="s">
        <v>84</v>
      </c>
      <c r="O784" s="4">
        <v>1</v>
      </c>
      <c r="P784" s="4">
        <v>0</v>
      </c>
      <c r="Q784" s="4">
        <v>0</v>
      </c>
      <c r="R784" s="23">
        <v>1250000</v>
      </c>
      <c r="S784" s="23">
        <v>0</v>
      </c>
      <c r="T784" s="23">
        <v>0</v>
      </c>
      <c r="U784" s="23">
        <v>1250000</v>
      </c>
    </row>
    <row r="785" spans="1:21" x14ac:dyDescent="0.25">
      <c r="A785" t="s">
        <v>1978</v>
      </c>
      <c r="B785" t="s">
        <v>1979</v>
      </c>
      <c r="C785" t="s">
        <v>1367</v>
      </c>
      <c r="D785" t="s">
        <v>1964</v>
      </c>
      <c r="E785" t="s">
        <v>1964</v>
      </c>
      <c r="F785" t="s">
        <v>1316</v>
      </c>
      <c r="G785" t="s">
        <v>1461</v>
      </c>
      <c r="H785">
        <v>2023</v>
      </c>
      <c r="I785" t="s">
        <v>1375</v>
      </c>
      <c r="J785" t="s">
        <v>1319</v>
      </c>
      <c r="K785" s="23">
        <v>2930000</v>
      </c>
      <c r="L785" t="s">
        <v>1335</v>
      </c>
      <c r="M785" t="s">
        <v>1345</v>
      </c>
      <c r="N785" t="s">
        <v>1365</v>
      </c>
      <c r="O785" s="4">
        <v>0</v>
      </c>
      <c r="P785" s="4">
        <v>0</v>
      </c>
      <c r="Q785" s="4">
        <v>1</v>
      </c>
      <c r="R785" s="23">
        <v>0</v>
      </c>
      <c r="S785" s="23">
        <v>0</v>
      </c>
      <c r="T785" s="23">
        <v>2930000</v>
      </c>
      <c r="U785" s="23">
        <v>2930000</v>
      </c>
    </row>
    <row r="786" spans="1:21" x14ac:dyDescent="0.25">
      <c r="A786" t="s">
        <v>1790</v>
      </c>
      <c r="B786" t="s">
        <v>1791</v>
      </c>
      <c r="C786" t="s">
        <v>1367</v>
      </c>
      <c r="D786" t="s">
        <v>1787</v>
      </c>
      <c r="E786" t="s">
        <v>1788</v>
      </c>
      <c r="F786" t="s">
        <v>1355</v>
      </c>
      <c r="G786" t="s">
        <v>1370</v>
      </c>
      <c r="H786">
        <v>2023</v>
      </c>
      <c r="I786" t="s">
        <v>1745</v>
      </c>
      <c r="J786" t="s">
        <v>1319</v>
      </c>
      <c r="K786" s="23">
        <v>350000</v>
      </c>
      <c r="L786" t="s">
        <v>1335</v>
      </c>
      <c r="M786" t="s">
        <v>1469</v>
      </c>
      <c r="N786" t="s">
        <v>1346</v>
      </c>
      <c r="O786" s="4">
        <v>0</v>
      </c>
      <c r="P786" s="4">
        <v>0</v>
      </c>
      <c r="Q786" s="4">
        <v>1</v>
      </c>
      <c r="R786" s="23">
        <v>0</v>
      </c>
      <c r="S786" s="23">
        <v>0</v>
      </c>
      <c r="T786" s="23">
        <v>350000</v>
      </c>
      <c r="U786" s="23">
        <v>350000</v>
      </c>
    </row>
    <row r="787" spans="1:21" x14ac:dyDescent="0.25">
      <c r="A787" t="s">
        <v>2107</v>
      </c>
      <c r="B787" t="s">
        <v>2108</v>
      </c>
      <c r="C787" t="s">
        <v>1367</v>
      </c>
      <c r="D787" t="s">
        <v>2101</v>
      </c>
      <c r="E787" t="s">
        <v>2102</v>
      </c>
      <c r="F787" t="s">
        <v>1316</v>
      </c>
      <c r="G787" t="s">
        <v>1461</v>
      </c>
      <c r="H787">
        <v>2023</v>
      </c>
      <c r="I787" t="s">
        <v>1942</v>
      </c>
      <c r="J787" t="s">
        <v>1319</v>
      </c>
      <c r="K787" s="23">
        <v>1520000</v>
      </c>
      <c r="L787" t="s">
        <v>25</v>
      </c>
      <c r="N787" t="s">
        <v>1320</v>
      </c>
      <c r="O787" s="4">
        <v>0</v>
      </c>
      <c r="P787" s="4">
        <v>1</v>
      </c>
      <c r="Q787" s="4">
        <v>0</v>
      </c>
      <c r="R787" s="23">
        <v>0</v>
      </c>
      <c r="S787" s="23">
        <v>1520000</v>
      </c>
      <c r="T787" s="23">
        <v>0</v>
      </c>
      <c r="U787" s="23">
        <v>1520000</v>
      </c>
    </row>
    <row r="788" spans="1:21" x14ac:dyDescent="0.25">
      <c r="A788" t="s">
        <v>1392</v>
      </c>
      <c r="B788" t="s">
        <v>1393</v>
      </c>
      <c r="C788" t="s">
        <v>1367</v>
      </c>
      <c r="D788" t="s">
        <v>1315</v>
      </c>
      <c r="E788" t="s">
        <v>1315</v>
      </c>
      <c r="F788" t="s">
        <v>1324</v>
      </c>
      <c r="G788" t="s">
        <v>1378</v>
      </c>
      <c r="H788">
        <v>2023</v>
      </c>
      <c r="I788" t="s">
        <v>1394</v>
      </c>
      <c r="J788" t="s">
        <v>1319</v>
      </c>
      <c r="K788" s="23">
        <v>600000</v>
      </c>
      <c r="L788" t="s">
        <v>24</v>
      </c>
      <c r="M788" t="s">
        <v>1352</v>
      </c>
      <c r="O788" s="4">
        <v>9.8900000000000002E-2</v>
      </c>
      <c r="P788" s="4">
        <v>0</v>
      </c>
      <c r="Q788" s="4">
        <v>0</v>
      </c>
      <c r="R788" s="23">
        <v>59340</v>
      </c>
      <c r="S788" s="23">
        <v>0</v>
      </c>
      <c r="T788" s="23">
        <v>0</v>
      </c>
      <c r="U788" s="23">
        <v>59340</v>
      </c>
    </row>
    <row r="789" spans="1:21" x14ac:dyDescent="0.25">
      <c r="A789" t="s">
        <v>1866</v>
      </c>
      <c r="B789" t="s">
        <v>1867</v>
      </c>
      <c r="C789" t="s">
        <v>1367</v>
      </c>
      <c r="D789" t="s">
        <v>1854</v>
      </c>
      <c r="E789" t="s">
        <v>1855</v>
      </c>
      <c r="F789" t="s">
        <v>1355</v>
      </c>
      <c r="G789" t="s">
        <v>1356</v>
      </c>
      <c r="H789">
        <v>2023</v>
      </c>
      <c r="I789" t="s">
        <v>1394</v>
      </c>
      <c r="J789" t="s">
        <v>1319</v>
      </c>
      <c r="K789" s="23">
        <v>405000</v>
      </c>
      <c r="L789" t="s">
        <v>24</v>
      </c>
      <c r="M789" t="s">
        <v>141</v>
      </c>
      <c r="O789" s="4">
        <v>1</v>
      </c>
      <c r="P789" s="4">
        <v>0</v>
      </c>
      <c r="Q789" s="4">
        <v>0</v>
      </c>
      <c r="R789" s="23">
        <v>405000</v>
      </c>
      <c r="S789" s="23">
        <v>0</v>
      </c>
      <c r="T789" s="23">
        <v>0</v>
      </c>
      <c r="U789" s="23">
        <v>405000</v>
      </c>
    </row>
    <row r="790" spans="1:21" x14ac:dyDescent="0.25">
      <c r="A790" t="s">
        <v>1991</v>
      </c>
      <c r="B790" t="s">
        <v>1992</v>
      </c>
      <c r="C790" t="s">
        <v>1367</v>
      </c>
      <c r="D790" t="s">
        <v>1964</v>
      </c>
      <c r="E790" t="s">
        <v>1964</v>
      </c>
      <c r="F790" t="s">
        <v>1316</v>
      </c>
      <c r="G790" t="s">
        <v>1317</v>
      </c>
      <c r="H790">
        <v>2023</v>
      </c>
      <c r="I790" t="s">
        <v>1975</v>
      </c>
      <c r="J790" t="s">
        <v>1319</v>
      </c>
      <c r="K790" s="23">
        <v>300000</v>
      </c>
      <c r="L790" t="s">
        <v>25</v>
      </c>
      <c r="N790" t="s">
        <v>1415</v>
      </c>
      <c r="O790" s="4">
        <v>0</v>
      </c>
      <c r="P790" s="4">
        <v>1</v>
      </c>
      <c r="Q790" s="4">
        <v>0</v>
      </c>
      <c r="R790" s="23">
        <v>0</v>
      </c>
      <c r="S790" s="23">
        <v>300000</v>
      </c>
      <c r="T790" s="23">
        <v>0</v>
      </c>
      <c r="U790" s="23">
        <v>300000</v>
      </c>
    </row>
    <row r="791" spans="1:21" x14ac:dyDescent="0.25">
      <c r="A791" t="s">
        <v>2014</v>
      </c>
      <c r="B791" t="s">
        <v>2015</v>
      </c>
      <c r="C791" t="s">
        <v>1367</v>
      </c>
      <c r="D791" t="s">
        <v>1964</v>
      </c>
      <c r="E791" t="s">
        <v>1964</v>
      </c>
      <c r="F791" t="s">
        <v>1355</v>
      </c>
      <c r="G791" t="s">
        <v>1363</v>
      </c>
      <c r="H791">
        <v>2023</v>
      </c>
      <c r="I791" t="s">
        <v>1975</v>
      </c>
      <c r="J791" t="s">
        <v>1319</v>
      </c>
      <c r="K791" s="23">
        <v>350000</v>
      </c>
      <c r="L791" t="s">
        <v>24</v>
      </c>
      <c r="M791" t="s">
        <v>84</v>
      </c>
      <c r="O791" s="4">
        <v>0.31420000000000003</v>
      </c>
      <c r="P791" s="4">
        <v>0</v>
      </c>
      <c r="Q791" s="4">
        <v>0</v>
      </c>
      <c r="R791" s="23">
        <v>109970.00000000001</v>
      </c>
      <c r="S791" s="23">
        <v>0</v>
      </c>
      <c r="T791" s="23">
        <v>0</v>
      </c>
      <c r="U791" s="23">
        <v>109970</v>
      </c>
    </row>
    <row r="792" spans="1:21" x14ac:dyDescent="0.25">
      <c r="A792" t="s">
        <v>1779</v>
      </c>
      <c r="B792" t="s">
        <v>1780</v>
      </c>
      <c r="C792" t="s">
        <v>1367</v>
      </c>
      <c r="D792" t="s">
        <v>1766</v>
      </c>
      <c r="E792" t="s">
        <v>1767</v>
      </c>
      <c r="F792" t="s">
        <v>1324</v>
      </c>
      <c r="G792" t="s">
        <v>1378</v>
      </c>
      <c r="H792">
        <v>2023</v>
      </c>
      <c r="I792" t="s">
        <v>1781</v>
      </c>
      <c r="J792" t="s">
        <v>1319</v>
      </c>
      <c r="K792" s="23">
        <v>150000</v>
      </c>
      <c r="L792" t="s">
        <v>1335</v>
      </c>
      <c r="M792" t="s">
        <v>1345</v>
      </c>
      <c r="N792" t="s">
        <v>1365</v>
      </c>
      <c r="O792" s="4">
        <v>0</v>
      </c>
      <c r="P792" s="4">
        <v>0</v>
      </c>
      <c r="Q792" s="4">
        <v>0.2</v>
      </c>
      <c r="R792" s="23">
        <v>0</v>
      </c>
      <c r="S792" s="23">
        <v>0</v>
      </c>
      <c r="T792" s="23">
        <v>30000</v>
      </c>
      <c r="U792" s="23">
        <v>30000</v>
      </c>
    </row>
    <row r="793" spans="1:21" x14ac:dyDescent="0.25">
      <c r="A793" t="s">
        <v>1795</v>
      </c>
      <c r="B793" t="s">
        <v>1796</v>
      </c>
      <c r="C793" t="s">
        <v>1367</v>
      </c>
      <c r="D793" t="s">
        <v>1787</v>
      </c>
      <c r="E793" t="s">
        <v>1788</v>
      </c>
      <c r="F793" t="s">
        <v>1316</v>
      </c>
      <c r="G793" t="s">
        <v>1461</v>
      </c>
      <c r="H793">
        <v>2023</v>
      </c>
      <c r="I793" t="s">
        <v>1781</v>
      </c>
      <c r="J793" t="s">
        <v>1319</v>
      </c>
      <c r="K793" s="23">
        <v>200000</v>
      </c>
      <c r="L793" t="s">
        <v>1335</v>
      </c>
      <c r="M793" t="s">
        <v>1345</v>
      </c>
      <c r="N793" t="s">
        <v>1365</v>
      </c>
      <c r="O793" s="4">
        <v>0</v>
      </c>
      <c r="P793" s="4">
        <v>0</v>
      </c>
      <c r="Q793" s="4">
        <v>1</v>
      </c>
      <c r="R793" s="23">
        <v>0</v>
      </c>
      <c r="S793" s="23">
        <v>0</v>
      </c>
      <c r="T793" s="23">
        <v>200000</v>
      </c>
      <c r="U793" s="23">
        <v>200000</v>
      </c>
    </row>
    <row r="794" spans="1:21" x14ac:dyDescent="0.25">
      <c r="A794" t="s">
        <v>1716</v>
      </c>
      <c r="B794" t="s">
        <v>1717</v>
      </c>
      <c r="C794" t="s">
        <v>1367</v>
      </c>
      <c r="D794" t="s">
        <v>1690</v>
      </c>
      <c r="E794" t="s">
        <v>1691</v>
      </c>
      <c r="F794" t="s">
        <v>1355</v>
      </c>
      <c r="G794" t="s">
        <v>1356</v>
      </c>
      <c r="H794">
        <v>2023</v>
      </c>
      <c r="I794" t="s">
        <v>1463</v>
      </c>
      <c r="J794" t="s">
        <v>1319</v>
      </c>
      <c r="K794" s="23">
        <v>500000</v>
      </c>
      <c r="L794" t="s">
        <v>24</v>
      </c>
      <c r="M794" t="s">
        <v>141</v>
      </c>
      <c r="O794" s="4">
        <v>1</v>
      </c>
      <c r="P794" s="4">
        <v>0</v>
      </c>
      <c r="Q794" s="4">
        <v>0</v>
      </c>
      <c r="R794" s="23">
        <v>500000</v>
      </c>
      <c r="S794" s="23">
        <v>0</v>
      </c>
      <c r="T794" s="23">
        <v>0</v>
      </c>
      <c r="U794" s="23">
        <v>500000</v>
      </c>
    </row>
    <row r="795" spans="1:21" x14ac:dyDescent="0.25">
      <c r="A795" t="s">
        <v>1618</v>
      </c>
      <c r="B795" t="s">
        <v>1619</v>
      </c>
      <c r="C795" t="s">
        <v>1367</v>
      </c>
      <c r="D795" t="s">
        <v>1590</v>
      </c>
      <c r="E795" t="s">
        <v>1591</v>
      </c>
      <c r="F795" t="s">
        <v>1324</v>
      </c>
      <c r="G795" t="s">
        <v>1378</v>
      </c>
      <c r="H795">
        <v>2023</v>
      </c>
      <c r="I795" t="s">
        <v>1620</v>
      </c>
      <c r="J795" t="s">
        <v>1319</v>
      </c>
      <c r="K795" s="23">
        <v>250000</v>
      </c>
      <c r="L795" t="s">
        <v>1335</v>
      </c>
      <c r="M795" t="s">
        <v>1345</v>
      </c>
      <c r="N795" t="s">
        <v>1337</v>
      </c>
      <c r="O795" s="4">
        <v>0</v>
      </c>
      <c r="P795" s="4">
        <v>0</v>
      </c>
      <c r="Q795" s="4">
        <v>0.1</v>
      </c>
      <c r="R795" s="23">
        <v>0</v>
      </c>
      <c r="S795" s="23">
        <v>0</v>
      </c>
      <c r="T795" s="23">
        <v>25000</v>
      </c>
      <c r="U795" s="23">
        <v>25000</v>
      </c>
    </row>
    <row r="796" spans="1:21" x14ac:dyDescent="0.25">
      <c r="A796" t="s">
        <v>2138</v>
      </c>
      <c r="B796" t="s">
        <v>2139</v>
      </c>
      <c r="C796" t="s">
        <v>1367</v>
      </c>
      <c r="D796" t="s">
        <v>2119</v>
      </c>
      <c r="E796" t="s">
        <v>2120</v>
      </c>
      <c r="F796" t="s">
        <v>1332</v>
      </c>
      <c r="G796" t="s">
        <v>1332</v>
      </c>
      <c r="H796">
        <v>2023</v>
      </c>
      <c r="I796" t="s">
        <v>1875</v>
      </c>
      <c r="J796" t="s">
        <v>1319</v>
      </c>
      <c r="K796" s="23">
        <v>250000</v>
      </c>
      <c r="L796" t="s">
        <v>25</v>
      </c>
      <c r="N796" t="s">
        <v>1320</v>
      </c>
      <c r="O796" s="4">
        <v>0</v>
      </c>
      <c r="P796" s="4">
        <v>0.1</v>
      </c>
      <c r="Q796" s="4">
        <v>0</v>
      </c>
      <c r="R796" s="23">
        <v>0</v>
      </c>
      <c r="S796" s="23">
        <v>25000</v>
      </c>
      <c r="T796" s="23">
        <v>0</v>
      </c>
      <c r="U796" s="23">
        <v>25000</v>
      </c>
    </row>
    <row r="797" spans="1:21" x14ac:dyDescent="0.25">
      <c r="A797" t="s">
        <v>2064</v>
      </c>
      <c r="B797" t="s">
        <v>2065</v>
      </c>
      <c r="C797" t="s">
        <v>1367</v>
      </c>
      <c r="D797" t="s">
        <v>1964</v>
      </c>
      <c r="E797" t="s">
        <v>1964</v>
      </c>
      <c r="F797" t="s">
        <v>1324</v>
      </c>
      <c r="G797" t="s">
        <v>1374</v>
      </c>
      <c r="H797">
        <v>2023</v>
      </c>
      <c r="I797" t="s">
        <v>1572</v>
      </c>
      <c r="J797" t="s">
        <v>1319</v>
      </c>
      <c r="K797" s="23">
        <v>500000</v>
      </c>
      <c r="L797" t="s">
        <v>1335</v>
      </c>
      <c r="M797" t="s">
        <v>1345</v>
      </c>
      <c r="N797" t="s">
        <v>1365</v>
      </c>
      <c r="O797" s="4">
        <v>0</v>
      </c>
      <c r="P797" s="4">
        <v>0</v>
      </c>
      <c r="Q797" s="4">
        <v>1</v>
      </c>
      <c r="R797" s="23">
        <v>0</v>
      </c>
      <c r="S797" s="23">
        <v>0</v>
      </c>
      <c r="T797" s="23">
        <v>500000</v>
      </c>
      <c r="U797" s="23">
        <v>500000</v>
      </c>
    </row>
    <row r="798" spans="1:21" x14ac:dyDescent="0.25">
      <c r="A798" t="s">
        <v>2113</v>
      </c>
      <c r="B798" t="s">
        <v>2114</v>
      </c>
      <c r="C798" t="s">
        <v>1367</v>
      </c>
      <c r="D798" t="s">
        <v>2109</v>
      </c>
      <c r="E798" t="s">
        <v>2109</v>
      </c>
      <c r="F798" t="s">
        <v>1338</v>
      </c>
      <c r="G798" t="s">
        <v>1351</v>
      </c>
      <c r="H798">
        <v>2023</v>
      </c>
      <c r="I798" t="s">
        <v>1572</v>
      </c>
      <c r="J798" t="s">
        <v>1319</v>
      </c>
      <c r="K798" s="23">
        <v>130000</v>
      </c>
      <c r="L798" t="s">
        <v>1335</v>
      </c>
      <c r="M798" t="s">
        <v>1345</v>
      </c>
      <c r="N798" t="s">
        <v>1365</v>
      </c>
      <c r="O798" s="4">
        <v>0</v>
      </c>
      <c r="P798" s="4">
        <v>0</v>
      </c>
      <c r="Q798" s="4">
        <v>0.625</v>
      </c>
      <c r="R798" s="23">
        <v>0</v>
      </c>
      <c r="S798" s="23">
        <v>0</v>
      </c>
      <c r="T798" s="23">
        <v>81250</v>
      </c>
      <c r="U798" s="23">
        <v>81250</v>
      </c>
    </row>
    <row r="799" spans="1:21" x14ac:dyDescent="0.25">
      <c r="A799" t="s">
        <v>2115</v>
      </c>
      <c r="B799" t="s">
        <v>2116</v>
      </c>
      <c r="C799" t="s">
        <v>1367</v>
      </c>
      <c r="D799" t="s">
        <v>2109</v>
      </c>
      <c r="E799" t="s">
        <v>2109</v>
      </c>
      <c r="F799" t="s">
        <v>1324</v>
      </c>
      <c r="G799" t="s">
        <v>1403</v>
      </c>
      <c r="H799">
        <v>2023</v>
      </c>
      <c r="I799" t="s">
        <v>1572</v>
      </c>
      <c r="J799" t="s">
        <v>1319</v>
      </c>
      <c r="K799" s="23">
        <v>20000</v>
      </c>
      <c r="L799" t="s">
        <v>25</v>
      </c>
      <c r="N799" t="s">
        <v>1365</v>
      </c>
      <c r="O799" s="4">
        <v>0</v>
      </c>
      <c r="P799" s="4">
        <v>0.5</v>
      </c>
      <c r="Q799" s="4">
        <v>0</v>
      </c>
      <c r="R799" s="23">
        <v>0</v>
      </c>
      <c r="S799" s="23">
        <v>10000</v>
      </c>
      <c r="T799" s="23">
        <v>0</v>
      </c>
      <c r="U799" s="23">
        <v>10000</v>
      </c>
    </row>
    <row r="800" spans="1:21" x14ac:dyDescent="0.25">
      <c r="A800" t="s">
        <v>2068</v>
      </c>
      <c r="B800" t="s">
        <v>2069</v>
      </c>
      <c r="C800" t="s">
        <v>1367</v>
      </c>
      <c r="D800" t="s">
        <v>1964</v>
      </c>
      <c r="E800" t="s">
        <v>1964</v>
      </c>
      <c r="F800" t="s">
        <v>1316</v>
      </c>
      <c r="G800" t="s">
        <v>1461</v>
      </c>
      <c r="H800">
        <v>2023</v>
      </c>
      <c r="I800" t="s">
        <v>1524</v>
      </c>
      <c r="J800" t="s">
        <v>1319</v>
      </c>
      <c r="K800" s="23">
        <v>800000</v>
      </c>
      <c r="L800" t="s">
        <v>1335</v>
      </c>
      <c r="M800" t="s">
        <v>1345</v>
      </c>
      <c r="N800" t="s">
        <v>1365</v>
      </c>
      <c r="O800" s="4">
        <v>0</v>
      </c>
      <c r="P800" s="4">
        <v>0</v>
      </c>
      <c r="Q800" s="4">
        <v>1</v>
      </c>
      <c r="R800" s="23">
        <v>0</v>
      </c>
      <c r="S800" s="23">
        <v>0</v>
      </c>
      <c r="T800" s="23">
        <v>800000</v>
      </c>
      <c r="U800" s="23">
        <v>800000</v>
      </c>
    </row>
    <row r="801" spans="1:21" x14ac:dyDescent="0.25">
      <c r="A801" t="s">
        <v>1615</v>
      </c>
      <c r="B801" t="s">
        <v>1616</v>
      </c>
      <c r="C801" t="s">
        <v>1367</v>
      </c>
      <c r="D801" t="s">
        <v>1590</v>
      </c>
      <c r="E801" t="s">
        <v>1591</v>
      </c>
      <c r="F801" t="s">
        <v>1324</v>
      </c>
      <c r="G801" t="s">
        <v>1374</v>
      </c>
      <c r="H801">
        <v>2023</v>
      </c>
      <c r="I801" t="s">
        <v>1617</v>
      </c>
      <c r="J801" t="s">
        <v>1319</v>
      </c>
      <c r="K801" s="23">
        <v>1000000</v>
      </c>
      <c r="L801" t="s">
        <v>1335</v>
      </c>
      <c r="M801" t="s">
        <v>1345</v>
      </c>
      <c r="N801" t="s">
        <v>1365</v>
      </c>
      <c r="O801" s="4">
        <v>0</v>
      </c>
      <c r="P801" s="4">
        <v>0</v>
      </c>
      <c r="Q801" s="4">
        <v>1</v>
      </c>
      <c r="R801" s="23">
        <v>0</v>
      </c>
      <c r="S801" s="23">
        <v>0</v>
      </c>
      <c r="T801" s="23">
        <v>1000000</v>
      </c>
      <c r="U801" s="23">
        <v>1000000</v>
      </c>
    </row>
    <row r="802" spans="1:21" x14ac:dyDescent="0.25">
      <c r="A802" t="s">
        <v>1684</v>
      </c>
      <c r="B802" t="s">
        <v>1685</v>
      </c>
      <c r="C802" t="s">
        <v>1367</v>
      </c>
      <c r="D802" t="s">
        <v>1677</v>
      </c>
      <c r="E802" t="s">
        <v>1677</v>
      </c>
      <c r="F802" t="s">
        <v>1316</v>
      </c>
      <c r="G802" t="s">
        <v>1461</v>
      </c>
      <c r="H802">
        <v>2023</v>
      </c>
      <c r="I802" t="s">
        <v>1617</v>
      </c>
      <c r="J802" t="s">
        <v>1319</v>
      </c>
      <c r="K802" s="23">
        <v>500000</v>
      </c>
      <c r="L802" t="s">
        <v>1335</v>
      </c>
      <c r="M802" t="s">
        <v>1321</v>
      </c>
      <c r="N802" t="s">
        <v>1320</v>
      </c>
      <c r="O802" s="4">
        <v>0</v>
      </c>
      <c r="P802" s="4">
        <v>0</v>
      </c>
      <c r="Q802" s="4">
        <v>1</v>
      </c>
      <c r="R802" s="23">
        <v>0</v>
      </c>
      <c r="S802" s="23">
        <v>0</v>
      </c>
      <c r="T802" s="23">
        <v>500000</v>
      </c>
      <c r="U802" s="23">
        <v>500000</v>
      </c>
    </row>
    <row r="803" spans="1:21" x14ac:dyDescent="0.25">
      <c r="A803" t="s">
        <v>1456</v>
      </c>
      <c r="B803" t="s">
        <v>1457</v>
      </c>
      <c r="C803" t="s">
        <v>1367</v>
      </c>
      <c r="D803" t="s">
        <v>1448</v>
      </c>
      <c r="E803" t="s">
        <v>1449</v>
      </c>
      <c r="F803" t="s">
        <v>1355</v>
      </c>
      <c r="G803" t="s">
        <v>1356</v>
      </c>
      <c r="H803">
        <v>2023</v>
      </c>
      <c r="I803" t="s">
        <v>1458</v>
      </c>
      <c r="J803" t="s">
        <v>1319</v>
      </c>
      <c r="K803" s="23">
        <v>250000</v>
      </c>
      <c r="L803" t="s">
        <v>1335</v>
      </c>
      <c r="M803" t="s">
        <v>141</v>
      </c>
      <c r="N803" t="s">
        <v>1347</v>
      </c>
      <c r="O803" s="4">
        <v>0</v>
      </c>
      <c r="P803" s="4">
        <v>0</v>
      </c>
      <c r="Q803" s="4">
        <v>1</v>
      </c>
      <c r="R803" s="23">
        <v>0</v>
      </c>
      <c r="S803" s="23">
        <v>0</v>
      </c>
      <c r="T803" s="23">
        <v>250000</v>
      </c>
      <c r="U803" s="23">
        <v>250000</v>
      </c>
    </row>
    <row r="804" spans="1:21" x14ac:dyDescent="0.25">
      <c r="A804" t="s">
        <v>1568</v>
      </c>
      <c r="B804" t="s">
        <v>1569</v>
      </c>
      <c r="C804" t="s">
        <v>1367</v>
      </c>
      <c r="D804" t="s">
        <v>1539</v>
      </c>
      <c r="E804" t="s">
        <v>1539</v>
      </c>
      <c r="F804" t="s">
        <v>1316</v>
      </c>
      <c r="G804" t="s">
        <v>1461</v>
      </c>
      <c r="H804">
        <v>2023</v>
      </c>
      <c r="I804" t="s">
        <v>1458</v>
      </c>
      <c r="J804" t="s">
        <v>1319</v>
      </c>
      <c r="K804" s="23">
        <v>600000</v>
      </c>
      <c r="L804" t="s">
        <v>1335</v>
      </c>
      <c r="M804" t="s">
        <v>1352</v>
      </c>
      <c r="N804" t="s">
        <v>1409</v>
      </c>
      <c r="O804" s="4">
        <v>0</v>
      </c>
      <c r="P804" s="4">
        <v>0</v>
      </c>
      <c r="Q804" s="4">
        <v>1</v>
      </c>
      <c r="R804" s="23">
        <v>0</v>
      </c>
      <c r="S804" s="23">
        <v>0</v>
      </c>
      <c r="T804" s="23">
        <v>600000</v>
      </c>
      <c r="U804" s="23">
        <v>600000</v>
      </c>
    </row>
    <row r="805" spans="1:21" x14ac:dyDescent="0.25">
      <c r="A805" t="s">
        <v>1312</v>
      </c>
      <c r="B805" t="s">
        <v>1313</v>
      </c>
      <c r="C805" t="s">
        <v>1314</v>
      </c>
      <c r="D805" t="s">
        <v>1315</v>
      </c>
      <c r="E805" t="s">
        <v>1315</v>
      </c>
      <c r="F805" t="s">
        <v>1316</v>
      </c>
      <c r="G805" t="s">
        <v>1317</v>
      </c>
      <c r="H805">
        <v>2023</v>
      </c>
      <c r="I805" t="s">
        <v>1318</v>
      </c>
      <c r="J805" t="s">
        <v>1319</v>
      </c>
      <c r="K805" s="23">
        <v>100000000</v>
      </c>
      <c r="L805" t="s">
        <v>25</v>
      </c>
      <c r="N805" t="s">
        <v>1320</v>
      </c>
      <c r="O805" s="4">
        <v>0</v>
      </c>
      <c r="P805" s="4">
        <v>2.3900000000000001E-2</v>
      </c>
      <c r="Q805" s="4">
        <v>0</v>
      </c>
      <c r="R805" s="23">
        <v>0</v>
      </c>
      <c r="S805" s="23">
        <v>2390000</v>
      </c>
      <c r="T805" s="23">
        <v>0</v>
      </c>
      <c r="U805" s="23">
        <v>2390000</v>
      </c>
    </row>
    <row r="806" spans="1:21" x14ac:dyDescent="0.25">
      <c r="A806" t="s">
        <v>1312</v>
      </c>
      <c r="B806" t="s">
        <v>1313</v>
      </c>
      <c r="C806" t="s">
        <v>1314</v>
      </c>
      <c r="D806" t="s">
        <v>1315</v>
      </c>
      <c r="E806" t="s">
        <v>1315</v>
      </c>
      <c r="F806" t="s">
        <v>1316</v>
      </c>
      <c r="G806" t="s">
        <v>1317</v>
      </c>
      <c r="H806">
        <v>2023</v>
      </c>
      <c r="I806" t="s">
        <v>1318</v>
      </c>
      <c r="J806" t="s">
        <v>1319</v>
      </c>
      <c r="K806" s="23">
        <v>100000000</v>
      </c>
      <c r="L806" t="s">
        <v>24</v>
      </c>
      <c r="M806" t="s">
        <v>1321</v>
      </c>
      <c r="O806" s="4">
        <v>1.9900000000000001E-2</v>
      </c>
      <c r="P806" s="4">
        <v>0</v>
      </c>
      <c r="Q806" s="4">
        <v>0</v>
      </c>
      <c r="R806" s="23">
        <v>1990000</v>
      </c>
      <c r="S806" s="23">
        <v>0</v>
      </c>
      <c r="T806" s="23">
        <v>0</v>
      </c>
      <c r="U806" s="23">
        <v>1990000</v>
      </c>
    </row>
    <row r="807" spans="1:21" x14ac:dyDescent="0.25">
      <c r="A807" t="s">
        <v>1312</v>
      </c>
      <c r="B807" t="s">
        <v>1313</v>
      </c>
      <c r="C807" t="s">
        <v>1314</v>
      </c>
      <c r="D807" t="s">
        <v>1315</v>
      </c>
      <c r="E807" t="s">
        <v>1315</v>
      </c>
      <c r="F807" t="s">
        <v>1316</v>
      </c>
      <c r="G807" t="s">
        <v>1317</v>
      </c>
      <c r="H807">
        <v>2023</v>
      </c>
      <c r="I807" t="s">
        <v>1318</v>
      </c>
      <c r="J807" t="s">
        <v>1319</v>
      </c>
      <c r="K807" s="23">
        <v>100000000</v>
      </c>
      <c r="L807" t="s">
        <v>24</v>
      </c>
      <c r="M807" t="s">
        <v>1321</v>
      </c>
      <c r="O807" s="4">
        <v>6.4000000000000003E-3</v>
      </c>
      <c r="P807" s="4">
        <v>0</v>
      </c>
      <c r="Q807" s="4">
        <v>0</v>
      </c>
      <c r="R807" s="23">
        <v>640000</v>
      </c>
      <c r="S807" s="23">
        <v>0</v>
      </c>
      <c r="T807" s="23">
        <v>0</v>
      </c>
      <c r="U807" s="23">
        <v>640000</v>
      </c>
    </row>
    <row r="808" spans="1:21" x14ac:dyDescent="0.25">
      <c r="A808" t="s">
        <v>1312</v>
      </c>
      <c r="B808" t="s">
        <v>1313</v>
      </c>
      <c r="C808" t="s">
        <v>1314</v>
      </c>
      <c r="D808" t="s">
        <v>1315</v>
      </c>
      <c r="E808" t="s">
        <v>1315</v>
      </c>
      <c r="F808" t="s">
        <v>1316</v>
      </c>
      <c r="G808" t="s">
        <v>1317</v>
      </c>
      <c r="H808">
        <v>2023</v>
      </c>
      <c r="I808" t="s">
        <v>1318</v>
      </c>
      <c r="J808" t="s">
        <v>1319</v>
      </c>
      <c r="K808" s="23">
        <v>100000000</v>
      </c>
      <c r="L808" t="s">
        <v>25</v>
      </c>
      <c r="N808" t="s">
        <v>1320</v>
      </c>
      <c r="O808" s="4">
        <v>0</v>
      </c>
      <c r="P808" s="4">
        <v>0.52579999999999993</v>
      </c>
      <c r="Q808" s="4">
        <v>0</v>
      </c>
      <c r="R808" s="23">
        <v>0</v>
      </c>
      <c r="S808" s="23">
        <v>52579999.999999993</v>
      </c>
      <c r="T808" s="23">
        <v>0</v>
      </c>
      <c r="U808" s="23">
        <v>52580000</v>
      </c>
    </row>
    <row r="809" spans="1:21" x14ac:dyDescent="0.25">
      <c r="A809" t="s">
        <v>1441</v>
      </c>
      <c r="B809" t="s">
        <v>1442</v>
      </c>
      <c r="C809" t="s">
        <v>1367</v>
      </c>
      <c r="D809" t="s">
        <v>1417</v>
      </c>
      <c r="E809" t="s">
        <v>1418</v>
      </c>
      <c r="F809" t="s">
        <v>1443</v>
      </c>
      <c r="G809" t="s">
        <v>1444</v>
      </c>
      <c r="H809">
        <v>2023</v>
      </c>
      <c r="I809" t="s">
        <v>1318</v>
      </c>
      <c r="J809" t="s">
        <v>1319</v>
      </c>
      <c r="K809" s="23">
        <v>100000</v>
      </c>
      <c r="L809" t="s">
        <v>1335</v>
      </c>
      <c r="M809" t="s">
        <v>1345</v>
      </c>
      <c r="N809" t="s">
        <v>1365</v>
      </c>
      <c r="O809" s="4">
        <v>0</v>
      </c>
      <c r="P809" s="4">
        <v>0</v>
      </c>
      <c r="Q809" s="4">
        <v>0.2</v>
      </c>
      <c r="R809" s="23">
        <v>0</v>
      </c>
      <c r="S809" s="23">
        <v>0</v>
      </c>
      <c r="T809" s="23">
        <v>20000</v>
      </c>
      <c r="U809" s="23">
        <v>20000</v>
      </c>
    </row>
    <row r="810" spans="1:21" x14ac:dyDescent="0.25">
      <c r="A810" t="s">
        <v>1650</v>
      </c>
      <c r="B810" t="s">
        <v>1651</v>
      </c>
      <c r="C810" t="s">
        <v>1367</v>
      </c>
      <c r="D810" t="s">
        <v>1623</v>
      </c>
      <c r="E810" t="s">
        <v>1623</v>
      </c>
      <c r="F810" t="s">
        <v>1355</v>
      </c>
      <c r="G810" t="s">
        <v>1356</v>
      </c>
      <c r="H810">
        <v>2023</v>
      </c>
      <c r="I810" t="s">
        <v>1318</v>
      </c>
      <c r="J810" t="s">
        <v>1319</v>
      </c>
      <c r="K810" s="23">
        <v>250000</v>
      </c>
      <c r="L810" t="s">
        <v>1335</v>
      </c>
      <c r="M810" t="s">
        <v>141</v>
      </c>
      <c r="N810" t="s">
        <v>1347</v>
      </c>
      <c r="O810" s="4">
        <v>0</v>
      </c>
      <c r="P810" s="4">
        <v>0</v>
      </c>
      <c r="Q810" s="4">
        <v>1</v>
      </c>
      <c r="R810" s="23">
        <v>0</v>
      </c>
      <c r="S810" s="23">
        <v>0</v>
      </c>
      <c r="T810" s="23">
        <v>250000</v>
      </c>
      <c r="U810" s="23">
        <v>250000</v>
      </c>
    </row>
    <row r="811" spans="1:21" x14ac:dyDescent="0.25">
      <c r="A811" t="s">
        <v>1733</v>
      </c>
      <c r="B811" t="s">
        <v>1734</v>
      </c>
      <c r="C811" t="s">
        <v>1314</v>
      </c>
      <c r="D811" t="s">
        <v>1720</v>
      </c>
      <c r="E811" t="s">
        <v>1720</v>
      </c>
      <c r="F811" t="s">
        <v>1355</v>
      </c>
      <c r="G811" t="s">
        <v>1356</v>
      </c>
      <c r="H811">
        <v>2023</v>
      </c>
      <c r="I811" t="s">
        <v>1318</v>
      </c>
      <c r="J811" t="s">
        <v>1319</v>
      </c>
      <c r="K811" s="23">
        <v>500000000</v>
      </c>
      <c r="L811" t="s">
        <v>24</v>
      </c>
      <c r="M811" t="s">
        <v>1345</v>
      </c>
      <c r="O811" s="4">
        <v>0.77780000000000005</v>
      </c>
      <c r="P811" s="4">
        <v>0</v>
      </c>
      <c r="Q811" s="4">
        <v>0</v>
      </c>
      <c r="R811" s="23">
        <v>388900000</v>
      </c>
      <c r="S811" s="23">
        <v>0</v>
      </c>
      <c r="T811" s="23">
        <v>0</v>
      </c>
      <c r="U811" s="23">
        <v>388900000</v>
      </c>
    </row>
    <row r="812" spans="1:21" x14ac:dyDescent="0.25">
      <c r="A812" t="s">
        <v>1877</v>
      </c>
      <c r="B812" t="s">
        <v>1878</v>
      </c>
      <c r="C812" t="s">
        <v>1367</v>
      </c>
      <c r="D812" t="s">
        <v>1854</v>
      </c>
      <c r="E812" t="s">
        <v>1855</v>
      </c>
      <c r="F812" t="s">
        <v>1355</v>
      </c>
      <c r="G812" t="s">
        <v>1363</v>
      </c>
      <c r="H812">
        <v>2023</v>
      </c>
      <c r="I812" t="s">
        <v>1318</v>
      </c>
      <c r="J812" t="s">
        <v>1319</v>
      </c>
      <c r="K812" s="23">
        <v>200000</v>
      </c>
      <c r="L812" t="s">
        <v>24</v>
      </c>
      <c r="M812" t="s">
        <v>84</v>
      </c>
      <c r="O812" s="4">
        <v>0.1</v>
      </c>
      <c r="P812" s="4">
        <v>0</v>
      </c>
      <c r="Q812" s="4">
        <v>0</v>
      </c>
      <c r="R812" s="23">
        <v>20000</v>
      </c>
      <c r="S812" s="23">
        <v>0</v>
      </c>
      <c r="T812" s="23">
        <v>0</v>
      </c>
      <c r="U812" s="23">
        <v>20000</v>
      </c>
    </row>
    <row r="813" spans="1:21" x14ac:dyDescent="0.25">
      <c r="A813" t="s">
        <v>2141</v>
      </c>
      <c r="B813" t="s">
        <v>2142</v>
      </c>
      <c r="C813" t="s">
        <v>1367</v>
      </c>
      <c r="D813" t="s">
        <v>2119</v>
      </c>
      <c r="E813" t="s">
        <v>2120</v>
      </c>
      <c r="F813" t="s">
        <v>1355</v>
      </c>
      <c r="G813" t="s">
        <v>1370</v>
      </c>
      <c r="H813">
        <v>2023</v>
      </c>
      <c r="I813" t="s">
        <v>1318</v>
      </c>
      <c r="J813" t="s">
        <v>1319</v>
      </c>
      <c r="K813" s="23">
        <v>250000</v>
      </c>
      <c r="L813" t="s">
        <v>24</v>
      </c>
      <c r="M813" t="s">
        <v>1469</v>
      </c>
      <c r="O813" s="4">
        <v>0.56999999999999995</v>
      </c>
      <c r="P813" s="4">
        <v>0</v>
      </c>
      <c r="Q813" s="4">
        <v>0</v>
      </c>
      <c r="R813" s="23">
        <v>142500</v>
      </c>
      <c r="S813" s="23">
        <v>0</v>
      </c>
      <c r="T813" s="23">
        <v>0</v>
      </c>
      <c r="U813" s="23">
        <v>142500</v>
      </c>
    </row>
    <row r="814" spans="1:21" x14ac:dyDescent="0.25">
      <c r="A814" t="s">
        <v>1437</v>
      </c>
      <c r="B814" t="s">
        <v>1438</v>
      </c>
      <c r="C814" t="s">
        <v>1367</v>
      </c>
      <c r="D814" t="s">
        <v>1417</v>
      </c>
      <c r="E814" t="s">
        <v>1418</v>
      </c>
      <c r="F814" t="s">
        <v>1338</v>
      </c>
      <c r="G814" t="s">
        <v>1351</v>
      </c>
      <c r="H814">
        <v>2023</v>
      </c>
      <c r="I814" t="s">
        <v>1439</v>
      </c>
      <c r="J814" t="s">
        <v>1319</v>
      </c>
      <c r="K814" s="23">
        <v>150000</v>
      </c>
      <c r="L814" t="s">
        <v>25</v>
      </c>
      <c r="N814" t="s">
        <v>1347</v>
      </c>
      <c r="O814" s="4">
        <v>0</v>
      </c>
      <c r="P814" s="4">
        <v>0.25</v>
      </c>
      <c r="Q814" s="4">
        <v>0</v>
      </c>
      <c r="R814" s="23">
        <v>0</v>
      </c>
      <c r="S814" s="23">
        <v>37500</v>
      </c>
      <c r="T814" s="23">
        <v>0</v>
      </c>
      <c r="U814" s="23">
        <v>37500</v>
      </c>
    </row>
    <row r="815" spans="1:21" x14ac:dyDescent="0.25">
      <c r="A815" t="s">
        <v>1657</v>
      </c>
      <c r="B815" t="s">
        <v>1658</v>
      </c>
      <c r="C815" t="s">
        <v>1367</v>
      </c>
      <c r="D815" t="s">
        <v>1623</v>
      </c>
      <c r="E815" t="s">
        <v>1623</v>
      </c>
      <c r="F815" t="s">
        <v>1338</v>
      </c>
      <c r="G815" t="s">
        <v>1339</v>
      </c>
      <c r="H815">
        <v>2023</v>
      </c>
      <c r="I815" t="s">
        <v>1659</v>
      </c>
      <c r="J815" t="s">
        <v>1319</v>
      </c>
      <c r="K815" s="23">
        <v>525000</v>
      </c>
      <c r="L815" t="s">
        <v>25</v>
      </c>
      <c r="N815" t="s">
        <v>1320</v>
      </c>
      <c r="O815" s="4">
        <v>0</v>
      </c>
      <c r="P815" s="4">
        <v>0.75</v>
      </c>
      <c r="Q815" s="4">
        <v>0</v>
      </c>
      <c r="R815" s="23">
        <v>0</v>
      </c>
      <c r="S815" s="23">
        <v>393750</v>
      </c>
      <c r="T815" s="23">
        <v>0</v>
      </c>
      <c r="U815" s="23">
        <v>393750</v>
      </c>
    </row>
    <row r="816" spans="1:21" x14ac:dyDescent="0.25">
      <c r="A816" t="s">
        <v>1564</v>
      </c>
      <c r="B816" t="s">
        <v>1565</v>
      </c>
      <c r="C816" t="s">
        <v>1314</v>
      </c>
      <c r="D816" t="s">
        <v>1539</v>
      </c>
      <c r="E816" t="s">
        <v>1539</v>
      </c>
      <c r="F816" t="s">
        <v>1324</v>
      </c>
      <c r="G816" t="s">
        <v>1378</v>
      </c>
      <c r="H816">
        <v>2023</v>
      </c>
      <c r="I816" t="s">
        <v>1445</v>
      </c>
      <c r="J816" t="s">
        <v>1319</v>
      </c>
      <c r="K816" s="23">
        <v>300000000</v>
      </c>
      <c r="L816" t="s">
        <v>1335</v>
      </c>
      <c r="M816" t="s">
        <v>1345</v>
      </c>
      <c r="N816" t="s">
        <v>1415</v>
      </c>
      <c r="O816" s="4">
        <v>0</v>
      </c>
      <c r="P816" s="4">
        <v>0</v>
      </c>
      <c r="Q816" s="4">
        <v>0.16600000000000001</v>
      </c>
      <c r="R816" s="23">
        <v>0</v>
      </c>
      <c r="S816" s="23">
        <v>0</v>
      </c>
      <c r="T816" s="23">
        <v>49800000</v>
      </c>
      <c r="U816" s="23">
        <v>49800000</v>
      </c>
    </row>
    <row r="817" spans="1:21" x14ac:dyDescent="0.25">
      <c r="A817" t="s">
        <v>1566</v>
      </c>
      <c r="B817" t="s">
        <v>1567</v>
      </c>
      <c r="C817" t="s">
        <v>1314</v>
      </c>
      <c r="D817" t="s">
        <v>1539</v>
      </c>
      <c r="E817" t="s">
        <v>1539</v>
      </c>
      <c r="F817" t="s">
        <v>1316</v>
      </c>
      <c r="G817" t="s">
        <v>1317</v>
      </c>
      <c r="H817">
        <v>2023</v>
      </c>
      <c r="I817" t="s">
        <v>1445</v>
      </c>
      <c r="J817" t="s">
        <v>1319</v>
      </c>
      <c r="K817" s="23">
        <v>300000000</v>
      </c>
      <c r="L817" t="s">
        <v>24</v>
      </c>
      <c r="M817" t="s">
        <v>1321</v>
      </c>
      <c r="O817" s="4">
        <v>6.6699999999999995E-2</v>
      </c>
      <c r="P817" s="4">
        <v>0</v>
      </c>
      <c r="Q817" s="4">
        <v>0</v>
      </c>
      <c r="R817" s="23">
        <v>20010000</v>
      </c>
      <c r="S817" s="23">
        <v>0</v>
      </c>
      <c r="T817" s="23">
        <v>0</v>
      </c>
      <c r="U817" s="23">
        <v>20010000</v>
      </c>
    </row>
    <row r="818" spans="1:21" x14ac:dyDescent="0.25">
      <c r="A818" t="s">
        <v>1566</v>
      </c>
      <c r="B818" t="s">
        <v>1567</v>
      </c>
      <c r="C818" t="s">
        <v>1314</v>
      </c>
      <c r="D818" t="s">
        <v>1539</v>
      </c>
      <c r="E818" t="s">
        <v>1539</v>
      </c>
      <c r="F818" t="s">
        <v>1316</v>
      </c>
      <c r="G818" t="s">
        <v>1317</v>
      </c>
      <c r="H818">
        <v>2023</v>
      </c>
      <c r="I818" t="s">
        <v>1445</v>
      </c>
      <c r="J818" t="s">
        <v>1319</v>
      </c>
      <c r="K818" s="23">
        <v>300000000</v>
      </c>
      <c r="L818" t="s">
        <v>24</v>
      </c>
      <c r="M818" t="s">
        <v>1345</v>
      </c>
      <c r="O818" s="4">
        <v>0.1333</v>
      </c>
      <c r="P818" s="4">
        <v>0</v>
      </c>
      <c r="Q818" s="4">
        <v>0</v>
      </c>
      <c r="R818" s="23">
        <v>39990000</v>
      </c>
      <c r="S818" s="23">
        <v>0</v>
      </c>
      <c r="T818" s="23">
        <v>0</v>
      </c>
      <c r="U818" s="23">
        <v>39990000</v>
      </c>
    </row>
    <row r="819" spans="1:21" x14ac:dyDescent="0.25">
      <c r="A819" t="s">
        <v>1566</v>
      </c>
      <c r="B819" t="s">
        <v>1567</v>
      </c>
      <c r="C819" t="s">
        <v>1314</v>
      </c>
      <c r="D819" t="s">
        <v>1539</v>
      </c>
      <c r="E819" t="s">
        <v>1539</v>
      </c>
      <c r="F819" t="s">
        <v>1316</v>
      </c>
      <c r="G819" t="s">
        <v>1317</v>
      </c>
      <c r="H819">
        <v>2023</v>
      </c>
      <c r="I819" t="s">
        <v>1445</v>
      </c>
      <c r="J819" t="s">
        <v>1319</v>
      </c>
      <c r="K819" s="23">
        <v>300000000</v>
      </c>
      <c r="L819" t="s">
        <v>24</v>
      </c>
      <c r="M819" t="s">
        <v>1321</v>
      </c>
      <c r="O819" s="4">
        <v>6.6699999999999995E-2</v>
      </c>
      <c r="P819" s="4">
        <v>0</v>
      </c>
      <c r="Q819" s="4">
        <v>0</v>
      </c>
      <c r="R819" s="23">
        <v>20010000</v>
      </c>
      <c r="S819" s="23">
        <v>0</v>
      </c>
      <c r="T819" s="23">
        <v>0</v>
      </c>
      <c r="U819" s="23">
        <v>20010000</v>
      </c>
    </row>
    <row r="820" spans="1:21" x14ac:dyDescent="0.25">
      <c r="A820" t="s">
        <v>1566</v>
      </c>
      <c r="B820" t="s">
        <v>1567</v>
      </c>
      <c r="C820" t="s">
        <v>1314</v>
      </c>
      <c r="D820" t="s">
        <v>1539</v>
      </c>
      <c r="E820" t="s">
        <v>1539</v>
      </c>
      <c r="F820" t="s">
        <v>1316</v>
      </c>
      <c r="G820" t="s">
        <v>1317</v>
      </c>
      <c r="H820">
        <v>2023</v>
      </c>
      <c r="I820" t="s">
        <v>1445</v>
      </c>
      <c r="J820" t="s">
        <v>1319</v>
      </c>
      <c r="K820" s="23">
        <v>300000000</v>
      </c>
      <c r="L820" t="s">
        <v>24</v>
      </c>
      <c r="M820" t="s">
        <v>1345</v>
      </c>
      <c r="O820" s="4">
        <v>0.39169999999999999</v>
      </c>
      <c r="P820" s="4">
        <v>0</v>
      </c>
      <c r="Q820" s="4">
        <v>0</v>
      </c>
      <c r="R820" s="23">
        <v>117510000</v>
      </c>
      <c r="S820" s="23">
        <v>0</v>
      </c>
      <c r="T820" s="23">
        <v>0</v>
      </c>
      <c r="U820" s="23">
        <v>117510000</v>
      </c>
    </row>
    <row r="821" spans="1:21" x14ac:dyDescent="0.25">
      <c r="A821" t="s">
        <v>1566</v>
      </c>
      <c r="B821" t="s">
        <v>1567</v>
      </c>
      <c r="C821" t="s">
        <v>1314</v>
      </c>
      <c r="D821" t="s">
        <v>1539</v>
      </c>
      <c r="E821" t="s">
        <v>1539</v>
      </c>
      <c r="F821" t="s">
        <v>1316</v>
      </c>
      <c r="G821" t="s">
        <v>1317</v>
      </c>
      <c r="H821">
        <v>2023</v>
      </c>
      <c r="I821" t="s">
        <v>1445</v>
      </c>
      <c r="J821" t="s">
        <v>1319</v>
      </c>
      <c r="K821" s="23">
        <v>300000000</v>
      </c>
      <c r="L821" t="s">
        <v>24</v>
      </c>
      <c r="M821" t="s">
        <v>1345</v>
      </c>
      <c r="O821" s="4">
        <v>6.6699999999999995E-2</v>
      </c>
      <c r="P821" s="4">
        <v>0</v>
      </c>
      <c r="Q821" s="4">
        <v>0</v>
      </c>
      <c r="R821" s="23">
        <v>20010000</v>
      </c>
      <c r="S821" s="23">
        <v>0</v>
      </c>
      <c r="T821" s="23">
        <v>0</v>
      </c>
      <c r="U821" s="23">
        <v>20010000</v>
      </c>
    </row>
    <row r="822" spans="1:21" x14ac:dyDescent="0.25">
      <c r="A822" t="s">
        <v>1566</v>
      </c>
      <c r="B822" t="s">
        <v>1567</v>
      </c>
      <c r="C822" t="s">
        <v>1314</v>
      </c>
      <c r="D822" t="s">
        <v>1539</v>
      </c>
      <c r="E822" t="s">
        <v>1539</v>
      </c>
      <c r="F822" t="s">
        <v>1316</v>
      </c>
      <c r="G822" t="s">
        <v>1317</v>
      </c>
      <c r="H822">
        <v>2023</v>
      </c>
      <c r="I822" t="s">
        <v>1445</v>
      </c>
      <c r="J822" t="s">
        <v>1319</v>
      </c>
      <c r="K822" s="23">
        <v>300000000</v>
      </c>
      <c r="L822" t="s">
        <v>24</v>
      </c>
      <c r="M822" t="s">
        <v>1345</v>
      </c>
      <c r="O822" s="4">
        <v>1.1000000000000001E-2</v>
      </c>
      <c r="P822" s="4">
        <v>0</v>
      </c>
      <c r="Q822" s="4">
        <v>0</v>
      </c>
      <c r="R822" s="23">
        <v>3300000.0000000005</v>
      </c>
      <c r="S822" s="23">
        <v>0</v>
      </c>
      <c r="T822" s="23">
        <v>0</v>
      </c>
      <c r="U822" s="23">
        <v>3300000</v>
      </c>
    </row>
    <row r="823" spans="1:21" x14ac:dyDescent="0.25">
      <c r="A823" t="s">
        <v>1566</v>
      </c>
      <c r="B823" t="s">
        <v>1567</v>
      </c>
      <c r="C823" t="s">
        <v>1314</v>
      </c>
      <c r="D823" t="s">
        <v>1539</v>
      </c>
      <c r="E823" t="s">
        <v>1539</v>
      </c>
      <c r="F823" t="s">
        <v>1316</v>
      </c>
      <c r="G823" t="s">
        <v>1317</v>
      </c>
      <c r="H823">
        <v>2023</v>
      </c>
      <c r="I823" t="s">
        <v>1445</v>
      </c>
      <c r="J823" t="s">
        <v>1319</v>
      </c>
      <c r="K823" s="23">
        <v>300000000</v>
      </c>
      <c r="L823" t="s">
        <v>24</v>
      </c>
      <c r="M823" t="s">
        <v>1345</v>
      </c>
      <c r="O823" s="4">
        <v>0.2</v>
      </c>
      <c r="P823" s="4">
        <v>0</v>
      </c>
      <c r="Q823" s="4">
        <v>0</v>
      </c>
      <c r="R823" s="23">
        <v>60000000</v>
      </c>
      <c r="S823" s="23">
        <v>0</v>
      </c>
      <c r="T823" s="23">
        <v>0</v>
      </c>
      <c r="U823" s="23">
        <v>60000000</v>
      </c>
    </row>
    <row r="824" spans="1:21" x14ac:dyDescent="0.25">
      <c r="A824" t="s">
        <v>1577</v>
      </c>
      <c r="B824" t="s">
        <v>1578</v>
      </c>
      <c r="C824" t="s">
        <v>1367</v>
      </c>
      <c r="D824" t="s">
        <v>1539</v>
      </c>
      <c r="E824" t="s">
        <v>1539</v>
      </c>
      <c r="F824" t="s">
        <v>1443</v>
      </c>
      <c r="G824" t="s">
        <v>1444</v>
      </c>
      <c r="H824">
        <v>2023</v>
      </c>
      <c r="I824" t="s">
        <v>1445</v>
      </c>
      <c r="J824" t="s">
        <v>1319</v>
      </c>
      <c r="K824" s="23">
        <v>1000000</v>
      </c>
      <c r="L824" t="s">
        <v>25</v>
      </c>
      <c r="N824" t="s">
        <v>1320</v>
      </c>
      <c r="O824" s="4">
        <v>0</v>
      </c>
      <c r="P824" s="4">
        <v>1</v>
      </c>
      <c r="Q824" s="4">
        <v>0</v>
      </c>
      <c r="R824" s="23">
        <v>0</v>
      </c>
      <c r="S824" s="23">
        <v>1000000</v>
      </c>
      <c r="T824" s="23">
        <v>0</v>
      </c>
      <c r="U824" s="23">
        <v>1000000</v>
      </c>
    </row>
    <row r="825" spans="1:21" x14ac:dyDescent="0.25">
      <c r="A825" t="s">
        <v>1949</v>
      </c>
      <c r="B825" t="s">
        <v>1950</v>
      </c>
      <c r="C825" t="s">
        <v>1314</v>
      </c>
      <c r="D825" t="s">
        <v>1947</v>
      </c>
      <c r="E825" t="s">
        <v>1948</v>
      </c>
      <c r="F825" t="s">
        <v>1338</v>
      </c>
      <c r="G825" t="s">
        <v>1339</v>
      </c>
      <c r="H825">
        <v>2023</v>
      </c>
      <c r="I825" t="s">
        <v>1445</v>
      </c>
      <c r="J825" t="s">
        <v>1319</v>
      </c>
      <c r="K825" s="23">
        <v>60000000</v>
      </c>
      <c r="L825" t="s">
        <v>25</v>
      </c>
      <c r="N825" t="s">
        <v>1347</v>
      </c>
      <c r="O825" s="4">
        <v>0</v>
      </c>
      <c r="P825" s="4">
        <v>1.26E-2</v>
      </c>
      <c r="Q825" s="4">
        <v>0</v>
      </c>
      <c r="R825" s="23">
        <v>0</v>
      </c>
      <c r="S825" s="23">
        <v>756000</v>
      </c>
      <c r="T825" s="23">
        <v>0</v>
      </c>
      <c r="U825" s="23">
        <v>756000</v>
      </c>
    </row>
    <row r="826" spans="1:21" x14ac:dyDescent="0.25">
      <c r="A826" t="s">
        <v>1949</v>
      </c>
      <c r="B826" t="s">
        <v>1950</v>
      </c>
      <c r="C826" t="s">
        <v>1314</v>
      </c>
      <c r="D826" t="s">
        <v>1947</v>
      </c>
      <c r="E826" t="s">
        <v>1948</v>
      </c>
      <c r="F826" t="s">
        <v>1338</v>
      </c>
      <c r="G826" t="s">
        <v>1339</v>
      </c>
      <c r="H826">
        <v>2023</v>
      </c>
      <c r="I826" t="s">
        <v>1445</v>
      </c>
      <c r="J826" t="s">
        <v>1319</v>
      </c>
      <c r="K826" s="23">
        <v>60000000</v>
      </c>
      <c r="L826" t="s">
        <v>24</v>
      </c>
      <c r="M826" t="s">
        <v>1327</v>
      </c>
      <c r="O826" s="4">
        <v>0.4894</v>
      </c>
      <c r="P826" s="4">
        <v>0</v>
      </c>
      <c r="Q826" s="4">
        <v>0</v>
      </c>
      <c r="R826" s="23">
        <v>29364000</v>
      </c>
      <c r="S826" s="23">
        <v>0</v>
      </c>
      <c r="T826" s="23">
        <v>0</v>
      </c>
      <c r="U826" s="23">
        <v>29364000</v>
      </c>
    </row>
    <row r="827" spans="1:21" x14ac:dyDescent="0.25">
      <c r="A827" t="s">
        <v>2105</v>
      </c>
      <c r="B827" t="s">
        <v>2106</v>
      </c>
      <c r="C827" t="s">
        <v>1314</v>
      </c>
      <c r="D827" t="s">
        <v>2101</v>
      </c>
      <c r="E827" t="s">
        <v>2102</v>
      </c>
      <c r="F827" t="s">
        <v>1324</v>
      </c>
      <c r="G827" t="s">
        <v>1325</v>
      </c>
      <c r="H827">
        <v>2023</v>
      </c>
      <c r="I827" t="s">
        <v>1445</v>
      </c>
      <c r="J827" t="s">
        <v>1319</v>
      </c>
      <c r="K827" s="23">
        <v>150000000</v>
      </c>
      <c r="L827" t="s">
        <v>24</v>
      </c>
      <c r="M827" t="s">
        <v>1345</v>
      </c>
      <c r="O827" s="4">
        <v>0.05</v>
      </c>
      <c r="P827" s="4">
        <v>0</v>
      </c>
      <c r="Q827" s="4">
        <v>0</v>
      </c>
      <c r="R827" s="23">
        <v>7500000</v>
      </c>
      <c r="S827" s="23">
        <v>0</v>
      </c>
      <c r="T827" s="23">
        <v>0</v>
      </c>
      <c r="U827" s="23">
        <v>7500000</v>
      </c>
    </row>
    <row r="828" spans="1:21" x14ac:dyDescent="0.25">
      <c r="A828" t="s">
        <v>1900</v>
      </c>
      <c r="B828" t="s">
        <v>1901</v>
      </c>
      <c r="C828" t="s">
        <v>1314</v>
      </c>
      <c r="D828" t="s">
        <v>1890</v>
      </c>
      <c r="E828" t="s">
        <v>1890</v>
      </c>
      <c r="F828" t="s">
        <v>1355</v>
      </c>
      <c r="G828" t="s">
        <v>1370</v>
      </c>
      <c r="H828">
        <v>2023</v>
      </c>
      <c r="I828" t="s">
        <v>1820</v>
      </c>
      <c r="J828" t="s">
        <v>1319</v>
      </c>
      <c r="K828" s="23">
        <v>350000000</v>
      </c>
      <c r="L828" t="s">
        <v>24</v>
      </c>
      <c r="M828" t="s">
        <v>1469</v>
      </c>
      <c r="O828" s="4">
        <v>0.55169999999999997</v>
      </c>
      <c r="P828" s="4">
        <v>0</v>
      </c>
      <c r="Q828" s="4">
        <v>0</v>
      </c>
      <c r="R828" s="23">
        <v>193095000</v>
      </c>
      <c r="S828" s="23">
        <v>0</v>
      </c>
      <c r="T828" s="23">
        <v>0</v>
      </c>
      <c r="U828" s="23">
        <v>193095000</v>
      </c>
    </row>
    <row r="829" spans="1:21" x14ac:dyDescent="0.25">
      <c r="A829" t="s">
        <v>1900</v>
      </c>
      <c r="B829" t="s">
        <v>1901</v>
      </c>
      <c r="C829" t="s">
        <v>1314</v>
      </c>
      <c r="D829" t="s">
        <v>1890</v>
      </c>
      <c r="E829" t="s">
        <v>1890</v>
      </c>
      <c r="F829" t="s">
        <v>1355</v>
      </c>
      <c r="G829" t="s">
        <v>1370</v>
      </c>
      <c r="H829">
        <v>2023</v>
      </c>
      <c r="I829" t="s">
        <v>1820</v>
      </c>
      <c r="J829" t="s">
        <v>1319</v>
      </c>
      <c r="K829" s="23">
        <v>350000000</v>
      </c>
      <c r="L829" t="s">
        <v>24</v>
      </c>
      <c r="M829" t="s">
        <v>1469</v>
      </c>
      <c r="O829" s="4">
        <v>1.0200000000000001E-2</v>
      </c>
      <c r="P829" s="4">
        <v>0</v>
      </c>
      <c r="Q829" s="4">
        <v>0</v>
      </c>
      <c r="R829" s="23">
        <v>3570000.0000000005</v>
      </c>
      <c r="S829" s="23">
        <v>0</v>
      </c>
      <c r="T829" s="23">
        <v>0</v>
      </c>
      <c r="U829" s="23">
        <v>3570000</v>
      </c>
    </row>
    <row r="830" spans="1:21" x14ac:dyDescent="0.25">
      <c r="A830" t="s">
        <v>1900</v>
      </c>
      <c r="B830" t="s">
        <v>1901</v>
      </c>
      <c r="C830" t="s">
        <v>1314</v>
      </c>
      <c r="D830" t="s">
        <v>1890</v>
      </c>
      <c r="E830" t="s">
        <v>1890</v>
      </c>
      <c r="F830" t="s">
        <v>1355</v>
      </c>
      <c r="G830" t="s">
        <v>1370</v>
      </c>
      <c r="H830">
        <v>2023</v>
      </c>
      <c r="I830" t="s">
        <v>1820</v>
      </c>
      <c r="J830" t="s">
        <v>1319</v>
      </c>
      <c r="K830" s="23">
        <v>350000000</v>
      </c>
      <c r="L830" t="s">
        <v>25</v>
      </c>
      <c r="N830" t="s">
        <v>1346</v>
      </c>
      <c r="O830" s="4">
        <v>0</v>
      </c>
      <c r="P830" s="4">
        <v>1.78E-2</v>
      </c>
      <c r="Q830" s="4">
        <v>0</v>
      </c>
      <c r="R830" s="23">
        <v>0</v>
      </c>
      <c r="S830" s="23">
        <v>6230000</v>
      </c>
      <c r="T830" s="23">
        <v>0</v>
      </c>
      <c r="U830" s="23">
        <v>6230000</v>
      </c>
    </row>
    <row r="831" spans="1:21" x14ac:dyDescent="0.25">
      <c r="A831" t="s">
        <v>1900</v>
      </c>
      <c r="B831" t="s">
        <v>1901</v>
      </c>
      <c r="C831" t="s">
        <v>1314</v>
      </c>
      <c r="D831" t="s">
        <v>1890</v>
      </c>
      <c r="E831" t="s">
        <v>1890</v>
      </c>
      <c r="F831" t="s">
        <v>1355</v>
      </c>
      <c r="G831" t="s">
        <v>1370</v>
      </c>
      <c r="H831">
        <v>2023</v>
      </c>
      <c r="I831" t="s">
        <v>1820</v>
      </c>
      <c r="J831" t="s">
        <v>1319</v>
      </c>
      <c r="K831" s="23">
        <v>350000000</v>
      </c>
      <c r="L831" t="s">
        <v>25</v>
      </c>
      <c r="N831" t="s">
        <v>1365</v>
      </c>
      <c r="O831" s="4">
        <v>0</v>
      </c>
      <c r="P831" s="4">
        <v>2.3E-3</v>
      </c>
      <c r="Q831" s="4">
        <v>0</v>
      </c>
      <c r="R831" s="23">
        <v>0</v>
      </c>
      <c r="S831" s="23">
        <v>805000</v>
      </c>
      <c r="T831" s="23">
        <v>0</v>
      </c>
      <c r="U831" s="23">
        <v>805000</v>
      </c>
    </row>
    <row r="832" spans="1:21" x14ac:dyDescent="0.25">
      <c r="A832" t="s">
        <v>1900</v>
      </c>
      <c r="B832" t="s">
        <v>1901</v>
      </c>
      <c r="C832" t="s">
        <v>1314</v>
      </c>
      <c r="D832" t="s">
        <v>1890</v>
      </c>
      <c r="E832" t="s">
        <v>1890</v>
      </c>
      <c r="F832" t="s">
        <v>1355</v>
      </c>
      <c r="G832" t="s">
        <v>1370</v>
      </c>
      <c r="H832">
        <v>2023</v>
      </c>
      <c r="I832" t="s">
        <v>1820</v>
      </c>
      <c r="J832" t="s">
        <v>1319</v>
      </c>
      <c r="K832" s="23">
        <v>350000000</v>
      </c>
      <c r="L832" t="s">
        <v>1335</v>
      </c>
      <c r="M832" t="s">
        <v>1469</v>
      </c>
      <c r="N832" t="s">
        <v>1346</v>
      </c>
      <c r="O832" s="4">
        <v>0</v>
      </c>
      <c r="P832" s="4">
        <v>0</v>
      </c>
      <c r="Q832" s="4">
        <v>5.6000000000000008E-3</v>
      </c>
      <c r="R832" s="23">
        <v>0</v>
      </c>
      <c r="S832" s="23">
        <v>0</v>
      </c>
      <c r="T832" s="23">
        <v>1960000.0000000002</v>
      </c>
      <c r="U832" s="23">
        <v>1960000</v>
      </c>
    </row>
    <row r="833" spans="1:21" x14ac:dyDescent="0.25">
      <c r="A833" t="s">
        <v>1913</v>
      </c>
      <c r="B833" t="s">
        <v>1914</v>
      </c>
      <c r="C833" t="s">
        <v>1367</v>
      </c>
      <c r="D833" t="s">
        <v>1890</v>
      </c>
      <c r="E833" t="s">
        <v>1890</v>
      </c>
      <c r="F833" t="s">
        <v>1355</v>
      </c>
      <c r="G833" t="s">
        <v>1370</v>
      </c>
      <c r="H833">
        <v>2023</v>
      </c>
      <c r="I833" t="s">
        <v>1820</v>
      </c>
      <c r="J833" t="s">
        <v>1319</v>
      </c>
      <c r="K833" s="23">
        <v>16067983</v>
      </c>
      <c r="L833" t="s">
        <v>25</v>
      </c>
      <c r="N833" t="s">
        <v>1415</v>
      </c>
      <c r="O833" s="4">
        <v>0</v>
      </c>
      <c r="P833" s="4">
        <v>0.37290000000000001</v>
      </c>
      <c r="Q833" s="4">
        <v>0</v>
      </c>
      <c r="R833" s="23">
        <v>0</v>
      </c>
      <c r="S833" s="23">
        <v>5991750.8607000001</v>
      </c>
      <c r="T833" s="23">
        <v>0</v>
      </c>
      <c r="U833" s="23">
        <v>5991750.8600000003</v>
      </c>
    </row>
    <row r="834" spans="1:21" x14ac:dyDescent="0.25">
      <c r="A834" t="s">
        <v>1913</v>
      </c>
      <c r="B834" t="s">
        <v>1914</v>
      </c>
      <c r="C834" t="s">
        <v>1367</v>
      </c>
      <c r="D834" t="s">
        <v>1890</v>
      </c>
      <c r="E834" t="s">
        <v>1890</v>
      </c>
      <c r="F834" t="s">
        <v>1355</v>
      </c>
      <c r="G834" t="s">
        <v>1370</v>
      </c>
      <c r="H834">
        <v>2023</v>
      </c>
      <c r="I834" t="s">
        <v>1820</v>
      </c>
      <c r="J834" t="s">
        <v>1319</v>
      </c>
      <c r="K834" s="23">
        <v>16067983</v>
      </c>
      <c r="L834" t="s">
        <v>24</v>
      </c>
      <c r="M834" t="s">
        <v>1345</v>
      </c>
      <c r="O834" s="4">
        <v>0.17670000000000002</v>
      </c>
      <c r="P834" s="4">
        <v>0</v>
      </c>
      <c r="Q834" s="4">
        <v>0</v>
      </c>
      <c r="R834" s="23">
        <v>2839212.5961000002</v>
      </c>
      <c r="S834" s="23">
        <v>0</v>
      </c>
      <c r="T834" s="23">
        <v>0</v>
      </c>
      <c r="U834" s="23">
        <v>2839212.6</v>
      </c>
    </row>
    <row r="835" spans="1:21" x14ac:dyDescent="0.25">
      <c r="A835" t="s">
        <v>1913</v>
      </c>
      <c r="B835" t="s">
        <v>1914</v>
      </c>
      <c r="C835" t="s">
        <v>1367</v>
      </c>
      <c r="D835" t="s">
        <v>1890</v>
      </c>
      <c r="E835" t="s">
        <v>1890</v>
      </c>
      <c r="F835" t="s">
        <v>1355</v>
      </c>
      <c r="G835" t="s">
        <v>1370</v>
      </c>
      <c r="H835">
        <v>2023</v>
      </c>
      <c r="I835" t="s">
        <v>1820</v>
      </c>
      <c r="J835" t="s">
        <v>1319</v>
      </c>
      <c r="K835" s="23">
        <v>16067983</v>
      </c>
      <c r="L835" t="s">
        <v>25</v>
      </c>
      <c r="N835" t="s">
        <v>1346</v>
      </c>
      <c r="O835" s="4">
        <v>0</v>
      </c>
      <c r="P835" s="4">
        <v>0.26929999999999998</v>
      </c>
      <c r="Q835" s="4">
        <v>0</v>
      </c>
      <c r="R835" s="23">
        <v>0</v>
      </c>
      <c r="S835" s="23">
        <v>4327107.8218999999</v>
      </c>
      <c r="T835" s="23">
        <v>0</v>
      </c>
      <c r="U835" s="23">
        <v>4327107.82</v>
      </c>
    </row>
    <row r="836" spans="1:21" x14ac:dyDescent="0.25">
      <c r="A836" t="s">
        <v>1913</v>
      </c>
      <c r="B836" t="s">
        <v>1914</v>
      </c>
      <c r="C836" t="s">
        <v>1367</v>
      </c>
      <c r="D836" t="s">
        <v>1890</v>
      </c>
      <c r="E836" t="s">
        <v>1890</v>
      </c>
      <c r="F836" t="s">
        <v>1355</v>
      </c>
      <c r="G836" t="s">
        <v>1370</v>
      </c>
      <c r="H836">
        <v>2023</v>
      </c>
      <c r="I836" t="s">
        <v>1820</v>
      </c>
      <c r="J836" t="s">
        <v>1319</v>
      </c>
      <c r="K836" s="23">
        <v>16067983</v>
      </c>
      <c r="L836" t="s">
        <v>24</v>
      </c>
      <c r="M836" t="s">
        <v>141</v>
      </c>
      <c r="O836" s="4">
        <v>0.18109999999999998</v>
      </c>
      <c r="P836" s="4">
        <v>0</v>
      </c>
      <c r="Q836" s="4">
        <v>0</v>
      </c>
      <c r="R836" s="23">
        <v>2909911.7212999999</v>
      </c>
      <c r="S836" s="23">
        <v>0</v>
      </c>
      <c r="T836" s="23">
        <v>0</v>
      </c>
      <c r="U836" s="23">
        <v>2909911.72</v>
      </c>
    </row>
    <row r="837" spans="1:21" x14ac:dyDescent="0.25">
      <c r="A837" t="s">
        <v>1951</v>
      </c>
      <c r="B837" t="s">
        <v>1952</v>
      </c>
      <c r="C837" t="s">
        <v>1367</v>
      </c>
      <c r="D837" t="s">
        <v>1947</v>
      </c>
      <c r="E837" t="s">
        <v>1948</v>
      </c>
      <c r="F837" t="s">
        <v>1355</v>
      </c>
      <c r="G837" t="s">
        <v>1370</v>
      </c>
      <c r="H837">
        <v>2023</v>
      </c>
      <c r="I837" t="s">
        <v>1820</v>
      </c>
      <c r="J837" t="s">
        <v>1319</v>
      </c>
      <c r="K837" s="23">
        <v>150000</v>
      </c>
      <c r="L837" t="s">
        <v>1335</v>
      </c>
      <c r="M837" t="s">
        <v>1469</v>
      </c>
      <c r="N837" t="s">
        <v>1346</v>
      </c>
      <c r="O837" s="4">
        <v>0</v>
      </c>
      <c r="P837" s="4">
        <v>0</v>
      </c>
      <c r="Q837" s="4">
        <v>0.5</v>
      </c>
      <c r="R837" s="23">
        <v>0</v>
      </c>
      <c r="S837" s="23">
        <v>0</v>
      </c>
      <c r="T837" s="23">
        <v>75000</v>
      </c>
      <c r="U837" s="23">
        <v>75000</v>
      </c>
    </row>
    <row r="838" spans="1:21" x14ac:dyDescent="0.25">
      <c r="A838" t="s">
        <v>2095</v>
      </c>
      <c r="B838" t="s">
        <v>2096</v>
      </c>
      <c r="C838" t="s">
        <v>1367</v>
      </c>
      <c r="D838" t="s">
        <v>1964</v>
      </c>
      <c r="E838" t="s">
        <v>1964</v>
      </c>
      <c r="F838" t="s">
        <v>2008</v>
      </c>
      <c r="G838" t="s">
        <v>2008</v>
      </c>
      <c r="H838">
        <v>2023</v>
      </c>
      <c r="I838" t="s">
        <v>1820</v>
      </c>
      <c r="J838" t="s">
        <v>1319</v>
      </c>
      <c r="K838" s="23">
        <v>500000</v>
      </c>
      <c r="L838" t="s">
        <v>1335</v>
      </c>
      <c r="M838" t="s">
        <v>1345</v>
      </c>
      <c r="N838" t="s">
        <v>1409</v>
      </c>
      <c r="O838" s="4">
        <v>0</v>
      </c>
      <c r="P838" s="4">
        <v>0</v>
      </c>
      <c r="Q838" s="4">
        <v>0.32</v>
      </c>
      <c r="R838" s="23">
        <v>0</v>
      </c>
      <c r="S838" s="23">
        <v>0</v>
      </c>
      <c r="T838" s="23">
        <v>160000</v>
      </c>
      <c r="U838" s="23">
        <v>160000</v>
      </c>
    </row>
    <row r="839" spans="1:21" x14ac:dyDescent="0.25">
      <c r="A839" t="s">
        <v>2097</v>
      </c>
      <c r="B839" t="s">
        <v>2098</v>
      </c>
      <c r="C839" t="s">
        <v>1367</v>
      </c>
      <c r="D839" t="s">
        <v>1964</v>
      </c>
      <c r="E839" t="s">
        <v>1964</v>
      </c>
      <c r="F839" t="s">
        <v>1324</v>
      </c>
      <c r="G839" t="s">
        <v>1378</v>
      </c>
      <c r="H839">
        <v>2023</v>
      </c>
      <c r="I839" t="s">
        <v>1820</v>
      </c>
      <c r="J839" t="s">
        <v>1319</v>
      </c>
      <c r="K839" s="23">
        <v>250000</v>
      </c>
      <c r="L839" t="s">
        <v>1335</v>
      </c>
      <c r="M839" t="s">
        <v>1352</v>
      </c>
      <c r="N839" t="s">
        <v>1409</v>
      </c>
      <c r="O839" s="4">
        <v>0</v>
      </c>
      <c r="P839" s="4">
        <v>0</v>
      </c>
      <c r="Q839" s="4">
        <v>0.3</v>
      </c>
      <c r="R839" s="23">
        <v>0</v>
      </c>
      <c r="S839" s="23">
        <v>0</v>
      </c>
      <c r="T839" s="23">
        <v>75000</v>
      </c>
      <c r="U839" s="23">
        <v>75000</v>
      </c>
    </row>
    <row r="840" spans="1:21" x14ac:dyDescent="0.25">
      <c r="A840" t="s">
        <v>1785</v>
      </c>
      <c r="B840" t="s">
        <v>1786</v>
      </c>
      <c r="C840" t="s">
        <v>1314</v>
      </c>
      <c r="D840" t="s">
        <v>1787</v>
      </c>
      <c r="E840" t="s">
        <v>1788</v>
      </c>
      <c r="F840" t="s">
        <v>1338</v>
      </c>
      <c r="G840" t="s">
        <v>1351</v>
      </c>
      <c r="H840">
        <v>2023</v>
      </c>
      <c r="I840" t="s">
        <v>1789</v>
      </c>
      <c r="J840" t="s">
        <v>1319</v>
      </c>
      <c r="K840" s="23">
        <v>100000000</v>
      </c>
      <c r="L840" t="s">
        <v>24</v>
      </c>
      <c r="M840" t="s">
        <v>1327</v>
      </c>
      <c r="O840" s="4">
        <v>0.36299999999999999</v>
      </c>
      <c r="P840" s="4">
        <v>0</v>
      </c>
      <c r="Q840" s="4">
        <v>0</v>
      </c>
      <c r="R840" s="23">
        <v>36300000</v>
      </c>
      <c r="S840" s="23">
        <v>0</v>
      </c>
      <c r="T840" s="23">
        <v>0</v>
      </c>
      <c r="U840" s="23">
        <v>36300000</v>
      </c>
    </row>
    <row r="841" spans="1:21" x14ac:dyDescent="0.25">
      <c r="A841" t="s">
        <v>1322</v>
      </c>
      <c r="B841" t="s">
        <v>1323</v>
      </c>
      <c r="C841" t="s">
        <v>1314</v>
      </c>
      <c r="D841" t="s">
        <v>1315</v>
      </c>
      <c r="E841" t="s">
        <v>1315</v>
      </c>
      <c r="F841" t="s">
        <v>1324</v>
      </c>
      <c r="G841" t="s">
        <v>1325</v>
      </c>
      <c r="H841">
        <v>2023</v>
      </c>
      <c r="I841" t="s">
        <v>1326</v>
      </c>
      <c r="J841" t="s">
        <v>1319</v>
      </c>
      <c r="K841" s="23">
        <v>30000000</v>
      </c>
      <c r="L841" t="s">
        <v>24</v>
      </c>
      <c r="M841" t="s">
        <v>1327</v>
      </c>
      <c r="O841" s="4">
        <v>8.5699999999999998E-2</v>
      </c>
      <c r="P841" s="4">
        <v>0</v>
      </c>
      <c r="Q841" s="4">
        <v>0</v>
      </c>
      <c r="R841" s="23">
        <v>2571000</v>
      </c>
      <c r="S841" s="23">
        <v>0</v>
      </c>
      <c r="T841" s="23">
        <v>0</v>
      </c>
      <c r="U841" s="23">
        <v>2571000</v>
      </c>
    </row>
    <row r="842" spans="1:21" x14ac:dyDescent="0.25">
      <c r="A842" t="s">
        <v>1328</v>
      </c>
      <c r="B842" t="s">
        <v>1329</v>
      </c>
      <c r="C842" t="s">
        <v>1314</v>
      </c>
      <c r="D842" t="s">
        <v>1315</v>
      </c>
      <c r="E842" t="s">
        <v>1315</v>
      </c>
      <c r="F842" t="s">
        <v>1316</v>
      </c>
      <c r="G842" t="s">
        <v>1317</v>
      </c>
      <c r="H842">
        <v>2023</v>
      </c>
      <c r="I842" t="s">
        <v>1326</v>
      </c>
      <c r="J842" t="s">
        <v>1319</v>
      </c>
      <c r="K842" s="23">
        <v>40000000</v>
      </c>
      <c r="L842" t="s">
        <v>24</v>
      </c>
      <c r="M842" t="s">
        <v>1321</v>
      </c>
      <c r="O842" s="4">
        <v>1.0500000000000001E-2</v>
      </c>
      <c r="P842" s="4">
        <v>0</v>
      </c>
      <c r="Q842" s="4">
        <v>0</v>
      </c>
      <c r="R842" s="23">
        <v>420000</v>
      </c>
      <c r="S842" s="23">
        <v>0</v>
      </c>
      <c r="T842" s="23">
        <v>0</v>
      </c>
      <c r="U842" s="23">
        <v>420000</v>
      </c>
    </row>
    <row r="843" spans="1:21" x14ac:dyDescent="0.25">
      <c r="A843" t="s">
        <v>1328</v>
      </c>
      <c r="B843" t="s">
        <v>1329</v>
      </c>
      <c r="C843" t="s">
        <v>1314</v>
      </c>
      <c r="D843" t="s">
        <v>1315</v>
      </c>
      <c r="E843" t="s">
        <v>1315</v>
      </c>
      <c r="F843" t="s">
        <v>1316</v>
      </c>
      <c r="G843" t="s">
        <v>1317</v>
      </c>
      <c r="H843">
        <v>2023</v>
      </c>
      <c r="I843" t="s">
        <v>1326</v>
      </c>
      <c r="J843" t="s">
        <v>1319</v>
      </c>
      <c r="K843" s="23">
        <v>40000000</v>
      </c>
      <c r="L843" t="s">
        <v>25</v>
      </c>
      <c r="N843" t="s">
        <v>1320</v>
      </c>
      <c r="O843" s="4">
        <v>0</v>
      </c>
      <c r="P843" s="4">
        <v>0.40090000000000003</v>
      </c>
      <c r="Q843" s="4">
        <v>0</v>
      </c>
      <c r="R843" s="23">
        <v>0</v>
      </c>
      <c r="S843" s="23">
        <v>16036000.000000002</v>
      </c>
      <c r="T843" s="23">
        <v>0</v>
      </c>
      <c r="U843" s="23">
        <v>16036000</v>
      </c>
    </row>
    <row r="844" spans="1:21" x14ac:dyDescent="0.25">
      <c r="A844" t="s">
        <v>1562</v>
      </c>
      <c r="B844" t="s">
        <v>1563</v>
      </c>
      <c r="C844" t="s">
        <v>1314</v>
      </c>
      <c r="D844" t="s">
        <v>1539</v>
      </c>
      <c r="E844" t="s">
        <v>1539</v>
      </c>
      <c r="F844" t="s">
        <v>1316</v>
      </c>
      <c r="G844" t="s">
        <v>1343</v>
      </c>
      <c r="H844">
        <v>2023</v>
      </c>
      <c r="I844" t="s">
        <v>1326</v>
      </c>
      <c r="J844" t="s">
        <v>1319</v>
      </c>
      <c r="K844" s="23">
        <v>260000000</v>
      </c>
      <c r="L844" t="s">
        <v>25</v>
      </c>
      <c r="N844" t="s">
        <v>1365</v>
      </c>
      <c r="O844" s="4">
        <v>0</v>
      </c>
      <c r="P844" s="4">
        <v>3.9000000000000003E-3</v>
      </c>
      <c r="Q844" s="4">
        <v>0</v>
      </c>
      <c r="R844" s="23">
        <v>0</v>
      </c>
      <c r="S844" s="23">
        <v>1014000.0000000001</v>
      </c>
      <c r="T844" s="23">
        <v>0</v>
      </c>
      <c r="U844" s="23">
        <v>1014000</v>
      </c>
    </row>
    <row r="845" spans="1:21" x14ac:dyDescent="0.25">
      <c r="A845" t="s">
        <v>1562</v>
      </c>
      <c r="B845" t="s">
        <v>1563</v>
      </c>
      <c r="C845" t="s">
        <v>1314</v>
      </c>
      <c r="D845" t="s">
        <v>1539</v>
      </c>
      <c r="E845" t="s">
        <v>1539</v>
      </c>
      <c r="F845" t="s">
        <v>1316</v>
      </c>
      <c r="G845" t="s">
        <v>1343</v>
      </c>
      <c r="H845">
        <v>2023</v>
      </c>
      <c r="I845" t="s">
        <v>1326</v>
      </c>
      <c r="J845" t="s">
        <v>1319</v>
      </c>
      <c r="K845" s="23">
        <v>260000000</v>
      </c>
      <c r="L845" t="s">
        <v>25</v>
      </c>
      <c r="N845" t="s">
        <v>1409</v>
      </c>
      <c r="O845" s="4">
        <v>0</v>
      </c>
      <c r="P845" s="4">
        <v>1.3000000000000001E-2</v>
      </c>
      <c r="Q845" s="4">
        <v>0</v>
      </c>
      <c r="R845" s="23">
        <v>0</v>
      </c>
      <c r="S845" s="23">
        <v>3380000.0000000005</v>
      </c>
      <c r="T845" s="23">
        <v>0</v>
      </c>
      <c r="U845" s="23">
        <v>3380000</v>
      </c>
    </row>
    <row r="846" spans="1:21" x14ac:dyDescent="0.25">
      <c r="A846" t="s">
        <v>1562</v>
      </c>
      <c r="B846" t="s">
        <v>1563</v>
      </c>
      <c r="C846" t="s">
        <v>1314</v>
      </c>
      <c r="D846" t="s">
        <v>1539</v>
      </c>
      <c r="E846" t="s">
        <v>1539</v>
      </c>
      <c r="F846" t="s">
        <v>1316</v>
      </c>
      <c r="G846" t="s">
        <v>1343</v>
      </c>
      <c r="H846">
        <v>2023</v>
      </c>
      <c r="I846" t="s">
        <v>1326</v>
      </c>
      <c r="J846" t="s">
        <v>1319</v>
      </c>
      <c r="K846" s="23">
        <v>260000000</v>
      </c>
      <c r="L846" t="s">
        <v>25</v>
      </c>
      <c r="N846" t="s">
        <v>1347</v>
      </c>
      <c r="O846" s="4">
        <v>0</v>
      </c>
      <c r="P846" s="4">
        <v>0.3821</v>
      </c>
      <c r="Q846" s="4">
        <v>0</v>
      </c>
      <c r="R846" s="23">
        <v>0</v>
      </c>
      <c r="S846" s="23">
        <v>99346000</v>
      </c>
      <c r="T846" s="23">
        <v>0</v>
      </c>
      <c r="U846" s="23">
        <v>99346000</v>
      </c>
    </row>
    <row r="847" spans="1:21" x14ac:dyDescent="0.25">
      <c r="A847" t="s">
        <v>1562</v>
      </c>
      <c r="B847" t="s">
        <v>1563</v>
      </c>
      <c r="C847" t="s">
        <v>1314</v>
      </c>
      <c r="D847" t="s">
        <v>1539</v>
      </c>
      <c r="E847" t="s">
        <v>1539</v>
      </c>
      <c r="F847" t="s">
        <v>1316</v>
      </c>
      <c r="G847" t="s">
        <v>1343</v>
      </c>
      <c r="H847">
        <v>2023</v>
      </c>
      <c r="I847" t="s">
        <v>1326</v>
      </c>
      <c r="J847" t="s">
        <v>1319</v>
      </c>
      <c r="K847" s="23">
        <v>260000000</v>
      </c>
      <c r="L847" t="s">
        <v>24</v>
      </c>
      <c r="M847" t="s">
        <v>1352</v>
      </c>
      <c r="O847" s="4">
        <v>2.9999999999999997E-4</v>
      </c>
      <c r="P847" s="4">
        <v>0</v>
      </c>
      <c r="Q847" s="4">
        <v>0</v>
      </c>
      <c r="R847" s="23">
        <v>78000</v>
      </c>
      <c r="S847" s="23">
        <v>0</v>
      </c>
      <c r="T847" s="23">
        <v>0</v>
      </c>
      <c r="U847" s="23">
        <v>78000</v>
      </c>
    </row>
    <row r="848" spans="1:21" x14ac:dyDescent="0.25">
      <c r="A848" t="s">
        <v>1562</v>
      </c>
      <c r="B848" t="s">
        <v>1563</v>
      </c>
      <c r="C848" t="s">
        <v>1314</v>
      </c>
      <c r="D848" t="s">
        <v>1539</v>
      </c>
      <c r="E848" t="s">
        <v>1539</v>
      </c>
      <c r="F848" t="s">
        <v>1316</v>
      </c>
      <c r="G848" t="s">
        <v>1343</v>
      </c>
      <c r="H848">
        <v>2023</v>
      </c>
      <c r="I848" t="s">
        <v>1326</v>
      </c>
      <c r="J848" t="s">
        <v>1319</v>
      </c>
      <c r="K848" s="23">
        <v>260000000</v>
      </c>
      <c r="L848" t="s">
        <v>25</v>
      </c>
      <c r="N848" t="s">
        <v>1366</v>
      </c>
      <c r="O848" s="4">
        <v>0</v>
      </c>
      <c r="P848" s="4">
        <v>0.52839999999999998</v>
      </c>
      <c r="Q848" s="4">
        <v>0</v>
      </c>
      <c r="R848" s="23">
        <v>0</v>
      </c>
      <c r="S848" s="23">
        <v>137384000</v>
      </c>
      <c r="T848" s="23">
        <v>0</v>
      </c>
      <c r="U848" s="23">
        <v>137384000</v>
      </c>
    </row>
    <row r="849" spans="1:21" x14ac:dyDescent="0.25">
      <c r="A849" t="s">
        <v>1628</v>
      </c>
      <c r="B849" t="s">
        <v>1629</v>
      </c>
      <c r="C849" t="s">
        <v>1314</v>
      </c>
      <c r="D849" t="s">
        <v>1623</v>
      </c>
      <c r="E849" t="s">
        <v>1623</v>
      </c>
      <c r="F849" t="s">
        <v>1355</v>
      </c>
      <c r="G849" t="s">
        <v>1356</v>
      </c>
      <c r="H849">
        <v>2023</v>
      </c>
      <c r="I849" t="s">
        <v>1326</v>
      </c>
      <c r="J849" t="s">
        <v>1319</v>
      </c>
      <c r="K849" s="23">
        <v>34500000</v>
      </c>
      <c r="L849" t="s">
        <v>24</v>
      </c>
      <c r="M849" t="s">
        <v>141</v>
      </c>
      <c r="O849" s="4">
        <v>1</v>
      </c>
      <c r="P849" s="4">
        <v>0</v>
      </c>
      <c r="Q849" s="4">
        <v>0</v>
      </c>
      <c r="R849" s="23">
        <v>34500000</v>
      </c>
      <c r="S849" s="23">
        <v>0</v>
      </c>
      <c r="T849" s="23">
        <v>0</v>
      </c>
      <c r="U849" s="23">
        <v>34500000</v>
      </c>
    </row>
    <row r="850" spans="1:21" x14ac:dyDescent="0.25">
      <c r="A850" t="s">
        <v>1769</v>
      </c>
      <c r="B850" t="s">
        <v>1770</v>
      </c>
      <c r="C850" t="s">
        <v>1314</v>
      </c>
      <c r="D850" t="s">
        <v>1766</v>
      </c>
      <c r="E850" t="s">
        <v>1767</v>
      </c>
      <c r="F850" t="s">
        <v>1324</v>
      </c>
      <c r="G850" t="s">
        <v>1378</v>
      </c>
      <c r="H850">
        <v>2023</v>
      </c>
      <c r="I850" t="s">
        <v>1326</v>
      </c>
      <c r="J850" t="s">
        <v>1319</v>
      </c>
      <c r="K850" s="23">
        <v>100000000</v>
      </c>
      <c r="L850" t="s">
        <v>1335</v>
      </c>
      <c r="M850" t="s">
        <v>1345</v>
      </c>
      <c r="N850" t="s">
        <v>1365</v>
      </c>
      <c r="O850" s="4">
        <v>0</v>
      </c>
      <c r="P850" s="4">
        <v>0</v>
      </c>
      <c r="Q850" s="4">
        <v>0.2</v>
      </c>
      <c r="R850" s="23">
        <v>0</v>
      </c>
      <c r="S850" s="23">
        <v>0</v>
      </c>
      <c r="T850" s="23">
        <v>20000000</v>
      </c>
      <c r="U850" s="23">
        <v>20000000</v>
      </c>
    </row>
    <row r="851" spans="1:21" x14ac:dyDescent="0.25">
      <c r="A851" t="s">
        <v>1891</v>
      </c>
      <c r="B851" t="s">
        <v>1892</v>
      </c>
      <c r="C851" t="s">
        <v>1314</v>
      </c>
      <c r="D851" t="s">
        <v>1890</v>
      </c>
      <c r="E851" t="s">
        <v>1890</v>
      </c>
      <c r="F851" t="s">
        <v>1355</v>
      </c>
      <c r="G851" t="s">
        <v>1370</v>
      </c>
      <c r="H851">
        <v>2023</v>
      </c>
      <c r="I851" t="s">
        <v>1326</v>
      </c>
      <c r="J851" t="s">
        <v>1319</v>
      </c>
      <c r="K851" s="23">
        <v>60000000</v>
      </c>
      <c r="L851" t="s">
        <v>24</v>
      </c>
      <c r="M851" t="s">
        <v>1469</v>
      </c>
      <c r="O851" s="4">
        <v>0.21920000000000001</v>
      </c>
      <c r="P851" s="4">
        <v>0</v>
      </c>
      <c r="Q851" s="4">
        <v>0</v>
      </c>
      <c r="R851" s="23">
        <v>13152000</v>
      </c>
      <c r="S851" s="23">
        <v>0</v>
      </c>
      <c r="T851" s="23">
        <v>0</v>
      </c>
      <c r="U851" s="23">
        <v>13152000</v>
      </c>
    </row>
    <row r="852" spans="1:21" x14ac:dyDescent="0.25">
      <c r="A852" t="s">
        <v>1891</v>
      </c>
      <c r="B852" t="s">
        <v>1892</v>
      </c>
      <c r="C852" t="s">
        <v>1314</v>
      </c>
      <c r="D852" t="s">
        <v>1890</v>
      </c>
      <c r="E852" t="s">
        <v>1890</v>
      </c>
      <c r="F852" t="s">
        <v>1355</v>
      </c>
      <c r="G852" t="s">
        <v>1370</v>
      </c>
      <c r="H852">
        <v>2023</v>
      </c>
      <c r="I852" t="s">
        <v>1326</v>
      </c>
      <c r="J852" t="s">
        <v>1319</v>
      </c>
      <c r="K852" s="23">
        <v>60000000</v>
      </c>
      <c r="L852" t="s">
        <v>1335</v>
      </c>
      <c r="M852" t="s">
        <v>1469</v>
      </c>
      <c r="N852" t="s">
        <v>1346</v>
      </c>
      <c r="O852" s="4">
        <v>0</v>
      </c>
      <c r="P852" s="4">
        <v>0</v>
      </c>
      <c r="Q852" s="4">
        <v>0.19409999999999999</v>
      </c>
      <c r="R852" s="23">
        <v>0</v>
      </c>
      <c r="S852" s="23">
        <v>0</v>
      </c>
      <c r="T852" s="23">
        <v>11646000</v>
      </c>
      <c r="U852" s="23">
        <v>11646000</v>
      </c>
    </row>
    <row r="853" spans="1:21" x14ac:dyDescent="0.25">
      <c r="A853" t="s">
        <v>1924</v>
      </c>
      <c r="B853" t="s">
        <v>1925</v>
      </c>
      <c r="C853" t="s">
        <v>1314</v>
      </c>
      <c r="D853" t="s">
        <v>1922</v>
      </c>
      <c r="E853" t="s">
        <v>1923</v>
      </c>
      <c r="F853" t="s">
        <v>1338</v>
      </c>
      <c r="G853" t="s">
        <v>1339</v>
      </c>
      <c r="H853">
        <v>2023</v>
      </c>
      <c r="I853" t="s">
        <v>1326</v>
      </c>
      <c r="J853" t="s">
        <v>1319</v>
      </c>
      <c r="K853" s="23">
        <v>20000000</v>
      </c>
      <c r="L853" t="s">
        <v>25</v>
      </c>
      <c r="N853" t="s">
        <v>1415</v>
      </c>
      <c r="O853" s="4">
        <v>0</v>
      </c>
      <c r="P853" s="4">
        <v>2.6800000000000001E-2</v>
      </c>
      <c r="Q853" s="4">
        <v>0</v>
      </c>
      <c r="R853" s="23">
        <v>0</v>
      </c>
      <c r="S853" s="23">
        <v>536000</v>
      </c>
      <c r="T853" s="23">
        <v>0</v>
      </c>
      <c r="U853" s="23">
        <v>536000</v>
      </c>
    </row>
    <row r="854" spans="1:21" x14ac:dyDescent="0.25">
      <c r="A854" t="s">
        <v>1924</v>
      </c>
      <c r="B854" t="s">
        <v>1925</v>
      </c>
      <c r="C854" t="s">
        <v>1314</v>
      </c>
      <c r="D854" t="s">
        <v>1922</v>
      </c>
      <c r="E854" t="s">
        <v>1923</v>
      </c>
      <c r="F854" t="s">
        <v>1338</v>
      </c>
      <c r="G854" t="s">
        <v>1339</v>
      </c>
      <c r="H854">
        <v>2023</v>
      </c>
      <c r="I854" t="s">
        <v>1326</v>
      </c>
      <c r="J854" t="s">
        <v>1319</v>
      </c>
      <c r="K854" s="23">
        <v>20000000</v>
      </c>
      <c r="L854" t="s">
        <v>24</v>
      </c>
      <c r="M854" t="s">
        <v>1327</v>
      </c>
      <c r="O854" s="4">
        <v>0.19339999999999999</v>
      </c>
      <c r="P854" s="4">
        <v>0</v>
      </c>
      <c r="Q854" s="4">
        <v>0</v>
      </c>
      <c r="R854" s="23">
        <v>3868000</v>
      </c>
      <c r="S854" s="23">
        <v>0</v>
      </c>
      <c r="T854" s="23">
        <v>0</v>
      </c>
      <c r="U854" s="23">
        <v>3868000</v>
      </c>
    </row>
    <row r="855" spans="1:21" x14ac:dyDescent="0.25">
      <c r="A855" t="s">
        <v>1924</v>
      </c>
      <c r="B855" t="s">
        <v>1925</v>
      </c>
      <c r="C855" t="s">
        <v>1314</v>
      </c>
      <c r="D855" t="s">
        <v>1922</v>
      </c>
      <c r="E855" t="s">
        <v>1923</v>
      </c>
      <c r="F855" t="s">
        <v>1338</v>
      </c>
      <c r="G855" t="s">
        <v>1339</v>
      </c>
      <c r="H855">
        <v>2023</v>
      </c>
      <c r="I855" t="s">
        <v>1326</v>
      </c>
      <c r="J855" t="s">
        <v>1319</v>
      </c>
      <c r="K855" s="23">
        <v>20000000</v>
      </c>
      <c r="L855" t="s">
        <v>25</v>
      </c>
      <c r="N855" t="s">
        <v>1320</v>
      </c>
      <c r="O855" s="4">
        <v>0</v>
      </c>
      <c r="P855" s="4">
        <v>0.13070000000000001</v>
      </c>
      <c r="Q855" s="4">
        <v>0</v>
      </c>
      <c r="R855" s="23">
        <v>0</v>
      </c>
      <c r="S855" s="23">
        <v>2614000</v>
      </c>
      <c r="T855" s="23">
        <v>0</v>
      </c>
      <c r="U855" s="23">
        <v>2614000</v>
      </c>
    </row>
    <row r="856" spans="1:21" x14ac:dyDescent="0.25">
      <c r="A856" t="s">
        <v>1639</v>
      </c>
      <c r="B856" t="s">
        <v>1640</v>
      </c>
      <c r="C856" t="s">
        <v>1367</v>
      </c>
      <c r="D856" t="s">
        <v>1623</v>
      </c>
      <c r="E856" t="s">
        <v>1623</v>
      </c>
      <c r="F856" t="s">
        <v>1324</v>
      </c>
      <c r="G856" t="s">
        <v>1374</v>
      </c>
      <c r="H856">
        <v>2023</v>
      </c>
      <c r="I856" t="s">
        <v>1641</v>
      </c>
      <c r="J856" t="s">
        <v>1319</v>
      </c>
      <c r="K856" s="23">
        <v>990000</v>
      </c>
      <c r="L856" t="s">
        <v>1335</v>
      </c>
      <c r="M856" t="s">
        <v>1345</v>
      </c>
      <c r="N856" t="s">
        <v>1365</v>
      </c>
      <c r="O856" s="4">
        <v>0</v>
      </c>
      <c r="P856" s="4">
        <v>0</v>
      </c>
      <c r="Q856" s="4">
        <v>1</v>
      </c>
      <c r="R856" s="23">
        <v>0</v>
      </c>
      <c r="S856" s="23">
        <v>0</v>
      </c>
      <c r="T856" s="23">
        <v>990000</v>
      </c>
      <c r="U856" s="23">
        <v>990000</v>
      </c>
    </row>
    <row r="857" spans="1:21" x14ac:dyDescent="0.25">
      <c r="A857" t="s">
        <v>1453</v>
      </c>
      <c r="B857" t="s">
        <v>1454</v>
      </c>
      <c r="C857" t="s">
        <v>1367</v>
      </c>
      <c r="D857" t="s">
        <v>1448</v>
      </c>
      <c r="E857" t="s">
        <v>1449</v>
      </c>
      <c r="F857" t="s">
        <v>1355</v>
      </c>
      <c r="G857" t="s">
        <v>1363</v>
      </c>
      <c r="H857">
        <v>2023</v>
      </c>
      <c r="I857" t="s">
        <v>1381</v>
      </c>
      <c r="J857" t="s">
        <v>1319</v>
      </c>
      <c r="K857" s="23">
        <v>370000</v>
      </c>
      <c r="L857" t="s">
        <v>25</v>
      </c>
      <c r="N857" t="s">
        <v>1365</v>
      </c>
      <c r="O857" s="4">
        <v>0</v>
      </c>
      <c r="P857" s="4">
        <v>1</v>
      </c>
      <c r="Q857" s="4">
        <v>0</v>
      </c>
      <c r="R857" s="23">
        <v>0</v>
      </c>
      <c r="S857" s="23">
        <v>370000</v>
      </c>
      <c r="T857" s="23">
        <v>0</v>
      </c>
      <c r="U857" s="23">
        <v>370000</v>
      </c>
    </row>
    <row r="858" spans="1:21" x14ac:dyDescent="0.25">
      <c r="A858" t="s">
        <v>2009</v>
      </c>
      <c r="B858" t="s">
        <v>2010</v>
      </c>
      <c r="C858" t="s">
        <v>1367</v>
      </c>
      <c r="D858" t="s">
        <v>1964</v>
      </c>
      <c r="E858" t="s">
        <v>1964</v>
      </c>
      <c r="F858" t="s">
        <v>1316</v>
      </c>
      <c r="G858" t="s">
        <v>1317</v>
      </c>
      <c r="H858">
        <v>2023</v>
      </c>
      <c r="I858" t="s">
        <v>1381</v>
      </c>
      <c r="J858" t="s">
        <v>1319</v>
      </c>
      <c r="K858" s="23">
        <v>800000</v>
      </c>
      <c r="L858" t="s">
        <v>25</v>
      </c>
      <c r="N858" t="s">
        <v>1606</v>
      </c>
      <c r="O858" s="4">
        <v>0</v>
      </c>
      <c r="P858" s="4">
        <v>0.5</v>
      </c>
      <c r="Q858" s="4">
        <v>0</v>
      </c>
      <c r="R858" s="23">
        <v>0</v>
      </c>
      <c r="S858" s="23">
        <v>400000</v>
      </c>
      <c r="T858" s="23">
        <v>0</v>
      </c>
      <c r="U858" s="23">
        <v>400000</v>
      </c>
    </row>
    <row r="859" spans="1:21" x14ac:dyDescent="0.25">
      <c r="A859" t="s">
        <v>1485</v>
      </c>
      <c r="B859" t="s">
        <v>1486</v>
      </c>
      <c r="C859" t="s">
        <v>1314</v>
      </c>
      <c r="D859" t="s">
        <v>1475</v>
      </c>
      <c r="E859" t="s">
        <v>1476</v>
      </c>
      <c r="F859" t="s">
        <v>1316</v>
      </c>
      <c r="G859" t="s">
        <v>1317</v>
      </c>
      <c r="H859">
        <v>2023</v>
      </c>
      <c r="I859" t="s">
        <v>1487</v>
      </c>
      <c r="J859" t="s">
        <v>1319</v>
      </c>
      <c r="K859" s="23">
        <v>7000000</v>
      </c>
      <c r="L859" t="s">
        <v>25</v>
      </c>
      <c r="N859" t="s">
        <v>1320</v>
      </c>
      <c r="O859" s="4">
        <v>0</v>
      </c>
      <c r="P859" s="4">
        <v>7.5999999999999998E-2</v>
      </c>
      <c r="Q859" s="4">
        <v>0</v>
      </c>
      <c r="R859" s="23">
        <v>0</v>
      </c>
      <c r="S859" s="23">
        <v>532000</v>
      </c>
      <c r="T859" s="23">
        <v>0</v>
      </c>
      <c r="U859" s="23">
        <v>532000</v>
      </c>
    </row>
    <row r="860" spans="1:21" x14ac:dyDescent="0.25">
      <c r="A860" t="s">
        <v>1389</v>
      </c>
      <c r="B860" t="s">
        <v>1390</v>
      </c>
      <c r="C860" t="s">
        <v>1367</v>
      </c>
      <c r="D860" t="s">
        <v>1315</v>
      </c>
      <c r="E860" t="s">
        <v>1315</v>
      </c>
      <c r="F860" t="s">
        <v>1355</v>
      </c>
      <c r="G860" t="s">
        <v>1370</v>
      </c>
      <c r="H860">
        <v>2023</v>
      </c>
      <c r="I860" t="s">
        <v>1387</v>
      </c>
      <c r="J860" t="s">
        <v>1319</v>
      </c>
      <c r="K860" s="23">
        <v>450000</v>
      </c>
      <c r="L860" t="s">
        <v>25</v>
      </c>
      <c r="N860" t="s">
        <v>1365</v>
      </c>
      <c r="O860" s="4">
        <v>0</v>
      </c>
      <c r="P860" s="4">
        <v>1</v>
      </c>
      <c r="Q860" s="4">
        <v>0</v>
      </c>
      <c r="R860" s="23">
        <v>0</v>
      </c>
      <c r="S860" s="23">
        <v>450000</v>
      </c>
      <c r="T860" s="23">
        <v>0</v>
      </c>
      <c r="U860" s="23">
        <v>450000</v>
      </c>
    </row>
    <row r="861" spans="1:21" x14ac:dyDescent="0.25">
      <c r="A861" t="s">
        <v>1398</v>
      </c>
      <c r="B861" t="s">
        <v>1399</v>
      </c>
      <c r="C861" t="s">
        <v>1367</v>
      </c>
      <c r="D861" t="s">
        <v>1315</v>
      </c>
      <c r="E861" t="s">
        <v>1315</v>
      </c>
      <c r="F861" t="s">
        <v>1355</v>
      </c>
      <c r="G861" t="s">
        <v>1356</v>
      </c>
      <c r="H861">
        <v>2023</v>
      </c>
      <c r="I861" t="s">
        <v>1387</v>
      </c>
      <c r="J861" t="s">
        <v>1319</v>
      </c>
      <c r="K861" s="23">
        <v>150000</v>
      </c>
      <c r="L861" t="s">
        <v>24</v>
      </c>
      <c r="M861" t="s">
        <v>141</v>
      </c>
      <c r="O861" s="4">
        <v>0.85</v>
      </c>
      <c r="P861" s="4">
        <v>0</v>
      </c>
      <c r="Q861" s="4">
        <v>0</v>
      </c>
      <c r="R861" s="23">
        <v>127500</v>
      </c>
      <c r="S861" s="23">
        <v>0</v>
      </c>
      <c r="T861" s="23">
        <v>0</v>
      </c>
      <c r="U861" s="23">
        <v>127500</v>
      </c>
    </row>
    <row r="862" spans="1:21" x14ac:dyDescent="0.25">
      <c r="A862" t="s">
        <v>1528</v>
      </c>
      <c r="B862" t="s">
        <v>1529</v>
      </c>
      <c r="C862" t="s">
        <v>1367</v>
      </c>
      <c r="D862" t="s">
        <v>1511</v>
      </c>
      <c r="E862" t="s">
        <v>1511</v>
      </c>
      <c r="F862" t="s">
        <v>1355</v>
      </c>
      <c r="G862" t="s">
        <v>1363</v>
      </c>
      <c r="H862">
        <v>2023</v>
      </c>
      <c r="I862" t="s">
        <v>1387</v>
      </c>
      <c r="J862" t="s">
        <v>1319</v>
      </c>
      <c r="K862" s="23">
        <v>300000</v>
      </c>
      <c r="L862" t="s">
        <v>24</v>
      </c>
      <c r="M862" t="s">
        <v>84</v>
      </c>
      <c r="O862" s="4">
        <v>1</v>
      </c>
      <c r="P862" s="4">
        <v>0</v>
      </c>
      <c r="Q862" s="4">
        <v>0</v>
      </c>
      <c r="R862" s="23">
        <v>300000</v>
      </c>
      <c r="S862" s="23">
        <v>0</v>
      </c>
      <c r="T862" s="23">
        <v>0</v>
      </c>
      <c r="U862" s="23">
        <v>300000</v>
      </c>
    </row>
    <row r="863" spans="1:21" x14ac:dyDescent="0.25">
      <c r="A863" t="s">
        <v>1588</v>
      </c>
      <c r="B863" t="s">
        <v>1589</v>
      </c>
      <c r="C863" t="s">
        <v>1314</v>
      </c>
      <c r="D863" t="s">
        <v>1590</v>
      </c>
      <c r="E863" t="s">
        <v>1591</v>
      </c>
      <c r="F863" t="s">
        <v>1324</v>
      </c>
      <c r="G863" t="s">
        <v>1403</v>
      </c>
      <c r="H863">
        <v>2023</v>
      </c>
      <c r="I863" t="s">
        <v>1592</v>
      </c>
      <c r="J863" t="s">
        <v>1319</v>
      </c>
      <c r="K863" s="23">
        <v>400000000</v>
      </c>
      <c r="L863" t="s">
        <v>24</v>
      </c>
      <c r="M863" t="s">
        <v>141</v>
      </c>
      <c r="O863" s="4">
        <v>0.91839999999999999</v>
      </c>
      <c r="P863" s="4">
        <v>0</v>
      </c>
      <c r="Q863" s="4">
        <v>0</v>
      </c>
      <c r="R863" s="23">
        <v>367360000</v>
      </c>
      <c r="S863" s="23">
        <v>0</v>
      </c>
      <c r="T863" s="23">
        <v>0</v>
      </c>
      <c r="U863" s="23">
        <v>367360000</v>
      </c>
    </row>
    <row r="864" spans="1:21" x14ac:dyDescent="0.25">
      <c r="A864" t="s">
        <v>1588</v>
      </c>
      <c r="B864" t="s">
        <v>1589</v>
      </c>
      <c r="C864" t="s">
        <v>1314</v>
      </c>
      <c r="D864" t="s">
        <v>1590</v>
      </c>
      <c r="E864" t="s">
        <v>1591</v>
      </c>
      <c r="F864" t="s">
        <v>1324</v>
      </c>
      <c r="G864" t="s">
        <v>1403</v>
      </c>
      <c r="H864">
        <v>2023</v>
      </c>
      <c r="I864" t="s">
        <v>1592</v>
      </c>
      <c r="J864" t="s">
        <v>1319</v>
      </c>
      <c r="K864" s="23">
        <v>400000000</v>
      </c>
      <c r="L864" t="s">
        <v>24</v>
      </c>
      <c r="M864" t="s">
        <v>1345</v>
      </c>
      <c r="O864" s="4">
        <v>2.6699999999999998E-2</v>
      </c>
      <c r="P864" s="4">
        <v>0</v>
      </c>
      <c r="Q864" s="4">
        <v>0</v>
      </c>
      <c r="R864" s="23">
        <v>10680000</v>
      </c>
      <c r="S864" s="23">
        <v>0</v>
      </c>
      <c r="T864" s="23">
        <v>0</v>
      </c>
      <c r="U864" s="23">
        <v>10680000</v>
      </c>
    </row>
    <row r="865" spans="1:21" x14ac:dyDescent="0.25">
      <c r="A865" t="s">
        <v>1588</v>
      </c>
      <c r="B865" t="s">
        <v>1589</v>
      </c>
      <c r="C865" t="s">
        <v>1314</v>
      </c>
      <c r="D865" t="s">
        <v>1590</v>
      </c>
      <c r="E865" t="s">
        <v>1591</v>
      </c>
      <c r="F865" t="s">
        <v>1324</v>
      </c>
      <c r="G865" t="s">
        <v>1403</v>
      </c>
      <c r="H865">
        <v>2023</v>
      </c>
      <c r="I865" t="s">
        <v>1592</v>
      </c>
      <c r="J865" t="s">
        <v>1319</v>
      </c>
      <c r="K865" s="23">
        <v>400000000</v>
      </c>
      <c r="L865" t="s">
        <v>24</v>
      </c>
      <c r="M865" t="s">
        <v>1336</v>
      </c>
      <c r="O865" s="4">
        <v>5.4900000000000004E-2</v>
      </c>
      <c r="P865" s="4">
        <v>0</v>
      </c>
      <c r="Q865" s="4">
        <v>0</v>
      </c>
      <c r="R865" s="23">
        <v>21960000</v>
      </c>
      <c r="S865" s="23">
        <v>0</v>
      </c>
      <c r="T865" s="23">
        <v>0</v>
      </c>
      <c r="U865" s="23">
        <v>21960000</v>
      </c>
    </row>
    <row r="866" spans="1:21" x14ac:dyDescent="0.25">
      <c r="A866" t="s">
        <v>1999</v>
      </c>
      <c r="B866" t="s">
        <v>2000</v>
      </c>
      <c r="C866" t="s">
        <v>1367</v>
      </c>
      <c r="D866" t="s">
        <v>1964</v>
      </c>
      <c r="E866" t="s">
        <v>1964</v>
      </c>
      <c r="F866" t="s">
        <v>1355</v>
      </c>
      <c r="G866" t="s">
        <v>1370</v>
      </c>
      <c r="H866">
        <v>2023</v>
      </c>
      <c r="I866" t="s">
        <v>1592</v>
      </c>
      <c r="J866" t="s">
        <v>1319</v>
      </c>
      <c r="K866" s="23">
        <v>500000</v>
      </c>
      <c r="L866" t="s">
        <v>1335</v>
      </c>
      <c r="M866" t="s">
        <v>1469</v>
      </c>
      <c r="N866" t="s">
        <v>1346</v>
      </c>
      <c r="O866" s="4">
        <v>0</v>
      </c>
      <c r="P866" s="4">
        <v>0</v>
      </c>
      <c r="Q866" s="4">
        <v>1</v>
      </c>
      <c r="R866" s="23">
        <v>0</v>
      </c>
      <c r="S866" s="23">
        <v>0</v>
      </c>
      <c r="T866" s="23">
        <v>500000</v>
      </c>
      <c r="U866" s="23">
        <v>500000</v>
      </c>
    </row>
    <row r="867" spans="1:21" x14ac:dyDescent="0.25">
      <c r="A867" t="s">
        <v>2044</v>
      </c>
      <c r="B867" t="s">
        <v>2045</v>
      </c>
      <c r="C867" t="s">
        <v>1367</v>
      </c>
      <c r="D867" t="s">
        <v>1964</v>
      </c>
      <c r="E867" t="s">
        <v>1964</v>
      </c>
      <c r="F867" t="s">
        <v>1355</v>
      </c>
      <c r="G867" t="s">
        <v>1370</v>
      </c>
      <c r="H867">
        <v>2023</v>
      </c>
      <c r="I867" t="s">
        <v>2013</v>
      </c>
      <c r="J867" t="s">
        <v>1319</v>
      </c>
      <c r="K867" s="23">
        <v>550000</v>
      </c>
      <c r="L867" t="s">
        <v>1335</v>
      </c>
      <c r="M867" t="s">
        <v>1336</v>
      </c>
      <c r="N867" t="s">
        <v>1409</v>
      </c>
      <c r="O867" s="4">
        <v>0</v>
      </c>
      <c r="P867" s="4">
        <v>0</v>
      </c>
      <c r="Q867" s="4">
        <v>1</v>
      </c>
      <c r="R867" s="23">
        <v>0</v>
      </c>
      <c r="S867" s="23">
        <v>0</v>
      </c>
      <c r="T867" s="23">
        <v>550000</v>
      </c>
      <c r="U867" s="23">
        <v>550000</v>
      </c>
    </row>
    <row r="868" spans="1:21" x14ac:dyDescent="0.25">
      <c r="A868" t="s">
        <v>1353</v>
      </c>
      <c r="B868" t="s">
        <v>1354</v>
      </c>
      <c r="C868" t="s">
        <v>1314</v>
      </c>
      <c r="D868" t="s">
        <v>1315</v>
      </c>
      <c r="E868" t="s">
        <v>1315</v>
      </c>
      <c r="F868" t="s">
        <v>1355</v>
      </c>
      <c r="G868" t="s">
        <v>1356</v>
      </c>
      <c r="H868">
        <v>2023</v>
      </c>
      <c r="I868" t="s">
        <v>1357</v>
      </c>
      <c r="J868" t="s">
        <v>1319</v>
      </c>
      <c r="K868" s="23">
        <v>350000000</v>
      </c>
      <c r="L868" t="s">
        <v>24</v>
      </c>
      <c r="M868" t="s">
        <v>1345</v>
      </c>
      <c r="O868" s="4">
        <v>0.9323999999999999</v>
      </c>
      <c r="P868" s="4">
        <v>0</v>
      </c>
      <c r="Q868" s="4">
        <v>0</v>
      </c>
      <c r="R868" s="23">
        <v>326339999.99999994</v>
      </c>
      <c r="S868" s="23">
        <v>0</v>
      </c>
      <c r="T868" s="23">
        <v>0</v>
      </c>
      <c r="U868" s="23">
        <v>326340000</v>
      </c>
    </row>
    <row r="869" spans="1:21" x14ac:dyDescent="0.25">
      <c r="A869" t="s">
        <v>1928</v>
      </c>
      <c r="B869" t="s">
        <v>1929</v>
      </c>
      <c r="C869" t="s">
        <v>1314</v>
      </c>
      <c r="D869" t="s">
        <v>1922</v>
      </c>
      <c r="E869" t="s">
        <v>1923</v>
      </c>
      <c r="F869" t="s">
        <v>1355</v>
      </c>
      <c r="G869" t="s">
        <v>1356</v>
      </c>
      <c r="H869">
        <v>2023</v>
      </c>
      <c r="I869" t="s">
        <v>1357</v>
      </c>
      <c r="J869" t="s">
        <v>1319</v>
      </c>
      <c r="K869" s="23">
        <v>200000000</v>
      </c>
      <c r="L869" t="s">
        <v>1335</v>
      </c>
      <c r="M869" t="s">
        <v>1345</v>
      </c>
      <c r="N869" t="s">
        <v>1365</v>
      </c>
      <c r="O869" s="4">
        <v>0</v>
      </c>
      <c r="P869" s="4">
        <v>0</v>
      </c>
      <c r="Q869" s="4">
        <v>0.24</v>
      </c>
      <c r="R869" s="23">
        <v>0</v>
      </c>
      <c r="S869" s="23">
        <v>0</v>
      </c>
      <c r="T869" s="23">
        <v>48000000</v>
      </c>
      <c r="U869" s="23">
        <v>48000000</v>
      </c>
    </row>
    <row r="870" spans="1:21" x14ac:dyDescent="0.25">
      <c r="A870" t="s">
        <v>1928</v>
      </c>
      <c r="B870" t="s">
        <v>1929</v>
      </c>
      <c r="C870" t="s">
        <v>1314</v>
      </c>
      <c r="D870" t="s">
        <v>1922</v>
      </c>
      <c r="E870" t="s">
        <v>1923</v>
      </c>
      <c r="F870" t="s">
        <v>1355</v>
      </c>
      <c r="G870" t="s">
        <v>1356</v>
      </c>
      <c r="H870">
        <v>2023</v>
      </c>
      <c r="I870" t="s">
        <v>1357</v>
      </c>
      <c r="J870" t="s">
        <v>1319</v>
      </c>
      <c r="K870" s="23">
        <v>200000000</v>
      </c>
      <c r="L870" t="s">
        <v>24</v>
      </c>
      <c r="M870" t="s">
        <v>84</v>
      </c>
      <c r="O870" s="4">
        <v>8.0000000000000004E-4</v>
      </c>
      <c r="P870" s="4">
        <v>0</v>
      </c>
      <c r="Q870" s="4">
        <v>0</v>
      </c>
      <c r="R870" s="23">
        <v>160000</v>
      </c>
      <c r="S870" s="23">
        <v>0</v>
      </c>
      <c r="T870" s="23">
        <v>0</v>
      </c>
      <c r="U870" s="23">
        <v>160000</v>
      </c>
    </row>
    <row r="871" spans="1:21" x14ac:dyDescent="0.25">
      <c r="A871" t="s">
        <v>1928</v>
      </c>
      <c r="B871" t="s">
        <v>1929</v>
      </c>
      <c r="C871" t="s">
        <v>1314</v>
      </c>
      <c r="D871" t="s">
        <v>1922</v>
      </c>
      <c r="E871" t="s">
        <v>1923</v>
      </c>
      <c r="F871" t="s">
        <v>1355</v>
      </c>
      <c r="G871" t="s">
        <v>1356</v>
      </c>
      <c r="H871">
        <v>2023</v>
      </c>
      <c r="I871" t="s">
        <v>1357</v>
      </c>
      <c r="J871" t="s">
        <v>1319</v>
      </c>
      <c r="K871" s="23">
        <v>200000000</v>
      </c>
      <c r="L871" t="s">
        <v>24</v>
      </c>
      <c r="M871" t="s">
        <v>141</v>
      </c>
      <c r="O871" s="4">
        <v>0.7279000000000001</v>
      </c>
      <c r="P871" s="4">
        <v>0</v>
      </c>
      <c r="Q871" s="4">
        <v>0</v>
      </c>
      <c r="R871" s="23">
        <v>145580000.00000003</v>
      </c>
      <c r="S871" s="23">
        <v>0</v>
      </c>
      <c r="T871" s="23">
        <v>0</v>
      </c>
      <c r="U871" s="23">
        <v>145580000</v>
      </c>
    </row>
    <row r="872" spans="1:21" x14ac:dyDescent="0.25">
      <c r="A872" t="s">
        <v>1937</v>
      </c>
      <c r="B872" t="s">
        <v>1938</v>
      </c>
      <c r="C872" t="s">
        <v>1367</v>
      </c>
      <c r="D872" t="s">
        <v>1922</v>
      </c>
      <c r="E872" t="s">
        <v>1923</v>
      </c>
      <c r="F872" t="s">
        <v>1355</v>
      </c>
      <c r="G872" t="s">
        <v>1363</v>
      </c>
      <c r="H872">
        <v>2023</v>
      </c>
      <c r="I872" t="s">
        <v>1357</v>
      </c>
      <c r="J872" t="s">
        <v>1319</v>
      </c>
      <c r="K872" s="23">
        <v>200000</v>
      </c>
      <c r="L872" t="s">
        <v>24</v>
      </c>
      <c r="M872" t="s">
        <v>84</v>
      </c>
      <c r="O872" s="4">
        <v>0.5</v>
      </c>
      <c r="P872" s="4">
        <v>0</v>
      </c>
      <c r="Q872" s="4">
        <v>0</v>
      </c>
      <c r="R872" s="23">
        <v>100000</v>
      </c>
      <c r="S872" s="23">
        <v>0</v>
      </c>
      <c r="T872" s="23">
        <v>0</v>
      </c>
      <c r="U872" s="23">
        <v>100000</v>
      </c>
    </row>
    <row r="873" spans="1:21" x14ac:dyDescent="0.25">
      <c r="A873" t="s">
        <v>1986</v>
      </c>
      <c r="B873" t="s">
        <v>1987</v>
      </c>
      <c r="C873" t="s">
        <v>1367</v>
      </c>
      <c r="D873" t="s">
        <v>1964</v>
      </c>
      <c r="E873" t="s">
        <v>1964</v>
      </c>
      <c r="F873" t="s">
        <v>1316</v>
      </c>
      <c r="G873" t="s">
        <v>1988</v>
      </c>
      <c r="H873">
        <v>2023</v>
      </c>
      <c r="I873" t="s">
        <v>1357</v>
      </c>
      <c r="J873" t="s">
        <v>1319</v>
      </c>
      <c r="K873" s="23">
        <v>850000</v>
      </c>
      <c r="L873" t="s">
        <v>24</v>
      </c>
      <c r="M873" t="s">
        <v>1352</v>
      </c>
      <c r="O873" s="4">
        <v>0.5</v>
      </c>
      <c r="P873" s="4">
        <v>0</v>
      </c>
      <c r="Q873" s="4">
        <v>0</v>
      </c>
      <c r="R873" s="23">
        <v>425000</v>
      </c>
      <c r="S873" s="23">
        <v>0</v>
      </c>
      <c r="T873" s="23">
        <v>0</v>
      </c>
      <c r="U873" s="23">
        <v>425000</v>
      </c>
    </row>
    <row r="874" spans="1:21" x14ac:dyDescent="0.25">
      <c r="A874" t="s">
        <v>1545</v>
      </c>
      <c r="B874" t="s">
        <v>1546</v>
      </c>
      <c r="C874" t="s">
        <v>1314</v>
      </c>
      <c r="D874" t="s">
        <v>1539</v>
      </c>
      <c r="E874" t="s">
        <v>1539</v>
      </c>
      <c r="F874" t="s">
        <v>1316</v>
      </c>
      <c r="G874" t="s">
        <v>1343</v>
      </c>
      <c r="H874">
        <v>2023</v>
      </c>
      <c r="I874" t="s">
        <v>1547</v>
      </c>
      <c r="J874" t="s">
        <v>1319</v>
      </c>
      <c r="K874" s="23">
        <v>54055925</v>
      </c>
      <c r="L874" t="s">
        <v>1335</v>
      </c>
      <c r="M874" t="s">
        <v>1327</v>
      </c>
      <c r="N874" t="s">
        <v>1347</v>
      </c>
      <c r="O874" s="4">
        <v>0</v>
      </c>
      <c r="P874" s="4">
        <v>0</v>
      </c>
      <c r="Q874" s="4">
        <v>0.4551</v>
      </c>
      <c r="R874" s="23">
        <v>0</v>
      </c>
      <c r="S874" s="23">
        <v>0</v>
      </c>
      <c r="T874" s="23">
        <v>24600851.467500001</v>
      </c>
      <c r="U874" s="23">
        <v>24600851.469999999</v>
      </c>
    </row>
    <row r="875" spans="1:21" x14ac:dyDescent="0.25">
      <c r="A875" t="s">
        <v>1560</v>
      </c>
      <c r="B875" t="s">
        <v>1561</v>
      </c>
      <c r="C875" t="s">
        <v>1314</v>
      </c>
      <c r="D875" t="s">
        <v>1539</v>
      </c>
      <c r="E875" t="s">
        <v>1539</v>
      </c>
      <c r="F875" t="s">
        <v>1355</v>
      </c>
      <c r="G875" t="s">
        <v>1363</v>
      </c>
      <c r="H875">
        <v>2023</v>
      </c>
      <c r="I875" t="s">
        <v>1547</v>
      </c>
      <c r="J875" t="s">
        <v>1319</v>
      </c>
      <c r="K875" s="23">
        <v>480133500</v>
      </c>
      <c r="L875" t="s">
        <v>1335</v>
      </c>
      <c r="M875" t="s">
        <v>84</v>
      </c>
      <c r="N875" t="s">
        <v>1347</v>
      </c>
      <c r="O875" s="4">
        <v>0</v>
      </c>
      <c r="P875" s="4">
        <v>0</v>
      </c>
      <c r="Q875" s="4">
        <v>0.314</v>
      </c>
      <c r="R875" s="23">
        <v>0</v>
      </c>
      <c r="S875" s="23">
        <v>0</v>
      </c>
      <c r="T875" s="23">
        <v>150761919</v>
      </c>
      <c r="U875" s="23">
        <v>150761919</v>
      </c>
    </row>
    <row r="876" spans="1:21" x14ac:dyDescent="0.25">
      <c r="A876" t="s">
        <v>1632</v>
      </c>
      <c r="B876" t="s">
        <v>1633</v>
      </c>
      <c r="C876" t="s">
        <v>1314</v>
      </c>
      <c r="D876" t="s">
        <v>1623</v>
      </c>
      <c r="E876" t="s">
        <v>1623</v>
      </c>
      <c r="F876" t="s">
        <v>1324</v>
      </c>
      <c r="G876" t="s">
        <v>1374</v>
      </c>
      <c r="H876">
        <v>2023</v>
      </c>
      <c r="I876" t="s">
        <v>1547</v>
      </c>
      <c r="J876" t="s">
        <v>1319</v>
      </c>
      <c r="K876" s="23">
        <v>500000000</v>
      </c>
      <c r="L876" t="s">
        <v>24</v>
      </c>
      <c r="M876" t="s">
        <v>1345</v>
      </c>
      <c r="O876" s="4">
        <v>0.28570000000000001</v>
      </c>
      <c r="P876" s="4">
        <v>0</v>
      </c>
      <c r="Q876" s="4">
        <v>0</v>
      </c>
      <c r="R876" s="23">
        <v>142850000</v>
      </c>
      <c r="S876" s="23">
        <v>0</v>
      </c>
      <c r="T876" s="23">
        <v>0</v>
      </c>
      <c r="U876" s="23">
        <v>142850000</v>
      </c>
    </row>
    <row r="877" spans="1:21" x14ac:dyDescent="0.25">
      <c r="A877" t="s">
        <v>1655</v>
      </c>
      <c r="B877" t="s">
        <v>1656</v>
      </c>
      <c r="C877" t="s">
        <v>1367</v>
      </c>
      <c r="D877" t="s">
        <v>1623</v>
      </c>
      <c r="E877" t="s">
        <v>1623</v>
      </c>
      <c r="F877" t="s">
        <v>1338</v>
      </c>
      <c r="G877" t="s">
        <v>1503</v>
      </c>
      <c r="H877">
        <v>2023</v>
      </c>
      <c r="I877" t="s">
        <v>1547</v>
      </c>
      <c r="J877" t="s">
        <v>1319</v>
      </c>
      <c r="K877" s="23">
        <v>300000</v>
      </c>
      <c r="L877" t="s">
        <v>25</v>
      </c>
      <c r="N877" t="s">
        <v>1415</v>
      </c>
      <c r="O877" s="4">
        <v>0</v>
      </c>
      <c r="P877" s="4">
        <v>5.8799999999999998E-2</v>
      </c>
      <c r="Q877" s="4">
        <v>0</v>
      </c>
      <c r="R877" s="23">
        <v>0</v>
      </c>
      <c r="S877" s="23">
        <v>17640</v>
      </c>
      <c r="T877" s="23">
        <v>0</v>
      </c>
      <c r="U877" s="23">
        <v>17640</v>
      </c>
    </row>
    <row r="878" spans="1:21" x14ac:dyDescent="0.25">
      <c r="A878" t="s">
        <v>1965</v>
      </c>
      <c r="B878" t="s">
        <v>1966</v>
      </c>
      <c r="C878" t="s">
        <v>1314</v>
      </c>
      <c r="D878" t="s">
        <v>1964</v>
      </c>
      <c r="E878" t="s">
        <v>1964</v>
      </c>
      <c r="F878" t="s">
        <v>1355</v>
      </c>
      <c r="G878" t="s">
        <v>1356</v>
      </c>
      <c r="H878">
        <v>2023</v>
      </c>
      <c r="I878" t="s">
        <v>1547</v>
      </c>
      <c r="J878" t="s">
        <v>1319</v>
      </c>
      <c r="K878" s="23">
        <v>150000000</v>
      </c>
      <c r="L878" t="s">
        <v>24</v>
      </c>
      <c r="M878" t="s">
        <v>141</v>
      </c>
      <c r="O878" s="4">
        <v>1</v>
      </c>
      <c r="P878" s="4">
        <v>0</v>
      </c>
      <c r="Q878" s="4">
        <v>0</v>
      </c>
      <c r="R878" s="23">
        <v>150000000</v>
      </c>
      <c r="S878" s="23">
        <v>0</v>
      </c>
      <c r="T878" s="23">
        <v>0</v>
      </c>
      <c r="U878" s="23">
        <v>150000000</v>
      </c>
    </row>
    <row r="879" spans="1:21" x14ac:dyDescent="0.25">
      <c r="A879" t="s">
        <v>2136</v>
      </c>
      <c r="B879" t="s">
        <v>2137</v>
      </c>
      <c r="C879" t="s">
        <v>1367</v>
      </c>
      <c r="D879" t="s">
        <v>2119</v>
      </c>
      <c r="E879" t="s">
        <v>2120</v>
      </c>
      <c r="F879" t="s">
        <v>1316</v>
      </c>
      <c r="G879" t="s">
        <v>1317</v>
      </c>
      <c r="H879">
        <v>2023</v>
      </c>
      <c r="I879" t="s">
        <v>1547</v>
      </c>
      <c r="J879" t="s">
        <v>1319</v>
      </c>
      <c r="K879" s="23">
        <v>450000</v>
      </c>
      <c r="L879" t="s">
        <v>1335</v>
      </c>
      <c r="M879" t="s">
        <v>1336</v>
      </c>
      <c r="N879" t="s">
        <v>1409</v>
      </c>
      <c r="O879" s="4">
        <v>0</v>
      </c>
      <c r="P879" s="4">
        <v>0</v>
      </c>
      <c r="Q879" s="4">
        <v>1</v>
      </c>
      <c r="R879" s="23">
        <v>0</v>
      </c>
      <c r="S879" s="23">
        <v>0</v>
      </c>
      <c r="T879" s="23">
        <v>450000</v>
      </c>
      <c r="U879" s="23">
        <v>450000</v>
      </c>
    </row>
    <row r="880" spans="1:21" x14ac:dyDescent="0.25">
      <c r="A880" t="s">
        <v>1341</v>
      </c>
      <c r="B880" t="s">
        <v>1342</v>
      </c>
      <c r="C880" t="s">
        <v>1314</v>
      </c>
      <c r="D880" t="s">
        <v>1315</v>
      </c>
      <c r="E880" t="s">
        <v>1315</v>
      </c>
      <c r="F880" t="s">
        <v>1316</v>
      </c>
      <c r="G880" t="s">
        <v>1343</v>
      </c>
      <c r="H880">
        <v>2023</v>
      </c>
      <c r="I880" t="s">
        <v>1344</v>
      </c>
      <c r="J880" t="s">
        <v>1319</v>
      </c>
      <c r="K880" s="23">
        <v>150000000</v>
      </c>
      <c r="L880" t="s">
        <v>24</v>
      </c>
      <c r="M880" t="s">
        <v>1327</v>
      </c>
      <c r="O880" s="4">
        <v>9.0399999999999994E-2</v>
      </c>
      <c r="P880" s="4">
        <v>0</v>
      </c>
      <c r="Q880" s="4">
        <v>0</v>
      </c>
      <c r="R880" s="23">
        <v>13560000</v>
      </c>
      <c r="S880" s="23">
        <v>0</v>
      </c>
      <c r="T880" s="23">
        <v>0</v>
      </c>
      <c r="U880" s="23">
        <v>13560000</v>
      </c>
    </row>
    <row r="881" spans="1:21" x14ac:dyDescent="0.25">
      <c r="A881" t="s">
        <v>1341</v>
      </c>
      <c r="B881" t="s">
        <v>1342</v>
      </c>
      <c r="C881" t="s">
        <v>1314</v>
      </c>
      <c r="D881" t="s">
        <v>1315</v>
      </c>
      <c r="E881" t="s">
        <v>1315</v>
      </c>
      <c r="F881" t="s">
        <v>1316</v>
      </c>
      <c r="G881" t="s">
        <v>1343</v>
      </c>
      <c r="H881">
        <v>2023</v>
      </c>
      <c r="I881" t="s">
        <v>1344</v>
      </c>
      <c r="J881" t="s">
        <v>1319</v>
      </c>
      <c r="K881" s="23">
        <v>150000000</v>
      </c>
      <c r="L881" t="s">
        <v>24</v>
      </c>
      <c r="M881" t="s">
        <v>84</v>
      </c>
      <c r="O881" s="4">
        <v>6.6400000000000001E-2</v>
      </c>
      <c r="P881" s="4">
        <v>0</v>
      </c>
      <c r="Q881" s="4">
        <v>0</v>
      </c>
      <c r="R881" s="23">
        <v>9960000</v>
      </c>
      <c r="S881" s="23">
        <v>0</v>
      </c>
      <c r="T881" s="23">
        <v>0</v>
      </c>
      <c r="U881" s="23">
        <v>9960000</v>
      </c>
    </row>
    <row r="882" spans="1:21" x14ac:dyDescent="0.25">
      <c r="A882" t="s">
        <v>1341</v>
      </c>
      <c r="B882" t="s">
        <v>1342</v>
      </c>
      <c r="C882" t="s">
        <v>1314</v>
      </c>
      <c r="D882" t="s">
        <v>1315</v>
      </c>
      <c r="E882" t="s">
        <v>1315</v>
      </c>
      <c r="F882" t="s">
        <v>1316</v>
      </c>
      <c r="G882" t="s">
        <v>1343</v>
      </c>
      <c r="H882">
        <v>2023</v>
      </c>
      <c r="I882" t="s">
        <v>1344</v>
      </c>
      <c r="J882" t="s">
        <v>1319</v>
      </c>
      <c r="K882" s="23">
        <v>150000000</v>
      </c>
      <c r="L882" t="s">
        <v>24</v>
      </c>
      <c r="M882" t="s">
        <v>1345</v>
      </c>
      <c r="O882" s="4">
        <v>4.3299999999999998E-2</v>
      </c>
      <c r="P882" s="4">
        <v>0</v>
      </c>
      <c r="Q882" s="4">
        <v>0</v>
      </c>
      <c r="R882" s="23">
        <v>6495000</v>
      </c>
      <c r="S882" s="23">
        <v>0</v>
      </c>
      <c r="T882" s="23">
        <v>0</v>
      </c>
      <c r="U882" s="23">
        <v>6495000</v>
      </c>
    </row>
    <row r="883" spans="1:21" x14ac:dyDescent="0.25">
      <c r="A883" t="s">
        <v>1341</v>
      </c>
      <c r="B883" t="s">
        <v>1342</v>
      </c>
      <c r="C883" t="s">
        <v>1314</v>
      </c>
      <c r="D883" t="s">
        <v>1315</v>
      </c>
      <c r="E883" t="s">
        <v>1315</v>
      </c>
      <c r="F883" t="s">
        <v>1316</v>
      </c>
      <c r="G883" t="s">
        <v>1343</v>
      </c>
      <c r="H883">
        <v>2023</v>
      </c>
      <c r="I883" t="s">
        <v>1344</v>
      </c>
      <c r="J883" t="s">
        <v>1319</v>
      </c>
      <c r="K883" s="23">
        <v>150000000</v>
      </c>
      <c r="L883" t="s">
        <v>25</v>
      </c>
      <c r="N883" t="s">
        <v>1346</v>
      </c>
      <c r="O883" s="4">
        <v>0</v>
      </c>
      <c r="P883" s="4">
        <v>7.4499999999999997E-2</v>
      </c>
      <c r="Q883" s="4">
        <v>0</v>
      </c>
      <c r="R883" s="23">
        <v>0</v>
      </c>
      <c r="S883" s="23">
        <v>11175000</v>
      </c>
      <c r="T883" s="23">
        <v>0</v>
      </c>
      <c r="U883" s="23">
        <v>11175000</v>
      </c>
    </row>
    <row r="884" spans="1:21" x14ac:dyDescent="0.25">
      <c r="A884" t="s">
        <v>1341</v>
      </c>
      <c r="B884" t="s">
        <v>1342</v>
      </c>
      <c r="C884" t="s">
        <v>1314</v>
      </c>
      <c r="D884" t="s">
        <v>1315</v>
      </c>
      <c r="E884" t="s">
        <v>1315</v>
      </c>
      <c r="F884" t="s">
        <v>1316</v>
      </c>
      <c r="G884" t="s">
        <v>1343</v>
      </c>
      <c r="H884">
        <v>2023</v>
      </c>
      <c r="I884" t="s">
        <v>1344</v>
      </c>
      <c r="J884" t="s">
        <v>1319</v>
      </c>
      <c r="K884" s="23">
        <v>150000000</v>
      </c>
      <c r="L884" t="s">
        <v>1335</v>
      </c>
      <c r="M884" t="s">
        <v>1327</v>
      </c>
      <c r="N884" t="s">
        <v>1347</v>
      </c>
      <c r="O884" s="4">
        <v>0</v>
      </c>
      <c r="P884" s="4">
        <v>0</v>
      </c>
      <c r="Q884" s="4">
        <v>0.2591</v>
      </c>
      <c r="R884" s="23">
        <v>0</v>
      </c>
      <c r="S884" s="23">
        <v>0</v>
      </c>
      <c r="T884" s="23">
        <v>38865000</v>
      </c>
      <c r="U884" s="23">
        <v>38865000</v>
      </c>
    </row>
    <row r="885" spans="1:21" x14ac:dyDescent="0.25">
      <c r="A885" t="s">
        <v>1945</v>
      </c>
      <c r="B885" t="s">
        <v>1946</v>
      </c>
      <c r="C885" t="s">
        <v>1314</v>
      </c>
      <c r="D885" t="s">
        <v>1947</v>
      </c>
      <c r="E885" t="s">
        <v>1948</v>
      </c>
      <c r="F885" t="s">
        <v>1324</v>
      </c>
      <c r="G885" t="s">
        <v>1325</v>
      </c>
      <c r="H885">
        <v>2023</v>
      </c>
      <c r="I885" t="s">
        <v>1344</v>
      </c>
      <c r="J885" t="s">
        <v>1319</v>
      </c>
      <c r="K885" s="23">
        <v>150000000</v>
      </c>
      <c r="L885" t="s">
        <v>24</v>
      </c>
      <c r="M885" t="s">
        <v>1345</v>
      </c>
      <c r="O885" s="4">
        <v>8.3299999999999999E-2</v>
      </c>
      <c r="P885" s="4">
        <v>0</v>
      </c>
      <c r="Q885" s="4">
        <v>0</v>
      </c>
      <c r="R885" s="23">
        <v>12495000</v>
      </c>
      <c r="S885" s="23">
        <v>0</v>
      </c>
      <c r="T885" s="23">
        <v>0</v>
      </c>
      <c r="U885" s="23">
        <v>12495000</v>
      </c>
    </row>
    <row r="886" spans="1:21" x14ac:dyDescent="0.25">
      <c r="A886" t="s">
        <v>1349</v>
      </c>
      <c r="B886" t="s">
        <v>1350</v>
      </c>
      <c r="C886" t="s">
        <v>1314</v>
      </c>
      <c r="D886" t="s">
        <v>1315</v>
      </c>
      <c r="E886" t="s">
        <v>1315</v>
      </c>
      <c r="F886" t="s">
        <v>1338</v>
      </c>
      <c r="G886" t="s">
        <v>1351</v>
      </c>
      <c r="H886">
        <v>2023</v>
      </c>
      <c r="I886" t="s">
        <v>1348</v>
      </c>
      <c r="J886" t="s">
        <v>1319</v>
      </c>
      <c r="K886" s="23">
        <v>150000000</v>
      </c>
      <c r="L886" t="s">
        <v>24</v>
      </c>
      <c r="M886" t="s">
        <v>1327</v>
      </c>
      <c r="O886" s="4">
        <v>4.2900000000000001E-2</v>
      </c>
      <c r="P886" s="4">
        <v>0</v>
      </c>
      <c r="Q886" s="4">
        <v>0</v>
      </c>
      <c r="R886" s="23">
        <v>6435000</v>
      </c>
      <c r="S886" s="23">
        <v>0</v>
      </c>
      <c r="T886" s="23">
        <v>0</v>
      </c>
      <c r="U886" s="23">
        <v>6435000</v>
      </c>
    </row>
    <row r="887" spans="1:21" x14ac:dyDescent="0.25">
      <c r="A887" t="s">
        <v>1349</v>
      </c>
      <c r="B887" t="s">
        <v>1350</v>
      </c>
      <c r="C887" t="s">
        <v>1314</v>
      </c>
      <c r="D887" t="s">
        <v>1315</v>
      </c>
      <c r="E887" t="s">
        <v>1315</v>
      </c>
      <c r="F887" t="s">
        <v>1338</v>
      </c>
      <c r="G887" t="s">
        <v>1351</v>
      </c>
      <c r="H887">
        <v>2023</v>
      </c>
      <c r="I887" t="s">
        <v>1348</v>
      </c>
      <c r="J887" t="s">
        <v>1319</v>
      </c>
      <c r="K887" s="23">
        <v>150000000</v>
      </c>
      <c r="L887" t="s">
        <v>24</v>
      </c>
      <c r="M887" t="s">
        <v>1352</v>
      </c>
      <c r="O887" s="4">
        <v>0.62159999999999993</v>
      </c>
      <c r="P887" s="4">
        <v>0</v>
      </c>
      <c r="Q887" s="4">
        <v>0</v>
      </c>
      <c r="R887" s="23">
        <v>93239999.999999985</v>
      </c>
      <c r="S887" s="23">
        <v>0</v>
      </c>
      <c r="T887" s="23">
        <v>0</v>
      </c>
      <c r="U887" s="23">
        <v>93240000</v>
      </c>
    </row>
    <row r="888" spans="1:21" x14ac:dyDescent="0.25">
      <c r="A888" t="s">
        <v>1648</v>
      </c>
      <c r="B888" t="s">
        <v>1649</v>
      </c>
      <c r="C888" t="s">
        <v>1367</v>
      </c>
      <c r="D888" t="s">
        <v>1623</v>
      </c>
      <c r="E888" t="s">
        <v>1623</v>
      </c>
      <c r="F888" t="s">
        <v>1316</v>
      </c>
      <c r="G888" t="s">
        <v>1343</v>
      </c>
      <c r="H888">
        <v>2023</v>
      </c>
      <c r="I888" t="s">
        <v>1348</v>
      </c>
      <c r="J888" t="s">
        <v>1319</v>
      </c>
      <c r="K888" s="23">
        <v>350000</v>
      </c>
      <c r="L888" t="s">
        <v>25</v>
      </c>
      <c r="N888" t="s">
        <v>1365</v>
      </c>
      <c r="O888" s="4">
        <v>0</v>
      </c>
      <c r="P888" s="4">
        <v>0.5</v>
      </c>
      <c r="Q888" s="4">
        <v>0</v>
      </c>
      <c r="R888" s="23">
        <v>0</v>
      </c>
      <c r="S888" s="23">
        <v>175000</v>
      </c>
      <c r="T888" s="23">
        <v>0</v>
      </c>
      <c r="U888" s="23">
        <v>175000</v>
      </c>
    </row>
    <row r="889" spans="1:21" x14ac:dyDescent="0.25">
      <c r="A889" t="s">
        <v>1688</v>
      </c>
      <c r="B889" t="s">
        <v>1689</v>
      </c>
      <c r="C889" t="s">
        <v>1314</v>
      </c>
      <c r="D889" t="s">
        <v>1690</v>
      </c>
      <c r="E889" t="s">
        <v>1691</v>
      </c>
      <c r="F889" t="s">
        <v>1316</v>
      </c>
      <c r="G889" t="s">
        <v>1317</v>
      </c>
      <c r="H889">
        <v>2023</v>
      </c>
      <c r="I889" t="s">
        <v>1348</v>
      </c>
      <c r="J889" t="s">
        <v>1319</v>
      </c>
      <c r="K889" s="23">
        <v>70000000</v>
      </c>
      <c r="L889" t="s">
        <v>25</v>
      </c>
      <c r="N889" t="s">
        <v>1320</v>
      </c>
      <c r="O889" s="4">
        <v>0</v>
      </c>
      <c r="P889" s="4">
        <v>1</v>
      </c>
      <c r="Q889" s="4">
        <v>0</v>
      </c>
      <c r="R889" s="23">
        <v>0</v>
      </c>
      <c r="S889" s="23">
        <v>70000000</v>
      </c>
      <c r="T889" s="23">
        <v>0</v>
      </c>
      <c r="U889" s="23">
        <v>70000000</v>
      </c>
    </row>
    <row r="890" spans="1:21" x14ac:dyDescent="0.25">
      <c r="A890" t="s">
        <v>1489</v>
      </c>
      <c r="B890" t="s">
        <v>1474</v>
      </c>
      <c r="C890" t="s">
        <v>1314</v>
      </c>
      <c r="D890" t="s">
        <v>1475</v>
      </c>
      <c r="E890" t="s">
        <v>1476</v>
      </c>
      <c r="F890" t="s">
        <v>1338</v>
      </c>
      <c r="G890" t="s">
        <v>1351</v>
      </c>
      <c r="H890">
        <v>2023</v>
      </c>
      <c r="I890" t="s">
        <v>1477</v>
      </c>
      <c r="J890" t="s">
        <v>1319</v>
      </c>
      <c r="K890" s="23">
        <v>15000000</v>
      </c>
      <c r="L890" t="s">
        <v>24</v>
      </c>
      <c r="M890" t="s">
        <v>1352</v>
      </c>
      <c r="O890" s="4">
        <v>0.1996</v>
      </c>
      <c r="P890" s="4">
        <v>0</v>
      </c>
      <c r="Q890" s="4">
        <v>0</v>
      </c>
      <c r="R890" s="23">
        <v>2994000</v>
      </c>
      <c r="S890" s="23">
        <v>0</v>
      </c>
      <c r="T890" s="23">
        <v>0</v>
      </c>
      <c r="U890" s="23">
        <v>2994000</v>
      </c>
    </row>
    <row r="891" spans="1:21" x14ac:dyDescent="0.25">
      <c r="A891" t="s">
        <v>1489</v>
      </c>
      <c r="B891" t="s">
        <v>1474</v>
      </c>
      <c r="C891" t="s">
        <v>1314</v>
      </c>
      <c r="D891" t="s">
        <v>1475</v>
      </c>
      <c r="E891" t="s">
        <v>1476</v>
      </c>
      <c r="F891" t="s">
        <v>1338</v>
      </c>
      <c r="G891" t="s">
        <v>1351</v>
      </c>
      <c r="H891">
        <v>2023</v>
      </c>
      <c r="I891" t="s">
        <v>1477</v>
      </c>
      <c r="J891" t="s">
        <v>1319</v>
      </c>
      <c r="K891" s="23">
        <v>15000000</v>
      </c>
      <c r="L891" t="s">
        <v>1335</v>
      </c>
      <c r="M891" t="s">
        <v>1345</v>
      </c>
      <c r="N891" t="s">
        <v>1365</v>
      </c>
      <c r="O891" s="4">
        <v>0</v>
      </c>
      <c r="P891" s="4">
        <v>0</v>
      </c>
      <c r="Q891" s="4">
        <v>2.5899999999999999E-2</v>
      </c>
      <c r="R891" s="23">
        <v>0</v>
      </c>
      <c r="S891" s="23">
        <v>0</v>
      </c>
      <c r="T891" s="23">
        <v>388500</v>
      </c>
      <c r="U891" s="23">
        <v>388500</v>
      </c>
    </row>
    <row r="892" spans="1:21" x14ac:dyDescent="0.25">
      <c r="A892" t="s">
        <v>1489</v>
      </c>
      <c r="B892" t="s">
        <v>1474</v>
      </c>
      <c r="C892" t="s">
        <v>1314</v>
      </c>
      <c r="D892" t="s">
        <v>1475</v>
      </c>
      <c r="E892" t="s">
        <v>1476</v>
      </c>
      <c r="F892" t="s">
        <v>1338</v>
      </c>
      <c r="G892" t="s">
        <v>1351</v>
      </c>
      <c r="H892">
        <v>2023</v>
      </c>
      <c r="I892" t="s">
        <v>1477</v>
      </c>
      <c r="J892" t="s">
        <v>1319</v>
      </c>
      <c r="K892" s="23">
        <v>15000000</v>
      </c>
      <c r="L892" t="s">
        <v>24</v>
      </c>
      <c r="M892" t="s">
        <v>1327</v>
      </c>
      <c r="O892" s="4">
        <v>0.43149999999999999</v>
      </c>
      <c r="P892" s="4">
        <v>0</v>
      </c>
      <c r="Q892" s="4">
        <v>0</v>
      </c>
      <c r="R892" s="23">
        <v>6472500</v>
      </c>
      <c r="S892" s="23">
        <v>0</v>
      </c>
      <c r="T892" s="23">
        <v>0</v>
      </c>
      <c r="U892" s="23">
        <v>6472500</v>
      </c>
    </row>
    <row r="893" spans="1:21" x14ac:dyDescent="0.25">
      <c r="A893" t="s">
        <v>1537</v>
      </c>
      <c r="B893" t="s">
        <v>1538</v>
      </c>
      <c r="C893" t="s">
        <v>1314</v>
      </c>
      <c r="D893" t="s">
        <v>1539</v>
      </c>
      <c r="E893" t="s">
        <v>1539</v>
      </c>
      <c r="F893" t="s">
        <v>1324</v>
      </c>
      <c r="G893" t="s">
        <v>1374</v>
      </c>
      <c r="H893">
        <v>2023</v>
      </c>
      <c r="I893" t="s">
        <v>1540</v>
      </c>
      <c r="J893" t="s">
        <v>1319</v>
      </c>
      <c r="K893" s="23">
        <v>50000000</v>
      </c>
      <c r="L893" t="s">
        <v>24</v>
      </c>
      <c r="M893" t="s">
        <v>1327</v>
      </c>
      <c r="O893" s="4">
        <v>0.15109999999999998</v>
      </c>
      <c r="P893" s="4">
        <v>0</v>
      </c>
      <c r="Q893" s="4">
        <v>0</v>
      </c>
      <c r="R893" s="23">
        <v>7554999.9999999991</v>
      </c>
      <c r="S893" s="23">
        <v>0</v>
      </c>
      <c r="T893" s="23">
        <v>0</v>
      </c>
      <c r="U893" s="23">
        <v>7555000</v>
      </c>
    </row>
    <row r="894" spans="1:21" x14ac:dyDescent="0.25">
      <c r="A894" t="s">
        <v>1478</v>
      </c>
      <c r="B894" t="s">
        <v>1479</v>
      </c>
      <c r="C894" t="s">
        <v>1480</v>
      </c>
      <c r="D894" t="s">
        <v>1475</v>
      </c>
      <c r="E894" t="s">
        <v>1476</v>
      </c>
      <c r="F894" t="s">
        <v>1338</v>
      </c>
      <c r="G894" t="s">
        <v>1481</v>
      </c>
      <c r="H894">
        <v>2023</v>
      </c>
      <c r="I894" t="s">
        <v>1482</v>
      </c>
      <c r="J894" t="s">
        <v>1319</v>
      </c>
      <c r="K894" s="23">
        <v>1000000</v>
      </c>
      <c r="L894" t="s">
        <v>1335</v>
      </c>
      <c r="M894" t="s">
        <v>1469</v>
      </c>
      <c r="N894" t="s">
        <v>1346</v>
      </c>
      <c r="O894" s="4">
        <v>0</v>
      </c>
      <c r="P894" s="4">
        <v>0</v>
      </c>
      <c r="Q894" s="4">
        <v>0.73010000000000008</v>
      </c>
      <c r="R894" s="23">
        <v>0</v>
      </c>
      <c r="S894" s="23">
        <v>0</v>
      </c>
      <c r="T894" s="23">
        <v>730100.00000000012</v>
      </c>
      <c r="U894" s="23">
        <v>730100</v>
      </c>
    </row>
    <row r="895" spans="1:21" x14ac:dyDescent="0.25">
      <c r="A895" t="s">
        <v>1483</v>
      </c>
      <c r="B895" t="s">
        <v>1484</v>
      </c>
      <c r="C895" t="s">
        <v>1480</v>
      </c>
      <c r="D895" t="s">
        <v>1475</v>
      </c>
      <c r="E895" t="s">
        <v>1476</v>
      </c>
      <c r="F895" t="s">
        <v>1338</v>
      </c>
      <c r="G895" t="s">
        <v>1481</v>
      </c>
      <c r="H895">
        <v>2023</v>
      </c>
      <c r="I895" t="s">
        <v>1482</v>
      </c>
      <c r="J895" t="s">
        <v>1319</v>
      </c>
      <c r="K895" s="23">
        <v>640000</v>
      </c>
      <c r="L895" t="s">
        <v>25</v>
      </c>
      <c r="N895" t="s">
        <v>1346</v>
      </c>
      <c r="O895" s="4">
        <v>0</v>
      </c>
      <c r="P895" s="4">
        <v>0.50049999999999994</v>
      </c>
      <c r="Q895" s="4">
        <v>0</v>
      </c>
      <c r="R895" s="23">
        <v>0</v>
      </c>
      <c r="S895" s="23">
        <v>320319.99999999994</v>
      </c>
      <c r="T895" s="23">
        <v>0</v>
      </c>
      <c r="U895" s="23">
        <v>320320</v>
      </c>
    </row>
    <row r="896" spans="1:21" x14ac:dyDescent="0.25">
      <c r="A896" t="s">
        <v>1488</v>
      </c>
      <c r="B896" t="s">
        <v>1479</v>
      </c>
      <c r="C896" t="s">
        <v>1314</v>
      </c>
      <c r="D896" t="s">
        <v>1475</v>
      </c>
      <c r="E896" t="s">
        <v>1476</v>
      </c>
      <c r="F896" t="s">
        <v>1355</v>
      </c>
      <c r="G896" t="s">
        <v>1370</v>
      </c>
      <c r="H896">
        <v>2023</v>
      </c>
      <c r="I896" t="s">
        <v>1482</v>
      </c>
      <c r="J896" t="s">
        <v>1319</v>
      </c>
      <c r="K896" s="23">
        <v>5000000</v>
      </c>
      <c r="L896" t="s">
        <v>1335</v>
      </c>
      <c r="M896" t="s">
        <v>1469</v>
      </c>
      <c r="N896" t="s">
        <v>1346</v>
      </c>
      <c r="O896" s="4">
        <v>0</v>
      </c>
      <c r="P896" s="4">
        <v>0</v>
      </c>
      <c r="Q896" s="4">
        <v>0.73010000000000008</v>
      </c>
      <c r="R896" s="23">
        <v>0</v>
      </c>
      <c r="S896" s="23">
        <v>0</v>
      </c>
      <c r="T896" s="23">
        <v>3650500.0000000005</v>
      </c>
      <c r="U896" s="23">
        <v>3650500</v>
      </c>
    </row>
    <row r="897" spans="1:21" x14ac:dyDescent="0.25">
      <c r="A897" t="s">
        <v>1490</v>
      </c>
      <c r="B897" t="s">
        <v>1491</v>
      </c>
      <c r="C897" t="s">
        <v>1314</v>
      </c>
      <c r="D897" t="s">
        <v>1475</v>
      </c>
      <c r="E897" t="s">
        <v>1476</v>
      </c>
      <c r="F897" t="s">
        <v>1355</v>
      </c>
      <c r="G897" t="s">
        <v>1370</v>
      </c>
      <c r="H897">
        <v>2023</v>
      </c>
      <c r="I897" t="s">
        <v>1482</v>
      </c>
      <c r="J897" t="s">
        <v>1319</v>
      </c>
      <c r="K897" s="23">
        <v>4000000</v>
      </c>
      <c r="L897" t="s">
        <v>25</v>
      </c>
      <c r="N897" t="s">
        <v>1346</v>
      </c>
      <c r="O897" s="4">
        <v>0</v>
      </c>
      <c r="P897" s="4">
        <v>0.50049999999999994</v>
      </c>
      <c r="Q897" s="4">
        <v>0</v>
      </c>
      <c r="R897" s="23">
        <v>0</v>
      </c>
      <c r="S897" s="23">
        <v>2001999.9999999998</v>
      </c>
      <c r="T897" s="23">
        <v>0</v>
      </c>
      <c r="U897" s="23">
        <v>2002000</v>
      </c>
    </row>
    <row r="898" spans="1:21" x14ac:dyDescent="0.25">
      <c r="A898" t="s">
        <v>1841</v>
      </c>
      <c r="B898" t="s">
        <v>1842</v>
      </c>
      <c r="C898" t="s">
        <v>1367</v>
      </c>
      <c r="D898" t="s">
        <v>1829</v>
      </c>
      <c r="E898" t="s">
        <v>1830</v>
      </c>
      <c r="F898" t="s">
        <v>1316</v>
      </c>
      <c r="G898" t="s">
        <v>1317</v>
      </c>
      <c r="H898">
        <v>2023</v>
      </c>
      <c r="I898" t="s">
        <v>1482</v>
      </c>
      <c r="J898" t="s">
        <v>1319</v>
      </c>
      <c r="K898" s="23">
        <v>500000</v>
      </c>
      <c r="L898" t="s">
        <v>25</v>
      </c>
      <c r="N898" t="s">
        <v>1415</v>
      </c>
      <c r="O898" s="4">
        <v>0</v>
      </c>
      <c r="P898" s="4">
        <v>0.5</v>
      </c>
      <c r="Q898" s="4">
        <v>0</v>
      </c>
      <c r="R898" s="23">
        <v>0</v>
      </c>
      <c r="S898" s="23">
        <v>250000</v>
      </c>
      <c r="T898" s="23">
        <v>0</v>
      </c>
      <c r="U898" s="23">
        <v>250000</v>
      </c>
    </row>
    <row r="899" spans="1:21" x14ac:dyDescent="0.25">
      <c r="A899" t="s">
        <v>2033</v>
      </c>
      <c r="B899" t="s">
        <v>2034</v>
      </c>
      <c r="C899" t="s">
        <v>1367</v>
      </c>
      <c r="D899" t="s">
        <v>1964</v>
      </c>
      <c r="E899" t="s">
        <v>1964</v>
      </c>
      <c r="F899" t="s">
        <v>1324</v>
      </c>
      <c r="G899" t="s">
        <v>1378</v>
      </c>
      <c r="H899">
        <v>2023</v>
      </c>
      <c r="I899" t="s">
        <v>1482</v>
      </c>
      <c r="J899" t="s">
        <v>1319</v>
      </c>
      <c r="K899" s="23">
        <v>260000</v>
      </c>
      <c r="L899" t="s">
        <v>1335</v>
      </c>
      <c r="M899" t="s">
        <v>1345</v>
      </c>
      <c r="N899" t="s">
        <v>1380</v>
      </c>
      <c r="O899" s="4">
        <v>0</v>
      </c>
      <c r="P899" s="4">
        <v>0</v>
      </c>
      <c r="Q899" s="4">
        <v>1</v>
      </c>
      <c r="R899" s="23">
        <v>0</v>
      </c>
      <c r="S899" s="23">
        <v>0</v>
      </c>
      <c r="T899" s="23">
        <v>260000</v>
      </c>
      <c r="U899" s="23">
        <v>260000</v>
      </c>
    </row>
    <row r="900" spans="1:21" x14ac:dyDescent="0.25">
      <c r="A900" t="s">
        <v>2039</v>
      </c>
      <c r="B900" t="s">
        <v>2040</v>
      </c>
      <c r="C900" t="s">
        <v>1367</v>
      </c>
      <c r="D900" t="s">
        <v>1964</v>
      </c>
      <c r="E900" t="s">
        <v>1964</v>
      </c>
      <c r="F900" t="s">
        <v>1316</v>
      </c>
      <c r="G900" t="s">
        <v>1343</v>
      </c>
      <c r="H900">
        <v>2023</v>
      </c>
      <c r="I900" t="s">
        <v>1482</v>
      </c>
      <c r="J900" t="s">
        <v>1319</v>
      </c>
      <c r="K900" s="23">
        <v>350000</v>
      </c>
      <c r="L900" t="s">
        <v>1335</v>
      </c>
      <c r="M900" t="s">
        <v>1345</v>
      </c>
      <c r="N900" t="s">
        <v>1365</v>
      </c>
      <c r="O900" s="4">
        <v>0</v>
      </c>
      <c r="P900" s="4">
        <v>0</v>
      </c>
      <c r="Q900" s="4">
        <v>1</v>
      </c>
      <c r="R900" s="23">
        <v>0</v>
      </c>
      <c r="S900" s="23">
        <v>0</v>
      </c>
      <c r="T900" s="23">
        <v>350000</v>
      </c>
      <c r="U900" s="23">
        <v>350000</v>
      </c>
    </row>
    <row r="901" spans="1:21" x14ac:dyDescent="0.25">
      <c r="A901" t="s">
        <v>1361</v>
      </c>
      <c r="B901" t="s">
        <v>1362</v>
      </c>
      <c r="C901" t="s">
        <v>1314</v>
      </c>
      <c r="D901" t="s">
        <v>1315</v>
      </c>
      <c r="E901" t="s">
        <v>1315</v>
      </c>
      <c r="F901" t="s">
        <v>1355</v>
      </c>
      <c r="G901" t="s">
        <v>1363</v>
      </c>
      <c r="H901">
        <v>2023</v>
      </c>
      <c r="I901" t="s">
        <v>1364</v>
      </c>
      <c r="J901" t="s">
        <v>1319</v>
      </c>
      <c r="K901" s="23">
        <v>345000000</v>
      </c>
      <c r="L901" t="s">
        <v>24</v>
      </c>
      <c r="M901" t="s">
        <v>1321</v>
      </c>
      <c r="O901" s="4">
        <v>5.1999999999999998E-3</v>
      </c>
      <c r="P901" s="4">
        <v>0</v>
      </c>
      <c r="Q901" s="4">
        <v>0</v>
      </c>
      <c r="R901" s="23">
        <v>1794000</v>
      </c>
      <c r="S901" s="23">
        <v>0</v>
      </c>
      <c r="T901" s="23">
        <v>0</v>
      </c>
      <c r="U901" s="23">
        <v>1794000</v>
      </c>
    </row>
    <row r="902" spans="1:21" x14ac:dyDescent="0.25">
      <c r="A902" t="s">
        <v>1361</v>
      </c>
      <c r="B902" t="s">
        <v>1362</v>
      </c>
      <c r="C902" t="s">
        <v>1314</v>
      </c>
      <c r="D902" t="s">
        <v>1315</v>
      </c>
      <c r="E902" t="s">
        <v>1315</v>
      </c>
      <c r="F902" t="s">
        <v>1355</v>
      </c>
      <c r="G902" t="s">
        <v>1363</v>
      </c>
      <c r="H902">
        <v>2023</v>
      </c>
      <c r="I902" t="s">
        <v>1364</v>
      </c>
      <c r="J902" t="s">
        <v>1319</v>
      </c>
      <c r="K902" s="23">
        <v>345000000</v>
      </c>
      <c r="L902" t="s">
        <v>25</v>
      </c>
      <c r="N902" t="s">
        <v>1365</v>
      </c>
      <c r="O902" s="4">
        <v>0</v>
      </c>
      <c r="P902" s="4">
        <v>5.7999999999999996E-3</v>
      </c>
      <c r="Q902" s="4">
        <v>0</v>
      </c>
      <c r="R902" s="23">
        <v>0</v>
      </c>
      <c r="S902" s="23">
        <v>2000999.9999999998</v>
      </c>
      <c r="T902" s="23">
        <v>0</v>
      </c>
      <c r="U902" s="23">
        <v>2001000</v>
      </c>
    </row>
    <row r="903" spans="1:21" x14ac:dyDescent="0.25">
      <c r="A903" t="s">
        <v>1361</v>
      </c>
      <c r="B903" t="s">
        <v>1362</v>
      </c>
      <c r="C903" t="s">
        <v>1314</v>
      </c>
      <c r="D903" t="s">
        <v>1315</v>
      </c>
      <c r="E903" t="s">
        <v>1315</v>
      </c>
      <c r="F903" t="s">
        <v>1355</v>
      </c>
      <c r="G903" t="s">
        <v>1363</v>
      </c>
      <c r="H903">
        <v>2023</v>
      </c>
      <c r="I903" t="s">
        <v>1364</v>
      </c>
      <c r="J903" t="s">
        <v>1319</v>
      </c>
      <c r="K903" s="23">
        <v>345000000</v>
      </c>
      <c r="L903" t="s">
        <v>25</v>
      </c>
      <c r="N903" t="s">
        <v>1366</v>
      </c>
      <c r="O903" s="4">
        <v>0</v>
      </c>
      <c r="P903" s="4">
        <v>0.18960000000000002</v>
      </c>
      <c r="Q903" s="4">
        <v>0</v>
      </c>
      <c r="R903" s="23">
        <v>0</v>
      </c>
      <c r="S903" s="23">
        <v>65412000.000000007</v>
      </c>
      <c r="T903" s="23">
        <v>0</v>
      </c>
      <c r="U903" s="23">
        <v>65412000</v>
      </c>
    </row>
    <row r="904" spans="1:21" x14ac:dyDescent="0.25">
      <c r="A904" t="s">
        <v>1570</v>
      </c>
      <c r="B904" t="s">
        <v>1571</v>
      </c>
      <c r="C904" t="s">
        <v>1367</v>
      </c>
      <c r="D904" t="s">
        <v>1539</v>
      </c>
      <c r="E904" t="s">
        <v>1539</v>
      </c>
      <c r="F904" t="s">
        <v>1316</v>
      </c>
      <c r="G904" t="s">
        <v>1317</v>
      </c>
      <c r="H904">
        <v>2023</v>
      </c>
      <c r="I904" t="s">
        <v>1364</v>
      </c>
      <c r="J904" t="s">
        <v>1319</v>
      </c>
      <c r="K904" s="23">
        <v>1600000</v>
      </c>
      <c r="L904" t="s">
        <v>24</v>
      </c>
      <c r="M904" t="s">
        <v>1345</v>
      </c>
      <c r="O904" s="4">
        <v>1</v>
      </c>
      <c r="P904" s="4">
        <v>0</v>
      </c>
      <c r="Q904" s="4">
        <v>0</v>
      </c>
      <c r="R904" s="23">
        <v>1600000</v>
      </c>
      <c r="S904" s="23">
        <v>0</v>
      </c>
      <c r="T904" s="23">
        <v>0</v>
      </c>
      <c r="U904" s="23">
        <v>1600000</v>
      </c>
    </row>
    <row r="905" spans="1:21" x14ac:dyDescent="0.25">
      <c r="A905" t="s">
        <v>1607</v>
      </c>
      <c r="B905" t="s">
        <v>1608</v>
      </c>
      <c r="C905" t="s">
        <v>1367</v>
      </c>
      <c r="D905" t="s">
        <v>1590</v>
      </c>
      <c r="E905" t="s">
        <v>1591</v>
      </c>
      <c r="F905" t="s">
        <v>1316</v>
      </c>
      <c r="G905" t="s">
        <v>1343</v>
      </c>
      <c r="H905">
        <v>2023</v>
      </c>
      <c r="I905" t="s">
        <v>1364</v>
      </c>
      <c r="J905" t="s">
        <v>1319</v>
      </c>
      <c r="K905" s="23">
        <v>200000</v>
      </c>
      <c r="L905" t="s">
        <v>24</v>
      </c>
      <c r="M905" t="s">
        <v>1327</v>
      </c>
      <c r="O905" s="4">
        <v>0.1</v>
      </c>
      <c r="P905" s="4">
        <v>0</v>
      </c>
      <c r="Q905" s="4">
        <v>0</v>
      </c>
      <c r="R905" s="23">
        <v>20000</v>
      </c>
      <c r="S905" s="23">
        <v>0</v>
      </c>
      <c r="T905" s="23">
        <v>0</v>
      </c>
      <c r="U905" s="23">
        <v>20000</v>
      </c>
    </row>
    <row r="906" spans="1:21" x14ac:dyDescent="0.25">
      <c r="A906" t="s">
        <v>1607</v>
      </c>
      <c r="B906" t="s">
        <v>1608</v>
      </c>
      <c r="C906" t="s">
        <v>1367</v>
      </c>
      <c r="D906" t="s">
        <v>1590</v>
      </c>
      <c r="E906" t="s">
        <v>1591</v>
      </c>
      <c r="F906" t="s">
        <v>1316</v>
      </c>
      <c r="G906" t="s">
        <v>1343</v>
      </c>
      <c r="H906">
        <v>2023</v>
      </c>
      <c r="I906" t="s">
        <v>1364</v>
      </c>
      <c r="J906" t="s">
        <v>1319</v>
      </c>
      <c r="K906" s="23">
        <v>200000</v>
      </c>
      <c r="L906" t="s">
        <v>25</v>
      </c>
      <c r="N906" t="s">
        <v>1347</v>
      </c>
      <c r="O906" s="4">
        <v>0</v>
      </c>
      <c r="P906" s="4">
        <v>0.1</v>
      </c>
      <c r="Q906" s="4">
        <v>0</v>
      </c>
      <c r="R906" s="23">
        <v>0</v>
      </c>
      <c r="S906" s="23">
        <v>20000</v>
      </c>
      <c r="T906" s="23">
        <v>0</v>
      </c>
      <c r="U906" s="23">
        <v>20000</v>
      </c>
    </row>
    <row r="907" spans="1:21" x14ac:dyDescent="0.25">
      <c r="A907" t="s">
        <v>1609</v>
      </c>
      <c r="B907" t="s">
        <v>1610</v>
      </c>
      <c r="C907" t="s">
        <v>1367</v>
      </c>
      <c r="D907" t="s">
        <v>1590</v>
      </c>
      <c r="E907" t="s">
        <v>1591</v>
      </c>
      <c r="F907" t="s">
        <v>1316</v>
      </c>
      <c r="G907" t="s">
        <v>1343</v>
      </c>
      <c r="H907">
        <v>2023</v>
      </c>
      <c r="I907" t="s">
        <v>1364</v>
      </c>
      <c r="J907" t="s">
        <v>1319</v>
      </c>
      <c r="K907" s="23">
        <v>100000</v>
      </c>
      <c r="L907" t="s">
        <v>25</v>
      </c>
      <c r="N907" t="s">
        <v>1347</v>
      </c>
      <c r="O907" s="4">
        <v>0</v>
      </c>
      <c r="P907" s="4">
        <v>0.1</v>
      </c>
      <c r="Q907" s="4">
        <v>0</v>
      </c>
      <c r="R907" s="23">
        <v>0</v>
      </c>
      <c r="S907" s="23">
        <v>10000</v>
      </c>
      <c r="T907" s="23">
        <v>0</v>
      </c>
      <c r="U907" s="23">
        <v>10000</v>
      </c>
    </row>
    <row r="908" spans="1:21" x14ac:dyDescent="0.25">
      <c r="A908" t="s">
        <v>1609</v>
      </c>
      <c r="B908" t="s">
        <v>1610</v>
      </c>
      <c r="C908" t="s">
        <v>1367</v>
      </c>
      <c r="D908" t="s">
        <v>1590</v>
      </c>
      <c r="E908" t="s">
        <v>1591</v>
      </c>
      <c r="F908" t="s">
        <v>1316</v>
      </c>
      <c r="G908" t="s">
        <v>1343</v>
      </c>
      <c r="H908">
        <v>2023</v>
      </c>
      <c r="I908" t="s">
        <v>1364</v>
      </c>
      <c r="J908" t="s">
        <v>1319</v>
      </c>
      <c r="K908" s="23">
        <v>100000</v>
      </c>
      <c r="L908" t="s">
        <v>24</v>
      </c>
      <c r="M908" t="s">
        <v>1327</v>
      </c>
      <c r="O908" s="4">
        <v>0.1</v>
      </c>
      <c r="P908" s="4">
        <v>0</v>
      </c>
      <c r="Q908" s="4">
        <v>0</v>
      </c>
      <c r="R908" s="23">
        <v>10000</v>
      </c>
      <c r="S908" s="23">
        <v>0</v>
      </c>
      <c r="T908" s="23">
        <v>0</v>
      </c>
      <c r="U908" s="23">
        <v>10000</v>
      </c>
    </row>
    <row r="909" spans="1:21" x14ac:dyDescent="0.25">
      <c r="A909" t="s">
        <v>1630</v>
      </c>
      <c r="B909" t="s">
        <v>1631</v>
      </c>
      <c r="C909" t="s">
        <v>1314</v>
      </c>
      <c r="D909" t="s">
        <v>1623</v>
      </c>
      <c r="E909" t="s">
        <v>1623</v>
      </c>
      <c r="F909" t="s">
        <v>1355</v>
      </c>
      <c r="G909" t="s">
        <v>1363</v>
      </c>
      <c r="H909">
        <v>2023</v>
      </c>
      <c r="I909" t="s">
        <v>1364</v>
      </c>
      <c r="J909" t="s">
        <v>1319</v>
      </c>
      <c r="K909" s="23">
        <v>50000000</v>
      </c>
      <c r="L909" t="s">
        <v>24</v>
      </c>
      <c r="M909" t="s">
        <v>84</v>
      </c>
      <c r="O909" s="4">
        <v>1</v>
      </c>
      <c r="P909" s="4">
        <v>0</v>
      </c>
      <c r="Q909" s="4">
        <v>0</v>
      </c>
      <c r="R909" s="23">
        <v>50000000</v>
      </c>
      <c r="S909" s="23">
        <v>0</v>
      </c>
      <c r="T909" s="23">
        <v>0</v>
      </c>
      <c r="U909" s="23">
        <v>50000000</v>
      </c>
    </row>
    <row r="910" spans="1:21" x14ac:dyDescent="0.25">
      <c r="A910" t="s">
        <v>1893</v>
      </c>
      <c r="B910" t="s">
        <v>1894</v>
      </c>
      <c r="C910" t="s">
        <v>1314</v>
      </c>
      <c r="D910" t="s">
        <v>1890</v>
      </c>
      <c r="E910" t="s">
        <v>1890</v>
      </c>
      <c r="F910" t="s">
        <v>1355</v>
      </c>
      <c r="G910" t="s">
        <v>1363</v>
      </c>
      <c r="H910">
        <v>2023</v>
      </c>
      <c r="I910" t="s">
        <v>1364</v>
      </c>
      <c r="J910" t="s">
        <v>1319</v>
      </c>
      <c r="K910" s="23">
        <v>300000000</v>
      </c>
      <c r="L910" t="s">
        <v>25</v>
      </c>
      <c r="N910" t="s">
        <v>1347</v>
      </c>
      <c r="O910" s="4">
        <v>0</v>
      </c>
      <c r="P910" s="4">
        <v>0.13200000000000001</v>
      </c>
      <c r="Q910" s="4">
        <v>0</v>
      </c>
      <c r="R910" s="23">
        <v>0</v>
      </c>
      <c r="S910" s="23">
        <v>39600000</v>
      </c>
      <c r="T910" s="23">
        <v>0</v>
      </c>
      <c r="U910" s="23">
        <v>39600000</v>
      </c>
    </row>
    <row r="911" spans="1:21" x14ac:dyDescent="0.25">
      <c r="A911" t="s">
        <v>1930</v>
      </c>
      <c r="B911" t="s">
        <v>1931</v>
      </c>
      <c r="C911" t="s">
        <v>1314</v>
      </c>
      <c r="D911" t="s">
        <v>1922</v>
      </c>
      <c r="E911" t="s">
        <v>1923</v>
      </c>
      <c r="F911" t="s">
        <v>1324</v>
      </c>
      <c r="G911" t="s">
        <v>1403</v>
      </c>
      <c r="H911">
        <v>2023</v>
      </c>
      <c r="I911" t="s">
        <v>1364</v>
      </c>
      <c r="J911" t="s">
        <v>1319</v>
      </c>
      <c r="K911" s="23">
        <v>25000000</v>
      </c>
      <c r="L911" t="s">
        <v>24</v>
      </c>
      <c r="M911" t="s">
        <v>1327</v>
      </c>
      <c r="O911" s="4">
        <v>0.32689999999999997</v>
      </c>
      <c r="P911" s="4">
        <v>0</v>
      </c>
      <c r="Q911" s="4">
        <v>0</v>
      </c>
      <c r="R911" s="23">
        <v>8172499.9999999991</v>
      </c>
      <c r="S911" s="23">
        <v>0</v>
      </c>
      <c r="T911" s="23">
        <v>0</v>
      </c>
      <c r="U911" s="23">
        <v>8172500</v>
      </c>
    </row>
    <row r="912" spans="1:21" x14ac:dyDescent="0.25">
      <c r="A912" t="s">
        <v>1930</v>
      </c>
      <c r="B912" t="s">
        <v>1931</v>
      </c>
      <c r="C912" t="s">
        <v>1314</v>
      </c>
      <c r="D912" t="s">
        <v>1922</v>
      </c>
      <c r="E912" t="s">
        <v>1923</v>
      </c>
      <c r="F912" t="s">
        <v>1324</v>
      </c>
      <c r="G912" t="s">
        <v>1403</v>
      </c>
      <c r="H912">
        <v>2023</v>
      </c>
      <c r="I912" t="s">
        <v>1364</v>
      </c>
      <c r="J912" t="s">
        <v>1319</v>
      </c>
      <c r="K912" s="23">
        <v>25000000</v>
      </c>
      <c r="L912" t="s">
        <v>1335</v>
      </c>
      <c r="M912" t="s">
        <v>1336</v>
      </c>
      <c r="N912" t="s">
        <v>1365</v>
      </c>
      <c r="O912" s="4">
        <v>0</v>
      </c>
      <c r="P912" s="4">
        <v>0</v>
      </c>
      <c r="Q912" s="4">
        <v>0.1696</v>
      </c>
      <c r="R912" s="23">
        <v>0</v>
      </c>
      <c r="S912" s="23">
        <v>0</v>
      </c>
      <c r="T912" s="23">
        <v>4240000</v>
      </c>
      <c r="U912" s="23">
        <v>4240000</v>
      </c>
    </row>
    <row r="913" spans="1:21" x14ac:dyDescent="0.25">
      <c r="A913" t="s">
        <v>1816</v>
      </c>
      <c r="B913" t="s">
        <v>1817</v>
      </c>
      <c r="C913" t="s">
        <v>1480</v>
      </c>
      <c r="D913" t="s">
        <v>1812</v>
      </c>
      <c r="E913" t="s">
        <v>1813</v>
      </c>
      <c r="F913" t="s">
        <v>1338</v>
      </c>
      <c r="G913" t="s">
        <v>1339</v>
      </c>
      <c r="H913">
        <v>2023</v>
      </c>
      <c r="I913" t="s">
        <v>1818</v>
      </c>
      <c r="J913" t="s">
        <v>1319</v>
      </c>
      <c r="K913" s="23">
        <v>50000000</v>
      </c>
      <c r="L913" t="s">
        <v>25</v>
      </c>
      <c r="N913" t="s">
        <v>1415</v>
      </c>
      <c r="O913" s="4">
        <v>0</v>
      </c>
      <c r="P913" s="4">
        <v>0.36200000000000004</v>
      </c>
      <c r="Q913" s="4">
        <v>0</v>
      </c>
      <c r="R913" s="23">
        <v>0</v>
      </c>
      <c r="S913" s="23">
        <v>18100000.000000004</v>
      </c>
      <c r="T913" s="23">
        <v>0</v>
      </c>
      <c r="U913" s="23">
        <v>18100000</v>
      </c>
    </row>
    <row r="914" spans="1:21" x14ac:dyDescent="0.25">
      <c r="A914" t="s">
        <v>1358</v>
      </c>
      <c r="B914" t="s">
        <v>1359</v>
      </c>
      <c r="C914" t="s">
        <v>1314</v>
      </c>
      <c r="D914" t="s">
        <v>1315</v>
      </c>
      <c r="E914" t="s">
        <v>1315</v>
      </c>
      <c r="F914" t="s">
        <v>1332</v>
      </c>
      <c r="G914" t="s">
        <v>1333</v>
      </c>
      <c r="H914">
        <v>2023</v>
      </c>
      <c r="I914" t="s">
        <v>1360</v>
      </c>
      <c r="J914" t="s">
        <v>1319</v>
      </c>
      <c r="K914" s="23">
        <v>50000000</v>
      </c>
      <c r="L914" t="s">
        <v>24</v>
      </c>
      <c r="M914" t="s">
        <v>1345</v>
      </c>
      <c r="O914" s="4">
        <v>3.8399999999999997E-2</v>
      </c>
      <c r="P914" s="4">
        <v>0</v>
      </c>
      <c r="Q914" s="4">
        <v>0</v>
      </c>
      <c r="R914" s="23">
        <v>1919999.9999999998</v>
      </c>
      <c r="S914" s="23">
        <v>0</v>
      </c>
      <c r="T914" s="23">
        <v>0</v>
      </c>
      <c r="U914" s="23">
        <v>1920000</v>
      </c>
    </row>
    <row r="915" spans="1:21" x14ac:dyDescent="0.25">
      <c r="A915" t="s">
        <v>1358</v>
      </c>
      <c r="B915" t="s">
        <v>1359</v>
      </c>
      <c r="C915" t="s">
        <v>1314</v>
      </c>
      <c r="D915" t="s">
        <v>1315</v>
      </c>
      <c r="E915" t="s">
        <v>1315</v>
      </c>
      <c r="F915" t="s">
        <v>1332</v>
      </c>
      <c r="G915" t="s">
        <v>1333</v>
      </c>
      <c r="H915">
        <v>2023</v>
      </c>
      <c r="I915" t="s">
        <v>1360</v>
      </c>
      <c r="J915" t="s">
        <v>1319</v>
      </c>
      <c r="K915" s="23">
        <v>50000000</v>
      </c>
      <c r="L915" t="s">
        <v>24</v>
      </c>
      <c r="M915" t="s">
        <v>1345</v>
      </c>
      <c r="O915" s="4">
        <v>3.8E-3</v>
      </c>
      <c r="P915" s="4">
        <v>0</v>
      </c>
      <c r="Q915" s="4">
        <v>0</v>
      </c>
      <c r="R915" s="23">
        <v>190000</v>
      </c>
      <c r="S915" s="23">
        <v>0</v>
      </c>
      <c r="T915" s="23">
        <v>0</v>
      </c>
      <c r="U915" s="23">
        <v>190000</v>
      </c>
    </row>
    <row r="916" spans="1:21" x14ac:dyDescent="0.25">
      <c r="A916" t="s">
        <v>1358</v>
      </c>
      <c r="B916" t="s">
        <v>1359</v>
      </c>
      <c r="C916" t="s">
        <v>1314</v>
      </c>
      <c r="D916" t="s">
        <v>1315</v>
      </c>
      <c r="E916" t="s">
        <v>1315</v>
      </c>
      <c r="F916" t="s">
        <v>1332</v>
      </c>
      <c r="G916" t="s">
        <v>1333</v>
      </c>
      <c r="H916">
        <v>2023</v>
      </c>
      <c r="I916" t="s">
        <v>1360</v>
      </c>
      <c r="J916" t="s">
        <v>1319</v>
      </c>
      <c r="K916" s="23">
        <v>50000000</v>
      </c>
      <c r="L916" t="s">
        <v>24</v>
      </c>
      <c r="M916" t="s">
        <v>1327</v>
      </c>
      <c r="O916" s="4">
        <v>0.44719999999999999</v>
      </c>
      <c r="P916" s="4">
        <v>0</v>
      </c>
      <c r="Q916" s="4">
        <v>0</v>
      </c>
      <c r="R916" s="23">
        <v>22360000</v>
      </c>
      <c r="S916" s="23">
        <v>0</v>
      </c>
      <c r="T916" s="23">
        <v>0</v>
      </c>
      <c r="U916" s="23">
        <v>22360000</v>
      </c>
    </row>
    <row r="917" spans="1:21" x14ac:dyDescent="0.25">
      <c r="A917" t="s">
        <v>1678</v>
      </c>
      <c r="B917" t="s">
        <v>1679</v>
      </c>
      <c r="C917" t="s">
        <v>1314</v>
      </c>
      <c r="D917" t="s">
        <v>1677</v>
      </c>
      <c r="E917" t="s">
        <v>1677</v>
      </c>
      <c r="F917" t="s">
        <v>1355</v>
      </c>
      <c r="G917" t="s">
        <v>1363</v>
      </c>
      <c r="H917">
        <v>2023</v>
      </c>
      <c r="I917" t="s">
        <v>1360</v>
      </c>
      <c r="J917" t="s">
        <v>1319</v>
      </c>
      <c r="K917" s="23">
        <v>225000000</v>
      </c>
      <c r="L917" t="s">
        <v>1335</v>
      </c>
      <c r="M917" t="s">
        <v>1327</v>
      </c>
      <c r="N917" t="s">
        <v>1320</v>
      </c>
      <c r="O917" s="4">
        <v>0</v>
      </c>
      <c r="P917" s="4">
        <v>0</v>
      </c>
      <c r="Q917" s="4">
        <v>8.3000000000000001E-3</v>
      </c>
      <c r="R917" s="23">
        <v>0</v>
      </c>
      <c r="S917" s="23">
        <v>0</v>
      </c>
      <c r="T917" s="23">
        <v>1867500</v>
      </c>
      <c r="U917" s="23">
        <v>1867500</v>
      </c>
    </row>
    <row r="918" spans="1:21" x14ac:dyDescent="0.25">
      <c r="A918" t="s">
        <v>1678</v>
      </c>
      <c r="B918" t="s">
        <v>1679</v>
      </c>
      <c r="C918" t="s">
        <v>1314</v>
      </c>
      <c r="D918" t="s">
        <v>1677</v>
      </c>
      <c r="E918" t="s">
        <v>1677</v>
      </c>
      <c r="F918" t="s">
        <v>1355</v>
      </c>
      <c r="G918" t="s">
        <v>1363</v>
      </c>
      <c r="H918">
        <v>2023</v>
      </c>
      <c r="I918" t="s">
        <v>1360</v>
      </c>
      <c r="J918" t="s">
        <v>1319</v>
      </c>
      <c r="K918" s="23">
        <v>225000000</v>
      </c>
      <c r="L918" t="s">
        <v>1335</v>
      </c>
      <c r="M918" t="s">
        <v>1345</v>
      </c>
      <c r="N918" t="s">
        <v>1415</v>
      </c>
      <c r="O918" s="4">
        <v>0</v>
      </c>
      <c r="P918" s="4">
        <v>0</v>
      </c>
      <c r="Q918" s="4">
        <v>1.8500000000000003E-2</v>
      </c>
      <c r="R918" s="23">
        <v>0</v>
      </c>
      <c r="S918" s="23">
        <v>0</v>
      </c>
      <c r="T918" s="23">
        <v>4162500.0000000005</v>
      </c>
      <c r="U918" s="23">
        <v>4162500</v>
      </c>
    </row>
    <row r="919" spans="1:21" x14ac:dyDescent="0.25">
      <c r="A919" t="s">
        <v>1678</v>
      </c>
      <c r="B919" t="s">
        <v>1679</v>
      </c>
      <c r="C919" t="s">
        <v>1314</v>
      </c>
      <c r="D919" t="s">
        <v>1677</v>
      </c>
      <c r="E919" t="s">
        <v>1677</v>
      </c>
      <c r="F919" t="s">
        <v>1355</v>
      </c>
      <c r="G919" t="s">
        <v>1363</v>
      </c>
      <c r="H919">
        <v>2023</v>
      </c>
      <c r="I919" t="s">
        <v>1360</v>
      </c>
      <c r="J919" t="s">
        <v>1319</v>
      </c>
      <c r="K919" s="23">
        <v>225000000</v>
      </c>
      <c r="L919" t="s">
        <v>25</v>
      </c>
      <c r="N919" t="s">
        <v>1347</v>
      </c>
      <c r="O919" s="4">
        <v>0</v>
      </c>
      <c r="P919" s="4">
        <v>0.15029999999999999</v>
      </c>
      <c r="Q919" s="4">
        <v>0</v>
      </c>
      <c r="R919" s="23">
        <v>0</v>
      </c>
      <c r="S919" s="23">
        <v>33817500</v>
      </c>
      <c r="T919" s="23">
        <v>0</v>
      </c>
      <c r="U919" s="23">
        <v>33817500</v>
      </c>
    </row>
    <row r="920" spans="1:21" x14ac:dyDescent="0.25">
      <c r="A920" t="s">
        <v>1678</v>
      </c>
      <c r="B920" t="s">
        <v>1679</v>
      </c>
      <c r="C920" t="s">
        <v>1314</v>
      </c>
      <c r="D920" t="s">
        <v>1677</v>
      </c>
      <c r="E920" t="s">
        <v>1677</v>
      </c>
      <c r="F920" t="s">
        <v>1355</v>
      </c>
      <c r="G920" t="s">
        <v>1363</v>
      </c>
      <c r="H920">
        <v>2023</v>
      </c>
      <c r="I920" t="s">
        <v>1360</v>
      </c>
      <c r="J920" t="s">
        <v>1319</v>
      </c>
      <c r="K920" s="23">
        <v>225000000</v>
      </c>
      <c r="L920" t="s">
        <v>1335</v>
      </c>
      <c r="M920" t="s">
        <v>84</v>
      </c>
      <c r="N920" t="s">
        <v>1347</v>
      </c>
      <c r="O920" s="4">
        <v>0</v>
      </c>
      <c r="P920" s="4">
        <v>0</v>
      </c>
      <c r="Q920" s="4">
        <v>2.8399999999999998E-2</v>
      </c>
      <c r="R920" s="23">
        <v>0</v>
      </c>
      <c r="S920" s="23">
        <v>0</v>
      </c>
      <c r="T920" s="23">
        <v>6390000</v>
      </c>
      <c r="U920" s="23">
        <v>6390000</v>
      </c>
    </row>
    <row r="921" spans="1:21" x14ac:dyDescent="0.25">
      <c r="A921" t="s">
        <v>1724</v>
      </c>
      <c r="B921" t="s">
        <v>1725</v>
      </c>
      <c r="C921" t="s">
        <v>1314</v>
      </c>
      <c r="D921" t="s">
        <v>1720</v>
      </c>
      <c r="E921" t="s">
        <v>1720</v>
      </c>
      <c r="F921" t="s">
        <v>1316</v>
      </c>
      <c r="G921" t="s">
        <v>1343</v>
      </c>
      <c r="H921">
        <v>2023</v>
      </c>
      <c r="I921" t="s">
        <v>1360</v>
      </c>
      <c r="J921" t="s">
        <v>1319</v>
      </c>
      <c r="K921" s="23">
        <v>106100000</v>
      </c>
      <c r="L921" t="s">
        <v>1335</v>
      </c>
      <c r="M921" t="s">
        <v>1345</v>
      </c>
      <c r="N921" t="s">
        <v>1365</v>
      </c>
      <c r="O921" s="4">
        <v>0</v>
      </c>
      <c r="P921" s="4">
        <v>0</v>
      </c>
      <c r="Q921" s="4">
        <v>2.5000000000000001E-3</v>
      </c>
      <c r="R921" s="23">
        <v>0</v>
      </c>
      <c r="S921" s="23">
        <v>0</v>
      </c>
      <c r="T921" s="23">
        <v>265250</v>
      </c>
      <c r="U921" s="23">
        <v>265250</v>
      </c>
    </row>
    <row r="922" spans="1:21" x14ac:dyDescent="0.25">
      <c r="A922" t="s">
        <v>1724</v>
      </c>
      <c r="B922" t="s">
        <v>1725</v>
      </c>
      <c r="C922" t="s">
        <v>1314</v>
      </c>
      <c r="D922" t="s">
        <v>1720</v>
      </c>
      <c r="E922" t="s">
        <v>1720</v>
      </c>
      <c r="F922" t="s">
        <v>1316</v>
      </c>
      <c r="G922" t="s">
        <v>1343</v>
      </c>
      <c r="H922">
        <v>2023</v>
      </c>
      <c r="I922" t="s">
        <v>1360</v>
      </c>
      <c r="J922" t="s">
        <v>1319</v>
      </c>
      <c r="K922" s="23">
        <v>106100000</v>
      </c>
      <c r="L922" t="s">
        <v>1335</v>
      </c>
      <c r="M922" t="s">
        <v>1327</v>
      </c>
      <c r="N922" t="s">
        <v>1346</v>
      </c>
      <c r="O922" s="4">
        <v>0</v>
      </c>
      <c r="P922" s="4">
        <v>0</v>
      </c>
      <c r="Q922" s="4">
        <v>0.1371</v>
      </c>
      <c r="R922" s="23">
        <v>0</v>
      </c>
      <c r="S922" s="23">
        <v>0</v>
      </c>
      <c r="T922" s="23">
        <v>14546310</v>
      </c>
      <c r="U922" s="23">
        <v>14546310</v>
      </c>
    </row>
    <row r="923" spans="1:21" x14ac:dyDescent="0.25">
      <c r="A923" t="s">
        <v>1724</v>
      </c>
      <c r="B923" t="s">
        <v>1725</v>
      </c>
      <c r="C923" t="s">
        <v>1314</v>
      </c>
      <c r="D923" t="s">
        <v>1720</v>
      </c>
      <c r="E923" t="s">
        <v>1720</v>
      </c>
      <c r="F923" t="s">
        <v>1316</v>
      </c>
      <c r="G923" t="s">
        <v>1343</v>
      </c>
      <c r="H923">
        <v>2023</v>
      </c>
      <c r="I923" t="s">
        <v>1360</v>
      </c>
      <c r="J923" t="s">
        <v>1319</v>
      </c>
      <c r="K923" s="23">
        <v>106100000</v>
      </c>
      <c r="L923" t="s">
        <v>24</v>
      </c>
      <c r="M923" t="s">
        <v>1327</v>
      </c>
      <c r="O923" s="4">
        <v>0.30480000000000002</v>
      </c>
      <c r="P923" s="4">
        <v>0</v>
      </c>
      <c r="Q923" s="4">
        <v>0</v>
      </c>
      <c r="R923" s="23">
        <v>32339280</v>
      </c>
      <c r="S923" s="23">
        <v>0</v>
      </c>
      <c r="T923" s="23">
        <v>0</v>
      </c>
      <c r="U923" s="23">
        <v>32339280</v>
      </c>
    </row>
    <row r="924" spans="1:21" x14ac:dyDescent="0.25">
      <c r="A924" t="s">
        <v>1799</v>
      </c>
      <c r="B924" t="s">
        <v>1800</v>
      </c>
      <c r="C924" t="s">
        <v>1367</v>
      </c>
      <c r="D924" t="s">
        <v>1787</v>
      </c>
      <c r="E924" t="s">
        <v>1788</v>
      </c>
      <c r="F924" t="s">
        <v>1355</v>
      </c>
      <c r="G924" t="s">
        <v>1370</v>
      </c>
      <c r="H924">
        <v>2023</v>
      </c>
      <c r="I924" t="s">
        <v>1360</v>
      </c>
      <c r="J924" t="s">
        <v>1319</v>
      </c>
      <c r="K924" s="23">
        <v>500000</v>
      </c>
      <c r="L924" t="s">
        <v>25</v>
      </c>
      <c r="N924" t="s">
        <v>1346</v>
      </c>
      <c r="O924" s="4">
        <v>0</v>
      </c>
      <c r="P924" s="4">
        <v>0.5</v>
      </c>
      <c r="Q924" s="4">
        <v>0</v>
      </c>
      <c r="R924" s="23">
        <v>0</v>
      </c>
      <c r="S924" s="23">
        <v>250000</v>
      </c>
      <c r="T924" s="23">
        <v>0</v>
      </c>
      <c r="U924" s="23">
        <v>250000</v>
      </c>
    </row>
    <row r="925" spans="1:21" x14ac:dyDescent="0.25">
      <c r="A925" t="s">
        <v>2070</v>
      </c>
      <c r="B925" t="s">
        <v>2071</v>
      </c>
      <c r="C925" t="s">
        <v>1367</v>
      </c>
      <c r="D925" t="s">
        <v>1964</v>
      </c>
      <c r="E925" t="s">
        <v>1964</v>
      </c>
      <c r="F925" t="s">
        <v>1530</v>
      </c>
      <c r="G925" t="s">
        <v>1530</v>
      </c>
      <c r="H925">
        <v>2023</v>
      </c>
      <c r="I925" t="s">
        <v>1360</v>
      </c>
      <c r="J925" t="s">
        <v>1319</v>
      </c>
      <c r="K925" s="23">
        <v>300000</v>
      </c>
      <c r="L925" t="s">
        <v>1335</v>
      </c>
      <c r="M925" t="s">
        <v>1345</v>
      </c>
      <c r="N925" t="s">
        <v>1365</v>
      </c>
      <c r="O925" s="4">
        <v>0</v>
      </c>
      <c r="P925" s="4">
        <v>0</v>
      </c>
      <c r="Q925" s="4">
        <v>0.25</v>
      </c>
      <c r="R925" s="23">
        <v>0</v>
      </c>
      <c r="S925" s="23">
        <v>0</v>
      </c>
      <c r="T925" s="23">
        <v>75000</v>
      </c>
      <c r="U925" s="23">
        <v>75000</v>
      </c>
    </row>
    <row r="926" spans="1:21" x14ac:dyDescent="0.25">
      <c r="A926" t="s">
        <v>2074</v>
      </c>
      <c r="B926" t="s">
        <v>2075</v>
      </c>
      <c r="C926" t="s">
        <v>1367</v>
      </c>
      <c r="D926" t="s">
        <v>1964</v>
      </c>
      <c r="E926" t="s">
        <v>1964</v>
      </c>
      <c r="F926" t="s">
        <v>1338</v>
      </c>
      <c r="G926" t="s">
        <v>1339</v>
      </c>
      <c r="H926">
        <v>2023</v>
      </c>
      <c r="I926" t="s">
        <v>1360</v>
      </c>
      <c r="J926" t="s">
        <v>1319</v>
      </c>
      <c r="K926" s="23">
        <v>15413296</v>
      </c>
      <c r="L926" t="s">
        <v>25</v>
      </c>
      <c r="N926" t="s">
        <v>1415</v>
      </c>
      <c r="O926" s="4">
        <v>0</v>
      </c>
      <c r="P926" s="4">
        <v>7.8000000000000005E-3</v>
      </c>
      <c r="Q926" s="4">
        <v>0</v>
      </c>
      <c r="R926" s="23">
        <v>0</v>
      </c>
      <c r="S926" s="23">
        <v>120223.70880000001</v>
      </c>
      <c r="T926" s="23">
        <v>0</v>
      </c>
      <c r="U926" s="23">
        <v>120223.71</v>
      </c>
    </row>
    <row r="927" spans="1:21" x14ac:dyDescent="0.25">
      <c r="A927" t="s">
        <v>1857</v>
      </c>
      <c r="B927" t="s">
        <v>1858</v>
      </c>
      <c r="C927" t="s">
        <v>1314</v>
      </c>
      <c r="D927" t="s">
        <v>1854</v>
      </c>
      <c r="E927" t="s">
        <v>1855</v>
      </c>
      <c r="F927" t="s">
        <v>1355</v>
      </c>
      <c r="G927" t="s">
        <v>1363</v>
      </c>
      <c r="H927">
        <v>2023</v>
      </c>
      <c r="I927" t="s">
        <v>1859</v>
      </c>
      <c r="J927" t="s">
        <v>1319</v>
      </c>
      <c r="K927" s="23">
        <v>600000000</v>
      </c>
      <c r="L927" t="s">
        <v>1335</v>
      </c>
      <c r="M927" t="s">
        <v>1345</v>
      </c>
      <c r="N927" t="s">
        <v>1415</v>
      </c>
      <c r="O927" s="4">
        <v>0</v>
      </c>
      <c r="P927" s="4">
        <v>0</v>
      </c>
      <c r="Q927" s="4">
        <v>0.48330000000000001</v>
      </c>
      <c r="R927" s="23">
        <v>0</v>
      </c>
      <c r="S927" s="23">
        <v>0</v>
      </c>
      <c r="T927" s="23">
        <v>289980000</v>
      </c>
      <c r="U927" s="23">
        <v>289980000</v>
      </c>
    </row>
    <row r="928" spans="1:21" x14ac:dyDescent="0.25">
      <c r="A928" t="s">
        <v>1909</v>
      </c>
      <c r="B928" t="s">
        <v>1910</v>
      </c>
      <c r="C928" t="s">
        <v>1367</v>
      </c>
      <c r="D928" t="s">
        <v>1890</v>
      </c>
      <c r="E928" t="s">
        <v>1890</v>
      </c>
      <c r="F928" t="s">
        <v>1324</v>
      </c>
      <c r="G928" t="s">
        <v>1403</v>
      </c>
      <c r="H928">
        <v>2023</v>
      </c>
      <c r="I928" t="s">
        <v>1859</v>
      </c>
      <c r="J928" t="s">
        <v>1319</v>
      </c>
      <c r="K928" s="23">
        <v>538100</v>
      </c>
      <c r="L928" t="s">
        <v>1335</v>
      </c>
      <c r="M928" t="s">
        <v>1321</v>
      </c>
      <c r="N928" t="s">
        <v>1365</v>
      </c>
      <c r="O928" s="4">
        <v>0</v>
      </c>
      <c r="P928" s="4">
        <v>0</v>
      </c>
      <c r="Q928" s="4">
        <v>0.75</v>
      </c>
      <c r="R928" s="23">
        <v>0</v>
      </c>
      <c r="S928" s="23">
        <v>0</v>
      </c>
      <c r="T928" s="23">
        <v>403575</v>
      </c>
      <c r="U928" s="23">
        <v>403575</v>
      </c>
    </row>
    <row r="929" spans="1:21" x14ac:dyDescent="0.25">
      <c r="A929" t="s">
        <v>1419</v>
      </c>
      <c r="B929" t="s">
        <v>1420</v>
      </c>
      <c r="C929" t="s">
        <v>1314</v>
      </c>
      <c r="D929" t="s">
        <v>1417</v>
      </c>
      <c r="E929" t="s">
        <v>1418</v>
      </c>
      <c r="F929" t="s">
        <v>1338</v>
      </c>
      <c r="G929" t="s">
        <v>1421</v>
      </c>
      <c r="H929">
        <v>2023</v>
      </c>
      <c r="I929" t="s">
        <v>1422</v>
      </c>
      <c r="J929" t="s">
        <v>1319</v>
      </c>
      <c r="K929" s="23">
        <v>100000000</v>
      </c>
      <c r="L929" t="s">
        <v>25</v>
      </c>
      <c r="N929" t="s">
        <v>1415</v>
      </c>
      <c r="O929" s="4">
        <v>0</v>
      </c>
      <c r="P929" s="4">
        <v>0.1</v>
      </c>
      <c r="Q929" s="4">
        <v>0</v>
      </c>
      <c r="R929" s="23">
        <v>0</v>
      </c>
      <c r="S929" s="23">
        <v>10000000</v>
      </c>
      <c r="T929" s="23">
        <v>0</v>
      </c>
      <c r="U929" s="23">
        <v>10000000</v>
      </c>
    </row>
    <row r="930" spans="1:21" x14ac:dyDescent="0.25">
      <c r="A930" t="s">
        <v>1704</v>
      </c>
      <c r="B930" t="s">
        <v>1705</v>
      </c>
      <c r="C930" t="s">
        <v>1367</v>
      </c>
      <c r="D930" t="s">
        <v>1690</v>
      </c>
      <c r="E930" t="s">
        <v>1691</v>
      </c>
      <c r="F930" t="s">
        <v>1324</v>
      </c>
      <c r="G930" t="s">
        <v>1378</v>
      </c>
      <c r="H930">
        <v>2023</v>
      </c>
      <c r="I930" t="s">
        <v>1422</v>
      </c>
      <c r="J930" t="s">
        <v>1319</v>
      </c>
      <c r="K930" s="23">
        <v>150000</v>
      </c>
      <c r="L930" t="s">
        <v>1335</v>
      </c>
      <c r="M930" t="s">
        <v>1345</v>
      </c>
      <c r="N930" t="s">
        <v>1380</v>
      </c>
      <c r="O930" s="4">
        <v>0</v>
      </c>
      <c r="P930" s="4">
        <v>0</v>
      </c>
      <c r="Q930" s="4">
        <v>1</v>
      </c>
      <c r="R930" s="23">
        <v>0</v>
      </c>
      <c r="S930" s="23">
        <v>0</v>
      </c>
      <c r="T930" s="23">
        <v>150000</v>
      </c>
      <c r="U930" s="23">
        <v>150000</v>
      </c>
    </row>
    <row r="931" spans="1:21" x14ac:dyDescent="0.25">
      <c r="A931" t="s">
        <v>1831</v>
      </c>
      <c r="B931" t="s">
        <v>1832</v>
      </c>
      <c r="C931" t="s">
        <v>1314</v>
      </c>
      <c r="D931" t="s">
        <v>1829</v>
      </c>
      <c r="E931" t="s">
        <v>1830</v>
      </c>
      <c r="F931" t="s">
        <v>1324</v>
      </c>
      <c r="G931" t="s">
        <v>1325</v>
      </c>
      <c r="H931">
        <v>2023</v>
      </c>
      <c r="I931" t="s">
        <v>1422</v>
      </c>
      <c r="J931" t="s">
        <v>1319</v>
      </c>
      <c r="K931" s="23">
        <v>50000000</v>
      </c>
      <c r="L931" t="s">
        <v>24</v>
      </c>
      <c r="M931" t="s">
        <v>1327</v>
      </c>
      <c r="O931" s="4">
        <v>0.69359999999999999</v>
      </c>
      <c r="P931" s="4">
        <v>0</v>
      </c>
      <c r="Q931" s="4">
        <v>0</v>
      </c>
      <c r="R931" s="23">
        <v>34680000</v>
      </c>
      <c r="S931" s="23">
        <v>0</v>
      </c>
      <c r="T931" s="23">
        <v>0</v>
      </c>
      <c r="U931" s="23">
        <v>34680000</v>
      </c>
    </row>
    <row r="932" spans="1:21" x14ac:dyDescent="0.25">
      <c r="A932" t="s">
        <v>1918</v>
      </c>
      <c r="B932" t="s">
        <v>1919</v>
      </c>
      <c r="C932" t="s">
        <v>1367</v>
      </c>
      <c r="D932" t="s">
        <v>1890</v>
      </c>
      <c r="E932" t="s">
        <v>1890</v>
      </c>
      <c r="F932" t="s">
        <v>1338</v>
      </c>
      <c r="G932" t="s">
        <v>1421</v>
      </c>
      <c r="H932">
        <v>2023</v>
      </c>
      <c r="I932" t="s">
        <v>1422</v>
      </c>
      <c r="J932" t="s">
        <v>1319</v>
      </c>
      <c r="K932" s="23">
        <v>150000</v>
      </c>
      <c r="L932" t="s">
        <v>24</v>
      </c>
      <c r="M932" t="s">
        <v>1352</v>
      </c>
      <c r="O932" s="4">
        <v>0.25</v>
      </c>
      <c r="P932" s="4">
        <v>0</v>
      </c>
      <c r="Q932" s="4">
        <v>0</v>
      </c>
      <c r="R932" s="23">
        <v>37500</v>
      </c>
      <c r="S932" s="23">
        <v>0</v>
      </c>
      <c r="T932" s="23">
        <v>0</v>
      </c>
      <c r="U932" s="23">
        <v>37500</v>
      </c>
    </row>
    <row r="933" spans="1:21" x14ac:dyDescent="0.25">
      <c r="A933" t="s">
        <v>2072</v>
      </c>
      <c r="B933" t="s">
        <v>2073</v>
      </c>
      <c r="C933" t="s">
        <v>1367</v>
      </c>
      <c r="D933" t="s">
        <v>1964</v>
      </c>
      <c r="E933" t="s">
        <v>1964</v>
      </c>
      <c r="F933" t="s">
        <v>1316</v>
      </c>
      <c r="G933" t="s">
        <v>1317</v>
      </c>
      <c r="H933">
        <v>2023</v>
      </c>
      <c r="I933" t="s">
        <v>1422</v>
      </c>
      <c r="J933" t="s">
        <v>1319</v>
      </c>
      <c r="K933" s="23">
        <v>1000000</v>
      </c>
      <c r="L933" t="s">
        <v>25</v>
      </c>
      <c r="N933" t="s">
        <v>1320</v>
      </c>
      <c r="O933" s="4">
        <v>0</v>
      </c>
      <c r="P933" s="4">
        <v>1</v>
      </c>
      <c r="Q933" s="4">
        <v>0</v>
      </c>
      <c r="R933" s="23">
        <v>0</v>
      </c>
      <c r="S933" s="23">
        <v>1000000</v>
      </c>
      <c r="T933" s="23">
        <v>0</v>
      </c>
      <c r="U933" s="23">
        <v>1000000</v>
      </c>
    </row>
    <row r="934" spans="1:21" x14ac:dyDescent="0.25">
      <c r="A934" t="s">
        <v>2103</v>
      </c>
      <c r="B934" t="s">
        <v>2104</v>
      </c>
      <c r="C934" t="s">
        <v>1314</v>
      </c>
      <c r="D934" t="s">
        <v>2101</v>
      </c>
      <c r="E934" t="s">
        <v>2102</v>
      </c>
      <c r="F934" t="s">
        <v>1324</v>
      </c>
      <c r="G934" t="s">
        <v>1325</v>
      </c>
      <c r="H934">
        <v>2023</v>
      </c>
      <c r="I934" t="s">
        <v>1422</v>
      </c>
      <c r="J934" t="s">
        <v>1319</v>
      </c>
      <c r="K934" s="23">
        <v>20000000</v>
      </c>
      <c r="L934" t="s">
        <v>25</v>
      </c>
      <c r="N934" t="s">
        <v>1415</v>
      </c>
      <c r="O934" s="4">
        <v>0</v>
      </c>
      <c r="P934" s="4">
        <v>0.12039999999999999</v>
      </c>
      <c r="Q934" s="4">
        <v>0</v>
      </c>
      <c r="R934" s="23">
        <v>0</v>
      </c>
      <c r="S934" s="23">
        <v>2408000</v>
      </c>
      <c r="T934" s="23">
        <v>0</v>
      </c>
      <c r="U934" s="23">
        <v>2408000</v>
      </c>
    </row>
    <row r="935" spans="1:21" x14ac:dyDescent="0.25">
      <c r="A935" t="s">
        <v>2125</v>
      </c>
      <c r="B935" t="s">
        <v>2126</v>
      </c>
      <c r="C935" t="s">
        <v>1314</v>
      </c>
      <c r="D935" t="s">
        <v>2119</v>
      </c>
      <c r="E935" t="s">
        <v>2120</v>
      </c>
      <c r="F935" t="s">
        <v>1355</v>
      </c>
      <c r="G935" t="s">
        <v>1370</v>
      </c>
      <c r="H935">
        <v>2023</v>
      </c>
      <c r="I935" t="s">
        <v>1422</v>
      </c>
      <c r="J935" t="s">
        <v>1319</v>
      </c>
      <c r="K935" s="23">
        <v>200000000</v>
      </c>
      <c r="L935" t="s">
        <v>1335</v>
      </c>
      <c r="M935" t="s">
        <v>1345</v>
      </c>
      <c r="N935" t="s">
        <v>1415</v>
      </c>
      <c r="O935" s="4">
        <v>0</v>
      </c>
      <c r="P935" s="4">
        <v>0</v>
      </c>
      <c r="Q935" s="4">
        <v>0.47060000000000002</v>
      </c>
      <c r="R935" s="23">
        <v>0</v>
      </c>
      <c r="S935" s="23">
        <v>0</v>
      </c>
      <c r="T935" s="23">
        <v>94120000</v>
      </c>
      <c r="U935" s="23">
        <v>94120000</v>
      </c>
    </row>
    <row r="936" spans="1:21" x14ac:dyDescent="0.25">
      <c r="A936" t="s">
        <v>1509</v>
      </c>
      <c r="B936" t="s">
        <v>1510</v>
      </c>
      <c r="C936" t="s">
        <v>1416</v>
      </c>
      <c r="D936" t="s">
        <v>1511</v>
      </c>
      <c r="E936" t="s">
        <v>1511</v>
      </c>
      <c r="F936" t="s">
        <v>1355</v>
      </c>
      <c r="G936" t="s">
        <v>1356</v>
      </c>
      <c r="H936">
        <v>2023</v>
      </c>
      <c r="I936" t="s">
        <v>1512</v>
      </c>
      <c r="J936" t="s">
        <v>1319</v>
      </c>
      <c r="K936" s="23">
        <v>2000000</v>
      </c>
      <c r="L936" t="s">
        <v>24</v>
      </c>
      <c r="M936" t="s">
        <v>141</v>
      </c>
      <c r="O936" s="4">
        <v>0.75</v>
      </c>
      <c r="P936" s="4">
        <v>0</v>
      </c>
      <c r="Q936" s="4">
        <v>0</v>
      </c>
      <c r="R936" s="23">
        <v>1500000</v>
      </c>
      <c r="S936" s="23">
        <v>0</v>
      </c>
      <c r="T936" s="23">
        <v>0</v>
      </c>
      <c r="U936" s="23">
        <v>1500000</v>
      </c>
    </row>
    <row r="937" spans="1:21" x14ac:dyDescent="0.25">
      <c r="A937" t="s">
        <v>1516</v>
      </c>
      <c r="B937" t="s">
        <v>1510</v>
      </c>
      <c r="C937" t="s">
        <v>1314</v>
      </c>
      <c r="D937" t="s">
        <v>1511</v>
      </c>
      <c r="E937" t="s">
        <v>1511</v>
      </c>
      <c r="F937" t="s">
        <v>1355</v>
      </c>
      <c r="G937" t="s">
        <v>1356</v>
      </c>
      <c r="H937">
        <v>2023</v>
      </c>
      <c r="I937" t="s">
        <v>1512</v>
      </c>
      <c r="J937" t="s">
        <v>1319</v>
      </c>
      <c r="K937" s="23">
        <v>200000000</v>
      </c>
      <c r="L937" t="s">
        <v>24</v>
      </c>
      <c r="M937" t="s">
        <v>1345</v>
      </c>
      <c r="O937" s="4">
        <v>1.9599999999999999E-2</v>
      </c>
      <c r="P937" s="4">
        <v>0</v>
      </c>
      <c r="Q937" s="4">
        <v>0</v>
      </c>
      <c r="R937" s="23">
        <v>3920000</v>
      </c>
      <c r="S937" s="23">
        <v>0</v>
      </c>
      <c r="T937" s="23">
        <v>0</v>
      </c>
      <c r="U937" s="23">
        <v>3920000</v>
      </c>
    </row>
    <row r="938" spans="1:21" x14ac:dyDescent="0.25">
      <c r="A938" t="s">
        <v>1516</v>
      </c>
      <c r="B938" t="s">
        <v>1510</v>
      </c>
      <c r="C938" t="s">
        <v>1314</v>
      </c>
      <c r="D938" t="s">
        <v>1511</v>
      </c>
      <c r="E938" t="s">
        <v>1511</v>
      </c>
      <c r="F938" t="s">
        <v>1355</v>
      </c>
      <c r="G938" t="s">
        <v>1356</v>
      </c>
      <c r="H938">
        <v>2023</v>
      </c>
      <c r="I938" t="s">
        <v>1512</v>
      </c>
      <c r="J938" t="s">
        <v>1319</v>
      </c>
      <c r="K938" s="23">
        <v>200000000</v>
      </c>
      <c r="L938" t="s">
        <v>24</v>
      </c>
      <c r="M938" t="s">
        <v>141</v>
      </c>
      <c r="O938" s="4">
        <v>0.63129999999999997</v>
      </c>
      <c r="P938" s="4">
        <v>0</v>
      </c>
      <c r="Q938" s="4">
        <v>0</v>
      </c>
      <c r="R938" s="23">
        <v>126260000</v>
      </c>
      <c r="S938" s="23">
        <v>0</v>
      </c>
      <c r="T938" s="23">
        <v>0</v>
      </c>
      <c r="U938" s="23">
        <v>126260000</v>
      </c>
    </row>
    <row r="939" spans="1:21" x14ac:dyDescent="0.25">
      <c r="A939" t="s">
        <v>1516</v>
      </c>
      <c r="B939" t="s">
        <v>1510</v>
      </c>
      <c r="C939" t="s">
        <v>1314</v>
      </c>
      <c r="D939" t="s">
        <v>1511</v>
      </c>
      <c r="E939" t="s">
        <v>1511</v>
      </c>
      <c r="F939" t="s">
        <v>1355</v>
      </c>
      <c r="G939" t="s">
        <v>1356</v>
      </c>
      <c r="H939">
        <v>2023</v>
      </c>
      <c r="I939" t="s">
        <v>1512</v>
      </c>
      <c r="J939" t="s">
        <v>1319</v>
      </c>
      <c r="K939" s="23">
        <v>200000000</v>
      </c>
      <c r="L939" t="s">
        <v>24</v>
      </c>
      <c r="M939" t="s">
        <v>141</v>
      </c>
      <c r="O939" s="4">
        <v>0.1231</v>
      </c>
      <c r="P939" s="4">
        <v>0</v>
      </c>
      <c r="Q939" s="4">
        <v>0</v>
      </c>
      <c r="R939" s="23">
        <v>24620000</v>
      </c>
      <c r="S939" s="23">
        <v>0</v>
      </c>
      <c r="T939" s="23">
        <v>0</v>
      </c>
      <c r="U939" s="23">
        <v>24620000</v>
      </c>
    </row>
    <row r="940" spans="1:21" x14ac:dyDescent="0.25">
      <c r="A940" t="s">
        <v>1728</v>
      </c>
      <c r="B940" t="s">
        <v>1729</v>
      </c>
      <c r="C940" t="s">
        <v>1314</v>
      </c>
      <c r="D940" t="s">
        <v>1720</v>
      </c>
      <c r="E940" t="s">
        <v>1720</v>
      </c>
      <c r="F940" t="s">
        <v>1355</v>
      </c>
      <c r="G940" t="s">
        <v>1370</v>
      </c>
      <c r="H940">
        <v>2023</v>
      </c>
      <c r="I940" t="s">
        <v>1512</v>
      </c>
      <c r="J940" t="s">
        <v>1319</v>
      </c>
      <c r="K940" s="23">
        <v>120000000</v>
      </c>
      <c r="L940" t="s">
        <v>24</v>
      </c>
      <c r="M940" t="s">
        <v>1386</v>
      </c>
      <c r="O940" s="4">
        <v>0.17069999999999999</v>
      </c>
      <c r="P940" s="4">
        <v>0</v>
      </c>
      <c r="Q940" s="4">
        <v>0</v>
      </c>
      <c r="R940" s="23">
        <v>20484000</v>
      </c>
      <c r="S940" s="23">
        <v>0</v>
      </c>
      <c r="T940" s="23">
        <v>0</v>
      </c>
      <c r="U940" s="23">
        <v>20484000</v>
      </c>
    </row>
    <row r="941" spans="1:21" x14ac:dyDescent="0.25">
      <c r="A941" t="s">
        <v>1771</v>
      </c>
      <c r="B941" t="s">
        <v>1772</v>
      </c>
      <c r="C941" t="s">
        <v>1314</v>
      </c>
      <c r="D941" t="s">
        <v>1766</v>
      </c>
      <c r="E941" t="s">
        <v>1767</v>
      </c>
      <c r="F941" t="s">
        <v>1355</v>
      </c>
      <c r="G941" t="s">
        <v>1356</v>
      </c>
      <c r="H941">
        <v>2023</v>
      </c>
      <c r="I941" t="s">
        <v>1512</v>
      </c>
      <c r="J941" t="s">
        <v>1319</v>
      </c>
      <c r="K941" s="23">
        <v>93000000</v>
      </c>
      <c r="L941" t="s">
        <v>1335</v>
      </c>
      <c r="M941" t="s">
        <v>1345</v>
      </c>
      <c r="N941" t="s">
        <v>1415</v>
      </c>
      <c r="O941" s="4">
        <v>0</v>
      </c>
      <c r="P941" s="4">
        <v>0</v>
      </c>
      <c r="Q941" s="4">
        <v>6.08E-2</v>
      </c>
      <c r="R941" s="23">
        <v>0</v>
      </c>
      <c r="S941" s="23">
        <v>0</v>
      </c>
      <c r="T941" s="23">
        <v>5654400</v>
      </c>
      <c r="U941" s="23">
        <v>5654400</v>
      </c>
    </row>
    <row r="942" spans="1:21" x14ac:dyDescent="0.25">
      <c r="A942" t="s">
        <v>1771</v>
      </c>
      <c r="B942" t="s">
        <v>1772</v>
      </c>
      <c r="C942" t="s">
        <v>1314</v>
      </c>
      <c r="D942" t="s">
        <v>1766</v>
      </c>
      <c r="E942" t="s">
        <v>1767</v>
      </c>
      <c r="F942" t="s">
        <v>1355</v>
      </c>
      <c r="G942" t="s">
        <v>1356</v>
      </c>
      <c r="H942">
        <v>2023</v>
      </c>
      <c r="I942" t="s">
        <v>1512</v>
      </c>
      <c r="J942" t="s">
        <v>1319</v>
      </c>
      <c r="K942" s="23">
        <v>93000000</v>
      </c>
      <c r="L942" t="s">
        <v>25</v>
      </c>
      <c r="N942" t="s">
        <v>1365</v>
      </c>
      <c r="O942" s="4">
        <v>0</v>
      </c>
      <c r="P942" s="4">
        <v>3.9000000000000003E-3</v>
      </c>
      <c r="Q942" s="4">
        <v>0</v>
      </c>
      <c r="R942" s="23">
        <v>0</v>
      </c>
      <c r="S942" s="23">
        <v>362700</v>
      </c>
      <c r="T942" s="23">
        <v>0</v>
      </c>
      <c r="U942" s="23">
        <v>362700</v>
      </c>
    </row>
    <row r="943" spans="1:21" x14ac:dyDescent="0.25">
      <c r="A943" t="s">
        <v>1771</v>
      </c>
      <c r="B943" t="s">
        <v>1772</v>
      </c>
      <c r="C943" t="s">
        <v>1314</v>
      </c>
      <c r="D943" t="s">
        <v>1766</v>
      </c>
      <c r="E943" t="s">
        <v>1767</v>
      </c>
      <c r="F943" t="s">
        <v>1355</v>
      </c>
      <c r="G943" t="s">
        <v>1356</v>
      </c>
      <c r="H943">
        <v>2023</v>
      </c>
      <c r="I943" t="s">
        <v>1512</v>
      </c>
      <c r="J943" t="s">
        <v>1319</v>
      </c>
      <c r="K943" s="23">
        <v>93000000</v>
      </c>
      <c r="L943" t="s">
        <v>24</v>
      </c>
      <c r="M943" t="s">
        <v>141</v>
      </c>
      <c r="O943" s="4">
        <v>0.2898</v>
      </c>
      <c r="P943" s="4">
        <v>0</v>
      </c>
      <c r="Q943" s="4">
        <v>0</v>
      </c>
      <c r="R943" s="23">
        <v>26951400</v>
      </c>
      <c r="S943" s="23">
        <v>0</v>
      </c>
      <c r="T943" s="23">
        <v>0</v>
      </c>
      <c r="U943" s="23">
        <v>26951400</v>
      </c>
    </row>
    <row r="944" spans="1:21" x14ac:dyDescent="0.25">
      <c r="A944" t="s">
        <v>1771</v>
      </c>
      <c r="B944" t="s">
        <v>1772</v>
      </c>
      <c r="C944" t="s">
        <v>1314</v>
      </c>
      <c r="D944" t="s">
        <v>1766</v>
      </c>
      <c r="E944" t="s">
        <v>1767</v>
      </c>
      <c r="F944" t="s">
        <v>1355</v>
      </c>
      <c r="G944" t="s">
        <v>1356</v>
      </c>
      <c r="H944">
        <v>2023</v>
      </c>
      <c r="I944" t="s">
        <v>1512</v>
      </c>
      <c r="J944" t="s">
        <v>1319</v>
      </c>
      <c r="K944" s="23">
        <v>93000000</v>
      </c>
      <c r="L944" t="s">
        <v>24</v>
      </c>
      <c r="M944" t="s">
        <v>141</v>
      </c>
      <c r="O944" s="4">
        <v>0.47499999999999998</v>
      </c>
      <c r="P944" s="4">
        <v>0</v>
      </c>
      <c r="Q944" s="4">
        <v>0</v>
      </c>
      <c r="R944" s="23">
        <v>44175000</v>
      </c>
      <c r="S944" s="23">
        <v>0</v>
      </c>
      <c r="T944" s="23">
        <v>0</v>
      </c>
      <c r="U944" s="23">
        <v>44175000</v>
      </c>
    </row>
    <row r="945" spans="1:21" x14ac:dyDescent="0.25">
      <c r="A945" t="s">
        <v>2134</v>
      </c>
      <c r="B945" t="s">
        <v>2135</v>
      </c>
      <c r="C945" t="s">
        <v>1367</v>
      </c>
      <c r="D945" t="s">
        <v>2119</v>
      </c>
      <c r="E945" t="s">
        <v>2120</v>
      </c>
      <c r="F945" t="s">
        <v>1324</v>
      </c>
      <c r="G945" t="s">
        <v>1374</v>
      </c>
      <c r="H945">
        <v>2023</v>
      </c>
      <c r="I945" t="s">
        <v>1512</v>
      </c>
      <c r="J945" t="s">
        <v>1319</v>
      </c>
      <c r="K945" s="23">
        <v>200000</v>
      </c>
      <c r="L945" t="s">
        <v>1335</v>
      </c>
      <c r="M945" t="s">
        <v>1345</v>
      </c>
      <c r="N945" t="s">
        <v>1365</v>
      </c>
      <c r="O945" s="4">
        <v>0</v>
      </c>
      <c r="P945" s="4">
        <v>0</v>
      </c>
      <c r="Q945" s="4">
        <v>0.35</v>
      </c>
      <c r="R945" s="23">
        <v>0</v>
      </c>
      <c r="S945" s="23">
        <v>0</v>
      </c>
      <c r="T945" s="23">
        <v>70000</v>
      </c>
      <c r="U945" s="23">
        <v>70000</v>
      </c>
    </row>
    <row r="946" spans="1:21" x14ac:dyDescent="0.25">
      <c r="A946" t="s">
        <v>1517</v>
      </c>
      <c r="B946" t="s">
        <v>1518</v>
      </c>
      <c r="C946" t="s">
        <v>1314</v>
      </c>
      <c r="D946" t="s">
        <v>1511</v>
      </c>
      <c r="E946" t="s">
        <v>1511</v>
      </c>
      <c r="F946" t="s">
        <v>1355</v>
      </c>
      <c r="G946" t="s">
        <v>1363</v>
      </c>
      <c r="H946">
        <v>2023</v>
      </c>
      <c r="I946" t="s">
        <v>1519</v>
      </c>
      <c r="J946" t="s">
        <v>1319</v>
      </c>
      <c r="K946" s="23">
        <v>62000000</v>
      </c>
      <c r="L946" t="s">
        <v>24</v>
      </c>
      <c r="M946" t="s">
        <v>84</v>
      </c>
      <c r="O946" s="4">
        <v>0.85499999999999998</v>
      </c>
      <c r="P946" s="4">
        <v>0</v>
      </c>
      <c r="Q946" s="4">
        <v>0</v>
      </c>
      <c r="R946" s="23">
        <v>53010000</v>
      </c>
      <c r="S946" s="23">
        <v>0</v>
      </c>
      <c r="T946" s="23">
        <v>0</v>
      </c>
      <c r="U946" s="23">
        <v>53010000</v>
      </c>
    </row>
    <row r="947" spans="1:21" x14ac:dyDescent="0.25">
      <c r="A947" t="s">
        <v>1517</v>
      </c>
      <c r="B947" t="s">
        <v>1518</v>
      </c>
      <c r="C947" t="s">
        <v>1314</v>
      </c>
      <c r="D947" t="s">
        <v>1511</v>
      </c>
      <c r="E947" t="s">
        <v>1511</v>
      </c>
      <c r="F947" t="s">
        <v>1355</v>
      </c>
      <c r="G947" t="s">
        <v>1363</v>
      </c>
      <c r="H947">
        <v>2023</v>
      </c>
      <c r="I947" t="s">
        <v>1519</v>
      </c>
      <c r="J947" t="s">
        <v>1319</v>
      </c>
      <c r="K947" s="23">
        <v>62000000</v>
      </c>
      <c r="L947" t="s">
        <v>24</v>
      </c>
      <c r="M947" t="s">
        <v>141</v>
      </c>
      <c r="O947" s="4">
        <v>0.13400000000000001</v>
      </c>
      <c r="P947" s="4">
        <v>0</v>
      </c>
      <c r="Q947" s="4">
        <v>0</v>
      </c>
      <c r="R947" s="23">
        <v>8308000.0000000009</v>
      </c>
      <c r="S947" s="23">
        <v>0</v>
      </c>
      <c r="T947" s="23">
        <v>0</v>
      </c>
      <c r="U947" s="23">
        <v>8308000</v>
      </c>
    </row>
    <row r="948" spans="1:21" x14ac:dyDescent="0.25">
      <c r="A948" t="s">
        <v>1517</v>
      </c>
      <c r="B948" t="s">
        <v>1518</v>
      </c>
      <c r="C948" t="s">
        <v>1314</v>
      </c>
      <c r="D948" t="s">
        <v>1511</v>
      </c>
      <c r="E948" t="s">
        <v>1511</v>
      </c>
      <c r="F948" t="s">
        <v>1355</v>
      </c>
      <c r="G948" t="s">
        <v>1363</v>
      </c>
      <c r="H948">
        <v>2023</v>
      </c>
      <c r="I948" t="s">
        <v>1519</v>
      </c>
      <c r="J948" t="s">
        <v>1319</v>
      </c>
      <c r="K948" s="23">
        <v>62000000</v>
      </c>
      <c r="L948" t="s">
        <v>24</v>
      </c>
      <c r="M948" t="s">
        <v>1345</v>
      </c>
      <c r="O948" s="4">
        <v>1.1000000000000001E-2</v>
      </c>
      <c r="P948" s="4">
        <v>0</v>
      </c>
      <c r="Q948" s="4">
        <v>0</v>
      </c>
      <c r="R948" s="23">
        <v>682000.00000000012</v>
      </c>
      <c r="S948" s="23">
        <v>0</v>
      </c>
      <c r="T948" s="23">
        <v>0</v>
      </c>
      <c r="U948" s="23">
        <v>682000</v>
      </c>
    </row>
    <row r="949" spans="1:21" x14ac:dyDescent="0.25">
      <c r="A949" t="s">
        <v>1541</v>
      </c>
      <c r="B949" t="s">
        <v>1542</v>
      </c>
      <c r="C949" t="s">
        <v>1314</v>
      </c>
      <c r="D949" t="s">
        <v>1539</v>
      </c>
      <c r="E949" t="s">
        <v>1539</v>
      </c>
      <c r="F949" t="s">
        <v>1338</v>
      </c>
      <c r="G949" t="s">
        <v>1351</v>
      </c>
      <c r="H949">
        <v>2023</v>
      </c>
      <c r="I949" t="s">
        <v>1519</v>
      </c>
      <c r="J949" t="s">
        <v>1319</v>
      </c>
      <c r="K949" s="23">
        <v>100000000</v>
      </c>
      <c r="L949" t="s">
        <v>24</v>
      </c>
      <c r="M949" t="s">
        <v>1327</v>
      </c>
      <c r="O949" s="4">
        <v>0.55459999999999998</v>
      </c>
      <c r="P949" s="4">
        <v>0</v>
      </c>
      <c r="Q949" s="4">
        <v>0</v>
      </c>
      <c r="R949" s="23">
        <v>55460000</v>
      </c>
      <c r="S949" s="23">
        <v>0</v>
      </c>
      <c r="T949" s="23">
        <v>0</v>
      </c>
      <c r="U949" s="23">
        <v>55460000</v>
      </c>
    </row>
    <row r="950" spans="1:21" x14ac:dyDescent="0.25">
      <c r="A950" t="s">
        <v>1636</v>
      </c>
      <c r="B950" t="s">
        <v>1637</v>
      </c>
      <c r="C950" t="s">
        <v>1314</v>
      </c>
      <c r="D950" t="s">
        <v>1623</v>
      </c>
      <c r="E950" t="s">
        <v>1623</v>
      </c>
      <c r="F950" t="s">
        <v>1338</v>
      </c>
      <c r="G950" t="s">
        <v>1503</v>
      </c>
      <c r="H950">
        <v>2023</v>
      </c>
      <c r="I950" t="s">
        <v>1519</v>
      </c>
      <c r="J950" t="s">
        <v>1319</v>
      </c>
      <c r="K950" s="23">
        <v>500000000</v>
      </c>
      <c r="L950" t="s">
        <v>1335</v>
      </c>
      <c r="M950" t="s">
        <v>1345</v>
      </c>
      <c r="N950" t="s">
        <v>1415</v>
      </c>
      <c r="O950" s="4">
        <v>0</v>
      </c>
      <c r="P950" s="4">
        <v>0</v>
      </c>
      <c r="Q950" s="4">
        <v>5.8799999999999998E-2</v>
      </c>
      <c r="R950" s="23">
        <v>0</v>
      </c>
      <c r="S950" s="23">
        <v>0</v>
      </c>
      <c r="T950" s="23">
        <v>29400000</v>
      </c>
      <c r="U950" s="23">
        <v>29400000</v>
      </c>
    </row>
    <row r="951" spans="1:21" x14ac:dyDescent="0.25">
      <c r="A951" t="s">
        <v>1665</v>
      </c>
      <c r="B951" t="s">
        <v>1666</v>
      </c>
      <c r="C951" t="s">
        <v>1367</v>
      </c>
      <c r="D951" t="s">
        <v>1623</v>
      </c>
      <c r="E951" t="s">
        <v>1623</v>
      </c>
      <c r="F951" t="s">
        <v>1324</v>
      </c>
      <c r="G951" t="s">
        <v>1374</v>
      </c>
      <c r="H951">
        <v>2023</v>
      </c>
      <c r="I951" t="s">
        <v>1519</v>
      </c>
      <c r="J951" t="s">
        <v>1319</v>
      </c>
      <c r="K951" s="23">
        <v>125000</v>
      </c>
      <c r="L951" t="s">
        <v>24</v>
      </c>
      <c r="M951" t="s">
        <v>1345</v>
      </c>
      <c r="O951" s="4">
        <v>0.25</v>
      </c>
      <c r="P951" s="4">
        <v>0</v>
      </c>
      <c r="Q951" s="4">
        <v>0</v>
      </c>
      <c r="R951" s="23">
        <v>31250</v>
      </c>
      <c r="S951" s="23">
        <v>0</v>
      </c>
      <c r="T951" s="23">
        <v>0</v>
      </c>
      <c r="U951" s="23">
        <v>31250</v>
      </c>
    </row>
    <row r="952" spans="1:21" x14ac:dyDescent="0.25">
      <c r="A952" t="s">
        <v>1694</v>
      </c>
      <c r="B952" t="s">
        <v>1695</v>
      </c>
      <c r="C952" t="s">
        <v>1314</v>
      </c>
      <c r="D952" t="s">
        <v>1690</v>
      </c>
      <c r="E952" t="s">
        <v>1691</v>
      </c>
      <c r="F952" t="s">
        <v>1324</v>
      </c>
      <c r="G952" t="s">
        <v>1374</v>
      </c>
      <c r="H952">
        <v>2023</v>
      </c>
      <c r="I952" t="s">
        <v>1519</v>
      </c>
      <c r="J952" t="s">
        <v>1319</v>
      </c>
      <c r="K952" s="23">
        <v>300000000</v>
      </c>
      <c r="L952" t="s">
        <v>1335</v>
      </c>
      <c r="M952" t="s">
        <v>1345</v>
      </c>
      <c r="N952" t="s">
        <v>1415</v>
      </c>
      <c r="O952" s="4">
        <v>0</v>
      </c>
      <c r="P952" s="4">
        <v>0</v>
      </c>
      <c r="Q952" s="4">
        <v>0.91249999999999998</v>
      </c>
      <c r="R952" s="23">
        <v>0</v>
      </c>
      <c r="S952" s="23">
        <v>0</v>
      </c>
      <c r="T952" s="23">
        <v>273750000</v>
      </c>
      <c r="U952" s="23">
        <v>273750000</v>
      </c>
    </row>
    <row r="953" spans="1:21" x14ac:dyDescent="0.25">
      <c r="A953" t="s">
        <v>1797</v>
      </c>
      <c r="B953" t="s">
        <v>1798</v>
      </c>
      <c r="C953" t="s">
        <v>1367</v>
      </c>
      <c r="D953" t="s">
        <v>1787</v>
      </c>
      <c r="E953" t="s">
        <v>1788</v>
      </c>
      <c r="F953" t="s">
        <v>1316</v>
      </c>
      <c r="G953" t="s">
        <v>1317</v>
      </c>
      <c r="H953">
        <v>2023</v>
      </c>
      <c r="I953" t="s">
        <v>1519</v>
      </c>
      <c r="J953" t="s">
        <v>1319</v>
      </c>
      <c r="K953" s="23">
        <v>500000</v>
      </c>
      <c r="L953" t="s">
        <v>25</v>
      </c>
      <c r="N953" t="s">
        <v>1606</v>
      </c>
      <c r="O953" s="4">
        <v>0</v>
      </c>
      <c r="P953" s="4">
        <v>1</v>
      </c>
      <c r="Q953" s="4">
        <v>0</v>
      </c>
      <c r="R953" s="23">
        <v>0</v>
      </c>
      <c r="S953" s="23">
        <v>500000</v>
      </c>
      <c r="T953" s="23">
        <v>0</v>
      </c>
      <c r="U953" s="23">
        <v>500000</v>
      </c>
    </row>
    <row r="954" spans="1:21" x14ac:dyDescent="0.25">
      <c r="A954" t="s">
        <v>1802</v>
      </c>
      <c r="B954" t="s">
        <v>1803</v>
      </c>
      <c r="C954" t="s">
        <v>1314</v>
      </c>
      <c r="D954" t="s">
        <v>1801</v>
      </c>
      <c r="E954" t="s">
        <v>1801</v>
      </c>
      <c r="F954" t="s">
        <v>1338</v>
      </c>
      <c r="G954" t="s">
        <v>1351</v>
      </c>
      <c r="H954">
        <v>2023</v>
      </c>
      <c r="I954" t="s">
        <v>1519</v>
      </c>
      <c r="J954" t="s">
        <v>1319</v>
      </c>
      <c r="K954" s="23">
        <v>90000000</v>
      </c>
      <c r="L954" t="s">
        <v>24</v>
      </c>
      <c r="M954" t="s">
        <v>1327</v>
      </c>
      <c r="O954" s="4">
        <v>0.38900000000000001</v>
      </c>
      <c r="P954" s="4">
        <v>0</v>
      </c>
      <c r="Q954" s="4">
        <v>0</v>
      </c>
      <c r="R954" s="23">
        <v>35010000</v>
      </c>
      <c r="S954" s="23">
        <v>0</v>
      </c>
      <c r="T954" s="23">
        <v>0</v>
      </c>
      <c r="U954" s="23">
        <v>35010000</v>
      </c>
    </row>
    <row r="955" spans="1:21" x14ac:dyDescent="0.25">
      <c r="A955" t="s">
        <v>1844</v>
      </c>
      <c r="B955" t="s">
        <v>1845</v>
      </c>
      <c r="C955" t="s">
        <v>1367</v>
      </c>
      <c r="D955" t="s">
        <v>1829</v>
      </c>
      <c r="E955" t="s">
        <v>1830</v>
      </c>
      <c r="F955" t="s">
        <v>1504</v>
      </c>
      <c r="G955" t="s">
        <v>1843</v>
      </c>
      <c r="H955">
        <v>2023</v>
      </c>
      <c r="I955" t="s">
        <v>1519</v>
      </c>
      <c r="J955" t="s">
        <v>1319</v>
      </c>
      <c r="K955" s="23">
        <v>210000</v>
      </c>
      <c r="L955" t="s">
        <v>1335</v>
      </c>
      <c r="M955" t="s">
        <v>1345</v>
      </c>
      <c r="N955" t="s">
        <v>1365</v>
      </c>
      <c r="O955" s="4">
        <v>0</v>
      </c>
      <c r="P955" s="4">
        <v>0</v>
      </c>
      <c r="Q955" s="4">
        <v>0.1</v>
      </c>
      <c r="R955" s="23">
        <v>0</v>
      </c>
      <c r="S955" s="23">
        <v>0</v>
      </c>
      <c r="T955" s="23">
        <v>21000</v>
      </c>
      <c r="U955" s="23">
        <v>21000</v>
      </c>
    </row>
    <row r="956" spans="1:21" x14ac:dyDescent="0.25">
      <c r="A956" t="s">
        <v>1735</v>
      </c>
      <c r="B956" t="s">
        <v>1736</v>
      </c>
      <c r="C956" t="s">
        <v>1314</v>
      </c>
      <c r="D956" t="s">
        <v>1720</v>
      </c>
      <c r="E956" t="s">
        <v>1720</v>
      </c>
      <c r="F956" t="s">
        <v>1355</v>
      </c>
      <c r="G956" t="s">
        <v>1363</v>
      </c>
      <c r="H956">
        <v>2023</v>
      </c>
      <c r="I956" t="s">
        <v>1737</v>
      </c>
      <c r="J956" t="s">
        <v>1319</v>
      </c>
      <c r="K956" s="23">
        <v>80000000</v>
      </c>
      <c r="L956" t="s">
        <v>25</v>
      </c>
      <c r="N956" t="s">
        <v>1347</v>
      </c>
      <c r="O956" s="4">
        <v>0</v>
      </c>
      <c r="P956" s="4">
        <v>0.18460000000000001</v>
      </c>
      <c r="Q956" s="4">
        <v>0</v>
      </c>
      <c r="R956" s="23">
        <v>0</v>
      </c>
      <c r="S956" s="23">
        <v>14768000.000000002</v>
      </c>
      <c r="T956" s="23">
        <v>0</v>
      </c>
      <c r="U956" s="23">
        <v>14768000</v>
      </c>
    </row>
    <row r="957" spans="1:21" x14ac:dyDescent="0.25">
      <c r="A957" t="s">
        <v>1735</v>
      </c>
      <c r="B957" t="s">
        <v>1736</v>
      </c>
      <c r="C957" t="s">
        <v>1314</v>
      </c>
      <c r="D957" t="s">
        <v>1720</v>
      </c>
      <c r="E957" t="s">
        <v>1720</v>
      </c>
      <c r="F957" t="s">
        <v>1355</v>
      </c>
      <c r="G957" t="s">
        <v>1363</v>
      </c>
      <c r="H957">
        <v>2023</v>
      </c>
      <c r="I957" t="s">
        <v>1737</v>
      </c>
      <c r="J957" t="s">
        <v>1319</v>
      </c>
      <c r="K957" s="23">
        <v>80000000</v>
      </c>
      <c r="L957" t="s">
        <v>25</v>
      </c>
      <c r="N957" t="s">
        <v>1365</v>
      </c>
      <c r="O957" s="4">
        <v>0</v>
      </c>
      <c r="P957" s="4">
        <v>1E-4</v>
      </c>
      <c r="Q957" s="4">
        <v>0</v>
      </c>
      <c r="R957" s="23">
        <v>0</v>
      </c>
      <c r="S957" s="23">
        <v>8000</v>
      </c>
      <c r="T957" s="23">
        <v>0</v>
      </c>
      <c r="U957" s="23">
        <v>8000</v>
      </c>
    </row>
    <row r="958" spans="1:21" x14ac:dyDescent="0.25">
      <c r="A958" t="s">
        <v>1735</v>
      </c>
      <c r="B958" t="s">
        <v>1736</v>
      </c>
      <c r="C958" t="s">
        <v>1314</v>
      </c>
      <c r="D958" t="s">
        <v>1720</v>
      </c>
      <c r="E958" t="s">
        <v>1720</v>
      </c>
      <c r="F958" t="s">
        <v>1355</v>
      </c>
      <c r="G958" t="s">
        <v>1363</v>
      </c>
      <c r="H958">
        <v>2023</v>
      </c>
      <c r="I958" t="s">
        <v>1737</v>
      </c>
      <c r="J958" t="s">
        <v>1319</v>
      </c>
      <c r="K958" s="23">
        <v>80000000</v>
      </c>
      <c r="L958" t="s">
        <v>1335</v>
      </c>
      <c r="M958" t="s">
        <v>84</v>
      </c>
      <c r="N958" t="s">
        <v>1347</v>
      </c>
      <c r="O958" s="4">
        <v>0</v>
      </c>
      <c r="P958" s="4">
        <v>0</v>
      </c>
      <c r="Q958" s="4">
        <v>3.8E-3</v>
      </c>
      <c r="R958" s="23">
        <v>0</v>
      </c>
      <c r="S958" s="23">
        <v>0</v>
      </c>
      <c r="T958" s="23">
        <v>304000</v>
      </c>
      <c r="U958" s="23">
        <v>304000</v>
      </c>
    </row>
    <row r="959" spans="1:21" x14ac:dyDescent="0.25">
      <c r="A959" t="s">
        <v>1522</v>
      </c>
      <c r="B959" t="s">
        <v>1523</v>
      </c>
      <c r="C959" t="s">
        <v>1367</v>
      </c>
      <c r="D959" t="s">
        <v>1511</v>
      </c>
      <c r="E959" t="s">
        <v>1511</v>
      </c>
      <c r="F959" t="s">
        <v>1355</v>
      </c>
      <c r="G959" t="s">
        <v>1370</v>
      </c>
      <c r="H959">
        <v>2023</v>
      </c>
      <c r="I959" t="s">
        <v>1440</v>
      </c>
      <c r="J959" t="s">
        <v>1319</v>
      </c>
      <c r="K959" s="23">
        <v>150000</v>
      </c>
      <c r="L959" t="s">
        <v>25</v>
      </c>
      <c r="N959" t="s">
        <v>1346</v>
      </c>
      <c r="O959" s="4">
        <v>0</v>
      </c>
      <c r="P959" s="4">
        <v>0.5</v>
      </c>
      <c r="Q959" s="4">
        <v>0</v>
      </c>
      <c r="R959" s="23">
        <v>0</v>
      </c>
      <c r="S959" s="23">
        <v>75000</v>
      </c>
      <c r="T959" s="23">
        <v>0</v>
      </c>
      <c r="U959" s="23">
        <v>75000</v>
      </c>
    </row>
    <row r="960" spans="1:21" x14ac:dyDescent="0.25">
      <c r="A960" t="s">
        <v>1726</v>
      </c>
      <c r="B960" t="s">
        <v>1727</v>
      </c>
      <c r="C960" t="s">
        <v>1314</v>
      </c>
      <c r="D960" t="s">
        <v>1720</v>
      </c>
      <c r="E960" t="s">
        <v>1720</v>
      </c>
      <c r="F960" t="s">
        <v>1338</v>
      </c>
      <c r="G960" t="s">
        <v>1351</v>
      </c>
      <c r="H960">
        <v>2023</v>
      </c>
      <c r="I960" t="s">
        <v>1440</v>
      </c>
      <c r="J960" t="s">
        <v>1319</v>
      </c>
      <c r="K960" s="23">
        <v>45000000</v>
      </c>
      <c r="L960" t="s">
        <v>24</v>
      </c>
      <c r="M960" t="s">
        <v>1352</v>
      </c>
      <c r="O960" s="4">
        <v>0.58889999999999998</v>
      </c>
      <c r="P960" s="4">
        <v>0</v>
      </c>
      <c r="Q960" s="4">
        <v>0</v>
      </c>
      <c r="R960" s="23">
        <v>26500500</v>
      </c>
      <c r="S960" s="23">
        <v>0</v>
      </c>
      <c r="T960" s="23">
        <v>0</v>
      </c>
      <c r="U960" s="23">
        <v>26500500</v>
      </c>
    </row>
    <row r="961" spans="1:21" x14ac:dyDescent="0.25">
      <c r="A961" t="s">
        <v>1821</v>
      </c>
      <c r="B961" t="s">
        <v>1822</v>
      </c>
      <c r="C961" t="s">
        <v>1367</v>
      </c>
      <c r="D961" t="s">
        <v>1812</v>
      </c>
      <c r="E961" t="s">
        <v>1813</v>
      </c>
      <c r="F961" t="s">
        <v>1355</v>
      </c>
      <c r="G961" t="s">
        <v>1370</v>
      </c>
      <c r="H961">
        <v>2023</v>
      </c>
      <c r="I961" t="s">
        <v>1823</v>
      </c>
      <c r="J961" t="s">
        <v>1319</v>
      </c>
      <c r="K961" s="23">
        <v>600000</v>
      </c>
      <c r="L961" t="s">
        <v>25</v>
      </c>
      <c r="N961" t="s">
        <v>1346</v>
      </c>
      <c r="O961" s="4">
        <v>0</v>
      </c>
      <c r="P961" s="4">
        <v>0.5</v>
      </c>
      <c r="Q961" s="4">
        <v>0</v>
      </c>
      <c r="R961" s="23">
        <v>0</v>
      </c>
      <c r="S961" s="23">
        <v>300000</v>
      </c>
      <c r="T961" s="23">
        <v>0</v>
      </c>
      <c r="U961" s="23">
        <v>300000</v>
      </c>
    </row>
    <row r="962" spans="1:21" x14ac:dyDescent="0.25">
      <c r="A962" t="s">
        <v>1600</v>
      </c>
      <c r="B962" t="s">
        <v>1601</v>
      </c>
      <c r="C962" t="s">
        <v>1367</v>
      </c>
      <c r="D962" t="s">
        <v>1590</v>
      </c>
      <c r="E962" t="s">
        <v>1591</v>
      </c>
      <c r="F962" t="s">
        <v>1316</v>
      </c>
      <c r="G962" t="s">
        <v>1461</v>
      </c>
      <c r="H962">
        <v>2023</v>
      </c>
      <c r="I962" t="s">
        <v>1602</v>
      </c>
      <c r="J962" t="s">
        <v>1319</v>
      </c>
      <c r="K962" s="23">
        <v>600000</v>
      </c>
      <c r="L962" t="s">
        <v>1335</v>
      </c>
      <c r="M962" t="s">
        <v>1345</v>
      </c>
      <c r="N962" t="s">
        <v>1365</v>
      </c>
      <c r="O962" s="4">
        <v>0</v>
      </c>
      <c r="P962" s="4">
        <v>0</v>
      </c>
      <c r="Q962" s="4">
        <v>1</v>
      </c>
      <c r="R962" s="23">
        <v>0</v>
      </c>
      <c r="S962" s="23">
        <v>0</v>
      </c>
      <c r="T962" s="23">
        <v>600000</v>
      </c>
      <c r="U962" s="23">
        <v>600000</v>
      </c>
    </row>
    <row r="963" spans="1:21" x14ac:dyDescent="0.25">
      <c r="A963" t="s">
        <v>1731</v>
      </c>
      <c r="B963" t="s">
        <v>1732</v>
      </c>
      <c r="C963" t="s">
        <v>1314</v>
      </c>
      <c r="D963" t="s">
        <v>1720</v>
      </c>
      <c r="E963" t="s">
        <v>1720</v>
      </c>
      <c r="F963" t="s">
        <v>1316</v>
      </c>
      <c r="G963" t="s">
        <v>1317</v>
      </c>
      <c r="H963">
        <v>2023</v>
      </c>
      <c r="I963" t="s">
        <v>1602</v>
      </c>
      <c r="J963" t="s">
        <v>1319</v>
      </c>
      <c r="K963" s="23">
        <v>10000000</v>
      </c>
      <c r="L963" t="s">
        <v>25</v>
      </c>
      <c r="N963" t="s">
        <v>1415</v>
      </c>
      <c r="O963" s="4">
        <v>0</v>
      </c>
      <c r="P963" s="4">
        <v>0.77890000000000004</v>
      </c>
      <c r="Q963" s="4">
        <v>0</v>
      </c>
      <c r="R963" s="23">
        <v>0</v>
      </c>
      <c r="S963" s="23">
        <v>7789000</v>
      </c>
      <c r="T963" s="23">
        <v>0</v>
      </c>
      <c r="U963" s="23">
        <v>7789000</v>
      </c>
    </row>
    <row r="964" spans="1:21" x14ac:dyDescent="0.25">
      <c r="A964" t="s">
        <v>1773</v>
      </c>
      <c r="B964" t="s">
        <v>1774</v>
      </c>
      <c r="C964" t="s">
        <v>1314</v>
      </c>
      <c r="D964" t="s">
        <v>1766</v>
      </c>
      <c r="E964" t="s">
        <v>1767</v>
      </c>
      <c r="F964" t="s">
        <v>1338</v>
      </c>
      <c r="G964" t="s">
        <v>1339</v>
      </c>
      <c r="H964">
        <v>2023</v>
      </c>
      <c r="I964" t="s">
        <v>1602</v>
      </c>
      <c r="J964" t="s">
        <v>1319</v>
      </c>
      <c r="K964" s="23">
        <v>100000000</v>
      </c>
      <c r="L964" t="s">
        <v>25</v>
      </c>
      <c r="N964" t="s">
        <v>1415</v>
      </c>
      <c r="O964" s="4">
        <v>0</v>
      </c>
      <c r="P964" s="4">
        <v>0.62109999999999999</v>
      </c>
      <c r="Q964" s="4">
        <v>0</v>
      </c>
      <c r="R964" s="23">
        <v>0</v>
      </c>
      <c r="S964" s="23">
        <v>62110000</v>
      </c>
      <c r="T964" s="23">
        <v>0</v>
      </c>
      <c r="U964" s="23">
        <v>62110000</v>
      </c>
    </row>
    <row r="965" spans="1:21" x14ac:dyDescent="0.25">
      <c r="A965" t="s">
        <v>1833</v>
      </c>
      <c r="B965" t="s">
        <v>1834</v>
      </c>
      <c r="C965" t="s">
        <v>1314</v>
      </c>
      <c r="D965" t="s">
        <v>1829</v>
      </c>
      <c r="E965" t="s">
        <v>1830</v>
      </c>
      <c r="F965" t="s">
        <v>1355</v>
      </c>
      <c r="G965" t="s">
        <v>1370</v>
      </c>
      <c r="H965">
        <v>2023</v>
      </c>
      <c r="I965" t="s">
        <v>1602</v>
      </c>
      <c r="J965" t="s">
        <v>1319</v>
      </c>
      <c r="K965" s="23">
        <v>56100000</v>
      </c>
      <c r="L965" t="s">
        <v>25</v>
      </c>
      <c r="N965" t="s">
        <v>1415</v>
      </c>
      <c r="O965" s="4">
        <v>0</v>
      </c>
      <c r="P965" s="4">
        <v>0.44439999999999996</v>
      </c>
      <c r="Q965" s="4">
        <v>0</v>
      </c>
      <c r="R965" s="23">
        <v>0</v>
      </c>
      <c r="S965" s="23">
        <v>24930839.999999996</v>
      </c>
      <c r="T965" s="23">
        <v>0</v>
      </c>
      <c r="U965" s="23">
        <v>24930840</v>
      </c>
    </row>
    <row r="966" spans="1:21" x14ac:dyDescent="0.25">
      <c r="A966" t="s">
        <v>1897</v>
      </c>
      <c r="B966" t="s">
        <v>1898</v>
      </c>
      <c r="C966" t="s">
        <v>1314</v>
      </c>
      <c r="D966" t="s">
        <v>1890</v>
      </c>
      <c r="E966" t="s">
        <v>1890</v>
      </c>
      <c r="F966" t="s">
        <v>1324</v>
      </c>
      <c r="G966" t="s">
        <v>1403</v>
      </c>
      <c r="H966">
        <v>2023</v>
      </c>
      <c r="I966" t="s">
        <v>1602</v>
      </c>
      <c r="J966" t="s">
        <v>1319</v>
      </c>
      <c r="K966" s="23">
        <v>300000000</v>
      </c>
      <c r="L966" t="s">
        <v>1335</v>
      </c>
      <c r="M966" t="s">
        <v>1327</v>
      </c>
      <c r="N966" t="s">
        <v>1415</v>
      </c>
      <c r="O966" s="4">
        <v>0</v>
      </c>
      <c r="P966" s="4">
        <v>0</v>
      </c>
      <c r="Q966" s="4">
        <v>9.0899999999999995E-2</v>
      </c>
      <c r="R966" s="23">
        <v>0</v>
      </c>
      <c r="S966" s="23">
        <v>0</v>
      </c>
      <c r="T966" s="23">
        <v>27270000</v>
      </c>
      <c r="U966" s="23">
        <v>27270000</v>
      </c>
    </row>
    <row r="967" spans="1:21" x14ac:dyDescent="0.25">
      <c r="A967" t="s">
        <v>1897</v>
      </c>
      <c r="B967" t="s">
        <v>1898</v>
      </c>
      <c r="C967" t="s">
        <v>1314</v>
      </c>
      <c r="D967" t="s">
        <v>1890</v>
      </c>
      <c r="E967" t="s">
        <v>1890</v>
      </c>
      <c r="F967" t="s">
        <v>1324</v>
      </c>
      <c r="G967" t="s">
        <v>1403</v>
      </c>
      <c r="H967">
        <v>2023</v>
      </c>
      <c r="I967" t="s">
        <v>1602</v>
      </c>
      <c r="J967" t="s">
        <v>1319</v>
      </c>
      <c r="K967" s="23">
        <v>300000000</v>
      </c>
      <c r="L967" t="s">
        <v>1335</v>
      </c>
      <c r="M967" t="s">
        <v>1336</v>
      </c>
      <c r="N967" t="s">
        <v>1365</v>
      </c>
      <c r="O967" s="4">
        <v>0</v>
      </c>
      <c r="P967" s="4">
        <v>0</v>
      </c>
      <c r="Q967" s="4">
        <v>7.9500000000000001E-2</v>
      </c>
      <c r="R967" s="23">
        <v>0</v>
      </c>
      <c r="S967" s="23">
        <v>0</v>
      </c>
      <c r="T967" s="23">
        <v>23850000</v>
      </c>
      <c r="U967" s="23">
        <v>23850000</v>
      </c>
    </row>
    <row r="968" spans="1:21" x14ac:dyDescent="0.25">
      <c r="A968" t="s">
        <v>1897</v>
      </c>
      <c r="B968" t="s">
        <v>1898</v>
      </c>
      <c r="C968" t="s">
        <v>1314</v>
      </c>
      <c r="D968" t="s">
        <v>1890</v>
      </c>
      <c r="E968" t="s">
        <v>1890</v>
      </c>
      <c r="F968" t="s">
        <v>1324</v>
      </c>
      <c r="G968" t="s">
        <v>1403</v>
      </c>
      <c r="H968">
        <v>2023</v>
      </c>
      <c r="I968" t="s">
        <v>1602</v>
      </c>
      <c r="J968" t="s">
        <v>1319</v>
      </c>
      <c r="K968" s="23">
        <v>300000000</v>
      </c>
      <c r="L968" t="s">
        <v>25</v>
      </c>
      <c r="N968" t="s">
        <v>1606</v>
      </c>
      <c r="O968" s="4">
        <v>0</v>
      </c>
      <c r="P968" s="4">
        <v>1.52E-2</v>
      </c>
      <c r="Q968" s="4">
        <v>0</v>
      </c>
      <c r="R968" s="23">
        <v>0</v>
      </c>
      <c r="S968" s="23">
        <v>4560000</v>
      </c>
      <c r="T968" s="23">
        <v>0</v>
      </c>
      <c r="U968" s="23">
        <v>4560000</v>
      </c>
    </row>
    <row r="969" spans="1:21" x14ac:dyDescent="0.25">
      <c r="A969" t="s">
        <v>1897</v>
      </c>
      <c r="B969" t="s">
        <v>1898</v>
      </c>
      <c r="C969" t="s">
        <v>1314</v>
      </c>
      <c r="D969" t="s">
        <v>1890</v>
      </c>
      <c r="E969" t="s">
        <v>1890</v>
      </c>
      <c r="F969" t="s">
        <v>1324</v>
      </c>
      <c r="G969" t="s">
        <v>1403</v>
      </c>
      <c r="H969">
        <v>2023</v>
      </c>
      <c r="I969" t="s">
        <v>1602</v>
      </c>
      <c r="J969" t="s">
        <v>1319</v>
      </c>
      <c r="K969" s="23">
        <v>300000000</v>
      </c>
      <c r="L969" t="s">
        <v>1335</v>
      </c>
      <c r="M969" t="s">
        <v>1345</v>
      </c>
      <c r="N969" t="s">
        <v>1365</v>
      </c>
      <c r="O969" s="4">
        <v>0</v>
      </c>
      <c r="P969" s="4">
        <v>0</v>
      </c>
      <c r="Q969" s="4">
        <v>5.6799999999999996E-2</v>
      </c>
      <c r="R969" s="23">
        <v>0</v>
      </c>
      <c r="S969" s="23">
        <v>0</v>
      </c>
      <c r="T969" s="23">
        <v>17040000</v>
      </c>
      <c r="U969" s="23">
        <v>17040000</v>
      </c>
    </row>
    <row r="970" spans="1:21" x14ac:dyDescent="0.25">
      <c r="A970" t="s">
        <v>1897</v>
      </c>
      <c r="B970" t="s">
        <v>1898</v>
      </c>
      <c r="C970" t="s">
        <v>1314</v>
      </c>
      <c r="D970" t="s">
        <v>1890</v>
      </c>
      <c r="E970" t="s">
        <v>1890</v>
      </c>
      <c r="F970" t="s">
        <v>1324</v>
      </c>
      <c r="G970" t="s">
        <v>1403</v>
      </c>
      <c r="H970">
        <v>2023</v>
      </c>
      <c r="I970" t="s">
        <v>1602</v>
      </c>
      <c r="J970" t="s">
        <v>1319</v>
      </c>
      <c r="K970" s="23">
        <v>300000000</v>
      </c>
      <c r="L970" t="s">
        <v>24</v>
      </c>
      <c r="M970" t="s">
        <v>1899</v>
      </c>
      <c r="O970" s="4">
        <v>1.52E-2</v>
      </c>
      <c r="P970" s="4">
        <v>0</v>
      </c>
      <c r="Q970" s="4">
        <v>0</v>
      </c>
      <c r="R970" s="23">
        <v>4560000</v>
      </c>
      <c r="S970" s="23">
        <v>0</v>
      </c>
      <c r="T970" s="23">
        <v>0</v>
      </c>
      <c r="U970" s="23">
        <v>4560000</v>
      </c>
    </row>
    <row r="971" spans="1:21" x14ac:dyDescent="0.25">
      <c r="A971" t="s">
        <v>1897</v>
      </c>
      <c r="B971" t="s">
        <v>1898</v>
      </c>
      <c r="C971" t="s">
        <v>1314</v>
      </c>
      <c r="D971" t="s">
        <v>1890</v>
      </c>
      <c r="E971" t="s">
        <v>1890</v>
      </c>
      <c r="F971" t="s">
        <v>1324</v>
      </c>
      <c r="G971" t="s">
        <v>1403</v>
      </c>
      <c r="H971">
        <v>2023</v>
      </c>
      <c r="I971" t="s">
        <v>1602</v>
      </c>
      <c r="J971" t="s">
        <v>1319</v>
      </c>
      <c r="K971" s="23">
        <v>300000000</v>
      </c>
      <c r="L971" t="s">
        <v>24</v>
      </c>
      <c r="M971" t="s">
        <v>1345</v>
      </c>
      <c r="O971" s="4">
        <v>4.5499999999999999E-2</v>
      </c>
      <c r="P971" s="4">
        <v>0</v>
      </c>
      <c r="Q971" s="4">
        <v>0</v>
      </c>
      <c r="R971" s="23">
        <v>13650000</v>
      </c>
      <c r="S971" s="23">
        <v>0</v>
      </c>
      <c r="T971" s="23">
        <v>0</v>
      </c>
      <c r="U971" s="23">
        <v>13650000</v>
      </c>
    </row>
    <row r="972" spans="1:21" x14ac:dyDescent="0.25">
      <c r="A972" t="s">
        <v>1464</v>
      </c>
      <c r="B972" t="s">
        <v>1465</v>
      </c>
      <c r="C972" t="s">
        <v>1367</v>
      </c>
      <c r="D972" t="s">
        <v>1448</v>
      </c>
      <c r="E972" t="s">
        <v>1449</v>
      </c>
      <c r="F972" t="s">
        <v>1316</v>
      </c>
      <c r="G972" t="s">
        <v>1461</v>
      </c>
      <c r="H972">
        <v>2023</v>
      </c>
      <c r="I972" t="s">
        <v>1466</v>
      </c>
      <c r="J972" t="s">
        <v>1319</v>
      </c>
      <c r="K972" s="23">
        <v>236000</v>
      </c>
      <c r="L972" t="s">
        <v>1335</v>
      </c>
      <c r="M972" t="s">
        <v>1345</v>
      </c>
      <c r="N972" t="s">
        <v>1365</v>
      </c>
      <c r="O972" s="4">
        <v>0</v>
      </c>
      <c r="P972" s="4">
        <v>0</v>
      </c>
      <c r="Q972" s="4">
        <v>1</v>
      </c>
      <c r="R972" s="23">
        <v>0</v>
      </c>
      <c r="S972" s="23">
        <v>0</v>
      </c>
      <c r="T972" s="23">
        <v>236000</v>
      </c>
      <c r="U972" s="23">
        <v>236000</v>
      </c>
    </row>
    <row r="973" spans="1:21" x14ac:dyDescent="0.25">
      <c r="A973" t="s">
        <v>1553</v>
      </c>
      <c r="B973" t="s">
        <v>1554</v>
      </c>
      <c r="C973" t="s">
        <v>1314</v>
      </c>
      <c r="D973" t="s">
        <v>1539</v>
      </c>
      <c r="E973" t="s">
        <v>1539</v>
      </c>
      <c r="F973" t="s">
        <v>1324</v>
      </c>
      <c r="G973" t="s">
        <v>1374</v>
      </c>
      <c r="H973">
        <v>2023</v>
      </c>
      <c r="I973" t="s">
        <v>1466</v>
      </c>
      <c r="J973" t="s">
        <v>1319</v>
      </c>
      <c r="K973" s="23">
        <v>500000000</v>
      </c>
      <c r="L973" t="s">
        <v>24</v>
      </c>
      <c r="M973" t="s">
        <v>1345</v>
      </c>
      <c r="O973" s="4">
        <v>1.1599999999999999E-2</v>
      </c>
      <c r="P973" s="4">
        <v>0</v>
      </c>
      <c r="Q973" s="4">
        <v>0</v>
      </c>
      <c r="R973" s="23">
        <v>5800000</v>
      </c>
      <c r="S973" s="23">
        <v>0</v>
      </c>
      <c r="T973" s="23">
        <v>0</v>
      </c>
      <c r="U973" s="23">
        <v>5800000</v>
      </c>
    </row>
    <row r="974" spans="1:21" x14ac:dyDescent="0.25">
      <c r="A974" t="s">
        <v>1835</v>
      </c>
      <c r="B974" t="s">
        <v>1836</v>
      </c>
      <c r="C974" t="s">
        <v>1314</v>
      </c>
      <c r="D974" t="s">
        <v>1829</v>
      </c>
      <c r="E974" t="s">
        <v>1830</v>
      </c>
      <c r="F974" t="s">
        <v>1338</v>
      </c>
      <c r="G974" t="s">
        <v>1339</v>
      </c>
      <c r="H974">
        <v>2023</v>
      </c>
      <c r="I974" t="s">
        <v>1466</v>
      </c>
      <c r="J974" t="s">
        <v>1319</v>
      </c>
      <c r="K974" s="23">
        <v>150000000</v>
      </c>
      <c r="L974" t="s">
        <v>24</v>
      </c>
      <c r="M974" t="s">
        <v>1327</v>
      </c>
      <c r="O974" s="4">
        <v>0.93920000000000003</v>
      </c>
      <c r="P974" s="4">
        <v>0</v>
      </c>
      <c r="Q974" s="4">
        <v>0</v>
      </c>
      <c r="R974" s="23">
        <v>140880000</v>
      </c>
      <c r="S974" s="23">
        <v>0</v>
      </c>
      <c r="T974" s="23">
        <v>0</v>
      </c>
      <c r="U974" s="23">
        <v>140880000</v>
      </c>
    </row>
    <row r="975" spans="1:21" x14ac:dyDescent="0.25">
      <c r="A975" t="s">
        <v>1920</v>
      </c>
      <c r="B975" t="s">
        <v>1921</v>
      </c>
      <c r="C975" t="s">
        <v>1314</v>
      </c>
      <c r="D975" t="s">
        <v>1922</v>
      </c>
      <c r="E975" t="s">
        <v>1923</v>
      </c>
      <c r="F975" t="s">
        <v>1324</v>
      </c>
      <c r="G975" t="s">
        <v>1378</v>
      </c>
      <c r="H975">
        <v>2023</v>
      </c>
      <c r="I975" t="s">
        <v>1466</v>
      </c>
      <c r="J975" t="s">
        <v>1319</v>
      </c>
      <c r="K975" s="23">
        <v>150000000</v>
      </c>
      <c r="L975" t="s">
        <v>1335</v>
      </c>
      <c r="M975" t="s">
        <v>1345</v>
      </c>
      <c r="N975" t="s">
        <v>1365</v>
      </c>
      <c r="O975" s="4">
        <v>0</v>
      </c>
      <c r="P975" s="4">
        <v>0</v>
      </c>
      <c r="Q975" s="4">
        <v>0.19370000000000001</v>
      </c>
      <c r="R975" s="23">
        <v>0</v>
      </c>
      <c r="S975" s="23">
        <v>0</v>
      </c>
      <c r="T975" s="23">
        <v>29055000</v>
      </c>
      <c r="U975" s="23">
        <v>29055000</v>
      </c>
    </row>
    <row r="976" spans="1:21" x14ac:dyDescent="0.25">
      <c r="A976" t="s">
        <v>1926</v>
      </c>
      <c r="B976" t="s">
        <v>1927</v>
      </c>
      <c r="C976" t="s">
        <v>1314</v>
      </c>
      <c r="D976" t="s">
        <v>1922</v>
      </c>
      <c r="E976" t="s">
        <v>1923</v>
      </c>
      <c r="F976" t="s">
        <v>1324</v>
      </c>
      <c r="G976" t="s">
        <v>1325</v>
      </c>
      <c r="H976">
        <v>2023</v>
      </c>
      <c r="I976" t="s">
        <v>1466</v>
      </c>
      <c r="J976" t="s">
        <v>1319</v>
      </c>
      <c r="K976" s="23">
        <v>30000000</v>
      </c>
      <c r="L976" t="s">
        <v>24</v>
      </c>
      <c r="M976" t="s">
        <v>1352</v>
      </c>
      <c r="O976" s="4">
        <v>0.13449999999999998</v>
      </c>
      <c r="P976" s="4">
        <v>0</v>
      </c>
      <c r="Q976" s="4">
        <v>0</v>
      </c>
      <c r="R976" s="23">
        <v>4034999.9999999995</v>
      </c>
      <c r="S976" s="23">
        <v>0</v>
      </c>
      <c r="T976" s="23">
        <v>0</v>
      </c>
      <c r="U976" s="23">
        <v>4035000</v>
      </c>
    </row>
    <row r="977" spans="1:21" x14ac:dyDescent="0.25">
      <c r="A977" t="s">
        <v>1976</v>
      </c>
      <c r="B977" t="s">
        <v>1977</v>
      </c>
      <c r="C977" t="s">
        <v>1367</v>
      </c>
      <c r="D977" t="s">
        <v>1964</v>
      </c>
      <c r="E977" t="s">
        <v>1964</v>
      </c>
      <c r="F977" t="s">
        <v>1316</v>
      </c>
      <c r="G977" t="s">
        <v>1461</v>
      </c>
      <c r="H977">
        <v>2023</v>
      </c>
      <c r="I977" t="s">
        <v>1466</v>
      </c>
      <c r="J977" t="s">
        <v>1319</v>
      </c>
      <c r="K977" s="23">
        <v>1980000</v>
      </c>
      <c r="L977" t="s">
        <v>1335</v>
      </c>
      <c r="M977" t="s">
        <v>1345</v>
      </c>
      <c r="N977" t="s">
        <v>1380</v>
      </c>
      <c r="O977" s="4">
        <v>0</v>
      </c>
      <c r="P977" s="4">
        <v>0</v>
      </c>
      <c r="Q977" s="4">
        <v>1</v>
      </c>
      <c r="R977" s="23">
        <v>0</v>
      </c>
      <c r="S977" s="23">
        <v>0</v>
      </c>
      <c r="T977" s="23">
        <v>1980000</v>
      </c>
      <c r="U977" s="23">
        <v>1980000</v>
      </c>
    </row>
    <row r="979" spans="1:21" x14ac:dyDescent="0.25">
      <c r="U979" s="23"/>
    </row>
    <row r="980" spans="1:21" x14ac:dyDescent="0.25">
      <c r="U980" s="23"/>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C6E2C-06AB-4A29-99C1-A2FE1B88FFDF}">
  <dimension ref="A1:O1168"/>
  <sheetViews>
    <sheetView workbookViewId="0"/>
  </sheetViews>
  <sheetFormatPr defaultRowHeight="15" x14ac:dyDescent="0.25"/>
  <cols>
    <col min="1" max="1" width="15.5703125" customWidth="1"/>
    <col min="3" max="3" width="16.5703125" customWidth="1"/>
    <col min="4" max="4" width="10" customWidth="1"/>
    <col min="5" max="5" width="11.5703125" customWidth="1"/>
    <col min="6" max="6" width="16" customWidth="1"/>
    <col min="7" max="7" width="23.85546875" bestFit="1" customWidth="1"/>
    <col min="8" max="8" width="19.42578125" customWidth="1"/>
    <col min="9" max="9" width="18.5703125" customWidth="1"/>
    <col min="10" max="10" width="27.42578125" customWidth="1"/>
    <col min="11" max="11" width="16.42578125" bestFit="1" customWidth="1"/>
    <col min="12" max="12" width="14.140625" customWidth="1"/>
    <col min="13" max="13" width="13.140625" bestFit="1" customWidth="1"/>
    <col min="14" max="14" width="26.5703125" bestFit="1" customWidth="1"/>
    <col min="15" max="15" width="33.5703125" bestFit="1" customWidth="1"/>
  </cols>
  <sheetData>
    <row r="1" spans="1:12" x14ac:dyDescent="0.25">
      <c r="A1" t="s">
        <v>6265</v>
      </c>
      <c r="B1" t="s">
        <v>6266</v>
      </c>
      <c r="C1" t="s">
        <v>6267</v>
      </c>
      <c r="D1" t="s">
        <v>6268</v>
      </c>
      <c r="E1" t="s">
        <v>6269</v>
      </c>
      <c r="F1" t="s">
        <v>6270</v>
      </c>
      <c r="G1" t="s">
        <v>6271</v>
      </c>
      <c r="H1" t="s">
        <v>6272</v>
      </c>
      <c r="I1" t="s">
        <v>6273</v>
      </c>
      <c r="J1" t="s">
        <v>6274</v>
      </c>
      <c r="K1" t="s">
        <v>4845</v>
      </c>
      <c r="L1" s="11"/>
    </row>
    <row r="2" spans="1:12" x14ac:dyDescent="0.25">
      <c r="A2" t="s">
        <v>7898</v>
      </c>
      <c r="B2">
        <v>1</v>
      </c>
      <c r="C2" t="s">
        <v>7899</v>
      </c>
      <c r="D2" t="s">
        <v>6294</v>
      </c>
      <c r="E2" t="s">
        <v>6295</v>
      </c>
      <c r="F2" t="s">
        <v>6307</v>
      </c>
      <c r="G2" s="4">
        <v>1.7000000000000001E-2</v>
      </c>
      <c r="H2">
        <v>0.7</v>
      </c>
      <c r="I2">
        <v>1.8</v>
      </c>
      <c r="J2">
        <v>150</v>
      </c>
      <c r="K2">
        <v>2021</v>
      </c>
      <c r="L2" s="11"/>
    </row>
    <row r="3" spans="1:12" x14ac:dyDescent="0.25">
      <c r="A3" t="s">
        <v>7900</v>
      </c>
      <c r="B3">
        <v>2</v>
      </c>
      <c r="C3" t="s">
        <v>7901</v>
      </c>
      <c r="D3" t="s">
        <v>6294</v>
      </c>
      <c r="E3" t="s">
        <v>7902</v>
      </c>
      <c r="F3" t="s">
        <v>84</v>
      </c>
      <c r="G3" s="4">
        <v>0.44700000000000001</v>
      </c>
      <c r="H3">
        <v>329</v>
      </c>
      <c r="I3">
        <v>6.2</v>
      </c>
      <c r="J3">
        <v>750</v>
      </c>
      <c r="K3">
        <v>2021</v>
      </c>
      <c r="L3" s="11"/>
    </row>
    <row r="4" spans="1:12" x14ac:dyDescent="0.25">
      <c r="A4" t="s">
        <v>7903</v>
      </c>
      <c r="B4">
        <v>3</v>
      </c>
      <c r="C4" t="s">
        <v>7904</v>
      </c>
      <c r="D4" t="s">
        <v>6284</v>
      </c>
      <c r="E4" t="s">
        <v>79</v>
      </c>
      <c r="F4" t="s">
        <v>6287</v>
      </c>
      <c r="G4" s="4">
        <v>0.94399999999999995</v>
      </c>
      <c r="H4">
        <v>102.1</v>
      </c>
      <c r="I4">
        <v>11.2</v>
      </c>
      <c r="J4">
        <v>120</v>
      </c>
      <c r="K4">
        <v>2021</v>
      </c>
      <c r="L4" s="11"/>
    </row>
    <row r="5" spans="1:12" x14ac:dyDescent="0.25">
      <c r="A5" t="s">
        <v>7905</v>
      </c>
      <c r="B5">
        <v>4</v>
      </c>
      <c r="C5" t="s">
        <v>7906</v>
      </c>
      <c r="D5" t="s">
        <v>6281</v>
      </c>
      <c r="E5" t="s">
        <v>122</v>
      </c>
      <c r="F5" t="s">
        <v>6708</v>
      </c>
      <c r="G5" s="4">
        <v>0.1</v>
      </c>
      <c r="H5">
        <v>30</v>
      </c>
      <c r="I5">
        <v>0</v>
      </c>
      <c r="J5">
        <v>300</v>
      </c>
      <c r="K5">
        <v>2021</v>
      </c>
      <c r="L5" s="11"/>
    </row>
    <row r="6" spans="1:12" x14ac:dyDescent="0.25">
      <c r="A6" t="s">
        <v>7907</v>
      </c>
      <c r="B6">
        <v>5</v>
      </c>
      <c r="C6" t="s">
        <v>7908</v>
      </c>
      <c r="D6" t="s">
        <v>6281</v>
      </c>
      <c r="E6" t="s">
        <v>4732</v>
      </c>
      <c r="F6" t="s">
        <v>6287</v>
      </c>
      <c r="G6" s="4">
        <v>0.29199999999999998</v>
      </c>
      <c r="H6">
        <v>71.099999999999994</v>
      </c>
      <c r="I6">
        <v>45.6</v>
      </c>
      <c r="J6">
        <v>400</v>
      </c>
      <c r="K6">
        <v>2021</v>
      </c>
      <c r="L6" s="11"/>
    </row>
    <row r="7" spans="1:12" x14ac:dyDescent="0.25">
      <c r="A7" t="s">
        <v>7909</v>
      </c>
      <c r="B7">
        <v>6</v>
      </c>
      <c r="C7" t="s">
        <v>7910</v>
      </c>
      <c r="D7" t="s">
        <v>6290</v>
      </c>
      <c r="E7" t="s">
        <v>6291</v>
      </c>
      <c r="F7" t="s">
        <v>6400</v>
      </c>
      <c r="G7" s="4">
        <v>0</v>
      </c>
      <c r="H7">
        <v>0</v>
      </c>
      <c r="I7">
        <v>0</v>
      </c>
      <c r="J7">
        <v>40</v>
      </c>
      <c r="K7">
        <v>2021</v>
      </c>
      <c r="L7" s="11"/>
    </row>
    <row r="8" spans="1:12" x14ac:dyDescent="0.25">
      <c r="A8" t="s">
        <v>7911</v>
      </c>
      <c r="B8">
        <v>7</v>
      </c>
      <c r="C8" t="s">
        <v>7912</v>
      </c>
      <c r="D8" t="s">
        <v>6290</v>
      </c>
      <c r="E8" t="s">
        <v>6291</v>
      </c>
      <c r="F8" t="s">
        <v>132</v>
      </c>
      <c r="G8" s="4">
        <v>2.7E-2</v>
      </c>
      <c r="H8">
        <v>0</v>
      </c>
      <c r="I8">
        <v>1.1000000000000001</v>
      </c>
      <c r="J8">
        <v>40</v>
      </c>
      <c r="K8">
        <v>2021</v>
      </c>
      <c r="L8" s="11"/>
    </row>
    <row r="9" spans="1:12" x14ac:dyDescent="0.25">
      <c r="A9" t="s">
        <v>7913</v>
      </c>
      <c r="B9">
        <v>8</v>
      </c>
      <c r="C9" t="s">
        <v>7914</v>
      </c>
      <c r="D9" t="s">
        <v>6284</v>
      </c>
      <c r="E9" t="s">
        <v>424</v>
      </c>
      <c r="F9" t="s">
        <v>6296</v>
      </c>
      <c r="G9" s="4">
        <v>0.56399999999999995</v>
      </c>
      <c r="H9">
        <v>68.2</v>
      </c>
      <c r="I9">
        <v>16.399999999999999</v>
      </c>
      <c r="J9">
        <v>150</v>
      </c>
      <c r="K9">
        <v>2021</v>
      </c>
      <c r="L9" s="11"/>
    </row>
    <row r="10" spans="1:12" x14ac:dyDescent="0.25">
      <c r="A10" t="s">
        <v>7915</v>
      </c>
      <c r="B10">
        <v>9</v>
      </c>
      <c r="C10" t="s">
        <v>7916</v>
      </c>
      <c r="D10" t="s">
        <v>6281</v>
      </c>
      <c r="E10" t="s">
        <v>122</v>
      </c>
      <c r="F10" t="s">
        <v>6313</v>
      </c>
      <c r="G10" s="4">
        <v>2.9000000000000001E-2</v>
      </c>
      <c r="H10">
        <v>2.6</v>
      </c>
      <c r="I10">
        <v>0</v>
      </c>
      <c r="J10">
        <v>88.3</v>
      </c>
      <c r="K10">
        <v>2021</v>
      </c>
      <c r="L10" s="11"/>
    </row>
    <row r="11" spans="1:12" x14ac:dyDescent="0.25">
      <c r="A11" t="s">
        <v>7917</v>
      </c>
      <c r="B11">
        <v>10</v>
      </c>
      <c r="C11" t="s">
        <v>7918</v>
      </c>
      <c r="D11" t="s">
        <v>6284</v>
      </c>
      <c r="E11" t="s">
        <v>168</v>
      </c>
      <c r="F11" t="s">
        <v>6316</v>
      </c>
      <c r="G11" s="4">
        <v>1</v>
      </c>
      <c r="H11">
        <v>0</v>
      </c>
      <c r="I11">
        <v>450</v>
      </c>
      <c r="J11">
        <v>450</v>
      </c>
      <c r="K11">
        <v>2021</v>
      </c>
      <c r="L11" s="11"/>
    </row>
    <row r="12" spans="1:12" x14ac:dyDescent="0.25">
      <c r="A12" t="s">
        <v>7919</v>
      </c>
      <c r="B12">
        <v>11</v>
      </c>
      <c r="C12" t="s">
        <v>7920</v>
      </c>
      <c r="D12" t="s">
        <v>6290</v>
      </c>
      <c r="E12" t="s">
        <v>6322</v>
      </c>
      <c r="F12" t="s">
        <v>132</v>
      </c>
      <c r="G12" s="4">
        <v>0.04</v>
      </c>
      <c r="H12">
        <v>0</v>
      </c>
      <c r="I12">
        <v>3.2</v>
      </c>
      <c r="J12">
        <v>80</v>
      </c>
      <c r="K12">
        <v>2021</v>
      </c>
      <c r="L12" s="11"/>
    </row>
    <row r="13" spans="1:12" x14ac:dyDescent="0.25">
      <c r="A13" t="s">
        <v>7921</v>
      </c>
      <c r="B13">
        <v>12</v>
      </c>
      <c r="C13" t="s">
        <v>7922</v>
      </c>
      <c r="D13" t="s">
        <v>6290</v>
      </c>
      <c r="E13" t="s">
        <v>6554</v>
      </c>
      <c r="F13" t="s">
        <v>6287</v>
      </c>
      <c r="G13" s="4">
        <v>0.54600000000000004</v>
      </c>
      <c r="H13">
        <v>50.5</v>
      </c>
      <c r="I13">
        <v>4.0999999999999996</v>
      </c>
      <c r="J13">
        <v>100</v>
      </c>
      <c r="K13">
        <v>2021</v>
      </c>
      <c r="L13" s="11"/>
    </row>
    <row r="14" spans="1:12" x14ac:dyDescent="0.25">
      <c r="A14" t="s">
        <v>7923</v>
      </c>
      <c r="B14">
        <v>13</v>
      </c>
      <c r="C14" t="s">
        <v>7924</v>
      </c>
      <c r="D14" t="s">
        <v>6290</v>
      </c>
      <c r="E14" t="s">
        <v>6551</v>
      </c>
      <c r="F14" t="s">
        <v>6313</v>
      </c>
      <c r="G14" s="4">
        <v>5.7000000000000002E-2</v>
      </c>
      <c r="H14">
        <v>1.4</v>
      </c>
      <c r="I14">
        <v>0.8</v>
      </c>
      <c r="J14">
        <v>40</v>
      </c>
      <c r="K14">
        <v>2021</v>
      </c>
      <c r="L14" s="11"/>
    </row>
    <row r="15" spans="1:12" x14ac:dyDescent="0.25">
      <c r="A15" t="s">
        <v>7925</v>
      </c>
      <c r="B15">
        <v>14</v>
      </c>
      <c r="C15" t="s">
        <v>7926</v>
      </c>
      <c r="D15" t="s">
        <v>6290</v>
      </c>
      <c r="E15" t="s">
        <v>6537</v>
      </c>
      <c r="F15" t="s">
        <v>6409</v>
      </c>
      <c r="G15" s="4">
        <v>3.4000000000000002E-2</v>
      </c>
      <c r="H15">
        <v>2.4</v>
      </c>
      <c r="I15">
        <v>0.9</v>
      </c>
      <c r="J15">
        <v>100</v>
      </c>
      <c r="K15">
        <v>2021</v>
      </c>
      <c r="L15" s="11"/>
    </row>
    <row r="16" spans="1:12" x14ac:dyDescent="0.25">
      <c r="A16" t="s">
        <v>7927</v>
      </c>
      <c r="B16">
        <v>15</v>
      </c>
      <c r="C16" t="s">
        <v>7928</v>
      </c>
      <c r="D16" t="s">
        <v>6294</v>
      </c>
      <c r="E16" t="s">
        <v>6333</v>
      </c>
      <c r="F16" t="s">
        <v>132</v>
      </c>
      <c r="G16" s="4">
        <v>0.16400000000000001</v>
      </c>
      <c r="H16">
        <v>7.3</v>
      </c>
      <c r="I16">
        <v>5.9</v>
      </c>
      <c r="J16">
        <v>80</v>
      </c>
      <c r="K16">
        <v>2021</v>
      </c>
      <c r="L16" s="11"/>
    </row>
    <row r="17" spans="1:12" x14ac:dyDescent="0.25">
      <c r="A17" t="s">
        <v>7929</v>
      </c>
      <c r="B17">
        <v>16</v>
      </c>
      <c r="C17" t="s">
        <v>7930</v>
      </c>
      <c r="D17" t="s">
        <v>6299</v>
      </c>
      <c r="E17" t="s">
        <v>6429</v>
      </c>
      <c r="F17" t="s">
        <v>6319</v>
      </c>
      <c r="G17" s="4">
        <v>0.16300000000000001</v>
      </c>
      <c r="H17">
        <v>8.1</v>
      </c>
      <c r="I17">
        <v>8.1</v>
      </c>
      <c r="J17">
        <v>100</v>
      </c>
      <c r="K17">
        <v>2021</v>
      </c>
      <c r="L17" s="11"/>
    </row>
    <row r="18" spans="1:12" x14ac:dyDescent="0.25">
      <c r="A18" t="s">
        <v>7931</v>
      </c>
      <c r="B18">
        <v>17</v>
      </c>
      <c r="C18" t="s">
        <v>7932</v>
      </c>
      <c r="D18" t="s">
        <v>6294</v>
      </c>
      <c r="E18" t="s">
        <v>7933</v>
      </c>
      <c r="F18" t="s">
        <v>6313</v>
      </c>
      <c r="G18" s="4">
        <v>0.32600000000000001</v>
      </c>
      <c r="H18">
        <v>90.9</v>
      </c>
      <c r="I18">
        <v>32.9</v>
      </c>
      <c r="J18">
        <v>380</v>
      </c>
      <c r="K18">
        <v>2021</v>
      </c>
      <c r="L18" s="11"/>
    </row>
    <row r="19" spans="1:12" x14ac:dyDescent="0.25">
      <c r="A19" t="s">
        <v>7934</v>
      </c>
      <c r="B19">
        <v>18</v>
      </c>
      <c r="C19" t="s">
        <v>7935</v>
      </c>
      <c r="D19" t="s">
        <v>6294</v>
      </c>
      <c r="E19" t="s">
        <v>6295</v>
      </c>
      <c r="F19" t="s">
        <v>84</v>
      </c>
      <c r="G19" s="4">
        <v>0.53500000000000003</v>
      </c>
      <c r="H19">
        <v>135.19999999999999</v>
      </c>
      <c r="I19">
        <v>25.4</v>
      </c>
      <c r="J19">
        <v>300</v>
      </c>
      <c r="K19">
        <v>2021</v>
      </c>
      <c r="L19" s="11"/>
    </row>
    <row r="20" spans="1:12" x14ac:dyDescent="0.25">
      <c r="A20" t="s">
        <v>7936</v>
      </c>
      <c r="B20">
        <v>19</v>
      </c>
      <c r="C20" t="s">
        <v>7937</v>
      </c>
      <c r="D20" t="s">
        <v>6294</v>
      </c>
      <c r="E20" t="s">
        <v>4824</v>
      </c>
      <c r="F20" t="s">
        <v>6296</v>
      </c>
      <c r="G20" s="4">
        <v>0.77500000000000002</v>
      </c>
      <c r="H20">
        <v>55.6</v>
      </c>
      <c r="I20">
        <v>60.6</v>
      </c>
      <c r="J20">
        <v>150</v>
      </c>
      <c r="K20">
        <v>2021</v>
      </c>
      <c r="L20" s="11"/>
    </row>
    <row r="21" spans="1:12" x14ac:dyDescent="0.25">
      <c r="A21" t="s">
        <v>7938</v>
      </c>
      <c r="B21">
        <v>20</v>
      </c>
      <c r="C21" t="s">
        <v>7939</v>
      </c>
      <c r="D21" t="s">
        <v>6294</v>
      </c>
      <c r="E21" t="s">
        <v>6295</v>
      </c>
      <c r="F21" t="s">
        <v>6296</v>
      </c>
      <c r="G21" s="4">
        <v>0.45</v>
      </c>
      <c r="H21">
        <v>14.3</v>
      </c>
      <c r="I21">
        <v>53.2</v>
      </c>
      <c r="J21">
        <v>150</v>
      </c>
      <c r="K21">
        <v>2021</v>
      </c>
      <c r="L21" s="11"/>
    </row>
    <row r="22" spans="1:12" x14ac:dyDescent="0.25">
      <c r="A22" t="s">
        <v>7940</v>
      </c>
      <c r="B22">
        <v>21</v>
      </c>
      <c r="C22" t="s">
        <v>7941</v>
      </c>
      <c r="D22" t="s">
        <v>6284</v>
      </c>
      <c r="E22" t="s">
        <v>88</v>
      </c>
      <c r="F22" t="s">
        <v>6296</v>
      </c>
      <c r="G22" s="4">
        <v>0.71699999999999997</v>
      </c>
      <c r="H22">
        <v>14</v>
      </c>
      <c r="I22">
        <v>61.3</v>
      </c>
      <c r="J22">
        <v>105</v>
      </c>
      <c r="K22">
        <v>2021</v>
      </c>
      <c r="L22" s="11"/>
    </row>
    <row r="23" spans="1:12" x14ac:dyDescent="0.25">
      <c r="A23" t="s">
        <v>7942</v>
      </c>
      <c r="B23">
        <v>22</v>
      </c>
      <c r="C23" t="s">
        <v>7943</v>
      </c>
      <c r="D23" t="s">
        <v>6290</v>
      </c>
      <c r="E23" t="s">
        <v>6406</v>
      </c>
      <c r="F23" t="s">
        <v>6287</v>
      </c>
      <c r="G23" s="4">
        <v>0.872</v>
      </c>
      <c r="H23">
        <v>91.1</v>
      </c>
      <c r="I23">
        <v>83.3</v>
      </c>
      <c r="J23">
        <v>200</v>
      </c>
      <c r="K23">
        <v>2021</v>
      </c>
      <c r="L23" s="11"/>
    </row>
    <row r="24" spans="1:12" x14ac:dyDescent="0.25">
      <c r="A24" t="s">
        <v>7944</v>
      </c>
      <c r="B24">
        <v>23</v>
      </c>
      <c r="C24" t="s">
        <v>7945</v>
      </c>
      <c r="D24" t="s">
        <v>6294</v>
      </c>
      <c r="E24" t="s">
        <v>6837</v>
      </c>
      <c r="F24" t="s">
        <v>6313</v>
      </c>
      <c r="G24" s="4">
        <v>0</v>
      </c>
      <c r="H24">
        <v>0</v>
      </c>
      <c r="I24">
        <v>0</v>
      </c>
      <c r="J24">
        <v>20</v>
      </c>
      <c r="K24">
        <v>2021</v>
      </c>
      <c r="L24" s="11"/>
    </row>
    <row r="25" spans="1:12" x14ac:dyDescent="0.25">
      <c r="A25" t="s">
        <v>7946</v>
      </c>
      <c r="B25">
        <v>24</v>
      </c>
      <c r="C25" t="s">
        <v>7947</v>
      </c>
      <c r="D25" t="s">
        <v>6294</v>
      </c>
      <c r="E25" t="s">
        <v>6295</v>
      </c>
      <c r="F25" t="s">
        <v>132</v>
      </c>
      <c r="G25" s="4">
        <v>0.221</v>
      </c>
      <c r="H25">
        <v>49.2</v>
      </c>
      <c r="I25">
        <v>44.8</v>
      </c>
      <c r="J25">
        <v>425</v>
      </c>
      <c r="K25">
        <v>2021</v>
      </c>
      <c r="L25" s="11"/>
    </row>
    <row r="26" spans="1:12" x14ac:dyDescent="0.25">
      <c r="A26" t="s">
        <v>7948</v>
      </c>
      <c r="B26">
        <v>25</v>
      </c>
      <c r="C26" t="s">
        <v>7949</v>
      </c>
      <c r="D26" t="s">
        <v>6294</v>
      </c>
      <c r="E26" t="s">
        <v>6344</v>
      </c>
      <c r="F26" t="s">
        <v>132</v>
      </c>
      <c r="G26" s="4">
        <v>0.218</v>
      </c>
      <c r="H26">
        <v>17.100000000000001</v>
      </c>
      <c r="I26">
        <v>15.6</v>
      </c>
      <c r="J26">
        <v>150</v>
      </c>
      <c r="K26">
        <v>2021</v>
      </c>
      <c r="L26" s="11"/>
    </row>
    <row r="27" spans="1:12" x14ac:dyDescent="0.25">
      <c r="A27" t="s">
        <v>7950</v>
      </c>
      <c r="B27">
        <v>26</v>
      </c>
      <c r="C27" t="s">
        <v>7951</v>
      </c>
      <c r="D27" t="s">
        <v>6290</v>
      </c>
      <c r="E27" t="s">
        <v>6529</v>
      </c>
      <c r="F27" t="s">
        <v>6316</v>
      </c>
      <c r="G27" s="4">
        <v>0.50800000000000001</v>
      </c>
      <c r="H27">
        <v>13.1</v>
      </c>
      <c r="I27">
        <v>25.1</v>
      </c>
      <c r="J27">
        <v>75</v>
      </c>
      <c r="K27">
        <v>2021</v>
      </c>
      <c r="L27" s="11"/>
    </row>
    <row r="28" spans="1:12" x14ac:dyDescent="0.25">
      <c r="A28" t="s">
        <v>7952</v>
      </c>
      <c r="B28">
        <v>27</v>
      </c>
      <c r="C28" t="s">
        <v>7953</v>
      </c>
      <c r="D28" t="s">
        <v>6294</v>
      </c>
      <c r="E28" t="s">
        <v>6631</v>
      </c>
      <c r="F28" t="s">
        <v>6316</v>
      </c>
      <c r="G28" s="4">
        <v>0.28899999999999998</v>
      </c>
      <c r="H28">
        <v>11.8</v>
      </c>
      <c r="I28">
        <v>60.4</v>
      </c>
      <c r="J28">
        <v>250</v>
      </c>
      <c r="K28">
        <v>2021</v>
      </c>
      <c r="L28" s="11"/>
    </row>
    <row r="29" spans="1:12" x14ac:dyDescent="0.25">
      <c r="A29" t="s">
        <v>7954</v>
      </c>
      <c r="B29">
        <v>28</v>
      </c>
      <c r="C29" t="s">
        <v>7955</v>
      </c>
      <c r="D29" t="s">
        <v>6299</v>
      </c>
      <c r="E29" t="s">
        <v>7098</v>
      </c>
      <c r="F29" t="s">
        <v>84</v>
      </c>
      <c r="G29" s="4">
        <v>0.46600000000000003</v>
      </c>
      <c r="H29">
        <v>61.1</v>
      </c>
      <c r="I29">
        <v>0</v>
      </c>
      <c r="J29">
        <v>131</v>
      </c>
      <c r="K29">
        <v>2021</v>
      </c>
      <c r="L29" s="11"/>
    </row>
    <row r="30" spans="1:12" x14ac:dyDescent="0.25">
      <c r="A30" t="s">
        <v>7956</v>
      </c>
      <c r="B30">
        <v>29</v>
      </c>
      <c r="C30" t="s">
        <v>7957</v>
      </c>
      <c r="D30" t="s">
        <v>6294</v>
      </c>
      <c r="E30" t="s">
        <v>6381</v>
      </c>
      <c r="F30" t="s">
        <v>132</v>
      </c>
      <c r="G30" s="4">
        <v>0.10299999999999999</v>
      </c>
      <c r="H30">
        <v>9.8000000000000007</v>
      </c>
      <c r="I30">
        <v>0.9</v>
      </c>
      <c r="J30">
        <v>104</v>
      </c>
      <c r="K30">
        <v>2021</v>
      </c>
      <c r="L30" s="11"/>
    </row>
    <row r="31" spans="1:12" x14ac:dyDescent="0.25">
      <c r="A31" t="s">
        <v>7958</v>
      </c>
      <c r="B31">
        <v>30</v>
      </c>
      <c r="C31" t="s">
        <v>7959</v>
      </c>
      <c r="D31" t="s">
        <v>6284</v>
      </c>
      <c r="E31" t="s">
        <v>79</v>
      </c>
      <c r="F31" t="s">
        <v>132</v>
      </c>
      <c r="G31" s="4">
        <v>8.8999999999999996E-2</v>
      </c>
      <c r="H31">
        <v>13.4</v>
      </c>
      <c r="I31">
        <v>13.4</v>
      </c>
      <c r="J31">
        <v>300</v>
      </c>
      <c r="K31">
        <v>2021</v>
      </c>
      <c r="L31" s="11"/>
    </row>
    <row r="32" spans="1:12" x14ac:dyDescent="0.25">
      <c r="A32" t="s">
        <v>7960</v>
      </c>
      <c r="B32">
        <v>31</v>
      </c>
      <c r="C32" t="s">
        <v>7961</v>
      </c>
      <c r="D32" t="s">
        <v>6290</v>
      </c>
      <c r="E32" t="s">
        <v>6537</v>
      </c>
      <c r="F32" t="s">
        <v>6307</v>
      </c>
      <c r="G32" s="4">
        <v>0.11899999999999999</v>
      </c>
      <c r="H32">
        <v>0.8</v>
      </c>
      <c r="I32">
        <v>11.1</v>
      </c>
      <c r="J32">
        <v>100</v>
      </c>
      <c r="K32">
        <v>2021</v>
      </c>
      <c r="L32" s="11"/>
    </row>
    <row r="33" spans="1:15" x14ac:dyDescent="0.25">
      <c r="A33" t="s">
        <v>7962</v>
      </c>
      <c r="B33">
        <v>32</v>
      </c>
      <c r="C33" t="s">
        <v>7963</v>
      </c>
      <c r="D33" t="s">
        <v>6290</v>
      </c>
      <c r="E33" t="s">
        <v>7964</v>
      </c>
      <c r="F33" t="s">
        <v>6316</v>
      </c>
      <c r="G33" s="4">
        <v>0.48599999999999999</v>
      </c>
      <c r="H33">
        <v>98</v>
      </c>
      <c r="I33">
        <v>127.8</v>
      </c>
      <c r="J33">
        <v>465</v>
      </c>
      <c r="K33">
        <v>2021</v>
      </c>
      <c r="L33" s="11"/>
    </row>
    <row r="34" spans="1:15" x14ac:dyDescent="0.25">
      <c r="A34" t="s">
        <v>7965</v>
      </c>
      <c r="B34">
        <v>33</v>
      </c>
      <c r="C34" t="s">
        <v>7966</v>
      </c>
      <c r="D34" t="s">
        <v>6294</v>
      </c>
      <c r="E34" t="s">
        <v>6306</v>
      </c>
      <c r="F34" t="s">
        <v>6296</v>
      </c>
      <c r="G34" s="4">
        <v>0.53200000000000003</v>
      </c>
      <c r="H34">
        <v>64.5</v>
      </c>
      <c r="I34">
        <v>15.3</v>
      </c>
      <c r="J34">
        <v>150</v>
      </c>
      <c r="K34">
        <v>2021</v>
      </c>
      <c r="L34" s="11"/>
    </row>
    <row r="35" spans="1:15" x14ac:dyDescent="0.25">
      <c r="A35" t="s">
        <v>7967</v>
      </c>
      <c r="B35">
        <v>34</v>
      </c>
      <c r="C35" t="s">
        <v>7968</v>
      </c>
      <c r="D35" t="s">
        <v>6281</v>
      </c>
      <c r="E35" t="s">
        <v>7033</v>
      </c>
      <c r="F35" t="s">
        <v>6316</v>
      </c>
      <c r="G35" s="4">
        <v>0.16800000000000001</v>
      </c>
      <c r="H35">
        <v>0.1</v>
      </c>
      <c r="I35">
        <v>4.9000000000000004</v>
      </c>
      <c r="J35">
        <v>30</v>
      </c>
      <c r="K35">
        <v>2021</v>
      </c>
      <c r="L35" s="11"/>
    </row>
    <row r="36" spans="1:15" x14ac:dyDescent="0.25">
      <c r="A36" t="s">
        <v>7969</v>
      </c>
      <c r="B36">
        <v>35</v>
      </c>
      <c r="C36" t="s">
        <v>7970</v>
      </c>
      <c r="D36" t="s">
        <v>6290</v>
      </c>
      <c r="E36" t="s">
        <v>6578</v>
      </c>
      <c r="F36" t="s">
        <v>6303</v>
      </c>
      <c r="G36" s="4">
        <v>9.8000000000000004E-2</v>
      </c>
      <c r="H36">
        <v>2.5</v>
      </c>
      <c r="I36">
        <v>2.4</v>
      </c>
      <c r="J36">
        <v>50</v>
      </c>
      <c r="K36">
        <v>2021</v>
      </c>
      <c r="L36" s="11"/>
    </row>
    <row r="37" spans="1:15" x14ac:dyDescent="0.25">
      <c r="A37" t="s">
        <v>7971</v>
      </c>
      <c r="B37">
        <v>36</v>
      </c>
      <c r="C37" t="s">
        <v>7972</v>
      </c>
      <c r="D37" t="s">
        <v>6294</v>
      </c>
      <c r="E37" t="s">
        <v>6325</v>
      </c>
      <c r="F37" t="s">
        <v>6287</v>
      </c>
      <c r="G37" s="4">
        <v>0.90700000000000003</v>
      </c>
      <c r="H37">
        <v>53.4</v>
      </c>
      <c r="I37">
        <v>19.2</v>
      </c>
      <c r="J37">
        <v>80</v>
      </c>
      <c r="K37">
        <v>2021</v>
      </c>
      <c r="L37" s="11"/>
      <c r="M37" s="11"/>
      <c r="N37" s="11"/>
      <c r="O37" s="11"/>
    </row>
    <row r="38" spans="1:15" x14ac:dyDescent="0.25">
      <c r="A38" t="s">
        <v>7973</v>
      </c>
      <c r="B38">
        <v>37</v>
      </c>
      <c r="C38" t="s">
        <v>7974</v>
      </c>
      <c r="D38" t="s">
        <v>6284</v>
      </c>
      <c r="E38" t="s">
        <v>88</v>
      </c>
      <c r="F38" t="s">
        <v>84</v>
      </c>
      <c r="G38" s="4">
        <v>0.48</v>
      </c>
      <c r="H38">
        <v>55.6</v>
      </c>
      <c r="I38">
        <v>1.9</v>
      </c>
      <c r="J38">
        <v>120</v>
      </c>
      <c r="K38">
        <v>2021</v>
      </c>
      <c r="L38" s="11"/>
      <c r="M38" s="11"/>
      <c r="N38" s="11"/>
      <c r="O38" s="11"/>
    </row>
    <row r="39" spans="1:15" x14ac:dyDescent="0.25">
      <c r="A39" t="s">
        <v>7975</v>
      </c>
      <c r="B39">
        <v>38</v>
      </c>
      <c r="C39" t="s">
        <v>7976</v>
      </c>
      <c r="D39" t="s">
        <v>6290</v>
      </c>
      <c r="E39" t="s">
        <v>6406</v>
      </c>
      <c r="F39" t="s">
        <v>6319</v>
      </c>
      <c r="G39" s="4">
        <v>0.14399999999999999</v>
      </c>
      <c r="H39">
        <v>13.3</v>
      </c>
      <c r="I39">
        <v>1.1000000000000001</v>
      </c>
      <c r="J39">
        <v>100</v>
      </c>
      <c r="K39">
        <v>2021</v>
      </c>
      <c r="L39" s="11"/>
      <c r="M39" s="11"/>
      <c r="N39" s="11"/>
      <c r="O39" s="11"/>
    </row>
    <row r="40" spans="1:15" x14ac:dyDescent="0.25">
      <c r="A40" t="s">
        <v>7977</v>
      </c>
      <c r="B40">
        <v>39</v>
      </c>
      <c r="C40" t="s">
        <v>7978</v>
      </c>
      <c r="D40" t="s">
        <v>6294</v>
      </c>
      <c r="E40" t="s">
        <v>7979</v>
      </c>
      <c r="F40" t="s">
        <v>6319</v>
      </c>
      <c r="G40" s="4">
        <v>8.3000000000000004E-2</v>
      </c>
      <c r="H40">
        <v>0</v>
      </c>
      <c r="I40">
        <v>0.8</v>
      </c>
      <c r="J40">
        <v>10</v>
      </c>
      <c r="K40">
        <v>2021</v>
      </c>
      <c r="L40" s="11"/>
      <c r="M40" s="11"/>
      <c r="N40" s="11"/>
      <c r="O40" s="11"/>
    </row>
    <row r="41" spans="1:15" x14ac:dyDescent="0.25">
      <c r="A41" t="s">
        <v>7980</v>
      </c>
      <c r="B41">
        <v>40</v>
      </c>
      <c r="C41" t="s">
        <v>7981</v>
      </c>
      <c r="D41" t="s">
        <v>6294</v>
      </c>
      <c r="E41" t="s">
        <v>6631</v>
      </c>
      <c r="F41" t="s">
        <v>6319</v>
      </c>
      <c r="G41" s="4">
        <v>0.17899999999999999</v>
      </c>
      <c r="H41">
        <v>50</v>
      </c>
      <c r="I41">
        <v>75</v>
      </c>
      <c r="J41">
        <v>700</v>
      </c>
      <c r="K41">
        <v>2021</v>
      </c>
      <c r="L41" s="11"/>
      <c r="M41" s="11"/>
      <c r="N41" s="11"/>
      <c r="O41" s="11"/>
    </row>
    <row r="42" spans="1:15" x14ac:dyDescent="0.25">
      <c r="A42" t="s">
        <v>7982</v>
      </c>
      <c r="B42">
        <v>41</v>
      </c>
      <c r="C42" t="s">
        <v>7983</v>
      </c>
      <c r="D42" t="s">
        <v>6294</v>
      </c>
      <c r="E42" t="s">
        <v>6325</v>
      </c>
      <c r="F42" t="s">
        <v>132</v>
      </c>
      <c r="G42" s="4">
        <v>0</v>
      </c>
      <c r="H42">
        <v>0</v>
      </c>
      <c r="I42">
        <v>0</v>
      </c>
      <c r="J42">
        <v>55</v>
      </c>
      <c r="K42">
        <v>2021</v>
      </c>
      <c r="L42" s="11"/>
    </row>
    <row r="43" spans="1:15" x14ac:dyDescent="0.25">
      <c r="A43" t="s">
        <v>7984</v>
      </c>
      <c r="B43">
        <v>42</v>
      </c>
      <c r="C43" t="s">
        <v>7985</v>
      </c>
      <c r="D43" t="s">
        <v>6290</v>
      </c>
      <c r="E43" t="s">
        <v>7986</v>
      </c>
      <c r="F43" t="s">
        <v>6409</v>
      </c>
      <c r="G43" s="4">
        <v>0.113</v>
      </c>
      <c r="H43">
        <v>5.6</v>
      </c>
      <c r="I43">
        <v>0</v>
      </c>
      <c r="J43">
        <v>50</v>
      </c>
      <c r="K43">
        <v>2021</v>
      </c>
      <c r="L43" s="11"/>
    </row>
    <row r="44" spans="1:15" x14ac:dyDescent="0.25">
      <c r="A44" t="s">
        <v>7987</v>
      </c>
      <c r="B44">
        <v>43</v>
      </c>
      <c r="C44" t="s">
        <v>7988</v>
      </c>
      <c r="D44" t="s">
        <v>6284</v>
      </c>
      <c r="E44" t="s">
        <v>79</v>
      </c>
      <c r="F44" t="s">
        <v>6287</v>
      </c>
      <c r="G44" s="4">
        <v>0.49399999999999999</v>
      </c>
      <c r="H44">
        <v>91.3</v>
      </c>
      <c r="I44">
        <v>8.6</v>
      </c>
      <c r="J44">
        <v>202</v>
      </c>
      <c r="K44">
        <v>2021</v>
      </c>
      <c r="L44" s="11"/>
    </row>
    <row r="45" spans="1:15" x14ac:dyDescent="0.25">
      <c r="A45" t="s">
        <v>7989</v>
      </c>
      <c r="B45">
        <v>44</v>
      </c>
      <c r="C45" t="s">
        <v>7990</v>
      </c>
      <c r="D45" t="s">
        <v>6294</v>
      </c>
      <c r="E45" t="s">
        <v>6784</v>
      </c>
      <c r="F45" t="s">
        <v>6313</v>
      </c>
      <c r="G45" s="4">
        <v>7.3999999999999996E-2</v>
      </c>
      <c r="H45">
        <v>0.6</v>
      </c>
      <c r="I45">
        <v>5.8</v>
      </c>
      <c r="J45">
        <v>86</v>
      </c>
      <c r="K45">
        <v>2021</v>
      </c>
      <c r="L45" s="11"/>
    </row>
    <row r="46" spans="1:15" x14ac:dyDescent="0.25">
      <c r="A46" t="s">
        <v>7991</v>
      </c>
      <c r="B46">
        <v>45</v>
      </c>
      <c r="C46" t="s">
        <v>7992</v>
      </c>
      <c r="D46" t="s">
        <v>6290</v>
      </c>
      <c r="E46" t="s">
        <v>6551</v>
      </c>
      <c r="F46" t="s">
        <v>6296</v>
      </c>
      <c r="G46" s="4">
        <v>0.69099999999999995</v>
      </c>
      <c r="H46">
        <v>13.2</v>
      </c>
      <c r="I46">
        <v>21.4</v>
      </c>
      <c r="J46">
        <v>50</v>
      </c>
      <c r="K46">
        <v>2021</v>
      </c>
      <c r="L46" s="11"/>
    </row>
    <row r="47" spans="1:15" x14ac:dyDescent="0.25">
      <c r="A47" t="s">
        <v>7993</v>
      </c>
      <c r="B47">
        <v>46</v>
      </c>
      <c r="C47" t="s">
        <v>7994</v>
      </c>
      <c r="D47" t="s">
        <v>6290</v>
      </c>
      <c r="E47" t="s">
        <v>6554</v>
      </c>
      <c r="F47" t="s">
        <v>6448</v>
      </c>
      <c r="G47" s="4">
        <v>0.39800000000000002</v>
      </c>
      <c r="H47">
        <v>12.5</v>
      </c>
      <c r="I47">
        <v>13.4</v>
      </c>
      <c r="J47">
        <v>65</v>
      </c>
      <c r="K47">
        <v>2021</v>
      </c>
      <c r="L47" s="11"/>
    </row>
    <row r="48" spans="1:15" x14ac:dyDescent="0.25">
      <c r="A48" t="s">
        <v>7995</v>
      </c>
      <c r="B48">
        <v>47</v>
      </c>
      <c r="C48" t="s">
        <v>4830</v>
      </c>
      <c r="D48" t="s">
        <v>6284</v>
      </c>
      <c r="E48" t="s">
        <v>88</v>
      </c>
      <c r="F48" t="s">
        <v>6296</v>
      </c>
      <c r="G48" s="4">
        <v>1</v>
      </c>
      <c r="H48">
        <v>13.1</v>
      </c>
      <c r="I48">
        <v>91.9</v>
      </c>
      <c r="J48">
        <v>105</v>
      </c>
      <c r="K48">
        <v>2021</v>
      </c>
      <c r="L48" s="11"/>
    </row>
    <row r="49" spans="1:12" x14ac:dyDescent="0.25">
      <c r="A49" t="s">
        <v>7996</v>
      </c>
      <c r="B49">
        <v>48</v>
      </c>
      <c r="C49" t="s">
        <v>7997</v>
      </c>
      <c r="D49" t="s">
        <v>6294</v>
      </c>
      <c r="E49" t="s">
        <v>6631</v>
      </c>
      <c r="F49" t="s">
        <v>132</v>
      </c>
      <c r="G49" s="4">
        <v>0.251</v>
      </c>
      <c r="H49">
        <v>43.2</v>
      </c>
      <c r="I49">
        <v>19.5</v>
      </c>
      <c r="J49">
        <v>250</v>
      </c>
      <c r="K49">
        <v>2021</v>
      </c>
      <c r="L49" s="11"/>
    </row>
    <row r="50" spans="1:12" x14ac:dyDescent="0.25">
      <c r="A50" t="s">
        <v>7998</v>
      </c>
      <c r="B50">
        <v>49</v>
      </c>
      <c r="C50" t="s">
        <v>7999</v>
      </c>
      <c r="D50" t="s">
        <v>6284</v>
      </c>
      <c r="E50" t="s">
        <v>79</v>
      </c>
      <c r="F50" t="s">
        <v>6400</v>
      </c>
      <c r="G50" s="4">
        <v>0.18</v>
      </c>
      <c r="H50">
        <v>38.799999999999997</v>
      </c>
      <c r="I50">
        <v>6.3</v>
      </c>
      <c r="J50">
        <v>250</v>
      </c>
      <c r="K50">
        <v>2021</v>
      </c>
      <c r="L50" s="11"/>
    </row>
    <row r="51" spans="1:12" x14ac:dyDescent="0.25">
      <c r="A51" t="s">
        <v>8000</v>
      </c>
      <c r="B51">
        <v>50</v>
      </c>
      <c r="C51" t="s">
        <v>8001</v>
      </c>
      <c r="D51" t="s">
        <v>6290</v>
      </c>
      <c r="E51" t="s">
        <v>6322</v>
      </c>
      <c r="F51" t="s">
        <v>6313</v>
      </c>
      <c r="G51" s="4">
        <v>2.3E-2</v>
      </c>
      <c r="H51">
        <v>0</v>
      </c>
      <c r="I51">
        <v>1.4</v>
      </c>
      <c r="J51">
        <v>60</v>
      </c>
      <c r="K51">
        <v>2021</v>
      </c>
      <c r="L51" s="11"/>
    </row>
    <row r="52" spans="1:12" x14ac:dyDescent="0.25">
      <c r="A52" t="s">
        <v>8002</v>
      </c>
      <c r="B52">
        <v>51</v>
      </c>
      <c r="C52" t="s">
        <v>8003</v>
      </c>
      <c r="D52" t="s">
        <v>6299</v>
      </c>
      <c r="E52" t="s">
        <v>6351</v>
      </c>
      <c r="F52" t="s">
        <v>4841</v>
      </c>
      <c r="G52" s="4">
        <v>0.86099999999999999</v>
      </c>
      <c r="H52">
        <v>111.2</v>
      </c>
      <c r="I52">
        <v>4.2</v>
      </c>
      <c r="J52">
        <v>134</v>
      </c>
      <c r="K52">
        <v>2021</v>
      </c>
      <c r="L52" s="11"/>
    </row>
    <row r="53" spans="1:12" x14ac:dyDescent="0.25">
      <c r="A53" t="s">
        <v>8004</v>
      </c>
      <c r="B53">
        <v>52</v>
      </c>
      <c r="C53" t="s">
        <v>8005</v>
      </c>
      <c r="D53" t="s">
        <v>6284</v>
      </c>
      <c r="E53" t="s">
        <v>80</v>
      </c>
      <c r="F53" t="s">
        <v>132</v>
      </c>
      <c r="G53" s="4">
        <v>0.13600000000000001</v>
      </c>
      <c r="H53">
        <v>15.3</v>
      </c>
      <c r="I53">
        <v>13.2</v>
      </c>
      <c r="J53">
        <v>209</v>
      </c>
      <c r="K53">
        <v>2021</v>
      </c>
      <c r="L53" s="11"/>
    </row>
    <row r="54" spans="1:12" x14ac:dyDescent="0.25">
      <c r="A54" t="s">
        <v>8006</v>
      </c>
      <c r="B54">
        <v>53</v>
      </c>
      <c r="C54" t="s">
        <v>8007</v>
      </c>
      <c r="D54" t="s">
        <v>6294</v>
      </c>
      <c r="E54" t="s">
        <v>6664</v>
      </c>
      <c r="F54" t="s">
        <v>6400</v>
      </c>
      <c r="G54" s="4">
        <v>9.4E-2</v>
      </c>
      <c r="H54">
        <v>2.8</v>
      </c>
      <c r="I54">
        <v>0</v>
      </c>
      <c r="J54">
        <v>30</v>
      </c>
      <c r="K54">
        <v>2021</v>
      </c>
      <c r="L54" s="11"/>
    </row>
    <row r="55" spans="1:12" x14ac:dyDescent="0.25">
      <c r="A55" t="s">
        <v>8008</v>
      </c>
      <c r="B55">
        <v>54</v>
      </c>
      <c r="C55" t="s">
        <v>8009</v>
      </c>
      <c r="D55" t="s">
        <v>6294</v>
      </c>
      <c r="E55" t="s">
        <v>6442</v>
      </c>
      <c r="F55" t="s">
        <v>6287</v>
      </c>
      <c r="G55" s="4">
        <v>0.625</v>
      </c>
      <c r="H55">
        <v>238.1</v>
      </c>
      <c r="I55">
        <v>74.400000000000006</v>
      </c>
      <c r="J55">
        <v>500</v>
      </c>
      <c r="K55">
        <v>2021</v>
      </c>
      <c r="L55" s="11"/>
    </row>
    <row r="56" spans="1:12" x14ac:dyDescent="0.25">
      <c r="A56" t="s">
        <v>8010</v>
      </c>
      <c r="B56">
        <v>55</v>
      </c>
      <c r="C56" t="s">
        <v>8011</v>
      </c>
      <c r="D56" t="s">
        <v>6281</v>
      </c>
      <c r="E56" t="s">
        <v>122</v>
      </c>
      <c r="F56" t="s">
        <v>6287</v>
      </c>
      <c r="G56" s="4">
        <v>0.876</v>
      </c>
      <c r="H56">
        <v>182.2</v>
      </c>
      <c r="I56">
        <v>63.1</v>
      </c>
      <c r="J56">
        <v>280</v>
      </c>
      <c r="K56">
        <v>2021</v>
      </c>
      <c r="L56" s="11"/>
    </row>
    <row r="57" spans="1:12" x14ac:dyDescent="0.25">
      <c r="A57" t="s">
        <v>8012</v>
      </c>
      <c r="B57">
        <v>56</v>
      </c>
      <c r="C57" t="s">
        <v>8013</v>
      </c>
      <c r="D57" t="s">
        <v>6284</v>
      </c>
      <c r="E57" t="s">
        <v>168</v>
      </c>
      <c r="F57" t="s">
        <v>4841</v>
      </c>
      <c r="G57" s="4">
        <v>0.80600000000000005</v>
      </c>
      <c r="H57">
        <v>129.5</v>
      </c>
      <c r="I57">
        <v>226.9</v>
      </c>
      <c r="J57">
        <v>442.4</v>
      </c>
      <c r="K57">
        <v>2021</v>
      </c>
      <c r="L57" s="11"/>
    </row>
    <row r="58" spans="1:12" x14ac:dyDescent="0.25">
      <c r="A58" t="s">
        <v>8014</v>
      </c>
      <c r="B58">
        <v>57</v>
      </c>
      <c r="C58" t="s">
        <v>8015</v>
      </c>
      <c r="D58" t="s">
        <v>6294</v>
      </c>
      <c r="E58" t="s">
        <v>6736</v>
      </c>
      <c r="F58" t="s">
        <v>6287</v>
      </c>
      <c r="G58" s="4">
        <v>0.55600000000000005</v>
      </c>
      <c r="H58">
        <v>26.4</v>
      </c>
      <c r="I58">
        <v>8.4</v>
      </c>
      <c r="J58">
        <v>62.5</v>
      </c>
      <c r="K58">
        <v>2021</v>
      </c>
      <c r="L58" s="11"/>
    </row>
    <row r="59" spans="1:12" x14ac:dyDescent="0.25">
      <c r="A59" t="s">
        <v>8016</v>
      </c>
      <c r="B59">
        <v>58</v>
      </c>
      <c r="C59" t="s">
        <v>8017</v>
      </c>
      <c r="D59" t="s">
        <v>6281</v>
      </c>
      <c r="E59" t="s">
        <v>250</v>
      </c>
      <c r="F59" t="s">
        <v>6319</v>
      </c>
      <c r="G59" s="4">
        <v>0.25</v>
      </c>
      <c r="H59">
        <v>1.3</v>
      </c>
      <c r="I59">
        <v>0</v>
      </c>
      <c r="J59">
        <v>5</v>
      </c>
      <c r="K59">
        <v>2021</v>
      </c>
      <c r="L59" s="11"/>
    </row>
    <row r="60" spans="1:12" x14ac:dyDescent="0.25">
      <c r="A60" t="s">
        <v>8018</v>
      </c>
      <c r="B60">
        <v>59</v>
      </c>
      <c r="C60" t="s">
        <v>8019</v>
      </c>
      <c r="D60" t="s">
        <v>6294</v>
      </c>
      <c r="E60" t="s">
        <v>7979</v>
      </c>
      <c r="F60" t="s">
        <v>132</v>
      </c>
      <c r="G60" s="4">
        <v>2.7E-2</v>
      </c>
      <c r="H60">
        <v>0.2</v>
      </c>
      <c r="I60">
        <v>0.2</v>
      </c>
      <c r="J60">
        <v>15</v>
      </c>
      <c r="K60">
        <v>2021</v>
      </c>
      <c r="L60" s="11"/>
    </row>
    <row r="61" spans="1:12" x14ac:dyDescent="0.25">
      <c r="A61" t="s">
        <v>8020</v>
      </c>
      <c r="B61">
        <v>60</v>
      </c>
      <c r="C61" t="s">
        <v>8021</v>
      </c>
      <c r="D61" t="s">
        <v>6290</v>
      </c>
      <c r="E61" t="s">
        <v>6529</v>
      </c>
      <c r="F61" t="s">
        <v>6316</v>
      </c>
      <c r="G61" s="4">
        <v>7.4999999999999997E-2</v>
      </c>
      <c r="H61">
        <v>3.9</v>
      </c>
      <c r="I61">
        <v>7.4</v>
      </c>
      <c r="J61">
        <v>150</v>
      </c>
      <c r="K61">
        <v>2021</v>
      </c>
      <c r="L61" s="11"/>
    </row>
    <row r="62" spans="1:12" x14ac:dyDescent="0.25">
      <c r="A62" t="s">
        <v>8022</v>
      </c>
      <c r="B62">
        <v>61</v>
      </c>
      <c r="C62" t="s">
        <v>8023</v>
      </c>
      <c r="D62" t="s">
        <v>6284</v>
      </c>
      <c r="E62" t="s">
        <v>79</v>
      </c>
      <c r="F62" t="s">
        <v>4841</v>
      </c>
      <c r="G62" s="4">
        <v>0.316</v>
      </c>
      <c r="H62">
        <v>61.4</v>
      </c>
      <c r="I62">
        <v>1.7</v>
      </c>
      <c r="J62">
        <v>200</v>
      </c>
      <c r="K62">
        <v>2021</v>
      </c>
      <c r="L62" s="11"/>
    </row>
    <row r="63" spans="1:12" x14ac:dyDescent="0.25">
      <c r="A63" t="s">
        <v>8024</v>
      </c>
      <c r="B63">
        <v>62</v>
      </c>
      <c r="C63" t="s">
        <v>8025</v>
      </c>
      <c r="D63" t="s">
        <v>6294</v>
      </c>
      <c r="E63" t="s">
        <v>6412</v>
      </c>
      <c r="F63" t="s">
        <v>6409</v>
      </c>
      <c r="G63" s="4">
        <v>1.4999999999999999E-2</v>
      </c>
      <c r="H63">
        <v>1.9</v>
      </c>
      <c r="I63">
        <v>0.3</v>
      </c>
      <c r="J63">
        <v>140</v>
      </c>
      <c r="K63">
        <v>2021</v>
      </c>
      <c r="L63" s="11"/>
    </row>
    <row r="64" spans="1:12" x14ac:dyDescent="0.25">
      <c r="A64" t="s">
        <v>8026</v>
      </c>
      <c r="B64">
        <v>63</v>
      </c>
      <c r="C64" t="s">
        <v>8027</v>
      </c>
      <c r="D64" t="s">
        <v>6299</v>
      </c>
      <c r="E64" t="s">
        <v>6375</v>
      </c>
      <c r="F64" t="s">
        <v>6319</v>
      </c>
      <c r="G64" s="4">
        <v>0.111</v>
      </c>
      <c r="H64">
        <v>0</v>
      </c>
      <c r="I64">
        <v>8.9</v>
      </c>
      <c r="J64">
        <v>80</v>
      </c>
      <c r="K64">
        <v>2021</v>
      </c>
      <c r="L64" s="11"/>
    </row>
    <row r="65" spans="1:12" x14ac:dyDescent="0.25">
      <c r="A65" t="s">
        <v>8028</v>
      </c>
      <c r="B65">
        <v>64</v>
      </c>
      <c r="C65" t="s">
        <v>8029</v>
      </c>
      <c r="D65" t="s">
        <v>6294</v>
      </c>
      <c r="E65" t="s">
        <v>6295</v>
      </c>
      <c r="F65" t="s">
        <v>6316</v>
      </c>
      <c r="G65" s="4">
        <v>0.55900000000000005</v>
      </c>
      <c r="H65">
        <v>3.4</v>
      </c>
      <c r="I65">
        <v>62</v>
      </c>
      <c r="J65">
        <v>117</v>
      </c>
      <c r="K65">
        <v>2021</v>
      </c>
      <c r="L65" s="11"/>
    </row>
    <row r="66" spans="1:12" x14ac:dyDescent="0.25">
      <c r="A66" t="s">
        <v>8030</v>
      </c>
      <c r="B66">
        <v>65</v>
      </c>
      <c r="C66" t="s">
        <v>8031</v>
      </c>
      <c r="D66" t="s">
        <v>6299</v>
      </c>
      <c r="E66" t="s">
        <v>329</v>
      </c>
      <c r="F66" t="s">
        <v>6307</v>
      </c>
      <c r="G66" s="4">
        <v>0.13100000000000001</v>
      </c>
      <c r="H66">
        <v>4.3</v>
      </c>
      <c r="I66">
        <v>1</v>
      </c>
      <c r="J66">
        <v>40</v>
      </c>
      <c r="K66">
        <v>2021</v>
      </c>
      <c r="L66" s="11"/>
    </row>
    <row r="67" spans="1:12" x14ac:dyDescent="0.25">
      <c r="A67" t="s">
        <v>8032</v>
      </c>
      <c r="B67">
        <v>66</v>
      </c>
      <c r="C67" t="s">
        <v>8033</v>
      </c>
      <c r="D67" t="s">
        <v>6290</v>
      </c>
      <c r="E67" t="s">
        <v>6761</v>
      </c>
      <c r="F67" t="s">
        <v>6313</v>
      </c>
      <c r="G67" s="4">
        <v>0.108</v>
      </c>
      <c r="H67">
        <v>22.4</v>
      </c>
      <c r="I67">
        <v>4.7</v>
      </c>
      <c r="J67">
        <v>250</v>
      </c>
      <c r="K67">
        <v>2021</v>
      </c>
      <c r="L67" s="11"/>
    </row>
    <row r="68" spans="1:12" x14ac:dyDescent="0.25">
      <c r="A68" t="s">
        <v>8034</v>
      </c>
      <c r="B68">
        <v>67</v>
      </c>
      <c r="C68" t="s">
        <v>8035</v>
      </c>
      <c r="D68" t="s">
        <v>6290</v>
      </c>
      <c r="E68" t="s">
        <v>6378</v>
      </c>
      <c r="F68" t="s">
        <v>132</v>
      </c>
      <c r="G68" s="4">
        <v>0.111</v>
      </c>
      <c r="H68">
        <v>4.4000000000000004</v>
      </c>
      <c r="I68">
        <v>3.9</v>
      </c>
      <c r="J68">
        <v>75</v>
      </c>
      <c r="K68">
        <v>2021</v>
      </c>
      <c r="L68" s="11"/>
    </row>
    <row r="69" spans="1:12" x14ac:dyDescent="0.25">
      <c r="A69" t="s">
        <v>8036</v>
      </c>
      <c r="B69">
        <v>68</v>
      </c>
      <c r="C69" t="s">
        <v>8037</v>
      </c>
      <c r="D69" t="s">
        <v>6281</v>
      </c>
      <c r="E69" t="s">
        <v>638</v>
      </c>
      <c r="F69" t="s">
        <v>84</v>
      </c>
      <c r="G69" s="4">
        <v>0.98799999999999999</v>
      </c>
      <c r="H69">
        <v>98.8</v>
      </c>
      <c r="I69">
        <v>0</v>
      </c>
      <c r="J69">
        <v>100</v>
      </c>
      <c r="K69">
        <v>2021</v>
      </c>
      <c r="L69" s="11"/>
    </row>
    <row r="70" spans="1:12" x14ac:dyDescent="0.25">
      <c r="A70" t="s">
        <v>8038</v>
      </c>
      <c r="B70">
        <v>69</v>
      </c>
      <c r="C70" t="s">
        <v>8039</v>
      </c>
      <c r="D70" t="s">
        <v>6294</v>
      </c>
      <c r="E70" t="s">
        <v>6325</v>
      </c>
      <c r="F70" t="s">
        <v>6400</v>
      </c>
      <c r="G70" s="4">
        <v>0.16700000000000001</v>
      </c>
      <c r="H70">
        <v>23.2</v>
      </c>
      <c r="I70">
        <v>43.5</v>
      </c>
      <c r="J70">
        <v>400</v>
      </c>
      <c r="K70">
        <v>2021</v>
      </c>
      <c r="L70" s="11"/>
    </row>
    <row r="71" spans="1:12" x14ac:dyDescent="0.25">
      <c r="A71" t="s">
        <v>8040</v>
      </c>
      <c r="B71">
        <v>70</v>
      </c>
      <c r="C71" t="s">
        <v>8041</v>
      </c>
      <c r="D71" t="s">
        <v>6290</v>
      </c>
      <c r="E71" t="s">
        <v>6518</v>
      </c>
      <c r="F71" t="s">
        <v>6307</v>
      </c>
      <c r="G71" s="4">
        <v>0</v>
      </c>
      <c r="H71">
        <v>0</v>
      </c>
      <c r="I71">
        <v>0</v>
      </c>
      <c r="J71">
        <v>11</v>
      </c>
      <c r="K71">
        <v>2021</v>
      </c>
      <c r="L71" s="11"/>
    </row>
    <row r="72" spans="1:12" x14ac:dyDescent="0.25">
      <c r="A72" t="s">
        <v>8042</v>
      </c>
      <c r="B72">
        <v>71</v>
      </c>
      <c r="C72" t="s">
        <v>8043</v>
      </c>
      <c r="D72" t="s">
        <v>6294</v>
      </c>
      <c r="E72" t="s">
        <v>6736</v>
      </c>
      <c r="F72" t="s">
        <v>6296</v>
      </c>
      <c r="G72" s="4">
        <v>0.5</v>
      </c>
      <c r="H72">
        <v>18.7</v>
      </c>
      <c r="I72">
        <v>3.8</v>
      </c>
      <c r="J72">
        <v>45</v>
      </c>
      <c r="K72">
        <v>2021</v>
      </c>
      <c r="L72" s="11"/>
    </row>
    <row r="73" spans="1:12" x14ac:dyDescent="0.25">
      <c r="A73" t="s">
        <v>8044</v>
      </c>
      <c r="B73">
        <v>72</v>
      </c>
      <c r="C73" t="s">
        <v>8045</v>
      </c>
      <c r="D73" t="s">
        <v>6284</v>
      </c>
      <c r="E73" t="s">
        <v>664</v>
      </c>
      <c r="F73" t="s">
        <v>4841</v>
      </c>
      <c r="G73" s="4">
        <v>0.67800000000000005</v>
      </c>
      <c r="H73">
        <v>22.8</v>
      </c>
      <c r="I73">
        <v>11.1</v>
      </c>
      <c r="J73">
        <v>50</v>
      </c>
      <c r="K73">
        <v>2021</v>
      </c>
      <c r="L73" s="11"/>
    </row>
    <row r="74" spans="1:12" x14ac:dyDescent="0.25">
      <c r="A74" t="s">
        <v>8046</v>
      </c>
      <c r="B74">
        <v>73</v>
      </c>
      <c r="C74" t="s">
        <v>8047</v>
      </c>
      <c r="D74" t="s">
        <v>6369</v>
      </c>
      <c r="E74" t="s">
        <v>7680</v>
      </c>
      <c r="F74" t="s">
        <v>6296</v>
      </c>
      <c r="G74" s="4">
        <v>1</v>
      </c>
      <c r="H74">
        <v>26</v>
      </c>
      <c r="I74">
        <v>0</v>
      </c>
      <c r="J74">
        <v>26</v>
      </c>
      <c r="K74">
        <v>2021</v>
      </c>
      <c r="L74" s="11"/>
    </row>
    <row r="75" spans="1:12" x14ac:dyDescent="0.25">
      <c r="A75" t="s">
        <v>8048</v>
      </c>
      <c r="B75">
        <v>74</v>
      </c>
      <c r="C75" t="s">
        <v>8049</v>
      </c>
      <c r="D75" t="s">
        <v>6299</v>
      </c>
      <c r="E75" t="s">
        <v>62</v>
      </c>
      <c r="F75" t="s">
        <v>6313</v>
      </c>
      <c r="G75" s="4">
        <v>0.14499999999999999</v>
      </c>
      <c r="H75">
        <v>1.7</v>
      </c>
      <c r="I75">
        <v>5.5</v>
      </c>
      <c r="J75">
        <v>50</v>
      </c>
      <c r="K75">
        <v>2021</v>
      </c>
      <c r="L75" s="11"/>
    </row>
    <row r="76" spans="1:12" x14ac:dyDescent="0.25">
      <c r="A76" t="s">
        <v>8050</v>
      </c>
      <c r="B76">
        <v>75</v>
      </c>
      <c r="C76" t="s">
        <v>8051</v>
      </c>
      <c r="D76" t="s">
        <v>6284</v>
      </c>
      <c r="E76" t="s">
        <v>424</v>
      </c>
      <c r="F76" t="s">
        <v>6287</v>
      </c>
      <c r="G76" s="4">
        <v>0.48199999999999998</v>
      </c>
      <c r="H76">
        <v>24.7</v>
      </c>
      <c r="I76">
        <v>13.8</v>
      </c>
      <c r="J76">
        <v>80</v>
      </c>
      <c r="K76">
        <v>2021</v>
      </c>
      <c r="L76" s="11"/>
    </row>
    <row r="77" spans="1:12" x14ac:dyDescent="0.25">
      <c r="A77" t="s">
        <v>8052</v>
      </c>
      <c r="B77">
        <v>76</v>
      </c>
      <c r="C77" t="s">
        <v>8053</v>
      </c>
      <c r="D77" t="s">
        <v>6294</v>
      </c>
      <c r="E77" t="s">
        <v>7388</v>
      </c>
      <c r="F77" t="s">
        <v>8054</v>
      </c>
      <c r="G77" s="4">
        <v>9.4E-2</v>
      </c>
      <c r="H77">
        <v>1.4</v>
      </c>
      <c r="I77">
        <v>0.7</v>
      </c>
      <c r="J77">
        <v>22</v>
      </c>
      <c r="K77">
        <v>2021</v>
      </c>
      <c r="L77" s="11"/>
    </row>
    <row r="78" spans="1:12" x14ac:dyDescent="0.25">
      <c r="A78" t="s">
        <v>8055</v>
      </c>
      <c r="B78">
        <v>77</v>
      </c>
      <c r="C78" t="s">
        <v>8056</v>
      </c>
      <c r="D78" t="s">
        <v>6299</v>
      </c>
      <c r="E78" t="s">
        <v>306</v>
      </c>
      <c r="F78" t="s">
        <v>6287</v>
      </c>
      <c r="G78" s="4">
        <v>0.64100000000000001</v>
      </c>
      <c r="H78">
        <v>104.4</v>
      </c>
      <c r="I78">
        <v>216.1</v>
      </c>
      <c r="J78">
        <v>500</v>
      </c>
      <c r="K78">
        <v>2021</v>
      </c>
      <c r="L78" s="11"/>
    </row>
    <row r="79" spans="1:12" x14ac:dyDescent="0.25">
      <c r="A79" t="s">
        <v>8057</v>
      </c>
      <c r="B79">
        <v>78</v>
      </c>
      <c r="C79" t="s">
        <v>8058</v>
      </c>
      <c r="D79" t="s">
        <v>6277</v>
      </c>
      <c r="E79" t="s">
        <v>6358</v>
      </c>
      <c r="F79" t="s">
        <v>6287</v>
      </c>
      <c r="G79" s="4">
        <v>0.67</v>
      </c>
      <c r="H79">
        <v>87.3</v>
      </c>
      <c r="I79">
        <v>80.3</v>
      </c>
      <c r="J79">
        <v>250</v>
      </c>
      <c r="K79">
        <v>2021</v>
      </c>
      <c r="L79" s="11"/>
    </row>
    <row r="80" spans="1:12" x14ac:dyDescent="0.25">
      <c r="A80" t="s">
        <v>8059</v>
      </c>
      <c r="B80">
        <v>79</v>
      </c>
      <c r="C80" t="s">
        <v>8060</v>
      </c>
      <c r="D80" t="s">
        <v>6290</v>
      </c>
      <c r="E80" t="s">
        <v>6492</v>
      </c>
      <c r="F80" t="s">
        <v>6400</v>
      </c>
      <c r="G80" s="4">
        <v>4.8000000000000001E-2</v>
      </c>
      <c r="H80">
        <v>2.9</v>
      </c>
      <c r="I80">
        <v>0</v>
      </c>
      <c r="J80">
        <v>60</v>
      </c>
      <c r="K80">
        <v>2021</v>
      </c>
      <c r="L80" s="11"/>
    </row>
    <row r="81" spans="1:12" x14ac:dyDescent="0.25">
      <c r="A81" t="s">
        <v>8061</v>
      </c>
      <c r="B81">
        <v>80</v>
      </c>
      <c r="C81" t="s">
        <v>8062</v>
      </c>
      <c r="D81" t="s">
        <v>6290</v>
      </c>
      <c r="E81" t="s">
        <v>6529</v>
      </c>
      <c r="F81" t="s">
        <v>132</v>
      </c>
      <c r="G81" s="4">
        <v>3.5000000000000003E-2</v>
      </c>
      <c r="H81">
        <v>1.8</v>
      </c>
      <c r="I81">
        <v>1.8</v>
      </c>
      <c r="J81">
        <v>100</v>
      </c>
      <c r="K81">
        <v>2021</v>
      </c>
      <c r="L81" s="11"/>
    </row>
    <row r="82" spans="1:12" x14ac:dyDescent="0.25">
      <c r="A82" t="s">
        <v>8063</v>
      </c>
      <c r="B82">
        <v>81</v>
      </c>
      <c r="C82" t="s">
        <v>8064</v>
      </c>
      <c r="D82" t="s">
        <v>6369</v>
      </c>
      <c r="E82" t="s">
        <v>7680</v>
      </c>
      <c r="F82" t="s">
        <v>132</v>
      </c>
      <c r="G82" s="4">
        <v>0.215</v>
      </c>
      <c r="H82">
        <v>1.5</v>
      </c>
      <c r="I82">
        <v>1.5</v>
      </c>
      <c r="J82">
        <v>13.5</v>
      </c>
      <c r="K82">
        <v>2021</v>
      </c>
      <c r="L82" s="11"/>
    </row>
    <row r="83" spans="1:12" x14ac:dyDescent="0.25">
      <c r="A83" t="s">
        <v>8065</v>
      </c>
      <c r="B83">
        <v>82</v>
      </c>
      <c r="C83" t="s">
        <v>8066</v>
      </c>
      <c r="D83" t="s">
        <v>6281</v>
      </c>
      <c r="E83" t="s">
        <v>6628</v>
      </c>
      <c r="F83" t="s">
        <v>8067</v>
      </c>
      <c r="G83" s="4">
        <v>0.67900000000000005</v>
      </c>
      <c r="H83">
        <v>5.8</v>
      </c>
      <c r="I83">
        <v>17.3</v>
      </c>
      <c r="J83">
        <v>34</v>
      </c>
      <c r="K83">
        <v>2021</v>
      </c>
      <c r="L83" s="11"/>
    </row>
    <row r="84" spans="1:12" x14ac:dyDescent="0.25">
      <c r="A84" t="s">
        <v>8068</v>
      </c>
      <c r="B84">
        <v>83</v>
      </c>
      <c r="C84" t="s">
        <v>8069</v>
      </c>
      <c r="D84" t="s">
        <v>6290</v>
      </c>
      <c r="E84" t="s">
        <v>6406</v>
      </c>
      <c r="F84" t="s">
        <v>132</v>
      </c>
      <c r="G84" s="4">
        <v>8.8999999999999996E-2</v>
      </c>
      <c r="H84">
        <v>6.5</v>
      </c>
      <c r="I84">
        <v>4.5999999999999996</v>
      </c>
      <c r="J84">
        <v>125</v>
      </c>
      <c r="K84">
        <v>2021</v>
      </c>
      <c r="L84" s="11"/>
    </row>
    <row r="85" spans="1:12" x14ac:dyDescent="0.25">
      <c r="A85" t="s">
        <v>8070</v>
      </c>
      <c r="B85">
        <v>84</v>
      </c>
      <c r="C85" t="s">
        <v>8071</v>
      </c>
      <c r="D85" t="s">
        <v>6299</v>
      </c>
      <c r="E85" t="s">
        <v>62</v>
      </c>
      <c r="F85" t="s">
        <v>6316</v>
      </c>
      <c r="G85" s="4">
        <v>1</v>
      </c>
      <c r="H85">
        <v>0</v>
      </c>
      <c r="I85">
        <v>5</v>
      </c>
      <c r="J85">
        <v>5</v>
      </c>
      <c r="K85">
        <v>2021</v>
      </c>
      <c r="L85" s="11"/>
    </row>
    <row r="86" spans="1:12" x14ac:dyDescent="0.25">
      <c r="A86" t="s">
        <v>8072</v>
      </c>
      <c r="B86">
        <v>85</v>
      </c>
      <c r="C86" t="s">
        <v>8073</v>
      </c>
      <c r="D86" t="s">
        <v>6290</v>
      </c>
      <c r="E86" t="s">
        <v>6551</v>
      </c>
      <c r="F86" t="s">
        <v>6287</v>
      </c>
      <c r="G86" s="4">
        <v>0.5</v>
      </c>
      <c r="H86">
        <v>15</v>
      </c>
      <c r="I86">
        <v>0</v>
      </c>
      <c r="J86">
        <v>30</v>
      </c>
      <c r="K86">
        <v>2021</v>
      </c>
      <c r="L86" s="11"/>
    </row>
    <row r="87" spans="1:12" x14ac:dyDescent="0.25">
      <c r="A87" t="s">
        <v>8074</v>
      </c>
      <c r="B87">
        <v>86</v>
      </c>
      <c r="C87" t="s">
        <v>8075</v>
      </c>
      <c r="D87" t="s">
        <v>6284</v>
      </c>
      <c r="E87" t="s">
        <v>88</v>
      </c>
      <c r="F87" t="s">
        <v>6287</v>
      </c>
      <c r="G87" s="4">
        <v>0.45500000000000002</v>
      </c>
      <c r="H87">
        <v>27.3</v>
      </c>
      <c r="I87">
        <v>18.3</v>
      </c>
      <c r="J87">
        <v>100</v>
      </c>
      <c r="K87">
        <v>2021</v>
      </c>
      <c r="L87" s="11"/>
    </row>
    <row r="88" spans="1:12" x14ac:dyDescent="0.25">
      <c r="A88" t="s">
        <v>8076</v>
      </c>
      <c r="B88">
        <v>87</v>
      </c>
      <c r="C88" t="s">
        <v>8077</v>
      </c>
      <c r="D88" t="s">
        <v>6290</v>
      </c>
      <c r="E88" t="s">
        <v>6378</v>
      </c>
      <c r="F88" t="s">
        <v>132</v>
      </c>
      <c r="G88" s="4">
        <v>0.25600000000000001</v>
      </c>
      <c r="H88">
        <v>58.7</v>
      </c>
      <c r="I88">
        <v>69.599999999999994</v>
      </c>
      <c r="J88">
        <v>500</v>
      </c>
      <c r="K88">
        <v>2021</v>
      </c>
      <c r="L88" s="11"/>
    </row>
    <row r="89" spans="1:12" x14ac:dyDescent="0.25">
      <c r="A89" t="s">
        <v>8078</v>
      </c>
      <c r="B89">
        <v>88</v>
      </c>
      <c r="C89" t="s">
        <v>8079</v>
      </c>
      <c r="D89" t="s">
        <v>6290</v>
      </c>
      <c r="E89" t="s">
        <v>6378</v>
      </c>
      <c r="F89" t="s">
        <v>4841</v>
      </c>
      <c r="G89" s="4">
        <v>0.48499999999999999</v>
      </c>
      <c r="H89">
        <v>268.39999999999998</v>
      </c>
      <c r="I89">
        <v>71.400000000000006</v>
      </c>
      <c r="J89">
        <v>700</v>
      </c>
      <c r="K89">
        <v>2021</v>
      </c>
      <c r="L89" s="11"/>
    </row>
    <row r="90" spans="1:12" x14ac:dyDescent="0.25">
      <c r="A90" t="s">
        <v>8080</v>
      </c>
      <c r="B90">
        <v>89</v>
      </c>
      <c r="C90" t="s">
        <v>8081</v>
      </c>
      <c r="D90" t="s">
        <v>6284</v>
      </c>
      <c r="E90" t="s">
        <v>88</v>
      </c>
      <c r="F90" t="s">
        <v>6296</v>
      </c>
      <c r="G90" s="4">
        <v>0.46500000000000002</v>
      </c>
      <c r="H90">
        <v>36.299999999999997</v>
      </c>
      <c r="I90">
        <v>12.5</v>
      </c>
      <c r="J90">
        <v>105</v>
      </c>
      <c r="K90">
        <v>2021</v>
      </c>
      <c r="L90" s="11"/>
    </row>
    <row r="91" spans="1:12" x14ac:dyDescent="0.25">
      <c r="A91" t="s">
        <v>8082</v>
      </c>
      <c r="B91">
        <v>90</v>
      </c>
      <c r="C91" t="s">
        <v>8083</v>
      </c>
      <c r="D91" t="s">
        <v>6281</v>
      </c>
      <c r="E91" t="s">
        <v>4732</v>
      </c>
      <c r="F91" t="s">
        <v>6313</v>
      </c>
      <c r="G91" s="4">
        <v>0.68799999999999994</v>
      </c>
      <c r="H91">
        <v>0</v>
      </c>
      <c r="I91">
        <v>137.5</v>
      </c>
      <c r="J91">
        <v>200</v>
      </c>
      <c r="K91">
        <v>2021</v>
      </c>
      <c r="L91" s="11"/>
    </row>
    <row r="92" spans="1:12" x14ac:dyDescent="0.25">
      <c r="A92" t="s">
        <v>8084</v>
      </c>
      <c r="B92">
        <v>91</v>
      </c>
      <c r="C92" t="s">
        <v>8085</v>
      </c>
      <c r="D92" t="s">
        <v>6284</v>
      </c>
      <c r="E92" t="s">
        <v>397</v>
      </c>
      <c r="F92" t="s">
        <v>4841</v>
      </c>
      <c r="G92" s="4">
        <v>0.75</v>
      </c>
      <c r="H92">
        <v>24.1</v>
      </c>
      <c r="I92">
        <v>5.9</v>
      </c>
      <c r="J92">
        <v>40</v>
      </c>
      <c r="K92">
        <v>2021</v>
      </c>
      <c r="L92" s="11"/>
    </row>
    <row r="93" spans="1:12" x14ac:dyDescent="0.25">
      <c r="A93" t="s">
        <v>8086</v>
      </c>
      <c r="B93">
        <v>92</v>
      </c>
      <c r="C93" t="s">
        <v>8087</v>
      </c>
      <c r="D93" t="s">
        <v>6299</v>
      </c>
      <c r="E93" t="s">
        <v>6429</v>
      </c>
      <c r="F93" t="s">
        <v>84</v>
      </c>
      <c r="G93" s="4">
        <v>0.91400000000000003</v>
      </c>
      <c r="H93">
        <v>7.3</v>
      </c>
      <c r="I93">
        <v>49.8</v>
      </c>
      <c r="J93">
        <v>62.5</v>
      </c>
      <c r="K93">
        <v>2021</v>
      </c>
      <c r="L93" s="11"/>
    </row>
    <row r="94" spans="1:12" x14ac:dyDescent="0.25">
      <c r="A94" t="s">
        <v>8088</v>
      </c>
      <c r="B94">
        <v>93</v>
      </c>
      <c r="C94" t="s">
        <v>4829</v>
      </c>
      <c r="D94" t="s">
        <v>6284</v>
      </c>
      <c r="E94" t="s">
        <v>88</v>
      </c>
      <c r="F94" t="s">
        <v>4841</v>
      </c>
      <c r="G94" s="4">
        <v>0.94699999999999995</v>
      </c>
      <c r="H94">
        <v>68.7</v>
      </c>
      <c r="I94">
        <v>168</v>
      </c>
      <c r="J94">
        <v>250</v>
      </c>
      <c r="K94">
        <v>2021</v>
      </c>
      <c r="L94" s="11"/>
    </row>
    <row r="95" spans="1:12" x14ac:dyDescent="0.25">
      <c r="A95" t="s">
        <v>8089</v>
      </c>
      <c r="B95">
        <v>94</v>
      </c>
      <c r="C95" t="s">
        <v>8090</v>
      </c>
      <c r="D95" t="s">
        <v>6281</v>
      </c>
      <c r="E95" t="s">
        <v>122</v>
      </c>
      <c r="F95" t="s">
        <v>6319</v>
      </c>
      <c r="G95" s="4">
        <v>0.222</v>
      </c>
      <c r="H95">
        <v>133.30000000000001</v>
      </c>
      <c r="I95">
        <v>0</v>
      </c>
      <c r="J95">
        <v>600</v>
      </c>
      <c r="K95">
        <v>2021</v>
      </c>
      <c r="L95" s="11"/>
    </row>
    <row r="96" spans="1:12" x14ac:dyDescent="0.25">
      <c r="A96" t="s">
        <v>8091</v>
      </c>
      <c r="B96">
        <v>95</v>
      </c>
      <c r="C96" t="s">
        <v>8092</v>
      </c>
      <c r="D96" t="s">
        <v>6290</v>
      </c>
      <c r="E96" t="s">
        <v>6328</v>
      </c>
      <c r="F96" t="s">
        <v>6296</v>
      </c>
      <c r="G96" s="4">
        <v>1</v>
      </c>
      <c r="H96">
        <v>50</v>
      </c>
      <c r="I96">
        <v>0</v>
      </c>
      <c r="J96">
        <v>50</v>
      </c>
      <c r="K96">
        <v>2021</v>
      </c>
      <c r="L96" s="11"/>
    </row>
    <row r="97" spans="1:12" x14ac:dyDescent="0.25">
      <c r="A97" t="s">
        <v>8093</v>
      </c>
      <c r="B97">
        <v>96</v>
      </c>
      <c r="C97" t="s">
        <v>8094</v>
      </c>
      <c r="D97" t="s">
        <v>6294</v>
      </c>
      <c r="E97" t="s">
        <v>6325</v>
      </c>
      <c r="F97" t="s">
        <v>6307</v>
      </c>
      <c r="G97" s="4">
        <v>0.02</v>
      </c>
      <c r="H97">
        <v>2.2000000000000002</v>
      </c>
      <c r="I97">
        <v>1.8</v>
      </c>
      <c r="J97">
        <v>200</v>
      </c>
      <c r="K97">
        <v>2021</v>
      </c>
      <c r="L97" s="11"/>
    </row>
    <row r="98" spans="1:12" x14ac:dyDescent="0.25">
      <c r="A98" t="s">
        <v>8095</v>
      </c>
      <c r="B98">
        <v>97</v>
      </c>
      <c r="C98" t="s">
        <v>8096</v>
      </c>
      <c r="D98" t="s">
        <v>6299</v>
      </c>
      <c r="E98" t="s">
        <v>6903</v>
      </c>
      <c r="F98" t="s">
        <v>132</v>
      </c>
      <c r="G98" s="4">
        <v>4.5999999999999999E-2</v>
      </c>
      <c r="H98">
        <v>4.5999999999999996</v>
      </c>
      <c r="I98">
        <v>4.5999999999999996</v>
      </c>
      <c r="J98">
        <v>200</v>
      </c>
      <c r="K98">
        <v>2021</v>
      </c>
      <c r="L98" s="11"/>
    </row>
    <row r="99" spans="1:12" x14ac:dyDescent="0.25">
      <c r="A99" t="s">
        <v>8097</v>
      </c>
      <c r="B99">
        <v>98</v>
      </c>
      <c r="C99" t="s">
        <v>8098</v>
      </c>
      <c r="D99" t="s">
        <v>6294</v>
      </c>
      <c r="E99" t="s">
        <v>6412</v>
      </c>
      <c r="F99" t="s">
        <v>6443</v>
      </c>
      <c r="G99" s="4">
        <v>0.56200000000000006</v>
      </c>
      <c r="H99">
        <v>53.8</v>
      </c>
      <c r="I99">
        <v>2.4</v>
      </c>
      <c r="J99">
        <v>100</v>
      </c>
      <c r="K99">
        <v>2021</v>
      </c>
      <c r="L99" s="11"/>
    </row>
    <row r="100" spans="1:12" x14ac:dyDescent="0.25">
      <c r="A100" t="s">
        <v>8099</v>
      </c>
      <c r="B100">
        <v>99</v>
      </c>
      <c r="C100" t="s">
        <v>8100</v>
      </c>
      <c r="D100" t="s">
        <v>6290</v>
      </c>
      <c r="E100" t="s">
        <v>6551</v>
      </c>
      <c r="F100" t="s">
        <v>6316</v>
      </c>
      <c r="G100" s="4">
        <v>0.34300000000000003</v>
      </c>
      <c r="H100">
        <v>4.3</v>
      </c>
      <c r="I100">
        <v>12.8</v>
      </c>
      <c r="J100">
        <v>50</v>
      </c>
      <c r="K100">
        <v>2021</v>
      </c>
      <c r="L100" s="11"/>
    </row>
    <row r="101" spans="1:12" x14ac:dyDescent="0.25">
      <c r="A101" t="s">
        <v>8101</v>
      </c>
      <c r="B101">
        <v>100</v>
      </c>
      <c r="C101" t="s">
        <v>8102</v>
      </c>
      <c r="D101" t="s">
        <v>6290</v>
      </c>
      <c r="E101" t="s">
        <v>6460</v>
      </c>
      <c r="F101" t="s">
        <v>6319</v>
      </c>
      <c r="G101" s="4">
        <v>0.222</v>
      </c>
      <c r="H101">
        <v>0</v>
      </c>
      <c r="I101">
        <v>5.6</v>
      </c>
      <c r="J101">
        <v>25</v>
      </c>
      <c r="K101">
        <v>2021</v>
      </c>
      <c r="L101" s="11"/>
    </row>
    <row r="102" spans="1:12" x14ac:dyDescent="0.25">
      <c r="A102" t="s">
        <v>8103</v>
      </c>
      <c r="B102">
        <v>101</v>
      </c>
      <c r="C102" t="s">
        <v>8104</v>
      </c>
      <c r="D102" t="s">
        <v>6290</v>
      </c>
      <c r="E102" t="s">
        <v>6460</v>
      </c>
      <c r="F102" t="s">
        <v>6307</v>
      </c>
      <c r="G102" s="4">
        <v>0</v>
      </c>
      <c r="H102">
        <v>0</v>
      </c>
      <c r="I102">
        <v>0</v>
      </c>
      <c r="J102">
        <v>20</v>
      </c>
      <c r="K102">
        <v>2021</v>
      </c>
      <c r="L102" s="11"/>
    </row>
    <row r="103" spans="1:12" x14ac:dyDescent="0.25">
      <c r="A103" t="s">
        <v>8105</v>
      </c>
      <c r="B103">
        <v>102</v>
      </c>
      <c r="C103" t="s">
        <v>8106</v>
      </c>
      <c r="D103" t="s">
        <v>6294</v>
      </c>
      <c r="E103" t="s">
        <v>6442</v>
      </c>
      <c r="F103" t="s">
        <v>6296</v>
      </c>
      <c r="G103" s="4">
        <v>0.71199999999999997</v>
      </c>
      <c r="H103">
        <v>233.8</v>
      </c>
      <c r="I103">
        <v>122.2</v>
      </c>
      <c r="J103">
        <v>500</v>
      </c>
      <c r="K103">
        <v>2021</v>
      </c>
      <c r="L103" s="11"/>
    </row>
    <row r="104" spans="1:12" x14ac:dyDescent="0.25">
      <c r="A104" t="s">
        <v>8107</v>
      </c>
      <c r="B104">
        <v>103</v>
      </c>
      <c r="C104" t="s">
        <v>8108</v>
      </c>
      <c r="D104" t="s">
        <v>6290</v>
      </c>
      <c r="E104" t="s">
        <v>7986</v>
      </c>
      <c r="F104" t="s">
        <v>8054</v>
      </c>
      <c r="G104" s="4">
        <v>1.0999999999999999E-2</v>
      </c>
      <c r="H104">
        <v>0.2</v>
      </c>
      <c r="I104">
        <v>0.3</v>
      </c>
      <c r="J104">
        <v>50</v>
      </c>
      <c r="K104">
        <v>2021</v>
      </c>
      <c r="L104" s="11"/>
    </row>
    <row r="105" spans="1:12" x14ac:dyDescent="0.25">
      <c r="A105" t="s">
        <v>8109</v>
      </c>
      <c r="B105">
        <v>104</v>
      </c>
      <c r="C105" t="s">
        <v>8110</v>
      </c>
      <c r="D105" t="s">
        <v>6281</v>
      </c>
      <c r="E105" t="s">
        <v>7017</v>
      </c>
      <c r="F105" t="s">
        <v>6409</v>
      </c>
      <c r="G105" s="4">
        <v>0.33600000000000002</v>
      </c>
      <c r="H105">
        <v>5</v>
      </c>
      <c r="I105">
        <v>28.6</v>
      </c>
      <c r="J105">
        <v>100</v>
      </c>
      <c r="K105">
        <v>2021</v>
      </c>
      <c r="L105" s="11"/>
    </row>
    <row r="106" spans="1:12" x14ac:dyDescent="0.25">
      <c r="A106" t="s">
        <v>8111</v>
      </c>
      <c r="B106">
        <v>105</v>
      </c>
      <c r="C106" t="s">
        <v>8112</v>
      </c>
      <c r="D106" t="s">
        <v>6290</v>
      </c>
      <c r="E106" t="s">
        <v>7964</v>
      </c>
      <c r="F106" t="s">
        <v>6316</v>
      </c>
      <c r="G106" s="4">
        <v>0.433</v>
      </c>
      <c r="H106">
        <v>0</v>
      </c>
      <c r="I106">
        <v>130</v>
      </c>
      <c r="J106">
        <v>300</v>
      </c>
      <c r="K106">
        <v>2021</v>
      </c>
      <c r="L106" s="11"/>
    </row>
    <row r="107" spans="1:12" x14ac:dyDescent="0.25">
      <c r="A107" t="s">
        <v>8113</v>
      </c>
      <c r="B107">
        <v>106</v>
      </c>
      <c r="C107" t="s">
        <v>8114</v>
      </c>
      <c r="D107" t="s">
        <v>6299</v>
      </c>
      <c r="E107" t="s">
        <v>6300</v>
      </c>
      <c r="F107" t="s">
        <v>6287</v>
      </c>
      <c r="G107" s="4">
        <v>0.5</v>
      </c>
      <c r="H107">
        <v>0</v>
      </c>
      <c r="I107">
        <v>7.5</v>
      </c>
      <c r="J107">
        <v>15</v>
      </c>
      <c r="K107">
        <v>2021</v>
      </c>
      <c r="L107" s="11"/>
    </row>
    <row r="108" spans="1:12" x14ac:dyDescent="0.25">
      <c r="A108" t="s">
        <v>8115</v>
      </c>
      <c r="B108">
        <v>107</v>
      </c>
      <c r="C108" t="s">
        <v>8116</v>
      </c>
      <c r="D108" t="s">
        <v>6294</v>
      </c>
      <c r="E108" t="s">
        <v>6344</v>
      </c>
      <c r="F108" t="s">
        <v>6307</v>
      </c>
      <c r="G108" s="4">
        <v>2.5999999999999999E-2</v>
      </c>
      <c r="H108">
        <v>3.5</v>
      </c>
      <c r="I108">
        <v>1.8</v>
      </c>
      <c r="J108">
        <v>200</v>
      </c>
      <c r="K108">
        <v>2021</v>
      </c>
      <c r="L108" s="11"/>
    </row>
    <row r="109" spans="1:12" x14ac:dyDescent="0.25">
      <c r="A109" t="s">
        <v>8117</v>
      </c>
      <c r="B109">
        <v>108</v>
      </c>
      <c r="C109" t="s">
        <v>8118</v>
      </c>
      <c r="D109" t="s">
        <v>6294</v>
      </c>
      <c r="E109" t="s">
        <v>6344</v>
      </c>
      <c r="F109" t="s">
        <v>84</v>
      </c>
      <c r="G109" s="4">
        <v>0.48299999999999998</v>
      </c>
      <c r="H109">
        <v>60.1</v>
      </c>
      <c r="I109">
        <v>3.1</v>
      </c>
      <c r="J109">
        <v>130.80000000000001</v>
      </c>
      <c r="K109">
        <v>2021</v>
      </c>
      <c r="L109" s="11"/>
    </row>
    <row r="110" spans="1:12" x14ac:dyDescent="0.25">
      <c r="A110" t="s">
        <v>8119</v>
      </c>
      <c r="B110">
        <v>109</v>
      </c>
      <c r="C110" t="s">
        <v>8120</v>
      </c>
      <c r="D110" t="s">
        <v>6284</v>
      </c>
      <c r="E110" t="s">
        <v>168</v>
      </c>
      <c r="F110" t="s">
        <v>6409</v>
      </c>
      <c r="G110" s="4">
        <v>7.1999999999999995E-2</v>
      </c>
      <c r="H110">
        <v>18.899999999999999</v>
      </c>
      <c r="I110">
        <v>2.9</v>
      </c>
      <c r="J110">
        <v>304</v>
      </c>
      <c r="K110">
        <v>2021</v>
      </c>
      <c r="L110" s="11"/>
    </row>
    <row r="111" spans="1:12" x14ac:dyDescent="0.25">
      <c r="A111" t="s">
        <v>8121</v>
      </c>
      <c r="B111">
        <v>110</v>
      </c>
      <c r="C111" t="s">
        <v>8122</v>
      </c>
      <c r="D111" t="s">
        <v>6281</v>
      </c>
      <c r="E111" t="s">
        <v>122</v>
      </c>
      <c r="F111" t="s">
        <v>6296</v>
      </c>
      <c r="G111" s="4">
        <v>0.5</v>
      </c>
      <c r="H111">
        <v>150</v>
      </c>
      <c r="I111">
        <v>0</v>
      </c>
      <c r="J111">
        <v>300</v>
      </c>
      <c r="K111">
        <v>2021</v>
      </c>
      <c r="L111" s="11"/>
    </row>
    <row r="112" spans="1:12" x14ac:dyDescent="0.25">
      <c r="A112" t="s">
        <v>8123</v>
      </c>
      <c r="B112">
        <v>111</v>
      </c>
      <c r="C112" t="s">
        <v>8124</v>
      </c>
      <c r="D112" t="s">
        <v>6294</v>
      </c>
      <c r="E112" t="s">
        <v>6381</v>
      </c>
      <c r="F112" t="s">
        <v>6296</v>
      </c>
      <c r="G112" s="4">
        <v>0.52500000000000002</v>
      </c>
      <c r="H112">
        <v>44.5</v>
      </c>
      <c r="I112">
        <v>8</v>
      </c>
      <c r="J112">
        <v>100</v>
      </c>
      <c r="K112">
        <v>2021</v>
      </c>
      <c r="L112" s="11"/>
    </row>
    <row r="113" spans="1:12" x14ac:dyDescent="0.25">
      <c r="A113" t="s">
        <v>8125</v>
      </c>
      <c r="B113">
        <v>112</v>
      </c>
      <c r="C113" t="s">
        <v>8126</v>
      </c>
      <c r="D113" t="s">
        <v>6284</v>
      </c>
      <c r="E113" t="s">
        <v>424</v>
      </c>
      <c r="F113" t="s">
        <v>132</v>
      </c>
      <c r="G113" s="4">
        <v>9.5000000000000001E-2</v>
      </c>
      <c r="H113">
        <v>3.2</v>
      </c>
      <c r="I113">
        <v>2.5</v>
      </c>
      <c r="J113">
        <v>60</v>
      </c>
      <c r="K113">
        <v>2021</v>
      </c>
      <c r="L113" s="11"/>
    </row>
    <row r="114" spans="1:12" x14ac:dyDescent="0.25">
      <c r="A114" t="s">
        <v>8127</v>
      </c>
      <c r="B114">
        <v>113</v>
      </c>
      <c r="C114" t="s">
        <v>8128</v>
      </c>
      <c r="D114" t="s">
        <v>6294</v>
      </c>
      <c r="E114" t="s">
        <v>4824</v>
      </c>
      <c r="F114" t="s">
        <v>6400</v>
      </c>
      <c r="G114" s="4">
        <v>0.17199999999999999</v>
      </c>
      <c r="H114">
        <v>25.9</v>
      </c>
      <c r="I114">
        <v>0</v>
      </c>
      <c r="J114">
        <v>150</v>
      </c>
      <c r="K114">
        <v>2021</v>
      </c>
      <c r="L114" s="11"/>
    </row>
    <row r="115" spans="1:12" x14ac:dyDescent="0.25">
      <c r="A115" t="s">
        <v>8129</v>
      </c>
      <c r="B115">
        <v>114</v>
      </c>
      <c r="C115" t="s">
        <v>8130</v>
      </c>
      <c r="D115" t="s">
        <v>6290</v>
      </c>
      <c r="E115" t="s">
        <v>6506</v>
      </c>
      <c r="F115" t="s">
        <v>6287</v>
      </c>
      <c r="G115" s="4">
        <v>0.32100000000000001</v>
      </c>
      <c r="H115">
        <v>60.4</v>
      </c>
      <c r="I115">
        <v>19.899999999999999</v>
      </c>
      <c r="J115">
        <v>250</v>
      </c>
      <c r="K115">
        <v>2021</v>
      </c>
      <c r="L115" s="11"/>
    </row>
    <row r="116" spans="1:12" x14ac:dyDescent="0.25">
      <c r="A116" t="s">
        <v>8131</v>
      </c>
      <c r="B116">
        <v>115</v>
      </c>
      <c r="C116" t="s">
        <v>8132</v>
      </c>
      <c r="D116" t="s">
        <v>6290</v>
      </c>
      <c r="E116" t="s">
        <v>6761</v>
      </c>
      <c r="F116" t="s">
        <v>4841</v>
      </c>
      <c r="G116" s="4">
        <v>0.502</v>
      </c>
      <c r="H116">
        <v>42.2</v>
      </c>
      <c r="I116">
        <v>20.6</v>
      </c>
      <c r="J116">
        <v>125</v>
      </c>
      <c r="K116">
        <v>2021</v>
      </c>
      <c r="L116" s="11"/>
    </row>
    <row r="117" spans="1:12" x14ac:dyDescent="0.25">
      <c r="A117" t="s">
        <v>8133</v>
      </c>
      <c r="B117">
        <v>116</v>
      </c>
      <c r="C117" t="s">
        <v>8134</v>
      </c>
      <c r="D117" t="s">
        <v>6299</v>
      </c>
      <c r="E117" t="s">
        <v>8135</v>
      </c>
      <c r="F117" t="s">
        <v>6313</v>
      </c>
      <c r="G117" s="4">
        <v>0.44600000000000001</v>
      </c>
      <c r="H117">
        <v>22</v>
      </c>
      <c r="I117">
        <v>111.8</v>
      </c>
      <c r="J117">
        <v>300</v>
      </c>
      <c r="K117">
        <v>2021</v>
      </c>
      <c r="L117" s="11"/>
    </row>
    <row r="118" spans="1:12" x14ac:dyDescent="0.25">
      <c r="A118" t="s">
        <v>8136</v>
      </c>
      <c r="B118">
        <v>117</v>
      </c>
      <c r="C118" t="s">
        <v>8137</v>
      </c>
      <c r="D118" t="s">
        <v>6294</v>
      </c>
      <c r="E118" t="s">
        <v>6381</v>
      </c>
      <c r="F118" t="s">
        <v>6313</v>
      </c>
      <c r="G118" s="4">
        <v>0.16200000000000001</v>
      </c>
      <c r="H118">
        <v>10</v>
      </c>
      <c r="I118">
        <v>6.2</v>
      </c>
      <c r="J118">
        <v>100</v>
      </c>
      <c r="K118">
        <v>2021</v>
      </c>
      <c r="L118" s="11"/>
    </row>
    <row r="119" spans="1:12" x14ac:dyDescent="0.25">
      <c r="A119" t="s">
        <v>8138</v>
      </c>
      <c r="B119">
        <v>118</v>
      </c>
      <c r="C119" t="s">
        <v>8139</v>
      </c>
      <c r="D119" t="s">
        <v>6299</v>
      </c>
      <c r="E119" t="s">
        <v>62</v>
      </c>
      <c r="F119" t="s">
        <v>6316</v>
      </c>
      <c r="G119" s="4">
        <v>0.48899999999999999</v>
      </c>
      <c r="H119">
        <v>54</v>
      </c>
      <c r="I119">
        <v>131.9</v>
      </c>
      <c r="J119">
        <v>380</v>
      </c>
      <c r="K119">
        <v>2021</v>
      </c>
      <c r="L119" s="11"/>
    </row>
    <row r="120" spans="1:12" x14ac:dyDescent="0.25">
      <c r="A120" t="s">
        <v>8140</v>
      </c>
      <c r="B120">
        <v>119</v>
      </c>
      <c r="C120" t="s">
        <v>8141</v>
      </c>
      <c r="D120" t="s">
        <v>6294</v>
      </c>
      <c r="E120" t="s">
        <v>6325</v>
      </c>
      <c r="F120" t="s">
        <v>6316</v>
      </c>
      <c r="G120" s="4">
        <v>0.99399999999999999</v>
      </c>
      <c r="H120">
        <v>13.8</v>
      </c>
      <c r="I120">
        <v>483.3</v>
      </c>
      <c r="J120">
        <v>500</v>
      </c>
      <c r="K120">
        <v>2021</v>
      </c>
      <c r="L120" s="11"/>
    </row>
    <row r="121" spans="1:12" x14ac:dyDescent="0.25">
      <c r="A121" t="s">
        <v>8142</v>
      </c>
      <c r="B121">
        <v>120</v>
      </c>
      <c r="C121" t="s">
        <v>8143</v>
      </c>
      <c r="D121" t="s">
        <v>6299</v>
      </c>
      <c r="E121" t="s">
        <v>62</v>
      </c>
      <c r="F121" t="s">
        <v>6319</v>
      </c>
      <c r="G121" s="4">
        <v>0.28299999999999997</v>
      </c>
      <c r="H121">
        <v>41.7</v>
      </c>
      <c r="I121">
        <v>100</v>
      </c>
      <c r="J121">
        <v>500</v>
      </c>
      <c r="K121">
        <v>2021</v>
      </c>
      <c r="L121" s="11"/>
    </row>
    <row r="122" spans="1:12" x14ac:dyDescent="0.25">
      <c r="A122" t="s">
        <v>8144</v>
      </c>
      <c r="B122">
        <v>121</v>
      </c>
      <c r="C122" t="s">
        <v>8145</v>
      </c>
      <c r="D122" t="s">
        <v>6281</v>
      </c>
      <c r="E122" t="s">
        <v>235</v>
      </c>
      <c r="F122" t="s">
        <v>6319</v>
      </c>
      <c r="G122" s="4">
        <v>0.214</v>
      </c>
      <c r="H122">
        <v>5.4</v>
      </c>
      <c r="I122">
        <v>0</v>
      </c>
      <c r="J122">
        <v>25</v>
      </c>
      <c r="K122">
        <v>2021</v>
      </c>
      <c r="L122" s="11"/>
    </row>
    <row r="123" spans="1:12" x14ac:dyDescent="0.25">
      <c r="A123" t="s">
        <v>8146</v>
      </c>
      <c r="B123">
        <v>122</v>
      </c>
      <c r="C123" t="s">
        <v>8147</v>
      </c>
      <c r="D123" t="s">
        <v>6369</v>
      </c>
      <c r="E123" t="s">
        <v>6606</v>
      </c>
      <c r="F123" t="s">
        <v>4841</v>
      </c>
      <c r="G123" s="4">
        <v>0.496</v>
      </c>
      <c r="H123">
        <v>21.2</v>
      </c>
      <c r="I123">
        <v>0.4</v>
      </c>
      <c r="J123">
        <v>43.5</v>
      </c>
      <c r="K123">
        <v>2021</v>
      </c>
      <c r="L123" s="11"/>
    </row>
    <row r="124" spans="1:12" x14ac:dyDescent="0.25">
      <c r="A124" t="s">
        <v>8148</v>
      </c>
      <c r="B124">
        <v>123</v>
      </c>
      <c r="C124" t="s">
        <v>8149</v>
      </c>
      <c r="D124" t="s">
        <v>6290</v>
      </c>
      <c r="E124" t="s">
        <v>6537</v>
      </c>
      <c r="F124" t="s">
        <v>84</v>
      </c>
      <c r="G124" s="4">
        <v>0.47399999999999998</v>
      </c>
      <c r="H124">
        <v>81.3</v>
      </c>
      <c r="I124">
        <v>1.7</v>
      </c>
      <c r="J124">
        <v>175</v>
      </c>
      <c r="K124">
        <v>2021</v>
      </c>
      <c r="L124" s="11"/>
    </row>
    <row r="125" spans="1:12" x14ac:dyDescent="0.25">
      <c r="A125" t="s">
        <v>8150</v>
      </c>
      <c r="B125">
        <v>124</v>
      </c>
      <c r="C125" t="s">
        <v>8151</v>
      </c>
      <c r="D125" t="s">
        <v>6290</v>
      </c>
      <c r="E125" t="s">
        <v>6578</v>
      </c>
      <c r="F125" t="s">
        <v>132</v>
      </c>
      <c r="G125" s="4">
        <v>5.7000000000000002E-2</v>
      </c>
      <c r="H125">
        <v>0</v>
      </c>
      <c r="I125">
        <v>0.9</v>
      </c>
      <c r="J125">
        <v>15</v>
      </c>
      <c r="K125">
        <v>2021</v>
      </c>
      <c r="L125" s="11"/>
    </row>
    <row r="126" spans="1:12" x14ac:dyDescent="0.25">
      <c r="A126" t="s">
        <v>8152</v>
      </c>
      <c r="B126">
        <v>125</v>
      </c>
      <c r="C126" t="s">
        <v>8153</v>
      </c>
      <c r="D126" t="s">
        <v>6284</v>
      </c>
      <c r="E126" t="s">
        <v>664</v>
      </c>
      <c r="F126" t="s">
        <v>6313</v>
      </c>
      <c r="G126" s="4">
        <v>0</v>
      </c>
      <c r="H126">
        <v>0</v>
      </c>
      <c r="I126">
        <v>0</v>
      </c>
      <c r="J126">
        <v>100</v>
      </c>
      <c r="K126">
        <v>2021</v>
      </c>
      <c r="L126" s="11"/>
    </row>
    <row r="127" spans="1:12" x14ac:dyDescent="0.25">
      <c r="A127" t="s">
        <v>8154</v>
      </c>
      <c r="B127">
        <v>126</v>
      </c>
      <c r="C127" t="s">
        <v>8155</v>
      </c>
      <c r="D127" t="s">
        <v>6299</v>
      </c>
      <c r="E127" t="s">
        <v>715</v>
      </c>
      <c r="F127" t="s">
        <v>6409</v>
      </c>
      <c r="G127" s="4">
        <v>0</v>
      </c>
      <c r="H127">
        <v>0</v>
      </c>
      <c r="I127">
        <v>0</v>
      </c>
      <c r="J127">
        <v>50</v>
      </c>
      <c r="K127">
        <v>2021</v>
      </c>
      <c r="L127" s="11"/>
    </row>
    <row r="128" spans="1:12" x14ac:dyDescent="0.25">
      <c r="A128" t="s">
        <v>8156</v>
      </c>
      <c r="B128">
        <v>127</v>
      </c>
      <c r="C128" t="s">
        <v>8157</v>
      </c>
      <c r="D128" t="s">
        <v>6281</v>
      </c>
      <c r="E128" t="s">
        <v>6705</v>
      </c>
      <c r="F128" t="s">
        <v>132</v>
      </c>
      <c r="G128" s="4">
        <v>0.11700000000000001</v>
      </c>
      <c r="H128">
        <v>0.6</v>
      </c>
      <c r="I128">
        <v>0.6</v>
      </c>
      <c r="J128">
        <v>10</v>
      </c>
      <c r="K128">
        <v>2021</v>
      </c>
      <c r="L128" s="11"/>
    </row>
    <row r="129" spans="1:12" x14ac:dyDescent="0.25">
      <c r="A129" t="s">
        <v>8158</v>
      </c>
      <c r="B129">
        <v>128</v>
      </c>
      <c r="C129" t="s">
        <v>8159</v>
      </c>
      <c r="D129" t="s">
        <v>6299</v>
      </c>
      <c r="E129" t="s">
        <v>6469</v>
      </c>
      <c r="F129" t="s">
        <v>132</v>
      </c>
      <c r="G129" s="4">
        <v>0.123</v>
      </c>
      <c r="H129">
        <v>1.5</v>
      </c>
      <c r="I129">
        <v>1.5</v>
      </c>
      <c r="J129">
        <v>25</v>
      </c>
      <c r="K129">
        <v>2021</v>
      </c>
      <c r="L129" s="11"/>
    </row>
    <row r="130" spans="1:12" x14ac:dyDescent="0.25">
      <c r="A130" t="s">
        <v>8160</v>
      </c>
      <c r="B130">
        <v>129</v>
      </c>
      <c r="C130" t="s">
        <v>8161</v>
      </c>
      <c r="D130" t="s">
        <v>6369</v>
      </c>
      <c r="E130" t="s">
        <v>6657</v>
      </c>
      <c r="F130" t="s">
        <v>6307</v>
      </c>
      <c r="G130" s="4">
        <v>0.23100000000000001</v>
      </c>
      <c r="H130">
        <v>11.5</v>
      </c>
      <c r="I130">
        <v>2.4</v>
      </c>
      <c r="J130">
        <v>60</v>
      </c>
      <c r="K130">
        <v>2021</v>
      </c>
      <c r="L130" s="11"/>
    </row>
    <row r="131" spans="1:12" x14ac:dyDescent="0.25">
      <c r="A131" t="s">
        <v>8162</v>
      </c>
      <c r="B131">
        <v>130</v>
      </c>
      <c r="C131" t="s">
        <v>8163</v>
      </c>
      <c r="D131" t="s">
        <v>6299</v>
      </c>
      <c r="E131" t="s">
        <v>6992</v>
      </c>
      <c r="F131" t="s">
        <v>6313</v>
      </c>
      <c r="G131" s="4">
        <v>0.14599999999999999</v>
      </c>
      <c r="H131">
        <v>27.8</v>
      </c>
      <c r="I131">
        <v>7.6</v>
      </c>
      <c r="J131">
        <v>242.1</v>
      </c>
      <c r="K131">
        <v>2021</v>
      </c>
      <c r="L131" s="11"/>
    </row>
    <row r="132" spans="1:12" x14ac:dyDescent="0.25">
      <c r="A132" t="s">
        <v>8164</v>
      </c>
      <c r="B132">
        <v>131</v>
      </c>
      <c r="C132" t="s">
        <v>8165</v>
      </c>
      <c r="D132" t="s">
        <v>6294</v>
      </c>
      <c r="E132" t="s">
        <v>6384</v>
      </c>
      <c r="F132" t="s">
        <v>8054</v>
      </c>
      <c r="G132" s="4">
        <v>0.13900000000000001</v>
      </c>
      <c r="H132">
        <v>1.7</v>
      </c>
      <c r="I132">
        <v>8.8000000000000007</v>
      </c>
      <c r="J132">
        <v>75</v>
      </c>
      <c r="K132">
        <v>2021</v>
      </c>
      <c r="L132" s="11"/>
    </row>
    <row r="133" spans="1:12" x14ac:dyDescent="0.25">
      <c r="A133" t="s">
        <v>8166</v>
      </c>
      <c r="B133">
        <v>132</v>
      </c>
      <c r="C133" t="s">
        <v>8167</v>
      </c>
      <c r="D133" t="s">
        <v>6284</v>
      </c>
      <c r="E133" t="s">
        <v>88</v>
      </c>
      <c r="F133" t="s">
        <v>132</v>
      </c>
      <c r="G133" s="4">
        <v>6.8000000000000005E-2</v>
      </c>
      <c r="H133">
        <v>3.3</v>
      </c>
      <c r="I133">
        <v>1.3</v>
      </c>
      <c r="J133">
        <v>68</v>
      </c>
      <c r="K133">
        <v>2021</v>
      </c>
      <c r="L133" s="11"/>
    </row>
    <row r="134" spans="1:12" x14ac:dyDescent="0.25">
      <c r="A134" t="s">
        <v>8168</v>
      </c>
      <c r="B134">
        <v>133</v>
      </c>
      <c r="C134" t="s">
        <v>8169</v>
      </c>
      <c r="D134" t="s">
        <v>6281</v>
      </c>
      <c r="E134" t="s">
        <v>7417</v>
      </c>
      <c r="F134" t="s">
        <v>84</v>
      </c>
      <c r="G134" s="4">
        <v>0.99399999999999999</v>
      </c>
      <c r="H134">
        <v>39.799999999999997</v>
      </c>
      <c r="I134">
        <v>0</v>
      </c>
      <c r="J134">
        <v>40</v>
      </c>
      <c r="K134">
        <v>2021</v>
      </c>
      <c r="L134" s="11"/>
    </row>
    <row r="135" spans="1:12" x14ac:dyDescent="0.25">
      <c r="A135" t="s">
        <v>8170</v>
      </c>
      <c r="B135">
        <v>134</v>
      </c>
      <c r="C135" t="s">
        <v>8171</v>
      </c>
      <c r="D135" t="s">
        <v>6284</v>
      </c>
      <c r="E135" t="s">
        <v>88</v>
      </c>
      <c r="F135" t="s">
        <v>6313</v>
      </c>
      <c r="G135" s="4">
        <v>0.104</v>
      </c>
      <c r="H135">
        <v>24.8</v>
      </c>
      <c r="I135">
        <v>27.2</v>
      </c>
      <c r="J135">
        <v>500</v>
      </c>
      <c r="K135">
        <v>2021</v>
      </c>
      <c r="L135" s="11"/>
    </row>
    <row r="136" spans="1:12" x14ac:dyDescent="0.25">
      <c r="A136" t="s">
        <v>8172</v>
      </c>
      <c r="B136">
        <v>135</v>
      </c>
      <c r="C136" t="s">
        <v>8173</v>
      </c>
      <c r="D136" t="s">
        <v>6290</v>
      </c>
      <c r="E136" t="s">
        <v>6540</v>
      </c>
      <c r="F136" t="s">
        <v>6400</v>
      </c>
      <c r="G136" s="4">
        <v>0.189</v>
      </c>
      <c r="H136">
        <v>8.6</v>
      </c>
      <c r="I136">
        <v>5.6</v>
      </c>
      <c r="J136">
        <v>75</v>
      </c>
      <c r="K136">
        <v>2021</v>
      </c>
      <c r="L136" s="11"/>
    </row>
    <row r="137" spans="1:12" x14ac:dyDescent="0.25">
      <c r="A137" t="s">
        <v>8174</v>
      </c>
      <c r="B137">
        <v>136</v>
      </c>
      <c r="C137" t="s">
        <v>8175</v>
      </c>
      <c r="D137" t="s">
        <v>6281</v>
      </c>
      <c r="E137" t="s">
        <v>4732</v>
      </c>
      <c r="F137" t="s">
        <v>6409</v>
      </c>
      <c r="G137" s="4">
        <v>8.7999999999999995E-2</v>
      </c>
      <c r="H137">
        <v>17.5</v>
      </c>
      <c r="I137">
        <v>0</v>
      </c>
      <c r="J137">
        <v>200</v>
      </c>
      <c r="K137">
        <v>2021</v>
      </c>
      <c r="L137" s="11"/>
    </row>
    <row r="138" spans="1:12" x14ac:dyDescent="0.25">
      <c r="A138" t="s">
        <v>8176</v>
      </c>
      <c r="B138">
        <v>137</v>
      </c>
      <c r="C138" t="s">
        <v>8177</v>
      </c>
      <c r="D138" t="s">
        <v>6299</v>
      </c>
      <c r="E138" t="s">
        <v>6903</v>
      </c>
      <c r="F138" t="s">
        <v>6443</v>
      </c>
      <c r="G138" s="4">
        <v>0.218</v>
      </c>
      <c r="H138">
        <v>19.2</v>
      </c>
      <c r="I138">
        <v>2.6</v>
      </c>
      <c r="J138">
        <v>100</v>
      </c>
      <c r="K138">
        <v>2021</v>
      </c>
      <c r="L138" s="11"/>
    </row>
    <row r="139" spans="1:12" x14ac:dyDescent="0.25">
      <c r="A139" t="s">
        <v>8178</v>
      </c>
      <c r="B139">
        <v>138</v>
      </c>
      <c r="C139" t="s">
        <v>8179</v>
      </c>
      <c r="D139" t="s">
        <v>6290</v>
      </c>
      <c r="E139" t="s">
        <v>6328</v>
      </c>
      <c r="F139" t="s">
        <v>6296</v>
      </c>
      <c r="G139" s="4">
        <v>9.4E-2</v>
      </c>
      <c r="H139">
        <v>4.2</v>
      </c>
      <c r="I139">
        <v>3.3</v>
      </c>
      <c r="J139">
        <v>80</v>
      </c>
      <c r="K139">
        <v>2021</v>
      </c>
      <c r="L139" s="11"/>
    </row>
    <row r="140" spans="1:12" x14ac:dyDescent="0.25">
      <c r="A140" t="s">
        <v>8180</v>
      </c>
      <c r="B140">
        <v>139</v>
      </c>
      <c r="C140" t="s">
        <v>8181</v>
      </c>
      <c r="D140" t="s">
        <v>6290</v>
      </c>
      <c r="E140" t="s">
        <v>6506</v>
      </c>
      <c r="F140" t="s">
        <v>6313</v>
      </c>
      <c r="G140" s="4">
        <v>0.28899999999999998</v>
      </c>
      <c r="H140">
        <v>0</v>
      </c>
      <c r="I140">
        <v>57.9</v>
      </c>
      <c r="J140">
        <v>200</v>
      </c>
      <c r="K140">
        <v>2021</v>
      </c>
      <c r="L140" s="11"/>
    </row>
    <row r="141" spans="1:12" x14ac:dyDescent="0.25">
      <c r="A141" t="s">
        <v>8182</v>
      </c>
      <c r="B141">
        <v>140</v>
      </c>
      <c r="C141" t="s">
        <v>8183</v>
      </c>
      <c r="D141" t="s">
        <v>6294</v>
      </c>
      <c r="E141" t="s">
        <v>6384</v>
      </c>
      <c r="F141" t="s">
        <v>132</v>
      </c>
      <c r="G141" s="4">
        <v>9.9000000000000005E-2</v>
      </c>
      <c r="H141">
        <v>2</v>
      </c>
      <c r="I141">
        <v>2</v>
      </c>
      <c r="J141">
        <v>40</v>
      </c>
      <c r="K141">
        <v>2021</v>
      </c>
      <c r="L141" s="11"/>
    </row>
    <row r="142" spans="1:12" x14ac:dyDescent="0.25">
      <c r="A142" t="s">
        <v>8184</v>
      </c>
      <c r="B142">
        <v>141</v>
      </c>
      <c r="C142" t="s">
        <v>8185</v>
      </c>
      <c r="D142" t="s">
        <v>6281</v>
      </c>
      <c r="E142" t="s">
        <v>113</v>
      </c>
      <c r="F142" t="s">
        <v>6319</v>
      </c>
      <c r="G142" s="4">
        <v>0.2</v>
      </c>
      <c r="H142">
        <v>0</v>
      </c>
      <c r="I142">
        <v>160</v>
      </c>
      <c r="J142">
        <v>800</v>
      </c>
      <c r="K142">
        <v>2021</v>
      </c>
      <c r="L142" s="11"/>
    </row>
    <row r="143" spans="1:12" x14ac:dyDescent="0.25">
      <c r="A143" t="s">
        <v>8186</v>
      </c>
      <c r="B143">
        <v>142</v>
      </c>
      <c r="C143" t="s">
        <v>8187</v>
      </c>
      <c r="D143" t="s">
        <v>6369</v>
      </c>
      <c r="E143" t="s">
        <v>6521</v>
      </c>
      <c r="F143" t="s">
        <v>6448</v>
      </c>
      <c r="G143" s="4">
        <v>0.75</v>
      </c>
      <c r="H143">
        <v>18.3</v>
      </c>
      <c r="I143">
        <v>131.69999999999999</v>
      </c>
      <c r="J143">
        <v>200</v>
      </c>
      <c r="K143">
        <v>2021</v>
      </c>
      <c r="L143" s="11"/>
    </row>
    <row r="144" spans="1:12" x14ac:dyDescent="0.25">
      <c r="A144" t="s">
        <v>8188</v>
      </c>
      <c r="B144">
        <v>143</v>
      </c>
      <c r="C144" t="s">
        <v>8189</v>
      </c>
      <c r="D144" t="s">
        <v>6294</v>
      </c>
      <c r="E144" t="s">
        <v>6325</v>
      </c>
      <c r="F144" t="s">
        <v>6400</v>
      </c>
      <c r="G144" s="4">
        <v>0.27400000000000002</v>
      </c>
      <c r="H144">
        <v>136.1</v>
      </c>
      <c r="I144">
        <v>4.3</v>
      </c>
      <c r="J144">
        <v>512.5</v>
      </c>
      <c r="K144">
        <v>2021</v>
      </c>
      <c r="L144" s="11"/>
    </row>
    <row r="145" spans="1:12" x14ac:dyDescent="0.25">
      <c r="A145" t="s">
        <v>8190</v>
      </c>
      <c r="B145">
        <v>144</v>
      </c>
      <c r="C145" t="s">
        <v>8191</v>
      </c>
      <c r="D145" t="s">
        <v>6290</v>
      </c>
      <c r="E145" t="s">
        <v>6551</v>
      </c>
      <c r="F145" t="s">
        <v>6409</v>
      </c>
      <c r="G145" s="4">
        <v>0.13200000000000001</v>
      </c>
      <c r="H145">
        <v>4.4000000000000004</v>
      </c>
      <c r="I145">
        <v>0.9</v>
      </c>
      <c r="J145">
        <v>40</v>
      </c>
      <c r="K145">
        <v>2021</v>
      </c>
      <c r="L145" s="11"/>
    </row>
    <row r="146" spans="1:12" x14ac:dyDescent="0.25">
      <c r="A146" t="s">
        <v>8192</v>
      </c>
      <c r="B146">
        <v>145</v>
      </c>
      <c r="C146" t="s">
        <v>8193</v>
      </c>
      <c r="D146" t="s">
        <v>6290</v>
      </c>
      <c r="E146" t="s">
        <v>6460</v>
      </c>
      <c r="F146" t="s">
        <v>6409</v>
      </c>
      <c r="G146" s="4">
        <v>4.4999999999999998E-2</v>
      </c>
      <c r="H146">
        <v>0</v>
      </c>
      <c r="I146">
        <v>0.5</v>
      </c>
      <c r="J146">
        <v>10</v>
      </c>
      <c r="K146">
        <v>2021</v>
      </c>
      <c r="L146" s="11"/>
    </row>
    <row r="147" spans="1:12" x14ac:dyDescent="0.25">
      <c r="A147" t="s">
        <v>8194</v>
      </c>
      <c r="B147">
        <v>146</v>
      </c>
      <c r="C147" t="s">
        <v>8195</v>
      </c>
      <c r="D147" t="s">
        <v>6369</v>
      </c>
      <c r="E147" t="s">
        <v>6914</v>
      </c>
      <c r="F147" t="s">
        <v>6296</v>
      </c>
      <c r="G147" s="4">
        <v>0.192</v>
      </c>
      <c r="H147">
        <v>10.8</v>
      </c>
      <c r="I147">
        <v>8.5</v>
      </c>
      <c r="J147">
        <v>100</v>
      </c>
      <c r="K147">
        <v>2021</v>
      </c>
      <c r="L147" s="11"/>
    </row>
    <row r="148" spans="1:12" x14ac:dyDescent="0.25">
      <c r="A148" t="s">
        <v>8196</v>
      </c>
      <c r="B148">
        <v>147</v>
      </c>
      <c r="C148" t="s">
        <v>8197</v>
      </c>
      <c r="D148" t="s">
        <v>6277</v>
      </c>
      <c r="E148" t="s">
        <v>6621</v>
      </c>
      <c r="F148" t="s">
        <v>6448</v>
      </c>
      <c r="G148" s="4">
        <v>0.85499999999999998</v>
      </c>
      <c r="H148">
        <v>27.3</v>
      </c>
      <c r="I148">
        <v>143.6</v>
      </c>
      <c r="J148">
        <v>200</v>
      </c>
      <c r="K148">
        <v>2021</v>
      </c>
      <c r="L148" s="11"/>
    </row>
    <row r="149" spans="1:12" x14ac:dyDescent="0.25">
      <c r="A149" t="s">
        <v>8198</v>
      </c>
      <c r="B149">
        <v>148</v>
      </c>
      <c r="C149" t="s">
        <v>8199</v>
      </c>
      <c r="D149" t="s">
        <v>6299</v>
      </c>
      <c r="E149" t="s">
        <v>8135</v>
      </c>
      <c r="F149" t="s">
        <v>6448</v>
      </c>
      <c r="G149" s="4">
        <v>0.88300000000000001</v>
      </c>
      <c r="H149">
        <v>88.7</v>
      </c>
      <c r="I149">
        <v>30.5</v>
      </c>
      <c r="J149">
        <v>135</v>
      </c>
      <c r="K149">
        <v>2021</v>
      </c>
      <c r="L149" s="11"/>
    </row>
    <row r="150" spans="1:12" x14ac:dyDescent="0.25">
      <c r="A150" t="s">
        <v>8200</v>
      </c>
      <c r="B150">
        <v>149</v>
      </c>
      <c r="C150" t="s">
        <v>8201</v>
      </c>
      <c r="D150" t="s">
        <v>6294</v>
      </c>
      <c r="E150" t="s">
        <v>4824</v>
      </c>
      <c r="F150" t="s">
        <v>6316</v>
      </c>
      <c r="G150" s="4">
        <v>0.38300000000000001</v>
      </c>
      <c r="H150">
        <v>10.4</v>
      </c>
      <c r="I150">
        <v>47.1</v>
      </c>
      <c r="J150">
        <v>150</v>
      </c>
      <c r="K150">
        <v>2021</v>
      </c>
      <c r="L150" s="11"/>
    </row>
    <row r="151" spans="1:12" x14ac:dyDescent="0.25">
      <c r="A151" t="s">
        <v>8202</v>
      </c>
      <c r="B151">
        <v>150</v>
      </c>
      <c r="C151" t="s">
        <v>8203</v>
      </c>
      <c r="D151" t="s">
        <v>6369</v>
      </c>
      <c r="E151" t="s">
        <v>6521</v>
      </c>
      <c r="F151" t="s">
        <v>6400</v>
      </c>
      <c r="G151" s="4">
        <v>3.4000000000000002E-2</v>
      </c>
      <c r="H151">
        <v>0.3</v>
      </c>
      <c r="I151">
        <v>4</v>
      </c>
      <c r="J151">
        <v>125</v>
      </c>
      <c r="K151">
        <v>2021</v>
      </c>
      <c r="L151" s="11"/>
    </row>
    <row r="152" spans="1:12" x14ac:dyDescent="0.25">
      <c r="A152" t="s">
        <v>8204</v>
      </c>
      <c r="B152">
        <v>151</v>
      </c>
      <c r="C152" t="s">
        <v>8205</v>
      </c>
      <c r="D152" t="s">
        <v>6294</v>
      </c>
      <c r="E152" t="s">
        <v>6784</v>
      </c>
      <c r="F152" t="s">
        <v>132</v>
      </c>
      <c r="G152" s="4">
        <v>0.154</v>
      </c>
      <c r="H152">
        <v>9.1</v>
      </c>
      <c r="I152">
        <v>6.4</v>
      </c>
      <c r="J152">
        <v>100</v>
      </c>
      <c r="K152">
        <v>2021</v>
      </c>
      <c r="L152" s="11"/>
    </row>
    <row r="153" spans="1:12" x14ac:dyDescent="0.25">
      <c r="A153" t="s">
        <v>8206</v>
      </c>
      <c r="B153">
        <v>152</v>
      </c>
      <c r="C153" t="s">
        <v>8207</v>
      </c>
      <c r="D153" t="s">
        <v>6284</v>
      </c>
      <c r="E153" t="s">
        <v>168</v>
      </c>
      <c r="F153" t="s">
        <v>132</v>
      </c>
      <c r="G153" s="4">
        <v>9.2999999999999999E-2</v>
      </c>
      <c r="H153">
        <v>37.1</v>
      </c>
      <c r="I153">
        <v>0</v>
      </c>
      <c r="J153">
        <v>400</v>
      </c>
      <c r="K153">
        <v>2021</v>
      </c>
      <c r="L153" s="11"/>
    </row>
    <row r="154" spans="1:12" x14ac:dyDescent="0.25">
      <c r="A154" t="s">
        <v>8208</v>
      </c>
      <c r="B154">
        <v>153</v>
      </c>
      <c r="C154" t="s">
        <v>8209</v>
      </c>
      <c r="D154" t="s">
        <v>6369</v>
      </c>
      <c r="E154" t="s">
        <v>6975</v>
      </c>
      <c r="F154" t="s">
        <v>6409</v>
      </c>
      <c r="G154" s="4">
        <v>9.4E-2</v>
      </c>
      <c r="H154">
        <v>21</v>
      </c>
      <c r="I154">
        <v>0.2</v>
      </c>
      <c r="J154">
        <v>225</v>
      </c>
      <c r="K154">
        <v>2021</v>
      </c>
      <c r="L154" s="11"/>
    </row>
    <row r="155" spans="1:12" x14ac:dyDescent="0.25">
      <c r="A155" t="s">
        <v>8210</v>
      </c>
      <c r="B155">
        <v>154</v>
      </c>
      <c r="C155" t="s">
        <v>8211</v>
      </c>
      <c r="D155" t="s">
        <v>6294</v>
      </c>
      <c r="E155" t="s">
        <v>6381</v>
      </c>
      <c r="F155" t="s">
        <v>132</v>
      </c>
      <c r="G155" s="4">
        <v>2.3E-2</v>
      </c>
      <c r="H155">
        <v>0</v>
      </c>
      <c r="I155">
        <v>3.8</v>
      </c>
      <c r="J155">
        <v>160</v>
      </c>
      <c r="K155">
        <v>2021</v>
      </c>
      <c r="L155" s="11"/>
    </row>
    <row r="156" spans="1:12" x14ac:dyDescent="0.25">
      <c r="A156" t="s">
        <v>8212</v>
      </c>
      <c r="B156">
        <v>155</v>
      </c>
      <c r="C156" t="s">
        <v>8213</v>
      </c>
      <c r="D156" t="s">
        <v>6369</v>
      </c>
      <c r="E156" t="s">
        <v>6392</v>
      </c>
      <c r="F156" t="s">
        <v>4841</v>
      </c>
      <c r="G156" s="4">
        <v>0.48599999999999999</v>
      </c>
      <c r="H156">
        <v>8.6999999999999993</v>
      </c>
      <c r="I156">
        <v>137.1</v>
      </c>
      <c r="J156">
        <v>300</v>
      </c>
      <c r="K156">
        <v>2021</v>
      </c>
      <c r="L156" s="11"/>
    </row>
    <row r="157" spans="1:12" x14ac:dyDescent="0.25">
      <c r="A157" t="s">
        <v>8214</v>
      </c>
      <c r="B157">
        <v>156</v>
      </c>
      <c r="C157" t="s">
        <v>8215</v>
      </c>
      <c r="D157" t="s">
        <v>6290</v>
      </c>
      <c r="E157" t="s">
        <v>6492</v>
      </c>
      <c r="F157" t="s">
        <v>6319</v>
      </c>
      <c r="G157" s="4">
        <v>0.16700000000000001</v>
      </c>
      <c r="H157">
        <v>0</v>
      </c>
      <c r="I157">
        <v>16.7</v>
      </c>
      <c r="J157">
        <v>100</v>
      </c>
      <c r="K157">
        <v>2021</v>
      </c>
      <c r="L157" s="11"/>
    </row>
    <row r="158" spans="1:12" x14ac:dyDescent="0.25">
      <c r="A158" t="s">
        <v>8216</v>
      </c>
      <c r="B158">
        <v>157</v>
      </c>
      <c r="C158" t="s">
        <v>8217</v>
      </c>
      <c r="D158" t="s">
        <v>6284</v>
      </c>
      <c r="E158" t="s">
        <v>255</v>
      </c>
      <c r="F158" t="s">
        <v>6316</v>
      </c>
      <c r="G158" s="4">
        <v>1</v>
      </c>
      <c r="H158">
        <v>0</v>
      </c>
      <c r="I158">
        <v>12.4</v>
      </c>
      <c r="J158">
        <v>12.4</v>
      </c>
      <c r="K158">
        <v>2021</v>
      </c>
      <c r="L158" s="11"/>
    </row>
    <row r="159" spans="1:12" x14ac:dyDescent="0.25">
      <c r="A159" t="s">
        <v>8218</v>
      </c>
      <c r="B159">
        <v>158</v>
      </c>
      <c r="C159" t="s">
        <v>8219</v>
      </c>
      <c r="D159" t="s">
        <v>6277</v>
      </c>
      <c r="E159" t="s">
        <v>6358</v>
      </c>
      <c r="F159" t="s">
        <v>6400</v>
      </c>
      <c r="G159" s="4">
        <v>2.1999999999999999E-2</v>
      </c>
      <c r="H159">
        <v>8.6999999999999993</v>
      </c>
      <c r="I159">
        <v>0</v>
      </c>
      <c r="J159">
        <v>400</v>
      </c>
      <c r="K159">
        <v>2021</v>
      </c>
      <c r="L159" s="11"/>
    </row>
    <row r="160" spans="1:12" x14ac:dyDescent="0.25">
      <c r="A160" t="s">
        <v>8220</v>
      </c>
      <c r="B160">
        <v>159</v>
      </c>
      <c r="C160" t="s">
        <v>8221</v>
      </c>
      <c r="D160" t="s">
        <v>6294</v>
      </c>
      <c r="E160" t="s">
        <v>6344</v>
      </c>
      <c r="F160" t="s">
        <v>6409</v>
      </c>
      <c r="G160" s="4">
        <v>0.50800000000000001</v>
      </c>
      <c r="H160">
        <v>87.8</v>
      </c>
      <c r="I160">
        <v>64.5</v>
      </c>
      <c r="J160">
        <v>300</v>
      </c>
      <c r="K160">
        <v>2021</v>
      </c>
      <c r="L160" s="11"/>
    </row>
    <row r="161" spans="1:12" x14ac:dyDescent="0.25">
      <c r="A161" t="s">
        <v>8222</v>
      </c>
      <c r="B161">
        <v>160</v>
      </c>
      <c r="C161" t="s">
        <v>8223</v>
      </c>
      <c r="D161" t="s">
        <v>6290</v>
      </c>
      <c r="E161" t="s">
        <v>6406</v>
      </c>
      <c r="F161" t="s">
        <v>132</v>
      </c>
      <c r="G161" s="4">
        <v>1.4999999999999999E-2</v>
      </c>
      <c r="H161">
        <v>0.3</v>
      </c>
      <c r="I161">
        <v>0.3</v>
      </c>
      <c r="J161">
        <v>45</v>
      </c>
      <c r="K161">
        <v>2021</v>
      </c>
      <c r="L161" s="11"/>
    </row>
    <row r="162" spans="1:12" x14ac:dyDescent="0.25">
      <c r="A162" t="s">
        <v>8224</v>
      </c>
      <c r="B162">
        <v>161</v>
      </c>
      <c r="C162" t="s">
        <v>8225</v>
      </c>
      <c r="D162" t="s">
        <v>6290</v>
      </c>
      <c r="E162" t="s">
        <v>6378</v>
      </c>
      <c r="F162" t="s">
        <v>6316</v>
      </c>
      <c r="G162" s="4">
        <v>0.439</v>
      </c>
      <c r="H162">
        <v>24.6</v>
      </c>
      <c r="I162">
        <v>194.9</v>
      </c>
      <c r="J162">
        <v>500</v>
      </c>
      <c r="K162">
        <v>2021</v>
      </c>
      <c r="L162" s="11"/>
    </row>
    <row r="163" spans="1:12" x14ac:dyDescent="0.25">
      <c r="A163" t="s">
        <v>8226</v>
      </c>
      <c r="B163">
        <v>162</v>
      </c>
      <c r="C163" t="s">
        <v>8227</v>
      </c>
      <c r="D163" t="s">
        <v>6369</v>
      </c>
      <c r="E163" t="s">
        <v>4734</v>
      </c>
      <c r="F163" t="s">
        <v>6313</v>
      </c>
      <c r="G163" s="4">
        <v>0.19700000000000001</v>
      </c>
      <c r="H163">
        <v>25.8</v>
      </c>
      <c r="I163">
        <v>25.5</v>
      </c>
      <c r="J163">
        <v>260</v>
      </c>
      <c r="K163">
        <v>2021</v>
      </c>
      <c r="L163" s="11"/>
    </row>
    <row r="164" spans="1:12" x14ac:dyDescent="0.25">
      <c r="A164" t="s">
        <v>8228</v>
      </c>
      <c r="B164">
        <v>163</v>
      </c>
      <c r="C164" t="s">
        <v>8229</v>
      </c>
      <c r="D164" t="s">
        <v>6299</v>
      </c>
      <c r="E164" t="s">
        <v>715</v>
      </c>
      <c r="F164" t="s">
        <v>6409</v>
      </c>
      <c r="G164" s="4">
        <v>0</v>
      </c>
      <c r="H164">
        <v>0</v>
      </c>
      <c r="I164">
        <v>0</v>
      </c>
      <c r="J164">
        <v>6</v>
      </c>
      <c r="K164">
        <v>2021</v>
      </c>
      <c r="L164" s="11"/>
    </row>
    <row r="165" spans="1:12" x14ac:dyDescent="0.25">
      <c r="A165" t="s">
        <v>8230</v>
      </c>
      <c r="B165">
        <v>164</v>
      </c>
      <c r="C165" t="s">
        <v>8231</v>
      </c>
      <c r="D165" t="s">
        <v>6277</v>
      </c>
      <c r="E165" t="s">
        <v>6503</v>
      </c>
      <c r="F165" t="s">
        <v>6296</v>
      </c>
      <c r="G165" s="4">
        <v>0.27400000000000002</v>
      </c>
      <c r="H165">
        <v>3.9</v>
      </c>
      <c r="I165">
        <v>4.3</v>
      </c>
      <c r="J165">
        <v>30</v>
      </c>
      <c r="K165">
        <v>2021</v>
      </c>
      <c r="L165" s="11"/>
    </row>
    <row r="166" spans="1:12" x14ac:dyDescent="0.25">
      <c r="A166" t="s">
        <v>8232</v>
      </c>
      <c r="B166">
        <v>165</v>
      </c>
      <c r="C166" t="s">
        <v>8233</v>
      </c>
      <c r="D166" t="s">
        <v>6299</v>
      </c>
      <c r="E166" t="s">
        <v>62</v>
      </c>
      <c r="F166" t="s">
        <v>6409</v>
      </c>
      <c r="G166" s="4">
        <v>0</v>
      </c>
      <c r="H166">
        <v>0</v>
      </c>
      <c r="I166">
        <v>0</v>
      </c>
      <c r="J166">
        <v>60</v>
      </c>
      <c r="K166">
        <v>2021</v>
      </c>
      <c r="L166" s="11"/>
    </row>
    <row r="167" spans="1:12" x14ac:dyDescent="0.25">
      <c r="A167" t="s">
        <v>8234</v>
      </c>
      <c r="B167">
        <v>166</v>
      </c>
      <c r="C167" t="s">
        <v>8235</v>
      </c>
      <c r="D167" t="s">
        <v>6290</v>
      </c>
      <c r="E167" t="s">
        <v>6537</v>
      </c>
      <c r="F167" t="s">
        <v>6400</v>
      </c>
      <c r="G167" s="4">
        <v>0.52200000000000002</v>
      </c>
      <c r="H167">
        <v>50.3</v>
      </c>
      <c r="I167">
        <v>1.8</v>
      </c>
      <c r="J167">
        <v>100</v>
      </c>
      <c r="K167">
        <v>2021</v>
      </c>
      <c r="L167" s="11"/>
    </row>
    <row r="168" spans="1:12" x14ac:dyDescent="0.25">
      <c r="A168" t="s">
        <v>8236</v>
      </c>
      <c r="B168">
        <v>167</v>
      </c>
      <c r="C168" t="s">
        <v>8237</v>
      </c>
      <c r="D168" t="s">
        <v>6284</v>
      </c>
      <c r="E168" t="s">
        <v>168</v>
      </c>
      <c r="F168" t="s">
        <v>6296</v>
      </c>
      <c r="G168" s="4">
        <v>0.85799999999999998</v>
      </c>
      <c r="H168">
        <v>15.8</v>
      </c>
      <c r="I168">
        <v>70</v>
      </c>
      <c r="J168">
        <v>100</v>
      </c>
      <c r="K168">
        <v>2021</v>
      </c>
      <c r="L168" s="11"/>
    </row>
    <row r="169" spans="1:12" x14ac:dyDescent="0.25">
      <c r="A169" t="s">
        <v>8238</v>
      </c>
      <c r="B169">
        <v>168</v>
      </c>
      <c r="C169" t="s">
        <v>8239</v>
      </c>
      <c r="D169" t="s">
        <v>6284</v>
      </c>
      <c r="E169" t="s">
        <v>424</v>
      </c>
      <c r="F169" t="s">
        <v>6313</v>
      </c>
      <c r="G169" s="4">
        <v>0.05</v>
      </c>
      <c r="H169">
        <v>10</v>
      </c>
      <c r="I169">
        <v>0</v>
      </c>
      <c r="J169">
        <v>200</v>
      </c>
      <c r="K169">
        <v>2021</v>
      </c>
      <c r="L169" s="11"/>
    </row>
    <row r="170" spans="1:12" x14ac:dyDescent="0.25">
      <c r="A170" t="s">
        <v>8240</v>
      </c>
      <c r="B170">
        <v>169</v>
      </c>
      <c r="C170" t="s">
        <v>8241</v>
      </c>
      <c r="D170" t="s">
        <v>6277</v>
      </c>
      <c r="E170" t="s">
        <v>6358</v>
      </c>
      <c r="F170" t="s">
        <v>84</v>
      </c>
      <c r="G170" s="4">
        <v>0.51600000000000001</v>
      </c>
      <c r="H170">
        <v>4.8</v>
      </c>
      <c r="I170">
        <v>72.7</v>
      </c>
      <c r="J170">
        <v>150</v>
      </c>
      <c r="K170">
        <v>2021</v>
      </c>
      <c r="L170" s="11"/>
    </row>
    <row r="171" spans="1:12" x14ac:dyDescent="0.25">
      <c r="A171" t="s">
        <v>8242</v>
      </c>
      <c r="B171">
        <v>170</v>
      </c>
      <c r="C171" t="s">
        <v>8243</v>
      </c>
      <c r="D171" t="s">
        <v>6277</v>
      </c>
      <c r="E171" t="s">
        <v>6358</v>
      </c>
      <c r="F171" t="s">
        <v>132</v>
      </c>
      <c r="G171" s="4">
        <v>0.14499999999999999</v>
      </c>
      <c r="H171">
        <v>53.7</v>
      </c>
      <c r="I171">
        <v>11.5</v>
      </c>
      <c r="J171">
        <v>450</v>
      </c>
      <c r="K171">
        <v>2021</v>
      </c>
      <c r="L171" s="11"/>
    </row>
    <row r="172" spans="1:12" x14ac:dyDescent="0.25">
      <c r="A172" t="s">
        <v>8244</v>
      </c>
      <c r="B172">
        <v>171</v>
      </c>
      <c r="C172" t="s">
        <v>8245</v>
      </c>
      <c r="D172" t="s">
        <v>6284</v>
      </c>
      <c r="E172" t="s">
        <v>168</v>
      </c>
      <c r="F172" t="s">
        <v>6296</v>
      </c>
      <c r="G172" s="4">
        <v>0.75600000000000001</v>
      </c>
      <c r="H172">
        <v>151.30000000000001</v>
      </c>
      <c r="I172">
        <v>0</v>
      </c>
      <c r="J172">
        <v>200</v>
      </c>
      <c r="K172">
        <v>2021</v>
      </c>
      <c r="L172" s="11"/>
    </row>
    <row r="173" spans="1:12" x14ac:dyDescent="0.25">
      <c r="A173" t="s">
        <v>8246</v>
      </c>
      <c r="B173">
        <v>172</v>
      </c>
      <c r="C173" t="s">
        <v>8247</v>
      </c>
      <c r="D173" t="s">
        <v>6290</v>
      </c>
      <c r="E173" t="s">
        <v>6537</v>
      </c>
      <c r="F173" t="s">
        <v>6319</v>
      </c>
      <c r="G173" s="4">
        <v>0.15</v>
      </c>
      <c r="H173">
        <v>25</v>
      </c>
      <c r="I173">
        <v>12.5</v>
      </c>
      <c r="J173">
        <v>250</v>
      </c>
      <c r="K173">
        <v>2021</v>
      </c>
      <c r="L173" s="11"/>
    </row>
    <row r="174" spans="1:12" x14ac:dyDescent="0.25">
      <c r="A174" t="s">
        <v>8248</v>
      </c>
      <c r="B174">
        <v>173</v>
      </c>
      <c r="C174" t="s">
        <v>8249</v>
      </c>
      <c r="D174" t="s">
        <v>6369</v>
      </c>
      <c r="E174" t="s">
        <v>8250</v>
      </c>
      <c r="F174" t="s">
        <v>6313</v>
      </c>
      <c r="G174" s="4">
        <v>0</v>
      </c>
      <c r="H174">
        <v>0</v>
      </c>
      <c r="I174">
        <v>0</v>
      </c>
      <c r="J174">
        <v>10</v>
      </c>
      <c r="K174">
        <v>2021</v>
      </c>
      <c r="L174" s="11"/>
    </row>
    <row r="175" spans="1:12" x14ac:dyDescent="0.25">
      <c r="A175" t="s">
        <v>8251</v>
      </c>
      <c r="B175">
        <v>174</v>
      </c>
      <c r="C175" t="s">
        <v>8252</v>
      </c>
      <c r="D175" t="s">
        <v>6290</v>
      </c>
      <c r="E175" t="s">
        <v>7964</v>
      </c>
      <c r="F175" t="s">
        <v>6287</v>
      </c>
      <c r="G175" s="4">
        <v>0.46600000000000003</v>
      </c>
      <c r="H175">
        <v>149.6</v>
      </c>
      <c r="I175">
        <v>25.2</v>
      </c>
      <c r="J175">
        <v>375</v>
      </c>
      <c r="K175">
        <v>2021</v>
      </c>
      <c r="L175" s="11"/>
    </row>
    <row r="176" spans="1:12" x14ac:dyDescent="0.25">
      <c r="A176" t="s">
        <v>8253</v>
      </c>
      <c r="B176">
        <v>175</v>
      </c>
      <c r="C176" t="s">
        <v>8254</v>
      </c>
      <c r="D176" t="s">
        <v>6284</v>
      </c>
      <c r="E176" t="s">
        <v>664</v>
      </c>
      <c r="F176" t="s">
        <v>6443</v>
      </c>
      <c r="G176" s="4">
        <v>0.245</v>
      </c>
      <c r="H176">
        <v>6.3</v>
      </c>
      <c r="I176">
        <v>2.2999999999999998</v>
      </c>
      <c r="J176">
        <v>35</v>
      </c>
      <c r="K176">
        <v>2021</v>
      </c>
      <c r="L176" s="11"/>
    </row>
    <row r="177" spans="1:12" x14ac:dyDescent="0.25">
      <c r="A177" t="s">
        <v>8255</v>
      </c>
      <c r="B177">
        <v>176</v>
      </c>
      <c r="C177" t="s">
        <v>8256</v>
      </c>
      <c r="D177" t="s">
        <v>6281</v>
      </c>
      <c r="E177" t="s">
        <v>113</v>
      </c>
      <c r="F177" t="s">
        <v>6313</v>
      </c>
      <c r="G177" s="4">
        <v>0.15</v>
      </c>
      <c r="H177">
        <v>50</v>
      </c>
      <c r="I177">
        <v>10</v>
      </c>
      <c r="J177">
        <v>400</v>
      </c>
      <c r="K177">
        <v>2021</v>
      </c>
      <c r="L177" s="11"/>
    </row>
    <row r="178" spans="1:12" x14ac:dyDescent="0.25">
      <c r="A178" t="s">
        <v>8257</v>
      </c>
      <c r="B178">
        <v>177</v>
      </c>
      <c r="C178" t="s">
        <v>8258</v>
      </c>
      <c r="D178" t="s">
        <v>6281</v>
      </c>
      <c r="E178" t="s">
        <v>113</v>
      </c>
      <c r="F178" t="s">
        <v>6313</v>
      </c>
      <c r="G178" s="4">
        <v>0.46</v>
      </c>
      <c r="H178">
        <v>230</v>
      </c>
      <c r="I178">
        <v>0</v>
      </c>
      <c r="J178">
        <v>500</v>
      </c>
      <c r="K178">
        <v>2021</v>
      </c>
      <c r="L178" s="11"/>
    </row>
    <row r="179" spans="1:12" x14ac:dyDescent="0.25">
      <c r="A179" t="s">
        <v>8259</v>
      </c>
      <c r="B179">
        <v>178</v>
      </c>
      <c r="C179" t="s">
        <v>8260</v>
      </c>
      <c r="D179" t="s">
        <v>6294</v>
      </c>
      <c r="E179" t="s">
        <v>6333</v>
      </c>
      <c r="F179" t="s">
        <v>6303</v>
      </c>
      <c r="G179" s="4">
        <v>1.0999999999999999E-2</v>
      </c>
      <c r="H179">
        <v>0.5</v>
      </c>
      <c r="I179">
        <v>0.1</v>
      </c>
      <c r="J179">
        <v>50</v>
      </c>
      <c r="K179">
        <v>2021</v>
      </c>
      <c r="L179" s="11"/>
    </row>
    <row r="180" spans="1:12" x14ac:dyDescent="0.25">
      <c r="A180" t="s">
        <v>8261</v>
      </c>
      <c r="B180">
        <v>179</v>
      </c>
      <c r="C180" t="s">
        <v>8262</v>
      </c>
      <c r="D180" t="s">
        <v>6299</v>
      </c>
      <c r="E180" t="s">
        <v>62</v>
      </c>
      <c r="F180" t="s">
        <v>6296</v>
      </c>
      <c r="G180" s="4">
        <v>0.64400000000000002</v>
      </c>
      <c r="H180">
        <v>9.9</v>
      </c>
      <c r="I180">
        <v>54.6</v>
      </c>
      <c r="J180">
        <v>100</v>
      </c>
      <c r="K180">
        <v>2021</v>
      </c>
      <c r="L180" s="11"/>
    </row>
    <row r="181" spans="1:12" x14ac:dyDescent="0.25">
      <c r="A181" t="s">
        <v>8263</v>
      </c>
      <c r="B181">
        <v>180</v>
      </c>
      <c r="C181" t="s">
        <v>8264</v>
      </c>
      <c r="D181" t="s">
        <v>6369</v>
      </c>
      <c r="E181" t="s">
        <v>4734</v>
      </c>
      <c r="F181" t="s">
        <v>6443</v>
      </c>
      <c r="G181" s="4">
        <v>8.2000000000000003E-2</v>
      </c>
      <c r="H181">
        <v>3.3</v>
      </c>
      <c r="I181">
        <v>0</v>
      </c>
      <c r="J181">
        <v>40</v>
      </c>
      <c r="K181">
        <v>2021</v>
      </c>
      <c r="L181" s="11"/>
    </row>
    <row r="182" spans="1:12" x14ac:dyDescent="0.25">
      <c r="A182" t="s">
        <v>8265</v>
      </c>
      <c r="B182">
        <v>181</v>
      </c>
      <c r="C182" t="s">
        <v>8266</v>
      </c>
      <c r="D182" t="s">
        <v>6290</v>
      </c>
      <c r="E182" t="s">
        <v>6866</v>
      </c>
      <c r="F182" t="s">
        <v>6303</v>
      </c>
      <c r="G182" s="4">
        <v>0.191</v>
      </c>
      <c r="H182">
        <v>3.5</v>
      </c>
      <c r="I182">
        <v>2.2000000000000002</v>
      </c>
      <c r="J182">
        <v>30</v>
      </c>
      <c r="K182">
        <v>2021</v>
      </c>
      <c r="L182" s="11"/>
    </row>
    <row r="183" spans="1:12" x14ac:dyDescent="0.25">
      <c r="A183" t="s">
        <v>8267</v>
      </c>
      <c r="B183">
        <v>182</v>
      </c>
      <c r="C183" t="s">
        <v>8268</v>
      </c>
      <c r="D183" t="s">
        <v>6290</v>
      </c>
      <c r="E183" t="s">
        <v>6328</v>
      </c>
      <c r="F183" t="s">
        <v>6400</v>
      </c>
      <c r="G183" s="4">
        <v>0.25</v>
      </c>
      <c r="H183">
        <v>20</v>
      </c>
      <c r="I183">
        <v>0</v>
      </c>
      <c r="J183">
        <v>80</v>
      </c>
      <c r="K183">
        <v>2021</v>
      </c>
      <c r="L183" s="11"/>
    </row>
    <row r="184" spans="1:12" x14ac:dyDescent="0.25">
      <c r="A184" t="s">
        <v>8269</v>
      </c>
      <c r="B184">
        <v>183</v>
      </c>
      <c r="C184" t="s">
        <v>8270</v>
      </c>
      <c r="D184" t="s">
        <v>6277</v>
      </c>
      <c r="E184" t="s">
        <v>6925</v>
      </c>
      <c r="F184" t="s">
        <v>6400</v>
      </c>
      <c r="G184" s="4">
        <v>0.219</v>
      </c>
      <c r="H184">
        <v>54</v>
      </c>
      <c r="I184">
        <v>0</v>
      </c>
      <c r="J184">
        <v>246</v>
      </c>
      <c r="K184">
        <v>2021</v>
      </c>
      <c r="L184" s="11"/>
    </row>
    <row r="185" spans="1:12" x14ac:dyDescent="0.25">
      <c r="A185" t="s">
        <v>8271</v>
      </c>
      <c r="B185">
        <v>184</v>
      </c>
      <c r="C185" t="s">
        <v>8272</v>
      </c>
      <c r="D185" t="s">
        <v>6284</v>
      </c>
      <c r="E185" t="s">
        <v>664</v>
      </c>
      <c r="F185" t="s">
        <v>6400</v>
      </c>
      <c r="G185" s="4">
        <v>1</v>
      </c>
      <c r="H185">
        <v>97.5</v>
      </c>
      <c r="I185">
        <v>0</v>
      </c>
      <c r="J185">
        <v>97.5</v>
      </c>
      <c r="K185">
        <v>2021</v>
      </c>
      <c r="L185" s="11"/>
    </row>
    <row r="186" spans="1:12" x14ac:dyDescent="0.25">
      <c r="A186" t="s">
        <v>8273</v>
      </c>
      <c r="B186">
        <v>185</v>
      </c>
      <c r="C186" t="s">
        <v>8274</v>
      </c>
      <c r="D186" t="s">
        <v>6290</v>
      </c>
      <c r="E186" t="s">
        <v>7964</v>
      </c>
      <c r="F186" t="s">
        <v>6287</v>
      </c>
      <c r="G186" s="4">
        <v>1</v>
      </c>
      <c r="H186">
        <v>56.7</v>
      </c>
      <c r="I186">
        <v>3.3</v>
      </c>
      <c r="J186">
        <v>60</v>
      </c>
      <c r="K186">
        <v>2021</v>
      </c>
      <c r="L186" s="11"/>
    </row>
    <row r="187" spans="1:12" x14ac:dyDescent="0.25">
      <c r="A187" t="s">
        <v>8275</v>
      </c>
      <c r="B187">
        <v>186</v>
      </c>
      <c r="C187" t="s">
        <v>8276</v>
      </c>
      <c r="D187" t="s">
        <v>6284</v>
      </c>
      <c r="E187" t="s">
        <v>168</v>
      </c>
      <c r="F187" t="s">
        <v>132</v>
      </c>
      <c r="G187" s="4">
        <v>6.3E-2</v>
      </c>
      <c r="H187">
        <v>7.8</v>
      </c>
      <c r="I187">
        <v>4.8</v>
      </c>
      <c r="J187">
        <v>200</v>
      </c>
      <c r="K187">
        <v>2021</v>
      </c>
      <c r="L187" s="11"/>
    </row>
    <row r="188" spans="1:12" x14ac:dyDescent="0.25">
      <c r="A188" t="s">
        <v>8277</v>
      </c>
      <c r="B188">
        <v>187</v>
      </c>
      <c r="C188" t="s">
        <v>8278</v>
      </c>
      <c r="D188" t="s">
        <v>6281</v>
      </c>
      <c r="E188" t="s">
        <v>6628</v>
      </c>
      <c r="F188" t="s">
        <v>132</v>
      </c>
      <c r="G188" s="4">
        <v>9.4E-2</v>
      </c>
      <c r="H188">
        <v>1.1000000000000001</v>
      </c>
      <c r="I188">
        <v>1.7</v>
      </c>
      <c r="J188">
        <v>30</v>
      </c>
      <c r="K188">
        <v>2021</v>
      </c>
      <c r="L188" s="11"/>
    </row>
    <row r="189" spans="1:12" x14ac:dyDescent="0.25">
      <c r="A189" t="s">
        <v>8279</v>
      </c>
      <c r="B189">
        <v>188</v>
      </c>
      <c r="C189" t="s">
        <v>8280</v>
      </c>
      <c r="D189" t="s">
        <v>6290</v>
      </c>
      <c r="E189" t="s">
        <v>6526</v>
      </c>
      <c r="F189" t="s">
        <v>6316</v>
      </c>
      <c r="G189" s="4">
        <v>0.34899999999999998</v>
      </c>
      <c r="H189">
        <v>8.8000000000000007</v>
      </c>
      <c r="I189">
        <v>11.8</v>
      </c>
      <c r="J189">
        <v>59</v>
      </c>
      <c r="K189">
        <v>2021</v>
      </c>
      <c r="L189" s="11"/>
    </row>
    <row r="190" spans="1:12" x14ac:dyDescent="0.25">
      <c r="A190" t="s">
        <v>8281</v>
      </c>
      <c r="B190">
        <v>189</v>
      </c>
      <c r="C190" t="s">
        <v>8282</v>
      </c>
      <c r="D190" t="s">
        <v>6369</v>
      </c>
      <c r="E190" t="s">
        <v>6914</v>
      </c>
      <c r="F190" t="s">
        <v>6316</v>
      </c>
      <c r="G190" s="4">
        <v>0.5</v>
      </c>
      <c r="H190">
        <v>10</v>
      </c>
      <c r="I190">
        <v>240</v>
      </c>
      <c r="J190">
        <v>500</v>
      </c>
      <c r="K190">
        <v>2021</v>
      </c>
      <c r="L190" s="11"/>
    </row>
    <row r="191" spans="1:12" x14ac:dyDescent="0.25">
      <c r="A191" t="s">
        <v>8283</v>
      </c>
      <c r="B191">
        <v>190</v>
      </c>
      <c r="C191" t="s">
        <v>8284</v>
      </c>
      <c r="D191" t="s">
        <v>6369</v>
      </c>
      <c r="E191" t="s">
        <v>6451</v>
      </c>
      <c r="F191" t="s">
        <v>6287</v>
      </c>
      <c r="G191" s="4">
        <v>0.59099999999999997</v>
      </c>
      <c r="H191">
        <v>47.2</v>
      </c>
      <c r="I191">
        <v>41.5</v>
      </c>
      <c r="J191">
        <v>150</v>
      </c>
      <c r="K191">
        <v>2021</v>
      </c>
      <c r="L191" s="11"/>
    </row>
    <row r="192" spans="1:12" x14ac:dyDescent="0.25">
      <c r="A192" t="s">
        <v>8285</v>
      </c>
      <c r="B192">
        <v>191</v>
      </c>
      <c r="C192" t="s">
        <v>8286</v>
      </c>
      <c r="D192" t="s">
        <v>6294</v>
      </c>
      <c r="E192" t="s">
        <v>8287</v>
      </c>
      <c r="F192" t="s">
        <v>6400</v>
      </c>
      <c r="G192" s="4">
        <v>0.1</v>
      </c>
      <c r="H192">
        <v>20</v>
      </c>
      <c r="I192">
        <v>0</v>
      </c>
      <c r="J192">
        <v>200</v>
      </c>
      <c r="K192">
        <v>2021</v>
      </c>
      <c r="L192" s="11"/>
    </row>
    <row r="193" spans="1:12" x14ac:dyDescent="0.25">
      <c r="A193" t="s">
        <v>8288</v>
      </c>
      <c r="B193">
        <v>192</v>
      </c>
      <c r="C193" t="s">
        <v>8289</v>
      </c>
      <c r="D193" t="s">
        <v>6281</v>
      </c>
      <c r="E193" t="s">
        <v>1029</v>
      </c>
      <c r="F193" t="s">
        <v>6319</v>
      </c>
      <c r="G193" s="4">
        <v>0.25</v>
      </c>
      <c r="H193">
        <v>36.299999999999997</v>
      </c>
      <c r="I193">
        <v>0</v>
      </c>
      <c r="J193">
        <v>145</v>
      </c>
      <c r="K193">
        <v>2021</v>
      </c>
      <c r="L193" s="11"/>
    </row>
    <row r="194" spans="1:12" x14ac:dyDescent="0.25">
      <c r="A194" t="s">
        <v>8290</v>
      </c>
      <c r="B194">
        <v>193</v>
      </c>
      <c r="C194" t="s">
        <v>8291</v>
      </c>
      <c r="D194" t="s">
        <v>6277</v>
      </c>
      <c r="E194" t="s">
        <v>6278</v>
      </c>
      <c r="F194" t="s">
        <v>6296</v>
      </c>
      <c r="G194" s="4">
        <v>1</v>
      </c>
      <c r="H194">
        <v>50</v>
      </c>
      <c r="I194">
        <v>0</v>
      </c>
      <c r="J194">
        <v>50</v>
      </c>
      <c r="K194">
        <v>2021</v>
      </c>
      <c r="L194" s="11"/>
    </row>
    <row r="195" spans="1:12" x14ac:dyDescent="0.25">
      <c r="A195" t="s">
        <v>8292</v>
      </c>
      <c r="B195">
        <v>194</v>
      </c>
      <c r="C195" t="s">
        <v>8293</v>
      </c>
      <c r="D195" t="s">
        <v>6277</v>
      </c>
      <c r="E195" t="s">
        <v>6690</v>
      </c>
      <c r="F195" t="s">
        <v>6400</v>
      </c>
      <c r="G195" s="4">
        <v>0.22</v>
      </c>
      <c r="H195">
        <v>43.5</v>
      </c>
      <c r="I195">
        <v>1.5</v>
      </c>
      <c r="J195">
        <v>203.9</v>
      </c>
      <c r="K195">
        <v>2021</v>
      </c>
      <c r="L195" s="11"/>
    </row>
    <row r="196" spans="1:12" x14ac:dyDescent="0.25">
      <c r="A196" t="s">
        <v>8294</v>
      </c>
      <c r="B196">
        <v>195</v>
      </c>
      <c r="C196" t="s">
        <v>8295</v>
      </c>
      <c r="D196" t="s">
        <v>6369</v>
      </c>
      <c r="E196" t="s">
        <v>6451</v>
      </c>
      <c r="F196" t="s">
        <v>6437</v>
      </c>
      <c r="G196" s="4">
        <v>0.14299999999999999</v>
      </c>
      <c r="H196">
        <v>21.3</v>
      </c>
      <c r="I196">
        <v>50</v>
      </c>
      <c r="J196">
        <v>500</v>
      </c>
      <c r="K196">
        <v>2021</v>
      </c>
      <c r="L196" s="11"/>
    </row>
    <row r="197" spans="1:12" x14ac:dyDescent="0.25">
      <c r="A197" t="s">
        <v>8296</v>
      </c>
      <c r="B197">
        <v>196</v>
      </c>
      <c r="C197" t="s">
        <v>8297</v>
      </c>
      <c r="D197" t="s">
        <v>6284</v>
      </c>
      <c r="E197" t="s">
        <v>88</v>
      </c>
      <c r="F197" t="s">
        <v>132</v>
      </c>
      <c r="G197" s="4">
        <v>0.11899999999999999</v>
      </c>
      <c r="H197">
        <v>37.299999999999997</v>
      </c>
      <c r="I197">
        <v>22.3</v>
      </c>
      <c r="J197">
        <v>500</v>
      </c>
      <c r="K197">
        <v>2021</v>
      </c>
      <c r="L197" s="11"/>
    </row>
    <row r="198" spans="1:12" x14ac:dyDescent="0.25">
      <c r="A198" t="s">
        <v>8298</v>
      </c>
      <c r="B198">
        <v>197</v>
      </c>
      <c r="C198" t="s">
        <v>8299</v>
      </c>
      <c r="D198" t="s">
        <v>6284</v>
      </c>
      <c r="E198" t="s">
        <v>79</v>
      </c>
      <c r="F198" t="s">
        <v>132</v>
      </c>
      <c r="G198" s="4">
        <v>0</v>
      </c>
      <c r="H198">
        <v>0</v>
      </c>
      <c r="I198">
        <v>0</v>
      </c>
      <c r="J198">
        <v>6.5</v>
      </c>
      <c r="K198">
        <v>2021</v>
      </c>
      <c r="L198" s="11"/>
    </row>
    <row r="199" spans="1:12" x14ac:dyDescent="0.25">
      <c r="A199" t="s">
        <v>8300</v>
      </c>
      <c r="B199">
        <v>198</v>
      </c>
      <c r="C199" t="s">
        <v>8301</v>
      </c>
      <c r="D199" t="s">
        <v>6290</v>
      </c>
      <c r="E199" t="s">
        <v>6492</v>
      </c>
      <c r="F199" t="s">
        <v>6316</v>
      </c>
      <c r="G199" s="4">
        <v>0.32600000000000001</v>
      </c>
      <c r="H199">
        <v>44.6</v>
      </c>
      <c r="I199">
        <v>20.6</v>
      </c>
      <c r="J199">
        <v>200</v>
      </c>
      <c r="K199">
        <v>2021</v>
      </c>
      <c r="L199" s="11"/>
    </row>
    <row r="200" spans="1:12" x14ac:dyDescent="0.25">
      <c r="A200" t="s">
        <v>8302</v>
      </c>
      <c r="B200">
        <v>199</v>
      </c>
      <c r="C200" t="s">
        <v>8303</v>
      </c>
      <c r="D200" t="s">
        <v>6281</v>
      </c>
      <c r="E200" t="s">
        <v>638</v>
      </c>
      <c r="F200" t="s">
        <v>6303</v>
      </c>
      <c r="G200" s="4">
        <v>0</v>
      </c>
      <c r="H200">
        <v>0</v>
      </c>
      <c r="I200">
        <v>0</v>
      </c>
      <c r="J200">
        <v>14</v>
      </c>
      <c r="K200">
        <v>2021</v>
      </c>
      <c r="L200" s="11"/>
    </row>
    <row r="201" spans="1:12" x14ac:dyDescent="0.25">
      <c r="A201" t="s">
        <v>8304</v>
      </c>
      <c r="B201">
        <v>200</v>
      </c>
      <c r="C201" t="s">
        <v>8305</v>
      </c>
      <c r="D201" t="s">
        <v>6369</v>
      </c>
      <c r="E201" t="s">
        <v>7797</v>
      </c>
      <c r="F201" t="s">
        <v>6303</v>
      </c>
      <c r="G201" s="4">
        <v>0.23</v>
      </c>
      <c r="H201">
        <v>1.9</v>
      </c>
      <c r="I201">
        <v>2.8</v>
      </c>
      <c r="J201">
        <v>20</v>
      </c>
      <c r="K201">
        <v>2021</v>
      </c>
      <c r="L201" s="11"/>
    </row>
    <row r="202" spans="1:12" x14ac:dyDescent="0.25">
      <c r="A202" t="s">
        <v>8306</v>
      </c>
      <c r="B202">
        <v>201</v>
      </c>
      <c r="C202" t="s">
        <v>8307</v>
      </c>
      <c r="D202" t="s">
        <v>6290</v>
      </c>
      <c r="E202" t="s">
        <v>7964</v>
      </c>
      <c r="F202" t="s">
        <v>6443</v>
      </c>
      <c r="G202" s="4">
        <v>0.433</v>
      </c>
      <c r="H202">
        <v>106.7</v>
      </c>
      <c r="I202">
        <v>45.9</v>
      </c>
      <c r="J202">
        <v>352.5</v>
      </c>
      <c r="K202">
        <v>2021</v>
      </c>
      <c r="L202" s="11"/>
    </row>
    <row r="203" spans="1:12" x14ac:dyDescent="0.25">
      <c r="A203" t="s">
        <v>8308</v>
      </c>
      <c r="B203">
        <v>202</v>
      </c>
      <c r="C203" t="s">
        <v>8309</v>
      </c>
      <c r="D203" t="s">
        <v>6281</v>
      </c>
      <c r="E203" t="s">
        <v>7130</v>
      </c>
      <c r="F203" t="s">
        <v>6303</v>
      </c>
      <c r="G203" s="4">
        <v>0.21</v>
      </c>
      <c r="H203">
        <v>0.3</v>
      </c>
      <c r="I203">
        <v>0.8</v>
      </c>
      <c r="J203">
        <v>5</v>
      </c>
      <c r="K203">
        <v>2021</v>
      </c>
      <c r="L203" s="11"/>
    </row>
    <row r="204" spans="1:12" x14ac:dyDescent="0.25">
      <c r="A204" t="s">
        <v>8310</v>
      </c>
      <c r="B204">
        <v>203</v>
      </c>
      <c r="C204" t="s">
        <v>8311</v>
      </c>
      <c r="D204" t="s">
        <v>6284</v>
      </c>
      <c r="E204" t="s">
        <v>88</v>
      </c>
      <c r="F204" t="s">
        <v>6303</v>
      </c>
      <c r="G204" s="4">
        <v>8.4000000000000005E-2</v>
      </c>
      <c r="H204">
        <v>1.6</v>
      </c>
      <c r="I204">
        <v>1.1000000000000001</v>
      </c>
      <c r="J204">
        <v>32</v>
      </c>
      <c r="K204">
        <v>2021</v>
      </c>
      <c r="L204" s="11"/>
    </row>
    <row r="205" spans="1:12" x14ac:dyDescent="0.25">
      <c r="A205" t="s">
        <v>8312</v>
      </c>
      <c r="B205">
        <v>204</v>
      </c>
      <c r="C205" t="s">
        <v>8313</v>
      </c>
      <c r="D205" t="s">
        <v>6299</v>
      </c>
      <c r="E205" t="s">
        <v>329</v>
      </c>
      <c r="F205" t="s">
        <v>6313</v>
      </c>
      <c r="G205" s="4">
        <v>6.4000000000000001E-2</v>
      </c>
      <c r="H205">
        <v>6.6</v>
      </c>
      <c r="I205">
        <v>0</v>
      </c>
      <c r="J205">
        <v>102.9</v>
      </c>
      <c r="K205">
        <v>2021</v>
      </c>
      <c r="L205" s="11"/>
    </row>
    <row r="206" spans="1:12" x14ac:dyDescent="0.25">
      <c r="A206" t="s">
        <v>8314</v>
      </c>
      <c r="B206">
        <v>205</v>
      </c>
      <c r="C206" t="s">
        <v>8315</v>
      </c>
      <c r="D206" t="s">
        <v>6299</v>
      </c>
      <c r="E206" t="s">
        <v>715</v>
      </c>
      <c r="F206" t="s">
        <v>6437</v>
      </c>
      <c r="G206" s="4">
        <v>1.0999999999999999E-2</v>
      </c>
      <c r="H206">
        <v>0.1</v>
      </c>
      <c r="I206">
        <v>0.1</v>
      </c>
      <c r="J206">
        <v>10</v>
      </c>
      <c r="K206">
        <v>2021</v>
      </c>
      <c r="L206" s="11"/>
    </row>
    <row r="207" spans="1:12" x14ac:dyDescent="0.25">
      <c r="A207" t="s">
        <v>8316</v>
      </c>
      <c r="B207">
        <v>206</v>
      </c>
      <c r="C207" t="s">
        <v>8317</v>
      </c>
      <c r="D207" t="s">
        <v>6284</v>
      </c>
      <c r="E207" t="s">
        <v>88</v>
      </c>
      <c r="F207" t="s">
        <v>132</v>
      </c>
      <c r="G207" s="4">
        <v>5.7000000000000002E-2</v>
      </c>
      <c r="H207">
        <v>10.6</v>
      </c>
      <c r="I207">
        <v>3.8</v>
      </c>
      <c r="J207">
        <v>250</v>
      </c>
      <c r="K207">
        <v>2021</v>
      </c>
      <c r="L207" s="11"/>
    </row>
    <row r="208" spans="1:12" x14ac:dyDescent="0.25">
      <c r="A208" t="s">
        <v>8318</v>
      </c>
      <c r="B208">
        <v>207</v>
      </c>
      <c r="C208" t="s">
        <v>8319</v>
      </c>
      <c r="D208" t="s">
        <v>6290</v>
      </c>
      <c r="E208" t="s">
        <v>6378</v>
      </c>
      <c r="F208" t="s">
        <v>6303</v>
      </c>
      <c r="G208" s="4">
        <v>0.2</v>
      </c>
      <c r="H208">
        <v>10</v>
      </c>
      <c r="I208">
        <v>10</v>
      </c>
      <c r="J208">
        <v>100</v>
      </c>
      <c r="K208">
        <v>2021</v>
      </c>
      <c r="L208" s="11"/>
    </row>
    <row r="209" spans="1:12" x14ac:dyDescent="0.25">
      <c r="A209" t="s">
        <v>8320</v>
      </c>
      <c r="B209">
        <v>208</v>
      </c>
      <c r="C209" t="s">
        <v>8321</v>
      </c>
      <c r="D209" t="s">
        <v>6284</v>
      </c>
      <c r="E209" t="s">
        <v>424</v>
      </c>
      <c r="F209" t="s">
        <v>6319</v>
      </c>
      <c r="G209" s="4">
        <v>0.187</v>
      </c>
      <c r="H209">
        <v>12.3</v>
      </c>
      <c r="I209">
        <v>15.8</v>
      </c>
      <c r="J209">
        <v>150</v>
      </c>
      <c r="K209">
        <v>2021</v>
      </c>
      <c r="L209" s="11"/>
    </row>
    <row r="210" spans="1:12" x14ac:dyDescent="0.25">
      <c r="A210" t="s">
        <v>8322</v>
      </c>
      <c r="B210">
        <v>209</v>
      </c>
      <c r="C210" t="s">
        <v>8323</v>
      </c>
      <c r="D210" t="s">
        <v>6369</v>
      </c>
      <c r="E210" t="s">
        <v>6975</v>
      </c>
      <c r="F210" t="s">
        <v>6448</v>
      </c>
      <c r="G210" s="4">
        <v>0.72499999999999998</v>
      </c>
      <c r="H210">
        <v>246.1</v>
      </c>
      <c r="I210">
        <v>297.7</v>
      </c>
      <c r="J210">
        <v>750</v>
      </c>
      <c r="K210">
        <v>2021</v>
      </c>
      <c r="L210" s="11"/>
    </row>
    <row r="211" spans="1:12" x14ac:dyDescent="0.25">
      <c r="A211" t="s">
        <v>8324</v>
      </c>
      <c r="B211">
        <v>210</v>
      </c>
      <c r="C211" t="s">
        <v>8325</v>
      </c>
      <c r="D211" t="s">
        <v>6294</v>
      </c>
      <c r="E211" t="s">
        <v>6381</v>
      </c>
      <c r="F211" t="s">
        <v>6287</v>
      </c>
      <c r="G211" s="4">
        <v>0.54500000000000004</v>
      </c>
      <c r="H211">
        <v>31.7</v>
      </c>
      <c r="I211">
        <v>50</v>
      </c>
      <c r="J211">
        <v>150</v>
      </c>
      <c r="K211">
        <v>2021</v>
      </c>
      <c r="L211" s="11"/>
    </row>
    <row r="212" spans="1:12" x14ac:dyDescent="0.25">
      <c r="A212" t="s">
        <v>8326</v>
      </c>
      <c r="B212">
        <v>211</v>
      </c>
      <c r="C212" t="s">
        <v>8327</v>
      </c>
      <c r="D212" t="s">
        <v>6277</v>
      </c>
      <c r="E212" t="s">
        <v>6358</v>
      </c>
      <c r="F212" t="s">
        <v>6313</v>
      </c>
      <c r="G212" s="4">
        <v>0.21299999999999999</v>
      </c>
      <c r="H212">
        <v>75.900000000000006</v>
      </c>
      <c r="I212">
        <v>19.7</v>
      </c>
      <c r="J212">
        <v>450</v>
      </c>
      <c r="K212">
        <v>2021</v>
      </c>
      <c r="L212" s="11"/>
    </row>
    <row r="213" spans="1:12" x14ac:dyDescent="0.25">
      <c r="A213" t="s">
        <v>8328</v>
      </c>
      <c r="B213">
        <v>212</v>
      </c>
      <c r="C213" t="s">
        <v>8329</v>
      </c>
      <c r="D213" t="s">
        <v>6281</v>
      </c>
      <c r="E213" t="s">
        <v>430</v>
      </c>
      <c r="F213" t="s">
        <v>84</v>
      </c>
      <c r="G213" s="4">
        <v>0.46600000000000003</v>
      </c>
      <c r="H213">
        <v>17.600000000000001</v>
      </c>
      <c r="I213">
        <v>29</v>
      </c>
      <c r="J213">
        <v>100</v>
      </c>
      <c r="K213">
        <v>2021</v>
      </c>
      <c r="L213" s="11"/>
    </row>
    <row r="214" spans="1:12" x14ac:dyDescent="0.25">
      <c r="A214" t="s">
        <v>8330</v>
      </c>
      <c r="B214">
        <v>213</v>
      </c>
      <c r="C214" t="s">
        <v>8331</v>
      </c>
      <c r="D214" t="s">
        <v>6284</v>
      </c>
      <c r="E214" t="s">
        <v>88</v>
      </c>
      <c r="F214" t="s">
        <v>6400</v>
      </c>
      <c r="G214" s="4">
        <v>0.25</v>
      </c>
      <c r="H214">
        <v>63.7</v>
      </c>
      <c r="I214">
        <v>36.4</v>
      </c>
      <c r="J214">
        <v>400</v>
      </c>
      <c r="K214">
        <v>2021</v>
      </c>
      <c r="L214" s="11"/>
    </row>
    <row r="215" spans="1:12" x14ac:dyDescent="0.25">
      <c r="A215" t="s">
        <v>8332</v>
      </c>
      <c r="B215">
        <v>214</v>
      </c>
      <c r="C215" t="s">
        <v>8333</v>
      </c>
      <c r="D215" t="s">
        <v>6299</v>
      </c>
      <c r="E215" t="s">
        <v>6669</v>
      </c>
      <c r="F215" t="s">
        <v>6313</v>
      </c>
      <c r="G215" s="4">
        <v>4.3999999999999997E-2</v>
      </c>
      <c r="H215">
        <v>1.3</v>
      </c>
      <c r="I215">
        <v>0.9</v>
      </c>
      <c r="J215">
        <v>50</v>
      </c>
      <c r="K215">
        <v>2021</v>
      </c>
      <c r="L215" s="11"/>
    </row>
    <row r="216" spans="1:12" x14ac:dyDescent="0.25">
      <c r="A216" t="s">
        <v>8334</v>
      </c>
      <c r="B216">
        <v>215</v>
      </c>
      <c r="C216" t="s">
        <v>8335</v>
      </c>
      <c r="D216" t="s">
        <v>6294</v>
      </c>
      <c r="E216" t="s">
        <v>6344</v>
      </c>
      <c r="F216" t="s">
        <v>6303</v>
      </c>
      <c r="G216" s="4">
        <v>0</v>
      </c>
      <c r="H216">
        <v>0</v>
      </c>
      <c r="I216">
        <v>0</v>
      </c>
      <c r="J216">
        <v>12.5</v>
      </c>
      <c r="K216">
        <v>2021</v>
      </c>
      <c r="L216" s="11"/>
    </row>
    <row r="217" spans="1:12" x14ac:dyDescent="0.25">
      <c r="A217" t="s">
        <v>8336</v>
      </c>
      <c r="B217">
        <v>216</v>
      </c>
      <c r="C217" t="s">
        <v>8337</v>
      </c>
      <c r="D217" t="s">
        <v>6290</v>
      </c>
      <c r="E217" t="s">
        <v>6378</v>
      </c>
      <c r="F217" t="s">
        <v>6409</v>
      </c>
      <c r="G217" s="4">
        <v>0.11</v>
      </c>
      <c r="H217">
        <v>41.4</v>
      </c>
      <c r="I217">
        <v>41.4</v>
      </c>
      <c r="J217">
        <v>750</v>
      </c>
      <c r="K217">
        <v>2021</v>
      </c>
      <c r="L217" s="11"/>
    </row>
    <row r="218" spans="1:12" x14ac:dyDescent="0.25">
      <c r="A218" t="s">
        <v>8338</v>
      </c>
      <c r="B218">
        <v>217</v>
      </c>
      <c r="C218" t="s">
        <v>8339</v>
      </c>
      <c r="D218" t="s">
        <v>6294</v>
      </c>
      <c r="E218" t="s">
        <v>6736</v>
      </c>
      <c r="F218" t="s">
        <v>6303</v>
      </c>
      <c r="G218" s="4">
        <v>4.2000000000000003E-2</v>
      </c>
      <c r="H218">
        <v>0.2</v>
      </c>
      <c r="I218">
        <v>0</v>
      </c>
      <c r="J218">
        <v>5</v>
      </c>
      <c r="K218">
        <v>2021</v>
      </c>
      <c r="L218" s="11"/>
    </row>
    <row r="219" spans="1:12" x14ac:dyDescent="0.25">
      <c r="A219" t="s">
        <v>8340</v>
      </c>
      <c r="B219">
        <v>218</v>
      </c>
      <c r="C219" t="s">
        <v>8341</v>
      </c>
      <c r="D219" t="s">
        <v>6284</v>
      </c>
      <c r="E219" t="s">
        <v>79</v>
      </c>
      <c r="F219" t="s">
        <v>6409</v>
      </c>
      <c r="G219" s="4">
        <v>0.13600000000000001</v>
      </c>
      <c r="H219">
        <v>1.7</v>
      </c>
      <c r="I219">
        <v>3.8</v>
      </c>
      <c r="J219">
        <v>40</v>
      </c>
      <c r="K219">
        <v>2021</v>
      </c>
      <c r="L219" s="11"/>
    </row>
    <row r="220" spans="1:12" x14ac:dyDescent="0.25">
      <c r="A220" t="s">
        <v>8342</v>
      </c>
      <c r="B220">
        <v>219</v>
      </c>
      <c r="C220" t="s">
        <v>8343</v>
      </c>
      <c r="D220" t="s">
        <v>6290</v>
      </c>
      <c r="E220" t="s">
        <v>6554</v>
      </c>
      <c r="F220" t="s">
        <v>6319</v>
      </c>
      <c r="G220" s="4">
        <v>0</v>
      </c>
      <c r="H220">
        <v>0</v>
      </c>
      <c r="I220">
        <v>0</v>
      </c>
      <c r="J220">
        <v>80</v>
      </c>
      <c r="K220">
        <v>2021</v>
      </c>
      <c r="L220" s="11"/>
    </row>
    <row r="221" spans="1:12" x14ac:dyDescent="0.25">
      <c r="A221" t="s">
        <v>8344</v>
      </c>
      <c r="B221">
        <v>220</v>
      </c>
      <c r="C221" t="s">
        <v>8345</v>
      </c>
      <c r="D221" t="s">
        <v>6281</v>
      </c>
      <c r="E221" t="s">
        <v>122</v>
      </c>
      <c r="F221" t="s">
        <v>6400</v>
      </c>
      <c r="G221" s="4">
        <v>0.17199999999999999</v>
      </c>
      <c r="H221">
        <v>102.9</v>
      </c>
      <c r="I221">
        <v>0.2</v>
      </c>
      <c r="J221">
        <v>600</v>
      </c>
      <c r="K221">
        <v>2021</v>
      </c>
      <c r="L221" s="11"/>
    </row>
    <row r="222" spans="1:12" x14ac:dyDescent="0.25">
      <c r="A222" t="s">
        <v>8346</v>
      </c>
      <c r="B222">
        <v>221</v>
      </c>
      <c r="C222" t="s">
        <v>8347</v>
      </c>
      <c r="D222" t="s">
        <v>6299</v>
      </c>
      <c r="E222" t="s">
        <v>6669</v>
      </c>
      <c r="F222" t="s">
        <v>6400</v>
      </c>
      <c r="G222" s="4">
        <v>7.0000000000000001E-3</v>
      </c>
      <c r="H222">
        <v>0.3</v>
      </c>
      <c r="I222">
        <v>0.1</v>
      </c>
      <c r="J222">
        <v>50</v>
      </c>
      <c r="K222">
        <v>2021</v>
      </c>
      <c r="L222" s="11"/>
    </row>
    <row r="223" spans="1:12" x14ac:dyDescent="0.25">
      <c r="A223" t="s">
        <v>8348</v>
      </c>
      <c r="B223">
        <v>222</v>
      </c>
      <c r="C223" t="s">
        <v>8349</v>
      </c>
      <c r="D223" t="s">
        <v>6284</v>
      </c>
      <c r="E223" t="s">
        <v>79</v>
      </c>
      <c r="F223" t="s">
        <v>6400</v>
      </c>
      <c r="G223" s="4">
        <v>8.5000000000000006E-2</v>
      </c>
      <c r="H223">
        <v>14.9</v>
      </c>
      <c r="I223">
        <v>2.1</v>
      </c>
      <c r="J223">
        <v>200</v>
      </c>
      <c r="K223">
        <v>2021</v>
      </c>
      <c r="L223" s="11"/>
    </row>
    <row r="224" spans="1:12" x14ac:dyDescent="0.25">
      <c r="A224" t="s">
        <v>8350</v>
      </c>
      <c r="B224">
        <v>223</v>
      </c>
      <c r="C224" t="s">
        <v>8351</v>
      </c>
      <c r="D224" t="s">
        <v>6299</v>
      </c>
      <c r="E224" t="s">
        <v>6375</v>
      </c>
      <c r="F224" t="s">
        <v>6303</v>
      </c>
      <c r="G224" s="4">
        <v>0</v>
      </c>
      <c r="H224">
        <v>0</v>
      </c>
      <c r="I224">
        <v>0</v>
      </c>
      <c r="J224">
        <v>16.8</v>
      </c>
      <c r="K224">
        <v>2021</v>
      </c>
      <c r="L224" s="11"/>
    </row>
    <row r="225" spans="1:12" x14ac:dyDescent="0.25">
      <c r="A225" t="s">
        <v>8352</v>
      </c>
      <c r="B225">
        <v>224</v>
      </c>
      <c r="C225" t="s">
        <v>8353</v>
      </c>
      <c r="D225" t="s">
        <v>6369</v>
      </c>
      <c r="E225" t="s">
        <v>6370</v>
      </c>
      <c r="F225" t="s">
        <v>6319</v>
      </c>
      <c r="G225" s="4">
        <v>0.26</v>
      </c>
      <c r="H225">
        <v>7.5</v>
      </c>
      <c r="I225">
        <v>70.5</v>
      </c>
      <c r="J225">
        <v>300</v>
      </c>
      <c r="K225">
        <v>2021</v>
      </c>
      <c r="L225" s="11"/>
    </row>
    <row r="226" spans="1:12" x14ac:dyDescent="0.25">
      <c r="A226" t="s">
        <v>8354</v>
      </c>
      <c r="B226">
        <v>225</v>
      </c>
      <c r="C226" t="s">
        <v>8355</v>
      </c>
      <c r="D226" t="s">
        <v>6290</v>
      </c>
      <c r="E226" t="s">
        <v>6406</v>
      </c>
      <c r="F226" t="s">
        <v>6303</v>
      </c>
      <c r="G226" s="4">
        <v>6.0000000000000001E-3</v>
      </c>
      <c r="H226">
        <v>0</v>
      </c>
      <c r="I226">
        <v>0.2</v>
      </c>
      <c r="J226">
        <v>29</v>
      </c>
      <c r="K226">
        <v>2021</v>
      </c>
      <c r="L226" s="11"/>
    </row>
    <row r="227" spans="1:12" x14ac:dyDescent="0.25">
      <c r="A227" t="s">
        <v>8356</v>
      </c>
      <c r="B227">
        <v>226</v>
      </c>
      <c r="C227" t="s">
        <v>8357</v>
      </c>
      <c r="D227" t="s">
        <v>6290</v>
      </c>
      <c r="E227" t="s">
        <v>6506</v>
      </c>
      <c r="F227" t="s">
        <v>6319</v>
      </c>
      <c r="G227" s="4">
        <v>2.9000000000000001E-2</v>
      </c>
      <c r="H227">
        <v>6.4</v>
      </c>
      <c r="I227">
        <v>2.1</v>
      </c>
      <c r="J227">
        <v>300</v>
      </c>
      <c r="K227">
        <v>2021</v>
      </c>
      <c r="L227" s="11"/>
    </row>
    <row r="228" spans="1:12" x14ac:dyDescent="0.25">
      <c r="A228" t="s">
        <v>8358</v>
      </c>
      <c r="B228">
        <v>227</v>
      </c>
      <c r="C228" t="s">
        <v>8359</v>
      </c>
      <c r="D228" t="s">
        <v>6369</v>
      </c>
      <c r="E228" t="s">
        <v>6657</v>
      </c>
      <c r="F228" t="s">
        <v>6400</v>
      </c>
      <c r="G228" s="4">
        <v>0.25</v>
      </c>
      <c r="H228">
        <v>18.8</v>
      </c>
      <c r="I228">
        <v>0</v>
      </c>
      <c r="J228">
        <v>75</v>
      </c>
      <c r="K228">
        <v>2021</v>
      </c>
      <c r="L228" s="11"/>
    </row>
    <row r="229" spans="1:12" x14ac:dyDescent="0.25">
      <c r="A229" t="s">
        <v>8360</v>
      </c>
      <c r="B229">
        <v>228</v>
      </c>
      <c r="C229" t="s">
        <v>8361</v>
      </c>
      <c r="D229" t="s">
        <v>6299</v>
      </c>
      <c r="E229" t="s">
        <v>8135</v>
      </c>
      <c r="F229" t="s">
        <v>6313</v>
      </c>
      <c r="G229" s="4">
        <v>0</v>
      </c>
      <c r="H229">
        <v>0</v>
      </c>
      <c r="I229">
        <v>0</v>
      </c>
      <c r="J229">
        <v>500</v>
      </c>
      <c r="K229">
        <v>2021</v>
      </c>
      <c r="L229" s="11"/>
    </row>
    <row r="230" spans="1:12" x14ac:dyDescent="0.25">
      <c r="A230" t="s">
        <v>8362</v>
      </c>
      <c r="B230">
        <v>229</v>
      </c>
      <c r="C230" t="s">
        <v>8363</v>
      </c>
      <c r="D230" t="s">
        <v>6290</v>
      </c>
      <c r="E230" t="s">
        <v>6378</v>
      </c>
      <c r="F230" t="s">
        <v>6400</v>
      </c>
      <c r="G230" s="4">
        <v>0.35399999999999998</v>
      </c>
      <c r="H230">
        <v>158</v>
      </c>
      <c r="I230">
        <v>107.6</v>
      </c>
      <c r="J230">
        <v>750</v>
      </c>
      <c r="K230">
        <v>2021</v>
      </c>
      <c r="L230" s="11"/>
    </row>
    <row r="231" spans="1:12" x14ac:dyDescent="0.25">
      <c r="A231" t="s">
        <v>8364</v>
      </c>
      <c r="B231">
        <v>230</v>
      </c>
      <c r="C231" t="s">
        <v>8365</v>
      </c>
      <c r="D231" t="s">
        <v>6369</v>
      </c>
      <c r="E231" t="s">
        <v>4734</v>
      </c>
      <c r="F231" t="s">
        <v>6319</v>
      </c>
      <c r="G231" s="4">
        <v>0.1</v>
      </c>
      <c r="H231">
        <v>0</v>
      </c>
      <c r="I231">
        <v>50</v>
      </c>
      <c r="J231">
        <v>500</v>
      </c>
      <c r="K231">
        <v>2021</v>
      </c>
      <c r="L231" s="11"/>
    </row>
    <row r="232" spans="1:12" x14ac:dyDescent="0.25">
      <c r="A232" t="s">
        <v>8366</v>
      </c>
      <c r="B232">
        <v>231</v>
      </c>
      <c r="C232" t="s">
        <v>8367</v>
      </c>
      <c r="D232" t="s">
        <v>6284</v>
      </c>
      <c r="E232" t="s">
        <v>664</v>
      </c>
      <c r="F232" t="s">
        <v>6443</v>
      </c>
      <c r="G232" s="4">
        <v>0</v>
      </c>
      <c r="H232">
        <v>0</v>
      </c>
      <c r="I232">
        <v>0</v>
      </c>
      <c r="J232">
        <v>155</v>
      </c>
      <c r="K232">
        <v>2021</v>
      </c>
      <c r="L232" s="11"/>
    </row>
    <row r="233" spans="1:12" x14ac:dyDescent="0.25">
      <c r="A233" t="s">
        <v>8368</v>
      </c>
      <c r="B233">
        <v>232</v>
      </c>
      <c r="C233" t="s">
        <v>8369</v>
      </c>
      <c r="D233" t="s">
        <v>6299</v>
      </c>
      <c r="E233" t="s">
        <v>8135</v>
      </c>
      <c r="F233" t="s">
        <v>6313</v>
      </c>
      <c r="G233" s="4">
        <v>0</v>
      </c>
      <c r="H233">
        <v>0</v>
      </c>
      <c r="I233">
        <v>0</v>
      </c>
      <c r="J233">
        <v>300</v>
      </c>
      <c r="K233">
        <v>2021</v>
      </c>
      <c r="L233" s="11"/>
    </row>
    <row r="234" spans="1:12" x14ac:dyDescent="0.25">
      <c r="A234" t="s">
        <v>8370</v>
      </c>
      <c r="B234">
        <v>233</v>
      </c>
      <c r="C234" t="s">
        <v>8371</v>
      </c>
      <c r="D234" t="s">
        <v>6369</v>
      </c>
      <c r="E234" t="s">
        <v>6975</v>
      </c>
      <c r="F234" t="s">
        <v>6319</v>
      </c>
      <c r="G234" s="4">
        <v>0.16700000000000001</v>
      </c>
      <c r="H234">
        <v>62.5</v>
      </c>
      <c r="I234">
        <v>62.5</v>
      </c>
      <c r="J234">
        <v>750</v>
      </c>
      <c r="K234">
        <v>2021</v>
      </c>
      <c r="L234" s="11"/>
    </row>
    <row r="235" spans="1:12" x14ac:dyDescent="0.25">
      <c r="A235" t="s">
        <v>8372</v>
      </c>
      <c r="B235">
        <v>234</v>
      </c>
      <c r="C235" t="s">
        <v>8373</v>
      </c>
      <c r="D235" t="s">
        <v>6294</v>
      </c>
      <c r="E235" t="s">
        <v>6381</v>
      </c>
      <c r="F235" t="s">
        <v>6319</v>
      </c>
      <c r="G235" s="4">
        <v>0.104</v>
      </c>
      <c r="H235">
        <v>6.3</v>
      </c>
      <c r="I235">
        <v>4.2</v>
      </c>
      <c r="J235">
        <v>100</v>
      </c>
      <c r="K235">
        <v>2021</v>
      </c>
      <c r="L235" s="11"/>
    </row>
    <row r="236" spans="1:12" x14ac:dyDescent="0.25">
      <c r="A236" t="s">
        <v>8374</v>
      </c>
      <c r="B236">
        <v>235</v>
      </c>
      <c r="C236" t="s">
        <v>8375</v>
      </c>
      <c r="D236" t="s">
        <v>6294</v>
      </c>
      <c r="E236" t="s">
        <v>7258</v>
      </c>
      <c r="F236" t="s">
        <v>6313</v>
      </c>
      <c r="G236" s="4">
        <v>0</v>
      </c>
      <c r="H236">
        <v>0</v>
      </c>
      <c r="I236">
        <v>0</v>
      </c>
      <c r="J236">
        <v>7</v>
      </c>
      <c r="K236">
        <v>2021</v>
      </c>
      <c r="L236" s="11"/>
    </row>
    <row r="237" spans="1:12" x14ac:dyDescent="0.25">
      <c r="A237" t="s">
        <v>8376</v>
      </c>
      <c r="B237">
        <v>236</v>
      </c>
      <c r="C237" t="s">
        <v>8377</v>
      </c>
      <c r="D237" t="s">
        <v>6290</v>
      </c>
      <c r="E237" t="s">
        <v>6291</v>
      </c>
      <c r="F237" t="s">
        <v>6319</v>
      </c>
      <c r="G237" s="4">
        <v>4.2000000000000003E-2</v>
      </c>
      <c r="H237">
        <v>2.9</v>
      </c>
      <c r="I237">
        <v>0</v>
      </c>
      <c r="J237">
        <v>70</v>
      </c>
      <c r="K237">
        <v>2021</v>
      </c>
      <c r="L237" s="11"/>
    </row>
    <row r="238" spans="1:12" x14ac:dyDescent="0.25">
      <c r="A238" t="s">
        <v>8378</v>
      </c>
      <c r="B238">
        <v>237</v>
      </c>
      <c r="C238" t="s">
        <v>8379</v>
      </c>
      <c r="D238" t="s">
        <v>6294</v>
      </c>
      <c r="E238" t="s">
        <v>6344</v>
      </c>
      <c r="F238" t="s">
        <v>6303</v>
      </c>
      <c r="G238" s="4">
        <v>0</v>
      </c>
      <c r="H238">
        <v>0</v>
      </c>
      <c r="I238">
        <v>0</v>
      </c>
      <c r="J238">
        <v>15</v>
      </c>
      <c r="K238">
        <v>2021</v>
      </c>
      <c r="L238" s="11"/>
    </row>
    <row r="239" spans="1:12" x14ac:dyDescent="0.25">
      <c r="A239" t="s">
        <v>8380</v>
      </c>
      <c r="B239">
        <v>238</v>
      </c>
      <c r="C239" t="s">
        <v>8381</v>
      </c>
      <c r="D239" t="s">
        <v>6281</v>
      </c>
      <c r="E239" t="s">
        <v>6628</v>
      </c>
      <c r="F239" t="s">
        <v>6313</v>
      </c>
      <c r="G239" s="4">
        <v>0</v>
      </c>
      <c r="H239">
        <v>0</v>
      </c>
      <c r="I239">
        <v>0</v>
      </c>
      <c r="J239">
        <v>40</v>
      </c>
      <c r="K239">
        <v>2021</v>
      </c>
      <c r="L239" s="11"/>
    </row>
    <row r="240" spans="1:12" x14ac:dyDescent="0.25">
      <c r="A240" t="s">
        <v>8382</v>
      </c>
      <c r="B240">
        <v>239</v>
      </c>
      <c r="C240" t="s">
        <v>8383</v>
      </c>
      <c r="D240" t="s">
        <v>6369</v>
      </c>
      <c r="E240" t="s">
        <v>6715</v>
      </c>
      <c r="F240" t="s">
        <v>6303</v>
      </c>
      <c r="G240" s="4">
        <v>0.1</v>
      </c>
      <c r="H240">
        <v>3.7</v>
      </c>
      <c r="I240">
        <v>3.2</v>
      </c>
      <c r="J240">
        <v>68</v>
      </c>
      <c r="K240">
        <v>2021</v>
      </c>
      <c r="L240" s="11"/>
    </row>
    <row r="241" spans="1:12" x14ac:dyDescent="0.25">
      <c r="A241" t="s">
        <v>8384</v>
      </c>
      <c r="B241">
        <v>240</v>
      </c>
      <c r="C241" t="s">
        <v>8385</v>
      </c>
      <c r="D241" t="s">
        <v>6294</v>
      </c>
      <c r="E241" t="s">
        <v>6387</v>
      </c>
      <c r="F241" t="s">
        <v>6303</v>
      </c>
      <c r="G241" s="4">
        <v>8.5000000000000006E-2</v>
      </c>
      <c r="H241">
        <v>0.7</v>
      </c>
      <c r="I241">
        <v>1</v>
      </c>
      <c r="J241">
        <v>20</v>
      </c>
      <c r="K241">
        <v>2021</v>
      </c>
      <c r="L241" s="11"/>
    </row>
    <row r="242" spans="1:12" x14ac:dyDescent="0.25">
      <c r="A242" t="s">
        <v>8386</v>
      </c>
      <c r="B242">
        <v>241</v>
      </c>
      <c r="C242" t="s">
        <v>8387</v>
      </c>
      <c r="D242" t="s">
        <v>6369</v>
      </c>
      <c r="E242" t="s">
        <v>6521</v>
      </c>
      <c r="F242" t="s">
        <v>6400</v>
      </c>
      <c r="G242" s="4">
        <v>0.25</v>
      </c>
      <c r="H242">
        <v>250</v>
      </c>
      <c r="I242">
        <v>0</v>
      </c>
      <c r="J242" s="7">
        <v>1000</v>
      </c>
      <c r="K242">
        <v>2021</v>
      </c>
      <c r="L242" s="11"/>
    </row>
    <row r="243" spans="1:12" x14ac:dyDescent="0.25">
      <c r="A243" t="s">
        <v>8388</v>
      </c>
      <c r="B243">
        <v>242</v>
      </c>
      <c r="C243" t="s">
        <v>8389</v>
      </c>
      <c r="D243" t="s">
        <v>6294</v>
      </c>
      <c r="E243" t="s">
        <v>6837</v>
      </c>
      <c r="F243" t="s">
        <v>6303</v>
      </c>
      <c r="G243" s="4">
        <v>0.1</v>
      </c>
      <c r="H243">
        <v>0.4</v>
      </c>
      <c r="I243">
        <v>0.1</v>
      </c>
      <c r="J243">
        <v>5</v>
      </c>
      <c r="K243">
        <v>2021</v>
      </c>
      <c r="L243" s="11"/>
    </row>
    <row r="244" spans="1:12" x14ac:dyDescent="0.25">
      <c r="A244" t="s">
        <v>8390</v>
      </c>
      <c r="B244">
        <v>243</v>
      </c>
      <c r="C244" t="s">
        <v>8391</v>
      </c>
      <c r="D244" t="s">
        <v>6284</v>
      </c>
      <c r="E244" t="s">
        <v>664</v>
      </c>
      <c r="F244" t="s">
        <v>6319</v>
      </c>
      <c r="G244" s="4">
        <v>4.2000000000000003E-2</v>
      </c>
      <c r="H244">
        <v>4.2</v>
      </c>
      <c r="I244">
        <v>0</v>
      </c>
      <c r="J244">
        <v>100</v>
      </c>
      <c r="K244">
        <v>2021</v>
      </c>
      <c r="L244" s="11"/>
    </row>
    <row r="245" spans="1:12" x14ac:dyDescent="0.25">
      <c r="A245" t="s">
        <v>8392</v>
      </c>
      <c r="B245">
        <v>244</v>
      </c>
      <c r="C245" t="s">
        <v>8393</v>
      </c>
      <c r="D245" t="s">
        <v>6294</v>
      </c>
      <c r="E245" t="s">
        <v>6837</v>
      </c>
      <c r="F245" t="s">
        <v>6319</v>
      </c>
      <c r="G245" s="4">
        <v>3.5999999999999997E-2</v>
      </c>
      <c r="H245">
        <v>0.4</v>
      </c>
      <c r="I245">
        <v>0</v>
      </c>
      <c r="J245">
        <v>10</v>
      </c>
      <c r="K245">
        <v>2021</v>
      </c>
      <c r="L245" s="11"/>
    </row>
    <row r="246" spans="1:12" x14ac:dyDescent="0.25">
      <c r="A246" t="s">
        <v>8394</v>
      </c>
      <c r="B246">
        <v>245</v>
      </c>
      <c r="C246" t="s">
        <v>8395</v>
      </c>
      <c r="D246" t="s">
        <v>6290</v>
      </c>
      <c r="E246" t="s">
        <v>6518</v>
      </c>
      <c r="F246" t="s">
        <v>6303</v>
      </c>
      <c r="G246" s="4">
        <v>4.9000000000000002E-2</v>
      </c>
      <c r="H246">
        <v>0.3</v>
      </c>
      <c r="I246">
        <v>3.1</v>
      </c>
      <c r="J246">
        <v>70</v>
      </c>
      <c r="K246">
        <v>2021</v>
      </c>
      <c r="L246" s="11"/>
    </row>
    <row r="247" spans="1:12" x14ac:dyDescent="0.25">
      <c r="A247" t="s">
        <v>8396</v>
      </c>
      <c r="B247">
        <v>246</v>
      </c>
      <c r="C247" t="s">
        <v>8397</v>
      </c>
      <c r="D247" t="s">
        <v>6281</v>
      </c>
      <c r="E247" t="s">
        <v>4732</v>
      </c>
      <c r="F247" t="s">
        <v>6296</v>
      </c>
      <c r="G247" s="4">
        <v>0.996</v>
      </c>
      <c r="H247">
        <v>0</v>
      </c>
      <c r="I247">
        <v>428.5</v>
      </c>
      <c r="J247">
        <v>430</v>
      </c>
      <c r="K247">
        <v>2021</v>
      </c>
      <c r="L247" s="11"/>
    </row>
    <row r="248" spans="1:12" x14ac:dyDescent="0.25">
      <c r="A248" t="s">
        <v>8398</v>
      </c>
      <c r="B248">
        <v>247</v>
      </c>
      <c r="C248" t="s">
        <v>8399</v>
      </c>
      <c r="D248" t="s">
        <v>6299</v>
      </c>
      <c r="E248" t="s">
        <v>7098</v>
      </c>
      <c r="F248" t="s">
        <v>6443</v>
      </c>
      <c r="G248" s="4">
        <v>0.113</v>
      </c>
      <c r="H248">
        <v>2</v>
      </c>
      <c r="I248">
        <v>0.4</v>
      </c>
      <c r="J248">
        <v>21</v>
      </c>
      <c r="K248">
        <v>2021</v>
      </c>
      <c r="L248" s="11"/>
    </row>
    <row r="249" spans="1:12" x14ac:dyDescent="0.25">
      <c r="A249" t="s">
        <v>8400</v>
      </c>
      <c r="B249">
        <v>248</v>
      </c>
      <c r="C249" t="s">
        <v>8401</v>
      </c>
      <c r="D249" t="s">
        <v>6294</v>
      </c>
      <c r="E249" t="s">
        <v>6381</v>
      </c>
      <c r="F249" t="s">
        <v>6296</v>
      </c>
      <c r="G249" s="4">
        <v>0.70099999999999996</v>
      </c>
      <c r="H249">
        <v>51.5</v>
      </c>
      <c r="I249">
        <v>0</v>
      </c>
      <c r="J249">
        <v>73.5</v>
      </c>
      <c r="K249">
        <v>2021</v>
      </c>
      <c r="L249" s="11"/>
    </row>
    <row r="250" spans="1:12" x14ac:dyDescent="0.25">
      <c r="A250" t="s">
        <v>8402</v>
      </c>
      <c r="B250">
        <v>249</v>
      </c>
      <c r="C250" t="s">
        <v>8403</v>
      </c>
      <c r="D250" t="s">
        <v>6284</v>
      </c>
      <c r="E250" t="s">
        <v>168</v>
      </c>
      <c r="F250" t="s">
        <v>6287</v>
      </c>
      <c r="G250" s="4">
        <v>0.86799999999999999</v>
      </c>
      <c r="H250">
        <v>165.9</v>
      </c>
      <c r="I250">
        <v>7.7</v>
      </c>
      <c r="J250">
        <v>200</v>
      </c>
      <c r="K250">
        <v>2021</v>
      </c>
      <c r="L250" s="11"/>
    </row>
    <row r="251" spans="1:12" x14ac:dyDescent="0.25">
      <c r="A251" t="s">
        <v>8404</v>
      </c>
      <c r="B251">
        <v>250</v>
      </c>
      <c r="C251" t="s">
        <v>8405</v>
      </c>
      <c r="D251" t="s">
        <v>6290</v>
      </c>
      <c r="E251" t="s">
        <v>6529</v>
      </c>
      <c r="F251" t="s">
        <v>6319</v>
      </c>
      <c r="G251" s="4">
        <v>0.17899999999999999</v>
      </c>
      <c r="H251">
        <v>17.899999999999999</v>
      </c>
      <c r="I251">
        <v>0</v>
      </c>
      <c r="J251">
        <v>100</v>
      </c>
      <c r="K251">
        <v>2021</v>
      </c>
      <c r="L251" s="11"/>
    </row>
    <row r="252" spans="1:12" x14ac:dyDescent="0.25">
      <c r="A252" t="s">
        <v>8406</v>
      </c>
      <c r="B252">
        <v>251</v>
      </c>
      <c r="C252" t="s">
        <v>8407</v>
      </c>
      <c r="D252" t="s">
        <v>6299</v>
      </c>
      <c r="E252" t="s">
        <v>6669</v>
      </c>
      <c r="F252" t="s">
        <v>6443</v>
      </c>
      <c r="G252" s="4">
        <v>0.124</v>
      </c>
      <c r="H252">
        <v>1.3</v>
      </c>
      <c r="I252">
        <v>0.9</v>
      </c>
      <c r="J252">
        <v>17</v>
      </c>
      <c r="K252">
        <v>2021</v>
      </c>
      <c r="L252" s="11"/>
    </row>
    <row r="253" spans="1:12" x14ac:dyDescent="0.25">
      <c r="A253" t="s">
        <v>8408</v>
      </c>
      <c r="B253">
        <v>252</v>
      </c>
      <c r="C253" t="s">
        <v>8409</v>
      </c>
      <c r="D253" t="s">
        <v>6299</v>
      </c>
      <c r="E253" t="s">
        <v>6669</v>
      </c>
      <c r="F253" t="s">
        <v>6287</v>
      </c>
      <c r="G253" s="4">
        <v>0.186</v>
      </c>
      <c r="H253">
        <v>1.4</v>
      </c>
      <c r="I253">
        <v>1.8</v>
      </c>
      <c r="J253">
        <v>17</v>
      </c>
      <c r="K253">
        <v>2021</v>
      </c>
      <c r="L253" s="11"/>
    </row>
    <row r="254" spans="1:12" x14ac:dyDescent="0.25">
      <c r="A254" t="s">
        <v>8410</v>
      </c>
      <c r="B254">
        <v>253</v>
      </c>
      <c r="C254" t="s">
        <v>8411</v>
      </c>
      <c r="D254" t="s">
        <v>6369</v>
      </c>
      <c r="E254" t="s">
        <v>7481</v>
      </c>
      <c r="F254" t="s">
        <v>6287</v>
      </c>
      <c r="G254" s="4">
        <v>0.47899999999999998</v>
      </c>
      <c r="H254">
        <v>25.4</v>
      </c>
      <c r="I254">
        <v>22.5</v>
      </c>
      <c r="J254">
        <v>100</v>
      </c>
      <c r="K254">
        <v>2021</v>
      </c>
      <c r="L254" s="11"/>
    </row>
    <row r="255" spans="1:12" x14ac:dyDescent="0.25">
      <c r="A255" t="s">
        <v>8412</v>
      </c>
      <c r="B255">
        <v>254</v>
      </c>
      <c r="C255" t="s">
        <v>8413</v>
      </c>
      <c r="D255" t="s">
        <v>6290</v>
      </c>
      <c r="E255" t="s">
        <v>7568</v>
      </c>
      <c r="F255" t="s">
        <v>6287</v>
      </c>
      <c r="G255" s="4">
        <v>0.38500000000000001</v>
      </c>
      <c r="H255">
        <v>5.8</v>
      </c>
      <c r="I255">
        <v>0</v>
      </c>
      <c r="J255">
        <v>15</v>
      </c>
      <c r="K255">
        <v>2021</v>
      </c>
      <c r="L255" s="11"/>
    </row>
    <row r="256" spans="1:12" x14ac:dyDescent="0.25">
      <c r="A256" t="s">
        <v>8414</v>
      </c>
      <c r="B256">
        <v>255</v>
      </c>
      <c r="C256" t="s">
        <v>8415</v>
      </c>
      <c r="D256" t="s">
        <v>6369</v>
      </c>
      <c r="E256" t="s">
        <v>7022</v>
      </c>
      <c r="F256" t="s">
        <v>6319</v>
      </c>
      <c r="G256" s="4">
        <v>0.21299999999999999</v>
      </c>
      <c r="H256">
        <v>6.4</v>
      </c>
      <c r="I256">
        <v>0</v>
      </c>
      <c r="J256">
        <v>30</v>
      </c>
      <c r="K256">
        <v>2021</v>
      </c>
      <c r="L256" s="11"/>
    </row>
    <row r="257" spans="1:12" x14ac:dyDescent="0.25">
      <c r="A257" t="s">
        <v>8416</v>
      </c>
      <c r="B257">
        <v>256</v>
      </c>
      <c r="C257" t="s">
        <v>8417</v>
      </c>
      <c r="D257" t="s">
        <v>6281</v>
      </c>
      <c r="E257" t="s">
        <v>7033</v>
      </c>
      <c r="F257" t="s">
        <v>6319</v>
      </c>
      <c r="G257" s="4">
        <v>0.14299999999999999</v>
      </c>
      <c r="H257">
        <v>7.1</v>
      </c>
      <c r="I257">
        <v>7.1</v>
      </c>
      <c r="J257">
        <v>100</v>
      </c>
      <c r="K257">
        <v>2021</v>
      </c>
      <c r="L257" s="11"/>
    </row>
    <row r="258" spans="1:12" x14ac:dyDescent="0.25">
      <c r="A258" t="s">
        <v>8418</v>
      </c>
      <c r="B258">
        <v>257</v>
      </c>
      <c r="C258" t="s">
        <v>8419</v>
      </c>
      <c r="D258" t="s">
        <v>6284</v>
      </c>
      <c r="E258" t="s">
        <v>664</v>
      </c>
      <c r="F258" t="s">
        <v>6287</v>
      </c>
      <c r="G258" s="4">
        <v>0.57699999999999996</v>
      </c>
      <c r="H258">
        <v>21.1</v>
      </c>
      <c r="I258">
        <v>10.6</v>
      </c>
      <c r="J258">
        <v>55</v>
      </c>
      <c r="K258">
        <v>2021</v>
      </c>
      <c r="L258" s="11"/>
    </row>
    <row r="259" spans="1:12" x14ac:dyDescent="0.25">
      <c r="A259" t="s">
        <v>8420</v>
      </c>
      <c r="B259">
        <v>258</v>
      </c>
      <c r="C259" t="s">
        <v>8421</v>
      </c>
      <c r="D259" t="s">
        <v>6290</v>
      </c>
      <c r="E259" t="s">
        <v>6518</v>
      </c>
      <c r="F259" t="s">
        <v>6319</v>
      </c>
      <c r="G259" s="4">
        <v>3.1E-2</v>
      </c>
      <c r="H259">
        <v>2.2000000000000002</v>
      </c>
      <c r="I259">
        <v>0</v>
      </c>
      <c r="J259">
        <v>70</v>
      </c>
      <c r="K259">
        <v>2021</v>
      </c>
      <c r="L259" s="11"/>
    </row>
    <row r="260" spans="1:12" x14ac:dyDescent="0.25">
      <c r="A260" t="s">
        <v>8422</v>
      </c>
      <c r="B260">
        <v>259</v>
      </c>
      <c r="C260" t="s">
        <v>8423</v>
      </c>
      <c r="D260" t="s">
        <v>6299</v>
      </c>
      <c r="E260" t="s">
        <v>2591</v>
      </c>
      <c r="F260" t="s">
        <v>84</v>
      </c>
      <c r="G260" s="4">
        <v>0.48599999999999999</v>
      </c>
      <c r="H260">
        <v>31</v>
      </c>
      <c r="I260">
        <v>0.6</v>
      </c>
      <c r="J260">
        <v>65</v>
      </c>
      <c r="K260">
        <v>2021</v>
      </c>
      <c r="L260" s="11"/>
    </row>
    <row r="261" spans="1:12" x14ac:dyDescent="0.25">
      <c r="A261" t="s">
        <v>8424</v>
      </c>
      <c r="B261">
        <v>260</v>
      </c>
      <c r="C261" t="s">
        <v>8425</v>
      </c>
      <c r="D261" t="s">
        <v>6294</v>
      </c>
      <c r="E261" t="s">
        <v>6412</v>
      </c>
      <c r="F261" t="s">
        <v>6296</v>
      </c>
      <c r="G261" s="4">
        <v>4.2999999999999997E-2</v>
      </c>
      <c r="H261">
        <v>1.1000000000000001</v>
      </c>
      <c r="I261">
        <v>2.1</v>
      </c>
      <c r="J261">
        <v>75</v>
      </c>
      <c r="K261">
        <v>2021</v>
      </c>
      <c r="L261" s="11"/>
    </row>
    <row r="262" spans="1:12" x14ac:dyDescent="0.25">
      <c r="A262" t="s">
        <v>8426</v>
      </c>
      <c r="B262">
        <v>261</v>
      </c>
      <c r="C262" t="s">
        <v>8427</v>
      </c>
      <c r="D262" t="s">
        <v>6290</v>
      </c>
      <c r="E262" t="s">
        <v>6526</v>
      </c>
      <c r="F262" t="s">
        <v>6400</v>
      </c>
      <c r="G262" s="4">
        <v>0.115</v>
      </c>
      <c r="H262">
        <v>0.6</v>
      </c>
      <c r="I262">
        <v>0.6</v>
      </c>
      <c r="J262">
        <v>10</v>
      </c>
      <c r="K262">
        <v>2021</v>
      </c>
      <c r="L262" s="11"/>
    </row>
    <row r="263" spans="1:12" x14ac:dyDescent="0.25">
      <c r="A263" t="s">
        <v>8428</v>
      </c>
      <c r="B263">
        <v>262</v>
      </c>
      <c r="C263" t="s">
        <v>8429</v>
      </c>
      <c r="D263" t="s">
        <v>6299</v>
      </c>
      <c r="E263" t="s">
        <v>6903</v>
      </c>
      <c r="F263" t="s">
        <v>6400</v>
      </c>
      <c r="G263" s="4">
        <v>0.05</v>
      </c>
      <c r="H263">
        <v>0</v>
      </c>
      <c r="I263">
        <v>15</v>
      </c>
      <c r="J263">
        <v>300</v>
      </c>
      <c r="K263">
        <v>2021</v>
      </c>
      <c r="L263" s="11"/>
    </row>
    <row r="264" spans="1:12" x14ac:dyDescent="0.25">
      <c r="A264" t="s">
        <v>8430</v>
      </c>
      <c r="B264">
        <v>263</v>
      </c>
      <c r="C264" t="s">
        <v>8431</v>
      </c>
      <c r="D264" t="s">
        <v>6369</v>
      </c>
      <c r="E264" t="s">
        <v>6715</v>
      </c>
      <c r="F264" t="s">
        <v>6313</v>
      </c>
      <c r="G264" s="4">
        <v>0.29399999999999998</v>
      </c>
      <c r="H264">
        <v>21.1</v>
      </c>
      <c r="I264">
        <v>199.2</v>
      </c>
      <c r="J264">
        <v>750</v>
      </c>
      <c r="K264">
        <v>2021</v>
      </c>
      <c r="L264" s="11"/>
    </row>
    <row r="265" spans="1:12" x14ac:dyDescent="0.25">
      <c r="A265" t="s">
        <v>8432</v>
      </c>
      <c r="B265">
        <v>264</v>
      </c>
      <c r="C265" t="s">
        <v>8433</v>
      </c>
      <c r="D265" t="s">
        <v>6294</v>
      </c>
      <c r="E265" t="s">
        <v>7190</v>
      </c>
      <c r="F265" t="s">
        <v>6319</v>
      </c>
      <c r="G265" s="4">
        <v>1.0999999999999999E-2</v>
      </c>
      <c r="H265">
        <v>0.2</v>
      </c>
      <c r="I265">
        <v>0.2</v>
      </c>
      <c r="J265">
        <v>40</v>
      </c>
      <c r="K265">
        <v>2021</v>
      </c>
      <c r="L265" s="11"/>
    </row>
    <row r="266" spans="1:12" x14ac:dyDescent="0.25">
      <c r="A266" t="s">
        <v>8434</v>
      </c>
      <c r="B266">
        <v>265</v>
      </c>
      <c r="C266" t="s">
        <v>8435</v>
      </c>
      <c r="D266" t="s">
        <v>6284</v>
      </c>
      <c r="E266" t="s">
        <v>168</v>
      </c>
      <c r="F266" t="s">
        <v>6400</v>
      </c>
      <c r="G266" s="4">
        <v>0.17399999999999999</v>
      </c>
      <c r="H266">
        <v>104.4</v>
      </c>
      <c r="I266">
        <v>0</v>
      </c>
      <c r="J266">
        <v>600</v>
      </c>
      <c r="K266">
        <v>2021</v>
      </c>
      <c r="L266" s="11"/>
    </row>
    <row r="267" spans="1:12" x14ac:dyDescent="0.25">
      <c r="A267" t="s">
        <v>8436</v>
      </c>
      <c r="B267">
        <v>266</v>
      </c>
      <c r="C267" t="s">
        <v>8437</v>
      </c>
      <c r="D267" t="s">
        <v>6369</v>
      </c>
      <c r="E267" t="s">
        <v>7377</v>
      </c>
      <c r="F267" t="s">
        <v>6319</v>
      </c>
      <c r="G267" s="4">
        <v>0.14399999999999999</v>
      </c>
      <c r="H267">
        <v>3.6</v>
      </c>
      <c r="I267">
        <v>0</v>
      </c>
      <c r="J267">
        <v>25</v>
      </c>
      <c r="K267">
        <v>2021</v>
      </c>
      <c r="L267" s="11"/>
    </row>
    <row r="268" spans="1:12" x14ac:dyDescent="0.25">
      <c r="A268" t="s">
        <v>8438</v>
      </c>
      <c r="B268">
        <v>267</v>
      </c>
      <c r="C268" t="s">
        <v>8439</v>
      </c>
      <c r="D268" t="s">
        <v>6369</v>
      </c>
      <c r="E268" t="s">
        <v>8250</v>
      </c>
      <c r="F268" t="s">
        <v>6319</v>
      </c>
      <c r="G268" s="4">
        <v>0.115</v>
      </c>
      <c r="H268">
        <v>9.8000000000000007</v>
      </c>
      <c r="I268">
        <v>7.5</v>
      </c>
      <c r="J268">
        <v>150</v>
      </c>
      <c r="K268">
        <v>2021</v>
      </c>
      <c r="L268" s="11"/>
    </row>
    <row r="269" spans="1:12" x14ac:dyDescent="0.25">
      <c r="A269" t="s">
        <v>8440</v>
      </c>
      <c r="B269">
        <v>268</v>
      </c>
      <c r="C269" t="s">
        <v>8441</v>
      </c>
      <c r="D269" t="s">
        <v>6294</v>
      </c>
      <c r="E269" t="s">
        <v>7979</v>
      </c>
      <c r="F269" t="s">
        <v>6400</v>
      </c>
      <c r="G269" s="4">
        <v>0</v>
      </c>
      <c r="H269">
        <v>0</v>
      </c>
      <c r="I269">
        <v>0</v>
      </c>
      <c r="J269">
        <v>8</v>
      </c>
      <c r="K269">
        <v>2021</v>
      </c>
      <c r="L269" s="11"/>
    </row>
    <row r="270" spans="1:12" x14ac:dyDescent="0.25">
      <c r="A270" t="s">
        <v>8442</v>
      </c>
      <c r="B270">
        <v>269</v>
      </c>
      <c r="C270" t="s">
        <v>8443</v>
      </c>
      <c r="D270" t="s">
        <v>6294</v>
      </c>
      <c r="E270" t="s">
        <v>7902</v>
      </c>
      <c r="F270" t="s">
        <v>6287</v>
      </c>
      <c r="G270" s="4">
        <v>0.81399999999999995</v>
      </c>
      <c r="H270">
        <v>28.7</v>
      </c>
      <c r="I270">
        <v>15</v>
      </c>
      <c r="J270">
        <v>53.7</v>
      </c>
      <c r="K270">
        <v>2021</v>
      </c>
      <c r="L270" s="11"/>
    </row>
    <row r="271" spans="1:12" x14ac:dyDescent="0.25">
      <c r="A271" t="s">
        <v>8444</v>
      </c>
      <c r="B271">
        <v>270</v>
      </c>
      <c r="C271" t="s">
        <v>8445</v>
      </c>
      <c r="D271" t="s">
        <v>6290</v>
      </c>
      <c r="E271" t="s">
        <v>7986</v>
      </c>
      <c r="F271" t="s">
        <v>6400</v>
      </c>
      <c r="G271" s="4">
        <v>0.33300000000000002</v>
      </c>
      <c r="H271">
        <v>5.3</v>
      </c>
      <c r="I271">
        <v>0</v>
      </c>
      <c r="J271">
        <v>16</v>
      </c>
      <c r="K271">
        <v>2021</v>
      </c>
      <c r="L271" s="11"/>
    </row>
    <row r="272" spans="1:12" x14ac:dyDescent="0.25">
      <c r="A272" t="s">
        <v>8446</v>
      </c>
      <c r="B272">
        <v>271</v>
      </c>
      <c r="C272" t="s">
        <v>8447</v>
      </c>
      <c r="D272" t="s">
        <v>6284</v>
      </c>
      <c r="E272" t="s">
        <v>168</v>
      </c>
      <c r="F272" t="s">
        <v>6316</v>
      </c>
      <c r="G272" s="4">
        <v>0.58299999999999996</v>
      </c>
      <c r="H272">
        <v>0</v>
      </c>
      <c r="I272">
        <v>233.3</v>
      </c>
      <c r="J272">
        <v>400</v>
      </c>
      <c r="K272">
        <v>2021</v>
      </c>
      <c r="L272" s="11"/>
    </row>
    <row r="273" spans="1:12" x14ac:dyDescent="0.25">
      <c r="A273" t="s">
        <v>8448</v>
      </c>
      <c r="B273">
        <v>272</v>
      </c>
      <c r="C273" t="s">
        <v>8449</v>
      </c>
      <c r="D273" t="s">
        <v>6277</v>
      </c>
      <c r="E273" t="s">
        <v>6503</v>
      </c>
      <c r="F273" t="s">
        <v>6400</v>
      </c>
      <c r="G273" s="4">
        <v>0.38400000000000001</v>
      </c>
      <c r="H273">
        <v>5.8</v>
      </c>
      <c r="I273">
        <v>0</v>
      </c>
      <c r="J273">
        <v>15</v>
      </c>
      <c r="K273">
        <v>2021</v>
      </c>
      <c r="L273" s="11"/>
    </row>
    <row r="274" spans="1:12" x14ac:dyDescent="0.25">
      <c r="A274" t="s">
        <v>8450</v>
      </c>
      <c r="B274">
        <v>273</v>
      </c>
      <c r="C274" t="s">
        <v>8451</v>
      </c>
      <c r="D274" t="s">
        <v>6290</v>
      </c>
      <c r="E274" t="s">
        <v>6540</v>
      </c>
      <c r="F274" t="s">
        <v>84</v>
      </c>
      <c r="G274" s="4">
        <v>0.5</v>
      </c>
      <c r="H274">
        <v>7.5</v>
      </c>
      <c r="I274">
        <v>0</v>
      </c>
      <c r="J274">
        <v>15</v>
      </c>
      <c r="K274">
        <v>2021</v>
      </c>
      <c r="L274" s="11"/>
    </row>
    <row r="275" spans="1:12" x14ac:dyDescent="0.25">
      <c r="A275" t="s">
        <v>8452</v>
      </c>
      <c r="B275">
        <v>274</v>
      </c>
      <c r="C275" t="s">
        <v>8453</v>
      </c>
      <c r="D275" t="s">
        <v>6299</v>
      </c>
      <c r="E275" t="s">
        <v>6397</v>
      </c>
      <c r="F275" t="s">
        <v>6313</v>
      </c>
      <c r="G275" s="4">
        <v>8.0000000000000002E-3</v>
      </c>
      <c r="H275">
        <v>0.5</v>
      </c>
      <c r="I275">
        <v>0</v>
      </c>
      <c r="J275">
        <v>65.3</v>
      </c>
      <c r="K275">
        <v>2021</v>
      </c>
      <c r="L275" s="11"/>
    </row>
    <row r="276" spans="1:12" x14ac:dyDescent="0.25">
      <c r="A276" t="s">
        <v>8454</v>
      </c>
      <c r="B276">
        <v>275</v>
      </c>
      <c r="C276" t="s">
        <v>8455</v>
      </c>
      <c r="D276" t="s">
        <v>6294</v>
      </c>
      <c r="E276" t="s">
        <v>6381</v>
      </c>
      <c r="F276" t="s">
        <v>6448</v>
      </c>
      <c r="G276" s="4">
        <v>0.40200000000000002</v>
      </c>
      <c r="H276">
        <v>31.5</v>
      </c>
      <c r="I276">
        <v>28.9</v>
      </c>
      <c r="J276">
        <v>150</v>
      </c>
      <c r="K276">
        <v>2021</v>
      </c>
      <c r="L276" s="11"/>
    </row>
    <row r="277" spans="1:12" x14ac:dyDescent="0.25">
      <c r="A277" t="s">
        <v>8456</v>
      </c>
      <c r="B277">
        <v>276</v>
      </c>
      <c r="C277" t="s">
        <v>8457</v>
      </c>
      <c r="D277" t="s">
        <v>6281</v>
      </c>
      <c r="E277" t="s">
        <v>228</v>
      </c>
      <c r="F277" t="s">
        <v>6319</v>
      </c>
      <c r="G277" s="4">
        <v>0.20799999999999999</v>
      </c>
      <c r="H277">
        <v>6.3</v>
      </c>
      <c r="I277">
        <v>0</v>
      </c>
      <c r="J277">
        <v>30</v>
      </c>
      <c r="K277">
        <v>2021</v>
      </c>
      <c r="L277" s="11"/>
    </row>
    <row r="278" spans="1:12" x14ac:dyDescent="0.25">
      <c r="A278" t="s">
        <v>8458</v>
      </c>
      <c r="B278">
        <v>277</v>
      </c>
      <c r="C278" t="s">
        <v>8459</v>
      </c>
      <c r="D278" t="s">
        <v>6294</v>
      </c>
      <c r="E278" t="s">
        <v>6412</v>
      </c>
      <c r="F278" t="s">
        <v>6313</v>
      </c>
      <c r="G278" s="4">
        <v>0.20300000000000001</v>
      </c>
      <c r="H278">
        <v>16.5</v>
      </c>
      <c r="I278">
        <v>14</v>
      </c>
      <c r="J278">
        <v>150</v>
      </c>
      <c r="K278">
        <v>2021</v>
      </c>
      <c r="L278" s="11"/>
    </row>
    <row r="279" spans="1:12" x14ac:dyDescent="0.25">
      <c r="A279" t="s">
        <v>8460</v>
      </c>
      <c r="B279">
        <v>278</v>
      </c>
      <c r="C279" t="s">
        <v>8461</v>
      </c>
      <c r="D279" t="s">
        <v>6281</v>
      </c>
      <c r="E279" t="s">
        <v>7033</v>
      </c>
      <c r="F279" t="s">
        <v>6303</v>
      </c>
      <c r="G279" s="4">
        <v>0</v>
      </c>
      <c r="H279">
        <v>0</v>
      </c>
      <c r="I279">
        <v>0</v>
      </c>
      <c r="J279">
        <v>30</v>
      </c>
      <c r="K279">
        <v>2021</v>
      </c>
      <c r="L279" s="11"/>
    </row>
    <row r="280" spans="1:12" x14ac:dyDescent="0.25">
      <c r="A280" t="s">
        <v>8462</v>
      </c>
      <c r="B280">
        <v>279</v>
      </c>
      <c r="C280" t="s">
        <v>8463</v>
      </c>
      <c r="D280" t="s">
        <v>6369</v>
      </c>
      <c r="E280" t="s">
        <v>6657</v>
      </c>
      <c r="F280" t="s">
        <v>6316</v>
      </c>
      <c r="G280" s="4">
        <v>1</v>
      </c>
      <c r="H280">
        <v>0.2</v>
      </c>
      <c r="I280">
        <v>3.8</v>
      </c>
      <c r="J280">
        <v>4</v>
      </c>
      <c r="K280">
        <v>2021</v>
      </c>
      <c r="L280" s="11"/>
    </row>
    <row r="281" spans="1:12" x14ac:dyDescent="0.25">
      <c r="A281" t="s">
        <v>8464</v>
      </c>
      <c r="B281">
        <v>280</v>
      </c>
      <c r="C281" t="s">
        <v>8465</v>
      </c>
      <c r="D281" t="s">
        <v>6290</v>
      </c>
      <c r="E281" t="s">
        <v>6328</v>
      </c>
      <c r="F281" t="s">
        <v>6313</v>
      </c>
      <c r="G281" s="4">
        <v>4.0000000000000001E-3</v>
      </c>
      <c r="H281">
        <v>0</v>
      </c>
      <c r="I281">
        <v>0.5</v>
      </c>
      <c r="J281">
        <v>125</v>
      </c>
      <c r="K281">
        <v>2021</v>
      </c>
      <c r="L281" s="11"/>
    </row>
    <row r="282" spans="1:12" x14ac:dyDescent="0.25">
      <c r="A282" t="s">
        <v>8466</v>
      </c>
      <c r="B282">
        <v>281</v>
      </c>
      <c r="C282" t="s">
        <v>8467</v>
      </c>
      <c r="D282" t="s">
        <v>6294</v>
      </c>
      <c r="E282" t="s">
        <v>6384</v>
      </c>
      <c r="F282" t="s">
        <v>6313</v>
      </c>
      <c r="G282" s="4">
        <v>0.04</v>
      </c>
      <c r="H282">
        <v>1.1000000000000001</v>
      </c>
      <c r="I282">
        <v>0.9</v>
      </c>
      <c r="J282">
        <v>50</v>
      </c>
      <c r="K282">
        <v>2021</v>
      </c>
      <c r="L282" s="11"/>
    </row>
    <row r="283" spans="1:12" x14ac:dyDescent="0.25">
      <c r="A283" t="s">
        <v>8468</v>
      </c>
      <c r="B283">
        <v>282</v>
      </c>
      <c r="C283" t="s">
        <v>8469</v>
      </c>
      <c r="D283" t="s">
        <v>6284</v>
      </c>
      <c r="E283" t="s">
        <v>88</v>
      </c>
      <c r="F283" t="s">
        <v>6296</v>
      </c>
      <c r="G283" s="4">
        <v>0.76100000000000001</v>
      </c>
      <c r="H283">
        <v>92.3</v>
      </c>
      <c r="I283">
        <v>2.8</v>
      </c>
      <c r="J283">
        <v>125</v>
      </c>
      <c r="K283">
        <v>2021</v>
      </c>
      <c r="L283" s="11"/>
    </row>
    <row r="284" spans="1:12" x14ac:dyDescent="0.25">
      <c r="A284" t="s">
        <v>8470</v>
      </c>
      <c r="B284">
        <v>283</v>
      </c>
      <c r="C284" t="s">
        <v>8471</v>
      </c>
      <c r="D284" t="s">
        <v>6369</v>
      </c>
      <c r="E284" t="s">
        <v>6532</v>
      </c>
      <c r="F284" t="s">
        <v>6319</v>
      </c>
      <c r="G284" s="4">
        <v>0.3</v>
      </c>
      <c r="H284">
        <v>24.2</v>
      </c>
      <c r="I284">
        <v>65.8</v>
      </c>
      <c r="J284">
        <v>300</v>
      </c>
      <c r="K284">
        <v>2021</v>
      </c>
      <c r="L284" s="11"/>
    </row>
    <row r="285" spans="1:12" x14ac:dyDescent="0.25">
      <c r="A285" t="s">
        <v>8472</v>
      </c>
      <c r="B285">
        <v>284</v>
      </c>
      <c r="C285" t="s">
        <v>8473</v>
      </c>
      <c r="D285" t="s">
        <v>6290</v>
      </c>
      <c r="E285" t="s">
        <v>6761</v>
      </c>
      <c r="F285" t="s">
        <v>6303</v>
      </c>
      <c r="G285" s="4">
        <v>0.19600000000000001</v>
      </c>
      <c r="H285">
        <v>14.3</v>
      </c>
      <c r="I285">
        <v>11.1</v>
      </c>
      <c r="J285">
        <v>130</v>
      </c>
      <c r="K285">
        <v>2021</v>
      </c>
      <c r="L285" s="11"/>
    </row>
    <row r="286" spans="1:12" x14ac:dyDescent="0.25">
      <c r="A286" t="s">
        <v>8474</v>
      </c>
      <c r="B286">
        <v>285</v>
      </c>
      <c r="C286" t="s">
        <v>8475</v>
      </c>
      <c r="D286" t="s">
        <v>6294</v>
      </c>
      <c r="E286" t="s">
        <v>6837</v>
      </c>
      <c r="F286" t="s">
        <v>6400</v>
      </c>
      <c r="G286" s="4">
        <v>0.25</v>
      </c>
      <c r="H286">
        <v>1.5</v>
      </c>
      <c r="I286">
        <v>0</v>
      </c>
      <c r="J286">
        <v>6</v>
      </c>
      <c r="K286">
        <v>2021</v>
      </c>
      <c r="L286" s="11"/>
    </row>
    <row r="287" spans="1:12" x14ac:dyDescent="0.25">
      <c r="A287" t="s">
        <v>8476</v>
      </c>
      <c r="B287">
        <v>286</v>
      </c>
      <c r="C287" t="s">
        <v>8477</v>
      </c>
      <c r="D287" t="s">
        <v>6294</v>
      </c>
      <c r="E287" t="s">
        <v>6325</v>
      </c>
      <c r="F287" t="s">
        <v>6313</v>
      </c>
      <c r="G287" s="4">
        <v>2E-3</v>
      </c>
      <c r="H287">
        <v>0</v>
      </c>
      <c r="I287">
        <v>0.2</v>
      </c>
      <c r="J287">
        <v>100</v>
      </c>
      <c r="K287">
        <v>2021</v>
      </c>
      <c r="L287" s="11"/>
    </row>
    <row r="288" spans="1:12" x14ac:dyDescent="0.25">
      <c r="A288" t="s">
        <v>8478</v>
      </c>
      <c r="B288">
        <v>287</v>
      </c>
      <c r="C288" t="s">
        <v>8479</v>
      </c>
      <c r="D288" t="s">
        <v>6290</v>
      </c>
      <c r="E288" t="s">
        <v>8480</v>
      </c>
      <c r="F288" t="s">
        <v>6316</v>
      </c>
      <c r="G288" s="4">
        <v>1</v>
      </c>
      <c r="H288">
        <v>0</v>
      </c>
      <c r="I288">
        <v>15</v>
      </c>
      <c r="J288">
        <v>15</v>
      </c>
      <c r="K288">
        <v>2021</v>
      </c>
      <c r="L288" s="11"/>
    </row>
    <row r="289" spans="1:12" x14ac:dyDescent="0.25">
      <c r="A289" t="s">
        <v>8481</v>
      </c>
      <c r="B289">
        <v>288</v>
      </c>
      <c r="C289" t="s">
        <v>8482</v>
      </c>
      <c r="D289" t="s">
        <v>6294</v>
      </c>
      <c r="E289" t="s">
        <v>6412</v>
      </c>
      <c r="F289" t="s">
        <v>6400</v>
      </c>
      <c r="G289" s="4">
        <v>0.32800000000000001</v>
      </c>
      <c r="H289">
        <v>43.9</v>
      </c>
      <c r="I289">
        <v>5.4</v>
      </c>
      <c r="J289">
        <v>150</v>
      </c>
      <c r="K289">
        <v>2021</v>
      </c>
      <c r="L289" s="11"/>
    </row>
    <row r="290" spans="1:12" x14ac:dyDescent="0.25">
      <c r="A290" t="s">
        <v>8483</v>
      </c>
      <c r="B290">
        <v>289</v>
      </c>
      <c r="C290" t="s">
        <v>8484</v>
      </c>
      <c r="D290" t="s">
        <v>6290</v>
      </c>
      <c r="E290" t="s">
        <v>6460</v>
      </c>
      <c r="F290" t="s">
        <v>6313</v>
      </c>
      <c r="G290" s="4">
        <v>0</v>
      </c>
      <c r="H290">
        <v>0</v>
      </c>
      <c r="I290">
        <v>0</v>
      </c>
      <c r="J290">
        <v>10</v>
      </c>
      <c r="K290">
        <v>2021</v>
      </c>
      <c r="L290" s="11"/>
    </row>
    <row r="291" spans="1:12" x14ac:dyDescent="0.25">
      <c r="A291" t="s">
        <v>8485</v>
      </c>
      <c r="B291">
        <v>290</v>
      </c>
      <c r="C291" t="s">
        <v>8486</v>
      </c>
      <c r="D291" t="s">
        <v>6369</v>
      </c>
      <c r="E291" t="s">
        <v>6392</v>
      </c>
      <c r="F291" t="s">
        <v>6303</v>
      </c>
      <c r="G291" s="4">
        <v>0</v>
      </c>
      <c r="H291">
        <v>0</v>
      </c>
      <c r="I291">
        <v>0</v>
      </c>
      <c r="J291">
        <v>250</v>
      </c>
      <c r="K291">
        <v>2021</v>
      </c>
      <c r="L291" s="11"/>
    </row>
    <row r="292" spans="1:12" x14ac:dyDescent="0.25">
      <c r="A292" t="s">
        <v>8487</v>
      </c>
      <c r="B292">
        <v>291</v>
      </c>
      <c r="C292" t="s">
        <v>8488</v>
      </c>
      <c r="D292" t="s">
        <v>6369</v>
      </c>
      <c r="E292" t="s">
        <v>7397</v>
      </c>
      <c r="F292" t="s">
        <v>6319</v>
      </c>
      <c r="G292" s="4">
        <v>0.13800000000000001</v>
      </c>
      <c r="H292">
        <v>3.4</v>
      </c>
      <c r="I292">
        <v>0</v>
      </c>
      <c r="J292">
        <v>25</v>
      </c>
      <c r="K292">
        <v>2021</v>
      </c>
      <c r="L292" s="11"/>
    </row>
    <row r="293" spans="1:12" x14ac:dyDescent="0.25">
      <c r="A293" t="s">
        <v>8489</v>
      </c>
      <c r="B293">
        <v>292</v>
      </c>
      <c r="C293" t="s">
        <v>8490</v>
      </c>
      <c r="D293" t="s">
        <v>6369</v>
      </c>
      <c r="E293" t="s">
        <v>6392</v>
      </c>
      <c r="F293" t="s">
        <v>6409</v>
      </c>
      <c r="G293" s="4">
        <v>9.2999999999999999E-2</v>
      </c>
      <c r="H293">
        <v>5.0999999999999996</v>
      </c>
      <c r="I293">
        <v>2.2999999999999998</v>
      </c>
      <c r="J293">
        <v>80</v>
      </c>
      <c r="K293">
        <v>2021</v>
      </c>
      <c r="L293" s="11"/>
    </row>
    <row r="294" spans="1:12" x14ac:dyDescent="0.25">
      <c r="A294" t="s">
        <v>8491</v>
      </c>
      <c r="B294">
        <v>293</v>
      </c>
      <c r="C294" t="s">
        <v>8492</v>
      </c>
      <c r="D294" t="s">
        <v>6281</v>
      </c>
      <c r="E294" t="s">
        <v>122</v>
      </c>
      <c r="F294" t="s">
        <v>6313</v>
      </c>
      <c r="G294" s="4">
        <v>0.17799999999999999</v>
      </c>
      <c r="H294">
        <v>71</v>
      </c>
      <c r="I294">
        <v>0</v>
      </c>
      <c r="J294">
        <v>400</v>
      </c>
      <c r="K294">
        <v>2021</v>
      </c>
      <c r="L294" s="11"/>
    </row>
    <row r="295" spans="1:12" x14ac:dyDescent="0.25">
      <c r="A295" t="s">
        <v>8493</v>
      </c>
      <c r="B295">
        <v>294</v>
      </c>
      <c r="C295" t="s">
        <v>8494</v>
      </c>
      <c r="D295" t="s">
        <v>6299</v>
      </c>
      <c r="E295" t="s">
        <v>658</v>
      </c>
      <c r="F295" t="s">
        <v>6303</v>
      </c>
      <c r="G295" s="4">
        <v>9.9000000000000005E-2</v>
      </c>
      <c r="H295">
        <v>0.4</v>
      </c>
      <c r="I295">
        <v>0.4</v>
      </c>
      <c r="J295">
        <v>7.4</v>
      </c>
      <c r="K295">
        <v>2021</v>
      </c>
      <c r="L295" s="11"/>
    </row>
    <row r="296" spans="1:12" x14ac:dyDescent="0.25">
      <c r="A296" t="s">
        <v>8495</v>
      </c>
      <c r="B296">
        <v>295</v>
      </c>
      <c r="C296" t="s">
        <v>8496</v>
      </c>
      <c r="D296" t="s">
        <v>6277</v>
      </c>
      <c r="E296" t="s">
        <v>6690</v>
      </c>
      <c r="F296" t="s">
        <v>132</v>
      </c>
      <c r="G296" s="4">
        <v>0.08</v>
      </c>
      <c r="H296">
        <v>4.3</v>
      </c>
      <c r="I296">
        <v>3.7</v>
      </c>
      <c r="J296">
        <v>100</v>
      </c>
      <c r="K296">
        <v>2021</v>
      </c>
      <c r="L296" s="11"/>
    </row>
    <row r="297" spans="1:12" x14ac:dyDescent="0.25">
      <c r="A297" t="s">
        <v>8497</v>
      </c>
      <c r="B297">
        <v>296</v>
      </c>
      <c r="C297" t="s">
        <v>8498</v>
      </c>
      <c r="D297" t="s">
        <v>6294</v>
      </c>
      <c r="E297" t="s">
        <v>6325</v>
      </c>
      <c r="F297" t="s">
        <v>6313</v>
      </c>
      <c r="G297" s="4">
        <v>0</v>
      </c>
      <c r="H297">
        <v>0</v>
      </c>
      <c r="I297">
        <v>0</v>
      </c>
      <c r="J297">
        <v>200</v>
      </c>
      <c r="K297">
        <v>2021</v>
      </c>
      <c r="L297" s="11"/>
    </row>
    <row r="298" spans="1:12" x14ac:dyDescent="0.25">
      <c r="A298" t="s">
        <v>8499</v>
      </c>
      <c r="B298">
        <v>297</v>
      </c>
      <c r="C298" t="s">
        <v>8500</v>
      </c>
      <c r="D298" t="s">
        <v>6290</v>
      </c>
      <c r="E298" t="s">
        <v>6492</v>
      </c>
      <c r="F298" t="s">
        <v>6313</v>
      </c>
      <c r="G298" s="4">
        <v>0</v>
      </c>
      <c r="H298">
        <v>0</v>
      </c>
      <c r="I298">
        <v>0</v>
      </c>
      <c r="J298">
        <v>25</v>
      </c>
      <c r="K298">
        <v>2021</v>
      </c>
      <c r="L298" s="11"/>
    </row>
    <row r="299" spans="1:12" x14ac:dyDescent="0.25">
      <c r="A299" t="s">
        <v>8501</v>
      </c>
      <c r="B299">
        <v>298</v>
      </c>
      <c r="C299" t="s">
        <v>8502</v>
      </c>
      <c r="D299" t="s">
        <v>6294</v>
      </c>
      <c r="E299" t="s">
        <v>6412</v>
      </c>
      <c r="F299" t="s">
        <v>6296</v>
      </c>
      <c r="G299" s="4">
        <v>0.58599999999999997</v>
      </c>
      <c r="H299">
        <v>29.3</v>
      </c>
      <c r="I299">
        <v>0</v>
      </c>
      <c r="J299">
        <v>50</v>
      </c>
      <c r="K299">
        <v>2021</v>
      </c>
      <c r="L299" s="11"/>
    </row>
    <row r="300" spans="1:12" x14ac:dyDescent="0.25">
      <c r="A300" t="s">
        <v>8503</v>
      </c>
      <c r="B300">
        <v>299</v>
      </c>
      <c r="C300" t="s">
        <v>8504</v>
      </c>
      <c r="D300" t="s">
        <v>6369</v>
      </c>
      <c r="E300" t="s">
        <v>6914</v>
      </c>
      <c r="F300" t="s">
        <v>6316</v>
      </c>
      <c r="G300" s="4">
        <v>0.36399999999999999</v>
      </c>
      <c r="H300">
        <v>0</v>
      </c>
      <c r="I300">
        <v>272.7</v>
      </c>
      <c r="J300">
        <v>750</v>
      </c>
      <c r="K300">
        <v>2021</v>
      </c>
      <c r="L300" s="11"/>
    </row>
    <row r="301" spans="1:12" x14ac:dyDescent="0.25">
      <c r="A301" t="s">
        <v>8505</v>
      </c>
      <c r="B301">
        <v>300</v>
      </c>
      <c r="C301" t="s">
        <v>8506</v>
      </c>
      <c r="D301" t="s">
        <v>6299</v>
      </c>
      <c r="E301" t="s">
        <v>8507</v>
      </c>
      <c r="F301" t="s">
        <v>6303</v>
      </c>
      <c r="G301" s="4">
        <v>3.3000000000000002E-2</v>
      </c>
      <c r="H301">
        <v>0.7</v>
      </c>
      <c r="I301">
        <v>0</v>
      </c>
      <c r="J301">
        <v>20</v>
      </c>
      <c r="K301">
        <v>2021</v>
      </c>
      <c r="L301" s="11"/>
    </row>
    <row r="302" spans="1:12" x14ac:dyDescent="0.25">
      <c r="A302" t="s">
        <v>8508</v>
      </c>
      <c r="B302">
        <v>301</v>
      </c>
      <c r="C302" t="s">
        <v>8509</v>
      </c>
      <c r="D302" t="s">
        <v>6277</v>
      </c>
      <c r="E302" t="s">
        <v>6621</v>
      </c>
      <c r="F302" t="s">
        <v>84</v>
      </c>
      <c r="G302" s="4">
        <v>1</v>
      </c>
      <c r="H302">
        <v>21.7</v>
      </c>
      <c r="I302">
        <v>418.3</v>
      </c>
      <c r="J302">
        <v>440</v>
      </c>
      <c r="K302">
        <v>2021</v>
      </c>
      <c r="L302" s="11"/>
    </row>
    <row r="303" spans="1:12" x14ac:dyDescent="0.25">
      <c r="A303" t="s">
        <v>8510</v>
      </c>
      <c r="B303">
        <v>302</v>
      </c>
      <c r="C303" t="s">
        <v>8511</v>
      </c>
      <c r="D303" t="s">
        <v>6369</v>
      </c>
      <c r="E303" t="s">
        <v>6392</v>
      </c>
      <c r="F303" t="s">
        <v>84</v>
      </c>
      <c r="G303" s="4">
        <v>0.99299999999999999</v>
      </c>
      <c r="H303">
        <v>43.3</v>
      </c>
      <c r="I303">
        <v>301.39999999999998</v>
      </c>
      <c r="J303">
        <v>347</v>
      </c>
      <c r="K303">
        <v>2021</v>
      </c>
      <c r="L303" s="11"/>
    </row>
    <row r="304" spans="1:12" x14ac:dyDescent="0.25">
      <c r="A304" t="s">
        <v>8512</v>
      </c>
      <c r="B304">
        <v>303</v>
      </c>
      <c r="C304" t="s">
        <v>8513</v>
      </c>
      <c r="D304" t="s">
        <v>6294</v>
      </c>
      <c r="E304" t="s">
        <v>8287</v>
      </c>
      <c r="F304" t="s">
        <v>6319</v>
      </c>
      <c r="G304" s="4">
        <v>0.27500000000000002</v>
      </c>
      <c r="H304">
        <v>34.4</v>
      </c>
      <c r="I304">
        <v>343.8</v>
      </c>
      <c r="J304" s="7">
        <v>1375</v>
      </c>
      <c r="K304">
        <v>2021</v>
      </c>
      <c r="L304" s="11"/>
    </row>
    <row r="305" spans="1:12" x14ac:dyDescent="0.25">
      <c r="A305" t="s">
        <v>8514</v>
      </c>
      <c r="B305">
        <v>304</v>
      </c>
      <c r="C305" t="s">
        <v>8515</v>
      </c>
      <c r="D305" t="s">
        <v>6299</v>
      </c>
      <c r="E305" t="s">
        <v>715</v>
      </c>
      <c r="F305" t="s">
        <v>6303</v>
      </c>
      <c r="G305" s="4">
        <v>2E-3</v>
      </c>
      <c r="H305">
        <v>0</v>
      </c>
      <c r="I305">
        <v>0</v>
      </c>
      <c r="J305">
        <v>8.6</v>
      </c>
      <c r="K305">
        <v>2021</v>
      </c>
      <c r="L305" s="11"/>
    </row>
    <row r="306" spans="1:12" x14ac:dyDescent="0.25">
      <c r="A306" t="s">
        <v>8516</v>
      </c>
      <c r="B306">
        <v>305</v>
      </c>
      <c r="C306" t="s">
        <v>8517</v>
      </c>
      <c r="D306" t="s">
        <v>6294</v>
      </c>
      <c r="E306" t="s">
        <v>6412</v>
      </c>
      <c r="F306" t="s">
        <v>6313</v>
      </c>
      <c r="G306" s="4">
        <v>3.7999999999999999E-2</v>
      </c>
      <c r="H306">
        <v>1</v>
      </c>
      <c r="I306">
        <v>0.2</v>
      </c>
      <c r="J306">
        <v>33</v>
      </c>
      <c r="K306">
        <v>2021</v>
      </c>
      <c r="L306" s="11"/>
    </row>
    <row r="307" spans="1:12" x14ac:dyDescent="0.25">
      <c r="A307" t="s">
        <v>8518</v>
      </c>
      <c r="B307">
        <v>306</v>
      </c>
      <c r="C307" t="s">
        <v>8519</v>
      </c>
      <c r="D307" t="s">
        <v>6369</v>
      </c>
      <c r="E307" t="s">
        <v>6657</v>
      </c>
      <c r="F307" t="s">
        <v>6287</v>
      </c>
      <c r="G307" s="4">
        <v>1</v>
      </c>
      <c r="H307">
        <v>4.3</v>
      </c>
      <c r="I307">
        <v>3.4</v>
      </c>
      <c r="J307">
        <v>7.8</v>
      </c>
      <c r="K307">
        <v>2021</v>
      </c>
      <c r="L307" s="11"/>
    </row>
    <row r="308" spans="1:12" x14ac:dyDescent="0.25">
      <c r="A308" t="s">
        <v>8520</v>
      </c>
      <c r="B308">
        <v>307</v>
      </c>
      <c r="C308" t="s">
        <v>8521</v>
      </c>
      <c r="D308" t="s">
        <v>6294</v>
      </c>
      <c r="E308" t="s">
        <v>6306</v>
      </c>
      <c r="F308" t="s">
        <v>6303</v>
      </c>
      <c r="G308" s="4">
        <v>0</v>
      </c>
      <c r="H308">
        <v>0</v>
      </c>
      <c r="I308">
        <v>0</v>
      </c>
      <c r="J308">
        <v>50</v>
      </c>
      <c r="K308">
        <v>2021</v>
      </c>
      <c r="L308" s="11"/>
    </row>
    <row r="309" spans="1:12" x14ac:dyDescent="0.25">
      <c r="A309" t="s">
        <v>8522</v>
      </c>
      <c r="B309">
        <v>308</v>
      </c>
      <c r="C309" t="s">
        <v>8523</v>
      </c>
      <c r="D309" t="s">
        <v>6281</v>
      </c>
      <c r="E309" t="s">
        <v>1029</v>
      </c>
      <c r="F309" t="s">
        <v>6400</v>
      </c>
      <c r="G309" s="4">
        <v>0.248</v>
      </c>
      <c r="H309">
        <v>12.4</v>
      </c>
      <c r="I309">
        <v>0</v>
      </c>
      <c r="J309">
        <v>50</v>
      </c>
      <c r="K309">
        <v>2021</v>
      </c>
      <c r="L309" s="11"/>
    </row>
    <row r="310" spans="1:12" x14ac:dyDescent="0.25">
      <c r="A310" t="s">
        <v>8524</v>
      </c>
      <c r="B310">
        <v>309</v>
      </c>
      <c r="C310" t="s">
        <v>8525</v>
      </c>
      <c r="D310" t="s">
        <v>6294</v>
      </c>
      <c r="E310" t="s">
        <v>6306</v>
      </c>
      <c r="F310" t="s">
        <v>6319</v>
      </c>
      <c r="G310" s="4">
        <v>0.41699999999999998</v>
      </c>
      <c r="H310">
        <v>31.3</v>
      </c>
      <c r="I310">
        <v>281.3</v>
      </c>
      <c r="J310">
        <v>750</v>
      </c>
      <c r="K310">
        <v>2021</v>
      </c>
      <c r="L310" s="11"/>
    </row>
    <row r="311" spans="1:12" x14ac:dyDescent="0.25">
      <c r="A311" t="s">
        <v>8526</v>
      </c>
      <c r="B311">
        <v>310</v>
      </c>
      <c r="C311" t="s">
        <v>8527</v>
      </c>
      <c r="D311" t="s">
        <v>6290</v>
      </c>
      <c r="E311" t="s">
        <v>6526</v>
      </c>
      <c r="F311" t="s">
        <v>6287</v>
      </c>
      <c r="G311" s="4">
        <v>0.44900000000000001</v>
      </c>
      <c r="H311">
        <v>19</v>
      </c>
      <c r="I311">
        <v>5.7</v>
      </c>
      <c r="J311">
        <v>55</v>
      </c>
      <c r="K311">
        <v>2021</v>
      </c>
      <c r="L311" s="11"/>
    </row>
    <row r="312" spans="1:12" x14ac:dyDescent="0.25">
      <c r="A312" t="s">
        <v>8528</v>
      </c>
      <c r="B312">
        <v>311</v>
      </c>
      <c r="C312" t="s">
        <v>8529</v>
      </c>
      <c r="D312" t="s">
        <v>6369</v>
      </c>
      <c r="E312" t="s">
        <v>7680</v>
      </c>
      <c r="F312" t="s">
        <v>6303</v>
      </c>
      <c r="G312" s="4">
        <v>8.7999999999999995E-2</v>
      </c>
      <c r="H312">
        <v>0.6</v>
      </c>
      <c r="I312">
        <v>0.1</v>
      </c>
      <c r="J312">
        <v>7.5</v>
      </c>
      <c r="K312">
        <v>2021</v>
      </c>
      <c r="L312" s="11"/>
    </row>
    <row r="313" spans="1:12" x14ac:dyDescent="0.25">
      <c r="A313" t="s">
        <v>8530</v>
      </c>
      <c r="B313">
        <v>312</v>
      </c>
      <c r="C313" t="s">
        <v>8531</v>
      </c>
      <c r="D313" t="s">
        <v>6294</v>
      </c>
      <c r="E313" t="s">
        <v>4824</v>
      </c>
      <c r="F313" t="s">
        <v>6313</v>
      </c>
      <c r="G313" s="4">
        <v>5.6000000000000001E-2</v>
      </c>
      <c r="H313">
        <v>8.5</v>
      </c>
      <c r="I313">
        <v>0</v>
      </c>
      <c r="J313">
        <v>150</v>
      </c>
      <c r="K313">
        <v>2021</v>
      </c>
      <c r="L313" s="11"/>
    </row>
    <row r="314" spans="1:12" x14ac:dyDescent="0.25">
      <c r="A314" t="s">
        <v>8532</v>
      </c>
      <c r="B314">
        <v>313</v>
      </c>
      <c r="C314" t="s">
        <v>8533</v>
      </c>
      <c r="D314" t="s">
        <v>6299</v>
      </c>
      <c r="E314" t="s">
        <v>4726</v>
      </c>
      <c r="F314" t="s">
        <v>6296</v>
      </c>
      <c r="G314" s="4">
        <v>0.52800000000000002</v>
      </c>
      <c r="H314">
        <v>31.9</v>
      </c>
      <c r="I314">
        <v>32</v>
      </c>
      <c r="J314">
        <v>121.1</v>
      </c>
      <c r="K314">
        <v>2021</v>
      </c>
      <c r="L314" s="11"/>
    </row>
    <row r="315" spans="1:12" x14ac:dyDescent="0.25">
      <c r="A315" t="s">
        <v>8534</v>
      </c>
      <c r="B315">
        <v>314</v>
      </c>
      <c r="C315" t="s">
        <v>8535</v>
      </c>
      <c r="D315" t="s">
        <v>6290</v>
      </c>
      <c r="E315" t="s">
        <v>6529</v>
      </c>
      <c r="F315" t="s">
        <v>84</v>
      </c>
      <c r="G315" s="4">
        <v>0.25800000000000001</v>
      </c>
      <c r="H315">
        <v>71.400000000000006</v>
      </c>
      <c r="I315">
        <v>18.899999999999999</v>
      </c>
      <c r="J315">
        <v>350</v>
      </c>
      <c r="K315">
        <v>2021</v>
      </c>
      <c r="L315" s="11"/>
    </row>
    <row r="316" spans="1:12" x14ac:dyDescent="0.25">
      <c r="A316" t="s">
        <v>8536</v>
      </c>
      <c r="B316">
        <v>315</v>
      </c>
      <c r="C316" t="s">
        <v>8537</v>
      </c>
      <c r="D316" t="s">
        <v>6299</v>
      </c>
      <c r="E316" t="s">
        <v>715</v>
      </c>
      <c r="F316" t="s">
        <v>6316</v>
      </c>
      <c r="G316" s="4">
        <v>1</v>
      </c>
      <c r="H316">
        <v>0.1</v>
      </c>
      <c r="I316">
        <v>10</v>
      </c>
      <c r="J316">
        <v>10</v>
      </c>
      <c r="K316">
        <v>2021</v>
      </c>
      <c r="L316" s="11"/>
    </row>
    <row r="317" spans="1:12" x14ac:dyDescent="0.25">
      <c r="A317" t="s">
        <v>8538</v>
      </c>
      <c r="B317">
        <v>316</v>
      </c>
      <c r="C317" t="s">
        <v>8539</v>
      </c>
      <c r="D317" t="s">
        <v>6369</v>
      </c>
      <c r="E317" t="s">
        <v>8540</v>
      </c>
      <c r="F317" t="s">
        <v>6319</v>
      </c>
      <c r="G317" s="4">
        <v>0.17499999999999999</v>
      </c>
      <c r="H317">
        <v>12.5</v>
      </c>
      <c r="I317">
        <v>5</v>
      </c>
      <c r="J317">
        <v>100</v>
      </c>
      <c r="K317">
        <v>2021</v>
      </c>
      <c r="L317" s="11"/>
    </row>
    <row r="318" spans="1:12" x14ac:dyDescent="0.25">
      <c r="A318" t="s">
        <v>8541</v>
      </c>
      <c r="B318">
        <v>317</v>
      </c>
      <c r="C318" t="s">
        <v>8542</v>
      </c>
      <c r="D318" t="s">
        <v>6369</v>
      </c>
      <c r="E318" t="s">
        <v>6816</v>
      </c>
      <c r="F318" t="s">
        <v>6319</v>
      </c>
      <c r="G318" s="4">
        <v>0.2</v>
      </c>
      <c r="H318">
        <v>17.5</v>
      </c>
      <c r="I318">
        <v>2.5</v>
      </c>
      <c r="J318">
        <v>100</v>
      </c>
      <c r="K318">
        <v>2021</v>
      </c>
      <c r="L318" s="11"/>
    </row>
    <row r="319" spans="1:12" x14ac:dyDescent="0.25">
      <c r="A319" t="s">
        <v>8543</v>
      </c>
      <c r="B319">
        <v>318</v>
      </c>
      <c r="C319" t="s">
        <v>8544</v>
      </c>
      <c r="D319" t="s">
        <v>6284</v>
      </c>
      <c r="E319" t="s">
        <v>255</v>
      </c>
      <c r="F319" t="s">
        <v>6400</v>
      </c>
      <c r="G319" s="4">
        <v>0</v>
      </c>
      <c r="H319">
        <v>0</v>
      </c>
      <c r="I319">
        <v>0</v>
      </c>
      <c r="J319">
        <v>21.6</v>
      </c>
      <c r="K319">
        <v>2021</v>
      </c>
      <c r="L319" s="11"/>
    </row>
    <row r="320" spans="1:12" x14ac:dyDescent="0.25">
      <c r="A320" t="s">
        <v>8545</v>
      </c>
      <c r="B320">
        <v>319</v>
      </c>
      <c r="C320" t="s">
        <v>8546</v>
      </c>
      <c r="D320" t="s">
        <v>6290</v>
      </c>
      <c r="E320" t="s">
        <v>6526</v>
      </c>
      <c r="F320" t="s">
        <v>6319</v>
      </c>
      <c r="G320" s="4">
        <v>0.20899999999999999</v>
      </c>
      <c r="H320">
        <v>8.3000000000000007</v>
      </c>
      <c r="I320">
        <v>0</v>
      </c>
      <c r="J320">
        <v>40</v>
      </c>
      <c r="K320">
        <v>2021</v>
      </c>
      <c r="L320" s="11"/>
    </row>
    <row r="321" spans="1:12" x14ac:dyDescent="0.25">
      <c r="A321" t="s">
        <v>8547</v>
      </c>
      <c r="B321">
        <v>320</v>
      </c>
      <c r="C321" t="s">
        <v>8548</v>
      </c>
      <c r="D321" t="s">
        <v>6290</v>
      </c>
      <c r="E321" t="s">
        <v>6761</v>
      </c>
      <c r="F321" t="s">
        <v>6400</v>
      </c>
      <c r="G321" s="4">
        <v>0.22500000000000001</v>
      </c>
      <c r="H321">
        <v>16.600000000000001</v>
      </c>
      <c r="I321">
        <v>5.9</v>
      </c>
      <c r="J321">
        <v>100</v>
      </c>
      <c r="K321">
        <v>2021</v>
      </c>
      <c r="L321" s="11"/>
    </row>
    <row r="322" spans="1:12" x14ac:dyDescent="0.25">
      <c r="A322" t="s">
        <v>8549</v>
      </c>
      <c r="B322">
        <v>321</v>
      </c>
      <c r="C322" t="s">
        <v>8550</v>
      </c>
      <c r="D322" t="s">
        <v>6299</v>
      </c>
      <c r="E322" t="s">
        <v>4726</v>
      </c>
      <c r="F322" t="s">
        <v>6303</v>
      </c>
      <c r="G322" s="4">
        <v>8.7999999999999995E-2</v>
      </c>
      <c r="H322">
        <v>0</v>
      </c>
      <c r="I322">
        <v>15.6</v>
      </c>
      <c r="J322">
        <v>176</v>
      </c>
      <c r="K322">
        <v>2021</v>
      </c>
      <c r="L322" s="11"/>
    </row>
    <row r="323" spans="1:12" x14ac:dyDescent="0.25">
      <c r="A323" t="s">
        <v>8551</v>
      </c>
      <c r="B323">
        <v>322</v>
      </c>
      <c r="C323" t="s">
        <v>6948</v>
      </c>
      <c r="D323" t="s">
        <v>6277</v>
      </c>
      <c r="E323" t="s">
        <v>4733</v>
      </c>
      <c r="F323" t="s">
        <v>6319</v>
      </c>
      <c r="G323" s="4">
        <v>0.26800000000000002</v>
      </c>
      <c r="H323">
        <v>69.099999999999994</v>
      </c>
      <c r="I323">
        <v>64.7</v>
      </c>
      <c r="J323">
        <v>500</v>
      </c>
      <c r="K323">
        <v>2021</v>
      </c>
      <c r="L323" s="11"/>
    </row>
    <row r="324" spans="1:12" x14ac:dyDescent="0.25">
      <c r="A324" t="s">
        <v>8552</v>
      </c>
      <c r="B324">
        <v>323</v>
      </c>
      <c r="C324" t="s">
        <v>8553</v>
      </c>
      <c r="D324" t="s">
        <v>6369</v>
      </c>
      <c r="E324" t="s">
        <v>7481</v>
      </c>
      <c r="F324" t="s">
        <v>6400</v>
      </c>
      <c r="G324" s="4">
        <v>0.23200000000000001</v>
      </c>
      <c r="H324">
        <v>16.2</v>
      </c>
      <c r="I324">
        <v>0</v>
      </c>
      <c r="J324">
        <v>70</v>
      </c>
      <c r="K324">
        <v>2021</v>
      </c>
      <c r="L324" s="11"/>
    </row>
    <row r="325" spans="1:12" x14ac:dyDescent="0.25">
      <c r="A325" t="s">
        <v>8554</v>
      </c>
      <c r="B325">
        <v>324</v>
      </c>
      <c r="C325" t="s">
        <v>8555</v>
      </c>
      <c r="D325" t="s">
        <v>6284</v>
      </c>
      <c r="E325" t="s">
        <v>168</v>
      </c>
      <c r="F325" t="s">
        <v>6409</v>
      </c>
      <c r="G325" s="4">
        <v>2.1999999999999999E-2</v>
      </c>
      <c r="H325">
        <v>8.9</v>
      </c>
      <c r="I325">
        <v>0</v>
      </c>
      <c r="J325">
        <v>400</v>
      </c>
      <c r="K325">
        <v>2021</v>
      </c>
      <c r="L325" s="11"/>
    </row>
    <row r="326" spans="1:12" x14ac:dyDescent="0.25">
      <c r="A326" t="s">
        <v>8556</v>
      </c>
      <c r="B326">
        <v>325</v>
      </c>
      <c r="C326" t="s">
        <v>8557</v>
      </c>
      <c r="D326" t="s">
        <v>6281</v>
      </c>
      <c r="E326" t="s">
        <v>430</v>
      </c>
      <c r="F326" t="s">
        <v>6303</v>
      </c>
      <c r="G326" s="4">
        <v>0.11700000000000001</v>
      </c>
      <c r="H326">
        <v>0.9</v>
      </c>
      <c r="I326">
        <v>5</v>
      </c>
      <c r="J326">
        <v>50.7</v>
      </c>
      <c r="K326">
        <v>2021</v>
      </c>
      <c r="L326" s="11"/>
    </row>
    <row r="327" spans="1:12" x14ac:dyDescent="0.25">
      <c r="A327" t="s">
        <v>8558</v>
      </c>
      <c r="B327">
        <v>326</v>
      </c>
      <c r="C327" t="s">
        <v>8559</v>
      </c>
      <c r="D327" t="s">
        <v>6284</v>
      </c>
      <c r="E327" t="s">
        <v>698</v>
      </c>
      <c r="F327" t="s">
        <v>6319</v>
      </c>
      <c r="G327" s="4">
        <v>0.25</v>
      </c>
      <c r="H327">
        <v>0</v>
      </c>
      <c r="I327">
        <v>8.8000000000000007</v>
      </c>
      <c r="J327">
        <v>35</v>
      </c>
      <c r="K327">
        <v>2021</v>
      </c>
      <c r="L327" s="11"/>
    </row>
    <row r="328" spans="1:12" x14ac:dyDescent="0.25">
      <c r="A328" t="s">
        <v>8560</v>
      </c>
      <c r="B328">
        <v>327</v>
      </c>
      <c r="C328" t="s">
        <v>8561</v>
      </c>
      <c r="D328" t="s">
        <v>6281</v>
      </c>
      <c r="E328" t="s">
        <v>113</v>
      </c>
      <c r="F328" t="s">
        <v>6303</v>
      </c>
      <c r="G328" s="4">
        <v>2E-3</v>
      </c>
      <c r="H328">
        <v>1</v>
      </c>
      <c r="I328">
        <v>0</v>
      </c>
      <c r="J328">
        <v>500</v>
      </c>
      <c r="K328">
        <v>2021</v>
      </c>
      <c r="L328" s="11"/>
    </row>
    <row r="329" spans="1:12" x14ac:dyDescent="0.25">
      <c r="A329" t="s">
        <v>8562</v>
      </c>
      <c r="B329">
        <v>328</v>
      </c>
      <c r="C329" t="s">
        <v>8563</v>
      </c>
      <c r="D329" t="s">
        <v>6281</v>
      </c>
      <c r="E329" t="s">
        <v>6628</v>
      </c>
      <c r="F329" t="s">
        <v>6303</v>
      </c>
      <c r="G329" s="4">
        <v>7.0000000000000001E-3</v>
      </c>
      <c r="H329">
        <v>0</v>
      </c>
      <c r="I329">
        <v>0.1</v>
      </c>
      <c r="J329">
        <v>10</v>
      </c>
      <c r="K329">
        <v>2021</v>
      </c>
      <c r="L329" s="11"/>
    </row>
    <row r="330" spans="1:12" x14ac:dyDescent="0.25">
      <c r="A330" t="s">
        <v>8564</v>
      </c>
      <c r="B330">
        <v>329</v>
      </c>
      <c r="C330" t="s">
        <v>8565</v>
      </c>
      <c r="D330" t="s">
        <v>6277</v>
      </c>
      <c r="E330" t="s">
        <v>6278</v>
      </c>
      <c r="F330" t="s">
        <v>6303</v>
      </c>
      <c r="G330" s="4">
        <v>2.8000000000000001E-2</v>
      </c>
      <c r="H330">
        <v>1.1000000000000001</v>
      </c>
      <c r="I330">
        <v>1.7</v>
      </c>
      <c r="J330">
        <v>100</v>
      </c>
      <c r="K330">
        <v>2021</v>
      </c>
      <c r="L330" s="11"/>
    </row>
    <row r="331" spans="1:12" x14ac:dyDescent="0.25">
      <c r="A331" t="s">
        <v>8566</v>
      </c>
      <c r="B331">
        <v>330</v>
      </c>
      <c r="C331" t="s">
        <v>8567</v>
      </c>
      <c r="D331" t="s">
        <v>6277</v>
      </c>
      <c r="E331" t="s">
        <v>6690</v>
      </c>
      <c r="F331" t="s">
        <v>6296</v>
      </c>
      <c r="G331" s="4">
        <v>0.45100000000000001</v>
      </c>
      <c r="H331">
        <v>17.5</v>
      </c>
      <c r="I331">
        <v>5</v>
      </c>
      <c r="J331">
        <v>50</v>
      </c>
      <c r="K331">
        <v>2021</v>
      </c>
      <c r="L331" s="11"/>
    </row>
    <row r="332" spans="1:12" x14ac:dyDescent="0.25">
      <c r="A332" t="s">
        <v>8568</v>
      </c>
      <c r="B332">
        <v>331</v>
      </c>
      <c r="C332" t="s">
        <v>8569</v>
      </c>
      <c r="D332" t="s">
        <v>6290</v>
      </c>
      <c r="E332" t="s">
        <v>7644</v>
      </c>
      <c r="F332" t="s">
        <v>6303</v>
      </c>
      <c r="G332" s="4">
        <v>4.0000000000000001E-3</v>
      </c>
      <c r="H332">
        <v>0</v>
      </c>
      <c r="I332">
        <v>0</v>
      </c>
      <c r="J332">
        <v>12</v>
      </c>
      <c r="K332">
        <v>2021</v>
      </c>
      <c r="L332" s="11"/>
    </row>
    <row r="333" spans="1:12" x14ac:dyDescent="0.25">
      <c r="A333" t="s">
        <v>8570</v>
      </c>
      <c r="B333">
        <v>332</v>
      </c>
      <c r="C333" t="s">
        <v>8571</v>
      </c>
      <c r="D333" t="s">
        <v>6290</v>
      </c>
      <c r="E333" t="s">
        <v>6460</v>
      </c>
      <c r="F333" t="s">
        <v>6303</v>
      </c>
      <c r="G333" s="4">
        <v>4.2000000000000003E-2</v>
      </c>
      <c r="H333">
        <v>0.1</v>
      </c>
      <c r="I333">
        <v>0.1</v>
      </c>
      <c r="J333">
        <v>5</v>
      </c>
      <c r="K333">
        <v>2021</v>
      </c>
      <c r="L333" s="11"/>
    </row>
    <row r="334" spans="1:12" x14ac:dyDescent="0.25">
      <c r="A334" t="s">
        <v>8572</v>
      </c>
      <c r="B334">
        <v>333</v>
      </c>
      <c r="C334" t="s">
        <v>8573</v>
      </c>
      <c r="D334" t="s">
        <v>6299</v>
      </c>
      <c r="E334" t="s">
        <v>6300</v>
      </c>
      <c r="F334" t="s">
        <v>6303</v>
      </c>
      <c r="G334" s="4">
        <v>6.3E-2</v>
      </c>
      <c r="H334">
        <v>1</v>
      </c>
      <c r="I334">
        <v>1</v>
      </c>
      <c r="J334">
        <v>30</v>
      </c>
      <c r="K334">
        <v>2021</v>
      </c>
      <c r="L334" s="11"/>
    </row>
    <row r="335" spans="1:12" x14ac:dyDescent="0.25">
      <c r="A335" t="s">
        <v>8574</v>
      </c>
      <c r="B335">
        <v>334</v>
      </c>
      <c r="C335" t="s">
        <v>8575</v>
      </c>
      <c r="D335" t="s">
        <v>6284</v>
      </c>
      <c r="E335" t="s">
        <v>79</v>
      </c>
      <c r="F335" t="s">
        <v>6287</v>
      </c>
      <c r="G335" s="4">
        <v>0.46600000000000003</v>
      </c>
      <c r="H335">
        <v>123.4</v>
      </c>
      <c r="I335">
        <v>16.5</v>
      </c>
      <c r="J335">
        <v>300</v>
      </c>
      <c r="K335">
        <v>2021</v>
      </c>
      <c r="L335" s="11"/>
    </row>
    <row r="336" spans="1:12" x14ac:dyDescent="0.25">
      <c r="A336" t="s">
        <v>8576</v>
      </c>
      <c r="B336">
        <v>335</v>
      </c>
      <c r="C336" t="s">
        <v>8577</v>
      </c>
      <c r="D336" t="s">
        <v>6290</v>
      </c>
      <c r="E336" t="s">
        <v>6328</v>
      </c>
      <c r="F336" t="s">
        <v>6296</v>
      </c>
      <c r="G336" s="4">
        <v>0.81799999999999995</v>
      </c>
      <c r="H336">
        <v>123.4</v>
      </c>
      <c r="I336">
        <v>3.4</v>
      </c>
      <c r="J336">
        <v>155</v>
      </c>
      <c r="K336">
        <v>2021</v>
      </c>
      <c r="L336" s="11"/>
    </row>
    <row r="337" spans="1:12" x14ac:dyDescent="0.25">
      <c r="A337" t="s">
        <v>8578</v>
      </c>
      <c r="B337">
        <v>336</v>
      </c>
      <c r="C337" t="s">
        <v>8579</v>
      </c>
      <c r="D337" t="s">
        <v>6284</v>
      </c>
      <c r="E337" t="s">
        <v>79</v>
      </c>
      <c r="F337" t="s">
        <v>6303</v>
      </c>
      <c r="G337" s="4">
        <v>0.1</v>
      </c>
      <c r="H337">
        <v>16.7</v>
      </c>
      <c r="I337">
        <v>33.299999999999997</v>
      </c>
      <c r="J337">
        <v>500</v>
      </c>
      <c r="K337">
        <v>2021</v>
      </c>
      <c r="L337" s="11"/>
    </row>
    <row r="338" spans="1:12" x14ac:dyDescent="0.25">
      <c r="A338" t="s">
        <v>8580</v>
      </c>
      <c r="B338">
        <v>337</v>
      </c>
      <c r="C338" t="s">
        <v>8581</v>
      </c>
      <c r="D338" t="s">
        <v>6294</v>
      </c>
      <c r="E338" t="s">
        <v>6837</v>
      </c>
      <c r="F338" t="s">
        <v>6303</v>
      </c>
      <c r="G338" s="4">
        <v>1.2E-2</v>
      </c>
      <c r="H338">
        <v>0.2</v>
      </c>
      <c r="I338">
        <v>0</v>
      </c>
      <c r="J338">
        <v>20</v>
      </c>
      <c r="K338">
        <v>2021</v>
      </c>
      <c r="L338" s="11"/>
    </row>
    <row r="339" spans="1:12" x14ac:dyDescent="0.25">
      <c r="A339" t="s">
        <v>8582</v>
      </c>
      <c r="B339">
        <v>338</v>
      </c>
      <c r="C339" t="s">
        <v>8583</v>
      </c>
      <c r="D339" t="s">
        <v>6299</v>
      </c>
      <c r="E339" t="s">
        <v>6469</v>
      </c>
      <c r="F339" t="s">
        <v>84</v>
      </c>
      <c r="G339" s="4">
        <v>0.34300000000000003</v>
      </c>
      <c r="H339">
        <v>14.7</v>
      </c>
      <c r="I339">
        <v>0.7</v>
      </c>
      <c r="J339">
        <v>44.8</v>
      </c>
      <c r="K339">
        <v>2021</v>
      </c>
      <c r="L339" s="11"/>
    </row>
    <row r="340" spans="1:12" x14ac:dyDescent="0.25">
      <c r="A340" t="s">
        <v>8584</v>
      </c>
      <c r="B340">
        <v>339</v>
      </c>
      <c r="C340" t="s">
        <v>8585</v>
      </c>
      <c r="D340" t="s">
        <v>6284</v>
      </c>
      <c r="E340" t="s">
        <v>424</v>
      </c>
      <c r="F340" t="s">
        <v>6303</v>
      </c>
      <c r="G340" s="4">
        <v>1E-3</v>
      </c>
      <c r="H340">
        <v>0.1</v>
      </c>
      <c r="I340">
        <v>0</v>
      </c>
      <c r="J340">
        <v>75</v>
      </c>
      <c r="K340">
        <v>2021</v>
      </c>
      <c r="L340" s="11"/>
    </row>
    <row r="341" spans="1:12" x14ac:dyDescent="0.25">
      <c r="A341" t="s">
        <v>8586</v>
      </c>
      <c r="B341">
        <v>340</v>
      </c>
      <c r="C341" t="s">
        <v>8587</v>
      </c>
      <c r="D341" t="s">
        <v>6294</v>
      </c>
      <c r="E341" t="s">
        <v>6325</v>
      </c>
      <c r="F341" t="s">
        <v>6303</v>
      </c>
      <c r="G341" s="4">
        <v>9.5000000000000001E-2</v>
      </c>
      <c r="H341">
        <v>14.3</v>
      </c>
      <c r="I341">
        <v>5.4</v>
      </c>
      <c r="J341">
        <v>207</v>
      </c>
      <c r="K341">
        <v>2021</v>
      </c>
      <c r="L341" s="11"/>
    </row>
    <row r="342" spans="1:12" x14ac:dyDescent="0.25">
      <c r="A342" t="s">
        <v>8588</v>
      </c>
      <c r="B342">
        <v>341</v>
      </c>
      <c r="C342" t="s">
        <v>8589</v>
      </c>
      <c r="D342" t="s">
        <v>6294</v>
      </c>
      <c r="E342" t="s">
        <v>7190</v>
      </c>
      <c r="F342" t="s">
        <v>6303</v>
      </c>
      <c r="G342" s="4">
        <v>3.5999999999999997E-2</v>
      </c>
      <c r="H342">
        <v>0.1</v>
      </c>
      <c r="I342">
        <v>0.1</v>
      </c>
      <c r="J342">
        <v>5</v>
      </c>
      <c r="K342">
        <v>2021</v>
      </c>
      <c r="L342" s="11"/>
    </row>
    <row r="343" spans="1:12" x14ac:dyDescent="0.25">
      <c r="A343" t="s">
        <v>8590</v>
      </c>
      <c r="B343">
        <v>342</v>
      </c>
      <c r="C343" t="s">
        <v>8591</v>
      </c>
      <c r="D343" t="s">
        <v>6369</v>
      </c>
      <c r="E343" t="s">
        <v>7797</v>
      </c>
      <c r="F343" t="s">
        <v>6296</v>
      </c>
      <c r="G343" s="4">
        <v>1</v>
      </c>
      <c r="H343">
        <v>76.599999999999994</v>
      </c>
      <c r="I343">
        <v>3.4</v>
      </c>
      <c r="J343">
        <v>80</v>
      </c>
      <c r="K343">
        <v>2021</v>
      </c>
      <c r="L343" s="11"/>
    </row>
    <row r="344" spans="1:12" x14ac:dyDescent="0.25">
      <c r="A344" t="s">
        <v>8592</v>
      </c>
      <c r="B344">
        <v>343</v>
      </c>
      <c r="C344" t="s">
        <v>8593</v>
      </c>
      <c r="D344" t="s">
        <v>6294</v>
      </c>
      <c r="E344" t="s">
        <v>6381</v>
      </c>
      <c r="F344" t="s">
        <v>6303</v>
      </c>
      <c r="G344" s="4">
        <v>1.4E-2</v>
      </c>
      <c r="H344">
        <v>1.2</v>
      </c>
      <c r="I344">
        <v>0.2</v>
      </c>
      <c r="J344">
        <v>100</v>
      </c>
      <c r="K344">
        <v>2021</v>
      </c>
      <c r="L344" s="11"/>
    </row>
    <row r="345" spans="1:12" x14ac:dyDescent="0.25">
      <c r="A345" t="s">
        <v>8594</v>
      </c>
      <c r="B345">
        <v>344</v>
      </c>
      <c r="C345" t="s">
        <v>8595</v>
      </c>
      <c r="D345" t="s">
        <v>6299</v>
      </c>
      <c r="E345" t="s">
        <v>8135</v>
      </c>
      <c r="F345" t="s">
        <v>6296</v>
      </c>
      <c r="G345" s="4">
        <v>0.621</v>
      </c>
      <c r="H345">
        <v>64.400000000000006</v>
      </c>
      <c r="I345">
        <v>100.1</v>
      </c>
      <c r="J345">
        <v>265</v>
      </c>
      <c r="K345">
        <v>2021</v>
      </c>
      <c r="L345" s="11"/>
    </row>
    <row r="346" spans="1:12" x14ac:dyDescent="0.25">
      <c r="A346" t="s">
        <v>8596</v>
      </c>
      <c r="B346">
        <v>345</v>
      </c>
      <c r="C346" t="s">
        <v>8597</v>
      </c>
      <c r="D346" t="s">
        <v>6299</v>
      </c>
      <c r="E346" t="s">
        <v>6903</v>
      </c>
      <c r="F346" t="s">
        <v>6303</v>
      </c>
      <c r="G346" s="4">
        <v>3.0000000000000001E-3</v>
      </c>
      <c r="H346">
        <v>0</v>
      </c>
      <c r="I346">
        <v>0.3</v>
      </c>
      <c r="J346">
        <v>90</v>
      </c>
      <c r="K346">
        <v>2021</v>
      </c>
      <c r="L346" s="11"/>
    </row>
    <row r="347" spans="1:12" x14ac:dyDescent="0.25">
      <c r="A347" t="s">
        <v>8598</v>
      </c>
      <c r="B347">
        <v>346</v>
      </c>
      <c r="C347" t="s">
        <v>8599</v>
      </c>
      <c r="D347" t="s">
        <v>6299</v>
      </c>
      <c r="E347" t="s">
        <v>6903</v>
      </c>
      <c r="F347" t="s">
        <v>6313</v>
      </c>
      <c r="G347" s="4">
        <v>0</v>
      </c>
      <c r="H347">
        <v>0</v>
      </c>
      <c r="I347">
        <v>0</v>
      </c>
      <c r="J347">
        <v>100</v>
      </c>
      <c r="K347">
        <v>2021</v>
      </c>
      <c r="L347" s="11"/>
    </row>
    <row r="348" spans="1:12" x14ac:dyDescent="0.25">
      <c r="A348" t="s">
        <v>8600</v>
      </c>
      <c r="B348">
        <v>347</v>
      </c>
      <c r="C348" t="s">
        <v>8601</v>
      </c>
      <c r="D348" t="s">
        <v>6294</v>
      </c>
      <c r="E348" t="s">
        <v>6513</v>
      </c>
      <c r="F348" t="s">
        <v>6319</v>
      </c>
      <c r="G348" s="4">
        <v>0.5</v>
      </c>
      <c r="H348">
        <v>41.7</v>
      </c>
      <c r="I348">
        <v>83.3</v>
      </c>
      <c r="J348">
        <v>250</v>
      </c>
      <c r="K348">
        <v>2021</v>
      </c>
      <c r="L348" s="11"/>
    </row>
    <row r="349" spans="1:12" x14ac:dyDescent="0.25">
      <c r="A349" t="s">
        <v>8602</v>
      </c>
      <c r="B349">
        <v>348</v>
      </c>
      <c r="C349" t="s">
        <v>8603</v>
      </c>
      <c r="D349" t="s">
        <v>6290</v>
      </c>
      <c r="E349" t="s">
        <v>6460</v>
      </c>
      <c r="F349" t="s">
        <v>6400</v>
      </c>
      <c r="G349" s="4">
        <v>0</v>
      </c>
      <c r="H349">
        <v>0</v>
      </c>
      <c r="I349">
        <v>0</v>
      </c>
      <c r="J349">
        <v>10</v>
      </c>
      <c r="K349">
        <v>2021</v>
      </c>
      <c r="L349" s="11"/>
    </row>
    <row r="350" spans="1:12" x14ac:dyDescent="0.25">
      <c r="A350" t="s">
        <v>8604</v>
      </c>
      <c r="B350">
        <v>349</v>
      </c>
      <c r="C350" t="s">
        <v>8605</v>
      </c>
      <c r="D350" t="s">
        <v>6299</v>
      </c>
      <c r="E350" t="s">
        <v>715</v>
      </c>
      <c r="F350" t="s">
        <v>6287</v>
      </c>
      <c r="G350" s="4">
        <v>0.44800000000000001</v>
      </c>
      <c r="H350">
        <v>23.8</v>
      </c>
      <c r="I350">
        <v>2.2000000000000002</v>
      </c>
      <c r="J350">
        <v>58</v>
      </c>
      <c r="K350">
        <v>2021</v>
      </c>
      <c r="L350" s="11"/>
    </row>
    <row r="351" spans="1:12" x14ac:dyDescent="0.25">
      <c r="A351" t="s">
        <v>8606</v>
      </c>
      <c r="B351">
        <v>350</v>
      </c>
      <c r="C351" t="s">
        <v>8607</v>
      </c>
      <c r="D351" t="s">
        <v>6281</v>
      </c>
      <c r="E351" t="s">
        <v>122</v>
      </c>
      <c r="F351" t="s">
        <v>6303</v>
      </c>
      <c r="G351" s="4">
        <v>1.4E-2</v>
      </c>
      <c r="H351">
        <v>4.8</v>
      </c>
      <c r="I351">
        <v>2.4</v>
      </c>
      <c r="J351">
        <v>500</v>
      </c>
      <c r="K351">
        <v>2021</v>
      </c>
      <c r="L351" s="11"/>
    </row>
    <row r="352" spans="1:12" x14ac:dyDescent="0.25">
      <c r="A352" t="s">
        <v>8608</v>
      </c>
      <c r="B352">
        <v>351</v>
      </c>
      <c r="C352" t="s">
        <v>8609</v>
      </c>
      <c r="D352" t="s">
        <v>6294</v>
      </c>
      <c r="E352" t="s">
        <v>6387</v>
      </c>
      <c r="F352" t="s">
        <v>6400</v>
      </c>
      <c r="G352" s="4">
        <v>0.1</v>
      </c>
      <c r="H352">
        <v>10.5</v>
      </c>
      <c r="I352">
        <v>0</v>
      </c>
      <c r="J352">
        <v>105</v>
      </c>
      <c r="K352">
        <v>2021</v>
      </c>
      <c r="L352" s="11"/>
    </row>
    <row r="353" spans="1:12" x14ac:dyDescent="0.25">
      <c r="A353" t="s">
        <v>8610</v>
      </c>
      <c r="B353">
        <v>352</v>
      </c>
      <c r="C353" t="s">
        <v>8611</v>
      </c>
      <c r="D353" t="s">
        <v>6369</v>
      </c>
      <c r="E353" t="s">
        <v>7481</v>
      </c>
      <c r="F353" t="s">
        <v>6296</v>
      </c>
      <c r="G353" s="4">
        <v>0.51200000000000001</v>
      </c>
      <c r="H353">
        <v>76.8</v>
      </c>
      <c r="I353">
        <v>0</v>
      </c>
      <c r="J353">
        <v>150</v>
      </c>
      <c r="K353">
        <v>2021</v>
      </c>
      <c r="L353" s="11"/>
    </row>
    <row r="354" spans="1:12" x14ac:dyDescent="0.25">
      <c r="A354" t="s">
        <v>8612</v>
      </c>
      <c r="B354">
        <v>353</v>
      </c>
      <c r="C354" t="s">
        <v>8613</v>
      </c>
      <c r="D354" t="s">
        <v>6290</v>
      </c>
      <c r="E354" t="s">
        <v>6328</v>
      </c>
      <c r="F354" t="s">
        <v>6303</v>
      </c>
      <c r="G354" s="4">
        <v>0.05</v>
      </c>
      <c r="H354">
        <v>5.4</v>
      </c>
      <c r="I354">
        <v>1.3</v>
      </c>
      <c r="J354">
        <v>134</v>
      </c>
      <c r="K354">
        <v>2021</v>
      </c>
      <c r="L354" s="11"/>
    </row>
    <row r="355" spans="1:12" x14ac:dyDescent="0.25">
      <c r="A355" t="s">
        <v>8614</v>
      </c>
      <c r="B355">
        <v>354</v>
      </c>
      <c r="C355" t="s">
        <v>8615</v>
      </c>
      <c r="D355" t="s">
        <v>6284</v>
      </c>
      <c r="E355" t="s">
        <v>664</v>
      </c>
      <c r="F355" t="s">
        <v>6303</v>
      </c>
      <c r="G355" s="4">
        <v>5.2999999999999999E-2</v>
      </c>
      <c r="H355">
        <v>0.1</v>
      </c>
      <c r="I355">
        <v>3.1</v>
      </c>
      <c r="J355">
        <v>60</v>
      </c>
      <c r="K355">
        <v>2021</v>
      </c>
      <c r="L355" s="11"/>
    </row>
    <row r="356" spans="1:12" x14ac:dyDescent="0.25">
      <c r="A356" t="s">
        <v>8616</v>
      </c>
      <c r="B356">
        <v>355</v>
      </c>
      <c r="C356" t="s">
        <v>8617</v>
      </c>
      <c r="D356" t="s">
        <v>6369</v>
      </c>
      <c r="E356" t="s">
        <v>7481</v>
      </c>
      <c r="F356" t="s">
        <v>6303</v>
      </c>
      <c r="G356" s="4">
        <v>2.5000000000000001E-2</v>
      </c>
      <c r="H356">
        <v>0.3</v>
      </c>
      <c r="I356">
        <v>0.3</v>
      </c>
      <c r="J356">
        <v>20</v>
      </c>
      <c r="K356">
        <v>2021</v>
      </c>
      <c r="L356" s="11"/>
    </row>
    <row r="357" spans="1:12" x14ac:dyDescent="0.25">
      <c r="A357" t="s">
        <v>8618</v>
      </c>
      <c r="B357">
        <v>356</v>
      </c>
      <c r="C357" t="s">
        <v>8619</v>
      </c>
      <c r="D357" t="s">
        <v>6369</v>
      </c>
      <c r="E357" t="s">
        <v>6754</v>
      </c>
      <c r="F357" t="s">
        <v>6303</v>
      </c>
      <c r="G357" s="4">
        <v>2.7E-2</v>
      </c>
      <c r="H357">
        <v>1</v>
      </c>
      <c r="I357">
        <v>0.4</v>
      </c>
      <c r="J357">
        <v>50</v>
      </c>
      <c r="K357">
        <v>2021</v>
      </c>
      <c r="L357" s="11"/>
    </row>
    <row r="358" spans="1:12" x14ac:dyDescent="0.25">
      <c r="A358" t="s">
        <v>8620</v>
      </c>
      <c r="B358">
        <v>357</v>
      </c>
      <c r="C358" t="s">
        <v>8621</v>
      </c>
      <c r="D358" t="s">
        <v>6369</v>
      </c>
      <c r="E358" t="s">
        <v>6392</v>
      </c>
      <c r="F358" t="s">
        <v>6448</v>
      </c>
      <c r="G358" s="4">
        <v>1</v>
      </c>
      <c r="H358">
        <v>33.1</v>
      </c>
      <c r="I358">
        <v>231.9</v>
      </c>
      <c r="J358">
        <v>265</v>
      </c>
      <c r="K358">
        <v>2021</v>
      </c>
      <c r="L358" s="11"/>
    </row>
    <row r="359" spans="1:12" x14ac:dyDescent="0.25">
      <c r="A359" t="s">
        <v>8622</v>
      </c>
      <c r="B359">
        <v>358</v>
      </c>
      <c r="C359" t="s">
        <v>8623</v>
      </c>
      <c r="D359" t="s">
        <v>6299</v>
      </c>
      <c r="E359" t="s">
        <v>6669</v>
      </c>
      <c r="F359" t="s">
        <v>6303</v>
      </c>
      <c r="G359" s="4">
        <v>0</v>
      </c>
      <c r="H359">
        <v>0</v>
      </c>
      <c r="I359">
        <v>0</v>
      </c>
      <c r="J359">
        <v>20</v>
      </c>
      <c r="K359">
        <v>2021</v>
      </c>
      <c r="L359" s="11"/>
    </row>
    <row r="360" spans="1:12" x14ac:dyDescent="0.25">
      <c r="A360" t="s">
        <v>8624</v>
      </c>
      <c r="B360">
        <v>359</v>
      </c>
      <c r="C360" t="s">
        <v>8625</v>
      </c>
      <c r="D360" t="s">
        <v>6299</v>
      </c>
      <c r="E360" t="s">
        <v>6903</v>
      </c>
      <c r="F360" t="s">
        <v>6316</v>
      </c>
      <c r="G360" s="4">
        <v>1</v>
      </c>
      <c r="H360">
        <v>8.9</v>
      </c>
      <c r="I360">
        <v>168.2</v>
      </c>
      <c r="J360">
        <v>177</v>
      </c>
      <c r="K360">
        <v>2021</v>
      </c>
      <c r="L360" s="11"/>
    </row>
    <row r="361" spans="1:12" x14ac:dyDescent="0.25">
      <c r="A361" t="s">
        <v>8626</v>
      </c>
      <c r="B361">
        <v>360</v>
      </c>
      <c r="C361" t="s">
        <v>8627</v>
      </c>
      <c r="D361" t="s">
        <v>6290</v>
      </c>
      <c r="E361" t="s">
        <v>6866</v>
      </c>
      <c r="F361" t="s">
        <v>6303</v>
      </c>
      <c r="G361" s="4">
        <v>3.0000000000000001E-3</v>
      </c>
      <c r="H361">
        <v>0</v>
      </c>
      <c r="I361">
        <v>0</v>
      </c>
      <c r="J361">
        <v>8</v>
      </c>
      <c r="K361">
        <v>2021</v>
      </c>
      <c r="L361" s="11"/>
    </row>
    <row r="362" spans="1:12" x14ac:dyDescent="0.25">
      <c r="A362" t="s">
        <v>8628</v>
      </c>
      <c r="B362">
        <v>361</v>
      </c>
      <c r="C362" t="s">
        <v>8629</v>
      </c>
      <c r="D362" t="s">
        <v>6277</v>
      </c>
      <c r="E362" t="s">
        <v>6690</v>
      </c>
      <c r="F362" t="s">
        <v>6287</v>
      </c>
      <c r="G362" s="4">
        <v>0.61199999999999999</v>
      </c>
      <c r="H362">
        <v>46.5</v>
      </c>
      <c r="I362">
        <v>14.7</v>
      </c>
      <c r="J362">
        <v>100</v>
      </c>
      <c r="K362">
        <v>2021</v>
      </c>
      <c r="L362" s="11"/>
    </row>
    <row r="363" spans="1:12" x14ac:dyDescent="0.25">
      <c r="A363" t="s">
        <v>8630</v>
      </c>
      <c r="B363">
        <v>362</v>
      </c>
      <c r="C363" t="s">
        <v>8631</v>
      </c>
      <c r="D363" t="s">
        <v>6284</v>
      </c>
      <c r="E363" t="s">
        <v>664</v>
      </c>
      <c r="F363" t="s">
        <v>6319</v>
      </c>
      <c r="G363" s="4">
        <v>0</v>
      </c>
      <c r="H363">
        <v>0</v>
      </c>
      <c r="I363">
        <v>0</v>
      </c>
      <c r="J363">
        <v>132</v>
      </c>
      <c r="K363">
        <v>2021</v>
      </c>
      <c r="L363" s="11"/>
    </row>
    <row r="364" spans="1:12" x14ac:dyDescent="0.25">
      <c r="A364" t="s">
        <v>8632</v>
      </c>
      <c r="B364">
        <v>363</v>
      </c>
      <c r="C364" t="s">
        <v>8633</v>
      </c>
      <c r="D364" t="s">
        <v>6294</v>
      </c>
      <c r="E364" t="s">
        <v>7258</v>
      </c>
      <c r="F364" t="s">
        <v>6303</v>
      </c>
      <c r="G364" s="4">
        <v>3.6999999999999998E-2</v>
      </c>
      <c r="H364">
        <v>0.1</v>
      </c>
      <c r="I364">
        <v>0</v>
      </c>
      <c r="J364">
        <v>3</v>
      </c>
      <c r="K364">
        <v>2021</v>
      </c>
      <c r="L364" s="11"/>
    </row>
    <row r="365" spans="1:12" x14ac:dyDescent="0.25">
      <c r="A365" t="s">
        <v>8634</v>
      </c>
      <c r="B365">
        <v>364</v>
      </c>
      <c r="C365" t="s">
        <v>8635</v>
      </c>
      <c r="D365" t="s">
        <v>6294</v>
      </c>
      <c r="E365" t="s">
        <v>8287</v>
      </c>
      <c r="F365" t="s">
        <v>6400</v>
      </c>
      <c r="G365" s="4">
        <v>0.1</v>
      </c>
      <c r="H365">
        <v>21</v>
      </c>
      <c r="I365">
        <v>0</v>
      </c>
      <c r="J365">
        <v>210</v>
      </c>
      <c r="K365">
        <v>2021</v>
      </c>
      <c r="L365" s="11"/>
    </row>
    <row r="366" spans="1:12" x14ac:dyDescent="0.25">
      <c r="A366" t="s">
        <v>8636</v>
      </c>
      <c r="B366">
        <v>365</v>
      </c>
      <c r="C366" t="s">
        <v>8637</v>
      </c>
      <c r="D366" t="s">
        <v>6294</v>
      </c>
      <c r="E366" t="s">
        <v>6381</v>
      </c>
      <c r="F366" t="s">
        <v>6296</v>
      </c>
      <c r="G366" s="4">
        <v>6.0999999999999999E-2</v>
      </c>
      <c r="H366">
        <v>6.1</v>
      </c>
      <c r="I366">
        <v>0</v>
      </c>
      <c r="J366">
        <v>100</v>
      </c>
      <c r="K366">
        <v>2021</v>
      </c>
      <c r="L366" s="11"/>
    </row>
    <row r="367" spans="1:12" x14ac:dyDescent="0.25">
      <c r="A367" t="s">
        <v>8638</v>
      </c>
      <c r="B367">
        <v>366</v>
      </c>
      <c r="C367" t="s">
        <v>8639</v>
      </c>
      <c r="D367" t="s">
        <v>6294</v>
      </c>
      <c r="E367" t="s">
        <v>6442</v>
      </c>
      <c r="F367" t="s">
        <v>6303</v>
      </c>
      <c r="G367" s="4">
        <v>5.5E-2</v>
      </c>
      <c r="H367">
        <v>8.1999999999999993</v>
      </c>
      <c r="I367">
        <v>2.7</v>
      </c>
      <c r="J367">
        <v>200</v>
      </c>
      <c r="K367">
        <v>2021</v>
      </c>
      <c r="L367" s="11"/>
    </row>
    <row r="368" spans="1:12" x14ac:dyDescent="0.25">
      <c r="A368" t="s">
        <v>8640</v>
      </c>
      <c r="B368">
        <v>367</v>
      </c>
      <c r="C368" t="s">
        <v>8515</v>
      </c>
      <c r="D368" t="s">
        <v>6299</v>
      </c>
      <c r="E368" t="s">
        <v>715</v>
      </c>
      <c r="F368" t="s">
        <v>6303</v>
      </c>
      <c r="G368" s="4">
        <v>6.7000000000000004E-2</v>
      </c>
      <c r="H368">
        <v>0.8</v>
      </c>
      <c r="I368">
        <v>0</v>
      </c>
      <c r="J368">
        <v>12.6</v>
      </c>
      <c r="K368">
        <v>2021</v>
      </c>
      <c r="L368" s="11"/>
    </row>
    <row r="369" spans="1:12" x14ac:dyDescent="0.25">
      <c r="A369" t="s">
        <v>8641</v>
      </c>
      <c r="B369">
        <v>368</v>
      </c>
      <c r="C369" t="s">
        <v>8642</v>
      </c>
      <c r="D369" t="s">
        <v>6290</v>
      </c>
      <c r="E369" t="s">
        <v>6506</v>
      </c>
      <c r="F369" t="s">
        <v>6303</v>
      </c>
      <c r="G369" s="4">
        <v>8.0000000000000002E-3</v>
      </c>
      <c r="H369">
        <v>0.8</v>
      </c>
      <c r="I369">
        <v>0</v>
      </c>
      <c r="J369">
        <v>100</v>
      </c>
      <c r="K369">
        <v>2021</v>
      </c>
      <c r="L369" s="11"/>
    </row>
    <row r="370" spans="1:12" x14ac:dyDescent="0.25">
      <c r="A370" t="s">
        <v>8643</v>
      </c>
      <c r="B370">
        <v>369</v>
      </c>
      <c r="C370" t="s">
        <v>8644</v>
      </c>
      <c r="D370" t="s">
        <v>6294</v>
      </c>
      <c r="E370" t="s">
        <v>4824</v>
      </c>
      <c r="F370" t="s">
        <v>6443</v>
      </c>
      <c r="G370" s="4">
        <v>8.4000000000000005E-2</v>
      </c>
      <c r="H370">
        <v>0</v>
      </c>
      <c r="I370">
        <v>1.7</v>
      </c>
      <c r="J370">
        <v>20</v>
      </c>
      <c r="K370">
        <v>2021</v>
      </c>
      <c r="L370" s="11"/>
    </row>
    <row r="371" spans="1:12" x14ac:dyDescent="0.25">
      <c r="A371" t="s">
        <v>8645</v>
      </c>
      <c r="B371">
        <v>370</v>
      </c>
      <c r="C371" t="s">
        <v>8646</v>
      </c>
      <c r="D371" t="s">
        <v>6294</v>
      </c>
      <c r="E371" t="s">
        <v>4824</v>
      </c>
      <c r="F371" t="s">
        <v>6303</v>
      </c>
      <c r="G371" s="4">
        <v>1.4E-2</v>
      </c>
      <c r="H371">
        <v>0.3</v>
      </c>
      <c r="I371">
        <v>0.1</v>
      </c>
      <c r="J371">
        <v>30</v>
      </c>
      <c r="K371">
        <v>2021</v>
      </c>
      <c r="L371" s="11"/>
    </row>
    <row r="372" spans="1:12" x14ac:dyDescent="0.25">
      <c r="A372" t="s">
        <v>8647</v>
      </c>
      <c r="B372">
        <v>371</v>
      </c>
      <c r="C372" t="s">
        <v>8648</v>
      </c>
      <c r="D372" t="s">
        <v>6294</v>
      </c>
      <c r="E372" t="s">
        <v>7388</v>
      </c>
      <c r="F372" t="s">
        <v>6303</v>
      </c>
      <c r="G372" s="4">
        <v>7.0000000000000001E-3</v>
      </c>
      <c r="H372">
        <v>0.2</v>
      </c>
      <c r="I372">
        <v>0</v>
      </c>
      <c r="J372">
        <v>22</v>
      </c>
      <c r="K372">
        <v>2021</v>
      </c>
      <c r="L372" s="11"/>
    </row>
    <row r="373" spans="1:12" x14ac:dyDescent="0.25">
      <c r="A373" t="s">
        <v>8649</v>
      </c>
      <c r="B373">
        <v>372</v>
      </c>
      <c r="C373" t="s">
        <v>8650</v>
      </c>
      <c r="D373" t="s">
        <v>6290</v>
      </c>
      <c r="E373" t="s">
        <v>7964</v>
      </c>
      <c r="F373" t="s">
        <v>6448</v>
      </c>
      <c r="G373" s="4">
        <v>1</v>
      </c>
      <c r="H373">
        <v>32.4</v>
      </c>
      <c r="I373">
        <v>3.6</v>
      </c>
      <c r="J373">
        <v>36</v>
      </c>
      <c r="K373">
        <v>2021</v>
      </c>
      <c r="L373" s="11"/>
    </row>
    <row r="374" spans="1:12" x14ac:dyDescent="0.25">
      <c r="A374" t="s">
        <v>8651</v>
      </c>
      <c r="B374">
        <v>373</v>
      </c>
      <c r="C374" t="s">
        <v>8652</v>
      </c>
      <c r="D374" t="s">
        <v>6369</v>
      </c>
      <c r="E374" t="s">
        <v>4734</v>
      </c>
      <c r="F374" t="s">
        <v>6303</v>
      </c>
      <c r="G374" s="4">
        <v>1.4E-2</v>
      </c>
      <c r="H374">
        <v>0.2</v>
      </c>
      <c r="I374">
        <v>1.8</v>
      </c>
      <c r="J374">
        <v>150</v>
      </c>
      <c r="K374">
        <v>2021</v>
      </c>
      <c r="L374" s="11"/>
    </row>
    <row r="375" spans="1:12" x14ac:dyDescent="0.25">
      <c r="A375" t="s">
        <v>8653</v>
      </c>
      <c r="B375">
        <v>374</v>
      </c>
      <c r="C375" t="s">
        <v>8654</v>
      </c>
      <c r="D375" t="s">
        <v>6290</v>
      </c>
      <c r="E375" t="s">
        <v>6518</v>
      </c>
      <c r="F375" t="s">
        <v>6303</v>
      </c>
      <c r="G375" s="4">
        <v>8.9999999999999993E-3</v>
      </c>
      <c r="H375">
        <v>0.1</v>
      </c>
      <c r="I375">
        <v>0.1</v>
      </c>
      <c r="J375">
        <v>25</v>
      </c>
      <c r="K375">
        <v>2021</v>
      </c>
      <c r="L375" s="11"/>
    </row>
    <row r="376" spans="1:12" x14ac:dyDescent="0.25">
      <c r="A376" t="s">
        <v>8655</v>
      </c>
      <c r="B376">
        <v>375</v>
      </c>
      <c r="C376" t="s">
        <v>8656</v>
      </c>
      <c r="D376" t="s">
        <v>6290</v>
      </c>
      <c r="E376" t="s">
        <v>6526</v>
      </c>
      <c r="F376" t="s">
        <v>6303</v>
      </c>
      <c r="G376" s="4">
        <v>2.3E-2</v>
      </c>
      <c r="H376">
        <v>0.1</v>
      </c>
      <c r="I376">
        <v>0.1</v>
      </c>
      <c r="J376">
        <v>7</v>
      </c>
      <c r="K376">
        <v>2021</v>
      </c>
      <c r="L376" s="11"/>
    </row>
    <row r="377" spans="1:12" x14ac:dyDescent="0.25">
      <c r="A377" t="s">
        <v>8657</v>
      </c>
      <c r="B377">
        <v>376</v>
      </c>
      <c r="C377" t="s">
        <v>8658</v>
      </c>
      <c r="D377" t="s">
        <v>6294</v>
      </c>
      <c r="E377" t="s">
        <v>6384</v>
      </c>
      <c r="F377" t="s">
        <v>6296</v>
      </c>
      <c r="G377" s="4">
        <v>0.57499999999999996</v>
      </c>
      <c r="H377">
        <v>26.3</v>
      </c>
      <c r="I377">
        <v>2.5</v>
      </c>
      <c r="J377">
        <v>50</v>
      </c>
      <c r="K377">
        <v>2021</v>
      </c>
      <c r="L377" s="11"/>
    </row>
    <row r="378" spans="1:12" x14ac:dyDescent="0.25">
      <c r="A378" t="s">
        <v>8659</v>
      </c>
      <c r="B378">
        <v>377</v>
      </c>
      <c r="C378" t="s">
        <v>8660</v>
      </c>
      <c r="D378" t="s">
        <v>6290</v>
      </c>
      <c r="E378" t="s">
        <v>6537</v>
      </c>
      <c r="F378" t="s">
        <v>6303</v>
      </c>
      <c r="G378" s="4">
        <v>7.0000000000000001E-3</v>
      </c>
      <c r="H378">
        <v>0.1</v>
      </c>
      <c r="I378">
        <v>0.1</v>
      </c>
      <c r="J378">
        <v>28</v>
      </c>
      <c r="K378">
        <v>2021</v>
      </c>
      <c r="L378" s="11"/>
    </row>
    <row r="379" spans="1:12" x14ac:dyDescent="0.25">
      <c r="A379" t="s">
        <v>8661</v>
      </c>
      <c r="B379">
        <v>378</v>
      </c>
      <c r="C379" t="s">
        <v>8662</v>
      </c>
      <c r="D379" t="s">
        <v>6277</v>
      </c>
      <c r="E379" t="s">
        <v>6358</v>
      </c>
      <c r="F379" t="s">
        <v>6296</v>
      </c>
      <c r="G379" s="4">
        <v>0.877</v>
      </c>
      <c r="H379">
        <v>87.7</v>
      </c>
      <c r="I379">
        <v>0</v>
      </c>
      <c r="J379">
        <v>100</v>
      </c>
      <c r="K379">
        <v>2021</v>
      </c>
      <c r="L379" s="11"/>
    </row>
    <row r="380" spans="1:12" x14ac:dyDescent="0.25">
      <c r="A380" t="s">
        <v>8663</v>
      </c>
      <c r="B380">
        <v>379</v>
      </c>
      <c r="C380" t="s">
        <v>8664</v>
      </c>
      <c r="D380" t="s">
        <v>6277</v>
      </c>
      <c r="E380" t="s">
        <v>6278</v>
      </c>
      <c r="F380" t="s">
        <v>6400</v>
      </c>
      <c r="G380" s="4">
        <v>0.153</v>
      </c>
      <c r="H380">
        <v>46</v>
      </c>
      <c r="I380">
        <v>0</v>
      </c>
      <c r="J380">
        <v>300</v>
      </c>
      <c r="K380">
        <v>2021</v>
      </c>
      <c r="L380" s="11"/>
    </row>
    <row r="381" spans="1:12" x14ac:dyDescent="0.25">
      <c r="A381" t="s">
        <v>8665</v>
      </c>
      <c r="B381">
        <v>380</v>
      </c>
      <c r="C381" t="s">
        <v>8666</v>
      </c>
      <c r="D381" t="s">
        <v>6294</v>
      </c>
      <c r="E381" t="s">
        <v>6325</v>
      </c>
      <c r="F381" t="s">
        <v>6400</v>
      </c>
      <c r="G381" s="4">
        <v>8.0000000000000002E-3</v>
      </c>
      <c r="H381">
        <v>2</v>
      </c>
      <c r="I381">
        <v>0</v>
      </c>
      <c r="J381">
        <v>250</v>
      </c>
      <c r="K381">
        <v>2021</v>
      </c>
      <c r="L381" s="11"/>
    </row>
    <row r="382" spans="1:12" x14ac:dyDescent="0.25">
      <c r="A382" t="s">
        <v>8667</v>
      </c>
      <c r="B382">
        <v>381</v>
      </c>
      <c r="C382" t="s">
        <v>8668</v>
      </c>
      <c r="D382" t="s">
        <v>6294</v>
      </c>
      <c r="E382" t="s">
        <v>6442</v>
      </c>
      <c r="F382" t="s">
        <v>6400</v>
      </c>
      <c r="G382" s="4">
        <v>0.182</v>
      </c>
      <c r="H382">
        <v>37.799999999999997</v>
      </c>
      <c r="I382">
        <v>7.7</v>
      </c>
      <c r="J382">
        <v>250</v>
      </c>
      <c r="K382">
        <v>2021</v>
      </c>
      <c r="L382" s="11"/>
    </row>
    <row r="383" spans="1:12" x14ac:dyDescent="0.25">
      <c r="A383" t="s">
        <v>8669</v>
      </c>
      <c r="B383">
        <v>382</v>
      </c>
      <c r="C383" t="s">
        <v>8670</v>
      </c>
      <c r="D383" t="s">
        <v>6294</v>
      </c>
      <c r="E383" t="s">
        <v>6384</v>
      </c>
      <c r="F383" t="s">
        <v>6400</v>
      </c>
      <c r="G383" s="4">
        <v>0.5</v>
      </c>
      <c r="H383">
        <v>55</v>
      </c>
      <c r="I383">
        <v>0</v>
      </c>
      <c r="J383">
        <v>110</v>
      </c>
      <c r="K383">
        <v>2021</v>
      </c>
      <c r="L383" s="11"/>
    </row>
    <row r="384" spans="1:12" x14ac:dyDescent="0.25">
      <c r="A384" t="s">
        <v>8671</v>
      </c>
      <c r="B384">
        <v>383</v>
      </c>
      <c r="C384" t="s">
        <v>8672</v>
      </c>
      <c r="D384" t="s">
        <v>6294</v>
      </c>
      <c r="E384" t="s">
        <v>6384</v>
      </c>
      <c r="F384" t="s">
        <v>6400</v>
      </c>
      <c r="G384" s="4">
        <v>0.5</v>
      </c>
      <c r="H384">
        <v>37.5</v>
      </c>
      <c r="I384">
        <v>0</v>
      </c>
      <c r="J384">
        <v>75</v>
      </c>
      <c r="K384">
        <v>2021</v>
      </c>
      <c r="L384" s="11"/>
    </row>
    <row r="385" spans="1:12" x14ac:dyDescent="0.25">
      <c r="A385" t="s">
        <v>8673</v>
      </c>
      <c r="B385">
        <v>384</v>
      </c>
      <c r="C385" t="s">
        <v>8674</v>
      </c>
      <c r="D385" t="s">
        <v>6369</v>
      </c>
      <c r="E385" t="s">
        <v>6715</v>
      </c>
      <c r="F385" t="s">
        <v>132</v>
      </c>
      <c r="G385" s="4">
        <v>4.3999999999999997E-2</v>
      </c>
      <c r="H385">
        <v>15.6</v>
      </c>
      <c r="I385">
        <v>0</v>
      </c>
      <c r="J385">
        <v>350</v>
      </c>
      <c r="K385">
        <v>2021</v>
      </c>
      <c r="L385" s="11"/>
    </row>
    <row r="386" spans="1:12" x14ac:dyDescent="0.25">
      <c r="A386" t="s">
        <v>8675</v>
      </c>
      <c r="B386">
        <v>385</v>
      </c>
      <c r="C386" t="s">
        <v>8676</v>
      </c>
      <c r="D386" t="s">
        <v>6294</v>
      </c>
      <c r="E386" t="s">
        <v>6387</v>
      </c>
      <c r="F386" t="s">
        <v>8054</v>
      </c>
      <c r="G386" s="4">
        <v>1.0999999999999999E-2</v>
      </c>
      <c r="H386">
        <v>0.1</v>
      </c>
      <c r="I386">
        <v>0</v>
      </c>
      <c r="J386">
        <v>14</v>
      </c>
      <c r="K386">
        <v>2021</v>
      </c>
      <c r="L386" s="11"/>
    </row>
    <row r="387" spans="1:12" x14ac:dyDescent="0.25">
      <c r="A387" t="s">
        <v>8677</v>
      </c>
      <c r="B387">
        <v>386</v>
      </c>
      <c r="C387" t="s">
        <v>8678</v>
      </c>
      <c r="D387" t="s">
        <v>6294</v>
      </c>
      <c r="E387" t="s">
        <v>6784</v>
      </c>
      <c r="F387" t="s">
        <v>8054</v>
      </c>
      <c r="G387" s="4">
        <v>1.2999999999999999E-2</v>
      </c>
      <c r="H387">
        <v>0.1</v>
      </c>
      <c r="I387">
        <v>0.3</v>
      </c>
      <c r="J387">
        <v>30</v>
      </c>
      <c r="K387">
        <v>2021</v>
      </c>
      <c r="L387" s="11"/>
    </row>
    <row r="388" spans="1:12" x14ac:dyDescent="0.25">
      <c r="A388" t="s">
        <v>8679</v>
      </c>
      <c r="B388">
        <v>387</v>
      </c>
      <c r="C388" t="s">
        <v>8680</v>
      </c>
      <c r="D388" t="s">
        <v>6294</v>
      </c>
      <c r="E388" t="s">
        <v>6306</v>
      </c>
      <c r="F388" t="s">
        <v>8054</v>
      </c>
      <c r="G388" s="4">
        <v>1.0999999999999999E-2</v>
      </c>
      <c r="H388">
        <v>0.4</v>
      </c>
      <c r="I388">
        <v>1.1000000000000001</v>
      </c>
      <c r="J388">
        <v>130</v>
      </c>
      <c r="K388">
        <v>2021</v>
      </c>
      <c r="L388" s="11"/>
    </row>
    <row r="389" spans="1:12" x14ac:dyDescent="0.25">
      <c r="A389" t="s">
        <v>8681</v>
      </c>
      <c r="B389">
        <v>388</v>
      </c>
      <c r="C389" t="s">
        <v>8682</v>
      </c>
      <c r="D389" t="s">
        <v>6290</v>
      </c>
      <c r="E389" t="s">
        <v>6537</v>
      </c>
      <c r="F389" t="s">
        <v>6287</v>
      </c>
      <c r="G389" s="4">
        <v>0.36399999999999999</v>
      </c>
      <c r="H389">
        <v>12.2</v>
      </c>
      <c r="I389">
        <v>2.2000000000000002</v>
      </c>
      <c r="J389">
        <v>39.5</v>
      </c>
      <c r="K389">
        <v>2021</v>
      </c>
      <c r="L389" s="11"/>
    </row>
    <row r="390" spans="1:12" x14ac:dyDescent="0.25">
      <c r="A390" t="s">
        <v>8683</v>
      </c>
      <c r="B390">
        <v>389</v>
      </c>
      <c r="C390" t="s">
        <v>8684</v>
      </c>
      <c r="D390" t="s">
        <v>6284</v>
      </c>
      <c r="E390" t="s">
        <v>397</v>
      </c>
      <c r="F390" t="s">
        <v>8054</v>
      </c>
      <c r="G390" s="4">
        <v>5.8999999999999997E-2</v>
      </c>
      <c r="H390">
        <v>3.9</v>
      </c>
      <c r="I390">
        <v>0.8</v>
      </c>
      <c r="J390">
        <v>80.5</v>
      </c>
      <c r="K390">
        <v>2021</v>
      </c>
      <c r="L390" s="11"/>
    </row>
    <row r="391" spans="1:12" x14ac:dyDescent="0.25">
      <c r="A391" t="s">
        <v>8685</v>
      </c>
      <c r="B391">
        <v>390</v>
      </c>
      <c r="C391" t="s">
        <v>8686</v>
      </c>
      <c r="D391" t="s">
        <v>6290</v>
      </c>
      <c r="E391" t="s">
        <v>6551</v>
      </c>
      <c r="F391" t="s">
        <v>8054</v>
      </c>
      <c r="G391" s="4">
        <v>1.6E-2</v>
      </c>
      <c r="H391">
        <v>0.1</v>
      </c>
      <c r="I391">
        <v>0</v>
      </c>
      <c r="J391">
        <v>5</v>
      </c>
      <c r="K391">
        <v>2021</v>
      </c>
      <c r="L391" s="11"/>
    </row>
    <row r="392" spans="1:12" x14ac:dyDescent="0.25">
      <c r="A392" t="s">
        <v>8687</v>
      </c>
      <c r="B392">
        <v>391</v>
      </c>
      <c r="C392" t="s">
        <v>8688</v>
      </c>
      <c r="D392" t="s">
        <v>6284</v>
      </c>
      <c r="E392" t="s">
        <v>88</v>
      </c>
      <c r="F392" t="s">
        <v>6400</v>
      </c>
      <c r="G392" s="4">
        <v>0.33600000000000002</v>
      </c>
      <c r="H392">
        <v>60.2</v>
      </c>
      <c r="I392">
        <v>108</v>
      </c>
      <c r="J392">
        <v>500</v>
      </c>
      <c r="K392">
        <v>2021</v>
      </c>
      <c r="L392" s="11"/>
    </row>
    <row r="393" spans="1:12" x14ac:dyDescent="0.25">
      <c r="A393" t="s">
        <v>8689</v>
      </c>
      <c r="B393">
        <v>392</v>
      </c>
      <c r="C393" t="s">
        <v>8690</v>
      </c>
      <c r="D393" t="s">
        <v>6294</v>
      </c>
      <c r="E393" t="s">
        <v>6412</v>
      </c>
      <c r="F393" t="s">
        <v>8067</v>
      </c>
      <c r="G393" s="4">
        <v>0.61199999999999999</v>
      </c>
      <c r="H393">
        <v>13.2</v>
      </c>
      <c r="I393">
        <v>11.3</v>
      </c>
      <c r="J393">
        <v>40</v>
      </c>
      <c r="K393">
        <v>2021</v>
      </c>
      <c r="L393" s="11"/>
    </row>
    <row r="394" spans="1:12" x14ac:dyDescent="0.25">
      <c r="A394" t="s">
        <v>8691</v>
      </c>
      <c r="B394">
        <v>393</v>
      </c>
      <c r="C394" t="s">
        <v>8692</v>
      </c>
      <c r="D394" t="s">
        <v>6290</v>
      </c>
      <c r="E394" t="s">
        <v>7986</v>
      </c>
      <c r="F394" t="s">
        <v>84</v>
      </c>
      <c r="G394" s="4">
        <v>0.46899999999999997</v>
      </c>
      <c r="H394">
        <v>35.200000000000003</v>
      </c>
      <c r="I394">
        <v>0</v>
      </c>
      <c r="J394">
        <v>75</v>
      </c>
      <c r="K394">
        <v>2021</v>
      </c>
      <c r="L394" s="11"/>
    </row>
    <row r="395" spans="1:12" x14ac:dyDescent="0.25">
      <c r="A395" t="s">
        <v>8693</v>
      </c>
      <c r="B395">
        <v>394</v>
      </c>
      <c r="C395" t="s">
        <v>8694</v>
      </c>
      <c r="D395" t="s">
        <v>6290</v>
      </c>
      <c r="E395" t="s">
        <v>6518</v>
      </c>
      <c r="F395" t="s">
        <v>6400</v>
      </c>
      <c r="G395" s="4">
        <v>0.109</v>
      </c>
      <c r="H395">
        <v>2.2000000000000002</v>
      </c>
      <c r="I395">
        <v>0</v>
      </c>
      <c r="J395">
        <v>20</v>
      </c>
      <c r="K395">
        <v>2021</v>
      </c>
      <c r="L395" s="11"/>
    </row>
    <row r="396" spans="1:12" x14ac:dyDescent="0.25">
      <c r="A396" t="s">
        <v>8695</v>
      </c>
      <c r="B396">
        <v>395</v>
      </c>
      <c r="C396" t="s">
        <v>8696</v>
      </c>
      <c r="D396" t="s">
        <v>6294</v>
      </c>
      <c r="E396" t="s">
        <v>6736</v>
      </c>
      <c r="F396" t="s">
        <v>8054</v>
      </c>
      <c r="G396" s="4">
        <v>0.16300000000000001</v>
      </c>
      <c r="H396">
        <v>9.8000000000000007</v>
      </c>
      <c r="I396">
        <v>0.1</v>
      </c>
      <c r="J396">
        <v>60</v>
      </c>
      <c r="K396">
        <v>2021</v>
      </c>
      <c r="L396" s="11"/>
    </row>
    <row r="397" spans="1:12" x14ac:dyDescent="0.25">
      <c r="A397" t="s">
        <v>8697</v>
      </c>
      <c r="B397">
        <v>396</v>
      </c>
      <c r="C397" t="s">
        <v>8698</v>
      </c>
      <c r="D397" t="s">
        <v>6290</v>
      </c>
      <c r="E397" t="s">
        <v>6761</v>
      </c>
      <c r="F397" t="s">
        <v>8054</v>
      </c>
      <c r="G397" s="4">
        <v>1E-3</v>
      </c>
      <c r="H397">
        <v>0.1</v>
      </c>
      <c r="I397">
        <v>0.1</v>
      </c>
      <c r="J397">
        <v>200</v>
      </c>
      <c r="K397">
        <v>2021</v>
      </c>
      <c r="L397" s="11"/>
    </row>
    <row r="398" spans="1:12" x14ac:dyDescent="0.25">
      <c r="A398" t="s">
        <v>8699</v>
      </c>
      <c r="B398">
        <v>397</v>
      </c>
      <c r="C398" t="s">
        <v>8700</v>
      </c>
      <c r="D398" t="s">
        <v>6290</v>
      </c>
      <c r="E398" t="s">
        <v>6291</v>
      </c>
      <c r="F398" t="s">
        <v>8054</v>
      </c>
      <c r="G398" s="4">
        <v>5.7000000000000002E-2</v>
      </c>
      <c r="H398">
        <v>0.6</v>
      </c>
      <c r="I398">
        <v>0.3</v>
      </c>
      <c r="J398">
        <v>15</v>
      </c>
      <c r="K398">
        <v>2021</v>
      </c>
      <c r="L398" s="11"/>
    </row>
    <row r="399" spans="1:12" x14ac:dyDescent="0.25">
      <c r="A399" t="s">
        <v>8701</v>
      </c>
      <c r="B399">
        <v>398</v>
      </c>
      <c r="C399" t="s">
        <v>8702</v>
      </c>
      <c r="D399" t="s">
        <v>6299</v>
      </c>
      <c r="E399" t="s">
        <v>329</v>
      </c>
      <c r="F399" t="s">
        <v>8054</v>
      </c>
      <c r="G399" s="4">
        <v>3.0000000000000001E-3</v>
      </c>
      <c r="H399">
        <v>0</v>
      </c>
      <c r="I399">
        <v>0.1</v>
      </c>
      <c r="J399">
        <v>34.5</v>
      </c>
      <c r="K399">
        <v>2021</v>
      </c>
      <c r="L399" s="11"/>
    </row>
    <row r="400" spans="1:12" x14ac:dyDescent="0.25">
      <c r="A400" t="s">
        <v>8703</v>
      </c>
      <c r="B400">
        <v>399</v>
      </c>
      <c r="C400" t="s">
        <v>8704</v>
      </c>
      <c r="D400" t="s">
        <v>6369</v>
      </c>
      <c r="E400" t="s">
        <v>7680</v>
      </c>
      <c r="F400" t="s">
        <v>8054</v>
      </c>
      <c r="G400" s="4">
        <v>5.0000000000000001E-3</v>
      </c>
      <c r="H400">
        <v>0</v>
      </c>
      <c r="I400">
        <v>0</v>
      </c>
      <c r="J400">
        <v>5</v>
      </c>
      <c r="K400">
        <v>2021</v>
      </c>
      <c r="L400" s="11"/>
    </row>
    <row r="401" spans="1:12" x14ac:dyDescent="0.25">
      <c r="A401" t="s">
        <v>8705</v>
      </c>
      <c r="B401">
        <v>400</v>
      </c>
      <c r="C401" t="s">
        <v>8706</v>
      </c>
      <c r="D401" t="s">
        <v>6290</v>
      </c>
      <c r="E401" t="s">
        <v>6492</v>
      </c>
      <c r="F401" t="s">
        <v>8054</v>
      </c>
      <c r="G401" s="4">
        <v>1.4999999999999999E-2</v>
      </c>
      <c r="H401">
        <v>0.1</v>
      </c>
      <c r="I401">
        <v>0.4</v>
      </c>
      <c r="J401">
        <v>30</v>
      </c>
      <c r="K401">
        <v>2021</v>
      </c>
      <c r="L401" s="11"/>
    </row>
    <row r="402" spans="1:12" x14ac:dyDescent="0.25">
      <c r="A402" t="s">
        <v>8707</v>
      </c>
      <c r="B402">
        <v>401</v>
      </c>
      <c r="C402" t="s">
        <v>8708</v>
      </c>
      <c r="D402" t="s">
        <v>6277</v>
      </c>
      <c r="E402" t="s">
        <v>6690</v>
      </c>
      <c r="F402" t="s">
        <v>8054</v>
      </c>
      <c r="G402" s="4">
        <v>9.8000000000000004E-2</v>
      </c>
      <c r="H402">
        <v>12.3</v>
      </c>
      <c r="I402">
        <v>2.5</v>
      </c>
      <c r="J402">
        <v>150</v>
      </c>
      <c r="K402">
        <v>2021</v>
      </c>
      <c r="L402" s="11"/>
    </row>
    <row r="403" spans="1:12" x14ac:dyDescent="0.25">
      <c r="A403" t="s">
        <v>8709</v>
      </c>
      <c r="B403">
        <v>402</v>
      </c>
      <c r="C403" t="s">
        <v>8710</v>
      </c>
      <c r="D403" t="s">
        <v>6299</v>
      </c>
      <c r="E403" t="s">
        <v>6654</v>
      </c>
      <c r="F403" t="s">
        <v>8054</v>
      </c>
      <c r="G403" s="4">
        <v>7.0999999999999994E-2</v>
      </c>
      <c r="H403">
        <v>0.1</v>
      </c>
      <c r="I403">
        <v>1.2</v>
      </c>
      <c r="J403">
        <v>18.2</v>
      </c>
      <c r="K403">
        <v>2021</v>
      </c>
      <c r="L403" s="11"/>
    </row>
    <row r="404" spans="1:12" x14ac:dyDescent="0.25">
      <c r="A404" t="s">
        <v>8711</v>
      </c>
      <c r="B404">
        <v>403</v>
      </c>
      <c r="C404" t="s">
        <v>8712</v>
      </c>
      <c r="D404" t="s">
        <v>6290</v>
      </c>
      <c r="E404" t="s">
        <v>6554</v>
      </c>
      <c r="F404" t="s">
        <v>8054</v>
      </c>
      <c r="G404" s="4">
        <v>2.4E-2</v>
      </c>
      <c r="H404">
        <v>0.4</v>
      </c>
      <c r="I404">
        <v>0.3</v>
      </c>
      <c r="J404">
        <v>28.2</v>
      </c>
      <c r="K404">
        <v>2021</v>
      </c>
      <c r="L404" s="11"/>
    </row>
    <row r="405" spans="1:12" x14ac:dyDescent="0.25">
      <c r="A405" t="s">
        <v>8713</v>
      </c>
      <c r="B405">
        <v>404</v>
      </c>
      <c r="C405" t="s">
        <v>8714</v>
      </c>
      <c r="D405" t="s">
        <v>6281</v>
      </c>
      <c r="E405" t="s">
        <v>7017</v>
      </c>
      <c r="F405" t="s">
        <v>6319</v>
      </c>
      <c r="G405" s="4">
        <v>0.26100000000000001</v>
      </c>
      <c r="H405">
        <v>3.1</v>
      </c>
      <c r="I405">
        <v>54.8</v>
      </c>
      <c r="J405">
        <v>221.5</v>
      </c>
      <c r="K405">
        <v>2021</v>
      </c>
      <c r="L405" s="11"/>
    </row>
    <row r="406" spans="1:12" x14ac:dyDescent="0.25">
      <c r="A406" t="s">
        <v>8715</v>
      </c>
      <c r="B406">
        <v>405</v>
      </c>
      <c r="C406" t="s">
        <v>8716</v>
      </c>
      <c r="D406" t="s">
        <v>6290</v>
      </c>
      <c r="E406" t="s">
        <v>7568</v>
      </c>
      <c r="F406" t="s">
        <v>8054</v>
      </c>
      <c r="G406" s="4">
        <v>8.7999999999999995E-2</v>
      </c>
      <c r="H406">
        <v>0.2</v>
      </c>
      <c r="I406">
        <v>0.2</v>
      </c>
      <c r="J406">
        <v>5</v>
      </c>
      <c r="K406">
        <v>2021</v>
      </c>
      <c r="L406" s="11"/>
    </row>
    <row r="407" spans="1:12" x14ac:dyDescent="0.25">
      <c r="A407" t="s">
        <v>8717</v>
      </c>
      <c r="B407">
        <v>406</v>
      </c>
      <c r="C407" t="s">
        <v>8718</v>
      </c>
      <c r="D407" t="s">
        <v>6294</v>
      </c>
      <c r="E407" t="s">
        <v>6784</v>
      </c>
      <c r="F407" t="s">
        <v>132</v>
      </c>
      <c r="G407" s="4">
        <v>3.6999999999999998E-2</v>
      </c>
      <c r="H407">
        <v>0</v>
      </c>
      <c r="I407">
        <v>0.2</v>
      </c>
      <c r="J407">
        <v>5</v>
      </c>
      <c r="K407">
        <v>2021</v>
      </c>
      <c r="L407" s="11"/>
    </row>
    <row r="408" spans="1:12" x14ac:dyDescent="0.25">
      <c r="A408" t="s">
        <v>8719</v>
      </c>
      <c r="B408">
        <v>407</v>
      </c>
      <c r="C408" t="s">
        <v>8720</v>
      </c>
      <c r="D408" t="s">
        <v>6290</v>
      </c>
      <c r="E408" t="s">
        <v>7986</v>
      </c>
      <c r="F408" t="s">
        <v>6287</v>
      </c>
      <c r="G408" s="4">
        <v>0.72299999999999998</v>
      </c>
      <c r="H408">
        <v>35.4</v>
      </c>
      <c r="I408">
        <v>0.8</v>
      </c>
      <c r="J408">
        <v>50</v>
      </c>
      <c r="K408">
        <v>2021</v>
      </c>
      <c r="L408" s="11"/>
    </row>
    <row r="409" spans="1:12" x14ac:dyDescent="0.25">
      <c r="A409" t="s">
        <v>8721</v>
      </c>
      <c r="B409">
        <v>408</v>
      </c>
      <c r="C409" t="s">
        <v>8722</v>
      </c>
      <c r="D409" t="s">
        <v>6281</v>
      </c>
      <c r="E409" t="s">
        <v>638</v>
      </c>
      <c r="F409" t="s">
        <v>6319</v>
      </c>
      <c r="G409" s="4">
        <v>6.0000000000000001E-3</v>
      </c>
      <c r="H409">
        <v>1.3</v>
      </c>
      <c r="I409">
        <v>0</v>
      </c>
      <c r="J409">
        <v>200</v>
      </c>
      <c r="K409">
        <v>2021</v>
      </c>
      <c r="L409" s="11"/>
    </row>
    <row r="410" spans="1:12" x14ac:dyDescent="0.25">
      <c r="A410" t="s">
        <v>8723</v>
      </c>
      <c r="B410">
        <v>409</v>
      </c>
      <c r="C410" t="s">
        <v>8724</v>
      </c>
      <c r="D410" t="s">
        <v>6277</v>
      </c>
      <c r="E410" t="s">
        <v>4733</v>
      </c>
      <c r="F410" t="s">
        <v>6400</v>
      </c>
      <c r="G410" s="4">
        <v>7.8E-2</v>
      </c>
      <c r="H410">
        <v>22.5</v>
      </c>
      <c r="I410">
        <v>0</v>
      </c>
      <c r="J410">
        <v>290</v>
      </c>
      <c r="K410">
        <v>2021</v>
      </c>
      <c r="L410" s="11"/>
    </row>
    <row r="411" spans="1:12" x14ac:dyDescent="0.25">
      <c r="A411" t="s">
        <v>8725</v>
      </c>
      <c r="B411">
        <v>410</v>
      </c>
      <c r="C411" t="s">
        <v>8726</v>
      </c>
      <c r="D411" t="s">
        <v>6294</v>
      </c>
      <c r="E411" t="s">
        <v>6412</v>
      </c>
      <c r="F411" t="s">
        <v>84</v>
      </c>
      <c r="G411" s="4">
        <v>0.45500000000000002</v>
      </c>
      <c r="H411">
        <v>91</v>
      </c>
      <c r="I411">
        <v>0</v>
      </c>
      <c r="J411">
        <v>200</v>
      </c>
      <c r="K411">
        <v>2021</v>
      </c>
      <c r="L411" s="11"/>
    </row>
    <row r="412" spans="1:12" x14ac:dyDescent="0.25">
      <c r="A412" t="s">
        <v>8727</v>
      </c>
      <c r="B412">
        <v>411</v>
      </c>
      <c r="C412" t="s">
        <v>8728</v>
      </c>
      <c r="D412" t="s">
        <v>6369</v>
      </c>
      <c r="E412" t="s">
        <v>6481</v>
      </c>
      <c r="F412" t="s">
        <v>8067</v>
      </c>
      <c r="G412" s="4">
        <v>0.25900000000000001</v>
      </c>
      <c r="H412">
        <v>12.4</v>
      </c>
      <c r="I412">
        <v>0.6</v>
      </c>
      <c r="J412">
        <v>50</v>
      </c>
      <c r="K412">
        <v>2021</v>
      </c>
      <c r="L412" s="11"/>
    </row>
    <row r="413" spans="1:12" x14ac:dyDescent="0.25">
      <c r="A413" t="s">
        <v>8729</v>
      </c>
      <c r="B413">
        <v>412</v>
      </c>
      <c r="C413" t="s">
        <v>8730</v>
      </c>
      <c r="D413" t="s">
        <v>6294</v>
      </c>
      <c r="E413" t="s">
        <v>8287</v>
      </c>
      <c r="F413" t="s">
        <v>8054</v>
      </c>
      <c r="G413" s="4">
        <v>8.1000000000000003E-2</v>
      </c>
      <c r="H413">
        <v>7.4</v>
      </c>
      <c r="I413">
        <v>0.8</v>
      </c>
      <c r="J413">
        <v>100</v>
      </c>
      <c r="K413">
        <v>2021</v>
      </c>
      <c r="L413" s="11"/>
    </row>
    <row r="414" spans="1:12" x14ac:dyDescent="0.25">
      <c r="A414" t="s">
        <v>8731</v>
      </c>
      <c r="B414">
        <v>413</v>
      </c>
      <c r="C414" t="s">
        <v>8732</v>
      </c>
      <c r="D414" t="s">
        <v>6277</v>
      </c>
      <c r="E414" t="s">
        <v>6690</v>
      </c>
      <c r="F414" t="s">
        <v>8054</v>
      </c>
      <c r="G414" s="4">
        <v>0.05</v>
      </c>
      <c r="H414">
        <v>0.5</v>
      </c>
      <c r="I414">
        <v>0</v>
      </c>
      <c r="J414">
        <v>9</v>
      </c>
      <c r="K414">
        <v>2021</v>
      </c>
      <c r="L414" s="11"/>
    </row>
    <row r="415" spans="1:12" x14ac:dyDescent="0.25">
      <c r="A415" t="s">
        <v>8733</v>
      </c>
      <c r="B415">
        <v>414</v>
      </c>
      <c r="C415" t="s">
        <v>8581</v>
      </c>
      <c r="D415" t="s">
        <v>6294</v>
      </c>
      <c r="E415" t="s">
        <v>6412</v>
      </c>
      <c r="F415" t="s">
        <v>8054</v>
      </c>
      <c r="G415" s="4">
        <v>3.4000000000000002E-2</v>
      </c>
      <c r="H415">
        <v>0.9</v>
      </c>
      <c r="I415">
        <v>2.5</v>
      </c>
      <c r="J415">
        <v>100</v>
      </c>
      <c r="K415">
        <v>2021</v>
      </c>
      <c r="L415" s="11"/>
    </row>
    <row r="416" spans="1:12" x14ac:dyDescent="0.25">
      <c r="A416" t="s">
        <v>8734</v>
      </c>
      <c r="B416">
        <v>415</v>
      </c>
      <c r="C416" t="s">
        <v>8735</v>
      </c>
      <c r="D416" t="s">
        <v>6277</v>
      </c>
      <c r="E416" t="s">
        <v>4733</v>
      </c>
      <c r="F416" t="s">
        <v>8054</v>
      </c>
      <c r="G416" s="4">
        <v>3.5000000000000003E-2</v>
      </c>
      <c r="H416">
        <v>1.3</v>
      </c>
      <c r="I416">
        <v>0.5</v>
      </c>
      <c r="J416">
        <v>50</v>
      </c>
      <c r="K416">
        <v>2021</v>
      </c>
      <c r="L416" s="11"/>
    </row>
    <row r="417" spans="1:12" x14ac:dyDescent="0.25">
      <c r="A417" t="s">
        <v>8736</v>
      </c>
      <c r="B417">
        <v>416</v>
      </c>
      <c r="C417" t="s">
        <v>8737</v>
      </c>
      <c r="D417" t="s">
        <v>6290</v>
      </c>
      <c r="E417" t="s">
        <v>6460</v>
      </c>
      <c r="F417" t="s">
        <v>8054</v>
      </c>
      <c r="G417" s="4">
        <v>1.7999999999999999E-2</v>
      </c>
      <c r="H417">
        <v>0.2</v>
      </c>
      <c r="I417">
        <v>0</v>
      </c>
      <c r="J417">
        <v>10</v>
      </c>
      <c r="K417">
        <v>2021</v>
      </c>
      <c r="L417" s="11"/>
    </row>
    <row r="418" spans="1:12" x14ac:dyDescent="0.25">
      <c r="A418" t="s">
        <v>7018</v>
      </c>
      <c r="B418">
        <v>1</v>
      </c>
      <c r="C418" t="s">
        <v>7019</v>
      </c>
      <c r="D418" t="s">
        <v>6290</v>
      </c>
      <c r="E418" t="s">
        <v>6378</v>
      </c>
      <c r="F418" t="s">
        <v>6287</v>
      </c>
      <c r="G418" s="4">
        <v>0.50900000000000001</v>
      </c>
      <c r="H418">
        <v>124.4</v>
      </c>
      <c r="I418">
        <v>130</v>
      </c>
      <c r="J418">
        <v>500</v>
      </c>
      <c r="K418">
        <v>2022</v>
      </c>
      <c r="L418" s="11"/>
    </row>
    <row r="419" spans="1:12" x14ac:dyDescent="0.25">
      <c r="A419" t="s">
        <v>7020</v>
      </c>
      <c r="B419">
        <v>2</v>
      </c>
      <c r="C419" t="s">
        <v>7021</v>
      </c>
      <c r="D419" t="s">
        <v>6369</v>
      </c>
      <c r="E419" t="s">
        <v>7022</v>
      </c>
      <c r="F419" t="s">
        <v>6316</v>
      </c>
      <c r="G419" s="4">
        <v>1</v>
      </c>
      <c r="H419">
        <v>0</v>
      </c>
      <c r="I419">
        <v>3.8</v>
      </c>
      <c r="J419">
        <v>3.8</v>
      </c>
      <c r="K419">
        <v>2022</v>
      </c>
      <c r="L419" s="11"/>
    </row>
    <row r="420" spans="1:12" x14ac:dyDescent="0.25">
      <c r="A420" t="s">
        <v>7023</v>
      </c>
      <c r="B420">
        <v>3</v>
      </c>
      <c r="C420" t="s">
        <v>7024</v>
      </c>
      <c r="D420" t="s">
        <v>6294</v>
      </c>
      <c r="E420" t="s">
        <v>6442</v>
      </c>
      <c r="F420" t="s">
        <v>84</v>
      </c>
      <c r="G420" s="4">
        <v>0.47</v>
      </c>
      <c r="H420">
        <v>228.4</v>
      </c>
      <c r="I420">
        <v>6.8</v>
      </c>
      <c r="J420">
        <v>500</v>
      </c>
      <c r="K420">
        <v>2022</v>
      </c>
      <c r="L420" s="11"/>
    </row>
    <row r="421" spans="1:12" x14ac:dyDescent="0.25">
      <c r="A421" t="s">
        <v>7025</v>
      </c>
      <c r="B421">
        <v>4</v>
      </c>
      <c r="C421" t="s">
        <v>7026</v>
      </c>
      <c r="D421" t="s">
        <v>6294</v>
      </c>
      <c r="E421" t="s">
        <v>6295</v>
      </c>
      <c r="F421" t="s">
        <v>6296</v>
      </c>
      <c r="G421" s="4">
        <v>1.4E-2</v>
      </c>
      <c r="H421">
        <v>2.1</v>
      </c>
      <c r="I421">
        <v>0</v>
      </c>
      <c r="J421">
        <v>150</v>
      </c>
      <c r="K421">
        <v>2022</v>
      </c>
      <c r="L421" s="11"/>
    </row>
    <row r="422" spans="1:12" x14ac:dyDescent="0.25">
      <c r="A422" t="s">
        <v>7027</v>
      </c>
      <c r="B422">
        <v>5</v>
      </c>
      <c r="C422" t="s">
        <v>7028</v>
      </c>
      <c r="D422" t="s">
        <v>6294</v>
      </c>
      <c r="E422" t="s">
        <v>6295</v>
      </c>
      <c r="F422" t="s">
        <v>84</v>
      </c>
      <c r="G422" s="4">
        <v>0.3</v>
      </c>
      <c r="H422">
        <v>121.1</v>
      </c>
      <c r="I422">
        <v>43.9</v>
      </c>
      <c r="J422">
        <v>550</v>
      </c>
      <c r="K422">
        <v>2022</v>
      </c>
      <c r="L422" s="11"/>
    </row>
    <row r="423" spans="1:12" x14ac:dyDescent="0.25">
      <c r="A423" t="s">
        <v>7029</v>
      </c>
      <c r="B423">
        <v>6</v>
      </c>
      <c r="C423" t="s">
        <v>7030</v>
      </c>
      <c r="D423" t="s">
        <v>6294</v>
      </c>
      <c r="E423" t="s">
        <v>6344</v>
      </c>
      <c r="F423" t="s">
        <v>6316</v>
      </c>
      <c r="G423" s="4">
        <v>1</v>
      </c>
      <c r="H423">
        <v>0</v>
      </c>
      <c r="I423">
        <v>568</v>
      </c>
      <c r="J423">
        <v>568</v>
      </c>
      <c r="K423">
        <v>2022</v>
      </c>
      <c r="L423" s="11"/>
    </row>
    <row r="424" spans="1:12" x14ac:dyDescent="0.25">
      <c r="A424" t="s">
        <v>7031</v>
      </c>
      <c r="B424">
        <v>7</v>
      </c>
      <c r="C424" t="s">
        <v>7032</v>
      </c>
      <c r="D424" t="s">
        <v>6281</v>
      </c>
      <c r="E424" t="s">
        <v>7033</v>
      </c>
      <c r="F424" t="s">
        <v>84</v>
      </c>
      <c r="G424" s="4">
        <v>0.76800000000000002</v>
      </c>
      <c r="H424">
        <v>71</v>
      </c>
      <c r="I424">
        <v>0</v>
      </c>
      <c r="J424">
        <v>92.5</v>
      </c>
      <c r="K424">
        <v>2022</v>
      </c>
      <c r="L424" s="11"/>
    </row>
    <row r="425" spans="1:12" x14ac:dyDescent="0.25">
      <c r="A425" t="s">
        <v>7034</v>
      </c>
      <c r="B425">
        <v>8</v>
      </c>
      <c r="C425" t="s">
        <v>7035</v>
      </c>
      <c r="D425" t="s">
        <v>6290</v>
      </c>
      <c r="E425" t="s">
        <v>6406</v>
      </c>
      <c r="F425" t="s">
        <v>84</v>
      </c>
      <c r="G425" s="4">
        <v>0.95399999999999996</v>
      </c>
      <c r="H425">
        <v>46.4</v>
      </c>
      <c r="I425">
        <v>354.2</v>
      </c>
      <c r="J425">
        <v>420</v>
      </c>
      <c r="K425">
        <v>2022</v>
      </c>
      <c r="L425" s="11"/>
    </row>
    <row r="426" spans="1:12" x14ac:dyDescent="0.25">
      <c r="A426" t="s">
        <v>7036</v>
      </c>
      <c r="B426">
        <v>9</v>
      </c>
      <c r="C426" t="s">
        <v>7037</v>
      </c>
      <c r="D426" t="s">
        <v>6290</v>
      </c>
      <c r="E426" t="s">
        <v>6424</v>
      </c>
      <c r="F426" t="s">
        <v>84</v>
      </c>
      <c r="G426" s="4">
        <v>0.71599999999999997</v>
      </c>
      <c r="H426">
        <v>136.4</v>
      </c>
      <c r="I426">
        <v>249.1</v>
      </c>
      <c r="J426">
        <v>538</v>
      </c>
      <c r="K426">
        <v>2022</v>
      </c>
      <c r="L426" s="11"/>
    </row>
    <row r="427" spans="1:12" x14ac:dyDescent="0.25">
      <c r="A427" t="s">
        <v>7038</v>
      </c>
      <c r="B427">
        <v>10</v>
      </c>
      <c r="C427" t="s">
        <v>7039</v>
      </c>
      <c r="D427" t="s">
        <v>6277</v>
      </c>
      <c r="E427" t="s">
        <v>6358</v>
      </c>
      <c r="F427" t="s">
        <v>84</v>
      </c>
      <c r="G427" s="4">
        <v>0.27100000000000002</v>
      </c>
      <c r="H427">
        <v>56.2</v>
      </c>
      <c r="I427">
        <v>11.5</v>
      </c>
      <c r="J427">
        <v>250</v>
      </c>
      <c r="K427">
        <v>2022</v>
      </c>
      <c r="L427" s="11"/>
    </row>
    <row r="428" spans="1:12" x14ac:dyDescent="0.25">
      <c r="A428" t="s">
        <v>7040</v>
      </c>
      <c r="B428">
        <v>11</v>
      </c>
      <c r="C428" t="s">
        <v>7041</v>
      </c>
      <c r="D428" t="s">
        <v>6290</v>
      </c>
      <c r="E428" t="s">
        <v>6424</v>
      </c>
      <c r="F428" t="s">
        <v>84</v>
      </c>
      <c r="G428" s="4">
        <v>0.39300000000000002</v>
      </c>
      <c r="H428">
        <v>163.30000000000001</v>
      </c>
      <c r="I428">
        <v>21.5</v>
      </c>
      <c r="J428">
        <v>470</v>
      </c>
      <c r="K428">
        <v>2022</v>
      </c>
      <c r="L428" s="11"/>
    </row>
    <row r="429" spans="1:12" x14ac:dyDescent="0.25">
      <c r="A429" t="s">
        <v>7042</v>
      </c>
      <c r="B429">
        <v>12</v>
      </c>
      <c r="C429" t="s">
        <v>7043</v>
      </c>
      <c r="D429" t="s">
        <v>6369</v>
      </c>
      <c r="E429" t="s">
        <v>6521</v>
      </c>
      <c r="F429" t="s">
        <v>6303</v>
      </c>
      <c r="G429" s="4">
        <v>0.13600000000000001</v>
      </c>
      <c r="H429">
        <v>15.2</v>
      </c>
      <c r="I429">
        <v>2.5</v>
      </c>
      <c r="J429">
        <v>130</v>
      </c>
      <c r="K429">
        <v>2022</v>
      </c>
      <c r="L429" s="11"/>
    </row>
    <row r="430" spans="1:12" x14ac:dyDescent="0.25">
      <c r="A430" t="s">
        <v>7044</v>
      </c>
      <c r="B430">
        <v>13</v>
      </c>
      <c r="C430" t="s">
        <v>7045</v>
      </c>
      <c r="D430" t="s">
        <v>6290</v>
      </c>
      <c r="E430" t="s">
        <v>6406</v>
      </c>
      <c r="F430" t="s">
        <v>4841</v>
      </c>
      <c r="G430" s="4">
        <v>0.85399999999999998</v>
      </c>
      <c r="H430">
        <v>88.9</v>
      </c>
      <c r="I430">
        <v>81.900000000000006</v>
      </c>
      <c r="J430">
        <v>200</v>
      </c>
      <c r="K430">
        <v>2022</v>
      </c>
      <c r="L430" s="11"/>
    </row>
    <row r="431" spans="1:12" x14ac:dyDescent="0.25">
      <c r="A431" t="s">
        <v>7046</v>
      </c>
      <c r="B431">
        <v>14</v>
      </c>
      <c r="C431" t="s">
        <v>7047</v>
      </c>
      <c r="D431" t="s">
        <v>6299</v>
      </c>
      <c r="E431" t="s">
        <v>6397</v>
      </c>
      <c r="F431" t="s">
        <v>4841</v>
      </c>
      <c r="G431" s="4">
        <v>0.5</v>
      </c>
      <c r="H431">
        <v>30.5</v>
      </c>
      <c r="I431">
        <v>0</v>
      </c>
      <c r="J431">
        <v>60.9</v>
      </c>
      <c r="K431">
        <v>2022</v>
      </c>
      <c r="L431" s="11"/>
    </row>
    <row r="432" spans="1:12" x14ac:dyDescent="0.25">
      <c r="A432" t="s">
        <v>7048</v>
      </c>
      <c r="B432">
        <v>15</v>
      </c>
      <c r="C432" t="s">
        <v>7049</v>
      </c>
      <c r="D432" t="s">
        <v>6277</v>
      </c>
      <c r="E432" t="s">
        <v>6358</v>
      </c>
      <c r="F432" t="s">
        <v>6409</v>
      </c>
      <c r="G432" s="4">
        <v>0.11700000000000001</v>
      </c>
      <c r="H432">
        <v>39.9</v>
      </c>
      <c r="I432">
        <v>12.6</v>
      </c>
      <c r="J432">
        <v>450</v>
      </c>
      <c r="K432">
        <v>2022</v>
      </c>
      <c r="L432" s="11"/>
    </row>
    <row r="433" spans="1:12" x14ac:dyDescent="0.25">
      <c r="A433" t="s">
        <v>7050</v>
      </c>
      <c r="B433">
        <v>16</v>
      </c>
      <c r="C433" t="s">
        <v>7051</v>
      </c>
      <c r="D433" t="s">
        <v>6294</v>
      </c>
      <c r="E433" t="s">
        <v>6295</v>
      </c>
      <c r="F433" t="s">
        <v>132</v>
      </c>
      <c r="G433" s="4">
        <v>5.0999999999999997E-2</v>
      </c>
      <c r="H433">
        <v>12.8</v>
      </c>
      <c r="I433">
        <v>12.8</v>
      </c>
      <c r="J433">
        <v>500</v>
      </c>
      <c r="K433">
        <v>2022</v>
      </c>
      <c r="L433" s="11"/>
    </row>
    <row r="434" spans="1:12" x14ac:dyDescent="0.25">
      <c r="A434" t="s">
        <v>7052</v>
      </c>
      <c r="B434">
        <v>17</v>
      </c>
      <c r="C434" t="s">
        <v>7053</v>
      </c>
      <c r="D434" t="s">
        <v>6281</v>
      </c>
      <c r="E434" t="s">
        <v>113</v>
      </c>
      <c r="F434" t="s">
        <v>84</v>
      </c>
      <c r="G434" s="4">
        <v>1</v>
      </c>
      <c r="H434">
        <v>10.4</v>
      </c>
      <c r="I434">
        <v>213.5</v>
      </c>
      <c r="J434">
        <v>224</v>
      </c>
      <c r="K434">
        <v>2022</v>
      </c>
      <c r="L434" s="11"/>
    </row>
    <row r="435" spans="1:12" x14ac:dyDescent="0.25">
      <c r="A435" t="s">
        <v>7054</v>
      </c>
      <c r="B435">
        <v>18</v>
      </c>
      <c r="C435" t="s">
        <v>7055</v>
      </c>
      <c r="D435" t="s">
        <v>6281</v>
      </c>
      <c r="E435" t="s">
        <v>6628</v>
      </c>
      <c r="F435" t="s">
        <v>6296</v>
      </c>
      <c r="G435" s="4">
        <v>9.0999999999999998E-2</v>
      </c>
      <c r="H435">
        <v>2.2000000000000002</v>
      </c>
      <c r="I435">
        <v>0.1</v>
      </c>
      <c r="J435">
        <v>25</v>
      </c>
      <c r="K435">
        <v>2022</v>
      </c>
      <c r="L435" s="11"/>
    </row>
    <row r="436" spans="1:12" x14ac:dyDescent="0.25">
      <c r="A436" t="s">
        <v>7056</v>
      </c>
      <c r="B436">
        <v>19</v>
      </c>
      <c r="C436" t="s">
        <v>7057</v>
      </c>
      <c r="D436" t="s">
        <v>6290</v>
      </c>
      <c r="E436" t="s">
        <v>6526</v>
      </c>
      <c r="F436" t="s">
        <v>6296</v>
      </c>
      <c r="G436" s="4">
        <v>0.58499999999999996</v>
      </c>
      <c r="H436">
        <v>22.7</v>
      </c>
      <c r="I436">
        <v>0.7</v>
      </c>
      <c r="J436">
        <v>40</v>
      </c>
      <c r="K436">
        <v>2022</v>
      </c>
      <c r="L436" s="11"/>
    </row>
    <row r="437" spans="1:12" x14ac:dyDescent="0.25">
      <c r="A437" t="s">
        <v>7058</v>
      </c>
      <c r="B437">
        <v>20</v>
      </c>
      <c r="C437" t="s">
        <v>7059</v>
      </c>
      <c r="D437" t="s">
        <v>6290</v>
      </c>
      <c r="E437" t="s">
        <v>6328</v>
      </c>
      <c r="F437" t="s">
        <v>132</v>
      </c>
      <c r="G437" s="4">
        <v>0.09</v>
      </c>
      <c r="H437">
        <v>5.5</v>
      </c>
      <c r="I437">
        <v>3.4</v>
      </c>
      <c r="J437">
        <v>100</v>
      </c>
      <c r="K437">
        <v>2022</v>
      </c>
      <c r="L437" s="11"/>
    </row>
    <row r="438" spans="1:12" x14ac:dyDescent="0.25">
      <c r="A438" t="s">
        <v>7060</v>
      </c>
      <c r="B438">
        <v>21</v>
      </c>
      <c r="C438" t="s">
        <v>7061</v>
      </c>
      <c r="D438" t="s">
        <v>6294</v>
      </c>
      <c r="E438" t="s">
        <v>6631</v>
      </c>
      <c r="F438" t="s">
        <v>6319</v>
      </c>
      <c r="G438" s="4">
        <v>0.34200000000000003</v>
      </c>
      <c r="H438">
        <v>56.3</v>
      </c>
      <c r="I438">
        <v>114.6</v>
      </c>
      <c r="J438">
        <v>500</v>
      </c>
      <c r="K438">
        <v>2022</v>
      </c>
      <c r="L438" s="11"/>
    </row>
    <row r="439" spans="1:12" x14ac:dyDescent="0.25">
      <c r="A439" t="s">
        <v>7062</v>
      </c>
      <c r="B439">
        <v>22</v>
      </c>
      <c r="C439" t="s">
        <v>7063</v>
      </c>
      <c r="D439" t="s">
        <v>6299</v>
      </c>
      <c r="E439" t="s">
        <v>6654</v>
      </c>
      <c r="F439" t="s">
        <v>6319</v>
      </c>
      <c r="G439" s="4">
        <v>0.25</v>
      </c>
      <c r="H439">
        <v>0</v>
      </c>
      <c r="I439">
        <v>14.1</v>
      </c>
      <c r="J439">
        <v>56.4</v>
      </c>
      <c r="K439">
        <v>2022</v>
      </c>
      <c r="L439" s="11"/>
    </row>
    <row r="440" spans="1:12" x14ac:dyDescent="0.25">
      <c r="A440" t="s">
        <v>7064</v>
      </c>
      <c r="B440">
        <v>23</v>
      </c>
      <c r="C440" t="s">
        <v>7065</v>
      </c>
      <c r="D440" t="s">
        <v>6299</v>
      </c>
      <c r="E440" t="s">
        <v>7066</v>
      </c>
      <c r="F440" t="s">
        <v>6316</v>
      </c>
      <c r="G440" s="4">
        <v>0.79700000000000004</v>
      </c>
      <c r="H440">
        <v>0</v>
      </c>
      <c r="I440">
        <v>232.3</v>
      </c>
      <c r="J440">
        <v>291.3</v>
      </c>
      <c r="K440">
        <v>2022</v>
      </c>
      <c r="L440" s="11"/>
    </row>
    <row r="441" spans="1:12" x14ac:dyDescent="0.25">
      <c r="A441" t="s">
        <v>7067</v>
      </c>
      <c r="B441">
        <v>24</v>
      </c>
      <c r="C441" t="s">
        <v>7068</v>
      </c>
      <c r="D441" t="s">
        <v>6299</v>
      </c>
      <c r="E441" t="s">
        <v>6992</v>
      </c>
      <c r="F441" t="s">
        <v>132</v>
      </c>
      <c r="G441" s="4">
        <v>0.129</v>
      </c>
      <c r="H441">
        <v>1.9</v>
      </c>
      <c r="I441">
        <v>1.9</v>
      </c>
      <c r="J441">
        <v>28.9</v>
      </c>
      <c r="K441">
        <v>2022</v>
      </c>
      <c r="L441" s="11"/>
    </row>
    <row r="442" spans="1:12" x14ac:dyDescent="0.25">
      <c r="A442" t="s">
        <v>7069</v>
      </c>
      <c r="B442">
        <v>25</v>
      </c>
      <c r="C442" t="s">
        <v>7070</v>
      </c>
      <c r="D442" t="s">
        <v>6284</v>
      </c>
      <c r="E442" t="s">
        <v>168</v>
      </c>
      <c r="F442" t="s">
        <v>6316</v>
      </c>
      <c r="G442" s="4">
        <v>0.52300000000000002</v>
      </c>
      <c r="H442">
        <v>16.3</v>
      </c>
      <c r="I442">
        <v>85.8</v>
      </c>
      <c r="J442">
        <v>195</v>
      </c>
      <c r="K442">
        <v>2022</v>
      </c>
      <c r="L442" s="11"/>
    </row>
    <row r="443" spans="1:12" x14ac:dyDescent="0.25">
      <c r="A443" t="s">
        <v>7071</v>
      </c>
      <c r="B443">
        <v>26</v>
      </c>
      <c r="C443" t="s">
        <v>7072</v>
      </c>
      <c r="D443" t="s">
        <v>6290</v>
      </c>
      <c r="E443" t="s">
        <v>6460</v>
      </c>
      <c r="F443" t="s">
        <v>6316</v>
      </c>
      <c r="G443" s="4">
        <v>1</v>
      </c>
      <c r="H443">
        <v>0.9</v>
      </c>
      <c r="I443">
        <v>6.1</v>
      </c>
      <c r="J443">
        <v>7</v>
      </c>
      <c r="K443">
        <v>2022</v>
      </c>
      <c r="L443" s="11"/>
    </row>
    <row r="444" spans="1:12" x14ac:dyDescent="0.25">
      <c r="A444" t="s">
        <v>7073</v>
      </c>
      <c r="B444">
        <v>27</v>
      </c>
      <c r="C444" t="s">
        <v>7074</v>
      </c>
      <c r="D444" t="s">
        <v>6290</v>
      </c>
      <c r="E444" t="s">
        <v>6529</v>
      </c>
      <c r="F444" t="s">
        <v>6310</v>
      </c>
      <c r="G444" s="4">
        <v>0.86899999999999999</v>
      </c>
      <c r="H444">
        <v>14.5</v>
      </c>
      <c r="I444">
        <v>83.8</v>
      </c>
      <c r="J444">
        <v>113</v>
      </c>
      <c r="K444">
        <v>2022</v>
      </c>
      <c r="L444" s="11"/>
    </row>
    <row r="445" spans="1:12" x14ac:dyDescent="0.25">
      <c r="A445" t="s">
        <v>7075</v>
      </c>
      <c r="B445">
        <v>28</v>
      </c>
      <c r="C445" t="s">
        <v>4825</v>
      </c>
      <c r="D445" t="s">
        <v>6284</v>
      </c>
      <c r="E445" t="s">
        <v>88</v>
      </c>
      <c r="F445" t="s">
        <v>6316</v>
      </c>
      <c r="G445" s="4">
        <v>0.71</v>
      </c>
      <c r="H445">
        <v>35.700000000000003</v>
      </c>
      <c r="I445">
        <v>60.1</v>
      </c>
      <c r="J445">
        <v>135</v>
      </c>
      <c r="K445">
        <v>2022</v>
      </c>
      <c r="L445" s="11"/>
    </row>
    <row r="446" spans="1:12" x14ac:dyDescent="0.25">
      <c r="A446" t="s">
        <v>7076</v>
      </c>
      <c r="B446">
        <v>29</v>
      </c>
      <c r="C446" t="s">
        <v>7077</v>
      </c>
      <c r="D446" t="s">
        <v>6299</v>
      </c>
      <c r="E446" t="s">
        <v>6375</v>
      </c>
      <c r="F446" t="s">
        <v>4841</v>
      </c>
      <c r="G446" s="4">
        <v>0.52400000000000002</v>
      </c>
      <c r="H446">
        <v>22.3</v>
      </c>
      <c r="I446">
        <v>17.100000000000001</v>
      </c>
      <c r="J446">
        <v>75</v>
      </c>
      <c r="K446">
        <v>2022</v>
      </c>
      <c r="L446" s="11"/>
    </row>
    <row r="447" spans="1:12" x14ac:dyDescent="0.25">
      <c r="A447" t="s">
        <v>7078</v>
      </c>
      <c r="B447">
        <v>30</v>
      </c>
      <c r="C447" t="s">
        <v>7079</v>
      </c>
      <c r="D447" t="s">
        <v>6299</v>
      </c>
      <c r="E447" t="s">
        <v>6654</v>
      </c>
      <c r="F447" t="s">
        <v>6400</v>
      </c>
      <c r="G447" s="4">
        <v>3.2000000000000001E-2</v>
      </c>
      <c r="H447">
        <v>1.8</v>
      </c>
      <c r="I447">
        <v>0</v>
      </c>
      <c r="J447">
        <v>55.9</v>
      </c>
      <c r="K447">
        <v>2022</v>
      </c>
      <c r="L447" s="11"/>
    </row>
    <row r="448" spans="1:12" x14ac:dyDescent="0.25">
      <c r="A448" t="s">
        <v>7080</v>
      </c>
      <c r="B448">
        <v>31</v>
      </c>
      <c r="C448" t="s">
        <v>7081</v>
      </c>
      <c r="D448" t="s">
        <v>6299</v>
      </c>
      <c r="E448" t="s">
        <v>6397</v>
      </c>
      <c r="F448" t="s">
        <v>6303</v>
      </c>
      <c r="G448" s="4">
        <v>1.6E-2</v>
      </c>
      <c r="H448">
        <v>1.2</v>
      </c>
      <c r="I448">
        <v>0</v>
      </c>
      <c r="J448">
        <v>75</v>
      </c>
      <c r="K448">
        <v>2022</v>
      </c>
      <c r="L448" s="11"/>
    </row>
    <row r="449" spans="1:12" x14ac:dyDescent="0.25">
      <c r="A449" t="s">
        <v>7082</v>
      </c>
      <c r="B449">
        <v>32</v>
      </c>
      <c r="C449" t="s">
        <v>7083</v>
      </c>
      <c r="D449" t="s">
        <v>6294</v>
      </c>
      <c r="E449" t="s">
        <v>6295</v>
      </c>
      <c r="F449" t="s">
        <v>6296</v>
      </c>
      <c r="G449" s="4">
        <v>0.45800000000000002</v>
      </c>
      <c r="H449">
        <v>50.2</v>
      </c>
      <c r="I449">
        <v>77.2</v>
      </c>
      <c r="J449">
        <v>278</v>
      </c>
      <c r="K449">
        <v>2022</v>
      </c>
      <c r="L449" s="11"/>
    </row>
    <row r="450" spans="1:12" x14ac:dyDescent="0.25">
      <c r="A450" t="s">
        <v>7084</v>
      </c>
      <c r="B450">
        <v>33</v>
      </c>
      <c r="C450" t="s">
        <v>7085</v>
      </c>
      <c r="D450" t="s">
        <v>6290</v>
      </c>
      <c r="E450" t="s">
        <v>6291</v>
      </c>
      <c r="F450" t="s">
        <v>6319</v>
      </c>
      <c r="G450" s="4">
        <v>0.13500000000000001</v>
      </c>
      <c r="H450">
        <v>3.7</v>
      </c>
      <c r="I450">
        <v>0.4</v>
      </c>
      <c r="J450">
        <v>30</v>
      </c>
      <c r="K450">
        <v>2022</v>
      </c>
      <c r="L450" s="11"/>
    </row>
    <row r="451" spans="1:12" x14ac:dyDescent="0.25">
      <c r="A451" t="s">
        <v>7086</v>
      </c>
      <c r="B451">
        <v>34</v>
      </c>
      <c r="C451" t="s">
        <v>7087</v>
      </c>
      <c r="D451" t="s">
        <v>6299</v>
      </c>
      <c r="E451" t="s">
        <v>6397</v>
      </c>
      <c r="F451" t="s">
        <v>6287</v>
      </c>
      <c r="G451" s="4">
        <v>0.41199999999999998</v>
      </c>
      <c r="H451">
        <v>24.1</v>
      </c>
      <c r="I451">
        <v>4.0999999999999996</v>
      </c>
      <c r="J451">
        <v>68.5</v>
      </c>
      <c r="K451">
        <v>2022</v>
      </c>
      <c r="L451" s="11"/>
    </row>
    <row r="452" spans="1:12" x14ac:dyDescent="0.25">
      <c r="A452" t="s">
        <v>7088</v>
      </c>
      <c r="B452">
        <v>35</v>
      </c>
      <c r="C452" t="s">
        <v>7089</v>
      </c>
      <c r="D452" t="s">
        <v>6277</v>
      </c>
      <c r="E452" t="s">
        <v>6621</v>
      </c>
      <c r="F452" t="s">
        <v>6319</v>
      </c>
      <c r="G452" s="4">
        <v>0.2</v>
      </c>
      <c r="H452">
        <v>18</v>
      </c>
      <c r="I452">
        <v>54</v>
      </c>
      <c r="J452">
        <v>360</v>
      </c>
      <c r="K452">
        <v>2022</v>
      </c>
      <c r="L452" s="11"/>
    </row>
    <row r="453" spans="1:12" x14ac:dyDescent="0.25">
      <c r="A453" t="s">
        <v>7090</v>
      </c>
      <c r="B453">
        <v>36</v>
      </c>
      <c r="C453" t="s">
        <v>7091</v>
      </c>
      <c r="D453" t="s">
        <v>6299</v>
      </c>
      <c r="E453" t="s">
        <v>6375</v>
      </c>
      <c r="F453" t="s">
        <v>6296</v>
      </c>
      <c r="G453" s="4">
        <v>0.29099999999999998</v>
      </c>
      <c r="H453">
        <v>1.7</v>
      </c>
      <c r="I453">
        <v>8.3000000000000007</v>
      </c>
      <c r="J453">
        <v>34.6</v>
      </c>
      <c r="K453">
        <v>2022</v>
      </c>
      <c r="L453" s="11"/>
    </row>
    <row r="454" spans="1:12" x14ac:dyDescent="0.25">
      <c r="A454" t="s">
        <v>7092</v>
      </c>
      <c r="B454">
        <v>37</v>
      </c>
      <c r="C454" t="s">
        <v>7093</v>
      </c>
      <c r="D454" t="s">
        <v>6294</v>
      </c>
      <c r="E454" t="s">
        <v>4824</v>
      </c>
      <c r="F454" t="s">
        <v>6287</v>
      </c>
      <c r="G454" s="4">
        <v>0.435</v>
      </c>
      <c r="H454">
        <v>90.1</v>
      </c>
      <c r="I454">
        <v>40.299999999999997</v>
      </c>
      <c r="J454">
        <v>300</v>
      </c>
      <c r="K454">
        <v>2022</v>
      </c>
      <c r="L454" s="11"/>
    </row>
    <row r="455" spans="1:12" x14ac:dyDescent="0.25">
      <c r="A455" t="s">
        <v>7094</v>
      </c>
      <c r="B455">
        <v>38</v>
      </c>
      <c r="C455" t="s">
        <v>7095</v>
      </c>
      <c r="D455" t="s">
        <v>6281</v>
      </c>
      <c r="E455" t="s">
        <v>6705</v>
      </c>
      <c r="F455" t="s">
        <v>6307</v>
      </c>
      <c r="G455" s="4">
        <v>0.54100000000000004</v>
      </c>
      <c r="H455">
        <v>2.4</v>
      </c>
      <c r="I455">
        <v>13.8</v>
      </c>
      <c r="J455">
        <v>30</v>
      </c>
      <c r="K455">
        <v>2022</v>
      </c>
      <c r="L455" s="11"/>
    </row>
    <row r="456" spans="1:12" x14ac:dyDescent="0.25">
      <c r="A456" t="s">
        <v>7096</v>
      </c>
      <c r="B456">
        <v>39</v>
      </c>
      <c r="C456" t="s">
        <v>7097</v>
      </c>
      <c r="D456" t="s">
        <v>6299</v>
      </c>
      <c r="E456" t="s">
        <v>7098</v>
      </c>
      <c r="F456" t="s">
        <v>6310</v>
      </c>
      <c r="G456" s="4">
        <v>0.91500000000000004</v>
      </c>
      <c r="H456">
        <v>4.9000000000000004</v>
      </c>
      <c r="I456">
        <v>36.299999999999997</v>
      </c>
      <c r="J456">
        <v>45</v>
      </c>
      <c r="K456">
        <v>2022</v>
      </c>
      <c r="L456" s="11"/>
    </row>
    <row r="457" spans="1:12" x14ac:dyDescent="0.25">
      <c r="A457" t="s">
        <v>7099</v>
      </c>
      <c r="B457">
        <v>40</v>
      </c>
      <c r="C457" t="s">
        <v>7100</v>
      </c>
      <c r="D457" t="s">
        <v>6294</v>
      </c>
      <c r="E457" t="s">
        <v>6344</v>
      </c>
      <c r="F457" t="s">
        <v>6313</v>
      </c>
      <c r="G457" s="4">
        <v>0</v>
      </c>
      <c r="H457">
        <v>0</v>
      </c>
      <c r="I457">
        <v>0</v>
      </c>
      <c r="J457">
        <v>200</v>
      </c>
      <c r="K457">
        <v>2022</v>
      </c>
      <c r="L457" s="11"/>
    </row>
    <row r="458" spans="1:12" x14ac:dyDescent="0.25">
      <c r="A458" t="s">
        <v>7101</v>
      </c>
      <c r="B458">
        <v>41</v>
      </c>
      <c r="C458" t="s">
        <v>7102</v>
      </c>
      <c r="D458" t="s">
        <v>6281</v>
      </c>
      <c r="E458" t="s">
        <v>4732</v>
      </c>
      <c r="F458" t="s">
        <v>4841</v>
      </c>
      <c r="G458" s="4">
        <v>0.48699999999999999</v>
      </c>
      <c r="H458">
        <v>16.2</v>
      </c>
      <c r="I458">
        <v>178.5</v>
      </c>
      <c r="J458">
        <v>400</v>
      </c>
      <c r="K458">
        <v>2022</v>
      </c>
      <c r="L458" s="11"/>
    </row>
    <row r="459" spans="1:12" x14ac:dyDescent="0.25">
      <c r="A459" t="s">
        <v>7103</v>
      </c>
      <c r="B459">
        <v>42</v>
      </c>
      <c r="C459" t="s">
        <v>7104</v>
      </c>
      <c r="D459" t="s">
        <v>6284</v>
      </c>
      <c r="E459" t="s">
        <v>88</v>
      </c>
      <c r="F459" t="s">
        <v>6316</v>
      </c>
      <c r="G459" s="4">
        <v>1</v>
      </c>
      <c r="H459">
        <v>0</v>
      </c>
      <c r="I459">
        <v>150</v>
      </c>
      <c r="J459">
        <v>150</v>
      </c>
      <c r="K459">
        <v>2022</v>
      </c>
      <c r="L459" s="11"/>
    </row>
    <row r="460" spans="1:12" x14ac:dyDescent="0.25">
      <c r="A460" t="s">
        <v>7105</v>
      </c>
      <c r="B460">
        <v>43</v>
      </c>
      <c r="C460" t="s">
        <v>7106</v>
      </c>
      <c r="D460" t="s">
        <v>6294</v>
      </c>
      <c r="E460" t="s">
        <v>6442</v>
      </c>
      <c r="F460" t="s">
        <v>6409</v>
      </c>
      <c r="G460" s="4">
        <v>0</v>
      </c>
      <c r="H460">
        <v>0</v>
      </c>
      <c r="I460">
        <v>0</v>
      </c>
      <c r="J460">
        <v>250</v>
      </c>
      <c r="K460">
        <v>2022</v>
      </c>
      <c r="L460" s="11"/>
    </row>
    <row r="461" spans="1:12" x14ac:dyDescent="0.25">
      <c r="A461" t="s">
        <v>7107</v>
      </c>
      <c r="B461">
        <v>44</v>
      </c>
      <c r="C461" t="s">
        <v>7108</v>
      </c>
      <c r="D461" t="s">
        <v>6290</v>
      </c>
      <c r="E461" t="s">
        <v>6537</v>
      </c>
      <c r="F461" t="s">
        <v>6303</v>
      </c>
      <c r="G461" s="4">
        <v>0.16900000000000001</v>
      </c>
      <c r="H461">
        <v>16.899999999999999</v>
      </c>
      <c r="I461">
        <v>0</v>
      </c>
      <c r="J461">
        <v>100</v>
      </c>
      <c r="K461">
        <v>2022</v>
      </c>
      <c r="L461" s="11"/>
    </row>
    <row r="462" spans="1:12" x14ac:dyDescent="0.25">
      <c r="A462" t="s">
        <v>7109</v>
      </c>
      <c r="B462">
        <v>45</v>
      </c>
      <c r="C462" t="s">
        <v>7110</v>
      </c>
      <c r="D462" t="s">
        <v>6369</v>
      </c>
      <c r="E462" t="s">
        <v>7111</v>
      </c>
      <c r="F462" t="s">
        <v>6310</v>
      </c>
      <c r="G462" s="4">
        <v>0.502</v>
      </c>
      <c r="H462">
        <v>25.5</v>
      </c>
      <c r="I462">
        <v>2.6</v>
      </c>
      <c r="J462">
        <v>56</v>
      </c>
      <c r="K462">
        <v>2022</v>
      </c>
      <c r="L462" s="11"/>
    </row>
    <row r="463" spans="1:12" x14ac:dyDescent="0.25">
      <c r="A463" t="s">
        <v>7112</v>
      </c>
      <c r="B463">
        <v>46</v>
      </c>
      <c r="C463" t="s">
        <v>7113</v>
      </c>
      <c r="D463" t="s">
        <v>6290</v>
      </c>
      <c r="E463" t="s">
        <v>6761</v>
      </c>
      <c r="F463" t="s">
        <v>6310</v>
      </c>
      <c r="G463" s="4">
        <v>0.52600000000000002</v>
      </c>
      <c r="H463">
        <v>8.1999999999999993</v>
      </c>
      <c r="I463">
        <v>31.3</v>
      </c>
      <c r="J463">
        <v>75</v>
      </c>
      <c r="K463">
        <v>2022</v>
      </c>
      <c r="L463" s="11"/>
    </row>
    <row r="464" spans="1:12" x14ac:dyDescent="0.25">
      <c r="A464" t="s">
        <v>7114</v>
      </c>
      <c r="B464">
        <v>47</v>
      </c>
      <c r="C464" t="s">
        <v>7115</v>
      </c>
      <c r="D464" t="s">
        <v>6290</v>
      </c>
      <c r="E464" t="s">
        <v>6526</v>
      </c>
      <c r="F464" t="s">
        <v>6313</v>
      </c>
      <c r="G464" s="4">
        <v>0.17199999999999999</v>
      </c>
      <c r="H464">
        <v>3.5</v>
      </c>
      <c r="I464">
        <v>3.4</v>
      </c>
      <c r="J464">
        <v>40</v>
      </c>
      <c r="K464">
        <v>2022</v>
      </c>
      <c r="L464" s="11"/>
    </row>
    <row r="465" spans="1:12" x14ac:dyDescent="0.25">
      <c r="A465" t="s">
        <v>7116</v>
      </c>
      <c r="B465">
        <v>48</v>
      </c>
      <c r="C465" t="s">
        <v>7117</v>
      </c>
      <c r="D465" t="s">
        <v>6290</v>
      </c>
      <c r="E465" t="s">
        <v>6526</v>
      </c>
      <c r="F465" t="s">
        <v>6310</v>
      </c>
      <c r="G465" s="4">
        <v>0.39100000000000001</v>
      </c>
      <c r="H465">
        <v>8.6</v>
      </c>
      <c r="I465">
        <v>7</v>
      </c>
      <c r="J465">
        <v>40</v>
      </c>
      <c r="K465">
        <v>2022</v>
      </c>
      <c r="L465" s="11"/>
    </row>
    <row r="466" spans="1:12" x14ac:dyDescent="0.25">
      <c r="A466" t="s">
        <v>7118</v>
      </c>
      <c r="B466">
        <v>49</v>
      </c>
      <c r="C466" t="s">
        <v>7119</v>
      </c>
      <c r="D466" t="s">
        <v>6290</v>
      </c>
      <c r="E466" t="s">
        <v>6518</v>
      </c>
      <c r="F466" t="s">
        <v>6319</v>
      </c>
      <c r="G466" s="4">
        <v>0.25</v>
      </c>
      <c r="H466">
        <v>0</v>
      </c>
      <c r="I466">
        <v>25</v>
      </c>
      <c r="J466">
        <v>100</v>
      </c>
      <c r="K466">
        <v>2022</v>
      </c>
      <c r="L466" s="11"/>
    </row>
    <row r="467" spans="1:12" x14ac:dyDescent="0.25">
      <c r="A467" t="s">
        <v>7120</v>
      </c>
      <c r="B467">
        <v>50</v>
      </c>
      <c r="C467" t="s">
        <v>7121</v>
      </c>
      <c r="D467" t="s">
        <v>6290</v>
      </c>
      <c r="E467" t="s">
        <v>6551</v>
      </c>
      <c r="F467" t="s">
        <v>6303</v>
      </c>
      <c r="G467" s="4">
        <v>7.9000000000000001E-2</v>
      </c>
      <c r="H467">
        <v>2</v>
      </c>
      <c r="I467">
        <v>1.1000000000000001</v>
      </c>
      <c r="J467">
        <v>40</v>
      </c>
      <c r="K467">
        <v>2022</v>
      </c>
      <c r="L467" s="11"/>
    </row>
    <row r="468" spans="1:12" x14ac:dyDescent="0.25">
      <c r="A468" t="s">
        <v>7122</v>
      </c>
      <c r="B468">
        <v>51</v>
      </c>
      <c r="C468" t="s">
        <v>7123</v>
      </c>
      <c r="D468" t="s">
        <v>6284</v>
      </c>
      <c r="E468" t="s">
        <v>88</v>
      </c>
      <c r="F468" t="s">
        <v>6287</v>
      </c>
      <c r="G468" s="4">
        <v>0.51700000000000002</v>
      </c>
      <c r="H468">
        <v>47.7</v>
      </c>
      <c r="I468">
        <v>11.7</v>
      </c>
      <c r="J468">
        <v>115</v>
      </c>
      <c r="K468">
        <v>2022</v>
      </c>
      <c r="L468" s="11"/>
    </row>
    <row r="469" spans="1:12" x14ac:dyDescent="0.25">
      <c r="A469" t="s">
        <v>7124</v>
      </c>
      <c r="B469">
        <v>52</v>
      </c>
      <c r="C469" t="s">
        <v>7125</v>
      </c>
      <c r="D469" t="s">
        <v>6281</v>
      </c>
      <c r="E469" t="s">
        <v>113</v>
      </c>
      <c r="F469" t="s">
        <v>6316</v>
      </c>
      <c r="G469" s="4">
        <v>0.997</v>
      </c>
      <c r="H469">
        <v>17.2</v>
      </c>
      <c r="I469">
        <v>361.9</v>
      </c>
      <c r="J469">
        <v>380</v>
      </c>
      <c r="K469">
        <v>2022</v>
      </c>
      <c r="L469" s="11"/>
    </row>
    <row r="470" spans="1:12" x14ac:dyDescent="0.25">
      <c r="A470" t="s">
        <v>7126</v>
      </c>
      <c r="B470">
        <v>53</v>
      </c>
      <c r="C470" t="s">
        <v>7127</v>
      </c>
      <c r="D470" t="s">
        <v>6294</v>
      </c>
      <c r="E470" t="s">
        <v>6381</v>
      </c>
      <c r="F470" t="s">
        <v>6409</v>
      </c>
      <c r="G470" s="4">
        <v>3.0000000000000001E-3</v>
      </c>
      <c r="H470">
        <v>0</v>
      </c>
      <c r="I470">
        <v>0.4</v>
      </c>
      <c r="J470">
        <v>150</v>
      </c>
      <c r="K470">
        <v>2022</v>
      </c>
      <c r="L470" s="11"/>
    </row>
    <row r="471" spans="1:12" x14ac:dyDescent="0.25">
      <c r="A471" t="s">
        <v>7128</v>
      </c>
      <c r="B471">
        <v>54</v>
      </c>
      <c r="C471" t="s">
        <v>7129</v>
      </c>
      <c r="D471" t="s">
        <v>6281</v>
      </c>
      <c r="E471" t="s">
        <v>7130</v>
      </c>
      <c r="F471" t="s">
        <v>6319</v>
      </c>
      <c r="G471" s="4">
        <v>0.14299999999999999</v>
      </c>
      <c r="H471">
        <v>1.1000000000000001</v>
      </c>
      <c r="I471">
        <v>1.1000000000000001</v>
      </c>
      <c r="J471">
        <v>15</v>
      </c>
      <c r="K471">
        <v>2022</v>
      </c>
      <c r="L471" s="11"/>
    </row>
    <row r="472" spans="1:12" x14ac:dyDescent="0.25">
      <c r="A472" t="s">
        <v>7131</v>
      </c>
      <c r="B472">
        <v>55</v>
      </c>
      <c r="C472" t="s">
        <v>7132</v>
      </c>
      <c r="D472" t="s">
        <v>6290</v>
      </c>
      <c r="E472" t="s">
        <v>6540</v>
      </c>
      <c r="F472" t="s">
        <v>6303</v>
      </c>
      <c r="G472" s="4">
        <v>0.11</v>
      </c>
      <c r="H472">
        <v>9.9</v>
      </c>
      <c r="I472">
        <v>0</v>
      </c>
      <c r="J472">
        <v>90</v>
      </c>
      <c r="K472">
        <v>2022</v>
      </c>
      <c r="L472" s="11"/>
    </row>
    <row r="473" spans="1:12" x14ac:dyDescent="0.25">
      <c r="A473" t="s">
        <v>7133</v>
      </c>
      <c r="B473">
        <v>56</v>
      </c>
      <c r="C473" t="s">
        <v>7134</v>
      </c>
      <c r="D473" t="s">
        <v>6284</v>
      </c>
      <c r="E473" t="s">
        <v>168</v>
      </c>
      <c r="F473" t="s">
        <v>6313</v>
      </c>
      <c r="G473" s="4">
        <v>0.1</v>
      </c>
      <c r="H473">
        <v>4.3</v>
      </c>
      <c r="I473">
        <v>4.3</v>
      </c>
      <c r="J473">
        <v>85</v>
      </c>
      <c r="K473">
        <v>2022</v>
      </c>
      <c r="L473" s="11"/>
    </row>
    <row r="474" spans="1:12" x14ac:dyDescent="0.25">
      <c r="A474" t="s">
        <v>7135</v>
      </c>
      <c r="B474">
        <v>57</v>
      </c>
      <c r="C474" t="s">
        <v>7136</v>
      </c>
      <c r="D474" t="s">
        <v>6369</v>
      </c>
      <c r="E474" t="s">
        <v>7137</v>
      </c>
      <c r="F474" t="s">
        <v>6287</v>
      </c>
      <c r="G474" s="4">
        <v>0.96299999999999997</v>
      </c>
      <c r="H474">
        <v>12.6</v>
      </c>
      <c r="I474">
        <v>11.5</v>
      </c>
      <c r="J474">
        <v>25</v>
      </c>
      <c r="K474">
        <v>2022</v>
      </c>
      <c r="L474" s="11"/>
    </row>
    <row r="475" spans="1:12" x14ac:dyDescent="0.25">
      <c r="A475" t="s">
        <v>7138</v>
      </c>
      <c r="B475">
        <v>58</v>
      </c>
      <c r="C475" t="s">
        <v>7139</v>
      </c>
      <c r="D475" t="s">
        <v>6281</v>
      </c>
      <c r="E475" t="s">
        <v>1001</v>
      </c>
      <c r="F475" t="s">
        <v>6319</v>
      </c>
      <c r="G475" s="4">
        <v>0.501</v>
      </c>
      <c r="H475">
        <v>8.8000000000000007</v>
      </c>
      <c r="I475">
        <v>0</v>
      </c>
      <c r="J475">
        <v>17.5</v>
      </c>
      <c r="K475">
        <v>2022</v>
      </c>
      <c r="L475" s="11"/>
    </row>
    <row r="476" spans="1:12" x14ac:dyDescent="0.25">
      <c r="A476" t="s">
        <v>7140</v>
      </c>
      <c r="B476">
        <v>59</v>
      </c>
      <c r="C476" t="s">
        <v>7141</v>
      </c>
      <c r="D476" t="s">
        <v>6284</v>
      </c>
      <c r="E476" t="s">
        <v>168</v>
      </c>
      <c r="F476" t="s">
        <v>6303</v>
      </c>
      <c r="G476" s="4">
        <v>3.1E-2</v>
      </c>
      <c r="H476">
        <v>6.1</v>
      </c>
      <c r="I476">
        <v>1.8</v>
      </c>
      <c r="J476">
        <v>258</v>
      </c>
      <c r="K476">
        <v>2022</v>
      </c>
      <c r="L476" s="11"/>
    </row>
    <row r="477" spans="1:12" x14ac:dyDescent="0.25">
      <c r="A477" t="s">
        <v>7142</v>
      </c>
      <c r="B477">
        <v>60</v>
      </c>
      <c r="C477" t="s">
        <v>7143</v>
      </c>
      <c r="D477" t="s">
        <v>6290</v>
      </c>
      <c r="E477" t="s">
        <v>6518</v>
      </c>
      <c r="F477" t="s">
        <v>132</v>
      </c>
      <c r="G477" s="4">
        <v>0.11899999999999999</v>
      </c>
      <c r="H477">
        <v>2.7</v>
      </c>
      <c r="I477">
        <v>2.7</v>
      </c>
      <c r="J477">
        <v>45</v>
      </c>
      <c r="K477">
        <v>2022</v>
      </c>
      <c r="L477" s="11"/>
    </row>
    <row r="478" spans="1:12" x14ac:dyDescent="0.25">
      <c r="A478" t="s">
        <v>7144</v>
      </c>
      <c r="B478">
        <v>61</v>
      </c>
      <c r="C478" t="s">
        <v>7145</v>
      </c>
      <c r="D478" t="s">
        <v>6281</v>
      </c>
      <c r="E478" t="s">
        <v>113</v>
      </c>
      <c r="F478" t="s">
        <v>6303</v>
      </c>
      <c r="G478" s="4">
        <v>3.9E-2</v>
      </c>
      <c r="H478">
        <v>15.7</v>
      </c>
      <c r="I478">
        <v>0</v>
      </c>
      <c r="J478">
        <v>400</v>
      </c>
      <c r="K478">
        <v>2022</v>
      </c>
      <c r="L478" s="11"/>
    </row>
    <row r="479" spans="1:12" x14ac:dyDescent="0.25">
      <c r="A479" t="s">
        <v>7146</v>
      </c>
      <c r="B479">
        <v>62</v>
      </c>
      <c r="C479" t="s">
        <v>7147</v>
      </c>
      <c r="D479" t="s">
        <v>6290</v>
      </c>
      <c r="E479" t="s">
        <v>6328</v>
      </c>
      <c r="F479" t="s">
        <v>6319</v>
      </c>
      <c r="G479" s="4">
        <v>3.1E-2</v>
      </c>
      <c r="H479">
        <v>9.4</v>
      </c>
      <c r="I479">
        <v>0</v>
      </c>
      <c r="J479">
        <v>300</v>
      </c>
      <c r="K479">
        <v>2022</v>
      </c>
      <c r="L479" s="11"/>
    </row>
    <row r="480" spans="1:12" x14ac:dyDescent="0.25">
      <c r="A480" t="s">
        <v>7148</v>
      </c>
      <c r="B480">
        <v>63</v>
      </c>
      <c r="C480" t="s">
        <v>7149</v>
      </c>
      <c r="D480" t="s">
        <v>6281</v>
      </c>
      <c r="E480" t="s">
        <v>228</v>
      </c>
      <c r="F480" t="s">
        <v>6319</v>
      </c>
      <c r="G480" s="4">
        <v>0.251</v>
      </c>
      <c r="H480">
        <v>4.8</v>
      </c>
      <c r="I480">
        <v>0</v>
      </c>
      <c r="J480">
        <v>19</v>
      </c>
      <c r="K480">
        <v>2022</v>
      </c>
      <c r="L480" s="11"/>
    </row>
    <row r="481" spans="1:12" x14ac:dyDescent="0.25">
      <c r="A481" t="s">
        <v>7150</v>
      </c>
      <c r="B481">
        <v>64</v>
      </c>
      <c r="C481" t="s">
        <v>7151</v>
      </c>
      <c r="D481" t="s">
        <v>6290</v>
      </c>
      <c r="E481" t="s">
        <v>6424</v>
      </c>
      <c r="F481" t="s">
        <v>6287</v>
      </c>
      <c r="G481" s="4">
        <v>0.51600000000000001</v>
      </c>
      <c r="H481">
        <v>128.9</v>
      </c>
      <c r="I481">
        <v>41.4</v>
      </c>
      <c r="J481">
        <v>330</v>
      </c>
      <c r="K481">
        <v>2022</v>
      </c>
      <c r="L481" s="11"/>
    </row>
    <row r="482" spans="1:12" x14ac:dyDescent="0.25">
      <c r="A482" t="s">
        <v>7152</v>
      </c>
      <c r="B482">
        <v>65</v>
      </c>
      <c r="C482" t="s">
        <v>7153</v>
      </c>
      <c r="D482" t="s">
        <v>6281</v>
      </c>
      <c r="E482" t="s">
        <v>6628</v>
      </c>
      <c r="F482" t="s">
        <v>132</v>
      </c>
      <c r="G482" s="4">
        <v>8.8999999999999996E-2</v>
      </c>
      <c r="H482">
        <v>3.4</v>
      </c>
      <c r="I482">
        <v>0.7</v>
      </c>
      <c r="J482">
        <v>46</v>
      </c>
      <c r="K482">
        <v>2022</v>
      </c>
      <c r="L482" s="11"/>
    </row>
    <row r="483" spans="1:12" x14ac:dyDescent="0.25">
      <c r="A483" t="s">
        <v>7154</v>
      </c>
      <c r="B483">
        <v>66</v>
      </c>
      <c r="C483" t="s">
        <v>7155</v>
      </c>
      <c r="D483" t="s">
        <v>6290</v>
      </c>
      <c r="E483" t="s">
        <v>6506</v>
      </c>
      <c r="F483" t="s">
        <v>132</v>
      </c>
      <c r="G483" s="4">
        <v>0.123</v>
      </c>
      <c r="H483">
        <v>11.2</v>
      </c>
      <c r="I483">
        <v>7.3</v>
      </c>
      <c r="J483">
        <v>150</v>
      </c>
      <c r="K483">
        <v>2022</v>
      </c>
      <c r="L483" s="11"/>
    </row>
    <row r="484" spans="1:12" x14ac:dyDescent="0.25">
      <c r="A484" t="s">
        <v>7156</v>
      </c>
      <c r="B484">
        <v>67</v>
      </c>
      <c r="C484" t="s">
        <v>7157</v>
      </c>
      <c r="D484" t="s">
        <v>6281</v>
      </c>
      <c r="E484" t="s">
        <v>4732</v>
      </c>
      <c r="F484" t="s">
        <v>6448</v>
      </c>
      <c r="G484" s="4">
        <v>0.754</v>
      </c>
      <c r="H484">
        <v>131.69999999999999</v>
      </c>
      <c r="I484">
        <v>154.9</v>
      </c>
      <c r="J484">
        <v>380</v>
      </c>
      <c r="K484">
        <v>2022</v>
      </c>
      <c r="L484" s="11"/>
    </row>
    <row r="485" spans="1:12" x14ac:dyDescent="0.25">
      <c r="A485" t="s">
        <v>7158</v>
      </c>
      <c r="B485">
        <v>68</v>
      </c>
      <c r="C485" t="s">
        <v>7159</v>
      </c>
      <c r="D485" t="s">
        <v>6299</v>
      </c>
      <c r="E485" t="s">
        <v>6336</v>
      </c>
      <c r="F485" t="s">
        <v>6316</v>
      </c>
      <c r="G485" s="4">
        <v>1</v>
      </c>
      <c r="H485">
        <v>15</v>
      </c>
      <c r="I485">
        <v>285</v>
      </c>
      <c r="J485">
        <v>300</v>
      </c>
      <c r="K485">
        <v>2022</v>
      </c>
      <c r="L485" s="11"/>
    </row>
    <row r="486" spans="1:12" x14ac:dyDescent="0.25">
      <c r="A486" t="s">
        <v>7160</v>
      </c>
      <c r="B486">
        <v>69</v>
      </c>
      <c r="C486" t="s">
        <v>7161</v>
      </c>
      <c r="D486" t="s">
        <v>6284</v>
      </c>
      <c r="E486" t="s">
        <v>168</v>
      </c>
      <c r="F486" t="s">
        <v>132</v>
      </c>
      <c r="G486" s="4">
        <v>0.2</v>
      </c>
      <c r="H486">
        <v>10</v>
      </c>
      <c r="I486">
        <v>10</v>
      </c>
      <c r="J486">
        <v>100</v>
      </c>
      <c r="K486">
        <v>2022</v>
      </c>
      <c r="L486" s="11"/>
    </row>
    <row r="487" spans="1:12" x14ac:dyDescent="0.25">
      <c r="A487" t="s">
        <v>7162</v>
      </c>
      <c r="B487">
        <v>70</v>
      </c>
      <c r="C487" t="s">
        <v>7163</v>
      </c>
      <c r="D487" t="s">
        <v>6294</v>
      </c>
      <c r="E487" t="s">
        <v>6295</v>
      </c>
      <c r="F487" t="s">
        <v>6409</v>
      </c>
      <c r="G487" s="4">
        <v>0</v>
      </c>
      <c r="H487">
        <v>0</v>
      </c>
      <c r="I487">
        <v>0</v>
      </c>
      <c r="J487">
        <v>90</v>
      </c>
      <c r="K487">
        <v>2022</v>
      </c>
      <c r="L487" s="11"/>
    </row>
    <row r="488" spans="1:12" x14ac:dyDescent="0.25">
      <c r="A488" t="s">
        <v>7164</v>
      </c>
      <c r="B488">
        <v>71</v>
      </c>
      <c r="C488" t="s">
        <v>7165</v>
      </c>
      <c r="D488" t="s">
        <v>6277</v>
      </c>
      <c r="E488" t="s">
        <v>6358</v>
      </c>
      <c r="F488" t="s">
        <v>6448</v>
      </c>
      <c r="G488" s="4">
        <v>0.51800000000000002</v>
      </c>
      <c r="H488">
        <v>101.9</v>
      </c>
      <c r="I488">
        <v>79.5</v>
      </c>
      <c r="J488">
        <v>350</v>
      </c>
      <c r="K488">
        <v>2022</v>
      </c>
      <c r="L488" s="11"/>
    </row>
    <row r="489" spans="1:12" x14ac:dyDescent="0.25">
      <c r="A489" t="s">
        <v>7166</v>
      </c>
      <c r="B489">
        <v>72</v>
      </c>
      <c r="C489" t="s">
        <v>7167</v>
      </c>
      <c r="D489" t="s">
        <v>6290</v>
      </c>
      <c r="E489" t="s">
        <v>6492</v>
      </c>
      <c r="F489" t="s">
        <v>6303</v>
      </c>
      <c r="G489" s="4">
        <v>6.0999999999999999E-2</v>
      </c>
      <c r="H489">
        <v>7.5</v>
      </c>
      <c r="I489">
        <v>4</v>
      </c>
      <c r="J489">
        <v>187</v>
      </c>
      <c r="K489">
        <v>2022</v>
      </c>
      <c r="L489" s="11"/>
    </row>
    <row r="490" spans="1:12" x14ac:dyDescent="0.25">
      <c r="A490" t="s">
        <v>7168</v>
      </c>
      <c r="B490">
        <v>73</v>
      </c>
      <c r="C490" t="s">
        <v>7169</v>
      </c>
      <c r="D490" t="s">
        <v>6284</v>
      </c>
      <c r="E490" t="s">
        <v>168</v>
      </c>
      <c r="F490" t="s">
        <v>6296</v>
      </c>
      <c r="G490" s="4">
        <v>0.11600000000000001</v>
      </c>
      <c r="H490">
        <v>17.2</v>
      </c>
      <c r="I490">
        <v>0.2</v>
      </c>
      <c r="J490">
        <v>150</v>
      </c>
      <c r="K490">
        <v>2022</v>
      </c>
      <c r="L490" s="11"/>
    </row>
    <row r="491" spans="1:12" x14ac:dyDescent="0.25">
      <c r="A491" t="s">
        <v>7170</v>
      </c>
      <c r="B491">
        <v>74</v>
      </c>
      <c r="C491" t="s">
        <v>7171</v>
      </c>
      <c r="D491" t="s">
        <v>6281</v>
      </c>
      <c r="E491" t="s">
        <v>7130</v>
      </c>
      <c r="F491" t="s">
        <v>6316</v>
      </c>
      <c r="G491" s="4">
        <v>7.3999999999999996E-2</v>
      </c>
      <c r="H491">
        <v>0.3</v>
      </c>
      <c r="I491">
        <v>0</v>
      </c>
      <c r="J491">
        <v>5</v>
      </c>
      <c r="K491">
        <v>2022</v>
      </c>
      <c r="L491" s="11"/>
    </row>
    <row r="492" spans="1:12" x14ac:dyDescent="0.25">
      <c r="A492" t="s">
        <v>7172</v>
      </c>
      <c r="B492">
        <v>75</v>
      </c>
      <c r="C492" t="s">
        <v>7173</v>
      </c>
      <c r="D492" t="s">
        <v>6284</v>
      </c>
      <c r="E492" t="s">
        <v>79</v>
      </c>
      <c r="F492" t="s">
        <v>84</v>
      </c>
      <c r="G492" s="4">
        <v>9.4E-2</v>
      </c>
      <c r="H492">
        <v>25.2</v>
      </c>
      <c r="I492">
        <v>8.3000000000000007</v>
      </c>
      <c r="J492">
        <v>358</v>
      </c>
      <c r="K492">
        <v>2022</v>
      </c>
      <c r="L492" s="11"/>
    </row>
    <row r="493" spans="1:12" x14ac:dyDescent="0.25">
      <c r="A493" t="s">
        <v>7174</v>
      </c>
      <c r="B493">
        <v>76</v>
      </c>
      <c r="C493" t="s">
        <v>7175</v>
      </c>
      <c r="D493" t="s">
        <v>6281</v>
      </c>
      <c r="E493" t="s">
        <v>7130</v>
      </c>
      <c r="F493" t="s">
        <v>6287</v>
      </c>
      <c r="G493" s="4">
        <v>0.47499999999999998</v>
      </c>
      <c r="H493">
        <v>4.5</v>
      </c>
      <c r="I493">
        <v>2.7</v>
      </c>
      <c r="J493">
        <v>15</v>
      </c>
      <c r="K493">
        <v>2022</v>
      </c>
      <c r="L493" s="11"/>
    </row>
    <row r="494" spans="1:12" x14ac:dyDescent="0.25">
      <c r="A494" t="s">
        <v>7176</v>
      </c>
      <c r="B494">
        <v>77</v>
      </c>
      <c r="C494" t="s">
        <v>7177</v>
      </c>
      <c r="D494" t="s">
        <v>6294</v>
      </c>
      <c r="E494" t="s">
        <v>6306</v>
      </c>
      <c r="F494" t="s">
        <v>6443</v>
      </c>
      <c r="G494" s="4">
        <v>1</v>
      </c>
      <c r="H494">
        <v>115.4</v>
      </c>
      <c r="I494">
        <v>34.6</v>
      </c>
      <c r="J494">
        <v>150</v>
      </c>
      <c r="K494">
        <v>2022</v>
      </c>
      <c r="L494" s="11"/>
    </row>
    <row r="495" spans="1:12" x14ac:dyDescent="0.25">
      <c r="A495" t="s">
        <v>7178</v>
      </c>
      <c r="B495">
        <v>78</v>
      </c>
      <c r="C495" t="s">
        <v>7179</v>
      </c>
      <c r="D495" t="s">
        <v>6290</v>
      </c>
      <c r="E495" t="s">
        <v>6866</v>
      </c>
      <c r="F495" t="s">
        <v>6287</v>
      </c>
      <c r="G495" s="4">
        <v>0.434</v>
      </c>
      <c r="H495">
        <v>12.4</v>
      </c>
      <c r="I495">
        <v>4.9000000000000004</v>
      </c>
      <c r="J495">
        <v>40</v>
      </c>
      <c r="K495">
        <v>2022</v>
      </c>
      <c r="L495" s="11"/>
    </row>
    <row r="496" spans="1:12" x14ac:dyDescent="0.25">
      <c r="A496" t="s">
        <v>7180</v>
      </c>
      <c r="B496">
        <v>79</v>
      </c>
      <c r="C496" t="s">
        <v>7181</v>
      </c>
      <c r="D496" t="s">
        <v>6299</v>
      </c>
      <c r="E496" t="s">
        <v>6300</v>
      </c>
      <c r="F496" t="s">
        <v>4841</v>
      </c>
      <c r="G496" s="4">
        <v>0.36</v>
      </c>
      <c r="H496">
        <v>18</v>
      </c>
      <c r="I496">
        <v>0</v>
      </c>
      <c r="J496">
        <v>50</v>
      </c>
      <c r="K496">
        <v>2022</v>
      </c>
      <c r="L496" s="11"/>
    </row>
    <row r="497" spans="1:12" x14ac:dyDescent="0.25">
      <c r="A497" t="s">
        <v>7182</v>
      </c>
      <c r="B497">
        <v>80</v>
      </c>
      <c r="C497" t="s">
        <v>7183</v>
      </c>
      <c r="D497" t="s">
        <v>6294</v>
      </c>
      <c r="E497" t="s">
        <v>6384</v>
      </c>
      <c r="F497" t="s">
        <v>6316</v>
      </c>
      <c r="G497" s="4">
        <v>0.61199999999999999</v>
      </c>
      <c r="H497">
        <v>21.2</v>
      </c>
      <c r="I497">
        <v>70.5</v>
      </c>
      <c r="J497">
        <v>150</v>
      </c>
      <c r="K497">
        <v>2022</v>
      </c>
      <c r="L497" s="11"/>
    </row>
    <row r="498" spans="1:12" x14ac:dyDescent="0.25">
      <c r="A498" t="s">
        <v>7184</v>
      </c>
      <c r="B498">
        <v>81</v>
      </c>
      <c r="C498" t="s">
        <v>7185</v>
      </c>
      <c r="D498" t="s">
        <v>6294</v>
      </c>
      <c r="E498" t="s">
        <v>6837</v>
      </c>
      <c r="F498" t="s">
        <v>84</v>
      </c>
      <c r="G498" s="4">
        <v>0.80800000000000005</v>
      </c>
      <c r="H498">
        <v>16.2</v>
      </c>
      <c r="I498">
        <v>0</v>
      </c>
      <c r="J498">
        <v>20</v>
      </c>
      <c r="K498">
        <v>2022</v>
      </c>
      <c r="L498" s="11"/>
    </row>
    <row r="499" spans="1:12" x14ac:dyDescent="0.25">
      <c r="A499" t="s">
        <v>7186</v>
      </c>
      <c r="B499">
        <v>82</v>
      </c>
      <c r="C499" t="s">
        <v>7187</v>
      </c>
      <c r="D499" t="s">
        <v>6290</v>
      </c>
      <c r="E499" t="s">
        <v>6866</v>
      </c>
      <c r="F499" t="s">
        <v>6319</v>
      </c>
      <c r="G499" s="4">
        <v>4.9000000000000002E-2</v>
      </c>
      <c r="H499">
        <v>0.4</v>
      </c>
      <c r="I499">
        <v>0.6</v>
      </c>
      <c r="J499">
        <v>20</v>
      </c>
      <c r="K499">
        <v>2022</v>
      </c>
      <c r="L499" s="11"/>
    </row>
    <row r="500" spans="1:12" x14ac:dyDescent="0.25">
      <c r="A500" t="s">
        <v>7188</v>
      </c>
      <c r="B500">
        <v>83</v>
      </c>
      <c r="C500" t="s">
        <v>7189</v>
      </c>
      <c r="D500" t="s">
        <v>6294</v>
      </c>
      <c r="E500" t="s">
        <v>7190</v>
      </c>
      <c r="F500" t="s">
        <v>132</v>
      </c>
      <c r="G500" s="4">
        <v>4.2000000000000003E-2</v>
      </c>
      <c r="H500">
        <v>0.8</v>
      </c>
      <c r="I500">
        <v>0.3</v>
      </c>
      <c r="J500">
        <v>27.4</v>
      </c>
      <c r="K500">
        <v>2022</v>
      </c>
      <c r="L500" s="11"/>
    </row>
    <row r="501" spans="1:12" x14ac:dyDescent="0.25">
      <c r="A501" t="s">
        <v>7191</v>
      </c>
      <c r="B501">
        <v>84</v>
      </c>
      <c r="C501" t="s">
        <v>7192</v>
      </c>
      <c r="D501" t="s">
        <v>6290</v>
      </c>
      <c r="E501" t="s">
        <v>6761</v>
      </c>
      <c r="F501" t="s">
        <v>6303</v>
      </c>
      <c r="G501" s="4">
        <v>0.156</v>
      </c>
      <c r="H501">
        <v>19.399999999999999</v>
      </c>
      <c r="I501">
        <v>4</v>
      </c>
      <c r="J501">
        <v>150</v>
      </c>
      <c r="K501">
        <v>2022</v>
      </c>
      <c r="L501" s="11"/>
    </row>
    <row r="502" spans="1:12" x14ac:dyDescent="0.25">
      <c r="A502" t="s">
        <v>7193</v>
      </c>
      <c r="B502">
        <v>85</v>
      </c>
      <c r="C502" t="s">
        <v>7194</v>
      </c>
      <c r="D502" t="s">
        <v>6294</v>
      </c>
      <c r="E502" t="s">
        <v>6381</v>
      </c>
      <c r="F502" t="s">
        <v>6409</v>
      </c>
      <c r="G502" s="4">
        <v>3.5000000000000003E-2</v>
      </c>
      <c r="H502">
        <v>2.8</v>
      </c>
      <c r="I502">
        <v>0</v>
      </c>
      <c r="J502">
        <v>80</v>
      </c>
      <c r="K502">
        <v>2022</v>
      </c>
      <c r="L502" s="11"/>
    </row>
    <row r="503" spans="1:12" x14ac:dyDescent="0.25">
      <c r="A503" t="s">
        <v>7195</v>
      </c>
      <c r="B503">
        <v>86</v>
      </c>
      <c r="C503" t="s">
        <v>7196</v>
      </c>
      <c r="D503" t="s">
        <v>6290</v>
      </c>
      <c r="E503" t="s">
        <v>6406</v>
      </c>
      <c r="F503" t="s">
        <v>6307</v>
      </c>
      <c r="G503" s="4">
        <v>0.14899999999999999</v>
      </c>
      <c r="H503">
        <v>10.1</v>
      </c>
      <c r="I503">
        <v>4.8</v>
      </c>
      <c r="J503">
        <v>100</v>
      </c>
      <c r="K503">
        <v>2022</v>
      </c>
      <c r="L503" s="11"/>
    </row>
    <row r="504" spans="1:12" x14ac:dyDescent="0.25">
      <c r="A504" t="s">
        <v>7197</v>
      </c>
      <c r="B504">
        <v>87</v>
      </c>
      <c r="C504" t="s">
        <v>7198</v>
      </c>
      <c r="D504" t="s">
        <v>6281</v>
      </c>
      <c r="E504" t="s">
        <v>2429</v>
      </c>
      <c r="F504" t="s">
        <v>6296</v>
      </c>
      <c r="G504" s="4">
        <v>0.57199999999999995</v>
      </c>
      <c r="H504">
        <v>14.1</v>
      </c>
      <c r="I504">
        <v>0.3</v>
      </c>
      <c r="J504">
        <v>25</v>
      </c>
      <c r="K504">
        <v>2022</v>
      </c>
      <c r="L504" s="11"/>
    </row>
    <row r="505" spans="1:12" x14ac:dyDescent="0.25">
      <c r="A505" t="s">
        <v>7199</v>
      </c>
      <c r="B505">
        <v>88</v>
      </c>
      <c r="C505" t="s">
        <v>7200</v>
      </c>
      <c r="D505" t="s">
        <v>6299</v>
      </c>
      <c r="E505" t="s">
        <v>658</v>
      </c>
      <c r="F505" t="s">
        <v>132</v>
      </c>
      <c r="G505" s="4">
        <v>0.124</v>
      </c>
      <c r="H505">
        <v>1.4</v>
      </c>
      <c r="I505">
        <v>1.7</v>
      </c>
      <c r="J505">
        <v>25</v>
      </c>
      <c r="K505">
        <v>2022</v>
      </c>
      <c r="L505" s="11"/>
    </row>
    <row r="506" spans="1:12" x14ac:dyDescent="0.25">
      <c r="A506" t="s">
        <v>7201</v>
      </c>
      <c r="B506">
        <v>89</v>
      </c>
      <c r="C506" t="s">
        <v>7202</v>
      </c>
      <c r="D506" t="s">
        <v>6299</v>
      </c>
      <c r="E506" t="s">
        <v>6375</v>
      </c>
      <c r="F506" t="s">
        <v>6303</v>
      </c>
      <c r="G506" s="4">
        <v>0.10299999999999999</v>
      </c>
      <c r="H506">
        <v>2.1</v>
      </c>
      <c r="I506">
        <v>1</v>
      </c>
      <c r="J506">
        <v>29.5</v>
      </c>
      <c r="K506">
        <v>2022</v>
      </c>
      <c r="L506" s="11"/>
    </row>
    <row r="507" spans="1:12" x14ac:dyDescent="0.25">
      <c r="A507" t="s">
        <v>7203</v>
      </c>
      <c r="B507">
        <v>90</v>
      </c>
      <c r="C507" t="s">
        <v>7204</v>
      </c>
      <c r="D507" t="s">
        <v>6281</v>
      </c>
      <c r="E507" t="s">
        <v>638</v>
      </c>
      <c r="F507" t="s">
        <v>6303</v>
      </c>
      <c r="G507" s="4">
        <v>1.7000000000000001E-2</v>
      </c>
      <c r="H507">
        <v>0.5</v>
      </c>
      <c r="I507">
        <v>0.4</v>
      </c>
      <c r="J507">
        <v>55</v>
      </c>
      <c r="K507">
        <v>2022</v>
      </c>
      <c r="L507" s="11"/>
    </row>
    <row r="508" spans="1:12" x14ac:dyDescent="0.25">
      <c r="A508" t="s">
        <v>7205</v>
      </c>
      <c r="B508">
        <v>91</v>
      </c>
      <c r="C508" t="s">
        <v>7206</v>
      </c>
      <c r="D508" t="s">
        <v>6294</v>
      </c>
      <c r="E508" t="s">
        <v>4824</v>
      </c>
      <c r="F508" t="s">
        <v>6307</v>
      </c>
      <c r="G508" s="4">
        <v>0.14599999999999999</v>
      </c>
      <c r="H508">
        <v>5.4</v>
      </c>
      <c r="I508">
        <v>9.1999999999999993</v>
      </c>
      <c r="J508">
        <v>100</v>
      </c>
      <c r="K508">
        <v>2022</v>
      </c>
      <c r="L508" s="11"/>
    </row>
    <row r="509" spans="1:12" x14ac:dyDescent="0.25">
      <c r="A509" t="s">
        <v>7207</v>
      </c>
      <c r="B509">
        <v>92</v>
      </c>
      <c r="C509" t="s">
        <v>7208</v>
      </c>
      <c r="D509" t="s">
        <v>6299</v>
      </c>
      <c r="E509" t="s">
        <v>62</v>
      </c>
      <c r="F509" t="s">
        <v>6437</v>
      </c>
      <c r="G509" s="4">
        <v>0.02</v>
      </c>
      <c r="H509">
        <v>1</v>
      </c>
      <c r="I509">
        <v>0</v>
      </c>
      <c r="J509">
        <v>50</v>
      </c>
      <c r="K509">
        <v>2022</v>
      </c>
      <c r="L509" s="11"/>
    </row>
    <row r="510" spans="1:12" x14ac:dyDescent="0.25">
      <c r="A510" t="s">
        <v>7209</v>
      </c>
      <c r="B510">
        <v>93</v>
      </c>
      <c r="C510" t="s">
        <v>7210</v>
      </c>
      <c r="D510" t="s">
        <v>6281</v>
      </c>
      <c r="E510" t="s">
        <v>113</v>
      </c>
      <c r="F510" t="s">
        <v>6287</v>
      </c>
      <c r="G510" s="4">
        <v>0.56000000000000005</v>
      </c>
      <c r="H510">
        <v>35.1</v>
      </c>
      <c r="I510">
        <v>20.9</v>
      </c>
      <c r="J510">
        <v>100</v>
      </c>
      <c r="K510">
        <v>2022</v>
      </c>
      <c r="L510" s="11"/>
    </row>
    <row r="511" spans="1:12" x14ac:dyDescent="0.25">
      <c r="A511" t="s">
        <v>7211</v>
      </c>
      <c r="B511">
        <v>94</v>
      </c>
      <c r="C511" t="s">
        <v>7212</v>
      </c>
      <c r="D511" t="s">
        <v>6294</v>
      </c>
      <c r="E511" t="s">
        <v>6442</v>
      </c>
      <c r="F511" t="s">
        <v>6316</v>
      </c>
      <c r="G511" s="4">
        <v>0.79700000000000004</v>
      </c>
      <c r="H511">
        <v>78.3</v>
      </c>
      <c r="I511">
        <v>399.7</v>
      </c>
      <c r="J511">
        <v>600</v>
      </c>
      <c r="K511">
        <v>2022</v>
      </c>
      <c r="L511" s="11"/>
    </row>
    <row r="512" spans="1:12" x14ac:dyDescent="0.25">
      <c r="A512" t="s">
        <v>7213</v>
      </c>
      <c r="B512">
        <v>95</v>
      </c>
      <c r="C512" t="s">
        <v>7214</v>
      </c>
      <c r="D512" t="s">
        <v>6294</v>
      </c>
      <c r="E512" t="s">
        <v>6381</v>
      </c>
      <c r="F512" t="s">
        <v>4841</v>
      </c>
      <c r="G512" s="4">
        <v>0.76</v>
      </c>
      <c r="H512">
        <v>21.7</v>
      </c>
      <c r="I512">
        <v>92.3</v>
      </c>
      <c r="J512">
        <v>150</v>
      </c>
      <c r="K512">
        <v>2022</v>
      </c>
      <c r="L512" s="11"/>
    </row>
    <row r="513" spans="1:12" x14ac:dyDescent="0.25">
      <c r="A513" t="s">
        <v>7215</v>
      </c>
      <c r="B513">
        <v>96</v>
      </c>
      <c r="C513" t="s">
        <v>7216</v>
      </c>
      <c r="D513" t="s">
        <v>6290</v>
      </c>
      <c r="E513" t="s">
        <v>6529</v>
      </c>
      <c r="F513" t="s">
        <v>6319</v>
      </c>
      <c r="G513" s="4">
        <v>0.25</v>
      </c>
      <c r="H513">
        <v>16.7</v>
      </c>
      <c r="I513">
        <v>33.299999999999997</v>
      </c>
      <c r="J513">
        <v>200</v>
      </c>
      <c r="K513">
        <v>2022</v>
      </c>
      <c r="L513" s="11"/>
    </row>
    <row r="514" spans="1:12" x14ac:dyDescent="0.25">
      <c r="A514" t="s">
        <v>7217</v>
      </c>
      <c r="B514">
        <v>97</v>
      </c>
      <c r="C514" t="s">
        <v>7218</v>
      </c>
      <c r="D514" t="s">
        <v>6284</v>
      </c>
      <c r="E514" t="s">
        <v>88</v>
      </c>
      <c r="F514" t="s">
        <v>6303</v>
      </c>
      <c r="G514" s="4">
        <v>0.05</v>
      </c>
      <c r="H514">
        <v>0.7</v>
      </c>
      <c r="I514">
        <v>1.3</v>
      </c>
      <c r="J514">
        <v>40</v>
      </c>
      <c r="K514">
        <v>2022</v>
      </c>
      <c r="L514" s="11"/>
    </row>
    <row r="515" spans="1:12" x14ac:dyDescent="0.25">
      <c r="A515" t="s">
        <v>7219</v>
      </c>
      <c r="B515">
        <v>98</v>
      </c>
      <c r="C515" t="s">
        <v>7220</v>
      </c>
      <c r="D515" t="s">
        <v>6299</v>
      </c>
      <c r="E515" t="s">
        <v>62</v>
      </c>
      <c r="F515" t="s">
        <v>6313</v>
      </c>
      <c r="G515" s="4">
        <v>0.17799999999999999</v>
      </c>
      <c r="H515">
        <v>2.4</v>
      </c>
      <c r="I515">
        <v>0.3</v>
      </c>
      <c r="J515">
        <v>15</v>
      </c>
      <c r="K515">
        <v>2022</v>
      </c>
      <c r="L515" s="11"/>
    </row>
    <row r="516" spans="1:12" x14ac:dyDescent="0.25">
      <c r="A516" t="s">
        <v>7221</v>
      </c>
      <c r="B516">
        <v>99</v>
      </c>
      <c r="C516" t="s">
        <v>7222</v>
      </c>
      <c r="D516" t="s">
        <v>6294</v>
      </c>
      <c r="E516" t="s">
        <v>6381</v>
      </c>
      <c r="F516" t="s">
        <v>6400</v>
      </c>
      <c r="G516" s="4">
        <v>0.318</v>
      </c>
      <c r="H516">
        <v>40.200000000000003</v>
      </c>
      <c r="I516">
        <v>0</v>
      </c>
      <c r="J516">
        <v>126.5</v>
      </c>
      <c r="K516">
        <v>2022</v>
      </c>
      <c r="L516" s="11"/>
    </row>
    <row r="517" spans="1:12" x14ac:dyDescent="0.25">
      <c r="A517" t="s">
        <v>7223</v>
      </c>
      <c r="B517">
        <v>100</v>
      </c>
      <c r="C517" t="s">
        <v>7224</v>
      </c>
      <c r="D517" t="s">
        <v>6284</v>
      </c>
      <c r="E517" t="s">
        <v>168</v>
      </c>
      <c r="F517" t="s">
        <v>6296</v>
      </c>
      <c r="G517" s="4">
        <v>7.6999999999999999E-2</v>
      </c>
      <c r="H517">
        <v>10.5</v>
      </c>
      <c r="I517">
        <v>4.9000000000000004</v>
      </c>
      <c r="J517">
        <v>200</v>
      </c>
      <c r="K517">
        <v>2022</v>
      </c>
      <c r="L517" s="11"/>
    </row>
    <row r="518" spans="1:12" x14ac:dyDescent="0.25">
      <c r="A518" t="s">
        <v>7225</v>
      </c>
      <c r="B518">
        <v>101</v>
      </c>
      <c r="C518" t="s">
        <v>7226</v>
      </c>
      <c r="D518" t="s">
        <v>6290</v>
      </c>
      <c r="E518" t="s">
        <v>6526</v>
      </c>
      <c r="F518" t="s">
        <v>6443</v>
      </c>
      <c r="G518" s="4">
        <v>0.28699999999999998</v>
      </c>
      <c r="H518">
        <v>10.4</v>
      </c>
      <c r="I518">
        <v>2.4</v>
      </c>
      <c r="J518">
        <v>44.6</v>
      </c>
      <c r="K518">
        <v>2022</v>
      </c>
      <c r="L518" s="11"/>
    </row>
    <row r="519" spans="1:12" x14ac:dyDescent="0.25">
      <c r="A519" t="s">
        <v>7227</v>
      </c>
      <c r="B519">
        <v>102</v>
      </c>
      <c r="C519" t="s">
        <v>7228</v>
      </c>
      <c r="D519" t="s">
        <v>6294</v>
      </c>
      <c r="E519" t="s">
        <v>4824</v>
      </c>
      <c r="F519" t="s">
        <v>6400</v>
      </c>
      <c r="G519" s="4">
        <v>8.3000000000000004E-2</v>
      </c>
      <c r="H519">
        <v>14.6</v>
      </c>
      <c r="I519">
        <v>0</v>
      </c>
      <c r="J519">
        <v>175</v>
      </c>
      <c r="K519">
        <v>2022</v>
      </c>
      <c r="L519" s="11"/>
    </row>
    <row r="520" spans="1:12" x14ac:dyDescent="0.25">
      <c r="A520" t="s">
        <v>7229</v>
      </c>
      <c r="B520">
        <v>103</v>
      </c>
      <c r="C520" t="s">
        <v>7230</v>
      </c>
      <c r="D520" t="s">
        <v>6281</v>
      </c>
      <c r="E520" t="s">
        <v>7130</v>
      </c>
      <c r="F520" t="s">
        <v>6443</v>
      </c>
      <c r="G520" s="4">
        <v>0.223</v>
      </c>
      <c r="H520">
        <v>4.2</v>
      </c>
      <c r="I520">
        <v>0</v>
      </c>
      <c r="J520">
        <v>19</v>
      </c>
      <c r="K520">
        <v>2022</v>
      </c>
      <c r="L520" s="11"/>
    </row>
    <row r="521" spans="1:12" x14ac:dyDescent="0.25">
      <c r="A521" t="s">
        <v>7231</v>
      </c>
      <c r="B521">
        <v>104</v>
      </c>
      <c r="C521" t="s">
        <v>7232</v>
      </c>
      <c r="D521" t="s">
        <v>6294</v>
      </c>
      <c r="E521" t="s">
        <v>6412</v>
      </c>
      <c r="F521" t="s">
        <v>84</v>
      </c>
      <c r="G521" s="4">
        <v>0.48</v>
      </c>
      <c r="H521">
        <v>191.8</v>
      </c>
      <c r="I521">
        <v>0</v>
      </c>
      <c r="J521">
        <v>400</v>
      </c>
      <c r="K521">
        <v>2022</v>
      </c>
      <c r="L521" s="11"/>
    </row>
    <row r="522" spans="1:12" x14ac:dyDescent="0.25">
      <c r="A522" t="s">
        <v>7233</v>
      </c>
      <c r="B522">
        <v>105</v>
      </c>
      <c r="C522" t="s">
        <v>7234</v>
      </c>
      <c r="D522" t="s">
        <v>6299</v>
      </c>
      <c r="E522" t="s">
        <v>6669</v>
      </c>
      <c r="F522" t="s">
        <v>4841</v>
      </c>
      <c r="G522" s="4">
        <v>0.67500000000000004</v>
      </c>
      <c r="H522">
        <v>25.6</v>
      </c>
      <c r="I522">
        <v>41.9</v>
      </c>
      <c r="J522">
        <v>100</v>
      </c>
      <c r="K522">
        <v>2022</v>
      </c>
      <c r="L522" s="11"/>
    </row>
    <row r="523" spans="1:12" x14ac:dyDescent="0.25">
      <c r="A523" t="s">
        <v>7235</v>
      </c>
      <c r="B523">
        <v>106</v>
      </c>
      <c r="C523" t="s">
        <v>7236</v>
      </c>
      <c r="D523" t="s">
        <v>6369</v>
      </c>
      <c r="E523" t="s">
        <v>6657</v>
      </c>
      <c r="F523" t="s">
        <v>6313</v>
      </c>
      <c r="G523" s="4">
        <v>0.249</v>
      </c>
      <c r="H523">
        <v>5.0999999999999996</v>
      </c>
      <c r="I523">
        <v>13.6</v>
      </c>
      <c r="J523">
        <v>75</v>
      </c>
      <c r="K523">
        <v>2022</v>
      </c>
      <c r="L523" s="11"/>
    </row>
    <row r="524" spans="1:12" x14ac:dyDescent="0.25">
      <c r="A524" t="s">
        <v>7237</v>
      </c>
      <c r="B524">
        <v>107</v>
      </c>
      <c r="C524" t="s">
        <v>7238</v>
      </c>
      <c r="D524" t="s">
        <v>6277</v>
      </c>
      <c r="E524" t="s">
        <v>7239</v>
      </c>
      <c r="F524" t="s">
        <v>6316</v>
      </c>
      <c r="G524" s="4">
        <v>1</v>
      </c>
      <c r="H524">
        <v>0</v>
      </c>
      <c r="I524">
        <v>55</v>
      </c>
      <c r="J524">
        <v>55</v>
      </c>
      <c r="K524">
        <v>2022</v>
      </c>
      <c r="L524" s="11"/>
    </row>
    <row r="525" spans="1:12" x14ac:dyDescent="0.25">
      <c r="A525" t="s">
        <v>7240</v>
      </c>
      <c r="B525">
        <v>108</v>
      </c>
      <c r="C525" t="s">
        <v>7241</v>
      </c>
      <c r="D525" t="s">
        <v>6299</v>
      </c>
      <c r="E525" t="s">
        <v>329</v>
      </c>
      <c r="F525" t="s">
        <v>84</v>
      </c>
      <c r="G525" s="4">
        <v>0.48599999999999999</v>
      </c>
      <c r="H525">
        <v>53</v>
      </c>
      <c r="I525">
        <v>0</v>
      </c>
      <c r="J525">
        <v>109</v>
      </c>
      <c r="K525">
        <v>2022</v>
      </c>
      <c r="L525" s="11"/>
    </row>
    <row r="526" spans="1:12" x14ac:dyDescent="0.25">
      <c r="A526" t="s">
        <v>7242</v>
      </c>
      <c r="B526">
        <v>109</v>
      </c>
      <c r="C526" t="s">
        <v>7243</v>
      </c>
      <c r="D526" t="s">
        <v>6290</v>
      </c>
      <c r="E526" t="s">
        <v>6537</v>
      </c>
      <c r="F526" t="s">
        <v>6316</v>
      </c>
      <c r="G526" s="4">
        <v>0.60599999999999998</v>
      </c>
      <c r="H526">
        <v>43.2</v>
      </c>
      <c r="I526">
        <v>144.6</v>
      </c>
      <c r="J526">
        <v>310</v>
      </c>
      <c r="K526">
        <v>2022</v>
      </c>
      <c r="L526" s="11"/>
    </row>
    <row r="527" spans="1:12" x14ac:dyDescent="0.25">
      <c r="A527" t="s">
        <v>7244</v>
      </c>
      <c r="B527">
        <v>110</v>
      </c>
      <c r="C527" t="s">
        <v>7245</v>
      </c>
      <c r="D527" t="s">
        <v>6284</v>
      </c>
      <c r="E527" t="s">
        <v>88</v>
      </c>
      <c r="F527" t="s">
        <v>6409</v>
      </c>
      <c r="G527" s="4">
        <v>2.5999999999999999E-2</v>
      </c>
      <c r="H527">
        <v>0.8</v>
      </c>
      <c r="I527">
        <v>0.5</v>
      </c>
      <c r="J527">
        <v>47</v>
      </c>
      <c r="K527">
        <v>2022</v>
      </c>
      <c r="L527" s="11"/>
    </row>
    <row r="528" spans="1:12" x14ac:dyDescent="0.25">
      <c r="A528" t="s">
        <v>7246</v>
      </c>
      <c r="B528">
        <v>111</v>
      </c>
      <c r="C528" t="s">
        <v>7247</v>
      </c>
      <c r="D528" t="s">
        <v>6299</v>
      </c>
      <c r="E528" t="s">
        <v>7098</v>
      </c>
      <c r="F528" t="s">
        <v>6448</v>
      </c>
      <c r="G528" s="4">
        <v>0.80400000000000005</v>
      </c>
      <c r="H528">
        <v>78.599999999999994</v>
      </c>
      <c r="I528">
        <v>35.6</v>
      </c>
      <c r="J528">
        <v>142</v>
      </c>
      <c r="K528">
        <v>2022</v>
      </c>
      <c r="L528" s="11"/>
    </row>
    <row r="529" spans="1:12" x14ac:dyDescent="0.25">
      <c r="A529" t="s">
        <v>7248</v>
      </c>
      <c r="B529">
        <v>112</v>
      </c>
      <c r="C529" t="s">
        <v>7249</v>
      </c>
      <c r="D529" t="s">
        <v>6369</v>
      </c>
      <c r="E529" t="s">
        <v>6370</v>
      </c>
      <c r="F529" t="s">
        <v>6296</v>
      </c>
      <c r="G529" s="4">
        <v>0.875</v>
      </c>
      <c r="H529">
        <v>87.5</v>
      </c>
      <c r="I529">
        <v>0</v>
      </c>
      <c r="J529">
        <v>100</v>
      </c>
      <c r="K529">
        <v>2022</v>
      </c>
      <c r="L529" s="11"/>
    </row>
    <row r="530" spans="1:12" x14ac:dyDescent="0.25">
      <c r="A530" t="s">
        <v>7250</v>
      </c>
      <c r="B530">
        <v>113</v>
      </c>
      <c r="C530" t="s">
        <v>7251</v>
      </c>
      <c r="D530" t="s">
        <v>6294</v>
      </c>
      <c r="E530" t="s">
        <v>6571</v>
      </c>
      <c r="F530" t="s">
        <v>6319</v>
      </c>
      <c r="G530" s="4">
        <v>0.375</v>
      </c>
      <c r="H530">
        <v>0</v>
      </c>
      <c r="I530">
        <v>281.3</v>
      </c>
      <c r="J530">
        <v>750</v>
      </c>
      <c r="K530">
        <v>2022</v>
      </c>
      <c r="L530" s="11"/>
    </row>
    <row r="531" spans="1:12" x14ac:dyDescent="0.25">
      <c r="A531" t="s">
        <v>7252</v>
      </c>
      <c r="B531">
        <v>114</v>
      </c>
      <c r="C531" t="s">
        <v>7253</v>
      </c>
      <c r="D531" t="s">
        <v>6299</v>
      </c>
      <c r="E531" t="s">
        <v>6429</v>
      </c>
      <c r="F531" t="s">
        <v>84</v>
      </c>
      <c r="G531" s="4">
        <v>0.57699999999999996</v>
      </c>
      <c r="H531">
        <v>22.3</v>
      </c>
      <c r="I531">
        <v>35.4</v>
      </c>
      <c r="J531">
        <v>100</v>
      </c>
      <c r="K531">
        <v>2022</v>
      </c>
      <c r="L531" s="11"/>
    </row>
    <row r="532" spans="1:12" x14ac:dyDescent="0.25">
      <c r="A532" t="s">
        <v>7254</v>
      </c>
      <c r="B532">
        <v>115</v>
      </c>
      <c r="C532" t="s">
        <v>7255</v>
      </c>
      <c r="D532" t="s">
        <v>6294</v>
      </c>
      <c r="E532" t="s">
        <v>6571</v>
      </c>
      <c r="F532" t="s">
        <v>6303</v>
      </c>
      <c r="G532" s="4">
        <v>0</v>
      </c>
      <c r="H532">
        <v>0</v>
      </c>
      <c r="I532">
        <v>0</v>
      </c>
      <c r="J532">
        <v>480</v>
      </c>
      <c r="K532">
        <v>2022</v>
      </c>
      <c r="L532" s="11"/>
    </row>
    <row r="533" spans="1:12" x14ac:dyDescent="0.25">
      <c r="A533" t="s">
        <v>7256</v>
      </c>
      <c r="B533">
        <v>116</v>
      </c>
      <c r="C533" t="s">
        <v>7257</v>
      </c>
      <c r="D533" t="s">
        <v>6294</v>
      </c>
      <c r="E533" t="s">
        <v>7258</v>
      </c>
      <c r="F533" t="s">
        <v>6319</v>
      </c>
      <c r="G533" s="4">
        <v>0.13</v>
      </c>
      <c r="H533">
        <v>0.6</v>
      </c>
      <c r="I533">
        <v>1</v>
      </c>
      <c r="J533">
        <v>12</v>
      </c>
      <c r="K533">
        <v>2022</v>
      </c>
      <c r="L533" s="11"/>
    </row>
    <row r="534" spans="1:12" x14ac:dyDescent="0.25">
      <c r="A534" t="s">
        <v>7259</v>
      </c>
      <c r="B534">
        <v>117</v>
      </c>
      <c r="C534" t="s">
        <v>7260</v>
      </c>
      <c r="D534" t="s">
        <v>6277</v>
      </c>
      <c r="E534" t="s">
        <v>6503</v>
      </c>
      <c r="F534" t="s">
        <v>84</v>
      </c>
      <c r="G534" s="4">
        <v>0.434</v>
      </c>
      <c r="H534">
        <v>27.3</v>
      </c>
      <c r="I534">
        <v>3.1</v>
      </c>
      <c r="J534">
        <v>70</v>
      </c>
      <c r="K534">
        <v>2022</v>
      </c>
      <c r="L534" s="11"/>
    </row>
    <row r="535" spans="1:12" x14ac:dyDescent="0.25">
      <c r="A535" t="s">
        <v>7261</v>
      </c>
      <c r="B535">
        <v>118</v>
      </c>
      <c r="C535" t="s">
        <v>7262</v>
      </c>
      <c r="D535" t="s">
        <v>6294</v>
      </c>
      <c r="E535" t="s">
        <v>6784</v>
      </c>
      <c r="F535" t="s">
        <v>132</v>
      </c>
      <c r="G535" s="4">
        <v>0.14499999999999999</v>
      </c>
      <c r="H535">
        <v>7.1</v>
      </c>
      <c r="I535">
        <v>6.5</v>
      </c>
      <c r="J535">
        <v>93.5</v>
      </c>
      <c r="K535">
        <v>2022</v>
      </c>
      <c r="L535" s="11"/>
    </row>
    <row r="536" spans="1:12" x14ac:dyDescent="0.25">
      <c r="A536" t="s">
        <v>7263</v>
      </c>
      <c r="B536">
        <v>119</v>
      </c>
      <c r="C536" t="s">
        <v>7264</v>
      </c>
      <c r="D536" t="s">
        <v>6281</v>
      </c>
      <c r="E536" t="s">
        <v>638</v>
      </c>
      <c r="F536" t="s">
        <v>132</v>
      </c>
      <c r="G536" s="4">
        <v>0.05</v>
      </c>
      <c r="H536">
        <v>1.7</v>
      </c>
      <c r="I536">
        <v>1.4</v>
      </c>
      <c r="J536">
        <v>60</v>
      </c>
      <c r="K536">
        <v>2022</v>
      </c>
      <c r="L536" s="11"/>
    </row>
    <row r="537" spans="1:12" x14ac:dyDescent="0.25">
      <c r="A537" t="s">
        <v>7265</v>
      </c>
      <c r="B537">
        <v>120</v>
      </c>
      <c r="C537" t="s">
        <v>7266</v>
      </c>
      <c r="D537" t="s">
        <v>6299</v>
      </c>
      <c r="E537" t="s">
        <v>306</v>
      </c>
      <c r="F537" t="s">
        <v>6319</v>
      </c>
      <c r="G537" s="4">
        <v>0.41699999999999998</v>
      </c>
      <c r="H537">
        <v>16.7</v>
      </c>
      <c r="I537">
        <v>150</v>
      </c>
      <c r="J537">
        <v>400</v>
      </c>
      <c r="K537">
        <v>2022</v>
      </c>
      <c r="L537" s="11"/>
    </row>
    <row r="538" spans="1:12" x14ac:dyDescent="0.25">
      <c r="A538" t="s">
        <v>7267</v>
      </c>
      <c r="B538">
        <v>121</v>
      </c>
      <c r="C538" t="s">
        <v>7268</v>
      </c>
      <c r="D538" t="s">
        <v>6284</v>
      </c>
      <c r="E538" t="s">
        <v>698</v>
      </c>
      <c r="F538" t="s">
        <v>6400</v>
      </c>
      <c r="G538" s="4">
        <v>5.6000000000000001E-2</v>
      </c>
      <c r="H538">
        <v>0.7</v>
      </c>
      <c r="I538">
        <v>0.4</v>
      </c>
      <c r="J538">
        <v>20</v>
      </c>
      <c r="K538">
        <v>2022</v>
      </c>
      <c r="L538" s="11"/>
    </row>
    <row r="539" spans="1:12" x14ac:dyDescent="0.25">
      <c r="A539" t="s">
        <v>7269</v>
      </c>
      <c r="B539">
        <v>122</v>
      </c>
      <c r="C539" t="s">
        <v>7270</v>
      </c>
      <c r="D539" t="s">
        <v>6290</v>
      </c>
      <c r="E539" t="s">
        <v>6537</v>
      </c>
      <c r="F539" t="s">
        <v>4841</v>
      </c>
      <c r="G539" s="4">
        <v>0.89300000000000002</v>
      </c>
      <c r="H539">
        <v>175.3</v>
      </c>
      <c r="I539">
        <v>181.7</v>
      </c>
      <c r="J539">
        <v>400</v>
      </c>
      <c r="K539">
        <v>2022</v>
      </c>
      <c r="L539" s="11"/>
    </row>
    <row r="540" spans="1:12" x14ac:dyDescent="0.25">
      <c r="A540" t="s">
        <v>7271</v>
      </c>
      <c r="B540">
        <v>123</v>
      </c>
      <c r="C540" t="s">
        <v>7272</v>
      </c>
      <c r="D540" t="s">
        <v>6281</v>
      </c>
      <c r="E540" t="s">
        <v>228</v>
      </c>
      <c r="F540" t="s">
        <v>6296</v>
      </c>
      <c r="G540" s="4">
        <v>0.27100000000000002</v>
      </c>
      <c r="H540">
        <v>4.0999999999999996</v>
      </c>
      <c r="I540">
        <v>0</v>
      </c>
      <c r="J540">
        <v>15</v>
      </c>
      <c r="K540">
        <v>2022</v>
      </c>
      <c r="L540" s="11"/>
    </row>
    <row r="541" spans="1:12" x14ac:dyDescent="0.25">
      <c r="A541" t="s">
        <v>7273</v>
      </c>
      <c r="B541">
        <v>124</v>
      </c>
      <c r="C541" t="s">
        <v>7274</v>
      </c>
      <c r="D541" t="s">
        <v>6277</v>
      </c>
      <c r="E541" t="s">
        <v>6503</v>
      </c>
      <c r="F541" t="s">
        <v>6307</v>
      </c>
      <c r="G541" s="4">
        <v>1.6E-2</v>
      </c>
      <c r="H541">
        <v>0.2</v>
      </c>
      <c r="I541">
        <v>0</v>
      </c>
      <c r="J541">
        <v>10</v>
      </c>
      <c r="K541">
        <v>2022</v>
      </c>
      <c r="L541" s="11"/>
    </row>
    <row r="542" spans="1:12" x14ac:dyDescent="0.25">
      <c r="A542" t="s">
        <v>7275</v>
      </c>
      <c r="B542">
        <v>125</v>
      </c>
      <c r="C542" t="s">
        <v>7276</v>
      </c>
      <c r="D542" t="s">
        <v>6294</v>
      </c>
      <c r="E542" t="s">
        <v>6412</v>
      </c>
      <c r="F542" t="s">
        <v>4841</v>
      </c>
      <c r="G542" s="4">
        <v>0.32200000000000001</v>
      </c>
      <c r="H542">
        <v>50.4</v>
      </c>
      <c r="I542">
        <v>20.399999999999999</v>
      </c>
      <c r="J542">
        <v>220</v>
      </c>
      <c r="K542">
        <v>2022</v>
      </c>
      <c r="L542" s="11"/>
    </row>
    <row r="543" spans="1:12" x14ac:dyDescent="0.25">
      <c r="A543" t="s">
        <v>7277</v>
      </c>
      <c r="B543">
        <v>126</v>
      </c>
      <c r="C543" t="s">
        <v>7278</v>
      </c>
      <c r="D543" t="s">
        <v>6290</v>
      </c>
      <c r="E543" t="s">
        <v>6540</v>
      </c>
      <c r="F543" t="s">
        <v>6316</v>
      </c>
      <c r="G543" s="4">
        <v>0.76800000000000002</v>
      </c>
      <c r="H543">
        <v>10.6</v>
      </c>
      <c r="I543">
        <v>216</v>
      </c>
      <c r="J543">
        <v>295</v>
      </c>
      <c r="K543">
        <v>2022</v>
      </c>
      <c r="L543" s="11"/>
    </row>
    <row r="544" spans="1:12" x14ac:dyDescent="0.25">
      <c r="A544" t="s">
        <v>7279</v>
      </c>
      <c r="B544">
        <v>127</v>
      </c>
      <c r="C544" t="s">
        <v>7280</v>
      </c>
      <c r="D544" t="s">
        <v>6281</v>
      </c>
      <c r="E544" t="s">
        <v>235</v>
      </c>
      <c r="F544" t="s">
        <v>6319</v>
      </c>
      <c r="G544" s="4">
        <v>0.33300000000000002</v>
      </c>
      <c r="H544">
        <v>4.7</v>
      </c>
      <c r="I544">
        <v>0</v>
      </c>
      <c r="J544">
        <v>14</v>
      </c>
      <c r="K544">
        <v>2022</v>
      </c>
      <c r="L544" s="11"/>
    </row>
    <row r="545" spans="1:12" x14ac:dyDescent="0.25">
      <c r="A545" t="s">
        <v>7281</v>
      </c>
      <c r="B545">
        <v>128</v>
      </c>
      <c r="C545" t="s">
        <v>7282</v>
      </c>
      <c r="D545" t="s">
        <v>6284</v>
      </c>
      <c r="E545" t="s">
        <v>88</v>
      </c>
      <c r="F545" t="s">
        <v>6400</v>
      </c>
      <c r="G545" s="4">
        <v>4.2000000000000003E-2</v>
      </c>
      <c r="H545">
        <v>5.2</v>
      </c>
      <c r="I545">
        <v>0</v>
      </c>
      <c r="J545">
        <v>125</v>
      </c>
      <c r="K545">
        <v>2022</v>
      </c>
      <c r="L545" s="11"/>
    </row>
    <row r="546" spans="1:12" x14ac:dyDescent="0.25">
      <c r="A546" t="s">
        <v>7283</v>
      </c>
      <c r="B546">
        <v>129</v>
      </c>
      <c r="C546" t="s">
        <v>7284</v>
      </c>
      <c r="D546" t="s">
        <v>6281</v>
      </c>
      <c r="E546" t="s">
        <v>7033</v>
      </c>
      <c r="F546" t="s">
        <v>6400</v>
      </c>
      <c r="G546" s="4">
        <v>0.04</v>
      </c>
      <c r="H546">
        <v>1.3</v>
      </c>
      <c r="I546">
        <v>0</v>
      </c>
      <c r="J546">
        <v>32</v>
      </c>
      <c r="K546">
        <v>2022</v>
      </c>
      <c r="L546" s="11"/>
    </row>
    <row r="547" spans="1:12" x14ac:dyDescent="0.25">
      <c r="A547" t="s">
        <v>7285</v>
      </c>
      <c r="B547">
        <v>130</v>
      </c>
      <c r="C547" t="s">
        <v>7286</v>
      </c>
      <c r="D547" t="s">
        <v>6290</v>
      </c>
      <c r="E547" t="s">
        <v>6805</v>
      </c>
      <c r="F547" t="s">
        <v>6409</v>
      </c>
      <c r="G547" s="4">
        <v>4.7E-2</v>
      </c>
      <c r="H547">
        <v>1.1000000000000001</v>
      </c>
      <c r="I547">
        <v>0.5</v>
      </c>
      <c r="J547">
        <v>35</v>
      </c>
      <c r="K547">
        <v>2022</v>
      </c>
      <c r="L547" s="11"/>
    </row>
    <row r="548" spans="1:12" x14ac:dyDescent="0.25">
      <c r="A548" t="s">
        <v>7287</v>
      </c>
      <c r="B548">
        <v>131</v>
      </c>
      <c r="C548" t="s">
        <v>7288</v>
      </c>
      <c r="D548" t="s">
        <v>6281</v>
      </c>
      <c r="E548" t="s">
        <v>7033</v>
      </c>
      <c r="F548" t="s">
        <v>6400</v>
      </c>
      <c r="G548" s="4">
        <v>0.115</v>
      </c>
      <c r="H548">
        <v>9.1999999999999993</v>
      </c>
      <c r="I548">
        <v>0</v>
      </c>
      <c r="J548">
        <v>80</v>
      </c>
      <c r="K548">
        <v>2022</v>
      </c>
      <c r="L548" s="11"/>
    </row>
    <row r="549" spans="1:12" x14ac:dyDescent="0.25">
      <c r="A549" t="s">
        <v>7289</v>
      </c>
      <c r="B549">
        <v>132</v>
      </c>
      <c r="C549" t="s">
        <v>7290</v>
      </c>
      <c r="D549" t="s">
        <v>6284</v>
      </c>
      <c r="E549" t="s">
        <v>79</v>
      </c>
      <c r="F549" t="s">
        <v>6316</v>
      </c>
      <c r="G549" s="4">
        <v>0.68100000000000005</v>
      </c>
      <c r="H549">
        <v>66</v>
      </c>
      <c r="I549">
        <v>274.7</v>
      </c>
      <c r="J549">
        <v>500</v>
      </c>
      <c r="K549">
        <v>2022</v>
      </c>
      <c r="L549" s="11"/>
    </row>
    <row r="550" spans="1:12" x14ac:dyDescent="0.25">
      <c r="A550" t="s">
        <v>7291</v>
      </c>
      <c r="B550">
        <v>133</v>
      </c>
      <c r="C550" t="s">
        <v>7292</v>
      </c>
      <c r="D550" t="s">
        <v>6284</v>
      </c>
      <c r="E550" t="s">
        <v>88</v>
      </c>
      <c r="F550" t="s">
        <v>4841</v>
      </c>
      <c r="G550" s="4">
        <v>0.32200000000000001</v>
      </c>
      <c r="H550">
        <v>29.9</v>
      </c>
      <c r="I550">
        <v>21.6</v>
      </c>
      <c r="J550">
        <v>160</v>
      </c>
      <c r="K550">
        <v>2022</v>
      </c>
      <c r="L550" s="11"/>
    </row>
    <row r="551" spans="1:12" x14ac:dyDescent="0.25">
      <c r="A551" t="s">
        <v>7293</v>
      </c>
      <c r="B551">
        <v>134</v>
      </c>
      <c r="C551" t="s">
        <v>7294</v>
      </c>
      <c r="D551" t="s">
        <v>6290</v>
      </c>
      <c r="E551" t="s">
        <v>6460</v>
      </c>
      <c r="F551" t="s">
        <v>6319</v>
      </c>
      <c r="G551" s="4">
        <v>7.8E-2</v>
      </c>
      <c r="H551">
        <v>1.9</v>
      </c>
      <c r="I551">
        <v>0.4</v>
      </c>
      <c r="J551">
        <v>30</v>
      </c>
      <c r="K551">
        <v>2022</v>
      </c>
      <c r="L551" s="11"/>
    </row>
    <row r="552" spans="1:12" x14ac:dyDescent="0.25">
      <c r="A552" t="s">
        <v>7295</v>
      </c>
      <c r="B552">
        <v>135</v>
      </c>
      <c r="C552" t="s">
        <v>7296</v>
      </c>
      <c r="D552" t="s">
        <v>6284</v>
      </c>
      <c r="E552" t="s">
        <v>88</v>
      </c>
      <c r="F552" t="s">
        <v>6448</v>
      </c>
      <c r="G552" s="4">
        <v>0.24099999999999999</v>
      </c>
      <c r="H552">
        <v>19.600000000000001</v>
      </c>
      <c r="I552">
        <v>16.5</v>
      </c>
      <c r="J552">
        <v>150</v>
      </c>
      <c r="K552">
        <v>2022</v>
      </c>
      <c r="L552" s="11"/>
    </row>
    <row r="553" spans="1:12" x14ac:dyDescent="0.25">
      <c r="A553" t="s">
        <v>7297</v>
      </c>
      <c r="B553">
        <v>136</v>
      </c>
      <c r="C553" t="s">
        <v>7298</v>
      </c>
      <c r="D553" t="s">
        <v>6281</v>
      </c>
      <c r="E553" t="s">
        <v>430</v>
      </c>
      <c r="F553" t="s">
        <v>84</v>
      </c>
      <c r="G553" s="4">
        <v>0.19</v>
      </c>
      <c r="H553">
        <v>20.9</v>
      </c>
      <c r="I553">
        <v>0</v>
      </c>
      <c r="J553">
        <v>110</v>
      </c>
      <c r="K553">
        <v>2022</v>
      </c>
      <c r="L553" s="11"/>
    </row>
    <row r="554" spans="1:12" x14ac:dyDescent="0.25">
      <c r="A554" t="s">
        <v>7299</v>
      </c>
      <c r="B554">
        <v>137</v>
      </c>
      <c r="C554" t="s">
        <v>7300</v>
      </c>
      <c r="D554" t="s">
        <v>6369</v>
      </c>
      <c r="E554" t="s">
        <v>6715</v>
      </c>
      <c r="F554" t="s">
        <v>6316</v>
      </c>
      <c r="G554" s="4">
        <v>0.25</v>
      </c>
      <c r="H554">
        <v>17.3</v>
      </c>
      <c r="I554">
        <v>0.3</v>
      </c>
      <c r="J554">
        <v>70</v>
      </c>
      <c r="K554">
        <v>2022</v>
      </c>
      <c r="L554" s="11"/>
    </row>
    <row r="555" spans="1:12" x14ac:dyDescent="0.25">
      <c r="A555" t="s">
        <v>7301</v>
      </c>
      <c r="B555">
        <v>138</v>
      </c>
      <c r="C555" t="s">
        <v>7302</v>
      </c>
      <c r="D555" t="s">
        <v>6294</v>
      </c>
      <c r="E555" t="s">
        <v>6339</v>
      </c>
      <c r="F555" t="s">
        <v>6313</v>
      </c>
      <c r="G555" s="4">
        <v>0</v>
      </c>
      <c r="H555">
        <v>0</v>
      </c>
      <c r="I555">
        <v>0</v>
      </c>
      <c r="J555">
        <v>250</v>
      </c>
      <c r="K555">
        <v>2022</v>
      </c>
      <c r="L555" s="11"/>
    </row>
    <row r="556" spans="1:12" x14ac:dyDescent="0.25">
      <c r="A556" t="s">
        <v>7303</v>
      </c>
      <c r="B556">
        <v>139</v>
      </c>
      <c r="C556" t="s">
        <v>7304</v>
      </c>
      <c r="D556" t="s">
        <v>6290</v>
      </c>
      <c r="E556" t="s">
        <v>6537</v>
      </c>
      <c r="F556" t="s">
        <v>6409</v>
      </c>
      <c r="G556" s="4">
        <v>1.2E-2</v>
      </c>
      <c r="H556">
        <v>2.4</v>
      </c>
      <c r="I556">
        <v>0</v>
      </c>
      <c r="J556">
        <v>191.5</v>
      </c>
      <c r="K556">
        <v>2022</v>
      </c>
      <c r="L556" s="11"/>
    </row>
    <row r="557" spans="1:12" x14ac:dyDescent="0.25">
      <c r="A557" t="s">
        <v>7305</v>
      </c>
      <c r="B557">
        <v>140</v>
      </c>
      <c r="C557" t="s">
        <v>7306</v>
      </c>
      <c r="D557" t="s">
        <v>6294</v>
      </c>
      <c r="E557" t="s">
        <v>6339</v>
      </c>
      <c r="F557" t="s">
        <v>4841</v>
      </c>
      <c r="G557" s="4">
        <v>0.77900000000000003</v>
      </c>
      <c r="H557">
        <v>278.10000000000002</v>
      </c>
      <c r="I557">
        <v>21.6</v>
      </c>
      <c r="J557">
        <v>385</v>
      </c>
      <c r="K557">
        <v>2022</v>
      </c>
      <c r="L557" s="11"/>
    </row>
    <row r="558" spans="1:12" x14ac:dyDescent="0.25">
      <c r="A558" t="s">
        <v>7307</v>
      </c>
      <c r="B558">
        <v>141</v>
      </c>
      <c r="C558" t="s">
        <v>7308</v>
      </c>
      <c r="D558" t="s">
        <v>6284</v>
      </c>
      <c r="E558" t="s">
        <v>79</v>
      </c>
      <c r="F558" t="s">
        <v>6319</v>
      </c>
      <c r="G558" s="4">
        <v>0.13500000000000001</v>
      </c>
      <c r="H558">
        <v>21.3</v>
      </c>
      <c r="I558">
        <v>12.5</v>
      </c>
      <c r="J558">
        <v>250</v>
      </c>
      <c r="K558">
        <v>2022</v>
      </c>
      <c r="L558" s="11"/>
    </row>
    <row r="559" spans="1:12" x14ac:dyDescent="0.25">
      <c r="A559" t="s">
        <v>7309</v>
      </c>
      <c r="B559">
        <v>142</v>
      </c>
      <c r="C559" t="s">
        <v>7310</v>
      </c>
      <c r="D559" t="s">
        <v>6294</v>
      </c>
      <c r="E559" t="s">
        <v>6412</v>
      </c>
      <c r="F559" t="s">
        <v>6303</v>
      </c>
      <c r="G559" s="4">
        <v>0.13300000000000001</v>
      </c>
      <c r="H559">
        <v>12.6</v>
      </c>
      <c r="I559">
        <v>0.7</v>
      </c>
      <c r="J559">
        <v>100</v>
      </c>
      <c r="K559">
        <v>2022</v>
      </c>
      <c r="L559" s="11"/>
    </row>
    <row r="560" spans="1:12" x14ac:dyDescent="0.25">
      <c r="A560" t="s">
        <v>7311</v>
      </c>
      <c r="B560">
        <v>143</v>
      </c>
      <c r="C560" t="s">
        <v>7312</v>
      </c>
      <c r="D560" t="s">
        <v>6284</v>
      </c>
      <c r="E560" t="s">
        <v>79</v>
      </c>
      <c r="F560" t="s">
        <v>6296</v>
      </c>
      <c r="G560" s="4">
        <v>0.35199999999999998</v>
      </c>
      <c r="H560">
        <v>92.5</v>
      </c>
      <c r="I560">
        <v>13</v>
      </c>
      <c r="J560">
        <v>300</v>
      </c>
      <c r="K560">
        <v>2022</v>
      </c>
      <c r="L560" s="11"/>
    </row>
    <row r="561" spans="1:12" x14ac:dyDescent="0.25">
      <c r="A561" t="s">
        <v>7313</v>
      </c>
      <c r="B561">
        <v>144</v>
      </c>
      <c r="C561" t="s">
        <v>7314</v>
      </c>
      <c r="D561" t="s">
        <v>6369</v>
      </c>
      <c r="E561" t="s">
        <v>7111</v>
      </c>
      <c r="F561" t="s">
        <v>6437</v>
      </c>
      <c r="G561" s="4">
        <v>6.3E-2</v>
      </c>
      <c r="H561">
        <v>1.4</v>
      </c>
      <c r="I561">
        <v>0.3</v>
      </c>
      <c r="J561">
        <v>27</v>
      </c>
      <c r="K561">
        <v>2022</v>
      </c>
      <c r="L561" s="11"/>
    </row>
    <row r="562" spans="1:12" x14ac:dyDescent="0.25">
      <c r="A562" t="s">
        <v>7315</v>
      </c>
      <c r="B562">
        <v>145</v>
      </c>
      <c r="C562" t="s">
        <v>7316</v>
      </c>
      <c r="D562" t="s">
        <v>6299</v>
      </c>
      <c r="E562" t="s">
        <v>6336</v>
      </c>
      <c r="F562" t="s">
        <v>6287</v>
      </c>
      <c r="G562" s="4">
        <v>0.79900000000000004</v>
      </c>
      <c r="H562">
        <v>91.7</v>
      </c>
      <c r="I562">
        <v>180.9</v>
      </c>
      <c r="J562">
        <v>341.3</v>
      </c>
      <c r="K562">
        <v>2022</v>
      </c>
      <c r="L562" s="11"/>
    </row>
    <row r="563" spans="1:12" x14ac:dyDescent="0.25">
      <c r="A563" t="s">
        <v>7317</v>
      </c>
      <c r="B563">
        <v>146</v>
      </c>
      <c r="C563" t="s">
        <v>7318</v>
      </c>
      <c r="D563" t="s">
        <v>6294</v>
      </c>
      <c r="E563" t="s">
        <v>6306</v>
      </c>
      <c r="F563" t="s">
        <v>6313</v>
      </c>
      <c r="G563" s="4">
        <v>7.0000000000000001E-3</v>
      </c>
      <c r="H563">
        <v>0.4</v>
      </c>
      <c r="I563">
        <v>0.4</v>
      </c>
      <c r="J563">
        <v>100</v>
      </c>
      <c r="K563">
        <v>2022</v>
      </c>
      <c r="L563" s="11"/>
    </row>
    <row r="564" spans="1:12" x14ac:dyDescent="0.25">
      <c r="A564" t="s">
        <v>7319</v>
      </c>
      <c r="B564">
        <v>147</v>
      </c>
      <c r="C564" t="s">
        <v>7320</v>
      </c>
      <c r="D564" t="s">
        <v>6290</v>
      </c>
      <c r="E564" t="s">
        <v>6424</v>
      </c>
      <c r="F564" t="s">
        <v>6708</v>
      </c>
      <c r="G564" s="4">
        <v>0.40300000000000002</v>
      </c>
      <c r="H564">
        <v>123.4</v>
      </c>
      <c r="I564">
        <v>58.1</v>
      </c>
      <c r="J564">
        <v>450</v>
      </c>
      <c r="K564">
        <v>2022</v>
      </c>
      <c r="L564" s="11"/>
    </row>
    <row r="565" spans="1:12" x14ac:dyDescent="0.25">
      <c r="A565" t="s">
        <v>7321</v>
      </c>
      <c r="B565">
        <v>148</v>
      </c>
      <c r="C565" t="s">
        <v>7322</v>
      </c>
      <c r="D565" t="s">
        <v>6294</v>
      </c>
      <c r="E565" t="s">
        <v>6412</v>
      </c>
      <c r="F565" t="s">
        <v>6303</v>
      </c>
      <c r="G565" s="4">
        <v>0.23200000000000001</v>
      </c>
      <c r="H565">
        <v>19.8</v>
      </c>
      <c r="I565">
        <v>0</v>
      </c>
      <c r="J565">
        <v>85</v>
      </c>
      <c r="K565">
        <v>2022</v>
      </c>
      <c r="L565" s="11"/>
    </row>
    <row r="566" spans="1:12" x14ac:dyDescent="0.25">
      <c r="A566" t="s">
        <v>7323</v>
      </c>
      <c r="B566">
        <v>149</v>
      </c>
      <c r="C566" t="s">
        <v>7324</v>
      </c>
      <c r="D566" t="s">
        <v>6281</v>
      </c>
      <c r="E566" t="s">
        <v>1001</v>
      </c>
      <c r="F566" t="s">
        <v>6303</v>
      </c>
      <c r="G566" s="4">
        <v>6.7000000000000004E-2</v>
      </c>
      <c r="H566">
        <v>0.7</v>
      </c>
      <c r="I566">
        <v>0.3</v>
      </c>
      <c r="J566">
        <v>15</v>
      </c>
      <c r="K566">
        <v>2022</v>
      </c>
      <c r="L566" s="11"/>
    </row>
    <row r="567" spans="1:12" x14ac:dyDescent="0.25">
      <c r="A567" t="s">
        <v>7325</v>
      </c>
      <c r="B567">
        <v>150</v>
      </c>
      <c r="C567" t="s">
        <v>4831</v>
      </c>
      <c r="D567" t="s">
        <v>6284</v>
      </c>
      <c r="E567" t="s">
        <v>88</v>
      </c>
      <c r="F567" t="s">
        <v>6296</v>
      </c>
      <c r="G567" s="4">
        <v>0.32200000000000001</v>
      </c>
      <c r="H567">
        <v>14.2</v>
      </c>
      <c r="I567">
        <v>34.1</v>
      </c>
      <c r="J567">
        <v>150</v>
      </c>
      <c r="K567">
        <v>2022</v>
      </c>
      <c r="L567" s="11"/>
    </row>
    <row r="568" spans="1:12" x14ac:dyDescent="0.25">
      <c r="A568" t="s">
        <v>7326</v>
      </c>
      <c r="B568">
        <v>151</v>
      </c>
      <c r="C568" t="s">
        <v>7327</v>
      </c>
      <c r="D568" t="s">
        <v>6290</v>
      </c>
      <c r="E568" t="s">
        <v>6378</v>
      </c>
      <c r="F568" t="s">
        <v>6448</v>
      </c>
      <c r="G568" s="4">
        <v>0.88300000000000001</v>
      </c>
      <c r="H568">
        <v>514.29999999999995</v>
      </c>
      <c r="I568">
        <v>104</v>
      </c>
      <c r="J568">
        <v>700</v>
      </c>
      <c r="K568">
        <v>2022</v>
      </c>
      <c r="L568" s="11"/>
    </row>
    <row r="569" spans="1:12" x14ac:dyDescent="0.25">
      <c r="A569" t="s">
        <v>7328</v>
      </c>
      <c r="B569">
        <v>152</v>
      </c>
      <c r="C569" t="s">
        <v>7329</v>
      </c>
      <c r="D569" t="s">
        <v>6290</v>
      </c>
      <c r="E569" t="s">
        <v>6537</v>
      </c>
      <c r="F569" t="s">
        <v>6319</v>
      </c>
      <c r="G569" s="4">
        <v>3.3000000000000002E-2</v>
      </c>
      <c r="H569">
        <v>8.3000000000000007</v>
      </c>
      <c r="I569">
        <v>0</v>
      </c>
      <c r="J569">
        <v>250</v>
      </c>
      <c r="K569">
        <v>2022</v>
      </c>
      <c r="L569" s="11"/>
    </row>
    <row r="570" spans="1:12" x14ac:dyDescent="0.25">
      <c r="A570" t="s">
        <v>7330</v>
      </c>
      <c r="B570">
        <v>153</v>
      </c>
      <c r="C570" t="s">
        <v>7331</v>
      </c>
      <c r="D570" t="s">
        <v>6294</v>
      </c>
      <c r="E570" t="s">
        <v>6381</v>
      </c>
      <c r="F570" t="s">
        <v>6296</v>
      </c>
      <c r="G570" s="4">
        <v>0.42499999999999999</v>
      </c>
      <c r="H570">
        <v>27.8</v>
      </c>
      <c r="I570">
        <v>14.7</v>
      </c>
      <c r="J570">
        <v>100</v>
      </c>
      <c r="K570">
        <v>2022</v>
      </c>
      <c r="L570" s="11"/>
    </row>
    <row r="571" spans="1:12" x14ac:dyDescent="0.25">
      <c r="A571" t="s">
        <v>7332</v>
      </c>
      <c r="B571">
        <v>154</v>
      </c>
      <c r="C571" t="s">
        <v>7333</v>
      </c>
      <c r="D571" t="s">
        <v>6294</v>
      </c>
      <c r="E571" t="s">
        <v>6381</v>
      </c>
      <c r="F571" t="s">
        <v>6316</v>
      </c>
      <c r="G571" s="4">
        <v>0.83499999999999996</v>
      </c>
      <c r="H571">
        <v>11.4</v>
      </c>
      <c r="I571">
        <v>239</v>
      </c>
      <c r="J571">
        <v>300</v>
      </c>
      <c r="K571">
        <v>2022</v>
      </c>
      <c r="L571" s="11"/>
    </row>
    <row r="572" spans="1:12" x14ac:dyDescent="0.25">
      <c r="A572" t="s">
        <v>7334</v>
      </c>
      <c r="B572">
        <v>155</v>
      </c>
      <c r="C572" t="s">
        <v>7335</v>
      </c>
      <c r="D572" t="s">
        <v>6294</v>
      </c>
      <c r="E572" t="s">
        <v>6381</v>
      </c>
      <c r="F572" t="s">
        <v>6303</v>
      </c>
      <c r="G572" s="4">
        <v>0.23100000000000001</v>
      </c>
      <c r="H572">
        <v>16.3</v>
      </c>
      <c r="I572">
        <v>6.8</v>
      </c>
      <c r="J572">
        <v>100</v>
      </c>
      <c r="K572">
        <v>2022</v>
      </c>
      <c r="L572" s="11"/>
    </row>
    <row r="573" spans="1:12" x14ac:dyDescent="0.25">
      <c r="A573" t="s">
        <v>7336</v>
      </c>
      <c r="B573">
        <v>156</v>
      </c>
      <c r="C573" t="s">
        <v>7337</v>
      </c>
      <c r="D573" t="s">
        <v>6294</v>
      </c>
      <c r="E573" t="s">
        <v>7190</v>
      </c>
      <c r="F573" t="s">
        <v>6319</v>
      </c>
      <c r="G573" s="4">
        <v>0</v>
      </c>
      <c r="H573">
        <v>0</v>
      </c>
      <c r="I573">
        <v>0</v>
      </c>
      <c r="J573">
        <v>75</v>
      </c>
      <c r="K573">
        <v>2022</v>
      </c>
      <c r="L573" s="11"/>
    </row>
    <row r="574" spans="1:12" x14ac:dyDescent="0.25">
      <c r="A574" t="s">
        <v>7338</v>
      </c>
      <c r="B574">
        <v>157</v>
      </c>
      <c r="C574" t="s">
        <v>7339</v>
      </c>
      <c r="D574" t="s">
        <v>6290</v>
      </c>
      <c r="E574" t="s">
        <v>6328</v>
      </c>
      <c r="F574" t="s">
        <v>6708</v>
      </c>
      <c r="G574" s="4">
        <v>0.52800000000000002</v>
      </c>
      <c r="H574">
        <v>19.8</v>
      </c>
      <c r="I574">
        <v>4</v>
      </c>
      <c r="J574">
        <v>45</v>
      </c>
      <c r="K574">
        <v>2022</v>
      </c>
      <c r="L574" s="11"/>
    </row>
    <row r="575" spans="1:12" x14ac:dyDescent="0.25">
      <c r="A575" t="s">
        <v>7340</v>
      </c>
      <c r="B575">
        <v>158</v>
      </c>
      <c r="C575" t="s">
        <v>7341</v>
      </c>
      <c r="D575" t="s">
        <v>6294</v>
      </c>
      <c r="E575" t="s">
        <v>6333</v>
      </c>
      <c r="F575" t="s">
        <v>6400</v>
      </c>
      <c r="G575" s="4">
        <v>0.21199999999999999</v>
      </c>
      <c r="H575">
        <v>31.9</v>
      </c>
      <c r="I575">
        <v>0</v>
      </c>
      <c r="J575">
        <v>150</v>
      </c>
      <c r="K575">
        <v>2022</v>
      </c>
      <c r="L575" s="11"/>
    </row>
    <row r="576" spans="1:12" x14ac:dyDescent="0.25">
      <c r="A576" t="s">
        <v>7342</v>
      </c>
      <c r="B576">
        <v>159</v>
      </c>
      <c r="C576" t="s">
        <v>7343</v>
      </c>
      <c r="D576" t="s">
        <v>6290</v>
      </c>
      <c r="E576" t="s">
        <v>6551</v>
      </c>
      <c r="F576" t="s">
        <v>6319</v>
      </c>
      <c r="G576" s="4">
        <v>2.5000000000000001E-2</v>
      </c>
      <c r="H576">
        <v>1.4</v>
      </c>
      <c r="I576">
        <v>0.5</v>
      </c>
      <c r="J576">
        <v>75</v>
      </c>
      <c r="K576">
        <v>2022</v>
      </c>
      <c r="L576" s="11"/>
    </row>
    <row r="577" spans="1:12" x14ac:dyDescent="0.25">
      <c r="A577" t="s">
        <v>7344</v>
      </c>
      <c r="B577">
        <v>160</v>
      </c>
      <c r="C577" t="s">
        <v>7345</v>
      </c>
      <c r="D577" t="s">
        <v>6299</v>
      </c>
      <c r="E577" t="s">
        <v>715</v>
      </c>
      <c r="F577" t="s">
        <v>4841</v>
      </c>
      <c r="G577" s="4">
        <v>0.498</v>
      </c>
      <c r="H577">
        <v>13.3</v>
      </c>
      <c r="I577">
        <v>1.7</v>
      </c>
      <c r="J577">
        <v>30</v>
      </c>
      <c r="K577">
        <v>2022</v>
      </c>
      <c r="L577" s="11"/>
    </row>
    <row r="578" spans="1:12" x14ac:dyDescent="0.25">
      <c r="A578" t="s">
        <v>7346</v>
      </c>
      <c r="B578">
        <v>161</v>
      </c>
      <c r="C578" t="s">
        <v>7347</v>
      </c>
      <c r="D578" t="s">
        <v>6290</v>
      </c>
      <c r="E578" t="s">
        <v>6406</v>
      </c>
      <c r="F578" t="s">
        <v>6400</v>
      </c>
      <c r="G578" s="4">
        <v>0.219</v>
      </c>
      <c r="H578">
        <v>31.6</v>
      </c>
      <c r="I578">
        <v>3.5</v>
      </c>
      <c r="J578">
        <v>160</v>
      </c>
      <c r="K578">
        <v>2022</v>
      </c>
      <c r="L578" s="11"/>
    </row>
    <row r="579" spans="1:12" x14ac:dyDescent="0.25">
      <c r="A579" t="s">
        <v>7348</v>
      </c>
      <c r="B579">
        <v>162</v>
      </c>
      <c r="C579" t="s">
        <v>7349</v>
      </c>
      <c r="D579" t="s">
        <v>6299</v>
      </c>
      <c r="E579" t="s">
        <v>329</v>
      </c>
      <c r="F579" t="s">
        <v>132</v>
      </c>
      <c r="G579" s="4">
        <v>3.5999999999999997E-2</v>
      </c>
      <c r="H579">
        <v>9</v>
      </c>
      <c r="I579">
        <v>5.5</v>
      </c>
      <c r="J579">
        <v>400</v>
      </c>
      <c r="K579">
        <v>2022</v>
      </c>
      <c r="L579" s="11"/>
    </row>
    <row r="580" spans="1:12" x14ac:dyDescent="0.25">
      <c r="A580" t="s">
        <v>7350</v>
      </c>
      <c r="B580">
        <v>163</v>
      </c>
      <c r="C580" t="s">
        <v>7351</v>
      </c>
      <c r="D580" t="s">
        <v>6277</v>
      </c>
      <c r="E580" t="s">
        <v>6503</v>
      </c>
      <c r="F580" t="s">
        <v>132</v>
      </c>
      <c r="G580" s="4">
        <v>0</v>
      </c>
      <c r="H580">
        <v>0</v>
      </c>
      <c r="I580">
        <v>0</v>
      </c>
      <c r="J580">
        <v>15</v>
      </c>
      <c r="K580">
        <v>2022</v>
      </c>
      <c r="L580" s="11"/>
    </row>
    <row r="581" spans="1:12" x14ac:dyDescent="0.25">
      <c r="A581" t="s">
        <v>7352</v>
      </c>
      <c r="B581">
        <v>164</v>
      </c>
      <c r="C581" t="s">
        <v>7353</v>
      </c>
      <c r="D581" t="s">
        <v>6281</v>
      </c>
      <c r="E581" t="s">
        <v>122</v>
      </c>
      <c r="F581" t="s">
        <v>6303</v>
      </c>
      <c r="G581" s="4">
        <v>0.20799999999999999</v>
      </c>
      <c r="H581">
        <v>37</v>
      </c>
      <c r="I581">
        <v>0</v>
      </c>
      <c r="J581">
        <v>178.1</v>
      </c>
      <c r="K581">
        <v>2022</v>
      </c>
      <c r="L581" s="11"/>
    </row>
    <row r="582" spans="1:12" x14ac:dyDescent="0.25">
      <c r="A582" t="s">
        <v>7354</v>
      </c>
      <c r="B582">
        <v>165</v>
      </c>
      <c r="C582" t="s">
        <v>7355</v>
      </c>
      <c r="D582" t="s">
        <v>6281</v>
      </c>
      <c r="E582" t="s">
        <v>1029</v>
      </c>
      <c r="F582" t="s">
        <v>6319</v>
      </c>
      <c r="G582" s="4">
        <v>0.29399999999999998</v>
      </c>
      <c r="H582">
        <v>28.8</v>
      </c>
      <c r="I582">
        <v>0.6</v>
      </c>
      <c r="J582">
        <v>100</v>
      </c>
      <c r="K582">
        <v>2022</v>
      </c>
      <c r="L582" s="11"/>
    </row>
    <row r="583" spans="1:12" x14ac:dyDescent="0.25">
      <c r="A583" t="s">
        <v>7356</v>
      </c>
      <c r="B583">
        <v>166</v>
      </c>
      <c r="C583" t="s">
        <v>7357</v>
      </c>
      <c r="D583" t="s">
        <v>6299</v>
      </c>
      <c r="E583" t="s">
        <v>6669</v>
      </c>
      <c r="F583" t="s">
        <v>6296</v>
      </c>
      <c r="G583" s="4">
        <v>9.4E-2</v>
      </c>
      <c r="H583">
        <v>4.5</v>
      </c>
      <c r="I583">
        <v>0.2</v>
      </c>
      <c r="J583">
        <v>50</v>
      </c>
      <c r="K583">
        <v>2022</v>
      </c>
      <c r="L583" s="11"/>
    </row>
    <row r="584" spans="1:12" x14ac:dyDescent="0.25">
      <c r="A584" t="s">
        <v>7358</v>
      </c>
      <c r="B584">
        <v>167</v>
      </c>
      <c r="C584" t="s">
        <v>7359</v>
      </c>
      <c r="D584" t="s">
        <v>6290</v>
      </c>
      <c r="E584" t="s">
        <v>6578</v>
      </c>
      <c r="F584" t="s">
        <v>6307</v>
      </c>
      <c r="G584" s="4">
        <v>7.3999999999999996E-2</v>
      </c>
      <c r="H584">
        <v>2.2999999999999998</v>
      </c>
      <c r="I584">
        <v>5.0999999999999996</v>
      </c>
      <c r="J584">
        <v>100</v>
      </c>
      <c r="K584">
        <v>2022</v>
      </c>
      <c r="L584" s="11"/>
    </row>
    <row r="585" spans="1:12" x14ac:dyDescent="0.25">
      <c r="A585" t="s">
        <v>7360</v>
      </c>
      <c r="B585">
        <v>168</v>
      </c>
      <c r="C585" t="s">
        <v>7361</v>
      </c>
      <c r="D585" t="s">
        <v>6290</v>
      </c>
      <c r="E585" t="s">
        <v>6506</v>
      </c>
      <c r="F585" t="s">
        <v>6400</v>
      </c>
      <c r="G585" s="4">
        <v>7.6999999999999999E-2</v>
      </c>
      <c r="H585">
        <v>15.5</v>
      </c>
      <c r="I585">
        <v>0</v>
      </c>
      <c r="J585">
        <v>200</v>
      </c>
      <c r="K585">
        <v>2022</v>
      </c>
      <c r="L585" s="11"/>
    </row>
    <row r="586" spans="1:12" x14ac:dyDescent="0.25">
      <c r="A586" t="s">
        <v>7362</v>
      </c>
      <c r="B586">
        <v>169</v>
      </c>
      <c r="C586" t="s">
        <v>7363</v>
      </c>
      <c r="D586" t="s">
        <v>6290</v>
      </c>
      <c r="E586" t="s">
        <v>6540</v>
      </c>
      <c r="F586" t="s">
        <v>6287</v>
      </c>
      <c r="G586" s="4">
        <v>0.39400000000000002</v>
      </c>
      <c r="H586">
        <v>4.4000000000000004</v>
      </c>
      <c r="I586">
        <v>1.5</v>
      </c>
      <c r="J586">
        <v>15</v>
      </c>
      <c r="K586">
        <v>2022</v>
      </c>
      <c r="L586" s="11"/>
    </row>
    <row r="587" spans="1:12" x14ac:dyDescent="0.25">
      <c r="A587" t="s">
        <v>7364</v>
      </c>
      <c r="B587">
        <v>170</v>
      </c>
      <c r="C587" t="s">
        <v>7365</v>
      </c>
      <c r="D587" t="s">
        <v>6299</v>
      </c>
      <c r="E587" t="s">
        <v>6300</v>
      </c>
      <c r="F587" t="s">
        <v>6319</v>
      </c>
      <c r="G587" s="4">
        <v>0.125</v>
      </c>
      <c r="H587">
        <v>0</v>
      </c>
      <c r="I587">
        <v>18.8</v>
      </c>
      <c r="J587">
        <v>150</v>
      </c>
      <c r="K587">
        <v>2022</v>
      </c>
      <c r="L587" s="11"/>
    </row>
    <row r="588" spans="1:12" x14ac:dyDescent="0.25">
      <c r="A588" t="s">
        <v>7366</v>
      </c>
      <c r="B588">
        <v>171</v>
      </c>
      <c r="C588" t="s">
        <v>7367</v>
      </c>
      <c r="D588" t="s">
        <v>6281</v>
      </c>
      <c r="E588" t="s">
        <v>7368</v>
      </c>
      <c r="F588" t="s">
        <v>6448</v>
      </c>
      <c r="G588" s="4">
        <v>1</v>
      </c>
      <c r="H588">
        <v>1.2</v>
      </c>
      <c r="I588">
        <v>18.8</v>
      </c>
      <c r="J588">
        <v>20</v>
      </c>
      <c r="K588">
        <v>2022</v>
      </c>
      <c r="L588" s="11"/>
    </row>
    <row r="589" spans="1:12" x14ac:dyDescent="0.25">
      <c r="A589" t="s">
        <v>7369</v>
      </c>
      <c r="B589">
        <v>172</v>
      </c>
      <c r="C589" t="s">
        <v>7370</v>
      </c>
      <c r="D589" t="s">
        <v>6294</v>
      </c>
      <c r="E589" t="s">
        <v>6344</v>
      </c>
      <c r="F589" t="s">
        <v>6296</v>
      </c>
      <c r="G589" s="4">
        <v>0.307</v>
      </c>
      <c r="H589">
        <v>113</v>
      </c>
      <c r="I589">
        <v>60.9</v>
      </c>
      <c r="J589">
        <v>566</v>
      </c>
      <c r="K589">
        <v>2022</v>
      </c>
      <c r="L589" s="11"/>
    </row>
    <row r="590" spans="1:12" x14ac:dyDescent="0.25">
      <c r="A590" t="s">
        <v>7371</v>
      </c>
      <c r="B590">
        <v>173</v>
      </c>
      <c r="C590" t="s">
        <v>7372</v>
      </c>
      <c r="D590" t="s">
        <v>6369</v>
      </c>
      <c r="E590" t="s">
        <v>6392</v>
      </c>
      <c r="F590" t="s">
        <v>6448</v>
      </c>
      <c r="G590" s="4">
        <v>0.38400000000000001</v>
      </c>
      <c r="H590">
        <v>11</v>
      </c>
      <c r="I590">
        <v>6.3</v>
      </c>
      <c r="J590">
        <v>45</v>
      </c>
      <c r="K590">
        <v>2022</v>
      </c>
      <c r="L590" s="11"/>
    </row>
    <row r="591" spans="1:12" x14ac:dyDescent="0.25">
      <c r="A591" t="s">
        <v>7373</v>
      </c>
      <c r="B591">
        <v>174</v>
      </c>
      <c r="C591" t="s">
        <v>7374</v>
      </c>
      <c r="D591" t="s">
        <v>6284</v>
      </c>
      <c r="E591" t="s">
        <v>88</v>
      </c>
      <c r="F591" t="s">
        <v>6303</v>
      </c>
      <c r="G591" s="4">
        <v>0.10299999999999999</v>
      </c>
      <c r="H591">
        <v>36.9</v>
      </c>
      <c r="I591">
        <v>14.4</v>
      </c>
      <c r="J591">
        <v>500</v>
      </c>
      <c r="K591">
        <v>2022</v>
      </c>
      <c r="L591" s="11"/>
    </row>
    <row r="592" spans="1:12" x14ac:dyDescent="0.25">
      <c r="A592" t="s">
        <v>7375</v>
      </c>
      <c r="B592">
        <v>175</v>
      </c>
      <c r="C592" t="s">
        <v>7376</v>
      </c>
      <c r="D592" t="s">
        <v>6369</v>
      </c>
      <c r="E592" t="s">
        <v>7377</v>
      </c>
      <c r="F592" t="s">
        <v>6296</v>
      </c>
      <c r="G592" s="4">
        <v>0.68300000000000005</v>
      </c>
      <c r="H592">
        <v>10.199999999999999</v>
      </c>
      <c r="I592">
        <v>0</v>
      </c>
      <c r="J592">
        <v>15</v>
      </c>
      <c r="K592">
        <v>2022</v>
      </c>
      <c r="L592" s="11"/>
    </row>
    <row r="593" spans="1:12" x14ac:dyDescent="0.25">
      <c r="A593" t="s">
        <v>7378</v>
      </c>
      <c r="B593">
        <v>176</v>
      </c>
      <c r="C593" t="s">
        <v>7379</v>
      </c>
      <c r="D593" t="s">
        <v>6281</v>
      </c>
      <c r="E593" t="s">
        <v>113</v>
      </c>
      <c r="F593" t="s">
        <v>6400</v>
      </c>
      <c r="G593" s="4">
        <v>0.02</v>
      </c>
      <c r="H593">
        <v>7</v>
      </c>
      <c r="I593">
        <v>0</v>
      </c>
      <c r="J593">
        <v>350</v>
      </c>
      <c r="K593">
        <v>2022</v>
      </c>
      <c r="L593" s="11"/>
    </row>
    <row r="594" spans="1:12" x14ac:dyDescent="0.25">
      <c r="A594" t="s">
        <v>7380</v>
      </c>
      <c r="B594">
        <v>177</v>
      </c>
      <c r="C594" t="s">
        <v>7381</v>
      </c>
      <c r="D594" t="s">
        <v>6277</v>
      </c>
      <c r="E594" t="s">
        <v>6358</v>
      </c>
      <c r="F594" t="s">
        <v>4841</v>
      </c>
      <c r="G594" s="4">
        <v>0.91600000000000004</v>
      </c>
      <c r="H594">
        <v>158</v>
      </c>
      <c r="I594">
        <v>6.8</v>
      </c>
      <c r="J594">
        <v>180</v>
      </c>
      <c r="K594">
        <v>2022</v>
      </c>
      <c r="L594" s="11"/>
    </row>
    <row r="595" spans="1:12" x14ac:dyDescent="0.25">
      <c r="A595" t="s">
        <v>7382</v>
      </c>
      <c r="B595">
        <v>178</v>
      </c>
      <c r="C595" t="s">
        <v>7383</v>
      </c>
      <c r="D595" t="s">
        <v>6294</v>
      </c>
      <c r="E595" t="s">
        <v>6339</v>
      </c>
      <c r="F595" t="s">
        <v>84</v>
      </c>
      <c r="G595" s="4">
        <v>0.36599999999999999</v>
      </c>
      <c r="H595">
        <v>4.0999999999999996</v>
      </c>
      <c r="I595">
        <v>4.0999999999999996</v>
      </c>
      <c r="J595">
        <v>22.3</v>
      </c>
      <c r="K595">
        <v>2022</v>
      </c>
      <c r="L595" s="11"/>
    </row>
    <row r="596" spans="1:12" x14ac:dyDescent="0.25">
      <c r="A596" t="s">
        <v>7384</v>
      </c>
      <c r="B596">
        <v>179</v>
      </c>
      <c r="C596" t="s">
        <v>7385</v>
      </c>
      <c r="D596" t="s">
        <v>6290</v>
      </c>
      <c r="E596" t="s">
        <v>6492</v>
      </c>
      <c r="F596" t="s">
        <v>132</v>
      </c>
      <c r="G596" s="4">
        <v>7.0999999999999994E-2</v>
      </c>
      <c r="H596">
        <v>10.4</v>
      </c>
      <c r="I596">
        <v>10.8</v>
      </c>
      <c r="J596">
        <v>300</v>
      </c>
      <c r="K596">
        <v>2022</v>
      </c>
      <c r="L596" s="11"/>
    </row>
    <row r="597" spans="1:12" x14ac:dyDescent="0.25">
      <c r="A597" t="s">
        <v>7386</v>
      </c>
      <c r="B597">
        <v>180</v>
      </c>
      <c r="C597" t="s">
        <v>7387</v>
      </c>
      <c r="D597" t="s">
        <v>6294</v>
      </c>
      <c r="E597" t="s">
        <v>7388</v>
      </c>
      <c r="F597" t="s">
        <v>6313</v>
      </c>
      <c r="G597" s="4">
        <v>0.2</v>
      </c>
      <c r="H597">
        <v>8.8000000000000007</v>
      </c>
      <c r="I597">
        <v>0.2</v>
      </c>
      <c r="J597">
        <v>45</v>
      </c>
      <c r="K597">
        <v>2022</v>
      </c>
      <c r="L597" s="11"/>
    </row>
    <row r="598" spans="1:12" x14ac:dyDescent="0.25">
      <c r="A598" t="s">
        <v>7389</v>
      </c>
      <c r="B598">
        <v>181</v>
      </c>
      <c r="C598" t="s">
        <v>7390</v>
      </c>
      <c r="D598" t="s">
        <v>6369</v>
      </c>
      <c r="E598" t="s">
        <v>6914</v>
      </c>
      <c r="F598" t="s">
        <v>6313</v>
      </c>
      <c r="G598" s="4">
        <v>0.13200000000000001</v>
      </c>
      <c r="H598">
        <v>20.5</v>
      </c>
      <c r="I598">
        <v>45.5</v>
      </c>
      <c r="J598">
        <v>500</v>
      </c>
      <c r="K598">
        <v>2022</v>
      </c>
      <c r="L598" s="11"/>
    </row>
    <row r="599" spans="1:12" x14ac:dyDescent="0.25">
      <c r="A599" t="s">
        <v>7391</v>
      </c>
      <c r="B599">
        <v>182</v>
      </c>
      <c r="C599" t="s">
        <v>7392</v>
      </c>
      <c r="D599" t="s">
        <v>6290</v>
      </c>
      <c r="E599" t="s">
        <v>6540</v>
      </c>
      <c r="F599" t="s">
        <v>132</v>
      </c>
      <c r="G599" s="4">
        <v>0.17100000000000001</v>
      </c>
      <c r="H599">
        <v>17</v>
      </c>
      <c r="I599">
        <v>8.6</v>
      </c>
      <c r="J599">
        <v>150</v>
      </c>
      <c r="K599">
        <v>2022</v>
      </c>
      <c r="L599" s="11"/>
    </row>
    <row r="600" spans="1:12" x14ac:dyDescent="0.25">
      <c r="A600" t="s">
        <v>7393</v>
      </c>
      <c r="B600">
        <v>183</v>
      </c>
      <c r="C600" t="s">
        <v>7394</v>
      </c>
      <c r="D600" t="s">
        <v>6290</v>
      </c>
      <c r="E600" t="s">
        <v>6460</v>
      </c>
      <c r="F600" t="s">
        <v>132</v>
      </c>
      <c r="G600" s="4">
        <v>6.3E-2</v>
      </c>
      <c r="H600">
        <v>1.3</v>
      </c>
      <c r="I600">
        <v>0.4</v>
      </c>
      <c r="J600">
        <v>26</v>
      </c>
      <c r="K600">
        <v>2022</v>
      </c>
      <c r="L600" s="11"/>
    </row>
    <row r="601" spans="1:12" x14ac:dyDescent="0.25">
      <c r="A601" t="s">
        <v>7395</v>
      </c>
      <c r="B601">
        <v>184</v>
      </c>
      <c r="C601" t="s">
        <v>7396</v>
      </c>
      <c r="D601" t="s">
        <v>6369</v>
      </c>
      <c r="E601" t="s">
        <v>7397</v>
      </c>
      <c r="F601" t="s">
        <v>6319</v>
      </c>
      <c r="G601" s="4">
        <v>0.371</v>
      </c>
      <c r="H601">
        <v>7.2</v>
      </c>
      <c r="I601">
        <v>4</v>
      </c>
      <c r="J601">
        <v>30</v>
      </c>
      <c r="K601">
        <v>2022</v>
      </c>
      <c r="L601" s="11"/>
    </row>
    <row r="602" spans="1:12" x14ac:dyDescent="0.25">
      <c r="A602" t="s">
        <v>7398</v>
      </c>
      <c r="B602">
        <v>185</v>
      </c>
      <c r="C602" t="s">
        <v>7399</v>
      </c>
      <c r="D602" t="s">
        <v>6290</v>
      </c>
      <c r="E602" t="s">
        <v>6537</v>
      </c>
      <c r="F602" t="s">
        <v>6296</v>
      </c>
      <c r="G602" s="4">
        <v>0.79100000000000004</v>
      </c>
      <c r="H602">
        <v>175</v>
      </c>
      <c r="I602">
        <v>22.7</v>
      </c>
      <c r="J602">
        <v>250</v>
      </c>
      <c r="K602">
        <v>2022</v>
      </c>
      <c r="L602" s="11"/>
    </row>
    <row r="603" spans="1:12" x14ac:dyDescent="0.25">
      <c r="A603" t="s">
        <v>7400</v>
      </c>
      <c r="B603">
        <v>186</v>
      </c>
      <c r="C603" t="s">
        <v>7401</v>
      </c>
      <c r="D603" t="s">
        <v>6369</v>
      </c>
      <c r="E603" t="s">
        <v>6606</v>
      </c>
      <c r="F603" t="s">
        <v>6316</v>
      </c>
      <c r="G603" s="4">
        <v>0.69299999999999995</v>
      </c>
      <c r="H603">
        <v>14.3</v>
      </c>
      <c r="I603">
        <v>262.89999999999998</v>
      </c>
      <c r="J603">
        <v>400</v>
      </c>
      <c r="K603">
        <v>2022</v>
      </c>
      <c r="L603" s="11"/>
    </row>
    <row r="604" spans="1:12" x14ac:dyDescent="0.25">
      <c r="A604" t="s">
        <v>7402</v>
      </c>
      <c r="B604">
        <v>187</v>
      </c>
      <c r="C604" t="s">
        <v>7403</v>
      </c>
      <c r="D604" t="s">
        <v>6369</v>
      </c>
      <c r="E604" t="s">
        <v>4734</v>
      </c>
      <c r="F604" t="s">
        <v>6400</v>
      </c>
      <c r="G604" s="4">
        <v>0.245</v>
      </c>
      <c r="H604">
        <v>49</v>
      </c>
      <c r="I604">
        <v>0</v>
      </c>
      <c r="J604">
        <v>200</v>
      </c>
      <c r="K604">
        <v>2022</v>
      </c>
      <c r="L604" s="11"/>
    </row>
    <row r="605" spans="1:12" x14ac:dyDescent="0.25">
      <c r="A605" t="s">
        <v>7404</v>
      </c>
      <c r="B605">
        <v>188</v>
      </c>
      <c r="C605" t="s">
        <v>7405</v>
      </c>
      <c r="D605" t="s">
        <v>6369</v>
      </c>
      <c r="E605" t="s">
        <v>6370</v>
      </c>
      <c r="F605" t="s">
        <v>6319</v>
      </c>
      <c r="G605" s="4">
        <v>0.34399999999999997</v>
      </c>
      <c r="H605">
        <v>30.6</v>
      </c>
      <c r="I605">
        <v>55.6</v>
      </c>
      <c r="J605">
        <v>250</v>
      </c>
      <c r="K605">
        <v>2022</v>
      </c>
      <c r="L605" s="11"/>
    </row>
    <row r="606" spans="1:12" x14ac:dyDescent="0.25">
      <c r="A606" t="s">
        <v>7406</v>
      </c>
      <c r="B606">
        <v>189</v>
      </c>
      <c r="C606" t="s">
        <v>7407</v>
      </c>
      <c r="D606" t="s">
        <v>6290</v>
      </c>
      <c r="E606" t="s">
        <v>6506</v>
      </c>
      <c r="F606" t="s">
        <v>6448</v>
      </c>
      <c r="G606" s="4">
        <v>0.96899999999999997</v>
      </c>
      <c r="H606">
        <v>27.3</v>
      </c>
      <c r="I606">
        <v>108.3</v>
      </c>
      <c r="J606">
        <v>140</v>
      </c>
      <c r="K606">
        <v>2022</v>
      </c>
      <c r="L606" s="11"/>
    </row>
    <row r="607" spans="1:12" x14ac:dyDescent="0.25">
      <c r="A607" t="s">
        <v>7408</v>
      </c>
      <c r="B607">
        <v>190</v>
      </c>
      <c r="C607" t="s">
        <v>7409</v>
      </c>
      <c r="D607" t="s">
        <v>6290</v>
      </c>
      <c r="E607" t="s">
        <v>7410</v>
      </c>
      <c r="F607" t="s">
        <v>6307</v>
      </c>
      <c r="G607" s="4">
        <v>0.01</v>
      </c>
      <c r="H607">
        <v>0</v>
      </c>
      <c r="I607">
        <v>0.7</v>
      </c>
      <c r="J607">
        <v>68.5</v>
      </c>
      <c r="K607">
        <v>2022</v>
      </c>
      <c r="L607" s="11"/>
    </row>
    <row r="608" spans="1:12" x14ac:dyDescent="0.25">
      <c r="A608" t="s">
        <v>7411</v>
      </c>
      <c r="B608">
        <v>191</v>
      </c>
      <c r="C608" t="s">
        <v>7412</v>
      </c>
      <c r="D608" t="s">
        <v>6369</v>
      </c>
      <c r="E608" t="s">
        <v>6914</v>
      </c>
      <c r="F608" t="s">
        <v>132</v>
      </c>
      <c r="G608" s="4">
        <v>9.7000000000000003E-2</v>
      </c>
      <c r="H608">
        <v>4.5999999999999996</v>
      </c>
      <c r="I608">
        <v>3.2</v>
      </c>
      <c r="J608">
        <v>80</v>
      </c>
      <c r="K608">
        <v>2022</v>
      </c>
      <c r="L608" s="11"/>
    </row>
    <row r="609" spans="1:12" x14ac:dyDescent="0.25">
      <c r="A609" t="s">
        <v>7413</v>
      </c>
      <c r="B609">
        <v>192</v>
      </c>
      <c r="C609" t="s">
        <v>7414</v>
      </c>
      <c r="D609" t="s">
        <v>6299</v>
      </c>
      <c r="E609" t="s">
        <v>62</v>
      </c>
      <c r="F609" t="s">
        <v>6287</v>
      </c>
      <c r="G609" s="4">
        <v>0.42199999999999999</v>
      </c>
      <c r="H609">
        <v>42.9</v>
      </c>
      <c r="I609">
        <v>41.5</v>
      </c>
      <c r="J609">
        <v>200</v>
      </c>
      <c r="K609">
        <v>2022</v>
      </c>
      <c r="L609" s="11"/>
    </row>
    <row r="610" spans="1:12" x14ac:dyDescent="0.25">
      <c r="A610" t="s">
        <v>7415</v>
      </c>
      <c r="B610">
        <v>193</v>
      </c>
      <c r="C610" t="s">
        <v>7416</v>
      </c>
      <c r="D610" t="s">
        <v>6281</v>
      </c>
      <c r="E610" t="s">
        <v>7417</v>
      </c>
      <c r="F610" t="s">
        <v>6409</v>
      </c>
      <c r="G610" s="4">
        <v>0</v>
      </c>
      <c r="H610">
        <v>0</v>
      </c>
      <c r="I610">
        <v>0</v>
      </c>
      <c r="J610">
        <v>5</v>
      </c>
      <c r="K610">
        <v>2022</v>
      </c>
      <c r="L610" s="11"/>
    </row>
    <row r="611" spans="1:12" x14ac:dyDescent="0.25">
      <c r="A611" t="s">
        <v>7418</v>
      </c>
      <c r="B611">
        <v>194</v>
      </c>
      <c r="C611" t="s">
        <v>7419</v>
      </c>
      <c r="D611" t="s">
        <v>6299</v>
      </c>
      <c r="E611" t="s">
        <v>62</v>
      </c>
      <c r="F611" t="s">
        <v>6316</v>
      </c>
      <c r="G611" s="4">
        <v>1</v>
      </c>
      <c r="H611">
        <v>7.2</v>
      </c>
      <c r="I611">
        <v>135.9</v>
      </c>
      <c r="J611">
        <v>143</v>
      </c>
      <c r="K611">
        <v>2022</v>
      </c>
      <c r="L611" s="11"/>
    </row>
    <row r="612" spans="1:12" x14ac:dyDescent="0.25">
      <c r="A612" t="s">
        <v>7420</v>
      </c>
      <c r="B612">
        <v>195</v>
      </c>
      <c r="C612" t="s">
        <v>7421</v>
      </c>
      <c r="D612" t="s">
        <v>6281</v>
      </c>
      <c r="E612" t="s">
        <v>6628</v>
      </c>
      <c r="F612" t="s">
        <v>84</v>
      </c>
      <c r="G612" s="4">
        <v>0.6</v>
      </c>
      <c r="H612">
        <v>79</v>
      </c>
      <c r="I612">
        <v>0.2</v>
      </c>
      <c r="J612">
        <v>131.9</v>
      </c>
      <c r="K612">
        <v>2022</v>
      </c>
      <c r="L612" s="11"/>
    </row>
    <row r="613" spans="1:12" x14ac:dyDescent="0.25">
      <c r="A613" t="s">
        <v>7422</v>
      </c>
      <c r="B613">
        <v>196</v>
      </c>
      <c r="C613" t="s">
        <v>7423</v>
      </c>
      <c r="D613" t="s">
        <v>6369</v>
      </c>
      <c r="E613" t="s">
        <v>7424</v>
      </c>
      <c r="F613" t="s">
        <v>132</v>
      </c>
      <c r="G613" s="4">
        <v>0.17599999999999999</v>
      </c>
      <c r="H613">
        <v>3.6</v>
      </c>
      <c r="I613">
        <v>3.4</v>
      </c>
      <c r="J613">
        <v>40</v>
      </c>
      <c r="K613">
        <v>2022</v>
      </c>
      <c r="L613" s="11"/>
    </row>
    <row r="614" spans="1:12" x14ac:dyDescent="0.25">
      <c r="A614" t="s">
        <v>7425</v>
      </c>
      <c r="B614">
        <v>197</v>
      </c>
      <c r="C614" t="s">
        <v>7426</v>
      </c>
      <c r="D614" t="s">
        <v>6284</v>
      </c>
      <c r="E614" t="s">
        <v>88</v>
      </c>
      <c r="F614" t="s">
        <v>4841</v>
      </c>
      <c r="G614" s="4">
        <v>0.54700000000000004</v>
      </c>
      <c r="H614">
        <v>74.3</v>
      </c>
      <c r="I614">
        <v>7.7</v>
      </c>
      <c r="J614">
        <v>150</v>
      </c>
      <c r="K614">
        <v>2022</v>
      </c>
      <c r="L614" s="11"/>
    </row>
    <row r="615" spans="1:12" x14ac:dyDescent="0.25">
      <c r="A615" t="s">
        <v>7427</v>
      </c>
      <c r="B615">
        <v>198</v>
      </c>
      <c r="C615" t="s">
        <v>7428</v>
      </c>
      <c r="D615" t="s">
        <v>6281</v>
      </c>
      <c r="E615" t="s">
        <v>250</v>
      </c>
      <c r="F615" t="s">
        <v>6307</v>
      </c>
      <c r="G615" s="4">
        <v>0.151</v>
      </c>
      <c r="H615">
        <v>1.6</v>
      </c>
      <c r="I615">
        <v>0.2</v>
      </c>
      <c r="J615">
        <v>12</v>
      </c>
      <c r="K615">
        <v>2022</v>
      </c>
      <c r="L615" s="11"/>
    </row>
    <row r="616" spans="1:12" x14ac:dyDescent="0.25">
      <c r="A616" t="s">
        <v>7429</v>
      </c>
      <c r="B616">
        <v>199</v>
      </c>
      <c r="C616" t="s">
        <v>7430</v>
      </c>
      <c r="D616" t="s">
        <v>6290</v>
      </c>
      <c r="E616" t="s">
        <v>6761</v>
      </c>
      <c r="F616" t="s">
        <v>6307</v>
      </c>
      <c r="G616" s="4">
        <v>0.104</v>
      </c>
      <c r="H616">
        <v>10.7</v>
      </c>
      <c r="I616">
        <v>10.199999999999999</v>
      </c>
      <c r="J616">
        <v>200</v>
      </c>
      <c r="K616">
        <v>2022</v>
      </c>
      <c r="L616" s="11"/>
    </row>
    <row r="617" spans="1:12" x14ac:dyDescent="0.25">
      <c r="A617" t="s">
        <v>7431</v>
      </c>
      <c r="B617">
        <v>200</v>
      </c>
      <c r="C617" t="s">
        <v>7432</v>
      </c>
      <c r="D617" t="s">
        <v>6284</v>
      </c>
      <c r="E617" t="s">
        <v>397</v>
      </c>
      <c r="F617" t="s">
        <v>84</v>
      </c>
      <c r="G617" s="4">
        <v>0.84199999999999997</v>
      </c>
      <c r="H617">
        <v>414.5</v>
      </c>
      <c r="I617">
        <v>6.7</v>
      </c>
      <c r="J617">
        <v>500</v>
      </c>
      <c r="K617">
        <v>2022</v>
      </c>
      <c r="L617" s="11"/>
    </row>
    <row r="618" spans="1:12" x14ac:dyDescent="0.25">
      <c r="A618" t="s">
        <v>7433</v>
      </c>
      <c r="B618">
        <v>201</v>
      </c>
      <c r="C618" t="s">
        <v>7434</v>
      </c>
      <c r="D618" t="s">
        <v>6281</v>
      </c>
      <c r="E618" t="s">
        <v>228</v>
      </c>
      <c r="F618" t="s">
        <v>84</v>
      </c>
      <c r="G618" s="4">
        <v>0.84</v>
      </c>
      <c r="H618">
        <v>31.6</v>
      </c>
      <c r="I618">
        <v>0.3</v>
      </c>
      <c r="J618">
        <v>38</v>
      </c>
      <c r="K618">
        <v>2022</v>
      </c>
      <c r="L618" s="11"/>
    </row>
    <row r="619" spans="1:12" x14ac:dyDescent="0.25">
      <c r="A619" t="s">
        <v>7435</v>
      </c>
      <c r="B619">
        <v>202</v>
      </c>
      <c r="C619" t="s">
        <v>7436</v>
      </c>
      <c r="D619" t="s">
        <v>6294</v>
      </c>
      <c r="E619" t="s">
        <v>6387</v>
      </c>
      <c r="F619" t="s">
        <v>6409</v>
      </c>
      <c r="G619" s="4">
        <v>0</v>
      </c>
      <c r="H619">
        <v>0</v>
      </c>
      <c r="I619">
        <v>0</v>
      </c>
      <c r="J619">
        <v>155</v>
      </c>
      <c r="K619">
        <v>2022</v>
      </c>
      <c r="L619" s="11"/>
    </row>
    <row r="620" spans="1:12" x14ac:dyDescent="0.25">
      <c r="A620" t="s">
        <v>7437</v>
      </c>
      <c r="B620">
        <v>203</v>
      </c>
      <c r="C620" t="s">
        <v>7438</v>
      </c>
      <c r="D620" t="s">
        <v>6369</v>
      </c>
      <c r="E620" t="s">
        <v>7424</v>
      </c>
      <c r="F620" t="s">
        <v>6287</v>
      </c>
      <c r="G620" s="4">
        <v>0.51800000000000002</v>
      </c>
      <c r="H620">
        <v>7.7</v>
      </c>
      <c r="I620">
        <v>10.7</v>
      </c>
      <c r="J620">
        <v>35.5</v>
      </c>
      <c r="K620">
        <v>2022</v>
      </c>
      <c r="L620" s="11"/>
    </row>
    <row r="621" spans="1:12" x14ac:dyDescent="0.25">
      <c r="A621" t="s">
        <v>7439</v>
      </c>
      <c r="B621">
        <v>204</v>
      </c>
      <c r="C621" t="s">
        <v>7440</v>
      </c>
      <c r="D621" t="s">
        <v>6281</v>
      </c>
      <c r="E621" t="s">
        <v>235</v>
      </c>
      <c r="F621" t="s">
        <v>84</v>
      </c>
      <c r="G621" s="4">
        <v>0.59499999999999997</v>
      </c>
      <c r="H621">
        <v>39.299999999999997</v>
      </c>
      <c r="I621">
        <v>0</v>
      </c>
      <c r="J621">
        <v>66</v>
      </c>
      <c r="K621">
        <v>2022</v>
      </c>
      <c r="L621" s="11"/>
    </row>
    <row r="622" spans="1:12" x14ac:dyDescent="0.25">
      <c r="A622" t="s">
        <v>7441</v>
      </c>
      <c r="B622">
        <v>205</v>
      </c>
      <c r="C622" t="s">
        <v>7442</v>
      </c>
      <c r="D622" t="s">
        <v>6290</v>
      </c>
      <c r="E622" t="s">
        <v>6805</v>
      </c>
      <c r="F622" t="s">
        <v>6313</v>
      </c>
      <c r="G622" s="4">
        <v>7.0000000000000007E-2</v>
      </c>
      <c r="H622">
        <v>0.4</v>
      </c>
      <c r="I622">
        <v>1.7</v>
      </c>
      <c r="J622">
        <v>30</v>
      </c>
      <c r="K622">
        <v>2022</v>
      </c>
      <c r="L622" s="11"/>
    </row>
    <row r="623" spans="1:12" x14ac:dyDescent="0.25">
      <c r="A623" t="s">
        <v>7443</v>
      </c>
      <c r="B623">
        <v>206</v>
      </c>
      <c r="C623" t="s">
        <v>7444</v>
      </c>
      <c r="D623" t="s">
        <v>6369</v>
      </c>
      <c r="E623" t="s">
        <v>6715</v>
      </c>
      <c r="F623" t="s">
        <v>6313</v>
      </c>
      <c r="G623" s="4">
        <v>0.49299999999999999</v>
      </c>
      <c r="H623">
        <v>24.6</v>
      </c>
      <c r="I623">
        <v>24.6</v>
      </c>
      <c r="J623">
        <v>100</v>
      </c>
      <c r="K623">
        <v>2022</v>
      </c>
      <c r="L623" s="11"/>
    </row>
    <row r="624" spans="1:12" x14ac:dyDescent="0.25">
      <c r="A624" t="s">
        <v>7445</v>
      </c>
      <c r="B624">
        <v>207</v>
      </c>
      <c r="C624" t="s">
        <v>7446</v>
      </c>
      <c r="D624" t="s">
        <v>6281</v>
      </c>
      <c r="E624" t="s">
        <v>250</v>
      </c>
      <c r="F624" t="s">
        <v>6303</v>
      </c>
      <c r="G624" s="4">
        <v>9.0999999999999998E-2</v>
      </c>
      <c r="H624">
        <v>1.2</v>
      </c>
      <c r="I624">
        <v>0.1</v>
      </c>
      <c r="J624">
        <v>14</v>
      </c>
      <c r="K624">
        <v>2022</v>
      </c>
      <c r="L624" s="11"/>
    </row>
    <row r="625" spans="1:12" x14ac:dyDescent="0.25">
      <c r="A625" t="s">
        <v>7447</v>
      </c>
      <c r="B625">
        <v>208</v>
      </c>
      <c r="C625" t="s">
        <v>7448</v>
      </c>
      <c r="D625" t="s">
        <v>6290</v>
      </c>
      <c r="E625" t="s">
        <v>6322</v>
      </c>
      <c r="F625" t="s">
        <v>6303</v>
      </c>
      <c r="G625" s="4">
        <v>8.9999999999999993E-3</v>
      </c>
      <c r="H625">
        <v>0.2</v>
      </c>
      <c r="I625">
        <v>0.3</v>
      </c>
      <c r="J625">
        <v>52.5</v>
      </c>
      <c r="K625">
        <v>2022</v>
      </c>
      <c r="L625" s="11"/>
    </row>
    <row r="626" spans="1:12" x14ac:dyDescent="0.25">
      <c r="A626" t="s">
        <v>7449</v>
      </c>
      <c r="B626">
        <v>209</v>
      </c>
      <c r="C626" t="s">
        <v>7450</v>
      </c>
      <c r="D626" t="s">
        <v>6299</v>
      </c>
      <c r="E626" t="s">
        <v>62</v>
      </c>
      <c r="F626" t="s">
        <v>6319</v>
      </c>
      <c r="G626" s="4">
        <v>0.15</v>
      </c>
      <c r="H626">
        <v>42.9</v>
      </c>
      <c r="I626">
        <v>17.100000000000001</v>
      </c>
      <c r="J626">
        <v>400</v>
      </c>
      <c r="K626">
        <v>2022</v>
      </c>
      <c r="L626" s="11"/>
    </row>
    <row r="627" spans="1:12" x14ac:dyDescent="0.25">
      <c r="A627" t="s">
        <v>7451</v>
      </c>
      <c r="B627">
        <v>210</v>
      </c>
      <c r="C627" t="s">
        <v>7452</v>
      </c>
      <c r="D627" t="s">
        <v>6294</v>
      </c>
      <c r="E627" t="s">
        <v>6928</v>
      </c>
      <c r="F627" t="s">
        <v>6437</v>
      </c>
      <c r="G627" s="4">
        <v>1.4E-2</v>
      </c>
      <c r="H627">
        <v>2.7</v>
      </c>
      <c r="I627">
        <v>1.6</v>
      </c>
      <c r="J627">
        <v>301</v>
      </c>
      <c r="K627">
        <v>2022</v>
      </c>
      <c r="L627" s="11"/>
    </row>
    <row r="628" spans="1:12" x14ac:dyDescent="0.25">
      <c r="A628" t="s">
        <v>7453</v>
      </c>
      <c r="B628">
        <v>211</v>
      </c>
      <c r="C628" t="s">
        <v>7454</v>
      </c>
      <c r="D628" t="s">
        <v>6290</v>
      </c>
      <c r="E628" t="s">
        <v>6540</v>
      </c>
      <c r="F628" t="s">
        <v>6303</v>
      </c>
      <c r="G628" s="4">
        <v>4.2999999999999997E-2</v>
      </c>
      <c r="H628">
        <v>0.9</v>
      </c>
      <c r="I628">
        <v>0.8</v>
      </c>
      <c r="J628">
        <v>38.200000000000003</v>
      </c>
      <c r="K628">
        <v>2022</v>
      </c>
      <c r="L628" s="11"/>
    </row>
    <row r="629" spans="1:12" x14ac:dyDescent="0.25">
      <c r="A629" t="s">
        <v>7455</v>
      </c>
      <c r="B629">
        <v>212</v>
      </c>
      <c r="C629" t="s">
        <v>7456</v>
      </c>
      <c r="D629" t="s">
        <v>6294</v>
      </c>
      <c r="E629" t="s">
        <v>6333</v>
      </c>
      <c r="F629" t="s">
        <v>6307</v>
      </c>
      <c r="G629" s="4">
        <v>0.13300000000000001</v>
      </c>
      <c r="H629">
        <v>4.5999999999999996</v>
      </c>
      <c r="I629">
        <v>2.1</v>
      </c>
      <c r="J629">
        <v>50</v>
      </c>
      <c r="K629">
        <v>2022</v>
      </c>
      <c r="L629" s="11"/>
    </row>
    <row r="630" spans="1:12" x14ac:dyDescent="0.25">
      <c r="A630" t="s">
        <v>7457</v>
      </c>
      <c r="B630">
        <v>213</v>
      </c>
      <c r="C630" t="s">
        <v>7458</v>
      </c>
      <c r="D630" t="s">
        <v>6284</v>
      </c>
      <c r="E630" t="s">
        <v>88</v>
      </c>
      <c r="F630" t="s">
        <v>6400</v>
      </c>
      <c r="G630" s="4">
        <v>6.9000000000000006E-2</v>
      </c>
      <c r="H630">
        <v>7.1</v>
      </c>
      <c r="I630">
        <v>4.0999999999999996</v>
      </c>
      <c r="J630">
        <v>162</v>
      </c>
      <c r="K630">
        <v>2022</v>
      </c>
      <c r="L630" s="11"/>
    </row>
    <row r="631" spans="1:12" x14ac:dyDescent="0.25">
      <c r="A631" t="s">
        <v>7459</v>
      </c>
      <c r="B631">
        <v>214</v>
      </c>
      <c r="C631" t="s">
        <v>7460</v>
      </c>
      <c r="D631" t="s">
        <v>6369</v>
      </c>
      <c r="E631" t="s">
        <v>6657</v>
      </c>
      <c r="F631" t="s">
        <v>132</v>
      </c>
      <c r="G631" s="4">
        <v>0.158</v>
      </c>
      <c r="H631">
        <v>10</v>
      </c>
      <c r="I631">
        <v>4.2</v>
      </c>
      <c r="J631">
        <v>90</v>
      </c>
      <c r="K631">
        <v>2022</v>
      </c>
      <c r="L631" s="11"/>
    </row>
    <row r="632" spans="1:12" x14ac:dyDescent="0.25">
      <c r="A632" t="s">
        <v>7461</v>
      </c>
      <c r="B632">
        <v>215</v>
      </c>
      <c r="C632" t="s">
        <v>7462</v>
      </c>
      <c r="D632" t="s">
        <v>6290</v>
      </c>
      <c r="E632" t="s">
        <v>6328</v>
      </c>
      <c r="F632" t="s">
        <v>84</v>
      </c>
      <c r="G632" s="4">
        <v>0.48599999999999999</v>
      </c>
      <c r="H632">
        <v>94.8</v>
      </c>
      <c r="I632">
        <v>2.4</v>
      </c>
      <c r="J632">
        <v>200</v>
      </c>
      <c r="K632">
        <v>2022</v>
      </c>
      <c r="L632" s="11"/>
    </row>
    <row r="633" spans="1:12" x14ac:dyDescent="0.25">
      <c r="A633" t="s">
        <v>7463</v>
      </c>
      <c r="B633">
        <v>216</v>
      </c>
      <c r="C633" t="s">
        <v>7464</v>
      </c>
      <c r="D633" t="s">
        <v>6294</v>
      </c>
      <c r="E633" t="s">
        <v>6664</v>
      </c>
      <c r="F633" t="s">
        <v>6319</v>
      </c>
      <c r="G633" s="4">
        <v>0.3</v>
      </c>
      <c r="H633">
        <v>10.5</v>
      </c>
      <c r="I633">
        <v>0</v>
      </c>
      <c r="J633">
        <v>35</v>
      </c>
      <c r="K633">
        <v>2022</v>
      </c>
      <c r="L633" s="11"/>
    </row>
    <row r="634" spans="1:12" x14ac:dyDescent="0.25">
      <c r="A634" t="s">
        <v>7465</v>
      </c>
      <c r="B634">
        <v>217</v>
      </c>
      <c r="C634" t="s">
        <v>7466</v>
      </c>
      <c r="D634" t="s">
        <v>6290</v>
      </c>
      <c r="E634" t="s">
        <v>6761</v>
      </c>
      <c r="F634" t="s">
        <v>6409</v>
      </c>
      <c r="G634" s="4">
        <v>0.11899999999999999</v>
      </c>
      <c r="H634">
        <v>5.8</v>
      </c>
      <c r="I634">
        <v>12</v>
      </c>
      <c r="J634">
        <v>150</v>
      </c>
      <c r="K634">
        <v>2022</v>
      </c>
      <c r="L634" s="11"/>
    </row>
    <row r="635" spans="1:12" x14ac:dyDescent="0.25">
      <c r="A635" t="s">
        <v>7467</v>
      </c>
      <c r="B635">
        <v>218</v>
      </c>
      <c r="C635" t="s">
        <v>7468</v>
      </c>
      <c r="D635" t="s">
        <v>6294</v>
      </c>
      <c r="E635" t="s">
        <v>6381</v>
      </c>
      <c r="F635" t="s">
        <v>4841</v>
      </c>
      <c r="G635" s="4">
        <v>0.28899999999999998</v>
      </c>
      <c r="H635">
        <v>11.8</v>
      </c>
      <c r="I635">
        <v>2.6</v>
      </c>
      <c r="J635">
        <v>50</v>
      </c>
      <c r="K635">
        <v>2022</v>
      </c>
      <c r="L635" s="11"/>
    </row>
    <row r="636" spans="1:12" x14ac:dyDescent="0.25">
      <c r="A636" t="s">
        <v>7469</v>
      </c>
      <c r="B636">
        <v>219</v>
      </c>
      <c r="C636" t="s">
        <v>7470</v>
      </c>
      <c r="D636" t="s">
        <v>6290</v>
      </c>
      <c r="E636" t="s">
        <v>7410</v>
      </c>
      <c r="F636" t="s">
        <v>6303</v>
      </c>
      <c r="G636" s="4">
        <v>1.2999999999999999E-2</v>
      </c>
      <c r="H636">
        <v>0.2</v>
      </c>
      <c r="I636">
        <v>0</v>
      </c>
      <c r="J636">
        <v>12</v>
      </c>
      <c r="K636">
        <v>2022</v>
      </c>
      <c r="L636" s="11"/>
    </row>
    <row r="637" spans="1:12" x14ac:dyDescent="0.25">
      <c r="A637" t="s">
        <v>7471</v>
      </c>
      <c r="B637">
        <v>220</v>
      </c>
      <c r="C637" t="s">
        <v>7472</v>
      </c>
      <c r="D637" t="s">
        <v>6281</v>
      </c>
      <c r="E637" t="s">
        <v>250</v>
      </c>
      <c r="F637" t="s">
        <v>4841</v>
      </c>
      <c r="G637" s="4">
        <v>0.501</v>
      </c>
      <c r="H637">
        <v>6</v>
      </c>
      <c r="I637">
        <v>3.7</v>
      </c>
      <c r="J637">
        <v>19.5</v>
      </c>
      <c r="K637">
        <v>2022</v>
      </c>
      <c r="L637" s="11"/>
    </row>
    <row r="638" spans="1:12" x14ac:dyDescent="0.25">
      <c r="A638" t="s">
        <v>7473</v>
      </c>
      <c r="B638">
        <v>221</v>
      </c>
      <c r="C638" t="s">
        <v>7474</v>
      </c>
      <c r="D638" t="s">
        <v>6369</v>
      </c>
      <c r="E638" t="s">
        <v>6914</v>
      </c>
      <c r="F638" t="s">
        <v>6708</v>
      </c>
      <c r="G638" s="4">
        <v>0.23300000000000001</v>
      </c>
      <c r="H638">
        <v>108.3</v>
      </c>
      <c r="I638">
        <v>8.3000000000000007</v>
      </c>
      <c r="J638">
        <v>500</v>
      </c>
      <c r="K638">
        <v>2022</v>
      </c>
      <c r="L638" s="11"/>
    </row>
    <row r="639" spans="1:12" x14ac:dyDescent="0.25">
      <c r="A639" t="s">
        <v>7475</v>
      </c>
      <c r="B639">
        <v>222</v>
      </c>
      <c r="C639" t="s">
        <v>7476</v>
      </c>
      <c r="D639" t="s">
        <v>6290</v>
      </c>
      <c r="E639" t="s">
        <v>6492</v>
      </c>
      <c r="F639" t="s">
        <v>6319</v>
      </c>
      <c r="G639" s="4">
        <v>0.26600000000000001</v>
      </c>
      <c r="H639">
        <v>0</v>
      </c>
      <c r="I639">
        <v>26.6</v>
      </c>
      <c r="J639">
        <v>100</v>
      </c>
      <c r="K639">
        <v>2022</v>
      </c>
      <c r="L639" s="11"/>
    </row>
    <row r="640" spans="1:12" x14ac:dyDescent="0.25">
      <c r="A640" t="s">
        <v>7477</v>
      </c>
      <c r="B640">
        <v>223</v>
      </c>
      <c r="C640" t="s">
        <v>7478</v>
      </c>
      <c r="D640" t="s">
        <v>6294</v>
      </c>
      <c r="E640" t="s">
        <v>6339</v>
      </c>
      <c r="F640" t="s">
        <v>6313</v>
      </c>
      <c r="G640" s="4">
        <v>0.52100000000000002</v>
      </c>
      <c r="H640">
        <v>160.69999999999999</v>
      </c>
      <c r="I640">
        <v>9.6999999999999993</v>
      </c>
      <c r="J640">
        <v>327.5</v>
      </c>
      <c r="K640">
        <v>2022</v>
      </c>
      <c r="L640" s="11"/>
    </row>
    <row r="641" spans="1:12" x14ac:dyDescent="0.25">
      <c r="A641" t="s">
        <v>7479</v>
      </c>
      <c r="B641">
        <v>224</v>
      </c>
      <c r="C641" t="s">
        <v>7480</v>
      </c>
      <c r="D641" t="s">
        <v>6369</v>
      </c>
      <c r="E641" t="s">
        <v>7481</v>
      </c>
      <c r="F641" t="s">
        <v>6303</v>
      </c>
      <c r="G641" s="4">
        <v>5.3999999999999999E-2</v>
      </c>
      <c r="H641">
        <v>2.5</v>
      </c>
      <c r="I641">
        <v>0.8</v>
      </c>
      <c r="J641">
        <v>60</v>
      </c>
      <c r="K641">
        <v>2022</v>
      </c>
      <c r="L641" s="11"/>
    </row>
    <row r="642" spans="1:12" x14ac:dyDescent="0.25">
      <c r="A642" t="s">
        <v>7482</v>
      </c>
      <c r="B642">
        <v>225</v>
      </c>
      <c r="C642" t="s">
        <v>7483</v>
      </c>
      <c r="D642" t="s">
        <v>6284</v>
      </c>
      <c r="E642" t="s">
        <v>424</v>
      </c>
      <c r="F642" t="s">
        <v>6307</v>
      </c>
      <c r="G642" s="4">
        <v>9.4E-2</v>
      </c>
      <c r="H642">
        <v>6.3</v>
      </c>
      <c r="I642">
        <v>6.8</v>
      </c>
      <c r="J642">
        <v>140</v>
      </c>
      <c r="K642">
        <v>2022</v>
      </c>
      <c r="L642" s="11"/>
    </row>
    <row r="643" spans="1:12" x14ac:dyDescent="0.25">
      <c r="A643" t="s">
        <v>7484</v>
      </c>
      <c r="B643">
        <v>226</v>
      </c>
      <c r="C643" t="s">
        <v>7485</v>
      </c>
      <c r="D643" t="s">
        <v>6281</v>
      </c>
      <c r="E643" t="s">
        <v>7130</v>
      </c>
      <c r="F643" t="s">
        <v>84</v>
      </c>
      <c r="G643" s="4">
        <v>0.54800000000000004</v>
      </c>
      <c r="H643">
        <v>37.9</v>
      </c>
      <c r="I643">
        <v>11.1</v>
      </c>
      <c r="J643">
        <v>89.2</v>
      </c>
      <c r="K643">
        <v>2022</v>
      </c>
      <c r="L643" s="11"/>
    </row>
    <row r="644" spans="1:12" x14ac:dyDescent="0.25">
      <c r="A644" t="s">
        <v>7486</v>
      </c>
      <c r="B644">
        <v>227</v>
      </c>
      <c r="C644" t="s">
        <v>7487</v>
      </c>
      <c r="D644" t="s">
        <v>6284</v>
      </c>
      <c r="E644" t="s">
        <v>79</v>
      </c>
      <c r="F644" t="s">
        <v>84</v>
      </c>
      <c r="G644" s="4">
        <v>0.251</v>
      </c>
      <c r="H644">
        <v>118.2</v>
      </c>
      <c r="I644">
        <v>71.2</v>
      </c>
      <c r="J644">
        <v>753.5</v>
      </c>
      <c r="K644">
        <v>2022</v>
      </c>
      <c r="L644" s="11"/>
    </row>
    <row r="645" spans="1:12" x14ac:dyDescent="0.25">
      <c r="A645" t="s">
        <v>7488</v>
      </c>
      <c r="B645">
        <v>228</v>
      </c>
      <c r="C645" t="s">
        <v>7489</v>
      </c>
      <c r="D645" t="s">
        <v>6294</v>
      </c>
      <c r="E645" t="s">
        <v>6784</v>
      </c>
      <c r="F645" t="s">
        <v>4841</v>
      </c>
      <c r="G645" s="4">
        <v>0.623</v>
      </c>
      <c r="H645">
        <v>78.099999999999994</v>
      </c>
      <c r="I645">
        <v>5.5</v>
      </c>
      <c r="J645">
        <v>134</v>
      </c>
      <c r="K645">
        <v>2022</v>
      </c>
      <c r="L645" s="11"/>
    </row>
    <row r="646" spans="1:12" x14ac:dyDescent="0.25">
      <c r="A646" t="s">
        <v>7490</v>
      </c>
      <c r="B646">
        <v>229</v>
      </c>
      <c r="C646" t="s">
        <v>7491</v>
      </c>
      <c r="D646" t="s">
        <v>6369</v>
      </c>
      <c r="E646" t="s">
        <v>6606</v>
      </c>
      <c r="F646" t="s">
        <v>6296</v>
      </c>
      <c r="G646" s="4">
        <v>0.23400000000000001</v>
      </c>
      <c r="H646">
        <v>11.7</v>
      </c>
      <c r="I646">
        <v>11.7</v>
      </c>
      <c r="J646">
        <v>100</v>
      </c>
      <c r="K646">
        <v>2022</v>
      </c>
      <c r="L646" s="11"/>
    </row>
    <row r="647" spans="1:12" x14ac:dyDescent="0.25">
      <c r="A647" t="s">
        <v>7492</v>
      </c>
      <c r="B647">
        <v>230</v>
      </c>
      <c r="C647" t="s">
        <v>7493</v>
      </c>
      <c r="D647" t="s">
        <v>6284</v>
      </c>
      <c r="E647" t="s">
        <v>424</v>
      </c>
      <c r="F647" t="s">
        <v>4841</v>
      </c>
      <c r="G647" s="4">
        <v>0.35799999999999998</v>
      </c>
      <c r="H647">
        <v>23.6</v>
      </c>
      <c r="I647">
        <v>5.0999999999999996</v>
      </c>
      <c r="J647">
        <v>80</v>
      </c>
      <c r="K647">
        <v>2022</v>
      </c>
      <c r="L647" s="11"/>
    </row>
    <row r="648" spans="1:12" x14ac:dyDescent="0.25">
      <c r="A648" t="s">
        <v>7494</v>
      </c>
      <c r="B648">
        <v>231</v>
      </c>
      <c r="C648" t="s">
        <v>7495</v>
      </c>
      <c r="D648" t="s">
        <v>6299</v>
      </c>
      <c r="E648" t="s">
        <v>6336</v>
      </c>
      <c r="F648" t="s">
        <v>6296</v>
      </c>
      <c r="G648" s="4">
        <v>0.625</v>
      </c>
      <c r="H648">
        <v>277.2</v>
      </c>
      <c r="I648">
        <v>3.3</v>
      </c>
      <c r="J648">
        <v>449.3</v>
      </c>
      <c r="K648">
        <v>2022</v>
      </c>
      <c r="L648" s="11"/>
    </row>
    <row r="649" spans="1:12" x14ac:dyDescent="0.25">
      <c r="A649" t="s">
        <v>7496</v>
      </c>
      <c r="B649">
        <v>232</v>
      </c>
      <c r="C649" t="s">
        <v>7497</v>
      </c>
      <c r="D649" t="s">
        <v>6284</v>
      </c>
      <c r="E649" t="s">
        <v>424</v>
      </c>
      <c r="F649" t="s">
        <v>132</v>
      </c>
      <c r="G649" s="4">
        <v>0.08</v>
      </c>
      <c r="H649">
        <v>2.5</v>
      </c>
      <c r="I649">
        <v>1.5</v>
      </c>
      <c r="J649">
        <v>50</v>
      </c>
      <c r="K649">
        <v>2022</v>
      </c>
      <c r="L649" s="11"/>
    </row>
    <row r="650" spans="1:12" x14ac:dyDescent="0.25">
      <c r="A650" t="s">
        <v>7498</v>
      </c>
      <c r="B650">
        <v>233</v>
      </c>
      <c r="C650" t="s">
        <v>7499</v>
      </c>
      <c r="D650" t="s">
        <v>6290</v>
      </c>
      <c r="E650" t="s">
        <v>6328</v>
      </c>
      <c r="F650" t="s">
        <v>6316</v>
      </c>
      <c r="G650" s="4">
        <v>0.497</v>
      </c>
      <c r="H650">
        <v>23.9</v>
      </c>
      <c r="I650">
        <v>50.6</v>
      </c>
      <c r="J650">
        <v>150</v>
      </c>
      <c r="K650">
        <v>2022</v>
      </c>
      <c r="L650" s="11"/>
    </row>
    <row r="651" spans="1:12" x14ac:dyDescent="0.25">
      <c r="A651" t="s">
        <v>7500</v>
      </c>
      <c r="B651">
        <v>234</v>
      </c>
      <c r="C651" t="s">
        <v>7501</v>
      </c>
      <c r="D651" t="s">
        <v>6294</v>
      </c>
      <c r="E651" t="s">
        <v>6631</v>
      </c>
      <c r="F651" t="s">
        <v>6303</v>
      </c>
      <c r="G651" s="4">
        <v>0.02</v>
      </c>
      <c r="H651">
        <v>2.4</v>
      </c>
      <c r="I651">
        <v>0.6</v>
      </c>
      <c r="J651">
        <v>150</v>
      </c>
      <c r="K651">
        <v>2022</v>
      </c>
      <c r="L651" s="11"/>
    </row>
    <row r="652" spans="1:12" x14ac:dyDescent="0.25">
      <c r="A652" t="s">
        <v>7502</v>
      </c>
      <c r="B652">
        <v>235</v>
      </c>
      <c r="C652" t="s">
        <v>7503</v>
      </c>
      <c r="D652" t="s">
        <v>6281</v>
      </c>
      <c r="E652" t="s">
        <v>430</v>
      </c>
      <c r="F652" t="s">
        <v>6307</v>
      </c>
      <c r="G652" s="4">
        <v>0.14499999999999999</v>
      </c>
      <c r="H652">
        <v>0.5</v>
      </c>
      <c r="I652">
        <v>5.4</v>
      </c>
      <c r="J652">
        <v>40.700000000000003</v>
      </c>
      <c r="K652">
        <v>2022</v>
      </c>
      <c r="L652" s="11"/>
    </row>
    <row r="653" spans="1:12" x14ac:dyDescent="0.25">
      <c r="A653" t="s">
        <v>7504</v>
      </c>
      <c r="B653">
        <v>236</v>
      </c>
      <c r="C653" t="s">
        <v>7505</v>
      </c>
      <c r="D653" t="s">
        <v>6369</v>
      </c>
      <c r="E653" t="s">
        <v>6914</v>
      </c>
      <c r="F653" t="s">
        <v>6296</v>
      </c>
      <c r="G653" s="4">
        <v>0.78600000000000003</v>
      </c>
      <c r="H653">
        <v>182.1</v>
      </c>
      <c r="I653">
        <v>53.6</v>
      </c>
      <c r="J653">
        <v>300</v>
      </c>
      <c r="K653">
        <v>2022</v>
      </c>
      <c r="L653" s="11"/>
    </row>
    <row r="654" spans="1:12" x14ac:dyDescent="0.25">
      <c r="A654" t="s">
        <v>7506</v>
      </c>
      <c r="B654">
        <v>237</v>
      </c>
      <c r="C654" t="s">
        <v>7507</v>
      </c>
      <c r="D654" t="s">
        <v>6369</v>
      </c>
      <c r="E654" t="s">
        <v>7377</v>
      </c>
      <c r="F654" t="s">
        <v>6319</v>
      </c>
      <c r="G654" s="4">
        <v>0.51100000000000001</v>
      </c>
      <c r="H654">
        <v>5.8</v>
      </c>
      <c r="I654">
        <v>7</v>
      </c>
      <c r="J654">
        <v>25</v>
      </c>
      <c r="K654">
        <v>2022</v>
      </c>
      <c r="L654" s="11"/>
    </row>
    <row r="655" spans="1:12" x14ac:dyDescent="0.25">
      <c r="A655" t="s">
        <v>7508</v>
      </c>
      <c r="B655">
        <v>238</v>
      </c>
      <c r="C655" t="s">
        <v>7509</v>
      </c>
      <c r="D655" t="s">
        <v>6290</v>
      </c>
      <c r="E655" t="s">
        <v>6805</v>
      </c>
      <c r="F655" t="s">
        <v>6316</v>
      </c>
      <c r="G655" s="4">
        <v>0.95199999999999996</v>
      </c>
      <c r="H655">
        <v>3.8</v>
      </c>
      <c r="I655">
        <v>75.3</v>
      </c>
      <c r="J655">
        <v>83</v>
      </c>
      <c r="K655">
        <v>2022</v>
      </c>
      <c r="L655" s="11"/>
    </row>
    <row r="656" spans="1:12" x14ac:dyDescent="0.25">
      <c r="A656" t="s">
        <v>7510</v>
      </c>
      <c r="B656">
        <v>239</v>
      </c>
      <c r="C656" t="s">
        <v>7511</v>
      </c>
      <c r="D656" t="s">
        <v>6281</v>
      </c>
      <c r="E656" t="s">
        <v>2981</v>
      </c>
      <c r="F656" t="s">
        <v>4841</v>
      </c>
      <c r="G656" s="4">
        <v>0.27500000000000002</v>
      </c>
      <c r="H656">
        <v>33</v>
      </c>
      <c r="I656">
        <v>0.3</v>
      </c>
      <c r="J656">
        <v>121</v>
      </c>
      <c r="K656">
        <v>2022</v>
      </c>
      <c r="L656" s="11"/>
    </row>
    <row r="657" spans="1:12" x14ac:dyDescent="0.25">
      <c r="A657" t="s">
        <v>7512</v>
      </c>
      <c r="B657">
        <v>240</v>
      </c>
      <c r="C657" t="s">
        <v>7513</v>
      </c>
      <c r="D657" t="s">
        <v>6284</v>
      </c>
      <c r="E657" t="s">
        <v>424</v>
      </c>
      <c r="F657" t="s">
        <v>6303</v>
      </c>
      <c r="G657" s="4">
        <v>0.03</v>
      </c>
      <c r="H657">
        <v>1.5</v>
      </c>
      <c r="I657">
        <v>0</v>
      </c>
      <c r="J657">
        <v>50</v>
      </c>
      <c r="K657">
        <v>2022</v>
      </c>
      <c r="L657" s="11"/>
    </row>
    <row r="658" spans="1:12" x14ac:dyDescent="0.25">
      <c r="A658" t="s">
        <v>7514</v>
      </c>
      <c r="B658">
        <v>241</v>
      </c>
      <c r="C658" t="s">
        <v>7515</v>
      </c>
      <c r="D658" t="s">
        <v>6281</v>
      </c>
      <c r="E658" t="s">
        <v>250</v>
      </c>
      <c r="F658" t="s">
        <v>6296</v>
      </c>
      <c r="G658" s="4">
        <v>0.69299999999999995</v>
      </c>
      <c r="H658">
        <v>13.8</v>
      </c>
      <c r="I658">
        <v>0</v>
      </c>
      <c r="J658">
        <v>20</v>
      </c>
      <c r="K658">
        <v>2022</v>
      </c>
      <c r="L658" s="11"/>
    </row>
    <row r="659" spans="1:12" x14ac:dyDescent="0.25">
      <c r="A659" t="s">
        <v>7516</v>
      </c>
      <c r="B659">
        <v>242</v>
      </c>
      <c r="C659" t="s">
        <v>7517</v>
      </c>
      <c r="D659" t="s">
        <v>6294</v>
      </c>
      <c r="E659" t="s">
        <v>6306</v>
      </c>
      <c r="F659" t="s">
        <v>4841</v>
      </c>
      <c r="G659" s="4">
        <v>0.5</v>
      </c>
      <c r="H659">
        <v>75</v>
      </c>
      <c r="I659">
        <v>0</v>
      </c>
      <c r="J659">
        <v>150</v>
      </c>
      <c r="K659">
        <v>2022</v>
      </c>
      <c r="L659" s="11"/>
    </row>
    <row r="660" spans="1:12" x14ac:dyDescent="0.25">
      <c r="A660" t="s">
        <v>7518</v>
      </c>
      <c r="B660">
        <v>243</v>
      </c>
      <c r="C660" t="s">
        <v>7519</v>
      </c>
      <c r="D660" t="s">
        <v>6294</v>
      </c>
      <c r="E660" t="s">
        <v>6339</v>
      </c>
      <c r="F660" t="s">
        <v>132</v>
      </c>
      <c r="G660" s="4">
        <v>0.185</v>
      </c>
      <c r="H660">
        <v>10.9</v>
      </c>
      <c r="I660">
        <v>2</v>
      </c>
      <c r="J660">
        <v>70</v>
      </c>
      <c r="K660">
        <v>2022</v>
      </c>
      <c r="L660" s="11"/>
    </row>
    <row r="661" spans="1:12" x14ac:dyDescent="0.25">
      <c r="A661" t="s">
        <v>7520</v>
      </c>
      <c r="B661">
        <v>244</v>
      </c>
      <c r="C661" t="s">
        <v>7521</v>
      </c>
      <c r="D661" t="s">
        <v>6294</v>
      </c>
      <c r="E661" t="s">
        <v>6344</v>
      </c>
      <c r="F661" t="s">
        <v>6708</v>
      </c>
      <c r="G661" s="4">
        <v>0.17799999999999999</v>
      </c>
      <c r="H661">
        <v>24.9</v>
      </c>
      <c r="I661">
        <v>13.7</v>
      </c>
      <c r="J661">
        <v>217</v>
      </c>
      <c r="K661">
        <v>2022</v>
      </c>
      <c r="L661" s="11"/>
    </row>
    <row r="662" spans="1:12" x14ac:dyDescent="0.25">
      <c r="A662" t="s">
        <v>7522</v>
      </c>
      <c r="B662">
        <v>245</v>
      </c>
      <c r="C662" t="s">
        <v>7523</v>
      </c>
      <c r="D662" t="s">
        <v>6294</v>
      </c>
      <c r="E662" t="s">
        <v>6306</v>
      </c>
      <c r="F662" t="s">
        <v>6287</v>
      </c>
      <c r="G662" s="4">
        <v>0.502</v>
      </c>
      <c r="H662">
        <v>72</v>
      </c>
      <c r="I662">
        <v>53.5</v>
      </c>
      <c r="J662">
        <v>250</v>
      </c>
      <c r="K662">
        <v>2022</v>
      </c>
      <c r="L662" s="11"/>
    </row>
    <row r="663" spans="1:12" x14ac:dyDescent="0.25">
      <c r="A663" t="s">
        <v>7524</v>
      </c>
      <c r="B663">
        <v>246</v>
      </c>
      <c r="C663" t="s">
        <v>7525</v>
      </c>
      <c r="D663" t="s">
        <v>6294</v>
      </c>
      <c r="E663" t="s">
        <v>6736</v>
      </c>
      <c r="F663" t="s">
        <v>6409</v>
      </c>
      <c r="G663" s="4">
        <v>0</v>
      </c>
      <c r="H663">
        <v>0</v>
      </c>
      <c r="I663">
        <v>0</v>
      </c>
      <c r="J663">
        <v>34</v>
      </c>
      <c r="K663">
        <v>2022</v>
      </c>
      <c r="L663" s="11"/>
    </row>
    <row r="664" spans="1:12" x14ac:dyDescent="0.25">
      <c r="A664" t="s">
        <v>7526</v>
      </c>
      <c r="B664">
        <v>247</v>
      </c>
      <c r="C664" t="s">
        <v>7527</v>
      </c>
      <c r="D664" t="s">
        <v>6299</v>
      </c>
      <c r="E664" t="s">
        <v>6429</v>
      </c>
      <c r="F664" t="s">
        <v>6316</v>
      </c>
      <c r="G664" s="4">
        <v>1</v>
      </c>
      <c r="H664">
        <v>0</v>
      </c>
      <c r="I664">
        <v>50</v>
      </c>
      <c r="J664">
        <v>50</v>
      </c>
      <c r="K664">
        <v>2022</v>
      </c>
      <c r="L664" s="11"/>
    </row>
    <row r="665" spans="1:12" x14ac:dyDescent="0.25">
      <c r="A665" t="s">
        <v>7528</v>
      </c>
      <c r="B665">
        <v>248</v>
      </c>
      <c r="C665" t="s">
        <v>7529</v>
      </c>
      <c r="D665" t="s">
        <v>6290</v>
      </c>
      <c r="E665" t="s">
        <v>6322</v>
      </c>
      <c r="F665" t="s">
        <v>84</v>
      </c>
      <c r="G665" s="4">
        <v>0.39100000000000001</v>
      </c>
      <c r="H665">
        <v>11.7</v>
      </c>
      <c r="I665">
        <v>0</v>
      </c>
      <c r="J665">
        <v>30</v>
      </c>
      <c r="K665">
        <v>2022</v>
      </c>
      <c r="L665" s="11"/>
    </row>
    <row r="666" spans="1:12" x14ac:dyDescent="0.25">
      <c r="A666" t="s">
        <v>7530</v>
      </c>
      <c r="B666">
        <v>249</v>
      </c>
      <c r="C666" t="s">
        <v>7531</v>
      </c>
      <c r="D666" t="s">
        <v>6369</v>
      </c>
      <c r="E666" t="s">
        <v>6392</v>
      </c>
      <c r="F666" t="s">
        <v>6400</v>
      </c>
      <c r="G666" s="4">
        <v>0.05</v>
      </c>
      <c r="H666">
        <v>0</v>
      </c>
      <c r="I666">
        <v>12.6</v>
      </c>
      <c r="J666">
        <v>250</v>
      </c>
      <c r="K666">
        <v>2022</v>
      </c>
      <c r="L666" s="11"/>
    </row>
    <row r="667" spans="1:12" x14ac:dyDescent="0.25">
      <c r="A667" t="s">
        <v>7532</v>
      </c>
      <c r="B667">
        <v>250</v>
      </c>
      <c r="C667" t="s">
        <v>7533</v>
      </c>
      <c r="D667" t="s">
        <v>6369</v>
      </c>
      <c r="E667" t="s">
        <v>6914</v>
      </c>
      <c r="F667" t="s">
        <v>6437</v>
      </c>
      <c r="G667" s="4">
        <v>0.72199999999999998</v>
      </c>
      <c r="H667">
        <v>79.900000000000006</v>
      </c>
      <c r="I667">
        <v>461.8</v>
      </c>
      <c r="J667">
        <v>750</v>
      </c>
      <c r="K667">
        <v>2022</v>
      </c>
      <c r="L667" s="11"/>
    </row>
    <row r="668" spans="1:12" x14ac:dyDescent="0.25">
      <c r="A668" t="s">
        <v>7534</v>
      </c>
      <c r="B668">
        <v>251</v>
      </c>
      <c r="C668" t="s">
        <v>7535</v>
      </c>
      <c r="D668" t="s">
        <v>6290</v>
      </c>
      <c r="E668" t="s">
        <v>6551</v>
      </c>
      <c r="F668" t="s">
        <v>6400</v>
      </c>
      <c r="G668" s="4">
        <v>0.27200000000000002</v>
      </c>
      <c r="H668">
        <v>8.8000000000000007</v>
      </c>
      <c r="I668">
        <v>2</v>
      </c>
      <c r="J668">
        <v>40</v>
      </c>
      <c r="K668">
        <v>2022</v>
      </c>
      <c r="L668" s="11"/>
    </row>
    <row r="669" spans="1:12" x14ac:dyDescent="0.25">
      <c r="A669" t="s">
        <v>7536</v>
      </c>
      <c r="B669">
        <v>252</v>
      </c>
      <c r="C669" t="s">
        <v>7537</v>
      </c>
      <c r="D669" t="s">
        <v>6299</v>
      </c>
      <c r="E669" t="s">
        <v>658</v>
      </c>
      <c r="F669" t="s">
        <v>6409</v>
      </c>
      <c r="G669" s="4">
        <v>1.7000000000000001E-2</v>
      </c>
      <c r="H669">
        <v>0.5</v>
      </c>
      <c r="I669">
        <v>0</v>
      </c>
      <c r="J669">
        <v>29.9</v>
      </c>
      <c r="K669">
        <v>2022</v>
      </c>
      <c r="L669" s="11"/>
    </row>
    <row r="670" spans="1:12" x14ac:dyDescent="0.25">
      <c r="A670" t="s">
        <v>7538</v>
      </c>
      <c r="B670">
        <v>253</v>
      </c>
      <c r="C670" t="s">
        <v>7539</v>
      </c>
      <c r="D670" t="s">
        <v>6294</v>
      </c>
      <c r="E670" t="s">
        <v>6306</v>
      </c>
      <c r="F670" t="s">
        <v>132</v>
      </c>
      <c r="G670" s="4">
        <v>0.13500000000000001</v>
      </c>
      <c r="H670">
        <v>23.4</v>
      </c>
      <c r="I670">
        <v>3.6</v>
      </c>
      <c r="J670">
        <v>200</v>
      </c>
      <c r="K670">
        <v>2022</v>
      </c>
      <c r="L670" s="11"/>
    </row>
    <row r="671" spans="1:12" x14ac:dyDescent="0.25">
      <c r="A671" t="s">
        <v>7540</v>
      </c>
      <c r="B671">
        <v>254</v>
      </c>
      <c r="C671" t="s">
        <v>7541</v>
      </c>
      <c r="D671" t="s">
        <v>6284</v>
      </c>
      <c r="E671" t="s">
        <v>424</v>
      </c>
      <c r="F671" t="s">
        <v>6313</v>
      </c>
      <c r="G671" s="4">
        <v>0.25</v>
      </c>
      <c r="H671">
        <v>35.9</v>
      </c>
      <c r="I671">
        <v>1.6</v>
      </c>
      <c r="J671">
        <v>150</v>
      </c>
      <c r="K671">
        <v>2022</v>
      </c>
      <c r="L671" s="11"/>
    </row>
    <row r="672" spans="1:12" x14ac:dyDescent="0.25">
      <c r="A672" t="s">
        <v>7542</v>
      </c>
      <c r="B672">
        <v>255</v>
      </c>
      <c r="C672" t="s">
        <v>7543</v>
      </c>
      <c r="D672" t="s">
        <v>6290</v>
      </c>
      <c r="E672" t="s">
        <v>6506</v>
      </c>
      <c r="F672" t="s">
        <v>6409</v>
      </c>
      <c r="G672" s="4">
        <v>3.3000000000000002E-2</v>
      </c>
      <c r="H672">
        <v>0</v>
      </c>
      <c r="I672">
        <v>3.6</v>
      </c>
      <c r="J672">
        <v>110</v>
      </c>
      <c r="K672">
        <v>2022</v>
      </c>
      <c r="L672" s="11"/>
    </row>
    <row r="673" spans="1:12" x14ac:dyDescent="0.25">
      <c r="A673" t="s">
        <v>7544</v>
      </c>
      <c r="B673">
        <v>256</v>
      </c>
      <c r="C673" t="s">
        <v>7545</v>
      </c>
      <c r="D673" t="s">
        <v>6281</v>
      </c>
      <c r="E673" t="s">
        <v>122</v>
      </c>
      <c r="F673" t="s">
        <v>6319</v>
      </c>
      <c r="G673" s="4">
        <v>0.17799999999999999</v>
      </c>
      <c r="H673">
        <v>103.3</v>
      </c>
      <c r="I673">
        <v>3.3</v>
      </c>
      <c r="J673">
        <v>600</v>
      </c>
      <c r="K673">
        <v>2022</v>
      </c>
      <c r="L673" s="11"/>
    </row>
    <row r="674" spans="1:12" x14ac:dyDescent="0.25">
      <c r="A674" t="s">
        <v>7546</v>
      </c>
      <c r="B674">
        <v>257</v>
      </c>
      <c r="C674" t="s">
        <v>7547</v>
      </c>
      <c r="D674" t="s">
        <v>6281</v>
      </c>
      <c r="E674" t="s">
        <v>1001</v>
      </c>
      <c r="F674" t="s">
        <v>84</v>
      </c>
      <c r="G674" s="4">
        <v>1</v>
      </c>
      <c r="H674">
        <v>6</v>
      </c>
      <c r="I674">
        <v>0</v>
      </c>
      <c r="J674">
        <v>6</v>
      </c>
      <c r="K674">
        <v>2022</v>
      </c>
      <c r="L674" s="11"/>
    </row>
    <row r="675" spans="1:12" x14ac:dyDescent="0.25">
      <c r="A675" t="s">
        <v>7548</v>
      </c>
      <c r="B675">
        <v>258</v>
      </c>
      <c r="C675" t="s">
        <v>7549</v>
      </c>
      <c r="D675" t="s">
        <v>6294</v>
      </c>
      <c r="E675" t="s">
        <v>6384</v>
      </c>
      <c r="F675" t="s">
        <v>132</v>
      </c>
      <c r="G675" s="4">
        <v>0.221</v>
      </c>
      <c r="H675">
        <v>2.7</v>
      </c>
      <c r="I675">
        <v>2.9</v>
      </c>
      <c r="J675">
        <v>25</v>
      </c>
      <c r="K675">
        <v>2022</v>
      </c>
      <c r="L675" s="11"/>
    </row>
    <row r="676" spans="1:12" x14ac:dyDescent="0.25">
      <c r="A676" t="s">
        <v>7550</v>
      </c>
      <c r="B676">
        <v>259</v>
      </c>
      <c r="C676" t="s">
        <v>7551</v>
      </c>
      <c r="D676" t="s">
        <v>6294</v>
      </c>
      <c r="E676" t="s">
        <v>6736</v>
      </c>
      <c r="F676" t="s">
        <v>6708</v>
      </c>
      <c r="G676" s="4">
        <v>7.6999999999999999E-2</v>
      </c>
      <c r="H676">
        <v>3.7</v>
      </c>
      <c r="I676">
        <v>1.8</v>
      </c>
      <c r="J676">
        <v>70</v>
      </c>
      <c r="K676">
        <v>2022</v>
      </c>
      <c r="L676" s="11"/>
    </row>
    <row r="677" spans="1:12" x14ac:dyDescent="0.25">
      <c r="A677" t="s">
        <v>7552</v>
      </c>
      <c r="B677">
        <v>260</v>
      </c>
      <c r="C677" t="s">
        <v>7553</v>
      </c>
      <c r="D677" t="s">
        <v>6294</v>
      </c>
      <c r="E677" t="s">
        <v>6306</v>
      </c>
      <c r="F677" t="s">
        <v>6319</v>
      </c>
      <c r="G677" s="4">
        <v>0.28499999999999998</v>
      </c>
      <c r="H677">
        <v>63.8</v>
      </c>
      <c r="I677">
        <v>150</v>
      </c>
      <c r="J677">
        <v>750</v>
      </c>
      <c r="K677">
        <v>2022</v>
      </c>
      <c r="L677" s="11"/>
    </row>
    <row r="678" spans="1:12" x14ac:dyDescent="0.25">
      <c r="A678" t="s">
        <v>7554</v>
      </c>
      <c r="B678">
        <v>261</v>
      </c>
      <c r="C678" t="s">
        <v>7555</v>
      </c>
      <c r="D678" t="s">
        <v>6369</v>
      </c>
      <c r="E678" t="s">
        <v>6392</v>
      </c>
      <c r="F678" t="s">
        <v>6287</v>
      </c>
      <c r="G678" s="4">
        <v>0.61199999999999999</v>
      </c>
      <c r="H678">
        <v>196.8</v>
      </c>
      <c r="I678">
        <v>48.2</v>
      </c>
      <c r="J678">
        <v>400</v>
      </c>
      <c r="K678">
        <v>2022</v>
      </c>
      <c r="L678" s="11"/>
    </row>
    <row r="679" spans="1:12" x14ac:dyDescent="0.25">
      <c r="A679" t="s">
        <v>7556</v>
      </c>
      <c r="B679">
        <v>262</v>
      </c>
      <c r="C679" t="s">
        <v>7557</v>
      </c>
      <c r="D679" t="s">
        <v>6281</v>
      </c>
      <c r="E679" t="s">
        <v>2429</v>
      </c>
      <c r="F679" t="s">
        <v>6296</v>
      </c>
      <c r="G679" s="4">
        <v>0.75</v>
      </c>
      <c r="H679">
        <v>7.5</v>
      </c>
      <c r="I679">
        <v>0</v>
      </c>
      <c r="J679">
        <v>10</v>
      </c>
      <c r="K679">
        <v>2022</v>
      </c>
      <c r="L679" s="11"/>
    </row>
    <row r="680" spans="1:12" x14ac:dyDescent="0.25">
      <c r="A680" t="s">
        <v>7558</v>
      </c>
      <c r="B680">
        <v>263</v>
      </c>
      <c r="C680" t="s">
        <v>7559</v>
      </c>
      <c r="D680" t="s">
        <v>6290</v>
      </c>
      <c r="E680" t="s">
        <v>6378</v>
      </c>
      <c r="F680" t="s">
        <v>6400</v>
      </c>
      <c r="G680" s="4">
        <v>0.129</v>
      </c>
      <c r="H680">
        <v>103.2</v>
      </c>
      <c r="I680">
        <v>0</v>
      </c>
      <c r="J680">
        <v>800</v>
      </c>
      <c r="K680">
        <v>2022</v>
      </c>
      <c r="L680" s="11"/>
    </row>
    <row r="681" spans="1:12" x14ac:dyDescent="0.25">
      <c r="A681" t="s">
        <v>7560</v>
      </c>
      <c r="B681">
        <v>264</v>
      </c>
      <c r="C681" t="s">
        <v>7561</v>
      </c>
      <c r="D681" t="s">
        <v>6277</v>
      </c>
      <c r="E681" t="s">
        <v>6358</v>
      </c>
      <c r="F681" t="s">
        <v>6303</v>
      </c>
      <c r="G681" s="4">
        <v>0.371</v>
      </c>
      <c r="H681">
        <v>150</v>
      </c>
      <c r="I681">
        <v>35.700000000000003</v>
      </c>
      <c r="J681">
        <v>500</v>
      </c>
      <c r="K681">
        <v>2022</v>
      </c>
      <c r="L681" s="11"/>
    </row>
    <row r="682" spans="1:12" x14ac:dyDescent="0.25">
      <c r="A682" t="s">
        <v>7562</v>
      </c>
      <c r="B682">
        <v>265</v>
      </c>
      <c r="C682" t="s">
        <v>7563</v>
      </c>
      <c r="D682" t="s">
        <v>6290</v>
      </c>
      <c r="E682" t="s">
        <v>6492</v>
      </c>
      <c r="F682" t="s">
        <v>4841</v>
      </c>
      <c r="G682" s="4">
        <v>0.224</v>
      </c>
      <c r="H682">
        <v>42</v>
      </c>
      <c r="I682">
        <v>14</v>
      </c>
      <c r="J682">
        <v>250</v>
      </c>
      <c r="K682">
        <v>2022</v>
      </c>
      <c r="L682" s="11"/>
    </row>
    <row r="683" spans="1:12" x14ac:dyDescent="0.25">
      <c r="A683" t="s">
        <v>7564</v>
      </c>
      <c r="B683">
        <v>266</v>
      </c>
      <c r="C683" t="s">
        <v>7565</v>
      </c>
      <c r="D683" t="s">
        <v>6369</v>
      </c>
      <c r="E683" t="s">
        <v>6481</v>
      </c>
      <c r="F683" t="s">
        <v>6296</v>
      </c>
      <c r="G683" s="4">
        <v>0.41799999999999998</v>
      </c>
      <c r="H683">
        <v>16.7</v>
      </c>
      <c r="I683">
        <v>0</v>
      </c>
      <c r="J683">
        <v>40</v>
      </c>
      <c r="K683">
        <v>2022</v>
      </c>
      <c r="L683" s="11"/>
    </row>
    <row r="684" spans="1:12" x14ac:dyDescent="0.25">
      <c r="A684" t="s">
        <v>7566</v>
      </c>
      <c r="B684">
        <v>267</v>
      </c>
      <c r="C684" t="s">
        <v>7567</v>
      </c>
      <c r="D684" t="s">
        <v>6290</v>
      </c>
      <c r="E684" t="s">
        <v>7568</v>
      </c>
      <c r="F684" t="s">
        <v>84</v>
      </c>
      <c r="G684" s="4">
        <v>0.47799999999999998</v>
      </c>
      <c r="H684">
        <v>33.5</v>
      </c>
      <c r="I684">
        <v>0</v>
      </c>
      <c r="J684">
        <v>70</v>
      </c>
      <c r="K684">
        <v>2022</v>
      </c>
      <c r="L684" s="11"/>
    </row>
    <row r="685" spans="1:12" x14ac:dyDescent="0.25">
      <c r="A685" t="s">
        <v>7569</v>
      </c>
      <c r="B685">
        <v>268</v>
      </c>
      <c r="C685" t="s">
        <v>7570</v>
      </c>
      <c r="D685" t="s">
        <v>6294</v>
      </c>
      <c r="E685" t="s">
        <v>6384</v>
      </c>
      <c r="F685" t="s">
        <v>6303</v>
      </c>
      <c r="G685" s="4">
        <v>8.4000000000000005E-2</v>
      </c>
      <c r="H685">
        <v>2.4</v>
      </c>
      <c r="I685">
        <v>1.4</v>
      </c>
      <c r="J685">
        <v>45</v>
      </c>
      <c r="K685">
        <v>2022</v>
      </c>
      <c r="L685" s="11"/>
    </row>
    <row r="686" spans="1:12" x14ac:dyDescent="0.25">
      <c r="A686" t="s">
        <v>7571</v>
      </c>
      <c r="B686">
        <v>269</v>
      </c>
      <c r="C686" t="s">
        <v>7572</v>
      </c>
      <c r="D686" t="s">
        <v>6281</v>
      </c>
      <c r="E686" t="s">
        <v>7417</v>
      </c>
      <c r="F686" t="s">
        <v>6400</v>
      </c>
      <c r="G686" s="4">
        <v>0.17799999999999999</v>
      </c>
      <c r="H686">
        <v>2.5</v>
      </c>
      <c r="I686">
        <v>0.6</v>
      </c>
      <c r="J686">
        <v>17.7</v>
      </c>
      <c r="K686">
        <v>2022</v>
      </c>
      <c r="L686" s="11"/>
    </row>
    <row r="687" spans="1:12" x14ac:dyDescent="0.25">
      <c r="A687" t="s">
        <v>7573</v>
      </c>
      <c r="B687">
        <v>270</v>
      </c>
      <c r="C687" t="s">
        <v>7574</v>
      </c>
      <c r="D687" t="s">
        <v>6290</v>
      </c>
      <c r="E687" t="s">
        <v>6460</v>
      </c>
      <c r="F687" t="s">
        <v>6313</v>
      </c>
      <c r="G687" s="4">
        <v>0.186</v>
      </c>
      <c r="H687">
        <v>3.8</v>
      </c>
      <c r="I687">
        <v>1.8</v>
      </c>
      <c r="J687">
        <v>30</v>
      </c>
      <c r="K687">
        <v>2022</v>
      </c>
      <c r="L687" s="11"/>
    </row>
    <row r="688" spans="1:12" x14ac:dyDescent="0.25">
      <c r="A688" t="s">
        <v>7575</v>
      </c>
      <c r="B688">
        <v>271</v>
      </c>
      <c r="C688" t="s">
        <v>7576</v>
      </c>
      <c r="D688" t="s">
        <v>6369</v>
      </c>
      <c r="E688" t="s">
        <v>4734</v>
      </c>
      <c r="F688" t="s">
        <v>6319</v>
      </c>
      <c r="G688" s="4">
        <v>0.80600000000000005</v>
      </c>
      <c r="H688">
        <v>58.3</v>
      </c>
      <c r="I688">
        <v>505.6</v>
      </c>
      <c r="J688">
        <v>700</v>
      </c>
      <c r="K688">
        <v>2022</v>
      </c>
      <c r="L688" s="11"/>
    </row>
    <row r="689" spans="1:12" x14ac:dyDescent="0.25">
      <c r="A689" t="s">
        <v>7577</v>
      </c>
      <c r="B689">
        <v>272</v>
      </c>
      <c r="C689" t="s">
        <v>7578</v>
      </c>
      <c r="D689" t="s">
        <v>6294</v>
      </c>
      <c r="E689" t="s">
        <v>6784</v>
      </c>
      <c r="F689" t="s">
        <v>4841</v>
      </c>
      <c r="G689" s="4">
        <v>0.23</v>
      </c>
      <c r="H689">
        <v>6.7</v>
      </c>
      <c r="I689">
        <v>3.6</v>
      </c>
      <c r="J689">
        <v>45</v>
      </c>
      <c r="K689">
        <v>2022</v>
      </c>
      <c r="L689" s="11"/>
    </row>
    <row r="690" spans="1:12" x14ac:dyDescent="0.25">
      <c r="A690" t="s">
        <v>7579</v>
      </c>
      <c r="B690">
        <v>273</v>
      </c>
      <c r="C690" t="s">
        <v>7580</v>
      </c>
      <c r="D690" t="s">
        <v>6294</v>
      </c>
      <c r="E690" t="s">
        <v>6325</v>
      </c>
      <c r="F690" t="s">
        <v>6400</v>
      </c>
      <c r="G690" s="4">
        <v>1</v>
      </c>
      <c r="H690">
        <v>37.5</v>
      </c>
      <c r="I690">
        <v>0</v>
      </c>
      <c r="J690">
        <v>37.5</v>
      </c>
      <c r="K690">
        <v>2022</v>
      </c>
      <c r="L690" s="11"/>
    </row>
    <row r="691" spans="1:12" x14ac:dyDescent="0.25">
      <c r="A691" t="s">
        <v>7581</v>
      </c>
      <c r="B691">
        <v>274</v>
      </c>
      <c r="C691" t="s">
        <v>7582</v>
      </c>
      <c r="D691" t="s">
        <v>6369</v>
      </c>
      <c r="E691" t="s">
        <v>7481</v>
      </c>
      <c r="F691" t="s">
        <v>6296</v>
      </c>
      <c r="G691" s="4">
        <v>0.85</v>
      </c>
      <c r="H691">
        <v>93.5</v>
      </c>
      <c r="I691">
        <v>0</v>
      </c>
      <c r="J691">
        <v>110</v>
      </c>
      <c r="K691">
        <v>2022</v>
      </c>
      <c r="L691" s="11"/>
    </row>
    <row r="692" spans="1:12" x14ac:dyDescent="0.25">
      <c r="A692" t="s">
        <v>7583</v>
      </c>
      <c r="B692">
        <v>275</v>
      </c>
      <c r="C692" t="s">
        <v>7584</v>
      </c>
      <c r="D692" t="s">
        <v>6290</v>
      </c>
      <c r="E692" t="s">
        <v>6805</v>
      </c>
      <c r="F692" t="s">
        <v>6303</v>
      </c>
      <c r="G692" s="4">
        <v>2.8000000000000001E-2</v>
      </c>
      <c r="H692">
        <v>1.4</v>
      </c>
      <c r="I692">
        <v>0.3</v>
      </c>
      <c r="J692">
        <v>58</v>
      </c>
      <c r="K692">
        <v>2022</v>
      </c>
      <c r="L692" s="11"/>
    </row>
    <row r="693" spans="1:12" x14ac:dyDescent="0.25">
      <c r="A693" t="s">
        <v>7585</v>
      </c>
      <c r="B693">
        <v>276</v>
      </c>
      <c r="C693" t="s">
        <v>7586</v>
      </c>
      <c r="D693" t="s">
        <v>6294</v>
      </c>
      <c r="E693" t="s">
        <v>6631</v>
      </c>
      <c r="F693" t="s">
        <v>4841</v>
      </c>
      <c r="G693" s="4">
        <v>0.54300000000000004</v>
      </c>
      <c r="H693">
        <v>144.30000000000001</v>
      </c>
      <c r="I693">
        <v>18.5</v>
      </c>
      <c r="J693">
        <v>300</v>
      </c>
      <c r="K693">
        <v>2022</v>
      </c>
      <c r="L693" s="11"/>
    </row>
    <row r="694" spans="1:12" x14ac:dyDescent="0.25">
      <c r="A694" t="s">
        <v>7587</v>
      </c>
      <c r="B694">
        <v>277</v>
      </c>
      <c r="C694" t="s">
        <v>7588</v>
      </c>
      <c r="D694" t="s">
        <v>6277</v>
      </c>
      <c r="E694" t="s">
        <v>6741</v>
      </c>
      <c r="F694" t="s">
        <v>6400</v>
      </c>
      <c r="G694" s="4">
        <v>0.23400000000000001</v>
      </c>
      <c r="H694">
        <v>70</v>
      </c>
      <c r="I694">
        <v>0.2</v>
      </c>
      <c r="J694">
        <v>300</v>
      </c>
      <c r="K694">
        <v>2022</v>
      </c>
      <c r="L694" s="11"/>
    </row>
    <row r="695" spans="1:12" x14ac:dyDescent="0.25">
      <c r="A695" t="s">
        <v>7589</v>
      </c>
      <c r="B695">
        <v>278</v>
      </c>
      <c r="C695" t="s">
        <v>7590</v>
      </c>
      <c r="D695" t="s">
        <v>6290</v>
      </c>
      <c r="E695" t="s">
        <v>6551</v>
      </c>
      <c r="F695" t="s">
        <v>6296</v>
      </c>
      <c r="G695" s="4">
        <v>0.192</v>
      </c>
      <c r="H695">
        <v>5.3</v>
      </c>
      <c r="I695">
        <v>2.6</v>
      </c>
      <c r="J695">
        <v>41.1</v>
      </c>
      <c r="K695">
        <v>2022</v>
      </c>
      <c r="L695" s="11"/>
    </row>
    <row r="696" spans="1:12" x14ac:dyDescent="0.25">
      <c r="A696" t="s">
        <v>7591</v>
      </c>
      <c r="B696">
        <v>279</v>
      </c>
      <c r="C696" t="s">
        <v>7592</v>
      </c>
      <c r="D696" t="s">
        <v>6277</v>
      </c>
      <c r="E696" t="s">
        <v>7593</v>
      </c>
      <c r="F696" t="s">
        <v>6303</v>
      </c>
      <c r="G696" s="4">
        <v>1.2999999999999999E-2</v>
      </c>
      <c r="H696">
        <v>0.9</v>
      </c>
      <c r="I696">
        <v>0.4</v>
      </c>
      <c r="J696">
        <v>98</v>
      </c>
      <c r="K696">
        <v>2022</v>
      </c>
      <c r="L696" s="11"/>
    </row>
    <row r="697" spans="1:12" x14ac:dyDescent="0.25">
      <c r="A697" t="s">
        <v>7594</v>
      </c>
      <c r="B697">
        <v>280</v>
      </c>
      <c r="C697" t="s">
        <v>7595</v>
      </c>
      <c r="D697" t="s">
        <v>6284</v>
      </c>
      <c r="E697" t="s">
        <v>255</v>
      </c>
      <c r="F697" t="s">
        <v>6307</v>
      </c>
      <c r="G697" s="4">
        <v>0.35899999999999999</v>
      </c>
      <c r="H697">
        <v>2.2000000000000002</v>
      </c>
      <c r="I697">
        <v>1.4</v>
      </c>
      <c r="J697">
        <v>10</v>
      </c>
      <c r="K697">
        <v>2022</v>
      </c>
      <c r="L697" s="11"/>
    </row>
    <row r="698" spans="1:12" x14ac:dyDescent="0.25">
      <c r="A698" t="s">
        <v>7596</v>
      </c>
      <c r="B698">
        <v>281</v>
      </c>
      <c r="C698" t="s">
        <v>7597</v>
      </c>
      <c r="D698" t="s">
        <v>6277</v>
      </c>
      <c r="E698" t="s">
        <v>6741</v>
      </c>
      <c r="F698" t="s">
        <v>84</v>
      </c>
      <c r="G698" s="4">
        <v>0.41399999999999998</v>
      </c>
      <c r="H698">
        <v>18.8</v>
      </c>
      <c r="I698">
        <v>1.9</v>
      </c>
      <c r="J698">
        <v>50</v>
      </c>
      <c r="K698">
        <v>2022</v>
      </c>
      <c r="L698" s="11"/>
    </row>
    <row r="699" spans="1:12" x14ac:dyDescent="0.25">
      <c r="A699" t="s">
        <v>7598</v>
      </c>
      <c r="B699">
        <v>282</v>
      </c>
      <c r="C699" t="s">
        <v>7599</v>
      </c>
      <c r="D699" t="s">
        <v>6284</v>
      </c>
      <c r="E699" t="s">
        <v>168</v>
      </c>
      <c r="F699" t="s">
        <v>84</v>
      </c>
      <c r="G699" s="4">
        <v>0.32</v>
      </c>
      <c r="H699">
        <v>90.5</v>
      </c>
      <c r="I699">
        <v>5.5</v>
      </c>
      <c r="J699">
        <v>300</v>
      </c>
      <c r="K699">
        <v>2022</v>
      </c>
      <c r="L699" s="11"/>
    </row>
    <row r="700" spans="1:12" x14ac:dyDescent="0.25">
      <c r="A700" t="s">
        <v>7600</v>
      </c>
      <c r="B700">
        <v>283</v>
      </c>
      <c r="C700" t="s">
        <v>7601</v>
      </c>
      <c r="D700" t="s">
        <v>6369</v>
      </c>
      <c r="E700" t="s">
        <v>6657</v>
      </c>
      <c r="F700" t="s">
        <v>6287</v>
      </c>
      <c r="G700" s="4">
        <v>0.375</v>
      </c>
      <c r="H700">
        <v>25</v>
      </c>
      <c r="I700">
        <v>13.3</v>
      </c>
      <c r="J700">
        <v>102</v>
      </c>
      <c r="K700">
        <v>2022</v>
      </c>
      <c r="L700" s="11"/>
    </row>
    <row r="701" spans="1:12" x14ac:dyDescent="0.25">
      <c r="A701" t="s">
        <v>7602</v>
      </c>
      <c r="B701">
        <v>284</v>
      </c>
      <c r="C701" t="s">
        <v>7603</v>
      </c>
      <c r="D701" t="s">
        <v>6281</v>
      </c>
      <c r="E701" t="s">
        <v>7417</v>
      </c>
      <c r="F701" t="s">
        <v>84</v>
      </c>
      <c r="G701" s="4">
        <v>0.94899999999999995</v>
      </c>
      <c r="H701">
        <v>33.200000000000003</v>
      </c>
      <c r="I701">
        <v>0.3</v>
      </c>
      <c r="J701">
        <v>35.299999999999997</v>
      </c>
      <c r="K701">
        <v>2022</v>
      </c>
      <c r="L701" s="11"/>
    </row>
    <row r="702" spans="1:12" x14ac:dyDescent="0.25">
      <c r="A702" t="s">
        <v>7604</v>
      </c>
      <c r="B702">
        <v>285</v>
      </c>
      <c r="C702" t="s">
        <v>7605</v>
      </c>
      <c r="D702" t="s">
        <v>6290</v>
      </c>
      <c r="E702" t="s">
        <v>6378</v>
      </c>
      <c r="F702" t="s">
        <v>6303</v>
      </c>
      <c r="G702" s="4">
        <v>1.0999999999999999E-2</v>
      </c>
      <c r="H702">
        <v>2.1</v>
      </c>
      <c r="I702">
        <v>2.1</v>
      </c>
      <c r="J702">
        <v>400</v>
      </c>
      <c r="K702">
        <v>2022</v>
      </c>
      <c r="L702" s="11"/>
    </row>
    <row r="703" spans="1:12" x14ac:dyDescent="0.25">
      <c r="A703" t="s">
        <v>7606</v>
      </c>
      <c r="B703">
        <v>286</v>
      </c>
      <c r="C703" t="s">
        <v>7607</v>
      </c>
      <c r="D703" t="s">
        <v>6294</v>
      </c>
      <c r="E703" t="s">
        <v>6736</v>
      </c>
      <c r="F703" t="s">
        <v>6296</v>
      </c>
      <c r="G703" s="4">
        <v>0.69599999999999995</v>
      </c>
      <c r="H703">
        <v>80.8</v>
      </c>
      <c r="I703">
        <v>2.7</v>
      </c>
      <c r="J703">
        <v>120</v>
      </c>
      <c r="K703">
        <v>2022</v>
      </c>
      <c r="L703" s="11"/>
    </row>
    <row r="704" spans="1:12" x14ac:dyDescent="0.25">
      <c r="A704" t="s">
        <v>7608</v>
      </c>
      <c r="B704">
        <v>287</v>
      </c>
      <c r="C704" t="s">
        <v>7609</v>
      </c>
      <c r="D704" t="s">
        <v>6281</v>
      </c>
      <c r="E704" t="s">
        <v>1001</v>
      </c>
      <c r="F704" t="s">
        <v>84</v>
      </c>
      <c r="G704" s="4">
        <v>0.79800000000000004</v>
      </c>
      <c r="H704">
        <v>37.1</v>
      </c>
      <c r="I704">
        <v>0</v>
      </c>
      <c r="J704">
        <v>46.5</v>
      </c>
      <c r="K704">
        <v>2022</v>
      </c>
      <c r="L704" s="11"/>
    </row>
    <row r="705" spans="1:12" x14ac:dyDescent="0.25">
      <c r="A705" t="s">
        <v>7610</v>
      </c>
      <c r="B705">
        <v>288</v>
      </c>
      <c r="C705" t="s">
        <v>7611</v>
      </c>
      <c r="D705" t="s">
        <v>6281</v>
      </c>
      <c r="E705" t="s">
        <v>3163</v>
      </c>
      <c r="F705" t="s">
        <v>6296</v>
      </c>
      <c r="G705" s="4">
        <v>0.94899999999999995</v>
      </c>
      <c r="H705">
        <v>27.9</v>
      </c>
      <c r="I705">
        <v>0.5</v>
      </c>
      <c r="J705">
        <v>30</v>
      </c>
      <c r="K705">
        <v>2022</v>
      </c>
      <c r="L705" s="11"/>
    </row>
    <row r="706" spans="1:12" x14ac:dyDescent="0.25">
      <c r="A706" t="s">
        <v>7612</v>
      </c>
      <c r="B706">
        <v>289</v>
      </c>
      <c r="C706" t="s">
        <v>7613</v>
      </c>
      <c r="D706" t="s">
        <v>6281</v>
      </c>
      <c r="E706" t="s">
        <v>122</v>
      </c>
      <c r="F706" t="s">
        <v>6296</v>
      </c>
      <c r="G706" s="4">
        <v>1</v>
      </c>
      <c r="H706">
        <v>500</v>
      </c>
      <c r="I706">
        <v>0</v>
      </c>
      <c r="J706">
        <v>500</v>
      </c>
      <c r="K706">
        <v>2022</v>
      </c>
      <c r="L706" s="11"/>
    </row>
    <row r="707" spans="1:12" x14ac:dyDescent="0.25">
      <c r="A707" t="s">
        <v>7614</v>
      </c>
      <c r="B707">
        <v>290</v>
      </c>
      <c r="C707" t="s">
        <v>7615</v>
      </c>
      <c r="D707" t="s">
        <v>6281</v>
      </c>
      <c r="E707" t="s">
        <v>2429</v>
      </c>
      <c r="F707" t="s">
        <v>84</v>
      </c>
      <c r="G707" s="4">
        <v>1</v>
      </c>
      <c r="H707">
        <v>46.8</v>
      </c>
      <c r="I707">
        <v>0</v>
      </c>
      <c r="J707">
        <v>46.8</v>
      </c>
      <c r="K707">
        <v>2022</v>
      </c>
      <c r="L707" s="11"/>
    </row>
    <row r="708" spans="1:12" x14ac:dyDescent="0.25">
      <c r="A708" t="s">
        <v>7616</v>
      </c>
      <c r="B708">
        <v>291</v>
      </c>
      <c r="C708" t="s">
        <v>7617</v>
      </c>
      <c r="D708" t="s">
        <v>6294</v>
      </c>
      <c r="E708" t="s">
        <v>7258</v>
      </c>
      <c r="F708" t="s">
        <v>6307</v>
      </c>
      <c r="G708" s="4">
        <v>6.5000000000000002E-2</v>
      </c>
      <c r="H708">
        <v>1.4</v>
      </c>
      <c r="I708">
        <v>0</v>
      </c>
      <c r="J708">
        <v>21</v>
      </c>
      <c r="K708">
        <v>2022</v>
      </c>
      <c r="L708" s="11"/>
    </row>
    <row r="709" spans="1:12" x14ac:dyDescent="0.25">
      <c r="A709" t="s">
        <v>7618</v>
      </c>
      <c r="B709">
        <v>292</v>
      </c>
      <c r="C709" t="s">
        <v>7619</v>
      </c>
      <c r="D709" t="s">
        <v>6290</v>
      </c>
      <c r="E709" t="s">
        <v>6866</v>
      </c>
      <c r="F709" t="s">
        <v>6313</v>
      </c>
      <c r="G709" s="4">
        <v>0.79700000000000004</v>
      </c>
      <c r="H709">
        <v>52.4</v>
      </c>
      <c r="I709">
        <v>1.8</v>
      </c>
      <c r="J709">
        <v>68</v>
      </c>
      <c r="K709">
        <v>2022</v>
      </c>
      <c r="L709" s="11"/>
    </row>
    <row r="710" spans="1:12" x14ac:dyDescent="0.25">
      <c r="A710" t="s">
        <v>7620</v>
      </c>
      <c r="B710">
        <v>293</v>
      </c>
      <c r="C710" t="s">
        <v>7621</v>
      </c>
      <c r="D710" t="s">
        <v>6281</v>
      </c>
      <c r="E710" t="s">
        <v>638</v>
      </c>
      <c r="F710" t="s">
        <v>6296</v>
      </c>
      <c r="G710" s="4">
        <v>0.51200000000000001</v>
      </c>
      <c r="H710">
        <v>86.7</v>
      </c>
      <c r="I710">
        <v>0</v>
      </c>
      <c r="J710">
        <v>169.4</v>
      </c>
      <c r="K710">
        <v>2022</v>
      </c>
      <c r="L710" s="11"/>
    </row>
    <row r="711" spans="1:12" x14ac:dyDescent="0.25">
      <c r="A711" t="s">
        <v>7622</v>
      </c>
      <c r="B711">
        <v>294</v>
      </c>
      <c r="C711" t="s">
        <v>7623</v>
      </c>
      <c r="D711" t="s">
        <v>6369</v>
      </c>
      <c r="E711" t="s">
        <v>6657</v>
      </c>
      <c r="F711" t="s">
        <v>84</v>
      </c>
      <c r="G711" s="4">
        <v>0.84399999999999997</v>
      </c>
      <c r="H711">
        <v>80.7</v>
      </c>
      <c r="I711">
        <v>20.5</v>
      </c>
      <c r="J711">
        <v>120</v>
      </c>
      <c r="K711">
        <v>2022</v>
      </c>
      <c r="L711" s="11"/>
    </row>
    <row r="712" spans="1:12" x14ac:dyDescent="0.25">
      <c r="A712" t="s">
        <v>7624</v>
      </c>
      <c r="B712">
        <v>295</v>
      </c>
      <c r="C712" t="s">
        <v>7625</v>
      </c>
      <c r="D712" t="s">
        <v>6294</v>
      </c>
      <c r="E712" t="s">
        <v>6325</v>
      </c>
      <c r="F712" t="s">
        <v>6708</v>
      </c>
      <c r="G712" s="4">
        <v>0.249</v>
      </c>
      <c r="H712">
        <v>70.7</v>
      </c>
      <c r="I712">
        <v>4</v>
      </c>
      <c r="J712">
        <v>300</v>
      </c>
      <c r="K712">
        <v>2022</v>
      </c>
      <c r="L712" s="11"/>
    </row>
    <row r="713" spans="1:12" x14ac:dyDescent="0.25">
      <c r="A713" t="s">
        <v>7626</v>
      </c>
      <c r="B713">
        <v>296</v>
      </c>
      <c r="C713" t="s">
        <v>7627</v>
      </c>
      <c r="D713" t="s">
        <v>6281</v>
      </c>
      <c r="E713" t="s">
        <v>222</v>
      </c>
      <c r="F713" t="s">
        <v>6448</v>
      </c>
      <c r="G713" s="4">
        <v>0.25900000000000001</v>
      </c>
      <c r="H713">
        <v>3.5</v>
      </c>
      <c r="I713">
        <v>0</v>
      </c>
      <c r="J713">
        <v>13.5</v>
      </c>
      <c r="K713">
        <v>2022</v>
      </c>
      <c r="L713" s="11"/>
    </row>
    <row r="714" spans="1:12" x14ac:dyDescent="0.25">
      <c r="A714" t="s">
        <v>7628</v>
      </c>
      <c r="B714">
        <v>297</v>
      </c>
      <c r="C714" t="s">
        <v>7629</v>
      </c>
      <c r="D714" t="s">
        <v>6284</v>
      </c>
      <c r="E714" t="s">
        <v>255</v>
      </c>
      <c r="F714" t="s">
        <v>6400</v>
      </c>
      <c r="G714" s="4">
        <v>0.36199999999999999</v>
      </c>
      <c r="H714">
        <v>8.6999999999999993</v>
      </c>
      <c r="I714">
        <v>0</v>
      </c>
      <c r="J714">
        <v>24</v>
      </c>
      <c r="K714">
        <v>2022</v>
      </c>
      <c r="L714" s="11"/>
    </row>
    <row r="715" spans="1:12" x14ac:dyDescent="0.25">
      <c r="A715" t="s">
        <v>7630</v>
      </c>
      <c r="B715">
        <v>298</v>
      </c>
      <c r="C715" t="s">
        <v>7631</v>
      </c>
      <c r="D715" t="s">
        <v>6369</v>
      </c>
      <c r="E715" t="s">
        <v>6392</v>
      </c>
      <c r="F715" t="s">
        <v>6303</v>
      </c>
      <c r="G715" s="4">
        <v>0</v>
      </c>
      <c r="H715">
        <v>0</v>
      </c>
      <c r="I715">
        <v>0</v>
      </c>
      <c r="J715">
        <v>500</v>
      </c>
      <c r="K715">
        <v>2022</v>
      </c>
      <c r="L715" s="11"/>
    </row>
    <row r="716" spans="1:12" x14ac:dyDescent="0.25">
      <c r="A716" t="s">
        <v>7632</v>
      </c>
      <c r="B716">
        <v>299</v>
      </c>
      <c r="C716" t="s">
        <v>7633</v>
      </c>
      <c r="D716" t="s">
        <v>6290</v>
      </c>
      <c r="E716" t="s">
        <v>6866</v>
      </c>
      <c r="F716" t="s">
        <v>6303</v>
      </c>
      <c r="G716" s="4">
        <v>0.185</v>
      </c>
      <c r="H716">
        <v>5</v>
      </c>
      <c r="I716">
        <v>4.2</v>
      </c>
      <c r="J716">
        <v>50</v>
      </c>
      <c r="K716">
        <v>2022</v>
      </c>
      <c r="L716" s="11"/>
    </row>
    <row r="717" spans="1:12" x14ac:dyDescent="0.25">
      <c r="A717" t="s">
        <v>7634</v>
      </c>
      <c r="B717">
        <v>300</v>
      </c>
      <c r="C717" t="s">
        <v>7635</v>
      </c>
      <c r="D717" t="s">
        <v>6294</v>
      </c>
      <c r="E717" t="s">
        <v>6344</v>
      </c>
      <c r="F717" t="s">
        <v>6303</v>
      </c>
      <c r="G717" s="4">
        <v>0.02</v>
      </c>
      <c r="H717">
        <v>2.5</v>
      </c>
      <c r="I717">
        <v>0.8</v>
      </c>
      <c r="J717">
        <v>164.3</v>
      </c>
      <c r="K717">
        <v>2022</v>
      </c>
      <c r="L717" s="11"/>
    </row>
    <row r="718" spans="1:12" x14ac:dyDescent="0.25">
      <c r="A718" t="s">
        <v>7636</v>
      </c>
      <c r="B718">
        <v>301</v>
      </c>
      <c r="C718" t="s">
        <v>7637</v>
      </c>
      <c r="D718" t="s">
        <v>6294</v>
      </c>
      <c r="E718" t="s">
        <v>6631</v>
      </c>
      <c r="F718" t="s">
        <v>6287</v>
      </c>
      <c r="G718" s="4">
        <v>0.59699999999999998</v>
      </c>
      <c r="H718">
        <v>113.5</v>
      </c>
      <c r="I718">
        <v>65.7</v>
      </c>
      <c r="J718">
        <v>300</v>
      </c>
      <c r="K718">
        <v>2022</v>
      </c>
      <c r="L718" s="11"/>
    </row>
    <row r="719" spans="1:12" x14ac:dyDescent="0.25">
      <c r="A719" t="s">
        <v>7638</v>
      </c>
      <c r="B719">
        <v>302</v>
      </c>
      <c r="C719" t="s">
        <v>7639</v>
      </c>
      <c r="D719" t="s">
        <v>6299</v>
      </c>
      <c r="E719" t="s">
        <v>715</v>
      </c>
      <c r="F719" t="s">
        <v>4841</v>
      </c>
      <c r="G719" s="4">
        <v>0.23400000000000001</v>
      </c>
      <c r="H719">
        <v>10.6</v>
      </c>
      <c r="I719">
        <v>0</v>
      </c>
      <c r="J719">
        <v>45</v>
      </c>
      <c r="K719">
        <v>2022</v>
      </c>
      <c r="L719" s="11"/>
    </row>
    <row r="720" spans="1:12" x14ac:dyDescent="0.25">
      <c r="A720" t="s">
        <v>7640</v>
      </c>
      <c r="B720">
        <v>303</v>
      </c>
      <c r="C720" t="s">
        <v>7641</v>
      </c>
      <c r="D720" t="s">
        <v>6281</v>
      </c>
      <c r="E720" t="s">
        <v>6705</v>
      </c>
      <c r="F720" t="s">
        <v>6303</v>
      </c>
      <c r="G720" s="4">
        <v>0.04</v>
      </c>
      <c r="H720">
        <v>1.1000000000000001</v>
      </c>
      <c r="I720">
        <v>0</v>
      </c>
      <c r="J720">
        <v>27</v>
      </c>
      <c r="K720">
        <v>2022</v>
      </c>
      <c r="L720" s="11"/>
    </row>
    <row r="721" spans="1:12" x14ac:dyDescent="0.25">
      <c r="A721" t="s">
        <v>7642</v>
      </c>
      <c r="B721">
        <v>304</v>
      </c>
      <c r="C721" t="s">
        <v>7643</v>
      </c>
      <c r="D721" t="s">
        <v>6290</v>
      </c>
      <c r="E721" t="s">
        <v>7644</v>
      </c>
      <c r="F721" t="s">
        <v>6400</v>
      </c>
      <c r="G721" s="4">
        <v>7.1999999999999995E-2</v>
      </c>
      <c r="H721">
        <v>5</v>
      </c>
      <c r="I721">
        <v>1</v>
      </c>
      <c r="J721">
        <v>83</v>
      </c>
      <c r="K721">
        <v>2022</v>
      </c>
      <c r="L721" s="11"/>
    </row>
    <row r="722" spans="1:12" x14ac:dyDescent="0.25">
      <c r="A722" t="s">
        <v>7645</v>
      </c>
      <c r="B722">
        <v>305</v>
      </c>
      <c r="C722" t="s">
        <v>7646</v>
      </c>
      <c r="D722" t="s">
        <v>6294</v>
      </c>
      <c r="E722" t="s">
        <v>6442</v>
      </c>
      <c r="F722" t="s">
        <v>6319</v>
      </c>
      <c r="G722" s="4">
        <v>0.375</v>
      </c>
      <c r="H722">
        <v>31.3</v>
      </c>
      <c r="I722">
        <v>62.5</v>
      </c>
      <c r="J722">
        <v>250</v>
      </c>
      <c r="K722">
        <v>2022</v>
      </c>
      <c r="L722" s="11"/>
    </row>
    <row r="723" spans="1:12" x14ac:dyDescent="0.25">
      <c r="A723" t="s">
        <v>7647</v>
      </c>
      <c r="B723">
        <v>306</v>
      </c>
      <c r="C723" t="s">
        <v>7648</v>
      </c>
      <c r="D723" t="s">
        <v>6277</v>
      </c>
      <c r="E723" t="s">
        <v>7649</v>
      </c>
      <c r="F723" t="s">
        <v>6303</v>
      </c>
      <c r="G723" s="4">
        <v>0</v>
      </c>
      <c r="H723">
        <v>0</v>
      </c>
      <c r="I723">
        <v>0</v>
      </c>
      <c r="J723">
        <v>90</v>
      </c>
      <c r="K723">
        <v>2022</v>
      </c>
      <c r="L723" s="11"/>
    </row>
    <row r="724" spans="1:12" x14ac:dyDescent="0.25">
      <c r="A724" t="s">
        <v>7650</v>
      </c>
      <c r="B724">
        <v>307</v>
      </c>
      <c r="C724" t="s">
        <v>7651</v>
      </c>
      <c r="D724" t="s">
        <v>6290</v>
      </c>
      <c r="E724" t="s">
        <v>6529</v>
      </c>
      <c r="F724" t="s">
        <v>6303</v>
      </c>
      <c r="G724" s="4">
        <v>1.4999999999999999E-2</v>
      </c>
      <c r="H724">
        <v>0.6</v>
      </c>
      <c r="I724">
        <v>0.2</v>
      </c>
      <c r="J724">
        <v>48.3</v>
      </c>
      <c r="K724">
        <v>2022</v>
      </c>
      <c r="L724" s="11"/>
    </row>
    <row r="725" spans="1:12" x14ac:dyDescent="0.25">
      <c r="A725" t="s">
        <v>7652</v>
      </c>
      <c r="B725">
        <v>308</v>
      </c>
      <c r="C725" t="s">
        <v>7653</v>
      </c>
      <c r="D725" t="s">
        <v>6299</v>
      </c>
      <c r="E725" t="s">
        <v>715</v>
      </c>
      <c r="F725" t="s">
        <v>6316</v>
      </c>
      <c r="G725" s="4">
        <v>8.7999999999999995E-2</v>
      </c>
      <c r="H725">
        <v>0</v>
      </c>
      <c r="I725">
        <v>7</v>
      </c>
      <c r="J725">
        <v>80</v>
      </c>
      <c r="K725">
        <v>2022</v>
      </c>
      <c r="L725" s="11"/>
    </row>
    <row r="726" spans="1:12" x14ac:dyDescent="0.25">
      <c r="A726" t="s">
        <v>7654</v>
      </c>
      <c r="B726">
        <v>309</v>
      </c>
      <c r="C726" t="s">
        <v>7655</v>
      </c>
      <c r="D726" t="s">
        <v>6281</v>
      </c>
      <c r="E726" t="s">
        <v>4732</v>
      </c>
      <c r="F726" t="s">
        <v>6287</v>
      </c>
      <c r="G726" s="4">
        <v>0.65900000000000003</v>
      </c>
      <c r="H726">
        <v>13.8</v>
      </c>
      <c r="I726">
        <v>197.3</v>
      </c>
      <c r="J726">
        <v>320</v>
      </c>
      <c r="K726">
        <v>2022</v>
      </c>
      <c r="L726" s="11"/>
    </row>
    <row r="727" spans="1:12" x14ac:dyDescent="0.25">
      <c r="A727" t="s">
        <v>7656</v>
      </c>
      <c r="B727">
        <v>310</v>
      </c>
      <c r="C727" t="s">
        <v>7657</v>
      </c>
      <c r="D727" t="s">
        <v>6294</v>
      </c>
      <c r="E727" t="s">
        <v>6412</v>
      </c>
      <c r="F727" t="s">
        <v>6708</v>
      </c>
      <c r="G727" s="4">
        <v>0.379</v>
      </c>
      <c r="H727">
        <v>30.8</v>
      </c>
      <c r="I727">
        <v>7.2</v>
      </c>
      <c r="J727">
        <v>100</v>
      </c>
      <c r="K727">
        <v>2022</v>
      </c>
      <c r="L727" s="11"/>
    </row>
    <row r="728" spans="1:12" x14ac:dyDescent="0.25">
      <c r="A728" t="s">
        <v>7658</v>
      </c>
      <c r="B728">
        <v>311</v>
      </c>
      <c r="C728" t="s">
        <v>7659</v>
      </c>
      <c r="D728" t="s">
        <v>6299</v>
      </c>
      <c r="E728" t="s">
        <v>715</v>
      </c>
      <c r="F728" t="s">
        <v>6316</v>
      </c>
      <c r="G728" s="4">
        <v>1</v>
      </c>
      <c r="H728">
        <v>0.7</v>
      </c>
      <c r="I728">
        <v>64.400000000000006</v>
      </c>
      <c r="J728">
        <v>65</v>
      </c>
      <c r="K728">
        <v>2022</v>
      </c>
      <c r="L728" s="11"/>
    </row>
    <row r="729" spans="1:12" x14ac:dyDescent="0.25">
      <c r="A729" t="s">
        <v>7660</v>
      </c>
      <c r="B729">
        <v>312</v>
      </c>
      <c r="C729" t="s">
        <v>7661</v>
      </c>
      <c r="D729" t="s">
        <v>6290</v>
      </c>
      <c r="E729" t="s">
        <v>6805</v>
      </c>
      <c r="F729" t="s">
        <v>6303</v>
      </c>
      <c r="G729" s="4">
        <v>3.2000000000000001E-2</v>
      </c>
      <c r="H729">
        <v>0.3</v>
      </c>
      <c r="I729">
        <v>0.5</v>
      </c>
      <c r="J729">
        <v>25.5</v>
      </c>
      <c r="K729">
        <v>2022</v>
      </c>
      <c r="L729" s="11"/>
    </row>
    <row r="730" spans="1:12" x14ac:dyDescent="0.25">
      <c r="A730" t="s">
        <v>7662</v>
      </c>
      <c r="B730">
        <v>313</v>
      </c>
      <c r="C730" t="s">
        <v>7663</v>
      </c>
      <c r="D730" t="s">
        <v>6369</v>
      </c>
      <c r="E730" t="s">
        <v>6521</v>
      </c>
      <c r="F730" t="s">
        <v>6319</v>
      </c>
      <c r="G730" s="4">
        <v>0.46400000000000002</v>
      </c>
      <c r="H730">
        <v>53.6</v>
      </c>
      <c r="I730">
        <v>178.6</v>
      </c>
      <c r="J730">
        <v>500</v>
      </c>
      <c r="K730">
        <v>2022</v>
      </c>
      <c r="L730" s="11"/>
    </row>
    <row r="731" spans="1:12" x14ac:dyDescent="0.25">
      <c r="A731" t="s">
        <v>7664</v>
      </c>
      <c r="B731">
        <v>314</v>
      </c>
      <c r="C731" t="s">
        <v>7665</v>
      </c>
      <c r="D731" t="s">
        <v>6294</v>
      </c>
      <c r="E731" t="s">
        <v>6837</v>
      </c>
      <c r="F731" t="s">
        <v>6316</v>
      </c>
      <c r="G731" s="4">
        <v>0.80400000000000005</v>
      </c>
      <c r="H731">
        <v>1</v>
      </c>
      <c r="I731">
        <v>31.1</v>
      </c>
      <c r="J731">
        <v>40</v>
      </c>
      <c r="K731">
        <v>2022</v>
      </c>
      <c r="L731" s="11"/>
    </row>
    <row r="732" spans="1:12" x14ac:dyDescent="0.25">
      <c r="A732" t="s">
        <v>7666</v>
      </c>
      <c r="B732">
        <v>315</v>
      </c>
      <c r="C732" t="s">
        <v>7667</v>
      </c>
      <c r="D732" t="s">
        <v>6294</v>
      </c>
      <c r="E732" t="s">
        <v>6736</v>
      </c>
      <c r="F732" t="s">
        <v>6400</v>
      </c>
      <c r="G732" s="4">
        <v>0.439</v>
      </c>
      <c r="H732">
        <v>48.5</v>
      </c>
      <c r="I732">
        <v>8.1</v>
      </c>
      <c r="J732">
        <v>129</v>
      </c>
      <c r="K732">
        <v>2022</v>
      </c>
      <c r="L732" s="11"/>
    </row>
    <row r="733" spans="1:12" x14ac:dyDescent="0.25">
      <c r="A733" t="s">
        <v>7668</v>
      </c>
      <c r="B733">
        <v>316</v>
      </c>
      <c r="C733" t="s">
        <v>7669</v>
      </c>
      <c r="D733" t="s">
        <v>6284</v>
      </c>
      <c r="E733" t="s">
        <v>88</v>
      </c>
      <c r="F733" t="s">
        <v>84</v>
      </c>
      <c r="G733" s="4">
        <v>7.2999999999999995E-2</v>
      </c>
      <c r="H733">
        <v>7</v>
      </c>
      <c r="I733">
        <v>11.3</v>
      </c>
      <c r="J733">
        <v>250</v>
      </c>
      <c r="K733">
        <v>2022</v>
      </c>
      <c r="L733" s="11"/>
    </row>
    <row r="734" spans="1:12" x14ac:dyDescent="0.25">
      <c r="A734" t="s">
        <v>7670</v>
      </c>
      <c r="B734">
        <v>317</v>
      </c>
      <c r="C734" t="s">
        <v>7671</v>
      </c>
      <c r="D734" t="s">
        <v>6281</v>
      </c>
      <c r="E734" t="s">
        <v>1029</v>
      </c>
      <c r="F734" t="s">
        <v>6400</v>
      </c>
      <c r="G734" s="4">
        <v>0.25700000000000001</v>
      </c>
      <c r="H734">
        <v>9.4</v>
      </c>
      <c r="I734">
        <v>3.1</v>
      </c>
      <c r="J734">
        <v>48.9</v>
      </c>
      <c r="K734">
        <v>2022</v>
      </c>
      <c r="L734" s="11"/>
    </row>
    <row r="735" spans="1:12" x14ac:dyDescent="0.25">
      <c r="A735" t="s">
        <v>7672</v>
      </c>
      <c r="B735">
        <v>318</v>
      </c>
      <c r="C735" t="s">
        <v>7673</v>
      </c>
      <c r="D735" t="s">
        <v>6284</v>
      </c>
      <c r="E735" t="s">
        <v>698</v>
      </c>
      <c r="F735" t="s">
        <v>6319</v>
      </c>
      <c r="G735" s="4">
        <v>0.2</v>
      </c>
      <c r="H735">
        <v>5.3</v>
      </c>
      <c r="I735">
        <v>5.3</v>
      </c>
      <c r="J735">
        <v>52.5</v>
      </c>
      <c r="K735">
        <v>2022</v>
      </c>
      <c r="L735" s="11"/>
    </row>
    <row r="736" spans="1:12" x14ac:dyDescent="0.25">
      <c r="A736" t="s">
        <v>7674</v>
      </c>
      <c r="B736">
        <v>319</v>
      </c>
      <c r="C736" t="s">
        <v>7675</v>
      </c>
      <c r="D736" t="s">
        <v>6284</v>
      </c>
      <c r="E736" t="s">
        <v>397</v>
      </c>
      <c r="F736" t="s">
        <v>6303</v>
      </c>
      <c r="G736" s="4">
        <v>3.9E-2</v>
      </c>
      <c r="H736">
        <v>2</v>
      </c>
      <c r="I736">
        <v>2</v>
      </c>
      <c r="J736">
        <v>100</v>
      </c>
      <c r="K736">
        <v>2022</v>
      </c>
      <c r="L736" s="11"/>
    </row>
    <row r="737" spans="1:12" x14ac:dyDescent="0.25">
      <c r="A737" t="s">
        <v>7676</v>
      </c>
      <c r="B737">
        <v>320</v>
      </c>
      <c r="C737" t="s">
        <v>7677</v>
      </c>
      <c r="D737" t="s">
        <v>6281</v>
      </c>
      <c r="E737" t="s">
        <v>113</v>
      </c>
      <c r="F737" t="s">
        <v>6319</v>
      </c>
      <c r="G737" s="4">
        <v>0.183</v>
      </c>
      <c r="H737">
        <v>0</v>
      </c>
      <c r="I737">
        <v>137.5</v>
      </c>
      <c r="J737">
        <v>750</v>
      </c>
      <c r="K737">
        <v>2022</v>
      </c>
      <c r="L737" s="11"/>
    </row>
    <row r="738" spans="1:12" x14ac:dyDescent="0.25">
      <c r="A738" t="s">
        <v>7678</v>
      </c>
      <c r="B738">
        <v>321</v>
      </c>
      <c r="C738" t="s">
        <v>7679</v>
      </c>
      <c r="D738" t="s">
        <v>6369</v>
      </c>
      <c r="E738" t="s">
        <v>7680</v>
      </c>
      <c r="F738" t="s">
        <v>132</v>
      </c>
      <c r="G738" s="4">
        <v>0.155</v>
      </c>
      <c r="H738">
        <v>3.3</v>
      </c>
      <c r="I738">
        <v>3.5</v>
      </c>
      <c r="J738">
        <v>44</v>
      </c>
      <c r="K738">
        <v>2022</v>
      </c>
      <c r="L738" s="11"/>
    </row>
    <row r="739" spans="1:12" x14ac:dyDescent="0.25">
      <c r="A739" t="s">
        <v>7681</v>
      </c>
      <c r="B739">
        <v>322</v>
      </c>
      <c r="C739" t="s">
        <v>7682</v>
      </c>
      <c r="D739" t="s">
        <v>6369</v>
      </c>
      <c r="E739" t="s">
        <v>6715</v>
      </c>
      <c r="F739" t="s">
        <v>6296</v>
      </c>
      <c r="G739" s="4">
        <v>0.80400000000000005</v>
      </c>
      <c r="H739">
        <v>121.4</v>
      </c>
      <c r="I739">
        <v>280.39999999999998</v>
      </c>
      <c r="J739">
        <v>500</v>
      </c>
      <c r="K739">
        <v>2022</v>
      </c>
      <c r="L739" s="11"/>
    </row>
    <row r="740" spans="1:12" x14ac:dyDescent="0.25">
      <c r="A740" t="s">
        <v>7683</v>
      </c>
      <c r="B740">
        <v>323</v>
      </c>
      <c r="C740" t="s">
        <v>7684</v>
      </c>
      <c r="D740" t="s">
        <v>6294</v>
      </c>
      <c r="E740" t="s">
        <v>6333</v>
      </c>
      <c r="F740" t="s">
        <v>6303</v>
      </c>
      <c r="G740" s="4">
        <v>8.9999999999999993E-3</v>
      </c>
      <c r="H740">
        <v>0.5</v>
      </c>
      <c r="I740">
        <v>0</v>
      </c>
      <c r="J740">
        <v>60</v>
      </c>
      <c r="K740">
        <v>2022</v>
      </c>
      <c r="L740" s="11"/>
    </row>
    <row r="741" spans="1:12" x14ac:dyDescent="0.25">
      <c r="A741" t="s">
        <v>7685</v>
      </c>
      <c r="B741">
        <v>324</v>
      </c>
      <c r="C741" t="s">
        <v>7686</v>
      </c>
      <c r="D741" t="s">
        <v>6299</v>
      </c>
      <c r="E741" t="s">
        <v>715</v>
      </c>
      <c r="F741" t="s">
        <v>6296</v>
      </c>
      <c r="G741" s="4">
        <v>0.499</v>
      </c>
      <c r="H741">
        <v>24.9</v>
      </c>
      <c r="I741">
        <v>0.1</v>
      </c>
      <c r="J741">
        <v>50</v>
      </c>
      <c r="K741">
        <v>2022</v>
      </c>
      <c r="L741" s="11"/>
    </row>
    <row r="742" spans="1:12" x14ac:dyDescent="0.25">
      <c r="A742" t="s">
        <v>7687</v>
      </c>
      <c r="B742">
        <v>325</v>
      </c>
      <c r="C742" t="s">
        <v>7688</v>
      </c>
      <c r="D742" t="s">
        <v>6299</v>
      </c>
      <c r="E742" t="s">
        <v>715</v>
      </c>
      <c r="F742" t="s">
        <v>6303</v>
      </c>
      <c r="G742" s="4">
        <v>1E-3</v>
      </c>
      <c r="H742">
        <v>0</v>
      </c>
      <c r="I742">
        <v>0</v>
      </c>
      <c r="J742">
        <v>25</v>
      </c>
      <c r="K742">
        <v>2022</v>
      </c>
      <c r="L742" s="11"/>
    </row>
    <row r="743" spans="1:12" x14ac:dyDescent="0.25">
      <c r="A743" t="s">
        <v>7689</v>
      </c>
      <c r="B743">
        <v>326</v>
      </c>
      <c r="C743" t="s">
        <v>7690</v>
      </c>
      <c r="D743" t="s">
        <v>6290</v>
      </c>
      <c r="E743" t="s">
        <v>6406</v>
      </c>
      <c r="F743" t="s">
        <v>6287</v>
      </c>
      <c r="G743" s="4">
        <v>0.437</v>
      </c>
      <c r="H743">
        <v>35.4</v>
      </c>
      <c r="I743">
        <v>8.3000000000000007</v>
      </c>
      <c r="J743">
        <v>100</v>
      </c>
      <c r="K743">
        <v>2022</v>
      </c>
      <c r="L743" s="11"/>
    </row>
    <row r="744" spans="1:12" x14ac:dyDescent="0.25">
      <c r="A744" t="s">
        <v>7691</v>
      </c>
      <c r="B744">
        <v>327</v>
      </c>
      <c r="C744" t="s">
        <v>7692</v>
      </c>
      <c r="D744" t="s">
        <v>6369</v>
      </c>
      <c r="E744" t="s">
        <v>7397</v>
      </c>
      <c r="F744" t="s">
        <v>6296</v>
      </c>
      <c r="G744" s="4">
        <v>0.91700000000000004</v>
      </c>
      <c r="H744">
        <v>15.3</v>
      </c>
      <c r="I744">
        <v>3</v>
      </c>
      <c r="J744">
        <v>20</v>
      </c>
      <c r="K744">
        <v>2022</v>
      </c>
      <c r="L744" s="11"/>
    </row>
    <row r="745" spans="1:12" x14ac:dyDescent="0.25">
      <c r="A745" t="s">
        <v>7693</v>
      </c>
      <c r="B745">
        <v>328</v>
      </c>
      <c r="C745" t="s">
        <v>7694</v>
      </c>
      <c r="D745" t="s">
        <v>6294</v>
      </c>
      <c r="E745" t="s">
        <v>6784</v>
      </c>
      <c r="F745" t="s">
        <v>6400</v>
      </c>
      <c r="G745" s="4">
        <v>0.68300000000000005</v>
      </c>
      <c r="H745">
        <v>90.2</v>
      </c>
      <c r="I745">
        <v>38</v>
      </c>
      <c r="J745">
        <v>187.5</v>
      </c>
      <c r="K745">
        <v>2022</v>
      </c>
      <c r="L745" s="11"/>
    </row>
    <row r="746" spans="1:12" x14ac:dyDescent="0.25">
      <c r="A746" t="s">
        <v>7695</v>
      </c>
      <c r="B746">
        <v>329</v>
      </c>
      <c r="C746" t="s">
        <v>7696</v>
      </c>
      <c r="D746" t="s">
        <v>6294</v>
      </c>
      <c r="E746" t="s">
        <v>7388</v>
      </c>
      <c r="F746" t="s">
        <v>6400</v>
      </c>
      <c r="G746" s="4">
        <v>0.224</v>
      </c>
      <c r="H746">
        <v>5.9</v>
      </c>
      <c r="I746">
        <v>0</v>
      </c>
      <c r="J746">
        <v>26.5</v>
      </c>
      <c r="K746">
        <v>2022</v>
      </c>
      <c r="L746" s="11"/>
    </row>
    <row r="747" spans="1:12" x14ac:dyDescent="0.25">
      <c r="A747" t="s">
        <v>7697</v>
      </c>
      <c r="B747">
        <v>330</v>
      </c>
      <c r="C747" t="s">
        <v>7698</v>
      </c>
      <c r="D747" t="s">
        <v>6277</v>
      </c>
      <c r="E747" t="s">
        <v>4733</v>
      </c>
      <c r="F747" t="s">
        <v>6400</v>
      </c>
      <c r="G747" s="4">
        <v>0.128</v>
      </c>
      <c r="H747">
        <v>44.8</v>
      </c>
      <c r="I747">
        <v>0</v>
      </c>
      <c r="J747">
        <v>350</v>
      </c>
      <c r="K747">
        <v>2022</v>
      </c>
      <c r="L747" s="11"/>
    </row>
    <row r="748" spans="1:12" x14ac:dyDescent="0.25">
      <c r="A748" t="s">
        <v>7699</v>
      </c>
      <c r="B748">
        <v>331</v>
      </c>
      <c r="C748" t="s">
        <v>7700</v>
      </c>
      <c r="D748" t="s">
        <v>6277</v>
      </c>
      <c r="E748" t="s">
        <v>6278</v>
      </c>
      <c r="F748" t="s">
        <v>6400</v>
      </c>
      <c r="G748" s="4">
        <v>0.23499999999999999</v>
      </c>
      <c r="H748">
        <v>94.2</v>
      </c>
      <c r="I748">
        <v>0</v>
      </c>
      <c r="J748">
        <v>400</v>
      </c>
      <c r="K748">
        <v>2022</v>
      </c>
      <c r="L748" s="11"/>
    </row>
    <row r="749" spans="1:12" x14ac:dyDescent="0.25">
      <c r="A749" t="s">
        <v>7701</v>
      </c>
      <c r="B749">
        <v>332</v>
      </c>
      <c r="C749" t="s">
        <v>7702</v>
      </c>
      <c r="D749" t="s">
        <v>6290</v>
      </c>
      <c r="E749" t="s">
        <v>6506</v>
      </c>
      <c r="F749" t="s">
        <v>6303</v>
      </c>
      <c r="G749" s="4">
        <v>4.1000000000000002E-2</v>
      </c>
      <c r="H749">
        <v>0.6</v>
      </c>
      <c r="I749">
        <v>2.7</v>
      </c>
      <c r="J749">
        <v>80</v>
      </c>
      <c r="K749">
        <v>2022</v>
      </c>
      <c r="L749" s="11"/>
    </row>
    <row r="750" spans="1:12" x14ac:dyDescent="0.25">
      <c r="A750" t="s">
        <v>7703</v>
      </c>
      <c r="B750">
        <v>333</v>
      </c>
      <c r="C750" t="s">
        <v>7704</v>
      </c>
      <c r="D750" t="s">
        <v>6294</v>
      </c>
      <c r="E750" t="s">
        <v>6928</v>
      </c>
      <c r="F750" t="s">
        <v>6287</v>
      </c>
      <c r="G750" s="4">
        <v>1</v>
      </c>
      <c r="H750">
        <v>25.5</v>
      </c>
      <c r="I750">
        <v>9.5</v>
      </c>
      <c r="J750">
        <v>35</v>
      </c>
      <c r="K750">
        <v>2022</v>
      </c>
      <c r="L750" s="11"/>
    </row>
    <row r="751" spans="1:12" x14ac:dyDescent="0.25">
      <c r="A751" t="s">
        <v>7705</v>
      </c>
      <c r="B751">
        <v>334</v>
      </c>
      <c r="C751" t="s">
        <v>7706</v>
      </c>
      <c r="D751" t="s">
        <v>6290</v>
      </c>
      <c r="E751" t="s">
        <v>6551</v>
      </c>
      <c r="F751" t="s">
        <v>6303</v>
      </c>
      <c r="G751" s="4">
        <v>6.0000000000000001E-3</v>
      </c>
      <c r="H751">
        <v>0</v>
      </c>
      <c r="I751">
        <v>0.1</v>
      </c>
      <c r="J751">
        <v>18.100000000000001</v>
      </c>
      <c r="K751">
        <v>2022</v>
      </c>
      <c r="L751" s="11"/>
    </row>
    <row r="752" spans="1:12" x14ac:dyDescent="0.25">
      <c r="A752" t="s">
        <v>7707</v>
      </c>
      <c r="B752">
        <v>335</v>
      </c>
      <c r="C752" t="s">
        <v>7708</v>
      </c>
      <c r="D752" t="s">
        <v>6284</v>
      </c>
      <c r="E752" t="s">
        <v>88</v>
      </c>
      <c r="F752" t="s">
        <v>84</v>
      </c>
      <c r="G752" s="4">
        <v>0.98499999999999999</v>
      </c>
      <c r="H752">
        <v>31</v>
      </c>
      <c r="I752">
        <v>210.3</v>
      </c>
      <c r="J752">
        <v>245</v>
      </c>
      <c r="K752">
        <v>2022</v>
      </c>
      <c r="L752" s="11"/>
    </row>
    <row r="753" spans="1:12" x14ac:dyDescent="0.25">
      <c r="A753" t="s">
        <v>7709</v>
      </c>
      <c r="B753">
        <v>336</v>
      </c>
      <c r="C753" t="s">
        <v>7710</v>
      </c>
      <c r="D753" t="s">
        <v>6299</v>
      </c>
      <c r="E753" t="s">
        <v>525</v>
      </c>
      <c r="F753" t="s">
        <v>6316</v>
      </c>
      <c r="G753" s="4">
        <v>0.76</v>
      </c>
      <c r="H753">
        <v>0</v>
      </c>
      <c r="I753">
        <v>38</v>
      </c>
      <c r="J753">
        <v>50</v>
      </c>
      <c r="K753">
        <v>2022</v>
      </c>
      <c r="L753" s="11"/>
    </row>
    <row r="754" spans="1:12" x14ac:dyDescent="0.25">
      <c r="A754" t="s">
        <v>7711</v>
      </c>
      <c r="B754">
        <v>337</v>
      </c>
      <c r="C754" t="s">
        <v>7712</v>
      </c>
      <c r="D754" t="s">
        <v>6281</v>
      </c>
      <c r="E754" t="s">
        <v>122</v>
      </c>
      <c r="F754" t="s">
        <v>6303</v>
      </c>
      <c r="G754" s="4">
        <v>0</v>
      </c>
      <c r="H754">
        <v>0</v>
      </c>
      <c r="I754">
        <v>0</v>
      </c>
      <c r="J754">
        <v>300</v>
      </c>
      <c r="K754">
        <v>2022</v>
      </c>
      <c r="L754" s="11"/>
    </row>
    <row r="755" spans="1:12" x14ac:dyDescent="0.25">
      <c r="A755" t="s">
        <v>7713</v>
      </c>
      <c r="B755">
        <v>338</v>
      </c>
      <c r="C755" t="s">
        <v>7714</v>
      </c>
      <c r="D755" t="s">
        <v>6299</v>
      </c>
      <c r="E755" t="s">
        <v>6903</v>
      </c>
      <c r="F755" t="s">
        <v>6303</v>
      </c>
      <c r="G755" s="4">
        <v>0</v>
      </c>
      <c r="H755">
        <v>0</v>
      </c>
      <c r="I755">
        <v>0</v>
      </c>
      <c r="J755">
        <v>150</v>
      </c>
      <c r="K755">
        <v>2022</v>
      </c>
      <c r="L755" s="11"/>
    </row>
    <row r="756" spans="1:12" x14ac:dyDescent="0.25">
      <c r="A756" t="s">
        <v>7715</v>
      </c>
      <c r="B756">
        <v>339</v>
      </c>
      <c r="C756" t="s">
        <v>7716</v>
      </c>
      <c r="D756" t="s">
        <v>6299</v>
      </c>
      <c r="E756" t="s">
        <v>6300</v>
      </c>
      <c r="F756" t="s">
        <v>6313</v>
      </c>
      <c r="G756" s="4">
        <v>1.4999999999999999E-2</v>
      </c>
      <c r="H756">
        <v>0.1</v>
      </c>
      <c r="I756">
        <v>0.6</v>
      </c>
      <c r="J756">
        <v>50</v>
      </c>
      <c r="K756">
        <v>2022</v>
      </c>
      <c r="L756" s="11"/>
    </row>
    <row r="757" spans="1:12" x14ac:dyDescent="0.25">
      <c r="A757" t="s">
        <v>7717</v>
      </c>
      <c r="B757">
        <v>340</v>
      </c>
      <c r="C757" t="s">
        <v>7718</v>
      </c>
      <c r="D757" t="s">
        <v>6294</v>
      </c>
      <c r="E757" t="s">
        <v>6384</v>
      </c>
      <c r="F757" t="s">
        <v>6409</v>
      </c>
      <c r="G757" s="4">
        <v>3.3000000000000002E-2</v>
      </c>
      <c r="H757">
        <v>1.7</v>
      </c>
      <c r="I757">
        <v>0.3</v>
      </c>
      <c r="J757">
        <v>62</v>
      </c>
      <c r="K757">
        <v>2022</v>
      </c>
      <c r="L757" s="11"/>
    </row>
    <row r="758" spans="1:12" x14ac:dyDescent="0.25">
      <c r="A758" t="s">
        <v>7719</v>
      </c>
      <c r="B758">
        <v>341</v>
      </c>
      <c r="C758" t="s">
        <v>7720</v>
      </c>
      <c r="D758" t="s">
        <v>6284</v>
      </c>
      <c r="E758" t="s">
        <v>424</v>
      </c>
      <c r="F758" t="s">
        <v>84</v>
      </c>
      <c r="G758" s="4">
        <v>0.41299999999999998</v>
      </c>
      <c r="H758">
        <v>83.4</v>
      </c>
      <c r="I758">
        <v>30.3</v>
      </c>
      <c r="J758">
        <v>275</v>
      </c>
      <c r="K758">
        <v>2022</v>
      </c>
      <c r="L758" s="11"/>
    </row>
    <row r="759" spans="1:12" x14ac:dyDescent="0.25">
      <c r="A759" t="s">
        <v>7721</v>
      </c>
      <c r="B759">
        <v>342</v>
      </c>
      <c r="C759" t="s">
        <v>7722</v>
      </c>
      <c r="D759" t="s">
        <v>6294</v>
      </c>
      <c r="E759" t="s">
        <v>6325</v>
      </c>
      <c r="F759" t="s">
        <v>6303</v>
      </c>
      <c r="G759" s="4">
        <v>2.1000000000000001E-2</v>
      </c>
      <c r="H759">
        <v>1.8</v>
      </c>
      <c r="I759">
        <v>2.5</v>
      </c>
      <c r="J759">
        <v>206</v>
      </c>
      <c r="K759">
        <v>2022</v>
      </c>
      <c r="L759" s="11"/>
    </row>
    <row r="760" spans="1:12" x14ac:dyDescent="0.25">
      <c r="A760" t="s">
        <v>7723</v>
      </c>
      <c r="B760">
        <v>343</v>
      </c>
      <c r="C760" t="s">
        <v>7724</v>
      </c>
      <c r="D760" t="s">
        <v>6284</v>
      </c>
      <c r="E760" t="s">
        <v>88</v>
      </c>
      <c r="F760" t="s">
        <v>132</v>
      </c>
      <c r="G760" s="4">
        <v>0.151</v>
      </c>
      <c r="H760">
        <v>22.6</v>
      </c>
      <c r="I760">
        <v>15</v>
      </c>
      <c r="J760">
        <v>250</v>
      </c>
      <c r="K760">
        <v>2022</v>
      </c>
      <c r="L760" s="11"/>
    </row>
    <row r="761" spans="1:12" x14ac:dyDescent="0.25">
      <c r="A761" t="s">
        <v>7725</v>
      </c>
      <c r="B761">
        <v>344</v>
      </c>
      <c r="C761" t="s">
        <v>7726</v>
      </c>
      <c r="D761" t="s">
        <v>6299</v>
      </c>
      <c r="E761" t="s">
        <v>6903</v>
      </c>
      <c r="F761" t="s">
        <v>6319</v>
      </c>
      <c r="G761" s="4">
        <v>0.2</v>
      </c>
      <c r="H761">
        <v>0</v>
      </c>
      <c r="I761">
        <v>69.900000000000006</v>
      </c>
      <c r="J761">
        <v>349.5</v>
      </c>
      <c r="K761">
        <v>2022</v>
      </c>
      <c r="L761" s="11"/>
    </row>
    <row r="762" spans="1:12" x14ac:dyDescent="0.25">
      <c r="A762" t="s">
        <v>7727</v>
      </c>
      <c r="B762">
        <v>345</v>
      </c>
      <c r="C762" t="s">
        <v>7728</v>
      </c>
      <c r="D762" t="s">
        <v>6290</v>
      </c>
      <c r="E762" t="s">
        <v>6518</v>
      </c>
      <c r="F762" t="s">
        <v>6303</v>
      </c>
      <c r="G762" s="4">
        <v>8.9999999999999993E-3</v>
      </c>
      <c r="H762">
        <v>0.1</v>
      </c>
      <c r="I762">
        <v>0.1</v>
      </c>
      <c r="J762">
        <v>25</v>
      </c>
      <c r="K762">
        <v>2022</v>
      </c>
      <c r="L762" s="11"/>
    </row>
    <row r="763" spans="1:12" x14ac:dyDescent="0.25">
      <c r="A763" t="s">
        <v>7729</v>
      </c>
      <c r="B763">
        <v>346</v>
      </c>
      <c r="C763" t="s">
        <v>7730</v>
      </c>
      <c r="D763" t="s">
        <v>6277</v>
      </c>
      <c r="E763" t="s">
        <v>4733</v>
      </c>
      <c r="F763" t="s">
        <v>132</v>
      </c>
      <c r="G763" s="4">
        <v>2.5000000000000001E-2</v>
      </c>
      <c r="H763">
        <v>1.4</v>
      </c>
      <c r="I763">
        <v>1.4</v>
      </c>
      <c r="J763">
        <v>112</v>
      </c>
      <c r="K763">
        <v>2022</v>
      </c>
      <c r="L763" s="11"/>
    </row>
    <row r="764" spans="1:12" x14ac:dyDescent="0.25">
      <c r="A764" t="s">
        <v>7731</v>
      </c>
      <c r="B764">
        <v>347</v>
      </c>
      <c r="C764" t="s">
        <v>7732</v>
      </c>
      <c r="D764" t="s">
        <v>6299</v>
      </c>
      <c r="E764" t="s">
        <v>525</v>
      </c>
      <c r="F764" t="s">
        <v>6313</v>
      </c>
      <c r="G764" s="4">
        <v>0.109</v>
      </c>
      <c r="H764">
        <v>2.8</v>
      </c>
      <c r="I764">
        <v>2.6</v>
      </c>
      <c r="J764">
        <v>50</v>
      </c>
      <c r="K764">
        <v>2022</v>
      </c>
      <c r="L764" s="11"/>
    </row>
    <row r="765" spans="1:12" x14ac:dyDescent="0.25">
      <c r="A765" t="s">
        <v>7733</v>
      </c>
      <c r="B765">
        <v>348</v>
      </c>
      <c r="C765" t="s">
        <v>7734</v>
      </c>
      <c r="D765" t="s">
        <v>6290</v>
      </c>
      <c r="E765" t="s">
        <v>7644</v>
      </c>
      <c r="F765" t="s">
        <v>6437</v>
      </c>
      <c r="G765" s="4">
        <v>0</v>
      </c>
      <c r="H765">
        <v>0</v>
      </c>
      <c r="I765">
        <v>0</v>
      </c>
      <c r="J765">
        <v>10</v>
      </c>
      <c r="K765">
        <v>2022</v>
      </c>
      <c r="L765" s="11"/>
    </row>
    <row r="766" spans="1:12" x14ac:dyDescent="0.25">
      <c r="A766" t="s">
        <v>7735</v>
      </c>
      <c r="B766">
        <v>349</v>
      </c>
      <c r="C766" t="s">
        <v>7736</v>
      </c>
      <c r="D766" t="s">
        <v>6294</v>
      </c>
      <c r="E766" t="s">
        <v>4824</v>
      </c>
      <c r="F766" t="s">
        <v>132</v>
      </c>
      <c r="G766" s="4">
        <v>0.248</v>
      </c>
      <c r="H766">
        <v>21.4</v>
      </c>
      <c r="I766">
        <v>3.5</v>
      </c>
      <c r="J766">
        <v>100</v>
      </c>
      <c r="K766">
        <v>2022</v>
      </c>
      <c r="L766" s="11"/>
    </row>
    <row r="767" spans="1:12" x14ac:dyDescent="0.25">
      <c r="A767" t="s">
        <v>7737</v>
      </c>
      <c r="B767">
        <v>350</v>
      </c>
      <c r="C767" t="s">
        <v>7738</v>
      </c>
      <c r="D767" t="s">
        <v>6284</v>
      </c>
      <c r="E767" t="s">
        <v>88</v>
      </c>
      <c r="F767" t="s">
        <v>6313</v>
      </c>
      <c r="G767" s="4">
        <v>0.26300000000000001</v>
      </c>
      <c r="H767">
        <v>61.1</v>
      </c>
      <c r="I767">
        <v>136.1</v>
      </c>
      <c r="J767">
        <v>750</v>
      </c>
      <c r="K767">
        <v>2022</v>
      </c>
      <c r="L767" s="11"/>
    </row>
    <row r="768" spans="1:12" x14ac:dyDescent="0.25">
      <c r="A768" t="s">
        <v>7739</v>
      </c>
      <c r="B768">
        <v>351</v>
      </c>
      <c r="C768" t="s">
        <v>7740</v>
      </c>
      <c r="D768" t="s">
        <v>6369</v>
      </c>
      <c r="E768" t="s">
        <v>7137</v>
      </c>
      <c r="F768" t="s">
        <v>6303</v>
      </c>
      <c r="G768" s="4">
        <v>0.05</v>
      </c>
      <c r="H768">
        <v>0.3</v>
      </c>
      <c r="I768">
        <v>0</v>
      </c>
      <c r="J768">
        <v>6.2</v>
      </c>
      <c r="K768">
        <v>2022</v>
      </c>
      <c r="L768" s="11"/>
    </row>
    <row r="769" spans="1:12" x14ac:dyDescent="0.25">
      <c r="A769" t="s">
        <v>7741</v>
      </c>
      <c r="B769">
        <v>352</v>
      </c>
      <c r="C769" t="s">
        <v>7742</v>
      </c>
      <c r="D769" t="s">
        <v>6281</v>
      </c>
      <c r="E769" t="s">
        <v>113</v>
      </c>
      <c r="F769" t="s">
        <v>6448</v>
      </c>
      <c r="G769" s="4">
        <v>0.89500000000000002</v>
      </c>
      <c r="H769">
        <v>100</v>
      </c>
      <c r="I769">
        <v>257.89999999999998</v>
      </c>
      <c r="J769">
        <v>400</v>
      </c>
      <c r="K769">
        <v>2022</v>
      </c>
      <c r="L769" s="11"/>
    </row>
    <row r="770" spans="1:12" x14ac:dyDescent="0.25">
      <c r="A770" t="s">
        <v>7743</v>
      </c>
      <c r="B770">
        <v>353</v>
      </c>
      <c r="C770" t="s">
        <v>7744</v>
      </c>
      <c r="D770" t="s">
        <v>6369</v>
      </c>
      <c r="E770" t="s">
        <v>6370</v>
      </c>
      <c r="F770" t="s">
        <v>6303</v>
      </c>
      <c r="G770" s="4">
        <v>1.4E-2</v>
      </c>
      <c r="H770">
        <v>0.7</v>
      </c>
      <c r="I770">
        <v>0.7</v>
      </c>
      <c r="J770">
        <v>100</v>
      </c>
      <c r="K770">
        <v>2022</v>
      </c>
      <c r="L770" s="11"/>
    </row>
    <row r="771" spans="1:12" x14ac:dyDescent="0.25">
      <c r="A771" t="s">
        <v>7745</v>
      </c>
      <c r="B771">
        <v>354</v>
      </c>
      <c r="C771" t="s">
        <v>7746</v>
      </c>
      <c r="D771" t="s">
        <v>6294</v>
      </c>
      <c r="E771" t="s">
        <v>7258</v>
      </c>
      <c r="F771" t="s">
        <v>6400</v>
      </c>
      <c r="G771" s="4">
        <v>0.108</v>
      </c>
      <c r="H771">
        <v>1.9</v>
      </c>
      <c r="I771">
        <v>0</v>
      </c>
      <c r="J771">
        <v>18</v>
      </c>
      <c r="K771">
        <v>2022</v>
      </c>
      <c r="L771" s="11"/>
    </row>
    <row r="772" spans="1:12" x14ac:dyDescent="0.25">
      <c r="A772" t="s">
        <v>7747</v>
      </c>
      <c r="B772">
        <v>355</v>
      </c>
      <c r="C772" t="s">
        <v>7748</v>
      </c>
      <c r="D772" t="s">
        <v>6277</v>
      </c>
      <c r="E772" t="s">
        <v>6503</v>
      </c>
      <c r="F772" t="s">
        <v>6303</v>
      </c>
      <c r="G772" s="4">
        <v>0.16300000000000001</v>
      </c>
      <c r="H772">
        <v>0.9</v>
      </c>
      <c r="I772">
        <v>2.2999999999999998</v>
      </c>
      <c r="J772">
        <v>19.5</v>
      </c>
      <c r="K772">
        <v>2022</v>
      </c>
      <c r="L772" s="11"/>
    </row>
    <row r="773" spans="1:12" x14ac:dyDescent="0.25">
      <c r="A773" t="s">
        <v>7749</v>
      </c>
      <c r="B773">
        <v>356</v>
      </c>
      <c r="C773" t="s">
        <v>7750</v>
      </c>
      <c r="D773" t="s">
        <v>6294</v>
      </c>
      <c r="E773" t="s">
        <v>6631</v>
      </c>
      <c r="F773" t="s">
        <v>6437</v>
      </c>
      <c r="G773" s="4">
        <v>5.6000000000000001E-2</v>
      </c>
      <c r="H773">
        <v>3.4</v>
      </c>
      <c r="I773">
        <v>0</v>
      </c>
      <c r="J773">
        <v>60</v>
      </c>
      <c r="K773">
        <v>2022</v>
      </c>
      <c r="L773" s="11"/>
    </row>
    <row r="774" spans="1:12" x14ac:dyDescent="0.25">
      <c r="A774" t="s">
        <v>7751</v>
      </c>
      <c r="B774">
        <v>357</v>
      </c>
      <c r="C774" t="s">
        <v>7752</v>
      </c>
      <c r="D774" t="s">
        <v>6294</v>
      </c>
      <c r="E774" t="s">
        <v>6928</v>
      </c>
      <c r="F774" t="s">
        <v>6708</v>
      </c>
      <c r="G774" s="4">
        <v>0.307</v>
      </c>
      <c r="H774">
        <v>42.2</v>
      </c>
      <c r="I774">
        <v>13.1</v>
      </c>
      <c r="J774">
        <v>180</v>
      </c>
      <c r="K774">
        <v>2022</v>
      </c>
      <c r="L774" s="11"/>
    </row>
    <row r="775" spans="1:12" x14ac:dyDescent="0.25">
      <c r="A775" t="s">
        <v>7753</v>
      </c>
      <c r="B775">
        <v>358</v>
      </c>
      <c r="C775" t="s">
        <v>7754</v>
      </c>
      <c r="D775" t="s">
        <v>6290</v>
      </c>
      <c r="E775" t="s">
        <v>6761</v>
      </c>
      <c r="F775" t="s">
        <v>6303</v>
      </c>
      <c r="G775" s="4">
        <v>0</v>
      </c>
      <c r="H775">
        <v>0</v>
      </c>
      <c r="I775">
        <v>0</v>
      </c>
      <c r="J775">
        <v>60.6</v>
      </c>
      <c r="K775">
        <v>2022</v>
      </c>
      <c r="L775" s="11"/>
    </row>
    <row r="776" spans="1:12" x14ac:dyDescent="0.25">
      <c r="A776" t="s">
        <v>7755</v>
      </c>
      <c r="B776">
        <v>359</v>
      </c>
      <c r="C776" t="s">
        <v>7756</v>
      </c>
      <c r="D776" t="s">
        <v>6369</v>
      </c>
      <c r="E776" t="s">
        <v>6392</v>
      </c>
      <c r="F776" t="s">
        <v>84</v>
      </c>
      <c r="G776" s="4">
        <v>0.98899999999999999</v>
      </c>
      <c r="H776">
        <v>35.700000000000003</v>
      </c>
      <c r="I776">
        <v>557.6</v>
      </c>
      <c r="J776">
        <v>600</v>
      </c>
      <c r="K776">
        <v>2022</v>
      </c>
      <c r="L776" s="11"/>
    </row>
    <row r="777" spans="1:12" x14ac:dyDescent="0.25">
      <c r="A777" t="s">
        <v>7757</v>
      </c>
      <c r="B777">
        <v>360</v>
      </c>
      <c r="C777" t="s">
        <v>7758</v>
      </c>
      <c r="D777" t="s">
        <v>6294</v>
      </c>
      <c r="E777" t="s">
        <v>6381</v>
      </c>
      <c r="F777" t="s">
        <v>6303</v>
      </c>
      <c r="G777" s="4">
        <v>2.7E-2</v>
      </c>
      <c r="H777">
        <v>1.4</v>
      </c>
      <c r="I777">
        <v>1.4</v>
      </c>
      <c r="J777">
        <v>100</v>
      </c>
      <c r="K777">
        <v>2022</v>
      </c>
      <c r="L777" s="11"/>
    </row>
    <row r="778" spans="1:12" x14ac:dyDescent="0.25">
      <c r="A778" t="s">
        <v>7759</v>
      </c>
      <c r="B778">
        <v>361</v>
      </c>
      <c r="C778" t="s">
        <v>7760</v>
      </c>
      <c r="D778" t="s">
        <v>6294</v>
      </c>
      <c r="E778" t="s">
        <v>6381</v>
      </c>
      <c r="F778" t="s">
        <v>6296</v>
      </c>
      <c r="G778" s="4">
        <v>0.153</v>
      </c>
      <c r="H778">
        <v>12</v>
      </c>
      <c r="I778">
        <v>3.3</v>
      </c>
      <c r="J778">
        <v>100</v>
      </c>
      <c r="K778">
        <v>2022</v>
      </c>
      <c r="L778" s="11"/>
    </row>
    <row r="779" spans="1:12" x14ac:dyDescent="0.25">
      <c r="A779" t="s">
        <v>7761</v>
      </c>
      <c r="B779">
        <v>362</v>
      </c>
      <c r="C779" t="s">
        <v>7762</v>
      </c>
      <c r="D779" t="s">
        <v>6294</v>
      </c>
      <c r="E779" t="s">
        <v>6784</v>
      </c>
      <c r="F779" t="s">
        <v>6303</v>
      </c>
      <c r="G779" s="4">
        <v>9.4E-2</v>
      </c>
      <c r="H779">
        <v>1.7</v>
      </c>
      <c r="I779">
        <v>3</v>
      </c>
      <c r="J779">
        <v>49.9</v>
      </c>
      <c r="K779">
        <v>2022</v>
      </c>
      <c r="L779" s="11"/>
    </row>
    <row r="780" spans="1:12" x14ac:dyDescent="0.25">
      <c r="A780" t="s">
        <v>7763</v>
      </c>
      <c r="B780">
        <v>363</v>
      </c>
      <c r="C780" t="s">
        <v>7764</v>
      </c>
      <c r="D780" t="s">
        <v>6290</v>
      </c>
      <c r="E780" t="s">
        <v>6291</v>
      </c>
      <c r="F780" t="s">
        <v>6303</v>
      </c>
      <c r="G780" s="4">
        <v>0.1</v>
      </c>
      <c r="H780">
        <v>0.4</v>
      </c>
      <c r="I780">
        <v>1.6</v>
      </c>
      <c r="J780">
        <v>20</v>
      </c>
      <c r="K780">
        <v>2022</v>
      </c>
      <c r="L780" s="11"/>
    </row>
    <row r="781" spans="1:12" x14ac:dyDescent="0.25">
      <c r="A781" t="s">
        <v>7765</v>
      </c>
      <c r="B781">
        <v>364</v>
      </c>
      <c r="C781" t="s">
        <v>7766</v>
      </c>
      <c r="D781" t="s">
        <v>6294</v>
      </c>
      <c r="E781" t="s">
        <v>6736</v>
      </c>
      <c r="F781" t="s">
        <v>6303</v>
      </c>
      <c r="G781" s="4">
        <v>0.16300000000000001</v>
      </c>
      <c r="H781">
        <v>31.1</v>
      </c>
      <c r="I781">
        <v>1.5</v>
      </c>
      <c r="J781">
        <v>200</v>
      </c>
      <c r="K781">
        <v>2022</v>
      </c>
      <c r="L781" s="11"/>
    </row>
    <row r="782" spans="1:12" x14ac:dyDescent="0.25">
      <c r="A782" t="s">
        <v>7767</v>
      </c>
      <c r="B782">
        <v>365</v>
      </c>
      <c r="C782" t="s">
        <v>7768</v>
      </c>
      <c r="D782" t="s">
        <v>6290</v>
      </c>
      <c r="E782" t="s">
        <v>7644</v>
      </c>
      <c r="F782" t="s">
        <v>6303</v>
      </c>
      <c r="G782" s="4">
        <v>0.14599999999999999</v>
      </c>
      <c r="H782">
        <v>0.8</v>
      </c>
      <c r="I782">
        <v>3.5</v>
      </c>
      <c r="J782">
        <v>29.7</v>
      </c>
      <c r="K782">
        <v>2022</v>
      </c>
      <c r="L782" s="11"/>
    </row>
    <row r="783" spans="1:12" x14ac:dyDescent="0.25">
      <c r="A783" t="s">
        <v>7769</v>
      </c>
      <c r="B783">
        <v>366</v>
      </c>
      <c r="C783" t="s">
        <v>7770</v>
      </c>
      <c r="D783" t="s">
        <v>6277</v>
      </c>
      <c r="E783" t="s">
        <v>6358</v>
      </c>
      <c r="F783" t="s">
        <v>6296</v>
      </c>
      <c r="G783" s="4">
        <v>0.29799999999999999</v>
      </c>
      <c r="H783">
        <v>12</v>
      </c>
      <c r="I783">
        <v>17.8</v>
      </c>
      <c r="J783">
        <v>100</v>
      </c>
      <c r="K783">
        <v>2022</v>
      </c>
      <c r="L783" s="11"/>
    </row>
    <row r="784" spans="1:12" x14ac:dyDescent="0.25">
      <c r="A784" t="s">
        <v>7771</v>
      </c>
      <c r="B784">
        <v>367</v>
      </c>
      <c r="C784" t="s">
        <v>7772</v>
      </c>
      <c r="D784" t="s">
        <v>6277</v>
      </c>
      <c r="E784" t="s">
        <v>7239</v>
      </c>
      <c r="F784" t="s">
        <v>6448</v>
      </c>
      <c r="G784" s="4">
        <v>0.23200000000000001</v>
      </c>
      <c r="H784">
        <v>10</v>
      </c>
      <c r="I784">
        <v>0.4</v>
      </c>
      <c r="J784">
        <v>45</v>
      </c>
      <c r="K784">
        <v>2022</v>
      </c>
      <c r="L784" s="11"/>
    </row>
    <row r="785" spans="1:12" x14ac:dyDescent="0.25">
      <c r="A785" t="s">
        <v>7773</v>
      </c>
      <c r="B785">
        <v>368</v>
      </c>
      <c r="C785" t="s">
        <v>7774</v>
      </c>
      <c r="D785" t="s">
        <v>6284</v>
      </c>
      <c r="E785" t="s">
        <v>88</v>
      </c>
      <c r="F785" t="s">
        <v>6303</v>
      </c>
      <c r="G785" s="4">
        <v>0.04</v>
      </c>
      <c r="H785">
        <v>17</v>
      </c>
      <c r="I785">
        <v>3</v>
      </c>
      <c r="J785">
        <v>500</v>
      </c>
      <c r="K785">
        <v>2022</v>
      </c>
      <c r="L785" s="11"/>
    </row>
    <row r="786" spans="1:12" x14ac:dyDescent="0.25">
      <c r="A786" t="s">
        <v>7775</v>
      </c>
      <c r="B786">
        <v>369</v>
      </c>
      <c r="C786" t="s">
        <v>7776</v>
      </c>
      <c r="D786" t="s">
        <v>6294</v>
      </c>
      <c r="E786" t="s">
        <v>6442</v>
      </c>
      <c r="F786" t="s">
        <v>6313</v>
      </c>
      <c r="G786" s="4">
        <v>0.186</v>
      </c>
      <c r="H786">
        <v>28.4</v>
      </c>
      <c r="I786">
        <v>27.3</v>
      </c>
      <c r="J786">
        <v>300</v>
      </c>
      <c r="K786">
        <v>2022</v>
      </c>
      <c r="L786" s="11"/>
    </row>
    <row r="787" spans="1:12" x14ac:dyDescent="0.25">
      <c r="A787" t="s">
        <v>7777</v>
      </c>
      <c r="B787">
        <v>370</v>
      </c>
      <c r="C787" t="s">
        <v>7778</v>
      </c>
      <c r="D787" t="s">
        <v>6369</v>
      </c>
      <c r="E787" t="s">
        <v>6715</v>
      </c>
      <c r="F787" t="s">
        <v>6303</v>
      </c>
      <c r="G787" s="4">
        <v>0</v>
      </c>
      <c r="H787">
        <v>0</v>
      </c>
      <c r="I787">
        <v>0</v>
      </c>
      <c r="J787">
        <v>500</v>
      </c>
      <c r="K787">
        <v>2022</v>
      </c>
      <c r="L787" s="11"/>
    </row>
    <row r="788" spans="1:12" x14ac:dyDescent="0.25">
      <c r="A788" t="s">
        <v>7779</v>
      </c>
      <c r="B788">
        <v>371</v>
      </c>
      <c r="C788" t="s">
        <v>7780</v>
      </c>
      <c r="D788" t="s">
        <v>6290</v>
      </c>
      <c r="E788" t="s">
        <v>6474</v>
      </c>
      <c r="F788" t="s">
        <v>6303</v>
      </c>
      <c r="G788" s="4">
        <v>0</v>
      </c>
      <c r="H788">
        <v>0</v>
      </c>
      <c r="I788">
        <v>0</v>
      </c>
      <c r="J788">
        <v>2.2000000000000002</v>
      </c>
      <c r="K788">
        <v>2022</v>
      </c>
      <c r="L788" s="11"/>
    </row>
    <row r="789" spans="1:12" x14ac:dyDescent="0.25">
      <c r="A789" t="s">
        <v>7781</v>
      </c>
      <c r="B789">
        <v>372</v>
      </c>
      <c r="C789" t="s">
        <v>7782</v>
      </c>
      <c r="D789" t="s">
        <v>6284</v>
      </c>
      <c r="E789" t="s">
        <v>424</v>
      </c>
      <c r="F789" t="s">
        <v>6303</v>
      </c>
      <c r="G789" s="4">
        <v>0</v>
      </c>
      <c r="H789">
        <v>0</v>
      </c>
      <c r="I789">
        <v>0</v>
      </c>
      <c r="J789">
        <v>18</v>
      </c>
      <c r="K789">
        <v>2022</v>
      </c>
      <c r="L789" s="11"/>
    </row>
    <row r="790" spans="1:12" x14ac:dyDescent="0.25">
      <c r="A790" t="s">
        <v>7783</v>
      </c>
      <c r="B790">
        <v>373</v>
      </c>
      <c r="C790" t="s">
        <v>7784</v>
      </c>
      <c r="D790" t="s">
        <v>6277</v>
      </c>
      <c r="E790" t="s">
        <v>4733</v>
      </c>
      <c r="F790" t="s">
        <v>6313</v>
      </c>
      <c r="G790" s="4">
        <v>0.24399999999999999</v>
      </c>
      <c r="H790">
        <v>4.2</v>
      </c>
      <c r="I790">
        <v>16.600000000000001</v>
      </c>
      <c r="J790">
        <v>85</v>
      </c>
      <c r="K790">
        <v>2022</v>
      </c>
      <c r="L790" s="11"/>
    </row>
    <row r="791" spans="1:12" x14ac:dyDescent="0.25">
      <c r="A791" t="s">
        <v>7785</v>
      </c>
      <c r="B791">
        <v>374</v>
      </c>
      <c r="C791" t="s">
        <v>7786</v>
      </c>
      <c r="D791" t="s">
        <v>6369</v>
      </c>
      <c r="E791" t="s">
        <v>6975</v>
      </c>
      <c r="F791" t="s">
        <v>6319</v>
      </c>
      <c r="G791" s="4">
        <v>0.46899999999999997</v>
      </c>
      <c r="H791">
        <v>87.5</v>
      </c>
      <c r="I791">
        <v>240.6</v>
      </c>
      <c r="J791">
        <v>700</v>
      </c>
      <c r="K791">
        <v>2022</v>
      </c>
      <c r="L791" s="11"/>
    </row>
    <row r="792" spans="1:12" x14ac:dyDescent="0.25">
      <c r="A792" t="s">
        <v>7787</v>
      </c>
      <c r="B792">
        <v>375</v>
      </c>
      <c r="C792" t="s">
        <v>7788</v>
      </c>
      <c r="D792" t="s">
        <v>6290</v>
      </c>
      <c r="E792" t="s">
        <v>6492</v>
      </c>
      <c r="F792" t="s">
        <v>6303</v>
      </c>
      <c r="G792" s="4">
        <v>0</v>
      </c>
      <c r="H792">
        <v>0</v>
      </c>
      <c r="I792">
        <v>0</v>
      </c>
      <c r="J792">
        <v>10.7</v>
      </c>
      <c r="K792">
        <v>2022</v>
      </c>
      <c r="L792" s="11"/>
    </row>
    <row r="793" spans="1:12" x14ac:dyDescent="0.25">
      <c r="A793" t="s">
        <v>7789</v>
      </c>
      <c r="B793">
        <v>376</v>
      </c>
      <c r="C793" t="s">
        <v>7790</v>
      </c>
      <c r="D793" t="s">
        <v>6369</v>
      </c>
      <c r="E793" t="s">
        <v>4734</v>
      </c>
      <c r="F793" t="s">
        <v>6303</v>
      </c>
      <c r="G793" s="4">
        <v>1E-3</v>
      </c>
      <c r="H793">
        <v>0.1</v>
      </c>
      <c r="I793">
        <v>0.1</v>
      </c>
      <c r="J793">
        <v>100</v>
      </c>
      <c r="K793">
        <v>2022</v>
      </c>
      <c r="L793" s="11"/>
    </row>
    <row r="794" spans="1:12" x14ac:dyDescent="0.25">
      <c r="A794" t="s">
        <v>7791</v>
      </c>
      <c r="B794">
        <v>377</v>
      </c>
      <c r="C794" t="s">
        <v>7792</v>
      </c>
      <c r="D794" t="s">
        <v>6281</v>
      </c>
      <c r="E794" t="s">
        <v>7130</v>
      </c>
      <c r="F794" t="s">
        <v>6303</v>
      </c>
      <c r="G794" s="4">
        <v>8.5999999999999993E-2</v>
      </c>
      <c r="H794">
        <v>0.3</v>
      </c>
      <c r="I794">
        <v>0.2</v>
      </c>
      <c r="J794">
        <v>5</v>
      </c>
      <c r="K794">
        <v>2022</v>
      </c>
      <c r="L794" s="11"/>
    </row>
    <row r="795" spans="1:12" x14ac:dyDescent="0.25">
      <c r="A795" t="s">
        <v>7793</v>
      </c>
      <c r="B795">
        <v>378</v>
      </c>
      <c r="C795" t="s">
        <v>7794</v>
      </c>
      <c r="D795" t="s">
        <v>6290</v>
      </c>
      <c r="E795" t="s">
        <v>6406</v>
      </c>
      <c r="F795" t="s">
        <v>6303</v>
      </c>
      <c r="G795" s="4">
        <v>0</v>
      </c>
      <c r="H795">
        <v>0</v>
      </c>
      <c r="I795">
        <v>0</v>
      </c>
      <c r="J795">
        <v>29.6</v>
      </c>
      <c r="K795">
        <v>2022</v>
      </c>
      <c r="L795" s="11"/>
    </row>
    <row r="796" spans="1:12" x14ac:dyDescent="0.25">
      <c r="A796" t="s">
        <v>7795</v>
      </c>
      <c r="B796">
        <v>379</v>
      </c>
      <c r="C796" t="s">
        <v>7796</v>
      </c>
      <c r="D796" t="s">
        <v>6369</v>
      </c>
      <c r="E796" t="s">
        <v>7797</v>
      </c>
      <c r="F796" t="s">
        <v>6303</v>
      </c>
      <c r="G796" s="4">
        <v>7.0000000000000001E-3</v>
      </c>
      <c r="H796">
        <v>0.9</v>
      </c>
      <c r="I796">
        <v>0</v>
      </c>
      <c r="J796">
        <v>116</v>
      </c>
      <c r="K796">
        <v>2022</v>
      </c>
      <c r="L796" s="11"/>
    </row>
    <row r="797" spans="1:12" x14ac:dyDescent="0.25">
      <c r="A797" t="s">
        <v>7798</v>
      </c>
      <c r="B797">
        <v>380</v>
      </c>
      <c r="C797" t="s">
        <v>7799</v>
      </c>
      <c r="D797" t="s">
        <v>6277</v>
      </c>
      <c r="E797" t="s">
        <v>6690</v>
      </c>
      <c r="F797" t="s">
        <v>6296</v>
      </c>
      <c r="G797" s="4">
        <v>0.56599999999999995</v>
      </c>
      <c r="H797">
        <v>46.6</v>
      </c>
      <c r="I797">
        <v>21.3</v>
      </c>
      <c r="J797">
        <v>120</v>
      </c>
      <c r="K797">
        <v>2022</v>
      </c>
      <c r="L797" s="11"/>
    </row>
    <row r="798" spans="1:12" x14ac:dyDescent="0.25">
      <c r="A798" t="s">
        <v>7800</v>
      </c>
      <c r="B798">
        <v>381</v>
      </c>
      <c r="C798" t="s">
        <v>7801</v>
      </c>
      <c r="D798" t="s">
        <v>6294</v>
      </c>
      <c r="E798" t="s">
        <v>6412</v>
      </c>
      <c r="F798" t="s">
        <v>6303</v>
      </c>
      <c r="G798" s="4">
        <v>0.16300000000000001</v>
      </c>
      <c r="H798">
        <v>0.7</v>
      </c>
      <c r="I798">
        <v>6</v>
      </c>
      <c r="J798">
        <v>41</v>
      </c>
      <c r="K798">
        <v>2022</v>
      </c>
      <c r="L798" s="11"/>
    </row>
    <row r="799" spans="1:12" x14ac:dyDescent="0.25">
      <c r="A799" t="s">
        <v>7802</v>
      </c>
      <c r="B799">
        <v>382</v>
      </c>
      <c r="C799" t="s">
        <v>7803</v>
      </c>
      <c r="D799" t="s">
        <v>6294</v>
      </c>
      <c r="E799" t="s">
        <v>4824</v>
      </c>
      <c r="F799" t="s">
        <v>6303</v>
      </c>
      <c r="G799" s="4">
        <v>3.2000000000000001E-2</v>
      </c>
      <c r="H799">
        <v>0</v>
      </c>
      <c r="I799">
        <v>1</v>
      </c>
      <c r="J799">
        <v>32</v>
      </c>
      <c r="K799">
        <v>2022</v>
      </c>
      <c r="L799" s="11"/>
    </row>
    <row r="800" spans="1:12" x14ac:dyDescent="0.25">
      <c r="A800" t="s">
        <v>7804</v>
      </c>
      <c r="B800">
        <v>383</v>
      </c>
      <c r="C800" t="s">
        <v>7805</v>
      </c>
      <c r="D800" t="s">
        <v>6369</v>
      </c>
      <c r="E800" t="s">
        <v>6417</v>
      </c>
      <c r="F800" t="s">
        <v>6448</v>
      </c>
      <c r="G800" s="4">
        <v>0.67900000000000005</v>
      </c>
      <c r="H800">
        <v>72.900000000000006</v>
      </c>
      <c r="I800">
        <v>90</v>
      </c>
      <c r="J800">
        <v>240</v>
      </c>
      <c r="K800">
        <v>2022</v>
      </c>
      <c r="L800" s="11"/>
    </row>
    <row r="801" spans="1:12" x14ac:dyDescent="0.25">
      <c r="A801" t="s">
        <v>7806</v>
      </c>
      <c r="B801">
        <v>384</v>
      </c>
      <c r="C801" t="s">
        <v>7807</v>
      </c>
      <c r="D801" t="s">
        <v>6369</v>
      </c>
      <c r="E801" t="s">
        <v>6657</v>
      </c>
      <c r="F801" t="s">
        <v>6303</v>
      </c>
      <c r="G801" s="4">
        <v>9.0999999999999998E-2</v>
      </c>
      <c r="H801">
        <v>0.6</v>
      </c>
      <c r="I801">
        <v>2.6</v>
      </c>
      <c r="J801">
        <v>35</v>
      </c>
      <c r="K801">
        <v>2022</v>
      </c>
      <c r="L801" s="11"/>
    </row>
    <row r="802" spans="1:12" x14ac:dyDescent="0.25">
      <c r="A802" t="s">
        <v>7808</v>
      </c>
      <c r="B802">
        <v>385</v>
      </c>
      <c r="C802" t="s">
        <v>7809</v>
      </c>
      <c r="D802" t="s">
        <v>6369</v>
      </c>
      <c r="E802" t="s">
        <v>6754</v>
      </c>
      <c r="F802" t="s">
        <v>6303</v>
      </c>
      <c r="G802" s="4">
        <v>1.4999999999999999E-2</v>
      </c>
      <c r="H802">
        <v>1.4</v>
      </c>
      <c r="I802">
        <v>0.1</v>
      </c>
      <c r="J802">
        <v>100</v>
      </c>
      <c r="K802">
        <v>2022</v>
      </c>
      <c r="L802" s="11"/>
    </row>
    <row r="803" spans="1:12" x14ac:dyDescent="0.25">
      <c r="A803" t="s">
        <v>7810</v>
      </c>
      <c r="B803">
        <v>386</v>
      </c>
      <c r="C803" t="s">
        <v>7811</v>
      </c>
      <c r="D803" t="s">
        <v>6369</v>
      </c>
      <c r="E803" t="s">
        <v>6532</v>
      </c>
      <c r="F803" t="s">
        <v>6303</v>
      </c>
      <c r="G803" s="4">
        <v>0</v>
      </c>
      <c r="H803">
        <v>0</v>
      </c>
      <c r="I803">
        <v>0</v>
      </c>
      <c r="J803">
        <v>120</v>
      </c>
      <c r="K803">
        <v>2022</v>
      </c>
      <c r="L803" s="11"/>
    </row>
    <row r="804" spans="1:12" x14ac:dyDescent="0.25">
      <c r="A804" t="s">
        <v>7812</v>
      </c>
      <c r="B804">
        <v>387</v>
      </c>
      <c r="C804" t="s">
        <v>7813</v>
      </c>
      <c r="D804" t="s">
        <v>6284</v>
      </c>
      <c r="E804" t="s">
        <v>88</v>
      </c>
      <c r="F804" t="s">
        <v>6296</v>
      </c>
      <c r="G804" s="4">
        <v>0.28999999999999998</v>
      </c>
      <c r="H804">
        <v>31.1</v>
      </c>
      <c r="I804">
        <v>24</v>
      </c>
      <c r="J804">
        <v>190</v>
      </c>
      <c r="K804">
        <v>2022</v>
      </c>
      <c r="L804" s="11"/>
    </row>
    <row r="805" spans="1:12" x14ac:dyDescent="0.25">
      <c r="A805" t="s">
        <v>7814</v>
      </c>
      <c r="B805">
        <v>388</v>
      </c>
      <c r="C805" t="s">
        <v>7815</v>
      </c>
      <c r="D805" t="s">
        <v>6277</v>
      </c>
      <c r="E805" t="s">
        <v>6690</v>
      </c>
      <c r="F805" t="s">
        <v>6316</v>
      </c>
      <c r="G805" s="4">
        <v>0.87</v>
      </c>
      <c r="H805">
        <v>4.9000000000000004</v>
      </c>
      <c r="I805">
        <v>82</v>
      </c>
      <c r="J805">
        <v>100</v>
      </c>
      <c r="K805">
        <v>2022</v>
      </c>
      <c r="L805" s="11"/>
    </row>
    <row r="806" spans="1:12" x14ac:dyDescent="0.25">
      <c r="A806" t="s">
        <v>7816</v>
      </c>
      <c r="B806">
        <v>389</v>
      </c>
      <c r="C806" t="s">
        <v>7817</v>
      </c>
      <c r="D806" t="s">
        <v>6369</v>
      </c>
      <c r="E806" t="s">
        <v>6657</v>
      </c>
      <c r="F806" t="s">
        <v>84</v>
      </c>
      <c r="G806" s="4">
        <v>0.69699999999999995</v>
      </c>
      <c r="H806">
        <v>20.9</v>
      </c>
      <c r="I806">
        <v>0</v>
      </c>
      <c r="J806">
        <v>30</v>
      </c>
      <c r="K806">
        <v>2022</v>
      </c>
      <c r="L806" s="11"/>
    </row>
    <row r="807" spans="1:12" x14ac:dyDescent="0.25">
      <c r="A807" t="s">
        <v>7818</v>
      </c>
      <c r="B807">
        <v>390</v>
      </c>
      <c r="C807" t="s">
        <v>7819</v>
      </c>
      <c r="D807" t="s">
        <v>6290</v>
      </c>
      <c r="E807" t="s">
        <v>6761</v>
      </c>
      <c r="F807" t="s">
        <v>6296</v>
      </c>
      <c r="G807" s="4">
        <v>0.61199999999999999</v>
      </c>
      <c r="H807">
        <v>68.2</v>
      </c>
      <c r="I807">
        <v>20.5</v>
      </c>
      <c r="J807">
        <v>145</v>
      </c>
      <c r="K807">
        <v>2022</v>
      </c>
      <c r="L807" s="11"/>
    </row>
    <row r="808" spans="1:12" x14ac:dyDescent="0.25">
      <c r="A808" t="s">
        <v>7820</v>
      </c>
      <c r="B808">
        <v>391</v>
      </c>
      <c r="C808" t="s">
        <v>7821</v>
      </c>
      <c r="D808" t="s">
        <v>6294</v>
      </c>
      <c r="E808" t="s">
        <v>6339</v>
      </c>
      <c r="F808" t="s">
        <v>6287</v>
      </c>
      <c r="G808" s="4">
        <v>0.86199999999999999</v>
      </c>
      <c r="H808">
        <v>37.299999999999997</v>
      </c>
      <c r="I808">
        <v>14.5</v>
      </c>
      <c r="J808">
        <v>60</v>
      </c>
      <c r="K808">
        <v>2022</v>
      </c>
      <c r="L808" s="11"/>
    </row>
    <row r="809" spans="1:12" x14ac:dyDescent="0.25">
      <c r="A809" t="s">
        <v>7822</v>
      </c>
      <c r="B809">
        <v>392</v>
      </c>
      <c r="C809" t="s">
        <v>7823</v>
      </c>
      <c r="D809" t="s">
        <v>6299</v>
      </c>
      <c r="E809" t="s">
        <v>6336</v>
      </c>
      <c r="F809" t="s">
        <v>6303</v>
      </c>
      <c r="G809" s="4">
        <v>0</v>
      </c>
      <c r="H809">
        <v>0</v>
      </c>
      <c r="I809">
        <v>0</v>
      </c>
      <c r="J809">
        <v>500</v>
      </c>
      <c r="K809">
        <v>2022</v>
      </c>
      <c r="L809" s="11"/>
    </row>
    <row r="810" spans="1:12" x14ac:dyDescent="0.25">
      <c r="A810" t="s">
        <v>7824</v>
      </c>
      <c r="B810">
        <v>393</v>
      </c>
      <c r="C810" t="s">
        <v>7825</v>
      </c>
      <c r="D810" t="s">
        <v>6290</v>
      </c>
      <c r="E810" t="s">
        <v>6526</v>
      </c>
      <c r="F810" t="s">
        <v>6303</v>
      </c>
      <c r="G810" s="4">
        <v>3.6999999999999998E-2</v>
      </c>
      <c r="H810">
        <v>0.2</v>
      </c>
      <c r="I810">
        <v>0.1</v>
      </c>
      <c r="J810">
        <v>9</v>
      </c>
      <c r="K810">
        <v>2022</v>
      </c>
      <c r="L810" s="11"/>
    </row>
    <row r="811" spans="1:12" x14ac:dyDescent="0.25">
      <c r="A811" t="s">
        <v>7826</v>
      </c>
      <c r="B811">
        <v>394</v>
      </c>
      <c r="C811" t="s">
        <v>7827</v>
      </c>
      <c r="D811" t="s">
        <v>6294</v>
      </c>
      <c r="E811" t="s">
        <v>6387</v>
      </c>
      <c r="F811" t="s">
        <v>6409</v>
      </c>
      <c r="G811" s="4">
        <v>8.0000000000000002E-3</v>
      </c>
      <c r="H811">
        <v>1.6</v>
      </c>
      <c r="I811">
        <v>0</v>
      </c>
      <c r="J811">
        <v>210</v>
      </c>
      <c r="K811">
        <v>2022</v>
      </c>
      <c r="L811" s="11"/>
    </row>
    <row r="812" spans="1:12" x14ac:dyDescent="0.25">
      <c r="A812" t="s">
        <v>7828</v>
      </c>
      <c r="B812">
        <v>395</v>
      </c>
      <c r="C812" t="s">
        <v>7829</v>
      </c>
      <c r="D812" t="s">
        <v>6277</v>
      </c>
      <c r="E812" t="s">
        <v>6278</v>
      </c>
      <c r="F812" t="s">
        <v>6303</v>
      </c>
      <c r="G812" s="4">
        <v>0</v>
      </c>
      <c r="H812">
        <v>0</v>
      </c>
      <c r="I812">
        <v>0</v>
      </c>
      <c r="J812">
        <v>22</v>
      </c>
      <c r="K812">
        <v>2022</v>
      </c>
      <c r="L812" s="11"/>
    </row>
    <row r="813" spans="1:12" x14ac:dyDescent="0.25">
      <c r="A813" t="s">
        <v>7830</v>
      </c>
      <c r="B813">
        <v>396</v>
      </c>
      <c r="C813" t="s">
        <v>7831</v>
      </c>
      <c r="D813" t="s">
        <v>6369</v>
      </c>
      <c r="E813" t="s">
        <v>6521</v>
      </c>
      <c r="F813" t="s">
        <v>132</v>
      </c>
      <c r="G813" s="4">
        <v>0.08</v>
      </c>
      <c r="H813">
        <v>20</v>
      </c>
      <c r="I813">
        <v>0</v>
      </c>
      <c r="J813">
        <v>250</v>
      </c>
      <c r="K813">
        <v>2022</v>
      </c>
      <c r="L813" s="11"/>
    </row>
    <row r="814" spans="1:12" x14ac:dyDescent="0.25">
      <c r="A814" t="s">
        <v>7832</v>
      </c>
      <c r="B814">
        <v>397</v>
      </c>
      <c r="C814" t="s">
        <v>7833</v>
      </c>
      <c r="D814" t="s">
        <v>6369</v>
      </c>
      <c r="E814" t="s">
        <v>4734</v>
      </c>
      <c r="F814" t="s">
        <v>6437</v>
      </c>
      <c r="G814" s="4">
        <v>6.0000000000000001E-3</v>
      </c>
      <c r="H814">
        <v>0.2</v>
      </c>
      <c r="I814">
        <v>0.2</v>
      </c>
      <c r="J814">
        <v>80</v>
      </c>
      <c r="K814">
        <v>2022</v>
      </c>
      <c r="L814" s="11"/>
    </row>
    <row r="815" spans="1:12" x14ac:dyDescent="0.25">
      <c r="A815" t="s">
        <v>7834</v>
      </c>
      <c r="B815">
        <v>398</v>
      </c>
      <c r="C815" t="s">
        <v>7835</v>
      </c>
      <c r="D815" t="s">
        <v>6294</v>
      </c>
      <c r="E815" t="s">
        <v>6339</v>
      </c>
      <c r="F815" t="s">
        <v>6287</v>
      </c>
      <c r="G815" s="4">
        <v>0.58699999999999997</v>
      </c>
      <c r="H815">
        <v>323.39999999999998</v>
      </c>
      <c r="I815">
        <v>139.4</v>
      </c>
      <c r="J815">
        <v>788.1</v>
      </c>
      <c r="K815">
        <v>2022</v>
      </c>
      <c r="L815" s="11"/>
    </row>
    <row r="816" spans="1:12" x14ac:dyDescent="0.25">
      <c r="A816" t="s">
        <v>7836</v>
      </c>
      <c r="B816">
        <v>399</v>
      </c>
      <c r="C816" t="s">
        <v>7837</v>
      </c>
      <c r="D816" t="s">
        <v>6277</v>
      </c>
      <c r="E816" t="s">
        <v>6925</v>
      </c>
      <c r="F816" t="s">
        <v>6303</v>
      </c>
      <c r="G816" s="4">
        <v>6.0000000000000001E-3</v>
      </c>
      <c r="H816">
        <v>0</v>
      </c>
      <c r="I816">
        <v>0.1</v>
      </c>
      <c r="J816">
        <v>23</v>
      </c>
      <c r="K816">
        <v>2022</v>
      </c>
      <c r="L816" s="11"/>
    </row>
    <row r="817" spans="1:12" x14ac:dyDescent="0.25">
      <c r="A817" t="s">
        <v>7838</v>
      </c>
      <c r="B817">
        <v>400</v>
      </c>
      <c r="C817" t="s">
        <v>7839</v>
      </c>
      <c r="D817" t="s">
        <v>6290</v>
      </c>
      <c r="E817" t="s">
        <v>6554</v>
      </c>
      <c r="F817" t="s">
        <v>6303</v>
      </c>
      <c r="G817" s="4">
        <v>3.2000000000000001E-2</v>
      </c>
      <c r="H817">
        <v>0.4</v>
      </c>
      <c r="I817">
        <v>0.4</v>
      </c>
      <c r="J817">
        <v>25.4</v>
      </c>
      <c r="K817">
        <v>2022</v>
      </c>
      <c r="L817" s="11"/>
    </row>
    <row r="818" spans="1:12" x14ac:dyDescent="0.25">
      <c r="A818" t="s">
        <v>7840</v>
      </c>
      <c r="B818">
        <v>401</v>
      </c>
      <c r="C818" t="s">
        <v>7841</v>
      </c>
      <c r="D818" t="s">
        <v>6281</v>
      </c>
      <c r="E818" t="s">
        <v>7130</v>
      </c>
      <c r="F818" t="s">
        <v>6319</v>
      </c>
      <c r="G818" s="4">
        <v>0.14299999999999999</v>
      </c>
      <c r="H818">
        <v>1.1000000000000001</v>
      </c>
      <c r="I818">
        <v>1.1000000000000001</v>
      </c>
      <c r="J818">
        <v>15</v>
      </c>
      <c r="K818">
        <v>2022</v>
      </c>
      <c r="L818" s="11"/>
    </row>
    <row r="819" spans="1:12" x14ac:dyDescent="0.25">
      <c r="A819" t="s">
        <v>7842</v>
      </c>
      <c r="B819">
        <v>402</v>
      </c>
      <c r="C819" t="s">
        <v>7843</v>
      </c>
      <c r="D819" t="s">
        <v>6294</v>
      </c>
      <c r="E819" t="s">
        <v>6837</v>
      </c>
      <c r="F819" t="s">
        <v>6303</v>
      </c>
      <c r="G819" s="4">
        <v>2.5999999999999999E-2</v>
      </c>
      <c r="H819">
        <v>0.5</v>
      </c>
      <c r="I819">
        <v>0.2</v>
      </c>
      <c r="J819">
        <v>25</v>
      </c>
      <c r="K819">
        <v>2022</v>
      </c>
      <c r="L819" s="11"/>
    </row>
    <row r="820" spans="1:12" x14ac:dyDescent="0.25">
      <c r="A820" t="s">
        <v>7844</v>
      </c>
      <c r="B820">
        <v>403</v>
      </c>
      <c r="C820" t="s">
        <v>7845</v>
      </c>
      <c r="D820" t="s">
        <v>6290</v>
      </c>
      <c r="E820" t="s">
        <v>6529</v>
      </c>
      <c r="F820" t="s">
        <v>84</v>
      </c>
      <c r="G820" s="4">
        <v>0.193</v>
      </c>
      <c r="H820">
        <v>17.600000000000001</v>
      </c>
      <c r="I820">
        <v>6.2</v>
      </c>
      <c r="J820">
        <v>123</v>
      </c>
      <c r="K820">
        <v>2022</v>
      </c>
      <c r="L820" s="11"/>
    </row>
    <row r="821" spans="1:12" x14ac:dyDescent="0.25">
      <c r="A821" t="s">
        <v>7846</v>
      </c>
      <c r="B821">
        <v>404</v>
      </c>
      <c r="C821" t="s">
        <v>7847</v>
      </c>
      <c r="D821" t="s">
        <v>6284</v>
      </c>
      <c r="E821" t="s">
        <v>698</v>
      </c>
      <c r="F821" t="s">
        <v>6303</v>
      </c>
      <c r="G821" s="4">
        <v>0</v>
      </c>
      <c r="H821">
        <v>0</v>
      </c>
      <c r="I821">
        <v>0</v>
      </c>
      <c r="J821">
        <v>10</v>
      </c>
      <c r="K821">
        <v>2022</v>
      </c>
      <c r="L821" s="11"/>
    </row>
    <row r="822" spans="1:12" x14ac:dyDescent="0.25">
      <c r="A822" t="s">
        <v>7848</v>
      </c>
      <c r="B822">
        <v>405</v>
      </c>
      <c r="C822" t="s">
        <v>7849</v>
      </c>
      <c r="D822" t="s">
        <v>6294</v>
      </c>
      <c r="E822" t="s">
        <v>6339</v>
      </c>
      <c r="F822" t="s">
        <v>6313</v>
      </c>
      <c r="G822" s="4">
        <v>0.03</v>
      </c>
      <c r="H822">
        <v>0.7</v>
      </c>
      <c r="I822">
        <v>0</v>
      </c>
      <c r="J822">
        <v>23</v>
      </c>
      <c r="K822">
        <v>2022</v>
      </c>
      <c r="L822" s="11"/>
    </row>
    <row r="823" spans="1:12" x14ac:dyDescent="0.25">
      <c r="A823" t="s">
        <v>7850</v>
      </c>
      <c r="B823">
        <v>406</v>
      </c>
      <c r="C823" t="s">
        <v>7851</v>
      </c>
      <c r="D823" t="s">
        <v>6281</v>
      </c>
      <c r="E823" t="s">
        <v>228</v>
      </c>
      <c r="F823" t="s">
        <v>6319</v>
      </c>
      <c r="G823" s="4">
        <v>0.251</v>
      </c>
      <c r="H823">
        <v>5</v>
      </c>
      <c r="I823">
        <v>0</v>
      </c>
      <c r="J823">
        <v>20</v>
      </c>
      <c r="K823">
        <v>2022</v>
      </c>
      <c r="L823" s="11"/>
    </row>
    <row r="824" spans="1:12" x14ac:dyDescent="0.25">
      <c r="A824" t="s">
        <v>7852</v>
      </c>
      <c r="B824">
        <v>407</v>
      </c>
      <c r="C824" t="s">
        <v>7853</v>
      </c>
      <c r="D824" t="s">
        <v>6369</v>
      </c>
      <c r="E824" t="s">
        <v>6521</v>
      </c>
      <c r="F824" t="s">
        <v>6319</v>
      </c>
      <c r="G824" s="4">
        <v>0.5</v>
      </c>
      <c r="H824">
        <v>4.8</v>
      </c>
      <c r="I824">
        <v>62.8</v>
      </c>
      <c r="J824">
        <v>135.19999999999999</v>
      </c>
      <c r="K824">
        <v>2022</v>
      </c>
      <c r="L824" s="11"/>
    </row>
    <row r="825" spans="1:12" x14ac:dyDescent="0.25">
      <c r="A825" t="s">
        <v>7854</v>
      </c>
      <c r="B825">
        <v>408</v>
      </c>
      <c r="C825" t="s">
        <v>7855</v>
      </c>
      <c r="D825" t="s">
        <v>6294</v>
      </c>
      <c r="E825" t="s">
        <v>6384</v>
      </c>
      <c r="F825" t="s">
        <v>6400</v>
      </c>
      <c r="G825" s="4">
        <v>0.88300000000000001</v>
      </c>
      <c r="H825">
        <v>126.2</v>
      </c>
      <c r="I825">
        <v>0</v>
      </c>
      <c r="J825">
        <v>143</v>
      </c>
      <c r="K825">
        <v>2022</v>
      </c>
      <c r="L825" s="11"/>
    </row>
    <row r="826" spans="1:12" x14ac:dyDescent="0.25">
      <c r="A826" t="s">
        <v>7856</v>
      </c>
      <c r="B826">
        <v>409</v>
      </c>
      <c r="C826" t="s">
        <v>7857</v>
      </c>
      <c r="D826" t="s">
        <v>6369</v>
      </c>
      <c r="E826" t="s">
        <v>6657</v>
      </c>
      <c r="F826" t="s">
        <v>6296</v>
      </c>
      <c r="G826" s="4">
        <v>0.875</v>
      </c>
      <c r="H826">
        <v>7.6</v>
      </c>
      <c r="I826">
        <v>2.1</v>
      </c>
      <c r="J826">
        <v>11</v>
      </c>
      <c r="K826">
        <v>2022</v>
      </c>
      <c r="L826" s="11"/>
    </row>
    <row r="827" spans="1:12" x14ac:dyDescent="0.25">
      <c r="A827" t="s">
        <v>7858</v>
      </c>
      <c r="B827">
        <v>410</v>
      </c>
      <c r="C827" t="s">
        <v>7859</v>
      </c>
      <c r="D827" t="s">
        <v>6369</v>
      </c>
      <c r="E827" t="s">
        <v>6657</v>
      </c>
      <c r="F827" t="s">
        <v>6303</v>
      </c>
      <c r="G827" s="4">
        <v>0.218</v>
      </c>
      <c r="H827">
        <v>4</v>
      </c>
      <c r="I827">
        <v>0.3</v>
      </c>
      <c r="J827">
        <v>20</v>
      </c>
      <c r="K827">
        <v>2022</v>
      </c>
      <c r="L827" s="11"/>
    </row>
    <row r="828" spans="1:12" x14ac:dyDescent="0.25">
      <c r="A828" t="s">
        <v>7860</v>
      </c>
      <c r="B828">
        <v>411</v>
      </c>
      <c r="C828" t="s">
        <v>7861</v>
      </c>
      <c r="D828" t="s">
        <v>6290</v>
      </c>
      <c r="E828" t="s">
        <v>6424</v>
      </c>
      <c r="F828" t="s">
        <v>6287</v>
      </c>
      <c r="G828" s="4">
        <v>0.56599999999999995</v>
      </c>
      <c r="H828">
        <v>46.6</v>
      </c>
      <c r="I828">
        <v>5.6</v>
      </c>
      <c r="J828">
        <v>92</v>
      </c>
      <c r="K828">
        <v>2022</v>
      </c>
      <c r="L828" s="11"/>
    </row>
    <row r="829" spans="1:12" x14ac:dyDescent="0.25">
      <c r="A829" t="s">
        <v>7862</v>
      </c>
      <c r="B829">
        <v>412</v>
      </c>
      <c r="C829" t="s">
        <v>7863</v>
      </c>
      <c r="D829" t="s">
        <v>6299</v>
      </c>
      <c r="E829" t="s">
        <v>6903</v>
      </c>
      <c r="F829" t="s">
        <v>6319</v>
      </c>
      <c r="G829" s="4">
        <v>0.2</v>
      </c>
      <c r="H829">
        <v>0</v>
      </c>
      <c r="I829">
        <v>97.9</v>
      </c>
      <c r="J829">
        <v>489.3</v>
      </c>
      <c r="K829">
        <v>2022</v>
      </c>
      <c r="L829" s="11"/>
    </row>
    <row r="830" spans="1:12" x14ac:dyDescent="0.25">
      <c r="A830" t="s">
        <v>7864</v>
      </c>
      <c r="B830">
        <v>413</v>
      </c>
      <c r="C830" t="s">
        <v>7865</v>
      </c>
      <c r="D830" t="s">
        <v>6294</v>
      </c>
      <c r="E830" t="s">
        <v>6442</v>
      </c>
      <c r="F830" t="s">
        <v>6303</v>
      </c>
      <c r="G830" s="4">
        <v>2.5000000000000001E-2</v>
      </c>
      <c r="H830">
        <v>1.3</v>
      </c>
      <c r="I830">
        <v>0</v>
      </c>
      <c r="J830">
        <v>50</v>
      </c>
      <c r="K830">
        <v>2022</v>
      </c>
      <c r="L830" s="11"/>
    </row>
    <row r="831" spans="1:12" x14ac:dyDescent="0.25">
      <c r="A831" t="s">
        <v>7866</v>
      </c>
      <c r="B831">
        <v>414</v>
      </c>
      <c r="C831" t="s">
        <v>7867</v>
      </c>
      <c r="D831" t="s">
        <v>6299</v>
      </c>
      <c r="E831" t="s">
        <v>6903</v>
      </c>
      <c r="F831" t="s">
        <v>6303</v>
      </c>
      <c r="G831" s="4">
        <v>0</v>
      </c>
      <c r="H831">
        <v>0</v>
      </c>
      <c r="I831">
        <v>0</v>
      </c>
      <c r="J831">
        <v>91.4</v>
      </c>
      <c r="K831">
        <v>2022</v>
      </c>
      <c r="L831" s="11"/>
    </row>
    <row r="832" spans="1:12" x14ac:dyDescent="0.25">
      <c r="A832" t="s">
        <v>7868</v>
      </c>
      <c r="B832">
        <v>415</v>
      </c>
      <c r="C832" t="s">
        <v>7869</v>
      </c>
      <c r="D832" t="s">
        <v>6294</v>
      </c>
      <c r="E832" t="s">
        <v>6325</v>
      </c>
      <c r="F832" t="s">
        <v>6303</v>
      </c>
      <c r="G832" s="4">
        <v>4.8000000000000001E-2</v>
      </c>
      <c r="H832">
        <v>9.3000000000000007</v>
      </c>
      <c r="I832">
        <v>0</v>
      </c>
      <c r="J832">
        <v>195</v>
      </c>
      <c r="K832">
        <v>2022</v>
      </c>
      <c r="L832" s="11"/>
    </row>
    <row r="833" spans="1:12" x14ac:dyDescent="0.25">
      <c r="A833" t="s">
        <v>7870</v>
      </c>
      <c r="B833">
        <v>416</v>
      </c>
      <c r="C833" t="s">
        <v>7871</v>
      </c>
      <c r="D833" t="s">
        <v>6281</v>
      </c>
      <c r="E833" t="s">
        <v>228</v>
      </c>
      <c r="F833" t="s">
        <v>6296</v>
      </c>
      <c r="G833" s="4">
        <v>0.36399999999999999</v>
      </c>
      <c r="H833">
        <v>1.8</v>
      </c>
      <c r="I833">
        <v>0</v>
      </c>
      <c r="J833">
        <v>5</v>
      </c>
      <c r="K833">
        <v>2022</v>
      </c>
      <c r="L833" s="11"/>
    </row>
    <row r="834" spans="1:12" x14ac:dyDescent="0.25">
      <c r="A834" t="s">
        <v>7872</v>
      </c>
      <c r="B834">
        <v>417</v>
      </c>
      <c r="C834" t="s">
        <v>7873</v>
      </c>
      <c r="D834" t="s">
        <v>6281</v>
      </c>
      <c r="E834" t="s">
        <v>228</v>
      </c>
      <c r="F834" t="s">
        <v>6296</v>
      </c>
      <c r="G834" s="4">
        <v>0.371</v>
      </c>
      <c r="H834">
        <v>3.7</v>
      </c>
      <c r="I834">
        <v>0</v>
      </c>
      <c r="J834">
        <v>10</v>
      </c>
      <c r="K834">
        <v>2022</v>
      </c>
      <c r="L834" s="11"/>
    </row>
    <row r="835" spans="1:12" x14ac:dyDescent="0.25">
      <c r="A835" t="s">
        <v>7874</v>
      </c>
      <c r="B835">
        <v>418</v>
      </c>
      <c r="C835" t="s">
        <v>7875</v>
      </c>
      <c r="D835" t="s">
        <v>6277</v>
      </c>
      <c r="E835" t="s">
        <v>6925</v>
      </c>
      <c r="F835" t="s">
        <v>6287</v>
      </c>
      <c r="G835" s="4">
        <v>0</v>
      </c>
      <c r="H835">
        <v>0</v>
      </c>
      <c r="I835">
        <v>0</v>
      </c>
      <c r="J835">
        <v>135</v>
      </c>
      <c r="K835">
        <v>2022</v>
      </c>
      <c r="L835" s="11"/>
    </row>
    <row r="836" spans="1:12" x14ac:dyDescent="0.25">
      <c r="A836" t="s">
        <v>7876</v>
      </c>
      <c r="B836">
        <v>419</v>
      </c>
      <c r="C836" t="s">
        <v>7877</v>
      </c>
      <c r="D836" t="s">
        <v>6294</v>
      </c>
      <c r="E836" t="s">
        <v>6384</v>
      </c>
      <c r="F836" t="s">
        <v>6303</v>
      </c>
      <c r="G836" s="4">
        <v>0.34100000000000003</v>
      </c>
      <c r="H836">
        <v>2.6</v>
      </c>
      <c r="I836">
        <v>4.3</v>
      </c>
      <c r="J836">
        <v>20</v>
      </c>
      <c r="K836">
        <v>2022</v>
      </c>
      <c r="L836" s="11"/>
    </row>
    <row r="837" spans="1:12" x14ac:dyDescent="0.25">
      <c r="A837" t="s">
        <v>7878</v>
      </c>
      <c r="B837">
        <v>420</v>
      </c>
      <c r="C837" t="s">
        <v>7879</v>
      </c>
      <c r="D837" t="s">
        <v>6294</v>
      </c>
      <c r="E837" t="s">
        <v>6384</v>
      </c>
      <c r="F837" t="s">
        <v>6296</v>
      </c>
      <c r="G837" s="4">
        <v>1</v>
      </c>
      <c r="H837">
        <v>19</v>
      </c>
      <c r="I837">
        <v>1</v>
      </c>
      <c r="J837">
        <v>20</v>
      </c>
      <c r="K837">
        <v>2022</v>
      </c>
      <c r="L837" s="11"/>
    </row>
    <row r="838" spans="1:12" x14ac:dyDescent="0.25">
      <c r="A838" t="s">
        <v>7880</v>
      </c>
      <c r="B838">
        <v>421</v>
      </c>
      <c r="C838" t="s">
        <v>7881</v>
      </c>
      <c r="D838" t="s">
        <v>6290</v>
      </c>
      <c r="E838" t="s">
        <v>6537</v>
      </c>
      <c r="F838" t="s">
        <v>6303</v>
      </c>
      <c r="G838" s="4">
        <v>6.5000000000000002E-2</v>
      </c>
      <c r="H838">
        <v>0.2</v>
      </c>
      <c r="I838">
        <v>1.5</v>
      </c>
      <c r="J838">
        <v>26.7</v>
      </c>
      <c r="K838">
        <v>2022</v>
      </c>
      <c r="L838" s="11"/>
    </row>
    <row r="839" spans="1:12" x14ac:dyDescent="0.25">
      <c r="A839" t="s">
        <v>7882</v>
      </c>
      <c r="B839">
        <v>422</v>
      </c>
      <c r="C839" t="s">
        <v>7883</v>
      </c>
      <c r="D839" t="s">
        <v>6299</v>
      </c>
      <c r="E839" t="s">
        <v>4726</v>
      </c>
      <c r="F839" t="s">
        <v>6319</v>
      </c>
      <c r="G839" s="4">
        <v>0.375</v>
      </c>
      <c r="H839">
        <v>8</v>
      </c>
      <c r="I839">
        <v>232.6</v>
      </c>
      <c r="J839">
        <v>641.70000000000005</v>
      </c>
      <c r="K839">
        <v>2022</v>
      </c>
      <c r="L839" s="11"/>
    </row>
    <row r="840" spans="1:12" x14ac:dyDescent="0.25">
      <c r="A840" t="s">
        <v>7884</v>
      </c>
      <c r="B840">
        <v>423</v>
      </c>
      <c r="C840" t="s">
        <v>7885</v>
      </c>
      <c r="D840" t="s">
        <v>6294</v>
      </c>
      <c r="E840" t="s">
        <v>6784</v>
      </c>
      <c r="F840" t="s">
        <v>6316</v>
      </c>
      <c r="G840" s="4">
        <v>0.80900000000000005</v>
      </c>
      <c r="H840">
        <v>9.4</v>
      </c>
      <c r="I840">
        <v>39.1</v>
      </c>
      <c r="J840">
        <v>60</v>
      </c>
      <c r="K840">
        <v>2022</v>
      </c>
      <c r="L840" s="11"/>
    </row>
    <row r="841" spans="1:12" x14ac:dyDescent="0.25">
      <c r="A841" t="s">
        <v>7886</v>
      </c>
      <c r="B841">
        <v>424</v>
      </c>
      <c r="C841" t="s">
        <v>7887</v>
      </c>
      <c r="D841" t="s">
        <v>6277</v>
      </c>
      <c r="E841" t="s">
        <v>6621</v>
      </c>
      <c r="F841" t="s">
        <v>6287</v>
      </c>
      <c r="G841" s="4">
        <v>6.5000000000000002E-2</v>
      </c>
      <c r="H841">
        <v>32.1</v>
      </c>
      <c r="I841">
        <v>0.2</v>
      </c>
      <c r="J841">
        <v>500</v>
      </c>
      <c r="K841">
        <v>2022</v>
      </c>
      <c r="L841" s="11"/>
    </row>
    <row r="842" spans="1:12" x14ac:dyDescent="0.25">
      <c r="A842" t="s">
        <v>7888</v>
      </c>
      <c r="B842">
        <v>425</v>
      </c>
      <c r="C842" t="s">
        <v>7889</v>
      </c>
      <c r="D842" t="s">
        <v>6299</v>
      </c>
      <c r="E842" t="s">
        <v>6903</v>
      </c>
      <c r="F842" t="s">
        <v>6409</v>
      </c>
      <c r="G842" s="4">
        <v>0</v>
      </c>
      <c r="H842">
        <v>0</v>
      </c>
      <c r="I842">
        <v>0</v>
      </c>
      <c r="J842" s="7">
        <v>1492</v>
      </c>
      <c r="K842">
        <v>2022</v>
      </c>
      <c r="L842" s="11"/>
    </row>
    <row r="843" spans="1:12" x14ac:dyDescent="0.25">
      <c r="A843" t="s">
        <v>7890</v>
      </c>
      <c r="B843">
        <v>426</v>
      </c>
      <c r="C843" t="s">
        <v>7891</v>
      </c>
      <c r="D843" t="s">
        <v>6290</v>
      </c>
      <c r="E843" t="s">
        <v>6866</v>
      </c>
      <c r="F843" t="s">
        <v>6303</v>
      </c>
      <c r="G843" s="4">
        <v>0</v>
      </c>
      <c r="H843">
        <v>0</v>
      </c>
      <c r="I843">
        <v>0</v>
      </c>
      <c r="J843">
        <v>12</v>
      </c>
      <c r="K843">
        <v>2022</v>
      </c>
      <c r="L843" s="11"/>
    </row>
    <row r="844" spans="1:12" x14ac:dyDescent="0.25">
      <c r="A844" t="s">
        <v>7892</v>
      </c>
      <c r="B844">
        <v>427</v>
      </c>
      <c r="C844" t="s">
        <v>7893</v>
      </c>
      <c r="D844" t="s">
        <v>6277</v>
      </c>
      <c r="E844" t="s">
        <v>6503</v>
      </c>
      <c r="F844" t="s">
        <v>6400</v>
      </c>
      <c r="G844" s="4">
        <v>0.219</v>
      </c>
      <c r="H844">
        <v>6.6</v>
      </c>
      <c r="I844">
        <v>0</v>
      </c>
      <c r="J844">
        <v>30</v>
      </c>
      <c r="K844">
        <v>2022</v>
      </c>
      <c r="L844" s="11"/>
    </row>
    <row r="845" spans="1:12" x14ac:dyDescent="0.25">
      <c r="A845" t="s">
        <v>7894</v>
      </c>
      <c r="B845">
        <v>428</v>
      </c>
      <c r="C845" t="s">
        <v>7895</v>
      </c>
      <c r="D845" t="s">
        <v>6277</v>
      </c>
      <c r="E845" t="s">
        <v>6278</v>
      </c>
      <c r="F845" t="s">
        <v>6287</v>
      </c>
      <c r="G845" s="4">
        <v>0.20599999999999999</v>
      </c>
      <c r="H845">
        <v>26.8</v>
      </c>
      <c r="I845">
        <v>0</v>
      </c>
      <c r="J845">
        <v>130</v>
      </c>
      <c r="K845">
        <v>2022</v>
      </c>
      <c r="L845" s="11"/>
    </row>
    <row r="846" spans="1:12" x14ac:dyDescent="0.25">
      <c r="A846" t="s">
        <v>7896</v>
      </c>
      <c r="B846">
        <v>429</v>
      </c>
      <c r="C846" t="s">
        <v>7897</v>
      </c>
      <c r="D846" t="s">
        <v>6294</v>
      </c>
      <c r="E846" t="s">
        <v>6387</v>
      </c>
      <c r="F846" t="s">
        <v>6400</v>
      </c>
      <c r="G846" s="4">
        <v>0.1</v>
      </c>
      <c r="H846">
        <v>15.5</v>
      </c>
      <c r="I846">
        <v>0</v>
      </c>
      <c r="J846">
        <v>155</v>
      </c>
      <c r="K846">
        <v>2022</v>
      </c>
      <c r="L846" s="11"/>
    </row>
    <row r="847" spans="1:12" x14ac:dyDescent="0.25">
      <c r="A847" t="s">
        <v>6275</v>
      </c>
      <c r="B847">
        <v>1</v>
      </c>
      <c r="C847" t="s">
        <v>6276</v>
      </c>
      <c r="D847" t="s">
        <v>6277</v>
      </c>
      <c r="E847" t="s">
        <v>6278</v>
      </c>
      <c r="F847" t="s">
        <v>4841</v>
      </c>
      <c r="G847" s="5">
        <v>1</v>
      </c>
      <c r="H847">
        <v>5.6</v>
      </c>
      <c r="I847">
        <v>107.2</v>
      </c>
      <c r="J847">
        <v>112.8</v>
      </c>
      <c r="K847">
        <v>2023</v>
      </c>
      <c r="L847" s="11"/>
    </row>
    <row r="848" spans="1:12" x14ac:dyDescent="0.25">
      <c r="A848" t="s">
        <v>6279</v>
      </c>
      <c r="B848">
        <v>2</v>
      </c>
      <c r="C848" t="s">
        <v>6280</v>
      </c>
      <c r="D848" t="s">
        <v>6281</v>
      </c>
      <c r="E848" t="s">
        <v>122</v>
      </c>
      <c r="F848" t="s">
        <v>132</v>
      </c>
      <c r="G848" s="5">
        <v>0.13800000000000001</v>
      </c>
      <c r="H848">
        <v>8.1999999999999993</v>
      </c>
      <c r="I848">
        <v>7</v>
      </c>
      <c r="J848">
        <v>110</v>
      </c>
      <c r="K848">
        <v>2023</v>
      </c>
      <c r="L848" s="11"/>
    </row>
    <row r="849" spans="1:12" x14ac:dyDescent="0.25">
      <c r="A849" t="s">
        <v>6282</v>
      </c>
      <c r="B849">
        <v>3</v>
      </c>
      <c r="C849" t="s">
        <v>6283</v>
      </c>
      <c r="D849" t="s">
        <v>6284</v>
      </c>
      <c r="E849" t="s">
        <v>168</v>
      </c>
      <c r="F849" t="s">
        <v>4841</v>
      </c>
      <c r="G849" s="5">
        <v>0.68100000000000005</v>
      </c>
      <c r="H849">
        <v>120</v>
      </c>
      <c r="I849">
        <v>78.8</v>
      </c>
      <c r="J849">
        <v>292</v>
      </c>
      <c r="K849">
        <v>2023</v>
      </c>
      <c r="L849" s="11"/>
    </row>
    <row r="850" spans="1:12" x14ac:dyDescent="0.25">
      <c r="A850" t="s">
        <v>6285</v>
      </c>
      <c r="B850">
        <v>4</v>
      </c>
      <c r="C850" t="s">
        <v>6286</v>
      </c>
      <c r="D850" t="s">
        <v>6277</v>
      </c>
      <c r="E850" t="s">
        <v>4733</v>
      </c>
      <c r="F850" t="s">
        <v>6287</v>
      </c>
      <c r="G850" s="5">
        <v>0.69799999999999995</v>
      </c>
      <c r="H850">
        <v>48.2</v>
      </c>
      <c r="I850">
        <v>18.5</v>
      </c>
      <c r="J850">
        <v>95.6</v>
      </c>
      <c r="K850">
        <v>2023</v>
      </c>
      <c r="L850" s="11"/>
    </row>
    <row r="851" spans="1:12" x14ac:dyDescent="0.25">
      <c r="A851" t="s">
        <v>6288</v>
      </c>
      <c r="B851">
        <v>5</v>
      </c>
      <c r="C851" t="s">
        <v>6289</v>
      </c>
      <c r="D851" t="s">
        <v>6290</v>
      </c>
      <c r="E851" t="s">
        <v>6291</v>
      </c>
      <c r="F851" t="s">
        <v>6287</v>
      </c>
      <c r="G851" s="5">
        <v>0.54900000000000004</v>
      </c>
      <c r="H851">
        <v>16.7</v>
      </c>
      <c r="I851">
        <v>10.8</v>
      </c>
      <c r="J851">
        <v>50</v>
      </c>
      <c r="K851">
        <v>2023</v>
      </c>
      <c r="L851" s="11"/>
    </row>
    <row r="852" spans="1:12" x14ac:dyDescent="0.25">
      <c r="A852" t="s">
        <v>6292</v>
      </c>
      <c r="B852">
        <v>6</v>
      </c>
      <c r="C852" t="s">
        <v>6293</v>
      </c>
      <c r="D852" t="s">
        <v>6294</v>
      </c>
      <c r="E852" t="s">
        <v>6295</v>
      </c>
      <c r="F852" t="s">
        <v>6296</v>
      </c>
      <c r="G852" s="5">
        <v>0.84</v>
      </c>
      <c r="H852">
        <v>166.3</v>
      </c>
      <c r="I852">
        <v>1.6</v>
      </c>
      <c r="J852">
        <v>200</v>
      </c>
      <c r="K852">
        <v>2023</v>
      </c>
      <c r="L852" s="11"/>
    </row>
    <row r="853" spans="1:12" x14ac:dyDescent="0.25">
      <c r="A853" t="s">
        <v>6297</v>
      </c>
      <c r="B853">
        <v>7</v>
      </c>
      <c r="C853" t="s">
        <v>6298</v>
      </c>
      <c r="D853" t="s">
        <v>6299</v>
      </c>
      <c r="E853" t="s">
        <v>6300</v>
      </c>
      <c r="F853" t="s">
        <v>6287</v>
      </c>
      <c r="G853" s="5">
        <v>0.48199999999999998</v>
      </c>
      <c r="H853">
        <v>3.5</v>
      </c>
      <c r="I853">
        <v>23</v>
      </c>
      <c r="J853">
        <v>55</v>
      </c>
      <c r="K853">
        <v>2023</v>
      </c>
      <c r="L853" s="11"/>
    </row>
    <row r="854" spans="1:12" x14ac:dyDescent="0.25">
      <c r="A854" t="s">
        <v>6301</v>
      </c>
      <c r="B854">
        <v>8</v>
      </c>
      <c r="C854" t="s">
        <v>6302</v>
      </c>
      <c r="D854" t="s">
        <v>6294</v>
      </c>
      <c r="E854" t="s">
        <v>6295</v>
      </c>
      <c r="F854" t="s">
        <v>6303</v>
      </c>
      <c r="G854" s="5">
        <v>2.5000000000000001E-2</v>
      </c>
      <c r="H854">
        <v>4.5999999999999996</v>
      </c>
      <c r="I854">
        <v>1.5</v>
      </c>
      <c r="J854">
        <v>250</v>
      </c>
      <c r="K854">
        <v>2023</v>
      </c>
      <c r="L854" s="11"/>
    </row>
    <row r="855" spans="1:12" x14ac:dyDescent="0.25">
      <c r="A855" t="s">
        <v>6304</v>
      </c>
      <c r="B855">
        <v>9</v>
      </c>
      <c r="C855" t="s">
        <v>6305</v>
      </c>
      <c r="D855" t="s">
        <v>6294</v>
      </c>
      <c r="E855" t="s">
        <v>6306</v>
      </c>
      <c r="F855" t="s">
        <v>6307</v>
      </c>
      <c r="G855" s="5">
        <v>5.5E-2</v>
      </c>
      <c r="H855">
        <v>20</v>
      </c>
      <c r="I855">
        <v>1.3</v>
      </c>
      <c r="J855">
        <v>390</v>
      </c>
      <c r="K855">
        <v>2023</v>
      </c>
      <c r="L855" s="11"/>
    </row>
    <row r="856" spans="1:12" x14ac:dyDescent="0.25">
      <c r="A856" t="s">
        <v>6308</v>
      </c>
      <c r="B856">
        <v>10</v>
      </c>
      <c r="C856" t="s">
        <v>6309</v>
      </c>
      <c r="D856" t="s">
        <v>6281</v>
      </c>
      <c r="E856" t="s">
        <v>638</v>
      </c>
      <c r="F856" t="s">
        <v>6310</v>
      </c>
      <c r="G856" s="5">
        <v>0.55700000000000005</v>
      </c>
      <c r="H856">
        <v>0</v>
      </c>
      <c r="I856">
        <v>33.4</v>
      </c>
      <c r="J856">
        <v>60</v>
      </c>
      <c r="K856">
        <v>2023</v>
      </c>
      <c r="L856" s="11"/>
    </row>
    <row r="857" spans="1:12" x14ac:dyDescent="0.25">
      <c r="A857" t="s">
        <v>6311</v>
      </c>
      <c r="B857">
        <v>11</v>
      </c>
      <c r="C857" t="s">
        <v>6312</v>
      </c>
      <c r="D857" t="s">
        <v>6299</v>
      </c>
      <c r="E857" t="s">
        <v>4726</v>
      </c>
      <c r="F857" t="s">
        <v>6313</v>
      </c>
      <c r="G857" s="5">
        <v>0</v>
      </c>
      <c r="H857">
        <v>0</v>
      </c>
      <c r="I857">
        <v>0</v>
      </c>
      <c r="J857">
        <v>403.2</v>
      </c>
      <c r="K857">
        <v>2023</v>
      </c>
      <c r="L857" s="11"/>
    </row>
    <row r="858" spans="1:12" x14ac:dyDescent="0.25">
      <c r="A858" t="s">
        <v>6314</v>
      </c>
      <c r="B858">
        <v>12</v>
      </c>
      <c r="C858" t="s">
        <v>6315</v>
      </c>
      <c r="D858" t="s">
        <v>6277</v>
      </c>
      <c r="E858" t="s">
        <v>4733</v>
      </c>
      <c r="F858" t="s">
        <v>6316</v>
      </c>
      <c r="G858" s="5">
        <v>0.32900000000000001</v>
      </c>
      <c r="H858">
        <v>0</v>
      </c>
      <c r="I858">
        <v>82.2</v>
      </c>
      <c r="J858">
        <v>250</v>
      </c>
      <c r="K858">
        <v>2023</v>
      </c>
      <c r="L858" s="11"/>
    </row>
    <row r="859" spans="1:12" x14ac:dyDescent="0.25">
      <c r="A859" t="s">
        <v>6317</v>
      </c>
      <c r="B859">
        <v>13</v>
      </c>
      <c r="C859" t="s">
        <v>6318</v>
      </c>
      <c r="D859" t="s">
        <v>6290</v>
      </c>
      <c r="E859" t="s">
        <v>6291</v>
      </c>
      <c r="F859" t="s">
        <v>6319</v>
      </c>
      <c r="G859" s="5">
        <v>7.4999999999999997E-2</v>
      </c>
      <c r="H859">
        <v>2.1</v>
      </c>
      <c r="I859">
        <v>0.2</v>
      </c>
      <c r="J859">
        <v>30</v>
      </c>
      <c r="K859">
        <v>2023</v>
      </c>
      <c r="L859" s="11"/>
    </row>
    <row r="860" spans="1:12" x14ac:dyDescent="0.25">
      <c r="A860" t="s">
        <v>6320</v>
      </c>
      <c r="B860">
        <v>14</v>
      </c>
      <c r="C860" t="s">
        <v>6321</v>
      </c>
      <c r="D860" t="s">
        <v>6290</v>
      </c>
      <c r="E860" t="s">
        <v>6322</v>
      </c>
      <c r="F860" t="s">
        <v>6296</v>
      </c>
      <c r="G860" s="5">
        <v>0.61099999999999999</v>
      </c>
      <c r="H860">
        <v>104.8</v>
      </c>
      <c r="I860">
        <v>47.8</v>
      </c>
      <c r="J860">
        <v>250</v>
      </c>
      <c r="K860">
        <v>2023</v>
      </c>
      <c r="L860" s="11"/>
    </row>
    <row r="861" spans="1:12" x14ac:dyDescent="0.25">
      <c r="A861" t="s">
        <v>6323</v>
      </c>
      <c r="B861">
        <v>15</v>
      </c>
      <c r="C861" t="s">
        <v>6324</v>
      </c>
      <c r="D861" t="s">
        <v>6294</v>
      </c>
      <c r="E861" t="s">
        <v>6325</v>
      </c>
      <c r="F861" t="s">
        <v>132</v>
      </c>
      <c r="G861" s="5">
        <v>0.157</v>
      </c>
      <c r="H861">
        <v>57.4</v>
      </c>
      <c r="I861">
        <v>5.5</v>
      </c>
      <c r="J861">
        <v>400</v>
      </c>
      <c r="K861">
        <v>2023</v>
      </c>
      <c r="L861" s="11"/>
    </row>
    <row r="862" spans="1:12" x14ac:dyDescent="0.25">
      <c r="A862" t="s">
        <v>6326</v>
      </c>
      <c r="B862">
        <v>16</v>
      </c>
      <c r="C862" t="s">
        <v>6327</v>
      </c>
      <c r="D862" t="s">
        <v>6290</v>
      </c>
      <c r="E862" t="s">
        <v>6328</v>
      </c>
      <c r="F862" t="s">
        <v>6307</v>
      </c>
      <c r="G862" s="5">
        <v>0.17899999999999999</v>
      </c>
      <c r="H862">
        <v>9.6999999999999993</v>
      </c>
      <c r="I862">
        <v>17.2</v>
      </c>
      <c r="J862">
        <v>150</v>
      </c>
      <c r="K862">
        <v>2023</v>
      </c>
      <c r="L862" s="11"/>
    </row>
    <row r="863" spans="1:12" x14ac:dyDescent="0.25">
      <c r="A863" t="s">
        <v>6329</v>
      </c>
      <c r="B863">
        <v>17</v>
      </c>
      <c r="C863" t="s">
        <v>6330</v>
      </c>
      <c r="D863" t="s">
        <v>6284</v>
      </c>
      <c r="E863" t="s">
        <v>79</v>
      </c>
      <c r="F863" t="s">
        <v>6310</v>
      </c>
      <c r="G863" s="5">
        <v>0.33100000000000002</v>
      </c>
      <c r="H863">
        <v>13.5</v>
      </c>
      <c r="I863">
        <v>69.3</v>
      </c>
      <c r="J863">
        <v>250</v>
      </c>
      <c r="K863">
        <v>2023</v>
      </c>
      <c r="L863" s="11"/>
    </row>
    <row r="864" spans="1:12" x14ac:dyDescent="0.25">
      <c r="A864" t="s">
        <v>6331</v>
      </c>
      <c r="B864">
        <v>18</v>
      </c>
      <c r="C864" t="s">
        <v>6332</v>
      </c>
      <c r="D864" t="s">
        <v>6294</v>
      </c>
      <c r="E864" t="s">
        <v>6333</v>
      </c>
      <c r="F864" t="s">
        <v>84</v>
      </c>
      <c r="G864" s="5">
        <v>0.48699999999999999</v>
      </c>
      <c r="H864">
        <v>45.4</v>
      </c>
      <c r="I864">
        <v>13.1</v>
      </c>
      <c r="J864">
        <v>120</v>
      </c>
      <c r="K864">
        <v>2023</v>
      </c>
      <c r="L864" s="11"/>
    </row>
    <row r="865" spans="1:12" x14ac:dyDescent="0.25">
      <c r="A865" t="s">
        <v>6334</v>
      </c>
      <c r="B865">
        <v>19</v>
      </c>
      <c r="C865" t="s">
        <v>6335</v>
      </c>
      <c r="D865" t="s">
        <v>6299</v>
      </c>
      <c r="E865" t="s">
        <v>6336</v>
      </c>
      <c r="F865" t="s">
        <v>6296</v>
      </c>
      <c r="G865" s="5">
        <v>0.69399999999999995</v>
      </c>
      <c r="H865">
        <v>243.8</v>
      </c>
      <c r="I865">
        <v>111.4</v>
      </c>
      <c r="J865">
        <v>512.1</v>
      </c>
      <c r="K865">
        <v>2023</v>
      </c>
      <c r="L865" s="11"/>
    </row>
    <row r="866" spans="1:12" x14ac:dyDescent="0.25">
      <c r="A866" t="s">
        <v>6337</v>
      </c>
      <c r="B866">
        <v>20</v>
      </c>
      <c r="C866" t="s">
        <v>6338</v>
      </c>
      <c r="D866" t="s">
        <v>6294</v>
      </c>
      <c r="E866" t="s">
        <v>6339</v>
      </c>
      <c r="F866" t="s">
        <v>84</v>
      </c>
      <c r="G866" s="5">
        <v>8.1000000000000003E-2</v>
      </c>
      <c r="H866">
        <v>4.7</v>
      </c>
      <c r="I866">
        <v>0</v>
      </c>
      <c r="J866">
        <v>58</v>
      </c>
      <c r="K866">
        <v>2023</v>
      </c>
      <c r="L866" s="11"/>
    </row>
    <row r="867" spans="1:12" x14ac:dyDescent="0.25">
      <c r="A867" t="s">
        <v>6340</v>
      </c>
      <c r="B867">
        <v>21</v>
      </c>
      <c r="C867" t="s">
        <v>6341</v>
      </c>
      <c r="D867" t="s">
        <v>6281</v>
      </c>
      <c r="E867" t="s">
        <v>113</v>
      </c>
      <c r="F867" t="s">
        <v>6313</v>
      </c>
      <c r="G867" s="5">
        <v>0.25</v>
      </c>
      <c r="H867">
        <v>106.8</v>
      </c>
      <c r="I867">
        <v>143.19999999999999</v>
      </c>
      <c r="J867" s="7">
        <v>1000</v>
      </c>
      <c r="K867">
        <v>2023</v>
      </c>
      <c r="L867" s="11"/>
    </row>
    <row r="868" spans="1:12" x14ac:dyDescent="0.25">
      <c r="A868" t="s">
        <v>6342</v>
      </c>
      <c r="B868">
        <v>22</v>
      </c>
      <c r="C868" t="s">
        <v>6343</v>
      </c>
      <c r="D868" t="s">
        <v>6294</v>
      </c>
      <c r="E868" t="s">
        <v>6344</v>
      </c>
      <c r="F868" t="s">
        <v>6287</v>
      </c>
      <c r="G868" s="5">
        <v>0.41899999999999998</v>
      </c>
      <c r="H868">
        <v>78.8</v>
      </c>
      <c r="I868">
        <v>68</v>
      </c>
      <c r="J868">
        <v>350</v>
      </c>
      <c r="K868">
        <v>2023</v>
      </c>
      <c r="L868" s="11"/>
    </row>
    <row r="869" spans="1:12" x14ac:dyDescent="0.25">
      <c r="A869" t="s">
        <v>6345</v>
      </c>
      <c r="B869">
        <v>23</v>
      </c>
      <c r="C869" t="s">
        <v>6346</v>
      </c>
      <c r="D869" t="s">
        <v>6284</v>
      </c>
      <c r="E869" t="s">
        <v>79</v>
      </c>
      <c r="F869" t="s">
        <v>6296</v>
      </c>
      <c r="G869" s="5">
        <v>0.98099999999999998</v>
      </c>
      <c r="H869">
        <v>428</v>
      </c>
      <c r="I869">
        <v>62.6</v>
      </c>
      <c r="J869">
        <v>500</v>
      </c>
      <c r="K869">
        <v>2023</v>
      </c>
      <c r="L869" s="11"/>
    </row>
    <row r="870" spans="1:12" x14ac:dyDescent="0.25">
      <c r="A870" t="s">
        <v>6347</v>
      </c>
      <c r="B870">
        <v>24</v>
      </c>
      <c r="C870" t="s">
        <v>6348</v>
      </c>
      <c r="D870" t="s">
        <v>6281</v>
      </c>
      <c r="E870" t="s">
        <v>113</v>
      </c>
      <c r="F870" t="s">
        <v>6310</v>
      </c>
      <c r="G870" s="5">
        <v>0.38600000000000001</v>
      </c>
      <c r="H870">
        <v>50</v>
      </c>
      <c r="I870">
        <v>27.1</v>
      </c>
      <c r="J870">
        <v>200</v>
      </c>
      <c r="K870">
        <v>2023</v>
      </c>
      <c r="L870" s="11"/>
    </row>
    <row r="871" spans="1:12" x14ac:dyDescent="0.25">
      <c r="A871" t="s">
        <v>6349</v>
      </c>
      <c r="B871">
        <v>25</v>
      </c>
      <c r="C871" t="s">
        <v>6350</v>
      </c>
      <c r="D871" t="s">
        <v>6299</v>
      </c>
      <c r="E871" t="s">
        <v>6351</v>
      </c>
      <c r="F871" t="s">
        <v>84</v>
      </c>
      <c r="G871" s="5">
        <v>0.17199999999999999</v>
      </c>
      <c r="H871">
        <v>0.2</v>
      </c>
      <c r="I871">
        <v>2.4</v>
      </c>
      <c r="J871">
        <v>15</v>
      </c>
      <c r="K871">
        <v>2023</v>
      </c>
      <c r="L871" s="11"/>
    </row>
    <row r="872" spans="1:12" x14ac:dyDescent="0.25">
      <c r="A872" t="s">
        <v>6352</v>
      </c>
      <c r="B872">
        <v>26</v>
      </c>
      <c r="C872" t="s">
        <v>6353</v>
      </c>
      <c r="D872" t="s">
        <v>6281</v>
      </c>
      <c r="E872" t="s">
        <v>113</v>
      </c>
      <c r="F872" t="s">
        <v>6296</v>
      </c>
      <c r="G872" s="5">
        <v>0.88200000000000001</v>
      </c>
      <c r="H872">
        <v>311.3</v>
      </c>
      <c r="I872">
        <v>41.3</v>
      </c>
      <c r="J872">
        <v>400</v>
      </c>
      <c r="K872">
        <v>2023</v>
      </c>
      <c r="L872" s="11"/>
    </row>
    <row r="873" spans="1:12" x14ac:dyDescent="0.25">
      <c r="A873" t="s">
        <v>6354</v>
      </c>
      <c r="B873">
        <v>27</v>
      </c>
      <c r="C873" t="s">
        <v>6355</v>
      </c>
      <c r="D873" t="s">
        <v>6281</v>
      </c>
      <c r="E873" t="s">
        <v>122</v>
      </c>
      <c r="F873" t="s">
        <v>6287</v>
      </c>
      <c r="G873" s="5">
        <v>0.46800000000000003</v>
      </c>
      <c r="H873">
        <v>40.9</v>
      </c>
      <c r="I873">
        <v>5.9</v>
      </c>
      <c r="J873">
        <v>100</v>
      </c>
      <c r="K873">
        <v>2023</v>
      </c>
      <c r="L873" s="11"/>
    </row>
    <row r="874" spans="1:12" x14ac:dyDescent="0.25">
      <c r="A874" t="s">
        <v>6356</v>
      </c>
      <c r="B874">
        <v>28</v>
      </c>
      <c r="C874" t="s">
        <v>6357</v>
      </c>
      <c r="D874" t="s">
        <v>6277</v>
      </c>
      <c r="E874" t="s">
        <v>6358</v>
      </c>
      <c r="F874" t="s">
        <v>6313</v>
      </c>
      <c r="G874" s="5">
        <v>0.317</v>
      </c>
      <c r="H874">
        <v>70</v>
      </c>
      <c r="I874">
        <v>72.5</v>
      </c>
      <c r="J874">
        <v>450</v>
      </c>
      <c r="K874">
        <v>2023</v>
      </c>
      <c r="L874" s="11"/>
    </row>
    <row r="875" spans="1:12" x14ac:dyDescent="0.25">
      <c r="A875" t="s">
        <v>6359</v>
      </c>
      <c r="B875">
        <v>29</v>
      </c>
      <c r="C875" t="s">
        <v>6360</v>
      </c>
      <c r="D875" t="s">
        <v>6281</v>
      </c>
      <c r="E875" t="s">
        <v>122</v>
      </c>
      <c r="F875" t="s">
        <v>6310</v>
      </c>
      <c r="G875" s="5">
        <v>0.253</v>
      </c>
      <c r="H875">
        <v>31.5</v>
      </c>
      <c r="I875">
        <v>13.2</v>
      </c>
      <c r="J875">
        <v>176</v>
      </c>
      <c r="K875">
        <v>2023</v>
      </c>
      <c r="L875" s="11"/>
    </row>
    <row r="876" spans="1:12" x14ac:dyDescent="0.25">
      <c r="A876" t="s">
        <v>6361</v>
      </c>
      <c r="B876">
        <v>30</v>
      </c>
      <c r="C876" t="s">
        <v>6362</v>
      </c>
      <c r="D876" t="s">
        <v>6299</v>
      </c>
      <c r="E876" t="s">
        <v>62</v>
      </c>
      <c r="F876" t="s">
        <v>6316</v>
      </c>
      <c r="G876" s="5">
        <v>1</v>
      </c>
      <c r="H876">
        <v>0.6</v>
      </c>
      <c r="I876">
        <v>11.4</v>
      </c>
      <c r="J876">
        <v>12</v>
      </c>
      <c r="K876">
        <v>2023</v>
      </c>
      <c r="L876" s="11"/>
    </row>
    <row r="877" spans="1:12" x14ac:dyDescent="0.25">
      <c r="A877" t="s">
        <v>6363</v>
      </c>
      <c r="B877">
        <v>31</v>
      </c>
      <c r="C877" t="s">
        <v>6364</v>
      </c>
      <c r="D877" t="s">
        <v>6299</v>
      </c>
      <c r="E877" t="s">
        <v>62</v>
      </c>
      <c r="F877" t="s">
        <v>6316</v>
      </c>
      <c r="G877" s="5">
        <v>0</v>
      </c>
      <c r="H877">
        <v>0</v>
      </c>
      <c r="I877">
        <v>0</v>
      </c>
      <c r="J877">
        <v>29</v>
      </c>
      <c r="K877">
        <v>2023</v>
      </c>
      <c r="L877" s="11"/>
    </row>
    <row r="878" spans="1:12" x14ac:dyDescent="0.25">
      <c r="A878" t="s">
        <v>6365</v>
      </c>
      <c r="B878">
        <v>32</v>
      </c>
      <c r="C878" t="s">
        <v>6366</v>
      </c>
      <c r="D878" t="s">
        <v>6281</v>
      </c>
      <c r="E878" t="s">
        <v>113</v>
      </c>
      <c r="F878" t="s">
        <v>6316</v>
      </c>
      <c r="G878" s="5">
        <v>0.54500000000000004</v>
      </c>
      <c r="H878">
        <v>51.6</v>
      </c>
      <c r="I878">
        <v>220.9</v>
      </c>
      <c r="J878">
        <v>500</v>
      </c>
      <c r="K878">
        <v>2023</v>
      </c>
      <c r="L878" s="11"/>
    </row>
    <row r="879" spans="1:12" x14ac:dyDescent="0.25">
      <c r="A879" t="s">
        <v>6367</v>
      </c>
      <c r="B879">
        <v>33</v>
      </c>
      <c r="C879" t="s">
        <v>6368</v>
      </c>
      <c r="D879" t="s">
        <v>6369</v>
      </c>
      <c r="E879" t="s">
        <v>6370</v>
      </c>
      <c r="F879" t="s">
        <v>84</v>
      </c>
      <c r="G879" s="5">
        <v>0.11</v>
      </c>
      <c r="H879">
        <v>0.7</v>
      </c>
      <c r="I879">
        <v>0.1</v>
      </c>
      <c r="J879">
        <v>7.5</v>
      </c>
      <c r="K879">
        <v>2023</v>
      </c>
      <c r="L879" s="11"/>
    </row>
    <row r="880" spans="1:12" x14ac:dyDescent="0.25">
      <c r="A880" t="s">
        <v>6371</v>
      </c>
      <c r="B880">
        <v>34</v>
      </c>
      <c r="C880" t="s">
        <v>6372</v>
      </c>
      <c r="D880" t="s">
        <v>6284</v>
      </c>
      <c r="E880" t="s">
        <v>88</v>
      </c>
      <c r="F880" t="s">
        <v>4841</v>
      </c>
      <c r="G880" s="5">
        <v>0.51400000000000001</v>
      </c>
      <c r="H880">
        <v>54.7</v>
      </c>
      <c r="I880">
        <v>0.7</v>
      </c>
      <c r="J880">
        <v>108</v>
      </c>
      <c r="K880">
        <v>2023</v>
      </c>
      <c r="L880" s="11"/>
    </row>
    <row r="881" spans="1:12" x14ac:dyDescent="0.25">
      <c r="A881" t="s">
        <v>6373</v>
      </c>
      <c r="B881">
        <v>35</v>
      </c>
      <c r="C881" t="s">
        <v>6374</v>
      </c>
      <c r="D881" t="s">
        <v>6299</v>
      </c>
      <c r="E881" t="s">
        <v>6375</v>
      </c>
      <c r="F881" t="s">
        <v>84</v>
      </c>
      <c r="G881" s="5">
        <v>0.88900000000000001</v>
      </c>
      <c r="H881">
        <v>40.1</v>
      </c>
      <c r="I881">
        <v>8.6999999999999993</v>
      </c>
      <c r="J881">
        <v>55</v>
      </c>
      <c r="K881">
        <v>2023</v>
      </c>
      <c r="L881" s="11"/>
    </row>
    <row r="882" spans="1:12" x14ac:dyDescent="0.25">
      <c r="A882" t="s">
        <v>6376</v>
      </c>
      <c r="B882">
        <v>36</v>
      </c>
      <c r="C882" t="s">
        <v>6377</v>
      </c>
      <c r="D882" t="s">
        <v>6290</v>
      </c>
      <c r="E882" t="s">
        <v>6378</v>
      </c>
      <c r="F882" t="s">
        <v>6316</v>
      </c>
      <c r="G882" s="5">
        <v>0.35699999999999998</v>
      </c>
      <c r="H882">
        <v>0</v>
      </c>
      <c r="I882">
        <v>267.5</v>
      </c>
      <c r="J882">
        <v>750</v>
      </c>
      <c r="K882">
        <v>2023</v>
      </c>
      <c r="L882" s="11"/>
    </row>
    <row r="883" spans="1:12" x14ac:dyDescent="0.25">
      <c r="A883" t="s">
        <v>6379</v>
      </c>
      <c r="B883">
        <v>37</v>
      </c>
      <c r="C883" t="s">
        <v>6380</v>
      </c>
      <c r="D883" t="s">
        <v>6294</v>
      </c>
      <c r="E883" t="s">
        <v>6381</v>
      </c>
      <c r="F883" t="s">
        <v>84</v>
      </c>
      <c r="G883" s="5">
        <v>0.42499999999999999</v>
      </c>
      <c r="H883">
        <v>162.6</v>
      </c>
      <c r="I883">
        <v>7.6</v>
      </c>
      <c r="J883">
        <v>400</v>
      </c>
      <c r="K883">
        <v>2023</v>
      </c>
      <c r="L883" s="11"/>
    </row>
    <row r="884" spans="1:12" x14ac:dyDescent="0.25">
      <c r="A884" t="s">
        <v>6382</v>
      </c>
      <c r="B884">
        <v>38</v>
      </c>
      <c r="C884" t="s">
        <v>6383</v>
      </c>
      <c r="D884" t="s">
        <v>6294</v>
      </c>
      <c r="E884" t="s">
        <v>6384</v>
      </c>
      <c r="F884" t="s">
        <v>6319</v>
      </c>
      <c r="G884" s="5">
        <v>0.17100000000000001</v>
      </c>
      <c r="H884">
        <v>2.9</v>
      </c>
      <c r="I884">
        <v>14.3</v>
      </c>
      <c r="J884">
        <v>100</v>
      </c>
      <c r="K884">
        <v>2023</v>
      </c>
      <c r="L884" s="11"/>
    </row>
    <row r="885" spans="1:12" x14ac:dyDescent="0.25">
      <c r="A885" t="s">
        <v>6385</v>
      </c>
      <c r="B885">
        <v>39</v>
      </c>
      <c r="C885" t="s">
        <v>6386</v>
      </c>
      <c r="D885" t="s">
        <v>6294</v>
      </c>
      <c r="E885" t="s">
        <v>6387</v>
      </c>
      <c r="F885" t="s">
        <v>6319</v>
      </c>
      <c r="G885" s="5">
        <v>0.222</v>
      </c>
      <c r="H885">
        <v>0</v>
      </c>
      <c r="I885">
        <v>61.1</v>
      </c>
      <c r="J885">
        <v>275</v>
      </c>
      <c r="K885">
        <v>2023</v>
      </c>
      <c r="L885" s="11"/>
    </row>
    <row r="886" spans="1:12" x14ac:dyDescent="0.25">
      <c r="A886" t="s">
        <v>6388</v>
      </c>
      <c r="B886">
        <v>40</v>
      </c>
      <c r="C886" t="s">
        <v>6389</v>
      </c>
      <c r="D886" t="s">
        <v>6299</v>
      </c>
      <c r="E886" t="s">
        <v>6336</v>
      </c>
      <c r="F886" t="s">
        <v>4841</v>
      </c>
      <c r="G886" s="5">
        <v>0.999</v>
      </c>
      <c r="H886">
        <v>108.5</v>
      </c>
      <c r="I886">
        <v>325.60000000000002</v>
      </c>
      <c r="J886">
        <v>434.7</v>
      </c>
      <c r="K886">
        <v>2023</v>
      </c>
      <c r="L886" s="11"/>
    </row>
    <row r="887" spans="1:12" x14ac:dyDescent="0.25">
      <c r="A887" t="s">
        <v>6390</v>
      </c>
      <c r="B887">
        <v>41</v>
      </c>
      <c r="C887" t="s">
        <v>6391</v>
      </c>
      <c r="D887" t="s">
        <v>6369</v>
      </c>
      <c r="E887" t="s">
        <v>6392</v>
      </c>
      <c r="F887" t="s">
        <v>6313</v>
      </c>
      <c r="G887" s="5">
        <v>0.114</v>
      </c>
      <c r="H887">
        <v>11.2</v>
      </c>
      <c r="I887">
        <v>11.6</v>
      </c>
      <c r="J887">
        <v>200</v>
      </c>
      <c r="K887">
        <v>2023</v>
      </c>
      <c r="L887" s="11"/>
    </row>
    <row r="888" spans="1:12" x14ac:dyDescent="0.25">
      <c r="A888" t="s">
        <v>6393</v>
      </c>
      <c r="B888">
        <v>42</v>
      </c>
      <c r="C888" t="s">
        <v>6394</v>
      </c>
      <c r="D888" t="s">
        <v>6294</v>
      </c>
      <c r="E888" t="s">
        <v>6325</v>
      </c>
      <c r="F888" t="s">
        <v>6303</v>
      </c>
      <c r="G888" s="5">
        <v>9.9000000000000005E-2</v>
      </c>
      <c r="H888">
        <v>22.4</v>
      </c>
      <c r="I888">
        <v>17.100000000000001</v>
      </c>
      <c r="J888">
        <v>400</v>
      </c>
      <c r="K888">
        <v>2023</v>
      </c>
      <c r="L888" s="11"/>
    </row>
    <row r="889" spans="1:12" x14ac:dyDescent="0.25">
      <c r="A889" t="s">
        <v>6395</v>
      </c>
      <c r="B889">
        <v>43</v>
      </c>
      <c r="C889" t="s">
        <v>6396</v>
      </c>
      <c r="D889" t="s">
        <v>6299</v>
      </c>
      <c r="E889" t="s">
        <v>6397</v>
      </c>
      <c r="F889" t="s">
        <v>6319</v>
      </c>
      <c r="G889" s="5">
        <v>1.0999999999999999E-2</v>
      </c>
      <c r="H889">
        <v>0</v>
      </c>
      <c r="I889">
        <v>1.1000000000000001</v>
      </c>
      <c r="J889">
        <v>100</v>
      </c>
      <c r="K889">
        <v>2023</v>
      </c>
      <c r="L889" s="11"/>
    </row>
    <row r="890" spans="1:12" x14ac:dyDescent="0.25">
      <c r="A890" t="s">
        <v>6398</v>
      </c>
      <c r="B890">
        <v>44</v>
      </c>
      <c r="C890" t="s">
        <v>6399</v>
      </c>
      <c r="D890" t="s">
        <v>6281</v>
      </c>
      <c r="E890" t="s">
        <v>113</v>
      </c>
      <c r="F890" t="s">
        <v>6400</v>
      </c>
      <c r="G890" s="5">
        <v>5.8999999999999997E-2</v>
      </c>
      <c r="H890">
        <v>13.1</v>
      </c>
      <c r="I890">
        <v>1.7</v>
      </c>
      <c r="J890">
        <v>250</v>
      </c>
      <c r="K890">
        <v>2023</v>
      </c>
      <c r="L890" s="11"/>
    </row>
    <row r="891" spans="1:12" x14ac:dyDescent="0.25">
      <c r="A891" t="s">
        <v>6401</v>
      </c>
      <c r="B891">
        <v>45</v>
      </c>
      <c r="C891" t="s">
        <v>6402</v>
      </c>
      <c r="D891" t="s">
        <v>6290</v>
      </c>
      <c r="E891" t="s">
        <v>6403</v>
      </c>
      <c r="F891" t="s">
        <v>84</v>
      </c>
      <c r="G891" s="5">
        <v>0.42899999999999999</v>
      </c>
      <c r="H891">
        <v>52.2</v>
      </c>
      <c r="I891">
        <v>89.4</v>
      </c>
      <c r="J891">
        <v>330</v>
      </c>
      <c r="K891">
        <v>2023</v>
      </c>
      <c r="L891" s="11"/>
    </row>
    <row r="892" spans="1:12" x14ac:dyDescent="0.25">
      <c r="A892" t="s">
        <v>6404</v>
      </c>
      <c r="B892">
        <v>46</v>
      </c>
      <c r="C892" t="s">
        <v>6405</v>
      </c>
      <c r="D892" t="s">
        <v>6290</v>
      </c>
      <c r="E892" t="s">
        <v>6406</v>
      </c>
      <c r="F892" t="s">
        <v>6319</v>
      </c>
      <c r="G892" s="5">
        <v>9.7000000000000003E-2</v>
      </c>
      <c r="H892">
        <v>9</v>
      </c>
      <c r="I892">
        <v>0.7</v>
      </c>
      <c r="J892">
        <v>100</v>
      </c>
      <c r="K892">
        <v>2023</v>
      </c>
      <c r="L892" s="11"/>
    </row>
    <row r="893" spans="1:12" x14ac:dyDescent="0.25">
      <c r="A893" t="s">
        <v>6407</v>
      </c>
      <c r="B893">
        <v>47</v>
      </c>
      <c r="C893" t="s">
        <v>6408</v>
      </c>
      <c r="D893" t="s">
        <v>6284</v>
      </c>
      <c r="E893" t="s">
        <v>88</v>
      </c>
      <c r="F893" t="s">
        <v>6409</v>
      </c>
      <c r="G893" s="5">
        <v>0.121</v>
      </c>
      <c r="H893">
        <v>17.8</v>
      </c>
      <c r="I893">
        <v>0.4</v>
      </c>
      <c r="J893">
        <v>150</v>
      </c>
      <c r="K893">
        <v>2023</v>
      </c>
      <c r="L893" s="11"/>
    </row>
    <row r="894" spans="1:12" x14ac:dyDescent="0.25">
      <c r="A894" t="s">
        <v>6410</v>
      </c>
      <c r="B894">
        <v>48</v>
      </c>
      <c r="C894" t="s">
        <v>6411</v>
      </c>
      <c r="D894" t="s">
        <v>6294</v>
      </c>
      <c r="E894" t="s">
        <v>6412</v>
      </c>
      <c r="F894" t="s">
        <v>6287</v>
      </c>
      <c r="G894" s="5">
        <v>0.68</v>
      </c>
      <c r="H894">
        <v>63</v>
      </c>
      <c r="I894">
        <v>73</v>
      </c>
      <c r="J894">
        <v>200</v>
      </c>
      <c r="K894">
        <v>2023</v>
      </c>
      <c r="L894" s="11"/>
    </row>
    <row r="895" spans="1:12" x14ac:dyDescent="0.25">
      <c r="A895" t="s">
        <v>6413</v>
      </c>
      <c r="B895">
        <v>49</v>
      </c>
      <c r="C895" t="s">
        <v>6414</v>
      </c>
      <c r="D895" t="s">
        <v>6290</v>
      </c>
      <c r="E895" t="s">
        <v>6328</v>
      </c>
      <c r="F895" t="s">
        <v>6319</v>
      </c>
      <c r="G895" s="5">
        <v>0.12</v>
      </c>
      <c r="H895">
        <v>6</v>
      </c>
      <c r="I895">
        <v>30</v>
      </c>
      <c r="J895">
        <v>300</v>
      </c>
      <c r="K895">
        <v>2023</v>
      </c>
      <c r="L895" s="11"/>
    </row>
    <row r="896" spans="1:12" x14ac:dyDescent="0.25">
      <c r="A896" t="s">
        <v>6415</v>
      </c>
      <c r="B896">
        <v>50</v>
      </c>
      <c r="C896" t="s">
        <v>6416</v>
      </c>
      <c r="D896" t="s">
        <v>6369</v>
      </c>
      <c r="E896" t="s">
        <v>6417</v>
      </c>
      <c r="F896" t="s">
        <v>6296</v>
      </c>
      <c r="G896" s="5">
        <v>0.49399999999999999</v>
      </c>
      <c r="H896">
        <v>39.9</v>
      </c>
      <c r="I896">
        <v>11.9</v>
      </c>
      <c r="J896">
        <v>105</v>
      </c>
      <c r="K896">
        <v>2023</v>
      </c>
      <c r="L896" s="11"/>
    </row>
    <row r="897" spans="1:12" x14ac:dyDescent="0.25">
      <c r="A897" t="s">
        <v>6418</v>
      </c>
      <c r="B897">
        <v>51</v>
      </c>
      <c r="C897" t="s">
        <v>6419</v>
      </c>
      <c r="D897" t="s">
        <v>6294</v>
      </c>
      <c r="E897" t="s">
        <v>6381</v>
      </c>
      <c r="F897" t="s">
        <v>84</v>
      </c>
      <c r="G897" s="5">
        <v>0.872</v>
      </c>
      <c r="H897">
        <v>28.3</v>
      </c>
      <c r="I897">
        <v>189.8</v>
      </c>
      <c r="J897">
        <v>250</v>
      </c>
      <c r="K897">
        <v>2023</v>
      </c>
      <c r="L897" s="11"/>
    </row>
    <row r="898" spans="1:12" x14ac:dyDescent="0.25">
      <c r="A898" t="s">
        <v>6420</v>
      </c>
      <c r="B898">
        <v>52</v>
      </c>
      <c r="C898" t="s">
        <v>6421</v>
      </c>
      <c r="D898" t="s">
        <v>6281</v>
      </c>
      <c r="E898" t="s">
        <v>122</v>
      </c>
      <c r="F898" t="s">
        <v>6313</v>
      </c>
      <c r="G898" s="5">
        <v>0.25</v>
      </c>
      <c r="H898">
        <v>136.4</v>
      </c>
      <c r="I898">
        <v>13.6</v>
      </c>
      <c r="J898">
        <v>600</v>
      </c>
      <c r="K898">
        <v>2023</v>
      </c>
      <c r="L898" s="11"/>
    </row>
    <row r="899" spans="1:12" x14ac:dyDescent="0.25">
      <c r="A899" t="s">
        <v>6422</v>
      </c>
      <c r="B899">
        <v>53</v>
      </c>
      <c r="C899" t="s">
        <v>6423</v>
      </c>
      <c r="D899" t="s">
        <v>6290</v>
      </c>
      <c r="E899" t="s">
        <v>6424</v>
      </c>
      <c r="F899" t="s">
        <v>6310</v>
      </c>
      <c r="G899" s="5">
        <v>0.752</v>
      </c>
      <c r="H899">
        <v>117.2</v>
      </c>
      <c r="I899">
        <v>64</v>
      </c>
      <c r="J899">
        <v>241</v>
      </c>
      <c r="K899">
        <v>2023</v>
      </c>
      <c r="L899" s="11"/>
    </row>
    <row r="900" spans="1:12" x14ac:dyDescent="0.25">
      <c r="A900" t="s">
        <v>6425</v>
      </c>
      <c r="B900">
        <v>54</v>
      </c>
      <c r="C900" t="s">
        <v>6426</v>
      </c>
      <c r="D900" t="s">
        <v>6299</v>
      </c>
      <c r="E900" t="s">
        <v>329</v>
      </c>
      <c r="F900" t="s">
        <v>4841</v>
      </c>
      <c r="G900" s="5">
        <v>0.46700000000000003</v>
      </c>
      <c r="H900">
        <v>25.8</v>
      </c>
      <c r="I900">
        <v>9.3000000000000007</v>
      </c>
      <c r="J900">
        <v>75</v>
      </c>
      <c r="K900">
        <v>2023</v>
      </c>
      <c r="L900" s="11"/>
    </row>
    <row r="901" spans="1:12" x14ac:dyDescent="0.25">
      <c r="A901" t="s">
        <v>6427</v>
      </c>
      <c r="B901">
        <v>55</v>
      </c>
      <c r="C901" t="s">
        <v>6428</v>
      </c>
      <c r="D901" t="s">
        <v>6299</v>
      </c>
      <c r="E901" t="s">
        <v>6429</v>
      </c>
      <c r="F901" t="s">
        <v>6409</v>
      </c>
      <c r="G901" s="5">
        <v>0.65500000000000003</v>
      </c>
      <c r="H901">
        <v>19.7</v>
      </c>
      <c r="I901">
        <v>29.4</v>
      </c>
      <c r="J901">
        <v>75</v>
      </c>
      <c r="K901">
        <v>2023</v>
      </c>
      <c r="L901" s="11"/>
    </row>
    <row r="902" spans="1:12" x14ac:dyDescent="0.25">
      <c r="A902" t="s">
        <v>6430</v>
      </c>
      <c r="B902">
        <v>56</v>
      </c>
      <c r="C902" t="s">
        <v>6431</v>
      </c>
      <c r="D902" t="s">
        <v>6369</v>
      </c>
      <c r="E902" t="s">
        <v>6432</v>
      </c>
      <c r="F902" t="s">
        <v>6287</v>
      </c>
      <c r="G902" s="5">
        <v>0.34300000000000003</v>
      </c>
      <c r="H902">
        <v>52.5</v>
      </c>
      <c r="I902">
        <v>50.3</v>
      </c>
      <c r="J902">
        <v>300</v>
      </c>
      <c r="K902">
        <v>2023</v>
      </c>
      <c r="L902" s="11"/>
    </row>
    <row r="903" spans="1:12" x14ac:dyDescent="0.25">
      <c r="A903" t="s">
        <v>6433</v>
      </c>
      <c r="B903">
        <v>57</v>
      </c>
      <c r="C903" t="s">
        <v>6434</v>
      </c>
      <c r="D903" t="s">
        <v>6284</v>
      </c>
      <c r="E903" t="s">
        <v>88</v>
      </c>
      <c r="F903" t="s">
        <v>6296</v>
      </c>
      <c r="G903" s="5">
        <v>0.88900000000000001</v>
      </c>
      <c r="H903">
        <v>45.9</v>
      </c>
      <c r="I903">
        <v>203.1</v>
      </c>
      <c r="J903">
        <v>280</v>
      </c>
      <c r="K903">
        <v>2023</v>
      </c>
      <c r="L903" s="11"/>
    </row>
    <row r="904" spans="1:12" x14ac:dyDescent="0.25">
      <c r="A904" t="s">
        <v>6435</v>
      </c>
      <c r="B904">
        <v>58</v>
      </c>
      <c r="C904" t="s">
        <v>6436</v>
      </c>
      <c r="D904" t="s">
        <v>6294</v>
      </c>
      <c r="E904" t="s">
        <v>6339</v>
      </c>
      <c r="F904" t="s">
        <v>6437</v>
      </c>
      <c r="G904" s="5">
        <v>0.01</v>
      </c>
      <c r="H904">
        <v>1</v>
      </c>
      <c r="I904">
        <v>0</v>
      </c>
      <c r="J904">
        <v>104.5</v>
      </c>
      <c r="K904">
        <v>2023</v>
      </c>
      <c r="L904" s="11"/>
    </row>
    <row r="905" spans="1:12" x14ac:dyDescent="0.25">
      <c r="A905" t="s">
        <v>6438</v>
      </c>
      <c r="B905">
        <v>59</v>
      </c>
      <c r="C905" t="s">
        <v>6439</v>
      </c>
      <c r="D905" t="s">
        <v>6284</v>
      </c>
      <c r="E905" t="s">
        <v>88</v>
      </c>
      <c r="F905" t="s">
        <v>6400</v>
      </c>
      <c r="G905" s="5">
        <v>0.23699999999999999</v>
      </c>
      <c r="H905">
        <v>23.7</v>
      </c>
      <c r="I905">
        <v>0</v>
      </c>
      <c r="J905">
        <v>100</v>
      </c>
      <c r="K905">
        <v>2023</v>
      </c>
      <c r="L905" s="11"/>
    </row>
    <row r="906" spans="1:12" x14ac:dyDescent="0.25">
      <c r="A906" t="s">
        <v>6440</v>
      </c>
      <c r="B906">
        <v>60</v>
      </c>
      <c r="C906" t="s">
        <v>6441</v>
      </c>
      <c r="D906" t="s">
        <v>6294</v>
      </c>
      <c r="E906" t="s">
        <v>6442</v>
      </c>
      <c r="F906" t="s">
        <v>6443</v>
      </c>
      <c r="G906" s="5">
        <v>3.3000000000000002E-2</v>
      </c>
      <c r="H906">
        <v>4.5999999999999996</v>
      </c>
      <c r="I906">
        <v>3.5</v>
      </c>
      <c r="J906">
        <v>250</v>
      </c>
      <c r="K906">
        <v>2023</v>
      </c>
      <c r="L906" s="11"/>
    </row>
    <row r="907" spans="1:12" x14ac:dyDescent="0.25">
      <c r="A907" t="s">
        <v>6444</v>
      </c>
      <c r="B907">
        <v>61</v>
      </c>
      <c r="C907" t="s">
        <v>6445</v>
      </c>
      <c r="D907" t="s">
        <v>6290</v>
      </c>
      <c r="E907" t="s">
        <v>6406</v>
      </c>
      <c r="F907" t="s">
        <v>6443</v>
      </c>
      <c r="G907" s="5">
        <v>0.30099999999999999</v>
      </c>
      <c r="H907">
        <v>51.5</v>
      </c>
      <c r="I907">
        <v>38.799999999999997</v>
      </c>
      <c r="J907">
        <v>300</v>
      </c>
      <c r="K907">
        <v>2023</v>
      </c>
      <c r="L907" s="11"/>
    </row>
    <row r="908" spans="1:12" x14ac:dyDescent="0.25">
      <c r="A908" t="s">
        <v>6446</v>
      </c>
      <c r="B908">
        <v>62</v>
      </c>
      <c r="C908" t="s">
        <v>6447</v>
      </c>
      <c r="D908" t="s">
        <v>6290</v>
      </c>
      <c r="E908" t="s">
        <v>6328</v>
      </c>
      <c r="F908" t="s">
        <v>6448</v>
      </c>
      <c r="G908" s="5">
        <v>0.42199999999999999</v>
      </c>
      <c r="H908">
        <v>17.2</v>
      </c>
      <c r="I908">
        <v>25</v>
      </c>
      <c r="J908">
        <v>100</v>
      </c>
      <c r="K908">
        <v>2023</v>
      </c>
      <c r="L908" s="11"/>
    </row>
    <row r="909" spans="1:12" x14ac:dyDescent="0.25">
      <c r="A909" t="s">
        <v>6449</v>
      </c>
      <c r="B909">
        <v>63</v>
      </c>
      <c r="C909" t="s">
        <v>6450</v>
      </c>
      <c r="D909" t="s">
        <v>6369</v>
      </c>
      <c r="E909" t="s">
        <v>6451</v>
      </c>
      <c r="F909" t="s">
        <v>6313</v>
      </c>
      <c r="G909" s="5">
        <v>0.25600000000000001</v>
      </c>
      <c r="H909">
        <v>36.1</v>
      </c>
      <c r="I909">
        <v>27.8</v>
      </c>
      <c r="J909">
        <v>250</v>
      </c>
      <c r="K909">
        <v>2023</v>
      </c>
      <c r="L909" s="11"/>
    </row>
    <row r="910" spans="1:12" x14ac:dyDescent="0.25">
      <c r="A910" t="s">
        <v>6452</v>
      </c>
      <c r="B910">
        <v>64</v>
      </c>
      <c r="C910" t="s">
        <v>6453</v>
      </c>
      <c r="D910" t="s">
        <v>6284</v>
      </c>
      <c r="E910" t="s">
        <v>88</v>
      </c>
      <c r="F910" t="s">
        <v>6316</v>
      </c>
      <c r="G910" s="5">
        <v>0.625</v>
      </c>
      <c r="H910">
        <v>6.3</v>
      </c>
      <c r="I910">
        <v>118.6</v>
      </c>
      <c r="J910">
        <v>200</v>
      </c>
      <c r="K910">
        <v>2023</v>
      </c>
      <c r="L910" s="11"/>
    </row>
    <row r="911" spans="1:12" x14ac:dyDescent="0.25">
      <c r="A911" t="s">
        <v>6454</v>
      </c>
      <c r="B911">
        <v>65</v>
      </c>
      <c r="C911" t="s">
        <v>6455</v>
      </c>
      <c r="D911" t="s">
        <v>6299</v>
      </c>
      <c r="E911" t="s">
        <v>6397</v>
      </c>
      <c r="F911" t="s">
        <v>6316</v>
      </c>
      <c r="G911" s="5">
        <v>0.85799999999999998</v>
      </c>
      <c r="H911">
        <v>0</v>
      </c>
      <c r="I911">
        <v>42.9</v>
      </c>
      <c r="J911">
        <v>50</v>
      </c>
      <c r="K911">
        <v>2023</v>
      </c>
      <c r="L911" s="11"/>
    </row>
    <row r="912" spans="1:12" x14ac:dyDescent="0.25">
      <c r="A912" t="s">
        <v>6456</v>
      </c>
      <c r="B912">
        <v>66</v>
      </c>
      <c r="C912" t="s">
        <v>6457</v>
      </c>
      <c r="D912" t="s">
        <v>6299</v>
      </c>
      <c r="E912" t="s">
        <v>6429</v>
      </c>
      <c r="F912" t="s">
        <v>6313</v>
      </c>
      <c r="G912" s="5">
        <v>0.03</v>
      </c>
      <c r="H912">
        <v>0.8</v>
      </c>
      <c r="I912">
        <v>0.1</v>
      </c>
      <c r="J912">
        <v>30</v>
      </c>
      <c r="K912">
        <v>2023</v>
      </c>
      <c r="L912" s="11"/>
    </row>
    <row r="913" spans="1:12" x14ac:dyDescent="0.25">
      <c r="A913" t="s">
        <v>6458</v>
      </c>
      <c r="B913">
        <v>67</v>
      </c>
      <c r="C913" t="s">
        <v>6459</v>
      </c>
      <c r="D913" t="s">
        <v>6290</v>
      </c>
      <c r="E913" t="s">
        <v>6460</v>
      </c>
      <c r="F913" t="s">
        <v>6319</v>
      </c>
      <c r="G913" s="5">
        <v>0.23699999999999999</v>
      </c>
      <c r="H913">
        <v>12.4</v>
      </c>
      <c r="I913">
        <v>0</v>
      </c>
      <c r="J913">
        <v>52.5</v>
      </c>
      <c r="K913">
        <v>2023</v>
      </c>
      <c r="L913" s="11"/>
    </row>
    <row r="914" spans="1:12" x14ac:dyDescent="0.25">
      <c r="A914" t="s">
        <v>6461</v>
      </c>
      <c r="B914">
        <v>68</v>
      </c>
      <c r="C914" t="s">
        <v>6462</v>
      </c>
      <c r="D914" t="s">
        <v>6294</v>
      </c>
      <c r="E914" t="s">
        <v>6339</v>
      </c>
      <c r="F914" t="s">
        <v>6307</v>
      </c>
      <c r="G914" s="5">
        <v>7.6999999999999999E-2</v>
      </c>
      <c r="H914">
        <v>8.8000000000000007</v>
      </c>
      <c r="I914">
        <v>4.4000000000000004</v>
      </c>
      <c r="J914">
        <v>172</v>
      </c>
      <c r="K914">
        <v>2023</v>
      </c>
      <c r="L914" s="11"/>
    </row>
    <row r="915" spans="1:12" x14ac:dyDescent="0.25">
      <c r="A915" t="s">
        <v>6463</v>
      </c>
      <c r="B915">
        <v>69</v>
      </c>
      <c r="C915" t="s">
        <v>6464</v>
      </c>
      <c r="D915" t="s">
        <v>6299</v>
      </c>
      <c r="E915" t="s">
        <v>658</v>
      </c>
      <c r="F915" t="s">
        <v>6319</v>
      </c>
      <c r="G915" s="5">
        <v>0.34399999999999997</v>
      </c>
      <c r="H915">
        <v>8.4</v>
      </c>
      <c r="I915">
        <v>25.9</v>
      </c>
      <c r="J915">
        <v>100</v>
      </c>
      <c r="K915">
        <v>2023</v>
      </c>
      <c r="L915" s="11"/>
    </row>
    <row r="916" spans="1:12" x14ac:dyDescent="0.25">
      <c r="A916" t="s">
        <v>6465</v>
      </c>
      <c r="B916">
        <v>70</v>
      </c>
      <c r="C916" t="s">
        <v>6466</v>
      </c>
      <c r="D916" t="s">
        <v>6294</v>
      </c>
      <c r="E916" t="s">
        <v>6325</v>
      </c>
      <c r="F916" t="s">
        <v>6296</v>
      </c>
      <c r="G916" s="5">
        <v>1</v>
      </c>
      <c r="H916">
        <v>300</v>
      </c>
      <c r="I916">
        <v>0</v>
      </c>
      <c r="J916">
        <v>300</v>
      </c>
      <c r="K916">
        <v>2023</v>
      </c>
      <c r="L916" s="11"/>
    </row>
    <row r="917" spans="1:12" x14ac:dyDescent="0.25">
      <c r="A917" t="s">
        <v>6467</v>
      </c>
      <c r="B917">
        <v>71</v>
      </c>
      <c r="C917" t="s">
        <v>6468</v>
      </c>
      <c r="D917" t="s">
        <v>6299</v>
      </c>
      <c r="E917" t="s">
        <v>6469</v>
      </c>
      <c r="F917" t="s">
        <v>6409</v>
      </c>
      <c r="G917" s="5">
        <v>4.9000000000000002E-2</v>
      </c>
      <c r="H917">
        <v>0.6</v>
      </c>
      <c r="I917">
        <v>0.3</v>
      </c>
      <c r="J917">
        <v>19.8</v>
      </c>
      <c r="K917">
        <v>2023</v>
      </c>
      <c r="L917" s="11"/>
    </row>
    <row r="918" spans="1:12" x14ac:dyDescent="0.25">
      <c r="A918" t="s">
        <v>6470</v>
      </c>
      <c r="B918">
        <v>72</v>
      </c>
      <c r="C918" t="s">
        <v>6471</v>
      </c>
      <c r="D918" t="s">
        <v>6284</v>
      </c>
      <c r="E918" t="s">
        <v>79</v>
      </c>
      <c r="F918" t="s">
        <v>6287</v>
      </c>
      <c r="G918" s="5">
        <v>0.55700000000000005</v>
      </c>
      <c r="H918">
        <v>131.6</v>
      </c>
      <c r="I918">
        <v>146.69999999999999</v>
      </c>
      <c r="J918">
        <v>500</v>
      </c>
      <c r="K918">
        <v>2023</v>
      </c>
      <c r="L918" s="11"/>
    </row>
    <row r="919" spans="1:12" x14ac:dyDescent="0.25">
      <c r="A919" t="s">
        <v>6472</v>
      </c>
      <c r="B919">
        <v>73</v>
      </c>
      <c r="C919" t="s">
        <v>6473</v>
      </c>
      <c r="D919" t="s">
        <v>6290</v>
      </c>
      <c r="E919" t="s">
        <v>6474</v>
      </c>
      <c r="F919" t="s">
        <v>6409</v>
      </c>
      <c r="G919" s="5">
        <v>3.2000000000000001E-2</v>
      </c>
      <c r="H919">
        <v>0.6</v>
      </c>
      <c r="I919">
        <v>0.1</v>
      </c>
      <c r="J919">
        <v>20</v>
      </c>
      <c r="K919">
        <v>2023</v>
      </c>
      <c r="L919" s="11"/>
    </row>
    <row r="920" spans="1:12" x14ac:dyDescent="0.25">
      <c r="A920" t="s">
        <v>6475</v>
      </c>
      <c r="B920">
        <v>74</v>
      </c>
      <c r="C920" t="s">
        <v>6476</v>
      </c>
      <c r="D920" t="s">
        <v>6294</v>
      </c>
      <c r="E920" t="s">
        <v>6381</v>
      </c>
      <c r="F920" t="s">
        <v>6307</v>
      </c>
      <c r="G920" s="5">
        <v>0.105</v>
      </c>
      <c r="H920">
        <v>10.5</v>
      </c>
      <c r="I920">
        <v>10.4</v>
      </c>
      <c r="J920">
        <v>200</v>
      </c>
      <c r="K920">
        <v>2023</v>
      </c>
      <c r="L920" s="11"/>
    </row>
    <row r="921" spans="1:12" x14ac:dyDescent="0.25">
      <c r="A921" t="s">
        <v>6477</v>
      </c>
      <c r="B921">
        <v>75</v>
      </c>
      <c r="C921" t="s">
        <v>6478</v>
      </c>
      <c r="D921" t="s">
        <v>6290</v>
      </c>
      <c r="E921" t="s">
        <v>6328</v>
      </c>
      <c r="F921" t="s">
        <v>6400</v>
      </c>
      <c r="G921" s="5">
        <v>0.38800000000000001</v>
      </c>
      <c r="H921">
        <v>38.799999999999997</v>
      </c>
      <c r="I921">
        <v>0</v>
      </c>
      <c r="J921">
        <v>100</v>
      </c>
      <c r="K921">
        <v>2023</v>
      </c>
      <c r="L921" s="11"/>
    </row>
    <row r="922" spans="1:12" x14ac:dyDescent="0.25">
      <c r="A922" t="s">
        <v>6479</v>
      </c>
      <c r="B922">
        <v>76</v>
      </c>
      <c r="C922" t="s">
        <v>6480</v>
      </c>
      <c r="D922" t="s">
        <v>6369</v>
      </c>
      <c r="E922" t="s">
        <v>6481</v>
      </c>
      <c r="F922" t="s">
        <v>6303</v>
      </c>
      <c r="G922" s="5">
        <v>0.217</v>
      </c>
      <c r="H922">
        <v>5.6</v>
      </c>
      <c r="I922">
        <v>5.5</v>
      </c>
      <c r="J922">
        <v>51</v>
      </c>
      <c r="K922">
        <v>2023</v>
      </c>
      <c r="L922" s="11"/>
    </row>
    <row r="923" spans="1:12" x14ac:dyDescent="0.25">
      <c r="A923" t="s">
        <v>6482</v>
      </c>
      <c r="B923">
        <v>77</v>
      </c>
      <c r="C923" t="s">
        <v>6483</v>
      </c>
      <c r="D923" t="s">
        <v>6277</v>
      </c>
      <c r="E923" t="s">
        <v>4733</v>
      </c>
      <c r="F923" t="s">
        <v>4841</v>
      </c>
      <c r="G923" s="5">
        <v>0.41899999999999998</v>
      </c>
      <c r="H923">
        <v>38</v>
      </c>
      <c r="I923">
        <v>45.8</v>
      </c>
      <c r="J923">
        <v>200</v>
      </c>
      <c r="K923">
        <v>2023</v>
      </c>
      <c r="L923" s="11"/>
    </row>
    <row r="924" spans="1:12" x14ac:dyDescent="0.25">
      <c r="A924" t="s">
        <v>6484</v>
      </c>
      <c r="B924">
        <v>78</v>
      </c>
      <c r="C924" t="s">
        <v>6485</v>
      </c>
      <c r="D924" t="s">
        <v>6290</v>
      </c>
      <c r="E924" t="s">
        <v>6322</v>
      </c>
      <c r="F924" t="s">
        <v>6316</v>
      </c>
      <c r="G924" s="5">
        <v>0.90700000000000003</v>
      </c>
      <c r="H924">
        <v>22.1</v>
      </c>
      <c r="I924">
        <v>120.3</v>
      </c>
      <c r="J924">
        <v>157</v>
      </c>
      <c r="K924">
        <v>2023</v>
      </c>
      <c r="L924" s="11"/>
    </row>
    <row r="925" spans="1:12" x14ac:dyDescent="0.25">
      <c r="A925" t="s">
        <v>6486</v>
      </c>
      <c r="B925">
        <v>79</v>
      </c>
      <c r="C925" t="s">
        <v>6487</v>
      </c>
      <c r="D925" t="s">
        <v>6290</v>
      </c>
      <c r="E925" t="s">
        <v>6424</v>
      </c>
      <c r="F925" t="s">
        <v>6303</v>
      </c>
      <c r="G925" s="5">
        <v>0.05</v>
      </c>
      <c r="H925">
        <v>0.2</v>
      </c>
      <c r="I925">
        <v>0.4</v>
      </c>
      <c r="J925">
        <v>12</v>
      </c>
      <c r="K925">
        <v>2023</v>
      </c>
      <c r="L925" s="11"/>
    </row>
    <row r="926" spans="1:12" x14ac:dyDescent="0.25">
      <c r="A926" t="s">
        <v>6488</v>
      </c>
      <c r="B926">
        <v>80</v>
      </c>
      <c r="C926" t="s">
        <v>6489</v>
      </c>
      <c r="D926" t="s">
        <v>6290</v>
      </c>
      <c r="E926" t="s">
        <v>6424</v>
      </c>
      <c r="F926" t="s">
        <v>6303</v>
      </c>
      <c r="G926" s="5">
        <v>0.1</v>
      </c>
      <c r="H926">
        <v>0.6</v>
      </c>
      <c r="I926">
        <v>0</v>
      </c>
      <c r="J926">
        <v>6</v>
      </c>
      <c r="K926">
        <v>2023</v>
      </c>
      <c r="L926" s="11"/>
    </row>
    <row r="927" spans="1:12" x14ac:dyDescent="0.25">
      <c r="A927" t="s">
        <v>6490</v>
      </c>
      <c r="B927">
        <v>81</v>
      </c>
      <c r="C927" t="s">
        <v>6491</v>
      </c>
      <c r="D927" t="s">
        <v>6290</v>
      </c>
      <c r="E927" t="s">
        <v>6492</v>
      </c>
      <c r="F927" t="s">
        <v>6296</v>
      </c>
      <c r="G927" s="5">
        <v>0.64100000000000001</v>
      </c>
      <c r="H927">
        <v>113.5</v>
      </c>
      <c r="I927">
        <v>14.6</v>
      </c>
      <c r="J927">
        <v>200</v>
      </c>
      <c r="K927">
        <v>2023</v>
      </c>
      <c r="L927" s="11"/>
    </row>
    <row r="928" spans="1:12" x14ac:dyDescent="0.25">
      <c r="A928" t="s">
        <v>6493</v>
      </c>
      <c r="B928">
        <v>82</v>
      </c>
      <c r="C928" t="s">
        <v>6494</v>
      </c>
      <c r="D928" t="s">
        <v>6290</v>
      </c>
      <c r="E928" t="s">
        <v>6492</v>
      </c>
      <c r="F928" t="s">
        <v>6400</v>
      </c>
      <c r="G928" s="5">
        <v>0.253</v>
      </c>
      <c r="H928">
        <v>23.5</v>
      </c>
      <c r="I928">
        <v>1.8</v>
      </c>
      <c r="J928">
        <v>100</v>
      </c>
      <c r="K928">
        <v>2023</v>
      </c>
      <c r="L928" s="11"/>
    </row>
    <row r="929" spans="1:12" x14ac:dyDescent="0.25">
      <c r="A929" t="s">
        <v>6495</v>
      </c>
      <c r="B929">
        <v>83</v>
      </c>
      <c r="C929" t="s">
        <v>6496</v>
      </c>
      <c r="D929" t="s">
        <v>6294</v>
      </c>
      <c r="E929" t="s">
        <v>6306</v>
      </c>
      <c r="F929" t="s">
        <v>6316</v>
      </c>
      <c r="G929" s="5">
        <v>0.47899999999999998</v>
      </c>
      <c r="H929">
        <v>0.1</v>
      </c>
      <c r="I929">
        <v>191.4</v>
      </c>
      <c r="J929">
        <v>400</v>
      </c>
      <c r="K929">
        <v>2023</v>
      </c>
      <c r="L929" s="11"/>
    </row>
    <row r="930" spans="1:12" x14ac:dyDescent="0.25">
      <c r="A930" t="s">
        <v>6497</v>
      </c>
      <c r="B930">
        <v>84</v>
      </c>
      <c r="C930" t="s">
        <v>6498</v>
      </c>
      <c r="D930" t="s">
        <v>6294</v>
      </c>
      <c r="E930" t="s">
        <v>6381</v>
      </c>
      <c r="F930" t="s">
        <v>6319</v>
      </c>
      <c r="G930" s="5">
        <v>0.314</v>
      </c>
      <c r="H930">
        <v>30</v>
      </c>
      <c r="I930">
        <v>64.3</v>
      </c>
      <c r="J930">
        <v>300</v>
      </c>
      <c r="K930">
        <v>2023</v>
      </c>
      <c r="L930" s="11"/>
    </row>
    <row r="931" spans="1:12" x14ac:dyDescent="0.25">
      <c r="A931" t="s">
        <v>6499</v>
      </c>
      <c r="B931">
        <v>85</v>
      </c>
      <c r="C931" t="s">
        <v>6500</v>
      </c>
      <c r="D931" t="s">
        <v>6290</v>
      </c>
      <c r="E931" t="s">
        <v>6492</v>
      </c>
      <c r="F931" t="s">
        <v>6409</v>
      </c>
      <c r="G931" s="5">
        <v>0.20899999999999999</v>
      </c>
      <c r="H931">
        <v>20.3</v>
      </c>
      <c r="I931">
        <v>11</v>
      </c>
      <c r="J931">
        <v>150</v>
      </c>
      <c r="K931">
        <v>2023</v>
      </c>
      <c r="L931" s="11"/>
    </row>
    <row r="932" spans="1:12" x14ac:dyDescent="0.25">
      <c r="A932" t="s">
        <v>6501</v>
      </c>
      <c r="B932">
        <v>86</v>
      </c>
      <c r="C932" t="s">
        <v>6502</v>
      </c>
      <c r="D932" t="s">
        <v>6277</v>
      </c>
      <c r="E932" t="s">
        <v>6503</v>
      </c>
      <c r="F932" t="s">
        <v>6313</v>
      </c>
      <c r="G932" s="5">
        <v>0.14299999999999999</v>
      </c>
      <c r="H932">
        <v>1.9</v>
      </c>
      <c r="I932">
        <v>0.3</v>
      </c>
      <c r="J932">
        <v>15</v>
      </c>
      <c r="K932">
        <v>2023</v>
      </c>
      <c r="L932" s="11"/>
    </row>
    <row r="933" spans="1:12" x14ac:dyDescent="0.25">
      <c r="A933" t="s">
        <v>6504</v>
      </c>
      <c r="B933">
        <v>87</v>
      </c>
      <c r="C933" t="s">
        <v>6505</v>
      </c>
      <c r="D933" t="s">
        <v>6290</v>
      </c>
      <c r="E933" t="s">
        <v>6506</v>
      </c>
      <c r="F933" t="s">
        <v>6316</v>
      </c>
      <c r="G933" s="5">
        <v>0.49099999999999999</v>
      </c>
      <c r="H933">
        <v>35.6</v>
      </c>
      <c r="I933">
        <v>111.7</v>
      </c>
      <c r="J933">
        <v>300</v>
      </c>
      <c r="K933">
        <v>2023</v>
      </c>
      <c r="L933" s="11"/>
    </row>
    <row r="934" spans="1:12" x14ac:dyDescent="0.25">
      <c r="A934" t="s">
        <v>6507</v>
      </c>
      <c r="B934">
        <v>88</v>
      </c>
      <c r="C934" t="s">
        <v>6508</v>
      </c>
      <c r="D934" t="s">
        <v>6284</v>
      </c>
      <c r="E934" t="s">
        <v>168</v>
      </c>
      <c r="F934" t="s">
        <v>6443</v>
      </c>
      <c r="G934" s="5">
        <v>0.41799999999999998</v>
      </c>
      <c r="H934">
        <v>79.400000000000006</v>
      </c>
      <c r="I934">
        <v>4.3</v>
      </c>
      <c r="J934">
        <v>200</v>
      </c>
      <c r="K934">
        <v>2023</v>
      </c>
      <c r="L934" s="11"/>
    </row>
    <row r="935" spans="1:12" x14ac:dyDescent="0.25">
      <c r="A935" t="s">
        <v>6509</v>
      </c>
      <c r="B935">
        <v>89</v>
      </c>
      <c r="C935" t="s">
        <v>6510</v>
      </c>
      <c r="D935" t="s">
        <v>6284</v>
      </c>
      <c r="E935" t="s">
        <v>168</v>
      </c>
      <c r="F935" t="s">
        <v>6287</v>
      </c>
      <c r="G935" s="5">
        <v>0.73699999999999999</v>
      </c>
      <c r="H935">
        <v>39.9</v>
      </c>
      <c r="I935">
        <v>107.5</v>
      </c>
      <c r="J935">
        <v>200</v>
      </c>
      <c r="K935">
        <v>2023</v>
      </c>
      <c r="L935" s="11"/>
    </row>
    <row r="936" spans="1:12" x14ac:dyDescent="0.25">
      <c r="A936" t="s">
        <v>6511</v>
      </c>
      <c r="B936">
        <v>90</v>
      </c>
      <c r="C936" t="s">
        <v>6512</v>
      </c>
      <c r="D936" t="s">
        <v>6294</v>
      </c>
      <c r="E936" t="s">
        <v>6513</v>
      </c>
      <c r="F936" t="s">
        <v>6319</v>
      </c>
      <c r="G936" s="5">
        <v>0.36699999999999999</v>
      </c>
      <c r="H936">
        <v>0</v>
      </c>
      <c r="I936">
        <v>55</v>
      </c>
      <c r="J936">
        <v>150</v>
      </c>
      <c r="K936">
        <v>2023</v>
      </c>
      <c r="L936" s="11"/>
    </row>
    <row r="937" spans="1:12" x14ac:dyDescent="0.25">
      <c r="A937" t="s">
        <v>6514</v>
      </c>
      <c r="B937">
        <v>91</v>
      </c>
      <c r="C937" t="s">
        <v>6515</v>
      </c>
      <c r="D937" t="s">
        <v>6299</v>
      </c>
      <c r="E937" t="s">
        <v>6397</v>
      </c>
      <c r="F937" t="s">
        <v>6400</v>
      </c>
      <c r="G937" s="5">
        <v>0</v>
      </c>
      <c r="H937">
        <v>0</v>
      </c>
      <c r="I937">
        <v>0</v>
      </c>
      <c r="J937">
        <v>43.2</v>
      </c>
      <c r="K937">
        <v>2023</v>
      </c>
      <c r="L937" s="11"/>
    </row>
    <row r="938" spans="1:12" x14ac:dyDescent="0.25">
      <c r="A938" t="s">
        <v>6516</v>
      </c>
      <c r="B938">
        <v>92</v>
      </c>
      <c r="C938" t="s">
        <v>6517</v>
      </c>
      <c r="D938" t="s">
        <v>6290</v>
      </c>
      <c r="E938" t="s">
        <v>6518</v>
      </c>
      <c r="F938" t="s">
        <v>4841</v>
      </c>
      <c r="G938" s="5">
        <v>0.21299999999999999</v>
      </c>
      <c r="H938">
        <v>19.899999999999999</v>
      </c>
      <c r="I938">
        <v>1.4</v>
      </c>
      <c r="J938">
        <v>100</v>
      </c>
      <c r="K938">
        <v>2023</v>
      </c>
      <c r="L938" s="11"/>
    </row>
    <row r="939" spans="1:12" x14ac:dyDescent="0.25">
      <c r="A939" t="s">
        <v>6519</v>
      </c>
      <c r="B939">
        <v>93</v>
      </c>
      <c r="C939" t="s">
        <v>6520</v>
      </c>
      <c r="D939" t="s">
        <v>6369</v>
      </c>
      <c r="E939" t="s">
        <v>6521</v>
      </c>
      <c r="F939" t="s">
        <v>4841</v>
      </c>
      <c r="G939" s="5">
        <v>0.87</v>
      </c>
      <c r="H939">
        <v>68.2</v>
      </c>
      <c r="I939">
        <v>6.7</v>
      </c>
      <c r="J939">
        <v>86.1</v>
      </c>
      <c r="K939">
        <v>2023</v>
      </c>
      <c r="L939" s="11"/>
    </row>
    <row r="940" spans="1:12" x14ac:dyDescent="0.25">
      <c r="A940" t="s">
        <v>6522</v>
      </c>
      <c r="B940">
        <v>94</v>
      </c>
      <c r="C940" t="s">
        <v>6523</v>
      </c>
      <c r="D940" t="s">
        <v>6281</v>
      </c>
      <c r="E940" t="s">
        <v>4732</v>
      </c>
      <c r="F940" t="s">
        <v>6448</v>
      </c>
      <c r="G940" s="5">
        <v>0.48899999999999999</v>
      </c>
      <c r="H940">
        <v>0</v>
      </c>
      <c r="I940">
        <v>122.2</v>
      </c>
      <c r="J940">
        <v>250</v>
      </c>
      <c r="K940">
        <v>2023</v>
      </c>
      <c r="L940" s="11"/>
    </row>
    <row r="941" spans="1:12" x14ac:dyDescent="0.25">
      <c r="A941" t="s">
        <v>6524</v>
      </c>
      <c r="B941">
        <v>95</v>
      </c>
      <c r="C941" t="s">
        <v>6525</v>
      </c>
      <c r="D941" t="s">
        <v>6290</v>
      </c>
      <c r="E941" t="s">
        <v>6526</v>
      </c>
      <c r="F941" t="s">
        <v>6319</v>
      </c>
      <c r="G941" s="5">
        <v>0.24299999999999999</v>
      </c>
      <c r="H941">
        <v>4.7</v>
      </c>
      <c r="I941">
        <v>8.6999999999999993</v>
      </c>
      <c r="J941">
        <v>55</v>
      </c>
      <c r="K941">
        <v>2023</v>
      </c>
      <c r="L941" s="11"/>
    </row>
    <row r="942" spans="1:12" x14ac:dyDescent="0.25">
      <c r="A942" t="s">
        <v>6527</v>
      </c>
      <c r="B942">
        <v>96</v>
      </c>
      <c r="C942" t="s">
        <v>6528</v>
      </c>
      <c r="D942" t="s">
        <v>6290</v>
      </c>
      <c r="E942" t="s">
        <v>6529</v>
      </c>
      <c r="F942" t="s">
        <v>6313</v>
      </c>
      <c r="G942" s="5">
        <v>0.14399999999999999</v>
      </c>
      <c r="H942">
        <v>1.3</v>
      </c>
      <c r="I942">
        <v>21.7</v>
      </c>
      <c r="J942">
        <v>160</v>
      </c>
      <c r="K942">
        <v>2023</v>
      </c>
      <c r="L942" s="11"/>
    </row>
    <row r="943" spans="1:12" x14ac:dyDescent="0.25">
      <c r="A943" t="s">
        <v>6530</v>
      </c>
      <c r="B943">
        <v>97</v>
      </c>
      <c r="C943" t="s">
        <v>6531</v>
      </c>
      <c r="D943" t="s">
        <v>6369</v>
      </c>
      <c r="E943" t="s">
        <v>6532</v>
      </c>
      <c r="F943" t="s">
        <v>6319</v>
      </c>
      <c r="G943" s="5">
        <v>0.48099999999999998</v>
      </c>
      <c r="H943">
        <v>7.8</v>
      </c>
      <c r="I943">
        <v>232.8</v>
      </c>
      <c r="J943">
        <v>500</v>
      </c>
      <c r="K943">
        <v>2023</v>
      </c>
      <c r="L943" s="11"/>
    </row>
    <row r="944" spans="1:12" x14ac:dyDescent="0.25">
      <c r="A944" t="s">
        <v>6533</v>
      </c>
      <c r="B944">
        <v>98</v>
      </c>
      <c r="C944" t="s">
        <v>6534</v>
      </c>
      <c r="D944" t="s">
        <v>6290</v>
      </c>
      <c r="E944" t="s">
        <v>6322</v>
      </c>
      <c r="F944" t="s">
        <v>6448</v>
      </c>
      <c r="G944" s="5">
        <v>0.71199999999999997</v>
      </c>
      <c r="H944">
        <v>32.6</v>
      </c>
      <c r="I944">
        <v>74.2</v>
      </c>
      <c r="J944">
        <v>150</v>
      </c>
      <c r="K944">
        <v>2023</v>
      </c>
      <c r="L944" s="11"/>
    </row>
    <row r="945" spans="1:12" x14ac:dyDescent="0.25">
      <c r="A945" t="s">
        <v>6535</v>
      </c>
      <c r="B945">
        <v>99</v>
      </c>
      <c r="C945" t="s">
        <v>6536</v>
      </c>
      <c r="D945" t="s">
        <v>6290</v>
      </c>
      <c r="E945" t="s">
        <v>6537</v>
      </c>
      <c r="F945" t="s">
        <v>6448</v>
      </c>
      <c r="G945" s="5">
        <v>0.81299999999999994</v>
      </c>
      <c r="H945">
        <v>33.5</v>
      </c>
      <c r="I945">
        <v>88.5</v>
      </c>
      <c r="J945">
        <v>150</v>
      </c>
      <c r="K945">
        <v>2023</v>
      </c>
      <c r="L945" s="11"/>
    </row>
    <row r="946" spans="1:12" x14ac:dyDescent="0.25">
      <c r="A946" t="s">
        <v>6538</v>
      </c>
      <c r="B946">
        <v>100</v>
      </c>
      <c r="C946" t="s">
        <v>6539</v>
      </c>
      <c r="D946" t="s">
        <v>6290</v>
      </c>
      <c r="E946" t="s">
        <v>6540</v>
      </c>
      <c r="F946" t="s">
        <v>6296</v>
      </c>
      <c r="G946" s="5">
        <v>0.78</v>
      </c>
      <c r="H946">
        <v>107.4</v>
      </c>
      <c r="I946">
        <v>9.6</v>
      </c>
      <c r="J946">
        <v>150</v>
      </c>
      <c r="K946">
        <v>2023</v>
      </c>
      <c r="L946" s="11"/>
    </row>
    <row r="947" spans="1:12" x14ac:dyDescent="0.25">
      <c r="A947" t="s">
        <v>6541</v>
      </c>
      <c r="B947">
        <v>101</v>
      </c>
      <c r="C947" t="s">
        <v>6542</v>
      </c>
      <c r="D947" t="s">
        <v>6294</v>
      </c>
      <c r="E947" t="s">
        <v>6306</v>
      </c>
      <c r="F947" t="s">
        <v>6296</v>
      </c>
      <c r="G947" s="5">
        <v>0.27200000000000002</v>
      </c>
      <c r="H947">
        <v>69</v>
      </c>
      <c r="I947">
        <v>26.2</v>
      </c>
      <c r="J947">
        <v>350</v>
      </c>
      <c r="K947">
        <v>2023</v>
      </c>
      <c r="L947" s="11"/>
    </row>
    <row r="948" spans="1:12" x14ac:dyDescent="0.25">
      <c r="A948" t="s">
        <v>6543</v>
      </c>
      <c r="B948">
        <v>102</v>
      </c>
      <c r="C948" t="s">
        <v>6544</v>
      </c>
      <c r="D948" t="s">
        <v>6290</v>
      </c>
      <c r="E948" t="s">
        <v>6526</v>
      </c>
      <c r="F948" t="s">
        <v>6303</v>
      </c>
      <c r="G948" s="5">
        <v>9.8000000000000004E-2</v>
      </c>
      <c r="H948">
        <v>2</v>
      </c>
      <c r="I948">
        <v>0</v>
      </c>
      <c r="J948">
        <v>20</v>
      </c>
      <c r="K948">
        <v>2023</v>
      </c>
      <c r="L948" s="11"/>
    </row>
    <row r="949" spans="1:12" x14ac:dyDescent="0.25">
      <c r="A949" t="s">
        <v>6545</v>
      </c>
      <c r="B949">
        <v>103</v>
      </c>
      <c r="C949" t="s">
        <v>6546</v>
      </c>
      <c r="D949" t="s">
        <v>6290</v>
      </c>
      <c r="E949" t="s">
        <v>6506</v>
      </c>
      <c r="F949" t="s">
        <v>6296</v>
      </c>
      <c r="G949" s="5">
        <v>0.46200000000000002</v>
      </c>
      <c r="H949">
        <v>74.3</v>
      </c>
      <c r="I949">
        <v>64.400000000000006</v>
      </c>
      <c r="J949">
        <v>300</v>
      </c>
      <c r="K949">
        <v>2023</v>
      </c>
      <c r="L949" s="11"/>
    </row>
    <row r="950" spans="1:12" x14ac:dyDescent="0.25">
      <c r="A950" t="s">
        <v>6547</v>
      </c>
      <c r="B950">
        <v>104</v>
      </c>
      <c r="C950" t="s">
        <v>6548</v>
      </c>
      <c r="D950" t="s">
        <v>6369</v>
      </c>
      <c r="E950" t="s">
        <v>6521</v>
      </c>
      <c r="F950" t="s">
        <v>6409</v>
      </c>
      <c r="G950" s="5">
        <v>3.5999999999999997E-2</v>
      </c>
      <c r="H950">
        <v>0.3</v>
      </c>
      <c r="I950">
        <v>1.1000000000000001</v>
      </c>
      <c r="J950">
        <v>40</v>
      </c>
      <c r="K950">
        <v>2023</v>
      </c>
      <c r="L950" s="11"/>
    </row>
    <row r="951" spans="1:12" x14ac:dyDescent="0.25">
      <c r="A951" t="s">
        <v>6549</v>
      </c>
      <c r="B951">
        <v>105</v>
      </c>
      <c r="C951" t="s">
        <v>6550</v>
      </c>
      <c r="D951" t="s">
        <v>6290</v>
      </c>
      <c r="E951" t="s">
        <v>6551</v>
      </c>
      <c r="F951" t="s">
        <v>6307</v>
      </c>
      <c r="G951" s="5">
        <v>9.8000000000000004E-2</v>
      </c>
      <c r="H951">
        <v>3.3</v>
      </c>
      <c r="I951">
        <v>1.6</v>
      </c>
      <c r="J951">
        <v>50</v>
      </c>
      <c r="K951">
        <v>2023</v>
      </c>
      <c r="L951" s="11"/>
    </row>
    <row r="952" spans="1:12" x14ac:dyDescent="0.25">
      <c r="A952" t="s">
        <v>6552</v>
      </c>
      <c r="B952">
        <v>106</v>
      </c>
      <c r="C952" t="s">
        <v>6553</v>
      </c>
      <c r="D952" t="s">
        <v>6290</v>
      </c>
      <c r="E952" t="s">
        <v>6554</v>
      </c>
      <c r="F952" t="s">
        <v>6443</v>
      </c>
      <c r="G952" s="5">
        <v>0.222</v>
      </c>
      <c r="H952">
        <v>17.899999999999999</v>
      </c>
      <c r="I952">
        <v>0</v>
      </c>
      <c r="J952">
        <v>81</v>
      </c>
      <c r="K952">
        <v>2023</v>
      </c>
      <c r="L952" s="11"/>
    </row>
    <row r="953" spans="1:12" x14ac:dyDescent="0.25">
      <c r="A953" t="s">
        <v>6555</v>
      </c>
      <c r="B953">
        <v>107</v>
      </c>
      <c r="C953" t="s">
        <v>6556</v>
      </c>
      <c r="D953" t="s">
        <v>6294</v>
      </c>
      <c r="E953" t="s">
        <v>6295</v>
      </c>
      <c r="F953" t="s">
        <v>4841</v>
      </c>
      <c r="G953" s="5">
        <v>0.60099999999999998</v>
      </c>
      <c r="H953">
        <v>66.3</v>
      </c>
      <c r="I953">
        <v>114</v>
      </c>
      <c r="J953">
        <v>300</v>
      </c>
      <c r="K953">
        <v>2023</v>
      </c>
      <c r="L953" s="11"/>
    </row>
    <row r="954" spans="1:12" x14ac:dyDescent="0.25">
      <c r="A954" t="s">
        <v>6557</v>
      </c>
      <c r="B954">
        <v>108</v>
      </c>
      <c r="C954" t="s">
        <v>6558</v>
      </c>
      <c r="D954" t="s">
        <v>6294</v>
      </c>
      <c r="E954" t="s">
        <v>6295</v>
      </c>
      <c r="F954" t="s">
        <v>6316</v>
      </c>
      <c r="G954" s="5">
        <v>0.92700000000000005</v>
      </c>
      <c r="H954">
        <v>48.7</v>
      </c>
      <c r="I954">
        <v>261.7</v>
      </c>
      <c r="J954">
        <v>335</v>
      </c>
      <c r="K954">
        <v>2023</v>
      </c>
      <c r="L954" s="11"/>
    </row>
    <row r="955" spans="1:12" x14ac:dyDescent="0.25">
      <c r="A955" t="s">
        <v>6559</v>
      </c>
      <c r="B955">
        <v>109</v>
      </c>
      <c r="C955" t="s">
        <v>6560</v>
      </c>
      <c r="D955" t="s">
        <v>6290</v>
      </c>
      <c r="E955" t="s">
        <v>6540</v>
      </c>
      <c r="F955" t="s">
        <v>6296</v>
      </c>
      <c r="G955" s="5">
        <v>0.23200000000000001</v>
      </c>
      <c r="H955">
        <v>17.399999999999999</v>
      </c>
      <c r="I955">
        <v>15.1</v>
      </c>
      <c r="J955">
        <v>140</v>
      </c>
      <c r="K955">
        <v>2023</v>
      </c>
      <c r="L955" s="11"/>
    </row>
    <row r="956" spans="1:12" x14ac:dyDescent="0.25">
      <c r="A956" t="s">
        <v>6561</v>
      </c>
      <c r="B956">
        <v>110</v>
      </c>
      <c r="C956" t="s">
        <v>6562</v>
      </c>
      <c r="D956" t="s">
        <v>6290</v>
      </c>
      <c r="E956" t="s">
        <v>6554</v>
      </c>
      <c r="F956" t="s">
        <v>6400</v>
      </c>
      <c r="G956" s="5">
        <v>0.20499999999999999</v>
      </c>
      <c r="H956">
        <v>16.399999999999999</v>
      </c>
      <c r="I956">
        <v>0</v>
      </c>
      <c r="J956">
        <v>80</v>
      </c>
      <c r="K956">
        <v>2023</v>
      </c>
      <c r="L956" s="11"/>
    </row>
    <row r="957" spans="1:12" x14ac:dyDescent="0.25">
      <c r="A957" t="s">
        <v>6563</v>
      </c>
      <c r="B957">
        <v>111</v>
      </c>
      <c r="C957" t="s">
        <v>6564</v>
      </c>
      <c r="D957" t="s">
        <v>6294</v>
      </c>
      <c r="E957" t="s">
        <v>6384</v>
      </c>
      <c r="F957" t="s">
        <v>6409</v>
      </c>
      <c r="G957" s="5">
        <v>6.0000000000000001E-3</v>
      </c>
      <c r="H957">
        <v>0.3</v>
      </c>
      <c r="I957">
        <v>0</v>
      </c>
      <c r="J957">
        <v>60</v>
      </c>
      <c r="K957">
        <v>2023</v>
      </c>
      <c r="L957" s="11"/>
    </row>
    <row r="958" spans="1:12" x14ac:dyDescent="0.25">
      <c r="A958" t="s">
        <v>6565</v>
      </c>
      <c r="B958">
        <v>112</v>
      </c>
      <c r="C958" t="s">
        <v>6566</v>
      </c>
      <c r="D958" t="s">
        <v>6290</v>
      </c>
      <c r="E958" t="s">
        <v>6322</v>
      </c>
      <c r="F958" t="s">
        <v>6287</v>
      </c>
      <c r="G958" s="5">
        <v>0.39900000000000002</v>
      </c>
      <c r="H958">
        <v>9.8000000000000007</v>
      </c>
      <c r="I958">
        <v>2.2000000000000002</v>
      </c>
      <c r="J958">
        <v>30</v>
      </c>
      <c r="K958">
        <v>2023</v>
      </c>
      <c r="L958" s="11"/>
    </row>
    <row r="959" spans="1:12" x14ac:dyDescent="0.25">
      <c r="A959" t="s">
        <v>6567</v>
      </c>
      <c r="B959">
        <v>113</v>
      </c>
      <c r="C959" t="s">
        <v>6568</v>
      </c>
      <c r="D959" t="s">
        <v>6284</v>
      </c>
      <c r="E959" t="s">
        <v>424</v>
      </c>
      <c r="F959" t="s">
        <v>6303</v>
      </c>
      <c r="G959" s="5">
        <v>7.4999999999999997E-2</v>
      </c>
      <c r="H959">
        <v>7.5</v>
      </c>
      <c r="I959">
        <v>0</v>
      </c>
      <c r="J959">
        <v>100</v>
      </c>
      <c r="K959">
        <v>2023</v>
      </c>
      <c r="L959" s="11"/>
    </row>
    <row r="960" spans="1:12" x14ac:dyDescent="0.25">
      <c r="A960" t="s">
        <v>6569</v>
      </c>
      <c r="B960">
        <v>114</v>
      </c>
      <c r="C960" t="s">
        <v>6570</v>
      </c>
      <c r="D960" t="s">
        <v>6294</v>
      </c>
      <c r="E960" t="s">
        <v>6571</v>
      </c>
      <c r="F960" t="s">
        <v>6316</v>
      </c>
      <c r="G960" s="5">
        <v>1</v>
      </c>
      <c r="H960">
        <v>0</v>
      </c>
      <c r="I960">
        <v>439.5</v>
      </c>
      <c r="J960">
        <v>439.5</v>
      </c>
      <c r="K960">
        <v>2023</v>
      </c>
      <c r="L960" s="11"/>
    </row>
    <row r="961" spans="1:12" x14ac:dyDescent="0.25">
      <c r="A961" t="s">
        <v>6572</v>
      </c>
      <c r="B961">
        <v>115</v>
      </c>
      <c r="C961" t="s">
        <v>6573</v>
      </c>
      <c r="D961" t="s">
        <v>6299</v>
      </c>
      <c r="E961" t="s">
        <v>6429</v>
      </c>
      <c r="F961" t="s">
        <v>6319</v>
      </c>
      <c r="G961" s="5">
        <v>0.6</v>
      </c>
      <c r="H961">
        <v>12</v>
      </c>
      <c r="I961">
        <v>84</v>
      </c>
      <c r="J961">
        <v>160</v>
      </c>
      <c r="K961">
        <v>2023</v>
      </c>
      <c r="L961" s="11"/>
    </row>
    <row r="962" spans="1:12" x14ac:dyDescent="0.25">
      <c r="A962" t="s">
        <v>6574</v>
      </c>
      <c r="B962">
        <v>116</v>
      </c>
      <c r="C962" t="s">
        <v>6575</v>
      </c>
      <c r="D962" t="s">
        <v>6290</v>
      </c>
      <c r="E962" t="s">
        <v>6378</v>
      </c>
      <c r="F962" t="s">
        <v>6313</v>
      </c>
      <c r="G962" s="5">
        <v>0.16400000000000001</v>
      </c>
      <c r="H962">
        <v>9.9</v>
      </c>
      <c r="I962">
        <v>113.3</v>
      </c>
      <c r="J962">
        <v>750</v>
      </c>
      <c r="K962">
        <v>2023</v>
      </c>
      <c r="L962" s="11"/>
    </row>
    <row r="963" spans="1:12" x14ac:dyDescent="0.25">
      <c r="A963" t="s">
        <v>6576</v>
      </c>
      <c r="B963">
        <v>117</v>
      </c>
      <c r="C963" t="s">
        <v>6577</v>
      </c>
      <c r="D963" t="s">
        <v>6290</v>
      </c>
      <c r="E963" t="s">
        <v>6578</v>
      </c>
      <c r="F963" t="s">
        <v>6409</v>
      </c>
      <c r="G963" s="5">
        <v>8.6999999999999994E-2</v>
      </c>
      <c r="H963">
        <v>3.9</v>
      </c>
      <c r="I963">
        <v>2.2000000000000002</v>
      </c>
      <c r="J963">
        <v>70</v>
      </c>
      <c r="K963">
        <v>2023</v>
      </c>
      <c r="L963" s="11"/>
    </row>
    <row r="964" spans="1:12" x14ac:dyDescent="0.25">
      <c r="A964" t="s">
        <v>6579</v>
      </c>
      <c r="B964">
        <v>118</v>
      </c>
      <c r="C964" t="s">
        <v>6580</v>
      </c>
      <c r="D964" t="s">
        <v>6299</v>
      </c>
      <c r="E964" t="s">
        <v>715</v>
      </c>
      <c r="F964" t="s">
        <v>132</v>
      </c>
      <c r="G964" s="5">
        <v>0.13600000000000001</v>
      </c>
      <c r="H964">
        <v>3.4</v>
      </c>
      <c r="I964">
        <v>3.4</v>
      </c>
      <c r="J964">
        <v>50</v>
      </c>
      <c r="K964">
        <v>2023</v>
      </c>
      <c r="L964" s="11"/>
    </row>
    <row r="965" spans="1:12" x14ac:dyDescent="0.25">
      <c r="A965" t="s">
        <v>6581</v>
      </c>
      <c r="B965">
        <v>119</v>
      </c>
      <c r="C965" t="s">
        <v>6582</v>
      </c>
      <c r="D965" t="s">
        <v>6294</v>
      </c>
      <c r="E965" t="s">
        <v>4824</v>
      </c>
      <c r="F965" t="s">
        <v>6400</v>
      </c>
      <c r="G965" s="5">
        <v>0.11600000000000001</v>
      </c>
      <c r="H965">
        <v>11.6</v>
      </c>
      <c r="I965">
        <v>0</v>
      </c>
      <c r="J965">
        <v>100</v>
      </c>
      <c r="K965">
        <v>2023</v>
      </c>
      <c r="L965" s="11"/>
    </row>
    <row r="966" spans="1:12" x14ac:dyDescent="0.25">
      <c r="A966" t="s">
        <v>6583</v>
      </c>
      <c r="B966">
        <v>120</v>
      </c>
      <c r="C966" t="s">
        <v>6584</v>
      </c>
      <c r="D966" t="s">
        <v>6369</v>
      </c>
      <c r="E966" t="s">
        <v>6585</v>
      </c>
      <c r="F966" t="s">
        <v>6316</v>
      </c>
      <c r="G966" s="5">
        <v>1</v>
      </c>
      <c r="H966">
        <v>0</v>
      </c>
      <c r="I966">
        <v>150</v>
      </c>
      <c r="J966">
        <v>150</v>
      </c>
      <c r="K966">
        <v>2023</v>
      </c>
      <c r="L966" s="11"/>
    </row>
    <row r="967" spans="1:12" x14ac:dyDescent="0.25">
      <c r="A967" t="s">
        <v>6586</v>
      </c>
      <c r="B967">
        <v>121</v>
      </c>
      <c r="C967" t="s">
        <v>6587</v>
      </c>
      <c r="D967" t="s">
        <v>6294</v>
      </c>
      <c r="E967" t="s">
        <v>6384</v>
      </c>
      <c r="F967" t="s">
        <v>4841</v>
      </c>
      <c r="G967" s="5">
        <v>0.67700000000000005</v>
      </c>
      <c r="H967">
        <v>34.9</v>
      </c>
      <c r="I967">
        <v>12.5</v>
      </c>
      <c r="J967">
        <v>70</v>
      </c>
      <c r="K967">
        <v>2023</v>
      </c>
      <c r="L967" s="11"/>
    </row>
    <row r="968" spans="1:12" x14ac:dyDescent="0.25">
      <c r="A968" t="s">
        <v>6588</v>
      </c>
      <c r="B968">
        <v>122</v>
      </c>
      <c r="C968" t="s">
        <v>6589</v>
      </c>
      <c r="D968" t="s">
        <v>6284</v>
      </c>
      <c r="E968" t="s">
        <v>424</v>
      </c>
      <c r="F968" t="s">
        <v>132</v>
      </c>
      <c r="G968" s="5">
        <v>6.7000000000000004E-2</v>
      </c>
      <c r="H968">
        <v>4.5999999999999996</v>
      </c>
      <c r="I968">
        <v>3.5</v>
      </c>
      <c r="J968">
        <v>120</v>
      </c>
      <c r="K968">
        <v>2023</v>
      </c>
      <c r="L968" s="11"/>
    </row>
    <row r="969" spans="1:12" x14ac:dyDescent="0.25">
      <c r="A969" t="s">
        <v>6590</v>
      </c>
      <c r="B969">
        <v>123</v>
      </c>
      <c r="C969" t="s">
        <v>6591</v>
      </c>
      <c r="D969" t="s">
        <v>6284</v>
      </c>
      <c r="E969" t="s">
        <v>88</v>
      </c>
      <c r="F969" t="s">
        <v>6287</v>
      </c>
      <c r="G969" s="5">
        <v>0.12</v>
      </c>
      <c r="H969">
        <v>4.5999999999999996</v>
      </c>
      <c r="I969">
        <v>5.2</v>
      </c>
      <c r="J969">
        <v>82</v>
      </c>
      <c r="K969">
        <v>2023</v>
      </c>
      <c r="L969" s="11"/>
    </row>
    <row r="970" spans="1:12" x14ac:dyDescent="0.25">
      <c r="A970" t="s">
        <v>6592</v>
      </c>
      <c r="B970">
        <v>124</v>
      </c>
      <c r="C970" t="s">
        <v>6593</v>
      </c>
      <c r="D970" t="s">
        <v>6284</v>
      </c>
      <c r="E970" t="s">
        <v>255</v>
      </c>
      <c r="F970" t="s">
        <v>132</v>
      </c>
      <c r="G970" s="5">
        <v>0.11799999999999999</v>
      </c>
      <c r="H970">
        <v>0.7</v>
      </c>
      <c r="I970">
        <v>0.4</v>
      </c>
      <c r="J970">
        <v>9</v>
      </c>
      <c r="K970">
        <v>2023</v>
      </c>
      <c r="L970" s="11"/>
    </row>
    <row r="971" spans="1:12" x14ac:dyDescent="0.25">
      <c r="A971" t="s">
        <v>6594</v>
      </c>
      <c r="B971">
        <v>125</v>
      </c>
      <c r="C971" t="s">
        <v>6595</v>
      </c>
      <c r="D971" t="s">
        <v>6284</v>
      </c>
      <c r="E971" t="s">
        <v>424</v>
      </c>
      <c r="F971" t="s">
        <v>6448</v>
      </c>
      <c r="G971" s="5">
        <v>0.622</v>
      </c>
      <c r="H971">
        <v>24.3</v>
      </c>
      <c r="I971">
        <v>37.9</v>
      </c>
      <c r="J971">
        <v>100</v>
      </c>
      <c r="K971">
        <v>2023</v>
      </c>
      <c r="L971" s="11"/>
    </row>
    <row r="972" spans="1:12" x14ac:dyDescent="0.25">
      <c r="A972" t="s">
        <v>6596</v>
      </c>
      <c r="B972">
        <v>126</v>
      </c>
      <c r="C972" t="s">
        <v>6597</v>
      </c>
      <c r="D972" t="s">
        <v>6290</v>
      </c>
      <c r="E972" t="s">
        <v>6578</v>
      </c>
      <c r="F972" t="s">
        <v>6448</v>
      </c>
      <c r="G972" s="5">
        <v>0.60799999999999998</v>
      </c>
      <c r="H972">
        <v>21.2</v>
      </c>
      <c r="I972">
        <v>21.4</v>
      </c>
      <c r="J972">
        <v>70</v>
      </c>
      <c r="K972">
        <v>2023</v>
      </c>
      <c r="L972" s="11"/>
    </row>
    <row r="973" spans="1:12" x14ac:dyDescent="0.25">
      <c r="A973" t="s">
        <v>6598</v>
      </c>
      <c r="B973">
        <v>127</v>
      </c>
      <c r="C973" t="s">
        <v>6599</v>
      </c>
      <c r="D973" t="s">
        <v>6299</v>
      </c>
      <c r="E973" t="s">
        <v>329</v>
      </c>
      <c r="F973" t="s">
        <v>6319</v>
      </c>
      <c r="G973" s="5">
        <v>0.5</v>
      </c>
      <c r="H973">
        <v>4.7</v>
      </c>
      <c r="I973">
        <v>20.3</v>
      </c>
      <c r="J973">
        <v>50</v>
      </c>
      <c r="K973">
        <v>2023</v>
      </c>
      <c r="L973" s="11"/>
    </row>
    <row r="974" spans="1:12" x14ac:dyDescent="0.25">
      <c r="A974" t="s">
        <v>6600</v>
      </c>
      <c r="B974">
        <v>128</v>
      </c>
      <c r="C974" t="s">
        <v>6601</v>
      </c>
      <c r="D974" t="s">
        <v>6290</v>
      </c>
      <c r="E974" t="s">
        <v>6506</v>
      </c>
      <c r="F974" t="s">
        <v>132</v>
      </c>
      <c r="G974" s="5">
        <v>0.03</v>
      </c>
      <c r="H974">
        <v>10.4</v>
      </c>
      <c r="I974">
        <v>0</v>
      </c>
      <c r="J974">
        <v>350</v>
      </c>
      <c r="K974">
        <v>2023</v>
      </c>
      <c r="L974" s="11"/>
    </row>
    <row r="975" spans="1:12" x14ac:dyDescent="0.25">
      <c r="A975" t="s">
        <v>6602</v>
      </c>
      <c r="B975">
        <v>129</v>
      </c>
      <c r="C975" t="s">
        <v>6603</v>
      </c>
      <c r="D975" t="s">
        <v>6294</v>
      </c>
      <c r="E975" t="s">
        <v>6339</v>
      </c>
      <c r="F975" t="s">
        <v>6287</v>
      </c>
      <c r="G975" s="5">
        <v>0.54900000000000004</v>
      </c>
      <c r="H975">
        <v>268.10000000000002</v>
      </c>
      <c r="I975">
        <v>63.1</v>
      </c>
      <c r="J975">
        <v>603</v>
      </c>
      <c r="K975">
        <v>2023</v>
      </c>
      <c r="L975" s="11"/>
    </row>
    <row r="976" spans="1:12" x14ac:dyDescent="0.25">
      <c r="A976" t="s">
        <v>6604</v>
      </c>
      <c r="B976">
        <v>130</v>
      </c>
      <c r="C976" t="s">
        <v>6605</v>
      </c>
      <c r="D976" t="s">
        <v>6369</v>
      </c>
      <c r="E976" t="s">
        <v>6606</v>
      </c>
      <c r="F976" t="s">
        <v>4841</v>
      </c>
      <c r="G976" s="5">
        <v>0.28100000000000003</v>
      </c>
      <c r="H976">
        <v>23.3</v>
      </c>
      <c r="I976">
        <v>47</v>
      </c>
      <c r="J976">
        <v>250</v>
      </c>
      <c r="K976">
        <v>2023</v>
      </c>
      <c r="L976" s="11"/>
    </row>
    <row r="977" spans="1:12" x14ac:dyDescent="0.25">
      <c r="A977" t="s">
        <v>6607</v>
      </c>
      <c r="B977">
        <v>131</v>
      </c>
      <c r="C977" t="s">
        <v>6608</v>
      </c>
      <c r="D977" t="s">
        <v>6299</v>
      </c>
      <c r="E977" t="s">
        <v>62</v>
      </c>
      <c r="F977" t="s">
        <v>6287</v>
      </c>
      <c r="G977" s="5">
        <v>0.71599999999999997</v>
      </c>
      <c r="H977">
        <v>85.4</v>
      </c>
      <c r="I977">
        <v>86.5</v>
      </c>
      <c r="J977">
        <v>240</v>
      </c>
      <c r="K977">
        <v>2023</v>
      </c>
      <c r="L977" s="11"/>
    </row>
    <row r="978" spans="1:12" x14ac:dyDescent="0.25">
      <c r="A978" t="s">
        <v>6609</v>
      </c>
      <c r="B978">
        <v>132</v>
      </c>
      <c r="C978" t="s">
        <v>6610</v>
      </c>
      <c r="D978" t="s">
        <v>6299</v>
      </c>
      <c r="E978" t="s">
        <v>6375</v>
      </c>
      <c r="F978" t="s">
        <v>6409</v>
      </c>
      <c r="G978" s="5">
        <v>0.125</v>
      </c>
      <c r="H978">
        <v>0.8</v>
      </c>
      <c r="I978">
        <v>7.4</v>
      </c>
      <c r="J978">
        <v>65</v>
      </c>
      <c r="K978">
        <v>2023</v>
      </c>
      <c r="L978" s="11"/>
    </row>
    <row r="979" spans="1:12" x14ac:dyDescent="0.25">
      <c r="A979" t="s">
        <v>6611</v>
      </c>
      <c r="B979">
        <v>133</v>
      </c>
      <c r="C979" t="s">
        <v>6612</v>
      </c>
      <c r="D979" t="s">
        <v>6290</v>
      </c>
      <c r="E979" t="s">
        <v>6529</v>
      </c>
      <c r="F979" t="s">
        <v>6409</v>
      </c>
      <c r="G979" s="5">
        <v>0.214</v>
      </c>
      <c r="H979">
        <v>25.3</v>
      </c>
      <c r="I979">
        <v>6.8</v>
      </c>
      <c r="J979">
        <v>150</v>
      </c>
      <c r="K979">
        <v>2023</v>
      </c>
      <c r="L979" s="11"/>
    </row>
    <row r="980" spans="1:12" x14ac:dyDescent="0.25">
      <c r="A980" t="s">
        <v>6613</v>
      </c>
      <c r="B980">
        <v>134</v>
      </c>
      <c r="C980" t="s">
        <v>6614</v>
      </c>
      <c r="D980" t="s">
        <v>6284</v>
      </c>
      <c r="E980" t="s">
        <v>88</v>
      </c>
      <c r="F980" t="s">
        <v>4841</v>
      </c>
      <c r="G980" s="5">
        <v>0.54500000000000004</v>
      </c>
      <c r="H980">
        <v>29.4</v>
      </c>
      <c r="I980">
        <v>51.2</v>
      </c>
      <c r="J980">
        <v>148</v>
      </c>
      <c r="K980">
        <v>2023</v>
      </c>
      <c r="L980" s="11"/>
    </row>
    <row r="981" spans="1:12" x14ac:dyDescent="0.25">
      <c r="A981" t="s">
        <v>6615</v>
      </c>
      <c r="B981">
        <v>135</v>
      </c>
      <c r="C981" t="s">
        <v>6616</v>
      </c>
      <c r="D981" t="s">
        <v>6284</v>
      </c>
      <c r="E981" t="s">
        <v>88</v>
      </c>
      <c r="F981" t="s">
        <v>132</v>
      </c>
      <c r="G981" s="5">
        <v>9.2999999999999999E-2</v>
      </c>
      <c r="H981">
        <v>11.7</v>
      </c>
      <c r="I981">
        <v>12</v>
      </c>
      <c r="J981">
        <v>255.5</v>
      </c>
      <c r="K981">
        <v>2023</v>
      </c>
      <c r="L981" s="11"/>
    </row>
    <row r="982" spans="1:12" x14ac:dyDescent="0.25">
      <c r="A982" t="s">
        <v>6617</v>
      </c>
      <c r="B982">
        <v>136</v>
      </c>
      <c r="C982" t="s">
        <v>6618</v>
      </c>
      <c r="D982" t="s">
        <v>6299</v>
      </c>
      <c r="E982" t="s">
        <v>715</v>
      </c>
      <c r="F982" t="s">
        <v>6319</v>
      </c>
      <c r="G982" s="5">
        <v>0.17799999999999999</v>
      </c>
      <c r="H982">
        <v>3.3</v>
      </c>
      <c r="I982">
        <v>5.6</v>
      </c>
      <c r="J982">
        <v>50</v>
      </c>
      <c r="K982">
        <v>2023</v>
      </c>
      <c r="L982" s="11"/>
    </row>
    <row r="983" spans="1:12" x14ac:dyDescent="0.25">
      <c r="A983" t="s">
        <v>6619</v>
      </c>
      <c r="B983">
        <v>137</v>
      </c>
      <c r="C983" t="s">
        <v>6620</v>
      </c>
      <c r="D983" t="s">
        <v>6277</v>
      </c>
      <c r="E983" t="s">
        <v>6621</v>
      </c>
      <c r="F983" t="s">
        <v>84</v>
      </c>
      <c r="G983" s="5">
        <v>0.998</v>
      </c>
      <c r="H983">
        <v>0</v>
      </c>
      <c r="I983">
        <v>399.3</v>
      </c>
      <c r="J983">
        <v>400</v>
      </c>
      <c r="K983">
        <v>2023</v>
      </c>
      <c r="L983" s="11"/>
    </row>
    <row r="984" spans="1:12" x14ac:dyDescent="0.25">
      <c r="A984" t="s">
        <v>6622</v>
      </c>
      <c r="B984">
        <v>138</v>
      </c>
      <c r="C984" t="s">
        <v>6623</v>
      </c>
      <c r="D984" t="s">
        <v>6290</v>
      </c>
      <c r="E984" t="s">
        <v>6551</v>
      </c>
      <c r="F984" t="s">
        <v>6313</v>
      </c>
      <c r="G984" s="5">
        <v>7.4999999999999997E-2</v>
      </c>
      <c r="H984">
        <v>1.5</v>
      </c>
      <c r="I984">
        <v>1.5</v>
      </c>
      <c r="J984">
        <v>40</v>
      </c>
      <c r="K984">
        <v>2023</v>
      </c>
      <c r="L984" s="11"/>
    </row>
    <row r="985" spans="1:12" x14ac:dyDescent="0.25">
      <c r="A985" t="s">
        <v>6624</v>
      </c>
      <c r="B985">
        <v>139</v>
      </c>
      <c r="C985" t="s">
        <v>6625</v>
      </c>
      <c r="D985" t="s">
        <v>6284</v>
      </c>
      <c r="E985" t="s">
        <v>88</v>
      </c>
      <c r="F985" t="s">
        <v>6296</v>
      </c>
      <c r="G985" s="5">
        <v>0.85</v>
      </c>
      <c r="H985">
        <v>122.9</v>
      </c>
      <c r="I985">
        <v>4.5</v>
      </c>
      <c r="J985">
        <v>150</v>
      </c>
      <c r="K985">
        <v>2023</v>
      </c>
      <c r="L985" s="11"/>
    </row>
    <row r="986" spans="1:12" x14ac:dyDescent="0.25">
      <c r="A986" t="s">
        <v>6626</v>
      </c>
      <c r="B986">
        <v>140</v>
      </c>
      <c r="C986" t="s">
        <v>6627</v>
      </c>
      <c r="D986" t="s">
        <v>6281</v>
      </c>
      <c r="E986" t="s">
        <v>6628</v>
      </c>
      <c r="F986" t="s">
        <v>6437</v>
      </c>
      <c r="G986" s="5">
        <v>1.4E-2</v>
      </c>
      <c r="H986">
        <v>0.3</v>
      </c>
      <c r="I986">
        <v>0</v>
      </c>
      <c r="J986">
        <v>21</v>
      </c>
      <c r="K986">
        <v>2023</v>
      </c>
      <c r="L986" s="11"/>
    </row>
    <row r="987" spans="1:12" x14ac:dyDescent="0.25">
      <c r="A987" t="s">
        <v>6629</v>
      </c>
      <c r="B987">
        <v>141</v>
      </c>
      <c r="C987" t="s">
        <v>6630</v>
      </c>
      <c r="D987" t="s">
        <v>6294</v>
      </c>
      <c r="E987" t="s">
        <v>6631</v>
      </c>
      <c r="F987" t="s">
        <v>6313</v>
      </c>
      <c r="G987" s="5">
        <v>0.155</v>
      </c>
      <c r="H987">
        <v>23</v>
      </c>
      <c r="I987">
        <v>23.5</v>
      </c>
      <c r="J987">
        <v>300</v>
      </c>
      <c r="K987">
        <v>2023</v>
      </c>
      <c r="L987" s="11"/>
    </row>
    <row r="988" spans="1:12" x14ac:dyDescent="0.25">
      <c r="A988" t="s">
        <v>6632</v>
      </c>
      <c r="B988">
        <v>142</v>
      </c>
      <c r="C988" t="s">
        <v>6633</v>
      </c>
      <c r="D988" t="s">
        <v>6294</v>
      </c>
      <c r="E988" t="s">
        <v>6631</v>
      </c>
      <c r="F988" t="s">
        <v>6409</v>
      </c>
      <c r="G988" s="5">
        <v>0.03</v>
      </c>
      <c r="H988">
        <v>5.0999999999999996</v>
      </c>
      <c r="I988">
        <v>2.5</v>
      </c>
      <c r="J988">
        <v>250</v>
      </c>
      <c r="K988">
        <v>2023</v>
      </c>
      <c r="L988" s="11"/>
    </row>
    <row r="989" spans="1:12" x14ac:dyDescent="0.25">
      <c r="A989" t="s">
        <v>6634</v>
      </c>
      <c r="B989">
        <v>143</v>
      </c>
      <c r="C989" t="s">
        <v>6635</v>
      </c>
      <c r="D989" t="s">
        <v>6290</v>
      </c>
      <c r="E989" t="s">
        <v>6492</v>
      </c>
      <c r="F989" t="s">
        <v>6319</v>
      </c>
      <c r="G989" s="5">
        <v>0.25</v>
      </c>
      <c r="H989">
        <v>18.8</v>
      </c>
      <c r="I989">
        <v>18.8</v>
      </c>
      <c r="J989">
        <v>150</v>
      </c>
      <c r="K989">
        <v>2023</v>
      </c>
      <c r="L989" s="11"/>
    </row>
    <row r="990" spans="1:12" x14ac:dyDescent="0.25">
      <c r="A990" t="s">
        <v>6636</v>
      </c>
      <c r="B990">
        <v>144</v>
      </c>
      <c r="C990" t="s">
        <v>6637</v>
      </c>
      <c r="D990" t="s">
        <v>6290</v>
      </c>
      <c r="E990" t="s">
        <v>6506</v>
      </c>
      <c r="F990" t="s">
        <v>6319</v>
      </c>
      <c r="G990" s="5">
        <v>0.188</v>
      </c>
      <c r="H990">
        <v>25</v>
      </c>
      <c r="I990">
        <v>50</v>
      </c>
      <c r="J990">
        <v>400</v>
      </c>
      <c r="K990">
        <v>2023</v>
      </c>
      <c r="L990" s="11"/>
    </row>
    <row r="991" spans="1:12" x14ac:dyDescent="0.25">
      <c r="A991" t="s">
        <v>6638</v>
      </c>
      <c r="B991">
        <v>145</v>
      </c>
      <c r="C991" t="s">
        <v>6639</v>
      </c>
      <c r="D991" t="s">
        <v>6369</v>
      </c>
      <c r="E991" t="s">
        <v>6521</v>
      </c>
      <c r="F991" t="s">
        <v>6296</v>
      </c>
      <c r="G991" s="5">
        <v>0.82599999999999996</v>
      </c>
      <c r="H991">
        <v>20.3</v>
      </c>
      <c r="I991">
        <v>49.6</v>
      </c>
      <c r="J991">
        <v>84.6</v>
      </c>
      <c r="K991">
        <v>2023</v>
      </c>
      <c r="L991" s="11"/>
    </row>
    <row r="992" spans="1:12" x14ac:dyDescent="0.25">
      <c r="A992" t="s">
        <v>6640</v>
      </c>
      <c r="B992">
        <v>146</v>
      </c>
      <c r="C992" t="s">
        <v>6641</v>
      </c>
      <c r="D992" t="s">
        <v>6284</v>
      </c>
      <c r="E992" t="s">
        <v>79</v>
      </c>
      <c r="F992" t="s">
        <v>132</v>
      </c>
      <c r="G992" s="5">
        <v>0.17499999999999999</v>
      </c>
      <c r="H992">
        <v>36.200000000000003</v>
      </c>
      <c r="I992">
        <v>16.3</v>
      </c>
      <c r="J992">
        <v>300</v>
      </c>
      <c r="K992">
        <v>2023</v>
      </c>
      <c r="L992" s="11"/>
    </row>
    <row r="993" spans="1:12" x14ac:dyDescent="0.25">
      <c r="A993" t="s">
        <v>6642</v>
      </c>
      <c r="B993">
        <v>147</v>
      </c>
      <c r="C993" t="s">
        <v>6643</v>
      </c>
      <c r="D993" t="s">
        <v>6294</v>
      </c>
      <c r="E993" t="s">
        <v>4824</v>
      </c>
      <c r="F993" t="s">
        <v>6400</v>
      </c>
      <c r="G993" s="5">
        <v>7.1999999999999995E-2</v>
      </c>
      <c r="H993">
        <v>14.4</v>
      </c>
      <c r="I993">
        <v>0</v>
      </c>
      <c r="J993">
        <v>200</v>
      </c>
      <c r="K993">
        <v>2023</v>
      </c>
      <c r="L993" s="11"/>
    </row>
    <row r="994" spans="1:12" x14ac:dyDescent="0.25">
      <c r="A994" t="s">
        <v>6644</v>
      </c>
      <c r="B994">
        <v>148</v>
      </c>
      <c r="C994" t="s">
        <v>6645</v>
      </c>
      <c r="D994" t="s">
        <v>6369</v>
      </c>
      <c r="E994" t="s">
        <v>6606</v>
      </c>
      <c r="F994" t="s">
        <v>6296</v>
      </c>
      <c r="G994" s="5">
        <v>0.6</v>
      </c>
      <c r="H994">
        <v>135.69999999999999</v>
      </c>
      <c r="I994">
        <v>2.2999999999999998</v>
      </c>
      <c r="J994">
        <v>230</v>
      </c>
      <c r="K994">
        <v>2023</v>
      </c>
      <c r="L994" s="11"/>
    </row>
    <row r="995" spans="1:12" x14ac:dyDescent="0.25">
      <c r="A995" t="s">
        <v>6646</v>
      </c>
      <c r="B995">
        <v>149</v>
      </c>
      <c r="C995" t="s">
        <v>6647</v>
      </c>
      <c r="D995" t="s">
        <v>6290</v>
      </c>
      <c r="E995" t="s">
        <v>6424</v>
      </c>
      <c r="F995" t="s">
        <v>6287</v>
      </c>
      <c r="G995" s="5">
        <v>0.79600000000000004</v>
      </c>
      <c r="H995">
        <v>139</v>
      </c>
      <c r="I995">
        <v>111.7</v>
      </c>
      <c r="J995">
        <v>315</v>
      </c>
      <c r="K995">
        <v>2023</v>
      </c>
      <c r="L995" s="11"/>
    </row>
    <row r="996" spans="1:12" x14ac:dyDescent="0.25">
      <c r="A996" t="s">
        <v>6648</v>
      </c>
      <c r="B996">
        <v>150</v>
      </c>
      <c r="C996" t="s">
        <v>6649</v>
      </c>
      <c r="D996" t="s">
        <v>6294</v>
      </c>
      <c r="E996" t="s">
        <v>6295</v>
      </c>
      <c r="F996" t="s">
        <v>6319</v>
      </c>
      <c r="G996" s="5">
        <v>0.19400000000000001</v>
      </c>
      <c r="H996">
        <v>94.4</v>
      </c>
      <c r="I996">
        <v>2.8</v>
      </c>
      <c r="J996">
        <v>500</v>
      </c>
      <c r="K996">
        <v>2023</v>
      </c>
      <c r="L996" s="11"/>
    </row>
    <row r="997" spans="1:12" x14ac:dyDescent="0.25">
      <c r="A997" t="s">
        <v>6650</v>
      </c>
      <c r="B997">
        <v>151</v>
      </c>
      <c r="C997" t="s">
        <v>6651</v>
      </c>
      <c r="D997" t="s">
        <v>6294</v>
      </c>
      <c r="E997" t="s">
        <v>6295</v>
      </c>
      <c r="F997" t="s">
        <v>132</v>
      </c>
      <c r="G997" s="5">
        <v>1.2999999999999999E-2</v>
      </c>
      <c r="H997">
        <v>0.4</v>
      </c>
      <c r="I997">
        <v>0.3</v>
      </c>
      <c r="J997">
        <v>50</v>
      </c>
      <c r="K997">
        <v>2023</v>
      </c>
      <c r="L997" s="11"/>
    </row>
    <row r="998" spans="1:12" x14ac:dyDescent="0.25">
      <c r="A998" t="s">
        <v>6652</v>
      </c>
      <c r="B998">
        <v>152</v>
      </c>
      <c r="C998" t="s">
        <v>6653</v>
      </c>
      <c r="D998" t="s">
        <v>6299</v>
      </c>
      <c r="E998" t="s">
        <v>6654</v>
      </c>
      <c r="F998" t="s">
        <v>6409</v>
      </c>
      <c r="G998" s="5">
        <v>4.5999999999999999E-2</v>
      </c>
      <c r="H998">
        <v>0.9</v>
      </c>
      <c r="I998">
        <v>0</v>
      </c>
      <c r="J998">
        <v>20</v>
      </c>
      <c r="K998">
        <v>2023</v>
      </c>
      <c r="L998" s="11"/>
    </row>
    <row r="999" spans="1:12" x14ac:dyDescent="0.25">
      <c r="A999" t="s">
        <v>6655</v>
      </c>
      <c r="B999">
        <v>153</v>
      </c>
      <c r="C999" t="s">
        <v>6656</v>
      </c>
      <c r="D999" t="s">
        <v>6369</v>
      </c>
      <c r="E999" t="s">
        <v>6657</v>
      </c>
      <c r="F999" t="s">
        <v>4841</v>
      </c>
      <c r="G999" s="5">
        <v>0.312</v>
      </c>
      <c r="H999">
        <v>18.399999999999999</v>
      </c>
      <c r="I999">
        <v>6.6</v>
      </c>
      <c r="J999">
        <v>80</v>
      </c>
      <c r="K999">
        <v>2023</v>
      </c>
      <c r="L999" s="11"/>
    </row>
    <row r="1000" spans="1:12" x14ac:dyDescent="0.25">
      <c r="A1000" t="s">
        <v>6658</v>
      </c>
      <c r="B1000">
        <v>154</v>
      </c>
      <c r="C1000" t="s">
        <v>6659</v>
      </c>
      <c r="D1000" t="s">
        <v>6299</v>
      </c>
      <c r="E1000" t="s">
        <v>6375</v>
      </c>
      <c r="F1000" t="s">
        <v>6319</v>
      </c>
      <c r="G1000" s="5">
        <v>0.61099999999999999</v>
      </c>
      <c r="H1000">
        <v>15</v>
      </c>
      <c r="I1000">
        <v>58.3</v>
      </c>
      <c r="J1000">
        <v>120</v>
      </c>
      <c r="K1000">
        <v>2023</v>
      </c>
      <c r="L1000" s="11"/>
    </row>
    <row r="1001" spans="1:12" x14ac:dyDescent="0.25">
      <c r="A1001" t="s">
        <v>6660</v>
      </c>
      <c r="B1001">
        <v>155</v>
      </c>
      <c r="C1001" t="s">
        <v>6661</v>
      </c>
      <c r="D1001" t="s">
        <v>6290</v>
      </c>
      <c r="E1001" t="s">
        <v>6406</v>
      </c>
      <c r="F1001" t="s">
        <v>84</v>
      </c>
      <c r="G1001" s="5">
        <v>0.47</v>
      </c>
      <c r="H1001">
        <v>140.5</v>
      </c>
      <c r="I1001">
        <v>14.7</v>
      </c>
      <c r="J1001">
        <v>330</v>
      </c>
      <c r="K1001">
        <v>2023</v>
      </c>
      <c r="L1001" s="11"/>
    </row>
    <row r="1002" spans="1:12" x14ac:dyDescent="0.25">
      <c r="A1002" t="s">
        <v>6662</v>
      </c>
      <c r="B1002">
        <v>156</v>
      </c>
      <c r="C1002" t="s">
        <v>6663</v>
      </c>
      <c r="D1002" t="s">
        <v>6294</v>
      </c>
      <c r="E1002" t="s">
        <v>6664</v>
      </c>
      <c r="F1002" t="s">
        <v>6319</v>
      </c>
      <c r="G1002" s="5">
        <v>0.1</v>
      </c>
      <c r="H1002">
        <v>2.5</v>
      </c>
      <c r="I1002">
        <v>0</v>
      </c>
      <c r="J1002">
        <v>25</v>
      </c>
      <c r="K1002">
        <v>2023</v>
      </c>
      <c r="L1002" s="11"/>
    </row>
    <row r="1003" spans="1:12" x14ac:dyDescent="0.25">
      <c r="A1003" t="s">
        <v>6665</v>
      </c>
      <c r="B1003">
        <v>157</v>
      </c>
      <c r="C1003" t="s">
        <v>6666</v>
      </c>
      <c r="D1003" t="s">
        <v>6284</v>
      </c>
      <c r="E1003" t="s">
        <v>88</v>
      </c>
      <c r="F1003" t="s">
        <v>6303</v>
      </c>
      <c r="G1003" s="5">
        <v>8.6999999999999994E-2</v>
      </c>
      <c r="H1003">
        <v>19.899999999999999</v>
      </c>
      <c r="I1003">
        <v>10.6</v>
      </c>
      <c r="J1003">
        <v>350</v>
      </c>
      <c r="K1003">
        <v>2023</v>
      </c>
      <c r="L1003" s="11"/>
    </row>
    <row r="1004" spans="1:12" x14ac:dyDescent="0.25">
      <c r="A1004" t="s">
        <v>6667</v>
      </c>
      <c r="B1004">
        <v>158</v>
      </c>
      <c r="C1004" t="s">
        <v>6668</v>
      </c>
      <c r="D1004" t="s">
        <v>6299</v>
      </c>
      <c r="E1004" t="s">
        <v>6669</v>
      </c>
      <c r="F1004" t="s">
        <v>6316</v>
      </c>
      <c r="G1004" s="5">
        <v>1</v>
      </c>
      <c r="H1004">
        <v>0</v>
      </c>
      <c r="I1004">
        <v>67.7</v>
      </c>
      <c r="J1004">
        <v>67.7</v>
      </c>
      <c r="K1004">
        <v>2023</v>
      </c>
      <c r="L1004" s="11"/>
    </row>
    <row r="1005" spans="1:12" x14ac:dyDescent="0.25">
      <c r="A1005" t="s">
        <v>6670</v>
      </c>
      <c r="B1005">
        <v>159</v>
      </c>
      <c r="C1005" t="s">
        <v>6671</v>
      </c>
      <c r="D1005" t="s">
        <v>6290</v>
      </c>
      <c r="E1005" t="s">
        <v>6551</v>
      </c>
      <c r="F1005" t="s">
        <v>6319</v>
      </c>
      <c r="G1005" s="5">
        <v>3.3000000000000002E-2</v>
      </c>
      <c r="H1005">
        <v>1.7</v>
      </c>
      <c r="I1005">
        <v>1.7</v>
      </c>
      <c r="J1005">
        <v>100</v>
      </c>
      <c r="K1005">
        <v>2023</v>
      </c>
      <c r="L1005" s="11"/>
    </row>
    <row r="1006" spans="1:12" x14ac:dyDescent="0.25">
      <c r="A1006" t="s">
        <v>6672</v>
      </c>
      <c r="B1006">
        <v>160</v>
      </c>
      <c r="C1006" t="s">
        <v>6673</v>
      </c>
      <c r="D1006" t="s">
        <v>6281</v>
      </c>
      <c r="E1006" t="s">
        <v>4732</v>
      </c>
      <c r="F1006" t="s">
        <v>4841</v>
      </c>
      <c r="G1006" s="5">
        <v>0.53900000000000003</v>
      </c>
      <c r="H1006">
        <v>22.3</v>
      </c>
      <c r="I1006">
        <v>85.6</v>
      </c>
      <c r="J1006">
        <v>200</v>
      </c>
      <c r="K1006">
        <v>2023</v>
      </c>
      <c r="L1006" s="11"/>
    </row>
    <row r="1007" spans="1:12" x14ac:dyDescent="0.25">
      <c r="A1007" t="s">
        <v>6674</v>
      </c>
      <c r="B1007">
        <v>161</v>
      </c>
      <c r="C1007" t="s">
        <v>6675</v>
      </c>
      <c r="D1007" t="s">
        <v>6369</v>
      </c>
      <c r="E1007" t="s">
        <v>6521</v>
      </c>
      <c r="F1007" t="s">
        <v>6409</v>
      </c>
      <c r="G1007" s="5">
        <v>8.3000000000000004E-2</v>
      </c>
      <c r="H1007">
        <v>0.3</v>
      </c>
      <c r="I1007">
        <v>3</v>
      </c>
      <c r="J1007">
        <v>40</v>
      </c>
      <c r="K1007">
        <v>2023</v>
      </c>
      <c r="L1007" s="11"/>
    </row>
    <row r="1008" spans="1:12" x14ac:dyDescent="0.25">
      <c r="A1008" t="s">
        <v>6676</v>
      </c>
      <c r="B1008">
        <v>162</v>
      </c>
      <c r="C1008" t="s">
        <v>6677</v>
      </c>
      <c r="D1008" t="s">
        <v>6290</v>
      </c>
      <c r="E1008" t="s">
        <v>6506</v>
      </c>
      <c r="F1008" t="s">
        <v>84</v>
      </c>
      <c r="G1008" s="5">
        <v>0.45800000000000002</v>
      </c>
      <c r="H1008">
        <v>128</v>
      </c>
      <c r="I1008">
        <v>9.3000000000000007</v>
      </c>
      <c r="J1008">
        <v>300</v>
      </c>
      <c r="K1008">
        <v>2023</v>
      </c>
      <c r="L1008" s="11"/>
    </row>
    <row r="1009" spans="1:12" x14ac:dyDescent="0.25">
      <c r="A1009" t="s">
        <v>6678</v>
      </c>
      <c r="B1009">
        <v>163</v>
      </c>
      <c r="C1009" t="s">
        <v>6679</v>
      </c>
      <c r="D1009" t="s">
        <v>6294</v>
      </c>
      <c r="E1009" t="s">
        <v>6387</v>
      </c>
      <c r="F1009" t="s">
        <v>6287</v>
      </c>
      <c r="G1009" s="5">
        <v>0.35499999999999998</v>
      </c>
      <c r="H1009">
        <v>83.9</v>
      </c>
      <c r="I1009">
        <v>22.5</v>
      </c>
      <c r="J1009">
        <v>300</v>
      </c>
      <c r="K1009">
        <v>2023</v>
      </c>
      <c r="L1009" s="11"/>
    </row>
    <row r="1010" spans="1:12" x14ac:dyDescent="0.25">
      <c r="A1010" t="s">
        <v>6680</v>
      </c>
      <c r="B1010">
        <v>164</v>
      </c>
      <c r="C1010" t="s">
        <v>6681</v>
      </c>
      <c r="D1010" t="s">
        <v>6277</v>
      </c>
      <c r="E1010" t="s">
        <v>6278</v>
      </c>
      <c r="F1010" t="s">
        <v>6313</v>
      </c>
      <c r="G1010" s="5">
        <v>0.05</v>
      </c>
      <c r="H1010">
        <v>2</v>
      </c>
      <c r="I1010">
        <v>4</v>
      </c>
      <c r="J1010">
        <v>120</v>
      </c>
      <c r="K1010">
        <v>2023</v>
      </c>
      <c r="L1010" s="11"/>
    </row>
    <row r="1011" spans="1:12" x14ac:dyDescent="0.25">
      <c r="A1011" t="s">
        <v>6682</v>
      </c>
      <c r="B1011">
        <v>165</v>
      </c>
      <c r="C1011" t="s">
        <v>6683</v>
      </c>
      <c r="D1011" t="s">
        <v>6294</v>
      </c>
      <c r="E1011" t="s">
        <v>6442</v>
      </c>
      <c r="F1011" t="s">
        <v>4841</v>
      </c>
      <c r="G1011" s="5">
        <v>0.81599999999999995</v>
      </c>
      <c r="H1011">
        <v>40.9</v>
      </c>
      <c r="I1011">
        <v>285.5</v>
      </c>
      <c r="J1011">
        <v>400</v>
      </c>
      <c r="K1011">
        <v>2023</v>
      </c>
      <c r="L1011" s="11"/>
    </row>
    <row r="1012" spans="1:12" x14ac:dyDescent="0.25">
      <c r="A1012" t="s">
        <v>6684</v>
      </c>
      <c r="B1012">
        <v>166</v>
      </c>
      <c r="C1012" t="s">
        <v>6685</v>
      </c>
      <c r="D1012" t="s">
        <v>6284</v>
      </c>
      <c r="E1012" t="s">
        <v>88</v>
      </c>
      <c r="F1012" t="s">
        <v>6287</v>
      </c>
      <c r="G1012" s="5">
        <v>0.28000000000000003</v>
      </c>
      <c r="H1012">
        <v>23.2</v>
      </c>
      <c r="I1012">
        <v>16</v>
      </c>
      <c r="J1012">
        <v>140</v>
      </c>
      <c r="K1012">
        <v>2023</v>
      </c>
      <c r="L1012" s="11"/>
    </row>
    <row r="1013" spans="1:12" x14ac:dyDescent="0.25">
      <c r="A1013" t="s">
        <v>6686</v>
      </c>
      <c r="B1013">
        <v>167</v>
      </c>
      <c r="C1013" t="s">
        <v>6687</v>
      </c>
      <c r="D1013" t="s">
        <v>6290</v>
      </c>
      <c r="E1013" t="s">
        <v>6537</v>
      </c>
      <c r="F1013" t="s">
        <v>6319</v>
      </c>
      <c r="G1013" s="5">
        <v>0.33</v>
      </c>
      <c r="H1013">
        <v>100</v>
      </c>
      <c r="I1013">
        <v>15.6</v>
      </c>
      <c r="J1013">
        <v>350</v>
      </c>
      <c r="K1013">
        <v>2023</v>
      </c>
      <c r="L1013" s="11"/>
    </row>
    <row r="1014" spans="1:12" x14ac:dyDescent="0.25">
      <c r="A1014" t="s">
        <v>6688</v>
      </c>
      <c r="B1014">
        <v>168</v>
      </c>
      <c r="C1014" t="s">
        <v>6689</v>
      </c>
      <c r="D1014" t="s">
        <v>6277</v>
      </c>
      <c r="E1014" t="s">
        <v>6690</v>
      </c>
      <c r="F1014" t="s">
        <v>6287</v>
      </c>
      <c r="G1014" s="5">
        <v>0.433</v>
      </c>
      <c r="H1014">
        <v>47</v>
      </c>
      <c r="I1014">
        <v>17.899999999999999</v>
      </c>
      <c r="J1014">
        <v>150</v>
      </c>
      <c r="K1014">
        <v>2023</v>
      </c>
      <c r="L1014" s="11"/>
    </row>
    <row r="1015" spans="1:12" x14ac:dyDescent="0.25">
      <c r="A1015" t="s">
        <v>6691</v>
      </c>
      <c r="B1015">
        <v>169</v>
      </c>
      <c r="C1015" t="s">
        <v>6692</v>
      </c>
      <c r="D1015" t="s">
        <v>6281</v>
      </c>
      <c r="E1015" t="s">
        <v>6628</v>
      </c>
      <c r="F1015" t="s">
        <v>6316</v>
      </c>
      <c r="G1015" s="5">
        <v>0.72399999999999998</v>
      </c>
      <c r="H1015">
        <v>6.8</v>
      </c>
      <c r="I1015">
        <v>30.2</v>
      </c>
      <c r="J1015">
        <v>51</v>
      </c>
      <c r="K1015">
        <v>2023</v>
      </c>
      <c r="L1015" s="11"/>
    </row>
    <row r="1016" spans="1:12" x14ac:dyDescent="0.25">
      <c r="A1016" t="s">
        <v>6693</v>
      </c>
      <c r="B1016">
        <v>170</v>
      </c>
      <c r="C1016" t="s">
        <v>6694</v>
      </c>
      <c r="D1016" t="s">
        <v>6290</v>
      </c>
      <c r="E1016" t="s">
        <v>6424</v>
      </c>
      <c r="F1016" t="s">
        <v>6437</v>
      </c>
      <c r="G1016" s="5">
        <v>0.13100000000000001</v>
      </c>
      <c r="H1016">
        <v>55.1</v>
      </c>
      <c r="I1016">
        <v>5.4</v>
      </c>
      <c r="J1016">
        <v>460</v>
      </c>
      <c r="K1016">
        <v>2023</v>
      </c>
      <c r="L1016" s="11"/>
    </row>
    <row r="1017" spans="1:12" x14ac:dyDescent="0.25">
      <c r="A1017" t="s">
        <v>6695</v>
      </c>
      <c r="B1017">
        <v>171</v>
      </c>
      <c r="C1017" t="s">
        <v>6696</v>
      </c>
      <c r="D1017" t="s">
        <v>6281</v>
      </c>
      <c r="E1017" t="s">
        <v>113</v>
      </c>
      <c r="F1017" t="s">
        <v>6303</v>
      </c>
      <c r="G1017" s="5">
        <v>0</v>
      </c>
      <c r="H1017">
        <v>0</v>
      </c>
      <c r="I1017">
        <v>0</v>
      </c>
      <c r="J1017">
        <v>300</v>
      </c>
      <c r="K1017">
        <v>2023</v>
      </c>
      <c r="L1017" s="11"/>
    </row>
    <row r="1018" spans="1:12" x14ac:dyDescent="0.25">
      <c r="A1018" t="s">
        <v>6697</v>
      </c>
      <c r="B1018">
        <v>172</v>
      </c>
      <c r="C1018" t="s">
        <v>6698</v>
      </c>
      <c r="D1018" t="s">
        <v>6284</v>
      </c>
      <c r="E1018" t="s">
        <v>168</v>
      </c>
      <c r="F1018" t="s">
        <v>6303</v>
      </c>
      <c r="G1018" s="5">
        <v>7.0000000000000007E-2</v>
      </c>
      <c r="H1018">
        <v>14.1</v>
      </c>
      <c r="I1018">
        <v>0</v>
      </c>
      <c r="J1018">
        <v>200</v>
      </c>
      <c r="K1018">
        <v>2023</v>
      </c>
      <c r="L1018" s="11"/>
    </row>
    <row r="1019" spans="1:12" x14ac:dyDescent="0.25">
      <c r="A1019" t="s">
        <v>6699</v>
      </c>
      <c r="B1019">
        <v>173</v>
      </c>
      <c r="C1019" t="s">
        <v>6700</v>
      </c>
      <c r="D1019" t="s">
        <v>6284</v>
      </c>
      <c r="E1019" t="s">
        <v>168</v>
      </c>
      <c r="F1019" t="s">
        <v>6400</v>
      </c>
      <c r="G1019" s="5">
        <v>0.106</v>
      </c>
      <c r="H1019">
        <v>19.8</v>
      </c>
      <c r="I1019">
        <v>1.4</v>
      </c>
      <c r="J1019">
        <v>200</v>
      </c>
      <c r="K1019">
        <v>2023</v>
      </c>
      <c r="L1019" s="11"/>
    </row>
    <row r="1020" spans="1:12" x14ac:dyDescent="0.25">
      <c r="A1020" t="s">
        <v>6701</v>
      </c>
      <c r="B1020">
        <v>174</v>
      </c>
      <c r="C1020" t="s">
        <v>6702</v>
      </c>
      <c r="D1020" t="s">
        <v>6369</v>
      </c>
      <c r="E1020" t="s">
        <v>6392</v>
      </c>
      <c r="F1020" t="s">
        <v>4841</v>
      </c>
      <c r="G1020" s="5">
        <v>0.86099999999999999</v>
      </c>
      <c r="H1020">
        <v>156.80000000000001</v>
      </c>
      <c r="I1020">
        <v>15.4</v>
      </c>
      <c r="J1020">
        <v>200</v>
      </c>
      <c r="K1020">
        <v>2023</v>
      </c>
      <c r="L1020" s="11"/>
    </row>
    <row r="1021" spans="1:12" x14ac:dyDescent="0.25">
      <c r="A1021" t="s">
        <v>6703</v>
      </c>
      <c r="B1021">
        <v>175</v>
      </c>
      <c r="C1021" t="s">
        <v>6704</v>
      </c>
      <c r="D1021" t="s">
        <v>6281</v>
      </c>
      <c r="E1021" t="s">
        <v>6705</v>
      </c>
      <c r="F1021" t="s">
        <v>6448</v>
      </c>
      <c r="G1021" s="5">
        <v>0.158</v>
      </c>
      <c r="H1021">
        <v>2.4</v>
      </c>
      <c r="I1021">
        <v>0.4</v>
      </c>
      <c r="J1021">
        <v>18</v>
      </c>
      <c r="K1021">
        <v>2023</v>
      </c>
      <c r="L1021" s="11"/>
    </row>
    <row r="1022" spans="1:12" x14ac:dyDescent="0.25">
      <c r="A1022" t="s">
        <v>6706</v>
      </c>
      <c r="B1022">
        <v>176</v>
      </c>
      <c r="C1022" t="s">
        <v>6707</v>
      </c>
      <c r="D1022" t="s">
        <v>6281</v>
      </c>
      <c r="E1022" t="s">
        <v>6628</v>
      </c>
      <c r="F1022" t="s">
        <v>6708</v>
      </c>
      <c r="G1022" s="5">
        <v>0.26500000000000001</v>
      </c>
      <c r="H1022">
        <v>8.1</v>
      </c>
      <c r="I1022">
        <v>3.8</v>
      </c>
      <c r="J1022">
        <v>45</v>
      </c>
      <c r="K1022">
        <v>2023</v>
      </c>
      <c r="L1022" s="11"/>
    </row>
    <row r="1023" spans="1:12" x14ac:dyDescent="0.25">
      <c r="A1023" t="s">
        <v>6709</v>
      </c>
      <c r="B1023">
        <v>177</v>
      </c>
      <c r="C1023" t="s">
        <v>6710</v>
      </c>
      <c r="D1023" t="s">
        <v>6369</v>
      </c>
      <c r="E1023" t="s">
        <v>6392</v>
      </c>
      <c r="F1023" t="s">
        <v>6316</v>
      </c>
      <c r="G1023" s="5">
        <v>0.997</v>
      </c>
      <c r="H1023">
        <v>0.2</v>
      </c>
      <c r="I1023">
        <v>398.5</v>
      </c>
      <c r="J1023">
        <v>400</v>
      </c>
      <c r="K1023">
        <v>2023</v>
      </c>
      <c r="L1023" s="11"/>
    </row>
    <row r="1024" spans="1:12" x14ac:dyDescent="0.25">
      <c r="A1024" t="s">
        <v>6711</v>
      </c>
      <c r="B1024">
        <v>178</v>
      </c>
      <c r="C1024" t="s">
        <v>6712</v>
      </c>
      <c r="D1024" t="s">
        <v>6369</v>
      </c>
      <c r="E1024" t="s">
        <v>6606</v>
      </c>
      <c r="F1024" t="s">
        <v>6316</v>
      </c>
      <c r="G1024" s="5">
        <v>0.51600000000000001</v>
      </c>
      <c r="H1024">
        <v>5</v>
      </c>
      <c r="I1024">
        <v>201.3</v>
      </c>
      <c r="J1024">
        <v>400</v>
      </c>
      <c r="K1024">
        <v>2023</v>
      </c>
      <c r="L1024" s="11"/>
    </row>
    <row r="1025" spans="1:12" x14ac:dyDescent="0.25">
      <c r="A1025" t="s">
        <v>6713</v>
      </c>
      <c r="B1025">
        <v>179</v>
      </c>
      <c r="C1025" t="s">
        <v>6714</v>
      </c>
      <c r="D1025" t="s">
        <v>6369</v>
      </c>
      <c r="E1025" t="s">
        <v>6715</v>
      </c>
      <c r="F1025" t="s">
        <v>6319</v>
      </c>
      <c r="G1025" s="5">
        <v>0.52500000000000002</v>
      </c>
      <c r="H1025">
        <v>140.6</v>
      </c>
      <c r="I1025">
        <v>253.1</v>
      </c>
      <c r="J1025">
        <v>750</v>
      </c>
      <c r="K1025">
        <v>2023</v>
      </c>
      <c r="L1025" s="11"/>
    </row>
    <row r="1026" spans="1:12" x14ac:dyDescent="0.25">
      <c r="A1026" t="s">
        <v>6716</v>
      </c>
      <c r="B1026">
        <v>180</v>
      </c>
      <c r="C1026" t="s">
        <v>6717</v>
      </c>
      <c r="D1026" t="s">
        <v>6290</v>
      </c>
      <c r="E1026" t="s">
        <v>6529</v>
      </c>
      <c r="F1026" t="s">
        <v>6287</v>
      </c>
      <c r="G1026" s="5">
        <v>0.36699999999999999</v>
      </c>
      <c r="H1026">
        <v>27.3</v>
      </c>
      <c r="I1026">
        <v>27.7</v>
      </c>
      <c r="J1026">
        <v>150</v>
      </c>
      <c r="K1026">
        <v>2023</v>
      </c>
      <c r="L1026" s="11"/>
    </row>
    <row r="1027" spans="1:12" x14ac:dyDescent="0.25">
      <c r="A1027" t="s">
        <v>6718</v>
      </c>
      <c r="B1027">
        <v>181</v>
      </c>
      <c r="C1027" t="s">
        <v>6719</v>
      </c>
      <c r="D1027" t="s">
        <v>6299</v>
      </c>
      <c r="E1027" t="s">
        <v>4726</v>
      </c>
      <c r="F1027" t="s">
        <v>6409</v>
      </c>
      <c r="G1027" s="5">
        <v>4.2000000000000003E-2</v>
      </c>
      <c r="H1027">
        <v>4.5999999999999996</v>
      </c>
      <c r="I1027">
        <v>0</v>
      </c>
      <c r="J1027">
        <v>109.8</v>
      </c>
      <c r="K1027">
        <v>2023</v>
      </c>
      <c r="L1027" s="11"/>
    </row>
    <row r="1028" spans="1:12" x14ac:dyDescent="0.25">
      <c r="A1028" t="s">
        <v>6720</v>
      </c>
      <c r="B1028">
        <v>182</v>
      </c>
      <c r="C1028" t="s">
        <v>6721</v>
      </c>
      <c r="D1028" t="s">
        <v>6369</v>
      </c>
      <c r="E1028" t="s">
        <v>6392</v>
      </c>
      <c r="F1028" t="s">
        <v>6307</v>
      </c>
      <c r="G1028" s="5">
        <v>0.16900000000000001</v>
      </c>
      <c r="H1028">
        <v>14.8</v>
      </c>
      <c r="I1028">
        <v>19</v>
      </c>
      <c r="J1028">
        <v>200</v>
      </c>
      <c r="K1028">
        <v>2023</v>
      </c>
      <c r="L1028" s="11"/>
    </row>
    <row r="1029" spans="1:12" x14ac:dyDescent="0.25">
      <c r="A1029" t="s">
        <v>6722</v>
      </c>
      <c r="B1029">
        <v>183</v>
      </c>
      <c r="C1029" t="s">
        <v>6723</v>
      </c>
      <c r="D1029" t="s">
        <v>6290</v>
      </c>
      <c r="E1029" t="s">
        <v>6578</v>
      </c>
      <c r="F1029" t="s">
        <v>6319</v>
      </c>
      <c r="G1029" s="5">
        <v>0.13100000000000001</v>
      </c>
      <c r="H1029">
        <v>0.3</v>
      </c>
      <c r="I1029">
        <v>6.3</v>
      </c>
      <c r="J1029">
        <v>50</v>
      </c>
      <c r="K1029">
        <v>2023</v>
      </c>
      <c r="L1029" s="11"/>
    </row>
    <row r="1030" spans="1:12" x14ac:dyDescent="0.25">
      <c r="A1030" t="s">
        <v>6724</v>
      </c>
      <c r="B1030">
        <v>184</v>
      </c>
      <c r="C1030" t="s">
        <v>6725</v>
      </c>
      <c r="D1030" t="s">
        <v>6369</v>
      </c>
      <c r="E1030" t="s">
        <v>6392</v>
      </c>
      <c r="F1030" t="s">
        <v>6400</v>
      </c>
      <c r="G1030" s="5">
        <v>0</v>
      </c>
      <c r="H1030">
        <v>0</v>
      </c>
      <c r="I1030">
        <v>0</v>
      </c>
      <c r="J1030">
        <v>50</v>
      </c>
      <c r="K1030">
        <v>2023</v>
      </c>
      <c r="L1030" s="11"/>
    </row>
    <row r="1031" spans="1:12" x14ac:dyDescent="0.25">
      <c r="A1031" t="s">
        <v>6726</v>
      </c>
      <c r="B1031">
        <v>185</v>
      </c>
      <c r="C1031" t="s">
        <v>6727</v>
      </c>
      <c r="D1031" t="s">
        <v>6294</v>
      </c>
      <c r="E1031" t="s">
        <v>6339</v>
      </c>
      <c r="F1031" t="s">
        <v>6303</v>
      </c>
      <c r="G1031" s="5">
        <v>0.106</v>
      </c>
      <c r="H1031">
        <v>10.6</v>
      </c>
      <c r="I1031">
        <v>0</v>
      </c>
      <c r="J1031">
        <v>100</v>
      </c>
      <c r="K1031">
        <v>2023</v>
      </c>
      <c r="L1031" s="11"/>
    </row>
    <row r="1032" spans="1:12" x14ac:dyDescent="0.25">
      <c r="A1032" t="s">
        <v>6728</v>
      </c>
      <c r="B1032">
        <v>186</v>
      </c>
      <c r="C1032" t="s">
        <v>6729</v>
      </c>
      <c r="D1032" t="s">
        <v>6281</v>
      </c>
      <c r="E1032" t="s">
        <v>122</v>
      </c>
      <c r="F1032" t="s">
        <v>6319</v>
      </c>
      <c r="G1032" s="5">
        <v>0.59399999999999997</v>
      </c>
      <c r="H1032">
        <v>28.1</v>
      </c>
      <c r="I1032">
        <v>417.2</v>
      </c>
      <c r="J1032">
        <v>750</v>
      </c>
      <c r="K1032">
        <v>2023</v>
      </c>
      <c r="L1032" s="11"/>
    </row>
    <row r="1033" spans="1:12" x14ac:dyDescent="0.25">
      <c r="A1033" t="s">
        <v>6730</v>
      </c>
      <c r="B1033">
        <v>187</v>
      </c>
      <c r="C1033" t="s">
        <v>6731</v>
      </c>
      <c r="D1033" t="s">
        <v>6369</v>
      </c>
      <c r="E1033" t="s">
        <v>4734</v>
      </c>
      <c r="F1033" t="s">
        <v>6316</v>
      </c>
      <c r="G1033" s="5">
        <v>0.77600000000000002</v>
      </c>
      <c r="H1033">
        <v>96.3</v>
      </c>
      <c r="I1033">
        <v>291.7</v>
      </c>
      <c r="J1033">
        <v>500</v>
      </c>
      <c r="K1033">
        <v>2023</v>
      </c>
      <c r="L1033" s="11"/>
    </row>
    <row r="1034" spans="1:12" x14ac:dyDescent="0.25">
      <c r="A1034" t="s">
        <v>6732</v>
      </c>
      <c r="B1034">
        <v>188</v>
      </c>
      <c r="C1034" t="s">
        <v>6733</v>
      </c>
      <c r="D1034" t="s">
        <v>6294</v>
      </c>
      <c r="E1034" t="s">
        <v>6442</v>
      </c>
      <c r="F1034" t="s">
        <v>6448</v>
      </c>
      <c r="G1034" s="5">
        <v>0.85599999999999998</v>
      </c>
      <c r="H1034">
        <v>2.8</v>
      </c>
      <c r="I1034">
        <v>245.3</v>
      </c>
      <c r="J1034">
        <v>290</v>
      </c>
      <c r="K1034">
        <v>2023</v>
      </c>
      <c r="L1034" s="11"/>
    </row>
    <row r="1035" spans="1:12" x14ac:dyDescent="0.25">
      <c r="A1035" t="s">
        <v>6734</v>
      </c>
      <c r="B1035">
        <v>189</v>
      </c>
      <c r="C1035" t="s">
        <v>6735</v>
      </c>
      <c r="D1035" t="s">
        <v>6294</v>
      </c>
      <c r="E1035" t="s">
        <v>6736</v>
      </c>
      <c r="F1035" t="s">
        <v>132</v>
      </c>
      <c r="G1035" s="5">
        <v>0.156</v>
      </c>
      <c r="H1035">
        <v>4.5</v>
      </c>
      <c r="I1035">
        <v>2.5</v>
      </c>
      <c r="J1035">
        <v>45</v>
      </c>
      <c r="K1035">
        <v>2023</v>
      </c>
      <c r="L1035" s="11"/>
    </row>
    <row r="1036" spans="1:12" x14ac:dyDescent="0.25">
      <c r="A1036" t="s">
        <v>6737</v>
      </c>
      <c r="B1036">
        <v>190</v>
      </c>
      <c r="C1036" t="s">
        <v>6738</v>
      </c>
      <c r="D1036" t="s">
        <v>6294</v>
      </c>
      <c r="E1036" t="s">
        <v>6381</v>
      </c>
      <c r="F1036" t="s">
        <v>6313</v>
      </c>
      <c r="G1036" s="5">
        <v>0.23599999999999999</v>
      </c>
      <c r="H1036">
        <v>48.7</v>
      </c>
      <c r="I1036">
        <v>22</v>
      </c>
      <c r="J1036">
        <v>300</v>
      </c>
      <c r="K1036">
        <v>2023</v>
      </c>
      <c r="L1036" s="11"/>
    </row>
    <row r="1037" spans="1:12" x14ac:dyDescent="0.25">
      <c r="A1037" t="s">
        <v>6739</v>
      </c>
      <c r="B1037">
        <v>191</v>
      </c>
      <c r="C1037" t="s">
        <v>6740</v>
      </c>
      <c r="D1037" t="s">
        <v>6277</v>
      </c>
      <c r="E1037" t="s">
        <v>6741</v>
      </c>
      <c r="F1037" t="s">
        <v>6303</v>
      </c>
      <c r="G1037" s="5">
        <v>0.16</v>
      </c>
      <c r="H1037">
        <v>17.399999999999999</v>
      </c>
      <c r="I1037">
        <v>6.6</v>
      </c>
      <c r="J1037">
        <v>150</v>
      </c>
      <c r="K1037">
        <v>2023</v>
      </c>
      <c r="L1037" s="11"/>
    </row>
    <row r="1038" spans="1:12" x14ac:dyDescent="0.25">
      <c r="A1038" t="s">
        <v>6742</v>
      </c>
      <c r="B1038">
        <v>192</v>
      </c>
      <c r="C1038" t="s">
        <v>6743</v>
      </c>
      <c r="D1038" t="s">
        <v>6290</v>
      </c>
      <c r="E1038" t="s">
        <v>6551</v>
      </c>
      <c r="F1038" t="s">
        <v>6316</v>
      </c>
      <c r="G1038" s="5">
        <v>0.16200000000000001</v>
      </c>
      <c r="H1038">
        <v>1.1000000000000001</v>
      </c>
      <c r="I1038">
        <v>1.1000000000000001</v>
      </c>
      <c r="J1038">
        <v>13</v>
      </c>
      <c r="K1038">
        <v>2023</v>
      </c>
      <c r="L1038" s="11"/>
    </row>
    <row r="1039" spans="1:12" x14ac:dyDescent="0.25">
      <c r="A1039" t="s">
        <v>6744</v>
      </c>
      <c r="B1039">
        <v>193</v>
      </c>
      <c r="C1039" t="s">
        <v>6745</v>
      </c>
      <c r="D1039" t="s">
        <v>6294</v>
      </c>
      <c r="E1039" t="s">
        <v>6442</v>
      </c>
      <c r="F1039" t="s">
        <v>132</v>
      </c>
      <c r="G1039" s="5">
        <v>5.7000000000000002E-2</v>
      </c>
      <c r="H1039">
        <v>12</v>
      </c>
      <c r="I1039">
        <v>10.8</v>
      </c>
      <c r="J1039">
        <v>400</v>
      </c>
      <c r="K1039">
        <v>2023</v>
      </c>
      <c r="L1039" s="11"/>
    </row>
    <row r="1040" spans="1:12" x14ac:dyDescent="0.25">
      <c r="A1040" t="s">
        <v>6746</v>
      </c>
      <c r="B1040">
        <v>194</v>
      </c>
      <c r="C1040" t="s">
        <v>6747</v>
      </c>
      <c r="D1040" t="s">
        <v>6281</v>
      </c>
      <c r="E1040" t="s">
        <v>1029</v>
      </c>
      <c r="F1040" t="s">
        <v>84</v>
      </c>
      <c r="G1040" s="5">
        <v>0.36599999999999999</v>
      </c>
      <c r="H1040">
        <v>17.7</v>
      </c>
      <c r="I1040">
        <v>4.8</v>
      </c>
      <c r="J1040">
        <v>61.5</v>
      </c>
      <c r="K1040">
        <v>2023</v>
      </c>
      <c r="L1040" s="11"/>
    </row>
    <row r="1041" spans="1:12" x14ac:dyDescent="0.25">
      <c r="A1041" t="s">
        <v>6748</v>
      </c>
      <c r="B1041">
        <v>195</v>
      </c>
      <c r="C1041" t="s">
        <v>6749</v>
      </c>
      <c r="D1041" t="s">
        <v>6294</v>
      </c>
      <c r="E1041" t="s">
        <v>6412</v>
      </c>
      <c r="F1041" t="s">
        <v>6316</v>
      </c>
      <c r="G1041" s="5">
        <v>0.63200000000000001</v>
      </c>
      <c r="H1041">
        <v>7.6</v>
      </c>
      <c r="I1041">
        <v>245.1</v>
      </c>
      <c r="J1041">
        <v>400</v>
      </c>
      <c r="K1041">
        <v>2023</v>
      </c>
      <c r="L1041" s="11"/>
    </row>
    <row r="1042" spans="1:12" x14ac:dyDescent="0.25">
      <c r="A1042" t="s">
        <v>6750</v>
      </c>
      <c r="B1042">
        <v>196</v>
      </c>
      <c r="C1042" t="s">
        <v>6751</v>
      </c>
      <c r="D1042" t="s">
        <v>6299</v>
      </c>
      <c r="E1042" t="s">
        <v>6375</v>
      </c>
      <c r="F1042" t="s">
        <v>6287</v>
      </c>
      <c r="G1042" s="5">
        <v>0.47499999999999998</v>
      </c>
      <c r="H1042">
        <v>8.8000000000000007</v>
      </c>
      <c r="I1042">
        <v>24.4</v>
      </c>
      <c r="J1042">
        <v>70</v>
      </c>
      <c r="K1042">
        <v>2023</v>
      </c>
      <c r="L1042" s="11"/>
    </row>
    <row r="1043" spans="1:12" x14ac:dyDescent="0.25">
      <c r="A1043" t="s">
        <v>6752</v>
      </c>
      <c r="B1043">
        <v>197</v>
      </c>
      <c r="C1043" t="s">
        <v>6753</v>
      </c>
      <c r="D1043" t="s">
        <v>6369</v>
      </c>
      <c r="E1043" t="s">
        <v>6754</v>
      </c>
      <c r="F1043" t="s">
        <v>4841</v>
      </c>
      <c r="G1043" s="5">
        <v>0.41299999999999998</v>
      </c>
      <c r="H1043">
        <v>9.1</v>
      </c>
      <c r="I1043">
        <v>32.200000000000003</v>
      </c>
      <c r="J1043">
        <v>100</v>
      </c>
      <c r="K1043">
        <v>2023</v>
      </c>
      <c r="L1043" s="11"/>
    </row>
    <row r="1044" spans="1:12" x14ac:dyDescent="0.25">
      <c r="A1044" t="s">
        <v>6755</v>
      </c>
      <c r="B1044">
        <v>198</v>
      </c>
      <c r="C1044" t="s">
        <v>6756</v>
      </c>
      <c r="D1044" t="s">
        <v>6290</v>
      </c>
      <c r="E1044" t="s">
        <v>6328</v>
      </c>
      <c r="F1044" t="s">
        <v>132</v>
      </c>
      <c r="G1044" s="5">
        <v>0.254</v>
      </c>
      <c r="H1044">
        <v>27.1</v>
      </c>
      <c r="I1044">
        <v>11</v>
      </c>
      <c r="J1044">
        <v>150</v>
      </c>
      <c r="K1044">
        <v>2023</v>
      </c>
      <c r="L1044" s="11"/>
    </row>
    <row r="1045" spans="1:12" x14ac:dyDescent="0.25">
      <c r="A1045" t="s">
        <v>6757</v>
      </c>
      <c r="B1045">
        <v>199</v>
      </c>
      <c r="C1045" t="s">
        <v>6758</v>
      </c>
      <c r="D1045" t="s">
        <v>6277</v>
      </c>
      <c r="E1045" t="s">
        <v>6358</v>
      </c>
      <c r="F1045" t="s">
        <v>6448</v>
      </c>
      <c r="G1045" s="5">
        <v>0.81299999999999994</v>
      </c>
      <c r="H1045">
        <v>168</v>
      </c>
      <c r="I1045">
        <v>116.6</v>
      </c>
      <c r="J1045">
        <v>350</v>
      </c>
      <c r="K1045">
        <v>2023</v>
      </c>
      <c r="L1045" s="11"/>
    </row>
    <row r="1046" spans="1:12" x14ac:dyDescent="0.25">
      <c r="A1046" t="s">
        <v>6759</v>
      </c>
      <c r="B1046">
        <v>200</v>
      </c>
      <c r="C1046" t="s">
        <v>6760</v>
      </c>
      <c r="D1046" t="s">
        <v>6290</v>
      </c>
      <c r="E1046" t="s">
        <v>6761</v>
      </c>
      <c r="F1046" t="s">
        <v>6296</v>
      </c>
      <c r="G1046" s="5">
        <v>0.5</v>
      </c>
      <c r="H1046">
        <v>74.400000000000006</v>
      </c>
      <c r="I1046">
        <v>0.7</v>
      </c>
      <c r="J1046">
        <v>150</v>
      </c>
      <c r="K1046">
        <v>2023</v>
      </c>
      <c r="L1046" s="11"/>
    </row>
    <row r="1047" spans="1:12" x14ac:dyDescent="0.25">
      <c r="A1047" t="s">
        <v>6762</v>
      </c>
      <c r="B1047">
        <v>201</v>
      </c>
      <c r="C1047" t="s">
        <v>6763</v>
      </c>
      <c r="D1047" t="s">
        <v>6281</v>
      </c>
      <c r="E1047" t="s">
        <v>4732</v>
      </c>
      <c r="F1047" t="s">
        <v>4841</v>
      </c>
      <c r="G1047" s="5">
        <v>0.85299999999999998</v>
      </c>
      <c r="H1047">
        <v>35</v>
      </c>
      <c r="I1047">
        <v>182.5</v>
      </c>
      <c r="J1047">
        <v>255</v>
      </c>
      <c r="K1047">
        <v>2023</v>
      </c>
      <c r="L1047" s="11"/>
    </row>
    <row r="1048" spans="1:12" x14ac:dyDescent="0.25">
      <c r="A1048" t="s">
        <v>6764</v>
      </c>
      <c r="B1048">
        <v>202</v>
      </c>
      <c r="C1048" t="s">
        <v>6765</v>
      </c>
      <c r="D1048" t="s">
        <v>6299</v>
      </c>
      <c r="E1048" t="s">
        <v>715</v>
      </c>
      <c r="F1048" t="s">
        <v>6316</v>
      </c>
      <c r="G1048" s="5">
        <v>1</v>
      </c>
      <c r="H1048">
        <v>1.3</v>
      </c>
      <c r="I1048">
        <v>13.7</v>
      </c>
      <c r="J1048">
        <v>15</v>
      </c>
      <c r="K1048">
        <v>2023</v>
      </c>
      <c r="L1048" s="11"/>
    </row>
    <row r="1049" spans="1:12" x14ac:dyDescent="0.25">
      <c r="A1049" t="s">
        <v>6766</v>
      </c>
      <c r="B1049">
        <v>203</v>
      </c>
      <c r="C1049" t="s">
        <v>6767</v>
      </c>
      <c r="D1049" t="s">
        <v>6290</v>
      </c>
      <c r="E1049" t="s">
        <v>6518</v>
      </c>
      <c r="F1049" t="s">
        <v>6400</v>
      </c>
      <c r="G1049" s="5">
        <v>7.0999999999999994E-2</v>
      </c>
      <c r="H1049">
        <v>7.1</v>
      </c>
      <c r="I1049">
        <v>0</v>
      </c>
      <c r="J1049">
        <v>100</v>
      </c>
      <c r="K1049">
        <v>2023</v>
      </c>
      <c r="L1049" s="11"/>
    </row>
    <row r="1050" spans="1:12" x14ac:dyDescent="0.25">
      <c r="A1050" t="s">
        <v>6768</v>
      </c>
      <c r="B1050">
        <v>204</v>
      </c>
      <c r="C1050" t="s">
        <v>6769</v>
      </c>
      <c r="D1050" t="s">
        <v>6290</v>
      </c>
      <c r="E1050" t="s">
        <v>6492</v>
      </c>
      <c r="F1050" t="s">
        <v>6448</v>
      </c>
      <c r="G1050" s="5">
        <v>1</v>
      </c>
      <c r="H1050">
        <v>0</v>
      </c>
      <c r="I1050">
        <v>30</v>
      </c>
      <c r="J1050">
        <v>30</v>
      </c>
      <c r="K1050">
        <v>2023</v>
      </c>
      <c r="L1050" s="11"/>
    </row>
    <row r="1051" spans="1:12" x14ac:dyDescent="0.25">
      <c r="A1051" t="s">
        <v>6770</v>
      </c>
      <c r="B1051">
        <v>205</v>
      </c>
      <c r="C1051" t="s">
        <v>6771</v>
      </c>
      <c r="D1051" t="s">
        <v>6299</v>
      </c>
      <c r="E1051" t="s">
        <v>715</v>
      </c>
      <c r="F1051" t="s">
        <v>6400</v>
      </c>
      <c r="G1051" s="5">
        <v>0</v>
      </c>
      <c r="H1051">
        <v>0</v>
      </c>
      <c r="I1051">
        <v>0</v>
      </c>
      <c r="J1051">
        <v>35</v>
      </c>
      <c r="K1051">
        <v>2023</v>
      </c>
      <c r="L1051" s="11"/>
    </row>
    <row r="1052" spans="1:12" x14ac:dyDescent="0.25">
      <c r="A1052" t="s">
        <v>6772</v>
      </c>
      <c r="B1052">
        <v>206</v>
      </c>
      <c r="C1052" t="s">
        <v>6773</v>
      </c>
      <c r="D1052" t="s">
        <v>6369</v>
      </c>
      <c r="E1052" t="s">
        <v>6521</v>
      </c>
      <c r="F1052" t="s">
        <v>6313</v>
      </c>
      <c r="G1052" s="5">
        <v>1</v>
      </c>
      <c r="H1052">
        <v>0</v>
      </c>
      <c r="I1052">
        <v>500</v>
      </c>
      <c r="J1052">
        <v>500</v>
      </c>
      <c r="K1052">
        <v>2023</v>
      </c>
      <c r="L1052" s="11"/>
    </row>
    <row r="1053" spans="1:12" x14ac:dyDescent="0.25">
      <c r="A1053" t="s">
        <v>6774</v>
      </c>
      <c r="B1053">
        <v>207</v>
      </c>
      <c r="C1053" t="s">
        <v>6775</v>
      </c>
      <c r="D1053" t="s">
        <v>6294</v>
      </c>
      <c r="E1053" t="s">
        <v>6736</v>
      </c>
      <c r="F1053" t="s">
        <v>6316</v>
      </c>
      <c r="G1053" s="5">
        <v>0.61099999999999999</v>
      </c>
      <c r="H1053">
        <v>1.5</v>
      </c>
      <c r="I1053">
        <v>29</v>
      </c>
      <c r="J1053">
        <v>50</v>
      </c>
      <c r="K1053">
        <v>2023</v>
      </c>
      <c r="L1053" s="11"/>
    </row>
    <row r="1054" spans="1:12" x14ac:dyDescent="0.25">
      <c r="A1054" t="s">
        <v>6776</v>
      </c>
      <c r="B1054">
        <v>208</v>
      </c>
      <c r="C1054" t="s">
        <v>6777</v>
      </c>
      <c r="D1054" t="s">
        <v>6294</v>
      </c>
      <c r="E1054" t="s">
        <v>6325</v>
      </c>
      <c r="F1054" t="s">
        <v>6316</v>
      </c>
      <c r="G1054" s="5">
        <v>0.92</v>
      </c>
      <c r="H1054">
        <v>0</v>
      </c>
      <c r="I1054">
        <v>229.9</v>
      </c>
      <c r="J1054">
        <v>250</v>
      </c>
      <c r="K1054">
        <v>2023</v>
      </c>
      <c r="L1054" s="11"/>
    </row>
    <row r="1055" spans="1:12" x14ac:dyDescent="0.25">
      <c r="A1055" t="s">
        <v>6778</v>
      </c>
      <c r="B1055">
        <v>209</v>
      </c>
      <c r="C1055" t="s">
        <v>6779</v>
      </c>
      <c r="D1055" t="s">
        <v>6281</v>
      </c>
      <c r="E1055" t="s">
        <v>4732</v>
      </c>
      <c r="F1055" t="s">
        <v>6287</v>
      </c>
      <c r="G1055" s="5">
        <v>0.66700000000000004</v>
      </c>
      <c r="H1055">
        <v>6.6</v>
      </c>
      <c r="I1055">
        <v>223.5</v>
      </c>
      <c r="J1055">
        <v>345</v>
      </c>
      <c r="K1055">
        <v>2023</v>
      </c>
      <c r="L1055" s="11"/>
    </row>
    <row r="1056" spans="1:12" x14ac:dyDescent="0.25">
      <c r="A1056" t="s">
        <v>6780</v>
      </c>
      <c r="B1056">
        <v>210</v>
      </c>
      <c r="C1056" t="s">
        <v>6781</v>
      </c>
      <c r="D1056" t="s">
        <v>6294</v>
      </c>
      <c r="E1056" t="s">
        <v>6412</v>
      </c>
      <c r="F1056" t="s">
        <v>84</v>
      </c>
      <c r="G1056" s="5">
        <v>0.43</v>
      </c>
      <c r="H1056">
        <v>42</v>
      </c>
      <c r="I1056">
        <v>1</v>
      </c>
      <c r="J1056">
        <v>100</v>
      </c>
      <c r="K1056">
        <v>2023</v>
      </c>
      <c r="L1056" s="11"/>
    </row>
    <row r="1057" spans="1:12" x14ac:dyDescent="0.25">
      <c r="A1057" t="s">
        <v>6782</v>
      </c>
      <c r="B1057">
        <v>211</v>
      </c>
      <c r="C1057" t="s">
        <v>6783</v>
      </c>
      <c r="D1057" t="s">
        <v>6294</v>
      </c>
      <c r="E1057" t="s">
        <v>6784</v>
      </c>
      <c r="F1057" t="s">
        <v>4841</v>
      </c>
      <c r="G1057" s="5">
        <v>0.29599999999999999</v>
      </c>
      <c r="H1057">
        <v>10.4</v>
      </c>
      <c r="I1057">
        <v>32.5</v>
      </c>
      <c r="J1057">
        <v>145</v>
      </c>
      <c r="K1057">
        <v>2023</v>
      </c>
      <c r="L1057" s="11"/>
    </row>
    <row r="1058" spans="1:12" x14ac:dyDescent="0.25">
      <c r="A1058" t="s">
        <v>6785</v>
      </c>
      <c r="B1058">
        <v>212</v>
      </c>
      <c r="C1058" t="s">
        <v>6786</v>
      </c>
      <c r="D1058" t="s">
        <v>6284</v>
      </c>
      <c r="E1058" t="s">
        <v>397</v>
      </c>
      <c r="F1058" t="s">
        <v>6400</v>
      </c>
      <c r="G1058" s="5">
        <v>9.9000000000000005E-2</v>
      </c>
      <c r="H1058">
        <v>19.399999999999999</v>
      </c>
      <c r="I1058">
        <v>0.4</v>
      </c>
      <c r="J1058">
        <v>200</v>
      </c>
      <c r="K1058">
        <v>2023</v>
      </c>
      <c r="L1058" s="11"/>
    </row>
    <row r="1059" spans="1:12" x14ac:dyDescent="0.25">
      <c r="A1059" t="s">
        <v>6787</v>
      </c>
      <c r="B1059">
        <v>213</v>
      </c>
      <c r="C1059" t="s">
        <v>6788</v>
      </c>
      <c r="D1059" t="s">
        <v>6277</v>
      </c>
      <c r="E1059" t="s">
        <v>6503</v>
      </c>
      <c r="F1059" t="s">
        <v>6287</v>
      </c>
      <c r="G1059" s="5">
        <v>0.45300000000000001</v>
      </c>
      <c r="H1059">
        <v>8.6999999999999993</v>
      </c>
      <c r="I1059">
        <v>0.4</v>
      </c>
      <c r="J1059">
        <v>20</v>
      </c>
      <c r="K1059">
        <v>2023</v>
      </c>
      <c r="L1059" s="11"/>
    </row>
    <row r="1060" spans="1:12" x14ac:dyDescent="0.25">
      <c r="A1060" t="s">
        <v>6789</v>
      </c>
      <c r="B1060">
        <v>214</v>
      </c>
      <c r="C1060" t="s">
        <v>6790</v>
      </c>
      <c r="D1060" t="s">
        <v>6284</v>
      </c>
      <c r="E1060" t="s">
        <v>79</v>
      </c>
      <c r="F1060" t="s">
        <v>6448</v>
      </c>
      <c r="G1060" s="5">
        <v>0.45100000000000001</v>
      </c>
      <c r="H1060">
        <v>40.299999999999997</v>
      </c>
      <c r="I1060">
        <v>72.599999999999994</v>
      </c>
      <c r="J1060">
        <v>250</v>
      </c>
      <c r="K1060">
        <v>2023</v>
      </c>
      <c r="L1060" s="11"/>
    </row>
    <row r="1061" spans="1:12" x14ac:dyDescent="0.25">
      <c r="A1061" t="s">
        <v>6791</v>
      </c>
      <c r="B1061">
        <v>215</v>
      </c>
      <c r="C1061" t="s">
        <v>6792</v>
      </c>
      <c r="D1061" t="s">
        <v>6299</v>
      </c>
      <c r="E1061" t="s">
        <v>62</v>
      </c>
      <c r="F1061" t="s">
        <v>6319</v>
      </c>
      <c r="G1061" s="5">
        <v>1.0999999999999999E-2</v>
      </c>
      <c r="H1061">
        <v>10.6</v>
      </c>
      <c r="I1061">
        <v>0</v>
      </c>
      <c r="J1061">
        <v>950</v>
      </c>
      <c r="K1061">
        <v>2023</v>
      </c>
      <c r="L1061" s="11"/>
    </row>
    <row r="1062" spans="1:12" x14ac:dyDescent="0.25">
      <c r="A1062" t="s">
        <v>6793</v>
      </c>
      <c r="B1062">
        <v>216</v>
      </c>
      <c r="C1062" t="s">
        <v>6794</v>
      </c>
      <c r="D1062" t="s">
        <v>6277</v>
      </c>
      <c r="E1062" t="s">
        <v>6358</v>
      </c>
      <c r="F1062" t="s">
        <v>6303</v>
      </c>
      <c r="G1062" s="5">
        <v>0.224</v>
      </c>
      <c r="H1062">
        <v>29.3</v>
      </c>
      <c r="I1062">
        <v>71.400000000000006</v>
      </c>
      <c r="J1062">
        <v>450</v>
      </c>
      <c r="K1062">
        <v>2023</v>
      </c>
      <c r="L1062" s="11"/>
    </row>
    <row r="1063" spans="1:12" x14ac:dyDescent="0.25">
      <c r="A1063" t="s">
        <v>6795</v>
      </c>
      <c r="B1063">
        <v>217</v>
      </c>
      <c r="C1063" t="s">
        <v>6796</v>
      </c>
      <c r="D1063" t="s">
        <v>6281</v>
      </c>
      <c r="E1063" t="s">
        <v>638</v>
      </c>
      <c r="F1063" t="s">
        <v>6319</v>
      </c>
      <c r="G1063" s="5">
        <v>1.4E-2</v>
      </c>
      <c r="H1063">
        <v>3.9</v>
      </c>
      <c r="I1063">
        <v>0</v>
      </c>
      <c r="J1063">
        <v>274</v>
      </c>
      <c r="K1063">
        <v>2023</v>
      </c>
      <c r="L1063" s="11"/>
    </row>
    <row r="1064" spans="1:12" x14ac:dyDescent="0.25">
      <c r="A1064" t="s">
        <v>6797</v>
      </c>
      <c r="B1064">
        <v>218</v>
      </c>
      <c r="C1064" t="s">
        <v>6798</v>
      </c>
      <c r="D1064" t="s">
        <v>6299</v>
      </c>
      <c r="E1064" t="s">
        <v>6669</v>
      </c>
      <c r="F1064" t="s">
        <v>6400</v>
      </c>
      <c r="G1064" s="5">
        <v>3.0000000000000001E-3</v>
      </c>
      <c r="H1064">
        <v>0.1</v>
      </c>
      <c r="I1064">
        <v>0</v>
      </c>
      <c r="J1064">
        <v>30</v>
      </c>
      <c r="K1064">
        <v>2023</v>
      </c>
      <c r="L1064" s="11"/>
    </row>
    <row r="1065" spans="1:12" x14ac:dyDescent="0.25">
      <c r="A1065" t="s">
        <v>6799</v>
      </c>
      <c r="B1065">
        <v>219</v>
      </c>
      <c r="C1065" t="s">
        <v>6800</v>
      </c>
      <c r="D1065" t="s">
        <v>6290</v>
      </c>
      <c r="E1065" t="s">
        <v>6526</v>
      </c>
      <c r="F1065" t="s">
        <v>6400</v>
      </c>
      <c r="G1065" s="5">
        <v>9.8000000000000004E-2</v>
      </c>
      <c r="H1065">
        <v>1.9</v>
      </c>
      <c r="I1065">
        <v>0</v>
      </c>
      <c r="J1065">
        <v>20</v>
      </c>
      <c r="K1065">
        <v>2023</v>
      </c>
      <c r="L1065" s="11"/>
    </row>
    <row r="1066" spans="1:12" x14ac:dyDescent="0.25">
      <c r="A1066" t="s">
        <v>6801</v>
      </c>
      <c r="B1066">
        <v>220</v>
      </c>
      <c r="C1066" t="s">
        <v>6802</v>
      </c>
      <c r="D1066" t="s">
        <v>6284</v>
      </c>
      <c r="E1066" t="s">
        <v>88</v>
      </c>
      <c r="F1066" t="s">
        <v>4841</v>
      </c>
      <c r="G1066" s="5">
        <v>0.28799999999999998</v>
      </c>
      <c r="H1066">
        <v>86.4</v>
      </c>
      <c r="I1066">
        <v>18.100000000000001</v>
      </c>
      <c r="J1066">
        <v>363</v>
      </c>
      <c r="K1066">
        <v>2023</v>
      </c>
      <c r="L1066" s="11"/>
    </row>
    <row r="1067" spans="1:12" x14ac:dyDescent="0.25">
      <c r="A1067" t="s">
        <v>6803</v>
      </c>
      <c r="B1067">
        <v>221</v>
      </c>
      <c r="C1067" t="s">
        <v>6804</v>
      </c>
      <c r="D1067" t="s">
        <v>6290</v>
      </c>
      <c r="E1067" t="s">
        <v>6805</v>
      </c>
      <c r="F1067" t="s">
        <v>6437</v>
      </c>
      <c r="G1067" s="5">
        <v>0</v>
      </c>
      <c r="H1067">
        <v>0</v>
      </c>
      <c r="I1067">
        <v>0</v>
      </c>
      <c r="J1067">
        <v>3</v>
      </c>
      <c r="K1067">
        <v>2023</v>
      </c>
      <c r="L1067" s="11"/>
    </row>
    <row r="1068" spans="1:12" x14ac:dyDescent="0.25">
      <c r="A1068" t="s">
        <v>6806</v>
      </c>
      <c r="B1068">
        <v>222</v>
      </c>
      <c r="C1068" t="s">
        <v>6807</v>
      </c>
      <c r="D1068" t="s">
        <v>6294</v>
      </c>
      <c r="E1068" t="s">
        <v>6381</v>
      </c>
      <c r="F1068" t="s">
        <v>6287</v>
      </c>
      <c r="G1068" s="5">
        <v>0.23499999999999999</v>
      </c>
      <c r="H1068">
        <v>11.8</v>
      </c>
      <c r="I1068">
        <v>0</v>
      </c>
      <c r="J1068">
        <v>50</v>
      </c>
      <c r="K1068">
        <v>2023</v>
      </c>
      <c r="L1068" s="11"/>
    </row>
    <row r="1069" spans="1:12" x14ac:dyDescent="0.25">
      <c r="A1069" t="s">
        <v>6808</v>
      </c>
      <c r="B1069">
        <v>223</v>
      </c>
      <c r="C1069" t="s">
        <v>6809</v>
      </c>
      <c r="D1069" t="s">
        <v>6284</v>
      </c>
      <c r="E1069" t="s">
        <v>79</v>
      </c>
      <c r="F1069" t="s">
        <v>6448</v>
      </c>
      <c r="G1069" s="5">
        <v>0.43</v>
      </c>
      <c r="H1069">
        <v>59.4</v>
      </c>
      <c r="I1069">
        <v>155.80000000000001</v>
      </c>
      <c r="J1069">
        <v>500</v>
      </c>
      <c r="K1069">
        <v>2023</v>
      </c>
      <c r="L1069" s="11"/>
    </row>
    <row r="1070" spans="1:12" x14ac:dyDescent="0.25">
      <c r="A1070" t="s">
        <v>6810</v>
      </c>
      <c r="B1070">
        <v>224</v>
      </c>
      <c r="C1070" t="s">
        <v>6811</v>
      </c>
      <c r="D1070" t="s">
        <v>6299</v>
      </c>
      <c r="E1070" t="s">
        <v>6300</v>
      </c>
      <c r="F1070" t="s">
        <v>6319</v>
      </c>
      <c r="G1070" s="5">
        <v>0.2</v>
      </c>
      <c r="H1070">
        <v>1.3</v>
      </c>
      <c r="I1070">
        <v>18.8</v>
      </c>
      <c r="J1070">
        <v>100</v>
      </c>
      <c r="K1070">
        <v>2023</v>
      </c>
      <c r="L1070" s="11"/>
    </row>
    <row r="1071" spans="1:12" x14ac:dyDescent="0.25">
      <c r="A1071" t="s">
        <v>6812</v>
      </c>
      <c r="B1071">
        <v>225</v>
      </c>
      <c r="C1071" t="s">
        <v>6813</v>
      </c>
      <c r="D1071" t="s">
        <v>6294</v>
      </c>
      <c r="E1071" t="s">
        <v>6325</v>
      </c>
      <c r="F1071" t="s">
        <v>6400</v>
      </c>
      <c r="G1071" s="5">
        <v>0.40100000000000002</v>
      </c>
      <c r="H1071">
        <v>140.30000000000001</v>
      </c>
      <c r="I1071">
        <v>0</v>
      </c>
      <c r="J1071">
        <v>350</v>
      </c>
      <c r="K1071">
        <v>2023</v>
      </c>
      <c r="L1071" s="11"/>
    </row>
    <row r="1072" spans="1:12" x14ac:dyDescent="0.25">
      <c r="A1072" t="s">
        <v>6814</v>
      </c>
      <c r="B1072">
        <v>226</v>
      </c>
      <c r="C1072" t="s">
        <v>6815</v>
      </c>
      <c r="D1072" t="s">
        <v>6369</v>
      </c>
      <c r="E1072" t="s">
        <v>6816</v>
      </c>
      <c r="F1072" t="s">
        <v>6448</v>
      </c>
      <c r="G1072" s="5">
        <v>0.68400000000000005</v>
      </c>
      <c r="H1072">
        <v>46.6</v>
      </c>
      <c r="I1072">
        <v>21.9</v>
      </c>
      <c r="J1072">
        <v>100</v>
      </c>
      <c r="K1072">
        <v>2023</v>
      </c>
      <c r="L1072" s="11"/>
    </row>
    <row r="1073" spans="1:12" x14ac:dyDescent="0.25">
      <c r="A1073" t="s">
        <v>6817</v>
      </c>
      <c r="B1073">
        <v>227</v>
      </c>
      <c r="C1073" t="s">
        <v>6818</v>
      </c>
      <c r="D1073" t="s">
        <v>6294</v>
      </c>
      <c r="E1073" t="s">
        <v>6442</v>
      </c>
      <c r="F1073" t="s">
        <v>6319</v>
      </c>
      <c r="G1073" s="5">
        <v>0.375</v>
      </c>
      <c r="H1073">
        <v>42.2</v>
      </c>
      <c r="I1073">
        <v>145.30000000000001</v>
      </c>
      <c r="J1073">
        <v>500</v>
      </c>
      <c r="K1073">
        <v>2023</v>
      </c>
      <c r="L1073" s="11"/>
    </row>
    <row r="1074" spans="1:12" x14ac:dyDescent="0.25">
      <c r="A1074" t="s">
        <v>6819</v>
      </c>
      <c r="B1074">
        <v>228</v>
      </c>
      <c r="C1074" t="s">
        <v>6820</v>
      </c>
      <c r="D1074" t="s">
        <v>6299</v>
      </c>
      <c r="E1074" t="s">
        <v>6336</v>
      </c>
      <c r="F1074" t="s">
        <v>6296</v>
      </c>
      <c r="G1074" s="5">
        <v>9.6000000000000002E-2</v>
      </c>
      <c r="H1074">
        <v>7.6</v>
      </c>
      <c r="I1074">
        <v>0.6</v>
      </c>
      <c r="J1074">
        <v>85.4</v>
      </c>
      <c r="K1074">
        <v>2023</v>
      </c>
      <c r="L1074" s="11"/>
    </row>
    <row r="1075" spans="1:12" x14ac:dyDescent="0.25">
      <c r="A1075" t="s">
        <v>6821</v>
      </c>
      <c r="B1075">
        <v>229</v>
      </c>
      <c r="C1075" t="s">
        <v>6822</v>
      </c>
      <c r="D1075" t="s">
        <v>6277</v>
      </c>
      <c r="E1075" t="s">
        <v>6278</v>
      </c>
      <c r="F1075" t="s">
        <v>6316</v>
      </c>
      <c r="G1075" s="5">
        <v>0.66400000000000003</v>
      </c>
      <c r="H1075">
        <v>26.8</v>
      </c>
      <c r="I1075">
        <v>151.4</v>
      </c>
      <c r="J1075">
        <v>268.39999999999998</v>
      </c>
      <c r="K1075">
        <v>2023</v>
      </c>
      <c r="L1075" s="11"/>
    </row>
    <row r="1076" spans="1:12" x14ac:dyDescent="0.25">
      <c r="A1076" t="s">
        <v>6823</v>
      </c>
      <c r="B1076">
        <v>230</v>
      </c>
      <c r="C1076" t="s">
        <v>6824</v>
      </c>
      <c r="D1076" t="s">
        <v>6284</v>
      </c>
      <c r="E1076" t="s">
        <v>80</v>
      </c>
      <c r="F1076" t="s">
        <v>6448</v>
      </c>
      <c r="G1076" s="5">
        <v>0.222</v>
      </c>
      <c r="H1076">
        <v>3.9</v>
      </c>
      <c r="I1076">
        <v>10.5</v>
      </c>
      <c r="J1076">
        <v>64.8</v>
      </c>
      <c r="K1076">
        <v>2023</v>
      </c>
      <c r="L1076" s="11"/>
    </row>
    <row r="1077" spans="1:12" x14ac:dyDescent="0.25">
      <c r="A1077" t="s">
        <v>6825</v>
      </c>
      <c r="B1077">
        <v>231</v>
      </c>
      <c r="C1077" t="s">
        <v>6826</v>
      </c>
      <c r="D1077" t="s">
        <v>6284</v>
      </c>
      <c r="E1077" t="s">
        <v>88</v>
      </c>
      <c r="F1077" t="s">
        <v>132</v>
      </c>
      <c r="G1077" s="5">
        <v>0.13600000000000001</v>
      </c>
      <c r="H1077">
        <v>22.8</v>
      </c>
      <c r="I1077">
        <v>18</v>
      </c>
      <c r="J1077">
        <v>300</v>
      </c>
      <c r="K1077">
        <v>2023</v>
      </c>
      <c r="L1077" s="11"/>
    </row>
    <row r="1078" spans="1:12" x14ac:dyDescent="0.25">
      <c r="A1078" t="s">
        <v>6827</v>
      </c>
      <c r="B1078">
        <v>232</v>
      </c>
      <c r="C1078" t="s">
        <v>6828</v>
      </c>
      <c r="D1078" t="s">
        <v>6299</v>
      </c>
      <c r="E1078" t="s">
        <v>6336</v>
      </c>
      <c r="F1078" t="s">
        <v>6313</v>
      </c>
      <c r="G1078" s="5">
        <v>0.62</v>
      </c>
      <c r="H1078">
        <v>9.5</v>
      </c>
      <c r="I1078">
        <v>269.7</v>
      </c>
      <c r="J1078">
        <v>450</v>
      </c>
      <c r="K1078">
        <v>2023</v>
      </c>
      <c r="L1078" s="11"/>
    </row>
    <row r="1079" spans="1:12" x14ac:dyDescent="0.25">
      <c r="A1079" t="s">
        <v>6829</v>
      </c>
      <c r="B1079">
        <v>233</v>
      </c>
      <c r="C1079" t="s">
        <v>6830</v>
      </c>
      <c r="D1079" t="s">
        <v>6290</v>
      </c>
      <c r="E1079" t="s">
        <v>6424</v>
      </c>
      <c r="F1079" t="s">
        <v>6316</v>
      </c>
      <c r="G1079" s="5">
        <v>0.98</v>
      </c>
      <c r="H1079">
        <v>0.8</v>
      </c>
      <c r="I1079">
        <v>304.10000000000002</v>
      </c>
      <c r="J1079">
        <v>311</v>
      </c>
      <c r="K1079">
        <v>2023</v>
      </c>
      <c r="L1079" s="11"/>
    </row>
    <row r="1080" spans="1:12" x14ac:dyDescent="0.25">
      <c r="A1080" t="s">
        <v>6831</v>
      </c>
      <c r="B1080">
        <v>234</v>
      </c>
      <c r="C1080" t="s">
        <v>6832</v>
      </c>
      <c r="D1080" t="s">
        <v>6290</v>
      </c>
      <c r="E1080" t="s">
        <v>6460</v>
      </c>
      <c r="F1080" t="s">
        <v>6313</v>
      </c>
      <c r="G1080" s="5">
        <v>0.25</v>
      </c>
      <c r="H1080">
        <v>2</v>
      </c>
      <c r="I1080">
        <v>0.5</v>
      </c>
      <c r="J1080">
        <v>10</v>
      </c>
      <c r="K1080">
        <v>2023</v>
      </c>
      <c r="L1080" s="11"/>
    </row>
    <row r="1081" spans="1:12" x14ac:dyDescent="0.25">
      <c r="A1081" t="s">
        <v>6833</v>
      </c>
      <c r="B1081">
        <v>235</v>
      </c>
      <c r="C1081" t="s">
        <v>6834</v>
      </c>
      <c r="D1081" t="s">
        <v>6284</v>
      </c>
      <c r="E1081" t="s">
        <v>255</v>
      </c>
      <c r="F1081" t="s">
        <v>6313</v>
      </c>
      <c r="G1081" s="5">
        <v>5.8000000000000003E-2</v>
      </c>
      <c r="H1081">
        <v>0.4</v>
      </c>
      <c r="I1081">
        <v>0.4</v>
      </c>
      <c r="J1081">
        <v>15</v>
      </c>
      <c r="K1081">
        <v>2023</v>
      </c>
      <c r="L1081" s="11"/>
    </row>
    <row r="1082" spans="1:12" x14ac:dyDescent="0.25">
      <c r="A1082" t="s">
        <v>6835</v>
      </c>
      <c r="B1082">
        <v>236</v>
      </c>
      <c r="C1082" t="s">
        <v>6836</v>
      </c>
      <c r="D1082" t="s">
        <v>6294</v>
      </c>
      <c r="E1082" t="s">
        <v>6837</v>
      </c>
      <c r="F1082" t="s">
        <v>6400</v>
      </c>
      <c r="G1082" s="5">
        <v>0.24099999999999999</v>
      </c>
      <c r="H1082">
        <v>5.5</v>
      </c>
      <c r="I1082">
        <v>1.7</v>
      </c>
      <c r="J1082">
        <v>30</v>
      </c>
      <c r="K1082">
        <v>2023</v>
      </c>
      <c r="L1082" s="11"/>
    </row>
    <row r="1083" spans="1:12" x14ac:dyDescent="0.25">
      <c r="A1083" t="s">
        <v>6838</v>
      </c>
      <c r="B1083">
        <v>237</v>
      </c>
      <c r="C1083" t="s">
        <v>6839</v>
      </c>
      <c r="D1083" t="s">
        <v>6294</v>
      </c>
      <c r="E1083" t="s">
        <v>6442</v>
      </c>
      <c r="F1083" t="s">
        <v>6296</v>
      </c>
      <c r="G1083" s="5">
        <v>0.627</v>
      </c>
      <c r="H1083">
        <v>56.5</v>
      </c>
      <c r="I1083">
        <v>6.3</v>
      </c>
      <c r="J1083">
        <v>100</v>
      </c>
      <c r="K1083">
        <v>2023</v>
      </c>
      <c r="L1083" s="11"/>
    </row>
    <row r="1084" spans="1:12" x14ac:dyDescent="0.25">
      <c r="A1084" t="s">
        <v>6840</v>
      </c>
      <c r="B1084">
        <v>238</v>
      </c>
      <c r="C1084" t="s">
        <v>6841</v>
      </c>
      <c r="D1084" t="s">
        <v>6299</v>
      </c>
      <c r="E1084" t="s">
        <v>4726</v>
      </c>
      <c r="F1084" t="s">
        <v>6319</v>
      </c>
      <c r="G1084" s="5">
        <v>0.5</v>
      </c>
      <c r="H1084">
        <v>3.3</v>
      </c>
      <c r="I1084">
        <v>321.8</v>
      </c>
      <c r="J1084">
        <v>650</v>
      </c>
      <c r="K1084">
        <v>2023</v>
      </c>
      <c r="L1084" s="11"/>
    </row>
    <row r="1085" spans="1:12" x14ac:dyDescent="0.25">
      <c r="A1085" t="s">
        <v>6842</v>
      </c>
      <c r="B1085">
        <v>239</v>
      </c>
      <c r="C1085" t="s">
        <v>6843</v>
      </c>
      <c r="D1085" t="s">
        <v>6284</v>
      </c>
      <c r="E1085" t="s">
        <v>88</v>
      </c>
      <c r="F1085" t="s">
        <v>6303</v>
      </c>
      <c r="G1085" s="5">
        <v>0.185</v>
      </c>
      <c r="H1085">
        <v>28.6</v>
      </c>
      <c r="I1085">
        <v>17.899999999999999</v>
      </c>
      <c r="J1085">
        <v>251</v>
      </c>
      <c r="K1085">
        <v>2023</v>
      </c>
      <c r="L1085" s="11"/>
    </row>
    <row r="1086" spans="1:12" x14ac:dyDescent="0.25">
      <c r="A1086" t="s">
        <v>6844</v>
      </c>
      <c r="B1086">
        <v>240</v>
      </c>
      <c r="C1086" t="s">
        <v>6845</v>
      </c>
      <c r="D1086" t="s">
        <v>6299</v>
      </c>
      <c r="E1086" t="s">
        <v>6336</v>
      </c>
      <c r="F1086" t="s">
        <v>6448</v>
      </c>
      <c r="G1086" s="5">
        <v>0.95099999999999996</v>
      </c>
      <c r="H1086">
        <v>100.1</v>
      </c>
      <c r="I1086">
        <v>280.39999999999998</v>
      </c>
      <c r="J1086">
        <v>400</v>
      </c>
      <c r="K1086">
        <v>2023</v>
      </c>
      <c r="L1086" s="11"/>
    </row>
    <row r="1087" spans="1:12" x14ac:dyDescent="0.25">
      <c r="A1087" t="s">
        <v>6846</v>
      </c>
      <c r="B1087">
        <v>241</v>
      </c>
      <c r="C1087" t="s">
        <v>6847</v>
      </c>
      <c r="D1087" t="s">
        <v>6290</v>
      </c>
      <c r="E1087" t="s">
        <v>6526</v>
      </c>
      <c r="F1087" t="s">
        <v>6287</v>
      </c>
      <c r="G1087" s="5">
        <v>0.58399999999999996</v>
      </c>
      <c r="H1087">
        <v>7.8</v>
      </c>
      <c r="I1087">
        <v>9.8000000000000007</v>
      </c>
      <c r="J1087">
        <v>30</v>
      </c>
      <c r="K1087">
        <v>2023</v>
      </c>
      <c r="L1087" s="11"/>
    </row>
    <row r="1088" spans="1:12" x14ac:dyDescent="0.25">
      <c r="A1088" t="s">
        <v>6848</v>
      </c>
      <c r="B1088">
        <v>242</v>
      </c>
      <c r="C1088" t="s">
        <v>6849</v>
      </c>
      <c r="D1088" t="s">
        <v>6299</v>
      </c>
      <c r="E1088" t="s">
        <v>6300</v>
      </c>
      <c r="F1088" t="s">
        <v>132</v>
      </c>
      <c r="G1088" s="5">
        <v>0.127</v>
      </c>
      <c r="H1088">
        <v>2.2999999999999998</v>
      </c>
      <c r="I1088">
        <v>2.7</v>
      </c>
      <c r="J1088">
        <v>40</v>
      </c>
      <c r="K1088">
        <v>2023</v>
      </c>
      <c r="L1088" s="11"/>
    </row>
    <row r="1089" spans="1:12" x14ac:dyDescent="0.25">
      <c r="A1089" t="s">
        <v>6850</v>
      </c>
      <c r="B1089">
        <v>243</v>
      </c>
      <c r="C1089" t="s">
        <v>6851</v>
      </c>
      <c r="D1089" t="s">
        <v>6294</v>
      </c>
      <c r="E1089" t="s">
        <v>6306</v>
      </c>
      <c r="F1089" t="s">
        <v>6400</v>
      </c>
      <c r="G1089" s="5">
        <v>8.2000000000000003E-2</v>
      </c>
      <c r="H1089">
        <v>9.6999999999999993</v>
      </c>
      <c r="I1089">
        <v>8.4</v>
      </c>
      <c r="J1089">
        <v>220</v>
      </c>
      <c r="K1089">
        <v>2023</v>
      </c>
      <c r="L1089" s="11"/>
    </row>
    <row r="1090" spans="1:12" x14ac:dyDescent="0.25">
      <c r="A1090" t="s">
        <v>6852</v>
      </c>
      <c r="B1090">
        <v>244</v>
      </c>
      <c r="C1090" t="s">
        <v>6853</v>
      </c>
      <c r="D1090" t="s">
        <v>6369</v>
      </c>
      <c r="E1090" t="s">
        <v>6606</v>
      </c>
      <c r="F1090" t="s">
        <v>6400</v>
      </c>
      <c r="G1090" s="5">
        <v>8.6999999999999994E-2</v>
      </c>
      <c r="H1090">
        <v>7.9</v>
      </c>
      <c r="I1090">
        <v>0.8</v>
      </c>
      <c r="J1090">
        <v>100</v>
      </c>
      <c r="K1090">
        <v>2023</v>
      </c>
      <c r="L1090" s="11"/>
    </row>
    <row r="1091" spans="1:12" x14ac:dyDescent="0.25">
      <c r="A1091" t="s">
        <v>6854</v>
      </c>
      <c r="B1091">
        <v>245</v>
      </c>
      <c r="C1091" t="s">
        <v>6855</v>
      </c>
      <c r="D1091" t="s">
        <v>6290</v>
      </c>
      <c r="E1091" t="s">
        <v>6378</v>
      </c>
      <c r="F1091" t="s">
        <v>6708</v>
      </c>
      <c r="G1091" s="5">
        <v>0.65900000000000003</v>
      </c>
      <c r="H1091">
        <v>249.8</v>
      </c>
      <c r="I1091">
        <v>79.400000000000006</v>
      </c>
      <c r="J1091">
        <v>500</v>
      </c>
      <c r="K1091">
        <v>2023</v>
      </c>
      <c r="L1091" s="11"/>
    </row>
    <row r="1092" spans="1:12" x14ac:dyDescent="0.25">
      <c r="A1092" t="s">
        <v>6856</v>
      </c>
      <c r="B1092">
        <v>246</v>
      </c>
      <c r="C1092" t="s">
        <v>6857</v>
      </c>
      <c r="D1092" t="s">
        <v>6294</v>
      </c>
      <c r="E1092" t="s">
        <v>6412</v>
      </c>
      <c r="F1092" t="s">
        <v>6400</v>
      </c>
      <c r="G1092" s="5">
        <v>0.20300000000000001</v>
      </c>
      <c r="H1092">
        <v>31.2</v>
      </c>
      <c r="I1092">
        <v>19.399999999999999</v>
      </c>
      <c r="J1092">
        <v>250</v>
      </c>
      <c r="K1092">
        <v>2023</v>
      </c>
      <c r="L1092" s="11"/>
    </row>
    <row r="1093" spans="1:12" x14ac:dyDescent="0.25">
      <c r="A1093" t="s">
        <v>6858</v>
      </c>
      <c r="B1093">
        <v>247</v>
      </c>
      <c r="C1093" t="s">
        <v>6859</v>
      </c>
      <c r="D1093" t="s">
        <v>6294</v>
      </c>
      <c r="E1093" t="s">
        <v>4824</v>
      </c>
      <c r="F1093" t="s">
        <v>6303</v>
      </c>
      <c r="G1093" s="5">
        <v>0.224</v>
      </c>
      <c r="H1093">
        <v>15.7</v>
      </c>
      <c r="I1093">
        <v>0</v>
      </c>
      <c r="J1093">
        <v>70</v>
      </c>
      <c r="K1093">
        <v>2023</v>
      </c>
      <c r="L1093" s="11"/>
    </row>
    <row r="1094" spans="1:12" x14ac:dyDescent="0.25">
      <c r="A1094" t="s">
        <v>6860</v>
      </c>
      <c r="B1094">
        <v>248</v>
      </c>
      <c r="C1094" t="s">
        <v>6861</v>
      </c>
      <c r="D1094" t="s">
        <v>6294</v>
      </c>
      <c r="E1094" t="s">
        <v>6387</v>
      </c>
      <c r="F1094" t="s">
        <v>6313</v>
      </c>
      <c r="G1094" s="5">
        <v>0.109</v>
      </c>
      <c r="H1094">
        <v>9.6</v>
      </c>
      <c r="I1094">
        <v>9</v>
      </c>
      <c r="J1094">
        <v>170</v>
      </c>
      <c r="K1094">
        <v>2023</v>
      </c>
      <c r="L1094" s="11"/>
    </row>
    <row r="1095" spans="1:12" x14ac:dyDescent="0.25">
      <c r="A1095" t="s">
        <v>6862</v>
      </c>
      <c r="B1095">
        <v>249</v>
      </c>
      <c r="C1095" t="s">
        <v>6863</v>
      </c>
      <c r="D1095" t="s">
        <v>6294</v>
      </c>
      <c r="E1095" t="s">
        <v>6631</v>
      </c>
      <c r="F1095" t="s">
        <v>6319</v>
      </c>
      <c r="G1095" s="5">
        <v>0.219</v>
      </c>
      <c r="H1095">
        <v>9.4</v>
      </c>
      <c r="I1095">
        <v>100</v>
      </c>
      <c r="J1095">
        <v>500</v>
      </c>
      <c r="K1095">
        <v>2023</v>
      </c>
      <c r="L1095" s="11"/>
    </row>
    <row r="1096" spans="1:12" x14ac:dyDescent="0.25">
      <c r="A1096" t="s">
        <v>6864</v>
      </c>
      <c r="B1096">
        <v>250</v>
      </c>
      <c r="C1096" t="s">
        <v>6865</v>
      </c>
      <c r="D1096" t="s">
        <v>6290</v>
      </c>
      <c r="E1096" t="s">
        <v>6866</v>
      </c>
      <c r="F1096" t="s">
        <v>6319</v>
      </c>
      <c r="G1096" s="5">
        <v>4.9000000000000002E-2</v>
      </c>
      <c r="H1096">
        <v>0.4</v>
      </c>
      <c r="I1096">
        <v>0.6</v>
      </c>
      <c r="J1096">
        <v>20</v>
      </c>
      <c r="K1096">
        <v>2023</v>
      </c>
      <c r="L1096" s="11"/>
    </row>
    <row r="1097" spans="1:12" x14ac:dyDescent="0.25">
      <c r="A1097" t="s">
        <v>6867</v>
      </c>
      <c r="B1097">
        <v>251</v>
      </c>
      <c r="C1097" t="s">
        <v>6868</v>
      </c>
      <c r="D1097" t="s">
        <v>6290</v>
      </c>
      <c r="E1097" t="s">
        <v>6506</v>
      </c>
      <c r="F1097" t="s">
        <v>6303</v>
      </c>
      <c r="G1097" s="5">
        <v>4.5999999999999999E-2</v>
      </c>
      <c r="H1097">
        <v>7.7</v>
      </c>
      <c r="I1097">
        <v>1.6</v>
      </c>
      <c r="J1097">
        <v>200</v>
      </c>
      <c r="K1097">
        <v>2023</v>
      </c>
      <c r="L1097" s="11"/>
    </row>
    <row r="1098" spans="1:12" x14ac:dyDescent="0.25">
      <c r="A1098" t="s">
        <v>6869</v>
      </c>
      <c r="B1098">
        <v>252</v>
      </c>
      <c r="C1098" t="s">
        <v>6870</v>
      </c>
      <c r="D1098" t="s">
        <v>6281</v>
      </c>
      <c r="E1098" t="s">
        <v>2981</v>
      </c>
      <c r="F1098" t="s">
        <v>6303</v>
      </c>
      <c r="G1098" s="5">
        <v>0.56200000000000006</v>
      </c>
      <c r="H1098">
        <v>2.7</v>
      </c>
      <c r="I1098">
        <v>25.4</v>
      </c>
      <c r="J1098">
        <v>50</v>
      </c>
      <c r="K1098">
        <v>2023</v>
      </c>
      <c r="L1098" s="11"/>
    </row>
    <row r="1099" spans="1:12" x14ac:dyDescent="0.25">
      <c r="A1099" t="s">
        <v>6871</v>
      </c>
      <c r="B1099">
        <v>253</v>
      </c>
      <c r="C1099" t="s">
        <v>6872</v>
      </c>
      <c r="D1099" t="s">
        <v>6369</v>
      </c>
      <c r="E1099" t="s">
        <v>6392</v>
      </c>
      <c r="F1099" t="s">
        <v>6303</v>
      </c>
      <c r="G1099" s="5">
        <v>0.12</v>
      </c>
      <c r="H1099">
        <v>27.8</v>
      </c>
      <c r="I1099">
        <v>8.3000000000000007</v>
      </c>
      <c r="J1099">
        <v>300</v>
      </c>
      <c r="K1099">
        <v>2023</v>
      </c>
      <c r="L1099" s="11"/>
    </row>
    <row r="1100" spans="1:12" x14ac:dyDescent="0.25">
      <c r="A1100" t="s">
        <v>6873</v>
      </c>
      <c r="B1100">
        <v>254</v>
      </c>
      <c r="C1100" t="s">
        <v>6874</v>
      </c>
      <c r="D1100" t="s">
        <v>6369</v>
      </c>
      <c r="E1100" t="s">
        <v>6392</v>
      </c>
      <c r="F1100" t="s">
        <v>6296</v>
      </c>
      <c r="G1100" s="5">
        <v>0.24199999999999999</v>
      </c>
      <c r="H1100">
        <v>14.1</v>
      </c>
      <c r="I1100">
        <v>22.1</v>
      </c>
      <c r="J1100">
        <v>150</v>
      </c>
      <c r="K1100">
        <v>2023</v>
      </c>
      <c r="L1100" s="11"/>
    </row>
    <row r="1101" spans="1:12" x14ac:dyDescent="0.25">
      <c r="A1101" t="s">
        <v>6875</v>
      </c>
      <c r="B1101">
        <v>255</v>
      </c>
      <c r="C1101" t="s">
        <v>6876</v>
      </c>
      <c r="D1101" t="s">
        <v>6277</v>
      </c>
      <c r="E1101" t="s">
        <v>6358</v>
      </c>
      <c r="F1101" t="s">
        <v>132</v>
      </c>
      <c r="G1101" s="5">
        <v>3.7999999999999999E-2</v>
      </c>
      <c r="H1101">
        <v>8.1999999999999993</v>
      </c>
      <c r="I1101">
        <v>1.4</v>
      </c>
      <c r="J1101">
        <v>250</v>
      </c>
      <c r="K1101">
        <v>2023</v>
      </c>
      <c r="L1101" s="11"/>
    </row>
    <row r="1102" spans="1:12" x14ac:dyDescent="0.25">
      <c r="A1102" t="s">
        <v>6877</v>
      </c>
      <c r="B1102">
        <v>256</v>
      </c>
      <c r="C1102" t="s">
        <v>6878</v>
      </c>
      <c r="D1102" t="s">
        <v>6277</v>
      </c>
      <c r="E1102" t="s">
        <v>6621</v>
      </c>
      <c r="F1102" t="s">
        <v>6400</v>
      </c>
      <c r="G1102" s="5">
        <v>0.111</v>
      </c>
      <c r="H1102">
        <v>55.5</v>
      </c>
      <c r="I1102">
        <v>0</v>
      </c>
      <c r="J1102">
        <v>500</v>
      </c>
      <c r="K1102">
        <v>2023</v>
      </c>
      <c r="L1102" s="11"/>
    </row>
    <row r="1103" spans="1:12" x14ac:dyDescent="0.25">
      <c r="A1103" t="s">
        <v>6879</v>
      </c>
      <c r="B1103">
        <v>257</v>
      </c>
      <c r="C1103" t="s">
        <v>6880</v>
      </c>
      <c r="D1103" t="s">
        <v>6369</v>
      </c>
      <c r="E1103" t="s">
        <v>6392</v>
      </c>
      <c r="F1103" t="s">
        <v>132</v>
      </c>
      <c r="G1103" s="5">
        <v>6.8000000000000005E-2</v>
      </c>
      <c r="H1103">
        <v>14.5</v>
      </c>
      <c r="I1103">
        <v>6</v>
      </c>
      <c r="J1103">
        <v>300</v>
      </c>
      <c r="K1103">
        <v>2023</v>
      </c>
      <c r="L1103" s="11"/>
    </row>
    <row r="1104" spans="1:12" x14ac:dyDescent="0.25">
      <c r="A1104" t="s">
        <v>6881</v>
      </c>
      <c r="B1104">
        <v>258</v>
      </c>
      <c r="C1104" t="s">
        <v>6882</v>
      </c>
      <c r="D1104" t="s">
        <v>6294</v>
      </c>
      <c r="E1104" t="s">
        <v>6295</v>
      </c>
      <c r="F1104" t="s">
        <v>6400</v>
      </c>
      <c r="G1104" s="5">
        <v>0.21199999999999999</v>
      </c>
      <c r="H1104">
        <v>27.9</v>
      </c>
      <c r="I1104">
        <v>14.4</v>
      </c>
      <c r="J1104">
        <v>200</v>
      </c>
      <c r="K1104">
        <v>2023</v>
      </c>
      <c r="L1104" s="11"/>
    </row>
    <row r="1105" spans="1:12" x14ac:dyDescent="0.25">
      <c r="A1105" t="s">
        <v>6883</v>
      </c>
      <c r="B1105">
        <v>259</v>
      </c>
      <c r="C1105" t="s">
        <v>6884</v>
      </c>
      <c r="D1105" t="s">
        <v>6294</v>
      </c>
      <c r="E1105" t="s">
        <v>6384</v>
      </c>
      <c r="F1105" t="s">
        <v>6296</v>
      </c>
      <c r="G1105" s="5">
        <v>0.5</v>
      </c>
      <c r="H1105">
        <v>22.5</v>
      </c>
      <c r="I1105">
        <v>2.5</v>
      </c>
      <c r="J1105">
        <v>50</v>
      </c>
      <c r="K1105">
        <v>2023</v>
      </c>
      <c r="L1105" s="11"/>
    </row>
    <row r="1106" spans="1:12" x14ac:dyDescent="0.25">
      <c r="A1106" t="s">
        <v>6885</v>
      </c>
      <c r="B1106">
        <v>260</v>
      </c>
      <c r="C1106" t="s">
        <v>6886</v>
      </c>
      <c r="D1106" t="s">
        <v>6299</v>
      </c>
      <c r="E1106" t="s">
        <v>4726</v>
      </c>
      <c r="F1106" t="s">
        <v>6448</v>
      </c>
      <c r="G1106" s="5">
        <v>0.36399999999999999</v>
      </c>
      <c r="H1106">
        <v>10.8</v>
      </c>
      <c r="I1106">
        <v>12.3</v>
      </c>
      <c r="J1106">
        <v>63.6</v>
      </c>
      <c r="K1106">
        <v>2023</v>
      </c>
      <c r="L1106" s="11"/>
    </row>
    <row r="1107" spans="1:12" x14ac:dyDescent="0.25">
      <c r="A1107" t="s">
        <v>6887</v>
      </c>
      <c r="B1107">
        <v>261</v>
      </c>
      <c r="C1107" t="s">
        <v>6888</v>
      </c>
      <c r="D1107" t="s">
        <v>6369</v>
      </c>
      <c r="E1107" t="s">
        <v>6657</v>
      </c>
      <c r="F1107" t="s">
        <v>6287</v>
      </c>
      <c r="G1107" s="5">
        <v>0.28000000000000003</v>
      </c>
      <c r="H1107">
        <v>12.7</v>
      </c>
      <c r="I1107">
        <v>1.3</v>
      </c>
      <c r="J1107">
        <v>50</v>
      </c>
      <c r="K1107">
        <v>2023</v>
      </c>
      <c r="L1107" s="11"/>
    </row>
    <row r="1108" spans="1:12" x14ac:dyDescent="0.25">
      <c r="A1108" t="s">
        <v>6889</v>
      </c>
      <c r="B1108">
        <v>262</v>
      </c>
      <c r="C1108" t="s">
        <v>6890</v>
      </c>
      <c r="D1108" t="s">
        <v>6284</v>
      </c>
      <c r="E1108" t="s">
        <v>397</v>
      </c>
      <c r="F1108" t="s">
        <v>6319</v>
      </c>
      <c r="G1108" s="5">
        <v>8.5999999999999993E-2</v>
      </c>
      <c r="H1108">
        <v>7.1</v>
      </c>
      <c r="I1108">
        <v>35.700000000000003</v>
      </c>
      <c r="J1108">
        <v>500</v>
      </c>
      <c r="K1108">
        <v>2023</v>
      </c>
      <c r="L1108" s="11"/>
    </row>
    <row r="1109" spans="1:12" x14ac:dyDescent="0.25">
      <c r="A1109" t="s">
        <v>6891</v>
      </c>
      <c r="B1109">
        <v>263</v>
      </c>
      <c r="C1109" t="s">
        <v>6892</v>
      </c>
      <c r="D1109" t="s">
        <v>6369</v>
      </c>
      <c r="E1109" t="s">
        <v>6370</v>
      </c>
      <c r="F1109" t="s">
        <v>6316</v>
      </c>
      <c r="G1109" s="5">
        <v>0.64100000000000001</v>
      </c>
      <c r="H1109">
        <v>25.8</v>
      </c>
      <c r="I1109">
        <v>70.3</v>
      </c>
      <c r="J1109">
        <v>150</v>
      </c>
      <c r="K1109">
        <v>2023</v>
      </c>
      <c r="L1109" s="11"/>
    </row>
    <row r="1110" spans="1:12" x14ac:dyDescent="0.25">
      <c r="A1110" t="s">
        <v>6893</v>
      </c>
      <c r="B1110">
        <v>264</v>
      </c>
      <c r="C1110" t="s">
        <v>6894</v>
      </c>
      <c r="D1110" t="s">
        <v>6294</v>
      </c>
      <c r="E1110" t="s">
        <v>6339</v>
      </c>
      <c r="F1110" t="s">
        <v>6287</v>
      </c>
      <c r="G1110" s="5">
        <v>0.40400000000000003</v>
      </c>
      <c r="H1110">
        <v>72.8</v>
      </c>
      <c r="I1110">
        <v>48.3</v>
      </c>
      <c r="J1110">
        <v>300</v>
      </c>
      <c r="K1110">
        <v>2023</v>
      </c>
      <c r="L1110" s="11"/>
    </row>
    <row r="1111" spans="1:12" x14ac:dyDescent="0.25">
      <c r="A1111" t="s">
        <v>6895</v>
      </c>
      <c r="B1111">
        <v>265</v>
      </c>
      <c r="C1111" t="s">
        <v>6896</v>
      </c>
      <c r="D1111" t="s">
        <v>6299</v>
      </c>
      <c r="E1111" t="s">
        <v>715</v>
      </c>
      <c r="F1111" t="s">
        <v>6287</v>
      </c>
      <c r="G1111" s="5">
        <v>0.39900000000000002</v>
      </c>
      <c r="H1111">
        <v>17.2</v>
      </c>
      <c r="I1111">
        <v>2.7</v>
      </c>
      <c r="J1111">
        <v>50</v>
      </c>
      <c r="K1111">
        <v>2023</v>
      </c>
      <c r="L1111" s="11"/>
    </row>
    <row r="1112" spans="1:12" x14ac:dyDescent="0.25">
      <c r="A1112" t="s">
        <v>6897</v>
      </c>
      <c r="B1112">
        <v>266</v>
      </c>
      <c r="C1112" t="s">
        <v>6898</v>
      </c>
      <c r="D1112" t="s">
        <v>6369</v>
      </c>
      <c r="E1112" t="s">
        <v>6532</v>
      </c>
      <c r="F1112" t="s">
        <v>6296</v>
      </c>
      <c r="G1112" s="5">
        <v>0.625</v>
      </c>
      <c r="H1112">
        <v>100</v>
      </c>
      <c r="I1112">
        <v>0</v>
      </c>
      <c r="J1112">
        <v>160</v>
      </c>
      <c r="K1112">
        <v>2023</v>
      </c>
      <c r="L1112" s="11"/>
    </row>
    <row r="1113" spans="1:12" x14ac:dyDescent="0.25">
      <c r="A1113" t="s">
        <v>6899</v>
      </c>
      <c r="B1113">
        <v>267</v>
      </c>
      <c r="C1113" t="s">
        <v>6900</v>
      </c>
      <c r="D1113" t="s">
        <v>6299</v>
      </c>
      <c r="E1113" t="s">
        <v>6336</v>
      </c>
      <c r="F1113" t="s">
        <v>6316</v>
      </c>
      <c r="G1113" s="5">
        <v>1</v>
      </c>
      <c r="H1113">
        <v>0</v>
      </c>
      <c r="I1113">
        <v>549.20000000000005</v>
      </c>
      <c r="J1113">
        <v>549.20000000000005</v>
      </c>
      <c r="K1113">
        <v>2023</v>
      </c>
      <c r="L1113" s="11"/>
    </row>
    <row r="1114" spans="1:12" x14ac:dyDescent="0.25">
      <c r="A1114" t="s">
        <v>6901</v>
      </c>
      <c r="B1114">
        <v>268</v>
      </c>
      <c r="C1114" t="s">
        <v>6902</v>
      </c>
      <c r="D1114" t="s">
        <v>6299</v>
      </c>
      <c r="E1114" t="s">
        <v>6903</v>
      </c>
      <c r="F1114" t="s">
        <v>6409</v>
      </c>
      <c r="G1114" s="5">
        <v>0</v>
      </c>
      <c r="H1114">
        <v>0</v>
      </c>
      <c r="I1114">
        <v>0</v>
      </c>
      <c r="J1114">
        <v>529.9</v>
      </c>
      <c r="K1114">
        <v>2023</v>
      </c>
      <c r="L1114" s="11"/>
    </row>
    <row r="1115" spans="1:12" x14ac:dyDescent="0.25">
      <c r="A1115" t="s">
        <v>6904</v>
      </c>
      <c r="B1115">
        <v>269</v>
      </c>
      <c r="C1115" t="s">
        <v>6905</v>
      </c>
      <c r="D1115" t="s">
        <v>6284</v>
      </c>
      <c r="E1115" t="s">
        <v>168</v>
      </c>
      <c r="F1115" t="s">
        <v>6296</v>
      </c>
      <c r="G1115" s="5">
        <v>0.66300000000000003</v>
      </c>
      <c r="H1115">
        <v>315.8</v>
      </c>
      <c r="I1115">
        <v>15.8</v>
      </c>
      <c r="J1115">
        <v>500</v>
      </c>
      <c r="K1115">
        <v>2023</v>
      </c>
      <c r="L1115" s="11"/>
    </row>
    <row r="1116" spans="1:12" x14ac:dyDescent="0.25">
      <c r="A1116" t="s">
        <v>6906</v>
      </c>
      <c r="B1116">
        <v>270</v>
      </c>
      <c r="C1116" t="s">
        <v>6907</v>
      </c>
      <c r="D1116" t="s">
        <v>6294</v>
      </c>
      <c r="E1116" t="s">
        <v>4824</v>
      </c>
      <c r="F1116" t="s">
        <v>6313</v>
      </c>
      <c r="G1116" s="5">
        <v>0.26500000000000001</v>
      </c>
      <c r="H1116">
        <v>16.3</v>
      </c>
      <c r="I1116">
        <v>10.199999999999999</v>
      </c>
      <c r="J1116">
        <v>100</v>
      </c>
      <c r="K1116">
        <v>2023</v>
      </c>
      <c r="L1116" s="11"/>
    </row>
    <row r="1117" spans="1:12" x14ac:dyDescent="0.25">
      <c r="A1117" t="s">
        <v>6908</v>
      </c>
      <c r="B1117">
        <v>271</v>
      </c>
      <c r="C1117" t="s">
        <v>6909</v>
      </c>
      <c r="D1117" t="s">
        <v>6284</v>
      </c>
      <c r="E1117" t="s">
        <v>168</v>
      </c>
      <c r="F1117" t="s">
        <v>6296</v>
      </c>
      <c r="G1117" s="5">
        <v>0.5</v>
      </c>
      <c r="H1117">
        <v>250</v>
      </c>
      <c r="I1117">
        <v>0</v>
      </c>
      <c r="J1117">
        <v>500</v>
      </c>
      <c r="K1117">
        <v>2023</v>
      </c>
      <c r="L1117" s="11"/>
    </row>
    <row r="1118" spans="1:12" x14ac:dyDescent="0.25">
      <c r="A1118" t="s">
        <v>6910</v>
      </c>
      <c r="B1118">
        <v>272</v>
      </c>
      <c r="C1118" t="s">
        <v>6911</v>
      </c>
      <c r="D1118" t="s">
        <v>6369</v>
      </c>
      <c r="E1118" t="s">
        <v>6417</v>
      </c>
      <c r="F1118" t="s">
        <v>132</v>
      </c>
      <c r="G1118" s="5">
        <v>0.16</v>
      </c>
      <c r="H1118">
        <v>15.3</v>
      </c>
      <c r="I1118">
        <v>4.8</v>
      </c>
      <c r="J1118">
        <v>125.3</v>
      </c>
      <c r="K1118">
        <v>2023</v>
      </c>
      <c r="L1118" s="11"/>
    </row>
    <row r="1119" spans="1:12" x14ac:dyDescent="0.25">
      <c r="A1119" t="s">
        <v>6912</v>
      </c>
      <c r="B1119">
        <v>273</v>
      </c>
      <c r="C1119" t="s">
        <v>6913</v>
      </c>
      <c r="D1119" t="s">
        <v>6369</v>
      </c>
      <c r="E1119" t="s">
        <v>6914</v>
      </c>
      <c r="F1119" t="s">
        <v>6448</v>
      </c>
      <c r="G1119" s="5">
        <v>0.80300000000000005</v>
      </c>
      <c r="H1119">
        <v>191.7</v>
      </c>
      <c r="I1119">
        <v>611.1</v>
      </c>
      <c r="J1119" s="7">
        <v>1000</v>
      </c>
      <c r="K1119">
        <v>2023</v>
      </c>
      <c r="L1119" s="11"/>
    </row>
    <row r="1120" spans="1:12" x14ac:dyDescent="0.25">
      <c r="A1120" t="s">
        <v>6915</v>
      </c>
      <c r="B1120">
        <v>274</v>
      </c>
      <c r="C1120" t="s">
        <v>6916</v>
      </c>
      <c r="D1120" t="s">
        <v>6290</v>
      </c>
      <c r="E1120" t="s">
        <v>6540</v>
      </c>
      <c r="F1120" t="s">
        <v>6303</v>
      </c>
      <c r="G1120" s="5">
        <v>0.124</v>
      </c>
      <c r="H1120">
        <v>18.3</v>
      </c>
      <c r="I1120">
        <v>0.3</v>
      </c>
      <c r="J1120">
        <v>150</v>
      </c>
      <c r="K1120">
        <v>2023</v>
      </c>
      <c r="L1120" s="11"/>
    </row>
    <row r="1121" spans="1:12" x14ac:dyDescent="0.25">
      <c r="A1121" t="s">
        <v>6917</v>
      </c>
      <c r="B1121">
        <v>275</v>
      </c>
      <c r="C1121" t="s">
        <v>6918</v>
      </c>
      <c r="D1121" t="s">
        <v>6290</v>
      </c>
      <c r="E1121" t="s">
        <v>6526</v>
      </c>
      <c r="F1121" t="s">
        <v>6319</v>
      </c>
      <c r="G1121" s="5">
        <v>0.05</v>
      </c>
      <c r="H1121">
        <v>3.3</v>
      </c>
      <c r="I1121">
        <v>0</v>
      </c>
      <c r="J1121">
        <v>65</v>
      </c>
      <c r="K1121">
        <v>2023</v>
      </c>
      <c r="L1121" s="11"/>
    </row>
    <row r="1122" spans="1:12" x14ac:dyDescent="0.25">
      <c r="A1122" t="s">
        <v>6919</v>
      </c>
      <c r="B1122">
        <v>276</v>
      </c>
      <c r="C1122" t="s">
        <v>6920</v>
      </c>
      <c r="D1122" t="s">
        <v>6290</v>
      </c>
      <c r="E1122" t="s">
        <v>6761</v>
      </c>
      <c r="F1122" t="s">
        <v>6287</v>
      </c>
      <c r="G1122" s="5">
        <v>0.65400000000000003</v>
      </c>
      <c r="H1122">
        <v>22.8</v>
      </c>
      <c r="I1122">
        <v>108</v>
      </c>
      <c r="J1122">
        <v>200</v>
      </c>
      <c r="K1122">
        <v>2023</v>
      </c>
      <c r="L1122" s="11"/>
    </row>
    <row r="1123" spans="1:12" x14ac:dyDescent="0.25">
      <c r="A1123" t="s">
        <v>6921</v>
      </c>
      <c r="B1123">
        <v>277</v>
      </c>
      <c r="C1123" t="s">
        <v>6922</v>
      </c>
      <c r="D1123" t="s">
        <v>6290</v>
      </c>
      <c r="E1123" t="s">
        <v>6537</v>
      </c>
      <c r="F1123" t="s">
        <v>132</v>
      </c>
      <c r="G1123" s="5">
        <v>0.27100000000000002</v>
      </c>
      <c r="H1123">
        <v>23.8</v>
      </c>
      <c r="I1123">
        <v>38.700000000000003</v>
      </c>
      <c r="J1123">
        <v>230</v>
      </c>
      <c r="K1123">
        <v>2023</v>
      </c>
      <c r="L1123" s="11"/>
    </row>
    <row r="1124" spans="1:12" x14ac:dyDescent="0.25">
      <c r="A1124" t="s">
        <v>6923</v>
      </c>
      <c r="B1124">
        <v>278</v>
      </c>
      <c r="C1124" t="s">
        <v>6924</v>
      </c>
      <c r="D1124" t="s">
        <v>6277</v>
      </c>
      <c r="E1124" t="s">
        <v>6925</v>
      </c>
      <c r="F1124" t="s">
        <v>6400</v>
      </c>
      <c r="G1124" s="5">
        <v>8.4000000000000005E-2</v>
      </c>
      <c r="H1124">
        <v>25.3</v>
      </c>
      <c r="I1124">
        <v>0</v>
      </c>
      <c r="J1124">
        <v>300</v>
      </c>
      <c r="K1124">
        <v>2023</v>
      </c>
      <c r="L1124" s="11"/>
    </row>
    <row r="1125" spans="1:12" x14ac:dyDescent="0.25">
      <c r="A1125" t="s">
        <v>6926</v>
      </c>
      <c r="B1125">
        <v>279</v>
      </c>
      <c r="C1125" t="s">
        <v>6927</v>
      </c>
      <c r="D1125" t="s">
        <v>6294</v>
      </c>
      <c r="E1125" t="s">
        <v>6928</v>
      </c>
      <c r="F1125" t="s">
        <v>6409</v>
      </c>
      <c r="G1125" s="5">
        <v>0</v>
      </c>
      <c r="H1125">
        <v>0</v>
      </c>
      <c r="I1125">
        <v>0</v>
      </c>
      <c r="J1125">
        <v>50</v>
      </c>
      <c r="K1125">
        <v>2023</v>
      </c>
      <c r="L1125" s="11"/>
    </row>
    <row r="1126" spans="1:12" x14ac:dyDescent="0.25">
      <c r="A1126" t="s">
        <v>6929</v>
      </c>
      <c r="B1126">
        <v>280</v>
      </c>
      <c r="C1126" t="s">
        <v>6930</v>
      </c>
      <c r="D1126" t="s">
        <v>6281</v>
      </c>
      <c r="E1126" t="s">
        <v>235</v>
      </c>
      <c r="F1126" t="s">
        <v>6319</v>
      </c>
      <c r="G1126" s="5">
        <v>0.107</v>
      </c>
      <c r="H1126">
        <v>1.1000000000000001</v>
      </c>
      <c r="I1126">
        <v>0</v>
      </c>
      <c r="J1126">
        <v>10</v>
      </c>
      <c r="K1126">
        <v>2023</v>
      </c>
      <c r="L1126" s="11"/>
    </row>
    <row r="1127" spans="1:12" x14ac:dyDescent="0.25">
      <c r="A1127" t="s">
        <v>6931</v>
      </c>
      <c r="B1127">
        <v>281</v>
      </c>
      <c r="C1127" t="s">
        <v>6932</v>
      </c>
      <c r="D1127" t="s">
        <v>6294</v>
      </c>
      <c r="E1127" t="s">
        <v>6784</v>
      </c>
      <c r="F1127" t="s">
        <v>6400</v>
      </c>
      <c r="G1127" s="5">
        <v>0.28299999999999997</v>
      </c>
      <c r="H1127">
        <v>27.1</v>
      </c>
      <c r="I1127">
        <v>4.0999999999999996</v>
      </c>
      <c r="J1127">
        <v>110</v>
      </c>
      <c r="K1127">
        <v>2023</v>
      </c>
      <c r="L1127" s="11"/>
    </row>
    <row r="1128" spans="1:12" x14ac:dyDescent="0.25">
      <c r="A1128" t="s">
        <v>6933</v>
      </c>
      <c r="B1128">
        <v>282</v>
      </c>
      <c r="C1128" t="s">
        <v>6934</v>
      </c>
      <c r="D1128" t="s">
        <v>6369</v>
      </c>
      <c r="E1128" t="s">
        <v>6606</v>
      </c>
      <c r="F1128" t="s">
        <v>6296</v>
      </c>
      <c r="G1128" s="5">
        <v>0.48099999999999998</v>
      </c>
      <c r="H1128">
        <v>96.2</v>
      </c>
      <c r="I1128">
        <v>0</v>
      </c>
      <c r="J1128">
        <v>200</v>
      </c>
      <c r="K1128">
        <v>2023</v>
      </c>
      <c r="L1128" s="11"/>
    </row>
    <row r="1129" spans="1:12" x14ac:dyDescent="0.25">
      <c r="A1129" t="s">
        <v>6935</v>
      </c>
      <c r="B1129">
        <v>283</v>
      </c>
      <c r="C1129" t="s">
        <v>6936</v>
      </c>
      <c r="D1129" t="s">
        <v>6294</v>
      </c>
      <c r="E1129" t="s">
        <v>6928</v>
      </c>
      <c r="F1129" t="s">
        <v>4841</v>
      </c>
      <c r="G1129" s="5">
        <v>0.93500000000000005</v>
      </c>
      <c r="H1129">
        <v>354.8</v>
      </c>
      <c r="I1129">
        <v>2.8</v>
      </c>
      <c r="J1129">
        <v>382.4</v>
      </c>
      <c r="K1129">
        <v>2023</v>
      </c>
      <c r="L1129" s="11"/>
    </row>
    <row r="1130" spans="1:12" x14ac:dyDescent="0.25">
      <c r="A1130" t="s">
        <v>6937</v>
      </c>
      <c r="B1130">
        <v>284</v>
      </c>
      <c r="C1130" t="s">
        <v>6938</v>
      </c>
      <c r="D1130" t="s">
        <v>6290</v>
      </c>
      <c r="E1130" t="s">
        <v>6328</v>
      </c>
      <c r="F1130" t="s">
        <v>6296</v>
      </c>
      <c r="G1130" s="5">
        <v>0.92600000000000005</v>
      </c>
      <c r="H1130">
        <v>118.1</v>
      </c>
      <c r="I1130">
        <v>6.9</v>
      </c>
      <c r="J1130">
        <v>135</v>
      </c>
      <c r="K1130">
        <v>2023</v>
      </c>
      <c r="L1130" s="11"/>
    </row>
    <row r="1131" spans="1:12" x14ac:dyDescent="0.25">
      <c r="A1131" t="s">
        <v>6939</v>
      </c>
      <c r="B1131">
        <v>285</v>
      </c>
      <c r="C1131" t="s">
        <v>6940</v>
      </c>
      <c r="D1131" t="s">
        <v>6290</v>
      </c>
      <c r="E1131" t="s">
        <v>6424</v>
      </c>
      <c r="F1131" t="s">
        <v>6287</v>
      </c>
      <c r="G1131" s="5">
        <v>0.86299999999999999</v>
      </c>
      <c r="H1131">
        <v>18.2</v>
      </c>
      <c r="I1131">
        <v>25</v>
      </c>
      <c r="J1131">
        <v>50</v>
      </c>
      <c r="K1131">
        <v>2023</v>
      </c>
      <c r="L1131" s="11"/>
    </row>
    <row r="1132" spans="1:12" x14ac:dyDescent="0.25">
      <c r="A1132" t="s">
        <v>6941</v>
      </c>
      <c r="B1132">
        <v>286</v>
      </c>
      <c r="C1132" t="s">
        <v>6942</v>
      </c>
      <c r="D1132" t="s">
        <v>6294</v>
      </c>
      <c r="E1132" t="s">
        <v>6784</v>
      </c>
      <c r="F1132" t="s">
        <v>6409</v>
      </c>
      <c r="G1132" s="5">
        <v>2E-3</v>
      </c>
      <c r="H1132">
        <v>0.2</v>
      </c>
      <c r="I1132">
        <v>0</v>
      </c>
      <c r="J1132">
        <v>100</v>
      </c>
      <c r="K1132">
        <v>2023</v>
      </c>
      <c r="L1132" s="11"/>
    </row>
    <row r="1133" spans="1:12" x14ac:dyDescent="0.25">
      <c r="A1133" t="s">
        <v>6943</v>
      </c>
      <c r="B1133">
        <v>287</v>
      </c>
      <c r="C1133" t="s">
        <v>6944</v>
      </c>
      <c r="D1133" t="s">
        <v>6299</v>
      </c>
      <c r="E1133" t="s">
        <v>6903</v>
      </c>
      <c r="F1133" t="s">
        <v>6303</v>
      </c>
      <c r="G1133" s="5">
        <v>6.4000000000000001E-2</v>
      </c>
      <c r="H1133">
        <v>1.4</v>
      </c>
      <c r="I1133">
        <v>5.2</v>
      </c>
      <c r="J1133">
        <v>103.5</v>
      </c>
      <c r="K1133">
        <v>2023</v>
      </c>
      <c r="L1133" s="11"/>
    </row>
    <row r="1134" spans="1:12" x14ac:dyDescent="0.25">
      <c r="A1134" t="s">
        <v>6945</v>
      </c>
      <c r="B1134">
        <v>288</v>
      </c>
      <c r="C1134" t="s">
        <v>6946</v>
      </c>
      <c r="D1134" t="s">
        <v>6294</v>
      </c>
      <c r="E1134" t="s">
        <v>6736</v>
      </c>
      <c r="F1134" t="s">
        <v>6303</v>
      </c>
      <c r="G1134" s="5">
        <v>0.17299999999999999</v>
      </c>
      <c r="H1134">
        <v>12.1</v>
      </c>
      <c r="I1134">
        <v>0</v>
      </c>
      <c r="J1134">
        <v>70</v>
      </c>
      <c r="K1134">
        <v>2023</v>
      </c>
      <c r="L1134" s="11"/>
    </row>
    <row r="1135" spans="1:12" x14ac:dyDescent="0.25">
      <c r="A1135" t="s">
        <v>6947</v>
      </c>
      <c r="B1135">
        <v>289</v>
      </c>
      <c r="C1135" t="s">
        <v>6948</v>
      </c>
      <c r="D1135" t="s">
        <v>6277</v>
      </c>
      <c r="E1135" t="s">
        <v>4733</v>
      </c>
      <c r="F1135" t="s">
        <v>6409</v>
      </c>
      <c r="G1135" s="5">
        <v>0.48599999999999999</v>
      </c>
      <c r="H1135">
        <v>97.2</v>
      </c>
      <c r="I1135">
        <v>97.2</v>
      </c>
      <c r="J1135">
        <v>400</v>
      </c>
      <c r="K1135">
        <v>2023</v>
      </c>
      <c r="L1135" s="11"/>
    </row>
    <row r="1136" spans="1:12" x14ac:dyDescent="0.25">
      <c r="A1136" t="s">
        <v>6949</v>
      </c>
      <c r="B1136">
        <v>290</v>
      </c>
      <c r="C1136" t="s">
        <v>6950</v>
      </c>
      <c r="D1136" t="s">
        <v>6294</v>
      </c>
      <c r="E1136" t="s">
        <v>6412</v>
      </c>
      <c r="F1136" t="s">
        <v>6319</v>
      </c>
      <c r="G1136" s="5">
        <v>0.17499999999999999</v>
      </c>
      <c r="H1136">
        <v>5.4</v>
      </c>
      <c r="I1136">
        <v>12.1</v>
      </c>
      <c r="J1136">
        <v>100</v>
      </c>
      <c r="K1136">
        <v>2023</v>
      </c>
      <c r="L1136" s="11"/>
    </row>
    <row r="1137" spans="1:12" x14ac:dyDescent="0.25">
      <c r="A1137" t="s">
        <v>6951</v>
      </c>
      <c r="B1137">
        <v>291</v>
      </c>
      <c r="C1137" t="s">
        <v>6952</v>
      </c>
      <c r="D1137" t="s">
        <v>6284</v>
      </c>
      <c r="E1137" t="s">
        <v>168</v>
      </c>
      <c r="F1137" t="s">
        <v>4841</v>
      </c>
      <c r="G1137" s="5">
        <v>0.68500000000000005</v>
      </c>
      <c r="H1137">
        <v>124.6</v>
      </c>
      <c r="I1137">
        <v>21.3</v>
      </c>
      <c r="J1137">
        <v>213</v>
      </c>
      <c r="K1137">
        <v>2023</v>
      </c>
      <c r="L1137" s="11"/>
    </row>
    <row r="1138" spans="1:12" x14ac:dyDescent="0.25">
      <c r="A1138" t="s">
        <v>6953</v>
      </c>
      <c r="B1138">
        <v>292</v>
      </c>
      <c r="C1138" t="s">
        <v>6954</v>
      </c>
      <c r="D1138" t="s">
        <v>6277</v>
      </c>
      <c r="E1138" t="s">
        <v>6925</v>
      </c>
      <c r="F1138" t="s">
        <v>6287</v>
      </c>
      <c r="G1138" s="5">
        <v>0.36099999999999999</v>
      </c>
      <c r="H1138">
        <v>33.1</v>
      </c>
      <c r="I1138">
        <v>39.1</v>
      </c>
      <c r="J1138">
        <v>200</v>
      </c>
      <c r="K1138">
        <v>2023</v>
      </c>
      <c r="L1138" s="11"/>
    </row>
    <row r="1139" spans="1:12" x14ac:dyDescent="0.25">
      <c r="A1139" t="s">
        <v>6955</v>
      </c>
      <c r="B1139">
        <v>293</v>
      </c>
      <c r="C1139" t="s">
        <v>6956</v>
      </c>
      <c r="D1139" t="s">
        <v>6294</v>
      </c>
      <c r="E1139" t="s">
        <v>6387</v>
      </c>
      <c r="F1139" t="s">
        <v>6448</v>
      </c>
      <c r="G1139" s="5">
        <v>0.157</v>
      </c>
      <c r="H1139">
        <v>8.9</v>
      </c>
      <c r="I1139">
        <v>6.8</v>
      </c>
      <c r="J1139">
        <v>100</v>
      </c>
      <c r="K1139">
        <v>2023</v>
      </c>
      <c r="L1139" s="11"/>
    </row>
    <row r="1140" spans="1:12" x14ac:dyDescent="0.25">
      <c r="A1140" t="s">
        <v>6957</v>
      </c>
      <c r="B1140">
        <v>294</v>
      </c>
      <c r="C1140" t="s">
        <v>6958</v>
      </c>
      <c r="D1140" t="s">
        <v>6294</v>
      </c>
      <c r="E1140" t="s">
        <v>6306</v>
      </c>
      <c r="F1140" t="s">
        <v>6319</v>
      </c>
      <c r="G1140" s="5">
        <v>0.26</v>
      </c>
      <c r="H1140">
        <v>62.5</v>
      </c>
      <c r="I1140">
        <v>197.5</v>
      </c>
      <c r="J1140" s="7">
        <v>1000</v>
      </c>
      <c r="K1140">
        <v>2023</v>
      </c>
      <c r="L1140" s="11"/>
    </row>
    <row r="1141" spans="1:12" x14ac:dyDescent="0.25">
      <c r="A1141" t="s">
        <v>6959</v>
      </c>
      <c r="B1141">
        <v>295</v>
      </c>
      <c r="C1141" t="s">
        <v>6960</v>
      </c>
      <c r="D1141" t="s">
        <v>6277</v>
      </c>
      <c r="E1141" t="s">
        <v>6741</v>
      </c>
      <c r="F1141" t="s">
        <v>6400</v>
      </c>
      <c r="G1141" s="5">
        <v>0.125</v>
      </c>
      <c r="H1141">
        <v>25.8</v>
      </c>
      <c r="I1141">
        <v>0</v>
      </c>
      <c r="J1141">
        <v>207</v>
      </c>
      <c r="K1141">
        <v>2023</v>
      </c>
      <c r="L1141" s="11"/>
    </row>
    <row r="1142" spans="1:12" x14ac:dyDescent="0.25">
      <c r="A1142" t="s">
        <v>6961</v>
      </c>
      <c r="B1142">
        <v>296</v>
      </c>
      <c r="C1142" t="s">
        <v>6962</v>
      </c>
      <c r="D1142" t="s">
        <v>6299</v>
      </c>
      <c r="E1142" t="s">
        <v>525</v>
      </c>
      <c r="F1142" t="s">
        <v>6296</v>
      </c>
      <c r="G1142" s="5">
        <v>0.39</v>
      </c>
      <c r="H1142">
        <v>0</v>
      </c>
      <c r="I1142">
        <v>11.7</v>
      </c>
      <c r="J1142">
        <v>30</v>
      </c>
      <c r="K1142">
        <v>2023</v>
      </c>
      <c r="L1142" s="11"/>
    </row>
    <row r="1143" spans="1:12" x14ac:dyDescent="0.25">
      <c r="A1143" t="s">
        <v>6963</v>
      </c>
      <c r="B1143">
        <v>297</v>
      </c>
      <c r="C1143" t="s">
        <v>6964</v>
      </c>
      <c r="D1143" t="s">
        <v>6281</v>
      </c>
      <c r="E1143" t="s">
        <v>122</v>
      </c>
      <c r="F1143" t="s">
        <v>6287</v>
      </c>
      <c r="G1143" s="5">
        <v>0.45</v>
      </c>
      <c r="H1143">
        <v>257.3</v>
      </c>
      <c r="I1143">
        <v>12.9</v>
      </c>
      <c r="J1143">
        <v>600</v>
      </c>
      <c r="K1143">
        <v>2023</v>
      </c>
      <c r="L1143" s="11"/>
    </row>
    <row r="1144" spans="1:12" x14ac:dyDescent="0.25">
      <c r="A1144" t="s">
        <v>6965</v>
      </c>
      <c r="B1144">
        <v>298</v>
      </c>
      <c r="C1144" t="s">
        <v>6966</v>
      </c>
      <c r="D1144" t="s">
        <v>6294</v>
      </c>
      <c r="E1144" t="s">
        <v>6387</v>
      </c>
      <c r="F1144" t="s">
        <v>132</v>
      </c>
      <c r="G1144" s="5">
        <v>0.1</v>
      </c>
      <c r="H1144">
        <v>5.3</v>
      </c>
      <c r="I1144">
        <v>0</v>
      </c>
      <c r="J1144">
        <v>53</v>
      </c>
      <c r="K1144">
        <v>2023</v>
      </c>
      <c r="L1144" s="11"/>
    </row>
    <row r="1145" spans="1:12" x14ac:dyDescent="0.25">
      <c r="A1145" t="s">
        <v>6967</v>
      </c>
      <c r="B1145">
        <v>299</v>
      </c>
      <c r="C1145" t="s">
        <v>6968</v>
      </c>
      <c r="D1145" t="s">
        <v>6299</v>
      </c>
      <c r="E1145" t="s">
        <v>6903</v>
      </c>
      <c r="F1145" t="s">
        <v>6409</v>
      </c>
      <c r="G1145" s="5">
        <v>0</v>
      </c>
      <c r="H1145">
        <v>0</v>
      </c>
      <c r="I1145">
        <v>0</v>
      </c>
      <c r="J1145">
        <v>500</v>
      </c>
      <c r="K1145">
        <v>2023</v>
      </c>
      <c r="L1145" s="11"/>
    </row>
    <row r="1146" spans="1:12" x14ac:dyDescent="0.25">
      <c r="A1146" t="s">
        <v>6969</v>
      </c>
      <c r="B1146">
        <v>300</v>
      </c>
      <c r="C1146" t="s">
        <v>6970</v>
      </c>
      <c r="D1146" t="s">
        <v>6369</v>
      </c>
      <c r="E1146" t="s">
        <v>4734</v>
      </c>
      <c r="F1146" t="s">
        <v>6313</v>
      </c>
      <c r="G1146" s="5">
        <v>0.115</v>
      </c>
      <c r="H1146">
        <v>17.2</v>
      </c>
      <c r="I1146">
        <v>17.2</v>
      </c>
      <c r="J1146">
        <v>300</v>
      </c>
      <c r="K1146">
        <v>2023</v>
      </c>
      <c r="L1146" s="11"/>
    </row>
    <row r="1147" spans="1:12" x14ac:dyDescent="0.25">
      <c r="A1147" t="s">
        <v>6971</v>
      </c>
      <c r="B1147">
        <v>301</v>
      </c>
      <c r="C1147" t="s">
        <v>6972</v>
      </c>
      <c r="D1147" t="s">
        <v>6281</v>
      </c>
      <c r="E1147" t="s">
        <v>113</v>
      </c>
      <c r="F1147" t="s">
        <v>6303</v>
      </c>
      <c r="G1147" s="5">
        <v>0.14000000000000001</v>
      </c>
      <c r="H1147">
        <v>84.2</v>
      </c>
      <c r="I1147">
        <v>0</v>
      </c>
      <c r="J1147">
        <v>600</v>
      </c>
      <c r="K1147">
        <v>2023</v>
      </c>
      <c r="L1147" s="11"/>
    </row>
    <row r="1148" spans="1:12" x14ac:dyDescent="0.25">
      <c r="A1148" t="s">
        <v>6973</v>
      </c>
      <c r="B1148">
        <v>302</v>
      </c>
      <c r="C1148" t="s">
        <v>6974</v>
      </c>
      <c r="D1148" t="s">
        <v>6369</v>
      </c>
      <c r="E1148" t="s">
        <v>6975</v>
      </c>
      <c r="F1148" t="s">
        <v>6319</v>
      </c>
      <c r="G1148" s="5">
        <v>0.38800000000000001</v>
      </c>
      <c r="H1148">
        <v>41.6</v>
      </c>
      <c r="I1148">
        <v>229.7</v>
      </c>
      <c r="J1148">
        <v>700</v>
      </c>
      <c r="K1148">
        <v>2023</v>
      </c>
      <c r="L1148" s="11"/>
    </row>
    <row r="1149" spans="1:12" x14ac:dyDescent="0.25">
      <c r="A1149" t="s">
        <v>6976</v>
      </c>
      <c r="B1149">
        <v>303</v>
      </c>
      <c r="C1149" t="s">
        <v>6977</v>
      </c>
      <c r="D1149" t="s">
        <v>6299</v>
      </c>
      <c r="E1149" t="s">
        <v>4726</v>
      </c>
      <c r="F1149" t="s">
        <v>6296</v>
      </c>
      <c r="G1149" s="5">
        <v>0.71399999999999997</v>
      </c>
      <c r="H1149">
        <v>14</v>
      </c>
      <c r="I1149">
        <v>57.4</v>
      </c>
      <c r="J1149">
        <v>99.9</v>
      </c>
      <c r="K1149">
        <v>2023</v>
      </c>
      <c r="L1149" s="11"/>
    </row>
    <row r="1150" spans="1:12" x14ac:dyDescent="0.25">
      <c r="A1150" t="s">
        <v>6978</v>
      </c>
      <c r="B1150">
        <v>304</v>
      </c>
      <c r="C1150" t="s">
        <v>6979</v>
      </c>
      <c r="D1150" t="s">
        <v>6369</v>
      </c>
      <c r="E1150" t="s">
        <v>6914</v>
      </c>
      <c r="F1150" t="s">
        <v>6437</v>
      </c>
      <c r="G1150" s="5">
        <v>0.23300000000000001</v>
      </c>
      <c r="H1150">
        <v>0</v>
      </c>
      <c r="I1150">
        <v>175</v>
      </c>
      <c r="J1150">
        <v>750</v>
      </c>
      <c r="K1150">
        <v>2023</v>
      </c>
      <c r="L1150" s="11"/>
    </row>
    <row r="1151" spans="1:12" x14ac:dyDescent="0.25">
      <c r="A1151" t="s">
        <v>6980</v>
      </c>
      <c r="B1151">
        <v>305</v>
      </c>
      <c r="C1151" t="s">
        <v>6981</v>
      </c>
      <c r="D1151" t="s">
        <v>6294</v>
      </c>
      <c r="E1151" t="s">
        <v>6631</v>
      </c>
      <c r="F1151" t="s">
        <v>6303</v>
      </c>
      <c r="G1151" s="5">
        <v>0.158</v>
      </c>
      <c r="H1151">
        <v>15.5</v>
      </c>
      <c r="I1151">
        <v>16.2</v>
      </c>
      <c r="J1151">
        <v>200</v>
      </c>
      <c r="K1151">
        <v>2023</v>
      </c>
      <c r="L1151" s="11"/>
    </row>
    <row r="1152" spans="1:12" x14ac:dyDescent="0.25">
      <c r="A1152" t="s">
        <v>6982</v>
      </c>
      <c r="B1152">
        <v>306</v>
      </c>
      <c r="C1152" t="s">
        <v>6983</v>
      </c>
      <c r="D1152" t="s">
        <v>6290</v>
      </c>
      <c r="E1152" t="s">
        <v>6761</v>
      </c>
      <c r="F1152" t="s">
        <v>6400</v>
      </c>
      <c r="G1152" s="5">
        <v>0.16</v>
      </c>
      <c r="H1152">
        <v>20.100000000000001</v>
      </c>
      <c r="I1152">
        <v>3.9</v>
      </c>
      <c r="J1152">
        <v>150</v>
      </c>
      <c r="K1152">
        <v>2023</v>
      </c>
      <c r="L1152" s="11"/>
    </row>
    <row r="1153" spans="1:12" x14ac:dyDescent="0.25">
      <c r="A1153" t="s">
        <v>6984</v>
      </c>
      <c r="B1153">
        <v>307</v>
      </c>
      <c r="C1153" t="s">
        <v>6985</v>
      </c>
      <c r="D1153" t="s">
        <v>6281</v>
      </c>
      <c r="E1153" t="s">
        <v>1001</v>
      </c>
      <c r="F1153" t="s">
        <v>84</v>
      </c>
      <c r="G1153" s="5">
        <v>0.84799999999999998</v>
      </c>
      <c r="H1153">
        <v>19.5</v>
      </c>
      <c r="I1153">
        <v>0</v>
      </c>
      <c r="J1153">
        <v>23</v>
      </c>
      <c r="K1153">
        <v>2023</v>
      </c>
      <c r="L1153" s="11"/>
    </row>
    <row r="1154" spans="1:12" x14ac:dyDescent="0.25">
      <c r="A1154" t="s">
        <v>6986</v>
      </c>
      <c r="B1154">
        <v>308</v>
      </c>
      <c r="C1154" t="s">
        <v>6987</v>
      </c>
      <c r="D1154" t="s">
        <v>6294</v>
      </c>
      <c r="E1154" t="s">
        <v>6837</v>
      </c>
      <c r="F1154" t="s">
        <v>84</v>
      </c>
      <c r="G1154" s="5">
        <v>0.74199999999999999</v>
      </c>
      <c r="H1154">
        <v>11.1</v>
      </c>
      <c r="I1154">
        <v>0</v>
      </c>
      <c r="J1154">
        <v>15</v>
      </c>
      <c r="K1154">
        <v>2023</v>
      </c>
      <c r="L1154" s="11"/>
    </row>
    <row r="1155" spans="1:12" x14ac:dyDescent="0.25">
      <c r="A1155" t="s">
        <v>6988</v>
      </c>
      <c r="B1155">
        <v>309</v>
      </c>
      <c r="C1155" t="s">
        <v>6989</v>
      </c>
      <c r="D1155" t="s">
        <v>6277</v>
      </c>
      <c r="E1155" t="s">
        <v>6358</v>
      </c>
      <c r="F1155" t="s">
        <v>6400</v>
      </c>
      <c r="G1155" s="5">
        <v>0.13200000000000001</v>
      </c>
      <c r="H1155">
        <v>46</v>
      </c>
      <c r="I1155">
        <v>0</v>
      </c>
      <c r="J1155">
        <v>350</v>
      </c>
      <c r="K1155">
        <v>2023</v>
      </c>
      <c r="L1155" s="11"/>
    </row>
    <row r="1156" spans="1:12" x14ac:dyDescent="0.25">
      <c r="A1156" t="s">
        <v>6990</v>
      </c>
      <c r="B1156">
        <v>310</v>
      </c>
      <c r="C1156" t="s">
        <v>6991</v>
      </c>
      <c r="D1156" t="s">
        <v>6299</v>
      </c>
      <c r="E1156" t="s">
        <v>6992</v>
      </c>
      <c r="F1156" t="s">
        <v>6313</v>
      </c>
      <c r="G1156" s="5">
        <v>0.20799999999999999</v>
      </c>
      <c r="H1156">
        <v>6.4</v>
      </c>
      <c r="I1156">
        <v>17.899999999999999</v>
      </c>
      <c r="J1156">
        <v>116.4</v>
      </c>
      <c r="K1156">
        <v>2023</v>
      </c>
      <c r="L1156" s="11"/>
    </row>
    <row r="1157" spans="1:12" x14ac:dyDescent="0.25">
      <c r="A1157" t="s">
        <v>6993</v>
      </c>
      <c r="B1157">
        <v>311</v>
      </c>
      <c r="C1157" t="s">
        <v>6994</v>
      </c>
      <c r="D1157" t="s">
        <v>6294</v>
      </c>
      <c r="E1157" t="s">
        <v>6736</v>
      </c>
      <c r="F1157" t="s">
        <v>6296</v>
      </c>
      <c r="G1157" s="5">
        <v>0.51100000000000001</v>
      </c>
      <c r="H1157">
        <v>15.3</v>
      </c>
      <c r="I1157">
        <v>0</v>
      </c>
      <c r="J1157">
        <v>30</v>
      </c>
      <c r="K1157">
        <v>2023</v>
      </c>
      <c r="L1157" s="11"/>
    </row>
    <row r="1158" spans="1:12" x14ac:dyDescent="0.25">
      <c r="A1158" t="s">
        <v>6995</v>
      </c>
      <c r="B1158">
        <v>312</v>
      </c>
      <c r="C1158" t="s">
        <v>6996</v>
      </c>
      <c r="D1158" t="s">
        <v>6290</v>
      </c>
      <c r="E1158" t="s">
        <v>6328</v>
      </c>
      <c r="F1158" t="s">
        <v>84</v>
      </c>
      <c r="G1158" s="5">
        <v>1</v>
      </c>
      <c r="H1158">
        <v>2.4</v>
      </c>
      <c r="I1158">
        <v>67.599999999999994</v>
      </c>
      <c r="J1158">
        <v>70</v>
      </c>
      <c r="K1158">
        <v>2023</v>
      </c>
      <c r="L1158" s="11"/>
    </row>
    <row r="1159" spans="1:12" x14ac:dyDescent="0.25">
      <c r="A1159" t="s">
        <v>6997</v>
      </c>
      <c r="B1159">
        <v>313</v>
      </c>
      <c r="C1159" t="s">
        <v>6998</v>
      </c>
      <c r="D1159" t="s">
        <v>6299</v>
      </c>
      <c r="E1159" t="s">
        <v>6336</v>
      </c>
      <c r="F1159" t="s">
        <v>6296</v>
      </c>
      <c r="G1159" s="5">
        <v>0.23499999999999999</v>
      </c>
      <c r="H1159">
        <v>197</v>
      </c>
      <c r="I1159">
        <v>38.1</v>
      </c>
      <c r="J1159" s="7">
        <v>1000</v>
      </c>
      <c r="K1159">
        <v>2023</v>
      </c>
      <c r="L1159" s="11"/>
    </row>
    <row r="1160" spans="1:12" x14ac:dyDescent="0.25">
      <c r="A1160" t="s">
        <v>6999</v>
      </c>
      <c r="B1160">
        <v>314</v>
      </c>
      <c r="C1160" t="s">
        <v>7000</v>
      </c>
      <c r="D1160" t="s">
        <v>6290</v>
      </c>
      <c r="E1160" t="s">
        <v>6328</v>
      </c>
      <c r="F1160" t="s">
        <v>84</v>
      </c>
      <c r="G1160" s="5">
        <v>0.434</v>
      </c>
      <c r="H1160">
        <v>50</v>
      </c>
      <c r="I1160">
        <v>0.8</v>
      </c>
      <c r="J1160">
        <v>117</v>
      </c>
      <c r="K1160">
        <v>2023</v>
      </c>
      <c r="L1160" s="11"/>
    </row>
    <row r="1161" spans="1:12" x14ac:dyDescent="0.25">
      <c r="A1161" t="s">
        <v>7001</v>
      </c>
      <c r="B1161">
        <v>315</v>
      </c>
      <c r="C1161" t="s">
        <v>7002</v>
      </c>
      <c r="D1161" t="s">
        <v>6290</v>
      </c>
      <c r="E1161" t="s">
        <v>6805</v>
      </c>
      <c r="F1161" t="s">
        <v>6287</v>
      </c>
      <c r="G1161" s="5">
        <v>0.2</v>
      </c>
      <c r="H1161">
        <v>10</v>
      </c>
      <c r="I1161">
        <v>0</v>
      </c>
      <c r="J1161">
        <v>50</v>
      </c>
      <c r="K1161">
        <v>2023</v>
      </c>
      <c r="L1161" s="11"/>
    </row>
    <row r="1162" spans="1:12" x14ac:dyDescent="0.25">
      <c r="A1162" t="s">
        <v>7003</v>
      </c>
      <c r="B1162">
        <v>316</v>
      </c>
      <c r="C1162" t="s">
        <v>7004</v>
      </c>
      <c r="D1162" t="s">
        <v>6299</v>
      </c>
      <c r="E1162" t="s">
        <v>6903</v>
      </c>
      <c r="F1162" t="s">
        <v>6319</v>
      </c>
      <c r="G1162" s="5">
        <v>0</v>
      </c>
      <c r="H1162">
        <v>0</v>
      </c>
      <c r="I1162">
        <v>0</v>
      </c>
      <c r="J1162" s="7">
        <v>1500</v>
      </c>
      <c r="K1162">
        <v>2023</v>
      </c>
      <c r="L1162" s="11"/>
    </row>
    <row r="1163" spans="1:12" x14ac:dyDescent="0.25">
      <c r="A1163" t="s">
        <v>7005</v>
      </c>
      <c r="B1163">
        <v>317</v>
      </c>
      <c r="C1163" t="s">
        <v>7006</v>
      </c>
      <c r="D1163" t="s">
        <v>6284</v>
      </c>
      <c r="E1163" t="s">
        <v>88</v>
      </c>
      <c r="F1163" t="s">
        <v>6316</v>
      </c>
      <c r="G1163" s="5">
        <v>1</v>
      </c>
      <c r="H1163">
        <v>0</v>
      </c>
      <c r="I1163" s="7">
        <v>1500</v>
      </c>
      <c r="J1163" s="7">
        <v>1500</v>
      </c>
      <c r="K1163">
        <v>2023</v>
      </c>
      <c r="L1163" s="11"/>
    </row>
    <row r="1164" spans="1:12" x14ac:dyDescent="0.25">
      <c r="A1164" t="s">
        <v>7007</v>
      </c>
      <c r="B1164">
        <v>318</v>
      </c>
      <c r="C1164" t="s">
        <v>7008</v>
      </c>
      <c r="D1164" t="s">
        <v>6277</v>
      </c>
      <c r="E1164" t="s">
        <v>6741</v>
      </c>
      <c r="F1164" t="s">
        <v>6296</v>
      </c>
      <c r="G1164" s="5">
        <v>0.621</v>
      </c>
      <c r="H1164">
        <v>6.1</v>
      </c>
      <c r="I1164">
        <v>6</v>
      </c>
      <c r="J1164">
        <v>19.5</v>
      </c>
      <c r="K1164">
        <v>2023</v>
      </c>
      <c r="L1164" s="11"/>
    </row>
    <row r="1165" spans="1:12" x14ac:dyDescent="0.25">
      <c r="A1165" t="s">
        <v>7009</v>
      </c>
      <c r="B1165">
        <v>319</v>
      </c>
      <c r="C1165" t="s">
        <v>7010</v>
      </c>
      <c r="D1165" t="s">
        <v>6299</v>
      </c>
      <c r="E1165" t="s">
        <v>6336</v>
      </c>
      <c r="F1165" t="s">
        <v>6313</v>
      </c>
      <c r="G1165" s="5">
        <v>0</v>
      </c>
      <c r="H1165">
        <v>0</v>
      </c>
      <c r="I1165">
        <v>0</v>
      </c>
      <c r="J1165">
        <v>450</v>
      </c>
      <c r="K1165">
        <v>2023</v>
      </c>
      <c r="L1165" s="11"/>
    </row>
    <row r="1166" spans="1:12" x14ac:dyDescent="0.25">
      <c r="A1166" t="s">
        <v>7011</v>
      </c>
      <c r="B1166">
        <v>320</v>
      </c>
      <c r="C1166" t="s">
        <v>7012</v>
      </c>
      <c r="D1166" t="s">
        <v>6369</v>
      </c>
      <c r="E1166" t="s">
        <v>4734</v>
      </c>
      <c r="F1166" t="s">
        <v>84</v>
      </c>
      <c r="G1166" s="5">
        <v>0.14699999999999999</v>
      </c>
      <c r="H1166">
        <v>22</v>
      </c>
      <c r="I1166">
        <v>0</v>
      </c>
      <c r="J1166">
        <v>150</v>
      </c>
      <c r="K1166">
        <v>2023</v>
      </c>
      <c r="L1166" s="11"/>
    </row>
    <row r="1167" spans="1:12" x14ac:dyDescent="0.25">
      <c r="A1167" t="s">
        <v>7013</v>
      </c>
      <c r="B1167">
        <v>321</v>
      </c>
      <c r="C1167" t="s">
        <v>7014</v>
      </c>
      <c r="D1167" t="s">
        <v>6299</v>
      </c>
      <c r="E1167" t="s">
        <v>6903</v>
      </c>
      <c r="F1167" t="s">
        <v>6409</v>
      </c>
      <c r="G1167" s="5">
        <v>0</v>
      </c>
      <c r="H1167">
        <v>0</v>
      </c>
      <c r="I1167">
        <v>0</v>
      </c>
      <c r="J1167">
        <v>500</v>
      </c>
      <c r="K1167">
        <v>2023</v>
      </c>
      <c r="L1167" s="11"/>
    </row>
    <row r="1168" spans="1:12" x14ac:dyDescent="0.25">
      <c r="A1168" t="s">
        <v>7015</v>
      </c>
      <c r="B1168">
        <v>322</v>
      </c>
      <c r="C1168" t="s">
        <v>7016</v>
      </c>
      <c r="D1168" t="s">
        <v>6281</v>
      </c>
      <c r="E1168" t="s">
        <v>7017</v>
      </c>
      <c r="F1168" t="s">
        <v>6319</v>
      </c>
      <c r="G1168" s="5">
        <v>0.26400000000000001</v>
      </c>
      <c r="H1168">
        <v>3.7</v>
      </c>
      <c r="I1168">
        <v>66</v>
      </c>
      <c r="J1168">
        <v>263.89999999999998</v>
      </c>
      <c r="K1168">
        <v>2023</v>
      </c>
      <c r="L1168" s="11"/>
    </row>
  </sheetData>
  <phoneticPr fontId="2" type="noConversion"/>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BE355-3663-487C-B948-58DC7622E508}">
  <dimension ref="A1:Z5792"/>
  <sheetViews>
    <sheetView workbookViewId="0">
      <pane ySplit="1" topLeftCell="A2" activePane="bottomLeft" state="frozen"/>
      <selection pane="bottomLeft"/>
    </sheetView>
  </sheetViews>
  <sheetFormatPr defaultRowHeight="15" x14ac:dyDescent="0.25"/>
  <cols>
    <col min="1" max="1" width="25" customWidth="1"/>
    <col min="2" max="2" width="25.42578125" customWidth="1"/>
    <col min="3" max="3" width="62.140625" customWidth="1"/>
    <col min="4" max="4" width="11.42578125" customWidth="1"/>
    <col min="5" max="5" width="21.140625" customWidth="1"/>
    <col min="6" max="6" width="13" customWidth="1"/>
    <col min="7" max="7" width="32.85546875" customWidth="1"/>
    <col min="8" max="8" width="24.7109375" customWidth="1"/>
    <col min="9" max="9" width="50.28515625" customWidth="1"/>
    <col min="10" max="10" width="29.7109375" bestFit="1" customWidth="1"/>
    <col min="11" max="11" width="19.7109375" customWidth="1"/>
    <col min="12" max="12" width="17.140625" customWidth="1"/>
    <col min="13" max="13" width="14.7109375" customWidth="1"/>
    <col min="14" max="14" width="26.5703125" customWidth="1"/>
    <col min="15" max="15" width="18.140625" customWidth="1"/>
    <col min="16" max="16" width="19.28515625" customWidth="1"/>
    <col min="17" max="17" width="15.28515625" customWidth="1"/>
    <col min="18" max="18" width="28.140625" bestFit="1" customWidth="1"/>
    <col min="19" max="19" width="18.5703125" customWidth="1"/>
    <col min="20" max="20" width="10.7109375" customWidth="1"/>
    <col min="25" max="25" width="52.5703125" bestFit="1" customWidth="1"/>
    <col min="26" max="26" width="31.7109375" bestFit="1" customWidth="1"/>
  </cols>
  <sheetData>
    <row r="1" spans="1:20" x14ac:dyDescent="0.25">
      <c r="A1" t="s">
        <v>0</v>
      </c>
      <c r="B1" t="s">
        <v>8743</v>
      </c>
      <c r="C1" t="s">
        <v>21</v>
      </c>
      <c r="D1" t="s">
        <v>22</v>
      </c>
      <c r="E1" t="s">
        <v>8908</v>
      </c>
      <c r="F1" t="s">
        <v>9165</v>
      </c>
      <c r="G1" t="s">
        <v>33</v>
      </c>
      <c r="H1" t="s">
        <v>8741</v>
      </c>
      <c r="I1" t="s">
        <v>8758</v>
      </c>
      <c r="J1" t="s">
        <v>8820</v>
      </c>
      <c r="K1" t="s">
        <v>1303</v>
      </c>
      <c r="L1" t="s">
        <v>1304</v>
      </c>
      <c r="M1" t="s">
        <v>9182</v>
      </c>
      <c r="N1" t="s">
        <v>8759</v>
      </c>
      <c r="O1" t="s">
        <v>8744</v>
      </c>
      <c r="P1" t="s">
        <v>8745</v>
      </c>
      <c r="Q1" t="s">
        <v>8746</v>
      </c>
      <c r="R1" t="s">
        <v>9181</v>
      </c>
      <c r="S1" t="s">
        <v>58</v>
      </c>
      <c r="T1" t="s">
        <v>8765</v>
      </c>
    </row>
    <row r="2" spans="1:20" x14ac:dyDescent="0.25">
      <c r="A2" t="s">
        <v>8742</v>
      </c>
      <c r="B2" t="s">
        <v>66</v>
      </c>
      <c r="C2" t="s">
        <v>3075</v>
      </c>
      <c r="D2" t="s">
        <v>3074</v>
      </c>
      <c r="E2" s="2">
        <v>44208</v>
      </c>
      <c r="F2">
        <v>2021</v>
      </c>
      <c r="G2" t="s">
        <v>228</v>
      </c>
      <c r="H2" t="s">
        <v>150</v>
      </c>
      <c r="I2" t="s">
        <v>84</v>
      </c>
      <c r="J2">
        <v>50</v>
      </c>
      <c r="M2" t="s">
        <v>72</v>
      </c>
      <c r="N2">
        <f>SUM(Table714[[#This Row],[Mitigation ($ million)]], Table714[[#This Row],[Adaptation ($ million)]])</f>
        <v>21.2</v>
      </c>
      <c r="O2">
        <v>15.1</v>
      </c>
      <c r="P2">
        <v>6.1</v>
      </c>
      <c r="S2" s="21" t="s">
        <v>3077</v>
      </c>
      <c r="T2" s="1" t="s">
        <v>8795</v>
      </c>
    </row>
    <row r="3" spans="1:20" x14ac:dyDescent="0.25">
      <c r="A3" t="s">
        <v>8742</v>
      </c>
      <c r="B3" t="s">
        <v>66</v>
      </c>
      <c r="C3" t="s">
        <v>3079</v>
      </c>
      <c r="D3" t="s">
        <v>3078</v>
      </c>
      <c r="E3" s="2">
        <v>44209</v>
      </c>
      <c r="F3">
        <v>2021</v>
      </c>
      <c r="G3" t="s">
        <v>1001</v>
      </c>
      <c r="H3" t="s">
        <v>150</v>
      </c>
      <c r="I3" t="s">
        <v>84</v>
      </c>
      <c r="J3">
        <v>22.2</v>
      </c>
      <c r="M3" t="s">
        <v>25</v>
      </c>
      <c r="N3">
        <f>SUM(Table714[[#This Row],[Mitigation ($ million)]], Table714[[#This Row],[Adaptation ($ million)]])</f>
        <v>3.1</v>
      </c>
      <c r="O3">
        <v>3.1</v>
      </c>
      <c r="P3">
        <v>0</v>
      </c>
      <c r="S3" s="21" t="s">
        <v>3081</v>
      </c>
      <c r="T3" s="1" t="s">
        <v>8795</v>
      </c>
    </row>
    <row r="4" spans="1:20" x14ac:dyDescent="0.25">
      <c r="A4" t="s">
        <v>8742</v>
      </c>
      <c r="B4" t="s">
        <v>91</v>
      </c>
      <c r="C4" t="s">
        <v>3354</v>
      </c>
      <c r="D4" t="s">
        <v>3353</v>
      </c>
      <c r="E4" s="2">
        <v>44209</v>
      </c>
      <c r="F4">
        <v>2021</v>
      </c>
      <c r="G4" t="s">
        <v>3356</v>
      </c>
      <c r="H4" t="s">
        <v>68</v>
      </c>
      <c r="I4" t="s">
        <v>117</v>
      </c>
      <c r="J4">
        <v>0.45</v>
      </c>
      <c r="M4" t="s">
        <v>25</v>
      </c>
      <c r="N4">
        <f>SUM(Table714[[#This Row],[Mitigation ($ million)]], Table714[[#This Row],[Adaptation ($ million)]])</f>
        <v>0.45</v>
      </c>
      <c r="O4">
        <v>0.45</v>
      </c>
      <c r="P4">
        <v>0</v>
      </c>
      <c r="S4" s="21" t="s">
        <v>3357</v>
      </c>
      <c r="T4" s="1" t="s">
        <v>8795</v>
      </c>
    </row>
    <row r="5" spans="1:20" x14ac:dyDescent="0.25">
      <c r="A5" t="s">
        <v>8742</v>
      </c>
      <c r="B5" t="s">
        <v>66</v>
      </c>
      <c r="C5" t="s">
        <v>3069</v>
      </c>
      <c r="D5" t="s">
        <v>3068</v>
      </c>
      <c r="E5" s="2">
        <v>44230</v>
      </c>
      <c r="F5">
        <v>2021</v>
      </c>
      <c r="G5" t="s">
        <v>216</v>
      </c>
      <c r="H5" t="s">
        <v>93</v>
      </c>
      <c r="I5" t="s">
        <v>117</v>
      </c>
      <c r="J5">
        <v>353.56</v>
      </c>
      <c r="M5" t="s">
        <v>72</v>
      </c>
      <c r="N5">
        <f>SUM(Table714[[#This Row],[Mitigation ($ million)]], Table714[[#This Row],[Adaptation ($ million)]])</f>
        <v>8.94</v>
      </c>
      <c r="O5">
        <v>7.64</v>
      </c>
      <c r="P5">
        <v>1.3</v>
      </c>
      <c r="S5" s="21" t="s">
        <v>3070</v>
      </c>
      <c r="T5" s="1" t="s">
        <v>8795</v>
      </c>
    </row>
    <row r="6" spans="1:20" x14ac:dyDescent="0.25">
      <c r="A6" t="s">
        <v>8742</v>
      </c>
      <c r="B6" t="s">
        <v>91</v>
      </c>
      <c r="C6" t="s">
        <v>3359</v>
      </c>
      <c r="D6" t="s">
        <v>3358</v>
      </c>
      <c r="E6" s="2">
        <v>44232</v>
      </c>
      <c r="F6">
        <v>2021</v>
      </c>
      <c r="G6" t="s">
        <v>3361</v>
      </c>
      <c r="H6" t="s">
        <v>68</v>
      </c>
      <c r="I6" t="s">
        <v>117</v>
      </c>
      <c r="J6">
        <v>0.5</v>
      </c>
      <c r="M6" t="s">
        <v>25</v>
      </c>
      <c r="N6">
        <f>SUM(Table714[[#This Row],[Mitigation ($ million)]], Table714[[#This Row],[Adaptation ($ million)]])</f>
        <v>0.2</v>
      </c>
      <c r="O6">
        <v>0.2</v>
      </c>
      <c r="P6">
        <v>0</v>
      </c>
      <c r="S6" s="21" t="s">
        <v>3362</v>
      </c>
      <c r="T6" s="1" t="s">
        <v>8795</v>
      </c>
    </row>
    <row r="7" spans="1:20" x14ac:dyDescent="0.25">
      <c r="A7" t="s">
        <v>8742</v>
      </c>
      <c r="B7" t="s">
        <v>91</v>
      </c>
      <c r="C7" t="s">
        <v>3359</v>
      </c>
      <c r="D7" t="s">
        <v>3358</v>
      </c>
      <c r="E7" s="2">
        <v>44232</v>
      </c>
      <c r="F7">
        <v>2021</v>
      </c>
      <c r="G7" t="s">
        <v>3361</v>
      </c>
      <c r="H7" t="s">
        <v>68</v>
      </c>
      <c r="I7" t="s">
        <v>117</v>
      </c>
      <c r="M7" t="s">
        <v>25</v>
      </c>
      <c r="N7">
        <f>SUM(Table714[[#This Row],[Mitigation ($ million)]], Table714[[#This Row],[Adaptation ($ million)]])</f>
        <v>0.3</v>
      </c>
      <c r="O7">
        <v>0.3</v>
      </c>
      <c r="P7">
        <v>0</v>
      </c>
      <c r="S7" s="21" t="s">
        <v>3362</v>
      </c>
      <c r="T7" s="1" t="s">
        <v>8795</v>
      </c>
    </row>
    <row r="8" spans="1:20" x14ac:dyDescent="0.25">
      <c r="A8" t="s">
        <v>8742</v>
      </c>
      <c r="B8" t="s">
        <v>66</v>
      </c>
      <c r="C8" t="s">
        <v>3364</v>
      </c>
      <c r="D8" t="s">
        <v>3363</v>
      </c>
      <c r="E8" s="2">
        <v>44252</v>
      </c>
      <c r="F8">
        <v>2021</v>
      </c>
      <c r="G8" t="s">
        <v>104</v>
      </c>
      <c r="H8" t="s">
        <v>68</v>
      </c>
      <c r="I8" t="s">
        <v>141</v>
      </c>
      <c r="J8">
        <v>0.22</v>
      </c>
      <c r="M8" t="s">
        <v>24</v>
      </c>
      <c r="N8">
        <f>SUM(Table714[[#This Row],[Mitigation ($ million)]], Table714[[#This Row],[Adaptation ($ million)]])</f>
        <v>0.22</v>
      </c>
      <c r="O8">
        <v>0</v>
      </c>
      <c r="P8">
        <v>0.22</v>
      </c>
      <c r="S8" s="21" t="s">
        <v>3365</v>
      </c>
      <c r="T8" s="1" t="s">
        <v>8795</v>
      </c>
    </row>
    <row r="9" spans="1:20" x14ac:dyDescent="0.25">
      <c r="A9" t="s">
        <v>8742</v>
      </c>
      <c r="B9" t="s">
        <v>66</v>
      </c>
      <c r="C9" t="s">
        <v>3066</v>
      </c>
      <c r="D9" t="s">
        <v>3065</v>
      </c>
      <c r="E9" s="2">
        <v>44267</v>
      </c>
      <c r="F9">
        <v>2021</v>
      </c>
      <c r="G9" t="s">
        <v>216</v>
      </c>
      <c r="H9" t="s">
        <v>93</v>
      </c>
      <c r="I9" t="s">
        <v>84</v>
      </c>
      <c r="J9">
        <v>804.08</v>
      </c>
      <c r="M9" t="s">
        <v>72</v>
      </c>
      <c r="N9">
        <f>SUM(Table714[[#This Row],[Mitigation ($ million)]], Table714[[#This Row],[Adaptation ($ million)]])</f>
        <v>133.66</v>
      </c>
      <c r="O9">
        <v>14.06</v>
      </c>
      <c r="P9">
        <v>119.6</v>
      </c>
      <c r="S9" s="21" t="s">
        <v>3067</v>
      </c>
      <c r="T9" s="1" t="s">
        <v>8795</v>
      </c>
    </row>
    <row r="10" spans="1:20" x14ac:dyDescent="0.25">
      <c r="A10" t="s">
        <v>8742</v>
      </c>
      <c r="B10" t="s">
        <v>66</v>
      </c>
      <c r="C10" t="s">
        <v>3072</v>
      </c>
      <c r="D10" t="s">
        <v>3071</v>
      </c>
      <c r="E10" s="2">
        <v>44273</v>
      </c>
      <c r="F10">
        <v>2021</v>
      </c>
      <c r="G10" t="s">
        <v>216</v>
      </c>
      <c r="H10" t="s">
        <v>93</v>
      </c>
      <c r="I10" t="s">
        <v>141</v>
      </c>
      <c r="J10">
        <v>650.78</v>
      </c>
      <c r="M10" t="s">
        <v>24</v>
      </c>
      <c r="N10">
        <f>SUM(Table714[[#This Row],[Mitigation ($ million)]], Table714[[#This Row],[Adaptation ($ million)]])</f>
        <v>135</v>
      </c>
      <c r="O10">
        <v>0</v>
      </c>
      <c r="P10">
        <v>135</v>
      </c>
      <c r="S10" s="21" t="s">
        <v>3073</v>
      </c>
      <c r="T10" s="1" t="s">
        <v>8795</v>
      </c>
    </row>
    <row r="11" spans="1:20" x14ac:dyDescent="0.25">
      <c r="A11" t="s">
        <v>8742</v>
      </c>
      <c r="B11" t="s">
        <v>66</v>
      </c>
      <c r="C11" t="s">
        <v>3072</v>
      </c>
      <c r="D11" t="s">
        <v>3071</v>
      </c>
      <c r="E11" s="2">
        <v>44273</v>
      </c>
      <c r="F11">
        <v>2021</v>
      </c>
      <c r="G11" t="s">
        <v>216</v>
      </c>
      <c r="H11" t="s">
        <v>93</v>
      </c>
      <c r="I11" t="s">
        <v>128</v>
      </c>
      <c r="M11" t="s">
        <v>24</v>
      </c>
      <c r="N11">
        <f>SUM(Table714[[#This Row],[Mitigation ($ million)]], Table714[[#This Row],[Adaptation ($ million)]])</f>
        <v>15</v>
      </c>
      <c r="O11">
        <v>0</v>
      </c>
      <c r="P11">
        <v>15</v>
      </c>
      <c r="S11" s="21" t="s">
        <v>3073</v>
      </c>
      <c r="T11" s="1" t="s">
        <v>8795</v>
      </c>
    </row>
    <row r="12" spans="1:20" x14ac:dyDescent="0.25">
      <c r="A12" t="s">
        <v>8742</v>
      </c>
      <c r="B12" t="s">
        <v>66</v>
      </c>
      <c r="C12" t="s">
        <v>2693</v>
      </c>
      <c r="D12" t="s">
        <v>2692</v>
      </c>
      <c r="E12" s="2">
        <v>44281</v>
      </c>
      <c r="F12">
        <v>2021</v>
      </c>
      <c r="G12" t="s">
        <v>288</v>
      </c>
      <c r="H12" t="s">
        <v>68</v>
      </c>
      <c r="I12" t="s">
        <v>117</v>
      </c>
      <c r="J12">
        <v>0.7581</v>
      </c>
      <c r="M12" t="s">
        <v>72</v>
      </c>
      <c r="N12">
        <f>SUM(Table714[[#This Row],[Mitigation ($ million)]], Table714[[#This Row],[Adaptation ($ million)]])</f>
        <v>3.3800217459999997E-2</v>
      </c>
      <c r="O12">
        <v>2.8773389999999999E-2</v>
      </c>
      <c r="P12">
        <v>5.0268274600000001E-3</v>
      </c>
      <c r="S12" s="21" t="s">
        <v>2696</v>
      </c>
      <c r="T12" s="1" t="s">
        <v>8795</v>
      </c>
    </row>
    <row r="13" spans="1:20" x14ac:dyDescent="0.25">
      <c r="A13" t="s">
        <v>8742</v>
      </c>
      <c r="B13" t="s">
        <v>66</v>
      </c>
      <c r="C13" t="s">
        <v>2693</v>
      </c>
      <c r="D13" t="s">
        <v>2692</v>
      </c>
      <c r="E13" s="2">
        <v>44281</v>
      </c>
      <c r="F13">
        <v>2021</v>
      </c>
      <c r="G13" t="s">
        <v>288</v>
      </c>
      <c r="H13" t="s">
        <v>68</v>
      </c>
      <c r="I13" t="s">
        <v>132</v>
      </c>
      <c r="M13" t="s">
        <v>72</v>
      </c>
      <c r="N13">
        <f>SUM(Table714[[#This Row],[Mitigation ($ million)]], Table714[[#This Row],[Adaptation ($ million)]])</f>
        <v>1.1209959800000001E-2</v>
      </c>
      <c r="O13">
        <v>9.1894999999999998E-4</v>
      </c>
      <c r="P13">
        <v>1.0291009800000001E-2</v>
      </c>
      <c r="S13" s="21" t="s">
        <v>2696</v>
      </c>
      <c r="T13" s="1" t="s">
        <v>8795</v>
      </c>
    </row>
    <row r="14" spans="1:20" x14ac:dyDescent="0.25">
      <c r="A14" t="s">
        <v>8742</v>
      </c>
      <c r="B14" t="s">
        <v>66</v>
      </c>
      <c r="C14" t="s">
        <v>2693</v>
      </c>
      <c r="D14" t="s">
        <v>2692</v>
      </c>
      <c r="E14" s="2">
        <v>44281</v>
      </c>
      <c r="F14">
        <v>2021</v>
      </c>
      <c r="G14" t="s">
        <v>288</v>
      </c>
      <c r="H14" t="s">
        <v>68</v>
      </c>
      <c r="I14" t="s">
        <v>141</v>
      </c>
      <c r="M14" t="s">
        <v>72</v>
      </c>
      <c r="N14">
        <f>SUM(Table714[[#This Row],[Mitigation ($ million)]], Table714[[#This Row],[Adaptation ($ million)]])</f>
        <v>1.67283937E-2</v>
      </c>
      <c r="O14">
        <v>2.6311199999999998E-3</v>
      </c>
      <c r="P14">
        <v>1.4097273699999999E-2</v>
      </c>
      <c r="S14" s="21" t="s">
        <v>2696</v>
      </c>
      <c r="T14" s="1" t="s">
        <v>8795</v>
      </c>
    </row>
    <row r="15" spans="1:20" x14ac:dyDescent="0.25">
      <c r="A15" t="s">
        <v>8742</v>
      </c>
      <c r="B15" t="s">
        <v>66</v>
      </c>
      <c r="C15" t="s">
        <v>2693</v>
      </c>
      <c r="D15" t="s">
        <v>2692</v>
      </c>
      <c r="E15" s="2">
        <v>44281</v>
      </c>
      <c r="F15">
        <v>2021</v>
      </c>
      <c r="G15" t="s">
        <v>288</v>
      </c>
      <c r="H15" t="s">
        <v>68</v>
      </c>
      <c r="I15" t="s">
        <v>128</v>
      </c>
      <c r="M15" t="s">
        <v>72</v>
      </c>
      <c r="N15">
        <f>SUM(Table714[[#This Row],[Mitigation ($ million)]], Table714[[#This Row],[Adaptation ($ million)]])</f>
        <v>2.7696015710000001E-2</v>
      </c>
      <c r="O15">
        <v>1.9387209999999998E-2</v>
      </c>
      <c r="P15">
        <v>8.3088057100000005E-3</v>
      </c>
      <c r="S15" s="21" t="s">
        <v>2696</v>
      </c>
      <c r="T15" s="1" t="s">
        <v>8795</v>
      </c>
    </row>
    <row r="16" spans="1:20" x14ac:dyDescent="0.25">
      <c r="A16" t="s">
        <v>8742</v>
      </c>
      <c r="B16" t="s">
        <v>66</v>
      </c>
      <c r="C16" t="s">
        <v>2693</v>
      </c>
      <c r="D16" t="s">
        <v>2692</v>
      </c>
      <c r="E16" s="2">
        <v>44281</v>
      </c>
      <c r="F16">
        <v>2021</v>
      </c>
      <c r="G16" t="s">
        <v>288</v>
      </c>
      <c r="H16" t="s">
        <v>68</v>
      </c>
      <c r="I16" t="s">
        <v>361</v>
      </c>
      <c r="M16" t="s">
        <v>72</v>
      </c>
      <c r="N16">
        <f>SUM(Table714[[#This Row],[Mitigation ($ million)]], Table714[[#This Row],[Adaptation ($ million)]])</f>
        <v>7.8795527000000002E-4</v>
      </c>
      <c r="O16">
        <v>6.8548000000000003E-4</v>
      </c>
      <c r="P16">
        <v>1.0247527E-4</v>
      </c>
      <c r="S16" s="21" t="s">
        <v>2696</v>
      </c>
      <c r="T16" s="1" t="s">
        <v>8795</v>
      </c>
    </row>
    <row r="17" spans="1:26" x14ac:dyDescent="0.25">
      <c r="A17" t="s">
        <v>8742</v>
      </c>
      <c r="B17" t="s">
        <v>66</v>
      </c>
      <c r="C17" t="s">
        <v>2693</v>
      </c>
      <c r="D17" t="s">
        <v>2692</v>
      </c>
      <c r="E17" s="2">
        <v>44281</v>
      </c>
      <c r="F17">
        <v>2021</v>
      </c>
      <c r="G17" t="s">
        <v>288</v>
      </c>
      <c r="H17" t="s">
        <v>68</v>
      </c>
      <c r="I17" t="s">
        <v>332</v>
      </c>
      <c r="M17" t="s">
        <v>72</v>
      </c>
      <c r="N17">
        <f>SUM(Table714[[#This Row],[Mitigation ($ million)]], Table714[[#This Row],[Adaptation ($ million)]])</f>
        <v>5.5392000000000002E-3</v>
      </c>
      <c r="O17">
        <v>5.5392000000000002E-3</v>
      </c>
      <c r="P17">
        <v>0</v>
      </c>
      <c r="S17" s="21" t="s">
        <v>2696</v>
      </c>
      <c r="T17" s="1" t="s">
        <v>8795</v>
      </c>
    </row>
    <row r="18" spans="1:26" x14ac:dyDescent="0.25">
      <c r="A18" t="s">
        <v>8742</v>
      </c>
      <c r="B18" t="s">
        <v>66</v>
      </c>
      <c r="C18" t="s">
        <v>2693</v>
      </c>
      <c r="D18" t="s">
        <v>2692</v>
      </c>
      <c r="E18" s="2">
        <v>44281</v>
      </c>
      <c r="F18">
        <v>2021</v>
      </c>
      <c r="G18" t="s">
        <v>288</v>
      </c>
      <c r="H18" t="s">
        <v>68</v>
      </c>
      <c r="I18" t="s">
        <v>84</v>
      </c>
      <c r="M18" t="s">
        <v>72</v>
      </c>
      <c r="N18">
        <f>SUM(Table714[[#This Row],[Mitigation ($ million)]], Table714[[#This Row],[Adaptation ($ million)]])</f>
        <v>0.28873487599999997</v>
      </c>
      <c r="O18">
        <v>6.0649849999999998E-2</v>
      </c>
      <c r="P18">
        <v>0.228085026</v>
      </c>
      <c r="S18" s="21" t="s">
        <v>2696</v>
      </c>
      <c r="T18" s="1" t="s">
        <v>8795</v>
      </c>
    </row>
    <row r="19" spans="1:26" x14ac:dyDescent="0.25">
      <c r="A19" t="s">
        <v>8742</v>
      </c>
      <c r="B19" t="s">
        <v>66</v>
      </c>
      <c r="C19" t="s">
        <v>2693</v>
      </c>
      <c r="D19" t="s">
        <v>2692</v>
      </c>
      <c r="E19" s="2">
        <v>44281</v>
      </c>
      <c r="F19">
        <v>2021</v>
      </c>
      <c r="G19" t="s">
        <v>288</v>
      </c>
      <c r="H19" t="s">
        <v>68</v>
      </c>
      <c r="I19" t="s">
        <v>71</v>
      </c>
      <c r="M19" t="s">
        <v>72</v>
      </c>
      <c r="N19">
        <f>SUM(Table714[[#This Row],[Mitigation ($ million)]], Table714[[#This Row],[Adaptation ($ million)]])</f>
        <v>3.9603369999999999E-2</v>
      </c>
      <c r="O19">
        <v>3.7864059999999998E-2</v>
      </c>
      <c r="P19">
        <v>1.73931E-3</v>
      </c>
      <c r="S19" s="21" t="s">
        <v>2696</v>
      </c>
      <c r="T19" s="1" t="s">
        <v>8795</v>
      </c>
    </row>
    <row r="20" spans="1:26" x14ac:dyDescent="0.25">
      <c r="A20" t="s">
        <v>8742</v>
      </c>
      <c r="B20" t="s">
        <v>66</v>
      </c>
      <c r="C20" t="s">
        <v>3137</v>
      </c>
      <c r="D20" t="s">
        <v>3136</v>
      </c>
      <c r="E20" s="2">
        <v>44281</v>
      </c>
      <c r="F20">
        <v>2021</v>
      </c>
      <c r="G20" t="s">
        <v>216</v>
      </c>
      <c r="H20" t="s">
        <v>93</v>
      </c>
      <c r="I20" t="s">
        <v>117</v>
      </c>
      <c r="J20">
        <v>420.72945099999998</v>
      </c>
      <c r="M20" t="s">
        <v>72</v>
      </c>
      <c r="N20">
        <f>SUM(Table714[[#This Row],[Mitigation ($ million)]], Table714[[#This Row],[Adaptation ($ million)]])</f>
        <v>26.808075000000002</v>
      </c>
      <c r="O20">
        <v>9.0269239999999993</v>
      </c>
      <c r="P20">
        <v>17.781151000000001</v>
      </c>
      <c r="S20" s="21" t="s">
        <v>3138</v>
      </c>
      <c r="T20" s="1" t="s">
        <v>8795</v>
      </c>
    </row>
    <row r="21" spans="1:26" x14ac:dyDescent="0.25">
      <c r="A21" t="s">
        <v>8742</v>
      </c>
      <c r="B21" t="s">
        <v>66</v>
      </c>
      <c r="C21" t="s">
        <v>3377</v>
      </c>
      <c r="D21" t="s">
        <v>3376</v>
      </c>
      <c r="E21" s="2">
        <v>44286</v>
      </c>
      <c r="F21">
        <v>2021</v>
      </c>
      <c r="G21" t="s">
        <v>1129</v>
      </c>
      <c r="H21" t="s">
        <v>68</v>
      </c>
      <c r="I21" t="s">
        <v>141</v>
      </c>
      <c r="J21">
        <v>1</v>
      </c>
      <c r="M21" t="s">
        <v>24</v>
      </c>
      <c r="N21">
        <f>SUM(Table714[[#This Row],[Mitigation ($ million)]], Table714[[#This Row],[Adaptation ($ million)]])</f>
        <v>0.1</v>
      </c>
      <c r="O21">
        <v>0</v>
      </c>
      <c r="P21">
        <v>0.1</v>
      </c>
      <c r="S21" s="21" t="s">
        <v>3380</v>
      </c>
      <c r="T21" s="1" t="s">
        <v>8795</v>
      </c>
    </row>
    <row r="22" spans="1:26" x14ac:dyDescent="0.25">
      <c r="A22" t="s">
        <v>8742</v>
      </c>
      <c r="B22" t="s">
        <v>66</v>
      </c>
      <c r="C22" t="s">
        <v>3377</v>
      </c>
      <c r="D22" t="s">
        <v>3376</v>
      </c>
      <c r="E22" s="2">
        <v>44286</v>
      </c>
      <c r="F22">
        <v>2021</v>
      </c>
      <c r="G22" t="s">
        <v>1129</v>
      </c>
      <c r="H22" t="s">
        <v>68</v>
      </c>
      <c r="I22" t="s">
        <v>128</v>
      </c>
      <c r="M22" t="s">
        <v>24</v>
      </c>
      <c r="N22">
        <f>SUM(Table714[[#This Row],[Mitigation ($ million)]], Table714[[#This Row],[Adaptation ($ million)]])</f>
        <v>0.1</v>
      </c>
      <c r="O22">
        <v>0</v>
      </c>
      <c r="P22">
        <v>0.1</v>
      </c>
      <c r="S22" s="21" t="s">
        <v>3380</v>
      </c>
      <c r="T22" s="1" t="s">
        <v>8795</v>
      </c>
    </row>
    <row r="23" spans="1:26" x14ac:dyDescent="0.25">
      <c r="A23" t="s">
        <v>8742</v>
      </c>
      <c r="B23" t="s">
        <v>66</v>
      </c>
      <c r="C23" t="s">
        <v>3371</v>
      </c>
      <c r="D23" t="s">
        <v>3370</v>
      </c>
      <c r="E23" s="2">
        <v>44293</v>
      </c>
      <c r="F23">
        <v>2021</v>
      </c>
      <c r="G23" t="s">
        <v>658</v>
      </c>
      <c r="H23" t="s">
        <v>68</v>
      </c>
      <c r="I23" t="s">
        <v>71</v>
      </c>
      <c r="J23">
        <v>1.3</v>
      </c>
      <c r="M23" t="s">
        <v>72</v>
      </c>
      <c r="N23">
        <f>SUM(Table714[[#This Row],[Mitigation ($ million)]], Table714[[#This Row],[Adaptation ($ million)]])</f>
        <v>0.05</v>
      </c>
      <c r="O23">
        <v>2.5000000000000001E-2</v>
      </c>
      <c r="P23">
        <v>2.5000000000000001E-2</v>
      </c>
      <c r="S23" s="21" t="s">
        <v>3339</v>
      </c>
      <c r="T23" s="1" t="s">
        <v>8795</v>
      </c>
    </row>
    <row r="24" spans="1:26" x14ac:dyDescent="0.25">
      <c r="A24" t="s">
        <v>8742</v>
      </c>
      <c r="B24" t="s">
        <v>66</v>
      </c>
      <c r="C24" t="s">
        <v>3371</v>
      </c>
      <c r="D24" t="s">
        <v>3370</v>
      </c>
      <c r="E24" s="2">
        <v>44293</v>
      </c>
      <c r="F24">
        <v>2021</v>
      </c>
      <c r="G24" t="s">
        <v>658</v>
      </c>
      <c r="H24" t="s">
        <v>68</v>
      </c>
      <c r="I24" t="s">
        <v>71</v>
      </c>
      <c r="M24" t="s">
        <v>72</v>
      </c>
      <c r="N24">
        <f>SUM(Table714[[#This Row],[Mitigation ($ million)]], Table714[[#This Row],[Adaptation ($ million)]])</f>
        <v>0.08</v>
      </c>
      <c r="O24">
        <v>0.04</v>
      </c>
      <c r="P24">
        <v>0.04</v>
      </c>
      <c r="S24" s="21" t="s">
        <v>3339</v>
      </c>
      <c r="T24" s="1" t="s">
        <v>8795</v>
      </c>
    </row>
    <row r="25" spans="1:26" x14ac:dyDescent="0.25">
      <c r="A25" t="s">
        <v>8742</v>
      </c>
      <c r="B25" t="s">
        <v>91</v>
      </c>
      <c r="C25" t="s">
        <v>2500</v>
      </c>
      <c r="D25" t="s">
        <v>2499</v>
      </c>
      <c r="E25" s="2">
        <v>44297</v>
      </c>
      <c r="F25">
        <v>2021</v>
      </c>
      <c r="G25" t="s">
        <v>2502</v>
      </c>
      <c r="H25" t="s">
        <v>68</v>
      </c>
      <c r="I25" t="s">
        <v>84</v>
      </c>
      <c r="J25">
        <v>0.17499999999999999</v>
      </c>
      <c r="M25" t="s">
        <v>24</v>
      </c>
      <c r="N25">
        <f>SUM(Table714[[#This Row],[Mitigation ($ million)]], Table714[[#This Row],[Adaptation ($ million)]])</f>
        <v>0.17499999999999999</v>
      </c>
      <c r="O25">
        <v>0</v>
      </c>
      <c r="P25">
        <v>0.17499999999999999</v>
      </c>
      <c r="S25" s="21" t="s">
        <v>2504</v>
      </c>
      <c r="T25" s="1" t="s">
        <v>8795</v>
      </c>
      <c r="Y25" s="8" t="s">
        <v>8738</v>
      </c>
      <c r="Z25" t="s">
        <v>8825</v>
      </c>
    </row>
    <row r="26" spans="1:26" x14ac:dyDescent="0.25">
      <c r="A26" t="s">
        <v>8742</v>
      </c>
      <c r="B26" t="s">
        <v>91</v>
      </c>
      <c r="C26" t="s">
        <v>3304</v>
      </c>
      <c r="D26" t="s">
        <v>3303</v>
      </c>
      <c r="E26" s="2">
        <v>44298</v>
      </c>
      <c r="F26">
        <v>2021</v>
      </c>
      <c r="G26" t="s">
        <v>945</v>
      </c>
      <c r="H26" t="s">
        <v>93</v>
      </c>
      <c r="I26" t="s">
        <v>141</v>
      </c>
      <c r="J26">
        <v>49.78</v>
      </c>
      <c r="M26" t="s">
        <v>24</v>
      </c>
      <c r="N26">
        <f>SUM(Table714[[#This Row],[Mitigation ($ million)]], Table714[[#This Row],[Adaptation ($ million)]])</f>
        <v>9.9229448700000003</v>
      </c>
      <c r="O26">
        <v>0</v>
      </c>
      <c r="P26">
        <v>9.9229448700000003</v>
      </c>
      <c r="S26" s="21" t="s">
        <v>3305</v>
      </c>
      <c r="T26" s="1" t="s">
        <v>8795</v>
      </c>
      <c r="Y26" s="9">
        <v>2021</v>
      </c>
      <c r="Z26">
        <v>69556.326000653527</v>
      </c>
    </row>
    <row r="27" spans="1:26" x14ac:dyDescent="0.25">
      <c r="A27" t="s">
        <v>8742</v>
      </c>
      <c r="B27" t="s">
        <v>91</v>
      </c>
      <c r="C27" t="s">
        <v>3304</v>
      </c>
      <c r="D27" t="s">
        <v>3303</v>
      </c>
      <c r="E27" s="2">
        <v>44298</v>
      </c>
      <c r="F27">
        <v>2021</v>
      </c>
      <c r="G27" t="s">
        <v>945</v>
      </c>
      <c r="H27" t="s">
        <v>93</v>
      </c>
      <c r="I27" t="s">
        <v>141</v>
      </c>
      <c r="M27" t="s">
        <v>24</v>
      </c>
      <c r="N27">
        <f>SUM(Table714[[#This Row],[Mitigation ($ million)]], Table714[[#This Row],[Adaptation ($ million)]])</f>
        <v>1.2556130000000001</v>
      </c>
      <c r="O27">
        <v>0</v>
      </c>
      <c r="P27">
        <v>1.2556130000000001</v>
      </c>
      <c r="S27" s="21" t="s">
        <v>3305</v>
      </c>
      <c r="T27" s="1" t="s">
        <v>8795</v>
      </c>
      <c r="Y27" s="13" t="s">
        <v>8742</v>
      </c>
      <c r="Z27">
        <v>4765.9300559279445</v>
      </c>
    </row>
    <row r="28" spans="1:26" x14ac:dyDescent="0.25">
      <c r="A28" t="s">
        <v>8742</v>
      </c>
      <c r="B28" t="s">
        <v>91</v>
      </c>
      <c r="C28" t="s">
        <v>3304</v>
      </c>
      <c r="D28" t="s">
        <v>3303</v>
      </c>
      <c r="E28" s="2">
        <v>44298</v>
      </c>
      <c r="F28">
        <v>2021</v>
      </c>
      <c r="G28" t="s">
        <v>945</v>
      </c>
      <c r="H28" t="s">
        <v>93</v>
      </c>
      <c r="I28" t="s">
        <v>141</v>
      </c>
      <c r="M28" t="s">
        <v>24</v>
      </c>
      <c r="N28">
        <f>SUM(Table714[[#This Row],[Mitigation ($ million)]], Table714[[#This Row],[Adaptation ($ million)]])</f>
        <v>11.300514</v>
      </c>
      <c r="O28">
        <v>0</v>
      </c>
      <c r="P28">
        <v>11.300514</v>
      </c>
      <c r="S28" s="21" t="s">
        <v>3305</v>
      </c>
      <c r="T28" s="1" t="s">
        <v>8795</v>
      </c>
      <c r="Y28" s="13" t="s">
        <v>914</v>
      </c>
      <c r="Z28">
        <v>2682.5211439999998</v>
      </c>
    </row>
    <row r="29" spans="1:26" x14ac:dyDescent="0.25">
      <c r="A29" t="s">
        <v>8742</v>
      </c>
      <c r="B29" t="s">
        <v>91</v>
      </c>
      <c r="C29" t="s">
        <v>703</v>
      </c>
      <c r="D29" t="s">
        <v>702</v>
      </c>
      <c r="E29" s="2">
        <v>44314</v>
      </c>
      <c r="F29">
        <v>2021</v>
      </c>
      <c r="G29" t="s">
        <v>88</v>
      </c>
      <c r="H29" t="s">
        <v>2524</v>
      </c>
      <c r="I29" t="s">
        <v>84</v>
      </c>
      <c r="J29">
        <v>4</v>
      </c>
      <c r="M29" t="s">
        <v>24</v>
      </c>
      <c r="N29">
        <f>SUM(Table714[[#This Row],[Mitigation ($ million)]], Table714[[#This Row],[Adaptation ($ million)]])</f>
        <v>1.4624061900000001</v>
      </c>
      <c r="O29">
        <v>0</v>
      </c>
      <c r="P29">
        <v>1.4624061900000001</v>
      </c>
      <c r="S29" s="21" t="s">
        <v>705</v>
      </c>
      <c r="T29" s="1" t="s">
        <v>8795</v>
      </c>
      <c r="Y29" s="13" t="s">
        <v>8816</v>
      </c>
      <c r="Z29">
        <v>5141.9999999999982</v>
      </c>
    </row>
    <row r="30" spans="1:26" x14ac:dyDescent="0.25">
      <c r="A30" t="s">
        <v>8742</v>
      </c>
      <c r="B30" t="s">
        <v>66</v>
      </c>
      <c r="C30" t="s">
        <v>2844</v>
      </c>
      <c r="D30" t="s">
        <v>2843</v>
      </c>
      <c r="E30" s="2">
        <v>44321</v>
      </c>
      <c r="F30">
        <v>2021</v>
      </c>
      <c r="G30" t="s">
        <v>104</v>
      </c>
      <c r="H30" t="s">
        <v>68</v>
      </c>
      <c r="I30" t="s">
        <v>126</v>
      </c>
      <c r="J30">
        <v>0.45</v>
      </c>
      <c r="M30" t="s">
        <v>72</v>
      </c>
      <c r="N30">
        <f>SUM(Table714[[#This Row],[Mitigation ($ million)]], Table714[[#This Row],[Adaptation ($ million)]])</f>
        <v>0.45</v>
      </c>
      <c r="O30">
        <v>0.19500000000000001</v>
      </c>
      <c r="P30">
        <v>0.255</v>
      </c>
      <c r="S30" s="21" t="s">
        <v>2845</v>
      </c>
      <c r="T30" s="1" t="s">
        <v>8795</v>
      </c>
      <c r="Y30" s="13" t="s">
        <v>8747</v>
      </c>
      <c r="Z30">
        <v>4463.8818707255996</v>
      </c>
    </row>
    <row r="31" spans="1:26" x14ac:dyDescent="0.25">
      <c r="A31" t="s">
        <v>8742</v>
      </c>
      <c r="B31" t="s">
        <v>66</v>
      </c>
      <c r="C31" t="s">
        <v>2195</v>
      </c>
      <c r="D31" t="s">
        <v>2194</v>
      </c>
      <c r="E31" s="2">
        <v>44322</v>
      </c>
      <c r="F31">
        <v>2021</v>
      </c>
      <c r="G31" t="s">
        <v>62</v>
      </c>
      <c r="H31" t="s">
        <v>68</v>
      </c>
      <c r="I31" t="s">
        <v>117</v>
      </c>
      <c r="J31">
        <v>0.15</v>
      </c>
      <c r="M31" t="s">
        <v>25</v>
      </c>
      <c r="N31">
        <f>SUM(Table714[[#This Row],[Mitigation ($ million)]], Table714[[#This Row],[Adaptation ($ million)]])</f>
        <v>0.15</v>
      </c>
      <c r="O31">
        <v>0.15</v>
      </c>
      <c r="P31">
        <v>0</v>
      </c>
      <c r="S31" s="21" t="s">
        <v>2196</v>
      </c>
      <c r="T31" s="1" t="s">
        <v>8795</v>
      </c>
      <c r="Y31" s="13" t="s">
        <v>8801</v>
      </c>
      <c r="Z31">
        <v>21212.6</v>
      </c>
    </row>
    <row r="32" spans="1:26" x14ac:dyDescent="0.25">
      <c r="A32" t="s">
        <v>8742</v>
      </c>
      <c r="B32" t="s">
        <v>66</v>
      </c>
      <c r="C32" t="s">
        <v>3382</v>
      </c>
      <c r="D32" t="s">
        <v>3381</v>
      </c>
      <c r="E32" s="2">
        <v>44322</v>
      </c>
      <c r="F32">
        <v>2021</v>
      </c>
      <c r="G32" t="s">
        <v>104</v>
      </c>
      <c r="H32" t="s">
        <v>68</v>
      </c>
      <c r="I32" t="s">
        <v>141</v>
      </c>
      <c r="J32">
        <v>0.75</v>
      </c>
      <c r="M32" t="s">
        <v>24</v>
      </c>
      <c r="N32">
        <f>SUM(Table714[[#This Row],[Mitigation ($ million)]], Table714[[#This Row],[Adaptation ($ million)]])</f>
        <v>0.75</v>
      </c>
      <c r="O32">
        <v>0</v>
      </c>
      <c r="P32">
        <v>0.75</v>
      </c>
      <c r="S32" s="21" t="s">
        <v>3383</v>
      </c>
      <c r="T32" s="1" t="s">
        <v>8795</v>
      </c>
      <c r="Y32" s="13" t="s">
        <v>11318</v>
      </c>
      <c r="Z32">
        <v>31289.39292999998</v>
      </c>
    </row>
    <row r="33" spans="1:26" x14ac:dyDescent="0.25">
      <c r="A33" t="s">
        <v>8742</v>
      </c>
      <c r="B33" t="s">
        <v>66</v>
      </c>
      <c r="C33" t="s">
        <v>3548</v>
      </c>
      <c r="D33" t="s">
        <v>3547</v>
      </c>
      <c r="E33" s="2">
        <v>44326</v>
      </c>
      <c r="F33">
        <v>2021</v>
      </c>
      <c r="G33" t="s">
        <v>201</v>
      </c>
      <c r="H33" t="s">
        <v>210</v>
      </c>
      <c r="I33" t="s">
        <v>117</v>
      </c>
      <c r="J33">
        <v>0.22500000000000001</v>
      </c>
      <c r="M33" t="s">
        <v>25</v>
      </c>
      <c r="N33">
        <f>SUM(Table714[[#This Row],[Mitigation ($ million)]], Table714[[#This Row],[Adaptation ($ million)]])</f>
        <v>0.22500000000000001</v>
      </c>
      <c r="O33">
        <v>0.22500000000000001</v>
      </c>
      <c r="P33">
        <v>0</v>
      </c>
      <c r="T33" s="1" t="s">
        <v>8795</v>
      </c>
      <c r="Y33" s="9">
        <v>2022</v>
      </c>
      <c r="Z33">
        <v>83865.18622065871</v>
      </c>
    </row>
    <row r="34" spans="1:26" x14ac:dyDescent="0.25">
      <c r="A34" t="s">
        <v>8742</v>
      </c>
      <c r="B34" t="s">
        <v>91</v>
      </c>
      <c r="C34" t="s">
        <v>2517</v>
      </c>
      <c r="D34" t="s">
        <v>2516</v>
      </c>
      <c r="E34" s="2">
        <v>44330</v>
      </c>
      <c r="F34">
        <v>2021</v>
      </c>
      <c r="G34" t="s">
        <v>104</v>
      </c>
      <c r="H34" t="s">
        <v>68</v>
      </c>
      <c r="I34" t="s">
        <v>117</v>
      </c>
      <c r="J34">
        <v>3.4359999999999999</v>
      </c>
      <c r="M34" t="s">
        <v>72</v>
      </c>
      <c r="N34">
        <f>SUM(Table714[[#This Row],[Mitigation ($ million)]], Table714[[#This Row],[Adaptation ($ million)]])</f>
        <v>0.33500000000000002</v>
      </c>
      <c r="O34">
        <v>0.13400000000000001</v>
      </c>
      <c r="P34">
        <v>0.20100000000000001</v>
      </c>
      <c r="S34" s="21" t="s">
        <v>2518</v>
      </c>
      <c r="T34" s="1" t="s">
        <v>8795</v>
      </c>
      <c r="Y34" s="13" t="s">
        <v>8742</v>
      </c>
      <c r="Z34">
        <v>7109.8748869059409</v>
      </c>
    </row>
    <row r="35" spans="1:26" x14ac:dyDescent="0.25">
      <c r="A35" t="s">
        <v>8742</v>
      </c>
      <c r="B35" t="s">
        <v>91</v>
      </c>
      <c r="C35" t="s">
        <v>2517</v>
      </c>
      <c r="D35" t="s">
        <v>2516</v>
      </c>
      <c r="E35" s="2">
        <v>44330</v>
      </c>
      <c r="F35">
        <v>2021</v>
      </c>
      <c r="G35" t="s">
        <v>104</v>
      </c>
      <c r="H35" t="s">
        <v>68</v>
      </c>
      <c r="I35" t="s">
        <v>141</v>
      </c>
      <c r="M35" t="s">
        <v>72</v>
      </c>
      <c r="N35">
        <f>SUM(Table714[[#This Row],[Mitigation ($ million)]], Table714[[#This Row],[Adaptation ($ million)]])</f>
        <v>0.33300000000000002</v>
      </c>
      <c r="O35">
        <v>0.13300000000000001</v>
      </c>
      <c r="P35">
        <v>0.2</v>
      </c>
      <c r="S35" s="21" t="s">
        <v>2518</v>
      </c>
      <c r="T35" s="1" t="s">
        <v>8795</v>
      </c>
      <c r="Y35" s="13" t="s">
        <v>914</v>
      </c>
      <c r="Z35">
        <v>1718.8480537</v>
      </c>
    </row>
    <row r="36" spans="1:26" x14ac:dyDescent="0.25">
      <c r="A36" t="s">
        <v>8742</v>
      </c>
      <c r="B36" t="s">
        <v>91</v>
      </c>
      <c r="C36" t="s">
        <v>2517</v>
      </c>
      <c r="D36" t="s">
        <v>2516</v>
      </c>
      <c r="E36" s="2">
        <v>44330</v>
      </c>
      <c r="F36">
        <v>2021</v>
      </c>
      <c r="G36" t="s">
        <v>104</v>
      </c>
      <c r="H36" t="s">
        <v>68</v>
      </c>
      <c r="I36" t="s">
        <v>332</v>
      </c>
      <c r="M36" t="s">
        <v>72</v>
      </c>
      <c r="N36">
        <f>SUM(Table714[[#This Row],[Mitigation ($ million)]], Table714[[#This Row],[Adaptation ($ million)]])</f>
        <v>0.33300000000000002</v>
      </c>
      <c r="O36">
        <v>0.13300000000000001</v>
      </c>
      <c r="P36">
        <v>0.2</v>
      </c>
      <c r="S36" s="21" t="s">
        <v>2518</v>
      </c>
      <c r="T36" s="1" t="s">
        <v>8795</v>
      </c>
      <c r="Y36" s="13" t="s">
        <v>8816</v>
      </c>
      <c r="Z36">
        <v>6013.7000000000044</v>
      </c>
    </row>
    <row r="37" spans="1:26" x14ac:dyDescent="0.25">
      <c r="A37" t="s">
        <v>8742</v>
      </c>
      <c r="B37" t="s">
        <v>91</v>
      </c>
      <c r="C37" t="s">
        <v>2517</v>
      </c>
      <c r="D37" t="s">
        <v>2516</v>
      </c>
      <c r="E37" s="2">
        <v>44330</v>
      </c>
      <c r="F37">
        <v>2021</v>
      </c>
      <c r="G37" t="s">
        <v>104</v>
      </c>
      <c r="H37" t="s">
        <v>68</v>
      </c>
      <c r="I37" t="s">
        <v>475</v>
      </c>
      <c r="M37" t="s">
        <v>72</v>
      </c>
      <c r="N37">
        <f>SUM(Table714[[#This Row],[Mitigation ($ million)]], Table714[[#This Row],[Adaptation ($ million)]])</f>
        <v>0.33300000000000002</v>
      </c>
      <c r="O37">
        <v>0.13300000000000001</v>
      </c>
      <c r="P37">
        <v>0.2</v>
      </c>
      <c r="S37" s="21" t="s">
        <v>2518</v>
      </c>
      <c r="T37" s="1" t="s">
        <v>8795</v>
      </c>
      <c r="Y37" s="13" t="s">
        <v>8747</v>
      </c>
      <c r="Z37">
        <v>5895.5293800527961</v>
      </c>
    </row>
    <row r="38" spans="1:26" x14ac:dyDescent="0.25">
      <c r="A38" t="s">
        <v>8742</v>
      </c>
      <c r="B38" t="s">
        <v>91</v>
      </c>
      <c r="C38" t="s">
        <v>2517</v>
      </c>
      <c r="D38" t="s">
        <v>2516</v>
      </c>
      <c r="E38" s="2">
        <v>44330</v>
      </c>
      <c r="F38">
        <v>2021</v>
      </c>
      <c r="G38" t="s">
        <v>104</v>
      </c>
      <c r="H38" t="s">
        <v>68</v>
      </c>
      <c r="I38" t="s">
        <v>84</v>
      </c>
      <c r="M38" t="s">
        <v>72</v>
      </c>
      <c r="N38">
        <f>SUM(Table714[[#This Row],[Mitigation ($ million)]], Table714[[#This Row],[Adaptation ($ million)]])</f>
        <v>0.33300000000000002</v>
      </c>
      <c r="O38">
        <v>0.13300000000000001</v>
      </c>
      <c r="P38">
        <v>0.2</v>
      </c>
      <c r="S38" s="21" t="s">
        <v>2518</v>
      </c>
      <c r="T38" s="1" t="s">
        <v>8795</v>
      </c>
      <c r="Y38" s="13" t="s">
        <v>8801</v>
      </c>
      <c r="Z38">
        <v>26160.30000000001</v>
      </c>
    </row>
    <row r="39" spans="1:26" x14ac:dyDescent="0.25">
      <c r="A39" t="s">
        <v>8742</v>
      </c>
      <c r="B39" t="s">
        <v>91</v>
      </c>
      <c r="C39" t="s">
        <v>2517</v>
      </c>
      <c r="D39" t="s">
        <v>2516</v>
      </c>
      <c r="E39" s="2">
        <v>44330</v>
      </c>
      <c r="F39">
        <v>2021</v>
      </c>
      <c r="G39" t="s">
        <v>104</v>
      </c>
      <c r="H39" t="s">
        <v>68</v>
      </c>
      <c r="I39" t="s">
        <v>71</v>
      </c>
      <c r="M39" t="s">
        <v>72</v>
      </c>
      <c r="N39">
        <f>SUM(Table714[[#This Row],[Mitigation ($ million)]], Table714[[#This Row],[Adaptation ($ million)]])</f>
        <v>0.33300000000000002</v>
      </c>
      <c r="O39">
        <v>0.13300000000000001</v>
      </c>
      <c r="P39">
        <v>0.2</v>
      </c>
      <c r="S39" s="21" t="s">
        <v>2518</v>
      </c>
      <c r="T39" s="1" t="s">
        <v>8795</v>
      </c>
      <c r="Y39" s="13" t="s">
        <v>11318</v>
      </c>
      <c r="Z39">
        <v>36966.93389999996</v>
      </c>
    </row>
    <row r="40" spans="1:26" x14ac:dyDescent="0.25">
      <c r="A40" t="s">
        <v>8742</v>
      </c>
      <c r="B40" t="s">
        <v>66</v>
      </c>
      <c r="C40" t="s">
        <v>3097</v>
      </c>
      <c r="D40" t="s">
        <v>3096</v>
      </c>
      <c r="E40" s="2">
        <v>44337</v>
      </c>
      <c r="F40">
        <v>2021</v>
      </c>
      <c r="G40" t="s">
        <v>168</v>
      </c>
      <c r="H40" t="s">
        <v>93</v>
      </c>
      <c r="I40" t="s">
        <v>141</v>
      </c>
      <c r="J40">
        <v>755</v>
      </c>
      <c r="M40" t="s">
        <v>72</v>
      </c>
      <c r="N40">
        <f>SUM(Table714[[#This Row],[Mitigation ($ million)]], Table714[[#This Row],[Adaptation ($ million)]])</f>
        <v>300</v>
      </c>
      <c r="O40">
        <v>2.79</v>
      </c>
      <c r="P40">
        <v>297.20999999999998</v>
      </c>
      <c r="S40" s="21" t="s">
        <v>3098</v>
      </c>
      <c r="T40" s="1" t="s">
        <v>8795</v>
      </c>
      <c r="Y40" s="9">
        <v>2023</v>
      </c>
      <c r="Z40">
        <v>99792.456808950854</v>
      </c>
    </row>
    <row r="41" spans="1:26" x14ac:dyDescent="0.25">
      <c r="A41" t="s">
        <v>8742</v>
      </c>
      <c r="B41" t="s">
        <v>66</v>
      </c>
      <c r="C41" t="s">
        <v>3097</v>
      </c>
      <c r="D41" t="s">
        <v>3096</v>
      </c>
      <c r="E41" s="2">
        <v>44337</v>
      </c>
      <c r="F41">
        <v>2021</v>
      </c>
      <c r="G41" t="s">
        <v>168</v>
      </c>
      <c r="H41" t="s">
        <v>93</v>
      </c>
      <c r="I41" t="s">
        <v>141</v>
      </c>
      <c r="M41" t="s">
        <v>72</v>
      </c>
      <c r="N41">
        <f>SUM(Table714[[#This Row],[Mitigation ($ million)]], Table714[[#This Row],[Adaptation ($ million)]])</f>
        <v>250</v>
      </c>
      <c r="O41">
        <v>2.33</v>
      </c>
      <c r="P41">
        <v>247.67</v>
      </c>
      <c r="S41" s="21" t="s">
        <v>3098</v>
      </c>
      <c r="T41" s="1" t="s">
        <v>8795</v>
      </c>
      <c r="Y41" s="13" t="s">
        <v>8742</v>
      </c>
      <c r="Z41">
        <v>10746.553252252052</v>
      </c>
    </row>
    <row r="42" spans="1:26" x14ac:dyDescent="0.25">
      <c r="A42" t="s">
        <v>8742</v>
      </c>
      <c r="B42" t="s">
        <v>91</v>
      </c>
      <c r="C42" t="s">
        <v>3308</v>
      </c>
      <c r="D42" t="s">
        <v>3307</v>
      </c>
      <c r="E42" s="2">
        <v>44337</v>
      </c>
      <c r="F42">
        <v>2021</v>
      </c>
      <c r="G42" t="s">
        <v>201</v>
      </c>
      <c r="H42" t="s">
        <v>93</v>
      </c>
      <c r="I42" t="s">
        <v>141</v>
      </c>
      <c r="J42">
        <v>245.7</v>
      </c>
      <c r="M42" t="s">
        <v>24</v>
      </c>
      <c r="N42">
        <f>SUM(Table714[[#This Row],[Mitigation ($ million)]], Table714[[#This Row],[Adaptation ($ million)]])</f>
        <v>11.867672000000001</v>
      </c>
      <c r="P42">
        <v>11.867672000000001</v>
      </c>
      <c r="S42" s="21" t="s">
        <v>3309</v>
      </c>
      <c r="T42" s="1" t="s">
        <v>8795</v>
      </c>
      <c r="Y42" s="13" t="s">
        <v>914</v>
      </c>
      <c r="Z42">
        <v>2002.0229616000001</v>
      </c>
    </row>
    <row r="43" spans="1:26" x14ac:dyDescent="0.25">
      <c r="A43" t="s">
        <v>8742</v>
      </c>
      <c r="B43" t="s">
        <v>91</v>
      </c>
      <c r="C43" t="s">
        <v>3308</v>
      </c>
      <c r="D43" t="s">
        <v>3307</v>
      </c>
      <c r="E43" s="2">
        <v>44337</v>
      </c>
      <c r="F43">
        <v>2021</v>
      </c>
      <c r="G43" t="s">
        <v>201</v>
      </c>
      <c r="H43" t="s">
        <v>93</v>
      </c>
      <c r="I43" t="s">
        <v>141</v>
      </c>
      <c r="M43" t="s">
        <v>24</v>
      </c>
      <c r="N43">
        <f>SUM(Table714[[#This Row],[Mitigation ($ million)]], Table714[[#This Row],[Adaptation ($ million)]])</f>
        <v>11.56664</v>
      </c>
      <c r="P43">
        <v>11.56664</v>
      </c>
      <c r="S43" s="21" t="s">
        <v>3309</v>
      </c>
      <c r="T43" s="1" t="s">
        <v>8795</v>
      </c>
      <c r="Y43" s="13" t="s">
        <v>8816</v>
      </c>
      <c r="Z43">
        <v>6363.199999999998</v>
      </c>
    </row>
    <row r="44" spans="1:26" x14ac:dyDescent="0.25">
      <c r="A44" t="s">
        <v>8742</v>
      </c>
      <c r="B44" t="s">
        <v>91</v>
      </c>
      <c r="C44" t="s">
        <v>3308</v>
      </c>
      <c r="D44" t="s">
        <v>3307</v>
      </c>
      <c r="E44" s="2">
        <v>44337</v>
      </c>
      <c r="F44">
        <v>2021</v>
      </c>
      <c r="G44" t="s">
        <v>201</v>
      </c>
      <c r="H44" t="s">
        <v>93</v>
      </c>
      <c r="I44" t="s">
        <v>141</v>
      </c>
      <c r="M44" t="s">
        <v>24</v>
      </c>
      <c r="N44">
        <f>SUM(Table714[[#This Row],[Mitigation ($ million)]], Table714[[#This Row],[Adaptation ($ million)]])</f>
        <v>11.565688</v>
      </c>
      <c r="P44">
        <v>11.565688</v>
      </c>
      <c r="S44" s="21" t="s">
        <v>3309</v>
      </c>
      <c r="T44" s="1" t="s">
        <v>8795</v>
      </c>
      <c r="Y44" s="13" t="s">
        <v>8747</v>
      </c>
      <c r="Z44">
        <v>6063.5523301800049</v>
      </c>
    </row>
    <row r="45" spans="1:26" x14ac:dyDescent="0.25">
      <c r="A45" t="s">
        <v>8742</v>
      </c>
      <c r="B45" t="s">
        <v>91</v>
      </c>
      <c r="C45" t="s">
        <v>3308</v>
      </c>
      <c r="D45" t="s">
        <v>3307</v>
      </c>
      <c r="E45" s="2">
        <v>44337</v>
      </c>
      <c r="F45">
        <v>2021</v>
      </c>
      <c r="G45" t="s">
        <v>201</v>
      </c>
      <c r="H45" t="s">
        <v>93</v>
      </c>
      <c r="I45" t="s">
        <v>141</v>
      </c>
      <c r="M45" t="s">
        <v>24</v>
      </c>
      <c r="N45">
        <f>SUM(Table714[[#This Row],[Mitigation ($ million)]], Table714[[#This Row],[Adaptation ($ million)]])</f>
        <v>27.465183</v>
      </c>
      <c r="P45">
        <v>27.465183</v>
      </c>
      <c r="S45" s="21" t="s">
        <v>3309</v>
      </c>
      <c r="T45" s="1" t="s">
        <v>8795</v>
      </c>
      <c r="Y45" s="13" t="s">
        <v>8801</v>
      </c>
      <c r="Z45">
        <v>29441.999999999985</v>
      </c>
    </row>
    <row r="46" spans="1:26" x14ac:dyDescent="0.25">
      <c r="A46" t="s">
        <v>8742</v>
      </c>
      <c r="B46" t="s">
        <v>91</v>
      </c>
      <c r="C46" t="s">
        <v>3308</v>
      </c>
      <c r="D46" t="s">
        <v>3307</v>
      </c>
      <c r="E46" s="2">
        <v>44337</v>
      </c>
      <c r="F46">
        <v>2021</v>
      </c>
      <c r="G46" t="s">
        <v>201</v>
      </c>
      <c r="H46" t="s">
        <v>93</v>
      </c>
      <c r="I46" t="s">
        <v>141</v>
      </c>
      <c r="M46" t="s">
        <v>24</v>
      </c>
      <c r="N46">
        <f>SUM(Table714[[#This Row],[Mitigation ($ million)]], Table714[[#This Row],[Adaptation ($ million)]])</f>
        <v>26.768509999999999</v>
      </c>
      <c r="P46">
        <v>26.768509999999999</v>
      </c>
      <c r="S46" s="21" t="s">
        <v>3309</v>
      </c>
      <c r="T46" s="1" t="s">
        <v>8795</v>
      </c>
      <c r="Y46" s="13" t="s">
        <v>11318</v>
      </c>
      <c r="Z46">
        <v>45175.128264918814</v>
      </c>
    </row>
    <row r="47" spans="1:26" x14ac:dyDescent="0.25">
      <c r="A47" t="s">
        <v>8742</v>
      </c>
      <c r="B47" t="s">
        <v>91</v>
      </c>
      <c r="C47" t="s">
        <v>3308</v>
      </c>
      <c r="D47" t="s">
        <v>3307</v>
      </c>
      <c r="E47" s="2">
        <v>44337</v>
      </c>
      <c r="F47">
        <v>2021</v>
      </c>
      <c r="G47" t="s">
        <v>201</v>
      </c>
      <c r="H47" t="s">
        <v>93</v>
      </c>
      <c r="I47" t="s">
        <v>141</v>
      </c>
      <c r="M47" t="s">
        <v>24</v>
      </c>
      <c r="N47">
        <f>SUM(Table714[[#This Row],[Mitigation ($ million)]], Table714[[#This Row],[Adaptation ($ million)]])</f>
        <v>26.766307000000001</v>
      </c>
      <c r="P47">
        <v>26.766307000000001</v>
      </c>
      <c r="S47" s="21" t="s">
        <v>3309</v>
      </c>
      <c r="T47" s="1" t="s">
        <v>8795</v>
      </c>
      <c r="Y47" s="9" t="s">
        <v>8739</v>
      </c>
      <c r="Z47">
        <v>253213.96903026308</v>
      </c>
    </row>
    <row r="48" spans="1:26" x14ac:dyDescent="0.25">
      <c r="A48" t="s">
        <v>8742</v>
      </c>
      <c r="B48" t="s">
        <v>66</v>
      </c>
      <c r="C48" t="s">
        <v>3245</v>
      </c>
      <c r="D48" t="s">
        <v>3244</v>
      </c>
      <c r="E48" s="2">
        <v>44344</v>
      </c>
      <c r="F48">
        <v>2021</v>
      </c>
      <c r="G48" t="s">
        <v>397</v>
      </c>
      <c r="H48" t="s">
        <v>93</v>
      </c>
      <c r="I48" t="s">
        <v>84</v>
      </c>
      <c r="J48">
        <v>215.72</v>
      </c>
      <c r="M48" t="s">
        <v>25</v>
      </c>
      <c r="N48">
        <f>SUM(Table714[[#This Row],[Mitigation ($ million)]], Table714[[#This Row],[Adaptation ($ million)]])</f>
        <v>9.9</v>
      </c>
      <c r="O48">
        <v>9.9</v>
      </c>
      <c r="S48" s="21" t="s">
        <v>3246</v>
      </c>
      <c r="T48" s="1" t="s">
        <v>8795</v>
      </c>
    </row>
    <row r="49" spans="1:20" x14ac:dyDescent="0.25">
      <c r="A49" t="s">
        <v>8742</v>
      </c>
      <c r="B49" t="s">
        <v>66</v>
      </c>
      <c r="C49" t="s">
        <v>3527</v>
      </c>
      <c r="D49" t="s">
        <v>3526</v>
      </c>
      <c r="E49" s="2">
        <v>44344</v>
      </c>
      <c r="F49">
        <v>2021</v>
      </c>
      <c r="G49" t="s">
        <v>216</v>
      </c>
      <c r="H49" t="s">
        <v>68</v>
      </c>
      <c r="I49" t="s">
        <v>128</v>
      </c>
      <c r="J49">
        <v>0.2</v>
      </c>
      <c r="M49" t="s">
        <v>25</v>
      </c>
      <c r="N49">
        <f>SUM(Table714[[#This Row],[Mitigation ($ million)]], Table714[[#This Row],[Adaptation ($ million)]])</f>
        <v>0.1</v>
      </c>
      <c r="O49">
        <v>0.1</v>
      </c>
      <c r="S49" s="21" t="s">
        <v>3528</v>
      </c>
      <c r="T49" s="1" t="s">
        <v>8795</v>
      </c>
    </row>
    <row r="50" spans="1:20" x14ac:dyDescent="0.25">
      <c r="A50" t="s">
        <v>8742</v>
      </c>
      <c r="B50" t="s">
        <v>66</v>
      </c>
      <c r="C50" t="s">
        <v>2347</v>
      </c>
      <c r="D50" t="s">
        <v>3390</v>
      </c>
      <c r="E50" s="2">
        <v>44350</v>
      </c>
      <c r="F50">
        <v>2021</v>
      </c>
      <c r="G50" t="s">
        <v>216</v>
      </c>
      <c r="H50" t="s">
        <v>68</v>
      </c>
      <c r="I50" t="s">
        <v>117</v>
      </c>
      <c r="J50">
        <v>0.18348800000000001</v>
      </c>
      <c r="M50" t="s">
        <v>72</v>
      </c>
      <c r="N50">
        <f>SUM(Table714[[#This Row],[Mitigation ($ million)]], Table714[[#This Row],[Adaptation ($ million)]])</f>
        <v>1.8348799999999998E-2</v>
      </c>
      <c r="O50">
        <v>1.28442E-2</v>
      </c>
      <c r="P50">
        <v>5.5046000000000001E-3</v>
      </c>
      <c r="S50" s="21" t="s">
        <v>3391</v>
      </c>
      <c r="T50" s="1" t="s">
        <v>8795</v>
      </c>
    </row>
    <row r="51" spans="1:20" x14ac:dyDescent="0.25">
      <c r="A51" t="s">
        <v>8742</v>
      </c>
      <c r="B51" t="s">
        <v>91</v>
      </c>
      <c r="C51" t="s">
        <v>3086</v>
      </c>
      <c r="D51" t="s">
        <v>3085</v>
      </c>
      <c r="E51" s="2">
        <v>44355</v>
      </c>
      <c r="F51">
        <v>2021</v>
      </c>
      <c r="G51" t="s">
        <v>88</v>
      </c>
      <c r="H51" t="s">
        <v>93</v>
      </c>
      <c r="I51" t="s">
        <v>141</v>
      </c>
      <c r="J51">
        <v>90</v>
      </c>
      <c r="M51" t="s">
        <v>72</v>
      </c>
      <c r="N51">
        <f>SUM(Table714[[#This Row],[Mitigation ($ million)]], Table714[[#This Row],[Adaptation ($ million)]])</f>
        <v>23.7</v>
      </c>
      <c r="O51">
        <v>3.5</v>
      </c>
      <c r="P51">
        <v>20.2</v>
      </c>
      <c r="S51" s="21" t="s">
        <v>3087</v>
      </c>
      <c r="T51" s="1" t="s">
        <v>8795</v>
      </c>
    </row>
    <row r="52" spans="1:20" x14ac:dyDescent="0.25">
      <c r="A52" t="s">
        <v>8742</v>
      </c>
      <c r="B52" t="s">
        <v>66</v>
      </c>
      <c r="C52" t="s">
        <v>3513</v>
      </c>
      <c r="D52" t="s">
        <v>3512</v>
      </c>
      <c r="E52" s="2">
        <v>44356</v>
      </c>
      <c r="F52">
        <v>2021</v>
      </c>
      <c r="G52" t="s">
        <v>104</v>
      </c>
      <c r="H52" t="s">
        <v>68</v>
      </c>
      <c r="I52" t="s">
        <v>126</v>
      </c>
      <c r="J52">
        <v>0.2</v>
      </c>
      <c r="M52" t="s">
        <v>72</v>
      </c>
      <c r="N52">
        <f>SUM(Table714[[#This Row],[Mitigation ($ million)]], Table714[[#This Row],[Adaptation ($ million)]])</f>
        <v>0.13333333</v>
      </c>
      <c r="O52">
        <v>6.6666669999999997E-2</v>
      </c>
      <c r="P52">
        <v>6.6666660000000003E-2</v>
      </c>
      <c r="S52" s="21" t="s">
        <v>3514</v>
      </c>
      <c r="T52" s="1" t="s">
        <v>8795</v>
      </c>
    </row>
    <row r="53" spans="1:20" x14ac:dyDescent="0.25">
      <c r="A53" t="s">
        <v>8742</v>
      </c>
      <c r="B53" t="s">
        <v>66</v>
      </c>
      <c r="C53" t="s">
        <v>2997</v>
      </c>
      <c r="D53" t="s">
        <v>2996</v>
      </c>
      <c r="E53" s="2">
        <v>44357</v>
      </c>
      <c r="F53">
        <v>2021</v>
      </c>
      <c r="G53" t="s">
        <v>201</v>
      </c>
      <c r="H53" t="s">
        <v>68</v>
      </c>
      <c r="I53" t="s">
        <v>332</v>
      </c>
      <c r="J53">
        <v>4.5999999999999996</v>
      </c>
      <c r="M53" t="s">
        <v>72</v>
      </c>
      <c r="N53">
        <f>SUM(Table714[[#This Row],[Mitigation ($ million)]], Table714[[#This Row],[Adaptation ($ million)]])</f>
        <v>0.67800000000000005</v>
      </c>
      <c r="O53">
        <v>0.46300000000000002</v>
      </c>
      <c r="P53">
        <v>0.215</v>
      </c>
      <c r="S53" s="21" t="s">
        <v>2999</v>
      </c>
      <c r="T53" s="1" t="s">
        <v>8795</v>
      </c>
    </row>
    <row r="54" spans="1:20" x14ac:dyDescent="0.25">
      <c r="A54" t="s">
        <v>8742</v>
      </c>
      <c r="B54" t="s">
        <v>66</v>
      </c>
      <c r="C54" t="s">
        <v>2997</v>
      </c>
      <c r="D54" t="s">
        <v>2996</v>
      </c>
      <c r="E54" s="2">
        <v>44357</v>
      </c>
      <c r="F54">
        <v>2021</v>
      </c>
      <c r="G54" t="s">
        <v>201</v>
      </c>
      <c r="H54" t="s">
        <v>68</v>
      </c>
      <c r="I54" t="s">
        <v>126</v>
      </c>
      <c r="M54" t="s">
        <v>72</v>
      </c>
      <c r="N54">
        <f>SUM(Table714[[#This Row],[Mitigation ($ million)]], Table714[[#This Row],[Adaptation ($ million)]])</f>
        <v>0.13</v>
      </c>
      <c r="P54">
        <v>0.13</v>
      </c>
      <c r="S54" s="21" t="s">
        <v>2999</v>
      </c>
      <c r="T54" s="1" t="s">
        <v>8795</v>
      </c>
    </row>
    <row r="55" spans="1:20" x14ac:dyDescent="0.25">
      <c r="A55" t="s">
        <v>8742</v>
      </c>
      <c r="B55" t="s">
        <v>66</v>
      </c>
      <c r="C55" t="s">
        <v>3211</v>
      </c>
      <c r="D55" t="s">
        <v>3210</v>
      </c>
      <c r="E55" s="2">
        <v>44363</v>
      </c>
      <c r="F55">
        <v>2021</v>
      </c>
      <c r="G55" t="s">
        <v>88</v>
      </c>
      <c r="H55" t="s">
        <v>93</v>
      </c>
      <c r="I55" t="s">
        <v>84</v>
      </c>
      <c r="J55">
        <v>904.6</v>
      </c>
      <c r="M55" t="s">
        <v>25</v>
      </c>
      <c r="N55">
        <f>SUM(Table714[[#This Row],[Mitigation ($ million)]], Table714[[#This Row],[Adaptation ($ million)]])</f>
        <v>42.503999999999998</v>
      </c>
      <c r="O55">
        <v>42.503999999999998</v>
      </c>
      <c r="S55" s="21" t="s">
        <v>3212</v>
      </c>
      <c r="T55" s="1" t="s">
        <v>8795</v>
      </c>
    </row>
    <row r="56" spans="1:20" x14ac:dyDescent="0.25">
      <c r="A56" t="s">
        <v>8742</v>
      </c>
      <c r="B56" t="s">
        <v>66</v>
      </c>
      <c r="C56" t="s">
        <v>3388</v>
      </c>
      <c r="D56" t="s">
        <v>3387</v>
      </c>
      <c r="E56" s="2">
        <v>44365</v>
      </c>
      <c r="F56">
        <v>2021</v>
      </c>
      <c r="G56" t="s">
        <v>88</v>
      </c>
      <c r="H56" t="s">
        <v>68</v>
      </c>
      <c r="I56" t="s">
        <v>361</v>
      </c>
      <c r="J56">
        <v>7</v>
      </c>
      <c r="M56" t="s">
        <v>24</v>
      </c>
      <c r="N56">
        <f>SUM(Table714[[#This Row],[Mitigation ($ million)]], Table714[[#This Row],[Adaptation ($ million)]])</f>
        <v>0</v>
      </c>
      <c r="S56" s="21" t="s">
        <v>3389</v>
      </c>
      <c r="T56" s="1" t="s">
        <v>8795</v>
      </c>
    </row>
    <row r="57" spans="1:20" x14ac:dyDescent="0.25">
      <c r="A57" t="s">
        <v>8742</v>
      </c>
      <c r="B57" t="s">
        <v>66</v>
      </c>
      <c r="C57" t="s">
        <v>3385</v>
      </c>
      <c r="D57" t="s">
        <v>3384</v>
      </c>
      <c r="E57" s="2">
        <v>44377</v>
      </c>
      <c r="F57">
        <v>2021</v>
      </c>
      <c r="G57" t="s">
        <v>424</v>
      </c>
      <c r="H57" t="s">
        <v>68</v>
      </c>
      <c r="I57" t="s">
        <v>117</v>
      </c>
      <c r="J57">
        <v>1</v>
      </c>
      <c r="M57" t="s">
        <v>25</v>
      </c>
      <c r="N57">
        <f>SUM(Table714[[#This Row],[Mitigation ($ million)]], Table714[[#This Row],[Adaptation ($ million)]])</f>
        <v>0.7</v>
      </c>
      <c r="O57">
        <v>0.7</v>
      </c>
      <c r="S57" s="21" t="s">
        <v>3386</v>
      </c>
      <c r="T57" s="1" t="s">
        <v>8795</v>
      </c>
    </row>
    <row r="58" spans="1:20" x14ac:dyDescent="0.25">
      <c r="A58" t="s">
        <v>8742</v>
      </c>
      <c r="B58" t="s">
        <v>66</v>
      </c>
      <c r="C58" t="s">
        <v>2867</v>
      </c>
      <c r="D58" t="s">
        <v>2866</v>
      </c>
      <c r="E58" s="2">
        <v>44377</v>
      </c>
      <c r="F58">
        <v>2021</v>
      </c>
      <c r="G58" t="s">
        <v>2869</v>
      </c>
      <c r="H58" t="s">
        <v>68</v>
      </c>
      <c r="I58" t="s">
        <v>71</v>
      </c>
      <c r="J58">
        <v>1.994</v>
      </c>
      <c r="M58" t="s">
        <v>25</v>
      </c>
      <c r="N58">
        <f>SUM(Table714[[#This Row],[Mitigation ($ million)]], Table714[[#This Row],[Adaptation ($ million)]])</f>
        <v>0.25</v>
      </c>
      <c r="O58">
        <v>0.25</v>
      </c>
      <c r="S58" s="21" t="s">
        <v>2871</v>
      </c>
      <c r="T58" s="1" t="s">
        <v>8795</v>
      </c>
    </row>
    <row r="59" spans="1:20" x14ac:dyDescent="0.25">
      <c r="A59" t="s">
        <v>8742</v>
      </c>
      <c r="B59" t="s">
        <v>66</v>
      </c>
      <c r="C59" t="s">
        <v>2867</v>
      </c>
      <c r="D59" t="s">
        <v>2866</v>
      </c>
      <c r="E59" s="2">
        <v>44377</v>
      </c>
      <c r="F59">
        <v>2021</v>
      </c>
      <c r="G59" t="s">
        <v>2869</v>
      </c>
      <c r="H59" t="s">
        <v>68</v>
      </c>
      <c r="I59" t="s">
        <v>117</v>
      </c>
      <c r="M59" t="s">
        <v>25</v>
      </c>
      <c r="N59">
        <f>SUM(Table714[[#This Row],[Mitigation ($ million)]], Table714[[#This Row],[Adaptation ($ million)]])</f>
        <v>0.25</v>
      </c>
      <c r="O59">
        <v>0.25</v>
      </c>
      <c r="S59" s="21" t="s">
        <v>2871</v>
      </c>
      <c r="T59" s="1" t="s">
        <v>8795</v>
      </c>
    </row>
    <row r="60" spans="1:20" x14ac:dyDescent="0.25">
      <c r="A60" t="s">
        <v>8742</v>
      </c>
      <c r="B60" t="s">
        <v>66</v>
      </c>
      <c r="C60" t="s">
        <v>2867</v>
      </c>
      <c r="D60" t="s">
        <v>2866</v>
      </c>
      <c r="E60" s="2">
        <v>44377</v>
      </c>
      <c r="F60">
        <v>2021</v>
      </c>
      <c r="G60" t="s">
        <v>2869</v>
      </c>
      <c r="H60" t="s">
        <v>68</v>
      </c>
      <c r="I60" t="s">
        <v>71</v>
      </c>
      <c r="M60" t="s">
        <v>25</v>
      </c>
      <c r="N60">
        <f>SUM(Table714[[#This Row],[Mitigation ($ million)]], Table714[[#This Row],[Adaptation ($ million)]])</f>
        <v>0.25</v>
      </c>
      <c r="O60">
        <v>0.25</v>
      </c>
      <c r="S60" s="21" t="s">
        <v>2871</v>
      </c>
      <c r="T60" s="1" t="s">
        <v>8795</v>
      </c>
    </row>
    <row r="61" spans="1:20" x14ac:dyDescent="0.25">
      <c r="A61" t="s">
        <v>8742</v>
      </c>
      <c r="B61" t="s">
        <v>66</v>
      </c>
      <c r="C61" t="s">
        <v>2867</v>
      </c>
      <c r="D61" t="s">
        <v>2866</v>
      </c>
      <c r="E61" s="2">
        <v>44377</v>
      </c>
      <c r="F61">
        <v>2021</v>
      </c>
      <c r="G61" t="s">
        <v>2869</v>
      </c>
      <c r="H61" t="s">
        <v>68</v>
      </c>
      <c r="I61" t="s">
        <v>117</v>
      </c>
      <c r="M61" t="s">
        <v>25</v>
      </c>
      <c r="N61">
        <f>SUM(Table714[[#This Row],[Mitigation ($ million)]], Table714[[#This Row],[Adaptation ($ million)]])</f>
        <v>0.25</v>
      </c>
      <c r="O61">
        <v>0.25</v>
      </c>
      <c r="S61" s="21" t="s">
        <v>2871</v>
      </c>
      <c r="T61" s="1" t="s">
        <v>8795</v>
      </c>
    </row>
    <row r="62" spans="1:20" x14ac:dyDescent="0.25">
      <c r="A62" t="s">
        <v>8742</v>
      </c>
      <c r="B62" t="s">
        <v>66</v>
      </c>
      <c r="C62" t="s">
        <v>2867</v>
      </c>
      <c r="D62" t="s">
        <v>2866</v>
      </c>
      <c r="E62" s="2">
        <v>44377</v>
      </c>
      <c r="F62">
        <v>2021</v>
      </c>
      <c r="G62" t="s">
        <v>2869</v>
      </c>
      <c r="H62" t="s">
        <v>68</v>
      </c>
      <c r="I62" t="s">
        <v>71</v>
      </c>
      <c r="M62" t="s">
        <v>25</v>
      </c>
      <c r="N62">
        <f>SUM(Table714[[#This Row],[Mitigation ($ million)]], Table714[[#This Row],[Adaptation ($ million)]])</f>
        <v>0.47499999999999998</v>
      </c>
      <c r="O62">
        <v>0.47499999999999998</v>
      </c>
      <c r="S62" s="21" t="s">
        <v>2871</v>
      </c>
      <c r="T62" s="1" t="s">
        <v>8795</v>
      </c>
    </row>
    <row r="63" spans="1:20" x14ac:dyDescent="0.25">
      <c r="A63" t="s">
        <v>8742</v>
      </c>
      <c r="B63" t="s">
        <v>66</v>
      </c>
      <c r="C63" t="s">
        <v>2867</v>
      </c>
      <c r="D63" t="s">
        <v>2866</v>
      </c>
      <c r="E63" s="2">
        <v>44377</v>
      </c>
      <c r="F63">
        <v>2021</v>
      </c>
      <c r="G63" t="s">
        <v>2869</v>
      </c>
      <c r="H63" t="s">
        <v>68</v>
      </c>
      <c r="I63" t="s">
        <v>117</v>
      </c>
      <c r="M63" t="s">
        <v>25</v>
      </c>
      <c r="N63">
        <f>SUM(Table714[[#This Row],[Mitigation ($ million)]], Table714[[#This Row],[Adaptation ($ million)]])</f>
        <v>0.45</v>
      </c>
      <c r="O63">
        <v>0.45</v>
      </c>
      <c r="S63" s="21" t="s">
        <v>2871</v>
      </c>
      <c r="T63" s="1" t="s">
        <v>8795</v>
      </c>
    </row>
    <row r="64" spans="1:20" x14ac:dyDescent="0.25">
      <c r="A64" t="s">
        <v>8742</v>
      </c>
      <c r="B64" t="s">
        <v>66</v>
      </c>
      <c r="C64" t="s">
        <v>2867</v>
      </c>
      <c r="D64" t="s">
        <v>2866</v>
      </c>
      <c r="E64" s="2">
        <v>44377</v>
      </c>
      <c r="F64">
        <v>2021</v>
      </c>
      <c r="G64" t="s">
        <v>2869</v>
      </c>
      <c r="H64" t="s">
        <v>68</v>
      </c>
      <c r="I64" t="s">
        <v>71</v>
      </c>
      <c r="M64" t="s">
        <v>25</v>
      </c>
      <c r="N64">
        <f>SUM(Table714[[#This Row],[Mitigation ($ million)]], Table714[[#This Row],[Adaptation ($ million)]])</f>
        <v>0</v>
      </c>
      <c r="S64" s="21" t="s">
        <v>2871</v>
      </c>
      <c r="T64" s="1" t="s">
        <v>8795</v>
      </c>
    </row>
    <row r="65" spans="1:20" x14ac:dyDescent="0.25">
      <c r="A65" t="s">
        <v>8742</v>
      </c>
      <c r="B65" t="s">
        <v>66</v>
      </c>
      <c r="C65" t="s">
        <v>3374</v>
      </c>
      <c r="D65" t="s">
        <v>3373</v>
      </c>
      <c r="E65" s="2">
        <v>44383</v>
      </c>
      <c r="F65">
        <v>2021</v>
      </c>
      <c r="G65" t="s">
        <v>88</v>
      </c>
      <c r="H65" t="s">
        <v>68</v>
      </c>
      <c r="I65" t="s">
        <v>141</v>
      </c>
      <c r="J65">
        <v>2</v>
      </c>
      <c r="M65" t="s">
        <v>24</v>
      </c>
      <c r="N65">
        <f>SUM(Table714[[#This Row],[Mitigation ($ million)]], Table714[[#This Row],[Adaptation ($ million)]])</f>
        <v>1</v>
      </c>
      <c r="P65">
        <v>1</v>
      </c>
      <c r="S65" s="21" t="s">
        <v>3375</v>
      </c>
      <c r="T65" s="1" t="s">
        <v>8795</v>
      </c>
    </row>
    <row r="66" spans="1:20" x14ac:dyDescent="0.25">
      <c r="A66" t="s">
        <v>8742</v>
      </c>
      <c r="B66" t="s">
        <v>66</v>
      </c>
      <c r="C66" t="s">
        <v>3239</v>
      </c>
      <c r="D66" t="s">
        <v>3238</v>
      </c>
      <c r="E66" s="2">
        <v>44386</v>
      </c>
      <c r="F66">
        <v>2021</v>
      </c>
      <c r="G66" t="s">
        <v>397</v>
      </c>
      <c r="H66" t="s">
        <v>93</v>
      </c>
      <c r="I66" t="s">
        <v>361</v>
      </c>
      <c r="J66">
        <v>161.85</v>
      </c>
      <c r="M66" t="s">
        <v>72</v>
      </c>
      <c r="N66">
        <f>SUM(Table714[[#This Row],[Mitigation ($ million)]], Table714[[#This Row],[Adaptation ($ million)]])</f>
        <v>1.1599999999999999</v>
      </c>
      <c r="O66">
        <v>1</v>
      </c>
      <c r="P66">
        <v>0.16</v>
      </c>
      <c r="S66" s="21" t="s">
        <v>3240</v>
      </c>
      <c r="T66" s="1" t="s">
        <v>8795</v>
      </c>
    </row>
    <row r="67" spans="1:20" x14ac:dyDescent="0.25">
      <c r="A67" t="s">
        <v>8742</v>
      </c>
      <c r="B67" t="s">
        <v>66</v>
      </c>
      <c r="C67" t="s">
        <v>3239</v>
      </c>
      <c r="D67" t="s">
        <v>3238</v>
      </c>
      <c r="E67" s="2">
        <v>44386</v>
      </c>
      <c r="F67">
        <v>2021</v>
      </c>
      <c r="G67" t="s">
        <v>397</v>
      </c>
      <c r="H67" t="s">
        <v>93</v>
      </c>
      <c r="I67" t="s">
        <v>361</v>
      </c>
      <c r="M67" t="s">
        <v>72</v>
      </c>
      <c r="N67">
        <f>SUM(Table714[[#This Row],[Mitigation ($ million)]], Table714[[#This Row],[Adaptation ($ million)]])</f>
        <v>1.6850000000000001</v>
      </c>
      <c r="O67">
        <v>1.4750000000000001</v>
      </c>
      <c r="P67">
        <v>0.21</v>
      </c>
      <c r="S67" s="21" t="s">
        <v>3240</v>
      </c>
      <c r="T67" s="1" t="s">
        <v>8795</v>
      </c>
    </row>
    <row r="68" spans="1:20" x14ac:dyDescent="0.25">
      <c r="A68" t="s">
        <v>8742</v>
      </c>
      <c r="B68" t="s">
        <v>91</v>
      </c>
      <c r="C68" t="s">
        <v>3367</v>
      </c>
      <c r="D68" t="s">
        <v>3366</v>
      </c>
      <c r="E68" s="2">
        <v>44387</v>
      </c>
      <c r="F68">
        <v>2021</v>
      </c>
      <c r="G68" t="s">
        <v>88</v>
      </c>
      <c r="H68" t="s">
        <v>68</v>
      </c>
      <c r="I68" t="s">
        <v>128</v>
      </c>
      <c r="J68">
        <v>1</v>
      </c>
      <c r="M68" t="s">
        <v>72</v>
      </c>
      <c r="N68">
        <f>SUM(Table714[[#This Row],[Mitigation ($ million)]], Table714[[#This Row],[Adaptation ($ million)]])</f>
        <v>1</v>
      </c>
      <c r="O68">
        <v>0.5</v>
      </c>
      <c r="P68">
        <v>0.5</v>
      </c>
      <c r="S68" s="21" t="s">
        <v>3369</v>
      </c>
      <c r="T68" s="1" t="s">
        <v>8795</v>
      </c>
    </row>
    <row r="69" spans="1:20" x14ac:dyDescent="0.25">
      <c r="A69" t="s">
        <v>8742</v>
      </c>
      <c r="B69" t="s">
        <v>66</v>
      </c>
      <c r="C69" t="s">
        <v>3341</v>
      </c>
      <c r="D69" t="s">
        <v>3340</v>
      </c>
      <c r="E69" s="2">
        <v>44389</v>
      </c>
      <c r="F69">
        <v>2021</v>
      </c>
      <c r="G69" t="s">
        <v>88</v>
      </c>
      <c r="H69" t="s">
        <v>68</v>
      </c>
      <c r="I69" t="s">
        <v>141</v>
      </c>
      <c r="J69">
        <v>2.5</v>
      </c>
      <c r="M69" t="s">
        <v>24</v>
      </c>
      <c r="N69">
        <f>SUM(Table714[[#This Row],[Mitigation ($ million)]], Table714[[#This Row],[Adaptation ($ million)]])</f>
        <v>2</v>
      </c>
      <c r="P69">
        <v>2</v>
      </c>
      <c r="S69" s="21" t="s">
        <v>3345</v>
      </c>
      <c r="T69" s="1" t="s">
        <v>8795</v>
      </c>
    </row>
    <row r="70" spans="1:20" x14ac:dyDescent="0.25">
      <c r="A70" t="s">
        <v>8742</v>
      </c>
      <c r="B70" t="s">
        <v>66</v>
      </c>
      <c r="C70" t="s">
        <v>3341</v>
      </c>
      <c r="D70" t="s">
        <v>3340</v>
      </c>
      <c r="E70" s="2">
        <v>44389</v>
      </c>
      <c r="F70">
        <v>2021</v>
      </c>
      <c r="G70" t="s">
        <v>88</v>
      </c>
      <c r="H70" t="s">
        <v>68</v>
      </c>
      <c r="I70" t="s">
        <v>141</v>
      </c>
      <c r="M70" t="s">
        <v>24</v>
      </c>
      <c r="N70">
        <f>SUM(Table714[[#This Row],[Mitigation ($ million)]], Table714[[#This Row],[Adaptation ($ million)]])</f>
        <v>0</v>
      </c>
      <c r="S70" s="21" t="s">
        <v>3345</v>
      </c>
      <c r="T70" s="1" t="s">
        <v>8795</v>
      </c>
    </row>
    <row r="71" spans="1:20" x14ac:dyDescent="0.25">
      <c r="A71" t="s">
        <v>8742</v>
      </c>
      <c r="B71" t="s">
        <v>66</v>
      </c>
      <c r="C71" t="s">
        <v>389</v>
      </c>
      <c r="D71" t="s">
        <v>388</v>
      </c>
      <c r="E71" s="2">
        <v>44389</v>
      </c>
      <c r="F71">
        <v>2021</v>
      </c>
      <c r="G71" t="s">
        <v>3009</v>
      </c>
      <c r="H71" t="s">
        <v>68</v>
      </c>
      <c r="I71" t="s">
        <v>141</v>
      </c>
      <c r="J71">
        <v>6.27</v>
      </c>
      <c r="M71" t="s">
        <v>24</v>
      </c>
      <c r="N71">
        <f>SUM(Table714[[#This Row],[Mitigation ($ million)]], Table714[[#This Row],[Adaptation ($ million)]])</f>
        <v>2</v>
      </c>
      <c r="P71">
        <v>2</v>
      </c>
      <c r="S71" s="21" t="s">
        <v>393</v>
      </c>
      <c r="T71" s="1" t="s">
        <v>8795</v>
      </c>
    </row>
    <row r="72" spans="1:20" x14ac:dyDescent="0.25">
      <c r="A72" t="s">
        <v>8742</v>
      </c>
      <c r="B72" t="s">
        <v>66</v>
      </c>
      <c r="C72" t="s">
        <v>389</v>
      </c>
      <c r="D72" t="s">
        <v>388</v>
      </c>
      <c r="E72" s="2">
        <v>44389</v>
      </c>
      <c r="F72">
        <v>2021</v>
      </c>
      <c r="G72" t="s">
        <v>3009</v>
      </c>
      <c r="H72" t="s">
        <v>68</v>
      </c>
      <c r="I72" t="s">
        <v>141</v>
      </c>
      <c r="M72" t="s">
        <v>24</v>
      </c>
      <c r="N72">
        <f>SUM(Table714[[#This Row],[Mitigation ($ million)]], Table714[[#This Row],[Adaptation ($ million)]])</f>
        <v>1</v>
      </c>
      <c r="P72">
        <v>1</v>
      </c>
      <c r="S72" s="21" t="s">
        <v>393</v>
      </c>
      <c r="T72" s="1" t="s">
        <v>8795</v>
      </c>
    </row>
    <row r="73" spans="1:20" x14ac:dyDescent="0.25">
      <c r="A73" t="s">
        <v>8742</v>
      </c>
      <c r="B73" t="s">
        <v>66</v>
      </c>
      <c r="C73" t="s">
        <v>389</v>
      </c>
      <c r="D73" t="s">
        <v>388</v>
      </c>
      <c r="E73" s="2">
        <v>44389</v>
      </c>
      <c r="F73">
        <v>2021</v>
      </c>
      <c r="G73" t="s">
        <v>3009</v>
      </c>
      <c r="H73" t="s">
        <v>68</v>
      </c>
      <c r="I73" t="s">
        <v>141</v>
      </c>
      <c r="M73" t="s">
        <v>24</v>
      </c>
      <c r="N73">
        <f>SUM(Table714[[#This Row],[Mitigation ($ million)]], Table714[[#This Row],[Adaptation ($ million)]])</f>
        <v>0.5</v>
      </c>
      <c r="P73">
        <v>0.5</v>
      </c>
      <c r="S73" s="21" t="s">
        <v>393</v>
      </c>
      <c r="T73" s="1" t="s">
        <v>8795</v>
      </c>
    </row>
    <row r="74" spans="1:20" x14ac:dyDescent="0.25">
      <c r="A74" t="s">
        <v>8742</v>
      </c>
      <c r="B74" t="s">
        <v>66</v>
      </c>
      <c r="C74" t="s">
        <v>389</v>
      </c>
      <c r="D74" t="s">
        <v>388</v>
      </c>
      <c r="E74" s="2">
        <v>44389</v>
      </c>
      <c r="F74">
        <v>2021</v>
      </c>
      <c r="G74" t="s">
        <v>3009</v>
      </c>
      <c r="H74" t="s">
        <v>68</v>
      </c>
      <c r="I74" t="s">
        <v>141</v>
      </c>
      <c r="M74" t="s">
        <v>24</v>
      </c>
      <c r="N74">
        <f>SUM(Table714[[#This Row],[Mitigation ($ million)]], Table714[[#This Row],[Adaptation ($ million)]])</f>
        <v>0.3</v>
      </c>
      <c r="P74">
        <v>0.3</v>
      </c>
      <c r="S74" s="21" t="s">
        <v>393</v>
      </c>
      <c r="T74" s="1" t="s">
        <v>8795</v>
      </c>
    </row>
    <row r="75" spans="1:20" x14ac:dyDescent="0.25">
      <c r="A75" t="s">
        <v>8742</v>
      </c>
      <c r="B75" t="s">
        <v>91</v>
      </c>
      <c r="C75" t="s">
        <v>2517</v>
      </c>
      <c r="D75" t="s">
        <v>2516</v>
      </c>
      <c r="E75" s="2">
        <v>44390</v>
      </c>
      <c r="F75">
        <v>2021</v>
      </c>
      <c r="G75" t="s">
        <v>104</v>
      </c>
      <c r="H75" t="s">
        <v>68</v>
      </c>
      <c r="I75" t="s">
        <v>117</v>
      </c>
      <c r="M75" t="s">
        <v>72</v>
      </c>
      <c r="N75">
        <f>SUM(Table714[[#This Row],[Mitigation ($ million)]], Table714[[#This Row],[Adaptation ($ million)]])</f>
        <v>8.4999999999999992E-2</v>
      </c>
      <c r="O75">
        <v>3.4000000000000002E-2</v>
      </c>
      <c r="P75">
        <v>5.0999999999999997E-2</v>
      </c>
      <c r="S75" s="21" t="s">
        <v>2518</v>
      </c>
      <c r="T75" s="1" t="s">
        <v>8795</v>
      </c>
    </row>
    <row r="76" spans="1:20" x14ac:dyDescent="0.25">
      <c r="A76" t="s">
        <v>8742</v>
      </c>
      <c r="B76" t="s">
        <v>91</v>
      </c>
      <c r="C76" t="s">
        <v>2517</v>
      </c>
      <c r="D76" t="s">
        <v>2516</v>
      </c>
      <c r="E76" s="2">
        <v>44390</v>
      </c>
      <c r="F76">
        <v>2021</v>
      </c>
      <c r="G76" t="s">
        <v>104</v>
      </c>
      <c r="H76" t="s">
        <v>68</v>
      </c>
      <c r="I76" t="s">
        <v>141</v>
      </c>
      <c r="M76" t="s">
        <v>72</v>
      </c>
      <c r="N76">
        <f>SUM(Table714[[#This Row],[Mitigation ($ million)]], Table714[[#This Row],[Adaptation ($ million)]])</f>
        <v>8.3000000000000004E-2</v>
      </c>
      <c r="O76">
        <v>3.3000000000000002E-2</v>
      </c>
      <c r="P76">
        <v>0.05</v>
      </c>
      <c r="S76" s="21" t="s">
        <v>2518</v>
      </c>
      <c r="T76" s="1" t="s">
        <v>8795</v>
      </c>
    </row>
    <row r="77" spans="1:20" x14ac:dyDescent="0.25">
      <c r="A77" t="s">
        <v>8742</v>
      </c>
      <c r="B77" t="s">
        <v>91</v>
      </c>
      <c r="C77" t="s">
        <v>2517</v>
      </c>
      <c r="D77" t="s">
        <v>2516</v>
      </c>
      <c r="E77" s="2">
        <v>44390</v>
      </c>
      <c r="F77">
        <v>2021</v>
      </c>
      <c r="G77" t="s">
        <v>104</v>
      </c>
      <c r="H77" t="s">
        <v>68</v>
      </c>
      <c r="I77" t="s">
        <v>332</v>
      </c>
      <c r="M77" t="s">
        <v>72</v>
      </c>
      <c r="N77">
        <f>SUM(Table714[[#This Row],[Mitigation ($ million)]], Table714[[#This Row],[Adaptation ($ million)]])</f>
        <v>8.3000000000000004E-2</v>
      </c>
      <c r="O77">
        <v>3.3000000000000002E-2</v>
      </c>
      <c r="P77">
        <v>0.05</v>
      </c>
      <c r="S77" s="21" t="s">
        <v>2518</v>
      </c>
      <c r="T77" s="1" t="s">
        <v>8795</v>
      </c>
    </row>
    <row r="78" spans="1:20" x14ac:dyDescent="0.25">
      <c r="A78" t="s">
        <v>8742</v>
      </c>
      <c r="B78" t="s">
        <v>91</v>
      </c>
      <c r="C78" t="s">
        <v>2517</v>
      </c>
      <c r="D78" t="s">
        <v>2516</v>
      </c>
      <c r="E78" s="2">
        <v>44390</v>
      </c>
      <c r="F78">
        <v>2021</v>
      </c>
      <c r="G78" t="s">
        <v>104</v>
      </c>
      <c r="H78" t="s">
        <v>68</v>
      </c>
      <c r="I78" t="s">
        <v>475</v>
      </c>
      <c r="M78" t="s">
        <v>72</v>
      </c>
      <c r="N78">
        <f>SUM(Table714[[#This Row],[Mitigation ($ million)]], Table714[[#This Row],[Adaptation ($ million)]])</f>
        <v>8.3000000000000004E-2</v>
      </c>
      <c r="O78">
        <v>3.3000000000000002E-2</v>
      </c>
      <c r="P78">
        <v>0.05</v>
      </c>
      <c r="S78" s="21" t="s">
        <v>2518</v>
      </c>
      <c r="T78" s="1" t="s">
        <v>8795</v>
      </c>
    </row>
    <row r="79" spans="1:20" x14ac:dyDescent="0.25">
      <c r="A79" t="s">
        <v>8742</v>
      </c>
      <c r="B79" t="s">
        <v>91</v>
      </c>
      <c r="C79" t="s">
        <v>2517</v>
      </c>
      <c r="D79" t="s">
        <v>2516</v>
      </c>
      <c r="E79" s="2">
        <v>44390</v>
      </c>
      <c r="F79">
        <v>2021</v>
      </c>
      <c r="G79" t="s">
        <v>104</v>
      </c>
      <c r="H79" t="s">
        <v>68</v>
      </c>
      <c r="I79" t="s">
        <v>84</v>
      </c>
      <c r="M79" t="s">
        <v>72</v>
      </c>
      <c r="N79">
        <f>SUM(Table714[[#This Row],[Mitigation ($ million)]], Table714[[#This Row],[Adaptation ($ million)]])</f>
        <v>8.3000000000000004E-2</v>
      </c>
      <c r="O79">
        <v>3.3000000000000002E-2</v>
      </c>
      <c r="P79">
        <v>0.05</v>
      </c>
      <c r="S79" s="21" t="s">
        <v>2518</v>
      </c>
      <c r="T79" s="1" t="s">
        <v>8795</v>
      </c>
    </row>
    <row r="80" spans="1:20" x14ac:dyDescent="0.25">
      <c r="A80" t="s">
        <v>8742</v>
      </c>
      <c r="B80" t="s">
        <v>91</v>
      </c>
      <c r="C80" t="s">
        <v>2517</v>
      </c>
      <c r="D80" t="s">
        <v>2516</v>
      </c>
      <c r="E80" s="2">
        <v>44390</v>
      </c>
      <c r="F80">
        <v>2021</v>
      </c>
      <c r="G80" t="s">
        <v>104</v>
      </c>
      <c r="H80" t="s">
        <v>68</v>
      </c>
      <c r="I80" t="s">
        <v>71</v>
      </c>
      <c r="M80" t="s">
        <v>72</v>
      </c>
      <c r="N80">
        <f>SUM(Table714[[#This Row],[Mitigation ($ million)]], Table714[[#This Row],[Adaptation ($ million)]])</f>
        <v>8.3000000000000004E-2</v>
      </c>
      <c r="O80">
        <v>3.3000000000000002E-2</v>
      </c>
      <c r="P80">
        <v>0.05</v>
      </c>
      <c r="S80" s="21" t="s">
        <v>2518</v>
      </c>
      <c r="T80" s="1" t="s">
        <v>8795</v>
      </c>
    </row>
    <row r="81" spans="1:20" x14ac:dyDescent="0.25">
      <c r="A81" t="s">
        <v>8742</v>
      </c>
      <c r="B81" t="s">
        <v>91</v>
      </c>
      <c r="C81" t="s">
        <v>2517</v>
      </c>
      <c r="D81" t="s">
        <v>2516</v>
      </c>
      <c r="E81" s="2">
        <v>44390</v>
      </c>
      <c r="F81">
        <v>2021</v>
      </c>
      <c r="G81" t="s">
        <v>104</v>
      </c>
      <c r="H81" t="s">
        <v>68</v>
      </c>
      <c r="I81" t="s">
        <v>117</v>
      </c>
      <c r="M81" t="s">
        <v>72</v>
      </c>
      <c r="N81">
        <f>SUM(Table714[[#This Row],[Mitigation ($ million)]], Table714[[#This Row],[Adaptation ($ million)]])</f>
        <v>0.156</v>
      </c>
      <c r="O81">
        <v>6.2E-2</v>
      </c>
      <c r="P81">
        <v>9.4E-2</v>
      </c>
      <c r="S81" s="21" t="s">
        <v>2518</v>
      </c>
      <c r="T81" s="1" t="s">
        <v>8795</v>
      </c>
    </row>
    <row r="82" spans="1:20" x14ac:dyDescent="0.25">
      <c r="A82" t="s">
        <v>8742</v>
      </c>
      <c r="B82" t="s">
        <v>91</v>
      </c>
      <c r="C82" t="s">
        <v>2517</v>
      </c>
      <c r="D82" t="s">
        <v>2516</v>
      </c>
      <c r="E82" s="2">
        <v>44390</v>
      </c>
      <c r="F82">
        <v>2021</v>
      </c>
      <c r="G82" t="s">
        <v>104</v>
      </c>
      <c r="H82" t="s">
        <v>68</v>
      </c>
      <c r="I82" t="s">
        <v>141</v>
      </c>
      <c r="M82" t="s">
        <v>72</v>
      </c>
      <c r="N82">
        <f>SUM(Table714[[#This Row],[Mitigation ($ million)]], Table714[[#This Row],[Adaptation ($ million)]])</f>
        <v>0.156</v>
      </c>
      <c r="O82">
        <v>6.2E-2</v>
      </c>
      <c r="P82">
        <v>9.4E-2</v>
      </c>
      <c r="S82" s="21" t="s">
        <v>2518</v>
      </c>
      <c r="T82" s="1" t="s">
        <v>8795</v>
      </c>
    </row>
    <row r="83" spans="1:20" x14ac:dyDescent="0.25">
      <c r="A83" t="s">
        <v>8742</v>
      </c>
      <c r="B83" t="s">
        <v>91</v>
      </c>
      <c r="C83" t="s">
        <v>2517</v>
      </c>
      <c r="D83" t="s">
        <v>2516</v>
      </c>
      <c r="E83" s="2">
        <v>44390</v>
      </c>
      <c r="F83">
        <v>2021</v>
      </c>
      <c r="G83" t="s">
        <v>104</v>
      </c>
      <c r="H83" t="s">
        <v>68</v>
      </c>
      <c r="I83" t="s">
        <v>332</v>
      </c>
      <c r="M83" t="s">
        <v>72</v>
      </c>
      <c r="N83">
        <f>SUM(Table714[[#This Row],[Mitigation ($ million)]], Table714[[#This Row],[Adaptation ($ million)]])</f>
        <v>0.156</v>
      </c>
      <c r="O83">
        <v>6.2E-2</v>
      </c>
      <c r="P83">
        <v>9.4E-2</v>
      </c>
      <c r="S83" s="21" t="s">
        <v>2518</v>
      </c>
      <c r="T83" s="1" t="s">
        <v>8795</v>
      </c>
    </row>
    <row r="84" spans="1:20" x14ac:dyDescent="0.25">
      <c r="A84" t="s">
        <v>8742</v>
      </c>
      <c r="B84" t="s">
        <v>91</v>
      </c>
      <c r="C84" t="s">
        <v>2517</v>
      </c>
      <c r="D84" t="s">
        <v>2516</v>
      </c>
      <c r="E84" s="2">
        <v>44390</v>
      </c>
      <c r="F84">
        <v>2021</v>
      </c>
      <c r="G84" t="s">
        <v>104</v>
      </c>
      <c r="H84" t="s">
        <v>68</v>
      </c>
      <c r="I84" t="s">
        <v>475</v>
      </c>
      <c r="M84" t="s">
        <v>72</v>
      </c>
      <c r="N84">
        <f>SUM(Table714[[#This Row],[Mitigation ($ million)]], Table714[[#This Row],[Adaptation ($ million)]])</f>
        <v>0.156</v>
      </c>
      <c r="O84">
        <v>6.2E-2</v>
      </c>
      <c r="P84">
        <v>9.4E-2</v>
      </c>
      <c r="S84" s="21" t="s">
        <v>2518</v>
      </c>
      <c r="T84" s="1" t="s">
        <v>8795</v>
      </c>
    </row>
    <row r="85" spans="1:20" x14ac:dyDescent="0.25">
      <c r="A85" t="s">
        <v>8742</v>
      </c>
      <c r="B85" t="s">
        <v>91</v>
      </c>
      <c r="C85" t="s">
        <v>2517</v>
      </c>
      <c r="D85" t="s">
        <v>2516</v>
      </c>
      <c r="E85" s="2">
        <v>44390</v>
      </c>
      <c r="F85">
        <v>2021</v>
      </c>
      <c r="G85" t="s">
        <v>104</v>
      </c>
      <c r="H85" t="s">
        <v>68</v>
      </c>
      <c r="I85" t="s">
        <v>84</v>
      </c>
      <c r="M85" t="s">
        <v>72</v>
      </c>
      <c r="N85">
        <f>SUM(Table714[[#This Row],[Mitigation ($ million)]], Table714[[#This Row],[Adaptation ($ million)]])</f>
        <v>0.156</v>
      </c>
      <c r="O85">
        <v>6.2E-2</v>
      </c>
      <c r="P85">
        <v>9.4E-2</v>
      </c>
      <c r="S85" s="21" t="s">
        <v>2518</v>
      </c>
      <c r="T85" s="1" t="s">
        <v>8795</v>
      </c>
    </row>
    <row r="86" spans="1:20" x14ac:dyDescent="0.25">
      <c r="A86" t="s">
        <v>8742</v>
      </c>
      <c r="B86" t="s">
        <v>91</v>
      </c>
      <c r="C86" t="s">
        <v>2517</v>
      </c>
      <c r="D86" t="s">
        <v>2516</v>
      </c>
      <c r="E86" s="2">
        <v>44390</v>
      </c>
      <c r="F86">
        <v>2021</v>
      </c>
      <c r="G86" t="s">
        <v>104</v>
      </c>
      <c r="H86" t="s">
        <v>68</v>
      </c>
      <c r="I86" t="s">
        <v>71</v>
      </c>
      <c r="M86" t="s">
        <v>72</v>
      </c>
      <c r="N86">
        <f>SUM(Table714[[#This Row],[Mitigation ($ million)]], Table714[[#This Row],[Adaptation ($ million)]])</f>
        <v>0.156</v>
      </c>
      <c r="O86">
        <v>6.2E-2</v>
      </c>
      <c r="P86">
        <v>9.4E-2</v>
      </c>
      <c r="S86" s="21" t="s">
        <v>2518</v>
      </c>
      <c r="T86" s="1" t="s">
        <v>8795</v>
      </c>
    </row>
    <row r="87" spans="1:20" x14ac:dyDescent="0.25">
      <c r="A87" t="s">
        <v>8742</v>
      </c>
      <c r="B87" t="s">
        <v>66</v>
      </c>
      <c r="C87" t="s">
        <v>3393</v>
      </c>
      <c r="D87" t="s">
        <v>3392</v>
      </c>
      <c r="E87" s="2">
        <v>44391</v>
      </c>
      <c r="F87">
        <v>2021</v>
      </c>
      <c r="G87" t="s">
        <v>3395</v>
      </c>
      <c r="H87" t="s">
        <v>68</v>
      </c>
      <c r="I87" t="s">
        <v>117</v>
      </c>
      <c r="J87">
        <v>1</v>
      </c>
      <c r="M87" t="s">
        <v>25</v>
      </c>
      <c r="N87">
        <f>SUM(Table714[[#This Row],[Mitigation ($ million)]], Table714[[#This Row],[Adaptation ($ million)]])</f>
        <v>0</v>
      </c>
      <c r="S87" s="21" t="s">
        <v>3396</v>
      </c>
      <c r="T87" s="1" t="s">
        <v>8795</v>
      </c>
    </row>
    <row r="88" spans="1:20" x14ac:dyDescent="0.25">
      <c r="A88" t="s">
        <v>8742</v>
      </c>
      <c r="B88" t="s">
        <v>66</v>
      </c>
      <c r="C88" t="s">
        <v>3393</v>
      </c>
      <c r="D88" t="s">
        <v>3392</v>
      </c>
      <c r="E88" s="2">
        <v>44391</v>
      </c>
      <c r="F88">
        <v>2021</v>
      </c>
      <c r="G88" t="s">
        <v>3395</v>
      </c>
      <c r="H88" t="s">
        <v>68</v>
      </c>
      <c r="I88" t="s">
        <v>117</v>
      </c>
      <c r="M88" t="s">
        <v>25</v>
      </c>
      <c r="N88">
        <f>SUM(Table714[[#This Row],[Mitigation ($ million)]], Table714[[#This Row],[Adaptation ($ million)]])</f>
        <v>0.1</v>
      </c>
      <c r="O88">
        <v>0.1</v>
      </c>
      <c r="S88" s="21" t="s">
        <v>3396</v>
      </c>
      <c r="T88" s="1" t="s">
        <v>8795</v>
      </c>
    </row>
    <row r="89" spans="1:20" x14ac:dyDescent="0.25">
      <c r="A89" t="s">
        <v>8742</v>
      </c>
      <c r="B89" t="s">
        <v>91</v>
      </c>
      <c r="C89" t="s">
        <v>3401</v>
      </c>
      <c r="D89" t="s">
        <v>3400</v>
      </c>
      <c r="E89" s="2">
        <v>44396</v>
      </c>
      <c r="F89">
        <v>2021</v>
      </c>
      <c r="G89" t="s">
        <v>3403</v>
      </c>
      <c r="H89" t="s">
        <v>68</v>
      </c>
      <c r="I89" t="s">
        <v>141</v>
      </c>
      <c r="J89">
        <v>0.8</v>
      </c>
      <c r="M89" t="s">
        <v>24</v>
      </c>
      <c r="N89">
        <f>SUM(Table714[[#This Row],[Mitigation ($ million)]], Table714[[#This Row],[Adaptation ($ million)]])</f>
        <v>0.8</v>
      </c>
      <c r="P89">
        <v>0.8</v>
      </c>
      <c r="S89" s="21" t="s">
        <v>3404</v>
      </c>
      <c r="T89" s="1" t="s">
        <v>8795</v>
      </c>
    </row>
    <row r="90" spans="1:20" x14ac:dyDescent="0.25">
      <c r="A90" t="s">
        <v>8742</v>
      </c>
      <c r="B90" t="s">
        <v>66</v>
      </c>
      <c r="C90" t="s">
        <v>3175</v>
      </c>
      <c r="D90" t="s">
        <v>3174</v>
      </c>
      <c r="E90" s="2">
        <v>44399</v>
      </c>
      <c r="F90">
        <v>2021</v>
      </c>
      <c r="G90" t="s">
        <v>222</v>
      </c>
      <c r="H90" t="s">
        <v>93</v>
      </c>
      <c r="I90" t="s">
        <v>84</v>
      </c>
      <c r="J90">
        <v>49.15</v>
      </c>
      <c r="M90" t="s">
        <v>25</v>
      </c>
      <c r="N90">
        <f>SUM(Table714[[#This Row],[Mitigation ($ million)]], Table714[[#This Row],[Adaptation ($ million)]])</f>
        <v>0.40500000000000003</v>
      </c>
      <c r="O90">
        <v>0.40500000000000003</v>
      </c>
      <c r="S90" s="21" t="s">
        <v>3176</v>
      </c>
      <c r="T90" s="1" t="s">
        <v>8795</v>
      </c>
    </row>
    <row r="91" spans="1:20" x14ac:dyDescent="0.25">
      <c r="A91" t="s">
        <v>8742</v>
      </c>
      <c r="B91" t="s">
        <v>66</v>
      </c>
      <c r="C91" t="s">
        <v>3175</v>
      </c>
      <c r="D91" t="s">
        <v>3174</v>
      </c>
      <c r="E91" s="2">
        <v>44399</v>
      </c>
      <c r="F91">
        <v>2021</v>
      </c>
      <c r="G91" t="s">
        <v>222</v>
      </c>
      <c r="H91" t="s">
        <v>150</v>
      </c>
      <c r="I91" t="s">
        <v>84</v>
      </c>
      <c r="M91" t="s">
        <v>25</v>
      </c>
      <c r="N91">
        <f>SUM(Table714[[#This Row],[Mitigation ($ million)]], Table714[[#This Row],[Adaptation ($ million)]])</f>
        <v>0.40500000000000003</v>
      </c>
      <c r="O91">
        <v>0.40500000000000003</v>
      </c>
      <c r="S91" s="21" t="s">
        <v>3176</v>
      </c>
      <c r="T91" s="1" t="s">
        <v>8795</v>
      </c>
    </row>
    <row r="92" spans="1:20" x14ac:dyDescent="0.25">
      <c r="A92" t="s">
        <v>8742</v>
      </c>
      <c r="B92" t="s">
        <v>66</v>
      </c>
      <c r="C92" t="s">
        <v>3388</v>
      </c>
      <c r="D92" t="s">
        <v>3387</v>
      </c>
      <c r="E92" s="2">
        <v>44403</v>
      </c>
      <c r="F92">
        <v>2021</v>
      </c>
      <c r="G92" t="s">
        <v>88</v>
      </c>
      <c r="H92" t="s">
        <v>68</v>
      </c>
      <c r="I92" t="s">
        <v>361</v>
      </c>
      <c r="M92" t="s">
        <v>24</v>
      </c>
      <c r="N92">
        <f>SUM(Table714[[#This Row],[Mitigation ($ million)]], Table714[[#This Row],[Adaptation ($ million)]])</f>
        <v>0.46567500000000001</v>
      </c>
      <c r="P92">
        <v>0.46567500000000001</v>
      </c>
      <c r="S92" s="21" t="s">
        <v>3389</v>
      </c>
      <c r="T92" s="1" t="s">
        <v>8795</v>
      </c>
    </row>
    <row r="93" spans="1:20" x14ac:dyDescent="0.25">
      <c r="A93" t="s">
        <v>8742</v>
      </c>
      <c r="B93" t="s">
        <v>66</v>
      </c>
      <c r="C93" t="s">
        <v>3516</v>
      </c>
      <c r="D93" t="s">
        <v>3515</v>
      </c>
      <c r="E93" s="2">
        <v>44406</v>
      </c>
      <c r="F93">
        <v>2021</v>
      </c>
      <c r="G93" t="s">
        <v>104</v>
      </c>
      <c r="H93" t="s">
        <v>68</v>
      </c>
      <c r="I93" t="s">
        <v>132</v>
      </c>
      <c r="J93">
        <v>0.4</v>
      </c>
      <c r="M93" t="s">
        <v>72</v>
      </c>
      <c r="N93">
        <f>SUM(Table714[[#This Row],[Mitigation ($ million)]], Table714[[#This Row],[Adaptation ($ million)]])</f>
        <v>0.39999999999999997</v>
      </c>
      <c r="O93">
        <v>0.36</v>
      </c>
      <c r="P93">
        <v>0.04</v>
      </c>
      <c r="S93" s="21" t="s">
        <v>3518</v>
      </c>
      <c r="T93" s="1" t="s">
        <v>8795</v>
      </c>
    </row>
    <row r="94" spans="1:20" x14ac:dyDescent="0.25">
      <c r="A94" t="s">
        <v>8742</v>
      </c>
      <c r="B94" t="s">
        <v>66</v>
      </c>
      <c r="C94" t="s">
        <v>102</v>
      </c>
      <c r="D94" t="s">
        <v>101</v>
      </c>
      <c r="E94" s="2">
        <v>44406</v>
      </c>
      <c r="F94">
        <v>2021</v>
      </c>
      <c r="G94" t="s">
        <v>104</v>
      </c>
      <c r="H94" t="s">
        <v>68</v>
      </c>
      <c r="I94" t="s">
        <v>84</v>
      </c>
      <c r="J94">
        <v>0.55000000000000004</v>
      </c>
      <c r="M94" t="s">
        <v>72</v>
      </c>
      <c r="N94">
        <f>SUM(Table714[[#This Row],[Mitigation ($ million)]], Table714[[#This Row],[Adaptation ($ million)]])</f>
        <v>7.0909089999999994E-2</v>
      </c>
      <c r="O94">
        <v>4.3636359999999999E-2</v>
      </c>
      <c r="P94">
        <v>2.7272729999999999E-2</v>
      </c>
      <c r="S94" s="21" t="s">
        <v>109</v>
      </c>
      <c r="T94" s="1" t="s">
        <v>8795</v>
      </c>
    </row>
    <row r="95" spans="1:20" x14ac:dyDescent="0.25">
      <c r="A95" t="s">
        <v>8742</v>
      </c>
      <c r="B95" t="s">
        <v>66</v>
      </c>
      <c r="C95" t="s">
        <v>102</v>
      </c>
      <c r="D95" t="s">
        <v>101</v>
      </c>
      <c r="E95" s="2">
        <v>44406</v>
      </c>
      <c r="F95">
        <v>2021</v>
      </c>
      <c r="G95" t="s">
        <v>104</v>
      </c>
      <c r="H95" t="s">
        <v>68</v>
      </c>
      <c r="I95" t="s">
        <v>71</v>
      </c>
      <c r="M95" t="s">
        <v>72</v>
      </c>
      <c r="N95">
        <f>SUM(Table714[[#This Row],[Mitigation ($ million)]], Table714[[#This Row],[Adaptation ($ million)]])</f>
        <v>2.9545450000000001E-2</v>
      </c>
      <c r="O95">
        <v>1.8181820000000001E-2</v>
      </c>
      <c r="P95">
        <v>1.136363E-2</v>
      </c>
      <c r="S95" s="21" t="s">
        <v>109</v>
      </c>
      <c r="T95" s="1" t="s">
        <v>8795</v>
      </c>
    </row>
    <row r="96" spans="1:20" x14ac:dyDescent="0.25">
      <c r="A96" t="s">
        <v>8742</v>
      </c>
      <c r="B96" t="s">
        <v>66</v>
      </c>
      <c r="C96" t="s">
        <v>102</v>
      </c>
      <c r="D96" t="s">
        <v>101</v>
      </c>
      <c r="E96" s="2">
        <v>44406</v>
      </c>
      <c r="F96">
        <v>2021</v>
      </c>
      <c r="G96" t="s">
        <v>104</v>
      </c>
      <c r="H96" t="s">
        <v>68</v>
      </c>
      <c r="I96" t="s">
        <v>117</v>
      </c>
      <c r="M96" t="s">
        <v>72</v>
      </c>
      <c r="N96">
        <f>SUM(Table714[[#This Row],[Mitigation ($ million)]], Table714[[#This Row],[Adaptation ($ million)]])</f>
        <v>2.9545450000000001E-2</v>
      </c>
      <c r="O96">
        <v>1.8181820000000001E-2</v>
      </c>
      <c r="P96">
        <v>1.136363E-2</v>
      </c>
      <c r="S96" s="21" t="s">
        <v>109</v>
      </c>
      <c r="T96" s="1" t="s">
        <v>8795</v>
      </c>
    </row>
    <row r="97" spans="1:20" x14ac:dyDescent="0.25">
      <c r="A97" t="s">
        <v>8742</v>
      </c>
      <c r="B97" t="s">
        <v>66</v>
      </c>
      <c r="C97" t="s">
        <v>3550</v>
      </c>
      <c r="D97" t="s">
        <v>3549</v>
      </c>
      <c r="E97" s="2">
        <v>44406</v>
      </c>
      <c r="F97">
        <v>2021</v>
      </c>
      <c r="G97" t="s">
        <v>113</v>
      </c>
      <c r="H97" t="s">
        <v>210</v>
      </c>
      <c r="I97" t="s">
        <v>117</v>
      </c>
      <c r="J97">
        <v>0.12</v>
      </c>
      <c r="M97" t="s">
        <v>25</v>
      </c>
      <c r="N97">
        <f>SUM(Table714[[#This Row],[Mitigation ($ million)]], Table714[[#This Row],[Adaptation ($ million)]])</f>
        <v>0.12</v>
      </c>
      <c r="O97">
        <v>0.12</v>
      </c>
      <c r="T97" s="1" t="s">
        <v>8795</v>
      </c>
    </row>
    <row r="98" spans="1:20" x14ac:dyDescent="0.25">
      <c r="A98" t="s">
        <v>8742</v>
      </c>
      <c r="B98" t="s">
        <v>66</v>
      </c>
      <c r="C98" t="s">
        <v>3552</v>
      </c>
      <c r="D98" t="s">
        <v>3551</v>
      </c>
      <c r="E98" s="2">
        <v>44406</v>
      </c>
      <c r="F98">
        <v>2021</v>
      </c>
      <c r="G98" t="s">
        <v>104</v>
      </c>
      <c r="H98" t="s">
        <v>210</v>
      </c>
      <c r="I98" t="s">
        <v>325</v>
      </c>
      <c r="J98">
        <v>0.22500000000000001</v>
      </c>
      <c r="M98" t="s">
        <v>25</v>
      </c>
      <c r="N98">
        <f>SUM(Table714[[#This Row],[Mitigation ($ million)]], Table714[[#This Row],[Adaptation ($ million)]])</f>
        <v>0.22500000000000001</v>
      </c>
      <c r="O98">
        <v>0.22500000000000001</v>
      </c>
      <c r="T98" s="1" t="s">
        <v>8795</v>
      </c>
    </row>
    <row r="99" spans="1:20" x14ac:dyDescent="0.25">
      <c r="A99" t="s">
        <v>8742</v>
      </c>
      <c r="B99" t="s">
        <v>66</v>
      </c>
      <c r="C99" t="s">
        <v>3554</v>
      </c>
      <c r="D99" t="s">
        <v>3553</v>
      </c>
      <c r="E99" s="2">
        <v>44406</v>
      </c>
      <c r="F99">
        <v>2021</v>
      </c>
      <c r="G99" t="s">
        <v>104</v>
      </c>
      <c r="H99" t="s">
        <v>210</v>
      </c>
      <c r="I99" t="s">
        <v>117</v>
      </c>
      <c r="J99">
        <v>0.22500000000000001</v>
      </c>
      <c r="M99" t="s">
        <v>25</v>
      </c>
      <c r="N99">
        <f>SUM(Table714[[#This Row],[Mitigation ($ million)]], Table714[[#This Row],[Adaptation ($ million)]])</f>
        <v>0.22500000000000001</v>
      </c>
      <c r="O99">
        <v>0.22500000000000001</v>
      </c>
      <c r="T99" s="1" t="s">
        <v>8795</v>
      </c>
    </row>
    <row r="100" spans="1:20" x14ac:dyDescent="0.25">
      <c r="A100" t="s">
        <v>8742</v>
      </c>
      <c r="B100" t="s">
        <v>66</v>
      </c>
      <c r="C100" t="s">
        <v>3063</v>
      </c>
      <c r="D100" t="s">
        <v>3062</v>
      </c>
      <c r="E100" s="2">
        <v>44414</v>
      </c>
      <c r="F100">
        <v>2021</v>
      </c>
      <c r="G100" t="s">
        <v>62</v>
      </c>
      <c r="H100" t="s">
        <v>93</v>
      </c>
      <c r="I100" t="s">
        <v>84</v>
      </c>
      <c r="J100">
        <v>164</v>
      </c>
      <c r="M100" t="s">
        <v>72</v>
      </c>
      <c r="N100">
        <f>SUM(Table714[[#This Row],[Mitigation ($ million)]], Table714[[#This Row],[Adaptation ($ million)]])</f>
        <v>121</v>
      </c>
      <c r="O100">
        <v>1.1000000000000001</v>
      </c>
      <c r="P100">
        <v>119.9</v>
      </c>
      <c r="S100" s="21" t="s">
        <v>3064</v>
      </c>
      <c r="T100" s="1" t="s">
        <v>8795</v>
      </c>
    </row>
    <row r="101" spans="1:20" x14ac:dyDescent="0.25">
      <c r="A101" t="s">
        <v>8742</v>
      </c>
      <c r="B101" t="s">
        <v>66</v>
      </c>
      <c r="C101" t="s">
        <v>2838</v>
      </c>
      <c r="D101" t="s">
        <v>2837</v>
      </c>
      <c r="E101" s="2">
        <v>44414</v>
      </c>
      <c r="F101">
        <v>2021</v>
      </c>
      <c r="G101" t="s">
        <v>104</v>
      </c>
      <c r="H101" t="s">
        <v>68</v>
      </c>
      <c r="I101" t="s">
        <v>128</v>
      </c>
      <c r="J101">
        <v>0.17499999999999999</v>
      </c>
      <c r="M101" t="s">
        <v>25</v>
      </c>
      <c r="N101">
        <f>SUM(Table714[[#This Row],[Mitigation ($ million)]], Table714[[#This Row],[Adaptation ($ million)]])</f>
        <v>0.17499999999999999</v>
      </c>
      <c r="O101">
        <v>0.17499999999999999</v>
      </c>
      <c r="S101" s="21" t="s">
        <v>2839</v>
      </c>
      <c r="T101" s="1" t="s">
        <v>8795</v>
      </c>
    </row>
    <row r="102" spans="1:20" x14ac:dyDescent="0.25">
      <c r="A102" t="s">
        <v>8742</v>
      </c>
      <c r="B102" t="s">
        <v>66</v>
      </c>
      <c r="C102" t="s">
        <v>3293</v>
      </c>
      <c r="D102" t="s">
        <v>3292</v>
      </c>
      <c r="E102" s="2">
        <v>44414</v>
      </c>
      <c r="F102">
        <v>2021</v>
      </c>
      <c r="G102" t="s">
        <v>2981</v>
      </c>
      <c r="H102" t="s">
        <v>93</v>
      </c>
      <c r="I102" t="s">
        <v>71</v>
      </c>
      <c r="J102">
        <v>62.5</v>
      </c>
      <c r="M102" t="s">
        <v>25</v>
      </c>
      <c r="N102">
        <f>SUM(Table714[[#This Row],[Mitigation ($ million)]], Table714[[#This Row],[Adaptation ($ million)]])</f>
        <v>3.45</v>
      </c>
      <c r="O102">
        <v>3.45</v>
      </c>
      <c r="S102" s="21" t="s">
        <v>3294</v>
      </c>
      <c r="T102" s="1" t="s">
        <v>8795</v>
      </c>
    </row>
    <row r="103" spans="1:20" x14ac:dyDescent="0.25">
      <c r="A103" t="s">
        <v>8742</v>
      </c>
      <c r="B103" t="s">
        <v>66</v>
      </c>
      <c r="C103" t="s">
        <v>3293</v>
      </c>
      <c r="D103" t="s">
        <v>3292</v>
      </c>
      <c r="E103" s="2">
        <v>44414</v>
      </c>
      <c r="F103">
        <v>2021</v>
      </c>
      <c r="G103" t="s">
        <v>2981</v>
      </c>
      <c r="H103" t="s">
        <v>150</v>
      </c>
      <c r="I103" t="s">
        <v>71</v>
      </c>
      <c r="M103" t="s">
        <v>25</v>
      </c>
      <c r="N103">
        <f>SUM(Table714[[#This Row],[Mitigation ($ million)]], Table714[[#This Row],[Adaptation ($ million)]])</f>
        <v>3</v>
      </c>
      <c r="O103">
        <v>3</v>
      </c>
      <c r="S103" s="21" t="s">
        <v>3294</v>
      </c>
      <c r="T103" s="1" t="s">
        <v>8795</v>
      </c>
    </row>
    <row r="104" spans="1:20" x14ac:dyDescent="0.25">
      <c r="A104" t="s">
        <v>8742</v>
      </c>
      <c r="B104" t="s">
        <v>66</v>
      </c>
      <c r="C104" t="s">
        <v>3152</v>
      </c>
      <c r="D104" t="s">
        <v>3151</v>
      </c>
      <c r="E104" s="2">
        <v>44414</v>
      </c>
      <c r="F104">
        <v>2021</v>
      </c>
      <c r="G104" t="s">
        <v>2446</v>
      </c>
      <c r="H104" t="s">
        <v>150</v>
      </c>
      <c r="I104" t="s">
        <v>126</v>
      </c>
      <c r="J104">
        <v>3.7662010000000001</v>
      </c>
      <c r="M104" t="s">
        <v>25</v>
      </c>
      <c r="N104">
        <f>SUM(Table714[[#This Row],[Mitigation ($ million)]], Table714[[#This Row],[Adaptation ($ million)]])</f>
        <v>0</v>
      </c>
      <c r="S104" s="21" t="s">
        <v>3154</v>
      </c>
      <c r="T104" s="1" t="s">
        <v>8795</v>
      </c>
    </row>
    <row r="105" spans="1:20" x14ac:dyDescent="0.25">
      <c r="A105" t="s">
        <v>8742</v>
      </c>
      <c r="B105" t="s">
        <v>66</v>
      </c>
      <c r="C105" t="s">
        <v>3152</v>
      </c>
      <c r="D105" t="s">
        <v>3151</v>
      </c>
      <c r="E105" s="2">
        <v>44414</v>
      </c>
      <c r="F105">
        <v>2021</v>
      </c>
      <c r="G105" t="s">
        <v>2446</v>
      </c>
      <c r="H105" t="s">
        <v>150</v>
      </c>
      <c r="I105" t="s">
        <v>126</v>
      </c>
      <c r="M105" t="s">
        <v>25</v>
      </c>
      <c r="N105">
        <f>SUM(Table714[[#This Row],[Mitigation ($ million)]], Table714[[#This Row],[Adaptation ($ million)]])</f>
        <v>1.026437</v>
      </c>
      <c r="O105">
        <v>1.026437</v>
      </c>
      <c r="S105" s="21" t="s">
        <v>3154</v>
      </c>
      <c r="T105" s="1" t="s">
        <v>8795</v>
      </c>
    </row>
    <row r="106" spans="1:20" x14ac:dyDescent="0.25">
      <c r="A106" t="s">
        <v>8742</v>
      </c>
      <c r="B106" t="s">
        <v>66</v>
      </c>
      <c r="C106" t="s">
        <v>3152</v>
      </c>
      <c r="D106" t="s">
        <v>3151</v>
      </c>
      <c r="E106" s="2">
        <v>44414</v>
      </c>
      <c r="F106">
        <v>2021</v>
      </c>
      <c r="G106" t="s">
        <v>2446</v>
      </c>
      <c r="H106" t="s">
        <v>150</v>
      </c>
      <c r="I106" t="s">
        <v>126</v>
      </c>
      <c r="M106" t="s">
        <v>25</v>
      </c>
      <c r="N106">
        <f>SUM(Table714[[#This Row],[Mitigation ($ million)]], Table714[[#This Row],[Adaptation ($ million)]])</f>
        <v>0</v>
      </c>
      <c r="S106" s="21" t="s">
        <v>3154</v>
      </c>
      <c r="T106" s="1" t="s">
        <v>8795</v>
      </c>
    </row>
    <row r="107" spans="1:20" x14ac:dyDescent="0.25">
      <c r="A107" t="s">
        <v>8742</v>
      </c>
      <c r="B107" t="s">
        <v>66</v>
      </c>
      <c r="C107" t="s">
        <v>3398</v>
      </c>
      <c r="D107" t="s">
        <v>3397</v>
      </c>
      <c r="E107" s="2">
        <v>44414</v>
      </c>
      <c r="F107">
        <v>2021</v>
      </c>
      <c r="G107" t="s">
        <v>216</v>
      </c>
      <c r="H107" t="s">
        <v>68</v>
      </c>
      <c r="I107" t="s">
        <v>71</v>
      </c>
      <c r="J107">
        <v>1.36</v>
      </c>
      <c r="M107" t="s">
        <v>25</v>
      </c>
      <c r="N107">
        <f>SUM(Table714[[#This Row],[Mitigation ($ million)]], Table714[[#This Row],[Adaptation ($ million)]])</f>
        <v>0.17</v>
      </c>
      <c r="O107">
        <v>0.17</v>
      </c>
      <c r="S107" s="21" t="s">
        <v>3399</v>
      </c>
      <c r="T107" s="1" t="s">
        <v>8795</v>
      </c>
    </row>
    <row r="108" spans="1:20" x14ac:dyDescent="0.25">
      <c r="A108" t="s">
        <v>8742</v>
      </c>
      <c r="B108" t="s">
        <v>66</v>
      </c>
      <c r="C108" t="s">
        <v>3398</v>
      </c>
      <c r="D108" t="s">
        <v>3397</v>
      </c>
      <c r="E108" s="2">
        <v>44414</v>
      </c>
      <c r="F108">
        <v>2021</v>
      </c>
      <c r="G108" t="s">
        <v>216</v>
      </c>
      <c r="H108" t="s">
        <v>68</v>
      </c>
      <c r="I108" t="s">
        <v>71</v>
      </c>
      <c r="M108" t="s">
        <v>25</v>
      </c>
      <c r="N108">
        <f>SUM(Table714[[#This Row],[Mitigation ($ million)]], Table714[[#This Row],[Adaptation ($ million)]])</f>
        <v>8.5000000000000006E-2</v>
      </c>
      <c r="O108">
        <v>8.5000000000000006E-2</v>
      </c>
      <c r="S108" s="21" t="s">
        <v>3399</v>
      </c>
      <c r="T108" s="1" t="s">
        <v>8795</v>
      </c>
    </row>
    <row r="109" spans="1:20" x14ac:dyDescent="0.25">
      <c r="A109" t="s">
        <v>8742</v>
      </c>
      <c r="B109" t="s">
        <v>91</v>
      </c>
      <c r="C109" t="s">
        <v>3327</v>
      </c>
      <c r="D109" t="s">
        <v>3326</v>
      </c>
      <c r="E109" s="2">
        <v>44419</v>
      </c>
      <c r="F109">
        <v>2021</v>
      </c>
      <c r="G109" t="s">
        <v>658</v>
      </c>
      <c r="H109" t="s">
        <v>93</v>
      </c>
      <c r="I109" t="s">
        <v>141</v>
      </c>
      <c r="J109">
        <v>148.41999999999999</v>
      </c>
      <c r="M109" t="s">
        <v>24</v>
      </c>
      <c r="N109">
        <f>SUM(Table714[[#This Row],[Mitigation ($ million)]], Table714[[#This Row],[Adaptation ($ million)]])</f>
        <v>16.04</v>
      </c>
      <c r="P109">
        <v>16.04</v>
      </c>
      <c r="S109" s="21" t="s">
        <v>3328</v>
      </c>
      <c r="T109" s="1" t="s">
        <v>8795</v>
      </c>
    </row>
    <row r="110" spans="1:20" x14ac:dyDescent="0.25">
      <c r="A110" t="s">
        <v>8742</v>
      </c>
      <c r="B110" t="s">
        <v>91</v>
      </c>
      <c r="C110" t="s">
        <v>3327</v>
      </c>
      <c r="D110" t="s">
        <v>3326</v>
      </c>
      <c r="E110" s="2">
        <v>44419</v>
      </c>
      <c r="F110">
        <v>2021</v>
      </c>
      <c r="G110" t="s">
        <v>658</v>
      </c>
      <c r="H110" t="s">
        <v>93</v>
      </c>
      <c r="I110" t="s">
        <v>141</v>
      </c>
      <c r="M110" t="s">
        <v>24</v>
      </c>
      <c r="N110">
        <f>SUM(Table714[[#This Row],[Mitigation ($ million)]], Table714[[#This Row],[Adaptation ($ million)]])</f>
        <v>12.03</v>
      </c>
      <c r="P110">
        <v>12.03</v>
      </c>
      <c r="S110" s="21" t="s">
        <v>3328</v>
      </c>
      <c r="T110" s="1" t="s">
        <v>8795</v>
      </c>
    </row>
    <row r="111" spans="1:20" x14ac:dyDescent="0.25">
      <c r="A111" t="s">
        <v>8742</v>
      </c>
      <c r="B111" t="s">
        <v>66</v>
      </c>
      <c r="C111" t="s">
        <v>3279</v>
      </c>
      <c r="D111" t="s">
        <v>3278</v>
      </c>
      <c r="E111" s="2">
        <v>44421</v>
      </c>
      <c r="F111">
        <v>2021</v>
      </c>
      <c r="G111" t="s">
        <v>122</v>
      </c>
      <c r="H111" t="s">
        <v>93</v>
      </c>
      <c r="I111" t="s">
        <v>126</v>
      </c>
      <c r="J111">
        <v>400</v>
      </c>
      <c r="M111" t="s">
        <v>72</v>
      </c>
      <c r="N111">
        <f>SUM(Table714[[#This Row],[Mitigation ($ million)]], Table714[[#This Row],[Adaptation ($ million)]])</f>
        <v>22.939999999999998</v>
      </c>
      <c r="O111">
        <v>13.53</v>
      </c>
      <c r="P111">
        <v>9.41</v>
      </c>
      <c r="S111" s="21" t="s">
        <v>3282</v>
      </c>
      <c r="T111" s="1" t="s">
        <v>8795</v>
      </c>
    </row>
    <row r="112" spans="1:20" x14ac:dyDescent="0.25">
      <c r="A112" t="s">
        <v>8742</v>
      </c>
      <c r="B112" t="s">
        <v>66</v>
      </c>
      <c r="C112" t="s">
        <v>3083</v>
      </c>
      <c r="D112" t="s">
        <v>3082</v>
      </c>
      <c r="E112" s="2">
        <v>44427</v>
      </c>
      <c r="F112">
        <v>2021</v>
      </c>
      <c r="G112" t="s">
        <v>88</v>
      </c>
      <c r="H112" t="s">
        <v>93</v>
      </c>
      <c r="I112" t="s">
        <v>84</v>
      </c>
      <c r="J112">
        <v>1847</v>
      </c>
      <c r="M112" t="s">
        <v>72</v>
      </c>
      <c r="N112">
        <f>SUM(Table714[[#This Row],[Mitigation ($ million)]], Table714[[#This Row],[Adaptation ($ million)]])</f>
        <v>500</v>
      </c>
      <c r="O112">
        <v>1.47</v>
      </c>
      <c r="P112">
        <v>498.53</v>
      </c>
      <c r="S112" s="21" t="s">
        <v>3084</v>
      </c>
      <c r="T112" s="1" t="s">
        <v>8795</v>
      </c>
    </row>
    <row r="113" spans="1:20" x14ac:dyDescent="0.25">
      <c r="A113" t="s">
        <v>8742</v>
      </c>
      <c r="B113" t="s">
        <v>91</v>
      </c>
      <c r="C113" t="s">
        <v>3314</v>
      </c>
      <c r="D113" t="s">
        <v>3313</v>
      </c>
      <c r="E113" s="2">
        <v>44433</v>
      </c>
      <c r="F113">
        <v>2021</v>
      </c>
      <c r="G113" t="s">
        <v>638</v>
      </c>
      <c r="H113" t="s">
        <v>93</v>
      </c>
      <c r="I113" t="s">
        <v>141</v>
      </c>
      <c r="J113">
        <v>41.2</v>
      </c>
      <c r="M113" t="s">
        <v>24</v>
      </c>
      <c r="N113">
        <f>SUM(Table714[[#This Row],[Mitigation ($ million)]], Table714[[#This Row],[Adaptation ($ million)]])</f>
        <v>4.7</v>
      </c>
      <c r="P113">
        <v>4.7</v>
      </c>
      <c r="S113" s="21" t="s">
        <v>3315</v>
      </c>
      <c r="T113" s="1" t="s">
        <v>8795</v>
      </c>
    </row>
    <row r="114" spans="1:20" x14ac:dyDescent="0.25">
      <c r="A114" t="s">
        <v>8742</v>
      </c>
      <c r="B114" t="s">
        <v>91</v>
      </c>
      <c r="C114" t="s">
        <v>3314</v>
      </c>
      <c r="D114" t="s">
        <v>3313</v>
      </c>
      <c r="E114" s="2">
        <v>44433</v>
      </c>
      <c r="F114">
        <v>2021</v>
      </c>
      <c r="G114" t="s">
        <v>638</v>
      </c>
      <c r="H114" t="s">
        <v>93</v>
      </c>
      <c r="I114" t="s">
        <v>141</v>
      </c>
      <c r="M114" t="s">
        <v>24</v>
      </c>
      <c r="N114">
        <f>SUM(Table714[[#This Row],[Mitigation ($ million)]], Table714[[#This Row],[Adaptation ($ million)]])</f>
        <v>3.2</v>
      </c>
      <c r="P114">
        <v>3.2</v>
      </c>
      <c r="S114" s="21" t="s">
        <v>3315</v>
      </c>
      <c r="T114" s="1" t="s">
        <v>8795</v>
      </c>
    </row>
    <row r="115" spans="1:20" x14ac:dyDescent="0.25">
      <c r="A115" t="s">
        <v>8742</v>
      </c>
      <c r="B115" t="s">
        <v>91</v>
      </c>
      <c r="C115" t="s">
        <v>3314</v>
      </c>
      <c r="D115" t="s">
        <v>3313</v>
      </c>
      <c r="E115" s="2">
        <v>44433</v>
      </c>
      <c r="F115">
        <v>2021</v>
      </c>
      <c r="G115" t="s">
        <v>638</v>
      </c>
      <c r="H115" t="s">
        <v>93</v>
      </c>
      <c r="I115" t="s">
        <v>141</v>
      </c>
      <c r="M115" t="s">
        <v>24</v>
      </c>
      <c r="N115">
        <f>SUM(Table714[[#This Row],[Mitigation ($ million)]], Table714[[#This Row],[Adaptation ($ million)]])</f>
        <v>4.2</v>
      </c>
      <c r="P115">
        <v>4.2</v>
      </c>
      <c r="S115" s="21" t="s">
        <v>3315</v>
      </c>
      <c r="T115" s="1" t="s">
        <v>8795</v>
      </c>
    </row>
    <row r="116" spans="1:20" x14ac:dyDescent="0.25">
      <c r="A116" t="s">
        <v>8742</v>
      </c>
      <c r="B116" t="s">
        <v>91</v>
      </c>
      <c r="C116" t="s">
        <v>3318</v>
      </c>
      <c r="D116" t="s">
        <v>3317</v>
      </c>
      <c r="E116" s="2">
        <v>44439</v>
      </c>
      <c r="F116">
        <v>2021</v>
      </c>
      <c r="G116" t="s">
        <v>201</v>
      </c>
      <c r="H116" t="s">
        <v>93</v>
      </c>
      <c r="I116" t="s">
        <v>141</v>
      </c>
      <c r="J116">
        <v>214</v>
      </c>
      <c r="M116" t="s">
        <v>24</v>
      </c>
      <c r="N116">
        <f>SUM(Table714[[#This Row],[Mitigation ($ million)]], Table714[[#This Row],[Adaptation ($ million)]])</f>
        <v>24.5</v>
      </c>
      <c r="P116">
        <v>24.5</v>
      </c>
      <c r="S116" s="21" t="s">
        <v>3315</v>
      </c>
      <c r="T116" s="1" t="s">
        <v>8795</v>
      </c>
    </row>
    <row r="117" spans="1:20" x14ac:dyDescent="0.25">
      <c r="A117" t="s">
        <v>8742</v>
      </c>
      <c r="B117" t="s">
        <v>91</v>
      </c>
      <c r="C117" t="s">
        <v>3318</v>
      </c>
      <c r="D117" t="s">
        <v>3317</v>
      </c>
      <c r="E117" s="2">
        <v>44439</v>
      </c>
      <c r="F117">
        <v>2021</v>
      </c>
      <c r="G117" t="s">
        <v>201</v>
      </c>
      <c r="H117" t="s">
        <v>93</v>
      </c>
      <c r="I117" t="s">
        <v>141</v>
      </c>
      <c r="M117" t="s">
        <v>24</v>
      </c>
      <c r="N117">
        <f>SUM(Table714[[#This Row],[Mitigation ($ million)]], Table714[[#This Row],[Adaptation ($ million)]])</f>
        <v>128</v>
      </c>
      <c r="P117">
        <v>128</v>
      </c>
      <c r="S117" s="21" t="s">
        <v>3315</v>
      </c>
      <c r="T117" s="1" t="s">
        <v>8795</v>
      </c>
    </row>
    <row r="118" spans="1:20" x14ac:dyDescent="0.25">
      <c r="A118" t="s">
        <v>8742</v>
      </c>
      <c r="B118" t="s">
        <v>91</v>
      </c>
      <c r="C118" t="s">
        <v>3318</v>
      </c>
      <c r="D118" t="s">
        <v>3317</v>
      </c>
      <c r="E118" s="2">
        <v>44439</v>
      </c>
      <c r="F118">
        <v>2021</v>
      </c>
      <c r="G118" t="s">
        <v>201</v>
      </c>
      <c r="H118" t="s">
        <v>93</v>
      </c>
      <c r="I118" t="s">
        <v>141</v>
      </c>
      <c r="M118" t="s">
        <v>24</v>
      </c>
      <c r="N118">
        <f>SUM(Table714[[#This Row],[Mitigation ($ million)]], Table714[[#This Row],[Adaptation ($ million)]])</f>
        <v>8</v>
      </c>
      <c r="P118">
        <v>8</v>
      </c>
      <c r="S118" s="21" t="s">
        <v>3315</v>
      </c>
      <c r="T118" s="1" t="s">
        <v>8795</v>
      </c>
    </row>
    <row r="119" spans="1:20" x14ac:dyDescent="0.25">
      <c r="A119" t="s">
        <v>8742</v>
      </c>
      <c r="B119" t="s">
        <v>66</v>
      </c>
      <c r="C119" t="s">
        <v>3556</v>
      </c>
      <c r="D119" t="s">
        <v>3555</v>
      </c>
      <c r="E119" s="2">
        <v>44440</v>
      </c>
      <c r="F119">
        <v>2021</v>
      </c>
      <c r="G119" t="s">
        <v>104</v>
      </c>
      <c r="H119" t="s">
        <v>210</v>
      </c>
      <c r="I119" t="s">
        <v>325</v>
      </c>
      <c r="J119">
        <v>0.22</v>
      </c>
      <c r="M119" t="s">
        <v>25</v>
      </c>
      <c r="N119">
        <f>SUM(Table714[[#This Row],[Mitigation ($ million)]], Table714[[#This Row],[Adaptation ($ million)]])</f>
        <v>0.22</v>
      </c>
      <c r="O119">
        <v>0.22</v>
      </c>
      <c r="T119" s="1" t="s">
        <v>8795</v>
      </c>
    </row>
    <row r="120" spans="1:20" x14ac:dyDescent="0.25">
      <c r="A120" t="s">
        <v>8742</v>
      </c>
      <c r="B120" t="s">
        <v>66</v>
      </c>
      <c r="C120" t="s">
        <v>3558</v>
      </c>
      <c r="D120" t="s">
        <v>3557</v>
      </c>
      <c r="E120" s="2">
        <v>44446</v>
      </c>
      <c r="F120">
        <v>2021</v>
      </c>
      <c r="G120" t="s">
        <v>104</v>
      </c>
      <c r="H120" t="s">
        <v>210</v>
      </c>
      <c r="I120" t="s">
        <v>117</v>
      </c>
      <c r="J120">
        <v>0.15</v>
      </c>
      <c r="M120" t="s">
        <v>25</v>
      </c>
      <c r="N120">
        <f>SUM(Table714[[#This Row],[Mitigation ($ million)]], Table714[[#This Row],[Adaptation ($ million)]])</f>
        <v>0.15</v>
      </c>
      <c r="O120">
        <v>0.15</v>
      </c>
      <c r="T120" s="1" t="s">
        <v>8795</v>
      </c>
    </row>
    <row r="121" spans="1:20" x14ac:dyDescent="0.25">
      <c r="A121" t="s">
        <v>8742</v>
      </c>
      <c r="B121" t="s">
        <v>66</v>
      </c>
      <c r="C121" t="s">
        <v>3220</v>
      </c>
      <c r="D121" t="s">
        <v>3219</v>
      </c>
      <c r="E121" s="2">
        <v>44447</v>
      </c>
      <c r="F121">
        <v>2021</v>
      </c>
      <c r="G121" t="s">
        <v>88</v>
      </c>
      <c r="H121" t="s">
        <v>93</v>
      </c>
      <c r="I121" t="s">
        <v>71</v>
      </c>
      <c r="J121">
        <v>160</v>
      </c>
      <c r="M121" t="s">
        <v>72</v>
      </c>
      <c r="N121">
        <f>SUM(Table714[[#This Row],[Mitigation ($ million)]], Table714[[#This Row],[Adaptation ($ million)]])</f>
        <v>10.655000000000001</v>
      </c>
      <c r="O121">
        <v>6.1150000000000002</v>
      </c>
      <c r="P121">
        <v>4.54</v>
      </c>
      <c r="S121" s="21" t="s">
        <v>3221</v>
      </c>
      <c r="T121" s="1" t="s">
        <v>8795</v>
      </c>
    </row>
    <row r="122" spans="1:20" x14ac:dyDescent="0.25">
      <c r="A122" t="s">
        <v>8742</v>
      </c>
      <c r="B122" t="s">
        <v>66</v>
      </c>
      <c r="C122" t="s">
        <v>3199</v>
      </c>
      <c r="D122" t="s">
        <v>3198</v>
      </c>
      <c r="E122" s="2">
        <v>44447</v>
      </c>
      <c r="F122">
        <v>2021</v>
      </c>
      <c r="G122" t="s">
        <v>88</v>
      </c>
      <c r="H122" t="s">
        <v>93</v>
      </c>
      <c r="I122" t="s">
        <v>117</v>
      </c>
      <c r="J122">
        <v>441.9</v>
      </c>
      <c r="M122" t="s">
        <v>72</v>
      </c>
      <c r="N122">
        <f>SUM(Table714[[#This Row],[Mitigation ($ million)]], Table714[[#This Row],[Adaptation ($ million)]])</f>
        <v>96.65</v>
      </c>
      <c r="O122">
        <v>78.64</v>
      </c>
      <c r="P122">
        <v>18.010000000000002</v>
      </c>
      <c r="S122" s="21" t="s">
        <v>3200</v>
      </c>
      <c r="T122" s="1" t="s">
        <v>8795</v>
      </c>
    </row>
    <row r="123" spans="1:20" x14ac:dyDescent="0.25">
      <c r="A123" t="s">
        <v>8742</v>
      </c>
      <c r="B123" t="s">
        <v>66</v>
      </c>
      <c r="C123" t="s">
        <v>3377</v>
      </c>
      <c r="D123" t="s">
        <v>3376</v>
      </c>
      <c r="E123" s="2">
        <v>44453</v>
      </c>
      <c r="F123">
        <v>2021</v>
      </c>
      <c r="G123" t="s">
        <v>1129</v>
      </c>
      <c r="H123" t="s">
        <v>68</v>
      </c>
      <c r="I123" t="s">
        <v>141</v>
      </c>
      <c r="M123" t="s">
        <v>24</v>
      </c>
      <c r="N123">
        <f>SUM(Table714[[#This Row],[Mitigation ($ million)]], Table714[[#This Row],[Adaptation ($ million)]])</f>
        <v>0.2</v>
      </c>
      <c r="P123">
        <v>0.2</v>
      </c>
      <c r="S123" s="21" t="s">
        <v>3380</v>
      </c>
      <c r="T123" s="1" t="s">
        <v>8795</v>
      </c>
    </row>
    <row r="124" spans="1:20" x14ac:dyDescent="0.25">
      <c r="A124" t="s">
        <v>8742</v>
      </c>
      <c r="B124" t="s">
        <v>66</v>
      </c>
      <c r="C124" t="s">
        <v>3377</v>
      </c>
      <c r="D124" t="s">
        <v>3376</v>
      </c>
      <c r="E124" s="2">
        <v>44453</v>
      </c>
      <c r="F124">
        <v>2021</v>
      </c>
      <c r="G124" t="s">
        <v>1129</v>
      </c>
      <c r="H124" t="s">
        <v>68</v>
      </c>
      <c r="I124" t="s">
        <v>128</v>
      </c>
      <c r="M124" t="s">
        <v>24</v>
      </c>
      <c r="N124">
        <f>SUM(Table714[[#This Row],[Mitigation ($ million)]], Table714[[#This Row],[Adaptation ($ million)]])</f>
        <v>0.2</v>
      </c>
      <c r="P124">
        <v>0.2</v>
      </c>
      <c r="S124" s="21" t="s">
        <v>3380</v>
      </c>
      <c r="T124" s="1" t="s">
        <v>8795</v>
      </c>
    </row>
    <row r="125" spans="1:20" x14ac:dyDescent="0.25">
      <c r="A125" t="s">
        <v>8742</v>
      </c>
      <c r="B125" t="s">
        <v>66</v>
      </c>
      <c r="C125" t="s">
        <v>3377</v>
      </c>
      <c r="D125" t="s">
        <v>3376</v>
      </c>
      <c r="E125" s="2">
        <v>44453</v>
      </c>
      <c r="F125">
        <v>2021</v>
      </c>
      <c r="G125" t="s">
        <v>1129</v>
      </c>
      <c r="H125" t="s">
        <v>68</v>
      </c>
      <c r="I125" t="s">
        <v>141</v>
      </c>
      <c r="M125" t="s">
        <v>24</v>
      </c>
      <c r="N125">
        <f>SUM(Table714[[#This Row],[Mitigation ($ million)]], Table714[[#This Row],[Adaptation ($ million)]])</f>
        <v>0.2</v>
      </c>
      <c r="P125">
        <v>0.2</v>
      </c>
      <c r="S125" s="21" t="s">
        <v>3380</v>
      </c>
      <c r="T125" s="1" t="s">
        <v>8795</v>
      </c>
    </row>
    <row r="126" spans="1:20" x14ac:dyDescent="0.25">
      <c r="A126" t="s">
        <v>8742</v>
      </c>
      <c r="B126" t="s">
        <v>66</v>
      </c>
      <c r="C126" t="s">
        <v>3377</v>
      </c>
      <c r="D126" t="s">
        <v>3376</v>
      </c>
      <c r="E126" s="2">
        <v>44453</v>
      </c>
      <c r="F126">
        <v>2021</v>
      </c>
      <c r="G126" t="s">
        <v>1129</v>
      </c>
      <c r="H126" t="s">
        <v>68</v>
      </c>
      <c r="I126" t="s">
        <v>128</v>
      </c>
      <c r="M126" t="s">
        <v>24</v>
      </c>
      <c r="N126">
        <f>SUM(Table714[[#This Row],[Mitigation ($ million)]], Table714[[#This Row],[Adaptation ($ million)]])</f>
        <v>0.2</v>
      </c>
      <c r="P126">
        <v>0.2</v>
      </c>
      <c r="S126" s="21" t="s">
        <v>3380</v>
      </c>
      <c r="T126" s="1" t="s">
        <v>8795</v>
      </c>
    </row>
    <row r="127" spans="1:20" x14ac:dyDescent="0.25">
      <c r="A127" t="s">
        <v>8742</v>
      </c>
      <c r="B127" t="s">
        <v>91</v>
      </c>
      <c r="C127" t="s">
        <v>3407</v>
      </c>
      <c r="D127" t="s">
        <v>3406</v>
      </c>
      <c r="E127" s="2">
        <v>44454</v>
      </c>
      <c r="F127">
        <v>2021</v>
      </c>
      <c r="G127" t="s">
        <v>104</v>
      </c>
      <c r="H127" t="s">
        <v>68</v>
      </c>
      <c r="I127" t="s">
        <v>128</v>
      </c>
      <c r="J127">
        <v>1.5</v>
      </c>
      <c r="M127" t="s">
        <v>24</v>
      </c>
      <c r="N127">
        <f>SUM(Table714[[#This Row],[Mitigation ($ million)]], Table714[[#This Row],[Adaptation ($ million)]])</f>
        <v>1.5</v>
      </c>
      <c r="P127">
        <v>1.5</v>
      </c>
      <c r="S127" s="21" t="s">
        <v>3408</v>
      </c>
      <c r="T127" s="1" t="s">
        <v>8795</v>
      </c>
    </row>
    <row r="128" spans="1:20" x14ac:dyDescent="0.25">
      <c r="A128" t="s">
        <v>8742</v>
      </c>
      <c r="B128" t="s">
        <v>66</v>
      </c>
      <c r="C128" t="s">
        <v>3092</v>
      </c>
      <c r="D128" t="s">
        <v>3091</v>
      </c>
      <c r="E128" s="2">
        <v>44455</v>
      </c>
      <c r="F128">
        <v>2021</v>
      </c>
      <c r="G128" t="s">
        <v>525</v>
      </c>
      <c r="H128" t="s">
        <v>93</v>
      </c>
      <c r="I128" t="s">
        <v>117</v>
      </c>
      <c r="J128">
        <v>39</v>
      </c>
      <c r="M128" t="s">
        <v>25</v>
      </c>
      <c r="N128">
        <f>SUM(Table714[[#This Row],[Mitigation ($ million)]], Table714[[#This Row],[Adaptation ($ million)]])</f>
        <v>5.75</v>
      </c>
      <c r="O128">
        <v>5.75</v>
      </c>
      <c r="S128" s="21" t="s">
        <v>3094</v>
      </c>
      <c r="T128" s="1" t="s">
        <v>8795</v>
      </c>
    </row>
    <row r="129" spans="1:20" x14ac:dyDescent="0.25">
      <c r="A129" t="s">
        <v>8742</v>
      </c>
      <c r="B129" t="s">
        <v>66</v>
      </c>
      <c r="C129" t="s">
        <v>3092</v>
      </c>
      <c r="D129" t="s">
        <v>3091</v>
      </c>
      <c r="E129" s="2">
        <v>44455</v>
      </c>
      <c r="F129">
        <v>2021</v>
      </c>
      <c r="G129" t="s">
        <v>525</v>
      </c>
      <c r="H129" t="s">
        <v>150</v>
      </c>
      <c r="I129" t="s">
        <v>117</v>
      </c>
      <c r="M129" t="s">
        <v>25</v>
      </c>
      <c r="N129">
        <f>SUM(Table714[[#This Row],[Mitigation ($ million)]], Table714[[#This Row],[Adaptation ($ million)]])</f>
        <v>11.75</v>
      </c>
      <c r="O129">
        <v>11.75</v>
      </c>
      <c r="S129" s="21" t="s">
        <v>3094</v>
      </c>
      <c r="T129" s="1" t="s">
        <v>8795</v>
      </c>
    </row>
    <row r="130" spans="1:20" x14ac:dyDescent="0.25">
      <c r="A130" t="s">
        <v>8742</v>
      </c>
      <c r="B130" t="s">
        <v>66</v>
      </c>
      <c r="C130" t="s">
        <v>3509</v>
      </c>
      <c r="D130" t="s">
        <v>3508</v>
      </c>
      <c r="E130" s="2">
        <v>44460</v>
      </c>
      <c r="F130">
        <v>2021</v>
      </c>
      <c r="G130" t="s">
        <v>652</v>
      </c>
      <c r="H130" t="s">
        <v>68</v>
      </c>
      <c r="I130" t="s">
        <v>141</v>
      </c>
      <c r="J130">
        <v>0.42499999999999999</v>
      </c>
      <c r="M130" t="s">
        <v>24</v>
      </c>
      <c r="N130">
        <f>SUM(Table714[[#This Row],[Mitigation ($ million)]], Table714[[#This Row],[Adaptation ($ million)]])</f>
        <v>0.42499999999999999</v>
      </c>
      <c r="P130">
        <v>0.42499999999999999</v>
      </c>
      <c r="S130" s="21" t="s">
        <v>3511</v>
      </c>
      <c r="T130" s="1" t="s">
        <v>8795</v>
      </c>
    </row>
    <row r="131" spans="1:20" x14ac:dyDescent="0.25">
      <c r="A131" t="s">
        <v>8742</v>
      </c>
      <c r="B131" t="s">
        <v>66</v>
      </c>
      <c r="C131" t="s">
        <v>3536</v>
      </c>
      <c r="D131" t="s">
        <v>3535</v>
      </c>
      <c r="E131" s="2">
        <v>44460</v>
      </c>
      <c r="F131">
        <v>2021</v>
      </c>
      <c r="G131" t="s">
        <v>88</v>
      </c>
      <c r="H131" t="s">
        <v>68</v>
      </c>
      <c r="I131" t="s">
        <v>141</v>
      </c>
      <c r="J131">
        <v>3.2201849999999999</v>
      </c>
      <c r="M131" t="s">
        <v>24</v>
      </c>
      <c r="N131">
        <f>SUM(Table714[[#This Row],[Mitigation ($ million)]], Table714[[#This Row],[Adaptation ($ million)]])</f>
        <v>3.2201849999999999</v>
      </c>
      <c r="P131">
        <v>3.2201849999999999</v>
      </c>
      <c r="S131" s="21" t="s">
        <v>3537</v>
      </c>
      <c r="T131" s="1" t="s">
        <v>8795</v>
      </c>
    </row>
    <row r="132" spans="1:20" x14ac:dyDescent="0.25">
      <c r="A132" t="s">
        <v>8742</v>
      </c>
      <c r="B132" t="s">
        <v>66</v>
      </c>
      <c r="C132" t="s">
        <v>921</v>
      </c>
      <c r="D132" t="s">
        <v>920</v>
      </c>
      <c r="E132" s="2">
        <v>44462</v>
      </c>
      <c r="F132">
        <v>2021</v>
      </c>
      <c r="G132" t="s">
        <v>216</v>
      </c>
      <c r="H132" t="s">
        <v>68</v>
      </c>
      <c r="I132" t="s">
        <v>84</v>
      </c>
      <c r="J132">
        <v>0.51</v>
      </c>
      <c r="M132" t="s">
        <v>72</v>
      </c>
      <c r="N132">
        <f>SUM(Table714[[#This Row],[Mitigation ($ million)]], Table714[[#This Row],[Adaptation ($ million)]])</f>
        <v>5.4901960784313735E-3</v>
      </c>
      <c r="O132">
        <v>2.7450980392156868E-3</v>
      </c>
      <c r="P132">
        <v>2.7450980392156868E-3</v>
      </c>
      <c r="S132" s="21" t="s">
        <v>923</v>
      </c>
      <c r="T132" s="1" t="s">
        <v>8795</v>
      </c>
    </row>
    <row r="133" spans="1:20" x14ac:dyDescent="0.25">
      <c r="A133" t="s">
        <v>8742</v>
      </c>
      <c r="B133" t="s">
        <v>66</v>
      </c>
      <c r="C133" t="s">
        <v>921</v>
      </c>
      <c r="D133" t="s">
        <v>920</v>
      </c>
      <c r="E133" s="2">
        <v>44462</v>
      </c>
      <c r="F133">
        <v>2021</v>
      </c>
      <c r="G133" t="s">
        <v>216</v>
      </c>
      <c r="H133" t="s">
        <v>68</v>
      </c>
      <c r="I133" t="s">
        <v>117</v>
      </c>
      <c r="M133" t="s">
        <v>72</v>
      </c>
      <c r="N133">
        <f>SUM(Table714[[#This Row],[Mitigation ($ million)]], Table714[[#This Row],[Adaptation ($ million)]])</f>
        <v>2.8627450980392162E-2</v>
      </c>
      <c r="O133">
        <v>1.4313725490196081E-2</v>
      </c>
      <c r="P133">
        <v>1.4313725490196081E-2</v>
      </c>
      <c r="S133" s="21" t="s">
        <v>923</v>
      </c>
      <c r="T133" s="1" t="s">
        <v>8795</v>
      </c>
    </row>
    <row r="134" spans="1:20" x14ac:dyDescent="0.25">
      <c r="A134" t="s">
        <v>8742</v>
      </c>
      <c r="B134" t="s">
        <v>66</v>
      </c>
      <c r="C134" t="s">
        <v>921</v>
      </c>
      <c r="D134" t="s">
        <v>920</v>
      </c>
      <c r="E134" s="2">
        <v>44462</v>
      </c>
      <c r="F134">
        <v>2021</v>
      </c>
      <c r="G134" t="s">
        <v>216</v>
      </c>
      <c r="H134" t="s">
        <v>68</v>
      </c>
      <c r="I134" t="s">
        <v>141</v>
      </c>
      <c r="M134" t="s">
        <v>72</v>
      </c>
      <c r="N134">
        <f>SUM(Table714[[#This Row],[Mitigation ($ million)]], Table714[[#This Row],[Adaptation ($ million)]])</f>
        <v>5.8823529411764714E-3</v>
      </c>
      <c r="O134">
        <v>2.9411764705882357E-3</v>
      </c>
      <c r="P134">
        <v>2.9411764705882357E-3</v>
      </c>
      <c r="S134" s="21" t="s">
        <v>923</v>
      </c>
      <c r="T134" s="1" t="s">
        <v>8795</v>
      </c>
    </row>
    <row r="135" spans="1:20" x14ac:dyDescent="0.25">
      <c r="A135" t="s">
        <v>8742</v>
      </c>
      <c r="B135" t="s">
        <v>66</v>
      </c>
      <c r="C135" t="s">
        <v>3060</v>
      </c>
      <c r="D135" t="s">
        <v>3059</v>
      </c>
      <c r="E135" s="2">
        <v>44469</v>
      </c>
      <c r="F135">
        <v>2021</v>
      </c>
      <c r="G135" t="s">
        <v>62</v>
      </c>
      <c r="H135" t="s">
        <v>93</v>
      </c>
      <c r="I135" t="s">
        <v>132</v>
      </c>
      <c r="J135">
        <v>162</v>
      </c>
      <c r="M135" t="s">
        <v>24</v>
      </c>
      <c r="N135">
        <f>SUM(Table714[[#This Row],[Mitigation ($ million)]], Table714[[#This Row],[Adaptation ($ million)]])</f>
        <v>2.2229999999999999</v>
      </c>
      <c r="P135">
        <v>2.2229999999999999</v>
      </c>
      <c r="S135" s="21" t="s">
        <v>3061</v>
      </c>
      <c r="T135" s="1" t="s">
        <v>8795</v>
      </c>
    </row>
    <row r="136" spans="1:20" x14ac:dyDescent="0.25">
      <c r="A136" t="s">
        <v>8742</v>
      </c>
      <c r="B136" t="s">
        <v>91</v>
      </c>
      <c r="C136" t="s">
        <v>3321</v>
      </c>
      <c r="D136" t="s">
        <v>3320</v>
      </c>
      <c r="E136" s="2">
        <v>44469</v>
      </c>
      <c r="F136">
        <v>2021</v>
      </c>
      <c r="G136" t="s">
        <v>329</v>
      </c>
      <c r="H136" t="s">
        <v>93</v>
      </c>
      <c r="I136" t="s">
        <v>71</v>
      </c>
      <c r="J136">
        <v>98</v>
      </c>
      <c r="M136" t="s">
        <v>24</v>
      </c>
      <c r="N136">
        <f>SUM(Table714[[#This Row],[Mitigation ($ million)]], Table714[[#This Row],[Adaptation ($ million)]])</f>
        <v>10</v>
      </c>
      <c r="P136">
        <v>10</v>
      </c>
      <c r="S136" s="21" t="s">
        <v>3322</v>
      </c>
      <c r="T136" s="1" t="s">
        <v>8795</v>
      </c>
    </row>
    <row r="137" spans="1:20" x14ac:dyDescent="0.25">
      <c r="A137" t="s">
        <v>8742</v>
      </c>
      <c r="B137" t="s">
        <v>66</v>
      </c>
      <c r="C137" t="s">
        <v>3290</v>
      </c>
      <c r="D137" t="s">
        <v>3289</v>
      </c>
      <c r="E137" s="2">
        <v>44470</v>
      </c>
      <c r="F137">
        <v>2021</v>
      </c>
      <c r="G137" t="s">
        <v>2981</v>
      </c>
      <c r="H137" t="s">
        <v>93</v>
      </c>
      <c r="I137" t="s">
        <v>84</v>
      </c>
      <c r="J137">
        <v>209</v>
      </c>
      <c r="M137" t="s">
        <v>25</v>
      </c>
      <c r="N137">
        <f>SUM(Table714[[#This Row],[Mitigation ($ million)]], Table714[[#This Row],[Adaptation ($ million)]])</f>
        <v>0.67037036999999999</v>
      </c>
      <c r="O137">
        <v>0.67037036999999999</v>
      </c>
      <c r="S137" s="21" t="s">
        <v>3291</v>
      </c>
      <c r="T137" s="1" t="s">
        <v>8795</v>
      </c>
    </row>
    <row r="138" spans="1:20" x14ac:dyDescent="0.25">
      <c r="A138" t="s">
        <v>8742</v>
      </c>
      <c r="B138" t="s">
        <v>66</v>
      </c>
      <c r="C138" t="s">
        <v>3290</v>
      </c>
      <c r="D138" t="s">
        <v>3289</v>
      </c>
      <c r="E138" s="2">
        <v>44470</v>
      </c>
      <c r="F138">
        <v>2021</v>
      </c>
      <c r="G138" t="s">
        <v>2981</v>
      </c>
      <c r="H138" t="s">
        <v>93</v>
      </c>
      <c r="I138" t="s">
        <v>84</v>
      </c>
      <c r="M138" t="s">
        <v>25</v>
      </c>
      <c r="N138">
        <f>SUM(Table714[[#This Row],[Mitigation ($ million)]], Table714[[#This Row],[Adaptation ($ million)]])</f>
        <v>1.1396296299999999</v>
      </c>
      <c r="O138">
        <v>1.1396296299999999</v>
      </c>
      <c r="S138" s="21" t="s">
        <v>3291</v>
      </c>
      <c r="T138" s="1" t="s">
        <v>8795</v>
      </c>
    </row>
    <row r="139" spans="1:20" x14ac:dyDescent="0.25">
      <c r="A139" t="s">
        <v>8742</v>
      </c>
      <c r="B139" t="s">
        <v>66</v>
      </c>
      <c r="C139" t="s">
        <v>3189</v>
      </c>
      <c r="D139" t="s">
        <v>3188</v>
      </c>
      <c r="E139" s="2">
        <v>44473</v>
      </c>
      <c r="F139">
        <v>2021</v>
      </c>
      <c r="G139" t="s">
        <v>79</v>
      </c>
      <c r="H139" t="s">
        <v>93</v>
      </c>
      <c r="I139" t="s">
        <v>84</v>
      </c>
      <c r="J139">
        <v>882.9</v>
      </c>
      <c r="M139" t="s">
        <v>25</v>
      </c>
      <c r="N139">
        <f>SUM(Table714[[#This Row],[Mitigation ($ million)]], Table714[[#This Row],[Adaptation ($ million)]])</f>
        <v>78.516486599999993</v>
      </c>
      <c r="O139">
        <v>78.516486599999993</v>
      </c>
      <c r="S139" s="21" t="s">
        <v>3190</v>
      </c>
      <c r="T139" s="1" t="s">
        <v>8795</v>
      </c>
    </row>
    <row r="140" spans="1:20" x14ac:dyDescent="0.25">
      <c r="A140" t="s">
        <v>8742</v>
      </c>
      <c r="B140" t="s">
        <v>66</v>
      </c>
      <c r="C140" t="s">
        <v>3242</v>
      </c>
      <c r="D140" t="s">
        <v>3241</v>
      </c>
      <c r="E140" s="2">
        <v>44476</v>
      </c>
      <c r="F140">
        <v>2021</v>
      </c>
      <c r="G140" t="s">
        <v>397</v>
      </c>
      <c r="H140" t="s">
        <v>93</v>
      </c>
      <c r="I140" t="s">
        <v>361</v>
      </c>
      <c r="J140">
        <v>123</v>
      </c>
      <c r="M140" t="s">
        <v>72</v>
      </c>
      <c r="N140">
        <f>SUM(Table714[[#This Row],[Mitigation ($ million)]], Table714[[#This Row],[Adaptation ($ million)]])</f>
        <v>9.33</v>
      </c>
      <c r="O140">
        <v>6.28</v>
      </c>
      <c r="P140">
        <v>3.05</v>
      </c>
      <c r="S140" s="21" t="s">
        <v>3243</v>
      </c>
      <c r="T140" s="1" t="s">
        <v>8795</v>
      </c>
    </row>
    <row r="141" spans="1:20" x14ac:dyDescent="0.25">
      <c r="A141" t="s">
        <v>8742</v>
      </c>
      <c r="B141" t="s">
        <v>66</v>
      </c>
      <c r="C141" t="s">
        <v>3242</v>
      </c>
      <c r="D141" t="s">
        <v>3241</v>
      </c>
      <c r="E141" s="2">
        <v>44476</v>
      </c>
      <c r="F141">
        <v>2021</v>
      </c>
      <c r="G141" t="s">
        <v>397</v>
      </c>
      <c r="H141" t="s">
        <v>150</v>
      </c>
      <c r="I141" t="s">
        <v>361</v>
      </c>
      <c r="M141" t="s">
        <v>72</v>
      </c>
      <c r="N141">
        <f>SUM(Table714[[#This Row],[Mitigation ($ million)]], Table714[[#This Row],[Adaptation ($ million)]])</f>
        <v>0.63</v>
      </c>
      <c r="P141">
        <v>0.63</v>
      </c>
      <c r="S141" s="21" t="s">
        <v>3243</v>
      </c>
      <c r="T141" s="1" t="s">
        <v>8795</v>
      </c>
    </row>
    <row r="142" spans="1:20" x14ac:dyDescent="0.25">
      <c r="A142" t="s">
        <v>8742</v>
      </c>
      <c r="B142" t="s">
        <v>66</v>
      </c>
      <c r="C142" t="s">
        <v>3560</v>
      </c>
      <c r="D142" t="s">
        <v>3559</v>
      </c>
      <c r="E142" s="2">
        <v>44476</v>
      </c>
      <c r="F142">
        <v>2021</v>
      </c>
      <c r="G142" t="s">
        <v>104</v>
      </c>
      <c r="H142" t="s">
        <v>210</v>
      </c>
      <c r="I142" t="s">
        <v>325</v>
      </c>
      <c r="J142">
        <v>0.22500000000000001</v>
      </c>
      <c r="M142" t="s">
        <v>25</v>
      </c>
      <c r="N142">
        <f>SUM(Table714[[#This Row],[Mitigation ($ million)]], Table714[[#This Row],[Adaptation ($ million)]])</f>
        <v>0.22500000000000001</v>
      </c>
      <c r="O142">
        <v>0.22500000000000001</v>
      </c>
      <c r="T142" s="1" t="s">
        <v>8795</v>
      </c>
    </row>
    <row r="143" spans="1:20" x14ac:dyDescent="0.25">
      <c r="A143" t="s">
        <v>8742</v>
      </c>
      <c r="B143" t="s">
        <v>66</v>
      </c>
      <c r="C143" t="s">
        <v>3179</v>
      </c>
      <c r="D143" t="s">
        <v>3178</v>
      </c>
      <c r="E143" s="2">
        <v>44483</v>
      </c>
      <c r="F143">
        <v>2021</v>
      </c>
      <c r="G143" t="s">
        <v>904</v>
      </c>
      <c r="H143" t="s">
        <v>93</v>
      </c>
      <c r="I143" t="s">
        <v>84</v>
      </c>
      <c r="J143">
        <v>395</v>
      </c>
      <c r="M143" t="s">
        <v>25</v>
      </c>
      <c r="N143">
        <f>SUM(Table714[[#This Row],[Mitigation ($ million)]], Table714[[#This Row],[Adaptation ($ million)]])</f>
        <v>57.04</v>
      </c>
      <c r="O143">
        <v>57.04</v>
      </c>
      <c r="S143" s="21" t="s">
        <v>3181</v>
      </c>
      <c r="T143" s="1" t="s">
        <v>8795</v>
      </c>
    </row>
    <row r="144" spans="1:20" x14ac:dyDescent="0.25">
      <c r="A144" t="s">
        <v>8742</v>
      </c>
      <c r="B144" t="s">
        <v>66</v>
      </c>
      <c r="C144" t="s">
        <v>3179</v>
      </c>
      <c r="D144" t="s">
        <v>3178</v>
      </c>
      <c r="E144" s="2">
        <v>44483</v>
      </c>
      <c r="F144">
        <v>2021</v>
      </c>
      <c r="G144" t="s">
        <v>904</v>
      </c>
      <c r="H144" t="s">
        <v>93</v>
      </c>
      <c r="I144" t="s">
        <v>84</v>
      </c>
      <c r="M144" t="s">
        <v>25</v>
      </c>
      <c r="N144">
        <f>SUM(Table714[[#This Row],[Mitigation ($ million)]], Table714[[#This Row],[Adaptation ($ million)]])</f>
        <v>8.01</v>
      </c>
      <c r="O144">
        <v>8.01</v>
      </c>
      <c r="S144" s="21" t="s">
        <v>3181</v>
      </c>
      <c r="T144" s="1" t="s">
        <v>8795</v>
      </c>
    </row>
    <row r="145" spans="1:20" x14ac:dyDescent="0.25">
      <c r="A145" t="s">
        <v>8742</v>
      </c>
      <c r="B145" t="s">
        <v>66</v>
      </c>
      <c r="C145" t="s">
        <v>3533</v>
      </c>
      <c r="D145" t="s">
        <v>3532</v>
      </c>
      <c r="E145" s="2">
        <v>44483</v>
      </c>
      <c r="F145">
        <v>2021</v>
      </c>
      <c r="G145" t="s">
        <v>168</v>
      </c>
      <c r="H145" t="s">
        <v>68</v>
      </c>
      <c r="I145" t="s">
        <v>71</v>
      </c>
      <c r="J145">
        <v>4.4000000000000004</v>
      </c>
      <c r="M145" t="s">
        <v>25</v>
      </c>
      <c r="N145">
        <f>SUM(Table714[[#This Row],[Mitigation ($ million)]], Table714[[#This Row],[Adaptation ($ million)]])</f>
        <v>0</v>
      </c>
      <c r="S145" s="21" t="s">
        <v>3534</v>
      </c>
      <c r="T145" s="1" t="s">
        <v>8795</v>
      </c>
    </row>
    <row r="146" spans="1:20" x14ac:dyDescent="0.25">
      <c r="A146" t="s">
        <v>8742</v>
      </c>
      <c r="B146" t="s">
        <v>66</v>
      </c>
      <c r="C146" t="s">
        <v>3533</v>
      </c>
      <c r="D146" t="s">
        <v>3532</v>
      </c>
      <c r="E146" s="2">
        <v>44483</v>
      </c>
      <c r="F146">
        <v>2021</v>
      </c>
      <c r="G146" t="s">
        <v>168</v>
      </c>
      <c r="H146" t="s">
        <v>68</v>
      </c>
      <c r="I146" t="s">
        <v>71</v>
      </c>
      <c r="M146" t="s">
        <v>25</v>
      </c>
      <c r="N146">
        <f>SUM(Table714[[#This Row],[Mitigation ($ million)]], Table714[[#This Row],[Adaptation ($ million)]])</f>
        <v>0</v>
      </c>
      <c r="S146" s="21" t="s">
        <v>3534</v>
      </c>
      <c r="T146" s="1" t="s">
        <v>8795</v>
      </c>
    </row>
    <row r="147" spans="1:20" x14ac:dyDescent="0.25">
      <c r="A147" t="s">
        <v>8742</v>
      </c>
      <c r="B147" t="s">
        <v>66</v>
      </c>
      <c r="C147" t="s">
        <v>3533</v>
      </c>
      <c r="D147" t="s">
        <v>3532</v>
      </c>
      <c r="E147" s="2">
        <v>44483</v>
      </c>
      <c r="F147">
        <v>2021</v>
      </c>
      <c r="G147" t="s">
        <v>168</v>
      </c>
      <c r="H147" t="s">
        <v>68</v>
      </c>
      <c r="I147" t="s">
        <v>71</v>
      </c>
      <c r="M147" t="s">
        <v>25</v>
      </c>
      <c r="N147">
        <f>SUM(Table714[[#This Row],[Mitigation ($ million)]], Table714[[#This Row],[Adaptation ($ million)]])</f>
        <v>0.1</v>
      </c>
      <c r="O147">
        <v>0.1</v>
      </c>
      <c r="S147" s="21" t="s">
        <v>3534</v>
      </c>
      <c r="T147" s="1" t="s">
        <v>8795</v>
      </c>
    </row>
    <row r="148" spans="1:20" x14ac:dyDescent="0.25">
      <c r="A148" t="s">
        <v>8742</v>
      </c>
      <c r="B148" t="s">
        <v>66</v>
      </c>
      <c r="C148" t="s">
        <v>3533</v>
      </c>
      <c r="D148" t="s">
        <v>3532</v>
      </c>
      <c r="E148" s="2">
        <v>44483</v>
      </c>
      <c r="F148">
        <v>2021</v>
      </c>
      <c r="G148" t="s">
        <v>168</v>
      </c>
      <c r="H148" t="s">
        <v>68</v>
      </c>
      <c r="I148" t="s">
        <v>84</v>
      </c>
      <c r="M148" t="s">
        <v>25</v>
      </c>
      <c r="N148">
        <f>SUM(Table714[[#This Row],[Mitigation ($ million)]], Table714[[#This Row],[Adaptation ($ million)]])</f>
        <v>1.6</v>
      </c>
      <c r="O148">
        <v>1.6</v>
      </c>
      <c r="S148" s="21" t="s">
        <v>3534</v>
      </c>
      <c r="T148" s="1" t="s">
        <v>8795</v>
      </c>
    </row>
    <row r="149" spans="1:20" x14ac:dyDescent="0.25">
      <c r="A149" t="s">
        <v>8742</v>
      </c>
      <c r="B149" t="s">
        <v>66</v>
      </c>
      <c r="C149" t="s">
        <v>3543</v>
      </c>
      <c r="D149" t="s">
        <v>3542</v>
      </c>
      <c r="E149" s="2">
        <v>44483</v>
      </c>
      <c r="F149">
        <v>2021</v>
      </c>
      <c r="G149" t="s">
        <v>3545</v>
      </c>
      <c r="H149" t="s">
        <v>68</v>
      </c>
      <c r="I149" t="s">
        <v>117</v>
      </c>
      <c r="J149">
        <v>6.8730000000000002</v>
      </c>
      <c r="M149" t="s">
        <v>25</v>
      </c>
      <c r="N149">
        <f>SUM(Table714[[#This Row],[Mitigation ($ million)]], Table714[[#This Row],[Adaptation ($ million)]])</f>
        <v>0</v>
      </c>
      <c r="S149" s="21" t="s">
        <v>3546</v>
      </c>
      <c r="T149" s="1" t="s">
        <v>8795</v>
      </c>
    </row>
    <row r="150" spans="1:20" x14ac:dyDescent="0.25">
      <c r="A150" t="s">
        <v>8742</v>
      </c>
      <c r="B150" t="s">
        <v>66</v>
      </c>
      <c r="C150" t="s">
        <v>3543</v>
      </c>
      <c r="D150" t="s">
        <v>3542</v>
      </c>
      <c r="E150" s="2">
        <v>44483</v>
      </c>
      <c r="F150">
        <v>2021</v>
      </c>
      <c r="G150" t="s">
        <v>3545</v>
      </c>
      <c r="H150" t="s">
        <v>68</v>
      </c>
      <c r="I150" t="s">
        <v>117</v>
      </c>
      <c r="M150" t="s">
        <v>25</v>
      </c>
      <c r="N150">
        <f>SUM(Table714[[#This Row],[Mitigation ($ million)]], Table714[[#This Row],[Adaptation ($ million)]])</f>
        <v>0.875</v>
      </c>
      <c r="O150">
        <v>0.875</v>
      </c>
      <c r="S150" s="21" t="s">
        <v>3546</v>
      </c>
      <c r="T150" s="1" t="s">
        <v>8795</v>
      </c>
    </row>
    <row r="151" spans="1:20" x14ac:dyDescent="0.25">
      <c r="A151" t="s">
        <v>8742</v>
      </c>
      <c r="B151" t="s">
        <v>66</v>
      </c>
      <c r="C151" t="s">
        <v>3134</v>
      </c>
      <c r="D151" t="s">
        <v>3133</v>
      </c>
      <c r="E151" s="2">
        <v>44487</v>
      </c>
      <c r="F151">
        <v>2021</v>
      </c>
      <c r="G151" t="s">
        <v>216</v>
      </c>
      <c r="H151" t="s">
        <v>93</v>
      </c>
      <c r="I151" t="s">
        <v>117</v>
      </c>
      <c r="J151">
        <v>466.76</v>
      </c>
      <c r="M151" t="s">
        <v>72</v>
      </c>
      <c r="N151">
        <f>SUM(Table714[[#This Row],[Mitigation ($ million)]], Table714[[#This Row],[Adaptation ($ million)]])</f>
        <v>18.29</v>
      </c>
      <c r="O151">
        <v>10.029999999999999</v>
      </c>
      <c r="P151">
        <v>8.26</v>
      </c>
      <c r="S151" s="21" t="s">
        <v>3135</v>
      </c>
      <c r="T151" s="1" t="s">
        <v>8795</v>
      </c>
    </row>
    <row r="152" spans="1:20" x14ac:dyDescent="0.25">
      <c r="A152" t="s">
        <v>8742</v>
      </c>
      <c r="B152" t="s">
        <v>66</v>
      </c>
      <c r="C152" t="s">
        <v>3410</v>
      </c>
      <c r="D152" t="s">
        <v>3409</v>
      </c>
      <c r="E152" s="2">
        <v>44489</v>
      </c>
      <c r="F152">
        <v>2021</v>
      </c>
      <c r="G152" t="s">
        <v>216</v>
      </c>
      <c r="H152" t="s">
        <v>68</v>
      </c>
      <c r="I152" t="s">
        <v>128</v>
      </c>
      <c r="J152">
        <v>0.4</v>
      </c>
      <c r="M152" t="s">
        <v>24</v>
      </c>
      <c r="N152">
        <f>SUM(Table714[[#This Row],[Mitigation ($ million)]], Table714[[#This Row],[Adaptation ($ million)]])</f>
        <v>0.1</v>
      </c>
      <c r="P152">
        <v>0.1</v>
      </c>
      <c r="S152" s="21" t="s">
        <v>3411</v>
      </c>
      <c r="T152" s="1" t="s">
        <v>8795</v>
      </c>
    </row>
    <row r="153" spans="1:20" x14ac:dyDescent="0.25">
      <c r="A153" t="s">
        <v>8742</v>
      </c>
      <c r="B153" t="s">
        <v>66</v>
      </c>
      <c r="C153" t="s">
        <v>3410</v>
      </c>
      <c r="D153" t="s">
        <v>3409</v>
      </c>
      <c r="E153" s="2">
        <v>44489</v>
      </c>
      <c r="F153">
        <v>2021</v>
      </c>
      <c r="G153" t="s">
        <v>216</v>
      </c>
      <c r="H153" t="s">
        <v>68</v>
      </c>
      <c r="I153" t="s">
        <v>128</v>
      </c>
      <c r="M153" t="s">
        <v>24</v>
      </c>
      <c r="N153">
        <f>SUM(Table714[[#This Row],[Mitigation ($ million)]], Table714[[#This Row],[Adaptation ($ million)]])</f>
        <v>0.3</v>
      </c>
      <c r="P153">
        <v>0.3</v>
      </c>
      <c r="S153" s="21" t="s">
        <v>3411</v>
      </c>
      <c r="T153" s="1" t="s">
        <v>8795</v>
      </c>
    </row>
    <row r="154" spans="1:20" x14ac:dyDescent="0.25">
      <c r="A154" t="s">
        <v>8742</v>
      </c>
      <c r="B154" t="s">
        <v>66</v>
      </c>
      <c r="C154" t="s">
        <v>3414</v>
      </c>
      <c r="D154" t="s">
        <v>3413</v>
      </c>
      <c r="E154" s="2">
        <v>44490</v>
      </c>
      <c r="F154">
        <v>2021</v>
      </c>
      <c r="G154" t="s">
        <v>216</v>
      </c>
      <c r="H154" t="s">
        <v>68</v>
      </c>
      <c r="I154" t="s">
        <v>128</v>
      </c>
      <c r="J154">
        <v>0.6</v>
      </c>
      <c r="M154" t="s">
        <v>72</v>
      </c>
      <c r="N154">
        <f>SUM(Table714[[#This Row],[Mitigation ($ million)]], Table714[[#This Row],[Adaptation ($ million)]])</f>
        <v>0</v>
      </c>
      <c r="S154" s="21" t="s">
        <v>3415</v>
      </c>
      <c r="T154" s="1" t="s">
        <v>8795</v>
      </c>
    </row>
    <row r="155" spans="1:20" x14ac:dyDescent="0.25">
      <c r="A155" t="s">
        <v>8742</v>
      </c>
      <c r="B155" t="s">
        <v>66</v>
      </c>
      <c r="C155" t="s">
        <v>3414</v>
      </c>
      <c r="D155" t="s">
        <v>3413</v>
      </c>
      <c r="E155" s="2">
        <v>44490</v>
      </c>
      <c r="F155">
        <v>2021</v>
      </c>
      <c r="G155" t="s">
        <v>216</v>
      </c>
      <c r="H155" t="s">
        <v>68</v>
      </c>
      <c r="I155" t="s">
        <v>128</v>
      </c>
      <c r="M155" t="s">
        <v>72</v>
      </c>
      <c r="N155">
        <f>SUM(Table714[[#This Row],[Mitigation ($ million)]], Table714[[#This Row],[Adaptation ($ million)]])</f>
        <v>0</v>
      </c>
      <c r="S155" s="21" t="s">
        <v>3415</v>
      </c>
      <c r="T155" s="1" t="s">
        <v>8795</v>
      </c>
    </row>
    <row r="156" spans="1:20" x14ac:dyDescent="0.25">
      <c r="A156" t="s">
        <v>8742</v>
      </c>
      <c r="B156" t="s">
        <v>66</v>
      </c>
      <c r="C156" t="s">
        <v>3414</v>
      </c>
      <c r="D156" t="s">
        <v>3413</v>
      </c>
      <c r="E156" s="2">
        <v>44490</v>
      </c>
      <c r="F156">
        <v>2021</v>
      </c>
      <c r="G156" t="s">
        <v>216</v>
      </c>
      <c r="H156" t="s">
        <v>68</v>
      </c>
      <c r="I156" t="s">
        <v>128</v>
      </c>
      <c r="M156" t="s">
        <v>72</v>
      </c>
      <c r="N156">
        <f>SUM(Table714[[#This Row],[Mitigation ($ million)]], Table714[[#This Row],[Adaptation ($ million)]])</f>
        <v>0.05</v>
      </c>
      <c r="O156">
        <v>2.5000000000000001E-2</v>
      </c>
      <c r="P156">
        <v>2.5000000000000001E-2</v>
      </c>
      <c r="S156" s="21" t="s">
        <v>3415</v>
      </c>
      <c r="T156" s="1" t="s">
        <v>8795</v>
      </c>
    </row>
    <row r="157" spans="1:20" x14ac:dyDescent="0.25">
      <c r="A157" t="s">
        <v>8742</v>
      </c>
      <c r="B157" t="s">
        <v>66</v>
      </c>
      <c r="C157" t="s">
        <v>3414</v>
      </c>
      <c r="D157" t="s">
        <v>3413</v>
      </c>
      <c r="E157" s="2">
        <v>44490</v>
      </c>
      <c r="F157">
        <v>2021</v>
      </c>
      <c r="G157" t="s">
        <v>216</v>
      </c>
      <c r="H157" t="s">
        <v>68</v>
      </c>
      <c r="I157" t="s">
        <v>117</v>
      </c>
      <c r="M157" t="s">
        <v>72</v>
      </c>
      <c r="N157">
        <f>SUM(Table714[[#This Row],[Mitigation ($ million)]], Table714[[#This Row],[Adaptation ($ million)]])</f>
        <v>0.1</v>
      </c>
      <c r="O157">
        <v>0.05</v>
      </c>
      <c r="P157">
        <v>0.05</v>
      </c>
      <c r="S157" s="21" t="s">
        <v>3415</v>
      </c>
      <c r="T157" s="1" t="s">
        <v>8795</v>
      </c>
    </row>
    <row r="158" spans="1:20" x14ac:dyDescent="0.25">
      <c r="A158" t="s">
        <v>8742</v>
      </c>
      <c r="B158" t="s">
        <v>66</v>
      </c>
      <c r="C158" t="s">
        <v>2350</v>
      </c>
      <c r="D158" t="s">
        <v>2349</v>
      </c>
      <c r="E158" s="2">
        <v>44491</v>
      </c>
      <c r="F158">
        <v>2021</v>
      </c>
      <c r="G158" t="s">
        <v>216</v>
      </c>
      <c r="H158" t="s">
        <v>68</v>
      </c>
      <c r="I158" t="s">
        <v>141</v>
      </c>
      <c r="J158">
        <v>0.3</v>
      </c>
      <c r="M158" t="s">
        <v>72</v>
      </c>
      <c r="N158">
        <f>SUM(Table714[[#This Row],[Mitigation ($ million)]], Table714[[#This Row],[Adaptation ($ million)]])</f>
        <v>7.4999999999999997E-2</v>
      </c>
      <c r="O158">
        <v>2.2499999999999999E-2</v>
      </c>
      <c r="P158">
        <v>5.2499999999999998E-2</v>
      </c>
      <c r="S158" s="21" t="s">
        <v>2351</v>
      </c>
      <c r="T158" s="1" t="s">
        <v>8795</v>
      </c>
    </row>
    <row r="159" spans="1:20" x14ac:dyDescent="0.25">
      <c r="A159" t="s">
        <v>8742</v>
      </c>
      <c r="B159" t="s">
        <v>66</v>
      </c>
      <c r="C159" t="s">
        <v>2350</v>
      </c>
      <c r="D159" t="s">
        <v>2349</v>
      </c>
      <c r="E159" s="2">
        <v>44491</v>
      </c>
      <c r="F159">
        <v>2021</v>
      </c>
      <c r="G159" t="s">
        <v>216</v>
      </c>
      <c r="H159" t="s">
        <v>68</v>
      </c>
      <c r="I159" t="s">
        <v>117</v>
      </c>
      <c r="M159" t="s">
        <v>72</v>
      </c>
      <c r="N159">
        <f>SUM(Table714[[#This Row],[Mitigation ($ million)]], Table714[[#This Row],[Adaptation ($ million)]])</f>
        <v>7.4999999999999997E-2</v>
      </c>
      <c r="O159">
        <v>2.2499999999999999E-2</v>
      </c>
      <c r="P159">
        <v>5.2499999999999998E-2</v>
      </c>
      <c r="S159" s="21" t="s">
        <v>2351</v>
      </c>
      <c r="T159" s="1" t="s">
        <v>8795</v>
      </c>
    </row>
    <row r="160" spans="1:20" x14ac:dyDescent="0.25">
      <c r="A160" t="s">
        <v>8742</v>
      </c>
      <c r="B160" t="s">
        <v>66</v>
      </c>
      <c r="C160" t="s">
        <v>2350</v>
      </c>
      <c r="D160" t="s">
        <v>2349</v>
      </c>
      <c r="E160" s="2">
        <v>44491</v>
      </c>
      <c r="F160">
        <v>2021</v>
      </c>
      <c r="G160" t="s">
        <v>216</v>
      </c>
      <c r="H160" t="s">
        <v>68</v>
      </c>
      <c r="I160" t="s">
        <v>332</v>
      </c>
      <c r="M160" t="s">
        <v>72</v>
      </c>
      <c r="N160">
        <f>SUM(Table714[[#This Row],[Mitigation ($ million)]], Table714[[#This Row],[Adaptation ($ million)]])</f>
        <v>7.4999999999999997E-2</v>
      </c>
      <c r="O160">
        <v>2.2499999999999999E-2</v>
      </c>
      <c r="P160">
        <v>5.2499999999999998E-2</v>
      </c>
      <c r="S160" s="21" t="s">
        <v>2351</v>
      </c>
      <c r="T160" s="1" t="s">
        <v>8795</v>
      </c>
    </row>
    <row r="161" spans="1:20" x14ac:dyDescent="0.25">
      <c r="A161" t="s">
        <v>8742</v>
      </c>
      <c r="B161" t="s">
        <v>66</v>
      </c>
      <c r="C161" t="s">
        <v>2350</v>
      </c>
      <c r="D161" t="s">
        <v>2349</v>
      </c>
      <c r="E161" s="2">
        <v>44491</v>
      </c>
      <c r="F161">
        <v>2021</v>
      </c>
      <c r="G161" t="s">
        <v>216</v>
      </c>
      <c r="H161" t="s">
        <v>68</v>
      </c>
      <c r="I161" t="s">
        <v>475</v>
      </c>
      <c r="M161" t="s">
        <v>72</v>
      </c>
      <c r="N161">
        <f>SUM(Table714[[#This Row],[Mitigation ($ million)]], Table714[[#This Row],[Adaptation ($ million)]])</f>
        <v>7.4999999999999997E-2</v>
      </c>
      <c r="O161">
        <v>2.2499999999999999E-2</v>
      </c>
      <c r="P161">
        <v>5.2499999999999998E-2</v>
      </c>
      <c r="S161" s="21" t="s">
        <v>2351</v>
      </c>
      <c r="T161" s="1" t="s">
        <v>8795</v>
      </c>
    </row>
    <row r="162" spans="1:20" x14ac:dyDescent="0.25">
      <c r="A162" t="s">
        <v>8742</v>
      </c>
      <c r="B162" t="s">
        <v>66</v>
      </c>
      <c r="C162" t="s">
        <v>3217</v>
      </c>
      <c r="D162" t="s">
        <v>3216</v>
      </c>
      <c r="E162" s="2">
        <v>44495</v>
      </c>
      <c r="F162">
        <v>2021</v>
      </c>
      <c r="G162" t="s">
        <v>88</v>
      </c>
      <c r="H162" t="s">
        <v>93</v>
      </c>
      <c r="I162" t="s">
        <v>71</v>
      </c>
      <c r="J162">
        <v>470.5</v>
      </c>
      <c r="M162" t="s">
        <v>25</v>
      </c>
      <c r="N162">
        <f>SUM(Table714[[#This Row],[Mitigation ($ million)]], Table714[[#This Row],[Adaptation ($ million)]])</f>
        <v>87</v>
      </c>
      <c r="O162">
        <v>87</v>
      </c>
      <c r="S162" s="21" t="s">
        <v>3218</v>
      </c>
      <c r="T162" s="1" t="s">
        <v>8795</v>
      </c>
    </row>
    <row r="163" spans="1:20" x14ac:dyDescent="0.25">
      <c r="A163" t="s">
        <v>8742</v>
      </c>
      <c r="B163" t="s">
        <v>66</v>
      </c>
      <c r="C163" t="s">
        <v>3202</v>
      </c>
      <c r="D163" t="s">
        <v>3201</v>
      </c>
      <c r="E163" s="2">
        <v>44495</v>
      </c>
      <c r="F163">
        <v>2021</v>
      </c>
      <c r="G163" t="s">
        <v>88</v>
      </c>
      <c r="H163" t="s">
        <v>93</v>
      </c>
      <c r="I163" t="s">
        <v>117</v>
      </c>
      <c r="J163">
        <v>145.4</v>
      </c>
      <c r="M163" t="s">
        <v>72</v>
      </c>
      <c r="N163">
        <f>SUM(Table714[[#This Row],[Mitigation ($ million)]], Table714[[#This Row],[Adaptation ($ million)]])</f>
        <v>0.37</v>
      </c>
      <c r="O163">
        <v>0.23</v>
      </c>
      <c r="P163">
        <v>0.14000000000000001</v>
      </c>
      <c r="S163" s="21" t="s">
        <v>3203</v>
      </c>
      <c r="T163" s="1" t="s">
        <v>8795</v>
      </c>
    </row>
    <row r="164" spans="1:20" x14ac:dyDescent="0.25">
      <c r="A164" t="s">
        <v>8742</v>
      </c>
      <c r="B164" t="s">
        <v>66</v>
      </c>
      <c r="C164" t="s">
        <v>3171</v>
      </c>
      <c r="D164" t="s">
        <v>3170</v>
      </c>
      <c r="E164" s="2">
        <v>44498</v>
      </c>
      <c r="F164">
        <v>2021</v>
      </c>
      <c r="G164" t="s">
        <v>222</v>
      </c>
      <c r="H164" t="s">
        <v>150</v>
      </c>
      <c r="I164" t="s">
        <v>71</v>
      </c>
      <c r="J164">
        <v>5.2471560000000004</v>
      </c>
      <c r="M164" t="s">
        <v>25</v>
      </c>
      <c r="N164">
        <f>SUM(Table714[[#This Row],[Mitigation ($ million)]], Table714[[#This Row],[Adaptation ($ million)]])</f>
        <v>4.5871560000000002</v>
      </c>
      <c r="O164">
        <v>4.5871560000000002</v>
      </c>
      <c r="S164" s="21" t="s">
        <v>3173</v>
      </c>
      <c r="T164" s="1" t="s">
        <v>8795</v>
      </c>
    </row>
    <row r="165" spans="1:20" x14ac:dyDescent="0.25">
      <c r="A165" t="s">
        <v>8742</v>
      </c>
      <c r="B165" t="s">
        <v>91</v>
      </c>
      <c r="C165" t="s">
        <v>3417</v>
      </c>
      <c r="D165" t="s">
        <v>3416</v>
      </c>
      <c r="E165" s="2">
        <v>44498</v>
      </c>
      <c r="F165">
        <v>2021</v>
      </c>
      <c r="G165" t="s">
        <v>1029</v>
      </c>
      <c r="H165" t="s">
        <v>68</v>
      </c>
      <c r="I165" t="s">
        <v>141</v>
      </c>
      <c r="J165">
        <v>0.5</v>
      </c>
      <c r="M165" t="s">
        <v>24</v>
      </c>
      <c r="N165">
        <f>SUM(Table714[[#This Row],[Mitigation ($ million)]], Table714[[#This Row],[Adaptation ($ million)]])</f>
        <v>0.5</v>
      </c>
      <c r="P165">
        <v>0.5</v>
      </c>
      <c r="S165" s="21" t="s">
        <v>3419</v>
      </c>
      <c r="T165" s="1" t="s">
        <v>8795</v>
      </c>
    </row>
    <row r="166" spans="1:20" x14ac:dyDescent="0.25">
      <c r="A166" t="s">
        <v>8742</v>
      </c>
      <c r="B166" t="s">
        <v>66</v>
      </c>
      <c r="C166" t="s">
        <v>3192</v>
      </c>
      <c r="D166" t="s">
        <v>3191</v>
      </c>
      <c r="E166" s="2">
        <v>44503</v>
      </c>
      <c r="F166">
        <v>2021</v>
      </c>
      <c r="G166" t="s">
        <v>698</v>
      </c>
      <c r="H166" t="s">
        <v>93</v>
      </c>
      <c r="I166" t="s">
        <v>128</v>
      </c>
      <c r="J166">
        <v>30</v>
      </c>
      <c r="M166" t="s">
        <v>72</v>
      </c>
      <c r="N166">
        <f>SUM(Table714[[#This Row],[Mitigation ($ million)]], Table714[[#This Row],[Adaptation ($ million)]])</f>
        <v>2.2999999999999998</v>
      </c>
      <c r="O166">
        <v>1.1499999999999999</v>
      </c>
      <c r="P166">
        <v>1.1499999999999999</v>
      </c>
      <c r="S166" s="21" t="s">
        <v>3193</v>
      </c>
      <c r="T166" s="1" t="s">
        <v>8795</v>
      </c>
    </row>
    <row r="167" spans="1:20" x14ac:dyDescent="0.25">
      <c r="A167" t="s">
        <v>8742</v>
      </c>
      <c r="B167" t="s">
        <v>66</v>
      </c>
      <c r="C167" t="s">
        <v>3412</v>
      </c>
      <c r="D167" t="s">
        <v>3201</v>
      </c>
      <c r="E167" s="2">
        <v>44503</v>
      </c>
      <c r="F167">
        <v>2021</v>
      </c>
      <c r="G167" t="s">
        <v>88</v>
      </c>
      <c r="H167" t="s">
        <v>68</v>
      </c>
      <c r="I167" t="s">
        <v>117</v>
      </c>
      <c r="M167" t="s">
        <v>72</v>
      </c>
      <c r="N167">
        <f>SUM(Table714[[#This Row],[Mitigation ($ million)]], Table714[[#This Row],[Adaptation ($ million)]])</f>
        <v>0</v>
      </c>
      <c r="S167" s="21" t="s">
        <v>3203</v>
      </c>
      <c r="T167" s="1" t="s">
        <v>8795</v>
      </c>
    </row>
    <row r="168" spans="1:20" x14ac:dyDescent="0.25">
      <c r="A168" t="s">
        <v>8742</v>
      </c>
      <c r="B168" t="s">
        <v>66</v>
      </c>
      <c r="C168" t="s">
        <v>3412</v>
      </c>
      <c r="D168" t="s">
        <v>3201</v>
      </c>
      <c r="E168" s="2">
        <v>44503</v>
      </c>
      <c r="F168">
        <v>2021</v>
      </c>
      <c r="G168" t="s">
        <v>88</v>
      </c>
      <c r="H168" t="s">
        <v>68</v>
      </c>
      <c r="I168" t="s">
        <v>117</v>
      </c>
      <c r="M168" t="s">
        <v>72</v>
      </c>
      <c r="N168">
        <f>SUM(Table714[[#This Row],[Mitigation ($ million)]], Table714[[#This Row],[Adaptation ($ million)]])</f>
        <v>0</v>
      </c>
      <c r="S168" s="21" t="s">
        <v>3203</v>
      </c>
      <c r="T168" s="1" t="s">
        <v>8795</v>
      </c>
    </row>
    <row r="169" spans="1:20" x14ac:dyDescent="0.25">
      <c r="A169" t="s">
        <v>8742</v>
      </c>
      <c r="B169" t="s">
        <v>66</v>
      </c>
      <c r="C169" t="s">
        <v>3149</v>
      </c>
      <c r="D169" t="s">
        <v>3148</v>
      </c>
      <c r="E169" s="2">
        <v>44504</v>
      </c>
      <c r="F169">
        <v>2021</v>
      </c>
      <c r="G169" t="s">
        <v>216</v>
      </c>
      <c r="H169" t="s">
        <v>93</v>
      </c>
      <c r="I169" t="s">
        <v>132</v>
      </c>
      <c r="J169">
        <v>2225.13</v>
      </c>
      <c r="M169" t="s">
        <v>72</v>
      </c>
      <c r="N169">
        <f>SUM(Table714[[#This Row],[Mitigation ($ million)]], Table714[[#This Row],[Adaptation ($ million)]])</f>
        <v>2.9539999999999997</v>
      </c>
      <c r="O169">
        <v>2.63</v>
      </c>
      <c r="P169">
        <v>0.32400000000000001</v>
      </c>
      <c r="S169" s="21" t="s">
        <v>3150</v>
      </c>
      <c r="T169" s="1" t="s">
        <v>8795</v>
      </c>
    </row>
    <row r="170" spans="1:20" x14ac:dyDescent="0.25">
      <c r="A170" t="s">
        <v>8742</v>
      </c>
      <c r="B170" t="s">
        <v>66</v>
      </c>
      <c r="C170" t="s">
        <v>3424</v>
      </c>
      <c r="D170" t="s">
        <v>3423</v>
      </c>
      <c r="E170" s="2">
        <v>44505</v>
      </c>
      <c r="F170">
        <v>2021</v>
      </c>
      <c r="G170" t="s">
        <v>397</v>
      </c>
      <c r="H170" t="s">
        <v>68</v>
      </c>
      <c r="I170" t="s">
        <v>141</v>
      </c>
      <c r="J170">
        <v>1.1000000000000001</v>
      </c>
      <c r="M170" t="s">
        <v>72</v>
      </c>
      <c r="N170">
        <f>SUM(Table714[[#This Row],[Mitigation ($ million)]], Table714[[#This Row],[Adaptation ($ million)]])</f>
        <v>0.60000000000000009</v>
      </c>
      <c r="O170">
        <v>0.2</v>
      </c>
      <c r="P170">
        <v>0.4</v>
      </c>
      <c r="S170" s="21" t="s">
        <v>3425</v>
      </c>
      <c r="T170" s="1" t="s">
        <v>8795</v>
      </c>
    </row>
    <row r="171" spans="1:20" x14ac:dyDescent="0.25">
      <c r="A171" t="s">
        <v>8742</v>
      </c>
      <c r="B171" t="s">
        <v>66</v>
      </c>
      <c r="C171" t="s">
        <v>3426</v>
      </c>
      <c r="D171" t="s">
        <v>3286</v>
      </c>
      <c r="E171" s="2">
        <v>44511</v>
      </c>
      <c r="F171">
        <v>2021</v>
      </c>
      <c r="G171" t="s">
        <v>2981</v>
      </c>
      <c r="H171" t="s">
        <v>68</v>
      </c>
      <c r="I171" t="s">
        <v>141</v>
      </c>
      <c r="M171" t="s">
        <v>72</v>
      </c>
      <c r="N171">
        <f>SUM(Table714[[#This Row],[Mitigation ($ million)]], Table714[[#This Row],[Adaptation ($ million)]])</f>
        <v>0</v>
      </c>
      <c r="S171" s="21" t="s">
        <v>3288</v>
      </c>
      <c r="T171" s="1" t="s">
        <v>8795</v>
      </c>
    </row>
    <row r="172" spans="1:20" x14ac:dyDescent="0.25">
      <c r="A172" t="s">
        <v>8742</v>
      </c>
      <c r="B172" t="s">
        <v>66</v>
      </c>
      <c r="C172" t="s">
        <v>3229</v>
      </c>
      <c r="D172" t="s">
        <v>3228</v>
      </c>
      <c r="E172" s="2">
        <v>44512</v>
      </c>
      <c r="F172">
        <v>2021</v>
      </c>
      <c r="G172" t="s">
        <v>88</v>
      </c>
      <c r="H172" t="s">
        <v>93</v>
      </c>
      <c r="I172" t="s">
        <v>71</v>
      </c>
      <c r="J172">
        <v>77.25</v>
      </c>
      <c r="M172" t="s">
        <v>25</v>
      </c>
      <c r="N172">
        <f>SUM(Table714[[#This Row],[Mitigation ($ million)]], Table714[[#This Row],[Adaptation ($ million)]])</f>
        <v>6.52</v>
      </c>
      <c r="O172">
        <v>6.52</v>
      </c>
      <c r="S172" s="21" t="s">
        <v>3230</v>
      </c>
      <c r="T172" s="1" t="s">
        <v>8795</v>
      </c>
    </row>
    <row r="173" spans="1:20" x14ac:dyDescent="0.25">
      <c r="A173" t="s">
        <v>8742</v>
      </c>
      <c r="B173" t="s">
        <v>91</v>
      </c>
      <c r="C173" t="s">
        <v>3301</v>
      </c>
      <c r="D173" t="s">
        <v>3300</v>
      </c>
      <c r="E173" s="2">
        <v>44512</v>
      </c>
      <c r="F173">
        <v>2021</v>
      </c>
      <c r="G173" t="s">
        <v>88</v>
      </c>
      <c r="H173" t="s">
        <v>93</v>
      </c>
      <c r="I173" t="s">
        <v>84</v>
      </c>
      <c r="J173">
        <v>242</v>
      </c>
      <c r="M173" t="s">
        <v>25</v>
      </c>
      <c r="N173">
        <f>SUM(Table714[[#This Row],[Mitigation ($ million)]], Table714[[#This Row],[Adaptation ($ million)]])</f>
        <v>0.61</v>
      </c>
      <c r="O173">
        <v>0.61</v>
      </c>
      <c r="S173" s="21" t="s">
        <v>3302</v>
      </c>
      <c r="T173" s="1" t="s">
        <v>8795</v>
      </c>
    </row>
    <row r="174" spans="1:20" x14ac:dyDescent="0.25">
      <c r="A174" t="s">
        <v>8742</v>
      </c>
      <c r="B174" t="s">
        <v>66</v>
      </c>
      <c r="C174" t="s">
        <v>2468</v>
      </c>
      <c r="D174" t="s">
        <v>2467</v>
      </c>
      <c r="E174" s="2">
        <v>44512</v>
      </c>
      <c r="F174">
        <v>2021</v>
      </c>
      <c r="G174" t="s">
        <v>1129</v>
      </c>
      <c r="H174" t="s">
        <v>68</v>
      </c>
      <c r="I174" t="s">
        <v>141</v>
      </c>
      <c r="J174">
        <v>3</v>
      </c>
      <c r="M174" t="s">
        <v>24</v>
      </c>
      <c r="N174">
        <f>SUM(Table714[[#This Row],[Mitigation ($ million)]], Table714[[#This Row],[Adaptation ($ million)]])</f>
        <v>3</v>
      </c>
      <c r="P174">
        <v>3</v>
      </c>
      <c r="S174" s="21" t="s">
        <v>2471</v>
      </c>
      <c r="T174" s="1" t="s">
        <v>8795</v>
      </c>
    </row>
    <row r="175" spans="1:20" x14ac:dyDescent="0.25">
      <c r="A175" t="s">
        <v>8742</v>
      </c>
      <c r="B175" t="s">
        <v>91</v>
      </c>
      <c r="C175" t="s">
        <v>3338</v>
      </c>
      <c r="D175" t="s">
        <v>3337</v>
      </c>
      <c r="E175" s="2">
        <v>44515</v>
      </c>
      <c r="F175">
        <v>2021</v>
      </c>
      <c r="G175" t="s">
        <v>113</v>
      </c>
      <c r="H175" t="s">
        <v>2524</v>
      </c>
      <c r="I175" t="s">
        <v>117</v>
      </c>
      <c r="J175">
        <v>95.6</v>
      </c>
      <c r="M175" t="s">
        <v>24</v>
      </c>
      <c r="N175">
        <f>SUM(Table714[[#This Row],[Mitigation ($ million)]], Table714[[#This Row],[Adaptation ($ million)]])</f>
        <v>0.1</v>
      </c>
      <c r="P175">
        <v>0.1</v>
      </c>
      <c r="S175" s="21" t="s">
        <v>3339</v>
      </c>
      <c r="T175" s="1" t="s">
        <v>8795</v>
      </c>
    </row>
    <row r="176" spans="1:20" x14ac:dyDescent="0.25">
      <c r="A176" t="s">
        <v>8742</v>
      </c>
      <c r="B176" t="s">
        <v>66</v>
      </c>
      <c r="C176" t="s">
        <v>176</v>
      </c>
      <c r="D176" t="s">
        <v>175</v>
      </c>
      <c r="E176" s="2">
        <v>44516</v>
      </c>
      <c r="F176">
        <v>2021</v>
      </c>
      <c r="G176" t="s">
        <v>88</v>
      </c>
      <c r="H176" t="s">
        <v>68</v>
      </c>
      <c r="I176" t="s">
        <v>71</v>
      </c>
      <c r="J176">
        <v>0.75</v>
      </c>
      <c r="M176" t="s">
        <v>72</v>
      </c>
      <c r="N176">
        <f>SUM(Table714[[#This Row],[Mitigation ($ million)]], Table714[[#This Row],[Adaptation ($ million)]])</f>
        <v>6.3E-2</v>
      </c>
      <c r="O176">
        <v>3.5000000000000003E-2</v>
      </c>
      <c r="P176">
        <v>2.8000000000000001E-2</v>
      </c>
      <c r="S176" s="21" t="s">
        <v>178</v>
      </c>
      <c r="T176" s="1" t="s">
        <v>8795</v>
      </c>
    </row>
    <row r="177" spans="1:20" x14ac:dyDescent="0.25">
      <c r="A177" t="s">
        <v>8742</v>
      </c>
      <c r="B177" t="s">
        <v>66</v>
      </c>
      <c r="C177" t="s">
        <v>3276</v>
      </c>
      <c r="D177" t="s">
        <v>3275</v>
      </c>
      <c r="E177" s="2">
        <v>44519</v>
      </c>
      <c r="F177">
        <v>2021</v>
      </c>
      <c r="G177" t="s">
        <v>122</v>
      </c>
      <c r="H177" t="s">
        <v>93</v>
      </c>
      <c r="I177" t="s">
        <v>126</v>
      </c>
      <c r="J177">
        <v>400</v>
      </c>
      <c r="M177" t="s">
        <v>72</v>
      </c>
      <c r="N177">
        <f>SUM(Table714[[#This Row],[Mitigation ($ million)]], Table714[[#This Row],[Adaptation ($ million)]])</f>
        <v>86.33</v>
      </c>
      <c r="O177">
        <v>54.74</v>
      </c>
      <c r="P177">
        <v>31.59</v>
      </c>
      <c r="S177" s="21" t="s">
        <v>3277</v>
      </c>
      <c r="T177" s="1" t="s">
        <v>8795</v>
      </c>
    </row>
    <row r="178" spans="1:20" x14ac:dyDescent="0.25">
      <c r="A178" t="s">
        <v>8742</v>
      </c>
      <c r="B178" t="s">
        <v>66</v>
      </c>
      <c r="C178" t="s">
        <v>3351</v>
      </c>
      <c r="D178" t="s">
        <v>3350</v>
      </c>
      <c r="E178" s="2">
        <v>44522</v>
      </c>
      <c r="F178">
        <v>2021</v>
      </c>
      <c r="G178" t="s">
        <v>698</v>
      </c>
      <c r="H178" t="s">
        <v>68</v>
      </c>
      <c r="I178" t="s">
        <v>141</v>
      </c>
      <c r="J178">
        <v>1.25</v>
      </c>
      <c r="M178" t="s">
        <v>25</v>
      </c>
      <c r="N178">
        <f>SUM(Table714[[#This Row],[Mitigation ($ million)]], Table714[[#This Row],[Adaptation ($ million)]])</f>
        <v>0.8</v>
      </c>
      <c r="O178">
        <v>0.8</v>
      </c>
      <c r="S178" s="21" t="s">
        <v>3352</v>
      </c>
      <c r="T178" s="1" t="s">
        <v>8795</v>
      </c>
    </row>
    <row r="179" spans="1:20" x14ac:dyDescent="0.25">
      <c r="A179" t="s">
        <v>8742</v>
      </c>
      <c r="B179" t="s">
        <v>66</v>
      </c>
      <c r="C179" t="s">
        <v>3351</v>
      </c>
      <c r="D179" t="s">
        <v>3350</v>
      </c>
      <c r="E179" s="2">
        <v>44522</v>
      </c>
      <c r="F179">
        <v>2021</v>
      </c>
      <c r="G179" t="s">
        <v>698</v>
      </c>
      <c r="H179" t="s">
        <v>68</v>
      </c>
      <c r="I179" t="s">
        <v>141</v>
      </c>
      <c r="M179" t="s">
        <v>25</v>
      </c>
      <c r="N179">
        <f>SUM(Table714[[#This Row],[Mitigation ($ million)]], Table714[[#This Row],[Adaptation ($ million)]])</f>
        <v>0</v>
      </c>
      <c r="S179" s="21" t="s">
        <v>3352</v>
      </c>
      <c r="T179" s="1" t="s">
        <v>8795</v>
      </c>
    </row>
    <row r="180" spans="1:20" x14ac:dyDescent="0.25">
      <c r="A180" t="s">
        <v>8742</v>
      </c>
      <c r="B180" t="s">
        <v>66</v>
      </c>
      <c r="C180" t="s">
        <v>3436</v>
      </c>
      <c r="D180" t="s">
        <v>3435</v>
      </c>
      <c r="E180" s="2">
        <v>44522</v>
      </c>
      <c r="F180">
        <v>2021</v>
      </c>
      <c r="G180" t="s">
        <v>3438</v>
      </c>
      <c r="H180" t="s">
        <v>68</v>
      </c>
      <c r="I180" t="s">
        <v>141</v>
      </c>
      <c r="J180">
        <v>2.76</v>
      </c>
      <c r="M180" t="s">
        <v>72</v>
      </c>
      <c r="N180">
        <f>SUM(Table714[[#This Row],[Mitigation ($ million)]], Table714[[#This Row],[Adaptation ($ million)]])</f>
        <v>2.5</v>
      </c>
      <c r="O180">
        <v>0.5</v>
      </c>
      <c r="P180">
        <v>2</v>
      </c>
      <c r="S180" s="21" t="s">
        <v>3439</v>
      </c>
      <c r="T180" s="1" t="s">
        <v>8795</v>
      </c>
    </row>
    <row r="181" spans="1:20" x14ac:dyDescent="0.25">
      <c r="A181" t="s">
        <v>8742</v>
      </c>
      <c r="B181" t="s">
        <v>66</v>
      </c>
      <c r="C181" t="s">
        <v>3436</v>
      </c>
      <c r="D181" t="s">
        <v>3435</v>
      </c>
      <c r="E181" s="2">
        <v>44522</v>
      </c>
      <c r="F181">
        <v>2021</v>
      </c>
      <c r="G181" t="s">
        <v>3438</v>
      </c>
      <c r="H181" t="s">
        <v>68</v>
      </c>
      <c r="I181" t="s">
        <v>141</v>
      </c>
      <c r="M181" t="s">
        <v>72</v>
      </c>
      <c r="N181">
        <f>SUM(Table714[[#This Row],[Mitigation ($ million)]], Table714[[#This Row],[Adaptation ($ million)]])</f>
        <v>0.26</v>
      </c>
      <c r="O181">
        <v>0.26</v>
      </c>
      <c r="S181" s="21" t="s">
        <v>3439</v>
      </c>
      <c r="T181" s="1" t="s">
        <v>8795</v>
      </c>
    </row>
    <row r="182" spans="1:20" x14ac:dyDescent="0.25">
      <c r="A182" t="s">
        <v>8742</v>
      </c>
      <c r="B182" t="s">
        <v>66</v>
      </c>
      <c r="C182" t="s">
        <v>3444</v>
      </c>
      <c r="D182" t="s">
        <v>3443</v>
      </c>
      <c r="E182" s="2">
        <v>44523</v>
      </c>
      <c r="F182">
        <v>2021</v>
      </c>
      <c r="G182" t="s">
        <v>2981</v>
      </c>
      <c r="H182" t="s">
        <v>68</v>
      </c>
      <c r="I182" t="s">
        <v>84</v>
      </c>
      <c r="J182">
        <v>0.2</v>
      </c>
      <c r="M182" t="s">
        <v>25</v>
      </c>
      <c r="N182">
        <f>SUM(Table714[[#This Row],[Mitigation ($ million)]], Table714[[#This Row],[Adaptation ($ million)]])</f>
        <v>0.04</v>
      </c>
      <c r="O182">
        <v>0.04</v>
      </c>
      <c r="S182" s="21" t="s">
        <v>3445</v>
      </c>
      <c r="T182" s="1" t="s">
        <v>8795</v>
      </c>
    </row>
    <row r="183" spans="1:20" x14ac:dyDescent="0.25">
      <c r="A183" t="s">
        <v>8742</v>
      </c>
      <c r="B183" t="s">
        <v>66</v>
      </c>
      <c r="C183" t="s">
        <v>3540</v>
      </c>
      <c r="D183" t="s">
        <v>3539</v>
      </c>
      <c r="E183" s="2">
        <v>44523</v>
      </c>
      <c r="F183">
        <v>2021</v>
      </c>
      <c r="G183" t="s">
        <v>79</v>
      </c>
      <c r="H183" t="s">
        <v>68</v>
      </c>
      <c r="I183" t="s">
        <v>117</v>
      </c>
      <c r="J183">
        <v>0.2</v>
      </c>
      <c r="M183" t="s">
        <v>25</v>
      </c>
      <c r="N183">
        <f>SUM(Table714[[#This Row],[Mitigation ($ million)]], Table714[[#This Row],[Adaptation ($ million)]])</f>
        <v>0.06</v>
      </c>
      <c r="O183">
        <v>0.06</v>
      </c>
      <c r="S183" s="21" t="s">
        <v>3541</v>
      </c>
      <c r="T183" s="1" t="s">
        <v>8795</v>
      </c>
    </row>
    <row r="184" spans="1:20" x14ac:dyDescent="0.25">
      <c r="A184" t="s">
        <v>8742</v>
      </c>
      <c r="B184" t="s">
        <v>66</v>
      </c>
      <c r="C184" t="s">
        <v>3208</v>
      </c>
      <c r="D184" t="s">
        <v>3207</v>
      </c>
      <c r="E184" s="2">
        <v>44525</v>
      </c>
      <c r="F184">
        <v>2021</v>
      </c>
      <c r="G184" t="s">
        <v>88</v>
      </c>
      <c r="H184" t="s">
        <v>93</v>
      </c>
      <c r="I184" t="s">
        <v>332</v>
      </c>
      <c r="J184">
        <v>251</v>
      </c>
      <c r="M184" t="s">
        <v>25</v>
      </c>
      <c r="N184">
        <f>SUM(Table714[[#This Row],[Mitigation ($ million)]], Table714[[#This Row],[Adaptation ($ million)]])</f>
        <v>25</v>
      </c>
      <c r="O184">
        <v>25</v>
      </c>
      <c r="S184" s="21" t="s">
        <v>3209</v>
      </c>
      <c r="T184" s="1" t="s">
        <v>8795</v>
      </c>
    </row>
    <row r="185" spans="1:20" x14ac:dyDescent="0.25">
      <c r="A185" t="s">
        <v>8742</v>
      </c>
      <c r="B185" t="s">
        <v>66</v>
      </c>
      <c r="C185" t="s">
        <v>3236</v>
      </c>
      <c r="D185" t="s">
        <v>3235</v>
      </c>
      <c r="E185" s="2">
        <v>44526</v>
      </c>
      <c r="F185">
        <v>2021</v>
      </c>
      <c r="G185" t="s">
        <v>424</v>
      </c>
      <c r="H185" t="s">
        <v>93</v>
      </c>
      <c r="I185" t="s">
        <v>141</v>
      </c>
      <c r="J185">
        <v>75</v>
      </c>
      <c r="M185" t="s">
        <v>72</v>
      </c>
      <c r="N185">
        <f>SUM(Table714[[#This Row],[Mitigation ($ million)]], Table714[[#This Row],[Adaptation ($ million)]])</f>
        <v>27.4</v>
      </c>
      <c r="O185">
        <v>0.5</v>
      </c>
      <c r="P185">
        <v>26.9</v>
      </c>
      <c r="S185" s="21" t="s">
        <v>3237</v>
      </c>
      <c r="T185" s="1" t="s">
        <v>8795</v>
      </c>
    </row>
    <row r="186" spans="1:20" x14ac:dyDescent="0.25">
      <c r="A186" t="s">
        <v>8742</v>
      </c>
      <c r="B186" t="s">
        <v>66</v>
      </c>
      <c r="C186" t="s">
        <v>3449</v>
      </c>
      <c r="D186" t="s">
        <v>3448</v>
      </c>
      <c r="E186" s="2">
        <v>44527</v>
      </c>
      <c r="F186">
        <v>2021</v>
      </c>
      <c r="G186" t="s">
        <v>104</v>
      </c>
      <c r="H186" t="s">
        <v>68</v>
      </c>
      <c r="I186" t="s">
        <v>71</v>
      </c>
      <c r="J186">
        <v>2</v>
      </c>
      <c r="M186" t="s">
        <v>25</v>
      </c>
      <c r="N186">
        <f>SUM(Table714[[#This Row],[Mitigation ($ million)]], Table714[[#This Row],[Adaptation ($ million)]])</f>
        <v>1</v>
      </c>
      <c r="O186">
        <v>1</v>
      </c>
      <c r="S186" s="21" t="s">
        <v>3450</v>
      </c>
      <c r="T186" s="1" t="s">
        <v>8795</v>
      </c>
    </row>
    <row r="187" spans="1:20" x14ac:dyDescent="0.25">
      <c r="A187" t="s">
        <v>8742</v>
      </c>
      <c r="B187" t="s">
        <v>66</v>
      </c>
      <c r="C187" t="s">
        <v>3449</v>
      </c>
      <c r="D187" t="s">
        <v>3448</v>
      </c>
      <c r="E187" s="2">
        <v>44527</v>
      </c>
      <c r="F187">
        <v>2021</v>
      </c>
      <c r="G187" t="s">
        <v>104</v>
      </c>
      <c r="H187" t="s">
        <v>68</v>
      </c>
      <c r="I187" t="s">
        <v>117</v>
      </c>
      <c r="M187" t="s">
        <v>25</v>
      </c>
      <c r="N187">
        <f>SUM(Table714[[#This Row],[Mitigation ($ million)]], Table714[[#This Row],[Adaptation ($ million)]])</f>
        <v>1</v>
      </c>
      <c r="O187">
        <v>1</v>
      </c>
      <c r="S187" s="21" t="s">
        <v>3450</v>
      </c>
      <c r="T187" s="1" t="s">
        <v>8795</v>
      </c>
    </row>
    <row r="188" spans="1:20" x14ac:dyDescent="0.25">
      <c r="A188" t="s">
        <v>8742</v>
      </c>
      <c r="B188" t="s">
        <v>66</v>
      </c>
      <c r="C188" t="s">
        <v>3143</v>
      </c>
      <c r="D188" t="s">
        <v>3142</v>
      </c>
      <c r="E188" s="2">
        <v>44529</v>
      </c>
      <c r="F188">
        <v>2021</v>
      </c>
      <c r="G188" t="s">
        <v>216</v>
      </c>
      <c r="H188" t="s">
        <v>93</v>
      </c>
      <c r="I188" t="s">
        <v>361</v>
      </c>
      <c r="J188">
        <v>307.26</v>
      </c>
      <c r="M188" t="s">
        <v>72</v>
      </c>
      <c r="N188">
        <f>SUM(Table714[[#This Row],[Mitigation ($ million)]], Table714[[#This Row],[Adaptation ($ million)]])</f>
        <v>0.72</v>
      </c>
      <c r="O188">
        <v>0.3</v>
      </c>
      <c r="P188">
        <v>0.42</v>
      </c>
      <c r="S188" s="21" t="s">
        <v>3144</v>
      </c>
      <c r="T188" s="1" t="s">
        <v>8795</v>
      </c>
    </row>
    <row r="189" spans="1:20" x14ac:dyDescent="0.25">
      <c r="A189" t="s">
        <v>8742</v>
      </c>
      <c r="B189" t="s">
        <v>66</v>
      </c>
      <c r="C189" t="s">
        <v>3186</v>
      </c>
      <c r="D189" t="s">
        <v>3185</v>
      </c>
      <c r="E189" s="2">
        <v>44529</v>
      </c>
      <c r="F189">
        <v>2021</v>
      </c>
      <c r="G189" t="s">
        <v>79</v>
      </c>
      <c r="H189" t="s">
        <v>93</v>
      </c>
      <c r="I189" t="s">
        <v>128</v>
      </c>
      <c r="J189">
        <v>150.9</v>
      </c>
      <c r="M189" t="s">
        <v>25</v>
      </c>
      <c r="N189">
        <f>SUM(Table714[[#This Row],[Mitigation ($ million)]], Table714[[#This Row],[Adaptation ($ million)]])</f>
        <v>15</v>
      </c>
      <c r="O189">
        <v>15</v>
      </c>
      <c r="S189" s="21" t="s">
        <v>3187</v>
      </c>
      <c r="T189" s="1" t="s">
        <v>8795</v>
      </c>
    </row>
    <row r="190" spans="1:20" x14ac:dyDescent="0.25">
      <c r="A190" t="s">
        <v>8742</v>
      </c>
      <c r="B190" t="s">
        <v>66</v>
      </c>
      <c r="C190" t="s">
        <v>3131</v>
      </c>
      <c r="D190" t="s">
        <v>3130</v>
      </c>
      <c r="E190" s="2">
        <v>44531</v>
      </c>
      <c r="F190">
        <v>2021</v>
      </c>
      <c r="G190" t="s">
        <v>216</v>
      </c>
      <c r="H190" t="s">
        <v>93</v>
      </c>
      <c r="I190" t="s">
        <v>117</v>
      </c>
      <c r="J190">
        <v>453.91</v>
      </c>
      <c r="M190" t="s">
        <v>72</v>
      </c>
      <c r="N190">
        <f>SUM(Table714[[#This Row],[Mitigation ($ million)]], Table714[[#This Row],[Adaptation ($ million)]])</f>
        <v>79.94</v>
      </c>
      <c r="O190">
        <v>44.77</v>
      </c>
      <c r="P190">
        <v>35.17</v>
      </c>
      <c r="S190" s="21" t="s">
        <v>3132</v>
      </c>
      <c r="T190" s="1" t="s">
        <v>8795</v>
      </c>
    </row>
    <row r="191" spans="1:20" x14ac:dyDescent="0.25">
      <c r="A191" t="s">
        <v>8742</v>
      </c>
      <c r="B191" t="s">
        <v>66</v>
      </c>
      <c r="C191" t="s">
        <v>3140</v>
      </c>
      <c r="D191" t="s">
        <v>3139</v>
      </c>
      <c r="E191" s="2">
        <v>44532</v>
      </c>
      <c r="F191">
        <v>2021</v>
      </c>
      <c r="G191" t="s">
        <v>216</v>
      </c>
      <c r="H191" t="s">
        <v>93</v>
      </c>
      <c r="I191" t="s">
        <v>332</v>
      </c>
      <c r="J191">
        <v>326.7</v>
      </c>
      <c r="M191" t="s">
        <v>72</v>
      </c>
      <c r="N191">
        <f>SUM(Table714[[#This Row],[Mitigation ($ million)]], Table714[[#This Row],[Adaptation ($ million)]])</f>
        <v>5.86</v>
      </c>
      <c r="O191">
        <v>1.91</v>
      </c>
      <c r="P191">
        <v>3.95</v>
      </c>
      <c r="S191" s="21" t="s">
        <v>3141</v>
      </c>
      <c r="T191" s="1" t="s">
        <v>8795</v>
      </c>
    </row>
    <row r="192" spans="1:20" x14ac:dyDescent="0.25">
      <c r="A192" t="s">
        <v>8742</v>
      </c>
      <c r="B192" t="s">
        <v>66</v>
      </c>
      <c r="C192" t="s">
        <v>468</v>
      </c>
      <c r="D192" t="s">
        <v>467</v>
      </c>
      <c r="E192" s="2">
        <v>44532</v>
      </c>
      <c r="F192">
        <v>2021</v>
      </c>
      <c r="G192" t="s">
        <v>3538</v>
      </c>
      <c r="H192" t="s">
        <v>68</v>
      </c>
      <c r="I192" t="s">
        <v>117</v>
      </c>
      <c r="J192">
        <v>2</v>
      </c>
      <c r="M192" t="s">
        <v>72</v>
      </c>
      <c r="N192">
        <f>SUM(Table714[[#This Row],[Mitigation ($ million)]], Table714[[#This Row],[Adaptation ($ million)]])</f>
        <v>1.25</v>
      </c>
      <c r="O192">
        <v>0.875</v>
      </c>
      <c r="P192">
        <v>0.375</v>
      </c>
      <c r="S192" s="21" t="s">
        <v>471</v>
      </c>
      <c r="T192" s="1" t="s">
        <v>8795</v>
      </c>
    </row>
    <row r="193" spans="1:20" x14ac:dyDescent="0.25">
      <c r="A193" t="s">
        <v>8742</v>
      </c>
      <c r="B193" t="s">
        <v>66</v>
      </c>
      <c r="C193" t="s">
        <v>468</v>
      </c>
      <c r="D193" t="s">
        <v>467</v>
      </c>
      <c r="E193" s="2">
        <v>44532</v>
      </c>
      <c r="F193">
        <v>2021</v>
      </c>
      <c r="G193" t="s">
        <v>3538</v>
      </c>
      <c r="H193" t="s">
        <v>68</v>
      </c>
      <c r="I193" t="s">
        <v>141</v>
      </c>
      <c r="M193" t="s">
        <v>72</v>
      </c>
      <c r="N193">
        <f>SUM(Table714[[#This Row],[Mitigation ($ million)]], Table714[[#This Row],[Adaptation ($ million)]])</f>
        <v>0.25</v>
      </c>
      <c r="O193">
        <v>0.17499999999999999</v>
      </c>
      <c r="P193">
        <v>7.4999999999999997E-2</v>
      </c>
      <c r="S193" s="21" t="s">
        <v>471</v>
      </c>
      <c r="T193" s="1" t="s">
        <v>8795</v>
      </c>
    </row>
    <row r="194" spans="1:20" x14ac:dyDescent="0.25">
      <c r="A194" t="s">
        <v>8742</v>
      </c>
      <c r="B194" t="s">
        <v>66</v>
      </c>
      <c r="C194" t="s">
        <v>468</v>
      </c>
      <c r="D194" t="s">
        <v>467</v>
      </c>
      <c r="E194" s="2">
        <v>44532</v>
      </c>
      <c r="F194">
        <v>2021</v>
      </c>
      <c r="G194" t="s">
        <v>3538</v>
      </c>
      <c r="H194" t="s">
        <v>68</v>
      </c>
      <c r="I194" t="s">
        <v>128</v>
      </c>
      <c r="M194" t="s">
        <v>72</v>
      </c>
      <c r="N194">
        <f>SUM(Table714[[#This Row],[Mitigation ($ million)]], Table714[[#This Row],[Adaptation ($ million)]])</f>
        <v>0.2</v>
      </c>
      <c r="O194">
        <v>0.14000000000000001</v>
      </c>
      <c r="P194">
        <v>0.06</v>
      </c>
      <c r="S194" s="21" t="s">
        <v>471</v>
      </c>
      <c r="T194" s="1" t="s">
        <v>8795</v>
      </c>
    </row>
    <row r="195" spans="1:20" x14ac:dyDescent="0.25">
      <c r="A195" t="s">
        <v>8742</v>
      </c>
      <c r="B195" t="s">
        <v>66</v>
      </c>
      <c r="C195" t="s">
        <v>468</v>
      </c>
      <c r="D195" t="s">
        <v>467</v>
      </c>
      <c r="E195" s="2">
        <v>44532</v>
      </c>
      <c r="F195">
        <v>2021</v>
      </c>
      <c r="G195" t="s">
        <v>3538</v>
      </c>
      <c r="H195" t="s">
        <v>68</v>
      </c>
      <c r="I195" t="s">
        <v>332</v>
      </c>
      <c r="M195" t="s">
        <v>72</v>
      </c>
      <c r="N195">
        <f>SUM(Table714[[#This Row],[Mitigation ($ million)]], Table714[[#This Row],[Adaptation ($ million)]])</f>
        <v>0.1</v>
      </c>
      <c r="O195">
        <v>7.0000000000000007E-2</v>
      </c>
      <c r="P195">
        <v>0.03</v>
      </c>
      <c r="S195" s="21" t="s">
        <v>471</v>
      </c>
      <c r="T195" s="1" t="s">
        <v>8795</v>
      </c>
    </row>
    <row r="196" spans="1:20" x14ac:dyDescent="0.25">
      <c r="A196" t="s">
        <v>8742</v>
      </c>
      <c r="B196" t="s">
        <v>66</v>
      </c>
      <c r="C196" t="s">
        <v>468</v>
      </c>
      <c r="D196" t="s">
        <v>467</v>
      </c>
      <c r="E196" s="2">
        <v>44532</v>
      </c>
      <c r="F196">
        <v>2021</v>
      </c>
      <c r="G196" t="s">
        <v>3538</v>
      </c>
      <c r="H196" t="s">
        <v>68</v>
      </c>
      <c r="I196" t="s">
        <v>475</v>
      </c>
      <c r="M196" t="s">
        <v>72</v>
      </c>
      <c r="N196">
        <f>SUM(Table714[[#This Row],[Mitigation ($ million)]], Table714[[#This Row],[Adaptation ($ million)]])</f>
        <v>0.2</v>
      </c>
      <c r="O196">
        <v>0.14000000000000001</v>
      </c>
      <c r="P196">
        <v>0.06</v>
      </c>
      <c r="S196" s="21" t="s">
        <v>471</v>
      </c>
      <c r="T196" s="1" t="s">
        <v>8795</v>
      </c>
    </row>
    <row r="197" spans="1:20" x14ac:dyDescent="0.25">
      <c r="A197" t="s">
        <v>8742</v>
      </c>
      <c r="B197" t="s">
        <v>66</v>
      </c>
      <c r="C197" t="s">
        <v>3232</v>
      </c>
      <c r="D197" t="s">
        <v>3231</v>
      </c>
      <c r="E197" s="2">
        <v>44533</v>
      </c>
      <c r="F197">
        <v>2021</v>
      </c>
      <c r="G197" t="s">
        <v>88</v>
      </c>
      <c r="H197" t="s">
        <v>93</v>
      </c>
      <c r="I197" t="s">
        <v>84</v>
      </c>
      <c r="J197">
        <v>1299.5999999999999</v>
      </c>
      <c r="M197" t="s">
        <v>72</v>
      </c>
      <c r="N197">
        <f>SUM(Table714[[#This Row],[Mitigation ($ million)]], Table714[[#This Row],[Adaptation ($ million)]])</f>
        <v>500</v>
      </c>
      <c r="O197">
        <v>1.47</v>
      </c>
      <c r="P197">
        <v>498.53</v>
      </c>
      <c r="S197" s="21" t="s">
        <v>3234</v>
      </c>
      <c r="T197" s="1" t="s">
        <v>8795</v>
      </c>
    </row>
    <row r="198" spans="1:20" x14ac:dyDescent="0.25">
      <c r="A198" t="s">
        <v>8742</v>
      </c>
      <c r="B198" t="s">
        <v>66</v>
      </c>
      <c r="C198" t="s">
        <v>3347</v>
      </c>
      <c r="D198" t="s">
        <v>3346</v>
      </c>
      <c r="E198" s="2">
        <v>44536</v>
      </c>
      <c r="F198">
        <v>2021</v>
      </c>
      <c r="G198" t="s">
        <v>306</v>
      </c>
      <c r="H198" t="s">
        <v>68</v>
      </c>
      <c r="I198" t="s">
        <v>141</v>
      </c>
      <c r="J198">
        <v>0.3</v>
      </c>
      <c r="M198" t="s">
        <v>24</v>
      </c>
      <c r="N198">
        <f>SUM(Table714[[#This Row],[Mitigation ($ million)]], Table714[[#This Row],[Adaptation ($ million)]])</f>
        <v>0.3</v>
      </c>
      <c r="P198">
        <v>0.3</v>
      </c>
      <c r="S198" s="21" t="s">
        <v>3349</v>
      </c>
      <c r="T198" s="1" t="s">
        <v>8795</v>
      </c>
    </row>
    <row r="199" spans="1:20" x14ac:dyDescent="0.25">
      <c r="A199" t="s">
        <v>8742</v>
      </c>
      <c r="B199" t="s">
        <v>66</v>
      </c>
      <c r="C199" t="s">
        <v>3459</v>
      </c>
      <c r="D199" t="s">
        <v>3458</v>
      </c>
      <c r="E199" s="2">
        <v>44536</v>
      </c>
      <c r="F199">
        <v>2021</v>
      </c>
      <c r="G199" t="s">
        <v>3461</v>
      </c>
      <c r="H199" t="s">
        <v>68</v>
      </c>
      <c r="I199" t="s">
        <v>126</v>
      </c>
      <c r="J199">
        <v>1.3</v>
      </c>
      <c r="M199" t="s">
        <v>25</v>
      </c>
      <c r="N199">
        <f>SUM(Table714[[#This Row],[Mitigation ($ million)]], Table714[[#This Row],[Adaptation ($ million)]])</f>
        <v>0.2</v>
      </c>
      <c r="O199">
        <v>0.2</v>
      </c>
      <c r="S199" s="21" t="s">
        <v>3462</v>
      </c>
      <c r="T199" s="1" t="s">
        <v>8795</v>
      </c>
    </row>
    <row r="200" spans="1:20" x14ac:dyDescent="0.25">
      <c r="A200" t="s">
        <v>8742</v>
      </c>
      <c r="B200" t="s">
        <v>66</v>
      </c>
      <c r="C200" t="s">
        <v>3459</v>
      </c>
      <c r="D200" t="s">
        <v>3458</v>
      </c>
      <c r="E200" s="2">
        <v>44536</v>
      </c>
      <c r="F200">
        <v>2021</v>
      </c>
      <c r="G200" t="s">
        <v>3461</v>
      </c>
      <c r="H200" t="s">
        <v>68</v>
      </c>
      <c r="I200" t="s">
        <v>126</v>
      </c>
      <c r="M200" t="s">
        <v>25</v>
      </c>
      <c r="N200">
        <f>SUM(Table714[[#This Row],[Mitigation ($ million)]], Table714[[#This Row],[Adaptation ($ million)]])</f>
        <v>0</v>
      </c>
      <c r="S200" s="21" t="s">
        <v>3462</v>
      </c>
      <c r="T200" s="1" t="s">
        <v>8795</v>
      </c>
    </row>
    <row r="201" spans="1:20" x14ac:dyDescent="0.25">
      <c r="A201" t="s">
        <v>8742</v>
      </c>
      <c r="B201" t="s">
        <v>66</v>
      </c>
      <c r="C201" t="s">
        <v>3459</v>
      </c>
      <c r="D201" t="s">
        <v>3458</v>
      </c>
      <c r="E201" s="2">
        <v>44536</v>
      </c>
      <c r="F201">
        <v>2021</v>
      </c>
      <c r="G201" t="s">
        <v>3461</v>
      </c>
      <c r="H201" t="s">
        <v>68</v>
      </c>
      <c r="I201" t="s">
        <v>126</v>
      </c>
      <c r="M201" t="s">
        <v>25</v>
      </c>
      <c r="N201">
        <f>SUM(Table714[[#This Row],[Mitigation ($ million)]], Table714[[#This Row],[Adaptation ($ million)]])</f>
        <v>0</v>
      </c>
      <c r="S201" s="21" t="s">
        <v>3462</v>
      </c>
      <c r="T201" s="1" t="s">
        <v>8795</v>
      </c>
    </row>
    <row r="202" spans="1:20" x14ac:dyDescent="0.25">
      <c r="A202" t="s">
        <v>8742</v>
      </c>
      <c r="B202" t="s">
        <v>66</v>
      </c>
      <c r="C202" t="s">
        <v>3226</v>
      </c>
      <c r="D202" t="s">
        <v>3225</v>
      </c>
      <c r="E202" s="2">
        <v>44537</v>
      </c>
      <c r="F202">
        <v>2021</v>
      </c>
      <c r="G202" t="s">
        <v>88</v>
      </c>
      <c r="H202" t="s">
        <v>93</v>
      </c>
      <c r="I202" t="s">
        <v>71</v>
      </c>
      <c r="J202">
        <v>157.25</v>
      </c>
      <c r="M202" t="s">
        <v>72</v>
      </c>
      <c r="N202">
        <f>SUM(Table714[[#This Row],[Mitigation ($ million)]], Table714[[#This Row],[Adaptation ($ million)]])</f>
        <v>73.13</v>
      </c>
      <c r="O202">
        <v>16.489999999999998</v>
      </c>
      <c r="P202">
        <v>56.64</v>
      </c>
      <c r="S202" s="21" t="s">
        <v>3227</v>
      </c>
      <c r="T202" s="1" t="s">
        <v>8795</v>
      </c>
    </row>
    <row r="203" spans="1:20" x14ac:dyDescent="0.25">
      <c r="A203" t="s">
        <v>8742</v>
      </c>
      <c r="B203" t="s">
        <v>66</v>
      </c>
      <c r="C203" t="s">
        <v>3167</v>
      </c>
      <c r="D203" t="s">
        <v>3166</v>
      </c>
      <c r="E203" s="2">
        <v>44537</v>
      </c>
      <c r="F203">
        <v>2021</v>
      </c>
      <c r="G203" t="s">
        <v>2429</v>
      </c>
      <c r="H203" t="s">
        <v>150</v>
      </c>
      <c r="I203" t="s">
        <v>141</v>
      </c>
      <c r="J203">
        <v>7.2</v>
      </c>
      <c r="M203" t="s">
        <v>24</v>
      </c>
      <c r="N203">
        <f>SUM(Table714[[#This Row],[Mitigation ($ million)]], Table714[[#This Row],[Adaptation ($ million)]])</f>
        <v>5.4</v>
      </c>
      <c r="P203">
        <v>5.4</v>
      </c>
      <c r="S203" s="21" t="s">
        <v>3169</v>
      </c>
      <c r="T203" s="1" t="s">
        <v>8795</v>
      </c>
    </row>
    <row r="204" spans="1:20" x14ac:dyDescent="0.25">
      <c r="A204" t="s">
        <v>8742</v>
      </c>
      <c r="B204" t="s">
        <v>66</v>
      </c>
      <c r="C204" t="s">
        <v>3524</v>
      </c>
      <c r="D204" t="s">
        <v>3523</v>
      </c>
      <c r="E204" s="2">
        <v>44537</v>
      </c>
      <c r="F204">
        <v>2021</v>
      </c>
      <c r="G204" t="s">
        <v>104</v>
      </c>
      <c r="H204" t="s">
        <v>68</v>
      </c>
      <c r="I204" t="s">
        <v>128</v>
      </c>
      <c r="J204">
        <v>1.1198999999999999</v>
      </c>
      <c r="M204" t="s">
        <v>72</v>
      </c>
      <c r="N204">
        <f>SUM(Table714[[#This Row],[Mitigation ($ million)]], Table714[[#This Row],[Adaptation ($ million)]])</f>
        <v>1.1198999999999999</v>
      </c>
      <c r="O204">
        <v>0.44796000000000002</v>
      </c>
      <c r="P204">
        <v>0.67193999999999998</v>
      </c>
      <c r="S204" s="21" t="s">
        <v>3525</v>
      </c>
      <c r="T204" s="1" t="s">
        <v>8795</v>
      </c>
    </row>
    <row r="205" spans="1:20" x14ac:dyDescent="0.25">
      <c r="A205" t="s">
        <v>8742</v>
      </c>
      <c r="B205" t="s">
        <v>66</v>
      </c>
      <c r="C205" t="s">
        <v>3263</v>
      </c>
      <c r="D205" t="s">
        <v>3262</v>
      </c>
      <c r="E205" s="2">
        <v>44537</v>
      </c>
      <c r="F205">
        <v>2021</v>
      </c>
      <c r="G205" t="s">
        <v>113</v>
      </c>
      <c r="H205" t="s">
        <v>93</v>
      </c>
      <c r="I205" t="s">
        <v>361</v>
      </c>
      <c r="J205">
        <v>94.265000000000001</v>
      </c>
      <c r="M205" t="s">
        <v>72</v>
      </c>
      <c r="N205">
        <f>SUM(Table714[[#This Row],[Mitigation ($ million)]], Table714[[#This Row],[Adaptation ($ million)]])</f>
        <v>1.2333333399999999</v>
      </c>
      <c r="O205">
        <v>0.83666666999999995</v>
      </c>
      <c r="P205">
        <v>0.39666667</v>
      </c>
      <c r="S205" s="21" t="s">
        <v>3264</v>
      </c>
      <c r="T205" s="1" t="s">
        <v>8795</v>
      </c>
    </row>
    <row r="206" spans="1:20" x14ac:dyDescent="0.25">
      <c r="A206" t="s">
        <v>8742</v>
      </c>
      <c r="B206" t="s">
        <v>66</v>
      </c>
      <c r="C206" t="s">
        <v>3263</v>
      </c>
      <c r="D206" t="s">
        <v>3262</v>
      </c>
      <c r="E206" s="2">
        <v>44537</v>
      </c>
      <c r="F206">
        <v>2021</v>
      </c>
      <c r="G206" t="s">
        <v>113</v>
      </c>
      <c r="H206" t="s">
        <v>93</v>
      </c>
      <c r="I206" t="s">
        <v>132</v>
      </c>
      <c r="M206" t="s">
        <v>72</v>
      </c>
      <c r="N206">
        <f>SUM(Table714[[#This Row],[Mitigation ($ million)]], Table714[[#This Row],[Adaptation ($ million)]])</f>
        <v>1.2333333399999999</v>
      </c>
      <c r="O206">
        <v>0.83666666999999995</v>
      </c>
      <c r="P206">
        <v>0.39666667</v>
      </c>
      <c r="S206" s="21" t="s">
        <v>3264</v>
      </c>
      <c r="T206" s="1" t="s">
        <v>8795</v>
      </c>
    </row>
    <row r="207" spans="1:20" x14ac:dyDescent="0.25">
      <c r="A207" t="s">
        <v>8742</v>
      </c>
      <c r="B207" t="s">
        <v>66</v>
      </c>
      <c r="C207" t="s">
        <v>3263</v>
      </c>
      <c r="D207" t="s">
        <v>3262</v>
      </c>
      <c r="E207" s="2">
        <v>44537</v>
      </c>
      <c r="F207">
        <v>2021</v>
      </c>
      <c r="G207" t="s">
        <v>113</v>
      </c>
      <c r="H207" t="s">
        <v>93</v>
      </c>
      <c r="I207" t="s">
        <v>475</v>
      </c>
      <c r="M207" t="s">
        <v>72</v>
      </c>
      <c r="N207">
        <f>SUM(Table714[[#This Row],[Mitigation ($ million)]], Table714[[#This Row],[Adaptation ($ million)]])</f>
        <v>1.2333333399999999</v>
      </c>
      <c r="O207">
        <v>0.83666666999999995</v>
      </c>
      <c r="P207">
        <v>0.39666667</v>
      </c>
      <c r="S207" s="21" t="s">
        <v>3264</v>
      </c>
      <c r="T207" s="1" t="s">
        <v>8795</v>
      </c>
    </row>
    <row r="208" spans="1:20" x14ac:dyDescent="0.25">
      <c r="A208" t="s">
        <v>8742</v>
      </c>
      <c r="B208" t="s">
        <v>66</v>
      </c>
      <c r="C208" t="s">
        <v>3214</v>
      </c>
      <c r="D208" t="s">
        <v>3213</v>
      </c>
      <c r="E208" s="2">
        <v>44537</v>
      </c>
      <c r="F208">
        <v>2021</v>
      </c>
      <c r="G208" t="s">
        <v>88</v>
      </c>
      <c r="H208" t="s">
        <v>93</v>
      </c>
      <c r="I208" t="s">
        <v>71</v>
      </c>
      <c r="J208">
        <v>216.5</v>
      </c>
      <c r="M208" t="s">
        <v>72</v>
      </c>
      <c r="N208">
        <f>SUM(Table714[[#This Row],[Mitigation ($ million)]], Table714[[#This Row],[Adaptation ($ million)]])</f>
        <v>50.169999999999995</v>
      </c>
      <c r="O208">
        <v>48.87</v>
      </c>
      <c r="P208">
        <v>1.3</v>
      </c>
      <c r="S208" s="21" t="s">
        <v>3215</v>
      </c>
      <c r="T208" s="1" t="s">
        <v>8795</v>
      </c>
    </row>
    <row r="209" spans="1:20" x14ac:dyDescent="0.25">
      <c r="A209" t="s">
        <v>8742</v>
      </c>
      <c r="B209" t="s">
        <v>66</v>
      </c>
      <c r="C209" t="s">
        <v>3248</v>
      </c>
      <c r="D209" t="s">
        <v>3247</v>
      </c>
      <c r="E209" s="2">
        <v>44538</v>
      </c>
      <c r="F209">
        <v>2021</v>
      </c>
      <c r="G209" t="s">
        <v>638</v>
      </c>
      <c r="H209" t="s">
        <v>93</v>
      </c>
      <c r="I209" t="s">
        <v>128</v>
      </c>
      <c r="J209">
        <v>40</v>
      </c>
      <c r="M209" t="s">
        <v>72</v>
      </c>
      <c r="N209">
        <f>SUM(Table714[[#This Row],[Mitigation ($ million)]], Table714[[#This Row],[Adaptation ($ million)]])</f>
        <v>5.9700000000000006</v>
      </c>
      <c r="O209">
        <v>4.74</v>
      </c>
      <c r="P209">
        <v>1.23</v>
      </c>
      <c r="S209" s="21" t="s">
        <v>3249</v>
      </c>
      <c r="T209" s="1" t="s">
        <v>8795</v>
      </c>
    </row>
    <row r="210" spans="1:20" x14ac:dyDescent="0.25">
      <c r="A210" t="s">
        <v>8742</v>
      </c>
      <c r="B210" t="s">
        <v>66</v>
      </c>
      <c r="C210" t="s">
        <v>3257</v>
      </c>
      <c r="D210" t="s">
        <v>3256</v>
      </c>
      <c r="E210" s="2">
        <v>44538</v>
      </c>
      <c r="F210">
        <v>2021</v>
      </c>
      <c r="G210" t="s">
        <v>638</v>
      </c>
      <c r="H210" t="s">
        <v>93</v>
      </c>
      <c r="I210" t="s">
        <v>361</v>
      </c>
      <c r="J210">
        <v>35</v>
      </c>
      <c r="M210" t="s">
        <v>24</v>
      </c>
      <c r="N210">
        <f>SUM(Table714[[#This Row],[Mitigation ($ million)]], Table714[[#This Row],[Adaptation ($ million)]])</f>
        <v>4.58</v>
      </c>
      <c r="P210">
        <v>4.58</v>
      </c>
      <c r="S210" s="21" t="s">
        <v>3258</v>
      </c>
      <c r="T210" s="1" t="s">
        <v>8795</v>
      </c>
    </row>
    <row r="211" spans="1:20" x14ac:dyDescent="0.25">
      <c r="A211" t="s">
        <v>8742</v>
      </c>
      <c r="B211" t="s">
        <v>66</v>
      </c>
      <c r="C211" t="s">
        <v>3257</v>
      </c>
      <c r="D211" t="s">
        <v>3256</v>
      </c>
      <c r="E211" s="2">
        <v>44538</v>
      </c>
      <c r="F211">
        <v>2021</v>
      </c>
      <c r="G211" t="s">
        <v>638</v>
      </c>
      <c r="H211" t="s">
        <v>150</v>
      </c>
      <c r="I211" t="s">
        <v>361</v>
      </c>
      <c r="M211" t="s">
        <v>24</v>
      </c>
      <c r="N211">
        <f>SUM(Table714[[#This Row],[Mitigation ($ million)]], Table714[[#This Row],[Adaptation ($ million)]])</f>
        <v>0</v>
      </c>
      <c r="S211" s="21" t="s">
        <v>3258</v>
      </c>
      <c r="T211" s="1" t="s">
        <v>8795</v>
      </c>
    </row>
    <row r="212" spans="1:20" x14ac:dyDescent="0.25">
      <c r="A212" t="s">
        <v>8742</v>
      </c>
      <c r="B212" t="s">
        <v>66</v>
      </c>
      <c r="C212" t="s">
        <v>3251</v>
      </c>
      <c r="D212" t="s">
        <v>3250</v>
      </c>
      <c r="E212" s="2">
        <v>44538</v>
      </c>
      <c r="F212">
        <v>2021</v>
      </c>
      <c r="G212" t="s">
        <v>638</v>
      </c>
      <c r="H212" t="s">
        <v>93</v>
      </c>
      <c r="I212" t="s">
        <v>71</v>
      </c>
      <c r="J212">
        <v>196.1</v>
      </c>
      <c r="M212" t="s">
        <v>72</v>
      </c>
      <c r="N212">
        <f>SUM(Table714[[#This Row],[Mitigation ($ million)]], Table714[[#This Row],[Adaptation ($ million)]])</f>
        <v>36.32</v>
      </c>
      <c r="O212">
        <v>30.86</v>
      </c>
      <c r="P212">
        <v>5.46</v>
      </c>
      <c r="S212" s="21" t="s">
        <v>3252</v>
      </c>
      <c r="T212" s="1" t="s">
        <v>8795</v>
      </c>
    </row>
    <row r="213" spans="1:20" x14ac:dyDescent="0.25">
      <c r="A213" t="s">
        <v>8742</v>
      </c>
      <c r="B213" t="s">
        <v>66</v>
      </c>
      <c r="C213" t="s">
        <v>3254</v>
      </c>
      <c r="D213" t="s">
        <v>3253</v>
      </c>
      <c r="E213" s="2">
        <v>44538</v>
      </c>
      <c r="F213">
        <v>2021</v>
      </c>
      <c r="G213" t="s">
        <v>638</v>
      </c>
      <c r="H213" t="s">
        <v>93</v>
      </c>
      <c r="I213" t="s">
        <v>84</v>
      </c>
      <c r="J213">
        <v>90</v>
      </c>
      <c r="M213" t="s">
        <v>72</v>
      </c>
      <c r="N213">
        <f>SUM(Table714[[#This Row],[Mitigation ($ million)]], Table714[[#This Row],[Adaptation ($ million)]])</f>
        <v>8.39</v>
      </c>
      <c r="O213">
        <v>7.74</v>
      </c>
      <c r="P213">
        <v>0.65</v>
      </c>
      <c r="S213" s="21" t="s">
        <v>3255</v>
      </c>
      <c r="T213" s="1" t="s">
        <v>8795</v>
      </c>
    </row>
    <row r="214" spans="1:20" x14ac:dyDescent="0.25">
      <c r="A214" t="s">
        <v>8742</v>
      </c>
      <c r="B214" t="s">
        <v>66</v>
      </c>
      <c r="C214" t="s">
        <v>2770</v>
      </c>
      <c r="D214" t="s">
        <v>2769</v>
      </c>
      <c r="E214" s="2">
        <v>44538</v>
      </c>
      <c r="F214">
        <v>2021</v>
      </c>
      <c r="G214" t="s">
        <v>255</v>
      </c>
      <c r="H214" t="s">
        <v>68</v>
      </c>
      <c r="I214" t="s">
        <v>141</v>
      </c>
      <c r="J214">
        <v>0.5</v>
      </c>
      <c r="M214" t="s">
        <v>72</v>
      </c>
      <c r="N214">
        <f>SUM(Table714[[#This Row],[Mitigation ($ million)]], Table714[[#This Row],[Adaptation ($ million)]])</f>
        <v>0.3</v>
      </c>
      <c r="O214">
        <v>0.125</v>
      </c>
      <c r="P214">
        <v>0.17499999999999999</v>
      </c>
      <c r="S214" s="21" t="s">
        <v>2771</v>
      </c>
      <c r="T214" s="1" t="s">
        <v>8795</v>
      </c>
    </row>
    <row r="215" spans="1:20" x14ac:dyDescent="0.25">
      <c r="A215" t="s">
        <v>8742</v>
      </c>
      <c r="B215" t="s">
        <v>66</v>
      </c>
      <c r="C215" t="s">
        <v>2454</v>
      </c>
      <c r="D215" t="s">
        <v>2453</v>
      </c>
      <c r="E215" s="2">
        <v>44539</v>
      </c>
      <c r="F215">
        <v>2021</v>
      </c>
      <c r="G215" t="s">
        <v>2456</v>
      </c>
      <c r="H215" t="s">
        <v>68</v>
      </c>
      <c r="I215" t="s">
        <v>126</v>
      </c>
      <c r="J215">
        <v>2</v>
      </c>
      <c r="M215" t="s">
        <v>72</v>
      </c>
      <c r="N215">
        <f>SUM(Table714[[#This Row],[Mitigation ($ million)]], Table714[[#This Row],[Adaptation ($ million)]])</f>
        <v>0.79999999999999993</v>
      </c>
      <c r="O215">
        <v>0.72</v>
      </c>
      <c r="P215">
        <v>0.08</v>
      </c>
      <c r="S215" s="21" t="s">
        <v>2457</v>
      </c>
      <c r="T215" s="1" t="s">
        <v>8795</v>
      </c>
    </row>
    <row r="216" spans="1:20" x14ac:dyDescent="0.25">
      <c r="A216" t="s">
        <v>8742</v>
      </c>
      <c r="B216" t="s">
        <v>66</v>
      </c>
      <c r="C216" t="s">
        <v>2454</v>
      </c>
      <c r="D216" t="s">
        <v>2453</v>
      </c>
      <c r="E216" s="2">
        <v>44539</v>
      </c>
      <c r="F216">
        <v>2021</v>
      </c>
      <c r="G216" t="s">
        <v>2456</v>
      </c>
      <c r="H216" t="s">
        <v>68</v>
      </c>
      <c r="I216" t="s">
        <v>141</v>
      </c>
      <c r="M216" t="s">
        <v>72</v>
      </c>
      <c r="N216">
        <f>SUM(Table714[[#This Row],[Mitigation ($ million)]], Table714[[#This Row],[Adaptation ($ million)]])</f>
        <v>0.60000000000000009</v>
      </c>
      <c r="O216">
        <v>0.54</v>
      </c>
      <c r="P216">
        <v>0.06</v>
      </c>
      <c r="S216" s="21" t="s">
        <v>2457</v>
      </c>
      <c r="T216" s="1" t="s">
        <v>8795</v>
      </c>
    </row>
    <row r="217" spans="1:20" x14ac:dyDescent="0.25">
      <c r="A217" t="s">
        <v>8742</v>
      </c>
      <c r="B217" t="s">
        <v>66</v>
      </c>
      <c r="C217" t="s">
        <v>2454</v>
      </c>
      <c r="D217" t="s">
        <v>2453</v>
      </c>
      <c r="E217" s="2">
        <v>44539</v>
      </c>
      <c r="F217">
        <v>2021</v>
      </c>
      <c r="G217" t="s">
        <v>2456</v>
      </c>
      <c r="H217" t="s">
        <v>68</v>
      </c>
      <c r="I217" t="s">
        <v>84</v>
      </c>
      <c r="M217" t="s">
        <v>72</v>
      </c>
      <c r="N217">
        <f>SUM(Table714[[#This Row],[Mitigation ($ million)]], Table714[[#This Row],[Adaptation ($ million)]])</f>
        <v>0.60000000000000009</v>
      </c>
      <c r="O217">
        <v>0.54</v>
      </c>
      <c r="P217">
        <v>0.06</v>
      </c>
      <c r="S217" s="21" t="s">
        <v>2457</v>
      </c>
      <c r="T217" s="1" t="s">
        <v>8795</v>
      </c>
    </row>
    <row r="218" spans="1:20" x14ac:dyDescent="0.25">
      <c r="A218" t="s">
        <v>8742</v>
      </c>
      <c r="B218" t="s">
        <v>66</v>
      </c>
      <c r="C218" t="s">
        <v>3108</v>
      </c>
      <c r="D218" t="s">
        <v>3107</v>
      </c>
      <c r="E218" s="2">
        <v>44540</v>
      </c>
      <c r="F218">
        <v>2021</v>
      </c>
      <c r="G218" t="s">
        <v>168</v>
      </c>
      <c r="H218" t="s">
        <v>93</v>
      </c>
      <c r="I218" t="s">
        <v>126</v>
      </c>
      <c r="J218">
        <v>6327</v>
      </c>
      <c r="M218" t="s">
        <v>25</v>
      </c>
      <c r="N218">
        <f>SUM(Table714[[#This Row],[Mitigation ($ million)]], Table714[[#This Row],[Adaptation ($ million)]])</f>
        <v>17.5</v>
      </c>
      <c r="O218">
        <v>17.5</v>
      </c>
      <c r="S218" s="21" t="s">
        <v>3109</v>
      </c>
      <c r="T218" s="1" t="s">
        <v>8795</v>
      </c>
    </row>
    <row r="219" spans="1:20" x14ac:dyDescent="0.25">
      <c r="A219" t="s">
        <v>8742</v>
      </c>
      <c r="B219" t="s">
        <v>66</v>
      </c>
      <c r="C219" t="s">
        <v>3108</v>
      </c>
      <c r="D219" t="s">
        <v>3107</v>
      </c>
      <c r="E219" s="2">
        <v>44540</v>
      </c>
      <c r="F219">
        <v>2021</v>
      </c>
      <c r="G219" t="s">
        <v>168</v>
      </c>
      <c r="H219" t="s">
        <v>93</v>
      </c>
      <c r="I219" t="s">
        <v>361</v>
      </c>
      <c r="M219" t="s">
        <v>25</v>
      </c>
      <c r="N219">
        <f>SUM(Table714[[#This Row],[Mitigation ($ million)]], Table714[[#This Row],[Adaptation ($ million)]])</f>
        <v>6.25</v>
      </c>
      <c r="O219">
        <v>6.25</v>
      </c>
      <c r="S219" s="21" t="s">
        <v>3109</v>
      </c>
      <c r="T219" s="1" t="s">
        <v>8795</v>
      </c>
    </row>
    <row r="220" spans="1:20" x14ac:dyDescent="0.25">
      <c r="A220" t="s">
        <v>8742</v>
      </c>
      <c r="B220" t="s">
        <v>66</v>
      </c>
      <c r="C220" t="s">
        <v>3108</v>
      </c>
      <c r="D220" t="s">
        <v>3107</v>
      </c>
      <c r="E220" s="2">
        <v>44540</v>
      </c>
      <c r="F220">
        <v>2021</v>
      </c>
      <c r="G220" t="s">
        <v>168</v>
      </c>
      <c r="H220" t="s">
        <v>93</v>
      </c>
      <c r="I220" t="s">
        <v>132</v>
      </c>
      <c r="M220" t="s">
        <v>25</v>
      </c>
      <c r="N220">
        <f>SUM(Table714[[#This Row],[Mitigation ($ million)]], Table714[[#This Row],[Adaptation ($ million)]])</f>
        <v>7.75</v>
      </c>
      <c r="O220">
        <v>7.75</v>
      </c>
      <c r="S220" s="21" t="s">
        <v>3109</v>
      </c>
      <c r="T220" s="1" t="s">
        <v>8795</v>
      </c>
    </row>
    <row r="221" spans="1:20" x14ac:dyDescent="0.25">
      <c r="A221" t="s">
        <v>8742</v>
      </c>
      <c r="B221" t="s">
        <v>66</v>
      </c>
      <c r="C221" t="s">
        <v>3108</v>
      </c>
      <c r="D221" t="s">
        <v>3107</v>
      </c>
      <c r="E221" s="2">
        <v>44540</v>
      </c>
      <c r="F221">
        <v>2021</v>
      </c>
      <c r="G221" t="s">
        <v>168</v>
      </c>
      <c r="H221" t="s">
        <v>150</v>
      </c>
      <c r="I221" t="s">
        <v>126</v>
      </c>
      <c r="M221" t="s">
        <v>25</v>
      </c>
      <c r="N221">
        <f>SUM(Table714[[#This Row],[Mitigation ($ million)]], Table714[[#This Row],[Adaptation ($ million)]])</f>
        <v>0</v>
      </c>
      <c r="S221" s="21" t="s">
        <v>3109</v>
      </c>
      <c r="T221" s="1" t="s">
        <v>8795</v>
      </c>
    </row>
    <row r="222" spans="1:20" x14ac:dyDescent="0.25">
      <c r="A222" t="s">
        <v>8742</v>
      </c>
      <c r="B222" t="s">
        <v>66</v>
      </c>
      <c r="C222" t="s">
        <v>3108</v>
      </c>
      <c r="D222" t="s">
        <v>3107</v>
      </c>
      <c r="E222" s="2">
        <v>44540</v>
      </c>
      <c r="F222">
        <v>2021</v>
      </c>
      <c r="G222" t="s">
        <v>168</v>
      </c>
      <c r="H222" t="s">
        <v>150</v>
      </c>
      <c r="I222" t="s">
        <v>126</v>
      </c>
      <c r="M222" t="s">
        <v>25</v>
      </c>
      <c r="N222">
        <f>SUM(Table714[[#This Row],[Mitigation ($ million)]], Table714[[#This Row],[Adaptation ($ million)]])</f>
        <v>0</v>
      </c>
      <c r="S222" s="21" t="s">
        <v>3109</v>
      </c>
      <c r="T222" s="1" t="s">
        <v>8795</v>
      </c>
    </row>
    <row r="223" spans="1:20" x14ac:dyDescent="0.25">
      <c r="A223" t="s">
        <v>8742</v>
      </c>
      <c r="B223" t="s">
        <v>66</v>
      </c>
      <c r="C223" t="s">
        <v>2693</v>
      </c>
      <c r="D223" t="s">
        <v>2692</v>
      </c>
      <c r="E223" s="2">
        <v>44540</v>
      </c>
      <c r="F223">
        <v>2021</v>
      </c>
      <c r="G223" t="s">
        <v>288</v>
      </c>
      <c r="H223" t="s">
        <v>68</v>
      </c>
      <c r="I223" t="s">
        <v>117</v>
      </c>
      <c r="M223" t="s">
        <v>72</v>
      </c>
      <c r="N223">
        <f>SUM(Table714[[#This Row],[Mitigation ($ million)]], Table714[[#This Row],[Adaptation ($ million)]])</f>
        <v>2.2504300000000001E-2</v>
      </c>
      <c r="O223">
        <v>2.2504300000000001E-2</v>
      </c>
      <c r="S223" s="21" t="s">
        <v>2696</v>
      </c>
      <c r="T223" s="1" t="s">
        <v>8795</v>
      </c>
    </row>
    <row r="224" spans="1:20" x14ac:dyDescent="0.25">
      <c r="A224" t="s">
        <v>8742</v>
      </c>
      <c r="B224" t="s">
        <v>66</v>
      </c>
      <c r="C224" t="s">
        <v>2693</v>
      </c>
      <c r="D224" t="s">
        <v>2692</v>
      </c>
      <c r="E224" s="2">
        <v>44540</v>
      </c>
      <c r="F224">
        <v>2021</v>
      </c>
      <c r="G224" t="s">
        <v>288</v>
      </c>
      <c r="H224" t="s">
        <v>68</v>
      </c>
      <c r="I224" t="s">
        <v>132</v>
      </c>
      <c r="M224" t="s">
        <v>72</v>
      </c>
      <c r="N224">
        <f>SUM(Table714[[#This Row],[Mitigation ($ million)]], Table714[[#This Row],[Adaptation ($ million)]])</f>
        <v>1.8940000000000001E-3</v>
      </c>
      <c r="O224">
        <v>1.8940000000000001E-3</v>
      </c>
      <c r="S224" s="21" t="s">
        <v>2696</v>
      </c>
      <c r="T224" s="1" t="s">
        <v>8795</v>
      </c>
    </row>
    <row r="225" spans="1:20" x14ac:dyDescent="0.25">
      <c r="A225" t="s">
        <v>8742</v>
      </c>
      <c r="B225" t="s">
        <v>66</v>
      </c>
      <c r="C225" t="s">
        <v>2693</v>
      </c>
      <c r="D225" t="s">
        <v>2692</v>
      </c>
      <c r="E225" s="2">
        <v>44540</v>
      </c>
      <c r="F225">
        <v>2021</v>
      </c>
      <c r="G225" t="s">
        <v>288</v>
      </c>
      <c r="H225" t="s">
        <v>68</v>
      </c>
      <c r="I225" t="s">
        <v>141</v>
      </c>
      <c r="M225" t="s">
        <v>72</v>
      </c>
      <c r="N225">
        <f>SUM(Table714[[#This Row],[Mitigation ($ million)]], Table714[[#This Row],[Adaptation ($ million)]])</f>
        <v>4.0063500000000002E-2</v>
      </c>
      <c r="P225">
        <v>4.0063500000000002E-2</v>
      </c>
      <c r="S225" s="21" t="s">
        <v>2696</v>
      </c>
      <c r="T225" s="1" t="s">
        <v>8795</v>
      </c>
    </row>
    <row r="226" spans="1:20" x14ac:dyDescent="0.25">
      <c r="A226" t="s">
        <v>8742</v>
      </c>
      <c r="B226" t="s">
        <v>66</v>
      </c>
      <c r="C226" t="s">
        <v>2693</v>
      </c>
      <c r="D226" t="s">
        <v>2692</v>
      </c>
      <c r="E226" s="2">
        <v>44540</v>
      </c>
      <c r="F226">
        <v>2021</v>
      </c>
      <c r="G226" t="s">
        <v>288</v>
      </c>
      <c r="H226" t="s">
        <v>68</v>
      </c>
      <c r="I226" t="s">
        <v>128</v>
      </c>
      <c r="M226" t="s">
        <v>72</v>
      </c>
      <c r="N226">
        <f>SUM(Table714[[#This Row],[Mitigation ($ million)]], Table714[[#This Row],[Adaptation ($ million)]])</f>
        <v>1.4812000000000001E-2</v>
      </c>
      <c r="O226">
        <v>1.4812000000000001E-2</v>
      </c>
      <c r="S226" s="21" t="s">
        <v>2696</v>
      </c>
      <c r="T226" s="1" t="s">
        <v>8795</v>
      </c>
    </row>
    <row r="227" spans="1:20" x14ac:dyDescent="0.25">
      <c r="A227" t="s">
        <v>8742</v>
      </c>
      <c r="B227" t="s">
        <v>66</v>
      </c>
      <c r="C227" t="s">
        <v>2693</v>
      </c>
      <c r="D227" t="s">
        <v>2692</v>
      </c>
      <c r="E227" s="2">
        <v>44540</v>
      </c>
      <c r="F227">
        <v>2021</v>
      </c>
      <c r="G227" t="s">
        <v>288</v>
      </c>
      <c r="H227" t="s">
        <v>68</v>
      </c>
      <c r="I227" t="s">
        <v>361</v>
      </c>
      <c r="M227" t="s">
        <v>72</v>
      </c>
      <c r="N227">
        <f>SUM(Table714[[#This Row],[Mitigation ($ million)]], Table714[[#This Row],[Adaptation ($ million)]])</f>
        <v>4.4999999999999999E-4</v>
      </c>
      <c r="O227">
        <v>4.4999999999999999E-4</v>
      </c>
      <c r="S227" s="21" t="s">
        <v>2696</v>
      </c>
      <c r="T227" s="1" t="s">
        <v>8795</v>
      </c>
    </row>
    <row r="228" spans="1:20" x14ac:dyDescent="0.25">
      <c r="A228" t="s">
        <v>8742</v>
      </c>
      <c r="B228" t="s">
        <v>66</v>
      </c>
      <c r="C228" t="s">
        <v>2693</v>
      </c>
      <c r="D228" t="s">
        <v>2692</v>
      </c>
      <c r="E228" s="2">
        <v>44540</v>
      </c>
      <c r="F228">
        <v>2021</v>
      </c>
      <c r="G228" t="s">
        <v>288</v>
      </c>
      <c r="H228" t="s">
        <v>68</v>
      </c>
      <c r="I228" t="s">
        <v>332</v>
      </c>
      <c r="M228" t="s">
        <v>72</v>
      </c>
      <c r="N228">
        <f>SUM(Table714[[#This Row],[Mitigation ($ million)]], Table714[[#This Row],[Adaptation ($ million)]])</f>
        <v>2.1159999999999998E-3</v>
      </c>
      <c r="P228">
        <v>2.1159999999999998E-3</v>
      </c>
      <c r="S228" s="21" t="s">
        <v>2696</v>
      </c>
      <c r="T228" s="1" t="s">
        <v>8795</v>
      </c>
    </row>
    <row r="229" spans="1:20" x14ac:dyDescent="0.25">
      <c r="A229" t="s">
        <v>8742</v>
      </c>
      <c r="B229" t="s">
        <v>66</v>
      </c>
      <c r="C229" t="s">
        <v>2693</v>
      </c>
      <c r="D229" t="s">
        <v>2692</v>
      </c>
      <c r="E229" s="2">
        <v>44540</v>
      </c>
      <c r="F229">
        <v>2021</v>
      </c>
      <c r="G229" t="s">
        <v>288</v>
      </c>
      <c r="H229" t="s">
        <v>68</v>
      </c>
      <c r="I229" t="s">
        <v>84</v>
      </c>
      <c r="M229" t="s">
        <v>72</v>
      </c>
      <c r="N229">
        <f>SUM(Table714[[#This Row],[Mitigation ($ million)]], Table714[[#This Row],[Adaptation ($ million)]])</f>
        <v>0.16299440000000001</v>
      </c>
      <c r="P229">
        <v>0.16299440000000001</v>
      </c>
      <c r="S229" s="21" t="s">
        <v>2696</v>
      </c>
      <c r="T229" s="1" t="s">
        <v>8795</v>
      </c>
    </row>
    <row r="230" spans="1:20" x14ac:dyDescent="0.25">
      <c r="A230" t="s">
        <v>8742</v>
      </c>
      <c r="B230" t="s">
        <v>66</v>
      </c>
      <c r="C230" t="s">
        <v>2693</v>
      </c>
      <c r="D230" t="s">
        <v>2692</v>
      </c>
      <c r="E230" s="2">
        <v>44540</v>
      </c>
      <c r="F230">
        <v>2021</v>
      </c>
      <c r="G230" t="s">
        <v>288</v>
      </c>
      <c r="H230" t="s">
        <v>68</v>
      </c>
      <c r="I230" t="s">
        <v>71</v>
      </c>
      <c r="M230" t="s">
        <v>72</v>
      </c>
      <c r="N230">
        <f>SUM(Table714[[#This Row],[Mitigation ($ million)]], Table714[[#This Row],[Adaptation ($ million)]])</f>
        <v>8.9165499999999995E-2</v>
      </c>
      <c r="O230">
        <v>8.9165499999999995E-2</v>
      </c>
      <c r="S230" s="21" t="s">
        <v>2696</v>
      </c>
      <c r="T230" s="1" t="s">
        <v>8795</v>
      </c>
    </row>
    <row r="231" spans="1:20" x14ac:dyDescent="0.25">
      <c r="A231" t="s">
        <v>8742</v>
      </c>
      <c r="B231" t="s">
        <v>66</v>
      </c>
      <c r="C231" t="s">
        <v>921</v>
      </c>
      <c r="D231" t="s">
        <v>920</v>
      </c>
      <c r="E231" s="2">
        <v>44540</v>
      </c>
      <c r="F231">
        <v>2021</v>
      </c>
      <c r="G231" t="s">
        <v>216</v>
      </c>
      <c r="H231" t="s">
        <v>68</v>
      </c>
      <c r="I231" t="s">
        <v>84</v>
      </c>
      <c r="M231" t="s">
        <v>72</v>
      </c>
      <c r="N231">
        <f>SUM(Table714[[#This Row],[Mitigation ($ million)]], Table714[[#This Row],[Adaptation ($ million)]])</f>
        <v>1.5098039215686277E-3</v>
      </c>
      <c r="O231">
        <v>7.5490196078431386E-4</v>
      </c>
      <c r="P231">
        <v>7.5490196078431386E-4</v>
      </c>
      <c r="S231" s="21" t="s">
        <v>923</v>
      </c>
      <c r="T231" s="1" t="s">
        <v>8795</v>
      </c>
    </row>
    <row r="232" spans="1:20" x14ac:dyDescent="0.25">
      <c r="A232" t="s">
        <v>8742</v>
      </c>
      <c r="B232" t="s">
        <v>66</v>
      </c>
      <c r="C232" t="s">
        <v>921</v>
      </c>
      <c r="D232" t="s">
        <v>920</v>
      </c>
      <c r="E232" s="2">
        <v>44540</v>
      </c>
      <c r="F232">
        <v>2021</v>
      </c>
      <c r="G232" t="s">
        <v>216</v>
      </c>
      <c r="H232" t="s">
        <v>68</v>
      </c>
      <c r="I232" t="s">
        <v>117</v>
      </c>
      <c r="M232" t="s">
        <v>72</v>
      </c>
      <c r="N232">
        <f>SUM(Table714[[#This Row],[Mitigation ($ million)]], Table714[[#This Row],[Adaptation ($ million)]])</f>
        <v>7.8725490196078444E-3</v>
      </c>
      <c r="O232">
        <v>3.9362745098039222E-3</v>
      </c>
      <c r="P232">
        <v>3.9362745098039222E-3</v>
      </c>
      <c r="S232" s="21" t="s">
        <v>923</v>
      </c>
      <c r="T232" s="1" t="s">
        <v>8795</v>
      </c>
    </row>
    <row r="233" spans="1:20" x14ac:dyDescent="0.25">
      <c r="A233" t="s">
        <v>8742</v>
      </c>
      <c r="B233" t="s">
        <v>66</v>
      </c>
      <c r="C233" t="s">
        <v>921</v>
      </c>
      <c r="D233" t="s">
        <v>920</v>
      </c>
      <c r="E233" s="2">
        <v>44540</v>
      </c>
      <c r="F233">
        <v>2021</v>
      </c>
      <c r="G233" t="s">
        <v>216</v>
      </c>
      <c r="H233" t="s">
        <v>68</v>
      </c>
      <c r="I233" t="s">
        <v>141</v>
      </c>
      <c r="M233" t="s">
        <v>72</v>
      </c>
      <c r="N233">
        <f>SUM(Table714[[#This Row],[Mitigation ($ million)]], Table714[[#This Row],[Adaptation ($ million)]])</f>
        <v>1.6176470588235296E-3</v>
      </c>
      <c r="O233">
        <v>8.0882352941176482E-4</v>
      </c>
      <c r="P233">
        <v>8.0882352941176482E-4</v>
      </c>
      <c r="S233" s="21" t="s">
        <v>923</v>
      </c>
      <c r="T233" s="1" t="s">
        <v>8795</v>
      </c>
    </row>
    <row r="234" spans="1:20" x14ac:dyDescent="0.25">
      <c r="A234" t="s">
        <v>8742</v>
      </c>
      <c r="B234" t="s">
        <v>66</v>
      </c>
      <c r="C234" t="s">
        <v>3089</v>
      </c>
      <c r="D234" t="s">
        <v>3088</v>
      </c>
      <c r="E234" s="2">
        <v>44540</v>
      </c>
      <c r="F234">
        <v>2021</v>
      </c>
      <c r="G234" t="s">
        <v>329</v>
      </c>
      <c r="H234" t="s">
        <v>93</v>
      </c>
      <c r="I234" t="s">
        <v>71</v>
      </c>
      <c r="J234">
        <v>180.5</v>
      </c>
      <c r="M234" t="s">
        <v>72</v>
      </c>
      <c r="N234">
        <f>SUM(Table714[[#This Row],[Mitigation ($ million)]], Table714[[#This Row],[Adaptation ($ million)]])</f>
        <v>18.439999999999998</v>
      </c>
      <c r="O234">
        <v>11.04</v>
      </c>
      <c r="P234">
        <v>7.4</v>
      </c>
      <c r="S234" s="21" t="s">
        <v>3090</v>
      </c>
      <c r="T234" s="1" t="s">
        <v>8795</v>
      </c>
    </row>
    <row r="235" spans="1:20" x14ac:dyDescent="0.25">
      <c r="A235" t="s">
        <v>8742</v>
      </c>
      <c r="B235" t="s">
        <v>66</v>
      </c>
      <c r="C235" t="s">
        <v>3089</v>
      </c>
      <c r="D235" t="s">
        <v>3088</v>
      </c>
      <c r="E235" s="2">
        <v>44540</v>
      </c>
      <c r="F235">
        <v>2021</v>
      </c>
      <c r="G235" t="s">
        <v>329</v>
      </c>
      <c r="H235" t="s">
        <v>93</v>
      </c>
      <c r="I235" t="s">
        <v>84</v>
      </c>
      <c r="M235" t="s">
        <v>72</v>
      </c>
      <c r="N235">
        <f>SUM(Table714[[#This Row],[Mitigation ($ million)]], Table714[[#This Row],[Adaptation ($ million)]])</f>
        <v>2.2599999999999998</v>
      </c>
      <c r="O235">
        <v>0.96</v>
      </c>
      <c r="P235">
        <v>1.3</v>
      </c>
      <c r="S235" s="21" t="s">
        <v>3090</v>
      </c>
      <c r="T235" s="1" t="s">
        <v>8795</v>
      </c>
    </row>
    <row r="236" spans="1:20" x14ac:dyDescent="0.25">
      <c r="A236" t="s">
        <v>8742</v>
      </c>
      <c r="B236" t="s">
        <v>66</v>
      </c>
      <c r="C236" t="s">
        <v>3374</v>
      </c>
      <c r="D236" t="s">
        <v>3373</v>
      </c>
      <c r="E236" s="2">
        <v>44540</v>
      </c>
      <c r="F236">
        <v>2021</v>
      </c>
      <c r="G236" t="s">
        <v>88</v>
      </c>
      <c r="H236" t="s">
        <v>68</v>
      </c>
      <c r="I236" t="s">
        <v>141</v>
      </c>
      <c r="M236" t="s">
        <v>24</v>
      </c>
      <c r="N236">
        <f>SUM(Table714[[#This Row],[Mitigation ($ million)]], Table714[[#This Row],[Adaptation ($ million)]])</f>
        <v>1</v>
      </c>
      <c r="P236">
        <v>1</v>
      </c>
      <c r="S236" s="21" t="s">
        <v>3375</v>
      </c>
      <c r="T236" s="1" t="s">
        <v>8795</v>
      </c>
    </row>
    <row r="237" spans="1:20" x14ac:dyDescent="0.25">
      <c r="A237" t="s">
        <v>8742</v>
      </c>
      <c r="B237" t="s">
        <v>66</v>
      </c>
      <c r="C237" t="s">
        <v>389</v>
      </c>
      <c r="D237" t="s">
        <v>388</v>
      </c>
      <c r="E237" s="2">
        <v>44540</v>
      </c>
      <c r="F237">
        <v>2021</v>
      </c>
      <c r="G237" t="s">
        <v>3009</v>
      </c>
      <c r="H237" t="s">
        <v>68</v>
      </c>
      <c r="I237" t="s">
        <v>141</v>
      </c>
      <c r="M237" t="s">
        <v>24</v>
      </c>
      <c r="N237">
        <f>SUM(Table714[[#This Row],[Mitigation ($ million)]], Table714[[#This Row],[Adaptation ($ million)]])</f>
        <v>1.72</v>
      </c>
      <c r="P237">
        <v>1.72</v>
      </c>
      <c r="S237" s="21" t="s">
        <v>393</v>
      </c>
      <c r="T237" s="1" t="s">
        <v>8795</v>
      </c>
    </row>
    <row r="238" spans="1:20" x14ac:dyDescent="0.25">
      <c r="A238" t="s">
        <v>8742</v>
      </c>
      <c r="B238" t="s">
        <v>66</v>
      </c>
      <c r="C238" t="s">
        <v>389</v>
      </c>
      <c r="D238" t="s">
        <v>388</v>
      </c>
      <c r="E238" s="2">
        <v>44540</v>
      </c>
      <c r="F238">
        <v>2021</v>
      </c>
      <c r="G238" t="s">
        <v>3009</v>
      </c>
      <c r="H238" t="s">
        <v>68</v>
      </c>
      <c r="I238" t="s">
        <v>141</v>
      </c>
      <c r="M238" t="s">
        <v>24</v>
      </c>
      <c r="N238">
        <f>SUM(Table714[[#This Row],[Mitigation ($ million)]], Table714[[#This Row],[Adaptation ($ million)]])</f>
        <v>0.5</v>
      </c>
      <c r="P238">
        <v>0.5</v>
      </c>
      <c r="S238" s="21" t="s">
        <v>393</v>
      </c>
      <c r="T238" s="1" t="s">
        <v>8795</v>
      </c>
    </row>
    <row r="239" spans="1:20" x14ac:dyDescent="0.25">
      <c r="A239" t="s">
        <v>8742</v>
      </c>
      <c r="B239" t="s">
        <v>66</v>
      </c>
      <c r="C239" t="s">
        <v>3530</v>
      </c>
      <c r="D239" t="s">
        <v>3529</v>
      </c>
      <c r="E239" s="2">
        <v>44543</v>
      </c>
      <c r="F239">
        <v>2021</v>
      </c>
      <c r="G239" t="s">
        <v>113</v>
      </c>
      <c r="H239" t="s">
        <v>68</v>
      </c>
      <c r="I239" t="s">
        <v>141</v>
      </c>
      <c r="J239">
        <v>2</v>
      </c>
      <c r="M239" t="s">
        <v>72</v>
      </c>
      <c r="N239">
        <f>SUM(Table714[[#This Row],[Mitigation ($ million)]], Table714[[#This Row],[Adaptation ($ million)]])</f>
        <v>2</v>
      </c>
      <c r="O239">
        <v>0.3</v>
      </c>
      <c r="P239">
        <v>1.7</v>
      </c>
      <c r="S239" s="21" t="s">
        <v>3531</v>
      </c>
      <c r="T239" s="1" t="s">
        <v>8795</v>
      </c>
    </row>
    <row r="240" spans="1:20" x14ac:dyDescent="0.25">
      <c r="A240" t="s">
        <v>8742</v>
      </c>
      <c r="B240" t="s">
        <v>91</v>
      </c>
      <c r="C240" t="s">
        <v>3498</v>
      </c>
      <c r="D240" t="s">
        <v>3497</v>
      </c>
      <c r="E240" s="2">
        <v>44543</v>
      </c>
      <c r="F240">
        <v>2021</v>
      </c>
      <c r="G240" t="s">
        <v>3500</v>
      </c>
      <c r="H240" t="s">
        <v>68</v>
      </c>
      <c r="I240" t="s">
        <v>117</v>
      </c>
      <c r="J240">
        <v>0.59</v>
      </c>
      <c r="M240" t="s">
        <v>25</v>
      </c>
      <c r="N240">
        <f>SUM(Table714[[#This Row],[Mitigation ($ million)]], Table714[[#This Row],[Adaptation ($ million)]])</f>
        <v>0.20499999999999999</v>
      </c>
      <c r="O240">
        <v>0.20499999999999999</v>
      </c>
      <c r="S240" s="21" t="s">
        <v>3495</v>
      </c>
      <c r="T240" s="1" t="s">
        <v>8795</v>
      </c>
    </row>
    <row r="241" spans="1:20" x14ac:dyDescent="0.25">
      <c r="A241" t="s">
        <v>8742</v>
      </c>
      <c r="B241" t="s">
        <v>91</v>
      </c>
      <c r="C241" t="s">
        <v>3498</v>
      </c>
      <c r="D241" t="s">
        <v>3497</v>
      </c>
      <c r="E241" s="2">
        <v>44543</v>
      </c>
      <c r="F241">
        <v>2021</v>
      </c>
      <c r="G241" t="s">
        <v>3500</v>
      </c>
      <c r="H241" t="s">
        <v>68</v>
      </c>
      <c r="I241" t="s">
        <v>117</v>
      </c>
      <c r="M241" t="s">
        <v>25</v>
      </c>
      <c r="N241">
        <f>SUM(Table714[[#This Row],[Mitigation ($ million)]], Table714[[#This Row],[Adaptation ($ million)]])</f>
        <v>0.38500000000000001</v>
      </c>
      <c r="O241">
        <v>0.38500000000000001</v>
      </c>
      <c r="S241" s="21" t="s">
        <v>3495</v>
      </c>
      <c r="T241" s="1" t="s">
        <v>8795</v>
      </c>
    </row>
    <row r="242" spans="1:20" x14ac:dyDescent="0.25">
      <c r="A242" t="s">
        <v>8742</v>
      </c>
      <c r="B242" t="s">
        <v>91</v>
      </c>
      <c r="C242" t="s">
        <v>3502</v>
      </c>
      <c r="D242" t="s">
        <v>3501</v>
      </c>
      <c r="E242" s="2">
        <v>44543</v>
      </c>
      <c r="F242">
        <v>2021</v>
      </c>
      <c r="G242" t="s">
        <v>397</v>
      </c>
      <c r="H242" t="s">
        <v>68</v>
      </c>
      <c r="I242" t="s">
        <v>117</v>
      </c>
      <c r="J242">
        <v>0.5</v>
      </c>
      <c r="M242" t="s">
        <v>25</v>
      </c>
      <c r="N242">
        <f>SUM(Table714[[#This Row],[Mitigation ($ million)]], Table714[[#This Row],[Adaptation ($ million)]])</f>
        <v>0.5</v>
      </c>
      <c r="O242">
        <v>0.5</v>
      </c>
      <c r="S242" s="21" t="s">
        <v>3504</v>
      </c>
      <c r="T242" s="1" t="s">
        <v>8795</v>
      </c>
    </row>
    <row r="243" spans="1:20" x14ac:dyDescent="0.25">
      <c r="A243" t="s">
        <v>8742</v>
      </c>
      <c r="B243" t="s">
        <v>66</v>
      </c>
      <c r="C243" t="s">
        <v>3470</v>
      </c>
      <c r="D243" t="s">
        <v>3469</v>
      </c>
      <c r="E243" s="2">
        <v>44543</v>
      </c>
      <c r="F243">
        <v>2021</v>
      </c>
      <c r="G243" t="s">
        <v>430</v>
      </c>
      <c r="H243" t="s">
        <v>68</v>
      </c>
      <c r="I243" t="s">
        <v>84</v>
      </c>
      <c r="J243">
        <v>0.5</v>
      </c>
      <c r="M243" t="s">
        <v>24</v>
      </c>
      <c r="N243">
        <f>SUM(Table714[[#This Row],[Mitigation ($ million)]], Table714[[#This Row],[Adaptation ($ million)]])</f>
        <v>0.1</v>
      </c>
      <c r="P243">
        <v>0.1</v>
      </c>
      <c r="S243" s="21" t="s">
        <v>3472</v>
      </c>
      <c r="T243" s="1" t="s">
        <v>8795</v>
      </c>
    </row>
    <row r="244" spans="1:20" x14ac:dyDescent="0.25">
      <c r="A244" t="s">
        <v>8742</v>
      </c>
      <c r="B244" t="s">
        <v>66</v>
      </c>
      <c r="C244" t="s">
        <v>3520</v>
      </c>
      <c r="D244" t="s">
        <v>3519</v>
      </c>
      <c r="E244" s="2">
        <v>44544</v>
      </c>
      <c r="F244">
        <v>2021</v>
      </c>
      <c r="G244" t="s">
        <v>3521</v>
      </c>
      <c r="H244" t="s">
        <v>68</v>
      </c>
      <c r="I244" t="s">
        <v>141</v>
      </c>
      <c r="J244">
        <v>0.75</v>
      </c>
      <c r="M244" t="s">
        <v>24</v>
      </c>
      <c r="N244">
        <f>SUM(Table714[[#This Row],[Mitigation ($ million)]], Table714[[#This Row],[Adaptation ($ million)]])</f>
        <v>0.75</v>
      </c>
      <c r="P244">
        <v>0.75</v>
      </c>
      <c r="S244" s="21" t="s">
        <v>3522</v>
      </c>
      <c r="T244" s="1" t="s">
        <v>8795</v>
      </c>
    </row>
    <row r="245" spans="1:20" x14ac:dyDescent="0.25">
      <c r="A245" t="s">
        <v>8742</v>
      </c>
      <c r="B245" t="s">
        <v>66</v>
      </c>
      <c r="C245" t="s">
        <v>3421</v>
      </c>
      <c r="D245" t="s">
        <v>3420</v>
      </c>
      <c r="E245" s="2">
        <v>44544</v>
      </c>
      <c r="F245">
        <v>2021</v>
      </c>
      <c r="G245" t="s">
        <v>216</v>
      </c>
      <c r="H245" t="s">
        <v>68</v>
      </c>
      <c r="I245" t="s">
        <v>332</v>
      </c>
      <c r="J245">
        <v>0.3</v>
      </c>
      <c r="M245" t="s">
        <v>24</v>
      </c>
      <c r="N245">
        <f>SUM(Table714[[#This Row],[Mitigation ($ million)]], Table714[[#This Row],[Adaptation ($ million)]])</f>
        <v>0.3</v>
      </c>
      <c r="P245">
        <v>0.3</v>
      </c>
      <c r="S245" s="21" t="s">
        <v>3422</v>
      </c>
      <c r="T245" s="1" t="s">
        <v>8795</v>
      </c>
    </row>
    <row r="246" spans="1:20" x14ac:dyDescent="0.25">
      <c r="A246" t="s">
        <v>8742</v>
      </c>
      <c r="B246" t="s">
        <v>91</v>
      </c>
      <c r="C246" t="s">
        <v>3492</v>
      </c>
      <c r="D246" t="s">
        <v>3491</v>
      </c>
      <c r="E246" s="2">
        <v>44544</v>
      </c>
      <c r="F246">
        <v>2021</v>
      </c>
      <c r="G246" t="s">
        <v>3494</v>
      </c>
      <c r="H246" t="s">
        <v>68</v>
      </c>
      <c r="I246" t="s">
        <v>117</v>
      </c>
      <c r="J246">
        <v>0.63</v>
      </c>
      <c r="M246" t="s">
        <v>25</v>
      </c>
      <c r="N246">
        <f>SUM(Table714[[#This Row],[Mitigation ($ million)]], Table714[[#This Row],[Adaptation ($ million)]])</f>
        <v>0.20499999999999999</v>
      </c>
      <c r="O246">
        <v>0.20499999999999999</v>
      </c>
      <c r="S246" s="21" t="s">
        <v>3495</v>
      </c>
      <c r="T246" s="1" t="s">
        <v>8795</v>
      </c>
    </row>
    <row r="247" spans="1:20" x14ac:dyDescent="0.25">
      <c r="A247" t="s">
        <v>8742</v>
      </c>
      <c r="B247" t="s">
        <v>91</v>
      </c>
      <c r="C247" t="s">
        <v>3492</v>
      </c>
      <c r="D247" t="s">
        <v>3491</v>
      </c>
      <c r="E247" s="2">
        <v>44544</v>
      </c>
      <c r="F247">
        <v>2021</v>
      </c>
      <c r="G247" t="s">
        <v>3494</v>
      </c>
      <c r="H247" t="s">
        <v>68</v>
      </c>
      <c r="I247" t="s">
        <v>117</v>
      </c>
      <c r="M247" t="s">
        <v>25</v>
      </c>
      <c r="N247">
        <f>SUM(Table714[[#This Row],[Mitigation ($ million)]], Table714[[#This Row],[Adaptation ($ million)]])</f>
        <v>0.42499999999999999</v>
      </c>
      <c r="O247">
        <v>0.42499999999999999</v>
      </c>
      <c r="S247" s="21" t="s">
        <v>3495</v>
      </c>
      <c r="T247" s="1" t="s">
        <v>8795</v>
      </c>
    </row>
    <row r="248" spans="1:20" x14ac:dyDescent="0.25">
      <c r="A248" t="s">
        <v>8742</v>
      </c>
      <c r="B248" t="s">
        <v>91</v>
      </c>
      <c r="C248" t="s">
        <v>3478</v>
      </c>
      <c r="D248" t="s">
        <v>3477</v>
      </c>
      <c r="E248" s="2">
        <v>44544</v>
      </c>
      <c r="F248">
        <v>2021</v>
      </c>
      <c r="G248" t="s">
        <v>104</v>
      </c>
      <c r="H248" t="s">
        <v>68</v>
      </c>
      <c r="I248" t="s">
        <v>332</v>
      </c>
      <c r="J248">
        <v>1.5</v>
      </c>
      <c r="M248" t="s">
        <v>25</v>
      </c>
      <c r="N248">
        <f>SUM(Table714[[#This Row],[Mitigation ($ million)]], Table714[[#This Row],[Adaptation ($ million)]])</f>
        <v>0.15</v>
      </c>
      <c r="O248">
        <v>0.15</v>
      </c>
      <c r="S248" s="21" t="s">
        <v>3479</v>
      </c>
      <c r="T248" s="1" t="s">
        <v>8795</v>
      </c>
    </row>
    <row r="249" spans="1:20" x14ac:dyDescent="0.25">
      <c r="A249" t="s">
        <v>8742</v>
      </c>
      <c r="B249" t="s">
        <v>66</v>
      </c>
      <c r="C249" t="s">
        <v>3117</v>
      </c>
      <c r="D249" t="s">
        <v>3116</v>
      </c>
      <c r="E249" s="2">
        <v>44545</v>
      </c>
      <c r="F249">
        <v>2021</v>
      </c>
      <c r="G249" t="s">
        <v>168</v>
      </c>
      <c r="H249" t="s">
        <v>93</v>
      </c>
      <c r="I249" t="s">
        <v>71</v>
      </c>
      <c r="J249">
        <v>650</v>
      </c>
      <c r="M249" t="s">
        <v>72</v>
      </c>
      <c r="N249">
        <f>SUM(Table714[[#This Row],[Mitigation ($ million)]], Table714[[#This Row],[Adaptation ($ million)]])</f>
        <v>106.82900000000001</v>
      </c>
      <c r="O249">
        <v>25.7</v>
      </c>
      <c r="P249">
        <v>81.129000000000005</v>
      </c>
      <c r="S249" s="21" t="s">
        <v>3118</v>
      </c>
      <c r="T249" s="1" t="s">
        <v>8795</v>
      </c>
    </row>
    <row r="250" spans="1:20" x14ac:dyDescent="0.25">
      <c r="A250" t="s">
        <v>8742</v>
      </c>
      <c r="B250" t="s">
        <v>66</v>
      </c>
      <c r="C250" t="s">
        <v>3117</v>
      </c>
      <c r="D250" t="s">
        <v>3116</v>
      </c>
      <c r="E250" s="2">
        <v>44545</v>
      </c>
      <c r="F250">
        <v>2021</v>
      </c>
      <c r="G250" t="s">
        <v>168</v>
      </c>
      <c r="H250" t="s">
        <v>150</v>
      </c>
      <c r="I250" t="s">
        <v>71</v>
      </c>
      <c r="M250" t="s">
        <v>72</v>
      </c>
      <c r="N250">
        <f>SUM(Table714[[#This Row],[Mitigation ($ million)]], Table714[[#This Row],[Adaptation ($ million)]])</f>
        <v>0</v>
      </c>
      <c r="S250" s="21" t="s">
        <v>3118</v>
      </c>
      <c r="T250" s="1" t="s">
        <v>8795</v>
      </c>
    </row>
    <row r="251" spans="1:20" x14ac:dyDescent="0.25">
      <c r="A251" t="s">
        <v>8742</v>
      </c>
      <c r="B251" t="s">
        <v>66</v>
      </c>
      <c r="C251" t="s">
        <v>3117</v>
      </c>
      <c r="D251" t="s">
        <v>3116</v>
      </c>
      <c r="E251" s="2">
        <v>44545</v>
      </c>
      <c r="F251">
        <v>2021</v>
      </c>
      <c r="G251" t="s">
        <v>168</v>
      </c>
      <c r="H251" t="s">
        <v>93</v>
      </c>
      <c r="I251" t="s">
        <v>71</v>
      </c>
      <c r="M251" t="s">
        <v>72</v>
      </c>
      <c r="N251">
        <f>SUM(Table714[[#This Row],[Mitigation ($ million)]], Table714[[#This Row],[Adaptation ($ million)]])</f>
        <v>55.033999999999999</v>
      </c>
      <c r="O251">
        <v>13.24</v>
      </c>
      <c r="P251">
        <v>41.793999999999997</v>
      </c>
      <c r="S251" s="21" t="s">
        <v>3118</v>
      </c>
      <c r="T251" s="1" t="s">
        <v>8795</v>
      </c>
    </row>
    <row r="252" spans="1:20" x14ac:dyDescent="0.25">
      <c r="A252" t="s">
        <v>8742</v>
      </c>
      <c r="B252" t="s">
        <v>66</v>
      </c>
      <c r="C252" t="s">
        <v>3266</v>
      </c>
      <c r="D252" t="s">
        <v>3265</v>
      </c>
      <c r="E252" s="2">
        <v>44545</v>
      </c>
      <c r="F252">
        <v>2021</v>
      </c>
      <c r="G252" t="s">
        <v>113</v>
      </c>
      <c r="H252" t="s">
        <v>93</v>
      </c>
      <c r="I252" t="s">
        <v>126</v>
      </c>
      <c r="J252">
        <v>954.25</v>
      </c>
      <c r="M252" t="s">
        <v>72</v>
      </c>
      <c r="N252">
        <f>SUM(Table714[[#This Row],[Mitigation ($ million)]], Table714[[#This Row],[Adaptation ($ million)]])</f>
        <v>48.61</v>
      </c>
      <c r="O252">
        <v>24.54</v>
      </c>
      <c r="P252">
        <v>24.07</v>
      </c>
      <c r="S252" s="21" t="s">
        <v>3267</v>
      </c>
      <c r="T252" s="1" t="s">
        <v>8795</v>
      </c>
    </row>
    <row r="253" spans="1:20" x14ac:dyDescent="0.25">
      <c r="A253" t="s">
        <v>8742</v>
      </c>
      <c r="B253" t="s">
        <v>66</v>
      </c>
      <c r="C253" t="s">
        <v>3266</v>
      </c>
      <c r="D253" t="s">
        <v>3265</v>
      </c>
      <c r="E253" s="2">
        <v>44545</v>
      </c>
      <c r="F253">
        <v>2021</v>
      </c>
      <c r="G253" t="s">
        <v>113</v>
      </c>
      <c r="H253" t="s">
        <v>93</v>
      </c>
      <c r="I253" t="s">
        <v>332</v>
      </c>
      <c r="M253" t="s">
        <v>72</v>
      </c>
      <c r="N253">
        <f>SUM(Table714[[#This Row],[Mitigation ($ million)]], Table714[[#This Row],[Adaptation ($ million)]])</f>
        <v>48.61</v>
      </c>
      <c r="O253">
        <v>24.54</v>
      </c>
      <c r="P253">
        <v>24.07</v>
      </c>
      <c r="S253" s="21" t="s">
        <v>3267</v>
      </c>
      <c r="T253" s="1" t="s">
        <v>8795</v>
      </c>
    </row>
    <row r="254" spans="1:20" x14ac:dyDescent="0.25">
      <c r="A254" t="s">
        <v>8742</v>
      </c>
      <c r="B254" t="s">
        <v>66</v>
      </c>
      <c r="C254" t="s">
        <v>3269</v>
      </c>
      <c r="D254" t="s">
        <v>3268</v>
      </c>
      <c r="E254" s="2">
        <v>44545</v>
      </c>
      <c r="F254">
        <v>2021</v>
      </c>
      <c r="G254" t="s">
        <v>113</v>
      </c>
      <c r="H254" t="s">
        <v>93</v>
      </c>
      <c r="I254" t="s">
        <v>126</v>
      </c>
      <c r="J254">
        <v>962.24</v>
      </c>
      <c r="M254" t="s">
        <v>72</v>
      </c>
      <c r="N254">
        <f>SUM(Table714[[#This Row],[Mitigation ($ million)]], Table714[[#This Row],[Adaptation ($ million)]])</f>
        <v>62.510000000000005</v>
      </c>
      <c r="O254">
        <v>46.88</v>
      </c>
      <c r="P254">
        <v>15.63</v>
      </c>
      <c r="S254" s="21" t="s">
        <v>3271</v>
      </c>
      <c r="T254" s="1" t="s">
        <v>8795</v>
      </c>
    </row>
    <row r="255" spans="1:20" x14ac:dyDescent="0.25">
      <c r="A255" t="s">
        <v>8742</v>
      </c>
      <c r="B255" t="s">
        <v>66</v>
      </c>
      <c r="C255" t="s">
        <v>3284</v>
      </c>
      <c r="D255" t="s">
        <v>3283</v>
      </c>
      <c r="E255" s="2">
        <v>44546</v>
      </c>
      <c r="F255">
        <v>2021</v>
      </c>
      <c r="G255" t="s">
        <v>122</v>
      </c>
      <c r="H255" t="s">
        <v>93</v>
      </c>
      <c r="I255" t="s">
        <v>84</v>
      </c>
      <c r="J255">
        <v>247.5</v>
      </c>
      <c r="M255" t="s">
        <v>25</v>
      </c>
      <c r="N255">
        <f>SUM(Table714[[#This Row],[Mitigation ($ million)]], Table714[[#This Row],[Adaptation ($ million)]])</f>
        <v>4.2430000000000003</v>
      </c>
      <c r="O255">
        <v>4.2430000000000003</v>
      </c>
      <c r="S255" s="21" t="s">
        <v>3285</v>
      </c>
      <c r="T255" s="1" t="s">
        <v>8795</v>
      </c>
    </row>
    <row r="256" spans="1:20" x14ac:dyDescent="0.25">
      <c r="A256" t="s">
        <v>8742</v>
      </c>
      <c r="B256" t="s">
        <v>66</v>
      </c>
      <c r="C256" t="s">
        <v>3543</v>
      </c>
      <c r="D256" t="s">
        <v>3542</v>
      </c>
      <c r="E256" s="2">
        <v>44546</v>
      </c>
      <c r="F256">
        <v>2021</v>
      </c>
      <c r="G256" t="s">
        <v>3545</v>
      </c>
      <c r="H256" t="s">
        <v>68</v>
      </c>
      <c r="I256" t="s">
        <v>117</v>
      </c>
      <c r="M256" t="s">
        <v>25</v>
      </c>
      <c r="N256">
        <f>SUM(Table714[[#This Row],[Mitigation ($ million)]], Table714[[#This Row],[Adaptation ($ million)]])</f>
        <v>0</v>
      </c>
      <c r="S256" s="21" t="s">
        <v>3546</v>
      </c>
      <c r="T256" s="1" t="s">
        <v>8795</v>
      </c>
    </row>
    <row r="257" spans="1:20" x14ac:dyDescent="0.25">
      <c r="A257" t="s">
        <v>8742</v>
      </c>
      <c r="B257" t="s">
        <v>66</v>
      </c>
      <c r="C257" t="s">
        <v>3543</v>
      </c>
      <c r="D257" t="s">
        <v>3542</v>
      </c>
      <c r="E257" s="2">
        <v>44546</v>
      </c>
      <c r="F257">
        <v>2021</v>
      </c>
      <c r="G257" t="s">
        <v>3545</v>
      </c>
      <c r="H257" t="s">
        <v>68</v>
      </c>
      <c r="I257" t="s">
        <v>117</v>
      </c>
      <c r="M257" t="s">
        <v>25</v>
      </c>
      <c r="N257">
        <f>SUM(Table714[[#This Row],[Mitigation ($ million)]], Table714[[#This Row],[Adaptation ($ million)]])</f>
        <v>0</v>
      </c>
      <c r="S257" s="21" t="s">
        <v>3546</v>
      </c>
      <c r="T257" s="1" t="s">
        <v>8795</v>
      </c>
    </row>
    <row r="258" spans="1:20" x14ac:dyDescent="0.25">
      <c r="A258" t="s">
        <v>8742</v>
      </c>
      <c r="B258" t="s">
        <v>66</v>
      </c>
      <c r="C258" t="s">
        <v>3273</v>
      </c>
      <c r="D258" t="s">
        <v>3272</v>
      </c>
      <c r="E258" s="2">
        <v>44546</v>
      </c>
      <c r="F258">
        <v>2021</v>
      </c>
      <c r="G258" t="s">
        <v>122</v>
      </c>
      <c r="H258" t="s">
        <v>93</v>
      </c>
      <c r="I258" t="s">
        <v>361</v>
      </c>
      <c r="J258">
        <v>602</v>
      </c>
      <c r="M258" t="s">
        <v>72</v>
      </c>
      <c r="N258">
        <f>SUM(Table714[[#This Row],[Mitigation ($ million)]], Table714[[#This Row],[Adaptation ($ million)]])</f>
        <v>110</v>
      </c>
      <c r="O258">
        <v>105</v>
      </c>
      <c r="P258">
        <v>5</v>
      </c>
      <c r="S258" s="21" t="s">
        <v>3274</v>
      </c>
      <c r="T258" s="1" t="s">
        <v>8795</v>
      </c>
    </row>
    <row r="259" spans="1:20" x14ac:dyDescent="0.25">
      <c r="A259" t="s">
        <v>8742</v>
      </c>
      <c r="B259" t="s">
        <v>66</v>
      </c>
      <c r="C259" t="s">
        <v>3484</v>
      </c>
      <c r="D259" t="s">
        <v>3483</v>
      </c>
      <c r="E259" s="2">
        <v>44546</v>
      </c>
      <c r="F259">
        <v>2021</v>
      </c>
      <c r="G259" t="s">
        <v>3486</v>
      </c>
      <c r="H259" t="s">
        <v>68</v>
      </c>
      <c r="I259" t="s">
        <v>475</v>
      </c>
      <c r="J259">
        <v>4.0999999999999996</v>
      </c>
      <c r="M259" t="s">
        <v>72</v>
      </c>
      <c r="N259">
        <f>SUM(Table714[[#This Row],[Mitigation ($ million)]], Table714[[#This Row],[Adaptation ($ million)]])</f>
        <v>0.2</v>
      </c>
      <c r="O259">
        <v>0.2</v>
      </c>
      <c r="S259" s="21" t="s">
        <v>3487</v>
      </c>
      <c r="T259" s="1" t="s">
        <v>8795</v>
      </c>
    </row>
    <row r="260" spans="1:20" x14ac:dyDescent="0.25">
      <c r="A260" t="s">
        <v>8742</v>
      </c>
      <c r="B260" t="s">
        <v>66</v>
      </c>
      <c r="C260" t="s">
        <v>3484</v>
      </c>
      <c r="D260" t="s">
        <v>3483</v>
      </c>
      <c r="E260" s="2">
        <v>44546</v>
      </c>
      <c r="F260">
        <v>2021</v>
      </c>
      <c r="G260" t="s">
        <v>3486</v>
      </c>
      <c r="H260" t="s">
        <v>68</v>
      </c>
      <c r="I260" t="s">
        <v>117</v>
      </c>
      <c r="M260" t="s">
        <v>72</v>
      </c>
      <c r="N260">
        <f>SUM(Table714[[#This Row],[Mitigation ($ million)]], Table714[[#This Row],[Adaptation ($ million)]])</f>
        <v>0.5</v>
      </c>
      <c r="O260">
        <v>0.4</v>
      </c>
      <c r="P260">
        <v>0.1</v>
      </c>
      <c r="S260" s="21" t="s">
        <v>3487</v>
      </c>
      <c r="T260" s="1" t="s">
        <v>8795</v>
      </c>
    </row>
    <row r="261" spans="1:20" x14ac:dyDescent="0.25">
      <c r="A261" t="s">
        <v>8742</v>
      </c>
      <c r="B261" t="s">
        <v>66</v>
      </c>
      <c r="C261" t="s">
        <v>3484</v>
      </c>
      <c r="D261" t="s">
        <v>3483</v>
      </c>
      <c r="E261" s="2">
        <v>44546</v>
      </c>
      <c r="F261">
        <v>2021</v>
      </c>
      <c r="G261" t="s">
        <v>3486</v>
      </c>
      <c r="H261" t="s">
        <v>68</v>
      </c>
      <c r="I261" t="s">
        <v>128</v>
      </c>
      <c r="M261" t="s">
        <v>72</v>
      </c>
      <c r="N261">
        <f>SUM(Table714[[#This Row],[Mitigation ($ million)]], Table714[[#This Row],[Adaptation ($ million)]])</f>
        <v>0.05</v>
      </c>
      <c r="O261">
        <v>0.05</v>
      </c>
      <c r="S261" s="21" t="s">
        <v>3487</v>
      </c>
      <c r="T261" s="1" t="s">
        <v>8795</v>
      </c>
    </row>
    <row r="262" spans="1:20" x14ac:dyDescent="0.25">
      <c r="A262" t="s">
        <v>8742</v>
      </c>
      <c r="B262" t="s">
        <v>66</v>
      </c>
      <c r="C262" t="s">
        <v>3484</v>
      </c>
      <c r="D262" t="s">
        <v>3483</v>
      </c>
      <c r="E262" s="2">
        <v>44546</v>
      </c>
      <c r="F262">
        <v>2021</v>
      </c>
      <c r="G262" t="s">
        <v>3486</v>
      </c>
      <c r="H262" t="s">
        <v>68</v>
      </c>
      <c r="I262" t="s">
        <v>128</v>
      </c>
      <c r="M262" t="s">
        <v>72</v>
      </c>
      <c r="N262">
        <f>SUM(Table714[[#This Row],[Mitigation ($ million)]], Table714[[#This Row],[Adaptation ($ million)]])</f>
        <v>0.05</v>
      </c>
      <c r="P262">
        <v>0.05</v>
      </c>
      <c r="S262" s="21" t="s">
        <v>3487</v>
      </c>
      <c r="T262" s="1" t="s">
        <v>8795</v>
      </c>
    </row>
    <row r="263" spans="1:20" x14ac:dyDescent="0.25">
      <c r="A263" t="s">
        <v>8742</v>
      </c>
      <c r="B263" t="s">
        <v>66</v>
      </c>
      <c r="C263" t="s">
        <v>3484</v>
      </c>
      <c r="D263" t="s">
        <v>3483</v>
      </c>
      <c r="E263" s="2">
        <v>44546</v>
      </c>
      <c r="F263">
        <v>2021</v>
      </c>
      <c r="G263" t="s">
        <v>3486</v>
      </c>
      <c r="H263" t="s">
        <v>68</v>
      </c>
      <c r="I263" t="s">
        <v>117</v>
      </c>
      <c r="M263" t="s">
        <v>72</v>
      </c>
      <c r="N263">
        <f>SUM(Table714[[#This Row],[Mitigation ($ million)]], Table714[[#This Row],[Adaptation ($ million)]])</f>
        <v>0</v>
      </c>
      <c r="S263" s="21" t="s">
        <v>3487</v>
      </c>
      <c r="T263" s="1" t="s">
        <v>8795</v>
      </c>
    </row>
    <row r="264" spans="1:20" x14ac:dyDescent="0.25">
      <c r="A264" t="s">
        <v>8742</v>
      </c>
      <c r="B264" t="s">
        <v>66</v>
      </c>
      <c r="C264" t="s">
        <v>3484</v>
      </c>
      <c r="D264" t="s">
        <v>3483</v>
      </c>
      <c r="E264" s="2">
        <v>44546</v>
      </c>
      <c r="F264">
        <v>2021</v>
      </c>
      <c r="G264" t="s">
        <v>3486</v>
      </c>
      <c r="H264" t="s">
        <v>68</v>
      </c>
      <c r="I264" t="s">
        <v>475</v>
      </c>
      <c r="M264" t="s">
        <v>72</v>
      </c>
      <c r="N264">
        <f>SUM(Table714[[#This Row],[Mitigation ($ million)]], Table714[[#This Row],[Adaptation ($ million)]])</f>
        <v>0.1</v>
      </c>
      <c r="O264">
        <v>0.1</v>
      </c>
      <c r="S264" s="21" t="s">
        <v>3487</v>
      </c>
      <c r="T264" s="1" t="s">
        <v>8795</v>
      </c>
    </row>
    <row r="265" spans="1:20" x14ac:dyDescent="0.25">
      <c r="A265" t="s">
        <v>8742</v>
      </c>
      <c r="B265" t="s">
        <v>66</v>
      </c>
      <c r="C265" t="s">
        <v>3484</v>
      </c>
      <c r="D265" t="s">
        <v>3483</v>
      </c>
      <c r="E265" s="2">
        <v>44546</v>
      </c>
      <c r="F265">
        <v>2021</v>
      </c>
      <c r="G265" t="s">
        <v>3486</v>
      </c>
      <c r="H265" t="s">
        <v>68</v>
      </c>
      <c r="I265" t="s">
        <v>117</v>
      </c>
      <c r="M265" t="s">
        <v>72</v>
      </c>
      <c r="N265">
        <f>SUM(Table714[[#This Row],[Mitigation ($ million)]], Table714[[#This Row],[Adaptation ($ million)]])</f>
        <v>0.25</v>
      </c>
      <c r="O265">
        <v>0.25</v>
      </c>
      <c r="S265" s="21" t="s">
        <v>3487</v>
      </c>
      <c r="T265" s="1" t="s">
        <v>8795</v>
      </c>
    </row>
    <row r="266" spans="1:20" x14ac:dyDescent="0.25">
      <c r="A266" t="s">
        <v>8742</v>
      </c>
      <c r="B266" t="s">
        <v>66</v>
      </c>
      <c r="C266" t="s">
        <v>3484</v>
      </c>
      <c r="D266" t="s">
        <v>3483</v>
      </c>
      <c r="E266" s="2">
        <v>44546</v>
      </c>
      <c r="F266">
        <v>2021</v>
      </c>
      <c r="G266" t="s">
        <v>3486</v>
      </c>
      <c r="H266" t="s">
        <v>68</v>
      </c>
      <c r="I266" t="s">
        <v>128</v>
      </c>
      <c r="M266" t="s">
        <v>72</v>
      </c>
      <c r="N266">
        <f>SUM(Table714[[#This Row],[Mitigation ($ million)]], Table714[[#This Row],[Adaptation ($ million)]])</f>
        <v>0.2</v>
      </c>
      <c r="O266">
        <v>0.2</v>
      </c>
      <c r="S266" s="21" t="s">
        <v>3487</v>
      </c>
      <c r="T266" s="1" t="s">
        <v>8795</v>
      </c>
    </row>
    <row r="267" spans="1:20" x14ac:dyDescent="0.25">
      <c r="A267" t="s">
        <v>8742</v>
      </c>
      <c r="B267" t="s">
        <v>66</v>
      </c>
      <c r="C267" t="s">
        <v>3484</v>
      </c>
      <c r="D267" t="s">
        <v>3483</v>
      </c>
      <c r="E267" s="2">
        <v>44546</v>
      </c>
      <c r="F267">
        <v>2021</v>
      </c>
      <c r="G267" t="s">
        <v>3486</v>
      </c>
      <c r="H267" t="s">
        <v>68</v>
      </c>
      <c r="I267" t="s">
        <v>117</v>
      </c>
      <c r="M267" t="s">
        <v>72</v>
      </c>
      <c r="N267">
        <f>SUM(Table714[[#This Row],[Mitigation ($ million)]], Table714[[#This Row],[Adaptation ($ million)]])</f>
        <v>0</v>
      </c>
      <c r="S267" s="21" t="s">
        <v>3487</v>
      </c>
      <c r="T267" s="1" t="s">
        <v>8795</v>
      </c>
    </row>
    <row r="268" spans="1:20" x14ac:dyDescent="0.25">
      <c r="A268" t="s">
        <v>8742</v>
      </c>
      <c r="B268" t="s">
        <v>91</v>
      </c>
      <c r="C268" t="s">
        <v>3506</v>
      </c>
      <c r="D268" t="s">
        <v>3505</v>
      </c>
      <c r="E268" s="2">
        <v>44546</v>
      </c>
      <c r="F268">
        <v>2021</v>
      </c>
      <c r="G268" t="s">
        <v>104</v>
      </c>
      <c r="H268" t="s">
        <v>68</v>
      </c>
      <c r="I268" t="s">
        <v>141</v>
      </c>
      <c r="J268">
        <v>1.5</v>
      </c>
      <c r="M268" t="s">
        <v>25</v>
      </c>
      <c r="N268">
        <f>SUM(Table714[[#This Row],[Mitigation ($ million)]], Table714[[#This Row],[Adaptation ($ million)]])</f>
        <v>0.3</v>
      </c>
      <c r="O268">
        <v>0.3</v>
      </c>
      <c r="S268" s="21" t="s">
        <v>3507</v>
      </c>
      <c r="T268" s="1" t="s">
        <v>8795</v>
      </c>
    </row>
    <row r="269" spans="1:20" x14ac:dyDescent="0.25">
      <c r="A269" t="s">
        <v>8742</v>
      </c>
      <c r="B269" t="s">
        <v>91</v>
      </c>
      <c r="C269" t="s">
        <v>3506</v>
      </c>
      <c r="D269" t="s">
        <v>3505</v>
      </c>
      <c r="E269" s="2">
        <v>44546</v>
      </c>
      <c r="F269">
        <v>2021</v>
      </c>
      <c r="G269" t="s">
        <v>104</v>
      </c>
      <c r="H269" t="s">
        <v>68</v>
      </c>
      <c r="I269" t="s">
        <v>117</v>
      </c>
      <c r="M269" t="s">
        <v>25</v>
      </c>
      <c r="N269">
        <f>SUM(Table714[[#This Row],[Mitigation ($ million)]], Table714[[#This Row],[Adaptation ($ million)]])</f>
        <v>0.3</v>
      </c>
      <c r="O269">
        <v>0.3</v>
      </c>
      <c r="S269" s="21" t="s">
        <v>3507</v>
      </c>
      <c r="T269" s="1" t="s">
        <v>8795</v>
      </c>
    </row>
    <row r="270" spans="1:20" x14ac:dyDescent="0.25">
      <c r="A270" t="s">
        <v>8742</v>
      </c>
      <c r="B270" t="s">
        <v>91</v>
      </c>
      <c r="C270" t="s">
        <v>3506</v>
      </c>
      <c r="D270" t="s">
        <v>3505</v>
      </c>
      <c r="E270" s="2">
        <v>44546</v>
      </c>
      <c r="F270">
        <v>2021</v>
      </c>
      <c r="G270" t="s">
        <v>104</v>
      </c>
      <c r="H270" t="s">
        <v>68</v>
      </c>
      <c r="I270" t="s">
        <v>128</v>
      </c>
      <c r="M270" t="s">
        <v>25</v>
      </c>
      <c r="N270">
        <f>SUM(Table714[[#This Row],[Mitigation ($ million)]], Table714[[#This Row],[Adaptation ($ million)]])</f>
        <v>0.15</v>
      </c>
      <c r="O270">
        <v>0.15</v>
      </c>
      <c r="S270" s="21" t="s">
        <v>3507</v>
      </c>
      <c r="T270" s="1" t="s">
        <v>8795</v>
      </c>
    </row>
    <row r="271" spans="1:20" x14ac:dyDescent="0.25">
      <c r="A271" t="s">
        <v>8742</v>
      </c>
      <c r="B271" t="s">
        <v>91</v>
      </c>
      <c r="C271" t="s">
        <v>3506</v>
      </c>
      <c r="D271" t="s">
        <v>3505</v>
      </c>
      <c r="E271" s="2">
        <v>44546</v>
      </c>
      <c r="F271">
        <v>2021</v>
      </c>
      <c r="G271" t="s">
        <v>104</v>
      </c>
      <c r="H271" t="s">
        <v>68</v>
      </c>
      <c r="I271" t="s">
        <v>84</v>
      </c>
      <c r="M271" t="s">
        <v>25</v>
      </c>
      <c r="N271">
        <f>SUM(Table714[[#This Row],[Mitigation ($ million)]], Table714[[#This Row],[Adaptation ($ million)]])</f>
        <v>0.3</v>
      </c>
      <c r="O271">
        <v>0.3</v>
      </c>
      <c r="S271" s="21" t="s">
        <v>3507</v>
      </c>
      <c r="T271" s="1" t="s">
        <v>8795</v>
      </c>
    </row>
    <row r="272" spans="1:20" x14ac:dyDescent="0.25">
      <c r="A272" t="s">
        <v>8742</v>
      </c>
      <c r="B272" t="s">
        <v>91</v>
      </c>
      <c r="C272" t="s">
        <v>3506</v>
      </c>
      <c r="D272" t="s">
        <v>3505</v>
      </c>
      <c r="E272" s="2">
        <v>44546</v>
      </c>
      <c r="F272">
        <v>2021</v>
      </c>
      <c r="G272" t="s">
        <v>104</v>
      </c>
      <c r="H272" t="s">
        <v>68</v>
      </c>
      <c r="I272" t="s">
        <v>71</v>
      </c>
      <c r="M272" t="s">
        <v>25</v>
      </c>
      <c r="N272">
        <f>SUM(Table714[[#This Row],[Mitigation ($ million)]], Table714[[#This Row],[Adaptation ($ million)]])</f>
        <v>0.45</v>
      </c>
      <c r="O272">
        <v>0.45</v>
      </c>
      <c r="S272" s="21" t="s">
        <v>3507</v>
      </c>
      <c r="T272" s="1" t="s">
        <v>8795</v>
      </c>
    </row>
    <row r="273" spans="1:20" x14ac:dyDescent="0.25">
      <c r="A273" t="s">
        <v>8742</v>
      </c>
      <c r="B273" t="s">
        <v>66</v>
      </c>
      <c r="C273" t="s">
        <v>3161</v>
      </c>
      <c r="D273" t="s">
        <v>3160</v>
      </c>
      <c r="E273" s="2">
        <v>44547</v>
      </c>
      <c r="F273">
        <v>2021</v>
      </c>
      <c r="G273" t="s">
        <v>3163</v>
      </c>
      <c r="H273" t="s">
        <v>150</v>
      </c>
      <c r="I273" t="s">
        <v>141</v>
      </c>
      <c r="J273">
        <v>7.7</v>
      </c>
      <c r="M273" t="s">
        <v>72</v>
      </c>
      <c r="N273">
        <f>SUM(Table714[[#This Row],[Mitigation ($ million)]], Table714[[#This Row],[Adaptation ($ million)]])</f>
        <v>0.60000000000000009</v>
      </c>
      <c r="O273">
        <v>0.2</v>
      </c>
      <c r="P273">
        <v>0.4</v>
      </c>
      <c r="S273" s="21" t="s">
        <v>3165</v>
      </c>
      <c r="T273" s="1" t="s">
        <v>8795</v>
      </c>
    </row>
    <row r="274" spans="1:20" x14ac:dyDescent="0.25">
      <c r="A274" t="s">
        <v>8742</v>
      </c>
      <c r="B274" t="s">
        <v>66</v>
      </c>
      <c r="C274" t="s">
        <v>3157</v>
      </c>
      <c r="D274" t="s">
        <v>3156</v>
      </c>
      <c r="E274" s="2">
        <v>44547</v>
      </c>
      <c r="F274">
        <v>2021</v>
      </c>
      <c r="G274" t="s">
        <v>1129</v>
      </c>
      <c r="H274" t="s">
        <v>150</v>
      </c>
      <c r="I274" t="s">
        <v>141</v>
      </c>
      <c r="J274">
        <v>4.2</v>
      </c>
      <c r="M274" t="s">
        <v>72</v>
      </c>
      <c r="N274">
        <f>SUM(Table714[[#This Row],[Mitigation ($ million)]], Table714[[#This Row],[Adaptation ($ million)]])</f>
        <v>0.4</v>
      </c>
      <c r="O274">
        <v>0.3</v>
      </c>
      <c r="P274">
        <v>0.1</v>
      </c>
      <c r="S274" s="21" t="s">
        <v>3159</v>
      </c>
      <c r="T274" s="1" t="s">
        <v>8795</v>
      </c>
    </row>
    <row r="275" spans="1:20" x14ac:dyDescent="0.25">
      <c r="A275" t="s">
        <v>8742</v>
      </c>
      <c r="B275" t="s">
        <v>66</v>
      </c>
      <c r="C275" t="s">
        <v>3446</v>
      </c>
      <c r="D275" t="s">
        <v>3127</v>
      </c>
      <c r="E275" s="2">
        <v>44547</v>
      </c>
      <c r="F275">
        <v>2021</v>
      </c>
      <c r="G275" t="s">
        <v>62</v>
      </c>
      <c r="H275" t="s">
        <v>68</v>
      </c>
      <c r="I275" t="s">
        <v>71</v>
      </c>
      <c r="M275" t="s">
        <v>72</v>
      </c>
      <c r="N275">
        <f>SUM(Table714[[#This Row],[Mitigation ($ million)]], Table714[[#This Row],[Adaptation ($ million)]])</f>
        <v>0</v>
      </c>
      <c r="S275" s="21" t="s">
        <v>3129</v>
      </c>
      <c r="T275" s="1" t="s">
        <v>8795</v>
      </c>
    </row>
    <row r="276" spans="1:20" x14ac:dyDescent="0.25">
      <c r="A276" t="s">
        <v>8742</v>
      </c>
      <c r="B276" t="s">
        <v>66</v>
      </c>
      <c r="C276" t="s">
        <v>3446</v>
      </c>
      <c r="D276" t="s">
        <v>3127</v>
      </c>
      <c r="E276" s="2">
        <v>44547</v>
      </c>
      <c r="F276">
        <v>2021</v>
      </c>
      <c r="G276" t="s">
        <v>62</v>
      </c>
      <c r="H276" t="s">
        <v>68</v>
      </c>
      <c r="I276" t="s">
        <v>71</v>
      </c>
      <c r="M276" t="s">
        <v>72</v>
      </c>
      <c r="N276">
        <f>SUM(Table714[[#This Row],[Mitigation ($ million)]], Table714[[#This Row],[Adaptation ($ million)]])</f>
        <v>0</v>
      </c>
      <c r="S276" s="21" t="s">
        <v>3129</v>
      </c>
      <c r="T276" s="1" t="s">
        <v>8795</v>
      </c>
    </row>
    <row r="277" spans="1:20" x14ac:dyDescent="0.25">
      <c r="A277" t="s">
        <v>8742</v>
      </c>
      <c r="B277" t="s">
        <v>91</v>
      </c>
      <c r="C277" t="s">
        <v>3335</v>
      </c>
      <c r="D277" t="s">
        <v>3334</v>
      </c>
      <c r="E277" s="2">
        <v>44547</v>
      </c>
      <c r="F277">
        <v>2021</v>
      </c>
      <c r="G277" t="s">
        <v>216</v>
      </c>
      <c r="H277" t="s">
        <v>93</v>
      </c>
      <c r="I277" t="s">
        <v>117</v>
      </c>
      <c r="J277">
        <v>41.3</v>
      </c>
      <c r="M277" t="s">
        <v>24</v>
      </c>
      <c r="N277">
        <f>SUM(Table714[[#This Row],[Mitigation ($ million)]], Table714[[#This Row],[Adaptation ($ million)]])</f>
        <v>0.03</v>
      </c>
      <c r="P277">
        <v>0.03</v>
      </c>
      <c r="S277" s="21" t="s">
        <v>3336</v>
      </c>
      <c r="T277" s="1" t="s">
        <v>8795</v>
      </c>
    </row>
    <row r="278" spans="1:20" x14ac:dyDescent="0.25">
      <c r="A278" t="s">
        <v>8742</v>
      </c>
      <c r="B278" t="s">
        <v>66</v>
      </c>
      <c r="C278" t="s">
        <v>3205</v>
      </c>
      <c r="D278" t="s">
        <v>3204</v>
      </c>
      <c r="E278" s="2">
        <v>44547</v>
      </c>
      <c r="F278">
        <v>2021</v>
      </c>
      <c r="G278" t="s">
        <v>88</v>
      </c>
      <c r="H278" t="s">
        <v>93</v>
      </c>
      <c r="I278" t="s">
        <v>132</v>
      </c>
      <c r="J278">
        <v>141.15</v>
      </c>
      <c r="M278" t="s">
        <v>72</v>
      </c>
      <c r="N278">
        <f>SUM(Table714[[#This Row],[Mitigation ($ million)]], Table714[[#This Row],[Adaptation ($ million)]])</f>
        <v>32.81</v>
      </c>
      <c r="O278">
        <v>1.88</v>
      </c>
      <c r="P278">
        <v>30.93</v>
      </c>
      <c r="S278" s="21" t="s">
        <v>3206</v>
      </c>
      <c r="T278" s="1" t="s">
        <v>8795</v>
      </c>
    </row>
    <row r="279" spans="1:20" x14ac:dyDescent="0.25">
      <c r="A279" t="s">
        <v>8742</v>
      </c>
      <c r="B279" t="s">
        <v>66</v>
      </c>
      <c r="C279" t="s">
        <v>3429</v>
      </c>
      <c r="D279" t="s">
        <v>3207</v>
      </c>
      <c r="E279" s="2">
        <v>44547</v>
      </c>
      <c r="F279">
        <v>2021</v>
      </c>
      <c r="G279" t="s">
        <v>88</v>
      </c>
      <c r="H279" t="s">
        <v>68</v>
      </c>
      <c r="I279" t="s">
        <v>332</v>
      </c>
      <c r="M279" t="s">
        <v>25</v>
      </c>
      <c r="N279">
        <f>SUM(Table714[[#This Row],[Mitigation ($ million)]], Table714[[#This Row],[Adaptation ($ million)]])</f>
        <v>0</v>
      </c>
      <c r="S279" s="21" t="s">
        <v>3209</v>
      </c>
      <c r="T279" s="1" t="s">
        <v>8795</v>
      </c>
    </row>
    <row r="280" spans="1:20" x14ac:dyDescent="0.25">
      <c r="A280" t="s">
        <v>8742</v>
      </c>
      <c r="B280" t="s">
        <v>66</v>
      </c>
      <c r="C280" t="s">
        <v>3223</v>
      </c>
      <c r="D280" t="s">
        <v>3222</v>
      </c>
      <c r="E280" s="2">
        <v>44547</v>
      </c>
      <c r="F280">
        <v>2021</v>
      </c>
      <c r="G280" t="s">
        <v>88</v>
      </c>
      <c r="H280" t="s">
        <v>93</v>
      </c>
      <c r="I280" t="s">
        <v>71</v>
      </c>
      <c r="J280">
        <v>351.5</v>
      </c>
      <c r="M280" t="s">
        <v>72</v>
      </c>
      <c r="N280">
        <f>SUM(Table714[[#This Row],[Mitigation ($ million)]], Table714[[#This Row],[Adaptation ($ million)]])</f>
        <v>107.67999999999999</v>
      </c>
      <c r="O280">
        <v>75.69</v>
      </c>
      <c r="P280">
        <v>31.99</v>
      </c>
      <c r="S280" s="21" t="s">
        <v>3224</v>
      </c>
      <c r="T280" s="1" t="s">
        <v>8795</v>
      </c>
    </row>
    <row r="281" spans="1:20" x14ac:dyDescent="0.25">
      <c r="A281" t="s">
        <v>8742</v>
      </c>
      <c r="B281" t="s">
        <v>66</v>
      </c>
      <c r="C281" t="s">
        <v>3100</v>
      </c>
      <c r="D281" t="s">
        <v>3099</v>
      </c>
      <c r="E281" s="2">
        <v>44548</v>
      </c>
      <c r="F281">
        <v>2021</v>
      </c>
      <c r="G281" t="s">
        <v>168</v>
      </c>
      <c r="H281" t="s">
        <v>93</v>
      </c>
      <c r="I281" t="s">
        <v>141</v>
      </c>
      <c r="J281">
        <v>300</v>
      </c>
      <c r="M281" t="s">
        <v>24</v>
      </c>
      <c r="N281">
        <f>SUM(Table714[[#This Row],[Mitigation ($ million)]], Table714[[#This Row],[Adaptation ($ million)]])</f>
        <v>87</v>
      </c>
      <c r="P281">
        <v>87</v>
      </c>
      <c r="S281" s="21" t="s">
        <v>3101</v>
      </c>
      <c r="T281" s="1" t="s">
        <v>8795</v>
      </c>
    </row>
    <row r="282" spans="1:20" x14ac:dyDescent="0.25">
      <c r="A282" t="s">
        <v>8742</v>
      </c>
      <c r="B282" t="s">
        <v>66</v>
      </c>
      <c r="C282" t="s">
        <v>875</v>
      </c>
      <c r="D282" t="s">
        <v>874</v>
      </c>
      <c r="E282" s="2">
        <v>44548</v>
      </c>
      <c r="F282">
        <v>2021</v>
      </c>
      <c r="G282" t="s">
        <v>201</v>
      </c>
      <c r="H282" t="s">
        <v>68</v>
      </c>
      <c r="I282" t="s">
        <v>117</v>
      </c>
      <c r="J282">
        <v>1.5</v>
      </c>
      <c r="M282" t="s">
        <v>25</v>
      </c>
      <c r="N282">
        <f>SUM(Table714[[#This Row],[Mitigation ($ million)]], Table714[[#This Row],[Adaptation ($ million)]])</f>
        <v>0.5</v>
      </c>
      <c r="O282">
        <v>0.5</v>
      </c>
      <c r="S282" s="21" t="s">
        <v>876</v>
      </c>
      <c r="T282" s="1" t="s">
        <v>8795</v>
      </c>
    </row>
    <row r="283" spans="1:20" x14ac:dyDescent="0.25">
      <c r="A283" t="s">
        <v>8742</v>
      </c>
      <c r="B283" t="s">
        <v>66</v>
      </c>
      <c r="C283" t="s">
        <v>875</v>
      </c>
      <c r="D283" t="s">
        <v>874</v>
      </c>
      <c r="E283" s="2">
        <v>44548</v>
      </c>
      <c r="F283">
        <v>2021</v>
      </c>
      <c r="G283" t="s">
        <v>201</v>
      </c>
      <c r="H283" t="s">
        <v>68</v>
      </c>
      <c r="I283" t="s">
        <v>71</v>
      </c>
      <c r="M283" t="s">
        <v>25</v>
      </c>
      <c r="N283">
        <f>SUM(Table714[[#This Row],[Mitigation ($ million)]], Table714[[#This Row],[Adaptation ($ million)]])</f>
        <v>0.5</v>
      </c>
      <c r="O283">
        <v>0.5</v>
      </c>
      <c r="S283" s="21" t="s">
        <v>876</v>
      </c>
      <c r="T283" s="1" t="s">
        <v>8795</v>
      </c>
    </row>
    <row r="284" spans="1:20" x14ac:dyDescent="0.25">
      <c r="A284" t="s">
        <v>8742</v>
      </c>
      <c r="B284" t="s">
        <v>66</v>
      </c>
      <c r="C284" t="s">
        <v>875</v>
      </c>
      <c r="D284" t="s">
        <v>874</v>
      </c>
      <c r="E284" s="2">
        <v>44548</v>
      </c>
      <c r="F284">
        <v>2021</v>
      </c>
      <c r="G284" t="s">
        <v>201</v>
      </c>
      <c r="H284" t="s">
        <v>68</v>
      </c>
      <c r="I284" t="s">
        <v>84</v>
      </c>
      <c r="M284" t="s">
        <v>25</v>
      </c>
      <c r="N284">
        <f>SUM(Table714[[#This Row],[Mitigation ($ million)]], Table714[[#This Row],[Adaptation ($ million)]])</f>
        <v>0.5</v>
      </c>
      <c r="O284">
        <v>0.5</v>
      </c>
      <c r="S284" s="21" t="s">
        <v>876</v>
      </c>
      <c r="T284" s="1" t="s">
        <v>8795</v>
      </c>
    </row>
    <row r="285" spans="1:20" x14ac:dyDescent="0.25">
      <c r="A285" t="s">
        <v>8742</v>
      </c>
      <c r="B285" t="s">
        <v>66</v>
      </c>
      <c r="C285" t="s">
        <v>3287</v>
      </c>
      <c r="D285" t="s">
        <v>3286</v>
      </c>
      <c r="E285" s="2">
        <v>44550</v>
      </c>
      <c r="F285">
        <v>2021</v>
      </c>
      <c r="G285" t="s">
        <v>2981</v>
      </c>
      <c r="H285" t="s">
        <v>93</v>
      </c>
      <c r="I285" t="s">
        <v>141</v>
      </c>
      <c r="J285">
        <v>50.75</v>
      </c>
      <c r="M285" t="s">
        <v>72</v>
      </c>
      <c r="N285">
        <f>SUM(Table714[[#This Row],[Mitigation ($ million)]], Table714[[#This Row],[Adaptation ($ million)]])</f>
        <v>31.900000000000002</v>
      </c>
      <c r="O285">
        <v>1.1000000000000001</v>
      </c>
      <c r="P285">
        <v>30.8</v>
      </c>
      <c r="S285" s="21" t="s">
        <v>3288</v>
      </c>
      <c r="T285" s="1" t="s">
        <v>8795</v>
      </c>
    </row>
    <row r="286" spans="1:20" x14ac:dyDescent="0.25">
      <c r="A286" t="s">
        <v>8742</v>
      </c>
      <c r="B286" t="s">
        <v>66</v>
      </c>
      <c r="C286" t="s">
        <v>3481</v>
      </c>
      <c r="D286" t="s">
        <v>3480</v>
      </c>
      <c r="E286" s="2">
        <v>44550</v>
      </c>
      <c r="F286">
        <v>2021</v>
      </c>
      <c r="G286" t="s">
        <v>216</v>
      </c>
      <c r="H286" t="s">
        <v>68</v>
      </c>
      <c r="I286" t="s">
        <v>84</v>
      </c>
      <c r="J286">
        <v>0.8</v>
      </c>
      <c r="M286" t="s">
        <v>24</v>
      </c>
      <c r="N286">
        <f>SUM(Table714[[#This Row],[Mitigation ($ million)]], Table714[[#This Row],[Adaptation ($ million)]])</f>
        <v>0.2</v>
      </c>
      <c r="P286">
        <v>0.2</v>
      </c>
      <c r="S286" s="21" t="s">
        <v>3482</v>
      </c>
      <c r="T286" s="1" t="s">
        <v>8795</v>
      </c>
    </row>
    <row r="287" spans="1:20" x14ac:dyDescent="0.25">
      <c r="A287" t="s">
        <v>8742</v>
      </c>
      <c r="B287" t="s">
        <v>66</v>
      </c>
      <c r="C287" t="s">
        <v>3481</v>
      </c>
      <c r="D287" t="s">
        <v>3480</v>
      </c>
      <c r="E287" s="2">
        <v>44550</v>
      </c>
      <c r="F287">
        <v>2021</v>
      </c>
      <c r="G287" t="s">
        <v>216</v>
      </c>
      <c r="H287" t="s">
        <v>68</v>
      </c>
      <c r="I287" t="s">
        <v>141</v>
      </c>
      <c r="M287" t="s">
        <v>24</v>
      </c>
      <c r="N287">
        <f>SUM(Table714[[#This Row],[Mitigation ($ million)]], Table714[[#This Row],[Adaptation ($ million)]])</f>
        <v>0.1</v>
      </c>
      <c r="P287">
        <v>0.1</v>
      </c>
      <c r="S287" s="21" t="s">
        <v>3482</v>
      </c>
      <c r="T287" s="1" t="s">
        <v>8795</v>
      </c>
    </row>
    <row r="288" spans="1:20" x14ac:dyDescent="0.25">
      <c r="A288" t="s">
        <v>8742</v>
      </c>
      <c r="B288" t="s">
        <v>66</v>
      </c>
      <c r="C288" t="s">
        <v>3481</v>
      </c>
      <c r="D288" t="s">
        <v>3480</v>
      </c>
      <c r="E288" s="2">
        <v>44550</v>
      </c>
      <c r="F288">
        <v>2021</v>
      </c>
      <c r="G288" t="s">
        <v>216</v>
      </c>
      <c r="H288" t="s">
        <v>68</v>
      </c>
      <c r="I288" t="s">
        <v>84</v>
      </c>
      <c r="M288" t="s">
        <v>24</v>
      </c>
      <c r="N288">
        <f>SUM(Table714[[#This Row],[Mitigation ($ million)]], Table714[[#This Row],[Adaptation ($ million)]])</f>
        <v>0.25</v>
      </c>
      <c r="P288">
        <v>0.25</v>
      </c>
      <c r="S288" s="21" t="s">
        <v>3482</v>
      </c>
      <c r="T288" s="1" t="s">
        <v>8795</v>
      </c>
    </row>
    <row r="289" spans="1:20" x14ac:dyDescent="0.25">
      <c r="A289" t="s">
        <v>8742</v>
      </c>
      <c r="B289" t="s">
        <v>66</v>
      </c>
      <c r="C289" t="s">
        <v>3481</v>
      </c>
      <c r="D289" t="s">
        <v>3480</v>
      </c>
      <c r="E289" s="2">
        <v>44550</v>
      </c>
      <c r="F289">
        <v>2021</v>
      </c>
      <c r="G289" t="s">
        <v>216</v>
      </c>
      <c r="H289" t="s">
        <v>68</v>
      </c>
      <c r="I289" t="s">
        <v>141</v>
      </c>
      <c r="M289" t="s">
        <v>24</v>
      </c>
      <c r="N289">
        <f>SUM(Table714[[#This Row],[Mitigation ($ million)]], Table714[[#This Row],[Adaptation ($ million)]])</f>
        <v>0.25</v>
      </c>
      <c r="P289">
        <v>0.25</v>
      </c>
      <c r="S289" s="21" t="s">
        <v>3482</v>
      </c>
      <c r="T289" s="1" t="s">
        <v>8795</v>
      </c>
    </row>
    <row r="290" spans="1:20" x14ac:dyDescent="0.25">
      <c r="A290" t="s">
        <v>8742</v>
      </c>
      <c r="B290" t="s">
        <v>66</v>
      </c>
      <c r="C290" t="s">
        <v>3433</v>
      </c>
      <c r="D290" t="s">
        <v>3185</v>
      </c>
      <c r="E290" s="2">
        <v>44551</v>
      </c>
      <c r="F290">
        <v>2021</v>
      </c>
      <c r="G290" t="s">
        <v>79</v>
      </c>
      <c r="H290" t="s">
        <v>68</v>
      </c>
      <c r="I290" t="s">
        <v>128</v>
      </c>
      <c r="M290" t="s">
        <v>25</v>
      </c>
      <c r="N290">
        <f>SUM(Table714[[#This Row],[Mitigation ($ million)]], Table714[[#This Row],[Adaptation ($ million)]])</f>
        <v>1.4999999999999999E-2</v>
      </c>
      <c r="O290">
        <v>1.4999999999999999E-2</v>
      </c>
      <c r="S290" s="21" t="s">
        <v>3187</v>
      </c>
      <c r="T290" s="1" t="s">
        <v>8795</v>
      </c>
    </row>
    <row r="291" spans="1:20" x14ac:dyDescent="0.25">
      <c r="A291" t="s">
        <v>8742</v>
      </c>
      <c r="B291" t="s">
        <v>66</v>
      </c>
      <c r="C291" t="s">
        <v>3431</v>
      </c>
      <c r="D291" t="s">
        <v>3430</v>
      </c>
      <c r="E291" s="2">
        <v>44551</v>
      </c>
      <c r="F291">
        <v>2021</v>
      </c>
      <c r="G291" t="s">
        <v>715</v>
      </c>
      <c r="H291" t="s">
        <v>68</v>
      </c>
      <c r="I291" t="s">
        <v>117</v>
      </c>
      <c r="J291">
        <v>1.3</v>
      </c>
      <c r="M291" t="s">
        <v>25</v>
      </c>
      <c r="N291">
        <f>SUM(Table714[[#This Row],[Mitigation ($ million)]], Table714[[#This Row],[Adaptation ($ million)]])</f>
        <v>0.3</v>
      </c>
      <c r="O291">
        <v>0.3</v>
      </c>
      <c r="S291" s="21" t="s">
        <v>3432</v>
      </c>
      <c r="T291" s="1" t="s">
        <v>8795</v>
      </c>
    </row>
    <row r="292" spans="1:20" x14ac:dyDescent="0.25">
      <c r="A292" t="s">
        <v>8742</v>
      </c>
      <c r="B292" t="s">
        <v>66</v>
      </c>
      <c r="C292" t="s">
        <v>3431</v>
      </c>
      <c r="D292" t="s">
        <v>3430</v>
      </c>
      <c r="E292" s="2">
        <v>44551</v>
      </c>
      <c r="F292">
        <v>2021</v>
      </c>
      <c r="G292" t="s">
        <v>715</v>
      </c>
      <c r="H292" t="s">
        <v>68</v>
      </c>
      <c r="I292" t="s">
        <v>117</v>
      </c>
      <c r="M292" t="s">
        <v>25</v>
      </c>
      <c r="N292">
        <f>SUM(Table714[[#This Row],[Mitigation ($ million)]], Table714[[#This Row],[Adaptation ($ million)]])</f>
        <v>1</v>
      </c>
      <c r="O292">
        <v>1</v>
      </c>
      <c r="S292" s="21" t="s">
        <v>3432</v>
      </c>
      <c r="T292" s="1" t="s">
        <v>8795</v>
      </c>
    </row>
    <row r="293" spans="1:20" x14ac:dyDescent="0.25">
      <c r="A293" t="s">
        <v>8742</v>
      </c>
      <c r="B293" t="s">
        <v>66</v>
      </c>
      <c r="C293" t="s">
        <v>3114</v>
      </c>
      <c r="D293" t="s">
        <v>3113</v>
      </c>
      <c r="E293" s="2">
        <v>44552</v>
      </c>
      <c r="F293">
        <v>2021</v>
      </c>
      <c r="G293" t="s">
        <v>168</v>
      </c>
      <c r="H293" t="s">
        <v>93</v>
      </c>
      <c r="I293" t="s">
        <v>84</v>
      </c>
      <c r="J293">
        <v>270.83</v>
      </c>
      <c r="M293" t="s">
        <v>25</v>
      </c>
      <c r="N293">
        <f>SUM(Table714[[#This Row],[Mitigation ($ million)]], Table714[[#This Row],[Adaptation ($ million)]])</f>
        <v>25.419020440000001</v>
      </c>
      <c r="O293">
        <v>25.419020440000001</v>
      </c>
      <c r="S293" s="21" t="s">
        <v>3115</v>
      </c>
      <c r="T293" s="1" t="s">
        <v>8795</v>
      </c>
    </row>
    <row r="294" spans="1:20" x14ac:dyDescent="0.25">
      <c r="A294" t="s">
        <v>8742</v>
      </c>
      <c r="B294" t="s">
        <v>66</v>
      </c>
      <c r="C294" t="s">
        <v>3434</v>
      </c>
      <c r="D294" t="s">
        <v>3250</v>
      </c>
      <c r="E294" s="2">
        <v>44552</v>
      </c>
      <c r="F294">
        <v>2021</v>
      </c>
      <c r="G294" t="s">
        <v>638</v>
      </c>
      <c r="H294" t="s">
        <v>68</v>
      </c>
      <c r="I294" t="s">
        <v>71</v>
      </c>
      <c r="M294" t="s">
        <v>72</v>
      </c>
      <c r="N294">
        <f>SUM(Table714[[#This Row],[Mitigation ($ million)]], Table714[[#This Row],[Adaptation ($ million)]])</f>
        <v>0</v>
      </c>
      <c r="S294" s="21" t="s">
        <v>3252</v>
      </c>
      <c r="T294" s="1" t="s">
        <v>8795</v>
      </c>
    </row>
    <row r="295" spans="1:20" x14ac:dyDescent="0.25">
      <c r="A295" t="s">
        <v>8742</v>
      </c>
      <c r="B295" t="s">
        <v>91</v>
      </c>
      <c r="C295" t="s">
        <v>3330</v>
      </c>
      <c r="D295" t="s">
        <v>3329</v>
      </c>
      <c r="E295" s="2">
        <v>44552</v>
      </c>
      <c r="F295">
        <v>2021</v>
      </c>
      <c r="G295" t="s">
        <v>3332</v>
      </c>
      <c r="H295" t="s">
        <v>93</v>
      </c>
      <c r="I295" t="s">
        <v>117</v>
      </c>
      <c r="J295">
        <v>163.80000000000001</v>
      </c>
      <c r="M295" t="s">
        <v>25</v>
      </c>
      <c r="N295">
        <f>SUM(Table714[[#This Row],[Mitigation ($ million)]], Table714[[#This Row],[Adaptation ($ million)]])</f>
        <v>50.33</v>
      </c>
      <c r="O295">
        <v>50.33</v>
      </c>
      <c r="S295" s="21" t="s">
        <v>3333</v>
      </c>
      <c r="T295" s="1" t="s">
        <v>8795</v>
      </c>
    </row>
    <row r="296" spans="1:20" x14ac:dyDescent="0.25">
      <c r="A296" t="s">
        <v>8742</v>
      </c>
      <c r="B296" t="s">
        <v>66</v>
      </c>
      <c r="C296" t="s">
        <v>3183</v>
      </c>
      <c r="D296" t="s">
        <v>3182</v>
      </c>
      <c r="E296" s="2">
        <v>44553</v>
      </c>
      <c r="F296">
        <v>2021</v>
      </c>
      <c r="G296" t="s">
        <v>79</v>
      </c>
      <c r="H296" t="s">
        <v>93</v>
      </c>
      <c r="I296" t="s">
        <v>117</v>
      </c>
      <c r="J296">
        <v>14.63</v>
      </c>
      <c r="M296" t="s">
        <v>72</v>
      </c>
      <c r="N296">
        <f>SUM(Table714[[#This Row],[Mitigation ($ million)]], Table714[[#This Row],[Adaptation ($ million)]])</f>
        <v>6.4</v>
      </c>
      <c r="O296">
        <v>4</v>
      </c>
      <c r="P296">
        <v>2.4</v>
      </c>
      <c r="S296" s="21" t="s">
        <v>3184</v>
      </c>
      <c r="T296" s="1" t="s">
        <v>8795</v>
      </c>
    </row>
    <row r="297" spans="1:20" x14ac:dyDescent="0.25">
      <c r="A297" t="s">
        <v>8742</v>
      </c>
      <c r="B297" t="s">
        <v>66</v>
      </c>
      <c r="C297" t="s">
        <v>3489</v>
      </c>
      <c r="D297" t="s">
        <v>3488</v>
      </c>
      <c r="E297" s="2">
        <v>44553</v>
      </c>
      <c r="F297">
        <v>2021</v>
      </c>
      <c r="G297" t="s">
        <v>698</v>
      </c>
      <c r="H297" t="s">
        <v>68</v>
      </c>
      <c r="I297" t="s">
        <v>128</v>
      </c>
      <c r="J297">
        <v>0.5</v>
      </c>
      <c r="M297" t="s">
        <v>72</v>
      </c>
      <c r="N297">
        <f>SUM(Table714[[#This Row],[Mitigation ($ million)]], Table714[[#This Row],[Adaptation ($ million)]])</f>
        <v>6.25E-2</v>
      </c>
      <c r="O297">
        <v>3.125E-2</v>
      </c>
      <c r="P297">
        <v>3.125E-2</v>
      </c>
      <c r="S297" s="21" t="s">
        <v>3490</v>
      </c>
      <c r="T297" s="1" t="s">
        <v>8795</v>
      </c>
    </row>
    <row r="298" spans="1:20" x14ac:dyDescent="0.25">
      <c r="A298" t="s">
        <v>8742</v>
      </c>
      <c r="B298" t="s">
        <v>66</v>
      </c>
      <c r="C298" t="s">
        <v>3146</v>
      </c>
      <c r="D298" t="s">
        <v>3145</v>
      </c>
      <c r="E298" s="2">
        <v>44553</v>
      </c>
      <c r="F298">
        <v>2021</v>
      </c>
      <c r="G298" t="s">
        <v>216</v>
      </c>
      <c r="H298" t="s">
        <v>93</v>
      </c>
      <c r="I298" t="s">
        <v>361</v>
      </c>
      <c r="J298">
        <v>236.06100000000001</v>
      </c>
      <c r="M298" t="s">
        <v>72</v>
      </c>
      <c r="N298">
        <f>SUM(Table714[[#This Row],[Mitigation ($ million)]], Table714[[#This Row],[Adaptation ($ million)]])</f>
        <v>1.7233609999999999</v>
      </c>
      <c r="O298">
        <v>0.33434999999999998</v>
      </c>
      <c r="P298">
        <v>1.389011</v>
      </c>
      <c r="S298" s="21" t="s">
        <v>3147</v>
      </c>
      <c r="T298" s="1" t="s">
        <v>8795</v>
      </c>
    </row>
    <row r="299" spans="1:20" x14ac:dyDescent="0.25">
      <c r="A299" t="s">
        <v>8742</v>
      </c>
      <c r="B299" t="s">
        <v>66</v>
      </c>
      <c r="C299" t="s">
        <v>3146</v>
      </c>
      <c r="D299" t="s">
        <v>3145</v>
      </c>
      <c r="E299" s="2">
        <v>44553</v>
      </c>
      <c r="F299">
        <v>2021</v>
      </c>
      <c r="G299" t="s">
        <v>216</v>
      </c>
      <c r="H299" t="s">
        <v>93</v>
      </c>
      <c r="I299" t="s">
        <v>117</v>
      </c>
      <c r="M299" t="s">
        <v>72</v>
      </c>
      <c r="N299">
        <f>SUM(Table714[[#This Row],[Mitigation ($ million)]], Table714[[#This Row],[Adaptation ($ million)]])</f>
        <v>11.468</v>
      </c>
      <c r="O299">
        <v>7.93</v>
      </c>
      <c r="P299">
        <v>3.5379999999999998</v>
      </c>
      <c r="S299" s="21" t="s">
        <v>3147</v>
      </c>
      <c r="T299" s="1" t="s">
        <v>8795</v>
      </c>
    </row>
    <row r="300" spans="1:20" x14ac:dyDescent="0.25">
      <c r="A300" t="s">
        <v>8742</v>
      </c>
      <c r="B300" t="s">
        <v>66</v>
      </c>
      <c r="C300" t="s">
        <v>3195</v>
      </c>
      <c r="D300" t="s">
        <v>3194</v>
      </c>
      <c r="E300" s="2">
        <v>44553</v>
      </c>
      <c r="F300">
        <v>2021</v>
      </c>
      <c r="G300" t="s">
        <v>698</v>
      </c>
      <c r="H300" t="s">
        <v>93</v>
      </c>
      <c r="I300" t="s">
        <v>71</v>
      </c>
      <c r="J300">
        <v>38</v>
      </c>
      <c r="M300" t="s">
        <v>72</v>
      </c>
      <c r="N300">
        <f>SUM(Table714[[#This Row],[Mitigation ($ million)]], Table714[[#This Row],[Adaptation ($ million)]])</f>
        <v>12</v>
      </c>
      <c r="O300">
        <v>4.8</v>
      </c>
      <c r="P300">
        <v>7.2</v>
      </c>
      <c r="S300" s="21" t="s">
        <v>3196</v>
      </c>
      <c r="T300" s="1" t="s">
        <v>8795</v>
      </c>
    </row>
    <row r="301" spans="1:20" x14ac:dyDescent="0.25">
      <c r="A301" t="s">
        <v>8742</v>
      </c>
      <c r="B301" t="s">
        <v>66</v>
      </c>
      <c r="C301" t="s">
        <v>3195</v>
      </c>
      <c r="D301" t="s">
        <v>3194</v>
      </c>
      <c r="E301" s="2">
        <v>44553</v>
      </c>
      <c r="F301">
        <v>2021</v>
      </c>
      <c r="G301" t="s">
        <v>698</v>
      </c>
      <c r="H301" t="s">
        <v>150</v>
      </c>
      <c r="I301" t="s">
        <v>71</v>
      </c>
      <c r="M301" t="s">
        <v>72</v>
      </c>
      <c r="N301">
        <f>SUM(Table714[[#This Row],[Mitigation ($ million)]], Table714[[#This Row],[Adaptation ($ million)]])</f>
        <v>0</v>
      </c>
      <c r="S301" s="21" t="s">
        <v>3196</v>
      </c>
      <c r="T301" s="1" t="s">
        <v>8795</v>
      </c>
    </row>
    <row r="302" spans="1:20" x14ac:dyDescent="0.25">
      <c r="A302" t="s">
        <v>8742</v>
      </c>
      <c r="B302" t="s">
        <v>66</v>
      </c>
      <c r="C302" t="s">
        <v>3464</v>
      </c>
      <c r="D302" t="s">
        <v>3194</v>
      </c>
      <c r="E302" s="2">
        <v>44553</v>
      </c>
      <c r="F302">
        <v>2021</v>
      </c>
      <c r="G302" t="s">
        <v>698</v>
      </c>
      <c r="H302" t="s">
        <v>68</v>
      </c>
      <c r="I302" t="s">
        <v>71</v>
      </c>
      <c r="M302" t="s">
        <v>72</v>
      </c>
      <c r="N302">
        <f>SUM(Table714[[#This Row],[Mitigation ($ million)]], Table714[[#This Row],[Adaptation ($ million)]])</f>
        <v>0</v>
      </c>
      <c r="S302" s="21" t="s">
        <v>3196</v>
      </c>
      <c r="T302" s="1" t="s">
        <v>8795</v>
      </c>
    </row>
    <row r="303" spans="1:20" x14ac:dyDescent="0.25">
      <c r="A303" t="s">
        <v>8742</v>
      </c>
      <c r="B303" t="s">
        <v>66</v>
      </c>
      <c r="C303" t="s">
        <v>3452</v>
      </c>
      <c r="D303" t="s">
        <v>3451</v>
      </c>
      <c r="E303" s="2">
        <v>44554</v>
      </c>
      <c r="F303">
        <v>2021</v>
      </c>
      <c r="G303" t="s">
        <v>430</v>
      </c>
      <c r="H303" t="s">
        <v>68</v>
      </c>
      <c r="I303" t="s">
        <v>141</v>
      </c>
      <c r="J303">
        <v>0.85</v>
      </c>
      <c r="M303" t="s">
        <v>24</v>
      </c>
      <c r="N303">
        <f>SUM(Table714[[#This Row],[Mitigation ($ million)]], Table714[[#This Row],[Adaptation ($ million)]])</f>
        <v>0.5</v>
      </c>
      <c r="P303">
        <v>0.5</v>
      </c>
      <c r="S303" s="21" t="s">
        <v>3453</v>
      </c>
      <c r="T303" s="1" t="s">
        <v>8795</v>
      </c>
    </row>
    <row r="304" spans="1:20" x14ac:dyDescent="0.25">
      <c r="A304" t="s">
        <v>8742</v>
      </c>
      <c r="B304" t="s">
        <v>66</v>
      </c>
      <c r="C304" t="s">
        <v>3452</v>
      </c>
      <c r="D304" t="s">
        <v>3451</v>
      </c>
      <c r="E304" s="2">
        <v>44554</v>
      </c>
      <c r="F304">
        <v>2021</v>
      </c>
      <c r="G304" t="s">
        <v>430</v>
      </c>
      <c r="H304" t="s">
        <v>68</v>
      </c>
      <c r="I304" t="s">
        <v>141</v>
      </c>
      <c r="M304" t="s">
        <v>24</v>
      </c>
      <c r="N304">
        <f>SUM(Table714[[#This Row],[Mitigation ($ million)]], Table714[[#This Row],[Adaptation ($ million)]])</f>
        <v>0.35</v>
      </c>
      <c r="P304">
        <v>0.35</v>
      </c>
      <c r="S304" s="21" t="s">
        <v>3453</v>
      </c>
      <c r="T304" s="1" t="s">
        <v>8795</v>
      </c>
    </row>
    <row r="305" spans="1:20" x14ac:dyDescent="0.25">
      <c r="A305" t="s">
        <v>8742</v>
      </c>
      <c r="B305" t="s">
        <v>66</v>
      </c>
      <c r="C305" t="s">
        <v>3454</v>
      </c>
      <c r="D305" t="s">
        <v>3120</v>
      </c>
      <c r="E305" s="2">
        <v>44555</v>
      </c>
      <c r="F305">
        <v>2021</v>
      </c>
      <c r="G305" t="s">
        <v>715</v>
      </c>
      <c r="H305" t="s">
        <v>68</v>
      </c>
      <c r="I305" t="s">
        <v>117</v>
      </c>
      <c r="M305" t="s">
        <v>72</v>
      </c>
      <c r="N305">
        <f>SUM(Table714[[#This Row],[Mitigation ($ million)]], Table714[[#This Row],[Adaptation ($ million)]])</f>
        <v>0</v>
      </c>
      <c r="S305" s="21" t="s">
        <v>3123</v>
      </c>
      <c r="T305" s="1" t="s">
        <v>8795</v>
      </c>
    </row>
    <row r="306" spans="1:20" x14ac:dyDescent="0.25">
      <c r="A306" t="s">
        <v>8742</v>
      </c>
      <c r="B306" t="s">
        <v>66</v>
      </c>
      <c r="C306" t="s">
        <v>3441</v>
      </c>
      <c r="D306" t="s">
        <v>3440</v>
      </c>
      <c r="E306" s="2">
        <v>44558</v>
      </c>
      <c r="F306">
        <v>2021</v>
      </c>
      <c r="G306" t="s">
        <v>79</v>
      </c>
      <c r="H306" t="s">
        <v>68</v>
      </c>
      <c r="I306" t="s">
        <v>117</v>
      </c>
      <c r="J306">
        <v>1</v>
      </c>
      <c r="M306" t="s">
        <v>25</v>
      </c>
      <c r="N306">
        <f>SUM(Table714[[#This Row],[Mitigation ($ million)]], Table714[[#This Row],[Adaptation ($ million)]])</f>
        <v>1</v>
      </c>
      <c r="O306">
        <v>1</v>
      </c>
      <c r="S306" s="21" t="s">
        <v>3442</v>
      </c>
      <c r="T306" s="1" t="s">
        <v>8795</v>
      </c>
    </row>
    <row r="307" spans="1:20" x14ac:dyDescent="0.25">
      <c r="A307" t="s">
        <v>8742</v>
      </c>
      <c r="B307" t="s">
        <v>66</v>
      </c>
      <c r="C307" t="s">
        <v>3103</v>
      </c>
      <c r="D307" t="s">
        <v>3102</v>
      </c>
      <c r="E307" s="2">
        <v>44558</v>
      </c>
      <c r="F307">
        <v>2021</v>
      </c>
      <c r="G307" t="s">
        <v>525</v>
      </c>
      <c r="H307" t="s">
        <v>93</v>
      </c>
      <c r="I307" t="s">
        <v>141</v>
      </c>
      <c r="J307">
        <v>59.55</v>
      </c>
      <c r="M307" t="s">
        <v>24</v>
      </c>
      <c r="N307">
        <f>SUM(Table714[[#This Row],[Mitigation ($ million)]], Table714[[#This Row],[Adaptation ($ million)]])</f>
        <v>12.5</v>
      </c>
      <c r="P307">
        <v>12.5</v>
      </c>
      <c r="S307" s="21" t="s">
        <v>3104</v>
      </c>
      <c r="T307" s="1" t="s">
        <v>8795</v>
      </c>
    </row>
    <row r="308" spans="1:20" x14ac:dyDescent="0.25">
      <c r="A308" t="s">
        <v>8742</v>
      </c>
      <c r="B308" t="s">
        <v>66</v>
      </c>
      <c r="C308" t="s">
        <v>3103</v>
      </c>
      <c r="D308" t="s">
        <v>3102</v>
      </c>
      <c r="E308" s="2">
        <v>44558</v>
      </c>
      <c r="F308">
        <v>2021</v>
      </c>
      <c r="G308" t="s">
        <v>525</v>
      </c>
      <c r="H308" t="s">
        <v>93</v>
      </c>
      <c r="I308" t="s">
        <v>84</v>
      </c>
      <c r="M308" t="s">
        <v>24</v>
      </c>
      <c r="N308">
        <f>SUM(Table714[[#This Row],[Mitigation ($ million)]], Table714[[#This Row],[Adaptation ($ million)]])</f>
        <v>12.5</v>
      </c>
      <c r="P308">
        <v>12.5</v>
      </c>
      <c r="S308" s="21" t="s">
        <v>3104</v>
      </c>
      <c r="T308" s="1" t="s">
        <v>8795</v>
      </c>
    </row>
    <row r="309" spans="1:20" x14ac:dyDescent="0.25">
      <c r="A309" t="s">
        <v>8742</v>
      </c>
      <c r="B309" t="s">
        <v>66</v>
      </c>
      <c r="C309" t="s">
        <v>3103</v>
      </c>
      <c r="D309" t="s">
        <v>3102</v>
      </c>
      <c r="E309" s="2">
        <v>44558</v>
      </c>
      <c r="F309">
        <v>2021</v>
      </c>
      <c r="G309" t="s">
        <v>525</v>
      </c>
      <c r="H309" t="s">
        <v>150</v>
      </c>
      <c r="I309" t="s">
        <v>141</v>
      </c>
      <c r="M309" t="s">
        <v>24</v>
      </c>
      <c r="N309">
        <f>SUM(Table714[[#This Row],[Mitigation ($ million)]], Table714[[#This Row],[Adaptation ($ million)]])</f>
        <v>12.5</v>
      </c>
      <c r="P309">
        <v>12.5</v>
      </c>
      <c r="S309" s="21" t="s">
        <v>3104</v>
      </c>
      <c r="T309" s="1" t="s">
        <v>8795</v>
      </c>
    </row>
    <row r="310" spans="1:20" x14ac:dyDescent="0.25">
      <c r="A310" t="s">
        <v>8742</v>
      </c>
      <c r="B310" t="s">
        <v>66</v>
      </c>
      <c r="C310" t="s">
        <v>3103</v>
      </c>
      <c r="D310" t="s">
        <v>3102</v>
      </c>
      <c r="E310" s="2">
        <v>44558</v>
      </c>
      <c r="F310">
        <v>2021</v>
      </c>
      <c r="G310" t="s">
        <v>525</v>
      </c>
      <c r="H310" t="s">
        <v>150</v>
      </c>
      <c r="I310" t="s">
        <v>84</v>
      </c>
      <c r="M310" t="s">
        <v>24</v>
      </c>
      <c r="N310">
        <f>SUM(Table714[[#This Row],[Mitigation ($ million)]], Table714[[#This Row],[Adaptation ($ million)]])</f>
        <v>12.5</v>
      </c>
      <c r="P310">
        <v>12.5</v>
      </c>
      <c r="S310" s="21" t="s">
        <v>3104</v>
      </c>
      <c r="T310" s="1" t="s">
        <v>8795</v>
      </c>
    </row>
    <row r="311" spans="1:20" x14ac:dyDescent="0.25">
      <c r="A311" t="s">
        <v>8742</v>
      </c>
      <c r="B311" t="s">
        <v>66</v>
      </c>
      <c r="C311" t="s">
        <v>3103</v>
      </c>
      <c r="D311" t="s">
        <v>3102</v>
      </c>
      <c r="E311" s="2">
        <v>44558</v>
      </c>
      <c r="F311">
        <v>2021</v>
      </c>
      <c r="G311" t="s">
        <v>525</v>
      </c>
      <c r="H311" t="s">
        <v>150</v>
      </c>
      <c r="I311" t="s">
        <v>141</v>
      </c>
      <c r="M311" t="s">
        <v>24</v>
      </c>
      <c r="N311">
        <f>SUM(Table714[[#This Row],[Mitigation ($ million)]], Table714[[#This Row],[Adaptation ($ million)]])</f>
        <v>0.32500000000000001</v>
      </c>
      <c r="P311">
        <v>0.32500000000000001</v>
      </c>
      <c r="S311" s="21" t="s">
        <v>3104</v>
      </c>
      <c r="T311" s="1" t="s">
        <v>8795</v>
      </c>
    </row>
    <row r="312" spans="1:20" x14ac:dyDescent="0.25">
      <c r="A312" t="s">
        <v>8742</v>
      </c>
      <c r="B312" t="s">
        <v>66</v>
      </c>
      <c r="C312" t="s">
        <v>3103</v>
      </c>
      <c r="D312" t="s">
        <v>3102</v>
      </c>
      <c r="E312" s="2">
        <v>44558</v>
      </c>
      <c r="F312">
        <v>2021</v>
      </c>
      <c r="G312" t="s">
        <v>525</v>
      </c>
      <c r="H312" t="s">
        <v>150</v>
      </c>
      <c r="I312" t="s">
        <v>84</v>
      </c>
      <c r="M312" t="s">
        <v>24</v>
      </c>
      <c r="N312">
        <f>SUM(Table714[[#This Row],[Mitigation ($ million)]], Table714[[#This Row],[Adaptation ($ million)]])</f>
        <v>0.32500000000000001</v>
      </c>
      <c r="P312">
        <v>0.32500000000000001</v>
      </c>
      <c r="S312" s="21" t="s">
        <v>3104</v>
      </c>
      <c r="T312" s="1" t="s">
        <v>8795</v>
      </c>
    </row>
    <row r="313" spans="1:20" x14ac:dyDescent="0.25">
      <c r="A313" t="s">
        <v>8742</v>
      </c>
      <c r="B313" t="s">
        <v>66</v>
      </c>
      <c r="C313" t="s">
        <v>3128</v>
      </c>
      <c r="D313" t="s">
        <v>3127</v>
      </c>
      <c r="E313" s="2">
        <v>44559</v>
      </c>
      <c r="F313">
        <v>2021</v>
      </c>
      <c r="G313" t="s">
        <v>62</v>
      </c>
      <c r="H313" t="s">
        <v>93</v>
      </c>
      <c r="I313" t="s">
        <v>71</v>
      </c>
      <c r="J313">
        <v>186.6</v>
      </c>
      <c r="M313" t="s">
        <v>72</v>
      </c>
      <c r="N313">
        <f>SUM(Table714[[#This Row],[Mitigation ($ million)]], Table714[[#This Row],[Adaptation ($ million)]])</f>
        <v>47.6</v>
      </c>
      <c r="O313">
        <v>15</v>
      </c>
      <c r="P313">
        <v>32.6</v>
      </c>
      <c r="S313" s="21" t="s">
        <v>3129</v>
      </c>
      <c r="T313" s="1" t="s">
        <v>8795</v>
      </c>
    </row>
    <row r="314" spans="1:20" x14ac:dyDescent="0.25">
      <c r="A314" t="s">
        <v>8742</v>
      </c>
      <c r="B314" t="s">
        <v>66</v>
      </c>
      <c r="C314" t="s">
        <v>3125</v>
      </c>
      <c r="D314" t="s">
        <v>3124</v>
      </c>
      <c r="E314" s="2">
        <v>44559</v>
      </c>
      <c r="F314">
        <v>2021</v>
      </c>
      <c r="G314" t="s">
        <v>62</v>
      </c>
      <c r="H314" t="s">
        <v>93</v>
      </c>
      <c r="I314" t="s">
        <v>84</v>
      </c>
      <c r="J314">
        <v>445.65467000000001</v>
      </c>
      <c r="M314" t="s">
        <v>72</v>
      </c>
      <c r="N314">
        <f>SUM(Table714[[#This Row],[Mitigation ($ million)]], Table714[[#This Row],[Adaptation ($ million)]])</f>
        <v>162</v>
      </c>
      <c r="O314">
        <v>4.0199999999999996</v>
      </c>
      <c r="P314">
        <v>157.97999999999999</v>
      </c>
      <c r="S314" s="21" t="s">
        <v>3126</v>
      </c>
      <c r="T314" s="1" t="s">
        <v>8795</v>
      </c>
    </row>
    <row r="315" spans="1:20" x14ac:dyDescent="0.25">
      <c r="A315" t="s">
        <v>8742</v>
      </c>
      <c r="B315" t="s">
        <v>66</v>
      </c>
      <c r="C315" t="s">
        <v>3125</v>
      </c>
      <c r="D315" t="s">
        <v>3124</v>
      </c>
      <c r="E315" s="2">
        <v>44559</v>
      </c>
      <c r="F315">
        <v>2021</v>
      </c>
      <c r="G315" t="s">
        <v>62</v>
      </c>
      <c r="H315" t="s">
        <v>93</v>
      </c>
      <c r="I315" t="s">
        <v>84</v>
      </c>
      <c r="M315" t="s">
        <v>72</v>
      </c>
      <c r="N315">
        <f>SUM(Table714[[#This Row],[Mitigation ($ million)]], Table714[[#This Row],[Adaptation ($ million)]])</f>
        <v>108</v>
      </c>
      <c r="O315">
        <v>2.68</v>
      </c>
      <c r="P315">
        <v>105.32</v>
      </c>
      <c r="S315" s="21" t="s">
        <v>3126</v>
      </c>
      <c r="T315" s="1" t="s">
        <v>8795</v>
      </c>
    </row>
    <row r="316" spans="1:20" x14ac:dyDescent="0.25">
      <c r="A316" t="s">
        <v>8742</v>
      </c>
      <c r="B316" t="s">
        <v>91</v>
      </c>
      <c r="C316" t="s">
        <v>3324</v>
      </c>
      <c r="D316" t="s">
        <v>3323</v>
      </c>
      <c r="E316" s="2">
        <v>44559</v>
      </c>
      <c r="F316">
        <v>2021</v>
      </c>
      <c r="G316" t="s">
        <v>88</v>
      </c>
      <c r="H316" t="s">
        <v>2564</v>
      </c>
      <c r="I316" t="s">
        <v>128</v>
      </c>
      <c r="J316">
        <v>68</v>
      </c>
      <c r="M316" t="s">
        <v>72</v>
      </c>
      <c r="N316">
        <f>SUM(Table714[[#This Row],[Mitigation ($ million)]], Table714[[#This Row],[Adaptation ($ million)]])</f>
        <v>11.6</v>
      </c>
      <c r="P316">
        <v>11.6</v>
      </c>
      <c r="S316" s="21" t="s">
        <v>3325</v>
      </c>
      <c r="T316" s="1" t="s">
        <v>8795</v>
      </c>
    </row>
    <row r="317" spans="1:20" x14ac:dyDescent="0.25">
      <c r="A317" t="s">
        <v>8742</v>
      </c>
      <c r="B317" t="s">
        <v>91</v>
      </c>
      <c r="C317" t="s">
        <v>3324</v>
      </c>
      <c r="D317" t="s">
        <v>3323</v>
      </c>
      <c r="E317" s="2">
        <v>44559</v>
      </c>
      <c r="F317">
        <v>2021</v>
      </c>
      <c r="G317" t="s">
        <v>88</v>
      </c>
      <c r="H317" t="s">
        <v>93</v>
      </c>
      <c r="I317" t="s">
        <v>128</v>
      </c>
      <c r="M317" t="s">
        <v>72</v>
      </c>
      <c r="N317">
        <f>SUM(Table714[[#This Row],[Mitigation ($ million)]], Table714[[#This Row],[Adaptation ($ million)]])</f>
        <v>10</v>
      </c>
      <c r="O317">
        <v>8.9</v>
      </c>
      <c r="P317">
        <v>1.1000000000000001</v>
      </c>
      <c r="S317" s="21" t="s">
        <v>3325</v>
      </c>
      <c r="T317" s="1" t="s">
        <v>8795</v>
      </c>
    </row>
    <row r="318" spans="1:20" x14ac:dyDescent="0.25">
      <c r="A318" t="s">
        <v>8742</v>
      </c>
      <c r="B318" t="s">
        <v>66</v>
      </c>
      <c r="C318" t="s">
        <v>3474</v>
      </c>
      <c r="D318" t="s">
        <v>3473</v>
      </c>
      <c r="E318" s="2">
        <v>44559</v>
      </c>
      <c r="F318">
        <v>2021</v>
      </c>
      <c r="G318" t="s">
        <v>79</v>
      </c>
      <c r="H318" t="s">
        <v>68</v>
      </c>
      <c r="I318" t="s">
        <v>128</v>
      </c>
      <c r="J318">
        <v>0.75</v>
      </c>
      <c r="M318" t="s">
        <v>72</v>
      </c>
      <c r="N318">
        <f>SUM(Table714[[#This Row],[Mitigation ($ million)]], Table714[[#This Row],[Adaptation ($ million)]])</f>
        <v>0.18</v>
      </c>
      <c r="O318">
        <v>0.06</v>
      </c>
      <c r="P318">
        <v>0.12</v>
      </c>
      <c r="S318" s="21" t="s">
        <v>3475</v>
      </c>
      <c r="T318" s="1" t="s">
        <v>8795</v>
      </c>
    </row>
    <row r="319" spans="1:20" x14ac:dyDescent="0.25">
      <c r="A319" t="s">
        <v>8742</v>
      </c>
      <c r="B319" t="s">
        <v>66</v>
      </c>
      <c r="C319" t="s">
        <v>3466</v>
      </c>
      <c r="D319" t="s">
        <v>3465</v>
      </c>
      <c r="E319" s="2">
        <v>44560</v>
      </c>
      <c r="F319">
        <v>2021</v>
      </c>
      <c r="G319" t="s">
        <v>430</v>
      </c>
      <c r="H319" t="s">
        <v>68</v>
      </c>
      <c r="I319" t="s">
        <v>117</v>
      </c>
      <c r="J319">
        <v>1.1000000000000001</v>
      </c>
      <c r="M319" t="s">
        <v>25</v>
      </c>
      <c r="N319">
        <f>SUM(Table714[[#This Row],[Mitigation ($ million)]], Table714[[#This Row],[Adaptation ($ million)]])</f>
        <v>0.6</v>
      </c>
      <c r="O319">
        <v>0.6</v>
      </c>
      <c r="S319" s="21" t="s">
        <v>3467</v>
      </c>
      <c r="T319" s="1" t="s">
        <v>8795</v>
      </c>
    </row>
    <row r="320" spans="1:20" x14ac:dyDescent="0.25">
      <c r="A320" t="s">
        <v>8742</v>
      </c>
      <c r="B320" t="s">
        <v>66</v>
      </c>
      <c r="C320" t="s">
        <v>3466</v>
      </c>
      <c r="D320" t="s">
        <v>3465</v>
      </c>
      <c r="E320" s="2">
        <v>44560</v>
      </c>
      <c r="F320">
        <v>2021</v>
      </c>
      <c r="G320" t="s">
        <v>430</v>
      </c>
      <c r="H320" t="s">
        <v>68</v>
      </c>
      <c r="I320" t="s">
        <v>117</v>
      </c>
      <c r="M320" t="s">
        <v>25</v>
      </c>
      <c r="N320">
        <f>SUM(Table714[[#This Row],[Mitigation ($ million)]], Table714[[#This Row],[Adaptation ($ million)]])</f>
        <v>0.5</v>
      </c>
      <c r="O320">
        <v>0.5</v>
      </c>
      <c r="S320" s="21" t="s">
        <v>3467</v>
      </c>
      <c r="T320" s="1" t="s">
        <v>8795</v>
      </c>
    </row>
    <row r="321" spans="1:20" x14ac:dyDescent="0.25">
      <c r="A321" t="s">
        <v>8742</v>
      </c>
      <c r="B321" t="s">
        <v>66</v>
      </c>
      <c r="C321" t="s">
        <v>3447</v>
      </c>
      <c r="D321" t="s">
        <v>3225</v>
      </c>
      <c r="E321" s="2">
        <v>44561</v>
      </c>
      <c r="F321">
        <v>2021</v>
      </c>
      <c r="G321" t="s">
        <v>88</v>
      </c>
      <c r="H321" t="s">
        <v>68</v>
      </c>
      <c r="I321" t="s">
        <v>71</v>
      </c>
      <c r="M321" t="s">
        <v>72</v>
      </c>
      <c r="N321">
        <f>SUM(Table714[[#This Row],[Mitigation ($ million)]], Table714[[#This Row],[Adaptation ($ million)]])</f>
        <v>0.75</v>
      </c>
      <c r="O321">
        <v>0.75</v>
      </c>
      <c r="S321" s="21" t="s">
        <v>3227</v>
      </c>
      <c r="T321" s="1" t="s">
        <v>8795</v>
      </c>
    </row>
    <row r="322" spans="1:20" x14ac:dyDescent="0.25">
      <c r="A322" t="s">
        <v>8742</v>
      </c>
      <c r="B322" t="s">
        <v>66</v>
      </c>
      <c r="C322" t="s">
        <v>3447</v>
      </c>
      <c r="D322" t="s">
        <v>3225</v>
      </c>
      <c r="E322" s="2">
        <v>44561</v>
      </c>
      <c r="F322">
        <v>2021</v>
      </c>
      <c r="G322" t="s">
        <v>88</v>
      </c>
      <c r="H322" t="s">
        <v>68</v>
      </c>
      <c r="I322" t="s">
        <v>71</v>
      </c>
      <c r="M322" t="s">
        <v>72</v>
      </c>
      <c r="N322">
        <f>SUM(Table714[[#This Row],[Mitigation ($ million)]], Table714[[#This Row],[Adaptation ($ million)]])</f>
        <v>0.25</v>
      </c>
      <c r="O322">
        <v>0.25</v>
      </c>
      <c r="S322" s="21" t="s">
        <v>3227</v>
      </c>
      <c r="T322" s="1" t="s">
        <v>8795</v>
      </c>
    </row>
    <row r="323" spans="1:20" x14ac:dyDescent="0.25">
      <c r="A323" t="s">
        <v>8742</v>
      </c>
      <c r="B323" t="s">
        <v>66</v>
      </c>
      <c r="C323" t="s">
        <v>3297</v>
      </c>
      <c r="D323" t="s">
        <v>3296</v>
      </c>
      <c r="E323" s="2">
        <v>44561</v>
      </c>
      <c r="F323">
        <v>2021</v>
      </c>
      <c r="G323" t="s">
        <v>201</v>
      </c>
      <c r="H323" t="s">
        <v>93</v>
      </c>
      <c r="I323" t="s">
        <v>84</v>
      </c>
      <c r="J323">
        <v>81.73</v>
      </c>
      <c r="M323" t="s">
        <v>25</v>
      </c>
      <c r="N323">
        <f>SUM(Table714[[#This Row],[Mitigation ($ million)]], Table714[[#This Row],[Adaptation ($ million)]])</f>
        <v>2</v>
      </c>
      <c r="O323">
        <v>2</v>
      </c>
      <c r="S323" s="21" t="s">
        <v>3298</v>
      </c>
      <c r="T323" s="1" t="s">
        <v>8795</v>
      </c>
    </row>
    <row r="324" spans="1:20" x14ac:dyDescent="0.25">
      <c r="A324" t="s">
        <v>8742</v>
      </c>
      <c r="B324" t="s">
        <v>66</v>
      </c>
      <c r="C324" t="s">
        <v>3297</v>
      </c>
      <c r="D324" t="s">
        <v>3296</v>
      </c>
      <c r="E324" s="2">
        <v>44561</v>
      </c>
      <c r="F324">
        <v>2021</v>
      </c>
      <c r="G324" t="s">
        <v>201</v>
      </c>
      <c r="H324" t="s">
        <v>93</v>
      </c>
      <c r="I324" t="s">
        <v>117</v>
      </c>
      <c r="M324" t="s">
        <v>25</v>
      </c>
      <c r="N324">
        <f>SUM(Table714[[#This Row],[Mitigation ($ million)]], Table714[[#This Row],[Adaptation ($ million)]])</f>
        <v>7</v>
      </c>
      <c r="O324">
        <v>7</v>
      </c>
      <c r="S324" s="21" t="s">
        <v>3298</v>
      </c>
      <c r="T324" s="1" t="s">
        <v>8795</v>
      </c>
    </row>
    <row r="325" spans="1:20" x14ac:dyDescent="0.25">
      <c r="A325" t="s">
        <v>8742</v>
      </c>
      <c r="B325" t="s">
        <v>66</v>
      </c>
      <c r="C325" t="s">
        <v>3297</v>
      </c>
      <c r="D325" t="s">
        <v>3296</v>
      </c>
      <c r="E325" s="2">
        <v>44561</v>
      </c>
      <c r="F325">
        <v>2021</v>
      </c>
      <c r="G325" t="s">
        <v>201</v>
      </c>
      <c r="H325" t="s">
        <v>93</v>
      </c>
      <c r="I325" t="s">
        <v>84</v>
      </c>
      <c r="M325" t="s">
        <v>25</v>
      </c>
      <c r="N325">
        <f>SUM(Table714[[#This Row],[Mitigation ($ million)]], Table714[[#This Row],[Adaptation ($ million)]])</f>
        <v>0</v>
      </c>
      <c r="S325" s="21" t="s">
        <v>3298</v>
      </c>
      <c r="T325" s="1" t="s">
        <v>8795</v>
      </c>
    </row>
    <row r="326" spans="1:20" x14ac:dyDescent="0.25">
      <c r="A326" t="s">
        <v>8742</v>
      </c>
      <c r="B326" t="s">
        <v>66</v>
      </c>
      <c r="C326" t="s">
        <v>3297</v>
      </c>
      <c r="D326" t="s">
        <v>3296</v>
      </c>
      <c r="E326" s="2">
        <v>44561</v>
      </c>
      <c r="F326">
        <v>2021</v>
      </c>
      <c r="G326" t="s">
        <v>201</v>
      </c>
      <c r="H326" t="s">
        <v>150</v>
      </c>
      <c r="I326" t="s">
        <v>117</v>
      </c>
      <c r="M326" t="s">
        <v>25</v>
      </c>
      <c r="N326">
        <f>SUM(Table714[[#This Row],[Mitigation ($ million)]], Table714[[#This Row],[Adaptation ($ million)]])</f>
        <v>2</v>
      </c>
      <c r="O326">
        <v>2</v>
      </c>
      <c r="S326" s="21" t="s">
        <v>3298</v>
      </c>
      <c r="T326" s="1" t="s">
        <v>8795</v>
      </c>
    </row>
    <row r="327" spans="1:20" x14ac:dyDescent="0.25">
      <c r="A327" t="s">
        <v>8742</v>
      </c>
      <c r="B327" t="s">
        <v>66</v>
      </c>
      <c r="C327" t="s">
        <v>3405</v>
      </c>
      <c r="D327" t="s">
        <v>3213</v>
      </c>
      <c r="E327" s="2">
        <v>44561</v>
      </c>
      <c r="F327">
        <v>2021</v>
      </c>
      <c r="G327" t="s">
        <v>88</v>
      </c>
      <c r="H327" t="s">
        <v>68</v>
      </c>
      <c r="I327" t="s">
        <v>71</v>
      </c>
      <c r="M327" t="s">
        <v>72</v>
      </c>
      <c r="N327">
        <f>SUM(Table714[[#This Row],[Mitigation ($ million)]], Table714[[#This Row],[Adaptation ($ million)]])</f>
        <v>0</v>
      </c>
      <c r="S327" s="21" t="s">
        <v>3215</v>
      </c>
      <c r="T327" s="1" t="s">
        <v>8795</v>
      </c>
    </row>
    <row r="328" spans="1:20" x14ac:dyDescent="0.25">
      <c r="A328" t="s">
        <v>8742</v>
      </c>
      <c r="B328" t="s">
        <v>66</v>
      </c>
      <c r="C328" t="s">
        <v>3121</v>
      </c>
      <c r="D328" t="s">
        <v>3120</v>
      </c>
      <c r="E328" s="2">
        <v>44561</v>
      </c>
      <c r="F328">
        <v>2021</v>
      </c>
      <c r="G328" t="s">
        <v>715</v>
      </c>
      <c r="H328" t="s">
        <v>150</v>
      </c>
      <c r="I328" t="s">
        <v>117</v>
      </c>
      <c r="J328">
        <v>36.200000000000003</v>
      </c>
      <c r="M328" t="s">
        <v>72</v>
      </c>
      <c r="N328">
        <f>SUM(Table714[[#This Row],[Mitigation ($ million)]], Table714[[#This Row],[Adaptation ($ million)]])</f>
        <v>9.3000000000000007</v>
      </c>
      <c r="O328">
        <v>7.2</v>
      </c>
      <c r="P328">
        <v>2.1</v>
      </c>
      <c r="S328" s="21" t="s">
        <v>3123</v>
      </c>
      <c r="T328" s="1" t="s">
        <v>8795</v>
      </c>
    </row>
    <row r="329" spans="1:20" x14ac:dyDescent="0.25">
      <c r="A329" t="s">
        <v>8742</v>
      </c>
      <c r="B329" t="s">
        <v>66</v>
      </c>
      <c r="C329" t="s">
        <v>3260</v>
      </c>
      <c r="D329" t="s">
        <v>3259</v>
      </c>
      <c r="E329" s="2">
        <v>44561</v>
      </c>
      <c r="F329">
        <v>2021</v>
      </c>
      <c r="G329" t="s">
        <v>113</v>
      </c>
      <c r="H329" t="s">
        <v>93</v>
      </c>
      <c r="I329" t="s">
        <v>141</v>
      </c>
      <c r="J329">
        <v>1411.5</v>
      </c>
      <c r="M329" t="s">
        <v>72</v>
      </c>
      <c r="N329">
        <f>SUM(Table714[[#This Row],[Mitigation ($ million)]], Table714[[#This Row],[Adaptation ($ million)]])</f>
        <v>123.8</v>
      </c>
      <c r="O329">
        <v>29.3</v>
      </c>
      <c r="P329">
        <v>94.5</v>
      </c>
      <c r="S329" s="21" t="s">
        <v>3261</v>
      </c>
      <c r="T329" s="1" t="s">
        <v>8795</v>
      </c>
    </row>
    <row r="330" spans="1:20" x14ac:dyDescent="0.25">
      <c r="A330" t="s">
        <v>8742</v>
      </c>
      <c r="B330" t="s">
        <v>66</v>
      </c>
      <c r="C330" t="s">
        <v>3428</v>
      </c>
      <c r="D330" t="s">
        <v>3228</v>
      </c>
      <c r="E330" s="2">
        <v>44561</v>
      </c>
      <c r="F330">
        <v>2021</v>
      </c>
      <c r="G330" t="s">
        <v>88</v>
      </c>
      <c r="H330" t="s">
        <v>68</v>
      </c>
      <c r="I330" t="s">
        <v>71</v>
      </c>
      <c r="M330" t="s">
        <v>25</v>
      </c>
      <c r="N330">
        <f>SUM(Table714[[#This Row],[Mitigation ($ million)]], Table714[[#This Row],[Adaptation ($ million)]])</f>
        <v>0.1</v>
      </c>
      <c r="O330">
        <v>0.1</v>
      </c>
      <c r="S330" s="21" t="s">
        <v>3230</v>
      </c>
      <c r="T330" s="1" t="s">
        <v>8795</v>
      </c>
    </row>
    <row r="331" spans="1:20" x14ac:dyDescent="0.25">
      <c r="A331" t="s">
        <v>8742</v>
      </c>
      <c r="B331" t="s">
        <v>66</v>
      </c>
      <c r="C331" t="s">
        <v>3476</v>
      </c>
      <c r="D331" t="s">
        <v>3204</v>
      </c>
      <c r="E331" s="2">
        <v>44561</v>
      </c>
      <c r="F331">
        <v>2021</v>
      </c>
      <c r="G331" t="s">
        <v>88</v>
      </c>
      <c r="H331" t="s">
        <v>68</v>
      </c>
      <c r="I331" t="s">
        <v>132</v>
      </c>
      <c r="M331" t="s">
        <v>72</v>
      </c>
      <c r="N331">
        <f>SUM(Table714[[#This Row],[Mitigation ($ million)]], Table714[[#This Row],[Adaptation ($ million)]])</f>
        <v>0.15</v>
      </c>
      <c r="O331">
        <v>0.15</v>
      </c>
      <c r="S331" s="21" t="s">
        <v>3206</v>
      </c>
      <c r="T331" s="1" t="s">
        <v>8795</v>
      </c>
    </row>
    <row r="332" spans="1:20" x14ac:dyDescent="0.25">
      <c r="A332" t="s">
        <v>8742</v>
      </c>
      <c r="B332" t="s">
        <v>66</v>
      </c>
      <c r="C332" t="s">
        <v>3476</v>
      </c>
      <c r="D332" t="s">
        <v>3204</v>
      </c>
      <c r="E332" s="2">
        <v>44561</v>
      </c>
      <c r="F332">
        <v>2021</v>
      </c>
      <c r="G332" t="s">
        <v>88</v>
      </c>
      <c r="H332" t="s">
        <v>68</v>
      </c>
      <c r="I332" t="s">
        <v>132</v>
      </c>
      <c r="M332" t="s">
        <v>72</v>
      </c>
      <c r="N332">
        <f>SUM(Table714[[#This Row],[Mitigation ($ million)]], Table714[[#This Row],[Adaptation ($ million)]])</f>
        <v>0.20200000000000001</v>
      </c>
      <c r="O332">
        <v>8.8374999999999995E-2</v>
      </c>
      <c r="P332">
        <v>0.113625</v>
      </c>
      <c r="S332" s="21" t="s">
        <v>3206</v>
      </c>
      <c r="T332" s="1" t="s">
        <v>8795</v>
      </c>
    </row>
    <row r="333" spans="1:20" x14ac:dyDescent="0.25">
      <c r="A333" t="s">
        <v>8742</v>
      </c>
      <c r="B333" t="s">
        <v>66</v>
      </c>
      <c r="C333" t="s">
        <v>3468</v>
      </c>
      <c r="D333" t="s">
        <v>3222</v>
      </c>
      <c r="E333" s="2">
        <v>44561</v>
      </c>
      <c r="F333">
        <v>2021</v>
      </c>
      <c r="G333" t="s">
        <v>88</v>
      </c>
      <c r="H333" t="s">
        <v>68</v>
      </c>
      <c r="I333" t="s">
        <v>71</v>
      </c>
      <c r="M333" t="s">
        <v>72</v>
      </c>
      <c r="N333">
        <f>SUM(Table714[[#This Row],[Mitigation ($ million)]], Table714[[#This Row],[Adaptation ($ million)]])</f>
        <v>0</v>
      </c>
      <c r="S333" s="21" t="s">
        <v>3224</v>
      </c>
      <c r="T333" s="1" t="s">
        <v>8795</v>
      </c>
    </row>
    <row r="334" spans="1:20" x14ac:dyDescent="0.25">
      <c r="A334" t="s">
        <v>8742</v>
      </c>
      <c r="B334" t="s">
        <v>66</v>
      </c>
      <c r="C334" t="s">
        <v>3456</v>
      </c>
      <c r="D334" t="s">
        <v>3455</v>
      </c>
      <c r="E334" s="2">
        <v>44561</v>
      </c>
      <c r="F334">
        <v>2021</v>
      </c>
      <c r="G334" t="s">
        <v>168</v>
      </c>
      <c r="H334" t="s">
        <v>68</v>
      </c>
      <c r="I334" t="s">
        <v>117</v>
      </c>
      <c r="J334">
        <v>3</v>
      </c>
      <c r="M334" t="s">
        <v>25</v>
      </c>
      <c r="N334">
        <f>SUM(Table714[[#This Row],[Mitigation ($ million)]], Table714[[#This Row],[Adaptation ($ million)]])</f>
        <v>0</v>
      </c>
      <c r="S334" s="21" t="s">
        <v>3457</v>
      </c>
      <c r="T334" s="1" t="s">
        <v>8795</v>
      </c>
    </row>
    <row r="335" spans="1:20" x14ac:dyDescent="0.25">
      <c r="A335" t="s">
        <v>8742</v>
      </c>
      <c r="B335" t="s">
        <v>66</v>
      </c>
      <c r="C335" t="s">
        <v>3456</v>
      </c>
      <c r="D335" t="s">
        <v>3455</v>
      </c>
      <c r="E335" s="2">
        <v>44561</v>
      </c>
      <c r="F335">
        <v>2021</v>
      </c>
      <c r="G335" t="s">
        <v>168</v>
      </c>
      <c r="H335" t="s">
        <v>68</v>
      </c>
      <c r="I335" t="s">
        <v>117</v>
      </c>
      <c r="M335" t="s">
        <v>25</v>
      </c>
      <c r="N335">
        <f>SUM(Table714[[#This Row],[Mitigation ($ million)]], Table714[[#This Row],[Adaptation ($ million)]])</f>
        <v>0.75</v>
      </c>
      <c r="O335">
        <v>0.75</v>
      </c>
      <c r="S335" s="21" t="s">
        <v>3457</v>
      </c>
      <c r="T335" s="1" t="s">
        <v>8795</v>
      </c>
    </row>
    <row r="336" spans="1:20" x14ac:dyDescent="0.25">
      <c r="A336" t="s">
        <v>8742</v>
      </c>
      <c r="B336" t="s">
        <v>66</v>
      </c>
      <c r="C336" t="s">
        <v>3058</v>
      </c>
      <c r="D336" t="s">
        <v>3057</v>
      </c>
      <c r="E336" s="2">
        <v>44565</v>
      </c>
      <c r="F336">
        <v>2022</v>
      </c>
      <c r="G336" t="s">
        <v>104</v>
      </c>
      <c r="H336" t="s">
        <v>210</v>
      </c>
      <c r="I336" t="s">
        <v>141</v>
      </c>
      <c r="J336">
        <v>0.15</v>
      </c>
      <c r="M336" t="s">
        <v>24</v>
      </c>
      <c r="N336">
        <f>SUM(Table714[[#This Row],[Mitigation ($ million)]], Table714[[#This Row],[Adaptation ($ million)]])</f>
        <v>0.15</v>
      </c>
      <c r="O336">
        <v>0.15</v>
      </c>
      <c r="S336" s="21"/>
      <c r="T336" s="1" t="s">
        <v>8796</v>
      </c>
    </row>
    <row r="337" spans="1:20" x14ac:dyDescent="0.25">
      <c r="A337" t="s">
        <v>8742</v>
      </c>
      <c r="B337" t="s">
        <v>91</v>
      </c>
      <c r="C337" t="s">
        <v>231</v>
      </c>
      <c r="D337" t="s">
        <v>230</v>
      </c>
      <c r="E337" s="2">
        <v>44578</v>
      </c>
      <c r="F337">
        <v>2022</v>
      </c>
      <c r="G337" t="s">
        <v>88</v>
      </c>
      <c r="H337" t="s">
        <v>2524</v>
      </c>
      <c r="I337" t="s">
        <v>128</v>
      </c>
      <c r="J337">
        <v>3.5</v>
      </c>
      <c r="M337" t="s">
        <v>25</v>
      </c>
      <c r="N337">
        <f>SUM(Table714[[#This Row],[Mitigation ($ million)]], Table714[[#This Row],[Adaptation ($ million)]])</f>
        <v>0.43</v>
      </c>
      <c r="P337">
        <v>0.43</v>
      </c>
      <c r="S337" s="21" t="s">
        <v>233</v>
      </c>
      <c r="T337" s="1" t="s">
        <v>8796</v>
      </c>
    </row>
    <row r="338" spans="1:20" x14ac:dyDescent="0.25">
      <c r="A338" t="s">
        <v>8742</v>
      </c>
      <c r="B338" t="s">
        <v>66</v>
      </c>
      <c r="C338" t="s">
        <v>2350</v>
      </c>
      <c r="D338" t="s">
        <v>2349</v>
      </c>
      <c r="E338" s="2">
        <v>44594</v>
      </c>
      <c r="F338">
        <v>2022</v>
      </c>
      <c r="G338" t="s">
        <v>216</v>
      </c>
      <c r="H338" t="s">
        <v>68</v>
      </c>
      <c r="I338" t="s">
        <v>141</v>
      </c>
      <c r="J338">
        <v>0.22500000000000001</v>
      </c>
      <c r="M338" t="s">
        <v>72</v>
      </c>
      <c r="N338">
        <f>SUM(Table714[[#This Row],[Mitigation ($ million)]], Table714[[#This Row],[Adaptation ($ million)]])</f>
        <v>0.12375</v>
      </c>
      <c r="O338">
        <v>0.10125000000000001</v>
      </c>
      <c r="P338">
        <v>2.2499999999999999E-2</v>
      </c>
      <c r="S338" s="21" t="s">
        <v>2351</v>
      </c>
      <c r="T338" s="1" t="s">
        <v>8796</v>
      </c>
    </row>
    <row r="339" spans="1:20" x14ac:dyDescent="0.25">
      <c r="A339" t="s">
        <v>8742</v>
      </c>
      <c r="B339" t="s">
        <v>66</v>
      </c>
      <c r="C339" t="s">
        <v>2350</v>
      </c>
      <c r="D339" t="s">
        <v>2349</v>
      </c>
      <c r="E339" s="2">
        <v>44594</v>
      </c>
      <c r="F339">
        <v>2022</v>
      </c>
      <c r="G339" t="s">
        <v>216</v>
      </c>
      <c r="H339" t="s">
        <v>68</v>
      </c>
      <c r="I339" t="s">
        <v>117</v>
      </c>
      <c r="M339" t="s">
        <v>72</v>
      </c>
      <c r="N339">
        <f>SUM(Table714[[#This Row],[Mitigation ($ million)]], Table714[[#This Row],[Adaptation ($ million)]])</f>
        <v>0.10125000000000001</v>
      </c>
      <c r="O339">
        <v>3.3750000000000002E-2</v>
      </c>
      <c r="P339">
        <v>6.7500000000000004E-2</v>
      </c>
      <c r="S339" s="21" t="s">
        <v>2351</v>
      </c>
      <c r="T339" s="1" t="s">
        <v>8796</v>
      </c>
    </row>
    <row r="340" spans="1:20" x14ac:dyDescent="0.25">
      <c r="A340" t="s">
        <v>8742</v>
      </c>
      <c r="B340" t="s">
        <v>91</v>
      </c>
      <c r="C340" t="s">
        <v>703</v>
      </c>
      <c r="D340" t="s">
        <v>702</v>
      </c>
      <c r="E340" s="2">
        <v>44603</v>
      </c>
      <c r="F340">
        <v>2022</v>
      </c>
      <c r="G340" t="s">
        <v>88</v>
      </c>
      <c r="H340" t="s">
        <v>2524</v>
      </c>
      <c r="I340" t="s">
        <v>84</v>
      </c>
      <c r="M340" t="s">
        <v>24</v>
      </c>
      <c r="N340">
        <f>SUM(Table714[[#This Row],[Mitigation ($ million)]], Table714[[#This Row],[Adaptation ($ million)]])</f>
        <v>1.00377253595112</v>
      </c>
      <c r="O340">
        <v>1.00377253595112</v>
      </c>
      <c r="S340" s="21" t="s">
        <v>705</v>
      </c>
      <c r="T340" s="1" t="s">
        <v>8796</v>
      </c>
    </row>
    <row r="341" spans="1:20" x14ac:dyDescent="0.25">
      <c r="A341" t="s">
        <v>8742</v>
      </c>
      <c r="B341" t="s">
        <v>66</v>
      </c>
      <c r="C341" t="s">
        <v>2906</v>
      </c>
      <c r="D341" t="s">
        <v>2905</v>
      </c>
      <c r="E341" s="2">
        <v>44603</v>
      </c>
      <c r="F341">
        <v>2022</v>
      </c>
      <c r="G341" t="s">
        <v>104</v>
      </c>
      <c r="H341" t="s">
        <v>210</v>
      </c>
      <c r="I341" t="s">
        <v>117</v>
      </c>
      <c r="J341">
        <v>0.22500000000000001</v>
      </c>
      <c r="M341" t="s">
        <v>25</v>
      </c>
      <c r="N341">
        <f>SUM(Table714[[#This Row],[Mitigation ($ million)]], Table714[[#This Row],[Adaptation ($ million)]])</f>
        <v>0.22500000000000001</v>
      </c>
      <c r="P341">
        <v>0.22500000000000001</v>
      </c>
      <c r="S341" s="21"/>
      <c r="T341" s="1" t="s">
        <v>8796</v>
      </c>
    </row>
    <row r="342" spans="1:20" x14ac:dyDescent="0.25">
      <c r="A342" t="s">
        <v>8742</v>
      </c>
      <c r="B342" t="s">
        <v>91</v>
      </c>
      <c r="C342" t="s">
        <v>2517</v>
      </c>
      <c r="D342" t="s">
        <v>2516</v>
      </c>
      <c r="E342" s="2">
        <v>44606</v>
      </c>
      <c r="F342">
        <v>2022</v>
      </c>
      <c r="G342" t="s">
        <v>104</v>
      </c>
      <c r="H342" t="s">
        <v>68</v>
      </c>
      <c r="I342" t="s">
        <v>117</v>
      </c>
      <c r="J342">
        <v>1</v>
      </c>
      <c r="M342" t="s">
        <v>72</v>
      </c>
      <c r="N342">
        <f>SUM(Table714[[#This Row],[Mitigation ($ million)]], Table714[[#This Row],[Adaptation ($ million)]])</f>
        <v>0.16670000000000001</v>
      </c>
      <c r="O342">
        <v>0.1</v>
      </c>
      <c r="P342">
        <v>6.6699999999999995E-2</v>
      </c>
      <c r="S342" s="21" t="s">
        <v>2518</v>
      </c>
      <c r="T342" s="1" t="s">
        <v>8796</v>
      </c>
    </row>
    <row r="343" spans="1:20" x14ac:dyDescent="0.25">
      <c r="A343" t="s">
        <v>8742</v>
      </c>
      <c r="B343" t="s">
        <v>91</v>
      </c>
      <c r="C343" t="s">
        <v>2517</v>
      </c>
      <c r="D343" t="s">
        <v>2516</v>
      </c>
      <c r="E343" s="2">
        <v>44606</v>
      </c>
      <c r="F343">
        <v>2022</v>
      </c>
      <c r="G343" t="s">
        <v>104</v>
      </c>
      <c r="H343" t="s">
        <v>68</v>
      </c>
      <c r="I343" t="s">
        <v>141</v>
      </c>
      <c r="M343" t="s">
        <v>72</v>
      </c>
      <c r="N343">
        <f>SUM(Table714[[#This Row],[Mitigation ($ million)]], Table714[[#This Row],[Adaptation ($ million)]])</f>
        <v>0.16670000000000001</v>
      </c>
      <c r="O343">
        <v>0.1</v>
      </c>
      <c r="P343">
        <v>6.6699999999999995E-2</v>
      </c>
      <c r="S343" s="21" t="s">
        <v>2518</v>
      </c>
      <c r="T343" s="1" t="s">
        <v>8796</v>
      </c>
    </row>
    <row r="344" spans="1:20" x14ac:dyDescent="0.25">
      <c r="A344" t="s">
        <v>8742</v>
      </c>
      <c r="B344" t="s">
        <v>91</v>
      </c>
      <c r="C344" t="s">
        <v>2517</v>
      </c>
      <c r="D344" t="s">
        <v>2516</v>
      </c>
      <c r="E344" s="2">
        <v>44606</v>
      </c>
      <c r="F344">
        <v>2022</v>
      </c>
      <c r="G344" t="s">
        <v>104</v>
      </c>
      <c r="H344" t="s">
        <v>68</v>
      </c>
      <c r="I344" t="s">
        <v>332</v>
      </c>
      <c r="M344" t="s">
        <v>72</v>
      </c>
      <c r="N344">
        <f>SUM(Table714[[#This Row],[Mitigation ($ million)]], Table714[[#This Row],[Adaptation ($ million)]])</f>
        <v>0.16660000000000003</v>
      </c>
      <c r="O344">
        <v>0.1</v>
      </c>
      <c r="P344">
        <v>6.6600000000000006E-2</v>
      </c>
      <c r="S344" s="21" t="s">
        <v>2518</v>
      </c>
      <c r="T344" s="1" t="s">
        <v>8796</v>
      </c>
    </row>
    <row r="345" spans="1:20" x14ac:dyDescent="0.25">
      <c r="A345" t="s">
        <v>8742</v>
      </c>
      <c r="B345" t="s">
        <v>91</v>
      </c>
      <c r="C345" t="s">
        <v>2517</v>
      </c>
      <c r="D345" t="s">
        <v>2516</v>
      </c>
      <c r="E345" s="2">
        <v>44606</v>
      </c>
      <c r="F345">
        <v>2022</v>
      </c>
      <c r="G345" t="s">
        <v>104</v>
      </c>
      <c r="H345" t="s">
        <v>68</v>
      </c>
      <c r="I345" t="s">
        <v>475</v>
      </c>
      <c r="M345" t="s">
        <v>72</v>
      </c>
      <c r="N345">
        <f>SUM(Table714[[#This Row],[Mitigation ($ million)]], Table714[[#This Row],[Adaptation ($ million)]])</f>
        <v>0.16660000000000003</v>
      </c>
      <c r="O345">
        <v>0.1</v>
      </c>
      <c r="P345">
        <v>6.6600000000000006E-2</v>
      </c>
      <c r="S345" s="21" t="s">
        <v>2518</v>
      </c>
      <c r="T345" s="1" t="s">
        <v>8796</v>
      </c>
    </row>
    <row r="346" spans="1:20" x14ac:dyDescent="0.25">
      <c r="A346" t="s">
        <v>8742</v>
      </c>
      <c r="B346" t="s">
        <v>91</v>
      </c>
      <c r="C346" t="s">
        <v>2517</v>
      </c>
      <c r="D346" t="s">
        <v>2516</v>
      </c>
      <c r="E346" s="2">
        <v>44606</v>
      </c>
      <c r="F346">
        <v>2022</v>
      </c>
      <c r="G346" t="s">
        <v>104</v>
      </c>
      <c r="H346" t="s">
        <v>68</v>
      </c>
      <c r="I346" t="s">
        <v>84</v>
      </c>
      <c r="M346" t="s">
        <v>72</v>
      </c>
      <c r="N346">
        <f>SUM(Table714[[#This Row],[Mitigation ($ million)]], Table714[[#This Row],[Adaptation ($ million)]])</f>
        <v>0.16670000000000001</v>
      </c>
      <c r="O346">
        <v>0.1</v>
      </c>
      <c r="P346">
        <v>6.6699999999999995E-2</v>
      </c>
      <c r="S346" s="21" t="s">
        <v>2518</v>
      </c>
      <c r="T346" s="1" t="s">
        <v>8796</v>
      </c>
    </row>
    <row r="347" spans="1:20" x14ac:dyDescent="0.25">
      <c r="A347" t="s">
        <v>8742</v>
      </c>
      <c r="B347" t="s">
        <v>91</v>
      </c>
      <c r="C347" t="s">
        <v>2517</v>
      </c>
      <c r="D347" t="s">
        <v>2516</v>
      </c>
      <c r="E347" s="2">
        <v>44606</v>
      </c>
      <c r="F347">
        <v>2022</v>
      </c>
      <c r="G347" t="s">
        <v>104</v>
      </c>
      <c r="H347" t="s">
        <v>68</v>
      </c>
      <c r="I347" t="s">
        <v>71</v>
      </c>
      <c r="M347" t="s">
        <v>72</v>
      </c>
      <c r="N347">
        <f>SUM(Table714[[#This Row],[Mitigation ($ million)]], Table714[[#This Row],[Adaptation ($ million)]])</f>
        <v>0.16670000000000001</v>
      </c>
      <c r="O347">
        <v>0.1</v>
      </c>
      <c r="P347">
        <v>6.6699999999999995E-2</v>
      </c>
      <c r="S347" s="21" t="s">
        <v>2518</v>
      </c>
      <c r="T347" s="1" t="s">
        <v>8796</v>
      </c>
    </row>
    <row r="348" spans="1:20" x14ac:dyDescent="0.25">
      <c r="A348" t="s">
        <v>8742</v>
      </c>
      <c r="B348" t="s">
        <v>66</v>
      </c>
      <c r="C348" t="s">
        <v>2973</v>
      </c>
      <c r="D348" t="s">
        <v>2967</v>
      </c>
      <c r="E348" s="2">
        <v>44607</v>
      </c>
      <c r="F348">
        <v>2022</v>
      </c>
      <c r="G348" t="s">
        <v>113</v>
      </c>
      <c r="H348" t="s">
        <v>68</v>
      </c>
      <c r="I348" t="s">
        <v>128</v>
      </c>
      <c r="M348" t="s">
        <v>72</v>
      </c>
      <c r="N348">
        <f>SUM(Table714[[#This Row],[Mitigation ($ million)]], Table714[[#This Row],[Adaptation ($ million)]])</f>
        <v>0.34293799999999997</v>
      </c>
      <c r="O348">
        <v>7.6880000000000004E-3</v>
      </c>
      <c r="P348">
        <v>0.33524999999999999</v>
      </c>
      <c r="S348" s="21" t="s">
        <v>2972</v>
      </c>
      <c r="T348" s="1" t="s">
        <v>8796</v>
      </c>
    </row>
    <row r="349" spans="1:20" x14ac:dyDescent="0.25">
      <c r="A349" t="s">
        <v>8742</v>
      </c>
      <c r="B349" t="s">
        <v>66</v>
      </c>
      <c r="C349" t="s">
        <v>2973</v>
      </c>
      <c r="D349" t="s">
        <v>2967</v>
      </c>
      <c r="E349" s="2">
        <v>44607</v>
      </c>
      <c r="F349">
        <v>2022</v>
      </c>
      <c r="G349" t="s">
        <v>113</v>
      </c>
      <c r="H349" t="s">
        <v>68</v>
      </c>
      <c r="I349" t="s">
        <v>128</v>
      </c>
      <c r="M349" t="s">
        <v>72</v>
      </c>
      <c r="N349">
        <f>SUM(Table714[[#This Row],[Mitigation ($ million)]], Table714[[#This Row],[Adaptation ($ million)]])</f>
        <v>1.0973999999999999</v>
      </c>
      <c r="O349">
        <v>2.46E-2</v>
      </c>
      <c r="P349">
        <v>1.0728</v>
      </c>
      <c r="S349" s="21" t="s">
        <v>2972</v>
      </c>
      <c r="T349" s="1" t="s">
        <v>8796</v>
      </c>
    </row>
    <row r="350" spans="1:20" x14ac:dyDescent="0.25">
      <c r="A350" t="s">
        <v>8742</v>
      </c>
      <c r="B350" t="s">
        <v>66</v>
      </c>
      <c r="C350" t="s">
        <v>2202</v>
      </c>
      <c r="D350" t="s">
        <v>2197</v>
      </c>
      <c r="E350" s="2">
        <v>44614</v>
      </c>
      <c r="F350">
        <v>2022</v>
      </c>
      <c r="G350" t="s">
        <v>62</v>
      </c>
      <c r="H350" t="s">
        <v>68</v>
      </c>
      <c r="I350" t="s">
        <v>84</v>
      </c>
      <c r="M350" t="s">
        <v>72</v>
      </c>
      <c r="N350">
        <f>SUM(Table714[[#This Row],[Mitigation ($ million)]], Table714[[#This Row],[Adaptation ($ million)]])</f>
        <v>0</v>
      </c>
      <c r="S350" s="21" t="s">
        <v>2201</v>
      </c>
      <c r="T350" s="1" t="s">
        <v>8796</v>
      </c>
    </row>
    <row r="351" spans="1:20" x14ac:dyDescent="0.25">
      <c r="A351" t="s">
        <v>8742</v>
      </c>
      <c r="B351" t="s">
        <v>66</v>
      </c>
      <c r="C351" t="s">
        <v>537</v>
      </c>
      <c r="D351" t="s">
        <v>536</v>
      </c>
      <c r="E351" s="2">
        <v>44620</v>
      </c>
      <c r="F351">
        <v>2022</v>
      </c>
      <c r="G351" t="s">
        <v>397</v>
      </c>
      <c r="H351" t="s">
        <v>68</v>
      </c>
      <c r="I351" t="s">
        <v>128</v>
      </c>
      <c r="J351">
        <v>0.8</v>
      </c>
      <c r="M351" t="s">
        <v>25</v>
      </c>
      <c r="N351">
        <f>SUM(Table714[[#This Row],[Mitigation ($ million)]], Table714[[#This Row],[Adaptation ($ million)]])</f>
        <v>7.0800000000000002E-2</v>
      </c>
      <c r="P351">
        <v>7.0800000000000002E-2</v>
      </c>
      <c r="S351" s="21" t="s">
        <v>539</v>
      </c>
      <c r="T351" s="1" t="s">
        <v>8796</v>
      </c>
    </row>
    <row r="352" spans="1:20" x14ac:dyDescent="0.25">
      <c r="A352" t="s">
        <v>8742</v>
      </c>
      <c r="B352" t="s">
        <v>66</v>
      </c>
      <c r="C352" t="s">
        <v>537</v>
      </c>
      <c r="D352" t="s">
        <v>536</v>
      </c>
      <c r="E352" s="2">
        <v>44620</v>
      </c>
      <c r="F352">
        <v>2022</v>
      </c>
      <c r="G352" t="s">
        <v>397</v>
      </c>
      <c r="H352" t="s">
        <v>68</v>
      </c>
      <c r="I352" t="s">
        <v>128</v>
      </c>
      <c r="M352" t="s">
        <v>25</v>
      </c>
      <c r="N352">
        <f>SUM(Table714[[#This Row],[Mitigation ($ million)]], Table714[[#This Row],[Adaptation ($ million)]])</f>
        <v>0.03</v>
      </c>
      <c r="P352">
        <v>0.03</v>
      </c>
      <c r="S352" s="21" t="s">
        <v>539</v>
      </c>
      <c r="T352" s="1" t="s">
        <v>8796</v>
      </c>
    </row>
    <row r="353" spans="1:20" x14ac:dyDescent="0.25">
      <c r="A353" t="s">
        <v>8742</v>
      </c>
      <c r="B353" t="s">
        <v>66</v>
      </c>
      <c r="C353" t="s">
        <v>2670</v>
      </c>
      <c r="D353" t="s">
        <v>2669</v>
      </c>
      <c r="E353" s="2">
        <v>44621</v>
      </c>
      <c r="F353">
        <v>2022</v>
      </c>
      <c r="G353" t="s">
        <v>79</v>
      </c>
      <c r="H353" t="s">
        <v>93</v>
      </c>
      <c r="I353" t="s">
        <v>71</v>
      </c>
      <c r="J353">
        <v>430</v>
      </c>
      <c r="M353" t="s">
        <v>72</v>
      </c>
      <c r="N353">
        <f>SUM(Table714[[#This Row],[Mitigation ($ million)]], Table714[[#This Row],[Adaptation ($ million)]])</f>
        <v>19.369999999999997</v>
      </c>
      <c r="O353">
        <v>7.08</v>
      </c>
      <c r="P353">
        <v>12.29</v>
      </c>
      <c r="S353" s="21" t="s">
        <v>2672</v>
      </c>
      <c r="T353" s="1" t="s">
        <v>8796</v>
      </c>
    </row>
    <row r="354" spans="1:20" x14ac:dyDescent="0.25">
      <c r="A354" t="s">
        <v>8742</v>
      </c>
      <c r="B354" t="s">
        <v>66</v>
      </c>
      <c r="C354" t="s">
        <v>2670</v>
      </c>
      <c r="D354" t="s">
        <v>2669</v>
      </c>
      <c r="E354" s="2">
        <v>44621</v>
      </c>
      <c r="F354">
        <v>2022</v>
      </c>
      <c r="G354" t="s">
        <v>79</v>
      </c>
      <c r="H354" t="s">
        <v>93</v>
      </c>
      <c r="I354" t="s">
        <v>71</v>
      </c>
      <c r="M354" t="s">
        <v>72</v>
      </c>
      <c r="N354">
        <f>SUM(Table714[[#This Row],[Mitigation ($ million)]], Table714[[#This Row],[Adaptation ($ million)]])</f>
        <v>9.09</v>
      </c>
      <c r="P354">
        <v>9.09</v>
      </c>
      <c r="S354" s="21" t="s">
        <v>2672</v>
      </c>
      <c r="T354" s="1" t="s">
        <v>8796</v>
      </c>
    </row>
    <row r="355" spans="1:20" x14ac:dyDescent="0.25">
      <c r="A355" t="s">
        <v>8742</v>
      </c>
      <c r="B355" t="s">
        <v>66</v>
      </c>
      <c r="C355" t="s">
        <v>2670</v>
      </c>
      <c r="D355" t="s">
        <v>2669</v>
      </c>
      <c r="E355" s="2">
        <v>44621</v>
      </c>
      <c r="F355">
        <v>2022</v>
      </c>
      <c r="G355" t="s">
        <v>79</v>
      </c>
      <c r="H355" t="s">
        <v>150</v>
      </c>
      <c r="I355" t="s">
        <v>71</v>
      </c>
      <c r="M355" t="s">
        <v>72</v>
      </c>
      <c r="N355">
        <f>SUM(Table714[[#This Row],[Mitigation ($ million)]], Table714[[#This Row],[Adaptation ($ million)]])</f>
        <v>0</v>
      </c>
      <c r="S355" s="21" t="s">
        <v>2672</v>
      </c>
      <c r="T355" s="1" t="s">
        <v>8796</v>
      </c>
    </row>
    <row r="356" spans="1:20" x14ac:dyDescent="0.25">
      <c r="A356" t="s">
        <v>8742</v>
      </c>
      <c r="B356" t="s">
        <v>66</v>
      </c>
      <c r="C356" t="s">
        <v>2670</v>
      </c>
      <c r="D356" t="s">
        <v>2669</v>
      </c>
      <c r="E356" s="2">
        <v>44621</v>
      </c>
      <c r="F356">
        <v>2022</v>
      </c>
      <c r="G356" t="s">
        <v>79</v>
      </c>
      <c r="H356" t="s">
        <v>93</v>
      </c>
      <c r="I356" t="s">
        <v>71</v>
      </c>
      <c r="M356" t="s">
        <v>72</v>
      </c>
      <c r="N356">
        <f>SUM(Table714[[#This Row],[Mitigation ($ million)]], Table714[[#This Row],[Adaptation ($ million)]])</f>
        <v>45.52</v>
      </c>
      <c r="O356">
        <v>35.89</v>
      </c>
      <c r="P356">
        <v>9.6300000000000008</v>
      </c>
      <c r="S356" s="21" t="s">
        <v>2672</v>
      </c>
      <c r="T356" s="1" t="s">
        <v>8796</v>
      </c>
    </row>
    <row r="357" spans="1:20" x14ac:dyDescent="0.25">
      <c r="A357" t="s">
        <v>8742</v>
      </c>
      <c r="B357" t="s">
        <v>66</v>
      </c>
      <c r="C357" t="s">
        <v>2688</v>
      </c>
      <c r="D357" t="s">
        <v>2687</v>
      </c>
      <c r="E357" s="2">
        <v>44621</v>
      </c>
      <c r="F357">
        <v>2022</v>
      </c>
      <c r="G357" t="s">
        <v>79</v>
      </c>
      <c r="H357" t="s">
        <v>93</v>
      </c>
      <c r="I357" t="s">
        <v>117</v>
      </c>
      <c r="J357">
        <v>212.8</v>
      </c>
      <c r="M357" t="s">
        <v>25</v>
      </c>
      <c r="N357">
        <f>SUM(Table714[[#This Row],[Mitigation ($ million)]], Table714[[#This Row],[Adaptation ($ million)]])</f>
        <v>47.402000000000001</v>
      </c>
      <c r="P357">
        <v>47.402000000000001</v>
      </c>
      <c r="S357" s="21" t="s">
        <v>2690</v>
      </c>
      <c r="T357" s="1" t="s">
        <v>8796</v>
      </c>
    </row>
    <row r="358" spans="1:20" x14ac:dyDescent="0.25">
      <c r="A358" t="s">
        <v>8742</v>
      </c>
      <c r="B358" t="s">
        <v>66</v>
      </c>
      <c r="C358" t="s">
        <v>2688</v>
      </c>
      <c r="D358" t="s">
        <v>2687</v>
      </c>
      <c r="E358" s="2">
        <v>44621</v>
      </c>
      <c r="F358">
        <v>2022</v>
      </c>
      <c r="G358" t="s">
        <v>79</v>
      </c>
      <c r="H358" t="s">
        <v>150</v>
      </c>
      <c r="I358" t="s">
        <v>117</v>
      </c>
      <c r="M358" t="s">
        <v>25</v>
      </c>
      <c r="N358">
        <f>SUM(Table714[[#This Row],[Mitigation ($ million)]], Table714[[#This Row],[Adaptation ($ million)]])</f>
        <v>0</v>
      </c>
      <c r="S358" s="21" t="s">
        <v>2690</v>
      </c>
      <c r="T358" s="1" t="s">
        <v>8796</v>
      </c>
    </row>
    <row r="359" spans="1:20" x14ac:dyDescent="0.25">
      <c r="A359" t="s">
        <v>8742</v>
      </c>
      <c r="B359" t="s">
        <v>91</v>
      </c>
      <c r="C359" t="s">
        <v>2556</v>
      </c>
      <c r="D359" t="s">
        <v>2555</v>
      </c>
      <c r="E359" s="2">
        <v>44621</v>
      </c>
      <c r="F359">
        <v>2022</v>
      </c>
      <c r="G359" t="s">
        <v>2558</v>
      </c>
      <c r="H359" t="s">
        <v>2524</v>
      </c>
      <c r="I359" t="s">
        <v>128</v>
      </c>
      <c r="J359">
        <v>300</v>
      </c>
      <c r="M359" t="s">
        <v>72</v>
      </c>
      <c r="N359">
        <f>SUM(Table714[[#This Row],[Mitigation ($ million)]], Table714[[#This Row],[Adaptation ($ million)]])</f>
        <v>5</v>
      </c>
      <c r="O359">
        <v>4</v>
      </c>
      <c r="P359">
        <v>1</v>
      </c>
      <c r="S359" s="21" t="s">
        <v>2560</v>
      </c>
      <c r="T359" s="1" t="s">
        <v>8796</v>
      </c>
    </row>
    <row r="360" spans="1:20" x14ac:dyDescent="0.25">
      <c r="A360" t="s">
        <v>8742</v>
      </c>
      <c r="B360" t="s">
        <v>91</v>
      </c>
      <c r="C360" t="s">
        <v>2556</v>
      </c>
      <c r="D360" t="s">
        <v>2555</v>
      </c>
      <c r="E360" s="2">
        <v>44621</v>
      </c>
      <c r="F360">
        <v>2022</v>
      </c>
      <c r="G360" t="s">
        <v>2558</v>
      </c>
      <c r="H360" t="s">
        <v>2524</v>
      </c>
      <c r="I360" t="s">
        <v>128</v>
      </c>
      <c r="M360" t="s">
        <v>72</v>
      </c>
      <c r="N360">
        <f>SUM(Table714[[#This Row],[Mitigation ($ million)]], Table714[[#This Row],[Adaptation ($ million)]])</f>
        <v>10</v>
      </c>
      <c r="O360">
        <v>8</v>
      </c>
      <c r="P360">
        <v>2</v>
      </c>
      <c r="S360" s="21" t="s">
        <v>2560</v>
      </c>
      <c r="T360" s="1" t="s">
        <v>8796</v>
      </c>
    </row>
    <row r="361" spans="1:20" x14ac:dyDescent="0.25">
      <c r="A361" t="s">
        <v>8742</v>
      </c>
      <c r="B361" t="s">
        <v>66</v>
      </c>
      <c r="C361" t="s">
        <v>2916</v>
      </c>
      <c r="D361" t="s">
        <v>2915</v>
      </c>
      <c r="E361" s="2">
        <v>44627</v>
      </c>
      <c r="F361">
        <v>2022</v>
      </c>
      <c r="G361" t="s">
        <v>104</v>
      </c>
      <c r="H361" t="s">
        <v>210</v>
      </c>
      <c r="I361" t="s">
        <v>141</v>
      </c>
      <c r="J361">
        <v>0.15</v>
      </c>
      <c r="M361" t="s">
        <v>24</v>
      </c>
      <c r="N361">
        <f>SUM(Table714[[#This Row],[Mitigation ($ million)]], Table714[[#This Row],[Adaptation ($ million)]])</f>
        <v>0.15</v>
      </c>
      <c r="O361">
        <v>0.15</v>
      </c>
      <c r="S361" s="21"/>
      <c r="T361" s="1" t="s">
        <v>8796</v>
      </c>
    </row>
    <row r="362" spans="1:20" x14ac:dyDescent="0.25">
      <c r="A362" t="s">
        <v>8742</v>
      </c>
      <c r="B362" t="s">
        <v>66</v>
      </c>
      <c r="C362" t="s">
        <v>2968</v>
      </c>
      <c r="D362" t="s">
        <v>2967</v>
      </c>
      <c r="E362" s="2">
        <v>44629</v>
      </c>
      <c r="F362">
        <v>2022</v>
      </c>
      <c r="G362" t="s">
        <v>113</v>
      </c>
      <c r="H362" t="s">
        <v>93</v>
      </c>
      <c r="I362" t="s">
        <v>128</v>
      </c>
      <c r="J362">
        <v>424.70499999999998</v>
      </c>
      <c r="M362" t="s">
        <v>72</v>
      </c>
      <c r="N362">
        <f>SUM(Table714[[#This Row],[Mitigation ($ million)]], Table714[[#This Row],[Adaptation ($ million)]])</f>
        <v>137.18</v>
      </c>
      <c r="O362">
        <v>134.1</v>
      </c>
      <c r="P362">
        <v>3.08</v>
      </c>
      <c r="S362" s="21" t="s">
        <v>2972</v>
      </c>
      <c r="T362" s="1" t="s">
        <v>8796</v>
      </c>
    </row>
    <row r="363" spans="1:20" x14ac:dyDescent="0.25">
      <c r="A363" t="s">
        <v>8742</v>
      </c>
      <c r="B363" t="s">
        <v>91</v>
      </c>
      <c r="C363" t="s">
        <v>2530</v>
      </c>
      <c r="D363" t="s">
        <v>2529</v>
      </c>
      <c r="E363" s="2">
        <v>44631</v>
      </c>
      <c r="F363">
        <v>2022</v>
      </c>
      <c r="G363" t="s">
        <v>113</v>
      </c>
      <c r="H363" t="s">
        <v>2524</v>
      </c>
      <c r="I363" t="s">
        <v>128</v>
      </c>
      <c r="J363">
        <v>3</v>
      </c>
      <c r="M363" t="s">
        <v>25</v>
      </c>
      <c r="N363">
        <f>SUM(Table714[[#This Row],[Mitigation ($ million)]], Table714[[#This Row],[Adaptation ($ million)]])</f>
        <v>5.1999999999999998E-2</v>
      </c>
      <c r="P363">
        <v>5.1999999999999998E-2</v>
      </c>
      <c r="S363" s="21" t="s">
        <v>2532</v>
      </c>
      <c r="T363" s="1" t="s">
        <v>8796</v>
      </c>
    </row>
    <row r="364" spans="1:20" x14ac:dyDescent="0.25">
      <c r="A364" t="s">
        <v>8742</v>
      </c>
      <c r="B364" t="s">
        <v>66</v>
      </c>
      <c r="C364" t="s">
        <v>608</v>
      </c>
      <c r="D364" t="s">
        <v>607</v>
      </c>
      <c r="E364" s="2">
        <v>44638</v>
      </c>
      <c r="F364">
        <v>2022</v>
      </c>
      <c r="G364" t="s">
        <v>190</v>
      </c>
      <c r="H364" t="s">
        <v>68</v>
      </c>
      <c r="I364" t="s">
        <v>71</v>
      </c>
      <c r="J364">
        <v>3.2</v>
      </c>
      <c r="M364" t="s">
        <v>72</v>
      </c>
      <c r="N364">
        <f>SUM(Table714[[#This Row],[Mitigation ($ million)]], Table714[[#This Row],[Adaptation ($ million)]])</f>
        <v>8.7999999999999995E-2</v>
      </c>
      <c r="O364">
        <v>4.3999999999999997E-2</v>
      </c>
      <c r="P364">
        <v>4.3999999999999997E-2</v>
      </c>
      <c r="S364" s="21" t="s">
        <v>609</v>
      </c>
      <c r="T364" s="1" t="s">
        <v>8796</v>
      </c>
    </row>
    <row r="365" spans="1:20" x14ac:dyDescent="0.25">
      <c r="A365" t="s">
        <v>8742</v>
      </c>
      <c r="B365" t="s">
        <v>91</v>
      </c>
      <c r="C365" t="s">
        <v>2500</v>
      </c>
      <c r="D365" t="s">
        <v>2499</v>
      </c>
      <c r="E365" s="2">
        <v>44641</v>
      </c>
      <c r="F365">
        <v>2022</v>
      </c>
      <c r="G365" t="s">
        <v>2502</v>
      </c>
      <c r="H365" t="s">
        <v>68</v>
      </c>
      <c r="I365" t="s">
        <v>84</v>
      </c>
      <c r="J365">
        <v>0.35</v>
      </c>
      <c r="M365" t="s">
        <v>24</v>
      </c>
      <c r="N365">
        <f>SUM(Table714[[#This Row],[Mitigation ($ million)]], Table714[[#This Row],[Adaptation ($ million)]])</f>
        <v>3.5000000000000003E-2</v>
      </c>
      <c r="O365">
        <v>3.5000000000000003E-2</v>
      </c>
      <c r="S365" s="21" t="s">
        <v>2504</v>
      </c>
      <c r="T365" s="1" t="s">
        <v>8796</v>
      </c>
    </row>
    <row r="366" spans="1:20" x14ac:dyDescent="0.25">
      <c r="A366" t="s">
        <v>8742</v>
      </c>
      <c r="B366" t="s">
        <v>66</v>
      </c>
      <c r="C366" t="s">
        <v>2909</v>
      </c>
      <c r="D366" t="s">
        <v>2908</v>
      </c>
      <c r="E366" s="2">
        <v>44641</v>
      </c>
      <c r="F366">
        <v>2022</v>
      </c>
      <c r="G366" t="s">
        <v>104</v>
      </c>
      <c r="H366" t="s">
        <v>210</v>
      </c>
      <c r="I366" t="s">
        <v>132</v>
      </c>
      <c r="J366">
        <v>0.22500000000000001</v>
      </c>
      <c r="M366" t="s">
        <v>25</v>
      </c>
      <c r="N366">
        <f>SUM(Table714[[#This Row],[Mitigation ($ million)]], Table714[[#This Row],[Adaptation ($ million)]])</f>
        <v>0.22500000000000001</v>
      </c>
      <c r="P366">
        <v>0.22500000000000001</v>
      </c>
      <c r="S366" s="21"/>
      <c r="T366" s="1" t="s">
        <v>8796</v>
      </c>
    </row>
    <row r="367" spans="1:20" x14ac:dyDescent="0.25">
      <c r="A367" t="s">
        <v>8742</v>
      </c>
      <c r="B367" t="s">
        <v>66</v>
      </c>
      <c r="C367" t="s">
        <v>2918</v>
      </c>
      <c r="D367" t="s">
        <v>2917</v>
      </c>
      <c r="E367" s="2">
        <v>44644</v>
      </c>
      <c r="F367">
        <v>2022</v>
      </c>
      <c r="G367" t="s">
        <v>638</v>
      </c>
      <c r="H367" t="s">
        <v>150</v>
      </c>
      <c r="I367" t="s">
        <v>117</v>
      </c>
      <c r="J367">
        <v>3.92</v>
      </c>
      <c r="M367" t="s">
        <v>25</v>
      </c>
      <c r="N367">
        <f>SUM(Table714[[#This Row],[Mitigation ($ million)]], Table714[[#This Row],[Adaptation ($ million)]])</f>
        <v>0.4</v>
      </c>
      <c r="P367">
        <v>0.4</v>
      </c>
      <c r="S367" s="21" t="s">
        <v>2920</v>
      </c>
      <c r="T367" s="1" t="s">
        <v>8796</v>
      </c>
    </row>
    <row r="368" spans="1:20" x14ac:dyDescent="0.25">
      <c r="A368" t="s">
        <v>8742</v>
      </c>
      <c r="B368" t="s">
        <v>66</v>
      </c>
      <c r="C368" t="s">
        <v>2198</v>
      </c>
      <c r="D368" t="s">
        <v>2197</v>
      </c>
      <c r="E368" s="2">
        <v>44645</v>
      </c>
      <c r="F368">
        <v>2022</v>
      </c>
      <c r="G368" t="s">
        <v>62</v>
      </c>
      <c r="H368" t="s">
        <v>93</v>
      </c>
      <c r="I368" t="s">
        <v>84</v>
      </c>
      <c r="J368">
        <v>337.08</v>
      </c>
      <c r="M368" t="s">
        <v>72</v>
      </c>
      <c r="N368">
        <f>SUM(Table714[[#This Row],[Mitigation ($ million)]], Table714[[#This Row],[Adaptation ($ million)]])</f>
        <v>17.760000000000002</v>
      </c>
      <c r="O368">
        <v>0.76800000000000002</v>
      </c>
      <c r="P368">
        <v>16.992000000000001</v>
      </c>
      <c r="S368" s="21" t="s">
        <v>2201</v>
      </c>
      <c r="T368" s="1" t="s">
        <v>8796</v>
      </c>
    </row>
    <row r="369" spans="1:20" x14ac:dyDescent="0.25">
      <c r="A369" t="s">
        <v>8742</v>
      </c>
      <c r="B369" t="s">
        <v>66</v>
      </c>
      <c r="C369" t="s">
        <v>2286</v>
      </c>
      <c r="D369" t="s">
        <v>2285</v>
      </c>
      <c r="E369" s="2">
        <v>44650</v>
      </c>
      <c r="F369">
        <v>2022</v>
      </c>
      <c r="G369" t="s">
        <v>216</v>
      </c>
      <c r="H369" t="s">
        <v>93</v>
      </c>
      <c r="I369" t="s">
        <v>128</v>
      </c>
      <c r="J369">
        <v>100</v>
      </c>
      <c r="M369" t="s">
        <v>72</v>
      </c>
      <c r="N369">
        <f>SUM(Table714[[#This Row],[Mitigation ($ million)]], Table714[[#This Row],[Adaptation ($ million)]])</f>
        <v>100</v>
      </c>
      <c r="O369">
        <v>75</v>
      </c>
      <c r="P369">
        <v>25</v>
      </c>
      <c r="S369" s="21" t="s">
        <v>2288</v>
      </c>
      <c r="T369" s="1" t="s">
        <v>8796</v>
      </c>
    </row>
    <row r="370" spans="1:20" x14ac:dyDescent="0.25">
      <c r="A370" t="s">
        <v>8742</v>
      </c>
      <c r="B370" t="s">
        <v>91</v>
      </c>
      <c r="C370" t="s">
        <v>2506</v>
      </c>
      <c r="D370" t="s">
        <v>2505</v>
      </c>
      <c r="E370" s="2">
        <v>44657</v>
      </c>
      <c r="F370">
        <v>2022</v>
      </c>
      <c r="G370" t="s">
        <v>2508</v>
      </c>
      <c r="H370" t="s">
        <v>93</v>
      </c>
      <c r="I370" t="s">
        <v>117</v>
      </c>
      <c r="J370">
        <v>296.5</v>
      </c>
      <c r="M370" t="s">
        <v>25</v>
      </c>
      <c r="N370">
        <f>SUM(Table714[[#This Row],[Mitigation ($ million)]], Table714[[#This Row],[Adaptation ($ million)]])</f>
        <v>36.090000000000003</v>
      </c>
      <c r="P370">
        <v>36.090000000000003</v>
      </c>
      <c r="S370" s="21" t="s">
        <v>2510</v>
      </c>
      <c r="T370" s="1" t="s">
        <v>8796</v>
      </c>
    </row>
    <row r="371" spans="1:20" x14ac:dyDescent="0.25">
      <c r="A371" t="s">
        <v>8742</v>
      </c>
      <c r="B371" t="s">
        <v>66</v>
      </c>
      <c r="C371" t="s">
        <v>2997</v>
      </c>
      <c r="D371" t="s">
        <v>2996</v>
      </c>
      <c r="E371" s="2">
        <v>44657</v>
      </c>
      <c r="F371">
        <v>2022</v>
      </c>
      <c r="G371" t="s">
        <v>201</v>
      </c>
      <c r="H371" t="s">
        <v>68</v>
      </c>
      <c r="I371" t="s">
        <v>332</v>
      </c>
      <c r="J371">
        <v>6.6</v>
      </c>
      <c r="M371" t="s">
        <v>72</v>
      </c>
      <c r="N371">
        <f>SUM(Table714[[#This Row],[Mitigation ($ million)]], Table714[[#This Row],[Adaptation ($ million)]])</f>
        <v>0.67800000000000005</v>
      </c>
      <c r="O371">
        <v>0.215</v>
      </c>
      <c r="P371">
        <v>0.46300000000000002</v>
      </c>
      <c r="S371" s="21" t="s">
        <v>2999</v>
      </c>
      <c r="T371" s="1" t="s">
        <v>8796</v>
      </c>
    </row>
    <row r="372" spans="1:20" x14ac:dyDescent="0.25">
      <c r="A372" t="s">
        <v>8742</v>
      </c>
      <c r="B372" t="s">
        <v>66</v>
      </c>
      <c r="C372" t="s">
        <v>2997</v>
      </c>
      <c r="D372" t="s">
        <v>2996</v>
      </c>
      <c r="E372" s="2">
        <v>44657</v>
      </c>
      <c r="F372">
        <v>2022</v>
      </c>
      <c r="G372" t="s">
        <v>201</v>
      </c>
      <c r="H372" t="s">
        <v>68</v>
      </c>
      <c r="I372" t="s">
        <v>126</v>
      </c>
      <c r="M372" t="s">
        <v>72</v>
      </c>
      <c r="N372">
        <f>SUM(Table714[[#This Row],[Mitigation ($ million)]], Table714[[#This Row],[Adaptation ($ million)]])</f>
        <v>0.13</v>
      </c>
      <c r="O372">
        <v>0.13</v>
      </c>
      <c r="S372" s="21" t="s">
        <v>2999</v>
      </c>
      <c r="T372" s="1" t="s">
        <v>8796</v>
      </c>
    </row>
    <row r="373" spans="1:20" x14ac:dyDescent="0.25">
      <c r="A373" t="s">
        <v>8742</v>
      </c>
      <c r="B373" t="s">
        <v>66</v>
      </c>
      <c r="C373" t="s">
        <v>750</v>
      </c>
      <c r="D373" t="s">
        <v>749</v>
      </c>
      <c r="E373" s="2">
        <v>44658</v>
      </c>
      <c r="F373">
        <v>2022</v>
      </c>
      <c r="G373" t="s">
        <v>104</v>
      </c>
      <c r="H373" t="s">
        <v>68</v>
      </c>
      <c r="I373" t="s">
        <v>71</v>
      </c>
      <c r="J373">
        <v>0.45</v>
      </c>
      <c r="M373" t="s">
        <v>25</v>
      </c>
      <c r="N373">
        <f>SUM(Table714[[#This Row],[Mitigation ($ million)]], Table714[[#This Row],[Adaptation ($ million)]])</f>
        <v>0.1</v>
      </c>
      <c r="P373">
        <v>0.1</v>
      </c>
      <c r="S373" s="21" t="s">
        <v>751</v>
      </c>
      <c r="T373" s="1" t="s">
        <v>8796</v>
      </c>
    </row>
    <row r="374" spans="1:20" x14ac:dyDescent="0.25">
      <c r="A374" t="s">
        <v>8742</v>
      </c>
      <c r="B374" t="s">
        <v>66</v>
      </c>
      <c r="C374" t="s">
        <v>750</v>
      </c>
      <c r="D374" t="s">
        <v>749</v>
      </c>
      <c r="E374" s="2">
        <v>44658</v>
      </c>
      <c r="F374">
        <v>2022</v>
      </c>
      <c r="G374" t="s">
        <v>104</v>
      </c>
      <c r="H374" t="s">
        <v>68</v>
      </c>
      <c r="I374" t="s">
        <v>117</v>
      </c>
      <c r="M374" t="s">
        <v>25</v>
      </c>
      <c r="N374">
        <f>SUM(Table714[[#This Row],[Mitigation ($ million)]], Table714[[#This Row],[Adaptation ($ million)]])</f>
        <v>0.1</v>
      </c>
      <c r="P374">
        <v>0.1</v>
      </c>
      <c r="S374" s="21" t="s">
        <v>751</v>
      </c>
      <c r="T374" s="1" t="s">
        <v>8796</v>
      </c>
    </row>
    <row r="375" spans="1:20" x14ac:dyDescent="0.25">
      <c r="A375" t="s">
        <v>8742</v>
      </c>
      <c r="B375" t="s">
        <v>66</v>
      </c>
      <c r="C375" t="s">
        <v>750</v>
      </c>
      <c r="D375" t="s">
        <v>749</v>
      </c>
      <c r="E375" s="2">
        <v>44658</v>
      </c>
      <c r="F375">
        <v>2022</v>
      </c>
      <c r="G375" t="s">
        <v>104</v>
      </c>
      <c r="H375" t="s">
        <v>68</v>
      </c>
      <c r="I375" t="s">
        <v>132</v>
      </c>
      <c r="M375" t="s">
        <v>25</v>
      </c>
      <c r="N375">
        <f>SUM(Table714[[#This Row],[Mitigation ($ million)]], Table714[[#This Row],[Adaptation ($ million)]])</f>
        <v>0.1</v>
      </c>
      <c r="P375">
        <v>0.1</v>
      </c>
      <c r="S375" s="21" t="s">
        <v>751</v>
      </c>
      <c r="T375" s="1" t="s">
        <v>8796</v>
      </c>
    </row>
    <row r="376" spans="1:20" x14ac:dyDescent="0.25">
      <c r="A376" t="s">
        <v>8742</v>
      </c>
      <c r="B376" t="s">
        <v>66</v>
      </c>
      <c r="C376" t="s">
        <v>750</v>
      </c>
      <c r="D376" t="s">
        <v>749</v>
      </c>
      <c r="E376" s="2">
        <v>44658</v>
      </c>
      <c r="F376">
        <v>2022</v>
      </c>
      <c r="G376" t="s">
        <v>104</v>
      </c>
      <c r="H376" t="s">
        <v>68</v>
      </c>
      <c r="I376" t="s">
        <v>361</v>
      </c>
      <c r="M376" t="s">
        <v>25</v>
      </c>
      <c r="N376">
        <f>SUM(Table714[[#This Row],[Mitigation ($ million)]], Table714[[#This Row],[Adaptation ($ million)]])</f>
        <v>0.1</v>
      </c>
      <c r="P376">
        <v>0.1</v>
      </c>
      <c r="S376" s="21" t="s">
        <v>751</v>
      </c>
      <c r="T376" s="1" t="s">
        <v>8796</v>
      </c>
    </row>
    <row r="377" spans="1:20" x14ac:dyDescent="0.25">
      <c r="A377" t="s">
        <v>8742</v>
      </c>
      <c r="B377" t="s">
        <v>66</v>
      </c>
      <c r="C377" t="s">
        <v>750</v>
      </c>
      <c r="D377" t="s">
        <v>749</v>
      </c>
      <c r="E377" s="2">
        <v>44658</v>
      </c>
      <c r="F377">
        <v>2022</v>
      </c>
      <c r="G377" t="s">
        <v>104</v>
      </c>
      <c r="H377" t="s">
        <v>68</v>
      </c>
      <c r="I377" t="s">
        <v>84</v>
      </c>
      <c r="M377" t="s">
        <v>25</v>
      </c>
      <c r="N377">
        <f>SUM(Table714[[#This Row],[Mitigation ($ million)]], Table714[[#This Row],[Adaptation ($ million)]])</f>
        <v>0.05</v>
      </c>
      <c r="P377">
        <v>0.05</v>
      </c>
      <c r="S377" s="21" t="s">
        <v>751</v>
      </c>
      <c r="T377" s="1" t="s">
        <v>8796</v>
      </c>
    </row>
    <row r="378" spans="1:20" x14ac:dyDescent="0.25">
      <c r="A378" t="s">
        <v>8742</v>
      </c>
      <c r="B378" t="s">
        <v>66</v>
      </c>
      <c r="C378" t="s">
        <v>2427</v>
      </c>
      <c r="D378" t="s">
        <v>2426</v>
      </c>
      <c r="E378" s="2">
        <v>44659</v>
      </c>
      <c r="F378">
        <v>2022</v>
      </c>
      <c r="G378" t="s">
        <v>2429</v>
      </c>
      <c r="H378" t="s">
        <v>150</v>
      </c>
      <c r="I378" t="s">
        <v>71</v>
      </c>
      <c r="J378">
        <v>4.3935779999999998</v>
      </c>
      <c r="M378" t="s">
        <v>25</v>
      </c>
      <c r="N378">
        <f>SUM(Table714[[#This Row],[Mitigation ($ million)]], Table714[[#This Row],[Adaptation ($ million)]])</f>
        <v>2.2935780000000001</v>
      </c>
      <c r="P378">
        <v>2.2935780000000001</v>
      </c>
      <c r="S378" s="21" t="s">
        <v>2431</v>
      </c>
      <c r="T378" s="1" t="s">
        <v>8796</v>
      </c>
    </row>
    <row r="379" spans="1:20" x14ac:dyDescent="0.25">
      <c r="A379" t="s">
        <v>8742</v>
      </c>
      <c r="B379" t="s">
        <v>66</v>
      </c>
      <c r="C379" t="s">
        <v>2427</v>
      </c>
      <c r="D379" t="s">
        <v>2426</v>
      </c>
      <c r="E379" s="2">
        <v>44659</v>
      </c>
      <c r="F379">
        <v>2022</v>
      </c>
      <c r="G379" t="s">
        <v>2429</v>
      </c>
      <c r="H379" t="s">
        <v>150</v>
      </c>
      <c r="I379" t="s">
        <v>71</v>
      </c>
      <c r="M379" t="s">
        <v>25</v>
      </c>
      <c r="N379">
        <f>SUM(Table714[[#This Row],[Mitigation ($ million)]], Table714[[#This Row],[Adaptation ($ million)]])</f>
        <v>0.7</v>
      </c>
      <c r="P379">
        <v>0.7</v>
      </c>
      <c r="S379" s="21" t="s">
        <v>2431</v>
      </c>
      <c r="T379" s="1" t="s">
        <v>8796</v>
      </c>
    </row>
    <row r="380" spans="1:20" x14ac:dyDescent="0.25">
      <c r="A380" t="s">
        <v>8742</v>
      </c>
      <c r="B380" t="s">
        <v>66</v>
      </c>
      <c r="C380" t="s">
        <v>2444</v>
      </c>
      <c r="D380" t="s">
        <v>2443</v>
      </c>
      <c r="E380" s="2">
        <v>44660</v>
      </c>
      <c r="F380">
        <v>2022</v>
      </c>
      <c r="G380" t="s">
        <v>2446</v>
      </c>
      <c r="H380" t="s">
        <v>68</v>
      </c>
      <c r="I380" t="s">
        <v>141</v>
      </c>
      <c r="M380" t="s">
        <v>24</v>
      </c>
      <c r="N380">
        <f>SUM(Table714[[#This Row],[Mitigation ($ million)]], Table714[[#This Row],[Adaptation ($ million)]])</f>
        <v>1.5</v>
      </c>
      <c r="O380">
        <v>1.5</v>
      </c>
      <c r="S380" s="21" t="s">
        <v>2448</v>
      </c>
      <c r="T380" s="1" t="s">
        <v>8796</v>
      </c>
    </row>
    <row r="381" spans="1:20" x14ac:dyDescent="0.25">
      <c r="A381" t="s">
        <v>8742</v>
      </c>
      <c r="B381" t="s">
        <v>66</v>
      </c>
      <c r="C381" t="s">
        <v>2195</v>
      </c>
      <c r="D381" t="s">
        <v>2194</v>
      </c>
      <c r="E381" s="2">
        <v>44673</v>
      </c>
      <c r="F381">
        <v>2022</v>
      </c>
      <c r="G381" t="s">
        <v>62</v>
      </c>
      <c r="H381" t="s">
        <v>68</v>
      </c>
      <c r="I381" t="s">
        <v>117</v>
      </c>
      <c r="J381">
        <v>0.3</v>
      </c>
      <c r="M381" t="s">
        <v>25</v>
      </c>
      <c r="N381">
        <f>SUM(Table714[[#This Row],[Mitigation ($ million)]], Table714[[#This Row],[Adaptation ($ million)]])</f>
        <v>0.3</v>
      </c>
      <c r="P381">
        <v>0.3</v>
      </c>
      <c r="S381" s="21" t="s">
        <v>2196</v>
      </c>
      <c r="T381" s="1" t="s">
        <v>8796</v>
      </c>
    </row>
    <row r="382" spans="1:20" x14ac:dyDescent="0.25">
      <c r="A382" t="s">
        <v>8742</v>
      </c>
      <c r="B382" t="s">
        <v>91</v>
      </c>
      <c r="C382" t="s">
        <v>2512</v>
      </c>
      <c r="D382" t="s">
        <v>2511</v>
      </c>
      <c r="E382" s="2">
        <v>44678</v>
      </c>
      <c r="F382">
        <v>2022</v>
      </c>
      <c r="G382" t="s">
        <v>945</v>
      </c>
      <c r="H382" t="s">
        <v>93</v>
      </c>
      <c r="I382" t="s">
        <v>84</v>
      </c>
      <c r="J382">
        <v>32.700000000000003</v>
      </c>
      <c r="M382" t="s">
        <v>24</v>
      </c>
      <c r="N382">
        <f>SUM(Table714[[#This Row],[Mitigation ($ million)]], Table714[[#This Row],[Adaptation ($ million)]])</f>
        <v>4.7104542644320002</v>
      </c>
      <c r="O382">
        <v>4.7104542644320002</v>
      </c>
      <c r="S382" s="21" t="s">
        <v>2514</v>
      </c>
      <c r="T382" s="1" t="s">
        <v>8796</v>
      </c>
    </row>
    <row r="383" spans="1:20" x14ac:dyDescent="0.25">
      <c r="A383" t="s">
        <v>8742</v>
      </c>
      <c r="B383" t="s">
        <v>91</v>
      </c>
      <c r="C383" t="s">
        <v>2512</v>
      </c>
      <c r="D383" t="s">
        <v>2511</v>
      </c>
      <c r="E383" s="2">
        <v>44678</v>
      </c>
      <c r="F383">
        <v>2022</v>
      </c>
      <c r="G383" t="s">
        <v>945</v>
      </c>
      <c r="H383" t="s">
        <v>93</v>
      </c>
      <c r="I383" t="s">
        <v>84</v>
      </c>
      <c r="M383" t="s">
        <v>24</v>
      </c>
      <c r="N383">
        <f>SUM(Table714[[#This Row],[Mitigation ($ million)]], Table714[[#This Row],[Adaptation ($ million)]])</f>
        <v>3.6</v>
      </c>
      <c r="O383">
        <v>3.6</v>
      </c>
      <c r="S383" s="21" t="s">
        <v>2514</v>
      </c>
      <c r="T383" s="1" t="s">
        <v>8796</v>
      </c>
    </row>
    <row r="384" spans="1:20" x14ac:dyDescent="0.25">
      <c r="A384" t="s">
        <v>8742</v>
      </c>
      <c r="B384" t="s">
        <v>66</v>
      </c>
      <c r="C384" t="s">
        <v>2404</v>
      </c>
      <c r="D384" t="s">
        <v>2403</v>
      </c>
      <c r="E384" s="2">
        <v>44691</v>
      </c>
      <c r="F384">
        <v>2022</v>
      </c>
      <c r="G384" t="s">
        <v>2406</v>
      </c>
      <c r="H384" t="s">
        <v>150</v>
      </c>
      <c r="I384" t="s">
        <v>84</v>
      </c>
      <c r="J384">
        <v>15.2</v>
      </c>
      <c r="M384" t="s">
        <v>72</v>
      </c>
      <c r="N384">
        <f>SUM(Table714[[#This Row],[Mitigation ($ million)]], Table714[[#This Row],[Adaptation ($ million)]])</f>
        <v>15</v>
      </c>
      <c r="O384">
        <v>2.5499999999999998</v>
      </c>
      <c r="P384">
        <v>12.45</v>
      </c>
      <c r="S384" s="21" t="s">
        <v>2409</v>
      </c>
      <c r="T384" s="1" t="s">
        <v>8796</v>
      </c>
    </row>
    <row r="385" spans="1:20" x14ac:dyDescent="0.25">
      <c r="A385" t="s">
        <v>8742</v>
      </c>
      <c r="B385" t="s">
        <v>91</v>
      </c>
      <c r="C385" t="s">
        <v>2551</v>
      </c>
      <c r="D385" t="s">
        <v>2550</v>
      </c>
      <c r="E385" s="2">
        <v>44704</v>
      </c>
      <c r="F385">
        <v>2022</v>
      </c>
      <c r="G385" t="s">
        <v>2552</v>
      </c>
      <c r="H385" t="s">
        <v>2524</v>
      </c>
      <c r="I385" t="s">
        <v>117</v>
      </c>
      <c r="J385">
        <v>4</v>
      </c>
      <c r="M385" t="s">
        <v>24</v>
      </c>
      <c r="N385">
        <f>SUM(Table714[[#This Row],[Mitigation ($ million)]], Table714[[#This Row],[Adaptation ($ million)]])</f>
        <v>1.3112497255590754</v>
      </c>
      <c r="O385">
        <v>1.3112497255590754</v>
      </c>
      <c r="S385" s="21" t="s">
        <v>2554</v>
      </c>
      <c r="T385" s="1" t="s">
        <v>8796</v>
      </c>
    </row>
    <row r="386" spans="1:20" x14ac:dyDescent="0.25">
      <c r="A386" t="s">
        <v>8742</v>
      </c>
      <c r="B386" t="s">
        <v>66</v>
      </c>
      <c r="C386" t="s">
        <v>2940</v>
      </c>
      <c r="D386" t="s">
        <v>2939</v>
      </c>
      <c r="E386" s="2">
        <v>44713</v>
      </c>
      <c r="F386">
        <v>2022</v>
      </c>
      <c r="G386" t="s">
        <v>122</v>
      </c>
      <c r="H386" t="s">
        <v>93</v>
      </c>
      <c r="I386" t="s">
        <v>128</v>
      </c>
      <c r="J386">
        <v>400</v>
      </c>
      <c r="M386" t="s">
        <v>72</v>
      </c>
      <c r="N386">
        <f>SUM(Table714[[#This Row],[Mitigation ($ million)]], Table714[[#This Row],[Adaptation ($ million)]])</f>
        <v>62.22</v>
      </c>
      <c r="O386">
        <v>21.11</v>
      </c>
      <c r="P386">
        <v>41.11</v>
      </c>
      <c r="S386" s="21" t="s">
        <v>2942</v>
      </c>
      <c r="T386" s="1" t="s">
        <v>8796</v>
      </c>
    </row>
    <row r="387" spans="1:20" x14ac:dyDescent="0.25">
      <c r="A387" t="s">
        <v>8742</v>
      </c>
      <c r="B387" t="s">
        <v>66</v>
      </c>
      <c r="C387" t="s">
        <v>3027</v>
      </c>
      <c r="D387" t="s">
        <v>3026</v>
      </c>
      <c r="E387" s="2">
        <v>44713</v>
      </c>
      <c r="F387">
        <v>2022</v>
      </c>
      <c r="G387" t="s">
        <v>122</v>
      </c>
      <c r="H387" t="s">
        <v>93</v>
      </c>
      <c r="I387" t="s">
        <v>141</v>
      </c>
      <c r="J387">
        <v>421.67499800000002</v>
      </c>
      <c r="M387" t="s">
        <v>72</v>
      </c>
      <c r="N387">
        <f>SUM(Table714[[#This Row],[Mitigation ($ million)]], Table714[[#This Row],[Adaptation ($ million)]])</f>
        <v>71.428498000000005</v>
      </c>
      <c r="O387">
        <v>71.428498000000005</v>
      </c>
      <c r="S387" s="21" t="s">
        <v>3030</v>
      </c>
      <c r="T387" s="1" t="s">
        <v>8796</v>
      </c>
    </row>
    <row r="388" spans="1:20" x14ac:dyDescent="0.25">
      <c r="A388" t="s">
        <v>8742</v>
      </c>
      <c r="B388" t="s">
        <v>66</v>
      </c>
      <c r="C388" t="s">
        <v>3027</v>
      </c>
      <c r="D388" t="s">
        <v>3026</v>
      </c>
      <c r="E388" s="2">
        <v>44713</v>
      </c>
      <c r="F388">
        <v>2022</v>
      </c>
      <c r="G388" t="s">
        <v>122</v>
      </c>
      <c r="H388" t="s">
        <v>93</v>
      </c>
      <c r="I388" t="s">
        <v>117</v>
      </c>
      <c r="M388" t="s">
        <v>72</v>
      </c>
      <c r="N388">
        <f>SUM(Table714[[#This Row],[Mitigation ($ million)]], Table714[[#This Row],[Adaptation ($ million)]])</f>
        <v>89.285751000000005</v>
      </c>
      <c r="P388">
        <v>89.285751000000005</v>
      </c>
      <c r="S388" s="21" t="s">
        <v>3030</v>
      </c>
      <c r="T388" s="1" t="s">
        <v>8796</v>
      </c>
    </row>
    <row r="389" spans="1:20" x14ac:dyDescent="0.25">
      <c r="A389" t="s">
        <v>8742</v>
      </c>
      <c r="B389" t="s">
        <v>66</v>
      </c>
      <c r="C389" t="s">
        <v>3027</v>
      </c>
      <c r="D389" t="s">
        <v>3026</v>
      </c>
      <c r="E389" s="2">
        <v>44713</v>
      </c>
      <c r="F389">
        <v>2022</v>
      </c>
      <c r="G389" t="s">
        <v>122</v>
      </c>
      <c r="H389" t="s">
        <v>93</v>
      </c>
      <c r="I389" t="s">
        <v>128</v>
      </c>
      <c r="M389" t="s">
        <v>72</v>
      </c>
      <c r="N389">
        <f>SUM(Table714[[#This Row],[Mitigation ($ million)]], Table714[[#This Row],[Adaptation ($ million)]])</f>
        <v>89.285751000000005</v>
      </c>
      <c r="O389">
        <v>44.642875500000002</v>
      </c>
      <c r="P389">
        <v>44.642875500000002</v>
      </c>
      <c r="S389" s="21" t="s">
        <v>3030</v>
      </c>
      <c r="T389" s="1" t="s">
        <v>8796</v>
      </c>
    </row>
    <row r="390" spans="1:20" x14ac:dyDescent="0.25">
      <c r="A390" t="s">
        <v>8742</v>
      </c>
      <c r="B390" t="s">
        <v>66</v>
      </c>
      <c r="C390" t="s">
        <v>2208</v>
      </c>
      <c r="D390" t="s">
        <v>2207</v>
      </c>
      <c r="E390" s="2">
        <v>44715</v>
      </c>
      <c r="F390">
        <v>2022</v>
      </c>
      <c r="G390" t="s">
        <v>2210</v>
      </c>
      <c r="H390" t="s">
        <v>68</v>
      </c>
      <c r="I390" t="s">
        <v>117</v>
      </c>
      <c r="M390" t="s">
        <v>25</v>
      </c>
      <c r="N390">
        <f>SUM(Table714[[#This Row],[Mitigation ($ million)]], Table714[[#This Row],[Adaptation ($ million)]])</f>
        <v>0.315</v>
      </c>
      <c r="P390">
        <v>0.315</v>
      </c>
      <c r="S390" s="21" t="s">
        <v>2211</v>
      </c>
      <c r="T390" s="1" t="s">
        <v>8796</v>
      </c>
    </row>
    <row r="391" spans="1:20" x14ac:dyDescent="0.25">
      <c r="A391" t="s">
        <v>8742</v>
      </c>
      <c r="B391" t="s">
        <v>66</v>
      </c>
      <c r="C391" t="s">
        <v>2856</v>
      </c>
      <c r="D391" t="s">
        <v>2855</v>
      </c>
      <c r="E391" s="2">
        <v>44718</v>
      </c>
      <c r="F391">
        <v>2022</v>
      </c>
      <c r="G391" t="s">
        <v>2858</v>
      </c>
      <c r="H391" t="s">
        <v>68</v>
      </c>
      <c r="I391" t="s">
        <v>128</v>
      </c>
      <c r="J391">
        <v>0.95</v>
      </c>
      <c r="M391" t="s">
        <v>25</v>
      </c>
      <c r="N391">
        <f>SUM(Table714[[#This Row],[Mitigation ($ million)]], Table714[[#This Row],[Adaptation ($ million)]])</f>
        <v>0.95</v>
      </c>
      <c r="P391">
        <v>0.95</v>
      </c>
      <c r="S391" s="21" t="s">
        <v>2860</v>
      </c>
      <c r="T391" s="1" t="s">
        <v>8796</v>
      </c>
    </row>
    <row r="392" spans="1:20" x14ac:dyDescent="0.25">
      <c r="A392" t="s">
        <v>8742</v>
      </c>
      <c r="B392" t="s">
        <v>66</v>
      </c>
      <c r="C392" t="s">
        <v>3053</v>
      </c>
      <c r="D392" t="s">
        <v>3052</v>
      </c>
      <c r="E392" s="2">
        <v>44718</v>
      </c>
      <c r="F392">
        <v>2022</v>
      </c>
      <c r="G392" t="s">
        <v>104</v>
      </c>
      <c r="H392" t="s">
        <v>210</v>
      </c>
      <c r="I392" t="s">
        <v>325</v>
      </c>
      <c r="J392">
        <v>0.15</v>
      </c>
      <c r="M392" t="s">
        <v>25</v>
      </c>
      <c r="N392">
        <f>SUM(Table714[[#This Row],[Mitigation ($ million)]], Table714[[#This Row],[Adaptation ($ million)]])</f>
        <v>0.15</v>
      </c>
      <c r="P392">
        <v>0.15</v>
      </c>
      <c r="S392" s="21"/>
      <c r="T392" s="1" t="s">
        <v>8796</v>
      </c>
    </row>
    <row r="393" spans="1:20" x14ac:dyDescent="0.25">
      <c r="A393" t="s">
        <v>8742</v>
      </c>
      <c r="B393" t="s">
        <v>66</v>
      </c>
      <c r="C393" t="s">
        <v>2997</v>
      </c>
      <c r="D393" t="s">
        <v>2996</v>
      </c>
      <c r="E393" s="2">
        <v>44720</v>
      </c>
      <c r="F393">
        <v>2022</v>
      </c>
      <c r="G393" t="s">
        <v>201</v>
      </c>
      <c r="H393" t="s">
        <v>68</v>
      </c>
      <c r="M393" t="s">
        <v>72</v>
      </c>
      <c r="N393">
        <f>SUM(Table714[[#This Row],[Mitigation ($ million)]], Table714[[#This Row],[Adaptation ($ million)]])</f>
        <v>0</v>
      </c>
      <c r="S393" s="21" t="s">
        <v>2999</v>
      </c>
      <c r="T393" s="1" t="s">
        <v>8796</v>
      </c>
    </row>
    <row r="394" spans="1:20" x14ac:dyDescent="0.25">
      <c r="A394" t="s">
        <v>8742</v>
      </c>
      <c r="B394" t="s">
        <v>66</v>
      </c>
      <c r="C394" t="s">
        <v>2808</v>
      </c>
      <c r="D394" t="s">
        <v>2807</v>
      </c>
      <c r="E394" s="2">
        <v>44723</v>
      </c>
      <c r="F394">
        <v>2022</v>
      </c>
      <c r="G394" t="s">
        <v>698</v>
      </c>
      <c r="H394" t="s">
        <v>68</v>
      </c>
      <c r="I394" t="s">
        <v>84</v>
      </c>
      <c r="J394">
        <v>2</v>
      </c>
      <c r="M394" t="s">
        <v>25</v>
      </c>
      <c r="N394">
        <f>SUM(Table714[[#This Row],[Mitigation ($ million)]], Table714[[#This Row],[Adaptation ($ million)]])</f>
        <v>0.02</v>
      </c>
      <c r="P394">
        <v>0.02</v>
      </c>
      <c r="S394" s="21" t="s">
        <v>2809</v>
      </c>
      <c r="T394" s="1" t="s">
        <v>8796</v>
      </c>
    </row>
    <row r="395" spans="1:20" x14ac:dyDescent="0.25">
      <c r="A395" t="s">
        <v>8742</v>
      </c>
      <c r="B395" t="s">
        <v>66</v>
      </c>
      <c r="C395" t="s">
        <v>2783</v>
      </c>
      <c r="D395" t="s">
        <v>2782</v>
      </c>
      <c r="E395" s="2">
        <v>44726</v>
      </c>
      <c r="F395">
        <v>2022</v>
      </c>
      <c r="G395" t="s">
        <v>79</v>
      </c>
      <c r="H395" t="s">
        <v>93</v>
      </c>
      <c r="I395" t="s">
        <v>126</v>
      </c>
      <c r="J395">
        <v>500</v>
      </c>
      <c r="M395" t="s">
        <v>25</v>
      </c>
      <c r="N395">
        <f>SUM(Table714[[#This Row],[Mitigation ($ million)]], Table714[[#This Row],[Adaptation ($ million)]])</f>
        <v>7.6</v>
      </c>
      <c r="P395">
        <v>7.6</v>
      </c>
      <c r="S395" s="21" t="s">
        <v>2785</v>
      </c>
      <c r="T395" s="1" t="s">
        <v>8796</v>
      </c>
    </row>
    <row r="396" spans="1:20" x14ac:dyDescent="0.25">
      <c r="A396" t="s">
        <v>8742</v>
      </c>
      <c r="B396" t="s">
        <v>66</v>
      </c>
      <c r="C396" t="s">
        <v>2783</v>
      </c>
      <c r="D396" t="s">
        <v>2782</v>
      </c>
      <c r="E396" s="2">
        <v>44726</v>
      </c>
      <c r="F396">
        <v>2022</v>
      </c>
      <c r="G396" t="s">
        <v>79</v>
      </c>
      <c r="H396" t="s">
        <v>93</v>
      </c>
      <c r="I396" t="s">
        <v>128</v>
      </c>
      <c r="M396" t="s">
        <v>25</v>
      </c>
      <c r="N396">
        <f>SUM(Table714[[#This Row],[Mitigation ($ million)]], Table714[[#This Row],[Adaptation ($ million)]])</f>
        <v>2</v>
      </c>
      <c r="P396">
        <v>2</v>
      </c>
      <c r="S396" s="21" t="s">
        <v>2785</v>
      </c>
      <c r="T396" s="1" t="s">
        <v>8796</v>
      </c>
    </row>
    <row r="397" spans="1:20" x14ac:dyDescent="0.25">
      <c r="A397" t="s">
        <v>8742</v>
      </c>
      <c r="B397" t="s">
        <v>66</v>
      </c>
      <c r="C397" t="s">
        <v>2835</v>
      </c>
      <c r="D397" t="s">
        <v>2834</v>
      </c>
      <c r="E397" s="2">
        <v>44726</v>
      </c>
      <c r="F397">
        <v>2022</v>
      </c>
      <c r="G397" t="s">
        <v>288</v>
      </c>
      <c r="H397" t="s">
        <v>210</v>
      </c>
      <c r="I397" t="s">
        <v>325</v>
      </c>
      <c r="J397">
        <v>0.19</v>
      </c>
      <c r="M397" t="s">
        <v>25</v>
      </c>
      <c r="N397">
        <f>SUM(Table714[[#This Row],[Mitigation ($ million)]], Table714[[#This Row],[Adaptation ($ million)]])</f>
        <v>0.19</v>
      </c>
      <c r="P397">
        <v>0.19</v>
      </c>
      <c r="S397" s="21"/>
      <c r="T397" s="1" t="s">
        <v>8796</v>
      </c>
    </row>
    <row r="398" spans="1:20" x14ac:dyDescent="0.25">
      <c r="A398" t="s">
        <v>8742</v>
      </c>
      <c r="B398" t="s">
        <v>66</v>
      </c>
      <c r="C398" t="s">
        <v>2759</v>
      </c>
      <c r="D398" t="s">
        <v>2758</v>
      </c>
      <c r="E398" s="2">
        <v>44727</v>
      </c>
      <c r="F398">
        <v>2022</v>
      </c>
      <c r="G398" t="s">
        <v>79</v>
      </c>
      <c r="H398" t="s">
        <v>93</v>
      </c>
      <c r="I398" t="s">
        <v>332</v>
      </c>
      <c r="J398">
        <v>152.54</v>
      </c>
      <c r="M398" t="s">
        <v>72</v>
      </c>
      <c r="N398">
        <f>SUM(Table714[[#This Row],[Mitigation ($ million)]], Table714[[#This Row],[Adaptation ($ million)]])</f>
        <v>30</v>
      </c>
      <c r="O398">
        <v>30</v>
      </c>
      <c r="S398" s="21" t="s">
        <v>2762</v>
      </c>
      <c r="T398" s="1" t="s">
        <v>8796</v>
      </c>
    </row>
    <row r="399" spans="1:20" x14ac:dyDescent="0.25">
      <c r="A399" t="s">
        <v>8742</v>
      </c>
      <c r="B399" t="s">
        <v>66</v>
      </c>
      <c r="C399" t="s">
        <v>2759</v>
      </c>
      <c r="D399" t="s">
        <v>2758</v>
      </c>
      <c r="E399" s="2">
        <v>44727</v>
      </c>
      <c r="F399">
        <v>2022</v>
      </c>
      <c r="G399" t="s">
        <v>79</v>
      </c>
      <c r="H399" t="s">
        <v>93</v>
      </c>
      <c r="I399" t="s">
        <v>332</v>
      </c>
      <c r="M399" t="s">
        <v>72</v>
      </c>
      <c r="N399">
        <f>SUM(Table714[[#This Row],[Mitigation ($ million)]], Table714[[#This Row],[Adaptation ($ million)]])</f>
        <v>5.26</v>
      </c>
      <c r="O399">
        <v>1.21</v>
      </c>
      <c r="P399">
        <v>4.05</v>
      </c>
      <c r="S399" s="21" t="s">
        <v>2762</v>
      </c>
      <c r="T399" s="1" t="s">
        <v>8796</v>
      </c>
    </row>
    <row r="400" spans="1:20" x14ac:dyDescent="0.25">
      <c r="A400" t="s">
        <v>8742</v>
      </c>
      <c r="B400" t="s">
        <v>66</v>
      </c>
      <c r="C400" t="s">
        <v>2935</v>
      </c>
      <c r="D400" t="s">
        <v>2934</v>
      </c>
      <c r="E400" s="2">
        <v>44728</v>
      </c>
      <c r="F400">
        <v>2022</v>
      </c>
      <c r="G400" t="s">
        <v>122</v>
      </c>
      <c r="H400" t="s">
        <v>93</v>
      </c>
      <c r="I400" t="s">
        <v>84</v>
      </c>
      <c r="J400">
        <v>5519.2</v>
      </c>
      <c r="M400" t="s">
        <v>72</v>
      </c>
      <c r="N400">
        <f>SUM(Table714[[#This Row],[Mitigation ($ million)]], Table714[[#This Row],[Adaptation ($ million)]])</f>
        <v>1750</v>
      </c>
      <c r="O400">
        <v>1696</v>
      </c>
      <c r="P400">
        <v>54</v>
      </c>
      <c r="S400" s="21" t="s">
        <v>2937</v>
      </c>
      <c r="T400" s="1" t="s">
        <v>8796</v>
      </c>
    </row>
    <row r="401" spans="1:20" x14ac:dyDescent="0.25">
      <c r="A401" t="s">
        <v>8742</v>
      </c>
      <c r="B401" t="s">
        <v>91</v>
      </c>
      <c r="C401" t="s">
        <v>2636</v>
      </c>
      <c r="D401" t="s">
        <v>2635</v>
      </c>
      <c r="E401" s="2">
        <v>44729</v>
      </c>
      <c r="F401">
        <v>2022</v>
      </c>
      <c r="G401" t="s">
        <v>88</v>
      </c>
      <c r="H401" t="s">
        <v>68</v>
      </c>
      <c r="I401" t="s">
        <v>117</v>
      </c>
      <c r="J401">
        <v>0.22500000000000001</v>
      </c>
      <c r="M401" t="s">
        <v>25</v>
      </c>
      <c r="N401">
        <f>SUM(Table714[[#This Row],[Mitigation ($ million)]], Table714[[#This Row],[Adaptation ($ million)]])</f>
        <v>0.22500000000000001</v>
      </c>
      <c r="P401">
        <v>0.22500000000000001</v>
      </c>
      <c r="S401" s="21" t="s">
        <v>2637</v>
      </c>
      <c r="T401" s="1" t="s">
        <v>8796</v>
      </c>
    </row>
    <row r="402" spans="1:20" x14ac:dyDescent="0.25">
      <c r="A402" t="s">
        <v>8742</v>
      </c>
      <c r="B402" t="s">
        <v>91</v>
      </c>
      <c r="C402" t="s">
        <v>2543</v>
      </c>
      <c r="D402" t="s">
        <v>2542</v>
      </c>
      <c r="E402" s="2">
        <v>44735</v>
      </c>
      <c r="F402">
        <v>2022</v>
      </c>
      <c r="G402" t="s">
        <v>216</v>
      </c>
      <c r="H402" t="s">
        <v>93</v>
      </c>
      <c r="I402" t="s">
        <v>128</v>
      </c>
      <c r="J402">
        <v>70</v>
      </c>
      <c r="M402" t="s">
        <v>72</v>
      </c>
      <c r="N402">
        <f>SUM(Table714[[#This Row],[Mitigation ($ million)]], Table714[[#This Row],[Adaptation ($ million)]])</f>
        <v>29.68</v>
      </c>
      <c r="O402">
        <v>28</v>
      </c>
      <c r="P402">
        <v>1.68</v>
      </c>
      <c r="S402" s="21" t="s">
        <v>2545</v>
      </c>
      <c r="T402" s="1" t="s">
        <v>8796</v>
      </c>
    </row>
    <row r="403" spans="1:20" x14ac:dyDescent="0.25">
      <c r="A403" t="s">
        <v>8742</v>
      </c>
      <c r="B403" t="s">
        <v>66</v>
      </c>
      <c r="C403" t="s">
        <v>2473</v>
      </c>
      <c r="D403" t="s">
        <v>2472</v>
      </c>
      <c r="E403" s="2">
        <v>44736</v>
      </c>
      <c r="F403">
        <v>2022</v>
      </c>
      <c r="G403" t="s">
        <v>1029</v>
      </c>
      <c r="H403" t="s">
        <v>93</v>
      </c>
      <c r="I403" t="s">
        <v>126</v>
      </c>
      <c r="J403">
        <v>338.3</v>
      </c>
      <c r="M403" t="s">
        <v>72</v>
      </c>
      <c r="N403">
        <f>SUM(Table714[[#This Row],[Mitigation ($ million)]], Table714[[#This Row],[Adaptation ($ million)]])</f>
        <v>32</v>
      </c>
      <c r="O403">
        <v>10</v>
      </c>
      <c r="P403">
        <v>22</v>
      </c>
      <c r="S403" s="21" t="s">
        <v>2476</v>
      </c>
      <c r="T403" s="1" t="s">
        <v>8796</v>
      </c>
    </row>
    <row r="404" spans="1:20" x14ac:dyDescent="0.25">
      <c r="A404" t="s">
        <v>8742</v>
      </c>
      <c r="B404" t="s">
        <v>66</v>
      </c>
      <c r="C404" t="s">
        <v>2473</v>
      </c>
      <c r="D404" t="s">
        <v>2472</v>
      </c>
      <c r="E404" s="2">
        <v>44736</v>
      </c>
      <c r="F404">
        <v>2022</v>
      </c>
      <c r="G404" t="s">
        <v>1029</v>
      </c>
      <c r="H404" t="s">
        <v>93</v>
      </c>
      <c r="I404" t="s">
        <v>126</v>
      </c>
      <c r="M404" t="s">
        <v>72</v>
      </c>
      <c r="N404">
        <f>SUM(Table714[[#This Row],[Mitigation ($ million)]], Table714[[#This Row],[Adaptation ($ million)]])</f>
        <v>0</v>
      </c>
      <c r="S404" s="21" t="s">
        <v>2476</v>
      </c>
      <c r="T404" s="1" t="s">
        <v>8796</v>
      </c>
    </row>
    <row r="405" spans="1:20" x14ac:dyDescent="0.25">
      <c r="A405" t="s">
        <v>8742</v>
      </c>
      <c r="B405" t="s">
        <v>91</v>
      </c>
      <c r="C405" t="s">
        <v>2571</v>
      </c>
      <c r="D405" t="s">
        <v>2570</v>
      </c>
      <c r="E405" s="2">
        <v>44736</v>
      </c>
      <c r="F405">
        <v>2022</v>
      </c>
      <c r="G405" t="s">
        <v>638</v>
      </c>
      <c r="H405" t="s">
        <v>93</v>
      </c>
      <c r="I405" t="s">
        <v>117</v>
      </c>
      <c r="J405">
        <v>23.7</v>
      </c>
      <c r="M405" t="s">
        <v>25</v>
      </c>
      <c r="N405">
        <f>SUM(Table714[[#This Row],[Mitigation ($ million)]], Table714[[#This Row],[Adaptation ($ million)]])</f>
        <v>3.35</v>
      </c>
      <c r="P405">
        <v>3.35</v>
      </c>
      <c r="S405" s="21" t="s">
        <v>2574</v>
      </c>
      <c r="T405" s="1" t="s">
        <v>8796</v>
      </c>
    </row>
    <row r="406" spans="1:20" x14ac:dyDescent="0.25">
      <c r="A406" t="s">
        <v>8742</v>
      </c>
      <c r="B406" t="s">
        <v>91</v>
      </c>
      <c r="C406" t="s">
        <v>2571</v>
      </c>
      <c r="D406" t="s">
        <v>2570</v>
      </c>
      <c r="E406" s="2">
        <v>44736</v>
      </c>
      <c r="F406">
        <v>2022</v>
      </c>
      <c r="G406" t="s">
        <v>638</v>
      </c>
      <c r="H406" t="s">
        <v>2575</v>
      </c>
      <c r="M406" t="s">
        <v>25</v>
      </c>
      <c r="N406">
        <f>SUM(Table714[[#This Row],[Mitigation ($ million)]], Table714[[#This Row],[Adaptation ($ million)]])</f>
        <v>0</v>
      </c>
      <c r="S406" s="21" t="s">
        <v>2574</v>
      </c>
      <c r="T406" s="1" t="s">
        <v>8796</v>
      </c>
    </row>
    <row r="407" spans="1:20" x14ac:dyDescent="0.25">
      <c r="A407" t="s">
        <v>8742</v>
      </c>
      <c r="B407" t="s">
        <v>66</v>
      </c>
      <c r="C407" t="s">
        <v>2736</v>
      </c>
      <c r="D407" t="s">
        <v>2735</v>
      </c>
      <c r="E407" s="2">
        <v>44741</v>
      </c>
      <c r="F407">
        <v>2022</v>
      </c>
      <c r="G407" t="s">
        <v>79</v>
      </c>
      <c r="H407" t="s">
        <v>93</v>
      </c>
      <c r="I407" t="s">
        <v>84</v>
      </c>
      <c r="J407">
        <v>83.89</v>
      </c>
      <c r="M407" t="s">
        <v>72</v>
      </c>
      <c r="N407">
        <f>SUM(Table714[[#This Row],[Mitigation ($ million)]], Table714[[#This Row],[Adaptation ($ million)]])</f>
        <v>2.2999999999999998</v>
      </c>
      <c r="P407">
        <v>2.2999999999999998</v>
      </c>
      <c r="S407" s="21" t="s">
        <v>2739</v>
      </c>
      <c r="T407" s="1" t="s">
        <v>8796</v>
      </c>
    </row>
    <row r="408" spans="1:20" x14ac:dyDescent="0.25">
      <c r="A408" t="s">
        <v>8742</v>
      </c>
      <c r="B408" t="s">
        <v>66</v>
      </c>
      <c r="C408" t="s">
        <v>2736</v>
      </c>
      <c r="D408" t="s">
        <v>2735</v>
      </c>
      <c r="E408" s="2">
        <v>44741</v>
      </c>
      <c r="F408">
        <v>2022</v>
      </c>
      <c r="G408" t="s">
        <v>79</v>
      </c>
      <c r="H408" t="s">
        <v>150</v>
      </c>
      <c r="I408" t="s">
        <v>71</v>
      </c>
      <c r="M408" t="s">
        <v>72</v>
      </c>
      <c r="N408">
        <f>SUM(Table714[[#This Row],[Mitigation ($ million)]], Table714[[#This Row],[Adaptation ($ million)]])</f>
        <v>15.12</v>
      </c>
      <c r="O408">
        <v>4.5999999999999996</v>
      </c>
      <c r="P408">
        <v>10.52</v>
      </c>
      <c r="S408" s="21" t="s">
        <v>2739</v>
      </c>
      <c r="T408" s="1" t="s">
        <v>8796</v>
      </c>
    </row>
    <row r="409" spans="1:20" x14ac:dyDescent="0.25">
      <c r="A409" t="s">
        <v>8742</v>
      </c>
      <c r="B409" t="s">
        <v>91</v>
      </c>
      <c r="C409" t="s">
        <v>2526</v>
      </c>
      <c r="D409" t="s">
        <v>2525</v>
      </c>
      <c r="E409" s="2">
        <v>44754</v>
      </c>
      <c r="F409">
        <v>2022</v>
      </c>
      <c r="G409" t="s">
        <v>104</v>
      </c>
      <c r="H409" t="s">
        <v>2524</v>
      </c>
      <c r="I409" t="s">
        <v>332</v>
      </c>
      <c r="J409">
        <v>4</v>
      </c>
      <c r="M409" t="s">
        <v>24</v>
      </c>
      <c r="N409">
        <f>SUM(Table714[[#This Row],[Mitigation ($ million)]], Table714[[#This Row],[Adaptation ($ million)]])</f>
        <v>0.5</v>
      </c>
      <c r="O409">
        <v>0.5</v>
      </c>
      <c r="S409" s="21" t="s">
        <v>2528</v>
      </c>
      <c r="T409" s="1" t="s">
        <v>8796</v>
      </c>
    </row>
    <row r="410" spans="1:20" x14ac:dyDescent="0.25">
      <c r="A410" t="s">
        <v>8742</v>
      </c>
      <c r="B410" t="s">
        <v>91</v>
      </c>
      <c r="C410" t="s">
        <v>2595</v>
      </c>
      <c r="D410" t="s">
        <v>2594</v>
      </c>
      <c r="E410" s="2">
        <v>44762</v>
      </c>
      <c r="F410">
        <v>2022</v>
      </c>
      <c r="G410" t="s">
        <v>2597</v>
      </c>
      <c r="H410" t="s">
        <v>68</v>
      </c>
      <c r="I410" t="s">
        <v>128</v>
      </c>
      <c r="J410">
        <v>0.6</v>
      </c>
      <c r="M410" t="s">
        <v>24</v>
      </c>
      <c r="N410">
        <f>SUM(Table714[[#This Row],[Mitigation ($ million)]], Table714[[#This Row],[Adaptation ($ million)]])</f>
        <v>0.6</v>
      </c>
      <c r="O410">
        <v>0.6</v>
      </c>
      <c r="S410" s="21" t="s">
        <v>2598</v>
      </c>
      <c r="T410" s="1" t="s">
        <v>8796</v>
      </c>
    </row>
    <row r="411" spans="1:20" x14ac:dyDescent="0.25">
      <c r="A411" t="s">
        <v>8742</v>
      </c>
      <c r="B411" t="s">
        <v>66</v>
      </c>
      <c r="C411" t="s">
        <v>3050</v>
      </c>
      <c r="D411" t="s">
        <v>3049</v>
      </c>
      <c r="E411" s="2">
        <v>44762</v>
      </c>
      <c r="F411">
        <v>2022</v>
      </c>
      <c r="G411" t="s">
        <v>122</v>
      </c>
      <c r="H411" t="s">
        <v>210</v>
      </c>
      <c r="I411" t="s">
        <v>117</v>
      </c>
      <c r="J411">
        <v>0.15</v>
      </c>
      <c r="M411" t="s">
        <v>25</v>
      </c>
      <c r="N411">
        <f>SUM(Table714[[#This Row],[Mitigation ($ million)]], Table714[[#This Row],[Adaptation ($ million)]])</f>
        <v>0.15</v>
      </c>
      <c r="P411">
        <v>0.15</v>
      </c>
      <c r="S411" s="21"/>
      <c r="T411" s="1" t="s">
        <v>8796</v>
      </c>
    </row>
    <row r="412" spans="1:20" x14ac:dyDescent="0.25">
      <c r="A412" t="s">
        <v>8742</v>
      </c>
      <c r="B412" t="s">
        <v>91</v>
      </c>
      <c r="C412" t="s">
        <v>2534</v>
      </c>
      <c r="D412" t="s">
        <v>2533</v>
      </c>
      <c r="E412" s="2">
        <v>44767</v>
      </c>
      <c r="F412">
        <v>2022</v>
      </c>
      <c r="G412" t="s">
        <v>113</v>
      </c>
      <c r="H412" t="s">
        <v>2524</v>
      </c>
      <c r="I412" t="s">
        <v>128</v>
      </c>
      <c r="J412">
        <v>2</v>
      </c>
      <c r="M412" t="s">
        <v>25</v>
      </c>
      <c r="N412">
        <f>SUM(Table714[[#This Row],[Mitigation ($ million)]], Table714[[#This Row],[Adaptation ($ million)]])</f>
        <v>0.1</v>
      </c>
      <c r="P412">
        <v>0.1</v>
      </c>
      <c r="S412" s="21" t="s">
        <v>2536</v>
      </c>
      <c r="T412" s="1" t="s">
        <v>8796</v>
      </c>
    </row>
    <row r="413" spans="1:20" x14ac:dyDescent="0.25">
      <c r="A413" t="s">
        <v>8742</v>
      </c>
      <c r="B413" t="s">
        <v>66</v>
      </c>
      <c r="C413" t="s">
        <v>357</v>
      </c>
      <c r="D413" t="s">
        <v>356</v>
      </c>
      <c r="E413" s="2">
        <v>44768</v>
      </c>
      <c r="F413">
        <v>2022</v>
      </c>
      <c r="G413" t="s">
        <v>2245</v>
      </c>
      <c r="H413" t="s">
        <v>68</v>
      </c>
      <c r="I413" t="s">
        <v>126</v>
      </c>
      <c r="J413">
        <v>3</v>
      </c>
      <c r="M413" t="s">
        <v>72</v>
      </c>
      <c r="N413">
        <f>SUM(Table714[[#This Row],[Mitigation ($ million)]], Table714[[#This Row],[Adaptation ($ million)]])</f>
        <v>0.375</v>
      </c>
      <c r="O413">
        <v>0.1875</v>
      </c>
      <c r="P413">
        <v>0.1875</v>
      </c>
      <c r="S413" s="21" t="s">
        <v>360</v>
      </c>
      <c r="T413" s="1" t="s">
        <v>8796</v>
      </c>
    </row>
    <row r="414" spans="1:20" x14ac:dyDescent="0.25">
      <c r="A414" t="s">
        <v>8742</v>
      </c>
      <c r="B414" t="s">
        <v>66</v>
      </c>
      <c r="C414" t="s">
        <v>357</v>
      </c>
      <c r="D414" t="s">
        <v>356</v>
      </c>
      <c r="E414" s="2">
        <v>44768</v>
      </c>
      <c r="F414">
        <v>2022</v>
      </c>
      <c r="G414" t="s">
        <v>2245</v>
      </c>
      <c r="H414" t="s">
        <v>68</v>
      </c>
      <c r="I414" t="s">
        <v>361</v>
      </c>
      <c r="M414" t="s">
        <v>72</v>
      </c>
      <c r="N414">
        <f>SUM(Table714[[#This Row],[Mitigation ($ million)]], Table714[[#This Row],[Adaptation ($ million)]])</f>
        <v>0.375</v>
      </c>
      <c r="O414">
        <v>0.1875</v>
      </c>
      <c r="P414">
        <v>0.1875</v>
      </c>
      <c r="S414" s="21" t="s">
        <v>360</v>
      </c>
      <c r="T414" s="1" t="s">
        <v>8796</v>
      </c>
    </row>
    <row r="415" spans="1:20" x14ac:dyDescent="0.25">
      <c r="A415" t="s">
        <v>8742</v>
      </c>
      <c r="B415" t="s">
        <v>66</v>
      </c>
      <c r="C415" t="s">
        <v>357</v>
      </c>
      <c r="D415" t="s">
        <v>356</v>
      </c>
      <c r="E415" s="2">
        <v>44768</v>
      </c>
      <c r="F415">
        <v>2022</v>
      </c>
      <c r="G415" t="s">
        <v>2245</v>
      </c>
      <c r="H415" t="s">
        <v>68</v>
      </c>
      <c r="I415" t="s">
        <v>71</v>
      </c>
      <c r="M415" t="s">
        <v>72</v>
      </c>
      <c r="N415">
        <f>SUM(Table714[[#This Row],[Mitigation ($ million)]], Table714[[#This Row],[Adaptation ($ million)]])</f>
        <v>0.375</v>
      </c>
      <c r="O415">
        <v>0.1875</v>
      </c>
      <c r="P415">
        <v>0.1875</v>
      </c>
      <c r="S415" s="21" t="s">
        <v>360</v>
      </c>
      <c r="T415" s="1" t="s">
        <v>8796</v>
      </c>
    </row>
    <row r="416" spans="1:20" x14ac:dyDescent="0.25">
      <c r="A416" t="s">
        <v>8742</v>
      </c>
      <c r="B416" t="s">
        <v>66</v>
      </c>
      <c r="C416" t="s">
        <v>357</v>
      </c>
      <c r="D416" t="s">
        <v>356</v>
      </c>
      <c r="E416" s="2">
        <v>44768</v>
      </c>
      <c r="F416">
        <v>2022</v>
      </c>
      <c r="G416" t="s">
        <v>2245</v>
      </c>
      <c r="H416" t="s">
        <v>68</v>
      </c>
      <c r="I416" t="s">
        <v>132</v>
      </c>
      <c r="M416" t="s">
        <v>72</v>
      </c>
      <c r="N416">
        <f>SUM(Table714[[#This Row],[Mitigation ($ million)]], Table714[[#This Row],[Adaptation ($ million)]])</f>
        <v>0.375</v>
      </c>
      <c r="O416">
        <v>0.1875</v>
      </c>
      <c r="P416">
        <v>0.1875</v>
      </c>
      <c r="S416" s="21" t="s">
        <v>360</v>
      </c>
      <c r="T416" s="1" t="s">
        <v>8796</v>
      </c>
    </row>
    <row r="417" spans="1:20" x14ac:dyDescent="0.25">
      <c r="A417" t="s">
        <v>8742</v>
      </c>
      <c r="B417" t="s">
        <v>66</v>
      </c>
      <c r="C417" t="s">
        <v>357</v>
      </c>
      <c r="D417" t="s">
        <v>356</v>
      </c>
      <c r="E417" s="2">
        <v>44768</v>
      </c>
      <c r="F417">
        <v>2022</v>
      </c>
      <c r="G417" t="s">
        <v>2245</v>
      </c>
      <c r="H417" t="s">
        <v>68</v>
      </c>
      <c r="I417" t="s">
        <v>84</v>
      </c>
      <c r="M417" t="s">
        <v>72</v>
      </c>
      <c r="N417">
        <f>SUM(Table714[[#This Row],[Mitigation ($ million)]], Table714[[#This Row],[Adaptation ($ million)]])</f>
        <v>0.375</v>
      </c>
      <c r="O417">
        <v>0.1875</v>
      </c>
      <c r="P417">
        <v>0.1875</v>
      </c>
      <c r="S417" s="21" t="s">
        <v>360</v>
      </c>
      <c r="T417" s="1" t="s">
        <v>8796</v>
      </c>
    </row>
    <row r="418" spans="1:20" x14ac:dyDescent="0.25">
      <c r="A418" t="s">
        <v>8742</v>
      </c>
      <c r="B418" t="s">
        <v>66</v>
      </c>
      <c r="C418" t="s">
        <v>357</v>
      </c>
      <c r="D418" t="s">
        <v>356</v>
      </c>
      <c r="E418" s="2">
        <v>44768</v>
      </c>
      <c r="F418">
        <v>2022</v>
      </c>
      <c r="G418" t="s">
        <v>2245</v>
      </c>
      <c r="H418" t="s">
        <v>68</v>
      </c>
      <c r="I418" t="s">
        <v>141</v>
      </c>
      <c r="M418" t="s">
        <v>72</v>
      </c>
      <c r="N418">
        <f>SUM(Table714[[#This Row],[Mitigation ($ million)]], Table714[[#This Row],[Adaptation ($ million)]])</f>
        <v>0.375</v>
      </c>
      <c r="O418">
        <v>0.1875</v>
      </c>
      <c r="P418">
        <v>0.1875</v>
      </c>
      <c r="S418" s="21" t="s">
        <v>360</v>
      </c>
      <c r="T418" s="1" t="s">
        <v>8796</v>
      </c>
    </row>
    <row r="419" spans="1:20" x14ac:dyDescent="0.25">
      <c r="A419" t="s">
        <v>8742</v>
      </c>
      <c r="B419" t="s">
        <v>66</v>
      </c>
      <c r="C419" t="s">
        <v>357</v>
      </c>
      <c r="D419" t="s">
        <v>356</v>
      </c>
      <c r="E419" s="2">
        <v>44768</v>
      </c>
      <c r="F419">
        <v>2022</v>
      </c>
      <c r="G419" t="s">
        <v>2245</v>
      </c>
      <c r="H419" t="s">
        <v>68</v>
      </c>
      <c r="I419" t="s">
        <v>117</v>
      </c>
      <c r="M419" t="s">
        <v>72</v>
      </c>
      <c r="N419">
        <f>SUM(Table714[[#This Row],[Mitigation ($ million)]], Table714[[#This Row],[Adaptation ($ million)]])</f>
        <v>0.75</v>
      </c>
      <c r="O419">
        <v>0.375</v>
      </c>
      <c r="P419">
        <v>0.375</v>
      </c>
      <c r="S419" s="21" t="s">
        <v>360</v>
      </c>
      <c r="T419" s="1" t="s">
        <v>8796</v>
      </c>
    </row>
    <row r="420" spans="1:20" x14ac:dyDescent="0.25">
      <c r="A420" t="s">
        <v>8742</v>
      </c>
      <c r="B420" t="s">
        <v>66</v>
      </c>
      <c r="C420" t="s">
        <v>2847</v>
      </c>
      <c r="D420" t="s">
        <v>2846</v>
      </c>
      <c r="E420" s="2">
        <v>44769</v>
      </c>
      <c r="F420">
        <v>2022</v>
      </c>
      <c r="G420" t="s">
        <v>2849</v>
      </c>
      <c r="H420" t="s">
        <v>68</v>
      </c>
      <c r="I420" t="s">
        <v>126</v>
      </c>
      <c r="J420">
        <v>1</v>
      </c>
      <c r="M420" t="s">
        <v>25</v>
      </c>
      <c r="N420">
        <f>SUM(Table714[[#This Row],[Mitigation ($ million)]], Table714[[#This Row],[Adaptation ($ million)]])</f>
        <v>1</v>
      </c>
      <c r="P420">
        <v>1</v>
      </c>
      <c r="S420" s="21" t="s">
        <v>2850</v>
      </c>
      <c r="T420" s="1" t="s">
        <v>8796</v>
      </c>
    </row>
    <row r="421" spans="1:20" x14ac:dyDescent="0.25">
      <c r="A421" t="s">
        <v>8742</v>
      </c>
      <c r="B421" t="s">
        <v>66</v>
      </c>
      <c r="C421" t="s">
        <v>2884</v>
      </c>
      <c r="D421" t="s">
        <v>2883</v>
      </c>
      <c r="E421" s="2">
        <v>44769</v>
      </c>
      <c r="F421">
        <v>2022</v>
      </c>
      <c r="G421" t="s">
        <v>104</v>
      </c>
      <c r="H421" t="s">
        <v>68</v>
      </c>
      <c r="I421" t="s">
        <v>332</v>
      </c>
      <c r="J421">
        <v>1</v>
      </c>
      <c r="M421" t="s">
        <v>24</v>
      </c>
      <c r="N421">
        <f>SUM(Table714[[#This Row],[Mitigation ($ million)]], Table714[[#This Row],[Adaptation ($ million)]])</f>
        <v>2.5000000000000001E-2</v>
      </c>
      <c r="O421">
        <v>2.5000000000000001E-2</v>
      </c>
      <c r="S421" s="21" t="s">
        <v>2886</v>
      </c>
      <c r="T421" s="1" t="s">
        <v>8796</v>
      </c>
    </row>
    <row r="422" spans="1:20" x14ac:dyDescent="0.25">
      <c r="A422" t="s">
        <v>8742</v>
      </c>
      <c r="B422" t="s">
        <v>66</v>
      </c>
      <c r="C422" t="s">
        <v>2884</v>
      </c>
      <c r="D422" t="s">
        <v>2883</v>
      </c>
      <c r="E422" s="2">
        <v>44769</v>
      </c>
      <c r="F422">
        <v>2022</v>
      </c>
      <c r="G422" t="s">
        <v>104</v>
      </c>
      <c r="H422" t="s">
        <v>68</v>
      </c>
      <c r="I422" t="s">
        <v>332</v>
      </c>
      <c r="M422" t="s">
        <v>24</v>
      </c>
      <c r="N422">
        <f>SUM(Table714[[#This Row],[Mitigation ($ million)]], Table714[[#This Row],[Adaptation ($ million)]])</f>
        <v>0.05</v>
      </c>
      <c r="O422">
        <v>0.05</v>
      </c>
      <c r="S422" s="21" t="s">
        <v>2886</v>
      </c>
      <c r="T422" s="1" t="s">
        <v>8796</v>
      </c>
    </row>
    <row r="423" spans="1:20" x14ac:dyDescent="0.25">
      <c r="A423" t="s">
        <v>8742</v>
      </c>
      <c r="B423" t="s">
        <v>66</v>
      </c>
      <c r="C423" t="s">
        <v>2912</v>
      </c>
      <c r="D423" t="s">
        <v>2911</v>
      </c>
      <c r="E423" s="2">
        <v>44774</v>
      </c>
      <c r="F423">
        <v>2022</v>
      </c>
      <c r="G423" t="s">
        <v>104</v>
      </c>
      <c r="H423" t="s">
        <v>210</v>
      </c>
      <c r="I423" t="s">
        <v>325</v>
      </c>
      <c r="J423">
        <v>0.22500000000000001</v>
      </c>
      <c r="M423" t="s">
        <v>25</v>
      </c>
      <c r="N423">
        <f>SUM(Table714[[#This Row],[Mitigation ($ million)]], Table714[[#This Row],[Adaptation ($ million)]])</f>
        <v>0.22500000000000001</v>
      </c>
      <c r="P423">
        <v>0.22500000000000001</v>
      </c>
      <c r="S423" s="21"/>
      <c r="T423" s="1" t="s">
        <v>8796</v>
      </c>
    </row>
    <row r="424" spans="1:20" x14ac:dyDescent="0.25">
      <c r="A424" t="s">
        <v>8742</v>
      </c>
      <c r="B424" t="s">
        <v>66</v>
      </c>
      <c r="C424" t="s">
        <v>679</v>
      </c>
      <c r="D424" t="s">
        <v>678</v>
      </c>
      <c r="E424" s="2">
        <v>44775</v>
      </c>
      <c r="F424">
        <v>2022</v>
      </c>
      <c r="G424" t="s">
        <v>104</v>
      </c>
      <c r="H424" t="s">
        <v>68</v>
      </c>
      <c r="I424" t="s">
        <v>126</v>
      </c>
      <c r="J424">
        <v>0.74</v>
      </c>
      <c r="M424" t="s">
        <v>72</v>
      </c>
      <c r="N424">
        <f>SUM(Table714[[#This Row],[Mitigation ($ million)]], Table714[[#This Row],[Adaptation ($ million)]])</f>
        <v>0.7</v>
      </c>
      <c r="O424">
        <v>0.35</v>
      </c>
      <c r="P424">
        <v>0.35</v>
      </c>
      <c r="S424" s="21" t="s">
        <v>680</v>
      </c>
      <c r="T424" s="1" t="s">
        <v>8796</v>
      </c>
    </row>
    <row r="425" spans="1:20" x14ac:dyDescent="0.25">
      <c r="A425" t="s">
        <v>8742</v>
      </c>
      <c r="B425" t="s">
        <v>91</v>
      </c>
      <c r="C425" t="s">
        <v>2589</v>
      </c>
      <c r="D425" t="s">
        <v>2588</v>
      </c>
      <c r="E425" s="2">
        <v>44775</v>
      </c>
      <c r="F425">
        <v>2022</v>
      </c>
      <c r="G425" t="s">
        <v>2591</v>
      </c>
      <c r="H425" t="s">
        <v>93</v>
      </c>
      <c r="I425" t="s">
        <v>141</v>
      </c>
      <c r="J425">
        <v>250.4</v>
      </c>
      <c r="M425" t="s">
        <v>24</v>
      </c>
      <c r="N425">
        <f>SUM(Table714[[#This Row],[Mitigation ($ million)]], Table714[[#This Row],[Adaptation ($ million)]])</f>
        <v>21.433219999999999</v>
      </c>
      <c r="O425">
        <v>21.433219999999999</v>
      </c>
      <c r="S425" s="21" t="s">
        <v>2593</v>
      </c>
      <c r="T425" s="1" t="s">
        <v>8796</v>
      </c>
    </row>
    <row r="426" spans="1:20" x14ac:dyDescent="0.25">
      <c r="A426" t="s">
        <v>8742</v>
      </c>
      <c r="B426" t="s">
        <v>66</v>
      </c>
      <c r="C426" t="s">
        <v>2281</v>
      </c>
      <c r="D426" t="s">
        <v>2280</v>
      </c>
      <c r="E426" s="2">
        <v>44776</v>
      </c>
      <c r="F426">
        <v>2022</v>
      </c>
      <c r="G426" t="s">
        <v>104</v>
      </c>
      <c r="H426" t="s">
        <v>68</v>
      </c>
      <c r="I426" t="s">
        <v>126</v>
      </c>
      <c r="J426">
        <v>0.2</v>
      </c>
      <c r="M426" t="s">
        <v>72</v>
      </c>
      <c r="N426">
        <f>SUM(Table714[[#This Row],[Mitigation ($ million)]], Table714[[#This Row],[Adaptation ($ million)]])</f>
        <v>4.4999999999999998E-2</v>
      </c>
      <c r="O426">
        <v>2.2499999999999999E-2</v>
      </c>
      <c r="P426">
        <v>2.2499999999999999E-2</v>
      </c>
      <c r="S426" s="21" t="s">
        <v>2284</v>
      </c>
      <c r="T426" s="1" t="s">
        <v>8796</v>
      </c>
    </row>
    <row r="427" spans="1:20" x14ac:dyDescent="0.25">
      <c r="A427" t="s">
        <v>8742</v>
      </c>
      <c r="B427" t="s">
        <v>66</v>
      </c>
      <c r="C427" t="s">
        <v>2281</v>
      </c>
      <c r="D427" t="s">
        <v>2280</v>
      </c>
      <c r="E427" s="2">
        <v>44776</v>
      </c>
      <c r="F427">
        <v>2022</v>
      </c>
      <c r="G427" t="s">
        <v>104</v>
      </c>
      <c r="H427" t="s">
        <v>68</v>
      </c>
      <c r="I427" t="s">
        <v>132</v>
      </c>
      <c r="M427" t="s">
        <v>72</v>
      </c>
      <c r="N427">
        <f>SUM(Table714[[#This Row],[Mitigation ($ million)]], Table714[[#This Row],[Adaptation ($ million)]])</f>
        <v>0.04</v>
      </c>
      <c r="O427">
        <v>0.02</v>
      </c>
      <c r="P427">
        <v>0.02</v>
      </c>
      <c r="S427" s="21" t="s">
        <v>2284</v>
      </c>
      <c r="T427" s="1" t="s">
        <v>8796</v>
      </c>
    </row>
    <row r="428" spans="1:20" x14ac:dyDescent="0.25">
      <c r="A428" t="s">
        <v>8742</v>
      </c>
      <c r="B428" t="s">
        <v>66</v>
      </c>
      <c r="C428" t="s">
        <v>2281</v>
      </c>
      <c r="D428" t="s">
        <v>2280</v>
      </c>
      <c r="E428" s="2">
        <v>44776</v>
      </c>
      <c r="F428">
        <v>2022</v>
      </c>
      <c r="G428" t="s">
        <v>104</v>
      </c>
      <c r="H428" t="s">
        <v>68</v>
      </c>
      <c r="I428" t="s">
        <v>141</v>
      </c>
      <c r="M428" t="s">
        <v>72</v>
      </c>
      <c r="N428">
        <f>SUM(Table714[[#This Row],[Mitigation ($ million)]], Table714[[#This Row],[Adaptation ($ million)]])</f>
        <v>0.04</v>
      </c>
      <c r="O428">
        <v>0.04</v>
      </c>
      <c r="S428" s="21" t="s">
        <v>2284</v>
      </c>
      <c r="T428" s="1" t="s">
        <v>8796</v>
      </c>
    </row>
    <row r="429" spans="1:20" x14ac:dyDescent="0.25">
      <c r="A429" t="s">
        <v>8742</v>
      </c>
      <c r="B429" t="s">
        <v>66</v>
      </c>
      <c r="C429" t="s">
        <v>2281</v>
      </c>
      <c r="D429" t="s">
        <v>2280</v>
      </c>
      <c r="E429" s="2">
        <v>44776</v>
      </c>
      <c r="F429">
        <v>2022</v>
      </c>
      <c r="G429" t="s">
        <v>104</v>
      </c>
      <c r="H429" t="s">
        <v>68</v>
      </c>
      <c r="I429" t="s">
        <v>84</v>
      </c>
      <c r="M429" t="s">
        <v>72</v>
      </c>
      <c r="N429">
        <f>SUM(Table714[[#This Row],[Mitigation ($ million)]], Table714[[#This Row],[Adaptation ($ million)]])</f>
        <v>3.5000000000000003E-2</v>
      </c>
      <c r="O429">
        <v>3.5000000000000003E-2</v>
      </c>
      <c r="S429" s="21" t="s">
        <v>2284</v>
      </c>
      <c r="T429" s="1" t="s">
        <v>8796</v>
      </c>
    </row>
    <row r="430" spans="1:20" x14ac:dyDescent="0.25">
      <c r="A430" t="s">
        <v>8742</v>
      </c>
      <c r="B430" t="s">
        <v>66</v>
      </c>
      <c r="C430" t="s">
        <v>2281</v>
      </c>
      <c r="D430" t="s">
        <v>2280</v>
      </c>
      <c r="E430" s="2">
        <v>44776</v>
      </c>
      <c r="F430">
        <v>2022</v>
      </c>
      <c r="G430" t="s">
        <v>104</v>
      </c>
      <c r="H430" t="s">
        <v>68</v>
      </c>
      <c r="I430" t="s">
        <v>332</v>
      </c>
      <c r="M430" t="s">
        <v>72</v>
      </c>
      <c r="N430">
        <f>SUM(Table714[[#This Row],[Mitigation ($ million)]], Table714[[#This Row],[Adaptation ($ million)]])</f>
        <v>0.04</v>
      </c>
      <c r="O430">
        <v>0.04</v>
      </c>
      <c r="S430" s="21" t="s">
        <v>2284</v>
      </c>
      <c r="T430" s="1" t="s">
        <v>8796</v>
      </c>
    </row>
    <row r="431" spans="1:20" x14ac:dyDescent="0.25">
      <c r="A431" t="s">
        <v>8742</v>
      </c>
      <c r="B431" t="s">
        <v>66</v>
      </c>
      <c r="C431" t="s">
        <v>2459</v>
      </c>
      <c r="D431" t="s">
        <v>2458</v>
      </c>
      <c r="E431" s="2">
        <v>44788</v>
      </c>
      <c r="F431">
        <v>2022</v>
      </c>
      <c r="G431" t="s">
        <v>2446</v>
      </c>
      <c r="H431" t="s">
        <v>93</v>
      </c>
      <c r="I431" t="s">
        <v>141</v>
      </c>
      <c r="J431">
        <v>5</v>
      </c>
      <c r="M431" t="s">
        <v>24</v>
      </c>
      <c r="N431">
        <f>SUM(Table714[[#This Row],[Mitigation ($ million)]], Table714[[#This Row],[Adaptation ($ million)]])</f>
        <v>0.77</v>
      </c>
      <c r="O431">
        <v>0.77</v>
      </c>
      <c r="S431" s="21" t="s">
        <v>2461</v>
      </c>
      <c r="T431" s="1" t="s">
        <v>8796</v>
      </c>
    </row>
    <row r="432" spans="1:20" x14ac:dyDescent="0.25">
      <c r="A432" t="s">
        <v>8742</v>
      </c>
      <c r="B432" t="s">
        <v>91</v>
      </c>
      <c r="C432" t="s">
        <v>2538</v>
      </c>
      <c r="D432" t="s">
        <v>2537</v>
      </c>
      <c r="E432" s="2">
        <v>44788</v>
      </c>
      <c r="F432">
        <v>2022</v>
      </c>
      <c r="G432" t="s">
        <v>216</v>
      </c>
      <c r="H432" t="s">
        <v>93</v>
      </c>
      <c r="I432" t="s">
        <v>128</v>
      </c>
      <c r="J432">
        <v>50</v>
      </c>
      <c r="M432" t="s">
        <v>24</v>
      </c>
      <c r="N432">
        <f>SUM(Table714[[#This Row],[Mitigation ($ million)]], Table714[[#This Row],[Adaptation ($ million)]])</f>
        <v>35</v>
      </c>
      <c r="O432">
        <v>35</v>
      </c>
      <c r="S432" s="21" t="s">
        <v>2541</v>
      </c>
      <c r="T432" s="1" t="s">
        <v>8796</v>
      </c>
    </row>
    <row r="433" spans="1:20" x14ac:dyDescent="0.25">
      <c r="A433" t="s">
        <v>8742</v>
      </c>
      <c r="B433" t="s">
        <v>66</v>
      </c>
      <c r="C433" t="s">
        <v>2708</v>
      </c>
      <c r="D433" t="s">
        <v>2707</v>
      </c>
      <c r="E433" s="2">
        <v>44789</v>
      </c>
      <c r="F433">
        <v>2022</v>
      </c>
      <c r="G433" t="s">
        <v>88</v>
      </c>
      <c r="H433" t="s">
        <v>150</v>
      </c>
      <c r="I433" t="s">
        <v>71</v>
      </c>
      <c r="J433">
        <v>9.49</v>
      </c>
      <c r="M433" t="s">
        <v>25</v>
      </c>
      <c r="N433">
        <f>SUM(Table714[[#This Row],[Mitigation ($ million)]], Table714[[#This Row],[Adaptation ($ million)]])</f>
        <v>6.88</v>
      </c>
      <c r="P433">
        <v>6.88</v>
      </c>
      <c r="S433" s="21" t="s">
        <v>2710</v>
      </c>
      <c r="T433" s="1" t="s">
        <v>8796</v>
      </c>
    </row>
    <row r="434" spans="1:20" x14ac:dyDescent="0.25">
      <c r="A434" t="s">
        <v>8742</v>
      </c>
      <c r="B434" t="s">
        <v>66</v>
      </c>
      <c r="C434" t="s">
        <v>2755</v>
      </c>
      <c r="D434" t="s">
        <v>2754</v>
      </c>
      <c r="E434" s="2">
        <v>44789</v>
      </c>
      <c r="F434">
        <v>2022</v>
      </c>
      <c r="G434" t="s">
        <v>88</v>
      </c>
      <c r="H434" t="s">
        <v>93</v>
      </c>
      <c r="I434" t="s">
        <v>117</v>
      </c>
      <c r="J434">
        <v>139.1</v>
      </c>
      <c r="M434" t="s">
        <v>72</v>
      </c>
      <c r="N434">
        <f>SUM(Table714[[#This Row],[Mitigation ($ million)]], Table714[[#This Row],[Adaptation ($ million)]])</f>
        <v>38.790000000000006</v>
      </c>
      <c r="O434">
        <v>6.7</v>
      </c>
      <c r="P434">
        <v>32.090000000000003</v>
      </c>
      <c r="S434" s="21" t="s">
        <v>2757</v>
      </c>
      <c r="T434" s="1" t="s">
        <v>8796</v>
      </c>
    </row>
    <row r="435" spans="1:20" x14ac:dyDescent="0.25">
      <c r="A435" t="s">
        <v>8742</v>
      </c>
      <c r="B435" t="s">
        <v>66</v>
      </c>
      <c r="C435" t="s">
        <v>2844</v>
      </c>
      <c r="D435" t="s">
        <v>2843</v>
      </c>
      <c r="E435" s="2">
        <v>44790</v>
      </c>
      <c r="F435">
        <v>2022</v>
      </c>
      <c r="G435" t="s">
        <v>104</v>
      </c>
      <c r="H435" t="s">
        <v>68</v>
      </c>
      <c r="I435" t="s">
        <v>126</v>
      </c>
      <c r="J435">
        <v>0.5</v>
      </c>
      <c r="M435" t="s">
        <v>72</v>
      </c>
      <c r="N435">
        <f>SUM(Table714[[#This Row],[Mitigation ($ million)]], Table714[[#This Row],[Adaptation ($ million)]])</f>
        <v>0.5</v>
      </c>
      <c r="O435">
        <v>0.28300000000000003</v>
      </c>
      <c r="P435">
        <v>0.217</v>
      </c>
      <c r="S435" s="21" t="s">
        <v>2845</v>
      </c>
      <c r="T435" s="1" t="s">
        <v>8796</v>
      </c>
    </row>
    <row r="436" spans="1:20" x14ac:dyDescent="0.25">
      <c r="A436" t="s">
        <v>8742</v>
      </c>
      <c r="B436" t="s">
        <v>66</v>
      </c>
      <c r="C436" t="s">
        <v>2233</v>
      </c>
      <c r="D436" t="s">
        <v>2232</v>
      </c>
      <c r="E436" s="2">
        <v>44804</v>
      </c>
      <c r="F436">
        <v>2022</v>
      </c>
      <c r="G436" t="s">
        <v>62</v>
      </c>
      <c r="H436" t="s">
        <v>2235</v>
      </c>
      <c r="I436" t="s">
        <v>141</v>
      </c>
      <c r="J436">
        <v>20</v>
      </c>
      <c r="M436" t="s">
        <v>24</v>
      </c>
      <c r="N436">
        <f>SUM(Table714[[#This Row],[Mitigation ($ million)]], Table714[[#This Row],[Adaptation ($ million)]])</f>
        <v>19.463000000000001</v>
      </c>
      <c r="O436">
        <v>19.463000000000001</v>
      </c>
      <c r="S436" s="21" t="s">
        <v>2237</v>
      </c>
      <c r="T436" s="1" t="s">
        <v>8796</v>
      </c>
    </row>
    <row r="437" spans="1:20" x14ac:dyDescent="0.25">
      <c r="A437" t="s">
        <v>8742</v>
      </c>
      <c r="B437" t="s">
        <v>91</v>
      </c>
      <c r="C437" t="s">
        <v>2609</v>
      </c>
      <c r="D437" t="s">
        <v>2608</v>
      </c>
      <c r="E437" s="2">
        <v>44805</v>
      </c>
      <c r="F437">
        <v>2022</v>
      </c>
      <c r="G437" t="s">
        <v>2611</v>
      </c>
      <c r="H437" t="s">
        <v>2524</v>
      </c>
      <c r="I437" t="s">
        <v>128</v>
      </c>
      <c r="J437">
        <v>200</v>
      </c>
      <c r="M437" t="s">
        <v>24</v>
      </c>
      <c r="N437">
        <f>SUM(Table714[[#This Row],[Mitigation ($ million)]], Table714[[#This Row],[Adaptation ($ million)]])</f>
        <v>0.75</v>
      </c>
      <c r="O437">
        <v>0.75</v>
      </c>
      <c r="S437" s="21" t="s">
        <v>2613</v>
      </c>
      <c r="T437" s="1" t="s">
        <v>8796</v>
      </c>
    </row>
    <row r="438" spans="1:20" x14ac:dyDescent="0.25">
      <c r="A438" t="s">
        <v>8742</v>
      </c>
      <c r="B438" t="s">
        <v>91</v>
      </c>
      <c r="C438" t="s">
        <v>2233</v>
      </c>
      <c r="D438" t="s">
        <v>2546</v>
      </c>
      <c r="E438" s="2">
        <v>44806</v>
      </c>
      <c r="F438">
        <v>2022</v>
      </c>
      <c r="G438" t="s">
        <v>62</v>
      </c>
      <c r="H438" t="s">
        <v>93</v>
      </c>
      <c r="I438" t="s">
        <v>141</v>
      </c>
      <c r="J438">
        <v>560.29999999999995</v>
      </c>
      <c r="M438" t="s">
        <v>24</v>
      </c>
      <c r="N438">
        <f>SUM(Table714[[#This Row],[Mitigation ($ million)]], Table714[[#This Row],[Adaptation ($ million)]])</f>
        <v>42</v>
      </c>
      <c r="O438">
        <v>42</v>
      </c>
      <c r="S438" s="21" t="s">
        <v>2548</v>
      </c>
      <c r="T438" s="1" t="s">
        <v>8796</v>
      </c>
    </row>
    <row r="439" spans="1:20" x14ac:dyDescent="0.25">
      <c r="A439" t="s">
        <v>8742</v>
      </c>
      <c r="B439" t="s">
        <v>66</v>
      </c>
      <c r="C439" t="s">
        <v>608</v>
      </c>
      <c r="D439" t="s">
        <v>607</v>
      </c>
      <c r="E439" s="2">
        <v>44810</v>
      </c>
      <c r="F439">
        <v>2022</v>
      </c>
      <c r="G439" t="s">
        <v>190</v>
      </c>
      <c r="H439" t="s">
        <v>68</v>
      </c>
      <c r="I439" t="s">
        <v>71</v>
      </c>
      <c r="M439" t="s">
        <v>72</v>
      </c>
      <c r="N439">
        <f>SUM(Table714[[#This Row],[Mitigation ($ million)]], Table714[[#This Row],[Adaptation ($ million)]])</f>
        <v>0.129</v>
      </c>
      <c r="P439">
        <v>0.129</v>
      </c>
      <c r="S439" s="21" t="s">
        <v>609</v>
      </c>
      <c r="T439" s="1" t="s">
        <v>8796</v>
      </c>
    </row>
    <row r="440" spans="1:20" x14ac:dyDescent="0.25">
      <c r="A440" t="s">
        <v>8742</v>
      </c>
      <c r="B440" t="s">
        <v>66</v>
      </c>
      <c r="C440" t="s">
        <v>608</v>
      </c>
      <c r="D440" t="s">
        <v>607</v>
      </c>
      <c r="E440" s="2">
        <v>44810</v>
      </c>
      <c r="F440">
        <v>2022</v>
      </c>
      <c r="G440" t="s">
        <v>190</v>
      </c>
      <c r="H440" t="s">
        <v>68</v>
      </c>
      <c r="I440" t="s">
        <v>71</v>
      </c>
      <c r="M440" t="s">
        <v>72</v>
      </c>
      <c r="N440">
        <f>SUM(Table714[[#This Row],[Mitigation ($ million)]], Table714[[#This Row],[Adaptation ($ million)]])</f>
        <v>0.2</v>
      </c>
      <c r="P440">
        <v>0.2</v>
      </c>
      <c r="S440" s="21" t="s">
        <v>609</v>
      </c>
      <c r="T440" s="1" t="s">
        <v>8796</v>
      </c>
    </row>
    <row r="441" spans="1:20" x14ac:dyDescent="0.25">
      <c r="A441" t="s">
        <v>8742</v>
      </c>
      <c r="B441" t="s">
        <v>66</v>
      </c>
      <c r="C441" t="s">
        <v>292</v>
      </c>
      <c r="D441" t="s">
        <v>291</v>
      </c>
      <c r="E441" s="2">
        <v>44811</v>
      </c>
      <c r="F441">
        <v>2022</v>
      </c>
      <c r="G441" t="s">
        <v>104</v>
      </c>
      <c r="H441" t="s">
        <v>68</v>
      </c>
      <c r="I441" t="s">
        <v>141</v>
      </c>
      <c r="J441">
        <v>2</v>
      </c>
      <c r="M441" t="s">
        <v>24</v>
      </c>
      <c r="N441">
        <f>SUM(Table714[[#This Row],[Mitigation ($ million)]], Table714[[#This Row],[Adaptation ($ million)]])</f>
        <v>2</v>
      </c>
      <c r="O441">
        <v>2</v>
      </c>
      <c r="S441" s="21" t="s">
        <v>294</v>
      </c>
      <c r="T441" s="1" t="s">
        <v>8796</v>
      </c>
    </row>
    <row r="442" spans="1:20" x14ac:dyDescent="0.25">
      <c r="A442" t="s">
        <v>8742</v>
      </c>
      <c r="B442" t="s">
        <v>66</v>
      </c>
      <c r="C442" t="s">
        <v>875</v>
      </c>
      <c r="D442" t="s">
        <v>874</v>
      </c>
      <c r="E442" s="2">
        <v>44812</v>
      </c>
      <c r="F442">
        <v>2022</v>
      </c>
      <c r="G442" t="s">
        <v>201</v>
      </c>
      <c r="H442" t="s">
        <v>68</v>
      </c>
      <c r="I442" t="s">
        <v>71</v>
      </c>
      <c r="M442" t="s">
        <v>25</v>
      </c>
      <c r="N442">
        <f>SUM(Table714[[#This Row],[Mitigation ($ million)]], Table714[[#This Row],[Adaptation ($ million)]])</f>
        <v>1</v>
      </c>
      <c r="P442">
        <v>1</v>
      </c>
      <c r="S442" s="21" t="s">
        <v>876</v>
      </c>
      <c r="T442" s="1" t="s">
        <v>8796</v>
      </c>
    </row>
    <row r="443" spans="1:20" x14ac:dyDescent="0.25">
      <c r="A443" t="s">
        <v>8742</v>
      </c>
      <c r="B443" t="s">
        <v>91</v>
      </c>
      <c r="C443" t="s">
        <v>2233</v>
      </c>
      <c r="D443" t="s">
        <v>2546</v>
      </c>
      <c r="E443" s="2">
        <v>44812</v>
      </c>
      <c r="F443">
        <v>2022</v>
      </c>
      <c r="G443" t="s">
        <v>62</v>
      </c>
      <c r="H443" t="s">
        <v>93</v>
      </c>
      <c r="I443" t="s">
        <v>141</v>
      </c>
      <c r="M443" t="s">
        <v>24</v>
      </c>
      <c r="N443">
        <f>SUM(Table714[[#This Row],[Mitigation ($ million)]], Table714[[#This Row],[Adaptation ($ million)]])</f>
        <v>10</v>
      </c>
      <c r="O443">
        <v>10</v>
      </c>
      <c r="S443" s="21" t="s">
        <v>2548</v>
      </c>
      <c r="T443" s="1" t="s">
        <v>8796</v>
      </c>
    </row>
    <row r="444" spans="1:20" x14ac:dyDescent="0.25">
      <c r="A444" t="s">
        <v>8742</v>
      </c>
      <c r="B444" t="s">
        <v>66</v>
      </c>
      <c r="C444" t="s">
        <v>2829</v>
      </c>
      <c r="D444" t="s">
        <v>2828</v>
      </c>
      <c r="E444" s="2">
        <v>44813</v>
      </c>
      <c r="F444">
        <v>2022</v>
      </c>
      <c r="G444" t="s">
        <v>397</v>
      </c>
      <c r="H444" t="s">
        <v>93</v>
      </c>
      <c r="I444" t="s">
        <v>126</v>
      </c>
      <c r="J444">
        <v>478.36</v>
      </c>
      <c r="M444" t="s">
        <v>25</v>
      </c>
      <c r="N444">
        <f>SUM(Table714[[#This Row],[Mitigation ($ million)]], Table714[[#This Row],[Adaptation ($ million)]])</f>
        <v>1.559491</v>
      </c>
      <c r="P444">
        <v>1.559491</v>
      </c>
      <c r="S444" s="21" t="s">
        <v>2832</v>
      </c>
      <c r="T444" s="1" t="s">
        <v>8796</v>
      </c>
    </row>
    <row r="445" spans="1:20" x14ac:dyDescent="0.25">
      <c r="A445" t="s">
        <v>8742</v>
      </c>
      <c r="B445" t="s">
        <v>66</v>
      </c>
      <c r="C445" t="s">
        <v>2829</v>
      </c>
      <c r="D445" t="s">
        <v>2828</v>
      </c>
      <c r="E445" s="2">
        <v>44813</v>
      </c>
      <c r="F445">
        <v>2022</v>
      </c>
      <c r="G445" t="s">
        <v>397</v>
      </c>
      <c r="H445" t="s">
        <v>93</v>
      </c>
      <c r="I445" t="s">
        <v>117</v>
      </c>
      <c r="M445" t="s">
        <v>25</v>
      </c>
      <c r="N445">
        <f>SUM(Table714[[#This Row],[Mitigation ($ million)]], Table714[[#This Row],[Adaptation ($ million)]])</f>
        <v>1.872862</v>
      </c>
      <c r="P445">
        <v>1.872862</v>
      </c>
      <c r="S445" s="21" t="s">
        <v>2832</v>
      </c>
      <c r="T445" s="1" t="s">
        <v>8796</v>
      </c>
    </row>
    <row r="446" spans="1:20" x14ac:dyDescent="0.25">
      <c r="A446" t="s">
        <v>8742</v>
      </c>
      <c r="B446" t="s">
        <v>66</v>
      </c>
      <c r="C446" t="s">
        <v>2829</v>
      </c>
      <c r="D446" t="s">
        <v>2828</v>
      </c>
      <c r="E446" s="2">
        <v>44813</v>
      </c>
      <c r="F446">
        <v>2022</v>
      </c>
      <c r="G446" t="s">
        <v>397</v>
      </c>
      <c r="H446" t="s">
        <v>150</v>
      </c>
      <c r="I446" t="s">
        <v>117</v>
      </c>
      <c r="M446" t="s">
        <v>25</v>
      </c>
      <c r="N446">
        <f>SUM(Table714[[#This Row],[Mitigation ($ million)]], Table714[[#This Row],[Adaptation ($ million)]])</f>
        <v>0.86432629999999999</v>
      </c>
      <c r="P446">
        <v>0.86432629999999999</v>
      </c>
      <c r="S446" s="21" t="s">
        <v>2832</v>
      </c>
      <c r="T446" s="1" t="s">
        <v>8796</v>
      </c>
    </row>
    <row r="447" spans="1:20" x14ac:dyDescent="0.25">
      <c r="A447" t="s">
        <v>8742</v>
      </c>
      <c r="B447" t="s">
        <v>66</v>
      </c>
      <c r="C447" t="s">
        <v>2332</v>
      </c>
      <c r="D447" t="s">
        <v>2331</v>
      </c>
      <c r="E447" s="2">
        <v>44816</v>
      </c>
      <c r="F447">
        <v>2022</v>
      </c>
      <c r="G447" t="s">
        <v>216</v>
      </c>
      <c r="H447" t="s">
        <v>68</v>
      </c>
      <c r="I447" t="s">
        <v>117</v>
      </c>
      <c r="J447">
        <v>0.45</v>
      </c>
      <c r="M447" t="s">
        <v>25</v>
      </c>
      <c r="N447">
        <f>SUM(Table714[[#This Row],[Mitigation ($ million)]], Table714[[#This Row],[Adaptation ($ million)]])</f>
        <v>0.3</v>
      </c>
      <c r="P447">
        <v>0.3</v>
      </c>
      <c r="S447" s="21" t="s">
        <v>2333</v>
      </c>
      <c r="T447" s="1" t="s">
        <v>8796</v>
      </c>
    </row>
    <row r="448" spans="1:20" x14ac:dyDescent="0.25">
      <c r="A448" t="s">
        <v>8742</v>
      </c>
      <c r="B448" t="s">
        <v>66</v>
      </c>
      <c r="C448" t="s">
        <v>2332</v>
      </c>
      <c r="D448" t="s">
        <v>2331</v>
      </c>
      <c r="E448" s="2">
        <v>44816</v>
      </c>
      <c r="F448">
        <v>2022</v>
      </c>
      <c r="G448" t="s">
        <v>216</v>
      </c>
      <c r="H448" t="s">
        <v>68</v>
      </c>
      <c r="I448" t="s">
        <v>117</v>
      </c>
      <c r="M448" t="s">
        <v>25</v>
      </c>
      <c r="N448">
        <f>SUM(Table714[[#This Row],[Mitigation ($ million)]], Table714[[#This Row],[Adaptation ($ million)]])</f>
        <v>0.15</v>
      </c>
      <c r="P448">
        <v>0.15</v>
      </c>
      <c r="S448" s="21" t="s">
        <v>2333</v>
      </c>
      <c r="T448" s="1" t="s">
        <v>8796</v>
      </c>
    </row>
    <row r="449" spans="1:20" x14ac:dyDescent="0.25">
      <c r="A449" t="s">
        <v>8742</v>
      </c>
      <c r="B449" t="s">
        <v>66</v>
      </c>
      <c r="C449" t="s">
        <v>389</v>
      </c>
      <c r="D449" t="s">
        <v>388</v>
      </c>
      <c r="E449" s="2">
        <v>44817</v>
      </c>
      <c r="F449">
        <v>2022</v>
      </c>
      <c r="G449" t="s">
        <v>3009</v>
      </c>
      <c r="H449" t="s">
        <v>68</v>
      </c>
      <c r="I449" t="s">
        <v>141</v>
      </c>
      <c r="M449" t="s">
        <v>24</v>
      </c>
      <c r="N449">
        <f>SUM(Table714[[#This Row],[Mitigation ($ million)]], Table714[[#This Row],[Adaptation ($ million)]])</f>
        <v>1</v>
      </c>
      <c r="O449">
        <v>1</v>
      </c>
      <c r="S449" s="21" t="s">
        <v>393</v>
      </c>
      <c r="T449" s="1" t="s">
        <v>8796</v>
      </c>
    </row>
    <row r="450" spans="1:20" x14ac:dyDescent="0.25">
      <c r="A450" t="s">
        <v>8742</v>
      </c>
      <c r="B450" t="s">
        <v>66</v>
      </c>
      <c r="C450" t="s">
        <v>2838</v>
      </c>
      <c r="D450" t="s">
        <v>2837</v>
      </c>
      <c r="E450" s="2">
        <v>44823</v>
      </c>
      <c r="F450">
        <v>2022</v>
      </c>
      <c r="G450" t="s">
        <v>104</v>
      </c>
      <c r="H450" t="s">
        <v>68</v>
      </c>
      <c r="I450" t="s">
        <v>128</v>
      </c>
      <c r="J450">
        <v>0.25</v>
      </c>
      <c r="M450" t="s">
        <v>25</v>
      </c>
      <c r="N450">
        <f>SUM(Table714[[#This Row],[Mitigation ($ million)]], Table714[[#This Row],[Adaptation ($ million)]])</f>
        <v>0.25</v>
      </c>
      <c r="P450">
        <v>0.25</v>
      </c>
      <c r="S450" s="21" t="s">
        <v>2839</v>
      </c>
      <c r="T450" s="1" t="s">
        <v>8796</v>
      </c>
    </row>
    <row r="451" spans="1:20" x14ac:dyDescent="0.25">
      <c r="A451" t="s">
        <v>8742</v>
      </c>
      <c r="B451" t="s">
        <v>66</v>
      </c>
      <c r="C451" t="s">
        <v>2399</v>
      </c>
      <c r="D451" t="s">
        <v>2398</v>
      </c>
      <c r="E451" s="2">
        <v>44827</v>
      </c>
      <c r="F451">
        <v>2022</v>
      </c>
      <c r="G451" t="s">
        <v>904</v>
      </c>
      <c r="H451" t="s">
        <v>93</v>
      </c>
      <c r="I451" t="s">
        <v>141</v>
      </c>
      <c r="J451">
        <v>305</v>
      </c>
      <c r="M451" t="s">
        <v>72</v>
      </c>
      <c r="N451">
        <f>SUM(Table714[[#This Row],[Mitigation ($ million)]], Table714[[#This Row],[Adaptation ($ million)]])</f>
        <v>7.5</v>
      </c>
      <c r="O451">
        <v>6.8</v>
      </c>
      <c r="P451">
        <v>0.7</v>
      </c>
      <c r="S451" s="21" t="s">
        <v>2401</v>
      </c>
      <c r="T451" s="1" t="s">
        <v>8796</v>
      </c>
    </row>
    <row r="452" spans="1:20" x14ac:dyDescent="0.25">
      <c r="A452" t="s">
        <v>8742</v>
      </c>
      <c r="B452" t="s">
        <v>66</v>
      </c>
      <c r="C452" t="s">
        <v>2399</v>
      </c>
      <c r="D452" t="s">
        <v>2398</v>
      </c>
      <c r="E452" s="2">
        <v>44827</v>
      </c>
      <c r="F452">
        <v>2022</v>
      </c>
      <c r="G452" t="s">
        <v>904</v>
      </c>
      <c r="H452" t="s">
        <v>93</v>
      </c>
      <c r="I452" t="s">
        <v>141</v>
      </c>
      <c r="M452" t="s">
        <v>72</v>
      </c>
      <c r="N452">
        <f>SUM(Table714[[#This Row],[Mitigation ($ million)]], Table714[[#This Row],[Adaptation ($ million)]])</f>
        <v>68.7</v>
      </c>
      <c r="O452">
        <v>62.7</v>
      </c>
      <c r="P452">
        <v>6</v>
      </c>
      <c r="S452" s="21" t="s">
        <v>2401</v>
      </c>
      <c r="T452" s="1" t="s">
        <v>8796</v>
      </c>
    </row>
    <row r="453" spans="1:20" x14ac:dyDescent="0.25">
      <c r="A453" t="s">
        <v>8742</v>
      </c>
      <c r="B453" t="s">
        <v>66</v>
      </c>
      <c r="C453" t="s">
        <v>2867</v>
      </c>
      <c r="D453" t="s">
        <v>2866</v>
      </c>
      <c r="E453" s="2">
        <v>44831</v>
      </c>
      <c r="F453">
        <v>2022</v>
      </c>
      <c r="G453" t="s">
        <v>2869</v>
      </c>
      <c r="H453" t="s">
        <v>68</v>
      </c>
      <c r="I453" t="s">
        <v>128</v>
      </c>
      <c r="M453" t="s">
        <v>25</v>
      </c>
      <c r="N453">
        <f>SUM(Table714[[#This Row],[Mitigation ($ million)]], Table714[[#This Row],[Adaptation ($ million)]])</f>
        <v>0.83713899999999997</v>
      </c>
      <c r="P453">
        <v>0.83713899999999997</v>
      </c>
      <c r="S453" s="21" t="s">
        <v>2871</v>
      </c>
      <c r="T453" s="1" t="s">
        <v>8796</v>
      </c>
    </row>
    <row r="454" spans="1:20" x14ac:dyDescent="0.25">
      <c r="A454" t="s">
        <v>8742</v>
      </c>
      <c r="B454" t="s">
        <v>66</v>
      </c>
      <c r="C454" t="s">
        <v>2867</v>
      </c>
      <c r="D454" t="s">
        <v>2866</v>
      </c>
      <c r="E454" s="2">
        <v>44831</v>
      </c>
      <c r="F454">
        <v>2022</v>
      </c>
      <c r="G454" t="s">
        <v>2869</v>
      </c>
      <c r="H454" t="s">
        <v>68</v>
      </c>
      <c r="I454" t="s">
        <v>128</v>
      </c>
      <c r="M454" t="s">
        <v>25</v>
      </c>
      <c r="N454">
        <f>SUM(Table714[[#This Row],[Mitigation ($ million)]], Table714[[#This Row],[Adaptation ($ million)]])</f>
        <v>2.5</v>
      </c>
      <c r="P454">
        <v>2.5</v>
      </c>
      <c r="S454" s="21" t="s">
        <v>2871</v>
      </c>
      <c r="T454" s="1" t="s">
        <v>8796</v>
      </c>
    </row>
    <row r="455" spans="1:20" x14ac:dyDescent="0.25">
      <c r="A455" t="s">
        <v>8742</v>
      </c>
      <c r="B455" t="s">
        <v>66</v>
      </c>
      <c r="C455" t="s">
        <v>2867</v>
      </c>
      <c r="D455" t="s">
        <v>2866</v>
      </c>
      <c r="E455" s="2">
        <v>44831</v>
      </c>
      <c r="F455">
        <v>2022</v>
      </c>
      <c r="G455" t="s">
        <v>2869</v>
      </c>
      <c r="H455" t="s">
        <v>68</v>
      </c>
      <c r="I455" t="s">
        <v>128</v>
      </c>
      <c r="M455" t="s">
        <v>25</v>
      </c>
      <c r="N455">
        <f>SUM(Table714[[#This Row],[Mitigation ($ million)]], Table714[[#This Row],[Adaptation ($ million)]])</f>
        <v>0.44140000000000001</v>
      </c>
      <c r="P455">
        <v>0.44140000000000001</v>
      </c>
      <c r="S455" s="21" t="s">
        <v>2871</v>
      </c>
      <c r="T455" s="1" t="s">
        <v>8796</v>
      </c>
    </row>
    <row r="456" spans="1:20" x14ac:dyDescent="0.25">
      <c r="A456" t="s">
        <v>8742</v>
      </c>
      <c r="B456" t="s">
        <v>66</v>
      </c>
      <c r="C456" t="s">
        <v>2867</v>
      </c>
      <c r="D456" t="s">
        <v>2866</v>
      </c>
      <c r="E456" s="2">
        <v>44831</v>
      </c>
      <c r="F456">
        <v>2022</v>
      </c>
      <c r="G456" t="s">
        <v>2869</v>
      </c>
      <c r="H456" t="s">
        <v>68</v>
      </c>
      <c r="I456" t="s">
        <v>71</v>
      </c>
      <c r="M456" t="s">
        <v>25</v>
      </c>
      <c r="N456">
        <f>SUM(Table714[[#This Row],[Mitigation ($ million)]], Table714[[#This Row],[Adaptation ($ million)]])</f>
        <v>0.75</v>
      </c>
      <c r="P456">
        <v>0.75</v>
      </c>
      <c r="S456" s="21" t="s">
        <v>2871</v>
      </c>
      <c r="T456" s="1" t="s">
        <v>8796</v>
      </c>
    </row>
    <row r="457" spans="1:20" x14ac:dyDescent="0.25">
      <c r="A457" t="s">
        <v>8742</v>
      </c>
      <c r="B457" t="s">
        <v>66</v>
      </c>
      <c r="C457" t="s">
        <v>2787</v>
      </c>
      <c r="D457" t="s">
        <v>2786</v>
      </c>
      <c r="E457" s="2">
        <v>44831</v>
      </c>
      <c r="F457">
        <v>2022</v>
      </c>
      <c r="G457" t="s">
        <v>255</v>
      </c>
      <c r="H457" t="s">
        <v>150</v>
      </c>
      <c r="I457" t="s">
        <v>361</v>
      </c>
      <c r="J457">
        <v>10.77</v>
      </c>
      <c r="M457" t="s">
        <v>72</v>
      </c>
      <c r="N457">
        <f>SUM(Table714[[#This Row],[Mitigation ($ million)]], Table714[[#This Row],[Adaptation ($ million)]])</f>
        <v>1.4379999999999999</v>
      </c>
      <c r="O457">
        <v>0.72499999999999998</v>
      </c>
      <c r="P457">
        <v>0.71299999999999997</v>
      </c>
      <c r="S457" s="21" t="s">
        <v>2791</v>
      </c>
      <c r="T457" s="1" t="s">
        <v>8796</v>
      </c>
    </row>
    <row r="458" spans="1:20" x14ac:dyDescent="0.25">
      <c r="A458" t="s">
        <v>8742</v>
      </c>
      <c r="B458" t="s">
        <v>66</v>
      </c>
      <c r="C458" t="s">
        <v>2242</v>
      </c>
      <c r="D458" t="s">
        <v>2241</v>
      </c>
      <c r="E458" s="2">
        <v>44831</v>
      </c>
      <c r="F458">
        <v>2022</v>
      </c>
      <c r="G458" t="s">
        <v>168</v>
      </c>
      <c r="H458" t="s">
        <v>68</v>
      </c>
      <c r="I458" t="s">
        <v>126</v>
      </c>
      <c r="J458">
        <v>0.95</v>
      </c>
      <c r="M458" t="s">
        <v>72</v>
      </c>
      <c r="N458">
        <f>SUM(Table714[[#This Row],[Mitigation ($ million)]], Table714[[#This Row],[Adaptation ($ million)]])</f>
        <v>0.1</v>
      </c>
      <c r="O458">
        <v>0.05</v>
      </c>
      <c r="P458">
        <v>0.05</v>
      </c>
      <c r="S458" s="21" t="s">
        <v>2243</v>
      </c>
      <c r="T458" s="1" t="s">
        <v>8796</v>
      </c>
    </row>
    <row r="459" spans="1:20" x14ac:dyDescent="0.25">
      <c r="A459" t="s">
        <v>8742</v>
      </c>
      <c r="B459" t="s">
        <v>66</v>
      </c>
      <c r="C459" t="s">
        <v>2853</v>
      </c>
      <c r="D459" t="s">
        <v>2852</v>
      </c>
      <c r="E459" s="2">
        <v>44832</v>
      </c>
      <c r="F459">
        <v>2022</v>
      </c>
      <c r="G459" t="s">
        <v>104</v>
      </c>
      <c r="H459" t="s">
        <v>68</v>
      </c>
      <c r="I459" t="s">
        <v>126</v>
      </c>
      <c r="J459">
        <v>0.4</v>
      </c>
      <c r="M459" t="s">
        <v>25</v>
      </c>
      <c r="N459">
        <f>SUM(Table714[[#This Row],[Mitigation ($ million)]], Table714[[#This Row],[Adaptation ($ million)]])</f>
        <v>0.2</v>
      </c>
      <c r="P459">
        <v>0.2</v>
      </c>
      <c r="S459" s="21" t="s">
        <v>2854</v>
      </c>
      <c r="T459" s="1" t="s">
        <v>8796</v>
      </c>
    </row>
    <row r="460" spans="1:20" x14ac:dyDescent="0.25">
      <c r="A460" t="s">
        <v>8742</v>
      </c>
      <c r="B460" t="s">
        <v>66</v>
      </c>
      <c r="C460" t="s">
        <v>2378</v>
      </c>
      <c r="D460" t="s">
        <v>2377</v>
      </c>
      <c r="E460" s="2">
        <v>44832</v>
      </c>
      <c r="F460">
        <v>2022</v>
      </c>
      <c r="G460" t="s">
        <v>104</v>
      </c>
      <c r="H460" t="s">
        <v>68</v>
      </c>
      <c r="I460" t="s">
        <v>141</v>
      </c>
      <c r="J460">
        <v>0.12</v>
      </c>
      <c r="M460" t="s">
        <v>24</v>
      </c>
      <c r="N460">
        <f>SUM(Table714[[#This Row],[Mitigation ($ million)]], Table714[[#This Row],[Adaptation ($ million)]])</f>
        <v>0.03</v>
      </c>
      <c r="O460">
        <v>0.03</v>
      </c>
      <c r="S460" s="21" t="s">
        <v>2381</v>
      </c>
      <c r="T460" s="1" t="s">
        <v>8796</v>
      </c>
    </row>
    <row r="461" spans="1:20" x14ac:dyDescent="0.25">
      <c r="A461" t="s">
        <v>8742</v>
      </c>
      <c r="B461" t="s">
        <v>66</v>
      </c>
      <c r="C461" t="s">
        <v>2193</v>
      </c>
      <c r="D461" t="s">
        <v>2186</v>
      </c>
      <c r="E461" s="2">
        <v>44833</v>
      </c>
      <c r="F461">
        <v>2022</v>
      </c>
      <c r="G461" t="s">
        <v>62</v>
      </c>
      <c r="H461" t="s">
        <v>68</v>
      </c>
      <c r="M461" t="s">
        <v>25</v>
      </c>
      <c r="N461">
        <f>SUM(Table714[[#This Row],[Mitigation ($ million)]], Table714[[#This Row],[Adaptation ($ million)]])</f>
        <v>0</v>
      </c>
      <c r="S461" s="21" t="s">
        <v>2190</v>
      </c>
      <c r="T461" s="1" t="s">
        <v>8796</v>
      </c>
    </row>
    <row r="462" spans="1:20" x14ac:dyDescent="0.25">
      <c r="A462" t="s">
        <v>8742</v>
      </c>
      <c r="B462" t="s">
        <v>91</v>
      </c>
      <c r="C462" t="s">
        <v>2625</v>
      </c>
      <c r="D462" t="s">
        <v>2624</v>
      </c>
      <c r="E462" s="2">
        <v>44834</v>
      </c>
      <c r="F462">
        <v>2022</v>
      </c>
      <c r="G462" t="s">
        <v>88</v>
      </c>
      <c r="H462" t="s">
        <v>68</v>
      </c>
      <c r="I462" t="s">
        <v>117</v>
      </c>
      <c r="J462">
        <v>0.22500000000000001</v>
      </c>
      <c r="M462" t="s">
        <v>25</v>
      </c>
      <c r="N462">
        <f>SUM(Table714[[#This Row],[Mitigation ($ million)]], Table714[[#This Row],[Adaptation ($ million)]])</f>
        <v>0.22500000000000001</v>
      </c>
      <c r="P462">
        <v>0.22500000000000001</v>
      </c>
      <c r="S462" s="21" t="s">
        <v>2626</v>
      </c>
      <c r="T462" s="1" t="s">
        <v>8796</v>
      </c>
    </row>
    <row r="463" spans="1:20" x14ac:dyDescent="0.25">
      <c r="A463" t="s">
        <v>8742</v>
      </c>
      <c r="B463" t="s">
        <v>66</v>
      </c>
      <c r="C463" t="s">
        <v>2693</v>
      </c>
      <c r="D463" t="s">
        <v>2692</v>
      </c>
      <c r="E463" s="2">
        <v>44837</v>
      </c>
      <c r="F463">
        <v>2022</v>
      </c>
      <c r="G463" t="s">
        <v>288</v>
      </c>
      <c r="H463" t="s">
        <v>68</v>
      </c>
      <c r="I463" t="s">
        <v>141</v>
      </c>
      <c r="M463" t="s">
        <v>72</v>
      </c>
      <c r="N463">
        <f>SUM(Table714[[#This Row],[Mitigation ($ million)]], Table714[[#This Row],[Adaptation ($ million)]])</f>
        <v>4.5575000000000004E-2</v>
      </c>
      <c r="O463">
        <v>3.3658E-2</v>
      </c>
      <c r="P463">
        <v>1.1917000000000001E-2</v>
      </c>
      <c r="S463" s="21" t="s">
        <v>2696</v>
      </c>
      <c r="T463" s="1" t="s">
        <v>8796</v>
      </c>
    </row>
    <row r="464" spans="1:20" x14ac:dyDescent="0.25">
      <c r="A464" t="s">
        <v>8742</v>
      </c>
      <c r="B464" t="s">
        <v>66</v>
      </c>
      <c r="C464" t="s">
        <v>2693</v>
      </c>
      <c r="D464" t="s">
        <v>2692</v>
      </c>
      <c r="E464" s="2">
        <v>44837</v>
      </c>
      <c r="F464">
        <v>2022</v>
      </c>
      <c r="G464" t="s">
        <v>288</v>
      </c>
      <c r="H464" t="s">
        <v>68</v>
      </c>
      <c r="I464" t="s">
        <v>117</v>
      </c>
      <c r="M464" t="s">
        <v>72</v>
      </c>
      <c r="N464">
        <f>SUM(Table714[[#This Row],[Mitigation ($ million)]], Table714[[#This Row],[Adaptation ($ million)]])</f>
        <v>5.4689000000000002E-2</v>
      </c>
      <c r="O464">
        <v>3.7200000000000002E-3</v>
      </c>
      <c r="P464">
        <v>5.0969E-2</v>
      </c>
      <c r="S464" s="21" t="s">
        <v>2696</v>
      </c>
      <c r="T464" s="1" t="s">
        <v>8796</v>
      </c>
    </row>
    <row r="465" spans="1:20" x14ac:dyDescent="0.25">
      <c r="A465" t="s">
        <v>8742</v>
      </c>
      <c r="B465" t="s">
        <v>66</v>
      </c>
      <c r="C465" t="s">
        <v>2693</v>
      </c>
      <c r="D465" t="s">
        <v>2692</v>
      </c>
      <c r="E465" s="2">
        <v>44837</v>
      </c>
      <c r="F465">
        <v>2022</v>
      </c>
      <c r="G465" t="s">
        <v>288</v>
      </c>
      <c r="H465" t="s">
        <v>68</v>
      </c>
      <c r="I465" t="s">
        <v>132</v>
      </c>
      <c r="M465" t="s">
        <v>72</v>
      </c>
      <c r="N465">
        <f>SUM(Table714[[#This Row],[Mitigation ($ million)]], Table714[[#This Row],[Adaptation ($ million)]])</f>
        <v>9.1149999999999998E-3</v>
      </c>
      <c r="O465">
        <v>2.5479999999999999E-3</v>
      </c>
      <c r="P465">
        <v>6.5669999999999999E-3</v>
      </c>
      <c r="S465" s="21" t="s">
        <v>2696</v>
      </c>
      <c r="T465" s="1" t="s">
        <v>8796</v>
      </c>
    </row>
    <row r="466" spans="1:20" x14ac:dyDescent="0.25">
      <c r="A466" t="s">
        <v>8742</v>
      </c>
      <c r="B466" t="s">
        <v>66</v>
      </c>
      <c r="C466" t="s">
        <v>2693</v>
      </c>
      <c r="D466" t="s">
        <v>2692</v>
      </c>
      <c r="E466" s="2">
        <v>44837</v>
      </c>
      <c r="F466">
        <v>2022</v>
      </c>
      <c r="G466" t="s">
        <v>288</v>
      </c>
      <c r="H466" t="s">
        <v>68</v>
      </c>
      <c r="I466" t="s">
        <v>128</v>
      </c>
      <c r="M466" t="s">
        <v>72</v>
      </c>
      <c r="N466">
        <f>SUM(Table714[[#This Row],[Mitigation ($ million)]], Table714[[#This Row],[Adaptation ($ million)]])</f>
        <v>9.1400000000000006E-3</v>
      </c>
      <c r="O466">
        <v>3.29E-3</v>
      </c>
      <c r="P466">
        <v>5.8500000000000002E-3</v>
      </c>
      <c r="S466" s="21" t="s">
        <v>2696</v>
      </c>
      <c r="T466" s="1" t="s">
        <v>8796</v>
      </c>
    </row>
    <row r="467" spans="1:20" x14ac:dyDescent="0.25">
      <c r="A467" t="s">
        <v>8742</v>
      </c>
      <c r="B467" t="s">
        <v>66</v>
      </c>
      <c r="C467" t="s">
        <v>2693</v>
      </c>
      <c r="D467" t="s">
        <v>2692</v>
      </c>
      <c r="E467" s="2">
        <v>44837</v>
      </c>
      <c r="F467">
        <v>2022</v>
      </c>
      <c r="G467" t="s">
        <v>288</v>
      </c>
      <c r="H467" t="s">
        <v>68</v>
      </c>
      <c r="I467" t="s">
        <v>361</v>
      </c>
      <c r="M467" t="s">
        <v>72</v>
      </c>
      <c r="N467">
        <f>SUM(Table714[[#This Row],[Mitigation ($ million)]], Table714[[#This Row],[Adaptation ($ million)]])</f>
        <v>9.1160000000000008E-3</v>
      </c>
      <c r="O467">
        <v>4.5580000000000004E-3</v>
      </c>
      <c r="P467">
        <v>4.5580000000000004E-3</v>
      </c>
      <c r="S467" s="21" t="s">
        <v>2696</v>
      </c>
      <c r="T467" s="1" t="s">
        <v>8796</v>
      </c>
    </row>
    <row r="468" spans="1:20" x14ac:dyDescent="0.25">
      <c r="A468" t="s">
        <v>8742</v>
      </c>
      <c r="B468" t="s">
        <v>66</v>
      </c>
      <c r="C468" t="s">
        <v>2693</v>
      </c>
      <c r="D468" t="s">
        <v>2692</v>
      </c>
      <c r="E468" s="2">
        <v>44837</v>
      </c>
      <c r="F468">
        <v>2022</v>
      </c>
      <c r="G468" t="s">
        <v>288</v>
      </c>
      <c r="H468" t="s">
        <v>68</v>
      </c>
      <c r="I468" t="s">
        <v>332</v>
      </c>
      <c r="M468" t="s">
        <v>72</v>
      </c>
      <c r="N468">
        <f>SUM(Table714[[#This Row],[Mitigation ($ million)]], Table714[[#This Row],[Adaptation ($ million)]])</f>
        <v>9.1149999999999998E-3</v>
      </c>
      <c r="O468">
        <v>8.8400000000000006E-3</v>
      </c>
      <c r="P468">
        <v>2.7500000000000002E-4</v>
      </c>
      <c r="S468" s="21" t="s">
        <v>2696</v>
      </c>
      <c r="T468" s="1" t="s">
        <v>8796</v>
      </c>
    </row>
    <row r="469" spans="1:20" x14ac:dyDescent="0.25">
      <c r="A469" t="s">
        <v>8742</v>
      </c>
      <c r="B469" t="s">
        <v>66</v>
      </c>
      <c r="C469" t="s">
        <v>2693</v>
      </c>
      <c r="D469" t="s">
        <v>2692</v>
      </c>
      <c r="E469" s="2">
        <v>44837</v>
      </c>
      <c r="F469">
        <v>2022</v>
      </c>
      <c r="G469" t="s">
        <v>288</v>
      </c>
      <c r="H469" t="s">
        <v>68</v>
      </c>
      <c r="I469" t="s">
        <v>126</v>
      </c>
      <c r="M469" t="s">
        <v>72</v>
      </c>
      <c r="N469">
        <f>SUM(Table714[[#This Row],[Mitigation ($ million)]], Table714[[#This Row],[Adaptation ($ million)]])</f>
        <v>9.1149999999999998E-3</v>
      </c>
      <c r="O469">
        <v>4.6629999999999996E-3</v>
      </c>
      <c r="P469">
        <v>4.4520000000000002E-3</v>
      </c>
      <c r="S469" s="21" t="s">
        <v>2696</v>
      </c>
      <c r="T469" s="1" t="s">
        <v>8796</v>
      </c>
    </row>
    <row r="470" spans="1:20" x14ac:dyDescent="0.25">
      <c r="A470" t="s">
        <v>8742</v>
      </c>
      <c r="B470" t="s">
        <v>66</v>
      </c>
      <c r="C470" t="s">
        <v>2693</v>
      </c>
      <c r="D470" t="s">
        <v>2692</v>
      </c>
      <c r="E470" s="2">
        <v>44837</v>
      </c>
      <c r="F470">
        <v>2022</v>
      </c>
      <c r="G470" t="s">
        <v>288</v>
      </c>
      <c r="H470" t="s">
        <v>68</v>
      </c>
      <c r="I470" t="s">
        <v>84</v>
      </c>
      <c r="M470" t="s">
        <v>72</v>
      </c>
      <c r="N470">
        <f>SUM(Table714[[#This Row],[Mitigation ($ million)]], Table714[[#This Row],[Adaptation ($ million)]])</f>
        <v>3.6459999999999999E-2</v>
      </c>
      <c r="O470">
        <v>2.1770999999999999E-2</v>
      </c>
      <c r="P470">
        <v>1.4689000000000001E-2</v>
      </c>
      <c r="S470" s="21" t="s">
        <v>2696</v>
      </c>
      <c r="T470" s="1" t="s">
        <v>8796</v>
      </c>
    </row>
    <row r="471" spans="1:20" x14ac:dyDescent="0.25">
      <c r="A471" t="s">
        <v>8742</v>
      </c>
      <c r="B471" t="s">
        <v>66</v>
      </c>
      <c r="C471" t="s">
        <v>2693</v>
      </c>
      <c r="D471" t="s">
        <v>2692</v>
      </c>
      <c r="E471" s="2">
        <v>44837</v>
      </c>
      <c r="F471">
        <v>2022</v>
      </c>
      <c r="G471" t="s">
        <v>288</v>
      </c>
      <c r="H471" t="s">
        <v>68</v>
      </c>
      <c r="I471" t="s">
        <v>71</v>
      </c>
      <c r="M471" t="s">
        <v>72</v>
      </c>
      <c r="N471">
        <f>SUM(Table714[[#This Row],[Mitigation ($ million)]], Table714[[#This Row],[Adaptation ($ million)]])</f>
        <v>4.5574999999999997E-2</v>
      </c>
      <c r="O471">
        <v>7.1590000000000004E-3</v>
      </c>
      <c r="P471">
        <v>3.8415999999999999E-2</v>
      </c>
      <c r="S471" s="21" t="s">
        <v>2696</v>
      </c>
      <c r="T471" s="1" t="s">
        <v>8796</v>
      </c>
    </row>
    <row r="472" spans="1:20" x14ac:dyDescent="0.25">
      <c r="A472" t="s">
        <v>8742</v>
      </c>
      <c r="B472" t="s">
        <v>66</v>
      </c>
      <c r="C472" t="s">
        <v>2177</v>
      </c>
      <c r="D472" t="s">
        <v>2176</v>
      </c>
      <c r="E472" s="2">
        <v>44837</v>
      </c>
      <c r="F472">
        <v>2022</v>
      </c>
      <c r="G472" t="s">
        <v>525</v>
      </c>
      <c r="H472" t="s">
        <v>93</v>
      </c>
      <c r="I472" t="s">
        <v>126</v>
      </c>
      <c r="J472">
        <v>50</v>
      </c>
      <c r="M472" t="s">
        <v>72</v>
      </c>
      <c r="N472">
        <f>SUM(Table714[[#This Row],[Mitigation ($ million)]], Table714[[#This Row],[Adaptation ($ million)]])</f>
        <v>1.6</v>
      </c>
      <c r="O472">
        <v>0.8</v>
      </c>
      <c r="P472">
        <v>0.8</v>
      </c>
      <c r="S472" s="21" t="s">
        <v>2180</v>
      </c>
      <c r="T472" s="1" t="s">
        <v>8796</v>
      </c>
    </row>
    <row r="473" spans="1:20" x14ac:dyDescent="0.25">
      <c r="A473" t="s">
        <v>8742</v>
      </c>
      <c r="B473" t="s">
        <v>66</v>
      </c>
      <c r="C473" t="s">
        <v>2177</v>
      </c>
      <c r="D473" t="s">
        <v>2176</v>
      </c>
      <c r="E473" s="2">
        <v>44837</v>
      </c>
      <c r="F473">
        <v>2022</v>
      </c>
      <c r="G473" t="s">
        <v>525</v>
      </c>
      <c r="H473" t="s">
        <v>93</v>
      </c>
      <c r="I473" t="s">
        <v>117</v>
      </c>
      <c r="M473" t="s">
        <v>72</v>
      </c>
      <c r="N473">
        <f>SUM(Table714[[#This Row],[Mitigation ($ million)]], Table714[[#This Row],[Adaptation ($ million)]])</f>
        <v>1.6</v>
      </c>
      <c r="O473">
        <v>0.8</v>
      </c>
      <c r="P473">
        <v>0.8</v>
      </c>
      <c r="S473" s="21" t="s">
        <v>2180</v>
      </c>
      <c r="T473" s="1" t="s">
        <v>8796</v>
      </c>
    </row>
    <row r="474" spans="1:20" x14ac:dyDescent="0.25">
      <c r="A474" t="s">
        <v>8742</v>
      </c>
      <c r="B474" t="s">
        <v>66</v>
      </c>
      <c r="C474" t="s">
        <v>2177</v>
      </c>
      <c r="D474" t="s">
        <v>2176</v>
      </c>
      <c r="E474" s="2">
        <v>44837</v>
      </c>
      <c r="F474">
        <v>2022</v>
      </c>
      <c r="G474" t="s">
        <v>525</v>
      </c>
      <c r="H474" t="s">
        <v>150</v>
      </c>
      <c r="I474" t="s">
        <v>126</v>
      </c>
      <c r="M474" t="s">
        <v>72</v>
      </c>
      <c r="N474">
        <f>SUM(Table714[[#This Row],[Mitigation ($ million)]], Table714[[#This Row],[Adaptation ($ million)]])</f>
        <v>1.6</v>
      </c>
      <c r="O474">
        <v>0.8</v>
      </c>
      <c r="P474">
        <v>0.8</v>
      </c>
      <c r="S474" s="21" t="s">
        <v>2180</v>
      </c>
      <c r="T474" s="1" t="s">
        <v>8796</v>
      </c>
    </row>
    <row r="475" spans="1:20" x14ac:dyDescent="0.25">
      <c r="A475" t="s">
        <v>8742</v>
      </c>
      <c r="B475" t="s">
        <v>66</v>
      </c>
      <c r="C475" t="s">
        <v>2177</v>
      </c>
      <c r="D475" t="s">
        <v>2176</v>
      </c>
      <c r="E475" s="2">
        <v>44837</v>
      </c>
      <c r="F475">
        <v>2022</v>
      </c>
      <c r="G475" t="s">
        <v>525</v>
      </c>
      <c r="H475" t="s">
        <v>150</v>
      </c>
      <c r="I475" t="s">
        <v>117</v>
      </c>
      <c r="M475" t="s">
        <v>72</v>
      </c>
      <c r="N475">
        <f>SUM(Table714[[#This Row],[Mitigation ($ million)]], Table714[[#This Row],[Adaptation ($ million)]])</f>
        <v>1.6</v>
      </c>
      <c r="O475">
        <v>0.8</v>
      </c>
      <c r="P475">
        <v>0.8</v>
      </c>
      <c r="S475" s="21" t="s">
        <v>2180</v>
      </c>
      <c r="T475" s="1" t="s">
        <v>8796</v>
      </c>
    </row>
    <row r="476" spans="1:20" x14ac:dyDescent="0.25">
      <c r="A476" t="s">
        <v>8742</v>
      </c>
      <c r="B476" t="s">
        <v>66</v>
      </c>
      <c r="C476" t="s">
        <v>2463</v>
      </c>
      <c r="D476" t="s">
        <v>2462</v>
      </c>
      <c r="E476" s="2">
        <v>44837</v>
      </c>
      <c r="F476">
        <v>2022</v>
      </c>
      <c r="G476" t="s">
        <v>1001</v>
      </c>
      <c r="H476" t="s">
        <v>150</v>
      </c>
      <c r="I476" t="s">
        <v>84</v>
      </c>
      <c r="J476">
        <v>33</v>
      </c>
      <c r="M476" t="s">
        <v>72</v>
      </c>
      <c r="N476">
        <f>SUM(Table714[[#This Row],[Mitigation ($ million)]], Table714[[#This Row],[Adaptation ($ million)]])</f>
        <v>9.25</v>
      </c>
      <c r="O476">
        <v>7.1</v>
      </c>
      <c r="P476">
        <v>2.15</v>
      </c>
      <c r="S476" s="21" t="s">
        <v>2466</v>
      </c>
      <c r="T476" s="1" t="s">
        <v>8796</v>
      </c>
    </row>
    <row r="477" spans="1:20" x14ac:dyDescent="0.25">
      <c r="A477" t="s">
        <v>8742</v>
      </c>
      <c r="B477" t="s">
        <v>91</v>
      </c>
      <c r="C477" t="s">
        <v>2632</v>
      </c>
      <c r="D477" t="s">
        <v>2631</v>
      </c>
      <c r="E477" s="2">
        <v>44837</v>
      </c>
      <c r="F477">
        <v>2022</v>
      </c>
      <c r="G477" t="s">
        <v>88</v>
      </c>
      <c r="H477" t="s">
        <v>93</v>
      </c>
      <c r="I477" t="s">
        <v>117</v>
      </c>
      <c r="J477">
        <v>32.53</v>
      </c>
      <c r="M477" t="s">
        <v>72</v>
      </c>
      <c r="N477">
        <f>SUM(Table714[[#This Row],[Mitigation ($ million)]], Table714[[#This Row],[Adaptation ($ million)]])</f>
        <v>27.28</v>
      </c>
      <c r="O477">
        <v>1.18</v>
      </c>
      <c r="P477">
        <v>26.1</v>
      </c>
      <c r="S477" s="21" t="s">
        <v>2634</v>
      </c>
      <c r="T477" s="1" t="s">
        <v>8796</v>
      </c>
    </row>
    <row r="478" spans="1:20" x14ac:dyDescent="0.25">
      <c r="A478" t="s">
        <v>8742</v>
      </c>
      <c r="B478" t="s">
        <v>66</v>
      </c>
      <c r="C478" t="s">
        <v>2938</v>
      </c>
      <c r="D478" t="s">
        <v>2934</v>
      </c>
      <c r="E478" s="2">
        <v>44838</v>
      </c>
      <c r="F478">
        <v>2022</v>
      </c>
      <c r="G478" t="s">
        <v>122</v>
      </c>
      <c r="H478" t="s">
        <v>68</v>
      </c>
      <c r="M478" t="s">
        <v>72</v>
      </c>
      <c r="N478">
        <f>SUM(Table714[[#This Row],[Mitigation ($ million)]], Table714[[#This Row],[Adaptation ($ million)]])</f>
        <v>0</v>
      </c>
      <c r="S478" s="21" t="s">
        <v>2937</v>
      </c>
      <c r="T478" s="1" t="s">
        <v>8796</v>
      </c>
    </row>
    <row r="479" spans="1:20" x14ac:dyDescent="0.25">
      <c r="A479" t="s">
        <v>8742</v>
      </c>
      <c r="B479" t="s">
        <v>66</v>
      </c>
      <c r="C479" t="s">
        <v>2748</v>
      </c>
      <c r="D479" t="s">
        <v>2747</v>
      </c>
      <c r="E479" s="2">
        <v>44841</v>
      </c>
      <c r="F479">
        <v>2022</v>
      </c>
      <c r="G479" t="s">
        <v>397</v>
      </c>
      <c r="H479" t="s">
        <v>68</v>
      </c>
      <c r="I479" t="s">
        <v>71</v>
      </c>
      <c r="J479">
        <v>1</v>
      </c>
      <c r="M479" t="s">
        <v>25</v>
      </c>
      <c r="N479">
        <f>SUM(Table714[[#This Row],[Mitigation ($ million)]], Table714[[#This Row],[Adaptation ($ million)]])</f>
        <v>0.4</v>
      </c>
      <c r="P479">
        <v>0.4</v>
      </c>
      <c r="S479" s="21" t="s">
        <v>2749</v>
      </c>
      <c r="T479" s="1" t="s">
        <v>8796</v>
      </c>
    </row>
    <row r="480" spans="1:20" x14ac:dyDescent="0.25">
      <c r="A480" t="s">
        <v>8742</v>
      </c>
      <c r="B480" t="s">
        <v>91</v>
      </c>
      <c r="C480" t="s">
        <v>2645</v>
      </c>
      <c r="D480" t="s">
        <v>2644</v>
      </c>
      <c r="E480" s="2">
        <v>44841</v>
      </c>
      <c r="F480">
        <v>2022</v>
      </c>
      <c r="G480" t="s">
        <v>329</v>
      </c>
      <c r="H480" t="s">
        <v>2564</v>
      </c>
      <c r="I480" t="s">
        <v>141</v>
      </c>
      <c r="J480">
        <v>80</v>
      </c>
      <c r="M480" t="s">
        <v>24</v>
      </c>
      <c r="N480">
        <f>SUM(Table714[[#This Row],[Mitigation ($ million)]], Table714[[#This Row],[Adaptation ($ million)]])</f>
        <v>6</v>
      </c>
      <c r="O480">
        <v>6</v>
      </c>
      <c r="S480" s="21" t="s">
        <v>2647</v>
      </c>
      <c r="T480" s="1" t="s">
        <v>8796</v>
      </c>
    </row>
    <row r="481" spans="1:20" x14ac:dyDescent="0.25">
      <c r="A481" t="s">
        <v>8742</v>
      </c>
      <c r="B481" t="s">
        <v>91</v>
      </c>
      <c r="C481" t="s">
        <v>2645</v>
      </c>
      <c r="D481" t="s">
        <v>2644</v>
      </c>
      <c r="E481" s="2">
        <v>44841</v>
      </c>
      <c r="F481">
        <v>2022</v>
      </c>
      <c r="G481" t="s">
        <v>329</v>
      </c>
      <c r="H481" t="s">
        <v>93</v>
      </c>
      <c r="I481" t="s">
        <v>141</v>
      </c>
      <c r="M481" t="s">
        <v>24</v>
      </c>
      <c r="N481">
        <f>SUM(Table714[[#This Row],[Mitigation ($ million)]], Table714[[#This Row],[Adaptation ($ million)]])</f>
        <v>6</v>
      </c>
      <c r="O481">
        <v>6</v>
      </c>
      <c r="S481" s="21" t="s">
        <v>2647</v>
      </c>
      <c r="T481" s="1" t="s">
        <v>8796</v>
      </c>
    </row>
    <row r="482" spans="1:20" x14ac:dyDescent="0.25">
      <c r="A482" t="s">
        <v>8742</v>
      </c>
      <c r="B482" t="s">
        <v>91</v>
      </c>
      <c r="C482" t="s">
        <v>340</v>
      </c>
      <c r="D482" t="s">
        <v>339</v>
      </c>
      <c r="E482" s="2">
        <v>44844</v>
      </c>
      <c r="F482">
        <v>2022</v>
      </c>
      <c r="G482" t="s">
        <v>201</v>
      </c>
      <c r="H482" t="s">
        <v>68</v>
      </c>
      <c r="I482" t="s">
        <v>84</v>
      </c>
      <c r="J482">
        <v>0.95</v>
      </c>
      <c r="M482" t="s">
        <v>72</v>
      </c>
      <c r="N482">
        <f>SUM(Table714[[#This Row],[Mitigation ($ million)]], Table714[[#This Row],[Adaptation ($ million)]])</f>
        <v>0.75</v>
      </c>
      <c r="O482">
        <v>0.4</v>
      </c>
      <c r="P482">
        <v>0.35</v>
      </c>
      <c r="S482" s="21" t="s">
        <v>343</v>
      </c>
      <c r="T482" s="1" t="s">
        <v>8796</v>
      </c>
    </row>
    <row r="483" spans="1:20" x14ac:dyDescent="0.25">
      <c r="A483" t="s">
        <v>8742</v>
      </c>
      <c r="B483" t="s">
        <v>91</v>
      </c>
      <c r="C483" t="s">
        <v>340</v>
      </c>
      <c r="D483" t="s">
        <v>339</v>
      </c>
      <c r="E483" s="2">
        <v>44844</v>
      </c>
      <c r="F483">
        <v>2022</v>
      </c>
      <c r="G483" t="s">
        <v>201</v>
      </c>
      <c r="H483" t="s">
        <v>68</v>
      </c>
      <c r="I483" t="s">
        <v>84</v>
      </c>
      <c r="M483" t="s">
        <v>72</v>
      </c>
      <c r="N483">
        <f>SUM(Table714[[#This Row],[Mitigation ($ million)]], Table714[[#This Row],[Adaptation ($ million)]])</f>
        <v>0.2</v>
      </c>
      <c r="O483">
        <v>0.1</v>
      </c>
      <c r="P483">
        <v>0.1</v>
      </c>
      <c r="S483" s="21" t="s">
        <v>343</v>
      </c>
      <c r="T483" s="1" t="s">
        <v>8796</v>
      </c>
    </row>
    <row r="484" spans="1:20" x14ac:dyDescent="0.25">
      <c r="A484" t="s">
        <v>8742</v>
      </c>
      <c r="B484" t="s">
        <v>66</v>
      </c>
      <c r="C484" t="s">
        <v>2383</v>
      </c>
      <c r="D484" t="s">
        <v>2382</v>
      </c>
      <c r="E484" s="2">
        <v>44844</v>
      </c>
      <c r="F484">
        <v>2022</v>
      </c>
      <c r="G484" t="s">
        <v>2385</v>
      </c>
      <c r="H484" t="s">
        <v>68</v>
      </c>
      <c r="I484" t="s">
        <v>128</v>
      </c>
      <c r="J484">
        <v>0.22</v>
      </c>
      <c r="M484" t="s">
        <v>72</v>
      </c>
      <c r="N484">
        <f>SUM(Table714[[#This Row],[Mitigation ($ million)]], Table714[[#This Row],[Adaptation ($ million)]])</f>
        <v>0.22</v>
      </c>
      <c r="O484">
        <v>0.11</v>
      </c>
      <c r="P484">
        <v>0.11</v>
      </c>
      <c r="S484" s="21" t="s">
        <v>2386</v>
      </c>
      <c r="T484" s="1" t="s">
        <v>8796</v>
      </c>
    </row>
    <row r="485" spans="1:20" x14ac:dyDescent="0.25">
      <c r="A485" t="s">
        <v>8742</v>
      </c>
      <c r="B485" t="s">
        <v>66</v>
      </c>
      <c r="C485" t="s">
        <v>2770</v>
      </c>
      <c r="D485" t="s">
        <v>2769</v>
      </c>
      <c r="E485" s="2">
        <v>44846</v>
      </c>
      <c r="F485">
        <v>2022</v>
      </c>
      <c r="G485" t="s">
        <v>255</v>
      </c>
      <c r="H485" t="s">
        <v>68</v>
      </c>
      <c r="I485" t="s">
        <v>141</v>
      </c>
      <c r="J485">
        <v>1</v>
      </c>
      <c r="M485" t="s">
        <v>72</v>
      </c>
      <c r="N485">
        <f>SUM(Table714[[#This Row],[Mitigation ($ million)]], Table714[[#This Row],[Adaptation ($ million)]])</f>
        <v>0.89999999999999991</v>
      </c>
      <c r="O485">
        <v>0.7</v>
      </c>
      <c r="P485">
        <v>0.2</v>
      </c>
      <c r="S485" s="21" t="s">
        <v>2771</v>
      </c>
      <c r="T485" s="1" t="s">
        <v>8796</v>
      </c>
    </row>
    <row r="486" spans="1:20" x14ac:dyDescent="0.25">
      <c r="A486" t="s">
        <v>8742</v>
      </c>
      <c r="B486" t="s">
        <v>66</v>
      </c>
      <c r="C486" t="s">
        <v>2454</v>
      </c>
      <c r="D486" t="s">
        <v>2453</v>
      </c>
      <c r="E486" s="2">
        <v>44848</v>
      </c>
      <c r="F486">
        <v>2022</v>
      </c>
      <c r="G486" t="s">
        <v>2456</v>
      </c>
      <c r="H486" t="s">
        <v>68</v>
      </c>
      <c r="I486" t="s">
        <v>126</v>
      </c>
      <c r="J486">
        <v>1</v>
      </c>
      <c r="M486" t="s">
        <v>25</v>
      </c>
      <c r="N486">
        <f>SUM(Table714[[#This Row],[Mitigation ($ million)]], Table714[[#This Row],[Adaptation ($ million)]])</f>
        <v>0.4</v>
      </c>
      <c r="P486">
        <v>0.4</v>
      </c>
      <c r="S486" s="21" t="s">
        <v>2457</v>
      </c>
      <c r="T486" s="1" t="s">
        <v>8796</v>
      </c>
    </row>
    <row r="487" spans="1:20" x14ac:dyDescent="0.25">
      <c r="A487" t="s">
        <v>8742</v>
      </c>
      <c r="B487" t="s">
        <v>66</v>
      </c>
      <c r="C487" t="s">
        <v>2454</v>
      </c>
      <c r="D487" t="s">
        <v>2453</v>
      </c>
      <c r="E487" s="2">
        <v>44848</v>
      </c>
      <c r="F487">
        <v>2022</v>
      </c>
      <c r="G487" t="s">
        <v>2456</v>
      </c>
      <c r="H487" t="s">
        <v>68</v>
      </c>
      <c r="I487" t="s">
        <v>141</v>
      </c>
      <c r="M487" t="s">
        <v>25</v>
      </c>
      <c r="N487">
        <f>SUM(Table714[[#This Row],[Mitigation ($ million)]], Table714[[#This Row],[Adaptation ($ million)]])</f>
        <v>0.3</v>
      </c>
      <c r="P487">
        <v>0.3</v>
      </c>
      <c r="S487" s="21" t="s">
        <v>2457</v>
      </c>
      <c r="T487" s="1" t="s">
        <v>8796</v>
      </c>
    </row>
    <row r="488" spans="1:20" x14ac:dyDescent="0.25">
      <c r="A488" t="s">
        <v>8742</v>
      </c>
      <c r="B488" t="s">
        <v>66</v>
      </c>
      <c r="C488" t="s">
        <v>2454</v>
      </c>
      <c r="D488" t="s">
        <v>2453</v>
      </c>
      <c r="E488" s="2">
        <v>44848</v>
      </c>
      <c r="F488">
        <v>2022</v>
      </c>
      <c r="G488" t="s">
        <v>2456</v>
      </c>
      <c r="H488" t="s">
        <v>68</v>
      </c>
      <c r="I488" t="s">
        <v>84</v>
      </c>
      <c r="M488" t="s">
        <v>25</v>
      </c>
      <c r="N488">
        <f>SUM(Table714[[#This Row],[Mitigation ($ million)]], Table714[[#This Row],[Adaptation ($ million)]])</f>
        <v>0.3</v>
      </c>
      <c r="P488">
        <v>0.3</v>
      </c>
      <c r="S488" s="21" t="s">
        <v>2457</v>
      </c>
      <c r="T488" s="1" t="s">
        <v>8796</v>
      </c>
    </row>
    <row r="489" spans="1:20" x14ac:dyDescent="0.25">
      <c r="A489" t="s">
        <v>8742</v>
      </c>
      <c r="B489" t="s">
        <v>66</v>
      </c>
      <c r="C489" t="s">
        <v>2152</v>
      </c>
      <c r="D489" t="s">
        <v>2151</v>
      </c>
      <c r="E489" s="2">
        <v>44852</v>
      </c>
      <c r="F489">
        <v>2022</v>
      </c>
      <c r="G489" t="s">
        <v>715</v>
      </c>
      <c r="H489" t="s">
        <v>150</v>
      </c>
      <c r="I489" t="s">
        <v>71</v>
      </c>
      <c r="J489">
        <v>42.63</v>
      </c>
      <c r="M489" t="s">
        <v>72</v>
      </c>
      <c r="N489">
        <f>SUM(Table714[[#This Row],[Mitigation ($ million)]], Table714[[#This Row],[Adaptation ($ million)]])</f>
        <v>14.254</v>
      </c>
      <c r="O489">
        <v>0.60399999999999998</v>
      </c>
      <c r="P489">
        <v>13.65</v>
      </c>
      <c r="S489" s="21" t="s">
        <v>2155</v>
      </c>
      <c r="T489" s="1" t="s">
        <v>8796</v>
      </c>
    </row>
    <row r="490" spans="1:20" x14ac:dyDescent="0.25">
      <c r="A490" t="s">
        <v>8742</v>
      </c>
      <c r="B490" t="s">
        <v>66</v>
      </c>
      <c r="C490" t="s">
        <v>2811</v>
      </c>
      <c r="D490" t="s">
        <v>2810</v>
      </c>
      <c r="E490" s="2">
        <v>44852</v>
      </c>
      <c r="F490">
        <v>2022</v>
      </c>
      <c r="G490" t="s">
        <v>698</v>
      </c>
      <c r="H490" t="s">
        <v>93</v>
      </c>
      <c r="I490" t="s">
        <v>126</v>
      </c>
      <c r="J490">
        <v>38.35</v>
      </c>
      <c r="M490" t="s">
        <v>72</v>
      </c>
      <c r="N490">
        <f>SUM(Table714[[#This Row],[Mitigation ($ million)]], Table714[[#This Row],[Adaptation ($ million)]])</f>
        <v>10.19</v>
      </c>
      <c r="O490">
        <v>6.79</v>
      </c>
      <c r="P490">
        <v>3.4</v>
      </c>
      <c r="S490" s="21" t="s">
        <v>2813</v>
      </c>
      <c r="T490" s="1" t="s">
        <v>8796</v>
      </c>
    </row>
    <row r="491" spans="1:20" x14ac:dyDescent="0.25">
      <c r="A491" t="s">
        <v>8742</v>
      </c>
      <c r="B491" t="s">
        <v>91</v>
      </c>
      <c r="C491" t="s">
        <v>2581</v>
      </c>
      <c r="D491" t="s">
        <v>2580</v>
      </c>
      <c r="E491" s="2">
        <v>44855</v>
      </c>
      <c r="F491">
        <v>2022</v>
      </c>
      <c r="G491" t="s">
        <v>201</v>
      </c>
      <c r="H491" t="s">
        <v>93</v>
      </c>
      <c r="I491" t="s">
        <v>84</v>
      </c>
      <c r="J491">
        <v>243.95</v>
      </c>
      <c r="M491" t="s">
        <v>24</v>
      </c>
      <c r="N491">
        <f>SUM(Table714[[#This Row],[Mitigation ($ million)]], Table714[[#This Row],[Adaptation ($ million)]])</f>
        <v>20</v>
      </c>
      <c r="O491">
        <v>20</v>
      </c>
      <c r="S491" s="21" t="s">
        <v>2583</v>
      </c>
      <c r="T491" s="1" t="s">
        <v>8796</v>
      </c>
    </row>
    <row r="492" spans="1:20" x14ac:dyDescent="0.25">
      <c r="A492" t="s">
        <v>8742</v>
      </c>
      <c r="B492" t="s">
        <v>91</v>
      </c>
      <c r="C492" t="s">
        <v>2581</v>
      </c>
      <c r="D492" t="s">
        <v>2580</v>
      </c>
      <c r="E492" s="2">
        <v>44855</v>
      </c>
      <c r="F492">
        <v>2022</v>
      </c>
      <c r="G492" t="s">
        <v>201</v>
      </c>
      <c r="H492" t="s">
        <v>93</v>
      </c>
      <c r="I492" t="s">
        <v>84</v>
      </c>
      <c r="M492" t="s">
        <v>24</v>
      </c>
      <c r="N492">
        <f>SUM(Table714[[#This Row],[Mitigation ($ million)]], Table714[[#This Row],[Adaptation ($ million)]])</f>
        <v>20</v>
      </c>
      <c r="O492">
        <v>20</v>
      </c>
      <c r="S492" s="21" t="s">
        <v>2583</v>
      </c>
      <c r="T492" s="1" t="s">
        <v>8796</v>
      </c>
    </row>
    <row r="493" spans="1:20" x14ac:dyDescent="0.25">
      <c r="A493" t="s">
        <v>8742</v>
      </c>
      <c r="B493" t="s">
        <v>91</v>
      </c>
      <c r="C493" t="s">
        <v>2581</v>
      </c>
      <c r="D493" t="s">
        <v>2580</v>
      </c>
      <c r="E493" s="2">
        <v>44855</v>
      </c>
      <c r="F493">
        <v>2022</v>
      </c>
      <c r="G493" t="s">
        <v>201</v>
      </c>
      <c r="H493" t="s">
        <v>93</v>
      </c>
      <c r="I493" t="s">
        <v>84</v>
      </c>
      <c r="M493" t="s">
        <v>24</v>
      </c>
      <c r="N493">
        <f>SUM(Table714[[#This Row],[Mitigation ($ million)]], Table714[[#This Row],[Adaptation ($ million)]])</f>
        <v>5</v>
      </c>
      <c r="O493">
        <v>5</v>
      </c>
      <c r="S493" s="21" t="s">
        <v>2583</v>
      </c>
      <c r="T493" s="1" t="s">
        <v>8796</v>
      </c>
    </row>
    <row r="494" spans="1:20" x14ac:dyDescent="0.25">
      <c r="A494" t="s">
        <v>8742</v>
      </c>
      <c r="B494" t="s">
        <v>91</v>
      </c>
      <c r="C494" t="s">
        <v>2581</v>
      </c>
      <c r="D494" t="s">
        <v>2580</v>
      </c>
      <c r="E494" s="2">
        <v>44855</v>
      </c>
      <c r="F494">
        <v>2022</v>
      </c>
      <c r="G494" t="s">
        <v>201</v>
      </c>
      <c r="H494" t="s">
        <v>150</v>
      </c>
      <c r="I494" t="s">
        <v>84</v>
      </c>
      <c r="M494" t="s">
        <v>24</v>
      </c>
      <c r="N494">
        <f>SUM(Table714[[#This Row],[Mitigation ($ million)]], Table714[[#This Row],[Adaptation ($ million)]])</f>
        <v>3</v>
      </c>
      <c r="O494">
        <v>3</v>
      </c>
      <c r="S494" s="21" t="s">
        <v>2583</v>
      </c>
      <c r="T494" s="1" t="s">
        <v>8796</v>
      </c>
    </row>
    <row r="495" spans="1:20" x14ac:dyDescent="0.25">
      <c r="A495" t="s">
        <v>8742</v>
      </c>
      <c r="B495" t="s">
        <v>66</v>
      </c>
      <c r="C495" t="s">
        <v>2253</v>
      </c>
      <c r="D495" t="s">
        <v>2258</v>
      </c>
      <c r="E495" s="2">
        <v>44858</v>
      </c>
      <c r="F495">
        <v>2022</v>
      </c>
      <c r="G495" t="s">
        <v>168</v>
      </c>
      <c r="H495" t="s">
        <v>93</v>
      </c>
      <c r="I495" t="s">
        <v>126</v>
      </c>
      <c r="J495">
        <v>1500</v>
      </c>
      <c r="M495" t="s">
        <v>25</v>
      </c>
      <c r="N495">
        <f>SUM(Table714[[#This Row],[Mitigation ($ million)]], Table714[[#This Row],[Adaptation ($ million)]])</f>
        <v>268</v>
      </c>
      <c r="P495">
        <v>268</v>
      </c>
      <c r="S495" s="21" t="s">
        <v>2260</v>
      </c>
      <c r="T495" s="1" t="s">
        <v>8796</v>
      </c>
    </row>
    <row r="496" spans="1:20" x14ac:dyDescent="0.25">
      <c r="A496" t="s">
        <v>8742</v>
      </c>
      <c r="B496" t="s">
        <v>66</v>
      </c>
      <c r="C496" t="s">
        <v>2253</v>
      </c>
      <c r="D496" t="s">
        <v>2258</v>
      </c>
      <c r="E496" s="2">
        <v>44858</v>
      </c>
      <c r="F496">
        <v>2022</v>
      </c>
      <c r="G496" t="s">
        <v>168</v>
      </c>
      <c r="H496" t="s">
        <v>93</v>
      </c>
      <c r="I496" t="s">
        <v>126</v>
      </c>
      <c r="M496" t="s">
        <v>25</v>
      </c>
      <c r="N496">
        <f>SUM(Table714[[#This Row],[Mitigation ($ million)]], Table714[[#This Row],[Adaptation ($ million)]])</f>
        <v>0</v>
      </c>
      <c r="S496" s="21" t="s">
        <v>2260</v>
      </c>
      <c r="T496" s="1" t="s">
        <v>8796</v>
      </c>
    </row>
    <row r="497" spans="1:20" x14ac:dyDescent="0.25">
      <c r="A497" t="s">
        <v>8742</v>
      </c>
      <c r="B497" t="s">
        <v>66</v>
      </c>
      <c r="C497" t="s">
        <v>2979</v>
      </c>
      <c r="D497" t="s">
        <v>2978</v>
      </c>
      <c r="E497" s="2">
        <v>44859</v>
      </c>
      <c r="F497">
        <v>2022</v>
      </c>
      <c r="G497" t="s">
        <v>2981</v>
      </c>
      <c r="H497" t="s">
        <v>93</v>
      </c>
      <c r="I497" t="s">
        <v>71</v>
      </c>
      <c r="J497">
        <v>155</v>
      </c>
      <c r="M497" t="s">
        <v>72</v>
      </c>
      <c r="N497">
        <f>SUM(Table714[[#This Row],[Mitigation ($ million)]], Table714[[#This Row],[Adaptation ($ million)]])</f>
        <v>19.9635</v>
      </c>
      <c r="O497">
        <v>0.24099999999999999</v>
      </c>
      <c r="P497">
        <v>19.7225</v>
      </c>
      <c r="S497" s="21" t="s">
        <v>2983</v>
      </c>
      <c r="T497" s="1" t="s">
        <v>8796</v>
      </c>
    </row>
    <row r="498" spans="1:20" x14ac:dyDescent="0.25">
      <c r="A498" t="s">
        <v>8742</v>
      </c>
      <c r="B498" t="s">
        <v>66</v>
      </c>
      <c r="C498" t="s">
        <v>2979</v>
      </c>
      <c r="D498" t="s">
        <v>2978</v>
      </c>
      <c r="E498" s="2">
        <v>44859</v>
      </c>
      <c r="F498">
        <v>2022</v>
      </c>
      <c r="G498" t="s">
        <v>2981</v>
      </c>
      <c r="H498" t="s">
        <v>93</v>
      </c>
      <c r="I498" t="s">
        <v>71</v>
      </c>
      <c r="M498" t="s">
        <v>72</v>
      </c>
      <c r="N498">
        <f>SUM(Table714[[#This Row],[Mitigation ($ million)]], Table714[[#This Row],[Adaptation ($ million)]])</f>
        <v>19.7225</v>
      </c>
      <c r="P498">
        <v>19.7225</v>
      </c>
      <c r="S498" s="21" t="s">
        <v>2983</v>
      </c>
      <c r="T498" s="1" t="s">
        <v>8796</v>
      </c>
    </row>
    <row r="499" spans="1:20" x14ac:dyDescent="0.25">
      <c r="A499" t="s">
        <v>8742</v>
      </c>
      <c r="B499" t="s">
        <v>66</v>
      </c>
      <c r="C499" t="s">
        <v>2821</v>
      </c>
      <c r="D499" t="s">
        <v>2820</v>
      </c>
      <c r="E499" s="2">
        <v>44859</v>
      </c>
      <c r="F499">
        <v>2022</v>
      </c>
      <c r="G499" t="s">
        <v>2823</v>
      </c>
      <c r="H499" t="s">
        <v>68</v>
      </c>
      <c r="I499" t="s">
        <v>117</v>
      </c>
      <c r="J499">
        <v>3.45</v>
      </c>
      <c r="M499" t="s">
        <v>25</v>
      </c>
      <c r="N499">
        <f>SUM(Table714[[#This Row],[Mitigation ($ million)]], Table714[[#This Row],[Adaptation ($ million)]])</f>
        <v>2</v>
      </c>
      <c r="P499">
        <v>2</v>
      </c>
      <c r="S499" s="21" t="s">
        <v>2824</v>
      </c>
      <c r="T499" s="1" t="s">
        <v>8796</v>
      </c>
    </row>
    <row r="500" spans="1:20" x14ac:dyDescent="0.25">
      <c r="A500" t="s">
        <v>8742</v>
      </c>
      <c r="B500" t="s">
        <v>66</v>
      </c>
      <c r="C500" t="s">
        <v>2821</v>
      </c>
      <c r="D500" t="s">
        <v>2820</v>
      </c>
      <c r="E500" s="2">
        <v>44859</v>
      </c>
      <c r="F500">
        <v>2022</v>
      </c>
      <c r="G500" t="s">
        <v>2823</v>
      </c>
      <c r="H500" t="s">
        <v>68</v>
      </c>
      <c r="I500" t="s">
        <v>117</v>
      </c>
      <c r="M500" t="s">
        <v>25</v>
      </c>
      <c r="N500">
        <f>SUM(Table714[[#This Row],[Mitigation ($ million)]], Table714[[#This Row],[Adaptation ($ million)]])</f>
        <v>0.75</v>
      </c>
      <c r="P500">
        <v>0.75</v>
      </c>
      <c r="S500" s="21" t="s">
        <v>2824</v>
      </c>
      <c r="T500" s="1" t="s">
        <v>8796</v>
      </c>
    </row>
    <row r="501" spans="1:20" x14ac:dyDescent="0.25">
      <c r="A501" t="s">
        <v>8742</v>
      </c>
      <c r="B501" t="s">
        <v>66</v>
      </c>
      <c r="C501" t="s">
        <v>2821</v>
      </c>
      <c r="D501" t="s">
        <v>2820</v>
      </c>
      <c r="E501" s="2">
        <v>44859</v>
      </c>
      <c r="F501">
        <v>2022</v>
      </c>
      <c r="G501" t="s">
        <v>2823</v>
      </c>
      <c r="H501" t="s">
        <v>68</v>
      </c>
      <c r="I501" t="s">
        <v>117</v>
      </c>
      <c r="M501" t="s">
        <v>25</v>
      </c>
      <c r="N501">
        <f>SUM(Table714[[#This Row],[Mitigation ($ million)]], Table714[[#This Row],[Adaptation ($ million)]])</f>
        <v>0.7</v>
      </c>
      <c r="P501">
        <v>0.7</v>
      </c>
      <c r="S501" s="21" t="s">
        <v>2824</v>
      </c>
      <c r="T501" s="1" t="s">
        <v>8796</v>
      </c>
    </row>
    <row r="502" spans="1:20" x14ac:dyDescent="0.25">
      <c r="A502" t="s">
        <v>8742</v>
      </c>
      <c r="B502" t="s">
        <v>66</v>
      </c>
      <c r="C502" t="s">
        <v>2897</v>
      </c>
      <c r="D502" t="s">
        <v>2896</v>
      </c>
      <c r="E502" s="2">
        <v>44859</v>
      </c>
      <c r="F502">
        <v>2022</v>
      </c>
      <c r="G502" t="s">
        <v>2899</v>
      </c>
      <c r="H502" t="s">
        <v>68</v>
      </c>
      <c r="I502" t="s">
        <v>128</v>
      </c>
      <c r="J502">
        <v>1.25</v>
      </c>
      <c r="M502" t="s">
        <v>72</v>
      </c>
      <c r="N502">
        <f>SUM(Table714[[#This Row],[Mitigation ($ million)]], Table714[[#This Row],[Adaptation ($ million)]])</f>
        <v>0.75</v>
      </c>
      <c r="O502">
        <v>0.375</v>
      </c>
      <c r="P502">
        <v>0.375</v>
      </c>
      <c r="S502" s="21" t="s">
        <v>2901</v>
      </c>
      <c r="T502" s="1" t="s">
        <v>8796</v>
      </c>
    </row>
    <row r="503" spans="1:20" x14ac:dyDescent="0.25">
      <c r="A503" t="s">
        <v>8742</v>
      </c>
      <c r="B503" t="s">
        <v>66</v>
      </c>
      <c r="C503" t="s">
        <v>2897</v>
      </c>
      <c r="D503" t="s">
        <v>2896</v>
      </c>
      <c r="E503" s="2">
        <v>44859</v>
      </c>
      <c r="F503">
        <v>2022</v>
      </c>
      <c r="G503" t="s">
        <v>2899</v>
      </c>
      <c r="H503" t="s">
        <v>68</v>
      </c>
      <c r="I503" t="s">
        <v>128</v>
      </c>
      <c r="M503" t="s">
        <v>72</v>
      </c>
      <c r="N503">
        <f>SUM(Table714[[#This Row],[Mitigation ($ million)]], Table714[[#This Row],[Adaptation ($ million)]])</f>
        <v>0.5</v>
      </c>
      <c r="O503">
        <v>0.25</v>
      </c>
      <c r="P503">
        <v>0.25</v>
      </c>
      <c r="S503" s="21" t="s">
        <v>2901</v>
      </c>
      <c r="T503" s="1" t="s">
        <v>8796</v>
      </c>
    </row>
    <row r="504" spans="1:20" x14ac:dyDescent="0.25">
      <c r="A504" t="s">
        <v>8742</v>
      </c>
      <c r="B504" t="s">
        <v>66</v>
      </c>
      <c r="C504" t="s">
        <v>2392</v>
      </c>
      <c r="D504" t="s">
        <v>2391</v>
      </c>
      <c r="E504" s="2">
        <v>44861</v>
      </c>
      <c r="F504">
        <v>2022</v>
      </c>
      <c r="G504" t="s">
        <v>2394</v>
      </c>
      <c r="H504" t="s">
        <v>68</v>
      </c>
      <c r="I504" t="s">
        <v>475</v>
      </c>
      <c r="J504">
        <v>2.95</v>
      </c>
      <c r="M504" t="s">
        <v>72</v>
      </c>
      <c r="N504">
        <f>SUM(Table714[[#This Row],[Mitigation ($ million)]], Table714[[#This Row],[Adaptation ($ million)]])</f>
        <v>0.6</v>
      </c>
      <c r="O504">
        <v>0.3</v>
      </c>
      <c r="P504">
        <v>0.3</v>
      </c>
      <c r="S504" s="21" t="s">
        <v>2397</v>
      </c>
      <c r="T504" s="1" t="s">
        <v>8796</v>
      </c>
    </row>
    <row r="505" spans="1:20" x14ac:dyDescent="0.25">
      <c r="A505" t="s">
        <v>8742</v>
      </c>
      <c r="B505" t="s">
        <v>66</v>
      </c>
      <c r="C505" t="s">
        <v>2221</v>
      </c>
      <c r="D505" t="s">
        <v>2220</v>
      </c>
      <c r="E505" s="2">
        <v>44862</v>
      </c>
      <c r="F505">
        <v>2022</v>
      </c>
      <c r="G505" t="s">
        <v>329</v>
      </c>
      <c r="H505" t="s">
        <v>68</v>
      </c>
      <c r="I505" t="s">
        <v>141</v>
      </c>
      <c r="J505">
        <v>1.7749999999999999</v>
      </c>
      <c r="M505" t="s">
        <v>24</v>
      </c>
      <c r="N505">
        <f>SUM(Table714[[#This Row],[Mitigation ($ million)]], Table714[[#This Row],[Adaptation ($ million)]])</f>
        <v>0.77500000000000002</v>
      </c>
      <c r="O505">
        <v>0.77500000000000002</v>
      </c>
      <c r="S505" s="21" t="s">
        <v>2222</v>
      </c>
      <c r="T505" s="1" t="s">
        <v>8796</v>
      </c>
    </row>
    <row r="506" spans="1:20" x14ac:dyDescent="0.25">
      <c r="A506" t="s">
        <v>8742</v>
      </c>
      <c r="B506" t="s">
        <v>66</v>
      </c>
      <c r="C506" t="s">
        <v>2221</v>
      </c>
      <c r="D506" t="s">
        <v>2220</v>
      </c>
      <c r="E506" s="2">
        <v>44862</v>
      </c>
      <c r="F506">
        <v>2022</v>
      </c>
      <c r="G506" t="s">
        <v>329</v>
      </c>
      <c r="H506" t="s">
        <v>68</v>
      </c>
      <c r="I506" t="s">
        <v>141</v>
      </c>
      <c r="M506" t="s">
        <v>24</v>
      </c>
      <c r="N506">
        <f>SUM(Table714[[#This Row],[Mitigation ($ million)]], Table714[[#This Row],[Adaptation ($ million)]])</f>
        <v>0.5</v>
      </c>
      <c r="O506">
        <v>0.5</v>
      </c>
      <c r="S506" s="21" t="s">
        <v>2222</v>
      </c>
      <c r="T506" s="1" t="s">
        <v>8796</v>
      </c>
    </row>
    <row r="507" spans="1:20" x14ac:dyDescent="0.25">
      <c r="A507" t="s">
        <v>8742</v>
      </c>
      <c r="B507" t="s">
        <v>66</v>
      </c>
      <c r="C507" t="s">
        <v>2221</v>
      </c>
      <c r="D507" t="s">
        <v>2220</v>
      </c>
      <c r="E507" s="2">
        <v>44862</v>
      </c>
      <c r="F507">
        <v>2022</v>
      </c>
      <c r="G507" t="s">
        <v>329</v>
      </c>
      <c r="H507" t="s">
        <v>68</v>
      </c>
      <c r="I507" t="s">
        <v>141</v>
      </c>
      <c r="M507" t="s">
        <v>24</v>
      </c>
      <c r="N507">
        <f>SUM(Table714[[#This Row],[Mitigation ($ million)]], Table714[[#This Row],[Adaptation ($ million)]])</f>
        <v>0.5</v>
      </c>
      <c r="O507">
        <v>0.5</v>
      </c>
      <c r="S507" s="21" t="s">
        <v>2222</v>
      </c>
      <c r="T507" s="1" t="s">
        <v>8796</v>
      </c>
    </row>
    <row r="508" spans="1:20" x14ac:dyDescent="0.25">
      <c r="A508" t="s">
        <v>8742</v>
      </c>
      <c r="B508" t="s">
        <v>66</v>
      </c>
      <c r="C508" t="s">
        <v>2239</v>
      </c>
      <c r="D508" t="s">
        <v>2238</v>
      </c>
      <c r="E508" s="2">
        <v>44862</v>
      </c>
      <c r="F508">
        <v>2022</v>
      </c>
      <c r="G508" t="s">
        <v>658</v>
      </c>
      <c r="H508" t="s">
        <v>68</v>
      </c>
      <c r="I508" t="s">
        <v>141</v>
      </c>
      <c r="J508">
        <v>1</v>
      </c>
      <c r="M508" t="s">
        <v>24</v>
      </c>
      <c r="N508">
        <f>SUM(Table714[[#This Row],[Mitigation ($ million)]], Table714[[#This Row],[Adaptation ($ million)]])</f>
        <v>1</v>
      </c>
      <c r="O508">
        <v>1</v>
      </c>
      <c r="S508" s="21" t="s">
        <v>2240</v>
      </c>
      <c r="T508" s="1" t="s">
        <v>8796</v>
      </c>
    </row>
    <row r="509" spans="1:20" x14ac:dyDescent="0.25">
      <c r="A509" t="s">
        <v>8742</v>
      </c>
      <c r="B509" t="s">
        <v>66</v>
      </c>
      <c r="C509" t="s">
        <v>2468</v>
      </c>
      <c r="D509" t="s">
        <v>2467</v>
      </c>
      <c r="E509" s="2">
        <v>44863</v>
      </c>
      <c r="F509">
        <v>2022</v>
      </c>
      <c r="G509" t="s">
        <v>1129</v>
      </c>
      <c r="H509" t="s">
        <v>68</v>
      </c>
      <c r="I509" t="s">
        <v>141</v>
      </c>
      <c r="M509" t="s">
        <v>24</v>
      </c>
      <c r="N509">
        <f>SUM(Table714[[#This Row],[Mitigation ($ million)]], Table714[[#This Row],[Adaptation ($ million)]])</f>
        <v>0.25</v>
      </c>
      <c r="O509">
        <v>0.25</v>
      </c>
      <c r="S509" s="21" t="s">
        <v>2471</v>
      </c>
      <c r="T509" s="1" t="s">
        <v>8796</v>
      </c>
    </row>
    <row r="510" spans="1:20" x14ac:dyDescent="0.25">
      <c r="A510" t="s">
        <v>8742</v>
      </c>
      <c r="B510" t="s">
        <v>66</v>
      </c>
      <c r="C510" t="s">
        <v>2468</v>
      </c>
      <c r="D510" t="s">
        <v>2467</v>
      </c>
      <c r="E510" s="2">
        <v>44863</v>
      </c>
      <c r="F510">
        <v>2022</v>
      </c>
      <c r="G510" t="s">
        <v>1129</v>
      </c>
      <c r="H510" t="s">
        <v>68</v>
      </c>
      <c r="I510" t="s">
        <v>141</v>
      </c>
      <c r="M510" t="s">
        <v>24</v>
      </c>
      <c r="N510">
        <f>SUM(Table714[[#This Row],[Mitigation ($ million)]], Table714[[#This Row],[Adaptation ($ million)]])</f>
        <v>0.5</v>
      </c>
      <c r="O510">
        <v>0.5</v>
      </c>
      <c r="S510" s="21" t="s">
        <v>2471</v>
      </c>
      <c r="T510" s="1" t="s">
        <v>8796</v>
      </c>
    </row>
    <row r="511" spans="1:20" x14ac:dyDescent="0.25">
      <c r="A511" t="s">
        <v>8742</v>
      </c>
      <c r="B511" t="s">
        <v>66</v>
      </c>
      <c r="C511" t="s">
        <v>2468</v>
      </c>
      <c r="D511" t="s">
        <v>2467</v>
      </c>
      <c r="E511" s="2">
        <v>44863</v>
      </c>
      <c r="F511">
        <v>2022</v>
      </c>
      <c r="G511" t="s">
        <v>1129</v>
      </c>
      <c r="H511" t="s">
        <v>68</v>
      </c>
      <c r="I511" t="s">
        <v>141</v>
      </c>
      <c r="M511" t="s">
        <v>24</v>
      </c>
      <c r="N511">
        <f>SUM(Table714[[#This Row],[Mitigation ($ million)]], Table714[[#This Row],[Adaptation ($ million)]])</f>
        <v>2</v>
      </c>
      <c r="O511">
        <v>2</v>
      </c>
      <c r="S511" s="21" t="s">
        <v>2471</v>
      </c>
      <c r="T511" s="1" t="s">
        <v>8796</v>
      </c>
    </row>
    <row r="512" spans="1:20" x14ac:dyDescent="0.25">
      <c r="A512" t="s">
        <v>8742</v>
      </c>
      <c r="B512" t="s">
        <v>66</v>
      </c>
      <c r="C512" t="s">
        <v>2811</v>
      </c>
      <c r="D512" t="s">
        <v>2810</v>
      </c>
      <c r="E512" s="2">
        <v>44866</v>
      </c>
      <c r="F512">
        <v>2022</v>
      </c>
      <c r="G512" t="s">
        <v>698</v>
      </c>
      <c r="H512" t="s">
        <v>68</v>
      </c>
      <c r="M512" t="s">
        <v>72</v>
      </c>
      <c r="N512">
        <f>SUM(Table714[[#This Row],[Mitigation ($ million)]], Table714[[#This Row],[Adaptation ($ million)]])</f>
        <v>0</v>
      </c>
      <c r="S512" s="21" t="s">
        <v>2813</v>
      </c>
      <c r="T512" s="1" t="s">
        <v>8796</v>
      </c>
    </row>
    <row r="513" spans="1:20" x14ac:dyDescent="0.25">
      <c r="A513" t="s">
        <v>8742</v>
      </c>
      <c r="B513" t="s">
        <v>66</v>
      </c>
      <c r="C513" t="s">
        <v>740</v>
      </c>
      <c r="D513" t="s">
        <v>739</v>
      </c>
      <c r="E513" s="2">
        <v>44867</v>
      </c>
      <c r="F513">
        <v>2022</v>
      </c>
      <c r="G513" t="s">
        <v>3041</v>
      </c>
      <c r="H513" t="s">
        <v>68</v>
      </c>
      <c r="I513" t="s">
        <v>71</v>
      </c>
      <c r="J513">
        <v>15</v>
      </c>
      <c r="M513" t="s">
        <v>72</v>
      </c>
      <c r="N513">
        <f>SUM(Table714[[#This Row],[Mitigation ($ million)]], Table714[[#This Row],[Adaptation ($ million)]])</f>
        <v>1</v>
      </c>
      <c r="O513">
        <v>0.64666699999999999</v>
      </c>
      <c r="P513">
        <v>0.35333300000000001</v>
      </c>
      <c r="S513" s="21" t="s">
        <v>744</v>
      </c>
      <c r="T513" s="1" t="s">
        <v>8796</v>
      </c>
    </row>
    <row r="514" spans="1:20" x14ac:dyDescent="0.25">
      <c r="A514" t="s">
        <v>8742</v>
      </c>
      <c r="B514" t="s">
        <v>66</v>
      </c>
      <c r="C514" t="s">
        <v>740</v>
      </c>
      <c r="D514" t="s">
        <v>739</v>
      </c>
      <c r="E514" s="2">
        <v>44867</v>
      </c>
      <c r="F514">
        <v>2022</v>
      </c>
      <c r="G514" t="s">
        <v>3041</v>
      </c>
      <c r="H514" t="s">
        <v>68</v>
      </c>
      <c r="I514" t="s">
        <v>84</v>
      </c>
      <c r="M514" t="s">
        <v>72</v>
      </c>
      <c r="N514">
        <f>SUM(Table714[[#This Row],[Mitigation ($ million)]], Table714[[#This Row],[Adaptation ($ million)]])</f>
        <v>0.89999999999999991</v>
      </c>
      <c r="O514">
        <v>0.58199999999999996</v>
      </c>
      <c r="P514">
        <v>0.318</v>
      </c>
      <c r="S514" s="21" t="s">
        <v>744</v>
      </c>
      <c r="T514" s="1" t="s">
        <v>8796</v>
      </c>
    </row>
    <row r="515" spans="1:20" x14ac:dyDescent="0.25">
      <c r="A515" t="s">
        <v>8742</v>
      </c>
      <c r="B515" t="s">
        <v>66</v>
      </c>
      <c r="C515" t="s">
        <v>740</v>
      </c>
      <c r="D515" t="s">
        <v>739</v>
      </c>
      <c r="E515" s="2">
        <v>44867</v>
      </c>
      <c r="F515">
        <v>2022</v>
      </c>
      <c r="G515" t="s">
        <v>3041</v>
      </c>
      <c r="H515" t="s">
        <v>68</v>
      </c>
      <c r="I515" t="s">
        <v>141</v>
      </c>
      <c r="M515" t="s">
        <v>72</v>
      </c>
      <c r="N515">
        <f>SUM(Table714[[#This Row],[Mitigation ($ million)]], Table714[[#This Row],[Adaptation ($ million)]])</f>
        <v>1</v>
      </c>
      <c r="O515">
        <v>0.64666699999999999</v>
      </c>
      <c r="P515">
        <v>0.35333300000000001</v>
      </c>
      <c r="S515" s="21" t="s">
        <v>744</v>
      </c>
      <c r="T515" s="1" t="s">
        <v>8796</v>
      </c>
    </row>
    <row r="516" spans="1:20" x14ac:dyDescent="0.25">
      <c r="A516" t="s">
        <v>8742</v>
      </c>
      <c r="B516" t="s">
        <v>66</v>
      </c>
      <c r="C516" t="s">
        <v>740</v>
      </c>
      <c r="D516" t="s">
        <v>739</v>
      </c>
      <c r="E516" s="2">
        <v>44867</v>
      </c>
      <c r="F516">
        <v>2022</v>
      </c>
      <c r="G516" t="s">
        <v>3041</v>
      </c>
      <c r="H516" t="s">
        <v>68</v>
      </c>
      <c r="I516" t="s">
        <v>128</v>
      </c>
      <c r="M516" t="s">
        <v>72</v>
      </c>
      <c r="N516">
        <f>SUM(Table714[[#This Row],[Mitigation ($ million)]], Table714[[#This Row],[Adaptation ($ million)]])</f>
        <v>1</v>
      </c>
      <c r="O516">
        <v>0.64666699999999999</v>
      </c>
      <c r="P516">
        <v>0.35333300000000001</v>
      </c>
      <c r="S516" s="21" t="s">
        <v>744</v>
      </c>
      <c r="T516" s="1" t="s">
        <v>8796</v>
      </c>
    </row>
    <row r="517" spans="1:20" x14ac:dyDescent="0.25">
      <c r="A517" t="s">
        <v>8742</v>
      </c>
      <c r="B517" t="s">
        <v>66</v>
      </c>
      <c r="C517" t="s">
        <v>740</v>
      </c>
      <c r="D517" t="s">
        <v>739</v>
      </c>
      <c r="E517" s="2">
        <v>44867</v>
      </c>
      <c r="F517">
        <v>2022</v>
      </c>
      <c r="G517" t="s">
        <v>3041</v>
      </c>
      <c r="H517" t="s">
        <v>68</v>
      </c>
      <c r="I517" t="s">
        <v>117</v>
      </c>
      <c r="M517" t="s">
        <v>72</v>
      </c>
      <c r="N517">
        <f>SUM(Table714[[#This Row],[Mitigation ($ million)]], Table714[[#This Row],[Adaptation ($ million)]])</f>
        <v>1</v>
      </c>
      <c r="O517">
        <v>0.64666699999999999</v>
      </c>
      <c r="P517">
        <v>0.35333300000000001</v>
      </c>
      <c r="S517" s="21" t="s">
        <v>744</v>
      </c>
      <c r="T517" s="1" t="s">
        <v>8796</v>
      </c>
    </row>
    <row r="518" spans="1:20" x14ac:dyDescent="0.25">
      <c r="A518" t="s">
        <v>8742</v>
      </c>
      <c r="B518" t="s">
        <v>66</v>
      </c>
      <c r="C518" t="s">
        <v>740</v>
      </c>
      <c r="D518" t="s">
        <v>739</v>
      </c>
      <c r="E518" s="2">
        <v>44867</v>
      </c>
      <c r="F518">
        <v>2022</v>
      </c>
      <c r="G518" t="s">
        <v>3041</v>
      </c>
      <c r="H518" t="s">
        <v>68</v>
      </c>
      <c r="I518" t="s">
        <v>71</v>
      </c>
      <c r="M518" t="s">
        <v>72</v>
      </c>
      <c r="N518">
        <f>SUM(Table714[[#This Row],[Mitigation ($ million)]], Table714[[#This Row],[Adaptation ($ million)]])</f>
        <v>2.0609999999999999</v>
      </c>
      <c r="O518">
        <v>1.333</v>
      </c>
      <c r="P518">
        <v>0.72799999999999998</v>
      </c>
      <c r="S518" s="21" t="s">
        <v>744</v>
      </c>
      <c r="T518" s="1" t="s">
        <v>8796</v>
      </c>
    </row>
    <row r="519" spans="1:20" x14ac:dyDescent="0.25">
      <c r="A519" t="s">
        <v>8742</v>
      </c>
      <c r="B519" t="s">
        <v>66</v>
      </c>
      <c r="C519" t="s">
        <v>740</v>
      </c>
      <c r="D519" t="s">
        <v>739</v>
      </c>
      <c r="E519" s="2">
        <v>44867</v>
      </c>
      <c r="F519">
        <v>2022</v>
      </c>
      <c r="G519" t="s">
        <v>3041</v>
      </c>
      <c r="H519" t="s">
        <v>68</v>
      </c>
      <c r="I519" t="s">
        <v>84</v>
      </c>
      <c r="M519" t="s">
        <v>72</v>
      </c>
      <c r="N519">
        <f>SUM(Table714[[#This Row],[Mitigation ($ million)]], Table714[[#This Row],[Adaptation ($ million)]])</f>
        <v>1.8560000000000001</v>
      </c>
      <c r="O519">
        <v>1.1990000000000001</v>
      </c>
      <c r="P519">
        <v>0.65700000000000003</v>
      </c>
      <c r="S519" s="21" t="s">
        <v>744</v>
      </c>
      <c r="T519" s="1" t="s">
        <v>8796</v>
      </c>
    </row>
    <row r="520" spans="1:20" x14ac:dyDescent="0.25">
      <c r="A520" t="s">
        <v>8742</v>
      </c>
      <c r="B520" t="s">
        <v>66</v>
      </c>
      <c r="C520" t="s">
        <v>740</v>
      </c>
      <c r="D520" t="s">
        <v>739</v>
      </c>
      <c r="E520" s="2">
        <v>44867</v>
      </c>
      <c r="F520">
        <v>2022</v>
      </c>
      <c r="G520" t="s">
        <v>3041</v>
      </c>
      <c r="H520" t="s">
        <v>68</v>
      </c>
      <c r="I520" t="s">
        <v>141</v>
      </c>
      <c r="M520" t="s">
        <v>72</v>
      </c>
      <c r="N520">
        <f>SUM(Table714[[#This Row],[Mitigation ($ million)]], Table714[[#This Row],[Adaptation ($ million)]])</f>
        <v>2.0609999999999999</v>
      </c>
      <c r="O520">
        <v>1.333</v>
      </c>
      <c r="P520">
        <v>0.72799999999999998</v>
      </c>
      <c r="S520" s="21" t="s">
        <v>744</v>
      </c>
      <c r="T520" s="1" t="s">
        <v>8796</v>
      </c>
    </row>
    <row r="521" spans="1:20" x14ac:dyDescent="0.25">
      <c r="A521" t="s">
        <v>8742</v>
      </c>
      <c r="B521" t="s">
        <v>66</v>
      </c>
      <c r="C521" t="s">
        <v>740</v>
      </c>
      <c r="D521" t="s">
        <v>739</v>
      </c>
      <c r="E521" s="2">
        <v>44867</v>
      </c>
      <c r="F521">
        <v>2022</v>
      </c>
      <c r="G521" t="s">
        <v>3041</v>
      </c>
      <c r="H521" t="s">
        <v>68</v>
      </c>
      <c r="I521" t="s">
        <v>128</v>
      </c>
      <c r="M521" t="s">
        <v>72</v>
      </c>
      <c r="N521">
        <f>SUM(Table714[[#This Row],[Mitigation ($ million)]], Table714[[#This Row],[Adaptation ($ million)]])</f>
        <v>2.0609999999999999</v>
      </c>
      <c r="O521">
        <v>1.333</v>
      </c>
      <c r="P521">
        <v>0.72799999999999998</v>
      </c>
      <c r="S521" s="21" t="s">
        <v>744</v>
      </c>
      <c r="T521" s="1" t="s">
        <v>8796</v>
      </c>
    </row>
    <row r="522" spans="1:20" x14ac:dyDescent="0.25">
      <c r="A522" t="s">
        <v>8742</v>
      </c>
      <c r="B522" t="s">
        <v>66</v>
      </c>
      <c r="C522" t="s">
        <v>740</v>
      </c>
      <c r="D522" t="s">
        <v>739</v>
      </c>
      <c r="E522" s="2">
        <v>44867</v>
      </c>
      <c r="F522">
        <v>2022</v>
      </c>
      <c r="G522" t="s">
        <v>3041</v>
      </c>
      <c r="H522" t="s">
        <v>68</v>
      </c>
      <c r="I522" t="s">
        <v>117</v>
      </c>
      <c r="M522" t="s">
        <v>72</v>
      </c>
      <c r="N522">
        <f>SUM(Table714[[#This Row],[Mitigation ($ million)]], Table714[[#This Row],[Adaptation ($ million)]])</f>
        <v>2.0609999999999999</v>
      </c>
      <c r="O522">
        <v>1.333</v>
      </c>
      <c r="P522">
        <v>0.72799999999999998</v>
      </c>
      <c r="S522" s="21" t="s">
        <v>744</v>
      </c>
      <c r="T522" s="1" t="s">
        <v>8796</v>
      </c>
    </row>
    <row r="523" spans="1:20" x14ac:dyDescent="0.25">
      <c r="A523" t="s">
        <v>8742</v>
      </c>
      <c r="B523" t="s">
        <v>66</v>
      </c>
      <c r="C523" t="s">
        <v>2187</v>
      </c>
      <c r="D523" t="s">
        <v>2186</v>
      </c>
      <c r="E523" s="2">
        <v>44868</v>
      </c>
      <c r="F523">
        <v>2022</v>
      </c>
      <c r="G523" t="s">
        <v>62</v>
      </c>
      <c r="H523" t="s">
        <v>93</v>
      </c>
      <c r="I523" t="s">
        <v>117</v>
      </c>
      <c r="J523">
        <v>195.65</v>
      </c>
      <c r="M523" t="s">
        <v>25</v>
      </c>
      <c r="N523">
        <f>SUM(Table714[[#This Row],[Mitigation ($ million)]], Table714[[#This Row],[Adaptation ($ million)]])</f>
        <v>51</v>
      </c>
      <c r="P523">
        <v>51</v>
      </c>
      <c r="S523" s="21" t="s">
        <v>2190</v>
      </c>
      <c r="T523" s="1" t="s">
        <v>8796</v>
      </c>
    </row>
    <row r="524" spans="1:20" x14ac:dyDescent="0.25">
      <c r="A524" t="s">
        <v>8742</v>
      </c>
      <c r="B524" t="s">
        <v>66</v>
      </c>
      <c r="C524" t="s">
        <v>2187</v>
      </c>
      <c r="D524" t="s">
        <v>2186</v>
      </c>
      <c r="E524" s="2">
        <v>44868</v>
      </c>
      <c r="F524">
        <v>2022</v>
      </c>
      <c r="G524" t="s">
        <v>62</v>
      </c>
      <c r="H524" t="s">
        <v>150</v>
      </c>
      <c r="I524" t="s">
        <v>117</v>
      </c>
      <c r="M524" t="s">
        <v>25</v>
      </c>
      <c r="N524">
        <f>SUM(Table714[[#This Row],[Mitigation ($ million)]], Table714[[#This Row],[Adaptation ($ million)]])</f>
        <v>3</v>
      </c>
      <c r="P524">
        <v>3</v>
      </c>
      <c r="S524" s="21" t="s">
        <v>2190</v>
      </c>
      <c r="T524" s="1" t="s">
        <v>8796</v>
      </c>
    </row>
    <row r="525" spans="1:20" x14ac:dyDescent="0.25">
      <c r="A525" t="s">
        <v>8742</v>
      </c>
      <c r="B525" t="s">
        <v>66</v>
      </c>
      <c r="C525" t="s">
        <v>2187</v>
      </c>
      <c r="D525" t="s">
        <v>2186</v>
      </c>
      <c r="E525" s="2">
        <v>44868</v>
      </c>
      <c r="F525">
        <v>2022</v>
      </c>
      <c r="G525" t="s">
        <v>62</v>
      </c>
      <c r="H525" t="s">
        <v>150</v>
      </c>
      <c r="I525" t="s">
        <v>117</v>
      </c>
      <c r="M525" t="s">
        <v>25</v>
      </c>
      <c r="N525">
        <f>SUM(Table714[[#This Row],[Mitigation ($ million)]], Table714[[#This Row],[Adaptation ($ million)]])</f>
        <v>0.3</v>
      </c>
      <c r="P525">
        <v>0.3</v>
      </c>
      <c r="S525" s="21" t="s">
        <v>2190</v>
      </c>
      <c r="T525" s="1" t="s">
        <v>8796</v>
      </c>
    </row>
    <row r="526" spans="1:20" x14ac:dyDescent="0.25">
      <c r="A526" t="s">
        <v>8742</v>
      </c>
      <c r="B526" t="s">
        <v>91</v>
      </c>
      <c r="C526" t="s">
        <v>2563</v>
      </c>
      <c r="D526" t="s">
        <v>2562</v>
      </c>
      <c r="E526" s="2">
        <v>44868</v>
      </c>
      <c r="F526">
        <v>2022</v>
      </c>
      <c r="G526" t="s">
        <v>88</v>
      </c>
      <c r="H526" t="s">
        <v>2564</v>
      </c>
      <c r="I526" t="s">
        <v>84</v>
      </c>
      <c r="M526" t="s">
        <v>24</v>
      </c>
      <c r="N526">
        <f>SUM(Table714[[#This Row],[Mitigation ($ million)]], Table714[[#This Row],[Adaptation ($ million)]])</f>
        <v>19.437591899999997</v>
      </c>
      <c r="O526">
        <v>19.437591899999997</v>
      </c>
      <c r="S526" s="21" t="s">
        <v>2566</v>
      </c>
      <c r="T526" s="1" t="s">
        <v>8796</v>
      </c>
    </row>
    <row r="527" spans="1:20" x14ac:dyDescent="0.25">
      <c r="A527" t="s">
        <v>8742</v>
      </c>
      <c r="B527" t="s">
        <v>91</v>
      </c>
      <c r="C527" t="s">
        <v>2563</v>
      </c>
      <c r="D527" t="s">
        <v>2562</v>
      </c>
      <c r="E527" s="2">
        <v>44868</v>
      </c>
      <c r="F527">
        <v>2022</v>
      </c>
      <c r="G527" t="s">
        <v>88</v>
      </c>
      <c r="H527" t="s">
        <v>150</v>
      </c>
      <c r="I527" t="s">
        <v>84</v>
      </c>
      <c r="M527" t="s">
        <v>24</v>
      </c>
      <c r="N527">
        <f>SUM(Table714[[#This Row],[Mitigation ($ million)]], Table714[[#This Row],[Adaptation ($ million)]])</f>
        <v>0.32500000000000001</v>
      </c>
      <c r="O527">
        <v>0.32500000000000001</v>
      </c>
      <c r="S527" s="21" t="s">
        <v>2566</v>
      </c>
      <c r="T527" s="1" t="s">
        <v>8796</v>
      </c>
    </row>
    <row r="528" spans="1:20" x14ac:dyDescent="0.25">
      <c r="A528" t="s">
        <v>8742</v>
      </c>
      <c r="B528" t="s">
        <v>91</v>
      </c>
      <c r="C528" t="s">
        <v>2563</v>
      </c>
      <c r="D528" t="s">
        <v>2562</v>
      </c>
      <c r="E528" s="2">
        <v>44868</v>
      </c>
      <c r="F528">
        <v>2022</v>
      </c>
      <c r="G528" t="s">
        <v>88</v>
      </c>
      <c r="H528" t="s">
        <v>150</v>
      </c>
      <c r="I528" t="s">
        <v>84</v>
      </c>
      <c r="M528" t="s">
        <v>24</v>
      </c>
      <c r="N528">
        <f>SUM(Table714[[#This Row],[Mitigation ($ million)]], Table714[[#This Row],[Adaptation ($ million)]])</f>
        <v>5.2</v>
      </c>
      <c r="O528">
        <v>5.2</v>
      </c>
      <c r="S528" s="21" t="s">
        <v>2566</v>
      </c>
      <c r="T528" s="1" t="s">
        <v>8796</v>
      </c>
    </row>
    <row r="529" spans="1:20" x14ac:dyDescent="0.25">
      <c r="A529" t="s">
        <v>8742</v>
      </c>
      <c r="B529" t="s">
        <v>91</v>
      </c>
      <c r="C529" t="s">
        <v>2563</v>
      </c>
      <c r="D529" t="s">
        <v>2562</v>
      </c>
      <c r="E529" s="2">
        <v>44868</v>
      </c>
      <c r="F529">
        <v>2022</v>
      </c>
      <c r="G529" t="s">
        <v>88</v>
      </c>
      <c r="H529" t="s">
        <v>93</v>
      </c>
      <c r="I529" t="s">
        <v>84</v>
      </c>
      <c r="M529" t="s">
        <v>24</v>
      </c>
      <c r="N529">
        <f>SUM(Table714[[#This Row],[Mitigation ($ million)]], Table714[[#This Row],[Adaptation ($ million)]])</f>
        <v>14</v>
      </c>
      <c r="O529">
        <v>14</v>
      </c>
      <c r="S529" s="21" t="s">
        <v>2566</v>
      </c>
      <c r="T529" s="1" t="s">
        <v>8796</v>
      </c>
    </row>
    <row r="530" spans="1:20" x14ac:dyDescent="0.25">
      <c r="A530" t="s">
        <v>8742</v>
      </c>
      <c r="B530" t="s">
        <v>66</v>
      </c>
      <c r="C530" t="s">
        <v>2204</v>
      </c>
      <c r="D530" t="s">
        <v>2203</v>
      </c>
      <c r="E530" s="2">
        <v>44869</v>
      </c>
      <c r="F530">
        <v>2022</v>
      </c>
      <c r="G530" t="s">
        <v>715</v>
      </c>
      <c r="H530" t="s">
        <v>150</v>
      </c>
      <c r="I530" t="s">
        <v>84</v>
      </c>
      <c r="J530">
        <v>52.47</v>
      </c>
      <c r="M530" t="s">
        <v>72</v>
      </c>
      <c r="N530">
        <f>SUM(Table714[[#This Row],[Mitigation ($ million)]], Table714[[#This Row],[Adaptation ($ million)]])</f>
        <v>2.2830000000000004</v>
      </c>
      <c r="O530">
        <v>0.56000000000000005</v>
      </c>
      <c r="P530">
        <v>1.7230000000000001</v>
      </c>
      <c r="S530" s="21" t="s">
        <v>2206</v>
      </c>
      <c r="T530" s="1" t="s">
        <v>8796</v>
      </c>
    </row>
    <row r="531" spans="1:20" x14ac:dyDescent="0.25">
      <c r="A531" t="s">
        <v>8742</v>
      </c>
      <c r="B531" t="s">
        <v>66</v>
      </c>
      <c r="C531" t="s">
        <v>2217</v>
      </c>
      <c r="D531" t="s">
        <v>2216</v>
      </c>
      <c r="E531" s="2">
        <v>44869</v>
      </c>
      <c r="F531">
        <v>2022</v>
      </c>
      <c r="G531" t="s">
        <v>168</v>
      </c>
      <c r="H531" t="s">
        <v>93</v>
      </c>
      <c r="I531" t="s">
        <v>361</v>
      </c>
      <c r="J531">
        <v>417.6</v>
      </c>
      <c r="M531" t="s">
        <v>24</v>
      </c>
      <c r="N531">
        <f>SUM(Table714[[#This Row],[Mitigation ($ million)]], Table714[[#This Row],[Adaptation ($ million)]])</f>
        <v>5.3</v>
      </c>
      <c r="O531">
        <v>5.3</v>
      </c>
      <c r="S531" s="21" t="s">
        <v>2219</v>
      </c>
      <c r="T531" s="1" t="s">
        <v>8796</v>
      </c>
    </row>
    <row r="532" spans="1:20" x14ac:dyDescent="0.25">
      <c r="A532" t="s">
        <v>8742</v>
      </c>
      <c r="B532" t="s">
        <v>66</v>
      </c>
      <c r="C532" t="s">
        <v>2253</v>
      </c>
      <c r="D532" t="s">
        <v>2252</v>
      </c>
      <c r="E532" s="2">
        <v>44869</v>
      </c>
      <c r="F532">
        <v>2022</v>
      </c>
      <c r="G532" t="s">
        <v>715</v>
      </c>
      <c r="H532" t="s">
        <v>150</v>
      </c>
      <c r="I532" t="s">
        <v>126</v>
      </c>
      <c r="J532">
        <v>50.4</v>
      </c>
      <c r="M532" t="s">
        <v>25</v>
      </c>
      <c r="N532">
        <f>SUM(Table714[[#This Row],[Mitigation ($ million)]], Table714[[#This Row],[Adaptation ($ million)]])</f>
        <v>1</v>
      </c>
      <c r="P532">
        <v>1</v>
      </c>
      <c r="S532" s="21" t="s">
        <v>2256</v>
      </c>
      <c r="T532" s="1" t="s">
        <v>8796</v>
      </c>
    </row>
    <row r="533" spans="1:20" x14ac:dyDescent="0.25">
      <c r="A533" t="s">
        <v>8742</v>
      </c>
      <c r="B533" t="s">
        <v>66</v>
      </c>
      <c r="C533" t="s">
        <v>2698</v>
      </c>
      <c r="D533" t="s">
        <v>2697</v>
      </c>
      <c r="E533" s="2">
        <v>44872</v>
      </c>
      <c r="F533">
        <v>2022</v>
      </c>
      <c r="G533" t="s">
        <v>424</v>
      </c>
      <c r="H533" t="s">
        <v>93</v>
      </c>
      <c r="I533" t="s">
        <v>117</v>
      </c>
      <c r="J533">
        <v>96.45</v>
      </c>
      <c r="M533" t="s">
        <v>72</v>
      </c>
      <c r="N533">
        <f>SUM(Table714[[#This Row],[Mitigation ($ million)]], Table714[[#This Row],[Adaptation ($ million)]])</f>
        <v>53.930000000000007</v>
      </c>
      <c r="O533">
        <v>21.01</v>
      </c>
      <c r="P533">
        <v>32.92</v>
      </c>
      <c r="S533" s="21" t="s">
        <v>2700</v>
      </c>
      <c r="T533" s="1" t="s">
        <v>8796</v>
      </c>
    </row>
    <row r="534" spans="1:20" x14ac:dyDescent="0.25">
      <c r="A534" t="s">
        <v>8742</v>
      </c>
      <c r="B534" t="s">
        <v>66</v>
      </c>
      <c r="C534" t="s">
        <v>2698</v>
      </c>
      <c r="D534" t="s">
        <v>2697</v>
      </c>
      <c r="E534" s="2">
        <v>44872</v>
      </c>
      <c r="F534">
        <v>2022</v>
      </c>
      <c r="G534" t="s">
        <v>424</v>
      </c>
      <c r="H534" t="s">
        <v>150</v>
      </c>
      <c r="I534" t="s">
        <v>117</v>
      </c>
      <c r="M534" t="s">
        <v>72</v>
      </c>
      <c r="N534">
        <f>SUM(Table714[[#This Row],[Mitigation ($ million)]], Table714[[#This Row],[Adaptation ($ million)]])</f>
        <v>2.17</v>
      </c>
      <c r="P534">
        <v>2.17</v>
      </c>
      <c r="S534" s="21" t="s">
        <v>2700</v>
      </c>
      <c r="T534" s="1" t="s">
        <v>8796</v>
      </c>
    </row>
    <row r="535" spans="1:20" x14ac:dyDescent="0.25">
      <c r="A535" t="s">
        <v>8742</v>
      </c>
      <c r="B535" t="s">
        <v>66</v>
      </c>
      <c r="C535" t="s">
        <v>2698</v>
      </c>
      <c r="D535" t="s">
        <v>2697</v>
      </c>
      <c r="E535" s="2">
        <v>44872</v>
      </c>
      <c r="F535">
        <v>2022</v>
      </c>
      <c r="G535" t="s">
        <v>424</v>
      </c>
      <c r="H535" t="s">
        <v>150</v>
      </c>
      <c r="I535" t="s">
        <v>117</v>
      </c>
      <c r="M535" t="s">
        <v>72</v>
      </c>
      <c r="N535">
        <f>SUM(Table714[[#This Row],[Mitigation ($ million)]], Table714[[#This Row],[Adaptation ($ million)]])</f>
        <v>5.67</v>
      </c>
      <c r="O535">
        <v>0.48</v>
      </c>
      <c r="P535">
        <v>5.19</v>
      </c>
      <c r="S535" s="21" t="s">
        <v>2700</v>
      </c>
      <c r="T535" s="1" t="s">
        <v>8796</v>
      </c>
    </row>
    <row r="536" spans="1:20" x14ac:dyDescent="0.25">
      <c r="A536" t="s">
        <v>8742</v>
      </c>
      <c r="B536" t="s">
        <v>66</v>
      </c>
      <c r="C536" t="s">
        <v>2290</v>
      </c>
      <c r="D536" t="s">
        <v>2289</v>
      </c>
      <c r="E536" s="2">
        <v>44872</v>
      </c>
      <c r="F536">
        <v>2022</v>
      </c>
      <c r="G536" t="s">
        <v>430</v>
      </c>
      <c r="H536" t="s">
        <v>93</v>
      </c>
      <c r="I536" t="s">
        <v>117</v>
      </c>
      <c r="J536">
        <v>32.299999999999997</v>
      </c>
      <c r="M536" t="s">
        <v>72</v>
      </c>
      <c r="N536">
        <f>SUM(Table714[[#This Row],[Mitigation ($ million)]], Table714[[#This Row],[Adaptation ($ million)]])</f>
        <v>2.2000000000000002</v>
      </c>
      <c r="O536">
        <v>2</v>
      </c>
      <c r="P536">
        <v>0.2</v>
      </c>
      <c r="S536" s="21" t="s">
        <v>2292</v>
      </c>
      <c r="T536" s="1" t="s">
        <v>8796</v>
      </c>
    </row>
    <row r="537" spans="1:20" x14ac:dyDescent="0.25">
      <c r="A537" t="s">
        <v>8742</v>
      </c>
      <c r="B537" t="s">
        <v>66</v>
      </c>
      <c r="C537" t="s">
        <v>2290</v>
      </c>
      <c r="D537" t="s">
        <v>2289</v>
      </c>
      <c r="E537" s="2">
        <v>44872</v>
      </c>
      <c r="F537">
        <v>2022</v>
      </c>
      <c r="G537" t="s">
        <v>430</v>
      </c>
      <c r="H537" t="s">
        <v>93</v>
      </c>
      <c r="I537" t="s">
        <v>332</v>
      </c>
      <c r="M537" t="s">
        <v>72</v>
      </c>
      <c r="N537">
        <f>SUM(Table714[[#This Row],[Mitigation ($ million)]], Table714[[#This Row],[Adaptation ($ million)]])</f>
        <v>3.19</v>
      </c>
      <c r="O537">
        <v>2.89</v>
      </c>
      <c r="P537">
        <v>0.3</v>
      </c>
      <c r="S537" s="21" t="s">
        <v>2292</v>
      </c>
      <c r="T537" s="1" t="s">
        <v>8796</v>
      </c>
    </row>
    <row r="538" spans="1:20" x14ac:dyDescent="0.25">
      <c r="A538" t="s">
        <v>8742</v>
      </c>
      <c r="B538" t="s">
        <v>66</v>
      </c>
      <c r="C538" t="s">
        <v>2290</v>
      </c>
      <c r="D538" t="s">
        <v>2289</v>
      </c>
      <c r="E538" s="2">
        <v>44872</v>
      </c>
      <c r="F538">
        <v>2022</v>
      </c>
      <c r="G538" t="s">
        <v>430</v>
      </c>
      <c r="H538" t="s">
        <v>150</v>
      </c>
      <c r="I538" t="s">
        <v>117</v>
      </c>
      <c r="M538" t="s">
        <v>72</v>
      </c>
      <c r="N538">
        <f>SUM(Table714[[#This Row],[Mitigation ($ million)]], Table714[[#This Row],[Adaptation ($ million)]])</f>
        <v>0</v>
      </c>
      <c r="S538" s="21" t="s">
        <v>2292</v>
      </c>
      <c r="T538" s="1" t="s">
        <v>8796</v>
      </c>
    </row>
    <row r="539" spans="1:20" x14ac:dyDescent="0.25">
      <c r="A539" t="s">
        <v>8742</v>
      </c>
      <c r="B539" t="s">
        <v>66</v>
      </c>
      <c r="C539" t="s">
        <v>2841</v>
      </c>
      <c r="D539" t="s">
        <v>2840</v>
      </c>
      <c r="E539" s="2">
        <v>44872</v>
      </c>
      <c r="F539">
        <v>2022</v>
      </c>
      <c r="G539" t="s">
        <v>104</v>
      </c>
      <c r="H539" t="s">
        <v>68</v>
      </c>
      <c r="I539" t="s">
        <v>141</v>
      </c>
      <c r="J539">
        <v>1.5</v>
      </c>
      <c r="M539" t="s">
        <v>72</v>
      </c>
      <c r="N539">
        <f>SUM(Table714[[#This Row],[Mitigation ($ million)]], Table714[[#This Row],[Adaptation ($ million)]])</f>
        <v>0.1</v>
      </c>
      <c r="O539">
        <v>6.6699999999999995E-2</v>
      </c>
      <c r="P539">
        <v>3.3300000000000003E-2</v>
      </c>
      <c r="S539" s="21" t="s">
        <v>2842</v>
      </c>
      <c r="T539" s="1" t="s">
        <v>8796</v>
      </c>
    </row>
    <row r="540" spans="1:20" x14ac:dyDescent="0.25">
      <c r="A540" t="s">
        <v>8742</v>
      </c>
      <c r="B540" t="s">
        <v>66</v>
      </c>
      <c r="C540" t="s">
        <v>2841</v>
      </c>
      <c r="D540" t="s">
        <v>2840</v>
      </c>
      <c r="E540" s="2">
        <v>44872</v>
      </c>
      <c r="F540">
        <v>2022</v>
      </c>
      <c r="G540" t="s">
        <v>104</v>
      </c>
      <c r="H540" t="s">
        <v>68</v>
      </c>
      <c r="I540" t="s">
        <v>117</v>
      </c>
      <c r="M540" t="s">
        <v>72</v>
      </c>
      <c r="N540">
        <f>SUM(Table714[[#This Row],[Mitigation ($ million)]], Table714[[#This Row],[Adaptation ($ million)]])</f>
        <v>0.1</v>
      </c>
      <c r="O540">
        <v>6.6699999999999995E-2</v>
      </c>
      <c r="P540">
        <v>3.3300000000000003E-2</v>
      </c>
      <c r="S540" s="21" t="s">
        <v>2842</v>
      </c>
      <c r="T540" s="1" t="s">
        <v>8796</v>
      </c>
    </row>
    <row r="541" spans="1:20" x14ac:dyDescent="0.25">
      <c r="A541" t="s">
        <v>8742</v>
      </c>
      <c r="B541" t="s">
        <v>66</v>
      </c>
      <c r="C541" t="s">
        <v>2841</v>
      </c>
      <c r="D541" t="s">
        <v>2840</v>
      </c>
      <c r="E541" s="2">
        <v>44872</v>
      </c>
      <c r="F541">
        <v>2022</v>
      </c>
      <c r="G541" t="s">
        <v>104</v>
      </c>
      <c r="H541" t="s">
        <v>68</v>
      </c>
      <c r="I541" t="s">
        <v>126</v>
      </c>
      <c r="M541" t="s">
        <v>72</v>
      </c>
      <c r="N541">
        <f>SUM(Table714[[#This Row],[Mitigation ($ million)]], Table714[[#This Row],[Adaptation ($ million)]])</f>
        <v>1.1000000000000001</v>
      </c>
      <c r="O541">
        <v>0.73319999999999996</v>
      </c>
      <c r="P541">
        <v>0.36680000000000001</v>
      </c>
      <c r="S541" s="21" t="s">
        <v>2842</v>
      </c>
      <c r="T541" s="1" t="s">
        <v>8796</v>
      </c>
    </row>
    <row r="542" spans="1:20" x14ac:dyDescent="0.25">
      <c r="A542" t="s">
        <v>8742</v>
      </c>
      <c r="B542" t="s">
        <v>66</v>
      </c>
      <c r="C542" t="s">
        <v>2841</v>
      </c>
      <c r="D542" t="s">
        <v>2840</v>
      </c>
      <c r="E542" s="2">
        <v>44872</v>
      </c>
      <c r="F542">
        <v>2022</v>
      </c>
      <c r="G542" t="s">
        <v>104</v>
      </c>
      <c r="H542" t="s">
        <v>68</v>
      </c>
      <c r="I542" t="s">
        <v>84</v>
      </c>
      <c r="M542" t="s">
        <v>72</v>
      </c>
      <c r="N542">
        <f>SUM(Table714[[#This Row],[Mitigation ($ million)]], Table714[[#This Row],[Adaptation ($ million)]])</f>
        <v>0.1</v>
      </c>
      <c r="O542">
        <v>6.6699999999999995E-2</v>
      </c>
      <c r="P542">
        <v>3.3300000000000003E-2</v>
      </c>
      <c r="S542" s="21" t="s">
        <v>2842</v>
      </c>
      <c r="T542" s="1" t="s">
        <v>8796</v>
      </c>
    </row>
    <row r="543" spans="1:20" x14ac:dyDescent="0.25">
      <c r="A543" t="s">
        <v>8742</v>
      </c>
      <c r="B543" t="s">
        <v>66</v>
      </c>
      <c r="C543" t="s">
        <v>2841</v>
      </c>
      <c r="D543" t="s">
        <v>2840</v>
      </c>
      <c r="E543" s="2">
        <v>44872</v>
      </c>
      <c r="F543">
        <v>2022</v>
      </c>
      <c r="G543" t="s">
        <v>104</v>
      </c>
      <c r="H543" t="s">
        <v>68</v>
      </c>
      <c r="I543" t="s">
        <v>71</v>
      </c>
      <c r="M543" t="s">
        <v>72</v>
      </c>
      <c r="N543">
        <f>SUM(Table714[[#This Row],[Mitigation ($ million)]], Table714[[#This Row],[Adaptation ($ million)]])</f>
        <v>0.1</v>
      </c>
      <c r="O543">
        <v>6.6699999999999995E-2</v>
      </c>
      <c r="P543">
        <v>3.3300000000000003E-2</v>
      </c>
      <c r="S543" s="21" t="s">
        <v>2842</v>
      </c>
      <c r="T543" s="1" t="s">
        <v>8796</v>
      </c>
    </row>
    <row r="544" spans="1:20" x14ac:dyDescent="0.25">
      <c r="A544" t="s">
        <v>8742</v>
      </c>
      <c r="B544" t="s">
        <v>91</v>
      </c>
      <c r="C544" t="s">
        <v>2628</v>
      </c>
      <c r="D544" t="s">
        <v>2627</v>
      </c>
      <c r="E544" s="2">
        <v>44872</v>
      </c>
      <c r="F544">
        <v>2022</v>
      </c>
      <c r="G544" t="s">
        <v>329</v>
      </c>
      <c r="H544" t="s">
        <v>93</v>
      </c>
      <c r="I544" t="s">
        <v>128</v>
      </c>
      <c r="J544">
        <v>27</v>
      </c>
      <c r="M544" t="s">
        <v>24</v>
      </c>
      <c r="N544">
        <f>SUM(Table714[[#This Row],[Mitigation ($ million)]], Table714[[#This Row],[Adaptation ($ million)]])</f>
        <v>1.5</v>
      </c>
      <c r="O544">
        <v>1.5</v>
      </c>
      <c r="S544" s="21" t="s">
        <v>2630</v>
      </c>
      <c r="T544" s="1" t="s">
        <v>8796</v>
      </c>
    </row>
    <row r="545" spans="1:20" x14ac:dyDescent="0.25">
      <c r="A545" t="s">
        <v>8742</v>
      </c>
      <c r="B545" t="s">
        <v>66</v>
      </c>
      <c r="C545" t="s">
        <v>2873</v>
      </c>
      <c r="D545" t="s">
        <v>2872</v>
      </c>
      <c r="E545" s="2">
        <v>44874</v>
      </c>
      <c r="F545">
        <v>2022</v>
      </c>
      <c r="G545" t="s">
        <v>2875</v>
      </c>
      <c r="H545" t="s">
        <v>68</v>
      </c>
      <c r="I545" t="s">
        <v>71</v>
      </c>
      <c r="J545">
        <v>3</v>
      </c>
      <c r="M545" t="s">
        <v>25</v>
      </c>
      <c r="N545">
        <f>SUM(Table714[[#This Row],[Mitigation ($ million)]], Table714[[#This Row],[Adaptation ($ million)]])</f>
        <v>0.74</v>
      </c>
      <c r="P545">
        <v>0.74</v>
      </c>
      <c r="S545" s="21" t="s">
        <v>2877</v>
      </c>
      <c r="T545" s="1" t="s">
        <v>8796</v>
      </c>
    </row>
    <row r="546" spans="1:20" x14ac:dyDescent="0.25">
      <c r="A546" t="s">
        <v>8742</v>
      </c>
      <c r="B546" t="s">
        <v>66</v>
      </c>
      <c r="C546" t="s">
        <v>2873</v>
      </c>
      <c r="D546" t="s">
        <v>2872</v>
      </c>
      <c r="E546" s="2">
        <v>44874</v>
      </c>
      <c r="F546">
        <v>2022</v>
      </c>
      <c r="G546" t="s">
        <v>2875</v>
      </c>
      <c r="H546" t="s">
        <v>68</v>
      </c>
      <c r="I546" t="s">
        <v>117</v>
      </c>
      <c r="M546" t="s">
        <v>25</v>
      </c>
      <c r="N546">
        <f>SUM(Table714[[#This Row],[Mitigation ($ million)]], Table714[[#This Row],[Adaptation ($ million)]])</f>
        <v>0.26</v>
      </c>
      <c r="P546">
        <v>0.26</v>
      </c>
      <c r="S546" s="21" t="s">
        <v>2877</v>
      </c>
      <c r="T546" s="1" t="s">
        <v>8796</v>
      </c>
    </row>
    <row r="547" spans="1:20" x14ac:dyDescent="0.25">
      <c r="A547" t="s">
        <v>8742</v>
      </c>
      <c r="B547" t="s">
        <v>66</v>
      </c>
      <c r="C547" t="s">
        <v>2873</v>
      </c>
      <c r="D547" t="s">
        <v>2872</v>
      </c>
      <c r="E547" s="2">
        <v>44874</v>
      </c>
      <c r="F547">
        <v>2022</v>
      </c>
      <c r="G547" t="s">
        <v>2875</v>
      </c>
      <c r="H547" t="s">
        <v>68</v>
      </c>
      <c r="I547" t="s">
        <v>71</v>
      </c>
      <c r="M547" t="s">
        <v>25</v>
      </c>
      <c r="N547">
        <f>SUM(Table714[[#This Row],[Mitigation ($ million)]], Table714[[#This Row],[Adaptation ($ million)]])</f>
        <v>1.48</v>
      </c>
      <c r="P547">
        <v>1.48</v>
      </c>
      <c r="S547" s="21" t="s">
        <v>2877</v>
      </c>
      <c r="T547" s="1" t="s">
        <v>8796</v>
      </c>
    </row>
    <row r="548" spans="1:20" x14ac:dyDescent="0.25">
      <c r="A548" t="s">
        <v>8742</v>
      </c>
      <c r="B548" t="s">
        <v>66</v>
      </c>
      <c r="C548" t="s">
        <v>2873</v>
      </c>
      <c r="D548" t="s">
        <v>2872</v>
      </c>
      <c r="E548" s="2">
        <v>44874</v>
      </c>
      <c r="F548">
        <v>2022</v>
      </c>
      <c r="G548" t="s">
        <v>2875</v>
      </c>
      <c r="H548" t="s">
        <v>68</v>
      </c>
      <c r="I548" t="s">
        <v>117</v>
      </c>
      <c r="M548" t="s">
        <v>25</v>
      </c>
      <c r="N548">
        <f>SUM(Table714[[#This Row],[Mitigation ($ million)]], Table714[[#This Row],[Adaptation ($ million)]])</f>
        <v>0.52</v>
      </c>
      <c r="P548">
        <v>0.52</v>
      </c>
      <c r="S548" s="21" t="s">
        <v>2877</v>
      </c>
      <c r="T548" s="1" t="s">
        <v>8796</v>
      </c>
    </row>
    <row r="549" spans="1:20" x14ac:dyDescent="0.25">
      <c r="A549" t="s">
        <v>8742</v>
      </c>
      <c r="B549" t="s">
        <v>66</v>
      </c>
      <c r="C549" t="s">
        <v>2773</v>
      </c>
      <c r="D549" t="s">
        <v>2772</v>
      </c>
      <c r="E549" s="2">
        <v>44875</v>
      </c>
      <c r="F549">
        <v>2022</v>
      </c>
      <c r="G549" t="s">
        <v>698</v>
      </c>
      <c r="H549" t="s">
        <v>93</v>
      </c>
      <c r="I549" t="s">
        <v>141</v>
      </c>
      <c r="J549">
        <v>19.25</v>
      </c>
      <c r="M549" t="s">
        <v>25</v>
      </c>
      <c r="N549">
        <f>SUM(Table714[[#This Row],[Mitigation ($ million)]], Table714[[#This Row],[Adaptation ($ million)]])</f>
        <v>8.26</v>
      </c>
      <c r="P549">
        <v>8.26</v>
      </c>
      <c r="S549" s="21" t="s">
        <v>2775</v>
      </c>
      <c r="T549" s="1" t="s">
        <v>8796</v>
      </c>
    </row>
    <row r="550" spans="1:20" x14ac:dyDescent="0.25">
      <c r="A550" t="s">
        <v>8742</v>
      </c>
      <c r="B550" t="s">
        <v>66</v>
      </c>
      <c r="C550" t="s">
        <v>2773</v>
      </c>
      <c r="D550" t="s">
        <v>2772</v>
      </c>
      <c r="E550" s="2">
        <v>44875</v>
      </c>
      <c r="F550">
        <v>2022</v>
      </c>
      <c r="G550" t="s">
        <v>698</v>
      </c>
      <c r="H550" t="s">
        <v>150</v>
      </c>
      <c r="I550" t="s">
        <v>141</v>
      </c>
      <c r="M550" t="s">
        <v>25</v>
      </c>
      <c r="N550">
        <f>SUM(Table714[[#This Row],[Mitigation ($ million)]], Table714[[#This Row],[Adaptation ($ million)]])</f>
        <v>10</v>
      </c>
      <c r="P550">
        <v>10</v>
      </c>
      <c r="S550" s="21" t="s">
        <v>2775</v>
      </c>
      <c r="T550" s="1" t="s">
        <v>8796</v>
      </c>
    </row>
    <row r="551" spans="1:20" x14ac:dyDescent="0.25">
      <c r="A551" t="s">
        <v>8742</v>
      </c>
      <c r="B551" t="s">
        <v>66</v>
      </c>
      <c r="C551" t="s">
        <v>2305</v>
      </c>
      <c r="D551" t="s">
        <v>2304</v>
      </c>
      <c r="E551" s="2">
        <v>44876</v>
      </c>
      <c r="F551">
        <v>2022</v>
      </c>
      <c r="G551" t="s">
        <v>216</v>
      </c>
      <c r="H551" t="s">
        <v>93</v>
      </c>
      <c r="I551" t="s">
        <v>71</v>
      </c>
      <c r="J551">
        <v>577.35</v>
      </c>
      <c r="M551" t="s">
        <v>72</v>
      </c>
      <c r="N551">
        <f>SUM(Table714[[#This Row],[Mitigation ($ million)]], Table714[[#This Row],[Adaptation ($ million)]])</f>
        <v>14</v>
      </c>
      <c r="O551">
        <v>7</v>
      </c>
      <c r="P551">
        <v>7</v>
      </c>
      <c r="S551" s="21" t="s">
        <v>2308</v>
      </c>
      <c r="T551" s="1" t="s">
        <v>8796</v>
      </c>
    </row>
    <row r="552" spans="1:20" x14ac:dyDescent="0.25">
      <c r="A552" t="s">
        <v>8742</v>
      </c>
      <c r="B552" t="s">
        <v>66</v>
      </c>
      <c r="C552" t="s">
        <v>2305</v>
      </c>
      <c r="D552" t="s">
        <v>2304</v>
      </c>
      <c r="E552" s="2">
        <v>44876</v>
      </c>
      <c r="F552">
        <v>2022</v>
      </c>
      <c r="G552" t="s">
        <v>216</v>
      </c>
      <c r="H552" t="s">
        <v>93</v>
      </c>
      <c r="I552" t="s">
        <v>117</v>
      </c>
      <c r="M552" t="s">
        <v>72</v>
      </c>
      <c r="N552">
        <f>SUM(Table714[[#This Row],[Mitigation ($ million)]], Table714[[#This Row],[Adaptation ($ million)]])</f>
        <v>39.760000000000005</v>
      </c>
      <c r="O552">
        <v>15.91</v>
      </c>
      <c r="P552">
        <v>23.85</v>
      </c>
      <c r="S552" s="21" t="s">
        <v>2308</v>
      </c>
      <c r="T552" s="1" t="s">
        <v>8796</v>
      </c>
    </row>
    <row r="553" spans="1:20" x14ac:dyDescent="0.25">
      <c r="A553" t="s">
        <v>8742</v>
      </c>
      <c r="B553" t="s">
        <v>66</v>
      </c>
      <c r="C553" t="s">
        <v>2253</v>
      </c>
      <c r="D553" t="s">
        <v>2262</v>
      </c>
      <c r="E553" s="2">
        <v>44876</v>
      </c>
      <c r="F553">
        <v>2022</v>
      </c>
      <c r="G553" t="s">
        <v>525</v>
      </c>
      <c r="H553" t="s">
        <v>93</v>
      </c>
      <c r="I553" t="s">
        <v>126</v>
      </c>
      <c r="J553">
        <v>50.4</v>
      </c>
      <c r="M553" t="s">
        <v>72</v>
      </c>
      <c r="N553">
        <f>SUM(Table714[[#This Row],[Mitigation ($ million)]], Table714[[#This Row],[Adaptation ($ million)]])</f>
        <v>1.85</v>
      </c>
      <c r="O553">
        <v>0.625</v>
      </c>
      <c r="P553">
        <v>1.2250000000000001</v>
      </c>
      <c r="S553" s="21" t="s">
        <v>2264</v>
      </c>
      <c r="T553" s="1" t="s">
        <v>8796</v>
      </c>
    </row>
    <row r="554" spans="1:20" x14ac:dyDescent="0.25">
      <c r="A554" t="s">
        <v>8742</v>
      </c>
      <c r="B554" t="s">
        <v>66</v>
      </c>
      <c r="C554" t="s">
        <v>2253</v>
      </c>
      <c r="D554" t="s">
        <v>2262</v>
      </c>
      <c r="E554" s="2">
        <v>44876</v>
      </c>
      <c r="F554">
        <v>2022</v>
      </c>
      <c r="G554" t="s">
        <v>525</v>
      </c>
      <c r="H554" t="s">
        <v>150</v>
      </c>
      <c r="I554" t="s">
        <v>126</v>
      </c>
      <c r="M554" t="s">
        <v>72</v>
      </c>
      <c r="N554">
        <f>SUM(Table714[[#This Row],[Mitigation ($ million)]], Table714[[#This Row],[Adaptation ($ million)]])</f>
        <v>1.85</v>
      </c>
      <c r="O554">
        <v>0.625</v>
      </c>
      <c r="P554">
        <v>1.2250000000000001</v>
      </c>
      <c r="S554" s="21" t="s">
        <v>2264</v>
      </c>
      <c r="T554" s="1" t="s">
        <v>8796</v>
      </c>
    </row>
    <row r="555" spans="1:20" x14ac:dyDescent="0.25">
      <c r="A555" t="s">
        <v>8742</v>
      </c>
      <c r="B555" t="s">
        <v>66</v>
      </c>
      <c r="C555" t="s">
        <v>2162</v>
      </c>
      <c r="D555" t="s">
        <v>2161</v>
      </c>
      <c r="E555" s="2">
        <v>44879</v>
      </c>
      <c r="F555">
        <v>2022</v>
      </c>
      <c r="G555" t="s">
        <v>62</v>
      </c>
      <c r="H555" t="s">
        <v>93</v>
      </c>
      <c r="I555" t="s">
        <v>128</v>
      </c>
      <c r="J555">
        <v>150</v>
      </c>
      <c r="M555" t="s">
        <v>24</v>
      </c>
      <c r="N555">
        <f>SUM(Table714[[#This Row],[Mitigation ($ million)]], Table714[[#This Row],[Adaptation ($ million)]])</f>
        <v>7</v>
      </c>
      <c r="O555">
        <v>7</v>
      </c>
      <c r="S555" s="21" t="s">
        <v>2165</v>
      </c>
      <c r="T555" s="1" t="s">
        <v>8796</v>
      </c>
    </row>
    <row r="556" spans="1:20" x14ac:dyDescent="0.25">
      <c r="A556" t="s">
        <v>8742</v>
      </c>
      <c r="B556" t="s">
        <v>66</v>
      </c>
      <c r="C556" t="s">
        <v>2257</v>
      </c>
      <c r="D556" t="s">
        <v>2252</v>
      </c>
      <c r="E556" s="2">
        <v>44880</v>
      </c>
      <c r="F556">
        <v>2022</v>
      </c>
      <c r="G556" t="s">
        <v>715</v>
      </c>
      <c r="H556" t="s">
        <v>68</v>
      </c>
      <c r="M556" t="s">
        <v>25</v>
      </c>
      <c r="N556">
        <f>SUM(Table714[[#This Row],[Mitigation ($ million)]], Table714[[#This Row],[Adaptation ($ million)]])</f>
        <v>0</v>
      </c>
      <c r="S556" s="21" t="s">
        <v>2256</v>
      </c>
      <c r="T556" s="1" t="s">
        <v>8796</v>
      </c>
    </row>
    <row r="557" spans="1:20" x14ac:dyDescent="0.25">
      <c r="A557" t="s">
        <v>8742</v>
      </c>
      <c r="B557" t="s">
        <v>66</v>
      </c>
      <c r="C557" t="s">
        <v>2944</v>
      </c>
      <c r="D557" t="s">
        <v>2943</v>
      </c>
      <c r="E557" s="2">
        <v>44882</v>
      </c>
      <c r="F557">
        <v>2022</v>
      </c>
      <c r="G557" t="s">
        <v>2946</v>
      </c>
      <c r="H557" t="s">
        <v>68</v>
      </c>
      <c r="I557" t="s">
        <v>128</v>
      </c>
      <c r="J557">
        <v>0.25</v>
      </c>
      <c r="M557" t="s">
        <v>24</v>
      </c>
      <c r="N557">
        <f>SUM(Table714[[#This Row],[Mitigation ($ million)]], Table714[[#This Row],[Adaptation ($ million)]])</f>
        <v>0.25</v>
      </c>
      <c r="O557">
        <v>0.25</v>
      </c>
      <c r="S557" s="21" t="s">
        <v>2948</v>
      </c>
      <c r="T557" s="1" t="s">
        <v>8796</v>
      </c>
    </row>
    <row r="558" spans="1:20" x14ac:dyDescent="0.25">
      <c r="A558" t="s">
        <v>8742</v>
      </c>
      <c r="B558" t="s">
        <v>66</v>
      </c>
      <c r="C558" t="s">
        <v>2224</v>
      </c>
      <c r="D558" t="s">
        <v>2223</v>
      </c>
      <c r="E558" s="2">
        <v>44882</v>
      </c>
      <c r="F558">
        <v>2022</v>
      </c>
      <c r="G558" t="s">
        <v>658</v>
      </c>
      <c r="H558" t="s">
        <v>93</v>
      </c>
      <c r="I558" t="s">
        <v>126</v>
      </c>
      <c r="J558">
        <v>200</v>
      </c>
      <c r="M558" t="s">
        <v>72</v>
      </c>
      <c r="N558">
        <f>SUM(Table714[[#This Row],[Mitigation ($ million)]], Table714[[#This Row],[Adaptation ($ million)]])</f>
        <v>16.100000000000001</v>
      </c>
      <c r="O558">
        <v>5</v>
      </c>
      <c r="P558">
        <v>11.1</v>
      </c>
      <c r="S558" s="21" t="s">
        <v>2226</v>
      </c>
      <c r="T558" s="1" t="s">
        <v>8796</v>
      </c>
    </row>
    <row r="559" spans="1:20" x14ac:dyDescent="0.25">
      <c r="A559" t="s">
        <v>8742</v>
      </c>
      <c r="B559" t="s">
        <v>66</v>
      </c>
      <c r="C559" t="s">
        <v>2224</v>
      </c>
      <c r="D559" t="s">
        <v>2223</v>
      </c>
      <c r="E559" s="2">
        <v>44882</v>
      </c>
      <c r="F559">
        <v>2022</v>
      </c>
      <c r="G559" t="s">
        <v>658</v>
      </c>
      <c r="H559" t="s">
        <v>93</v>
      </c>
      <c r="I559" t="s">
        <v>128</v>
      </c>
      <c r="M559" t="s">
        <v>72</v>
      </c>
      <c r="N559">
        <f>SUM(Table714[[#This Row],[Mitigation ($ million)]], Table714[[#This Row],[Adaptation ($ million)]])</f>
        <v>16.100000000000001</v>
      </c>
      <c r="O559">
        <v>5</v>
      </c>
      <c r="P559">
        <v>11.1</v>
      </c>
      <c r="S559" s="21" t="s">
        <v>2226</v>
      </c>
      <c r="T559" s="1" t="s">
        <v>8796</v>
      </c>
    </row>
    <row r="560" spans="1:20" x14ac:dyDescent="0.25">
      <c r="A560" t="s">
        <v>8742</v>
      </c>
      <c r="B560" t="s">
        <v>66</v>
      </c>
      <c r="C560" t="s">
        <v>286</v>
      </c>
      <c r="D560" t="s">
        <v>285</v>
      </c>
      <c r="E560" s="2">
        <v>44883</v>
      </c>
      <c r="F560">
        <v>2022</v>
      </c>
      <c r="G560" t="s">
        <v>2741</v>
      </c>
      <c r="H560" t="s">
        <v>68</v>
      </c>
      <c r="I560" t="s">
        <v>141</v>
      </c>
      <c r="J560">
        <v>1.5</v>
      </c>
      <c r="M560" t="s">
        <v>24</v>
      </c>
      <c r="N560">
        <f>SUM(Table714[[#This Row],[Mitigation ($ million)]], Table714[[#This Row],[Adaptation ($ million)]])</f>
        <v>1.5</v>
      </c>
      <c r="O560">
        <v>1.5</v>
      </c>
      <c r="S560" s="21" t="s">
        <v>290</v>
      </c>
      <c r="T560" s="1" t="s">
        <v>8796</v>
      </c>
    </row>
    <row r="561" spans="1:20" x14ac:dyDescent="0.25">
      <c r="A561" t="s">
        <v>8742</v>
      </c>
      <c r="B561" t="s">
        <v>66</v>
      </c>
      <c r="C561" t="s">
        <v>2213</v>
      </c>
      <c r="D561" t="s">
        <v>2212</v>
      </c>
      <c r="E561" s="2">
        <v>44886</v>
      </c>
      <c r="F561">
        <v>2022</v>
      </c>
      <c r="G561" t="s">
        <v>329</v>
      </c>
      <c r="H561" t="s">
        <v>93</v>
      </c>
      <c r="I561" t="s">
        <v>126</v>
      </c>
      <c r="J561">
        <v>100</v>
      </c>
      <c r="M561" t="s">
        <v>72</v>
      </c>
      <c r="N561">
        <f>SUM(Table714[[#This Row],[Mitigation ($ million)]], Table714[[#This Row],[Adaptation ($ million)]])</f>
        <v>16.689999999999998</v>
      </c>
      <c r="O561">
        <v>2.08</v>
      </c>
      <c r="P561">
        <v>14.61</v>
      </c>
      <c r="S561" s="21" t="s">
        <v>2215</v>
      </c>
      <c r="T561" s="1" t="s">
        <v>8796</v>
      </c>
    </row>
    <row r="562" spans="1:20" x14ac:dyDescent="0.25">
      <c r="A562" t="s">
        <v>8742</v>
      </c>
      <c r="B562" t="s">
        <v>66</v>
      </c>
      <c r="C562" t="s">
        <v>2450</v>
      </c>
      <c r="D562" t="s">
        <v>2449</v>
      </c>
      <c r="E562" s="2">
        <v>44887</v>
      </c>
      <c r="F562">
        <v>2022</v>
      </c>
      <c r="G562" t="s">
        <v>235</v>
      </c>
      <c r="H562" t="s">
        <v>150</v>
      </c>
      <c r="I562" t="s">
        <v>126</v>
      </c>
      <c r="J562">
        <v>38.4</v>
      </c>
      <c r="M562" t="s">
        <v>72</v>
      </c>
      <c r="N562">
        <f>SUM(Table714[[#This Row],[Mitigation ($ million)]], Table714[[#This Row],[Adaptation ($ million)]])</f>
        <v>1.0713999999999999</v>
      </c>
      <c r="O562">
        <v>0.53569999999999995</v>
      </c>
      <c r="P562">
        <v>0.53569999999999995</v>
      </c>
      <c r="S562" s="21" t="s">
        <v>2452</v>
      </c>
      <c r="T562" s="1" t="s">
        <v>8796</v>
      </c>
    </row>
    <row r="563" spans="1:20" x14ac:dyDescent="0.25">
      <c r="A563" t="s">
        <v>8742</v>
      </c>
      <c r="B563" t="s">
        <v>66</v>
      </c>
      <c r="C563" t="s">
        <v>2862</v>
      </c>
      <c r="D563" t="s">
        <v>2861</v>
      </c>
      <c r="E563" s="2">
        <v>44889</v>
      </c>
      <c r="F563">
        <v>2022</v>
      </c>
      <c r="G563" t="s">
        <v>104</v>
      </c>
      <c r="H563" t="s">
        <v>68</v>
      </c>
      <c r="I563" t="s">
        <v>325</v>
      </c>
      <c r="M563" t="s">
        <v>72</v>
      </c>
      <c r="N563">
        <f>SUM(Table714[[#This Row],[Mitigation ($ million)]], Table714[[#This Row],[Adaptation ($ million)]])</f>
        <v>0.65</v>
      </c>
      <c r="O563">
        <v>0.1</v>
      </c>
      <c r="P563">
        <v>0.55000000000000004</v>
      </c>
      <c r="S563" s="21" t="s">
        <v>2864</v>
      </c>
      <c r="T563" s="1" t="s">
        <v>8796</v>
      </c>
    </row>
    <row r="564" spans="1:20" x14ac:dyDescent="0.25">
      <c r="A564" t="s">
        <v>8742</v>
      </c>
      <c r="B564" t="s">
        <v>91</v>
      </c>
      <c r="C564" t="s">
        <v>2577</v>
      </c>
      <c r="D564" t="s">
        <v>2576</v>
      </c>
      <c r="E564" s="2">
        <v>44889</v>
      </c>
      <c r="F564">
        <v>2022</v>
      </c>
      <c r="G564" t="s">
        <v>638</v>
      </c>
      <c r="H564" t="s">
        <v>68</v>
      </c>
      <c r="I564" t="s">
        <v>117</v>
      </c>
      <c r="J564">
        <v>0.5</v>
      </c>
      <c r="M564" t="s">
        <v>25</v>
      </c>
      <c r="N564">
        <f>SUM(Table714[[#This Row],[Mitigation ($ million)]], Table714[[#This Row],[Adaptation ($ million)]])</f>
        <v>0.5</v>
      </c>
      <c r="P564">
        <v>0.5</v>
      </c>
      <c r="S564" s="21" t="s">
        <v>2579</v>
      </c>
      <c r="T564" s="1" t="s">
        <v>8796</v>
      </c>
    </row>
    <row r="565" spans="1:20" x14ac:dyDescent="0.25">
      <c r="A565" t="s">
        <v>8742</v>
      </c>
      <c r="B565" t="s">
        <v>66</v>
      </c>
      <c r="C565" t="s">
        <v>2888</v>
      </c>
      <c r="D565" t="s">
        <v>2887</v>
      </c>
      <c r="E565" s="2">
        <v>44889</v>
      </c>
      <c r="F565">
        <v>2022</v>
      </c>
      <c r="G565" t="s">
        <v>2890</v>
      </c>
      <c r="H565" t="s">
        <v>68</v>
      </c>
      <c r="I565" t="s">
        <v>141</v>
      </c>
      <c r="J565">
        <v>3</v>
      </c>
      <c r="M565" t="s">
        <v>72</v>
      </c>
      <c r="N565">
        <f>SUM(Table714[[#This Row],[Mitigation ($ million)]], Table714[[#This Row],[Adaptation ($ million)]])</f>
        <v>1</v>
      </c>
      <c r="O565">
        <v>0.95</v>
      </c>
      <c r="P565">
        <v>0.05</v>
      </c>
      <c r="S565" s="21" t="s">
        <v>2891</v>
      </c>
      <c r="T565" s="1" t="s">
        <v>8796</v>
      </c>
    </row>
    <row r="566" spans="1:20" x14ac:dyDescent="0.25">
      <c r="A566" t="s">
        <v>8742</v>
      </c>
      <c r="B566" t="s">
        <v>66</v>
      </c>
      <c r="C566" t="s">
        <v>2888</v>
      </c>
      <c r="D566" t="s">
        <v>2887</v>
      </c>
      <c r="E566" s="2">
        <v>44889</v>
      </c>
      <c r="F566">
        <v>2022</v>
      </c>
      <c r="G566" t="s">
        <v>2890</v>
      </c>
      <c r="H566" t="s">
        <v>68</v>
      </c>
      <c r="I566" t="s">
        <v>141</v>
      </c>
      <c r="M566" t="s">
        <v>72</v>
      </c>
      <c r="N566">
        <f>SUM(Table714[[#This Row],[Mitigation ($ million)]], Table714[[#This Row],[Adaptation ($ million)]])</f>
        <v>2</v>
      </c>
      <c r="O566">
        <v>1.9</v>
      </c>
      <c r="P566">
        <v>0.1</v>
      </c>
      <c r="S566" s="21" t="s">
        <v>2891</v>
      </c>
      <c r="T566" s="1" t="s">
        <v>8796</v>
      </c>
    </row>
    <row r="567" spans="1:20" x14ac:dyDescent="0.25">
      <c r="A567" t="s">
        <v>8742</v>
      </c>
      <c r="B567" t="s">
        <v>66</v>
      </c>
      <c r="C567" t="s">
        <v>2360</v>
      </c>
      <c r="D567" t="s">
        <v>2359</v>
      </c>
      <c r="E567" s="2">
        <v>44889</v>
      </c>
      <c r="F567">
        <v>2022</v>
      </c>
      <c r="G567" t="s">
        <v>216</v>
      </c>
      <c r="H567" t="s">
        <v>68</v>
      </c>
      <c r="I567" t="s">
        <v>84</v>
      </c>
      <c r="J567">
        <v>0.45</v>
      </c>
      <c r="M567" t="s">
        <v>25</v>
      </c>
      <c r="N567">
        <f>SUM(Table714[[#This Row],[Mitigation ($ million)]], Table714[[#This Row],[Adaptation ($ million)]])</f>
        <v>0.3</v>
      </c>
      <c r="P567">
        <v>0.3</v>
      </c>
      <c r="S567" s="21" t="s">
        <v>2361</v>
      </c>
      <c r="T567" s="1" t="s">
        <v>8796</v>
      </c>
    </row>
    <row r="568" spans="1:20" x14ac:dyDescent="0.25">
      <c r="A568" t="s">
        <v>8742</v>
      </c>
      <c r="B568" t="s">
        <v>66</v>
      </c>
      <c r="C568" t="s">
        <v>2360</v>
      </c>
      <c r="D568" t="s">
        <v>2359</v>
      </c>
      <c r="E568" s="2">
        <v>44889</v>
      </c>
      <c r="F568">
        <v>2022</v>
      </c>
      <c r="G568" t="s">
        <v>216</v>
      </c>
      <c r="H568" t="s">
        <v>68</v>
      </c>
      <c r="I568" t="s">
        <v>84</v>
      </c>
      <c r="M568" t="s">
        <v>25</v>
      </c>
      <c r="N568">
        <f>SUM(Table714[[#This Row],[Mitigation ($ million)]], Table714[[#This Row],[Adaptation ($ million)]])</f>
        <v>0.15</v>
      </c>
      <c r="P568">
        <v>0.15</v>
      </c>
      <c r="S568" s="21" t="s">
        <v>2361</v>
      </c>
      <c r="T568" s="1" t="s">
        <v>8796</v>
      </c>
    </row>
    <row r="569" spans="1:20" x14ac:dyDescent="0.25">
      <c r="A569" t="s">
        <v>8742</v>
      </c>
      <c r="B569" t="s">
        <v>66</v>
      </c>
      <c r="C569" t="s">
        <v>2369</v>
      </c>
      <c r="D569" t="s">
        <v>2368</v>
      </c>
      <c r="E569" s="2">
        <v>44890</v>
      </c>
      <c r="F569">
        <v>2022</v>
      </c>
      <c r="G569" t="s">
        <v>216</v>
      </c>
      <c r="H569" t="s">
        <v>68</v>
      </c>
      <c r="I569" t="s">
        <v>128</v>
      </c>
      <c r="J569">
        <v>0.3</v>
      </c>
      <c r="M569" t="s">
        <v>72</v>
      </c>
      <c r="N569">
        <f>SUM(Table714[[#This Row],[Mitigation ($ million)]], Table714[[#This Row],[Adaptation ($ million)]])</f>
        <v>0.05</v>
      </c>
      <c r="O569">
        <v>2.5000000000000001E-2</v>
      </c>
      <c r="P569">
        <v>2.5000000000000001E-2</v>
      </c>
      <c r="S569" s="21" t="s">
        <v>2370</v>
      </c>
      <c r="T569" s="1" t="s">
        <v>8796</v>
      </c>
    </row>
    <row r="570" spans="1:20" x14ac:dyDescent="0.25">
      <c r="A570" t="s">
        <v>8742</v>
      </c>
      <c r="B570" t="s">
        <v>91</v>
      </c>
      <c r="C570" t="s">
        <v>2640</v>
      </c>
      <c r="D570" t="s">
        <v>2639</v>
      </c>
      <c r="E570" s="2">
        <v>44890</v>
      </c>
      <c r="F570">
        <v>2022</v>
      </c>
      <c r="G570" t="s">
        <v>88</v>
      </c>
      <c r="H570" t="s">
        <v>2564</v>
      </c>
      <c r="I570" t="s">
        <v>71</v>
      </c>
      <c r="J570">
        <v>69.8</v>
      </c>
      <c r="M570" t="s">
        <v>24</v>
      </c>
      <c r="N570">
        <f>SUM(Table714[[#This Row],[Mitigation ($ million)]], Table714[[#This Row],[Adaptation ($ million)]])</f>
        <v>1.2</v>
      </c>
      <c r="O570">
        <v>1.2</v>
      </c>
      <c r="S570" s="21" t="s">
        <v>2643</v>
      </c>
      <c r="T570" s="1" t="s">
        <v>8796</v>
      </c>
    </row>
    <row r="571" spans="1:20" x14ac:dyDescent="0.25">
      <c r="A571" t="s">
        <v>8742</v>
      </c>
      <c r="B571" t="s">
        <v>66</v>
      </c>
      <c r="C571" t="s">
        <v>2479</v>
      </c>
      <c r="D571" t="s">
        <v>2478</v>
      </c>
      <c r="E571" s="2">
        <v>44893</v>
      </c>
      <c r="F571">
        <v>2022</v>
      </c>
      <c r="G571" t="s">
        <v>2481</v>
      </c>
      <c r="H571" t="s">
        <v>68</v>
      </c>
      <c r="I571" t="s">
        <v>126</v>
      </c>
      <c r="J571">
        <v>1</v>
      </c>
      <c r="M571" t="s">
        <v>24</v>
      </c>
      <c r="N571">
        <f>SUM(Table714[[#This Row],[Mitigation ($ million)]], Table714[[#This Row],[Adaptation ($ million)]])</f>
        <v>0.2</v>
      </c>
      <c r="O571">
        <v>0.2</v>
      </c>
      <c r="S571" s="21" t="s">
        <v>2482</v>
      </c>
      <c r="T571" s="1" t="s">
        <v>8796</v>
      </c>
    </row>
    <row r="572" spans="1:20" x14ac:dyDescent="0.25">
      <c r="A572" t="s">
        <v>8742</v>
      </c>
      <c r="B572" t="s">
        <v>66</v>
      </c>
      <c r="C572" t="s">
        <v>2479</v>
      </c>
      <c r="D572" t="s">
        <v>2478</v>
      </c>
      <c r="E572" s="2">
        <v>44893</v>
      </c>
      <c r="F572">
        <v>2022</v>
      </c>
      <c r="G572" t="s">
        <v>2481</v>
      </c>
      <c r="H572" t="s">
        <v>68</v>
      </c>
      <c r="I572" t="s">
        <v>128</v>
      </c>
      <c r="M572" t="s">
        <v>24</v>
      </c>
      <c r="N572">
        <f>SUM(Table714[[#This Row],[Mitigation ($ million)]], Table714[[#This Row],[Adaptation ($ million)]])</f>
        <v>0.1</v>
      </c>
      <c r="O572">
        <v>0.1</v>
      </c>
      <c r="S572" s="21" t="s">
        <v>2482</v>
      </c>
      <c r="T572" s="1" t="s">
        <v>8796</v>
      </c>
    </row>
    <row r="573" spans="1:20" x14ac:dyDescent="0.25">
      <c r="A573" t="s">
        <v>8742</v>
      </c>
      <c r="B573" t="s">
        <v>66</v>
      </c>
      <c r="C573" t="s">
        <v>1221</v>
      </c>
      <c r="D573" t="s">
        <v>1220</v>
      </c>
      <c r="E573" s="2">
        <v>44895</v>
      </c>
      <c r="F573">
        <v>2022</v>
      </c>
      <c r="G573" t="s">
        <v>216</v>
      </c>
      <c r="H573" t="s">
        <v>68</v>
      </c>
      <c r="I573" t="s">
        <v>71</v>
      </c>
      <c r="J573">
        <v>1.2</v>
      </c>
      <c r="M573" t="s">
        <v>72</v>
      </c>
      <c r="N573">
        <f>SUM(Table714[[#This Row],[Mitigation ($ million)]], Table714[[#This Row],[Adaptation ($ million)]])</f>
        <v>0.4</v>
      </c>
      <c r="O573">
        <v>0.2</v>
      </c>
      <c r="P573">
        <v>0.2</v>
      </c>
      <c r="S573" s="21" t="s">
        <v>1223</v>
      </c>
      <c r="T573" s="1" t="s">
        <v>8796</v>
      </c>
    </row>
    <row r="574" spans="1:20" x14ac:dyDescent="0.25">
      <c r="A574" t="s">
        <v>8742</v>
      </c>
      <c r="B574" t="s">
        <v>66</v>
      </c>
      <c r="C574" t="s">
        <v>1221</v>
      </c>
      <c r="D574" t="s">
        <v>1220</v>
      </c>
      <c r="E574" s="2">
        <v>44895</v>
      </c>
      <c r="F574">
        <v>2022</v>
      </c>
      <c r="G574" t="s">
        <v>216</v>
      </c>
      <c r="H574" t="s">
        <v>68</v>
      </c>
      <c r="I574" t="s">
        <v>84</v>
      </c>
      <c r="M574" t="s">
        <v>72</v>
      </c>
      <c r="N574">
        <f>SUM(Table714[[#This Row],[Mitigation ($ million)]], Table714[[#This Row],[Adaptation ($ million)]])</f>
        <v>0.2</v>
      </c>
      <c r="O574">
        <v>0.05</v>
      </c>
      <c r="P574">
        <v>0.15</v>
      </c>
      <c r="S574" s="21" t="s">
        <v>1223</v>
      </c>
      <c r="T574" s="1" t="s">
        <v>8796</v>
      </c>
    </row>
    <row r="575" spans="1:20" x14ac:dyDescent="0.25">
      <c r="A575" t="s">
        <v>8742</v>
      </c>
      <c r="B575" t="s">
        <v>66</v>
      </c>
      <c r="C575" t="s">
        <v>1221</v>
      </c>
      <c r="D575" t="s">
        <v>1220</v>
      </c>
      <c r="E575" s="2">
        <v>44895</v>
      </c>
      <c r="F575">
        <v>2022</v>
      </c>
      <c r="G575" t="s">
        <v>216</v>
      </c>
      <c r="H575" t="s">
        <v>68</v>
      </c>
      <c r="I575" t="s">
        <v>141</v>
      </c>
      <c r="M575" t="s">
        <v>72</v>
      </c>
      <c r="N575">
        <f>SUM(Table714[[#This Row],[Mitigation ($ million)]], Table714[[#This Row],[Adaptation ($ million)]])</f>
        <v>0.6</v>
      </c>
      <c r="O575">
        <v>0.5</v>
      </c>
      <c r="P575">
        <v>0.1</v>
      </c>
      <c r="S575" s="21" t="s">
        <v>1223</v>
      </c>
      <c r="T575" s="1" t="s">
        <v>8796</v>
      </c>
    </row>
    <row r="576" spans="1:20" x14ac:dyDescent="0.25">
      <c r="A576" t="s">
        <v>8742</v>
      </c>
      <c r="B576" t="s">
        <v>66</v>
      </c>
      <c r="C576" t="s">
        <v>2327</v>
      </c>
      <c r="D576" t="s">
        <v>2326</v>
      </c>
      <c r="E576" s="2">
        <v>44896</v>
      </c>
      <c r="F576">
        <v>2022</v>
      </c>
      <c r="G576" t="s">
        <v>216</v>
      </c>
      <c r="H576" t="s">
        <v>93</v>
      </c>
      <c r="I576" t="s">
        <v>71</v>
      </c>
      <c r="J576">
        <v>498.83100000000002</v>
      </c>
      <c r="M576" t="s">
        <v>72</v>
      </c>
      <c r="N576">
        <f>SUM(Table714[[#This Row],[Mitigation ($ million)]], Table714[[#This Row],[Adaptation ($ million)]])</f>
        <v>29.021100000000001</v>
      </c>
      <c r="O576">
        <v>15.1111</v>
      </c>
      <c r="P576">
        <v>13.91</v>
      </c>
      <c r="S576" s="21" t="s">
        <v>2329</v>
      </c>
      <c r="T576" s="1" t="s">
        <v>8796</v>
      </c>
    </row>
    <row r="577" spans="1:20" x14ac:dyDescent="0.25">
      <c r="A577" t="s">
        <v>8742</v>
      </c>
      <c r="B577" t="s">
        <v>66</v>
      </c>
      <c r="C577" t="s">
        <v>2327</v>
      </c>
      <c r="D577" t="s">
        <v>2326</v>
      </c>
      <c r="E577" s="2">
        <v>44896</v>
      </c>
      <c r="F577">
        <v>2022</v>
      </c>
      <c r="G577" t="s">
        <v>216</v>
      </c>
      <c r="H577" t="s">
        <v>93</v>
      </c>
      <c r="I577" t="s">
        <v>84</v>
      </c>
      <c r="M577" t="s">
        <v>72</v>
      </c>
      <c r="N577">
        <f>SUM(Table714[[#This Row],[Mitigation ($ million)]], Table714[[#This Row],[Adaptation ($ million)]])</f>
        <v>3.7751999999999999</v>
      </c>
      <c r="O577">
        <v>2.5581999999999998</v>
      </c>
      <c r="P577">
        <v>1.2170000000000001</v>
      </c>
      <c r="S577" s="21" t="s">
        <v>2329</v>
      </c>
      <c r="T577" s="1" t="s">
        <v>8796</v>
      </c>
    </row>
    <row r="578" spans="1:20" x14ac:dyDescent="0.25">
      <c r="A578" t="s">
        <v>8742</v>
      </c>
      <c r="B578" t="s">
        <v>66</v>
      </c>
      <c r="C578" t="s">
        <v>2327</v>
      </c>
      <c r="D578" t="s">
        <v>2326</v>
      </c>
      <c r="E578" s="2">
        <v>44896</v>
      </c>
      <c r="F578">
        <v>2022</v>
      </c>
      <c r="G578" t="s">
        <v>216</v>
      </c>
      <c r="H578" t="s">
        <v>93</v>
      </c>
      <c r="I578" t="s">
        <v>475</v>
      </c>
      <c r="M578" t="s">
        <v>72</v>
      </c>
      <c r="N578">
        <f>SUM(Table714[[#This Row],[Mitigation ($ million)]], Table714[[#This Row],[Adaptation ($ million)]])</f>
        <v>6.3506999999999998</v>
      </c>
      <c r="O578">
        <v>4.4157000000000002</v>
      </c>
      <c r="P578">
        <v>1.9350000000000001</v>
      </c>
      <c r="S578" s="21" t="s">
        <v>2329</v>
      </c>
      <c r="T578" s="1" t="s">
        <v>8796</v>
      </c>
    </row>
    <row r="579" spans="1:20" x14ac:dyDescent="0.25">
      <c r="A579" t="s">
        <v>8742</v>
      </c>
      <c r="B579" t="s">
        <v>66</v>
      </c>
      <c r="C579" t="s">
        <v>2327</v>
      </c>
      <c r="D579" t="s">
        <v>2326</v>
      </c>
      <c r="E579" s="2">
        <v>44896</v>
      </c>
      <c r="F579">
        <v>2022</v>
      </c>
      <c r="G579" t="s">
        <v>216</v>
      </c>
      <c r="H579" t="s">
        <v>93</v>
      </c>
      <c r="I579" t="s">
        <v>117</v>
      </c>
      <c r="M579" t="s">
        <v>72</v>
      </c>
      <c r="N579">
        <f>SUM(Table714[[#This Row],[Mitigation ($ million)]], Table714[[#This Row],[Adaptation ($ million)]])</f>
        <v>4.5939999999999994</v>
      </c>
      <c r="O579">
        <v>4.0129999999999999</v>
      </c>
      <c r="P579">
        <v>0.58099999999999996</v>
      </c>
      <c r="S579" s="21" t="s">
        <v>2329</v>
      </c>
      <c r="T579" s="1" t="s">
        <v>8796</v>
      </c>
    </row>
    <row r="580" spans="1:20" x14ac:dyDescent="0.25">
      <c r="A580" t="s">
        <v>8742</v>
      </c>
      <c r="B580" t="s">
        <v>66</v>
      </c>
      <c r="C580" t="s">
        <v>2327</v>
      </c>
      <c r="D580" t="s">
        <v>2326</v>
      </c>
      <c r="E580" s="2">
        <v>44896</v>
      </c>
      <c r="F580">
        <v>2022</v>
      </c>
      <c r="G580" t="s">
        <v>216</v>
      </c>
      <c r="H580" t="s">
        <v>93</v>
      </c>
      <c r="M580" t="s">
        <v>72</v>
      </c>
      <c r="N580">
        <f>SUM(Table714[[#This Row],[Mitigation ($ million)]], Table714[[#This Row],[Adaptation ($ million)]])</f>
        <v>0</v>
      </c>
      <c r="S580" s="21" t="s">
        <v>2329</v>
      </c>
      <c r="T580" s="1" t="s">
        <v>8796</v>
      </c>
    </row>
    <row r="581" spans="1:20" x14ac:dyDescent="0.25">
      <c r="A581" t="s">
        <v>8742</v>
      </c>
      <c r="B581" t="s">
        <v>91</v>
      </c>
      <c r="C581" t="s">
        <v>2621</v>
      </c>
      <c r="D581" t="s">
        <v>2620</v>
      </c>
      <c r="E581" s="2">
        <v>44896</v>
      </c>
      <c r="F581">
        <v>2022</v>
      </c>
      <c r="G581" t="s">
        <v>88</v>
      </c>
      <c r="H581" t="s">
        <v>93</v>
      </c>
      <c r="I581" t="s">
        <v>117</v>
      </c>
      <c r="J581">
        <v>21.6</v>
      </c>
      <c r="M581" t="s">
        <v>25</v>
      </c>
      <c r="N581">
        <f>SUM(Table714[[#This Row],[Mitigation ($ million)]], Table714[[#This Row],[Adaptation ($ million)]])</f>
        <v>16</v>
      </c>
      <c r="P581">
        <v>16</v>
      </c>
      <c r="S581" s="21" t="s">
        <v>2623</v>
      </c>
      <c r="T581" s="1" t="s">
        <v>8796</v>
      </c>
    </row>
    <row r="582" spans="1:20" x14ac:dyDescent="0.25">
      <c r="A582" t="s">
        <v>8742</v>
      </c>
      <c r="B582" t="s">
        <v>66</v>
      </c>
      <c r="C582" t="s">
        <v>2300</v>
      </c>
      <c r="D582" t="s">
        <v>2299</v>
      </c>
      <c r="E582" s="2">
        <v>44897</v>
      </c>
      <c r="F582">
        <v>2022</v>
      </c>
      <c r="G582" t="s">
        <v>430</v>
      </c>
      <c r="H582" t="s">
        <v>93</v>
      </c>
      <c r="I582" t="s">
        <v>117</v>
      </c>
      <c r="J582">
        <v>34.504415000000002</v>
      </c>
      <c r="M582" t="s">
        <v>72</v>
      </c>
      <c r="N582">
        <f>SUM(Table714[[#This Row],[Mitigation ($ million)]], Table714[[#This Row],[Adaptation ($ million)]])</f>
        <v>16.875422999999998</v>
      </c>
      <c r="O582">
        <v>12.880666</v>
      </c>
      <c r="P582">
        <v>3.9947569999999999</v>
      </c>
      <c r="S582" s="21" t="s">
        <v>2302</v>
      </c>
      <c r="T582" s="1" t="s">
        <v>8796</v>
      </c>
    </row>
    <row r="583" spans="1:20" x14ac:dyDescent="0.25">
      <c r="A583" t="s">
        <v>8742</v>
      </c>
      <c r="B583" t="s">
        <v>66</v>
      </c>
      <c r="C583" t="s">
        <v>2300</v>
      </c>
      <c r="D583" t="s">
        <v>2299</v>
      </c>
      <c r="E583" s="2">
        <v>44897</v>
      </c>
      <c r="F583">
        <v>2022</v>
      </c>
      <c r="G583" t="s">
        <v>430</v>
      </c>
      <c r="H583" t="s">
        <v>93</v>
      </c>
      <c r="I583" t="s">
        <v>117</v>
      </c>
      <c r="M583" t="s">
        <v>72</v>
      </c>
      <c r="N583">
        <f>SUM(Table714[[#This Row],[Mitigation ($ million)]], Table714[[#This Row],[Adaptation ($ million)]])</f>
        <v>5.135999</v>
      </c>
      <c r="O583">
        <v>3.9202029999999999</v>
      </c>
      <c r="P583">
        <v>1.2157960000000001</v>
      </c>
      <c r="S583" s="21" t="s">
        <v>2302</v>
      </c>
      <c r="T583" s="1" t="s">
        <v>8796</v>
      </c>
    </row>
    <row r="584" spans="1:20" x14ac:dyDescent="0.25">
      <c r="A584" t="s">
        <v>8742</v>
      </c>
      <c r="B584" t="s">
        <v>66</v>
      </c>
      <c r="C584" t="s">
        <v>2319</v>
      </c>
      <c r="D584" t="s">
        <v>2318</v>
      </c>
      <c r="E584" s="2">
        <v>44897</v>
      </c>
      <c r="F584">
        <v>2022</v>
      </c>
      <c r="G584" t="s">
        <v>216</v>
      </c>
      <c r="H584" t="s">
        <v>93</v>
      </c>
      <c r="I584" t="s">
        <v>117</v>
      </c>
      <c r="J584">
        <v>319.29000000000002</v>
      </c>
      <c r="M584" t="s">
        <v>72</v>
      </c>
      <c r="N584">
        <f>SUM(Table714[[#This Row],[Mitigation ($ million)]], Table714[[#This Row],[Adaptation ($ million)]])</f>
        <v>89.28</v>
      </c>
      <c r="O584">
        <v>40.24</v>
      </c>
      <c r="P584">
        <v>49.04</v>
      </c>
      <c r="S584" s="21" t="s">
        <v>2321</v>
      </c>
      <c r="T584" s="1" t="s">
        <v>8796</v>
      </c>
    </row>
    <row r="585" spans="1:20" x14ac:dyDescent="0.25">
      <c r="A585" t="s">
        <v>8742</v>
      </c>
      <c r="B585" t="s">
        <v>66</v>
      </c>
      <c r="C585" t="s">
        <v>2893</v>
      </c>
      <c r="D585" t="s">
        <v>2892</v>
      </c>
      <c r="E585" s="2">
        <v>44897</v>
      </c>
      <c r="F585">
        <v>2022</v>
      </c>
      <c r="G585" t="s">
        <v>104</v>
      </c>
      <c r="H585" t="s">
        <v>68</v>
      </c>
      <c r="I585" t="s">
        <v>325</v>
      </c>
      <c r="J585">
        <v>1.6</v>
      </c>
      <c r="M585" t="s">
        <v>72</v>
      </c>
      <c r="N585">
        <f>SUM(Table714[[#This Row],[Mitigation ($ million)]], Table714[[#This Row],[Adaptation ($ million)]])</f>
        <v>0.25</v>
      </c>
      <c r="O585">
        <v>0.1</v>
      </c>
      <c r="P585">
        <v>0.15</v>
      </c>
      <c r="S585" s="21" t="s">
        <v>2895</v>
      </c>
      <c r="T585" s="1" t="s">
        <v>8796</v>
      </c>
    </row>
    <row r="586" spans="1:20" x14ac:dyDescent="0.25">
      <c r="A586" t="s">
        <v>8742</v>
      </c>
      <c r="B586" t="s">
        <v>66</v>
      </c>
      <c r="C586" t="s">
        <v>2893</v>
      </c>
      <c r="D586" t="s">
        <v>2892</v>
      </c>
      <c r="E586" s="2">
        <v>44897</v>
      </c>
      <c r="F586">
        <v>2022</v>
      </c>
      <c r="G586" t="s">
        <v>104</v>
      </c>
      <c r="H586" t="s">
        <v>68</v>
      </c>
      <c r="I586" t="s">
        <v>325</v>
      </c>
      <c r="M586" t="s">
        <v>72</v>
      </c>
      <c r="N586">
        <f>SUM(Table714[[#This Row],[Mitigation ($ million)]], Table714[[#This Row],[Adaptation ($ million)]])</f>
        <v>0.4</v>
      </c>
      <c r="O586">
        <v>0.1</v>
      </c>
      <c r="P586">
        <v>0.3</v>
      </c>
      <c r="S586" s="21" t="s">
        <v>2895</v>
      </c>
      <c r="T586" s="1" t="s">
        <v>8796</v>
      </c>
    </row>
    <row r="587" spans="1:20" x14ac:dyDescent="0.25">
      <c r="A587" t="s">
        <v>8742</v>
      </c>
      <c r="B587" t="s">
        <v>66</v>
      </c>
      <c r="C587" t="s">
        <v>2893</v>
      </c>
      <c r="D587" t="s">
        <v>2892</v>
      </c>
      <c r="E587" s="2">
        <v>44897</v>
      </c>
      <c r="F587">
        <v>2022</v>
      </c>
      <c r="G587" t="s">
        <v>104</v>
      </c>
      <c r="H587" t="s">
        <v>68</v>
      </c>
      <c r="I587" t="s">
        <v>325</v>
      </c>
      <c r="M587" t="s">
        <v>72</v>
      </c>
      <c r="N587">
        <f>SUM(Table714[[#This Row],[Mitigation ($ million)]], Table714[[#This Row],[Adaptation ($ million)]])</f>
        <v>0.35</v>
      </c>
      <c r="O587">
        <v>0.25</v>
      </c>
      <c r="P587">
        <v>0.1</v>
      </c>
      <c r="S587" s="21" t="s">
        <v>2895</v>
      </c>
      <c r="T587" s="1" t="s">
        <v>8796</v>
      </c>
    </row>
    <row r="588" spans="1:20" x14ac:dyDescent="0.25">
      <c r="A588" t="s">
        <v>8742</v>
      </c>
      <c r="B588" t="s">
        <v>66</v>
      </c>
      <c r="C588" t="s">
        <v>2266</v>
      </c>
      <c r="D588" t="s">
        <v>2262</v>
      </c>
      <c r="E588" s="2">
        <v>44897</v>
      </c>
      <c r="F588">
        <v>2022</v>
      </c>
      <c r="G588" t="s">
        <v>525</v>
      </c>
      <c r="H588" t="s">
        <v>68</v>
      </c>
      <c r="M588" t="s">
        <v>72</v>
      </c>
      <c r="N588">
        <f>SUM(Table714[[#This Row],[Mitigation ($ million)]], Table714[[#This Row],[Adaptation ($ million)]])</f>
        <v>0</v>
      </c>
      <c r="S588" s="21" t="s">
        <v>2264</v>
      </c>
      <c r="T588" s="1" t="s">
        <v>8796</v>
      </c>
    </row>
    <row r="589" spans="1:20" x14ac:dyDescent="0.25">
      <c r="A589" t="s">
        <v>8742</v>
      </c>
      <c r="B589" t="s">
        <v>66</v>
      </c>
      <c r="C589" t="s">
        <v>3015</v>
      </c>
      <c r="D589" t="s">
        <v>3014</v>
      </c>
      <c r="E589" s="2">
        <v>44899</v>
      </c>
      <c r="F589">
        <v>2022</v>
      </c>
      <c r="G589" t="s">
        <v>1187</v>
      </c>
      <c r="H589" t="s">
        <v>68</v>
      </c>
      <c r="I589" t="s">
        <v>71</v>
      </c>
      <c r="J589">
        <v>1.2</v>
      </c>
      <c r="M589" t="s">
        <v>72</v>
      </c>
      <c r="N589">
        <f>SUM(Table714[[#This Row],[Mitigation ($ million)]], Table714[[#This Row],[Adaptation ($ million)]])</f>
        <v>0.2</v>
      </c>
      <c r="O589">
        <v>0.1</v>
      </c>
      <c r="P589">
        <v>0.1</v>
      </c>
      <c r="S589" s="21" t="s">
        <v>3016</v>
      </c>
      <c r="T589" s="1" t="s">
        <v>8796</v>
      </c>
    </row>
    <row r="590" spans="1:20" x14ac:dyDescent="0.25">
      <c r="A590" t="s">
        <v>8742</v>
      </c>
      <c r="B590" t="s">
        <v>66</v>
      </c>
      <c r="C590" t="s">
        <v>2815</v>
      </c>
      <c r="D590" t="s">
        <v>2814</v>
      </c>
      <c r="E590" s="2">
        <v>44899</v>
      </c>
      <c r="F590">
        <v>2022</v>
      </c>
      <c r="G590" t="s">
        <v>79</v>
      </c>
      <c r="H590" t="s">
        <v>68</v>
      </c>
      <c r="I590" t="s">
        <v>132</v>
      </c>
      <c r="J590">
        <v>1.5</v>
      </c>
      <c r="M590" t="s">
        <v>25</v>
      </c>
      <c r="N590">
        <f>SUM(Table714[[#This Row],[Mitigation ($ million)]], Table714[[#This Row],[Adaptation ($ million)]])</f>
        <v>0.03</v>
      </c>
      <c r="P590">
        <v>0.03</v>
      </c>
      <c r="S590" s="21" t="s">
        <v>2816</v>
      </c>
      <c r="T590" s="1" t="s">
        <v>8796</v>
      </c>
    </row>
    <row r="591" spans="1:20" x14ac:dyDescent="0.25">
      <c r="A591" t="s">
        <v>8742</v>
      </c>
      <c r="B591" t="s">
        <v>91</v>
      </c>
      <c r="C591" t="s">
        <v>2600</v>
      </c>
      <c r="D591" t="s">
        <v>2599</v>
      </c>
      <c r="E591" s="2">
        <v>44900</v>
      </c>
      <c r="F591">
        <v>2022</v>
      </c>
      <c r="G591" t="s">
        <v>79</v>
      </c>
      <c r="H591" t="s">
        <v>93</v>
      </c>
      <c r="I591" t="s">
        <v>332</v>
      </c>
      <c r="J591">
        <v>18.420000000000002</v>
      </c>
      <c r="M591" t="s">
        <v>24</v>
      </c>
      <c r="N591">
        <f>SUM(Table714[[#This Row],[Mitigation ($ million)]], Table714[[#This Row],[Adaptation ($ million)]])</f>
        <v>11.238480560000001</v>
      </c>
      <c r="O591">
        <v>11.238480560000001</v>
      </c>
      <c r="S591" s="21" t="s">
        <v>2603</v>
      </c>
      <c r="T591" s="1" t="s">
        <v>8796</v>
      </c>
    </row>
    <row r="592" spans="1:20" x14ac:dyDescent="0.25">
      <c r="A592" t="s">
        <v>8742</v>
      </c>
      <c r="B592" t="s">
        <v>66</v>
      </c>
      <c r="C592" t="s">
        <v>2484</v>
      </c>
      <c r="D592" t="s">
        <v>2483</v>
      </c>
      <c r="E592" s="2">
        <v>44900</v>
      </c>
      <c r="F592">
        <v>2022</v>
      </c>
      <c r="G592" t="s">
        <v>2486</v>
      </c>
      <c r="H592" t="s">
        <v>68</v>
      </c>
      <c r="I592" t="s">
        <v>84</v>
      </c>
      <c r="J592">
        <v>5</v>
      </c>
      <c r="M592" t="s">
        <v>72</v>
      </c>
      <c r="N592">
        <f>SUM(Table714[[#This Row],[Mitigation ($ million)]], Table714[[#This Row],[Adaptation ($ million)]])</f>
        <v>0.5</v>
      </c>
      <c r="O592">
        <v>0.15</v>
      </c>
      <c r="P592">
        <v>0.35</v>
      </c>
      <c r="S592" s="21" t="s">
        <v>2487</v>
      </c>
      <c r="T592" s="1" t="s">
        <v>8796</v>
      </c>
    </row>
    <row r="593" spans="1:20" x14ac:dyDescent="0.25">
      <c r="A593" t="s">
        <v>8742</v>
      </c>
      <c r="B593" t="s">
        <v>66</v>
      </c>
      <c r="C593" t="s">
        <v>2726</v>
      </c>
      <c r="D593" t="s">
        <v>2725</v>
      </c>
      <c r="E593" s="2">
        <v>44901</v>
      </c>
      <c r="F593">
        <v>2022</v>
      </c>
      <c r="G593" t="s">
        <v>79</v>
      </c>
      <c r="H593" t="s">
        <v>93</v>
      </c>
      <c r="I593" t="s">
        <v>128</v>
      </c>
      <c r="J593">
        <v>201</v>
      </c>
      <c r="M593" t="s">
        <v>25</v>
      </c>
      <c r="N593">
        <f>SUM(Table714[[#This Row],[Mitigation ($ million)]], Table714[[#This Row],[Adaptation ($ million)]])</f>
        <v>91</v>
      </c>
      <c r="P593">
        <v>91</v>
      </c>
      <c r="S593" s="21" t="s">
        <v>2729</v>
      </c>
      <c r="T593" s="1" t="s">
        <v>8796</v>
      </c>
    </row>
    <row r="594" spans="1:20" x14ac:dyDescent="0.25">
      <c r="A594" t="s">
        <v>8742</v>
      </c>
      <c r="B594" t="s">
        <v>66</v>
      </c>
      <c r="C594" t="s">
        <v>2228</v>
      </c>
      <c r="D594" t="s">
        <v>2227</v>
      </c>
      <c r="E594" s="2">
        <v>44902</v>
      </c>
      <c r="F594">
        <v>2022</v>
      </c>
      <c r="G594" t="s">
        <v>525</v>
      </c>
      <c r="H594" t="s">
        <v>93</v>
      </c>
      <c r="I594" t="s">
        <v>361</v>
      </c>
      <c r="J594">
        <v>35</v>
      </c>
      <c r="M594" t="s">
        <v>72</v>
      </c>
      <c r="N594">
        <f>SUM(Table714[[#This Row],[Mitigation ($ million)]], Table714[[#This Row],[Adaptation ($ million)]])</f>
        <v>0.22</v>
      </c>
      <c r="O594">
        <v>0.12</v>
      </c>
      <c r="P594">
        <v>0.1</v>
      </c>
      <c r="S594" s="21" t="s">
        <v>2230</v>
      </c>
      <c r="T594" s="1" t="s">
        <v>8796</v>
      </c>
    </row>
    <row r="595" spans="1:20" x14ac:dyDescent="0.25">
      <c r="A595" t="s">
        <v>8742</v>
      </c>
      <c r="B595" t="s">
        <v>66</v>
      </c>
      <c r="C595" t="s">
        <v>2228</v>
      </c>
      <c r="D595" t="s">
        <v>2227</v>
      </c>
      <c r="E595" s="2">
        <v>44902</v>
      </c>
      <c r="F595">
        <v>2022</v>
      </c>
      <c r="G595" t="s">
        <v>525</v>
      </c>
      <c r="H595" t="s">
        <v>150</v>
      </c>
      <c r="I595" t="s">
        <v>361</v>
      </c>
      <c r="M595" t="s">
        <v>72</v>
      </c>
      <c r="N595">
        <f>SUM(Table714[[#This Row],[Mitigation ($ million)]], Table714[[#This Row],[Adaptation ($ million)]])</f>
        <v>0.99</v>
      </c>
      <c r="O595">
        <v>0.54</v>
      </c>
      <c r="P595">
        <v>0.45</v>
      </c>
      <c r="S595" s="21" t="s">
        <v>2230</v>
      </c>
      <c r="T595" s="1" t="s">
        <v>8796</v>
      </c>
    </row>
    <row r="596" spans="1:20" x14ac:dyDescent="0.25">
      <c r="A596" t="s">
        <v>8742</v>
      </c>
      <c r="B596" t="s">
        <v>66</v>
      </c>
      <c r="C596" t="s">
        <v>2818</v>
      </c>
      <c r="D596" t="s">
        <v>2817</v>
      </c>
      <c r="E596" s="2">
        <v>44902</v>
      </c>
      <c r="F596">
        <v>2022</v>
      </c>
      <c r="G596" t="s">
        <v>288</v>
      </c>
      <c r="H596" t="s">
        <v>68</v>
      </c>
      <c r="I596" t="s">
        <v>141</v>
      </c>
      <c r="J596">
        <v>2</v>
      </c>
      <c r="M596" t="s">
        <v>24</v>
      </c>
      <c r="N596">
        <f>SUM(Table714[[#This Row],[Mitigation ($ million)]], Table714[[#This Row],[Adaptation ($ million)]])</f>
        <v>2</v>
      </c>
      <c r="O596">
        <v>2</v>
      </c>
      <c r="S596" s="21" t="s">
        <v>2819</v>
      </c>
      <c r="T596" s="1" t="s">
        <v>8796</v>
      </c>
    </row>
    <row r="597" spans="1:20" x14ac:dyDescent="0.25">
      <c r="A597" t="s">
        <v>8742</v>
      </c>
      <c r="B597" t="s">
        <v>66</v>
      </c>
      <c r="C597" t="s">
        <v>2914</v>
      </c>
      <c r="D597" t="s">
        <v>2913</v>
      </c>
      <c r="E597" s="2">
        <v>44902</v>
      </c>
      <c r="F597">
        <v>2022</v>
      </c>
      <c r="G597" t="s">
        <v>104</v>
      </c>
      <c r="H597" t="s">
        <v>210</v>
      </c>
      <c r="I597" t="s">
        <v>117</v>
      </c>
      <c r="J597">
        <v>0.215</v>
      </c>
      <c r="M597" t="s">
        <v>24</v>
      </c>
      <c r="N597">
        <f>SUM(Table714[[#This Row],[Mitigation ($ million)]], Table714[[#This Row],[Adaptation ($ million)]])</f>
        <v>0.215</v>
      </c>
      <c r="O597">
        <v>0.215</v>
      </c>
      <c r="S597" s="21"/>
      <c r="T597" s="1" t="s">
        <v>8796</v>
      </c>
    </row>
    <row r="598" spans="1:20" x14ac:dyDescent="0.25">
      <c r="A598" t="s">
        <v>8742</v>
      </c>
      <c r="B598" t="s">
        <v>66</v>
      </c>
      <c r="C598" t="s">
        <v>2416</v>
      </c>
      <c r="D598" t="s">
        <v>2415</v>
      </c>
      <c r="E598" s="2">
        <v>44903</v>
      </c>
      <c r="F598">
        <v>2022</v>
      </c>
      <c r="G598" t="s">
        <v>228</v>
      </c>
      <c r="H598" t="s">
        <v>150</v>
      </c>
      <c r="I598" t="s">
        <v>141</v>
      </c>
      <c r="J598">
        <v>8.6999999999999993</v>
      </c>
      <c r="M598" t="s">
        <v>72</v>
      </c>
      <c r="N598">
        <f>SUM(Table714[[#This Row],[Mitigation ($ million)]], Table714[[#This Row],[Adaptation ($ million)]])</f>
        <v>2.3000000000000003</v>
      </c>
      <c r="O598">
        <v>0.18</v>
      </c>
      <c r="P598">
        <v>2.12</v>
      </c>
      <c r="S598" s="21" t="s">
        <v>2419</v>
      </c>
      <c r="T598" s="1" t="s">
        <v>8796</v>
      </c>
    </row>
    <row r="599" spans="1:20" x14ac:dyDescent="0.25">
      <c r="A599" t="s">
        <v>8742</v>
      </c>
      <c r="B599" t="s">
        <v>66</v>
      </c>
      <c r="C599" t="s">
        <v>3043</v>
      </c>
      <c r="D599" t="s">
        <v>3042</v>
      </c>
      <c r="E599" s="2">
        <v>44903</v>
      </c>
      <c r="F599">
        <v>2022</v>
      </c>
      <c r="G599" t="s">
        <v>201</v>
      </c>
      <c r="H599" t="s">
        <v>68</v>
      </c>
      <c r="I599" t="s">
        <v>84</v>
      </c>
      <c r="J599">
        <v>0.2</v>
      </c>
      <c r="M599" t="s">
        <v>72</v>
      </c>
      <c r="N599">
        <f>SUM(Table714[[#This Row],[Mitigation ($ million)]], Table714[[#This Row],[Adaptation ($ million)]])</f>
        <v>0.2</v>
      </c>
      <c r="O599">
        <v>0.1</v>
      </c>
      <c r="P599">
        <v>0.1</v>
      </c>
      <c r="S599" s="21" t="s">
        <v>3044</v>
      </c>
      <c r="T599" s="1" t="s">
        <v>8796</v>
      </c>
    </row>
    <row r="600" spans="1:20" x14ac:dyDescent="0.25">
      <c r="A600" t="s">
        <v>8742</v>
      </c>
      <c r="B600" t="s">
        <v>91</v>
      </c>
      <c r="C600" t="s">
        <v>2520</v>
      </c>
      <c r="D600" t="s">
        <v>2519</v>
      </c>
      <c r="E600" s="2">
        <v>44904</v>
      </c>
      <c r="F600">
        <v>2022</v>
      </c>
      <c r="G600" t="s">
        <v>88</v>
      </c>
      <c r="H600" t="s">
        <v>93</v>
      </c>
      <c r="I600" t="s">
        <v>128</v>
      </c>
      <c r="J600">
        <v>200</v>
      </c>
      <c r="M600" t="s">
        <v>24</v>
      </c>
      <c r="N600">
        <f>SUM(Table714[[#This Row],[Mitigation ($ million)]], Table714[[#This Row],[Adaptation ($ million)]])</f>
        <v>5</v>
      </c>
      <c r="O600">
        <v>5</v>
      </c>
      <c r="S600" s="21" t="s">
        <v>2523</v>
      </c>
      <c r="T600" s="1" t="s">
        <v>8796</v>
      </c>
    </row>
    <row r="601" spans="1:20" x14ac:dyDescent="0.25">
      <c r="A601" t="s">
        <v>8742</v>
      </c>
      <c r="B601" t="s">
        <v>91</v>
      </c>
      <c r="C601" t="s">
        <v>2615</v>
      </c>
      <c r="D601" t="s">
        <v>2614</v>
      </c>
      <c r="E601" s="2">
        <v>44904</v>
      </c>
      <c r="F601">
        <v>2022</v>
      </c>
      <c r="G601" t="s">
        <v>201</v>
      </c>
      <c r="H601" t="s">
        <v>93</v>
      </c>
      <c r="I601" t="s">
        <v>141</v>
      </c>
      <c r="J601">
        <v>32.9</v>
      </c>
      <c r="M601" t="s">
        <v>24</v>
      </c>
      <c r="N601">
        <f>SUM(Table714[[#This Row],[Mitigation ($ million)]], Table714[[#This Row],[Adaptation ($ million)]])</f>
        <v>7</v>
      </c>
      <c r="O601">
        <v>7</v>
      </c>
      <c r="S601" s="21" t="s">
        <v>2618</v>
      </c>
      <c r="T601" s="1" t="s">
        <v>8796</v>
      </c>
    </row>
    <row r="602" spans="1:20" x14ac:dyDescent="0.25">
      <c r="A602" t="s">
        <v>8742</v>
      </c>
      <c r="B602" t="s">
        <v>91</v>
      </c>
      <c r="C602" t="s">
        <v>2615</v>
      </c>
      <c r="D602" t="s">
        <v>2614</v>
      </c>
      <c r="E602" s="2">
        <v>44904</v>
      </c>
      <c r="F602">
        <v>2022</v>
      </c>
      <c r="G602" t="s">
        <v>201</v>
      </c>
      <c r="H602" t="s">
        <v>93</v>
      </c>
      <c r="I602" t="s">
        <v>141</v>
      </c>
      <c r="M602" t="s">
        <v>24</v>
      </c>
      <c r="N602">
        <f>SUM(Table714[[#This Row],[Mitigation ($ million)]], Table714[[#This Row],[Adaptation ($ million)]])</f>
        <v>6</v>
      </c>
      <c r="O602">
        <v>6</v>
      </c>
      <c r="S602" s="21" t="s">
        <v>2618</v>
      </c>
      <c r="T602" s="1" t="s">
        <v>8796</v>
      </c>
    </row>
    <row r="603" spans="1:20" x14ac:dyDescent="0.25">
      <c r="A603" t="s">
        <v>8742</v>
      </c>
      <c r="B603" t="s">
        <v>91</v>
      </c>
      <c r="C603" t="s">
        <v>703</v>
      </c>
      <c r="D603" t="s">
        <v>702</v>
      </c>
      <c r="E603" s="2">
        <v>44905</v>
      </c>
      <c r="F603">
        <v>2022</v>
      </c>
      <c r="G603" t="s">
        <v>88</v>
      </c>
      <c r="H603" t="s">
        <v>2524</v>
      </c>
      <c r="I603" t="s">
        <v>84</v>
      </c>
      <c r="M603" t="s">
        <v>24</v>
      </c>
      <c r="N603">
        <f>SUM(Table714[[#This Row],[Mitigation ($ million)]], Table714[[#This Row],[Adaptation ($ million)]])</f>
        <v>0.98391195999999992</v>
      </c>
      <c r="O603">
        <v>0.98391195999999992</v>
      </c>
      <c r="S603" s="21" t="s">
        <v>705</v>
      </c>
      <c r="T603" s="1" t="s">
        <v>8796</v>
      </c>
    </row>
    <row r="604" spans="1:20" x14ac:dyDescent="0.25">
      <c r="A604" t="s">
        <v>8742</v>
      </c>
      <c r="B604" t="s">
        <v>66</v>
      </c>
      <c r="C604" t="s">
        <v>601</v>
      </c>
      <c r="D604" t="s">
        <v>600</v>
      </c>
      <c r="E604" s="2">
        <v>44907</v>
      </c>
      <c r="F604">
        <v>2022</v>
      </c>
      <c r="G604" t="s">
        <v>104</v>
      </c>
      <c r="H604" t="s">
        <v>68</v>
      </c>
      <c r="I604" t="s">
        <v>325</v>
      </c>
      <c r="J604">
        <v>1</v>
      </c>
      <c r="M604" t="s">
        <v>72</v>
      </c>
      <c r="N604">
        <f>SUM(Table714[[#This Row],[Mitigation ($ million)]], Table714[[#This Row],[Adaptation ($ million)]])</f>
        <v>1</v>
      </c>
      <c r="O604">
        <v>0.5</v>
      </c>
      <c r="P604">
        <v>0.5</v>
      </c>
      <c r="S604" s="21" t="s">
        <v>602</v>
      </c>
      <c r="T604" s="1" t="s">
        <v>8796</v>
      </c>
    </row>
    <row r="605" spans="1:20" x14ac:dyDescent="0.25">
      <c r="A605" t="s">
        <v>8742</v>
      </c>
      <c r="B605" t="s">
        <v>66</v>
      </c>
      <c r="C605" t="s">
        <v>2183</v>
      </c>
      <c r="D605" t="s">
        <v>2182</v>
      </c>
      <c r="E605" s="2">
        <v>44908</v>
      </c>
      <c r="F605">
        <v>2022</v>
      </c>
      <c r="G605" t="s">
        <v>168</v>
      </c>
      <c r="H605" t="s">
        <v>68</v>
      </c>
      <c r="I605" t="s">
        <v>126</v>
      </c>
      <c r="J605">
        <v>0.3</v>
      </c>
      <c r="M605" t="s">
        <v>72</v>
      </c>
      <c r="N605">
        <f>SUM(Table714[[#This Row],[Mitigation ($ million)]], Table714[[#This Row],[Adaptation ($ million)]])</f>
        <v>0.3</v>
      </c>
      <c r="O605">
        <v>0.09</v>
      </c>
      <c r="P605">
        <v>0.21</v>
      </c>
      <c r="S605" s="21" t="s">
        <v>2185</v>
      </c>
      <c r="T605" s="1" t="s">
        <v>8796</v>
      </c>
    </row>
    <row r="606" spans="1:20" x14ac:dyDescent="0.25">
      <c r="A606" t="s">
        <v>8742</v>
      </c>
      <c r="B606" t="s">
        <v>66</v>
      </c>
      <c r="C606" t="s">
        <v>2247</v>
      </c>
      <c r="D606" t="s">
        <v>2246</v>
      </c>
      <c r="E606" s="2">
        <v>44908</v>
      </c>
      <c r="F606">
        <v>2022</v>
      </c>
      <c r="G606" t="s">
        <v>2249</v>
      </c>
      <c r="H606" t="s">
        <v>68</v>
      </c>
      <c r="I606" t="s">
        <v>128</v>
      </c>
      <c r="J606">
        <v>1.925</v>
      </c>
      <c r="M606" t="s">
        <v>72</v>
      </c>
      <c r="N606">
        <f>SUM(Table714[[#This Row],[Mitigation ($ million)]], Table714[[#This Row],[Adaptation ($ million)]])</f>
        <v>1.8</v>
      </c>
      <c r="O606">
        <v>0.9</v>
      </c>
      <c r="P606">
        <v>0.9</v>
      </c>
      <c r="S606" s="21" t="s">
        <v>2251</v>
      </c>
      <c r="T606" s="1" t="s">
        <v>8796</v>
      </c>
    </row>
    <row r="607" spans="1:20" x14ac:dyDescent="0.25">
      <c r="A607" t="s">
        <v>8742</v>
      </c>
      <c r="B607" t="s">
        <v>66</v>
      </c>
      <c r="C607" t="s">
        <v>2247</v>
      </c>
      <c r="D607" t="s">
        <v>2246</v>
      </c>
      <c r="E607" s="2">
        <v>44908</v>
      </c>
      <c r="F607">
        <v>2022</v>
      </c>
      <c r="G607" t="s">
        <v>2249</v>
      </c>
      <c r="H607" t="s">
        <v>68</v>
      </c>
      <c r="I607" t="s">
        <v>128</v>
      </c>
      <c r="M607" t="s">
        <v>72</v>
      </c>
      <c r="N607">
        <f>SUM(Table714[[#This Row],[Mitigation ($ million)]], Table714[[#This Row],[Adaptation ($ million)]])</f>
        <v>0.125</v>
      </c>
      <c r="O607">
        <v>6.25E-2</v>
      </c>
      <c r="P607">
        <v>6.25E-2</v>
      </c>
      <c r="S607" s="21" t="s">
        <v>2251</v>
      </c>
      <c r="T607" s="1" t="s">
        <v>8796</v>
      </c>
    </row>
    <row r="608" spans="1:20" x14ac:dyDescent="0.25">
      <c r="A608" t="s">
        <v>8742</v>
      </c>
      <c r="B608" t="s">
        <v>66</v>
      </c>
      <c r="C608" t="s">
        <v>2677</v>
      </c>
      <c r="D608" t="s">
        <v>2676</v>
      </c>
      <c r="E608" s="2">
        <v>44909</v>
      </c>
      <c r="F608">
        <v>2022</v>
      </c>
      <c r="G608" t="s">
        <v>698</v>
      </c>
      <c r="H608" t="s">
        <v>93</v>
      </c>
      <c r="I608" t="s">
        <v>71</v>
      </c>
      <c r="J608">
        <v>23.8</v>
      </c>
      <c r="M608" t="s">
        <v>25</v>
      </c>
      <c r="N608">
        <f>SUM(Table714[[#This Row],[Mitigation ($ million)]], Table714[[#This Row],[Adaptation ($ million)]])</f>
        <v>1.98</v>
      </c>
      <c r="P608">
        <v>1.98</v>
      </c>
      <c r="S608" s="21" t="s">
        <v>2679</v>
      </c>
      <c r="T608" s="1" t="s">
        <v>8796</v>
      </c>
    </row>
    <row r="609" spans="1:20" x14ac:dyDescent="0.25">
      <c r="A609" t="s">
        <v>8742</v>
      </c>
      <c r="B609" t="s">
        <v>66</v>
      </c>
      <c r="C609" t="s">
        <v>2677</v>
      </c>
      <c r="D609" t="s">
        <v>2676</v>
      </c>
      <c r="E609" s="2">
        <v>44909</v>
      </c>
      <c r="F609">
        <v>2022</v>
      </c>
      <c r="G609" t="s">
        <v>698</v>
      </c>
      <c r="H609" t="s">
        <v>93</v>
      </c>
      <c r="I609" t="s">
        <v>117</v>
      </c>
      <c r="M609" t="s">
        <v>25</v>
      </c>
      <c r="N609">
        <f>SUM(Table714[[#This Row],[Mitigation ($ million)]], Table714[[#This Row],[Adaptation ($ million)]])</f>
        <v>4.62</v>
      </c>
      <c r="P609">
        <v>4.62</v>
      </c>
      <c r="S609" s="21" t="s">
        <v>2679</v>
      </c>
      <c r="T609" s="1" t="s">
        <v>8796</v>
      </c>
    </row>
    <row r="610" spans="1:20" x14ac:dyDescent="0.25">
      <c r="A610" t="s">
        <v>8742</v>
      </c>
      <c r="B610" t="s">
        <v>66</v>
      </c>
      <c r="C610" t="s">
        <v>2677</v>
      </c>
      <c r="D610" t="s">
        <v>2676</v>
      </c>
      <c r="E610" s="2">
        <v>44909</v>
      </c>
      <c r="F610">
        <v>2022</v>
      </c>
      <c r="G610" t="s">
        <v>698</v>
      </c>
      <c r="H610" t="s">
        <v>150</v>
      </c>
      <c r="I610" t="s">
        <v>71</v>
      </c>
      <c r="M610" t="s">
        <v>25</v>
      </c>
      <c r="N610">
        <f>SUM(Table714[[#This Row],[Mitigation ($ million)]], Table714[[#This Row],[Adaptation ($ million)]])</f>
        <v>1.3</v>
      </c>
      <c r="P610">
        <v>1.3</v>
      </c>
      <c r="S610" s="21" t="s">
        <v>2679</v>
      </c>
      <c r="T610" s="1" t="s">
        <v>8796</v>
      </c>
    </row>
    <row r="611" spans="1:20" x14ac:dyDescent="0.25">
      <c r="A611" t="s">
        <v>8742</v>
      </c>
      <c r="B611" t="s">
        <v>66</v>
      </c>
      <c r="C611" t="s">
        <v>2677</v>
      </c>
      <c r="D611" t="s">
        <v>2676</v>
      </c>
      <c r="E611" s="2">
        <v>44909</v>
      </c>
      <c r="F611">
        <v>2022</v>
      </c>
      <c r="G611" t="s">
        <v>698</v>
      </c>
      <c r="H611" t="s">
        <v>150</v>
      </c>
      <c r="I611" t="s">
        <v>117</v>
      </c>
      <c r="M611" t="s">
        <v>25</v>
      </c>
      <c r="N611">
        <f>SUM(Table714[[#This Row],[Mitigation ($ million)]], Table714[[#This Row],[Adaptation ($ million)]])</f>
        <v>2.8</v>
      </c>
      <c r="P611">
        <v>2.8</v>
      </c>
      <c r="S611" s="21" t="s">
        <v>2679</v>
      </c>
      <c r="T611" s="1" t="s">
        <v>8796</v>
      </c>
    </row>
    <row r="612" spans="1:20" x14ac:dyDescent="0.25">
      <c r="A612" t="s">
        <v>8742</v>
      </c>
      <c r="B612" t="s">
        <v>66</v>
      </c>
      <c r="C612" t="s">
        <v>2677</v>
      </c>
      <c r="D612" t="s">
        <v>2676</v>
      </c>
      <c r="E612" s="2">
        <v>44909</v>
      </c>
      <c r="F612">
        <v>2022</v>
      </c>
      <c r="G612" t="s">
        <v>698</v>
      </c>
      <c r="H612" t="s">
        <v>150</v>
      </c>
      <c r="I612" t="s">
        <v>117</v>
      </c>
      <c r="M612" t="s">
        <v>25</v>
      </c>
      <c r="N612">
        <f>SUM(Table714[[#This Row],[Mitigation ($ million)]], Table714[[#This Row],[Adaptation ($ million)]])</f>
        <v>1.5</v>
      </c>
      <c r="P612">
        <v>1.5</v>
      </c>
      <c r="S612" s="21" t="s">
        <v>2679</v>
      </c>
      <c r="T612" s="1" t="s">
        <v>8796</v>
      </c>
    </row>
    <row r="613" spans="1:20" x14ac:dyDescent="0.25">
      <c r="A613" t="s">
        <v>8742</v>
      </c>
      <c r="B613" t="s">
        <v>66</v>
      </c>
      <c r="C613" t="s">
        <v>2434</v>
      </c>
      <c r="D613" t="s">
        <v>2433</v>
      </c>
      <c r="E613" s="2">
        <v>44909</v>
      </c>
      <c r="F613">
        <v>2022</v>
      </c>
      <c r="G613" t="s">
        <v>904</v>
      </c>
      <c r="H613" t="s">
        <v>93</v>
      </c>
      <c r="I613" t="s">
        <v>84</v>
      </c>
      <c r="J613">
        <v>171.5</v>
      </c>
      <c r="M613" t="s">
        <v>25</v>
      </c>
      <c r="N613">
        <f>SUM(Table714[[#This Row],[Mitigation ($ million)]], Table714[[#This Row],[Adaptation ($ million)]])</f>
        <v>13.5</v>
      </c>
      <c r="P613">
        <v>13.5</v>
      </c>
      <c r="S613" s="21" t="s">
        <v>2436</v>
      </c>
      <c r="T613" s="1" t="s">
        <v>8796</v>
      </c>
    </row>
    <row r="614" spans="1:20" x14ac:dyDescent="0.25">
      <c r="A614" t="s">
        <v>8742</v>
      </c>
      <c r="B614" t="s">
        <v>66</v>
      </c>
      <c r="C614" t="s">
        <v>2434</v>
      </c>
      <c r="D614" t="s">
        <v>2433</v>
      </c>
      <c r="E614" s="2">
        <v>44909</v>
      </c>
      <c r="F614">
        <v>2022</v>
      </c>
      <c r="G614" t="s">
        <v>904</v>
      </c>
      <c r="H614" t="s">
        <v>93</v>
      </c>
      <c r="M614" t="s">
        <v>25</v>
      </c>
      <c r="N614">
        <f>SUM(Table714[[#This Row],[Mitigation ($ million)]], Table714[[#This Row],[Adaptation ($ million)]])</f>
        <v>0</v>
      </c>
      <c r="S614" s="21" t="s">
        <v>2436</v>
      </c>
      <c r="T614" s="1" t="s">
        <v>8796</v>
      </c>
    </row>
    <row r="615" spans="1:20" x14ac:dyDescent="0.25">
      <c r="A615" t="s">
        <v>8742</v>
      </c>
      <c r="B615" t="s">
        <v>66</v>
      </c>
      <c r="C615" t="s">
        <v>2439</v>
      </c>
      <c r="D615" t="s">
        <v>2438</v>
      </c>
      <c r="E615" s="2">
        <v>44909</v>
      </c>
      <c r="F615">
        <v>2022</v>
      </c>
      <c r="G615" t="s">
        <v>904</v>
      </c>
      <c r="H615" t="s">
        <v>93</v>
      </c>
      <c r="I615" t="s">
        <v>132</v>
      </c>
      <c r="J615">
        <v>66.39</v>
      </c>
      <c r="M615" t="s">
        <v>72</v>
      </c>
      <c r="N615">
        <f>SUM(Table714[[#This Row],[Mitigation ($ million)]], Table714[[#This Row],[Adaptation ($ million)]])</f>
        <v>7.9420000000000002</v>
      </c>
      <c r="O615">
        <v>3</v>
      </c>
      <c r="P615">
        <v>4.9420000000000002</v>
      </c>
      <c r="S615" s="21" t="s">
        <v>2441</v>
      </c>
      <c r="T615" s="1" t="s">
        <v>8796</v>
      </c>
    </row>
    <row r="616" spans="1:20" x14ac:dyDescent="0.25">
      <c r="A616" t="s">
        <v>8742</v>
      </c>
      <c r="B616" t="s">
        <v>66</v>
      </c>
      <c r="C616" t="s">
        <v>2439</v>
      </c>
      <c r="D616" t="s">
        <v>2438</v>
      </c>
      <c r="E616" s="2">
        <v>44909</v>
      </c>
      <c r="F616">
        <v>2022</v>
      </c>
      <c r="G616" t="s">
        <v>904</v>
      </c>
      <c r="H616" t="s">
        <v>150</v>
      </c>
      <c r="I616" t="s">
        <v>132</v>
      </c>
      <c r="M616" t="s">
        <v>72</v>
      </c>
      <c r="N616">
        <f>SUM(Table714[[#This Row],[Mitigation ($ million)]], Table714[[#This Row],[Adaptation ($ million)]])</f>
        <v>1.42</v>
      </c>
      <c r="P616">
        <v>1.42</v>
      </c>
      <c r="S616" s="21" t="s">
        <v>2441</v>
      </c>
      <c r="T616" s="1" t="s">
        <v>8796</v>
      </c>
    </row>
    <row r="617" spans="1:20" x14ac:dyDescent="0.25">
      <c r="A617" t="s">
        <v>8742</v>
      </c>
      <c r="B617" t="s">
        <v>66</v>
      </c>
      <c r="C617" t="s">
        <v>2879</v>
      </c>
      <c r="D617" t="s">
        <v>2878</v>
      </c>
      <c r="E617" s="2">
        <v>44909</v>
      </c>
      <c r="F617">
        <v>2022</v>
      </c>
      <c r="G617" t="s">
        <v>2881</v>
      </c>
      <c r="H617" t="s">
        <v>68</v>
      </c>
      <c r="I617" t="s">
        <v>126</v>
      </c>
      <c r="J617">
        <v>1</v>
      </c>
      <c r="M617" t="s">
        <v>25</v>
      </c>
      <c r="N617">
        <f>SUM(Table714[[#This Row],[Mitigation ($ million)]], Table714[[#This Row],[Adaptation ($ million)]])</f>
        <v>1</v>
      </c>
      <c r="P617">
        <v>1</v>
      </c>
      <c r="S617" s="21" t="s">
        <v>2882</v>
      </c>
      <c r="T617" s="1" t="s">
        <v>8796</v>
      </c>
    </row>
    <row r="618" spans="1:20" x14ac:dyDescent="0.25">
      <c r="A618" t="s">
        <v>8742</v>
      </c>
      <c r="B618" t="s">
        <v>66</v>
      </c>
      <c r="C618" t="s">
        <v>2353</v>
      </c>
      <c r="D618" t="s">
        <v>2352</v>
      </c>
      <c r="E618" s="2">
        <v>44909</v>
      </c>
      <c r="F618">
        <v>2022</v>
      </c>
      <c r="G618" t="s">
        <v>216</v>
      </c>
      <c r="H618" t="s">
        <v>68</v>
      </c>
      <c r="I618" t="s">
        <v>117</v>
      </c>
      <c r="J618">
        <v>0.3</v>
      </c>
      <c r="M618" t="s">
        <v>24</v>
      </c>
      <c r="N618">
        <f>SUM(Table714[[#This Row],[Mitigation ($ million)]], Table714[[#This Row],[Adaptation ($ million)]])</f>
        <v>0.3</v>
      </c>
      <c r="O618">
        <v>0.3</v>
      </c>
      <c r="S618" s="21" t="s">
        <v>2355</v>
      </c>
      <c r="T618" s="1" t="s">
        <v>8796</v>
      </c>
    </row>
    <row r="619" spans="1:20" x14ac:dyDescent="0.25">
      <c r="A619" t="s">
        <v>8742</v>
      </c>
      <c r="B619" t="s">
        <v>66</v>
      </c>
      <c r="C619" t="s">
        <v>2903</v>
      </c>
      <c r="D619" t="s">
        <v>2902</v>
      </c>
      <c r="E619" s="2">
        <v>44909</v>
      </c>
      <c r="F619">
        <v>2022</v>
      </c>
      <c r="G619" t="s">
        <v>104</v>
      </c>
      <c r="H619" t="s">
        <v>68</v>
      </c>
      <c r="I619" t="s">
        <v>126</v>
      </c>
      <c r="J619">
        <v>2.13</v>
      </c>
      <c r="M619" t="s">
        <v>72</v>
      </c>
      <c r="N619">
        <f>SUM(Table714[[#This Row],[Mitigation ($ million)]], Table714[[#This Row],[Adaptation ($ million)]])</f>
        <v>1.1300000000000001</v>
      </c>
      <c r="O619">
        <v>0.79</v>
      </c>
      <c r="P619">
        <v>0.34</v>
      </c>
      <c r="S619" s="21" t="s">
        <v>2904</v>
      </c>
      <c r="T619" s="1" t="s">
        <v>8796</v>
      </c>
    </row>
    <row r="620" spans="1:20" x14ac:dyDescent="0.25">
      <c r="A620" t="s">
        <v>8742</v>
      </c>
      <c r="B620" t="s">
        <v>66</v>
      </c>
      <c r="C620" t="s">
        <v>2903</v>
      </c>
      <c r="D620" t="s">
        <v>2902</v>
      </c>
      <c r="E620" s="2">
        <v>44909</v>
      </c>
      <c r="F620">
        <v>2022</v>
      </c>
      <c r="G620" t="s">
        <v>104</v>
      </c>
      <c r="H620" t="s">
        <v>68</v>
      </c>
      <c r="I620" t="s">
        <v>126</v>
      </c>
      <c r="M620" t="s">
        <v>72</v>
      </c>
      <c r="N620">
        <f>SUM(Table714[[#This Row],[Mitigation ($ million)]], Table714[[#This Row],[Adaptation ($ million)]])</f>
        <v>1</v>
      </c>
      <c r="O620">
        <v>1</v>
      </c>
      <c r="S620" s="21" t="s">
        <v>2904</v>
      </c>
      <c r="T620" s="1" t="s">
        <v>8796</v>
      </c>
    </row>
    <row r="621" spans="1:20" x14ac:dyDescent="0.25">
      <c r="A621" t="s">
        <v>8742</v>
      </c>
      <c r="B621" t="s">
        <v>66</v>
      </c>
      <c r="C621" t="s">
        <v>2375</v>
      </c>
      <c r="D621" t="s">
        <v>2374</v>
      </c>
      <c r="E621" s="2">
        <v>44909</v>
      </c>
      <c r="F621">
        <v>2022</v>
      </c>
      <c r="G621" t="s">
        <v>216</v>
      </c>
      <c r="H621" t="s">
        <v>68</v>
      </c>
      <c r="I621" t="s">
        <v>141</v>
      </c>
      <c r="J621">
        <v>0.22500000000000001</v>
      </c>
      <c r="M621" t="s">
        <v>72</v>
      </c>
      <c r="N621">
        <f>SUM(Table714[[#This Row],[Mitigation ($ million)]], Table714[[#This Row],[Adaptation ($ million)]])</f>
        <v>0.22500000000000001</v>
      </c>
      <c r="O621">
        <v>0.1125</v>
      </c>
      <c r="P621">
        <v>0.1125</v>
      </c>
      <c r="S621" s="21" t="s">
        <v>2376</v>
      </c>
      <c r="T621" s="1" t="s">
        <v>8796</v>
      </c>
    </row>
    <row r="622" spans="1:20" x14ac:dyDescent="0.25">
      <c r="A622" t="s">
        <v>8742</v>
      </c>
      <c r="B622" t="s">
        <v>66</v>
      </c>
      <c r="C622" t="s">
        <v>2147</v>
      </c>
      <c r="D622" t="s">
        <v>2146</v>
      </c>
      <c r="E622" s="2">
        <v>44910</v>
      </c>
      <c r="F622">
        <v>2022</v>
      </c>
      <c r="G622" t="s">
        <v>168</v>
      </c>
      <c r="H622" t="s">
        <v>93</v>
      </c>
      <c r="I622" t="s">
        <v>141</v>
      </c>
      <c r="J622">
        <v>296</v>
      </c>
      <c r="M622" t="s">
        <v>72</v>
      </c>
      <c r="N622">
        <f>SUM(Table714[[#This Row],[Mitigation ($ million)]], Table714[[#This Row],[Adaptation ($ million)]])</f>
        <v>189</v>
      </c>
      <c r="O622">
        <v>87.5</v>
      </c>
      <c r="P622">
        <v>101.5</v>
      </c>
      <c r="S622" s="21" t="s">
        <v>2150</v>
      </c>
      <c r="T622" s="1" t="s">
        <v>8796</v>
      </c>
    </row>
    <row r="623" spans="1:20" x14ac:dyDescent="0.25">
      <c r="A623" t="s">
        <v>8742</v>
      </c>
      <c r="B623" t="s">
        <v>66</v>
      </c>
      <c r="C623" t="s">
        <v>2157</v>
      </c>
      <c r="D623" t="s">
        <v>2156</v>
      </c>
      <c r="E623" s="2">
        <v>44910</v>
      </c>
      <c r="F623">
        <v>2022</v>
      </c>
      <c r="G623" t="s">
        <v>715</v>
      </c>
      <c r="H623" t="s">
        <v>150</v>
      </c>
      <c r="I623" t="s">
        <v>126</v>
      </c>
      <c r="J623">
        <v>50</v>
      </c>
      <c r="M623" t="s">
        <v>72</v>
      </c>
      <c r="N623">
        <f>SUM(Table714[[#This Row],[Mitigation ($ million)]], Table714[[#This Row],[Adaptation ($ million)]])</f>
        <v>3.27</v>
      </c>
      <c r="O623">
        <v>2.23</v>
      </c>
      <c r="P623">
        <v>1.04</v>
      </c>
      <c r="S623" s="21" t="s">
        <v>2160</v>
      </c>
      <c r="T623" s="1" t="s">
        <v>8796</v>
      </c>
    </row>
    <row r="624" spans="1:20" x14ac:dyDescent="0.25">
      <c r="A624" t="s">
        <v>8742</v>
      </c>
      <c r="B624" t="s">
        <v>66</v>
      </c>
      <c r="C624" t="s">
        <v>2167</v>
      </c>
      <c r="D624" t="s">
        <v>2166</v>
      </c>
      <c r="E624" s="2">
        <v>44910</v>
      </c>
      <c r="F624">
        <v>2022</v>
      </c>
      <c r="G624" t="s">
        <v>168</v>
      </c>
      <c r="H624" t="s">
        <v>93</v>
      </c>
      <c r="I624" t="s">
        <v>132</v>
      </c>
      <c r="J624">
        <v>112</v>
      </c>
      <c r="M624" t="s">
        <v>72</v>
      </c>
      <c r="N624">
        <f>SUM(Table714[[#This Row],[Mitigation ($ million)]], Table714[[#This Row],[Adaptation ($ million)]])</f>
        <v>6.45</v>
      </c>
      <c r="O624">
        <v>3.93</v>
      </c>
      <c r="P624">
        <v>2.52</v>
      </c>
      <c r="S624" s="21" t="s">
        <v>2170</v>
      </c>
      <c r="T624" s="1" t="s">
        <v>8796</v>
      </c>
    </row>
    <row r="625" spans="1:20" x14ac:dyDescent="0.25">
      <c r="A625" t="s">
        <v>8742</v>
      </c>
      <c r="B625" t="s">
        <v>66</v>
      </c>
      <c r="C625" t="s">
        <v>2310</v>
      </c>
      <c r="D625" t="s">
        <v>2309</v>
      </c>
      <c r="E625" s="2">
        <v>44910</v>
      </c>
      <c r="F625">
        <v>2022</v>
      </c>
      <c r="G625" t="s">
        <v>216</v>
      </c>
      <c r="H625" t="s">
        <v>93</v>
      </c>
      <c r="I625" t="s">
        <v>361</v>
      </c>
      <c r="J625">
        <v>1373.08</v>
      </c>
      <c r="M625" t="s">
        <v>72</v>
      </c>
      <c r="N625">
        <f>SUM(Table714[[#This Row],[Mitigation ($ million)]], Table714[[#This Row],[Adaptation ($ million)]])</f>
        <v>13.23</v>
      </c>
      <c r="O625">
        <v>4.7</v>
      </c>
      <c r="P625">
        <v>8.5299999999999994</v>
      </c>
      <c r="S625" s="21" t="s">
        <v>2312</v>
      </c>
      <c r="T625" s="1" t="s">
        <v>8796</v>
      </c>
    </row>
    <row r="626" spans="1:20" x14ac:dyDescent="0.25">
      <c r="A626" t="s">
        <v>8742</v>
      </c>
      <c r="B626" t="s">
        <v>66</v>
      </c>
      <c r="C626" t="s">
        <v>2310</v>
      </c>
      <c r="D626" t="s">
        <v>2309</v>
      </c>
      <c r="E626" s="2">
        <v>44910</v>
      </c>
      <c r="F626">
        <v>2022</v>
      </c>
      <c r="G626" t="s">
        <v>216</v>
      </c>
      <c r="H626" t="s">
        <v>93</v>
      </c>
      <c r="I626" t="s">
        <v>71</v>
      </c>
      <c r="M626" t="s">
        <v>72</v>
      </c>
      <c r="N626">
        <f>SUM(Table714[[#This Row],[Mitigation ($ million)]], Table714[[#This Row],[Adaptation ($ million)]])</f>
        <v>39.69</v>
      </c>
      <c r="O626">
        <v>14.1</v>
      </c>
      <c r="P626">
        <v>25.59</v>
      </c>
      <c r="S626" s="21" t="s">
        <v>2312</v>
      </c>
      <c r="T626" s="1" t="s">
        <v>8796</v>
      </c>
    </row>
    <row r="627" spans="1:20" x14ac:dyDescent="0.25">
      <c r="A627" t="s">
        <v>8742</v>
      </c>
      <c r="B627" t="s">
        <v>66</v>
      </c>
      <c r="C627" t="s">
        <v>2323</v>
      </c>
      <c r="D627" t="s">
        <v>2322</v>
      </c>
      <c r="E627" s="2">
        <v>44910</v>
      </c>
      <c r="F627">
        <v>2022</v>
      </c>
      <c r="G627" t="s">
        <v>216</v>
      </c>
      <c r="H627" t="s">
        <v>93</v>
      </c>
      <c r="I627" t="s">
        <v>71</v>
      </c>
      <c r="J627">
        <v>357.6</v>
      </c>
      <c r="M627" t="s">
        <v>72</v>
      </c>
      <c r="N627">
        <f>SUM(Table714[[#This Row],[Mitigation ($ million)]], Table714[[#This Row],[Adaptation ($ million)]])</f>
        <v>24.656945</v>
      </c>
      <c r="O627">
        <v>7.7065599999999996</v>
      </c>
      <c r="P627">
        <v>16.950385000000001</v>
      </c>
      <c r="S627" s="21" t="s">
        <v>2325</v>
      </c>
      <c r="T627" s="1" t="s">
        <v>8796</v>
      </c>
    </row>
    <row r="628" spans="1:20" x14ac:dyDescent="0.25">
      <c r="A628" t="s">
        <v>8742</v>
      </c>
      <c r="B628" t="s">
        <v>66</v>
      </c>
      <c r="C628" t="s">
        <v>2323</v>
      </c>
      <c r="D628" t="s">
        <v>2322</v>
      </c>
      <c r="E628" s="2">
        <v>44910</v>
      </c>
      <c r="F628">
        <v>2022</v>
      </c>
      <c r="G628" t="s">
        <v>216</v>
      </c>
      <c r="H628" t="s">
        <v>93</v>
      </c>
      <c r="I628" t="s">
        <v>84</v>
      </c>
      <c r="M628" t="s">
        <v>72</v>
      </c>
      <c r="N628">
        <f>SUM(Table714[[#This Row],[Mitigation ($ million)]], Table714[[#This Row],[Adaptation ($ million)]])</f>
        <v>12.388342</v>
      </c>
      <c r="O628">
        <v>9.0947809999999993</v>
      </c>
      <c r="P628">
        <v>3.293561</v>
      </c>
      <c r="S628" s="21" t="s">
        <v>2325</v>
      </c>
      <c r="T628" s="1" t="s">
        <v>8796</v>
      </c>
    </row>
    <row r="629" spans="1:20" x14ac:dyDescent="0.25">
      <c r="A629" t="s">
        <v>8742</v>
      </c>
      <c r="B629" t="s">
        <v>66</v>
      </c>
      <c r="C629" t="s">
        <v>2323</v>
      </c>
      <c r="D629" t="s">
        <v>2322</v>
      </c>
      <c r="E629" s="2">
        <v>44910</v>
      </c>
      <c r="F629">
        <v>2022</v>
      </c>
      <c r="G629" t="s">
        <v>216</v>
      </c>
      <c r="H629" t="s">
        <v>93</v>
      </c>
      <c r="I629" t="s">
        <v>117</v>
      </c>
      <c r="M629" t="s">
        <v>72</v>
      </c>
      <c r="N629">
        <f>SUM(Table714[[#This Row],[Mitigation ($ million)]], Table714[[#This Row],[Adaptation ($ million)]])</f>
        <v>12.886699</v>
      </c>
      <c r="O629">
        <v>7.7065599999999996</v>
      </c>
      <c r="P629">
        <v>5.1801389999999996</v>
      </c>
      <c r="S629" s="21" t="s">
        <v>2325</v>
      </c>
      <c r="T629" s="1" t="s">
        <v>8796</v>
      </c>
    </row>
    <row r="630" spans="1:20" x14ac:dyDescent="0.25">
      <c r="A630" t="s">
        <v>8742</v>
      </c>
      <c r="B630" t="s">
        <v>66</v>
      </c>
      <c r="C630" t="s">
        <v>2975</v>
      </c>
      <c r="D630" t="s">
        <v>2974</v>
      </c>
      <c r="E630" s="2">
        <v>44910</v>
      </c>
      <c r="F630">
        <v>2022</v>
      </c>
      <c r="G630" t="s">
        <v>122</v>
      </c>
      <c r="H630" t="s">
        <v>93</v>
      </c>
      <c r="I630" t="s">
        <v>132</v>
      </c>
      <c r="J630">
        <v>117.3</v>
      </c>
      <c r="M630" t="s">
        <v>72</v>
      </c>
      <c r="N630">
        <f>SUM(Table714[[#This Row],[Mitigation ($ million)]], Table714[[#This Row],[Adaptation ($ million)]])</f>
        <v>5.9700000000000006</v>
      </c>
      <c r="O630">
        <v>2.7</v>
      </c>
      <c r="P630">
        <v>3.27</v>
      </c>
      <c r="S630" s="21" t="s">
        <v>2977</v>
      </c>
      <c r="T630" s="1" t="s">
        <v>8796</v>
      </c>
    </row>
    <row r="631" spans="1:20" x14ac:dyDescent="0.25">
      <c r="A631" t="s">
        <v>8742</v>
      </c>
      <c r="B631" t="s">
        <v>91</v>
      </c>
      <c r="C631" t="s">
        <v>2662</v>
      </c>
      <c r="D631" t="s">
        <v>2661</v>
      </c>
      <c r="E631" s="2">
        <v>44910</v>
      </c>
      <c r="F631">
        <v>2022</v>
      </c>
      <c r="G631" t="s">
        <v>122</v>
      </c>
      <c r="H631" t="s">
        <v>93</v>
      </c>
      <c r="I631" t="s">
        <v>141</v>
      </c>
      <c r="J631">
        <v>37.9</v>
      </c>
      <c r="M631" t="s">
        <v>24</v>
      </c>
      <c r="N631">
        <f>SUM(Table714[[#This Row],[Mitigation ($ million)]], Table714[[#This Row],[Adaptation ($ million)]])</f>
        <v>20</v>
      </c>
      <c r="O631">
        <v>20</v>
      </c>
      <c r="S631" s="21" t="s">
        <v>2664</v>
      </c>
      <c r="T631" s="1" t="s">
        <v>8796</v>
      </c>
    </row>
    <row r="632" spans="1:20" x14ac:dyDescent="0.25">
      <c r="A632" t="s">
        <v>8742</v>
      </c>
      <c r="B632" t="s">
        <v>66</v>
      </c>
      <c r="C632" t="s">
        <v>2268</v>
      </c>
      <c r="D632" t="s">
        <v>2267</v>
      </c>
      <c r="E632" s="2">
        <v>44910</v>
      </c>
      <c r="F632">
        <v>2022</v>
      </c>
      <c r="G632" t="s">
        <v>168</v>
      </c>
      <c r="H632" t="s">
        <v>93</v>
      </c>
      <c r="I632" t="s">
        <v>84</v>
      </c>
      <c r="J632">
        <v>534.04999999999995</v>
      </c>
      <c r="M632" t="s">
        <v>25</v>
      </c>
      <c r="N632">
        <f>SUM(Table714[[#This Row],[Mitigation ($ million)]], Table714[[#This Row],[Adaptation ($ million)]])</f>
        <v>110.8</v>
      </c>
      <c r="P632">
        <v>110.8</v>
      </c>
      <c r="S632" s="21" t="s">
        <v>2271</v>
      </c>
      <c r="T632" s="1" t="s">
        <v>8796</v>
      </c>
    </row>
    <row r="633" spans="1:20" x14ac:dyDescent="0.25">
      <c r="A633" t="s">
        <v>8742</v>
      </c>
      <c r="B633" t="s">
        <v>66</v>
      </c>
      <c r="C633" t="s">
        <v>2268</v>
      </c>
      <c r="D633" t="s">
        <v>2267</v>
      </c>
      <c r="E633" s="2">
        <v>44910</v>
      </c>
      <c r="F633">
        <v>2022</v>
      </c>
      <c r="G633" t="s">
        <v>168</v>
      </c>
      <c r="H633" t="s">
        <v>93</v>
      </c>
      <c r="I633" t="s">
        <v>117</v>
      </c>
      <c r="M633" t="s">
        <v>25</v>
      </c>
      <c r="N633">
        <f>SUM(Table714[[#This Row],[Mitigation ($ million)]], Table714[[#This Row],[Adaptation ($ million)]])</f>
        <v>126.7</v>
      </c>
      <c r="P633">
        <v>126.7</v>
      </c>
      <c r="S633" s="21" t="s">
        <v>2271</v>
      </c>
      <c r="T633" s="1" t="s">
        <v>8796</v>
      </c>
    </row>
    <row r="634" spans="1:20" x14ac:dyDescent="0.25">
      <c r="A634" t="s">
        <v>8742</v>
      </c>
      <c r="B634" t="s">
        <v>66</v>
      </c>
      <c r="C634" t="s">
        <v>304</v>
      </c>
      <c r="D634" t="s">
        <v>303</v>
      </c>
      <c r="E634" s="2">
        <v>44912</v>
      </c>
      <c r="F634">
        <v>2022</v>
      </c>
      <c r="G634" t="s">
        <v>306</v>
      </c>
      <c r="H634" t="s">
        <v>68</v>
      </c>
      <c r="I634" t="s">
        <v>128</v>
      </c>
      <c r="J634">
        <v>0.81299999999999994</v>
      </c>
      <c r="M634" t="s">
        <v>72</v>
      </c>
      <c r="N634">
        <f>SUM(Table714[[#This Row],[Mitigation ($ million)]], Table714[[#This Row],[Adaptation ($ million)]])</f>
        <v>0.26300000000000001</v>
      </c>
      <c r="O634">
        <v>0.230125</v>
      </c>
      <c r="P634">
        <v>3.2875000000000001E-2</v>
      </c>
      <c r="S634" s="21" t="s">
        <v>308</v>
      </c>
      <c r="T634" s="1" t="s">
        <v>8796</v>
      </c>
    </row>
    <row r="635" spans="1:20" x14ac:dyDescent="0.25">
      <c r="A635" t="s">
        <v>8742</v>
      </c>
      <c r="B635" t="s">
        <v>66</v>
      </c>
      <c r="C635" t="s">
        <v>304</v>
      </c>
      <c r="D635" t="s">
        <v>303</v>
      </c>
      <c r="E635" s="2">
        <v>44912</v>
      </c>
      <c r="F635">
        <v>2022</v>
      </c>
      <c r="G635" t="s">
        <v>306</v>
      </c>
      <c r="H635" t="s">
        <v>68</v>
      </c>
      <c r="I635" t="s">
        <v>128</v>
      </c>
      <c r="M635" t="s">
        <v>72</v>
      </c>
      <c r="N635">
        <f>SUM(Table714[[#This Row],[Mitigation ($ million)]], Table714[[#This Row],[Adaptation ($ million)]])</f>
        <v>0.55000000000000004</v>
      </c>
      <c r="O635">
        <v>0.48125000000000001</v>
      </c>
      <c r="P635">
        <v>6.8750000000000006E-2</v>
      </c>
      <c r="S635" s="21" t="s">
        <v>308</v>
      </c>
      <c r="T635" s="1" t="s">
        <v>8796</v>
      </c>
    </row>
    <row r="636" spans="1:20" x14ac:dyDescent="0.25">
      <c r="A636" t="s">
        <v>8742</v>
      </c>
      <c r="B636" t="s">
        <v>91</v>
      </c>
      <c r="C636" t="s">
        <v>2650</v>
      </c>
      <c r="D636" t="s">
        <v>2649</v>
      </c>
      <c r="E636" s="2">
        <v>44912</v>
      </c>
      <c r="F636">
        <v>2022</v>
      </c>
      <c r="G636" t="s">
        <v>104</v>
      </c>
      <c r="H636" t="s">
        <v>2524</v>
      </c>
      <c r="I636" t="s">
        <v>128</v>
      </c>
      <c r="J636">
        <v>600</v>
      </c>
      <c r="M636" t="s">
        <v>24</v>
      </c>
      <c r="N636">
        <f>SUM(Table714[[#This Row],[Mitigation ($ million)]], Table714[[#This Row],[Adaptation ($ million)]])</f>
        <v>1.5</v>
      </c>
      <c r="O636">
        <v>1.5</v>
      </c>
      <c r="S636" s="21" t="s">
        <v>2652</v>
      </c>
      <c r="T636" s="1" t="s">
        <v>8796</v>
      </c>
    </row>
    <row r="637" spans="1:20" x14ac:dyDescent="0.25">
      <c r="A637" t="s">
        <v>8742</v>
      </c>
      <c r="B637" t="s">
        <v>66</v>
      </c>
      <c r="C637" t="s">
        <v>2421</v>
      </c>
      <c r="D637" t="s">
        <v>2420</v>
      </c>
      <c r="E637" s="2">
        <v>44914</v>
      </c>
      <c r="F637">
        <v>2022</v>
      </c>
      <c r="G637" t="s">
        <v>250</v>
      </c>
      <c r="H637" t="s">
        <v>150</v>
      </c>
      <c r="I637" t="s">
        <v>71</v>
      </c>
      <c r="J637">
        <v>28.193505999999999</v>
      </c>
      <c r="M637" t="s">
        <v>72</v>
      </c>
      <c r="N637">
        <f>SUM(Table714[[#This Row],[Mitigation ($ million)]], Table714[[#This Row],[Adaptation ($ million)]])</f>
        <v>10.1</v>
      </c>
      <c r="O637">
        <v>1.1000000000000001</v>
      </c>
      <c r="P637">
        <v>9</v>
      </c>
      <c r="S637" s="21" t="s">
        <v>2423</v>
      </c>
      <c r="T637" s="1" t="s">
        <v>8796</v>
      </c>
    </row>
    <row r="638" spans="1:20" x14ac:dyDescent="0.25">
      <c r="A638" t="s">
        <v>8742</v>
      </c>
      <c r="B638" t="s">
        <v>66</v>
      </c>
      <c r="C638" t="s">
        <v>2421</v>
      </c>
      <c r="D638" t="s">
        <v>2420</v>
      </c>
      <c r="E638" s="2">
        <v>44914</v>
      </c>
      <c r="F638">
        <v>2022</v>
      </c>
      <c r="G638" t="s">
        <v>250</v>
      </c>
      <c r="H638" t="s">
        <v>150</v>
      </c>
      <c r="I638" t="s">
        <v>71</v>
      </c>
      <c r="M638" t="s">
        <v>72</v>
      </c>
      <c r="N638">
        <f>SUM(Table714[[#This Row],[Mitigation ($ million)]], Table714[[#This Row],[Adaptation ($ million)]])</f>
        <v>2.3165290000000001</v>
      </c>
      <c r="O638">
        <v>0.25229499999999999</v>
      </c>
      <c r="P638">
        <v>2.0642339999999999</v>
      </c>
      <c r="S638" s="21" t="s">
        <v>2423</v>
      </c>
      <c r="T638" s="1" t="s">
        <v>8796</v>
      </c>
    </row>
    <row r="639" spans="1:20" x14ac:dyDescent="0.25">
      <c r="A639" t="s">
        <v>8742</v>
      </c>
      <c r="B639" t="s">
        <v>66</v>
      </c>
      <c r="C639" t="s">
        <v>2296</v>
      </c>
      <c r="D639" t="s">
        <v>2295</v>
      </c>
      <c r="E639" s="2">
        <v>44914</v>
      </c>
      <c r="F639">
        <v>2022</v>
      </c>
      <c r="G639" t="s">
        <v>216</v>
      </c>
      <c r="H639" t="s">
        <v>93</v>
      </c>
      <c r="I639" t="s">
        <v>117</v>
      </c>
      <c r="J639">
        <v>327.22899999999998</v>
      </c>
      <c r="M639" t="s">
        <v>72</v>
      </c>
      <c r="N639">
        <f>SUM(Table714[[#This Row],[Mitigation ($ million)]], Table714[[#This Row],[Adaptation ($ million)]])</f>
        <v>137.94999999999999</v>
      </c>
      <c r="O639">
        <v>95.14</v>
      </c>
      <c r="P639">
        <v>42.81</v>
      </c>
      <c r="S639" s="21" t="s">
        <v>2298</v>
      </c>
      <c r="T639" s="1" t="s">
        <v>8796</v>
      </c>
    </row>
    <row r="640" spans="1:20" x14ac:dyDescent="0.25">
      <c r="A640" t="s">
        <v>8742</v>
      </c>
      <c r="B640" t="s">
        <v>66</v>
      </c>
      <c r="C640" t="s">
        <v>3001</v>
      </c>
      <c r="D640" t="s">
        <v>3000</v>
      </c>
      <c r="E640" s="2">
        <v>44914</v>
      </c>
      <c r="F640">
        <v>2022</v>
      </c>
      <c r="G640" t="s">
        <v>113</v>
      </c>
      <c r="H640" t="s">
        <v>93</v>
      </c>
      <c r="I640" t="s">
        <v>117</v>
      </c>
      <c r="J640">
        <v>104.1151796</v>
      </c>
      <c r="M640" t="s">
        <v>25</v>
      </c>
      <c r="N640">
        <f>SUM(Table714[[#This Row],[Mitigation ($ million)]], Table714[[#This Row],[Adaptation ($ million)]])</f>
        <v>12.6</v>
      </c>
      <c r="P640">
        <v>12.6</v>
      </c>
      <c r="S640" s="21" t="s">
        <v>3003</v>
      </c>
      <c r="T640" s="1" t="s">
        <v>8796</v>
      </c>
    </row>
    <row r="641" spans="1:20" x14ac:dyDescent="0.25">
      <c r="A641" t="s">
        <v>8742</v>
      </c>
      <c r="B641" t="s">
        <v>91</v>
      </c>
      <c r="C641" t="s">
        <v>2659</v>
      </c>
      <c r="D641" t="s">
        <v>2658</v>
      </c>
      <c r="E641" s="2">
        <v>44914</v>
      </c>
      <c r="F641">
        <v>2022</v>
      </c>
      <c r="G641" t="s">
        <v>113</v>
      </c>
      <c r="H641" t="s">
        <v>68</v>
      </c>
      <c r="I641" t="s">
        <v>117</v>
      </c>
      <c r="M641" t="s">
        <v>25</v>
      </c>
      <c r="N641">
        <f>SUM(Table714[[#This Row],[Mitigation ($ million)]], Table714[[#This Row],[Adaptation ($ million)]])</f>
        <v>0.5</v>
      </c>
      <c r="P641">
        <v>0.5</v>
      </c>
      <c r="S641" s="21" t="s">
        <v>2660</v>
      </c>
      <c r="T641" s="1" t="s">
        <v>8796</v>
      </c>
    </row>
    <row r="642" spans="1:20" x14ac:dyDescent="0.25">
      <c r="A642" t="s">
        <v>8742</v>
      </c>
      <c r="B642" t="s">
        <v>66</v>
      </c>
      <c r="C642" t="s">
        <v>428</v>
      </c>
      <c r="D642" t="s">
        <v>427</v>
      </c>
      <c r="E642" s="2">
        <v>44914</v>
      </c>
      <c r="F642">
        <v>2022</v>
      </c>
      <c r="G642" t="s">
        <v>430</v>
      </c>
      <c r="H642" t="s">
        <v>68</v>
      </c>
      <c r="I642" t="s">
        <v>126</v>
      </c>
      <c r="J642">
        <v>0.5</v>
      </c>
      <c r="M642" t="s">
        <v>72</v>
      </c>
      <c r="N642">
        <f>SUM(Table714[[#This Row],[Mitigation ($ million)]], Table714[[#This Row],[Adaptation ($ million)]])</f>
        <v>0.2</v>
      </c>
      <c r="O642">
        <v>0.1</v>
      </c>
      <c r="P642">
        <v>0.1</v>
      </c>
      <c r="S642" s="21" t="s">
        <v>431</v>
      </c>
      <c r="T642" s="1" t="s">
        <v>8796</v>
      </c>
    </row>
    <row r="643" spans="1:20" x14ac:dyDescent="0.25">
      <c r="A643" t="s">
        <v>8742</v>
      </c>
      <c r="B643" t="s">
        <v>66</v>
      </c>
      <c r="C643" t="s">
        <v>428</v>
      </c>
      <c r="D643" t="s">
        <v>427</v>
      </c>
      <c r="E643" s="2">
        <v>44914</v>
      </c>
      <c r="F643">
        <v>2022</v>
      </c>
      <c r="G643" t="s">
        <v>430</v>
      </c>
      <c r="H643" t="s">
        <v>68</v>
      </c>
      <c r="I643" t="s">
        <v>141</v>
      </c>
      <c r="M643" t="s">
        <v>72</v>
      </c>
      <c r="N643">
        <f>SUM(Table714[[#This Row],[Mitigation ($ million)]], Table714[[#This Row],[Adaptation ($ million)]])</f>
        <v>7.4999999999999997E-2</v>
      </c>
      <c r="O643">
        <v>7.4999999999999997E-2</v>
      </c>
      <c r="S643" s="21" t="s">
        <v>431</v>
      </c>
      <c r="T643" s="1" t="s">
        <v>8796</v>
      </c>
    </row>
    <row r="644" spans="1:20" x14ac:dyDescent="0.25">
      <c r="A644" t="s">
        <v>8742</v>
      </c>
      <c r="B644" t="s">
        <v>66</v>
      </c>
      <c r="C644" t="s">
        <v>2388</v>
      </c>
      <c r="D644" t="s">
        <v>2387</v>
      </c>
      <c r="E644" s="2">
        <v>44914</v>
      </c>
      <c r="F644">
        <v>2022</v>
      </c>
      <c r="G644" t="s">
        <v>104</v>
      </c>
      <c r="H644" t="s">
        <v>68</v>
      </c>
      <c r="I644" t="s">
        <v>117</v>
      </c>
      <c r="J644">
        <v>0.5</v>
      </c>
      <c r="M644" t="s">
        <v>72</v>
      </c>
      <c r="N644">
        <f>SUM(Table714[[#This Row],[Mitigation ($ million)]], Table714[[#This Row],[Adaptation ($ million)]])</f>
        <v>0.5</v>
      </c>
      <c r="O644">
        <v>0.25</v>
      </c>
      <c r="P644">
        <v>0.25</v>
      </c>
      <c r="S644" s="21" t="s">
        <v>2390</v>
      </c>
      <c r="T644" s="1" t="s">
        <v>8796</v>
      </c>
    </row>
    <row r="645" spans="1:20" x14ac:dyDescent="0.25">
      <c r="A645" t="s">
        <v>8742</v>
      </c>
      <c r="B645" t="s">
        <v>66</v>
      </c>
      <c r="C645" t="s">
        <v>2276</v>
      </c>
      <c r="D645" t="s">
        <v>2275</v>
      </c>
      <c r="E645" s="2">
        <v>44914</v>
      </c>
      <c r="F645">
        <v>2022</v>
      </c>
      <c r="G645" t="s">
        <v>525</v>
      </c>
      <c r="H645" t="s">
        <v>210</v>
      </c>
      <c r="I645" t="s">
        <v>71</v>
      </c>
      <c r="J645">
        <v>0.20499999999999999</v>
      </c>
      <c r="M645" t="s">
        <v>25</v>
      </c>
      <c r="N645">
        <f>SUM(Table714[[#This Row],[Mitigation ($ million)]], Table714[[#This Row],[Adaptation ($ million)]])</f>
        <v>0.20499999999999999</v>
      </c>
      <c r="P645">
        <v>0.20499999999999999</v>
      </c>
      <c r="S645" s="21"/>
      <c r="T645" s="1" t="s">
        <v>8796</v>
      </c>
    </row>
    <row r="646" spans="1:20" x14ac:dyDescent="0.25">
      <c r="A646" t="s">
        <v>8742</v>
      </c>
      <c r="B646" t="s">
        <v>66</v>
      </c>
      <c r="C646" t="s">
        <v>2715</v>
      </c>
      <c r="D646" t="s">
        <v>2714</v>
      </c>
      <c r="E646" s="2">
        <v>44915</v>
      </c>
      <c r="F646">
        <v>2022</v>
      </c>
      <c r="G646" t="s">
        <v>88</v>
      </c>
      <c r="H646" t="s">
        <v>93</v>
      </c>
      <c r="I646" t="s">
        <v>84</v>
      </c>
      <c r="J646">
        <v>158.1</v>
      </c>
      <c r="M646" t="s">
        <v>72</v>
      </c>
      <c r="N646">
        <f>SUM(Table714[[#This Row],[Mitigation ($ million)]], Table714[[#This Row],[Adaptation ($ million)]])</f>
        <v>23.619999999999997</v>
      </c>
      <c r="O646">
        <v>1.1299999999999999</v>
      </c>
      <c r="P646">
        <v>22.49</v>
      </c>
      <c r="S646" s="21" t="s">
        <v>2717</v>
      </c>
      <c r="T646" s="1" t="s">
        <v>8796</v>
      </c>
    </row>
    <row r="647" spans="1:20" x14ac:dyDescent="0.25">
      <c r="A647" t="s">
        <v>8742</v>
      </c>
      <c r="B647" t="s">
        <v>91</v>
      </c>
      <c r="C647" t="s">
        <v>2495</v>
      </c>
      <c r="D647" t="s">
        <v>2494</v>
      </c>
      <c r="E647" s="2">
        <v>44915</v>
      </c>
      <c r="F647">
        <v>2022</v>
      </c>
      <c r="G647" t="s">
        <v>201</v>
      </c>
      <c r="H647" t="s">
        <v>93</v>
      </c>
      <c r="I647" t="s">
        <v>141</v>
      </c>
      <c r="J647">
        <v>152</v>
      </c>
      <c r="M647" t="s">
        <v>24</v>
      </c>
      <c r="N647">
        <f>SUM(Table714[[#This Row],[Mitigation ($ million)]], Table714[[#This Row],[Adaptation ($ million)]])</f>
        <v>25</v>
      </c>
      <c r="O647">
        <v>25</v>
      </c>
      <c r="S647" s="21" t="s">
        <v>2497</v>
      </c>
      <c r="T647" s="1" t="s">
        <v>8796</v>
      </c>
    </row>
    <row r="648" spans="1:20" x14ac:dyDescent="0.25">
      <c r="A648" t="s">
        <v>8742</v>
      </c>
      <c r="B648" t="s">
        <v>91</v>
      </c>
      <c r="C648" t="s">
        <v>2495</v>
      </c>
      <c r="D648" t="s">
        <v>2494</v>
      </c>
      <c r="E648" s="2">
        <v>44915</v>
      </c>
      <c r="F648">
        <v>2022</v>
      </c>
      <c r="G648" t="s">
        <v>201</v>
      </c>
      <c r="H648" t="s">
        <v>150</v>
      </c>
      <c r="I648" t="s">
        <v>141</v>
      </c>
      <c r="M648" t="s">
        <v>24</v>
      </c>
      <c r="N648">
        <f>SUM(Table714[[#This Row],[Mitigation ($ million)]], Table714[[#This Row],[Adaptation ($ million)]])</f>
        <v>5</v>
      </c>
      <c r="O648">
        <v>5</v>
      </c>
      <c r="S648" s="21" t="s">
        <v>2497</v>
      </c>
      <c r="T648" s="1" t="s">
        <v>8796</v>
      </c>
    </row>
    <row r="649" spans="1:20" x14ac:dyDescent="0.25">
      <c r="A649" t="s">
        <v>8742</v>
      </c>
      <c r="B649" t="s">
        <v>66</v>
      </c>
      <c r="C649" t="s">
        <v>2343</v>
      </c>
      <c r="D649" t="s">
        <v>2342</v>
      </c>
      <c r="E649" s="2">
        <v>44915</v>
      </c>
      <c r="F649">
        <v>2022</v>
      </c>
      <c r="G649" t="s">
        <v>430</v>
      </c>
      <c r="H649" t="s">
        <v>150</v>
      </c>
      <c r="I649" t="s">
        <v>141</v>
      </c>
      <c r="J649">
        <v>2.0699999999999998</v>
      </c>
      <c r="M649" t="s">
        <v>24</v>
      </c>
      <c r="N649">
        <f>SUM(Table714[[#This Row],[Mitigation ($ million)]], Table714[[#This Row],[Adaptation ($ million)]])</f>
        <v>2</v>
      </c>
      <c r="O649">
        <v>2</v>
      </c>
      <c r="S649" s="21" t="s">
        <v>2345</v>
      </c>
      <c r="T649" s="1" t="s">
        <v>8796</v>
      </c>
    </row>
    <row r="650" spans="1:20" x14ac:dyDescent="0.25">
      <c r="A650" t="s">
        <v>8742</v>
      </c>
      <c r="B650" t="s">
        <v>66</v>
      </c>
      <c r="C650" t="s">
        <v>2279</v>
      </c>
      <c r="D650" t="s">
        <v>2278</v>
      </c>
      <c r="E650" s="2">
        <v>44915</v>
      </c>
      <c r="F650">
        <v>2022</v>
      </c>
      <c r="G650" t="s">
        <v>525</v>
      </c>
      <c r="H650" t="s">
        <v>210</v>
      </c>
      <c r="I650" t="s">
        <v>141</v>
      </c>
      <c r="J650">
        <v>0.20499999999999999</v>
      </c>
      <c r="M650" t="s">
        <v>25</v>
      </c>
      <c r="N650">
        <f>SUM(Table714[[#This Row],[Mitigation ($ million)]], Table714[[#This Row],[Adaptation ($ million)]])</f>
        <v>0.20499999999999999</v>
      </c>
      <c r="P650">
        <v>0.20499999999999999</v>
      </c>
      <c r="S650" s="21"/>
      <c r="T650" s="1" t="s">
        <v>8796</v>
      </c>
    </row>
    <row r="651" spans="1:20" x14ac:dyDescent="0.25">
      <c r="A651" t="s">
        <v>8742</v>
      </c>
      <c r="B651" t="s">
        <v>66</v>
      </c>
      <c r="C651" t="s">
        <v>2314</v>
      </c>
      <c r="D651" t="s">
        <v>2313</v>
      </c>
      <c r="E651" s="2">
        <v>44916</v>
      </c>
      <c r="F651">
        <v>2022</v>
      </c>
      <c r="G651" t="s">
        <v>216</v>
      </c>
      <c r="H651" t="s">
        <v>93</v>
      </c>
      <c r="I651" t="s">
        <v>71</v>
      </c>
      <c r="J651">
        <v>212.244</v>
      </c>
      <c r="M651" t="s">
        <v>25</v>
      </c>
      <c r="N651">
        <f>SUM(Table714[[#This Row],[Mitigation ($ million)]], Table714[[#This Row],[Adaptation ($ million)]])</f>
        <v>5.03</v>
      </c>
      <c r="P651">
        <v>5.03</v>
      </c>
      <c r="S651" s="21" t="s">
        <v>2316</v>
      </c>
      <c r="T651" s="1" t="s">
        <v>8796</v>
      </c>
    </row>
    <row r="652" spans="1:20" x14ac:dyDescent="0.25">
      <c r="A652" t="s">
        <v>8742</v>
      </c>
      <c r="B652" t="s">
        <v>66</v>
      </c>
      <c r="C652" t="s">
        <v>2314</v>
      </c>
      <c r="D652" t="s">
        <v>2313</v>
      </c>
      <c r="E652" s="2">
        <v>44916</v>
      </c>
      <c r="F652">
        <v>2022</v>
      </c>
      <c r="G652" t="s">
        <v>216</v>
      </c>
      <c r="H652" t="s">
        <v>93</v>
      </c>
      <c r="I652" t="s">
        <v>117</v>
      </c>
      <c r="M652" t="s">
        <v>25</v>
      </c>
      <c r="N652">
        <f>SUM(Table714[[#This Row],[Mitigation ($ million)]], Table714[[#This Row],[Adaptation ($ million)]])</f>
        <v>24</v>
      </c>
      <c r="P652">
        <v>24</v>
      </c>
      <c r="S652" s="21" t="s">
        <v>2316</v>
      </c>
      <c r="T652" s="1" t="s">
        <v>8796</v>
      </c>
    </row>
    <row r="653" spans="1:20" x14ac:dyDescent="0.25">
      <c r="A653" t="s">
        <v>8742</v>
      </c>
      <c r="B653" t="s">
        <v>66</v>
      </c>
      <c r="C653" t="s">
        <v>2314</v>
      </c>
      <c r="D653" t="s">
        <v>2313</v>
      </c>
      <c r="E653" s="2">
        <v>44916</v>
      </c>
      <c r="F653">
        <v>2022</v>
      </c>
      <c r="G653" t="s">
        <v>216</v>
      </c>
      <c r="H653" t="s">
        <v>93</v>
      </c>
      <c r="I653" t="s">
        <v>126</v>
      </c>
      <c r="M653" t="s">
        <v>25</v>
      </c>
      <c r="N653">
        <f>SUM(Table714[[#This Row],[Mitigation ($ million)]], Table714[[#This Row],[Adaptation ($ million)]])</f>
        <v>3</v>
      </c>
      <c r="P653">
        <v>3</v>
      </c>
      <c r="S653" s="21" t="s">
        <v>2316</v>
      </c>
      <c r="T653" s="1" t="s">
        <v>8796</v>
      </c>
    </row>
    <row r="654" spans="1:20" x14ac:dyDescent="0.25">
      <c r="A654" t="s">
        <v>8742</v>
      </c>
      <c r="B654" t="s">
        <v>66</v>
      </c>
      <c r="C654" t="s">
        <v>2314</v>
      </c>
      <c r="D654" t="s">
        <v>2313</v>
      </c>
      <c r="E654" s="2">
        <v>44916</v>
      </c>
      <c r="F654">
        <v>2022</v>
      </c>
      <c r="G654" t="s">
        <v>216</v>
      </c>
      <c r="H654" t="s">
        <v>93</v>
      </c>
      <c r="I654" t="s">
        <v>71</v>
      </c>
      <c r="M654" t="s">
        <v>25</v>
      </c>
      <c r="N654">
        <f>SUM(Table714[[#This Row],[Mitigation ($ million)]], Table714[[#This Row],[Adaptation ($ million)]])</f>
        <v>8</v>
      </c>
      <c r="P654">
        <v>8</v>
      </c>
      <c r="S654" s="21" t="s">
        <v>2316</v>
      </c>
      <c r="T654" s="1" t="s">
        <v>8796</v>
      </c>
    </row>
    <row r="655" spans="1:20" x14ac:dyDescent="0.25">
      <c r="A655" t="s">
        <v>8742</v>
      </c>
      <c r="B655" t="s">
        <v>66</v>
      </c>
      <c r="C655" t="s">
        <v>2314</v>
      </c>
      <c r="D655" t="s">
        <v>2313</v>
      </c>
      <c r="E655" s="2">
        <v>44916</v>
      </c>
      <c r="F655">
        <v>2022</v>
      </c>
      <c r="G655" t="s">
        <v>216</v>
      </c>
      <c r="H655" t="s">
        <v>93</v>
      </c>
      <c r="I655" t="s">
        <v>117</v>
      </c>
      <c r="M655" t="s">
        <v>25</v>
      </c>
      <c r="N655">
        <f>SUM(Table714[[#This Row],[Mitigation ($ million)]], Table714[[#This Row],[Adaptation ($ million)]])</f>
        <v>17</v>
      </c>
      <c r="P655">
        <v>17</v>
      </c>
      <c r="S655" s="21" t="s">
        <v>2316</v>
      </c>
      <c r="T655" s="1" t="s">
        <v>8796</v>
      </c>
    </row>
    <row r="656" spans="1:20" x14ac:dyDescent="0.25">
      <c r="A656" t="s">
        <v>8742</v>
      </c>
      <c r="B656" t="s">
        <v>66</v>
      </c>
      <c r="C656" t="s">
        <v>2781</v>
      </c>
      <c r="D656" t="s">
        <v>2777</v>
      </c>
      <c r="E656" s="2">
        <v>44916</v>
      </c>
      <c r="F656">
        <v>2022</v>
      </c>
      <c r="G656" t="s">
        <v>255</v>
      </c>
      <c r="H656" t="s">
        <v>68</v>
      </c>
      <c r="M656" t="s">
        <v>72</v>
      </c>
      <c r="N656">
        <f>SUM(Table714[[#This Row],[Mitigation ($ million)]], Table714[[#This Row],[Adaptation ($ million)]])</f>
        <v>0</v>
      </c>
      <c r="S656" s="21" t="s">
        <v>2780</v>
      </c>
      <c r="T656" s="1" t="s">
        <v>8796</v>
      </c>
    </row>
    <row r="657" spans="1:20" x14ac:dyDescent="0.25">
      <c r="A657" t="s">
        <v>8742</v>
      </c>
      <c r="B657" t="s">
        <v>66</v>
      </c>
      <c r="C657" t="s">
        <v>2781</v>
      </c>
      <c r="D657" t="s">
        <v>2777</v>
      </c>
      <c r="E657" s="2">
        <v>44916</v>
      </c>
      <c r="F657">
        <v>2022</v>
      </c>
      <c r="G657" t="s">
        <v>255</v>
      </c>
      <c r="H657" t="s">
        <v>68</v>
      </c>
      <c r="M657" t="s">
        <v>72</v>
      </c>
      <c r="N657">
        <f>SUM(Table714[[#This Row],[Mitigation ($ million)]], Table714[[#This Row],[Adaptation ($ million)]])</f>
        <v>0</v>
      </c>
      <c r="S657" s="21" t="s">
        <v>2780</v>
      </c>
      <c r="T657" s="1" t="s">
        <v>8796</v>
      </c>
    </row>
    <row r="658" spans="1:20" x14ac:dyDescent="0.25">
      <c r="A658" t="s">
        <v>8742</v>
      </c>
      <c r="B658" t="s">
        <v>66</v>
      </c>
      <c r="C658" t="s">
        <v>2778</v>
      </c>
      <c r="D658" t="s">
        <v>2777</v>
      </c>
      <c r="E658" s="2">
        <v>44916</v>
      </c>
      <c r="F658">
        <v>2022</v>
      </c>
      <c r="G658" t="s">
        <v>255</v>
      </c>
      <c r="H658" t="s">
        <v>150</v>
      </c>
      <c r="I658" t="s">
        <v>71</v>
      </c>
      <c r="J658">
        <v>10.94</v>
      </c>
      <c r="M658" t="s">
        <v>72</v>
      </c>
      <c r="N658">
        <f>SUM(Table714[[#This Row],[Mitigation ($ million)]], Table714[[#This Row],[Adaptation ($ million)]])</f>
        <v>3.03</v>
      </c>
      <c r="O658">
        <v>0.01</v>
      </c>
      <c r="P658">
        <v>3.02</v>
      </c>
      <c r="S658" s="21" t="s">
        <v>2780</v>
      </c>
      <c r="T658" s="1" t="s">
        <v>8796</v>
      </c>
    </row>
    <row r="659" spans="1:20" x14ac:dyDescent="0.25">
      <c r="A659" t="s">
        <v>8742</v>
      </c>
      <c r="B659" t="s">
        <v>66</v>
      </c>
      <c r="C659" t="s">
        <v>3005</v>
      </c>
      <c r="D659" t="s">
        <v>3004</v>
      </c>
      <c r="E659" s="2">
        <v>44916</v>
      </c>
      <c r="F659">
        <v>2022</v>
      </c>
      <c r="G659" t="s">
        <v>113</v>
      </c>
      <c r="H659" t="s">
        <v>93</v>
      </c>
      <c r="I659" t="s">
        <v>132</v>
      </c>
      <c r="J659">
        <v>152.80000000000001</v>
      </c>
      <c r="M659" t="s">
        <v>72</v>
      </c>
      <c r="N659">
        <f>SUM(Table714[[#This Row],[Mitigation ($ million)]], Table714[[#This Row],[Adaptation ($ million)]])</f>
        <v>11.23</v>
      </c>
      <c r="O659">
        <v>8.8000000000000007</v>
      </c>
      <c r="P659">
        <v>2.4300000000000002</v>
      </c>
      <c r="S659" s="21" t="s">
        <v>3007</v>
      </c>
      <c r="T659" s="1" t="s">
        <v>8796</v>
      </c>
    </row>
    <row r="660" spans="1:20" x14ac:dyDescent="0.25">
      <c r="A660" t="s">
        <v>8742</v>
      </c>
      <c r="B660" t="s">
        <v>66</v>
      </c>
      <c r="C660" t="s">
        <v>2363</v>
      </c>
      <c r="D660" t="s">
        <v>2362</v>
      </c>
      <c r="E660" s="2">
        <v>44916</v>
      </c>
      <c r="F660">
        <v>2022</v>
      </c>
      <c r="G660" t="s">
        <v>216</v>
      </c>
      <c r="H660" t="s">
        <v>68</v>
      </c>
      <c r="I660" t="s">
        <v>141</v>
      </c>
      <c r="J660">
        <v>1</v>
      </c>
      <c r="M660" t="s">
        <v>72</v>
      </c>
      <c r="N660">
        <f>SUM(Table714[[#This Row],[Mitigation ($ million)]], Table714[[#This Row],[Adaptation ($ million)]])</f>
        <v>0.30000000000000004</v>
      </c>
      <c r="O660">
        <v>0.2</v>
      </c>
      <c r="P660">
        <v>0.1</v>
      </c>
      <c r="S660" s="21" t="s">
        <v>2364</v>
      </c>
      <c r="T660" s="1" t="s">
        <v>8796</v>
      </c>
    </row>
    <row r="661" spans="1:20" x14ac:dyDescent="0.25">
      <c r="A661" t="s">
        <v>8742</v>
      </c>
      <c r="B661" t="s">
        <v>66</v>
      </c>
      <c r="C661" t="s">
        <v>2363</v>
      </c>
      <c r="D661" t="s">
        <v>2362</v>
      </c>
      <c r="E661" s="2">
        <v>44916</v>
      </c>
      <c r="F661">
        <v>2022</v>
      </c>
      <c r="G661" t="s">
        <v>216</v>
      </c>
      <c r="H661" t="s">
        <v>68</v>
      </c>
      <c r="I661" t="s">
        <v>141</v>
      </c>
      <c r="M661" t="s">
        <v>72</v>
      </c>
      <c r="N661">
        <f>SUM(Table714[[#This Row],[Mitigation ($ million)]], Table714[[#This Row],[Adaptation ($ million)]])</f>
        <v>0.7</v>
      </c>
      <c r="O661">
        <v>0.5</v>
      </c>
      <c r="P661">
        <v>0.2</v>
      </c>
      <c r="S661" s="21" t="s">
        <v>2364</v>
      </c>
      <c r="T661" s="1" t="s">
        <v>8796</v>
      </c>
    </row>
    <row r="662" spans="1:20" x14ac:dyDescent="0.25">
      <c r="A662" t="s">
        <v>8742</v>
      </c>
      <c r="B662" t="s">
        <v>91</v>
      </c>
      <c r="C662" t="s">
        <v>2605</v>
      </c>
      <c r="D662" t="s">
        <v>2604</v>
      </c>
      <c r="E662" s="2">
        <v>44916</v>
      </c>
      <c r="F662">
        <v>2022</v>
      </c>
      <c r="G662" t="s">
        <v>216</v>
      </c>
      <c r="H662" t="s">
        <v>93</v>
      </c>
      <c r="I662" t="s">
        <v>128</v>
      </c>
      <c r="J662">
        <v>200</v>
      </c>
      <c r="M662" t="s">
        <v>24</v>
      </c>
      <c r="N662">
        <f>SUM(Table714[[#This Row],[Mitigation ($ million)]], Table714[[#This Row],[Adaptation ($ million)]])</f>
        <v>103.35675366</v>
      </c>
      <c r="O662">
        <v>103.35675366</v>
      </c>
      <c r="S662" s="21" t="s">
        <v>2607</v>
      </c>
      <c r="T662" s="1" t="s">
        <v>8796</v>
      </c>
    </row>
    <row r="663" spans="1:20" x14ac:dyDescent="0.25">
      <c r="A663" t="s">
        <v>8742</v>
      </c>
      <c r="B663" t="s">
        <v>66</v>
      </c>
      <c r="C663" t="s">
        <v>188</v>
      </c>
      <c r="D663" t="s">
        <v>187</v>
      </c>
      <c r="E663" s="2">
        <v>44916</v>
      </c>
      <c r="F663">
        <v>2022</v>
      </c>
      <c r="G663" t="s">
        <v>3035</v>
      </c>
      <c r="H663" t="s">
        <v>68</v>
      </c>
      <c r="I663" t="s">
        <v>71</v>
      </c>
      <c r="J663">
        <v>2.5</v>
      </c>
      <c r="M663" t="s">
        <v>72</v>
      </c>
      <c r="N663">
        <f>SUM(Table714[[#This Row],[Mitigation ($ million)]], Table714[[#This Row],[Adaptation ($ million)]])</f>
        <v>0.2</v>
      </c>
      <c r="O663">
        <v>0.1</v>
      </c>
      <c r="P663">
        <v>0.1</v>
      </c>
      <c r="S663" s="21" t="s">
        <v>193</v>
      </c>
      <c r="T663" s="1" t="s">
        <v>8796</v>
      </c>
    </row>
    <row r="664" spans="1:20" x14ac:dyDescent="0.25">
      <c r="A664" t="s">
        <v>8742</v>
      </c>
      <c r="B664" t="s">
        <v>66</v>
      </c>
      <c r="C664" t="s">
        <v>188</v>
      </c>
      <c r="D664" t="s">
        <v>187</v>
      </c>
      <c r="E664" s="2">
        <v>44916</v>
      </c>
      <c r="F664">
        <v>2022</v>
      </c>
      <c r="G664" t="s">
        <v>3035</v>
      </c>
      <c r="H664" t="s">
        <v>68</v>
      </c>
      <c r="I664" t="s">
        <v>71</v>
      </c>
      <c r="M664" t="s">
        <v>72</v>
      </c>
      <c r="N664">
        <f>SUM(Table714[[#This Row],[Mitigation ($ million)]], Table714[[#This Row],[Adaptation ($ million)]])</f>
        <v>0.2</v>
      </c>
      <c r="O664">
        <v>0.1</v>
      </c>
      <c r="P664">
        <v>0.1</v>
      </c>
      <c r="S664" s="21" t="s">
        <v>193</v>
      </c>
      <c r="T664" s="1" t="s">
        <v>8796</v>
      </c>
    </row>
    <row r="665" spans="1:20" x14ac:dyDescent="0.25">
      <c r="A665" t="s">
        <v>8742</v>
      </c>
      <c r="B665" t="s">
        <v>66</v>
      </c>
      <c r="C665" t="s">
        <v>1107</v>
      </c>
      <c r="D665" t="s">
        <v>1106</v>
      </c>
      <c r="E665" s="2">
        <v>44917</v>
      </c>
      <c r="F665">
        <v>2022</v>
      </c>
      <c r="G665" t="s">
        <v>430</v>
      </c>
      <c r="H665" t="s">
        <v>68</v>
      </c>
      <c r="I665" t="s">
        <v>141</v>
      </c>
      <c r="J665">
        <v>0.05</v>
      </c>
      <c r="M665" t="s">
        <v>72</v>
      </c>
      <c r="N665">
        <f>SUM(Table714[[#This Row],[Mitigation ($ million)]], Table714[[#This Row],[Adaptation ($ million)]])</f>
        <v>3.9E-2</v>
      </c>
      <c r="O665">
        <v>3.7999999999999999E-2</v>
      </c>
      <c r="P665">
        <v>1E-3</v>
      </c>
      <c r="S665" s="21" t="s">
        <v>1109</v>
      </c>
      <c r="T665" s="1" t="s">
        <v>8796</v>
      </c>
    </row>
    <row r="666" spans="1:20" x14ac:dyDescent="0.25">
      <c r="A666" t="s">
        <v>8742</v>
      </c>
      <c r="B666" t="s">
        <v>66</v>
      </c>
      <c r="C666" t="s">
        <v>2950</v>
      </c>
      <c r="D666" t="s">
        <v>2949</v>
      </c>
      <c r="E666" s="2">
        <v>44917</v>
      </c>
      <c r="F666">
        <v>2022</v>
      </c>
      <c r="G666" t="s">
        <v>638</v>
      </c>
      <c r="H666" t="s">
        <v>93</v>
      </c>
      <c r="I666" t="s">
        <v>117</v>
      </c>
      <c r="J666">
        <v>128.78</v>
      </c>
      <c r="M666" t="s">
        <v>72</v>
      </c>
      <c r="N666">
        <f>SUM(Table714[[#This Row],[Mitigation ($ million)]], Table714[[#This Row],[Adaptation ($ million)]])</f>
        <v>20.45</v>
      </c>
      <c r="O666">
        <v>12.28</v>
      </c>
      <c r="P666">
        <v>8.17</v>
      </c>
      <c r="S666" s="21" t="s">
        <v>2952</v>
      </c>
      <c r="T666" s="1" t="s">
        <v>8796</v>
      </c>
    </row>
    <row r="667" spans="1:20" x14ac:dyDescent="0.25">
      <c r="A667" t="s">
        <v>8742</v>
      </c>
      <c r="B667" t="s">
        <v>66</v>
      </c>
      <c r="C667" t="s">
        <v>2950</v>
      </c>
      <c r="D667" t="s">
        <v>2949</v>
      </c>
      <c r="E667" s="2">
        <v>44917</v>
      </c>
      <c r="F667">
        <v>2022</v>
      </c>
      <c r="G667" t="s">
        <v>638</v>
      </c>
      <c r="H667" t="s">
        <v>150</v>
      </c>
      <c r="I667" t="s">
        <v>117</v>
      </c>
      <c r="M667" t="s">
        <v>72</v>
      </c>
      <c r="N667">
        <f>SUM(Table714[[#This Row],[Mitigation ($ million)]], Table714[[#This Row],[Adaptation ($ million)]])</f>
        <v>0.9</v>
      </c>
      <c r="P667">
        <v>0.9</v>
      </c>
      <c r="S667" s="21" t="s">
        <v>2952</v>
      </c>
      <c r="T667" s="1" t="s">
        <v>8796</v>
      </c>
    </row>
    <row r="668" spans="1:20" x14ac:dyDescent="0.25">
      <c r="A668" t="s">
        <v>8742</v>
      </c>
      <c r="B668" t="s">
        <v>66</v>
      </c>
      <c r="C668" t="s">
        <v>2950</v>
      </c>
      <c r="D668" t="s">
        <v>2949</v>
      </c>
      <c r="E668" s="2">
        <v>44917</v>
      </c>
      <c r="F668">
        <v>2022</v>
      </c>
      <c r="G668" t="s">
        <v>638</v>
      </c>
      <c r="H668" t="s">
        <v>150</v>
      </c>
      <c r="I668" t="s">
        <v>117</v>
      </c>
      <c r="M668" t="s">
        <v>72</v>
      </c>
      <c r="N668">
        <f>SUM(Table714[[#This Row],[Mitigation ($ million)]], Table714[[#This Row],[Adaptation ($ million)]])</f>
        <v>0</v>
      </c>
      <c r="S668" s="21" t="s">
        <v>2952</v>
      </c>
      <c r="T668" s="1" t="s">
        <v>8796</v>
      </c>
    </row>
    <row r="669" spans="1:20" x14ac:dyDescent="0.25">
      <c r="A669" t="s">
        <v>8742</v>
      </c>
      <c r="B669" t="s">
        <v>66</v>
      </c>
      <c r="C669" t="s">
        <v>2950</v>
      </c>
      <c r="D669" t="s">
        <v>2949</v>
      </c>
      <c r="E669" s="2">
        <v>44917</v>
      </c>
      <c r="F669">
        <v>2022</v>
      </c>
      <c r="G669" t="s">
        <v>638</v>
      </c>
      <c r="H669" t="s">
        <v>150</v>
      </c>
      <c r="I669" t="s">
        <v>117</v>
      </c>
      <c r="M669" t="s">
        <v>72</v>
      </c>
      <c r="N669">
        <f>SUM(Table714[[#This Row],[Mitigation ($ million)]], Table714[[#This Row],[Adaptation ($ million)]])</f>
        <v>13.75</v>
      </c>
      <c r="O669">
        <v>7.03</v>
      </c>
      <c r="P669">
        <v>6.72</v>
      </c>
      <c r="S669" s="21" t="s">
        <v>2952</v>
      </c>
      <c r="T669" s="1" t="s">
        <v>8796</v>
      </c>
    </row>
    <row r="670" spans="1:20" x14ac:dyDescent="0.25">
      <c r="A670" t="s">
        <v>8742</v>
      </c>
      <c r="B670" t="s">
        <v>66</v>
      </c>
      <c r="C670" t="s">
        <v>2957</v>
      </c>
      <c r="D670" t="s">
        <v>2956</v>
      </c>
      <c r="E670" s="2">
        <v>44917</v>
      </c>
      <c r="F670">
        <v>2022</v>
      </c>
      <c r="G670" t="s">
        <v>638</v>
      </c>
      <c r="H670" t="s">
        <v>93</v>
      </c>
      <c r="I670" t="s">
        <v>117</v>
      </c>
      <c r="J670">
        <v>104</v>
      </c>
      <c r="M670" t="s">
        <v>25</v>
      </c>
      <c r="N670">
        <f>SUM(Table714[[#This Row],[Mitigation ($ million)]], Table714[[#This Row],[Adaptation ($ million)]])</f>
        <v>22.7</v>
      </c>
      <c r="P670">
        <v>22.7</v>
      </c>
      <c r="S670" s="21" t="s">
        <v>2959</v>
      </c>
      <c r="T670" s="1" t="s">
        <v>8796</v>
      </c>
    </row>
    <row r="671" spans="1:20" x14ac:dyDescent="0.25">
      <c r="A671" t="s">
        <v>8742</v>
      </c>
      <c r="B671" t="s">
        <v>66</v>
      </c>
      <c r="C671" t="s">
        <v>2957</v>
      </c>
      <c r="D671" t="s">
        <v>2956</v>
      </c>
      <c r="E671" s="2">
        <v>44917</v>
      </c>
      <c r="F671">
        <v>2022</v>
      </c>
      <c r="G671" t="s">
        <v>638</v>
      </c>
      <c r="H671" t="s">
        <v>150</v>
      </c>
      <c r="I671" t="s">
        <v>117</v>
      </c>
      <c r="M671" t="s">
        <v>25</v>
      </c>
      <c r="N671">
        <f>SUM(Table714[[#This Row],[Mitigation ($ million)]], Table714[[#This Row],[Adaptation ($ million)]])</f>
        <v>18.600000000000001</v>
      </c>
      <c r="P671">
        <v>18.600000000000001</v>
      </c>
      <c r="S671" s="21" t="s">
        <v>2959</v>
      </c>
      <c r="T671" s="1" t="s">
        <v>8796</v>
      </c>
    </row>
    <row r="672" spans="1:20" x14ac:dyDescent="0.25">
      <c r="A672" t="s">
        <v>8742</v>
      </c>
      <c r="B672" t="s">
        <v>66</v>
      </c>
      <c r="C672" t="s">
        <v>2957</v>
      </c>
      <c r="D672" t="s">
        <v>2956</v>
      </c>
      <c r="E672" s="2">
        <v>44917</v>
      </c>
      <c r="F672">
        <v>2022</v>
      </c>
      <c r="G672" t="s">
        <v>638</v>
      </c>
      <c r="H672" t="s">
        <v>93</v>
      </c>
      <c r="I672" t="s">
        <v>117</v>
      </c>
      <c r="M672" t="s">
        <v>25</v>
      </c>
      <c r="N672">
        <f>SUM(Table714[[#This Row],[Mitigation ($ million)]], Table714[[#This Row],[Adaptation ($ million)]])</f>
        <v>3.5</v>
      </c>
      <c r="P672">
        <v>3.5</v>
      </c>
      <c r="S672" s="21" t="s">
        <v>2959</v>
      </c>
      <c r="T672" s="1" t="s">
        <v>8796</v>
      </c>
    </row>
    <row r="673" spans="1:20" x14ac:dyDescent="0.25">
      <c r="A673" t="s">
        <v>8742</v>
      </c>
      <c r="B673" t="s">
        <v>66</v>
      </c>
      <c r="C673" t="s">
        <v>2957</v>
      </c>
      <c r="D673" t="s">
        <v>2956</v>
      </c>
      <c r="E673" s="2">
        <v>44917</v>
      </c>
      <c r="F673">
        <v>2022</v>
      </c>
      <c r="G673" t="s">
        <v>638</v>
      </c>
      <c r="H673" t="s">
        <v>93</v>
      </c>
      <c r="I673" t="s">
        <v>117</v>
      </c>
      <c r="M673" t="s">
        <v>25</v>
      </c>
      <c r="N673">
        <f>SUM(Table714[[#This Row],[Mitigation ($ million)]], Table714[[#This Row],[Adaptation ($ million)]])</f>
        <v>12.5</v>
      </c>
      <c r="P673">
        <v>12.5</v>
      </c>
      <c r="S673" s="21" t="s">
        <v>2959</v>
      </c>
      <c r="T673" s="1" t="s">
        <v>8796</v>
      </c>
    </row>
    <row r="674" spans="1:20" x14ac:dyDescent="0.25">
      <c r="A674" t="s">
        <v>8742</v>
      </c>
      <c r="B674" t="s">
        <v>66</v>
      </c>
      <c r="C674" t="s">
        <v>2964</v>
      </c>
      <c r="D674" t="s">
        <v>2963</v>
      </c>
      <c r="E674" s="2">
        <v>44917</v>
      </c>
      <c r="F674">
        <v>2022</v>
      </c>
      <c r="G674" t="s">
        <v>638</v>
      </c>
      <c r="H674" t="s">
        <v>93</v>
      </c>
      <c r="I674" t="s">
        <v>361</v>
      </c>
      <c r="J674">
        <v>36.119999999999997</v>
      </c>
      <c r="M674" t="s">
        <v>72</v>
      </c>
      <c r="N674">
        <f>SUM(Table714[[#This Row],[Mitigation ($ million)]], Table714[[#This Row],[Adaptation ($ million)]])</f>
        <v>2</v>
      </c>
      <c r="O674">
        <v>1.1000000000000001</v>
      </c>
      <c r="P674">
        <v>0.9</v>
      </c>
      <c r="S674" s="21" t="s">
        <v>2966</v>
      </c>
      <c r="T674" s="1" t="s">
        <v>8796</v>
      </c>
    </row>
    <row r="675" spans="1:20" x14ac:dyDescent="0.25">
      <c r="A675" t="s">
        <v>8742</v>
      </c>
      <c r="B675" t="s">
        <v>66</v>
      </c>
      <c r="C675" t="s">
        <v>2964</v>
      </c>
      <c r="D675" t="s">
        <v>2963</v>
      </c>
      <c r="E675" s="2">
        <v>44917</v>
      </c>
      <c r="F675">
        <v>2022</v>
      </c>
      <c r="G675" t="s">
        <v>638</v>
      </c>
      <c r="H675" t="s">
        <v>150</v>
      </c>
      <c r="I675" t="s">
        <v>361</v>
      </c>
      <c r="M675" t="s">
        <v>72</v>
      </c>
      <c r="N675">
        <f>SUM(Table714[[#This Row],[Mitigation ($ million)]], Table714[[#This Row],[Adaptation ($ million)]])</f>
        <v>0</v>
      </c>
      <c r="S675" s="21" t="s">
        <v>2966</v>
      </c>
      <c r="T675" s="1" t="s">
        <v>8796</v>
      </c>
    </row>
    <row r="676" spans="1:20" x14ac:dyDescent="0.25">
      <c r="A676" t="s">
        <v>8742</v>
      </c>
      <c r="B676" t="s">
        <v>66</v>
      </c>
      <c r="C676" t="s">
        <v>2986</v>
      </c>
      <c r="D676" t="s">
        <v>2985</v>
      </c>
      <c r="E676" s="2">
        <v>44917</v>
      </c>
      <c r="F676">
        <v>2022</v>
      </c>
      <c r="G676" t="s">
        <v>638</v>
      </c>
      <c r="H676" t="s">
        <v>93</v>
      </c>
      <c r="I676" t="s">
        <v>141</v>
      </c>
      <c r="J676">
        <v>79.02</v>
      </c>
      <c r="M676" t="s">
        <v>72</v>
      </c>
      <c r="N676">
        <f>SUM(Table714[[#This Row],[Mitigation ($ million)]], Table714[[#This Row],[Adaptation ($ million)]])</f>
        <v>39.99</v>
      </c>
      <c r="O676">
        <v>27.27</v>
      </c>
      <c r="P676">
        <v>12.72</v>
      </c>
      <c r="S676" s="21" t="s">
        <v>2989</v>
      </c>
      <c r="T676" s="1" t="s">
        <v>8796</v>
      </c>
    </row>
    <row r="677" spans="1:20" x14ac:dyDescent="0.25">
      <c r="A677" t="s">
        <v>8742</v>
      </c>
      <c r="B677" t="s">
        <v>66</v>
      </c>
      <c r="C677" t="s">
        <v>2986</v>
      </c>
      <c r="D677" t="s">
        <v>2985</v>
      </c>
      <c r="E677" s="2">
        <v>44917</v>
      </c>
      <c r="F677">
        <v>2022</v>
      </c>
      <c r="G677" t="s">
        <v>638</v>
      </c>
      <c r="H677" t="s">
        <v>93</v>
      </c>
      <c r="I677" t="s">
        <v>141</v>
      </c>
      <c r="M677" t="s">
        <v>72</v>
      </c>
      <c r="N677">
        <f>SUM(Table714[[#This Row],[Mitigation ($ million)]], Table714[[#This Row],[Adaptation ($ million)]])</f>
        <v>12</v>
      </c>
      <c r="O677">
        <v>12</v>
      </c>
      <c r="S677" s="21" t="s">
        <v>2989</v>
      </c>
      <c r="T677" s="1" t="s">
        <v>8796</v>
      </c>
    </row>
    <row r="678" spans="1:20" x14ac:dyDescent="0.25">
      <c r="A678" t="s">
        <v>8742</v>
      </c>
      <c r="B678" t="s">
        <v>66</v>
      </c>
      <c r="C678" t="s">
        <v>2986</v>
      </c>
      <c r="D678" t="s">
        <v>2985</v>
      </c>
      <c r="E678" s="2">
        <v>44917</v>
      </c>
      <c r="F678">
        <v>2022</v>
      </c>
      <c r="G678" t="s">
        <v>638</v>
      </c>
      <c r="H678" t="s">
        <v>93</v>
      </c>
      <c r="I678" t="s">
        <v>141</v>
      </c>
      <c r="M678" t="s">
        <v>72</v>
      </c>
      <c r="N678">
        <f>SUM(Table714[[#This Row],[Mitigation ($ million)]], Table714[[#This Row],[Adaptation ($ million)]])</f>
        <v>10</v>
      </c>
      <c r="O678">
        <v>6.82</v>
      </c>
      <c r="P678">
        <v>3.18</v>
      </c>
      <c r="S678" s="21" t="s">
        <v>2989</v>
      </c>
      <c r="T678" s="1" t="s">
        <v>8796</v>
      </c>
    </row>
    <row r="679" spans="1:20" x14ac:dyDescent="0.25">
      <c r="A679" t="s">
        <v>8742</v>
      </c>
      <c r="B679" t="s">
        <v>66</v>
      </c>
      <c r="C679" t="s">
        <v>2986</v>
      </c>
      <c r="D679" t="s">
        <v>2985</v>
      </c>
      <c r="E679" s="2">
        <v>44917</v>
      </c>
      <c r="F679">
        <v>2022</v>
      </c>
      <c r="G679" t="s">
        <v>638</v>
      </c>
      <c r="H679" t="s">
        <v>93</v>
      </c>
      <c r="I679" t="s">
        <v>141</v>
      </c>
      <c r="M679" t="s">
        <v>72</v>
      </c>
      <c r="N679">
        <f>SUM(Table714[[#This Row],[Mitigation ($ million)]], Table714[[#This Row],[Adaptation ($ million)]])</f>
        <v>6</v>
      </c>
      <c r="O679">
        <v>6</v>
      </c>
      <c r="S679" s="21" t="s">
        <v>2989</v>
      </c>
      <c r="T679" s="1" t="s">
        <v>8796</v>
      </c>
    </row>
    <row r="680" spans="1:20" x14ac:dyDescent="0.25">
      <c r="A680" t="s">
        <v>8742</v>
      </c>
      <c r="B680" t="s">
        <v>66</v>
      </c>
      <c r="C680" t="s">
        <v>2986</v>
      </c>
      <c r="D680" t="s">
        <v>2985</v>
      </c>
      <c r="E680" s="2">
        <v>44917</v>
      </c>
      <c r="F680">
        <v>2022</v>
      </c>
      <c r="G680" t="s">
        <v>638</v>
      </c>
      <c r="H680" t="s">
        <v>150</v>
      </c>
      <c r="I680" t="s">
        <v>141</v>
      </c>
      <c r="M680" t="s">
        <v>72</v>
      </c>
      <c r="N680">
        <f>SUM(Table714[[#This Row],[Mitigation ($ million)]], Table714[[#This Row],[Adaptation ($ million)]])</f>
        <v>5</v>
      </c>
      <c r="O680">
        <v>5</v>
      </c>
      <c r="S680" s="21" t="s">
        <v>2989</v>
      </c>
      <c r="T680" s="1" t="s">
        <v>8796</v>
      </c>
    </row>
    <row r="681" spans="1:20" x14ac:dyDescent="0.25">
      <c r="A681" t="s">
        <v>8742</v>
      </c>
      <c r="B681" t="s">
        <v>66</v>
      </c>
      <c r="C681" t="s">
        <v>2995</v>
      </c>
      <c r="D681" t="s">
        <v>2985</v>
      </c>
      <c r="E681" s="2">
        <v>44917</v>
      </c>
      <c r="F681">
        <v>2022</v>
      </c>
      <c r="G681" t="s">
        <v>638</v>
      </c>
      <c r="H681" t="s">
        <v>68</v>
      </c>
      <c r="I681" t="s">
        <v>141</v>
      </c>
      <c r="M681" t="s">
        <v>72</v>
      </c>
      <c r="N681">
        <f>SUM(Table714[[#This Row],[Mitigation ($ million)]], Table714[[#This Row],[Adaptation ($ million)]])</f>
        <v>1.2</v>
      </c>
      <c r="O681">
        <v>1.2</v>
      </c>
      <c r="S681" s="21" t="s">
        <v>2989</v>
      </c>
      <c r="T681" s="1" t="s">
        <v>8796</v>
      </c>
    </row>
    <row r="682" spans="1:20" x14ac:dyDescent="0.25">
      <c r="A682" t="s">
        <v>8742</v>
      </c>
      <c r="B682" t="s">
        <v>66</v>
      </c>
      <c r="C682" t="s">
        <v>2995</v>
      </c>
      <c r="D682" t="s">
        <v>2985</v>
      </c>
      <c r="E682" s="2">
        <v>44917</v>
      </c>
      <c r="F682">
        <v>2022</v>
      </c>
      <c r="G682" t="s">
        <v>638</v>
      </c>
      <c r="H682" t="s">
        <v>68</v>
      </c>
      <c r="I682" t="s">
        <v>141</v>
      </c>
      <c r="M682" t="s">
        <v>72</v>
      </c>
      <c r="N682">
        <f>SUM(Table714[[#This Row],[Mitigation ($ million)]], Table714[[#This Row],[Adaptation ($ million)]])</f>
        <v>0.5</v>
      </c>
      <c r="O682">
        <v>0.5</v>
      </c>
      <c r="S682" s="21" t="s">
        <v>2989</v>
      </c>
      <c r="T682" s="1" t="s">
        <v>8796</v>
      </c>
    </row>
    <row r="683" spans="1:20" x14ac:dyDescent="0.25">
      <c r="A683" t="s">
        <v>8742</v>
      </c>
      <c r="B683" t="s">
        <v>66</v>
      </c>
      <c r="C683" t="s">
        <v>3011</v>
      </c>
      <c r="D683" t="s">
        <v>3010</v>
      </c>
      <c r="E683" s="2">
        <v>44917</v>
      </c>
      <c r="F683">
        <v>2022</v>
      </c>
      <c r="G683" t="s">
        <v>638</v>
      </c>
      <c r="H683" t="s">
        <v>93</v>
      </c>
      <c r="I683" t="s">
        <v>132</v>
      </c>
      <c r="J683">
        <v>78.239999999999995</v>
      </c>
      <c r="M683" t="s">
        <v>72</v>
      </c>
      <c r="N683">
        <f>SUM(Table714[[#This Row],[Mitigation ($ million)]], Table714[[#This Row],[Adaptation ($ million)]])</f>
        <v>2.4900000000000002</v>
      </c>
      <c r="O683">
        <v>0.96</v>
      </c>
      <c r="P683">
        <v>1.53</v>
      </c>
      <c r="S683" s="21" t="s">
        <v>3013</v>
      </c>
      <c r="T683" s="1" t="s">
        <v>8796</v>
      </c>
    </row>
    <row r="684" spans="1:20" x14ac:dyDescent="0.25">
      <c r="A684" t="s">
        <v>8742</v>
      </c>
      <c r="B684" t="s">
        <v>66</v>
      </c>
      <c r="C684" t="s">
        <v>3023</v>
      </c>
      <c r="D684" t="s">
        <v>3022</v>
      </c>
      <c r="E684" s="2">
        <v>44917</v>
      </c>
      <c r="F684">
        <v>2022</v>
      </c>
      <c r="G684" t="s">
        <v>638</v>
      </c>
      <c r="H684" t="s">
        <v>93</v>
      </c>
      <c r="I684" t="s">
        <v>332</v>
      </c>
      <c r="J684">
        <v>50</v>
      </c>
      <c r="M684" t="s">
        <v>72</v>
      </c>
      <c r="N684">
        <f>SUM(Table714[[#This Row],[Mitigation ($ million)]], Table714[[#This Row],[Adaptation ($ million)]])</f>
        <v>10</v>
      </c>
      <c r="O684">
        <v>3.89</v>
      </c>
      <c r="P684">
        <v>6.11</v>
      </c>
      <c r="S684" s="21" t="s">
        <v>3025</v>
      </c>
      <c r="T684" s="1" t="s">
        <v>8796</v>
      </c>
    </row>
    <row r="685" spans="1:20" x14ac:dyDescent="0.25">
      <c r="A685" t="s">
        <v>8742</v>
      </c>
      <c r="B685" t="s">
        <v>91</v>
      </c>
      <c r="C685" t="s">
        <v>2654</v>
      </c>
      <c r="D685" t="s">
        <v>2653</v>
      </c>
      <c r="E685" s="2">
        <v>44917</v>
      </c>
      <c r="F685">
        <v>2022</v>
      </c>
      <c r="G685" t="s">
        <v>104</v>
      </c>
      <c r="H685" t="s">
        <v>2524</v>
      </c>
      <c r="I685" t="s">
        <v>128</v>
      </c>
      <c r="J685">
        <v>800</v>
      </c>
      <c r="M685" t="s">
        <v>24</v>
      </c>
      <c r="N685">
        <f>SUM(Table714[[#This Row],[Mitigation ($ million)]], Table714[[#This Row],[Adaptation ($ million)]])</f>
        <v>2.25</v>
      </c>
      <c r="O685">
        <v>2.25</v>
      </c>
      <c r="S685" s="21" t="s">
        <v>2657</v>
      </c>
      <c r="T685" s="1" t="s">
        <v>8796</v>
      </c>
    </row>
    <row r="686" spans="1:20" x14ac:dyDescent="0.25">
      <c r="A686" t="s">
        <v>8742</v>
      </c>
      <c r="B686" t="s">
        <v>66</v>
      </c>
      <c r="C686" t="s">
        <v>2489</v>
      </c>
      <c r="D686" t="s">
        <v>2488</v>
      </c>
      <c r="E686" s="2">
        <v>44917</v>
      </c>
      <c r="F686">
        <v>2022</v>
      </c>
      <c r="G686" t="s">
        <v>2491</v>
      </c>
      <c r="H686" t="s">
        <v>68</v>
      </c>
      <c r="I686" t="s">
        <v>126</v>
      </c>
      <c r="M686" t="s">
        <v>72</v>
      </c>
      <c r="N686">
        <f>SUM(Table714[[#This Row],[Mitigation ($ million)]], Table714[[#This Row],[Adaptation ($ million)]])</f>
        <v>0.5</v>
      </c>
      <c r="O686">
        <v>0.1</v>
      </c>
      <c r="P686">
        <v>0.4</v>
      </c>
      <c r="S686" s="21" t="s">
        <v>2492</v>
      </c>
      <c r="T686" s="1" t="s">
        <v>8796</v>
      </c>
    </row>
    <row r="687" spans="1:20" x14ac:dyDescent="0.25">
      <c r="A687" t="s">
        <v>8742</v>
      </c>
      <c r="B687" t="s">
        <v>66</v>
      </c>
      <c r="C687" t="s">
        <v>2489</v>
      </c>
      <c r="D687" t="s">
        <v>2488</v>
      </c>
      <c r="E687" s="2">
        <v>44917</v>
      </c>
      <c r="F687">
        <v>2022</v>
      </c>
      <c r="G687" t="s">
        <v>2491</v>
      </c>
      <c r="H687" t="s">
        <v>68</v>
      </c>
      <c r="I687" t="s">
        <v>117</v>
      </c>
      <c r="M687" t="s">
        <v>72</v>
      </c>
      <c r="N687">
        <f>SUM(Table714[[#This Row],[Mitigation ($ million)]], Table714[[#This Row],[Adaptation ($ million)]])</f>
        <v>2</v>
      </c>
      <c r="O687">
        <v>0.4</v>
      </c>
      <c r="P687">
        <v>1.6</v>
      </c>
      <c r="S687" s="21" t="s">
        <v>2492</v>
      </c>
      <c r="T687" s="1" t="s">
        <v>8796</v>
      </c>
    </row>
    <row r="688" spans="1:20" x14ac:dyDescent="0.25">
      <c r="A688" t="s">
        <v>8742</v>
      </c>
      <c r="B688" t="s">
        <v>66</v>
      </c>
      <c r="C688" t="s">
        <v>2489</v>
      </c>
      <c r="D688" t="s">
        <v>2488</v>
      </c>
      <c r="E688" s="2">
        <v>44917</v>
      </c>
      <c r="F688">
        <v>2022</v>
      </c>
      <c r="G688" t="s">
        <v>2491</v>
      </c>
      <c r="H688" t="s">
        <v>68</v>
      </c>
      <c r="I688" t="s">
        <v>126</v>
      </c>
      <c r="M688" t="s">
        <v>72</v>
      </c>
      <c r="N688">
        <f>SUM(Table714[[#This Row],[Mitigation ($ million)]], Table714[[#This Row],[Adaptation ($ million)]])</f>
        <v>4.1750000000000002E-2</v>
      </c>
      <c r="P688">
        <v>4.1750000000000002E-2</v>
      </c>
      <c r="S688" s="21" t="s">
        <v>2492</v>
      </c>
      <c r="T688" s="1" t="s">
        <v>8796</v>
      </c>
    </row>
    <row r="689" spans="1:20" x14ac:dyDescent="0.25">
      <c r="A689" t="s">
        <v>8742</v>
      </c>
      <c r="B689" t="s">
        <v>66</v>
      </c>
      <c r="C689" t="s">
        <v>2489</v>
      </c>
      <c r="D689" t="s">
        <v>2488</v>
      </c>
      <c r="E689" s="2">
        <v>44917</v>
      </c>
      <c r="F689">
        <v>2022</v>
      </c>
      <c r="G689" t="s">
        <v>2491</v>
      </c>
      <c r="H689" t="s">
        <v>68</v>
      </c>
      <c r="I689" t="s">
        <v>117</v>
      </c>
      <c r="M689" t="s">
        <v>72</v>
      </c>
      <c r="N689">
        <f>SUM(Table714[[#This Row],[Mitigation ($ million)]], Table714[[#This Row],[Adaptation ($ million)]])</f>
        <v>0.14174999999999999</v>
      </c>
      <c r="P689">
        <v>0.14174999999999999</v>
      </c>
      <c r="S689" s="21" t="s">
        <v>2492</v>
      </c>
      <c r="T689" s="1" t="s">
        <v>8796</v>
      </c>
    </row>
    <row r="690" spans="1:20" x14ac:dyDescent="0.25">
      <c r="A690" t="s">
        <v>8742</v>
      </c>
      <c r="B690" t="s">
        <v>66</v>
      </c>
      <c r="C690" t="s">
        <v>2268</v>
      </c>
      <c r="D690" t="s">
        <v>2267</v>
      </c>
      <c r="E690" s="2">
        <v>44917</v>
      </c>
      <c r="F690">
        <v>2022</v>
      </c>
      <c r="G690" t="s">
        <v>168</v>
      </c>
      <c r="H690" t="s">
        <v>68</v>
      </c>
      <c r="M690" t="s">
        <v>25</v>
      </c>
      <c r="N690">
        <f>SUM(Table714[[#This Row],[Mitigation ($ million)]], Table714[[#This Row],[Adaptation ($ million)]])</f>
        <v>0</v>
      </c>
      <c r="S690" s="21" t="s">
        <v>2271</v>
      </c>
      <c r="T690" s="1" t="s">
        <v>8796</v>
      </c>
    </row>
    <row r="691" spans="1:20" x14ac:dyDescent="0.25">
      <c r="A691" t="s">
        <v>8742</v>
      </c>
      <c r="B691" t="s">
        <v>66</v>
      </c>
      <c r="C691" t="s">
        <v>2708</v>
      </c>
      <c r="D691" t="s">
        <v>2711</v>
      </c>
      <c r="E691" s="2">
        <v>44918</v>
      </c>
      <c r="F691">
        <v>2022</v>
      </c>
      <c r="G691" t="s">
        <v>88</v>
      </c>
      <c r="H691" t="s">
        <v>150</v>
      </c>
      <c r="I691" t="s">
        <v>71</v>
      </c>
      <c r="J691">
        <v>2.2799999999999998</v>
      </c>
      <c r="M691" t="s">
        <v>25</v>
      </c>
      <c r="N691">
        <f>SUM(Table714[[#This Row],[Mitigation ($ million)]], Table714[[#This Row],[Adaptation ($ million)]])</f>
        <v>0.06</v>
      </c>
      <c r="P691">
        <v>0.06</v>
      </c>
      <c r="S691" s="21" t="s">
        <v>2713</v>
      </c>
      <c r="T691" s="1" t="s">
        <v>8796</v>
      </c>
    </row>
    <row r="692" spans="1:20" x14ac:dyDescent="0.25">
      <c r="A692" t="s">
        <v>8742</v>
      </c>
      <c r="B692" t="s">
        <v>66</v>
      </c>
      <c r="C692" t="s">
        <v>2411</v>
      </c>
      <c r="D692" t="s">
        <v>2410</v>
      </c>
      <c r="E692" s="2">
        <v>44918</v>
      </c>
      <c r="F692">
        <v>2022</v>
      </c>
      <c r="G692" t="s">
        <v>2413</v>
      </c>
      <c r="H692" t="s">
        <v>68</v>
      </c>
      <c r="I692" t="s">
        <v>141</v>
      </c>
      <c r="J692">
        <v>1.5</v>
      </c>
      <c r="M692" t="s">
        <v>24</v>
      </c>
      <c r="N692">
        <f>SUM(Table714[[#This Row],[Mitigation ($ million)]], Table714[[#This Row],[Adaptation ($ million)]])</f>
        <v>1.5</v>
      </c>
      <c r="O692">
        <v>1.5</v>
      </c>
      <c r="S692" s="21" t="s">
        <v>2414</v>
      </c>
      <c r="T692" s="1" t="s">
        <v>8796</v>
      </c>
    </row>
    <row r="693" spans="1:20" x14ac:dyDescent="0.25">
      <c r="A693" t="s">
        <v>8742</v>
      </c>
      <c r="B693" t="s">
        <v>66</v>
      </c>
      <c r="C693" t="s">
        <v>2339</v>
      </c>
      <c r="D693" t="s">
        <v>2338</v>
      </c>
      <c r="E693" s="2">
        <v>44918</v>
      </c>
      <c r="F693">
        <v>2022</v>
      </c>
      <c r="G693" t="s">
        <v>216</v>
      </c>
      <c r="H693" t="s">
        <v>93</v>
      </c>
      <c r="I693" t="s">
        <v>361</v>
      </c>
      <c r="J693">
        <v>631.45899999999995</v>
      </c>
      <c r="M693" t="s">
        <v>72</v>
      </c>
      <c r="N693">
        <f>SUM(Table714[[#This Row],[Mitigation ($ million)]], Table714[[#This Row],[Adaptation ($ million)]])</f>
        <v>2.76</v>
      </c>
      <c r="O693">
        <v>0.86</v>
      </c>
      <c r="P693">
        <v>1.9</v>
      </c>
      <c r="S693" s="21" t="s">
        <v>2341</v>
      </c>
      <c r="T693" s="1" t="s">
        <v>8796</v>
      </c>
    </row>
    <row r="694" spans="1:20" x14ac:dyDescent="0.25">
      <c r="A694" t="s">
        <v>8742</v>
      </c>
      <c r="B694" t="s">
        <v>66</v>
      </c>
      <c r="C694" t="s">
        <v>2798</v>
      </c>
      <c r="D694" t="s">
        <v>2797</v>
      </c>
      <c r="E694" s="2">
        <v>44918</v>
      </c>
      <c r="F694">
        <v>2022</v>
      </c>
      <c r="G694" t="s">
        <v>88</v>
      </c>
      <c r="H694" t="s">
        <v>93</v>
      </c>
      <c r="I694" t="s">
        <v>84</v>
      </c>
      <c r="J694">
        <v>350</v>
      </c>
      <c r="M694" t="s">
        <v>24</v>
      </c>
      <c r="N694">
        <f>SUM(Table714[[#This Row],[Mitigation ($ million)]], Table714[[#This Row],[Adaptation ($ million)]])</f>
        <v>113.6</v>
      </c>
      <c r="O694">
        <v>113.6</v>
      </c>
      <c r="S694" s="21" t="s">
        <v>2800</v>
      </c>
      <c r="T694" s="1" t="s">
        <v>8796</v>
      </c>
    </row>
    <row r="695" spans="1:20" x14ac:dyDescent="0.25">
      <c r="A695" t="s">
        <v>8742</v>
      </c>
      <c r="B695" t="s">
        <v>66</v>
      </c>
      <c r="C695" t="s">
        <v>3046</v>
      </c>
      <c r="D695" t="s">
        <v>3045</v>
      </c>
      <c r="E695" s="2">
        <v>44918</v>
      </c>
      <c r="F695">
        <v>2022</v>
      </c>
      <c r="G695" t="s">
        <v>3047</v>
      </c>
      <c r="H695" t="s">
        <v>68</v>
      </c>
      <c r="I695" t="s">
        <v>141</v>
      </c>
      <c r="J695">
        <v>1.35</v>
      </c>
      <c r="M695" t="s">
        <v>72</v>
      </c>
      <c r="N695">
        <f>SUM(Table714[[#This Row],[Mitigation ($ million)]], Table714[[#This Row],[Adaptation ($ million)]])</f>
        <v>1.05</v>
      </c>
      <c r="O695">
        <v>0.71250000000000002</v>
      </c>
      <c r="P695">
        <v>0.33750000000000002</v>
      </c>
      <c r="S695" s="21" t="s">
        <v>3048</v>
      </c>
      <c r="T695" s="1" t="s">
        <v>8796</v>
      </c>
    </row>
    <row r="696" spans="1:20" x14ac:dyDescent="0.25">
      <c r="A696" t="s">
        <v>8742</v>
      </c>
      <c r="B696" t="s">
        <v>66</v>
      </c>
      <c r="C696" t="s">
        <v>3046</v>
      </c>
      <c r="D696" t="s">
        <v>3045</v>
      </c>
      <c r="E696" s="2">
        <v>44918</v>
      </c>
      <c r="F696">
        <v>2022</v>
      </c>
      <c r="G696" t="s">
        <v>3047</v>
      </c>
      <c r="H696" t="s">
        <v>68</v>
      </c>
      <c r="I696" t="s">
        <v>332</v>
      </c>
      <c r="M696" t="s">
        <v>72</v>
      </c>
      <c r="N696">
        <f>SUM(Table714[[#This Row],[Mitigation ($ million)]], Table714[[#This Row],[Adaptation ($ million)]])</f>
        <v>0.3</v>
      </c>
      <c r="O696">
        <v>0.15</v>
      </c>
      <c r="P696">
        <v>0.15</v>
      </c>
      <c r="S696" s="21" t="s">
        <v>3048</v>
      </c>
      <c r="T696" s="1" t="s">
        <v>8796</v>
      </c>
    </row>
    <row r="697" spans="1:20" x14ac:dyDescent="0.25">
      <c r="A697" t="s">
        <v>8742</v>
      </c>
      <c r="B697" t="s">
        <v>66</v>
      </c>
      <c r="C697" t="s">
        <v>2372</v>
      </c>
      <c r="D697" t="s">
        <v>2371</v>
      </c>
      <c r="E697" s="2">
        <v>44918</v>
      </c>
      <c r="F697">
        <v>2022</v>
      </c>
      <c r="G697" t="s">
        <v>430</v>
      </c>
      <c r="H697" t="s">
        <v>68</v>
      </c>
      <c r="J697">
        <v>1.9</v>
      </c>
      <c r="M697" t="s">
        <v>25</v>
      </c>
      <c r="N697">
        <f>SUM(Table714[[#This Row],[Mitigation ($ million)]], Table714[[#This Row],[Adaptation ($ million)]])</f>
        <v>0</v>
      </c>
      <c r="S697" s="21" t="s">
        <v>2373</v>
      </c>
      <c r="T697" s="1" t="s">
        <v>8796</v>
      </c>
    </row>
    <row r="698" spans="1:20" x14ac:dyDescent="0.25">
      <c r="A698" t="s">
        <v>8742</v>
      </c>
      <c r="B698" t="s">
        <v>66</v>
      </c>
      <c r="C698" t="s">
        <v>2372</v>
      </c>
      <c r="D698" t="s">
        <v>2371</v>
      </c>
      <c r="E698" s="2">
        <v>44918</v>
      </c>
      <c r="F698">
        <v>2022</v>
      </c>
      <c r="G698" t="s">
        <v>430</v>
      </c>
      <c r="H698" t="s">
        <v>68</v>
      </c>
      <c r="I698" t="s">
        <v>71</v>
      </c>
      <c r="M698" t="s">
        <v>25</v>
      </c>
      <c r="N698">
        <f>SUM(Table714[[#This Row],[Mitigation ($ million)]], Table714[[#This Row],[Adaptation ($ million)]])</f>
        <v>0.7</v>
      </c>
      <c r="P698">
        <v>0.7</v>
      </c>
      <c r="S698" s="21" t="s">
        <v>2373</v>
      </c>
      <c r="T698" s="1" t="s">
        <v>8796</v>
      </c>
    </row>
    <row r="699" spans="1:20" x14ac:dyDescent="0.25">
      <c r="A699" t="s">
        <v>8742</v>
      </c>
      <c r="B699" t="s">
        <v>66</v>
      </c>
      <c r="C699" t="s">
        <v>2372</v>
      </c>
      <c r="D699" t="s">
        <v>2371</v>
      </c>
      <c r="E699" s="2">
        <v>44918</v>
      </c>
      <c r="F699">
        <v>2022</v>
      </c>
      <c r="G699" t="s">
        <v>430</v>
      </c>
      <c r="H699" t="s">
        <v>68</v>
      </c>
      <c r="I699" t="s">
        <v>84</v>
      </c>
      <c r="M699" t="s">
        <v>25</v>
      </c>
      <c r="N699">
        <f>SUM(Table714[[#This Row],[Mitigation ($ million)]], Table714[[#This Row],[Adaptation ($ million)]])</f>
        <v>0.05</v>
      </c>
      <c r="P699">
        <v>0.05</v>
      </c>
      <c r="S699" s="21" t="s">
        <v>2373</v>
      </c>
      <c r="T699" s="1" t="s">
        <v>8796</v>
      </c>
    </row>
    <row r="700" spans="1:20" x14ac:dyDescent="0.25">
      <c r="A700" t="s">
        <v>8742</v>
      </c>
      <c r="B700" t="s">
        <v>66</v>
      </c>
      <c r="C700" t="s">
        <v>2372</v>
      </c>
      <c r="D700" t="s">
        <v>2371</v>
      </c>
      <c r="E700" s="2">
        <v>44918</v>
      </c>
      <c r="F700">
        <v>2022</v>
      </c>
      <c r="G700" t="s">
        <v>430</v>
      </c>
      <c r="H700" t="s">
        <v>68</v>
      </c>
      <c r="I700" t="s">
        <v>141</v>
      </c>
      <c r="M700" t="s">
        <v>25</v>
      </c>
      <c r="N700">
        <f>SUM(Table714[[#This Row],[Mitigation ($ million)]], Table714[[#This Row],[Adaptation ($ million)]])</f>
        <v>0.05</v>
      </c>
      <c r="P700">
        <v>0.05</v>
      </c>
      <c r="S700" s="21" t="s">
        <v>2373</v>
      </c>
      <c r="T700" s="1" t="s">
        <v>8796</v>
      </c>
    </row>
    <row r="701" spans="1:20" x14ac:dyDescent="0.25">
      <c r="A701" t="s">
        <v>8742</v>
      </c>
      <c r="B701" t="s">
        <v>66</v>
      </c>
      <c r="C701" t="s">
        <v>2372</v>
      </c>
      <c r="D701" t="s">
        <v>2371</v>
      </c>
      <c r="E701" s="2">
        <v>44918</v>
      </c>
      <c r="F701">
        <v>2022</v>
      </c>
      <c r="G701" t="s">
        <v>430</v>
      </c>
      <c r="H701" t="s">
        <v>68</v>
      </c>
      <c r="I701" t="s">
        <v>475</v>
      </c>
      <c r="M701" t="s">
        <v>25</v>
      </c>
      <c r="N701">
        <f>SUM(Table714[[#This Row],[Mitigation ($ million)]], Table714[[#This Row],[Adaptation ($ million)]])</f>
        <v>0.1</v>
      </c>
      <c r="P701">
        <v>0.1</v>
      </c>
      <c r="S701" s="21" t="s">
        <v>2373</v>
      </c>
      <c r="T701" s="1" t="s">
        <v>8796</v>
      </c>
    </row>
    <row r="702" spans="1:20" x14ac:dyDescent="0.25">
      <c r="A702" t="s">
        <v>8742</v>
      </c>
      <c r="B702" t="s">
        <v>66</v>
      </c>
      <c r="C702" t="s">
        <v>2666</v>
      </c>
      <c r="D702" t="s">
        <v>2665</v>
      </c>
      <c r="E702" s="2">
        <v>44921</v>
      </c>
      <c r="F702">
        <v>2022</v>
      </c>
      <c r="G702" t="s">
        <v>79</v>
      </c>
      <c r="H702" t="s">
        <v>93</v>
      </c>
      <c r="I702" t="s">
        <v>84</v>
      </c>
      <c r="J702">
        <v>222.75</v>
      </c>
      <c r="M702" t="s">
        <v>72</v>
      </c>
      <c r="N702">
        <f>SUM(Table714[[#This Row],[Mitigation ($ million)]], Table714[[#This Row],[Adaptation ($ million)]])</f>
        <v>60.25</v>
      </c>
      <c r="O702">
        <v>7.0000000000000007E-2</v>
      </c>
      <c r="P702">
        <v>60.18</v>
      </c>
      <c r="S702" s="21" t="s">
        <v>2668</v>
      </c>
      <c r="T702" s="1" t="s">
        <v>8796</v>
      </c>
    </row>
    <row r="703" spans="1:20" x14ac:dyDescent="0.25">
      <c r="A703" t="s">
        <v>8742</v>
      </c>
      <c r="B703" t="s">
        <v>66</v>
      </c>
      <c r="C703" t="s">
        <v>2683</v>
      </c>
      <c r="D703" t="s">
        <v>2682</v>
      </c>
      <c r="E703" s="2">
        <v>44921</v>
      </c>
      <c r="F703">
        <v>2022</v>
      </c>
      <c r="G703" t="s">
        <v>79</v>
      </c>
      <c r="H703" t="s">
        <v>93</v>
      </c>
      <c r="I703" t="s">
        <v>128</v>
      </c>
      <c r="J703">
        <v>695.72500000000002</v>
      </c>
      <c r="M703" t="s">
        <v>72</v>
      </c>
      <c r="N703">
        <f>SUM(Table714[[#This Row],[Mitigation ($ million)]], Table714[[#This Row],[Adaptation ($ million)]])</f>
        <v>41.58</v>
      </c>
      <c r="O703">
        <v>15.35</v>
      </c>
      <c r="P703">
        <v>26.23</v>
      </c>
      <c r="S703" s="21" t="s">
        <v>2685</v>
      </c>
      <c r="T703" s="1" t="s">
        <v>8796</v>
      </c>
    </row>
    <row r="704" spans="1:20" x14ac:dyDescent="0.25">
      <c r="A704" t="s">
        <v>8742</v>
      </c>
      <c r="B704" t="s">
        <v>66</v>
      </c>
      <c r="C704" t="s">
        <v>2683</v>
      </c>
      <c r="D704" t="s">
        <v>2682</v>
      </c>
      <c r="E704" s="2">
        <v>44921</v>
      </c>
      <c r="F704">
        <v>2022</v>
      </c>
      <c r="G704" t="s">
        <v>79</v>
      </c>
      <c r="H704" t="s">
        <v>93</v>
      </c>
      <c r="I704" t="s">
        <v>128</v>
      </c>
      <c r="M704" t="s">
        <v>72</v>
      </c>
      <c r="N704">
        <f>SUM(Table714[[#This Row],[Mitigation ($ million)]], Table714[[#This Row],[Adaptation ($ million)]])</f>
        <v>12.799999999999999</v>
      </c>
      <c r="O704">
        <v>11.2</v>
      </c>
      <c r="P704">
        <v>1.6</v>
      </c>
      <c r="S704" s="21" t="s">
        <v>2685</v>
      </c>
      <c r="T704" s="1" t="s">
        <v>8796</v>
      </c>
    </row>
    <row r="705" spans="1:20" x14ac:dyDescent="0.25">
      <c r="A705" t="s">
        <v>8742</v>
      </c>
      <c r="B705" t="s">
        <v>66</v>
      </c>
      <c r="C705" t="s">
        <v>2802</v>
      </c>
      <c r="D705" t="s">
        <v>2801</v>
      </c>
      <c r="E705" s="2">
        <v>44921</v>
      </c>
      <c r="F705">
        <v>2022</v>
      </c>
      <c r="G705" t="s">
        <v>79</v>
      </c>
      <c r="H705" t="s">
        <v>93</v>
      </c>
      <c r="I705" t="s">
        <v>71</v>
      </c>
      <c r="J705">
        <v>310</v>
      </c>
      <c r="M705" t="s">
        <v>72</v>
      </c>
      <c r="N705">
        <f>SUM(Table714[[#This Row],[Mitigation ($ million)]], Table714[[#This Row],[Adaptation ($ million)]])</f>
        <v>62</v>
      </c>
      <c r="P705">
        <v>62</v>
      </c>
      <c r="S705" s="21" t="s">
        <v>2804</v>
      </c>
      <c r="T705" s="1" t="s">
        <v>8796</v>
      </c>
    </row>
    <row r="706" spans="1:20" x14ac:dyDescent="0.25">
      <c r="A706" t="s">
        <v>8742</v>
      </c>
      <c r="B706" t="s">
        <v>66</v>
      </c>
      <c r="C706" t="s">
        <v>2802</v>
      </c>
      <c r="D706" t="s">
        <v>2801</v>
      </c>
      <c r="E706" s="2">
        <v>44921</v>
      </c>
      <c r="F706">
        <v>2022</v>
      </c>
      <c r="G706" t="s">
        <v>79</v>
      </c>
      <c r="H706" t="s">
        <v>93</v>
      </c>
      <c r="I706" t="s">
        <v>84</v>
      </c>
      <c r="M706" t="s">
        <v>72</v>
      </c>
      <c r="N706">
        <f>SUM(Table714[[#This Row],[Mitigation ($ million)]], Table714[[#This Row],[Adaptation ($ million)]])</f>
        <v>22</v>
      </c>
      <c r="P706">
        <v>22</v>
      </c>
      <c r="S706" s="21" t="s">
        <v>2804</v>
      </c>
      <c r="T706" s="1" t="s">
        <v>8796</v>
      </c>
    </row>
    <row r="707" spans="1:20" x14ac:dyDescent="0.25">
      <c r="A707" t="s">
        <v>8742</v>
      </c>
      <c r="B707" t="s">
        <v>66</v>
      </c>
      <c r="C707" t="s">
        <v>2802</v>
      </c>
      <c r="D707" t="s">
        <v>2801</v>
      </c>
      <c r="E707" s="2">
        <v>44921</v>
      </c>
      <c r="F707">
        <v>2022</v>
      </c>
      <c r="G707" t="s">
        <v>79</v>
      </c>
      <c r="H707" t="s">
        <v>93</v>
      </c>
      <c r="I707" t="s">
        <v>71</v>
      </c>
      <c r="M707" t="s">
        <v>72</v>
      </c>
      <c r="N707">
        <f>SUM(Table714[[#This Row],[Mitigation ($ million)]], Table714[[#This Row],[Adaptation ($ million)]])</f>
        <v>105.9</v>
      </c>
      <c r="O707">
        <v>1.2</v>
      </c>
      <c r="P707">
        <v>104.7</v>
      </c>
      <c r="S707" s="21" t="s">
        <v>2804</v>
      </c>
      <c r="T707" s="1" t="s">
        <v>8796</v>
      </c>
    </row>
    <row r="708" spans="1:20" x14ac:dyDescent="0.25">
      <c r="A708" t="s">
        <v>8742</v>
      </c>
      <c r="B708" t="s">
        <v>66</v>
      </c>
      <c r="C708" t="s">
        <v>2802</v>
      </c>
      <c r="D708" t="s">
        <v>2801</v>
      </c>
      <c r="E708" s="2">
        <v>44921</v>
      </c>
      <c r="F708">
        <v>2022</v>
      </c>
      <c r="G708" t="s">
        <v>79</v>
      </c>
      <c r="H708" t="s">
        <v>93</v>
      </c>
      <c r="I708" t="s">
        <v>84</v>
      </c>
      <c r="M708" t="s">
        <v>72</v>
      </c>
      <c r="N708">
        <f>SUM(Table714[[#This Row],[Mitigation ($ million)]], Table714[[#This Row],[Adaptation ($ million)]])</f>
        <v>33.299999999999997</v>
      </c>
      <c r="P708">
        <v>33.299999999999997</v>
      </c>
      <c r="S708" s="21" t="s">
        <v>2804</v>
      </c>
      <c r="T708" s="1" t="s">
        <v>8796</v>
      </c>
    </row>
    <row r="709" spans="1:20" x14ac:dyDescent="0.25">
      <c r="A709" t="s">
        <v>8742</v>
      </c>
      <c r="B709" t="s">
        <v>66</v>
      </c>
      <c r="C709" t="s">
        <v>2802</v>
      </c>
      <c r="D709" t="s">
        <v>2801</v>
      </c>
      <c r="E709" s="2">
        <v>44921</v>
      </c>
      <c r="F709">
        <v>2022</v>
      </c>
      <c r="G709" t="s">
        <v>79</v>
      </c>
      <c r="H709" t="s">
        <v>150</v>
      </c>
      <c r="I709" t="s">
        <v>71</v>
      </c>
      <c r="M709" t="s">
        <v>72</v>
      </c>
      <c r="N709">
        <f>SUM(Table714[[#This Row],[Mitigation ($ million)]], Table714[[#This Row],[Adaptation ($ million)]])</f>
        <v>4</v>
      </c>
      <c r="P709">
        <v>4</v>
      </c>
      <c r="S709" s="21" t="s">
        <v>2804</v>
      </c>
      <c r="T709" s="1" t="s">
        <v>8796</v>
      </c>
    </row>
    <row r="710" spans="1:20" x14ac:dyDescent="0.25">
      <c r="A710" t="s">
        <v>8742</v>
      </c>
      <c r="B710" t="s">
        <v>66</v>
      </c>
      <c r="C710" t="s">
        <v>2704</v>
      </c>
      <c r="D710" t="s">
        <v>2703</v>
      </c>
      <c r="E710" s="2">
        <v>44922</v>
      </c>
      <c r="F710">
        <v>2022</v>
      </c>
      <c r="G710" t="s">
        <v>88</v>
      </c>
      <c r="H710" t="s">
        <v>93</v>
      </c>
      <c r="I710" t="s">
        <v>71</v>
      </c>
      <c r="J710">
        <v>193.5</v>
      </c>
      <c r="M710" t="s">
        <v>72</v>
      </c>
      <c r="N710">
        <f>SUM(Table714[[#This Row],[Mitigation ($ million)]], Table714[[#This Row],[Adaptation ($ million)]])</f>
        <v>64.069999999999993</v>
      </c>
      <c r="O710">
        <v>31.32</v>
      </c>
      <c r="P710">
        <v>32.75</v>
      </c>
      <c r="S710" s="21" t="s">
        <v>2706</v>
      </c>
      <c r="T710" s="1" t="s">
        <v>8796</v>
      </c>
    </row>
    <row r="711" spans="1:20" x14ac:dyDescent="0.25">
      <c r="A711" t="s">
        <v>8742</v>
      </c>
      <c r="B711" t="s">
        <v>66</v>
      </c>
      <c r="C711" t="s">
        <v>2719</v>
      </c>
      <c r="D711" t="s">
        <v>2718</v>
      </c>
      <c r="E711" s="2">
        <v>44922</v>
      </c>
      <c r="F711">
        <v>2022</v>
      </c>
      <c r="G711" t="s">
        <v>424</v>
      </c>
      <c r="H711" t="s">
        <v>93</v>
      </c>
      <c r="I711" t="s">
        <v>132</v>
      </c>
      <c r="J711">
        <v>3584.7</v>
      </c>
      <c r="M711" t="s">
        <v>25</v>
      </c>
      <c r="N711">
        <f>SUM(Table714[[#This Row],[Mitigation ($ million)]], Table714[[#This Row],[Adaptation ($ million)]])</f>
        <v>35</v>
      </c>
      <c r="P711">
        <v>35</v>
      </c>
      <c r="S711" s="21" t="s">
        <v>2722</v>
      </c>
      <c r="T711" s="1" t="s">
        <v>8796</v>
      </c>
    </row>
    <row r="712" spans="1:20" x14ac:dyDescent="0.25">
      <c r="A712" t="s">
        <v>8742</v>
      </c>
      <c r="B712" t="s">
        <v>66</v>
      </c>
      <c r="C712" t="s">
        <v>2208</v>
      </c>
      <c r="D712" t="s">
        <v>2207</v>
      </c>
      <c r="E712" s="2">
        <v>44922</v>
      </c>
      <c r="F712">
        <v>2022</v>
      </c>
      <c r="G712" t="s">
        <v>2210</v>
      </c>
      <c r="H712" t="s">
        <v>68</v>
      </c>
      <c r="I712" t="s">
        <v>117</v>
      </c>
      <c r="J712">
        <v>0.41499999999999998</v>
      </c>
      <c r="M712" t="s">
        <v>25</v>
      </c>
      <c r="N712">
        <f>SUM(Table714[[#This Row],[Mitigation ($ million)]], Table714[[#This Row],[Adaptation ($ million)]])</f>
        <v>0.1</v>
      </c>
      <c r="P712">
        <v>0.1</v>
      </c>
      <c r="S712" s="21" t="s">
        <v>2211</v>
      </c>
      <c r="T712" s="1" t="s">
        <v>8796</v>
      </c>
    </row>
    <row r="713" spans="1:20" x14ac:dyDescent="0.25">
      <c r="A713" t="s">
        <v>8742</v>
      </c>
      <c r="B713" t="s">
        <v>66</v>
      </c>
      <c r="C713" t="s">
        <v>2793</v>
      </c>
      <c r="D713" t="s">
        <v>2792</v>
      </c>
      <c r="E713" s="2">
        <v>44922</v>
      </c>
      <c r="F713">
        <v>2022</v>
      </c>
      <c r="G713" t="s">
        <v>424</v>
      </c>
      <c r="H713" t="s">
        <v>150</v>
      </c>
      <c r="I713" t="s">
        <v>126</v>
      </c>
      <c r="J713">
        <v>19.5</v>
      </c>
      <c r="M713" t="s">
        <v>72</v>
      </c>
      <c r="N713">
        <f>SUM(Table714[[#This Row],[Mitigation ($ million)]], Table714[[#This Row],[Adaptation ($ million)]])</f>
        <v>0.80338500000000002</v>
      </c>
      <c r="O713">
        <v>0.25294499999999998</v>
      </c>
      <c r="P713">
        <v>0.55044000000000004</v>
      </c>
      <c r="S713" s="21" t="s">
        <v>2795</v>
      </c>
      <c r="T713" s="1" t="s">
        <v>8796</v>
      </c>
    </row>
    <row r="714" spans="1:20" x14ac:dyDescent="0.25">
      <c r="A714" t="s">
        <v>8742</v>
      </c>
      <c r="B714" t="s">
        <v>66</v>
      </c>
      <c r="C714" t="s">
        <v>2826</v>
      </c>
      <c r="D714" t="s">
        <v>2825</v>
      </c>
      <c r="E714" s="2">
        <v>44922</v>
      </c>
      <c r="F714">
        <v>2022</v>
      </c>
      <c r="G714" t="s">
        <v>698</v>
      </c>
      <c r="H714" t="s">
        <v>68</v>
      </c>
      <c r="I714" t="s">
        <v>141</v>
      </c>
      <c r="J714">
        <v>1</v>
      </c>
      <c r="M714" t="s">
        <v>72</v>
      </c>
      <c r="N714">
        <f>SUM(Table714[[#This Row],[Mitigation ($ million)]], Table714[[#This Row],[Adaptation ($ million)]])</f>
        <v>1</v>
      </c>
      <c r="O714">
        <v>0.8</v>
      </c>
      <c r="P714">
        <v>0.2</v>
      </c>
      <c r="S714" s="21" t="s">
        <v>2827</v>
      </c>
      <c r="T714" s="1" t="s">
        <v>8796</v>
      </c>
    </row>
    <row r="715" spans="1:20" x14ac:dyDescent="0.25">
      <c r="A715" t="s">
        <v>8742</v>
      </c>
      <c r="B715" t="s">
        <v>66</v>
      </c>
      <c r="C715" t="s">
        <v>2922</v>
      </c>
      <c r="D715" t="s">
        <v>2921</v>
      </c>
      <c r="E715" s="2">
        <v>44923</v>
      </c>
      <c r="F715">
        <v>2022</v>
      </c>
      <c r="G715" t="s">
        <v>113</v>
      </c>
      <c r="H715" t="s">
        <v>93</v>
      </c>
      <c r="I715" t="s">
        <v>141</v>
      </c>
      <c r="J715">
        <v>867</v>
      </c>
      <c r="M715" t="s">
        <v>72</v>
      </c>
      <c r="N715">
        <f>SUM(Table714[[#This Row],[Mitigation ($ million)]], Table714[[#This Row],[Adaptation ($ million)]])</f>
        <v>322.19</v>
      </c>
      <c r="O715">
        <v>314.38</v>
      </c>
      <c r="P715">
        <v>7.81</v>
      </c>
      <c r="S715" s="21" t="s">
        <v>2924</v>
      </c>
      <c r="T715" s="1" t="s">
        <v>8796</v>
      </c>
    </row>
    <row r="716" spans="1:20" x14ac:dyDescent="0.25">
      <c r="A716" t="s">
        <v>8742</v>
      </c>
      <c r="B716" t="s">
        <v>66</v>
      </c>
      <c r="C716" t="s">
        <v>2922</v>
      </c>
      <c r="D716" t="s">
        <v>2921</v>
      </c>
      <c r="E716" s="2">
        <v>44923</v>
      </c>
      <c r="F716">
        <v>2022</v>
      </c>
      <c r="G716" t="s">
        <v>113</v>
      </c>
      <c r="H716" t="s">
        <v>93</v>
      </c>
      <c r="I716" t="s">
        <v>141</v>
      </c>
      <c r="M716" t="s">
        <v>72</v>
      </c>
      <c r="N716">
        <f>SUM(Table714[[#This Row],[Mitigation ($ million)]], Table714[[#This Row],[Adaptation ($ million)]])</f>
        <v>9.66</v>
      </c>
      <c r="O716">
        <v>9.43</v>
      </c>
      <c r="P716">
        <v>0.23</v>
      </c>
      <c r="S716" s="21" t="s">
        <v>2924</v>
      </c>
      <c r="T716" s="1" t="s">
        <v>8796</v>
      </c>
    </row>
    <row r="717" spans="1:20" x14ac:dyDescent="0.25">
      <c r="A717" t="s">
        <v>8742</v>
      </c>
      <c r="B717" t="s">
        <v>66</v>
      </c>
      <c r="C717" t="s">
        <v>2927</v>
      </c>
      <c r="D717" t="s">
        <v>2926</v>
      </c>
      <c r="E717" s="2">
        <v>44923</v>
      </c>
      <c r="F717">
        <v>2022</v>
      </c>
      <c r="G717" t="s">
        <v>122</v>
      </c>
      <c r="H717" t="s">
        <v>68</v>
      </c>
      <c r="I717" t="s">
        <v>71</v>
      </c>
      <c r="J717">
        <v>1</v>
      </c>
      <c r="M717" t="s">
        <v>72</v>
      </c>
      <c r="N717">
        <f>SUM(Table714[[#This Row],[Mitigation ($ million)]], Table714[[#This Row],[Adaptation ($ million)]])</f>
        <v>0.08</v>
      </c>
      <c r="O717">
        <v>0.04</v>
      </c>
      <c r="P717">
        <v>0.04</v>
      </c>
      <c r="S717" s="21" t="s">
        <v>2929</v>
      </c>
      <c r="T717" s="1" t="s">
        <v>8796</v>
      </c>
    </row>
    <row r="718" spans="1:20" x14ac:dyDescent="0.25">
      <c r="A718" t="s">
        <v>8742</v>
      </c>
      <c r="B718" t="s">
        <v>66</v>
      </c>
      <c r="C718" t="s">
        <v>2927</v>
      </c>
      <c r="D718" t="s">
        <v>2926</v>
      </c>
      <c r="E718" s="2">
        <v>44923</v>
      </c>
      <c r="F718">
        <v>2022</v>
      </c>
      <c r="G718" t="s">
        <v>122</v>
      </c>
      <c r="H718" t="s">
        <v>68</v>
      </c>
      <c r="I718" t="s">
        <v>84</v>
      </c>
      <c r="M718" t="s">
        <v>72</v>
      </c>
      <c r="N718">
        <f>SUM(Table714[[#This Row],[Mitigation ($ million)]], Table714[[#This Row],[Adaptation ($ million)]])</f>
        <v>0.64</v>
      </c>
      <c r="O718">
        <v>0.32</v>
      </c>
      <c r="P718">
        <v>0.32</v>
      </c>
      <c r="S718" s="21" t="s">
        <v>2929</v>
      </c>
      <c r="T718" s="1" t="s">
        <v>8796</v>
      </c>
    </row>
    <row r="719" spans="1:20" x14ac:dyDescent="0.25">
      <c r="A719" t="s">
        <v>8742</v>
      </c>
      <c r="B719" t="s">
        <v>66</v>
      </c>
      <c r="C719" t="s">
        <v>2927</v>
      </c>
      <c r="D719" t="s">
        <v>2926</v>
      </c>
      <c r="E719" s="2">
        <v>44923</v>
      </c>
      <c r="F719">
        <v>2022</v>
      </c>
      <c r="G719" t="s">
        <v>122</v>
      </c>
      <c r="H719" t="s">
        <v>68</v>
      </c>
      <c r="I719" t="s">
        <v>117</v>
      </c>
      <c r="M719" t="s">
        <v>72</v>
      </c>
      <c r="N719">
        <f>SUM(Table714[[#This Row],[Mitigation ($ million)]], Table714[[#This Row],[Adaptation ($ million)]])</f>
        <v>0.08</v>
      </c>
      <c r="O719">
        <v>0.04</v>
      </c>
      <c r="P719">
        <v>0.04</v>
      </c>
      <c r="S719" s="21" t="s">
        <v>2929</v>
      </c>
      <c r="T719" s="1" t="s">
        <v>8796</v>
      </c>
    </row>
    <row r="720" spans="1:20" x14ac:dyDescent="0.25">
      <c r="A720" t="s">
        <v>8742</v>
      </c>
      <c r="B720" t="s">
        <v>66</v>
      </c>
      <c r="C720" t="s">
        <v>2931</v>
      </c>
      <c r="D720" t="s">
        <v>2930</v>
      </c>
      <c r="E720" s="2">
        <v>44923</v>
      </c>
      <c r="F720">
        <v>2022</v>
      </c>
      <c r="G720" t="s">
        <v>113</v>
      </c>
      <c r="H720" t="s">
        <v>93</v>
      </c>
      <c r="I720" t="s">
        <v>128</v>
      </c>
      <c r="J720">
        <v>801.25986899999998</v>
      </c>
      <c r="M720" t="s">
        <v>72</v>
      </c>
      <c r="N720">
        <f>SUM(Table714[[#This Row],[Mitigation ($ million)]], Table714[[#This Row],[Adaptation ($ million)]])</f>
        <v>93.33</v>
      </c>
      <c r="O720">
        <v>18</v>
      </c>
      <c r="P720">
        <v>75.33</v>
      </c>
      <c r="S720" s="21" t="s">
        <v>2933</v>
      </c>
      <c r="T720" s="1" t="s">
        <v>8796</v>
      </c>
    </row>
    <row r="721" spans="1:20" x14ac:dyDescent="0.25">
      <c r="A721" t="s">
        <v>8742</v>
      </c>
      <c r="B721" t="s">
        <v>66</v>
      </c>
      <c r="C721" t="s">
        <v>2766</v>
      </c>
      <c r="D721" t="s">
        <v>2765</v>
      </c>
      <c r="E721" s="2">
        <v>44923</v>
      </c>
      <c r="F721">
        <v>2022</v>
      </c>
      <c r="G721" t="s">
        <v>88</v>
      </c>
      <c r="H721" t="s">
        <v>93</v>
      </c>
      <c r="I721" t="s">
        <v>84</v>
      </c>
      <c r="J721">
        <v>500</v>
      </c>
      <c r="M721" t="s">
        <v>25</v>
      </c>
      <c r="N721">
        <f>SUM(Table714[[#This Row],[Mitigation ($ million)]], Table714[[#This Row],[Adaptation ($ million)]])</f>
        <v>75.396000000000001</v>
      </c>
      <c r="P721">
        <v>75.396000000000001</v>
      </c>
      <c r="S721" s="21" t="s">
        <v>2768</v>
      </c>
      <c r="T721" s="1" t="s">
        <v>8796</v>
      </c>
    </row>
    <row r="722" spans="1:20" x14ac:dyDescent="0.25">
      <c r="A722" t="s">
        <v>8742</v>
      </c>
      <c r="B722" t="s">
        <v>66</v>
      </c>
      <c r="C722" t="s">
        <v>2335</v>
      </c>
      <c r="D722" t="s">
        <v>2334</v>
      </c>
      <c r="E722" s="2">
        <v>44923</v>
      </c>
      <c r="F722">
        <v>2022</v>
      </c>
      <c r="G722" t="s">
        <v>216</v>
      </c>
      <c r="H722" t="s">
        <v>93</v>
      </c>
      <c r="I722" t="s">
        <v>117</v>
      </c>
      <c r="J722">
        <v>355.86200000000002</v>
      </c>
      <c r="M722" t="s">
        <v>72</v>
      </c>
      <c r="N722">
        <f>SUM(Table714[[#This Row],[Mitigation ($ million)]], Table714[[#This Row],[Adaptation ($ million)]])</f>
        <v>70.305999999999997</v>
      </c>
      <c r="O722">
        <v>16.745999999999999</v>
      </c>
      <c r="P722">
        <v>53.56</v>
      </c>
      <c r="S722" s="21" t="s">
        <v>2337</v>
      </c>
      <c r="T722" s="1" t="s">
        <v>8796</v>
      </c>
    </row>
    <row r="723" spans="1:20" x14ac:dyDescent="0.25">
      <c r="A723" t="s">
        <v>8742</v>
      </c>
      <c r="B723" t="s">
        <v>66</v>
      </c>
      <c r="C723" t="s">
        <v>3018</v>
      </c>
      <c r="D723" t="s">
        <v>3017</v>
      </c>
      <c r="E723" s="2">
        <v>44923</v>
      </c>
      <c r="F723">
        <v>2022</v>
      </c>
      <c r="G723" t="s">
        <v>113</v>
      </c>
      <c r="H723" t="s">
        <v>93</v>
      </c>
      <c r="I723" t="s">
        <v>126</v>
      </c>
      <c r="J723">
        <v>795.86</v>
      </c>
      <c r="M723" t="s">
        <v>72</v>
      </c>
      <c r="N723">
        <f>SUM(Table714[[#This Row],[Mitigation ($ million)]], Table714[[#This Row],[Adaptation ($ million)]])</f>
        <v>93.33</v>
      </c>
      <c r="O723">
        <v>55</v>
      </c>
      <c r="P723">
        <v>38.33</v>
      </c>
      <c r="S723" s="21" t="s">
        <v>3021</v>
      </c>
      <c r="T723" s="1" t="s">
        <v>8796</v>
      </c>
    </row>
    <row r="724" spans="1:20" x14ac:dyDescent="0.25">
      <c r="A724" t="s">
        <v>8742</v>
      </c>
      <c r="B724" t="s">
        <v>66</v>
      </c>
      <c r="C724" t="s">
        <v>2273</v>
      </c>
      <c r="D724" t="s">
        <v>2272</v>
      </c>
      <c r="E724" s="2">
        <v>44923</v>
      </c>
      <c r="F724">
        <v>2022</v>
      </c>
      <c r="G724" t="s">
        <v>306</v>
      </c>
      <c r="H724" t="s">
        <v>68</v>
      </c>
      <c r="I724" t="s">
        <v>141</v>
      </c>
      <c r="J724">
        <v>0.22500000000000001</v>
      </c>
      <c r="M724" t="s">
        <v>24</v>
      </c>
      <c r="N724">
        <f>SUM(Table714[[#This Row],[Mitigation ($ million)]], Table714[[#This Row],[Adaptation ($ million)]])</f>
        <v>0.22500000000000001</v>
      </c>
      <c r="O724">
        <v>0.22500000000000001</v>
      </c>
      <c r="S724" s="21" t="s">
        <v>2274</v>
      </c>
      <c r="T724" s="1" t="s">
        <v>8796</v>
      </c>
    </row>
    <row r="725" spans="1:20" x14ac:dyDescent="0.25">
      <c r="A725" t="s">
        <v>8742</v>
      </c>
      <c r="B725" t="s">
        <v>66</v>
      </c>
      <c r="C725" t="s">
        <v>2730</v>
      </c>
      <c r="D725" t="s">
        <v>2725</v>
      </c>
      <c r="E725" s="2">
        <v>44924</v>
      </c>
      <c r="F725">
        <v>2022</v>
      </c>
      <c r="G725" t="s">
        <v>79</v>
      </c>
      <c r="H725" t="s">
        <v>68</v>
      </c>
      <c r="M725" t="s">
        <v>25</v>
      </c>
      <c r="N725">
        <f>SUM(Table714[[#This Row],[Mitigation ($ million)]], Table714[[#This Row],[Adaptation ($ million)]])</f>
        <v>0</v>
      </c>
      <c r="S725" s="21" t="s">
        <v>2729</v>
      </c>
      <c r="T725" s="1" t="s">
        <v>8796</v>
      </c>
    </row>
    <row r="726" spans="1:20" x14ac:dyDescent="0.25">
      <c r="A726" t="s">
        <v>8742</v>
      </c>
      <c r="B726" t="s">
        <v>66</v>
      </c>
      <c r="C726" t="s">
        <v>2730</v>
      </c>
      <c r="D726" t="s">
        <v>2725</v>
      </c>
      <c r="E726" s="2">
        <v>44924</v>
      </c>
      <c r="F726">
        <v>2022</v>
      </c>
      <c r="G726" t="s">
        <v>79</v>
      </c>
      <c r="H726" t="s">
        <v>68</v>
      </c>
      <c r="M726" t="s">
        <v>25</v>
      </c>
      <c r="N726">
        <f>SUM(Table714[[#This Row],[Mitigation ($ million)]], Table714[[#This Row],[Adaptation ($ million)]])</f>
        <v>0</v>
      </c>
      <c r="S726" s="21" t="s">
        <v>2729</v>
      </c>
      <c r="T726" s="1" t="s">
        <v>8796</v>
      </c>
    </row>
    <row r="727" spans="1:20" x14ac:dyDescent="0.25">
      <c r="A727" t="s">
        <v>8742</v>
      </c>
      <c r="B727" t="s">
        <v>66</v>
      </c>
      <c r="C727" t="s">
        <v>2743</v>
      </c>
      <c r="D727" t="s">
        <v>2742</v>
      </c>
      <c r="E727" s="2">
        <v>44924</v>
      </c>
      <c r="F727">
        <v>2022</v>
      </c>
      <c r="G727" t="s">
        <v>88</v>
      </c>
      <c r="H727" t="s">
        <v>93</v>
      </c>
      <c r="I727" t="s">
        <v>84</v>
      </c>
      <c r="J727">
        <v>2832.82</v>
      </c>
      <c r="M727" t="s">
        <v>72</v>
      </c>
      <c r="N727">
        <f>SUM(Table714[[#This Row],[Mitigation ($ million)]], Table714[[#This Row],[Adaptation ($ million)]])</f>
        <v>350</v>
      </c>
      <c r="O727">
        <v>301.87</v>
      </c>
      <c r="P727">
        <v>48.13</v>
      </c>
      <c r="S727" s="21" t="s">
        <v>2745</v>
      </c>
      <c r="T727" s="1" t="s">
        <v>8796</v>
      </c>
    </row>
    <row r="728" spans="1:20" x14ac:dyDescent="0.25">
      <c r="A728" t="s">
        <v>8742</v>
      </c>
      <c r="B728" t="s">
        <v>66</v>
      </c>
      <c r="C728" t="s">
        <v>2746</v>
      </c>
      <c r="D728" t="s">
        <v>2742</v>
      </c>
      <c r="E728" s="2">
        <v>44924</v>
      </c>
      <c r="F728">
        <v>2022</v>
      </c>
      <c r="G728" t="s">
        <v>88</v>
      </c>
      <c r="H728" t="s">
        <v>68</v>
      </c>
      <c r="M728" t="s">
        <v>72</v>
      </c>
      <c r="N728">
        <f>SUM(Table714[[#This Row],[Mitigation ($ million)]], Table714[[#This Row],[Adaptation ($ million)]])</f>
        <v>0</v>
      </c>
      <c r="S728" s="21" t="s">
        <v>2745</v>
      </c>
      <c r="T728" s="1" t="s">
        <v>8796</v>
      </c>
    </row>
    <row r="729" spans="1:20" x14ac:dyDescent="0.25">
      <c r="A729" t="s">
        <v>8742</v>
      </c>
      <c r="B729" t="s">
        <v>66</v>
      </c>
      <c r="C729" t="s">
        <v>2764</v>
      </c>
      <c r="D729" t="s">
        <v>2758</v>
      </c>
      <c r="E729" s="2">
        <v>44924</v>
      </c>
      <c r="F729">
        <v>2022</v>
      </c>
      <c r="G729" t="s">
        <v>79</v>
      </c>
      <c r="H729" t="s">
        <v>68</v>
      </c>
      <c r="M729" t="s">
        <v>72</v>
      </c>
      <c r="N729">
        <f>SUM(Table714[[#This Row],[Mitigation ($ million)]], Table714[[#This Row],[Adaptation ($ million)]])</f>
        <v>0</v>
      </c>
      <c r="S729" s="21" t="s">
        <v>2762</v>
      </c>
      <c r="T729" s="1" t="s">
        <v>8796</v>
      </c>
    </row>
    <row r="730" spans="1:20" x14ac:dyDescent="0.25">
      <c r="A730" t="s">
        <v>8742</v>
      </c>
      <c r="B730" t="s">
        <v>66</v>
      </c>
      <c r="C730" t="s">
        <v>3032</v>
      </c>
      <c r="D730" t="s">
        <v>3031</v>
      </c>
      <c r="E730" s="2">
        <v>44924</v>
      </c>
      <c r="F730">
        <v>2022</v>
      </c>
      <c r="G730" t="s">
        <v>122</v>
      </c>
      <c r="H730" t="s">
        <v>68</v>
      </c>
      <c r="I730" t="s">
        <v>117</v>
      </c>
      <c r="J730">
        <v>2.75</v>
      </c>
      <c r="M730" t="s">
        <v>25</v>
      </c>
      <c r="N730">
        <f>SUM(Table714[[#This Row],[Mitigation ($ million)]], Table714[[#This Row],[Adaptation ($ million)]])</f>
        <v>0.25</v>
      </c>
      <c r="P730">
        <v>0.25</v>
      </c>
      <c r="S730" s="21" t="s">
        <v>3033</v>
      </c>
      <c r="T730" s="1" t="s">
        <v>8796</v>
      </c>
    </row>
    <row r="731" spans="1:20" x14ac:dyDescent="0.25">
      <c r="A731" t="s">
        <v>8742</v>
      </c>
      <c r="B731" t="s">
        <v>66</v>
      </c>
      <c r="C731" t="s">
        <v>3032</v>
      </c>
      <c r="D731" t="s">
        <v>3031</v>
      </c>
      <c r="E731" s="2">
        <v>44924</v>
      </c>
      <c r="F731">
        <v>2022</v>
      </c>
      <c r="G731" t="s">
        <v>122</v>
      </c>
      <c r="H731" t="s">
        <v>68</v>
      </c>
      <c r="I731" t="s">
        <v>117</v>
      </c>
      <c r="M731" t="s">
        <v>25</v>
      </c>
      <c r="N731">
        <f>SUM(Table714[[#This Row],[Mitigation ($ million)]], Table714[[#This Row],[Adaptation ($ million)]])</f>
        <v>2</v>
      </c>
      <c r="P731">
        <v>2</v>
      </c>
      <c r="S731" s="21" t="s">
        <v>3033</v>
      </c>
      <c r="T731" s="1" t="s">
        <v>8796</v>
      </c>
    </row>
    <row r="732" spans="1:20" x14ac:dyDescent="0.25">
      <c r="A732" t="s">
        <v>8742</v>
      </c>
      <c r="B732" t="s">
        <v>66</v>
      </c>
      <c r="C732" t="s">
        <v>3032</v>
      </c>
      <c r="D732" t="s">
        <v>3031</v>
      </c>
      <c r="E732" s="2">
        <v>44924</v>
      </c>
      <c r="F732">
        <v>2022</v>
      </c>
      <c r="G732" t="s">
        <v>122</v>
      </c>
      <c r="H732" t="s">
        <v>68</v>
      </c>
      <c r="I732" t="s">
        <v>117</v>
      </c>
      <c r="M732" t="s">
        <v>25</v>
      </c>
      <c r="N732">
        <f>SUM(Table714[[#This Row],[Mitigation ($ million)]], Table714[[#This Row],[Adaptation ($ million)]])</f>
        <v>0.5</v>
      </c>
      <c r="P732">
        <v>0.5</v>
      </c>
      <c r="S732" s="21" t="s">
        <v>3033</v>
      </c>
      <c r="T732" s="1" t="s">
        <v>8796</v>
      </c>
    </row>
    <row r="733" spans="1:20" x14ac:dyDescent="0.25">
      <c r="A733" t="s">
        <v>8742</v>
      </c>
      <c r="B733" t="s">
        <v>91</v>
      </c>
      <c r="C733" t="s">
        <v>246</v>
      </c>
      <c r="D733" t="s">
        <v>245</v>
      </c>
      <c r="E733" s="2">
        <v>44924</v>
      </c>
      <c r="F733">
        <v>2022</v>
      </c>
      <c r="G733" t="s">
        <v>88</v>
      </c>
      <c r="H733" t="s">
        <v>2564</v>
      </c>
      <c r="I733" t="s">
        <v>141</v>
      </c>
      <c r="J733">
        <v>39.799999999999997</v>
      </c>
      <c r="M733" t="s">
        <v>24</v>
      </c>
      <c r="N733">
        <f>SUM(Table714[[#This Row],[Mitigation ($ million)]], Table714[[#This Row],[Adaptation ($ million)]])</f>
        <v>6.5</v>
      </c>
      <c r="O733">
        <v>6.5</v>
      </c>
      <c r="S733" s="21" t="s">
        <v>248</v>
      </c>
      <c r="T733" s="1" t="s">
        <v>8796</v>
      </c>
    </row>
    <row r="734" spans="1:20" x14ac:dyDescent="0.25">
      <c r="A734" t="s">
        <v>8742</v>
      </c>
      <c r="B734" t="s">
        <v>66</v>
      </c>
      <c r="C734" t="s">
        <v>3037</v>
      </c>
      <c r="D734" t="s">
        <v>3036</v>
      </c>
      <c r="E734" s="2">
        <v>44924</v>
      </c>
      <c r="F734">
        <v>2022</v>
      </c>
      <c r="G734" t="s">
        <v>945</v>
      </c>
      <c r="H734" t="s">
        <v>68</v>
      </c>
      <c r="I734" t="s">
        <v>128</v>
      </c>
      <c r="J734">
        <v>1.333</v>
      </c>
      <c r="M734" t="s">
        <v>72</v>
      </c>
      <c r="N734">
        <f>SUM(Table714[[#This Row],[Mitigation ($ million)]], Table714[[#This Row],[Adaptation ($ million)]])</f>
        <v>0.35</v>
      </c>
      <c r="O734">
        <v>0.25</v>
      </c>
      <c r="P734">
        <v>0.1</v>
      </c>
      <c r="S734" s="21" t="s">
        <v>3039</v>
      </c>
      <c r="T734" s="1" t="s">
        <v>8796</v>
      </c>
    </row>
    <row r="735" spans="1:20" x14ac:dyDescent="0.25">
      <c r="A735" t="s">
        <v>8742</v>
      </c>
      <c r="B735" t="s">
        <v>66</v>
      </c>
      <c r="C735" t="s">
        <v>3037</v>
      </c>
      <c r="D735" t="s">
        <v>3036</v>
      </c>
      <c r="E735" s="2">
        <v>44924</v>
      </c>
      <c r="F735">
        <v>2022</v>
      </c>
      <c r="G735" t="s">
        <v>945</v>
      </c>
      <c r="H735" t="s">
        <v>68</v>
      </c>
      <c r="I735" t="s">
        <v>128</v>
      </c>
      <c r="M735" t="s">
        <v>72</v>
      </c>
      <c r="N735">
        <f>SUM(Table714[[#This Row],[Mitigation ($ million)]], Table714[[#This Row],[Adaptation ($ million)]])</f>
        <v>0</v>
      </c>
      <c r="S735" s="21" t="s">
        <v>3039</v>
      </c>
      <c r="T735" s="1" t="s">
        <v>8796</v>
      </c>
    </row>
    <row r="736" spans="1:20" x14ac:dyDescent="0.25">
      <c r="A736" t="s">
        <v>8742</v>
      </c>
      <c r="B736" t="s">
        <v>66</v>
      </c>
      <c r="C736" t="s">
        <v>3037</v>
      </c>
      <c r="D736" t="s">
        <v>3036</v>
      </c>
      <c r="E736" s="2">
        <v>44924</v>
      </c>
      <c r="F736">
        <v>2022</v>
      </c>
      <c r="G736" t="s">
        <v>945</v>
      </c>
      <c r="H736" t="s">
        <v>68</v>
      </c>
      <c r="I736" t="s">
        <v>128</v>
      </c>
      <c r="M736" t="s">
        <v>72</v>
      </c>
      <c r="N736">
        <f>SUM(Table714[[#This Row],[Mitigation ($ million)]], Table714[[#This Row],[Adaptation ($ million)]])</f>
        <v>0.35</v>
      </c>
      <c r="O736">
        <v>0.25</v>
      </c>
      <c r="P736">
        <v>0.1</v>
      </c>
      <c r="S736" s="21" t="s">
        <v>3039</v>
      </c>
      <c r="T736" s="1" t="s">
        <v>8796</v>
      </c>
    </row>
    <row r="737" spans="1:20" x14ac:dyDescent="0.25">
      <c r="A737" t="s">
        <v>8742</v>
      </c>
      <c r="B737" t="s">
        <v>66</v>
      </c>
      <c r="C737" t="s">
        <v>2732</v>
      </c>
      <c r="D737" t="s">
        <v>2731</v>
      </c>
      <c r="E737" s="2">
        <v>44925</v>
      </c>
      <c r="F737">
        <v>2022</v>
      </c>
      <c r="G737" t="s">
        <v>88</v>
      </c>
      <c r="H737" t="s">
        <v>93</v>
      </c>
      <c r="I737" t="s">
        <v>141</v>
      </c>
      <c r="J737">
        <v>277.39999999999998</v>
      </c>
      <c r="M737" t="s">
        <v>72</v>
      </c>
      <c r="N737">
        <f>SUM(Table714[[#This Row],[Mitigation ($ million)]], Table714[[#This Row],[Adaptation ($ million)]])</f>
        <v>204.15</v>
      </c>
      <c r="O737">
        <v>129.71</v>
      </c>
      <c r="P737">
        <v>74.44</v>
      </c>
      <c r="S737" s="21" t="s">
        <v>2734</v>
      </c>
      <c r="T737" s="1" t="s">
        <v>8796</v>
      </c>
    </row>
    <row r="738" spans="1:20" x14ac:dyDescent="0.25">
      <c r="A738" t="s">
        <v>8742</v>
      </c>
      <c r="B738" t="s">
        <v>66</v>
      </c>
      <c r="C738" t="s">
        <v>2173</v>
      </c>
      <c r="D738" t="s">
        <v>2172</v>
      </c>
      <c r="E738" s="2">
        <v>44925</v>
      </c>
      <c r="F738">
        <v>2022</v>
      </c>
      <c r="G738" t="s">
        <v>715</v>
      </c>
      <c r="H738" t="s">
        <v>150</v>
      </c>
      <c r="I738" t="s">
        <v>117</v>
      </c>
      <c r="J738">
        <v>32</v>
      </c>
      <c r="M738" t="s">
        <v>72</v>
      </c>
      <c r="N738">
        <f>SUM(Table714[[#This Row],[Mitigation ($ million)]], Table714[[#This Row],[Adaptation ($ million)]])</f>
        <v>10.62</v>
      </c>
      <c r="O738">
        <v>0.1</v>
      </c>
      <c r="P738">
        <v>10.52</v>
      </c>
      <c r="S738" s="21" t="s">
        <v>2175</v>
      </c>
      <c r="T738" s="1" t="s">
        <v>8796</v>
      </c>
    </row>
    <row r="739" spans="1:20" x14ac:dyDescent="0.25">
      <c r="A739" t="s">
        <v>8742</v>
      </c>
      <c r="B739" t="s">
        <v>66</v>
      </c>
      <c r="C739" t="s">
        <v>2751</v>
      </c>
      <c r="D739" t="s">
        <v>2750</v>
      </c>
      <c r="E739" s="2">
        <v>44925</v>
      </c>
      <c r="F739">
        <v>2022</v>
      </c>
      <c r="G739" t="s">
        <v>88</v>
      </c>
      <c r="H739" t="s">
        <v>93</v>
      </c>
      <c r="I739" t="s">
        <v>84</v>
      </c>
      <c r="J739">
        <v>505</v>
      </c>
      <c r="M739" t="s">
        <v>72</v>
      </c>
      <c r="N739">
        <f>SUM(Table714[[#This Row],[Mitigation ($ million)]], Table714[[#This Row],[Adaptation ($ million)]])</f>
        <v>95.15</v>
      </c>
      <c r="O739">
        <v>4.67</v>
      </c>
      <c r="P739">
        <v>90.48</v>
      </c>
      <c r="S739" s="21" t="s">
        <v>2753</v>
      </c>
      <c r="T739" s="1" t="s">
        <v>8796</v>
      </c>
    </row>
    <row r="740" spans="1:20" x14ac:dyDescent="0.25">
      <c r="A740" t="s">
        <v>8742</v>
      </c>
      <c r="B740" t="s">
        <v>66</v>
      </c>
      <c r="C740" t="s">
        <v>2357</v>
      </c>
      <c r="D740" t="s">
        <v>2356</v>
      </c>
      <c r="E740" s="2">
        <v>44925</v>
      </c>
      <c r="F740">
        <v>2022</v>
      </c>
      <c r="G740" t="s">
        <v>216</v>
      </c>
      <c r="H740" t="s">
        <v>68</v>
      </c>
      <c r="I740" t="s">
        <v>117</v>
      </c>
      <c r="J740">
        <v>0.3</v>
      </c>
      <c r="M740" t="s">
        <v>72</v>
      </c>
      <c r="N740">
        <f>SUM(Table714[[#This Row],[Mitigation ($ million)]], Table714[[#This Row],[Adaptation ($ million)]])</f>
        <v>0.3</v>
      </c>
      <c r="O740">
        <v>0.18</v>
      </c>
      <c r="P740">
        <v>0.12</v>
      </c>
      <c r="S740" s="21" t="s">
        <v>2358</v>
      </c>
      <c r="T740" s="1" t="s">
        <v>8796</v>
      </c>
    </row>
    <row r="741" spans="1:20" x14ac:dyDescent="0.25">
      <c r="A741" t="s">
        <v>8742</v>
      </c>
      <c r="B741" t="s">
        <v>66</v>
      </c>
      <c r="C741" t="s">
        <v>367</v>
      </c>
      <c r="D741" t="s">
        <v>366</v>
      </c>
      <c r="E741" s="2">
        <v>44925</v>
      </c>
      <c r="F741">
        <v>2022</v>
      </c>
      <c r="G741" t="s">
        <v>216</v>
      </c>
      <c r="H741" t="s">
        <v>68</v>
      </c>
      <c r="I741" t="s">
        <v>128</v>
      </c>
      <c r="J741">
        <v>2</v>
      </c>
      <c r="M741" t="s">
        <v>72</v>
      </c>
      <c r="N741">
        <f>SUM(Table714[[#This Row],[Mitigation ($ million)]], Table714[[#This Row],[Adaptation ($ million)]])</f>
        <v>0.4</v>
      </c>
      <c r="O741">
        <v>0.2</v>
      </c>
      <c r="P741">
        <v>0.2</v>
      </c>
      <c r="S741" s="21" t="s">
        <v>369</v>
      </c>
      <c r="T741" s="1" t="s">
        <v>8796</v>
      </c>
    </row>
    <row r="742" spans="1:20" x14ac:dyDescent="0.25">
      <c r="A742" t="s">
        <v>8742</v>
      </c>
      <c r="B742" t="s">
        <v>66</v>
      </c>
      <c r="C742" t="s">
        <v>367</v>
      </c>
      <c r="D742" t="s">
        <v>366</v>
      </c>
      <c r="E742" s="2">
        <v>44925</v>
      </c>
      <c r="F742">
        <v>2022</v>
      </c>
      <c r="G742" t="s">
        <v>216</v>
      </c>
      <c r="H742" t="s">
        <v>68</v>
      </c>
      <c r="I742" t="s">
        <v>128</v>
      </c>
      <c r="M742" t="s">
        <v>72</v>
      </c>
      <c r="N742">
        <f>SUM(Table714[[#This Row],[Mitigation ($ million)]], Table714[[#This Row],[Adaptation ($ million)]])</f>
        <v>0.1</v>
      </c>
      <c r="O742">
        <v>0.05</v>
      </c>
      <c r="P742">
        <v>0.05</v>
      </c>
      <c r="S742" s="21" t="s">
        <v>369</v>
      </c>
      <c r="T742" s="1" t="s">
        <v>8796</v>
      </c>
    </row>
    <row r="743" spans="1:20" x14ac:dyDescent="0.25">
      <c r="A743" t="s">
        <v>8742</v>
      </c>
      <c r="B743" t="s">
        <v>66</v>
      </c>
      <c r="C743" t="s">
        <v>2723</v>
      </c>
      <c r="D743" t="s">
        <v>2718</v>
      </c>
      <c r="E743" s="2">
        <v>44926</v>
      </c>
      <c r="F743">
        <v>2022</v>
      </c>
      <c r="G743" t="s">
        <v>424</v>
      </c>
      <c r="H743" t="s">
        <v>68</v>
      </c>
      <c r="M743" t="s">
        <v>25</v>
      </c>
      <c r="N743">
        <f>SUM(Table714[[#This Row],[Mitigation ($ million)]], Table714[[#This Row],[Adaptation ($ million)]])</f>
        <v>0</v>
      </c>
      <c r="S743" s="21" t="s">
        <v>2722</v>
      </c>
      <c r="T743" s="1" t="s">
        <v>8796</v>
      </c>
    </row>
    <row r="744" spans="1:20" x14ac:dyDescent="0.25">
      <c r="A744" t="s">
        <v>8742</v>
      </c>
      <c r="B744" t="s">
        <v>66</v>
      </c>
      <c r="C744" t="s">
        <v>2723</v>
      </c>
      <c r="D744" t="s">
        <v>2718</v>
      </c>
      <c r="E744" s="2">
        <v>44926</v>
      </c>
      <c r="F744">
        <v>2022</v>
      </c>
      <c r="G744" t="s">
        <v>424</v>
      </c>
      <c r="H744" t="s">
        <v>68</v>
      </c>
      <c r="M744" t="s">
        <v>25</v>
      </c>
      <c r="N744">
        <f>SUM(Table714[[#This Row],[Mitigation ($ million)]], Table714[[#This Row],[Adaptation ($ million)]])</f>
        <v>0</v>
      </c>
      <c r="S744" s="21" t="s">
        <v>2722</v>
      </c>
      <c r="T744" s="1" t="s">
        <v>8796</v>
      </c>
    </row>
    <row r="745" spans="1:20" x14ac:dyDescent="0.25">
      <c r="A745" t="s">
        <v>8742</v>
      </c>
      <c r="B745" t="s">
        <v>66</v>
      </c>
      <c r="C745" t="s">
        <v>2171</v>
      </c>
      <c r="D745" t="s">
        <v>2166</v>
      </c>
      <c r="E745" s="2">
        <v>44926</v>
      </c>
      <c r="F745">
        <v>2022</v>
      </c>
      <c r="G745" t="s">
        <v>168</v>
      </c>
      <c r="H745" t="s">
        <v>68</v>
      </c>
      <c r="M745" t="s">
        <v>72</v>
      </c>
      <c r="N745">
        <f>SUM(Table714[[#This Row],[Mitigation ($ million)]], Table714[[#This Row],[Adaptation ($ million)]])</f>
        <v>0</v>
      </c>
      <c r="S745" s="21" t="s">
        <v>2170</v>
      </c>
      <c r="T745" s="1" t="s">
        <v>8796</v>
      </c>
    </row>
    <row r="746" spans="1:20" x14ac:dyDescent="0.25">
      <c r="A746" t="s">
        <v>8742</v>
      </c>
      <c r="B746" t="s">
        <v>66</v>
      </c>
      <c r="C746" t="s">
        <v>2347</v>
      </c>
      <c r="D746" t="s">
        <v>2346</v>
      </c>
      <c r="E746" s="2">
        <v>44926</v>
      </c>
      <c r="F746">
        <v>2022</v>
      </c>
      <c r="G746" t="s">
        <v>216</v>
      </c>
      <c r="H746" t="s">
        <v>68</v>
      </c>
      <c r="I746" t="s">
        <v>117</v>
      </c>
      <c r="J746">
        <v>8.0733960000000007</v>
      </c>
      <c r="M746" t="s">
        <v>72</v>
      </c>
      <c r="N746">
        <f>SUM(Table714[[#This Row],[Mitigation ($ million)]], Table714[[#This Row],[Adaptation ($ million)]])</f>
        <v>8.0733959999999989</v>
      </c>
      <c r="O746">
        <v>6</v>
      </c>
      <c r="P746">
        <v>2.0733959999999998</v>
      </c>
      <c r="S746" s="21" t="s">
        <v>2348</v>
      </c>
      <c r="T746" s="1" t="s">
        <v>8796</v>
      </c>
    </row>
    <row r="747" spans="1:20" x14ac:dyDescent="0.25">
      <c r="A747" t="s">
        <v>8742</v>
      </c>
      <c r="B747" t="s">
        <v>66</v>
      </c>
      <c r="C747" t="s">
        <v>2796</v>
      </c>
      <c r="D747" t="s">
        <v>2792</v>
      </c>
      <c r="E747" s="2">
        <v>44926</v>
      </c>
      <c r="F747">
        <v>2022</v>
      </c>
      <c r="G747" t="s">
        <v>424</v>
      </c>
      <c r="H747" t="s">
        <v>68</v>
      </c>
      <c r="M747" t="s">
        <v>72</v>
      </c>
      <c r="N747">
        <f>SUM(Table714[[#This Row],[Mitigation ($ million)]], Table714[[#This Row],[Adaptation ($ million)]])</f>
        <v>0</v>
      </c>
      <c r="S747" s="21" t="s">
        <v>2795</v>
      </c>
      <c r="T747" s="1" t="s">
        <v>8796</v>
      </c>
    </row>
    <row r="748" spans="1:20" x14ac:dyDescent="0.25">
      <c r="A748" t="s">
        <v>8742</v>
      </c>
      <c r="B748" t="s">
        <v>66</v>
      </c>
      <c r="C748" t="s">
        <v>2366</v>
      </c>
      <c r="D748" t="s">
        <v>2365</v>
      </c>
      <c r="E748" s="2">
        <v>44926</v>
      </c>
      <c r="F748">
        <v>2022</v>
      </c>
      <c r="G748" t="s">
        <v>216</v>
      </c>
      <c r="H748" t="s">
        <v>68</v>
      </c>
      <c r="I748" t="s">
        <v>128</v>
      </c>
      <c r="J748">
        <v>0.5</v>
      </c>
      <c r="M748" t="s">
        <v>24</v>
      </c>
      <c r="N748">
        <f>SUM(Table714[[#This Row],[Mitigation ($ million)]], Table714[[#This Row],[Adaptation ($ million)]])</f>
        <v>0.3</v>
      </c>
      <c r="O748">
        <v>0.3</v>
      </c>
      <c r="S748" s="21" t="s">
        <v>2367</v>
      </c>
      <c r="T748" s="1" t="s">
        <v>8796</v>
      </c>
    </row>
    <row r="749" spans="1:20" x14ac:dyDescent="0.25">
      <c r="A749" t="s">
        <v>8742</v>
      </c>
      <c r="B749" t="s">
        <v>66</v>
      </c>
      <c r="C749" t="s">
        <v>2366</v>
      </c>
      <c r="D749" t="s">
        <v>2365</v>
      </c>
      <c r="E749" s="2">
        <v>44926</v>
      </c>
      <c r="F749">
        <v>2022</v>
      </c>
      <c r="G749" t="s">
        <v>216</v>
      </c>
      <c r="H749" t="s">
        <v>68</v>
      </c>
      <c r="I749" t="s">
        <v>128</v>
      </c>
      <c r="M749" t="s">
        <v>24</v>
      </c>
      <c r="N749">
        <f>SUM(Table714[[#This Row],[Mitigation ($ million)]], Table714[[#This Row],[Adaptation ($ million)]])</f>
        <v>0</v>
      </c>
      <c r="S749" s="21" t="s">
        <v>2367</v>
      </c>
      <c r="T749" s="1" t="s">
        <v>8796</v>
      </c>
    </row>
    <row r="750" spans="1:20" x14ac:dyDescent="0.25">
      <c r="A750" t="s">
        <v>8742</v>
      </c>
      <c r="B750" t="s">
        <v>66</v>
      </c>
      <c r="C750" t="s">
        <v>60</v>
      </c>
      <c r="D750" t="s">
        <v>59</v>
      </c>
      <c r="E750" s="2">
        <v>44933</v>
      </c>
      <c r="F750">
        <v>2023</v>
      </c>
      <c r="G750" t="s">
        <v>62</v>
      </c>
      <c r="H750" t="s">
        <v>68</v>
      </c>
      <c r="I750" t="s">
        <v>71</v>
      </c>
      <c r="J750">
        <v>1</v>
      </c>
      <c r="M750" t="s">
        <v>72</v>
      </c>
      <c r="N750">
        <f>SUM(Table714[[#This Row],[Mitigation ($ million)]], Table714[[#This Row],[Adaptation ($ million)]])</f>
        <v>0.64</v>
      </c>
      <c r="O750">
        <v>0.32</v>
      </c>
      <c r="P750">
        <v>0.32</v>
      </c>
      <c r="S750" s="21" t="s">
        <v>75</v>
      </c>
      <c r="T750" s="1" t="s">
        <v>8797</v>
      </c>
    </row>
    <row r="751" spans="1:20" x14ac:dyDescent="0.25">
      <c r="A751" t="s">
        <v>8742</v>
      </c>
      <c r="B751" t="s">
        <v>66</v>
      </c>
      <c r="C751" t="s">
        <v>77</v>
      </c>
      <c r="D751" t="s">
        <v>76</v>
      </c>
      <c r="E751" s="2">
        <v>44937</v>
      </c>
      <c r="F751">
        <v>2023</v>
      </c>
      <c r="G751" t="s">
        <v>79</v>
      </c>
      <c r="H751" t="s">
        <v>68</v>
      </c>
      <c r="I751" t="s">
        <v>71</v>
      </c>
      <c r="J751">
        <v>0.75</v>
      </c>
      <c r="M751" t="s">
        <v>25</v>
      </c>
      <c r="N751">
        <f>SUM(Table714[[#This Row],[Mitigation ($ million)]], Table714[[#This Row],[Adaptation ($ million)]])</f>
        <v>2.5000000000000001E-2</v>
      </c>
      <c r="P751">
        <v>2.5000000000000001E-2</v>
      </c>
      <c r="S751" s="21" t="s">
        <v>83</v>
      </c>
      <c r="T751" s="1" t="s">
        <v>8797</v>
      </c>
    </row>
    <row r="752" spans="1:20" x14ac:dyDescent="0.25">
      <c r="A752" t="s">
        <v>8742</v>
      </c>
      <c r="B752" t="s">
        <v>66</v>
      </c>
      <c r="C752" t="s">
        <v>77</v>
      </c>
      <c r="D752" t="s">
        <v>76</v>
      </c>
      <c r="E752" s="2">
        <v>44937</v>
      </c>
      <c r="F752">
        <v>2023</v>
      </c>
      <c r="G752" t="s">
        <v>79</v>
      </c>
      <c r="H752" t="s">
        <v>68</v>
      </c>
      <c r="I752" t="s">
        <v>84</v>
      </c>
      <c r="M752" t="s">
        <v>25</v>
      </c>
      <c r="N752">
        <f>SUM(Table714[[#This Row],[Mitigation ($ million)]], Table714[[#This Row],[Adaptation ($ million)]])</f>
        <v>0.01</v>
      </c>
      <c r="P752">
        <v>0.01</v>
      </c>
      <c r="S752" s="21" t="s">
        <v>83</v>
      </c>
      <c r="T752" s="1" t="s">
        <v>8797</v>
      </c>
    </row>
    <row r="753" spans="1:20" x14ac:dyDescent="0.25">
      <c r="A753" t="s">
        <v>8742</v>
      </c>
      <c r="B753" t="s">
        <v>66</v>
      </c>
      <c r="C753" t="s">
        <v>102</v>
      </c>
      <c r="D753" t="s">
        <v>101</v>
      </c>
      <c r="E753" s="2">
        <v>44946</v>
      </c>
      <c r="F753">
        <v>2023</v>
      </c>
      <c r="G753" t="s">
        <v>104</v>
      </c>
      <c r="H753" t="s">
        <v>107</v>
      </c>
      <c r="I753" t="s">
        <v>71</v>
      </c>
      <c r="J753">
        <v>0.6</v>
      </c>
      <c r="M753" t="s">
        <v>25</v>
      </c>
      <c r="N753">
        <f>SUM(Table714[[#This Row],[Mitigation ($ million)]], Table714[[#This Row],[Adaptation ($ million)]])</f>
        <v>0.1</v>
      </c>
      <c r="P753">
        <v>0.1</v>
      </c>
      <c r="S753" s="21" t="s">
        <v>109</v>
      </c>
      <c r="T753" s="1" t="s">
        <v>8797</v>
      </c>
    </row>
    <row r="754" spans="1:20" x14ac:dyDescent="0.25">
      <c r="A754" t="s">
        <v>8742</v>
      </c>
      <c r="B754" t="s">
        <v>91</v>
      </c>
      <c r="C754" t="s">
        <v>86</v>
      </c>
      <c r="D754" t="s">
        <v>85</v>
      </c>
      <c r="E754" s="2">
        <v>44946</v>
      </c>
      <c r="F754">
        <v>2023</v>
      </c>
      <c r="G754" t="s">
        <v>88</v>
      </c>
      <c r="H754" t="s">
        <v>93</v>
      </c>
      <c r="I754" t="s">
        <v>84</v>
      </c>
      <c r="J754">
        <v>187.1</v>
      </c>
      <c r="M754" t="s">
        <v>24</v>
      </c>
      <c r="N754">
        <f>SUM(Table714[[#This Row],[Mitigation ($ million)]], Table714[[#This Row],[Adaptation ($ million)]])</f>
        <v>40</v>
      </c>
      <c r="O754">
        <v>40</v>
      </c>
      <c r="S754" s="21" t="s">
        <v>97</v>
      </c>
      <c r="T754" s="1" t="s">
        <v>8797</v>
      </c>
    </row>
    <row r="755" spans="1:20" x14ac:dyDescent="0.25">
      <c r="A755" t="s">
        <v>8742</v>
      </c>
      <c r="B755" t="s">
        <v>91</v>
      </c>
      <c r="C755" t="s">
        <v>86</v>
      </c>
      <c r="D755" t="s">
        <v>85</v>
      </c>
      <c r="E755" s="2">
        <v>44946</v>
      </c>
      <c r="F755">
        <v>2023</v>
      </c>
      <c r="G755" t="s">
        <v>88</v>
      </c>
      <c r="H755" t="s">
        <v>98</v>
      </c>
      <c r="I755" t="s">
        <v>84</v>
      </c>
      <c r="M755" t="s">
        <v>24</v>
      </c>
      <c r="N755">
        <f>SUM(Table714[[#This Row],[Mitigation ($ million)]], Table714[[#This Row],[Adaptation ($ million)]])</f>
        <v>45.4</v>
      </c>
      <c r="O755">
        <v>45.4</v>
      </c>
      <c r="S755" s="21" t="s">
        <v>97</v>
      </c>
      <c r="T755" s="1" t="s">
        <v>8797</v>
      </c>
    </row>
    <row r="756" spans="1:20" x14ac:dyDescent="0.25">
      <c r="A756" t="s">
        <v>8742</v>
      </c>
      <c r="B756" t="s">
        <v>91</v>
      </c>
      <c r="C756" t="s">
        <v>111</v>
      </c>
      <c r="D756" t="s">
        <v>110</v>
      </c>
      <c r="E756" s="2">
        <v>44952</v>
      </c>
      <c r="F756">
        <v>2023</v>
      </c>
      <c r="G756" t="s">
        <v>113</v>
      </c>
      <c r="H756" t="s">
        <v>93</v>
      </c>
      <c r="I756" t="s">
        <v>117</v>
      </c>
      <c r="J756">
        <v>17.2</v>
      </c>
      <c r="M756" t="s">
        <v>72</v>
      </c>
      <c r="N756">
        <f>SUM(Table714[[#This Row],[Mitigation ($ million)]], Table714[[#This Row],[Adaptation ($ million)]])</f>
        <v>15</v>
      </c>
      <c r="O756">
        <v>0.3</v>
      </c>
      <c r="P756">
        <v>14.7</v>
      </c>
      <c r="S756" s="21" t="s">
        <v>118</v>
      </c>
      <c r="T756" s="1" t="s">
        <v>8797</v>
      </c>
    </row>
    <row r="757" spans="1:20" x14ac:dyDescent="0.25">
      <c r="A757" t="s">
        <v>8742</v>
      </c>
      <c r="B757" t="s">
        <v>66</v>
      </c>
      <c r="C757" t="s">
        <v>120</v>
      </c>
      <c r="D757" t="s">
        <v>119</v>
      </c>
      <c r="E757" s="2">
        <v>44963</v>
      </c>
      <c r="F757">
        <v>2023</v>
      </c>
      <c r="G757" t="s">
        <v>122</v>
      </c>
      <c r="H757" t="s">
        <v>93</v>
      </c>
      <c r="I757" t="s">
        <v>126</v>
      </c>
      <c r="J757">
        <v>500</v>
      </c>
      <c r="M757" t="s">
        <v>72</v>
      </c>
      <c r="N757">
        <f>SUM(Table714[[#This Row],[Mitigation ($ million)]], Table714[[#This Row],[Adaptation ($ million)]])</f>
        <v>5.6550000000000002</v>
      </c>
      <c r="P757">
        <v>5.6550000000000002</v>
      </c>
      <c r="S757" s="21" t="s">
        <v>127</v>
      </c>
      <c r="T757" s="1" t="s">
        <v>8797</v>
      </c>
    </row>
    <row r="758" spans="1:20" x14ac:dyDescent="0.25">
      <c r="A758" t="s">
        <v>8742</v>
      </c>
      <c r="B758" t="s">
        <v>66</v>
      </c>
      <c r="C758" t="s">
        <v>120</v>
      </c>
      <c r="D758" t="s">
        <v>119</v>
      </c>
      <c r="E758" s="2">
        <v>44963</v>
      </c>
      <c r="F758">
        <v>2023</v>
      </c>
      <c r="G758" t="s">
        <v>122</v>
      </c>
      <c r="H758" t="s">
        <v>93</v>
      </c>
      <c r="I758" t="s">
        <v>128</v>
      </c>
      <c r="M758" t="s">
        <v>72</v>
      </c>
      <c r="N758">
        <f>SUM(Table714[[#This Row],[Mitigation ($ million)]], Table714[[#This Row],[Adaptation ($ million)]])</f>
        <v>5.6550000000000002</v>
      </c>
      <c r="P758">
        <v>5.6550000000000002</v>
      </c>
      <c r="S758" s="21" t="s">
        <v>127</v>
      </c>
      <c r="T758" s="1" t="s">
        <v>8797</v>
      </c>
    </row>
    <row r="759" spans="1:20" x14ac:dyDescent="0.25">
      <c r="A759" t="s">
        <v>8742</v>
      </c>
      <c r="B759" t="s">
        <v>66</v>
      </c>
      <c r="C759" t="s">
        <v>120</v>
      </c>
      <c r="D759" t="s">
        <v>119</v>
      </c>
      <c r="E759" s="2">
        <v>44963</v>
      </c>
      <c r="F759">
        <v>2023</v>
      </c>
      <c r="G759" t="s">
        <v>122</v>
      </c>
      <c r="H759" t="s">
        <v>93</v>
      </c>
      <c r="I759" t="s">
        <v>117</v>
      </c>
      <c r="M759" t="s">
        <v>72</v>
      </c>
      <c r="N759">
        <f>SUM(Table714[[#This Row],[Mitigation ($ million)]], Table714[[#This Row],[Adaptation ($ million)]])</f>
        <v>100</v>
      </c>
      <c r="O759">
        <v>32.700000000000003</v>
      </c>
      <c r="P759">
        <v>67.3</v>
      </c>
      <c r="S759" s="21" t="s">
        <v>127</v>
      </c>
      <c r="T759" s="1" t="s">
        <v>8797</v>
      </c>
    </row>
    <row r="760" spans="1:20" x14ac:dyDescent="0.25">
      <c r="A760" t="s">
        <v>8742</v>
      </c>
      <c r="B760" t="s">
        <v>66</v>
      </c>
      <c r="C760" t="s">
        <v>130</v>
      </c>
      <c r="D760" t="s">
        <v>129</v>
      </c>
      <c r="E760" s="2">
        <v>44963</v>
      </c>
      <c r="F760">
        <v>2023</v>
      </c>
      <c r="G760" t="s">
        <v>122</v>
      </c>
      <c r="H760" t="s">
        <v>93</v>
      </c>
      <c r="I760" t="s">
        <v>126</v>
      </c>
      <c r="J760">
        <v>1000</v>
      </c>
      <c r="M760" t="s">
        <v>72</v>
      </c>
      <c r="N760">
        <f>SUM(Table714[[#This Row],[Mitigation ($ million)]], Table714[[#This Row],[Adaptation ($ million)]])</f>
        <v>36.370000000000005</v>
      </c>
      <c r="O760">
        <v>14.55</v>
      </c>
      <c r="P760">
        <v>21.82</v>
      </c>
      <c r="S760" s="21" t="s">
        <v>133</v>
      </c>
      <c r="T760" s="1" t="s">
        <v>8797</v>
      </c>
    </row>
    <row r="761" spans="1:20" x14ac:dyDescent="0.25">
      <c r="A761" t="s">
        <v>8742</v>
      </c>
      <c r="B761" t="s">
        <v>66</v>
      </c>
      <c r="C761" t="s">
        <v>130</v>
      </c>
      <c r="D761" t="s">
        <v>129</v>
      </c>
      <c r="E761" s="2">
        <v>44963</v>
      </c>
      <c r="F761">
        <v>2023</v>
      </c>
      <c r="G761" t="s">
        <v>122</v>
      </c>
      <c r="H761" t="s">
        <v>93</v>
      </c>
      <c r="I761" t="s">
        <v>132</v>
      </c>
      <c r="M761" t="s">
        <v>72</v>
      </c>
      <c r="N761">
        <f>SUM(Table714[[#This Row],[Mitigation ($ million)]], Table714[[#This Row],[Adaptation ($ million)]])</f>
        <v>63.65</v>
      </c>
      <c r="O761">
        <v>36.369999999999997</v>
      </c>
      <c r="P761">
        <v>27.28</v>
      </c>
      <c r="S761" s="21" t="s">
        <v>133</v>
      </c>
      <c r="T761" s="1" t="s">
        <v>8797</v>
      </c>
    </row>
    <row r="762" spans="1:20" x14ac:dyDescent="0.25">
      <c r="A762" t="s">
        <v>8742</v>
      </c>
      <c r="B762" t="s">
        <v>91</v>
      </c>
      <c r="C762" t="s">
        <v>136</v>
      </c>
      <c r="D762" t="s">
        <v>135</v>
      </c>
      <c r="E762" s="2">
        <v>44964</v>
      </c>
      <c r="F762">
        <v>2023</v>
      </c>
      <c r="G762" t="s">
        <v>104</v>
      </c>
      <c r="H762" t="s">
        <v>138</v>
      </c>
      <c r="I762" t="s">
        <v>141</v>
      </c>
      <c r="J762">
        <v>3.5</v>
      </c>
      <c r="M762" t="s">
        <v>24</v>
      </c>
      <c r="N762">
        <f>SUM(Table714[[#This Row],[Mitigation ($ million)]], Table714[[#This Row],[Adaptation ($ million)]])</f>
        <v>1.52740047348</v>
      </c>
      <c r="O762">
        <v>1.52740047348</v>
      </c>
      <c r="S762" s="21" t="s">
        <v>142</v>
      </c>
      <c r="T762" s="1" t="s">
        <v>8797</v>
      </c>
    </row>
    <row r="763" spans="1:20" x14ac:dyDescent="0.25">
      <c r="A763" t="s">
        <v>8742</v>
      </c>
      <c r="B763" t="s">
        <v>91</v>
      </c>
      <c r="C763" t="s">
        <v>144</v>
      </c>
      <c r="D763" t="s">
        <v>143</v>
      </c>
      <c r="E763" s="2">
        <v>44982</v>
      </c>
      <c r="F763">
        <v>2023</v>
      </c>
      <c r="G763" t="s">
        <v>146</v>
      </c>
      <c r="H763" t="s">
        <v>93</v>
      </c>
      <c r="I763" t="s">
        <v>141</v>
      </c>
      <c r="J763">
        <v>958.4</v>
      </c>
      <c r="M763" t="s">
        <v>24</v>
      </c>
      <c r="N763">
        <f>SUM(Table714[[#This Row],[Mitigation ($ million)]], Table714[[#This Row],[Adaptation ($ million)]])</f>
        <v>100</v>
      </c>
      <c r="O763">
        <v>100</v>
      </c>
      <c r="S763" s="21" t="s">
        <v>149</v>
      </c>
      <c r="T763" s="1" t="s">
        <v>8797</v>
      </c>
    </row>
    <row r="764" spans="1:20" x14ac:dyDescent="0.25">
      <c r="A764" t="s">
        <v>8742</v>
      </c>
      <c r="B764" t="s">
        <v>91</v>
      </c>
      <c r="C764" t="s">
        <v>144</v>
      </c>
      <c r="D764" t="s">
        <v>143</v>
      </c>
      <c r="E764" s="2">
        <v>44982</v>
      </c>
      <c r="F764">
        <v>2023</v>
      </c>
      <c r="G764" t="s">
        <v>146</v>
      </c>
      <c r="H764" t="s">
        <v>150</v>
      </c>
      <c r="I764" t="s">
        <v>141</v>
      </c>
      <c r="M764" t="s">
        <v>24</v>
      </c>
      <c r="N764">
        <f>SUM(Table714[[#This Row],[Mitigation ($ million)]], Table714[[#This Row],[Adaptation ($ million)]])</f>
        <v>10</v>
      </c>
      <c r="O764">
        <v>10</v>
      </c>
      <c r="S764" s="21" t="s">
        <v>149</v>
      </c>
      <c r="T764" s="1" t="s">
        <v>8797</v>
      </c>
    </row>
    <row r="765" spans="1:20" x14ac:dyDescent="0.25">
      <c r="A765" t="s">
        <v>8742</v>
      </c>
      <c r="B765" t="s">
        <v>91</v>
      </c>
      <c r="C765" t="s">
        <v>144</v>
      </c>
      <c r="D765" t="s">
        <v>143</v>
      </c>
      <c r="E765" s="2">
        <v>44982</v>
      </c>
      <c r="F765">
        <v>2023</v>
      </c>
      <c r="G765" t="s">
        <v>146</v>
      </c>
      <c r="H765" t="s">
        <v>98</v>
      </c>
      <c r="I765" t="s">
        <v>141</v>
      </c>
      <c r="M765" t="s">
        <v>24</v>
      </c>
      <c r="N765">
        <f>SUM(Table714[[#This Row],[Mitigation ($ million)]], Table714[[#This Row],[Adaptation ($ million)]])</f>
        <v>150</v>
      </c>
      <c r="O765">
        <v>150</v>
      </c>
      <c r="S765" s="21" t="s">
        <v>149</v>
      </c>
      <c r="T765" s="1" t="s">
        <v>8797</v>
      </c>
    </row>
    <row r="766" spans="1:20" x14ac:dyDescent="0.25">
      <c r="A766" t="s">
        <v>8742</v>
      </c>
      <c r="B766" t="s">
        <v>91</v>
      </c>
      <c r="C766" t="s">
        <v>144</v>
      </c>
      <c r="D766" t="s">
        <v>143</v>
      </c>
      <c r="E766" s="2">
        <v>44982</v>
      </c>
      <c r="F766">
        <v>2023</v>
      </c>
      <c r="G766" t="s">
        <v>146</v>
      </c>
      <c r="H766" t="s">
        <v>98</v>
      </c>
      <c r="I766" t="s">
        <v>141</v>
      </c>
      <c r="M766" t="s">
        <v>24</v>
      </c>
      <c r="N766">
        <f>SUM(Table714[[#This Row],[Mitigation ($ million)]], Table714[[#This Row],[Adaptation ($ million)]])</f>
        <v>10</v>
      </c>
      <c r="O766">
        <v>10</v>
      </c>
      <c r="S766" s="21" t="s">
        <v>149</v>
      </c>
      <c r="T766" s="1" t="s">
        <v>8797</v>
      </c>
    </row>
    <row r="767" spans="1:20" x14ac:dyDescent="0.25">
      <c r="A767" t="s">
        <v>8742</v>
      </c>
      <c r="B767" t="s">
        <v>91</v>
      </c>
      <c r="C767" t="s">
        <v>144</v>
      </c>
      <c r="D767" t="s">
        <v>143</v>
      </c>
      <c r="E767" s="2">
        <v>44982</v>
      </c>
      <c r="F767">
        <v>2023</v>
      </c>
      <c r="G767" t="s">
        <v>146</v>
      </c>
      <c r="H767" t="s">
        <v>98</v>
      </c>
      <c r="I767" t="s">
        <v>141</v>
      </c>
      <c r="M767" t="s">
        <v>24</v>
      </c>
      <c r="N767">
        <f>SUM(Table714[[#This Row],[Mitigation ($ million)]], Table714[[#This Row],[Adaptation ($ million)]])</f>
        <v>20</v>
      </c>
      <c r="O767">
        <v>20</v>
      </c>
      <c r="S767" s="21" t="s">
        <v>149</v>
      </c>
      <c r="T767" s="1" t="s">
        <v>8797</v>
      </c>
    </row>
    <row r="768" spans="1:20" x14ac:dyDescent="0.25">
      <c r="A768" t="s">
        <v>8742</v>
      </c>
      <c r="B768" t="s">
        <v>91</v>
      </c>
      <c r="C768" t="s">
        <v>144</v>
      </c>
      <c r="D768" t="s">
        <v>143</v>
      </c>
      <c r="E768" s="2">
        <v>44982</v>
      </c>
      <c r="F768">
        <v>2023</v>
      </c>
      <c r="G768" t="s">
        <v>146</v>
      </c>
      <c r="H768" t="s">
        <v>98</v>
      </c>
      <c r="I768" t="s">
        <v>141</v>
      </c>
      <c r="M768" t="s">
        <v>24</v>
      </c>
      <c r="N768">
        <f>SUM(Table714[[#This Row],[Mitigation ($ million)]], Table714[[#This Row],[Adaptation ($ million)]])</f>
        <v>20</v>
      </c>
      <c r="O768">
        <v>20</v>
      </c>
      <c r="S768" s="21" t="s">
        <v>149</v>
      </c>
      <c r="T768" s="1" t="s">
        <v>8797</v>
      </c>
    </row>
    <row r="769" spans="1:20" x14ac:dyDescent="0.25">
      <c r="A769" t="s">
        <v>8742</v>
      </c>
      <c r="B769" t="s">
        <v>66</v>
      </c>
      <c r="C769" t="s">
        <v>162</v>
      </c>
      <c r="D769" t="s">
        <v>161</v>
      </c>
      <c r="E769" s="2">
        <v>44985</v>
      </c>
      <c r="F769">
        <v>2023</v>
      </c>
      <c r="G769" t="s">
        <v>62</v>
      </c>
      <c r="H769" t="s">
        <v>93</v>
      </c>
      <c r="I769" t="s">
        <v>126</v>
      </c>
      <c r="J769">
        <v>150.4</v>
      </c>
      <c r="M769" t="s">
        <v>72</v>
      </c>
      <c r="N769">
        <f>SUM(Table714[[#This Row],[Mitigation ($ million)]], Table714[[#This Row],[Adaptation ($ million)]])</f>
        <v>56.25</v>
      </c>
      <c r="O769">
        <v>53.75</v>
      </c>
      <c r="P769">
        <v>2.5</v>
      </c>
      <c r="S769" s="21" t="s">
        <v>164</v>
      </c>
      <c r="T769" s="1" t="s">
        <v>8797</v>
      </c>
    </row>
    <row r="770" spans="1:20" x14ac:dyDescent="0.25">
      <c r="A770" t="s">
        <v>8742</v>
      </c>
      <c r="B770" t="s">
        <v>66</v>
      </c>
      <c r="C770" t="s">
        <v>166</v>
      </c>
      <c r="D770" t="s">
        <v>165</v>
      </c>
      <c r="E770" s="2">
        <v>44985</v>
      </c>
      <c r="F770">
        <v>2023</v>
      </c>
      <c r="G770" t="s">
        <v>168</v>
      </c>
      <c r="H770" t="s">
        <v>170</v>
      </c>
      <c r="I770" t="s">
        <v>117</v>
      </c>
      <c r="J770">
        <v>5</v>
      </c>
      <c r="M770" t="s">
        <v>25</v>
      </c>
      <c r="N770">
        <f>SUM(Table714[[#This Row],[Mitigation ($ million)]], Table714[[#This Row],[Adaptation ($ million)]])</f>
        <v>5</v>
      </c>
      <c r="P770">
        <v>5</v>
      </c>
      <c r="S770" s="21" t="s">
        <v>174</v>
      </c>
      <c r="T770" s="1" t="s">
        <v>8797</v>
      </c>
    </row>
    <row r="771" spans="1:20" x14ac:dyDescent="0.25">
      <c r="A771" t="s">
        <v>8742</v>
      </c>
      <c r="B771" t="s">
        <v>66</v>
      </c>
      <c r="C771" t="s">
        <v>176</v>
      </c>
      <c r="D771" t="s">
        <v>175</v>
      </c>
      <c r="E771" s="2">
        <v>44986</v>
      </c>
      <c r="F771">
        <v>2023</v>
      </c>
      <c r="G771" t="s">
        <v>88</v>
      </c>
      <c r="H771" t="s">
        <v>107</v>
      </c>
      <c r="I771" t="s">
        <v>71</v>
      </c>
      <c r="J771">
        <v>0.85</v>
      </c>
      <c r="M771" t="s">
        <v>72</v>
      </c>
      <c r="N771">
        <f>SUM(Table714[[#This Row],[Mitigation ($ million)]], Table714[[#This Row],[Adaptation ($ million)]])</f>
        <v>0.30000000000000004</v>
      </c>
      <c r="O771">
        <v>0.2</v>
      </c>
      <c r="P771">
        <v>0.1</v>
      </c>
      <c r="S771" s="21" t="s">
        <v>178</v>
      </c>
      <c r="T771" s="1" t="s">
        <v>8797</v>
      </c>
    </row>
    <row r="772" spans="1:20" x14ac:dyDescent="0.25">
      <c r="A772" t="s">
        <v>8742</v>
      </c>
      <c r="B772" t="s">
        <v>66</v>
      </c>
      <c r="C772" t="s">
        <v>179</v>
      </c>
      <c r="D772" t="s">
        <v>161</v>
      </c>
      <c r="E772" s="2">
        <v>44989</v>
      </c>
      <c r="F772">
        <v>2023</v>
      </c>
      <c r="G772" t="s">
        <v>62</v>
      </c>
      <c r="H772" t="s">
        <v>68</v>
      </c>
      <c r="I772" t="s">
        <v>126</v>
      </c>
      <c r="M772" t="s">
        <v>72</v>
      </c>
      <c r="N772">
        <f>SUM(Table714[[#This Row],[Mitigation ($ million)]], Table714[[#This Row],[Adaptation ($ million)]])</f>
        <v>0</v>
      </c>
      <c r="S772" s="21" t="s">
        <v>164</v>
      </c>
      <c r="T772" s="1" t="s">
        <v>8797</v>
      </c>
    </row>
    <row r="773" spans="1:20" x14ac:dyDescent="0.25">
      <c r="A773" t="s">
        <v>8742</v>
      </c>
      <c r="B773" t="s">
        <v>66</v>
      </c>
      <c r="C773" t="s">
        <v>182</v>
      </c>
      <c r="D773" t="s">
        <v>181</v>
      </c>
      <c r="E773" s="2">
        <v>44991</v>
      </c>
      <c r="F773">
        <v>2023</v>
      </c>
      <c r="G773" t="s">
        <v>104</v>
      </c>
      <c r="H773" t="s">
        <v>68</v>
      </c>
      <c r="I773" t="s">
        <v>126</v>
      </c>
      <c r="M773" t="s">
        <v>25</v>
      </c>
      <c r="N773">
        <f>SUM(Table714[[#This Row],[Mitigation ($ million)]], Table714[[#This Row],[Adaptation ($ million)]])</f>
        <v>2.2000000000000002</v>
      </c>
      <c r="P773">
        <v>2.2000000000000002</v>
      </c>
      <c r="S773" s="21" t="s">
        <v>186</v>
      </c>
      <c r="T773" s="1" t="s">
        <v>8797</v>
      </c>
    </row>
    <row r="774" spans="1:20" x14ac:dyDescent="0.25">
      <c r="A774" t="s">
        <v>8742</v>
      </c>
      <c r="B774" t="s">
        <v>66</v>
      </c>
      <c r="C774" t="s">
        <v>188</v>
      </c>
      <c r="D774" t="s">
        <v>187</v>
      </c>
      <c r="E774" s="2">
        <v>44992</v>
      </c>
      <c r="F774">
        <v>2023</v>
      </c>
      <c r="G774" t="s">
        <v>190</v>
      </c>
      <c r="H774" t="s">
        <v>107</v>
      </c>
      <c r="I774" t="s">
        <v>71</v>
      </c>
      <c r="J774">
        <v>1.1499999999999999</v>
      </c>
      <c r="M774" t="s">
        <v>72</v>
      </c>
      <c r="N774">
        <f>SUM(Table714[[#This Row],[Mitigation ($ million)]], Table714[[#This Row],[Adaptation ($ million)]])</f>
        <v>0.2</v>
      </c>
      <c r="O774">
        <v>0.1</v>
      </c>
      <c r="P774">
        <v>0.1</v>
      </c>
      <c r="S774" s="21" t="s">
        <v>193</v>
      </c>
      <c r="T774" s="1" t="s">
        <v>8797</v>
      </c>
    </row>
    <row r="775" spans="1:20" x14ac:dyDescent="0.25">
      <c r="A775" t="s">
        <v>8742</v>
      </c>
      <c r="B775" t="s">
        <v>91</v>
      </c>
      <c r="C775" t="s">
        <v>195</v>
      </c>
      <c r="D775" t="s">
        <v>194</v>
      </c>
      <c r="E775" s="2">
        <v>44992</v>
      </c>
      <c r="F775">
        <v>2023</v>
      </c>
      <c r="G775" t="s">
        <v>122</v>
      </c>
      <c r="H775" t="s">
        <v>196</v>
      </c>
      <c r="I775" t="s">
        <v>117</v>
      </c>
      <c r="J775">
        <v>80</v>
      </c>
      <c r="M775" t="s">
        <v>24</v>
      </c>
      <c r="N775">
        <f>SUM(Table714[[#This Row],[Mitigation ($ million)]], Table714[[#This Row],[Adaptation ($ million)]])</f>
        <v>0.8</v>
      </c>
      <c r="O775">
        <v>0.8</v>
      </c>
      <c r="S775" s="21" t="s">
        <v>197</v>
      </c>
      <c r="T775" s="1" t="s">
        <v>8797</v>
      </c>
    </row>
    <row r="776" spans="1:20" x14ac:dyDescent="0.25">
      <c r="A776" t="s">
        <v>8742</v>
      </c>
      <c r="B776" t="s">
        <v>91</v>
      </c>
      <c r="C776" t="s">
        <v>199</v>
      </c>
      <c r="D776" t="s">
        <v>198</v>
      </c>
      <c r="E776" s="2">
        <v>44993</v>
      </c>
      <c r="F776">
        <v>2023</v>
      </c>
      <c r="G776" t="s">
        <v>201</v>
      </c>
      <c r="H776" t="s">
        <v>93</v>
      </c>
      <c r="I776" t="s">
        <v>117</v>
      </c>
      <c r="J776">
        <v>42.2</v>
      </c>
      <c r="M776" t="s">
        <v>25</v>
      </c>
      <c r="N776">
        <f>SUM(Table714[[#This Row],[Mitigation ($ million)]], Table714[[#This Row],[Adaptation ($ million)]])</f>
        <v>15</v>
      </c>
      <c r="P776">
        <v>15</v>
      </c>
      <c r="S776" s="21" t="s">
        <v>202</v>
      </c>
      <c r="T776" s="1" t="s">
        <v>8797</v>
      </c>
    </row>
    <row r="777" spans="1:20" x14ac:dyDescent="0.25">
      <c r="A777" t="s">
        <v>8742</v>
      </c>
      <c r="B777" t="s">
        <v>91</v>
      </c>
      <c r="C777" t="s">
        <v>199</v>
      </c>
      <c r="D777" t="s">
        <v>198</v>
      </c>
      <c r="E777" s="2">
        <v>44993</v>
      </c>
      <c r="F777">
        <v>2023</v>
      </c>
      <c r="G777" t="s">
        <v>201</v>
      </c>
      <c r="H777" t="s">
        <v>170</v>
      </c>
      <c r="I777" t="s">
        <v>117</v>
      </c>
      <c r="M777" t="s">
        <v>25</v>
      </c>
      <c r="N777">
        <f>SUM(Table714[[#This Row],[Mitigation ($ million)]], Table714[[#This Row],[Adaptation ($ million)]])</f>
        <v>3</v>
      </c>
      <c r="P777">
        <v>3</v>
      </c>
      <c r="S777" s="21" t="s">
        <v>202</v>
      </c>
      <c r="T777" s="1" t="s">
        <v>8797</v>
      </c>
    </row>
    <row r="778" spans="1:20" x14ac:dyDescent="0.25">
      <c r="A778" t="s">
        <v>8742</v>
      </c>
      <c r="B778" t="s">
        <v>66</v>
      </c>
      <c r="C778" t="s">
        <v>214</v>
      </c>
      <c r="D778" t="s">
        <v>213</v>
      </c>
      <c r="E778" s="2">
        <v>44995</v>
      </c>
      <c r="F778">
        <v>2023</v>
      </c>
      <c r="G778" t="s">
        <v>216</v>
      </c>
      <c r="H778" t="s">
        <v>210</v>
      </c>
      <c r="I778" t="s">
        <v>117</v>
      </c>
      <c r="J778">
        <v>7.1999999999999995E-2</v>
      </c>
      <c r="M778" t="s">
        <v>25</v>
      </c>
      <c r="N778">
        <f>SUM(Table714[[#This Row],[Mitigation ($ million)]], Table714[[#This Row],[Adaptation ($ million)]])</f>
        <v>7.1999999999999995E-2</v>
      </c>
      <c r="P778">
        <v>7.1999999999999995E-2</v>
      </c>
      <c r="S778" s="21"/>
      <c r="T778" s="1" t="s">
        <v>8797</v>
      </c>
    </row>
    <row r="779" spans="1:20" x14ac:dyDescent="0.25">
      <c r="A779" t="s">
        <v>8742</v>
      </c>
      <c r="B779" t="s">
        <v>66</v>
      </c>
      <c r="C779" t="s">
        <v>206</v>
      </c>
      <c r="D779" t="s">
        <v>205</v>
      </c>
      <c r="E779" s="2">
        <v>44995</v>
      </c>
      <c r="F779">
        <v>2023</v>
      </c>
      <c r="G779" t="s">
        <v>208</v>
      </c>
      <c r="H779" t="s">
        <v>210</v>
      </c>
      <c r="I779" t="s">
        <v>126</v>
      </c>
      <c r="J779">
        <v>0.17499999999999999</v>
      </c>
      <c r="M779" t="s">
        <v>25</v>
      </c>
      <c r="N779">
        <f>SUM(Table714[[#This Row],[Mitigation ($ million)]], Table714[[#This Row],[Adaptation ($ million)]])</f>
        <v>0.17499999999999999</v>
      </c>
      <c r="P779">
        <v>0.17499999999999999</v>
      </c>
      <c r="S779" s="21"/>
      <c r="T779" s="1" t="s">
        <v>8797</v>
      </c>
    </row>
    <row r="780" spans="1:20" x14ac:dyDescent="0.25">
      <c r="A780" t="s">
        <v>8742</v>
      </c>
      <c r="B780" t="s">
        <v>66</v>
      </c>
      <c r="C780" t="s">
        <v>220</v>
      </c>
      <c r="D780" t="s">
        <v>181</v>
      </c>
      <c r="E780" s="2">
        <v>44999</v>
      </c>
      <c r="F780">
        <v>2023</v>
      </c>
      <c r="G780" t="s">
        <v>222</v>
      </c>
      <c r="H780" t="s">
        <v>93</v>
      </c>
      <c r="I780" t="s">
        <v>126</v>
      </c>
      <c r="J780">
        <v>42.4</v>
      </c>
      <c r="M780" t="s">
        <v>25</v>
      </c>
      <c r="N780">
        <f>SUM(Table714[[#This Row],[Mitigation ($ million)]], Table714[[#This Row],[Adaptation ($ million)]])</f>
        <v>3.125</v>
      </c>
      <c r="P780">
        <v>3.125</v>
      </c>
      <c r="S780" s="21" t="s">
        <v>186</v>
      </c>
      <c r="T780" s="1" t="s">
        <v>8797</v>
      </c>
    </row>
    <row r="781" spans="1:20" x14ac:dyDescent="0.25">
      <c r="A781" t="s">
        <v>8742</v>
      </c>
      <c r="B781" t="s">
        <v>66</v>
      </c>
      <c r="C781" t="s">
        <v>220</v>
      </c>
      <c r="D781" t="s">
        <v>181</v>
      </c>
      <c r="E781" s="2">
        <v>44999</v>
      </c>
      <c r="F781">
        <v>2023</v>
      </c>
      <c r="G781" t="s">
        <v>222</v>
      </c>
      <c r="H781" t="s">
        <v>150</v>
      </c>
      <c r="I781" t="s">
        <v>126</v>
      </c>
      <c r="M781" t="s">
        <v>25</v>
      </c>
      <c r="N781">
        <f>SUM(Table714[[#This Row],[Mitigation ($ million)]], Table714[[#This Row],[Adaptation ($ million)]])</f>
        <v>3.125</v>
      </c>
      <c r="P781">
        <v>3.125</v>
      </c>
      <c r="S781" s="21" t="s">
        <v>186</v>
      </c>
      <c r="T781" s="1" t="s">
        <v>8797</v>
      </c>
    </row>
    <row r="782" spans="1:20" x14ac:dyDescent="0.25">
      <c r="A782" t="s">
        <v>8742</v>
      </c>
      <c r="B782" t="s">
        <v>66</v>
      </c>
      <c r="C782" t="s">
        <v>220</v>
      </c>
      <c r="D782" t="s">
        <v>181</v>
      </c>
      <c r="E782" s="2">
        <v>45000</v>
      </c>
      <c r="F782">
        <v>2023</v>
      </c>
      <c r="G782" t="s">
        <v>228</v>
      </c>
      <c r="H782" t="s">
        <v>150</v>
      </c>
      <c r="I782" t="s">
        <v>126</v>
      </c>
      <c r="M782" t="s">
        <v>25</v>
      </c>
      <c r="N782">
        <f>SUM(Table714[[#This Row],[Mitigation ($ million)]], Table714[[#This Row],[Adaptation ($ million)]])</f>
        <v>5.7142860000000004</v>
      </c>
      <c r="P782">
        <v>5.7142860000000004</v>
      </c>
      <c r="S782" s="21" t="s">
        <v>186</v>
      </c>
      <c r="T782" s="1" t="s">
        <v>8797</v>
      </c>
    </row>
    <row r="783" spans="1:20" x14ac:dyDescent="0.25">
      <c r="A783" t="s">
        <v>8742</v>
      </c>
      <c r="B783" t="s">
        <v>91</v>
      </c>
      <c r="C783" t="s">
        <v>231</v>
      </c>
      <c r="D783" t="s">
        <v>230</v>
      </c>
      <c r="E783" s="2">
        <v>45001</v>
      </c>
      <c r="F783">
        <v>2023</v>
      </c>
      <c r="G783" t="s">
        <v>88</v>
      </c>
      <c r="H783" t="s">
        <v>138</v>
      </c>
      <c r="I783" t="s">
        <v>128</v>
      </c>
      <c r="M783" t="s">
        <v>25</v>
      </c>
      <c r="N783">
        <f>SUM(Table714[[#This Row],[Mitigation ($ million)]], Table714[[#This Row],[Adaptation ($ million)]])</f>
        <v>3.3000000000000002E-2</v>
      </c>
      <c r="P783">
        <v>3.3000000000000002E-2</v>
      </c>
      <c r="S783" s="21" t="s">
        <v>233</v>
      </c>
      <c r="T783" s="1" t="s">
        <v>8797</v>
      </c>
    </row>
    <row r="784" spans="1:20" x14ac:dyDescent="0.25">
      <c r="A784" t="s">
        <v>8742</v>
      </c>
      <c r="B784" t="s">
        <v>66</v>
      </c>
      <c r="C784" t="s">
        <v>220</v>
      </c>
      <c r="D784" t="s">
        <v>181</v>
      </c>
      <c r="E784" s="2">
        <v>45006</v>
      </c>
      <c r="F784">
        <v>2023</v>
      </c>
      <c r="G784" t="s">
        <v>235</v>
      </c>
      <c r="H784" t="s">
        <v>150</v>
      </c>
      <c r="I784" t="s">
        <v>126</v>
      </c>
      <c r="M784" t="s">
        <v>25</v>
      </c>
      <c r="N784">
        <f>SUM(Table714[[#This Row],[Mitigation ($ million)]], Table714[[#This Row],[Adaptation ($ million)]])</f>
        <v>6.0714290000000002</v>
      </c>
      <c r="P784">
        <v>6.0714290000000002</v>
      </c>
      <c r="S784" s="21" t="s">
        <v>186</v>
      </c>
      <c r="T784" s="1" t="s">
        <v>8797</v>
      </c>
    </row>
    <row r="785" spans="1:20" x14ac:dyDescent="0.25">
      <c r="A785" t="s">
        <v>8742</v>
      </c>
      <c r="B785" t="s">
        <v>91</v>
      </c>
      <c r="C785" t="s">
        <v>238</v>
      </c>
      <c r="D785" t="s">
        <v>237</v>
      </c>
      <c r="E785" s="2">
        <v>45007</v>
      </c>
      <c r="F785">
        <v>2023</v>
      </c>
      <c r="G785" t="s">
        <v>88</v>
      </c>
      <c r="H785" t="s">
        <v>93</v>
      </c>
      <c r="I785" t="s">
        <v>141</v>
      </c>
      <c r="J785">
        <v>121.5</v>
      </c>
      <c r="M785" t="s">
        <v>72</v>
      </c>
      <c r="N785">
        <f>SUM(Table714[[#This Row],[Mitigation ($ million)]], Table714[[#This Row],[Adaptation ($ million)]])</f>
        <v>18.380081177681401</v>
      </c>
      <c r="O785">
        <v>16.5255309876814</v>
      </c>
      <c r="P785">
        <v>1.8545501900000001</v>
      </c>
      <c r="S785" s="21" t="s">
        <v>240</v>
      </c>
      <c r="T785" s="1" t="s">
        <v>8797</v>
      </c>
    </row>
    <row r="786" spans="1:20" x14ac:dyDescent="0.25">
      <c r="A786" t="s">
        <v>8742</v>
      </c>
      <c r="B786" t="s">
        <v>91</v>
      </c>
      <c r="C786" t="s">
        <v>238</v>
      </c>
      <c r="D786" t="s">
        <v>237</v>
      </c>
      <c r="E786" s="2">
        <v>45007</v>
      </c>
      <c r="F786">
        <v>2023</v>
      </c>
      <c r="G786" t="s">
        <v>88</v>
      </c>
      <c r="H786" t="s">
        <v>93</v>
      </c>
      <c r="I786" t="s">
        <v>141</v>
      </c>
      <c r="M786" t="s">
        <v>72</v>
      </c>
      <c r="N786">
        <f>SUM(Table714[[#This Row],[Mitigation ($ million)]], Table714[[#This Row],[Adaptation ($ million)]])</f>
        <v>18.414006179195898</v>
      </c>
      <c r="O786">
        <v>16.556032959195896</v>
      </c>
      <c r="P786">
        <v>1.8579732200000001</v>
      </c>
      <c r="S786" s="21" t="s">
        <v>240</v>
      </c>
      <c r="T786" s="1" t="s">
        <v>8797</v>
      </c>
    </row>
    <row r="787" spans="1:20" x14ac:dyDescent="0.25">
      <c r="A787" t="s">
        <v>8742</v>
      </c>
      <c r="B787" t="s">
        <v>91</v>
      </c>
      <c r="C787" t="s">
        <v>238</v>
      </c>
      <c r="D787" t="s">
        <v>237</v>
      </c>
      <c r="E787" s="2">
        <v>45007</v>
      </c>
      <c r="F787">
        <v>2023</v>
      </c>
      <c r="G787" t="s">
        <v>88</v>
      </c>
      <c r="H787" t="s">
        <v>93</v>
      </c>
      <c r="I787" t="s">
        <v>141</v>
      </c>
      <c r="M787" t="s">
        <v>72</v>
      </c>
      <c r="N787">
        <f>SUM(Table714[[#This Row],[Mitigation ($ million)]], Table714[[#This Row],[Adaptation ($ million)]])</f>
        <v>18.414006179195898</v>
      </c>
      <c r="O787">
        <v>16.556032959195896</v>
      </c>
      <c r="P787">
        <v>1.8579732200000001</v>
      </c>
      <c r="S787" s="21" t="s">
        <v>240</v>
      </c>
      <c r="T787" s="1" t="s">
        <v>8797</v>
      </c>
    </row>
    <row r="788" spans="1:20" x14ac:dyDescent="0.25">
      <c r="A788" t="s">
        <v>8742</v>
      </c>
      <c r="B788" t="s">
        <v>91</v>
      </c>
      <c r="C788" t="s">
        <v>238</v>
      </c>
      <c r="D788" t="s">
        <v>237</v>
      </c>
      <c r="E788" s="2">
        <v>45007</v>
      </c>
      <c r="F788">
        <v>2023</v>
      </c>
      <c r="G788" t="s">
        <v>88</v>
      </c>
      <c r="H788" t="s">
        <v>93</v>
      </c>
      <c r="I788" t="s">
        <v>141</v>
      </c>
      <c r="M788" t="s">
        <v>72</v>
      </c>
      <c r="N788">
        <f>SUM(Table714[[#This Row],[Mitigation ($ million)]], Table714[[#This Row],[Adaptation ($ million)]])</f>
        <v>18.414006179195898</v>
      </c>
      <c r="O788">
        <v>16.556032959195896</v>
      </c>
      <c r="P788">
        <v>1.8579732200000001</v>
      </c>
      <c r="S788" s="21" t="s">
        <v>240</v>
      </c>
      <c r="T788" s="1" t="s">
        <v>8797</v>
      </c>
    </row>
    <row r="789" spans="1:20" x14ac:dyDescent="0.25">
      <c r="A789" t="s">
        <v>8742</v>
      </c>
      <c r="B789" t="s">
        <v>91</v>
      </c>
      <c r="C789" t="s">
        <v>238</v>
      </c>
      <c r="D789" t="s">
        <v>237</v>
      </c>
      <c r="E789" s="2">
        <v>45007</v>
      </c>
      <c r="F789">
        <v>2023</v>
      </c>
      <c r="G789" t="s">
        <v>88</v>
      </c>
      <c r="H789" t="s">
        <v>93</v>
      </c>
      <c r="I789" t="s">
        <v>141</v>
      </c>
      <c r="M789" t="s">
        <v>72</v>
      </c>
      <c r="N789">
        <f>SUM(Table714[[#This Row],[Mitigation ($ million)]], Table714[[#This Row],[Adaptation ($ million)]])</f>
        <v>17.737929363299703</v>
      </c>
      <c r="O789">
        <v>15.948172293299702</v>
      </c>
      <c r="P789">
        <v>1.7897570700000001</v>
      </c>
      <c r="S789" s="21" t="s">
        <v>240</v>
      </c>
      <c r="T789" s="1" t="s">
        <v>8797</v>
      </c>
    </row>
    <row r="790" spans="1:20" x14ac:dyDescent="0.25">
      <c r="A790" t="s">
        <v>8742</v>
      </c>
      <c r="B790" t="s">
        <v>91</v>
      </c>
      <c r="C790" t="s">
        <v>246</v>
      </c>
      <c r="D790" t="s">
        <v>245</v>
      </c>
      <c r="E790" s="2">
        <v>45008</v>
      </c>
      <c r="F790">
        <v>2023</v>
      </c>
      <c r="G790" t="s">
        <v>88</v>
      </c>
      <c r="H790" t="s">
        <v>170</v>
      </c>
      <c r="I790" t="s">
        <v>141</v>
      </c>
      <c r="M790" t="s">
        <v>24</v>
      </c>
      <c r="N790">
        <f>SUM(Table714[[#This Row],[Mitigation ($ million)]], Table714[[#This Row],[Adaptation ($ million)]])</f>
        <v>2</v>
      </c>
      <c r="O790">
        <v>2</v>
      </c>
      <c r="S790" s="21" t="s">
        <v>248</v>
      </c>
      <c r="T790" s="1" t="s">
        <v>8797</v>
      </c>
    </row>
    <row r="791" spans="1:20" x14ac:dyDescent="0.25">
      <c r="A791" t="s">
        <v>8742</v>
      </c>
      <c r="B791" t="s">
        <v>66</v>
      </c>
      <c r="C791" t="s">
        <v>220</v>
      </c>
      <c r="D791" t="s">
        <v>181</v>
      </c>
      <c r="E791" s="2">
        <v>45009</v>
      </c>
      <c r="F791">
        <v>2023</v>
      </c>
      <c r="G791" t="s">
        <v>250</v>
      </c>
      <c r="H791" t="s">
        <v>150</v>
      </c>
      <c r="I791" t="s">
        <v>126</v>
      </c>
      <c r="M791" t="s">
        <v>25</v>
      </c>
      <c r="N791">
        <f>SUM(Table714[[#This Row],[Mitigation ($ million)]], Table714[[#This Row],[Adaptation ($ million)]])</f>
        <v>2.4</v>
      </c>
      <c r="P791">
        <v>2.4</v>
      </c>
      <c r="S791" s="21" t="s">
        <v>186</v>
      </c>
      <c r="T791" s="1" t="s">
        <v>8797</v>
      </c>
    </row>
    <row r="792" spans="1:20" x14ac:dyDescent="0.25">
      <c r="A792" t="s">
        <v>8742</v>
      </c>
      <c r="B792" t="s">
        <v>91</v>
      </c>
      <c r="C792" t="s">
        <v>253</v>
      </c>
      <c r="D792" t="s">
        <v>252</v>
      </c>
      <c r="E792" s="2">
        <v>45012</v>
      </c>
      <c r="F792">
        <v>2023</v>
      </c>
      <c r="G792" t="s">
        <v>255</v>
      </c>
      <c r="H792" t="s">
        <v>93</v>
      </c>
      <c r="I792" t="s">
        <v>128</v>
      </c>
      <c r="J792">
        <v>60</v>
      </c>
      <c r="M792" t="s">
        <v>72</v>
      </c>
      <c r="N792">
        <f>SUM(Table714[[#This Row],[Mitigation ($ million)]], Table714[[#This Row],[Adaptation ($ million)]])</f>
        <v>0</v>
      </c>
      <c r="S792" s="21" t="s">
        <v>258</v>
      </c>
      <c r="T792" s="1" t="s">
        <v>8797</v>
      </c>
    </row>
    <row r="793" spans="1:20" x14ac:dyDescent="0.25">
      <c r="A793" t="s">
        <v>8742</v>
      </c>
      <c r="B793" t="s">
        <v>91</v>
      </c>
      <c r="C793" t="s">
        <v>253</v>
      </c>
      <c r="D793" t="s">
        <v>252</v>
      </c>
      <c r="E793" s="2">
        <v>45012</v>
      </c>
      <c r="F793">
        <v>2023</v>
      </c>
      <c r="G793" t="s">
        <v>255</v>
      </c>
      <c r="H793" t="s">
        <v>98</v>
      </c>
      <c r="I793" t="s">
        <v>128</v>
      </c>
      <c r="M793" t="s">
        <v>72</v>
      </c>
      <c r="N793">
        <f>SUM(Table714[[#This Row],[Mitigation ($ million)]], Table714[[#This Row],[Adaptation ($ million)]])</f>
        <v>9</v>
      </c>
      <c r="O793">
        <v>9</v>
      </c>
      <c r="S793" s="21" t="s">
        <v>258</v>
      </c>
      <c r="T793" s="1" t="s">
        <v>8797</v>
      </c>
    </row>
    <row r="794" spans="1:20" x14ac:dyDescent="0.25">
      <c r="A794" t="s">
        <v>8742</v>
      </c>
      <c r="B794" t="s">
        <v>91</v>
      </c>
      <c r="C794" t="s">
        <v>253</v>
      </c>
      <c r="D794" t="s">
        <v>252</v>
      </c>
      <c r="E794" s="2">
        <v>45012</v>
      </c>
      <c r="F794">
        <v>2023</v>
      </c>
      <c r="G794" t="s">
        <v>255</v>
      </c>
      <c r="H794" t="s">
        <v>150</v>
      </c>
      <c r="I794" t="s">
        <v>141</v>
      </c>
      <c r="M794" t="s">
        <v>72</v>
      </c>
      <c r="N794">
        <f>SUM(Table714[[#This Row],[Mitigation ($ million)]], Table714[[#This Row],[Adaptation ($ million)]])</f>
        <v>1</v>
      </c>
      <c r="P794">
        <v>1</v>
      </c>
      <c r="S794" s="21" t="s">
        <v>258</v>
      </c>
      <c r="T794" s="1" t="s">
        <v>8797</v>
      </c>
    </row>
    <row r="795" spans="1:20" x14ac:dyDescent="0.25">
      <c r="A795" t="s">
        <v>8742</v>
      </c>
      <c r="B795" t="s">
        <v>91</v>
      </c>
      <c r="C795" t="s">
        <v>262</v>
      </c>
      <c r="D795" t="s">
        <v>261</v>
      </c>
      <c r="E795" s="2">
        <v>45014</v>
      </c>
      <c r="F795">
        <v>2023</v>
      </c>
      <c r="G795" t="s">
        <v>62</v>
      </c>
      <c r="H795" t="s">
        <v>93</v>
      </c>
      <c r="I795" t="s">
        <v>141</v>
      </c>
      <c r="J795">
        <v>690.1</v>
      </c>
      <c r="M795" t="s">
        <v>24</v>
      </c>
      <c r="N795">
        <f>SUM(Table714[[#This Row],[Mitigation ($ million)]], Table714[[#This Row],[Adaptation ($ million)]])</f>
        <v>46.307699999999997</v>
      </c>
      <c r="O795">
        <v>46.307699999999997</v>
      </c>
      <c r="S795" s="21" t="s">
        <v>263</v>
      </c>
      <c r="T795" s="1" t="s">
        <v>8797</v>
      </c>
    </row>
    <row r="796" spans="1:20" x14ac:dyDescent="0.25">
      <c r="A796" t="s">
        <v>8742</v>
      </c>
      <c r="B796" t="s">
        <v>91</v>
      </c>
      <c r="C796" t="s">
        <v>262</v>
      </c>
      <c r="D796" t="s">
        <v>261</v>
      </c>
      <c r="E796" s="2">
        <v>45014</v>
      </c>
      <c r="F796">
        <v>2023</v>
      </c>
      <c r="G796" t="s">
        <v>62</v>
      </c>
      <c r="H796" t="s">
        <v>98</v>
      </c>
      <c r="I796" t="s">
        <v>141</v>
      </c>
      <c r="M796" t="s">
        <v>24</v>
      </c>
      <c r="N796">
        <f>SUM(Table714[[#This Row],[Mitigation ($ million)]], Table714[[#This Row],[Adaptation ($ million)]])</f>
        <v>46.307699999999997</v>
      </c>
      <c r="O796">
        <v>46.307699999999997</v>
      </c>
      <c r="S796" s="21" t="s">
        <v>263</v>
      </c>
      <c r="T796" s="1" t="s">
        <v>8797</v>
      </c>
    </row>
    <row r="797" spans="1:20" x14ac:dyDescent="0.25">
      <c r="A797" t="s">
        <v>8742</v>
      </c>
      <c r="B797" t="s">
        <v>91</v>
      </c>
      <c r="C797" t="s">
        <v>265</v>
      </c>
      <c r="D797" t="s">
        <v>264</v>
      </c>
      <c r="E797" s="2">
        <v>45014</v>
      </c>
      <c r="F797">
        <v>2023</v>
      </c>
      <c r="G797" t="s">
        <v>62</v>
      </c>
      <c r="H797" t="s">
        <v>93</v>
      </c>
      <c r="I797" t="s">
        <v>141</v>
      </c>
      <c r="J797">
        <v>656.5</v>
      </c>
      <c r="M797" t="s">
        <v>24</v>
      </c>
      <c r="N797">
        <f>SUM(Table714[[#This Row],[Mitigation ($ million)]], Table714[[#This Row],[Adaptation ($ million)]])</f>
        <v>40.448906000000001</v>
      </c>
      <c r="O797">
        <v>40.448906000000001</v>
      </c>
      <c r="S797" s="21" t="s">
        <v>266</v>
      </c>
      <c r="T797" s="1" t="s">
        <v>8797</v>
      </c>
    </row>
    <row r="798" spans="1:20" x14ac:dyDescent="0.25">
      <c r="A798" t="s">
        <v>8742</v>
      </c>
      <c r="B798" t="s">
        <v>91</v>
      </c>
      <c r="C798" t="s">
        <v>265</v>
      </c>
      <c r="D798" t="s">
        <v>264</v>
      </c>
      <c r="E798" s="2">
        <v>45014</v>
      </c>
      <c r="F798">
        <v>2023</v>
      </c>
      <c r="G798" t="s">
        <v>62</v>
      </c>
      <c r="H798" t="s">
        <v>98</v>
      </c>
      <c r="I798" t="s">
        <v>141</v>
      </c>
      <c r="M798" t="s">
        <v>24</v>
      </c>
      <c r="N798">
        <f>SUM(Table714[[#This Row],[Mitigation ($ million)]], Table714[[#This Row],[Adaptation ($ million)]])</f>
        <v>40.448906000000001</v>
      </c>
      <c r="O798">
        <v>40.448906000000001</v>
      </c>
      <c r="S798" s="21" t="s">
        <v>266</v>
      </c>
      <c r="T798" s="1" t="s">
        <v>8797</v>
      </c>
    </row>
    <row r="799" spans="1:20" x14ac:dyDescent="0.25">
      <c r="A799" t="s">
        <v>8742</v>
      </c>
      <c r="B799" t="s">
        <v>66</v>
      </c>
      <c r="C799" t="s">
        <v>268</v>
      </c>
      <c r="D799" t="s">
        <v>267</v>
      </c>
      <c r="E799" s="2">
        <v>45014</v>
      </c>
      <c r="F799">
        <v>2023</v>
      </c>
      <c r="G799" t="s">
        <v>104</v>
      </c>
      <c r="H799" t="s">
        <v>68</v>
      </c>
      <c r="I799" t="s">
        <v>126</v>
      </c>
      <c r="J799">
        <v>4</v>
      </c>
      <c r="M799" t="s">
        <v>25</v>
      </c>
      <c r="N799">
        <f>SUM(Table714[[#This Row],[Mitigation ($ million)]], Table714[[#This Row],[Adaptation ($ million)]])</f>
        <v>4</v>
      </c>
      <c r="P799">
        <v>4</v>
      </c>
      <c r="S799" s="21" t="s">
        <v>272</v>
      </c>
      <c r="T799" s="1" t="s">
        <v>8797</v>
      </c>
    </row>
    <row r="800" spans="1:20" x14ac:dyDescent="0.25">
      <c r="A800" t="s">
        <v>8742</v>
      </c>
      <c r="B800" t="s">
        <v>91</v>
      </c>
      <c r="C800" t="s">
        <v>274</v>
      </c>
      <c r="D800" t="s">
        <v>273</v>
      </c>
      <c r="E800" s="2">
        <v>45016</v>
      </c>
      <c r="F800">
        <v>2023</v>
      </c>
      <c r="G800" t="s">
        <v>62</v>
      </c>
      <c r="H800" t="s">
        <v>98</v>
      </c>
      <c r="I800" t="s">
        <v>141</v>
      </c>
      <c r="M800" t="s">
        <v>24</v>
      </c>
      <c r="N800">
        <f>SUM(Table714[[#This Row],[Mitigation ($ million)]], Table714[[#This Row],[Adaptation ($ million)]])</f>
        <v>12.5</v>
      </c>
      <c r="O800">
        <v>12.5</v>
      </c>
      <c r="S800" s="21" t="s">
        <v>276</v>
      </c>
      <c r="T800" s="1" t="s">
        <v>8797</v>
      </c>
    </row>
    <row r="801" spans="1:20" x14ac:dyDescent="0.25">
      <c r="A801" t="s">
        <v>8742</v>
      </c>
      <c r="B801" t="s">
        <v>91</v>
      </c>
      <c r="C801" t="s">
        <v>278</v>
      </c>
      <c r="D801" t="s">
        <v>277</v>
      </c>
      <c r="E801" s="2">
        <v>45016</v>
      </c>
      <c r="F801">
        <v>2023</v>
      </c>
      <c r="G801" t="s">
        <v>62</v>
      </c>
      <c r="H801" t="s">
        <v>93</v>
      </c>
      <c r="I801" t="s">
        <v>141</v>
      </c>
      <c r="J801">
        <v>202.2</v>
      </c>
      <c r="M801" t="s">
        <v>24</v>
      </c>
      <c r="N801">
        <f>SUM(Table714[[#This Row],[Mitigation ($ million)]], Table714[[#This Row],[Adaptation ($ million)]])</f>
        <v>13.487886</v>
      </c>
      <c r="O801">
        <v>13.487886</v>
      </c>
      <c r="S801" s="21" t="s">
        <v>279</v>
      </c>
      <c r="T801" s="1" t="s">
        <v>8797</v>
      </c>
    </row>
    <row r="802" spans="1:20" x14ac:dyDescent="0.25">
      <c r="A802" t="s">
        <v>8742</v>
      </c>
      <c r="B802" t="s">
        <v>91</v>
      </c>
      <c r="C802" t="s">
        <v>278</v>
      </c>
      <c r="D802" t="s">
        <v>277</v>
      </c>
      <c r="E802" s="2">
        <v>45016</v>
      </c>
      <c r="F802">
        <v>2023</v>
      </c>
      <c r="G802" t="s">
        <v>62</v>
      </c>
      <c r="H802" t="s">
        <v>98</v>
      </c>
      <c r="I802" t="s">
        <v>141</v>
      </c>
      <c r="M802" t="s">
        <v>24</v>
      </c>
      <c r="N802">
        <f>SUM(Table714[[#This Row],[Mitigation ($ million)]], Table714[[#This Row],[Adaptation ($ million)]])</f>
        <v>12.5</v>
      </c>
      <c r="O802">
        <v>12.5</v>
      </c>
      <c r="S802" s="21" t="s">
        <v>279</v>
      </c>
      <c r="T802" s="1" t="s">
        <v>8797</v>
      </c>
    </row>
    <row r="803" spans="1:20" x14ac:dyDescent="0.25">
      <c r="A803" t="s">
        <v>8742</v>
      </c>
      <c r="B803" t="s">
        <v>91</v>
      </c>
      <c r="C803" t="s">
        <v>282</v>
      </c>
      <c r="D803" t="s">
        <v>281</v>
      </c>
      <c r="E803" s="2">
        <v>45016</v>
      </c>
      <c r="F803">
        <v>2023</v>
      </c>
      <c r="G803" t="s">
        <v>62</v>
      </c>
      <c r="H803" t="s">
        <v>98</v>
      </c>
      <c r="I803" t="s">
        <v>141</v>
      </c>
      <c r="M803" t="s">
        <v>24</v>
      </c>
      <c r="N803">
        <f>SUM(Table714[[#This Row],[Mitigation ($ million)]], Table714[[#This Row],[Adaptation ($ million)]])</f>
        <v>12.5</v>
      </c>
      <c r="O803">
        <v>12.5</v>
      </c>
      <c r="S803" s="21" t="s">
        <v>284</v>
      </c>
      <c r="T803" s="1" t="s">
        <v>8797</v>
      </c>
    </row>
    <row r="804" spans="1:20" x14ac:dyDescent="0.25">
      <c r="A804" t="s">
        <v>8742</v>
      </c>
      <c r="B804" t="s">
        <v>91</v>
      </c>
      <c r="C804" t="s">
        <v>274</v>
      </c>
      <c r="D804" t="s">
        <v>273</v>
      </c>
      <c r="E804" s="2">
        <v>45019</v>
      </c>
      <c r="F804">
        <v>2023</v>
      </c>
      <c r="G804" t="s">
        <v>62</v>
      </c>
      <c r="H804" t="s">
        <v>93</v>
      </c>
      <c r="I804" t="s">
        <v>141</v>
      </c>
      <c r="J804">
        <v>431.2</v>
      </c>
      <c r="M804" t="s">
        <v>24</v>
      </c>
      <c r="N804">
        <f>SUM(Table714[[#This Row],[Mitigation ($ million)]], Table714[[#This Row],[Adaptation ($ million)]])</f>
        <v>36.706043000000001</v>
      </c>
      <c r="O804">
        <v>36.706043000000001</v>
      </c>
      <c r="S804" s="21" t="s">
        <v>276</v>
      </c>
      <c r="T804" s="1" t="s">
        <v>8797</v>
      </c>
    </row>
    <row r="805" spans="1:20" x14ac:dyDescent="0.25">
      <c r="A805" t="s">
        <v>8742</v>
      </c>
      <c r="B805" t="s">
        <v>91</v>
      </c>
      <c r="C805" t="s">
        <v>282</v>
      </c>
      <c r="D805" t="s">
        <v>281</v>
      </c>
      <c r="E805" s="2">
        <v>45019</v>
      </c>
      <c r="F805">
        <v>2023</v>
      </c>
      <c r="G805" t="s">
        <v>62</v>
      </c>
      <c r="H805" t="s">
        <v>93</v>
      </c>
      <c r="I805" t="s">
        <v>141</v>
      </c>
      <c r="J805">
        <v>206.5</v>
      </c>
      <c r="M805" t="s">
        <v>24</v>
      </c>
      <c r="N805">
        <f>SUM(Table714[[#This Row],[Mitigation ($ million)]], Table714[[#This Row],[Adaptation ($ million)]])</f>
        <v>14.307541000000001</v>
      </c>
      <c r="O805">
        <v>14.307541000000001</v>
      </c>
      <c r="S805" s="21" t="s">
        <v>284</v>
      </c>
      <c r="T805" s="1" t="s">
        <v>8797</v>
      </c>
    </row>
    <row r="806" spans="1:20" x14ac:dyDescent="0.25">
      <c r="A806" t="s">
        <v>8742</v>
      </c>
      <c r="B806" t="s">
        <v>66</v>
      </c>
      <c r="C806" t="s">
        <v>292</v>
      </c>
      <c r="D806" t="s">
        <v>291</v>
      </c>
      <c r="E806" s="2">
        <v>45021</v>
      </c>
      <c r="F806">
        <v>2023</v>
      </c>
      <c r="G806" t="s">
        <v>104</v>
      </c>
      <c r="H806" t="s">
        <v>107</v>
      </c>
      <c r="I806" t="s">
        <v>141</v>
      </c>
      <c r="J806">
        <v>0.1</v>
      </c>
      <c r="M806" t="s">
        <v>72</v>
      </c>
      <c r="N806">
        <f>SUM(Table714[[#This Row],[Mitigation ($ million)]], Table714[[#This Row],[Adaptation ($ million)]])</f>
        <v>0.1</v>
      </c>
      <c r="O806">
        <v>0.08</v>
      </c>
      <c r="P806">
        <v>0.02</v>
      </c>
      <c r="S806" s="21" t="s">
        <v>294</v>
      </c>
      <c r="T806" s="1" t="s">
        <v>8797</v>
      </c>
    </row>
    <row r="807" spans="1:20" x14ac:dyDescent="0.25">
      <c r="A807" t="s">
        <v>8742</v>
      </c>
      <c r="B807" t="s">
        <v>66</v>
      </c>
      <c r="C807" t="s">
        <v>286</v>
      </c>
      <c r="D807" t="s">
        <v>285</v>
      </c>
      <c r="E807" s="2">
        <v>45021</v>
      </c>
      <c r="F807">
        <v>2023</v>
      </c>
      <c r="G807" t="s">
        <v>288</v>
      </c>
      <c r="H807" t="s">
        <v>68</v>
      </c>
      <c r="I807" t="s">
        <v>141</v>
      </c>
      <c r="J807">
        <v>0.2</v>
      </c>
      <c r="M807" t="s">
        <v>24</v>
      </c>
      <c r="N807">
        <f>SUM(Table714[[#This Row],[Mitigation ($ million)]], Table714[[#This Row],[Adaptation ($ million)]])</f>
        <v>0.2</v>
      </c>
      <c r="O807">
        <v>0.2</v>
      </c>
      <c r="S807" s="21" t="s">
        <v>290</v>
      </c>
      <c r="T807" s="1" t="s">
        <v>8797</v>
      </c>
    </row>
    <row r="808" spans="1:20" x14ac:dyDescent="0.25">
      <c r="A808" t="s">
        <v>8742</v>
      </c>
      <c r="B808" t="s">
        <v>66</v>
      </c>
      <c r="C808" t="s">
        <v>296</v>
      </c>
      <c r="D808" t="s">
        <v>295</v>
      </c>
      <c r="E808" s="2">
        <v>45023</v>
      </c>
      <c r="F808">
        <v>2023</v>
      </c>
      <c r="G808" t="s">
        <v>208</v>
      </c>
      <c r="H808" t="s">
        <v>68</v>
      </c>
      <c r="I808" t="s">
        <v>141</v>
      </c>
      <c r="J808">
        <v>4.9749999999999996</v>
      </c>
      <c r="M808" t="s">
        <v>24</v>
      </c>
      <c r="N808">
        <f>SUM(Table714[[#This Row],[Mitigation ($ million)]], Table714[[#This Row],[Adaptation ($ million)]])</f>
        <v>1</v>
      </c>
      <c r="O808">
        <v>1</v>
      </c>
      <c r="S808" s="21" t="s">
        <v>298</v>
      </c>
      <c r="T808" s="1" t="s">
        <v>8797</v>
      </c>
    </row>
    <row r="809" spans="1:20" x14ac:dyDescent="0.25">
      <c r="A809" t="s">
        <v>8742</v>
      </c>
      <c r="B809" t="s">
        <v>66</v>
      </c>
      <c r="C809" t="s">
        <v>300</v>
      </c>
      <c r="D809" t="s">
        <v>299</v>
      </c>
      <c r="E809" s="2">
        <v>45027</v>
      </c>
      <c r="F809">
        <v>2023</v>
      </c>
      <c r="G809" t="s">
        <v>79</v>
      </c>
      <c r="H809" t="s">
        <v>68</v>
      </c>
      <c r="I809" t="s">
        <v>117</v>
      </c>
      <c r="M809" t="s">
        <v>72</v>
      </c>
      <c r="N809">
        <f>SUM(Table714[[#This Row],[Mitigation ($ million)]], Table714[[#This Row],[Adaptation ($ million)]])</f>
        <v>0</v>
      </c>
      <c r="S809" s="21" t="s">
        <v>302</v>
      </c>
      <c r="T809" s="1" t="s">
        <v>8797</v>
      </c>
    </row>
    <row r="810" spans="1:20" x14ac:dyDescent="0.25">
      <c r="A810" t="s">
        <v>8742</v>
      </c>
      <c r="B810" t="s">
        <v>66</v>
      </c>
      <c r="C810" t="s">
        <v>304</v>
      </c>
      <c r="D810" t="s">
        <v>303</v>
      </c>
      <c r="E810" s="2">
        <v>45028</v>
      </c>
      <c r="F810">
        <v>2023</v>
      </c>
      <c r="G810" t="s">
        <v>306</v>
      </c>
      <c r="H810" t="s">
        <v>68</v>
      </c>
      <c r="I810" t="s">
        <v>128</v>
      </c>
      <c r="J810">
        <v>1.0169999999999999</v>
      </c>
      <c r="M810" t="s">
        <v>72</v>
      </c>
      <c r="N810">
        <f>SUM(Table714[[#This Row],[Mitigation ($ million)]], Table714[[#This Row],[Adaptation ($ million)]])</f>
        <v>0.71699999999999997</v>
      </c>
      <c r="O810">
        <v>0.62737500000000002</v>
      </c>
      <c r="P810">
        <v>8.9624999999999996E-2</v>
      </c>
      <c r="S810" s="21" t="s">
        <v>308</v>
      </c>
      <c r="T810" s="1" t="s">
        <v>8797</v>
      </c>
    </row>
    <row r="811" spans="1:20" x14ac:dyDescent="0.25">
      <c r="A811" t="s">
        <v>8742</v>
      </c>
      <c r="B811" t="s">
        <v>66</v>
      </c>
      <c r="C811" t="s">
        <v>304</v>
      </c>
      <c r="D811" t="s">
        <v>303</v>
      </c>
      <c r="E811" s="2">
        <v>45028</v>
      </c>
      <c r="F811">
        <v>2023</v>
      </c>
      <c r="G811" t="s">
        <v>306</v>
      </c>
      <c r="H811" t="s">
        <v>107</v>
      </c>
      <c r="I811" t="s">
        <v>128</v>
      </c>
      <c r="M811" t="s">
        <v>72</v>
      </c>
      <c r="N811">
        <f>SUM(Table714[[#This Row],[Mitigation ($ million)]], Table714[[#This Row],[Adaptation ($ million)]])</f>
        <v>0.3</v>
      </c>
      <c r="O811">
        <v>0.26200000000000001</v>
      </c>
      <c r="P811">
        <v>3.7999999999999999E-2</v>
      </c>
      <c r="S811" s="21" t="s">
        <v>308</v>
      </c>
      <c r="T811" s="1" t="s">
        <v>8797</v>
      </c>
    </row>
    <row r="812" spans="1:20" x14ac:dyDescent="0.25">
      <c r="A812" t="s">
        <v>8742</v>
      </c>
      <c r="B812" t="s">
        <v>91</v>
      </c>
      <c r="C812" t="s">
        <v>311</v>
      </c>
      <c r="D812" t="s">
        <v>310</v>
      </c>
      <c r="E812" s="2">
        <v>45028</v>
      </c>
      <c r="F812">
        <v>2023</v>
      </c>
      <c r="G812" t="s">
        <v>201</v>
      </c>
      <c r="H812" t="s">
        <v>138</v>
      </c>
      <c r="I812" t="s">
        <v>84</v>
      </c>
      <c r="M812" t="s">
        <v>24</v>
      </c>
      <c r="N812">
        <f>SUM(Table714[[#This Row],[Mitigation ($ million)]], Table714[[#This Row],[Adaptation ($ million)]])</f>
        <v>1</v>
      </c>
      <c r="O812">
        <v>1</v>
      </c>
      <c r="S812" s="21" t="s">
        <v>313</v>
      </c>
      <c r="T812" s="1" t="s">
        <v>8797</v>
      </c>
    </row>
    <row r="813" spans="1:20" x14ac:dyDescent="0.25">
      <c r="A813" t="s">
        <v>8742</v>
      </c>
      <c r="B813" t="s">
        <v>66</v>
      </c>
      <c r="C813" t="s">
        <v>300</v>
      </c>
      <c r="D813" t="s">
        <v>299</v>
      </c>
      <c r="E813" s="2">
        <v>45033</v>
      </c>
      <c r="F813">
        <v>2023</v>
      </c>
      <c r="G813" t="s">
        <v>79</v>
      </c>
      <c r="H813" t="s">
        <v>93</v>
      </c>
      <c r="I813" t="s">
        <v>84</v>
      </c>
      <c r="J813">
        <v>290.17</v>
      </c>
      <c r="M813" t="s">
        <v>72</v>
      </c>
      <c r="N813">
        <f>SUM(Table714[[#This Row],[Mitigation ($ million)]], Table714[[#This Row],[Adaptation ($ million)]])</f>
        <v>10.76</v>
      </c>
      <c r="O813">
        <v>10.76</v>
      </c>
      <c r="S813" s="21" t="s">
        <v>302</v>
      </c>
      <c r="T813" s="1" t="s">
        <v>8797</v>
      </c>
    </row>
    <row r="814" spans="1:20" x14ac:dyDescent="0.25">
      <c r="A814" t="s">
        <v>8742</v>
      </c>
      <c r="B814" t="s">
        <v>66</v>
      </c>
      <c r="C814" t="s">
        <v>300</v>
      </c>
      <c r="D814" t="s">
        <v>299</v>
      </c>
      <c r="E814" s="2">
        <v>45033</v>
      </c>
      <c r="F814">
        <v>2023</v>
      </c>
      <c r="G814" t="s">
        <v>79</v>
      </c>
      <c r="H814" t="s">
        <v>93</v>
      </c>
      <c r="I814" t="s">
        <v>117</v>
      </c>
      <c r="M814" t="s">
        <v>72</v>
      </c>
      <c r="N814">
        <f>SUM(Table714[[#This Row],[Mitigation ($ million)]], Table714[[#This Row],[Adaptation ($ million)]])</f>
        <v>137.452</v>
      </c>
      <c r="O814">
        <v>2.6419999999999999</v>
      </c>
      <c r="P814">
        <v>134.81</v>
      </c>
      <c r="S814" s="21" t="s">
        <v>302</v>
      </c>
      <c r="T814" s="1" t="s">
        <v>8797</v>
      </c>
    </row>
    <row r="815" spans="1:20" x14ac:dyDescent="0.25">
      <c r="A815" t="s">
        <v>8742</v>
      </c>
      <c r="B815" t="s">
        <v>66</v>
      </c>
      <c r="C815" t="s">
        <v>316</v>
      </c>
      <c r="D815" t="s">
        <v>315</v>
      </c>
      <c r="E815" s="2">
        <v>45036</v>
      </c>
      <c r="F815">
        <v>2023</v>
      </c>
      <c r="G815" t="s">
        <v>62</v>
      </c>
      <c r="H815" t="s">
        <v>318</v>
      </c>
      <c r="I815" t="s">
        <v>141</v>
      </c>
      <c r="J815">
        <v>10</v>
      </c>
      <c r="M815" t="s">
        <v>24</v>
      </c>
      <c r="N815">
        <f>SUM(Table714[[#This Row],[Mitigation ($ million)]], Table714[[#This Row],[Adaptation ($ million)]])</f>
        <v>9.1050000000000004</v>
      </c>
      <c r="O815">
        <v>9.1050000000000004</v>
      </c>
      <c r="S815" s="21" t="s">
        <v>320</v>
      </c>
      <c r="T815" s="1" t="s">
        <v>8797</v>
      </c>
    </row>
    <row r="816" spans="1:20" x14ac:dyDescent="0.25">
      <c r="A816" t="s">
        <v>8742</v>
      </c>
      <c r="B816" t="s">
        <v>66</v>
      </c>
      <c r="C816" t="s">
        <v>322</v>
      </c>
      <c r="D816" t="s">
        <v>321</v>
      </c>
      <c r="E816" s="2">
        <v>45036</v>
      </c>
      <c r="F816">
        <v>2023</v>
      </c>
      <c r="G816" t="s">
        <v>104</v>
      </c>
      <c r="H816" t="s">
        <v>210</v>
      </c>
      <c r="I816" t="s">
        <v>325</v>
      </c>
      <c r="J816">
        <v>0.22500000000000001</v>
      </c>
      <c r="M816" t="s">
        <v>25</v>
      </c>
      <c r="N816">
        <f>SUM(Table714[[#This Row],[Mitigation ($ million)]], Table714[[#This Row],[Adaptation ($ million)]])</f>
        <v>0.22500000000000001</v>
      </c>
      <c r="P816">
        <v>0.22500000000000001</v>
      </c>
      <c r="S816" s="21"/>
      <c r="T816" s="1" t="s">
        <v>8797</v>
      </c>
    </row>
    <row r="817" spans="1:20" x14ac:dyDescent="0.25">
      <c r="A817" t="s">
        <v>8742</v>
      </c>
      <c r="B817" t="s">
        <v>91</v>
      </c>
      <c r="C817" t="s">
        <v>327</v>
      </c>
      <c r="D817" t="s">
        <v>326</v>
      </c>
      <c r="E817" s="2">
        <v>45040</v>
      </c>
      <c r="F817">
        <v>2023</v>
      </c>
      <c r="G817" t="s">
        <v>329</v>
      </c>
      <c r="H817" t="s">
        <v>93</v>
      </c>
      <c r="I817" t="s">
        <v>332</v>
      </c>
      <c r="J817">
        <v>7.6921999999999997</v>
      </c>
      <c r="M817" t="s">
        <v>24</v>
      </c>
      <c r="N817">
        <f>SUM(Table714[[#This Row],[Mitigation ($ million)]], Table714[[#This Row],[Adaptation ($ million)]])</f>
        <v>7.95228628</v>
      </c>
      <c r="O817">
        <v>7.95228628</v>
      </c>
      <c r="S817" s="21" t="s">
        <v>333</v>
      </c>
      <c r="T817" s="1" t="s">
        <v>8797</v>
      </c>
    </row>
    <row r="818" spans="1:20" x14ac:dyDescent="0.25">
      <c r="A818" t="s">
        <v>8742</v>
      </c>
      <c r="B818" t="s">
        <v>66</v>
      </c>
      <c r="C818" t="s">
        <v>335</v>
      </c>
      <c r="D818" t="s">
        <v>334</v>
      </c>
      <c r="E818" s="2">
        <v>45044</v>
      </c>
      <c r="F818">
        <v>2023</v>
      </c>
      <c r="G818" t="s">
        <v>62</v>
      </c>
      <c r="H818" t="s">
        <v>93</v>
      </c>
      <c r="I818" t="s">
        <v>71</v>
      </c>
      <c r="J818">
        <v>68.150000000000006</v>
      </c>
      <c r="M818" t="s">
        <v>72</v>
      </c>
      <c r="N818">
        <f>SUM(Table714[[#This Row],[Mitigation ($ million)]], Table714[[#This Row],[Adaptation ($ million)]])</f>
        <v>7.76</v>
      </c>
      <c r="O818">
        <v>0.76</v>
      </c>
      <c r="P818">
        <v>7</v>
      </c>
      <c r="S818" s="21" t="s">
        <v>337</v>
      </c>
      <c r="T818" s="1" t="s">
        <v>8797</v>
      </c>
    </row>
    <row r="819" spans="1:20" x14ac:dyDescent="0.25">
      <c r="A819" t="s">
        <v>8742</v>
      </c>
      <c r="B819" t="s">
        <v>66</v>
      </c>
      <c r="C819" t="s">
        <v>335</v>
      </c>
      <c r="D819" t="s">
        <v>334</v>
      </c>
      <c r="E819" s="2">
        <v>45044</v>
      </c>
      <c r="F819">
        <v>2023</v>
      </c>
      <c r="G819" t="s">
        <v>62</v>
      </c>
      <c r="H819" t="s">
        <v>170</v>
      </c>
      <c r="I819" t="s">
        <v>71</v>
      </c>
      <c r="M819" t="s">
        <v>72</v>
      </c>
      <c r="N819">
        <f>SUM(Table714[[#This Row],[Mitigation ($ million)]], Table714[[#This Row],[Adaptation ($ million)]])</f>
        <v>0</v>
      </c>
      <c r="S819" s="21" t="s">
        <v>337</v>
      </c>
      <c r="T819" s="1" t="s">
        <v>8797</v>
      </c>
    </row>
    <row r="820" spans="1:20" x14ac:dyDescent="0.25">
      <c r="A820" t="s">
        <v>8742</v>
      </c>
      <c r="B820" t="s">
        <v>66</v>
      </c>
      <c r="C820" t="s">
        <v>340</v>
      </c>
      <c r="D820" t="s">
        <v>339</v>
      </c>
      <c r="E820" s="2">
        <v>45044</v>
      </c>
      <c r="F820">
        <v>2023</v>
      </c>
      <c r="G820" t="s">
        <v>201</v>
      </c>
      <c r="H820" t="s">
        <v>107</v>
      </c>
      <c r="I820" t="s">
        <v>84</v>
      </c>
      <c r="J820">
        <v>0.5</v>
      </c>
      <c r="M820" t="s">
        <v>24</v>
      </c>
      <c r="N820">
        <f>SUM(Table714[[#This Row],[Mitigation ($ million)]], Table714[[#This Row],[Adaptation ($ million)]])</f>
        <v>0.5</v>
      </c>
      <c r="O820">
        <v>0.5</v>
      </c>
      <c r="S820" s="21" t="s">
        <v>343</v>
      </c>
      <c r="T820" s="1" t="s">
        <v>8797</v>
      </c>
    </row>
    <row r="821" spans="1:20" x14ac:dyDescent="0.25">
      <c r="A821" t="s">
        <v>8742</v>
      </c>
      <c r="B821" t="s">
        <v>66</v>
      </c>
      <c r="C821" t="s">
        <v>345</v>
      </c>
      <c r="D821" t="s">
        <v>344</v>
      </c>
      <c r="E821" s="2">
        <v>45050</v>
      </c>
      <c r="F821">
        <v>2023</v>
      </c>
      <c r="G821" t="s">
        <v>288</v>
      </c>
      <c r="H821" t="s">
        <v>210</v>
      </c>
      <c r="I821" t="s">
        <v>325</v>
      </c>
      <c r="J821">
        <v>0.22500000000000001</v>
      </c>
      <c r="M821" t="s">
        <v>25</v>
      </c>
      <c r="N821">
        <f>SUM(Table714[[#This Row],[Mitigation ($ million)]], Table714[[#This Row],[Adaptation ($ million)]])</f>
        <v>0.22500000000000001</v>
      </c>
      <c r="P821">
        <v>0.22500000000000001</v>
      </c>
      <c r="S821" s="21"/>
      <c r="T821" s="1" t="s">
        <v>8797</v>
      </c>
    </row>
    <row r="822" spans="1:20" x14ac:dyDescent="0.25">
      <c r="A822" t="s">
        <v>8742</v>
      </c>
      <c r="B822" t="s">
        <v>66</v>
      </c>
      <c r="C822" t="s">
        <v>349</v>
      </c>
      <c r="D822" t="s">
        <v>348</v>
      </c>
      <c r="E822" s="2">
        <v>45051</v>
      </c>
      <c r="F822">
        <v>2023</v>
      </c>
      <c r="G822" t="s">
        <v>104</v>
      </c>
      <c r="H822" t="s">
        <v>68</v>
      </c>
      <c r="I822" t="s">
        <v>126</v>
      </c>
      <c r="J822">
        <v>0.22500000000000001</v>
      </c>
      <c r="M822" t="s">
        <v>25</v>
      </c>
      <c r="N822">
        <f>SUM(Table714[[#This Row],[Mitigation ($ million)]], Table714[[#This Row],[Adaptation ($ million)]])</f>
        <v>0.1125</v>
      </c>
      <c r="P822">
        <v>0.1125</v>
      </c>
      <c r="S822" s="21" t="s">
        <v>350</v>
      </c>
      <c r="T822" s="1" t="s">
        <v>8797</v>
      </c>
    </row>
    <row r="823" spans="1:20" x14ac:dyDescent="0.25">
      <c r="A823" t="s">
        <v>8742</v>
      </c>
      <c r="B823" t="s">
        <v>66</v>
      </c>
      <c r="C823" t="s">
        <v>352</v>
      </c>
      <c r="D823" t="s">
        <v>351</v>
      </c>
      <c r="E823" s="2">
        <v>45057</v>
      </c>
      <c r="F823">
        <v>2023</v>
      </c>
      <c r="G823" t="s">
        <v>122</v>
      </c>
      <c r="H823" t="s">
        <v>68</v>
      </c>
      <c r="I823" t="s">
        <v>84</v>
      </c>
      <c r="J823">
        <v>2.5</v>
      </c>
      <c r="M823" t="s">
        <v>72</v>
      </c>
      <c r="N823">
        <f>SUM(Table714[[#This Row],[Mitigation ($ million)]], Table714[[#This Row],[Adaptation ($ million)]])</f>
        <v>1.5</v>
      </c>
      <c r="O823">
        <v>0.75</v>
      </c>
      <c r="P823">
        <v>0.75</v>
      </c>
      <c r="S823" s="21" t="s">
        <v>355</v>
      </c>
      <c r="T823" s="1" t="s">
        <v>8797</v>
      </c>
    </row>
    <row r="824" spans="1:20" x14ac:dyDescent="0.25">
      <c r="A824" t="s">
        <v>8742</v>
      </c>
      <c r="B824" t="s">
        <v>66</v>
      </c>
      <c r="C824" t="s">
        <v>352</v>
      </c>
      <c r="D824" t="s">
        <v>351</v>
      </c>
      <c r="E824" s="2">
        <v>45057</v>
      </c>
      <c r="F824">
        <v>2023</v>
      </c>
      <c r="G824" t="s">
        <v>122</v>
      </c>
      <c r="H824" t="s">
        <v>68</v>
      </c>
      <c r="I824" t="s">
        <v>141</v>
      </c>
      <c r="M824" t="s">
        <v>72</v>
      </c>
      <c r="N824">
        <f>SUM(Table714[[#This Row],[Mitigation ($ million)]], Table714[[#This Row],[Adaptation ($ million)]])</f>
        <v>1</v>
      </c>
      <c r="O824">
        <v>0.5</v>
      </c>
      <c r="P824">
        <v>0.5</v>
      </c>
      <c r="S824" s="21" t="s">
        <v>355</v>
      </c>
      <c r="T824" s="1" t="s">
        <v>8797</v>
      </c>
    </row>
    <row r="825" spans="1:20" x14ac:dyDescent="0.25">
      <c r="A825" t="s">
        <v>8742</v>
      </c>
      <c r="B825" t="s">
        <v>66</v>
      </c>
      <c r="C825" t="s">
        <v>357</v>
      </c>
      <c r="D825" t="s">
        <v>356</v>
      </c>
      <c r="E825" s="2">
        <v>45058</v>
      </c>
      <c r="F825">
        <v>2023</v>
      </c>
      <c r="G825" t="s">
        <v>208</v>
      </c>
      <c r="H825" t="s">
        <v>68</v>
      </c>
      <c r="I825" t="s">
        <v>126</v>
      </c>
      <c r="J825">
        <v>1</v>
      </c>
      <c r="M825" t="s">
        <v>72</v>
      </c>
      <c r="N825">
        <f>SUM(Table714[[#This Row],[Mitigation ($ million)]], Table714[[#This Row],[Adaptation ($ million)]])</f>
        <v>0.1</v>
      </c>
      <c r="O825">
        <v>0.05</v>
      </c>
      <c r="P825">
        <v>0.05</v>
      </c>
      <c r="S825" s="21" t="s">
        <v>360</v>
      </c>
      <c r="T825" s="1" t="s">
        <v>8797</v>
      </c>
    </row>
    <row r="826" spans="1:20" x14ac:dyDescent="0.25">
      <c r="A826" t="s">
        <v>8742</v>
      </c>
      <c r="B826" t="s">
        <v>66</v>
      </c>
      <c r="C826" t="s">
        <v>357</v>
      </c>
      <c r="D826" t="s">
        <v>356</v>
      </c>
      <c r="E826" s="2">
        <v>45058</v>
      </c>
      <c r="F826">
        <v>2023</v>
      </c>
      <c r="G826" t="s">
        <v>208</v>
      </c>
      <c r="H826" t="s">
        <v>68</v>
      </c>
      <c r="I826" t="s">
        <v>71</v>
      </c>
      <c r="M826" t="s">
        <v>72</v>
      </c>
      <c r="N826">
        <f>SUM(Table714[[#This Row],[Mitigation ($ million)]], Table714[[#This Row],[Adaptation ($ million)]])</f>
        <v>0.1</v>
      </c>
      <c r="O826">
        <v>0.05</v>
      </c>
      <c r="P826">
        <v>0.05</v>
      </c>
      <c r="S826" s="21" t="s">
        <v>360</v>
      </c>
      <c r="T826" s="1" t="s">
        <v>8797</v>
      </c>
    </row>
    <row r="827" spans="1:20" x14ac:dyDescent="0.25">
      <c r="A827" t="s">
        <v>8742</v>
      </c>
      <c r="B827" t="s">
        <v>66</v>
      </c>
      <c r="C827" t="s">
        <v>357</v>
      </c>
      <c r="D827" t="s">
        <v>356</v>
      </c>
      <c r="E827" s="2">
        <v>45058</v>
      </c>
      <c r="F827">
        <v>2023</v>
      </c>
      <c r="G827" t="s">
        <v>208</v>
      </c>
      <c r="H827" t="s">
        <v>68</v>
      </c>
      <c r="I827" t="s">
        <v>361</v>
      </c>
      <c r="M827" t="s">
        <v>72</v>
      </c>
      <c r="N827">
        <f>SUM(Table714[[#This Row],[Mitigation ($ million)]], Table714[[#This Row],[Adaptation ($ million)]])</f>
        <v>0.1</v>
      </c>
      <c r="O827">
        <v>0.05</v>
      </c>
      <c r="P827">
        <v>0.05</v>
      </c>
      <c r="S827" s="21" t="s">
        <v>360</v>
      </c>
      <c r="T827" s="1" t="s">
        <v>8797</v>
      </c>
    </row>
    <row r="828" spans="1:20" x14ac:dyDescent="0.25">
      <c r="A828" t="s">
        <v>8742</v>
      </c>
      <c r="B828" t="s">
        <v>66</v>
      </c>
      <c r="C828" t="s">
        <v>357</v>
      </c>
      <c r="D828" t="s">
        <v>356</v>
      </c>
      <c r="E828" s="2">
        <v>45058</v>
      </c>
      <c r="F828">
        <v>2023</v>
      </c>
      <c r="G828" t="s">
        <v>208</v>
      </c>
      <c r="H828" t="s">
        <v>68</v>
      </c>
      <c r="I828" t="s">
        <v>132</v>
      </c>
      <c r="M828" t="s">
        <v>72</v>
      </c>
      <c r="N828">
        <f>SUM(Table714[[#This Row],[Mitigation ($ million)]], Table714[[#This Row],[Adaptation ($ million)]])</f>
        <v>0.1</v>
      </c>
      <c r="O828">
        <v>0.05</v>
      </c>
      <c r="P828">
        <v>0.05</v>
      </c>
      <c r="S828" s="21" t="s">
        <v>360</v>
      </c>
      <c r="T828" s="1" t="s">
        <v>8797</v>
      </c>
    </row>
    <row r="829" spans="1:20" x14ac:dyDescent="0.25">
      <c r="A829" t="s">
        <v>8742</v>
      </c>
      <c r="B829" t="s">
        <v>66</v>
      </c>
      <c r="C829" t="s">
        <v>357</v>
      </c>
      <c r="D829" t="s">
        <v>356</v>
      </c>
      <c r="E829" s="2">
        <v>45058</v>
      </c>
      <c r="F829">
        <v>2023</v>
      </c>
      <c r="G829" t="s">
        <v>208</v>
      </c>
      <c r="H829" t="s">
        <v>68</v>
      </c>
      <c r="I829" t="s">
        <v>84</v>
      </c>
      <c r="M829" t="s">
        <v>72</v>
      </c>
      <c r="N829">
        <f>SUM(Table714[[#This Row],[Mitigation ($ million)]], Table714[[#This Row],[Adaptation ($ million)]])</f>
        <v>0.1</v>
      </c>
      <c r="O829">
        <v>0.05</v>
      </c>
      <c r="P829">
        <v>0.05</v>
      </c>
      <c r="S829" s="21" t="s">
        <v>360</v>
      </c>
      <c r="T829" s="1" t="s">
        <v>8797</v>
      </c>
    </row>
    <row r="830" spans="1:20" x14ac:dyDescent="0.25">
      <c r="A830" t="s">
        <v>8742</v>
      </c>
      <c r="B830" t="s">
        <v>66</v>
      </c>
      <c r="C830" t="s">
        <v>357</v>
      </c>
      <c r="D830" t="s">
        <v>356</v>
      </c>
      <c r="E830" s="2">
        <v>45058</v>
      </c>
      <c r="F830">
        <v>2023</v>
      </c>
      <c r="G830" t="s">
        <v>208</v>
      </c>
      <c r="H830" t="s">
        <v>68</v>
      </c>
      <c r="I830" t="s">
        <v>141</v>
      </c>
      <c r="M830" t="s">
        <v>72</v>
      </c>
      <c r="N830">
        <f>SUM(Table714[[#This Row],[Mitigation ($ million)]], Table714[[#This Row],[Adaptation ($ million)]])</f>
        <v>0.1</v>
      </c>
      <c r="O830">
        <v>0.05</v>
      </c>
      <c r="P830">
        <v>0.05</v>
      </c>
      <c r="S830" s="21" t="s">
        <v>360</v>
      </c>
      <c r="T830" s="1" t="s">
        <v>8797</v>
      </c>
    </row>
    <row r="831" spans="1:20" x14ac:dyDescent="0.25">
      <c r="A831" t="s">
        <v>8742</v>
      </c>
      <c r="B831" t="s">
        <v>66</v>
      </c>
      <c r="C831" t="s">
        <v>357</v>
      </c>
      <c r="D831" t="s">
        <v>356</v>
      </c>
      <c r="E831" s="2">
        <v>45058</v>
      </c>
      <c r="F831">
        <v>2023</v>
      </c>
      <c r="G831" t="s">
        <v>208</v>
      </c>
      <c r="H831" t="s">
        <v>68</v>
      </c>
      <c r="I831" t="s">
        <v>117</v>
      </c>
      <c r="M831" t="s">
        <v>72</v>
      </c>
      <c r="N831">
        <f>SUM(Table714[[#This Row],[Mitigation ($ million)]], Table714[[#This Row],[Adaptation ($ million)]])</f>
        <v>0.4</v>
      </c>
      <c r="O831">
        <v>0.2</v>
      </c>
      <c r="P831">
        <v>0.2</v>
      </c>
      <c r="S831" s="21" t="s">
        <v>360</v>
      </c>
      <c r="T831" s="1" t="s">
        <v>8797</v>
      </c>
    </row>
    <row r="832" spans="1:20" x14ac:dyDescent="0.25">
      <c r="A832" t="s">
        <v>8742</v>
      </c>
      <c r="B832" t="s">
        <v>66</v>
      </c>
      <c r="C832" t="s">
        <v>367</v>
      </c>
      <c r="D832" t="s">
        <v>366</v>
      </c>
      <c r="E832" s="2">
        <v>45058</v>
      </c>
      <c r="F832">
        <v>2023</v>
      </c>
      <c r="G832" t="s">
        <v>216</v>
      </c>
      <c r="H832" t="s">
        <v>68</v>
      </c>
      <c r="I832" t="s">
        <v>128</v>
      </c>
      <c r="M832" t="s">
        <v>24</v>
      </c>
      <c r="N832">
        <f>SUM(Table714[[#This Row],[Mitigation ($ million)]], Table714[[#This Row],[Adaptation ($ million)]])</f>
        <v>0</v>
      </c>
      <c r="S832" s="21" t="s">
        <v>369</v>
      </c>
      <c r="T832" s="1" t="s">
        <v>8797</v>
      </c>
    </row>
    <row r="833" spans="1:20" x14ac:dyDescent="0.25">
      <c r="A833" t="s">
        <v>8742</v>
      </c>
      <c r="B833" t="s">
        <v>91</v>
      </c>
      <c r="C833" t="s">
        <v>363</v>
      </c>
      <c r="D833" t="s">
        <v>362</v>
      </c>
      <c r="E833" s="2">
        <v>45058</v>
      </c>
      <c r="F833">
        <v>2023</v>
      </c>
      <c r="G833" t="s">
        <v>62</v>
      </c>
      <c r="H833" t="s">
        <v>93</v>
      </c>
      <c r="I833" t="s">
        <v>117</v>
      </c>
      <c r="J833">
        <v>17.3</v>
      </c>
      <c r="M833" t="s">
        <v>25</v>
      </c>
      <c r="N833">
        <f>SUM(Table714[[#This Row],[Mitigation ($ million)]], Table714[[#This Row],[Adaptation ($ million)]])</f>
        <v>15</v>
      </c>
      <c r="P833">
        <v>15</v>
      </c>
      <c r="S833" s="21" t="s">
        <v>365</v>
      </c>
      <c r="T833" s="1" t="s">
        <v>8797</v>
      </c>
    </row>
    <row r="834" spans="1:20" x14ac:dyDescent="0.25">
      <c r="A834" t="s">
        <v>8742</v>
      </c>
      <c r="B834" t="s">
        <v>66</v>
      </c>
      <c r="C834" t="s">
        <v>371</v>
      </c>
      <c r="D834" t="s">
        <v>370</v>
      </c>
      <c r="E834" s="2">
        <v>45058</v>
      </c>
      <c r="F834">
        <v>2023</v>
      </c>
      <c r="G834" t="s">
        <v>190</v>
      </c>
      <c r="H834" t="s">
        <v>210</v>
      </c>
      <c r="I834" t="s">
        <v>325</v>
      </c>
      <c r="J834">
        <v>0.22500000000000001</v>
      </c>
      <c r="M834" t="s">
        <v>25</v>
      </c>
      <c r="N834">
        <f>SUM(Table714[[#This Row],[Mitigation ($ million)]], Table714[[#This Row],[Adaptation ($ million)]])</f>
        <v>0.22500000000000001</v>
      </c>
      <c r="P834">
        <v>0.22500000000000001</v>
      </c>
      <c r="S834" s="21"/>
      <c r="T834" s="1" t="s">
        <v>8797</v>
      </c>
    </row>
    <row r="835" spans="1:20" x14ac:dyDescent="0.25">
      <c r="A835" t="s">
        <v>8742</v>
      </c>
      <c r="B835" t="s">
        <v>66</v>
      </c>
      <c r="C835" t="s">
        <v>375</v>
      </c>
      <c r="D835" t="s">
        <v>374</v>
      </c>
      <c r="E835" s="2">
        <v>45059</v>
      </c>
      <c r="F835">
        <v>2023</v>
      </c>
      <c r="G835" t="s">
        <v>62</v>
      </c>
      <c r="H835" t="s">
        <v>68</v>
      </c>
      <c r="I835" t="s">
        <v>141</v>
      </c>
      <c r="J835">
        <v>2.2000000000000002</v>
      </c>
      <c r="M835" t="s">
        <v>24</v>
      </c>
      <c r="N835">
        <f>SUM(Table714[[#This Row],[Mitigation ($ million)]], Table714[[#This Row],[Adaptation ($ million)]])</f>
        <v>0.95</v>
      </c>
      <c r="O835">
        <v>0.95</v>
      </c>
      <c r="S835" s="21" t="s">
        <v>376</v>
      </c>
      <c r="T835" s="1" t="s">
        <v>8797</v>
      </c>
    </row>
    <row r="836" spans="1:20" x14ac:dyDescent="0.25">
      <c r="A836" t="s">
        <v>8742</v>
      </c>
      <c r="B836" t="s">
        <v>66</v>
      </c>
      <c r="C836" t="s">
        <v>382</v>
      </c>
      <c r="D836" t="s">
        <v>381</v>
      </c>
      <c r="E836" s="2">
        <v>45062</v>
      </c>
      <c r="F836">
        <v>2023</v>
      </c>
      <c r="G836" t="s">
        <v>104</v>
      </c>
      <c r="H836" t="s">
        <v>68</v>
      </c>
      <c r="I836" t="s">
        <v>117</v>
      </c>
      <c r="J836">
        <v>0.18</v>
      </c>
      <c r="M836" t="s">
        <v>25</v>
      </c>
      <c r="N836">
        <f>SUM(Table714[[#This Row],[Mitigation ($ million)]], Table714[[#This Row],[Adaptation ($ million)]])</f>
        <v>0.18</v>
      </c>
      <c r="P836">
        <v>0.18</v>
      </c>
      <c r="S836" s="21" t="s">
        <v>383</v>
      </c>
      <c r="T836" s="1" t="s">
        <v>8797</v>
      </c>
    </row>
    <row r="837" spans="1:20" x14ac:dyDescent="0.25">
      <c r="A837" t="s">
        <v>8742</v>
      </c>
      <c r="B837" t="s">
        <v>91</v>
      </c>
      <c r="C837" t="s">
        <v>378</v>
      </c>
      <c r="D837" t="s">
        <v>377</v>
      </c>
      <c r="E837" s="2">
        <v>45062</v>
      </c>
      <c r="F837">
        <v>2023</v>
      </c>
      <c r="G837" t="s">
        <v>190</v>
      </c>
      <c r="H837" t="s">
        <v>196</v>
      </c>
      <c r="I837" t="s">
        <v>128</v>
      </c>
      <c r="J837">
        <v>350</v>
      </c>
      <c r="M837" t="s">
        <v>24</v>
      </c>
      <c r="N837">
        <f>SUM(Table714[[#This Row],[Mitigation ($ million)]], Table714[[#This Row],[Adaptation ($ million)]])</f>
        <v>1</v>
      </c>
      <c r="O837">
        <v>1</v>
      </c>
      <c r="S837" s="21" t="s">
        <v>380</v>
      </c>
      <c r="T837" s="1" t="s">
        <v>8797</v>
      </c>
    </row>
    <row r="838" spans="1:20" x14ac:dyDescent="0.25">
      <c r="A838" t="s">
        <v>8742</v>
      </c>
      <c r="B838" t="s">
        <v>91</v>
      </c>
      <c r="C838" t="s">
        <v>136</v>
      </c>
      <c r="D838" t="s">
        <v>135</v>
      </c>
      <c r="E838" s="2">
        <v>45063</v>
      </c>
      <c r="F838">
        <v>2023</v>
      </c>
      <c r="G838" t="s">
        <v>104</v>
      </c>
      <c r="H838" t="s">
        <v>138</v>
      </c>
      <c r="I838" t="s">
        <v>141</v>
      </c>
      <c r="M838" t="s">
        <v>24</v>
      </c>
      <c r="N838">
        <f>SUM(Table714[[#This Row],[Mitigation ($ million)]], Table714[[#This Row],[Adaptation ($ million)]])</f>
        <v>3.54003E-3</v>
      </c>
      <c r="O838">
        <v>3.54003E-3</v>
      </c>
      <c r="S838" s="21" t="s">
        <v>142</v>
      </c>
      <c r="T838" s="1" t="s">
        <v>8797</v>
      </c>
    </row>
    <row r="839" spans="1:20" x14ac:dyDescent="0.25">
      <c r="A839" t="s">
        <v>8742</v>
      </c>
      <c r="B839" t="s">
        <v>91</v>
      </c>
      <c r="C839" t="s">
        <v>136</v>
      </c>
      <c r="D839" t="s">
        <v>135</v>
      </c>
      <c r="E839" s="2">
        <v>45063</v>
      </c>
      <c r="F839">
        <v>2023</v>
      </c>
      <c r="G839" t="s">
        <v>104</v>
      </c>
      <c r="H839" t="s">
        <v>138</v>
      </c>
      <c r="I839" t="s">
        <v>141</v>
      </c>
      <c r="M839" t="s">
        <v>24</v>
      </c>
      <c r="N839">
        <f>SUM(Table714[[#This Row],[Mitigation ($ million)]], Table714[[#This Row],[Adaptation ($ million)]])</f>
        <v>0.47982877000000002</v>
      </c>
      <c r="O839">
        <v>0.47982877000000002</v>
      </c>
      <c r="S839" s="21" t="s">
        <v>142</v>
      </c>
      <c r="T839" s="1" t="s">
        <v>8797</v>
      </c>
    </row>
    <row r="840" spans="1:20" x14ac:dyDescent="0.25">
      <c r="A840" t="s">
        <v>8742</v>
      </c>
      <c r="B840" t="s">
        <v>66</v>
      </c>
      <c r="C840" t="s">
        <v>385</v>
      </c>
      <c r="D840" t="s">
        <v>384</v>
      </c>
      <c r="E840" s="2">
        <v>45069</v>
      </c>
      <c r="F840">
        <v>2023</v>
      </c>
      <c r="G840" t="s">
        <v>88</v>
      </c>
      <c r="H840" t="s">
        <v>93</v>
      </c>
      <c r="I840" t="s">
        <v>71</v>
      </c>
      <c r="J840">
        <v>214.8</v>
      </c>
      <c r="M840" t="s">
        <v>72</v>
      </c>
      <c r="N840">
        <f>SUM(Table714[[#This Row],[Mitigation ($ million)]], Table714[[#This Row],[Adaptation ($ million)]])</f>
        <v>9.58</v>
      </c>
      <c r="O840">
        <v>0.06</v>
      </c>
      <c r="P840">
        <v>9.52</v>
      </c>
      <c r="S840" s="21" t="s">
        <v>387</v>
      </c>
      <c r="T840" s="1" t="s">
        <v>8797</v>
      </c>
    </row>
    <row r="841" spans="1:20" x14ac:dyDescent="0.25">
      <c r="A841" t="s">
        <v>8742</v>
      </c>
      <c r="B841" t="s">
        <v>66</v>
      </c>
      <c r="C841" t="s">
        <v>385</v>
      </c>
      <c r="D841" t="s">
        <v>384</v>
      </c>
      <c r="E841" s="2">
        <v>45069</v>
      </c>
      <c r="F841">
        <v>2023</v>
      </c>
      <c r="G841" t="s">
        <v>88</v>
      </c>
      <c r="H841" t="s">
        <v>93</v>
      </c>
      <c r="I841" t="s">
        <v>84</v>
      </c>
      <c r="M841" t="s">
        <v>72</v>
      </c>
      <c r="N841">
        <f>SUM(Table714[[#This Row],[Mitigation ($ million)]], Table714[[#This Row],[Adaptation ($ million)]])</f>
        <v>15.26</v>
      </c>
      <c r="O841">
        <v>7.0000000000000007E-2</v>
      </c>
      <c r="P841">
        <v>15.19</v>
      </c>
      <c r="S841" s="21" t="s">
        <v>387</v>
      </c>
      <c r="T841" s="1" t="s">
        <v>8797</v>
      </c>
    </row>
    <row r="842" spans="1:20" x14ac:dyDescent="0.25">
      <c r="A842" t="s">
        <v>8742</v>
      </c>
      <c r="B842" t="s">
        <v>66</v>
      </c>
      <c r="C842" t="s">
        <v>385</v>
      </c>
      <c r="D842" t="s">
        <v>384</v>
      </c>
      <c r="E842" s="2">
        <v>45069</v>
      </c>
      <c r="F842">
        <v>2023</v>
      </c>
      <c r="G842" t="s">
        <v>88</v>
      </c>
      <c r="H842" t="s">
        <v>93</v>
      </c>
      <c r="I842" t="s">
        <v>332</v>
      </c>
      <c r="M842" t="s">
        <v>72</v>
      </c>
      <c r="N842">
        <f>SUM(Table714[[#This Row],[Mitigation ($ million)]], Table714[[#This Row],[Adaptation ($ million)]])</f>
        <v>19.62</v>
      </c>
      <c r="O842">
        <v>0.16</v>
      </c>
      <c r="P842">
        <v>19.46</v>
      </c>
      <c r="S842" s="21" t="s">
        <v>387</v>
      </c>
      <c r="T842" s="1" t="s">
        <v>8797</v>
      </c>
    </row>
    <row r="843" spans="1:20" x14ac:dyDescent="0.25">
      <c r="A843" t="s">
        <v>8742</v>
      </c>
      <c r="B843" t="s">
        <v>66</v>
      </c>
      <c r="C843" t="s">
        <v>389</v>
      </c>
      <c r="D843" t="s">
        <v>388</v>
      </c>
      <c r="E843" s="2">
        <v>45071</v>
      </c>
      <c r="F843">
        <v>2023</v>
      </c>
      <c r="G843" t="s">
        <v>190</v>
      </c>
      <c r="H843" t="s">
        <v>107</v>
      </c>
      <c r="I843" t="s">
        <v>141</v>
      </c>
      <c r="J843">
        <v>6.15</v>
      </c>
      <c r="M843" t="s">
        <v>24</v>
      </c>
      <c r="N843">
        <f>SUM(Table714[[#This Row],[Mitigation ($ million)]], Table714[[#This Row],[Adaptation ($ million)]])</f>
        <v>2</v>
      </c>
      <c r="O843">
        <v>2</v>
      </c>
      <c r="S843" s="21" t="s">
        <v>393</v>
      </c>
      <c r="T843" s="1" t="s">
        <v>8797</v>
      </c>
    </row>
    <row r="844" spans="1:20" x14ac:dyDescent="0.25">
      <c r="A844" t="s">
        <v>8742</v>
      </c>
      <c r="B844" t="s">
        <v>66</v>
      </c>
      <c r="C844" t="s">
        <v>389</v>
      </c>
      <c r="D844" t="s">
        <v>388</v>
      </c>
      <c r="E844" s="2">
        <v>45071</v>
      </c>
      <c r="F844">
        <v>2023</v>
      </c>
      <c r="G844" t="s">
        <v>190</v>
      </c>
      <c r="H844" t="s">
        <v>68</v>
      </c>
      <c r="I844" t="s">
        <v>141</v>
      </c>
      <c r="M844" t="s">
        <v>24</v>
      </c>
      <c r="N844">
        <f>SUM(Table714[[#This Row],[Mitigation ($ million)]], Table714[[#This Row],[Adaptation ($ million)]])</f>
        <v>1</v>
      </c>
      <c r="O844">
        <v>1</v>
      </c>
      <c r="S844" s="21" t="s">
        <v>393</v>
      </c>
      <c r="T844" s="1" t="s">
        <v>8797</v>
      </c>
    </row>
    <row r="845" spans="1:20" x14ac:dyDescent="0.25">
      <c r="A845" t="s">
        <v>8742</v>
      </c>
      <c r="B845" t="s">
        <v>66</v>
      </c>
      <c r="C845" t="s">
        <v>395</v>
      </c>
      <c r="D845" t="s">
        <v>394</v>
      </c>
      <c r="E845" s="2">
        <v>45075</v>
      </c>
      <c r="F845">
        <v>2023</v>
      </c>
      <c r="G845" t="s">
        <v>397</v>
      </c>
      <c r="H845" t="s">
        <v>93</v>
      </c>
      <c r="I845" t="s">
        <v>126</v>
      </c>
      <c r="J845">
        <v>350</v>
      </c>
      <c r="M845" t="s">
        <v>25</v>
      </c>
      <c r="N845">
        <f>SUM(Table714[[#This Row],[Mitigation ($ million)]], Table714[[#This Row],[Adaptation ($ million)]])</f>
        <v>13.62</v>
      </c>
      <c r="P845">
        <v>13.62</v>
      </c>
      <c r="S845" s="21" t="s">
        <v>400</v>
      </c>
      <c r="T845" s="1" t="s">
        <v>8797</v>
      </c>
    </row>
    <row r="846" spans="1:20" x14ac:dyDescent="0.25">
      <c r="A846" t="s">
        <v>8742</v>
      </c>
      <c r="B846" t="s">
        <v>66</v>
      </c>
      <c r="C846" t="s">
        <v>402</v>
      </c>
      <c r="D846" t="s">
        <v>401</v>
      </c>
      <c r="E846" s="2">
        <v>45076</v>
      </c>
      <c r="F846">
        <v>2023</v>
      </c>
      <c r="G846" t="s">
        <v>79</v>
      </c>
      <c r="H846" t="s">
        <v>68</v>
      </c>
      <c r="I846" t="s">
        <v>84</v>
      </c>
      <c r="J846">
        <v>1</v>
      </c>
      <c r="M846" t="s">
        <v>24</v>
      </c>
      <c r="N846">
        <f>SUM(Table714[[#This Row],[Mitigation ($ million)]], Table714[[#This Row],[Adaptation ($ million)]])</f>
        <v>0.2</v>
      </c>
      <c r="O846">
        <v>0.2</v>
      </c>
      <c r="S846" s="21" t="s">
        <v>403</v>
      </c>
      <c r="T846" s="1" t="s">
        <v>8797</v>
      </c>
    </row>
    <row r="847" spans="1:20" x14ac:dyDescent="0.25">
      <c r="A847" t="s">
        <v>8742</v>
      </c>
      <c r="B847" t="s">
        <v>91</v>
      </c>
      <c r="C847" t="s">
        <v>405</v>
      </c>
      <c r="D847" t="s">
        <v>404</v>
      </c>
      <c r="E847" s="2">
        <v>45083</v>
      </c>
      <c r="F847">
        <v>2023</v>
      </c>
      <c r="G847" t="s">
        <v>113</v>
      </c>
      <c r="H847" t="s">
        <v>93</v>
      </c>
      <c r="I847" t="s">
        <v>71</v>
      </c>
      <c r="J847">
        <v>63.27</v>
      </c>
      <c r="M847" t="s">
        <v>24</v>
      </c>
      <c r="N847">
        <f>SUM(Table714[[#This Row],[Mitigation ($ million)]], Table714[[#This Row],[Adaptation ($ million)]])</f>
        <v>22.1</v>
      </c>
      <c r="O847">
        <v>22.1</v>
      </c>
      <c r="S847" s="21" t="s">
        <v>407</v>
      </c>
      <c r="T847" s="1" t="s">
        <v>8797</v>
      </c>
    </row>
    <row r="848" spans="1:20" x14ac:dyDescent="0.25">
      <c r="A848" t="s">
        <v>8742</v>
      </c>
      <c r="B848" t="s">
        <v>91</v>
      </c>
      <c r="C848" t="s">
        <v>405</v>
      </c>
      <c r="D848" t="s">
        <v>404</v>
      </c>
      <c r="E848" s="2">
        <v>45083</v>
      </c>
      <c r="F848">
        <v>2023</v>
      </c>
      <c r="G848" t="s">
        <v>113</v>
      </c>
      <c r="H848" t="s">
        <v>98</v>
      </c>
      <c r="I848" t="s">
        <v>71</v>
      </c>
      <c r="M848" t="s">
        <v>24</v>
      </c>
      <c r="N848">
        <f>SUM(Table714[[#This Row],[Mitigation ($ million)]], Table714[[#This Row],[Adaptation ($ million)]])</f>
        <v>22.1</v>
      </c>
      <c r="O848">
        <v>22.1</v>
      </c>
      <c r="S848" s="21" t="s">
        <v>407</v>
      </c>
      <c r="T848" s="1" t="s">
        <v>8797</v>
      </c>
    </row>
    <row r="849" spans="1:26" x14ac:dyDescent="0.25">
      <c r="A849" t="s">
        <v>8742</v>
      </c>
      <c r="B849" t="s">
        <v>66</v>
      </c>
      <c r="C849" t="s">
        <v>410</v>
      </c>
      <c r="D849" t="s">
        <v>409</v>
      </c>
      <c r="E849" s="2">
        <v>45085</v>
      </c>
      <c r="F849">
        <v>2023</v>
      </c>
      <c r="G849" t="s">
        <v>88</v>
      </c>
      <c r="H849" t="s">
        <v>93</v>
      </c>
      <c r="I849" t="s">
        <v>117</v>
      </c>
      <c r="J849">
        <v>163.11000000000001</v>
      </c>
      <c r="M849" t="s">
        <v>72</v>
      </c>
      <c r="N849">
        <f>SUM(Table714[[#This Row],[Mitigation ($ million)]], Table714[[#This Row],[Adaptation ($ million)]])</f>
        <v>117.5</v>
      </c>
      <c r="O849">
        <v>16.8</v>
      </c>
      <c r="P849">
        <v>100.7</v>
      </c>
      <c r="S849" s="21" t="s">
        <v>412</v>
      </c>
      <c r="T849" s="1" t="s">
        <v>8797</v>
      </c>
    </row>
    <row r="850" spans="1:26" x14ac:dyDescent="0.25">
      <c r="A850" t="s">
        <v>8742</v>
      </c>
      <c r="B850" t="s">
        <v>91</v>
      </c>
      <c r="C850" t="s">
        <v>414</v>
      </c>
      <c r="D850" t="s">
        <v>413</v>
      </c>
      <c r="E850" s="2">
        <v>45086</v>
      </c>
      <c r="F850">
        <v>2023</v>
      </c>
      <c r="G850" t="s">
        <v>306</v>
      </c>
      <c r="H850" t="s">
        <v>93</v>
      </c>
      <c r="I850" t="s">
        <v>141</v>
      </c>
      <c r="J850">
        <v>866</v>
      </c>
      <c r="M850" t="s">
        <v>24</v>
      </c>
      <c r="N850">
        <f>SUM(Table714[[#This Row],[Mitigation ($ million)]], Table714[[#This Row],[Adaptation ($ million)]])</f>
        <v>141.24</v>
      </c>
      <c r="O850">
        <v>141.24</v>
      </c>
      <c r="S850" s="21" t="s">
        <v>415</v>
      </c>
      <c r="T850" s="1" t="s">
        <v>8797</v>
      </c>
    </row>
    <row r="851" spans="1:26" x14ac:dyDescent="0.25">
      <c r="A851" t="s">
        <v>8742</v>
      </c>
      <c r="B851" t="s">
        <v>66</v>
      </c>
      <c r="C851" t="s">
        <v>417</v>
      </c>
      <c r="D851" t="s">
        <v>416</v>
      </c>
      <c r="E851" s="2">
        <v>45087</v>
      </c>
      <c r="F851">
        <v>2023</v>
      </c>
      <c r="G851" t="s">
        <v>104</v>
      </c>
      <c r="H851" t="s">
        <v>68</v>
      </c>
      <c r="I851" t="s">
        <v>71</v>
      </c>
      <c r="J851">
        <v>3.6</v>
      </c>
      <c r="M851" t="s">
        <v>25</v>
      </c>
      <c r="N851">
        <f>SUM(Table714[[#This Row],[Mitigation ($ million)]], Table714[[#This Row],[Adaptation ($ million)]])</f>
        <v>0.36</v>
      </c>
      <c r="P851">
        <v>0.36</v>
      </c>
      <c r="S851" s="21" t="s">
        <v>420</v>
      </c>
      <c r="T851" s="1" t="s">
        <v>8797</v>
      </c>
      <c r="Y851" t="s">
        <v>8738</v>
      </c>
      <c r="Z851" t="s">
        <v>8825</v>
      </c>
    </row>
    <row r="852" spans="1:26" x14ac:dyDescent="0.25">
      <c r="A852" t="s">
        <v>8742</v>
      </c>
      <c r="B852" t="s">
        <v>66</v>
      </c>
      <c r="C852" t="s">
        <v>422</v>
      </c>
      <c r="D852" t="s">
        <v>421</v>
      </c>
      <c r="E852" s="2">
        <v>45090</v>
      </c>
      <c r="F852">
        <v>2023</v>
      </c>
      <c r="G852" t="s">
        <v>424</v>
      </c>
      <c r="H852" t="s">
        <v>68</v>
      </c>
      <c r="I852" t="s">
        <v>84</v>
      </c>
      <c r="M852" t="s">
        <v>72</v>
      </c>
      <c r="N852">
        <f>SUM(Table714[[#This Row],[Mitigation ($ million)]], Table714[[#This Row],[Adaptation ($ million)]])</f>
        <v>0</v>
      </c>
      <c r="S852" s="21" t="s">
        <v>426</v>
      </c>
      <c r="T852" s="1" t="s">
        <v>8797</v>
      </c>
      <c r="Y852" s="9">
        <v>2021</v>
      </c>
      <c r="Z852">
        <v>4765.9300559279463</v>
      </c>
    </row>
    <row r="853" spans="1:26" x14ac:dyDescent="0.25">
      <c r="A853" t="s">
        <v>8742</v>
      </c>
      <c r="B853" t="s">
        <v>66</v>
      </c>
      <c r="C853" t="s">
        <v>433</v>
      </c>
      <c r="D853" t="s">
        <v>432</v>
      </c>
      <c r="E853" s="2">
        <v>45091</v>
      </c>
      <c r="F853">
        <v>2023</v>
      </c>
      <c r="G853" t="s">
        <v>79</v>
      </c>
      <c r="H853" t="s">
        <v>93</v>
      </c>
      <c r="I853" t="s">
        <v>126</v>
      </c>
      <c r="J853">
        <v>1009.4466588</v>
      </c>
      <c r="M853" t="s">
        <v>72</v>
      </c>
      <c r="N853">
        <f>SUM(Table714[[#This Row],[Mitigation ($ million)]], Table714[[#This Row],[Adaptation ($ million)]])</f>
        <v>118.69999999999999</v>
      </c>
      <c r="O853">
        <v>52.9</v>
      </c>
      <c r="P853">
        <v>65.8</v>
      </c>
      <c r="S853" s="21" t="s">
        <v>435</v>
      </c>
      <c r="T853" s="1" t="s">
        <v>8797</v>
      </c>
      <c r="Y853" s="9">
        <v>2022</v>
      </c>
      <c r="Z853">
        <v>7109.8748869059409</v>
      </c>
    </row>
    <row r="854" spans="1:26" x14ac:dyDescent="0.25">
      <c r="A854" t="s">
        <v>8742</v>
      </c>
      <c r="B854" t="s">
        <v>66</v>
      </c>
      <c r="C854" t="s">
        <v>428</v>
      </c>
      <c r="D854" t="s">
        <v>427</v>
      </c>
      <c r="E854" s="2">
        <v>45091</v>
      </c>
      <c r="F854">
        <v>2023</v>
      </c>
      <c r="G854" t="s">
        <v>430</v>
      </c>
      <c r="H854" t="s">
        <v>68</v>
      </c>
      <c r="I854" t="s">
        <v>126</v>
      </c>
      <c r="J854">
        <v>0.1</v>
      </c>
      <c r="M854" t="s">
        <v>72</v>
      </c>
      <c r="N854">
        <f>SUM(Table714[[#This Row],[Mitigation ($ million)]], Table714[[#This Row],[Adaptation ($ million)]])</f>
        <v>0.1</v>
      </c>
      <c r="O854">
        <v>0.05</v>
      </c>
      <c r="P854">
        <v>0.05</v>
      </c>
      <c r="S854" s="21" t="s">
        <v>431</v>
      </c>
      <c r="T854" s="1" t="s">
        <v>8797</v>
      </c>
      <c r="Y854" s="9">
        <v>2023</v>
      </c>
      <c r="Z854">
        <v>10746.553252252063</v>
      </c>
    </row>
    <row r="855" spans="1:26" x14ac:dyDescent="0.25">
      <c r="A855" t="s">
        <v>8742</v>
      </c>
      <c r="B855" t="s">
        <v>66</v>
      </c>
      <c r="C855" t="s">
        <v>437</v>
      </c>
      <c r="D855" t="s">
        <v>436</v>
      </c>
      <c r="E855" s="2">
        <v>45093</v>
      </c>
      <c r="F855">
        <v>2023</v>
      </c>
      <c r="G855" t="s">
        <v>439</v>
      </c>
      <c r="H855" t="s">
        <v>150</v>
      </c>
      <c r="I855" t="s">
        <v>117</v>
      </c>
      <c r="J855">
        <v>29.217991309999999</v>
      </c>
      <c r="M855" t="s">
        <v>25</v>
      </c>
      <c r="N855">
        <f>SUM(Table714[[#This Row],[Mitigation ($ million)]], Table714[[#This Row],[Adaptation ($ million)]])</f>
        <v>8</v>
      </c>
      <c r="P855">
        <v>8</v>
      </c>
      <c r="S855" s="21" t="s">
        <v>442</v>
      </c>
      <c r="T855" s="1" t="s">
        <v>8797</v>
      </c>
      <c r="Y855" s="9" t="s">
        <v>8739</v>
      </c>
      <c r="Z855">
        <v>22622.358195085952</v>
      </c>
    </row>
    <row r="856" spans="1:26" x14ac:dyDescent="0.25">
      <c r="A856" t="s">
        <v>8742</v>
      </c>
      <c r="B856" t="s">
        <v>66</v>
      </c>
      <c r="C856" t="s">
        <v>437</v>
      </c>
      <c r="D856" t="s">
        <v>436</v>
      </c>
      <c r="E856" s="2">
        <v>45093</v>
      </c>
      <c r="F856">
        <v>2023</v>
      </c>
      <c r="G856" t="s">
        <v>439</v>
      </c>
      <c r="H856" t="s">
        <v>170</v>
      </c>
      <c r="I856" t="s">
        <v>117</v>
      </c>
      <c r="M856" t="s">
        <v>25</v>
      </c>
      <c r="N856">
        <f>SUM(Table714[[#This Row],[Mitigation ($ million)]], Table714[[#This Row],[Adaptation ($ million)]])</f>
        <v>0</v>
      </c>
      <c r="S856" s="21" t="s">
        <v>442</v>
      </c>
      <c r="T856" s="1" t="s">
        <v>8797</v>
      </c>
    </row>
    <row r="857" spans="1:26" x14ac:dyDescent="0.25">
      <c r="A857" t="s">
        <v>8742</v>
      </c>
      <c r="B857" t="s">
        <v>66</v>
      </c>
      <c r="C857" t="s">
        <v>437</v>
      </c>
      <c r="D857" t="s">
        <v>436</v>
      </c>
      <c r="E857" s="2">
        <v>45093</v>
      </c>
      <c r="F857">
        <v>2023</v>
      </c>
      <c r="G857" t="s">
        <v>439</v>
      </c>
      <c r="H857" t="s">
        <v>170</v>
      </c>
      <c r="I857" t="s">
        <v>117</v>
      </c>
      <c r="M857" t="s">
        <v>25</v>
      </c>
      <c r="N857">
        <f>SUM(Table714[[#This Row],[Mitigation ($ million)]], Table714[[#This Row],[Adaptation ($ million)]])</f>
        <v>3.2179913099999999</v>
      </c>
      <c r="P857">
        <v>3.2179913099999999</v>
      </c>
      <c r="S857" s="21" t="s">
        <v>442</v>
      </c>
      <c r="T857" s="1" t="s">
        <v>8797</v>
      </c>
    </row>
    <row r="858" spans="1:26" x14ac:dyDescent="0.25">
      <c r="A858" t="s">
        <v>8742</v>
      </c>
      <c r="B858" t="s">
        <v>66</v>
      </c>
      <c r="C858" t="s">
        <v>447</v>
      </c>
      <c r="D858" t="s">
        <v>446</v>
      </c>
      <c r="E858" s="2">
        <v>45093</v>
      </c>
      <c r="F858">
        <v>2023</v>
      </c>
      <c r="G858" t="s">
        <v>104</v>
      </c>
      <c r="H858" t="s">
        <v>107</v>
      </c>
      <c r="I858" t="s">
        <v>141</v>
      </c>
      <c r="J858">
        <v>4.5</v>
      </c>
      <c r="M858" t="s">
        <v>24</v>
      </c>
      <c r="N858">
        <f>SUM(Table714[[#This Row],[Mitigation ($ million)]], Table714[[#This Row],[Adaptation ($ million)]])</f>
        <v>1.25</v>
      </c>
      <c r="O858">
        <v>1.25</v>
      </c>
      <c r="S858" s="21" t="s">
        <v>450</v>
      </c>
      <c r="T858" s="1" t="s">
        <v>8797</v>
      </c>
    </row>
    <row r="859" spans="1:26" x14ac:dyDescent="0.25">
      <c r="A859" t="s">
        <v>8742</v>
      </c>
      <c r="B859" t="s">
        <v>66</v>
      </c>
      <c r="C859" t="s">
        <v>447</v>
      </c>
      <c r="D859" t="s">
        <v>446</v>
      </c>
      <c r="E859" s="2">
        <v>45093</v>
      </c>
      <c r="F859">
        <v>2023</v>
      </c>
      <c r="G859" t="s">
        <v>104</v>
      </c>
      <c r="H859" t="s">
        <v>68</v>
      </c>
      <c r="I859" t="s">
        <v>132</v>
      </c>
      <c r="M859" t="s">
        <v>24</v>
      </c>
      <c r="N859">
        <f>SUM(Table714[[#This Row],[Mitigation ($ million)]], Table714[[#This Row],[Adaptation ($ million)]])</f>
        <v>0</v>
      </c>
      <c r="S859" s="21" t="s">
        <v>450</v>
      </c>
      <c r="T859" s="1" t="s">
        <v>8797</v>
      </c>
    </row>
    <row r="860" spans="1:26" x14ac:dyDescent="0.25">
      <c r="A860" t="s">
        <v>8742</v>
      </c>
      <c r="B860" t="s">
        <v>66</v>
      </c>
      <c r="C860" t="s">
        <v>447</v>
      </c>
      <c r="D860" t="s">
        <v>446</v>
      </c>
      <c r="E860" s="2">
        <v>45093</v>
      </c>
      <c r="F860">
        <v>2023</v>
      </c>
      <c r="G860" t="s">
        <v>104</v>
      </c>
      <c r="H860" t="s">
        <v>68</v>
      </c>
      <c r="I860" t="s">
        <v>132</v>
      </c>
      <c r="M860" t="s">
        <v>24</v>
      </c>
      <c r="N860">
        <f>SUM(Table714[[#This Row],[Mitigation ($ million)]], Table714[[#This Row],[Adaptation ($ million)]])</f>
        <v>0</v>
      </c>
      <c r="S860" s="21" t="s">
        <v>450</v>
      </c>
      <c r="T860" s="1" t="s">
        <v>8797</v>
      </c>
    </row>
    <row r="861" spans="1:26" x14ac:dyDescent="0.25">
      <c r="A861" t="s">
        <v>8742</v>
      </c>
      <c r="B861" t="s">
        <v>66</v>
      </c>
      <c r="C861" t="s">
        <v>453</v>
      </c>
      <c r="D861" t="s">
        <v>452</v>
      </c>
      <c r="E861" s="2">
        <v>45098</v>
      </c>
      <c r="F861">
        <v>2023</v>
      </c>
      <c r="G861" t="s">
        <v>104</v>
      </c>
      <c r="H861" t="s">
        <v>107</v>
      </c>
      <c r="I861" t="s">
        <v>132</v>
      </c>
      <c r="J861">
        <v>0.75</v>
      </c>
      <c r="M861" t="s">
        <v>25</v>
      </c>
      <c r="N861">
        <f>SUM(Table714[[#This Row],[Mitigation ($ million)]], Table714[[#This Row],[Adaptation ($ million)]])</f>
        <v>6.6000000000000003E-2</v>
      </c>
      <c r="P861">
        <v>6.6000000000000003E-2</v>
      </c>
      <c r="S861" s="21" t="s">
        <v>457</v>
      </c>
      <c r="T861" s="1" t="s">
        <v>8797</v>
      </c>
    </row>
    <row r="862" spans="1:26" x14ac:dyDescent="0.25">
      <c r="A862" t="s">
        <v>8742</v>
      </c>
      <c r="B862" t="s">
        <v>66</v>
      </c>
      <c r="C862" t="s">
        <v>459</v>
      </c>
      <c r="D862" t="s">
        <v>458</v>
      </c>
      <c r="E862" s="2">
        <v>45099</v>
      </c>
      <c r="F862">
        <v>2023</v>
      </c>
      <c r="G862" t="s">
        <v>104</v>
      </c>
      <c r="H862" t="s">
        <v>107</v>
      </c>
      <c r="I862" t="s">
        <v>325</v>
      </c>
      <c r="J862">
        <v>3</v>
      </c>
      <c r="M862" t="s">
        <v>72</v>
      </c>
      <c r="N862">
        <f>SUM(Table714[[#This Row],[Mitigation ($ million)]], Table714[[#This Row],[Adaptation ($ million)]])</f>
        <v>1.5</v>
      </c>
      <c r="O862">
        <v>0.25</v>
      </c>
      <c r="P862">
        <v>1.25</v>
      </c>
      <c r="S862" s="21" t="s">
        <v>462</v>
      </c>
      <c r="T862" s="1" t="s">
        <v>8797</v>
      </c>
    </row>
    <row r="863" spans="1:26" x14ac:dyDescent="0.25">
      <c r="A863" t="s">
        <v>8742</v>
      </c>
      <c r="B863" t="s">
        <v>66</v>
      </c>
      <c r="C863" t="s">
        <v>459</v>
      </c>
      <c r="D863" t="s">
        <v>458</v>
      </c>
      <c r="E863" s="2">
        <v>45099</v>
      </c>
      <c r="F863">
        <v>2023</v>
      </c>
      <c r="G863" t="s">
        <v>104</v>
      </c>
      <c r="H863" t="s">
        <v>107</v>
      </c>
      <c r="I863" t="s">
        <v>71</v>
      </c>
      <c r="M863" t="s">
        <v>72</v>
      </c>
      <c r="N863">
        <f>SUM(Table714[[#This Row],[Mitigation ($ million)]], Table714[[#This Row],[Adaptation ($ million)]])</f>
        <v>1.5</v>
      </c>
      <c r="O863">
        <v>0.25</v>
      </c>
      <c r="P863">
        <v>1.25</v>
      </c>
      <c r="S863" s="21" t="s">
        <v>462</v>
      </c>
      <c r="T863" s="1" t="s">
        <v>8797</v>
      </c>
    </row>
    <row r="864" spans="1:26" x14ac:dyDescent="0.25">
      <c r="A864" t="s">
        <v>8742</v>
      </c>
      <c r="B864" t="s">
        <v>66</v>
      </c>
      <c r="C864" t="s">
        <v>464</v>
      </c>
      <c r="D864" t="s">
        <v>463</v>
      </c>
      <c r="E864" s="2">
        <v>45100</v>
      </c>
      <c r="F864">
        <v>2023</v>
      </c>
      <c r="G864" t="s">
        <v>430</v>
      </c>
      <c r="H864" t="s">
        <v>107</v>
      </c>
      <c r="I864" t="s">
        <v>117</v>
      </c>
      <c r="J864">
        <v>0.3</v>
      </c>
      <c r="M864" t="s">
        <v>25</v>
      </c>
      <c r="N864">
        <f>SUM(Table714[[#This Row],[Mitigation ($ million)]], Table714[[#This Row],[Adaptation ($ million)]])</f>
        <v>0.3</v>
      </c>
      <c r="P864">
        <v>0.3</v>
      </c>
      <c r="S864" s="21" t="s">
        <v>466</v>
      </c>
      <c r="T864" s="1" t="s">
        <v>8797</v>
      </c>
    </row>
    <row r="865" spans="1:20" x14ac:dyDescent="0.25">
      <c r="A865" t="s">
        <v>8742</v>
      </c>
      <c r="B865" t="s">
        <v>66</v>
      </c>
      <c r="C865" t="s">
        <v>468</v>
      </c>
      <c r="D865" t="s">
        <v>467</v>
      </c>
      <c r="E865" s="2">
        <v>45100</v>
      </c>
      <c r="F865">
        <v>2023</v>
      </c>
      <c r="G865" t="s">
        <v>190</v>
      </c>
      <c r="H865" t="s">
        <v>107</v>
      </c>
      <c r="I865" t="s">
        <v>117</v>
      </c>
      <c r="J865">
        <v>0.5</v>
      </c>
      <c r="M865" t="s">
        <v>72</v>
      </c>
      <c r="N865">
        <f>SUM(Table714[[#This Row],[Mitigation ($ million)]], Table714[[#This Row],[Adaptation ($ million)]])</f>
        <v>0.5</v>
      </c>
      <c r="O865">
        <v>0.25</v>
      </c>
      <c r="P865">
        <v>0.25</v>
      </c>
      <c r="S865" s="21" t="s">
        <v>471</v>
      </c>
      <c r="T865" s="1" t="s">
        <v>8797</v>
      </c>
    </row>
    <row r="866" spans="1:20" x14ac:dyDescent="0.25">
      <c r="A866" t="s">
        <v>8742</v>
      </c>
      <c r="B866" t="s">
        <v>66</v>
      </c>
      <c r="C866" t="s">
        <v>473</v>
      </c>
      <c r="D866" t="s">
        <v>472</v>
      </c>
      <c r="E866" s="2">
        <v>45100</v>
      </c>
      <c r="F866">
        <v>2023</v>
      </c>
      <c r="G866" t="s">
        <v>104</v>
      </c>
      <c r="H866" t="s">
        <v>68</v>
      </c>
      <c r="I866" t="s">
        <v>126</v>
      </c>
      <c r="J866">
        <v>1.095</v>
      </c>
      <c r="M866" t="s">
        <v>25</v>
      </c>
      <c r="N866">
        <f>SUM(Table714[[#This Row],[Mitigation ($ million)]], Table714[[#This Row],[Adaptation ($ million)]])</f>
        <v>0.1</v>
      </c>
      <c r="P866">
        <v>0.1</v>
      </c>
      <c r="S866" s="21" t="s">
        <v>474</v>
      </c>
      <c r="T866" s="1" t="s">
        <v>8797</v>
      </c>
    </row>
    <row r="867" spans="1:20" x14ac:dyDescent="0.25">
      <c r="A867" t="s">
        <v>8742</v>
      </c>
      <c r="B867" t="s">
        <v>66</v>
      </c>
      <c r="C867" t="s">
        <v>473</v>
      </c>
      <c r="D867" t="s">
        <v>472</v>
      </c>
      <c r="E867" s="2">
        <v>45100</v>
      </c>
      <c r="F867">
        <v>2023</v>
      </c>
      <c r="G867" t="s">
        <v>104</v>
      </c>
      <c r="H867" t="s">
        <v>68</v>
      </c>
      <c r="I867" t="s">
        <v>132</v>
      </c>
      <c r="M867" t="s">
        <v>25</v>
      </c>
      <c r="N867">
        <f>SUM(Table714[[#This Row],[Mitigation ($ million)]], Table714[[#This Row],[Adaptation ($ million)]])</f>
        <v>0.05</v>
      </c>
      <c r="P867">
        <v>0.05</v>
      </c>
      <c r="S867" s="21" t="s">
        <v>474</v>
      </c>
      <c r="T867" s="1" t="s">
        <v>8797</v>
      </c>
    </row>
    <row r="868" spans="1:20" x14ac:dyDescent="0.25">
      <c r="A868" t="s">
        <v>8742</v>
      </c>
      <c r="B868" t="s">
        <v>66</v>
      </c>
      <c r="C868" t="s">
        <v>473</v>
      </c>
      <c r="D868" t="s">
        <v>472</v>
      </c>
      <c r="E868" s="2">
        <v>45100</v>
      </c>
      <c r="F868">
        <v>2023</v>
      </c>
      <c r="G868" t="s">
        <v>104</v>
      </c>
      <c r="H868" t="s">
        <v>68</v>
      </c>
      <c r="I868" t="s">
        <v>475</v>
      </c>
      <c r="M868" t="s">
        <v>25</v>
      </c>
      <c r="N868">
        <f>SUM(Table714[[#This Row],[Mitigation ($ million)]], Table714[[#This Row],[Adaptation ($ million)]])</f>
        <v>0.05</v>
      </c>
      <c r="P868">
        <v>0.05</v>
      </c>
      <c r="S868" s="21" t="s">
        <v>474</v>
      </c>
      <c r="T868" s="1" t="s">
        <v>8797</v>
      </c>
    </row>
    <row r="869" spans="1:20" x14ac:dyDescent="0.25">
      <c r="A869" t="s">
        <v>8742</v>
      </c>
      <c r="B869" t="s">
        <v>66</v>
      </c>
      <c r="C869" t="s">
        <v>473</v>
      </c>
      <c r="D869" t="s">
        <v>472</v>
      </c>
      <c r="E869" s="2">
        <v>45100</v>
      </c>
      <c r="F869">
        <v>2023</v>
      </c>
      <c r="G869" t="s">
        <v>104</v>
      </c>
      <c r="H869" t="s">
        <v>68</v>
      </c>
      <c r="I869" t="s">
        <v>128</v>
      </c>
      <c r="M869" t="s">
        <v>25</v>
      </c>
      <c r="N869">
        <f>SUM(Table714[[#This Row],[Mitigation ($ million)]], Table714[[#This Row],[Adaptation ($ million)]])</f>
        <v>0.05</v>
      </c>
      <c r="P869">
        <v>0.05</v>
      </c>
      <c r="S869" s="21" t="s">
        <v>474</v>
      </c>
      <c r="T869" s="1" t="s">
        <v>8797</v>
      </c>
    </row>
    <row r="870" spans="1:20" x14ac:dyDescent="0.25">
      <c r="A870" t="s">
        <v>8742</v>
      </c>
      <c r="B870" t="s">
        <v>66</v>
      </c>
      <c r="C870" t="s">
        <v>477</v>
      </c>
      <c r="D870" t="s">
        <v>476</v>
      </c>
      <c r="E870" s="2">
        <v>45102</v>
      </c>
      <c r="F870">
        <v>2023</v>
      </c>
      <c r="G870" t="s">
        <v>79</v>
      </c>
      <c r="H870" t="s">
        <v>93</v>
      </c>
      <c r="I870" t="s">
        <v>84</v>
      </c>
      <c r="J870">
        <v>402.95</v>
      </c>
      <c r="M870" t="s">
        <v>72</v>
      </c>
      <c r="N870">
        <f>SUM(Table714[[#This Row],[Mitigation ($ million)]], Table714[[#This Row],[Adaptation ($ million)]])</f>
        <v>400</v>
      </c>
      <c r="O870">
        <v>365.87</v>
      </c>
      <c r="P870">
        <v>34.130000000000003</v>
      </c>
      <c r="S870" s="21" t="s">
        <v>479</v>
      </c>
      <c r="T870" s="1" t="s">
        <v>8797</v>
      </c>
    </row>
    <row r="871" spans="1:20" x14ac:dyDescent="0.25">
      <c r="A871" t="s">
        <v>8742</v>
      </c>
      <c r="B871" t="s">
        <v>66</v>
      </c>
      <c r="C871" t="s">
        <v>481</v>
      </c>
      <c r="D871" t="s">
        <v>480</v>
      </c>
      <c r="E871" s="2">
        <v>45103</v>
      </c>
      <c r="F871">
        <v>2023</v>
      </c>
      <c r="G871" t="s">
        <v>397</v>
      </c>
      <c r="H871" t="s">
        <v>107</v>
      </c>
      <c r="I871" t="s">
        <v>141</v>
      </c>
      <c r="J871">
        <v>2</v>
      </c>
      <c r="M871" t="s">
        <v>24</v>
      </c>
      <c r="N871">
        <f>SUM(Table714[[#This Row],[Mitigation ($ million)]], Table714[[#This Row],[Adaptation ($ million)]])</f>
        <v>1</v>
      </c>
      <c r="O871">
        <v>1</v>
      </c>
      <c r="S871" s="21" t="s">
        <v>482</v>
      </c>
      <c r="T871" s="1" t="s">
        <v>8797</v>
      </c>
    </row>
    <row r="872" spans="1:20" x14ac:dyDescent="0.25">
      <c r="A872" t="s">
        <v>8742</v>
      </c>
      <c r="B872" t="s">
        <v>66</v>
      </c>
      <c r="C872" t="s">
        <v>481</v>
      </c>
      <c r="D872" t="s">
        <v>480</v>
      </c>
      <c r="E872" s="2">
        <v>45103</v>
      </c>
      <c r="F872">
        <v>2023</v>
      </c>
      <c r="G872" t="s">
        <v>397</v>
      </c>
      <c r="H872" t="s">
        <v>107</v>
      </c>
      <c r="I872" t="s">
        <v>141</v>
      </c>
      <c r="M872" t="s">
        <v>24</v>
      </c>
      <c r="N872">
        <f>SUM(Table714[[#This Row],[Mitigation ($ million)]], Table714[[#This Row],[Adaptation ($ million)]])</f>
        <v>1</v>
      </c>
      <c r="O872">
        <v>1</v>
      </c>
      <c r="S872" s="21" t="s">
        <v>482</v>
      </c>
      <c r="T872" s="1" t="s">
        <v>8797</v>
      </c>
    </row>
    <row r="873" spans="1:20" x14ac:dyDescent="0.25">
      <c r="A873" t="s">
        <v>8742</v>
      </c>
      <c r="B873" t="s">
        <v>66</v>
      </c>
      <c r="C873" t="s">
        <v>437</v>
      </c>
      <c r="D873" t="s">
        <v>436</v>
      </c>
      <c r="E873" s="2">
        <v>45106</v>
      </c>
      <c r="F873">
        <v>2023</v>
      </c>
      <c r="G873" t="s">
        <v>439</v>
      </c>
      <c r="H873" t="s">
        <v>150</v>
      </c>
      <c r="I873" t="s">
        <v>117</v>
      </c>
      <c r="M873" t="s">
        <v>25</v>
      </c>
      <c r="N873">
        <f>SUM(Table714[[#This Row],[Mitigation ($ million)]], Table714[[#This Row],[Adaptation ($ million)]])</f>
        <v>0</v>
      </c>
      <c r="S873" s="21" t="s">
        <v>442</v>
      </c>
      <c r="T873" s="1" t="s">
        <v>8797</v>
      </c>
    </row>
    <row r="874" spans="1:20" x14ac:dyDescent="0.25">
      <c r="A874" t="s">
        <v>8742</v>
      </c>
      <c r="B874" t="s">
        <v>91</v>
      </c>
      <c r="C874" t="s">
        <v>486</v>
      </c>
      <c r="D874" t="s">
        <v>485</v>
      </c>
      <c r="E874" s="2">
        <v>45107</v>
      </c>
      <c r="F874">
        <v>2023</v>
      </c>
      <c r="G874" t="s">
        <v>430</v>
      </c>
      <c r="H874" t="s">
        <v>93</v>
      </c>
      <c r="I874" t="s">
        <v>361</v>
      </c>
      <c r="J874">
        <v>18.399999999999999</v>
      </c>
      <c r="M874" t="s">
        <v>24</v>
      </c>
      <c r="N874">
        <f>SUM(Table714[[#This Row],[Mitigation ($ million)]], Table714[[#This Row],[Adaptation ($ million)]])</f>
        <v>1</v>
      </c>
      <c r="O874">
        <v>1</v>
      </c>
      <c r="S874" s="21" t="s">
        <v>488</v>
      </c>
      <c r="T874" s="1" t="s">
        <v>8797</v>
      </c>
    </row>
    <row r="875" spans="1:20" x14ac:dyDescent="0.25">
      <c r="A875" t="s">
        <v>8742</v>
      </c>
      <c r="B875" t="s">
        <v>66</v>
      </c>
      <c r="C875" t="s">
        <v>490</v>
      </c>
      <c r="D875" t="s">
        <v>489</v>
      </c>
      <c r="E875" s="2">
        <v>45108</v>
      </c>
      <c r="F875">
        <v>2023</v>
      </c>
      <c r="G875" t="s">
        <v>122</v>
      </c>
      <c r="H875" t="s">
        <v>93</v>
      </c>
      <c r="I875" t="s">
        <v>84</v>
      </c>
      <c r="J875">
        <v>1711.78</v>
      </c>
      <c r="M875" t="s">
        <v>72</v>
      </c>
      <c r="N875">
        <f>SUM(Table714[[#This Row],[Mitigation ($ million)]], Table714[[#This Row],[Adaptation ($ million)]])</f>
        <v>1014.6899999999999</v>
      </c>
      <c r="O875">
        <v>1013.27</v>
      </c>
      <c r="P875">
        <v>1.42</v>
      </c>
      <c r="S875" s="21" t="s">
        <v>493</v>
      </c>
      <c r="T875" s="1" t="s">
        <v>8797</v>
      </c>
    </row>
    <row r="876" spans="1:20" x14ac:dyDescent="0.25">
      <c r="A876" t="s">
        <v>8742</v>
      </c>
      <c r="B876" t="s">
        <v>66</v>
      </c>
      <c r="C876" t="s">
        <v>490</v>
      </c>
      <c r="D876" t="s">
        <v>489</v>
      </c>
      <c r="E876" s="2">
        <v>45108</v>
      </c>
      <c r="F876">
        <v>2023</v>
      </c>
      <c r="G876" t="s">
        <v>122</v>
      </c>
      <c r="H876" t="s">
        <v>98</v>
      </c>
      <c r="I876" t="s">
        <v>84</v>
      </c>
      <c r="M876" t="s">
        <v>72</v>
      </c>
      <c r="N876">
        <f>SUM(Table714[[#This Row],[Mitigation ($ million)]], Table714[[#This Row],[Adaptation ($ million)]])</f>
        <v>50</v>
      </c>
      <c r="O876">
        <v>50</v>
      </c>
      <c r="S876" s="21" t="s">
        <v>493</v>
      </c>
      <c r="T876" s="1" t="s">
        <v>8797</v>
      </c>
    </row>
    <row r="877" spans="1:20" x14ac:dyDescent="0.25">
      <c r="A877" t="s">
        <v>8742</v>
      </c>
      <c r="B877" t="s">
        <v>66</v>
      </c>
      <c r="C877" t="s">
        <v>490</v>
      </c>
      <c r="D877" t="s">
        <v>489</v>
      </c>
      <c r="E877" s="2">
        <v>45108</v>
      </c>
      <c r="F877">
        <v>2023</v>
      </c>
      <c r="G877" t="s">
        <v>122</v>
      </c>
      <c r="H877" t="s">
        <v>98</v>
      </c>
      <c r="I877" t="s">
        <v>84</v>
      </c>
      <c r="M877" t="s">
        <v>72</v>
      </c>
      <c r="N877">
        <f>SUM(Table714[[#This Row],[Mitigation ($ million)]], Table714[[#This Row],[Adaptation ($ million)]])</f>
        <v>10</v>
      </c>
      <c r="O877">
        <v>10</v>
      </c>
      <c r="S877" s="21" t="s">
        <v>493</v>
      </c>
      <c r="T877" s="1" t="s">
        <v>8797</v>
      </c>
    </row>
    <row r="878" spans="1:20" x14ac:dyDescent="0.25">
      <c r="A878" t="s">
        <v>8742</v>
      </c>
      <c r="B878" t="s">
        <v>66</v>
      </c>
      <c r="C878" t="s">
        <v>498</v>
      </c>
      <c r="D878" t="s">
        <v>497</v>
      </c>
      <c r="E878" s="2">
        <v>45112</v>
      </c>
      <c r="F878">
        <v>2023</v>
      </c>
      <c r="G878" t="s">
        <v>424</v>
      </c>
      <c r="H878" t="s">
        <v>93</v>
      </c>
      <c r="I878" t="s">
        <v>126</v>
      </c>
      <c r="J878">
        <v>50</v>
      </c>
      <c r="M878" t="s">
        <v>72</v>
      </c>
      <c r="N878">
        <f>SUM(Table714[[#This Row],[Mitigation ($ million)]], Table714[[#This Row],[Adaptation ($ million)]])</f>
        <v>2.2190000000000003</v>
      </c>
      <c r="O878">
        <v>2.1360000000000001</v>
      </c>
      <c r="P878">
        <v>8.3000000000000004E-2</v>
      </c>
      <c r="S878" s="21" t="s">
        <v>501</v>
      </c>
      <c r="T878" s="1" t="s">
        <v>8797</v>
      </c>
    </row>
    <row r="879" spans="1:20" x14ac:dyDescent="0.25">
      <c r="A879" t="s">
        <v>8742</v>
      </c>
      <c r="B879" t="s">
        <v>66</v>
      </c>
      <c r="C879" t="s">
        <v>498</v>
      </c>
      <c r="D879" t="s">
        <v>497</v>
      </c>
      <c r="E879" s="2">
        <v>45112</v>
      </c>
      <c r="F879">
        <v>2023</v>
      </c>
      <c r="G879" t="s">
        <v>424</v>
      </c>
      <c r="H879" t="s">
        <v>93</v>
      </c>
      <c r="I879" t="s">
        <v>332</v>
      </c>
      <c r="M879" t="s">
        <v>72</v>
      </c>
      <c r="N879">
        <f>SUM(Table714[[#This Row],[Mitigation ($ million)]], Table714[[#This Row],[Adaptation ($ million)]])</f>
        <v>19.971</v>
      </c>
      <c r="O879">
        <v>19.224</v>
      </c>
      <c r="P879">
        <v>0.747</v>
      </c>
      <c r="S879" s="21" t="s">
        <v>501</v>
      </c>
      <c r="T879" s="1" t="s">
        <v>8797</v>
      </c>
    </row>
    <row r="880" spans="1:20" x14ac:dyDescent="0.25">
      <c r="A880" t="s">
        <v>8742</v>
      </c>
      <c r="B880" t="s">
        <v>66</v>
      </c>
      <c r="C880" t="s">
        <v>502</v>
      </c>
      <c r="D880" t="s">
        <v>421</v>
      </c>
      <c r="E880" s="2">
        <v>45114</v>
      </c>
      <c r="F880">
        <v>2023</v>
      </c>
      <c r="G880" t="s">
        <v>424</v>
      </c>
      <c r="H880" t="s">
        <v>93</v>
      </c>
      <c r="I880" t="s">
        <v>84</v>
      </c>
      <c r="J880">
        <v>363.21888899999999</v>
      </c>
      <c r="M880" t="s">
        <v>72</v>
      </c>
      <c r="N880">
        <f>SUM(Table714[[#This Row],[Mitigation ($ million)]], Table714[[#This Row],[Adaptation ($ million)]])</f>
        <v>115.45247999999999</v>
      </c>
      <c r="O880">
        <v>11.025510000000001</v>
      </c>
      <c r="P880">
        <v>104.42697</v>
      </c>
      <c r="S880" s="21" t="s">
        <v>426</v>
      </c>
      <c r="T880" s="1" t="s">
        <v>8797</v>
      </c>
    </row>
    <row r="881" spans="1:20" x14ac:dyDescent="0.25">
      <c r="A881" t="s">
        <v>8742</v>
      </c>
      <c r="B881" t="s">
        <v>91</v>
      </c>
      <c r="C881" t="s">
        <v>505</v>
      </c>
      <c r="D881" t="s">
        <v>504</v>
      </c>
      <c r="E881" s="2">
        <v>45114</v>
      </c>
      <c r="F881">
        <v>2023</v>
      </c>
      <c r="G881" t="s">
        <v>88</v>
      </c>
      <c r="H881" t="s">
        <v>196</v>
      </c>
      <c r="I881" t="s">
        <v>128</v>
      </c>
      <c r="J881">
        <v>800</v>
      </c>
      <c r="M881" t="s">
        <v>24</v>
      </c>
      <c r="N881">
        <f>SUM(Table714[[#This Row],[Mitigation ($ million)]], Table714[[#This Row],[Adaptation ($ million)]])</f>
        <v>2.77</v>
      </c>
      <c r="O881">
        <v>2.77</v>
      </c>
      <c r="S881" s="21" t="s">
        <v>507</v>
      </c>
      <c r="T881" s="1" t="s">
        <v>8797</v>
      </c>
    </row>
    <row r="882" spans="1:20" x14ac:dyDescent="0.25">
      <c r="A882" t="s">
        <v>8742</v>
      </c>
      <c r="B882" t="s">
        <v>66</v>
      </c>
      <c r="C882" t="s">
        <v>509</v>
      </c>
      <c r="D882" t="s">
        <v>508</v>
      </c>
      <c r="E882" s="2">
        <v>45118</v>
      </c>
      <c r="F882">
        <v>2023</v>
      </c>
      <c r="G882" t="s">
        <v>104</v>
      </c>
      <c r="H882" t="s">
        <v>68</v>
      </c>
      <c r="I882" t="s">
        <v>71</v>
      </c>
      <c r="J882">
        <v>4</v>
      </c>
      <c r="M882" t="s">
        <v>72</v>
      </c>
      <c r="N882">
        <f>SUM(Table714[[#This Row],[Mitigation ($ million)]], Table714[[#This Row],[Adaptation ($ million)]])</f>
        <v>0.56000000000000005</v>
      </c>
      <c r="P882">
        <v>0.56000000000000005</v>
      </c>
      <c r="S882" s="21" t="s">
        <v>511</v>
      </c>
      <c r="T882" s="1" t="s">
        <v>8797</v>
      </c>
    </row>
    <row r="883" spans="1:20" x14ac:dyDescent="0.25">
      <c r="A883" t="s">
        <v>8742</v>
      </c>
      <c r="B883" t="s">
        <v>66</v>
      </c>
      <c r="C883" t="s">
        <v>509</v>
      </c>
      <c r="D883" t="s">
        <v>508</v>
      </c>
      <c r="E883" s="2">
        <v>45118</v>
      </c>
      <c r="F883">
        <v>2023</v>
      </c>
      <c r="G883" t="s">
        <v>104</v>
      </c>
      <c r="H883" t="s">
        <v>68</v>
      </c>
      <c r="I883" t="s">
        <v>141</v>
      </c>
      <c r="M883" t="s">
        <v>72</v>
      </c>
      <c r="N883">
        <f>SUM(Table714[[#This Row],[Mitigation ($ million)]], Table714[[#This Row],[Adaptation ($ million)]])</f>
        <v>2.44</v>
      </c>
      <c r="O883">
        <v>0.44</v>
      </c>
      <c r="P883">
        <v>2</v>
      </c>
      <c r="S883" s="21" t="s">
        <v>511</v>
      </c>
      <c r="T883" s="1" t="s">
        <v>8797</v>
      </c>
    </row>
    <row r="884" spans="1:20" x14ac:dyDescent="0.25">
      <c r="A884" t="s">
        <v>8742</v>
      </c>
      <c r="B884" t="s">
        <v>66</v>
      </c>
      <c r="C884" t="s">
        <v>513</v>
      </c>
      <c r="D884" t="s">
        <v>512</v>
      </c>
      <c r="E884" s="2">
        <v>45124</v>
      </c>
      <c r="F884">
        <v>2023</v>
      </c>
      <c r="G884" t="s">
        <v>113</v>
      </c>
      <c r="H884" t="s">
        <v>170</v>
      </c>
      <c r="I884" t="s">
        <v>141</v>
      </c>
      <c r="J884">
        <v>10</v>
      </c>
      <c r="M884" t="s">
        <v>24</v>
      </c>
      <c r="N884">
        <f>SUM(Table714[[#This Row],[Mitigation ($ million)]], Table714[[#This Row],[Adaptation ($ million)]])</f>
        <v>10</v>
      </c>
      <c r="O884">
        <v>10</v>
      </c>
      <c r="S884" s="21" t="s">
        <v>516</v>
      </c>
      <c r="T884" s="1" t="s">
        <v>8797</v>
      </c>
    </row>
    <row r="885" spans="1:20" x14ac:dyDescent="0.25">
      <c r="A885" t="s">
        <v>8742</v>
      </c>
      <c r="B885" t="s">
        <v>66</v>
      </c>
      <c r="C885" t="s">
        <v>296</v>
      </c>
      <c r="D885" t="s">
        <v>295</v>
      </c>
      <c r="E885" s="2">
        <v>45124</v>
      </c>
      <c r="F885">
        <v>2023</v>
      </c>
      <c r="G885" t="s">
        <v>208</v>
      </c>
      <c r="H885" t="s">
        <v>68</v>
      </c>
      <c r="I885" t="s">
        <v>141</v>
      </c>
      <c r="M885" t="s">
        <v>24</v>
      </c>
      <c r="N885">
        <f>SUM(Table714[[#This Row],[Mitigation ($ million)]], Table714[[#This Row],[Adaptation ($ million)]])</f>
        <v>0.5</v>
      </c>
      <c r="O885">
        <v>0.5</v>
      </c>
      <c r="S885" s="21" t="s">
        <v>298</v>
      </c>
      <c r="T885" s="1" t="s">
        <v>8797</v>
      </c>
    </row>
    <row r="886" spans="1:20" x14ac:dyDescent="0.25">
      <c r="A886" t="s">
        <v>8742</v>
      </c>
      <c r="B886" t="s">
        <v>66</v>
      </c>
      <c r="C886" t="s">
        <v>518</v>
      </c>
      <c r="D886" t="s">
        <v>517</v>
      </c>
      <c r="E886" s="2">
        <v>45127</v>
      </c>
      <c r="F886">
        <v>2023</v>
      </c>
      <c r="G886" t="s">
        <v>104</v>
      </c>
      <c r="H886" t="s">
        <v>107</v>
      </c>
      <c r="I886" t="s">
        <v>126</v>
      </c>
      <c r="J886">
        <v>1.5</v>
      </c>
      <c r="M886" t="s">
        <v>25</v>
      </c>
      <c r="N886">
        <f>SUM(Table714[[#This Row],[Mitigation ($ million)]], Table714[[#This Row],[Adaptation ($ million)]])</f>
        <v>1</v>
      </c>
      <c r="P886">
        <v>1</v>
      </c>
      <c r="S886" s="21" t="s">
        <v>521</v>
      </c>
      <c r="T886" s="1" t="s">
        <v>8797</v>
      </c>
    </row>
    <row r="887" spans="1:20" x14ac:dyDescent="0.25">
      <c r="A887" t="s">
        <v>8742</v>
      </c>
      <c r="B887" t="s">
        <v>66</v>
      </c>
      <c r="C887" t="s">
        <v>518</v>
      </c>
      <c r="D887" t="s">
        <v>517</v>
      </c>
      <c r="E887" s="2">
        <v>45127</v>
      </c>
      <c r="F887">
        <v>2023</v>
      </c>
      <c r="G887" t="s">
        <v>104</v>
      </c>
      <c r="H887" t="s">
        <v>107</v>
      </c>
      <c r="I887" t="s">
        <v>128</v>
      </c>
      <c r="M887" t="s">
        <v>25</v>
      </c>
      <c r="N887">
        <f>SUM(Table714[[#This Row],[Mitigation ($ million)]], Table714[[#This Row],[Adaptation ($ million)]])</f>
        <v>0.5</v>
      </c>
      <c r="P887">
        <v>0.5</v>
      </c>
      <c r="S887" s="21" t="s">
        <v>521</v>
      </c>
      <c r="T887" s="1" t="s">
        <v>8797</v>
      </c>
    </row>
    <row r="888" spans="1:20" x14ac:dyDescent="0.25">
      <c r="A888" t="s">
        <v>8742</v>
      </c>
      <c r="B888" t="s">
        <v>66</v>
      </c>
      <c r="C888" t="s">
        <v>523</v>
      </c>
      <c r="D888" t="s">
        <v>522</v>
      </c>
      <c r="E888" s="2">
        <v>45128</v>
      </c>
      <c r="F888">
        <v>2023</v>
      </c>
      <c r="G888" t="s">
        <v>525</v>
      </c>
      <c r="H888" t="s">
        <v>93</v>
      </c>
      <c r="I888" t="s">
        <v>132</v>
      </c>
      <c r="J888">
        <v>42.8</v>
      </c>
      <c r="M888" t="s">
        <v>72</v>
      </c>
      <c r="N888">
        <f>SUM(Table714[[#This Row],[Mitigation ($ million)]], Table714[[#This Row],[Adaptation ($ million)]])</f>
        <v>0.38</v>
      </c>
      <c r="O888">
        <v>0.38</v>
      </c>
      <c r="S888" s="21" t="s">
        <v>528</v>
      </c>
      <c r="T888" s="1" t="s">
        <v>8797</v>
      </c>
    </row>
    <row r="889" spans="1:20" x14ac:dyDescent="0.25">
      <c r="A889" t="s">
        <v>8742</v>
      </c>
      <c r="B889" t="s">
        <v>66</v>
      </c>
      <c r="C889" t="s">
        <v>523</v>
      </c>
      <c r="D889" t="s">
        <v>522</v>
      </c>
      <c r="E889" s="2">
        <v>45128</v>
      </c>
      <c r="F889">
        <v>2023</v>
      </c>
      <c r="G889" t="s">
        <v>525</v>
      </c>
      <c r="H889" t="s">
        <v>150</v>
      </c>
      <c r="I889" t="s">
        <v>132</v>
      </c>
      <c r="M889" t="s">
        <v>72</v>
      </c>
      <c r="N889">
        <f>SUM(Table714[[#This Row],[Mitigation ($ million)]], Table714[[#This Row],[Adaptation ($ million)]])</f>
        <v>0.15</v>
      </c>
      <c r="O889">
        <v>2.5000000000000001E-2</v>
      </c>
      <c r="P889">
        <v>0.125</v>
      </c>
      <c r="S889" s="21" t="s">
        <v>528</v>
      </c>
      <c r="T889" s="1" t="s">
        <v>8797</v>
      </c>
    </row>
    <row r="890" spans="1:20" x14ac:dyDescent="0.25">
      <c r="A890" t="s">
        <v>8742</v>
      </c>
      <c r="B890" t="s">
        <v>66</v>
      </c>
      <c r="C890" t="s">
        <v>523</v>
      </c>
      <c r="D890" t="s">
        <v>522</v>
      </c>
      <c r="E890" s="2">
        <v>45128</v>
      </c>
      <c r="F890">
        <v>2023</v>
      </c>
      <c r="G890" t="s">
        <v>525</v>
      </c>
      <c r="H890" t="s">
        <v>150</v>
      </c>
      <c r="I890" t="s">
        <v>132</v>
      </c>
      <c r="M890" t="s">
        <v>72</v>
      </c>
      <c r="N890">
        <f>SUM(Table714[[#This Row],[Mitigation ($ million)]], Table714[[#This Row],[Adaptation ($ million)]])</f>
        <v>0</v>
      </c>
      <c r="S890" s="21" t="s">
        <v>528</v>
      </c>
      <c r="T890" s="1" t="s">
        <v>8797</v>
      </c>
    </row>
    <row r="891" spans="1:20" x14ac:dyDescent="0.25">
      <c r="A891" t="s">
        <v>8742</v>
      </c>
      <c r="B891" t="s">
        <v>66</v>
      </c>
      <c r="C891" t="s">
        <v>532</v>
      </c>
      <c r="D891" t="s">
        <v>531</v>
      </c>
      <c r="E891" s="2">
        <v>45128</v>
      </c>
      <c r="F891">
        <v>2023</v>
      </c>
      <c r="G891" t="s">
        <v>104</v>
      </c>
      <c r="H891" t="s">
        <v>68</v>
      </c>
      <c r="I891" t="s">
        <v>332</v>
      </c>
      <c r="J891">
        <v>0.5</v>
      </c>
      <c r="M891" t="s">
        <v>24</v>
      </c>
      <c r="N891">
        <f>SUM(Table714[[#This Row],[Mitigation ($ million)]], Table714[[#This Row],[Adaptation ($ million)]])</f>
        <v>0.05</v>
      </c>
      <c r="O891">
        <v>0.05</v>
      </c>
      <c r="S891" s="21" t="s">
        <v>535</v>
      </c>
      <c r="T891" s="1" t="s">
        <v>8797</v>
      </c>
    </row>
    <row r="892" spans="1:20" x14ac:dyDescent="0.25">
      <c r="A892" t="s">
        <v>8742</v>
      </c>
      <c r="B892" t="s">
        <v>66</v>
      </c>
      <c r="C892" t="s">
        <v>537</v>
      </c>
      <c r="D892" t="s">
        <v>536</v>
      </c>
      <c r="E892" s="2">
        <v>45132</v>
      </c>
      <c r="F892">
        <v>2023</v>
      </c>
      <c r="G892" t="s">
        <v>397</v>
      </c>
      <c r="H892" t="s">
        <v>107</v>
      </c>
      <c r="I892" t="s">
        <v>128</v>
      </c>
      <c r="J892">
        <v>0.33507999999999999</v>
      </c>
      <c r="M892" t="s">
        <v>72</v>
      </c>
      <c r="N892">
        <f>SUM(Table714[[#This Row],[Mitigation ($ million)]], Table714[[#This Row],[Adaptation ($ million)]])</f>
        <v>0.06</v>
      </c>
      <c r="O892">
        <v>0.03</v>
      </c>
      <c r="P892">
        <v>0.03</v>
      </c>
      <c r="S892" s="21" t="s">
        <v>539</v>
      </c>
      <c r="T892" s="1" t="s">
        <v>8797</v>
      </c>
    </row>
    <row r="893" spans="1:20" x14ac:dyDescent="0.25">
      <c r="A893" t="s">
        <v>8742</v>
      </c>
      <c r="B893" t="s">
        <v>66</v>
      </c>
      <c r="C893" t="s">
        <v>541</v>
      </c>
      <c r="D893" t="s">
        <v>540</v>
      </c>
      <c r="E893" s="2">
        <v>45133</v>
      </c>
      <c r="F893">
        <v>2023</v>
      </c>
      <c r="G893" t="s">
        <v>113</v>
      </c>
      <c r="H893" t="s">
        <v>107</v>
      </c>
      <c r="I893" t="s">
        <v>71</v>
      </c>
      <c r="J893">
        <v>0.5</v>
      </c>
      <c r="M893" t="s">
        <v>72</v>
      </c>
      <c r="N893">
        <f>SUM(Table714[[#This Row],[Mitigation ($ million)]], Table714[[#This Row],[Adaptation ($ million)]])</f>
        <v>8.7999999999999995E-2</v>
      </c>
      <c r="O893">
        <v>0.03</v>
      </c>
      <c r="P893">
        <v>5.8000000000000003E-2</v>
      </c>
      <c r="S893" s="21" t="s">
        <v>543</v>
      </c>
      <c r="T893" s="1" t="s">
        <v>8797</v>
      </c>
    </row>
    <row r="894" spans="1:20" x14ac:dyDescent="0.25">
      <c r="A894" t="s">
        <v>8742</v>
      </c>
      <c r="B894" t="s">
        <v>66</v>
      </c>
      <c r="C894" t="s">
        <v>545</v>
      </c>
      <c r="D894" t="s">
        <v>544</v>
      </c>
      <c r="E894" s="2">
        <v>45133</v>
      </c>
      <c r="F894">
        <v>2023</v>
      </c>
      <c r="G894" t="s">
        <v>113</v>
      </c>
      <c r="H894" t="s">
        <v>107</v>
      </c>
      <c r="I894" t="s">
        <v>141</v>
      </c>
      <c r="J894">
        <v>2</v>
      </c>
      <c r="M894" t="s">
        <v>24</v>
      </c>
      <c r="N894">
        <f>SUM(Table714[[#This Row],[Mitigation ($ million)]], Table714[[#This Row],[Adaptation ($ million)]])</f>
        <v>2</v>
      </c>
      <c r="O894">
        <v>2</v>
      </c>
      <c r="S894" s="21" t="s">
        <v>547</v>
      </c>
      <c r="T894" s="1" t="s">
        <v>8797</v>
      </c>
    </row>
    <row r="895" spans="1:20" x14ac:dyDescent="0.25">
      <c r="A895" t="s">
        <v>8742</v>
      </c>
      <c r="B895" t="s">
        <v>66</v>
      </c>
      <c r="C895" t="s">
        <v>549</v>
      </c>
      <c r="D895" t="s">
        <v>548</v>
      </c>
      <c r="E895" s="2">
        <v>45134</v>
      </c>
      <c r="F895">
        <v>2023</v>
      </c>
      <c r="G895" t="s">
        <v>88</v>
      </c>
      <c r="H895" t="s">
        <v>93</v>
      </c>
      <c r="I895" t="s">
        <v>71</v>
      </c>
      <c r="J895">
        <v>299.8</v>
      </c>
      <c r="M895" t="s">
        <v>72</v>
      </c>
      <c r="N895">
        <f>SUM(Table714[[#This Row],[Mitigation ($ million)]], Table714[[#This Row],[Adaptation ($ million)]])</f>
        <v>122.8</v>
      </c>
      <c r="O895">
        <v>44.75</v>
      </c>
      <c r="P895">
        <v>78.05</v>
      </c>
      <c r="S895" s="21" t="s">
        <v>551</v>
      </c>
      <c r="T895" s="1" t="s">
        <v>8797</v>
      </c>
    </row>
    <row r="896" spans="1:20" x14ac:dyDescent="0.25">
      <c r="A896" t="s">
        <v>8742</v>
      </c>
      <c r="B896" t="s">
        <v>66</v>
      </c>
      <c r="C896" t="s">
        <v>553</v>
      </c>
      <c r="D896" t="s">
        <v>552</v>
      </c>
      <c r="E896" s="2">
        <v>45134</v>
      </c>
      <c r="F896">
        <v>2023</v>
      </c>
      <c r="G896" t="s">
        <v>88</v>
      </c>
      <c r="H896" t="s">
        <v>93</v>
      </c>
      <c r="I896" t="s">
        <v>84</v>
      </c>
      <c r="J896">
        <v>451.6</v>
      </c>
      <c r="M896" t="s">
        <v>72</v>
      </c>
      <c r="N896">
        <f>SUM(Table714[[#This Row],[Mitigation ($ million)]], Table714[[#This Row],[Adaptation ($ million)]])</f>
        <v>74.150000000000006</v>
      </c>
      <c r="O896">
        <v>2.7</v>
      </c>
      <c r="P896">
        <v>71.45</v>
      </c>
      <c r="S896" s="21" t="s">
        <v>555</v>
      </c>
      <c r="T896" s="1" t="s">
        <v>8797</v>
      </c>
    </row>
    <row r="897" spans="1:20" x14ac:dyDescent="0.25">
      <c r="A897" t="s">
        <v>8742</v>
      </c>
      <c r="B897" t="s">
        <v>66</v>
      </c>
      <c r="C897" t="s">
        <v>557</v>
      </c>
      <c r="D897" t="s">
        <v>556</v>
      </c>
      <c r="E897" s="2">
        <v>45138</v>
      </c>
      <c r="F897">
        <v>2023</v>
      </c>
      <c r="G897" t="s">
        <v>559</v>
      </c>
      <c r="H897" t="s">
        <v>68</v>
      </c>
      <c r="I897" t="s">
        <v>332</v>
      </c>
      <c r="J897">
        <v>0.22500000000000001</v>
      </c>
      <c r="M897" t="s">
        <v>24</v>
      </c>
      <c r="N897">
        <f>SUM(Table714[[#This Row],[Mitigation ($ million)]], Table714[[#This Row],[Adaptation ($ million)]])</f>
        <v>0.22500000000000001</v>
      </c>
      <c r="O897">
        <v>0.22500000000000001</v>
      </c>
      <c r="S897" s="21" t="s">
        <v>562</v>
      </c>
      <c r="T897" s="1" t="s">
        <v>8797</v>
      </c>
    </row>
    <row r="898" spans="1:20" x14ac:dyDescent="0.25">
      <c r="A898" t="s">
        <v>8742</v>
      </c>
      <c r="B898" t="s">
        <v>66</v>
      </c>
      <c r="C898" t="s">
        <v>569</v>
      </c>
      <c r="D898" t="s">
        <v>568</v>
      </c>
      <c r="E898" s="2">
        <v>45139</v>
      </c>
      <c r="F898">
        <v>2023</v>
      </c>
      <c r="G898" t="s">
        <v>104</v>
      </c>
      <c r="H898" t="s">
        <v>68</v>
      </c>
      <c r="I898" t="s">
        <v>325</v>
      </c>
      <c r="J898">
        <v>1.2</v>
      </c>
      <c r="M898" t="s">
        <v>24</v>
      </c>
      <c r="N898">
        <f>SUM(Table714[[#This Row],[Mitigation ($ million)]], Table714[[#This Row],[Adaptation ($ million)]])</f>
        <v>0.25</v>
      </c>
      <c r="O898">
        <v>0.25</v>
      </c>
      <c r="S898" s="21" t="s">
        <v>570</v>
      </c>
      <c r="T898" s="1" t="s">
        <v>8797</v>
      </c>
    </row>
    <row r="899" spans="1:20" x14ac:dyDescent="0.25">
      <c r="A899" t="s">
        <v>8742</v>
      </c>
      <c r="B899" t="s">
        <v>91</v>
      </c>
      <c r="C899" t="s">
        <v>564</v>
      </c>
      <c r="D899" t="s">
        <v>563</v>
      </c>
      <c r="E899" s="2">
        <v>45139</v>
      </c>
      <c r="F899">
        <v>2023</v>
      </c>
      <c r="G899" t="s">
        <v>329</v>
      </c>
      <c r="H899" t="s">
        <v>93</v>
      </c>
      <c r="I899" t="s">
        <v>128</v>
      </c>
      <c r="J899">
        <v>150</v>
      </c>
      <c r="M899" t="s">
        <v>24</v>
      </c>
      <c r="N899">
        <f>SUM(Table714[[#This Row],[Mitigation ($ million)]], Table714[[#This Row],[Adaptation ($ million)]])</f>
        <v>20</v>
      </c>
      <c r="O899">
        <v>20</v>
      </c>
      <c r="S899" s="21" t="s">
        <v>567</v>
      </c>
      <c r="T899" s="1" t="s">
        <v>8797</v>
      </c>
    </row>
    <row r="900" spans="1:20" x14ac:dyDescent="0.25">
      <c r="A900" t="s">
        <v>8742</v>
      </c>
      <c r="B900" t="s">
        <v>91</v>
      </c>
      <c r="C900" t="s">
        <v>572</v>
      </c>
      <c r="D900" t="s">
        <v>571</v>
      </c>
      <c r="E900" s="2">
        <v>45145</v>
      </c>
      <c r="F900">
        <v>2023</v>
      </c>
      <c r="G900" t="s">
        <v>201</v>
      </c>
      <c r="H900" t="s">
        <v>93</v>
      </c>
      <c r="I900" t="s">
        <v>141</v>
      </c>
      <c r="J900">
        <v>24.5</v>
      </c>
      <c r="M900" t="s">
        <v>24</v>
      </c>
      <c r="N900">
        <f>SUM(Table714[[#This Row],[Mitigation ($ million)]], Table714[[#This Row],[Adaptation ($ million)]])</f>
        <v>3</v>
      </c>
      <c r="O900">
        <v>3</v>
      </c>
      <c r="S900" s="21" t="s">
        <v>575</v>
      </c>
      <c r="T900" s="1" t="s">
        <v>8797</v>
      </c>
    </row>
    <row r="901" spans="1:20" x14ac:dyDescent="0.25">
      <c r="A901" t="s">
        <v>8742</v>
      </c>
      <c r="B901" t="s">
        <v>91</v>
      </c>
      <c r="C901" t="s">
        <v>572</v>
      </c>
      <c r="D901" t="s">
        <v>571</v>
      </c>
      <c r="E901" s="2">
        <v>45145</v>
      </c>
      <c r="F901">
        <v>2023</v>
      </c>
      <c r="G901" t="s">
        <v>201</v>
      </c>
      <c r="H901" t="s">
        <v>170</v>
      </c>
      <c r="I901" t="s">
        <v>141</v>
      </c>
      <c r="M901" t="s">
        <v>24</v>
      </c>
      <c r="N901">
        <f>SUM(Table714[[#This Row],[Mitigation ($ million)]], Table714[[#This Row],[Adaptation ($ million)]])</f>
        <v>3</v>
      </c>
      <c r="O901">
        <v>3</v>
      </c>
      <c r="S901" s="21" t="s">
        <v>575</v>
      </c>
      <c r="T901" s="1" t="s">
        <v>8797</v>
      </c>
    </row>
    <row r="902" spans="1:20" x14ac:dyDescent="0.25">
      <c r="A902" t="s">
        <v>8742</v>
      </c>
      <c r="B902" t="s">
        <v>66</v>
      </c>
      <c r="C902" t="s">
        <v>578</v>
      </c>
      <c r="D902" t="s">
        <v>577</v>
      </c>
      <c r="E902" s="2">
        <v>45147</v>
      </c>
      <c r="F902">
        <v>2023</v>
      </c>
      <c r="G902" t="s">
        <v>424</v>
      </c>
      <c r="H902" t="s">
        <v>68</v>
      </c>
      <c r="I902" t="s">
        <v>117</v>
      </c>
      <c r="M902" t="s">
        <v>72</v>
      </c>
      <c r="N902">
        <f>SUM(Table714[[#This Row],[Mitigation ($ million)]], Table714[[#This Row],[Adaptation ($ million)]])</f>
        <v>0</v>
      </c>
      <c r="S902" s="21" t="s">
        <v>579</v>
      </c>
      <c r="T902" s="1" t="s">
        <v>8797</v>
      </c>
    </row>
    <row r="903" spans="1:20" x14ac:dyDescent="0.25">
      <c r="A903" t="s">
        <v>8742</v>
      </c>
      <c r="B903" t="s">
        <v>66</v>
      </c>
      <c r="C903" t="s">
        <v>375</v>
      </c>
      <c r="D903" t="s">
        <v>374</v>
      </c>
      <c r="E903" s="2">
        <v>45147</v>
      </c>
      <c r="F903">
        <v>2023</v>
      </c>
      <c r="G903" t="s">
        <v>62</v>
      </c>
      <c r="H903" t="s">
        <v>107</v>
      </c>
      <c r="I903" t="s">
        <v>141</v>
      </c>
      <c r="M903" t="s">
        <v>24</v>
      </c>
      <c r="N903">
        <f>SUM(Table714[[#This Row],[Mitigation ($ million)]], Table714[[#This Row],[Adaptation ($ million)]])</f>
        <v>0.79200000000000004</v>
      </c>
      <c r="O903">
        <v>0.79200000000000004</v>
      </c>
      <c r="S903" s="21" t="s">
        <v>376</v>
      </c>
      <c r="T903" s="1" t="s">
        <v>8797</v>
      </c>
    </row>
    <row r="904" spans="1:20" x14ac:dyDescent="0.25">
      <c r="A904" t="s">
        <v>8742</v>
      </c>
      <c r="B904" t="s">
        <v>66</v>
      </c>
      <c r="C904" t="s">
        <v>581</v>
      </c>
      <c r="D904" t="s">
        <v>580</v>
      </c>
      <c r="E904" s="2">
        <v>45148</v>
      </c>
      <c r="F904">
        <v>2023</v>
      </c>
      <c r="G904" t="s">
        <v>104</v>
      </c>
      <c r="H904" t="s">
        <v>68</v>
      </c>
      <c r="I904" t="s">
        <v>117</v>
      </c>
      <c r="J904">
        <v>2.8849999999999998</v>
      </c>
      <c r="M904" t="s">
        <v>25</v>
      </c>
      <c r="N904">
        <f>SUM(Table714[[#This Row],[Mitigation ($ million)]], Table714[[#This Row],[Adaptation ($ million)]])</f>
        <v>2.8849999999999998</v>
      </c>
      <c r="P904">
        <v>2.8849999999999998</v>
      </c>
      <c r="S904" s="21" t="s">
        <v>584</v>
      </c>
      <c r="T904" s="1" t="s">
        <v>8797</v>
      </c>
    </row>
    <row r="905" spans="1:20" x14ac:dyDescent="0.25">
      <c r="A905" t="s">
        <v>8742</v>
      </c>
      <c r="B905" t="s">
        <v>66</v>
      </c>
      <c r="C905" t="s">
        <v>586</v>
      </c>
      <c r="D905" t="s">
        <v>585</v>
      </c>
      <c r="E905" s="2">
        <v>45152</v>
      </c>
      <c r="F905">
        <v>2023</v>
      </c>
      <c r="G905" t="s">
        <v>79</v>
      </c>
      <c r="H905" t="s">
        <v>93</v>
      </c>
      <c r="I905" t="s">
        <v>117</v>
      </c>
      <c r="J905">
        <v>267.10000000000002</v>
      </c>
      <c r="M905" t="s">
        <v>25</v>
      </c>
      <c r="N905">
        <f>SUM(Table714[[#This Row],[Mitigation ($ million)]], Table714[[#This Row],[Adaptation ($ million)]])</f>
        <v>39.299999999999997</v>
      </c>
      <c r="P905">
        <v>39.299999999999997</v>
      </c>
      <c r="S905" s="21" t="s">
        <v>588</v>
      </c>
      <c r="T905" s="1" t="s">
        <v>8797</v>
      </c>
    </row>
    <row r="906" spans="1:20" x14ac:dyDescent="0.25">
      <c r="A906" t="s">
        <v>8742</v>
      </c>
      <c r="B906" t="s">
        <v>66</v>
      </c>
      <c r="C906" t="s">
        <v>590</v>
      </c>
      <c r="D906" t="s">
        <v>589</v>
      </c>
      <c r="E906" s="2">
        <v>45152</v>
      </c>
      <c r="F906">
        <v>2023</v>
      </c>
      <c r="G906" t="s">
        <v>79</v>
      </c>
      <c r="H906" t="s">
        <v>93</v>
      </c>
      <c r="I906" t="s">
        <v>71</v>
      </c>
      <c r="J906">
        <v>691.29</v>
      </c>
      <c r="M906" t="s">
        <v>72</v>
      </c>
      <c r="N906">
        <f>SUM(Table714[[#This Row],[Mitigation ($ million)]], Table714[[#This Row],[Adaptation ($ million)]])</f>
        <v>180.34</v>
      </c>
      <c r="O906">
        <v>11.1</v>
      </c>
      <c r="P906">
        <v>169.24</v>
      </c>
      <c r="S906" s="21" t="s">
        <v>593</v>
      </c>
      <c r="T906" s="1" t="s">
        <v>8797</v>
      </c>
    </row>
    <row r="907" spans="1:20" x14ac:dyDescent="0.25">
      <c r="A907" t="s">
        <v>8742</v>
      </c>
      <c r="B907" t="s">
        <v>66</v>
      </c>
      <c r="C907" t="s">
        <v>590</v>
      </c>
      <c r="D907" t="s">
        <v>589</v>
      </c>
      <c r="E907" s="2">
        <v>45152</v>
      </c>
      <c r="F907">
        <v>2023</v>
      </c>
      <c r="G907" t="s">
        <v>79</v>
      </c>
      <c r="H907" t="s">
        <v>98</v>
      </c>
      <c r="I907" t="s">
        <v>71</v>
      </c>
      <c r="M907" t="s">
        <v>72</v>
      </c>
      <c r="N907">
        <f>SUM(Table714[[#This Row],[Mitigation ($ million)]], Table714[[#This Row],[Adaptation ($ million)]])</f>
        <v>120.9</v>
      </c>
      <c r="P907">
        <v>120.9</v>
      </c>
      <c r="S907" s="21" t="s">
        <v>593</v>
      </c>
      <c r="T907" s="1" t="s">
        <v>8797</v>
      </c>
    </row>
    <row r="908" spans="1:20" x14ac:dyDescent="0.25">
      <c r="A908" t="s">
        <v>8742</v>
      </c>
      <c r="B908" t="s">
        <v>66</v>
      </c>
      <c r="C908" t="s">
        <v>598</v>
      </c>
      <c r="D908" t="s">
        <v>597</v>
      </c>
      <c r="E908" s="2">
        <v>45156</v>
      </c>
      <c r="F908">
        <v>2023</v>
      </c>
      <c r="G908" t="s">
        <v>222</v>
      </c>
      <c r="H908" t="s">
        <v>68</v>
      </c>
      <c r="I908" t="s">
        <v>141</v>
      </c>
      <c r="J908">
        <v>1</v>
      </c>
      <c r="M908" t="s">
        <v>72</v>
      </c>
      <c r="N908">
        <f>SUM(Table714[[#This Row],[Mitigation ($ million)]], Table714[[#This Row],[Adaptation ($ million)]])</f>
        <v>0.25</v>
      </c>
      <c r="O908">
        <v>0.125</v>
      </c>
      <c r="P908">
        <v>0.125</v>
      </c>
      <c r="S908" s="21" t="s">
        <v>599</v>
      </c>
      <c r="T908" s="1" t="s">
        <v>8797</v>
      </c>
    </row>
    <row r="909" spans="1:20" x14ac:dyDescent="0.25">
      <c r="A909" t="s">
        <v>8742</v>
      </c>
      <c r="B909" t="s">
        <v>66</v>
      </c>
      <c r="C909" t="s">
        <v>601</v>
      </c>
      <c r="D909" t="s">
        <v>600</v>
      </c>
      <c r="E909" s="2">
        <v>45160</v>
      </c>
      <c r="F909">
        <v>2023</v>
      </c>
      <c r="G909" t="s">
        <v>104</v>
      </c>
      <c r="H909" t="s">
        <v>68</v>
      </c>
      <c r="I909" t="s">
        <v>325</v>
      </c>
      <c r="J909">
        <v>0.4</v>
      </c>
      <c r="M909" t="s">
        <v>72</v>
      </c>
      <c r="N909">
        <f>SUM(Table714[[#This Row],[Mitigation ($ million)]], Table714[[#This Row],[Adaptation ($ million)]])</f>
        <v>0.4</v>
      </c>
      <c r="O909">
        <v>0.2</v>
      </c>
      <c r="P909">
        <v>0.2</v>
      </c>
      <c r="S909" s="21" t="s">
        <v>602</v>
      </c>
      <c r="T909" s="1" t="s">
        <v>8797</v>
      </c>
    </row>
    <row r="910" spans="1:20" x14ac:dyDescent="0.25">
      <c r="A910" t="s">
        <v>8742</v>
      </c>
      <c r="B910" t="s">
        <v>91</v>
      </c>
      <c r="C910" t="s">
        <v>604</v>
      </c>
      <c r="D910" t="s">
        <v>603</v>
      </c>
      <c r="E910" s="2">
        <v>45161</v>
      </c>
      <c r="F910">
        <v>2023</v>
      </c>
      <c r="G910" t="s">
        <v>88</v>
      </c>
      <c r="H910" t="s">
        <v>93</v>
      </c>
      <c r="I910" t="s">
        <v>141</v>
      </c>
      <c r="M910" t="s">
        <v>24</v>
      </c>
      <c r="N910">
        <f>SUM(Table714[[#This Row],[Mitigation ($ million)]], Table714[[#This Row],[Adaptation ($ million)]])</f>
        <v>14.651090119999999</v>
      </c>
      <c r="O910">
        <v>14.651090119999999</v>
      </c>
      <c r="S910" s="21" t="s">
        <v>606</v>
      </c>
      <c r="T910" s="1" t="s">
        <v>8797</v>
      </c>
    </row>
    <row r="911" spans="1:20" x14ac:dyDescent="0.25">
      <c r="A911" t="s">
        <v>8742</v>
      </c>
      <c r="B911" t="s">
        <v>66</v>
      </c>
      <c r="C911" t="s">
        <v>608</v>
      </c>
      <c r="D911" t="s">
        <v>607</v>
      </c>
      <c r="E911" s="2">
        <v>45163</v>
      </c>
      <c r="F911">
        <v>2023</v>
      </c>
      <c r="G911" t="s">
        <v>104</v>
      </c>
      <c r="H911" t="s">
        <v>68</v>
      </c>
      <c r="I911" t="s">
        <v>71</v>
      </c>
      <c r="J911">
        <v>1.7250000000000001</v>
      </c>
      <c r="M911" t="s">
        <v>25</v>
      </c>
      <c r="N911">
        <f>SUM(Table714[[#This Row],[Mitigation ($ million)]], Table714[[#This Row],[Adaptation ($ million)]])</f>
        <v>0</v>
      </c>
      <c r="S911" s="21" t="s">
        <v>609</v>
      </c>
      <c r="T911" s="1" t="s">
        <v>8797</v>
      </c>
    </row>
    <row r="912" spans="1:20" x14ac:dyDescent="0.25">
      <c r="A912" t="s">
        <v>8742</v>
      </c>
      <c r="B912" t="s">
        <v>66</v>
      </c>
      <c r="C912" t="s">
        <v>608</v>
      </c>
      <c r="D912" t="s">
        <v>607</v>
      </c>
      <c r="E912" s="2">
        <v>45163</v>
      </c>
      <c r="F912">
        <v>2023</v>
      </c>
      <c r="G912" t="s">
        <v>104</v>
      </c>
      <c r="H912" t="s">
        <v>107</v>
      </c>
      <c r="I912" t="s">
        <v>71</v>
      </c>
      <c r="M912" t="s">
        <v>25</v>
      </c>
      <c r="N912">
        <f>SUM(Table714[[#This Row],[Mitigation ($ million)]], Table714[[#This Row],[Adaptation ($ million)]])</f>
        <v>0</v>
      </c>
      <c r="S912" s="21" t="s">
        <v>609</v>
      </c>
      <c r="T912" s="1" t="s">
        <v>8797</v>
      </c>
    </row>
    <row r="913" spans="1:20" x14ac:dyDescent="0.25">
      <c r="A913" t="s">
        <v>8742</v>
      </c>
      <c r="B913" t="s">
        <v>66</v>
      </c>
      <c r="C913" t="s">
        <v>612</v>
      </c>
      <c r="D913" t="s">
        <v>611</v>
      </c>
      <c r="E913" s="2">
        <v>45166</v>
      </c>
      <c r="F913">
        <v>2023</v>
      </c>
      <c r="G913" t="s">
        <v>79</v>
      </c>
      <c r="H913" t="s">
        <v>93</v>
      </c>
      <c r="I913" t="s">
        <v>132</v>
      </c>
      <c r="J913">
        <v>708.9</v>
      </c>
      <c r="M913" t="s">
        <v>72</v>
      </c>
      <c r="N913">
        <f>SUM(Table714[[#This Row],[Mitigation ($ million)]], Table714[[#This Row],[Adaptation ($ million)]])</f>
        <v>75.41</v>
      </c>
      <c r="O913">
        <v>60.3</v>
      </c>
      <c r="P913">
        <v>15.11</v>
      </c>
      <c r="S913" s="21" t="s">
        <v>615</v>
      </c>
      <c r="T913" s="1" t="s">
        <v>8797</v>
      </c>
    </row>
    <row r="914" spans="1:20" x14ac:dyDescent="0.25">
      <c r="A914" t="s">
        <v>8742</v>
      </c>
      <c r="B914" t="s">
        <v>66</v>
      </c>
      <c r="C914" t="s">
        <v>617</v>
      </c>
      <c r="D914" t="s">
        <v>616</v>
      </c>
      <c r="E914" s="2">
        <v>45167</v>
      </c>
      <c r="F914">
        <v>2023</v>
      </c>
      <c r="G914" t="s">
        <v>430</v>
      </c>
      <c r="H914" t="s">
        <v>107</v>
      </c>
      <c r="I914" t="s">
        <v>132</v>
      </c>
      <c r="J914">
        <v>0.22500000000000001</v>
      </c>
      <c r="M914" t="s">
        <v>24</v>
      </c>
      <c r="N914">
        <f>SUM(Table714[[#This Row],[Mitigation ($ million)]], Table714[[#This Row],[Adaptation ($ million)]])</f>
        <v>0.22500000000000001</v>
      </c>
      <c r="O914">
        <v>0.22500000000000001</v>
      </c>
      <c r="S914" s="21" t="s">
        <v>619</v>
      </c>
      <c r="T914" s="1" t="s">
        <v>8797</v>
      </c>
    </row>
    <row r="915" spans="1:20" x14ac:dyDescent="0.25">
      <c r="A915" t="s">
        <v>8742</v>
      </c>
      <c r="B915" t="s">
        <v>66</v>
      </c>
      <c r="C915" t="s">
        <v>621</v>
      </c>
      <c r="D915" t="s">
        <v>620</v>
      </c>
      <c r="E915" s="2">
        <v>45173</v>
      </c>
      <c r="F915">
        <v>2023</v>
      </c>
      <c r="G915" t="s">
        <v>255</v>
      </c>
      <c r="H915" t="s">
        <v>150</v>
      </c>
      <c r="I915" t="s">
        <v>126</v>
      </c>
      <c r="J915">
        <v>19.7</v>
      </c>
      <c r="M915" t="s">
        <v>24</v>
      </c>
      <c r="N915">
        <f>SUM(Table714[[#This Row],[Mitigation ($ million)]], Table714[[#This Row],[Adaptation ($ million)]])</f>
        <v>6.51</v>
      </c>
      <c r="O915">
        <v>6.51</v>
      </c>
      <c r="S915" s="21" t="s">
        <v>623</v>
      </c>
      <c r="T915" s="1" t="s">
        <v>8797</v>
      </c>
    </row>
    <row r="916" spans="1:20" x14ac:dyDescent="0.25">
      <c r="A916" t="s">
        <v>8742</v>
      </c>
      <c r="B916" t="s">
        <v>66</v>
      </c>
      <c r="C916" t="s">
        <v>625</v>
      </c>
      <c r="D916" t="s">
        <v>624</v>
      </c>
      <c r="E916" s="2">
        <v>45174</v>
      </c>
      <c r="F916">
        <v>2023</v>
      </c>
      <c r="G916" t="s">
        <v>208</v>
      </c>
      <c r="H916" t="s">
        <v>68</v>
      </c>
      <c r="I916" t="s">
        <v>117</v>
      </c>
      <c r="J916">
        <v>0.75</v>
      </c>
      <c r="M916" t="s">
        <v>72</v>
      </c>
      <c r="N916">
        <f>SUM(Table714[[#This Row],[Mitigation ($ million)]], Table714[[#This Row],[Adaptation ($ million)]])</f>
        <v>0.75</v>
      </c>
      <c r="O916">
        <v>0.375</v>
      </c>
      <c r="P916">
        <v>0.375</v>
      </c>
      <c r="S916" s="21" t="s">
        <v>627</v>
      </c>
      <c r="T916" s="1" t="s">
        <v>8797</v>
      </c>
    </row>
    <row r="917" spans="1:20" x14ac:dyDescent="0.25">
      <c r="A917" t="s">
        <v>8742</v>
      </c>
      <c r="B917" t="s">
        <v>66</v>
      </c>
      <c r="C917" t="s">
        <v>630</v>
      </c>
      <c r="D917" t="s">
        <v>629</v>
      </c>
      <c r="E917" s="2">
        <v>45190</v>
      </c>
      <c r="F917">
        <v>2023</v>
      </c>
      <c r="G917" t="s">
        <v>122</v>
      </c>
      <c r="H917" t="s">
        <v>93</v>
      </c>
      <c r="I917" t="s">
        <v>117</v>
      </c>
      <c r="J917">
        <v>408.76</v>
      </c>
      <c r="M917" t="s">
        <v>25</v>
      </c>
      <c r="N917">
        <f>SUM(Table714[[#This Row],[Mitigation ($ million)]], Table714[[#This Row],[Adaptation ($ million)]])</f>
        <v>303.24</v>
      </c>
      <c r="P917">
        <v>303.24</v>
      </c>
      <c r="S917" s="21" t="s">
        <v>633</v>
      </c>
      <c r="T917" s="1" t="s">
        <v>8797</v>
      </c>
    </row>
    <row r="918" spans="1:20" x14ac:dyDescent="0.25">
      <c r="A918" t="s">
        <v>8742</v>
      </c>
      <c r="B918" t="s">
        <v>66</v>
      </c>
      <c r="C918" t="s">
        <v>630</v>
      </c>
      <c r="D918" t="s">
        <v>629</v>
      </c>
      <c r="E918" s="2">
        <v>45190</v>
      </c>
      <c r="F918">
        <v>2023</v>
      </c>
      <c r="G918" t="s">
        <v>122</v>
      </c>
      <c r="H918" t="s">
        <v>170</v>
      </c>
      <c r="I918" t="s">
        <v>117</v>
      </c>
      <c r="M918" t="s">
        <v>25</v>
      </c>
      <c r="N918">
        <f>SUM(Table714[[#This Row],[Mitigation ($ million)]], Table714[[#This Row],[Adaptation ($ million)]])</f>
        <v>0.68</v>
      </c>
      <c r="P918">
        <v>0.68</v>
      </c>
      <c r="S918" s="21" t="s">
        <v>633</v>
      </c>
      <c r="T918" s="1" t="s">
        <v>8797</v>
      </c>
    </row>
    <row r="919" spans="1:20" x14ac:dyDescent="0.25">
      <c r="A919" t="s">
        <v>8742</v>
      </c>
      <c r="B919" t="s">
        <v>66</v>
      </c>
      <c r="C919" t="s">
        <v>621</v>
      </c>
      <c r="D919" t="s">
        <v>620</v>
      </c>
      <c r="E919" s="2">
        <v>45190</v>
      </c>
      <c r="F919">
        <v>2023</v>
      </c>
      <c r="G919" t="s">
        <v>255</v>
      </c>
      <c r="H919" t="s">
        <v>68</v>
      </c>
      <c r="I919" t="s">
        <v>126</v>
      </c>
      <c r="M919" t="s">
        <v>24</v>
      </c>
      <c r="N919">
        <f>SUM(Table714[[#This Row],[Mitigation ($ million)]], Table714[[#This Row],[Adaptation ($ million)]])</f>
        <v>0</v>
      </c>
      <c r="S919" s="21" t="s">
        <v>623</v>
      </c>
      <c r="T919" s="1" t="s">
        <v>8797</v>
      </c>
    </row>
    <row r="920" spans="1:20" x14ac:dyDescent="0.25">
      <c r="A920" t="s">
        <v>8742</v>
      </c>
      <c r="B920" t="s">
        <v>66</v>
      </c>
      <c r="C920" t="s">
        <v>636</v>
      </c>
      <c r="D920" t="s">
        <v>635</v>
      </c>
      <c r="E920" s="2">
        <v>45195</v>
      </c>
      <c r="F920">
        <v>2023</v>
      </c>
      <c r="G920" t="s">
        <v>638</v>
      </c>
      <c r="H920" t="s">
        <v>93</v>
      </c>
      <c r="I920" t="s">
        <v>126</v>
      </c>
      <c r="J920">
        <v>40</v>
      </c>
      <c r="M920" t="s">
        <v>72</v>
      </c>
      <c r="N920">
        <f>SUM(Table714[[#This Row],[Mitigation ($ million)]], Table714[[#This Row],[Adaptation ($ million)]])</f>
        <v>9.17</v>
      </c>
      <c r="O920">
        <v>4.17</v>
      </c>
      <c r="P920">
        <v>5</v>
      </c>
      <c r="S920" s="21" t="s">
        <v>641</v>
      </c>
      <c r="T920" s="1" t="s">
        <v>8797</v>
      </c>
    </row>
    <row r="921" spans="1:20" x14ac:dyDescent="0.25">
      <c r="A921" t="s">
        <v>8742</v>
      </c>
      <c r="B921" t="s">
        <v>66</v>
      </c>
      <c r="C921" t="s">
        <v>643</v>
      </c>
      <c r="D921" t="s">
        <v>642</v>
      </c>
      <c r="E921" s="2">
        <v>45195</v>
      </c>
      <c r="F921">
        <v>2023</v>
      </c>
      <c r="G921" t="s">
        <v>638</v>
      </c>
      <c r="H921" t="s">
        <v>93</v>
      </c>
      <c r="I921" t="s">
        <v>132</v>
      </c>
      <c r="J921">
        <v>131.30000000000001</v>
      </c>
      <c r="M921" t="s">
        <v>72</v>
      </c>
      <c r="N921">
        <f>SUM(Table714[[#This Row],[Mitigation ($ million)]], Table714[[#This Row],[Adaptation ($ million)]])</f>
        <v>3.44</v>
      </c>
      <c r="O921">
        <v>1.72</v>
      </c>
      <c r="P921">
        <v>1.72</v>
      </c>
      <c r="S921" s="21" t="s">
        <v>646</v>
      </c>
      <c r="T921" s="1" t="s">
        <v>8797</v>
      </c>
    </row>
    <row r="922" spans="1:20" x14ac:dyDescent="0.25">
      <c r="A922" t="s">
        <v>8742</v>
      </c>
      <c r="B922" t="s">
        <v>66</v>
      </c>
      <c r="C922" t="s">
        <v>643</v>
      </c>
      <c r="D922" t="s">
        <v>642</v>
      </c>
      <c r="E922" s="2">
        <v>45195</v>
      </c>
      <c r="F922">
        <v>2023</v>
      </c>
      <c r="G922" t="s">
        <v>638</v>
      </c>
      <c r="H922" t="s">
        <v>93</v>
      </c>
      <c r="I922" t="s">
        <v>132</v>
      </c>
      <c r="M922" t="s">
        <v>72</v>
      </c>
      <c r="N922">
        <f>SUM(Table714[[#This Row],[Mitigation ($ million)]], Table714[[#This Row],[Adaptation ($ million)]])</f>
        <v>13.98</v>
      </c>
      <c r="O922">
        <v>6.69</v>
      </c>
      <c r="P922">
        <v>7.29</v>
      </c>
      <c r="S922" s="21" t="s">
        <v>646</v>
      </c>
      <c r="T922" s="1" t="s">
        <v>8797</v>
      </c>
    </row>
    <row r="923" spans="1:20" x14ac:dyDescent="0.25">
      <c r="A923" t="s">
        <v>8742</v>
      </c>
      <c r="B923" t="s">
        <v>66</v>
      </c>
      <c r="C923" t="s">
        <v>643</v>
      </c>
      <c r="D923" t="s">
        <v>642</v>
      </c>
      <c r="E923" s="2">
        <v>45195</v>
      </c>
      <c r="F923">
        <v>2023</v>
      </c>
      <c r="G923" t="s">
        <v>638</v>
      </c>
      <c r="H923" t="s">
        <v>98</v>
      </c>
      <c r="I923" t="s">
        <v>132</v>
      </c>
      <c r="M923" t="s">
        <v>72</v>
      </c>
      <c r="N923">
        <f>SUM(Table714[[#This Row],[Mitigation ($ million)]], Table714[[#This Row],[Adaptation ($ million)]])</f>
        <v>4.7799999999999994</v>
      </c>
      <c r="O923">
        <v>2.2599999999999998</v>
      </c>
      <c r="P923">
        <v>2.52</v>
      </c>
      <c r="S923" s="21" t="s">
        <v>646</v>
      </c>
      <c r="T923" s="1" t="s">
        <v>8797</v>
      </c>
    </row>
    <row r="924" spans="1:20" x14ac:dyDescent="0.25">
      <c r="A924" t="s">
        <v>8742</v>
      </c>
      <c r="B924" t="s">
        <v>66</v>
      </c>
      <c r="C924" t="s">
        <v>650</v>
      </c>
      <c r="D924" t="s">
        <v>649</v>
      </c>
      <c r="E924" s="2">
        <v>45196</v>
      </c>
      <c r="F924">
        <v>2023</v>
      </c>
      <c r="G924" t="s">
        <v>652</v>
      </c>
      <c r="H924" t="s">
        <v>68</v>
      </c>
      <c r="I924" t="s">
        <v>141</v>
      </c>
      <c r="J924">
        <v>1</v>
      </c>
      <c r="M924" t="s">
        <v>25</v>
      </c>
      <c r="N924">
        <f>SUM(Table714[[#This Row],[Mitigation ($ million)]], Table714[[#This Row],[Adaptation ($ million)]])</f>
        <v>0.5</v>
      </c>
      <c r="P924">
        <v>0.5</v>
      </c>
      <c r="S924" s="21" t="s">
        <v>653</v>
      </c>
      <c r="T924" s="1" t="s">
        <v>8797</v>
      </c>
    </row>
    <row r="925" spans="1:20" x14ac:dyDescent="0.25">
      <c r="A925" t="s">
        <v>8742</v>
      </c>
      <c r="B925" t="s">
        <v>66</v>
      </c>
      <c r="C925" t="s">
        <v>650</v>
      </c>
      <c r="D925" t="s">
        <v>649</v>
      </c>
      <c r="E925" s="2">
        <v>45196</v>
      </c>
      <c r="F925">
        <v>2023</v>
      </c>
      <c r="G925" t="s">
        <v>652</v>
      </c>
      <c r="H925" t="s">
        <v>68</v>
      </c>
      <c r="I925" t="s">
        <v>128</v>
      </c>
      <c r="M925" t="s">
        <v>25</v>
      </c>
      <c r="N925">
        <f>SUM(Table714[[#This Row],[Mitigation ($ million)]], Table714[[#This Row],[Adaptation ($ million)]])</f>
        <v>0.5</v>
      </c>
      <c r="P925">
        <v>0.5</v>
      </c>
      <c r="S925" s="21" t="s">
        <v>653</v>
      </c>
      <c r="T925" s="1" t="s">
        <v>8797</v>
      </c>
    </row>
    <row r="926" spans="1:20" x14ac:dyDescent="0.25">
      <c r="A926" t="s">
        <v>8742</v>
      </c>
      <c r="B926" t="s">
        <v>66</v>
      </c>
      <c r="C926" t="s">
        <v>654</v>
      </c>
      <c r="D926" t="s">
        <v>589</v>
      </c>
      <c r="E926" s="2">
        <v>45200</v>
      </c>
      <c r="F926">
        <v>2023</v>
      </c>
      <c r="G926" t="s">
        <v>79</v>
      </c>
      <c r="H926" t="s">
        <v>68</v>
      </c>
      <c r="I926" t="s">
        <v>71</v>
      </c>
      <c r="M926" t="s">
        <v>72</v>
      </c>
      <c r="N926">
        <f>SUM(Table714[[#This Row],[Mitigation ($ million)]], Table714[[#This Row],[Adaptation ($ million)]])</f>
        <v>0</v>
      </c>
      <c r="S926" s="21" t="s">
        <v>593</v>
      </c>
      <c r="T926" s="1" t="s">
        <v>8797</v>
      </c>
    </row>
    <row r="927" spans="1:20" x14ac:dyDescent="0.25">
      <c r="A927" t="s">
        <v>8742</v>
      </c>
      <c r="B927" t="s">
        <v>66</v>
      </c>
      <c r="C927" t="s">
        <v>654</v>
      </c>
      <c r="D927" t="s">
        <v>589</v>
      </c>
      <c r="E927" s="2">
        <v>45200</v>
      </c>
      <c r="F927">
        <v>2023</v>
      </c>
      <c r="G927" t="s">
        <v>79</v>
      </c>
      <c r="H927" t="s">
        <v>107</v>
      </c>
      <c r="I927" t="s">
        <v>71</v>
      </c>
      <c r="M927" t="s">
        <v>72</v>
      </c>
      <c r="N927">
        <f>SUM(Table714[[#This Row],[Mitigation ($ million)]], Table714[[#This Row],[Adaptation ($ million)]])</f>
        <v>0</v>
      </c>
      <c r="S927" s="21" t="s">
        <v>593</v>
      </c>
      <c r="T927" s="1" t="s">
        <v>8797</v>
      </c>
    </row>
    <row r="928" spans="1:20" x14ac:dyDescent="0.25">
      <c r="A928" t="s">
        <v>8742</v>
      </c>
      <c r="B928" t="s">
        <v>66</v>
      </c>
      <c r="C928" t="s">
        <v>656</v>
      </c>
      <c r="D928" t="s">
        <v>655</v>
      </c>
      <c r="E928" s="2">
        <v>45202</v>
      </c>
      <c r="F928">
        <v>2023</v>
      </c>
      <c r="G928" t="s">
        <v>658</v>
      </c>
      <c r="H928" t="s">
        <v>68</v>
      </c>
      <c r="I928" t="s">
        <v>117</v>
      </c>
      <c r="J928">
        <v>0.97499999999999998</v>
      </c>
      <c r="M928" t="s">
        <v>25</v>
      </c>
      <c r="N928">
        <f>SUM(Table714[[#This Row],[Mitigation ($ million)]], Table714[[#This Row],[Adaptation ($ million)]])</f>
        <v>0.22500000000000001</v>
      </c>
      <c r="P928">
        <v>0.22500000000000001</v>
      </c>
      <c r="S928" s="21" t="s">
        <v>660</v>
      </c>
      <c r="T928" s="1" t="s">
        <v>8797</v>
      </c>
    </row>
    <row r="929" spans="1:20" x14ac:dyDescent="0.25">
      <c r="A929" t="s">
        <v>8742</v>
      </c>
      <c r="B929" t="s">
        <v>66</v>
      </c>
      <c r="C929" t="s">
        <v>672</v>
      </c>
      <c r="D929" t="s">
        <v>671</v>
      </c>
      <c r="E929" s="2">
        <v>45203</v>
      </c>
      <c r="F929">
        <v>2023</v>
      </c>
      <c r="G929" t="s">
        <v>79</v>
      </c>
      <c r="H929" t="s">
        <v>93</v>
      </c>
      <c r="I929" t="s">
        <v>117</v>
      </c>
      <c r="J929">
        <v>150</v>
      </c>
      <c r="M929" t="s">
        <v>25</v>
      </c>
      <c r="N929">
        <f>SUM(Table714[[#This Row],[Mitigation ($ million)]], Table714[[#This Row],[Adaptation ($ million)]])</f>
        <v>62</v>
      </c>
      <c r="P929">
        <v>62</v>
      </c>
      <c r="S929" s="21" t="s">
        <v>674</v>
      </c>
      <c r="T929" s="1" t="s">
        <v>8797</v>
      </c>
    </row>
    <row r="930" spans="1:20" x14ac:dyDescent="0.25">
      <c r="A930" t="s">
        <v>8742</v>
      </c>
      <c r="B930" t="s">
        <v>66</v>
      </c>
      <c r="C930" t="s">
        <v>679</v>
      </c>
      <c r="D930" t="s">
        <v>678</v>
      </c>
      <c r="E930" s="2">
        <v>45203</v>
      </c>
      <c r="F930">
        <v>2023</v>
      </c>
      <c r="G930" t="s">
        <v>104</v>
      </c>
      <c r="H930" t="s">
        <v>68</v>
      </c>
      <c r="I930" t="s">
        <v>126</v>
      </c>
      <c r="J930">
        <v>0.6</v>
      </c>
      <c r="M930" t="s">
        <v>24</v>
      </c>
      <c r="N930">
        <f>SUM(Table714[[#This Row],[Mitigation ($ million)]], Table714[[#This Row],[Adaptation ($ million)]])</f>
        <v>0.6</v>
      </c>
      <c r="O930">
        <v>0.6</v>
      </c>
      <c r="S930" s="21" t="s">
        <v>680</v>
      </c>
      <c r="T930" s="1" t="s">
        <v>8797</v>
      </c>
    </row>
    <row r="931" spans="1:20" x14ac:dyDescent="0.25">
      <c r="A931" t="s">
        <v>8742</v>
      </c>
      <c r="B931" t="s">
        <v>66</v>
      </c>
      <c r="C931" t="s">
        <v>676</v>
      </c>
      <c r="D931" t="s">
        <v>675</v>
      </c>
      <c r="E931" s="2">
        <v>45203</v>
      </c>
      <c r="F931">
        <v>2023</v>
      </c>
      <c r="G931" t="s">
        <v>88</v>
      </c>
      <c r="H931" t="s">
        <v>107</v>
      </c>
      <c r="I931" t="s">
        <v>71</v>
      </c>
      <c r="J931">
        <v>2.5</v>
      </c>
      <c r="M931" t="s">
        <v>72</v>
      </c>
      <c r="N931">
        <f>SUM(Table714[[#This Row],[Mitigation ($ million)]], Table714[[#This Row],[Adaptation ($ million)]])</f>
        <v>1.35</v>
      </c>
      <c r="O931">
        <v>1.05</v>
      </c>
      <c r="P931">
        <v>0.3</v>
      </c>
      <c r="S931" s="21" t="s">
        <v>677</v>
      </c>
      <c r="T931" s="1" t="s">
        <v>8797</v>
      </c>
    </row>
    <row r="932" spans="1:20" x14ac:dyDescent="0.25">
      <c r="A932" t="s">
        <v>8742</v>
      </c>
      <c r="B932" t="s">
        <v>66</v>
      </c>
      <c r="C932" t="s">
        <v>668</v>
      </c>
      <c r="D932" t="s">
        <v>661</v>
      </c>
      <c r="E932" s="2">
        <v>45203</v>
      </c>
      <c r="F932">
        <v>2023</v>
      </c>
      <c r="G932" t="s">
        <v>664</v>
      </c>
      <c r="H932" t="s">
        <v>150</v>
      </c>
      <c r="I932" t="s">
        <v>361</v>
      </c>
      <c r="M932" t="s">
        <v>72</v>
      </c>
      <c r="N932">
        <f>SUM(Table714[[#This Row],[Mitigation ($ million)]], Table714[[#This Row],[Adaptation ($ million)]])</f>
        <v>14</v>
      </c>
      <c r="O932">
        <v>5</v>
      </c>
      <c r="P932">
        <v>9</v>
      </c>
      <c r="S932" s="21" t="s">
        <v>667</v>
      </c>
      <c r="T932" s="1" t="s">
        <v>8797</v>
      </c>
    </row>
    <row r="933" spans="1:20" x14ac:dyDescent="0.25">
      <c r="A933" t="s">
        <v>8742</v>
      </c>
      <c r="B933" t="s">
        <v>66</v>
      </c>
      <c r="C933" t="s">
        <v>668</v>
      </c>
      <c r="D933" t="s">
        <v>661</v>
      </c>
      <c r="E933" s="2">
        <v>45203</v>
      </c>
      <c r="F933">
        <v>2023</v>
      </c>
      <c r="G933" t="s">
        <v>664</v>
      </c>
      <c r="H933" t="s">
        <v>150</v>
      </c>
      <c r="I933" t="s">
        <v>117</v>
      </c>
      <c r="M933" t="s">
        <v>72</v>
      </c>
      <c r="N933">
        <f>SUM(Table714[[#This Row],[Mitigation ($ million)]], Table714[[#This Row],[Adaptation ($ million)]])</f>
        <v>19.059999999999999</v>
      </c>
      <c r="P933">
        <v>19.059999999999999</v>
      </c>
      <c r="S933" s="21" t="s">
        <v>667</v>
      </c>
      <c r="T933" s="1" t="s">
        <v>8797</v>
      </c>
    </row>
    <row r="934" spans="1:20" x14ac:dyDescent="0.25">
      <c r="A934" t="s">
        <v>8742</v>
      </c>
      <c r="B934" t="s">
        <v>66</v>
      </c>
      <c r="C934" t="s">
        <v>662</v>
      </c>
      <c r="D934" t="s">
        <v>661</v>
      </c>
      <c r="E934" s="2">
        <v>45203</v>
      </c>
      <c r="F934">
        <v>2023</v>
      </c>
      <c r="G934" t="s">
        <v>664</v>
      </c>
      <c r="H934" t="s">
        <v>150</v>
      </c>
      <c r="I934" t="s">
        <v>117</v>
      </c>
      <c r="J934">
        <v>400</v>
      </c>
      <c r="M934" t="s">
        <v>72</v>
      </c>
      <c r="N934">
        <f>SUM(Table714[[#This Row],[Mitigation ($ million)]], Table714[[#This Row],[Adaptation ($ million)]])</f>
        <v>29.939999999999998</v>
      </c>
      <c r="O934">
        <v>9.6</v>
      </c>
      <c r="P934">
        <v>20.34</v>
      </c>
      <c r="S934" s="21" t="s">
        <v>667</v>
      </c>
      <c r="T934" s="1" t="s">
        <v>8797</v>
      </c>
    </row>
    <row r="935" spans="1:20" x14ac:dyDescent="0.25">
      <c r="A935" t="s">
        <v>8742</v>
      </c>
      <c r="B935" t="s">
        <v>66</v>
      </c>
      <c r="C935" t="s">
        <v>682</v>
      </c>
      <c r="D935" t="s">
        <v>681</v>
      </c>
      <c r="E935" s="2">
        <v>45204</v>
      </c>
      <c r="F935">
        <v>2023</v>
      </c>
      <c r="G935" t="s">
        <v>430</v>
      </c>
      <c r="H935" t="s">
        <v>93</v>
      </c>
      <c r="I935" t="s">
        <v>84</v>
      </c>
      <c r="J935">
        <v>158</v>
      </c>
      <c r="M935" t="s">
        <v>72</v>
      </c>
      <c r="N935">
        <f>SUM(Table714[[#This Row],[Mitigation ($ million)]], Table714[[#This Row],[Adaptation ($ million)]])</f>
        <v>30.799999999999997</v>
      </c>
      <c r="O935">
        <v>0.24</v>
      </c>
      <c r="P935">
        <v>30.56</v>
      </c>
      <c r="S935" s="21" t="s">
        <v>685</v>
      </c>
      <c r="T935" s="1" t="s">
        <v>8797</v>
      </c>
    </row>
    <row r="936" spans="1:20" x14ac:dyDescent="0.25">
      <c r="A936" t="s">
        <v>8742</v>
      </c>
      <c r="B936" t="s">
        <v>66</v>
      </c>
      <c r="C936" t="s">
        <v>682</v>
      </c>
      <c r="D936" t="s">
        <v>681</v>
      </c>
      <c r="E936" s="2">
        <v>45204</v>
      </c>
      <c r="F936">
        <v>2023</v>
      </c>
      <c r="G936" t="s">
        <v>430</v>
      </c>
      <c r="H936" t="s">
        <v>93</v>
      </c>
      <c r="I936" t="s">
        <v>84</v>
      </c>
      <c r="M936" t="s">
        <v>72</v>
      </c>
      <c r="N936">
        <f>SUM(Table714[[#This Row],[Mitigation ($ million)]], Table714[[#This Row],[Adaptation ($ million)]])</f>
        <v>7.6999999999999993</v>
      </c>
      <c r="O936">
        <v>0.06</v>
      </c>
      <c r="P936">
        <v>7.64</v>
      </c>
      <c r="S936" s="21" t="s">
        <v>685</v>
      </c>
      <c r="T936" s="1" t="s">
        <v>8797</v>
      </c>
    </row>
    <row r="937" spans="1:20" x14ac:dyDescent="0.25">
      <c r="A937" t="s">
        <v>8742</v>
      </c>
      <c r="B937" t="s">
        <v>66</v>
      </c>
      <c r="C937" t="s">
        <v>688</v>
      </c>
      <c r="D937" t="s">
        <v>687</v>
      </c>
      <c r="E937" s="2">
        <v>45205</v>
      </c>
      <c r="F937">
        <v>2023</v>
      </c>
      <c r="G937" t="s">
        <v>113</v>
      </c>
      <c r="H937" t="s">
        <v>93</v>
      </c>
      <c r="I937" t="s">
        <v>126</v>
      </c>
      <c r="J937">
        <v>1000</v>
      </c>
      <c r="M937" t="s">
        <v>72</v>
      </c>
      <c r="N937">
        <f>SUM(Table714[[#This Row],[Mitigation ($ million)]], Table714[[#This Row],[Adaptation ($ million)]])</f>
        <v>85.625</v>
      </c>
      <c r="O937">
        <v>75.625</v>
      </c>
      <c r="P937">
        <v>10</v>
      </c>
      <c r="S937" s="21" t="s">
        <v>690</v>
      </c>
      <c r="T937" s="1" t="s">
        <v>8797</v>
      </c>
    </row>
    <row r="938" spans="1:20" x14ac:dyDescent="0.25">
      <c r="A938" t="s">
        <v>8742</v>
      </c>
      <c r="B938" t="s">
        <v>66</v>
      </c>
      <c r="C938" t="s">
        <v>688</v>
      </c>
      <c r="D938" t="s">
        <v>687</v>
      </c>
      <c r="E938" s="2">
        <v>45205</v>
      </c>
      <c r="F938">
        <v>2023</v>
      </c>
      <c r="G938" t="s">
        <v>113</v>
      </c>
      <c r="H938" t="s">
        <v>93</v>
      </c>
      <c r="I938" t="s">
        <v>332</v>
      </c>
      <c r="M938" t="s">
        <v>72</v>
      </c>
      <c r="N938">
        <f>SUM(Table714[[#This Row],[Mitigation ($ million)]], Table714[[#This Row],[Adaptation ($ million)]])</f>
        <v>85.625</v>
      </c>
      <c r="O938">
        <v>75.625</v>
      </c>
      <c r="P938">
        <v>10</v>
      </c>
      <c r="S938" s="21" t="s">
        <v>690</v>
      </c>
      <c r="T938" s="1" t="s">
        <v>8797</v>
      </c>
    </row>
    <row r="939" spans="1:20" x14ac:dyDescent="0.25">
      <c r="A939" t="s">
        <v>8742</v>
      </c>
      <c r="B939" t="s">
        <v>91</v>
      </c>
      <c r="C939" t="s">
        <v>231</v>
      </c>
      <c r="D939" t="s">
        <v>230</v>
      </c>
      <c r="E939" s="2">
        <v>45205</v>
      </c>
      <c r="F939">
        <v>2023</v>
      </c>
      <c r="G939" t="s">
        <v>88</v>
      </c>
      <c r="H939" t="s">
        <v>138</v>
      </c>
      <c r="I939" t="s">
        <v>128</v>
      </c>
      <c r="M939" t="s">
        <v>25</v>
      </c>
      <c r="N939">
        <f>SUM(Table714[[#This Row],[Mitigation ($ million)]], Table714[[#This Row],[Adaptation ($ million)]])</f>
        <v>0.52100000000000002</v>
      </c>
      <c r="P939">
        <v>0.52100000000000002</v>
      </c>
      <c r="S939" s="21" t="s">
        <v>233</v>
      </c>
      <c r="T939" s="1" t="s">
        <v>8797</v>
      </c>
    </row>
    <row r="940" spans="1:20" x14ac:dyDescent="0.25">
      <c r="A940" t="s">
        <v>8742</v>
      </c>
      <c r="B940" t="s">
        <v>66</v>
      </c>
      <c r="C940" t="s">
        <v>692</v>
      </c>
      <c r="D940" t="s">
        <v>691</v>
      </c>
      <c r="E940" s="2">
        <v>45208</v>
      </c>
      <c r="F940">
        <v>2023</v>
      </c>
      <c r="G940" t="s">
        <v>88</v>
      </c>
      <c r="H940" t="s">
        <v>68</v>
      </c>
      <c r="I940" t="s">
        <v>141</v>
      </c>
      <c r="J940">
        <v>0.22500000000000001</v>
      </c>
      <c r="M940" t="s">
        <v>72</v>
      </c>
      <c r="N940">
        <f>SUM(Table714[[#This Row],[Mitigation ($ million)]], Table714[[#This Row],[Adaptation ($ million)]])</f>
        <v>0.22500000000000001</v>
      </c>
      <c r="O940">
        <v>0.1125</v>
      </c>
      <c r="P940">
        <v>0.1125</v>
      </c>
      <c r="S940" s="21" t="s">
        <v>693</v>
      </c>
      <c r="T940" s="1" t="s">
        <v>8797</v>
      </c>
    </row>
    <row r="941" spans="1:20" x14ac:dyDescent="0.25">
      <c r="A941" t="s">
        <v>8742</v>
      </c>
      <c r="B941" t="s">
        <v>66</v>
      </c>
      <c r="C941" t="s">
        <v>696</v>
      </c>
      <c r="D941" t="s">
        <v>695</v>
      </c>
      <c r="E941" s="2">
        <v>45211</v>
      </c>
      <c r="F941">
        <v>2023</v>
      </c>
      <c r="G941" t="s">
        <v>698</v>
      </c>
      <c r="H941" t="s">
        <v>93</v>
      </c>
      <c r="I941" t="s">
        <v>132</v>
      </c>
      <c r="J941">
        <v>36.091625000000001</v>
      </c>
      <c r="M941" t="s">
        <v>72</v>
      </c>
      <c r="N941">
        <f>SUM(Table714[[#This Row],[Mitigation ($ million)]], Table714[[#This Row],[Adaptation ($ million)]])</f>
        <v>6.4</v>
      </c>
      <c r="O941">
        <v>4.67</v>
      </c>
      <c r="P941">
        <v>1.73</v>
      </c>
      <c r="S941" s="21" t="s">
        <v>700</v>
      </c>
      <c r="T941" s="1" t="s">
        <v>8797</v>
      </c>
    </row>
    <row r="942" spans="1:20" x14ac:dyDescent="0.25">
      <c r="A942" t="s">
        <v>8742</v>
      </c>
      <c r="B942" t="s">
        <v>66</v>
      </c>
      <c r="C942" t="s">
        <v>696</v>
      </c>
      <c r="D942" t="s">
        <v>695</v>
      </c>
      <c r="E942" s="2">
        <v>45211</v>
      </c>
      <c r="F942">
        <v>2023</v>
      </c>
      <c r="G942" t="s">
        <v>698</v>
      </c>
      <c r="H942" t="s">
        <v>170</v>
      </c>
      <c r="I942" t="s">
        <v>132</v>
      </c>
      <c r="M942" t="s">
        <v>72</v>
      </c>
      <c r="N942">
        <f>SUM(Table714[[#This Row],[Mitigation ($ million)]], Table714[[#This Row],[Adaptation ($ million)]])</f>
        <v>0.2</v>
      </c>
      <c r="P942">
        <v>0.2</v>
      </c>
      <c r="S942" s="21" t="s">
        <v>700</v>
      </c>
      <c r="T942" s="1" t="s">
        <v>8797</v>
      </c>
    </row>
    <row r="943" spans="1:20" x14ac:dyDescent="0.25">
      <c r="A943" t="s">
        <v>8742</v>
      </c>
      <c r="B943" t="s">
        <v>66</v>
      </c>
      <c r="C943" t="s">
        <v>694</v>
      </c>
      <c r="D943" t="s">
        <v>366</v>
      </c>
      <c r="E943" s="2">
        <v>45211</v>
      </c>
      <c r="F943">
        <v>2023</v>
      </c>
      <c r="G943" t="s">
        <v>216</v>
      </c>
      <c r="H943" t="s">
        <v>68</v>
      </c>
      <c r="I943" t="s">
        <v>128</v>
      </c>
      <c r="J943">
        <v>1.2</v>
      </c>
      <c r="M943" t="s">
        <v>24</v>
      </c>
      <c r="N943">
        <f>SUM(Table714[[#This Row],[Mitigation ($ million)]], Table714[[#This Row],[Adaptation ($ million)]])</f>
        <v>0.5</v>
      </c>
      <c r="O943">
        <v>0.5</v>
      </c>
      <c r="S943" s="21" t="s">
        <v>369</v>
      </c>
      <c r="T943" s="1" t="s">
        <v>8797</v>
      </c>
    </row>
    <row r="944" spans="1:20" x14ac:dyDescent="0.25">
      <c r="A944" t="s">
        <v>8742</v>
      </c>
      <c r="B944" t="s">
        <v>91</v>
      </c>
      <c r="C944" t="s">
        <v>703</v>
      </c>
      <c r="D944" t="s">
        <v>702</v>
      </c>
      <c r="E944" s="2">
        <v>45212</v>
      </c>
      <c r="F944">
        <v>2023</v>
      </c>
      <c r="G944" t="s">
        <v>88</v>
      </c>
      <c r="H944" t="s">
        <v>138</v>
      </c>
      <c r="I944" t="s">
        <v>84</v>
      </c>
      <c r="M944" t="s">
        <v>24</v>
      </c>
      <c r="N944">
        <f>SUM(Table714[[#This Row],[Mitigation ($ million)]], Table714[[#This Row],[Adaptation ($ million)]])</f>
        <v>0.50024268999999999</v>
      </c>
      <c r="O944">
        <v>0.50024268999999999</v>
      </c>
      <c r="S944" s="21" t="s">
        <v>705</v>
      </c>
      <c r="T944" s="1" t="s">
        <v>8797</v>
      </c>
    </row>
    <row r="945" spans="1:20" x14ac:dyDescent="0.25">
      <c r="A945" t="s">
        <v>8742</v>
      </c>
      <c r="B945" t="s">
        <v>66</v>
      </c>
      <c r="C945" t="s">
        <v>707</v>
      </c>
      <c r="D945" t="s">
        <v>706</v>
      </c>
      <c r="E945" s="2">
        <v>45213</v>
      </c>
      <c r="F945">
        <v>2023</v>
      </c>
      <c r="G945" t="s">
        <v>658</v>
      </c>
      <c r="H945" t="s">
        <v>107</v>
      </c>
      <c r="I945" t="s">
        <v>71</v>
      </c>
      <c r="J945">
        <v>0.43</v>
      </c>
      <c r="M945" t="s">
        <v>72</v>
      </c>
      <c r="N945">
        <f>SUM(Table714[[#This Row],[Mitigation ($ million)]], Table714[[#This Row],[Adaptation ($ million)]])</f>
        <v>0.25</v>
      </c>
      <c r="P945">
        <v>0.25</v>
      </c>
      <c r="S945" s="21" t="s">
        <v>708</v>
      </c>
      <c r="T945" s="1" t="s">
        <v>8797</v>
      </c>
    </row>
    <row r="946" spans="1:20" x14ac:dyDescent="0.25">
      <c r="A946" t="s">
        <v>8742</v>
      </c>
      <c r="B946" t="s">
        <v>66</v>
      </c>
      <c r="C946" t="s">
        <v>707</v>
      </c>
      <c r="D946" t="s">
        <v>706</v>
      </c>
      <c r="E946" s="2">
        <v>45213</v>
      </c>
      <c r="F946">
        <v>2023</v>
      </c>
      <c r="G946" t="s">
        <v>658</v>
      </c>
      <c r="H946" t="s">
        <v>107</v>
      </c>
      <c r="I946" t="s">
        <v>117</v>
      </c>
      <c r="M946" t="s">
        <v>72</v>
      </c>
      <c r="N946">
        <f>SUM(Table714[[#This Row],[Mitigation ($ million)]], Table714[[#This Row],[Adaptation ($ million)]])</f>
        <v>0.1</v>
      </c>
      <c r="O946">
        <v>0.1</v>
      </c>
      <c r="S946" s="21" t="s">
        <v>708</v>
      </c>
      <c r="T946" s="1" t="s">
        <v>8797</v>
      </c>
    </row>
    <row r="947" spans="1:20" x14ac:dyDescent="0.25">
      <c r="A947" t="s">
        <v>8742</v>
      </c>
      <c r="B947" t="s">
        <v>66</v>
      </c>
      <c r="C947" t="s">
        <v>710</v>
      </c>
      <c r="D947" t="s">
        <v>709</v>
      </c>
      <c r="E947" s="2">
        <v>45215</v>
      </c>
      <c r="F947">
        <v>2023</v>
      </c>
      <c r="G947" t="s">
        <v>430</v>
      </c>
      <c r="H947" t="s">
        <v>68</v>
      </c>
      <c r="I947" t="s">
        <v>128</v>
      </c>
      <c r="J947">
        <v>0.22500000000000001</v>
      </c>
      <c r="M947" t="s">
        <v>24</v>
      </c>
      <c r="N947">
        <f>SUM(Table714[[#This Row],[Mitigation ($ million)]], Table714[[#This Row],[Adaptation ($ million)]])</f>
        <v>0.1</v>
      </c>
      <c r="O947">
        <v>0.1</v>
      </c>
      <c r="S947" s="21" t="s">
        <v>711</v>
      </c>
      <c r="T947" s="1" t="s">
        <v>8797</v>
      </c>
    </row>
    <row r="948" spans="1:20" x14ac:dyDescent="0.25">
      <c r="A948" t="s">
        <v>8742</v>
      </c>
      <c r="B948" t="s">
        <v>66</v>
      </c>
      <c r="C948" t="s">
        <v>713</v>
      </c>
      <c r="D948" t="s">
        <v>712</v>
      </c>
      <c r="E948" s="2">
        <v>45216</v>
      </c>
      <c r="F948">
        <v>2023</v>
      </c>
      <c r="G948" t="s">
        <v>715</v>
      </c>
      <c r="H948" t="s">
        <v>68</v>
      </c>
      <c r="I948" t="s">
        <v>71</v>
      </c>
      <c r="J948">
        <v>1</v>
      </c>
      <c r="M948" t="s">
        <v>25</v>
      </c>
      <c r="N948">
        <f>SUM(Table714[[#This Row],[Mitigation ($ million)]], Table714[[#This Row],[Adaptation ($ million)]])</f>
        <v>0.3</v>
      </c>
      <c r="P948">
        <v>0.3</v>
      </c>
      <c r="S948" s="21" t="s">
        <v>716</v>
      </c>
      <c r="T948" s="1" t="s">
        <v>8797</v>
      </c>
    </row>
    <row r="949" spans="1:20" x14ac:dyDescent="0.25">
      <c r="A949" t="s">
        <v>8742</v>
      </c>
      <c r="B949" t="s">
        <v>66</v>
      </c>
      <c r="C949" t="s">
        <v>718</v>
      </c>
      <c r="D949" t="s">
        <v>717</v>
      </c>
      <c r="E949" s="2">
        <v>45216</v>
      </c>
      <c r="F949">
        <v>2023</v>
      </c>
      <c r="G949" t="s">
        <v>62</v>
      </c>
      <c r="H949" t="s">
        <v>68</v>
      </c>
      <c r="I949" t="s">
        <v>141</v>
      </c>
      <c r="M949" t="s">
        <v>72</v>
      </c>
      <c r="N949">
        <f>SUM(Table714[[#This Row],[Mitigation ($ million)]], Table714[[#This Row],[Adaptation ($ million)]])</f>
        <v>0</v>
      </c>
      <c r="S949" s="21" t="s">
        <v>719</v>
      </c>
      <c r="T949" s="1" t="s">
        <v>8797</v>
      </c>
    </row>
    <row r="950" spans="1:20" x14ac:dyDescent="0.25">
      <c r="A950" t="s">
        <v>8742</v>
      </c>
      <c r="B950" t="s">
        <v>66</v>
      </c>
      <c r="C950" t="s">
        <v>721</v>
      </c>
      <c r="D950" t="s">
        <v>720</v>
      </c>
      <c r="E950" s="2">
        <v>45217</v>
      </c>
      <c r="F950">
        <v>2023</v>
      </c>
      <c r="G950" t="s">
        <v>208</v>
      </c>
      <c r="H950" t="s">
        <v>107</v>
      </c>
      <c r="I950" t="s">
        <v>126</v>
      </c>
      <c r="J950">
        <v>0.5</v>
      </c>
      <c r="M950" t="s">
        <v>72</v>
      </c>
      <c r="N950">
        <f>SUM(Table714[[#This Row],[Mitigation ($ million)]], Table714[[#This Row],[Adaptation ($ million)]])</f>
        <v>0.5</v>
      </c>
      <c r="O950">
        <v>0.25</v>
      </c>
      <c r="P950">
        <v>0.25</v>
      </c>
      <c r="S950" s="21" t="s">
        <v>724</v>
      </c>
      <c r="T950" s="1" t="s">
        <v>8797</v>
      </c>
    </row>
    <row r="951" spans="1:20" x14ac:dyDescent="0.25">
      <c r="A951" t="s">
        <v>8742</v>
      </c>
      <c r="B951" t="s">
        <v>66</v>
      </c>
      <c r="C951" t="s">
        <v>490</v>
      </c>
      <c r="D951" t="s">
        <v>489</v>
      </c>
      <c r="E951" s="2">
        <v>45219</v>
      </c>
      <c r="F951">
        <v>2023</v>
      </c>
      <c r="G951" t="s">
        <v>122</v>
      </c>
      <c r="H951" t="s">
        <v>68</v>
      </c>
      <c r="I951" t="s">
        <v>84</v>
      </c>
      <c r="M951" t="s">
        <v>24</v>
      </c>
      <c r="N951">
        <f>SUM(Table714[[#This Row],[Mitigation ($ million)]], Table714[[#This Row],[Adaptation ($ million)]])</f>
        <v>0.5</v>
      </c>
      <c r="O951">
        <v>0.5</v>
      </c>
      <c r="S951" s="21" t="s">
        <v>493</v>
      </c>
      <c r="T951" s="1" t="s">
        <v>8797</v>
      </c>
    </row>
    <row r="952" spans="1:20" x14ac:dyDescent="0.25">
      <c r="A952" t="s">
        <v>8742</v>
      </c>
      <c r="B952" t="s">
        <v>66</v>
      </c>
      <c r="C952" t="s">
        <v>490</v>
      </c>
      <c r="D952" t="s">
        <v>489</v>
      </c>
      <c r="E952" s="2">
        <v>45219</v>
      </c>
      <c r="F952">
        <v>2023</v>
      </c>
      <c r="G952" t="s">
        <v>122</v>
      </c>
      <c r="H952" t="s">
        <v>107</v>
      </c>
      <c r="I952" t="s">
        <v>84</v>
      </c>
      <c r="M952" t="s">
        <v>24</v>
      </c>
      <c r="N952">
        <f>SUM(Table714[[#This Row],[Mitigation ($ million)]], Table714[[#This Row],[Adaptation ($ million)]])</f>
        <v>0.5</v>
      </c>
      <c r="O952">
        <v>0.5</v>
      </c>
      <c r="S952" s="21" t="s">
        <v>493</v>
      </c>
      <c r="T952" s="1" t="s">
        <v>8797</v>
      </c>
    </row>
    <row r="953" spans="1:20" x14ac:dyDescent="0.25">
      <c r="A953" t="s">
        <v>8742</v>
      </c>
      <c r="B953" t="s">
        <v>66</v>
      </c>
      <c r="C953" t="s">
        <v>730</v>
      </c>
      <c r="D953" t="s">
        <v>729</v>
      </c>
      <c r="E953" s="2">
        <v>45219</v>
      </c>
      <c r="F953">
        <v>2023</v>
      </c>
      <c r="G953" t="s">
        <v>146</v>
      </c>
      <c r="H953" t="s">
        <v>93</v>
      </c>
      <c r="I953" t="s">
        <v>361</v>
      </c>
      <c r="J953">
        <v>45</v>
      </c>
      <c r="M953" t="s">
        <v>72</v>
      </c>
      <c r="N953">
        <f>SUM(Table714[[#This Row],[Mitigation ($ million)]], Table714[[#This Row],[Adaptation ($ million)]])</f>
        <v>3.8</v>
      </c>
      <c r="O953">
        <v>1.5</v>
      </c>
      <c r="P953">
        <v>2.2999999999999998</v>
      </c>
      <c r="S953" s="21" t="s">
        <v>732</v>
      </c>
      <c r="T953" s="1" t="s">
        <v>8797</v>
      </c>
    </row>
    <row r="954" spans="1:20" x14ac:dyDescent="0.25">
      <c r="A954" t="s">
        <v>8742</v>
      </c>
      <c r="B954" t="s">
        <v>66</v>
      </c>
      <c r="C954" t="s">
        <v>734</v>
      </c>
      <c r="D954" t="s">
        <v>733</v>
      </c>
      <c r="E954" s="2">
        <v>45219</v>
      </c>
      <c r="F954">
        <v>2023</v>
      </c>
      <c r="G954" t="s">
        <v>113</v>
      </c>
      <c r="H954" t="s">
        <v>93</v>
      </c>
      <c r="I954" t="s">
        <v>117</v>
      </c>
      <c r="J954">
        <v>139.75425899999999</v>
      </c>
      <c r="M954" t="s">
        <v>25</v>
      </c>
      <c r="N954">
        <f>SUM(Table714[[#This Row],[Mitigation ($ million)]], Table714[[#This Row],[Adaptation ($ million)]])</f>
        <v>29.165199999999999</v>
      </c>
      <c r="P954">
        <v>29.165199999999999</v>
      </c>
      <c r="S954" s="21" t="s">
        <v>736</v>
      </c>
      <c r="T954" s="1" t="s">
        <v>8797</v>
      </c>
    </row>
    <row r="955" spans="1:20" x14ac:dyDescent="0.25">
      <c r="A955" t="s">
        <v>8742</v>
      </c>
      <c r="B955" t="s">
        <v>66</v>
      </c>
      <c r="C955" t="s">
        <v>734</v>
      </c>
      <c r="D955" t="s">
        <v>733</v>
      </c>
      <c r="E955" s="2">
        <v>45219</v>
      </c>
      <c r="F955">
        <v>2023</v>
      </c>
      <c r="G955" t="s">
        <v>113</v>
      </c>
      <c r="H955" t="s">
        <v>98</v>
      </c>
      <c r="I955" t="s">
        <v>117</v>
      </c>
      <c r="M955" t="s">
        <v>25</v>
      </c>
      <c r="N955">
        <f>SUM(Table714[[#This Row],[Mitigation ($ million)]], Table714[[#This Row],[Adaptation ($ million)]])</f>
        <v>13.7248</v>
      </c>
      <c r="P955">
        <v>13.7248</v>
      </c>
      <c r="S955" s="21" t="s">
        <v>736</v>
      </c>
      <c r="T955" s="1" t="s">
        <v>8797</v>
      </c>
    </row>
    <row r="956" spans="1:20" x14ac:dyDescent="0.25">
      <c r="A956" t="s">
        <v>8742</v>
      </c>
      <c r="B956" t="s">
        <v>66</v>
      </c>
      <c r="C956" t="s">
        <v>726</v>
      </c>
      <c r="D956" t="s">
        <v>725</v>
      </c>
      <c r="E956" s="2">
        <v>45219</v>
      </c>
      <c r="F956">
        <v>2023</v>
      </c>
      <c r="G956" t="s">
        <v>288</v>
      </c>
      <c r="H956" t="s">
        <v>107</v>
      </c>
      <c r="I956" t="s">
        <v>141</v>
      </c>
      <c r="J956">
        <v>3.7</v>
      </c>
      <c r="M956" t="s">
        <v>24</v>
      </c>
      <c r="N956">
        <f>SUM(Table714[[#This Row],[Mitigation ($ million)]], Table714[[#This Row],[Adaptation ($ million)]])</f>
        <v>3</v>
      </c>
      <c r="O956">
        <v>3</v>
      </c>
      <c r="S956" s="21" t="s">
        <v>728</v>
      </c>
      <c r="T956" s="1" t="s">
        <v>8797</v>
      </c>
    </row>
    <row r="957" spans="1:20" x14ac:dyDescent="0.25">
      <c r="A957" t="s">
        <v>8742</v>
      </c>
      <c r="B957" t="s">
        <v>66</v>
      </c>
      <c r="C957" t="s">
        <v>740</v>
      </c>
      <c r="D957" t="s">
        <v>739</v>
      </c>
      <c r="E957" s="2">
        <v>45222</v>
      </c>
      <c r="F957">
        <v>2023</v>
      </c>
      <c r="G957" t="s">
        <v>190</v>
      </c>
      <c r="H957" t="s">
        <v>107</v>
      </c>
      <c r="I957" t="s">
        <v>141</v>
      </c>
      <c r="J957">
        <v>3</v>
      </c>
      <c r="M957" t="s">
        <v>72</v>
      </c>
      <c r="N957">
        <f>SUM(Table714[[#This Row],[Mitigation ($ million)]], Table714[[#This Row],[Adaptation ($ million)]])</f>
        <v>1.5</v>
      </c>
      <c r="O957">
        <v>0.75</v>
      </c>
      <c r="P957">
        <v>0.75</v>
      </c>
      <c r="S957" s="21" t="s">
        <v>744</v>
      </c>
      <c r="T957" s="1" t="s">
        <v>8797</v>
      </c>
    </row>
    <row r="958" spans="1:20" x14ac:dyDescent="0.25">
      <c r="A958" t="s">
        <v>8742</v>
      </c>
      <c r="B958" t="s">
        <v>66</v>
      </c>
      <c r="C958" t="s">
        <v>740</v>
      </c>
      <c r="D958" t="s">
        <v>739</v>
      </c>
      <c r="E958" s="2">
        <v>45222</v>
      </c>
      <c r="F958">
        <v>2023</v>
      </c>
      <c r="G958" t="s">
        <v>190</v>
      </c>
      <c r="H958" t="s">
        <v>107</v>
      </c>
      <c r="I958" t="s">
        <v>141</v>
      </c>
      <c r="M958" t="s">
        <v>72</v>
      </c>
      <c r="N958">
        <f>SUM(Table714[[#This Row],[Mitigation ($ million)]], Table714[[#This Row],[Adaptation ($ million)]])</f>
        <v>1.5</v>
      </c>
      <c r="O958">
        <v>0.75</v>
      </c>
      <c r="P958">
        <v>0.75</v>
      </c>
      <c r="S958" s="21" t="s">
        <v>744</v>
      </c>
      <c r="T958" s="1" t="s">
        <v>8797</v>
      </c>
    </row>
    <row r="959" spans="1:20" x14ac:dyDescent="0.25">
      <c r="A959" t="s">
        <v>8742</v>
      </c>
      <c r="B959" t="s">
        <v>66</v>
      </c>
      <c r="C959" t="s">
        <v>750</v>
      </c>
      <c r="D959" t="s">
        <v>749</v>
      </c>
      <c r="E959" s="2">
        <v>45224</v>
      </c>
      <c r="F959">
        <v>2023</v>
      </c>
      <c r="G959" t="s">
        <v>104</v>
      </c>
      <c r="H959" t="s">
        <v>68</v>
      </c>
      <c r="I959" t="s">
        <v>71</v>
      </c>
      <c r="J959">
        <v>0.6</v>
      </c>
      <c r="M959" t="s">
        <v>25</v>
      </c>
      <c r="N959">
        <f>SUM(Table714[[#This Row],[Mitigation ($ million)]], Table714[[#This Row],[Adaptation ($ million)]])</f>
        <v>0.1</v>
      </c>
      <c r="P959">
        <v>0.1</v>
      </c>
      <c r="S959" s="21" t="s">
        <v>751</v>
      </c>
      <c r="T959" s="1" t="s">
        <v>8797</v>
      </c>
    </row>
    <row r="960" spans="1:20" x14ac:dyDescent="0.25">
      <c r="A960" t="s">
        <v>8742</v>
      </c>
      <c r="B960" t="s">
        <v>66</v>
      </c>
      <c r="C960" t="s">
        <v>750</v>
      </c>
      <c r="D960" t="s">
        <v>749</v>
      </c>
      <c r="E960" s="2">
        <v>45224</v>
      </c>
      <c r="F960">
        <v>2023</v>
      </c>
      <c r="G960" t="s">
        <v>104</v>
      </c>
      <c r="H960" t="s">
        <v>68</v>
      </c>
      <c r="I960" t="s">
        <v>117</v>
      </c>
      <c r="M960" t="s">
        <v>25</v>
      </c>
      <c r="N960">
        <f>SUM(Table714[[#This Row],[Mitigation ($ million)]], Table714[[#This Row],[Adaptation ($ million)]])</f>
        <v>0.1</v>
      </c>
      <c r="P960">
        <v>0.1</v>
      </c>
      <c r="S960" s="21" t="s">
        <v>751</v>
      </c>
      <c r="T960" s="1" t="s">
        <v>8797</v>
      </c>
    </row>
    <row r="961" spans="1:20" x14ac:dyDescent="0.25">
      <c r="A961" t="s">
        <v>8742</v>
      </c>
      <c r="B961" t="s">
        <v>66</v>
      </c>
      <c r="C961" t="s">
        <v>750</v>
      </c>
      <c r="D961" t="s">
        <v>749</v>
      </c>
      <c r="E961" s="2">
        <v>45224</v>
      </c>
      <c r="F961">
        <v>2023</v>
      </c>
      <c r="G961" t="s">
        <v>104</v>
      </c>
      <c r="H961" t="s">
        <v>68</v>
      </c>
      <c r="I961" t="s">
        <v>132</v>
      </c>
      <c r="M961" t="s">
        <v>25</v>
      </c>
      <c r="N961">
        <f>SUM(Table714[[#This Row],[Mitigation ($ million)]], Table714[[#This Row],[Adaptation ($ million)]])</f>
        <v>0.1</v>
      </c>
      <c r="P961">
        <v>0.1</v>
      </c>
      <c r="S961" s="21" t="s">
        <v>751</v>
      </c>
      <c r="T961" s="1" t="s">
        <v>8797</v>
      </c>
    </row>
    <row r="962" spans="1:20" x14ac:dyDescent="0.25">
      <c r="A962" t="s">
        <v>8742</v>
      </c>
      <c r="B962" t="s">
        <v>66</v>
      </c>
      <c r="C962" t="s">
        <v>750</v>
      </c>
      <c r="D962" t="s">
        <v>749</v>
      </c>
      <c r="E962" s="2">
        <v>45224</v>
      </c>
      <c r="F962">
        <v>2023</v>
      </c>
      <c r="G962" t="s">
        <v>104</v>
      </c>
      <c r="H962" t="s">
        <v>68</v>
      </c>
      <c r="I962" t="s">
        <v>141</v>
      </c>
      <c r="M962" t="s">
        <v>25</v>
      </c>
      <c r="N962">
        <f>SUM(Table714[[#This Row],[Mitigation ($ million)]], Table714[[#This Row],[Adaptation ($ million)]])</f>
        <v>0.1</v>
      </c>
      <c r="P962">
        <v>0.1</v>
      </c>
      <c r="S962" s="21" t="s">
        <v>751</v>
      </c>
      <c r="T962" s="1" t="s">
        <v>8797</v>
      </c>
    </row>
    <row r="963" spans="1:20" x14ac:dyDescent="0.25">
      <c r="A963" t="s">
        <v>8742</v>
      </c>
      <c r="B963" t="s">
        <v>66</v>
      </c>
      <c r="C963" t="s">
        <v>750</v>
      </c>
      <c r="D963" t="s">
        <v>749</v>
      </c>
      <c r="E963" s="2">
        <v>45224</v>
      </c>
      <c r="F963">
        <v>2023</v>
      </c>
      <c r="G963" t="s">
        <v>104</v>
      </c>
      <c r="H963" t="s">
        <v>68</v>
      </c>
      <c r="I963" t="s">
        <v>361</v>
      </c>
      <c r="M963" t="s">
        <v>25</v>
      </c>
      <c r="N963">
        <f>SUM(Table714[[#This Row],[Mitigation ($ million)]], Table714[[#This Row],[Adaptation ($ million)]])</f>
        <v>7.4999999999999997E-2</v>
      </c>
      <c r="P963">
        <v>7.4999999999999997E-2</v>
      </c>
      <c r="S963" s="21" t="s">
        <v>751</v>
      </c>
      <c r="T963" s="1" t="s">
        <v>8797</v>
      </c>
    </row>
    <row r="964" spans="1:20" x14ac:dyDescent="0.25">
      <c r="A964" t="s">
        <v>8742</v>
      </c>
      <c r="B964" t="s">
        <v>66</v>
      </c>
      <c r="C964" t="s">
        <v>750</v>
      </c>
      <c r="D964" t="s">
        <v>749</v>
      </c>
      <c r="E964" s="2">
        <v>45224</v>
      </c>
      <c r="F964">
        <v>2023</v>
      </c>
      <c r="G964" t="s">
        <v>104</v>
      </c>
      <c r="H964" t="s">
        <v>68</v>
      </c>
      <c r="I964" t="s">
        <v>475</v>
      </c>
      <c r="M964" t="s">
        <v>25</v>
      </c>
      <c r="N964">
        <f>SUM(Table714[[#This Row],[Mitigation ($ million)]], Table714[[#This Row],[Adaptation ($ million)]])</f>
        <v>2.5000000000000001E-2</v>
      </c>
      <c r="P964">
        <v>2.5000000000000001E-2</v>
      </c>
      <c r="S964" s="21" t="s">
        <v>751</v>
      </c>
      <c r="T964" s="1" t="s">
        <v>8797</v>
      </c>
    </row>
    <row r="965" spans="1:20" x14ac:dyDescent="0.25">
      <c r="A965" t="s">
        <v>8742</v>
      </c>
      <c r="B965" t="s">
        <v>66</v>
      </c>
      <c r="C965" t="s">
        <v>750</v>
      </c>
      <c r="D965" t="s">
        <v>749</v>
      </c>
      <c r="E965" s="2">
        <v>45224</v>
      </c>
      <c r="F965">
        <v>2023</v>
      </c>
      <c r="G965" t="s">
        <v>104</v>
      </c>
      <c r="H965" t="s">
        <v>68</v>
      </c>
      <c r="I965" t="s">
        <v>84</v>
      </c>
      <c r="M965" t="s">
        <v>25</v>
      </c>
      <c r="N965">
        <f>SUM(Table714[[#This Row],[Mitigation ($ million)]], Table714[[#This Row],[Adaptation ($ million)]])</f>
        <v>0.1</v>
      </c>
      <c r="P965">
        <v>0.1</v>
      </c>
      <c r="S965" s="21" t="s">
        <v>751</v>
      </c>
      <c r="T965" s="1" t="s">
        <v>8797</v>
      </c>
    </row>
    <row r="966" spans="1:20" x14ac:dyDescent="0.25">
      <c r="A966" t="s">
        <v>8742</v>
      </c>
      <c r="B966" t="s">
        <v>66</v>
      </c>
      <c r="C966" t="s">
        <v>746</v>
      </c>
      <c r="D966" t="s">
        <v>745</v>
      </c>
      <c r="E966" s="2">
        <v>45224</v>
      </c>
      <c r="F966">
        <v>2023</v>
      </c>
      <c r="G966" t="s">
        <v>201</v>
      </c>
      <c r="H966" t="s">
        <v>107</v>
      </c>
      <c r="I966" t="s">
        <v>128</v>
      </c>
      <c r="J966">
        <v>7</v>
      </c>
      <c r="M966" t="s">
        <v>72</v>
      </c>
      <c r="N966">
        <f>SUM(Table714[[#This Row],[Mitigation ($ million)]], Table714[[#This Row],[Adaptation ($ million)]])</f>
        <v>2</v>
      </c>
      <c r="O966">
        <v>1.8</v>
      </c>
      <c r="P966">
        <v>0.2</v>
      </c>
      <c r="S966" s="21" t="s">
        <v>747</v>
      </c>
      <c r="T966" s="1" t="s">
        <v>8797</v>
      </c>
    </row>
    <row r="967" spans="1:20" x14ac:dyDescent="0.25">
      <c r="A967" t="s">
        <v>8742</v>
      </c>
      <c r="B967" t="s">
        <v>66</v>
      </c>
      <c r="C967" t="s">
        <v>746</v>
      </c>
      <c r="D967" t="s">
        <v>745</v>
      </c>
      <c r="E967" s="2">
        <v>45224</v>
      </c>
      <c r="F967">
        <v>2023</v>
      </c>
      <c r="G967" t="s">
        <v>201</v>
      </c>
      <c r="H967" t="s">
        <v>107</v>
      </c>
      <c r="I967" t="s">
        <v>128</v>
      </c>
      <c r="M967" t="s">
        <v>72</v>
      </c>
      <c r="N967">
        <f>SUM(Table714[[#This Row],[Mitigation ($ million)]], Table714[[#This Row],[Adaptation ($ million)]])</f>
        <v>0</v>
      </c>
      <c r="S967" s="21" t="s">
        <v>747</v>
      </c>
      <c r="T967" s="1" t="s">
        <v>8797</v>
      </c>
    </row>
    <row r="968" spans="1:20" x14ac:dyDescent="0.25">
      <c r="A968" t="s">
        <v>8742</v>
      </c>
      <c r="B968" t="s">
        <v>66</v>
      </c>
      <c r="C968" t="s">
        <v>389</v>
      </c>
      <c r="D968" t="s">
        <v>388</v>
      </c>
      <c r="E968" s="2">
        <v>45225</v>
      </c>
      <c r="F968">
        <v>2023</v>
      </c>
      <c r="G968" t="s">
        <v>190</v>
      </c>
      <c r="H968" t="s">
        <v>107</v>
      </c>
      <c r="I968" t="s">
        <v>141</v>
      </c>
      <c r="M968" t="s">
        <v>24</v>
      </c>
      <c r="N968">
        <f>SUM(Table714[[#This Row],[Mitigation ($ million)]], Table714[[#This Row],[Adaptation ($ million)]])</f>
        <v>1.1499999999999999</v>
      </c>
      <c r="O968">
        <v>1.1499999999999999</v>
      </c>
      <c r="S968" s="21" t="s">
        <v>393</v>
      </c>
      <c r="T968" s="1" t="s">
        <v>8797</v>
      </c>
    </row>
    <row r="969" spans="1:20" x14ac:dyDescent="0.25">
      <c r="A969" t="s">
        <v>8742</v>
      </c>
      <c r="B969" t="s">
        <v>66</v>
      </c>
      <c r="C969" t="s">
        <v>389</v>
      </c>
      <c r="D969" t="s">
        <v>388</v>
      </c>
      <c r="E969" s="2">
        <v>45225</v>
      </c>
      <c r="F969">
        <v>2023</v>
      </c>
      <c r="G969" t="s">
        <v>190</v>
      </c>
      <c r="H969" t="s">
        <v>107</v>
      </c>
      <c r="I969" t="s">
        <v>141</v>
      </c>
      <c r="M969" t="s">
        <v>24</v>
      </c>
      <c r="N969">
        <f>SUM(Table714[[#This Row],[Mitigation ($ million)]], Table714[[#This Row],[Adaptation ($ million)]])</f>
        <v>0</v>
      </c>
      <c r="S969" s="21" t="s">
        <v>393</v>
      </c>
      <c r="T969" s="1" t="s">
        <v>8797</v>
      </c>
    </row>
    <row r="970" spans="1:20" x14ac:dyDescent="0.25">
      <c r="A970" t="s">
        <v>8742</v>
      </c>
      <c r="B970" t="s">
        <v>66</v>
      </c>
      <c r="C970" t="s">
        <v>389</v>
      </c>
      <c r="D970" t="s">
        <v>388</v>
      </c>
      <c r="E970" s="2">
        <v>45225</v>
      </c>
      <c r="F970">
        <v>2023</v>
      </c>
      <c r="G970" t="s">
        <v>190</v>
      </c>
      <c r="H970" t="s">
        <v>107</v>
      </c>
      <c r="I970" t="s">
        <v>141</v>
      </c>
      <c r="M970" t="s">
        <v>24</v>
      </c>
      <c r="N970">
        <f>SUM(Table714[[#This Row],[Mitigation ($ million)]], Table714[[#This Row],[Adaptation ($ million)]])</f>
        <v>0</v>
      </c>
      <c r="S970" s="21" t="s">
        <v>393</v>
      </c>
      <c r="T970" s="1" t="s">
        <v>8797</v>
      </c>
    </row>
    <row r="971" spans="1:20" x14ac:dyDescent="0.25">
      <c r="A971" t="s">
        <v>8742</v>
      </c>
      <c r="B971" t="s">
        <v>66</v>
      </c>
      <c r="C971" t="s">
        <v>755</v>
      </c>
      <c r="D971" t="s">
        <v>754</v>
      </c>
      <c r="E971" s="2">
        <v>45226</v>
      </c>
      <c r="F971">
        <v>2023</v>
      </c>
      <c r="G971" t="s">
        <v>424</v>
      </c>
      <c r="H971" t="s">
        <v>68</v>
      </c>
      <c r="I971" t="s">
        <v>126</v>
      </c>
      <c r="M971" t="s">
        <v>25</v>
      </c>
      <c r="N971">
        <f>SUM(Table714[[#This Row],[Mitigation ($ million)]], Table714[[#This Row],[Adaptation ($ million)]])</f>
        <v>0</v>
      </c>
      <c r="S971" s="21" t="s">
        <v>756</v>
      </c>
      <c r="T971" s="1" t="s">
        <v>8797</v>
      </c>
    </row>
    <row r="972" spans="1:20" x14ac:dyDescent="0.25">
      <c r="A972" t="s">
        <v>8742</v>
      </c>
      <c r="B972" t="s">
        <v>91</v>
      </c>
      <c r="C972" t="s">
        <v>758</v>
      </c>
      <c r="D972" t="s">
        <v>757</v>
      </c>
      <c r="E972" s="2">
        <v>45226</v>
      </c>
      <c r="F972">
        <v>2023</v>
      </c>
      <c r="G972" t="s">
        <v>88</v>
      </c>
      <c r="H972" t="s">
        <v>93</v>
      </c>
      <c r="I972" t="s">
        <v>141</v>
      </c>
      <c r="J972">
        <v>38.1</v>
      </c>
      <c r="M972" t="s">
        <v>24</v>
      </c>
      <c r="N972">
        <f>SUM(Table714[[#This Row],[Mitigation ($ million)]], Table714[[#This Row],[Adaptation ($ million)]])</f>
        <v>6.5</v>
      </c>
      <c r="O972">
        <v>6.5</v>
      </c>
      <c r="S972" s="21" t="s">
        <v>760</v>
      </c>
      <c r="T972" s="1" t="s">
        <v>8797</v>
      </c>
    </row>
    <row r="973" spans="1:20" x14ac:dyDescent="0.25">
      <c r="A973" t="s">
        <v>8742</v>
      </c>
      <c r="B973" t="s">
        <v>91</v>
      </c>
      <c r="C973" t="s">
        <v>758</v>
      </c>
      <c r="D973" t="s">
        <v>757</v>
      </c>
      <c r="E973" s="2">
        <v>45226</v>
      </c>
      <c r="F973">
        <v>2023</v>
      </c>
      <c r="G973" t="s">
        <v>88</v>
      </c>
      <c r="H973" t="s">
        <v>170</v>
      </c>
      <c r="I973" t="s">
        <v>141</v>
      </c>
      <c r="M973" t="s">
        <v>24</v>
      </c>
      <c r="N973">
        <f>SUM(Table714[[#This Row],[Mitigation ($ million)]], Table714[[#This Row],[Adaptation ($ million)]])</f>
        <v>3.25</v>
      </c>
      <c r="O973">
        <v>3.25</v>
      </c>
      <c r="S973" s="21" t="s">
        <v>760</v>
      </c>
      <c r="T973" s="1" t="s">
        <v>8797</v>
      </c>
    </row>
    <row r="974" spans="1:20" x14ac:dyDescent="0.25">
      <c r="A974" t="s">
        <v>8742</v>
      </c>
      <c r="B974" t="s">
        <v>66</v>
      </c>
      <c r="C974" t="s">
        <v>763</v>
      </c>
      <c r="D974" t="s">
        <v>762</v>
      </c>
      <c r="E974" s="2">
        <v>45228</v>
      </c>
      <c r="F974">
        <v>2023</v>
      </c>
      <c r="G974" t="s">
        <v>79</v>
      </c>
      <c r="H974" t="s">
        <v>93</v>
      </c>
      <c r="I974" t="s">
        <v>117</v>
      </c>
      <c r="J974">
        <v>225</v>
      </c>
      <c r="M974" t="s">
        <v>72</v>
      </c>
      <c r="N974">
        <f>SUM(Table714[[#This Row],[Mitigation ($ million)]], Table714[[#This Row],[Adaptation ($ million)]])</f>
        <v>89.7</v>
      </c>
      <c r="O974">
        <v>5.4</v>
      </c>
      <c r="P974">
        <v>84.3</v>
      </c>
      <c r="S974" s="21" t="s">
        <v>765</v>
      </c>
      <c r="T974" s="1" t="s">
        <v>8797</v>
      </c>
    </row>
    <row r="975" spans="1:20" x14ac:dyDescent="0.25">
      <c r="A975" t="s">
        <v>8742</v>
      </c>
      <c r="B975" t="s">
        <v>66</v>
      </c>
      <c r="C975" t="s">
        <v>763</v>
      </c>
      <c r="D975" t="s">
        <v>762</v>
      </c>
      <c r="E975" s="2">
        <v>45228</v>
      </c>
      <c r="F975">
        <v>2023</v>
      </c>
      <c r="G975" t="s">
        <v>79</v>
      </c>
      <c r="H975" t="s">
        <v>98</v>
      </c>
      <c r="I975" t="s">
        <v>117</v>
      </c>
      <c r="M975" t="s">
        <v>72</v>
      </c>
      <c r="N975">
        <f>SUM(Table714[[#This Row],[Mitigation ($ million)]], Table714[[#This Row],[Adaptation ($ million)]])</f>
        <v>33.699999999999996</v>
      </c>
      <c r="O975">
        <v>2.2999999999999998</v>
      </c>
      <c r="P975">
        <v>31.4</v>
      </c>
      <c r="S975" s="21" t="s">
        <v>765</v>
      </c>
      <c r="T975" s="1" t="s">
        <v>8797</v>
      </c>
    </row>
    <row r="976" spans="1:20" x14ac:dyDescent="0.25">
      <c r="A976" t="s">
        <v>8742</v>
      </c>
      <c r="B976" t="s">
        <v>66</v>
      </c>
      <c r="C976" t="s">
        <v>763</v>
      </c>
      <c r="D976" t="s">
        <v>762</v>
      </c>
      <c r="E976" s="2">
        <v>45228</v>
      </c>
      <c r="F976">
        <v>2023</v>
      </c>
      <c r="G976" t="s">
        <v>79</v>
      </c>
      <c r="H976" t="s">
        <v>170</v>
      </c>
      <c r="I976" t="s">
        <v>117</v>
      </c>
      <c r="M976" t="s">
        <v>72</v>
      </c>
      <c r="N976">
        <f>SUM(Table714[[#This Row],[Mitigation ($ million)]], Table714[[#This Row],[Adaptation ($ million)]])</f>
        <v>12.5</v>
      </c>
      <c r="P976">
        <v>12.5</v>
      </c>
      <c r="S976" s="21" t="s">
        <v>765</v>
      </c>
      <c r="T976" s="1" t="s">
        <v>8797</v>
      </c>
    </row>
    <row r="977" spans="1:20" x14ac:dyDescent="0.25">
      <c r="A977" t="s">
        <v>8742</v>
      </c>
      <c r="B977" t="s">
        <v>91</v>
      </c>
      <c r="C977" t="s">
        <v>311</v>
      </c>
      <c r="D977" t="s">
        <v>310</v>
      </c>
      <c r="E977" s="2">
        <v>45229</v>
      </c>
      <c r="F977">
        <v>2023</v>
      </c>
      <c r="G977" t="s">
        <v>201</v>
      </c>
      <c r="H977" t="s">
        <v>138</v>
      </c>
      <c r="I977" t="s">
        <v>84</v>
      </c>
      <c r="J977">
        <v>4</v>
      </c>
      <c r="M977" t="s">
        <v>24</v>
      </c>
      <c r="N977">
        <f>SUM(Table714[[#This Row],[Mitigation ($ million)]], Table714[[#This Row],[Adaptation ($ million)]])</f>
        <v>0.75</v>
      </c>
      <c r="O977">
        <v>0.75</v>
      </c>
      <c r="S977" s="21" t="s">
        <v>313</v>
      </c>
      <c r="T977" s="1" t="s">
        <v>8797</v>
      </c>
    </row>
    <row r="978" spans="1:20" x14ac:dyDescent="0.25">
      <c r="A978" t="s">
        <v>8742</v>
      </c>
      <c r="B978" t="s">
        <v>66</v>
      </c>
      <c r="C978" t="s">
        <v>578</v>
      </c>
      <c r="D978" t="s">
        <v>577</v>
      </c>
      <c r="E978" s="2">
        <v>45230</v>
      </c>
      <c r="F978">
        <v>2023</v>
      </c>
      <c r="G978" t="s">
        <v>424</v>
      </c>
      <c r="H978" t="s">
        <v>93</v>
      </c>
      <c r="I978" t="s">
        <v>117</v>
      </c>
      <c r="J978">
        <v>121</v>
      </c>
      <c r="M978" t="s">
        <v>72</v>
      </c>
      <c r="N978">
        <f>SUM(Table714[[#This Row],[Mitigation ($ million)]], Table714[[#This Row],[Adaptation ($ million)]])</f>
        <v>20.399999999999999</v>
      </c>
      <c r="P978">
        <v>20.399999999999999</v>
      </c>
      <c r="S978" s="21" t="s">
        <v>579</v>
      </c>
      <c r="T978" s="1" t="s">
        <v>8797</v>
      </c>
    </row>
    <row r="979" spans="1:20" x14ac:dyDescent="0.25">
      <c r="A979" t="s">
        <v>8742</v>
      </c>
      <c r="B979" t="s">
        <v>66</v>
      </c>
      <c r="C979" t="s">
        <v>775</v>
      </c>
      <c r="D979" t="s">
        <v>774</v>
      </c>
      <c r="E979" s="2">
        <v>45230</v>
      </c>
      <c r="F979">
        <v>2023</v>
      </c>
      <c r="G979" t="s">
        <v>397</v>
      </c>
      <c r="H979" t="s">
        <v>68</v>
      </c>
      <c r="I979" t="s">
        <v>126</v>
      </c>
      <c r="J979">
        <v>1.5</v>
      </c>
      <c r="M979" t="s">
        <v>72</v>
      </c>
      <c r="N979">
        <f>SUM(Table714[[#This Row],[Mitigation ($ million)]], Table714[[#This Row],[Adaptation ($ million)]])</f>
        <v>6.9360000000000005E-2</v>
      </c>
      <c r="O979">
        <v>3.2399999999999998E-2</v>
      </c>
      <c r="P979">
        <v>3.696E-2</v>
      </c>
      <c r="S979" s="21" t="s">
        <v>776</v>
      </c>
      <c r="T979" s="1" t="s">
        <v>8797</v>
      </c>
    </row>
    <row r="980" spans="1:20" x14ac:dyDescent="0.25">
      <c r="A980" t="s">
        <v>8742</v>
      </c>
      <c r="B980" t="s">
        <v>66</v>
      </c>
      <c r="C980" t="s">
        <v>778</v>
      </c>
      <c r="D980" t="s">
        <v>777</v>
      </c>
      <c r="E980" s="2">
        <v>45230</v>
      </c>
      <c r="F980">
        <v>2023</v>
      </c>
      <c r="G980" t="s">
        <v>288</v>
      </c>
      <c r="H980" t="s">
        <v>68</v>
      </c>
      <c r="I980" t="s">
        <v>126</v>
      </c>
      <c r="J980">
        <v>1.7</v>
      </c>
      <c r="M980" t="s">
        <v>25</v>
      </c>
      <c r="N980">
        <f>SUM(Table714[[#This Row],[Mitigation ($ million)]], Table714[[#This Row],[Adaptation ($ million)]])</f>
        <v>0.85</v>
      </c>
      <c r="P980">
        <v>0.85</v>
      </c>
      <c r="S980" s="21" t="s">
        <v>780</v>
      </c>
      <c r="T980" s="1" t="s">
        <v>8797</v>
      </c>
    </row>
    <row r="981" spans="1:20" x14ac:dyDescent="0.25">
      <c r="A981" t="s">
        <v>8742</v>
      </c>
      <c r="B981" t="s">
        <v>66</v>
      </c>
      <c r="C981" t="s">
        <v>778</v>
      </c>
      <c r="D981" t="s">
        <v>777</v>
      </c>
      <c r="E981" s="2">
        <v>45230</v>
      </c>
      <c r="F981">
        <v>2023</v>
      </c>
      <c r="G981" t="s">
        <v>288</v>
      </c>
      <c r="H981" t="s">
        <v>68</v>
      </c>
      <c r="I981" t="s">
        <v>128</v>
      </c>
      <c r="M981" t="s">
        <v>25</v>
      </c>
      <c r="N981">
        <f>SUM(Table714[[#This Row],[Mitigation ($ million)]], Table714[[#This Row],[Adaptation ($ million)]])</f>
        <v>0.85</v>
      </c>
      <c r="P981">
        <v>0.85</v>
      </c>
      <c r="S981" s="21" t="s">
        <v>780</v>
      </c>
      <c r="T981" s="1" t="s">
        <v>8797</v>
      </c>
    </row>
    <row r="982" spans="1:20" x14ac:dyDescent="0.25">
      <c r="A982" t="s">
        <v>8742</v>
      </c>
      <c r="B982" t="s">
        <v>91</v>
      </c>
      <c r="C982" t="s">
        <v>770</v>
      </c>
      <c r="D982" t="s">
        <v>769</v>
      </c>
      <c r="E982" s="2">
        <v>45230</v>
      </c>
      <c r="F982">
        <v>2023</v>
      </c>
      <c r="G982" t="s">
        <v>430</v>
      </c>
      <c r="H982" t="s">
        <v>93</v>
      </c>
      <c r="I982" t="s">
        <v>117</v>
      </c>
      <c r="J982">
        <v>49</v>
      </c>
      <c r="M982" t="s">
        <v>25</v>
      </c>
      <c r="N982">
        <f>SUM(Table714[[#This Row],[Mitigation ($ million)]], Table714[[#This Row],[Adaptation ($ million)]])</f>
        <v>30</v>
      </c>
      <c r="P982">
        <v>30</v>
      </c>
      <c r="S982" s="21" t="s">
        <v>772</v>
      </c>
      <c r="T982" s="1" t="s">
        <v>8797</v>
      </c>
    </row>
    <row r="983" spans="1:20" x14ac:dyDescent="0.25">
      <c r="A983" t="s">
        <v>8742</v>
      </c>
      <c r="B983" t="s">
        <v>66</v>
      </c>
      <c r="C983" t="s">
        <v>782</v>
      </c>
      <c r="D983" t="s">
        <v>781</v>
      </c>
      <c r="E983" s="2">
        <v>45233</v>
      </c>
      <c r="F983">
        <v>2023</v>
      </c>
      <c r="G983" t="s">
        <v>122</v>
      </c>
      <c r="H983" t="s">
        <v>93</v>
      </c>
      <c r="I983" t="s">
        <v>128</v>
      </c>
      <c r="J983">
        <v>600</v>
      </c>
      <c r="M983" t="s">
        <v>72</v>
      </c>
      <c r="N983">
        <f>SUM(Table714[[#This Row],[Mitigation ($ million)]], Table714[[#This Row],[Adaptation ($ million)]])</f>
        <v>93.65</v>
      </c>
      <c r="O983">
        <v>30.72</v>
      </c>
      <c r="P983">
        <v>62.93</v>
      </c>
      <c r="S983" s="21" t="s">
        <v>784</v>
      </c>
      <c r="T983" s="1" t="s">
        <v>8797</v>
      </c>
    </row>
    <row r="984" spans="1:20" x14ac:dyDescent="0.25">
      <c r="A984" t="s">
        <v>8742</v>
      </c>
      <c r="B984" t="s">
        <v>66</v>
      </c>
      <c r="C984" t="s">
        <v>786</v>
      </c>
      <c r="D984" t="s">
        <v>785</v>
      </c>
      <c r="E984" s="2">
        <v>45240</v>
      </c>
      <c r="F984">
        <v>2023</v>
      </c>
      <c r="G984" t="s">
        <v>168</v>
      </c>
      <c r="H984" t="s">
        <v>107</v>
      </c>
      <c r="I984" t="s">
        <v>117</v>
      </c>
      <c r="J984">
        <v>2</v>
      </c>
      <c r="M984" t="s">
        <v>25</v>
      </c>
      <c r="N984">
        <f>SUM(Table714[[#This Row],[Mitigation ($ million)]], Table714[[#This Row],[Adaptation ($ million)]])</f>
        <v>2</v>
      </c>
      <c r="P984">
        <v>2</v>
      </c>
      <c r="S984" s="21" t="s">
        <v>787</v>
      </c>
      <c r="T984" s="1" t="s">
        <v>8797</v>
      </c>
    </row>
    <row r="985" spans="1:20" x14ac:dyDescent="0.25">
      <c r="A985" t="s">
        <v>8742</v>
      </c>
      <c r="B985" t="s">
        <v>66</v>
      </c>
      <c r="C985" t="s">
        <v>789</v>
      </c>
      <c r="D985" t="s">
        <v>788</v>
      </c>
      <c r="E985" s="2">
        <v>45241</v>
      </c>
      <c r="F985">
        <v>2023</v>
      </c>
      <c r="G985" t="s">
        <v>216</v>
      </c>
      <c r="H985" t="s">
        <v>68</v>
      </c>
      <c r="I985" t="s">
        <v>117</v>
      </c>
      <c r="J985">
        <v>0.75</v>
      </c>
      <c r="M985" t="s">
        <v>25</v>
      </c>
      <c r="N985">
        <f>SUM(Table714[[#This Row],[Mitigation ($ million)]], Table714[[#This Row],[Adaptation ($ million)]])</f>
        <v>0.5</v>
      </c>
      <c r="P985">
        <v>0.5</v>
      </c>
      <c r="S985" s="21" t="s">
        <v>790</v>
      </c>
      <c r="T985" s="1" t="s">
        <v>8797</v>
      </c>
    </row>
    <row r="986" spans="1:20" x14ac:dyDescent="0.25">
      <c r="A986" t="s">
        <v>8742</v>
      </c>
      <c r="B986" t="s">
        <v>66</v>
      </c>
      <c r="C986" t="s">
        <v>792</v>
      </c>
      <c r="D986" t="s">
        <v>791</v>
      </c>
      <c r="E986" s="2">
        <v>45243</v>
      </c>
      <c r="F986">
        <v>2023</v>
      </c>
      <c r="G986" t="s">
        <v>88</v>
      </c>
      <c r="H986" t="s">
        <v>93</v>
      </c>
      <c r="I986" t="s">
        <v>71</v>
      </c>
      <c r="J986">
        <v>400</v>
      </c>
      <c r="M986" t="s">
        <v>72</v>
      </c>
      <c r="N986">
        <f>SUM(Table714[[#This Row],[Mitigation ($ million)]], Table714[[#This Row],[Adaptation ($ million)]])</f>
        <v>117.94</v>
      </c>
      <c r="O986">
        <v>21.57</v>
      </c>
      <c r="P986">
        <v>96.37</v>
      </c>
      <c r="S986" s="21" t="s">
        <v>794</v>
      </c>
      <c r="T986" s="1" t="s">
        <v>8797</v>
      </c>
    </row>
    <row r="987" spans="1:20" x14ac:dyDescent="0.25">
      <c r="A987" t="s">
        <v>8742</v>
      </c>
      <c r="B987" t="s">
        <v>66</v>
      </c>
      <c r="C987" t="s">
        <v>796</v>
      </c>
      <c r="D987" t="s">
        <v>795</v>
      </c>
      <c r="E987" s="2">
        <v>45246</v>
      </c>
      <c r="F987">
        <v>2023</v>
      </c>
      <c r="G987" t="s">
        <v>190</v>
      </c>
      <c r="H987" t="s">
        <v>68</v>
      </c>
      <c r="I987" t="s">
        <v>84</v>
      </c>
      <c r="J987">
        <v>2.5</v>
      </c>
      <c r="M987" t="s">
        <v>72</v>
      </c>
      <c r="N987">
        <f>SUM(Table714[[#This Row],[Mitigation ($ million)]], Table714[[#This Row],[Adaptation ($ million)]])</f>
        <v>0.33999999999999997</v>
      </c>
      <c r="O987">
        <v>0.1</v>
      </c>
      <c r="P987">
        <v>0.24</v>
      </c>
      <c r="S987" s="21" t="s">
        <v>798</v>
      </c>
      <c r="T987" s="1" t="s">
        <v>8797</v>
      </c>
    </row>
    <row r="988" spans="1:20" x14ac:dyDescent="0.25">
      <c r="A988" t="s">
        <v>8742</v>
      </c>
      <c r="B988" t="s">
        <v>66</v>
      </c>
      <c r="C988" t="s">
        <v>800</v>
      </c>
      <c r="D988" t="s">
        <v>799</v>
      </c>
      <c r="E988" s="2">
        <v>45247</v>
      </c>
      <c r="F988">
        <v>2023</v>
      </c>
      <c r="G988" t="s">
        <v>329</v>
      </c>
      <c r="H988" t="s">
        <v>93</v>
      </c>
      <c r="I988" t="s">
        <v>117</v>
      </c>
      <c r="J988">
        <v>125.2495</v>
      </c>
      <c r="M988" t="s">
        <v>72</v>
      </c>
      <c r="N988">
        <f>SUM(Table714[[#This Row],[Mitigation ($ million)]], Table714[[#This Row],[Adaptation ($ million)]])</f>
        <v>7.5</v>
      </c>
      <c r="P988">
        <v>7.5</v>
      </c>
      <c r="S988" s="21" t="s">
        <v>802</v>
      </c>
      <c r="T988" s="1" t="s">
        <v>8797</v>
      </c>
    </row>
    <row r="989" spans="1:20" x14ac:dyDescent="0.25">
      <c r="A989" t="s">
        <v>8742</v>
      </c>
      <c r="B989" t="s">
        <v>66</v>
      </c>
      <c r="C989" t="s">
        <v>800</v>
      </c>
      <c r="D989" t="s">
        <v>799</v>
      </c>
      <c r="E989" s="2">
        <v>45247</v>
      </c>
      <c r="F989">
        <v>2023</v>
      </c>
      <c r="G989" t="s">
        <v>329</v>
      </c>
      <c r="H989" t="s">
        <v>93</v>
      </c>
      <c r="I989" t="s">
        <v>117</v>
      </c>
      <c r="M989" t="s">
        <v>72</v>
      </c>
      <c r="N989">
        <f>SUM(Table714[[#This Row],[Mitigation ($ million)]], Table714[[#This Row],[Adaptation ($ million)]])</f>
        <v>23.209</v>
      </c>
      <c r="O989">
        <v>1.169</v>
      </c>
      <c r="P989">
        <v>22.04</v>
      </c>
      <c r="S989" s="21" t="s">
        <v>802</v>
      </c>
      <c r="T989" s="1" t="s">
        <v>8797</v>
      </c>
    </row>
    <row r="990" spans="1:20" x14ac:dyDescent="0.25">
      <c r="A990" t="s">
        <v>8742</v>
      </c>
      <c r="B990" t="s">
        <v>66</v>
      </c>
      <c r="C990" t="s">
        <v>805</v>
      </c>
      <c r="D990" t="s">
        <v>804</v>
      </c>
      <c r="E990" s="2">
        <v>45248</v>
      </c>
      <c r="F990">
        <v>2023</v>
      </c>
      <c r="G990" t="s">
        <v>104</v>
      </c>
      <c r="H990" t="s">
        <v>68</v>
      </c>
      <c r="I990" t="s">
        <v>128</v>
      </c>
      <c r="J990">
        <v>0.22500000000000001</v>
      </c>
      <c r="M990" t="s">
        <v>24</v>
      </c>
      <c r="N990">
        <f>SUM(Table714[[#This Row],[Mitigation ($ million)]], Table714[[#This Row],[Adaptation ($ million)]])</f>
        <v>0.22500000000000001</v>
      </c>
      <c r="O990">
        <v>0.22500000000000001</v>
      </c>
      <c r="S990" s="21" t="s">
        <v>806</v>
      </c>
      <c r="T990" s="1" t="s">
        <v>8797</v>
      </c>
    </row>
    <row r="991" spans="1:20" x14ac:dyDescent="0.25">
      <c r="A991" t="s">
        <v>8742</v>
      </c>
      <c r="B991" t="s">
        <v>66</v>
      </c>
      <c r="C991" t="s">
        <v>808</v>
      </c>
      <c r="D991" t="s">
        <v>807</v>
      </c>
      <c r="E991" s="2">
        <v>45250</v>
      </c>
      <c r="F991">
        <v>2023</v>
      </c>
      <c r="G991" t="s">
        <v>104</v>
      </c>
      <c r="H991" t="s">
        <v>68</v>
      </c>
      <c r="I991" t="s">
        <v>141</v>
      </c>
      <c r="J991">
        <v>2.7760800000000003</v>
      </c>
      <c r="M991" t="s">
        <v>24</v>
      </c>
      <c r="N991">
        <f>SUM(Table714[[#This Row],[Mitigation ($ million)]], Table714[[#This Row],[Adaptation ($ million)]])</f>
        <v>1.5</v>
      </c>
      <c r="O991">
        <v>1.5</v>
      </c>
      <c r="S991" s="21" t="s">
        <v>809</v>
      </c>
      <c r="T991" s="1" t="s">
        <v>8797</v>
      </c>
    </row>
    <row r="992" spans="1:20" x14ac:dyDescent="0.25">
      <c r="A992" t="s">
        <v>8742</v>
      </c>
      <c r="B992" t="s">
        <v>66</v>
      </c>
      <c r="C992" t="s">
        <v>808</v>
      </c>
      <c r="D992" t="s">
        <v>807</v>
      </c>
      <c r="E992" s="2">
        <v>45250</v>
      </c>
      <c r="F992">
        <v>2023</v>
      </c>
      <c r="G992" t="s">
        <v>104</v>
      </c>
      <c r="H992" t="s">
        <v>107</v>
      </c>
      <c r="I992" t="s">
        <v>141</v>
      </c>
      <c r="M992" t="s">
        <v>24</v>
      </c>
      <c r="N992">
        <f>SUM(Table714[[#This Row],[Mitigation ($ million)]], Table714[[#This Row],[Adaptation ($ million)]])</f>
        <v>1.2760800000000001</v>
      </c>
      <c r="O992">
        <v>1.2760800000000001</v>
      </c>
      <c r="S992" s="21" t="s">
        <v>809</v>
      </c>
      <c r="T992" s="1" t="s">
        <v>8797</v>
      </c>
    </row>
    <row r="993" spans="1:20" x14ac:dyDescent="0.25">
      <c r="A993" t="s">
        <v>8742</v>
      </c>
      <c r="B993" t="s">
        <v>66</v>
      </c>
      <c r="C993" t="s">
        <v>812</v>
      </c>
      <c r="D993" t="s">
        <v>811</v>
      </c>
      <c r="E993" s="2">
        <v>45250</v>
      </c>
      <c r="F993">
        <v>2023</v>
      </c>
      <c r="G993" t="s">
        <v>104</v>
      </c>
      <c r="H993" t="s">
        <v>107</v>
      </c>
      <c r="I993" t="s">
        <v>117</v>
      </c>
      <c r="J993">
        <v>2.0000000000000004</v>
      </c>
      <c r="M993" t="s">
        <v>25</v>
      </c>
      <c r="N993">
        <f>SUM(Table714[[#This Row],[Mitigation ($ million)]], Table714[[#This Row],[Adaptation ($ million)]])</f>
        <v>1.5</v>
      </c>
      <c r="P993">
        <v>1.5</v>
      </c>
      <c r="S993" s="21" t="s">
        <v>814</v>
      </c>
      <c r="T993" s="1" t="s">
        <v>8797</v>
      </c>
    </row>
    <row r="994" spans="1:20" x14ac:dyDescent="0.25">
      <c r="A994" t="s">
        <v>8742</v>
      </c>
      <c r="B994" t="s">
        <v>66</v>
      </c>
      <c r="C994" t="s">
        <v>816</v>
      </c>
      <c r="D994" t="s">
        <v>815</v>
      </c>
      <c r="E994" s="2">
        <v>45251</v>
      </c>
      <c r="F994">
        <v>2023</v>
      </c>
      <c r="G994" t="s">
        <v>228</v>
      </c>
      <c r="H994" t="s">
        <v>150</v>
      </c>
      <c r="I994" t="s">
        <v>84</v>
      </c>
      <c r="J994">
        <v>33.5</v>
      </c>
      <c r="M994" t="s">
        <v>72</v>
      </c>
      <c r="N994">
        <f>SUM(Table714[[#This Row],[Mitigation ($ million)]], Table714[[#This Row],[Adaptation ($ million)]])</f>
        <v>7.0600000000000005</v>
      </c>
      <c r="O994">
        <v>2.0299999999999998</v>
      </c>
      <c r="P994">
        <v>5.03</v>
      </c>
      <c r="S994" s="21" t="s">
        <v>819</v>
      </c>
      <c r="T994" s="1" t="s">
        <v>8797</v>
      </c>
    </row>
    <row r="995" spans="1:20" x14ac:dyDescent="0.25">
      <c r="A995" t="s">
        <v>8742</v>
      </c>
      <c r="B995" t="s">
        <v>66</v>
      </c>
      <c r="C995" t="s">
        <v>816</v>
      </c>
      <c r="D995" t="s">
        <v>815</v>
      </c>
      <c r="E995" s="2">
        <v>45251</v>
      </c>
      <c r="F995">
        <v>2023</v>
      </c>
      <c r="G995" t="s">
        <v>228</v>
      </c>
      <c r="H995" t="s">
        <v>170</v>
      </c>
      <c r="I995" t="s">
        <v>84</v>
      </c>
      <c r="M995" t="s">
        <v>72</v>
      </c>
      <c r="N995">
        <f>SUM(Table714[[#This Row],[Mitigation ($ million)]], Table714[[#This Row],[Adaptation ($ million)]])</f>
        <v>9.42</v>
      </c>
      <c r="O995">
        <v>2.71</v>
      </c>
      <c r="P995">
        <v>6.71</v>
      </c>
      <c r="S995" s="21" t="s">
        <v>819</v>
      </c>
      <c r="T995" s="1" t="s">
        <v>8797</v>
      </c>
    </row>
    <row r="996" spans="1:20" x14ac:dyDescent="0.25">
      <c r="A996" t="s">
        <v>8742</v>
      </c>
      <c r="B996" t="s">
        <v>66</v>
      </c>
      <c r="C996" t="s">
        <v>822</v>
      </c>
      <c r="D996" t="s">
        <v>821</v>
      </c>
      <c r="E996" s="2">
        <v>45252</v>
      </c>
      <c r="F996">
        <v>2023</v>
      </c>
      <c r="G996" t="s">
        <v>113</v>
      </c>
      <c r="H996" t="s">
        <v>93</v>
      </c>
      <c r="I996" t="s">
        <v>361</v>
      </c>
      <c r="J996">
        <v>1923</v>
      </c>
      <c r="M996" t="s">
        <v>72</v>
      </c>
      <c r="N996">
        <f>SUM(Table714[[#This Row],[Mitigation ($ million)]], Table714[[#This Row],[Adaptation ($ million)]])</f>
        <v>61.101483999999999</v>
      </c>
      <c r="O996">
        <v>48.851370000000003</v>
      </c>
      <c r="P996">
        <v>12.250114</v>
      </c>
      <c r="S996" s="21" t="s">
        <v>824</v>
      </c>
      <c r="T996" s="1" t="s">
        <v>8797</v>
      </c>
    </row>
    <row r="997" spans="1:20" x14ac:dyDescent="0.25">
      <c r="A997" t="s">
        <v>8742</v>
      </c>
      <c r="B997" t="s">
        <v>66</v>
      </c>
      <c r="C997" t="s">
        <v>826</v>
      </c>
      <c r="D997" t="s">
        <v>825</v>
      </c>
      <c r="E997" s="2">
        <v>45252</v>
      </c>
      <c r="F997">
        <v>2023</v>
      </c>
      <c r="G997" t="s">
        <v>104</v>
      </c>
      <c r="H997" t="s">
        <v>68</v>
      </c>
      <c r="I997" t="s">
        <v>71</v>
      </c>
      <c r="J997">
        <v>1.95</v>
      </c>
      <c r="M997" t="s">
        <v>72</v>
      </c>
      <c r="N997">
        <f>SUM(Table714[[#This Row],[Mitigation ($ million)]], Table714[[#This Row],[Adaptation ($ million)]])</f>
        <v>0.125</v>
      </c>
      <c r="O997">
        <v>0.05</v>
      </c>
      <c r="P997">
        <v>7.4999999999999997E-2</v>
      </c>
      <c r="S997" s="21" t="s">
        <v>829</v>
      </c>
      <c r="T997" s="1" t="s">
        <v>8797</v>
      </c>
    </row>
    <row r="998" spans="1:20" x14ac:dyDescent="0.25">
      <c r="A998" t="s">
        <v>8742</v>
      </c>
      <c r="B998" t="s">
        <v>66</v>
      </c>
      <c r="C998" t="s">
        <v>826</v>
      </c>
      <c r="D998" t="s">
        <v>825</v>
      </c>
      <c r="E998" s="2">
        <v>45252</v>
      </c>
      <c r="F998">
        <v>2023</v>
      </c>
      <c r="G998" t="s">
        <v>104</v>
      </c>
      <c r="H998" t="s">
        <v>68</v>
      </c>
      <c r="I998" t="s">
        <v>361</v>
      </c>
      <c r="M998" t="s">
        <v>72</v>
      </c>
      <c r="N998">
        <f>SUM(Table714[[#This Row],[Mitigation ($ million)]], Table714[[#This Row],[Adaptation ($ million)]])</f>
        <v>0.2</v>
      </c>
      <c r="O998">
        <v>7.0000000000000007E-2</v>
      </c>
      <c r="P998">
        <v>0.13</v>
      </c>
      <c r="S998" s="21" t="s">
        <v>829</v>
      </c>
      <c r="T998" s="1" t="s">
        <v>8797</v>
      </c>
    </row>
    <row r="999" spans="1:20" x14ac:dyDescent="0.25">
      <c r="A999" t="s">
        <v>8742</v>
      </c>
      <c r="B999" t="s">
        <v>66</v>
      </c>
      <c r="C999" t="s">
        <v>826</v>
      </c>
      <c r="D999" t="s">
        <v>825</v>
      </c>
      <c r="E999" s="2">
        <v>45252</v>
      </c>
      <c r="F999">
        <v>2023</v>
      </c>
      <c r="G999" t="s">
        <v>104</v>
      </c>
      <c r="H999" t="s">
        <v>68</v>
      </c>
      <c r="I999" t="s">
        <v>141</v>
      </c>
      <c r="M999" t="s">
        <v>72</v>
      </c>
      <c r="N999">
        <f>SUM(Table714[[#This Row],[Mitigation ($ million)]], Table714[[#This Row],[Adaptation ($ million)]])</f>
        <v>0.6</v>
      </c>
      <c r="O999">
        <v>0.6</v>
      </c>
      <c r="S999" s="21" t="s">
        <v>829</v>
      </c>
      <c r="T999" s="1" t="s">
        <v>8797</v>
      </c>
    </row>
    <row r="1000" spans="1:20" x14ac:dyDescent="0.25">
      <c r="A1000" t="s">
        <v>8742</v>
      </c>
      <c r="B1000" t="s">
        <v>66</v>
      </c>
      <c r="C1000" t="s">
        <v>826</v>
      </c>
      <c r="D1000" t="s">
        <v>825</v>
      </c>
      <c r="E1000" s="2">
        <v>45252</v>
      </c>
      <c r="F1000">
        <v>2023</v>
      </c>
      <c r="G1000" t="s">
        <v>104</v>
      </c>
      <c r="H1000" t="s">
        <v>68</v>
      </c>
      <c r="I1000" t="s">
        <v>117</v>
      </c>
      <c r="M1000" t="s">
        <v>72</v>
      </c>
      <c r="N1000">
        <f>SUM(Table714[[#This Row],[Mitigation ($ million)]], Table714[[#This Row],[Adaptation ($ million)]])</f>
        <v>0.62</v>
      </c>
      <c r="O1000">
        <v>0.3</v>
      </c>
      <c r="P1000">
        <v>0.32</v>
      </c>
      <c r="S1000" s="21" t="s">
        <v>829</v>
      </c>
      <c r="T1000" s="1" t="s">
        <v>8797</v>
      </c>
    </row>
    <row r="1001" spans="1:20" x14ac:dyDescent="0.25">
      <c r="A1001" t="s">
        <v>8742</v>
      </c>
      <c r="B1001" t="s">
        <v>66</v>
      </c>
      <c r="C1001" t="s">
        <v>826</v>
      </c>
      <c r="D1001" t="s">
        <v>825</v>
      </c>
      <c r="E1001" s="2">
        <v>45252</v>
      </c>
      <c r="F1001">
        <v>2023</v>
      </c>
      <c r="G1001" t="s">
        <v>104</v>
      </c>
      <c r="H1001" t="s">
        <v>68</v>
      </c>
      <c r="I1001" t="s">
        <v>332</v>
      </c>
      <c r="M1001" t="s">
        <v>72</v>
      </c>
      <c r="N1001">
        <f>SUM(Table714[[#This Row],[Mitigation ($ million)]], Table714[[#This Row],[Adaptation ($ million)]])</f>
        <v>0.06</v>
      </c>
      <c r="P1001">
        <v>0.06</v>
      </c>
      <c r="S1001" s="21" t="s">
        <v>829</v>
      </c>
      <c r="T1001" s="1" t="s">
        <v>8797</v>
      </c>
    </row>
    <row r="1002" spans="1:20" x14ac:dyDescent="0.25">
      <c r="A1002" t="s">
        <v>8742</v>
      </c>
      <c r="B1002" t="s">
        <v>66</v>
      </c>
      <c r="C1002" t="s">
        <v>831</v>
      </c>
      <c r="D1002" t="s">
        <v>830</v>
      </c>
      <c r="E1002" s="2">
        <v>45254</v>
      </c>
      <c r="F1002">
        <v>2023</v>
      </c>
      <c r="G1002" t="s">
        <v>62</v>
      </c>
      <c r="H1002" t="s">
        <v>93</v>
      </c>
      <c r="I1002" t="s">
        <v>141</v>
      </c>
      <c r="J1002">
        <v>164.3</v>
      </c>
      <c r="M1002" t="s">
        <v>72</v>
      </c>
      <c r="N1002">
        <f>SUM(Table714[[#This Row],[Mitigation ($ million)]], Table714[[#This Row],[Adaptation ($ million)]])</f>
        <v>109.4</v>
      </c>
      <c r="O1002">
        <v>49.4</v>
      </c>
      <c r="P1002">
        <v>60</v>
      </c>
      <c r="S1002" s="21" t="s">
        <v>833</v>
      </c>
      <c r="T1002" s="1" t="s">
        <v>8797</v>
      </c>
    </row>
    <row r="1003" spans="1:20" x14ac:dyDescent="0.25">
      <c r="A1003" t="s">
        <v>8742</v>
      </c>
      <c r="B1003" t="s">
        <v>66</v>
      </c>
      <c r="C1003" t="s">
        <v>835</v>
      </c>
      <c r="D1003" t="s">
        <v>834</v>
      </c>
      <c r="E1003" s="2">
        <v>45254</v>
      </c>
      <c r="F1003">
        <v>2023</v>
      </c>
      <c r="G1003" t="s">
        <v>658</v>
      </c>
      <c r="H1003" t="s">
        <v>93</v>
      </c>
      <c r="I1003" t="s">
        <v>71</v>
      </c>
      <c r="J1003">
        <v>85.67</v>
      </c>
      <c r="M1003" t="s">
        <v>72</v>
      </c>
      <c r="N1003">
        <f>SUM(Table714[[#This Row],[Mitigation ($ million)]], Table714[[#This Row],[Adaptation ($ million)]])</f>
        <v>10.14</v>
      </c>
      <c r="O1003">
        <v>5.82</v>
      </c>
      <c r="P1003">
        <v>4.32</v>
      </c>
      <c r="S1003" s="21" t="s">
        <v>837</v>
      </c>
      <c r="T1003" s="1" t="s">
        <v>8797</v>
      </c>
    </row>
    <row r="1004" spans="1:20" x14ac:dyDescent="0.25">
      <c r="A1004" t="s">
        <v>8742</v>
      </c>
      <c r="B1004" t="s">
        <v>66</v>
      </c>
      <c r="C1004" t="s">
        <v>755</v>
      </c>
      <c r="D1004" t="s">
        <v>754</v>
      </c>
      <c r="E1004" s="2">
        <v>45254</v>
      </c>
      <c r="F1004">
        <v>2023</v>
      </c>
      <c r="G1004" t="s">
        <v>424</v>
      </c>
      <c r="H1004" t="s">
        <v>93</v>
      </c>
      <c r="I1004" t="s">
        <v>126</v>
      </c>
      <c r="J1004">
        <v>101.5</v>
      </c>
      <c r="M1004" t="s">
        <v>25</v>
      </c>
      <c r="N1004">
        <f>SUM(Table714[[#This Row],[Mitigation ($ million)]], Table714[[#This Row],[Adaptation ($ million)]])</f>
        <v>5.6</v>
      </c>
      <c r="P1004">
        <v>5.6</v>
      </c>
      <c r="S1004" s="21" t="s">
        <v>756</v>
      </c>
      <c r="T1004" s="1" t="s">
        <v>8797</v>
      </c>
    </row>
    <row r="1005" spans="1:20" x14ac:dyDescent="0.25">
      <c r="A1005" t="s">
        <v>8742</v>
      </c>
      <c r="B1005" t="s">
        <v>66</v>
      </c>
      <c r="C1005" t="s">
        <v>840</v>
      </c>
      <c r="D1005" t="s">
        <v>839</v>
      </c>
      <c r="E1005" s="2">
        <v>45254</v>
      </c>
      <c r="F1005">
        <v>2023</v>
      </c>
      <c r="G1005" t="s">
        <v>250</v>
      </c>
      <c r="H1005" t="s">
        <v>150</v>
      </c>
      <c r="I1005" t="s">
        <v>126</v>
      </c>
      <c r="J1005">
        <v>21.984149590000001</v>
      </c>
      <c r="M1005" t="s">
        <v>72</v>
      </c>
      <c r="N1005">
        <f>SUM(Table714[[#This Row],[Mitigation ($ million)]], Table714[[#This Row],[Adaptation ($ million)]])</f>
        <v>1.1100000000000001</v>
      </c>
      <c r="O1005">
        <v>0.27750000000000002</v>
      </c>
      <c r="P1005">
        <v>0.83250000000000002</v>
      </c>
      <c r="S1005" s="21" t="s">
        <v>842</v>
      </c>
      <c r="T1005" s="1" t="s">
        <v>8797</v>
      </c>
    </row>
    <row r="1006" spans="1:20" x14ac:dyDescent="0.25">
      <c r="A1006" t="s">
        <v>8742</v>
      </c>
      <c r="B1006" t="s">
        <v>66</v>
      </c>
      <c r="C1006" t="s">
        <v>844</v>
      </c>
      <c r="D1006" t="s">
        <v>843</v>
      </c>
      <c r="E1006" s="2">
        <v>45257</v>
      </c>
      <c r="F1006">
        <v>2023</v>
      </c>
      <c r="G1006" t="s">
        <v>658</v>
      </c>
      <c r="H1006" t="s">
        <v>93</v>
      </c>
      <c r="I1006" t="s">
        <v>71</v>
      </c>
      <c r="J1006">
        <v>85.7</v>
      </c>
      <c r="M1006" t="s">
        <v>72</v>
      </c>
      <c r="N1006">
        <f>SUM(Table714[[#This Row],[Mitigation ($ million)]], Table714[[#This Row],[Adaptation ($ million)]])</f>
        <v>8.99</v>
      </c>
      <c r="O1006">
        <v>4.8600000000000003</v>
      </c>
      <c r="P1006">
        <v>4.13</v>
      </c>
      <c r="S1006" s="21" t="s">
        <v>847</v>
      </c>
      <c r="T1006" s="1" t="s">
        <v>8797</v>
      </c>
    </row>
    <row r="1007" spans="1:20" x14ac:dyDescent="0.25">
      <c r="A1007" t="s">
        <v>8742</v>
      </c>
      <c r="B1007" t="s">
        <v>66</v>
      </c>
      <c r="C1007" t="s">
        <v>849</v>
      </c>
      <c r="D1007" t="s">
        <v>848</v>
      </c>
      <c r="E1007" s="2">
        <v>45258</v>
      </c>
      <c r="F1007">
        <v>2023</v>
      </c>
      <c r="G1007" t="s">
        <v>79</v>
      </c>
      <c r="H1007" t="s">
        <v>93</v>
      </c>
      <c r="I1007" t="s">
        <v>84</v>
      </c>
      <c r="J1007">
        <v>461.5</v>
      </c>
      <c r="M1007" t="s">
        <v>25</v>
      </c>
      <c r="N1007">
        <f>SUM(Table714[[#This Row],[Mitigation ($ million)]], Table714[[#This Row],[Adaptation ($ million)]])</f>
        <v>38.5</v>
      </c>
      <c r="P1007">
        <v>38.5</v>
      </c>
      <c r="S1007" s="21" t="s">
        <v>851</v>
      </c>
      <c r="T1007" s="1" t="s">
        <v>8797</v>
      </c>
    </row>
    <row r="1008" spans="1:20" x14ac:dyDescent="0.25">
      <c r="A1008" t="s">
        <v>8742</v>
      </c>
      <c r="B1008" t="s">
        <v>66</v>
      </c>
      <c r="C1008" t="s">
        <v>853</v>
      </c>
      <c r="D1008" t="s">
        <v>852</v>
      </c>
      <c r="E1008" s="2">
        <v>45258</v>
      </c>
      <c r="F1008">
        <v>2023</v>
      </c>
      <c r="G1008" t="s">
        <v>79</v>
      </c>
      <c r="H1008" t="s">
        <v>93</v>
      </c>
      <c r="I1008" t="s">
        <v>132</v>
      </c>
      <c r="J1008">
        <v>114</v>
      </c>
      <c r="M1008" t="s">
        <v>72</v>
      </c>
      <c r="N1008">
        <f>SUM(Table714[[#This Row],[Mitigation ($ million)]], Table714[[#This Row],[Adaptation ($ million)]])</f>
        <v>4.8669999999999991</v>
      </c>
      <c r="O1008">
        <v>4.3869999999999996</v>
      </c>
      <c r="P1008">
        <v>0.48</v>
      </c>
      <c r="S1008" s="21" t="s">
        <v>855</v>
      </c>
      <c r="T1008" s="1" t="s">
        <v>8797</v>
      </c>
    </row>
    <row r="1009" spans="1:20" x14ac:dyDescent="0.25">
      <c r="A1009" t="s">
        <v>8742</v>
      </c>
      <c r="B1009" t="s">
        <v>66</v>
      </c>
      <c r="C1009" t="s">
        <v>857</v>
      </c>
      <c r="D1009" t="s">
        <v>856</v>
      </c>
      <c r="E1009" s="2">
        <v>45258</v>
      </c>
      <c r="F1009">
        <v>2023</v>
      </c>
      <c r="G1009" t="s">
        <v>397</v>
      </c>
      <c r="H1009" t="s">
        <v>93</v>
      </c>
      <c r="I1009" t="s">
        <v>84</v>
      </c>
      <c r="J1009">
        <v>68.5</v>
      </c>
      <c r="M1009" t="s">
        <v>25</v>
      </c>
      <c r="N1009">
        <f>SUM(Table714[[#This Row],[Mitigation ($ million)]], Table714[[#This Row],[Adaptation ($ million)]])</f>
        <v>43.6</v>
      </c>
      <c r="P1009">
        <v>43.6</v>
      </c>
      <c r="S1009" s="21" t="s">
        <v>859</v>
      </c>
      <c r="T1009" s="1" t="s">
        <v>8797</v>
      </c>
    </row>
    <row r="1010" spans="1:20" x14ac:dyDescent="0.25">
      <c r="A1010" t="s">
        <v>8742</v>
      </c>
      <c r="B1010" t="s">
        <v>66</v>
      </c>
      <c r="C1010" t="s">
        <v>861</v>
      </c>
      <c r="D1010" t="s">
        <v>860</v>
      </c>
      <c r="E1010" s="2">
        <v>45258</v>
      </c>
      <c r="F1010">
        <v>2023</v>
      </c>
      <c r="G1010" t="s">
        <v>79</v>
      </c>
      <c r="H1010" t="s">
        <v>93</v>
      </c>
      <c r="I1010" t="s">
        <v>71</v>
      </c>
      <c r="J1010">
        <v>109.3</v>
      </c>
      <c r="M1010" t="s">
        <v>72</v>
      </c>
      <c r="N1010">
        <f>SUM(Table714[[#This Row],[Mitigation ($ million)]], Table714[[#This Row],[Adaptation ($ million)]])</f>
        <v>57.06</v>
      </c>
      <c r="O1010">
        <v>12.31</v>
      </c>
      <c r="P1010">
        <v>44.75</v>
      </c>
      <c r="S1010" s="21" t="s">
        <v>863</v>
      </c>
      <c r="T1010" s="1" t="s">
        <v>8797</v>
      </c>
    </row>
    <row r="1011" spans="1:20" x14ac:dyDescent="0.25">
      <c r="A1011" t="s">
        <v>8742</v>
      </c>
      <c r="B1011" t="s">
        <v>66</v>
      </c>
      <c r="C1011" t="s">
        <v>865</v>
      </c>
      <c r="D1011" t="s">
        <v>864</v>
      </c>
      <c r="E1011" s="2">
        <v>45258</v>
      </c>
      <c r="F1011">
        <v>2023</v>
      </c>
      <c r="G1011" t="s">
        <v>79</v>
      </c>
      <c r="H1011" t="s">
        <v>93</v>
      </c>
      <c r="I1011" t="s">
        <v>141</v>
      </c>
      <c r="J1011">
        <v>265.94</v>
      </c>
      <c r="M1011" t="s">
        <v>24</v>
      </c>
      <c r="N1011">
        <f>SUM(Table714[[#This Row],[Mitigation ($ million)]], Table714[[#This Row],[Adaptation ($ million)]])</f>
        <v>176.61</v>
      </c>
      <c r="O1011">
        <v>176.61</v>
      </c>
      <c r="S1011" s="21" t="s">
        <v>868</v>
      </c>
      <c r="T1011" s="1" t="s">
        <v>8797</v>
      </c>
    </row>
    <row r="1012" spans="1:20" x14ac:dyDescent="0.25">
      <c r="A1012" t="s">
        <v>8742</v>
      </c>
      <c r="B1012" t="s">
        <v>66</v>
      </c>
      <c r="C1012" t="s">
        <v>870</v>
      </c>
      <c r="D1012" t="s">
        <v>869</v>
      </c>
      <c r="E1012" s="2">
        <v>45258</v>
      </c>
      <c r="F1012">
        <v>2023</v>
      </c>
      <c r="G1012" t="s">
        <v>79</v>
      </c>
      <c r="H1012" t="s">
        <v>93</v>
      </c>
      <c r="I1012" t="s">
        <v>361</v>
      </c>
      <c r="J1012">
        <v>389.01</v>
      </c>
      <c r="M1012" t="s">
        <v>72</v>
      </c>
      <c r="N1012">
        <f>SUM(Table714[[#This Row],[Mitigation ($ million)]], Table714[[#This Row],[Adaptation ($ million)]])</f>
        <v>31.099999999999998</v>
      </c>
      <c r="O1012">
        <v>25.33</v>
      </c>
      <c r="P1012">
        <v>5.77</v>
      </c>
      <c r="S1012" s="21" t="s">
        <v>872</v>
      </c>
      <c r="T1012" s="1" t="s">
        <v>8797</v>
      </c>
    </row>
    <row r="1013" spans="1:20" x14ac:dyDescent="0.25">
      <c r="A1013" t="s">
        <v>8742</v>
      </c>
      <c r="B1013" t="s">
        <v>66</v>
      </c>
      <c r="C1013" t="s">
        <v>870</v>
      </c>
      <c r="D1013" t="s">
        <v>869</v>
      </c>
      <c r="E1013" s="2">
        <v>45258</v>
      </c>
      <c r="F1013">
        <v>2023</v>
      </c>
      <c r="G1013" t="s">
        <v>79</v>
      </c>
      <c r="H1013" t="s">
        <v>93</v>
      </c>
      <c r="I1013" t="s">
        <v>361</v>
      </c>
      <c r="M1013" t="s">
        <v>72</v>
      </c>
      <c r="N1013">
        <f>SUM(Table714[[#This Row],[Mitigation ($ million)]], Table714[[#This Row],[Adaptation ($ million)]])</f>
        <v>24.43</v>
      </c>
      <c r="O1013">
        <v>19.899999999999999</v>
      </c>
      <c r="P1013">
        <v>4.53</v>
      </c>
      <c r="S1013" s="21" t="s">
        <v>872</v>
      </c>
      <c r="T1013" s="1" t="s">
        <v>8797</v>
      </c>
    </row>
    <row r="1014" spans="1:20" x14ac:dyDescent="0.25">
      <c r="A1014" t="s">
        <v>8742</v>
      </c>
      <c r="B1014" t="s">
        <v>66</v>
      </c>
      <c r="C1014" t="s">
        <v>875</v>
      </c>
      <c r="D1014" t="s">
        <v>874</v>
      </c>
      <c r="E1014" s="2">
        <v>45259</v>
      </c>
      <c r="F1014">
        <v>2023</v>
      </c>
      <c r="G1014" t="s">
        <v>201</v>
      </c>
      <c r="H1014" t="s">
        <v>68</v>
      </c>
      <c r="I1014" t="s">
        <v>71</v>
      </c>
      <c r="J1014">
        <v>1</v>
      </c>
      <c r="M1014" t="s">
        <v>25</v>
      </c>
      <c r="N1014">
        <f>SUM(Table714[[#This Row],[Mitigation ($ million)]], Table714[[#This Row],[Adaptation ($ million)]])</f>
        <v>0.73499999999999999</v>
      </c>
      <c r="P1014">
        <v>0.73499999999999999</v>
      </c>
      <c r="S1014" s="21" t="s">
        <v>876</v>
      </c>
      <c r="T1014" s="1" t="s">
        <v>8797</v>
      </c>
    </row>
    <row r="1015" spans="1:20" x14ac:dyDescent="0.25">
      <c r="A1015" t="s">
        <v>8742</v>
      </c>
      <c r="B1015" t="s">
        <v>66</v>
      </c>
      <c r="C1015" t="s">
        <v>875</v>
      </c>
      <c r="D1015" t="s">
        <v>874</v>
      </c>
      <c r="E1015" s="2">
        <v>45259</v>
      </c>
      <c r="F1015">
        <v>2023</v>
      </c>
      <c r="G1015" t="s">
        <v>201</v>
      </c>
      <c r="H1015" t="s">
        <v>68</v>
      </c>
      <c r="I1015" t="s">
        <v>117</v>
      </c>
      <c r="M1015" t="s">
        <v>25</v>
      </c>
      <c r="N1015">
        <f>SUM(Table714[[#This Row],[Mitigation ($ million)]], Table714[[#This Row],[Adaptation ($ million)]])</f>
        <v>0.26500000000000001</v>
      </c>
      <c r="P1015">
        <v>0.26500000000000001</v>
      </c>
      <c r="S1015" s="21" t="s">
        <v>876</v>
      </c>
      <c r="T1015" s="1" t="s">
        <v>8797</v>
      </c>
    </row>
    <row r="1016" spans="1:20" x14ac:dyDescent="0.25">
      <c r="A1016" t="s">
        <v>8742</v>
      </c>
      <c r="B1016" t="s">
        <v>66</v>
      </c>
      <c r="C1016" t="s">
        <v>477</v>
      </c>
      <c r="D1016" t="s">
        <v>476</v>
      </c>
      <c r="E1016" s="2">
        <v>45260</v>
      </c>
      <c r="F1016">
        <v>2023</v>
      </c>
      <c r="G1016" t="s">
        <v>79</v>
      </c>
      <c r="H1016" t="s">
        <v>68</v>
      </c>
      <c r="I1016" t="s">
        <v>84</v>
      </c>
      <c r="M1016" t="s">
        <v>72</v>
      </c>
      <c r="N1016">
        <f>SUM(Table714[[#This Row],[Mitigation ($ million)]], Table714[[#This Row],[Adaptation ($ million)]])</f>
        <v>0</v>
      </c>
      <c r="S1016" s="21" t="s">
        <v>479</v>
      </c>
      <c r="T1016" s="1" t="s">
        <v>8797</v>
      </c>
    </row>
    <row r="1017" spans="1:20" x14ac:dyDescent="0.25">
      <c r="A1017" t="s">
        <v>8742</v>
      </c>
      <c r="B1017" t="s">
        <v>66</v>
      </c>
      <c r="C1017" t="s">
        <v>878</v>
      </c>
      <c r="D1017" t="s">
        <v>877</v>
      </c>
      <c r="E1017" s="2">
        <v>45260</v>
      </c>
      <c r="F1017">
        <v>2023</v>
      </c>
      <c r="G1017" t="s">
        <v>168</v>
      </c>
      <c r="H1017" t="s">
        <v>68</v>
      </c>
      <c r="I1017" t="s">
        <v>141</v>
      </c>
      <c r="J1017">
        <v>1.8</v>
      </c>
      <c r="M1017" t="s">
        <v>72</v>
      </c>
      <c r="N1017">
        <f>SUM(Table714[[#This Row],[Mitigation ($ million)]], Table714[[#This Row],[Adaptation ($ million)]])</f>
        <v>0.8</v>
      </c>
      <c r="O1017">
        <v>0.4</v>
      </c>
      <c r="P1017">
        <v>0.4</v>
      </c>
      <c r="S1017" s="21" t="s">
        <v>879</v>
      </c>
      <c r="T1017" s="1" t="s">
        <v>8797</v>
      </c>
    </row>
    <row r="1018" spans="1:20" x14ac:dyDescent="0.25">
      <c r="A1018" t="s">
        <v>8742</v>
      </c>
      <c r="B1018" t="s">
        <v>66</v>
      </c>
      <c r="C1018" t="s">
        <v>881</v>
      </c>
      <c r="D1018" t="s">
        <v>880</v>
      </c>
      <c r="E1018" s="2">
        <v>45262</v>
      </c>
      <c r="F1018">
        <v>2023</v>
      </c>
      <c r="G1018" t="s">
        <v>216</v>
      </c>
      <c r="H1018" t="s">
        <v>68</v>
      </c>
      <c r="I1018" t="s">
        <v>71</v>
      </c>
      <c r="J1018">
        <v>0.52480000000000004</v>
      </c>
      <c r="M1018" t="s">
        <v>25</v>
      </c>
      <c r="N1018">
        <f>SUM(Table714[[#This Row],[Mitigation ($ million)]], Table714[[#This Row],[Adaptation ($ million)]])</f>
        <v>0.04</v>
      </c>
      <c r="P1018">
        <v>0.04</v>
      </c>
      <c r="S1018" s="21" t="s">
        <v>882</v>
      </c>
      <c r="T1018" s="1" t="s">
        <v>8797</v>
      </c>
    </row>
    <row r="1019" spans="1:20" x14ac:dyDescent="0.25">
      <c r="A1019" t="s">
        <v>8742</v>
      </c>
      <c r="B1019" t="s">
        <v>66</v>
      </c>
      <c r="C1019" t="s">
        <v>881</v>
      </c>
      <c r="D1019" t="s">
        <v>880</v>
      </c>
      <c r="E1019" s="2">
        <v>45262</v>
      </c>
      <c r="F1019">
        <v>2023</v>
      </c>
      <c r="G1019" t="s">
        <v>216</v>
      </c>
      <c r="H1019" t="s">
        <v>68</v>
      </c>
      <c r="I1019" t="s">
        <v>117</v>
      </c>
      <c r="M1019" t="s">
        <v>25</v>
      </c>
      <c r="N1019">
        <f>SUM(Table714[[#This Row],[Mitigation ($ million)]], Table714[[#This Row],[Adaptation ($ million)]])</f>
        <v>0.18479999999999999</v>
      </c>
      <c r="P1019">
        <v>0.18479999999999999</v>
      </c>
      <c r="S1019" s="21" t="s">
        <v>882</v>
      </c>
      <c r="T1019" s="1" t="s">
        <v>8797</v>
      </c>
    </row>
    <row r="1020" spans="1:20" x14ac:dyDescent="0.25">
      <c r="A1020" t="s">
        <v>8742</v>
      </c>
      <c r="B1020" t="s">
        <v>66</v>
      </c>
      <c r="C1020" t="s">
        <v>881</v>
      </c>
      <c r="D1020" t="s">
        <v>880</v>
      </c>
      <c r="E1020" s="2">
        <v>45262</v>
      </c>
      <c r="F1020">
        <v>2023</v>
      </c>
      <c r="G1020" t="s">
        <v>216</v>
      </c>
      <c r="H1020" t="s">
        <v>68</v>
      </c>
      <c r="I1020" t="s">
        <v>71</v>
      </c>
      <c r="M1020" t="s">
        <v>25</v>
      </c>
      <c r="N1020">
        <f>SUM(Table714[[#This Row],[Mitigation ($ million)]], Table714[[#This Row],[Adaptation ($ million)]])</f>
        <v>5.5E-2</v>
      </c>
      <c r="P1020">
        <v>5.5E-2</v>
      </c>
      <c r="S1020" s="21" t="s">
        <v>882</v>
      </c>
      <c r="T1020" s="1" t="s">
        <v>8797</v>
      </c>
    </row>
    <row r="1021" spans="1:20" x14ac:dyDescent="0.25">
      <c r="A1021" t="s">
        <v>8742</v>
      </c>
      <c r="B1021" t="s">
        <v>66</v>
      </c>
      <c r="C1021" t="s">
        <v>881</v>
      </c>
      <c r="D1021" t="s">
        <v>880</v>
      </c>
      <c r="E1021" s="2">
        <v>45262</v>
      </c>
      <c r="F1021">
        <v>2023</v>
      </c>
      <c r="G1021" t="s">
        <v>216</v>
      </c>
      <c r="H1021" t="s">
        <v>68</v>
      </c>
      <c r="I1021" t="s">
        <v>117</v>
      </c>
      <c r="M1021" t="s">
        <v>25</v>
      </c>
      <c r="N1021">
        <f>SUM(Table714[[#This Row],[Mitigation ($ million)]], Table714[[#This Row],[Adaptation ($ million)]])</f>
        <v>0.245</v>
      </c>
      <c r="P1021">
        <v>0.245</v>
      </c>
      <c r="S1021" s="21" t="s">
        <v>882</v>
      </c>
      <c r="T1021" s="1" t="s">
        <v>8797</v>
      </c>
    </row>
    <row r="1022" spans="1:20" x14ac:dyDescent="0.25">
      <c r="A1022" t="s">
        <v>8742</v>
      </c>
      <c r="B1022" t="s">
        <v>66</v>
      </c>
      <c r="C1022" t="s">
        <v>581</v>
      </c>
      <c r="D1022" t="s">
        <v>580</v>
      </c>
      <c r="E1022" s="2">
        <v>45264</v>
      </c>
      <c r="F1022">
        <v>2023</v>
      </c>
      <c r="G1022" t="s">
        <v>104</v>
      </c>
      <c r="H1022" t="s">
        <v>68</v>
      </c>
      <c r="I1022" t="s">
        <v>117</v>
      </c>
      <c r="M1022" t="s">
        <v>25</v>
      </c>
      <c r="N1022">
        <f>SUM(Table714[[#This Row],[Mitigation ($ million)]], Table714[[#This Row],[Adaptation ($ million)]])</f>
        <v>0</v>
      </c>
      <c r="S1022" s="21" t="s">
        <v>584</v>
      </c>
      <c r="T1022" s="1" t="s">
        <v>8797</v>
      </c>
    </row>
    <row r="1023" spans="1:20" x14ac:dyDescent="0.25">
      <c r="A1023" t="s">
        <v>8742</v>
      </c>
      <c r="B1023" t="s">
        <v>66</v>
      </c>
      <c r="C1023" t="s">
        <v>402</v>
      </c>
      <c r="D1023" t="s">
        <v>401</v>
      </c>
      <c r="E1023" s="2">
        <v>45265</v>
      </c>
      <c r="F1023">
        <v>2023</v>
      </c>
      <c r="G1023" t="s">
        <v>79</v>
      </c>
      <c r="H1023" t="s">
        <v>68</v>
      </c>
      <c r="I1023" t="s">
        <v>84</v>
      </c>
      <c r="M1023" t="s">
        <v>24</v>
      </c>
      <c r="N1023">
        <f>SUM(Table714[[#This Row],[Mitigation ($ million)]], Table714[[#This Row],[Adaptation ($ million)]])</f>
        <v>0</v>
      </c>
      <c r="S1023" s="21" t="s">
        <v>403</v>
      </c>
      <c r="T1023" s="1" t="s">
        <v>8797</v>
      </c>
    </row>
    <row r="1024" spans="1:20" x14ac:dyDescent="0.25">
      <c r="A1024" t="s">
        <v>8742</v>
      </c>
      <c r="B1024" t="s">
        <v>66</v>
      </c>
      <c r="C1024" t="s">
        <v>888</v>
      </c>
      <c r="D1024" t="s">
        <v>887</v>
      </c>
      <c r="E1024" s="2">
        <v>45265</v>
      </c>
      <c r="F1024">
        <v>2023</v>
      </c>
      <c r="G1024" t="s">
        <v>88</v>
      </c>
      <c r="H1024" t="s">
        <v>93</v>
      </c>
      <c r="I1024" t="s">
        <v>84</v>
      </c>
      <c r="J1024">
        <v>327.85</v>
      </c>
      <c r="M1024" t="s">
        <v>72</v>
      </c>
      <c r="N1024">
        <f>SUM(Table714[[#This Row],[Mitigation ($ million)]], Table714[[#This Row],[Adaptation ($ million)]])</f>
        <v>37.96</v>
      </c>
      <c r="O1024">
        <v>11.39</v>
      </c>
      <c r="P1024">
        <v>26.57</v>
      </c>
      <c r="S1024" s="21" t="s">
        <v>890</v>
      </c>
      <c r="T1024" s="1" t="s">
        <v>8797</v>
      </c>
    </row>
    <row r="1025" spans="1:20" x14ac:dyDescent="0.25">
      <c r="A1025" t="s">
        <v>8742</v>
      </c>
      <c r="B1025" t="s">
        <v>66</v>
      </c>
      <c r="C1025" t="s">
        <v>884</v>
      </c>
      <c r="D1025" t="s">
        <v>883</v>
      </c>
      <c r="E1025" s="2">
        <v>45265</v>
      </c>
      <c r="F1025">
        <v>2023</v>
      </c>
      <c r="G1025" t="s">
        <v>216</v>
      </c>
      <c r="H1025" t="s">
        <v>68</v>
      </c>
      <c r="I1025" t="s">
        <v>128</v>
      </c>
      <c r="J1025">
        <v>0.5</v>
      </c>
      <c r="M1025" t="s">
        <v>72</v>
      </c>
      <c r="N1025">
        <f>SUM(Table714[[#This Row],[Mitigation ($ million)]], Table714[[#This Row],[Adaptation ($ million)]])</f>
        <v>0.5</v>
      </c>
      <c r="O1025">
        <v>0.25</v>
      </c>
      <c r="P1025">
        <v>0.25</v>
      </c>
      <c r="S1025" s="21" t="s">
        <v>886</v>
      </c>
      <c r="T1025" s="1" t="s">
        <v>8797</v>
      </c>
    </row>
    <row r="1026" spans="1:20" x14ac:dyDescent="0.25">
      <c r="A1026" t="s">
        <v>8742</v>
      </c>
      <c r="B1026" t="s">
        <v>66</v>
      </c>
      <c r="C1026" t="s">
        <v>895</v>
      </c>
      <c r="D1026" t="s">
        <v>894</v>
      </c>
      <c r="E1026" s="2">
        <v>45266</v>
      </c>
      <c r="F1026">
        <v>2023</v>
      </c>
      <c r="G1026" t="s">
        <v>397</v>
      </c>
      <c r="H1026" t="s">
        <v>107</v>
      </c>
      <c r="I1026" t="s">
        <v>141</v>
      </c>
      <c r="J1026">
        <v>1</v>
      </c>
      <c r="M1026" t="s">
        <v>72</v>
      </c>
      <c r="N1026">
        <f>SUM(Table714[[#This Row],[Mitigation ($ million)]], Table714[[#This Row],[Adaptation ($ million)]])</f>
        <v>0.52500000000000002</v>
      </c>
      <c r="O1026">
        <v>0.5</v>
      </c>
      <c r="P1026">
        <v>2.5000000000000001E-2</v>
      </c>
      <c r="S1026" s="21" t="s">
        <v>896</v>
      </c>
      <c r="T1026" s="1" t="s">
        <v>8797</v>
      </c>
    </row>
    <row r="1027" spans="1:20" x14ac:dyDescent="0.25">
      <c r="A1027" t="s">
        <v>8742</v>
      </c>
      <c r="B1027" t="s">
        <v>66</v>
      </c>
      <c r="C1027" t="s">
        <v>892</v>
      </c>
      <c r="D1027" t="s">
        <v>891</v>
      </c>
      <c r="E1027" s="2">
        <v>45266</v>
      </c>
      <c r="F1027">
        <v>2023</v>
      </c>
      <c r="G1027" t="s">
        <v>208</v>
      </c>
      <c r="H1027" t="s">
        <v>68</v>
      </c>
      <c r="I1027" t="s">
        <v>71</v>
      </c>
      <c r="J1027">
        <v>4.5</v>
      </c>
      <c r="M1027" t="s">
        <v>72</v>
      </c>
      <c r="N1027">
        <f>SUM(Table714[[#This Row],[Mitigation ($ million)]], Table714[[#This Row],[Adaptation ($ million)]])</f>
        <v>0.56000000000000005</v>
      </c>
      <c r="O1027">
        <v>0.1</v>
      </c>
      <c r="P1027">
        <v>0.46</v>
      </c>
      <c r="S1027" s="21" t="s">
        <v>893</v>
      </c>
      <c r="T1027" s="1" t="s">
        <v>8797</v>
      </c>
    </row>
    <row r="1028" spans="1:20" x14ac:dyDescent="0.25">
      <c r="A1028" t="s">
        <v>8742</v>
      </c>
      <c r="B1028" t="s">
        <v>66</v>
      </c>
      <c r="C1028" t="s">
        <v>892</v>
      </c>
      <c r="D1028" t="s">
        <v>891</v>
      </c>
      <c r="E1028" s="2">
        <v>45266</v>
      </c>
      <c r="F1028">
        <v>2023</v>
      </c>
      <c r="G1028" t="s">
        <v>208</v>
      </c>
      <c r="H1028" t="s">
        <v>68</v>
      </c>
      <c r="I1028" t="s">
        <v>141</v>
      </c>
      <c r="M1028" t="s">
        <v>72</v>
      </c>
      <c r="N1028">
        <f>SUM(Table714[[#This Row],[Mitigation ($ million)]], Table714[[#This Row],[Adaptation ($ million)]])</f>
        <v>0.05</v>
      </c>
      <c r="O1028">
        <v>0.05</v>
      </c>
      <c r="S1028" s="21" t="s">
        <v>893</v>
      </c>
      <c r="T1028" s="1" t="s">
        <v>8797</v>
      </c>
    </row>
    <row r="1029" spans="1:20" x14ac:dyDescent="0.25">
      <c r="A1029" t="s">
        <v>8742</v>
      </c>
      <c r="B1029" t="s">
        <v>66</v>
      </c>
      <c r="C1029" t="s">
        <v>898</v>
      </c>
      <c r="D1029" t="s">
        <v>897</v>
      </c>
      <c r="E1029" s="2">
        <v>45267</v>
      </c>
      <c r="F1029">
        <v>2023</v>
      </c>
      <c r="G1029" t="s">
        <v>62</v>
      </c>
      <c r="H1029" t="s">
        <v>93</v>
      </c>
      <c r="I1029" t="s">
        <v>132</v>
      </c>
      <c r="J1029">
        <v>100</v>
      </c>
      <c r="M1029" t="s">
        <v>24</v>
      </c>
      <c r="N1029">
        <f>SUM(Table714[[#This Row],[Mitigation ($ million)]], Table714[[#This Row],[Adaptation ($ million)]])</f>
        <v>4.43</v>
      </c>
      <c r="O1029">
        <v>4.43</v>
      </c>
      <c r="S1029" s="21" t="s">
        <v>900</v>
      </c>
      <c r="T1029" s="1" t="s">
        <v>8797</v>
      </c>
    </row>
    <row r="1030" spans="1:20" x14ac:dyDescent="0.25">
      <c r="A1030" t="s">
        <v>8742</v>
      </c>
      <c r="B1030" t="s">
        <v>66</v>
      </c>
      <c r="C1030" t="s">
        <v>898</v>
      </c>
      <c r="D1030" t="s">
        <v>897</v>
      </c>
      <c r="E1030" s="2">
        <v>45267</v>
      </c>
      <c r="F1030">
        <v>2023</v>
      </c>
      <c r="G1030" t="s">
        <v>62</v>
      </c>
      <c r="H1030" t="s">
        <v>93</v>
      </c>
      <c r="I1030" t="s">
        <v>128</v>
      </c>
      <c r="M1030" t="s">
        <v>24</v>
      </c>
      <c r="N1030">
        <f>SUM(Table714[[#This Row],[Mitigation ($ million)]], Table714[[#This Row],[Adaptation ($ million)]])</f>
        <v>7</v>
      </c>
      <c r="O1030">
        <v>7</v>
      </c>
      <c r="S1030" s="21" t="s">
        <v>900</v>
      </c>
      <c r="T1030" s="1" t="s">
        <v>8797</v>
      </c>
    </row>
    <row r="1031" spans="1:20" x14ac:dyDescent="0.25">
      <c r="A1031" t="s">
        <v>8742</v>
      </c>
      <c r="B1031" t="s">
        <v>66</v>
      </c>
      <c r="C1031" t="s">
        <v>898</v>
      </c>
      <c r="D1031" t="s">
        <v>897</v>
      </c>
      <c r="E1031" s="2">
        <v>45267</v>
      </c>
      <c r="F1031">
        <v>2023</v>
      </c>
      <c r="G1031" t="s">
        <v>62</v>
      </c>
      <c r="H1031" t="s">
        <v>93</v>
      </c>
      <c r="I1031" t="s">
        <v>332</v>
      </c>
      <c r="M1031" t="s">
        <v>24</v>
      </c>
      <c r="N1031">
        <f>SUM(Table714[[#This Row],[Mitigation ($ million)]], Table714[[#This Row],[Adaptation ($ million)]])</f>
        <v>10</v>
      </c>
      <c r="O1031">
        <v>10</v>
      </c>
      <c r="S1031" s="21" t="s">
        <v>900</v>
      </c>
      <c r="T1031" s="1" t="s">
        <v>8797</v>
      </c>
    </row>
    <row r="1032" spans="1:20" x14ac:dyDescent="0.25">
      <c r="A1032" t="s">
        <v>8742</v>
      </c>
      <c r="B1032" t="s">
        <v>66</v>
      </c>
      <c r="C1032" t="s">
        <v>902</v>
      </c>
      <c r="D1032" t="s">
        <v>901</v>
      </c>
      <c r="E1032" s="2">
        <v>45267</v>
      </c>
      <c r="F1032">
        <v>2023</v>
      </c>
      <c r="G1032" t="s">
        <v>904</v>
      </c>
      <c r="H1032" t="s">
        <v>93</v>
      </c>
      <c r="I1032" t="s">
        <v>361</v>
      </c>
      <c r="J1032">
        <v>63.6</v>
      </c>
      <c r="M1032" t="s">
        <v>72</v>
      </c>
      <c r="N1032">
        <f>SUM(Table714[[#This Row],[Mitigation ($ million)]], Table714[[#This Row],[Adaptation ($ million)]])</f>
        <v>2.9630000000000001</v>
      </c>
      <c r="O1032">
        <v>0.45200000000000001</v>
      </c>
      <c r="P1032">
        <v>2.5110000000000001</v>
      </c>
      <c r="S1032" s="21" t="s">
        <v>906</v>
      </c>
      <c r="T1032" s="1" t="s">
        <v>8797</v>
      </c>
    </row>
    <row r="1033" spans="1:20" x14ac:dyDescent="0.25">
      <c r="A1033" t="s">
        <v>8742</v>
      </c>
      <c r="B1033" t="s">
        <v>66</v>
      </c>
      <c r="C1033" t="s">
        <v>902</v>
      </c>
      <c r="D1033" t="s">
        <v>901</v>
      </c>
      <c r="E1033" s="2">
        <v>45267</v>
      </c>
      <c r="F1033">
        <v>2023</v>
      </c>
      <c r="G1033" t="s">
        <v>904</v>
      </c>
      <c r="H1033" t="s">
        <v>150</v>
      </c>
      <c r="I1033" t="s">
        <v>361</v>
      </c>
      <c r="M1033" t="s">
        <v>72</v>
      </c>
      <c r="N1033">
        <f>SUM(Table714[[#This Row],[Mitigation ($ million)]], Table714[[#This Row],[Adaptation ($ million)]])</f>
        <v>0.47799999999999998</v>
      </c>
      <c r="O1033">
        <v>7.0000000000000007E-2</v>
      </c>
      <c r="P1033">
        <v>0.40799999999999997</v>
      </c>
      <c r="S1033" s="21" t="s">
        <v>906</v>
      </c>
      <c r="T1033" s="1" t="s">
        <v>8797</v>
      </c>
    </row>
    <row r="1034" spans="1:20" x14ac:dyDescent="0.25">
      <c r="A1034" t="s">
        <v>8742</v>
      </c>
      <c r="B1034" t="s">
        <v>66</v>
      </c>
      <c r="C1034" t="s">
        <v>902</v>
      </c>
      <c r="D1034" t="s">
        <v>901</v>
      </c>
      <c r="E1034" s="2">
        <v>45267</v>
      </c>
      <c r="F1034">
        <v>2023</v>
      </c>
      <c r="G1034" t="s">
        <v>904</v>
      </c>
      <c r="H1034" t="s">
        <v>170</v>
      </c>
      <c r="I1034" t="s">
        <v>361</v>
      </c>
      <c r="M1034" t="s">
        <v>72</v>
      </c>
      <c r="N1034">
        <f>SUM(Table714[[#This Row],[Mitigation ($ million)]], Table714[[#This Row],[Adaptation ($ million)]])</f>
        <v>1.7949999999999999</v>
      </c>
      <c r="O1034">
        <v>0.27500000000000002</v>
      </c>
      <c r="P1034">
        <v>1.52</v>
      </c>
      <c r="S1034" s="21" t="s">
        <v>906</v>
      </c>
      <c r="T1034" s="1" t="s">
        <v>8797</v>
      </c>
    </row>
    <row r="1035" spans="1:20" x14ac:dyDescent="0.25">
      <c r="A1035" t="s">
        <v>8742</v>
      </c>
      <c r="B1035" t="s">
        <v>66</v>
      </c>
      <c r="C1035" t="s">
        <v>726</v>
      </c>
      <c r="D1035" t="s">
        <v>725</v>
      </c>
      <c r="E1035" s="2">
        <v>45268</v>
      </c>
      <c r="F1035">
        <v>2023</v>
      </c>
      <c r="G1035" t="s">
        <v>288</v>
      </c>
      <c r="H1035" t="s">
        <v>68</v>
      </c>
      <c r="I1035" t="s">
        <v>141</v>
      </c>
      <c r="M1035" t="s">
        <v>24</v>
      </c>
      <c r="N1035">
        <f>SUM(Table714[[#This Row],[Mitigation ($ million)]], Table714[[#This Row],[Adaptation ($ million)]])</f>
        <v>0.7</v>
      </c>
      <c r="O1035">
        <v>0.7</v>
      </c>
      <c r="S1035" s="21" t="s">
        <v>728</v>
      </c>
      <c r="T1035" s="1" t="s">
        <v>8797</v>
      </c>
    </row>
    <row r="1036" spans="1:20" x14ac:dyDescent="0.25">
      <c r="A1036" t="s">
        <v>8742</v>
      </c>
      <c r="B1036" t="s">
        <v>66</v>
      </c>
      <c r="C1036" t="s">
        <v>102</v>
      </c>
      <c r="D1036" t="s">
        <v>101</v>
      </c>
      <c r="E1036" s="2">
        <v>45271</v>
      </c>
      <c r="F1036">
        <v>2023</v>
      </c>
      <c r="G1036" t="s">
        <v>104</v>
      </c>
      <c r="H1036" t="s">
        <v>68</v>
      </c>
      <c r="I1036" t="s">
        <v>71</v>
      </c>
      <c r="M1036" t="s">
        <v>25</v>
      </c>
      <c r="N1036">
        <f>SUM(Table714[[#This Row],[Mitigation ($ million)]], Table714[[#This Row],[Adaptation ($ million)]])</f>
        <v>0.5</v>
      </c>
      <c r="P1036">
        <v>0.5</v>
      </c>
      <c r="S1036" s="21" t="s">
        <v>109</v>
      </c>
      <c r="T1036" s="1" t="s">
        <v>8797</v>
      </c>
    </row>
    <row r="1037" spans="1:20" x14ac:dyDescent="0.25">
      <c r="A1037" t="s">
        <v>8742</v>
      </c>
      <c r="B1037" t="s">
        <v>66</v>
      </c>
      <c r="C1037" t="s">
        <v>188</v>
      </c>
      <c r="D1037" t="s">
        <v>187</v>
      </c>
      <c r="E1037" s="2">
        <v>45271</v>
      </c>
      <c r="F1037">
        <v>2023</v>
      </c>
      <c r="G1037" t="s">
        <v>190</v>
      </c>
      <c r="H1037" t="s">
        <v>107</v>
      </c>
      <c r="I1037" t="s">
        <v>71</v>
      </c>
      <c r="M1037" t="s">
        <v>72</v>
      </c>
      <c r="N1037">
        <f>SUM(Table714[[#This Row],[Mitigation ($ million)]], Table714[[#This Row],[Adaptation ($ million)]])</f>
        <v>0.4</v>
      </c>
      <c r="P1037">
        <v>0.4</v>
      </c>
      <c r="S1037" s="21" t="s">
        <v>193</v>
      </c>
      <c r="T1037" s="1" t="s">
        <v>8797</v>
      </c>
    </row>
    <row r="1038" spans="1:20" x14ac:dyDescent="0.25">
      <c r="A1038" t="s">
        <v>8742</v>
      </c>
      <c r="B1038" t="s">
        <v>66</v>
      </c>
      <c r="C1038" t="s">
        <v>188</v>
      </c>
      <c r="D1038" t="s">
        <v>187</v>
      </c>
      <c r="E1038" s="2">
        <v>45271</v>
      </c>
      <c r="F1038">
        <v>2023</v>
      </c>
      <c r="G1038" t="s">
        <v>190</v>
      </c>
      <c r="H1038" t="s">
        <v>68</v>
      </c>
      <c r="I1038" t="s">
        <v>71</v>
      </c>
      <c r="M1038" t="s">
        <v>72</v>
      </c>
      <c r="N1038">
        <f>SUM(Table714[[#This Row],[Mitigation ($ million)]], Table714[[#This Row],[Adaptation ($ million)]])</f>
        <v>0.15000000000000002</v>
      </c>
      <c r="O1038">
        <v>0.05</v>
      </c>
      <c r="P1038">
        <v>0.1</v>
      </c>
      <c r="S1038" s="21" t="s">
        <v>193</v>
      </c>
      <c r="T1038" s="1" t="s">
        <v>8797</v>
      </c>
    </row>
    <row r="1039" spans="1:20" x14ac:dyDescent="0.25">
      <c r="A1039" t="s">
        <v>8742</v>
      </c>
      <c r="B1039" t="s">
        <v>66</v>
      </c>
      <c r="C1039" t="s">
        <v>910</v>
      </c>
      <c r="D1039" t="s">
        <v>909</v>
      </c>
      <c r="E1039" s="2">
        <v>45271</v>
      </c>
      <c r="F1039">
        <v>2023</v>
      </c>
      <c r="G1039" t="s">
        <v>79</v>
      </c>
      <c r="H1039" t="s">
        <v>93</v>
      </c>
      <c r="I1039" t="s">
        <v>126</v>
      </c>
      <c r="J1039">
        <v>890</v>
      </c>
      <c r="M1039" t="s">
        <v>72</v>
      </c>
      <c r="N1039">
        <f>SUM(Table714[[#This Row],[Mitigation ($ million)]], Table714[[#This Row],[Adaptation ($ million)]])</f>
        <v>400</v>
      </c>
      <c r="O1039">
        <v>72.727276000000003</v>
      </c>
      <c r="P1039">
        <v>327.27272399999998</v>
      </c>
      <c r="S1039" s="21" t="s">
        <v>912</v>
      </c>
      <c r="T1039" s="1" t="s">
        <v>8797</v>
      </c>
    </row>
    <row r="1040" spans="1:20" x14ac:dyDescent="0.25">
      <c r="A1040" t="s">
        <v>8742</v>
      </c>
      <c r="B1040" t="s">
        <v>66</v>
      </c>
      <c r="C1040" t="s">
        <v>910</v>
      </c>
      <c r="D1040" t="s">
        <v>909</v>
      </c>
      <c r="E1040" s="2">
        <v>45271</v>
      </c>
      <c r="F1040">
        <v>2023</v>
      </c>
      <c r="G1040" t="s">
        <v>79</v>
      </c>
      <c r="H1040" t="s">
        <v>98</v>
      </c>
      <c r="I1040" t="s">
        <v>126</v>
      </c>
      <c r="M1040" t="s">
        <v>72</v>
      </c>
      <c r="N1040">
        <f>SUM(Table714[[#This Row],[Mitigation ($ million)]], Table714[[#This Row],[Adaptation ($ million)]])</f>
        <v>0</v>
      </c>
      <c r="S1040" s="21" t="s">
        <v>912</v>
      </c>
      <c r="T1040" s="1" t="s">
        <v>8797</v>
      </c>
    </row>
    <row r="1041" spans="1:20" x14ac:dyDescent="0.25">
      <c r="A1041" t="s">
        <v>8742</v>
      </c>
      <c r="B1041" t="s">
        <v>66</v>
      </c>
      <c r="C1041" t="s">
        <v>916</v>
      </c>
      <c r="D1041" t="s">
        <v>915</v>
      </c>
      <c r="E1041" s="2">
        <v>45271</v>
      </c>
      <c r="F1041">
        <v>2023</v>
      </c>
      <c r="G1041" t="s">
        <v>397</v>
      </c>
      <c r="H1041" t="s">
        <v>93</v>
      </c>
      <c r="I1041" t="s">
        <v>128</v>
      </c>
      <c r="J1041">
        <v>201</v>
      </c>
      <c r="M1041" t="s">
        <v>72</v>
      </c>
      <c r="N1041">
        <f>SUM(Table714[[#This Row],[Mitigation ($ million)]], Table714[[#This Row],[Adaptation ($ million)]])</f>
        <v>13.66</v>
      </c>
      <c r="O1041">
        <v>8.34</v>
      </c>
      <c r="P1041">
        <v>5.32</v>
      </c>
      <c r="S1041" s="21" t="s">
        <v>918</v>
      </c>
      <c r="T1041" s="1" t="s">
        <v>8797</v>
      </c>
    </row>
    <row r="1042" spans="1:20" x14ac:dyDescent="0.25">
      <c r="A1042" t="s">
        <v>8742</v>
      </c>
      <c r="B1042" t="s">
        <v>66</v>
      </c>
      <c r="C1042" t="s">
        <v>938</v>
      </c>
      <c r="D1042" t="s">
        <v>937</v>
      </c>
      <c r="E1042" s="2">
        <v>45272</v>
      </c>
      <c r="F1042">
        <v>2023</v>
      </c>
      <c r="G1042" t="s">
        <v>146</v>
      </c>
      <c r="H1042" t="s">
        <v>170</v>
      </c>
      <c r="I1042" t="s">
        <v>117</v>
      </c>
      <c r="J1042">
        <v>14</v>
      </c>
      <c r="M1042" t="s">
        <v>72</v>
      </c>
      <c r="N1042">
        <f>SUM(Table714[[#This Row],[Mitigation ($ million)]], Table714[[#This Row],[Adaptation ($ million)]])</f>
        <v>6.5</v>
      </c>
      <c r="O1042">
        <v>4</v>
      </c>
      <c r="P1042">
        <v>2.5</v>
      </c>
      <c r="S1042" s="21" t="s">
        <v>941</v>
      </c>
      <c r="T1042" s="1" t="s">
        <v>8797</v>
      </c>
    </row>
    <row r="1043" spans="1:20" x14ac:dyDescent="0.25">
      <c r="A1043" t="s">
        <v>8742</v>
      </c>
      <c r="B1043" t="s">
        <v>66</v>
      </c>
      <c r="C1043" t="s">
        <v>921</v>
      </c>
      <c r="D1043" t="s">
        <v>920</v>
      </c>
      <c r="E1043" s="2">
        <v>45272</v>
      </c>
      <c r="F1043">
        <v>2023</v>
      </c>
      <c r="G1043" t="s">
        <v>216</v>
      </c>
      <c r="H1043" t="s">
        <v>68</v>
      </c>
      <c r="I1043" t="s">
        <v>84</v>
      </c>
      <c r="J1043">
        <v>0.4</v>
      </c>
      <c r="M1043" t="s">
        <v>72</v>
      </c>
      <c r="N1043">
        <f>SUM(Table714[[#This Row],[Mitigation ($ million)]], Table714[[#This Row],[Adaptation ($ million)]])</f>
        <v>7.1999999999999995E-2</v>
      </c>
      <c r="O1043">
        <v>3.5999999999999997E-2</v>
      </c>
      <c r="P1043">
        <v>3.5999999999999997E-2</v>
      </c>
      <c r="S1043" s="21" t="s">
        <v>923</v>
      </c>
      <c r="T1043" s="1" t="s">
        <v>8797</v>
      </c>
    </row>
    <row r="1044" spans="1:20" x14ac:dyDescent="0.25">
      <c r="A1044" t="s">
        <v>8742</v>
      </c>
      <c r="B1044" t="s">
        <v>66</v>
      </c>
      <c r="C1044" t="s">
        <v>800</v>
      </c>
      <c r="D1044" t="s">
        <v>799</v>
      </c>
      <c r="E1044" s="2">
        <v>45272</v>
      </c>
      <c r="F1044">
        <v>2023</v>
      </c>
      <c r="G1044" t="s">
        <v>329</v>
      </c>
      <c r="H1044" t="s">
        <v>68</v>
      </c>
      <c r="I1044" t="s">
        <v>117</v>
      </c>
      <c r="M1044" t="s">
        <v>72</v>
      </c>
      <c r="N1044">
        <f>SUM(Table714[[#This Row],[Mitigation ($ million)]], Table714[[#This Row],[Adaptation ($ million)]])</f>
        <v>0</v>
      </c>
      <c r="S1044" s="21" t="s">
        <v>802</v>
      </c>
      <c r="T1044" s="1" t="s">
        <v>8797</v>
      </c>
    </row>
    <row r="1045" spans="1:20" x14ac:dyDescent="0.25">
      <c r="A1045" t="s">
        <v>8742</v>
      </c>
      <c r="B1045" t="s">
        <v>66</v>
      </c>
      <c r="C1045" t="s">
        <v>925</v>
      </c>
      <c r="D1045" t="s">
        <v>924</v>
      </c>
      <c r="E1045" s="2">
        <v>45272</v>
      </c>
      <c r="F1045">
        <v>2023</v>
      </c>
      <c r="G1045" t="s">
        <v>255</v>
      </c>
      <c r="H1045" t="s">
        <v>93</v>
      </c>
      <c r="I1045" t="s">
        <v>141</v>
      </c>
      <c r="J1045">
        <v>100.47</v>
      </c>
      <c r="M1045" t="s">
        <v>72</v>
      </c>
      <c r="N1045">
        <f>SUM(Table714[[#This Row],[Mitigation ($ million)]], Table714[[#This Row],[Adaptation ($ million)]])</f>
        <v>8.5</v>
      </c>
      <c r="O1045">
        <v>7.4</v>
      </c>
      <c r="P1045">
        <v>1.1000000000000001</v>
      </c>
      <c r="S1045" s="21" t="s">
        <v>927</v>
      </c>
      <c r="T1045" s="1" t="s">
        <v>8797</v>
      </c>
    </row>
    <row r="1046" spans="1:20" x14ac:dyDescent="0.25">
      <c r="A1046" t="s">
        <v>8742</v>
      </c>
      <c r="B1046" t="s">
        <v>66</v>
      </c>
      <c r="C1046" t="s">
        <v>925</v>
      </c>
      <c r="D1046" t="s">
        <v>924</v>
      </c>
      <c r="E1046" s="2">
        <v>45272</v>
      </c>
      <c r="F1046">
        <v>2023</v>
      </c>
      <c r="G1046" t="s">
        <v>255</v>
      </c>
      <c r="H1046" t="s">
        <v>150</v>
      </c>
      <c r="I1046" t="s">
        <v>141</v>
      </c>
      <c r="M1046" t="s">
        <v>72</v>
      </c>
      <c r="N1046">
        <f>SUM(Table714[[#This Row],[Mitigation ($ million)]], Table714[[#This Row],[Adaptation ($ million)]])</f>
        <v>36.5</v>
      </c>
      <c r="O1046">
        <v>26</v>
      </c>
      <c r="P1046">
        <v>10.5</v>
      </c>
      <c r="S1046" s="21" t="s">
        <v>927</v>
      </c>
      <c r="T1046" s="1" t="s">
        <v>8797</v>
      </c>
    </row>
    <row r="1047" spans="1:20" x14ac:dyDescent="0.25">
      <c r="A1047" t="s">
        <v>8742</v>
      </c>
      <c r="B1047" t="s">
        <v>66</v>
      </c>
      <c r="C1047" t="s">
        <v>925</v>
      </c>
      <c r="D1047" t="s">
        <v>924</v>
      </c>
      <c r="E1047" s="2">
        <v>45272</v>
      </c>
      <c r="F1047">
        <v>2023</v>
      </c>
      <c r="G1047" t="s">
        <v>255</v>
      </c>
      <c r="H1047" t="s">
        <v>150</v>
      </c>
      <c r="I1047" t="s">
        <v>117</v>
      </c>
      <c r="M1047" t="s">
        <v>72</v>
      </c>
      <c r="N1047">
        <f>SUM(Table714[[#This Row],[Mitigation ($ million)]], Table714[[#This Row],[Adaptation ($ million)]])</f>
        <v>5</v>
      </c>
      <c r="O1047">
        <v>3.5</v>
      </c>
      <c r="P1047">
        <v>1.5</v>
      </c>
      <c r="S1047" s="21" t="s">
        <v>927</v>
      </c>
      <c r="T1047" s="1" t="s">
        <v>8797</v>
      </c>
    </row>
    <row r="1048" spans="1:20" x14ac:dyDescent="0.25">
      <c r="A1048" t="s">
        <v>8742</v>
      </c>
      <c r="B1048" t="s">
        <v>66</v>
      </c>
      <c r="C1048" t="s">
        <v>925</v>
      </c>
      <c r="D1048" t="s">
        <v>924</v>
      </c>
      <c r="E1048" s="2">
        <v>45272</v>
      </c>
      <c r="F1048">
        <v>2023</v>
      </c>
      <c r="G1048" t="s">
        <v>255</v>
      </c>
      <c r="H1048" t="s">
        <v>150</v>
      </c>
      <c r="I1048" t="s">
        <v>141</v>
      </c>
      <c r="M1048" t="s">
        <v>72</v>
      </c>
      <c r="N1048">
        <f>SUM(Table714[[#This Row],[Mitigation ($ million)]], Table714[[#This Row],[Adaptation ($ million)]])</f>
        <v>0.5</v>
      </c>
      <c r="P1048">
        <v>0.5</v>
      </c>
      <c r="S1048" s="21" t="s">
        <v>927</v>
      </c>
      <c r="T1048" s="1" t="s">
        <v>8797</v>
      </c>
    </row>
    <row r="1049" spans="1:20" x14ac:dyDescent="0.25">
      <c r="A1049" t="s">
        <v>8742</v>
      </c>
      <c r="B1049" t="s">
        <v>66</v>
      </c>
      <c r="C1049" t="s">
        <v>925</v>
      </c>
      <c r="D1049" t="s">
        <v>924</v>
      </c>
      <c r="E1049" s="2">
        <v>45272</v>
      </c>
      <c r="F1049">
        <v>2023</v>
      </c>
      <c r="G1049" t="s">
        <v>255</v>
      </c>
      <c r="H1049" t="s">
        <v>98</v>
      </c>
      <c r="I1049" t="s">
        <v>141</v>
      </c>
      <c r="M1049" t="s">
        <v>72</v>
      </c>
      <c r="N1049">
        <f>SUM(Table714[[#This Row],[Mitigation ($ million)]], Table714[[#This Row],[Adaptation ($ million)]])</f>
        <v>10</v>
      </c>
      <c r="O1049">
        <v>7.1</v>
      </c>
      <c r="P1049">
        <v>2.9</v>
      </c>
      <c r="S1049" s="21" t="s">
        <v>927</v>
      </c>
      <c r="T1049" s="1" t="s">
        <v>8797</v>
      </c>
    </row>
    <row r="1050" spans="1:20" x14ac:dyDescent="0.25">
      <c r="A1050" t="s">
        <v>8742</v>
      </c>
      <c r="B1050" t="s">
        <v>66</v>
      </c>
      <c r="C1050" t="s">
        <v>925</v>
      </c>
      <c r="D1050" t="s">
        <v>924</v>
      </c>
      <c r="E1050" s="2">
        <v>45272</v>
      </c>
      <c r="F1050">
        <v>2023</v>
      </c>
      <c r="G1050" t="s">
        <v>255</v>
      </c>
      <c r="H1050" t="s">
        <v>170</v>
      </c>
      <c r="I1050" t="s">
        <v>141</v>
      </c>
      <c r="M1050" t="s">
        <v>72</v>
      </c>
      <c r="N1050">
        <f>SUM(Table714[[#This Row],[Mitigation ($ million)]], Table714[[#This Row],[Adaptation ($ million)]])</f>
        <v>3.8</v>
      </c>
      <c r="O1050">
        <v>3.8</v>
      </c>
      <c r="S1050" s="21" t="s">
        <v>927</v>
      </c>
      <c r="T1050" s="1" t="s">
        <v>8797</v>
      </c>
    </row>
    <row r="1051" spans="1:20" x14ac:dyDescent="0.25">
      <c r="A1051" t="s">
        <v>8742</v>
      </c>
      <c r="B1051" t="s">
        <v>66</v>
      </c>
      <c r="C1051" t="s">
        <v>925</v>
      </c>
      <c r="D1051" t="s">
        <v>924</v>
      </c>
      <c r="E1051" s="2">
        <v>45272</v>
      </c>
      <c r="F1051">
        <v>2023</v>
      </c>
      <c r="G1051" t="s">
        <v>255</v>
      </c>
      <c r="H1051" t="s">
        <v>170</v>
      </c>
      <c r="I1051" t="s">
        <v>141</v>
      </c>
      <c r="M1051" t="s">
        <v>72</v>
      </c>
      <c r="N1051">
        <f>SUM(Table714[[#This Row],[Mitigation ($ million)]], Table714[[#This Row],[Adaptation ($ million)]])</f>
        <v>6.2</v>
      </c>
      <c r="O1051">
        <v>4.57</v>
      </c>
      <c r="P1051">
        <v>1.63</v>
      </c>
      <c r="S1051" s="21" t="s">
        <v>927</v>
      </c>
      <c r="T1051" s="1" t="s">
        <v>8797</v>
      </c>
    </row>
    <row r="1052" spans="1:20" x14ac:dyDescent="0.25">
      <c r="A1052" t="s">
        <v>8742</v>
      </c>
      <c r="B1052" t="s">
        <v>66</v>
      </c>
      <c r="C1052" t="s">
        <v>925</v>
      </c>
      <c r="D1052" t="s">
        <v>924</v>
      </c>
      <c r="E1052" s="2">
        <v>45272</v>
      </c>
      <c r="F1052">
        <v>2023</v>
      </c>
      <c r="G1052" t="s">
        <v>255</v>
      </c>
      <c r="H1052" t="s">
        <v>170</v>
      </c>
      <c r="I1052" t="s">
        <v>141</v>
      </c>
      <c r="M1052" t="s">
        <v>72</v>
      </c>
      <c r="N1052">
        <f>SUM(Table714[[#This Row],[Mitigation ($ million)]], Table714[[#This Row],[Adaptation ($ million)]])</f>
        <v>5</v>
      </c>
      <c r="O1052">
        <v>3</v>
      </c>
      <c r="P1052">
        <v>2</v>
      </c>
      <c r="S1052" s="21" t="s">
        <v>927</v>
      </c>
      <c r="T1052" s="1" t="s">
        <v>8797</v>
      </c>
    </row>
    <row r="1053" spans="1:20" x14ac:dyDescent="0.25">
      <c r="A1053" t="s">
        <v>8742</v>
      </c>
      <c r="B1053" t="s">
        <v>91</v>
      </c>
      <c r="C1053" t="s">
        <v>943</v>
      </c>
      <c r="D1053" t="s">
        <v>942</v>
      </c>
      <c r="E1053" s="2">
        <v>45272</v>
      </c>
      <c r="F1053">
        <v>2023</v>
      </c>
      <c r="G1053" t="s">
        <v>945</v>
      </c>
      <c r="H1053" t="s">
        <v>93</v>
      </c>
      <c r="I1053" t="s">
        <v>84</v>
      </c>
      <c r="J1053">
        <v>187.5</v>
      </c>
      <c r="M1053" t="s">
        <v>24</v>
      </c>
      <c r="N1053">
        <f>SUM(Table714[[#This Row],[Mitigation ($ million)]], Table714[[#This Row],[Adaptation ($ million)]])</f>
        <v>36.986457000000001</v>
      </c>
      <c r="O1053">
        <v>36.986457000000001</v>
      </c>
      <c r="S1053" s="21" t="s">
        <v>947</v>
      </c>
      <c r="T1053" s="1" t="s">
        <v>8797</v>
      </c>
    </row>
    <row r="1054" spans="1:20" x14ac:dyDescent="0.25">
      <c r="A1054" t="s">
        <v>8742</v>
      </c>
      <c r="B1054" t="s">
        <v>66</v>
      </c>
      <c r="C1054" t="s">
        <v>935</v>
      </c>
      <c r="D1054" t="s">
        <v>934</v>
      </c>
      <c r="E1054" s="2">
        <v>45272</v>
      </c>
      <c r="F1054">
        <v>2023</v>
      </c>
      <c r="G1054" t="s">
        <v>255</v>
      </c>
      <c r="H1054" t="s">
        <v>68</v>
      </c>
      <c r="I1054" t="s">
        <v>141</v>
      </c>
      <c r="J1054">
        <v>1</v>
      </c>
      <c r="M1054" t="s">
        <v>72</v>
      </c>
      <c r="N1054">
        <f>SUM(Table714[[#This Row],[Mitigation ($ million)]], Table714[[#This Row],[Adaptation ($ million)]])</f>
        <v>1</v>
      </c>
      <c r="O1054">
        <v>0.8</v>
      </c>
      <c r="P1054">
        <v>0.2</v>
      </c>
      <c r="S1054" s="21" t="s">
        <v>936</v>
      </c>
      <c r="T1054" s="1" t="s">
        <v>8797</v>
      </c>
    </row>
    <row r="1055" spans="1:20" x14ac:dyDescent="0.25">
      <c r="A1055" t="s">
        <v>8742</v>
      </c>
      <c r="B1055" t="s">
        <v>66</v>
      </c>
      <c r="C1055" t="s">
        <v>949</v>
      </c>
      <c r="D1055" t="s">
        <v>948</v>
      </c>
      <c r="E1055" s="2">
        <v>45272</v>
      </c>
      <c r="F1055">
        <v>2023</v>
      </c>
      <c r="G1055" t="s">
        <v>113</v>
      </c>
      <c r="H1055" t="s">
        <v>68</v>
      </c>
      <c r="I1055" t="s">
        <v>141</v>
      </c>
      <c r="J1055">
        <v>3.4</v>
      </c>
      <c r="M1055" t="s">
        <v>24</v>
      </c>
      <c r="N1055">
        <f>SUM(Table714[[#This Row],[Mitigation ($ million)]], Table714[[#This Row],[Adaptation ($ million)]])</f>
        <v>1</v>
      </c>
      <c r="O1055">
        <v>1</v>
      </c>
      <c r="S1055" s="21" t="s">
        <v>950</v>
      </c>
      <c r="T1055" s="1" t="s">
        <v>8797</v>
      </c>
    </row>
    <row r="1056" spans="1:20" x14ac:dyDescent="0.25">
      <c r="A1056" t="s">
        <v>8742</v>
      </c>
      <c r="B1056" t="s">
        <v>66</v>
      </c>
      <c r="C1056" t="s">
        <v>949</v>
      </c>
      <c r="D1056" t="s">
        <v>948</v>
      </c>
      <c r="E1056" s="2">
        <v>45272</v>
      </c>
      <c r="F1056">
        <v>2023</v>
      </c>
      <c r="G1056" t="s">
        <v>113</v>
      </c>
      <c r="H1056" t="s">
        <v>107</v>
      </c>
      <c r="I1056" t="s">
        <v>141</v>
      </c>
      <c r="M1056" t="s">
        <v>24</v>
      </c>
      <c r="N1056">
        <f>SUM(Table714[[#This Row],[Mitigation ($ million)]], Table714[[#This Row],[Adaptation ($ million)]])</f>
        <v>1</v>
      </c>
      <c r="O1056">
        <v>1</v>
      </c>
      <c r="S1056" s="21" t="s">
        <v>950</v>
      </c>
      <c r="T1056" s="1" t="s">
        <v>8797</v>
      </c>
    </row>
    <row r="1057" spans="1:20" x14ac:dyDescent="0.25">
      <c r="A1057" t="s">
        <v>8742</v>
      </c>
      <c r="B1057" t="s">
        <v>66</v>
      </c>
      <c r="C1057" t="s">
        <v>949</v>
      </c>
      <c r="D1057" t="s">
        <v>948</v>
      </c>
      <c r="E1057" s="2">
        <v>45272</v>
      </c>
      <c r="F1057">
        <v>2023</v>
      </c>
      <c r="G1057" t="s">
        <v>113</v>
      </c>
      <c r="H1057" t="s">
        <v>107</v>
      </c>
      <c r="I1057" t="s">
        <v>141</v>
      </c>
      <c r="M1057" t="s">
        <v>24</v>
      </c>
      <c r="N1057">
        <f>SUM(Table714[[#This Row],[Mitigation ($ million)]], Table714[[#This Row],[Adaptation ($ million)]])</f>
        <v>1</v>
      </c>
      <c r="O1057">
        <v>1</v>
      </c>
      <c r="S1057" s="21" t="s">
        <v>950</v>
      </c>
      <c r="T1057" s="1" t="s">
        <v>8797</v>
      </c>
    </row>
    <row r="1058" spans="1:20" x14ac:dyDescent="0.25">
      <c r="A1058" t="s">
        <v>8742</v>
      </c>
      <c r="B1058" t="s">
        <v>66</v>
      </c>
      <c r="C1058" t="s">
        <v>949</v>
      </c>
      <c r="D1058" t="s">
        <v>948</v>
      </c>
      <c r="E1058" s="2">
        <v>45272</v>
      </c>
      <c r="F1058">
        <v>2023</v>
      </c>
      <c r="G1058" t="s">
        <v>113</v>
      </c>
      <c r="H1058" t="s">
        <v>107</v>
      </c>
      <c r="I1058" t="s">
        <v>141</v>
      </c>
      <c r="M1058" t="s">
        <v>24</v>
      </c>
      <c r="N1058">
        <f>SUM(Table714[[#This Row],[Mitigation ($ million)]], Table714[[#This Row],[Adaptation ($ million)]])</f>
        <v>0.2</v>
      </c>
      <c r="O1058">
        <v>0.2</v>
      </c>
      <c r="S1058" s="21" t="s">
        <v>950</v>
      </c>
      <c r="T1058" s="1" t="s">
        <v>8797</v>
      </c>
    </row>
    <row r="1059" spans="1:20" x14ac:dyDescent="0.25">
      <c r="A1059" t="s">
        <v>8742</v>
      </c>
      <c r="B1059" t="s">
        <v>66</v>
      </c>
      <c r="C1059" t="s">
        <v>949</v>
      </c>
      <c r="D1059" t="s">
        <v>948</v>
      </c>
      <c r="E1059" s="2">
        <v>45272</v>
      </c>
      <c r="F1059">
        <v>2023</v>
      </c>
      <c r="G1059" t="s">
        <v>113</v>
      </c>
      <c r="H1059" t="s">
        <v>107</v>
      </c>
      <c r="I1059" t="s">
        <v>141</v>
      </c>
      <c r="M1059" t="s">
        <v>24</v>
      </c>
      <c r="N1059">
        <f>SUM(Table714[[#This Row],[Mitigation ($ million)]], Table714[[#This Row],[Adaptation ($ million)]])</f>
        <v>0.2</v>
      </c>
      <c r="O1059">
        <v>0.2</v>
      </c>
      <c r="S1059" s="21" t="s">
        <v>950</v>
      </c>
      <c r="T1059" s="1" t="s">
        <v>8797</v>
      </c>
    </row>
    <row r="1060" spans="1:20" x14ac:dyDescent="0.25">
      <c r="A1060" t="s">
        <v>8742</v>
      </c>
      <c r="B1060" t="s">
        <v>66</v>
      </c>
      <c r="C1060" t="s">
        <v>953</v>
      </c>
      <c r="D1060" t="s">
        <v>952</v>
      </c>
      <c r="E1060" s="2">
        <v>45272</v>
      </c>
      <c r="F1060">
        <v>2023</v>
      </c>
      <c r="G1060" t="s">
        <v>104</v>
      </c>
      <c r="H1060" t="s">
        <v>68</v>
      </c>
      <c r="I1060" t="s">
        <v>132</v>
      </c>
      <c r="J1060">
        <v>1</v>
      </c>
      <c r="M1060" t="s">
        <v>24</v>
      </c>
      <c r="N1060">
        <f>SUM(Table714[[#This Row],[Mitigation ($ million)]], Table714[[#This Row],[Adaptation ($ million)]])</f>
        <v>1</v>
      </c>
      <c r="O1060">
        <v>1</v>
      </c>
      <c r="S1060" s="21" t="s">
        <v>954</v>
      </c>
      <c r="T1060" s="1" t="s">
        <v>8797</v>
      </c>
    </row>
    <row r="1061" spans="1:20" x14ac:dyDescent="0.25">
      <c r="A1061" t="s">
        <v>8742</v>
      </c>
      <c r="B1061" t="s">
        <v>66</v>
      </c>
      <c r="C1061" t="s">
        <v>961</v>
      </c>
      <c r="D1061" t="s">
        <v>960</v>
      </c>
      <c r="E1061" s="2">
        <v>45273</v>
      </c>
      <c r="F1061">
        <v>2023</v>
      </c>
      <c r="G1061" t="s">
        <v>88</v>
      </c>
      <c r="H1061" t="s">
        <v>93</v>
      </c>
      <c r="I1061" t="s">
        <v>71</v>
      </c>
      <c r="J1061">
        <v>254</v>
      </c>
      <c r="M1061" t="s">
        <v>72</v>
      </c>
      <c r="N1061">
        <f>SUM(Table714[[#This Row],[Mitigation ($ million)]], Table714[[#This Row],[Adaptation ($ million)]])</f>
        <v>121.55</v>
      </c>
      <c r="O1061">
        <v>78.69</v>
      </c>
      <c r="P1061">
        <v>42.86</v>
      </c>
      <c r="S1061" s="21" t="s">
        <v>963</v>
      </c>
      <c r="T1061" s="1" t="s">
        <v>8797</v>
      </c>
    </row>
    <row r="1062" spans="1:20" x14ac:dyDescent="0.25">
      <c r="A1062" t="s">
        <v>8742</v>
      </c>
      <c r="B1062" t="s">
        <v>66</v>
      </c>
      <c r="C1062" t="s">
        <v>956</v>
      </c>
      <c r="D1062" t="s">
        <v>955</v>
      </c>
      <c r="E1062" s="2">
        <v>45273</v>
      </c>
      <c r="F1062">
        <v>2023</v>
      </c>
      <c r="G1062" t="s">
        <v>525</v>
      </c>
      <c r="H1062" t="s">
        <v>93</v>
      </c>
      <c r="I1062" t="s">
        <v>117</v>
      </c>
      <c r="J1062">
        <v>52.37</v>
      </c>
      <c r="M1062" t="s">
        <v>72</v>
      </c>
      <c r="N1062">
        <f>SUM(Table714[[#This Row],[Mitigation ($ million)]], Table714[[#This Row],[Adaptation ($ million)]])</f>
        <v>13.2</v>
      </c>
      <c r="O1062">
        <v>7.1</v>
      </c>
      <c r="P1062">
        <v>6.1</v>
      </c>
      <c r="S1062" s="21" t="s">
        <v>958</v>
      </c>
      <c r="T1062" s="1" t="s">
        <v>8797</v>
      </c>
    </row>
    <row r="1063" spans="1:20" x14ac:dyDescent="0.25">
      <c r="A1063" t="s">
        <v>8742</v>
      </c>
      <c r="B1063" t="s">
        <v>66</v>
      </c>
      <c r="C1063" t="s">
        <v>956</v>
      </c>
      <c r="D1063" t="s">
        <v>955</v>
      </c>
      <c r="E1063" s="2">
        <v>45273</v>
      </c>
      <c r="F1063">
        <v>2023</v>
      </c>
      <c r="G1063" t="s">
        <v>525</v>
      </c>
      <c r="H1063" t="s">
        <v>150</v>
      </c>
      <c r="I1063" t="s">
        <v>117</v>
      </c>
      <c r="M1063" t="s">
        <v>72</v>
      </c>
      <c r="N1063">
        <f>SUM(Table714[[#This Row],[Mitigation ($ million)]], Table714[[#This Row],[Adaptation ($ million)]])</f>
        <v>13.2</v>
      </c>
      <c r="O1063">
        <v>7.1</v>
      </c>
      <c r="P1063">
        <v>6.1</v>
      </c>
      <c r="S1063" s="21" t="s">
        <v>958</v>
      </c>
      <c r="T1063" s="1" t="s">
        <v>8797</v>
      </c>
    </row>
    <row r="1064" spans="1:20" x14ac:dyDescent="0.25">
      <c r="A1064" t="s">
        <v>8742</v>
      </c>
      <c r="B1064" t="s">
        <v>66</v>
      </c>
      <c r="C1064" t="s">
        <v>965</v>
      </c>
      <c r="D1064" t="s">
        <v>964</v>
      </c>
      <c r="E1064" s="2">
        <v>45273</v>
      </c>
      <c r="F1064">
        <v>2023</v>
      </c>
      <c r="G1064" t="s">
        <v>88</v>
      </c>
      <c r="H1064" t="s">
        <v>93</v>
      </c>
      <c r="I1064" t="s">
        <v>141</v>
      </c>
      <c r="J1064">
        <v>252</v>
      </c>
      <c r="M1064" t="s">
        <v>72</v>
      </c>
      <c r="N1064">
        <f>SUM(Table714[[#This Row],[Mitigation ($ million)]], Table714[[#This Row],[Adaptation ($ million)]])</f>
        <v>157.68</v>
      </c>
      <c r="O1064">
        <v>77.03</v>
      </c>
      <c r="P1064">
        <v>80.650000000000006</v>
      </c>
      <c r="S1064" s="21" t="s">
        <v>967</v>
      </c>
      <c r="T1064" s="1" t="s">
        <v>8797</v>
      </c>
    </row>
    <row r="1065" spans="1:20" x14ac:dyDescent="0.25">
      <c r="A1065" t="s">
        <v>8742</v>
      </c>
      <c r="B1065" t="s">
        <v>66</v>
      </c>
      <c r="C1065" t="s">
        <v>965</v>
      </c>
      <c r="D1065" t="s">
        <v>964</v>
      </c>
      <c r="E1065" s="2">
        <v>45273</v>
      </c>
      <c r="F1065">
        <v>2023</v>
      </c>
      <c r="G1065" t="s">
        <v>88</v>
      </c>
      <c r="H1065" t="s">
        <v>170</v>
      </c>
      <c r="I1065" t="s">
        <v>141</v>
      </c>
      <c r="M1065" t="s">
        <v>72</v>
      </c>
      <c r="N1065">
        <f>SUM(Table714[[#This Row],[Mitigation ($ million)]], Table714[[#This Row],[Adaptation ($ million)]])</f>
        <v>2</v>
      </c>
      <c r="O1065">
        <v>1.8</v>
      </c>
      <c r="P1065">
        <v>0.2</v>
      </c>
      <c r="S1065" s="21" t="s">
        <v>967</v>
      </c>
      <c r="T1065" s="1" t="s">
        <v>8797</v>
      </c>
    </row>
    <row r="1066" spans="1:20" x14ac:dyDescent="0.25">
      <c r="A1066" t="s">
        <v>8742</v>
      </c>
      <c r="B1066" t="s">
        <v>91</v>
      </c>
      <c r="C1066" t="s">
        <v>974</v>
      </c>
      <c r="D1066" t="s">
        <v>973</v>
      </c>
      <c r="E1066" s="2">
        <v>45273</v>
      </c>
      <c r="F1066">
        <v>2023</v>
      </c>
      <c r="G1066" t="s">
        <v>122</v>
      </c>
      <c r="H1066" t="s">
        <v>93</v>
      </c>
      <c r="I1066" t="s">
        <v>141</v>
      </c>
      <c r="J1066">
        <v>200</v>
      </c>
      <c r="M1066" t="s">
        <v>24</v>
      </c>
      <c r="N1066">
        <f>SUM(Table714[[#This Row],[Mitigation ($ million)]], Table714[[#This Row],[Adaptation ($ million)]])</f>
        <v>99.036643560000002</v>
      </c>
      <c r="O1066">
        <v>99.036643560000002</v>
      </c>
      <c r="S1066" s="21" t="s">
        <v>976</v>
      </c>
      <c r="T1066" s="1" t="s">
        <v>8797</v>
      </c>
    </row>
    <row r="1067" spans="1:20" x14ac:dyDescent="0.25">
      <c r="A1067" t="s">
        <v>8742</v>
      </c>
      <c r="B1067" t="s">
        <v>91</v>
      </c>
      <c r="C1067" t="s">
        <v>974</v>
      </c>
      <c r="D1067" t="s">
        <v>973</v>
      </c>
      <c r="E1067" s="2">
        <v>45273</v>
      </c>
      <c r="F1067">
        <v>2023</v>
      </c>
      <c r="G1067" t="s">
        <v>122</v>
      </c>
      <c r="H1067" t="s">
        <v>318</v>
      </c>
      <c r="I1067" t="s">
        <v>141</v>
      </c>
      <c r="M1067" t="s">
        <v>24</v>
      </c>
      <c r="N1067">
        <f>SUM(Table714[[#This Row],[Mitigation ($ million)]], Table714[[#This Row],[Adaptation ($ million)]])</f>
        <v>18.006662469999998</v>
      </c>
      <c r="O1067">
        <v>18.006662469999998</v>
      </c>
      <c r="S1067" s="21" t="s">
        <v>976</v>
      </c>
      <c r="T1067" s="1" t="s">
        <v>8797</v>
      </c>
    </row>
    <row r="1068" spans="1:20" x14ac:dyDescent="0.25">
      <c r="A1068" t="s">
        <v>8742</v>
      </c>
      <c r="B1068" t="s">
        <v>66</v>
      </c>
      <c r="C1068" t="s">
        <v>979</v>
      </c>
      <c r="D1068" t="s">
        <v>978</v>
      </c>
      <c r="E1068" s="2">
        <v>45273</v>
      </c>
      <c r="F1068">
        <v>2023</v>
      </c>
      <c r="G1068" t="s">
        <v>190</v>
      </c>
      <c r="H1068" t="s">
        <v>68</v>
      </c>
      <c r="I1068" t="s">
        <v>117</v>
      </c>
      <c r="J1068">
        <v>4.8</v>
      </c>
      <c r="M1068" t="s">
        <v>72</v>
      </c>
      <c r="N1068">
        <f>SUM(Table714[[#This Row],[Mitigation ($ million)]], Table714[[#This Row],[Adaptation ($ million)]])</f>
        <v>1</v>
      </c>
      <c r="O1068">
        <v>0.5</v>
      </c>
      <c r="P1068">
        <v>0.5</v>
      </c>
      <c r="S1068" s="21" t="s">
        <v>980</v>
      </c>
      <c r="T1068" s="1" t="s">
        <v>8797</v>
      </c>
    </row>
    <row r="1069" spans="1:20" x14ac:dyDescent="0.25">
      <c r="A1069" t="s">
        <v>8742</v>
      </c>
      <c r="B1069" t="s">
        <v>66</v>
      </c>
      <c r="C1069" t="s">
        <v>979</v>
      </c>
      <c r="D1069" t="s">
        <v>978</v>
      </c>
      <c r="E1069" s="2">
        <v>45273</v>
      </c>
      <c r="F1069">
        <v>2023</v>
      </c>
      <c r="G1069" t="s">
        <v>190</v>
      </c>
      <c r="H1069" t="s">
        <v>68</v>
      </c>
      <c r="I1069" t="s">
        <v>117</v>
      </c>
      <c r="M1069" t="s">
        <v>72</v>
      </c>
      <c r="N1069">
        <f>SUM(Table714[[#This Row],[Mitigation ($ million)]], Table714[[#This Row],[Adaptation ($ million)]])</f>
        <v>0.8</v>
      </c>
      <c r="O1069">
        <v>0.4</v>
      </c>
      <c r="P1069">
        <v>0.4</v>
      </c>
      <c r="S1069" s="21" t="s">
        <v>980</v>
      </c>
      <c r="T1069" s="1" t="s">
        <v>8797</v>
      </c>
    </row>
    <row r="1070" spans="1:20" x14ac:dyDescent="0.25">
      <c r="A1070" t="s">
        <v>8742</v>
      </c>
      <c r="B1070" t="s">
        <v>66</v>
      </c>
      <c r="C1070" t="s">
        <v>979</v>
      </c>
      <c r="D1070" t="s">
        <v>978</v>
      </c>
      <c r="E1070" s="2">
        <v>45273</v>
      </c>
      <c r="F1070">
        <v>2023</v>
      </c>
      <c r="G1070" t="s">
        <v>190</v>
      </c>
      <c r="H1070" t="s">
        <v>68</v>
      </c>
      <c r="I1070" t="s">
        <v>117</v>
      </c>
      <c r="M1070" t="s">
        <v>72</v>
      </c>
      <c r="N1070">
        <f>SUM(Table714[[#This Row],[Mitigation ($ million)]], Table714[[#This Row],[Adaptation ($ million)]])</f>
        <v>1</v>
      </c>
      <c r="O1070">
        <v>1</v>
      </c>
      <c r="S1070" s="21" t="s">
        <v>980</v>
      </c>
      <c r="T1070" s="1" t="s">
        <v>8797</v>
      </c>
    </row>
    <row r="1071" spans="1:20" x14ac:dyDescent="0.25">
      <c r="A1071" t="s">
        <v>8742</v>
      </c>
      <c r="B1071" t="s">
        <v>66</v>
      </c>
      <c r="C1071" t="s">
        <v>979</v>
      </c>
      <c r="D1071" t="s">
        <v>978</v>
      </c>
      <c r="E1071" s="2">
        <v>45273</v>
      </c>
      <c r="F1071">
        <v>2023</v>
      </c>
      <c r="G1071" t="s">
        <v>190</v>
      </c>
      <c r="H1071" t="s">
        <v>68</v>
      </c>
      <c r="I1071" t="s">
        <v>117</v>
      </c>
      <c r="M1071" t="s">
        <v>72</v>
      </c>
      <c r="N1071">
        <f>SUM(Table714[[#This Row],[Mitigation ($ million)]], Table714[[#This Row],[Adaptation ($ million)]])</f>
        <v>0.3</v>
      </c>
      <c r="P1071">
        <v>0.3</v>
      </c>
      <c r="S1071" s="21" t="s">
        <v>980</v>
      </c>
      <c r="T1071" s="1" t="s">
        <v>8797</v>
      </c>
    </row>
    <row r="1072" spans="1:20" x14ac:dyDescent="0.25">
      <c r="A1072" t="s">
        <v>8742</v>
      </c>
      <c r="B1072" t="s">
        <v>66</v>
      </c>
      <c r="C1072" t="s">
        <v>979</v>
      </c>
      <c r="D1072" t="s">
        <v>978</v>
      </c>
      <c r="E1072" s="2">
        <v>45273</v>
      </c>
      <c r="F1072">
        <v>2023</v>
      </c>
      <c r="G1072" t="s">
        <v>190</v>
      </c>
      <c r="H1072" t="s">
        <v>68</v>
      </c>
      <c r="I1072" t="s">
        <v>117</v>
      </c>
      <c r="M1072" t="s">
        <v>72</v>
      </c>
      <c r="N1072">
        <f>SUM(Table714[[#This Row],[Mitigation ($ million)]], Table714[[#This Row],[Adaptation ($ million)]])</f>
        <v>0.5</v>
      </c>
      <c r="O1072">
        <v>0.25</v>
      </c>
      <c r="P1072">
        <v>0.25</v>
      </c>
      <c r="S1072" s="21" t="s">
        <v>980</v>
      </c>
      <c r="T1072" s="1" t="s">
        <v>8797</v>
      </c>
    </row>
    <row r="1073" spans="1:20" x14ac:dyDescent="0.25">
      <c r="A1073" t="s">
        <v>8742</v>
      </c>
      <c r="B1073" t="s">
        <v>66</v>
      </c>
      <c r="C1073" t="s">
        <v>979</v>
      </c>
      <c r="D1073" t="s">
        <v>978</v>
      </c>
      <c r="E1073" s="2">
        <v>45273</v>
      </c>
      <c r="F1073">
        <v>2023</v>
      </c>
      <c r="G1073" t="s">
        <v>190</v>
      </c>
      <c r="H1073" t="s">
        <v>68</v>
      </c>
      <c r="I1073" t="s">
        <v>117</v>
      </c>
      <c r="M1073" t="s">
        <v>72</v>
      </c>
      <c r="N1073">
        <f>SUM(Table714[[#This Row],[Mitigation ($ million)]], Table714[[#This Row],[Adaptation ($ million)]])</f>
        <v>0.5</v>
      </c>
      <c r="P1073">
        <v>0.5</v>
      </c>
      <c r="S1073" s="21" t="s">
        <v>980</v>
      </c>
      <c r="T1073" s="1" t="s">
        <v>8797</v>
      </c>
    </row>
    <row r="1074" spans="1:20" x14ac:dyDescent="0.25">
      <c r="A1074" t="s">
        <v>8742</v>
      </c>
      <c r="B1074" t="s">
        <v>91</v>
      </c>
      <c r="C1074" t="s">
        <v>970</v>
      </c>
      <c r="D1074" t="s">
        <v>969</v>
      </c>
      <c r="E1074" s="2">
        <v>45273</v>
      </c>
      <c r="F1074">
        <v>2023</v>
      </c>
      <c r="G1074" t="s">
        <v>88</v>
      </c>
      <c r="H1074" t="s">
        <v>138</v>
      </c>
      <c r="I1074" t="s">
        <v>128</v>
      </c>
      <c r="J1074">
        <v>4</v>
      </c>
      <c r="M1074" t="s">
        <v>24</v>
      </c>
      <c r="N1074">
        <f>SUM(Table714[[#This Row],[Mitigation ($ million)]], Table714[[#This Row],[Adaptation ($ million)]])</f>
        <v>2.4026700000000001</v>
      </c>
      <c r="O1074">
        <v>2.4026700000000001</v>
      </c>
      <c r="S1074" s="21" t="s">
        <v>972</v>
      </c>
      <c r="T1074" s="1" t="s">
        <v>8797</v>
      </c>
    </row>
    <row r="1075" spans="1:20" x14ac:dyDescent="0.25">
      <c r="A1075" t="s">
        <v>8742</v>
      </c>
      <c r="B1075" t="s">
        <v>66</v>
      </c>
      <c r="C1075" t="s">
        <v>999</v>
      </c>
      <c r="D1075" t="s">
        <v>998</v>
      </c>
      <c r="E1075" s="2">
        <v>45274</v>
      </c>
      <c r="F1075">
        <v>2023</v>
      </c>
      <c r="G1075" t="s">
        <v>1001</v>
      </c>
      <c r="H1075" t="s">
        <v>150</v>
      </c>
      <c r="I1075" t="s">
        <v>84</v>
      </c>
      <c r="J1075">
        <v>32</v>
      </c>
      <c r="M1075" t="s">
        <v>25</v>
      </c>
      <c r="N1075">
        <f>SUM(Table714[[#This Row],[Mitigation ($ million)]], Table714[[#This Row],[Adaptation ($ million)]])</f>
        <v>2.3250000000000002</v>
      </c>
      <c r="P1075">
        <v>2.3250000000000002</v>
      </c>
      <c r="S1075" s="21" t="s">
        <v>1003</v>
      </c>
      <c r="T1075" s="1" t="s">
        <v>8797</v>
      </c>
    </row>
    <row r="1076" spans="1:20" x14ac:dyDescent="0.25">
      <c r="A1076" t="s">
        <v>8742</v>
      </c>
      <c r="B1076" t="s">
        <v>66</v>
      </c>
      <c r="C1076" t="s">
        <v>999</v>
      </c>
      <c r="D1076" t="s">
        <v>998</v>
      </c>
      <c r="E1076" s="2">
        <v>45274</v>
      </c>
      <c r="F1076">
        <v>2023</v>
      </c>
      <c r="G1076" t="s">
        <v>1001</v>
      </c>
      <c r="H1076" t="s">
        <v>170</v>
      </c>
      <c r="I1076" t="s">
        <v>84</v>
      </c>
      <c r="M1076" t="s">
        <v>25</v>
      </c>
      <c r="N1076">
        <f>SUM(Table714[[#This Row],[Mitigation ($ million)]], Table714[[#This Row],[Adaptation ($ million)]])</f>
        <v>2.3250000000000002</v>
      </c>
      <c r="P1076">
        <v>2.3250000000000002</v>
      </c>
      <c r="S1076" s="21" t="s">
        <v>1003</v>
      </c>
      <c r="T1076" s="1" t="s">
        <v>8797</v>
      </c>
    </row>
    <row r="1077" spans="1:20" x14ac:dyDescent="0.25">
      <c r="A1077" t="s">
        <v>8742</v>
      </c>
      <c r="B1077" t="s">
        <v>66</v>
      </c>
      <c r="C1077" t="s">
        <v>1006</v>
      </c>
      <c r="D1077" t="s">
        <v>1005</v>
      </c>
      <c r="E1077" s="2">
        <v>45274</v>
      </c>
      <c r="F1077">
        <v>2023</v>
      </c>
      <c r="G1077" t="s">
        <v>1001</v>
      </c>
      <c r="H1077" t="s">
        <v>150</v>
      </c>
      <c r="I1077" t="s">
        <v>141</v>
      </c>
      <c r="J1077">
        <v>8.5</v>
      </c>
      <c r="M1077" t="s">
        <v>72</v>
      </c>
      <c r="N1077">
        <f>SUM(Table714[[#This Row],[Mitigation ($ million)]], Table714[[#This Row],[Adaptation ($ million)]])</f>
        <v>2</v>
      </c>
      <c r="P1077">
        <v>2</v>
      </c>
      <c r="S1077" s="21" t="s">
        <v>1009</v>
      </c>
      <c r="T1077" s="1" t="s">
        <v>8797</v>
      </c>
    </row>
    <row r="1078" spans="1:20" x14ac:dyDescent="0.25">
      <c r="A1078" t="s">
        <v>8742</v>
      </c>
      <c r="B1078" t="s">
        <v>66</v>
      </c>
      <c r="C1078" t="s">
        <v>1006</v>
      </c>
      <c r="D1078" t="s">
        <v>1005</v>
      </c>
      <c r="E1078" s="2">
        <v>45274</v>
      </c>
      <c r="F1078">
        <v>2023</v>
      </c>
      <c r="G1078" t="s">
        <v>1001</v>
      </c>
      <c r="H1078" t="s">
        <v>170</v>
      </c>
      <c r="I1078" t="s">
        <v>141</v>
      </c>
      <c r="M1078" t="s">
        <v>72</v>
      </c>
      <c r="N1078">
        <f>SUM(Table714[[#This Row],[Mitigation ($ million)]], Table714[[#This Row],[Adaptation ($ million)]])</f>
        <v>0.5</v>
      </c>
      <c r="P1078">
        <v>0.5</v>
      </c>
      <c r="S1078" s="21" t="s">
        <v>1009</v>
      </c>
      <c r="T1078" s="1" t="s">
        <v>8797</v>
      </c>
    </row>
    <row r="1079" spans="1:20" x14ac:dyDescent="0.25">
      <c r="A1079" t="s">
        <v>8742</v>
      </c>
      <c r="B1079" t="s">
        <v>66</v>
      </c>
      <c r="C1079" t="s">
        <v>1006</v>
      </c>
      <c r="D1079" t="s">
        <v>1005</v>
      </c>
      <c r="E1079" s="2">
        <v>45274</v>
      </c>
      <c r="F1079">
        <v>2023</v>
      </c>
      <c r="G1079" t="s">
        <v>1001</v>
      </c>
      <c r="H1079" t="s">
        <v>170</v>
      </c>
      <c r="I1079" t="s">
        <v>117</v>
      </c>
      <c r="M1079" t="s">
        <v>72</v>
      </c>
      <c r="N1079">
        <f>SUM(Table714[[#This Row],[Mitigation ($ million)]], Table714[[#This Row],[Adaptation ($ million)]])</f>
        <v>0.3</v>
      </c>
      <c r="P1079">
        <v>0.3</v>
      </c>
      <c r="S1079" s="21" t="s">
        <v>1009</v>
      </c>
      <c r="T1079" s="1" t="s">
        <v>8797</v>
      </c>
    </row>
    <row r="1080" spans="1:20" x14ac:dyDescent="0.25">
      <c r="A1080" t="s">
        <v>8742</v>
      </c>
      <c r="B1080" t="s">
        <v>66</v>
      </c>
      <c r="C1080" t="s">
        <v>1006</v>
      </c>
      <c r="D1080" t="s">
        <v>1005</v>
      </c>
      <c r="E1080" s="2">
        <v>45274</v>
      </c>
      <c r="F1080">
        <v>2023</v>
      </c>
      <c r="G1080" t="s">
        <v>1001</v>
      </c>
      <c r="H1080" t="s">
        <v>170</v>
      </c>
      <c r="I1080" t="s">
        <v>141</v>
      </c>
      <c r="M1080" t="s">
        <v>72</v>
      </c>
      <c r="N1080">
        <f>SUM(Table714[[#This Row],[Mitigation ($ million)]], Table714[[#This Row],[Adaptation ($ million)]])</f>
        <v>3</v>
      </c>
      <c r="O1080">
        <v>3</v>
      </c>
      <c r="S1080" s="21" t="s">
        <v>1009</v>
      </c>
      <c r="T1080" s="1" t="s">
        <v>8797</v>
      </c>
    </row>
    <row r="1081" spans="1:20" x14ac:dyDescent="0.25">
      <c r="A1081" t="s">
        <v>8742</v>
      </c>
      <c r="B1081" t="s">
        <v>66</v>
      </c>
      <c r="C1081" t="s">
        <v>1006</v>
      </c>
      <c r="D1081" t="s">
        <v>1005</v>
      </c>
      <c r="E1081" s="2">
        <v>45274</v>
      </c>
      <c r="F1081">
        <v>2023</v>
      </c>
      <c r="G1081" t="s">
        <v>1001</v>
      </c>
      <c r="H1081" t="s">
        <v>170</v>
      </c>
      <c r="I1081" t="s">
        <v>84</v>
      </c>
      <c r="M1081" t="s">
        <v>72</v>
      </c>
      <c r="N1081">
        <f>SUM(Table714[[#This Row],[Mitigation ($ million)]], Table714[[#This Row],[Adaptation ($ million)]])</f>
        <v>0.3</v>
      </c>
      <c r="P1081">
        <v>0.3</v>
      </c>
      <c r="S1081" s="21" t="s">
        <v>1009</v>
      </c>
      <c r="T1081" s="1" t="s">
        <v>8797</v>
      </c>
    </row>
    <row r="1082" spans="1:20" x14ac:dyDescent="0.25">
      <c r="A1082" t="s">
        <v>8742</v>
      </c>
      <c r="B1082" t="s">
        <v>66</v>
      </c>
      <c r="C1082" t="s">
        <v>1006</v>
      </c>
      <c r="D1082" t="s">
        <v>1005</v>
      </c>
      <c r="E1082" s="2">
        <v>45274</v>
      </c>
      <c r="F1082">
        <v>2023</v>
      </c>
      <c r="G1082" t="s">
        <v>1001</v>
      </c>
      <c r="H1082" t="s">
        <v>170</v>
      </c>
      <c r="I1082" t="s">
        <v>141</v>
      </c>
      <c r="M1082" t="s">
        <v>72</v>
      </c>
      <c r="N1082">
        <f>SUM(Table714[[#This Row],[Mitigation ($ million)]], Table714[[#This Row],[Adaptation ($ million)]])</f>
        <v>0.6</v>
      </c>
      <c r="P1082">
        <v>0.6</v>
      </c>
      <c r="S1082" s="21" t="s">
        <v>1009</v>
      </c>
      <c r="T1082" s="1" t="s">
        <v>8797</v>
      </c>
    </row>
    <row r="1083" spans="1:20" x14ac:dyDescent="0.25">
      <c r="A1083" t="s">
        <v>8742</v>
      </c>
      <c r="B1083" t="s">
        <v>66</v>
      </c>
      <c r="C1083" t="s">
        <v>1006</v>
      </c>
      <c r="D1083" t="s">
        <v>1005</v>
      </c>
      <c r="E1083" s="2">
        <v>45274</v>
      </c>
      <c r="F1083">
        <v>2023</v>
      </c>
      <c r="G1083" t="s">
        <v>1001</v>
      </c>
      <c r="H1083" t="s">
        <v>170</v>
      </c>
      <c r="I1083" t="s">
        <v>117</v>
      </c>
      <c r="M1083" t="s">
        <v>72</v>
      </c>
      <c r="N1083">
        <f>SUM(Table714[[#This Row],[Mitigation ($ million)]], Table714[[#This Row],[Adaptation ($ million)]])</f>
        <v>1.1000000000000001</v>
      </c>
      <c r="P1083">
        <v>1.1000000000000001</v>
      </c>
      <c r="S1083" s="21" t="s">
        <v>1009</v>
      </c>
      <c r="T1083" s="1" t="s">
        <v>8797</v>
      </c>
    </row>
    <row r="1084" spans="1:20" x14ac:dyDescent="0.25">
      <c r="A1084" t="s">
        <v>8742</v>
      </c>
      <c r="B1084" t="s">
        <v>66</v>
      </c>
      <c r="C1084" t="s">
        <v>987</v>
      </c>
      <c r="D1084" t="s">
        <v>986</v>
      </c>
      <c r="E1084" s="2">
        <v>45274</v>
      </c>
      <c r="F1084">
        <v>2023</v>
      </c>
      <c r="G1084" t="s">
        <v>113</v>
      </c>
      <c r="H1084" t="s">
        <v>93</v>
      </c>
      <c r="I1084" t="s">
        <v>117</v>
      </c>
      <c r="J1084">
        <v>320.9242855</v>
      </c>
      <c r="M1084" t="s">
        <v>25</v>
      </c>
      <c r="N1084">
        <f>SUM(Table714[[#This Row],[Mitigation ($ million)]], Table714[[#This Row],[Adaptation ($ million)]])</f>
        <v>240</v>
      </c>
      <c r="P1084">
        <v>240</v>
      </c>
      <c r="S1084" s="21" t="s">
        <v>990</v>
      </c>
      <c r="T1084" s="1" t="s">
        <v>8797</v>
      </c>
    </row>
    <row r="1085" spans="1:20" x14ac:dyDescent="0.25">
      <c r="A1085" t="s">
        <v>8742</v>
      </c>
      <c r="B1085" t="s">
        <v>66</v>
      </c>
      <c r="C1085" t="s">
        <v>987</v>
      </c>
      <c r="D1085" t="s">
        <v>986</v>
      </c>
      <c r="E1085" s="2">
        <v>45274</v>
      </c>
      <c r="F1085">
        <v>2023</v>
      </c>
      <c r="G1085" t="s">
        <v>113</v>
      </c>
      <c r="H1085" t="s">
        <v>98</v>
      </c>
      <c r="I1085" t="s">
        <v>117</v>
      </c>
      <c r="M1085" t="s">
        <v>25</v>
      </c>
      <c r="N1085">
        <f>SUM(Table714[[#This Row],[Mitigation ($ million)]], Table714[[#This Row],[Adaptation ($ million)]])</f>
        <v>10</v>
      </c>
      <c r="P1085">
        <v>10</v>
      </c>
      <c r="S1085" s="21" t="s">
        <v>990</v>
      </c>
      <c r="T1085" s="1" t="s">
        <v>8797</v>
      </c>
    </row>
    <row r="1086" spans="1:20" x14ac:dyDescent="0.25">
      <c r="A1086" t="s">
        <v>8742</v>
      </c>
      <c r="B1086" t="s">
        <v>66</v>
      </c>
      <c r="C1086" t="s">
        <v>993</v>
      </c>
      <c r="D1086" t="s">
        <v>992</v>
      </c>
      <c r="E1086" s="2">
        <v>45274</v>
      </c>
      <c r="F1086">
        <v>2023</v>
      </c>
      <c r="G1086" t="s">
        <v>113</v>
      </c>
      <c r="H1086" t="s">
        <v>93</v>
      </c>
      <c r="I1086" t="s">
        <v>126</v>
      </c>
      <c r="J1086">
        <v>1000</v>
      </c>
      <c r="M1086" t="s">
        <v>72</v>
      </c>
      <c r="N1086">
        <f>SUM(Table714[[#This Row],[Mitigation ($ million)]], Table714[[#This Row],[Adaptation ($ million)]])</f>
        <v>116.64</v>
      </c>
      <c r="O1086">
        <v>99.98</v>
      </c>
      <c r="P1086">
        <v>16.66</v>
      </c>
      <c r="S1086" s="21" t="s">
        <v>996</v>
      </c>
      <c r="T1086" s="1" t="s">
        <v>8797</v>
      </c>
    </row>
    <row r="1087" spans="1:20" x14ac:dyDescent="0.25">
      <c r="A1087" t="s">
        <v>8742</v>
      </c>
      <c r="B1087" t="s">
        <v>66</v>
      </c>
      <c r="C1087" t="s">
        <v>993</v>
      </c>
      <c r="D1087" t="s">
        <v>992</v>
      </c>
      <c r="E1087" s="2">
        <v>45274</v>
      </c>
      <c r="F1087">
        <v>2023</v>
      </c>
      <c r="G1087" t="s">
        <v>113</v>
      </c>
      <c r="H1087" t="s">
        <v>98</v>
      </c>
      <c r="I1087" t="s">
        <v>126</v>
      </c>
      <c r="M1087" t="s">
        <v>72</v>
      </c>
      <c r="N1087">
        <f>SUM(Table714[[#This Row],[Mitigation ($ million)]], Table714[[#This Row],[Adaptation ($ million)]])</f>
        <v>0</v>
      </c>
      <c r="S1087" s="21" t="s">
        <v>996</v>
      </c>
      <c r="T1087" s="1" t="s">
        <v>8797</v>
      </c>
    </row>
    <row r="1088" spans="1:20" x14ac:dyDescent="0.25">
      <c r="A1088" t="s">
        <v>8742</v>
      </c>
      <c r="B1088" t="s">
        <v>66</v>
      </c>
      <c r="C1088" t="s">
        <v>1017</v>
      </c>
      <c r="D1088" t="s">
        <v>1016</v>
      </c>
      <c r="E1088" s="2">
        <v>45274</v>
      </c>
      <c r="F1088">
        <v>2023</v>
      </c>
      <c r="G1088" t="s">
        <v>222</v>
      </c>
      <c r="H1088" t="s">
        <v>93</v>
      </c>
      <c r="I1088" t="s">
        <v>132</v>
      </c>
      <c r="J1088">
        <v>45.7</v>
      </c>
      <c r="M1088" t="s">
        <v>72</v>
      </c>
      <c r="N1088">
        <f>SUM(Table714[[#This Row],[Mitigation ($ million)]], Table714[[#This Row],[Adaptation ($ million)]])</f>
        <v>5.9539999999999997</v>
      </c>
      <c r="O1088">
        <v>0.154</v>
      </c>
      <c r="P1088">
        <v>5.8</v>
      </c>
      <c r="S1088" s="21" t="s">
        <v>1019</v>
      </c>
      <c r="T1088" s="1" t="s">
        <v>8797</v>
      </c>
    </row>
    <row r="1089" spans="1:20" x14ac:dyDescent="0.25">
      <c r="A1089" t="s">
        <v>8742</v>
      </c>
      <c r="B1089" t="s">
        <v>66</v>
      </c>
      <c r="C1089" t="s">
        <v>1017</v>
      </c>
      <c r="D1089" t="s">
        <v>1016</v>
      </c>
      <c r="E1089" s="2">
        <v>45274</v>
      </c>
      <c r="F1089">
        <v>2023</v>
      </c>
      <c r="G1089" t="s">
        <v>222</v>
      </c>
      <c r="H1089" t="s">
        <v>150</v>
      </c>
      <c r="I1089" t="s">
        <v>132</v>
      </c>
      <c r="M1089" t="s">
        <v>72</v>
      </c>
      <c r="N1089">
        <f>SUM(Table714[[#This Row],[Mitigation ($ million)]], Table714[[#This Row],[Adaptation ($ million)]])</f>
        <v>17.994</v>
      </c>
      <c r="O1089">
        <v>9.4E-2</v>
      </c>
      <c r="P1089">
        <v>17.899999999999999</v>
      </c>
      <c r="S1089" s="21" t="s">
        <v>1019</v>
      </c>
      <c r="T1089" s="1" t="s">
        <v>8797</v>
      </c>
    </row>
    <row r="1090" spans="1:20" x14ac:dyDescent="0.25">
      <c r="A1090" t="s">
        <v>8742</v>
      </c>
      <c r="B1090" t="s">
        <v>66</v>
      </c>
      <c r="C1090" t="s">
        <v>1017</v>
      </c>
      <c r="D1090" t="s">
        <v>1016</v>
      </c>
      <c r="E1090" s="2">
        <v>45274</v>
      </c>
      <c r="F1090">
        <v>2023</v>
      </c>
      <c r="G1090" t="s">
        <v>222</v>
      </c>
      <c r="H1090" t="s">
        <v>170</v>
      </c>
      <c r="I1090" t="s">
        <v>132</v>
      </c>
      <c r="M1090" t="s">
        <v>72</v>
      </c>
      <c r="N1090">
        <f>SUM(Table714[[#This Row],[Mitigation ($ million)]], Table714[[#This Row],[Adaptation ($ million)]])</f>
        <v>0.7</v>
      </c>
      <c r="P1090">
        <v>0.7</v>
      </c>
      <c r="S1090" s="21" t="s">
        <v>1019</v>
      </c>
      <c r="T1090" s="1" t="s">
        <v>8797</v>
      </c>
    </row>
    <row r="1091" spans="1:20" x14ac:dyDescent="0.25">
      <c r="A1091" t="s">
        <v>8742</v>
      </c>
      <c r="B1091" t="s">
        <v>66</v>
      </c>
      <c r="C1091" t="s">
        <v>1023</v>
      </c>
      <c r="D1091" t="s">
        <v>1022</v>
      </c>
      <c r="E1091" s="2">
        <v>45274</v>
      </c>
      <c r="F1091">
        <v>2023</v>
      </c>
      <c r="G1091" t="s">
        <v>250</v>
      </c>
      <c r="H1091" t="s">
        <v>150</v>
      </c>
      <c r="I1091" t="s">
        <v>361</v>
      </c>
      <c r="J1091">
        <v>29</v>
      </c>
      <c r="M1091" t="s">
        <v>25</v>
      </c>
      <c r="N1091">
        <f>SUM(Table714[[#This Row],[Mitigation ($ million)]], Table714[[#This Row],[Adaptation ($ million)]])</f>
        <v>19.97</v>
      </c>
      <c r="P1091">
        <v>19.97</v>
      </c>
      <c r="S1091" s="21" t="s">
        <v>1025</v>
      </c>
      <c r="T1091" s="1" t="s">
        <v>8797</v>
      </c>
    </row>
    <row r="1092" spans="1:20" x14ac:dyDescent="0.25">
      <c r="A1092" t="s">
        <v>8742</v>
      </c>
      <c r="B1092" t="s">
        <v>66</v>
      </c>
      <c r="C1092" t="s">
        <v>694</v>
      </c>
      <c r="D1092" t="s">
        <v>366</v>
      </c>
      <c r="E1092" s="2">
        <v>45274</v>
      </c>
      <c r="F1092">
        <v>2023</v>
      </c>
      <c r="G1092" t="s">
        <v>216</v>
      </c>
      <c r="H1092" t="s">
        <v>68</v>
      </c>
      <c r="I1092" t="s">
        <v>128</v>
      </c>
      <c r="M1092" t="s">
        <v>24</v>
      </c>
      <c r="N1092">
        <f>SUM(Table714[[#This Row],[Mitigation ($ million)]], Table714[[#This Row],[Adaptation ($ million)]])</f>
        <v>0</v>
      </c>
      <c r="S1092" s="21" t="s">
        <v>369</v>
      </c>
      <c r="T1092" s="1" t="s">
        <v>8797</v>
      </c>
    </row>
    <row r="1093" spans="1:20" x14ac:dyDescent="0.25">
      <c r="A1093" t="s">
        <v>8742</v>
      </c>
      <c r="B1093" t="s">
        <v>66</v>
      </c>
      <c r="C1093" t="s">
        <v>1033</v>
      </c>
      <c r="D1093" t="s">
        <v>1032</v>
      </c>
      <c r="E1093" s="2">
        <v>45274</v>
      </c>
      <c r="F1093">
        <v>2023</v>
      </c>
      <c r="G1093" t="s">
        <v>104</v>
      </c>
      <c r="H1093" t="s">
        <v>68</v>
      </c>
      <c r="I1093" t="s">
        <v>71</v>
      </c>
      <c r="J1093">
        <v>3.5399980000000002</v>
      </c>
      <c r="M1093" t="s">
        <v>25</v>
      </c>
      <c r="N1093">
        <f>SUM(Table714[[#This Row],[Mitigation ($ million)]], Table714[[#This Row],[Adaptation ($ million)]])</f>
        <v>0.5</v>
      </c>
      <c r="P1093">
        <v>0.5</v>
      </c>
      <c r="S1093" s="21" t="s">
        <v>1034</v>
      </c>
      <c r="T1093" s="1" t="s">
        <v>8797</v>
      </c>
    </row>
    <row r="1094" spans="1:20" x14ac:dyDescent="0.25">
      <c r="A1094" t="s">
        <v>8742</v>
      </c>
      <c r="B1094" t="s">
        <v>66</v>
      </c>
      <c r="C1094" t="s">
        <v>1033</v>
      </c>
      <c r="D1094" t="s">
        <v>1032</v>
      </c>
      <c r="E1094" s="2">
        <v>45274</v>
      </c>
      <c r="F1094">
        <v>2023</v>
      </c>
      <c r="G1094" t="s">
        <v>104</v>
      </c>
      <c r="H1094" t="s">
        <v>68</v>
      </c>
      <c r="I1094" t="s">
        <v>117</v>
      </c>
      <c r="M1094" t="s">
        <v>25</v>
      </c>
      <c r="N1094">
        <f>SUM(Table714[[#This Row],[Mitigation ($ million)]], Table714[[#This Row],[Adaptation ($ million)]])</f>
        <v>2.41</v>
      </c>
      <c r="P1094">
        <v>2.41</v>
      </c>
      <c r="S1094" s="21" t="s">
        <v>1034</v>
      </c>
      <c r="T1094" s="1" t="s">
        <v>8797</v>
      </c>
    </row>
    <row r="1095" spans="1:20" x14ac:dyDescent="0.25">
      <c r="A1095" t="s">
        <v>8742</v>
      </c>
      <c r="B1095" t="s">
        <v>66</v>
      </c>
      <c r="C1095" t="s">
        <v>1033</v>
      </c>
      <c r="D1095" t="s">
        <v>1032</v>
      </c>
      <c r="E1095" s="2">
        <v>45274</v>
      </c>
      <c r="F1095">
        <v>2023</v>
      </c>
      <c r="G1095" t="s">
        <v>104</v>
      </c>
      <c r="H1095" t="s">
        <v>68</v>
      </c>
      <c r="I1095" t="s">
        <v>128</v>
      </c>
      <c r="M1095" t="s">
        <v>25</v>
      </c>
      <c r="N1095">
        <f>SUM(Table714[[#This Row],[Mitigation ($ million)]], Table714[[#This Row],[Adaptation ($ million)]])</f>
        <v>0.6</v>
      </c>
      <c r="P1095">
        <v>0.6</v>
      </c>
      <c r="S1095" s="21" t="s">
        <v>1034</v>
      </c>
      <c r="T1095" s="1" t="s">
        <v>8797</v>
      </c>
    </row>
    <row r="1096" spans="1:20" x14ac:dyDescent="0.25">
      <c r="A1096" t="s">
        <v>8742</v>
      </c>
      <c r="B1096" t="s">
        <v>66</v>
      </c>
      <c r="C1096" t="s">
        <v>1033</v>
      </c>
      <c r="D1096" t="s">
        <v>1032</v>
      </c>
      <c r="E1096" s="2">
        <v>45274</v>
      </c>
      <c r="F1096">
        <v>2023</v>
      </c>
      <c r="G1096" t="s">
        <v>104</v>
      </c>
      <c r="H1096" t="s">
        <v>107</v>
      </c>
      <c r="I1096" t="s">
        <v>71</v>
      </c>
      <c r="M1096" t="s">
        <v>25</v>
      </c>
      <c r="N1096">
        <f>SUM(Table714[[#This Row],[Mitigation ($ million)]], Table714[[#This Row],[Adaptation ($ million)]])</f>
        <v>4.9979999999999998E-3</v>
      </c>
      <c r="P1096">
        <v>4.9979999999999998E-3</v>
      </c>
      <c r="S1096" s="21" t="s">
        <v>1034</v>
      </c>
      <c r="T1096" s="1" t="s">
        <v>8797</v>
      </c>
    </row>
    <row r="1097" spans="1:20" x14ac:dyDescent="0.25">
      <c r="A1097" t="s">
        <v>8742</v>
      </c>
      <c r="B1097" t="s">
        <v>66</v>
      </c>
      <c r="C1097" t="s">
        <v>1033</v>
      </c>
      <c r="D1097" t="s">
        <v>1032</v>
      </c>
      <c r="E1097" s="2">
        <v>45274</v>
      </c>
      <c r="F1097">
        <v>2023</v>
      </c>
      <c r="G1097" t="s">
        <v>104</v>
      </c>
      <c r="H1097" t="s">
        <v>107</v>
      </c>
      <c r="I1097" t="s">
        <v>117</v>
      </c>
      <c r="M1097" t="s">
        <v>25</v>
      </c>
      <c r="N1097">
        <f>SUM(Table714[[#This Row],[Mitigation ($ million)]], Table714[[#This Row],[Adaptation ($ million)]])</f>
        <v>0.02</v>
      </c>
      <c r="P1097">
        <v>0.02</v>
      </c>
      <c r="S1097" s="21" t="s">
        <v>1034</v>
      </c>
      <c r="T1097" s="1" t="s">
        <v>8797</v>
      </c>
    </row>
    <row r="1098" spans="1:20" x14ac:dyDescent="0.25">
      <c r="A1098" t="s">
        <v>8742</v>
      </c>
      <c r="B1098" t="s">
        <v>66</v>
      </c>
      <c r="C1098" t="s">
        <v>1027</v>
      </c>
      <c r="D1098" t="s">
        <v>1026</v>
      </c>
      <c r="E1098" s="2">
        <v>45274</v>
      </c>
      <c r="F1098">
        <v>2023</v>
      </c>
      <c r="G1098" t="s">
        <v>1029</v>
      </c>
      <c r="H1098" t="s">
        <v>170</v>
      </c>
      <c r="I1098" t="s">
        <v>141</v>
      </c>
      <c r="J1098">
        <v>3.4</v>
      </c>
      <c r="M1098" t="s">
        <v>72</v>
      </c>
      <c r="N1098">
        <f>SUM(Table714[[#This Row],[Mitigation ($ million)]], Table714[[#This Row],[Adaptation ($ million)]])</f>
        <v>3</v>
      </c>
      <c r="O1098">
        <v>2.8</v>
      </c>
      <c r="P1098">
        <v>0.2</v>
      </c>
      <c r="S1098" s="21" t="s">
        <v>1031</v>
      </c>
      <c r="T1098" s="1" t="s">
        <v>8797</v>
      </c>
    </row>
    <row r="1099" spans="1:20" x14ac:dyDescent="0.25">
      <c r="A1099" t="s">
        <v>8742</v>
      </c>
      <c r="B1099" t="s">
        <v>66</v>
      </c>
      <c r="C1099" t="s">
        <v>983</v>
      </c>
      <c r="D1099" t="s">
        <v>982</v>
      </c>
      <c r="E1099" s="2">
        <v>45274</v>
      </c>
      <c r="F1099">
        <v>2023</v>
      </c>
      <c r="G1099" t="s">
        <v>288</v>
      </c>
      <c r="H1099" t="s">
        <v>68</v>
      </c>
      <c r="I1099" t="s">
        <v>84</v>
      </c>
      <c r="J1099">
        <v>2.1104889999999998</v>
      </c>
      <c r="M1099" t="s">
        <v>24</v>
      </c>
      <c r="N1099">
        <f>SUM(Table714[[#This Row],[Mitigation ($ million)]], Table714[[#This Row],[Adaptation ($ million)]])</f>
        <v>0.37948900000000002</v>
      </c>
      <c r="O1099">
        <v>0.37948900000000002</v>
      </c>
      <c r="S1099" s="21" t="s">
        <v>985</v>
      </c>
      <c r="T1099" s="1" t="s">
        <v>8797</v>
      </c>
    </row>
    <row r="1100" spans="1:20" x14ac:dyDescent="0.25">
      <c r="A1100" t="s">
        <v>8742</v>
      </c>
      <c r="B1100" t="s">
        <v>66</v>
      </c>
      <c r="C1100" t="s">
        <v>1036</v>
      </c>
      <c r="D1100" t="s">
        <v>1035</v>
      </c>
      <c r="E1100" s="2">
        <v>45275</v>
      </c>
      <c r="F1100">
        <v>2023</v>
      </c>
      <c r="G1100" t="s">
        <v>168</v>
      </c>
      <c r="H1100" t="s">
        <v>93</v>
      </c>
      <c r="I1100" t="s">
        <v>84</v>
      </c>
      <c r="J1100">
        <v>471.9</v>
      </c>
      <c r="M1100" t="s">
        <v>72</v>
      </c>
      <c r="N1100">
        <f>SUM(Table714[[#This Row],[Mitigation ($ million)]], Table714[[#This Row],[Adaptation ($ million)]])</f>
        <v>130.79</v>
      </c>
      <c r="O1100">
        <v>1.45</v>
      </c>
      <c r="P1100">
        <v>129.34</v>
      </c>
      <c r="S1100" s="21" t="s">
        <v>1039</v>
      </c>
      <c r="T1100" s="1" t="s">
        <v>8797</v>
      </c>
    </row>
    <row r="1101" spans="1:20" x14ac:dyDescent="0.25">
      <c r="A1101" t="s">
        <v>8742</v>
      </c>
      <c r="B1101" t="s">
        <v>66</v>
      </c>
      <c r="C1101" t="s">
        <v>1085</v>
      </c>
      <c r="D1101" t="s">
        <v>1084</v>
      </c>
      <c r="E1101" s="2">
        <v>45275</v>
      </c>
      <c r="F1101">
        <v>2023</v>
      </c>
      <c r="G1101" t="s">
        <v>122</v>
      </c>
      <c r="H1101" t="s">
        <v>93</v>
      </c>
      <c r="I1101" t="s">
        <v>84</v>
      </c>
      <c r="J1101">
        <v>264.04000000000002</v>
      </c>
      <c r="M1101" t="s">
        <v>72</v>
      </c>
      <c r="N1101">
        <f>SUM(Table714[[#This Row],[Mitigation ($ million)]], Table714[[#This Row],[Adaptation ($ million)]])</f>
        <v>109.19999999999999</v>
      </c>
      <c r="O1101">
        <v>57.9</v>
      </c>
      <c r="P1101">
        <v>51.3</v>
      </c>
      <c r="S1101" s="21" t="s">
        <v>1088</v>
      </c>
      <c r="T1101" s="1" t="s">
        <v>8797</v>
      </c>
    </row>
    <row r="1102" spans="1:20" x14ac:dyDescent="0.25">
      <c r="A1102" t="s">
        <v>8742</v>
      </c>
      <c r="B1102" t="s">
        <v>66</v>
      </c>
      <c r="C1102" t="s">
        <v>1069</v>
      </c>
      <c r="D1102" t="s">
        <v>1068</v>
      </c>
      <c r="E1102" s="2">
        <v>45275</v>
      </c>
      <c r="F1102">
        <v>2023</v>
      </c>
      <c r="G1102" t="s">
        <v>88</v>
      </c>
      <c r="H1102" t="s">
        <v>93</v>
      </c>
      <c r="I1102" t="s">
        <v>84</v>
      </c>
      <c r="J1102">
        <v>432.8</v>
      </c>
      <c r="M1102" t="s">
        <v>72</v>
      </c>
      <c r="N1102">
        <f>SUM(Table714[[#This Row],[Mitigation ($ million)]], Table714[[#This Row],[Adaptation ($ million)]])</f>
        <v>259.45342228999999</v>
      </c>
      <c r="O1102">
        <v>257.79242228999999</v>
      </c>
      <c r="P1102">
        <v>1.661</v>
      </c>
      <c r="S1102" s="21" t="s">
        <v>1071</v>
      </c>
      <c r="T1102" s="1" t="s">
        <v>8797</v>
      </c>
    </row>
    <row r="1103" spans="1:20" x14ac:dyDescent="0.25">
      <c r="A1103" t="s">
        <v>8742</v>
      </c>
      <c r="B1103" t="s">
        <v>66</v>
      </c>
      <c r="C1103" t="s">
        <v>1041</v>
      </c>
      <c r="D1103" t="s">
        <v>1040</v>
      </c>
      <c r="E1103" s="2">
        <v>45275</v>
      </c>
      <c r="F1103">
        <v>2023</v>
      </c>
      <c r="G1103" t="s">
        <v>168</v>
      </c>
      <c r="H1103" t="s">
        <v>93</v>
      </c>
      <c r="I1103" t="s">
        <v>132</v>
      </c>
      <c r="J1103">
        <v>310.8</v>
      </c>
      <c r="M1103" t="s">
        <v>72</v>
      </c>
      <c r="N1103">
        <f>SUM(Table714[[#This Row],[Mitigation ($ million)]], Table714[[#This Row],[Adaptation ($ million)]])</f>
        <v>93</v>
      </c>
      <c r="O1103">
        <v>15</v>
      </c>
      <c r="P1103">
        <v>78</v>
      </c>
      <c r="S1103" s="21" t="s">
        <v>1043</v>
      </c>
      <c r="T1103" s="1" t="s">
        <v>8797</v>
      </c>
    </row>
    <row r="1104" spans="1:20" x14ac:dyDescent="0.25">
      <c r="A1104" t="s">
        <v>8742</v>
      </c>
      <c r="B1104" t="s">
        <v>66</v>
      </c>
      <c r="C1104" t="s">
        <v>1090</v>
      </c>
      <c r="D1104" t="s">
        <v>1089</v>
      </c>
      <c r="E1104" s="2">
        <v>45275</v>
      </c>
      <c r="F1104">
        <v>2023</v>
      </c>
      <c r="G1104" t="s">
        <v>122</v>
      </c>
      <c r="H1104" t="s">
        <v>93</v>
      </c>
      <c r="I1104" t="s">
        <v>84</v>
      </c>
      <c r="J1104">
        <v>1310.78</v>
      </c>
      <c r="M1104" t="s">
        <v>25</v>
      </c>
      <c r="N1104">
        <f>SUM(Table714[[#This Row],[Mitigation ($ million)]], Table714[[#This Row],[Adaptation ($ million)]])</f>
        <v>27</v>
      </c>
      <c r="P1104">
        <v>27</v>
      </c>
      <c r="S1104" s="21" t="s">
        <v>1092</v>
      </c>
      <c r="T1104" s="1" t="s">
        <v>8797</v>
      </c>
    </row>
    <row r="1105" spans="1:20" x14ac:dyDescent="0.25">
      <c r="A1105" t="s">
        <v>8742</v>
      </c>
      <c r="B1105" t="s">
        <v>66</v>
      </c>
      <c r="C1105" t="s">
        <v>1090</v>
      </c>
      <c r="D1105" t="s">
        <v>1089</v>
      </c>
      <c r="E1105" s="2">
        <v>45275</v>
      </c>
      <c r="F1105">
        <v>2023</v>
      </c>
      <c r="G1105" t="s">
        <v>122</v>
      </c>
      <c r="H1105" t="s">
        <v>98</v>
      </c>
      <c r="I1105" t="s">
        <v>84</v>
      </c>
      <c r="M1105" t="s">
        <v>25</v>
      </c>
      <c r="N1105">
        <f>SUM(Table714[[#This Row],[Mitigation ($ million)]], Table714[[#This Row],[Adaptation ($ million)]])</f>
        <v>13</v>
      </c>
      <c r="P1105">
        <v>13</v>
      </c>
      <c r="S1105" s="21" t="s">
        <v>1092</v>
      </c>
      <c r="T1105" s="1" t="s">
        <v>8797</v>
      </c>
    </row>
    <row r="1106" spans="1:20" x14ac:dyDescent="0.25">
      <c r="A1106" t="s">
        <v>8742</v>
      </c>
      <c r="B1106" t="s">
        <v>66</v>
      </c>
      <c r="C1106" t="s">
        <v>1045</v>
      </c>
      <c r="D1106" t="s">
        <v>1044</v>
      </c>
      <c r="E1106" s="2">
        <v>45275</v>
      </c>
      <c r="F1106">
        <v>2023</v>
      </c>
      <c r="G1106" t="s">
        <v>168</v>
      </c>
      <c r="H1106" t="s">
        <v>93</v>
      </c>
      <c r="I1106" t="s">
        <v>128</v>
      </c>
      <c r="J1106">
        <v>155.5</v>
      </c>
      <c r="M1106" t="s">
        <v>25</v>
      </c>
      <c r="N1106">
        <f>SUM(Table714[[#This Row],[Mitigation ($ million)]], Table714[[#This Row],[Adaptation ($ million)]])</f>
        <v>5</v>
      </c>
      <c r="P1106">
        <v>5</v>
      </c>
      <c r="S1106" s="21" t="s">
        <v>1047</v>
      </c>
      <c r="T1106" s="1" t="s">
        <v>8797</v>
      </c>
    </row>
    <row r="1107" spans="1:20" x14ac:dyDescent="0.25">
      <c r="A1107" t="s">
        <v>8742</v>
      </c>
      <c r="B1107" t="s">
        <v>66</v>
      </c>
      <c r="C1107" t="s">
        <v>1045</v>
      </c>
      <c r="D1107" t="s">
        <v>1044</v>
      </c>
      <c r="E1107" s="2">
        <v>45275</v>
      </c>
      <c r="F1107">
        <v>2023</v>
      </c>
      <c r="G1107" t="s">
        <v>168</v>
      </c>
      <c r="H1107" t="s">
        <v>93</v>
      </c>
      <c r="I1107" t="s">
        <v>128</v>
      </c>
      <c r="M1107" t="s">
        <v>25</v>
      </c>
      <c r="N1107">
        <f>SUM(Table714[[#This Row],[Mitigation ($ million)]], Table714[[#This Row],[Adaptation ($ million)]])</f>
        <v>37.5</v>
      </c>
      <c r="P1107">
        <v>37.5</v>
      </c>
      <c r="S1107" s="21" t="s">
        <v>1047</v>
      </c>
      <c r="T1107" s="1" t="s">
        <v>8797</v>
      </c>
    </row>
    <row r="1108" spans="1:20" x14ac:dyDescent="0.25">
      <c r="A1108" t="s">
        <v>8742</v>
      </c>
      <c r="B1108" t="s">
        <v>66</v>
      </c>
      <c r="C1108" t="s">
        <v>1045</v>
      </c>
      <c r="D1108" t="s">
        <v>1044</v>
      </c>
      <c r="E1108" s="2">
        <v>45275</v>
      </c>
      <c r="F1108">
        <v>2023</v>
      </c>
      <c r="G1108" t="s">
        <v>168</v>
      </c>
      <c r="H1108" t="s">
        <v>150</v>
      </c>
      <c r="I1108" t="s">
        <v>128</v>
      </c>
      <c r="M1108" t="s">
        <v>25</v>
      </c>
      <c r="N1108">
        <f>SUM(Table714[[#This Row],[Mitigation ($ million)]], Table714[[#This Row],[Adaptation ($ million)]])</f>
        <v>0.5</v>
      </c>
      <c r="P1108">
        <v>0.5</v>
      </c>
      <c r="S1108" s="21" t="s">
        <v>1047</v>
      </c>
      <c r="T1108" s="1" t="s">
        <v>8797</v>
      </c>
    </row>
    <row r="1109" spans="1:20" x14ac:dyDescent="0.25">
      <c r="A1109" t="s">
        <v>8742</v>
      </c>
      <c r="B1109" t="s">
        <v>66</v>
      </c>
      <c r="C1109" t="s">
        <v>1073</v>
      </c>
      <c r="D1109" t="s">
        <v>1072</v>
      </c>
      <c r="E1109" s="2">
        <v>45275</v>
      </c>
      <c r="F1109">
        <v>2023</v>
      </c>
      <c r="G1109" t="s">
        <v>88</v>
      </c>
      <c r="H1109" t="s">
        <v>93</v>
      </c>
      <c r="I1109" t="s">
        <v>332</v>
      </c>
      <c r="J1109">
        <v>250</v>
      </c>
      <c r="M1109" t="s">
        <v>72</v>
      </c>
      <c r="N1109">
        <f>SUM(Table714[[#This Row],[Mitigation ($ million)]], Table714[[#This Row],[Adaptation ($ million)]])</f>
        <v>56.25</v>
      </c>
      <c r="O1109">
        <v>37.5</v>
      </c>
      <c r="P1109">
        <v>18.75</v>
      </c>
      <c r="S1109" s="21" t="s">
        <v>1076</v>
      </c>
      <c r="T1109" s="1" t="s">
        <v>8797</v>
      </c>
    </row>
    <row r="1110" spans="1:20" x14ac:dyDescent="0.25">
      <c r="A1110" t="s">
        <v>8742</v>
      </c>
      <c r="B1110" t="s">
        <v>66</v>
      </c>
      <c r="C1110" t="s">
        <v>1078</v>
      </c>
      <c r="D1110" t="s">
        <v>1077</v>
      </c>
      <c r="E1110" s="2">
        <v>45275</v>
      </c>
      <c r="F1110">
        <v>2023</v>
      </c>
      <c r="G1110" t="s">
        <v>88</v>
      </c>
      <c r="H1110" t="s">
        <v>93</v>
      </c>
      <c r="I1110" t="s">
        <v>141</v>
      </c>
      <c r="J1110">
        <v>465.62</v>
      </c>
      <c r="M1110" t="s">
        <v>72</v>
      </c>
      <c r="N1110">
        <f>SUM(Table714[[#This Row],[Mitigation ($ million)]], Table714[[#This Row],[Adaptation ($ million)]])</f>
        <v>137.5</v>
      </c>
      <c r="O1110">
        <v>131.25</v>
      </c>
      <c r="P1110">
        <v>6.25</v>
      </c>
      <c r="S1110" s="21" t="s">
        <v>1080</v>
      </c>
      <c r="T1110" s="1" t="s">
        <v>8797</v>
      </c>
    </row>
    <row r="1111" spans="1:20" x14ac:dyDescent="0.25">
      <c r="A1111" t="s">
        <v>8742</v>
      </c>
      <c r="B1111" t="s">
        <v>66</v>
      </c>
      <c r="C1111" t="s">
        <v>1082</v>
      </c>
      <c r="D1111" t="s">
        <v>1081</v>
      </c>
      <c r="E1111" s="2">
        <v>45275</v>
      </c>
      <c r="F1111">
        <v>2023</v>
      </c>
      <c r="G1111" t="s">
        <v>88</v>
      </c>
      <c r="H1111" t="s">
        <v>107</v>
      </c>
      <c r="I1111" t="s">
        <v>141</v>
      </c>
      <c r="J1111">
        <v>2</v>
      </c>
      <c r="M1111" t="s">
        <v>24</v>
      </c>
      <c r="N1111">
        <f>SUM(Table714[[#This Row],[Mitigation ($ million)]], Table714[[#This Row],[Adaptation ($ million)]])</f>
        <v>2</v>
      </c>
      <c r="O1111">
        <v>2</v>
      </c>
      <c r="S1111" s="21" t="s">
        <v>1083</v>
      </c>
      <c r="T1111" s="1" t="s">
        <v>8797</v>
      </c>
    </row>
    <row r="1112" spans="1:20" x14ac:dyDescent="0.25">
      <c r="A1112" t="s">
        <v>8742</v>
      </c>
      <c r="B1112" t="s">
        <v>66</v>
      </c>
      <c r="C1112" t="s">
        <v>1051</v>
      </c>
      <c r="D1112" t="s">
        <v>1050</v>
      </c>
      <c r="E1112" s="2">
        <v>45275</v>
      </c>
      <c r="F1112">
        <v>2023</v>
      </c>
      <c r="G1112" t="s">
        <v>168</v>
      </c>
      <c r="H1112" t="s">
        <v>93</v>
      </c>
      <c r="I1112" t="s">
        <v>71</v>
      </c>
      <c r="J1112">
        <v>226</v>
      </c>
      <c r="M1112" t="s">
        <v>72</v>
      </c>
      <c r="N1112">
        <f>SUM(Table714[[#This Row],[Mitigation ($ million)]], Table714[[#This Row],[Adaptation ($ million)]])</f>
        <v>129.20999999999998</v>
      </c>
      <c r="O1112">
        <v>34.69</v>
      </c>
      <c r="P1112">
        <v>94.52</v>
      </c>
      <c r="S1112" s="21" t="s">
        <v>1053</v>
      </c>
      <c r="T1112" s="1" t="s">
        <v>8797</v>
      </c>
    </row>
    <row r="1113" spans="1:20" x14ac:dyDescent="0.25">
      <c r="A1113" t="s">
        <v>8742</v>
      </c>
      <c r="B1113" t="s">
        <v>66</v>
      </c>
      <c r="C1113" t="s">
        <v>1101</v>
      </c>
      <c r="D1113" t="s">
        <v>1100</v>
      </c>
      <c r="E1113" s="2">
        <v>45275</v>
      </c>
      <c r="F1113">
        <v>2023</v>
      </c>
      <c r="G1113" t="s">
        <v>228</v>
      </c>
      <c r="H1113" t="s">
        <v>150</v>
      </c>
      <c r="I1113" t="s">
        <v>126</v>
      </c>
      <c r="J1113">
        <v>16.175000000000001</v>
      </c>
      <c r="M1113" t="s">
        <v>25</v>
      </c>
      <c r="N1113">
        <f>SUM(Table714[[#This Row],[Mitigation ($ million)]], Table714[[#This Row],[Adaptation ($ million)]])</f>
        <v>2.0499999999999998</v>
      </c>
      <c r="P1113">
        <v>2.0499999999999998</v>
      </c>
      <c r="S1113" s="21" t="s">
        <v>1103</v>
      </c>
      <c r="T1113" s="1" t="s">
        <v>8797</v>
      </c>
    </row>
    <row r="1114" spans="1:20" x14ac:dyDescent="0.25">
      <c r="A1114" t="s">
        <v>8742</v>
      </c>
      <c r="B1114" t="s">
        <v>66</v>
      </c>
      <c r="C1114" t="s">
        <v>1101</v>
      </c>
      <c r="D1114" t="s">
        <v>1100</v>
      </c>
      <c r="E1114" s="2">
        <v>45275</v>
      </c>
      <c r="F1114">
        <v>2023</v>
      </c>
      <c r="G1114" t="s">
        <v>228</v>
      </c>
      <c r="H1114" t="s">
        <v>150</v>
      </c>
      <c r="I1114" t="s">
        <v>126</v>
      </c>
      <c r="M1114" t="s">
        <v>25</v>
      </c>
      <c r="N1114">
        <f>SUM(Table714[[#This Row],[Mitigation ($ million)]], Table714[[#This Row],[Adaptation ($ million)]])</f>
        <v>0.6</v>
      </c>
      <c r="P1114">
        <v>0.6</v>
      </c>
      <c r="S1114" s="21" t="s">
        <v>1103</v>
      </c>
      <c r="T1114" s="1" t="s">
        <v>8797</v>
      </c>
    </row>
    <row r="1115" spans="1:20" x14ac:dyDescent="0.25">
      <c r="A1115" t="s">
        <v>8742</v>
      </c>
      <c r="B1115" t="s">
        <v>66</v>
      </c>
      <c r="C1115" t="s">
        <v>1101</v>
      </c>
      <c r="D1115" t="s">
        <v>1100</v>
      </c>
      <c r="E1115" s="2">
        <v>45275</v>
      </c>
      <c r="F1115">
        <v>2023</v>
      </c>
      <c r="G1115" t="s">
        <v>228</v>
      </c>
      <c r="H1115" t="s">
        <v>170</v>
      </c>
      <c r="I1115" t="s">
        <v>126</v>
      </c>
      <c r="M1115" t="s">
        <v>25</v>
      </c>
      <c r="N1115">
        <f>SUM(Table714[[#This Row],[Mitigation ($ million)]], Table714[[#This Row],[Adaptation ($ million)]])</f>
        <v>0.11</v>
      </c>
      <c r="P1115">
        <v>0.11</v>
      </c>
      <c r="S1115" s="21" t="s">
        <v>1103</v>
      </c>
      <c r="T1115" s="1" t="s">
        <v>8797</v>
      </c>
    </row>
    <row r="1116" spans="1:20" x14ac:dyDescent="0.25">
      <c r="A1116" t="s">
        <v>8742</v>
      </c>
      <c r="B1116" t="s">
        <v>66</v>
      </c>
      <c r="C1116" t="s">
        <v>1055</v>
      </c>
      <c r="D1116" t="s">
        <v>1054</v>
      </c>
      <c r="E1116" s="2">
        <v>45275</v>
      </c>
      <c r="F1116">
        <v>2023</v>
      </c>
      <c r="G1116" t="s">
        <v>168</v>
      </c>
      <c r="H1116" t="s">
        <v>93</v>
      </c>
      <c r="I1116" t="s">
        <v>126</v>
      </c>
      <c r="J1116">
        <v>300</v>
      </c>
      <c r="M1116" t="s">
        <v>72</v>
      </c>
      <c r="N1116">
        <f>SUM(Table714[[#This Row],[Mitigation ($ million)]], Table714[[#This Row],[Adaptation ($ million)]])</f>
        <v>46.2</v>
      </c>
      <c r="O1116">
        <v>22.3</v>
      </c>
      <c r="P1116">
        <v>23.9</v>
      </c>
      <c r="S1116" s="21" t="s">
        <v>1057</v>
      </c>
      <c r="T1116" s="1" t="s">
        <v>8797</v>
      </c>
    </row>
    <row r="1117" spans="1:20" x14ac:dyDescent="0.25">
      <c r="A1117" t="s">
        <v>8742</v>
      </c>
      <c r="B1117" t="s">
        <v>66</v>
      </c>
      <c r="C1117" t="s">
        <v>1059</v>
      </c>
      <c r="D1117" t="s">
        <v>1058</v>
      </c>
      <c r="E1117" s="2">
        <v>45275</v>
      </c>
      <c r="F1117">
        <v>2023</v>
      </c>
      <c r="G1117" t="s">
        <v>168</v>
      </c>
      <c r="H1117" t="s">
        <v>93</v>
      </c>
      <c r="I1117" t="s">
        <v>117</v>
      </c>
      <c r="J1117">
        <v>88</v>
      </c>
      <c r="M1117" t="s">
        <v>72</v>
      </c>
      <c r="N1117">
        <f>SUM(Table714[[#This Row],[Mitigation ($ million)]], Table714[[#This Row],[Adaptation ($ million)]])</f>
        <v>43.45</v>
      </c>
      <c r="O1117">
        <v>7.74</v>
      </c>
      <c r="P1117">
        <v>35.71</v>
      </c>
      <c r="S1117" s="21" t="s">
        <v>1061</v>
      </c>
      <c r="T1117" s="1" t="s">
        <v>8797</v>
      </c>
    </row>
    <row r="1118" spans="1:20" x14ac:dyDescent="0.25">
      <c r="A1118" t="s">
        <v>8742</v>
      </c>
      <c r="B1118" t="s">
        <v>66</v>
      </c>
      <c r="C1118" t="s">
        <v>1059</v>
      </c>
      <c r="D1118" t="s">
        <v>1058</v>
      </c>
      <c r="E1118" s="2">
        <v>45275</v>
      </c>
      <c r="F1118">
        <v>2023</v>
      </c>
      <c r="G1118" t="s">
        <v>168</v>
      </c>
      <c r="H1118" t="s">
        <v>170</v>
      </c>
      <c r="I1118" t="s">
        <v>117</v>
      </c>
      <c r="M1118" t="s">
        <v>72</v>
      </c>
      <c r="N1118">
        <f>SUM(Table714[[#This Row],[Mitigation ($ million)]], Table714[[#This Row],[Adaptation ($ million)]])</f>
        <v>1.5</v>
      </c>
      <c r="P1118">
        <v>1.5</v>
      </c>
      <c r="S1118" s="21" t="s">
        <v>1061</v>
      </c>
      <c r="T1118" s="1" t="s">
        <v>8797</v>
      </c>
    </row>
    <row r="1119" spans="1:20" x14ac:dyDescent="0.25">
      <c r="A1119" t="s">
        <v>8742</v>
      </c>
      <c r="B1119" t="s">
        <v>66</v>
      </c>
      <c r="C1119" t="s">
        <v>1095</v>
      </c>
      <c r="D1119" t="s">
        <v>1094</v>
      </c>
      <c r="E1119" s="2">
        <v>45275</v>
      </c>
      <c r="F1119">
        <v>2023</v>
      </c>
      <c r="G1119" t="s">
        <v>122</v>
      </c>
      <c r="H1119" t="s">
        <v>93</v>
      </c>
      <c r="I1119" t="s">
        <v>126</v>
      </c>
      <c r="J1119">
        <v>800</v>
      </c>
      <c r="M1119" t="s">
        <v>72</v>
      </c>
      <c r="N1119">
        <f>SUM(Table714[[#This Row],[Mitigation ($ million)]], Table714[[#This Row],[Adaptation ($ million)]])</f>
        <v>149.48999999999998</v>
      </c>
      <c r="O1119">
        <v>146.82</v>
      </c>
      <c r="P1119">
        <v>2.67</v>
      </c>
      <c r="S1119" s="21" t="s">
        <v>1097</v>
      </c>
      <c r="T1119" s="1" t="s">
        <v>8797</v>
      </c>
    </row>
    <row r="1120" spans="1:20" x14ac:dyDescent="0.25">
      <c r="A1120" t="s">
        <v>8742</v>
      </c>
      <c r="B1120" t="s">
        <v>66</v>
      </c>
      <c r="C1120" t="s">
        <v>1095</v>
      </c>
      <c r="D1120" t="s">
        <v>1094</v>
      </c>
      <c r="E1120" s="2">
        <v>45275</v>
      </c>
      <c r="F1120">
        <v>2023</v>
      </c>
      <c r="G1120" t="s">
        <v>122</v>
      </c>
      <c r="H1120" t="s">
        <v>98</v>
      </c>
      <c r="I1120" t="s">
        <v>1099</v>
      </c>
      <c r="M1120" t="s">
        <v>72</v>
      </c>
      <c r="N1120">
        <f>SUM(Table714[[#This Row],[Mitigation ($ million)]], Table714[[#This Row],[Adaptation ($ million)]])</f>
        <v>0</v>
      </c>
      <c r="S1120" s="21" t="s">
        <v>1097</v>
      </c>
      <c r="T1120" s="1" t="s">
        <v>8797</v>
      </c>
    </row>
    <row r="1121" spans="1:20" x14ac:dyDescent="0.25">
      <c r="A1121" t="s">
        <v>8742</v>
      </c>
      <c r="B1121" t="s">
        <v>66</v>
      </c>
      <c r="C1121" t="s">
        <v>1064</v>
      </c>
      <c r="D1121" t="s">
        <v>1063</v>
      </c>
      <c r="E1121" s="2">
        <v>45275</v>
      </c>
      <c r="F1121">
        <v>2023</v>
      </c>
      <c r="G1121" t="s">
        <v>168</v>
      </c>
      <c r="H1121" t="s">
        <v>93</v>
      </c>
      <c r="I1121" t="s">
        <v>141</v>
      </c>
      <c r="J1121">
        <v>456.65</v>
      </c>
      <c r="M1121" t="s">
        <v>72</v>
      </c>
      <c r="N1121">
        <f>SUM(Table714[[#This Row],[Mitigation ($ million)]], Table714[[#This Row],[Adaptation ($ million)]])</f>
        <v>235</v>
      </c>
      <c r="O1121">
        <v>186.82</v>
      </c>
      <c r="P1121">
        <v>48.18</v>
      </c>
      <c r="S1121" s="21" t="s">
        <v>1066</v>
      </c>
      <c r="T1121" s="1" t="s">
        <v>8797</v>
      </c>
    </row>
    <row r="1122" spans="1:20" x14ac:dyDescent="0.25">
      <c r="A1122" t="s">
        <v>8742</v>
      </c>
      <c r="B1122" t="s">
        <v>66</v>
      </c>
      <c r="C1122" t="s">
        <v>1064</v>
      </c>
      <c r="D1122" t="s">
        <v>1063</v>
      </c>
      <c r="E1122" s="2">
        <v>45275</v>
      </c>
      <c r="F1122">
        <v>2023</v>
      </c>
      <c r="G1122" t="s">
        <v>168</v>
      </c>
      <c r="H1122" t="s">
        <v>93</v>
      </c>
      <c r="I1122" t="s">
        <v>141</v>
      </c>
      <c r="M1122" t="s">
        <v>72</v>
      </c>
      <c r="N1122">
        <f>SUM(Table714[[#This Row],[Mitigation ($ million)]], Table714[[#This Row],[Adaptation ($ million)]])</f>
        <v>15</v>
      </c>
      <c r="P1122">
        <v>15</v>
      </c>
      <c r="S1122" s="21" t="s">
        <v>1066</v>
      </c>
      <c r="T1122" s="1" t="s">
        <v>8797</v>
      </c>
    </row>
    <row r="1123" spans="1:20" x14ac:dyDescent="0.25">
      <c r="A1123" t="s">
        <v>8742</v>
      </c>
      <c r="B1123" t="s">
        <v>66</v>
      </c>
      <c r="C1123" t="s">
        <v>1107</v>
      </c>
      <c r="D1123" t="s">
        <v>1106</v>
      </c>
      <c r="E1123" s="2">
        <v>45278</v>
      </c>
      <c r="F1123">
        <v>2023</v>
      </c>
      <c r="G1123" t="s">
        <v>430</v>
      </c>
      <c r="H1123" t="s">
        <v>68</v>
      </c>
      <c r="I1123" t="s">
        <v>132</v>
      </c>
      <c r="J1123">
        <v>0.75</v>
      </c>
      <c r="M1123" t="s">
        <v>72</v>
      </c>
      <c r="N1123">
        <f>SUM(Table714[[#This Row],[Mitigation ($ million)]], Table714[[#This Row],[Adaptation ($ million)]])</f>
        <v>0.75</v>
      </c>
      <c r="O1123">
        <v>0.5625</v>
      </c>
      <c r="P1123">
        <v>0.1875</v>
      </c>
      <c r="S1123" s="21" t="s">
        <v>1109</v>
      </c>
      <c r="T1123" s="1" t="s">
        <v>8797</v>
      </c>
    </row>
    <row r="1124" spans="1:20" x14ac:dyDescent="0.25">
      <c r="A1124" t="s">
        <v>8742</v>
      </c>
      <c r="B1124" t="s">
        <v>66</v>
      </c>
      <c r="C1124" t="s">
        <v>1111</v>
      </c>
      <c r="D1124" t="s">
        <v>1110</v>
      </c>
      <c r="E1124" s="2">
        <v>45278</v>
      </c>
      <c r="F1124">
        <v>2023</v>
      </c>
      <c r="G1124" t="s">
        <v>430</v>
      </c>
      <c r="H1124" t="s">
        <v>68</v>
      </c>
      <c r="I1124" t="s">
        <v>332</v>
      </c>
      <c r="J1124">
        <v>0.6</v>
      </c>
      <c r="M1124" t="s">
        <v>25</v>
      </c>
      <c r="N1124">
        <f>SUM(Table714[[#This Row],[Mitigation ($ million)]], Table714[[#This Row],[Adaptation ($ million)]])</f>
        <v>0.15</v>
      </c>
      <c r="P1124">
        <v>0.15</v>
      </c>
      <c r="S1124" s="21" t="s">
        <v>1112</v>
      </c>
      <c r="T1124" s="1" t="s">
        <v>8797</v>
      </c>
    </row>
    <row r="1125" spans="1:20" x14ac:dyDescent="0.25">
      <c r="A1125" t="s">
        <v>8742</v>
      </c>
      <c r="B1125" t="s">
        <v>66</v>
      </c>
      <c r="C1125" t="s">
        <v>878</v>
      </c>
      <c r="D1125" t="s">
        <v>877</v>
      </c>
      <c r="E1125" s="2">
        <v>45278</v>
      </c>
      <c r="F1125">
        <v>2023</v>
      </c>
      <c r="G1125" t="s">
        <v>168</v>
      </c>
      <c r="H1125" t="s">
        <v>107</v>
      </c>
      <c r="I1125" t="s">
        <v>141</v>
      </c>
      <c r="M1125" t="s">
        <v>72</v>
      </c>
      <c r="N1125">
        <f>SUM(Table714[[#This Row],[Mitigation ($ million)]], Table714[[#This Row],[Adaptation ($ million)]])</f>
        <v>1</v>
      </c>
      <c r="O1125">
        <v>1</v>
      </c>
      <c r="S1125" s="21" t="s">
        <v>879</v>
      </c>
      <c r="T1125" s="1" t="s">
        <v>8797</v>
      </c>
    </row>
    <row r="1126" spans="1:20" x14ac:dyDescent="0.25">
      <c r="A1126" t="s">
        <v>8742</v>
      </c>
      <c r="B1126" t="s">
        <v>66</v>
      </c>
      <c r="C1126" t="s">
        <v>1114</v>
      </c>
      <c r="D1126" t="s">
        <v>1113</v>
      </c>
      <c r="E1126" s="2">
        <v>45278</v>
      </c>
      <c r="F1126">
        <v>2023</v>
      </c>
      <c r="G1126" t="s">
        <v>146</v>
      </c>
      <c r="H1126" t="s">
        <v>210</v>
      </c>
      <c r="I1126" t="s">
        <v>117</v>
      </c>
      <c r="J1126">
        <v>3.5000000000000003E-2</v>
      </c>
      <c r="M1126" t="s">
        <v>72</v>
      </c>
      <c r="N1126">
        <f>SUM(Table714[[#This Row],[Mitigation ($ million)]], Table714[[#This Row],[Adaptation ($ million)]])</f>
        <v>3.5000000000000003E-2</v>
      </c>
      <c r="O1126">
        <v>1.7500000000000002E-2</v>
      </c>
      <c r="P1126">
        <v>1.7500000000000002E-2</v>
      </c>
      <c r="S1126" s="21"/>
      <c r="T1126" s="1" t="s">
        <v>8797</v>
      </c>
    </row>
    <row r="1127" spans="1:20" x14ac:dyDescent="0.25">
      <c r="A1127" t="s">
        <v>8742</v>
      </c>
      <c r="B1127" t="s">
        <v>66</v>
      </c>
      <c r="C1127" t="s">
        <v>1122</v>
      </c>
      <c r="D1127" t="s">
        <v>1121</v>
      </c>
      <c r="E1127" s="2">
        <v>45279</v>
      </c>
      <c r="F1127">
        <v>2023</v>
      </c>
      <c r="G1127" t="s">
        <v>638</v>
      </c>
      <c r="H1127" t="s">
        <v>93</v>
      </c>
      <c r="I1127" t="s">
        <v>126</v>
      </c>
      <c r="J1127">
        <v>50</v>
      </c>
      <c r="M1127" t="s">
        <v>72</v>
      </c>
      <c r="N1127">
        <f>SUM(Table714[[#This Row],[Mitigation ($ million)]], Table714[[#This Row],[Adaptation ($ million)]])</f>
        <v>7.68</v>
      </c>
      <c r="O1127">
        <v>6.45</v>
      </c>
      <c r="P1127">
        <v>1.23</v>
      </c>
      <c r="S1127" s="21" t="s">
        <v>1125</v>
      </c>
      <c r="T1127" s="1" t="s">
        <v>8797</v>
      </c>
    </row>
    <row r="1128" spans="1:20" x14ac:dyDescent="0.25">
      <c r="A1128" t="s">
        <v>8742</v>
      </c>
      <c r="B1128" t="s">
        <v>66</v>
      </c>
      <c r="C1128" t="s">
        <v>1127</v>
      </c>
      <c r="D1128" t="s">
        <v>1126</v>
      </c>
      <c r="E1128" s="2">
        <v>45279</v>
      </c>
      <c r="F1128">
        <v>2023</v>
      </c>
      <c r="G1128" t="s">
        <v>1129</v>
      </c>
      <c r="H1128" t="s">
        <v>150</v>
      </c>
      <c r="I1128" t="s">
        <v>71</v>
      </c>
      <c r="J1128">
        <v>19.190000000000001</v>
      </c>
      <c r="M1128" t="s">
        <v>25</v>
      </c>
      <c r="N1128">
        <f>SUM(Table714[[#This Row],[Mitigation ($ million)]], Table714[[#This Row],[Adaptation ($ million)]])</f>
        <v>17.899999999999999</v>
      </c>
      <c r="P1128">
        <v>17.899999999999999</v>
      </c>
      <c r="S1128" s="21" t="s">
        <v>1132</v>
      </c>
      <c r="T1128" s="1" t="s">
        <v>8797</v>
      </c>
    </row>
    <row r="1129" spans="1:20" x14ac:dyDescent="0.25">
      <c r="A1129" t="s">
        <v>8742</v>
      </c>
      <c r="B1129" t="s">
        <v>66</v>
      </c>
      <c r="C1129" t="s">
        <v>1119</v>
      </c>
      <c r="D1129" t="s">
        <v>1118</v>
      </c>
      <c r="E1129" s="2">
        <v>45279</v>
      </c>
      <c r="F1129">
        <v>2023</v>
      </c>
      <c r="G1129" t="s">
        <v>79</v>
      </c>
      <c r="H1129" t="s">
        <v>68</v>
      </c>
      <c r="I1129" t="s">
        <v>126</v>
      </c>
      <c r="J1129">
        <v>1.5</v>
      </c>
      <c r="M1129" t="s">
        <v>72</v>
      </c>
      <c r="N1129">
        <f>SUM(Table714[[#This Row],[Mitigation ($ million)]], Table714[[#This Row],[Adaptation ($ million)]])</f>
        <v>1.5</v>
      </c>
      <c r="O1129">
        <v>0.2727</v>
      </c>
      <c r="P1129">
        <v>1.2273000000000001</v>
      </c>
      <c r="S1129" s="21" t="s">
        <v>1120</v>
      </c>
      <c r="T1129" s="1" t="s">
        <v>8797</v>
      </c>
    </row>
    <row r="1130" spans="1:20" x14ac:dyDescent="0.25">
      <c r="A1130" t="s">
        <v>8742</v>
      </c>
      <c r="B1130" t="s">
        <v>66</v>
      </c>
      <c r="C1130" t="s">
        <v>1116</v>
      </c>
      <c r="D1130" t="s">
        <v>1115</v>
      </c>
      <c r="E1130" s="2">
        <v>45279</v>
      </c>
      <c r="F1130">
        <v>2023</v>
      </c>
      <c r="G1130" t="s">
        <v>216</v>
      </c>
      <c r="H1130" t="s">
        <v>68</v>
      </c>
      <c r="I1130" t="s">
        <v>117</v>
      </c>
      <c r="J1130">
        <v>0.3</v>
      </c>
      <c r="M1130" t="s">
        <v>25</v>
      </c>
      <c r="N1130">
        <f>SUM(Table714[[#This Row],[Mitigation ($ million)]], Table714[[#This Row],[Adaptation ($ million)]])</f>
        <v>0.3</v>
      </c>
      <c r="P1130">
        <v>0.3</v>
      </c>
      <c r="S1130" s="21" t="s">
        <v>1117</v>
      </c>
      <c r="T1130" s="1" t="s">
        <v>8797</v>
      </c>
    </row>
    <row r="1131" spans="1:20" x14ac:dyDescent="0.25">
      <c r="A1131" t="s">
        <v>8742</v>
      </c>
      <c r="B1131" t="s">
        <v>66</v>
      </c>
      <c r="C1131" t="s">
        <v>1138</v>
      </c>
      <c r="D1131" t="s">
        <v>1137</v>
      </c>
      <c r="E1131" s="2">
        <v>45280</v>
      </c>
      <c r="F1131">
        <v>2023</v>
      </c>
      <c r="G1131" t="s">
        <v>397</v>
      </c>
      <c r="H1131" t="s">
        <v>68</v>
      </c>
      <c r="I1131" t="s">
        <v>332</v>
      </c>
      <c r="J1131">
        <v>0.75</v>
      </c>
      <c r="M1131" t="s">
        <v>72</v>
      </c>
      <c r="N1131">
        <f>SUM(Table714[[#This Row],[Mitigation ($ million)]], Table714[[#This Row],[Adaptation ($ million)]])</f>
        <v>0.06</v>
      </c>
      <c r="O1131">
        <v>0.03</v>
      </c>
      <c r="P1131">
        <v>0.03</v>
      </c>
      <c r="S1131" s="21" t="s">
        <v>1139</v>
      </c>
      <c r="T1131" s="1" t="s">
        <v>8797</v>
      </c>
    </row>
    <row r="1132" spans="1:20" x14ac:dyDescent="0.25">
      <c r="A1132" t="s">
        <v>8742</v>
      </c>
      <c r="B1132" t="s">
        <v>66</v>
      </c>
      <c r="C1132" t="s">
        <v>1140</v>
      </c>
      <c r="D1132" t="s">
        <v>915</v>
      </c>
      <c r="E1132" s="2">
        <v>45280</v>
      </c>
      <c r="F1132">
        <v>2023</v>
      </c>
      <c r="G1132" t="s">
        <v>397</v>
      </c>
      <c r="H1132" t="s">
        <v>68</v>
      </c>
      <c r="I1132" t="s">
        <v>128</v>
      </c>
      <c r="M1132" t="s">
        <v>72</v>
      </c>
      <c r="N1132">
        <f>SUM(Table714[[#This Row],[Mitigation ($ million)]], Table714[[#This Row],[Adaptation ($ million)]])</f>
        <v>0</v>
      </c>
      <c r="S1132" s="21" t="s">
        <v>918</v>
      </c>
      <c r="T1132" s="1" t="s">
        <v>8797</v>
      </c>
    </row>
    <row r="1133" spans="1:20" x14ac:dyDescent="0.25">
      <c r="A1133" t="s">
        <v>8742</v>
      </c>
      <c r="B1133" t="s">
        <v>66</v>
      </c>
      <c r="C1133" t="s">
        <v>1149</v>
      </c>
      <c r="D1133" t="s">
        <v>1148</v>
      </c>
      <c r="E1133" s="2">
        <v>45280</v>
      </c>
      <c r="F1133">
        <v>2023</v>
      </c>
      <c r="G1133" t="s">
        <v>652</v>
      </c>
      <c r="H1133" t="s">
        <v>68</v>
      </c>
      <c r="I1133" t="s">
        <v>71</v>
      </c>
      <c r="J1133">
        <v>4.8499999999999996</v>
      </c>
      <c r="M1133" t="s">
        <v>25</v>
      </c>
      <c r="N1133">
        <f>SUM(Table714[[#This Row],[Mitigation ($ million)]], Table714[[#This Row],[Adaptation ($ million)]])</f>
        <v>1.75</v>
      </c>
      <c r="P1133">
        <v>1.75</v>
      </c>
      <c r="S1133" s="21" t="s">
        <v>1151</v>
      </c>
      <c r="T1133" s="1" t="s">
        <v>8797</v>
      </c>
    </row>
    <row r="1134" spans="1:20" x14ac:dyDescent="0.25">
      <c r="A1134" t="s">
        <v>8742</v>
      </c>
      <c r="B1134" t="s">
        <v>66</v>
      </c>
      <c r="C1134" t="s">
        <v>1149</v>
      </c>
      <c r="D1134" t="s">
        <v>1148</v>
      </c>
      <c r="E1134" s="2">
        <v>45280</v>
      </c>
      <c r="F1134">
        <v>2023</v>
      </c>
      <c r="G1134" t="s">
        <v>652</v>
      </c>
      <c r="H1134" t="s">
        <v>107</v>
      </c>
      <c r="I1134" t="s">
        <v>71</v>
      </c>
      <c r="M1134" t="s">
        <v>25</v>
      </c>
      <c r="N1134">
        <f>SUM(Table714[[#This Row],[Mitigation ($ million)]], Table714[[#This Row],[Adaptation ($ million)]])</f>
        <v>0.32500000000000001</v>
      </c>
      <c r="P1134">
        <v>0.32500000000000001</v>
      </c>
      <c r="S1134" s="21" t="s">
        <v>1151</v>
      </c>
      <c r="T1134" s="1" t="s">
        <v>8797</v>
      </c>
    </row>
    <row r="1135" spans="1:20" x14ac:dyDescent="0.25">
      <c r="A1135" t="s">
        <v>8742</v>
      </c>
      <c r="B1135" t="s">
        <v>66</v>
      </c>
      <c r="C1135" t="s">
        <v>1149</v>
      </c>
      <c r="D1135" t="s">
        <v>1148</v>
      </c>
      <c r="E1135" s="2">
        <v>45280</v>
      </c>
      <c r="F1135">
        <v>2023</v>
      </c>
      <c r="G1135" t="s">
        <v>652</v>
      </c>
      <c r="H1135" t="s">
        <v>107</v>
      </c>
      <c r="I1135" t="s">
        <v>71</v>
      </c>
      <c r="M1135" t="s">
        <v>25</v>
      </c>
      <c r="N1135">
        <f>SUM(Table714[[#This Row],[Mitigation ($ million)]], Table714[[#This Row],[Adaptation ($ million)]])</f>
        <v>0.35</v>
      </c>
      <c r="P1135">
        <v>0.35</v>
      </c>
      <c r="S1135" s="21" t="s">
        <v>1151</v>
      </c>
      <c r="T1135" s="1" t="s">
        <v>8797</v>
      </c>
    </row>
    <row r="1136" spans="1:20" x14ac:dyDescent="0.25">
      <c r="A1136" t="s">
        <v>8742</v>
      </c>
      <c r="B1136" t="s">
        <v>66</v>
      </c>
      <c r="C1136" t="s">
        <v>1134</v>
      </c>
      <c r="D1136" t="s">
        <v>1133</v>
      </c>
      <c r="E1136" s="2">
        <v>45280</v>
      </c>
      <c r="F1136">
        <v>2023</v>
      </c>
      <c r="G1136" t="s">
        <v>430</v>
      </c>
      <c r="H1136" t="s">
        <v>68</v>
      </c>
      <c r="I1136" t="s">
        <v>141</v>
      </c>
      <c r="J1136">
        <v>0.5</v>
      </c>
      <c r="M1136" t="s">
        <v>72</v>
      </c>
      <c r="N1136">
        <f>SUM(Table714[[#This Row],[Mitigation ($ million)]], Table714[[#This Row],[Adaptation ($ million)]])</f>
        <v>0.1</v>
      </c>
      <c r="O1136">
        <v>0.1</v>
      </c>
      <c r="S1136" s="21" t="s">
        <v>1136</v>
      </c>
      <c r="T1136" s="1" t="s">
        <v>8797</v>
      </c>
    </row>
    <row r="1137" spans="1:20" x14ac:dyDescent="0.25">
      <c r="A1137" t="s">
        <v>8742</v>
      </c>
      <c r="B1137" t="s">
        <v>66</v>
      </c>
      <c r="C1137" t="s">
        <v>1134</v>
      </c>
      <c r="D1137" t="s">
        <v>1133</v>
      </c>
      <c r="E1137" s="2">
        <v>45280</v>
      </c>
      <c r="F1137">
        <v>2023</v>
      </c>
      <c r="G1137" t="s">
        <v>430</v>
      </c>
      <c r="H1137" t="s">
        <v>68</v>
      </c>
      <c r="I1137" t="s">
        <v>128</v>
      </c>
      <c r="M1137" t="s">
        <v>72</v>
      </c>
      <c r="N1137">
        <f>SUM(Table714[[#This Row],[Mitigation ($ million)]], Table714[[#This Row],[Adaptation ($ million)]])</f>
        <v>0.1</v>
      </c>
      <c r="O1137">
        <v>0.05</v>
      </c>
      <c r="P1137">
        <v>0.05</v>
      </c>
      <c r="S1137" s="21" t="s">
        <v>1136</v>
      </c>
      <c r="T1137" s="1" t="s">
        <v>8797</v>
      </c>
    </row>
    <row r="1138" spans="1:20" x14ac:dyDescent="0.25">
      <c r="A1138" t="s">
        <v>8742</v>
      </c>
      <c r="B1138" t="s">
        <v>66</v>
      </c>
      <c r="C1138" t="s">
        <v>1134</v>
      </c>
      <c r="D1138" t="s">
        <v>1133</v>
      </c>
      <c r="E1138" s="2">
        <v>45280</v>
      </c>
      <c r="F1138">
        <v>2023</v>
      </c>
      <c r="G1138" t="s">
        <v>430</v>
      </c>
      <c r="H1138" t="s">
        <v>68</v>
      </c>
      <c r="I1138" t="s">
        <v>332</v>
      </c>
      <c r="M1138" t="s">
        <v>72</v>
      </c>
      <c r="N1138">
        <f>SUM(Table714[[#This Row],[Mitigation ($ million)]], Table714[[#This Row],[Adaptation ($ million)]])</f>
        <v>0.30000000000000004</v>
      </c>
      <c r="O1138">
        <v>0.2</v>
      </c>
      <c r="P1138">
        <v>0.1</v>
      </c>
      <c r="S1138" s="21" t="s">
        <v>1136</v>
      </c>
      <c r="T1138" s="1" t="s">
        <v>8797</v>
      </c>
    </row>
    <row r="1139" spans="1:20" x14ac:dyDescent="0.25">
      <c r="A1139" t="s">
        <v>8742</v>
      </c>
      <c r="B1139" t="s">
        <v>91</v>
      </c>
      <c r="C1139" t="s">
        <v>1145</v>
      </c>
      <c r="D1139" t="s">
        <v>1144</v>
      </c>
      <c r="E1139" s="2">
        <v>45280</v>
      </c>
      <c r="F1139">
        <v>2023</v>
      </c>
      <c r="G1139" t="s">
        <v>113</v>
      </c>
      <c r="H1139" t="s">
        <v>138</v>
      </c>
      <c r="I1139" t="s">
        <v>117</v>
      </c>
      <c r="J1139">
        <v>4</v>
      </c>
      <c r="M1139" t="s">
        <v>72</v>
      </c>
      <c r="N1139">
        <f>SUM(Table714[[#This Row],[Mitigation ($ million)]], Table714[[#This Row],[Adaptation ($ million)]])</f>
        <v>1</v>
      </c>
      <c r="O1139">
        <v>0.5</v>
      </c>
      <c r="P1139">
        <v>0.5</v>
      </c>
      <c r="S1139" s="21" t="s">
        <v>1147</v>
      </c>
      <c r="T1139" s="1" t="s">
        <v>8797</v>
      </c>
    </row>
    <row r="1140" spans="1:20" x14ac:dyDescent="0.25">
      <c r="A1140" t="s">
        <v>8742</v>
      </c>
      <c r="B1140" t="s">
        <v>66</v>
      </c>
      <c r="C1140" t="s">
        <v>1142</v>
      </c>
      <c r="D1140" t="s">
        <v>1141</v>
      </c>
      <c r="E1140" s="2">
        <v>45280</v>
      </c>
      <c r="F1140">
        <v>2023</v>
      </c>
      <c r="G1140" t="s">
        <v>88</v>
      </c>
      <c r="H1140" t="s">
        <v>68</v>
      </c>
      <c r="I1140" t="s">
        <v>117</v>
      </c>
      <c r="J1140">
        <v>0.22500000000000001</v>
      </c>
      <c r="M1140" t="s">
        <v>25</v>
      </c>
      <c r="N1140">
        <f>SUM(Table714[[#This Row],[Mitigation ($ million)]], Table714[[#This Row],[Adaptation ($ million)]])</f>
        <v>0.22500000000000001</v>
      </c>
      <c r="P1140">
        <v>0.22500000000000001</v>
      </c>
      <c r="S1140" s="21" t="s">
        <v>1143</v>
      </c>
      <c r="T1140" s="1" t="s">
        <v>8797</v>
      </c>
    </row>
    <row r="1141" spans="1:20" x14ac:dyDescent="0.25">
      <c r="A1141" t="s">
        <v>8742</v>
      </c>
      <c r="B1141" t="s">
        <v>66</v>
      </c>
      <c r="C1141" t="s">
        <v>1051</v>
      </c>
      <c r="D1141" t="s">
        <v>1050</v>
      </c>
      <c r="E1141" s="2">
        <v>45281</v>
      </c>
      <c r="F1141">
        <v>2023</v>
      </c>
      <c r="G1141" t="s">
        <v>168</v>
      </c>
      <c r="H1141" t="s">
        <v>107</v>
      </c>
      <c r="I1141" t="s">
        <v>71</v>
      </c>
      <c r="M1141" t="s">
        <v>72</v>
      </c>
      <c r="N1141">
        <f>SUM(Table714[[#This Row],[Mitigation ($ million)]], Table714[[#This Row],[Adaptation ($ million)]])</f>
        <v>0</v>
      </c>
      <c r="S1141" s="21" t="s">
        <v>1053</v>
      </c>
      <c r="T1141" s="1" t="s">
        <v>8797</v>
      </c>
    </row>
    <row r="1142" spans="1:20" x14ac:dyDescent="0.25">
      <c r="A1142" t="s">
        <v>8742</v>
      </c>
      <c r="B1142" t="s">
        <v>66</v>
      </c>
      <c r="C1142" t="s">
        <v>1157</v>
      </c>
      <c r="D1142" t="s">
        <v>1156</v>
      </c>
      <c r="E1142" s="2">
        <v>45281</v>
      </c>
      <c r="F1142">
        <v>2023</v>
      </c>
      <c r="G1142" t="s">
        <v>104</v>
      </c>
      <c r="H1142" t="s">
        <v>68</v>
      </c>
      <c r="I1142" t="s">
        <v>117</v>
      </c>
      <c r="J1142">
        <v>3</v>
      </c>
      <c r="M1142" t="s">
        <v>72</v>
      </c>
      <c r="N1142">
        <f>SUM(Table714[[#This Row],[Mitigation ($ million)]], Table714[[#This Row],[Adaptation ($ million)]])</f>
        <v>3</v>
      </c>
      <c r="O1142">
        <v>0.9</v>
      </c>
      <c r="P1142">
        <v>2.1</v>
      </c>
      <c r="S1142" s="21" t="s">
        <v>1159</v>
      </c>
      <c r="T1142" s="1" t="s">
        <v>8797</v>
      </c>
    </row>
    <row r="1143" spans="1:20" x14ac:dyDescent="0.25">
      <c r="A1143" t="s">
        <v>8742</v>
      </c>
      <c r="B1143" t="s">
        <v>66</v>
      </c>
      <c r="C1143" t="s">
        <v>1154</v>
      </c>
      <c r="D1143" t="s">
        <v>1153</v>
      </c>
      <c r="E1143" s="2">
        <v>45281</v>
      </c>
      <c r="F1143">
        <v>2023</v>
      </c>
      <c r="G1143" t="s">
        <v>88</v>
      </c>
      <c r="H1143" t="s">
        <v>68</v>
      </c>
      <c r="I1143" t="s">
        <v>117</v>
      </c>
      <c r="J1143">
        <v>0.22500000000000001</v>
      </c>
      <c r="M1143" t="s">
        <v>25</v>
      </c>
      <c r="N1143">
        <f>SUM(Table714[[#This Row],[Mitigation ($ million)]], Table714[[#This Row],[Adaptation ($ million)]])</f>
        <v>0.22500000000000001</v>
      </c>
      <c r="P1143">
        <v>0.22500000000000001</v>
      </c>
      <c r="S1143" s="21" t="s">
        <v>1155</v>
      </c>
      <c r="T1143" s="1" t="s">
        <v>8797</v>
      </c>
    </row>
    <row r="1144" spans="1:20" x14ac:dyDescent="0.25">
      <c r="A1144" t="s">
        <v>8742</v>
      </c>
      <c r="B1144" t="s">
        <v>66</v>
      </c>
      <c r="C1144" t="s">
        <v>1178</v>
      </c>
      <c r="D1144" t="s">
        <v>1084</v>
      </c>
      <c r="E1144" s="2">
        <v>45282</v>
      </c>
      <c r="F1144">
        <v>2023</v>
      </c>
      <c r="G1144" t="s">
        <v>122</v>
      </c>
      <c r="H1144" t="s">
        <v>68</v>
      </c>
      <c r="I1144" t="s">
        <v>84</v>
      </c>
      <c r="M1144" t="s">
        <v>72</v>
      </c>
      <c r="N1144">
        <f>SUM(Table714[[#This Row],[Mitigation ($ million)]], Table714[[#This Row],[Adaptation ($ million)]])</f>
        <v>0.5</v>
      </c>
      <c r="O1144">
        <v>0.15</v>
      </c>
      <c r="P1144">
        <v>0.35</v>
      </c>
      <c r="S1144" s="21" t="s">
        <v>1088</v>
      </c>
      <c r="T1144" s="1" t="s">
        <v>8797</v>
      </c>
    </row>
    <row r="1145" spans="1:20" x14ac:dyDescent="0.25">
      <c r="A1145" t="s">
        <v>8742</v>
      </c>
      <c r="B1145" t="s">
        <v>66</v>
      </c>
      <c r="C1145" t="s">
        <v>1178</v>
      </c>
      <c r="D1145" t="s">
        <v>1084</v>
      </c>
      <c r="E1145" s="2">
        <v>45282</v>
      </c>
      <c r="F1145">
        <v>2023</v>
      </c>
      <c r="G1145" t="s">
        <v>122</v>
      </c>
      <c r="H1145" t="s">
        <v>107</v>
      </c>
      <c r="I1145" t="s">
        <v>84</v>
      </c>
      <c r="M1145" t="s">
        <v>72</v>
      </c>
      <c r="N1145">
        <f>SUM(Table714[[#This Row],[Mitigation ($ million)]], Table714[[#This Row],[Adaptation ($ million)]])</f>
        <v>1</v>
      </c>
      <c r="O1145">
        <v>0.3</v>
      </c>
      <c r="P1145">
        <v>0.7</v>
      </c>
      <c r="S1145" s="21" t="s">
        <v>1088</v>
      </c>
      <c r="T1145" s="1" t="s">
        <v>8797</v>
      </c>
    </row>
    <row r="1146" spans="1:20" x14ac:dyDescent="0.25">
      <c r="A1146" t="s">
        <v>8742</v>
      </c>
      <c r="B1146" t="s">
        <v>66</v>
      </c>
      <c r="C1146" t="s">
        <v>1170</v>
      </c>
      <c r="D1146" t="s">
        <v>1169</v>
      </c>
      <c r="E1146" s="2">
        <v>45282</v>
      </c>
      <c r="F1146">
        <v>2023</v>
      </c>
      <c r="G1146" t="s">
        <v>88</v>
      </c>
      <c r="H1146" t="s">
        <v>93</v>
      </c>
      <c r="I1146" t="s">
        <v>71</v>
      </c>
      <c r="J1146">
        <v>125</v>
      </c>
      <c r="M1146" t="s">
        <v>72</v>
      </c>
      <c r="N1146">
        <f>SUM(Table714[[#This Row],[Mitigation ($ million)]], Table714[[#This Row],[Adaptation ($ million)]])</f>
        <v>14.139999999999999</v>
      </c>
      <c r="O1146">
        <v>1.95</v>
      </c>
      <c r="P1146">
        <v>12.19</v>
      </c>
      <c r="S1146" s="21" t="s">
        <v>1172</v>
      </c>
      <c r="T1146" s="1" t="s">
        <v>8797</v>
      </c>
    </row>
    <row r="1147" spans="1:20" x14ac:dyDescent="0.25">
      <c r="A1147" t="s">
        <v>8742</v>
      </c>
      <c r="B1147" t="s">
        <v>66</v>
      </c>
      <c r="C1147" t="s">
        <v>1170</v>
      </c>
      <c r="D1147" t="s">
        <v>1169</v>
      </c>
      <c r="E1147" s="2">
        <v>45282</v>
      </c>
      <c r="F1147">
        <v>2023</v>
      </c>
      <c r="G1147" t="s">
        <v>88</v>
      </c>
      <c r="H1147" t="s">
        <v>93</v>
      </c>
      <c r="I1147" t="s">
        <v>84</v>
      </c>
      <c r="M1147" t="s">
        <v>72</v>
      </c>
      <c r="N1147">
        <f>SUM(Table714[[#This Row],[Mitigation ($ million)]], Table714[[#This Row],[Adaptation ($ million)]])</f>
        <v>0.01</v>
      </c>
      <c r="P1147">
        <v>0.01</v>
      </c>
      <c r="S1147" s="21" t="s">
        <v>1172</v>
      </c>
      <c r="T1147" s="1" t="s">
        <v>8797</v>
      </c>
    </row>
    <row r="1148" spans="1:20" x14ac:dyDescent="0.25">
      <c r="A1148" t="s">
        <v>8742</v>
      </c>
      <c r="B1148" t="s">
        <v>66</v>
      </c>
      <c r="C1148" t="s">
        <v>1161</v>
      </c>
      <c r="D1148" t="s">
        <v>1160</v>
      </c>
      <c r="E1148" s="2">
        <v>45282</v>
      </c>
      <c r="F1148">
        <v>2023</v>
      </c>
      <c r="G1148" t="s">
        <v>715</v>
      </c>
      <c r="H1148" t="s">
        <v>150</v>
      </c>
      <c r="I1148" t="s">
        <v>132</v>
      </c>
      <c r="J1148">
        <v>40</v>
      </c>
      <c r="M1148" t="s">
        <v>72</v>
      </c>
      <c r="N1148">
        <f>SUM(Table714[[#This Row],[Mitigation ($ million)]], Table714[[#This Row],[Adaptation ($ million)]])</f>
        <v>8.25</v>
      </c>
      <c r="O1148">
        <v>1.75</v>
      </c>
      <c r="P1148">
        <v>6.5</v>
      </c>
      <c r="S1148" s="21" t="s">
        <v>1163</v>
      </c>
      <c r="T1148" s="1" t="s">
        <v>8797</v>
      </c>
    </row>
    <row r="1149" spans="1:20" x14ac:dyDescent="0.25">
      <c r="A1149" t="s">
        <v>8742</v>
      </c>
      <c r="B1149" t="s">
        <v>66</v>
      </c>
      <c r="C1149" t="s">
        <v>1173</v>
      </c>
      <c r="D1149" t="s">
        <v>1077</v>
      </c>
      <c r="E1149" s="2">
        <v>45282</v>
      </c>
      <c r="F1149">
        <v>2023</v>
      </c>
      <c r="G1149" t="s">
        <v>88</v>
      </c>
      <c r="H1149" t="s">
        <v>68</v>
      </c>
      <c r="I1149" t="s">
        <v>141</v>
      </c>
      <c r="M1149" t="s">
        <v>72</v>
      </c>
      <c r="N1149">
        <f>SUM(Table714[[#This Row],[Mitigation ($ million)]], Table714[[#This Row],[Adaptation ($ million)]])</f>
        <v>0.7</v>
      </c>
      <c r="O1149">
        <v>0.7</v>
      </c>
      <c r="S1149" s="21" t="s">
        <v>1080</v>
      </c>
      <c r="T1149" s="1" t="s">
        <v>8797</v>
      </c>
    </row>
    <row r="1150" spans="1:20" x14ac:dyDescent="0.25">
      <c r="A1150" t="s">
        <v>8742</v>
      </c>
      <c r="B1150" t="s">
        <v>66</v>
      </c>
      <c r="C1150" t="s">
        <v>1173</v>
      </c>
      <c r="D1150" t="s">
        <v>1077</v>
      </c>
      <c r="E1150" s="2">
        <v>45282</v>
      </c>
      <c r="F1150">
        <v>2023</v>
      </c>
      <c r="G1150" t="s">
        <v>88</v>
      </c>
      <c r="H1150" t="s">
        <v>68</v>
      </c>
      <c r="I1150" t="s">
        <v>117</v>
      </c>
      <c r="M1150" t="s">
        <v>72</v>
      </c>
      <c r="N1150">
        <f>SUM(Table714[[#This Row],[Mitigation ($ million)]], Table714[[#This Row],[Adaptation ($ million)]])</f>
        <v>0.1</v>
      </c>
      <c r="O1150">
        <v>0.05</v>
      </c>
      <c r="P1150">
        <v>0.05</v>
      </c>
      <c r="S1150" s="21" t="s">
        <v>1080</v>
      </c>
      <c r="T1150" s="1" t="s">
        <v>8797</v>
      </c>
    </row>
    <row r="1151" spans="1:20" x14ac:dyDescent="0.25">
      <c r="A1151" t="s">
        <v>8742</v>
      </c>
      <c r="B1151" t="s">
        <v>66</v>
      </c>
      <c r="C1151" t="s">
        <v>1173</v>
      </c>
      <c r="D1151" t="s">
        <v>1077</v>
      </c>
      <c r="E1151" s="2">
        <v>45282</v>
      </c>
      <c r="F1151">
        <v>2023</v>
      </c>
      <c r="G1151" t="s">
        <v>88</v>
      </c>
      <c r="H1151" t="s">
        <v>107</v>
      </c>
      <c r="I1151" t="s">
        <v>117</v>
      </c>
      <c r="M1151" t="s">
        <v>72</v>
      </c>
      <c r="N1151">
        <f>SUM(Table714[[#This Row],[Mitigation ($ million)]], Table714[[#This Row],[Adaptation ($ million)]])</f>
        <v>0.05</v>
      </c>
      <c r="O1151">
        <v>2.5000000000000001E-2</v>
      </c>
      <c r="P1151">
        <v>2.5000000000000001E-2</v>
      </c>
      <c r="S1151" s="21" t="s">
        <v>1080</v>
      </c>
      <c r="T1151" s="1" t="s">
        <v>8797</v>
      </c>
    </row>
    <row r="1152" spans="1:20" x14ac:dyDescent="0.25">
      <c r="A1152" t="s">
        <v>8742</v>
      </c>
      <c r="B1152" t="s">
        <v>66</v>
      </c>
      <c r="C1152" t="s">
        <v>1173</v>
      </c>
      <c r="D1152" t="s">
        <v>1077</v>
      </c>
      <c r="E1152" s="2">
        <v>45282</v>
      </c>
      <c r="F1152">
        <v>2023</v>
      </c>
      <c r="G1152" t="s">
        <v>88</v>
      </c>
      <c r="H1152" t="s">
        <v>107</v>
      </c>
      <c r="I1152" t="s">
        <v>141</v>
      </c>
      <c r="M1152" t="s">
        <v>72</v>
      </c>
      <c r="N1152">
        <f>SUM(Table714[[#This Row],[Mitigation ($ million)]], Table714[[#This Row],[Adaptation ($ million)]])</f>
        <v>0.35</v>
      </c>
      <c r="O1152">
        <v>0.35</v>
      </c>
      <c r="S1152" s="21" t="s">
        <v>1080</v>
      </c>
      <c r="T1152" s="1" t="s">
        <v>8797</v>
      </c>
    </row>
    <row r="1153" spans="1:20" x14ac:dyDescent="0.25">
      <c r="A1153" t="s">
        <v>8742</v>
      </c>
      <c r="B1153" t="s">
        <v>66</v>
      </c>
      <c r="C1153" t="s">
        <v>1180</v>
      </c>
      <c r="D1153" t="s">
        <v>1179</v>
      </c>
      <c r="E1153" s="2">
        <v>45282</v>
      </c>
      <c r="F1153">
        <v>2023</v>
      </c>
      <c r="G1153" t="s">
        <v>122</v>
      </c>
      <c r="H1153" t="s">
        <v>93</v>
      </c>
      <c r="I1153" t="s">
        <v>361</v>
      </c>
      <c r="J1153">
        <v>900</v>
      </c>
      <c r="M1153" t="s">
        <v>72</v>
      </c>
      <c r="N1153">
        <f>SUM(Table714[[#This Row],[Mitigation ($ million)]], Table714[[#This Row],[Adaptation ($ million)]])</f>
        <v>65.59</v>
      </c>
      <c r="O1153">
        <v>39.799999999999997</v>
      </c>
      <c r="P1153">
        <v>25.79</v>
      </c>
      <c r="S1153" s="21" t="s">
        <v>1182</v>
      </c>
      <c r="T1153" s="1" t="s">
        <v>8797</v>
      </c>
    </row>
    <row r="1154" spans="1:20" x14ac:dyDescent="0.25">
      <c r="A1154" t="s">
        <v>8742</v>
      </c>
      <c r="B1154" t="s">
        <v>66</v>
      </c>
      <c r="C1154" t="s">
        <v>1180</v>
      </c>
      <c r="D1154" t="s">
        <v>1179</v>
      </c>
      <c r="E1154" s="2">
        <v>45282</v>
      </c>
      <c r="F1154">
        <v>2023</v>
      </c>
      <c r="G1154" t="s">
        <v>122</v>
      </c>
      <c r="H1154" t="s">
        <v>98</v>
      </c>
      <c r="I1154" t="s">
        <v>361</v>
      </c>
      <c r="M1154" t="s">
        <v>72</v>
      </c>
      <c r="N1154">
        <f>SUM(Table714[[#This Row],[Mitigation ($ million)]], Table714[[#This Row],[Adaptation ($ million)]])</f>
        <v>0</v>
      </c>
      <c r="S1154" s="21" t="s">
        <v>1182</v>
      </c>
      <c r="T1154" s="1" t="s">
        <v>8797</v>
      </c>
    </row>
    <row r="1155" spans="1:20" x14ac:dyDescent="0.25">
      <c r="A1155" t="s">
        <v>8742</v>
      </c>
      <c r="B1155" t="s">
        <v>66</v>
      </c>
      <c r="C1155" t="s">
        <v>1185</v>
      </c>
      <c r="D1155" t="s">
        <v>1184</v>
      </c>
      <c r="E1155" s="2">
        <v>45282</v>
      </c>
      <c r="F1155">
        <v>2023</v>
      </c>
      <c r="G1155" t="s">
        <v>1187</v>
      </c>
      <c r="H1155" t="s">
        <v>68</v>
      </c>
      <c r="I1155" t="s">
        <v>71</v>
      </c>
      <c r="J1155">
        <v>0.75</v>
      </c>
      <c r="M1155" t="s">
        <v>72</v>
      </c>
      <c r="N1155">
        <f>SUM(Table714[[#This Row],[Mitigation ($ million)]], Table714[[#This Row],[Adaptation ($ million)]])</f>
        <v>0.12</v>
      </c>
      <c r="O1155">
        <v>0.06</v>
      </c>
      <c r="P1155">
        <v>0.06</v>
      </c>
      <c r="S1155" s="21" t="s">
        <v>1189</v>
      </c>
      <c r="T1155" s="1" t="s">
        <v>8797</v>
      </c>
    </row>
    <row r="1156" spans="1:20" x14ac:dyDescent="0.25">
      <c r="A1156" t="s">
        <v>8742</v>
      </c>
      <c r="B1156" t="s">
        <v>66</v>
      </c>
      <c r="C1156" t="s">
        <v>1165</v>
      </c>
      <c r="D1156" t="s">
        <v>1164</v>
      </c>
      <c r="E1156" s="2">
        <v>45282</v>
      </c>
      <c r="F1156">
        <v>2023</v>
      </c>
      <c r="G1156" t="s">
        <v>208</v>
      </c>
      <c r="H1156" t="s">
        <v>68</v>
      </c>
      <c r="I1156" t="s">
        <v>71</v>
      </c>
      <c r="J1156">
        <v>0.5</v>
      </c>
      <c r="M1156" t="s">
        <v>25</v>
      </c>
      <c r="N1156">
        <f>SUM(Table714[[#This Row],[Mitigation ($ million)]], Table714[[#This Row],[Adaptation ($ million)]])</f>
        <v>0.5</v>
      </c>
      <c r="P1156">
        <v>0.5</v>
      </c>
      <c r="S1156" s="21" t="s">
        <v>1168</v>
      </c>
      <c r="T1156" s="1" t="s">
        <v>8797</v>
      </c>
    </row>
    <row r="1157" spans="1:20" x14ac:dyDescent="0.25">
      <c r="A1157" t="s">
        <v>8742</v>
      </c>
      <c r="B1157" t="s">
        <v>91</v>
      </c>
      <c r="C1157" t="s">
        <v>1175</v>
      </c>
      <c r="D1157" t="s">
        <v>1174</v>
      </c>
      <c r="E1157" s="2">
        <v>45282</v>
      </c>
      <c r="F1157">
        <v>2023</v>
      </c>
      <c r="G1157" t="s">
        <v>88</v>
      </c>
      <c r="H1157" t="s">
        <v>93</v>
      </c>
      <c r="I1157" t="s">
        <v>141</v>
      </c>
      <c r="J1157">
        <v>303.37299999999999</v>
      </c>
      <c r="M1157" t="s">
        <v>24</v>
      </c>
      <c r="N1157">
        <f>SUM(Table714[[#This Row],[Mitigation ($ million)]], Table714[[#This Row],[Adaptation ($ million)]])</f>
        <v>147.12499800000001</v>
      </c>
      <c r="O1157">
        <v>147.12499800000001</v>
      </c>
      <c r="S1157" s="21" t="s">
        <v>1177</v>
      </c>
      <c r="T1157" s="1" t="s">
        <v>8797</v>
      </c>
    </row>
    <row r="1158" spans="1:20" x14ac:dyDescent="0.25">
      <c r="A1158" t="s">
        <v>8742</v>
      </c>
      <c r="B1158" t="s">
        <v>66</v>
      </c>
      <c r="C1158" t="s">
        <v>1191</v>
      </c>
      <c r="D1158" t="s">
        <v>1190</v>
      </c>
      <c r="E1158" s="2">
        <v>45282</v>
      </c>
      <c r="F1158">
        <v>2023</v>
      </c>
      <c r="G1158" t="s">
        <v>122</v>
      </c>
      <c r="H1158" t="s">
        <v>68</v>
      </c>
      <c r="I1158" t="s">
        <v>126</v>
      </c>
      <c r="J1158">
        <v>1</v>
      </c>
      <c r="M1158" t="s">
        <v>72</v>
      </c>
      <c r="N1158">
        <f>SUM(Table714[[#This Row],[Mitigation ($ million)]], Table714[[#This Row],[Adaptation ($ million)]])</f>
        <v>0.5</v>
      </c>
      <c r="O1158">
        <v>0.25</v>
      </c>
      <c r="P1158">
        <v>0.25</v>
      </c>
      <c r="S1158" s="21" t="s">
        <v>1192</v>
      </c>
      <c r="T1158" s="1" t="s">
        <v>8797</v>
      </c>
    </row>
    <row r="1159" spans="1:20" x14ac:dyDescent="0.25">
      <c r="A1159" t="s">
        <v>8742</v>
      </c>
      <c r="B1159" t="s">
        <v>66</v>
      </c>
      <c r="C1159" t="s">
        <v>1191</v>
      </c>
      <c r="D1159" t="s">
        <v>1190</v>
      </c>
      <c r="E1159" s="2">
        <v>45282</v>
      </c>
      <c r="F1159">
        <v>2023</v>
      </c>
      <c r="G1159" t="s">
        <v>122</v>
      </c>
      <c r="H1159" t="s">
        <v>107</v>
      </c>
      <c r="I1159" t="s">
        <v>126</v>
      </c>
      <c r="M1159" t="s">
        <v>72</v>
      </c>
      <c r="N1159">
        <f>SUM(Table714[[#This Row],[Mitigation ($ million)]], Table714[[#This Row],[Adaptation ($ million)]])</f>
        <v>0</v>
      </c>
      <c r="S1159" s="21" t="s">
        <v>1192</v>
      </c>
      <c r="T1159" s="1" t="s">
        <v>8797</v>
      </c>
    </row>
    <row r="1160" spans="1:20" x14ac:dyDescent="0.25">
      <c r="A1160" t="s">
        <v>8742</v>
      </c>
      <c r="B1160" t="s">
        <v>91</v>
      </c>
      <c r="C1160" t="s">
        <v>1198</v>
      </c>
      <c r="D1160" t="s">
        <v>1197</v>
      </c>
      <c r="E1160" s="2">
        <v>45283</v>
      </c>
      <c r="F1160">
        <v>2023</v>
      </c>
      <c r="G1160" t="s">
        <v>79</v>
      </c>
      <c r="H1160" t="s">
        <v>93</v>
      </c>
      <c r="I1160" t="s">
        <v>141</v>
      </c>
      <c r="J1160">
        <v>174</v>
      </c>
      <c r="M1160" t="s">
        <v>24</v>
      </c>
      <c r="N1160">
        <f>SUM(Table714[[#This Row],[Mitigation ($ million)]], Table714[[#This Row],[Adaptation ($ million)]])</f>
        <v>50</v>
      </c>
      <c r="O1160">
        <v>50</v>
      </c>
      <c r="S1160" s="21" t="s">
        <v>1200</v>
      </c>
      <c r="T1160" s="1" t="s">
        <v>8797</v>
      </c>
    </row>
    <row r="1161" spans="1:20" x14ac:dyDescent="0.25">
      <c r="A1161" t="s">
        <v>8742</v>
      </c>
      <c r="B1161" t="s">
        <v>66</v>
      </c>
      <c r="C1161" t="s">
        <v>1195</v>
      </c>
      <c r="D1161" t="s">
        <v>1194</v>
      </c>
      <c r="E1161" s="2">
        <v>45283</v>
      </c>
      <c r="F1161">
        <v>2023</v>
      </c>
      <c r="G1161" t="s">
        <v>168</v>
      </c>
      <c r="H1161" t="s">
        <v>68</v>
      </c>
      <c r="I1161" t="s">
        <v>71</v>
      </c>
      <c r="J1161">
        <v>2</v>
      </c>
      <c r="M1161" t="s">
        <v>72</v>
      </c>
      <c r="N1161">
        <f>SUM(Table714[[#This Row],[Mitigation ($ million)]], Table714[[#This Row],[Adaptation ($ million)]])</f>
        <v>0.1</v>
      </c>
      <c r="O1161">
        <v>0.05</v>
      </c>
      <c r="P1161">
        <v>0.05</v>
      </c>
      <c r="S1161" s="21" t="s">
        <v>1196</v>
      </c>
      <c r="T1161" s="1" t="s">
        <v>8797</v>
      </c>
    </row>
    <row r="1162" spans="1:20" x14ac:dyDescent="0.25">
      <c r="A1162" t="s">
        <v>8742</v>
      </c>
      <c r="B1162" t="s">
        <v>66</v>
      </c>
      <c r="C1162" t="s">
        <v>1202</v>
      </c>
      <c r="D1162" t="s">
        <v>1201</v>
      </c>
      <c r="E1162" s="2">
        <v>45286</v>
      </c>
      <c r="F1162">
        <v>2023</v>
      </c>
      <c r="G1162" t="s">
        <v>216</v>
      </c>
      <c r="H1162" t="s">
        <v>68</v>
      </c>
      <c r="I1162" t="s">
        <v>117</v>
      </c>
      <c r="J1162">
        <v>0.3</v>
      </c>
      <c r="M1162" t="s">
        <v>72</v>
      </c>
      <c r="N1162">
        <f>SUM(Table714[[#This Row],[Mitigation ($ million)]], Table714[[#This Row],[Adaptation ($ million)]])</f>
        <v>0.3</v>
      </c>
      <c r="O1162">
        <v>0.15</v>
      </c>
      <c r="P1162">
        <v>0.15</v>
      </c>
      <c r="S1162" s="21" t="s">
        <v>1203</v>
      </c>
      <c r="T1162" s="1" t="s">
        <v>8797</v>
      </c>
    </row>
    <row r="1163" spans="1:20" x14ac:dyDescent="0.25">
      <c r="A1163" t="s">
        <v>8742</v>
      </c>
      <c r="B1163" t="s">
        <v>66</v>
      </c>
      <c r="C1163" t="s">
        <v>1205</v>
      </c>
      <c r="D1163" t="s">
        <v>1204</v>
      </c>
      <c r="E1163" s="2">
        <v>45286</v>
      </c>
      <c r="F1163">
        <v>2023</v>
      </c>
      <c r="G1163" t="s">
        <v>430</v>
      </c>
      <c r="H1163" t="s">
        <v>93</v>
      </c>
      <c r="I1163" t="s">
        <v>332</v>
      </c>
      <c r="J1163">
        <v>108</v>
      </c>
      <c r="M1163" t="s">
        <v>72</v>
      </c>
      <c r="N1163">
        <f>SUM(Table714[[#This Row],[Mitigation ($ million)]], Table714[[#This Row],[Adaptation ($ million)]])</f>
        <v>18.75</v>
      </c>
      <c r="O1163">
        <v>11.29</v>
      </c>
      <c r="P1163">
        <v>7.46</v>
      </c>
      <c r="S1163" s="21" t="s">
        <v>1207</v>
      </c>
      <c r="T1163" s="1" t="s">
        <v>8797</v>
      </c>
    </row>
    <row r="1164" spans="1:20" x14ac:dyDescent="0.25">
      <c r="A1164" t="s">
        <v>8742</v>
      </c>
      <c r="B1164" t="s">
        <v>66</v>
      </c>
      <c r="C1164" t="s">
        <v>1205</v>
      </c>
      <c r="D1164" t="s">
        <v>1204</v>
      </c>
      <c r="E1164" s="2">
        <v>45286</v>
      </c>
      <c r="F1164">
        <v>2023</v>
      </c>
      <c r="G1164" t="s">
        <v>430</v>
      </c>
      <c r="H1164" t="s">
        <v>93</v>
      </c>
      <c r="I1164" t="s">
        <v>332</v>
      </c>
      <c r="M1164" t="s">
        <v>72</v>
      </c>
      <c r="N1164">
        <f>SUM(Table714[[#This Row],[Mitigation ($ million)]], Table714[[#This Row],[Adaptation ($ million)]])</f>
        <v>20.82</v>
      </c>
      <c r="O1164">
        <v>12.54</v>
      </c>
      <c r="P1164">
        <v>8.2799999999999994</v>
      </c>
      <c r="S1164" s="21" t="s">
        <v>1207</v>
      </c>
      <c r="T1164" s="1" t="s">
        <v>8797</v>
      </c>
    </row>
    <row r="1165" spans="1:20" x14ac:dyDescent="0.25">
      <c r="A1165" t="s">
        <v>8742</v>
      </c>
      <c r="B1165" t="s">
        <v>66</v>
      </c>
      <c r="C1165" t="s">
        <v>1205</v>
      </c>
      <c r="D1165" t="s">
        <v>1204</v>
      </c>
      <c r="E1165" s="2">
        <v>45286</v>
      </c>
      <c r="F1165">
        <v>2023</v>
      </c>
      <c r="G1165" t="s">
        <v>430</v>
      </c>
      <c r="H1165" t="s">
        <v>150</v>
      </c>
      <c r="M1165" t="s">
        <v>72</v>
      </c>
      <c r="N1165">
        <f>SUM(Table714[[#This Row],[Mitigation ($ million)]], Table714[[#This Row],[Adaptation ($ million)]])</f>
        <v>0</v>
      </c>
      <c r="S1165" s="21" t="s">
        <v>1207</v>
      </c>
      <c r="T1165" s="1" t="s">
        <v>8797</v>
      </c>
    </row>
    <row r="1166" spans="1:20" x14ac:dyDescent="0.25">
      <c r="A1166" t="s">
        <v>8742</v>
      </c>
      <c r="B1166" t="s">
        <v>91</v>
      </c>
      <c r="C1166" t="s">
        <v>1198</v>
      </c>
      <c r="D1166" t="s">
        <v>1197</v>
      </c>
      <c r="E1166" s="2">
        <v>45286</v>
      </c>
      <c r="F1166">
        <v>2023</v>
      </c>
      <c r="G1166" t="s">
        <v>79</v>
      </c>
      <c r="H1166" t="s">
        <v>98</v>
      </c>
      <c r="I1166" t="s">
        <v>141</v>
      </c>
      <c r="M1166" t="s">
        <v>24</v>
      </c>
      <c r="N1166">
        <f>SUM(Table714[[#This Row],[Mitigation ($ million)]], Table714[[#This Row],[Adaptation ($ million)]])</f>
        <v>30</v>
      </c>
      <c r="O1166">
        <v>30</v>
      </c>
      <c r="S1166" s="21" t="s">
        <v>1200</v>
      </c>
      <c r="T1166" s="1" t="s">
        <v>8797</v>
      </c>
    </row>
    <row r="1167" spans="1:20" x14ac:dyDescent="0.25">
      <c r="A1167" t="s">
        <v>8742</v>
      </c>
      <c r="B1167" t="s">
        <v>66</v>
      </c>
      <c r="C1167" t="s">
        <v>1211</v>
      </c>
      <c r="D1167" t="s">
        <v>1210</v>
      </c>
      <c r="E1167" s="2">
        <v>45286</v>
      </c>
      <c r="F1167">
        <v>2023</v>
      </c>
      <c r="G1167" t="s">
        <v>216</v>
      </c>
      <c r="H1167" t="s">
        <v>68</v>
      </c>
      <c r="I1167" t="s">
        <v>84</v>
      </c>
      <c r="J1167">
        <v>0.3</v>
      </c>
      <c r="M1167" t="s">
        <v>24</v>
      </c>
      <c r="N1167">
        <f>SUM(Table714[[#This Row],[Mitigation ($ million)]], Table714[[#This Row],[Adaptation ($ million)]])</f>
        <v>0.2</v>
      </c>
      <c r="O1167">
        <v>0.2</v>
      </c>
      <c r="S1167" s="21" t="s">
        <v>1212</v>
      </c>
      <c r="T1167" s="1" t="s">
        <v>8797</v>
      </c>
    </row>
    <row r="1168" spans="1:20" x14ac:dyDescent="0.25">
      <c r="A1168" t="s">
        <v>8742</v>
      </c>
      <c r="B1168" t="s">
        <v>66</v>
      </c>
      <c r="C1168" t="s">
        <v>1211</v>
      </c>
      <c r="D1168" t="s">
        <v>1210</v>
      </c>
      <c r="E1168" s="2">
        <v>45286</v>
      </c>
      <c r="F1168">
        <v>2023</v>
      </c>
      <c r="G1168" t="s">
        <v>216</v>
      </c>
      <c r="H1168" t="s">
        <v>68</v>
      </c>
      <c r="I1168" t="s">
        <v>132</v>
      </c>
      <c r="M1168" t="s">
        <v>24</v>
      </c>
      <c r="N1168">
        <f>SUM(Table714[[#This Row],[Mitigation ($ million)]], Table714[[#This Row],[Adaptation ($ million)]])</f>
        <v>0.1</v>
      </c>
      <c r="O1168">
        <v>0.1</v>
      </c>
      <c r="S1168" s="21" t="s">
        <v>1212</v>
      </c>
      <c r="T1168" s="1" t="s">
        <v>8797</v>
      </c>
    </row>
    <row r="1169" spans="1:20" x14ac:dyDescent="0.25">
      <c r="A1169" t="s">
        <v>8742</v>
      </c>
      <c r="B1169" t="s">
        <v>66</v>
      </c>
      <c r="C1169" t="s">
        <v>1214</v>
      </c>
      <c r="D1169" t="s">
        <v>1213</v>
      </c>
      <c r="E1169" s="2">
        <v>45286</v>
      </c>
      <c r="F1169">
        <v>2023</v>
      </c>
      <c r="G1169" t="s">
        <v>216</v>
      </c>
      <c r="H1169" t="s">
        <v>68</v>
      </c>
      <c r="I1169" t="s">
        <v>361</v>
      </c>
      <c r="J1169">
        <v>0.5</v>
      </c>
      <c r="M1169" t="s">
        <v>25</v>
      </c>
      <c r="N1169">
        <f>SUM(Table714[[#This Row],[Mitigation ($ million)]], Table714[[#This Row],[Adaptation ($ million)]])</f>
        <v>0.5</v>
      </c>
      <c r="P1169">
        <v>0.5</v>
      </c>
      <c r="S1169" s="21" t="s">
        <v>1215</v>
      </c>
      <c r="T1169" s="1" t="s">
        <v>8797</v>
      </c>
    </row>
    <row r="1170" spans="1:20" x14ac:dyDescent="0.25">
      <c r="A1170" t="s">
        <v>8742</v>
      </c>
      <c r="B1170" t="s">
        <v>66</v>
      </c>
      <c r="C1170" t="s">
        <v>1221</v>
      </c>
      <c r="D1170" t="s">
        <v>1220</v>
      </c>
      <c r="E1170" s="2">
        <v>45287</v>
      </c>
      <c r="F1170">
        <v>2023</v>
      </c>
      <c r="G1170" t="s">
        <v>216</v>
      </c>
      <c r="H1170" t="s">
        <v>68</v>
      </c>
      <c r="I1170" t="s">
        <v>141</v>
      </c>
      <c r="J1170">
        <v>0.4</v>
      </c>
      <c r="M1170" t="s">
        <v>72</v>
      </c>
      <c r="N1170">
        <f>SUM(Table714[[#This Row],[Mitigation ($ million)]], Table714[[#This Row],[Adaptation ($ million)]])</f>
        <v>0.3</v>
      </c>
      <c r="O1170">
        <v>0.3</v>
      </c>
      <c r="S1170" s="21" t="s">
        <v>1223</v>
      </c>
      <c r="T1170" s="1" t="s">
        <v>8797</v>
      </c>
    </row>
    <row r="1171" spans="1:20" x14ac:dyDescent="0.25">
      <c r="A1171" t="s">
        <v>8742</v>
      </c>
      <c r="B1171" t="s">
        <v>66</v>
      </c>
      <c r="C1171" t="s">
        <v>1221</v>
      </c>
      <c r="D1171" t="s">
        <v>1220</v>
      </c>
      <c r="E1171" s="2">
        <v>45287</v>
      </c>
      <c r="F1171">
        <v>2023</v>
      </c>
      <c r="G1171" t="s">
        <v>216</v>
      </c>
      <c r="H1171" t="s">
        <v>68</v>
      </c>
      <c r="I1171" t="s">
        <v>71</v>
      </c>
      <c r="M1171" t="s">
        <v>72</v>
      </c>
      <c r="N1171">
        <f>SUM(Table714[[#This Row],[Mitigation ($ million)]], Table714[[#This Row],[Adaptation ($ million)]])</f>
        <v>0.1</v>
      </c>
      <c r="P1171">
        <v>0.1</v>
      </c>
      <c r="S1171" s="21" t="s">
        <v>1223</v>
      </c>
      <c r="T1171" s="1" t="s">
        <v>8797</v>
      </c>
    </row>
    <row r="1172" spans="1:20" x14ac:dyDescent="0.25">
      <c r="A1172" t="s">
        <v>8742</v>
      </c>
      <c r="B1172" t="s">
        <v>66</v>
      </c>
      <c r="C1172" t="s">
        <v>1218</v>
      </c>
      <c r="D1172" t="s">
        <v>1217</v>
      </c>
      <c r="E1172" s="2">
        <v>45287</v>
      </c>
      <c r="F1172">
        <v>2023</v>
      </c>
      <c r="G1172" t="s">
        <v>525</v>
      </c>
      <c r="H1172" t="s">
        <v>68</v>
      </c>
      <c r="I1172" t="s">
        <v>132</v>
      </c>
      <c r="J1172">
        <v>0.3</v>
      </c>
      <c r="M1172" t="s">
        <v>72</v>
      </c>
      <c r="N1172">
        <f>SUM(Table714[[#This Row],[Mitigation ($ million)]], Table714[[#This Row],[Adaptation ($ million)]])</f>
        <v>0.30000000000000004</v>
      </c>
      <c r="O1172">
        <v>0.16</v>
      </c>
      <c r="P1172">
        <v>0.14000000000000001</v>
      </c>
      <c r="S1172" s="21" t="s">
        <v>1219</v>
      </c>
      <c r="T1172" s="1" t="s">
        <v>8797</v>
      </c>
    </row>
    <row r="1173" spans="1:20" x14ac:dyDescent="0.25">
      <c r="A1173" t="s">
        <v>8742</v>
      </c>
      <c r="B1173" t="s">
        <v>91</v>
      </c>
      <c r="C1173" t="s">
        <v>1225</v>
      </c>
      <c r="D1173" t="s">
        <v>1224</v>
      </c>
      <c r="E1173" s="2">
        <v>45287</v>
      </c>
      <c r="F1173">
        <v>2023</v>
      </c>
      <c r="G1173" t="s">
        <v>88</v>
      </c>
      <c r="H1173" t="s">
        <v>93</v>
      </c>
      <c r="I1173" t="s">
        <v>128</v>
      </c>
      <c r="J1173">
        <v>30</v>
      </c>
      <c r="M1173" t="s">
        <v>24</v>
      </c>
      <c r="N1173">
        <f>SUM(Table714[[#This Row],[Mitigation ($ million)]], Table714[[#This Row],[Adaptation ($ million)]])</f>
        <v>7.5</v>
      </c>
      <c r="O1173">
        <v>7.5</v>
      </c>
      <c r="S1173" s="21" t="s">
        <v>1227</v>
      </c>
      <c r="T1173" s="1" t="s">
        <v>8797</v>
      </c>
    </row>
    <row r="1174" spans="1:20" x14ac:dyDescent="0.25">
      <c r="A1174" t="s">
        <v>8742</v>
      </c>
      <c r="B1174" t="s">
        <v>66</v>
      </c>
      <c r="C1174" t="s">
        <v>1041</v>
      </c>
      <c r="D1174" t="s">
        <v>1040</v>
      </c>
      <c r="E1174" s="2">
        <v>45288</v>
      </c>
      <c r="F1174">
        <v>2023</v>
      </c>
      <c r="G1174" t="s">
        <v>168</v>
      </c>
      <c r="H1174" t="s">
        <v>68</v>
      </c>
      <c r="I1174" t="s">
        <v>132</v>
      </c>
      <c r="M1174" t="s">
        <v>72</v>
      </c>
      <c r="N1174">
        <f>SUM(Table714[[#This Row],[Mitigation ($ million)]], Table714[[#This Row],[Adaptation ($ million)]])</f>
        <v>0</v>
      </c>
      <c r="S1174" s="21" t="s">
        <v>1043</v>
      </c>
      <c r="T1174" s="1" t="s">
        <v>8797</v>
      </c>
    </row>
    <row r="1175" spans="1:20" x14ac:dyDescent="0.25">
      <c r="A1175" t="s">
        <v>8742</v>
      </c>
      <c r="B1175" t="s">
        <v>66</v>
      </c>
      <c r="C1175" t="s">
        <v>1229</v>
      </c>
      <c r="D1175" t="s">
        <v>1228</v>
      </c>
      <c r="E1175" s="2">
        <v>45288</v>
      </c>
      <c r="F1175">
        <v>2023</v>
      </c>
      <c r="G1175" t="s">
        <v>168</v>
      </c>
      <c r="H1175" t="s">
        <v>68</v>
      </c>
      <c r="I1175" t="s">
        <v>141</v>
      </c>
      <c r="J1175">
        <v>0.52800000000000002</v>
      </c>
      <c r="M1175" t="s">
        <v>72</v>
      </c>
      <c r="N1175">
        <f>SUM(Table714[[#This Row],[Mitigation ($ million)]], Table714[[#This Row],[Adaptation ($ million)]])</f>
        <v>0.06</v>
      </c>
      <c r="O1175">
        <v>0.06</v>
      </c>
      <c r="S1175" s="21" t="s">
        <v>1230</v>
      </c>
      <c r="T1175" s="1" t="s">
        <v>8797</v>
      </c>
    </row>
    <row r="1176" spans="1:20" x14ac:dyDescent="0.25">
      <c r="A1176" t="s">
        <v>8742</v>
      </c>
      <c r="B1176" t="s">
        <v>66</v>
      </c>
      <c r="C1176" t="s">
        <v>1229</v>
      </c>
      <c r="D1176" t="s">
        <v>1228</v>
      </c>
      <c r="E1176" s="2">
        <v>45288</v>
      </c>
      <c r="F1176">
        <v>2023</v>
      </c>
      <c r="G1176" t="s">
        <v>168</v>
      </c>
      <c r="H1176" t="s">
        <v>68</v>
      </c>
      <c r="I1176" t="s">
        <v>117</v>
      </c>
      <c r="M1176" t="s">
        <v>72</v>
      </c>
      <c r="N1176">
        <f>SUM(Table714[[#This Row],[Mitigation ($ million)]], Table714[[#This Row],[Adaptation ($ million)]])</f>
        <v>0.06</v>
      </c>
      <c r="P1176">
        <v>0.06</v>
      </c>
      <c r="S1176" s="21" t="s">
        <v>1230</v>
      </c>
      <c r="T1176" s="1" t="s">
        <v>8797</v>
      </c>
    </row>
    <row r="1177" spans="1:20" x14ac:dyDescent="0.25">
      <c r="A1177" t="s">
        <v>8742</v>
      </c>
      <c r="B1177" t="s">
        <v>66</v>
      </c>
      <c r="C1177" t="s">
        <v>1232</v>
      </c>
      <c r="D1177" t="s">
        <v>1231</v>
      </c>
      <c r="E1177" s="2">
        <v>45288</v>
      </c>
      <c r="F1177">
        <v>2023</v>
      </c>
      <c r="G1177" t="s">
        <v>216</v>
      </c>
      <c r="H1177" t="s">
        <v>93</v>
      </c>
      <c r="I1177" t="s">
        <v>71</v>
      </c>
      <c r="J1177">
        <v>665.1</v>
      </c>
      <c r="M1177" t="s">
        <v>72</v>
      </c>
      <c r="N1177">
        <f>SUM(Table714[[#This Row],[Mitigation ($ million)]], Table714[[#This Row],[Adaptation ($ million)]])</f>
        <v>148.44724058</v>
      </c>
      <c r="O1177">
        <v>49.178569330000002</v>
      </c>
      <c r="P1177">
        <v>99.268671249999997</v>
      </c>
      <c r="S1177" s="21" t="s">
        <v>1235</v>
      </c>
      <c r="T1177" s="1" t="s">
        <v>8797</v>
      </c>
    </row>
    <row r="1178" spans="1:20" x14ac:dyDescent="0.25">
      <c r="A1178" t="s">
        <v>8742</v>
      </c>
      <c r="B1178" t="s">
        <v>66</v>
      </c>
      <c r="C1178" t="s">
        <v>1232</v>
      </c>
      <c r="D1178" t="s">
        <v>1231</v>
      </c>
      <c r="E1178" s="2">
        <v>45288</v>
      </c>
      <c r="F1178">
        <v>2023</v>
      </c>
      <c r="G1178" t="s">
        <v>216</v>
      </c>
      <c r="H1178" t="s">
        <v>93</v>
      </c>
      <c r="I1178" t="s">
        <v>84</v>
      </c>
      <c r="M1178" t="s">
        <v>72</v>
      </c>
      <c r="N1178">
        <f>SUM(Table714[[#This Row],[Mitigation ($ million)]], Table714[[#This Row],[Adaptation ($ million)]])</f>
        <v>28.791241599999999</v>
      </c>
      <c r="O1178">
        <v>21.988155500000001</v>
      </c>
      <c r="P1178">
        <v>6.8030860999999998</v>
      </c>
      <c r="S1178" s="21" t="s">
        <v>1235</v>
      </c>
      <c r="T1178" s="1" t="s">
        <v>8797</v>
      </c>
    </row>
    <row r="1179" spans="1:20" x14ac:dyDescent="0.25">
      <c r="A1179" t="s">
        <v>8742</v>
      </c>
      <c r="B1179" t="s">
        <v>66</v>
      </c>
      <c r="C1179" t="s">
        <v>1232</v>
      </c>
      <c r="D1179" t="s">
        <v>1231</v>
      </c>
      <c r="E1179" s="2">
        <v>45288</v>
      </c>
      <c r="F1179">
        <v>2023</v>
      </c>
      <c r="G1179" t="s">
        <v>216</v>
      </c>
      <c r="H1179" t="s">
        <v>93</v>
      </c>
      <c r="I1179" t="s">
        <v>475</v>
      </c>
      <c r="M1179" t="s">
        <v>72</v>
      </c>
      <c r="N1179">
        <f>SUM(Table714[[#This Row],[Mitigation ($ million)]], Table714[[#This Row],[Adaptation ($ million)]])</f>
        <v>29.417920000000002</v>
      </c>
      <c r="O1179">
        <v>11.261547500000001</v>
      </c>
      <c r="P1179">
        <v>18.1563725</v>
      </c>
      <c r="S1179" s="21" t="s">
        <v>1235</v>
      </c>
      <c r="T1179" s="1" t="s">
        <v>8797</v>
      </c>
    </row>
    <row r="1180" spans="1:20" x14ac:dyDescent="0.25">
      <c r="A1180" t="s">
        <v>8742</v>
      </c>
      <c r="B1180" t="s">
        <v>66</v>
      </c>
      <c r="C1180" t="s">
        <v>1232</v>
      </c>
      <c r="D1180" t="s">
        <v>1231</v>
      </c>
      <c r="E1180" s="2">
        <v>45288</v>
      </c>
      <c r="F1180">
        <v>2023</v>
      </c>
      <c r="G1180" t="s">
        <v>216</v>
      </c>
      <c r="H1180" t="s">
        <v>93</v>
      </c>
      <c r="I1180" t="s">
        <v>128</v>
      </c>
      <c r="M1180" t="s">
        <v>72</v>
      </c>
      <c r="N1180">
        <f>SUM(Table714[[#This Row],[Mitigation ($ million)]], Table714[[#This Row],[Adaptation ($ million)]])</f>
        <v>44.002000000000002</v>
      </c>
      <c r="O1180">
        <v>44.002000000000002</v>
      </c>
      <c r="S1180" s="21" t="s">
        <v>1235</v>
      </c>
      <c r="T1180" s="1" t="s">
        <v>8797</v>
      </c>
    </row>
    <row r="1181" spans="1:20" x14ac:dyDescent="0.25">
      <c r="A1181" t="s">
        <v>8742</v>
      </c>
      <c r="B1181" t="s">
        <v>66</v>
      </c>
      <c r="C1181" t="s">
        <v>1237</v>
      </c>
      <c r="D1181" t="s">
        <v>1236</v>
      </c>
      <c r="E1181" s="2">
        <v>45288</v>
      </c>
      <c r="F1181">
        <v>2023</v>
      </c>
      <c r="G1181" t="s">
        <v>216</v>
      </c>
      <c r="H1181" t="s">
        <v>93</v>
      </c>
      <c r="I1181" t="s">
        <v>141</v>
      </c>
      <c r="J1181">
        <v>318.41000000000003</v>
      </c>
      <c r="M1181" t="s">
        <v>72</v>
      </c>
      <c r="N1181">
        <f>SUM(Table714[[#This Row],[Mitigation ($ million)]], Table714[[#This Row],[Adaptation ($ million)]])</f>
        <v>41.97</v>
      </c>
      <c r="O1181">
        <v>29.93</v>
      </c>
      <c r="P1181">
        <v>12.04</v>
      </c>
      <c r="S1181" s="21" t="s">
        <v>1239</v>
      </c>
      <c r="T1181" s="1" t="s">
        <v>8797</v>
      </c>
    </row>
    <row r="1182" spans="1:20" x14ac:dyDescent="0.25">
      <c r="A1182" t="s">
        <v>8742</v>
      </c>
      <c r="B1182" t="s">
        <v>66</v>
      </c>
      <c r="C1182" t="s">
        <v>1237</v>
      </c>
      <c r="D1182" t="s">
        <v>1236</v>
      </c>
      <c r="E1182" s="2">
        <v>45288</v>
      </c>
      <c r="F1182">
        <v>2023</v>
      </c>
      <c r="G1182" t="s">
        <v>216</v>
      </c>
      <c r="H1182" t="s">
        <v>93</v>
      </c>
      <c r="I1182" t="s">
        <v>128</v>
      </c>
      <c r="M1182" t="s">
        <v>72</v>
      </c>
      <c r="N1182">
        <f>SUM(Table714[[#This Row],[Mitigation ($ million)]], Table714[[#This Row],[Adaptation ($ million)]])</f>
        <v>11.89</v>
      </c>
      <c r="O1182">
        <v>7.89</v>
      </c>
      <c r="P1182">
        <v>4</v>
      </c>
      <c r="S1182" s="21" t="s">
        <v>1239</v>
      </c>
      <c r="T1182" s="1" t="s">
        <v>8797</v>
      </c>
    </row>
    <row r="1183" spans="1:20" x14ac:dyDescent="0.25">
      <c r="A1183" t="s">
        <v>8742</v>
      </c>
      <c r="B1183" t="s">
        <v>66</v>
      </c>
      <c r="C1183" t="s">
        <v>1237</v>
      </c>
      <c r="D1183" t="s">
        <v>1236</v>
      </c>
      <c r="E1183" s="2">
        <v>45288</v>
      </c>
      <c r="F1183">
        <v>2023</v>
      </c>
      <c r="G1183" t="s">
        <v>216</v>
      </c>
      <c r="H1183" t="s">
        <v>93</v>
      </c>
      <c r="I1183" t="s">
        <v>117</v>
      </c>
      <c r="M1183" t="s">
        <v>72</v>
      </c>
      <c r="N1183">
        <f>SUM(Table714[[#This Row],[Mitigation ($ million)]], Table714[[#This Row],[Adaptation ($ million)]])</f>
        <v>76.28</v>
      </c>
      <c r="O1183">
        <v>28.56</v>
      </c>
      <c r="P1183">
        <v>47.72</v>
      </c>
      <c r="S1183" s="21" t="s">
        <v>1239</v>
      </c>
      <c r="T1183" s="1" t="s">
        <v>8797</v>
      </c>
    </row>
    <row r="1184" spans="1:20" x14ac:dyDescent="0.25">
      <c r="A1184" t="s">
        <v>8742</v>
      </c>
      <c r="B1184" t="s">
        <v>66</v>
      </c>
      <c r="C1184" t="s">
        <v>1241</v>
      </c>
      <c r="D1184" t="s">
        <v>1240</v>
      </c>
      <c r="E1184" s="2">
        <v>45288</v>
      </c>
      <c r="F1184">
        <v>2023</v>
      </c>
      <c r="G1184" t="s">
        <v>216</v>
      </c>
      <c r="H1184" t="s">
        <v>93</v>
      </c>
      <c r="I1184" t="s">
        <v>71</v>
      </c>
      <c r="J1184">
        <v>453.01</v>
      </c>
      <c r="M1184" t="s">
        <v>72</v>
      </c>
      <c r="N1184">
        <f>SUM(Table714[[#This Row],[Mitigation ($ million)]], Table714[[#This Row],[Adaptation ($ million)]])</f>
        <v>43.91</v>
      </c>
      <c r="O1184">
        <v>15.975</v>
      </c>
      <c r="P1184">
        <v>27.934999999999999</v>
      </c>
      <c r="S1184" s="21" t="s">
        <v>1243</v>
      </c>
      <c r="T1184" s="1" t="s">
        <v>8797</v>
      </c>
    </row>
    <row r="1185" spans="1:20" x14ac:dyDescent="0.25">
      <c r="A1185" t="s">
        <v>8742</v>
      </c>
      <c r="B1185" t="s">
        <v>66</v>
      </c>
      <c r="C1185" t="s">
        <v>1241</v>
      </c>
      <c r="D1185" t="s">
        <v>1240</v>
      </c>
      <c r="E1185" s="2">
        <v>45288</v>
      </c>
      <c r="F1185">
        <v>2023</v>
      </c>
      <c r="G1185" t="s">
        <v>216</v>
      </c>
      <c r="H1185" t="s">
        <v>93</v>
      </c>
      <c r="I1185" t="s">
        <v>117</v>
      </c>
      <c r="M1185" t="s">
        <v>72</v>
      </c>
      <c r="N1185">
        <f>SUM(Table714[[#This Row],[Mitigation ($ million)]], Table714[[#This Row],[Adaptation ($ million)]])</f>
        <v>43.91</v>
      </c>
      <c r="O1185">
        <v>15.975</v>
      </c>
      <c r="P1185">
        <v>27.934999999999999</v>
      </c>
      <c r="S1185" s="21" t="s">
        <v>1243</v>
      </c>
      <c r="T1185" s="1" t="s">
        <v>8797</v>
      </c>
    </row>
    <row r="1186" spans="1:20" x14ac:dyDescent="0.25">
      <c r="A1186" t="s">
        <v>8742</v>
      </c>
      <c r="B1186" t="s">
        <v>66</v>
      </c>
      <c r="C1186" t="s">
        <v>1245</v>
      </c>
      <c r="D1186" t="s">
        <v>1244</v>
      </c>
      <c r="E1186" s="2">
        <v>45288</v>
      </c>
      <c r="F1186">
        <v>2023</v>
      </c>
      <c r="G1186" t="s">
        <v>216</v>
      </c>
      <c r="H1186" t="s">
        <v>93</v>
      </c>
      <c r="I1186" t="s">
        <v>117</v>
      </c>
      <c r="J1186">
        <v>404.76</v>
      </c>
      <c r="M1186" t="s">
        <v>72</v>
      </c>
      <c r="N1186">
        <f>SUM(Table714[[#This Row],[Mitigation ($ million)]], Table714[[#This Row],[Adaptation ($ million)]])</f>
        <v>126.53700000000001</v>
      </c>
      <c r="O1186">
        <v>71.45</v>
      </c>
      <c r="P1186">
        <v>55.087000000000003</v>
      </c>
      <c r="S1186" s="21" t="s">
        <v>1247</v>
      </c>
      <c r="T1186" s="1" t="s">
        <v>8797</v>
      </c>
    </row>
    <row r="1187" spans="1:20" x14ac:dyDescent="0.25">
      <c r="A1187" t="s">
        <v>8742</v>
      </c>
      <c r="B1187" t="s">
        <v>66</v>
      </c>
      <c r="C1187" t="s">
        <v>865</v>
      </c>
      <c r="D1187" t="s">
        <v>864</v>
      </c>
      <c r="E1187" s="2">
        <v>45288</v>
      </c>
      <c r="F1187">
        <v>2023</v>
      </c>
      <c r="G1187" t="s">
        <v>79</v>
      </c>
      <c r="H1187" t="s">
        <v>68</v>
      </c>
      <c r="I1187" t="s">
        <v>141</v>
      </c>
      <c r="M1187" t="s">
        <v>24</v>
      </c>
      <c r="N1187">
        <f>SUM(Table714[[#This Row],[Mitigation ($ million)]], Table714[[#This Row],[Adaptation ($ million)]])</f>
        <v>0</v>
      </c>
      <c r="S1187" s="21" t="s">
        <v>868</v>
      </c>
      <c r="T1187" s="1" t="s">
        <v>8797</v>
      </c>
    </row>
    <row r="1188" spans="1:20" x14ac:dyDescent="0.25">
      <c r="A1188" t="s">
        <v>8742</v>
      </c>
      <c r="B1188" t="s">
        <v>66</v>
      </c>
      <c r="C1188" t="s">
        <v>865</v>
      </c>
      <c r="D1188" t="s">
        <v>864</v>
      </c>
      <c r="E1188" s="2">
        <v>45288</v>
      </c>
      <c r="F1188">
        <v>2023</v>
      </c>
      <c r="G1188" t="s">
        <v>79</v>
      </c>
      <c r="H1188" t="s">
        <v>107</v>
      </c>
      <c r="I1188" t="s">
        <v>141</v>
      </c>
      <c r="M1188" t="s">
        <v>24</v>
      </c>
      <c r="N1188">
        <f>SUM(Table714[[#This Row],[Mitigation ($ million)]], Table714[[#This Row],[Adaptation ($ million)]])</f>
        <v>0</v>
      </c>
      <c r="S1188" s="21" t="s">
        <v>868</v>
      </c>
      <c r="T1188" s="1" t="s">
        <v>8797</v>
      </c>
    </row>
    <row r="1189" spans="1:20" x14ac:dyDescent="0.25">
      <c r="A1189" t="s">
        <v>8742</v>
      </c>
      <c r="B1189" t="s">
        <v>66</v>
      </c>
      <c r="C1189" t="s">
        <v>1249</v>
      </c>
      <c r="D1189" t="s">
        <v>1248</v>
      </c>
      <c r="E1189" s="2">
        <v>45288</v>
      </c>
      <c r="F1189">
        <v>2023</v>
      </c>
      <c r="G1189" t="s">
        <v>216</v>
      </c>
      <c r="H1189" t="s">
        <v>93</v>
      </c>
      <c r="I1189" t="s">
        <v>117</v>
      </c>
      <c r="J1189">
        <v>410.80099999999999</v>
      </c>
      <c r="M1189" t="s">
        <v>72</v>
      </c>
      <c r="N1189">
        <f>SUM(Table714[[#This Row],[Mitigation ($ million)]], Table714[[#This Row],[Adaptation ($ million)]])</f>
        <v>120.1</v>
      </c>
      <c r="O1189">
        <v>61.37</v>
      </c>
      <c r="P1189">
        <v>58.73</v>
      </c>
      <c r="S1189" s="21" t="s">
        <v>1251</v>
      </c>
      <c r="T1189" s="1" t="s">
        <v>8797</v>
      </c>
    </row>
    <row r="1190" spans="1:20" x14ac:dyDescent="0.25">
      <c r="A1190" t="s">
        <v>8742</v>
      </c>
      <c r="B1190" t="s">
        <v>91</v>
      </c>
      <c r="C1190" t="s">
        <v>1263</v>
      </c>
      <c r="D1190" t="s">
        <v>1262</v>
      </c>
      <c r="E1190" s="2">
        <v>45288</v>
      </c>
      <c r="F1190">
        <v>2023</v>
      </c>
      <c r="G1190" t="s">
        <v>88</v>
      </c>
      <c r="H1190" t="s">
        <v>93</v>
      </c>
      <c r="I1190" t="s">
        <v>361</v>
      </c>
      <c r="J1190">
        <v>30</v>
      </c>
      <c r="M1190" t="s">
        <v>24</v>
      </c>
      <c r="N1190">
        <f>SUM(Table714[[#This Row],[Mitigation ($ million)]], Table714[[#This Row],[Adaptation ($ million)]])</f>
        <v>1</v>
      </c>
      <c r="O1190">
        <v>1</v>
      </c>
      <c r="S1190" s="21" t="s">
        <v>1265</v>
      </c>
      <c r="T1190" s="1" t="s">
        <v>8797</v>
      </c>
    </row>
    <row r="1191" spans="1:20" x14ac:dyDescent="0.25">
      <c r="A1191" t="s">
        <v>8742</v>
      </c>
      <c r="B1191" t="s">
        <v>66</v>
      </c>
      <c r="C1191" t="s">
        <v>1253</v>
      </c>
      <c r="D1191" t="s">
        <v>1252</v>
      </c>
      <c r="E1191" s="2">
        <v>45288</v>
      </c>
      <c r="F1191">
        <v>2023</v>
      </c>
      <c r="G1191" t="s">
        <v>216</v>
      </c>
      <c r="H1191" t="s">
        <v>93</v>
      </c>
      <c r="I1191" t="s">
        <v>126</v>
      </c>
      <c r="J1191">
        <v>365.02</v>
      </c>
      <c r="M1191" t="s">
        <v>72</v>
      </c>
      <c r="N1191">
        <f>SUM(Table714[[#This Row],[Mitigation ($ million)]], Table714[[#This Row],[Adaptation ($ million)]])</f>
        <v>6.68</v>
      </c>
      <c r="O1191">
        <v>0.73</v>
      </c>
      <c r="P1191">
        <v>5.95</v>
      </c>
      <c r="S1191" s="21" t="s">
        <v>1255</v>
      </c>
      <c r="T1191" s="1" t="s">
        <v>8797</v>
      </c>
    </row>
    <row r="1192" spans="1:20" x14ac:dyDescent="0.25">
      <c r="A1192" t="s">
        <v>8742</v>
      </c>
      <c r="B1192" t="s">
        <v>66</v>
      </c>
      <c r="C1192" t="s">
        <v>1253</v>
      </c>
      <c r="D1192" t="s">
        <v>1252</v>
      </c>
      <c r="E1192" s="2">
        <v>45288</v>
      </c>
      <c r="F1192">
        <v>2023</v>
      </c>
      <c r="G1192" t="s">
        <v>216</v>
      </c>
      <c r="H1192" t="s">
        <v>93</v>
      </c>
      <c r="I1192" t="s">
        <v>71</v>
      </c>
      <c r="M1192" t="s">
        <v>72</v>
      </c>
      <c r="N1192">
        <f>SUM(Table714[[#This Row],[Mitigation ($ million)]], Table714[[#This Row],[Adaptation ($ million)]])</f>
        <v>40.57</v>
      </c>
      <c r="O1192">
        <v>6.55</v>
      </c>
      <c r="P1192">
        <v>34.020000000000003</v>
      </c>
      <c r="S1192" s="21" t="s">
        <v>1255</v>
      </c>
      <c r="T1192" s="1" t="s">
        <v>8797</v>
      </c>
    </row>
    <row r="1193" spans="1:20" x14ac:dyDescent="0.25">
      <c r="A1193" t="s">
        <v>8742</v>
      </c>
      <c r="B1193" t="s">
        <v>66</v>
      </c>
      <c r="C1193" t="s">
        <v>1253</v>
      </c>
      <c r="D1193" t="s">
        <v>1252</v>
      </c>
      <c r="E1193" s="2">
        <v>45288</v>
      </c>
      <c r="F1193">
        <v>2023</v>
      </c>
      <c r="G1193" t="s">
        <v>216</v>
      </c>
      <c r="H1193" t="s">
        <v>93</v>
      </c>
      <c r="I1193" t="s">
        <v>117</v>
      </c>
      <c r="M1193" t="s">
        <v>72</v>
      </c>
      <c r="N1193">
        <f>SUM(Table714[[#This Row],[Mitigation ($ million)]], Table714[[#This Row],[Adaptation ($ million)]])</f>
        <v>96.99</v>
      </c>
      <c r="O1193">
        <v>28.5</v>
      </c>
      <c r="P1193">
        <v>68.489999999999995</v>
      </c>
      <c r="S1193" s="21" t="s">
        <v>1255</v>
      </c>
      <c r="T1193" s="1" t="s">
        <v>8797</v>
      </c>
    </row>
    <row r="1194" spans="1:20" x14ac:dyDescent="0.25">
      <c r="A1194" t="s">
        <v>8742</v>
      </c>
      <c r="B1194" t="s">
        <v>66</v>
      </c>
      <c r="C1194" t="s">
        <v>1267</v>
      </c>
      <c r="D1194" t="s">
        <v>1266</v>
      </c>
      <c r="E1194" s="2">
        <v>45288</v>
      </c>
      <c r="F1194">
        <v>2023</v>
      </c>
      <c r="G1194" t="s">
        <v>88</v>
      </c>
      <c r="H1194" t="s">
        <v>68</v>
      </c>
      <c r="I1194" t="s">
        <v>84</v>
      </c>
      <c r="J1194">
        <v>1</v>
      </c>
      <c r="M1194" t="s">
        <v>24</v>
      </c>
      <c r="N1194">
        <f>SUM(Table714[[#This Row],[Mitigation ($ million)]], Table714[[#This Row],[Adaptation ($ million)]])</f>
        <v>1</v>
      </c>
      <c r="O1194">
        <v>1</v>
      </c>
      <c r="S1194" s="21" t="s">
        <v>1268</v>
      </c>
      <c r="T1194" s="1" t="s">
        <v>8797</v>
      </c>
    </row>
    <row r="1195" spans="1:20" x14ac:dyDescent="0.25">
      <c r="A1195" t="s">
        <v>8742</v>
      </c>
      <c r="B1195" t="s">
        <v>66</v>
      </c>
      <c r="C1195" t="s">
        <v>1257</v>
      </c>
      <c r="D1195" t="s">
        <v>1256</v>
      </c>
      <c r="E1195" s="2">
        <v>45288</v>
      </c>
      <c r="F1195">
        <v>2023</v>
      </c>
      <c r="G1195" t="s">
        <v>216</v>
      </c>
      <c r="H1195" t="s">
        <v>68</v>
      </c>
      <c r="I1195" t="s">
        <v>117</v>
      </c>
      <c r="J1195">
        <v>0.3</v>
      </c>
      <c r="M1195" t="s">
        <v>25</v>
      </c>
      <c r="N1195">
        <f>SUM(Table714[[#This Row],[Mitigation ($ million)]], Table714[[#This Row],[Adaptation ($ million)]])</f>
        <v>0.3</v>
      </c>
      <c r="P1195">
        <v>0.3</v>
      </c>
      <c r="S1195" s="21" t="s">
        <v>1258</v>
      </c>
      <c r="T1195" s="1" t="s">
        <v>8797</v>
      </c>
    </row>
    <row r="1196" spans="1:20" x14ac:dyDescent="0.25">
      <c r="A1196" t="s">
        <v>8742</v>
      </c>
      <c r="B1196" t="s">
        <v>66</v>
      </c>
      <c r="C1196" t="s">
        <v>1260</v>
      </c>
      <c r="D1196" t="s">
        <v>1259</v>
      </c>
      <c r="E1196" s="2">
        <v>45288</v>
      </c>
      <c r="F1196">
        <v>2023</v>
      </c>
      <c r="G1196" t="s">
        <v>216</v>
      </c>
      <c r="H1196" t="s">
        <v>68</v>
      </c>
      <c r="I1196" t="s">
        <v>128</v>
      </c>
      <c r="J1196">
        <v>0.3</v>
      </c>
      <c r="M1196" t="s">
        <v>24</v>
      </c>
      <c r="N1196">
        <f>SUM(Table714[[#This Row],[Mitigation ($ million)]], Table714[[#This Row],[Adaptation ($ million)]])</f>
        <v>0.3</v>
      </c>
      <c r="O1196">
        <v>0.3</v>
      </c>
      <c r="S1196" s="21" t="s">
        <v>1261</v>
      </c>
      <c r="T1196" s="1" t="s">
        <v>8797</v>
      </c>
    </row>
    <row r="1197" spans="1:20" x14ac:dyDescent="0.25">
      <c r="A1197" t="s">
        <v>8742</v>
      </c>
      <c r="B1197" t="s">
        <v>66</v>
      </c>
      <c r="C1197" t="s">
        <v>1280</v>
      </c>
      <c r="D1197" t="s">
        <v>1279</v>
      </c>
      <c r="E1197" s="2">
        <v>45289</v>
      </c>
      <c r="F1197">
        <v>2023</v>
      </c>
      <c r="G1197" t="s">
        <v>424</v>
      </c>
      <c r="H1197" t="s">
        <v>68</v>
      </c>
      <c r="I1197" t="s">
        <v>141</v>
      </c>
      <c r="J1197">
        <v>1.25</v>
      </c>
      <c r="M1197" t="s">
        <v>24</v>
      </c>
      <c r="N1197">
        <f>SUM(Table714[[#This Row],[Mitigation ($ million)]], Table714[[#This Row],[Adaptation ($ million)]])</f>
        <v>0.75</v>
      </c>
      <c r="O1197">
        <v>0.75</v>
      </c>
      <c r="S1197" s="21" t="s">
        <v>1281</v>
      </c>
      <c r="T1197" s="1" t="s">
        <v>8797</v>
      </c>
    </row>
    <row r="1198" spans="1:20" x14ac:dyDescent="0.25">
      <c r="A1198" t="s">
        <v>8742</v>
      </c>
      <c r="B1198" t="s">
        <v>66</v>
      </c>
      <c r="C1198" t="s">
        <v>1280</v>
      </c>
      <c r="D1198" t="s">
        <v>1279</v>
      </c>
      <c r="E1198" s="2">
        <v>45289</v>
      </c>
      <c r="F1198">
        <v>2023</v>
      </c>
      <c r="G1198" t="s">
        <v>424</v>
      </c>
      <c r="H1198" t="s">
        <v>107</v>
      </c>
      <c r="I1198" t="s">
        <v>141</v>
      </c>
      <c r="M1198" t="s">
        <v>24</v>
      </c>
      <c r="N1198">
        <f>SUM(Table714[[#This Row],[Mitigation ($ million)]], Table714[[#This Row],[Adaptation ($ million)]])</f>
        <v>0.5</v>
      </c>
      <c r="O1198">
        <v>0.5</v>
      </c>
      <c r="S1198" s="21" t="s">
        <v>1281</v>
      </c>
      <c r="T1198" s="1" t="s">
        <v>8797</v>
      </c>
    </row>
    <row r="1199" spans="1:20" x14ac:dyDescent="0.25">
      <c r="A1199" t="s">
        <v>8742</v>
      </c>
      <c r="B1199" t="s">
        <v>66</v>
      </c>
      <c r="C1199" t="s">
        <v>1284</v>
      </c>
      <c r="D1199" t="s">
        <v>1283</v>
      </c>
      <c r="E1199" s="2">
        <v>45289</v>
      </c>
      <c r="F1199">
        <v>2023</v>
      </c>
      <c r="G1199" t="s">
        <v>113</v>
      </c>
      <c r="H1199" t="s">
        <v>93</v>
      </c>
      <c r="I1199" t="s">
        <v>361</v>
      </c>
      <c r="J1199">
        <v>2404.96</v>
      </c>
      <c r="M1199" t="s">
        <v>72</v>
      </c>
      <c r="N1199">
        <f>SUM(Table714[[#This Row],[Mitigation ($ million)]], Table714[[#This Row],[Adaptation ($ million)]])</f>
        <v>337.21999999999997</v>
      </c>
      <c r="O1199">
        <v>272.2</v>
      </c>
      <c r="P1199">
        <v>65.02</v>
      </c>
      <c r="S1199" s="21" t="s">
        <v>1286</v>
      </c>
      <c r="T1199" s="1" t="s">
        <v>8797</v>
      </c>
    </row>
    <row r="1200" spans="1:20" x14ac:dyDescent="0.25">
      <c r="A1200" t="s">
        <v>8742</v>
      </c>
      <c r="B1200" t="s">
        <v>66</v>
      </c>
      <c r="C1200" t="s">
        <v>1269</v>
      </c>
      <c r="D1200" t="s">
        <v>717</v>
      </c>
      <c r="E1200" s="2">
        <v>45289</v>
      </c>
      <c r="F1200">
        <v>2023</v>
      </c>
      <c r="G1200" t="s">
        <v>62</v>
      </c>
      <c r="H1200" t="s">
        <v>93</v>
      </c>
      <c r="I1200" t="s">
        <v>141</v>
      </c>
      <c r="J1200">
        <v>352.45</v>
      </c>
      <c r="M1200" t="s">
        <v>72</v>
      </c>
      <c r="N1200">
        <f>SUM(Table714[[#This Row],[Mitigation ($ million)]], Table714[[#This Row],[Adaptation ($ million)]])</f>
        <v>119.5</v>
      </c>
      <c r="O1200">
        <v>89.9</v>
      </c>
      <c r="P1200">
        <v>29.6</v>
      </c>
      <c r="S1200" s="21" t="s">
        <v>719</v>
      </c>
      <c r="T1200" s="1" t="s">
        <v>8797</v>
      </c>
    </row>
    <row r="1201" spans="1:20" x14ac:dyDescent="0.25">
      <c r="A1201" t="s">
        <v>8742</v>
      </c>
      <c r="B1201" t="s">
        <v>66</v>
      </c>
      <c r="C1201" t="s">
        <v>1269</v>
      </c>
      <c r="D1201" t="s">
        <v>717</v>
      </c>
      <c r="E1201" s="2">
        <v>45289</v>
      </c>
      <c r="F1201">
        <v>2023</v>
      </c>
      <c r="G1201" t="s">
        <v>62</v>
      </c>
      <c r="H1201" t="s">
        <v>98</v>
      </c>
      <c r="I1201" t="s">
        <v>141</v>
      </c>
      <c r="M1201" t="s">
        <v>72</v>
      </c>
      <c r="N1201">
        <f>SUM(Table714[[#This Row],[Mitigation ($ million)]], Table714[[#This Row],[Adaptation ($ million)]])</f>
        <v>45.7</v>
      </c>
      <c r="O1201">
        <v>34.4</v>
      </c>
      <c r="P1201">
        <v>11.3</v>
      </c>
      <c r="S1201" s="21" t="s">
        <v>719</v>
      </c>
      <c r="T1201" s="1" t="s">
        <v>8797</v>
      </c>
    </row>
    <row r="1202" spans="1:20" x14ac:dyDescent="0.25">
      <c r="A1202" t="s">
        <v>8742</v>
      </c>
      <c r="B1202" t="s">
        <v>66</v>
      </c>
      <c r="C1202" t="s">
        <v>1273</v>
      </c>
      <c r="D1202" t="s">
        <v>1272</v>
      </c>
      <c r="E1202" s="2">
        <v>45289</v>
      </c>
      <c r="F1202">
        <v>2023</v>
      </c>
      <c r="G1202" t="s">
        <v>62</v>
      </c>
      <c r="H1202" t="s">
        <v>93</v>
      </c>
      <c r="I1202" t="s">
        <v>84</v>
      </c>
      <c r="J1202">
        <v>298.75</v>
      </c>
      <c r="M1202" t="s">
        <v>25</v>
      </c>
      <c r="N1202">
        <f>SUM(Table714[[#This Row],[Mitigation ($ million)]], Table714[[#This Row],[Adaptation ($ million)]])</f>
        <v>52.8</v>
      </c>
      <c r="P1202">
        <v>52.8</v>
      </c>
      <c r="S1202" s="21" t="s">
        <v>1275</v>
      </c>
      <c r="T1202" s="1" t="s">
        <v>8797</v>
      </c>
    </row>
    <row r="1203" spans="1:20" x14ac:dyDescent="0.25">
      <c r="A1203" t="s">
        <v>8742</v>
      </c>
      <c r="B1203" t="s">
        <v>66</v>
      </c>
      <c r="C1203" t="s">
        <v>1277</v>
      </c>
      <c r="D1203" t="s">
        <v>1276</v>
      </c>
      <c r="E1203" s="2">
        <v>45289</v>
      </c>
      <c r="F1203">
        <v>2023</v>
      </c>
      <c r="G1203" t="s">
        <v>216</v>
      </c>
      <c r="H1203" t="s">
        <v>68</v>
      </c>
      <c r="I1203" t="s">
        <v>128</v>
      </c>
      <c r="J1203">
        <v>0.3</v>
      </c>
      <c r="M1203" t="s">
        <v>24</v>
      </c>
      <c r="N1203">
        <f>SUM(Table714[[#This Row],[Mitigation ($ million)]], Table714[[#This Row],[Adaptation ($ million)]])</f>
        <v>0.3</v>
      </c>
      <c r="O1203">
        <v>0.3</v>
      </c>
      <c r="S1203" s="21" t="s">
        <v>1278</v>
      </c>
      <c r="T1203" s="1" t="s">
        <v>8797</v>
      </c>
    </row>
    <row r="1204" spans="1:20" x14ac:dyDescent="0.25">
      <c r="A1204" t="s">
        <v>8742</v>
      </c>
      <c r="B1204" t="s">
        <v>66</v>
      </c>
      <c r="C1204" t="s">
        <v>1288</v>
      </c>
      <c r="D1204" t="s">
        <v>1287</v>
      </c>
      <c r="E1204" s="2">
        <v>45290</v>
      </c>
      <c r="F1204">
        <v>2023</v>
      </c>
      <c r="G1204" t="s">
        <v>216</v>
      </c>
      <c r="H1204" t="s">
        <v>68</v>
      </c>
      <c r="I1204" t="s">
        <v>117</v>
      </c>
      <c r="J1204">
        <v>0.3</v>
      </c>
      <c r="M1204" t="s">
        <v>25</v>
      </c>
      <c r="N1204">
        <f>SUM(Table714[[#This Row],[Mitigation ($ million)]], Table714[[#This Row],[Adaptation ($ million)]])</f>
        <v>0.06</v>
      </c>
      <c r="P1204">
        <v>0.06</v>
      </c>
      <c r="S1204" s="21" t="s">
        <v>1289</v>
      </c>
      <c r="T1204" s="1" t="s">
        <v>8797</v>
      </c>
    </row>
    <row r="1205" spans="1:20" x14ac:dyDescent="0.25">
      <c r="A1205" t="s">
        <v>8742</v>
      </c>
      <c r="B1205" t="s">
        <v>66</v>
      </c>
      <c r="C1205" t="s">
        <v>1291</v>
      </c>
      <c r="D1205" t="s">
        <v>1290</v>
      </c>
      <c r="E1205" s="2">
        <v>45290</v>
      </c>
      <c r="F1205">
        <v>2023</v>
      </c>
      <c r="G1205" t="s">
        <v>216</v>
      </c>
      <c r="H1205" t="s">
        <v>93</v>
      </c>
      <c r="I1205" t="s">
        <v>128</v>
      </c>
      <c r="J1205">
        <v>419.67</v>
      </c>
      <c r="M1205" t="s">
        <v>72</v>
      </c>
      <c r="N1205">
        <f>SUM(Table714[[#This Row],[Mitigation ($ million)]], Table714[[#This Row],[Adaptation ($ million)]])</f>
        <v>68.990000000000009</v>
      </c>
      <c r="O1205">
        <v>50.03</v>
      </c>
      <c r="P1205">
        <v>18.96</v>
      </c>
      <c r="S1205" s="21" t="s">
        <v>1294</v>
      </c>
      <c r="T1205" s="1" t="s">
        <v>8797</v>
      </c>
    </row>
    <row r="1206" spans="1:20" x14ac:dyDescent="0.25">
      <c r="A1206" t="s">
        <v>914</v>
      </c>
      <c r="B1206" t="s">
        <v>66</v>
      </c>
      <c r="C1206" t="s">
        <v>4827</v>
      </c>
      <c r="D1206" s="3" t="s">
        <v>4802</v>
      </c>
      <c r="F1206">
        <v>2021</v>
      </c>
      <c r="G1206" t="s">
        <v>4725</v>
      </c>
      <c r="I1206" t="s">
        <v>141</v>
      </c>
      <c r="J1206">
        <v>200</v>
      </c>
      <c r="N1206">
        <f>Table714[[#This Row],[Total commitment ($ million)]]*Table714[[#This Row],[Climate finance (%)]]</f>
        <v>150</v>
      </c>
      <c r="R1206" s="5">
        <v>0.75</v>
      </c>
      <c r="S1206" t="s">
        <v>9101</v>
      </c>
      <c r="T1206" s="1" t="s">
        <v>9160</v>
      </c>
    </row>
    <row r="1207" spans="1:20" x14ac:dyDescent="0.25">
      <c r="A1207" t="s">
        <v>914</v>
      </c>
      <c r="B1207" t="s">
        <v>66</v>
      </c>
      <c r="C1207" t="s">
        <v>8854</v>
      </c>
      <c r="D1207" t="s">
        <v>4809</v>
      </c>
      <c r="F1207">
        <v>2021</v>
      </c>
      <c r="G1207" t="s">
        <v>168</v>
      </c>
      <c r="I1207" t="s">
        <v>4842</v>
      </c>
      <c r="J1207">
        <v>189.53962999999999</v>
      </c>
      <c r="N1207">
        <f>Table714[[#This Row],[Total commitment ($ million)]]*Table714[[#This Row],[Climate finance (%)]]</f>
        <v>113.723778</v>
      </c>
      <c r="R1207" s="4">
        <v>0.6</v>
      </c>
      <c r="S1207" t="s">
        <v>8977</v>
      </c>
      <c r="T1207" s="1" t="s">
        <v>8839</v>
      </c>
    </row>
    <row r="1208" spans="1:20" x14ac:dyDescent="0.25">
      <c r="A1208" t="s">
        <v>914</v>
      </c>
      <c r="B1208" t="s">
        <v>91</v>
      </c>
      <c r="C1208" t="s">
        <v>4838</v>
      </c>
      <c r="D1208" s="3" t="s">
        <v>4821</v>
      </c>
      <c r="F1208">
        <v>2022</v>
      </c>
      <c r="G1208" t="s">
        <v>4730</v>
      </c>
      <c r="I1208" t="s">
        <v>325</v>
      </c>
      <c r="J1208">
        <v>125</v>
      </c>
      <c r="N1208">
        <f>Table714[[#This Row],[Total commitment ($ million)]]*Table714[[#This Row],[Climate finance (%)]]</f>
        <v>30</v>
      </c>
      <c r="R1208" s="4">
        <v>0.24</v>
      </c>
      <c r="S1208" t="s">
        <v>9105</v>
      </c>
      <c r="T1208" s="1" t="s">
        <v>9160</v>
      </c>
    </row>
    <row r="1209" spans="1:20" x14ac:dyDescent="0.25">
      <c r="A1209" t="s">
        <v>914</v>
      </c>
      <c r="B1209" t="s">
        <v>91</v>
      </c>
      <c r="C1209" t="s">
        <v>4764</v>
      </c>
      <c r="D1209" t="s">
        <v>4740</v>
      </c>
      <c r="F1209">
        <v>2022</v>
      </c>
      <c r="G1209" t="s">
        <v>79</v>
      </c>
      <c r="I1209" t="s">
        <v>141</v>
      </c>
      <c r="J1209">
        <v>110</v>
      </c>
      <c r="N1209">
        <f>Table714[[#This Row],[Total commitment ($ million)]]*Table714[[#This Row],[Climate finance (%)]]</f>
        <v>4.0699999999999994</v>
      </c>
      <c r="R1209" s="4">
        <v>3.6999999999999998E-2</v>
      </c>
      <c r="S1209" t="s">
        <v>8989</v>
      </c>
      <c r="T1209" s="1" t="s">
        <v>8839</v>
      </c>
    </row>
    <row r="1210" spans="1:20" x14ac:dyDescent="0.25">
      <c r="A1210" t="s">
        <v>914</v>
      </c>
      <c r="B1210" t="s">
        <v>66</v>
      </c>
      <c r="C1210" t="s">
        <v>8833</v>
      </c>
      <c r="D1210" t="s">
        <v>8827</v>
      </c>
      <c r="F1210">
        <v>2021</v>
      </c>
      <c r="G1210" t="s">
        <v>113</v>
      </c>
      <c r="I1210" t="s">
        <v>141</v>
      </c>
      <c r="J1210">
        <v>310</v>
      </c>
      <c r="N1210">
        <f>Table714[[#This Row],[Total commitment ($ million)]]*Table714[[#This Row],[Climate finance (%)]]</f>
        <v>155</v>
      </c>
      <c r="R1210" s="4">
        <v>0.5</v>
      </c>
      <c r="S1210" t="s">
        <v>8950</v>
      </c>
      <c r="T1210" s="1" t="s">
        <v>8839</v>
      </c>
    </row>
    <row r="1211" spans="1:20" x14ac:dyDescent="0.25">
      <c r="A1211" t="s">
        <v>914</v>
      </c>
      <c r="B1211" t="s">
        <v>66</v>
      </c>
      <c r="C1211" t="s">
        <v>8852</v>
      </c>
      <c r="D1211" t="s">
        <v>4815</v>
      </c>
      <c r="F1211">
        <v>2021</v>
      </c>
      <c r="G1211" t="s">
        <v>88</v>
      </c>
      <c r="I1211" t="s">
        <v>84</v>
      </c>
      <c r="J1211">
        <v>356.67</v>
      </c>
      <c r="N1211">
        <f>Table714[[#This Row],[Total commitment ($ million)]]*Table714[[#This Row],[Climate finance (%)]]</f>
        <v>356.67</v>
      </c>
      <c r="R1211" s="4">
        <v>1</v>
      </c>
      <c r="S1211" t="s">
        <v>8970</v>
      </c>
      <c r="T1211" s="1" t="s">
        <v>8839</v>
      </c>
    </row>
    <row r="1212" spans="1:20" x14ac:dyDescent="0.25">
      <c r="A1212" t="s">
        <v>914</v>
      </c>
      <c r="B1212" t="s">
        <v>66</v>
      </c>
      <c r="C1212" t="s">
        <v>8834</v>
      </c>
      <c r="D1212" t="s">
        <v>8828</v>
      </c>
      <c r="F1212">
        <v>2021</v>
      </c>
      <c r="G1212" t="s">
        <v>88</v>
      </c>
      <c r="I1212" t="s">
        <v>141</v>
      </c>
      <c r="J1212">
        <v>304</v>
      </c>
      <c r="N1212">
        <f>Table714[[#This Row],[Total commitment ($ million)]]*Table714[[#This Row],[Climate finance (%)]]</f>
        <v>80.599999999999994</v>
      </c>
      <c r="R1212" s="4">
        <v>0.26513157894736838</v>
      </c>
      <c r="S1212" t="s">
        <v>8952</v>
      </c>
      <c r="T1212" s="1" t="s">
        <v>8839</v>
      </c>
    </row>
    <row r="1213" spans="1:20" x14ac:dyDescent="0.25">
      <c r="A1213" t="s">
        <v>914</v>
      </c>
      <c r="B1213" t="s">
        <v>66</v>
      </c>
      <c r="C1213" t="s">
        <v>8857</v>
      </c>
      <c r="D1213" t="s">
        <v>4799</v>
      </c>
      <c r="F1213">
        <v>2022</v>
      </c>
      <c r="G1213" t="s">
        <v>88</v>
      </c>
      <c r="I1213" t="s">
        <v>141</v>
      </c>
      <c r="J1213">
        <v>386</v>
      </c>
      <c r="N1213">
        <f>Table714[[#This Row],[Total commitment ($ million)]]*Table714[[#This Row],[Climate finance (%)]]</f>
        <v>158.26</v>
      </c>
      <c r="R1213" s="4">
        <v>0.41</v>
      </c>
      <c r="S1213" t="s">
        <v>8991</v>
      </c>
      <c r="T1213" s="1" t="s">
        <v>8839</v>
      </c>
    </row>
    <row r="1214" spans="1:20" x14ac:dyDescent="0.25">
      <c r="A1214" t="s">
        <v>914</v>
      </c>
      <c r="B1214" t="s">
        <v>66</v>
      </c>
      <c r="C1214" t="s">
        <v>3097</v>
      </c>
      <c r="D1214" t="s">
        <v>8829</v>
      </c>
      <c r="F1214">
        <v>2021</v>
      </c>
      <c r="G1214" t="s">
        <v>168</v>
      </c>
      <c r="I1214" t="s">
        <v>141</v>
      </c>
      <c r="J1214">
        <v>250</v>
      </c>
      <c r="N1214">
        <f>Table714[[#This Row],[Total commitment ($ million)]]*Table714[[#This Row],[Climate finance (%)]]</f>
        <v>250</v>
      </c>
      <c r="R1214" s="4">
        <v>1</v>
      </c>
      <c r="S1214" t="s">
        <v>8954</v>
      </c>
      <c r="T1214" s="1" t="s">
        <v>8839</v>
      </c>
    </row>
    <row r="1215" spans="1:20" x14ac:dyDescent="0.25">
      <c r="A1215" t="s">
        <v>914</v>
      </c>
      <c r="B1215" t="s">
        <v>66</v>
      </c>
      <c r="C1215" t="s">
        <v>4766</v>
      </c>
      <c r="D1215" t="s">
        <v>4743</v>
      </c>
      <c r="F1215">
        <v>2022</v>
      </c>
      <c r="G1215" t="s">
        <v>62</v>
      </c>
      <c r="I1215" t="s">
        <v>84</v>
      </c>
      <c r="J1215">
        <v>108</v>
      </c>
      <c r="N1215">
        <f>Table714[[#This Row],[Total commitment ($ million)]]*Table714[[#This Row],[Climate finance (%)]]</f>
        <v>108</v>
      </c>
      <c r="R1215" s="4">
        <v>1</v>
      </c>
      <c r="S1215" t="s">
        <v>9012</v>
      </c>
      <c r="T1215" s="1" t="s">
        <v>8839</v>
      </c>
    </row>
    <row r="1216" spans="1:20" x14ac:dyDescent="0.25">
      <c r="A1216" t="s">
        <v>914</v>
      </c>
      <c r="B1216" t="s">
        <v>66</v>
      </c>
      <c r="C1216" t="s">
        <v>8861</v>
      </c>
      <c r="D1216" t="s">
        <v>4819</v>
      </c>
      <c r="F1216">
        <v>2022</v>
      </c>
      <c r="G1216" t="s">
        <v>79</v>
      </c>
      <c r="I1216" t="s">
        <v>8838</v>
      </c>
      <c r="J1216">
        <v>200</v>
      </c>
      <c r="N1216">
        <f>Table714[[#This Row],[Total commitment ($ million)]]*Table714[[#This Row],[Climate finance (%)]]</f>
        <v>60</v>
      </c>
      <c r="R1216" s="4">
        <v>0.3</v>
      </c>
      <c r="S1216" t="s">
        <v>9000</v>
      </c>
      <c r="T1216" s="1" t="s">
        <v>8839</v>
      </c>
    </row>
    <row r="1217" spans="1:20" x14ac:dyDescent="0.25">
      <c r="A1217" t="s">
        <v>914</v>
      </c>
      <c r="B1217" t="s">
        <v>66</v>
      </c>
      <c r="C1217" t="s">
        <v>8853</v>
      </c>
      <c r="D1217" t="s">
        <v>4817</v>
      </c>
      <c r="F1217">
        <v>2021</v>
      </c>
      <c r="G1217" t="s">
        <v>4725</v>
      </c>
      <c r="I1217" t="s">
        <v>84</v>
      </c>
      <c r="J1217">
        <v>331.17</v>
      </c>
      <c r="N1217">
        <f>Table714[[#This Row],[Total commitment ($ million)]]*Table714[[#This Row],[Climate finance (%)]]</f>
        <v>331.17</v>
      </c>
      <c r="R1217" s="4">
        <v>1</v>
      </c>
      <c r="S1217" t="s">
        <v>8972</v>
      </c>
      <c r="T1217" s="1" t="s">
        <v>8839</v>
      </c>
    </row>
    <row r="1218" spans="1:20" x14ac:dyDescent="0.25">
      <c r="A1218" t="s">
        <v>914</v>
      </c>
      <c r="B1218" t="s">
        <v>91</v>
      </c>
      <c r="C1218" t="s">
        <v>4775</v>
      </c>
      <c r="D1218" t="s">
        <v>4753</v>
      </c>
      <c r="F1218">
        <v>2021</v>
      </c>
      <c r="G1218" t="s">
        <v>4730</v>
      </c>
      <c r="I1218" t="s">
        <v>8838</v>
      </c>
      <c r="J1218">
        <v>100</v>
      </c>
      <c r="N1218">
        <f>Table714[[#This Row],[Total commitment ($ million)]]*Table714[[#This Row],[Climate finance (%)]]</f>
        <v>24</v>
      </c>
      <c r="R1218" s="4">
        <v>0.24</v>
      </c>
      <c r="S1218" t="s">
        <v>8960</v>
      </c>
      <c r="T1218" s="1" t="s">
        <v>8839</v>
      </c>
    </row>
    <row r="1219" spans="1:20" x14ac:dyDescent="0.25">
      <c r="A1219" t="s">
        <v>914</v>
      </c>
      <c r="B1219" t="s">
        <v>66</v>
      </c>
      <c r="C1219" t="s">
        <v>4832</v>
      </c>
      <c r="D1219" t="s">
        <v>4812</v>
      </c>
      <c r="F1219">
        <v>2021</v>
      </c>
      <c r="G1219" t="s">
        <v>4732</v>
      </c>
      <c r="I1219" t="s">
        <v>84</v>
      </c>
      <c r="J1219">
        <v>274.87110000000001</v>
      </c>
      <c r="N1219">
        <f>Table714[[#This Row],[Total commitment ($ million)]]*Table714[[#This Row],[Climate finance (%)]]</f>
        <v>2.7487110000000001</v>
      </c>
      <c r="R1219" s="4">
        <v>0.01</v>
      </c>
      <c r="S1219" t="s">
        <v>8974</v>
      </c>
      <c r="T1219" s="1" t="s">
        <v>8839</v>
      </c>
    </row>
    <row r="1220" spans="1:20" x14ac:dyDescent="0.25">
      <c r="A1220" t="s">
        <v>914</v>
      </c>
      <c r="B1220" t="s">
        <v>91</v>
      </c>
      <c r="C1220" t="s">
        <v>8835</v>
      </c>
      <c r="D1220" t="s">
        <v>8830</v>
      </c>
      <c r="F1220">
        <v>2021</v>
      </c>
      <c r="G1220" t="s">
        <v>4730</v>
      </c>
      <c r="I1220" t="s">
        <v>8838</v>
      </c>
      <c r="J1220">
        <v>90</v>
      </c>
      <c r="N1220">
        <f>Table714[[#This Row],[Total commitment ($ million)]]*Table714[[#This Row],[Climate finance (%)]]</f>
        <v>7.3440000000000003</v>
      </c>
      <c r="R1220" s="4">
        <v>8.1600000000000006E-2</v>
      </c>
      <c r="S1220" t="s">
        <v>8962</v>
      </c>
      <c r="T1220" s="1" t="s">
        <v>8839</v>
      </c>
    </row>
    <row r="1221" spans="1:20" x14ac:dyDescent="0.25">
      <c r="A1221" t="s">
        <v>914</v>
      </c>
      <c r="B1221" t="s">
        <v>66</v>
      </c>
      <c r="C1221" t="s">
        <v>8864</v>
      </c>
      <c r="D1221" t="s">
        <v>4744</v>
      </c>
      <c r="F1221">
        <v>2023</v>
      </c>
      <c r="G1221" t="s">
        <v>88</v>
      </c>
      <c r="I1221" t="s">
        <v>84</v>
      </c>
      <c r="J1221">
        <v>438.75</v>
      </c>
      <c r="N1221">
        <f>Table714[[#This Row],[Total commitment ($ million)]]*Table714[[#This Row],[Climate finance (%)]]</f>
        <v>438.75</v>
      </c>
      <c r="R1221" s="4">
        <v>1</v>
      </c>
      <c r="S1221" t="s">
        <v>9036</v>
      </c>
      <c r="T1221" s="1" t="s">
        <v>8839</v>
      </c>
    </row>
    <row r="1222" spans="1:20" x14ac:dyDescent="0.25">
      <c r="A1222" t="s">
        <v>914</v>
      </c>
      <c r="B1222" t="s">
        <v>66</v>
      </c>
      <c r="C1222" t="s">
        <v>4769</v>
      </c>
      <c r="D1222" t="s">
        <v>4747</v>
      </c>
      <c r="F1222">
        <v>2022</v>
      </c>
      <c r="G1222" t="s">
        <v>88</v>
      </c>
      <c r="I1222" t="s">
        <v>84</v>
      </c>
      <c r="J1222">
        <v>128</v>
      </c>
      <c r="N1222">
        <f>Table714[[#This Row],[Total commitment ($ million)]]*Table714[[#This Row],[Climate finance (%)]]</f>
        <v>128</v>
      </c>
      <c r="R1222" s="4">
        <v>1</v>
      </c>
      <c r="S1222" t="s">
        <v>9014</v>
      </c>
      <c r="T1222" s="1" t="s">
        <v>8839</v>
      </c>
    </row>
    <row r="1223" spans="1:20" x14ac:dyDescent="0.25">
      <c r="A1223" t="s">
        <v>914</v>
      </c>
      <c r="B1223" t="s">
        <v>66</v>
      </c>
      <c r="C1223" t="s">
        <v>8788</v>
      </c>
      <c r="D1223" s="3" t="s">
        <v>8773</v>
      </c>
      <c r="F1223">
        <v>2022</v>
      </c>
      <c r="G1223" t="s">
        <v>62</v>
      </c>
      <c r="I1223" t="s">
        <v>4841</v>
      </c>
      <c r="J1223">
        <v>248.4</v>
      </c>
      <c r="N1223">
        <v>124.2</v>
      </c>
      <c r="R1223" s="5">
        <v>0.5</v>
      </c>
      <c r="S1223" s="5" t="s">
        <v>9109</v>
      </c>
      <c r="T1223" s="1" t="s">
        <v>8766</v>
      </c>
    </row>
    <row r="1224" spans="1:20" x14ac:dyDescent="0.25">
      <c r="A1224" t="s">
        <v>914</v>
      </c>
      <c r="B1224" t="s">
        <v>66</v>
      </c>
      <c r="C1224" t="s">
        <v>8779</v>
      </c>
      <c r="D1224" s="3" t="s">
        <v>8762</v>
      </c>
      <c r="F1224">
        <v>2021</v>
      </c>
      <c r="G1224" t="s">
        <v>255</v>
      </c>
      <c r="I1224" t="s">
        <v>141</v>
      </c>
      <c r="J1224">
        <v>20</v>
      </c>
      <c r="N1224">
        <v>20</v>
      </c>
      <c r="R1224" s="5">
        <v>1</v>
      </c>
      <c r="S1224" s="5" t="s">
        <v>9113</v>
      </c>
      <c r="T1224" s="1" t="s">
        <v>8766</v>
      </c>
    </row>
    <row r="1225" spans="1:20" x14ac:dyDescent="0.25">
      <c r="A1225" t="s">
        <v>914</v>
      </c>
      <c r="B1225" t="s">
        <v>66</v>
      </c>
      <c r="C1225" t="s">
        <v>8862</v>
      </c>
      <c r="D1225" t="s">
        <v>4814</v>
      </c>
      <c r="F1225">
        <v>2022</v>
      </c>
      <c r="G1225" t="s">
        <v>4732</v>
      </c>
      <c r="I1225" t="s">
        <v>84</v>
      </c>
      <c r="J1225">
        <v>146.26675</v>
      </c>
      <c r="N1225">
        <f>Table714[[#This Row],[Total commitment ($ million)]]*Table714[[#This Row],[Climate finance (%)]]</f>
        <v>59.969367499999997</v>
      </c>
      <c r="R1225" s="4">
        <v>0.41</v>
      </c>
      <c r="S1225" t="s">
        <v>9016</v>
      </c>
      <c r="T1225" s="1" t="s">
        <v>8839</v>
      </c>
    </row>
    <row r="1226" spans="1:20" x14ac:dyDescent="0.25">
      <c r="A1226" t="s">
        <v>914</v>
      </c>
      <c r="B1226" t="s">
        <v>91</v>
      </c>
      <c r="C1226" t="s">
        <v>4776</v>
      </c>
      <c r="D1226" t="s">
        <v>4754</v>
      </c>
      <c r="F1226">
        <v>2021</v>
      </c>
      <c r="G1226" t="s">
        <v>4730</v>
      </c>
      <c r="I1226" t="s">
        <v>8838</v>
      </c>
      <c r="J1226">
        <v>100</v>
      </c>
      <c r="N1226">
        <f>Table714[[#This Row],[Total commitment ($ million)]]*Table714[[#This Row],[Climate finance (%)]]</f>
        <v>9</v>
      </c>
      <c r="R1226" s="4">
        <v>0.09</v>
      </c>
      <c r="S1226" t="s">
        <v>8963</v>
      </c>
      <c r="T1226" s="1" t="s">
        <v>8839</v>
      </c>
    </row>
    <row r="1227" spans="1:20" x14ac:dyDescent="0.25">
      <c r="A1227" t="s">
        <v>914</v>
      </c>
      <c r="B1227" t="s">
        <v>66</v>
      </c>
      <c r="C1227" t="s">
        <v>4833</v>
      </c>
      <c r="D1227" t="s">
        <v>4813</v>
      </c>
      <c r="F1227">
        <v>2021</v>
      </c>
      <c r="G1227" t="s">
        <v>4732</v>
      </c>
      <c r="I1227" t="s">
        <v>84</v>
      </c>
      <c r="J1227">
        <v>143.50700000000001</v>
      </c>
      <c r="N1227">
        <f>Table714[[#This Row],[Total commitment ($ million)]]*Table714[[#This Row],[Climate finance (%)]]</f>
        <v>143.50700000000001</v>
      </c>
      <c r="R1227" s="4">
        <v>1</v>
      </c>
      <c r="S1227" t="s">
        <v>8976</v>
      </c>
      <c r="T1227" s="1" t="s">
        <v>8839</v>
      </c>
    </row>
    <row r="1228" spans="1:20" x14ac:dyDescent="0.25">
      <c r="A1228" t="s">
        <v>914</v>
      </c>
      <c r="B1228" t="s">
        <v>91</v>
      </c>
      <c r="C1228" t="s">
        <v>8836</v>
      </c>
      <c r="D1228" t="s">
        <v>8831</v>
      </c>
      <c r="F1228">
        <v>2021</v>
      </c>
      <c r="G1228" t="s">
        <v>4730</v>
      </c>
      <c r="I1228" t="s">
        <v>8838</v>
      </c>
      <c r="J1228">
        <v>120</v>
      </c>
      <c r="N1228">
        <f>Table714[[#This Row],[Total commitment ($ million)]]*Table714[[#This Row],[Climate finance (%)]]</f>
        <v>12</v>
      </c>
      <c r="R1228" s="4">
        <v>0.1</v>
      </c>
      <c r="S1228" t="s">
        <v>8965</v>
      </c>
      <c r="T1228" s="1" t="s">
        <v>8839</v>
      </c>
    </row>
    <row r="1229" spans="1:20" x14ac:dyDescent="0.25">
      <c r="A1229" t="s">
        <v>914</v>
      </c>
      <c r="B1229" t="s">
        <v>66</v>
      </c>
      <c r="C1229" t="s">
        <v>4835</v>
      </c>
      <c r="D1229" t="s">
        <v>4816</v>
      </c>
      <c r="F1229">
        <v>2022</v>
      </c>
      <c r="G1229" t="s">
        <v>88</v>
      </c>
      <c r="I1229" t="s">
        <v>84</v>
      </c>
      <c r="J1229">
        <v>320</v>
      </c>
      <c r="N1229">
        <f>Table714[[#This Row],[Total commitment ($ million)]]*Table714[[#This Row],[Climate finance (%)]]</f>
        <v>104</v>
      </c>
      <c r="R1229" s="4">
        <v>0.32500000000000001</v>
      </c>
      <c r="S1229" t="s">
        <v>9018</v>
      </c>
      <c r="T1229" s="1" t="s">
        <v>8839</v>
      </c>
    </row>
    <row r="1230" spans="1:20" x14ac:dyDescent="0.25">
      <c r="A1230" t="s">
        <v>914</v>
      </c>
      <c r="B1230" t="s">
        <v>91</v>
      </c>
      <c r="C1230" t="s">
        <v>8850</v>
      </c>
      <c r="D1230" t="s">
        <v>4804</v>
      </c>
      <c r="F1230">
        <v>2021</v>
      </c>
      <c r="G1230" t="s">
        <v>201</v>
      </c>
      <c r="I1230" t="s">
        <v>141</v>
      </c>
      <c r="J1230">
        <v>47.5</v>
      </c>
      <c r="N1230">
        <f>Table714[[#This Row],[Total commitment ($ million)]]*Table714[[#This Row],[Climate finance (%)]]</f>
        <v>0.47500000000000003</v>
      </c>
      <c r="R1230" s="4">
        <v>0.01</v>
      </c>
      <c r="S1230" t="s">
        <v>8956</v>
      </c>
      <c r="T1230" s="1" t="s">
        <v>8839</v>
      </c>
    </row>
    <row r="1231" spans="1:20" x14ac:dyDescent="0.25">
      <c r="A1231" t="s">
        <v>914</v>
      </c>
      <c r="B1231" t="s">
        <v>66</v>
      </c>
      <c r="C1231" t="s">
        <v>8081</v>
      </c>
      <c r="D1231" t="s">
        <v>8846</v>
      </c>
      <c r="F1231">
        <v>2021</v>
      </c>
      <c r="G1231" t="s">
        <v>88</v>
      </c>
      <c r="I1231" t="s">
        <v>4842</v>
      </c>
      <c r="J1231">
        <v>105</v>
      </c>
      <c r="N1231">
        <f>Table714[[#This Row],[Total commitment ($ million)]]*Table714[[#This Row],[Climate finance (%)]]</f>
        <v>90.3</v>
      </c>
      <c r="R1231" s="4">
        <v>0.86</v>
      </c>
      <c r="S1231" t="s">
        <v>8979</v>
      </c>
      <c r="T1231" s="1" t="s">
        <v>8839</v>
      </c>
    </row>
    <row r="1232" spans="1:20" x14ac:dyDescent="0.25">
      <c r="A1232" t="s">
        <v>914</v>
      </c>
      <c r="B1232" t="s">
        <v>66</v>
      </c>
      <c r="C1232" t="s">
        <v>4829</v>
      </c>
      <c r="D1232" t="s">
        <v>4806</v>
      </c>
      <c r="F1232">
        <v>2022</v>
      </c>
      <c r="G1232" t="s">
        <v>88</v>
      </c>
      <c r="I1232" t="s">
        <v>4841</v>
      </c>
      <c r="J1232">
        <v>250</v>
      </c>
      <c r="N1232">
        <f>Table714[[#This Row],[Total commitment ($ million)]]*Table714[[#This Row],[Climate finance (%)]]</f>
        <v>187.5</v>
      </c>
      <c r="R1232" s="4">
        <v>0.75</v>
      </c>
      <c r="S1232" t="s">
        <v>9020</v>
      </c>
      <c r="T1232" s="1" t="s">
        <v>8839</v>
      </c>
    </row>
    <row r="1233" spans="1:20" x14ac:dyDescent="0.25">
      <c r="A1233" t="s">
        <v>914</v>
      </c>
      <c r="B1233" t="s">
        <v>66</v>
      </c>
      <c r="C1233" t="s">
        <v>4830</v>
      </c>
      <c r="D1233" t="s">
        <v>4807</v>
      </c>
      <c r="F1233">
        <v>2021</v>
      </c>
      <c r="G1233" t="s">
        <v>88</v>
      </c>
      <c r="I1233" t="s">
        <v>4842</v>
      </c>
      <c r="J1233">
        <v>105</v>
      </c>
      <c r="N1233">
        <f>Table714[[#This Row],[Total commitment ($ million)]]*Table714[[#This Row],[Climate finance (%)]]</f>
        <v>81.900000000000006</v>
      </c>
      <c r="R1233" s="4">
        <v>0.78</v>
      </c>
      <c r="S1233" t="s">
        <v>8981</v>
      </c>
      <c r="T1233" s="1" t="s">
        <v>8839</v>
      </c>
    </row>
    <row r="1234" spans="1:20" x14ac:dyDescent="0.25">
      <c r="A1234" t="s">
        <v>914</v>
      </c>
      <c r="B1234" t="s">
        <v>66</v>
      </c>
      <c r="C1234" t="s">
        <v>4825</v>
      </c>
      <c r="D1234" t="s">
        <v>4798</v>
      </c>
      <c r="F1234">
        <v>2022</v>
      </c>
      <c r="G1234" t="s">
        <v>88</v>
      </c>
      <c r="I1234" t="s">
        <v>141</v>
      </c>
      <c r="J1234">
        <v>135</v>
      </c>
      <c r="N1234">
        <f>Table714[[#This Row],[Total commitment ($ million)]]*Table714[[#This Row],[Climate finance (%)]]</f>
        <v>43.2</v>
      </c>
      <c r="R1234" s="4">
        <v>0.32</v>
      </c>
      <c r="S1234" t="s">
        <v>8992</v>
      </c>
      <c r="T1234" s="1" t="s">
        <v>8839</v>
      </c>
    </row>
    <row r="1235" spans="1:20" x14ac:dyDescent="0.25">
      <c r="A1235" t="s">
        <v>914</v>
      </c>
      <c r="B1235" t="s">
        <v>66</v>
      </c>
      <c r="C1235" t="s">
        <v>8469</v>
      </c>
      <c r="D1235" t="s">
        <v>8847</v>
      </c>
      <c r="F1235">
        <v>2021</v>
      </c>
      <c r="G1235" t="s">
        <v>88</v>
      </c>
      <c r="I1235" t="s">
        <v>4841</v>
      </c>
      <c r="J1235">
        <v>125</v>
      </c>
      <c r="N1235">
        <f>Table714[[#This Row],[Total commitment ($ million)]]*Table714[[#This Row],[Climate finance (%)]]</f>
        <v>75</v>
      </c>
      <c r="R1235" s="4">
        <v>0.6</v>
      </c>
      <c r="S1235" t="s">
        <v>8987</v>
      </c>
      <c r="T1235" s="1" t="s">
        <v>8839</v>
      </c>
    </row>
    <row r="1236" spans="1:20" x14ac:dyDescent="0.25">
      <c r="A1236" t="s">
        <v>914</v>
      </c>
      <c r="B1236" t="s">
        <v>91</v>
      </c>
      <c r="C1236" t="s">
        <v>8851</v>
      </c>
      <c r="D1236" t="s">
        <v>4800</v>
      </c>
      <c r="F1236">
        <v>2021</v>
      </c>
      <c r="G1236" t="s">
        <v>88</v>
      </c>
      <c r="I1236" t="s">
        <v>141</v>
      </c>
      <c r="J1236">
        <v>43.103720000000003</v>
      </c>
      <c r="N1236">
        <f>Table714[[#This Row],[Total commitment ($ million)]]*Table714[[#This Row],[Climate finance (%)]]</f>
        <v>43.103720000000003</v>
      </c>
      <c r="R1236" s="4">
        <v>1</v>
      </c>
      <c r="S1236" t="s">
        <v>8958</v>
      </c>
      <c r="T1236" s="1" t="s">
        <v>8839</v>
      </c>
    </row>
    <row r="1237" spans="1:20" x14ac:dyDescent="0.25">
      <c r="A1237" t="s">
        <v>914</v>
      </c>
      <c r="B1237" t="s">
        <v>66</v>
      </c>
      <c r="C1237" t="s">
        <v>8786</v>
      </c>
      <c r="D1237" s="3" t="s">
        <v>8771</v>
      </c>
      <c r="F1237">
        <v>2021</v>
      </c>
      <c r="G1237" t="s">
        <v>8760</v>
      </c>
      <c r="I1237" t="s">
        <v>4842</v>
      </c>
      <c r="J1237">
        <v>100</v>
      </c>
      <c r="N1237">
        <v>40</v>
      </c>
      <c r="R1237" s="5">
        <v>0.4</v>
      </c>
      <c r="S1237" s="5" t="s">
        <v>9116</v>
      </c>
      <c r="T1237" s="1" t="s">
        <v>8766</v>
      </c>
    </row>
    <row r="1238" spans="1:20" x14ac:dyDescent="0.25">
      <c r="A1238" t="s">
        <v>914</v>
      </c>
      <c r="B1238" t="s">
        <v>66</v>
      </c>
      <c r="C1238" t="s">
        <v>8855</v>
      </c>
      <c r="D1238" t="s">
        <v>4808</v>
      </c>
      <c r="F1238">
        <v>2021</v>
      </c>
      <c r="G1238" t="s">
        <v>88</v>
      </c>
      <c r="I1238" t="s">
        <v>4842</v>
      </c>
      <c r="J1238">
        <v>150</v>
      </c>
      <c r="N1238">
        <f>Table714[[#This Row],[Total commitment ($ million)]]*Table714[[#This Row],[Climate finance (%)]]</f>
        <v>87</v>
      </c>
      <c r="R1238" s="4">
        <v>0.57999999999999996</v>
      </c>
      <c r="S1238" t="s">
        <v>8983</v>
      </c>
      <c r="T1238" s="1" t="s">
        <v>8839</v>
      </c>
    </row>
    <row r="1239" spans="1:20" x14ac:dyDescent="0.25">
      <c r="A1239" t="s">
        <v>914</v>
      </c>
      <c r="B1239" t="s">
        <v>66</v>
      </c>
      <c r="C1239" t="s">
        <v>4836</v>
      </c>
      <c r="D1239" t="s">
        <v>4818</v>
      </c>
      <c r="F1239">
        <v>2021</v>
      </c>
      <c r="G1239" t="s">
        <v>88</v>
      </c>
      <c r="I1239" t="s">
        <v>4843</v>
      </c>
      <c r="J1239">
        <v>250</v>
      </c>
      <c r="N1239">
        <f>Table714[[#This Row],[Total commitment ($ million)]]*Table714[[#This Row],[Climate finance (%)]]</f>
        <v>25</v>
      </c>
      <c r="R1239" s="4">
        <v>0.1</v>
      </c>
      <c r="S1239" t="s">
        <v>8948</v>
      </c>
      <c r="T1239" s="1" t="s">
        <v>8839</v>
      </c>
    </row>
    <row r="1240" spans="1:20" x14ac:dyDescent="0.25">
      <c r="A1240" t="s">
        <v>914</v>
      </c>
      <c r="B1240" t="s">
        <v>91</v>
      </c>
      <c r="C1240" t="s">
        <v>4839</v>
      </c>
      <c r="D1240" t="s">
        <v>4822</v>
      </c>
      <c r="F1240">
        <v>2021</v>
      </c>
      <c r="G1240" t="s">
        <v>4730</v>
      </c>
      <c r="I1240" t="s">
        <v>8838</v>
      </c>
      <c r="J1240">
        <v>60</v>
      </c>
      <c r="N1240">
        <f>Table714[[#This Row],[Total commitment ($ million)]]*Table714[[#This Row],[Climate finance (%)]]</f>
        <v>18</v>
      </c>
      <c r="R1240" s="4">
        <v>0.3</v>
      </c>
      <c r="S1240" t="s">
        <v>8966</v>
      </c>
      <c r="T1240" s="1" t="s">
        <v>8839</v>
      </c>
    </row>
    <row r="1241" spans="1:20" x14ac:dyDescent="0.25">
      <c r="A1241" t="s">
        <v>914</v>
      </c>
      <c r="B1241" t="s">
        <v>91</v>
      </c>
      <c r="C1241" t="s">
        <v>8790</v>
      </c>
      <c r="D1241" s="3" t="s">
        <v>8775</v>
      </c>
      <c r="F1241">
        <v>2022</v>
      </c>
      <c r="G1241" t="s">
        <v>6521</v>
      </c>
      <c r="I1241" t="s">
        <v>325</v>
      </c>
      <c r="J1241">
        <v>30</v>
      </c>
      <c r="N1241">
        <v>24</v>
      </c>
      <c r="R1241" s="5">
        <v>0.8</v>
      </c>
      <c r="S1241" s="5" t="s">
        <v>9119</v>
      </c>
      <c r="T1241" s="1" t="s">
        <v>8766</v>
      </c>
    </row>
    <row r="1242" spans="1:20" x14ac:dyDescent="0.25">
      <c r="A1242" t="s">
        <v>914</v>
      </c>
      <c r="B1242" t="s">
        <v>91</v>
      </c>
      <c r="C1242" t="s">
        <v>8837</v>
      </c>
      <c r="D1242" t="s">
        <v>8832</v>
      </c>
      <c r="F1242">
        <v>2021</v>
      </c>
      <c r="G1242" t="s">
        <v>4728</v>
      </c>
      <c r="I1242" t="s">
        <v>8838</v>
      </c>
      <c r="J1242">
        <v>60</v>
      </c>
      <c r="N1242">
        <f>Table714[[#This Row],[Total commitment ($ million)]]*Table714[[#This Row],[Climate finance (%)]]</f>
        <v>15</v>
      </c>
      <c r="R1242" s="4">
        <v>0.25</v>
      </c>
      <c r="S1242" t="s">
        <v>8969</v>
      </c>
      <c r="T1242" s="1" t="s">
        <v>8839</v>
      </c>
    </row>
    <row r="1243" spans="1:20" x14ac:dyDescent="0.25">
      <c r="A1243" t="s">
        <v>914</v>
      </c>
      <c r="B1243" t="s">
        <v>91</v>
      </c>
      <c r="C1243" t="s">
        <v>4780</v>
      </c>
      <c r="D1243" t="s">
        <v>4758</v>
      </c>
      <c r="F1243">
        <v>2022</v>
      </c>
      <c r="G1243" t="s">
        <v>4732</v>
      </c>
      <c r="I1243" t="s">
        <v>8838</v>
      </c>
      <c r="J1243">
        <v>201.97890000000001</v>
      </c>
      <c r="N1243">
        <f>Table714[[#This Row],[Total commitment ($ million)]]*Table714[[#This Row],[Climate finance (%)]]</f>
        <v>141.38523000000001</v>
      </c>
      <c r="R1243" s="4">
        <v>0.7</v>
      </c>
      <c r="S1243" t="s">
        <v>9002</v>
      </c>
      <c r="T1243" s="1" t="s">
        <v>8839</v>
      </c>
    </row>
    <row r="1244" spans="1:20" x14ac:dyDescent="0.25">
      <c r="A1244" t="s">
        <v>914</v>
      </c>
      <c r="B1244" t="s">
        <v>91</v>
      </c>
      <c r="C1244" t="s">
        <v>8856</v>
      </c>
      <c r="D1244" t="s">
        <v>4810</v>
      </c>
      <c r="F1244">
        <v>2021</v>
      </c>
      <c r="G1244" t="s">
        <v>4725</v>
      </c>
      <c r="I1244" t="s">
        <v>4842</v>
      </c>
      <c r="J1244">
        <v>110.39</v>
      </c>
      <c r="N1244">
        <f>Table714[[#This Row],[Total commitment ($ million)]]*Table714[[#This Row],[Climate finance (%)]]</f>
        <v>79.480800000000002</v>
      </c>
      <c r="R1244" s="4">
        <v>0.72</v>
      </c>
      <c r="S1244" t="s">
        <v>8985</v>
      </c>
      <c r="T1244" s="1" t="s">
        <v>8839</v>
      </c>
    </row>
    <row r="1245" spans="1:20" x14ac:dyDescent="0.25">
      <c r="A1245" t="s">
        <v>914</v>
      </c>
      <c r="B1245" t="s">
        <v>91</v>
      </c>
      <c r="C1245" t="s">
        <v>8849</v>
      </c>
      <c r="D1245" t="s">
        <v>4811</v>
      </c>
      <c r="F1245">
        <v>2021</v>
      </c>
      <c r="G1245" t="s">
        <v>4730</v>
      </c>
      <c r="I1245" t="s">
        <v>4796</v>
      </c>
      <c r="J1245">
        <v>100</v>
      </c>
      <c r="N1245">
        <f>Table714[[#This Row],[Total commitment ($ million)]]*Table714[[#This Row],[Climate finance (%)]]</f>
        <v>80</v>
      </c>
      <c r="R1245" s="4">
        <v>0.8</v>
      </c>
      <c r="S1245" t="s">
        <v>8946</v>
      </c>
      <c r="T1245" s="1" t="s">
        <v>8839</v>
      </c>
    </row>
    <row r="1246" spans="1:20" x14ac:dyDescent="0.25">
      <c r="A1246" t="s">
        <v>914</v>
      </c>
      <c r="B1246" t="s">
        <v>91</v>
      </c>
      <c r="C1246" t="s">
        <v>8858</v>
      </c>
      <c r="D1246" t="s">
        <v>4741</v>
      </c>
      <c r="F1246">
        <v>2022</v>
      </c>
      <c r="G1246" t="s">
        <v>4727</v>
      </c>
      <c r="I1246" t="s">
        <v>141</v>
      </c>
      <c r="J1246">
        <v>72.55</v>
      </c>
      <c r="N1246">
        <f>Table714[[#This Row],[Total commitment ($ million)]]*Table714[[#This Row],[Climate finance (%)]]</f>
        <v>72.55</v>
      </c>
      <c r="R1246" s="4">
        <v>1</v>
      </c>
      <c r="S1246" t="s">
        <v>8993</v>
      </c>
      <c r="T1246" s="1" t="s">
        <v>8839</v>
      </c>
    </row>
    <row r="1247" spans="1:20" x14ac:dyDescent="0.25">
      <c r="A1247" t="s">
        <v>914</v>
      </c>
      <c r="B1247" t="s">
        <v>91</v>
      </c>
      <c r="C1247" t="s">
        <v>4763</v>
      </c>
      <c r="D1247" t="s">
        <v>4739</v>
      </c>
      <c r="F1247">
        <v>2022</v>
      </c>
      <c r="G1247" t="s">
        <v>88</v>
      </c>
      <c r="I1247" t="s">
        <v>141</v>
      </c>
      <c r="J1247">
        <v>35</v>
      </c>
      <c r="N1247">
        <f>Table714[[#This Row],[Total commitment ($ million)]]*Table714[[#This Row],[Climate finance (%)]]</f>
        <v>35</v>
      </c>
      <c r="R1247" s="4">
        <v>1</v>
      </c>
      <c r="S1247" t="s">
        <v>8995</v>
      </c>
      <c r="T1247" s="1" t="s">
        <v>8839</v>
      </c>
    </row>
    <row r="1248" spans="1:20" x14ac:dyDescent="0.25">
      <c r="A1248" t="s">
        <v>914</v>
      </c>
      <c r="B1248" t="s">
        <v>91</v>
      </c>
      <c r="C1248" t="s">
        <v>8859</v>
      </c>
      <c r="D1248" t="s">
        <v>4803</v>
      </c>
      <c r="F1248">
        <v>2022</v>
      </c>
      <c r="G1248" t="s">
        <v>4725</v>
      </c>
      <c r="I1248" t="s">
        <v>141</v>
      </c>
      <c r="J1248">
        <v>50</v>
      </c>
      <c r="N1248">
        <f>Table714[[#This Row],[Total commitment ($ million)]]*Table714[[#This Row],[Climate finance (%)]]</f>
        <v>40</v>
      </c>
      <c r="R1248" s="4">
        <v>0.8</v>
      </c>
      <c r="S1248" t="s">
        <v>8997</v>
      </c>
      <c r="T1248" s="1" t="s">
        <v>8839</v>
      </c>
    </row>
    <row r="1249" spans="1:20" x14ac:dyDescent="0.25">
      <c r="A1249" t="s">
        <v>914</v>
      </c>
      <c r="B1249" t="s">
        <v>66</v>
      </c>
      <c r="C1249" t="s">
        <v>4828</v>
      </c>
      <c r="D1249" t="s">
        <v>4805</v>
      </c>
      <c r="F1249">
        <v>2021</v>
      </c>
      <c r="G1249" t="s">
        <v>4732</v>
      </c>
      <c r="I1249" t="s">
        <v>4841</v>
      </c>
      <c r="J1249">
        <v>954.87350000000004</v>
      </c>
      <c r="N1249">
        <f>Table714[[#This Row],[Total commitment ($ million)]]*Table714[[#This Row],[Climate finance (%)]]</f>
        <v>391.49813499999999</v>
      </c>
      <c r="R1249" s="4">
        <v>0.41</v>
      </c>
      <c r="S1249" t="s">
        <v>8988</v>
      </c>
      <c r="T1249" s="1" t="s">
        <v>8839</v>
      </c>
    </row>
    <row r="1250" spans="1:20" x14ac:dyDescent="0.25">
      <c r="A1250" t="s">
        <v>914</v>
      </c>
      <c r="B1250" t="s">
        <v>66</v>
      </c>
      <c r="C1250" t="s">
        <v>4781</v>
      </c>
      <c r="D1250" t="s">
        <v>4759</v>
      </c>
      <c r="F1250">
        <v>2022</v>
      </c>
      <c r="G1250" t="s">
        <v>4725</v>
      </c>
      <c r="I1250" t="s">
        <v>8838</v>
      </c>
      <c r="J1250">
        <v>200</v>
      </c>
      <c r="N1250">
        <f>Table714[[#This Row],[Total commitment ($ million)]]*Table714[[#This Row],[Climate finance (%)]]</f>
        <v>200</v>
      </c>
      <c r="R1250" s="4">
        <v>1</v>
      </c>
      <c r="S1250" t="s">
        <v>9004</v>
      </c>
      <c r="T1250" s="1" t="s">
        <v>8839</v>
      </c>
    </row>
    <row r="1251" spans="1:20" x14ac:dyDescent="0.25">
      <c r="A1251" t="s">
        <v>914</v>
      </c>
      <c r="B1251" t="s">
        <v>91</v>
      </c>
      <c r="C1251" t="s">
        <v>4777</v>
      </c>
      <c r="D1251" t="s">
        <v>4755</v>
      </c>
      <c r="F1251">
        <v>2022</v>
      </c>
      <c r="G1251" t="s">
        <v>88</v>
      </c>
      <c r="I1251" t="s">
        <v>8838</v>
      </c>
      <c r="J1251">
        <v>98.924599999999998</v>
      </c>
      <c r="N1251">
        <f>Table714[[#This Row],[Total commitment ($ million)]]*Table714[[#This Row],[Climate finance (%)]]</f>
        <v>4.6494561999999995</v>
      </c>
      <c r="R1251" s="4">
        <v>4.7E-2</v>
      </c>
      <c r="S1251" t="s">
        <v>9005</v>
      </c>
      <c r="T1251" s="1" t="s">
        <v>8839</v>
      </c>
    </row>
    <row r="1252" spans="1:20" x14ac:dyDescent="0.25">
      <c r="A1252" t="s">
        <v>914</v>
      </c>
      <c r="B1252" t="s">
        <v>91</v>
      </c>
      <c r="C1252" t="s">
        <v>4837</v>
      </c>
      <c r="D1252" t="s">
        <v>4820</v>
      </c>
      <c r="F1252">
        <v>2022</v>
      </c>
      <c r="G1252" t="s">
        <v>4732</v>
      </c>
      <c r="I1252" t="s">
        <v>8838</v>
      </c>
      <c r="J1252">
        <v>40</v>
      </c>
      <c r="N1252">
        <f>Table714[[#This Row],[Total commitment ($ million)]]*Table714[[#This Row],[Climate finance (%)]]</f>
        <v>10</v>
      </c>
      <c r="R1252" s="4">
        <v>0.25</v>
      </c>
      <c r="S1252" t="s">
        <v>9007</v>
      </c>
      <c r="T1252" s="1" t="s">
        <v>8839</v>
      </c>
    </row>
    <row r="1253" spans="1:20" x14ac:dyDescent="0.25">
      <c r="A1253" t="s">
        <v>914</v>
      </c>
      <c r="B1253" t="s">
        <v>91</v>
      </c>
      <c r="C1253" t="s">
        <v>4765</v>
      </c>
      <c r="D1253" t="s">
        <v>4742</v>
      </c>
      <c r="F1253">
        <v>2023</v>
      </c>
      <c r="G1253" t="s">
        <v>88</v>
      </c>
      <c r="I1253" t="s">
        <v>84</v>
      </c>
      <c r="J1253">
        <v>97.962999999999994</v>
      </c>
      <c r="N1253">
        <f>Table714[[#This Row],[Total commitment ($ million)]]*Table714[[#This Row],[Climate finance (%)]]</f>
        <v>29.388899999999996</v>
      </c>
      <c r="R1253" s="4">
        <v>0.3</v>
      </c>
      <c r="S1253" t="s">
        <v>9038</v>
      </c>
      <c r="T1253" s="1" t="s">
        <v>8839</v>
      </c>
    </row>
    <row r="1254" spans="1:20" x14ac:dyDescent="0.25">
      <c r="A1254" t="s">
        <v>914</v>
      </c>
      <c r="B1254" t="s">
        <v>91</v>
      </c>
      <c r="C1254" t="s">
        <v>8780</v>
      </c>
      <c r="D1254" s="3" t="s">
        <v>8763</v>
      </c>
      <c r="F1254">
        <v>2023</v>
      </c>
      <c r="G1254" t="s">
        <v>216</v>
      </c>
      <c r="I1254" t="s">
        <v>141</v>
      </c>
      <c r="J1254">
        <v>15.27</v>
      </c>
      <c r="N1254">
        <v>15.27</v>
      </c>
      <c r="R1254" s="5">
        <v>1</v>
      </c>
      <c r="S1254" s="5" t="s">
        <v>9121</v>
      </c>
      <c r="T1254" s="1" t="s">
        <v>8766</v>
      </c>
    </row>
    <row r="1255" spans="1:20" x14ac:dyDescent="0.25">
      <c r="A1255" t="s">
        <v>914</v>
      </c>
      <c r="B1255" t="s">
        <v>91</v>
      </c>
      <c r="C1255" t="s">
        <v>8860</v>
      </c>
      <c r="D1255" t="s">
        <v>4801</v>
      </c>
      <c r="F1255">
        <v>2022</v>
      </c>
      <c r="G1255" t="s">
        <v>4730</v>
      </c>
      <c r="I1255" t="s">
        <v>141</v>
      </c>
      <c r="J1255">
        <v>40</v>
      </c>
      <c r="N1255">
        <f>Table714[[#This Row],[Total commitment ($ million)]]*Table714[[#This Row],[Climate finance (%)]]</f>
        <v>40</v>
      </c>
      <c r="R1255" s="4">
        <v>1</v>
      </c>
      <c r="S1255" t="s">
        <v>8998</v>
      </c>
      <c r="T1255" s="1" t="s">
        <v>8839</v>
      </c>
    </row>
    <row r="1256" spans="1:20" x14ac:dyDescent="0.25">
      <c r="A1256" t="s">
        <v>914</v>
      </c>
      <c r="B1256" t="s">
        <v>91</v>
      </c>
      <c r="C1256" t="s">
        <v>4778</v>
      </c>
      <c r="D1256" t="s">
        <v>4756</v>
      </c>
      <c r="F1256">
        <v>2023</v>
      </c>
      <c r="G1256" t="s">
        <v>88</v>
      </c>
      <c r="I1256" t="s">
        <v>8838</v>
      </c>
      <c r="J1256">
        <v>25</v>
      </c>
      <c r="N1256">
        <f>Table714[[#This Row],[Total commitment ($ million)]]*Table714[[#This Row],[Climate finance (%)]]</f>
        <v>5</v>
      </c>
      <c r="R1256" s="4">
        <v>0.2</v>
      </c>
      <c r="S1256" t="s">
        <v>9030</v>
      </c>
      <c r="T1256" s="1" t="s">
        <v>8839</v>
      </c>
    </row>
    <row r="1257" spans="1:20" x14ac:dyDescent="0.25">
      <c r="A1257" t="s">
        <v>914</v>
      </c>
      <c r="B1257" t="s">
        <v>91</v>
      </c>
      <c r="C1257" t="s">
        <v>4767</v>
      </c>
      <c r="D1257" t="s">
        <v>4745</v>
      </c>
      <c r="F1257">
        <v>2023</v>
      </c>
      <c r="G1257" t="s">
        <v>4725</v>
      </c>
      <c r="I1257" t="s">
        <v>84</v>
      </c>
      <c r="J1257">
        <v>154.54599999999999</v>
      </c>
      <c r="N1257">
        <f>Table714[[#This Row],[Total commitment ($ million)]]*Table714[[#This Row],[Climate finance (%)]]</f>
        <v>74.027533999999989</v>
      </c>
      <c r="R1257" s="4">
        <v>0.47899999999999998</v>
      </c>
      <c r="S1257" t="s">
        <v>9040</v>
      </c>
      <c r="T1257" s="1" t="s">
        <v>8839</v>
      </c>
    </row>
    <row r="1258" spans="1:20" x14ac:dyDescent="0.25">
      <c r="A1258" t="s">
        <v>914</v>
      </c>
      <c r="B1258" t="s">
        <v>91</v>
      </c>
      <c r="C1258" t="s">
        <v>4840</v>
      </c>
      <c r="D1258" t="s">
        <v>4823</v>
      </c>
      <c r="F1258">
        <v>2022</v>
      </c>
      <c r="G1258" t="s">
        <v>4728</v>
      </c>
      <c r="I1258" t="s">
        <v>8838</v>
      </c>
      <c r="J1258">
        <v>62.8</v>
      </c>
      <c r="N1258">
        <f>Table714[[#This Row],[Total commitment ($ million)]]*Table714[[#This Row],[Climate finance (%)]]</f>
        <v>52.123999999999995</v>
      </c>
      <c r="R1258" s="4">
        <v>0.83</v>
      </c>
      <c r="S1258" t="s">
        <v>9008</v>
      </c>
      <c r="T1258" s="1" t="s">
        <v>8839</v>
      </c>
    </row>
    <row r="1259" spans="1:20" x14ac:dyDescent="0.25">
      <c r="A1259" t="s">
        <v>914</v>
      </c>
      <c r="B1259" t="s">
        <v>91</v>
      </c>
      <c r="C1259" t="s">
        <v>4779</v>
      </c>
      <c r="D1259" t="s">
        <v>4757</v>
      </c>
      <c r="F1259">
        <v>2022</v>
      </c>
      <c r="G1259" t="s">
        <v>4730</v>
      </c>
      <c r="I1259" t="s">
        <v>8838</v>
      </c>
      <c r="J1259">
        <v>10</v>
      </c>
      <c r="N1259">
        <f>Table714[[#This Row],[Total commitment ($ million)]]*Table714[[#This Row],[Climate finance (%)]]</f>
        <v>2</v>
      </c>
      <c r="R1259" s="4">
        <v>0.2</v>
      </c>
      <c r="S1259" t="s">
        <v>9010</v>
      </c>
      <c r="T1259" s="1" t="s">
        <v>8839</v>
      </c>
    </row>
    <row r="1260" spans="1:20" x14ac:dyDescent="0.25">
      <c r="A1260" t="s">
        <v>914</v>
      </c>
      <c r="B1260" t="s">
        <v>66</v>
      </c>
      <c r="C1260" t="s">
        <v>8784</v>
      </c>
      <c r="D1260" s="3" t="s">
        <v>8769</v>
      </c>
      <c r="F1260">
        <v>2023</v>
      </c>
      <c r="G1260" t="s">
        <v>216</v>
      </c>
      <c r="I1260" t="s">
        <v>84</v>
      </c>
      <c r="J1260">
        <v>472.65</v>
      </c>
      <c r="N1260">
        <v>174.88049999999998</v>
      </c>
      <c r="R1260" s="5">
        <v>0.37</v>
      </c>
      <c r="S1260" s="5" t="s">
        <v>9125</v>
      </c>
      <c r="T1260" s="1" t="s">
        <v>8766</v>
      </c>
    </row>
    <row r="1261" spans="1:20" x14ac:dyDescent="0.25">
      <c r="A1261" t="s">
        <v>914</v>
      </c>
      <c r="B1261" t="s">
        <v>91</v>
      </c>
      <c r="C1261" t="s">
        <v>8785</v>
      </c>
      <c r="D1261" s="3" t="s">
        <v>8770</v>
      </c>
      <c r="F1261">
        <v>2022</v>
      </c>
      <c r="G1261" t="s">
        <v>216</v>
      </c>
      <c r="I1261" t="s">
        <v>84</v>
      </c>
      <c r="J1261">
        <v>28.44</v>
      </c>
      <c r="N1261">
        <v>28.44</v>
      </c>
      <c r="R1261" s="5">
        <v>1</v>
      </c>
      <c r="S1261" s="5" t="s">
        <v>9128</v>
      </c>
      <c r="T1261" s="1" t="s">
        <v>8766</v>
      </c>
    </row>
    <row r="1262" spans="1:20" x14ac:dyDescent="0.25">
      <c r="A1262" t="s">
        <v>914</v>
      </c>
      <c r="B1262" t="s">
        <v>91</v>
      </c>
      <c r="C1262" t="s">
        <v>4760</v>
      </c>
      <c r="D1262" t="s">
        <v>4735</v>
      </c>
      <c r="F1262">
        <v>2023</v>
      </c>
      <c r="G1262" t="s">
        <v>4725</v>
      </c>
      <c r="I1262" t="s">
        <v>141</v>
      </c>
      <c r="J1262">
        <v>75</v>
      </c>
      <c r="N1262">
        <f>Table714[[#This Row],[Total commitment ($ million)]]*Table714[[#This Row],[Climate finance (%)]]</f>
        <v>75</v>
      </c>
      <c r="R1262" s="4">
        <v>1</v>
      </c>
      <c r="S1262" t="s">
        <v>9024</v>
      </c>
      <c r="T1262" s="1" t="s">
        <v>8839</v>
      </c>
    </row>
    <row r="1263" spans="1:20" x14ac:dyDescent="0.25">
      <c r="A1263" t="s">
        <v>914</v>
      </c>
      <c r="B1263" t="s">
        <v>91</v>
      </c>
      <c r="C1263" t="s">
        <v>8863</v>
      </c>
      <c r="D1263" t="s">
        <v>4736</v>
      </c>
      <c r="F1263">
        <v>2023</v>
      </c>
      <c r="G1263" t="s">
        <v>62</v>
      </c>
      <c r="I1263" t="s">
        <v>141</v>
      </c>
      <c r="J1263">
        <v>81.836544000000004</v>
      </c>
      <c r="N1263">
        <f>Table714[[#This Row],[Total commitment ($ million)]]*Table714[[#This Row],[Climate finance (%)]]</f>
        <v>81.836544000000004</v>
      </c>
      <c r="R1263" s="4">
        <v>1</v>
      </c>
      <c r="S1263" t="s">
        <v>9025</v>
      </c>
      <c r="T1263" s="1" t="s">
        <v>8839</v>
      </c>
    </row>
    <row r="1264" spans="1:20" x14ac:dyDescent="0.25">
      <c r="A1264" t="s">
        <v>914</v>
      </c>
      <c r="B1264" t="s">
        <v>91</v>
      </c>
      <c r="C1264" t="s">
        <v>4768</v>
      </c>
      <c r="D1264" t="s">
        <v>4746</v>
      </c>
      <c r="F1264">
        <v>2023</v>
      </c>
      <c r="G1264" t="s">
        <v>4728</v>
      </c>
      <c r="I1264" t="s">
        <v>84</v>
      </c>
      <c r="J1264">
        <v>47.347344999999997</v>
      </c>
      <c r="N1264">
        <f>Table714[[#This Row],[Total commitment ($ million)]]*Table714[[#This Row],[Climate finance (%)]]</f>
        <v>47.347344999999997</v>
      </c>
      <c r="R1264" s="4">
        <v>1</v>
      </c>
      <c r="S1264" t="s">
        <v>9041</v>
      </c>
      <c r="T1264" s="1" t="s">
        <v>8839</v>
      </c>
    </row>
    <row r="1265" spans="1:20" x14ac:dyDescent="0.25">
      <c r="A1265" t="s">
        <v>914</v>
      </c>
      <c r="B1265" t="s">
        <v>91</v>
      </c>
      <c r="C1265" t="s">
        <v>8791</v>
      </c>
      <c r="D1265" s="3" t="s">
        <v>8776</v>
      </c>
      <c r="F1265">
        <v>2023</v>
      </c>
      <c r="G1265" t="s">
        <v>4730</v>
      </c>
      <c r="I1265" t="s">
        <v>325</v>
      </c>
      <c r="J1265">
        <v>60</v>
      </c>
      <c r="N1265">
        <v>50.099999999999994</v>
      </c>
      <c r="R1265" s="5">
        <v>0.83499999999999996</v>
      </c>
      <c r="S1265" s="5" t="s">
        <v>9131</v>
      </c>
      <c r="T1265" s="1" t="s">
        <v>8766</v>
      </c>
    </row>
    <row r="1266" spans="1:20" x14ac:dyDescent="0.25">
      <c r="A1266" t="s">
        <v>914</v>
      </c>
      <c r="B1266" t="s">
        <v>66</v>
      </c>
      <c r="C1266" t="s">
        <v>8787</v>
      </c>
      <c r="D1266" s="3" t="s">
        <v>8772</v>
      </c>
      <c r="F1266">
        <v>2023</v>
      </c>
      <c r="G1266" t="s">
        <v>4725</v>
      </c>
      <c r="I1266" t="s">
        <v>4842</v>
      </c>
      <c r="J1266">
        <v>155.29</v>
      </c>
      <c r="N1266">
        <v>155.29</v>
      </c>
      <c r="R1266" s="5">
        <v>1</v>
      </c>
      <c r="S1266" s="5" t="s">
        <v>9135</v>
      </c>
      <c r="T1266" s="1" t="s">
        <v>8766</v>
      </c>
    </row>
    <row r="1267" spans="1:20" x14ac:dyDescent="0.25">
      <c r="A1267" t="s">
        <v>914</v>
      </c>
      <c r="B1267" t="s">
        <v>66</v>
      </c>
      <c r="C1267" t="s">
        <v>8789</v>
      </c>
      <c r="D1267" s="3" t="s">
        <v>8774</v>
      </c>
      <c r="F1267">
        <v>2023</v>
      </c>
      <c r="G1267" t="s">
        <v>638</v>
      </c>
      <c r="I1267" t="s">
        <v>4797</v>
      </c>
      <c r="J1267">
        <v>33</v>
      </c>
      <c r="N1267">
        <v>13.728</v>
      </c>
      <c r="R1267" s="5">
        <v>0.41599999999999998</v>
      </c>
      <c r="S1267" s="5" t="s">
        <v>9139</v>
      </c>
      <c r="T1267" s="1" t="s">
        <v>8766</v>
      </c>
    </row>
    <row r="1268" spans="1:20" x14ac:dyDescent="0.25">
      <c r="A1268" t="s">
        <v>914</v>
      </c>
      <c r="B1268" t="s">
        <v>91</v>
      </c>
      <c r="C1268" t="s">
        <v>8781</v>
      </c>
      <c r="D1268" s="3" t="s">
        <v>8764</v>
      </c>
      <c r="F1268">
        <v>2023</v>
      </c>
      <c r="G1268" t="s">
        <v>6521</v>
      </c>
      <c r="I1268" t="s">
        <v>141</v>
      </c>
      <c r="J1268">
        <v>40</v>
      </c>
      <c r="N1268">
        <v>40</v>
      </c>
      <c r="R1268" s="5">
        <v>1</v>
      </c>
      <c r="S1268" s="5" t="s">
        <v>9142</v>
      </c>
      <c r="T1268" s="1" t="s">
        <v>8766</v>
      </c>
    </row>
    <row r="1269" spans="1:20" x14ac:dyDescent="0.25">
      <c r="A1269" t="s">
        <v>914</v>
      </c>
      <c r="B1269" t="s">
        <v>91</v>
      </c>
      <c r="C1269" t="s">
        <v>4771</v>
      </c>
      <c r="D1269" t="s">
        <v>4749</v>
      </c>
      <c r="F1269">
        <v>2023</v>
      </c>
      <c r="G1269" t="s">
        <v>4730</v>
      </c>
      <c r="I1269" t="s">
        <v>4796</v>
      </c>
      <c r="J1269">
        <v>100</v>
      </c>
      <c r="N1269">
        <f>Table714[[#This Row],[Total commitment ($ million)]]*Table714[[#This Row],[Climate finance (%)]]</f>
        <v>60</v>
      </c>
      <c r="R1269" s="4">
        <v>0.6</v>
      </c>
      <c r="S1269" t="s">
        <v>9022</v>
      </c>
      <c r="T1269" s="1" t="s">
        <v>8839</v>
      </c>
    </row>
    <row r="1270" spans="1:20" x14ac:dyDescent="0.25">
      <c r="A1270" t="s">
        <v>914</v>
      </c>
      <c r="B1270" t="s">
        <v>91</v>
      </c>
      <c r="C1270" t="s">
        <v>8792</v>
      </c>
      <c r="D1270" s="3" t="s">
        <v>8777</v>
      </c>
      <c r="F1270">
        <v>2023</v>
      </c>
      <c r="G1270" t="s">
        <v>4730</v>
      </c>
      <c r="I1270" t="s">
        <v>325</v>
      </c>
      <c r="J1270">
        <v>70</v>
      </c>
      <c r="N1270">
        <v>59.5</v>
      </c>
      <c r="R1270" s="5">
        <v>0.85</v>
      </c>
      <c r="S1270" s="5" t="s">
        <v>9146</v>
      </c>
      <c r="T1270" s="1" t="s">
        <v>8766</v>
      </c>
    </row>
    <row r="1271" spans="1:20" x14ac:dyDescent="0.25">
      <c r="A1271" t="s">
        <v>914</v>
      </c>
      <c r="B1271" t="s">
        <v>91</v>
      </c>
      <c r="C1271" t="s">
        <v>4772</v>
      </c>
      <c r="D1271" t="s">
        <v>4750</v>
      </c>
      <c r="F1271">
        <v>2023</v>
      </c>
      <c r="G1271" t="s">
        <v>4731</v>
      </c>
      <c r="I1271" t="s">
        <v>8838</v>
      </c>
      <c r="J1271">
        <v>300</v>
      </c>
      <c r="N1271">
        <f>Table714[[#This Row],[Total commitment ($ million)]]*Table714[[#This Row],[Climate finance (%)]]</f>
        <v>147</v>
      </c>
      <c r="R1271" s="4">
        <v>0.49</v>
      </c>
      <c r="S1271" t="s">
        <v>9032</v>
      </c>
      <c r="T1271" s="1" t="s">
        <v>8839</v>
      </c>
    </row>
    <row r="1272" spans="1:20" x14ac:dyDescent="0.25">
      <c r="A1272" t="s">
        <v>914</v>
      </c>
      <c r="B1272" t="s">
        <v>91</v>
      </c>
      <c r="C1272" t="s">
        <v>4773</v>
      </c>
      <c r="D1272" t="s">
        <v>4751</v>
      </c>
      <c r="F1272">
        <v>2023</v>
      </c>
      <c r="G1272" t="s">
        <v>62</v>
      </c>
      <c r="I1272" t="s">
        <v>8838</v>
      </c>
      <c r="J1272">
        <v>25</v>
      </c>
      <c r="N1272">
        <f>Table714[[#This Row],[Total commitment ($ million)]]*Table714[[#This Row],[Climate finance (%)]]</f>
        <v>25</v>
      </c>
      <c r="R1272" s="4">
        <v>1</v>
      </c>
      <c r="S1272" t="s">
        <v>9033</v>
      </c>
      <c r="T1272" s="1" t="s">
        <v>8839</v>
      </c>
    </row>
    <row r="1273" spans="1:20" x14ac:dyDescent="0.25">
      <c r="A1273" t="s">
        <v>914</v>
      </c>
      <c r="B1273" t="s">
        <v>66</v>
      </c>
      <c r="C1273" t="s">
        <v>4770</v>
      </c>
      <c r="D1273" t="s">
        <v>4748</v>
      </c>
      <c r="F1273">
        <v>2023</v>
      </c>
      <c r="G1273" t="s">
        <v>8865</v>
      </c>
      <c r="I1273" t="s">
        <v>84</v>
      </c>
      <c r="J1273">
        <v>206.87085999999999</v>
      </c>
      <c r="N1273">
        <f>Table714[[#This Row],[Total commitment ($ million)]]*Table714[[#This Row],[Climate finance (%)]]</f>
        <v>105.5041386</v>
      </c>
      <c r="R1273" s="4">
        <v>0.51</v>
      </c>
      <c r="S1273" t="s">
        <v>9043</v>
      </c>
      <c r="T1273" s="1" t="s">
        <v>8839</v>
      </c>
    </row>
    <row r="1274" spans="1:20" x14ac:dyDescent="0.25">
      <c r="A1274" t="s">
        <v>914</v>
      </c>
      <c r="B1274" t="s">
        <v>91</v>
      </c>
      <c r="C1274" t="s">
        <v>4761</v>
      </c>
      <c r="D1274" t="s">
        <v>4737</v>
      </c>
      <c r="F1274">
        <v>2023</v>
      </c>
      <c r="G1274" t="s">
        <v>4726</v>
      </c>
      <c r="I1274" t="s">
        <v>141</v>
      </c>
      <c r="J1274">
        <v>110.39</v>
      </c>
      <c r="N1274">
        <f>Table714[[#This Row],[Total commitment ($ million)]]*Table714[[#This Row],[Climate finance (%)]]</f>
        <v>110.39</v>
      </c>
      <c r="R1274" s="4">
        <v>1</v>
      </c>
      <c r="S1274" t="s">
        <v>9026</v>
      </c>
      <c r="T1274" s="1" t="s">
        <v>8839</v>
      </c>
    </row>
    <row r="1275" spans="1:20" x14ac:dyDescent="0.25">
      <c r="A1275" t="s">
        <v>914</v>
      </c>
      <c r="B1275" t="s">
        <v>91</v>
      </c>
      <c r="C1275" t="s">
        <v>4774</v>
      </c>
      <c r="D1275" t="s">
        <v>4752</v>
      </c>
      <c r="F1275">
        <v>2023</v>
      </c>
      <c r="G1275" t="s">
        <v>4728</v>
      </c>
      <c r="I1275" t="s">
        <v>8838</v>
      </c>
      <c r="J1275">
        <v>55</v>
      </c>
      <c r="N1275">
        <f>Table714[[#This Row],[Total commitment ($ million)]]*Table714[[#This Row],[Climate finance (%)]]</f>
        <v>49.06</v>
      </c>
      <c r="R1275" s="4">
        <v>0.89200000000000002</v>
      </c>
      <c r="S1275" t="s">
        <v>9035</v>
      </c>
      <c r="T1275" s="1" t="s">
        <v>8839</v>
      </c>
    </row>
    <row r="1276" spans="1:20" x14ac:dyDescent="0.25">
      <c r="A1276" t="s">
        <v>914</v>
      </c>
      <c r="B1276" t="s">
        <v>91</v>
      </c>
      <c r="C1276" t="s">
        <v>4762</v>
      </c>
      <c r="D1276" t="s">
        <v>4738</v>
      </c>
      <c r="F1276">
        <v>2023</v>
      </c>
      <c r="G1276" t="s">
        <v>329</v>
      </c>
      <c r="I1276" t="s">
        <v>141</v>
      </c>
      <c r="J1276">
        <v>16</v>
      </c>
      <c r="N1276">
        <f>Table714[[#This Row],[Total commitment ($ million)]]*Table714[[#This Row],[Climate finance (%)]]</f>
        <v>16</v>
      </c>
      <c r="R1276" s="4">
        <v>1</v>
      </c>
      <c r="S1276" t="s">
        <v>9028</v>
      </c>
      <c r="T1276" s="1" t="s">
        <v>8839</v>
      </c>
    </row>
    <row r="1277" spans="1:20" x14ac:dyDescent="0.25">
      <c r="A1277" t="s">
        <v>914</v>
      </c>
      <c r="B1277" t="s">
        <v>91</v>
      </c>
      <c r="C1277" t="s">
        <v>8782</v>
      </c>
      <c r="D1277" s="3" t="s">
        <v>8767</v>
      </c>
      <c r="F1277">
        <v>2023</v>
      </c>
      <c r="G1277" t="s">
        <v>88</v>
      </c>
      <c r="I1277" t="s">
        <v>141</v>
      </c>
      <c r="J1277">
        <v>56.76</v>
      </c>
      <c r="N1277">
        <v>56.76</v>
      </c>
      <c r="R1277" s="5">
        <v>1</v>
      </c>
      <c r="S1277" s="5" t="s">
        <v>9149</v>
      </c>
      <c r="T1277" s="1" t="s">
        <v>8766</v>
      </c>
    </row>
    <row r="1278" spans="1:20" x14ac:dyDescent="0.25">
      <c r="A1278" t="s">
        <v>914</v>
      </c>
      <c r="B1278" t="s">
        <v>66</v>
      </c>
      <c r="C1278" t="s">
        <v>8793</v>
      </c>
      <c r="D1278" s="3" t="s">
        <v>8778</v>
      </c>
      <c r="F1278">
        <v>2023</v>
      </c>
      <c r="G1278" t="s">
        <v>4725</v>
      </c>
      <c r="I1278" t="s">
        <v>325</v>
      </c>
      <c r="J1278">
        <v>100</v>
      </c>
      <c r="N1278">
        <v>100</v>
      </c>
      <c r="R1278" s="5">
        <v>1</v>
      </c>
      <c r="S1278" s="5" t="s">
        <v>9151</v>
      </c>
      <c r="T1278" s="1" t="s">
        <v>8766</v>
      </c>
    </row>
    <row r="1279" spans="1:20" x14ac:dyDescent="0.25">
      <c r="A1279" t="s">
        <v>914</v>
      </c>
      <c r="B1279" t="s">
        <v>91</v>
      </c>
      <c r="C1279" t="s">
        <v>8783</v>
      </c>
      <c r="D1279" s="3" t="s">
        <v>8768</v>
      </c>
      <c r="F1279">
        <v>2023</v>
      </c>
      <c r="G1279" t="s">
        <v>8761</v>
      </c>
      <c r="I1279" t="s">
        <v>141</v>
      </c>
      <c r="J1279">
        <v>72.19</v>
      </c>
      <c r="N1279">
        <v>72.19</v>
      </c>
      <c r="R1279" s="5">
        <v>1</v>
      </c>
      <c r="S1279" s="5" t="s">
        <v>9155</v>
      </c>
      <c r="T1279" s="1" t="s">
        <v>8766</v>
      </c>
    </row>
    <row r="1280" spans="1:20" x14ac:dyDescent="0.25">
      <c r="A1280" t="s">
        <v>914</v>
      </c>
      <c r="B1280" t="s">
        <v>66</v>
      </c>
      <c r="C1280" t="s">
        <v>4834</v>
      </c>
      <c r="D1280" s="3" t="s">
        <v>8848</v>
      </c>
      <c r="F1280">
        <v>2022</v>
      </c>
      <c r="G1280" t="s">
        <v>216</v>
      </c>
      <c r="I1280" t="s">
        <v>84</v>
      </c>
      <c r="J1280">
        <v>150</v>
      </c>
      <c r="N1280">
        <f>Table714[[#This Row],[Total commitment ($ million)]]*Table714[[#This Row],[Climate finance (%)]]</f>
        <v>61.499999999999993</v>
      </c>
      <c r="R1280" s="4">
        <v>0.41</v>
      </c>
      <c r="S1280" t="s">
        <v>9158</v>
      </c>
      <c r="T1280" s="1" t="s">
        <v>9160</v>
      </c>
    </row>
    <row r="1281" spans="1:20" x14ac:dyDescent="0.25">
      <c r="A1281" t="s">
        <v>8816</v>
      </c>
      <c r="C1281" t="s">
        <v>5756</v>
      </c>
      <c r="D1281" s="10">
        <v>48681</v>
      </c>
      <c r="F1281" s="10">
        <v>2022</v>
      </c>
      <c r="I1281" t="s">
        <v>5170</v>
      </c>
      <c r="J1281">
        <v>2.6</v>
      </c>
      <c r="M1281" t="s">
        <v>24</v>
      </c>
      <c r="N1281">
        <v>0.5</v>
      </c>
      <c r="T1281" s="1" t="s">
        <v>8819</v>
      </c>
    </row>
    <row r="1282" spans="1:20" x14ac:dyDescent="0.25">
      <c r="A1282" t="s">
        <v>8816</v>
      </c>
      <c r="C1282" t="s">
        <v>6138</v>
      </c>
      <c r="F1282">
        <v>2021</v>
      </c>
      <c r="I1282" t="s">
        <v>5170</v>
      </c>
      <c r="J1282">
        <v>0.7</v>
      </c>
      <c r="N1282">
        <v>0.7</v>
      </c>
      <c r="T1282" s="1" t="s">
        <v>8818</v>
      </c>
    </row>
    <row r="1283" spans="1:20" x14ac:dyDescent="0.25">
      <c r="A1283" t="s">
        <v>8816</v>
      </c>
      <c r="C1283" t="s">
        <v>6138</v>
      </c>
      <c r="D1283" s="10">
        <v>48327</v>
      </c>
      <c r="F1283" s="10">
        <v>2023</v>
      </c>
      <c r="I1283" t="s">
        <v>5119</v>
      </c>
      <c r="J1283">
        <v>6</v>
      </c>
      <c r="M1283" t="s">
        <v>24</v>
      </c>
      <c r="N1283">
        <v>1.2</v>
      </c>
      <c r="T1283" s="1" t="s">
        <v>8817</v>
      </c>
    </row>
    <row r="1284" spans="1:20" x14ac:dyDescent="0.25">
      <c r="A1284" t="s">
        <v>8816</v>
      </c>
      <c r="C1284" t="s">
        <v>5754</v>
      </c>
      <c r="D1284" s="10">
        <v>48326</v>
      </c>
      <c r="F1284" s="10">
        <v>2022</v>
      </c>
      <c r="I1284" t="s">
        <v>5170</v>
      </c>
      <c r="J1284">
        <v>10</v>
      </c>
      <c r="M1284" t="s">
        <v>24</v>
      </c>
      <c r="N1284">
        <v>2.5</v>
      </c>
      <c r="T1284" s="1" t="s">
        <v>8819</v>
      </c>
    </row>
    <row r="1285" spans="1:20" x14ac:dyDescent="0.25">
      <c r="A1285" t="s">
        <v>8816</v>
      </c>
      <c r="C1285" t="s">
        <v>5127</v>
      </c>
      <c r="D1285" s="10">
        <v>50069</v>
      </c>
      <c r="F1285" s="10">
        <v>2023</v>
      </c>
      <c r="I1285" t="s">
        <v>5119</v>
      </c>
      <c r="J1285">
        <v>7.5</v>
      </c>
      <c r="M1285" t="s">
        <v>24</v>
      </c>
      <c r="N1285">
        <v>1.2</v>
      </c>
      <c r="T1285" s="1" t="s">
        <v>8817</v>
      </c>
    </row>
    <row r="1286" spans="1:20" x14ac:dyDescent="0.25">
      <c r="A1286" t="s">
        <v>8816</v>
      </c>
      <c r="C1286" t="s">
        <v>5284</v>
      </c>
      <c r="D1286" s="10">
        <v>54322</v>
      </c>
      <c r="F1286" s="10">
        <v>2023</v>
      </c>
      <c r="I1286" t="s">
        <v>5119</v>
      </c>
      <c r="J1286">
        <v>1</v>
      </c>
      <c r="M1286" t="s">
        <v>24</v>
      </c>
      <c r="N1286">
        <v>0.3</v>
      </c>
      <c r="T1286" s="1" t="s">
        <v>8817</v>
      </c>
    </row>
    <row r="1287" spans="1:20" x14ac:dyDescent="0.25">
      <c r="A1287" t="s">
        <v>8816</v>
      </c>
      <c r="C1287" t="s">
        <v>5621</v>
      </c>
      <c r="D1287" s="10">
        <v>52967</v>
      </c>
      <c r="F1287" s="10">
        <v>2022</v>
      </c>
      <c r="I1287" t="s">
        <v>5597</v>
      </c>
      <c r="J1287">
        <v>50</v>
      </c>
      <c r="M1287" t="s">
        <v>24</v>
      </c>
      <c r="N1287">
        <v>50</v>
      </c>
      <c r="T1287" s="1" t="s">
        <v>8819</v>
      </c>
    </row>
    <row r="1288" spans="1:20" x14ac:dyDescent="0.25">
      <c r="A1288" t="s">
        <v>8816</v>
      </c>
      <c r="C1288" t="s">
        <v>5451</v>
      </c>
      <c r="D1288" s="10">
        <v>54710</v>
      </c>
      <c r="F1288" s="10">
        <v>2023</v>
      </c>
      <c r="I1288" t="s">
        <v>4924</v>
      </c>
      <c r="J1288">
        <v>13</v>
      </c>
      <c r="M1288" t="s">
        <v>25</v>
      </c>
      <c r="N1288">
        <v>5.2</v>
      </c>
      <c r="T1288" s="1" t="s">
        <v>8817</v>
      </c>
    </row>
    <row r="1289" spans="1:20" x14ac:dyDescent="0.25">
      <c r="A1289" t="s">
        <v>8816</v>
      </c>
      <c r="C1289" t="s">
        <v>4872</v>
      </c>
      <c r="D1289" s="10">
        <v>51888</v>
      </c>
      <c r="F1289" s="10">
        <v>2023</v>
      </c>
      <c r="I1289" t="s">
        <v>4856</v>
      </c>
      <c r="J1289" s="6">
        <v>10.199999999999999</v>
      </c>
      <c r="M1289" t="s">
        <v>25</v>
      </c>
      <c r="N1289">
        <v>3.7</v>
      </c>
      <c r="T1289" s="1" t="s">
        <v>8817</v>
      </c>
    </row>
    <row r="1290" spans="1:20" x14ac:dyDescent="0.25">
      <c r="A1290" t="s">
        <v>8816</v>
      </c>
      <c r="C1290" t="s">
        <v>6106</v>
      </c>
      <c r="F1290">
        <v>2021</v>
      </c>
      <c r="I1290" t="s">
        <v>141</v>
      </c>
      <c r="J1290">
        <v>8</v>
      </c>
      <c r="N1290">
        <v>8</v>
      </c>
      <c r="T1290" s="1" t="s">
        <v>8818</v>
      </c>
    </row>
    <row r="1291" spans="1:20" x14ac:dyDescent="0.25">
      <c r="A1291" t="s">
        <v>8816</v>
      </c>
      <c r="C1291" t="s">
        <v>4826</v>
      </c>
      <c r="D1291" s="10">
        <v>53496</v>
      </c>
      <c r="F1291" s="10">
        <v>2022</v>
      </c>
      <c r="I1291" t="s">
        <v>5610</v>
      </c>
      <c r="J1291">
        <v>74.900000000000006</v>
      </c>
      <c r="M1291" t="s">
        <v>24</v>
      </c>
      <c r="N1291">
        <v>74.900000000000006</v>
      </c>
      <c r="T1291" s="1" t="s">
        <v>8819</v>
      </c>
    </row>
    <row r="1292" spans="1:20" x14ac:dyDescent="0.25">
      <c r="A1292" t="s">
        <v>8816</v>
      </c>
      <c r="C1292" t="s">
        <v>5248</v>
      </c>
      <c r="D1292" s="10">
        <v>54102</v>
      </c>
      <c r="F1292" s="10">
        <v>2023</v>
      </c>
      <c r="I1292" t="s">
        <v>4934</v>
      </c>
      <c r="J1292">
        <v>40</v>
      </c>
      <c r="M1292" t="s">
        <v>24</v>
      </c>
      <c r="N1292">
        <v>10</v>
      </c>
      <c r="T1292" s="1" t="s">
        <v>8817</v>
      </c>
    </row>
    <row r="1293" spans="1:20" x14ac:dyDescent="0.25">
      <c r="A1293" t="s">
        <v>8816</v>
      </c>
      <c r="C1293" t="s">
        <v>6000</v>
      </c>
      <c r="D1293" s="10">
        <v>53800</v>
      </c>
      <c r="F1293" s="10">
        <v>2022</v>
      </c>
      <c r="I1293" t="s">
        <v>4924</v>
      </c>
      <c r="J1293">
        <v>18.7</v>
      </c>
      <c r="M1293" t="s">
        <v>24</v>
      </c>
      <c r="N1293">
        <v>18.7</v>
      </c>
      <c r="T1293" s="1" t="s">
        <v>8819</v>
      </c>
    </row>
    <row r="1294" spans="1:20" x14ac:dyDescent="0.25">
      <c r="A1294" t="s">
        <v>8816</v>
      </c>
      <c r="C1294" t="s">
        <v>4923</v>
      </c>
      <c r="D1294" s="10">
        <v>50054</v>
      </c>
      <c r="F1294" s="10">
        <v>2023</v>
      </c>
      <c r="I1294" t="s">
        <v>4924</v>
      </c>
      <c r="J1294">
        <v>9</v>
      </c>
      <c r="M1294" t="s">
        <v>24</v>
      </c>
      <c r="N1294">
        <v>6</v>
      </c>
      <c r="T1294" s="1" t="s">
        <v>8817</v>
      </c>
    </row>
    <row r="1295" spans="1:20" x14ac:dyDescent="0.25">
      <c r="A1295" t="s">
        <v>8816</v>
      </c>
      <c r="C1295" t="s">
        <v>4923</v>
      </c>
      <c r="F1295">
        <v>2021</v>
      </c>
      <c r="I1295" t="s">
        <v>4924</v>
      </c>
      <c r="J1295">
        <v>4.7</v>
      </c>
      <c r="N1295">
        <v>4.7</v>
      </c>
      <c r="T1295" s="1" t="s">
        <v>8818</v>
      </c>
    </row>
    <row r="1296" spans="1:20" x14ac:dyDescent="0.25">
      <c r="A1296" t="s">
        <v>8816</v>
      </c>
      <c r="C1296" t="s">
        <v>5403</v>
      </c>
      <c r="D1296" s="10">
        <v>51827</v>
      </c>
      <c r="F1296" s="10">
        <v>2022</v>
      </c>
      <c r="I1296" t="s">
        <v>84</v>
      </c>
      <c r="J1296">
        <v>15</v>
      </c>
      <c r="M1296" t="s">
        <v>25</v>
      </c>
      <c r="N1296">
        <v>10.6</v>
      </c>
      <c r="T1296" s="1" t="s">
        <v>8819</v>
      </c>
    </row>
    <row r="1297" spans="1:20" x14ac:dyDescent="0.25">
      <c r="A1297" t="s">
        <v>8816</v>
      </c>
      <c r="C1297" t="s">
        <v>5403</v>
      </c>
      <c r="D1297" s="10">
        <v>51827</v>
      </c>
      <c r="F1297" s="10">
        <v>2023</v>
      </c>
      <c r="I1297" t="s">
        <v>84</v>
      </c>
      <c r="J1297">
        <v>15</v>
      </c>
      <c r="M1297" t="s">
        <v>25</v>
      </c>
      <c r="N1297">
        <v>11</v>
      </c>
      <c r="T1297" s="1" t="s">
        <v>8817</v>
      </c>
    </row>
    <row r="1298" spans="1:20" x14ac:dyDescent="0.25">
      <c r="A1298" t="s">
        <v>8816</v>
      </c>
      <c r="C1298" t="s">
        <v>6081</v>
      </c>
      <c r="F1298">
        <v>2021</v>
      </c>
      <c r="I1298" t="s">
        <v>6037</v>
      </c>
      <c r="J1298">
        <v>83</v>
      </c>
      <c r="N1298">
        <v>72.2</v>
      </c>
      <c r="T1298" s="1" t="s">
        <v>8818</v>
      </c>
    </row>
    <row r="1299" spans="1:20" x14ac:dyDescent="0.25">
      <c r="A1299" t="s">
        <v>8816</v>
      </c>
      <c r="C1299" t="s">
        <v>6075</v>
      </c>
      <c r="F1299" s="10">
        <v>2021</v>
      </c>
      <c r="I1299" t="s">
        <v>5719</v>
      </c>
      <c r="J1299">
        <v>69.3</v>
      </c>
      <c r="N1299">
        <v>69.3</v>
      </c>
      <c r="T1299" s="1" t="s">
        <v>8818</v>
      </c>
    </row>
    <row r="1300" spans="1:20" x14ac:dyDescent="0.25">
      <c r="A1300" t="s">
        <v>8816</v>
      </c>
      <c r="C1300" t="s">
        <v>4930</v>
      </c>
      <c r="D1300" s="10">
        <v>53404</v>
      </c>
      <c r="F1300" s="10">
        <v>2023</v>
      </c>
      <c r="I1300" t="s">
        <v>4931</v>
      </c>
      <c r="J1300">
        <v>46.9</v>
      </c>
      <c r="M1300" t="s">
        <v>24</v>
      </c>
      <c r="N1300">
        <v>14.6</v>
      </c>
      <c r="T1300" s="1" t="s">
        <v>8817</v>
      </c>
    </row>
    <row r="1301" spans="1:20" x14ac:dyDescent="0.25">
      <c r="A1301" t="s">
        <v>8816</v>
      </c>
      <c r="C1301" t="s">
        <v>6116</v>
      </c>
      <c r="F1301" s="10">
        <v>2021</v>
      </c>
      <c r="I1301" t="s">
        <v>141</v>
      </c>
      <c r="J1301">
        <v>66.3</v>
      </c>
      <c r="N1301">
        <v>66.3</v>
      </c>
      <c r="T1301" s="1" t="s">
        <v>8818</v>
      </c>
    </row>
    <row r="1302" spans="1:20" x14ac:dyDescent="0.25">
      <c r="A1302" t="s">
        <v>8816</v>
      </c>
      <c r="C1302" t="s">
        <v>5001</v>
      </c>
      <c r="D1302" s="10">
        <v>52735</v>
      </c>
      <c r="F1302" s="10">
        <v>2023</v>
      </c>
      <c r="I1302" t="s">
        <v>141</v>
      </c>
      <c r="J1302">
        <v>148.6</v>
      </c>
      <c r="M1302" t="s">
        <v>24</v>
      </c>
      <c r="N1302">
        <v>148.6</v>
      </c>
      <c r="T1302" s="1" t="s">
        <v>8817</v>
      </c>
    </row>
    <row r="1303" spans="1:20" x14ac:dyDescent="0.25">
      <c r="A1303" t="s">
        <v>8816</v>
      </c>
      <c r="C1303" t="s">
        <v>5671</v>
      </c>
      <c r="D1303" s="10">
        <v>52221</v>
      </c>
      <c r="F1303" s="10">
        <v>2022</v>
      </c>
      <c r="I1303" t="s">
        <v>141</v>
      </c>
      <c r="J1303">
        <v>20.100000000000001</v>
      </c>
      <c r="M1303" t="s">
        <v>24</v>
      </c>
      <c r="N1303">
        <v>20.100000000000001</v>
      </c>
      <c r="T1303" s="1" t="s">
        <v>8819</v>
      </c>
    </row>
    <row r="1304" spans="1:20" x14ac:dyDescent="0.25">
      <c r="A1304" t="s">
        <v>8816</v>
      </c>
      <c r="C1304" t="s">
        <v>5601</v>
      </c>
      <c r="D1304" s="10">
        <v>50973</v>
      </c>
      <c r="F1304" s="10">
        <v>2022</v>
      </c>
      <c r="I1304" t="s">
        <v>5602</v>
      </c>
      <c r="J1304">
        <v>23.4</v>
      </c>
      <c r="M1304" t="s">
        <v>24</v>
      </c>
      <c r="N1304">
        <v>7.3</v>
      </c>
      <c r="T1304" s="1" t="s">
        <v>8819</v>
      </c>
    </row>
    <row r="1305" spans="1:20" x14ac:dyDescent="0.25">
      <c r="A1305" t="s">
        <v>8816</v>
      </c>
      <c r="C1305" t="s">
        <v>5051</v>
      </c>
      <c r="D1305" s="10">
        <v>54601</v>
      </c>
      <c r="F1305" s="10">
        <v>2023</v>
      </c>
      <c r="I1305" t="s">
        <v>141</v>
      </c>
      <c r="J1305">
        <v>138.5</v>
      </c>
      <c r="M1305" t="s">
        <v>24</v>
      </c>
      <c r="N1305">
        <v>138.5</v>
      </c>
      <c r="T1305" s="1" t="s">
        <v>8817</v>
      </c>
    </row>
    <row r="1306" spans="1:20" x14ac:dyDescent="0.25">
      <c r="A1306" t="s">
        <v>8816</v>
      </c>
      <c r="C1306" t="s">
        <v>6105</v>
      </c>
      <c r="F1306" s="10">
        <v>2021</v>
      </c>
      <c r="I1306" t="s">
        <v>141</v>
      </c>
      <c r="J1306">
        <v>59.9</v>
      </c>
      <c r="N1306">
        <v>59.9</v>
      </c>
      <c r="T1306" s="1" t="s">
        <v>8818</v>
      </c>
    </row>
    <row r="1307" spans="1:20" x14ac:dyDescent="0.25">
      <c r="A1307" t="s">
        <v>8816</v>
      </c>
      <c r="C1307" t="s">
        <v>5131</v>
      </c>
      <c r="D1307" s="10">
        <v>50412</v>
      </c>
      <c r="F1307" s="10">
        <v>2023</v>
      </c>
      <c r="I1307" t="s">
        <v>5119</v>
      </c>
      <c r="J1307">
        <v>33</v>
      </c>
      <c r="M1307" t="s">
        <v>24</v>
      </c>
      <c r="N1307">
        <v>33</v>
      </c>
      <c r="T1307" s="1" t="s">
        <v>8817</v>
      </c>
    </row>
    <row r="1308" spans="1:20" x14ac:dyDescent="0.25">
      <c r="A1308" t="s">
        <v>8816</v>
      </c>
      <c r="C1308" t="s">
        <v>5828</v>
      </c>
      <c r="D1308" s="10">
        <v>53106</v>
      </c>
      <c r="F1308" s="10">
        <v>2022</v>
      </c>
      <c r="I1308" t="s">
        <v>5170</v>
      </c>
      <c r="J1308">
        <v>32.799999999999997</v>
      </c>
      <c r="M1308" t="s">
        <v>24</v>
      </c>
      <c r="N1308">
        <v>32.799999999999997</v>
      </c>
      <c r="T1308" s="1" t="s">
        <v>8819</v>
      </c>
    </row>
    <row r="1309" spans="1:20" x14ac:dyDescent="0.25">
      <c r="A1309" t="s">
        <v>8816</v>
      </c>
      <c r="C1309" t="s">
        <v>5133</v>
      </c>
      <c r="D1309" s="10">
        <v>50535</v>
      </c>
      <c r="F1309" s="10">
        <v>2023</v>
      </c>
      <c r="I1309" t="s">
        <v>5119</v>
      </c>
      <c r="J1309">
        <v>78.599999999999994</v>
      </c>
      <c r="M1309" t="s">
        <v>24</v>
      </c>
      <c r="N1309">
        <v>78.599999999999994</v>
      </c>
      <c r="T1309" s="1" t="s">
        <v>8817</v>
      </c>
    </row>
    <row r="1310" spans="1:20" x14ac:dyDescent="0.25">
      <c r="A1310" t="s">
        <v>8816</v>
      </c>
      <c r="C1310" t="s">
        <v>5817</v>
      </c>
      <c r="D1310" s="10">
        <v>52966</v>
      </c>
      <c r="F1310" s="10">
        <v>2022</v>
      </c>
      <c r="I1310" t="s">
        <v>5170</v>
      </c>
      <c r="J1310">
        <v>93.7</v>
      </c>
      <c r="M1310" t="s">
        <v>72</v>
      </c>
      <c r="N1310">
        <v>93.7</v>
      </c>
      <c r="T1310" s="1" t="s">
        <v>8819</v>
      </c>
    </row>
    <row r="1311" spans="1:20" x14ac:dyDescent="0.25">
      <c r="A1311" t="s">
        <v>8816</v>
      </c>
      <c r="C1311" t="s">
        <v>5731</v>
      </c>
      <c r="D1311" s="10">
        <v>51783</v>
      </c>
      <c r="F1311" s="10">
        <v>2022</v>
      </c>
      <c r="I1311" t="s">
        <v>4924</v>
      </c>
      <c r="J1311">
        <v>52.3</v>
      </c>
      <c r="M1311" t="s">
        <v>24</v>
      </c>
      <c r="N1311">
        <v>17.399999999999999</v>
      </c>
      <c r="T1311" s="1" t="s">
        <v>8819</v>
      </c>
    </row>
    <row r="1312" spans="1:20" x14ac:dyDescent="0.25">
      <c r="A1312" t="s">
        <v>8816</v>
      </c>
      <c r="C1312" t="s">
        <v>6203</v>
      </c>
      <c r="F1312" s="10">
        <v>2021</v>
      </c>
      <c r="I1312" t="s">
        <v>5170</v>
      </c>
      <c r="J1312">
        <v>48.5</v>
      </c>
      <c r="N1312">
        <v>48.5</v>
      </c>
      <c r="T1312" s="1" t="s">
        <v>8818</v>
      </c>
    </row>
    <row r="1313" spans="1:20" x14ac:dyDescent="0.25">
      <c r="A1313" t="s">
        <v>8816</v>
      </c>
      <c r="C1313" t="s">
        <v>6204</v>
      </c>
      <c r="F1313" s="10">
        <v>2021</v>
      </c>
      <c r="I1313" t="s">
        <v>5170</v>
      </c>
      <c r="J1313">
        <v>15.2</v>
      </c>
      <c r="N1313">
        <v>15.2</v>
      </c>
      <c r="T1313" s="1" t="s">
        <v>8818</v>
      </c>
    </row>
    <row r="1314" spans="1:20" x14ac:dyDescent="0.25">
      <c r="A1314" t="s">
        <v>8816</v>
      </c>
      <c r="C1314" t="s">
        <v>6223</v>
      </c>
      <c r="F1314" s="10">
        <v>2021</v>
      </c>
      <c r="I1314" t="s">
        <v>5170</v>
      </c>
      <c r="J1314">
        <v>9.1</v>
      </c>
      <c r="N1314">
        <v>9.1</v>
      </c>
      <c r="T1314" s="1" t="s">
        <v>8818</v>
      </c>
    </row>
    <row r="1315" spans="1:20" x14ac:dyDescent="0.25">
      <c r="A1315" t="s">
        <v>8816</v>
      </c>
      <c r="C1315" t="s">
        <v>5892</v>
      </c>
      <c r="D1315" s="10">
        <v>53564</v>
      </c>
      <c r="F1315" s="10">
        <v>2022</v>
      </c>
      <c r="I1315" t="s">
        <v>5170</v>
      </c>
      <c r="J1315">
        <v>13.1</v>
      </c>
      <c r="M1315" t="s">
        <v>24</v>
      </c>
      <c r="N1315">
        <v>10.5</v>
      </c>
      <c r="T1315" s="1" t="s">
        <v>8819</v>
      </c>
    </row>
    <row r="1316" spans="1:20" x14ac:dyDescent="0.25">
      <c r="A1316" t="s">
        <v>8816</v>
      </c>
      <c r="C1316" t="s">
        <v>5917</v>
      </c>
      <c r="D1316" s="10">
        <v>53803</v>
      </c>
      <c r="F1316" s="10">
        <v>2022</v>
      </c>
      <c r="I1316" t="s">
        <v>5170</v>
      </c>
      <c r="J1316">
        <v>42.5</v>
      </c>
      <c r="M1316" t="s">
        <v>24</v>
      </c>
      <c r="N1316">
        <v>42.5</v>
      </c>
      <c r="T1316" s="1" t="s">
        <v>8819</v>
      </c>
    </row>
    <row r="1317" spans="1:20" x14ac:dyDescent="0.25">
      <c r="A1317" t="s">
        <v>8816</v>
      </c>
      <c r="C1317" t="s">
        <v>5927</v>
      </c>
      <c r="D1317" s="10">
        <v>53921</v>
      </c>
      <c r="F1317" s="10">
        <v>2022</v>
      </c>
      <c r="I1317" t="s">
        <v>5170</v>
      </c>
      <c r="J1317">
        <v>5.9</v>
      </c>
      <c r="M1317" t="s">
        <v>24</v>
      </c>
      <c r="N1317">
        <v>4.7</v>
      </c>
      <c r="T1317" s="1" t="s">
        <v>8819</v>
      </c>
    </row>
    <row r="1318" spans="1:20" x14ac:dyDescent="0.25">
      <c r="A1318" t="s">
        <v>8816</v>
      </c>
      <c r="C1318" t="s">
        <v>5068</v>
      </c>
      <c r="D1318" s="10">
        <v>52864</v>
      </c>
      <c r="F1318" s="10">
        <v>2023</v>
      </c>
      <c r="I1318" t="s">
        <v>4982</v>
      </c>
      <c r="J1318">
        <v>27.6</v>
      </c>
      <c r="M1318" t="s">
        <v>24</v>
      </c>
      <c r="N1318">
        <v>27.6</v>
      </c>
      <c r="T1318" s="1" t="s">
        <v>8817</v>
      </c>
    </row>
    <row r="1319" spans="1:20" x14ac:dyDescent="0.25">
      <c r="A1319" t="s">
        <v>8816</v>
      </c>
      <c r="C1319" t="s">
        <v>5677</v>
      </c>
      <c r="D1319" s="10">
        <v>52458</v>
      </c>
      <c r="F1319" s="10">
        <v>2022</v>
      </c>
      <c r="I1319" t="s">
        <v>141</v>
      </c>
      <c r="J1319">
        <v>20.100000000000001</v>
      </c>
      <c r="M1319" t="s">
        <v>24</v>
      </c>
      <c r="N1319">
        <v>20.100000000000001</v>
      </c>
      <c r="T1319" s="1" t="s">
        <v>8819</v>
      </c>
    </row>
    <row r="1320" spans="1:20" x14ac:dyDescent="0.25">
      <c r="A1320" t="s">
        <v>8816</v>
      </c>
      <c r="C1320" t="s">
        <v>6067</v>
      </c>
      <c r="F1320" s="10">
        <v>2021</v>
      </c>
      <c r="I1320" t="s">
        <v>6036</v>
      </c>
      <c r="J1320">
        <v>14.1</v>
      </c>
      <c r="N1320">
        <v>14.1</v>
      </c>
      <c r="T1320" s="1" t="s">
        <v>8818</v>
      </c>
    </row>
    <row r="1321" spans="1:20" x14ac:dyDescent="0.25">
      <c r="A1321" t="s">
        <v>8816</v>
      </c>
      <c r="C1321" t="s">
        <v>6148</v>
      </c>
      <c r="F1321" s="10">
        <v>2021</v>
      </c>
      <c r="I1321" t="s">
        <v>5170</v>
      </c>
      <c r="J1321">
        <v>98</v>
      </c>
      <c r="N1321">
        <v>98</v>
      </c>
      <c r="T1321" s="1" t="s">
        <v>8818</v>
      </c>
    </row>
    <row r="1322" spans="1:20" x14ac:dyDescent="0.25">
      <c r="A1322" t="s">
        <v>8816</v>
      </c>
      <c r="C1322" t="s">
        <v>6102</v>
      </c>
      <c r="F1322" s="10">
        <v>2021</v>
      </c>
      <c r="I1322" t="s">
        <v>141</v>
      </c>
      <c r="J1322">
        <v>35.299999999999997</v>
      </c>
      <c r="N1322">
        <v>35.299999999999997</v>
      </c>
      <c r="T1322" s="1" t="s">
        <v>8818</v>
      </c>
    </row>
    <row r="1323" spans="1:20" x14ac:dyDescent="0.25">
      <c r="A1323" t="s">
        <v>8816</v>
      </c>
      <c r="C1323" t="s">
        <v>5427</v>
      </c>
      <c r="D1323" s="10">
        <v>54241</v>
      </c>
      <c r="F1323" s="10">
        <v>2023</v>
      </c>
      <c r="I1323" t="s">
        <v>84</v>
      </c>
      <c r="J1323">
        <v>30</v>
      </c>
      <c r="M1323" t="s">
        <v>24</v>
      </c>
      <c r="N1323">
        <v>10.5</v>
      </c>
      <c r="T1323" s="1" t="s">
        <v>8817</v>
      </c>
    </row>
    <row r="1324" spans="1:20" x14ac:dyDescent="0.25">
      <c r="A1324" t="s">
        <v>8816</v>
      </c>
      <c r="C1324" t="s">
        <v>5376</v>
      </c>
      <c r="D1324" s="10">
        <v>53708</v>
      </c>
      <c r="F1324" s="10">
        <v>2023</v>
      </c>
      <c r="I1324" t="s">
        <v>4928</v>
      </c>
      <c r="J1324">
        <v>90.3</v>
      </c>
      <c r="M1324" t="s">
        <v>24</v>
      </c>
      <c r="N1324">
        <v>81.599999999999994</v>
      </c>
      <c r="T1324" s="1" t="s">
        <v>8817</v>
      </c>
    </row>
    <row r="1325" spans="1:20" x14ac:dyDescent="0.25">
      <c r="A1325" t="s">
        <v>8816</v>
      </c>
      <c r="C1325" t="s">
        <v>5987</v>
      </c>
      <c r="D1325" s="10">
        <v>52681</v>
      </c>
      <c r="F1325" s="10">
        <v>2022</v>
      </c>
      <c r="I1325" t="s">
        <v>4924</v>
      </c>
      <c r="J1325">
        <v>46.8</v>
      </c>
      <c r="M1325" t="s">
        <v>72</v>
      </c>
      <c r="N1325">
        <v>8.1999999999999993</v>
      </c>
      <c r="T1325" s="1" t="s">
        <v>8819</v>
      </c>
    </row>
    <row r="1326" spans="1:20" x14ac:dyDescent="0.25">
      <c r="A1326" t="s">
        <v>8816</v>
      </c>
      <c r="C1326" t="s">
        <v>5669</v>
      </c>
      <c r="D1326" s="10">
        <v>51937</v>
      </c>
      <c r="F1326" s="10">
        <v>2022</v>
      </c>
      <c r="I1326" t="s">
        <v>141</v>
      </c>
      <c r="J1326">
        <v>43.1</v>
      </c>
      <c r="M1326" t="s">
        <v>24</v>
      </c>
      <c r="N1326">
        <v>43.1</v>
      </c>
      <c r="T1326" s="1" t="s">
        <v>8819</v>
      </c>
    </row>
    <row r="1327" spans="1:20" x14ac:dyDescent="0.25">
      <c r="A1327" t="s">
        <v>8816</v>
      </c>
      <c r="C1327" t="s">
        <v>4855</v>
      </c>
      <c r="D1327" s="10">
        <v>46875</v>
      </c>
      <c r="F1327" s="10">
        <v>2023</v>
      </c>
      <c r="I1327" t="s">
        <v>4856</v>
      </c>
      <c r="J1327" s="6">
        <v>25</v>
      </c>
      <c r="M1327" t="s">
        <v>24</v>
      </c>
      <c r="N1327">
        <v>25</v>
      </c>
      <c r="T1327" s="1" t="s">
        <v>8817</v>
      </c>
    </row>
    <row r="1328" spans="1:20" x14ac:dyDescent="0.25">
      <c r="A1328" t="s">
        <v>8816</v>
      </c>
      <c r="C1328" t="s">
        <v>6041</v>
      </c>
      <c r="F1328" s="10">
        <v>2021</v>
      </c>
      <c r="I1328" t="s">
        <v>6036</v>
      </c>
      <c r="J1328">
        <v>1</v>
      </c>
      <c r="N1328">
        <v>1</v>
      </c>
      <c r="T1328" s="1" t="s">
        <v>8818</v>
      </c>
    </row>
    <row r="1329" spans="1:20" x14ac:dyDescent="0.25">
      <c r="A1329" t="s">
        <v>8816</v>
      </c>
      <c r="C1329" t="s">
        <v>5641</v>
      </c>
      <c r="D1329" s="10">
        <v>53401</v>
      </c>
      <c r="F1329" s="10">
        <v>2022</v>
      </c>
      <c r="I1329" t="s">
        <v>4924</v>
      </c>
      <c r="J1329">
        <v>84.3</v>
      </c>
      <c r="M1329" t="s">
        <v>25</v>
      </c>
      <c r="N1329">
        <v>11.2</v>
      </c>
      <c r="T1329" s="1" t="s">
        <v>8819</v>
      </c>
    </row>
    <row r="1330" spans="1:20" x14ac:dyDescent="0.25">
      <c r="A1330" t="s">
        <v>8816</v>
      </c>
      <c r="C1330" t="s">
        <v>5553</v>
      </c>
      <c r="D1330" s="10">
        <v>51505</v>
      </c>
      <c r="F1330" s="10">
        <v>2022</v>
      </c>
      <c r="I1330" t="s">
        <v>141</v>
      </c>
      <c r="J1330">
        <v>53</v>
      </c>
      <c r="M1330" t="s">
        <v>24</v>
      </c>
      <c r="N1330">
        <v>53</v>
      </c>
      <c r="T1330" s="1" t="s">
        <v>8819</v>
      </c>
    </row>
    <row r="1331" spans="1:20" x14ac:dyDescent="0.25">
      <c r="A1331" t="s">
        <v>8816</v>
      </c>
      <c r="C1331" t="s">
        <v>5106</v>
      </c>
      <c r="D1331" s="10">
        <v>54338</v>
      </c>
      <c r="F1331" s="10">
        <v>2023</v>
      </c>
      <c r="I1331" t="s">
        <v>4924</v>
      </c>
      <c r="J1331">
        <v>17.8</v>
      </c>
      <c r="M1331" t="s">
        <v>24</v>
      </c>
      <c r="N1331">
        <v>9.8000000000000007</v>
      </c>
      <c r="T1331" s="1" t="s">
        <v>8817</v>
      </c>
    </row>
    <row r="1332" spans="1:20" x14ac:dyDescent="0.25">
      <c r="A1332" t="s">
        <v>8816</v>
      </c>
      <c r="C1332" t="s">
        <v>5072</v>
      </c>
      <c r="D1332" s="10">
        <v>53353</v>
      </c>
      <c r="F1332" s="10">
        <v>2022</v>
      </c>
      <c r="I1332" t="s">
        <v>4924</v>
      </c>
      <c r="J1332">
        <v>34.9</v>
      </c>
      <c r="M1332" t="s">
        <v>24</v>
      </c>
      <c r="N1332">
        <v>11.6</v>
      </c>
      <c r="T1332" s="1" t="s">
        <v>8819</v>
      </c>
    </row>
    <row r="1333" spans="1:20" x14ac:dyDescent="0.25">
      <c r="A1333" t="s">
        <v>8816</v>
      </c>
      <c r="C1333" t="s">
        <v>5072</v>
      </c>
      <c r="D1333" s="10">
        <v>53353</v>
      </c>
      <c r="F1333" s="10">
        <v>2023</v>
      </c>
      <c r="I1333" t="s">
        <v>4924</v>
      </c>
      <c r="J1333">
        <v>2.2999999999999998</v>
      </c>
      <c r="M1333" t="s">
        <v>24</v>
      </c>
      <c r="N1333">
        <v>0.7</v>
      </c>
      <c r="T1333" s="1" t="s">
        <v>8817</v>
      </c>
    </row>
    <row r="1334" spans="1:20" x14ac:dyDescent="0.25">
      <c r="A1334" t="s">
        <v>8816</v>
      </c>
      <c r="C1334" t="s">
        <v>5399</v>
      </c>
      <c r="D1334" s="10">
        <v>50712</v>
      </c>
      <c r="F1334" s="10">
        <v>2023</v>
      </c>
      <c r="I1334" t="s">
        <v>84</v>
      </c>
      <c r="J1334">
        <v>19.3</v>
      </c>
      <c r="M1334" t="s">
        <v>25</v>
      </c>
      <c r="N1334">
        <v>7.7</v>
      </c>
      <c r="T1334" s="1" t="s">
        <v>8817</v>
      </c>
    </row>
    <row r="1335" spans="1:20" x14ac:dyDescent="0.25">
      <c r="A1335" t="s">
        <v>8816</v>
      </c>
      <c r="C1335" t="s">
        <v>5971</v>
      </c>
      <c r="D1335" s="10">
        <v>53090</v>
      </c>
      <c r="F1335" s="10">
        <v>2022</v>
      </c>
      <c r="I1335" t="s">
        <v>84</v>
      </c>
      <c r="J1335">
        <v>100</v>
      </c>
      <c r="M1335" t="s">
        <v>24</v>
      </c>
      <c r="N1335">
        <v>100</v>
      </c>
      <c r="T1335" s="1" t="s">
        <v>8819</v>
      </c>
    </row>
    <row r="1336" spans="1:20" x14ac:dyDescent="0.25">
      <c r="A1336" t="s">
        <v>8816</v>
      </c>
      <c r="C1336" t="s">
        <v>5041</v>
      </c>
      <c r="D1336" s="10">
        <v>54160</v>
      </c>
      <c r="F1336" s="10">
        <v>2023</v>
      </c>
      <c r="I1336" t="s">
        <v>141</v>
      </c>
      <c r="J1336">
        <v>80.400000000000006</v>
      </c>
      <c r="M1336" t="s">
        <v>24</v>
      </c>
      <c r="N1336">
        <v>80.400000000000006</v>
      </c>
      <c r="T1336" s="1" t="s">
        <v>8817</v>
      </c>
    </row>
    <row r="1337" spans="1:20" x14ac:dyDescent="0.25">
      <c r="A1337" t="s">
        <v>8816</v>
      </c>
      <c r="C1337" t="s">
        <v>6119</v>
      </c>
      <c r="F1337" s="10">
        <v>2021</v>
      </c>
      <c r="I1337" t="s">
        <v>141</v>
      </c>
      <c r="J1337">
        <v>5</v>
      </c>
      <c r="N1337">
        <v>5</v>
      </c>
      <c r="T1337" s="1" t="s">
        <v>8818</v>
      </c>
    </row>
    <row r="1338" spans="1:20" x14ac:dyDescent="0.25">
      <c r="A1338" t="s">
        <v>8816</v>
      </c>
      <c r="C1338" t="s">
        <v>5958</v>
      </c>
      <c r="D1338" s="10">
        <v>53802</v>
      </c>
      <c r="F1338" s="10">
        <v>2022</v>
      </c>
      <c r="I1338" t="s">
        <v>4952</v>
      </c>
      <c r="J1338">
        <v>15</v>
      </c>
      <c r="M1338" t="s">
        <v>24</v>
      </c>
      <c r="N1338">
        <v>15</v>
      </c>
      <c r="T1338" s="1" t="s">
        <v>8819</v>
      </c>
    </row>
    <row r="1339" spans="1:20" x14ac:dyDescent="0.25">
      <c r="A1339" t="s">
        <v>8816</v>
      </c>
      <c r="C1339" t="s">
        <v>6240</v>
      </c>
      <c r="F1339" s="10">
        <v>2021</v>
      </c>
      <c r="I1339" t="s">
        <v>84</v>
      </c>
      <c r="J1339">
        <v>1.3</v>
      </c>
      <c r="N1339">
        <v>1.3</v>
      </c>
      <c r="T1339" s="1" t="s">
        <v>8818</v>
      </c>
    </row>
    <row r="1340" spans="1:20" x14ac:dyDescent="0.25">
      <c r="A1340" t="s">
        <v>8816</v>
      </c>
      <c r="C1340" t="s">
        <v>6078</v>
      </c>
      <c r="F1340" s="10">
        <v>2021</v>
      </c>
      <c r="I1340" t="s">
        <v>6037</v>
      </c>
      <c r="J1340">
        <v>4.4000000000000004</v>
      </c>
      <c r="N1340">
        <v>4.4000000000000004</v>
      </c>
      <c r="T1340" s="1" t="s">
        <v>8818</v>
      </c>
    </row>
    <row r="1341" spans="1:20" x14ac:dyDescent="0.25">
      <c r="A1341" t="s">
        <v>8816</v>
      </c>
      <c r="C1341" t="s">
        <v>5419</v>
      </c>
      <c r="D1341" s="10">
        <v>53693</v>
      </c>
      <c r="F1341" s="10">
        <v>2023</v>
      </c>
      <c r="I1341" t="s">
        <v>84</v>
      </c>
      <c r="J1341">
        <v>24</v>
      </c>
      <c r="M1341" t="s">
        <v>24</v>
      </c>
      <c r="N1341">
        <v>9.6</v>
      </c>
      <c r="T1341" s="1" t="s">
        <v>8817</v>
      </c>
    </row>
    <row r="1342" spans="1:20" x14ac:dyDescent="0.25">
      <c r="A1342" t="s">
        <v>8816</v>
      </c>
      <c r="C1342" t="s">
        <v>6243</v>
      </c>
      <c r="F1342" s="10">
        <v>2021</v>
      </c>
      <c r="I1342" t="s">
        <v>4924</v>
      </c>
      <c r="J1342">
        <v>7.5</v>
      </c>
      <c r="N1342">
        <v>7.5</v>
      </c>
      <c r="T1342" s="1" t="s">
        <v>8818</v>
      </c>
    </row>
    <row r="1343" spans="1:20" x14ac:dyDescent="0.25">
      <c r="A1343" t="s">
        <v>8816</v>
      </c>
      <c r="C1343" t="s">
        <v>5700</v>
      </c>
      <c r="D1343" s="10">
        <v>53273</v>
      </c>
      <c r="F1343" s="10">
        <v>2022</v>
      </c>
      <c r="I1343" t="s">
        <v>4952</v>
      </c>
      <c r="J1343">
        <v>24.5</v>
      </c>
      <c r="M1343" t="s">
        <v>24</v>
      </c>
      <c r="N1343">
        <v>3.1</v>
      </c>
      <c r="T1343" s="1" t="s">
        <v>8819</v>
      </c>
    </row>
    <row r="1344" spans="1:20" x14ac:dyDescent="0.25">
      <c r="A1344" t="s">
        <v>8816</v>
      </c>
      <c r="C1344" t="s">
        <v>6077</v>
      </c>
      <c r="F1344" s="10">
        <v>2021</v>
      </c>
      <c r="I1344" t="s">
        <v>4924</v>
      </c>
      <c r="J1344">
        <v>10</v>
      </c>
      <c r="N1344">
        <v>10</v>
      </c>
      <c r="T1344" s="1" t="s">
        <v>8818</v>
      </c>
    </row>
    <row r="1345" spans="1:20" x14ac:dyDescent="0.25">
      <c r="A1345" t="s">
        <v>8816</v>
      </c>
      <c r="C1345" t="s">
        <v>6231</v>
      </c>
      <c r="F1345" s="10">
        <v>2021</v>
      </c>
      <c r="I1345" t="s">
        <v>6037</v>
      </c>
      <c r="J1345">
        <v>10</v>
      </c>
      <c r="N1345">
        <v>1</v>
      </c>
      <c r="T1345" s="1" t="s">
        <v>8818</v>
      </c>
    </row>
    <row r="1346" spans="1:20" x14ac:dyDescent="0.25">
      <c r="A1346" t="s">
        <v>8816</v>
      </c>
      <c r="C1346" t="s">
        <v>5388</v>
      </c>
      <c r="D1346" s="10">
        <v>54457</v>
      </c>
      <c r="F1346" s="10">
        <v>2023</v>
      </c>
      <c r="I1346" t="s">
        <v>4928</v>
      </c>
      <c r="J1346">
        <v>12</v>
      </c>
      <c r="M1346" t="s">
        <v>24</v>
      </c>
      <c r="N1346">
        <v>2.1</v>
      </c>
      <c r="T1346" s="1" t="s">
        <v>8817</v>
      </c>
    </row>
    <row r="1347" spans="1:20" x14ac:dyDescent="0.25">
      <c r="A1347" t="s">
        <v>8816</v>
      </c>
      <c r="C1347" t="s">
        <v>6226</v>
      </c>
      <c r="F1347" s="10">
        <v>2021</v>
      </c>
      <c r="I1347" t="s">
        <v>6037</v>
      </c>
      <c r="J1347">
        <v>21</v>
      </c>
      <c r="N1347">
        <v>21</v>
      </c>
      <c r="T1347" s="1" t="s">
        <v>8818</v>
      </c>
    </row>
    <row r="1348" spans="1:20" x14ac:dyDescent="0.25">
      <c r="A1348" t="s">
        <v>8816</v>
      </c>
      <c r="C1348" t="s">
        <v>6066</v>
      </c>
      <c r="F1348" s="10">
        <v>2021</v>
      </c>
      <c r="I1348" t="s">
        <v>6036</v>
      </c>
      <c r="J1348">
        <v>0.7</v>
      </c>
      <c r="N1348">
        <v>0.7</v>
      </c>
      <c r="T1348" s="1" t="s">
        <v>8818</v>
      </c>
    </row>
    <row r="1349" spans="1:20" x14ac:dyDescent="0.25">
      <c r="A1349" t="s">
        <v>8816</v>
      </c>
      <c r="C1349" t="s">
        <v>5746</v>
      </c>
      <c r="D1349" s="10">
        <v>53746</v>
      </c>
      <c r="F1349" s="10">
        <v>2022</v>
      </c>
      <c r="I1349" t="s">
        <v>4952</v>
      </c>
      <c r="J1349">
        <v>5.6</v>
      </c>
      <c r="M1349" t="s">
        <v>24</v>
      </c>
      <c r="N1349">
        <v>5.6</v>
      </c>
      <c r="T1349" s="1" t="s">
        <v>8819</v>
      </c>
    </row>
    <row r="1350" spans="1:20" x14ac:dyDescent="0.25">
      <c r="A1350" t="s">
        <v>8816</v>
      </c>
      <c r="C1350" t="s">
        <v>6241</v>
      </c>
      <c r="F1350" s="10">
        <v>2021</v>
      </c>
      <c r="I1350" t="s">
        <v>4924</v>
      </c>
      <c r="J1350">
        <v>4</v>
      </c>
      <c r="N1350">
        <v>4</v>
      </c>
      <c r="T1350" s="1" t="s">
        <v>8818</v>
      </c>
    </row>
    <row r="1351" spans="1:20" x14ac:dyDescent="0.25">
      <c r="A1351" t="s">
        <v>8816</v>
      </c>
      <c r="C1351" t="s">
        <v>5654</v>
      </c>
      <c r="D1351" s="10">
        <v>54078</v>
      </c>
      <c r="F1351" s="10">
        <v>2022</v>
      </c>
      <c r="I1351" t="s">
        <v>4952</v>
      </c>
      <c r="J1351">
        <v>25</v>
      </c>
      <c r="M1351" t="s">
        <v>24</v>
      </c>
      <c r="N1351">
        <v>25</v>
      </c>
      <c r="T1351" s="1" t="s">
        <v>8819</v>
      </c>
    </row>
    <row r="1352" spans="1:20" x14ac:dyDescent="0.25">
      <c r="A1352" t="s">
        <v>8816</v>
      </c>
      <c r="C1352" t="s">
        <v>5996</v>
      </c>
      <c r="D1352" s="10">
        <v>53603</v>
      </c>
      <c r="F1352" s="10">
        <v>2022</v>
      </c>
      <c r="I1352" t="s">
        <v>4924</v>
      </c>
      <c r="J1352">
        <v>1.9</v>
      </c>
      <c r="M1352" t="s">
        <v>25</v>
      </c>
      <c r="N1352">
        <v>1.9</v>
      </c>
      <c r="T1352" s="1" t="s">
        <v>8819</v>
      </c>
    </row>
    <row r="1353" spans="1:20" x14ac:dyDescent="0.25">
      <c r="A1353" t="s">
        <v>8816</v>
      </c>
      <c r="C1353" t="s">
        <v>5370</v>
      </c>
      <c r="D1353" s="10">
        <v>53479</v>
      </c>
      <c r="F1353" s="10">
        <v>2023</v>
      </c>
      <c r="I1353" t="s">
        <v>4928</v>
      </c>
      <c r="J1353">
        <v>2.6</v>
      </c>
      <c r="M1353" t="s">
        <v>24</v>
      </c>
      <c r="N1353">
        <v>1.7</v>
      </c>
      <c r="T1353" s="1" t="s">
        <v>8817</v>
      </c>
    </row>
    <row r="1354" spans="1:20" x14ac:dyDescent="0.25">
      <c r="A1354" t="s">
        <v>8816</v>
      </c>
      <c r="C1354" t="s">
        <v>5066</v>
      </c>
      <c r="D1354" s="10">
        <v>52814</v>
      </c>
      <c r="F1354" s="10">
        <v>2023</v>
      </c>
      <c r="I1354" t="s">
        <v>4982</v>
      </c>
      <c r="J1354">
        <v>8</v>
      </c>
      <c r="M1354" t="s">
        <v>24</v>
      </c>
      <c r="N1354">
        <v>8</v>
      </c>
      <c r="T1354" s="1" t="s">
        <v>8817</v>
      </c>
    </row>
    <row r="1355" spans="1:20" x14ac:dyDescent="0.25">
      <c r="A1355" t="s">
        <v>8816</v>
      </c>
      <c r="C1355" t="s">
        <v>6072</v>
      </c>
      <c r="F1355" s="10">
        <v>2021</v>
      </c>
      <c r="I1355" t="s">
        <v>6037</v>
      </c>
      <c r="J1355">
        <v>9.6</v>
      </c>
      <c r="N1355">
        <v>3.2</v>
      </c>
      <c r="T1355" s="1" t="s">
        <v>8818</v>
      </c>
    </row>
    <row r="1356" spans="1:20" x14ac:dyDescent="0.25">
      <c r="A1356" t="s">
        <v>8816</v>
      </c>
      <c r="C1356" t="s">
        <v>6076</v>
      </c>
      <c r="F1356" s="10">
        <v>2021</v>
      </c>
      <c r="I1356" t="s">
        <v>6037</v>
      </c>
      <c r="J1356">
        <v>2.2999999999999998</v>
      </c>
      <c r="N1356">
        <v>1.3</v>
      </c>
      <c r="T1356" s="1" t="s">
        <v>8818</v>
      </c>
    </row>
    <row r="1357" spans="1:20" x14ac:dyDescent="0.25">
      <c r="A1357" t="s">
        <v>8816</v>
      </c>
      <c r="C1357" t="s">
        <v>6225</v>
      </c>
      <c r="F1357" s="10">
        <v>2021</v>
      </c>
      <c r="I1357" t="s">
        <v>6037</v>
      </c>
      <c r="J1357">
        <v>0.3</v>
      </c>
      <c r="N1357">
        <v>0.2</v>
      </c>
      <c r="T1357" s="1" t="s">
        <v>8818</v>
      </c>
    </row>
    <row r="1358" spans="1:20" x14ac:dyDescent="0.25">
      <c r="A1358" t="s">
        <v>8816</v>
      </c>
      <c r="C1358" t="s">
        <v>4973</v>
      </c>
      <c r="D1358" s="10">
        <v>54492</v>
      </c>
      <c r="F1358" s="10">
        <v>2023</v>
      </c>
      <c r="I1358" t="s">
        <v>4928</v>
      </c>
      <c r="J1358">
        <v>20</v>
      </c>
      <c r="M1358" t="s">
        <v>24</v>
      </c>
      <c r="N1358">
        <v>3.7</v>
      </c>
      <c r="T1358" s="1" t="s">
        <v>8817</v>
      </c>
    </row>
    <row r="1359" spans="1:20" x14ac:dyDescent="0.25">
      <c r="A1359" t="s">
        <v>8816</v>
      </c>
      <c r="C1359" t="s">
        <v>6133</v>
      </c>
      <c r="F1359" s="10">
        <v>2021</v>
      </c>
      <c r="I1359" t="s">
        <v>5597</v>
      </c>
      <c r="J1359">
        <v>25</v>
      </c>
      <c r="N1359">
        <v>25</v>
      </c>
      <c r="T1359" s="1" t="s">
        <v>8818</v>
      </c>
    </row>
    <row r="1360" spans="1:20" x14ac:dyDescent="0.25">
      <c r="A1360" t="s">
        <v>8816</v>
      </c>
      <c r="C1360" t="s">
        <v>5994</v>
      </c>
      <c r="D1360" s="10">
        <v>53391</v>
      </c>
      <c r="F1360" s="10">
        <v>2022</v>
      </c>
      <c r="I1360" t="s">
        <v>4924</v>
      </c>
      <c r="J1360">
        <v>7.5</v>
      </c>
      <c r="M1360" t="s">
        <v>25</v>
      </c>
      <c r="N1360">
        <v>2.8</v>
      </c>
      <c r="T1360" s="1" t="s">
        <v>8819</v>
      </c>
    </row>
    <row r="1361" spans="1:20" x14ac:dyDescent="0.25">
      <c r="A1361" t="s">
        <v>8816</v>
      </c>
      <c r="C1361" t="s">
        <v>5992</v>
      </c>
      <c r="D1361" s="10">
        <v>53035</v>
      </c>
      <c r="F1361" s="10">
        <v>2022</v>
      </c>
      <c r="I1361" t="s">
        <v>4924</v>
      </c>
      <c r="J1361">
        <v>5.2</v>
      </c>
      <c r="M1361" t="s">
        <v>24</v>
      </c>
      <c r="N1361">
        <v>0.3</v>
      </c>
      <c r="T1361" s="1" t="s">
        <v>8819</v>
      </c>
    </row>
    <row r="1362" spans="1:20" x14ac:dyDescent="0.25">
      <c r="A1362" t="s">
        <v>8816</v>
      </c>
      <c r="C1362" t="s">
        <v>5092</v>
      </c>
      <c r="D1362" s="10">
        <v>53828</v>
      </c>
      <c r="F1362" s="10">
        <v>2023</v>
      </c>
      <c r="I1362" t="s">
        <v>4928</v>
      </c>
      <c r="J1362">
        <v>14.6</v>
      </c>
      <c r="M1362" t="s">
        <v>24</v>
      </c>
      <c r="N1362">
        <v>2.1</v>
      </c>
      <c r="T1362" s="1" t="s">
        <v>8817</v>
      </c>
    </row>
    <row r="1363" spans="1:20" x14ac:dyDescent="0.25">
      <c r="A1363" t="s">
        <v>8816</v>
      </c>
      <c r="C1363" t="s">
        <v>5969</v>
      </c>
      <c r="D1363" s="10">
        <v>53003</v>
      </c>
      <c r="F1363" s="10">
        <v>2022</v>
      </c>
      <c r="I1363" t="s">
        <v>84</v>
      </c>
      <c r="J1363">
        <v>25</v>
      </c>
      <c r="M1363" t="s">
        <v>24</v>
      </c>
      <c r="N1363">
        <v>16.8</v>
      </c>
      <c r="T1363" s="1" t="s">
        <v>8819</v>
      </c>
    </row>
    <row r="1364" spans="1:20" x14ac:dyDescent="0.25">
      <c r="A1364" t="s">
        <v>8816</v>
      </c>
      <c r="C1364" t="s">
        <v>6245</v>
      </c>
      <c r="F1364" s="10">
        <v>2021</v>
      </c>
      <c r="I1364" t="s">
        <v>4924</v>
      </c>
      <c r="J1364">
        <v>25.6</v>
      </c>
      <c r="N1364">
        <v>25.6</v>
      </c>
      <c r="T1364" s="1" t="s">
        <v>8818</v>
      </c>
    </row>
    <row r="1365" spans="1:20" x14ac:dyDescent="0.25">
      <c r="A1365" t="s">
        <v>8816</v>
      </c>
      <c r="C1365" t="s">
        <v>5393</v>
      </c>
      <c r="D1365" s="10">
        <v>54797</v>
      </c>
      <c r="F1365" s="10">
        <v>2023</v>
      </c>
      <c r="I1365" t="s">
        <v>4928</v>
      </c>
      <c r="J1365">
        <v>20</v>
      </c>
      <c r="M1365" t="s">
        <v>24</v>
      </c>
      <c r="N1365">
        <v>20</v>
      </c>
      <c r="T1365" s="1" t="s">
        <v>8817</v>
      </c>
    </row>
    <row r="1366" spans="1:20" x14ac:dyDescent="0.25">
      <c r="A1366" t="s">
        <v>8816</v>
      </c>
      <c r="C1366" t="s">
        <v>6237</v>
      </c>
      <c r="F1366" s="10">
        <v>2021</v>
      </c>
      <c r="I1366" t="s">
        <v>84</v>
      </c>
      <c r="J1366">
        <v>5.5</v>
      </c>
      <c r="N1366">
        <v>5.5</v>
      </c>
      <c r="T1366" s="1" t="s">
        <v>8818</v>
      </c>
    </row>
    <row r="1367" spans="1:20" x14ac:dyDescent="0.25">
      <c r="A1367" t="s">
        <v>8816</v>
      </c>
      <c r="C1367" t="s">
        <v>6090</v>
      </c>
      <c r="F1367" s="10">
        <v>2021</v>
      </c>
      <c r="I1367" t="s">
        <v>4924</v>
      </c>
      <c r="J1367">
        <v>1.6</v>
      </c>
      <c r="N1367">
        <v>0.8</v>
      </c>
      <c r="T1367" s="1" t="s">
        <v>8818</v>
      </c>
    </row>
    <row r="1368" spans="1:20" x14ac:dyDescent="0.25">
      <c r="A1368" t="s">
        <v>8816</v>
      </c>
      <c r="C1368" t="s">
        <v>5631</v>
      </c>
      <c r="D1368" s="10">
        <v>53103</v>
      </c>
      <c r="F1368" s="10">
        <v>2022</v>
      </c>
      <c r="I1368" t="s">
        <v>4952</v>
      </c>
      <c r="J1368">
        <v>25</v>
      </c>
      <c r="M1368" t="s">
        <v>24</v>
      </c>
      <c r="N1368">
        <v>25</v>
      </c>
      <c r="T1368" s="1" t="s">
        <v>8819</v>
      </c>
    </row>
    <row r="1369" spans="1:20" x14ac:dyDescent="0.25">
      <c r="A1369" t="s">
        <v>8816</v>
      </c>
      <c r="C1369" t="s">
        <v>6114</v>
      </c>
      <c r="F1369" s="10">
        <v>2021</v>
      </c>
      <c r="I1369" t="s">
        <v>141</v>
      </c>
      <c r="J1369">
        <v>10</v>
      </c>
      <c r="N1369">
        <v>10</v>
      </c>
      <c r="T1369" s="1" t="s">
        <v>8818</v>
      </c>
    </row>
    <row r="1370" spans="1:20" x14ac:dyDescent="0.25">
      <c r="A1370" t="s">
        <v>8816</v>
      </c>
      <c r="C1370" t="s">
        <v>5716</v>
      </c>
      <c r="D1370" s="10">
        <v>53764</v>
      </c>
      <c r="F1370" s="10">
        <v>2022</v>
      </c>
      <c r="I1370" t="s">
        <v>141</v>
      </c>
      <c r="J1370">
        <v>7.5</v>
      </c>
      <c r="M1370" t="s">
        <v>24</v>
      </c>
      <c r="N1370">
        <v>7.5</v>
      </c>
      <c r="T1370" s="1" t="s">
        <v>8819</v>
      </c>
    </row>
    <row r="1371" spans="1:20" x14ac:dyDescent="0.25">
      <c r="A1371" t="s">
        <v>8816</v>
      </c>
      <c r="C1371" t="s">
        <v>5078</v>
      </c>
      <c r="D1371" s="10">
        <v>53504</v>
      </c>
      <c r="F1371" s="10">
        <v>2023</v>
      </c>
      <c r="I1371" t="s">
        <v>4928</v>
      </c>
      <c r="J1371">
        <v>5.9</v>
      </c>
      <c r="M1371" t="s">
        <v>24</v>
      </c>
      <c r="N1371">
        <v>0.9</v>
      </c>
      <c r="T1371" s="1" t="s">
        <v>8817</v>
      </c>
    </row>
    <row r="1372" spans="1:20" x14ac:dyDescent="0.25">
      <c r="A1372" t="s">
        <v>8816</v>
      </c>
      <c r="C1372" t="s">
        <v>5082</v>
      </c>
      <c r="D1372" s="10">
        <v>53623</v>
      </c>
      <c r="F1372" s="10">
        <v>2023</v>
      </c>
      <c r="I1372" t="s">
        <v>4924</v>
      </c>
      <c r="J1372">
        <v>6</v>
      </c>
      <c r="M1372" t="s">
        <v>24</v>
      </c>
      <c r="N1372">
        <v>6</v>
      </c>
      <c r="T1372" s="1" t="s">
        <v>8817</v>
      </c>
    </row>
    <row r="1373" spans="1:20" x14ac:dyDescent="0.25">
      <c r="A1373" t="s">
        <v>8816</v>
      </c>
      <c r="C1373" t="s">
        <v>4945</v>
      </c>
      <c r="D1373" s="10">
        <v>54034</v>
      </c>
      <c r="F1373" s="10">
        <v>2023</v>
      </c>
      <c r="I1373" t="s">
        <v>4928</v>
      </c>
      <c r="J1373">
        <v>16.3</v>
      </c>
      <c r="M1373" t="s">
        <v>72</v>
      </c>
      <c r="N1373">
        <v>12.6</v>
      </c>
      <c r="T1373" s="1" t="s">
        <v>8817</v>
      </c>
    </row>
    <row r="1374" spans="1:20" x14ac:dyDescent="0.25">
      <c r="A1374" t="s">
        <v>8816</v>
      </c>
      <c r="C1374" t="s">
        <v>6121</v>
      </c>
      <c r="F1374" s="10">
        <v>2021</v>
      </c>
      <c r="I1374" t="s">
        <v>5597</v>
      </c>
      <c r="J1374">
        <v>6.6</v>
      </c>
      <c r="N1374">
        <v>4</v>
      </c>
      <c r="T1374" s="1" t="s">
        <v>8818</v>
      </c>
    </row>
    <row r="1375" spans="1:20" x14ac:dyDescent="0.25">
      <c r="A1375" t="s">
        <v>8816</v>
      </c>
      <c r="C1375" t="s">
        <v>5378</v>
      </c>
      <c r="D1375" s="10">
        <v>53944</v>
      </c>
      <c r="F1375" s="10">
        <v>2023</v>
      </c>
      <c r="I1375" t="s">
        <v>4924</v>
      </c>
      <c r="J1375">
        <v>22</v>
      </c>
      <c r="M1375" t="s">
        <v>24</v>
      </c>
      <c r="N1375">
        <v>7.3</v>
      </c>
      <c r="T1375" s="1" t="s">
        <v>8817</v>
      </c>
    </row>
    <row r="1376" spans="1:20" x14ac:dyDescent="0.25">
      <c r="A1376" t="s">
        <v>8816</v>
      </c>
      <c r="C1376" t="s">
        <v>6134</v>
      </c>
      <c r="F1376" s="10">
        <v>2021</v>
      </c>
      <c r="I1376" t="s">
        <v>5597</v>
      </c>
      <c r="J1376">
        <v>20</v>
      </c>
      <c r="N1376">
        <v>20</v>
      </c>
      <c r="T1376" s="1" t="s">
        <v>8818</v>
      </c>
    </row>
    <row r="1377" spans="1:20" x14ac:dyDescent="0.25">
      <c r="A1377" t="s">
        <v>8816</v>
      </c>
      <c r="C1377" t="s">
        <v>6232</v>
      </c>
      <c r="F1377" s="10">
        <v>2021</v>
      </c>
      <c r="I1377" t="s">
        <v>6037</v>
      </c>
      <c r="J1377">
        <v>10</v>
      </c>
      <c r="N1377">
        <v>10</v>
      </c>
      <c r="T1377" s="1" t="s">
        <v>8818</v>
      </c>
    </row>
    <row r="1378" spans="1:20" x14ac:dyDescent="0.25">
      <c r="A1378" t="s">
        <v>8816</v>
      </c>
      <c r="C1378" t="s">
        <v>5584</v>
      </c>
      <c r="D1378" s="10">
        <v>53556</v>
      </c>
      <c r="F1378" s="10">
        <v>2022</v>
      </c>
      <c r="I1378" t="s">
        <v>84</v>
      </c>
      <c r="J1378">
        <v>7.1</v>
      </c>
      <c r="M1378" t="s">
        <v>24</v>
      </c>
      <c r="N1378">
        <v>7.1</v>
      </c>
      <c r="T1378" s="1" t="s">
        <v>8819</v>
      </c>
    </row>
    <row r="1379" spans="1:20" x14ac:dyDescent="0.25">
      <c r="A1379" t="s">
        <v>8816</v>
      </c>
      <c r="C1379" t="s">
        <v>5639</v>
      </c>
      <c r="D1379" s="10">
        <v>53252</v>
      </c>
      <c r="F1379" s="10">
        <v>2022</v>
      </c>
      <c r="I1379" t="s">
        <v>5602</v>
      </c>
      <c r="J1379">
        <v>15</v>
      </c>
      <c r="M1379" t="s">
        <v>24</v>
      </c>
      <c r="N1379">
        <v>6.9</v>
      </c>
      <c r="T1379" s="1" t="s">
        <v>8819</v>
      </c>
    </row>
    <row r="1380" spans="1:20" x14ac:dyDescent="0.25">
      <c r="A1380" t="s">
        <v>8816</v>
      </c>
      <c r="C1380" t="s">
        <v>5989</v>
      </c>
      <c r="D1380" s="10">
        <v>52743</v>
      </c>
      <c r="F1380" s="10">
        <v>2022</v>
      </c>
      <c r="I1380" t="s">
        <v>4924</v>
      </c>
      <c r="J1380">
        <v>7.5</v>
      </c>
      <c r="M1380" t="s">
        <v>72</v>
      </c>
      <c r="N1380">
        <v>2</v>
      </c>
      <c r="T1380" s="1" t="s">
        <v>8819</v>
      </c>
    </row>
    <row r="1381" spans="1:20" x14ac:dyDescent="0.25">
      <c r="A1381" t="s">
        <v>8816</v>
      </c>
      <c r="C1381" t="s">
        <v>5989</v>
      </c>
      <c r="D1381" s="10">
        <v>52743</v>
      </c>
      <c r="F1381" s="10">
        <v>2023</v>
      </c>
      <c r="I1381" t="s">
        <v>4924</v>
      </c>
      <c r="J1381">
        <v>7.5</v>
      </c>
      <c r="M1381" t="s">
        <v>72</v>
      </c>
      <c r="N1381">
        <v>2</v>
      </c>
      <c r="T1381" s="1" t="s">
        <v>8817</v>
      </c>
    </row>
    <row r="1382" spans="1:20" x14ac:dyDescent="0.25">
      <c r="A1382" t="s">
        <v>8816</v>
      </c>
      <c r="C1382" t="s">
        <v>5702</v>
      </c>
      <c r="D1382" s="10">
        <v>53335</v>
      </c>
      <c r="F1382" s="10">
        <v>2022</v>
      </c>
      <c r="I1382" t="s">
        <v>141</v>
      </c>
      <c r="J1382">
        <v>11.9</v>
      </c>
      <c r="M1382" t="s">
        <v>24</v>
      </c>
      <c r="N1382">
        <v>11.9</v>
      </c>
      <c r="T1382" s="1" t="s">
        <v>8819</v>
      </c>
    </row>
    <row r="1383" spans="1:20" x14ac:dyDescent="0.25">
      <c r="A1383" t="s">
        <v>8816</v>
      </c>
      <c r="C1383" t="s">
        <v>5710</v>
      </c>
      <c r="D1383" s="10">
        <v>53672</v>
      </c>
      <c r="F1383" s="10">
        <v>2022</v>
      </c>
      <c r="I1383" t="s">
        <v>141</v>
      </c>
      <c r="J1383">
        <v>17.100000000000001</v>
      </c>
      <c r="M1383" t="s">
        <v>24</v>
      </c>
      <c r="N1383">
        <v>17.100000000000001</v>
      </c>
      <c r="T1383" s="1" t="s">
        <v>8819</v>
      </c>
    </row>
    <row r="1384" spans="1:20" x14ac:dyDescent="0.25">
      <c r="A1384" t="s">
        <v>8816</v>
      </c>
      <c r="C1384" t="s">
        <v>5438</v>
      </c>
      <c r="D1384" s="10">
        <v>53632</v>
      </c>
      <c r="F1384" s="10">
        <v>2023</v>
      </c>
      <c r="I1384" t="s">
        <v>4924</v>
      </c>
      <c r="J1384">
        <v>1.5</v>
      </c>
      <c r="M1384" t="s">
        <v>25</v>
      </c>
      <c r="N1384">
        <v>0.1</v>
      </c>
      <c r="T1384" s="1" t="s">
        <v>8817</v>
      </c>
    </row>
    <row r="1385" spans="1:20" x14ac:dyDescent="0.25">
      <c r="A1385" t="s">
        <v>8816</v>
      </c>
      <c r="C1385" t="s">
        <v>4971</v>
      </c>
      <c r="D1385" s="10">
        <v>54438</v>
      </c>
      <c r="F1385" s="10">
        <v>2023</v>
      </c>
      <c r="I1385" t="s">
        <v>4924</v>
      </c>
      <c r="J1385">
        <v>20</v>
      </c>
      <c r="M1385" t="s">
        <v>24</v>
      </c>
      <c r="N1385">
        <v>10</v>
      </c>
      <c r="T1385" s="1" t="s">
        <v>8817</v>
      </c>
    </row>
    <row r="1386" spans="1:20" x14ac:dyDescent="0.25">
      <c r="A1386" t="s">
        <v>8816</v>
      </c>
      <c r="C1386" t="s">
        <v>5623</v>
      </c>
      <c r="D1386" s="10">
        <v>53008</v>
      </c>
      <c r="F1386" s="10">
        <v>2022</v>
      </c>
      <c r="I1386" t="s">
        <v>4952</v>
      </c>
      <c r="J1386">
        <v>26.2</v>
      </c>
      <c r="M1386" t="s">
        <v>24</v>
      </c>
      <c r="N1386">
        <v>26.2</v>
      </c>
      <c r="T1386" s="1" t="s">
        <v>8819</v>
      </c>
    </row>
    <row r="1387" spans="1:20" x14ac:dyDescent="0.25">
      <c r="A1387" t="s">
        <v>8816</v>
      </c>
      <c r="C1387" t="s">
        <v>5948</v>
      </c>
      <c r="D1387" s="10">
        <v>53332</v>
      </c>
      <c r="F1387" s="10">
        <v>2022</v>
      </c>
      <c r="I1387" t="s">
        <v>4952</v>
      </c>
      <c r="J1387">
        <v>10.4</v>
      </c>
      <c r="M1387" t="s">
        <v>24</v>
      </c>
      <c r="N1387">
        <v>5.6</v>
      </c>
      <c r="T1387" s="1" t="s">
        <v>8819</v>
      </c>
    </row>
    <row r="1388" spans="1:20" x14ac:dyDescent="0.25">
      <c r="A1388" t="s">
        <v>8816</v>
      </c>
      <c r="C1388" t="s">
        <v>5625</v>
      </c>
      <c r="D1388" s="10">
        <v>53016</v>
      </c>
      <c r="F1388" s="10">
        <v>2022</v>
      </c>
      <c r="I1388" t="s">
        <v>4952</v>
      </c>
      <c r="J1388">
        <v>14</v>
      </c>
      <c r="M1388" t="s">
        <v>24</v>
      </c>
      <c r="N1388">
        <v>10.7</v>
      </c>
      <c r="T1388" s="1" t="s">
        <v>8819</v>
      </c>
    </row>
    <row r="1389" spans="1:20" x14ac:dyDescent="0.25">
      <c r="A1389" t="s">
        <v>8816</v>
      </c>
      <c r="C1389" t="s">
        <v>5614</v>
      </c>
      <c r="D1389" s="10">
        <v>52768</v>
      </c>
      <c r="F1389" s="10">
        <v>2022</v>
      </c>
      <c r="I1389" t="s">
        <v>5602</v>
      </c>
      <c r="J1389">
        <v>18.7</v>
      </c>
      <c r="M1389" t="s">
        <v>24</v>
      </c>
      <c r="N1389">
        <v>2.8</v>
      </c>
      <c r="T1389" s="1" t="s">
        <v>8819</v>
      </c>
    </row>
    <row r="1390" spans="1:20" x14ac:dyDescent="0.25">
      <c r="A1390" t="s">
        <v>8816</v>
      </c>
      <c r="C1390" t="s">
        <v>5429</v>
      </c>
      <c r="D1390" s="10">
        <v>54584</v>
      </c>
      <c r="F1390" s="10">
        <v>2023</v>
      </c>
      <c r="I1390" t="s">
        <v>84</v>
      </c>
      <c r="J1390">
        <v>2.8</v>
      </c>
      <c r="M1390" t="s">
        <v>24</v>
      </c>
      <c r="N1390">
        <v>2.4</v>
      </c>
      <c r="T1390" s="1" t="s">
        <v>8817</v>
      </c>
    </row>
    <row r="1391" spans="1:20" x14ac:dyDescent="0.25">
      <c r="A1391" t="s">
        <v>8816</v>
      </c>
      <c r="C1391" t="s">
        <v>5977</v>
      </c>
      <c r="D1391" s="10">
        <v>53883</v>
      </c>
      <c r="F1391" s="10">
        <v>2022</v>
      </c>
      <c r="I1391" t="s">
        <v>84</v>
      </c>
      <c r="J1391">
        <v>12.5</v>
      </c>
      <c r="M1391" t="s">
        <v>24</v>
      </c>
      <c r="N1391">
        <v>2.2000000000000002</v>
      </c>
      <c r="T1391" s="1" t="s">
        <v>8819</v>
      </c>
    </row>
    <row r="1392" spans="1:20" x14ac:dyDescent="0.25">
      <c r="A1392" t="s">
        <v>8816</v>
      </c>
      <c r="C1392" t="s">
        <v>5946</v>
      </c>
      <c r="D1392" s="10">
        <v>53210</v>
      </c>
      <c r="F1392" s="10">
        <v>2022</v>
      </c>
      <c r="I1392" t="s">
        <v>4952</v>
      </c>
      <c r="J1392">
        <v>12.8</v>
      </c>
      <c r="M1392" t="s">
        <v>24</v>
      </c>
      <c r="N1392">
        <v>12.8</v>
      </c>
      <c r="T1392" s="1" t="s">
        <v>8819</v>
      </c>
    </row>
    <row r="1393" spans="1:20" x14ac:dyDescent="0.25">
      <c r="A1393" t="s">
        <v>8816</v>
      </c>
      <c r="C1393" t="s">
        <v>6227</v>
      </c>
      <c r="F1393" s="10">
        <v>2021</v>
      </c>
      <c r="I1393" t="s">
        <v>6037</v>
      </c>
      <c r="J1393">
        <v>10</v>
      </c>
      <c r="N1393">
        <v>10</v>
      </c>
      <c r="T1393" s="1" t="s">
        <v>8818</v>
      </c>
    </row>
    <row r="1394" spans="1:20" x14ac:dyDescent="0.25">
      <c r="A1394" t="s">
        <v>8816</v>
      </c>
      <c r="C1394" t="s">
        <v>4927</v>
      </c>
      <c r="D1394" s="10">
        <v>52570</v>
      </c>
      <c r="F1394" s="10">
        <v>2023</v>
      </c>
      <c r="I1394" t="s">
        <v>4928</v>
      </c>
      <c r="J1394">
        <v>1.1000000000000001</v>
      </c>
      <c r="M1394" t="s">
        <v>24</v>
      </c>
      <c r="N1394">
        <v>1.1000000000000001</v>
      </c>
      <c r="T1394" s="1" t="s">
        <v>8817</v>
      </c>
    </row>
    <row r="1395" spans="1:20" x14ac:dyDescent="0.25">
      <c r="A1395" t="s">
        <v>8816</v>
      </c>
      <c r="C1395" t="s">
        <v>4938</v>
      </c>
      <c r="D1395" s="10">
        <v>53690</v>
      </c>
      <c r="F1395" s="10">
        <v>2023</v>
      </c>
      <c r="I1395" t="s">
        <v>4924</v>
      </c>
      <c r="J1395">
        <v>4</v>
      </c>
      <c r="M1395" t="s">
        <v>24</v>
      </c>
      <c r="N1395">
        <v>4</v>
      </c>
      <c r="T1395" s="1" t="s">
        <v>8817</v>
      </c>
    </row>
    <row r="1396" spans="1:20" x14ac:dyDescent="0.25">
      <c r="A1396" t="s">
        <v>8816</v>
      </c>
      <c r="C1396" t="s">
        <v>5735</v>
      </c>
      <c r="D1396" s="10">
        <v>52901</v>
      </c>
      <c r="F1396" s="10">
        <v>2022</v>
      </c>
      <c r="I1396" t="s">
        <v>84</v>
      </c>
      <c r="J1396">
        <v>3.7</v>
      </c>
      <c r="M1396" t="s">
        <v>24</v>
      </c>
      <c r="N1396">
        <v>3.7</v>
      </c>
      <c r="T1396" s="1" t="s">
        <v>8819</v>
      </c>
    </row>
    <row r="1397" spans="1:20" x14ac:dyDescent="0.25">
      <c r="A1397" t="s">
        <v>8816</v>
      </c>
      <c r="C1397" t="s">
        <v>6125</v>
      </c>
      <c r="F1397" s="10">
        <v>2021</v>
      </c>
      <c r="I1397" t="s">
        <v>6037</v>
      </c>
      <c r="J1397">
        <v>8</v>
      </c>
      <c r="N1397">
        <v>8</v>
      </c>
      <c r="T1397" s="1" t="s">
        <v>8818</v>
      </c>
    </row>
    <row r="1398" spans="1:20" x14ac:dyDescent="0.25">
      <c r="A1398" t="s">
        <v>8816</v>
      </c>
      <c r="C1398" t="s">
        <v>6088</v>
      </c>
      <c r="F1398" s="10">
        <v>2021</v>
      </c>
      <c r="I1398" t="s">
        <v>4924</v>
      </c>
      <c r="J1398">
        <v>6.6</v>
      </c>
      <c r="N1398">
        <v>6.6</v>
      </c>
      <c r="T1398" s="1" t="s">
        <v>8818</v>
      </c>
    </row>
    <row r="1399" spans="1:20" x14ac:dyDescent="0.25">
      <c r="A1399" t="s">
        <v>8816</v>
      </c>
      <c r="C1399" t="s">
        <v>5998</v>
      </c>
      <c r="D1399" s="10">
        <v>53768</v>
      </c>
      <c r="F1399" s="10">
        <v>2022</v>
      </c>
      <c r="I1399" t="s">
        <v>4924</v>
      </c>
      <c r="J1399">
        <v>25</v>
      </c>
      <c r="M1399" t="s">
        <v>25</v>
      </c>
      <c r="N1399">
        <v>4</v>
      </c>
      <c r="T1399" s="1" t="s">
        <v>8819</v>
      </c>
    </row>
    <row r="1400" spans="1:20" x14ac:dyDescent="0.25">
      <c r="A1400" t="s">
        <v>8816</v>
      </c>
      <c r="C1400" t="s">
        <v>5596</v>
      </c>
      <c r="D1400" s="10">
        <v>49428</v>
      </c>
      <c r="F1400" s="10">
        <v>2022</v>
      </c>
      <c r="I1400" t="s">
        <v>5597</v>
      </c>
      <c r="J1400">
        <v>50</v>
      </c>
      <c r="M1400" t="s">
        <v>24</v>
      </c>
      <c r="N1400">
        <v>50</v>
      </c>
      <c r="T1400" s="1" t="s">
        <v>8819</v>
      </c>
    </row>
    <row r="1401" spans="1:20" x14ac:dyDescent="0.25">
      <c r="A1401" t="s">
        <v>8816</v>
      </c>
      <c r="C1401" t="s">
        <v>5607</v>
      </c>
      <c r="D1401" s="10">
        <v>51437</v>
      </c>
      <c r="F1401" s="10">
        <v>2022</v>
      </c>
      <c r="I1401" t="s">
        <v>5597</v>
      </c>
      <c r="J1401">
        <v>30</v>
      </c>
      <c r="M1401" t="s">
        <v>24</v>
      </c>
      <c r="N1401">
        <v>30</v>
      </c>
      <c r="T1401" s="1" t="s">
        <v>8819</v>
      </c>
    </row>
    <row r="1402" spans="1:20" x14ac:dyDescent="0.25">
      <c r="A1402" t="s">
        <v>8816</v>
      </c>
      <c r="C1402" t="s">
        <v>5607</v>
      </c>
      <c r="F1402" s="10">
        <v>2021</v>
      </c>
      <c r="I1402" t="s">
        <v>5597</v>
      </c>
      <c r="J1402">
        <v>42</v>
      </c>
      <c r="N1402">
        <v>42</v>
      </c>
      <c r="T1402" s="1" t="s">
        <v>8818</v>
      </c>
    </row>
    <row r="1403" spans="1:20" x14ac:dyDescent="0.25">
      <c r="A1403" t="s">
        <v>8816</v>
      </c>
      <c r="C1403" t="s">
        <v>6230</v>
      </c>
      <c r="F1403" s="10">
        <v>2021</v>
      </c>
      <c r="I1403" t="s">
        <v>6037</v>
      </c>
      <c r="J1403">
        <v>25</v>
      </c>
      <c r="N1403">
        <v>25</v>
      </c>
      <c r="T1403" s="1" t="s">
        <v>8818</v>
      </c>
    </row>
    <row r="1404" spans="1:20" x14ac:dyDescent="0.25">
      <c r="A1404" t="s">
        <v>8816</v>
      </c>
      <c r="C1404" t="s">
        <v>6097</v>
      </c>
      <c r="F1404" s="10">
        <v>2021</v>
      </c>
      <c r="I1404" t="s">
        <v>141</v>
      </c>
      <c r="J1404">
        <v>22.1</v>
      </c>
      <c r="N1404">
        <v>22.1</v>
      </c>
      <c r="T1404" s="1" t="s">
        <v>8818</v>
      </c>
    </row>
    <row r="1405" spans="1:20" x14ac:dyDescent="0.25">
      <c r="A1405" t="s">
        <v>8816</v>
      </c>
      <c r="C1405" t="s">
        <v>5417</v>
      </c>
      <c r="D1405" s="10">
        <v>53634</v>
      </c>
      <c r="F1405" s="10">
        <v>2023</v>
      </c>
      <c r="I1405" t="s">
        <v>84</v>
      </c>
      <c r="J1405">
        <v>36.1</v>
      </c>
      <c r="M1405" t="s">
        <v>24</v>
      </c>
      <c r="N1405">
        <v>16.600000000000001</v>
      </c>
      <c r="T1405" s="1" t="s">
        <v>8817</v>
      </c>
    </row>
    <row r="1406" spans="1:20" x14ac:dyDescent="0.25">
      <c r="A1406" t="s">
        <v>8816</v>
      </c>
      <c r="C1406" t="s">
        <v>6095</v>
      </c>
      <c r="F1406" s="10">
        <v>2021</v>
      </c>
      <c r="I1406" t="s">
        <v>141</v>
      </c>
      <c r="J1406">
        <v>40</v>
      </c>
      <c r="N1406">
        <v>40</v>
      </c>
      <c r="T1406" s="1" t="s">
        <v>8818</v>
      </c>
    </row>
    <row r="1407" spans="1:20" x14ac:dyDescent="0.25">
      <c r="A1407" t="s">
        <v>8816</v>
      </c>
      <c r="C1407" t="s">
        <v>4992</v>
      </c>
      <c r="D1407" s="10">
        <v>50461</v>
      </c>
      <c r="F1407" s="10">
        <v>2023</v>
      </c>
      <c r="I1407" t="s">
        <v>4931</v>
      </c>
      <c r="J1407">
        <v>55.5</v>
      </c>
      <c r="M1407" t="s">
        <v>24</v>
      </c>
      <c r="N1407">
        <v>22.2</v>
      </c>
      <c r="T1407" s="1" t="s">
        <v>8817</v>
      </c>
    </row>
    <row r="1408" spans="1:20" x14ac:dyDescent="0.25">
      <c r="A1408" t="s">
        <v>8816</v>
      </c>
      <c r="C1408" t="s">
        <v>6104</v>
      </c>
      <c r="F1408" s="10">
        <v>2021</v>
      </c>
      <c r="I1408" t="s">
        <v>141</v>
      </c>
      <c r="J1408">
        <v>40</v>
      </c>
      <c r="N1408">
        <v>40</v>
      </c>
      <c r="T1408" s="1" t="s">
        <v>8818</v>
      </c>
    </row>
    <row r="1409" spans="1:20" x14ac:dyDescent="0.25">
      <c r="A1409" t="s">
        <v>8816</v>
      </c>
      <c r="C1409" t="s">
        <v>5057</v>
      </c>
      <c r="D1409" s="10">
        <v>54885</v>
      </c>
      <c r="F1409" s="10">
        <v>2023</v>
      </c>
      <c r="I1409" t="s">
        <v>141</v>
      </c>
      <c r="J1409">
        <v>9.1999999999999993</v>
      </c>
      <c r="M1409" t="s">
        <v>24</v>
      </c>
      <c r="N1409">
        <v>9.1999999999999993</v>
      </c>
      <c r="T1409" s="1" t="s">
        <v>8817</v>
      </c>
    </row>
    <row r="1410" spans="1:20" x14ac:dyDescent="0.25">
      <c r="A1410" t="s">
        <v>8816</v>
      </c>
      <c r="C1410" t="s">
        <v>5960</v>
      </c>
      <c r="D1410" s="10">
        <v>53934</v>
      </c>
      <c r="F1410" s="10">
        <v>2022</v>
      </c>
      <c r="I1410" t="s">
        <v>4952</v>
      </c>
      <c r="J1410">
        <v>70.8</v>
      </c>
      <c r="M1410" t="s">
        <v>24</v>
      </c>
      <c r="N1410">
        <v>30.2</v>
      </c>
      <c r="T1410" s="1" t="s">
        <v>8819</v>
      </c>
    </row>
    <row r="1411" spans="1:20" x14ac:dyDescent="0.25">
      <c r="A1411" t="s">
        <v>8816</v>
      </c>
      <c r="C1411" t="s">
        <v>5372</v>
      </c>
      <c r="D1411" s="10">
        <v>53657</v>
      </c>
      <c r="F1411" s="10">
        <v>2023</v>
      </c>
      <c r="I1411" t="s">
        <v>4928</v>
      </c>
      <c r="J1411">
        <v>38</v>
      </c>
      <c r="M1411" t="s">
        <v>24</v>
      </c>
      <c r="N1411">
        <v>38</v>
      </c>
      <c r="T1411" s="1" t="s">
        <v>8817</v>
      </c>
    </row>
    <row r="1412" spans="1:20" x14ac:dyDescent="0.25">
      <c r="A1412" t="s">
        <v>8816</v>
      </c>
      <c r="C1412" t="s">
        <v>6129</v>
      </c>
      <c r="F1412" s="10">
        <v>2021</v>
      </c>
      <c r="I1412" t="s">
        <v>5602</v>
      </c>
      <c r="J1412">
        <v>16</v>
      </c>
      <c r="N1412">
        <v>16</v>
      </c>
      <c r="T1412" s="1" t="s">
        <v>8818</v>
      </c>
    </row>
    <row r="1413" spans="1:20" x14ac:dyDescent="0.25">
      <c r="A1413" t="s">
        <v>8816</v>
      </c>
      <c r="C1413" t="s">
        <v>6103</v>
      </c>
      <c r="F1413" s="10">
        <v>2021</v>
      </c>
      <c r="I1413" t="s">
        <v>141</v>
      </c>
      <c r="J1413">
        <v>9.5</v>
      </c>
      <c r="N1413">
        <v>9.5</v>
      </c>
      <c r="T1413" s="1" t="s">
        <v>8818</v>
      </c>
    </row>
    <row r="1414" spans="1:20" x14ac:dyDescent="0.25">
      <c r="A1414" t="s">
        <v>8816</v>
      </c>
      <c r="C1414" t="s">
        <v>6115</v>
      </c>
      <c r="F1414" s="10">
        <v>2021</v>
      </c>
      <c r="I1414" t="s">
        <v>141</v>
      </c>
      <c r="J1414">
        <v>80.7</v>
      </c>
      <c r="N1414">
        <v>80.7</v>
      </c>
      <c r="T1414" s="1" t="s">
        <v>8818</v>
      </c>
    </row>
    <row r="1415" spans="1:20" x14ac:dyDescent="0.25">
      <c r="A1415" t="s">
        <v>8816</v>
      </c>
      <c r="C1415" t="s">
        <v>5673</v>
      </c>
      <c r="D1415" s="10">
        <v>52320</v>
      </c>
      <c r="F1415" s="10">
        <v>2022</v>
      </c>
      <c r="I1415" t="s">
        <v>141</v>
      </c>
      <c r="J1415">
        <v>25</v>
      </c>
      <c r="M1415" t="s">
        <v>24</v>
      </c>
      <c r="N1415">
        <v>25</v>
      </c>
      <c r="T1415" s="1" t="s">
        <v>8819</v>
      </c>
    </row>
    <row r="1416" spans="1:20" x14ac:dyDescent="0.25">
      <c r="A1416" t="s">
        <v>8816</v>
      </c>
      <c r="C1416" t="s">
        <v>5952</v>
      </c>
      <c r="D1416" s="10">
        <v>53649</v>
      </c>
      <c r="F1416" s="10">
        <v>2022</v>
      </c>
      <c r="I1416" t="s">
        <v>4952</v>
      </c>
      <c r="J1416">
        <v>100</v>
      </c>
      <c r="M1416" t="s">
        <v>24</v>
      </c>
      <c r="N1416">
        <v>37</v>
      </c>
      <c r="T1416" s="1" t="s">
        <v>8819</v>
      </c>
    </row>
    <row r="1417" spans="1:20" x14ac:dyDescent="0.25">
      <c r="A1417" t="s">
        <v>8816</v>
      </c>
      <c r="C1417" t="s">
        <v>6113</v>
      </c>
      <c r="F1417" s="10">
        <v>2021</v>
      </c>
      <c r="I1417" t="s">
        <v>141</v>
      </c>
      <c r="J1417">
        <v>14</v>
      </c>
      <c r="N1417">
        <v>14</v>
      </c>
      <c r="T1417" s="1" t="s">
        <v>8818</v>
      </c>
    </row>
    <row r="1418" spans="1:20" x14ac:dyDescent="0.25">
      <c r="A1418" t="s">
        <v>8816</v>
      </c>
      <c r="C1418" t="s">
        <v>5019</v>
      </c>
      <c r="D1418" s="10">
        <v>53554</v>
      </c>
      <c r="F1418" s="10">
        <v>2023</v>
      </c>
      <c r="I1418" t="s">
        <v>4931</v>
      </c>
      <c r="J1418">
        <v>6</v>
      </c>
      <c r="M1418" t="s">
        <v>24</v>
      </c>
      <c r="N1418">
        <v>4.5</v>
      </c>
      <c r="T1418" s="1" t="s">
        <v>8817</v>
      </c>
    </row>
    <row r="1419" spans="1:20" x14ac:dyDescent="0.25">
      <c r="A1419" t="s">
        <v>8816</v>
      </c>
      <c r="C1419" t="s">
        <v>6089</v>
      </c>
      <c r="F1419" s="10">
        <v>2021</v>
      </c>
      <c r="I1419" t="s">
        <v>6037</v>
      </c>
      <c r="J1419">
        <v>40</v>
      </c>
      <c r="N1419">
        <v>40</v>
      </c>
      <c r="T1419" s="1" t="s">
        <v>8818</v>
      </c>
    </row>
    <row r="1420" spans="1:20" x14ac:dyDescent="0.25">
      <c r="A1420" t="s">
        <v>8816</v>
      </c>
      <c r="C1420" t="s">
        <v>5954</v>
      </c>
      <c r="D1420" s="10">
        <v>53728</v>
      </c>
      <c r="F1420" s="10">
        <v>2022</v>
      </c>
      <c r="I1420" t="s">
        <v>4952</v>
      </c>
      <c r="J1420">
        <v>50</v>
      </c>
      <c r="M1420" t="s">
        <v>24</v>
      </c>
      <c r="N1420">
        <v>37.1</v>
      </c>
      <c r="T1420" s="1" t="s">
        <v>8819</v>
      </c>
    </row>
    <row r="1421" spans="1:20" x14ac:dyDescent="0.25">
      <c r="A1421" t="s">
        <v>8816</v>
      </c>
      <c r="C1421" t="s">
        <v>5536</v>
      </c>
      <c r="D1421" s="10">
        <v>48177</v>
      </c>
      <c r="F1421" s="10">
        <v>2022</v>
      </c>
      <c r="I1421" t="s">
        <v>5537</v>
      </c>
      <c r="J1421">
        <v>49</v>
      </c>
      <c r="M1421" t="s">
        <v>25</v>
      </c>
      <c r="N1421">
        <v>7.4</v>
      </c>
      <c r="T1421" s="1" t="s">
        <v>8819</v>
      </c>
    </row>
    <row r="1422" spans="1:20" x14ac:dyDescent="0.25">
      <c r="A1422" t="s">
        <v>8816</v>
      </c>
      <c r="C1422" t="s">
        <v>5568</v>
      </c>
      <c r="D1422" s="10">
        <v>52574</v>
      </c>
      <c r="F1422" s="10">
        <v>2022</v>
      </c>
      <c r="I1422" t="s">
        <v>5537</v>
      </c>
      <c r="J1422">
        <v>1.8</v>
      </c>
      <c r="M1422" t="s">
        <v>25</v>
      </c>
      <c r="N1422">
        <v>1.8</v>
      </c>
      <c r="T1422" s="1" t="s">
        <v>8819</v>
      </c>
    </row>
    <row r="1423" spans="1:20" x14ac:dyDescent="0.25">
      <c r="A1423" t="s">
        <v>8816</v>
      </c>
      <c r="C1423" t="s">
        <v>4921</v>
      </c>
      <c r="D1423" s="10">
        <v>54538</v>
      </c>
      <c r="F1423" s="10">
        <v>2023</v>
      </c>
      <c r="I1423" t="s">
        <v>4856</v>
      </c>
      <c r="J1423">
        <v>20</v>
      </c>
      <c r="M1423" t="s">
        <v>24</v>
      </c>
      <c r="N1423">
        <v>20</v>
      </c>
      <c r="T1423" s="1" t="s">
        <v>8817</v>
      </c>
    </row>
    <row r="1424" spans="1:20" x14ac:dyDescent="0.25">
      <c r="A1424" t="s">
        <v>8816</v>
      </c>
      <c r="C1424" t="s">
        <v>6185</v>
      </c>
      <c r="F1424" s="10">
        <v>2021</v>
      </c>
      <c r="I1424" t="s">
        <v>5170</v>
      </c>
      <c r="J1424">
        <v>44.2</v>
      </c>
      <c r="N1424">
        <v>44.2</v>
      </c>
      <c r="T1424" s="1" t="s">
        <v>8818</v>
      </c>
    </row>
    <row r="1425" spans="1:20" x14ac:dyDescent="0.25">
      <c r="A1425" t="s">
        <v>8816</v>
      </c>
      <c r="C1425" t="s">
        <v>5298</v>
      </c>
      <c r="D1425" s="10">
        <v>54444</v>
      </c>
      <c r="F1425" s="10">
        <v>2023</v>
      </c>
      <c r="I1425" t="s">
        <v>5119</v>
      </c>
      <c r="J1425">
        <v>3</v>
      </c>
      <c r="M1425" t="s">
        <v>24</v>
      </c>
      <c r="N1425">
        <v>0.6</v>
      </c>
      <c r="T1425" s="1" t="s">
        <v>8817</v>
      </c>
    </row>
    <row r="1426" spans="1:20" x14ac:dyDescent="0.25">
      <c r="A1426" t="s">
        <v>8816</v>
      </c>
      <c r="C1426" t="s">
        <v>5294</v>
      </c>
      <c r="D1426" s="10">
        <v>54434</v>
      </c>
      <c r="F1426" s="10">
        <v>2023</v>
      </c>
      <c r="I1426" t="s">
        <v>5119</v>
      </c>
      <c r="J1426">
        <v>1.5</v>
      </c>
      <c r="M1426" t="s">
        <v>24</v>
      </c>
      <c r="N1426">
        <v>0.3</v>
      </c>
      <c r="T1426" s="1" t="s">
        <v>8817</v>
      </c>
    </row>
    <row r="1427" spans="1:20" x14ac:dyDescent="0.25">
      <c r="A1427" t="s">
        <v>8816</v>
      </c>
      <c r="C1427" t="s">
        <v>5776</v>
      </c>
      <c r="D1427" s="10">
        <v>51604</v>
      </c>
      <c r="F1427" s="10">
        <v>2022</v>
      </c>
      <c r="I1427" t="s">
        <v>5170</v>
      </c>
      <c r="J1427">
        <v>10</v>
      </c>
      <c r="M1427" t="s">
        <v>24</v>
      </c>
      <c r="N1427">
        <v>1</v>
      </c>
      <c r="T1427" s="1" t="s">
        <v>8819</v>
      </c>
    </row>
    <row r="1428" spans="1:20" x14ac:dyDescent="0.25">
      <c r="A1428" t="s">
        <v>8816</v>
      </c>
      <c r="C1428" t="s">
        <v>5776</v>
      </c>
      <c r="F1428" s="10">
        <v>2021</v>
      </c>
      <c r="I1428" t="s">
        <v>5170</v>
      </c>
      <c r="J1428">
        <v>1</v>
      </c>
      <c r="N1428">
        <v>1</v>
      </c>
      <c r="T1428" s="1" t="s">
        <v>8818</v>
      </c>
    </row>
    <row r="1429" spans="1:20" x14ac:dyDescent="0.25">
      <c r="A1429" t="s">
        <v>8816</v>
      </c>
      <c r="C1429" t="s">
        <v>6213</v>
      </c>
      <c r="F1429" s="10">
        <v>2021</v>
      </c>
      <c r="I1429" t="s">
        <v>5170</v>
      </c>
      <c r="J1429">
        <v>2.5</v>
      </c>
      <c r="N1429">
        <v>2.5</v>
      </c>
      <c r="T1429" s="1" t="s">
        <v>8818</v>
      </c>
    </row>
    <row r="1430" spans="1:20" x14ac:dyDescent="0.25">
      <c r="A1430" t="s">
        <v>8816</v>
      </c>
      <c r="C1430" t="s">
        <v>5278</v>
      </c>
      <c r="D1430" s="10">
        <v>54313</v>
      </c>
      <c r="F1430" s="10">
        <v>2023</v>
      </c>
      <c r="I1430" t="s">
        <v>5119</v>
      </c>
      <c r="J1430">
        <v>1.8</v>
      </c>
      <c r="M1430" t="s">
        <v>24</v>
      </c>
      <c r="N1430">
        <v>0.2</v>
      </c>
      <c r="T1430" s="1" t="s">
        <v>8817</v>
      </c>
    </row>
    <row r="1431" spans="1:20" x14ac:dyDescent="0.25">
      <c r="A1431" t="s">
        <v>8816</v>
      </c>
      <c r="C1431" t="s">
        <v>6143</v>
      </c>
      <c r="F1431" s="10">
        <v>2021</v>
      </c>
      <c r="I1431" t="s">
        <v>5170</v>
      </c>
      <c r="J1431">
        <v>1.5</v>
      </c>
      <c r="N1431">
        <v>1.5</v>
      </c>
      <c r="T1431" s="1" t="s">
        <v>8818</v>
      </c>
    </row>
    <row r="1432" spans="1:20" x14ac:dyDescent="0.25">
      <c r="A1432" t="s">
        <v>8816</v>
      </c>
      <c r="C1432" t="s">
        <v>5862</v>
      </c>
      <c r="D1432" s="10">
        <v>53434</v>
      </c>
      <c r="F1432" s="10">
        <v>2022</v>
      </c>
      <c r="I1432" t="s">
        <v>5170</v>
      </c>
      <c r="J1432">
        <v>4.7</v>
      </c>
      <c r="M1432" t="s">
        <v>24</v>
      </c>
      <c r="N1432">
        <v>3.3</v>
      </c>
      <c r="T1432" s="1" t="s">
        <v>8819</v>
      </c>
    </row>
    <row r="1433" spans="1:20" x14ac:dyDescent="0.25">
      <c r="A1433" t="s">
        <v>8816</v>
      </c>
      <c r="C1433" t="s">
        <v>6157</v>
      </c>
      <c r="F1433" s="10">
        <v>2021</v>
      </c>
      <c r="I1433" t="s">
        <v>5170</v>
      </c>
      <c r="J1433">
        <v>3.1</v>
      </c>
      <c r="N1433">
        <v>3.1</v>
      </c>
      <c r="T1433" s="1" t="s">
        <v>8818</v>
      </c>
    </row>
    <row r="1434" spans="1:20" x14ac:dyDescent="0.25">
      <c r="A1434" t="s">
        <v>8816</v>
      </c>
      <c r="C1434" t="s">
        <v>6156</v>
      </c>
      <c r="F1434" s="10">
        <v>2021</v>
      </c>
      <c r="I1434" t="s">
        <v>5170</v>
      </c>
      <c r="J1434">
        <v>3.1</v>
      </c>
      <c r="N1434">
        <v>3.1</v>
      </c>
      <c r="T1434" s="1" t="s">
        <v>8818</v>
      </c>
    </row>
    <row r="1435" spans="1:20" x14ac:dyDescent="0.25">
      <c r="A1435" t="s">
        <v>8816</v>
      </c>
      <c r="C1435" t="s">
        <v>5184</v>
      </c>
      <c r="D1435" s="10">
        <v>53435</v>
      </c>
      <c r="F1435" s="10">
        <v>2023</v>
      </c>
      <c r="I1435" t="s">
        <v>5119</v>
      </c>
      <c r="J1435">
        <v>0.9</v>
      </c>
      <c r="M1435" t="s">
        <v>24</v>
      </c>
      <c r="N1435">
        <v>0.6</v>
      </c>
      <c r="T1435" s="1" t="s">
        <v>8817</v>
      </c>
    </row>
    <row r="1436" spans="1:20" x14ac:dyDescent="0.25">
      <c r="A1436" t="s">
        <v>8816</v>
      </c>
      <c r="C1436" t="s">
        <v>6171</v>
      </c>
      <c r="F1436" s="10">
        <v>2021</v>
      </c>
      <c r="I1436" t="s">
        <v>5170</v>
      </c>
      <c r="J1436">
        <v>3.5</v>
      </c>
      <c r="N1436">
        <v>3.5</v>
      </c>
      <c r="T1436" s="1" t="s">
        <v>8818</v>
      </c>
    </row>
    <row r="1437" spans="1:20" x14ac:dyDescent="0.25">
      <c r="A1437" t="s">
        <v>8816</v>
      </c>
      <c r="C1437" t="s">
        <v>6158</v>
      </c>
      <c r="F1437" s="10">
        <v>2021</v>
      </c>
      <c r="I1437" t="s">
        <v>5170</v>
      </c>
      <c r="J1437">
        <v>2.5</v>
      </c>
      <c r="N1437">
        <v>2.5</v>
      </c>
      <c r="T1437" s="1" t="s">
        <v>8818</v>
      </c>
    </row>
    <row r="1438" spans="1:20" x14ac:dyDescent="0.25">
      <c r="A1438" t="s">
        <v>8816</v>
      </c>
      <c r="C1438" t="s">
        <v>5328</v>
      </c>
      <c r="D1438" s="10">
        <v>54661</v>
      </c>
      <c r="F1438" s="10">
        <v>2023</v>
      </c>
      <c r="I1438" t="s">
        <v>5119</v>
      </c>
      <c r="J1438">
        <v>0.6</v>
      </c>
      <c r="M1438" t="s">
        <v>24</v>
      </c>
      <c r="N1438">
        <v>0.4</v>
      </c>
      <c r="T1438" s="1" t="s">
        <v>8817</v>
      </c>
    </row>
    <row r="1439" spans="1:20" x14ac:dyDescent="0.25">
      <c r="A1439" t="s">
        <v>8816</v>
      </c>
      <c r="C1439" t="s">
        <v>5860</v>
      </c>
      <c r="D1439" s="10">
        <v>53410</v>
      </c>
      <c r="F1439" s="10">
        <v>2022</v>
      </c>
      <c r="I1439" t="s">
        <v>5170</v>
      </c>
      <c r="J1439">
        <v>18.7</v>
      </c>
      <c r="M1439" t="s">
        <v>24</v>
      </c>
      <c r="N1439">
        <v>13.1</v>
      </c>
      <c r="T1439" s="1" t="s">
        <v>8819</v>
      </c>
    </row>
    <row r="1440" spans="1:20" x14ac:dyDescent="0.25">
      <c r="A1440" t="s">
        <v>8816</v>
      </c>
      <c r="C1440" t="s">
        <v>5860</v>
      </c>
      <c r="F1440" s="10">
        <v>2021</v>
      </c>
      <c r="I1440" t="s">
        <v>5170</v>
      </c>
      <c r="J1440">
        <v>17.5</v>
      </c>
      <c r="N1440">
        <v>17.5</v>
      </c>
      <c r="T1440" s="1" t="s">
        <v>8818</v>
      </c>
    </row>
    <row r="1441" spans="1:20" x14ac:dyDescent="0.25">
      <c r="A1441" t="s">
        <v>8816</v>
      </c>
      <c r="C1441" t="s">
        <v>6151</v>
      </c>
      <c r="F1441" s="10">
        <v>2021</v>
      </c>
      <c r="I1441" t="s">
        <v>5170</v>
      </c>
      <c r="J1441">
        <v>10.5</v>
      </c>
      <c r="N1441">
        <v>10.5</v>
      </c>
      <c r="T1441" s="1" t="s">
        <v>8818</v>
      </c>
    </row>
    <row r="1442" spans="1:20" x14ac:dyDescent="0.25">
      <c r="A1442" t="s">
        <v>8816</v>
      </c>
      <c r="C1442" t="s">
        <v>5934</v>
      </c>
      <c r="D1442" s="10">
        <v>54114</v>
      </c>
      <c r="F1442" s="10">
        <v>2022</v>
      </c>
      <c r="I1442" t="s">
        <v>5170</v>
      </c>
      <c r="J1442">
        <v>0.9</v>
      </c>
      <c r="M1442" t="s">
        <v>24</v>
      </c>
      <c r="N1442">
        <v>0.7</v>
      </c>
      <c r="T1442" s="1" t="s">
        <v>8819</v>
      </c>
    </row>
    <row r="1443" spans="1:20" x14ac:dyDescent="0.25">
      <c r="A1443" t="s">
        <v>8816</v>
      </c>
      <c r="C1443" t="s">
        <v>5824</v>
      </c>
      <c r="D1443" s="10">
        <v>53055</v>
      </c>
      <c r="F1443" s="10">
        <v>2022</v>
      </c>
      <c r="I1443" t="s">
        <v>5170</v>
      </c>
      <c r="J1443">
        <v>2.5</v>
      </c>
      <c r="M1443" t="s">
        <v>24</v>
      </c>
      <c r="N1443">
        <v>1.8</v>
      </c>
      <c r="T1443" s="1" t="s">
        <v>8819</v>
      </c>
    </row>
    <row r="1444" spans="1:20" x14ac:dyDescent="0.25">
      <c r="A1444" t="s">
        <v>8816</v>
      </c>
      <c r="C1444" t="s">
        <v>5824</v>
      </c>
      <c r="D1444" s="10">
        <v>53055</v>
      </c>
      <c r="F1444" s="10">
        <v>2023</v>
      </c>
      <c r="I1444" t="s">
        <v>5119</v>
      </c>
      <c r="J1444">
        <v>2.5</v>
      </c>
      <c r="M1444" t="s">
        <v>24</v>
      </c>
      <c r="N1444">
        <v>1.8</v>
      </c>
      <c r="T1444" s="1" t="s">
        <v>8817</v>
      </c>
    </row>
    <row r="1445" spans="1:20" x14ac:dyDescent="0.25">
      <c r="A1445" t="s">
        <v>8816</v>
      </c>
      <c r="C1445" t="s">
        <v>6159</v>
      </c>
      <c r="F1445" s="10">
        <v>2021</v>
      </c>
      <c r="I1445" t="s">
        <v>5170</v>
      </c>
      <c r="J1445">
        <v>3.1</v>
      </c>
      <c r="N1445">
        <v>3.1</v>
      </c>
      <c r="T1445" s="1" t="s">
        <v>8818</v>
      </c>
    </row>
    <row r="1446" spans="1:20" x14ac:dyDescent="0.25">
      <c r="A1446" t="s">
        <v>8816</v>
      </c>
      <c r="C1446" t="s">
        <v>5324</v>
      </c>
      <c r="D1446" s="10">
        <v>54641</v>
      </c>
      <c r="F1446" s="10">
        <v>2023</v>
      </c>
      <c r="I1446" t="s">
        <v>5119</v>
      </c>
      <c r="J1446">
        <v>3.8</v>
      </c>
      <c r="M1446" t="s">
        <v>24</v>
      </c>
      <c r="N1446">
        <v>2.6</v>
      </c>
      <c r="T1446" s="1" t="s">
        <v>8817</v>
      </c>
    </row>
    <row r="1447" spans="1:20" x14ac:dyDescent="0.25">
      <c r="A1447" t="s">
        <v>8816</v>
      </c>
      <c r="C1447" t="s">
        <v>6170</v>
      </c>
      <c r="F1447" s="10">
        <v>2021</v>
      </c>
      <c r="I1447" t="s">
        <v>5170</v>
      </c>
      <c r="J1447">
        <v>7</v>
      </c>
      <c r="N1447">
        <v>7</v>
      </c>
      <c r="T1447" s="1" t="s">
        <v>8818</v>
      </c>
    </row>
    <row r="1448" spans="1:20" x14ac:dyDescent="0.25">
      <c r="A1448" t="s">
        <v>8816</v>
      </c>
      <c r="C1448" t="s">
        <v>5844</v>
      </c>
      <c r="D1448" s="10">
        <v>53243</v>
      </c>
      <c r="F1448" s="10">
        <v>2022</v>
      </c>
      <c r="I1448" t="s">
        <v>5170</v>
      </c>
      <c r="J1448">
        <v>10</v>
      </c>
      <c r="M1448" t="s">
        <v>24</v>
      </c>
      <c r="N1448">
        <v>7</v>
      </c>
      <c r="T1448" s="1" t="s">
        <v>8819</v>
      </c>
    </row>
    <row r="1449" spans="1:20" x14ac:dyDescent="0.25">
      <c r="A1449" t="s">
        <v>8816</v>
      </c>
      <c r="C1449" t="s">
        <v>5844</v>
      </c>
      <c r="F1449" s="10">
        <v>2021</v>
      </c>
      <c r="I1449" t="s">
        <v>5170</v>
      </c>
      <c r="J1449">
        <v>3.5</v>
      </c>
      <c r="N1449">
        <v>3.5</v>
      </c>
      <c r="T1449" s="1" t="s">
        <v>8818</v>
      </c>
    </row>
    <row r="1450" spans="1:20" x14ac:dyDescent="0.25">
      <c r="A1450" t="s">
        <v>8816</v>
      </c>
      <c r="C1450" t="s">
        <v>5844</v>
      </c>
      <c r="D1450" s="10">
        <v>53243</v>
      </c>
      <c r="F1450" s="10">
        <v>2023</v>
      </c>
      <c r="I1450" t="s">
        <v>5119</v>
      </c>
      <c r="J1450">
        <v>5</v>
      </c>
      <c r="M1450" t="s">
        <v>24</v>
      </c>
      <c r="N1450">
        <v>3.5</v>
      </c>
      <c r="T1450" s="1" t="s">
        <v>8817</v>
      </c>
    </row>
    <row r="1451" spans="1:20" x14ac:dyDescent="0.25">
      <c r="A1451" t="s">
        <v>8816</v>
      </c>
      <c r="C1451" t="s">
        <v>5792</v>
      </c>
      <c r="D1451" s="10">
        <v>52433</v>
      </c>
      <c r="F1451" s="10">
        <v>2022</v>
      </c>
      <c r="I1451" t="s">
        <v>5170</v>
      </c>
      <c r="J1451">
        <v>5</v>
      </c>
      <c r="M1451" t="s">
        <v>24</v>
      </c>
      <c r="N1451">
        <v>3.5</v>
      </c>
      <c r="T1451" s="1" t="s">
        <v>8819</v>
      </c>
    </row>
    <row r="1452" spans="1:20" x14ac:dyDescent="0.25">
      <c r="A1452" t="s">
        <v>8816</v>
      </c>
      <c r="C1452" t="s">
        <v>5792</v>
      </c>
      <c r="F1452" s="10">
        <v>2021</v>
      </c>
      <c r="I1452" t="s">
        <v>5170</v>
      </c>
      <c r="J1452">
        <v>7</v>
      </c>
      <c r="N1452">
        <v>7</v>
      </c>
      <c r="T1452" s="1" t="s">
        <v>8818</v>
      </c>
    </row>
    <row r="1453" spans="1:20" x14ac:dyDescent="0.25">
      <c r="A1453" t="s">
        <v>8816</v>
      </c>
      <c r="C1453" t="s">
        <v>5925</v>
      </c>
      <c r="D1453" s="10">
        <v>53909</v>
      </c>
      <c r="F1453" s="10">
        <v>2022</v>
      </c>
      <c r="I1453" t="s">
        <v>5170</v>
      </c>
      <c r="J1453">
        <v>5</v>
      </c>
      <c r="M1453" t="s">
        <v>24</v>
      </c>
      <c r="N1453">
        <v>3.5</v>
      </c>
      <c r="T1453" s="1" t="s">
        <v>8819</v>
      </c>
    </row>
    <row r="1454" spans="1:20" x14ac:dyDescent="0.25">
      <c r="A1454" t="s">
        <v>8816</v>
      </c>
      <c r="C1454" t="s">
        <v>5925</v>
      </c>
      <c r="D1454" s="10">
        <v>53909</v>
      </c>
      <c r="F1454" s="10">
        <v>2023</v>
      </c>
      <c r="I1454" t="s">
        <v>5119</v>
      </c>
      <c r="J1454">
        <v>10</v>
      </c>
      <c r="M1454" t="s">
        <v>24</v>
      </c>
      <c r="N1454">
        <v>7</v>
      </c>
      <c r="T1454" s="1" t="s">
        <v>8817</v>
      </c>
    </row>
    <row r="1455" spans="1:20" x14ac:dyDescent="0.25">
      <c r="A1455" t="s">
        <v>8816</v>
      </c>
      <c r="C1455" t="s">
        <v>5358</v>
      </c>
      <c r="D1455" s="10">
        <v>54890</v>
      </c>
      <c r="F1455" s="10">
        <v>2023</v>
      </c>
      <c r="I1455" t="s">
        <v>5119</v>
      </c>
      <c r="J1455">
        <v>1.3</v>
      </c>
      <c r="M1455" t="s">
        <v>24</v>
      </c>
      <c r="N1455">
        <v>0.9</v>
      </c>
      <c r="T1455" s="1" t="s">
        <v>8817</v>
      </c>
    </row>
    <row r="1456" spans="1:20" x14ac:dyDescent="0.25">
      <c r="A1456" t="s">
        <v>8816</v>
      </c>
      <c r="C1456" t="s">
        <v>5332</v>
      </c>
      <c r="D1456" s="10">
        <v>54684</v>
      </c>
      <c r="F1456" s="10">
        <v>2023</v>
      </c>
      <c r="I1456" t="s">
        <v>5119</v>
      </c>
      <c r="J1456">
        <v>10</v>
      </c>
      <c r="M1456" t="s">
        <v>24</v>
      </c>
      <c r="N1456">
        <v>7</v>
      </c>
      <c r="T1456" s="1" t="s">
        <v>8817</v>
      </c>
    </row>
    <row r="1457" spans="1:20" x14ac:dyDescent="0.25">
      <c r="A1457" t="s">
        <v>8816</v>
      </c>
      <c r="C1457" t="s">
        <v>5300</v>
      </c>
      <c r="D1457" s="10">
        <v>54451</v>
      </c>
      <c r="F1457" s="10">
        <v>2023</v>
      </c>
      <c r="I1457" t="s">
        <v>5119</v>
      </c>
      <c r="J1457">
        <v>12</v>
      </c>
      <c r="M1457" t="s">
        <v>24</v>
      </c>
      <c r="N1457">
        <v>8.4</v>
      </c>
      <c r="T1457" s="1" t="s">
        <v>8817</v>
      </c>
    </row>
    <row r="1458" spans="1:20" x14ac:dyDescent="0.25">
      <c r="A1458" t="s">
        <v>8816</v>
      </c>
      <c r="C1458" t="s">
        <v>5231</v>
      </c>
      <c r="D1458" s="10">
        <v>53908</v>
      </c>
      <c r="F1458" s="10">
        <v>2023</v>
      </c>
      <c r="I1458" t="s">
        <v>5119</v>
      </c>
      <c r="J1458">
        <v>10</v>
      </c>
      <c r="M1458" t="s">
        <v>24</v>
      </c>
      <c r="N1458">
        <v>7</v>
      </c>
      <c r="T1458" s="1" t="s">
        <v>8817</v>
      </c>
    </row>
    <row r="1459" spans="1:20" x14ac:dyDescent="0.25">
      <c r="A1459" t="s">
        <v>8816</v>
      </c>
      <c r="C1459" t="s">
        <v>5186</v>
      </c>
      <c r="D1459" s="10">
        <v>53440</v>
      </c>
      <c r="F1459" s="10">
        <v>2023</v>
      </c>
      <c r="I1459" t="s">
        <v>5119</v>
      </c>
      <c r="J1459">
        <v>9</v>
      </c>
      <c r="M1459" t="s">
        <v>24</v>
      </c>
      <c r="N1459">
        <v>6.3</v>
      </c>
      <c r="T1459" s="1" t="s">
        <v>8817</v>
      </c>
    </row>
    <row r="1460" spans="1:20" x14ac:dyDescent="0.25">
      <c r="A1460" t="s">
        <v>8816</v>
      </c>
      <c r="C1460" t="s">
        <v>6186</v>
      </c>
      <c r="F1460" s="10">
        <v>2021</v>
      </c>
      <c r="I1460" t="s">
        <v>5170</v>
      </c>
      <c r="J1460">
        <v>17.5</v>
      </c>
      <c r="N1460">
        <v>17.5</v>
      </c>
      <c r="T1460" s="1" t="s">
        <v>8818</v>
      </c>
    </row>
    <row r="1461" spans="1:20" x14ac:dyDescent="0.25">
      <c r="A1461" t="s">
        <v>8816</v>
      </c>
      <c r="C1461" t="s">
        <v>6161</v>
      </c>
      <c r="F1461" s="10">
        <v>2021</v>
      </c>
      <c r="I1461" t="s">
        <v>5170</v>
      </c>
      <c r="J1461">
        <v>7</v>
      </c>
      <c r="N1461">
        <v>7</v>
      </c>
      <c r="T1461" s="1" t="s">
        <v>8818</v>
      </c>
    </row>
    <row r="1462" spans="1:20" x14ac:dyDescent="0.25">
      <c r="A1462" t="s">
        <v>8816</v>
      </c>
      <c r="C1462" t="s">
        <v>5794</v>
      </c>
      <c r="D1462" s="10">
        <v>52434</v>
      </c>
      <c r="F1462" s="10">
        <v>2022</v>
      </c>
      <c r="I1462" t="s">
        <v>5170</v>
      </c>
      <c r="J1462">
        <v>10</v>
      </c>
      <c r="M1462" t="s">
        <v>24</v>
      </c>
      <c r="N1462">
        <v>7</v>
      </c>
      <c r="T1462" s="1" t="s">
        <v>8819</v>
      </c>
    </row>
    <row r="1463" spans="1:20" x14ac:dyDescent="0.25">
      <c r="A1463" t="s">
        <v>8816</v>
      </c>
      <c r="C1463" t="s">
        <v>6160</v>
      </c>
      <c r="F1463" s="10">
        <v>2021</v>
      </c>
      <c r="I1463" t="s">
        <v>5170</v>
      </c>
      <c r="J1463">
        <v>17.5</v>
      </c>
      <c r="N1463">
        <v>17.5</v>
      </c>
      <c r="T1463" s="1" t="s">
        <v>8818</v>
      </c>
    </row>
    <row r="1464" spans="1:20" x14ac:dyDescent="0.25">
      <c r="A1464" t="s">
        <v>8816</v>
      </c>
      <c r="C1464" t="s">
        <v>5864</v>
      </c>
      <c r="D1464" s="10">
        <v>53439</v>
      </c>
      <c r="F1464" s="10">
        <v>2022</v>
      </c>
      <c r="I1464" t="s">
        <v>5170</v>
      </c>
      <c r="J1464">
        <v>18.7</v>
      </c>
      <c r="M1464" t="s">
        <v>24</v>
      </c>
      <c r="N1464">
        <v>14</v>
      </c>
      <c r="T1464" s="1" t="s">
        <v>8819</v>
      </c>
    </row>
    <row r="1465" spans="1:20" x14ac:dyDescent="0.25">
      <c r="A1465" t="s">
        <v>8816</v>
      </c>
      <c r="C1465" t="s">
        <v>5846</v>
      </c>
      <c r="D1465" s="10">
        <v>53249</v>
      </c>
      <c r="F1465" s="10">
        <v>2022</v>
      </c>
      <c r="I1465" t="s">
        <v>5170</v>
      </c>
      <c r="J1465">
        <v>3</v>
      </c>
      <c r="M1465" t="s">
        <v>24</v>
      </c>
      <c r="N1465">
        <v>2.1</v>
      </c>
      <c r="T1465" s="1" t="s">
        <v>8819</v>
      </c>
    </row>
    <row r="1466" spans="1:20" x14ac:dyDescent="0.25">
      <c r="A1466" t="s">
        <v>8816</v>
      </c>
      <c r="C1466" t="s">
        <v>6189</v>
      </c>
      <c r="F1466" s="10">
        <v>2021</v>
      </c>
      <c r="I1466" t="s">
        <v>5170</v>
      </c>
      <c r="J1466">
        <v>3.5</v>
      </c>
      <c r="N1466">
        <v>3.5</v>
      </c>
      <c r="T1466" s="1" t="s">
        <v>8818</v>
      </c>
    </row>
    <row r="1467" spans="1:20" x14ac:dyDescent="0.25">
      <c r="A1467" t="s">
        <v>8816</v>
      </c>
      <c r="C1467" t="s">
        <v>6189</v>
      </c>
      <c r="D1467" s="10">
        <v>52663</v>
      </c>
      <c r="F1467" s="10">
        <v>2022</v>
      </c>
      <c r="I1467" t="s">
        <v>5170</v>
      </c>
      <c r="J1467">
        <v>20</v>
      </c>
      <c r="M1467" t="s">
        <v>24</v>
      </c>
      <c r="N1467">
        <v>14</v>
      </c>
      <c r="T1467" s="1" t="s">
        <v>8819</v>
      </c>
    </row>
    <row r="1468" spans="1:20" x14ac:dyDescent="0.25">
      <c r="A1468" t="s">
        <v>8816</v>
      </c>
      <c r="C1468" t="s">
        <v>6221</v>
      </c>
      <c r="F1468" s="10">
        <v>2021</v>
      </c>
      <c r="I1468" t="s">
        <v>5170</v>
      </c>
      <c r="J1468">
        <v>1.8</v>
      </c>
      <c r="N1468">
        <v>1.8</v>
      </c>
      <c r="T1468" s="1" t="s">
        <v>8818</v>
      </c>
    </row>
    <row r="1469" spans="1:20" x14ac:dyDescent="0.25">
      <c r="A1469" t="s">
        <v>8816</v>
      </c>
      <c r="C1469" t="s">
        <v>6221</v>
      </c>
      <c r="D1469" s="10">
        <v>53205</v>
      </c>
      <c r="F1469" s="10">
        <v>2023</v>
      </c>
      <c r="I1469" t="s">
        <v>5119</v>
      </c>
      <c r="J1469">
        <v>2.5</v>
      </c>
      <c r="M1469" t="s">
        <v>24</v>
      </c>
      <c r="N1469">
        <v>1.8</v>
      </c>
      <c r="T1469" s="1" t="s">
        <v>8817</v>
      </c>
    </row>
    <row r="1470" spans="1:20" x14ac:dyDescent="0.25">
      <c r="A1470" t="s">
        <v>8816</v>
      </c>
      <c r="C1470" t="s">
        <v>5931</v>
      </c>
      <c r="D1470" s="10">
        <v>54095</v>
      </c>
      <c r="F1470" s="10">
        <v>2022</v>
      </c>
      <c r="I1470" t="s">
        <v>5170</v>
      </c>
      <c r="J1470">
        <v>3.7</v>
      </c>
      <c r="M1470" t="s">
        <v>24</v>
      </c>
      <c r="N1470">
        <v>2.6</v>
      </c>
      <c r="T1470" s="1" t="s">
        <v>8819</v>
      </c>
    </row>
    <row r="1471" spans="1:20" x14ac:dyDescent="0.25">
      <c r="A1471" t="s">
        <v>8816</v>
      </c>
      <c r="C1471" t="s">
        <v>5931</v>
      </c>
      <c r="D1471" s="10">
        <v>54095</v>
      </c>
      <c r="F1471" s="10">
        <v>2023</v>
      </c>
      <c r="I1471" t="s">
        <v>5119</v>
      </c>
      <c r="J1471">
        <v>4.5</v>
      </c>
      <c r="M1471" t="s">
        <v>24</v>
      </c>
      <c r="N1471">
        <v>3.2</v>
      </c>
      <c r="T1471" s="1" t="s">
        <v>8817</v>
      </c>
    </row>
    <row r="1472" spans="1:20" x14ac:dyDescent="0.25">
      <c r="A1472" t="s">
        <v>8816</v>
      </c>
      <c r="C1472" t="s">
        <v>5290</v>
      </c>
      <c r="D1472" s="10">
        <v>54340</v>
      </c>
      <c r="F1472" s="10">
        <v>2023</v>
      </c>
      <c r="I1472" t="s">
        <v>5119</v>
      </c>
      <c r="J1472">
        <v>2.5</v>
      </c>
      <c r="M1472" t="s">
        <v>24</v>
      </c>
      <c r="N1472">
        <v>1.8</v>
      </c>
      <c r="T1472" s="1" t="s">
        <v>8817</v>
      </c>
    </row>
    <row r="1473" spans="1:20" x14ac:dyDescent="0.25">
      <c r="A1473" t="s">
        <v>8816</v>
      </c>
      <c r="C1473" t="s">
        <v>5336</v>
      </c>
      <c r="D1473" s="10">
        <v>54726</v>
      </c>
      <c r="F1473" s="10">
        <v>2023</v>
      </c>
      <c r="I1473" t="s">
        <v>5119</v>
      </c>
      <c r="J1473">
        <v>1.1000000000000001</v>
      </c>
      <c r="M1473" t="s">
        <v>24</v>
      </c>
      <c r="N1473">
        <v>0.8</v>
      </c>
      <c r="T1473" s="1" t="s">
        <v>8817</v>
      </c>
    </row>
    <row r="1474" spans="1:20" x14ac:dyDescent="0.25">
      <c r="A1474" t="s">
        <v>8816</v>
      </c>
      <c r="C1474" t="s">
        <v>5823</v>
      </c>
      <c r="D1474" s="10">
        <v>53052</v>
      </c>
      <c r="F1474" s="10">
        <v>2022</v>
      </c>
      <c r="I1474" t="s">
        <v>5170</v>
      </c>
      <c r="J1474">
        <v>5</v>
      </c>
      <c r="M1474" t="s">
        <v>24</v>
      </c>
      <c r="N1474">
        <v>1.5</v>
      </c>
      <c r="T1474" s="1" t="s">
        <v>8819</v>
      </c>
    </row>
    <row r="1475" spans="1:20" x14ac:dyDescent="0.25">
      <c r="A1475" t="s">
        <v>8816</v>
      </c>
      <c r="C1475" t="s">
        <v>5823</v>
      </c>
      <c r="F1475" s="10">
        <v>2021</v>
      </c>
      <c r="I1475" t="s">
        <v>5170</v>
      </c>
      <c r="J1475">
        <v>1.5</v>
      </c>
      <c r="N1475">
        <v>1.5</v>
      </c>
      <c r="T1475" s="1" t="s">
        <v>8818</v>
      </c>
    </row>
    <row r="1476" spans="1:20" x14ac:dyDescent="0.25">
      <c r="A1476" t="s">
        <v>8816</v>
      </c>
      <c r="C1476" t="s">
        <v>5885</v>
      </c>
      <c r="D1476" s="10">
        <v>53526</v>
      </c>
      <c r="F1476" s="10">
        <v>2022</v>
      </c>
      <c r="I1476" t="s">
        <v>5170</v>
      </c>
      <c r="J1476">
        <v>8</v>
      </c>
      <c r="M1476" t="s">
        <v>24</v>
      </c>
      <c r="N1476">
        <v>4.8</v>
      </c>
      <c r="T1476" s="1" t="s">
        <v>8819</v>
      </c>
    </row>
    <row r="1477" spans="1:20" x14ac:dyDescent="0.25">
      <c r="A1477" t="s">
        <v>8816</v>
      </c>
      <c r="C1477" t="s">
        <v>5888</v>
      </c>
      <c r="D1477" s="10">
        <v>53531</v>
      </c>
      <c r="F1477" s="10">
        <v>2022</v>
      </c>
      <c r="I1477" t="s">
        <v>5170</v>
      </c>
      <c r="J1477">
        <v>3</v>
      </c>
      <c r="M1477" t="s">
        <v>24</v>
      </c>
      <c r="N1477">
        <v>1.8</v>
      </c>
      <c r="T1477" s="1" t="s">
        <v>8819</v>
      </c>
    </row>
    <row r="1478" spans="1:20" x14ac:dyDescent="0.25">
      <c r="A1478" t="s">
        <v>8816</v>
      </c>
      <c r="C1478" t="s">
        <v>5888</v>
      </c>
      <c r="D1478" s="10">
        <v>53531</v>
      </c>
      <c r="F1478" s="10">
        <v>2023</v>
      </c>
      <c r="I1478" t="s">
        <v>5119</v>
      </c>
      <c r="J1478">
        <v>2</v>
      </c>
      <c r="M1478" t="s">
        <v>24</v>
      </c>
      <c r="N1478">
        <v>1.2</v>
      </c>
      <c r="T1478" s="1" t="s">
        <v>8817</v>
      </c>
    </row>
    <row r="1479" spans="1:20" x14ac:dyDescent="0.25">
      <c r="A1479" t="s">
        <v>8816</v>
      </c>
      <c r="C1479" t="s">
        <v>5883</v>
      </c>
      <c r="D1479" s="10">
        <v>53525</v>
      </c>
      <c r="F1479" s="10">
        <v>2022</v>
      </c>
      <c r="I1479" t="s">
        <v>5170</v>
      </c>
      <c r="J1479">
        <v>9</v>
      </c>
      <c r="M1479" t="s">
        <v>24</v>
      </c>
      <c r="N1479">
        <v>5.4</v>
      </c>
      <c r="T1479" s="1" t="s">
        <v>8819</v>
      </c>
    </row>
    <row r="1480" spans="1:20" x14ac:dyDescent="0.25">
      <c r="A1480" t="s">
        <v>8816</v>
      </c>
      <c r="C1480" t="s">
        <v>5206</v>
      </c>
      <c r="D1480" s="10">
        <v>53530</v>
      </c>
      <c r="F1480" s="10">
        <v>2023</v>
      </c>
      <c r="I1480" t="s">
        <v>5119</v>
      </c>
      <c r="J1480">
        <v>8</v>
      </c>
      <c r="M1480" t="s">
        <v>24</v>
      </c>
      <c r="N1480">
        <v>4.8</v>
      </c>
      <c r="T1480" s="1" t="s">
        <v>8817</v>
      </c>
    </row>
    <row r="1481" spans="1:20" x14ac:dyDescent="0.25">
      <c r="A1481" t="s">
        <v>8816</v>
      </c>
      <c r="C1481" t="s">
        <v>5881</v>
      </c>
      <c r="D1481" s="10">
        <v>53524</v>
      </c>
      <c r="F1481" s="10">
        <v>2022</v>
      </c>
      <c r="I1481" t="s">
        <v>5170</v>
      </c>
      <c r="J1481">
        <v>10</v>
      </c>
      <c r="M1481" t="s">
        <v>24</v>
      </c>
      <c r="N1481">
        <v>6</v>
      </c>
      <c r="T1481" s="1" t="s">
        <v>8819</v>
      </c>
    </row>
    <row r="1482" spans="1:20" x14ac:dyDescent="0.25">
      <c r="A1482" t="s">
        <v>8816</v>
      </c>
      <c r="C1482" t="s">
        <v>5826</v>
      </c>
      <c r="D1482" s="10">
        <v>53098</v>
      </c>
      <c r="F1482" s="10">
        <v>2022</v>
      </c>
      <c r="I1482" t="s">
        <v>5170</v>
      </c>
      <c r="J1482">
        <v>3.7</v>
      </c>
      <c r="M1482" t="s">
        <v>24</v>
      </c>
      <c r="N1482">
        <v>0.4</v>
      </c>
      <c r="T1482" s="1" t="s">
        <v>8819</v>
      </c>
    </row>
    <row r="1483" spans="1:20" x14ac:dyDescent="0.25">
      <c r="A1483" t="s">
        <v>8816</v>
      </c>
      <c r="C1483" t="s">
        <v>5272</v>
      </c>
      <c r="D1483" s="10">
        <v>54283</v>
      </c>
      <c r="F1483" s="10">
        <v>2023</v>
      </c>
      <c r="I1483" t="s">
        <v>5119</v>
      </c>
      <c r="J1483">
        <v>18.100000000000001</v>
      </c>
      <c r="M1483" t="s">
        <v>24</v>
      </c>
      <c r="N1483">
        <v>1.8</v>
      </c>
      <c r="T1483" s="1" t="s">
        <v>8817</v>
      </c>
    </row>
    <row r="1484" spans="1:20" x14ac:dyDescent="0.25">
      <c r="A1484" t="s">
        <v>8816</v>
      </c>
      <c r="C1484" t="s">
        <v>5276</v>
      </c>
      <c r="D1484" s="10">
        <v>54298</v>
      </c>
      <c r="F1484" s="10">
        <v>2023</v>
      </c>
      <c r="I1484" t="s">
        <v>5119</v>
      </c>
      <c r="J1484">
        <v>1.8</v>
      </c>
      <c r="M1484" t="s">
        <v>24</v>
      </c>
      <c r="N1484">
        <v>0.2</v>
      </c>
      <c r="T1484" s="1" t="s">
        <v>8817</v>
      </c>
    </row>
    <row r="1485" spans="1:20" x14ac:dyDescent="0.25">
      <c r="A1485" t="s">
        <v>8816</v>
      </c>
      <c r="C1485" t="s">
        <v>6182</v>
      </c>
      <c r="F1485" s="10">
        <v>2021</v>
      </c>
      <c r="I1485" t="s">
        <v>5170</v>
      </c>
      <c r="J1485">
        <v>0.2</v>
      </c>
      <c r="N1485">
        <v>0.2</v>
      </c>
      <c r="T1485" s="1" t="s">
        <v>8818</v>
      </c>
    </row>
    <row r="1486" spans="1:20" x14ac:dyDescent="0.25">
      <c r="A1486" t="s">
        <v>8816</v>
      </c>
      <c r="C1486" t="s">
        <v>5334</v>
      </c>
      <c r="D1486" s="10">
        <v>54714</v>
      </c>
      <c r="F1486" s="10">
        <v>2023</v>
      </c>
      <c r="I1486" t="s">
        <v>5119</v>
      </c>
      <c r="J1486">
        <v>3</v>
      </c>
      <c r="M1486" t="s">
        <v>24</v>
      </c>
      <c r="N1486">
        <v>0.9</v>
      </c>
      <c r="T1486" s="1" t="s">
        <v>8817</v>
      </c>
    </row>
    <row r="1487" spans="1:20" x14ac:dyDescent="0.25">
      <c r="A1487" t="s">
        <v>8816</v>
      </c>
      <c r="C1487" t="s">
        <v>5924</v>
      </c>
      <c r="D1487" s="10">
        <v>53888</v>
      </c>
      <c r="F1487" s="10">
        <v>2022</v>
      </c>
      <c r="I1487" t="s">
        <v>5170</v>
      </c>
      <c r="J1487">
        <v>25</v>
      </c>
      <c r="M1487" t="s">
        <v>24</v>
      </c>
      <c r="N1487">
        <v>2.5</v>
      </c>
      <c r="T1487" s="1" t="s">
        <v>8819</v>
      </c>
    </row>
    <row r="1488" spans="1:20" x14ac:dyDescent="0.25">
      <c r="A1488" t="s">
        <v>8816</v>
      </c>
      <c r="C1488" t="s">
        <v>5924</v>
      </c>
      <c r="D1488" s="10">
        <v>54792</v>
      </c>
      <c r="F1488" s="10">
        <v>2023</v>
      </c>
      <c r="I1488" t="s">
        <v>5119</v>
      </c>
      <c r="J1488">
        <v>25</v>
      </c>
      <c r="M1488" t="s">
        <v>24</v>
      </c>
      <c r="N1488">
        <v>12.5</v>
      </c>
      <c r="T1488" s="1" t="s">
        <v>8817</v>
      </c>
    </row>
    <row r="1489" spans="1:20" x14ac:dyDescent="0.25">
      <c r="A1489" t="s">
        <v>8816</v>
      </c>
      <c r="C1489" t="s">
        <v>5210</v>
      </c>
      <c r="D1489" s="10">
        <v>53628</v>
      </c>
      <c r="F1489" s="10">
        <v>2023</v>
      </c>
      <c r="I1489" t="s">
        <v>5119</v>
      </c>
      <c r="J1489">
        <v>10</v>
      </c>
      <c r="M1489" t="s">
        <v>24</v>
      </c>
      <c r="N1489">
        <v>4.5</v>
      </c>
      <c r="T1489" s="1" t="s">
        <v>8817</v>
      </c>
    </row>
    <row r="1490" spans="1:20" x14ac:dyDescent="0.25">
      <c r="A1490" t="s">
        <v>8816</v>
      </c>
      <c r="C1490" t="s">
        <v>6154</v>
      </c>
      <c r="F1490" s="10">
        <v>2021</v>
      </c>
      <c r="I1490" t="s">
        <v>5170</v>
      </c>
      <c r="J1490">
        <v>1</v>
      </c>
      <c r="N1490">
        <v>1</v>
      </c>
      <c r="T1490" s="1" t="s">
        <v>8818</v>
      </c>
    </row>
    <row r="1491" spans="1:20" x14ac:dyDescent="0.25">
      <c r="A1491" t="s">
        <v>8816</v>
      </c>
      <c r="C1491" t="s">
        <v>5773</v>
      </c>
      <c r="D1491" s="10">
        <v>51564</v>
      </c>
      <c r="F1491" s="10">
        <v>2022</v>
      </c>
      <c r="I1491" t="s">
        <v>5170</v>
      </c>
      <c r="J1491">
        <v>15</v>
      </c>
      <c r="M1491" t="s">
        <v>24</v>
      </c>
      <c r="N1491">
        <v>3</v>
      </c>
      <c r="T1491" s="1" t="s">
        <v>8819</v>
      </c>
    </row>
    <row r="1492" spans="1:20" x14ac:dyDescent="0.25">
      <c r="A1492" t="s">
        <v>8816</v>
      </c>
      <c r="C1492" t="s">
        <v>5773</v>
      </c>
      <c r="F1492" s="10">
        <v>2021</v>
      </c>
      <c r="I1492" t="s">
        <v>5170</v>
      </c>
      <c r="J1492">
        <v>2</v>
      </c>
      <c r="N1492">
        <v>2</v>
      </c>
      <c r="T1492" s="1" t="s">
        <v>8818</v>
      </c>
    </row>
    <row r="1493" spans="1:20" x14ac:dyDescent="0.25">
      <c r="A1493" t="s">
        <v>8816</v>
      </c>
      <c r="C1493" t="s">
        <v>5841</v>
      </c>
      <c r="D1493" s="10">
        <v>53233</v>
      </c>
      <c r="F1493" s="10">
        <v>2022</v>
      </c>
      <c r="I1493" t="s">
        <v>5170</v>
      </c>
      <c r="J1493">
        <v>7</v>
      </c>
      <c r="M1493" t="s">
        <v>24</v>
      </c>
      <c r="N1493">
        <v>1.4</v>
      </c>
      <c r="T1493" s="1" t="s">
        <v>8819</v>
      </c>
    </row>
    <row r="1494" spans="1:20" x14ac:dyDescent="0.25">
      <c r="A1494" t="s">
        <v>8816</v>
      </c>
      <c r="C1494" t="s">
        <v>5841</v>
      </c>
      <c r="F1494" s="10">
        <v>2021</v>
      </c>
      <c r="I1494" t="s">
        <v>5170</v>
      </c>
      <c r="J1494">
        <v>1.6</v>
      </c>
      <c r="N1494">
        <v>1.6</v>
      </c>
      <c r="T1494" s="1" t="s">
        <v>8818</v>
      </c>
    </row>
    <row r="1495" spans="1:20" x14ac:dyDescent="0.25">
      <c r="A1495" t="s">
        <v>8816</v>
      </c>
      <c r="C1495" t="s">
        <v>5830</v>
      </c>
      <c r="D1495" s="10">
        <v>53120</v>
      </c>
      <c r="F1495" s="10">
        <v>2022</v>
      </c>
      <c r="I1495" t="s">
        <v>5170</v>
      </c>
      <c r="J1495">
        <v>2</v>
      </c>
      <c r="M1495" t="s">
        <v>24</v>
      </c>
      <c r="N1495">
        <v>1.2</v>
      </c>
      <c r="T1495" s="1" t="s">
        <v>8819</v>
      </c>
    </row>
    <row r="1496" spans="1:20" x14ac:dyDescent="0.25">
      <c r="A1496" t="s">
        <v>8816</v>
      </c>
      <c r="C1496" t="s">
        <v>5890</v>
      </c>
      <c r="D1496" s="10">
        <v>53539</v>
      </c>
      <c r="F1496" s="10">
        <v>2022</v>
      </c>
      <c r="I1496" t="s">
        <v>5170</v>
      </c>
      <c r="J1496">
        <v>3</v>
      </c>
      <c r="M1496" t="s">
        <v>24</v>
      </c>
      <c r="N1496">
        <v>1.8</v>
      </c>
      <c r="T1496" s="1" t="s">
        <v>8819</v>
      </c>
    </row>
    <row r="1497" spans="1:20" x14ac:dyDescent="0.25">
      <c r="A1497" t="s">
        <v>8816</v>
      </c>
      <c r="C1497" t="s">
        <v>6178</v>
      </c>
      <c r="F1497" s="10">
        <v>2021</v>
      </c>
      <c r="I1497" t="s">
        <v>5170</v>
      </c>
      <c r="J1497">
        <v>1.5</v>
      </c>
      <c r="N1497">
        <v>1.5</v>
      </c>
      <c r="T1497" s="1" t="s">
        <v>8818</v>
      </c>
    </row>
    <row r="1498" spans="1:20" x14ac:dyDescent="0.25">
      <c r="A1498" t="s">
        <v>8816</v>
      </c>
      <c r="C1498" t="s">
        <v>5762</v>
      </c>
      <c r="D1498" s="10">
        <v>50611</v>
      </c>
      <c r="F1498" s="10">
        <v>2022</v>
      </c>
      <c r="I1498" t="s">
        <v>5170</v>
      </c>
      <c r="J1498">
        <v>3.8</v>
      </c>
      <c r="M1498" t="s">
        <v>24</v>
      </c>
      <c r="N1498">
        <v>2.2999999999999998</v>
      </c>
      <c r="T1498" s="1" t="s">
        <v>8819</v>
      </c>
    </row>
    <row r="1499" spans="1:20" x14ac:dyDescent="0.25">
      <c r="A1499" t="s">
        <v>8816</v>
      </c>
      <c r="C1499" t="s">
        <v>5762</v>
      </c>
      <c r="F1499" s="10">
        <v>2021</v>
      </c>
      <c r="I1499" t="s">
        <v>5170</v>
      </c>
      <c r="J1499">
        <v>0.8</v>
      </c>
      <c r="N1499">
        <v>0.8</v>
      </c>
      <c r="T1499" s="1" t="s">
        <v>8818</v>
      </c>
    </row>
    <row r="1500" spans="1:20" x14ac:dyDescent="0.25">
      <c r="A1500" t="s">
        <v>8816</v>
      </c>
      <c r="C1500" t="s">
        <v>5903</v>
      </c>
      <c r="D1500" s="10">
        <v>53640</v>
      </c>
      <c r="F1500" s="10">
        <v>2022</v>
      </c>
      <c r="I1500" t="s">
        <v>5170</v>
      </c>
      <c r="J1500">
        <v>3</v>
      </c>
      <c r="M1500" t="s">
        <v>24</v>
      </c>
      <c r="N1500">
        <v>1.8</v>
      </c>
      <c r="T1500" s="1" t="s">
        <v>8819</v>
      </c>
    </row>
    <row r="1501" spans="1:20" x14ac:dyDescent="0.25">
      <c r="A1501" t="s">
        <v>8816</v>
      </c>
      <c r="C1501" t="s">
        <v>6207</v>
      </c>
      <c r="F1501" s="10">
        <v>2021</v>
      </c>
      <c r="I1501" t="s">
        <v>5170</v>
      </c>
      <c r="J1501">
        <v>3</v>
      </c>
      <c r="N1501">
        <v>3</v>
      </c>
      <c r="T1501" s="1" t="s">
        <v>8818</v>
      </c>
    </row>
    <row r="1502" spans="1:20" x14ac:dyDescent="0.25">
      <c r="A1502" t="s">
        <v>8816</v>
      </c>
      <c r="C1502" t="s">
        <v>6187</v>
      </c>
      <c r="F1502" s="10">
        <v>2021</v>
      </c>
      <c r="I1502" t="s">
        <v>5170</v>
      </c>
      <c r="J1502">
        <v>0.6</v>
      </c>
      <c r="N1502">
        <v>0.6</v>
      </c>
      <c r="T1502" s="1" t="s">
        <v>8818</v>
      </c>
    </row>
    <row r="1503" spans="1:20" x14ac:dyDescent="0.25">
      <c r="A1503" t="s">
        <v>8816</v>
      </c>
      <c r="C1503" t="s">
        <v>6144</v>
      </c>
      <c r="F1503" s="10">
        <v>2021</v>
      </c>
      <c r="I1503" t="s">
        <v>5170</v>
      </c>
      <c r="J1503">
        <v>6</v>
      </c>
      <c r="N1503">
        <v>6</v>
      </c>
      <c r="T1503" s="1" t="s">
        <v>8818</v>
      </c>
    </row>
    <row r="1504" spans="1:20" x14ac:dyDescent="0.25">
      <c r="A1504" t="s">
        <v>8816</v>
      </c>
      <c r="C1504" t="s">
        <v>6162</v>
      </c>
      <c r="F1504" s="10">
        <v>2021</v>
      </c>
      <c r="I1504" t="s">
        <v>5170</v>
      </c>
      <c r="J1504">
        <v>3</v>
      </c>
      <c r="N1504">
        <v>3</v>
      </c>
      <c r="T1504" s="1" t="s">
        <v>8818</v>
      </c>
    </row>
    <row r="1505" spans="1:20" x14ac:dyDescent="0.25">
      <c r="A1505" t="s">
        <v>8816</v>
      </c>
      <c r="C1505" t="s">
        <v>5774</v>
      </c>
      <c r="D1505" s="10">
        <v>51586</v>
      </c>
      <c r="F1505" s="10">
        <v>2022</v>
      </c>
      <c r="I1505" t="s">
        <v>5170</v>
      </c>
      <c r="J1505">
        <v>1</v>
      </c>
      <c r="M1505" t="s">
        <v>24</v>
      </c>
      <c r="N1505">
        <v>0.6</v>
      </c>
      <c r="T1505" s="1" t="s">
        <v>8819</v>
      </c>
    </row>
    <row r="1506" spans="1:20" x14ac:dyDescent="0.25">
      <c r="A1506" t="s">
        <v>8816</v>
      </c>
      <c r="C1506" t="s">
        <v>5774</v>
      </c>
      <c r="D1506" s="10">
        <v>51586</v>
      </c>
      <c r="F1506" s="10">
        <v>2023</v>
      </c>
      <c r="I1506" t="s">
        <v>5119</v>
      </c>
      <c r="J1506">
        <v>2</v>
      </c>
      <c r="M1506" t="s">
        <v>24</v>
      </c>
      <c r="N1506">
        <v>1.2</v>
      </c>
      <c r="T1506" s="1" t="s">
        <v>8817</v>
      </c>
    </row>
    <row r="1507" spans="1:20" x14ac:dyDescent="0.25">
      <c r="A1507" t="s">
        <v>8816</v>
      </c>
      <c r="C1507" t="s">
        <v>6181</v>
      </c>
      <c r="F1507" s="10">
        <v>2021</v>
      </c>
      <c r="I1507" t="s">
        <v>5170</v>
      </c>
      <c r="J1507">
        <v>3</v>
      </c>
      <c r="N1507">
        <v>3</v>
      </c>
      <c r="T1507" s="1" t="s">
        <v>8818</v>
      </c>
    </row>
    <row r="1508" spans="1:20" x14ac:dyDescent="0.25">
      <c r="A1508" t="s">
        <v>8816</v>
      </c>
      <c r="C1508" t="s">
        <v>6169</v>
      </c>
      <c r="F1508" s="10">
        <v>2021</v>
      </c>
      <c r="I1508" t="s">
        <v>5170</v>
      </c>
      <c r="J1508">
        <v>3</v>
      </c>
      <c r="N1508">
        <v>3</v>
      </c>
      <c r="T1508" s="1" t="s">
        <v>8818</v>
      </c>
    </row>
    <row r="1509" spans="1:20" x14ac:dyDescent="0.25">
      <c r="A1509" t="s">
        <v>8816</v>
      </c>
      <c r="C1509" t="s">
        <v>6152</v>
      </c>
      <c r="F1509" s="10">
        <v>2021</v>
      </c>
      <c r="I1509" t="s">
        <v>5170</v>
      </c>
      <c r="J1509">
        <v>1.2</v>
      </c>
      <c r="N1509">
        <v>1.2</v>
      </c>
      <c r="T1509" s="1" t="s">
        <v>8818</v>
      </c>
    </row>
    <row r="1510" spans="1:20" x14ac:dyDescent="0.25">
      <c r="A1510" t="s">
        <v>8816</v>
      </c>
      <c r="C1510" t="s">
        <v>6215</v>
      </c>
      <c r="F1510" s="10">
        <v>2021</v>
      </c>
      <c r="I1510" t="s">
        <v>5170</v>
      </c>
      <c r="J1510">
        <v>1.8</v>
      </c>
      <c r="N1510">
        <v>1.8</v>
      </c>
      <c r="T1510" s="1" t="s">
        <v>8818</v>
      </c>
    </row>
    <row r="1511" spans="1:20" x14ac:dyDescent="0.25">
      <c r="A1511" t="s">
        <v>8816</v>
      </c>
      <c r="C1511" t="s">
        <v>5765</v>
      </c>
      <c r="D1511" s="10">
        <v>51155</v>
      </c>
      <c r="F1511" s="10">
        <v>2022</v>
      </c>
      <c r="I1511" t="s">
        <v>5170</v>
      </c>
      <c r="J1511">
        <v>2</v>
      </c>
      <c r="M1511" t="s">
        <v>24</v>
      </c>
      <c r="N1511">
        <v>1.2</v>
      </c>
      <c r="T1511" s="1" t="s">
        <v>8819</v>
      </c>
    </row>
    <row r="1512" spans="1:20" x14ac:dyDescent="0.25">
      <c r="A1512" t="s">
        <v>8816</v>
      </c>
      <c r="C1512" t="s">
        <v>5765</v>
      </c>
      <c r="D1512" s="10">
        <v>51155</v>
      </c>
      <c r="F1512" s="10">
        <v>2023</v>
      </c>
      <c r="I1512" t="s">
        <v>5119</v>
      </c>
      <c r="J1512">
        <v>2</v>
      </c>
      <c r="M1512" t="s">
        <v>24</v>
      </c>
      <c r="N1512">
        <v>1.2</v>
      </c>
      <c r="T1512" s="1" t="s">
        <v>8817</v>
      </c>
    </row>
    <row r="1513" spans="1:20" x14ac:dyDescent="0.25">
      <c r="A1513" t="s">
        <v>8816</v>
      </c>
      <c r="C1513" t="s">
        <v>5809</v>
      </c>
      <c r="D1513" s="10">
        <v>52833</v>
      </c>
      <c r="F1513" s="10">
        <v>2022</v>
      </c>
      <c r="I1513" t="s">
        <v>5170</v>
      </c>
      <c r="J1513">
        <v>10</v>
      </c>
      <c r="M1513" t="s">
        <v>24</v>
      </c>
      <c r="N1513">
        <v>6</v>
      </c>
      <c r="T1513" s="1" t="s">
        <v>8819</v>
      </c>
    </row>
    <row r="1514" spans="1:20" x14ac:dyDescent="0.25">
      <c r="A1514" t="s">
        <v>8816</v>
      </c>
      <c r="C1514" t="s">
        <v>6168</v>
      </c>
      <c r="F1514" s="10">
        <v>2021</v>
      </c>
      <c r="I1514" t="s">
        <v>5170</v>
      </c>
      <c r="J1514">
        <v>12</v>
      </c>
      <c r="N1514">
        <v>12</v>
      </c>
      <c r="T1514" s="1" t="s">
        <v>8818</v>
      </c>
    </row>
    <row r="1515" spans="1:20" x14ac:dyDescent="0.25">
      <c r="A1515" t="s">
        <v>8816</v>
      </c>
      <c r="C1515" t="s">
        <v>5784</v>
      </c>
      <c r="D1515" s="10">
        <v>52029</v>
      </c>
      <c r="F1515" s="10">
        <v>2022</v>
      </c>
      <c r="I1515" t="s">
        <v>5170</v>
      </c>
      <c r="J1515">
        <v>2.5</v>
      </c>
      <c r="M1515" t="s">
        <v>24</v>
      </c>
      <c r="N1515">
        <v>1.5</v>
      </c>
      <c r="T1515" s="1" t="s">
        <v>8819</v>
      </c>
    </row>
    <row r="1516" spans="1:20" x14ac:dyDescent="0.25">
      <c r="A1516" t="s">
        <v>8816</v>
      </c>
      <c r="C1516" t="s">
        <v>5784</v>
      </c>
      <c r="F1516" s="10">
        <v>2021</v>
      </c>
      <c r="I1516" t="s">
        <v>5170</v>
      </c>
      <c r="J1516">
        <v>1.5</v>
      </c>
      <c r="N1516">
        <v>1.5</v>
      </c>
      <c r="T1516" s="1" t="s">
        <v>8818</v>
      </c>
    </row>
    <row r="1517" spans="1:20" x14ac:dyDescent="0.25">
      <c r="A1517" t="s">
        <v>8816</v>
      </c>
      <c r="C1517" t="s">
        <v>5790</v>
      </c>
      <c r="D1517" s="10">
        <v>52397</v>
      </c>
      <c r="F1517" s="10">
        <v>2022</v>
      </c>
      <c r="I1517" t="s">
        <v>5170</v>
      </c>
      <c r="J1517">
        <v>20</v>
      </c>
      <c r="M1517" t="s">
        <v>24</v>
      </c>
      <c r="N1517">
        <v>12</v>
      </c>
      <c r="T1517" s="1" t="s">
        <v>8819</v>
      </c>
    </row>
    <row r="1518" spans="1:20" x14ac:dyDescent="0.25">
      <c r="A1518" t="s">
        <v>8816</v>
      </c>
      <c r="C1518" t="s">
        <v>6220</v>
      </c>
      <c r="F1518" s="10">
        <v>2021</v>
      </c>
      <c r="I1518" t="s">
        <v>5170</v>
      </c>
      <c r="J1518">
        <v>3</v>
      </c>
      <c r="N1518">
        <v>3</v>
      </c>
      <c r="T1518" s="1" t="s">
        <v>8818</v>
      </c>
    </row>
    <row r="1519" spans="1:20" x14ac:dyDescent="0.25">
      <c r="A1519" t="s">
        <v>8816</v>
      </c>
      <c r="C1519" t="s">
        <v>5849</v>
      </c>
      <c r="D1519" s="10">
        <v>53264</v>
      </c>
      <c r="F1519" s="10">
        <v>2022</v>
      </c>
      <c r="I1519" t="s">
        <v>5170</v>
      </c>
      <c r="J1519">
        <v>5</v>
      </c>
      <c r="M1519" t="s">
        <v>24</v>
      </c>
      <c r="N1519">
        <v>3</v>
      </c>
      <c r="T1519" s="1" t="s">
        <v>8819</v>
      </c>
    </row>
    <row r="1520" spans="1:20" x14ac:dyDescent="0.25">
      <c r="A1520" t="s">
        <v>8816</v>
      </c>
      <c r="C1520" t="s">
        <v>5352</v>
      </c>
      <c r="D1520" s="10">
        <v>54815</v>
      </c>
      <c r="F1520" s="10">
        <v>2023</v>
      </c>
      <c r="I1520" t="s">
        <v>5119</v>
      </c>
      <c r="J1520">
        <v>5</v>
      </c>
      <c r="M1520" t="s">
        <v>24</v>
      </c>
      <c r="N1520">
        <v>3.5</v>
      </c>
      <c r="T1520" s="1" t="s">
        <v>8817</v>
      </c>
    </row>
    <row r="1521" spans="1:20" x14ac:dyDescent="0.25">
      <c r="A1521" t="s">
        <v>8816</v>
      </c>
      <c r="C1521" t="s">
        <v>5348</v>
      </c>
      <c r="D1521" s="10">
        <v>54793</v>
      </c>
      <c r="F1521" s="10">
        <v>2023</v>
      </c>
      <c r="I1521" t="s">
        <v>5119</v>
      </c>
      <c r="J1521">
        <v>10</v>
      </c>
      <c r="M1521" t="s">
        <v>24</v>
      </c>
      <c r="N1521">
        <v>7</v>
      </c>
      <c r="T1521" s="1" t="s">
        <v>8817</v>
      </c>
    </row>
    <row r="1522" spans="1:20" x14ac:dyDescent="0.25">
      <c r="A1522" t="s">
        <v>8816</v>
      </c>
      <c r="C1522" t="s">
        <v>5338</v>
      </c>
      <c r="D1522" s="10">
        <v>54735</v>
      </c>
      <c r="F1522" s="10">
        <v>2023</v>
      </c>
      <c r="I1522" t="s">
        <v>5119</v>
      </c>
      <c r="J1522">
        <v>7</v>
      </c>
      <c r="M1522" t="s">
        <v>24</v>
      </c>
      <c r="N1522">
        <v>4.9000000000000004</v>
      </c>
      <c r="T1522" s="1" t="s">
        <v>8817</v>
      </c>
    </row>
    <row r="1523" spans="1:20" x14ac:dyDescent="0.25">
      <c r="A1523" t="s">
        <v>8816</v>
      </c>
      <c r="C1523" t="s">
        <v>5340</v>
      </c>
      <c r="D1523" s="10">
        <v>54736</v>
      </c>
      <c r="F1523" s="10">
        <v>2023</v>
      </c>
      <c r="I1523" t="s">
        <v>5119</v>
      </c>
      <c r="J1523">
        <v>7</v>
      </c>
      <c r="M1523" t="s">
        <v>24</v>
      </c>
      <c r="N1523">
        <v>4.9000000000000004</v>
      </c>
      <c r="T1523" s="1" t="s">
        <v>8817</v>
      </c>
    </row>
    <row r="1524" spans="1:20" x14ac:dyDescent="0.25">
      <c r="A1524" t="s">
        <v>8816</v>
      </c>
      <c r="C1524" t="s">
        <v>5229</v>
      </c>
      <c r="D1524" s="10">
        <v>53884</v>
      </c>
      <c r="F1524" s="10">
        <v>2023</v>
      </c>
      <c r="I1524" t="s">
        <v>5119</v>
      </c>
      <c r="J1524">
        <v>11.5</v>
      </c>
      <c r="M1524" t="s">
        <v>24</v>
      </c>
      <c r="N1524">
        <v>3.5</v>
      </c>
      <c r="T1524" s="1" t="s">
        <v>8817</v>
      </c>
    </row>
    <row r="1525" spans="1:20" x14ac:dyDescent="0.25">
      <c r="A1525" t="s">
        <v>8816</v>
      </c>
      <c r="C1525" t="s">
        <v>5229</v>
      </c>
      <c r="D1525" s="10">
        <v>53884</v>
      </c>
      <c r="F1525" s="10">
        <v>2022</v>
      </c>
      <c r="I1525" t="s">
        <v>5170</v>
      </c>
      <c r="J1525">
        <v>11.5</v>
      </c>
      <c r="M1525" t="s">
        <v>24</v>
      </c>
      <c r="N1525">
        <v>3.5</v>
      </c>
      <c r="T1525" s="1" t="s">
        <v>8819</v>
      </c>
    </row>
    <row r="1526" spans="1:20" x14ac:dyDescent="0.25">
      <c r="A1526" t="s">
        <v>8816</v>
      </c>
      <c r="C1526" t="s">
        <v>5198</v>
      </c>
      <c r="D1526" s="10">
        <v>53467</v>
      </c>
      <c r="F1526" s="10">
        <v>2023</v>
      </c>
      <c r="I1526" t="s">
        <v>5119</v>
      </c>
      <c r="J1526">
        <v>5</v>
      </c>
      <c r="M1526" t="s">
        <v>24</v>
      </c>
      <c r="N1526">
        <v>3.5</v>
      </c>
      <c r="T1526" s="1" t="s">
        <v>8817</v>
      </c>
    </row>
    <row r="1527" spans="1:20" x14ac:dyDescent="0.25">
      <c r="A1527" t="s">
        <v>8816</v>
      </c>
      <c r="C1527" t="s">
        <v>5913</v>
      </c>
      <c r="D1527" s="10">
        <v>53734</v>
      </c>
      <c r="F1527" s="10">
        <v>2022</v>
      </c>
      <c r="I1527" t="s">
        <v>5170</v>
      </c>
      <c r="J1527">
        <v>5</v>
      </c>
      <c r="M1527" t="s">
        <v>24</v>
      </c>
      <c r="N1527">
        <v>3.5</v>
      </c>
      <c r="T1527" s="1" t="s">
        <v>8819</v>
      </c>
    </row>
    <row r="1528" spans="1:20" x14ac:dyDescent="0.25">
      <c r="A1528" t="s">
        <v>8816</v>
      </c>
      <c r="C1528" t="s">
        <v>5900</v>
      </c>
      <c r="D1528" s="10">
        <v>53625</v>
      </c>
      <c r="F1528" s="10">
        <v>2022</v>
      </c>
      <c r="I1528" t="s">
        <v>5170</v>
      </c>
      <c r="J1528">
        <v>2</v>
      </c>
      <c r="M1528" t="s">
        <v>24</v>
      </c>
      <c r="N1528">
        <v>1.4</v>
      </c>
      <c r="T1528" s="1" t="s">
        <v>8819</v>
      </c>
    </row>
    <row r="1529" spans="1:20" x14ac:dyDescent="0.25">
      <c r="A1529" t="s">
        <v>8816</v>
      </c>
      <c r="C1529" t="s">
        <v>5847</v>
      </c>
      <c r="D1529" s="10">
        <v>53254</v>
      </c>
      <c r="F1529" s="10">
        <v>2022</v>
      </c>
      <c r="I1529" t="s">
        <v>5170</v>
      </c>
      <c r="J1529">
        <v>10</v>
      </c>
      <c r="M1529" t="s">
        <v>24</v>
      </c>
      <c r="N1529">
        <v>7</v>
      </c>
      <c r="T1529" s="1" t="s">
        <v>8819</v>
      </c>
    </row>
    <row r="1530" spans="1:20" x14ac:dyDescent="0.25">
      <c r="A1530" t="s">
        <v>8816</v>
      </c>
      <c r="C1530" t="s">
        <v>5847</v>
      </c>
      <c r="D1530" s="10">
        <v>53254</v>
      </c>
      <c r="F1530" s="10">
        <v>2023</v>
      </c>
      <c r="I1530" t="s">
        <v>5170</v>
      </c>
      <c r="J1530">
        <v>10</v>
      </c>
      <c r="M1530" t="s">
        <v>24</v>
      </c>
      <c r="N1530">
        <v>7</v>
      </c>
      <c r="T1530" s="1" t="s">
        <v>8817</v>
      </c>
    </row>
    <row r="1531" spans="1:20" x14ac:dyDescent="0.25">
      <c r="A1531" t="s">
        <v>8816</v>
      </c>
      <c r="C1531" t="s">
        <v>5896</v>
      </c>
      <c r="D1531" s="10">
        <v>53597</v>
      </c>
      <c r="F1531" s="10">
        <v>2022</v>
      </c>
      <c r="I1531" t="s">
        <v>5170</v>
      </c>
      <c r="J1531">
        <v>2</v>
      </c>
      <c r="M1531" t="s">
        <v>24</v>
      </c>
      <c r="N1531">
        <v>1.4</v>
      </c>
      <c r="T1531" s="1" t="s">
        <v>8819</v>
      </c>
    </row>
    <row r="1532" spans="1:20" x14ac:dyDescent="0.25">
      <c r="A1532" t="s">
        <v>8816</v>
      </c>
      <c r="C1532" t="s">
        <v>5898</v>
      </c>
      <c r="D1532" s="10">
        <v>53614</v>
      </c>
      <c r="F1532" s="10">
        <v>2022</v>
      </c>
      <c r="I1532" t="s">
        <v>5170</v>
      </c>
      <c r="J1532">
        <v>4</v>
      </c>
      <c r="M1532" t="s">
        <v>24</v>
      </c>
      <c r="N1532">
        <v>2.8</v>
      </c>
      <c r="T1532" s="1" t="s">
        <v>8819</v>
      </c>
    </row>
    <row r="1533" spans="1:20" x14ac:dyDescent="0.25">
      <c r="A1533" t="s">
        <v>8816</v>
      </c>
      <c r="C1533" t="s">
        <v>5909</v>
      </c>
      <c r="D1533" s="10">
        <v>53676</v>
      </c>
      <c r="F1533" s="10">
        <v>2022</v>
      </c>
      <c r="I1533" t="s">
        <v>5170</v>
      </c>
      <c r="J1533">
        <v>5</v>
      </c>
      <c r="M1533" t="s">
        <v>24</v>
      </c>
      <c r="N1533">
        <v>3.5</v>
      </c>
      <c r="T1533" s="1" t="s">
        <v>8819</v>
      </c>
    </row>
    <row r="1534" spans="1:20" x14ac:dyDescent="0.25">
      <c r="A1534" t="s">
        <v>8816</v>
      </c>
      <c r="C1534" t="s">
        <v>5928</v>
      </c>
      <c r="D1534" s="10">
        <v>53961</v>
      </c>
      <c r="F1534" s="10">
        <v>2022</v>
      </c>
      <c r="I1534" t="s">
        <v>5170</v>
      </c>
      <c r="J1534">
        <v>20</v>
      </c>
      <c r="M1534" t="s">
        <v>24</v>
      </c>
      <c r="N1534">
        <v>2</v>
      </c>
      <c r="T1534" s="1" t="s">
        <v>8819</v>
      </c>
    </row>
    <row r="1535" spans="1:20" x14ac:dyDescent="0.25">
      <c r="A1535" t="s">
        <v>8816</v>
      </c>
      <c r="C1535" t="s">
        <v>5928</v>
      </c>
      <c r="D1535" s="10">
        <v>53961</v>
      </c>
      <c r="F1535" s="10">
        <v>2023</v>
      </c>
      <c r="I1535" t="s">
        <v>5119</v>
      </c>
      <c r="J1535">
        <v>20</v>
      </c>
      <c r="M1535" t="s">
        <v>24</v>
      </c>
      <c r="N1535">
        <v>2</v>
      </c>
      <c r="T1535" s="1" t="s">
        <v>8817</v>
      </c>
    </row>
    <row r="1536" spans="1:20" x14ac:dyDescent="0.25">
      <c r="A1536" t="s">
        <v>8816</v>
      </c>
      <c r="C1536" t="s">
        <v>5771</v>
      </c>
      <c r="D1536" s="10">
        <v>51409</v>
      </c>
      <c r="F1536" s="10">
        <v>2022</v>
      </c>
      <c r="I1536" t="s">
        <v>5170</v>
      </c>
      <c r="J1536">
        <v>25</v>
      </c>
      <c r="M1536" t="s">
        <v>24</v>
      </c>
      <c r="N1536">
        <v>15</v>
      </c>
      <c r="T1536" s="1" t="s">
        <v>8819</v>
      </c>
    </row>
    <row r="1537" spans="1:20" x14ac:dyDescent="0.25">
      <c r="A1537" t="s">
        <v>8816</v>
      </c>
      <c r="C1537" t="s">
        <v>5771</v>
      </c>
      <c r="D1537" s="10">
        <v>51409</v>
      </c>
      <c r="F1537" s="10">
        <v>2023</v>
      </c>
      <c r="I1537" t="s">
        <v>5119</v>
      </c>
      <c r="J1537">
        <v>25</v>
      </c>
      <c r="M1537" t="s">
        <v>24</v>
      </c>
      <c r="N1537">
        <v>15</v>
      </c>
      <c r="T1537" s="1" t="s">
        <v>8817</v>
      </c>
    </row>
    <row r="1538" spans="1:20" x14ac:dyDescent="0.25">
      <c r="A1538" t="s">
        <v>8816</v>
      </c>
      <c r="C1538" t="s">
        <v>5788</v>
      </c>
      <c r="D1538" s="10">
        <v>52240</v>
      </c>
      <c r="F1538" s="10">
        <v>2022</v>
      </c>
      <c r="I1538" t="s">
        <v>5170</v>
      </c>
      <c r="J1538">
        <v>50</v>
      </c>
      <c r="M1538" t="s">
        <v>24</v>
      </c>
      <c r="N1538">
        <v>15</v>
      </c>
      <c r="T1538" s="1" t="s">
        <v>8819</v>
      </c>
    </row>
    <row r="1539" spans="1:20" x14ac:dyDescent="0.25">
      <c r="A1539" t="s">
        <v>8816</v>
      </c>
      <c r="C1539" t="s">
        <v>5306</v>
      </c>
      <c r="D1539" s="10">
        <v>54506</v>
      </c>
      <c r="F1539" s="10">
        <v>2023</v>
      </c>
      <c r="I1539" t="s">
        <v>5119</v>
      </c>
      <c r="J1539">
        <v>10</v>
      </c>
      <c r="M1539" t="s">
        <v>24</v>
      </c>
      <c r="N1539">
        <v>3</v>
      </c>
      <c r="T1539" s="1" t="s">
        <v>8817</v>
      </c>
    </row>
    <row r="1540" spans="1:20" x14ac:dyDescent="0.25">
      <c r="A1540" t="s">
        <v>8816</v>
      </c>
      <c r="C1540" t="s">
        <v>6184</v>
      </c>
      <c r="F1540" s="10">
        <v>2021</v>
      </c>
      <c r="I1540" t="s">
        <v>5170</v>
      </c>
      <c r="J1540">
        <v>2.4</v>
      </c>
      <c r="N1540">
        <v>2.4</v>
      </c>
      <c r="T1540" s="1" t="s">
        <v>8818</v>
      </c>
    </row>
    <row r="1541" spans="1:20" x14ac:dyDescent="0.25">
      <c r="A1541" t="s">
        <v>8816</v>
      </c>
      <c r="C1541" t="s">
        <v>5366</v>
      </c>
      <c r="D1541" s="10">
        <v>55039</v>
      </c>
      <c r="F1541" s="10">
        <v>2023</v>
      </c>
      <c r="I1541" t="s">
        <v>5119</v>
      </c>
      <c r="J1541">
        <v>0.9</v>
      </c>
      <c r="M1541" t="s">
        <v>24</v>
      </c>
      <c r="N1541">
        <v>0.7</v>
      </c>
      <c r="T1541" s="1" t="s">
        <v>8817</v>
      </c>
    </row>
    <row r="1542" spans="1:20" x14ac:dyDescent="0.25">
      <c r="A1542" t="s">
        <v>8816</v>
      </c>
      <c r="C1542" t="s">
        <v>5237</v>
      </c>
      <c r="D1542" s="10">
        <v>53996</v>
      </c>
      <c r="F1542" s="10">
        <v>2023</v>
      </c>
      <c r="I1542" t="s">
        <v>5119</v>
      </c>
      <c r="J1542">
        <v>50</v>
      </c>
      <c r="M1542" t="s">
        <v>24</v>
      </c>
      <c r="N1542">
        <v>5</v>
      </c>
      <c r="T1542" s="1" t="s">
        <v>8817</v>
      </c>
    </row>
    <row r="1543" spans="1:20" x14ac:dyDescent="0.25">
      <c r="A1543" t="s">
        <v>8816</v>
      </c>
      <c r="C1543" t="s">
        <v>5905</v>
      </c>
      <c r="D1543" s="10">
        <v>53642</v>
      </c>
      <c r="F1543" s="10">
        <v>2022</v>
      </c>
      <c r="I1543" t="s">
        <v>5170</v>
      </c>
      <c r="J1543">
        <v>2</v>
      </c>
      <c r="M1543" t="s">
        <v>24</v>
      </c>
      <c r="N1543">
        <v>1.4</v>
      </c>
      <c r="T1543" s="1" t="s">
        <v>8819</v>
      </c>
    </row>
    <row r="1544" spans="1:20" x14ac:dyDescent="0.25">
      <c r="A1544" t="s">
        <v>8816</v>
      </c>
      <c r="C1544" t="s">
        <v>5344</v>
      </c>
      <c r="D1544" s="10">
        <v>54786</v>
      </c>
      <c r="F1544" s="10">
        <v>2023</v>
      </c>
      <c r="I1544" t="s">
        <v>5119</v>
      </c>
      <c r="J1544">
        <v>1.9</v>
      </c>
      <c r="M1544" t="s">
        <v>24</v>
      </c>
      <c r="N1544">
        <v>1.3</v>
      </c>
      <c r="T1544" s="1" t="s">
        <v>8817</v>
      </c>
    </row>
    <row r="1545" spans="1:20" x14ac:dyDescent="0.25">
      <c r="A1545" t="s">
        <v>8816</v>
      </c>
      <c r="C1545" t="s">
        <v>5942</v>
      </c>
      <c r="D1545" s="10">
        <v>52568</v>
      </c>
      <c r="F1545" s="10">
        <v>2022</v>
      </c>
      <c r="I1545" t="s">
        <v>4952</v>
      </c>
      <c r="J1545">
        <v>54</v>
      </c>
      <c r="M1545" t="s">
        <v>24</v>
      </c>
      <c r="N1545">
        <v>41</v>
      </c>
      <c r="T1545" s="1" t="s">
        <v>8819</v>
      </c>
    </row>
    <row r="1546" spans="1:20" x14ac:dyDescent="0.25">
      <c r="A1546" t="s">
        <v>8816</v>
      </c>
      <c r="C1546" t="s">
        <v>5942</v>
      </c>
      <c r="F1546" s="10">
        <v>2021</v>
      </c>
      <c r="I1546" t="s">
        <v>6037</v>
      </c>
      <c r="J1546">
        <v>113.4</v>
      </c>
      <c r="N1546">
        <v>113.4</v>
      </c>
      <c r="T1546" s="1" t="s">
        <v>8818</v>
      </c>
    </row>
    <row r="1547" spans="1:20" x14ac:dyDescent="0.25">
      <c r="A1547" t="s">
        <v>8816</v>
      </c>
      <c r="C1547" t="s">
        <v>5380</v>
      </c>
      <c r="D1547" s="10">
        <v>54002</v>
      </c>
      <c r="F1547" s="10">
        <v>2023</v>
      </c>
      <c r="I1547" t="s">
        <v>4928</v>
      </c>
      <c r="J1547">
        <v>62.8</v>
      </c>
      <c r="M1547" t="s">
        <v>24</v>
      </c>
      <c r="N1547">
        <v>62.8</v>
      </c>
      <c r="T1547" s="1" t="s">
        <v>8817</v>
      </c>
    </row>
    <row r="1548" spans="1:20" x14ac:dyDescent="0.25">
      <c r="A1548" t="s">
        <v>8816</v>
      </c>
      <c r="C1548" t="s">
        <v>5342</v>
      </c>
      <c r="D1548" s="10">
        <v>54768</v>
      </c>
      <c r="F1548" s="10">
        <v>2023</v>
      </c>
      <c r="I1548" t="s">
        <v>5119</v>
      </c>
      <c r="J1548">
        <v>20</v>
      </c>
      <c r="M1548" t="s">
        <v>24</v>
      </c>
      <c r="N1548">
        <v>4</v>
      </c>
      <c r="T1548" s="1" t="s">
        <v>8817</v>
      </c>
    </row>
    <row r="1549" spans="1:20" x14ac:dyDescent="0.25">
      <c r="A1549" t="s">
        <v>8816</v>
      </c>
      <c r="C1549" t="s">
        <v>5770</v>
      </c>
      <c r="D1549" s="10">
        <v>51349</v>
      </c>
      <c r="F1549" s="10">
        <v>2022</v>
      </c>
      <c r="I1549" t="s">
        <v>5170</v>
      </c>
      <c r="J1549">
        <v>68</v>
      </c>
      <c r="M1549" t="s">
        <v>24</v>
      </c>
      <c r="N1549">
        <v>6.8</v>
      </c>
      <c r="T1549" s="1" t="s">
        <v>8819</v>
      </c>
    </row>
    <row r="1550" spans="1:20" x14ac:dyDescent="0.25">
      <c r="A1550" t="s">
        <v>8816</v>
      </c>
      <c r="C1550" t="s">
        <v>5268</v>
      </c>
      <c r="D1550" s="10">
        <v>54274</v>
      </c>
      <c r="F1550" s="10">
        <v>2023</v>
      </c>
      <c r="I1550" t="s">
        <v>5119</v>
      </c>
      <c r="J1550">
        <v>34.4</v>
      </c>
      <c r="M1550" t="s">
        <v>24</v>
      </c>
      <c r="N1550">
        <v>6.9</v>
      </c>
      <c r="T1550" s="1" t="s">
        <v>8817</v>
      </c>
    </row>
    <row r="1551" spans="1:20" x14ac:dyDescent="0.25">
      <c r="A1551" t="s">
        <v>8816</v>
      </c>
      <c r="C1551" t="s">
        <v>6150</v>
      </c>
      <c r="F1551" s="10">
        <v>2021</v>
      </c>
      <c r="I1551" t="s">
        <v>5170</v>
      </c>
      <c r="J1551">
        <v>22.3</v>
      </c>
      <c r="N1551">
        <v>22.3</v>
      </c>
      <c r="T1551" s="1" t="s">
        <v>8818</v>
      </c>
    </row>
    <row r="1552" spans="1:20" x14ac:dyDescent="0.25">
      <c r="A1552" t="s">
        <v>8816</v>
      </c>
      <c r="C1552" t="s">
        <v>6167</v>
      </c>
      <c r="F1552" s="10">
        <v>2021</v>
      </c>
      <c r="I1552" t="s">
        <v>5170</v>
      </c>
      <c r="J1552">
        <v>1.3</v>
      </c>
      <c r="N1552">
        <v>1.3</v>
      </c>
      <c r="T1552" s="1" t="s">
        <v>8818</v>
      </c>
    </row>
    <row r="1553" spans="1:20" x14ac:dyDescent="0.25">
      <c r="A1553" t="s">
        <v>8816</v>
      </c>
      <c r="C1553" t="s">
        <v>5798</v>
      </c>
      <c r="D1553" s="10">
        <v>52509</v>
      </c>
      <c r="F1553" s="10">
        <v>2022</v>
      </c>
      <c r="I1553" t="s">
        <v>5170</v>
      </c>
      <c r="J1553">
        <v>19.100000000000001</v>
      </c>
      <c r="M1553" t="s">
        <v>72</v>
      </c>
      <c r="N1553">
        <v>19.100000000000001</v>
      </c>
      <c r="T1553" s="1" t="s">
        <v>8819</v>
      </c>
    </row>
    <row r="1554" spans="1:20" x14ac:dyDescent="0.25">
      <c r="A1554" t="s">
        <v>8816</v>
      </c>
      <c r="C1554" t="s">
        <v>5798</v>
      </c>
      <c r="F1554" s="10">
        <v>2021</v>
      </c>
      <c r="I1554" t="s">
        <v>5170</v>
      </c>
      <c r="J1554">
        <v>9.4</v>
      </c>
      <c r="N1554">
        <v>9.4</v>
      </c>
      <c r="T1554" s="1" t="s">
        <v>8818</v>
      </c>
    </row>
    <row r="1555" spans="1:20" x14ac:dyDescent="0.25">
      <c r="A1555" t="s">
        <v>8816</v>
      </c>
      <c r="C1555" t="s">
        <v>5855</v>
      </c>
      <c r="D1555" s="10">
        <v>53370</v>
      </c>
      <c r="F1555" s="10">
        <v>2022</v>
      </c>
      <c r="I1555" t="s">
        <v>5170</v>
      </c>
      <c r="J1555">
        <v>7.5</v>
      </c>
      <c r="M1555" t="s">
        <v>72</v>
      </c>
      <c r="N1555">
        <v>7.5</v>
      </c>
      <c r="T1555" s="1" t="s">
        <v>8819</v>
      </c>
    </row>
    <row r="1556" spans="1:20" x14ac:dyDescent="0.25">
      <c r="A1556" t="s">
        <v>8816</v>
      </c>
      <c r="C1556" t="s">
        <v>5855</v>
      </c>
      <c r="D1556" s="10">
        <v>53370</v>
      </c>
      <c r="F1556" s="10">
        <v>2023</v>
      </c>
      <c r="I1556" t="s">
        <v>5119</v>
      </c>
      <c r="J1556">
        <v>11.3</v>
      </c>
      <c r="M1556" t="s">
        <v>72</v>
      </c>
      <c r="N1556">
        <v>11.3</v>
      </c>
      <c r="T1556" s="1" t="s">
        <v>8817</v>
      </c>
    </row>
    <row r="1557" spans="1:20" x14ac:dyDescent="0.25">
      <c r="A1557" t="s">
        <v>8816</v>
      </c>
      <c r="C1557" t="s">
        <v>5803</v>
      </c>
      <c r="D1557" s="10">
        <v>52783</v>
      </c>
      <c r="F1557" s="10">
        <v>2022</v>
      </c>
      <c r="I1557" t="s">
        <v>5170</v>
      </c>
      <c r="J1557">
        <v>11.7</v>
      </c>
      <c r="M1557" t="s">
        <v>72</v>
      </c>
      <c r="N1557">
        <v>11.7</v>
      </c>
      <c r="T1557" s="1" t="s">
        <v>8819</v>
      </c>
    </row>
    <row r="1558" spans="1:20" x14ac:dyDescent="0.25">
      <c r="A1558" t="s">
        <v>8816</v>
      </c>
      <c r="C1558" t="s">
        <v>5803</v>
      </c>
      <c r="D1558" s="10">
        <v>52783</v>
      </c>
      <c r="F1558" s="10">
        <v>2023</v>
      </c>
      <c r="I1558" t="s">
        <v>5119</v>
      </c>
      <c r="J1558">
        <v>11.3</v>
      </c>
      <c r="M1558" t="s">
        <v>72</v>
      </c>
      <c r="N1558">
        <v>11.3</v>
      </c>
      <c r="T1558" s="1" t="s">
        <v>8817</v>
      </c>
    </row>
    <row r="1559" spans="1:20" x14ac:dyDescent="0.25">
      <c r="A1559" t="s">
        <v>8816</v>
      </c>
      <c r="C1559" t="s">
        <v>6198</v>
      </c>
      <c r="F1559" s="10">
        <v>2021</v>
      </c>
      <c r="I1559" t="s">
        <v>5170</v>
      </c>
      <c r="J1559">
        <v>23.8</v>
      </c>
      <c r="N1559">
        <v>23.8</v>
      </c>
      <c r="T1559" s="1" t="s">
        <v>8818</v>
      </c>
    </row>
    <row r="1560" spans="1:20" x14ac:dyDescent="0.25">
      <c r="A1560" t="s">
        <v>8816</v>
      </c>
      <c r="C1560" t="s">
        <v>6191</v>
      </c>
      <c r="F1560" s="10">
        <v>2021</v>
      </c>
      <c r="I1560" t="s">
        <v>5170</v>
      </c>
      <c r="J1560">
        <v>18.8</v>
      </c>
      <c r="N1560">
        <v>18.8</v>
      </c>
      <c r="T1560" s="1" t="s">
        <v>8818</v>
      </c>
    </row>
    <row r="1561" spans="1:20" x14ac:dyDescent="0.25">
      <c r="A1561" t="s">
        <v>8816</v>
      </c>
      <c r="C1561" t="s">
        <v>5802</v>
      </c>
      <c r="D1561" s="10">
        <v>52774</v>
      </c>
      <c r="F1561" s="10">
        <v>2022</v>
      </c>
      <c r="I1561" t="s">
        <v>5170</v>
      </c>
      <c r="J1561">
        <v>14.3</v>
      </c>
      <c r="M1561" t="s">
        <v>72</v>
      </c>
      <c r="N1561">
        <v>14.3</v>
      </c>
      <c r="T1561" s="1" t="s">
        <v>8819</v>
      </c>
    </row>
    <row r="1562" spans="1:20" x14ac:dyDescent="0.25">
      <c r="A1562" t="s">
        <v>8816</v>
      </c>
      <c r="C1562" t="s">
        <v>5778</v>
      </c>
      <c r="D1562" s="10">
        <v>51674</v>
      </c>
      <c r="F1562" s="10">
        <v>2022</v>
      </c>
      <c r="I1562" t="s">
        <v>5170</v>
      </c>
      <c r="J1562">
        <v>0.7</v>
      </c>
      <c r="M1562" t="s">
        <v>72</v>
      </c>
      <c r="N1562">
        <v>0.7</v>
      </c>
      <c r="T1562" s="1" t="s">
        <v>8819</v>
      </c>
    </row>
    <row r="1563" spans="1:20" x14ac:dyDescent="0.25">
      <c r="A1563" t="s">
        <v>8816</v>
      </c>
      <c r="C1563" t="s">
        <v>5778</v>
      </c>
      <c r="F1563" s="10">
        <v>2021</v>
      </c>
      <c r="I1563" t="s">
        <v>5170</v>
      </c>
      <c r="J1563">
        <v>0.7</v>
      </c>
      <c r="N1563">
        <v>0.7</v>
      </c>
      <c r="T1563" s="1" t="s">
        <v>8818</v>
      </c>
    </row>
    <row r="1564" spans="1:20" x14ac:dyDescent="0.25">
      <c r="A1564" t="s">
        <v>8816</v>
      </c>
      <c r="C1564" t="s">
        <v>5868</v>
      </c>
      <c r="D1564" s="10">
        <v>53454</v>
      </c>
      <c r="F1564" s="10">
        <v>2022</v>
      </c>
      <c r="I1564" t="s">
        <v>5170</v>
      </c>
      <c r="J1564">
        <v>1.1000000000000001</v>
      </c>
      <c r="M1564" t="s">
        <v>72</v>
      </c>
      <c r="N1564">
        <v>1.1000000000000001</v>
      </c>
      <c r="T1564" s="1" t="s">
        <v>8819</v>
      </c>
    </row>
    <row r="1565" spans="1:20" x14ac:dyDescent="0.25">
      <c r="A1565" t="s">
        <v>8816</v>
      </c>
      <c r="C1565" t="s">
        <v>5868</v>
      </c>
      <c r="D1565" s="10">
        <v>53454</v>
      </c>
      <c r="F1565" s="10">
        <v>2023</v>
      </c>
      <c r="I1565" t="s">
        <v>5119</v>
      </c>
      <c r="J1565">
        <v>1</v>
      </c>
      <c r="M1565" t="s">
        <v>72</v>
      </c>
      <c r="N1565">
        <v>1</v>
      </c>
      <c r="T1565" s="1" t="s">
        <v>8817</v>
      </c>
    </row>
    <row r="1566" spans="1:20" x14ac:dyDescent="0.25">
      <c r="A1566" t="s">
        <v>8816</v>
      </c>
      <c r="C1566" t="s">
        <v>5310</v>
      </c>
      <c r="D1566" s="10">
        <v>54529</v>
      </c>
      <c r="F1566" s="10">
        <v>2023</v>
      </c>
      <c r="I1566" t="s">
        <v>5119</v>
      </c>
      <c r="J1566">
        <v>1.4</v>
      </c>
      <c r="M1566" t="s">
        <v>72</v>
      </c>
      <c r="N1566">
        <v>1.4</v>
      </c>
      <c r="T1566" s="1" t="s">
        <v>8817</v>
      </c>
    </row>
    <row r="1567" spans="1:20" x14ac:dyDescent="0.25">
      <c r="A1567" t="s">
        <v>8816</v>
      </c>
      <c r="C1567" t="s">
        <v>6165</v>
      </c>
      <c r="F1567" s="10">
        <v>2021</v>
      </c>
      <c r="I1567" t="s">
        <v>5170</v>
      </c>
      <c r="J1567">
        <v>18.8</v>
      </c>
      <c r="N1567">
        <v>18.8</v>
      </c>
      <c r="T1567" s="1" t="s">
        <v>8818</v>
      </c>
    </row>
    <row r="1568" spans="1:20" x14ac:dyDescent="0.25">
      <c r="A1568" t="s">
        <v>8816</v>
      </c>
      <c r="C1568" t="s">
        <v>6201</v>
      </c>
      <c r="F1568" s="10">
        <v>2021</v>
      </c>
      <c r="I1568" t="s">
        <v>5170</v>
      </c>
      <c r="J1568">
        <v>3.8</v>
      </c>
      <c r="N1568">
        <v>3.8</v>
      </c>
      <c r="T1568" s="1" t="s">
        <v>8818</v>
      </c>
    </row>
    <row r="1569" spans="1:20" x14ac:dyDescent="0.25">
      <c r="A1569" t="s">
        <v>8816</v>
      </c>
      <c r="C1569" t="s">
        <v>6174</v>
      </c>
      <c r="F1569" s="10">
        <v>2021</v>
      </c>
      <c r="I1569" t="s">
        <v>5170</v>
      </c>
      <c r="J1569">
        <v>3.3</v>
      </c>
      <c r="N1569">
        <v>3.3</v>
      </c>
      <c r="T1569" s="1" t="s">
        <v>8818</v>
      </c>
    </row>
    <row r="1570" spans="1:20" x14ac:dyDescent="0.25">
      <c r="A1570" t="s">
        <v>8816</v>
      </c>
      <c r="C1570" t="s">
        <v>6173</v>
      </c>
      <c r="F1570" s="10">
        <v>2021</v>
      </c>
      <c r="I1570" t="s">
        <v>5170</v>
      </c>
      <c r="J1570">
        <v>2.7</v>
      </c>
      <c r="N1570">
        <v>2.7</v>
      </c>
      <c r="T1570" s="1" t="s">
        <v>8818</v>
      </c>
    </row>
    <row r="1571" spans="1:20" x14ac:dyDescent="0.25">
      <c r="A1571" t="s">
        <v>8816</v>
      </c>
      <c r="C1571" t="s">
        <v>5178</v>
      </c>
      <c r="D1571" s="10">
        <v>53385</v>
      </c>
      <c r="F1571" s="10">
        <v>2023</v>
      </c>
      <c r="I1571" t="s">
        <v>5119</v>
      </c>
      <c r="J1571">
        <v>1.4</v>
      </c>
      <c r="M1571" t="s">
        <v>72</v>
      </c>
      <c r="N1571">
        <v>1.4</v>
      </c>
      <c r="T1571" s="1" t="s">
        <v>8817</v>
      </c>
    </row>
    <row r="1572" spans="1:20" x14ac:dyDescent="0.25">
      <c r="A1572" t="s">
        <v>8816</v>
      </c>
      <c r="C1572" t="s">
        <v>6172</v>
      </c>
      <c r="F1572" s="10">
        <v>2021</v>
      </c>
      <c r="I1572" t="s">
        <v>5170</v>
      </c>
      <c r="J1572">
        <v>2.7</v>
      </c>
      <c r="N1572">
        <v>2.7</v>
      </c>
      <c r="T1572" s="1" t="s">
        <v>8818</v>
      </c>
    </row>
    <row r="1573" spans="1:20" x14ac:dyDescent="0.25">
      <c r="A1573" t="s">
        <v>8816</v>
      </c>
      <c r="C1573" t="s">
        <v>6172</v>
      </c>
      <c r="D1573" s="10">
        <v>52440</v>
      </c>
      <c r="F1573" s="10">
        <v>2023</v>
      </c>
      <c r="I1573" t="s">
        <v>5119</v>
      </c>
      <c r="J1573">
        <v>1.4</v>
      </c>
      <c r="M1573" t="s">
        <v>72</v>
      </c>
      <c r="N1573">
        <v>1.4</v>
      </c>
      <c r="T1573" s="1" t="s">
        <v>8817</v>
      </c>
    </row>
    <row r="1574" spans="1:20" x14ac:dyDescent="0.25">
      <c r="A1574" t="s">
        <v>8816</v>
      </c>
      <c r="C1574" t="s">
        <v>5836</v>
      </c>
      <c r="D1574" s="10">
        <v>53190</v>
      </c>
      <c r="F1574" s="10">
        <v>2022</v>
      </c>
      <c r="I1574" t="s">
        <v>5170</v>
      </c>
      <c r="J1574">
        <v>8.9</v>
      </c>
      <c r="M1574" t="s">
        <v>72</v>
      </c>
      <c r="N1574">
        <v>8.9</v>
      </c>
      <c r="T1574" s="1" t="s">
        <v>8819</v>
      </c>
    </row>
    <row r="1575" spans="1:20" x14ac:dyDescent="0.25">
      <c r="A1575" t="s">
        <v>8816</v>
      </c>
      <c r="C1575" t="s">
        <v>5838</v>
      </c>
      <c r="D1575" s="10">
        <v>53223</v>
      </c>
      <c r="F1575" s="10">
        <v>2022</v>
      </c>
      <c r="I1575" t="s">
        <v>5170</v>
      </c>
      <c r="J1575">
        <v>7</v>
      </c>
      <c r="M1575" t="s">
        <v>72</v>
      </c>
      <c r="N1575">
        <v>7</v>
      </c>
      <c r="T1575" s="1" t="s">
        <v>8819</v>
      </c>
    </row>
    <row r="1576" spans="1:20" x14ac:dyDescent="0.25">
      <c r="A1576" t="s">
        <v>8816</v>
      </c>
      <c r="C1576" t="s">
        <v>5767</v>
      </c>
      <c r="D1576" s="10">
        <v>51328</v>
      </c>
      <c r="F1576" s="10">
        <v>2022</v>
      </c>
      <c r="I1576" t="s">
        <v>5170</v>
      </c>
      <c r="J1576">
        <v>1.4</v>
      </c>
      <c r="M1576" t="s">
        <v>72</v>
      </c>
      <c r="N1576">
        <v>1.4</v>
      </c>
      <c r="T1576" s="1" t="s">
        <v>8819</v>
      </c>
    </row>
    <row r="1577" spans="1:20" x14ac:dyDescent="0.25">
      <c r="A1577" t="s">
        <v>8816</v>
      </c>
      <c r="C1577" t="s">
        <v>5764</v>
      </c>
      <c r="D1577" s="10">
        <v>50648</v>
      </c>
      <c r="F1577" s="10">
        <v>2022</v>
      </c>
      <c r="I1577" t="s">
        <v>5170</v>
      </c>
      <c r="J1577">
        <v>2.2999999999999998</v>
      </c>
      <c r="M1577" t="s">
        <v>72</v>
      </c>
      <c r="N1577">
        <v>2.2999999999999998</v>
      </c>
      <c r="T1577" s="1" t="s">
        <v>8819</v>
      </c>
    </row>
    <row r="1578" spans="1:20" x14ac:dyDescent="0.25">
      <c r="A1578" t="s">
        <v>8816</v>
      </c>
      <c r="C1578" t="s">
        <v>5901</v>
      </c>
      <c r="D1578" s="10">
        <v>53635</v>
      </c>
      <c r="F1578" s="10">
        <v>2022</v>
      </c>
      <c r="I1578" t="s">
        <v>5170</v>
      </c>
      <c r="J1578">
        <v>21.1</v>
      </c>
      <c r="M1578" t="s">
        <v>72</v>
      </c>
      <c r="N1578">
        <v>21.1</v>
      </c>
      <c r="T1578" s="1" t="s">
        <v>8819</v>
      </c>
    </row>
    <row r="1579" spans="1:20" x14ac:dyDescent="0.25">
      <c r="A1579" t="s">
        <v>8816</v>
      </c>
      <c r="C1579" t="s">
        <v>5901</v>
      </c>
      <c r="D1579" s="10">
        <v>53635</v>
      </c>
      <c r="F1579" s="10">
        <v>2023</v>
      </c>
      <c r="I1579" t="s">
        <v>5119</v>
      </c>
      <c r="J1579">
        <v>20.3</v>
      </c>
      <c r="M1579" t="s">
        <v>72</v>
      </c>
      <c r="N1579">
        <v>20.3</v>
      </c>
      <c r="T1579" s="1" t="s">
        <v>8817</v>
      </c>
    </row>
    <row r="1580" spans="1:20" x14ac:dyDescent="0.25">
      <c r="A1580" t="s">
        <v>8816</v>
      </c>
      <c r="C1580" t="s">
        <v>5867</v>
      </c>
      <c r="D1580" s="10">
        <v>53448</v>
      </c>
      <c r="F1580" s="10">
        <v>2022</v>
      </c>
      <c r="I1580" t="s">
        <v>5170</v>
      </c>
      <c r="J1580">
        <v>17.600000000000001</v>
      </c>
      <c r="M1580" t="s">
        <v>72</v>
      </c>
      <c r="N1580">
        <v>17.600000000000001</v>
      </c>
      <c r="T1580" s="1" t="s">
        <v>8819</v>
      </c>
    </row>
    <row r="1581" spans="1:20" x14ac:dyDescent="0.25">
      <c r="A1581" t="s">
        <v>8816</v>
      </c>
      <c r="C1581" t="s">
        <v>5274</v>
      </c>
      <c r="D1581" s="10">
        <v>54284</v>
      </c>
      <c r="F1581" s="10">
        <v>2023</v>
      </c>
      <c r="I1581" t="s">
        <v>5119</v>
      </c>
      <c r="J1581">
        <v>16.899999999999999</v>
      </c>
      <c r="M1581" t="s">
        <v>72</v>
      </c>
      <c r="N1581">
        <v>16.899999999999999</v>
      </c>
      <c r="T1581" s="1" t="s">
        <v>8817</v>
      </c>
    </row>
    <row r="1582" spans="1:20" x14ac:dyDescent="0.25">
      <c r="A1582" t="s">
        <v>8816</v>
      </c>
      <c r="C1582" t="s">
        <v>6146</v>
      </c>
      <c r="F1582" s="10">
        <v>2021</v>
      </c>
      <c r="I1582" t="s">
        <v>5170</v>
      </c>
      <c r="J1582">
        <v>21.9</v>
      </c>
      <c r="N1582">
        <v>21.9</v>
      </c>
      <c r="T1582" s="1" t="s">
        <v>8818</v>
      </c>
    </row>
    <row r="1583" spans="1:20" x14ac:dyDescent="0.25">
      <c r="A1583" t="s">
        <v>8816</v>
      </c>
      <c r="C1583" t="s">
        <v>5758</v>
      </c>
      <c r="D1583" s="10">
        <v>50285</v>
      </c>
      <c r="F1583" s="10">
        <v>2022</v>
      </c>
      <c r="I1583" t="s">
        <v>5170</v>
      </c>
      <c r="J1583">
        <v>3.8</v>
      </c>
      <c r="M1583" t="s">
        <v>24</v>
      </c>
      <c r="N1583">
        <v>3.8</v>
      </c>
      <c r="T1583" s="1" t="s">
        <v>8819</v>
      </c>
    </row>
    <row r="1584" spans="1:20" x14ac:dyDescent="0.25">
      <c r="A1584" t="s">
        <v>8816</v>
      </c>
      <c r="C1584" t="s">
        <v>6142</v>
      </c>
      <c r="F1584" s="10">
        <v>2021</v>
      </c>
      <c r="I1584" t="s">
        <v>5170</v>
      </c>
      <c r="J1584">
        <v>14.3</v>
      </c>
      <c r="N1584">
        <v>14.3</v>
      </c>
      <c r="T1584" s="1" t="s">
        <v>8818</v>
      </c>
    </row>
    <row r="1585" spans="1:20" x14ac:dyDescent="0.25">
      <c r="A1585" t="s">
        <v>8816</v>
      </c>
      <c r="C1585" t="s">
        <v>5227</v>
      </c>
      <c r="D1585" s="10">
        <v>53856</v>
      </c>
      <c r="F1585" s="10">
        <v>2023</v>
      </c>
      <c r="I1585" t="s">
        <v>5119</v>
      </c>
      <c r="J1585">
        <v>7.5</v>
      </c>
      <c r="M1585" t="s">
        <v>72</v>
      </c>
      <c r="N1585">
        <v>7.5</v>
      </c>
      <c r="T1585" s="1" t="s">
        <v>8817</v>
      </c>
    </row>
    <row r="1586" spans="1:20" x14ac:dyDescent="0.25">
      <c r="A1586" t="s">
        <v>8816</v>
      </c>
      <c r="C1586" t="s">
        <v>5850</v>
      </c>
      <c r="D1586" s="10">
        <v>53302</v>
      </c>
      <c r="F1586" s="10">
        <v>2022</v>
      </c>
      <c r="I1586" t="s">
        <v>5170</v>
      </c>
      <c r="J1586">
        <v>1.4</v>
      </c>
      <c r="M1586" t="s">
        <v>72</v>
      </c>
      <c r="N1586">
        <v>1.4</v>
      </c>
      <c r="T1586" s="1" t="s">
        <v>8819</v>
      </c>
    </row>
    <row r="1587" spans="1:20" x14ac:dyDescent="0.25">
      <c r="A1587" t="s">
        <v>8816</v>
      </c>
      <c r="C1587" t="s">
        <v>5850</v>
      </c>
      <c r="D1587" s="10">
        <v>53302</v>
      </c>
      <c r="F1587" s="10">
        <v>2023</v>
      </c>
      <c r="I1587" t="s">
        <v>5119</v>
      </c>
      <c r="J1587">
        <v>0.7</v>
      </c>
      <c r="M1587" t="s">
        <v>72</v>
      </c>
      <c r="N1587">
        <v>0.7</v>
      </c>
      <c r="T1587" s="1" t="s">
        <v>8817</v>
      </c>
    </row>
    <row r="1588" spans="1:20" x14ac:dyDescent="0.25">
      <c r="A1588" t="s">
        <v>8816</v>
      </c>
      <c r="C1588" t="s">
        <v>6212</v>
      </c>
      <c r="F1588" s="10">
        <v>2021</v>
      </c>
      <c r="I1588" t="s">
        <v>5170</v>
      </c>
      <c r="J1588">
        <v>2</v>
      </c>
      <c r="N1588">
        <v>2</v>
      </c>
      <c r="T1588" s="1" t="s">
        <v>8818</v>
      </c>
    </row>
    <row r="1589" spans="1:20" x14ac:dyDescent="0.25">
      <c r="A1589" t="s">
        <v>8816</v>
      </c>
      <c r="C1589" t="s">
        <v>5869</v>
      </c>
      <c r="D1589" s="10">
        <v>53455</v>
      </c>
      <c r="F1589" s="10">
        <v>2022</v>
      </c>
      <c r="I1589" t="s">
        <v>5170</v>
      </c>
      <c r="J1589">
        <v>1.4</v>
      </c>
      <c r="M1589" t="s">
        <v>72</v>
      </c>
      <c r="N1589">
        <v>1.4</v>
      </c>
      <c r="T1589" s="1" t="s">
        <v>8819</v>
      </c>
    </row>
    <row r="1590" spans="1:20" x14ac:dyDescent="0.25">
      <c r="A1590" t="s">
        <v>8816</v>
      </c>
      <c r="C1590" t="s">
        <v>5869</v>
      </c>
      <c r="D1590" s="10">
        <v>53455</v>
      </c>
      <c r="F1590" s="10">
        <v>2023</v>
      </c>
      <c r="I1590" t="s">
        <v>5119</v>
      </c>
      <c r="J1590">
        <v>1.4</v>
      </c>
      <c r="M1590" t="s">
        <v>72</v>
      </c>
      <c r="N1590">
        <v>1.4</v>
      </c>
      <c r="T1590" s="1" t="s">
        <v>8817</v>
      </c>
    </row>
    <row r="1591" spans="1:20" x14ac:dyDescent="0.25">
      <c r="A1591" t="s">
        <v>8816</v>
      </c>
      <c r="C1591" t="s">
        <v>5350</v>
      </c>
      <c r="D1591" s="10">
        <v>54810</v>
      </c>
      <c r="F1591" s="10">
        <v>2023</v>
      </c>
      <c r="I1591" t="s">
        <v>5119</v>
      </c>
      <c r="J1591">
        <v>1.4</v>
      </c>
      <c r="M1591" t="s">
        <v>72</v>
      </c>
      <c r="N1591">
        <v>1.4</v>
      </c>
      <c r="T1591" s="1" t="s">
        <v>8817</v>
      </c>
    </row>
    <row r="1592" spans="1:20" x14ac:dyDescent="0.25">
      <c r="A1592" t="s">
        <v>8816</v>
      </c>
      <c r="C1592" t="s">
        <v>5780</v>
      </c>
      <c r="D1592" s="10">
        <v>51710</v>
      </c>
      <c r="F1592" s="10">
        <v>2022</v>
      </c>
      <c r="I1592" t="s">
        <v>5170</v>
      </c>
      <c r="J1592">
        <v>1.8</v>
      </c>
      <c r="M1592" t="s">
        <v>72</v>
      </c>
      <c r="N1592">
        <v>1.8</v>
      </c>
      <c r="T1592" s="1" t="s">
        <v>8819</v>
      </c>
    </row>
    <row r="1593" spans="1:20" x14ac:dyDescent="0.25">
      <c r="A1593" t="s">
        <v>8816</v>
      </c>
      <c r="C1593" t="s">
        <v>5322</v>
      </c>
      <c r="D1593" s="10">
        <v>54634</v>
      </c>
      <c r="F1593" s="10">
        <v>2023</v>
      </c>
      <c r="I1593" t="s">
        <v>5119</v>
      </c>
      <c r="J1593">
        <v>1</v>
      </c>
      <c r="M1593" t="s">
        <v>72</v>
      </c>
      <c r="N1593">
        <v>1</v>
      </c>
      <c r="T1593" s="1" t="s">
        <v>8817</v>
      </c>
    </row>
    <row r="1594" spans="1:20" x14ac:dyDescent="0.25">
      <c r="A1594" t="s">
        <v>8816</v>
      </c>
      <c r="C1594" t="s">
        <v>5362</v>
      </c>
      <c r="D1594" s="10">
        <v>54931</v>
      </c>
      <c r="F1594" s="10">
        <v>2023</v>
      </c>
      <c r="I1594" t="s">
        <v>5119</v>
      </c>
      <c r="J1594">
        <v>10.199999999999999</v>
      </c>
      <c r="M1594" t="s">
        <v>72</v>
      </c>
      <c r="N1594">
        <v>10.199999999999999</v>
      </c>
      <c r="T1594" s="1" t="s">
        <v>8817</v>
      </c>
    </row>
    <row r="1595" spans="1:20" x14ac:dyDescent="0.25">
      <c r="A1595" t="s">
        <v>8816</v>
      </c>
      <c r="C1595" t="s">
        <v>5805</v>
      </c>
      <c r="D1595" s="10">
        <v>52806</v>
      </c>
      <c r="F1595" s="10">
        <v>2022</v>
      </c>
      <c r="I1595" t="s">
        <v>5170</v>
      </c>
      <c r="J1595">
        <v>35.799999999999997</v>
      </c>
      <c r="M1595" t="s">
        <v>72</v>
      </c>
      <c r="N1595">
        <v>35.799999999999997</v>
      </c>
      <c r="T1595" s="1" t="s">
        <v>8819</v>
      </c>
    </row>
    <row r="1596" spans="1:20" x14ac:dyDescent="0.25">
      <c r="A1596" t="s">
        <v>8816</v>
      </c>
      <c r="C1596" t="s">
        <v>6149</v>
      </c>
      <c r="F1596" s="10">
        <v>2021</v>
      </c>
      <c r="I1596" t="s">
        <v>5170</v>
      </c>
      <c r="J1596">
        <v>30</v>
      </c>
      <c r="N1596">
        <v>30</v>
      </c>
      <c r="T1596" s="1" t="s">
        <v>8818</v>
      </c>
    </row>
    <row r="1597" spans="1:20" x14ac:dyDescent="0.25">
      <c r="A1597" t="s">
        <v>8816</v>
      </c>
      <c r="C1597" t="s">
        <v>6147</v>
      </c>
      <c r="F1597" s="10">
        <v>2021</v>
      </c>
      <c r="I1597" t="s">
        <v>5170</v>
      </c>
      <c r="J1597">
        <v>50</v>
      </c>
      <c r="N1597">
        <v>50</v>
      </c>
      <c r="T1597" s="1" t="s">
        <v>8818</v>
      </c>
    </row>
    <row r="1598" spans="1:20" x14ac:dyDescent="0.25">
      <c r="A1598" t="s">
        <v>8816</v>
      </c>
      <c r="C1598" t="s">
        <v>5330</v>
      </c>
      <c r="D1598" s="10">
        <v>54667</v>
      </c>
      <c r="F1598" s="10">
        <v>2023</v>
      </c>
      <c r="I1598" t="s">
        <v>5119</v>
      </c>
      <c r="J1598">
        <v>25</v>
      </c>
      <c r="M1598" t="s">
        <v>72</v>
      </c>
      <c r="N1598">
        <v>25</v>
      </c>
      <c r="T1598" s="1" t="s">
        <v>8817</v>
      </c>
    </row>
    <row r="1599" spans="1:20" x14ac:dyDescent="0.25">
      <c r="A1599" t="s">
        <v>8816</v>
      </c>
      <c r="C1599" t="s">
        <v>5223</v>
      </c>
      <c r="D1599" s="10">
        <v>53796</v>
      </c>
      <c r="F1599" s="10">
        <v>2023</v>
      </c>
      <c r="I1599" t="s">
        <v>5119</v>
      </c>
      <c r="J1599">
        <v>74.5</v>
      </c>
      <c r="M1599" t="s">
        <v>72</v>
      </c>
      <c r="N1599">
        <v>74.5</v>
      </c>
      <c r="T1599" s="1" t="s">
        <v>8817</v>
      </c>
    </row>
    <row r="1600" spans="1:20" x14ac:dyDescent="0.25">
      <c r="A1600" t="s">
        <v>8816</v>
      </c>
      <c r="C1600" t="s">
        <v>5241</v>
      </c>
      <c r="D1600" s="10">
        <v>54050</v>
      </c>
      <c r="F1600" s="10">
        <v>2023</v>
      </c>
      <c r="I1600" t="s">
        <v>5119</v>
      </c>
      <c r="J1600">
        <v>30</v>
      </c>
      <c r="M1600" t="s">
        <v>72</v>
      </c>
      <c r="N1600">
        <v>30</v>
      </c>
      <c r="T1600" s="1" t="s">
        <v>8817</v>
      </c>
    </row>
    <row r="1601" spans="1:20" x14ac:dyDescent="0.25">
      <c r="A1601" t="s">
        <v>8816</v>
      </c>
      <c r="C1601" t="s">
        <v>5921</v>
      </c>
      <c r="D1601" s="10">
        <v>53841</v>
      </c>
      <c r="F1601" s="10">
        <v>2022</v>
      </c>
      <c r="I1601" t="s">
        <v>5170</v>
      </c>
      <c r="J1601">
        <v>25</v>
      </c>
      <c r="M1601" t="s">
        <v>72</v>
      </c>
      <c r="N1601">
        <v>25</v>
      </c>
      <c r="T1601" s="1" t="s">
        <v>8819</v>
      </c>
    </row>
    <row r="1602" spans="1:20" x14ac:dyDescent="0.25">
      <c r="A1602" t="s">
        <v>8816</v>
      </c>
      <c r="C1602" t="s">
        <v>5843</v>
      </c>
      <c r="D1602" s="10">
        <v>53241</v>
      </c>
      <c r="F1602" s="10">
        <v>2022</v>
      </c>
      <c r="I1602" t="s">
        <v>5170</v>
      </c>
      <c r="J1602">
        <v>50</v>
      </c>
      <c r="M1602" t="s">
        <v>72</v>
      </c>
      <c r="N1602">
        <v>50</v>
      </c>
      <c r="T1602" s="1" t="s">
        <v>8819</v>
      </c>
    </row>
    <row r="1603" spans="1:20" x14ac:dyDescent="0.25">
      <c r="A1603" t="s">
        <v>8816</v>
      </c>
      <c r="C1603" t="s">
        <v>5911</v>
      </c>
      <c r="D1603" s="10">
        <v>53681</v>
      </c>
      <c r="F1603" s="10">
        <v>2022</v>
      </c>
      <c r="I1603" t="s">
        <v>5170</v>
      </c>
      <c r="J1603">
        <v>50</v>
      </c>
      <c r="M1603" t="s">
        <v>72</v>
      </c>
      <c r="N1603">
        <v>50</v>
      </c>
      <c r="T1603" s="1" t="s">
        <v>8819</v>
      </c>
    </row>
    <row r="1604" spans="1:20" x14ac:dyDescent="0.25">
      <c r="A1604" t="s">
        <v>8816</v>
      </c>
      <c r="C1604" t="s">
        <v>5258</v>
      </c>
      <c r="D1604" s="10">
        <v>54147</v>
      </c>
      <c r="F1604" s="10">
        <v>2023</v>
      </c>
      <c r="I1604" t="s">
        <v>5119</v>
      </c>
      <c r="J1604">
        <v>25</v>
      </c>
      <c r="M1604" t="s">
        <v>72</v>
      </c>
      <c r="N1604">
        <v>25</v>
      </c>
      <c r="T1604" s="1" t="s">
        <v>8817</v>
      </c>
    </row>
    <row r="1605" spans="1:20" x14ac:dyDescent="0.25">
      <c r="A1605" t="s">
        <v>8816</v>
      </c>
      <c r="C1605" t="s">
        <v>5260</v>
      </c>
      <c r="D1605" s="10">
        <v>54221</v>
      </c>
      <c r="F1605" s="10">
        <v>2023</v>
      </c>
      <c r="I1605" t="s">
        <v>5119</v>
      </c>
      <c r="J1605">
        <v>5</v>
      </c>
      <c r="M1605" t="s">
        <v>72</v>
      </c>
      <c r="N1605">
        <v>5</v>
      </c>
      <c r="T1605" s="1" t="s">
        <v>8817</v>
      </c>
    </row>
    <row r="1606" spans="1:20" x14ac:dyDescent="0.25">
      <c r="A1606" t="s">
        <v>8816</v>
      </c>
      <c r="C1606" t="s">
        <v>5852</v>
      </c>
      <c r="D1606" s="10">
        <v>53362</v>
      </c>
      <c r="F1606" s="10">
        <v>2022</v>
      </c>
      <c r="I1606" t="s">
        <v>5170</v>
      </c>
      <c r="J1606">
        <v>1</v>
      </c>
      <c r="M1606" t="s">
        <v>24</v>
      </c>
      <c r="N1606">
        <v>1</v>
      </c>
      <c r="T1606" s="1" t="s">
        <v>8819</v>
      </c>
    </row>
    <row r="1607" spans="1:20" x14ac:dyDescent="0.25">
      <c r="A1607" t="s">
        <v>8816</v>
      </c>
      <c r="C1607" t="s">
        <v>5854</v>
      </c>
      <c r="D1607" s="10">
        <v>53366</v>
      </c>
      <c r="F1607" s="10">
        <v>2022</v>
      </c>
      <c r="I1607" t="s">
        <v>5170</v>
      </c>
      <c r="J1607">
        <v>2</v>
      </c>
      <c r="M1607" t="s">
        <v>72</v>
      </c>
      <c r="N1607">
        <v>2</v>
      </c>
      <c r="T1607" s="1" t="s">
        <v>8819</v>
      </c>
    </row>
    <row r="1608" spans="1:20" x14ac:dyDescent="0.25">
      <c r="A1608" t="s">
        <v>8816</v>
      </c>
      <c r="C1608" t="s">
        <v>5760</v>
      </c>
      <c r="D1608" s="10">
        <v>50507</v>
      </c>
      <c r="F1608" s="10">
        <v>2022</v>
      </c>
      <c r="I1608" t="s">
        <v>5170</v>
      </c>
      <c r="J1608">
        <v>3.8</v>
      </c>
      <c r="M1608" t="s">
        <v>24</v>
      </c>
      <c r="N1608">
        <v>3.8</v>
      </c>
      <c r="T1608" s="1" t="s">
        <v>8819</v>
      </c>
    </row>
    <row r="1609" spans="1:20" x14ac:dyDescent="0.25">
      <c r="A1609" t="s">
        <v>8816</v>
      </c>
      <c r="C1609" t="s">
        <v>5760</v>
      </c>
      <c r="F1609" s="10">
        <v>2021</v>
      </c>
      <c r="I1609" t="s">
        <v>5170</v>
      </c>
      <c r="J1609">
        <v>1.3</v>
      </c>
      <c r="N1609">
        <v>1.3</v>
      </c>
      <c r="T1609" s="1" t="s">
        <v>8818</v>
      </c>
    </row>
    <row r="1610" spans="1:20" x14ac:dyDescent="0.25">
      <c r="A1610" t="s">
        <v>8816</v>
      </c>
      <c r="C1610" t="s">
        <v>5364</v>
      </c>
      <c r="D1610" s="10">
        <v>55015</v>
      </c>
      <c r="F1610" s="10">
        <v>2023</v>
      </c>
      <c r="I1610" t="s">
        <v>5119</v>
      </c>
      <c r="J1610">
        <v>1</v>
      </c>
      <c r="M1610" t="s">
        <v>24</v>
      </c>
      <c r="N1610">
        <v>1</v>
      </c>
      <c r="T1610" s="1" t="s">
        <v>8817</v>
      </c>
    </row>
    <row r="1611" spans="1:20" x14ac:dyDescent="0.25">
      <c r="A1611" t="s">
        <v>8816</v>
      </c>
      <c r="C1611" t="s">
        <v>5815</v>
      </c>
      <c r="D1611" s="10">
        <v>52958</v>
      </c>
      <c r="F1611" s="10">
        <v>2022</v>
      </c>
      <c r="I1611" t="s">
        <v>5170</v>
      </c>
      <c r="J1611">
        <v>1</v>
      </c>
      <c r="M1611" t="s">
        <v>24</v>
      </c>
      <c r="N1611">
        <v>1</v>
      </c>
      <c r="T1611" s="1" t="s">
        <v>8819</v>
      </c>
    </row>
    <row r="1612" spans="1:20" x14ac:dyDescent="0.25">
      <c r="A1612" t="s">
        <v>8816</v>
      </c>
      <c r="C1612" t="s">
        <v>5815</v>
      </c>
      <c r="F1612" s="10">
        <v>2021</v>
      </c>
      <c r="I1612" t="s">
        <v>5170</v>
      </c>
      <c r="J1612">
        <v>1</v>
      </c>
      <c r="N1612">
        <v>1</v>
      </c>
      <c r="T1612" s="1" t="s">
        <v>8818</v>
      </c>
    </row>
    <row r="1613" spans="1:20" x14ac:dyDescent="0.25">
      <c r="A1613" t="s">
        <v>8816</v>
      </c>
      <c r="C1613" t="s">
        <v>6140</v>
      </c>
      <c r="F1613" s="10">
        <v>2021</v>
      </c>
      <c r="I1613" t="s">
        <v>5170</v>
      </c>
      <c r="J1613">
        <v>2</v>
      </c>
      <c r="N1613">
        <v>2</v>
      </c>
      <c r="T1613" s="1" t="s">
        <v>8818</v>
      </c>
    </row>
    <row r="1614" spans="1:20" x14ac:dyDescent="0.25">
      <c r="A1614" t="s">
        <v>8816</v>
      </c>
      <c r="C1614" t="s">
        <v>6164</v>
      </c>
      <c r="F1614" s="10">
        <v>2021</v>
      </c>
      <c r="I1614" t="s">
        <v>5170</v>
      </c>
      <c r="J1614">
        <v>1</v>
      </c>
      <c r="N1614">
        <v>1</v>
      </c>
      <c r="T1614" s="1" t="s">
        <v>8818</v>
      </c>
    </row>
    <row r="1615" spans="1:20" x14ac:dyDescent="0.25">
      <c r="A1615" t="s">
        <v>8816</v>
      </c>
      <c r="C1615" t="s">
        <v>6141</v>
      </c>
      <c r="F1615" s="10">
        <v>2021</v>
      </c>
      <c r="I1615" t="s">
        <v>5170</v>
      </c>
      <c r="J1615">
        <v>1</v>
      </c>
      <c r="N1615">
        <v>1</v>
      </c>
      <c r="T1615" s="1" t="s">
        <v>8818</v>
      </c>
    </row>
    <row r="1616" spans="1:20" x14ac:dyDescent="0.25">
      <c r="A1616" t="s">
        <v>8816</v>
      </c>
      <c r="C1616" t="s">
        <v>5354</v>
      </c>
      <c r="D1616" s="10">
        <v>54833</v>
      </c>
      <c r="F1616" s="10">
        <v>2023</v>
      </c>
      <c r="I1616" t="s">
        <v>5119</v>
      </c>
      <c r="J1616">
        <v>45.1</v>
      </c>
      <c r="M1616" t="s">
        <v>72</v>
      </c>
      <c r="N1616">
        <v>45.1</v>
      </c>
      <c r="T1616" s="1" t="s">
        <v>8817</v>
      </c>
    </row>
    <row r="1617" spans="1:20" x14ac:dyDescent="0.25">
      <c r="A1617" t="s">
        <v>8816</v>
      </c>
      <c r="C1617" t="s">
        <v>6193</v>
      </c>
      <c r="F1617" s="10">
        <v>2021</v>
      </c>
      <c r="I1617" t="s">
        <v>5170</v>
      </c>
      <c r="J1617">
        <v>2</v>
      </c>
      <c r="N1617">
        <v>2</v>
      </c>
      <c r="T1617" s="1" t="s">
        <v>8818</v>
      </c>
    </row>
    <row r="1618" spans="1:20" x14ac:dyDescent="0.25">
      <c r="A1618" t="s">
        <v>8816</v>
      </c>
      <c r="C1618" t="s">
        <v>5313</v>
      </c>
      <c r="D1618" s="10">
        <v>54557</v>
      </c>
      <c r="F1618" s="10">
        <v>2023</v>
      </c>
      <c r="I1618" t="s">
        <v>5119</v>
      </c>
      <c r="J1618">
        <v>8.1</v>
      </c>
      <c r="M1618" t="s">
        <v>72</v>
      </c>
      <c r="N1618">
        <v>8.1</v>
      </c>
      <c r="T1618" s="1" t="s">
        <v>8817</v>
      </c>
    </row>
    <row r="1619" spans="1:20" x14ac:dyDescent="0.25">
      <c r="A1619" t="s">
        <v>8816</v>
      </c>
      <c r="C1619" t="s">
        <v>5308</v>
      </c>
      <c r="D1619" s="10">
        <v>54525</v>
      </c>
      <c r="F1619" s="10">
        <v>2023</v>
      </c>
      <c r="I1619" t="s">
        <v>5119</v>
      </c>
      <c r="J1619">
        <v>8.1</v>
      </c>
      <c r="M1619" t="s">
        <v>72</v>
      </c>
      <c r="N1619">
        <v>8.1</v>
      </c>
      <c r="T1619" s="1" t="s">
        <v>8817</v>
      </c>
    </row>
    <row r="1620" spans="1:20" x14ac:dyDescent="0.25">
      <c r="A1620" t="s">
        <v>8816</v>
      </c>
      <c r="C1620" t="s">
        <v>5786</v>
      </c>
      <c r="D1620" s="10">
        <v>52127</v>
      </c>
      <c r="F1620" s="10">
        <v>2022</v>
      </c>
      <c r="I1620" t="s">
        <v>5170</v>
      </c>
      <c r="J1620">
        <v>9.4</v>
      </c>
      <c r="M1620" t="s">
        <v>24</v>
      </c>
      <c r="N1620">
        <v>9.4</v>
      </c>
      <c r="T1620" s="1" t="s">
        <v>8819</v>
      </c>
    </row>
    <row r="1621" spans="1:20" x14ac:dyDescent="0.25">
      <c r="A1621" t="s">
        <v>8816</v>
      </c>
      <c r="C1621" t="s">
        <v>5786</v>
      </c>
      <c r="F1621" s="10">
        <v>2021</v>
      </c>
      <c r="I1621" t="s">
        <v>5170</v>
      </c>
      <c r="J1621">
        <v>8.8000000000000007</v>
      </c>
      <c r="N1621">
        <v>8.8000000000000007</v>
      </c>
      <c r="T1621" s="1" t="s">
        <v>8818</v>
      </c>
    </row>
    <row r="1622" spans="1:20" x14ac:dyDescent="0.25">
      <c r="A1622" t="s">
        <v>8816</v>
      </c>
      <c r="C1622" t="s">
        <v>6202</v>
      </c>
      <c r="F1622" s="10">
        <v>2021</v>
      </c>
      <c r="I1622" t="s">
        <v>5170</v>
      </c>
      <c r="J1622">
        <v>4.4000000000000004</v>
      </c>
      <c r="N1622">
        <v>4.4000000000000004</v>
      </c>
      <c r="T1622" s="1" t="s">
        <v>8818</v>
      </c>
    </row>
    <row r="1623" spans="1:20" x14ac:dyDescent="0.25">
      <c r="A1623" t="s">
        <v>8816</v>
      </c>
      <c r="C1623" t="s">
        <v>5865</v>
      </c>
      <c r="D1623" s="10">
        <v>53444</v>
      </c>
      <c r="F1623" s="10">
        <v>2022</v>
      </c>
      <c r="I1623" t="s">
        <v>5170</v>
      </c>
      <c r="J1623">
        <v>9.4</v>
      </c>
      <c r="M1623" t="s">
        <v>24</v>
      </c>
      <c r="N1623">
        <v>9.4</v>
      </c>
      <c r="T1623" s="1" t="s">
        <v>8819</v>
      </c>
    </row>
    <row r="1624" spans="1:20" x14ac:dyDescent="0.25">
      <c r="A1624" t="s">
        <v>8816</v>
      </c>
      <c r="C1624" t="s">
        <v>5865</v>
      </c>
      <c r="D1624" s="10">
        <v>53444</v>
      </c>
      <c r="F1624" s="10">
        <v>2023</v>
      </c>
      <c r="I1624" t="s">
        <v>5119</v>
      </c>
      <c r="J1624">
        <v>9</v>
      </c>
      <c r="M1624" t="s">
        <v>24</v>
      </c>
      <c r="N1624">
        <v>9</v>
      </c>
      <c r="T1624" s="1" t="s">
        <v>8817</v>
      </c>
    </row>
    <row r="1625" spans="1:20" x14ac:dyDescent="0.25">
      <c r="A1625" t="s">
        <v>8816</v>
      </c>
      <c r="C1625" t="s">
        <v>6206</v>
      </c>
      <c r="F1625" s="10">
        <v>2021</v>
      </c>
      <c r="I1625" t="s">
        <v>5170</v>
      </c>
      <c r="J1625">
        <v>8.8000000000000007</v>
      </c>
      <c r="N1625">
        <v>8.8000000000000007</v>
      </c>
      <c r="T1625" s="1" t="s">
        <v>8818</v>
      </c>
    </row>
    <row r="1626" spans="1:20" x14ac:dyDescent="0.25">
      <c r="A1626" t="s">
        <v>8816</v>
      </c>
      <c r="C1626" t="s">
        <v>5194</v>
      </c>
      <c r="D1626" s="10">
        <v>53458</v>
      </c>
      <c r="F1626" s="10">
        <v>2023</v>
      </c>
      <c r="I1626" t="s">
        <v>5119</v>
      </c>
      <c r="J1626">
        <v>2.7</v>
      </c>
      <c r="M1626" t="s">
        <v>24</v>
      </c>
      <c r="N1626">
        <v>2.7</v>
      </c>
      <c r="T1626" s="1" t="s">
        <v>8817</v>
      </c>
    </row>
    <row r="1627" spans="1:20" x14ac:dyDescent="0.25">
      <c r="A1627" t="s">
        <v>8816</v>
      </c>
      <c r="C1627" t="s">
        <v>5194</v>
      </c>
      <c r="D1627" s="10">
        <v>53458</v>
      </c>
      <c r="F1627" s="10">
        <v>2022</v>
      </c>
      <c r="I1627" t="s">
        <v>5170</v>
      </c>
      <c r="J1627">
        <v>2.8</v>
      </c>
      <c r="M1627" t="s">
        <v>24</v>
      </c>
      <c r="N1627">
        <v>2.8</v>
      </c>
      <c r="T1627" s="1" t="s">
        <v>8819</v>
      </c>
    </row>
    <row r="1628" spans="1:20" x14ac:dyDescent="0.25">
      <c r="A1628" t="s">
        <v>8816</v>
      </c>
      <c r="C1628" t="s">
        <v>5174</v>
      </c>
      <c r="D1628" s="10">
        <v>53309</v>
      </c>
      <c r="F1628" s="10">
        <v>2023</v>
      </c>
      <c r="I1628" t="s">
        <v>5119</v>
      </c>
      <c r="J1628">
        <v>2.7</v>
      </c>
      <c r="M1628" t="s">
        <v>24</v>
      </c>
      <c r="N1628">
        <v>2.7</v>
      </c>
      <c r="T1628" s="1" t="s">
        <v>8817</v>
      </c>
    </row>
    <row r="1629" spans="1:20" x14ac:dyDescent="0.25">
      <c r="A1629" t="s">
        <v>8816</v>
      </c>
      <c r="C1629" t="s">
        <v>6166</v>
      </c>
      <c r="F1629" s="10">
        <v>2021</v>
      </c>
      <c r="I1629" t="s">
        <v>5170</v>
      </c>
      <c r="J1629">
        <v>8.8000000000000007</v>
      </c>
      <c r="N1629">
        <v>8.8000000000000007</v>
      </c>
      <c r="T1629" s="1" t="s">
        <v>8818</v>
      </c>
    </row>
    <row r="1630" spans="1:20" x14ac:dyDescent="0.25">
      <c r="A1630" t="s">
        <v>8816</v>
      </c>
      <c r="C1630" t="s">
        <v>5096</v>
      </c>
      <c r="D1630" s="10">
        <v>53967</v>
      </c>
      <c r="F1630" s="10">
        <v>2023</v>
      </c>
      <c r="I1630" t="s">
        <v>4928</v>
      </c>
      <c r="J1630">
        <v>31.6</v>
      </c>
      <c r="M1630" t="s">
        <v>24</v>
      </c>
      <c r="N1630">
        <v>5.8</v>
      </c>
      <c r="T1630" s="1" t="s">
        <v>8817</v>
      </c>
    </row>
    <row r="1631" spans="1:20" x14ac:dyDescent="0.25">
      <c r="A1631" t="s">
        <v>8816</v>
      </c>
      <c r="C1631" t="s">
        <v>5629</v>
      </c>
      <c r="D1631" s="10">
        <v>53031</v>
      </c>
      <c r="F1631" s="10">
        <v>2022</v>
      </c>
      <c r="I1631" t="s">
        <v>5610</v>
      </c>
      <c r="J1631">
        <v>15.2</v>
      </c>
      <c r="M1631" t="s">
        <v>24</v>
      </c>
      <c r="N1631">
        <v>10</v>
      </c>
      <c r="T1631" s="1" t="s">
        <v>8819</v>
      </c>
    </row>
    <row r="1632" spans="1:20" x14ac:dyDescent="0.25">
      <c r="A1632" t="s">
        <v>8816</v>
      </c>
      <c r="C1632" t="s">
        <v>6040</v>
      </c>
      <c r="F1632" s="10">
        <v>2021</v>
      </c>
      <c r="I1632" t="s">
        <v>6036</v>
      </c>
      <c r="J1632">
        <v>10</v>
      </c>
      <c r="N1632">
        <v>10</v>
      </c>
      <c r="T1632" s="1" t="s">
        <v>8818</v>
      </c>
    </row>
    <row r="1633" spans="1:20" x14ac:dyDescent="0.25">
      <c r="A1633" t="s">
        <v>8816</v>
      </c>
      <c r="C1633" t="s">
        <v>4898</v>
      </c>
      <c r="D1633" s="10">
        <v>53118</v>
      </c>
      <c r="F1633" s="10">
        <v>2023</v>
      </c>
      <c r="I1633" t="s">
        <v>4856</v>
      </c>
      <c r="J1633">
        <v>25</v>
      </c>
      <c r="M1633" t="s">
        <v>24</v>
      </c>
      <c r="N1633">
        <v>25</v>
      </c>
      <c r="T1633" s="1" t="s">
        <v>8817</v>
      </c>
    </row>
    <row r="1634" spans="1:20" x14ac:dyDescent="0.25">
      <c r="A1634" t="s">
        <v>8816</v>
      </c>
      <c r="C1634" t="s">
        <v>4883</v>
      </c>
      <c r="D1634" s="10">
        <v>52586</v>
      </c>
      <c r="F1634" s="10">
        <v>2023</v>
      </c>
      <c r="I1634" t="s">
        <v>4856</v>
      </c>
      <c r="J1634" s="6">
        <v>30.3</v>
      </c>
      <c r="M1634" t="s">
        <v>72</v>
      </c>
      <c r="N1634">
        <v>30.3</v>
      </c>
      <c r="T1634" s="1" t="s">
        <v>8817</v>
      </c>
    </row>
    <row r="1635" spans="1:20" x14ac:dyDescent="0.25">
      <c r="A1635" t="s">
        <v>8816</v>
      </c>
      <c r="C1635" t="s">
        <v>5061</v>
      </c>
      <c r="D1635" s="10">
        <v>50702</v>
      </c>
      <c r="F1635" s="10">
        <v>2023</v>
      </c>
      <c r="I1635" t="s">
        <v>4856</v>
      </c>
      <c r="J1635">
        <v>18.100000000000001</v>
      </c>
      <c r="M1635" t="s">
        <v>72</v>
      </c>
      <c r="N1635">
        <v>14.6</v>
      </c>
      <c r="T1635" s="1" t="s">
        <v>8817</v>
      </c>
    </row>
    <row r="1636" spans="1:20" x14ac:dyDescent="0.25">
      <c r="A1636" t="s">
        <v>8816</v>
      </c>
      <c r="C1636" t="s">
        <v>6058</v>
      </c>
      <c r="F1636" s="10">
        <v>2021</v>
      </c>
      <c r="I1636" t="s">
        <v>6036</v>
      </c>
      <c r="J1636">
        <v>8.5</v>
      </c>
      <c r="N1636">
        <v>8.1999999999999993</v>
      </c>
      <c r="T1636" s="1" t="s">
        <v>8818</v>
      </c>
    </row>
    <row r="1637" spans="1:20" x14ac:dyDescent="0.25">
      <c r="A1637" t="s">
        <v>8816</v>
      </c>
      <c r="C1637" t="s">
        <v>4886</v>
      </c>
      <c r="D1637" s="10">
        <v>52754</v>
      </c>
      <c r="F1637" s="10">
        <v>2023</v>
      </c>
      <c r="I1637" t="s">
        <v>4856</v>
      </c>
      <c r="J1637">
        <v>8</v>
      </c>
      <c r="M1637" t="s">
        <v>25</v>
      </c>
      <c r="N1637">
        <v>8</v>
      </c>
      <c r="T1637" s="1" t="s">
        <v>8817</v>
      </c>
    </row>
    <row r="1638" spans="1:20" x14ac:dyDescent="0.25">
      <c r="A1638" t="s">
        <v>8816</v>
      </c>
      <c r="C1638" t="s">
        <v>6045</v>
      </c>
      <c r="F1638" s="10">
        <v>2021</v>
      </c>
      <c r="I1638" t="s">
        <v>6036</v>
      </c>
      <c r="J1638">
        <v>250</v>
      </c>
      <c r="N1638">
        <v>250</v>
      </c>
      <c r="T1638" s="1" t="s">
        <v>8818</v>
      </c>
    </row>
    <row r="1639" spans="1:20" x14ac:dyDescent="0.25">
      <c r="A1639" t="s">
        <v>8816</v>
      </c>
      <c r="C1639" t="s">
        <v>6124</v>
      </c>
      <c r="F1639" s="10">
        <v>2021</v>
      </c>
      <c r="I1639" t="s">
        <v>6036</v>
      </c>
      <c r="J1639">
        <v>5</v>
      </c>
      <c r="N1639">
        <v>5</v>
      </c>
      <c r="T1639" s="1" t="s">
        <v>8818</v>
      </c>
    </row>
    <row r="1640" spans="1:20" x14ac:dyDescent="0.25">
      <c r="A1640" t="s">
        <v>8816</v>
      </c>
      <c r="C1640" t="s">
        <v>5588</v>
      </c>
      <c r="D1640" s="10">
        <v>53745</v>
      </c>
      <c r="F1640" s="10">
        <v>2022</v>
      </c>
      <c r="I1640" t="s">
        <v>5537</v>
      </c>
      <c r="J1640">
        <v>13</v>
      </c>
      <c r="M1640" t="s">
        <v>25</v>
      </c>
      <c r="N1640">
        <v>3.3</v>
      </c>
      <c r="T1640" s="1" t="s">
        <v>8819</v>
      </c>
    </row>
    <row r="1641" spans="1:20" x14ac:dyDescent="0.25">
      <c r="A1641" t="s">
        <v>8816</v>
      </c>
      <c r="C1641" t="s">
        <v>6053</v>
      </c>
      <c r="F1641" s="10">
        <v>2021</v>
      </c>
      <c r="I1641" t="s">
        <v>6036</v>
      </c>
      <c r="J1641">
        <v>16</v>
      </c>
      <c r="N1641">
        <v>16</v>
      </c>
      <c r="T1641" s="1" t="s">
        <v>8818</v>
      </c>
    </row>
    <row r="1642" spans="1:20" x14ac:dyDescent="0.25">
      <c r="A1642" t="s">
        <v>8816</v>
      </c>
      <c r="C1642" t="s">
        <v>5562</v>
      </c>
      <c r="D1642" s="10">
        <v>52273</v>
      </c>
      <c r="F1642" s="10">
        <v>2022</v>
      </c>
      <c r="I1642" t="s">
        <v>5537</v>
      </c>
      <c r="J1642">
        <v>6.5</v>
      </c>
      <c r="M1642" t="s">
        <v>24</v>
      </c>
      <c r="N1642">
        <v>1.5</v>
      </c>
      <c r="T1642" s="1" t="s">
        <v>8819</v>
      </c>
    </row>
    <row r="1643" spans="1:20" x14ac:dyDescent="0.25">
      <c r="A1643" t="s">
        <v>8816</v>
      </c>
      <c r="C1643" t="s">
        <v>4874</v>
      </c>
      <c r="D1643" s="10">
        <v>52273</v>
      </c>
      <c r="F1643" s="10">
        <v>2023</v>
      </c>
      <c r="I1643" t="s">
        <v>4856</v>
      </c>
      <c r="J1643" s="6">
        <v>6.5</v>
      </c>
      <c r="M1643" t="s">
        <v>24</v>
      </c>
      <c r="N1643">
        <v>1.5</v>
      </c>
      <c r="T1643" s="1" t="s">
        <v>8817</v>
      </c>
    </row>
    <row r="1644" spans="1:20" x14ac:dyDescent="0.25">
      <c r="A1644" t="s">
        <v>8816</v>
      </c>
      <c r="C1644" t="s">
        <v>6046</v>
      </c>
      <c r="F1644" s="10">
        <v>2021</v>
      </c>
      <c r="I1644" t="s">
        <v>6036</v>
      </c>
      <c r="J1644">
        <v>9.1999999999999993</v>
      </c>
      <c r="N1644">
        <v>9.1999999999999993</v>
      </c>
      <c r="T1644" s="1" t="s">
        <v>8818</v>
      </c>
    </row>
    <row r="1645" spans="1:20" x14ac:dyDescent="0.25">
      <c r="A1645" t="s">
        <v>8816</v>
      </c>
      <c r="C1645" t="s">
        <v>6042</v>
      </c>
      <c r="F1645" s="10">
        <v>2021</v>
      </c>
      <c r="I1645" t="s">
        <v>6036</v>
      </c>
      <c r="J1645">
        <v>2.2000000000000002</v>
      </c>
      <c r="N1645">
        <v>2.2000000000000002</v>
      </c>
      <c r="T1645" s="1" t="s">
        <v>8818</v>
      </c>
    </row>
    <row r="1646" spans="1:20" x14ac:dyDescent="0.25">
      <c r="A1646" t="s">
        <v>8816</v>
      </c>
      <c r="C1646" t="s">
        <v>4858</v>
      </c>
      <c r="D1646" s="10">
        <v>49375</v>
      </c>
      <c r="F1646" s="10">
        <v>2023</v>
      </c>
      <c r="I1646" t="s">
        <v>4856</v>
      </c>
      <c r="J1646" s="6">
        <v>2.2999999999999998</v>
      </c>
      <c r="M1646" t="s">
        <v>72</v>
      </c>
      <c r="N1646">
        <v>2.2999999999999998</v>
      </c>
      <c r="T1646" s="1" t="s">
        <v>8817</v>
      </c>
    </row>
    <row r="1647" spans="1:20" x14ac:dyDescent="0.25">
      <c r="A1647" t="s">
        <v>8816</v>
      </c>
      <c r="C1647" t="s">
        <v>5572</v>
      </c>
      <c r="D1647" s="10">
        <v>52789</v>
      </c>
      <c r="F1647" s="10">
        <v>2022</v>
      </c>
      <c r="I1647" t="s">
        <v>5537</v>
      </c>
      <c r="J1647">
        <v>1.9</v>
      </c>
      <c r="M1647" t="s">
        <v>24</v>
      </c>
      <c r="N1647">
        <v>1.9</v>
      </c>
      <c r="T1647" s="1" t="s">
        <v>8819</v>
      </c>
    </row>
    <row r="1648" spans="1:20" x14ac:dyDescent="0.25">
      <c r="A1648" t="s">
        <v>8816</v>
      </c>
      <c r="C1648" t="s">
        <v>6112</v>
      </c>
      <c r="F1648" s="10">
        <v>2021</v>
      </c>
      <c r="I1648" t="s">
        <v>141</v>
      </c>
      <c r="J1648">
        <v>49.8</v>
      </c>
      <c r="N1648">
        <v>49.8</v>
      </c>
      <c r="T1648" s="1" t="s">
        <v>8818</v>
      </c>
    </row>
    <row r="1649" spans="1:20" x14ac:dyDescent="0.25">
      <c r="A1649" t="s">
        <v>8816</v>
      </c>
      <c r="C1649" t="s">
        <v>5564</v>
      </c>
      <c r="D1649" s="10">
        <v>52419</v>
      </c>
      <c r="F1649" s="10">
        <v>2022</v>
      </c>
      <c r="I1649" t="s">
        <v>5537</v>
      </c>
      <c r="J1649">
        <v>12.5</v>
      </c>
      <c r="M1649" t="s">
        <v>24</v>
      </c>
      <c r="N1649">
        <v>12.5</v>
      </c>
      <c r="T1649" s="1" t="s">
        <v>8819</v>
      </c>
    </row>
    <row r="1650" spans="1:20" x14ac:dyDescent="0.25">
      <c r="A1650" t="s">
        <v>8816</v>
      </c>
      <c r="C1650" t="s">
        <v>5555</v>
      </c>
      <c r="D1650" s="10">
        <v>51703</v>
      </c>
      <c r="F1650" s="10">
        <v>2022</v>
      </c>
      <c r="I1650" t="s">
        <v>5537</v>
      </c>
      <c r="J1650">
        <v>27.9</v>
      </c>
      <c r="M1650" t="s">
        <v>24</v>
      </c>
      <c r="N1650">
        <v>27.9</v>
      </c>
      <c r="T1650" s="1" t="s">
        <v>8819</v>
      </c>
    </row>
    <row r="1651" spans="1:20" x14ac:dyDescent="0.25">
      <c r="A1651" t="s">
        <v>8816</v>
      </c>
      <c r="C1651" t="s">
        <v>5555</v>
      </c>
      <c r="F1651" s="10">
        <v>2021</v>
      </c>
      <c r="I1651" t="s">
        <v>6036</v>
      </c>
      <c r="J1651">
        <v>20.399999999999999</v>
      </c>
      <c r="N1651">
        <v>20.399999999999999</v>
      </c>
      <c r="T1651" s="1" t="s">
        <v>8818</v>
      </c>
    </row>
    <row r="1652" spans="1:20" x14ac:dyDescent="0.25">
      <c r="A1652" t="s">
        <v>8816</v>
      </c>
      <c r="C1652" t="s">
        <v>6054</v>
      </c>
      <c r="F1652" s="10">
        <v>2021</v>
      </c>
      <c r="I1652" t="s">
        <v>6036</v>
      </c>
      <c r="J1652">
        <v>125</v>
      </c>
      <c r="N1652">
        <v>125</v>
      </c>
      <c r="T1652" s="1" t="s">
        <v>8818</v>
      </c>
    </row>
    <row r="1653" spans="1:20" x14ac:dyDescent="0.25">
      <c r="A1653" t="s">
        <v>8816</v>
      </c>
      <c r="C1653" t="s">
        <v>6050</v>
      </c>
      <c r="F1653" s="10">
        <v>2021</v>
      </c>
      <c r="I1653" t="s">
        <v>6036</v>
      </c>
      <c r="J1653">
        <v>70</v>
      </c>
      <c r="N1653">
        <v>70</v>
      </c>
      <c r="T1653" s="1" t="s">
        <v>8818</v>
      </c>
    </row>
    <row r="1654" spans="1:20" x14ac:dyDescent="0.25">
      <c r="A1654" t="s">
        <v>8816</v>
      </c>
      <c r="C1654" t="s">
        <v>6059</v>
      </c>
      <c r="F1654" s="10">
        <v>2021</v>
      </c>
      <c r="I1654" t="s">
        <v>6036</v>
      </c>
      <c r="J1654">
        <v>7.7</v>
      </c>
      <c r="N1654">
        <v>7.7</v>
      </c>
      <c r="T1654" s="1" t="s">
        <v>8818</v>
      </c>
    </row>
    <row r="1655" spans="1:20" x14ac:dyDescent="0.25">
      <c r="A1655" t="s">
        <v>8816</v>
      </c>
      <c r="C1655" t="s">
        <v>6069</v>
      </c>
      <c r="F1655" s="10">
        <v>2021</v>
      </c>
      <c r="I1655" t="s">
        <v>6036</v>
      </c>
      <c r="J1655">
        <v>8</v>
      </c>
      <c r="N1655">
        <v>8</v>
      </c>
      <c r="T1655" s="1" t="s">
        <v>8818</v>
      </c>
    </row>
    <row r="1656" spans="1:20" x14ac:dyDescent="0.25">
      <c r="A1656" t="s">
        <v>8816</v>
      </c>
      <c r="C1656" t="s">
        <v>5727</v>
      </c>
      <c r="D1656" s="10">
        <v>50591</v>
      </c>
      <c r="F1656" s="10">
        <v>2022</v>
      </c>
      <c r="I1656" t="s">
        <v>5537</v>
      </c>
      <c r="J1656">
        <v>5</v>
      </c>
      <c r="M1656" t="s">
        <v>24</v>
      </c>
      <c r="N1656">
        <v>5</v>
      </c>
      <c r="T1656" s="1" t="s">
        <v>8819</v>
      </c>
    </row>
    <row r="1657" spans="1:20" x14ac:dyDescent="0.25">
      <c r="A1657" t="s">
        <v>8816</v>
      </c>
      <c r="C1657" t="s">
        <v>5405</v>
      </c>
      <c r="D1657" s="10">
        <v>51830</v>
      </c>
      <c r="F1657" s="10">
        <v>2023</v>
      </c>
      <c r="I1657" t="s">
        <v>84</v>
      </c>
      <c r="J1657">
        <v>6</v>
      </c>
      <c r="M1657" t="s">
        <v>24</v>
      </c>
      <c r="N1657">
        <v>6</v>
      </c>
      <c r="T1657" s="1" t="s">
        <v>8817</v>
      </c>
    </row>
    <row r="1658" spans="1:20" x14ac:dyDescent="0.25">
      <c r="A1658" t="s">
        <v>8816</v>
      </c>
      <c r="C1658" t="s">
        <v>5405</v>
      </c>
      <c r="F1658" s="10">
        <v>2021</v>
      </c>
      <c r="I1658" t="s">
        <v>84</v>
      </c>
      <c r="J1658">
        <v>26.2</v>
      </c>
      <c r="N1658">
        <v>26.2</v>
      </c>
      <c r="T1658" s="1" t="s">
        <v>8818</v>
      </c>
    </row>
    <row r="1659" spans="1:20" x14ac:dyDescent="0.25">
      <c r="A1659" t="s">
        <v>8816</v>
      </c>
      <c r="C1659" t="s">
        <v>4913</v>
      </c>
      <c r="D1659" s="10">
        <v>54158</v>
      </c>
      <c r="F1659" s="10">
        <v>2023</v>
      </c>
      <c r="I1659" t="s">
        <v>4856</v>
      </c>
      <c r="J1659">
        <v>11.9</v>
      </c>
      <c r="M1659" t="s">
        <v>25</v>
      </c>
      <c r="N1659">
        <v>5.9</v>
      </c>
      <c r="T1659" s="1" t="s">
        <v>8817</v>
      </c>
    </row>
    <row r="1660" spans="1:20" x14ac:dyDescent="0.25">
      <c r="A1660" t="s">
        <v>8816</v>
      </c>
      <c r="C1660" t="s">
        <v>5566</v>
      </c>
      <c r="D1660" s="10">
        <v>52520</v>
      </c>
      <c r="F1660" s="10">
        <v>2022</v>
      </c>
      <c r="I1660" t="s">
        <v>5537</v>
      </c>
      <c r="J1660">
        <v>7</v>
      </c>
      <c r="M1660" t="s">
        <v>24</v>
      </c>
      <c r="N1660">
        <v>7</v>
      </c>
      <c r="T1660" s="1" t="s">
        <v>8819</v>
      </c>
    </row>
    <row r="1661" spans="1:20" x14ac:dyDescent="0.25">
      <c r="A1661" t="s">
        <v>8816</v>
      </c>
      <c r="C1661" t="s">
        <v>6048</v>
      </c>
      <c r="F1661" s="10">
        <v>2021</v>
      </c>
      <c r="I1661" t="s">
        <v>6036</v>
      </c>
      <c r="J1661">
        <v>7.8</v>
      </c>
      <c r="N1661">
        <v>7.8</v>
      </c>
      <c r="T1661" s="1" t="s">
        <v>8818</v>
      </c>
    </row>
    <row r="1662" spans="1:20" x14ac:dyDescent="0.25">
      <c r="A1662" t="s">
        <v>8816</v>
      </c>
      <c r="C1662" t="s">
        <v>5578</v>
      </c>
      <c r="D1662" s="10">
        <v>53239</v>
      </c>
      <c r="F1662" s="10">
        <v>2022</v>
      </c>
      <c r="I1662" t="s">
        <v>5537</v>
      </c>
      <c r="J1662">
        <v>6.6</v>
      </c>
      <c r="M1662" t="s">
        <v>24</v>
      </c>
      <c r="N1662">
        <v>6.6</v>
      </c>
      <c r="T1662" s="1" t="s">
        <v>8819</v>
      </c>
    </row>
    <row r="1663" spans="1:20" x14ac:dyDescent="0.25">
      <c r="A1663" t="s">
        <v>8816</v>
      </c>
      <c r="C1663" t="s">
        <v>6056</v>
      </c>
      <c r="F1663" s="10">
        <v>2021</v>
      </c>
      <c r="I1663" t="s">
        <v>6036</v>
      </c>
      <c r="J1663">
        <v>47.6</v>
      </c>
      <c r="N1663">
        <v>47.6</v>
      </c>
      <c r="T1663" s="1" t="s">
        <v>8818</v>
      </c>
    </row>
    <row r="1664" spans="1:20" x14ac:dyDescent="0.25">
      <c r="A1664" t="s">
        <v>8816</v>
      </c>
      <c r="C1664" t="s">
        <v>6062</v>
      </c>
      <c r="F1664" s="10">
        <v>2021</v>
      </c>
      <c r="I1664" t="s">
        <v>6036</v>
      </c>
      <c r="J1664">
        <v>70</v>
      </c>
      <c r="N1664">
        <v>70</v>
      </c>
      <c r="T1664" s="1" t="s">
        <v>8818</v>
      </c>
    </row>
    <row r="1665" spans="1:20" x14ac:dyDescent="0.25">
      <c r="A1665" t="s">
        <v>8816</v>
      </c>
      <c r="C1665" t="s">
        <v>6063</v>
      </c>
      <c r="F1665" s="10">
        <v>2021</v>
      </c>
      <c r="I1665" t="s">
        <v>6036</v>
      </c>
      <c r="J1665">
        <v>9.3000000000000007</v>
      </c>
      <c r="N1665">
        <v>9.3000000000000007</v>
      </c>
      <c r="T1665" s="1" t="s">
        <v>8818</v>
      </c>
    </row>
    <row r="1666" spans="1:20" x14ac:dyDescent="0.25">
      <c r="A1666" t="s">
        <v>8816</v>
      </c>
      <c r="C1666" t="s">
        <v>4878</v>
      </c>
      <c r="D1666" s="10">
        <v>52471</v>
      </c>
      <c r="F1666" s="10">
        <v>2023</v>
      </c>
      <c r="I1666" t="s">
        <v>4856</v>
      </c>
      <c r="J1666" s="6">
        <v>15.1</v>
      </c>
      <c r="M1666" t="s">
        <v>24</v>
      </c>
      <c r="N1666">
        <v>15.1</v>
      </c>
      <c r="T1666" s="1" t="s">
        <v>8817</v>
      </c>
    </row>
    <row r="1667" spans="1:20" x14ac:dyDescent="0.25">
      <c r="A1667" t="s">
        <v>8816</v>
      </c>
      <c r="C1667" t="s">
        <v>6060</v>
      </c>
      <c r="F1667" s="10">
        <v>2021</v>
      </c>
      <c r="I1667" t="s">
        <v>6036</v>
      </c>
      <c r="J1667">
        <v>20.3</v>
      </c>
      <c r="N1667">
        <v>20.3</v>
      </c>
      <c r="T1667" s="1" t="s">
        <v>8818</v>
      </c>
    </row>
    <row r="1668" spans="1:20" x14ac:dyDescent="0.25">
      <c r="A1668" t="s">
        <v>8816</v>
      </c>
      <c r="C1668" t="s">
        <v>6047</v>
      </c>
      <c r="F1668" s="10">
        <v>2021</v>
      </c>
      <c r="I1668" t="s">
        <v>6036</v>
      </c>
      <c r="J1668">
        <v>8.1999999999999993</v>
      </c>
      <c r="N1668">
        <v>8.1999999999999993</v>
      </c>
      <c r="T1668" s="1" t="s">
        <v>8818</v>
      </c>
    </row>
    <row r="1669" spans="1:20" x14ac:dyDescent="0.25">
      <c r="A1669" t="s">
        <v>8816</v>
      </c>
      <c r="C1669" t="s">
        <v>6055</v>
      </c>
      <c r="F1669" s="10">
        <v>2021</v>
      </c>
      <c r="I1669" t="s">
        <v>6036</v>
      </c>
      <c r="J1669">
        <v>20</v>
      </c>
      <c r="N1669">
        <v>20</v>
      </c>
      <c r="T1669" s="1" t="s">
        <v>8818</v>
      </c>
    </row>
    <row r="1670" spans="1:20" x14ac:dyDescent="0.25">
      <c r="A1670" t="s">
        <v>8816</v>
      </c>
      <c r="C1670" t="s">
        <v>4907</v>
      </c>
      <c r="D1670" s="10">
        <v>53901</v>
      </c>
      <c r="F1670" s="10">
        <v>2023</v>
      </c>
      <c r="I1670" t="s">
        <v>4856</v>
      </c>
      <c r="J1670">
        <v>15</v>
      </c>
      <c r="M1670" t="s">
        <v>24</v>
      </c>
      <c r="N1670">
        <v>11.7</v>
      </c>
      <c r="T1670" s="1" t="s">
        <v>8817</v>
      </c>
    </row>
    <row r="1671" spans="1:20" x14ac:dyDescent="0.25">
      <c r="A1671" t="s">
        <v>8816</v>
      </c>
      <c r="C1671" t="s">
        <v>4889</v>
      </c>
      <c r="D1671" s="10">
        <v>52767</v>
      </c>
      <c r="F1671" s="10">
        <v>2023</v>
      </c>
      <c r="I1671" t="s">
        <v>4856</v>
      </c>
      <c r="J1671">
        <v>125</v>
      </c>
      <c r="M1671" t="s">
        <v>24</v>
      </c>
      <c r="N1671">
        <v>125</v>
      </c>
      <c r="T1671" s="1" t="s">
        <v>8817</v>
      </c>
    </row>
    <row r="1672" spans="1:20" x14ac:dyDescent="0.25">
      <c r="A1672" t="s">
        <v>8816</v>
      </c>
      <c r="C1672" t="s">
        <v>4900</v>
      </c>
      <c r="D1672" s="10">
        <v>53619</v>
      </c>
      <c r="F1672" s="10">
        <v>2023</v>
      </c>
      <c r="I1672" t="s">
        <v>4856</v>
      </c>
      <c r="J1672">
        <v>70</v>
      </c>
      <c r="M1672" t="s">
        <v>72</v>
      </c>
      <c r="N1672">
        <v>70</v>
      </c>
      <c r="T1672" s="1" t="s">
        <v>8817</v>
      </c>
    </row>
    <row r="1673" spans="1:20" x14ac:dyDescent="0.25">
      <c r="A1673" t="s">
        <v>8816</v>
      </c>
      <c r="C1673" t="s">
        <v>4904</v>
      </c>
      <c r="D1673" s="10">
        <v>53777</v>
      </c>
      <c r="F1673" s="10">
        <v>2023</v>
      </c>
      <c r="I1673" t="s">
        <v>4856</v>
      </c>
      <c r="J1673">
        <v>8.1</v>
      </c>
      <c r="M1673" t="s">
        <v>24</v>
      </c>
      <c r="N1673">
        <v>8.1</v>
      </c>
      <c r="T1673" s="1" t="s">
        <v>8817</v>
      </c>
    </row>
    <row r="1674" spans="1:20" x14ac:dyDescent="0.25">
      <c r="A1674" t="s">
        <v>8816</v>
      </c>
      <c r="C1674" t="s">
        <v>4915</v>
      </c>
      <c r="D1674" s="10">
        <v>54398</v>
      </c>
      <c r="F1674" s="10">
        <v>2023</v>
      </c>
      <c r="I1674" t="s">
        <v>4856</v>
      </c>
      <c r="J1674">
        <v>30</v>
      </c>
      <c r="M1674" t="s">
        <v>24</v>
      </c>
      <c r="N1674">
        <v>30</v>
      </c>
      <c r="T1674" s="1" t="s">
        <v>8817</v>
      </c>
    </row>
    <row r="1675" spans="1:20" x14ac:dyDescent="0.25">
      <c r="A1675" t="s">
        <v>8816</v>
      </c>
      <c r="C1675" t="s">
        <v>5576</v>
      </c>
      <c r="D1675" s="10">
        <v>52899</v>
      </c>
      <c r="F1675" s="10">
        <v>2022</v>
      </c>
      <c r="I1675" t="s">
        <v>5537</v>
      </c>
      <c r="J1675">
        <v>3</v>
      </c>
      <c r="M1675" t="s">
        <v>24</v>
      </c>
      <c r="N1675">
        <v>3</v>
      </c>
      <c r="T1675" s="1" t="s">
        <v>8819</v>
      </c>
    </row>
    <row r="1676" spans="1:20" x14ac:dyDescent="0.25">
      <c r="A1676" t="s">
        <v>8816</v>
      </c>
      <c r="C1676" t="s">
        <v>5681</v>
      </c>
      <c r="D1676" s="10">
        <v>52751</v>
      </c>
      <c r="F1676" s="10">
        <v>2022</v>
      </c>
      <c r="I1676" t="s">
        <v>5537</v>
      </c>
      <c r="J1676">
        <v>23.2</v>
      </c>
      <c r="M1676" t="s">
        <v>24</v>
      </c>
      <c r="N1676">
        <v>23.2</v>
      </c>
      <c r="T1676" s="1" t="s">
        <v>8819</v>
      </c>
    </row>
    <row r="1677" spans="1:20" x14ac:dyDescent="0.25">
      <c r="A1677" t="s">
        <v>8816</v>
      </c>
      <c r="C1677" t="s">
        <v>5590</v>
      </c>
      <c r="D1677" s="10">
        <v>53815</v>
      </c>
      <c r="F1677" s="10">
        <v>2022</v>
      </c>
      <c r="I1677" t="s">
        <v>5537</v>
      </c>
      <c r="J1677">
        <v>35.9</v>
      </c>
      <c r="M1677" t="s">
        <v>24</v>
      </c>
      <c r="N1677">
        <v>17.899999999999999</v>
      </c>
      <c r="T1677" s="1" t="s">
        <v>8819</v>
      </c>
    </row>
    <row r="1678" spans="1:20" x14ac:dyDescent="0.25">
      <c r="A1678" t="s">
        <v>8816</v>
      </c>
      <c r="C1678" t="s">
        <v>4894</v>
      </c>
      <c r="D1678" s="10">
        <v>52947</v>
      </c>
      <c r="F1678" s="10">
        <v>2023</v>
      </c>
      <c r="I1678" t="s">
        <v>4856</v>
      </c>
      <c r="J1678">
        <v>44.2</v>
      </c>
      <c r="M1678" t="s">
        <v>72</v>
      </c>
      <c r="N1678">
        <v>44.2</v>
      </c>
      <c r="T1678" s="1" t="s">
        <v>8817</v>
      </c>
    </row>
    <row r="1679" spans="1:20" x14ac:dyDescent="0.25">
      <c r="A1679" t="s">
        <v>8816</v>
      </c>
      <c r="C1679" t="s">
        <v>4911</v>
      </c>
      <c r="D1679" s="10">
        <v>54153</v>
      </c>
      <c r="F1679" s="10">
        <v>2023</v>
      </c>
      <c r="I1679" t="s">
        <v>4856</v>
      </c>
      <c r="J1679">
        <v>30.6</v>
      </c>
      <c r="M1679" t="s">
        <v>24</v>
      </c>
      <c r="N1679">
        <v>30.6</v>
      </c>
      <c r="T1679" s="1" t="s">
        <v>8817</v>
      </c>
    </row>
    <row r="1680" spans="1:20" x14ac:dyDescent="0.25">
      <c r="A1680" t="s">
        <v>8816</v>
      </c>
      <c r="C1680" t="s">
        <v>5964</v>
      </c>
      <c r="D1680" s="10">
        <v>52385</v>
      </c>
      <c r="F1680" s="10">
        <v>2022</v>
      </c>
      <c r="I1680" t="s">
        <v>5965</v>
      </c>
      <c r="J1680">
        <v>250</v>
      </c>
      <c r="M1680" t="s">
        <v>24</v>
      </c>
      <c r="N1680">
        <v>250</v>
      </c>
      <c r="T1680" s="1" t="s">
        <v>8819</v>
      </c>
    </row>
    <row r="1681" spans="1:20" x14ac:dyDescent="0.25">
      <c r="A1681" t="s">
        <v>8816</v>
      </c>
      <c r="C1681" t="s">
        <v>5687</v>
      </c>
      <c r="D1681" s="10">
        <v>52821</v>
      </c>
      <c r="F1681" s="10">
        <v>2022</v>
      </c>
      <c r="I1681" t="s">
        <v>141</v>
      </c>
      <c r="J1681">
        <v>263.2</v>
      </c>
      <c r="M1681" t="s">
        <v>24</v>
      </c>
      <c r="N1681">
        <v>173.7</v>
      </c>
      <c r="T1681" s="1" t="s">
        <v>8819</v>
      </c>
    </row>
    <row r="1682" spans="1:20" x14ac:dyDescent="0.25">
      <c r="A1682" t="s">
        <v>8816</v>
      </c>
      <c r="C1682" t="s">
        <v>4902</v>
      </c>
      <c r="D1682" s="10">
        <v>53622</v>
      </c>
      <c r="F1682" s="10">
        <v>2023</v>
      </c>
      <c r="I1682" t="s">
        <v>84</v>
      </c>
      <c r="J1682">
        <v>4.5999999999999996</v>
      </c>
      <c r="M1682" t="s">
        <v>24</v>
      </c>
      <c r="N1682">
        <v>4.5999999999999996</v>
      </c>
      <c r="T1682" s="1" t="s">
        <v>8817</v>
      </c>
    </row>
    <row r="1683" spans="1:20" x14ac:dyDescent="0.25">
      <c r="A1683" t="s">
        <v>8816</v>
      </c>
      <c r="C1683" t="s">
        <v>5015</v>
      </c>
      <c r="D1683" s="10">
        <v>53191</v>
      </c>
      <c r="F1683" s="10">
        <v>2023</v>
      </c>
      <c r="I1683" t="s">
        <v>141</v>
      </c>
      <c r="J1683">
        <v>19.899999999999999</v>
      </c>
      <c r="M1683" t="s">
        <v>24</v>
      </c>
      <c r="N1683">
        <v>19.899999999999999</v>
      </c>
      <c r="T1683" s="1" t="s">
        <v>8817</v>
      </c>
    </row>
    <row r="1684" spans="1:20" x14ac:dyDescent="0.25">
      <c r="A1684" t="s">
        <v>8816</v>
      </c>
      <c r="C1684" t="s">
        <v>5561</v>
      </c>
      <c r="D1684" s="10">
        <v>51923</v>
      </c>
      <c r="F1684" s="10">
        <v>2022</v>
      </c>
      <c r="I1684" t="s">
        <v>5537</v>
      </c>
      <c r="J1684">
        <v>10</v>
      </c>
      <c r="M1684" t="s">
        <v>24</v>
      </c>
      <c r="N1684">
        <v>10</v>
      </c>
      <c r="T1684" s="1" t="s">
        <v>8819</v>
      </c>
    </row>
    <row r="1685" spans="1:20" x14ac:dyDescent="0.25">
      <c r="A1685" t="s">
        <v>8816</v>
      </c>
      <c r="C1685" t="s">
        <v>5586</v>
      </c>
      <c r="D1685" s="10">
        <v>53615</v>
      </c>
      <c r="F1685" s="10">
        <v>2022</v>
      </c>
      <c r="I1685" t="s">
        <v>5537</v>
      </c>
      <c r="J1685">
        <v>75</v>
      </c>
      <c r="M1685" t="s">
        <v>24</v>
      </c>
      <c r="N1685">
        <v>75</v>
      </c>
      <c r="T1685" s="1" t="s">
        <v>8819</v>
      </c>
    </row>
    <row r="1686" spans="1:20" x14ac:dyDescent="0.25">
      <c r="A1686" t="s">
        <v>8816</v>
      </c>
      <c r="C1686" t="s">
        <v>5360</v>
      </c>
      <c r="D1686" s="10">
        <v>54904</v>
      </c>
      <c r="F1686" s="10">
        <v>2023</v>
      </c>
      <c r="I1686" t="s">
        <v>5119</v>
      </c>
      <c r="J1686">
        <v>3.5</v>
      </c>
      <c r="M1686" t="s">
        <v>24</v>
      </c>
      <c r="N1686">
        <v>3.5</v>
      </c>
      <c r="T1686" s="1" t="s">
        <v>8817</v>
      </c>
    </row>
    <row r="1687" spans="1:20" x14ac:dyDescent="0.25">
      <c r="A1687" t="s">
        <v>8816</v>
      </c>
      <c r="C1687" t="s">
        <v>5326</v>
      </c>
      <c r="D1687" s="10">
        <v>54650</v>
      </c>
      <c r="F1687" s="10">
        <v>2023</v>
      </c>
      <c r="I1687" t="s">
        <v>5119</v>
      </c>
      <c r="J1687">
        <v>3.5</v>
      </c>
      <c r="M1687" t="s">
        <v>24</v>
      </c>
      <c r="N1687">
        <v>3.5</v>
      </c>
      <c r="T1687" s="1" t="s">
        <v>8817</v>
      </c>
    </row>
    <row r="1688" spans="1:20" x14ac:dyDescent="0.25">
      <c r="A1688" t="s">
        <v>8816</v>
      </c>
      <c r="C1688" t="s">
        <v>5356</v>
      </c>
      <c r="D1688" s="10">
        <v>54881</v>
      </c>
      <c r="F1688" s="10">
        <v>2023</v>
      </c>
      <c r="I1688" t="s">
        <v>5119</v>
      </c>
      <c r="J1688">
        <v>1.5</v>
      </c>
      <c r="M1688" t="s">
        <v>24</v>
      </c>
      <c r="N1688">
        <v>1.5</v>
      </c>
      <c r="T1688" s="1" t="s">
        <v>8817</v>
      </c>
    </row>
    <row r="1689" spans="1:20" x14ac:dyDescent="0.25">
      <c r="A1689" t="s">
        <v>8816</v>
      </c>
      <c r="C1689" t="s">
        <v>5549</v>
      </c>
      <c r="D1689" s="10">
        <v>51145</v>
      </c>
      <c r="F1689" s="10">
        <v>2022</v>
      </c>
      <c r="I1689" t="s">
        <v>5537</v>
      </c>
      <c r="J1689">
        <v>20</v>
      </c>
      <c r="M1689" t="s">
        <v>24</v>
      </c>
      <c r="N1689">
        <v>20</v>
      </c>
      <c r="T1689" s="1" t="s">
        <v>8819</v>
      </c>
    </row>
    <row r="1690" spans="1:20" x14ac:dyDescent="0.25">
      <c r="A1690" t="s">
        <v>8816</v>
      </c>
      <c r="C1690" t="s">
        <v>5975</v>
      </c>
      <c r="D1690" s="10">
        <v>53863</v>
      </c>
      <c r="F1690" s="10">
        <v>2022</v>
      </c>
      <c r="I1690" t="s">
        <v>84</v>
      </c>
      <c r="J1690">
        <v>17.899999999999999</v>
      </c>
      <c r="M1690" t="s">
        <v>24</v>
      </c>
      <c r="N1690">
        <v>17.899999999999999</v>
      </c>
      <c r="T1690" s="1" t="s">
        <v>8819</v>
      </c>
    </row>
    <row r="1691" spans="1:20" x14ac:dyDescent="0.25">
      <c r="A1691" t="s">
        <v>8816</v>
      </c>
      <c r="C1691" t="s">
        <v>5712</v>
      </c>
      <c r="D1691" s="10">
        <v>53716</v>
      </c>
      <c r="F1691" s="10">
        <v>2022</v>
      </c>
      <c r="I1691" t="s">
        <v>141</v>
      </c>
      <c r="J1691">
        <v>12.9</v>
      </c>
      <c r="M1691" t="s">
        <v>24</v>
      </c>
      <c r="N1691">
        <v>12.9</v>
      </c>
      <c r="T1691" s="1" t="s">
        <v>8819</v>
      </c>
    </row>
    <row r="1692" spans="1:20" x14ac:dyDescent="0.25">
      <c r="A1692" t="s">
        <v>8816</v>
      </c>
      <c r="C1692" t="s">
        <v>5084</v>
      </c>
      <c r="D1692" s="10">
        <v>53735</v>
      </c>
      <c r="F1692" s="10">
        <v>2023</v>
      </c>
      <c r="I1692" t="s">
        <v>4924</v>
      </c>
      <c r="J1692">
        <v>16.3</v>
      </c>
      <c r="M1692" t="s">
        <v>24</v>
      </c>
      <c r="N1692">
        <v>7.4</v>
      </c>
      <c r="T1692" s="1" t="s">
        <v>8817</v>
      </c>
    </row>
    <row r="1693" spans="1:20" x14ac:dyDescent="0.25">
      <c r="A1693" t="s">
        <v>8816</v>
      </c>
      <c r="C1693" t="s">
        <v>4995</v>
      </c>
      <c r="D1693" s="10">
        <v>51509</v>
      </c>
      <c r="F1693" s="10">
        <v>2023</v>
      </c>
      <c r="I1693" t="s">
        <v>141</v>
      </c>
      <c r="J1693">
        <v>45.1</v>
      </c>
      <c r="M1693" t="s">
        <v>72</v>
      </c>
      <c r="N1693">
        <v>45.1</v>
      </c>
      <c r="T1693" s="1" t="s">
        <v>8817</v>
      </c>
    </row>
    <row r="1694" spans="1:20" x14ac:dyDescent="0.25">
      <c r="A1694" t="s">
        <v>8816</v>
      </c>
      <c r="C1694" t="s">
        <v>4990</v>
      </c>
      <c r="D1694" s="10">
        <v>50427</v>
      </c>
      <c r="F1694" s="10">
        <v>2023</v>
      </c>
      <c r="I1694" t="s">
        <v>141</v>
      </c>
      <c r="J1694">
        <v>57</v>
      </c>
      <c r="M1694" t="s">
        <v>24</v>
      </c>
      <c r="N1694">
        <v>57</v>
      </c>
      <c r="T1694" s="1" t="s">
        <v>8817</v>
      </c>
    </row>
    <row r="1695" spans="1:20" x14ac:dyDescent="0.25">
      <c r="A1695" t="s">
        <v>8816</v>
      </c>
      <c r="C1695" t="s">
        <v>5956</v>
      </c>
      <c r="D1695" s="10">
        <v>53741</v>
      </c>
      <c r="F1695" s="10">
        <v>2022</v>
      </c>
      <c r="I1695" t="s">
        <v>4952</v>
      </c>
      <c r="J1695">
        <v>3.8</v>
      </c>
      <c r="M1695" t="s">
        <v>24</v>
      </c>
      <c r="N1695">
        <v>3.8</v>
      </c>
      <c r="T1695" s="1" t="s">
        <v>8819</v>
      </c>
    </row>
    <row r="1696" spans="1:20" x14ac:dyDescent="0.25">
      <c r="A1696" t="s">
        <v>8816</v>
      </c>
      <c r="C1696" t="s">
        <v>5070</v>
      </c>
      <c r="D1696" s="10">
        <v>53238</v>
      </c>
      <c r="F1696" s="10">
        <v>2023</v>
      </c>
      <c r="I1696" t="s">
        <v>4982</v>
      </c>
      <c r="J1696">
        <v>110</v>
      </c>
      <c r="M1696" t="s">
        <v>24</v>
      </c>
      <c r="N1696">
        <v>110</v>
      </c>
      <c r="T1696" s="1" t="s">
        <v>8817</v>
      </c>
    </row>
    <row r="1697" spans="1:20" x14ac:dyDescent="0.25">
      <c r="A1697" t="s">
        <v>8816</v>
      </c>
      <c r="C1697" t="s">
        <v>5637</v>
      </c>
      <c r="D1697" s="10">
        <v>53136</v>
      </c>
      <c r="F1697" s="10">
        <v>2022</v>
      </c>
      <c r="I1697" t="s">
        <v>84</v>
      </c>
      <c r="J1697">
        <v>60</v>
      </c>
      <c r="M1697" t="s">
        <v>24</v>
      </c>
      <c r="N1697">
        <v>60</v>
      </c>
      <c r="T1697" s="1" t="s">
        <v>8819</v>
      </c>
    </row>
    <row r="1698" spans="1:20" x14ac:dyDescent="0.25">
      <c r="A1698" t="s">
        <v>8816</v>
      </c>
      <c r="C1698" t="s">
        <v>5547</v>
      </c>
      <c r="D1698" s="10">
        <v>50697</v>
      </c>
      <c r="F1698" s="10">
        <v>2022</v>
      </c>
      <c r="I1698" t="s">
        <v>5537</v>
      </c>
      <c r="J1698">
        <v>46.8</v>
      </c>
      <c r="M1698" t="s">
        <v>24</v>
      </c>
      <c r="N1698">
        <v>30</v>
      </c>
      <c r="T1698" s="1" t="s">
        <v>8819</v>
      </c>
    </row>
    <row r="1699" spans="1:20" x14ac:dyDescent="0.25">
      <c r="A1699" t="s">
        <v>8816</v>
      </c>
      <c r="C1699" t="s">
        <v>6092</v>
      </c>
      <c r="F1699" s="10">
        <v>2021</v>
      </c>
      <c r="I1699" t="s">
        <v>141</v>
      </c>
      <c r="J1699">
        <v>5.4</v>
      </c>
      <c r="N1699">
        <v>5.4</v>
      </c>
      <c r="T1699" s="1" t="s">
        <v>8818</v>
      </c>
    </row>
    <row r="1700" spans="1:20" x14ac:dyDescent="0.25">
      <c r="A1700" t="s">
        <v>8816</v>
      </c>
      <c r="C1700" t="s">
        <v>6242</v>
      </c>
      <c r="F1700" s="10">
        <v>2021</v>
      </c>
      <c r="I1700" t="s">
        <v>4924</v>
      </c>
      <c r="J1700">
        <v>18.2</v>
      </c>
      <c r="N1700">
        <v>18.2</v>
      </c>
      <c r="T1700" s="1" t="s">
        <v>8818</v>
      </c>
    </row>
    <row r="1701" spans="1:20" x14ac:dyDescent="0.25">
      <c r="A1701" t="s">
        <v>8816</v>
      </c>
      <c r="C1701" t="s">
        <v>5721</v>
      </c>
      <c r="D1701" s="10">
        <v>53851</v>
      </c>
      <c r="F1701" s="10">
        <v>2022</v>
      </c>
      <c r="I1701" t="s">
        <v>141</v>
      </c>
      <c r="J1701">
        <v>38.9</v>
      </c>
      <c r="M1701" t="s">
        <v>72</v>
      </c>
      <c r="N1701">
        <v>10.4</v>
      </c>
      <c r="T1701" s="1" t="s">
        <v>8819</v>
      </c>
    </row>
    <row r="1702" spans="1:20" x14ac:dyDescent="0.25">
      <c r="A1702" t="s">
        <v>8816</v>
      </c>
      <c r="C1702" t="s">
        <v>5100</v>
      </c>
      <c r="D1702" s="10">
        <v>54083</v>
      </c>
      <c r="F1702" s="10">
        <v>2023</v>
      </c>
      <c r="I1702" t="s">
        <v>4982</v>
      </c>
      <c r="J1702">
        <v>80</v>
      </c>
      <c r="M1702" t="s">
        <v>24</v>
      </c>
      <c r="N1702">
        <v>80</v>
      </c>
      <c r="T1702" s="1" t="s">
        <v>8817</v>
      </c>
    </row>
    <row r="1703" spans="1:20" x14ac:dyDescent="0.25">
      <c r="A1703" t="s">
        <v>8816</v>
      </c>
      <c r="C1703" t="s">
        <v>5612</v>
      </c>
      <c r="D1703" s="10">
        <v>52718</v>
      </c>
      <c r="F1703" s="10">
        <v>2022</v>
      </c>
      <c r="I1703" t="s">
        <v>5610</v>
      </c>
      <c r="J1703">
        <v>50</v>
      </c>
      <c r="M1703" t="s">
        <v>24</v>
      </c>
      <c r="N1703">
        <v>30</v>
      </c>
      <c r="T1703" s="1" t="s">
        <v>8819</v>
      </c>
    </row>
    <row r="1704" spans="1:20" x14ac:dyDescent="0.25">
      <c r="A1704" t="s">
        <v>8816</v>
      </c>
      <c r="C1704" t="s">
        <v>5605</v>
      </c>
      <c r="D1704" s="10">
        <v>51369</v>
      </c>
      <c r="F1704" s="10">
        <v>2022</v>
      </c>
      <c r="I1704" t="s">
        <v>141</v>
      </c>
      <c r="J1704">
        <v>4.5</v>
      </c>
      <c r="M1704" t="s">
        <v>24</v>
      </c>
      <c r="N1704">
        <v>4.2</v>
      </c>
      <c r="T1704" s="1" t="s">
        <v>8819</v>
      </c>
    </row>
    <row r="1705" spans="1:20" x14ac:dyDescent="0.25">
      <c r="A1705" t="s">
        <v>8816</v>
      </c>
      <c r="C1705" t="s">
        <v>6235</v>
      </c>
      <c r="F1705" s="10">
        <v>2021</v>
      </c>
      <c r="I1705" t="s">
        <v>84</v>
      </c>
      <c r="J1705">
        <v>150</v>
      </c>
      <c r="N1705">
        <v>150</v>
      </c>
      <c r="T1705" s="1" t="s">
        <v>8818</v>
      </c>
    </row>
    <row r="1706" spans="1:20" x14ac:dyDescent="0.25">
      <c r="A1706" t="s">
        <v>8816</v>
      </c>
      <c r="C1706" t="s">
        <v>5407</v>
      </c>
      <c r="D1706" s="10">
        <v>52367</v>
      </c>
      <c r="F1706" s="10">
        <v>2023</v>
      </c>
      <c r="I1706" t="s">
        <v>84</v>
      </c>
      <c r="J1706">
        <v>44.2</v>
      </c>
      <c r="M1706" t="s">
        <v>25</v>
      </c>
      <c r="N1706">
        <v>7.1</v>
      </c>
      <c r="T1706" s="1" t="s">
        <v>8817</v>
      </c>
    </row>
    <row r="1707" spans="1:20" x14ac:dyDescent="0.25">
      <c r="A1707" t="s">
        <v>8816</v>
      </c>
      <c r="C1707" t="s">
        <v>5009</v>
      </c>
      <c r="D1707" s="10">
        <v>53063</v>
      </c>
      <c r="F1707" s="10">
        <v>2023</v>
      </c>
      <c r="I1707" t="s">
        <v>141</v>
      </c>
      <c r="J1707">
        <v>26.2</v>
      </c>
      <c r="M1707" t="s">
        <v>72</v>
      </c>
      <c r="N1707">
        <v>26.2</v>
      </c>
      <c r="T1707" s="1" t="s">
        <v>8817</v>
      </c>
    </row>
    <row r="1708" spans="1:20" x14ac:dyDescent="0.25">
      <c r="A1708" t="s">
        <v>8816</v>
      </c>
      <c r="C1708" t="s">
        <v>5033</v>
      </c>
      <c r="D1708" s="10">
        <v>53872</v>
      </c>
      <c r="F1708" s="10">
        <v>2023</v>
      </c>
      <c r="I1708" t="s">
        <v>141</v>
      </c>
      <c r="J1708">
        <v>17.600000000000001</v>
      </c>
      <c r="M1708" t="s">
        <v>72</v>
      </c>
      <c r="N1708">
        <v>17.600000000000001</v>
      </c>
      <c r="T1708" s="1" t="s">
        <v>8817</v>
      </c>
    </row>
    <row r="1709" spans="1:20" x14ac:dyDescent="0.25">
      <c r="A1709" t="s">
        <v>8816</v>
      </c>
      <c r="C1709" t="s">
        <v>5545</v>
      </c>
      <c r="D1709" s="10">
        <v>50696</v>
      </c>
      <c r="F1709" s="10">
        <v>2022</v>
      </c>
      <c r="I1709" t="s">
        <v>5537</v>
      </c>
      <c r="J1709">
        <v>65.599999999999994</v>
      </c>
      <c r="M1709" t="s">
        <v>24</v>
      </c>
      <c r="N1709">
        <v>44.2</v>
      </c>
      <c r="T1709" s="1" t="s">
        <v>8819</v>
      </c>
    </row>
    <row r="1710" spans="1:20" x14ac:dyDescent="0.25">
      <c r="A1710" t="s">
        <v>8816</v>
      </c>
      <c r="C1710" t="s">
        <v>5005</v>
      </c>
      <c r="D1710" s="10">
        <v>52946</v>
      </c>
      <c r="F1710" s="10">
        <v>2023</v>
      </c>
      <c r="I1710" t="s">
        <v>141</v>
      </c>
      <c r="J1710">
        <v>34.700000000000003</v>
      </c>
      <c r="M1710" t="s">
        <v>72</v>
      </c>
      <c r="N1710">
        <v>34.700000000000003</v>
      </c>
      <c r="T1710" s="1" t="s">
        <v>8817</v>
      </c>
    </row>
    <row r="1711" spans="1:20" x14ac:dyDescent="0.25">
      <c r="A1711" t="s">
        <v>8816</v>
      </c>
      <c r="C1711" t="s">
        <v>5023</v>
      </c>
      <c r="D1711" s="10">
        <v>53710</v>
      </c>
      <c r="F1711" s="10">
        <v>2023</v>
      </c>
      <c r="I1711" t="s">
        <v>141</v>
      </c>
      <c r="J1711">
        <v>11.9</v>
      </c>
      <c r="M1711" t="s">
        <v>24</v>
      </c>
      <c r="N1711">
        <v>4</v>
      </c>
      <c r="T1711" s="1" t="s">
        <v>8817</v>
      </c>
    </row>
    <row r="1712" spans="1:20" x14ac:dyDescent="0.25">
      <c r="A1712" t="s">
        <v>8816</v>
      </c>
      <c r="C1712" t="s">
        <v>6100</v>
      </c>
      <c r="F1712" s="10">
        <v>2021</v>
      </c>
      <c r="I1712" t="s">
        <v>141</v>
      </c>
      <c r="J1712">
        <v>9</v>
      </c>
      <c r="N1712">
        <v>9</v>
      </c>
      <c r="T1712" s="1" t="s">
        <v>8818</v>
      </c>
    </row>
    <row r="1713" spans="1:20" x14ac:dyDescent="0.25">
      <c r="A1713" t="s">
        <v>8816</v>
      </c>
      <c r="C1713" t="s">
        <v>6073</v>
      </c>
      <c r="F1713" s="10">
        <v>2021</v>
      </c>
      <c r="I1713" t="s">
        <v>141</v>
      </c>
      <c r="J1713">
        <v>20</v>
      </c>
      <c r="N1713">
        <v>20</v>
      </c>
      <c r="T1713" s="1" t="s">
        <v>8818</v>
      </c>
    </row>
    <row r="1714" spans="1:20" x14ac:dyDescent="0.25">
      <c r="A1714" t="s">
        <v>8816</v>
      </c>
      <c r="C1714" t="s">
        <v>6096</v>
      </c>
      <c r="F1714" s="10">
        <v>2021</v>
      </c>
      <c r="I1714" t="s">
        <v>141</v>
      </c>
      <c r="J1714">
        <v>31.9</v>
      </c>
      <c r="N1714">
        <v>31.9</v>
      </c>
      <c r="T1714" s="1" t="s">
        <v>8818</v>
      </c>
    </row>
    <row r="1715" spans="1:20" x14ac:dyDescent="0.25">
      <c r="A1715" t="s">
        <v>8816</v>
      </c>
      <c r="C1715" t="s">
        <v>6107</v>
      </c>
      <c r="F1715" s="10">
        <v>2021</v>
      </c>
      <c r="I1715" t="s">
        <v>141</v>
      </c>
      <c r="J1715">
        <v>12.4</v>
      </c>
      <c r="N1715">
        <v>12.4</v>
      </c>
      <c r="T1715" s="1" t="s">
        <v>8818</v>
      </c>
    </row>
    <row r="1716" spans="1:20" x14ac:dyDescent="0.25">
      <c r="A1716" t="s">
        <v>8816</v>
      </c>
      <c r="C1716" t="s">
        <v>5692</v>
      </c>
      <c r="D1716" s="10">
        <v>53095</v>
      </c>
      <c r="F1716" s="10">
        <v>2022</v>
      </c>
      <c r="I1716" t="s">
        <v>141</v>
      </c>
      <c r="J1716">
        <v>4.7</v>
      </c>
      <c r="M1716" t="s">
        <v>24</v>
      </c>
      <c r="N1716">
        <v>4.7</v>
      </c>
      <c r="T1716" s="1" t="s">
        <v>8819</v>
      </c>
    </row>
    <row r="1717" spans="1:20" x14ac:dyDescent="0.25">
      <c r="A1717" t="s">
        <v>8816</v>
      </c>
      <c r="C1717" t="s">
        <v>5011</v>
      </c>
      <c r="D1717" s="10">
        <v>53095</v>
      </c>
      <c r="F1717" s="10">
        <v>2023</v>
      </c>
      <c r="I1717" t="s">
        <v>141</v>
      </c>
      <c r="J1717">
        <v>0.8</v>
      </c>
      <c r="M1717" t="s">
        <v>24</v>
      </c>
      <c r="N1717">
        <v>0.8</v>
      </c>
      <c r="T1717" s="1" t="s">
        <v>8817</v>
      </c>
    </row>
    <row r="1718" spans="1:20" x14ac:dyDescent="0.25">
      <c r="A1718" t="s">
        <v>8816</v>
      </c>
      <c r="C1718" t="s">
        <v>5663</v>
      </c>
      <c r="D1718" s="10">
        <v>50957</v>
      </c>
      <c r="F1718" s="10">
        <v>2022</v>
      </c>
      <c r="I1718" t="s">
        <v>141</v>
      </c>
      <c r="J1718">
        <v>44</v>
      </c>
      <c r="M1718" t="s">
        <v>24</v>
      </c>
      <c r="N1718">
        <v>44</v>
      </c>
      <c r="T1718" s="1" t="s">
        <v>8819</v>
      </c>
    </row>
    <row r="1719" spans="1:20" x14ac:dyDescent="0.25">
      <c r="A1719" t="s">
        <v>8816</v>
      </c>
      <c r="C1719" t="s">
        <v>6043</v>
      </c>
      <c r="F1719" s="10">
        <v>2021</v>
      </c>
      <c r="I1719" t="s">
        <v>6036</v>
      </c>
      <c r="J1719">
        <v>2.2000000000000002</v>
      </c>
      <c r="N1719">
        <v>2.2000000000000002</v>
      </c>
      <c r="T1719" s="1" t="s">
        <v>8818</v>
      </c>
    </row>
    <row r="1720" spans="1:20" x14ac:dyDescent="0.25">
      <c r="A1720" t="s">
        <v>8816</v>
      </c>
      <c r="C1720" t="s">
        <v>6064</v>
      </c>
      <c r="F1720" s="10">
        <v>2021</v>
      </c>
      <c r="I1720" t="s">
        <v>6036</v>
      </c>
      <c r="J1720">
        <v>15</v>
      </c>
      <c r="N1720">
        <v>15</v>
      </c>
      <c r="T1720" s="1" t="s">
        <v>8818</v>
      </c>
    </row>
    <row r="1721" spans="1:20" x14ac:dyDescent="0.25">
      <c r="A1721" t="s">
        <v>8816</v>
      </c>
      <c r="C1721" t="s">
        <v>5559</v>
      </c>
      <c r="D1721" s="10">
        <v>51870</v>
      </c>
      <c r="F1721" s="10">
        <v>2022</v>
      </c>
      <c r="I1721" t="s">
        <v>5537</v>
      </c>
      <c r="J1721">
        <v>55.2</v>
      </c>
      <c r="M1721" t="s">
        <v>24</v>
      </c>
      <c r="N1721">
        <v>55.2</v>
      </c>
      <c r="T1721" s="1" t="s">
        <v>8819</v>
      </c>
    </row>
    <row r="1722" spans="1:20" x14ac:dyDescent="0.25">
      <c r="A1722" t="s">
        <v>8816</v>
      </c>
      <c r="C1722" t="s">
        <v>5599</v>
      </c>
      <c r="D1722" s="10">
        <v>50170</v>
      </c>
      <c r="F1722" s="10">
        <v>2022</v>
      </c>
      <c r="I1722" t="s">
        <v>84</v>
      </c>
      <c r="J1722">
        <v>8</v>
      </c>
      <c r="M1722" t="s">
        <v>25</v>
      </c>
      <c r="N1722">
        <v>2</v>
      </c>
      <c r="T1722" s="1" t="s">
        <v>8819</v>
      </c>
    </row>
    <row r="1723" spans="1:20" x14ac:dyDescent="0.25">
      <c r="A1723" t="s">
        <v>8816</v>
      </c>
      <c r="C1723" t="s">
        <v>5551</v>
      </c>
      <c r="D1723" s="10">
        <v>51436</v>
      </c>
      <c r="F1723" s="10">
        <v>2022</v>
      </c>
      <c r="I1723" t="s">
        <v>5537</v>
      </c>
      <c r="J1723">
        <v>4.5</v>
      </c>
      <c r="M1723" t="s">
        <v>25</v>
      </c>
      <c r="N1723">
        <v>4.5</v>
      </c>
      <c r="T1723" s="1" t="s">
        <v>8819</v>
      </c>
    </row>
    <row r="1724" spans="1:20" x14ac:dyDescent="0.25">
      <c r="A1724" t="s">
        <v>8816</v>
      </c>
      <c r="C1724" t="s">
        <v>6052</v>
      </c>
      <c r="F1724" s="10">
        <v>2021</v>
      </c>
      <c r="I1724" t="s">
        <v>6036</v>
      </c>
      <c r="J1724">
        <v>3</v>
      </c>
      <c r="N1724">
        <v>3</v>
      </c>
      <c r="T1724" s="1" t="s">
        <v>8818</v>
      </c>
    </row>
    <row r="1725" spans="1:20" x14ac:dyDescent="0.25">
      <c r="A1725" t="s">
        <v>8816</v>
      </c>
      <c r="C1725" t="s">
        <v>5543</v>
      </c>
      <c r="D1725" s="10">
        <v>49793</v>
      </c>
      <c r="F1725" s="10">
        <v>2022</v>
      </c>
      <c r="I1725" t="s">
        <v>5537</v>
      </c>
      <c r="J1725">
        <v>14.1</v>
      </c>
      <c r="M1725" t="s">
        <v>25</v>
      </c>
      <c r="N1725">
        <v>14.1</v>
      </c>
      <c r="T1725" s="1" t="s">
        <v>8819</v>
      </c>
    </row>
    <row r="1726" spans="1:20" x14ac:dyDescent="0.25">
      <c r="A1726" t="s">
        <v>8816</v>
      </c>
      <c r="C1726" t="s">
        <v>6199</v>
      </c>
      <c r="F1726" s="10">
        <v>2021</v>
      </c>
      <c r="I1726" t="s">
        <v>5170</v>
      </c>
      <c r="J1726">
        <v>1.4</v>
      </c>
      <c r="N1726">
        <v>1.4</v>
      </c>
      <c r="T1726" s="1" t="s">
        <v>8818</v>
      </c>
    </row>
    <row r="1727" spans="1:20" x14ac:dyDescent="0.25">
      <c r="A1727" t="s">
        <v>8816</v>
      </c>
      <c r="C1727" t="s">
        <v>5155</v>
      </c>
      <c r="D1727" s="10">
        <v>52786</v>
      </c>
      <c r="F1727" s="10">
        <v>2023</v>
      </c>
      <c r="I1727" t="s">
        <v>5119</v>
      </c>
      <c r="J1727">
        <v>1.5</v>
      </c>
      <c r="M1727" t="s">
        <v>72</v>
      </c>
      <c r="N1727">
        <v>1.5</v>
      </c>
      <c r="T1727" s="1" t="s">
        <v>8817</v>
      </c>
    </row>
    <row r="1728" spans="1:20" x14ac:dyDescent="0.25">
      <c r="A1728" t="s">
        <v>8816</v>
      </c>
      <c r="C1728" t="s">
        <v>6139</v>
      </c>
      <c r="F1728" s="10">
        <v>2021</v>
      </c>
      <c r="I1728" t="s">
        <v>5170</v>
      </c>
      <c r="J1728">
        <v>1.1000000000000001</v>
      </c>
      <c r="N1728">
        <v>1.1000000000000001</v>
      </c>
      <c r="T1728" s="1" t="s">
        <v>8818</v>
      </c>
    </row>
    <row r="1729" spans="1:20" x14ac:dyDescent="0.25">
      <c r="A1729" t="s">
        <v>8816</v>
      </c>
      <c r="C1729" t="s">
        <v>5243</v>
      </c>
      <c r="D1729" s="10">
        <v>54077</v>
      </c>
      <c r="F1729" s="10">
        <v>2023</v>
      </c>
      <c r="I1729" t="s">
        <v>5119</v>
      </c>
      <c r="J1729">
        <v>0.9</v>
      </c>
      <c r="M1729" t="s">
        <v>72</v>
      </c>
      <c r="N1729">
        <v>0.9</v>
      </c>
      <c r="T1729" s="1" t="s">
        <v>8817</v>
      </c>
    </row>
    <row r="1730" spans="1:20" x14ac:dyDescent="0.25">
      <c r="A1730" t="s">
        <v>8816</v>
      </c>
      <c r="C1730" t="s">
        <v>6236</v>
      </c>
      <c r="F1730" s="10">
        <v>2021</v>
      </c>
      <c r="I1730" t="s">
        <v>84</v>
      </c>
      <c r="J1730">
        <v>31.5</v>
      </c>
      <c r="N1730">
        <v>31.5</v>
      </c>
      <c r="T1730" s="1" t="s">
        <v>8818</v>
      </c>
    </row>
    <row r="1731" spans="1:20" x14ac:dyDescent="0.25">
      <c r="A1731" t="s">
        <v>8816</v>
      </c>
      <c r="C1731" t="s">
        <v>5114</v>
      </c>
      <c r="D1731" s="10">
        <v>54683</v>
      </c>
      <c r="F1731" s="10">
        <v>2023</v>
      </c>
      <c r="I1731" t="s">
        <v>4924</v>
      </c>
      <c r="J1731">
        <v>90</v>
      </c>
      <c r="M1731" t="s">
        <v>24</v>
      </c>
      <c r="N1731">
        <v>29.1</v>
      </c>
      <c r="T1731" s="1" t="s">
        <v>8817</v>
      </c>
    </row>
    <row r="1732" spans="1:20" x14ac:dyDescent="0.25">
      <c r="A1732" t="s">
        <v>8816</v>
      </c>
      <c r="C1732" t="s">
        <v>4997</v>
      </c>
      <c r="D1732" s="10">
        <v>51879</v>
      </c>
      <c r="F1732" s="10">
        <v>2022</v>
      </c>
      <c r="I1732" t="s">
        <v>141</v>
      </c>
      <c r="J1732">
        <v>20</v>
      </c>
      <c r="M1732" t="s">
        <v>24</v>
      </c>
      <c r="N1732">
        <v>20</v>
      </c>
      <c r="T1732" s="1" t="s">
        <v>8819</v>
      </c>
    </row>
    <row r="1733" spans="1:20" x14ac:dyDescent="0.25">
      <c r="A1733" t="s">
        <v>8816</v>
      </c>
      <c r="C1733" t="s">
        <v>4997</v>
      </c>
      <c r="D1733" s="10">
        <v>51879</v>
      </c>
      <c r="F1733" s="10">
        <v>2023</v>
      </c>
      <c r="I1733" t="s">
        <v>141</v>
      </c>
      <c r="J1733">
        <v>9</v>
      </c>
      <c r="M1733" t="s">
        <v>24</v>
      </c>
      <c r="N1733">
        <v>9</v>
      </c>
      <c r="T1733" s="1" t="s">
        <v>8817</v>
      </c>
    </row>
    <row r="1734" spans="1:20" x14ac:dyDescent="0.25">
      <c r="A1734" t="s">
        <v>8816</v>
      </c>
      <c r="C1734" t="s">
        <v>5453</v>
      </c>
      <c r="D1734" s="10">
        <v>54905</v>
      </c>
      <c r="F1734" s="10">
        <v>2023</v>
      </c>
      <c r="I1734" t="s">
        <v>4924</v>
      </c>
      <c r="J1734">
        <v>58.7</v>
      </c>
      <c r="M1734" t="s">
        <v>72</v>
      </c>
      <c r="N1734">
        <v>25.3</v>
      </c>
      <c r="T1734" s="1" t="s">
        <v>8817</v>
      </c>
    </row>
    <row r="1735" spans="1:20" x14ac:dyDescent="0.25">
      <c r="A1735" t="s">
        <v>8816</v>
      </c>
      <c r="C1735" t="s">
        <v>6079</v>
      </c>
      <c r="F1735" s="10">
        <v>2021</v>
      </c>
      <c r="I1735" t="s">
        <v>5610</v>
      </c>
      <c r="J1735">
        <v>10</v>
      </c>
      <c r="N1735">
        <v>10</v>
      </c>
      <c r="T1735" s="1" t="s">
        <v>8818</v>
      </c>
    </row>
    <row r="1736" spans="1:20" x14ac:dyDescent="0.25">
      <c r="A1736" t="s">
        <v>8816</v>
      </c>
      <c r="C1736" t="s">
        <v>6234</v>
      </c>
      <c r="F1736" s="10">
        <v>2021</v>
      </c>
      <c r="I1736" t="s">
        <v>84</v>
      </c>
      <c r="J1736">
        <v>3</v>
      </c>
      <c r="N1736">
        <v>3</v>
      </c>
      <c r="T1736" s="1" t="s">
        <v>8818</v>
      </c>
    </row>
    <row r="1737" spans="1:20" x14ac:dyDescent="0.25">
      <c r="A1737" t="s">
        <v>8816</v>
      </c>
      <c r="C1737" t="s">
        <v>4933</v>
      </c>
      <c r="D1737" s="10">
        <v>53569</v>
      </c>
      <c r="F1737" s="10">
        <v>2023</v>
      </c>
      <c r="I1737" t="s">
        <v>4934</v>
      </c>
      <c r="J1737">
        <v>30.2</v>
      </c>
      <c r="M1737" t="s">
        <v>24</v>
      </c>
      <c r="N1737">
        <v>7.5</v>
      </c>
      <c r="T1737" s="1" t="s">
        <v>8817</v>
      </c>
    </row>
    <row r="1738" spans="1:20" x14ac:dyDescent="0.25">
      <c r="A1738" t="s">
        <v>8816</v>
      </c>
      <c r="C1738" t="s">
        <v>6082</v>
      </c>
      <c r="F1738" s="10">
        <v>2021</v>
      </c>
      <c r="I1738" t="s">
        <v>5610</v>
      </c>
      <c r="J1738">
        <v>120</v>
      </c>
      <c r="N1738">
        <v>120</v>
      </c>
      <c r="T1738" s="1" t="s">
        <v>8818</v>
      </c>
    </row>
    <row r="1739" spans="1:20" x14ac:dyDescent="0.25">
      <c r="A1739" t="s">
        <v>8816</v>
      </c>
      <c r="C1739" t="s">
        <v>6128</v>
      </c>
      <c r="F1739" s="10">
        <v>2021</v>
      </c>
      <c r="I1739" t="s">
        <v>4924</v>
      </c>
      <c r="J1739">
        <v>13.5</v>
      </c>
      <c r="N1739">
        <v>13.5</v>
      </c>
      <c r="T1739" s="1" t="s">
        <v>8818</v>
      </c>
    </row>
    <row r="1740" spans="1:20" x14ac:dyDescent="0.25">
      <c r="A1740" t="s">
        <v>8816</v>
      </c>
      <c r="C1740" t="s">
        <v>6120</v>
      </c>
      <c r="F1740" s="10">
        <v>2021</v>
      </c>
      <c r="I1740" t="s">
        <v>6036</v>
      </c>
      <c r="J1740">
        <v>20</v>
      </c>
      <c r="N1740">
        <v>20</v>
      </c>
      <c r="T1740" s="1" t="s">
        <v>8818</v>
      </c>
    </row>
    <row r="1741" spans="1:20" x14ac:dyDescent="0.25">
      <c r="A1741" t="s">
        <v>8816</v>
      </c>
      <c r="C1741" t="s">
        <v>4880</v>
      </c>
      <c r="D1741" s="10">
        <v>52512</v>
      </c>
      <c r="F1741" s="10">
        <v>2023</v>
      </c>
      <c r="I1741" t="s">
        <v>4856</v>
      </c>
      <c r="J1741" s="6">
        <v>14.7</v>
      </c>
      <c r="M1741" t="s">
        <v>24</v>
      </c>
      <c r="N1741">
        <v>10.199999999999999</v>
      </c>
      <c r="T1741" s="1" t="s">
        <v>8817</v>
      </c>
    </row>
    <row r="1742" spans="1:20" x14ac:dyDescent="0.25">
      <c r="A1742" t="s">
        <v>8816</v>
      </c>
      <c r="C1742" t="s">
        <v>6070</v>
      </c>
      <c r="F1742" s="10">
        <v>2021</v>
      </c>
      <c r="I1742" t="s">
        <v>84</v>
      </c>
      <c r="J1742">
        <v>22.1</v>
      </c>
      <c r="N1742">
        <v>22.1</v>
      </c>
      <c r="T1742" s="1" t="s">
        <v>8818</v>
      </c>
    </row>
    <row r="1743" spans="1:20" x14ac:dyDescent="0.25">
      <c r="A1743" t="s">
        <v>8816</v>
      </c>
      <c r="C1743" t="s">
        <v>5401</v>
      </c>
      <c r="D1743" s="10">
        <v>51593</v>
      </c>
      <c r="F1743" s="10">
        <v>2023</v>
      </c>
      <c r="I1743" t="s">
        <v>84</v>
      </c>
      <c r="J1743">
        <v>110</v>
      </c>
      <c r="M1743" t="s">
        <v>25</v>
      </c>
      <c r="N1743">
        <v>20.3</v>
      </c>
      <c r="T1743" s="1" t="s">
        <v>8817</v>
      </c>
    </row>
    <row r="1744" spans="1:20" x14ac:dyDescent="0.25">
      <c r="A1744" t="s">
        <v>8816</v>
      </c>
      <c r="C1744" t="s">
        <v>6098</v>
      </c>
      <c r="F1744" s="10">
        <v>2021</v>
      </c>
      <c r="I1744" t="s">
        <v>5719</v>
      </c>
      <c r="J1744">
        <v>6.2</v>
      </c>
      <c r="N1744">
        <v>6.2</v>
      </c>
      <c r="T1744" s="1" t="s">
        <v>8818</v>
      </c>
    </row>
    <row r="1745" spans="1:20" x14ac:dyDescent="0.25">
      <c r="A1745" t="s">
        <v>8816</v>
      </c>
      <c r="C1745" t="s">
        <v>5557</v>
      </c>
      <c r="D1745" s="10">
        <v>51857</v>
      </c>
      <c r="F1745" s="10">
        <v>2022</v>
      </c>
      <c r="I1745" t="s">
        <v>5537</v>
      </c>
      <c r="J1745">
        <v>5.9</v>
      </c>
      <c r="M1745" t="s">
        <v>72</v>
      </c>
      <c r="N1745">
        <v>5.9</v>
      </c>
      <c r="T1745" s="1" t="s">
        <v>8819</v>
      </c>
    </row>
    <row r="1746" spans="1:20" x14ac:dyDescent="0.25">
      <c r="A1746" t="s">
        <v>8816</v>
      </c>
      <c r="C1746" t="s">
        <v>4863</v>
      </c>
      <c r="D1746" s="10">
        <v>49875</v>
      </c>
      <c r="F1746" s="10">
        <v>2023</v>
      </c>
      <c r="I1746" t="s">
        <v>4856</v>
      </c>
      <c r="J1746" s="6">
        <v>11.3</v>
      </c>
      <c r="M1746" t="s">
        <v>25</v>
      </c>
      <c r="N1746">
        <v>10.7</v>
      </c>
      <c r="T1746" s="1" t="s">
        <v>8817</v>
      </c>
    </row>
    <row r="1747" spans="1:20" x14ac:dyDescent="0.25">
      <c r="A1747" t="s">
        <v>8816</v>
      </c>
      <c r="C1747" t="s">
        <v>6044</v>
      </c>
      <c r="F1747" s="10">
        <v>2021</v>
      </c>
      <c r="I1747" t="s">
        <v>6036</v>
      </c>
      <c r="J1747">
        <v>30</v>
      </c>
      <c r="N1747">
        <v>28.5</v>
      </c>
      <c r="T1747" s="1" t="s">
        <v>8818</v>
      </c>
    </row>
    <row r="1748" spans="1:20" x14ac:dyDescent="0.25">
      <c r="A1748" t="s">
        <v>8816</v>
      </c>
      <c r="C1748" t="s">
        <v>6061</v>
      </c>
      <c r="F1748" s="10">
        <v>2021</v>
      </c>
      <c r="I1748" t="s">
        <v>6036</v>
      </c>
      <c r="J1748">
        <v>9.8000000000000007</v>
      </c>
      <c r="N1748">
        <v>3.4</v>
      </c>
      <c r="T1748" s="1" t="s">
        <v>8818</v>
      </c>
    </row>
    <row r="1749" spans="1:20" x14ac:dyDescent="0.25">
      <c r="A1749" t="s">
        <v>8816</v>
      </c>
      <c r="C1749" t="s">
        <v>6057</v>
      </c>
      <c r="F1749" s="10">
        <v>2021</v>
      </c>
      <c r="I1749" t="s">
        <v>6036</v>
      </c>
      <c r="J1749">
        <v>4.0999999999999996</v>
      </c>
      <c r="N1749">
        <v>4.0999999999999996</v>
      </c>
      <c r="T1749" s="1" t="s">
        <v>8818</v>
      </c>
    </row>
    <row r="1750" spans="1:20" x14ac:dyDescent="0.25">
      <c r="A1750" t="s">
        <v>8816</v>
      </c>
      <c r="C1750" t="s">
        <v>6238</v>
      </c>
      <c r="F1750" s="10">
        <v>2021</v>
      </c>
      <c r="I1750" t="s">
        <v>6036</v>
      </c>
      <c r="J1750">
        <v>15</v>
      </c>
      <c r="N1750">
        <v>15</v>
      </c>
      <c r="T1750" s="1" t="s">
        <v>8818</v>
      </c>
    </row>
    <row r="1751" spans="1:20" x14ac:dyDescent="0.25">
      <c r="A1751" t="s">
        <v>8816</v>
      </c>
      <c r="C1751" t="s">
        <v>6229</v>
      </c>
      <c r="F1751" s="10">
        <v>2021</v>
      </c>
      <c r="I1751" t="s">
        <v>6037</v>
      </c>
      <c r="J1751">
        <v>60</v>
      </c>
      <c r="N1751">
        <v>60</v>
      </c>
      <c r="T1751" s="1" t="s">
        <v>8818</v>
      </c>
    </row>
    <row r="1752" spans="1:20" x14ac:dyDescent="0.25">
      <c r="A1752" t="s">
        <v>8816</v>
      </c>
      <c r="C1752" t="s">
        <v>5594</v>
      </c>
      <c r="D1752" s="10">
        <v>47006</v>
      </c>
      <c r="F1752" s="10">
        <v>2022</v>
      </c>
      <c r="I1752" t="s">
        <v>84</v>
      </c>
      <c r="J1752">
        <v>100</v>
      </c>
      <c r="M1752" t="s">
        <v>25</v>
      </c>
      <c r="N1752">
        <v>16.600000000000001</v>
      </c>
      <c r="T1752" s="1" t="s">
        <v>8819</v>
      </c>
    </row>
    <row r="1753" spans="1:20" x14ac:dyDescent="0.25">
      <c r="A1753" t="s">
        <v>8816</v>
      </c>
      <c r="C1753" t="s">
        <v>6051</v>
      </c>
      <c r="F1753" s="10">
        <v>2021</v>
      </c>
      <c r="I1753" t="s">
        <v>6036</v>
      </c>
      <c r="J1753">
        <v>61.8</v>
      </c>
      <c r="N1753">
        <v>12.4</v>
      </c>
      <c r="T1753" s="1" t="s">
        <v>8818</v>
      </c>
    </row>
    <row r="1754" spans="1:20" x14ac:dyDescent="0.25">
      <c r="A1754" t="s">
        <v>8816</v>
      </c>
      <c r="C1754" t="s">
        <v>5660</v>
      </c>
      <c r="D1754" s="10">
        <v>50691</v>
      </c>
      <c r="F1754" s="10">
        <v>2022</v>
      </c>
      <c r="I1754" t="s">
        <v>141</v>
      </c>
      <c r="J1754">
        <v>14.8</v>
      </c>
      <c r="M1754" t="s">
        <v>24</v>
      </c>
      <c r="N1754">
        <v>14.8</v>
      </c>
      <c r="T1754" s="1" t="s">
        <v>8819</v>
      </c>
    </row>
    <row r="1755" spans="1:20" x14ac:dyDescent="0.25">
      <c r="A1755" t="s">
        <v>8816</v>
      </c>
      <c r="C1755" t="s">
        <v>6205</v>
      </c>
      <c r="F1755" s="10">
        <v>2021</v>
      </c>
      <c r="I1755" t="s">
        <v>5170</v>
      </c>
      <c r="J1755">
        <v>88.3</v>
      </c>
      <c r="N1755">
        <v>88.3</v>
      </c>
      <c r="T1755" s="1" t="s">
        <v>8818</v>
      </c>
    </row>
    <row r="1756" spans="1:20" x14ac:dyDescent="0.25">
      <c r="A1756" t="s">
        <v>8816</v>
      </c>
      <c r="C1756" t="s">
        <v>5282</v>
      </c>
      <c r="D1756" s="10">
        <v>54317</v>
      </c>
      <c r="F1756" s="10">
        <v>2023</v>
      </c>
      <c r="I1756" t="s">
        <v>5119</v>
      </c>
      <c r="J1756">
        <v>20</v>
      </c>
      <c r="M1756" t="s">
        <v>72</v>
      </c>
      <c r="N1756">
        <v>20</v>
      </c>
      <c r="T1756" s="1" t="s">
        <v>8817</v>
      </c>
    </row>
    <row r="1757" spans="1:20" x14ac:dyDescent="0.25">
      <c r="A1757" t="s">
        <v>8816</v>
      </c>
      <c r="C1757" t="s">
        <v>5292</v>
      </c>
      <c r="D1757" s="10">
        <v>54368</v>
      </c>
      <c r="F1757" s="10">
        <v>2023</v>
      </c>
      <c r="I1757" t="s">
        <v>5119</v>
      </c>
      <c r="J1757">
        <v>18</v>
      </c>
      <c r="M1757" t="s">
        <v>72</v>
      </c>
      <c r="N1757">
        <v>18</v>
      </c>
      <c r="T1757" s="1" t="s">
        <v>8817</v>
      </c>
    </row>
    <row r="1758" spans="1:20" x14ac:dyDescent="0.25">
      <c r="A1758" t="s">
        <v>8816</v>
      </c>
      <c r="C1758" t="s">
        <v>5182</v>
      </c>
      <c r="D1758" s="10">
        <v>53422</v>
      </c>
      <c r="F1758" s="10">
        <v>2022</v>
      </c>
      <c r="I1758" t="s">
        <v>5170</v>
      </c>
      <c r="J1758">
        <v>86</v>
      </c>
      <c r="M1758" t="s">
        <v>24</v>
      </c>
      <c r="N1758">
        <v>86</v>
      </c>
      <c r="T1758" s="1" t="s">
        <v>8819</v>
      </c>
    </row>
    <row r="1759" spans="1:20" x14ac:dyDescent="0.25">
      <c r="A1759" t="s">
        <v>8816</v>
      </c>
      <c r="C1759" t="s">
        <v>5182</v>
      </c>
      <c r="D1759" s="10">
        <v>53422</v>
      </c>
      <c r="F1759" s="10">
        <v>2023</v>
      </c>
      <c r="I1759" t="s">
        <v>5119</v>
      </c>
      <c r="J1759">
        <v>35</v>
      </c>
      <c r="M1759" t="s">
        <v>24</v>
      </c>
      <c r="N1759">
        <v>35</v>
      </c>
      <c r="T1759" s="1" t="s">
        <v>8817</v>
      </c>
    </row>
    <row r="1760" spans="1:20" x14ac:dyDescent="0.25">
      <c r="A1760" t="s">
        <v>8816</v>
      </c>
      <c r="C1760" t="s">
        <v>6127</v>
      </c>
      <c r="F1760" s="10">
        <v>2021</v>
      </c>
      <c r="I1760" t="s">
        <v>4924</v>
      </c>
      <c r="J1760">
        <v>26.5</v>
      </c>
      <c r="N1760">
        <v>26.5</v>
      </c>
      <c r="T1760" s="1" t="s">
        <v>8818</v>
      </c>
    </row>
    <row r="1761" spans="1:20" x14ac:dyDescent="0.25">
      <c r="A1761" t="s">
        <v>8816</v>
      </c>
      <c r="C1761" t="s">
        <v>5039</v>
      </c>
      <c r="D1761" s="10">
        <v>54013</v>
      </c>
      <c r="F1761" s="10">
        <v>2023</v>
      </c>
      <c r="I1761" t="s">
        <v>141</v>
      </c>
      <c r="J1761">
        <v>34.6</v>
      </c>
      <c r="M1761" t="s">
        <v>24</v>
      </c>
      <c r="N1761">
        <v>34.6</v>
      </c>
      <c r="T1761" s="1" t="s">
        <v>8817</v>
      </c>
    </row>
    <row r="1762" spans="1:20" x14ac:dyDescent="0.25">
      <c r="A1762" t="s">
        <v>8816</v>
      </c>
      <c r="C1762" t="s">
        <v>6108</v>
      </c>
      <c r="F1762" s="10">
        <v>2021</v>
      </c>
      <c r="I1762" t="s">
        <v>141</v>
      </c>
      <c r="J1762">
        <v>38.4</v>
      </c>
      <c r="N1762">
        <v>38.4</v>
      </c>
      <c r="T1762" s="1" t="s">
        <v>8818</v>
      </c>
    </row>
    <row r="1763" spans="1:20" x14ac:dyDescent="0.25">
      <c r="A1763" t="s">
        <v>8816</v>
      </c>
      <c r="C1763" t="s">
        <v>5796</v>
      </c>
      <c r="D1763" s="10">
        <v>52484</v>
      </c>
      <c r="F1763" s="10">
        <v>2022</v>
      </c>
      <c r="I1763" t="s">
        <v>5170</v>
      </c>
      <c r="J1763">
        <v>75</v>
      </c>
      <c r="M1763" t="s">
        <v>24</v>
      </c>
      <c r="N1763">
        <v>73.5</v>
      </c>
      <c r="T1763" s="1" t="s">
        <v>8819</v>
      </c>
    </row>
    <row r="1764" spans="1:20" x14ac:dyDescent="0.25">
      <c r="A1764" t="s">
        <v>8816</v>
      </c>
      <c r="C1764" t="s">
        <v>5080</v>
      </c>
      <c r="D1764" s="10">
        <v>53573</v>
      </c>
      <c r="F1764" s="10">
        <v>2023</v>
      </c>
      <c r="I1764" t="s">
        <v>4982</v>
      </c>
      <c r="J1764">
        <v>200</v>
      </c>
      <c r="M1764" t="s">
        <v>24</v>
      </c>
      <c r="N1764">
        <v>200</v>
      </c>
      <c r="T1764" s="1" t="s">
        <v>8817</v>
      </c>
    </row>
    <row r="1765" spans="1:20" x14ac:dyDescent="0.25">
      <c r="A1765" t="s">
        <v>8816</v>
      </c>
      <c r="C1765" t="s">
        <v>5652</v>
      </c>
      <c r="D1765" s="10">
        <v>54005</v>
      </c>
      <c r="F1765" s="10">
        <v>2022</v>
      </c>
      <c r="I1765" t="s">
        <v>4952</v>
      </c>
      <c r="J1765">
        <v>8.9</v>
      </c>
      <c r="M1765" t="s">
        <v>24</v>
      </c>
      <c r="N1765">
        <v>2.8</v>
      </c>
      <c r="T1765" s="1" t="s">
        <v>8819</v>
      </c>
    </row>
    <row r="1766" spans="1:20" x14ac:dyDescent="0.25">
      <c r="A1766" t="s">
        <v>8816</v>
      </c>
      <c r="C1766" t="s">
        <v>6130</v>
      </c>
      <c r="F1766" s="10">
        <v>2021</v>
      </c>
      <c r="I1766" t="s">
        <v>6039</v>
      </c>
      <c r="J1766">
        <v>31.8</v>
      </c>
      <c r="N1766">
        <v>31.8</v>
      </c>
      <c r="T1766" s="1" t="s">
        <v>8818</v>
      </c>
    </row>
    <row r="1767" spans="1:20" x14ac:dyDescent="0.25">
      <c r="A1767" t="s">
        <v>8816</v>
      </c>
      <c r="C1767" t="s">
        <v>5718</v>
      </c>
      <c r="D1767" s="10">
        <v>53831</v>
      </c>
      <c r="F1767" s="10">
        <v>2022</v>
      </c>
      <c r="I1767" t="s">
        <v>5719</v>
      </c>
      <c r="J1767">
        <v>30</v>
      </c>
      <c r="M1767" t="s">
        <v>24</v>
      </c>
      <c r="N1767">
        <v>5.3</v>
      </c>
      <c r="T1767" s="1" t="s">
        <v>8819</v>
      </c>
    </row>
    <row r="1768" spans="1:20" x14ac:dyDescent="0.25">
      <c r="A1768" t="s">
        <v>8816</v>
      </c>
      <c r="C1768" t="s">
        <v>5221</v>
      </c>
      <c r="D1768" s="10">
        <v>53779</v>
      </c>
      <c r="F1768" s="10">
        <v>2022</v>
      </c>
      <c r="I1768" t="s">
        <v>5170</v>
      </c>
      <c r="J1768">
        <v>65</v>
      </c>
      <c r="M1768" t="s">
        <v>24</v>
      </c>
      <c r="N1768">
        <v>65</v>
      </c>
      <c r="T1768" s="1" t="s">
        <v>8819</v>
      </c>
    </row>
    <row r="1769" spans="1:20" x14ac:dyDescent="0.25">
      <c r="A1769" t="s">
        <v>8816</v>
      </c>
      <c r="C1769" t="s">
        <v>5221</v>
      </c>
      <c r="D1769" s="10">
        <v>53779</v>
      </c>
      <c r="F1769" s="10">
        <v>2023</v>
      </c>
      <c r="I1769" t="s">
        <v>5119</v>
      </c>
      <c r="J1769">
        <v>15</v>
      </c>
      <c r="M1769" t="s">
        <v>24</v>
      </c>
      <c r="N1769">
        <v>7</v>
      </c>
      <c r="T1769" s="1" t="s">
        <v>8817</v>
      </c>
    </row>
    <row r="1770" spans="1:20" x14ac:dyDescent="0.25">
      <c r="A1770" t="s">
        <v>8816</v>
      </c>
      <c r="C1770" t="s">
        <v>5872</v>
      </c>
      <c r="D1770" s="10">
        <v>53490</v>
      </c>
      <c r="F1770" s="10">
        <v>2022</v>
      </c>
      <c r="I1770" t="s">
        <v>5170</v>
      </c>
      <c r="J1770">
        <v>74.7</v>
      </c>
      <c r="M1770" t="s">
        <v>24</v>
      </c>
      <c r="N1770">
        <v>74.7</v>
      </c>
      <c r="T1770" s="1" t="s">
        <v>8819</v>
      </c>
    </row>
    <row r="1771" spans="1:20" x14ac:dyDescent="0.25">
      <c r="A1771" t="s">
        <v>8816</v>
      </c>
      <c r="C1771" t="s">
        <v>6228</v>
      </c>
      <c r="F1771" s="10">
        <v>2021</v>
      </c>
      <c r="I1771" t="s">
        <v>6037</v>
      </c>
      <c r="J1771">
        <v>5.0999999999999996</v>
      </c>
      <c r="N1771">
        <v>5.0999999999999996</v>
      </c>
      <c r="T1771" s="1" t="s">
        <v>8818</v>
      </c>
    </row>
    <row r="1772" spans="1:20" x14ac:dyDescent="0.25">
      <c r="A1772" t="s">
        <v>8816</v>
      </c>
      <c r="C1772" t="s">
        <v>6091</v>
      </c>
      <c r="F1772" s="10">
        <v>2021</v>
      </c>
      <c r="I1772" t="s">
        <v>141</v>
      </c>
      <c r="J1772">
        <v>17.399999999999999</v>
      </c>
      <c r="N1772">
        <v>17.399999999999999</v>
      </c>
      <c r="T1772" s="1" t="s">
        <v>8818</v>
      </c>
    </row>
    <row r="1773" spans="1:20" x14ac:dyDescent="0.25">
      <c r="A1773" t="s">
        <v>8816</v>
      </c>
      <c r="C1773" t="s">
        <v>5733</v>
      </c>
      <c r="D1773" s="10">
        <v>51898</v>
      </c>
      <c r="F1773" s="10">
        <v>2022</v>
      </c>
      <c r="I1773" t="s">
        <v>5537</v>
      </c>
      <c r="J1773">
        <v>5</v>
      </c>
      <c r="M1773" t="s">
        <v>24</v>
      </c>
      <c r="N1773">
        <v>5</v>
      </c>
      <c r="T1773" s="1" t="s">
        <v>8819</v>
      </c>
    </row>
    <row r="1774" spans="1:20" x14ac:dyDescent="0.25">
      <c r="A1774" t="s">
        <v>8816</v>
      </c>
      <c r="C1774" t="s">
        <v>5368</v>
      </c>
      <c r="D1774" s="10">
        <v>55040</v>
      </c>
      <c r="F1774" s="10">
        <v>2023</v>
      </c>
      <c r="I1774" t="s">
        <v>5119</v>
      </c>
      <c r="J1774">
        <v>30</v>
      </c>
      <c r="M1774" t="s">
        <v>24</v>
      </c>
      <c r="N1774">
        <v>30</v>
      </c>
      <c r="T1774" s="1" t="s">
        <v>8817</v>
      </c>
    </row>
    <row r="1775" spans="1:20" x14ac:dyDescent="0.25">
      <c r="A1775" t="s">
        <v>8816</v>
      </c>
      <c r="C1775" t="s">
        <v>6122</v>
      </c>
      <c r="F1775" s="10">
        <v>2021</v>
      </c>
      <c r="I1775" t="s">
        <v>84</v>
      </c>
      <c r="J1775">
        <v>69.2</v>
      </c>
      <c r="N1775">
        <v>41.5</v>
      </c>
      <c r="T1775" s="1" t="s">
        <v>8818</v>
      </c>
    </row>
    <row r="1776" spans="1:20" x14ac:dyDescent="0.25">
      <c r="A1776" t="s">
        <v>8816</v>
      </c>
      <c r="C1776" t="s">
        <v>5985</v>
      </c>
      <c r="D1776" s="10">
        <v>51961</v>
      </c>
      <c r="F1776" s="10">
        <v>2022</v>
      </c>
      <c r="I1776" t="s">
        <v>4924</v>
      </c>
      <c r="J1776">
        <v>15</v>
      </c>
      <c r="M1776" t="s">
        <v>25</v>
      </c>
      <c r="N1776">
        <v>8.3000000000000007</v>
      </c>
      <c r="T1776" s="1" t="s">
        <v>8819</v>
      </c>
    </row>
    <row r="1777" spans="1:20" x14ac:dyDescent="0.25">
      <c r="A1777" t="s">
        <v>8816</v>
      </c>
      <c r="C1777" t="s">
        <v>5250</v>
      </c>
      <c r="D1777" s="10">
        <v>54104</v>
      </c>
      <c r="F1777" s="10">
        <v>2023</v>
      </c>
      <c r="I1777" t="s">
        <v>5119</v>
      </c>
      <c r="J1777">
        <v>7.9</v>
      </c>
      <c r="M1777" t="s">
        <v>24</v>
      </c>
      <c r="N1777">
        <v>7.9</v>
      </c>
      <c r="T1777" s="1" t="s">
        <v>8817</v>
      </c>
    </row>
    <row r="1778" spans="1:20" x14ac:dyDescent="0.25">
      <c r="A1778" t="s">
        <v>8816</v>
      </c>
      <c r="C1778" t="s">
        <v>6099</v>
      </c>
      <c r="F1778" s="10">
        <v>2021</v>
      </c>
      <c r="I1778" t="s">
        <v>141</v>
      </c>
      <c r="J1778">
        <v>3</v>
      </c>
      <c r="N1778">
        <v>3</v>
      </c>
      <c r="T1778" s="1" t="s">
        <v>8818</v>
      </c>
    </row>
    <row r="1779" spans="1:20" x14ac:dyDescent="0.25">
      <c r="A1779" t="s">
        <v>8816</v>
      </c>
      <c r="C1779" t="s">
        <v>6175</v>
      </c>
      <c r="F1779" s="10">
        <v>2021</v>
      </c>
      <c r="I1779" t="s">
        <v>5170</v>
      </c>
      <c r="J1779">
        <v>7.2</v>
      </c>
      <c r="N1779">
        <v>7.2</v>
      </c>
      <c r="T1779" s="1" t="s">
        <v>8818</v>
      </c>
    </row>
    <row r="1780" spans="1:20" x14ac:dyDescent="0.25">
      <c r="A1780" t="s">
        <v>8816</v>
      </c>
      <c r="C1780" t="s">
        <v>6197</v>
      </c>
      <c r="F1780" s="10">
        <v>2021</v>
      </c>
      <c r="I1780" t="s">
        <v>5170</v>
      </c>
      <c r="J1780">
        <v>64</v>
      </c>
      <c r="N1780">
        <v>64</v>
      </c>
      <c r="T1780" s="1" t="s">
        <v>8818</v>
      </c>
    </row>
    <row r="1781" spans="1:20" x14ac:dyDescent="0.25">
      <c r="A1781" t="s">
        <v>8816</v>
      </c>
      <c r="C1781" t="s">
        <v>5219</v>
      </c>
      <c r="D1781" s="10">
        <v>53776</v>
      </c>
      <c r="F1781" s="10">
        <v>2022</v>
      </c>
      <c r="I1781" t="s">
        <v>5170</v>
      </c>
      <c r="J1781">
        <v>56.6</v>
      </c>
      <c r="M1781" t="s">
        <v>24</v>
      </c>
      <c r="N1781">
        <v>28.3</v>
      </c>
      <c r="T1781" s="1" t="s">
        <v>8819</v>
      </c>
    </row>
    <row r="1782" spans="1:20" x14ac:dyDescent="0.25">
      <c r="A1782" t="s">
        <v>8816</v>
      </c>
      <c r="C1782" t="s">
        <v>5219</v>
      </c>
      <c r="D1782" s="10">
        <v>53776</v>
      </c>
      <c r="F1782" s="10">
        <v>2023</v>
      </c>
      <c r="I1782" t="s">
        <v>5119</v>
      </c>
      <c r="J1782">
        <v>20</v>
      </c>
      <c r="M1782" t="s">
        <v>24</v>
      </c>
      <c r="N1782">
        <v>10</v>
      </c>
      <c r="T1782" s="1" t="s">
        <v>8817</v>
      </c>
    </row>
    <row r="1783" spans="1:20" x14ac:dyDescent="0.25">
      <c r="A1783" t="s">
        <v>8816</v>
      </c>
      <c r="C1783" t="s">
        <v>6183</v>
      </c>
      <c r="F1783" s="10">
        <v>2021</v>
      </c>
      <c r="I1783" t="s">
        <v>5170</v>
      </c>
      <c r="J1783">
        <v>35</v>
      </c>
      <c r="N1783">
        <v>35</v>
      </c>
      <c r="T1783" s="1" t="s">
        <v>8818</v>
      </c>
    </row>
    <row r="1784" spans="1:20" x14ac:dyDescent="0.25">
      <c r="A1784" t="s">
        <v>8816</v>
      </c>
      <c r="C1784" t="s">
        <v>6217</v>
      </c>
      <c r="F1784" s="10">
        <v>2021</v>
      </c>
      <c r="I1784" t="s">
        <v>5170</v>
      </c>
      <c r="J1784">
        <v>35</v>
      </c>
      <c r="N1784">
        <v>35</v>
      </c>
      <c r="T1784" s="1" t="s">
        <v>8818</v>
      </c>
    </row>
    <row r="1785" spans="1:20" x14ac:dyDescent="0.25">
      <c r="A1785" t="s">
        <v>8816</v>
      </c>
      <c r="C1785" t="s">
        <v>5877</v>
      </c>
      <c r="D1785" s="10">
        <v>53519</v>
      </c>
      <c r="F1785" s="10">
        <v>2022</v>
      </c>
      <c r="I1785" t="s">
        <v>5170</v>
      </c>
      <c r="J1785">
        <v>50</v>
      </c>
      <c r="M1785" t="s">
        <v>24</v>
      </c>
      <c r="N1785">
        <v>50</v>
      </c>
      <c r="T1785" s="1" t="s">
        <v>8819</v>
      </c>
    </row>
    <row r="1786" spans="1:20" x14ac:dyDescent="0.25">
      <c r="A1786" t="s">
        <v>8816</v>
      </c>
      <c r="C1786" t="s">
        <v>5938</v>
      </c>
      <c r="D1786" s="10">
        <v>54121</v>
      </c>
      <c r="F1786" s="10">
        <v>2022</v>
      </c>
      <c r="I1786" t="s">
        <v>5170</v>
      </c>
      <c r="J1786">
        <v>10</v>
      </c>
      <c r="M1786" t="s">
        <v>24</v>
      </c>
      <c r="N1786">
        <v>10</v>
      </c>
      <c r="T1786" s="1" t="s">
        <v>8819</v>
      </c>
    </row>
    <row r="1787" spans="1:20" x14ac:dyDescent="0.25">
      <c r="A1787" t="s">
        <v>8816</v>
      </c>
      <c r="C1787" t="s">
        <v>5086</v>
      </c>
      <c r="D1787" s="10">
        <v>53763</v>
      </c>
      <c r="F1787" s="10">
        <v>2023</v>
      </c>
      <c r="I1787" t="s">
        <v>4928</v>
      </c>
      <c r="J1787">
        <v>45.1</v>
      </c>
      <c r="M1787" t="s">
        <v>24</v>
      </c>
      <c r="N1787">
        <v>38.799999999999997</v>
      </c>
      <c r="T1787" s="1" t="s">
        <v>8817</v>
      </c>
    </row>
    <row r="1788" spans="1:20" x14ac:dyDescent="0.25">
      <c r="A1788" t="s">
        <v>8816</v>
      </c>
      <c r="C1788" t="s">
        <v>5415</v>
      </c>
      <c r="D1788" s="10">
        <v>53532</v>
      </c>
      <c r="F1788" s="10">
        <v>2023</v>
      </c>
      <c r="I1788" t="s">
        <v>84</v>
      </c>
      <c r="J1788">
        <v>140</v>
      </c>
      <c r="M1788" t="s">
        <v>24</v>
      </c>
      <c r="N1788">
        <v>61.6</v>
      </c>
      <c r="T1788" s="1" t="s">
        <v>8817</v>
      </c>
    </row>
    <row r="1789" spans="1:20" x14ac:dyDescent="0.25">
      <c r="A1789" t="s">
        <v>8816</v>
      </c>
      <c r="C1789" t="s">
        <v>6219</v>
      </c>
      <c r="F1789" s="10">
        <v>2021</v>
      </c>
      <c r="I1789" t="s">
        <v>5170</v>
      </c>
      <c r="J1789">
        <v>10</v>
      </c>
      <c r="N1789">
        <v>10</v>
      </c>
      <c r="T1789" s="1" t="s">
        <v>8818</v>
      </c>
    </row>
    <row r="1790" spans="1:20" x14ac:dyDescent="0.25">
      <c r="A1790" t="s">
        <v>8816</v>
      </c>
      <c r="C1790" t="s">
        <v>5296</v>
      </c>
      <c r="D1790" s="10">
        <v>54442</v>
      </c>
      <c r="F1790" s="10">
        <v>2023</v>
      </c>
      <c r="I1790" t="s">
        <v>5119</v>
      </c>
      <c r="J1790">
        <v>135.4</v>
      </c>
      <c r="M1790" t="s">
        <v>72</v>
      </c>
      <c r="N1790">
        <v>28.4</v>
      </c>
      <c r="T1790" s="1" t="s">
        <v>8817</v>
      </c>
    </row>
    <row r="1791" spans="1:20" x14ac:dyDescent="0.25">
      <c r="A1791" t="s">
        <v>8816</v>
      </c>
      <c r="C1791" t="s">
        <v>5894</v>
      </c>
      <c r="D1791" s="10">
        <v>53570</v>
      </c>
      <c r="F1791" s="10">
        <v>2022</v>
      </c>
      <c r="I1791" t="s">
        <v>5170</v>
      </c>
      <c r="J1791">
        <v>30.6</v>
      </c>
      <c r="M1791" t="s">
        <v>24</v>
      </c>
      <c r="N1791">
        <v>26.3</v>
      </c>
      <c r="T1791" s="1" t="s">
        <v>8819</v>
      </c>
    </row>
    <row r="1792" spans="1:20" x14ac:dyDescent="0.25">
      <c r="A1792" t="s">
        <v>8816</v>
      </c>
      <c r="C1792" t="s">
        <v>5262</v>
      </c>
      <c r="D1792" s="10">
        <v>54232</v>
      </c>
      <c r="F1792" s="10">
        <v>2023</v>
      </c>
      <c r="I1792" t="s">
        <v>5119</v>
      </c>
      <c r="J1792">
        <v>80.2</v>
      </c>
      <c r="M1792" t="s">
        <v>24</v>
      </c>
      <c r="N1792">
        <v>80.2</v>
      </c>
      <c r="T1792" s="1" t="s">
        <v>8817</v>
      </c>
    </row>
    <row r="1793" spans="1:20" x14ac:dyDescent="0.25">
      <c r="A1793" t="s">
        <v>8816</v>
      </c>
      <c r="C1793" t="s">
        <v>5737</v>
      </c>
      <c r="D1793" s="10">
        <v>53211</v>
      </c>
      <c r="F1793" s="10">
        <v>2022</v>
      </c>
      <c r="I1793" t="s">
        <v>5597</v>
      </c>
      <c r="J1793">
        <v>100</v>
      </c>
      <c r="M1793" t="s">
        <v>24</v>
      </c>
      <c r="N1793">
        <v>100</v>
      </c>
      <c r="T1793" s="1" t="s">
        <v>8819</v>
      </c>
    </row>
    <row r="1794" spans="1:20" x14ac:dyDescent="0.25">
      <c r="A1794" t="s">
        <v>8816</v>
      </c>
      <c r="C1794" t="s">
        <v>5582</v>
      </c>
      <c r="D1794" s="10">
        <v>53476</v>
      </c>
      <c r="F1794" s="10">
        <v>2022</v>
      </c>
      <c r="I1794" t="s">
        <v>5537</v>
      </c>
      <c r="J1794">
        <v>5.6</v>
      </c>
      <c r="M1794" t="s">
        <v>24</v>
      </c>
      <c r="N1794">
        <v>2.8</v>
      </c>
      <c r="T1794" s="1" t="s">
        <v>8819</v>
      </c>
    </row>
    <row r="1795" spans="1:20" x14ac:dyDescent="0.25">
      <c r="A1795" t="s">
        <v>8816</v>
      </c>
      <c r="C1795" t="s">
        <v>5382</v>
      </c>
      <c r="D1795" s="10">
        <v>54395</v>
      </c>
      <c r="F1795" s="10">
        <v>2023</v>
      </c>
      <c r="I1795" t="s">
        <v>4928</v>
      </c>
      <c r="J1795">
        <v>33.799999999999997</v>
      </c>
      <c r="M1795" t="s">
        <v>24</v>
      </c>
      <c r="N1795">
        <v>10</v>
      </c>
      <c r="T1795" s="1" t="s">
        <v>8817</v>
      </c>
    </row>
    <row r="1796" spans="1:20" x14ac:dyDescent="0.25">
      <c r="A1796" t="s">
        <v>8816</v>
      </c>
      <c r="C1796" t="s">
        <v>5411</v>
      </c>
      <c r="D1796" s="10">
        <v>53313</v>
      </c>
      <c r="F1796" s="10">
        <v>2023</v>
      </c>
      <c r="I1796" t="s">
        <v>84</v>
      </c>
      <c r="J1796">
        <v>112.9</v>
      </c>
      <c r="M1796" t="s">
        <v>24</v>
      </c>
      <c r="N1796">
        <v>9.1</v>
      </c>
      <c r="T1796" s="1" t="s">
        <v>8817</v>
      </c>
    </row>
    <row r="1797" spans="1:20" x14ac:dyDescent="0.25">
      <c r="A1797" t="s">
        <v>8816</v>
      </c>
      <c r="C1797" t="s">
        <v>6200</v>
      </c>
      <c r="F1797" s="10">
        <v>2021</v>
      </c>
      <c r="I1797" t="s">
        <v>5170</v>
      </c>
      <c r="J1797">
        <v>37.5</v>
      </c>
      <c r="N1797">
        <v>37.5</v>
      </c>
      <c r="T1797" s="1" t="s">
        <v>8818</v>
      </c>
    </row>
    <row r="1798" spans="1:20" x14ac:dyDescent="0.25">
      <c r="A1798" t="s">
        <v>8816</v>
      </c>
      <c r="C1798" t="s">
        <v>5950</v>
      </c>
      <c r="D1798" s="10">
        <v>53558</v>
      </c>
      <c r="F1798" s="10">
        <v>2022</v>
      </c>
      <c r="I1798" t="s">
        <v>4952</v>
      </c>
      <c r="J1798">
        <v>18.7</v>
      </c>
      <c r="M1798" t="s">
        <v>24</v>
      </c>
      <c r="N1798">
        <v>18.7</v>
      </c>
      <c r="T1798" s="1" t="s">
        <v>8819</v>
      </c>
    </row>
    <row r="1799" spans="1:20" x14ac:dyDescent="0.25">
      <c r="A1799" t="s">
        <v>8816</v>
      </c>
      <c r="C1799" t="s">
        <v>5936</v>
      </c>
      <c r="D1799" s="10">
        <v>54119</v>
      </c>
      <c r="F1799" s="10">
        <v>2022</v>
      </c>
      <c r="I1799" t="s">
        <v>5170</v>
      </c>
      <c r="J1799">
        <v>10</v>
      </c>
      <c r="M1799" t="s">
        <v>72</v>
      </c>
      <c r="N1799">
        <v>10</v>
      </c>
      <c r="T1799" s="1" t="s">
        <v>8819</v>
      </c>
    </row>
    <row r="1800" spans="1:20" x14ac:dyDescent="0.25">
      <c r="A1800" t="s">
        <v>8816</v>
      </c>
      <c r="C1800" t="s">
        <v>6176</v>
      </c>
      <c r="F1800" s="10">
        <v>2021</v>
      </c>
      <c r="I1800" t="s">
        <v>5170</v>
      </c>
      <c r="J1800">
        <v>30</v>
      </c>
      <c r="N1800">
        <v>30</v>
      </c>
      <c r="T1800" s="1" t="s">
        <v>8818</v>
      </c>
    </row>
    <row r="1801" spans="1:20" x14ac:dyDescent="0.25">
      <c r="A1801" t="s">
        <v>8816</v>
      </c>
      <c r="C1801" t="s">
        <v>5202</v>
      </c>
      <c r="D1801" s="10">
        <v>53510</v>
      </c>
      <c r="F1801" s="10">
        <v>2022</v>
      </c>
      <c r="I1801" t="s">
        <v>5170</v>
      </c>
      <c r="J1801">
        <v>30</v>
      </c>
      <c r="M1801" t="s">
        <v>24</v>
      </c>
      <c r="N1801">
        <v>30</v>
      </c>
      <c r="T1801" s="1" t="s">
        <v>8819</v>
      </c>
    </row>
    <row r="1802" spans="1:20" x14ac:dyDescent="0.25">
      <c r="A1802" t="s">
        <v>8816</v>
      </c>
      <c r="C1802" t="s">
        <v>5202</v>
      </c>
      <c r="D1802" s="10">
        <v>53510</v>
      </c>
      <c r="F1802" s="10">
        <v>2023</v>
      </c>
      <c r="I1802" t="s">
        <v>5119</v>
      </c>
      <c r="J1802">
        <v>12</v>
      </c>
      <c r="M1802" t="s">
        <v>24</v>
      </c>
      <c r="N1802">
        <v>12</v>
      </c>
      <c r="T1802" s="1" t="s">
        <v>8817</v>
      </c>
    </row>
    <row r="1803" spans="1:20" x14ac:dyDescent="0.25">
      <c r="A1803" t="s">
        <v>8816</v>
      </c>
      <c r="C1803" t="s">
        <v>5708</v>
      </c>
      <c r="D1803" s="10">
        <v>53607</v>
      </c>
      <c r="F1803" s="10">
        <v>2022</v>
      </c>
      <c r="I1803" t="s">
        <v>141</v>
      </c>
      <c r="J1803">
        <v>22.5</v>
      </c>
      <c r="M1803" t="s">
        <v>24</v>
      </c>
      <c r="N1803">
        <v>11.3</v>
      </c>
      <c r="T1803" s="1" t="s">
        <v>8819</v>
      </c>
    </row>
    <row r="1804" spans="1:20" x14ac:dyDescent="0.25">
      <c r="A1804" t="s">
        <v>8816</v>
      </c>
      <c r="C1804" t="s">
        <v>6110</v>
      </c>
      <c r="F1804" s="10">
        <v>2021</v>
      </c>
      <c r="I1804" t="s">
        <v>141</v>
      </c>
      <c r="J1804">
        <v>38.1</v>
      </c>
      <c r="N1804">
        <v>38.1</v>
      </c>
      <c r="T1804" s="1" t="s">
        <v>8818</v>
      </c>
    </row>
    <row r="1805" spans="1:20" x14ac:dyDescent="0.25">
      <c r="A1805" t="s">
        <v>8816</v>
      </c>
      <c r="C1805" t="s">
        <v>4917</v>
      </c>
      <c r="D1805" s="10">
        <v>54399</v>
      </c>
      <c r="F1805" s="10">
        <v>2023</v>
      </c>
      <c r="I1805" t="s">
        <v>4856</v>
      </c>
      <c r="J1805">
        <v>72.5</v>
      </c>
      <c r="M1805" t="s">
        <v>24</v>
      </c>
      <c r="N1805">
        <v>44.2</v>
      </c>
      <c r="T1805" s="1" t="s">
        <v>8817</v>
      </c>
    </row>
    <row r="1806" spans="1:20" x14ac:dyDescent="0.25">
      <c r="A1806" t="s">
        <v>8816</v>
      </c>
      <c r="C1806" t="s">
        <v>6131</v>
      </c>
      <c r="F1806" s="10">
        <v>2021</v>
      </c>
      <c r="I1806" t="s">
        <v>5597</v>
      </c>
      <c r="J1806">
        <v>103.5</v>
      </c>
      <c r="N1806">
        <v>103.5</v>
      </c>
      <c r="T1806" s="1" t="s">
        <v>8818</v>
      </c>
    </row>
    <row r="1807" spans="1:20" x14ac:dyDescent="0.25">
      <c r="A1807" t="s">
        <v>8816</v>
      </c>
      <c r="C1807" t="s">
        <v>5059</v>
      </c>
      <c r="D1807" s="10">
        <v>55058</v>
      </c>
      <c r="F1807" s="10">
        <v>2023</v>
      </c>
      <c r="I1807" t="s">
        <v>4982</v>
      </c>
      <c r="J1807">
        <v>15</v>
      </c>
      <c r="M1807" t="s">
        <v>24</v>
      </c>
      <c r="N1807">
        <v>2.5</v>
      </c>
      <c r="T1807" s="1" t="s">
        <v>8817</v>
      </c>
    </row>
    <row r="1808" spans="1:20" x14ac:dyDescent="0.25">
      <c r="A1808" t="s">
        <v>8816</v>
      </c>
      <c r="C1808" t="s">
        <v>6239</v>
      </c>
      <c r="F1808" s="10">
        <v>2021</v>
      </c>
      <c r="I1808" t="s">
        <v>84</v>
      </c>
      <c r="J1808">
        <v>44.2</v>
      </c>
      <c r="N1808">
        <v>44.2</v>
      </c>
      <c r="T1808" s="1" t="s">
        <v>8818</v>
      </c>
    </row>
    <row r="1809" spans="1:20" x14ac:dyDescent="0.25">
      <c r="A1809" t="s">
        <v>8816</v>
      </c>
      <c r="C1809" t="s">
        <v>5288</v>
      </c>
      <c r="D1809" s="10">
        <v>54334</v>
      </c>
      <c r="F1809" s="10">
        <v>2023</v>
      </c>
      <c r="I1809" t="s">
        <v>5170</v>
      </c>
      <c r="J1809">
        <v>50</v>
      </c>
      <c r="M1809" t="s">
        <v>24</v>
      </c>
      <c r="N1809">
        <v>50</v>
      </c>
      <c r="T1809" s="1" t="s">
        <v>8817</v>
      </c>
    </row>
    <row r="1810" spans="1:20" x14ac:dyDescent="0.25">
      <c r="A1810" t="s">
        <v>8816</v>
      </c>
      <c r="C1810" t="s">
        <v>5225</v>
      </c>
      <c r="D1810" s="10">
        <v>53836</v>
      </c>
      <c r="F1810" s="10">
        <v>2023</v>
      </c>
      <c r="I1810" t="s">
        <v>5119</v>
      </c>
      <c r="J1810">
        <v>50</v>
      </c>
      <c r="M1810" t="s">
        <v>24</v>
      </c>
      <c r="N1810">
        <v>50</v>
      </c>
      <c r="T1810" s="1" t="s">
        <v>8817</v>
      </c>
    </row>
    <row r="1811" spans="1:20" x14ac:dyDescent="0.25">
      <c r="A1811" t="s">
        <v>8816</v>
      </c>
      <c r="C1811" t="s">
        <v>5748</v>
      </c>
      <c r="D1811" s="10">
        <v>53850</v>
      </c>
      <c r="F1811" s="10">
        <v>2022</v>
      </c>
      <c r="I1811" t="s">
        <v>5597</v>
      </c>
      <c r="J1811">
        <v>20</v>
      </c>
      <c r="M1811" t="s">
        <v>72</v>
      </c>
      <c r="N1811">
        <v>20</v>
      </c>
      <c r="T1811" s="1" t="s">
        <v>8819</v>
      </c>
    </row>
    <row r="1812" spans="1:20" x14ac:dyDescent="0.25">
      <c r="A1812" t="s">
        <v>8816</v>
      </c>
      <c r="C1812" t="s">
        <v>5150</v>
      </c>
      <c r="D1812" s="10">
        <v>52766</v>
      </c>
      <c r="F1812" s="10">
        <v>2023</v>
      </c>
      <c r="I1812" t="s">
        <v>5119</v>
      </c>
      <c r="J1812">
        <v>45.3</v>
      </c>
      <c r="M1812" t="s">
        <v>24</v>
      </c>
      <c r="N1812">
        <v>45.3</v>
      </c>
      <c r="T1812" s="1" t="s">
        <v>8817</v>
      </c>
    </row>
    <row r="1813" spans="1:20" x14ac:dyDescent="0.25">
      <c r="A1813" t="s">
        <v>8816</v>
      </c>
      <c r="C1813" t="s">
        <v>5025</v>
      </c>
      <c r="D1813" s="10">
        <v>53808</v>
      </c>
      <c r="F1813" s="10">
        <v>2023</v>
      </c>
      <c r="I1813" t="s">
        <v>141</v>
      </c>
      <c r="J1813">
        <v>52.8</v>
      </c>
      <c r="M1813" t="s">
        <v>72</v>
      </c>
      <c r="N1813">
        <v>30.3</v>
      </c>
      <c r="T1813" s="1" t="s">
        <v>8817</v>
      </c>
    </row>
    <row r="1814" spans="1:20" x14ac:dyDescent="0.25">
      <c r="A1814" t="s">
        <v>8816</v>
      </c>
      <c r="C1814" t="s">
        <v>5386</v>
      </c>
      <c r="D1814" s="10">
        <v>54416</v>
      </c>
      <c r="F1814" s="10">
        <v>2023</v>
      </c>
      <c r="I1814" t="s">
        <v>4928</v>
      </c>
      <c r="J1814">
        <v>22.6</v>
      </c>
      <c r="M1814" t="s">
        <v>24</v>
      </c>
      <c r="N1814">
        <v>22.6</v>
      </c>
      <c r="T1814" s="1" t="s">
        <v>8817</v>
      </c>
    </row>
    <row r="1815" spans="1:20" x14ac:dyDescent="0.25">
      <c r="A1815" t="s">
        <v>8816</v>
      </c>
      <c r="C1815" t="s">
        <v>4909</v>
      </c>
      <c r="D1815" s="10">
        <v>54029</v>
      </c>
      <c r="F1815" s="10">
        <v>2023</v>
      </c>
      <c r="I1815" t="s">
        <v>4856</v>
      </c>
      <c r="J1815">
        <v>27.1</v>
      </c>
      <c r="M1815" t="s">
        <v>24</v>
      </c>
      <c r="N1815">
        <v>2.9</v>
      </c>
      <c r="T1815" s="1" t="s">
        <v>8817</v>
      </c>
    </row>
    <row r="1816" spans="1:20" x14ac:dyDescent="0.25">
      <c r="A1816" t="s">
        <v>8816</v>
      </c>
      <c r="C1816" t="s">
        <v>5196</v>
      </c>
      <c r="D1816" s="10">
        <v>53460</v>
      </c>
      <c r="F1816" s="10">
        <v>2023</v>
      </c>
      <c r="I1816" t="s">
        <v>5119</v>
      </c>
      <c r="J1816">
        <v>30</v>
      </c>
      <c r="M1816" t="s">
        <v>24</v>
      </c>
      <c r="N1816">
        <v>30</v>
      </c>
      <c r="T1816" s="1" t="s">
        <v>8817</v>
      </c>
    </row>
    <row r="1817" spans="1:20" x14ac:dyDescent="0.25">
      <c r="A1817" t="s">
        <v>8816</v>
      </c>
      <c r="C1817" t="s">
        <v>5930</v>
      </c>
      <c r="D1817" s="10">
        <v>54071</v>
      </c>
      <c r="F1817" s="10">
        <v>2022</v>
      </c>
      <c r="I1817" t="s">
        <v>5170</v>
      </c>
      <c r="J1817">
        <v>25.6</v>
      </c>
      <c r="M1817" t="s">
        <v>24</v>
      </c>
      <c r="N1817">
        <v>25.6</v>
      </c>
      <c r="T1817" s="1" t="s">
        <v>8819</v>
      </c>
    </row>
    <row r="1818" spans="1:20" x14ac:dyDescent="0.25">
      <c r="A1818" t="s">
        <v>8816</v>
      </c>
      <c r="C1818" t="s">
        <v>5102</v>
      </c>
      <c r="D1818" s="10">
        <v>54094</v>
      </c>
      <c r="F1818" s="10">
        <v>2023</v>
      </c>
      <c r="I1818" t="s">
        <v>4982</v>
      </c>
      <c r="J1818">
        <v>10.5</v>
      </c>
      <c r="M1818" t="s">
        <v>24</v>
      </c>
      <c r="N1818">
        <v>10.5</v>
      </c>
      <c r="T1818" s="1" t="s">
        <v>8817</v>
      </c>
    </row>
    <row r="1819" spans="1:20" x14ac:dyDescent="0.25">
      <c r="A1819" t="s">
        <v>8816</v>
      </c>
      <c r="C1819" t="s">
        <v>5723</v>
      </c>
      <c r="D1819" s="10">
        <v>53997</v>
      </c>
      <c r="F1819" s="10">
        <v>2022</v>
      </c>
      <c r="I1819" t="s">
        <v>5602</v>
      </c>
      <c r="J1819">
        <v>170.8</v>
      </c>
      <c r="M1819" t="s">
        <v>24</v>
      </c>
      <c r="N1819">
        <v>170.8</v>
      </c>
      <c r="T1819" s="1" t="s">
        <v>8819</v>
      </c>
    </row>
    <row r="1820" spans="1:20" x14ac:dyDescent="0.25">
      <c r="A1820" t="s">
        <v>8816</v>
      </c>
      <c r="C1820" t="s">
        <v>5252</v>
      </c>
      <c r="D1820" s="10">
        <v>54111</v>
      </c>
      <c r="F1820" s="10">
        <v>2023</v>
      </c>
      <c r="I1820" t="s">
        <v>5119</v>
      </c>
      <c r="J1820">
        <v>90.3</v>
      </c>
      <c r="M1820" t="s">
        <v>24</v>
      </c>
      <c r="N1820">
        <v>90.3</v>
      </c>
      <c r="T1820" s="1" t="s">
        <v>8817</v>
      </c>
    </row>
    <row r="1821" spans="1:20" x14ac:dyDescent="0.25">
      <c r="A1821" t="s">
        <v>8816</v>
      </c>
      <c r="C1821" t="s">
        <v>5932</v>
      </c>
      <c r="D1821" s="10">
        <v>54111</v>
      </c>
      <c r="F1821" s="10">
        <v>2022</v>
      </c>
      <c r="I1821" t="s">
        <v>5170</v>
      </c>
      <c r="J1821">
        <v>40</v>
      </c>
      <c r="M1821" t="s">
        <v>24</v>
      </c>
      <c r="N1821">
        <v>40</v>
      </c>
      <c r="T1821" s="1" t="s">
        <v>8819</v>
      </c>
    </row>
    <row r="1822" spans="1:20" x14ac:dyDescent="0.25">
      <c r="A1822" t="s">
        <v>8816</v>
      </c>
      <c r="C1822" t="s">
        <v>6153</v>
      </c>
      <c r="F1822" s="10">
        <v>2021</v>
      </c>
      <c r="I1822" t="s">
        <v>5170</v>
      </c>
      <c r="J1822">
        <v>50</v>
      </c>
      <c r="N1822">
        <v>50</v>
      </c>
      <c r="T1822" s="1" t="s">
        <v>8818</v>
      </c>
    </row>
    <row r="1823" spans="1:20" x14ac:dyDescent="0.25">
      <c r="A1823" t="s">
        <v>8816</v>
      </c>
      <c r="C1823" t="s">
        <v>6218</v>
      </c>
      <c r="F1823" s="10">
        <v>2021</v>
      </c>
      <c r="I1823" t="s">
        <v>5170</v>
      </c>
      <c r="J1823">
        <v>27</v>
      </c>
      <c r="N1823">
        <v>27</v>
      </c>
      <c r="T1823" s="1" t="s">
        <v>8818</v>
      </c>
    </row>
    <row r="1824" spans="1:20" x14ac:dyDescent="0.25">
      <c r="A1824" t="s">
        <v>8816</v>
      </c>
      <c r="C1824" t="s">
        <v>5875</v>
      </c>
      <c r="D1824" s="10">
        <v>53517</v>
      </c>
      <c r="F1824" s="10">
        <v>2022</v>
      </c>
      <c r="I1824" t="s">
        <v>5170</v>
      </c>
      <c r="J1824">
        <v>10</v>
      </c>
      <c r="M1824" t="s">
        <v>72</v>
      </c>
      <c r="N1824">
        <v>10</v>
      </c>
      <c r="T1824" s="1" t="s">
        <v>8819</v>
      </c>
    </row>
    <row r="1825" spans="1:20" x14ac:dyDescent="0.25">
      <c r="A1825" t="s">
        <v>8816</v>
      </c>
      <c r="C1825" t="s">
        <v>5027</v>
      </c>
      <c r="D1825" s="10">
        <v>53827</v>
      </c>
      <c r="F1825" s="10">
        <v>2023</v>
      </c>
      <c r="I1825" t="s">
        <v>141</v>
      </c>
      <c r="J1825">
        <v>99.3</v>
      </c>
      <c r="M1825" t="s">
        <v>72</v>
      </c>
      <c r="N1825">
        <v>99.3</v>
      </c>
      <c r="T1825" s="1" t="s">
        <v>8817</v>
      </c>
    </row>
    <row r="1826" spans="1:20" x14ac:dyDescent="0.25">
      <c r="A1826" t="s">
        <v>8816</v>
      </c>
      <c r="C1826" t="s">
        <v>6135</v>
      </c>
      <c r="F1826" s="10">
        <v>2021</v>
      </c>
      <c r="I1826" t="s">
        <v>5597</v>
      </c>
      <c r="J1826">
        <v>12</v>
      </c>
      <c r="N1826">
        <v>8.5</v>
      </c>
      <c r="T1826" s="1" t="s">
        <v>8818</v>
      </c>
    </row>
    <row r="1827" spans="1:20" x14ac:dyDescent="0.25">
      <c r="A1827" t="s">
        <v>8816</v>
      </c>
      <c r="C1827" t="s">
        <v>5043</v>
      </c>
      <c r="D1827" s="10">
        <v>54230</v>
      </c>
      <c r="F1827" s="10">
        <v>2023</v>
      </c>
      <c r="I1827" t="s">
        <v>141</v>
      </c>
      <c r="J1827">
        <v>98.9</v>
      </c>
      <c r="M1827" t="s">
        <v>72</v>
      </c>
      <c r="N1827">
        <v>53.9</v>
      </c>
      <c r="T1827" s="1" t="s">
        <v>8817</v>
      </c>
    </row>
    <row r="1828" spans="1:20" x14ac:dyDescent="0.25">
      <c r="A1828" t="s">
        <v>8816</v>
      </c>
      <c r="C1828" t="s">
        <v>6111</v>
      </c>
      <c r="F1828" s="10">
        <v>2021</v>
      </c>
      <c r="I1828" t="s">
        <v>141</v>
      </c>
      <c r="J1828">
        <v>14.2</v>
      </c>
      <c r="N1828">
        <v>14.2</v>
      </c>
      <c r="T1828" s="1" t="s">
        <v>8818</v>
      </c>
    </row>
    <row r="1829" spans="1:20" x14ac:dyDescent="0.25">
      <c r="A1829" t="s">
        <v>8816</v>
      </c>
      <c r="C1829" t="s">
        <v>6210</v>
      </c>
      <c r="F1829" s="10">
        <v>2021</v>
      </c>
      <c r="I1829" t="s">
        <v>5170</v>
      </c>
      <c r="J1829">
        <v>16</v>
      </c>
      <c r="N1829">
        <v>16</v>
      </c>
      <c r="T1829" s="1" t="s">
        <v>8818</v>
      </c>
    </row>
    <row r="1830" spans="1:20" x14ac:dyDescent="0.25">
      <c r="A1830" t="s">
        <v>8816</v>
      </c>
      <c r="C1830" t="s">
        <v>5691</v>
      </c>
      <c r="D1830" s="10">
        <v>52879</v>
      </c>
      <c r="F1830" s="10">
        <v>2022</v>
      </c>
      <c r="I1830" t="s">
        <v>141</v>
      </c>
      <c r="J1830">
        <v>93.7</v>
      </c>
      <c r="M1830" t="s">
        <v>24</v>
      </c>
      <c r="N1830">
        <v>93.7</v>
      </c>
      <c r="T1830" s="1" t="s">
        <v>8819</v>
      </c>
    </row>
    <row r="1831" spans="1:20" x14ac:dyDescent="0.25">
      <c r="A1831" t="s">
        <v>8816</v>
      </c>
      <c r="C1831" t="s">
        <v>5696</v>
      </c>
      <c r="D1831" s="10">
        <v>53192</v>
      </c>
      <c r="F1831" s="10">
        <v>2022</v>
      </c>
      <c r="I1831" t="s">
        <v>141</v>
      </c>
      <c r="J1831">
        <v>30.6</v>
      </c>
      <c r="M1831" t="s">
        <v>24</v>
      </c>
      <c r="N1831">
        <v>30.6</v>
      </c>
      <c r="T1831" s="1" t="s">
        <v>8819</v>
      </c>
    </row>
    <row r="1832" spans="1:20" x14ac:dyDescent="0.25">
      <c r="A1832" t="s">
        <v>8816</v>
      </c>
      <c r="C1832" t="s">
        <v>5215</v>
      </c>
      <c r="D1832" s="10">
        <v>53686</v>
      </c>
      <c r="F1832" s="10">
        <v>2022</v>
      </c>
      <c r="I1832" t="s">
        <v>5170</v>
      </c>
      <c r="J1832">
        <v>54.8</v>
      </c>
      <c r="M1832" t="s">
        <v>24</v>
      </c>
      <c r="N1832">
        <v>54.8</v>
      </c>
      <c r="T1832" s="1" t="s">
        <v>8819</v>
      </c>
    </row>
    <row r="1833" spans="1:20" x14ac:dyDescent="0.25">
      <c r="A1833" t="s">
        <v>8816</v>
      </c>
      <c r="C1833" t="s">
        <v>5215</v>
      </c>
      <c r="D1833" s="10">
        <v>53686</v>
      </c>
      <c r="F1833" s="10">
        <v>2023</v>
      </c>
      <c r="I1833" t="s">
        <v>5119</v>
      </c>
      <c r="J1833">
        <v>15</v>
      </c>
      <c r="M1833" t="s">
        <v>24</v>
      </c>
      <c r="N1833">
        <v>15</v>
      </c>
      <c r="T1833" s="1" t="s">
        <v>8817</v>
      </c>
    </row>
    <row r="1834" spans="1:20" x14ac:dyDescent="0.25">
      <c r="A1834" t="s">
        <v>8816</v>
      </c>
      <c r="C1834" t="s">
        <v>5264</v>
      </c>
      <c r="D1834" s="10">
        <v>54251</v>
      </c>
      <c r="F1834" s="10">
        <v>2023</v>
      </c>
      <c r="I1834" t="s">
        <v>5119</v>
      </c>
      <c r="J1834">
        <v>45</v>
      </c>
      <c r="M1834" t="s">
        <v>24</v>
      </c>
      <c r="N1834">
        <v>45</v>
      </c>
      <c r="T1834" s="1" t="s">
        <v>8817</v>
      </c>
    </row>
    <row r="1835" spans="1:20" x14ac:dyDescent="0.25">
      <c r="A1835" t="s">
        <v>8816</v>
      </c>
      <c r="C1835" t="s">
        <v>5706</v>
      </c>
      <c r="D1835" s="10">
        <v>53604</v>
      </c>
      <c r="F1835" s="10">
        <v>2022</v>
      </c>
      <c r="I1835" t="s">
        <v>141</v>
      </c>
      <c r="J1835">
        <v>93.7</v>
      </c>
      <c r="M1835" t="s">
        <v>72</v>
      </c>
      <c r="N1835">
        <v>61.8</v>
      </c>
      <c r="T1835" s="1" t="s">
        <v>8819</v>
      </c>
    </row>
    <row r="1836" spans="1:20" x14ac:dyDescent="0.25">
      <c r="A1836" t="s">
        <v>8816</v>
      </c>
      <c r="C1836" t="s">
        <v>6177</v>
      </c>
      <c r="F1836" s="10">
        <v>2021</v>
      </c>
      <c r="I1836" t="s">
        <v>5170</v>
      </c>
      <c r="J1836">
        <v>10.7</v>
      </c>
      <c r="N1836">
        <v>10.7</v>
      </c>
      <c r="T1836" s="1" t="s">
        <v>8818</v>
      </c>
    </row>
    <row r="1837" spans="1:20" x14ac:dyDescent="0.25">
      <c r="A1837" t="s">
        <v>8816</v>
      </c>
      <c r="C1837" t="s">
        <v>6211</v>
      </c>
      <c r="F1837" s="10">
        <v>2021</v>
      </c>
      <c r="I1837" t="s">
        <v>5170</v>
      </c>
      <c r="J1837">
        <v>51.6</v>
      </c>
      <c r="N1837">
        <v>51.6</v>
      </c>
      <c r="T1837" s="1" t="s">
        <v>8818</v>
      </c>
    </row>
    <row r="1838" spans="1:20" x14ac:dyDescent="0.25">
      <c r="A1838" t="s">
        <v>8816</v>
      </c>
      <c r="C1838" t="s">
        <v>5879</v>
      </c>
      <c r="D1838" s="10">
        <v>53520</v>
      </c>
      <c r="F1838" s="10">
        <v>2022</v>
      </c>
      <c r="I1838" t="s">
        <v>5170</v>
      </c>
      <c r="J1838">
        <v>27.6</v>
      </c>
      <c r="M1838" t="s">
        <v>24</v>
      </c>
      <c r="N1838">
        <v>27.6</v>
      </c>
      <c r="T1838" s="1" t="s">
        <v>8819</v>
      </c>
    </row>
    <row r="1839" spans="1:20" x14ac:dyDescent="0.25">
      <c r="A1839" t="s">
        <v>8816</v>
      </c>
      <c r="C1839" t="s">
        <v>6109</v>
      </c>
      <c r="F1839" s="10">
        <v>2021</v>
      </c>
      <c r="I1839" t="s">
        <v>141</v>
      </c>
      <c r="J1839">
        <v>75.5</v>
      </c>
      <c r="N1839">
        <v>75.5</v>
      </c>
      <c r="T1839" s="1" t="s">
        <v>8818</v>
      </c>
    </row>
    <row r="1840" spans="1:20" x14ac:dyDescent="0.25">
      <c r="A1840" t="s">
        <v>8816</v>
      </c>
      <c r="C1840" t="s">
        <v>5739</v>
      </c>
      <c r="D1840" s="10">
        <v>53268</v>
      </c>
      <c r="F1840" s="10">
        <v>2022</v>
      </c>
      <c r="I1840" t="s">
        <v>5537</v>
      </c>
      <c r="J1840">
        <v>75</v>
      </c>
      <c r="M1840" t="s">
        <v>24</v>
      </c>
      <c r="N1840">
        <v>56.3</v>
      </c>
      <c r="T1840" s="1" t="s">
        <v>8819</v>
      </c>
    </row>
    <row r="1841" spans="1:20" x14ac:dyDescent="0.25">
      <c r="A1841" t="s">
        <v>8816</v>
      </c>
      <c r="C1841" t="s">
        <v>5125</v>
      </c>
      <c r="D1841" s="10">
        <v>50023</v>
      </c>
      <c r="F1841" s="10">
        <v>2022</v>
      </c>
      <c r="I1841" t="s">
        <v>5170</v>
      </c>
      <c r="J1841">
        <v>60</v>
      </c>
      <c r="M1841" t="s">
        <v>24</v>
      </c>
      <c r="N1841">
        <v>60</v>
      </c>
      <c r="T1841" s="1" t="s">
        <v>8819</v>
      </c>
    </row>
    <row r="1842" spans="1:20" x14ac:dyDescent="0.25">
      <c r="A1842" t="s">
        <v>8816</v>
      </c>
      <c r="C1842" t="s">
        <v>5125</v>
      </c>
      <c r="D1842" s="10">
        <v>50023</v>
      </c>
      <c r="F1842" s="10">
        <v>2023</v>
      </c>
      <c r="I1842" t="s">
        <v>5119</v>
      </c>
      <c r="J1842">
        <v>20</v>
      </c>
      <c r="M1842" t="s">
        <v>24</v>
      </c>
      <c r="N1842">
        <v>20</v>
      </c>
      <c r="T1842" s="1" t="s">
        <v>8817</v>
      </c>
    </row>
    <row r="1843" spans="1:20" x14ac:dyDescent="0.25">
      <c r="A1843" t="s">
        <v>8816</v>
      </c>
      <c r="C1843" t="s">
        <v>5125</v>
      </c>
      <c r="F1843" s="10">
        <v>2021</v>
      </c>
      <c r="I1843" t="s">
        <v>5170</v>
      </c>
      <c r="J1843">
        <v>36</v>
      </c>
      <c r="N1843">
        <v>36</v>
      </c>
      <c r="T1843" s="1" t="s">
        <v>8818</v>
      </c>
    </row>
    <row r="1844" spans="1:20" x14ac:dyDescent="0.25">
      <c r="A1844" t="s">
        <v>8816</v>
      </c>
      <c r="C1844" t="s">
        <v>5254</v>
      </c>
      <c r="D1844" s="10">
        <v>54116</v>
      </c>
      <c r="F1844" s="10">
        <v>2023</v>
      </c>
      <c r="I1844" t="s">
        <v>5119</v>
      </c>
      <c r="J1844">
        <v>130</v>
      </c>
      <c r="M1844" t="s">
        <v>24</v>
      </c>
      <c r="N1844">
        <v>110</v>
      </c>
      <c r="T1844" s="1" t="s">
        <v>8817</v>
      </c>
    </row>
    <row r="1845" spans="1:20" x14ac:dyDescent="0.25">
      <c r="A1845" t="s">
        <v>8816</v>
      </c>
      <c r="C1845" t="s">
        <v>6117</v>
      </c>
      <c r="F1845" s="10">
        <v>2021</v>
      </c>
      <c r="I1845" t="s">
        <v>141</v>
      </c>
      <c r="J1845">
        <v>66.3</v>
      </c>
      <c r="N1845">
        <v>66.3</v>
      </c>
      <c r="T1845" s="1" t="s">
        <v>8818</v>
      </c>
    </row>
    <row r="1846" spans="1:20" x14ac:dyDescent="0.25">
      <c r="A1846" t="s">
        <v>8816</v>
      </c>
      <c r="C1846" t="s">
        <v>5157</v>
      </c>
      <c r="D1846" s="10">
        <v>52989</v>
      </c>
      <c r="F1846" s="10">
        <v>2023</v>
      </c>
      <c r="I1846" t="s">
        <v>5119</v>
      </c>
      <c r="J1846">
        <v>55</v>
      </c>
      <c r="M1846" t="s">
        <v>24</v>
      </c>
      <c r="N1846">
        <v>55</v>
      </c>
      <c r="T1846" s="1" t="s">
        <v>8817</v>
      </c>
    </row>
    <row r="1847" spans="1:20" x14ac:dyDescent="0.25">
      <c r="A1847" t="s">
        <v>8816</v>
      </c>
      <c r="C1847" t="s">
        <v>6244</v>
      </c>
      <c r="F1847" s="10">
        <v>2021</v>
      </c>
      <c r="I1847" t="s">
        <v>4924</v>
      </c>
      <c r="J1847">
        <v>3.3</v>
      </c>
      <c r="N1847">
        <v>3.3</v>
      </c>
      <c r="T1847" s="1" t="s">
        <v>8818</v>
      </c>
    </row>
    <row r="1848" spans="1:20" x14ac:dyDescent="0.25">
      <c r="A1848" t="s">
        <v>8816</v>
      </c>
      <c r="C1848" t="s">
        <v>5013</v>
      </c>
      <c r="D1848" s="10">
        <v>53183</v>
      </c>
      <c r="F1848" s="10">
        <v>2023</v>
      </c>
      <c r="I1848" t="s">
        <v>141</v>
      </c>
      <c r="J1848">
        <v>10.6</v>
      </c>
      <c r="M1848" t="s">
        <v>24</v>
      </c>
      <c r="N1848">
        <v>10.6</v>
      </c>
      <c r="T1848" s="1" t="s">
        <v>8817</v>
      </c>
    </row>
    <row r="1849" spans="1:20" x14ac:dyDescent="0.25">
      <c r="A1849" t="s">
        <v>8816</v>
      </c>
      <c r="C1849" t="s">
        <v>6132</v>
      </c>
      <c r="F1849" s="10">
        <v>2021</v>
      </c>
      <c r="I1849" t="s">
        <v>84</v>
      </c>
      <c r="J1849">
        <v>11.6</v>
      </c>
      <c r="N1849">
        <v>10.9</v>
      </c>
      <c r="T1849" s="1" t="s">
        <v>8818</v>
      </c>
    </row>
    <row r="1850" spans="1:20" x14ac:dyDescent="0.25">
      <c r="A1850" t="s">
        <v>8816</v>
      </c>
      <c r="C1850" t="s">
        <v>5163</v>
      </c>
      <c r="D1850" s="10">
        <v>53087</v>
      </c>
      <c r="F1850" s="10">
        <v>2022</v>
      </c>
      <c r="I1850" t="s">
        <v>5170</v>
      </c>
      <c r="J1850">
        <v>21</v>
      </c>
      <c r="M1850" t="s">
        <v>24</v>
      </c>
      <c r="N1850">
        <v>21</v>
      </c>
      <c r="T1850" s="1" t="s">
        <v>8819</v>
      </c>
    </row>
    <row r="1851" spans="1:20" x14ac:dyDescent="0.25">
      <c r="A1851" t="s">
        <v>8816</v>
      </c>
      <c r="C1851" t="s">
        <v>5163</v>
      </c>
      <c r="D1851" s="10">
        <v>53087</v>
      </c>
      <c r="F1851" s="10">
        <v>2023</v>
      </c>
      <c r="I1851" t="s">
        <v>5119</v>
      </c>
      <c r="J1851">
        <v>22</v>
      </c>
      <c r="M1851" t="s">
        <v>24</v>
      </c>
      <c r="N1851">
        <v>22</v>
      </c>
      <c r="T1851" s="1" t="s">
        <v>8817</v>
      </c>
    </row>
    <row r="1852" spans="1:20" x14ac:dyDescent="0.25">
      <c r="A1852" t="s">
        <v>8816</v>
      </c>
      <c r="C1852" t="s">
        <v>5856</v>
      </c>
      <c r="D1852" s="10">
        <v>53389</v>
      </c>
      <c r="F1852" s="10">
        <v>2022</v>
      </c>
      <c r="I1852" t="s">
        <v>5170</v>
      </c>
      <c r="J1852">
        <v>50</v>
      </c>
      <c r="M1852" t="s">
        <v>72</v>
      </c>
      <c r="N1852">
        <v>50</v>
      </c>
      <c r="T1852" s="1" t="s">
        <v>8819</v>
      </c>
    </row>
    <row r="1853" spans="1:20" x14ac:dyDescent="0.25">
      <c r="A1853" t="s">
        <v>8816</v>
      </c>
      <c r="C1853" t="s">
        <v>5180</v>
      </c>
      <c r="D1853" s="10">
        <v>53389</v>
      </c>
      <c r="F1853" s="10">
        <v>2023</v>
      </c>
      <c r="I1853" t="s">
        <v>5119</v>
      </c>
      <c r="J1853">
        <v>50</v>
      </c>
      <c r="M1853" t="s">
        <v>72</v>
      </c>
      <c r="N1853">
        <v>50</v>
      </c>
      <c r="T1853" s="1" t="s">
        <v>8817</v>
      </c>
    </row>
    <row r="1854" spans="1:20" x14ac:dyDescent="0.25">
      <c r="A1854" t="s">
        <v>8816</v>
      </c>
      <c r="C1854" t="s">
        <v>5714</v>
      </c>
      <c r="D1854" s="10">
        <v>53753</v>
      </c>
      <c r="F1854" s="10">
        <v>2022</v>
      </c>
      <c r="I1854" t="s">
        <v>141</v>
      </c>
      <c r="J1854">
        <v>42.1</v>
      </c>
      <c r="M1854" t="s">
        <v>72</v>
      </c>
      <c r="N1854">
        <v>42.1</v>
      </c>
      <c r="T1854" s="1" t="s">
        <v>8819</v>
      </c>
    </row>
    <row r="1855" spans="1:20" x14ac:dyDescent="0.25">
      <c r="A1855" t="s">
        <v>8816</v>
      </c>
      <c r="C1855" t="s">
        <v>4942</v>
      </c>
      <c r="D1855" s="10">
        <v>53951</v>
      </c>
      <c r="F1855" s="10">
        <v>2023</v>
      </c>
      <c r="I1855" t="s">
        <v>4924</v>
      </c>
      <c r="J1855">
        <v>19</v>
      </c>
      <c r="M1855" t="s">
        <v>72</v>
      </c>
      <c r="N1855">
        <v>6.5</v>
      </c>
      <c r="T1855" s="1" t="s">
        <v>8817</v>
      </c>
    </row>
    <row r="1856" spans="1:20" x14ac:dyDescent="0.25">
      <c r="A1856" t="s">
        <v>8816</v>
      </c>
      <c r="C1856" t="s">
        <v>6188</v>
      </c>
      <c r="F1856" s="10">
        <v>2021</v>
      </c>
      <c r="I1856" t="s">
        <v>5170</v>
      </c>
      <c r="J1856">
        <v>20</v>
      </c>
      <c r="N1856">
        <v>20</v>
      </c>
      <c r="T1856" s="1" t="s">
        <v>8818</v>
      </c>
    </row>
    <row r="1857" spans="1:20" x14ac:dyDescent="0.25">
      <c r="A1857" t="s">
        <v>8816</v>
      </c>
      <c r="C1857" t="s">
        <v>5200</v>
      </c>
      <c r="D1857" s="10">
        <v>53508</v>
      </c>
      <c r="F1857" s="10">
        <v>2023</v>
      </c>
      <c r="I1857" t="s">
        <v>5119</v>
      </c>
      <c r="J1857">
        <v>17</v>
      </c>
      <c r="M1857" t="s">
        <v>24</v>
      </c>
      <c r="N1857">
        <v>17</v>
      </c>
      <c r="T1857" s="1" t="s">
        <v>8817</v>
      </c>
    </row>
    <row r="1858" spans="1:20" x14ac:dyDescent="0.25">
      <c r="A1858" t="s">
        <v>8816</v>
      </c>
      <c r="C1858" t="s">
        <v>5656</v>
      </c>
      <c r="D1858" s="10">
        <v>54086</v>
      </c>
      <c r="F1858" s="10">
        <v>2022</v>
      </c>
      <c r="I1858" t="s">
        <v>4952</v>
      </c>
      <c r="J1858">
        <v>75</v>
      </c>
      <c r="M1858" t="s">
        <v>24</v>
      </c>
      <c r="N1858">
        <v>65</v>
      </c>
      <c r="T1858" s="1" t="s">
        <v>8819</v>
      </c>
    </row>
    <row r="1859" spans="1:20" x14ac:dyDescent="0.25">
      <c r="A1859" t="s">
        <v>8816</v>
      </c>
      <c r="C1859" t="s">
        <v>5037</v>
      </c>
      <c r="D1859" s="10">
        <v>53973</v>
      </c>
      <c r="F1859" s="10">
        <v>2023</v>
      </c>
      <c r="I1859" t="s">
        <v>141</v>
      </c>
      <c r="J1859">
        <v>23.9</v>
      </c>
      <c r="M1859" t="s">
        <v>72</v>
      </c>
      <c r="N1859">
        <v>16.3</v>
      </c>
      <c r="T1859" s="1" t="s">
        <v>8817</v>
      </c>
    </row>
    <row r="1860" spans="1:20" x14ac:dyDescent="0.25">
      <c r="A1860" t="s">
        <v>8816</v>
      </c>
      <c r="C1860" t="s">
        <v>6209</v>
      </c>
      <c r="F1860" s="10">
        <v>2021</v>
      </c>
      <c r="I1860" t="s">
        <v>5170</v>
      </c>
      <c r="J1860">
        <v>39</v>
      </c>
      <c r="N1860">
        <v>39</v>
      </c>
      <c r="T1860" s="1" t="s">
        <v>8818</v>
      </c>
    </row>
    <row r="1861" spans="1:20" x14ac:dyDescent="0.25">
      <c r="A1861" t="s">
        <v>8816</v>
      </c>
      <c r="C1861" t="s">
        <v>5858</v>
      </c>
      <c r="D1861" s="10">
        <v>53397</v>
      </c>
      <c r="F1861" s="10">
        <v>2022</v>
      </c>
      <c r="I1861" t="s">
        <v>5170</v>
      </c>
      <c r="J1861">
        <v>60</v>
      </c>
      <c r="M1861" t="s">
        <v>24</v>
      </c>
      <c r="N1861">
        <v>42</v>
      </c>
      <c r="T1861" s="1" t="s">
        <v>8819</v>
      </c>
    </row>
    <row r="1862" spans="1:20" x14ac:dyDescent="0.25">
      <c r="A1862" t="s">
        <v>8816</v>
      </c>
      <c r="C1862" t="s">
        <v>5280</v>
      </c>
      <c r="D1862" s="10">
        <v>54316</v>
      </c>
      <c r="F1862" s="10">
        <v>2023</v>
      </c>
      <c r="I1862" t="s">
        <v>5119</v>
      </c>
      <c r="J1862">
        <v>30</v>
      </c>
      <c r="M1862" t="s">
        <v>24</v>
      </c>
      <c r="N1862">
        <v>30</v>
      </c>
      <c r="T1862" s="1" t="s">
        <v>8817</v>
      </c>
    </row>
    <row r="1863" spans="1:20" x14ac:dyDescent="0.25">
      <c r="A1863" t="s">
        <v>8816</v>
      </c>
      <c r="C1863" t="s">
        <v>5076</v>
      </c>
      <c r="D1863" s="10">
        <v>53403</v>
      </c>
      <c r="F1863" s="10">
        <v>2023</v>
      </c>
      <c r="I1863" t="s">
        <v>4924</v>
      </c>
      <c r="J1863">
        <v>71.400000000000006</v>
      </c>
      <c r="M1863" t="s">
        <v>24</v>
      </c>
      <c r="N1863">
        <v>71.400000000000006</v>
      </c>
      <c r="T1863" s="1" t="s">
        <v>8817</v>
      </c>
    </row>
    <row r="1864" spans="1:20" x14ac:dyDescent="0.25">
      <c r="A1864" t="s">
        <v>8816</v>
      </c>
      <c r="C1864" t="s">
        <v>5821</v>
      </c>
      <c r="D1864" s="10">
        <v>52983</v>
      </c>
      <c r="F1864" s="10">
        <v>2022</v>
      </c>
      <c r="I1864" t="s">
        <v>5170</v>
      </c>
      <c r="J1864">
        <v>60</v>
      </c>
      <c r="M1864" t="s">
        <v>24</v>
      </c>
      <c r="N1864">
        <v>60</v>
      </c>
      <c r="T1864" s="1" t="s">
        <v>8819</v>
      </c>
    </row>
    <row r="1865" spans="1:20" x14ac:dyDescent="0.25">
      <c r="A1865" t="s">
        <v>8816</v>
      </c>
      <c r="C1865" t="s">
        <v>6222</v>
      </c>
      <c r="F1865" s="10">
        <v>2021</v>
      </c>
      <c r="I1865" t="s">
        <v>5170</v>
      </c>
      <c r="J1865">
        <v>40</v>
      </c>
      <c r="N1865">
        <v>40</v>
      </c>
      <c r="T1865" s="1" t="s">
        <v>8818</v>
      </c>
    </row>
    <row r="1866" spans="1:20" x14ac:dyDescent="0.25">
      <c r="A1866" t="s">
        <v>8816</v>
      </c>
      <c r="C1866" t="s">
        <v>6118</v>
      </c>
      <c r="F1866" s="10">
        <v>2021</v>
      </c>
      <c r="I1866" t="s">
        <v>141</v>
      </c>
      <c r="J1866">
        <v>60.1</v>
      </c>
      <c r="N1866">
        <v>60.1</v>
      </c>
      <c r="T1866" s="1" t="s">
        <v>8818</v>
      </c>
    </row>
    <row r="1867" spans="1:20" x14ac:dyDescent="0.25">
      <c r="A1867" t="s">
        <v>8816</v>
      </c>
      <c r="C1867" t="s">
        <v>5047</v>
      </c>
      <c r="D1867" s="10">
        <v>54320</v>
      </c>
      <c r="F1867" s="10">
        <v>2023</v>
      </c>
      <c r="I1867" t="s">
        <v>141</v>
      </c>
      <c r="J1867">
        <v>81</v>
      </c>
      <c r="M1867" t="s">
        <v>24</v>
      </c>
      <c r="N1867">
        <v>81</v>
      </c>
      <c r="T1867" s="1" t="s">
        <v>8817</v>
      </c>
    </row>
    <row r="1868" spans="1:20" x14ac:dyDescent="0.25">
      <c r="A1868" t="s">
        <v>8816</v>
      </c>
      <c r="C1868" t="s">
        <v>5316</v>
      </c>
      <c r="D1868" s="10">
        <v>54571</v>
      </c>
      <c r="F1868" s="10">
        <v>2023</v>
      </c>
      <c r="I1868" t="s">
        <v>5119</v>
      </c>
      <c r="J1868">
        <v>20</v>
      </c>
      <c r="M1868" t="s">
        <v>24</v>
      </c>
      <c r="N1868">
        <v>4</v>
      </c>
      <c r="T1868" s="1" t="s">
        <v>8817</v>
      </c>
    </row>
    <row r="1869" spans="1:20" x14ac:dyDescent="0.25">
      <c r="A1869" t="s">
        <v>8816</v>
      </c>
      <c r="C1869" t="s">
        <v>5409</v>
      </c>
      <c r="D1869" s="10">
        <v>53041</v>
      </c>
      <c r="F1869" s="10">
        <v>2023</v>
      </c>
      <c r="I1869" t="s">
        <v>84</v>
      </c>
      <c r="J1869">
        <v>74</v>
      </c>
      <c r="M1869" t="s">
        <v>24</v>
      </c>
      <c r="N1869">
        <v>70.3</v>
      </c>
      <c r="T1869" s="1" t="s">
        <v>8817</v>
      </c>
    </row>
    <row r="1870" spans="1:20" x14ac:dyDescent="0.25">
      <c r="A1870" t="s">
        <v>8816</v>
      </c>
      <c r="C1870" t="s">
        <v>5431</v>
      </c>
      <c r="D1870" s="10">
        <v>54676</v>
      </c>
      <c r="F1870" s="10">
        <v>2023</v>
      </c>
      <c r="I1870" t="s">
        <v>84</v>
      </c>
      <c r="J1870">
        <v>5</v>
      </c>
      <c r="M1870" t="s">
        <v>24</v>
      </c>
      <c r="N1870">
        <v>3.8</v>
      </c>
      <c r="T1870" s="1" t="s">
        <v>8817</v>
      </c>
    </row>
    <row r="1871" spans="1:20" x14ac:dyDescent="0.25">
      <c r="A1871" t="s">
        <v>8816</v>
      </c>
      <c r="C1871" t="s">
        <v>5395</v>
      </c>
      <c r="D1871" s="10">
        <v>49522</v>
      </c>
      <c r="F1871" s="10">
        <v>2022</v>
      </c>
      <c r="I1871" t="s">
        <v>84</v>
      </c>
      <c r="J1871">
        <v>28.1</v>
      </c>
      <c r="M1871" t="s">
        <v>24</v>
      </c>
      <c r="N1871">
        <v>28.1</v>
      </c>
      <c r="T1871" s="1" t="s">
        <v>8819</v>
      </c>
    </row>
    <row r="1872" spans="1:20" x14ac:dyDescent="0.25">
      <c r="A1872" t="s">
        <v>8816</v>
      </c>
      <c r="C1872" t="s">
        <v>5395</v>
      </c>
      <c r="D1872" s="10">
        <v>49522</v>
      </c>
      <c r="F1872" s="10">
        <v>2023</v>
      </c>
      <c r="I1872" t="s">
        <v>84</v>
      </c>
      <c r="J1872">
        <v>22.6</v>
      </c>
      <c r="M1872" t="s">
        <v>24</v>
      </c>
      <c r="N1872">
        <v>22.6</v>
      </c>
      <c r="T1872" s="1" t="s">
        <v>8817</v>
      </c>
    </row>
    <row r="1873" spans="1:20" x14ac:dyDescent="0.25">
      <c r="A1873" t="s">
        <v>8816</v>
      </c>
      <c r="C1873" t="s">
        <v>5962</v>
      </c>
      <c r="D1873" s="10">
        <v>51806</v>
      </c>
      <c r="F1873" s="10">
        <v>2022</v>
      </c>
      <c r="I1873" t="s">
        <v>84</v>
      </c>
      <c r="J1873">
        <v>11</v>
      </c>
      <c r="M1873" t="s">
        <v>24</v>
      </c>
      <c r="N1873">
        <v>11</v>
      </c>
      <c r="T1873" s="1" t="s">
        <v>8819</v>
      </c>
    </row>
    <row r="1874" spans="1:20" x14ac:dyDescent="0.25">
      <c r="A1874" t="s">
        <v>8816</v>
      </c>
      <c r="C1874" t="s">
        <v>5021</v>
      </c>
      <c r="D1874" s="10">
        <v>53600</v>
      </c>
      <c r="F1874" s="10">
        <v>2023</v>
      </c>
      <c r="I1874" t="s">
        <v>141</v>
      </c>
      <c r="J1874">
        <v>8.8000000000000007</v>
      </c>
      <c r="M1874" t="s">
        <v>24</v>
      </c>
      <c r="N1874">
        <v>8.8000000000000007</v>
      </c>
      <c r="T1874" s="1" t="s">
        <v>8817</v>
      </c>
    </row>
    <row r="1875" spans="1:20" x14ac:dyDescent="0.25">
      <c r="A1875" t="s">
        <v>8816</v>
      </c>
      <c r="C1875" t="s">
        <v>5397</v>
      </c>
      <c r="D1875" s="10">
        <v>50123</v>
      </c>
      <c r="F1875" s="10">
        <v>2023</v>
      </c>
      <c r="I1875" t="s">
        <v>84</v>
      </c>
      <c r="J1875">
        <v>9</v>
      </c>
      <c r="M1875" t="s">
        <v>25</v>
      </c>
      <c r="N1875">
        <v>1.8</v>
      </c>
      <c r="T1875" s="1" t="s">
        <v>8817</v>
      </c>
    </row>
    <row r="1876" spans="1:20" x14ac:dyDescent="0.25">
      <c r="A1876" t="s">
        <v>8816</v>
      </c>
      <c r="C1876" t="s">
        <v>4891</v>
      </c>
      <c r="D1876" s="10">
        <v>52828</v>
      </c>
      <c r="F1876" s="10">
        <v>2023</v>
      </c>
      <c r="I1876" t="s">
        <v>4856</v>
      </c>
      <c r="J1876">
        <v>47.5</v>
      </c>
      <c r="M1876" t="s">
        <v>24</v>
      </c>
      <c r="N1876">
        <v>29.4</v>
      </c>
      <c r="T1876" s="1" t="s">
        <v>8817</v>
      </c>
    </row>
    <row r="1877" spans="1:20" x14ac:dyDescent="0.25">
      <c r="A1877" t="s">
        <v>8816</v>
      </c>
      <c r="C1877" t="s">
        <v>5504</v>
      </c>
      <c r="D1877" s="10">
        <v>48643</v>
      </c>
      <c r="F1877" s="10">
        <v>2023</v>
      </c>
      <c r="I1877" t="s">
        <v>5119</v>
      </c>
      <c r="J1877">
        <v>13.8</v>
      </c>
      <c r="M1877" t="s">
        <v>24</v>
      </c>
      <c r="N1877">
        <v>3.8</v>
      </c>
      <c r="T1877" s="1" t="s">
        <v>8817</v>
      </c>
    </row>
    <row r="1878" spans="1:20" x14ac:dyDescent="0.25">
      <c r="A1878" t="s">
        <v>8816</v>
      </c>
      <c r="C1878" t="s">
        <v>5520</v>
      </c>
      <c r="D1878" s="10">
        <v>52038</v>
      </c>
      <c r="F1878" s="10">
        <v>2023</v>
      </c>
      <c r="I1878" t="s">
        <v>5119</v>
      </c>
      <c r="J1878">
        <v>21.9</v>
      </c>
      <c r="M1878" t="s">
        <v>24</v>
      </c>
      <c r="N1878">
        <v>13.4</v>
      </c>
      <c r="T1878" s="1" t="s">
        <v>8817</v>
      </c>
    </row>
    <row r="1879" spans="1:20" x14ac:dyDescent="0.25">
      <c r="A1879" t="s">
        <v>8816</v>
      </c>
      <c r="C1879" t="s">
        <v>6028</v>
      </c>
      <c r="D1879" s="10">
        <v>49311</v>
      </c>
      <c r="F1879" s="10">
        <v>2022</v>
      </c>
      <c r="I1879" t="s">
        <v>5170</v>
      </c>
      <c r="J1879">
        <v>6.6</v>
      </c>
      <c r="M1879" t="s">
        <v>24</v>
      </c>
      <c r="N1879">
        <v>0.6</v>
      </c>
      <c r="T1879" s="1" t="s">
        <v>8819</v>
      </c>
    </row>
    <row r="1880" spans="1:20" x14ac:dyDescent="0.25">
      <c r="A1880" t="s">
        <v>8816</v>
      </c>
      <c r="C1880" t="s">
        <v>6031</v>
      </c>
      <c r="D1880" s="10">
        <v>49822</v>
      </c>
      <c r="F1880" s="10">
        <v>2022</v>
      </c>
      <c r="I1880" t="s">
        <v>5170</v>
      </c>
      <c r="J1880">
        <v>16.899999999999999</v>
      </c>
      <c r="M1880" t="s">
        <v>24</v>
      </c>
      <c r="N1880">
        <v>0.1</v>
      </c>
      <c r="T1880" s="1" t="s">
        <v>8819</v>
      </c>
    </row>
    <row r="1881" spans="1:20" x14ac:dyDescent="0.25">
      <c r="A1881" t="s">
        <v>8816</v>
      </c>
      <c r="C1881" t="s">
        <v>5510</v>
      </c>
      <c r="D1881" s="10">
        <v>49822</v>
      </c>
      <c r="F1881" s="10">
        <v>2023</v>
      </c>
      <c r="I1881" t="s">
        <v>5119</v>
      </c>
      <c r="J1881">
        <v>20.5</v>
      </c>
      <c r="M1881" t="s">
        <v>24</v>
      </c>
      <c r="N1881">
        <v>14.4</v>
      </c>
      <c r="T1881" s="1" t="s">
        <v>8817</v>
      </c>
    </row>
    <row r="1882" spans="1:20" x14ac:dyDescent="0.25">
      <c r="A1882" t="s">
        <v>8816</v>
      </c>
      <c r="C1882" t="s">
        <v>6030</v>
      </c>
      <c r="D1882" s="10">
        <v>49315</v>
      </c>
      <c r="F1882" s="10">
        <v>2022</v>
      </c>
      <c r="I1882" t="s">
        <v>5170</v>
      </c>
      <c r="J1882">
        <v>9.3000000000000007</v>
      </c>
      <c r="M1882" t="s">
        <v>24</v>
      </c>
      <c r="N1882">
        <v>0.9</v>
      </c>
      <c r="T1882" s="1" t="s">
        <v>8819</v>
      </c>
    </row>
    <row r="1883" spans="1:20" x14ac:dyDescent="0.25">
      <c r="A1883" t="s">
        <v>8816</v>
      </c>
      <c r="C1883" t="s">
        <v>6033</v>
      </c>
      <c r="D1883" s="10">
        <v>52062</v>
      </c>
      <c r="F1883" s="10">
        <v>2022</v>
      </c>
      <c r="I1883" t="s">
        <v>5170</v>
      </c>
      <c r="J1883">
        <v>41.9</v>
      </c>
      <c r="M1883" t="s">
        <v>24</v>
      </c>
      <c r="N1883">
        <v>32.200000000000003</v>
      </c>
      <c r="T1883" s="1" t="s">
        <v>8819</v>
      </c>
    </row>
    <row r="1884" spans="1:20" x14ac:dyDescent="0.25">
      <c r="A1884" t="s">
        <v>8816</v>
      </c>
      <c r="C1884" t="s">
        <v>6032</v>
      </c>
      <c r="D1884" s="10">
        <v>51995</v>
      </c>
      <c r="F1884" s="10">
        <v>2022</v>
      </c>
      <c r="I1884" t="s">
        <v>5170</v>
      </c>
      <c r="J1884">
        <v>68.400000000000006</v>
      </c>
      <c r="M1884" t="s">
        <v>24</v>
      </c>
      <c r="N1884">
        <v>17.399999999999999</v>
      </c>
      <c r="T1884" s="1" t="s">
        <v>8819</v>
      </c>
    </row>
    <row r="1885" spans="1:20" x14ac:dyDescent="0.25">
      <c r="A1885" t="s">
        <v>8816</v>
      </c>
      <c r="C1885" t="s">
        <v>5524</v>
      </c>
      <c r="D1885" s="10">
        <v>52346</v>
      </c>
      <c r="F1885" s="10">
        <v>2022</v>
      </c>
      <c r="I1885" t="s">
        <v>5170</v>
      </c>
      <c r="J1885">
        <v>38.5</v>
      </c>
      <c r="M1885" t="s">
        <v>24</v>
      </c>
      <c r="N1885">
        <v>23.6</v>
      </c>
      <c r="T1885" s="1" t="s">
        <v>8819</v>
      </c>
    </row>
    <row r="1886" spans="1:20" x14ac:dyDescent="0.25">
      <c r="A1886" t="s">
        <v>8816</v>
      </c>
      <c r="C1886" t="s">
        <v>5524</v>
      </c>
      <c r="D1886" s="10">
        <v>52346</v>
      </c>
      <c r="F1886" s="10">
        <v>2023</v>
      </c>
      <c r="I1886" t="s">
        <v>5119</v>
      </c>
      <c r="J1886">
        <v>66.7</v>
      </c>
      <c r="M1886" t="s">
        <v>24</v>
      </c>
      <c r="N1886">
        <v>25.4</v>
      </c>
      <c r="T1886" s="1" t="s">
        <v>8817</v>
      </c>
    </row>
    <row r="1887" spans="1:20" x14ac:dyDescent="0.25">
      <c r="A1887" t="s">
        <v>8816</v>
      </c>
      <c r="C1887" t="s">
        <v>5526</v>
      </c>
      <c r="D1887" s="10">
        <v>52462</v>
      </c>
      <c r="F1887" s="10">
        <v>2022</v>
      </c>
      <c r="I1887" t="s">
        <v>5170</v>
      </c>
      <c r="J1887">
        <v>44.6</v>
      </c>
      <c r="M1887" t="s">
        <v>24</v>
      </c>
      <c r="N1887">
        <v>20.2</v>
      </c>
      <c r="T1887" s="1" t="s">
        <v>8819</v>
      </c>
    </row>
    <row r="1888" spans="1:20" x14ac:dyDescent="0.25">
      <c r="A1888" t="s">
        <v>8816</v>
      </c>
      <c r="C1888" t="s">
        <v>5526</v>
      </c>
      <c r="D1888" s="10">
        <v>52462</v>
      </c>
      <c r="F1888" s="10">
        <v>2023</v>
      </c>
      <c r="I1888" t="s">
        <v>5119</v>
      </c>
      <c r="J1888">
        <v>34.9</v>
      </c>
      <c r="M1888" t="s">
        <v>24</v>
      </c>
      <c r="N1888">
        <v>27.2</v>
      </c>
      <c r="T1888" s="1" t="s">
        <v>8817</v>
      </c>
    </row>
    <row r="1889" spans="1:20" x14ac:dyDescent="0.25">
      <c r="A1889" t="s">
        <v>8816</v>
      </c>
      <c r="C1889" t="s">
        <v>6263</v>
      </c>
      <c r="F1889" s="10">
        <v>2021</v>
      </c>
      <c r="I1889" t="s">
        <v>5170</v>
      </c>
      <c r="J1889">
        <v>29.5</v>
      </c>
      <c r="N1889">
        <v>29.5</v>
      </c>
      <c r="T1889" s="1" t="s">
        <v>8818</v>
      </c>
    </row>
    <row r="1890" spans="1:20" x14ac:dyDescent="0.25">
      <c r="A1890" t="s">
        <v>8816</v>
      </c>
      <c r="C1890" t="s">
        <v>6262</v>
      </c>
      <c r="F1890" s="10">
        <v>2021</v>
      </c>
      <c r="I1890" t="s">
        <v>5170</v>
      </c>
      <c r="J1890">
        <v>14.7</v>
      </c>
      <c r="N1890">
        <v>14.7</v>
      </c>
      <c r="T1890" s="1" t="s">
        <v>8818</v>
      </c>
    </row>
    <row r="1891" spans="1:20" x14ac:dyDescent="0.25">
      <c r="A1891" t="s">
        <v>8816</v>
      </c>
      <c r="C1891" t="s">
        <v>6264</v>
      </c>
      <c r="F1891" s="10">
        <v>2021</v>
      </c>
      <c r="I1891" t="s">
        <v>5170</v>
      </c>
      <c r="J1891">
        <v>10.8</v>
      </c>
      <c r="N1891">
        <v>10.8</v>
      </c>
      <c r="T1891" s="1" t="s">
        <v>8818</v>
      </c>
    </row>
    <row r="1892" spans="1:20" x14ac:dyDescent="0.25">
      <c r="A1892" t="s">
        <v>8816</v>
      </c>
      <c r="C1892" t="s">
        <v>6015</v>
      </c>
      <c r="D1892" s="10">
        <v>44704</v>
      </c>
      <c r="F1892" s="10">
        <v>2022</v>
      </c>
      <c r="I1892" t="s">
        <v>5170</v>
      </c>
      <c r="J1892">
        <v>9.4</v>
      </c>
      <c r="M1892" t="s">
        <v>24</v>
      </c>
      <c r="N1892">
        <v>3.7</v>
      </c>
      <c r="T1892" s="1" t="s">
        <v>8819</v>
      </c>
    </row>
    <row r="1893" spans="1:20" x14ac:dyDescent="0.25">
      <c r="A1893" t="s">
        <v>8816</v>
      </c>
      <c r="C1893" t="s">
        <v>6007</v>
      </c>
      <c r="D1893" s="10">
        <v>34740</v>
      </c>
      <c r="F1893" s="10">
        <v>2022</v>
      </c>
      <c r="I1893" t="s">
        <v>5170</v>
      </c>
      <c r="J1893">
        <v>0.6</v>
      </c>
      <c r="M1893" t="s">
        <v>24</v>
      </c>
      <c r="N1893">
        <v>0.2</v>
      </c>
      <c r="T1893" s="1" t="s">
        <v>8819</v>
      </c>
    </row>
    <row r="1894" spans="1:20" x14ac:dyDescent="0.25">
      <c r="A1894" t="s">
        <v>8816</v>
      </c>
      <c r="C1894" t="s">
        <v>5506</v>
      </c>
      <c r="D1894" s="10">
        <v>48792</v>
      </c>
      <c r="F1894" s="10">
        <v>2023</v>
      </c>
      <c r="I1894" t="s">
        <v>5119</v>
      </c>
      <c r="J1894">
        <v>10.199999999999999</v>
      </c>
      <c r="M1894" t="s">
        <v>24</v>
      </c>
      <c r="N1894">
        <v>2.8</v>
      </c>
      <c r="T1894" s="1" t="s">
        <v>8817</v>
      </c>
    </row>
    <row r="1895" spans="1:20" x14ac:dyDescent="0.25">
      <c r="A1895" t="s">
        <v>8816</v>
      </c>
      <c r="C1895" t="s">
        <v>6024</v>
      </c>
      <c r="D1895" s="10">
        <v>48792</v>
      </c>
      <c r="F1895" s="10">
        <v>2022</v>
      </c>
      <c r="I1895" t="s">
        <v>5170</v>
      </c>
      <c r="J1895">
        <v>16.399999999999999</v>
      </c>
      <c r="M1895" t="s">
        <v>24</v>
      </c>
      <c r="N1895">
        <v>0.3</v>
      </c>
      <c r="T1895" s="1" t="s">
        <v>8819</v>
      </c>
    </row>
    <row r="1896" spans="1:20" x14ac:dyDescent="0.25">
      <c r="A1896" t="s">
        <v>8816</v>
      </c>
      <c r="C1896" t="s">
        <v>6024</v>
      </c>
      <c r="F1896" s="10">
        <v>2021</v>
      </c>
      <c r="I1896" t="s">
        <v>5170</v>
      </c>
      <c r="J1896">
        <v>1</v>
      </c>
      <c r="N1896">
        <v>1</v>
      </c>
      <c r="T1896" s="1" t="s">
        <v>8818</v>
      </c>
    </row>
    <row r="1897" spans="1:20" x14ac:dyDescent="0.25">
      <c r="A1897" t="s">
        <v>8816</v>
      </c>
      <c r="C1897" t="s">
        <v>5532</v>
      </c>
      <c r="D1897" s="10">
        <v>53442</v>
      </c>
      <c r="F1897" s="10">
        <v>2023</v>
      </c>
      <c r="I1897" t="s">
        <v>5119</v>
      </c>
      <c r="J1897">
        <v>34.9</v>
      </c>
      <c r="M1897" t="s">
        <v>24</v>
      </c>
      <c r="N1897">
        <v>8.4</v>
      </c>
      <c r="T1897" s="1" t="s">
        <v>8817</v>
      </c>
    </row>
    <row r="1898" spans="1:20" x14ac:dyDescent="0.25">
      <c r="A1898" t="s">
        <v>8816</v>
      </c>
      <c r="C1898" t="s">
        <v>5528</v>
      </c>
      <c r="D1898" s="10">
        <v>52626</v>
      </c>
      <c r="F1898" s="10">
        <v>2022</v>
      </c>
      <c r="I1898" t="s">
        <v>5170</v>
      </c>
      <c r="J1898">
        <v>28.7</v>
      </c>
      <c r="M1898" t="s">
        <v>24</v>
      </c>
      <c r="N1898">
        <v>28.7</v>
      </c>
      <c r="T1898" s="1" t="s">
        <v>8819</v>
      </c>
    </row>
    <row r="1899" spans="1:20" x14ac:dyDescent="0.25">
      <c r="A1899" t="s">
        <v>8816</v>
      </c>
      <c r="C1899" t="s">
        <v>5528</v>
      </c>
      <c r="D1899" s="10">
        <v>52626</v>
      </c>
      <c r="F1899" s="10">
        <v>2023</v>
      </c>
      <c r="I1899" t="s">
        <v>5119</v>
      </c>
      <c r="J1899">
        <v>19.100000000000001</v>
      </c>
      <c r="M1899" t="s">
        <v>24</v>
      </c>
      <c r="N1899">
        <v>13.4</v>
      </c>
      <c r="T1899" s="1" t="s">
        <v>8817</v>
      </c>
    </row>
    <row r="1900" spans="1:20" x14ac:dyDescent="0.25">
      <c r="A1900" t="s">
        <v>8816</v>
      </c>
      <c r="C1900" t="s">
        <v>6021</v>
      </c>
      <c r="D1900" s="10">
        <v>48083</v>
      </c>
      <c r="F1900" s="10">
        <v>2022</v>
      </c>
      <c r="I1900" t="s">
        <v>5170</v>
      </c>
      <c r="J1900">
        <v>67.7</v>
      </c>
      <c r="M1900" t="s">
        <v>24</v>
      </c>
      <c r="N1900">
        <v>14.8</v>
      </c>
      <c r="T1900" s="1" t="s">
        <v>8819</v>
      </c>
    </row>
    <row r="1901" spans="1:20" x14ac:dyDescent="0.25">
      <c r="A1901" t="s">
        <v>8816</v>
      </c>
      <c r="C1901" t="s">
        <v>6021</v>
      </c>
      <c r="F1901" s="10">
        <v>2021</v>
      </c>
      <c r="I1901" t="s">
        <v>5170</v>
      </c>
      <c r="J1901">
        <v>0</v>
      </c>
      <c r="N1901">
        <v>0</v>
      </c>
      <c r="T1901" s="1" t="s">
        <v>8818</v>
      </c>
    </row>
    <row r="1902" spans="1:20" x14ac:dyDescent="0.25">
      <c r="A1902" t="s">
        <v>8816</v>
      </c>
      <c r="C1902" t="s">
        <v>5486</v>
      </c>
      <c r="D1902" s="10">
        <v>46817</v>
      </c>
      <c r="F1902" s="10">
        <v>2022</v>
      </c>
      <c r="I1902" t="s">
        <v>5170</v>
      </c>
      <c r="J1902">
        <v>131.80000000000001</v>
      </c>
      <c r="M1902" t="s">
        <v>24</v>
      </c>
      <c r="N1902">
        <v>15.9</v>
      </c>
      <c r="T1902" s="1" t="s">
        <v>8819</v>
      </c>
    </row>
    <row r="1903" spans="1:20" x14ac:dyDescent="0.25">
      <c r="A1903" t="s">
        <v>8816</v>
      </c>
      <c r="C1903" t="s">
        <v>5486</v>
      </c>
      <c r="D1903" s="10">
        <v>46817</v>
      </c>
      <c r="F1903" s="10">
        <v>2023</v>
      </c>
      <c r="I1903" t="s">
        <v>5119</v>
      </c>
      <c r="J1903">
        <v>69.3</v>
      </c>
      <c r="M1903" t="s">
        <v>24</v>
      </c>
      <c r="N1903">
        <v>18.100000000000001</v>
      </c>
      <c r="T1903" s="1" t="s">
        <v>8817</v>
      </c>
    </row>
    <row r="1904" spans="1:20" x14ac:dyDescent="0.25">
      <c r="A1904" t="s">
        <v>8816</v>
      </c>
      <c r="C1904" t="s">
        <v>5486</v>
      </c>
      <c r="F1904" s="10">
        <v>2021</v>
      </c>
      <c r="I1904" t="s">
        <v>5170</v>
      </c>
      <c r="J1904">
        <v>4.2</v>
      </c>
      <c r="N1904">
        <v>4.2</v>
      </c>
      <c r="T1904" s="1" t="s">
        <v>8818</v>
      </c>
    </row>
    <row r="1905" spans="1:20" x14ac:dyDescent="0.25">
      <c r="A1905" t="s">
        <v>8816</v>
      </c>
      <c r="C1905" t="s">
        <v>5478</v>
      </c>
      <c r="D1905" s="10">
        <v>43954</v>
      </c>
      <c r="F1905" s="10">
        <v>2022</v>
      </c>
      <c r="I1905" t="s">
        <v>5170</v>
      </c>
      <c r="J1905">
        <v>11.7</v>
      </c>
      <c r="M1905" t="s">
        <v>24</v>
      </c>
      <c r="N1905">
        <v>0.3</v>
      </c>
      <c r="T1905" s="1" t="s">
        <v>8819</v>
      </c>
    </row>
    <row r="1906" spans="1:20" x14ac:dyDescent="0.25">
      <c r="A1906" t="s">
        <v>8816</v>
      </c>
      <c r="C1906" t="s">
        <v>5478</v>
      </c>
      <c r="D1906" s="10">
        <v>43954</v>
      </c>
      <c r="F1906" s="10">
        <v>2023</v>
      </c>
      <c r="I1906" t="s">
        <v>5119</v>
      </c>
      <c r="J1906">
        <v>36.1</v>
      </c>
      <c r="M1906" t="s">
        <v>24</v>
      </c>
      <c r="N1906">
        <v>0.1</v>
      </c>
      <c r="T1906" s="1" t="s">
        <v>8817</v>
      </c>
    </row>
    <row r="1907" spans="1:20" x14ac:dyDescent="0.25">
      <c r="A1907" t="s">
        <v>8816</v>
      </c>
      <c r="C1907" t="s">
        <v>5478</v>
      </c>
      <c r="F1907" s="10">
        <v>2021</v>
      </c>
      <c r="I1907" t="s">
        <v>5170</v>
      </c>
      <c r="J1907">
        <v>0.1</v>
      </c>
      <c r="N1907">
        <v>0.1</v>
      </c>
      <c r="T1907" s="1" t="s">
        <v>8818</v>
      </c>
    </row>
    <row r="1908" spans="1:20" x14ac:dyDescent="0.25">
      <c r="A1908" t="s">
        <v>8816</v>
      </c>
      <c r="C1908" t="s">
        <v>5472</v>
      </c>
      <c r="D1908" s="10">
        <v>41814</v>
      </c>
      <c r="F1908" s="10">
        <v>2022</v>
      </c>
      <c r="I1908" t="s">
        <v>5170</v>
      </c>
      <c r="J1908">
        <v>24.2</v>
      </c>
      <c r="M1908" t="s">
        <v>24</v>
      </c>
      <c r="N1908">
        <v>0.6</v>
      </c>
      <c r="T1908" s="1" t="s">
        <v>8819</v>
      </c>
    </row>
    <row r="1909" spans="1:20" x14ac:dyDescent="0.25">
      <c r="A1909" t="s">
        <v>8816</v>
      </c>
      <c r="C1909" t="s">
        <v>5472</v>
      </c>
      <c r="D1909" s="10">
        <v>41814</v>
      </c>
      <c r="F1909" s="10">
        <v>2023</v>
      </c>
      <c r="I1909" t="s">
        <v>5119</v>
      </c>
      <c r="J1909">
        <v>36.799999999999997</v>
      </c>
      <c r="M1909" t="s">
        <v>24</v>
      </c>
      <c r="N1909">
        <v>9.5</v>
      </c>
      <c r="T1909" s="1" t="s">
        <v>8817</v>
      </c>
    </row>
    <row r="1910" spans="1:20" x14ac:dyDescent="0.25">
      <c r="A1910" t="s">
        <v>8816</v>
      </c>
      <c r="C1910" t="s">
        <v>5472</v>
      </c>
      <c r="F1910" s="10">
        <v>2021</v>
      </c>
      <c r="I1910" t="s">
        <v>5170</v>
      </c>
      <c r="J1910">
        <v>1.7</v>
      </c>
      <c r="N1910">
        <v>1.7</v>
      </c>
      <c r="T1910" s="1" t="s">
        <v>8818</v>
      </c>
    </row>
    <row r="1911" spans="1:20" x14ac:dyDescent="0.25">
      <c r="A1911" t="s">
        <v>8816</v>
      </c>
      <c r="C1911" t="s">
        <v>6019</v>
      </c>
      <c r="D1911" s="10">
        <v>47692</v>
      </c>
      <c r="F1911" s="10">
        <v>2022</v>
      </c>
      <c r="I1911" t="s">
        <v>5170</v>
      </c>
      <c r="J1911">
        <v>26.8</v>
      </c>
      <c r="M1911" t="s">
        <v>24</v>
      </c>
      <c r="N1911">
        <v>1.3</v>
      </c>
      <c r="T1911" s="1" t="s">
        <v>8819</v>
      </c>
    </row>
    <row r="1912" spans="1:20" x14ac:dyDescent="0.25">
      <c r="A1912" t="s">
        <v>8816</v>
      </c>
      <c r="C1912" t="s">
        <v>5470</v>
      </c>
      <c r="D1912" s="10">
        <v>40043</v>
      </c>
      <c r="F1912" s="10">
        <v>2023</v>
      </c>
      <c r="I1912" t="s">
        <v>5119</v>
      </c>
      <c r="J1912">
        <v>3.3</v>
      </c>
      <c r="M1912" t="s">
        <v>24</v>
      </c>
      <c r="N1912">
        <v>2.4</v>
      </c>
      <c r="T1912" s="1" t="s">
        <v>8817</v>
      </c>
    </row>
    <row r="1913" spans="1:20" x14ac:dyDescent="0.25">
      <c r="A1913" t="s">
        <v>8816</v>
      </c>
      <c r="C1913" t="s">
        <v>5470</v>
      </c>
      <c r="F1913" s="10">
        <v>2021</v>
      </c>
      <c r="I1913" t="s">
        <v>5170</v>
      </c>
      <c r="J1913">
        <v>6.4</v>
      </c>
      <c r="N1913">
        <v>6.4</v>
      </c>
      <c r="T1913" s="1" t="s">
        <v>8818</v>
      </c>
    </row>
    <row r="1914" spans="1:20" x14ac:dyDescent="0.25">
      <c r="A1914" t="s">
        <v>8816</v>
      </c>
      <c r="C1914" t="s">
        <v>6254</v>
      </c>
      <c r="F1914" s="10">
        <v>2021</v>
      </c>
      <c r="I1914" t="s">
        <v>5170</v>
      </c>
      <c r="J1914">
        <v>0.9</v>
      </c>
      <c r="N1914">
        <v>0.9</v>
      </c>
      <c r="T1914" s="1" t="s">
        <v>8818</v>
      </c>
    </row>
    <row r="1915" spans="1:20" x14ac:dyDescent="0.25">
      <c r="A1915" t="s">
        <v>8816</v>
      </c>
      <c r="C1915" t="s">
        <v>6005</v>
      </c>
      <c r="D1915" s="10">
        <v>17035</v>
      </c>
      <c r="F1915" s="10">
        <v>2022</v>
      </c>
      <c r="I1915" t="s">
        <v>5170</v>
      </c>
      <c r="J1915">
        <v>58.4</v>
      </c>
      <c r="M1915" t="s">
        <v>24</v>
      </c>
      <c r="N1915">
        <v>2.1</v>
      </c>
      <c r="T1915" s="1" t="s">
        <v>8819</v>
      </c>
    </row>
    <row r="1916" spans="1:20" x14ac:dyDescent="0.25">
      <c r="A1916" t="s">
        <v>8816</v>
      </c>
      <c r="C1916" t="s">
        <v>6005</v>
      </c>
      <c r="F1916" s="10">
        <v>2021</v>
      </c>
      <c r="I1916" t="s">
        <v>5170</v>
      </c>
      <c r="J1916">
        <v>9.1999999999999993</v>
      </c>
      <c r="N1916">
        <v>9.1999999999999993</v>
      </c>
      <c r="T1916" s="1" t="s">
        <v>8818</v>
      </c>
    </row>
    <row r="1917" spans="1:20" x14ac:dyDescent="0.25">
      <c r="A1917" t="s">
        <v>8816</v>
      </c>
      <c r="C1917" t="s">
        <v>5462</v>
      </c>
      <c r="D1917" s="10">
        <v>17035</v>
      </c>
      <c r="F1917" s="10">
        <v>2023</v>
      </c>
      <c r="I1917" t="s">
        <v>5119</v>
      </c>
      <c r="J1917">
        <v>58.6</v>
      </c>
      <c r="M1917" t="s">
        <v>24</v>
      </c>
      <c r="N1917">
        <v>13.5</v>
      </c>
      <c r="T1917" s="1" t="s">
        <v>8817</v>
      </c>
    </row>
    <row r="1918" spans="1:20" x14ac:dyDescent="0.25">
      <c r="A1918" t="s">
        <v>8816</v>
      </c>
      <c r="C1918" t="s">
        <v>6004</v>
      </c>
      <c r="D1918" s="10" t="s">
        <v>6003</v>
      </c>
      <c r="F1918" s="10">
        <v>2022</v>
      </c>
      <c r="I1918" t="s">
        <v>5170</v>
      </c>
      <c r="J1918">
        <v>20.3</v>
      </c>
      <c r="M1918" t="s">
        <v>24</v>
      </c>
      <c r="N1918">
        <v>3.3</v>
      </c>
      <c r="T1918" s="1" t="s">
        <v>8819</v>
      </c>
    </row>
    <row r="1919" spans="1:20" x14ac:dyDescent="0.25">
      <c r="A1919" t="s">
        <v>8816</v>
      </c>
      <c r="C1919" t="s">
        <v>5508</v>
      </c>
      <c r="D1919" s="10">
        <v>49770</v>
      </c>
      <c r="F1919" s="10">
        <v>2022</v>
      </c>
      <c r="I1919" t="s">
        <v>5170</v>
      </c>
      <c r="J1919">
        <v>88.9</v>
      </c>
      <c r="M1919" t="s">
        <v>24</v>
      </c>
      <c r="N1919">
        <v>3.4</v>
      </c>
      <c r="T1919" s="1" t="s">
        <v>8819</v>
      </c>
    </row>
    <row r="1920" spans="1:20" x14ac:dyDescent="0.25">
      <c r="A1920" t="s">
        <v>8816</v>
      </c>
      <c r="C1920" t="s">
        <v>5508</v>
      </c>
      <c r="D1920" s="10">
        <v>49770</v>
      </c>
      <c r="F1920" s="10">
        <v>2023</v>
      </c>
      <c r="I1920" t="s">
        <v>5119</v>
      </c>
      <c r="J1920">
        <v>39.6</v>
      </c>
      <c r="M1920" t="s">
        <v>24</v>
      </c>
      <c r="N1920">
        <v>1.2</v>
      </c>
      <c r="T1920" s="1" t="s">
        <v>8817</v>
      </c>
    </row>
    <row r="1921" spans="1:20" x14ac:dyDescent="0.25">
      <c r="A1921" t="s">
        <v>8816</v>
      </c>
      <c r="C1921" t="s">
        <v>6023</v>
      </c>
      <c r="D1921" s="10">
        <v>48320</v>
      </c>
      <c r="F1921" s="10">
        <v>2022</v>
      </c>
      <c r="I1921" t="s">
        <v>5170</v>
      </c>
      <c r="J1921">
        <v>139.6</v>
      </c>
      <c r="M1921" t="s">
        <v>24</v>
      </c>
      <c r="N1921">
        <v>15.3</v>
      </c>
      <c r="T1921" s="1" t="s">
        <v>8819</v>
      </c>
    </row>
    <row r="1922" spans="1:20" x14ac:dyDescent="0.25">
      <c r="A1922" t="s">
        <v>8816</v>
      </c>
      <c r="C1922" t="s">
        <v>6023</v>
      </c>
      <c r="F1922" s="10">
        <v>2021</v>
      </c>
      <c r="I1922" t="s">
        <v>5170</v>
      </c>
      <c r="J1922">
        <v>14.8</v>
      </c>
      <c r="N1922">
        <v>14.8</v>
      </c>
      <c r="T1922" s="1" t="s">
        <v>8818</v>
      </c>
    </row>
    <row r="1923" spans="1:20" x14ac:dyDescent="0.25">
      <c r="A1923" t="s">
        <v>8816</v>
      </c>
      <c r="C1923" t="s">
        <v>6251</v>
      </c>
      <c r="F1923" s="10">
        <v>2021</v>
      </c>
      <c r="I1923" t="s">
        <v>5170</v>
      </c>
      <c r="J1923">
        <v>0</v>
      </c>
      <c r="N1923">
        <v>0</v>
      </c>
      <c r="T1923" s="1" t="s">
        <v>8818</v>
      </c>
    </row>
    <row r="1924" spans="1:20" x14ac:dyDescent="0.25">
      <c r="A1924" t="s">
        <v>8816</v>
      </c>
      <c r="C1924" t="s">
        <v>6257</v>
      </c>
      <c r="F1924" s="10">
        <v>2021</v>
      </c>
      <c r="I1924" t="s">
        <v>5170</v>
      </c>
      <c r="J1924">
        <v>4</v>
      </c>
      <c r="N1924">
        <v>4</v>
      </c>
      <c r="T1924" s="1" t="s">
        <v>8818</v>
      </c>
    </row>
    <row r="1925" spans="1:20" x14ac:dyDescent="0.25">
      <c r="A1925" t="s">
        <v>8816</v>
      </c>
      <c r="C1925" t="s">
        <v>5512</v>
      </c>
      <c r="D1925" s="10">
        <v>50084</v>
      </c>
      <c r="F1925" s="10">
        <v>2023</v>
      </c>
      <c r="I1925" t="s">
        <v>5119</v>
      </c>
      <c r="J1925">
        <v>2.8</v>
      </c>
      <c r="M1925" t="s">
        <v>24</v>
      </c>
      <c r="N1925">
        <v>1.2</v>
      </c>
      <c r="T1925" s="1" t="s">
        <v>8817</v>
      </c>
    </row>
    <row r="1926" spans="1:20" x14ac:dyDescent="0.25">
      <c r="A1926" t="s">
        <v>8816</v>
      </c>
      <c r="C1926" t="s">
        <v>5480</v>
      </c>
      <c r="D1926" s="10">
        <v>43971</v>
      </c>
      <c r="F1926" s="10">
        <v>2023</v>
      </c>
      <c r="I1926" t="s">
        <v>5119</v>
      </c>
      <c r="J1926">
        <v>117.9</v>
      </c>
      <c r="M1926" t="s">
        <v>24</v>
      </c>
      <c r="N1926">
        <v>22.1</v>
      </c>
      <c r="T1926" s="1" t="s">
        <v>8817</v>
      </c>
    </row>
    <row r="1927" spans="1:20" x14ac:dyDescent="0.25">
      <c r="A1927" t="s">
        <v>8816</v>
      </c>
      <c r="C1927" t="s">
        <v>6252</v>
      </c>
      <c r="F1927" s="10">
        <v>2021</v>
      </c>
      <c r="I1927" t="s">
        <v>5170</v>
      </c>
      <c r="J1927">
        <v>0.5</v>
      </c>
      <c r="N1927">
        <v>0.5</v>
      </c>
      <c r="T1927" s="1" t="s">
        <v>8818</v>
      </c>
    </row>
    <row r="1928" spans="1:20" x14ac:dyDescent="0.25">
      <c r="A1928" t="s">
        <v>8816</v>
      </c>
      <c r="C1928" t="s">
        <v>6256</v>
      </c>
      <c r="F1928" s="10">
        <v>2021</v>
      </c>
      <c r="I1928" t="s">
        <v>5170</v>
      </c>
      <c r="J1928">
        <v>25.8</v>
      </c>
      <c r="N1928">
        <v>25.8</v>
      </c>
      <c r="T1928" s="1" t="s">
        <v>8818</v>
      </c>
    </row>
    <row r="1929" spans="1:20" x14ac:dyDescent="0.25">
      <c r="A1929" t="s">
        <v>8816</v>
      </c>
      <c r="C1929" t="s">
        <v>5484</v>
      </c>
      <c r="D1929" s="10">
        <v>46652</v>
      </c>
      <c r="F1929" s="10">
        <v>2023</v>
      </c>
      <c r="I1929" t="s">
        <v>5119</v>
      </c>
      <c r="J1929">
        <v>50.6</v>
      </c>
      <c r="M1929" t="s">
        <v>24</v>
      </c>
      <c r="N1929">
        <v>1.2</v>
      </c>
      <c r="T1929" s="1" t="s">
        <v>8817</v>
      </c>
    </row>
    <row r="1930" spans="1:20" x14ac:dyDescent="0.25">
      <c r="A1930" t="s">
        <v>8816</v>
      </c>
      <c r="C1930" t="s">
        <v>6011</v>
      </c>
      <c r="D1930" s="10">
        <v>40006</v>
      </c>
      <c r="F1930" s="10">
        <v>2022</v>
      </c>
      <c r="I1930" t="s">
        <v>5170</v>
      </c>
      <c r="J1930">
        <v>4.7</v>
      </c>
      <c r="M1930" t="s">
        <v>24</v>
      </c>
      <c r="N1930">
        <v>4.7</v>
      </c>
      <c r="T1930" s="1" t="s">
        <v>8819</v>
      </c>
    </row>
    <row r="1931" spans="1:20" x14ac:dyDescent="0.25">
      <c r="A1931" t="s">
        <v>8816</v>
      </c>
      <c r="C1931" t="s">
        <v>6011</v>
      </c>
      <c r="F1931" s="10">
        <v>2021</v>
      </c>
      <c r="I1931" t="s">
        <v>5170</v>
      </c>
      <c r="J1931">
        <v>4.7</v>
      </c>
      <c r="N1931">
        <v>4.7</v>
      </c>
      <c r="T1931" s="1" t="s">
        <v>8818</v>
      </c>
    </row>
    <row r="1932" spans="1:20" x14ac:dyDescent="0.25">
      <c r="A1932" t="s">
        <v>8816</v>
      </c>
      <c r="C1932" t="s">
        <v>5522</v>
      </c>
      <c r="D1932" s="10">
        <v>52062</v>
      </c>
      <c r="F1932" s="10">
        <v>2023</v>
      </c>
      <c r="I1932" t="s">
        <v>5119</v>
      </c>
      <c r="J1932">
        <v>74.2</v>
      </c>
      <c r="M1932" t="s">
        <v>24</v>
      </c>
      <c r="N1932">
        <v>67.900000000000006</v>
      </c>
      <c r="T1932" s="1" t="s">
        <v>8817</v>
      </c>
    </row>
    <row r="1933" spans="1:20" x14ac:dyDescent="0.25">
      <c r="A1933" t="s">
        <v>8816</v>
      </c>
      <c r="C1933" t="s">
        <v>6255</v>
      </c>
      <c r="F1933" s="10">
        <v>2021</v>
      </c>
      <c r="I1933" t="s">
        <v>5170</v>
      </c>
      <c r="J1933">
        <v>1</v>
      </c>
      <c r="N1933">
        <v>1</v>
      </c>
      <c r="T1933" s="1" t="s">
        <v>8818</v>
      </c>
    </row>
    <row r="1934" spans="1:20" x14ac:dyDescent="0.25">
      <c r="A1934" t="s">
        <v>8816</v>
      </c>
      <c r="C1934" t="s">
        <v>6249</v>
      </c>
      <c r="F1934" s="10">
        <v>2021</v>
      </c>
      <c r="I1934" t="s">
        <v>5170</v>
      </c>
      <c r="J1934">
        <v>0.1</v>
      </c>
      <c r="N1934">
        <v>0.1</v>
      </c>
      <c r="T1934" s="1" t="s">
        <v>8818</v>
      </c>
    </row>
    <row r="1935" spans="1:20" x14ac:dyDescent="0.25">
      <c r="A1935" t="s">
        <v>8816</v>
      </c>
      <c r="C1935" t="s">
        <v>5474</v>
      </c>
      <c r="D1935" s="10">
        <v>41888</v>
      </c>
      <c r="F1935" s="10">
        <v>2022</v>
      </c>
      <c r="I1935" t="s">
        <v>5170</v>
      </c>
      <c r="J1935">
        <v>99.8</v>
      </c>
      <c r="M1935" t="s">
        <v>24</v>
      </c>
      <c r="N1935">
        <v>5.2</v>
      </c>
      <c r="T1935" s="1" t="s">
        <v>8819</v>
      </c>
    </row>
    <row r="1936" spans="1:20" x14ac:dyDescent="0.25">
      <c r="A1936" t="s">
        <v>8816</v>
      </c>
      <c r="C1936" t="s">
        <v>5474</v>
      </c>
      <c r="D1936" s="10">
        <v>41888</v>
      </c>
      <c r="F1936" s="10">
        <v>2023</v>
      </c>
      <c r="I1936" t="s">
        <v>5119</v>
      </c>
      <c r="J1936">
        <v>100.2</v>
      </c>
      <c r="M1936" t="s">
        <v>24</v>
      </c>
      <c r="N1936">
        <v>4.9000000000000004</v>
      </c>
      <c r="T1936" s="1" t="s">
        <v>8817</v>
      </c>
    </row>
    <row r="1937" spans="1:20" x14ac:dyDescent="0.25">
      <c r="A1937" t="s">
        <v>8816</v>
      </c>
      <c r="C1937" t="s">
        <v>6250</v>
      </c>
      <c r="F1937" s="10">
        <v>2021</v>
      </c>
      <c r="I1937" t="s">
        <v>5170</v>
      </c>
      <c r="J1937">
        <v>2.2999999999999998</v>
      </c>
      <c r="N1937">
        <v>2.2999999999999998</v>
      </c>
      <c r="T1937" s="1" t="s">
        <v>8818</v>
      </c>
    </row>
    <row r="1938" spans="1:20" x14ac:dyDescent="0.25">
      <c r="A1938" t="s">
        <v>8816</v>
      </c>
      <c r="C1938" t="s">
        <v>5494</v>
      </c>
      <c r="D1938" s="10">
        <v>48081</v>
      </c>
      <c r="F1938" s="10">
        <v>2022</v>
      </c>
      <c r="I1938" t="s">
        <v>5170</v>
      </c>
      <c r="J1938">
        <v>17.600000000000001</v>
      </c>
      <c r="M1938" t="s">
        <v>24</v>
      </c>
      <c r="N1938">
        <v>0</v>
      </c>
      <c r="T1938" s="1" t="s">
        <v>8819</v>
      </c>
    </row>
    <row r="1939" spans="1:20" x14ac:dyDescent="0.25">
      <c r="A1939" t="s">
        <v>8816</v>
      </c>
      <c r="C1939" t="s">
        <v>5494</v>
      </c>
      <c r="D1939" s="10">
        <v>48081</v>
      </c>
      <c r="F1939" s="10">
        <v>2023</v>
      </c>
      <c r="I1939" t="s">
        <v>5119</v>
      </c>
      <c r="J1939">
        <v>20.9</v>
      </c>
      <c r="M1939" t="s">
        <v>24</v>
      </c>
      <c r="N1939">
        <v>3.3</v>
      </c>
      <c r="T1939" s="1" t="s">
        <v>8817</v>
      </c>
    </row>
    <row r="1940" spans="1:20" x14ac:dyDescent="0.25">
      <c r="A1940" t="s">
        <v>8816</v>
      </c>
      <c r="C1940" t="s">
        <v>6258</v>
      </c>
      <c r="F1940" s="10">
        <v>2021</v>
      </c>
      <c r="I1940" t="s">
        <v>5170</v>
      </c>
      <c r="J1940">
        <v>1.9</v>
      </c>
      <c r="N1940">
        <v>1.9</v>
      </c>
      <c r="T1940" s="1" t="s">
        <v>8818</v>
      </c>
    </row>
    <row r="1941" spans="1:20" x14ac:dyDescent="0.25">
      <c r="A1941" t="s">
        <v>8816</v>
      </c>
      <c r="C1941" t="s">
        <v>6248</v>
      </c>
      <c r="F1941" s="10">
        <v>2021</v>
      </c>
      <c r="I1941" t="s">
        <v>5170</v>
      </c>
      <c r="J1941">
        <v>0.7</v>
      </c>
      <c r="N1941">
        <v>0.7</v>
      </c>
      <c r="T1941" s="1" t="s">
        <v>8818</v>
      </c>
    </row>
    <row r="1942" spans="1:20" x14ac:dyDescent="0.25">
      <c r="A1942" t="s">
        <v>8816</v>
      </c>
      <c r="C1942" t="s">
        <v>5488</v>
      </c>
      <c r="D1942" s="10">
        <v>47289</v>
      </c>
      <c r="F1942" s="10">
        <v>2022</v>
      </c>
      <c r="I1942" t="s">
        <v>5170</v>
      </c>
      <c r="J1942">
        <v>46.8</v>
      </c>
      <c r="M1942" t="s">
        <v>24</v>
      </c>
      <c r="N1942">
        <v>12.6</v>
      </c>
      <c r="T1942" s="1" t="s">
        <v>8819</v>
      </c>
    </row>
    <row r="1943" spans="1:20" x14ac:dyDescent="0.25">
      <c r="A1943" t="s">
        <v>8816</v>
      </c>
      <c r="C1943" t="s">
        <v>5488</v>
      </c>
      <c r="D1943" s="10">
        <v>47289</v>
      </c>
      <c r="F1943" s="10">
        <v>2023</v>
      </c>
      <c r="I1943" t="s">
        <v>5119</v>
      </c>
      <c r="J1943">
        <v>18.399999999999999</v>
      </c>
      <c r="M1943" t="s">
        <v>24</v>
      </c>
      <c r="N1943">
        <v>12.5</v>
      </c>
      <c r="T1943" s="1" t="s">
        <v>8817</v>
      </c>
    </row>
    <row r="1944" spans="1:20" x14ac:dyDescent="0.25">
      <c r="A1944" t="s">
        <v>8816</v>
      </c>
      <c r="C1944" t="s">
        <v>5534</v>
      </c>
      <c r="D1944" s="10">
        <v>53512</v>
      </c>
      <c r="F1944" s="10">
        <v>2023</v>
      </c>
      <c r="I1944" t="s">
        <v>5119</v>
      </c>
      <c r="J1944">
        <v>15.6</v>
      </c>
      <c r="M1944" t="s">
        <v>24</v>
      </c>
      <c r="N1944">
        <v>14.7</v>
      </c>
      <c r="T1944" s="1" t="s">
        <v>8817</v>
      </c>
    </row>
    <row r="1945" spans="1:20" x14ac:dyDescent="0.25">
      <c r="A1945" t="s">
        <v>8816</v>
      </c>
      <c r="C1945" t="s">
        <v>6260</v>
      </c>
      <c r="F1945" s="10">
        <v>2021</v>
      </c>
      <c r="I1945" t="s">
        <v>5170</v>
      </c>
      <c r="J1945">
        <v>0.1</v>
      </c>
      <c r="N1945">
        <v>0.1</v>
      </c>
      <c r="T1945" s="1" t="s">
        <v>8818</v>
      </c>
    </row>
    <row r="1946" spans="1:20" x14ac:dyDescent="0.25">
      <c r="A1946" t="s">
        <v>8816</v>
      </c>
      <c r="C1946" t="s">
        <v>5468</v>
      </c>
      <c r="D1946" s="10">
        <v>35782</v>
      </c>
      <c r="F1946" s="10">
        <v>2023</v>
      </c>
      <c r="I1946" t="s">
        <v>5119</v>
      </c>
      <c r="J1946">
        <v>1.7</v>
      </c>
      <c r="M1946" t="s">
        <v>24</v>
      </c>
      <c r="N1946">
        <v>0.2</v>
      </c>
      <c r="T1946" s="1" t="s">
        <v>8817</v>
      </c>
    </row>
    <row r="1947" spans="1:20" x14ac:dyDescent="0.25">
      <c r="A1947" t="s">
        <v>8816</v>
      </c>
      <c r="C1947" t="s">
        <v>6261</v>
      </c>
      <c r="F1947" s="10">
        <v>2021</v>
      </c>
      <c r="I1947" t="s">
        <v>5170</v>
      </c>
      <c r="J1947">
        <v>5.7</v>
      </c>
      <c r="N1947">
        <v>5.7</v>
      </c>
      <c r="T1947" s="1" t="s">
        <v>8818</v>
      </c>
    </row>
    <row r="1948" spans="1:20" x14ac:dyDescent="0.25">
      <c r="A1948" t="s">
        <v>8816</v>
      </c>
      <c r="C1948" t="s">
        <v>5500</v>
      </c>
      <c r="D1948" s="10">
        <v>48449</v>
      </c>
      <c r="F1948" s="10">
        <v>2023</v>
      </c>
      <c r="I1948" t="s">
        <v>5119</v>
      </c>
      <c r="J1948">
        <v>31</v>
      </c>
      <c r="M1948" t="s">
        <v>24</v>
      </c>
      <c r="N1948">
        <v>13.5</v>
      </c>
      <c r="T1948" s="1" t="s">
        <v>8817</v>
      </c>
    </row>
    <row r="1949" spans="1:20" x14ac:dyDescent="0.25">
      <c r="A1949" t="s">
        <v>8816</v>
      </c>
      <c r="C1949" t="s">
        <v>5464</v>
      </c>
      <c r="D1949" s="10">
        <v>23870</v>
      </c>
      <c r="F1949" s="10">
        <v>2022</v>
      </c>
      <c r="I1949" t="s">
        <v>5170</v>
      </c>
      <c r="J1949">
        <v>6.3</v>
      </c>
      <c r="M1949" t="s">
        <v>24</v>
      </c>
      <c r="N1949">
        <v>1.6</v>
      </c>
      <c r="T1949" s="1" t="s">
        <v>8819</v>
      </c>
    </row>
    <row r="1950" spans="1:20" x14ac:dyDescent="0.25">
      <c r="A1950" t="s">
        <v>8816</v>
      </c>
      <c r="C1950" t="s">
        <v>5464</v>
      </c>
      <c r="D1950" s="10">
        <v>23870</v>
      </c>
      <c r="F1950" s="10">
        <v>2023</v>
      </c>
      <c r="I1950" t="s">
        <v>5119</v>
      </c>
      <c r="J1950">
        <v>4.7</v>
      </c>
      <c r="M1950" t="s">
        <v>24</v>
      </c>
      <c r="N1950">
        <v>0.2</v>
      </c>
      <c r="T1950" s="1" t="s">
        <v>8817</v>
      </c>
    </row>
    <row r="1951" spans="1:20" x14ac:dyDescent="0.25">
      <c r="A1951" t="s">
        <v>8816</v>
      </c>
      <c r="C1951" t="s">
        <v>5464</v>
      </c>
      <c r="F1951" s="10">
        <v>2021</v>
      </c>
      <c r="I1951" t="s">
        <v>5170</v>
      </c>
      <c r="J1951">
        <v>14.3</v>
      </c>
      <c r="N1951">
        <v>14.3</v>
      </c>
      <c r="T1951" s="1" t="s">
        <v>8818</v>
      </c>
    </row>
    <row r="1952" spans="1:20" x14ac:dyDescent="0.25">
      <c r="A1952" t="s">
        <v>8816</v>
      </c>
      <c r="C1952" t="s">
        <v>6009</v>
      </c>
      <c r="D1952" s="10">
        <v>37791</v>
      </c>
      <c r="F1952" s="10">
        <v>2022</v>
      </c>
      <c r="I1952" t="s">
        <v>5170</v>
      </c>
      <c r="J1952">
        <v>3.1</v>
      </c>
      <c r="M1952" t="s">
        <v>24</v>
      </c>
      <c r="N1952">
        <v>0.1</v>
      </c>
      <c r="T1952" s="1" t="s">
        <v>8819</v>
      </c>
    </row>
    <row r="1953" spans="1:20" x14ac:dyDescent="0.25">
      <c r="A1953" t="s">
        <v>8816</v>
      </c>
      <c r="C1953" t="s">
        <v>6009</v>
      </c>
      <c r="F1953" s="10">
        <v>2021</v>
      </c>
      <c r="I1953" t="s">
        <v>5170</v>
      </c>
      <c r="J1953">
        <v>0.2</v>
      </c>
      <c r="N1953">
        <v>0.2</v>
      </c>
      <c r="T1953" s="1" t="s">
        <v>8818</v>
      </c>
    </row>
    <row r="1954" spans="1:20" x14ac:dyDescent="0.25">
      <c r="A1954" t="s">
        <v>8816</v>
      </c>
      <c r="C1954" t="s">
        <v>5466</v>
      </c>
      <c r="D1954" s="10">
        <v>28560</v>
      </c>
      <c r="F1954" s="10">
        <v>2022</v>
      </c>
      <c r="I1954" t="s">
        <v>5170</v>
      </c>
      <c r="J1954">
        <v>2.6</v>
      </c>
      <c r="M1954" t="s">
        <v>24</v>
      </c>
      <c r="N1954">
        <v>0.2</v>
      </c>
      <c r="T1954" s="1" t="s">
        <v>8819</v>
      </c>
    </row>
    <row r="1955" spans="1:20" x14ac:dyDescent="0.25">
      <c r="A1955" t="s">
        <v>8816</v>
      </c>
      <c r="C1955" t="s">
        <v>5466</v>
      </c>
      <c r="D1955" s="10">
        <v>28560</v>
      </c>
      <c r="F1955" s="10">
        <v>2023</v>
      </c>
      <c r="I1955" t="s">
        <v>5119</v>
      </c>
      <c r="J1955">
        <v>3.5</v>
      </c>
      <c r="M1955" t="s">
        <v>24</v>
      </c>
      <c r="N1955">
        <v>1.4</v>
      </c>
      <c r="T1955" s="1" t="s">
        <v>8817</v>
      </c>
    </row>
    <row r="1956" spans="1:20" x14ac:dyDescent="0.25">
      <c r="A1956" t="s">
        <v>8816</v>
      </c>
      <c r="C1956" t="s">
        <v>5460</v>
      </c>
      <c r="D1956" s="10" t="s">
        <v>5459</v>
      </c>
      <c r="F1956" s="10">
        <v>2023</v>
      </c>
      <c r="I1956" t="s">
        <v>5119</v>
      </c>
      <c r="J1956">
        <v>2.8</v>
      </c>
      <c r="M1956" t="s">
        <v>24</v>
      </c>
      <c r="N1956">
        <v>0.1</v>
      </c>
      <c r="T1956" s="1" t="s">
        <v>8817</v>
      </c>
    </row>
    <row r="1957" spans="1:20" x14ac:dyDescent="0.25">
      <c r="A1957" t="s">
        <v>8816</v>
      </c>
      <c r="C1957" t="s">
        <v>6013</v>
      </c>
      <c r="D1957" s="10">
        <v>44439</v>
      </c>
      <c r="F1957" s="10">
        <v>2022</v>
      </c>
      <c r="I1957" t="s">
        <v>5170</v>
      </c>
      <c r="J1957">
        <v>281</v>
      </c>
      <c r="M1957" t="s">
        <v>24</v>
      </c>
      <c r="N1957">
        <v>74.599999999999994</v>
      </c>
      <c r="T1957" s="1" t="s">
        <v>8819</v>
      </c>
    </row>
    <row r="1958" spans="1:20" x14ac:dyDescent="0.25">
      <c r="A1958" t="s">
        <v>8816</v>
      </c>
      <c r="C1958" t="s">
        <v>5482</v>
      </c>
      <c r="D1958" s="10">
        <v>44439</v>
      </c>
      <c r="F1958" s="10">
        <v>2023</v>
      </c>
      <c r="I1958" t="s">
        <v>5119</v>
      </c>
      <c r="J1958">
        <v>228.5</v>
      </c>
      <c r="M1958" t="s">
        <v>24</v>
      </c>
      <c r="N1958">
        <v>81.900000000000006</v>
      </c>
      <c r="T1958" s="1" t="s">
        <v>8817</v>
      </c>
    </row>
    <row r="1959" spans="1:20" x14ac:dyDescent="0.25">
      <c r="A1959" t="s">
        <v>8816</v>
      </c>
      <c r="C1959" t="s">
        <v>5492</v>
      </c>
      <c r="D1959" s="10">
        <v>47566</v>
      </c>
      <c r="F1959" s="10">
        <v>2022</v>
      </c>
      <c r="I1959" t="s">
        <v>5170</v>
      </c>
      <c r="J1959">
        <v>16.399999999999999</v>
      </c>
      <c r="M1959" t="s">
        <v>24</v>
      </c>
      <c r="N1959">
        <v>1.4</v>
      </c>
      <c r="T1959" s="1" t="s">
        <v>8819</v>
      </c>
    </row>
    <row r="1960" spans="1:20" x14ac:dyDescent="0.25">
      <c r="A1960" t="s">
        <v>8816</v>
      </c>
      <c r="C1960" t="s">
        <v>5492</v>
      </c>
      <c r="D1960" s="10">
        <v>47566</v>
      </c>
      <c r="F1960" s="10">
        <v>2023</v>
      </c>
      <c r="I1960" t="s">
        <v>5119</v>
      </c>
      <c r="J1960">
        <v>57</v>
      </c>
      <c r="M1960" t="s">
        <v>24</v>
      </c>
      <c r="N1960">
        <v>23.3</v>
      </c>
      <c r="T1960" s="1" t="s">
        <v>8817</v>
      </c>
    </row>
    <row r="1961" spans="1:20" x14ac:dyDescent="0.25">
      <c r="A1961" t="s">
        <v>8816</v>
      </c>
      <c r="C1961" t="s">
        <v>5492</v>
      </c>
      <c r="F1961" s="10">
        <v>2021</v>
      </c>
      <c r="I1961" t="s">
        <v>5170</v>
      </c>
      <c r="J1961">
        <v>24.4</v>
      </c>
      <c r="N1961">
        <v>24.4</v>
      </c>
      <c r="T1961" s="1" t="s">
        <v>8818</v>
      </c>
    </row>
    <row r="1962" spans="1:20" x14ac:dyDescent="0.25">
      <c r="A1962" t="s">
        <v>8816</v>
      </c>
      <c r="C1962" t="s">
        <v>6026</v>
      </c>
      <c r="D1962" s="10">
        <v>49244</v>
      </c>
      <c r="F1962" s="10">
        <v>2022</v>
      </c>
      <c r="I1962" t="s">
        <v>5170</v>
      </c>
      <c r="J1962">
        <v>5.4</v>
      </c>
      <c r="M1962" t="s">
        <v>24</v>
      </c>
      <c r="N1962">
        <v>1</v>
      </c>
      <c r="T1962" s="1" t="s">
        <v>8819</v>
      </c>
    </row>
    <row r="1963" spans="1:20" x14ac:dyDescent="0.25">
      <c r="A1963" t="s">
        <v>8816</v>
      </c>
      <c r="C1963" t="s">
        <v>6259</v>
      </c>
      <c r="F1963" s="10">
        <v>2021</v>
      </c>
      <c r="I1963" t="s">
        <v>5170</v>
      </c>
      <c r="J1963">
        <v>1.6</v>
      </c>
      <c r="N1963">
        <v>1.6</v>
      </c>
      <c r="T1963" s="1" t="s">
        <v>8818</v>
      </c>
    </row>
    <row r="1964" spans="1:20" x14ac:dyDescent="0.25">
      <c r="A1964" t="s">
        <v>8816</v>
      </c>
      <c r="C1964" t="s">
        <v>6253</v>
      </c>
      <c r="F1964" s="10">
        <v>2021</v>
      </c>
      <c r="I1964" t="s">
        <v>5170</v>
      </c>
      <c r="J1964">
        <v>27.2</v>
      </c>
      <c r="N1964">
        <v>27.2</v>
      </c>
      <c r="T1964" s="1" t="s">
        <v>8818</v>
      </c>
    </row>
    <row r="1965" spans="1:20" x14ac:dyDescent="0.25">
      <c r="A1965" t="s">
        <v>8816</v>
      </c>
      <c r="C1965" t="s">
        <v>5498</v>
      </c>
      <c r="D1965" s="10">
        <v>48125</v>
      </c>
      <c r="F1965" s="10">
        <v>2023</v>
      </c>
      <c r="I1965" t="s">
        <v>5119</v>
      </c>
      <c r="J1965">
        <v>3.8</v>
      </c>
      <c r="M1965" t="s">
        <v>24</v>
      </c>
      <c r="N1965">
        <v>3.8</v>
      </c>
      <c r="T1965" s="1" t="s">
        <v>8817</v>
      </c>
    </row>
    <row r="1966" spans="1:20" x14ac:dyDescent="0.25">
      <c r="A1966" t="s">
        <v>8816</v>
      </c>
      <c r="C1966" t="s">
        <v>5490</v>
      </c>
      <c r="D1966" s="10">
        <v>47429</v>
      </c>
      <c r="F1966" s="10">
        <v>2022</v>
      </c>
      <c r="I1966" t="s">
        <v>5170</v>
      </c>
      <c r="J1966">
        <v>1.6</v>
      </c>
      <c r="M1966" t="s">
        <v>24</v>
      </c>
      <c r="N1966">
        <v>0.2</v>
      </c>
      <c r="T1966" s="1" t="s">
        <v>8819</v>
      </c>
    </row>
    <row r="1967" spans="1:20" x14ac:dyDescent="0.25">
      <c r="A1967" t="s">
        <v>8816</v>
      </c>
      <c r="C1967" t="s">
        <v>5490</v>
      </c>
      <c r="D1967" s="10">
        <v>47429</v>
      </c>
      <c r="F1967" s="10">
        <v>2023</v>
      </c>
      <c r="I1967" t="s">
        <v>5119</v>
      </c>
      <c r="J1967">
        <v>1.2</v>
      </c>
      <c r="M1967" t="s">
        <v>24</v>
      </c>
      <c r="N1967">
        <v>0.2</v>
      </c>
      <c r="T1967" s="1" t="s">
        <v>8817</v>
      </c>
    </row>
    <row r="1968" spans="1:20" x14ac:dyDescent="0.25">
      <c r="A1968" t="s">
        <v>8816</v>
      </c>
      <c r="C1968" t="s">
        <v>5496</v>
      </c>
      <c r="D1968" s="10">
        <v>48082</v>
      </c>
      <c r="F1968" s="10">
        <v>2022</v>
      </c>
      <c r="I1968" t="s">
        <v>5170</v>
      </c>
      <c r="J1968">
        <v>77.7</v>
      </c>
      <c r="M1968" t="s">
        <v>24</v>
      </c>
      <c r="N1968">
        <v>51.2</v>
      </c>
      <c r="T1968" s="1" t="s">
        <v>8819</v>
      </c>
    </row>
    <row r="1969" spans="1:20" x14ac:dyDescent="0.25">
      <c r="A1969" t="s">
        <v>8816</v>
      </c>
      <c r="C1969" t="s">
        <v>5496</v>
      </c>
      <c r="D1969" s="10">
        <v>48082</v>
      </c>
      <c r="F1969" s="10">
        <v>2023</v>
      </c>
      <c r="I1969" t="s">
        <v>5119</v>
      </c>
      <c r="J1969">
        <v>20.5</v>
      </c>
      <c r="M1969" t="s">
        <v>24</v>
      </c>
      <c r="N1969">
        <v>17.5</v>
      </c>
      <c r="T1969" s="1" t="s">
        <v>8817</v>
      </c>
    </row>
    <row r="1970" spans="1:20" x14ac:dyDescent="0.25">
      <c r="A1970" t="s">
        <v>8816</v>
      </c>
      <c r="C1970" t="s">
        <v>5496</v>
      </c>
      <c r="F1970" s="10">
        <v>2021</v>
      </c>
      <c r="I1970" t="s">
        <v>5170</v>
      </c>
      <c r="J1970">
        <v>13.3</v>
      </c>
      <c r="N1970">
        <v>13.3</v>
      </c>
      <c r="T1970" s="1" t="s">
        <v>8818</v>
      </c>
    </row>
    <row r="1971" spans="1:20" x14ac:dyDescent="0.25">
      <c r="A1971" t="s">
        <v>8816</v>
      </c>
      <c r="C1971" t="s">
        <v>6017</v>
      </c>
      <c r="D1971" s="10">
        <v>47341</v>
      </c>
      <c r="F1971" s="10">
        <v>2022</v>
      </c>
      <c r="I1971" t="s">
        <v>5170</v>
      </c>
      <c r="J1971">
        <v>7</v>
      </c>
      <c r="M1971" t="s">
        <v>24</v>
      </c>
      <c r="N1971">
        <v>3.5</v>
      </c>
      <c r="T1971" s="1" t="s">
        <v>8819</v>
      </c>
    </row>
    <row r="1972" spans="1:20" x14ac:dyDescent="0.25">
      <c r="A1972" t="s">
        <v>8816</v>
      </c>
      <c r="C1972" t="s">
        <v>5518</v>
      </c>
      <c r="D1972" s="10">
        <v>51995</v>
      </c>
      <c r="F1972" s="10">
        <v>2023</v>
      </c>
      <c r="I1972" t="s">
        <v>5119</v>
      </c>
      <c r="J1972">
        <v>142.5</v>
      </c>
      <c r="M1972" t="s">
        <v>24</v>
      </c>
      <c r="N1972">
        <v>97.3</v>
      </c>
      <c r="T1972" s="1" t="s">
        <v>8817</v>
      </c>
    </row>
    <row r="1973" spans="1:20" x14ac:dyDescent="0.25">
      <c r="A1973" t="s">
        <v>8816</v>
      </c>
      <c r="C1973" t="s">
        <v>6247</v>
      </c>
      <c r="F1973" s="10">
        <v>2021</v>
      </c>
      <c r="I1973" t="s">
        <v>5170</v>
      </c>
      <c r="J1973">
        <v>0.1</v>
      </c>
      <c r="N1973">
        <v>0.1</v>
      </c>
      <c r="T1973" s="1" t="s">
        <v>8818</v>
      </c>
    </row>
    <row r="1974" spans="1:20" x14ac:dyDescent="0.25">
      <c r="A1974" t="s">
        <v>8816</v>
      </c>
      <c r="C1974" t="s">
        <v>5458</v>
      </c>
      <c r="D1974" s="10" t="s">
        <v>5457</v>
      </c>
      <c r="F1974" s="10">
        <v>2022</v>
      </c>
      <c r="I1974" t="s">
        <v>5170</v>
      </c>
      <c r="J1974">
        <v>35.200000000000003</v>
      </c>
      <c r="M1974" t="s">
        <v>24</v>
      </c>
      <c r="N1974">
        <v>8.6999999999999993</v>
      </c>
      <c r="T1974" s="1" t="s">
        <v>8819</v>
      </c>
    </row>
    <row r="1975" spans="1:20" x14ac:dyDescent="0.25">
      <c r="A1975" t="s">
        <v>8816</v>
      </c>
      <c r="C1975" t="s">
        <v>5458</v>
      </c>
      <c r="D1975" s="10" t="s">
        <v>5457</v>
      </c>
      <c r="F1975" s="10">
        <v>2023</v>
      </c>
      <c r="I1975" t="s">
        <v>5119</v>
      </c>
      <c r="J1975">
        <v>42.2</v>
      </c>
      <c r="M1975" t="s">
        <v>24</v>
      </c>
      <c r="N1975">
        <v>11.9</v>
      </c>
      <c r="T1975" s="1" t="s">
        <v>8817</v>
      </c>
    </row>
    <row r="1976" spans="1:20" x14ac:dyDescent="0.25">
      <c r="A1976" t="s">
        <v>8816</v>
      </c>
      <c r="C1976" t="s">
        <v>5458</v>
      </c>
      <c r="F1976" s="10">
        <v>2021</v>
      </c>
      <c r="I1976" t="s">
        <v>5170</v>
      </c>
      <c r="J1976">
        <v>4.5</v>
      </c>
      <c r="N1976">
        <v>4.5</v>
      </c>
      <c r="T1976" s="1" t="s">
        <v>8818</v>
      </c>
    </row>
    <row r="1977" spans="1:20" x14ac:dyDescent="0.25">
      <c r="A1977" t="s">
        <v>8816</v>
      </c>
      <c r="C1977" t="s">
        <v>5530</v>
      </c>
      <c r="D1977" s="10">
        <v>52764</v>
      </c>
      <c r="F1977" s="10">
        <v>2022</v>
      </c>
      <c r="I1977" t="s">
        <v>5170</v>
      </c>
      <c r="J1977">
        <v>13.8</v>
      </c>
      <c r="M1977" t="s">
        <v>24</v>
      </c>
      <c r="N1977">
        <v>13.8</v>
      </c>
      <c r="T1977" s="1" t="s">
        <v>8819</v>
      </c>
    </row>
    <row r="1978" spans="1:20" x14ac:dyDescent="0.25">
      <c r="A1978" t="s">
        <v>8816</v>
      </c>
      <c r="C1978" t="s">
        <v>5530</v>
      </c>
      <c r="D1978" s="10">
        <v>52764</v>
      </c>
      <c r="F1978" s="10">
        <v>2023</v>
      </c>
      <c r="I1978" t="s">
        <v>5119</v>
      </c>
      <c r="J1978">
        <v>35.9</v>
      </c>
      <c r="M1978" t="s">
        <v>24</v>
      </c>
      <c r="N1978">
        <v>35.9</v>
      </c>
      <c r="T1978" s="1" t="s">
        <v>8817</v>
      </c>
    </row>
    <row r="1979" spans="1:20" x14ac:dyDescent="0.25">
      <c r="A1979" t="s">
        <v>8816</v>
      </c>
      <c r="C1979" t="s">
        <v>5502</v>
      </c>
      <c r="D1979" s="10">
        <v>48627</v>
      </c>
      <c r="F1979" s="10">
        <v>2022</v>
      </c>
      <c r="I1979" t="s">
        <v>5170</v>
      </c>
      <c r="J1979">
        <v>31.4</v>
      </c>
      <c r="M1979" t="s">
        <v>24</v>
      </c>
      <c r="N1979">
        <v>0.2</v>
      </c>
      <c r="T1979" s="1" t="s">
        <v>8819</v>
      </c>
    </row>
    <row r="1980" spans="1:20" x14ac:dyDescent="0.25">
      <c r="A1980" t="s">
        <v>8816</v>
      </c>
      <c r="C1980" t="s">
        <v>5502</v>
      </c>
      <c r="D1980" s="10">
        <v>48627</v>
      </c>
      <c r="F1980" s="10">
        <v>2023</v>
      </c>
      <c r="I1980" t="s">
        <v>5119</v>
      </c>
      <c r="J1980">
        <v>62.3</v>
      </c>
      <c r="M1980" t="s">
        <v>24</v>
      </c>
      <c r="N1980">
        <v>1</v>
      </c>
      <c r="T1980" s="1" t="s">
        <v>8817</v>
      </c>
    </row>
    <row r="1981" spans="1:20" x14ac:dyDescent="0.25">
      <c r="A1981" t="s">
        <v>8816</v>
      </c>
      <c r="C1981" t="s">
        <v>5516</v>
      </c>
      <c r="D1981" s="10">
        <v>50744</v>
      </c>
      <c r="F1981" s="10">
        <v>2022</v>
      </c>
      <c r="I1981" t="s">
        <v>5170</v>
      </c>
      <c r="J1981">
        <v>125</v>
      </c>
      <c r="M1981" t="s">
        <v>24</v>
      </c>
      <c r="N1981">
        <v>12.7</v>
      </c>
      <c r="T1981" s="1" t="s">
        <v>8819</v>
      </c>
    </row>
    <row r="1982" spans="1:20" x14ac:dyDescent="0.25">
      <c r="A1982" t="s">
        <v>8816</v>
      </c>
      <c r="C1982" t="s">
        <v>5516</v>
      </c>
      <c r="D1982" s="10">
        <v>50744</v>
      </c>
      <c r="F1982" s="10">
        <v>2023</v>
      </c>
      <c r="I1982" t="s">
        <v>5119</v>
      </c>
      <c r="J1982">
        <v>70.400000000000006</v>
      </c>
      <c r="M1982" t="s">
        <v>24</v>
      </c>
      <c r="N1982">
        <v>20.8</v>
      </c>
      <c r="T1982" s="1" t="s">
        <v>8817</v>
      </c>
    </row>
    <row r="1983" spans="1:20" x14ac:dyDescent="0.25">
      <c r="A1983" t="s">
        <v>8816</v>
      </c>
      <c r="C1983" t="s">
        <v>5516</v>
      </c>
      <c r="F1983" s="10">
        <v>2021</v>
      </c>
      <c r="I1983" t="s">
        <v>5170</v>
      </c>
      <c r="J1983">
        <v>4.4000000000000004</v>
      </c>
      <c r="N1983">
        <v>4.4000000000000004</v>
      </c>
      <c r="T1983" s="1" t="s">
        <v>8818</v>
      </c>
    </row>
    <row r="1984" spans="1:20" x14ac:dyDescent="0.25">
      <c r="A1984" t="s">
        <v>8816</v>
      </c>
      <c r="C1984" t="s">
        <v>5514</v>
      </c>
      <c r="D1984" s="10">
        <v>50538</v>
      </c>
      <c r="F1984" s="10">
        <v>2022</v>
      </c>
      <c r="I1984" t="s">
        <v>5170</v>
      </c>
      <c r="J1984">
        <v>51.8</v>
      </c>
      <c r="M1984" t="s">
        <v>24</v>
      </c>
      <c r="N1984">
        <v>5.7</v>
      </c>
      <c r="T1984" s="1" t="s">
        <v>8819</v>
      </c>
    </row>
    <row r="1985" spans="1:20" x14ac:dyDescent="0.25">
      <c r="A1985" t="s">
        <v>8816</v>
      </c>
      <c r="C1985" t="s">
        <v>5514</v>
      </c>
      <c r="D1985" s="10">
        <v>50538</v>
      </c>
      <c r="F1985" s="10">
        <v>2023</v>
      </c>
      <c r="I1985" t="s">
        <v>5119</v>
      </c>
      <c r="J1985">
        <v>81.5</v>
      </c>
      <c r="M1985" t="s">
        <v>24</v>
      </c>
      <c r="N1985">
        <v>31.2</v>
      </c>
      <c r="T1985" s="1" t="s">
        <v>8817</v>
      </c>
    </row>
    <row r="1986" spans="1:20" x14ac:dyDescent="0.25">
      <c r="A1986" t="s">
        <v>8816</v>
      </c>
      <c r="C1986" t="s">
        <v>5514</v>
      </c>
      <c r="F1986" s="10">
        <v>2021</v>
      </c>
      <c r="I1986" t="s">
        <v>5170</v>
      </c>
      <c r="J1986">
        <v>8.4</v>
      </c>
      <c r="N1986">
        <v>8.4</v>
      </c>
      <c r="T1986" s="1" t="s">
        <v>8818</v>
      </c>
    </row>
    <row r="1987" spans="1:20" x14ac:dyDescent="0.25">
      <c r="A1987" t="s">
        <v>8816</v>
      </c>
      <c r="C1987" t="s">
        <v>5476</v>
      </c>
      <c r="D1987" s="10">
        <v>42078</v>
      </c>
      <c r="F1987" s="10">
        <v>2023</v>
      </c>
      <c r="I1987" t="s">
        <v>5119</v>
      </c>
      <c r="J1987">
        <v>56.7</v>
      </c>
      <c r="M1987" t="s">
        <v>24</v>
      </c>
      <c r="N1987">
        <v>25.9</v>
      </c>
      <c r="T1987" s="1" t="s">
        <v>8817</v>
      </c>
    </row>
    <row r="1988" spans="1:20" x14ac:dyDescent="0.25">
      <c r="A1988" t="s">
        <v>8816</v>
      </c>
      <c r="C1988" t="s">
        <v>6012</v>
      </c>
      <c r="D1988" s="10">
        <v>42078</v>
      </c>
      <c r="F1988" s="10">
        <v>2022</v>
      </c>
      <c r="I1988" t="s">
        <v>5170</v>
      </c>
      <c r="J1988">
        <v>86.8</v>
      </c>
      <c r="M1988" t="s">
        <v>24</v>
      </c>
      <c r="N1988">
        <v>37.799999999999997</v>
      </c>
      <c r="T1988" s="1" t="s">
        <v>8819</v>
      </c>
    </row>
    <row r="1989" spans="1:20" x14ac:dyDescent="0.25">
      <c r="A1989" t="s">
        <v>8816</v>
      </c>
      <c r="C1989" t="s">
        <v>6012</v>
      </c>
      <c r="F1989" s="10">
        <v>2021</v>
      </c>
      <c r="I1989" t="s">
        <v>5170</v>
      </c>
      <c r="J1989">
        <v>49.2</v>
      </c>
      <c r="N1989">
        <v>49.2</v>
      </c>
      <c r="T1989" s="1" t="s">
        <v>8818</v>
      </c>
    </row>
    <row r="1990" spans="1:20" x14ac:dyDescent="0.25">
      <c r="A1990" t="s">
        <v>8816</v>
      </c>
      <c r="C1990" t="s">
        <v>5633</v>
      </c>
      <c r="D1990" s="10">
        <v>53112</v>
      </c>
      <c r="F1990" s="10">
        <v>2022</v>
      </c>
      <c r="I1990" t="s">
        <v>5610</v>
      </c>
      <c r="J1990">
        <v>40</v>
      </c>
      <c r="M1990" t="s">
        <v>24</v>
      </c>
      <c r="N1990">
        <v>8</v>
      </c>
      <c r="T1990" s="1" t="s">
        <v>8819</v>
      </c>
    </row>
    <row r="1991" spans="1:20" x14ac:dyDescent="0.25">
      <c r="A1991" t="s">
        <v>8816</v>
      </c>
      <c r="C1991" t="s">
        <v>5580</v>
      </c>
      <c r="D1991" s="10">
        <v>53289</v>
      </c>
      <c r="F1991" s="10">
        <v>2022</v>
      </c>
      <c r="I1991" t="s">
        <v>5537</v>
      </c>
      <c r="J1991">
        <v>50</v>
      </c>
      <c r="M1991" t="s">
        <v>24</v>
      </c>
      <c r="N1991">
        <v>8.9</v>
      </c>
      <c r="T1991" s="1" t="s">
        <v>8819</v>
      </c>
    </row>
    <row r="1992" spans="1:20" x14ac:dyDescent="0.25">
      <c r="A1992" t="s">
        <v>8816</v>
      </c>
      <c r="C1992" t="s">
        <v>5445</v>
      </c>
      <c r="D1992" s="10">
        <v>54149</v>
      </c>
      <c r="F1992" s="10">
        <v>2023</v>
      </c>
      <c r="I1992" t="s">
        <v>4924</v>
      </c>
      <c r="J1992">
        <v>19</v>
      </c>
      <c r="M1992" t="s">
        <v>72</v>
      </c>
      <c r="N1992">
        <v>19</v>
      </c>
      <c r="T1992" s="1" t="s">
        <v>8817</v>
      </c>
    </row>
    <row r="1993" spans="1:20" x14ac:dyDescent="0.25">
      <c r="A1993" t="s">
        <v>8816</v>
      </c>
      <c r="C1993" t="s">
        <v>5907</v>
      </c>
      <c r="D1993" s="10">
        <v>53664</v>
      </c>
      <c r="F1993" s="10">
        <v>2022</v>
      </c>
      <c r="I1993" t="s">
        <v>5170</v>
      </c>
      <c r="J1993">
        <v>9.8000000000000007</v>
      </c>
      <c r="M1993" t="s">
        <v>24</v>
      </c>
      <c r="N1993">
        <v>1.6</v>
      </c>
      <c r="T1993" s="1" t="s">
        <v>8819</v>
      </c>
    </row>
    <row r="1994" spans="1:20" x14ac:dyDescent="0.25">
      <c r="A1994" t="s">
        <v>8816</v>
      </c>
      <c r="C1994" t="s">
        <v>5979</v>
      </c>
      <c r="D1994" s="10">
        <v>54110</v>
      </c>
      <c r="F1994" s="10">
        <v>2022</v>
      </c>
      <c r="I1994" t="s">
        <v>4924</v>
      </c>
      <c r="J1994">
        <v>10</v>
      </c>
      <c r="M1994" t="s">
        <v>24</v>
      </c>
      <c r="N1994">
        <v>8.3000000000000007</v>
      </c>
      <c r="T1994" s="1" t="s">
        <v>8819</v>
      </c>
    </row>
    <row r="1995" spans="1:20" x14ac:dyDescent="0.25">
      <c r="A1995" t="s">
        <v>8816</v>
      </c>
      <c r="C1995" t="s">
        <v>5447</v>
      </c>
      <c r="D1995" s="10">
        <v>54234</v>
      </c>
      <c r="F1995" s="10">
        <v>2023</v>
      </c>
      <c r="I1995" t="s">
        <v>4924</v>
      </c>
      <c r="J1995">
        <v>9</v>
      </c>
      <c r="M1995" t="s">
        <v>72</v>
      </c>
      <c r="N1995">
        <v>5.6</v>
      </c>
      <c r="T1995" s="1" t="s">
        <v>8817</v>
      </c>
    </row>
    <row r="1996" spans="1:20" x14ac:dyDescent="0.25">
      <c r="A1996" t="s">
        <v>8816</v>
      </c>
      <c r="C1996" t="s">
        <v>5104</v>
      </c>
      <c r="D1996" s="10">
        <v>54319</v>
      </c>
      <c r="F1996" s="10">
        <v>2023</v>
      </c>
      <c r="I1996" t="s">
        <v>4982</v>
      </c>
      <c r="J1996">
        <v>25</v>
      </c>
      <c r="M1996" t="s">
        <v>24</v>
      </c>
      <c r="N1996">
        <v>25</v>
      </c>
      <c r="T1996" s="1" t="s">
        <v>8817</v>
      </c>
    </row>
    <row r="1997" spans="1:20" x14ac:dyDescent="0.25">
      <c r="A1997" t="s">
        <v>8816</v>
      </c>
      <c r="C1997" t="s">
        <v>5090</v>
      </c>
      <c r="D1997" s="10">
        <v>53813</v>
      </c>
      <c r="F1997" s="10">
        <v>2023</v>
      </c>
      <c r="I1997" t="s">
        <v>4982</v>
      </c>
      <c r="J1997">
        <v>5.0999999999999996</v>
      </c>
      <c r="M1997" t="s">
        <v>24</v>
      </c>
      <c r="N1997">
        <v>5</v>
      </c>
      <c r="T1997" s="1" t="s">
        <v>8817</v>
      </c>
    </row>
    <row r="1998" spans="1:20" x14ac:dyDescent="0.25">
      <c r="A1998" t="s">
        <v>8816</v>
      </c>
      <c r="C1998" t="s">
        <v>5443</v>
      </c>
      <c r="D1998" s="10">
        <v>54136</v>
      </c>
      <c r="F1998" s="10">
        <v>2023</v>
      </c>
      <c r="I1998" t="s">
        <v>4924</v>
      </c>
      <c r="J1998">
        <v>77.900000000000006</v>
      </c>
      <c r="M1998" t="s">
        <v>25</v>
      </c>
      <c r="N1998">
        <v>25.7</v>
      </c>
      <c r="T1998" s="1" t="s">
        <v>8817</v>
      </c>
    </row>
    <row r="1999" spans="1:20" x14ac:dyDescent="0.25">
      <c r="A1999" t="s">
        <v>8816</v>
      </c>
      <c r="C1999" t="s">
        <v>5423</v>
      </c>
      <c r="D1999" s="10">
        <v>54122</v>
      </c>
      <c r="F1999" s="10">
        <v>2023</v>
      </c>
      <c r="I1999" t="s">
        <v>84</v>
      </c>
      <c r="J1999">
        <v>12</v>
      </c>
      <c r="M1999" t="s">
        <v>24</v>
      </c>
      <c r="N1999">
        <v>11.2</v>
      </c>
      <c r="T1999" s="1" t="s">
        <v>8817</v>
      </c>
    </row>
    <row r="2000" spans="1:20" x14ac:dyDescent="0.25">
      <c r="A2000" t="s">
        <v>8816</v>
      </c>
      <c r="C2000" t="s">
        <v>5421</v>
      </c>
      <c r="D2000" s="10">
        <v>54024</v>
      </c>
      <c r="F2000" s="10">
        <v>2023</v>
      </c>
      <c r="I2000" t="s">
        <v>84</v>
      </c>
      <c r="J2000">
        <v>9.6</v>
      </c>
      <c r="M2000" t="s">
        <v>24</v>
      </c>
      <c r="N2000">
        <v>9.6</v>
      </c>
      <c r="T2000" s="1" t="s">
        <v>8817</v>
      </c>
    </row>
    <row r="2001" spans="1:20" x14ac:dyDescent="0.25">
      <c r="A2001" t="s">
        <v>8816</v>
      </c>
      <c r="C2001" t="s">
        <v>5239</v>
      </c>
      <c r="D2001" s="10">
        <v>54019</v>
      </c>
      <c r="F2001" s="10">
        <v>2023</v>
      </c>
      <c r="I2001" t="s">
        <v>5119</v>
      </c>
      <c r="J2001">
        <v>75</v>
      </c>
      <c r="M2001" t="s">
        <v>24</v>
      </c>
      <c r="N2001">
        <v>45</v>
      </c>
      <c r="T2001" s="1" t="s">
        <v>8817</v>
      </c>
    </row>
    <row r="2002" spans="1:20" x14ac:dyDescent="0.25">
      <c r="A2002" t="s">
        <v>8816</v>
      </c>
      <c r="C2002" t="s">
        <v>5915</v>
      </c>
      <c r="D2002" s="10">
        <v>53748</v>
      </c>
      <c r="F2002" s="10">
        <v>2022</v>
      </c>
      <c r="I2002" t="s">
        <v>5170</v>
      </c>
      <c r="J2002">
        <v>30</v>
      </c>
      <c r="M2002" t="s">
        <v>24</v>
      </c>
      <c r="N2002">
        <v>6</v>
      </c>
      <c r="T2002" s="1" t="s">
        <v>8819</v>
      </c>
    </row>
    <row r="2003" spans="1:20" x14ac:dyDescent="0.25">
      <c r="A2003" t="s">
        <v>8816</v>
      </c>
      <c r="C2003" t="s">
        <v>5750</v>
      </c>
      <c r="D2003" s="10">
        <v>53874</v>
      </c>
      <c r="F2003" s="10">
        <v>2022</v>
      </c>
      <c r="I2003" t="s">
        <v>5597</v>
      </c>
      <c r="J2003">
        <v>50</v>
      </c>
      <c r="M2003" t="s">
        <v>24</v>
      </c>
      <c r="N2003">
        <v>50</v>
      </c>
      <c r="T2003" s="1" t="s">
        <v>8819</v>
      </c>
    </row>
    <row r="2004" spans="1:20" x14ac:dyDescent="0.25">
      <c r="A2004" t="s">
        <v>8816</v>
      </c>
      <c r="C2004" t="s">
        <v>5094</v>
      </c>
      <c r="D2004" s="10">
        <v>53874</v>
      </c>
      <c r="F2004" s="10">
        <v>2023</v>
      </c>
      <c r="I2004" t="s">
        <v>4982</v>
      </c>
      <c r="J2004">
        <v>25</v>
      </c>
      <c r="M2004" t="s">
        <v>24</v>
      </c>
      <c r="N2004">
        <v>25</v>
      </c>
      <c r="T2004" s="1" t="s">
        <v>8817</v>
      </c>
    </row>
    <row r="2005" spans="1:20" x14ac:dyDescent="0.25">
      <c r="A2005" t="s">
        <v>8816</v>
      </c>
      <c r="C2005" t="s">
        <v>5302</v>
      </c>
      <c r="D2005" s="10">
        <v>54476</v>
      </c>
      <c r="F2005" s="10">
        <v>2023</v>
      </c>
      <c r="I2005" t="s">
        <v>5119</v>
      </c>
      <c r="J2005">
        <v>3.2</v>
      </c>
      <c r="M2005" t="s">
        <v>24</v>
      </c>
      <c r="N2005">
        <v>0.2</v>
      </c>
      <c r="T2005" s="1" t="s">
        <v>8817</v>
      </c>
    </row>
    <row r="2006" spans="1:20" x14ac:dyDescent="0.25">
      <c r="A2006" t="s">
        <v>8816</v>
      </c>
      <c r="C2006" t="s">
        <v>5304</v>
      </c>
      <c r="D2006" s="10">
        <v>54489</v>
      </c>
      <c r="F2006" s="10">
        <v>2023</v>
      </c>
      <c r="I2006" t="s">
        <v>5119</v>
      </c>
      <c r="J2006">
        <v>21.3</v>
      </c>
      <c r="M2006" t="s">
        <v>24</v>
      </c>
      <c r="N2006">
        <v>0.6</v>
      </c>
      <c r="T2006" s="1" t="s">
        <v>8817</v>
      </c>
    </row>
    <row r="2007" spans="1:20" x14ac:dyDescent="0.25">
      <c r="A2007" t="s">
        <v>8816</v>
      </c>
      <c r="C2007" t="s">
        <v>4988</v>
      </c>
      <c r="D2007" s="10">
        <v>54989</v>
      </c>
      <c r="F2007" s="10">
        <v>2023</v>
      </c>
      <c r="I2007" t="s">
        <v>4931</v>
      </c>
      <c r="J2007">
        <v>4.4000000000000004</v>
      </c>
      <c r="M2007" t="s">
        <v>24</v>
      </c>
      <c r="N2007">
        <v>1.7</v>
      </c>
      <c r="T2007" s="1" t="s">
        <v>8817</v>
      </c>
    </row>
    <row r="2008" spans="1:20" x14ac:dyDescent="0.25">
      <c r="A2008" t="s">
        <v>8816</v>
      </c>
      <c r="C2008" t="s">
        <v>5425</v>
      </c>
      <c r="D2008" s="10">
        <v>54150</v>
      </c>
      <c r="F2008" s="10">
        <v>2023</v>
      </c>
      <c r="I2008" t="s">
        <v>84</v>
      </c>
      <c r="J2008">
        <v>200</v>
      </c>
      <c r="M2008" t="s">
        <v>24</v>
      </c>
      <c r="N2008">
        <v>90</v>
      </c>
      <c r="T2008" s="1" t="s">
        <v>8817</v>
      </c>
    </row>
    <row r="2009" spans="1:20" x14ac:dyDescent="0.25">
      <c r="A2009" t="s">
        <v>8816</v>
      </c>
      <c r="C2009" t="s">
        <v>5088</v>
      </c>
      <c r="D2009" s="10">
        <v>53769</v>
      </c>
      <c r="F2009" s="10">
        <v>2023</v>
      </c>
      <c r="I2009" t="s">
        <v>4982</v>
      </c>
      <c r="J2009">
        <v>14.6</v>
      </c>
      <c r="M2009" t="s">
        <v>24</v>
      </c>
      <c r="N2009">
        <v>14.6</v>
      </c>
      <c r="T2009" s="1" t="s">
        <v>8817</v>
      </c>
    </row>
    <row r="2010" spans="1:20" x14ac:dyDescent="0.25">
      <c r="A2010" t="s">
        <v>8816</v>
      </c>
      <c r="C2010" t="s">
        <v>6071</v>
      </c>
      <c r="F2010" s="10">
        <v>2021</v>
      </c>
      <c r="I2010" t="s">
        <v>84</v>
      </c>
      <c r="J2010">
        <v>13.8</v>
      </c>
      <c r="N2010">
        <v>13.8</v>
      </c>
      <c r="T2010" s="1" t="s">
        <v>8818</v>
      </c>
    </row>
    <row r="2011" spans="1:20" x14ac:dyDescent="0.25">
      <c r="A2011" t="s">
        <v>8816</v>
      </c>
      <c r="C2011" t="s">
        <v>5648</v>
      </c>
      <c r="D2011" s="10">
        <v>53639</v>
      </c>
      <c r="F2011" s="10">
        <v>2022</v>
      </c>
      <c r="I2011" t="s">
        <v>5602</v>
      </c>
      <c r="J2011">
        <v>56.3</v>
      </c>
      <c r="M2011" t="s">
        <v>24</v>
      </c>
      <c r="N2011">
        <v>56.3</v>
      </c>
      <c r="T2011" s="1" t="s">
        <v>8819</v>
      </c>
    </row>
    <row r="2012" spans="1:20" x14ac:dyDescent="0.25">
      <c r="A2012" t="s">
        <v>8816</v>
      </c>
      <c r="C2012" t="s">
        <v>6126</v>
      </c>
      <c r="F2012" s="10">
        <v>2021</v>
      </c>
      <c r="I2012" t="s">
        <v>6036</v>
      </c>
      <c r="J2012">
        <v>4.5</v>
      </c>
      <c r="N2012">
        <v>4.5</v>
      </c>
      <c r="T2012" s="1" t="s">
        <v>8818</v>
      </c>
    </row>
    <row r="2013" spans="1:20" x14ac:dyDescent="0.25">
      <c r="A2013" t="s">
        <v>8816</v>
      </c>
      <c r="C2013" t="s">
        <v>4948</v>
      </c>
      <c r="D2013" s="10">
        <v>54045</v>
      </c>
      <c r="F2013" s="10">
        <v>2023</v>
      </c>
      <c r="I2013" t="s">
        <v>4924</v>
      </c>
      <c r="J2013">
        <v>0.7</v>
      </c>
      <c r="M2013" t="s">
        <v>25</v>
      </c>
      <c r="N2013">
        <v>0.1</v>
      </c>
      <c r="T2013" s="1" t="s">
        <v>8817</v>
      </c>
    </row>
    <row r="2014" spans="1:20" x14ac:dyDescent="0.25">
      <c r="A2014" t="s">
        <v>8816</v>
      </c>
      <c r="C2014" t="s">
        <v>4975</v>
      </c>
      <c r="D2014" s="10">
        <v>54594</v>
      </c>
      <c r="F2014" s="10">
        <v>2023</v>
      </c>
      <c r="I2014" t="s">
        <v>4924</v>
      </c>
      <c r="J2014">
        <v>0.5</v>
      </c>
      <c r="M2014" t="s">
        <v>24</v>
      </c>
      <c r="N2014">
        <v>0.5</v>
      </c>
      <c r="T2014" s="1" t="s">
        <v>8817</v>
      </c>
    </row>
    <row r="2015" spans="1:20" x14ac:dyDescent="0.25">
      <c r="A2015" t="s">
        <v>8816</v>
      </c>
      <c r="C2015" t="s">
        <v>5658</v>
      </c>
      <c r="D2015" s="10">
        <v>54183</v>
      </c>
      <c r="F2015" s="10">
        <v>2022</v>
      </c>
      <c r="I2015" t="s">
        <v>4952</v>
      </c>
      <c r="J2015">
        <v>0.7</v>
      </c>
      <c r="M2015" t="s">
        <v>24</v>
      </c>
      <c r="N2015">
        <v>0.7</v>
      </c>
      <c r="T2015" s="1" t="s">
        <v>8819</v>
      </c>
    </row>
    <row r="2016" spans="1:20" x14ac:dyDescent="0.25">
      <c r="A2016" t="s">
        <v>8816</v>
      </c>
      <c r="C2016" t="s">
        <v>4969</v>
      </c>
      <c r="D2016" s="10">
        <v>54385</v>
      </c>
      <c r="F2016" s="10">
        <v>2023</v>
      </c>
      <c r="I2016" t="s">
        <v>4928</v>
      </c>
      <c r="J2016">
        <v>1</v>
      </c>
      <c r="M2016" t="s">
        <v>24</v>
      </c>
      <c r="N2016">
        <v>0.4</v>
      </c>
      <c r="T2016" s="1" t="s">
        <v>8817</v>
      </c>
    </row>
    <row r="2017" spans="1:20" x14ac:dyDescent="0.25">
      <c r="A2017" t="s">
        <v>8816</v>
      </c>
      <c r="C2017" t="s">
        <v>6136</v>
      </c>
      <c r="F2017" s="10">
        <v>2021</v>
      </c>
      <c r="I2017" t="s">
        <v>6037</v>
      </c>
      <c r="J2017">
        <v>0.3</v>
      </c>
      <c r="N2017">
        <v>0.3</v>
      </c>
      <c r="T2017" s="1" t="s">
        <v>8818</v>
      </c>
    </row>
    <row r="2018" spans="1:20" x14ac:dyDescent="0.25">
      <c r="A2018" t="s">
        <v>8816</v>
      </c>
      <c r="C2018" t="s">
        <v>4951</v>
      </c>
      <c r="D2018" s="10">
        <v>54072</v>
      </c>
      <c r="F2018" s="10">
        <v>2023</v>
      </c>
      <c r="I2018" t="s">
        <v>4952</v>
      </c>
      <c r="J2018">
        <v>0.5</v>
      </c>
      <c r="M2018" t="s">
        <v>24</v>
      </c>
      <c r="N2018">
        <v>0.3</v>
      </c>
      <c r="T2018" s="1" t="s">
        <v>8817</v>
      </c>
    </row>
    <row r="2019" spans="1:20" x14ac:dyDescent="0.25">
      <c r="A2019" t="s">
        <v>8816</v>
      </c>
      <c r="C2019" t="s">
        <v>4967</v>
      </c>
      <c r="D2019" s="10">
        <v>54335</v>
      </c>
      <c r="F2019" s="10">
        <v>2023</v>
      </c>
      <c r="I2019" t="s">
        <v>4928</v>
      </c>
      <c r="J2019">
        <v>0.5</v>
      </c>
      <c r="M2019" t="s">
        <v>24</v>
      </c>
      <c r="N2019">
        <v>0.3</v>
      </c>
      <c r="T2019" s="1" t="s">
        <v>8817</v>
      </c>
    </row>
    <row r="2020" spans="1:20" x14ac:dyDescent="0.25">
      <c r="A2020" t="s">
        <v>8816</v>
      </c>
      <c r="C2020" t="s">
        <v>5619</v>
      </c>
      <c r="D2020" s="10">
        <v>52908</v>
      </c>
      <c r="F2020" s="10">
        <v>2022</v>
      </c>
      <c r="I2020" t="s">
        <v>4952</v>
      </c>
      <c r="J2020">
        <v>0.5</v>
      </c>
      <c r="M2020" t="s">
        <v>24</v>
      </c>
      <c r="N2020">
        <v>0.5</v>
      </c>
      <c r="T2020" s="1" t="s">
        <v>8819</v>
      </c>
    </row>
    <row r="2021" spans="1:20" x14ac:dyDescent="0.25">
      <c r="A2021" t="s">
        <v>8816</v>
      </c>
      <c r="C2021" t="s">
        <v>5650</v>
      </c>
      <c r="D2021" s="10">
        <v>53950</v>
      </c>
      <c r="F2021" s="10">
        <v>2022</v>
      </c>
      <c r="I2021" t="s">
        <v>4924</v>
      </c>
      <c r="J2021">
        <v>1.4</v>
      </c>
      <c r="M2021" t="s">
        <v>24</v>
      </c>
      <c r="N2021">
        <v>0.6</v>
      </c>
      <c r="T2021" s="1" t="s">
        <v>8819</v>
      </c>
    </row>
    <row r="2022" spans="1:20" x14ac:dyDescent="0.25">
      <c r="A2022" t="s">
        <v>8816</v>
      </c>
      <c r="C2022" t="s">
        <v>5617</v>
      </c>
      <c r="D2022" s="10">
        <v>52787</v>
      </c>
      <c r="F2022" s="10">
        <v>2022</v>
      </c>
      <c r="I2022" t="s">
        <v>5597</v>
      </c>
      <c r="J2022">
        <v>3.5</v>
      </c>
      <c r="M2022" t="s">
        <v>24</v>
      </c>
      <c r="N2022">
        <v>3.5</v>
      </c>
      <c r="T2022" s="1" t="s">
        <v>8819</v>
      </c>
    </row>
    <row r="2023" spans="1:20" x14ac:dyDescent="0.25">
      <c r="A2023" t="s">
        <v>8816</v>
      </c>
      <c r="C2023" t="s">
        <v>4979</v>
      </c>
      <c r="D2023" s="10">
        <v>54750</v>
      </c>
      <c r="F2023" s="10">
        <v>2023</v>
      </c>
      <c r="I2023" t="s">
        <v>4928</v>
      </c>
      <c r="J2023">
        <v>0.2</v>
      </c>
      <c r="M2023" t="s">
        <v>24</v>
      </c>
      <c r="N2023">
        <v>0</v>
      </c>
      <c r="T2023" s="1" t="s">
        <v>8817</v>
      </c>
    </row>
    <row r="2024" spans="1:20" x14ac:dyDescent="0.25">
      <c r="A2024" t="s">
        <v>8816</v>
      </c>
      <c r="C2024" t="s">
        <v>5646</v>
      </c>
      <c r="D2024" s="10">
        <v>53594</v>
      </c>
      <c r="F2024" s="10">
        <v>2022</v>
      </c>
      <c r="I2024" t="s">
        <v>4952</v>
      </c>
      <c r="J2024">
        <v>10</v>
      </c>
      <c r="M2024" t="s">
        <v>24</v>
      </c>
      <c r="N2024">
        <v>10</v>
      </c>
      <c r="T2024" s="1" t="s">
        <v>8819</v>
      </c>
    </row>
    <row r="2025" spans="1:20" x14ac:dyDescent="0.25">
      <c r="A2025" t="s">
        <v>8816</v>
      </c>
      <c r="C2025" t="s">
        <v>5981</v>
      </c>
      <c r="D2025" s="10">
        <v>54174</v>
      </c>
      <c r="F2025" s="10">
        <v>2022</v>
      </c>
      <c r="I2025" t="s">
        <v>4952</v>
      </c>
      <c r="J2025">
        <v>25</v>
      </c>
      <c r="M2025" t="s">
        <v>24</v>
      </c>
      <c r="N2025">
        <v>25</v>
      </c>
      <c r="T2025" s="1" t="s">
        <v>8819</v>
      </c>
    </row>
    <row r="2026" spans="1:20" x14ac:dyDescent="0.25">
      <c r="A2026" t="s">
        <v>8816</v>
      </c>
      <c r="C2026" t="s">
        <v>4986</v>
      </c>
      <c r="D2026" s="10">
        <v>54977</v>
      </c>
      <c r="F2026" s="10">
        <v>2023</v>
      </c>
      <c r="I2026" t="s">
        <v>84</v>
      </c>
      <c r="J2026">
        <v>10</v>
      </c>
      <c r="M2026" t="s">
        <v>24</v>
      </c>
      <c r="N2026">
        <v>9.1</v>
      </c>
      <c r="T2026" s="1" t="s">
        <v>8817</v>
      </c>
    </row>
    <row r="2027" spans="1:20" x14ac:dyDescent="0.25">
      <c r="A2027" t="s">
        <v>8816</v>
      </c>
      <c r="C2027" t="s">
        <v>5441</v>
      </c>
      <c r="D2027" s="10">
        <v>53953</v>
      </c>
      <c r="F2027" s="10">
        <v>2023</v>
      </c>
      <c r="I2027" t="s">
        <v>4924</v>
      </c>
      <c r="J2027">
        <v>0.5</v>
      </c>
      <c r="M2027" t="s">
        <v>25</v>
      </c>
      <c r="N2027">
        <v>0.5</v>
      </c>
      <c r="T2027" s="1" t="s">
        <v>8817</v>
      </c>
    </row>
    <row r="2028" spans="1:20" x14ac:dyDescent="0.25">
      <c r="A2028" t="s">
        <v>8816</v>
      </c>
      <c r="C2028" t="s">
        <v>5635</v>
      </c>
      <c r="D2028" s="10">
        <v>53127</v>
      </c>
      <c r="F2028" s="10">
        <v>2022</v>
      </c>
      <c r="I2028" t="s">
        <v>4952</v>
      </c>
      <c r="J2028">
        <v>9</v>
      </c>
      <c r="M2028" t="s">
        <v>24</v>
      </c>
      <c r="N2028">
        <v>9</v>
      </c>
      <c r="T2028" s="1" t="s">
        <v>8819</v>
      </c>
    </row>
    <row r="2029" spans="1:20" x14ac:dyDescent="0.25">
      <c r="A2029" t="s">
        <v>8816</v>
      </c>
      <c r="C2029" t="s">
        <v>4954</v>
      </c>
      <c r="D2029" s="10">
        <v>54109</v>
      </c>
      <c r="F2029" s="10">
        <v>2023</v>
      </c>
      <c r="I2029" t="s">
        <v>4924</v>
      </c>
      <c r="J2029">
        <v>0.4</v>
      </c>
      <c r="M2029" t="s">
        <v>24</v>
      </c>
      <c r="N2029">
        <v>0.1</v>
      </c>
      <c r="T2029" s="1" t="s">
        <v>8817</v>
      </c>
    </row>
    <row r="2030" spans="1:20" x14ac:dyDescent="0.25">
      <c r="A2030" t="s">
        <v>8816</v>
      </c>
      <c r="C2030" t="s">
        <v>5983</v>
      </c>
      <c r="D2030" s="10">
        <v>50834</v>
      </c>
      <c r="F2030" s="10">
        <v>2022</v>
      </c>
      <c r="I2030" t="s">
        <v>4924</v>
      </c>
      <c r="J2030">
        <v>0.5</v>
      </c>
      <c r="M2030" t="s">
        <v>25</v>
      </c>
      <c r="N2030">
        <v>0.3</v>
      </c>
      <c r="T2030" s="1" t="s">
        <v>8819</v>
      </c>
    </row>
    <row r="2031" spans="1:20" x14ac:dyDescent="0.25">
      <c r="A2031" t="s">
        <v>8816</v>
      </c>
      <c r="C2031" t="s">
        <v>5983</v>
      </c>
      <c r="F2031" s="10">
        <v>2021</v>
      </c>
      <c r="I2031" t="s">
        <v>4924</v>
      </c>
      <c r="J2031">
        <v>0.2</v>
      </c>
      <c r="N2031">
        <v>0.2</v>
      </c>
      <c r="T2031" s="1" t="s">
        <v>8818</v>
      </c>
    </row>
    <row r="2032" spans="1:20" x14ac:dyDescent="0.25">
      <c r="A2032" t="s">
        <v>8816</v>
      </c>
      <c r="C2032" t="s">
        <v>5108</v>
      </c>
      <c r="D2032" s="10">
        <v>54375</v>
      </c>
      <c r="F2032" s="10">
        <v>2023</v>
      </c>
      <c r="I2032" t="s">
        <v>4924</v>
      </c>
      <c r="J2032">
        <v>25</v>
      </c>
      <c r="M2032" t="s">
        <v>24</v>
      </c>
      <c r="N2032">
        <v>25</v>
      </c>
      <c r="T2032" s="1" t="s">
        <v>8817</v>
      </c>
    </row>
    <row r="2033" spans="1:20" x14ac:dyDescent="0.25">
      <c r="A2033" t="s">
        <v>8816</v>
      </c>
      <c r="C2033" t="s">
        <v>4965</v>
      </c>
      <c r="D2033" s="10">
        <v>54314</v>
      </c>
      <c r="F2033" s="10">
        <v>2023</v>
      </c>
      <c r="I2033" t="s">
        <v>4924</v>
      </c>
      <c r="J2033">
        <v>1.4</v>
      </c>
      <c r="M2033" t="s">
        <v>24</v>
      </c>
      <c r="N2033">
        <v>0.4</v>
      </c>
      <c r="T2033" s="1" t="s">
        <v>8817</v>
      </c>
    </row>
    <row r="2034" spans="1:20" x14ac:dyDescent="0.25">
      <c r="A2034" t="s">
        <v>8816</v>
      </c>
      <c r="C2034" t="s">
        <v>5742</v>
      </c>
      <c r="D2034" s="10">
        <v>53518</v>
      </c>
      <c r="F2034" s="10">
        <v>2022</v>
      </c>
      <c r="I2034" t="s">
        <v>4924</v>
      </c>
      <c r="J2034">
        <v>25.2</v>
      </c>
      <c r="M2034" t="s">
        <v>24</v>
      </c>
      <c r="N2034">
        <v>15.1</v>
      </c>
      <c r="T2034" s="1" t="s">
        <v>8819</v>
      </c>
    </row>
    <row r="2035" spans="1:20" x14ac:dyDescent="0.25">
      <c r="A2035" t="s">
        <v>8816</v>
      </c>
      <c r="C2035" t="s">
        <v>6085</v>
      </c>
      <c r="F2035" s="10">
        <v>2021</v>
      </c>
      <c r="I2035" t="s">
        <v>4924</v>
      </c>
      <c r="J2035">
        <v>9.8000000000000007</v>
      </c>
      <c r="N2035">
        <v>5.9</v>
      </c>
      <c r="T2035" s="1" t="s">
        <v>8818</v>
      </c>
    </row>
    <row r="2036" spans="1:20" x14ac:dyDescent="0.25">
      <c r="A2036" t="s">
        <v>8816</v>
      </c>
      <c r="C2036" t="s">
        <v>5110</v>
      </c>
      <c r="D2036" s="10">
        <v>54656</v>
      </c>
      <c r="F2036" s="10">
        <v>2023</v>
      </c>
      <c r="I2036" t="s">
        <v>4924</v>
      </c>
      <c r="J2036">
        <v>15</v>
      </c>
      <c r="M2036" t="s">
        <v>24</v>
      </c>
      <c r="N2036">
        <v>12.2</v>
      </c>
      <c r="T2036" s="1" t="s">
        <v>8817</v>
      </c>
    </row>
    <row r="2037" spans="1:20" x14ac:dyDescent="0.25">
      <c r="A2037" t="s">
        <v>8816</v>
      </c>
      <c r="C2037" t="s">
        <v>5098</v>
      </c>
      <c r="D2037" s="10">
        <v>54015</v>
      </c>
      <c r="F2037" s="10">
        <v>2023</v>
      </c>
      <c r="I2037" t="s">
        <v>4924</v>
      </c>
      <c r="J2037">
        <v>4</v>
      </c>
      <c r="M2037" t="s">
        <v>24</v>
      </c>
      <c r="N2037">
        <v>1.5</v>
      </c>
      <c r="T2037" s="1" t="s">
        <v>8817</v>
      </c>
    </row>
    <row r="2038" spans="1:20" x14ac:dyDescent="0.25">
      <c r="A2038" t="s">
        <v>8816</v>
      </c>
      <c r="C2038" t="s">
        <v>5112</v>
      </c>
      <c r="D2038" s="10">
        <v>54671</v>
      </c>
      <c r="F2038" s="10">
        <v>2023</v>
      </c>
      <c r="I2038" t="s">
        <v>84</v>
      </c>
      <c r="J2038">
        <v>22.4</v>
      </c>
      <c r="M2038" t="s">
        <v>24</v>
      </c>
      <c r="N2038">
        <v>12</v>
      </c>
      <c r="T2038" s="1" t="s">
        <v>8817</v>
      </c>
    </row>
    <row r="2039" spans="1:20" x14ac:dyDescent="0.25">
      <c r="A2039" t="s">
        <v>8816</v>
      </c>
      <c r="C2039" t="s">
        <v>5627</v>
      </c>
      <c r="D2039" s="10">
        <v>53027</v>
      </c>
      <c r="F2039" s="10">
        <v>2022</v>
      </c>
      <c r="I2039" t="s">
        <v>4924</v>
      </c>
      <c r="J2039">
        <v>2.1</v>
      </c>
      <c r="M2039" t="s">
        <v>24</v>
      </c>
      <c r="N2039">
        <v>1.3</v>
      </c>
      <c r="T2039" s="1" t="s">
        <v>8819</v>
      </c>
    </row>
    <row r="2040" spans="1:20" x14ac:dyDescent="0.25">
      <c r="A2040" t="s">
        <v>8816</v>
      </c>
      <c r="C2040" t="s">
        <v>6080</v>
      </c>
      <c r="F2040" s="10">
        <v>2021</v>
      </c>
      <c r="I2040" t="s">
        <v>6037</v>
      </c>
      <c r="J2040">
        <v>1.6</v>
      </c>
      <c r="N2040">
        <v>1.6</v>
      </c>
      <c r="T2040" s="1" t="s">
        <v>8818</v>
      </c>
    </row>
    <row r="2041" spans="1:20" x14ac:dyDescent="0.25">
      <c r="A2041" t="s">
        <v>8816</v>
      </c>
      <c r="C2041" t="s">
        <v>5944</v>
      </c>
      <c r="D2041" s="10">
        <v>53167</v>
      </c>
      <c r="F2041" s="10">
        <v>2022</v>
      </c>
      <c r="I2041" t="s">
        <v>4952</v>
      </c>
      <c r="J2041">
        <v>0.8</v>
      </c>
      <c r="M2041" t="s">
        <v>24</v>
      </c>
      <c r="N2041">
        <v>0.8</v>
      </c>
      <c r="T2041" s="1" t="s">
        <v>8819</v>
      </c>
    </row>
    <row r="2042" spans="1:20" x14ac:dyDescent="0.25">
      <c r="A2042" t="s">
        <v>8816</v>
      </c>
      <c r="C2042" t="s">
        <v>4958</v>
      </c>
      <c r="D2042" s="10">
        <v>54216</v>
      </c>
      <c r="F2042" s="10">
        <v>2023</v>
      </c>
      <c r="I2042" t="s">
        <v>4924</v>
      </c>
      <c r="J2042">
        <v>0.5</v>
      </c>
      <c r="M2042" t="s">
        <v>24</v>
      </c>
      <c r="N2042">
        <v>0.1</v>
      </c>
      <c r="T2042" s="1" t="s">
        <v>8817</v>
      </c>
    </row>
    <row r="2043" spans="1:20" x14ac:dyDescent="0.25">
      <c r="A2043" t="s">
        <v>8816</v>
      </c>
      <c r="C2043" t="s">
        <v>5644</v>
      </c>
      <c r="D2043" s="10">
        <v>53593</v>
      </c>
      <c r="F2043" s="10">
        <v>2022</v>
      </c>
      <c r="I2043" t="s">
        <v>4952</v>
      </c>
      <c r="J2043">
        <v>15</v>
      </c>
      <c r="M2043" t="s">
        <v>24</v>
      </c>
      <c r="N2043">
        <v>15</v>
      </c>
      <c r="T2043" s="1" t="s">
        <v>8819</v>
      </c>
    </row>
    <row r="2044" spans="1:20" x14ac:dyDescent="0.25">
      <c r="A2044" t="s">
        <v>8816</v>
      </c>
      <c r="C2044" t="s">
        <v>6086</v>
      </c>
      <c r="F2044" s="10">
        <v>2021</v>
      </c>
      <c r="I2044" t="s">
        <v>6037</v>
      </c>
      <c r="J2044">
        <v>6</v>
      </c>
      <c r="N2044">
        <v>6</v>
      </c>
      <c r="T2044" s="1" t="s">
        <v>8818</v>
      </c>
    </row>
    <row r="2045" spans="1:20" x14ac:dyDescent="0.25">
      <c r="A2045" t="s">
        <v>8816</v>
      </c>
      <c r="C2045" t="s">
        <v>6087</v>
      </c>
      <c r="F2045" s="10">
        <v>2021</v>
      </c>
      <c r="I2045" t="s">
        <v>6037</v>
      </c>
      <c r="J2045">
        <v>8</v>
      </c>
      <c r="N2045">
        <v>8</v>
      </c>
      <c r="T2045" s="1" t="s">
        <v>8818</v>
      </c>
    </row>
    <row r="2046" spans="1:20" x14ac:dyDescent="0.25">
      <c r="A2046" t="s">
        <v>8816</v>
      </c>
      <c r="C2046" t="s">
        <v>5055</v>
      </c>
      <c r="D2046" s="10">
        <v>54854</v>
      </c>
      <c r="F2046" s="10">
        <v>2023</v>
      </c>
      <c r="I2046" t="s">
        <v>141</v>
      </c>
      <c r="J2046">
        <v>25</v>
      </c>
      <c r="M2046" t="s">
        <v>72</v>
      </c>
      <c r="N2046">
        <v>25</v>
      </c>
      <c r="T2046" s="1" t="s">
        <v>8817</v>
      </c>
    </row>
    <row r="2047" spans="1:20" x14ac:dyDescent="0.25">
      <c r="A2047" t="s">
        <v>8816</v>
      </c>
      <c r="C2047" t="s">
        <v>6084</v>
      </c>
      <c r="F2047" s="10">
        <v>2021</v>
      </c>
      <c r="I2047" t="s">
        <v>6038</v>
      </c>
      <c r="J2047">
        <v>0.3</v>
      </c>
      <c r="N2047">
        <v>0.3</v>
      </c>
      <c r="T2047" s="1" t="s">
        <v>8818</v>
      </c>
    </row>
    <row r="2048" spans="1:20" x14ac:dyDescent="0.25">
      <c r="A2048" t="s">
        <v>8816</v>
      </c>
      <c r="C2048" t="s">
        <v>4984</v>
      </c>
      <c r="D2048" s="10">
        <v>54915</v>
      </c>
      <c r="F2048" s="10">
        <v>2023</v>
      </c>
      <c r="I2048" t="s">
        <v>4982</v>
      </c>
      <c r="J2048">
        <v>1.3</v>
      </c>
      <c r="M2048" t="s">
        <v>24</v>
      </c>
      <c r="N2048">
        <v>0.5</v>
      </c>
      <c r="T2048" s="1" t="s">
        <v>8817</v>
      </c>
    </row>
    <row r="2049" spans="1:20" x14ac:dyDescent="0.25">
      <c r="A2049" t="s">
        <v>8816</v>
      </c>
      <c r="C2049" t="s">
        <v>4981</v>
      </c>
      <c r="D2049" s="10">
        <v>54914</v>
      </c>
      <c r="F2049" s="10">
        <v>2023</v>
      </c>
      <c r="I2049" t="s">
        <v>4982</v>
      </c>
      <c r="J2049">
        <v>1</v>
      </c>
      <c r="M2049" t="s">
        <v>24</v>
      </c>
      <c r="N2049">
        <v>0.4</v>
      </c>
      <c r="T2049" s="1" t="s">
        <v>8817</v>
      </c>
    </row>
    <row r="2050" spans="1:20" x14ac:dyDescent="0.25">
      <c r="A2050" t="s">
        <v>8816</v>
      </c>
      <c r="C2050" t="s">
        <v>6246</v>
      </c>
      <c r="F2050" s="10">
        <v>2021</v>
      </c>
      <c r="I2050" t="s">
        <v>4924</v>
      </c>
      <c r="J2050">
        <v>1.2</v>
      </c>
      <c r="N2050">
        <v>1.2</v>
      </c>
      <c r="T2050" s="1" t="s">
        <v>8818</v>
      </c>
    </row>
    <row r="2051" spans="1:20" x14ac:dyDescent="0.25">
      <c r="A2051" t="s">
        <v>8816</v>
      </c>
      <c r="C2051" t="s">
        <v>4961</v>
      </c>
      <c r="D2051" s="10">
        <v>54242</v>
      </c>
      <c r="F2051" s="10">
        <v>2023</v>
      </c>
      <c r="I2051" t="s">
        <v>4928</v>
      </c>
      <c r="J2051">
        <v>0.1</v>
      </c>
      <c r="M2051" t="s">
        <v>24</v>
      </c>
      <c r="N2051">
        <v>0</v>
      </c>
      <c r="T2051" s="1" t="s">
        <v>8817</v>
      </c>
    </row>
    <row r="2052" spans="1:20" x14ac:dyDescent="0.25">
      <c r="A2052" t="s">
        <v>8816</v>
      </c>
      <c r="C2052" t="s">
        <v>6002</v>
      </c>
      <c r="D2052" s="10">
        <v>53968</v>
      </c>
      <c r="F2052" s="10">
        <v>2022</v>
      </c>
      <c r="I2052" t="s">
        <v>4924</v>
      </c>
      <c r="J2052">
        <v>0.6</v>
      </c>
      <c r="M2052" t="s">
        <v>25</v>
      </c>
      <c r="N2052">
        <v>0.6</v>
      </c>
      <c r="T2052" s="1" t="s">
        <v>8819</v>
      </c>
    </row>
    <row r="2053" spans="1:20" x14ac:dyDescent="0.25">
      <c r="A2053" t="s">
        <v>8816</v>
      </c>
      <c r="C2053" t="s">
        <v>5698</v>
      </c>
      <c r="D2053" s="10">
        <v>53269</v>
      </c>
      <c r="F2053" s="10">
        <v>2022</v>
      </c>
      <c r="I2053" t="s">
        <v>4924</v>
      </c>
      <c r="J2053">
        <v>0.8</v>
      </c>
      <c r="M2053" t="s">
        <v>24</v>
      </c>
      <c r="N2053">
        <v>0.4</v>
      </c>
      <c r="T2053" s="1" t="s">
        <v>8819</v>
      </c>
    </row>
    <row r="2054" spans="1:20" x14ac:dyDescent="0.25">
      <c r="A2054" t="s">
        <v>8816</v>
      </c>
      <c r="C2054" t="s">
        <v>5384</v>
      </c>
      <c r="D2054" s="10">
        <v>54405</v>
      </c>
      <c r="F2054" s="10">
        <v>2023</v>
      </c>
      <c r="I2054" t="s">
        <v>4928</v>
      </c>
      <c r="J2054">
        <v>7.7</v>
      </c>
      <c r="M2054" t="s">
        <v>72</v>
      </c>
      <c r="N2054">
        <v>7.7</v>
      </c>
      <c r="T2054" s="1" t="s">
        <v>8817</v>
      </c>
    </row>
    <row r="2055" spans="1:20" x14ac:dyDescent="0.25">
      <c r="A2055" t="s">
        <v>8816</v>
      </c>
      <c r="C2055" t="s">
        <v>4977</v>
      </c>
      <c r="D2055" s="10">
        <v>54698</v>
      </c>
      <c r="F2055" s="10">
        <v>2023</v>
      </c>
      <c r="I2055" t="s">
        <v>4928</v>
      </c>
      <c r="J2055">
        <v>0.5</v>
      </c>
      <c r="M2055" t="s">
        <v>24</v>
      </c>
      <c r="N2055">
        <v>0.4</v>
      </c>
      <c r="T2055" s="1" t="s">
        <v>8817</v>
      </c>
    </row>
    <row r="2056" spans="1:20" x14ac:dyDescent="0.25">
      <c r="A2056" t="s">
        <v>8816</v>
      </c>
      <c r="C2056" t="s">
        <v>6083</v>
      </c>
      <c r="F2056" s="10">
        <v>2021</v>
      </c>
      <c r="I2056" t="s">
        <v>6038</v>
      </c>
      <c r="J2056">
        <v>4.7</v>
      </c>
      <c r="N2056">
        <v>4.7</v>
      </c>
      <c r="T2056" s="1" t="s">
        <v>8818</v>
      </c>
    </row>
    <row r="2057" spans="1:20" x14ac:dyDescent="0.25">
      <c r="A2057" t="s">
        <v>8816</v>
      </c>
      <c r="C2057" t="s">
        <v>5007</v>
      </c>
      <c r="D2057" s="10">
        <v>53062</v>
      </c>
      <c r="F2057" s="10">
        <v>2023</v>
      </c>
      <c r="I2057" t="s">
        <v>141</v>
      </c>
      <c r="J2057">
        <v>25.5</v>
      </c>
      <c r="M2057" t="s">
        <v>72</v>
      </c>
      <c r="N2057">
        <v>25.5</v>
      </c>
      <c r="T2057" s="1" t="s">
        <v>8817</v>
      </c>
    </row>
    <row r="2058" spans="1:20" x14ac:dyDescent="0.25">
      <c r="A2058" t="s">
        <v>8816</v>
      </c>
      <c r="C2058" t="s">
        <v>6093</v>
      </c>
      <c r="F2058" s="10">
        <v>2021</v>
      </c>
      <c r="I2058" t="s">
        <v>141</v>
      </c>
      <c r="J2058">
        <v>21.8</v>
      </c>
      <c r="N2058">
        <v>21.8</v>
      </c>
      <c r="T2058" s="1" t="s">
        <v>8818</v>
      </c>
    </row>
    <row r="2059" spans="1:20" x14ac:dyDescent="0.25">
      <c r="A2059" t="s">
        <v>8816</v>
      </c>
      <c r="C2059" t="s">
        <v>5035</v>
      </c>
      <c r="D2059" s="10">
        <v>53873</v>
      </c>
      <c r="F2059" s="10">
        <v>2023</v>
      </c>
      <c r="I2059" t="s">
        <v>141</v>
      </c>
      <c r="J2059">
        <v>17.600000000000001</v>
      </c>
      <c r="M2059" t="s">
        <v>72</v>
      </c>
      <c r="N2059">
        <v>17.600000000000001</v>
      </c>
      <c r="T2059" s="1" t="s">
        <v>8817</v>
      </c>
    </row>
    <row r="2060" spans="1:20" x14ac:dyDescent="0.25">
      <c r="A2060" t="s">
        <v>8816</v>
      </c>
      <c r="C2060" t="s">
        <v>5121</v>
      </c>
      <c r="D2060" s="10">
        <v>49353</v>
      </c>
      <c r="F2060" s="10">
        <v>2023</v>
      </c>
      <c r="I2060" t="s">
        <v>5119</v>
      </c>
      <c r="J2060">
        <v>69.099999999999994</v>
      </c>
      <c r="M2060" t="s">
        <v>24</v>
      </c>
      <c r="N2060">
        <v>51.8</v>
      </c>
      <c r="T2060" s="1" t="s">
        <v>8817</v>
      </c>
    </row>
    <row r="2061" spans="1:20" x14ac:dyDescent="0.25">
      <c r="A2061" t="s">
        <v>8816</v>
      </c>
      <c r="C2061" t="s">
        <v>4861</v>
      </c>
      <c r="D2061" s="10">
        <v>49840</v>
      </c>
      <c r="F2061" s="10">
        <v>2023</v>
      </c>
      <c r="I2061" t="s">
        <v>4856</v>
      </c>
      <c r="J2061" s="6">
        <v>20</v>
      </c>
      <c r="M2061" t="s">
        <v>25</v>
      </c>
      <c r="N2061">
        <v>4</v>
      </c>
      <c r="T2061" s="1" t="s">
        <v>8817</v>
      </c>
    </row>
    <row r="2062" spans="1:20" x14ac:dyDescent="0.25">
      <c r="A2062" t="s">
        <v>8816</v>
      </c>
      <c r="C2062" t="s">
        <v>4861</v>
      </c>
      <c r="F2062" s="10">
        <v>2021</v>
      </c>
      <c r="I2062" t="s">
        <v>6036</v>
      </c>
      <c r="J2062">
        <v>1.4</v>
      </c>
      <c r="N2062">
        <v>1.4</v>
      </c>
      <c r="T2062" s="1" t="s">
        <v>8818</v>
      </c>
    </row>
    <row r="2063" spans="1:20" x14ac:dyDescent="0.25">
      <c r="A2063" t="s">
        <v>8816</v>
      </c>
      <c r="C2063" t="s">
        <v>5689</v>
      </c>
      <c r="D2063" s="10">
        <v>52874</v>
      </c>
      <c r="F2063" s="10">
        <v>2022</v>
      </c>
      <c r="I2063" t="s">
        <v>141</v>
      </c>
      <c r="J2063">
        <v>44.1</v>
      </c>
      <c r="M2063" t="s">
        <v>24</v>
      </c>
      <c r="N2063">
        <v>44.1</v>
      </c>
      <c r="T2063" s="1" t="s">
        <v>8819</v>
      </c>
    </row>
    <row r="2064" spans="1:20" x14ac:dyDescent="0.25">
      <c r="A2064" t="s">
        <v>8816</v>
      </c>
      <c r="C2064" t="s">
        <v>4936</v>
      </c>
      <c r="D2064" s="10">
        <v>53605</v>
      </c>
      <c r="F2064" s="10">
        <v>2023</v>
      </c>
      <c r="I2064" t="s">
        <v>4928</v>
      </c>
      <c r="J2064">
        <v>75</v>
      </c>
      <c r="M2064" t="s">
        <v>24</v>
      </c>
      <c r="N2064">
        <v>51.2</v>
      </c>
      <c r="T2064" s="1" t="s">
        <v>8817</v>
      </c>
    </row>
    <row r="2065" spans="1:20" x14ac:dyDescent="0.25">
      <c r="A2065" t="s">
        <v>8816</v>
      </c>
      <c r="C2065" t="s">
        <v>5744</v>
      </c>
      <c r="D2065" s="10">
        <v>53644</v>
      </c>
      <c r="F2065" s="10">
        <v>2022</v>
      </c>
      <c r="I2065" t="s">
        <v>4924</v>
      </c>
      <c r="J2065">
        <v>100</v>
      </c>
      <c r="M2065" t="s">
        <v>24</v>
      </c>
      <c r="N2065">
        <v>100</v>
      </c>
      <c r="T2065" s="1" t="s">
        <v>8819</v>
      </c>
    </row>
    <row r="2066" spans="1:20" x14ac:dyDescent="0.25">
      <c r="A2066" t="s">
        <v>8816</v>
      </c>
      <c r="C2066" t="s">
        <v>5752</v>
      </c>
      <c r="D2066" s="10">
        <v>54012</v>
      </c>
      <c r="F2066" s="10">
        <v>2022</v>
      </c>
      <c r="I2066" t="s">
        <v>4924</v>
      </c>
      <c r="J2066">
        <v>75</v>
      </c>
      <c r="M2066" t="s">
        <v>24</v>
      </c>
      <c r="N2066">
        <v>75</v>
      </c>
      <c r="T2066" s="1" t="s">
        <v>8819</v>
      </c>
    </row>
    <row r="2067" spans="1:20" x14ac:dyDescent="0.25">
      <c r="A2067" t="s">
        <v>8816</v>
      </c>
      <c r="C2067" t="s">
        <v>5116</v>
      </c>
      <c r="D2067" s="10">
        <v>54828</v>
      </c>
      <c r="F2067" s="10">
        <v>2023</v>
      </c>
      <c r="I2067" t="s">
        <v>4924</v>
      </c>
      <c r="J2067">
        <v>65</v>
      </c>
      <c r="M2067" t="s">
        <v>24</v>
      </c>
      <c r="N2067">
        <v>65</v>
      </c>
      <c r="T2067" s="1" t="s">
        <v>8817</v>
      </c>
    </row>
    <row r="2068" spans="1:20" x14ac:dyDescent="0.25">
      <c r="A2068" t="s">
        <v>8816</v>
      </c>
      <c r="C2068" t="s">
        <v>5374</v>
      </c>
      <c r="D2068" s="10">
        <v>53661</v>
      </c>
      <c r="F2068" s="10">
        <v>2023</v>
      </c>
      <c r="I2068" t="s">
        <v>4928</v>
      </c>
      <c r="J2068">
        <v>13.3</v>
      </c>
      <c r="M2068" t="s">
        <v>24</v>
      </c>
      <c r="N2068">
        <v>13.3</v>
      </c>
      <c r="T2068" s="1" t="s">
        <v>8817</v>
      </c>
    </row>
    <row r="2069" spans="1:20" x14ac:dyDescent="0.25">
      <c r="A2069" t="s">
        <v>8816</v>
      </c>
      <c r="C2069" t="s">
        <v>5740</v>
      </c>
      <c r="D2069" s="10">
        <v>53402</v>
      </c>
      <c r="F2069" s="10">
        <v>2022</v>
      </c>
      <c r="I2069" t="s">
        <v>4924</v>
      </c>
      <c r="J2069">
        <v>48</v>
      </c>
      <c r="M2069" t="s">
        <v>24</v>
      </c>
      <c r="N2069">
        <v>1.8</v>
      </c>
      <c r="T2069" s="1" t="s">
        <v>8819</v>
      </c>
    </row>
    <row r="2070" spans="1:20" x14ac:dyDescent="0.25">
      <c r="A2070" t="s">
        <v>8816</v>
      </c>
      <c r="C2070" t="s">
        <v>5074</v>
      </c>
      <c r="D2070" s="10">
        <v>53402</v>
      </c>
      <c r="F2070" s="10">
        <v>2023</v>
      </c>
      <c r="I2070" t="s">
        <v>4924</v>
      </c>
      <c r="J2070">
        <v>48.5</v>
      </c>
      <c r="M2070" t="s">
        <v>24</v>
      </c>
      <c r="N2070">
        <v>1.8</v>
      </c>
      <c r="T2070" s="1" t="s">
        <v>8817</v>
      </c>
    </row>
    <row r="2071" spans="1:20" x14ac:dyDescent="0.25">
      <c r="A2071" t="s">
        <v>8816</v>
      </c>
      <c r="C2071" t="s">
        <v>5973</v>
      </c>
      <c r="D2071" s="10">
        <v>53274</v>
      </c>
      <c r="F2071" s="10">
        <v>2022</v>
      </c>
      <c r="I2071" t="s">
        <v>84</v>
      </c>
      <c r="J2071">
        <v>43</v>
      </c>
      <c r="M2071" t="s">
        <v>24</v>
      </c>
      <c r="N2071">
        <v>39.6</v>
      </c>
      <c r="T2071" s="1" t="s">
        <v>8819</v>
      </c>
    </row>
    <row r="2072" spans="1:20" x14ac:dyDescent="0.25">
      <c r="A2072" t="s">
        <v>8816</v>
      </c>
      <c r="C2072" t="s">
        <v>5413</v>
      </c>
      <c r="D2072" s="10">
        <v>53488</v>
      </c>
      <c r="F2072" s="10">
        <v>2023</v>
      </c>
      <c r="I2072" t="s">
        <v>84</v>
      </c>
      <c r="J2072">
        <v>25</v>
      </c>
      <c r="M2072" t="s">
        <v>24</v>
      </c>
      <c r="N2072">
        <v>25</v>
      </c>
      <c r="T2072" s="1" t="s">
        <v>8817</v>
      </c>
    </row>
    <row r="2073" spans="1:20" x14ac:dyDescent="0.25">
      <c r="A2073" t="s">
        <v>8816</v>
      </c>
      <c r="C2073" t="s">
        <v>6068</v>
      </c>
      <c r="F2073" s="10">
        <v>2021</v>
      </c>
      <c r="I2073" t="s">
        <v>6036</v>
      </c>
      <c r="J2073">
        <v>15</v>
      </c>
      <c r="N2073">
        <v>15</v>
      </c>
      <c r="T2073" s="1" t="s">
        <v>8818</v>
      </c>
    </row>
    <row r="2074" spans="1:20" x14ac:dyDescent="0.25">
      <c r="A2074" t="s">
        <v>8816</v>
      </c>
      <c r="C2074" t="s">
        <v>5436</v>
      </c>
      <c r="D2074" s="10">
        <v>53169</v>
      </c>
      <c r="F2074" s="10">
        <v>2023</v>
      </c>
      <c r="I2074" t="s">
        <v>4856</v>
      </c>
      <c r="J2074">
        <v>8</v>
      </c>
      <c r="M2074" t="s">
        <v>25</v>
      </c>
      <c r="N2074">
        <v>8</v>
      </c>
      <c r="T2074" s="1" t="s">
        <v>8817</v>
      </c>
    </row>
    <row r="2075" spans="1:20" x14ac:dyDescent="0.25">
      <c r="A2075" t="s">
        <v>8816</v>
      </c>
      <c r="C2075" t="s">
        <v>4866</v>
      </c>
      <c r="D2075" s="10">
        <v>50848</v>
      </c>
      <c r="F2075" s="10">
        <v>2023</v>
      </c>
      <c r="I2075" t="s">
        <v>4856</v>
      </c>
      <c r="J2075" s="6">
        <v>10</v>
      </c>
      <c r="M2075" t="s">
        <v>25</v>
      </c>
      <c r="N2075">
        <v>8</v>
      </c>
      <c r="T2075" s="1" t="s">
        <v>8817</v>
      </c>
    </row>
    <row r="2076" spans="1:20" x14ac:dyDescent="0.25">
      <c r="A2076" t="s">
        <v>8816</v>
      </c>
      <c r="C2076" t="s">
        <v>5570</v>
      </c>
      <c r="D2076" s="10">
        <v>52642</v>
      </c>
      <c r="F2076" s="10">
        <v>2022</v>
      </c>
      <c r="I2076" t="s">
        <v>5537</v>
      </c>
      <c r="J2076">
        <v>25</v>
      </c>
      <c r="M2076" t="s">
        <v>24</v>
      </c>
      <c r="N2076">
        <v>25</v>
      </c>
      <c r="T2076" s="1" t="s">
        <v>8819</v>
      </c>
    </row>
    <row r="2077" spans="1:20" x14ac:dyDescent="0.25">
      <c r="A2077" t="s">
        <v>8816</v>
      </c>
      <c r="C2077" t="s">
        <v>5570</v>
      </c>
      <c r="F2077" s="10">
        <v>2021</v>
      </c>
      <c r="I2077" t="s">
        <v>6036</v>
      </c>
      <c r="J2077">
        <v>50</v>
      </c>
      <c r="N2077">
        <v>50</v>
      </c>
      <c r="T2077" s="1" t="s">
        <v>8818</v>
      </c>
    </row>
    <row r="2078" spans="1:20" x14ac:dyDescent="0.25">
      <c r="A2078" t="s">
        <v>8816</v>
      </c>
      <c r="C2078" t="s">
        <v>5003</v>
      </c>
      <c r="D2078" s="10">
        <v>52765</v>
      </c>
      <c r="F2078" s="10">
        <v>2023</v>
      </c>
      <c r="I2078" t="s">
        <v>141</v>
      </c>
      <c r="J2078">
        <v>46.4</v>
      </c>
      <c r="M2078" t="s">
        <v>72</v>
      </c>
      <c r="N2078">
        <v>46.4</v>
      </c>
      <c r="T2078" s="1" t="s">
        <v>8817</v>
      </c>
    </row>
    <row r="2079" spans="1:20" x14ac:dyDescent="0.25">
      <c r="A2079" t="s">
        <v>8816</v>
      </c>
      <c r="C2079" t="s">
        <v>5031</v>
      </c>
      <c r="D2079" s="10">
        <v>53871</v>
      </c>
      <c r="F2079" s="10">
        <v>2023</v>
      </c>
      <c r="I2079" t="s">
        <v>141</v>
      </c>
      <c r="J2079">
        <v>34.799999999999997</v>
      </c>
      <c r="M2079" t="s">
        <v>72</v>
      </c>
      <c r="N2079">
        <v>34.799999999999997</v>
      </c>
      <c r="T2079" s="1" t="s">
        <v>8817</v>
      </c>
    </row>
    <row r="2080" spans="1:20" x14ac:dyDescent="0.25">
      <c r="A2080" t="s">
        <v>8816</v>
      </c>
      <c r="C2080" t="s">
        <v>5137</v>
      </c>
      <c r="D2080" s="10">
        <v>51132</v>
      </c>
      <c r="F2080" s="10">
        <v>2022</v>
      </c>
      <c r="I2080" t="s">
        <v>5170</v>
      </c>
      <c r="J2080">
        <v>55</v>
      </c>
      <c r="M2080" t="s">
        <v>24</v>
      </c>
      <c r="N2080">
        <v>55</v>
      </c>
      <c r="T2080" s="1" t="s">
        <v>8819</v>
      </c>
    </row>
    <row r="2081" spans="1:20" x14ac:dyDescent="0.25">
      <c r="A2081" t="s">
        <v>8816</v>
      </c>
      <c r="C2081" t="s">
        <v>5137</v>
      </c>
      <c r="D2081" s="10">
        <v>51132</v>
      </c>
      <c r="F2081" s="10">
        <v>2023</v>
      </c>
      <c r="I2081" t="s">
        <v>5119</v>
      </c>
      <c r="J2081">
        <v>25</v>
      </c>
      <c r="M2081" t="s">
        <v>24</v>
      </c>
      <c r="N2081">
        <v>25</v>
      </c>
      <c r="T2081" s="1" t="s">
        <v>8817</v>
      </c>
    </row>
    <row r="2082" spans="1:20" x14ac:dyDescent="0.25">
      <c r="A2082" t="s">
        <v>8816</v>
      </c>
      <c r="C2082" t="s">
        <v>6137</v>
      </c>
      <c r="F2082" s="10">
        <v>2021</v>
      </c>
      <c r="I2082" t="s">
        <v>5170</v>
      </c>
      <c r="J2082">
        <v>1.6</v>
      </c>
      <c r="N2082">
        <v>1.6</v>
      </c>
      <c r="T2082" s="1" t="s">
        <v>8818</v>
      </c>
    </row>
    <row r="2083" spans="1:20" x14ac:dyDescent="0.25">
      <c r="A2083" t="s">
        <v>8816</v>
      </c>
      <c r="C2083" t="s">
        <v>6233</v>
      </c>
      <c r="F2083" s="10">
        <v>2021</v>
      </c>
      <c r="I2083" t="s">
        <v>6037</v>
      </c>
      <c r="J2083">
        <v>15.2</v>
      </c>
      <c r="N2083">
        <v>15.2</v>
      </c>
      <c r="T2083" s="1" t="s">
        <v>8818</v>
      </c>
    </row>
    <row r="2084" spans="1:20" x14ac:dyDescent="0.25">
      <c r="A2084" t="s">
        <v>8816</v>
      </c>
      <c r="C2084" t="s">
        <v>5667</v>
      </c>
      <c r="D2084" s="10">
        <v>51038</v>
      </c>
      <c r="F2084" s="10">
        <v>2022</v>
      </c>
      <c r="I2084" t="s">
        <v>141</v>
      </c>
      <c r="J2084">
        <v>4.5999999999999996</v>
      </c>
      <c r="M2084" t="s">
        <v>72</v>
      </c>
      <c r="N2084">
        <v>4.5999999999999996</v>
      </c>
      <c r="T2084" s="1" t="s">
        <v>8819</v>
      </c>
    </row>
    <row r="2085" spans="1:20" x14ac:dyDescent="0.25">
      <c r="A2085" t="s">
        <v>8816</v>
      </c>
      <c r="C2085" t="s">
        <v>6094</v>
      </c>
      <c r="F2085" s="10">
        <v>2021</v>
      </c>
      <c r="I2085" t="s">
        <v>141</v>
      </c>
      <c r="J2085">
        <v>9.4</v>
      </c>
      <c r="N2085">
        <v>9.4</v>
      </c>
      <c r="T2085" s="1" t="s">
        <v>8818</v>
      </c>
    </row>
    <row r="2086" spans="1:20" x14ac:dyDescent="0.25">
      <c r="A2086" t="s">
        <v>8816</v>
      </c>
      <c r="C2086" t="s">
        <v>5049</v>
      </c>
      <c r="D2086" s="10">
        <v>54389</v>
      </c>
      <c r="F2086" s="10">
        <v>2023</v>
      </c>
      <c r="I2086" t="s">
        <v>141</v>
      </c>
      <c r="J2086">
        <v>45</v>
      </c>
      <c r="M2086" t="s">
        <v>24</v>
      </c>
      <c r="N2086">
        <v>27.9</v>
      </c>
      <c r="T2086" s="1" t="s">
        <v>8817</v>
      </c>
    </row>
    <row r="2087" spans="1:20" x14ac:dyDescent="0.25">
      <c r="A2087" t="s">
        <v>8816</v>
      </c>
      <c r="C2087" t="s">
        <v>5029</v>
      </c>
      <c r="D2087" s="10">
        <v>53864</v>
      </c>
      <c r="F2087" s="10">
        <v>2023</v>
      </c>
      <c r="I2087" t="s">
        <v>141</v>
      </c>
      <c r="J2087">
        <v>30</v>
      </c>
      <c r="M2087" t="s">
        <v>24</v>
      </c>
      <c r="N2087">
        <v>30</v>
      </c>
      <c r="T2087" s="1" t="s">
        <v>8817</v>
      </c>
    </row>
    <row r="2088" spans="1:20" x14ac:dyDescent="0.25">
      <c r="A2088" t="s">
        <v>8816</v>
      </c>
      <c r="C2088" t="s">
        <v>5539</v>
      </c>
      <c r="D2088" s="10">
        <v>49600</v>
      </c>
      <c r="F2088" s="10">
        <v>2022</v>
      </c>
      <c r="I2088" t="s">
        <v>5537</v>
      </c>
      <c r="J2088">
        <v>5</v>
      </c>
      <c r="M2088" t="s">
        <v>72</v>
      </c>
      <c r="N2088">
        <v>5</v>
      </c>
      <c r="T2088" s="1" t="s">
        <v>8819</v>
      </c>
    </row>
    <row r="2089" spans="1:20" x14ac:dyDescent="0.25">
      <c r="A2089" t="s">
        <v>8816</v>
      </c>
      <c r="C2089" t="s">
        <v>4919</v>
      </c>
      <c r="D2089" s="10">
        <v>54536</v>
      </c>
      <c r="F2089" s="10">
        <v>2023</v>
      </c>
      <c r="I2089" t="s">
        <v>4856</v>
      </c>
      <c r="J2089">
        <v>14.5</v>
      </c>
      <c r="M2089" t="s">
        <v>72</v>
      </c>
      <c r="N2089">
        <v>14.5</v>
      </c>
      <c r="T2089" s="1" t="s">
        <v>8817</v>
      </c>
    </row>
    <row r="2090" spans="1:20" x14ac:dyDescent="0.25">
      <c r="A2090" t="s">
        <v>8816</v>
      </c>
      <c r="C2090" t="s">
        <v>5592</v>
      </c>
      <c r="D2090" s="10">
        <v>53923</v>
      </c>
      <c r="F2090" s="10">
        <v>2022</v>
      </c>
      <c r="I2090" t="s">
        <v>5537</v>
      </c>
      <c r="J2090">
        <v>14.4</v>
      </c>
      <c r="M2090" t="s">
        <v>24</v>
      </c>
      <c r="N2090">
        <v>14.4</v>
      </c>
      <c r="T2090" s="1" t="s">
        <v>8819</v>
      </c>
    </row>
    <row r="2091" spans="1:20" x14ac:dyDescent="0.25">
      <c r="A2091" t="s">
        <v>8816</v>
      </c>
      <c r="C2091" t="s">
        <v>5665</v>
      </c>
      <c r="D2091" s="10">
        <v>50958</v>
      </c>
      <c r="F2091" s="10">
        <v>2022</v>
      </c>
      <c r="I2091" t="s">
        <v>5610</v>
      </c>
      <c r="J2091">
        <v>40</v>
      </c>
      <c r="M2091" t="s">
        <v>24</v>
      </c>
      <c r="N2091">
        <v>40</v>
      </c>
      <c r="T2091" s="1" t="s">
        <v>8819</v>
      </c>
    </row>
    <row r="2092" spans="1:20" x14ac:dyDescent="0.25">
      <c r="A2092" t="s">
        <v>8816</v>
      </c>
      <c r="C2092" t="s">
        <v>5045</v>
      </c>
      <c r="D2092" s="10">
        <v>54248</v>
      </c>
      <c r="F2092" s="10">
        <v>2023</v>
      </c>
      <c r="I2092" t="s">
        <v>4934</v>
      </c>
      <c r="J2092">
        <v>100</v>
      </c>
      <c r="M2092" t="s">
        <v>24</v>
      </c>
      <c r="N2092">
        <v>100</v>
      </c>
      <c r="T2092" s="1" t="s">
        <v>8817</v>
      </c>
    </row>
    <row r="2093" spans="1:20" x14ac:dyDescent="0.25">
      <c r="A2093" t="s">
        <v>8816</v>
      </c>
      <c r="C2093" t="s">
        <v>6101</v>
      </c>
      <c r="F2093" s="10">
        <v>2021</v>
      </c>
      <c r="I2093" t="s">
        <v>141</v>
      </c>
      <c r="J2093">
        <v>25.4</v>
      </c>
      <c r="N2093">
        <v>25.4</v>
      </c>
      <c r="T2093" s="1" t="s">
        <v>8818</v>
      </c>
    </row>
    <row r="2094" spans="1:20" x14ac:dyDescent="0.25">
      <c r="A2094" t="s">
        <v>8816</v>
      </c>
      <c r="C2094" t="s">
        <v>4876</v>
      </c>
      <c r="D2094" s="10">
        <v>52282</v>
      </c>
      <c r="F2094" s="10">
        <v>2023</v>
      </c>
      <c r="I2094" t="s">
        <v>4856</v>
      </c>
      <c r="J2094" s="6">
        <v>2</v>
      </c>
      <c r="M2094" t="s">
        <v>24</v>
      </c>
      <c r="N2094">
        <v>1.4</v>
      </c>
      <c r="T2094" s="1" t="s">
        <v>8817</v>
      </c>
    </row>
    <row r="2095" spans="1:20" x14ac:dyDescent="0.25">
      <c r="A2095" t="s">
        <v>8816</v>
      </c>
      <c r="C2095" t="s">
        <v>5135</v>
      </c>
      <c r="D2095" s="10">
        <v>50658</v>
      </c>
      <c r="F2095" s="10">
        <v>2023</v>
      </c>
      <c r="I2095" t="s">
        <v>5119</v>
      </c>
      <c r="J2095">
        <v>40</v>
      </c>
      <c r="M2095" t="s">
        <v>24</v>
      </c>
      <c r="N2095">
        <v>40</v>
      </c>
      <c r="T2095" s="1" t="s">
        <v>8817</v>
      </c>
    </row>
    <row r="2096" spans="1:20" x14ac:dyDescent="0.25">
      <c r="A2096" t="s">
        <v>8816</v>
      </c>
      <c r="C2096" t="s">
        <v>5129</v>
      </c>
      <c r="D2096" s="10">
        <v>50345</v>
      </c>
      <c r="F2096" s="10">
        <v>2022</v>
      </c>
      <c r="I2096" t="s">
        <v>5170</v>
      </c>
      <c r="J2096">
        <v>6.6</v>
      </c>
      <c r="M2096" t="s">
        <v>24</v>
      </c>
      <c r="N2096">
        <v>2</v>
      </c>
      <c r="T2096" s="1" t="s">
        <v>8819</v>
      </c>
    </row>
    <row r="2097" spans="1:20" x14ac:dyDescent="0.25">
      <c r="A2097" t="s">
        <v>8816</v>
      </c>
      <c r="C2097" t="s">
        <v>5129</v>
      </c>
      <c r="D2097" s="10">
        <v>50345</v>
      </c>
      <c r="F2097" s="10">
        <v>2023</v>
      </c>
      <c r="I2097" t="s">
        <v>5119</v>
      </c>
      <c r="J2097">
        <v>9.5</v>
      </c>
      <c r="M2097" t="s">
        <v>24</v>
      </c>
      <c r="N2097">
        <v>2.8</v>
      </c>
      <c r="T2097" s="1" t="s">
        <v>8817</v>
      </c>
    </row>
    <row r="2098" spans="1:20" x14ac:dyDescent="0.25">
      <c r="A2098" t="s">
        <v>8816</v>
      </c>
      <c r="C2098" t="s">
        <v>5129</v>
      </c>
      <c r="F2098" s="10">
        <v>2021</v>
      </c>
      <c r="I2098" t="s">
        <v>5170</v>
      </c>
      <c r="J2098">
        <v>2.5</v>
      </c>
      <c r="N2098">
        <v>2.5</v>
      </c>
      <c r="T2098" s="1" t="s">
        <v>8818</v>
      </c>
    </row>
    <row r="2099" spans="1:20" x14ac:dyDescent="0.25">
      <c r="A2099" t="s">
        <v>8816</v>
      </c>
      <c r="C2099" t="s">
        <v>5967</v>
      </c>
      <c r="D2099" s="10">
        <v>52508</v>
      </c>
      <c r="F2099" s="10">
        <v>2022</v>
      </c>
      <c r="I2099" t="s">
        <v>84</v>
      </c>
      <c r="J2099">
        <v>167.6</v>
      </c>
      <c r="M2099" t="s">
        <v>25</v>
      </c>
      <c r="N2099">
        <v>41.1</v>
      </c>
      <c r="T2099" s="1" t="s">
        <v>8819</v>
      </c>
    </row>
    <row r="2100" spans="1:20" x14ac:dyDescent="0.25">
      <c r="A2100" t="s">
        <v>8816</v>
      </c>
      <c r="C2100" t="s">
        <v>5390</v>
      </c>
      <c r="D2100" s="10">
        <v>54737</v>
      </c>
      <c r="F2100" s="10">
        <v>2023</v>
      </c>
      <c r="I2100" t="s">
        <v>4928</v>
      </c>
      <c r="J2100">
        <v>57.6</v>
      </c>
      <c r="M2100" t="s">
        <v>24</v>
      </c>
      <c r="N2100">
        <v>43.2</v>
      </c>
      <c r="T2100" s="1" t="s">
        <v>8817</v>
      </c>
    </row>
    <row r="2101" spans="1:20" x14ac:dyDescent="0.25">
      <c r="A2101" t="s">
        <v>8816</v>
      </c>
      <c r="C2101" t="s">
        <v>4956</v>
      </c>
      <c r="D2101" s="10">
        <v>54165</v>
      </c>
      <c r="F2101" s="10">
        <v>2023</v>
      </c>
      <c r="I2101" t="s">
        <v>4928</v>
      </c>
      <c r="J2101">
        <v>35</v>
      </c>
      <c r="M2101" t="s">
        <v>24</v>
      </c>
      <c r="N2101">
        <v>2</v>
      </c>
      <c r="T2101" s="1" t="s">
        <v>8817</v>
      </c>
    </row>
    <row r="2102" spans="1:20" x14ac:dyDescent="0.25">
      <c r="A2102" t="s">
        <v>8816</v>
      </c>
      <c r="C2102" t="s">
        <v>6192</v>
      </c>
      <c r="F2102" s="10">
        <v>2021</v>
      </c>
      <c r="I2102" t="s">
        <v>5170</v>
      </c>
      <c r="J2102">
        <v>25</v>
      </c>
      <c r="N2102">
        <v>25</v>
      </c>
      <c r="T2102" s="1" t="s">
        <v>8818</v>
      </c>
    </row>
    <row r="2103" spans="1:20" x14ac:dyDescent="0.25">
      <c r="A2103" t="s">
        <v>8816</v>
      </c>
      <c r="C2103" t="s">
        <v>5813</v>
      </c>
      <c r="D2103" s="10">
        <v>52943</v>
      </c>
      <c r="F2103" s="10">
        <v>2022</v>
      </c>
      <c r="I2103" t="s">
        <v>5170</v>
      </c>
      <c r="J2103">
        <v>25</v>
      </c>
      <c r="M2103" t="s">
        <v>72</v>
      </c>
      <c r="N2103">
        <v>25</v>
      </c>
      <c r="T2103" s="1" t="s">
        <v>8819</v>
      </c>
    </row>
    <row r="2104" spans="1:20" x14ac:dyDescent="0.25">
      <c r="A2104" t="s">
        <v>8816</v>
      </c>
      <c r="C2104" t="s">
        <v>6179</v>
      </c>
      <c r="F2104" s="10">
        <v>2021</v>
      </c>
      <c r="I2104" t="s">
        <v>5170</v>
      </c>
      <c r="J2104">
        <v>22.1</v>
      </c>
      <c r="N2104">
        <v>22.1</v>
      </c>
      <c r="T2104" s="1" t="s">
        <v>8818</v>
      </c>
    </row>
    <row r="2105" spans="1:20" x14ac:dyDescent="0.25">
      <c r="A2105" t="s">
        <v>8816</v>
      </c>
      <c r="C2105" t="s">
        <v>6155</v>
      </c>
      <c r="F2105" s="10">
        <v>2021</v>
      </c>
      <c r="I2105" t="s">
        <v>5170</v>
      </c>
      <c r="J2105">
        <v>40</v>
      </c>
      <c r="N2105">
        <v>40</v>
      </c>
      <c r="T2105" s="1" t="s">
        <v>8818</v>
      </c>
    </row>
    <row r="2106" spans="1:20" x14ac:dyDescent="0.25">
      <c r="A2106" t="s">
        <v>8816</v>
      </c>
      <c r="C2106" t="s">
        <v>5782</v>
      </c>
      <c r="D2106" s="10">
        <v>51976</v>
      </c>
      <c r="F2106" s="10">
        <v>2022</v>
      </c>
      <c r="I2106" t="s">
        <v>5170</v>
      </c>
      <c r="J2106">
        <v>119</v>
      </c>
      <c r="M2106" t="s">
        <v>24</v>
      </c>
      <c r="N2106">
        <v>47.6</v>
      </c>
      <c r="T2106" s="1" t="s">
        <v>8819</v>
      </c>
    </row>
    <row r="2107" spans="1:20" x14ac:dyDescent="0.25">
      <c r="A2107" t="s">
        <v>8816</v>
      </c>
      <c r="C2107" t="s">
        <v>6163</v>
      </c>
      <c r="F2107" s="10">
        <v>2021</v>
      </c>
      <c r="I2107" t="s">
        <v>5170</v>
      </c>
      <c r="J2107">
        <v>44.2</v>
      </c>
      <c r="N2107">
        <v>44.2</v>
      </c>
      <c r="T2107" s="1" t="s">
        <v>8818</v>
      </c>
    </row>
    <row r="2108" spans="1:20" x14ac:dyDescent="0.25">
      <c r="A2108" t="s">
        <v>8816</v>
      </c>
      <c r="C2108" t="s">
        <v>5256</v>
      </c>
      <c r="D2108" s="10">
        <v>54126</v>
      </c>
      <c r="F2108" s="10">
        <v>2023</v>
      </c>
      <c r="I2108" t="s">
        <v>5119</v>
      </c>
      <c r="J2108">
        <v>20.100000000000001</v>
      </c>
      <c r="M2108" t="s">
        <v>24</v>
      </c>
      <c r="N2108">
        <v>20.100000000000001</v>
      </c>
      <c r="T2108" s="1" t="s">
        <v>8817</v>
      </c>
    </row>
    <row r="2109" spans="1:20" x14ac:dyDescent="0.25">
      <c r="A2109" t="s">
        <v>8816</v>
      </c>
      <c r="C2109" t="s">
        <v>6074</v>
      </c>
      <c r="F2109" s="10">
        <v>2021</v>
      </c>
      <c r="I2109" t="s">
        <v>84</v>
      </c>
      <c r="J2109">
        <v>100.7</v>
      </c>
      <c r="N2109">
        <v>100.7</v>
      </c>
      <c r="T2109" s="1" t="s">
        <v>8818</v>
      </c>
    </row>
    <row r="2110" spans="1:20" x14ac:dyDescent="0.25">
      <c r="A2110" t="s">
        <v>8816</v>
      </c>
      <c r="C2110" t="s">
        <v>5053</v>
      </c>
      <c r="D2110" s="10">
        <v>54649</v>
      </c>
      <c r="F2110" s="10">
        <v>2023</v>
      </c>
      <c r="I2110" t="s">
        <v>141</v>
      </c>
      <c r="J2110">
        <v>150</v>
      </c>
      <c r="M2110" t="s">
        <v>24</v>
      </c>
      <c r="N2110">
        <v>45</v>
      </c>
      <c r="T2110" s="1" t="s">
        <v>8817</v>
      </c>
    </row>
    <row r="2111" spans="1:20" x14ac:dyDescent="0.25">
      <c r="A2111" t="s">
        <v>8816</v>
      </c>
      <c r="C2111" t="s">
        <v>5725</v>
      </c>
      <c r="D2111" s="10">
        <v>54138</v>
      </c>
      <c r="F2111" s="10">
        <v>2022</v>
      </c>
      <c r="I2111" t="s">
        <v>141</v>
      </c>
      <c r="J2111">
        <v>300</v>
      </c>
      <c r="M2111" t="s">
        <v>24</v>
      </c>
      <c r="N2111">
        <v>150</v>
      </c>
      <c r="T2111" s="1" t="s">
        <v>8819</v>
      </c>
    </row>
    <row r="2112" spans="1:20" x14ac:dyDescent="0.25">
      <c r="A2112" t="s">
        <v>8816</v>
      </c>
      <c r="C2112" t="s">
        <v>6145</v>
      </c>
      <c r="F2112" s="10">
        <v>2021</v>
      </c>
      <c r="I2112" t="s">
        <v>5170</v>
      </c>
      <c r="J2112">
        <v>8.6</v>
      </c>
      <c r="N2112">
        <v>8.6</v>
      </c>
      <c r="T2112" s="1" t="s">
        <v>8818</v>
      </c>
    </row>
    <row r="2113" spans="1:20" x14ac:dyDescent="0.25">
      <c r="A2113" t="s">
        <v>8816</v>
      </c>
      <c r="C2113" t="s">
        <v>5449</v>
      </c>
      <c r="D2113" s="10">
        <v>54239</v>
      </c>
      <c r="F2113" s="10">
        <v>2023</v>
      </c>
      <c r="I2113" t="s">
        <v>4924</v>
      </c>
      <c r="J2113">
        <v>75</v>
      </c>
      <c r="M2113" t="s">
        <v>72</v>
      </c>
      <c r="N2113">
        <v>75</v>
      </c>
      <c r="T2113" s="1" t="s">
        <v>8817</v>
      </c>
    </row>
    <row r="2114" spans="1:20" x14ac:dyDescent="0.25">
      <c r="A2114" t="s">
        <v>8816</v>
      </c>
      <c r="C2114" t="s">
        <v>5123</v>
      </c>
      <c r="D2114" s="10">
        <v>49974</v>
      </c>
      <c r="F2114" s="10">
        <v>2023</v>
      </c>
      <c r="I2114" t="s">
        <v>5119</v>
      </c>
      <c r="J2114">
        <v>28.8</v>
      </c>
      <c r="M2114" t="s">
        <v>24</v>
      </c>
      <c r="N2114">
        <v>28.8</v>
      </c>
      <c r="T2114" s="1" t="s">
        <v>8817</v>
      </c>
    </row>
    <row r="2115" spans="1:20" x14ac:dyDescent="0.25">
      <c r="A2115" t="s">
        <v>8816</v>
      </c>
      <c r="C2115" t="s">
        <v>6049</v>
      </c>
      <c r="F2115" s="10">
        <v>2021</v>
      </c>
      <c r="I2115" t="s">
        <v>6036</v>
      </c>
      <c r="J2115">
        <v>50</v>
      </c>
      <c r="N2115">
        <v>50</v>
      </c>
      <c r="T2115" s="1" t="s">
        <v>8818</v>
      </c>
    </row>
    <row r="2116" spans="1:20" x14ac:dyDescent="0.25">
      <c r="A2116" t="s">
        <v>8816</v>
      </c>
      <c r="C2116" t="s">
        <v>4896</v>
      </c>
      <c r="D2116" s="10">
        <v>53100</v>
      </c>
      <c r="F2116" s="10">
        <v>2023</v>
      </c>
      <c r="I2116" t="s">
        <v>4856</v>
      </c>
      <c r="J2116">
        <v>10.6</v>
      </c>
      <c r="M2116" t="s">
        <v>24</v>
      </c>
      <c r="N2116">
        <v>10.6</v>
      </c>
      <c r="T2116" s="1" t="s">
        <v>8817</v>
      </c>
    </row>
    <row r="2117" spans="1:20" x14ac:dyDescent="0.25">
      <c r="A2117" t="s">
        <v>8816</v>
      </c>
      <c r="C2117" t="s">
        <v>5683</v>
      </c>
      <c r="D2117" s="10">
        <v>52772</v>
      </c>
      <c r="F2117" s="10">
        <v>2022</v>
      </c>
      <c r="I2117" t="s">
        <v>141</v>
      </c>
      <c r="J2117">
        <v>140.5</v>
      </c>
      <c r="M2117" t="s">
        <v>72</v>
      </c>
      <c r="N2117">
        <v>140.5</v>
      </c>
      <c r="T2117" s="1" t="s">
        <v>8819</v>
      </c>
    </row>
    <row r="2118" spans="1:20" x14ac:dyDescent="0.25">
      <c r="A2118" t="s">
        <v>8816</v>
      </c>
      <c r="C2118" t="s">
        <v>5685</v>
      </c>
      <c r="D2118" s="10">
        <v>52773</v>
      </c>
      <c r="F2118" s="10">
        <v>2022</v>
      </c>
      <c r="I2118" t="s">
        <v>141</v>
      </c>
      <c r="J2118">
        <v>140.5</v>
      </c>
      <c r="M2118" t="s">
        <v>72</v>
      </c>
      <c r="N2118">
        <v>140.5</v>
      </c>
      <c r="T2118" s="1" t="s">
        <v>8819</v>
      </c>
    </row>
    <row r="2119" spans="1:20" x14ac:dyDescent="0.25">
      <c r="A2119" t="s">
        <v>8816</v>
      </c>
      <c r="C2119" t="s">
        <v>5017</v>
      </c>
      <c r="D2119" s="10">
        <v>53244</v>
      </c>
      <c r="F2119" s="10">
        <v>2023</v>
      </c>
      <c r="I2119" t="s">
        <v>141</v>
      </c>
      <c r="J2119">
        <v>17.399999999999999</v>
      </c>
      <c r="M2119" t="s">
        <v>72</v>
      </c>
      <c r="N2119">
        <v>17.399999999999999</v>
      </c>
      <c r="T2119" s="1" t="s">
        <v>8817</v>
      </c>
    </row>
    <row r="2120" spans="1:20" x14ac:dyDescent="0.25">
      <c r="A2120" t="s">
        <v>8816</v>
      </c>
      <c r="C2120" t="s">
        <v>4869</v>
      </c>
      <c r="D2120" s="10">
        <v>50996</v>
      </c>
      <c r="F2120" s="10">
        <v>2023</v>
      </c>
      <c r="I2120" t="s">
        <v>4856</v>
      </c>
      <c r="J2120" s="6">
        <v>180.5</v>
      </c>
      <c r="M2120" t="s">
        <v>72</v>
      </c>
      <c r="N2120">
        <v>180.5</v>
      </c>
      <c r="T2120" s="1" t="s">
        <v>8817</v>
      </c>
    </row>
    <row r="2121" spans="1:20" x14ac:dyDescent="0.25">
      <c r="A2121" t="s">
        <v>8816</v>
      </c>
      <c r="C2121" t="s">
        <v>5807</v>
      </c>
      <c r="D2121" s="10">
        <v>52808</v>
      </c>
      <c r="F2121" s="10">
        <v>2022</v>
      </c>
      <c r="I2121" t="s">
        <v>5170</v>
      </c>
      <c r="J2121">
        <v>46.8</v>
      </c>
      <c r="M2121" t="s">
        <v>24</v>
      </c>
      <c r="N2121">
        <v>9.4</v>
      </c>
      <c r="T2121" s="1" t="s">
        <v>8819</v>
      </c>
    </row>
    <row r="2122" spans="1:20" x14ac:dyDescent="0.25">
      <c r="A2122" t="s">
        <v>8816</v>
      </c>
      <c r="C2122" t="s">
        <v>6065</v>
      </c>
      <c r="F2122" s="10">
        <v>2021</v>
      </c>
      <c r="I2122" t="s">
        <v>5602</v>
      </c>
      <c r="J2122">
        <v>8.8000000000000007</v>
      </c>
      <c r="N2122">
        <v>8.8000000000000007</v>
      </c>
      <c r="T2122" s="1" t="s">
        <v>8818</v>
      </c>
    </row>
    <row r="2123" spans="1:20" x14ac:dyDescent="0.25">
      <c r="A2123" t="s">
        <v>8816</v>
      </c>
      <c r="C2123" t="s">
        <v>5455</v>
      </c>
      <c r="D2123" s="10">
        <v>54950</v>
      </c>
      <c r="F2123" s="10">
        <v>2023</v>
      </c>
      <c r="I2123" t="s">
        <v>5456</v>
      </c>
      <c r="J2123">
        <v>4.5</v>
      </c>
      <c r="M2123" t="s">
        <v>24</v>
      </c>
      <c r="N2123">
        <v>4.5</v>
      </c>
      <c r="T2123" s="1" t="s">
        <v>8817</v>
      </c>
    </row>
    <row r="2124" spans="1:20" x14ac:dyDescent="0.25">
      <c r="A2124" t="s">
        <v>8816</v>
      </c>
      <c r="C2124" t="s">
        <v>5729</v>
      </c>
      <c r="D2124" s="10">
        <v>51120</v>
      </c>
      <c r="F2124" s="10">
        <v>2022</v>
      </c>
      <c r="I2124" t="s">
        <v>5597</v>
      </c>
      <c r="J2124">
        <v>7</v>
      </c>
      <c r="M2124" t="s">
        <v>24</v>
      </c>
      <c r="N2124">
        <v>4.2</v>
      </c>
      <c r="T2124" s="1" t="s">
        <v>8819</v>
      </c>
    </row>
    <row r="2125" spans="1:20" x14ac:dyDescent="0.25">
      <c r="A2125" t="s">
        <v>8816</v>
      </c>
      <c r="C2125" t="s">
        <v>5729</v>
      </c>
      <c r="F2125" s="10">
        <v>2021</v>
      </c>
      <c r="I2125" t="s">
        <v>5597</v>
      </c>
      <c r="J2125">
        <v>67</v>
      </c>
      <c r="N2125">
        <v>40.200000000000003</v>
      </c>
      <c r="T2125" s="1" t="s">
        <v>8818</v>
      </c>
    </row>
    <row r="2126" spans="1:20" x14ac:dyDescent="0.25">
      <c r="A2126" t="s">
        <v>8816</v>
      </c>
      <c r="C2126" t="s">
        <v>5064</v>
      </c>
      <c r="D2126" s="10">
        <v>52097</v>
      </c>
      <c r="F2126" s="10">
        <v>2023</v>
      </c>
      <c r="I2126" t="s">
        <v>4856</v>
      </c>
      <c r="J2126">
        <v>10</v>
      </c>
      <c r="M2126" t="s">
        <v>24</v>
      </c>
      <c r="N2126">
        <v>10</v>
      </c>
      <c r="T2126" s="1" t="s">
        <v>8817</v>
      </c>
    </row>
    <row r="2127" spans="1:20" x14ac:dyDescent="0.25">
      <c r="A2127" t="s">
        <v>8816</v>
      </c>
      <c r="C2127" t="s">
        <v>5064</v>
      </c>
      <c r="F2127" s="10">
        <v>2021</v>
      </c>
      <c r="I2127" t="s">
        <v>6036</v>
      </c>
      <c r="J2127">
        <v>57.5</v>
      </c>
      <c r="N2127">
        <v>57.5</v>
      </c>
      <c r="T2127" s="1" t="s">
        <v>8818</v>
      </c>
    </row>
    <row r="2128" spans="1:20" x14ac:dyDescent="0.25">
      <c r="A2128" t="s">
        <v>8816</v>
      </c>
      <c r="C2128" t="s">
        <v>5574</v>
      </c>
      <c r="D2128" s="10">
        <v>52862</v>
      </c>
      <c r="F2128" s="10">
        <v>2022</v>
      </c>
      <c r="I2128" t="s">
        <v>5537</v>
      </c>
      <c r="J2128">
        <v>12</v>
      </c>
      <c r="M2128" t="s">
        <v>24</v>
      </c>
      <c r="N2128">
        <v>12</v>
      </c>
      <c r="T2128" s="1" t="s">
        <v>8819</v>
      </c>
    </row>
    <row r="2129" spans="1:20" x14ac:dyDescent="0.25">
      <c r="A2129" t="s">
        <v>8816</v>
      </c>
      <c r="C2129" t="s">
        <v>4999</v>
      </c>
      <c r="D2129" s="10">
        <v>52361</v>
      </c>
      <c r="F2129" s="10">
        <v>2023</v>
      </c>
      <c r="I2129" t="s">
        <v>141</v>
      </c>
      <c r="J2129">
        <v>29</v>
      </c>
      <c r="M2129" t="s">
        <v>24</v>
      </c>
      <c r="N2129">
        <v>29</v>
      </c>
      <c r="T2129" s="1" t="s">
        <v>8817</v>
      </c>
    </row>
    <row r="2130" spans="1:20" x14ac:dyDescent="0.25">
      <c r="A2130" t="s">
        <v>8816</v>
      </c>
      <c r="C2130" t="s">
        <v>4940</v>
      </c>
      <c r="D2130" s="10">
        <v>53914</v>
      </c>
      <c r="F2130" s="10">
        <v>2023</v>
      </c>
      <c r="I2130" t="s">
        <v>4928</v>
      </c>
      <c r="J2130">
        <v>25</v>
      </c>
      <c r="M2130" t="s">
        <v>24</v>
      </c>
      <c r="N2130">
        <v>17.399999999999999</v>
      </c>
      <c r="T2130" s="1" t="s">
        <v>8817</v>
      </c>
    </row>
    <row r="2131" spans="1:20" x14ac:dyDescent="0.25">
      <c r="A2131" t="s">
        <v>8816</v>
      </c>
      <c r="C2131" t="s">
        <v>6123</v>
      </c>
      <c r="F2131" s="10">
        <v>2021</v>
      </c>
      <c r="I2131" t="s">
        <v>5597</v>
      </c>
      <c r="J2131">
        <v>42.5</v>
      </c>
      <c r="N2131">
        <v>42.5</v>
      </c>
      <c r="T2131" s="1" t="s">
        <v>8818</v>
      </c>
    </row>
    <row r="2132" spans="1:20" x14ac:dyDescent="0.25">
      <c r="A2132" t="s">
        <v>8816</v>
      </c>
      <c r="C2132" t="s">
        <v>5919</v>
      </c>
      <c r="D2132" s="10">
        <v>53807</v>
      </c>
      <c r="F2132" s="10">
        <v>2022</v>
      </c>
      <c r="I2132" t="s">
        <v>5170</v>
      </c>
      <c r="J2132">
        <v>1</v>
      </c>
      <c r="M2132" t="s">
        <v>24</v>
      </c>
      <c r="N2132">
        <v>1</v>
      </c>
      <c r="T2132" s="1" t="s">
        <v>8819</v>
      </c>
    </row>
    <row r="2133" spans="1:20" x14ac:dyDescent="0.25">
      <c r="A2133" t="s">
        <v>8816</v>
      </c>
      <c r="C2133" t="s">
        <v>6194</v>
      </c>
      <c r="F2133" s="10">
        <v>2021</v>
      </c>
      <c r="I2133" t="s">
        <v>5170</v>
      </c>
      <c r="J2133">
        <v>2</v>
      </c>
      <c r="N2133">
        <v>2</v>
      </c>
      <c r="T2133" s="1" t="s">
        <v>8818</v>
      </c>
    </row>
    <row r="2134" spans="1:20" x14ac:dyDescent="0.25">
      <c r="A2134" t="s">
        <v>8816</v>
      </c>
      <c r="C2134" t="s">
        <v>5832</v>
      </c>
      <c r="D2134" s="10">
        <v>53138</v>
      </c>
      <c r="F2134" s="10">
        <v>2022</v>
      </c>
      <c r="I2134" t="s">
        <v>5170</v>
      </c>
      <c r="J2134">
        <v>2</v>
      </c>
      <c r="M2134" t="s">
        <v>24</v>
      </c>
      <c r="N2134">
        <v>2</v>
      </c>
      <c r="T2134" s="1" t="s">
        <v>8819</v>
      </c>
    </row>
    <row r="2135" spans="1:20" x14ac:dyDescent="0.25">
      <c r="A2135" t="s">
        <v>8816</v>
      </c>
      <c r="C2135" t="s">
        <v>6190</v>
      </c>
      <c r="F2135" s="10">
        <v>2021</v>
      </c>
      <c r="I2135" t="s">
        <v>5170</v>
      </c>
      <c r="J2135">
        <v>1</v>
      </c>
      <c r="N2135">
        <v>1</v>
      </c>
      <c r="T2135" s="1" t="s">
        <v>8818</v>
      </c>
    </row>
    <row r="2136" spans="1:20" x14ac:dyDescent="0.25">
      <c r="A2136" t="s">
        <v>8816</v>
      </c>
      <c r="C2136" t="s">
        <v>5148</v>
      </c>
      <c r="D2136" s="10">
        <v>52682</v>
      </c>
      <c r="F2136" s="10">
        <v>2023</v>
      </c>
      <c r="I2136" t="s">
        <v>5119</v>
      </c>
      <c r="J2136">
        <v>1</v>
      </c>
      <c r="M2136" t="s">
        <v>24</v>
      </c>
      <c r="N2136">
        <v>1</v>
      </c>
      <c r="T2136" s="1" t="s">
        <v>8817</v>
      </c>
    </row>
    <row r="2137" spans="1:20" x14ac:dyDescent="0.25">
      <c r="A2137" t="s">
        <v>8816</v>
      </c>
      <c r="C2137" t="s">
        <v>6196</v>
      </c>
      <c r="F2137" s="10">
        <v>2021</v>
      </c>
      <c r="I2137" t="s">
        <v>5170</v>
      </c>
      <c r="J2137">
        <v>2</v>
      </c>
      <c r="N2137">
        <v>2</v>
      </c>
      <c r="T2137" s="1" t="s">
        <v>8818</v>
      </c>
    </row>
    <row r="2138" spans="1:20" x14ac:dyDescent="0.25">
      <c r="A2138" t="s">
        <v>8816</v>
      </c>
      <c r="C2138" t="s">
        <v>5318</v>
      </c>
      <c r="D2138" s="10">
        <v>54608</v>
      </c>
      <c r="F2138" s="10">
        <v>2023</v>
      </c>
      <c r="I2138" t="s">
        <v>5119</v>
      </c>
      <c r="J2138">
        <v>1</v>
      </c>
      <c r="M2138" t="s">
        <v>24</v>
      </c>
      <c r="N2138">
        <v>1</v>
      </c>
      <c r="T2138" s="1" t="s">
        <v>8817</v>
      </c>
    </row>
    <row r="2139" spans="1:20" x14ac:dyDescent="0.25">
      <c r="A2139" t="s">
        <v>8816</v>
      </c>
      <c r="C2139" t="s">
        <v>6208</v>
      </c>
      <c r="F2139" s="10">
        <v>2021</v>
      </c>
      <c r="I2139" t="s">
        <v>5170</v>
      </c>
      <c r="J2139">
        <v>5</v>
      </c>
      <c r="N2139">
        <v>5</v>
      </c>
      <c r="T2139" s="1" t="s">
        <v>8818</v>
      </c>
    </row>
    <row r="2140" spans="1:20" x14ac:dyDescent="0.25">
      <c r="A2140" t="s">
        <v>8816</v>
      </c>
      <c r="C2140" t="s">
        <v>5320</v>
      </c>
      <c r="D2140" s="10">
        <v>54619</v>
      </c>
      <c r="F2140" s="10">
        <v>2023</v>
      </c>
      <c r="I2140" t="s">
        <v>5119</v>
      </c>
      <c r="J2140">
        <v>1</v>
      </c>
      <c r="M2140" t="s">
        <v>24</v>
      </c>
      <c r="N2140">
        <v>1</v>
      </c>
      <c r="T2140" s="1" t="s">
        <v>8817</v>
      </c>
    </row>
    <row r="2141" spans="1:20" x14ac:dyDescent="0.25">
      <c r="A2141" t="s">
        <v>8816</v>
      </c>
      <c r="C2141" t="s">
        <v>6195</v>
      </c>
      <c r="F2141" s="10">
        <v>2021</v>
      </c>
      <c r="I2141" t="s">
        <v>5170</v>
      </c>
      <c r="J2141">
        <v>3</v>
      </c>
      <c r="N2141">
        <v>3</v>
      </c>
      <c r="T2141" s="1" t="s">
        <v>8818</v>
      </c>
    </row>
    <row r="2142" spans="1:20" x14ac:dyDescent="0.25">
      <c r="A2142" t="s">
        <v>8816</v>
      </c>
      <c r="C2142" t="s">
        <v>5834</v>
      </c>
      <c r="D2142" s="10">
        <v>53157</v>
      </c>
      <c r="F2142" s="10">
        <v>2022</v>
      </c>
      <c r="I2142" t="s">
        <v>5170</v>
      </c>
      <c r="J2142">
        <v>5</v>
      </c>
      <c r="M2142" t="s">
        <v>24</v>
      </c>
      <c r="N2142">
        <v>5</v>
      </c>
      <c r="T2142" s="1" t="s">
        <v>8819</v>
      </c>
    </row>
    <row r="2143" spans="1:20" x14ac:dyDescent="0.25">
      <c r="A2143" t="s">
        <v>8816</v>
      </c>
      <c r="C2143" t="s">
        <v>6180</v>
      </c>
      <c r="F2143" s="10">
        <v>2021</v>
      </c>
      <c r="I2143" t="s">
        <v>5170</v>
      </c>
      <c r="J2143">
        <v>10.199999999999999</v>
      </c>
      <c r="N2143">
        <v>10.199999999999999</v>
      </c>
      <c r="T2143" s="1" t="s">
        <v>8818</v>
      </c>
    </row>
    <row r="2144" spans="1:20" x14ac:dyDescent="0.25">
      <c r="A2144" t="s">
        <v>8816</v>
      </c>
      <c r="C2144" t="s">
        <v>5161</v>
      </c>
      <c r="F2144" s="10">
        <v>2021</v>
      </c>
      <c r="I2144" t="s">
        <v>5170</v>
      </c>
      <c r="J2144">
        <v>1</v>
      </c>
      <c r="N2144">
        <v>1</v>
      </c>
      <c r="T2144" s="1" t="s">
        <v>8818</v>
      </c>
    </row>
    <row r="2145" spans="1:20" x14ac:dyDescent="0.25">
      <c r="A2145" t="s">
        <v>8816</v>
      </c>
      <c r="C2145" t="s">
        <v>5161</v>
      </c>
      <c r="D2145" s="10">
        <v>53060</v>
      </c>
      <c r="F2145" s="10">
        <v>2023</v>
      </c>
      <c r="I2145" t="s">
        <v>5119</v>
      </c>
      <c r="J2145">
        <v>1</v>
      </c>
      <c r="M2145" t="s">
        <v>24</v>
      </c>
      <c r="N2145">
        <v>1</v>
      </c>
      <c r="T2145" s="1" t="s">
        <v>8817</v>
      </c>
    </row>
    <row r="2146" spans="1:20" x14ac:dyDescent="0.25">
      <c r="A2146" t="s">
        <v>8816</v>
      </c>
      <c r="C2146" t="s">
        <v>6224</v>
      </c>
      <c r="F2146" s="10">
        <v>2021</v>
      </c>
      <c r="I2146" t="s">
        <v>5170</v>
      </c>
      <c r="J2146">
        <v>1</v>
      </c>
      <c r="N2146">
        <v>1</v>
      </c>
      <c r="T2146" s="1" t="s">
        <v>8818</v>
      </c>
    </row>
    <row r="2147" spans="1:20" x14ac:dyDescent="0.25">
      <c r="A2147" t="s">
        <v>8816</v>
      </c>
      <c r="C2147" t="s">
        <v>5819</v>
      </c>
      <c r="D2147" s="10">
        <v>52968</v>
      </c>
      <c r="F2147" s="10">
        <v>2022</v>
      </c>
      <c r="I2147" t="s">
        <v>5170</v>
      </c>
      <c r="J2147">
        <v>0.5</v>
      </c>
      <c r="M2147" t="s">
        <v>24</v>
      </c>
      <c r="N2147">
        <v>0.5</v>
      </c>
      <c r="T2147" s="1" t="s">
        <v>8819</v>
      </c>
    </row>
    <row r="2148" spans="1:20" x14ac:dyDescent="0.25">
      <c r="A2148" t="s">
        <v>8816</v>
      </c>
      <c r="C2148" t="s">
        <v>5819</v>
      </c>
      <c r="F2148" s="10">
        <v>2021</v>
      </c>
      <c r="I2148" t="s">
        <v>5170</v>
      </c>
      <c r="J2148">
        <v>1.5</v>
      </c>
      <c r="N2148">
        <v>1.5</v>
      </c>
      <c r="T2148" s="1" t="s">
        <v>8818</v>
      </c>
    </row>
    <row r="2149" spans="1:20" x14ac:dyDescent="0.25">
      <c r="A2149" t="s">
        <v>8816</v>
      </c>
      <c r="C2149" t="s">
        <v>5811</v>
      </c>
      <c r="D2149" s="10">
        <v>52938</v>
      </c>
      <c r="F2149" s="10">
        <v>2022</v>
      </c>
      <c r="I2149" t="s">
        <v>5170</v>
      </c>
      <c r="J2149">
        <v>2</v>
      </c>
      <c r="M2149" t="s">
        <v>24</v>
      </c>
      <c r="N2149">
        <v>2</v>
      </c>
      <c r="T2149" s="1" t="s">
        <v>8819</v>
      </c>
    </row>
    <row r="2150" spans="1:20" x14ac:dyDescent="0.25">
      <c r="A2150" t="s">
        <v>8816</v>
      </c>
      <c r="C2150" t="s">
        <v>5217</v>
      </c>
      <c r="D2150" s="10">
        <v>53712</v>
      </c>
      <c r="F2150" s="10">
        <v>2023</v>
      </c>
      <c r="I2150" t="s">
        <v>5119</v>
      </c>
      <c r="J2150">
        <v>1</v>
      </c>
      <c r="M2150" t="s">
        <v>24</v>
      </c>
      <c r="N2150">
        <v>1</v>
      </c>
      <c r="T2150" s="1" t="s">
        <v>8817</v>
      </c>
    </row>
    <row r="2151" spans="1:20" x14ac:dyDescent="0.25">
      <c r="A2151" t="s">
        <v>8816</v>
      </c>
      <c r="C2151" t="s">
        <v>6216</v>
      </c>
      <c r="F2151" s="10">
        <v>2021</v>
      </c>
      <c r="I2151" t="s">
        <v>5170</v>
      </c>
      <c r="J2151">
        <v>2</v>
      </c>
      <c r="N2151">
        <v>2</v>
      </c>
      <c r="T2151" s="1" t="s">
        <v>8818</v>
      </c>
    </row>
    <row r="2152" spans="1:20" x14ac:dyDescent="0.25">
      <c r="A2152" t="s">
        <v>8816</v>
      </c>
      <c r="C2152" t="s">
        <v>5887</v>
      </c>
      <c r="D2152" s="10">
        <v>53529</v>
      </c>
      <c r="F2152" s="10">
        <v>2022</v>
      </c>
      <c r="I2152" t="s">
        <v>5170</v>
      </c>
      <c r="J2152">
        <v>1</v>
      </c>
      <c r="M2152" t="s">
        <v>24</v>
      </c>
      <c r="N2152">
        <v>1</v>
      </c>
      <c r="T2152" s="1" t="s">
        <v>8819</v>
      </c>
    </row>
    <row r="2153" spans="1:20" x14ac:dyDescent="0.25">
      <c r="A2153" t="s">
        <v>8816</v>
      </c>
      <c r="C2153" t="s">
        <v>5270</v>
      </c>
      <c r="D2153" s="10">
        <v>54276</v>
      </c>
      <c r="F2153" s="10">
        <v>2023</v>
      </c>
      <c r="I2153" t="s">
        <v>5119</v>
      </c>
      <c r="J2153">
        <v>1.5</v>
      </c>
      <c r="M2153" t="s">
        <v>24</v>
      </c>
      <c r="N2153">
        <v>1.5</v>
      </c>
      <c r="T2153" s="1" t="s">
        <v>8817</v>
      </c>
    </row>
    <row r="2154" spans="1:20" x14ac:dyDescent="0.25">
      <c r="A2154" t="s">
        <v>8816</v>
      </c>
      <c r="C2154" t="s">
        <v>5940</v>
      </c>
      <c r="D2154" s="10">
        <v>54156</v>
      </c>
      <c r="F2154" s="10">
        <v>2022</v>
      </c>
      <c r="I2154" t="s">
        <v>5170</v>
      </c>
      <c r="J2154">
        <v>1.5</v>
      </c>
      <c r="M2154" t="s">
        <v>24</v>
      </c>
      <c r="N2154">
        <v>1.5</v>
      </c>
      <c r="T2154" s="1" t="s">
        <v>8819</v>
      </c>
    </row>
    <row r="2155" spans="1:20" x14ac:dyDescent="0.25">
      <c r="A2155" t="s">
        <v>8816</v>
      </c>
      <c r="C2155" t="s">
        <v>5266</v>
      </c>
      <c r="D2155" s="10">
        <v>54255</v>
      </c>
      <c r="F2155" s="10">
        <v>2023</v>
      </c>
      <c r="I2155" t="s">
        <v>5119</v>
      </c>
      <c r="J2155">
        <v>1.5</v>
      </c>
      <c r="M2155" t="s">
        <v>24</v>
      </c>
      <c r="N2155">
        <v>1.5</v>
      </c>
      <c r="T2155" s="1" t="s">
        <v>8817</v>
      </c>
    </row>
    <row r="2156" spans="1:20" x14ac:dyDescent="0.25">
      <c r="A2156" t="s">
        <v>8816</v>
      </c>
      <c r="C2156" t="s">
        <v>5204</v>
      </c>
      <c r="D2156" s="10">
        <v>53515</v>
      </c>
      <c r="F2156" s="10">
        <v>2023</v>
      </c>
      <c r="I2156" t="s">
        <v>5119</v>
      </c>
      <c r="J2156">
        <v>3</v>
      </c>
      <c r="M2156" t="s">
        <v>24</v>
      </c>
      <c r="N2156">
        <v>3</v>
      </c>
      <c r="T2156" s="1" t="s">
        <v>8817</v>
      </c>
    </row>
    <row r="2157" spans="1:20" x14ac:dyDescent="0.25">
      <c r="A2157" t="s">
        <v>8816</v>
      </c>
      <c r="C2157" t="s">
        <v>5286</v>
      </c>
      <c r="D2157" s="10">
        <v>54323</v>
      </c>
      <c r="F2157" s="10">
        <v>2023</v>
      </c>
      <c r="I2157" t="s">
        <v>5119</v>
      </c>
      <c r="J2157">
        <v>1.5</v>
      </c>
      <c r="M2157" t="s">
        <v>24</v>
      </c>
      <c r="N2157">
        <v>1.5</v>
      </c>
      <c r="T2157" s="1" t="s">
        <v>8817</v>
      </c>
    </row>
    <row r="2158" spans="1:20" x14ac:dyDescent="0.25">
      <c r="A2158" t="s">
        <v>8816</v>
      </c>
      <c r="C2158" t="s">
        <v>5609</v>
      </c>
      <c r="D2158" s="10">
        <v>52255</v>
      </c>
      <c r="F2158" s="10">
        <v>2022</v>
      </c>
      <c r="I2158" t="s">
        <v>5610</v>
      </c>
      <c r="J2158">
        <v>19</v>
      </c>
      <c r="M2158" t="s">
        <v>24</v>
      </c>
      <c r="N2158">
        <v>8.6999999999999993</v>
      </c>
      <c r="T2158" s="1" t="s">
        <v>8819</v>
      </c>
    </row>
    <row r="2159" spans="1:20" x14ac:dyDescent="0.25">
      <c r="A2159" t="s">
        <v>8816</v>
      </c>
      <c r="C2159" t="s">
        <v>4963</v>
      </c>
      <c r="D2159" s="10">
        <v>54266</v>
      </c>
      <c r="F2159" s="10">
        <v>2023</v>
      </c>
      <c r="I2159" t="s">
        <v>4924</v>
      </c>
      <c r="J2159">
        <v>41.5</v>
      </c>
      <c r="M2159" t="s">
        <v>24</v>
      </c>
      <c r="N2159">
        <v>14.4</v>
      </c>
      <c r="T2159" s="1" t="s">
        <v>8817</v>
      </c>
    </row>
    <row r="2160" spans="1:20" x14ac:dyDescent="0.25">
      <c r="A2160" t="s">
        <v>8816</v>
      </c>
      <c r="C2160" t="s">
        <v>5675</v>
      </c>
      <c r="D2160" s="10">
        <v>52362</v>
      </c>
      <c r="F2160" s="10">
        <v>2022</v>
      </c>
      <c r="I2160" t="s">
        <v>141</v>
      </c>
      <c r="J2160">
        <v>39.299999999999997</v>
      </c>
      <c r="M2160" t="s">
        <v>24</v>
      </c>
      <c r="N2160">
        <v>39.299999999999997</v>
      </c>
      <c r="T2160" s="1" t="s">
        <v>8819</v>
      </c>
    </row>
    <row r="2161" spans="1:20" x14ac:dyDescent="0.25">
      <c r="A2161" t="s">
        <v>8816</v>
      </c>
      <c r="C2161" t="s">
        <v>5679</v>
      </c>
      <c r="D2161" s="10">
        <v>52464</v>
      </c>
      <c r="F2161" s="10">
        <v>2022</v>
      </c>
      <c r="I2161" t="s">
        <v>141</v>
      </c>
      <c r="J2161">
        <v>20.6</v>
      </c>
      <c r="M2161" t="s">
        <v>24</v>
      </c>
      <c r="N2161">
        <v>20.6</v>
      </c>
      <c r="T2161" s="1" t="s">
        <v>8819</v>
      </c>
    </row>
    <row r="2162" spans="1:20" x14ac:dyDescent="0.25">
      <c r="A2162" t="s">
        <v>8816</v>
      </c>
      <c r="C2162" t="s">
        <v>5694</v>
      </c>
      <c r="D2162" s="10">
        <v>53113</v>
      </c>
      <c r="F2162" s="10">
        <v>2022</v>
      </c>
      <c r="I2162" t="s">
        <v>141</v>
      </c>
      <c r="J2162">
        <v>30.7</v>
      </c>
      <c r="M2162" t="s">
        <v>24</v>
      </c>
      <c r="N2162">
        <v>30.7</v>
      </c>
      <c r="T2162" s="1" t="s">
        <v>8819</v>
      </c>
    </row>
    <row r="2163" spans="1:20" x14ac:dyDescent="0.25">
      <c r="A2163" t="s">
        <v>8816</v>
      </c>
      <c r="C2163" t="s">
        <v>5704</v>
      </c>
      <c r="D2163" s="10">
        <v>53386</v>
      </c>
      <c r="F2163" s="10">
        <v>2022</v>
      </c>
      <c r="I2163" t="s">
        <v>141</v>
      </c>
      <c r="J2163">
        <v>45.2</v>
      </c>
      <c r="M2163" t="s">
        <v>24</v>
      </c>
      <c r="N2163">
        <v>45.2</v>
      </c>
      <c r="T2163" s="1" t="s">
        <v>8819</v>
      </c>
    </row>
    <row r="2164" spans="1:20" x14ac:dyDescent="0.25">
      <c r="A2164" t="s">
        <v>8747</v>
      </c>
      <c r="B2164" t="s">
        <v>66</v>
      </c>
      <c r="C2164" t="s">
        <v>4323</v>
      </c>
      <c r="D2164" t="s">
        <v>4322</v>
      </c>
      <c r="E2164" s="2">
        <v>44209</v>
      </c>
      <c r="F2164">
        <v>2021</v>
      </c>
      <c r="G2164" t="s">
        <v>6521</v>
      </c>
      <c r="H2164" t="s">
        <v>93</v>
      </c>
      <c r="K2164" t="s">
        <v>1345</v>
      </c>
      <c r="L2164" t="s">
        <v>1365</v>
      </c>
      <c r="M2164" t="s">
        <v>72</v>
      </c>
      <c r="N2164">
        <v>4</v>
      </c>
      <c r="O2164">
        <v>0</v>
      </c>
      <c r="P2164">
        <v>0</v>
      </c>
      <c r="Q2164">
        <v>4</v>
      </c>
      <c r="T2164" s="1" t="s">
        <v>8800</v>
      </c>
    </row>
    <row r="2165" spans="1:20" x14ac:dyDescent="0.25">
      <c r="A2165" t="s">
        <v>8747</v>
      </c>
      <c r="B2165" t="s">
        <v>66</v>
      </c>
      <c r="C2165" t="s">
        <v>4447</v>
      </c>
      <c r="D2165" t="s">
        <v>4446</v>
      </c>
      <c r="E2165" s="2">
        <v>44216</v>
      </c>
      <c r="F2165">
        <v>2021</v>
      </c>
      <c r="G2165" t="s">
        <v>4734</v>
      </c>
      <c r="H2165" t="s">
        <v>93</v>
      </c>
      <c r="K2165" t="s">
        <v>4267</v>
      </c>
      <c r="L2165" t="s">
        <v>1347</v>
      </c>
      <c r="M2165" t="s">
        <v>25</v>
      </c>
      <c r="N2165">
        <v>11.475</v>
      </c>
      <c r="O2165">
        <v>0</v>
      </c>
      <c r="P2165">
        <v>11.475</v>
      </c>
      <c r="Q2165">
        <v>0</v>
      </c>
      <c r="T2165" s="1" t="s">
        <v>8800</v>
      </c>
    </row>
    <row r="2166" spans="1:20" x14ac:dyDescent="0.25">
      <c r="A2166" t="s">
        <v>8747</v>
      </c>
      <c r="B2166" t="s">
        <v>66</v>
      </c>
      <c r="C2166" t="s">
        <v>4447</v>
      </c>
      <c r="D2166" t="s">
        <v>4446</v>
      </c>
      <c r="E2166" s="2">
        <v>44216</v>
      </c>
      <c r="F2166">
        <v>2021</v>
      </c>
      <c r="G2166" t="s">
        <v>4734</v>
      </c>
      <c r="H2166" t="s">
        <v>93</v>
      </c>
      <c r="K2166" t="s">
        <v>1327</v>
      </c>
      <c r="L2166" t="s">
        <v>4267</v>
      </c>
      <c r="M2166" t="s">
        <v>24</v>
      </c>
      <c r="N2166">
        <v>11.470499999999999</v>
      </c>
      <c r="O2166">
        <v>11.470499999999999</v>
      </c>
      <c r="P2166">
        <v>0</v>
      </c>
      <c r="Q2166">
        <v>0</v>
      </c>
      <c r="T2166" s="1" t="s">
        <v>8800</v>
      </c>
    </row>
    <row r="2167" spans="1:20" x14ac:dyDescent="0.25">
      <c r="A2167" t="s">
        <v>8747</v>
      </c>
      <c r="B2167" t="s">
        <v>66</v>
      </c>
      <c r="C2167" t="s">
        <v>4600</v>
      </c>
      <c r="D2167" t="s">
        <v>4599</v>
      </c>
      <c r="E2167" s="2">
        <v>44235</v>
      </c>
      <c r="F2167">
        <v>2021</v>
      </c>
      <c r="G2167" t="s">
        <v>104</v>
      </c>
      <c r="H2167" t="s">
        <v>8754</v>
      </c>
      <c r="K2167" t="s">
        <v>1345</v>
      </c>
      <c r="L2167" t="s">
        <v>4267</v>
      </c>
      <c r="M2167" t="s">
        <v>24</v>
      </c>
      <c r="N2167">
        <v>0.5</v>
      </c>
      <c r="O2167">
        <v>0.5</v>
      </c>
      <c r="P2167">
        <v>0</v>
      </c>
      <c r="Q2167">
        <v>0</v>
      </c>
      <c r="T2167" s="1" t="s">
        <v>8800</v>
      </c>
    </row>
    <row r="2168" spans="1:20" x14ac:dyDescent="0.25">
      <c r="A2168" t="s">
        <v>8747</v>
      </c>
      <c r="B2168" t="s">
        <v>66</v>
      </c>
      <c r="C2168" t="s">
        <v>4574</v>
      </c>
      <c r="D2168" t="s">
        <v>4573</v>
      </c>
      <c r="E2168" s="2">
        <v>44244</v>
      </c>
      <c r="F2168">
        <v>2021</v>
      </c>
      <c r="G2168" t="s">
        <v>6417</v>
      </c>
      <c r="H2168" t="s">
        <v>93</v>
      </c>
      <c r="K2168" t="s">
        <v>1352</v>
      </c>
      <c r="L2168" t="s">
        <v>4267</v>
      </c>
      <c r="M2168" t="s">
        <v>24</v>
      </c>
      <c r="N2168">
        <v>1.4964</v>
      </c>
      <c r="O2168">
        <v>1.4964</v>
      </c>
      <c r="P2168">
        <v>0</v>
      </c>
      <c r="Q2168">
        <v>0</v>
      </c>
      <c r="T2168" s="1" t="s">
        <v>8800</v>
      </c>
    </row>
    <row r="2169" spans="1:20" x14ac:dyDescent="0.25">
      <c r="A2169" t="s">
        <v>8747</v>
      </c>
      <c r="B2169" t="s">
        <v>66</v>
      </c>
      <c r="C2169" t="s">
        <v>4619</v>
      </c>
      <c r="D2169" t="s">
        <v>4618</v>
      </c>
      <c r="E2169" s="2">
        <v>44259</v>
      </c>
      <c r="F2169">
        <v>2021</v>
      </c>
      <c r="G2169" t="s">
        <v>104</v>
      </c>
      <c r="H2169" t="s">
        <v>8754</v>
      </c>
      <c r="K2169" t="s">
        <v>1345</v>
      </c>
      <c r="L2169" t="s">
        <v>4267</v>
      </c>
      <c r="M2169" t="s">
        <v>24</v>
      </c>
      <c r="N2169">
        <v>0.3</v>
      </c>
      <c r="O2169">
        <v>0.3</v>
      </c>
      <c r="P2169">
        <v>0</v>
      </c>
      <c r="Q2169">
        <v>0</v>
      </c>
      <c r="T2169" s="1" t="s">
        <v>8800</v>
      </c>
    </row>
    <row r="2170" spans="1:20" x14ac:dyDescent="0.25">
      <c r="A2170" t="s">
        <v>8747</v>
      </c>
      <c r="B2170" t="s">
        <v>66</v>
      </c>
      <c r="C2170" t="s">
        <v>4576</v>
      </c>
      <c r="D2170" t="s">
        <v>4575</v>
      </c>
      <c r="E2170" s="2">
        <v>44264</v>
      </c>
      <c r="F2170">
        <v>2021</v>
      </c>
      <c r="G2170" t="s">
        <v>6417</v>
      </c>
      <c r="H2170" t="s">
        <v>8754</v>
      </c>
      <c r="K2170" t="s">
        <v>1345</v>
      </c>
      <c r="L2170" t="s">
        <v>1365</v>
      </c>
      <c r="M2170" t="s">
        <v>72</v>
      </c>
      <c r="N2170">
        <v>0.3</v>
      </c>
      <c r="O2170">
        <v>0</v>
      </c>
      <c r="P2170">
        <v>0</v>
      </c>
      <c r="Q2170">
        <v>0.3</v>
      </c>
      <c r="T2170" s="1" t="s">
        <v>8800</v>
      </c>
    </row>
    <row r="2171" spans="1:20" x14ac:dyDescent="0.25">
      <c r="A2171" t="s">
        <v>8747</v>
      </c>
      <c r="B2171" t="s">
        <v>66</v>
      </c>
      <c r="C2171" t="s">
        <v>4384</v>
      </c>
      <c r="D2171" t="s">
        <v>4383</v>
      </c>
      <c r="E2171" s="2">
        <v>44265</v>
      </c>
      <c r="F2171">
        <v>2021</v>
      </c>
      <c r="G2171" t="s">
        <v>6914</v>
      </c>
      <c r="H2171" t="s">
        <v>93</v>
      </c>
      <c r="K2171" t="s">
        <v>4385</v>
      </c>
      <c r="L2171" t="s">
        <v>4267</v>
      </c>
      <c r="M2171" t="s">
        <v>24</v>
      </c>
      <c r="N2171">
        <v>8.7360000000000007</v>
      </c>
      <c r="O2171">
        <v>8.7360000000000007</v>
      </c>
      <c r="P2171">
        <v>0</v>
      </c>
      <c r="Q2171">
        <v>0</v>
      </c>
      <c r="T2171" s="1" t="s">
        <v>8800</v>
      </c>
    </row>
    <row r="2172" spans="1:20" x14ac:dyDescent="0.25">
      <c r="A2172" t="s">
        <v>8747</v>
      </c>
      <c r="B2172" t="s">
        <v>66</v>
      </c>
      <c r="C2172" t="s">
        <v>4384</v>
      </c>
      <c r="D2172" t="s">
        <v>4383</v>
      </c>
      <c r="E2172" s="2">
        <v>44265</v>
      </c>
      <c r="F2172">
        <v>2021</v>
      </c>
      <c r="G2172" t="s">
        <v>6914</v>
      </c>
      <c r="H2172" t="s">
        <v>93</v>
      </c>
      <c r="K2172" t="s">
        <v>1345</v>
      </c>
      <c r="L2172" t="s">
        <v>1365</v>
      </c>
      <c r="M2172" t="s">
        <v>72</v>
      </c>
      <c r="N2172">
        <v>1.9185000000000003</v>
      </c>
      <c r="O2172">
        <v>0</v>
      </c>
      <c r="P2172">
        <v>0</v>
      </c>
      <c r="Q2172">
        <v>1.9185000000000003</v>
      </c>
      <c r="T2172" s="1" t="s">
        <v>8800</v>
      </c>
    </row>
    <row r="2173" spans="1:20" x14ac:dyDescent="0.25">
      <c r="A2173" t="s">
        <v>8747</v>
      </c>
      <c r="B2173" t="s">
        <v>66</v>
      </c>
      <c r="C2173" t="s">
        <v>4449</v>
      </c>
      <c r="D2173" t="s">
        <v>4448</v>
      </c>
      <c r="E2173" s="2">
        <v>44265</v>
      </c>
      <c r="F2173">
        <v>2021</v>
      </c>
      <c r="G2173" t="s">
        <v>4734</v>
      </c>
      <c r="H2173" t="s">
        <v>93</v>
      </c>
      <c r="K2173" t="s">
        <v>1345</v>
      </c>
      <c r="L2173" t="s">
        <v>4267</v>
      </c>
      <c r="M2173" t="s">
        <v>24</v>
      </c>
      <c r="N2173">
        <v>18.18</v>
      </c>
      <c r="O2173">
        <v>18.18</v>
      </c>
      <c r="P2173">
        <v>0</v>
      </c>
      <c r="Q2173">
        <v>0</v>
      </c>
      <c r="T2173" s="1" t="s">
        <v>8800</v>
      </c>
    </row>
    <row r="2174" spans="1:20" x14ac:dyDescent="0.25">
      <c r="A2174" t="s">
        <v>8747</v>
      </c>
      <c r="B2174" t="s">
        <v>66</v>
      </c>
      <c r="C2174" t="s">
        <v>4472</v>
      </c>
      <c r="D2174" t="s">
        <v>4471</v>
      </c>
      <c r="E2174" s="2">
        <v>44265</v>
      </c>
      <c r="F2174">
        <v>2021</v>
      </c>
      <c r="G2174" t="s">
        <v>6451</v>
      </c>
      <c r="H2174" t="s">
        <v>93</v>
      </c>
      <c r="K2174" t="s">
        <v>1352</v>
      </c>
      <c r="L2174" t="s">
        <v>4267</v>
      </c>
      <c r="M2174" t="s">
        <v>24</v>
      </c>
      <c r="N2174">
        <v>61.502000000000002</v>
      </c>
      <c r="O2174">
        <v>61.502000000000002</v>
      </c>
      <c r="P2174">
        <v>0</v>
      </c>
      <c r="Q2174">
        <v>0</v>
      </c>
      <c r="T2174" s="1" t="s">
        <v>8800</v>
      </c>
    </row>
    <row r="2175" spans="1:20" x14ac:dyDescent="0.25">
      <c r="A2175" t="s">
        <v>8747</v>
      </c>
      <c r="B2175" t="s">
        <v>66</v>
      </c>
      <c r="C2175" t="s">
        <v>4615</v>
      </c>
      <c r="D2175" t="s">
        <v>4614</v>
      </c>
      <c r="E2175" s="2">
        <v>44279</v>
      </c>
      <c r="F2175">
        <v>2021</v>
      </c>
      <c r="G2175" t="s">
        <v>104</v>
      </c>
      <c r="H2175" t="s">
        <v>8754</v>
      </c>
      <c r="K2175" t="s">
        <v>1345</v>
      </c>
      <c r="L2175" t="s">
        <v>1365</v>
      </c>
      <c r="M2175" t="s">
        <v>72</v>
      </c>
      <c r="N2175">
        <v>0.28764000000000001</v>
      </c>
      <c r="O2175">
        <v>0</v>
      </c>
      <c r="P2175">
        <v>0</v>
      </c>
      <c r="Q2175">
        <v>0.28764000000000001</v>
      </c>
      <c r="T2175" s="1" t="s">
        <v>8800</v>
      </c>
    </row>
    <row r="2176" spans="1:20" x14ac:dyDescent="0.25">
      <c r="A2176" t="s">
        <v>8747</v>
      </c>
      <c r="B2176" t="s">
        <v>66</v>
      </c>
      <c r="C2176" t="s">
        <v>4332</v>
      </c>
      <c r="D2176" t="s">
        <v>4331</v>
      </c>
      <c r="E2176" s="2">
        <v>44293</v>
      </c>
      <c r="F2176">
        <v>2021</v>
      </c>
      <c r="G2176" t="s">
        <v>6521</v>
      </c>
      <c r="H2176" t="s">
        <v>93</v>
      </c>
      <c r="K2176" t="s">
        <v>1352</v>
      </c>
      <c r="L2176" t="s">
        <v>4267</v>
      </c>
      <c r="M2176" t="s">
        <v>24</v>
      </c>
      <c r="N2176">
        <v>11.911199999999999</v>
      </c>
      <c r="O2176">
        <v>11.911199999999999</v>
      </c>
      <c r="P2176">
        <v>0</v>
      </c>
      <c r="Q2176">
        <v>0</v>
      </c>
      <c r="T2176" s="1" t="s">
        <v>8800</v>
      </c>
    </row>
    <row r="2177" spans="1:20" x14ac:dyDescent="0.25">
      <c r="A2177" t="s">
        <v>8747</v>
      </c>
      <c r="B2177" t="s">
        <v>66</v>
      </c>
      <c r="C2177" t="s">
        <v>4531</v>
      </c>
      <c r="D2177" t="s">
        <v>4530</v>
      </c>
      <c r="E2177" s="2">
        <v>44293</v>
      </c>
      <c r="F2177">
        <v>2021</v>
      </c>
      <c r="G2177" t="s">
        <v>6715</v>
      </c>
      <c r="H2177" t="s">
        <v>93</v>
      </c>
      <c r="K2177" t="s">
        <v>4267</v>
      </c>
      <c r="L2177" t="s">
        <v>1347</v>
      </c>
      <c r="M2177" t="s">
        <v>25</v>
      </c>
      <c r="N2177">
        <v>1.143</v>
      </c>
      <c r="O2177">
        <v>0</v>
      </c>
      <c r="P2177">
        <v>1.143</v>
      </c>
      <c r="Q2177">
        <v>0</v>
      </c>
      <c r="T2177" s="1" t="s">
        <v>8800</v>
      </c>
    </row>
    <row r="2178" spans="1:20" x14ac:dyDescent="0.25">
      <c r="A2178" t="s">
        <v>8747</v>
      </c>
      <c r="B2178" t="s">
        <v>66</v>
      </c>
      <c r="C2178" t="s">
        <v>4533</v>
      </c>
      <c r="D2178" t="s">
        <v>4532</v>
      </c>
      <c r="E2178" s="2">
        <v>44293</v>
      </c>
      <c r="F2178">
        <v>2021</v>
      </c>
      <c r="G2178" t="s">
        <v>6715</v>
      </c>
      <c r="H2178" t="s">
        <v>93</v>
      </c>
      <c r="K2178" t="s">
        <v>84</v>
      </c>
      <c r="L2178" t="s">
        <v>4267</v>
      </c>
      <c r="M2178" t="s">
        <v>24</v>
      </c>
      <c r="N2178">
        <v>20</v>
      </c>
      <c r="O2178">
        <v>20</v>
      </c>
      <c r="P2178">
        <v>0</v>
      </c>
      <c r="Q2178">
        <v>0</v>
      </c>
      <c r="T2178" s="1" t="s">
        <v>8800</v>
      </c>
    </row>
    <row r="2179" spans="1:20" x14ac:dyDescent="0.25">
      <c r="A2179" t="s">
        <v>8747</v>
      </c>
      <c r="B2179" t="s">
        <v>66</v>
      </c>
      <c r="C2179" t="s">
        <v>4562</v>
      </c>
      <c r="D2179" t="s">
        <v>4561</v>
      </c>
      <c r="E2179" s="2">
        <v>44300</v>
      </c>
      <c r="F2179">
        <v>2021</v>
      </c>
      <c r="G2179" t="s">
        <v>6370</v>
      </c>
      <c r="H2179" t="s">
        <v>93</v>
      </c>
      <c r="K2179" t="s">
        <v>1345</v>
      </c>
      <c r="L2179" t="s">
        <v>1380</v>
      </c>
      <c r="M2179" t="s">
        <v>72</v>
      </c>
      <c r="N2179">
        <v>18</v>
      </c>
      <c r="O2179">
        <v>0</v>
      </c>
      <c r="P2179">
        <v>0</v>
      </c>
      <c r="Q2179">
        <v>18</v>
      </c>
      <c r="T2179" s="1" t="s">
        <v>8800</v>
      </c>
    </row>
    <row r="2180" spans="1:20" x14ac:dyDescent="0.25">
      <c r="A2180" t="s">
        <v>8747</v>
      </c>
      <c r="B2180" t="s">
        <v>66</v>
      </c>
      <c r="C2180" t="s">
        <v>4604</v>
      </c>
      <c r="D2180" t="s">
        <v>4603</v>
      </c>
      <c r="E2180" s="2">
        <v>44302</v>
      </c>
      <c r="F2180">
        <v>2021</v>
      </c>
      <c r="G2180" t="s">
        <v>104</v>
      </c>
      <c r="H2180" t="s">
        <v>8754</v>
      </c>
      <c r="K2180" t="s">
        <v>1345</v>
      </c>
      <c r="L2180" t="s">
        <v>1365</v>
      </c>
      <c r="M2180" t="s">
        <v>72</v>
      </c>
      <c r="N2180">
        <v>0.2</v>
      </c>
      <c r="O2180">
        <v>0</v>
      </c>
      <c r="P2180">
        <v>0</v>
      </c>
      <c r="Q2180">
        <v>0.2</v>
      </c>
      <c r="T2180" s="1" t="s">
        <v>8800</v>
      </c>
    </row>
    <row r="2181" spans="1:20" x14ac:dyDescent="0.25">
      <c r="A2181" t="s">
        <v>8747</v>
      </c>
      <c r="B2181" t="s">
        <v>66</v>
      </c>
      <c r="C2181" t="s">
        <v>4300</v>
      </c>
      <c r="D2181" t="s">
        <v>4299</v>
      </c>
      <c r="E2181" s="2">
        <v>44307</v>
      </c>
      <c r="F2181">
        <v>2021</v>
      </c>
      <c r="G2181" t="s">
        <v>8748</v>
      </c>
      <c r="H2181" t="s">
        <v>8754</v>
      </c>
      <c r="K2181" t="s">
        <v>1345</v>
      </c>
      <c r="L2181" t="s">
        <v>4267</v>
      </c>
      <c r="M2181" t="s">
        <v>24</v>
      </c>
      <c r="N2181">
        <v>0.75</v>
      </c>
      <c r="O2181">
        <v>0.75</v>
      </c>
      <c r="P2181">
        <v>0</v>
      </c>
      <c r="Q2181">
        <v>0</v>
      </c>
      <c r="T2181" s="1" t="s">
        <v>8800</v>
      </c>
    </row>
    <row r="2182" spans="1:20" x14ac:dyDescent="0.25">
      <c r="A2182" t="s">
        <v>8747</v>
      </c>
      <c r="B2182" t="s">
        <v>66</v>
      </c>
      <c r="C2182" t="s">
        <v>4395</v>
      </c>
      <c r="D2182" t="s">
        <v>4394</v>
      </c>
      <c r="E2182" s="2">
        <v>44309</v>
      </c>
      <c r="F2182">
        <v>2021</v>
      </c>
      <c r="G2182" t="s">
        <v>6914</v>
      </c>
      <c r="H2182" t="s">
        <v>8754</v>
      </c>
      <c r="K2182" t="s">
        <v>4267</v>
      </c>
      <c r="L2182" t="s">
        <v>1365</v>
      </c>
      <c r="M2182" t="s">
        <v>25</v>
      </c>
      <c r="N2182">
        <v>0.4</v>
      </c>
      <c r="O2182">
        <v>0</v>
      </c>
      <c r="P2182">
        <v>0.4</v>
      </c>
      <c r="Q2182">
        <v>0</v>
      </c>
      <c r="T2182" s="1" t="s">
        <v>8800</v>
      </c>
    </row>
    <row r="2183" spans="1:20" x14ac:dyDescent="0.25">
      <c r="A2183" t="s">
        <v>8747</v>
      </c>
      <c r="B2183" t="s">
        <v>66</v>
      </c>
      <c r="C2183" t="s">
        <v>4623</v>
      </c>
      <c r="D2183" t="s">
        <v>4622</v>
      </c>
      <c r="E2183" s="2">
        <v>44314</v>
      </c>
      <c r="F2183">
        <v>2021</v>
      </c>
      <c r="G2183" t="s">
        <v>104</v>
      </c>
      <c r="H2183" t="s">
        <v>8754</v>
      </c>
      <c r="K2183" t="s">
        <v>1345</v>
      </c>
      <c r="L2183" t="s">
        <v>4267</v>
      </c>
      <c r="M2183" t="s">
        <v>24</v>
      </c>
      <c r="N2183">
        <v>0.45</v>
      </c>
      <c r="O2183">
        <v>0.45</v>
      </c>
      <c r="P2183">
        <v>0</v>
      </c>
      <c r="Q2183">
        <v>0</v>
      </c>
      <c r="T2183" s="1" t="s">
        <v>8800</v>
      </c>
    </row>
    <row r="2184" spans="1:20" x14ac:dyDescent="0.25">
      <c r="A2184" t="s">
        <v>8747</v>
      </c>
      <c r="B2184" t="s">
        <v>66</v>
      </c>
      <c r="C2184" t="s">
        <v>4550</v>
      </c>
      <c r="D2184" t="s">
        <v>4549</v>
      </c>
      <c r="E2184" s="2">
        <v>44320</v>
      </c>
      <c r="F2184">
        <v>2021</v>
      </c>
      <c r="G2184" t="s">
        <v>6715</v>
      </c>
      <c r="H2184" t="s">
        <v>8754</v>
      </c>
      <c r="K2184" t="s">
        <v>4267</v>
      </c>
      <c r="L2184" t="s">
        <v>1346</v>
      </c>
      <c r="M2184" t="s">
        <v>25</v>
      </c>
      <c r="N2184">
        <v>0.5</v>
      </c>
      <c r="O2184">
        <v>0</v>
      </c>
      <c r="P2184">
        <v>0.5</v>
      </c>
      <c r="Q2184">
        <v>0</v>
      </c>
      <c r="T2184" s="1" t="s">
        <v>8800</v>
      </c>
    </row>
    <row r="2185" spans="1:20" x14ac:dyDescent="0.25">
      <c r="A2185" t="s">
        <v>8747</v>
      </c>
      <c r="B2185" t="s">
        <v>66</v>
      </c>
      <c r="C2185" t="s">
        <v>4417</v>
      </c>
      <c r="D2185" t="s">
        <v>4416</v>
      </c>
      <c r="E2185" s="2">
        <v>44321</v>
      </c>
      <c r="F2185">
        <v>2021</v>
      </c>
      <c r="G2185" t="s">
        <v>6532</v>
      </c>
      <c r="H2185" t="s">
        <v>93</v>
      </c>
      <c r="K2185" t="s">
        <v>1345</v>
      </c>
      <c r="L2185" t="s">
        <v>1365</v>
      </c>
      <c r="M2185" t="s">
        <v>72</v>
      </c>
      <c r="N2185">
        <v>45.45</v>
      </c>
      <c r="O2185">
        <v>0</v>
      </c>
      <c r="P2185">
        <v>0</v>
      </c>
      <c r="Q2185">
        <v>45.45</v>
      </c>
      <c r="T2185" s="1" t="s">
        <v>8800</v>
      </c>
    </row>
    <row r="2186" spans="1:20" x14ac:dyDescent="0.25">
      <c r="A2186" t="s">
        <v>8747</v>
      </c>
      <c r="B2186" t="s">
        <v>66</v>
      </c>
      <c r="C2186" t="s">
        <v>4542</v>
      </c>
      <c r="D2186" t="s">
        <v>4541</v>
      </c>
      <c r="E2186" s="2">
        <v>44328</v>
      </c>
      <c r="F2186">
        <v>2021</v>
      </c>
      <c r="G2186" t="s">
        <v>6715</v>
      </c>
      <c r="H2186" t="s">
        <v>8754</v>
      </c>
      <c r="K2186" t="s">
        <v>1321</v>
      </c>
      <c r="L2186" t="s">
        <v>4267</v>
      </c>
      <c r="M2186" t="s">
        <v>24</v>
      </c>
      <c r="N2186">
        <v>0.2</v>
      </c>
      <c r="O2186">
        <v>0.2</v>
      </c>
      <c r="P2186">
        <v>0</v>
      </c>
      <c r="Q2186">
        <v>0</v>
      </c>
      <c r="T2186" s="1" t="s">
        <v>8800</v>
      </c>
    </row>
    <row r="2187" spans="1:20" x14ac:dyDescent="0.25">
      <c r="A2187" t="s">
        <v>8747</v>
      </c>
      <c r="B2187" t="s">
        <v>66</v>
      </c>
      <c r="C2187" t="s">
        <v>4548</v>
      </c>
      <c r="D2187" t="s">
        <v>4547</v>
      </c>
      <c r="E2187" s="2">
        <v>44335</v>
      </c>
      <c r="F2187">
        <v>2021</v>
      </c>
      <c r="G2187" t="s">
        <v>6715</v>
      </c>
      <c r="H2187" t="s">
        <v>8754</v>
      </c>
      <c r="K2187" t="s">
        <v>1345</v>
      </c>
      <c r="L2187" t="s">
        <v>1365</v>
      </c>
      <c r="M2187" t="s">
        <v>72</v>
      </c>
      <c r="N2187">
        <v>0.2</v>
      </c>
      <c r="O2187">
        <v>0</v>
      </c>
      <c r="P2187">
        <v>0</v>
      </c>
      <c r="Q2187">
        <v>0.2</v>
      </c>
      <c r="T2187" s="1" t="s">
        <v>8800</v>
      </c>
    </row>
    <row r="2188" spans="1:20" x14ac:dyDescent="0.25">
      <c r="A2188" t="s">
        <v>8747</v>
      </c>
      <c r="B2188" t="s">
        <v>66</v>
      </c>
      <c r="C2188" t="s">
        <v>4625</v>
      </c>
      <c r="D2188" t="s">
        <v>4624</v>
      </c>
      <c r="E2188" s="2">
        <v>44340</v>
      </c>
      <c r="F2188">
        <v>2021</v>
      </c>
      <c r="G2188" t="s">
        <v>104</v>
      </c>
      <c r="H2188" t="s">
        <v>8754</v>
      </c>
      <c r="K2188" t="s">
        <v>1345</v>
      </c>
      <c r="L2188" t="s">
        <v>4267</v>
      </c>
      <c r="M2188" t="s">
        <v>24</v>
      </c>
      <c r="N2188">
        <v>0.5</v>
      </c>
      <c r="O2188">
        <v>0.5</v>
      </c>
      <c r="P2188">
        <v>0</v>
      </c>
      <c r="Q2188">
        <v>0</v>
      </c>
      <c r="T2188" s="1" t="s">
        <v>8800</v>
      </c>
    </row>
    <row r="2189" spans="1:20" x14ac:dyDescent="0.25">
      <c r="A2189" t="s">
        <v>8747</v>
      </c>
      <c r="B2189" t="s">
        <v>66</v>
      </c>
      <c r="C2189" t="s">
        <v>4376</v>
      </c>
      <c r="D2189" t="s">
        <v>4375</v>
      </c>
      <c r="E2189" s="2">
        <v>44341</v>
      </c>
      <c r="F2189">
        <v>2021</v>
      </c>
      <c r="G2189" t="s">
        <v>6914</v>
      </c>
      <c r="H2189" t="s">
        <v>8757</v>
      </c>
      <c r="K2189" t="s">
        <v>1321</v>
      </c>
      <c r="L2189" t="s">
        <v>1320</v>
      </c>
      <c r="M2189" t="s">
        <v>72</v>
      </c>
      <c r="N2189">
        <v>2.5</v>
      </c>
      <c r="O2189">
        <v>0</v>
      </c>
      <c r="P2189">
        <v>0</v>
      </c>
      <c r="Q2189">
        <v>2.5</v>
      </c>
      <c r="T2189" s="1" t="s">
        <v>8800</v>
      </c>
    </row>
    <row r="2190" spans="1:20" x14ac:dyDescent="0.25">
      <c r="A2190" t="s">
        <v>8747</v>
      </c>
      <c r="B2190" t="s">
        <v>66</v>
      </c>
      <c r="C2190" t="s">
        <v>4295</v>
      </c>
      <c r="D2190" t="s">
        <v>4294</v>
      </c>
      <c r="E2190" s="2">
        <v>44342</v>
      </c>
      <c r="F2190">
        <v>2021</v>
      </c>
      <c r="G2190" t="s">
        <v>8748</v>
      </c>
      <c r="H2190" t="s">
        <v>93</v>
      </c>
      <c r="K2190" t="s">
        <v>1345</v>
      </c>
      <c r="L2190" t="s">
        <v>4267</v>
      </c>
      <c r="M2190" t="s">
        <v>24</v>
      </c>
      <c r="N2190">
        <v>95.2</v>
      </c>
      <c r="O2190">
        <v>95.2</v>
      </c>
      <c r="P2190">
        <v>0</v>
      </c>
      <c r="Q2190">
        <v>0</v>
      </c>
      <c r="T2190" s="1" t="s">
        <v>8800</v>
      </c>
    </row>
    <row r="2191" spans="1:20" x14ac:dyDescent="0.25">
      <c r="A2191" t="s">
        <v>8747</v>
      </c>
      <c r="B2191" t="s">
        <v>66</v>
      </c>
      <c r="C2191" t="s">
        <v>4295</v>
      </c>
      <c r="D2191" t="s">
        <v>4294</v>
      </c>
      <c r="E2191" s="2">
        <v>44342</v>
      </c>
      <c r="F2191">
        <v>2021</v>
      </c>
      <c r="G2191" t="s">
        <v>8748</v>
      </c>
      <c r="H2191" t="s">
        <v>93</v>
      </c>
      <c r="K2191" t="s">
        <v>1321</v>
      </c>
      <c r="L2191" t="s">
        <v>4267</v>
      </c>
      <c r="M2191" t="s">
        <v>24</v>
      </c>
      <c r="N2191">
        <v>2.8</v>
      </c>
      <c r="O2191">
        <v>2.8</v>
      </c>
      <c r="P2191">
        <v>0</v>
      </c>
      <c r="Q2191">
        <v>0</v>
      </c>
      <c r="T2191" s="1" t="s">
        <v>8800</v>
      </c>
    </row>
    <row r="2192" spans="1:20" x14ac:dyDescent="0.25">
      <c r="A2192" t="s">
        <v>8747</v>
      </c>
      <c r="B2192" t="s">
        <v>66</v>
      </c>
      <c r="C2192" t="s">
        <v>4293</v>
      </c>
      <c r="D2192" t="s">
        <v>4292</v>
      </c>
      <c r="E2192" s="2">
        <v>44343</v>
      </c>
      <c r="F2192">
        <v>2021</v>
      </c>
      <c r="G2192" t="s">
        <v>8748</v>
      </c>
      <c r="H2192" t="s">
        <v>8757</v>
      </c>
      <c r="K2192" t="s">
        <v>141</v>
      </c>
      <c r="L2192" t="s">
        <v>4267</v>
      </c>
      <c r="M2192" t="s">
        <v>24</v>
      </c>
      <c r="N2192">
        <v>9.0109890000000004</v>
      </c>
      <c r="O2192">
        <v>9.0109890000000004</v>
      </c>
      <c r="P2192">
        <v>0</v>
      </c>
      <c r="Q2192">
        <v>0</v>
      </c>
      <c r="T2192" s="1" t="s">
        <v>8800</v>
      </c>
    </row>
    <row r="2193" spans="1:20" x14ac:dyDescent="0.25">
      <c r="A2193" t="s">
        <v>8747</v>
      </c>
      <c r="B2193" t="s">
        <v>66</v>
      </c>
      <c r="C2193" t="s">
        <v>4568</v>
      </c>
      <c r="D2193" t="s">
        <v>4567</v>
      </c>
      <c r="E2193" s="2">
        <v>44348</v>
      </c>
      <c r="F2193">
        <v>2021</v>
      </c>
      <c r="G2193" t="s">
        <v>6370</v>
      </c>
      <c r="H2193" t="s">
        <v>8754</v>
      </c>
      <c r="K2193" t="s">
        <v>141</v>
      </c>
      <c r="L2193" t="s">
        <v>4267</v>
      </c>
      <c r="M2193" t="s">
        <v>24</v>
      </c>
      <c r="N2193">
        <v>0.2</v>
      </c>
      <c r="O2193">
        <v>0.2</v>
      </c>
      <c r="P2193">
        <v>0</v>
      </c>
      <c r="Q2193">
        <v>0</v>
      </c>
      <c r="T2193" s="1" t="s">
        <v>8800</v>
      </c>
    </row>
    <row r="2194" spans="1:20" x14ac:dyDescent="0.25">
      <c r="A2194" t="s">
        <v>8747</v>
      </c>
      <c r="B2194" t="s">
        <v>66</v>
      </c>
      <c r="C2194" t="s">
        <v>4357</v>
      </c>
      <c r="D2194" t="s">
        <v>4356</v>
      </c>
      <c r="E2194" s="2">
        <v>44349</v>
      </c>
      <c r="F2194">
        <v>2021</v>
      </c>
      <c r="G2194" t="s">
        <v>6585</v>
      </c>
      <c r="H2194" t="s">
        <v>93</v>
      </c>
      <c r="K2194" t="s">
        <v>1345</v>
      </c>
      <c r="L2194" t="s">
        <v>4267</v>
      </c>
      <c r="M2194" t="s">
        <v>24</v>
      </c>
      <c r="N2194">
        <v>31.82</v>
      </c>
      <c r="O2194">
        <v>31.82</v>
      </c>
      <c r="P2194">
        <v>0</v>
      </c>
      <c r="Q2194">
        <v>0</v>
      </c>
      <c r="T2194" s="1" t="s">
        <v>8800</v>
      </c>
    </row>
    <row r="2195" spans="1:20" x14ac:dyDescent="0.25">
      <c r="A2195" t="s">
        <v>8747</v>
      </c>
      <c r="B2195" t="s">
        <v>66</v>
      </c>
      <c r="C2195" t="s">
        <v>4470</v>
      </c>
      <c r="D2195" t="s">
        <v>4469</v>
      </c>
      <c r="E2195" s="2">
        <v>44349</v>
      </c>
      <c r="F2195">
        <v>2021</v>
      </c>
      <c r="G2195" t="s">
        <v>6451</v>
      </c>
      <c r="H2195" t="s">
        <v>8757</v>
      </c>
      <c r="K2195" t="s">
        <v>1321</v>
      </c>
      <c r="L2195" t="s">
        <v>4267</v>
      </c>
      <c r="M2195" t="s">
        <v>24</v>
      </c>
      <c r="N2195">
        <v>10.053599999999999</v>
      </c>
      <c r="O2195">
        <v>10.053599999999999</v>
      </c>
      <c r="P2195">
        <v>0</v>
      </c>
      <c r="Q2195">
        <v>0</v>
      </c>
      <c r="T2195" s="1" t="s">
        <v>8800</v>
      </c>
    </row>
    <row r="2196" spans="1:20" x14ac:dyDescent="0.25">
      <c r="A2196" t="s">
        <v>8747</v>
      </c>
      <c r="B2196" t="s">
        <v>66</v>
      </c>
      <c r="C2196" t="s">
        <v>4470</v>
      </c>
      <c r="D2196" t="s">
        <v>4477</v>
      </c>
      <c r="E2196" s="2">
        <v>44349</v>
      </c>
      <c r="F2196">
        <v>2021</v>
      </c>
      <c r="G2196" t="s">
        <v>6451</v>
      </c>
      <c r="H2196" t="s">
        <v>8754</v>
      </c>
      <c r="K2196" t="s">
        <v>1321</v>
      </c>
      <c r="L2196" t="s">
        <v>4267</v>
      </c>
      <c r="M2196" t="s">
        <v>24</v>
      </c>
      <c r="N2196">
        <v>2.9264000000000001</v>
      </c>
      <c r="O2196">
        <v>2.9264000000000001</v>
      </c>
      <c r="P2196">
        <v>0</v>
      </c>
      <c r="Q2196">
        <v>0</v>
      </c>
      <c r="T2196" s="1" t="s">
        <v>8800</v>
      </c>
    </row>
    <row r="2197" spans="1:20" x14ac:dyDescent="0.25">
      <c r="A2197" t="s">
        <v>8747</v>
      </c>
      <c r="B2197" t="s">
        <v>66</v>
      </c>
      <c r="C2197" t="s">
        <v>4266</v>
      </c>
      <c r="D2197" t="s">
        <v>4265</v>
      </c>
      <c r="E2197" s="2">
        <v>44356</v>
      </c>
      <c r="F2197">
        <v>2021</v>
      </c>
      <c r="G2197" t="s">
        <v>6392</v>
      </c>
      <c r="H2197" t="s">
        <v>93</v>
      </c>
      <c r="K2197" t="s">
        <v>4267</v>
      </c>
      <c r="L2197" t="s">
        <v>1346</v>
      </c>
      <c r="M2197" t="s">
        <v>25</v>
      </c>
      <c r="N2197">
        <v>97.24</v>
      </c>
      <c r="O2197">
        <v>0</v>
      </c>
      <c r="P2197">
        <v>97.24</v>
      </c>
      <c r="Q2197">
        <v>0</v>
      </c>
      <c r="T2197" s="1" t="s">
        <v>8800</v>
      </c>
    </row>
    <row r="2198" spans="1:20" x14ac:dyDescent="0.25">
      <c r="A2198" t="s">
        <v>8747</v>
      </c>
      <c r="B2198" t="s">
        <v>66</v>
      </c>
      <c r="C2198" t="s">
        <v>4266</v>
      </c>
      <c r="D2198" t="s">
        <v>4265</v>
      </c>
      <c r="E2198" s="2">
        <v>44356</v>
      </c>
      <c r="F2198">
        <v>2021</v>
      </c>
      <c r="G2198" t="s">
        <v>6392</v>
      </c>
      <c r="H2198" t="s">
        <v>93</v>
      </c>
      <c r="K2198" t="s">
        <v>1469</v>
      </c>
      <c r="L2198" t="s">
        <v>4267</v>
      </c>
      <c r="M2198" t="s">
        <v>24</v>
      </c>
      <c r="N2198">
        <v>5.64</v>
      </c>
      <c r="O2198">
        <v>5.64</v>
      </c>
      <c r="P2198">
        <v>0</v>
      </c>
      <c r="Q2198">
        <v>0</v>
      </c>
      <c r="T2198" s="1" t="s">
        <v>8800</v>
      </c>
    </row>
    <row r="2199" spans="1:20" x14ac:dyDescent="0.25">
      <c r="A2199" t="s">
        <v>8747</v>
      </c>
      <c r="B2199" t="s">
        <v>66</v>
      </c>
      <c r="C2199" t="s">
        <v>4381</v>
      </c>
      <c r="D2199" t="s">
        <v>4380</v>
      </c>
      <c r="E2199" s="2">
        <v>44356</v>
      </c>
      <c r="F2199">
        <v>2021</v>
      </c>
      <c r="G2199" t="s">
        <v>6914</v>
      </c>
      <c r="H2199" t="s">
        <v>93</v>
      </c>
      <c r="K2199" t="s">
        <v>1352</v>
      </c>
      <c r="L2199" t="s">
        <v>4267</v>
      </c>
      <c r="M2199" t="s">
        <v>24</v>
      </c>
      <c r="N2199">
        <v>47.5</v>
      </c>
      <c r="O2199">
        <v>47.5</v>
      </c>
      <c r="P2199">
        <v>0</v>
      </c>
      <c r="Q2199">
        <v>0</v>
      </c>
      <c r="T2199" s="1" t="s">
        <v>8800</v>
      </c>
    </row>
    <row r="2200" spans="1:20" x14ac:dyDescent="0.25">
      <c r="A2200" t="s">
        <v>8747</v>
      </c>
      <c r="B2200" t="s">
        <v>66</v>
      </c>
      <c r="C2200" t="s">
        <v>4423</v>
      </c>
      <c r="D2200" t="s">
        <v>4422</v>
      </c>
      <c r="E2200" s="2">
        <v>44356</v>
      </c>
      <c r="F2200">
        <v>2021</v>
      </c>
      <c r="G2200" t="s">
        <v>8750</v>
      </c>
      <c r="H2200" t="s">
        <v>93</v>
      </c>
      <c r="K2200" t="s">
        <v>84</v>
      </c>
      <c r="L2200" t="s">
        <v>4267</v>
      </c>
      <c r="M2200" t="s">
        <v>24</v>
      </c>
      <c r="N2200">
        <v>7.580000000000001</v>
      </c>
      <c r="O2200">
        <v>7.580000000000001</v>
      </c>
      <c r="P2200">
        <v>0</v>
      </c>
      <c r="Q2200">
        <v>0</v>
      </c>
      <c r="T2200" s="1" t="s">
        <v>8800</v>
      </c>
    </row>
    <row r="2201" spans="1:20" x14ac:dyDescent="0.25">
      <c r="A2201" t="s">
        <v>8747</v>
      </c>
      <c r="B2201" t="s">
        <v>66</v>
      </c>
      <c r="C2201" t="s">
        <v>4423</v>
      </c>
      <c r="D2201" t="s">
        <v>4422</v>
      </c>
      <c r="E2201" s="2">
        <v>44356</v>
      </c>
      <c r="F2201">
        <v>2021</v>
      </c>
      <c r="G2201" t="s">
        <v>8750</v>
      </c>
      <c r="H2201" t="s">
        <v>93</v>
      </c>
      <c r="K2201" t="s">
        <v>4267</v>
      </c>
      <c r="L2201" t="s">
        <v>1347</v>
      </c>
      <c r="M2201" t="s">
        <v>25</v>
      </c>
      <c r="N2201">
        <v>42.53</v>
      </c>
      <c r="O2201">
        <v>0</v>
      </c>
      <c r="P2201">
        <v>42.53</v>
      </c>
      <c r="Q2201">
        <v>0</v>
      </c>
      <c r="T2201" s="1" t="s">
        <v>8800</v>
      </c>
    </row>
    <row r="2202" spans="1:20" x14ac:dyDescent="0.25">
      <c r="A2202" t="s">
        <v>8747</v>
      </c>
      <c r="B2202" t="s">
        <v>66</v>
      </c>
      <c r="C2202" t="s">
        <v>4496</v>
      </c>
      <c r="D2202" t="s">
        <v>4495</v>
      </c>
      <c r="E2202" s="2">
        <v>44356</v>
      </c>
      <c r="F2202">
        <v>2021</v>
      </c>
      <c r="G2202" t="s">
        <v>7481</v>
      </c>
      <c r="H2202" t="s">
        <v>93</v>
      </c>
      <c r="K2202" t="s">
        <v>4267</v>
      </c>
      <c r="L2202" t="s">
        <v>1365</v>
      </c>
      <c r="M2202" t="s">
        <v>25</v>
      </c>
      <c r="N2202">
        <v>15.407999999999999</v>
      </c>
      <c r="O2202">
        <v>0</v>
      </c>
      <c r="P2202">
        <v>15.407999999999999</v>
      </c>
      <c r="Q2202">
        <v>0</v>
      </c>
      <c r="T2202" s="1" t="s">
        <v>8800</v>
      </c>
    </row>
    <row r="2203" spans="1:20" x14ac:dyDescent="0.25">
      <c r="A2203" t="s">
        <v>8747</v>
      </c>
      <c r="B2203" t="s">
        <v>66</v>
      </c>
      <c r="C2203" t="s">
        <v>4546</v>
      </c>
      <c r="D2203" t="s">
        <v>4545</v>
      </c>
      <c r="E2203" s="2">
        <v>44357</v>
      </c>
      <c r="F2203">
        <v>2021</v>
      </c>
      <c r="G2203" t="s">
        <v>6715</v>
      </c>
      <c r="H2203" t="s">
        <v>8754</v>
      </c>
      <c r="K2203" t="s">
        <v>1469</v>
      </c>
      <c r="L2203" t="s">
        <v>1346</v>
      </c>
      <c r="M2203" t="s">
        <v>72</v>
      </c>
      <c r="N2203">
        <v>2.2000000000000002</v>
      </c>
      <c r="O2203">
        <v>0</v>
      </c>
      <c r="P2203">
        <v>0</v>
      </c>
      <c r="Q2203">
        <v>2.2000000000000002</v>
      </c>
      <c r="T2203" s="1" t="s">
        <v>8800</v>
      </c>
    </row>
    <row r="2204" spans="1:20" x14ac:dyDescent="0.25">
      <c r="A2204" t="s">
        <v>8747</v>
      </c>
      <c r="B2204" t="s">
        <v>66</v>
      </c>
      <c r="C2204" t="s">
        <v>4433</v>
      </c>
      <c r="D2204" t="s">
        <v>4432</v>
      </c>
      <c r="E2204" s="2">
        <v>44358</v>
      </c>
      <c r="F2204">
        <v>2021</v>
      </c>
      <c r="G2204" t="s">
        <v>8750</v>
      </c>
      <c r="H2204" t="s">
        <v>8754</v>
      </c>
      <c r="K2204" t="s">
        <v>1345</v>
      </c>
      <c r="L2204" t="s">
        <v>4267</v>
      </c>
      <c r="M2204" t="s">
        <v>24</v>
      </c>
      <c r="N2204">
        <v>0.46500000000000002</v>
      </c>
      <c r="O2204">
        <v>0.46500000000000002</v>
      </c>
      <c r="P2204">
        <v>0</v>
      </c>
      <c r="Q2204">
        <v>0</v>
      </c>
      <c r="T2204" s="1" t="s">
        <v>8800</v>
      </c>
    </row>
    <row r="2205" spans="1:20" x14ac:dyDescent="0.25">
      <c r="A2205" t="s">
        <v>8747</v>
      </c>
      <c r="B2205" t="s">
        <v>66</v>
      </c>
      <c r="C2205" t="s">
        <v>4437</v>
      </c>
      <c r="D2205" t="s">
        <v>4436</v>
      </c>
      <c r="E2205" s="2">
        <v>44358</v>
      </c>
      <c r="F2205">
        <v>2021</v>
      </c>
      <c r="G2205" t="s">
        <v>8750</v>
      </c>
      <c r="H2205" t="s">
        <v>8754</v>
      </c>
      <c r="K2205" t="s">
        <v>1345</v>
      </c>
      <c r="L2205" t="s">
        <v>4267</v>
      </c>
      <c r="M2205" t="s">
        <v>24</v>
      </c>
      <c r="N2205">
        <v>0.3</v>
      </c>
      <c r="O2205">
        <v>0.3</v>
      </c>
      <c r="P2205">
        <v>0</v>
      </c>
      <c r="Q2205">
        <v>0</v>
      </c>
      <c r="T2205" s="1" t="s">
        <v>8800</v>
      </c>
    </row>
    <row r="2206" spans="1:20" x14ac:dyDescent="0.25">
      <c r="A2206" t="s">
        <v>8747</v>
      </c>
      <c r="B2206" t="s">
        <v>66</v>
      </c>
      <c r="C2206" t="s">
        <v>4342</v>
      </c>
      <c r="D2206" t="s">
        <v>4341</v>
      </c>
      <c r="E2206" s="2">
        <v>44363</v>
      </c>
      <c r="F2206">
        <v>2021</v>
      </c>
      <c r="G2206" t="s">
        <v>6521</v>
      </c>
      <c r="H2206" t="s">
        <v>8754</v>
      </c>
      <c r="K2206" t="s">
        <v>1345</v>
      </c>
      <c r="L2206" t="s">
        <v>4267</v>
      </c>
      <c r="M2206" t="s">
        <v>24</v>
      </c>
      <c r="N2206">
        <v>0.34</v>
      </c>
      <c r="O2206">
        <v>0.34</v>
      </c>
      <c r="P2206">
        <v>0</v>
      </c>
      <c r="Q2206">
        <v>0</v>
      </c>
      <c r="T2206" s="1" t="s">
        <v>8800</v>
      </c>
    </row>
    <row r="2207" spans="1:20" x14ac:dyDescent="0.25">
      <c r="A2207" t="s">
        <v>8747</v>
      </c>
      <c r="B2207" t="s">
        <v>66</v>
      </c>
      <c r="C2207" t="s">
        <v>4411</v>
      </c>
      <c r="D2207" t="s">
        <v>4410</v>
      </c>
      <c r="E2207" s="2">
        <v>44363</v>
      </c>
      <c r="F2207">
        <v>2021</v>
      </c>
      <c r="G2207" t="s">
        <v>6914</v>
      </c>
      <c r="H2207" t="s">
        <v>8754</v>
      </c>
      <c r="K2207" t="s">
        <v>1345</v>
      </c>
      <c r="L2207" t="s">
        <v>4267</v>
      </c>
      <c r="M2207" t="s">
        <v>24</v>
      </c>
      <c r="N2207">
        <v>0.4</v>
      </c>
      <c r="O2207">
        <v>0.4</v>
      </c>
      <c r="P2207">
        <v>0</v>
      </c>
      <c r="Q2207">
        <v>0</v>
      </c>
      <c r="T2207" s="1" t="s">
        <v>8800</v>
      </c>
    </row>
    <row r="2208" spans="1:20" x14ac:dyDescent="0.25">
      <c r="A2208" t="s">
        <v>8747</v>
      </c>
      <c r="B2208" t="s">
        <v>66</v>
      </c>
      <c r="C2208" t="s">
        <v>4536</v>
      </c>
      <c r="D2208" t="s">
        <v>4535</v>
      </c>
      <c r="E2208" s="2">
        <v>44363</v>
      </c>
      <c r="F2208">
        <v>2021</v>
      </c>
      <c r="G2208" t="s">
        <v>6715</v>
      </c>
      <c r="H2208" t="s">
        <v>93</v>
      </c>
      <c r="K2208" t="s">
        <v>1345</v>
      </c>
      <c r="L2208" t="s">
        <v>1365</v>
      </c>
      <c r="M2208" t="s">
        <v>72</v>
      </c>
      <c r="N2208">
        <v>25.62</v>
      </c>
      <c r="O2208">
        <v>0</v>
      </c>
      <c r="P2208">
        <v>0</v>
      </c>
      <c r="Q2208">
        <v>25.62</v>
      </c>
      <c r="T2208" s="1" t="s">
        <v>8800</v>
      </c>
    </row>
    <row r="2209" spans="1:20" x14ac:dyDescent="0.25">
      <c r="A2209" t="s">
        <v>8747</v>
      </c>
      <c r="B2209" t="s">
        <v>66</v>
      </c>
      <c r="C2209" t="s">
        <v>4621</v>
      </c>
      <c r="D2209" t="s">
        <v>4620</v>
      </c>
      <c r="E2209" s="2">
        <v>44363</v>
      </c>
      <c r="F2209">
        <v>2021</v>
      </c>
      <c r="G2209" t="s">
        <v>104</v>
      </c>
      <c r="H2209" t="s">
        <v>8754</v>
      </c>
      <c r="K2209" t="s">
        <v>4267</v>
      </c>
      <c r="L2209" t="s">
        <v>1365</v>
      </c>
      <c r="M2209" t="s">
        <v>25</v>
      </c>
      <c r="N2209">
        <v>2</v>
      </c>
      <c r="O2209">
        <v>0</v>
      </c>
      <c r="P2209">
        <v>2</v>
      </c>
      <c r="Q2209">
        <v>0</v>
      </c>
      <c r="T2209" s="1" t="s">
        <v>8800</v>
      </c>
    </row>
    <row r="2210" spans="1:20" x14ac:dyDescent="0.25">
      <c r="A2210" t="s">
        <v>8747</v>
      </c>
      <c r="B2210" t="s">
        <v>66</v>
      </c>
      <c r="C2210" t="s">
        <v>4627</v>
      </c>
      <c r="D2210" t="s">
        <v>4626</v>
      </c>
      <c r="E2210" s="2">
        <v>44363</v>
      </c>
      <c r="F2210">
        <v>2021</v>
      </c>
      <c r="G2210" t="s">
        <v>104</v>
      </c>
      <c r="H2210" t="s">
        <v>8754</v>
      </c>
      <c r="K2210" t="s">
        <v>1345</v>
      </c>
      <c r="L2210" t="s">
        <v>4267</v>
      </c>
      <c r="M2210" t="s">
        <v>24</v>
      </c>
      <c r="N2210">
        <v>0.38</v>
      </c>
      <c r="O2210">
        <v>0.38</v>
      </c>
      <c r="P2210">
        <v>0</v>
      </c>
      <c r="Q2210">
        <v>0</v>
      </c>
      <c r="T2210" s="1" t="s">
        <v>8800</v>
      </c>
    </row>
    <row r="2211" spans="1:20" x14ac:dyDescent="0.25">
      <c r="A2211" t="s">
        <v>8747</v>
      </c>
      <c r="B2211" t="s">
        <v>66</v>
      </c>
      <c r="C2211" t="s">
        <v>4709</v>
      </c>
      <c r="D2211" t="s">
        <v>4708</v>
      </c>
      <c r="E2211" s="2">
        <v>44363</v>
      </c>
      <c r="F2211">
        <v>2021</v>
      </c>
      <c r="G2211" t="s">
        <v>8752</v>
      </c>
      <c r="H2211" t="s">
        <v>8754</v>
      </c>
      <c r="K2211" t="s">
        <v>1345</v>
      </c>
      <c r="L2211" t="s">
        <v>4267</v>
      </c>
      <c r="M2211" t="s">
        <v>24</v>
      </c>
      <c r="N2211">
        <v>0.1</v>
      </c>
      <c r="O2211">
        <v>0.1</v>
      </c>
      <c r="P2211">
        <v>0</v>
      </c>
      <c r="Q2211">
        <v>0</v>
      </c>
      <c r="T2211" s="1" t="s">
        <v>8800</v>
      </c>
    </row>
    <row r="2212" spans="1:20" x14ac:dyDescent="0.25">
      <c r="A2212" t="s">
        <v>8747</v>
      </c>
      <c r="B2212" t="s">
        <v>66</v>
      </c>
      <c r="C2212" t="s">
        <v>4389</v>
      </c>
      <c r="D2212" t="s">
        <v>4388</v>
      </c>
      <c r="E2212" s="2">
        <v>44369</v>
      </c>
      <c r="F2212">
        <v>2021</v>
      </c>
      <c r="G2212" t="s">
        <v>6914</v>
      </c>
      <c r="H2212" t="s">
        <v>93</v>
      </c>
      <c r="K2212" t="s">
        <v>1345</v>
      </c>
      <c r="L2212" t="s">
        <v>1365</v>
      </c>
      <c r="M2212" t="s">
        <v>72</v>
      </c>
      <c r="N2212">
        <v>0.88500000000000001</v>
      </c>
      <c r="O2212">
        <v>0</v>
      </c>
      <c r="P2212">
        <v>0</v>
      </c>
      <c r="Q2212">
        <v>0.88500000000000001</v>
      </c>
      <c r="T2212" s="1" t="s">
        <v>8800</v>
      </c>
    </row>
    <row r="2213" spans="1:20" x14ac:dyDescent="0.25">
      <c r="A2213" t="s">
        <v>8747</v>
      </c>
      <c r="B2213" t="s">
        <v>66</v>
      </c>
      <c r="C2213" t="s">
        <v>4389</v>
      </c>
      <c r="D2213" t="s">
        <v>4388</v>
      </c>
      <c r="E2213" s="2">
        <v>44369</v>
      </c>
      <c r="F2213">
        <v>2021</v>
      </c>
      <c r="G2213" t="s">
        <v>6914</v>
      </c>
      <c r="H2213" t="s">
        <v>93</v>
      </c>
      <c r="K2213" t="s">
        <v>1345</v>
      </c>
      <c r="L2213" t="s">
        <v>4267</v>
      </c>
      <c r="M2213" t="s">
        <v>24</v>
      </c>
      <c r="N2213">
        <v>3.9494999999999996</v>
      </c>
      <c r="O2213">
        <v>3.9494999999999996</v>
      </c>
      <c r="P2213">
        <v>0</v>
      </c>
      <c r="Q2213">
        <v>0</v>
      </c>
      <c r="T2213" s="1" t="s">
        <v>8800</v>
      </c>
    </row>
    <row r="2214" spans="1:20" x14ac:dyDescent="0.25">
      <c r="A2214" t="s">
        <v>8747</v>
      </c>
      <c r="B2214" t="s">
        <v>66</v>
      </c>
      <c r="C2214" t="s">
        <v>4527</v>
      </c>
      <c r="D2214" t="s">
        <v>4526</v>
      </c>
      <c r="E2214" s="2">
        <v>44369</v>
      </c>
      <c r="F2214">
        <v>2021</v>
      </c>
      <c r="G2214" t="s">
        <v>7797</v>
      </c>
      <c r="H2214" t="s">
        <v>8754</v>
      </c>
      <c r="K2214" t="s">
        <v>4267</v>
      </c>
      <c r="L2214" t="s">
        <v>1346</v>
      </c>
      <c r="M2214" t="s">
        <v>25</v>
      </c>
      <c r="N2214">
        <v>0.33935300000000002</v>
      </c>
      <c r="O2214">
        <v>0</v>
      </c>
      <c r="P2214">
        <v>0.33935300000000002</v>
      </c>
      <c r="Q2214">
        <v>0</v>
      </c>
      <c r="T2214" s="1" t="s">
        <v>8800</v>
      </c>
    </row>
    <row r="2215" spans="1:20" x14ac:dyDescent="0.25">
      <c r="A2215" t="s">
        <v>8747</v>
      </c>
      <c r="B2215" t="s">
        <v>66</v>
      </c>
      <c r="C2215" t="s">
        <v>4488</v>
      </c>
      <c r="D2215" t="s">
        <v>4487</v>
      </c>
      <c r="E2215" s="2">
        <v>44370</v>
      </c>
      <c r="F2215">
        <v>2021</v>
      </c>
      <c r="G2215" t="s">
        <v>6657</v>
      </c>
      <c r="H2215" t="s">
        <v>8756</v>
      </c>
      <c r="K2215" t="s">
        <v>4267</v>
      </c>
      <c r="L2215" t="s">
        <v>1415</v>
      </c>
      <c r="M2215" t="s">
        <v>25</v>
      </c>
      <c r="N2215">
        <v>45.654000000000003</v>
      </c>
      <c r="O2215">
        <v>0</v>
      </c>
      <c r="P2215">
        <v>45.654000000000003</v>
      </c>
      <c r="Q2215">
        <v>0</v>
      </c>
      <c r="T2215" s="1" t="s">
        <v>8800</v>
      </c>
    </row>
    <row r="2216" spans="1:20" x14ac:dyDescent="0.25">
      <c r="A2216" t="s">
        <v>8747</v>
      </c>
      <c r="B2216" t="s">
        <v>66</v>
      </c>
      <c r="C2216" t="s">
        <v>4596</v>
      </c>
      <c r="D2216" t="s">
        <v>4595</v>
      </c>
      <c r="E2216" s="2">
        <v>44371</v>
      </c>
      <c r="F2216">
        <v>2021</v>
      </c>
      <c r="G2216" t="s">
        <v>104</v>
      </c>
      <c r="H2216" t="s">
        <v>8754</v>
      </c>
      <c r="K2216" t="s">
        <v>1469</v>
      </c>
      <c r="L2216" t="s">
        <v>1346</v>
      </c>
      <c r="M2216" t="s">
        <v>72</v>
      </c>
      <c r="N2216">
        <v>0.5</v>
      </c>
      <c r="O2216">
        <v>0</v>
      </c>
      <c r="P2216">
        <v>0</v>
      </c>
      <c r="Q2216">
        <v>0.5</v>
      </c>
      <c r="T2216" s="1" t="s">
        <v>8800</v>
      </c>
    </row>
    <row r="2217" spans="1:20" x14ac:dyDescent="0.25">
      <c r="A2217" t="s">
        <v>8747</v>
      </c>
      <c r="B2217" t="s">
        <v>66</v>
      </c>
      <c r="C2217" t="s">
        <v>4344</v>
      </c>
      <c r="D2217" t="s">
        <v>4343</v>
      </c>
      <c r="E2217" s="2">
        <v>44375</v>
      </c>
      <c r="F2217">
        <v>2021</v>
      </c>
      <c r="G2217" t="s">
        <v>6521</v>
      </c>
      <c r="H2217" t="s">
        <v>8754</v>
      </c>
      <c r="K2217" t="s">
        <v>1345</v>
      </c>
      <c r="L2217" t="s">
        <v>4267</v>
      </c>
      <c r="M2217" t="s">
        <v>24</v>
      </c>
      <c r="N2217">
        <v>0.8</v>
      </c>
      <c r="O2217">
        <v>0.8</v>
      </c>
      <c r="P2217">
        <v>0</v>
      </c>
      <c r="Q2217">
        <v>0</v>
      </c>
      <c r="T2217" s="1" t="s">
        <v>8800</v>
      </c>
    </row>
    <row r="2218" spans="1:20" x14ac:dyDescent="0.25">
      <c r="A2218" t="s">
        <v>8747</v>
      </c>
      <c r="B2218" t="s">
        <v>66</v>
      </c>
      <c r="C2218" t="s">
        <v>4608</v>
      </c>
      <c r="D2218" t="s">
        <v>4607</v>
      </c>
      <c r="E2218" s="2">
        <v>44375</v>
      </c>
      <c r="F2218">
        <v>2021</v>
      </c>
      <c r="G2218" t="s">
        <v>104</v>
      </c>
      <c r="H2218" t="s">
        <v>8754</v>
      </c>
      <c r="K2218" t="s">
        <v>4267</v>
      </c>
      <c r="L2218" t="s">
        <v>1380</v>
      </c>
      <c r="M2218" t="s">
        <v>25</v>
      </c>
      <c r="N2218">
        <v>0.48</v>
      </c>
      <c r="O2218">
        <v>0</v>
      </c>
      <c r="P2218">
        <v>0.48</v>
      </c>
      <c r="Q2218">
        <v>0</v>
      </c>
      <c r="T2218" s="1" t="s">
        <v>8800</v>
      </c>
    </row>
    <row r="2219" spans="1:20" x14ac:dyDescent="0.25">
      <c r="A2219" t="s">
        <v>8747</v>
      </c>
      <c r="B2219" t="s">
        <v>66</v>
      </c>
      <c r="C2219" t="s">
        <v>4651</v>
      </c>
      <c r="D2219" t="s">
        <v>4650</v>
      </c>
      <c r="E2219" s="2">
        <v>44375</v>
      </c>
      <c r="F2219">
        <v>2021</v>
      </c>
      <c r="G2219" t="s">
        <v>104</v>
      </c>
      <c r="H2219" t="s">
        <v>8754</v>
      </c>
      <c r="K2219" t="s">
        <v>1345</v>
      </c>
      <c r="L2219" t="s">
        <v>1365</v>
      </c>
      <c r="M2219" t="s">
        <v>72</v>
      </c>
      <c r="N2219">
        <v>0.3</v>
      </c>
      <c r="O2219">
        <v>0</v>
      </c>
      <c r="P2219">
        <v>0</v>
      </c>
      <c r="Q2219">
        <v>0.3</v>
      </c>
      <c r="T2219" s="1" t="s">
        <v>8800</v>
      </c>
    </row>
    <row r="2220" spans="1:20" x14ac:dyDescent="0.25">
      <c r="A2220" t="s">
        <v>8747</v>
      </c>
      <c r="B2220" t="s">
        <v>66</v>
      </c>
      <c r="C2220" t="s">
        <v>4269</v>
      </c>
      <c r="D2220" t="s">
        <v>4268</v>
      </c>
      <c r="E2220" s="2">
        <v>44377</v>
      </c>
      <c r="F2220">
        <v>2021</v>
      </c>
      <c r="G2220" t="s">
        <v>6392</v>
      </c>
      <c r="H2220" t="s">
        <v>93</v>
      </c>
      <c r="K2220" t="s">
        <v>1336</v>
      </c>
      <c r="L2220" t="s">
        <v>1365</v>
      </c>
      <c r="M2220" t="s">
        <v>72</v>
      </c>
      <c r="N2220">
        <v>21.16</v>
      </c>
      <c r="O2220">
        <v>0</v>
      </c>
      <c r="P2220">
        <v>0</v>
      </c>
      <c r="Q2220">
        <v>21.16</v>
      </c>
      <c r="T2220" s="1" t="s">
        <v>8800</v>
      </c>
    </row>
    <row r="2221" spans="1:20" x14ac:dyDescent="0.25">
      <c r="A2221" t="s">
        <v>8747</v>
      </c>
      <c r="B2221" t="s">
        <v>66</v>
      </c>
      <c r="C2221" t="s">
        <v>4269</v>
      </c>
      <c r="D2221" t="s">
        <v>4268</v>
      </c>
      <c r="E2221" s="2">
        <v>44377</v>
      </c>
      <c r="F2221">
        <v>2021</v>
      </c>
      <c r="G2221" t="s">
        <v>6392</v>
      </c>
      <c r="H2221" t="s">
        <v>93</v>
      </c>
      <c r="K2221" t="s">
        <v>1327</v>
      </c>
      <c r="L2221" t="s">
        <v>4267</v>
      </c>
      <c r="M2221" t="s">
        <v>24</v>
      </c>
      <c r="N2221">
        <v>10.465</v>
      </c>
      <c r="O2221">
        <v>10.465</v>
      </c>
      <c r="P2221">
        <v>0</v>
      </c>
      <c r="Q2221">
        <v>0</v>
      </c>
      <c r="T2221" s="1" t="s">
        <v>8800</v>
      </c>
    </row>
    <row r="2222" spans="1:20" x14ac:dyDescent="0.25">
      <c r="A2222" t="s">
        <v>8747</v>
      </c>
      <c r="B2222" t="s">
        <v>66</v>
      </c>
      <c r="C2222" t="s">
        <v>3658</v>
      </c>
      <c r="D2222" t="s">
        <v>4296</v>
      </c>
      <c r="E2222" s="2">
        <v>44377</v>
      </c>
      <c r="F2222">
        <v>2021</v>
      </c>
      <c r="G2222" t="s">
        <v>8748</v>
      </c>
      <c r="H2222" t="s">
        <v>93</v>
      </c>
      <c r="K2222" t="s">
        <v>141</v>
      </c>
      <c r="L2222" t="s">
        <v>1415</v>
      </c>
      <c r="M2222" t="s">
        <v>72</v>
      </c>
      <c r="N2222">
        <v>17.788</v>
      </c>
      <c r="O2222">
        <v>0</v>
      </c>
      <c r="P2222">
        <v>0</v>
      </c>
      <c r="Q2222">
        <v>17.788</v>
      </c>
      <c r="T2222" s="1" t="s">
        <v>8800</v>
      </c>
    </row>
    <row r="2223" spans="1:20" x14ac:dyDescent="0.25">
      <c r="A2223" t="s">
        <v>8747</v>
      </c>
      <c r="B2223" t="s">
        <v>66</v>
      </c>
      <c r="C2223" t="s">
        <v>4429</v>
      </c>
      <c r="D2223" t="s">
        <v>4428</v>
      </c>
      <c r="E2223" s="2">
        <v>44384</v>
      </c>
      <c r="F2223">
        <v>2021</v>
      </c>
      <c r="G2223" t="s">
        <v>8750</v>
      </c>
      <c r="H2223" t="s">
        <v>93</v>
      </c>
      <c r="K2223" t="s">
        <v>1327</v>
      </c>
      <c r="L2223" t="s">
        <v>4267</v>
      </c>
      <c r="M2223" t="s">
        <v>24</v>
      </c>
      <c r="N2223">
        <v>80.706999999999994</v>
      </c>
      <c r="O2223">
        <v>80.706999999999994</v>
      </c>
      <c r="P2223">
        <v>0</v>
      </c>
      <c r="Q2223">
        <v>0</v>
      </c>
      <c r="T2223" s="1" t="s">
        <v>8800</v>
      </c>
    </row>
    <row r="2224" spans="1:20" x14ac:dyDescent="0.25">
      <c r="A2224" t="s">
        <v>8747</v>
      </c>
      <c r="B2224" t="s">
        <v>66</v>
      </c>
      <c r="C2224" t="s">
        <v>4643</v>
      </c>
      <c r="D2224" t="s">
        <v>4642</v>
      </c>
      <c r="E2224" s="2">
        <v>44384</v>
      </c>
      <c r="F2224">
        <v>2021</v>
      </c>
      <c r="G2224" t="s">
        <v>104</v>
      </c>
      <c r="H2224" t="s">
        <v>8754</v>
      </c>
      <c r="K2224" t="s">
        <v>1345</v>
      </c>
      <c r="L2224" t="s">
        <v>4267</v>
      </c>
      <c r="M2224" t="s">
        <v>24</v>
      </c>
      <c r="N2224">
        <v>0.3</v>
      </c>
      <c r="O2224">
        <v>0.3</v>
      </c>
      <c r="P2224">
        <v>0</v>
      </c>
      <c r="Q2224">
        <v>0</v>
      </c>
      <c r="T2224" s="1" t="s">
        <v>8800</v>
      </c>
    </row>
    <row r="2225" spans="1:20" x14ac:dyDescent="0.25">
      <c r="A2225" t="s">
        <v>8747</v>
      </c>
      <c r="B2225" t="s">
        <v>66</v>
      </c>
      <c r="C2225" t="s">
        <v>4518</v>
      </c>
      <c r="D2225" t="s">
        <v>4517</v>
      </c>
      <c r="E2225" s="2">
        <v>44386</v>
      </c>
      <c r="F2225">
        <v>2021</v>
      </c>
      <c r="G2225" t="s">
        <v>6975</v>
      </c>
      <c r="H2225" t="s">
        <v>8754</v>
      </c>
      <c r="K2225" t="s">
        <v>1345</v>
      </c>
      <c r="L2225" t="s">
        <v>4267</v>
      </c>
      <c r="M2225" t="s">
        <v>24</v>
      </c>
      <c r="N2225">
        <v>0.95299999999999996</v>
      </c>
      <c r="O2225">
        <v>0.95299999999999996</v>
      </c>
      <c r="P2225">
        <v>0</v>
      </c>
      <c r="Q2225">
        <v>0</v>
      </c>
      <c r="T2225" s="1" t="s">
        <v>8800</v>
      </c>
    </row>
    <row r="2226" spans="1:20" x14ac:dyDescent="0.25">
      <c r="A2226" t="s">
        <v>8747</v>
      </c>
      <c r="B2226" t="s">
        <v>66</v>
      </c>
      <c r="C2226" t="s">
        <v>4612</v>
      </c>
      <c r="D2226" t="s">
        <v>4611</v>
      </c>
      <c r="E2226" s="2">
        <v>44386</v>
      </c>
      <c r="F2226">
        <v>2021</v>
      </c>
      <c r="G2226" t="s">
        <v>104</v>
      </c>
      <c r="H2226" t="s">
        <v>8754</v>
      </c>
      <c r="K2226" t="s">
        <v>4267</v>
      </c>
      <c r="L2226" t="s">
        <v>1365</v>
      </c>
      <c r="M2226" t="s">
        <v>25</v>
      </c>
      <c r="N2226">
        <v>1</v>
      </c>
      <c r="O2226">
        <v>0</v>
      </c>
      <c r="P2226">
        <v>1</v>
      </c>
      <c r="Q2226">
        <v>0</v>
      </c>
      <c r="T2226" s="1" t="s">
        <v>8800</v>
      </c>
    </row>
    <row r="2227" spans="1:20" x14ac:dyDescent="0.25">
      <c r="A2227" t="s">
        <v>8747</v>
      </c>
      <c r="B2227" t="s">
        <v>66</v>
      </c>
      <c r="C2227" t="s">
        <v>4359</v>
      </c>
      <c r="D2227" t="s">
        <v>4358</v>
      </c>
      <c r="E2227" s="2">
        <v>44391</v>
      </c>
      <c r="F2227">
        <v>2021</v>
      </c>
      <c r="G2227" t="s">
        <v>6585</v>
      </c>
      <c r="H2227" t="s">
        <v>93</v>
      </c>
      <c r="K2227" t="s">
        <v>1345</v>
      </c>
      <c r="L2227" t="s">
        <v>1365</v>
      </c>
      <c r="M2227" t="s">
        <v>72</v>
      </c>
      <c r="N2227">
        <v>31.25</v>
      </c>
      <c r="O2227">
        <v>0</v>
      </c>
      <c r="P2227">
        <v>0</v>
      </c>
      <c r="Q2227">
        <v>31.25</v>
      </c>
      <c r="T2227" s="1" t="s">
        <v>8800</v>
      </c>
    </row>
    <row r="2228" spans="1:20" x14ac:dyDescent="0.25">
      <c r="A2228" t="s">
        <v>8747</v>
      </c>
      <c r="B2228" t="s">
        <v>66</v>
      </c>
      <c r="C2228" t="s">
        <v>4538</v>
      </c>
      <c r="D2228" t="s">
        <v>4537</v>
      </c>
      <c r="E2228" s="2">
        <v>44391</v>
      </c>
      <c r="F2228">
        <v>2021</v>
      </c>
      <c r="G2228" t="s">
        <v>6715</v>
      </c>
      <c r="H2228" t="s">
        <v>93</v>
      </c>
      <c r="K2228" t="s">
        <v>1345</v>
      </c>
      <c r="L2228" t="s">
        <v>4267</v>
      </c>
      <c r="M2228" t="s">
        <v>24</v>
      </c>
      <c r="N2228">
        <v>6.0457999999999998</v>
      </c>
      <c r="O2228">
        <v>6.0457999999999998</v>
      </c>
      <c r="P2228">
        <v>0</v>
      </c>
      <c r="Q2228">
        <v>0</v>
      </c>
      <c r="T2228" s="1" t="s">
        <v>8800</v>
      </c>
    </row>
    <row r="2229" spans="1:20" x14ac:dyDescent="0.25">
      <c r="A2229" t="s">
        <v>8747</v>
      </c>
      <c r="B2229" t="s">
        <v>66</v>
      </c>
      <c r="C2229" t="s">
        <v>4580</v>
      </c>
      <c r="D2229" t="s">
        <v>4579</v>
      </c>
      <c r="E2229" s="2">
        <v>44393</v>
      </c>
      <c r="F2229">
        <v>2021</v>
      </c>
      <c r="G2229" t="s">
        <v>6417</v>
      </c>
      <c r="H2229" t="s">
        <v>8754</v>
      </c>
      <c r="K2229" t="s">
        <v>84</v>
      </c>
      <c r="L2229" t="s">
        <v>1365</v>
      </c>
      <c r="M2229" t="s">
        <v>72</v>
      </c>
      <c r="N2229">
        <v>0.37</v>
      </c>
      <c r="O2229">
        <v>0</v>
      </c>
      <c r="P2229">
        <v>0</v>
      </c>
      <c r="Q2229">
        <v>0.37</v>
      </c>
      <c r="T2229" s="1" t="s">
        <v>8800</v>
      </c>
    </row>
    <row r="2230" spans="1:20" x14ac:dyDescent="0.25">
      <c r="A2230" t="s">
        <v>8747</v>
      </c>
      <c r="B2230" t="s">
        <v>66</v>
      </c>
      <c r="C2230" t="s">
        <v>4298</v>
      </c>
      <c r="D2230" t="s">
        <v>4297</v>
      </c>
      <c r="E2230" s="2">
        <v>44396</v>
      </c>
      <c r="F2230">
        <v>2021</v>
      </c>
      <c r="G2230" t="s">
        <v>8748</v>
      </c>
      <c r="H2230" t="s">
        <v>8754</v>
      </c>
      <c r="K2230" t="s">
        <v>4267</v>
      </c>
      <c r="L2230" t="s">
        <v>1365</v>
      </c>
      <c r="M2230" t="s">
        <v>25</v>
      </c>
      <c r="N2230">
        <v>4.8000000000000001E-2</v>
      </c>
      <c r="O2230">
        <v>0</v>
      </c>
      <c r="P2230">
        <v>4.8000000000000001E-2</v>
      </c>
      <c r="Q2230">
        <v>0</v>
      </c>
      <c r="T2230" s="1" t="s">
        <v>8800</v>
      </c>
    </row>
    <row r="2231" spans="1:20" x14ac:dyDescent="0.25">
      <c r="A2231" t="s">
        <v>8747</v>
      </c>
      <c r="B2231" t="s">
        <v>66</v>
      </c>
      <c r="C2231" t="s">
        <v>4705</v>
      </c>
      <c r="D2231" t="s">
        <v>4704</v>
      </c>
      <c r="E2231" s="2">
        <v>44396</v>
      </c>
      <c r="F2231">
        <v>2021</v>
      </c>
      <c r="G2231" t="s">
        <v>8751</v>
      </c>
      <c r="H2231" t="s">
        <v>8754</v>
      </c>
      <c r="K2231" t="s">
        <v>1345</v>
      </c>
      <c r="L2231" t="s">
        <v>4267</v>
      </c>
      <c r="M2231" t="s">
        <v>24</v>
      </c>
      <c r="N2231">
        <v>0.3</v>
      </c>
      <c r="O2231">
        <v>0.3</v>
      </c>
      <c r="P2231">
        <v>0</v>
      </c>
      <c r="Q2231">
        <v>0</v>
      </c>
      <c r="T2231" s="1" t="s">
        <v>8800</v>
      </c>
    </row>
    <row r="2232" spans="1:20" x14ac:dyDescent="0.25">
      <c r="A2232" t="s">
        <v>8747</v>
      </c>
      <c r="B2232" t="s">
        <v>66</v>
      </c>
      <c r="C2232" t="s">
        <v>4501</v>
      </c>
      <c r="D2232" t="s">
        <v>4500</v>
      </c>
      <c r="E2232" s="2">
        <v>44398</v>
      </c>
      <c r="F2232">
        <v>2021</v>
      </c>
      <c r="G2232" t="s">
        <v>7481</v>
      </c>
      <c r="H2232" t="s">
        <v>8754</v>
      </c>
      <c r="K2232" t="s">
        <v>1345</v>
      </c>
      <c r="L2232" t="s">
        <v>1365</v>
      </c>
      <c r="M2232" t="s">
        <v>72</v>
      </c>
      <c r="N2232">
        <v>0.95299999999999996</v>
      </c>
      <c r="O2232">
        <v>0</v>
      </c>
      <c r="P2232">
        <v>0</v>
      </c>
      <c r="Q2232">
        <v>0.95299999999999996</v>
      </c>
      <c r="T2232" s="1" t="s">
        <v>8800</v>
      </c>
    </row>
    <row r="2233" spans="1:20" x14ac:dyDescent="0.25">
      <c r="A2233" t="s">
        <v>8747</v>
      </c>
      <c r="B2233" t="s">
        <v>66</v>
      </c>
      <c r="C2233" t="s">
        <v>4552</v>
      </c>
      <c r="D2233" t="s">
        <v>4551</v>
      </c>
      <c r="E2233" s="2">
        <v>44400</v>
      </c>
      <c r="F2233">
        <v>2021</v>
      </c>
      <c r="G2233" t="s">
        <v>6715</v>
      </c>
      <c r="H2233" t="s">
        <v>8754</v>
      </c>
      <c r="K2233" t="s">
        <v>4267</v>
      </c>
      <c r="L2233" t="s">
        <v>1346</v>
      </c>
      <c r="M2233" t="s">
        <v>25</v>
      </c>
      <c r="N2233">
        <v>0.5</v>
      </c>
      <c r="O2233">
        <v>0</v>
      </c>
      <c r="P2233">
        <v>0.5</v>
      </c>
      <c r="Q2233">
        <v>0</v>
      </c>
      <c r="T2233" s="1" t="s">
        <v>8800</v>
      </c>
    </row>
    <row r="2234" spans="1:20" x14ac:dyDescent="0.25">
      <c r="A2234" t="s">
        <v>8747</v>
      </c>
      <c r="B2234" t="s">
        <v>66</v>
      </c>
      <c r="C2234" t="s">
        <v>4354</v>
      </c>
      <c r="D2234" t="s">
        <v>4353</v>
      </c>
      <c r="E2234" s="2">
        <v>44405</v>
      </c>
      <c r="F2234">
        <v>2021</v>
      </c>
      <c r="G2234" t="s">
        <v>6585</v>
      </c>
      <c r="H2234" t="s">
        <v>8756</v>
      </c>
      <c r="K2234" t="s">
        <v>1327</v>
      </c>
      <c r="L2234" t="s">
        <v>4267</v>
      </c>
      <c r="M2234" t="s">
        <v>24</v>
      </c>
      <c r="N2234">
        <v>10.968</v>
      </c>
      <c r="O2234">
        <v>10.968</v>
      </c>
      <c r="P2234">
        <v>0</v>
      </c>
      <c r="Q2234">
        <v>0</v>
      </c>
      <c r="T2234" s="1" t="s">
        <v>8800</v>
      </c>
    </row>
    <row r="2235" spans="1:20" x14ac:dyDescent="0.25">
      <c r="A2235" t="s">
        <v>8747</v>
      </c>
      <c r="B2235" t="s">
        <v>66</v>
      </c>
      <c r="C2235" t="s">
        <v>4354</v>
      </c>
      <c r="D2235" t="s">
        <v>4353</v>
      </c>
      <c r="E2235" s="2">
        <v>44405</v>
      </c>
      <c r="F2235">
        <v>2021</v>
      </c>
      <c r="G2235" t="s">
        <v>6585</v>
      </c>
      <c r="H2235" t="s">
        <v>8756</v>
      </c>
      <c r="K2235" t="s">
        <v>4267</v>
      </c>
      <c r="L2235" t="s">
        <v>4355</v>
      </c>
      <c r="M2235" t="s">
        <v>25</v>
      </c>
      <c r="N2235">
        <v>3.5979999999999999</v>
      </c>
      <c r="O2235">
        <v>0</v>
      </c>
      <c r="P2235">
        <v>3.5979999999999999</v>
      </c>
      <c r="Q2235">
        <v>0</v>
      </c>
      <c r="T2235" s="1" t="s">
        <v>8800</v>
      </c>
    </row>
    <row r="2236" spans="1:20" x14ac:dyDescent="0.25">
      <c r="A2236" t="s">
        <v>8747</v>
      </c>
      <c r="B2236" t="s">
        <v>66</v>
      </c>
      <c r="C2236" t="s">
        <v>4354</v>
      </c>
      <c r="D2236" t="s">
        <v>4360</v>
      </c>
      <c r="E2236" s="2">
        <v>44405</v>
      </c>
      <c r="F2236">
        <v>2021</v>
      </c>
      <c r="G2236" t="s">
        <v>6585</v>
      </c>
      <c r="H2236" t="s">
        <v>93</v>
      </c>
      <c r="K2236" t="s">
        <v>4267</v>
      </c>
      <c r="L2236" t="s">
        <v>1365</v>
      </c>
      <c r="M2236" t="s">
        <v>25</v>
      </c>
      <c r="N2236">
        <v>72.83</v>
      </c>
      <c r="O2236">
        <v>0</v>
      </c>
      <c r="P2236">
        <v>72.83</v>
      </c>
      <c r="Q2236">
        <v>0</v>
      </c>
      <c r="T2236" s="1" t="s">
        <v>8800</v>
      </c>
    </row>
    <row r="2237" spans="1:20" x14ac:dyDescent="0.25">
      <c r="A2237" t="s">
        <v>8747</v>
      </c>
      <c r="B2237" t="s">
        <v>66</v>
      </c>
      <c r="C2237" t="s">
        <v>4425</v>
      </c>
      <c r="D2237" t="s">
        <v>4424</v>
      </c>
      <c r="E2237" s="2">
        <v>44405</v>
      </c>
      <c r="F2237">
        <v>2021</v>
      </c>
      <c r="G2237" t="s">
        <v>8750</v>
      </c>
      <c r="H2237" t="s">
        <v>93</v>
      </c>
      <c r="K2237" t="s">
        <v>1352</v>
      </c>
      <c r="L2237" t="s">
        <v>4267</v>
      </c>
      <c r="M2237" t="s">
        <v>24</v>
      </c>
      <c r="N2237">
        <v>12.782999999999999</v>
      </c>
      <c r="O2237">
        <v>12.782999999999999</v>
      </c>
      <c r="P2237">
        <v>0</v>
      </c>
      <c r="Q2237">
        <v>0</v>
      </c>
      <c r="T2237" s="1" t="s">
        <v>8800</v>
      </c>
    </row>
    <row r="2238" spans="1:20" x14ac:dyDescent="0.25">
      <c r="A2238" t="s">
        <v>8747</v>
      </c>
      <c r="B2238" t="s">
        <v>66</v>
      </c>
      <c r="C2238" t="s">
        <v>4564</v>
      </c>
      <c r="D2238" t="s">
        <v>4563</v>
      </c>
      <c r="E2238" s="2">
        <v>44405</v>
      </c>
      <c r="F2238">
        <v>2021</v>
      </c>
      <c r="G2238" t="s">
        <v>6370</v>
      </c>
      <c r="H2238" t="s">
        <v>93</v>
      </c>
      <c r="K2238" t="s">
        <v>4267</v>
      </c>
      <c r="L2238" t="s">
        <v>1606</v>
      </c>
      <c r="M2238" t="s">
        <v>25</v>
      </c>
      <c r="N2238">
        <v>25.354399999999995</v>
      </c>
      <c r="O2238">
        <v>0</v>
      </c>
      <c r="P2238">
        <v>25.354399999999995</v>
      </c>
      <c r="Q2238">
        <v>0</v>
      </c>
      <c r="T2238" s="1" t="s">
        <v>8800</v>
      </c>
    </row>
    <row r="2239" spans="1:20" x14ac:dyDescent="0.25">
      <c r="A2239" t="s">
        <v>8747</v>
      </c>
      <c r="B2239" t="s">
        <v>66</v>
      </c>
      <c r="C2239" t="s">
        <v>4629</v>
      </c>
      <c r="D2239" t="s">
        <v>4628</v>
      </c>
      <c r="E2239" s="2">
        <v>44405</v>
      </c>
      <c r="F2239">
        <v>2021</v>
      </c>
      <c r="G2239" t="s">
        <v>104</v>
      </c>
      <c r="H2239" t="s">
        <v>8754</v>
      </c>
      <c r="K2239" t="s">
        <v>1345</v>
      </c>
      <c r="L2239" t="s">
        <v>1380</v>
      </c>
      <c r="M2239" t="s">
        <v>72</v>
      </c>
      <c r="N2239">
        <v>0.9</v>
      </c>
      <c r="O2239">
        <v>0</v>
      </c>
      <c r="P2239">
        <v>0</v>
      </c>
      <c r="Q2239">
        <v>0.9</v>
      </c>
      <c r="T2239" s="1" t="s">
        <v>8800</v>
      </c>
    </row>
    <row r="2240" spans="1:20" x14ac:dyDescent="0.25">
      <c r="A2240" t="s">
        <v>8747</v>
      </c>
      <c r="B2240" t="s">
        <v>66</v>
      </c>
      <c r="C2240" t="s">
        <v>4482</v>
      </c>
      <c r="D2240" t="s">
        <v>4481</v>
      </c>
      <c r="E2240" s="2">
        <v>44407</v>
      </c>
      <c r="F2240">
        <v>2021</v>
      </c>
      <c r="G2240" t="s">
        <v>7680</v>
      </c>
      <c r="H2240" t="s">
        <v>8754</v>
      </c>
      <c r="K2240" t="s">
        <v>4267</v>
      </c>
      <c r="L2240" t="s">
        <v>1365</v>
      </c>
      <c r="M2240" t="s">
        <v>25</v>
      </c>
      <c r="N2240">
        <v>0.2</v>
      </c>
      <c r="O2240">
        <v>0</v>
      </c>
      <c r="P2240">
        <v>0.2</v>
      </c>
      <c r="Q2240">
        <v>0</v>
      </c>
      <c r="T2240" s="1" t="s">
        <v>8800</v>
      </c>
    </row>
    <row r="2241" spans="1:20" x14ac:dyDescent="0.25">
      <c r="A2241" t="s">
        <v>8747</v>
      </c>
      <c r="B2241" t="s">
        <v>66</v>
      </c>
      <c r="C2241" t="s">
        <v>4275</v>
      </c>
      <c r="D2241" t="s">
        <v>4274</v>
      </c>
      <c r="E2241" s="2">
        <v>44412</v>
      </c>
      <c r="F2241">
        <v>2021</v>
      </c>
      <c r="G2241" t="s">
        <v>6392</v>
      </c>
      <c r="H2241" t="s">
        <v>93</v>
      </c>
      <c r="K2241" t="s">
        <v>1327</v>
      </c>
      <c r="L2241" t="s">
        <v>4267</v>
      </c>
      <c r="M2241" t="s">
        <v>24</v>
      </c>
      <c r="N2241">
        <v>129.98699999999999</v>
      </c>
      <c r="O2241">
        <v>129.98699999999999</v>
      </c>
      <c r="P2241">
        <v>0</v>
      </c>
      <c r="Q2241">
        <v>0</v>
      </c>
      <c r="T2241" s="1" t="s">
        <v>8800</v>
      </c>
    </row>
    <row r="2242" spans="1:20" x14ac:dyDescent="0.25">
      <c r="A2242" t="s">
        <v>8747</v>
      </c>
      <c r="B2242" t="s">
        <v>66</v>
      </c>
      <c r="C2242" t="s">
        <v>4306</v>
      </c>
      <c r="D2242" t="s">
        <v>4305</v>
      </c>
      <c r="E2242" s="2">
        <v>44412</v>
      </c>
      <c r="F2242">
        <v>2021</v>
      </c>
      <c r="G2242" t="s">
        <v>7137</v>
      </c>
      <c r="H2242" t="s">
        <v>93</v>
      </c>
      <c r="K2242" t="s">
        <v>1345</v>
      </c>
      <c r="L2242" t="s">
        <v>1365</v>
      </c>
      <c r="M2242" t="s">
        <v>72</v>
      </c>
      <c r="N2242">
        <v>4.5</v>
      </c>
      <c r="O2242">
        <v>0</v>
      </c>
      <c r="P2242">
        <v>0</v>
      </c>
      <c r="Q2242">
        <v>4.5</v>
      </c>
      <c r="T2242" s="1" t="s">
        <v>8800</v>
      </c>
    </row>
    <row r="2243" spans="1:20" x14ac:dyDescent="0.25">
      <c r="A2243" t="s">
        <v>8747</v>
      </c>
      <c r="B2243" t="s">
        <v>66</v>
      </c>
      <c r="C2243" t="s">
        <v>4566</v>
      </c>
      <c r="D2243" t="s">
        <v>4565</v>
      </c>
      <c r="E2243" s="2">
        <v>44412</v>
      </c>
      <c r="F2243">
        <v>2021</v>
      </c>
      <c r="G2243" t="s">
        <v>6370</v>
      </c>
      <c r="H2243" t="s">
        <v>93</v>
      </c>
      <c r="K2243" t="s">
        <v>1345</v>
      </c>
      <c r="L2243" t="s">
        <v>1320</v>
      </c>
      <c r="M2243" t="s">
        <v>72</v>
      </c>
      <c r="N2243">
        <v>5.55</v>
      </c>
      <c r="O2243">
        <v>0</v>
      </c>
      <c r="P2243">
        <v>0</v>
      </c>
      <c r="Q2243">
        <v>5.55</v>
      </c>
      <c r="T2243" s="1" t="s">
        <v>8800</v>
      </c>
    </row>
    <row r="2244" spans="1:20" x14ac:dyDescent="0.25">
      <c r="A2244" t="s">
        <v>8747</v>
      </c>
      <c r="B2244" t="s">
        <v>66</v>
      </c>
      <c r="C2244" t="s">
        <v>4637</v>
      </c>
      <c r="D2244" t="s">
        <v>4636</v>
      </c>
      <c r="E2244" s="2">
        <v>44412</v>
      </c>
      <c r="F2244">
        <v>2021</v>
      </c>
      <c r="G2244" t="s">
        <v>104</v>
      </c>
      <c r="H2244" t="s">
        <v>8754</v>
      </c>
      <c r="K2244" t="s">
        <v>141</v>
      </c>
      <c r="L2244" t="s">
        <v>4267</v>
      </c>
      <c r="M2244" t="s">
        <v>24</v>
      </c>
      <c r="N2244">
        <v>0.12</v>
      </c>
      <c r="O2244">
        <v>0.12</v>
      </c>
      <c r="P2244">
        <v>0</v>
      </c>
      <c r="Q2244">
        <v>0</v>
      </c>
      <c r="T2244" s="1" t="s">
        <v>8800</v>
      </c>
    </row>
    <row r="2245" spans="1:20" x14ac:dyDescent="0.25">
      <c r="A2245" t="s">
        <v>8747</v>
      </c>
      <c r="B2245" t="s">
        <v>66</v>
      </c>
      <c r="C2245" t="s">
        <v>4393</v>
      </c>
      <c r="D2245" t="s">
        <v>4392</v>
      </c>
      <c r="E2245" s="2">
        <v>44413</v>
      </c>
      <c r="F2245">
        <v>2021</v>
      </c>
      <c r="G2245" t="s">
        <v>6914</v>
      </c>
      <c r="H2245" t="s">
        <v>8754</v>
      </c>
      <c r="K2245" t="s">
        <v>1321</v>
      </c>
      <c r="L2245" t="s">
        <v>1320</v>
      </c>
      <c r="M2245" t="s">
        <v>72</v>
      </c>
      <c r="N2245">
        <v>4.82</v>
      </c>
      <c r="O2245">
        <v>0</v>
      </c>
      <c r="P2245">
        <v>0</v>
      </c>
      <c r="Q2245">
        <v>4.82</v>
      </c>
      <c r="T2245" s="1" t="s">
        <v>8800</v>
      </c>
    </row>
    <row r="2246" spans="1:20" x14ac:dyDescent="0.25">
      <c r="A2246" t="s">
        <v>8747</v>
      </c>
      <c r="B2246" t="s">
        <v>66</v>
      </c>
      <c r="C2246" t="s">
        <v>4468</v>
      </c>
      <c r="D2246" t="s">
        <v>4467</v>
      </c>
      <c r="E2246" s="2">
        <v>44413</v>
      </c>
      <c r="F2246">
        <v>2021</v>
      </c>
      <c r="G2246" t="s">
        <v>6754</v>
      </c>
      <c r="H2246" t="s">
        <v>8754</v>
      </c>
      <c r="K2246" t="s">
        <v>1345</v>
      </c>
      <c r="L2246" t="s">
        <v>1365</v>
      </c>
      <c r="M2246" t="s">
        <v>72</v>
      </c>
      <c r="N2246">
        <v>0.19</v>
      </c>
      <c r="O2246">
        <v>0</v>
      </c>
      <c r="P2246">
        <v>0</v>
      </c>
      <c r="Q2246">
        <v>0.19</v>
      </c>
      <c r="T2246" s="1" t="s">
        <v>8800</v>
      </c>
    </row>
    <row r="2247" spans="1:20" x14ac:dyDescent="0.25">
      <c r="A2247" t="s">
        <v>8747</v>
      </c>
      <c r="B2247" t="s">
        <v>66</v>
      </c>
      <c r="C2247" t="s">
        <v>4554</v>
      </c>
      <c r="D2247" t="s">
        <v>4553</v>
      </c>
      <c r="E2247" s="2">
        <v>44413</v>
      </c>
      <c r="F2247">
        <v>2021</v>
      </c>
      <c r="G2247" t="s">
        <v>6715</v>
      </c>
      <c r="H2247" t="s">
        <v>8754</v>
      </c>
      <c r="K2247" t="s">
        <v>4267</v>
      </c>
      <c r="L2247" t="s">
        <v>1365</v>
      </c>
      <c r="M2247" t="s">
        <v>25</v>
      </c>
      <c r="N2247">
        <v>0.46</v>
      </c>
      <c r="O2247">
        <v>0</v>
      </c>
      <c r="P2247">
        <v>0.46</v>
      </c>
      <c r="Q2247">
        <v>0</v>
      </c>
      <c r="T2247" s="1" t="s">
        <v>8800</v>
      </c>
    </row>
    <row r="2248" spans="1:20" x14ac:dyDescent="0.25">
      <c r="A2248" t="s">
        <v>8747</v>
      </c>
      <c r="B2248" t="s">
        <v>66</v>
      </c>
      <c r="C2248" t="s">
        <v>4443</v>
      </c>
      <c r="D2248" t="s">
        <v>4442</v>
      </c>
      <c r="E2248" s="2">
        <v>44418</v>
      </c>
      <c r="F2248">
        <v>2021</v>
      </c>
      <c r="G2248" t="s">
        <v>8750</v>
      </c>
      <c r="H2248" t="s">
        <v>8754</v>
      </c>
      <c r="K2248" t="s">
        <v>1345</v>
      </c>
      <c r="L2248" t="s">
        <v>1365</v>
      </c>
      <c r="M2248" t="s">
        <v>72</v>
      </c>
      <c r="N2248">
        <v>0.2</v>
      </c>
      <c r="O2248">
        <v>0</v>
      </c>
      <c r="P2248">
        <v>0</v>
      </c>
      <c r="Q2248">
        <v>0.2</v>
      </c>
      <c r="T2248" s="1" t="s">
        <v>8800</v>
      </c>
    </row>
    <row r="2249" spans="1:20" x14ac:dyDescent="0.25">
      <c r="A2249" t="s">
        <v>8747</v>
      </c>
      <c r="B2249" t="s">
        <v>66</v>
      </c>
      <c r="C2249" t="s">
        <v>4168</v>
      </c>
      <c r="D2249" t="s">
        <v>4662</v>
      </c>
      <c r="E2249" s="2">
        <v>44419</v>
      </c>
      <c r="F2249">
        <v>2021</v>
      </c>
      <c r="G2249" t="s">
        <v>104</v>
      </c>
      <c r="H2249" t="s">
        <v>8754</v>
      </c>
      <c r="K2249" t="s">
        <v>1321</v>
      </c>
      <c r="L2249" t="s">
        <v>1606</v>
      </c>
      <c r="M2249" t="s">
        <v>72</v>
      </c>
      <c r="N2249">
        <v>0.2</v>
      </c>
      <c r="O2249">
        <v>0</v>
      </c>
      <c r="P2249">
        <v>0</v>
      </c>
      <c r="Q2249">
        <v>0.2</v>
      </c>
      <c r="T2249" s="1" t="s">
        <v>8800</v>
      </c>
    </row>
    <row r="2250" spans="1:20" x14ac:dyDescent="0.25">
      <c r="A2250" t="s">
        <v>8747</v>
      </c>
      <c r="B2250" t="s">
        <v>66</v>
      </c>
      <c r="C2250" t="s">
        <v>4370</v>
      </c>
      <c r="D2250" t="s">
        <v>4369</v>
      </c>
      <c r="E2250" s="2">
        <v>44421</v>
      </c>
      <c r="F2250">
        <v>2021</v>
      </c>
      <c r="G2250" t="s">
        <v>6585</v>
      </c>
      <c r="H2250" t="s">
        <v>8754</v>
      </c>
      <c r="K2250" t="s">
        <v>1345</v>
      </c>
      <c r="L2250" t="s">
        <v>1365</v>
      </c>
      <c r="M2250" t="s">
        <v>72</v>
      </c>
      <c r="N2250">
        <v>0.8</v>
      </c>
      <c r="O2250">
        <v>0</v>
      </c>
      <c r="P2250">
        <v>0</v>
      </c>
      <c r="Q2250">
        <v>0.8</v>
      </c>
      <c r="T2250" s="1" t="s">
        <v>8800</v>
      </c>
    </row>
    <row r="2251" spans="1:20" x14ac:dyDescent="0.25">
      <c r="A2251" t="s">
        <v>8747</v>
      </c>
      <c r="B2251" t="s">
        <v>66</v>
      </c>
      <c r="C2251" t="s">
        <v>4405</v>
      </c>
      <c r="D2251" t="s">
        <v>4404</v>
      </c>
      <c r="E2251" s="2">
        <v>44421</v>
      </c>
      <c r="F2251">
        <v>2021</v>
      </c>
      <c r="G2251" t="s">
        <v>6914</v>
      </c>
      <c r="H2251" t="s">
        <v>8754</v>
      </c>
      <c r="K2251" t="s">
        <v>1469</v>
      </c>
      <c r="L2251" t="s">
        <v>4267</v>
      </c>
      <c r="M2251" t="s">
        <v>24</v>
      </c>
      <c r="N2251">
        <v>0.3</v>
      </c>
      <c r="O2251">
        <v>0.3</v>
      </c>
      <c r="P2251">
        <v>0</v>
      </c>
      <c r="Q2251">
        <v>0</v>
      </c>
      <c r="T2251" s="1" t="s">
        <v>8800</v>
      </c>
    </row>
    <row r="2252" spans="1:20" x14ac:dyDescent="0.25">
      <c r="A2252" t="s">
        <v>8747</v>
      </c>
      <c r="B2252" t="s">
        <v>66</v>
      </c>
      <c r="C2252" t="s">
        <v>4397</v>
      </c>
      <c r="D2252" t="s">
        <v>4396</v>
      </c>
      <c r="E2252" s="2">
        <v>44426</v>
      </c>
      <c r="F2252">
        <v>2021</v>
      </c>
      <c r="G2252" t="s">
        <v>6914</v>
      </c>
      <c r="H2252" t="s">
        <v>8754</v>
      </c>
      <c r="K2252" t="s">
        <v>1345</v>
      </c>
      <c r="L2252" t="s">
        <v>4267</v>
      </c>
      <c r="M2252" t="s">
        <v>24</v>
      </c>
      <c r="N2252">
        <v>0.2</v>
      </c>
      <c r="O2252">
        <v>0.2</v>
      </c>
      <c r="P2252">
        <v>0</v>
      </c>
      <c r="Q2252">
        <v>0</v>
      </c>
      <c r="T2252" s="1" t="s">
        <v>8800</v>
      </c>
    </row>
    <row r="2253" spans="1:20" x14ac:dyDescent="0.25">
      <c r="A2253" t="s">
        <v>8747</v>
      </c>
      <c r="B2253" t="s">
        <v>66</v>
      </c>
      <c r="C2253" t="s">
        <v>4525</v>
      </c>
      <c r="D2253" t="s">
        <v>4524</v>
      </c>
      <c r="E2253" s="2">
        <v>44426</v>
      </c>
      <c r="F2253">
        <v>2021</v>
      </c>
      <c r="G2253" t="s">
        <v>7797</v>
      </c>
      <c r="H2253" t="s">
        <v>8754</v>
      </c>
      <c r="K2253" t="s">
        <v>1345</v>
      </c>
      <c r="L2253" t="s">
        <v>4267</v>
      </c>
      <c r="M2253" t="s">
        <v>24</v>
      </c>
      <c r="N2253">
        <v>0.27500000000000002</v>
      </c>
      <c r="O2253">
        <v>0.27500000000000002</v>
      </c>
      <c r="P2253">
        <v>0</v>
      </c>
      <c r="Q2253">
        <v>0</v>
      </c>
      <c r="T2253" s="1" t="s">
        <v>8800</v>
      </c>
    </row>
    <row r="2254" spans="1:20" x14ac:dyDescent="0.25">
      <c r="A2254" t="s">
        <v>8747</v>
      </c>
      <c r="B2254" t="s">
        <v>66</v>
      </c>
      <c r="C2254" t="s">
        <v>4672</v>
      </c>
      <c r="D2254" t="s">
        <v>4671</v>
      </c>
      <c r="E2254" s="2">
        <v>44426</v>
      </c>
      <c r="F2254">
        <v>2021</v>
      </c>
      <c r="G2254" t="s">
        <v>104</v>
      </c>
      <c r="H2254" t="s">
        <v>8754</v>
      </c>
      <c r="K2254" t="s">
        <v>4267</v>
      </c>
      <c r="L2254" t="s">
        <v>1365</v>
      </c>
      <c r="M2254" t="s">
        <v>25</v>
      </c>
      <c r="N2254">
        <v>0.40600000000000003</v>
      </c>
      <c r="O2254">
        <v>0</v>
      </c>
      <c r="P2254">
        <v>0.40600000000000003</v>
      </c>
      <c r="Q2254">
        <v>0</v>
      </c>
      <c r="T2254" s="1" t="s">
        <v>8800</v>
      </c>
    </row>
    <row r="2255" spans="1:20" x14ac:dyDescent="0.25">
      <c r="A2255" t="s">
        <v>8747</v>
      </c>
      <c r="B2255" t="s">
        <v>66</v>
      </c>
      <c r="C2255" t="s">
        <v>4666</v>
      </c>
      <c r="D2255" t="s">
        <v>4665</v>
      </c>
      <c r="E2255" s="2">
        <v>44427</v>
      </c>
      <c r="F2255">
        <v>2021</v>
      </c>
      <c r="G2255" t="s">
        <v>104</v>
      </c>
      <c r="H2255" t="s">
        <v>8754</v>
      </c>
      <c r="K2255" t="s">
        <v>1345</v>
      </c>
      <c r="L2255" t="s">
        <v>1365</v>
      </c>
      <c r="M2255" t="s">
        <v>72</v>
      </c>
      <c r="N2255">
        <v>0.2</v>
      </c>
      <c r="O2255">
        <v>0</v>
      </c>
      <c r="P2255">
        <v>0</v>
      </c>
      <c r="Q2255">
        <v>0.2</v>
      </c>
      <c r="T2255" s="1" t="s">
        <v>8800</v>
      </c>
    </row>
    <row r="2256" spans="1:20" x14ac:dyDescent="0.25">
      <c r="A2256" t="s">
        <v>8747</v>
      </c>
      <c r="B2256" t="s">
        <v>66</v>
      </c>
      <c r="C2256" t="s">
        <v>4413</v>
      </c>
      <c r="D2256" t="s">
        <v>4412</v>
      </c>
      <c r="E2256" s="2">
        <v>44431</v>
      </c>
      <c r="F2256">
        <v>2021</v>
      </c>
      <c r="G2256" t="s">
        <v>6914</v>
      </c>
      <c r="H2256" t="s">
        <v>8754</v>
      </c>
      <c r="K2256" t="s">
        <v>1345</v>
      </c>
      <c r="L2256" t="s">
        <v>1365</v>
      </c>
      <c r="M2256" t="s">
        <v>72</v>
      </c>
      <c r="N2256">
        <v>0.2</v>
      </c>
      <c r="O2256">
        <v>0</v>
      </c>
      <c r="P2256">
        <v>0</v>
      </c>
      <c r="Q2256">
        <v>0.2</v>
      </c>
      <c r="T2256" s="1" t="s">
        <v>8800</v>
      </c>
    </row>
    <row r="2257" spans="1:20" x14ac:dyDescent="0.25">
      <c r="A2257" t="s">
        <v>8747</v>
      </c>
      <c r="B2257" t="s">
        <v>66</v>
      </c>
      <c r="C2257" t="s">
        <v>4466</v>
      </c>
      <c r="D2257" t="s">
        <v>4465</v>
      </c>
      <c r="E2257" s="2">
        <v>44431</v>
      </c>
      <c r="F2257">
        <v>2021</v>
      </c>
      <c r="G2257" t="s">
        <v>6754</v>
      </c>
      <c r="H2257" t="s">
        <v>8754</v>
      </c>
      <c r="K2257" t="s">
        <v>4267</v>
      </c>
      <c r="L2257" t="s">
        <v>1365</v>
      </c>
      <c r="M2257" t="s">
        <v>25</v>
      </c>
      <c r="N2257">
        <v>0.3</v>
      </c>
      <c r="O2257">
        <v>0</v>
      </c>
      <c r="P2257">
        <v>0.3</v>
      </c>
      <c r="Q2257">
        <v>0</v>
      </c>
      <c r="T2257" s="1" t="s">
        <v>8800</v>
      </c>
    </row>
    <row r="2258" spans="1:20" x14ac:dyDescent="0.25">
      <c r="A2258" t="s">
        <v>8747</v>
      </c>
      <c r="B2258" t="s">
        <v>66</v>
      </c>
      <c r="C2258" t="s">
        <v>4594</v>
      </c>
      <c r="D2258" t="s">
        <v>4593</v>
      </c>
      <c r="E2258" s="2">
        <v>44431</v>
      </c>
      <c r="F2258">
        <v>2021</v>
      </c>
      <c r="G2258" t="s">
        <v>104</v>
      </c>
      <c r="H2258" t="s">
        <v>8754</v>
      </c>
      <c r="K2258" t="s">
        <v>1345</v>
      </c>
      <c r="L2258" t="s">
        <v>1365</v>
      </c>
      <c r="M2258" t="s">
        <v>72</v>
      </c>
      <c r="N2258">
        <v>0.2</v>
      </c>
      <c r="O2258">
        <v>0</v>
      </c>
      <c r="P2258">
        <v>0</v>
      </c>
      <c r="Q2258">
        <v>0.2</v>
      </c>
      <c r="T2258" s="1" t="s">
        <v>8800</v>
      </c>
    </row>
    <row r="2259" spans="1:20" x14ac:dyDescent="0.25">
      <c r="A2259" t="s">
        <v>8747</v>
      </c>
      <c r="B2259" t="s">
        <v>66</v>
      </c>
      <c r="C2259" t="s">
        <v>4610</v>
      </c>
      <c r="D2259" t="s">
        <v>4609</v>
      </c>
      <c r="E2259" s="2">
        <v>44431</v>
      </c>
      <c r="F2259">
        <v>2021</v>
      </c>
      <c r="G2259" t="s">
        <v>104</v>
      </c>
      <c r="H2259" t="s">
        <v>8754</v>
      </c>
      <c r="K2259" t="s">
        <v>1345</v>
      </c>
      <c r="L2259" t="s">
        <v>4267</v>
      </c>
      <c r="M2259" t="s">
        <v>24</v>
      </c>
      <c r="N2259">
        <v>0.6</v>
      </c>
      <c r="O2259">
        <v>0.6</v>
      </c>
      <c r="P2259">
        <v>0</v>
      </c>
      <c r="Q2259">
        <v>0</v>
      </c>
      <c r="T2259" s="1" t="s">
        <v>8800</v>
      </c>
    </row>
    <row r="2260" spans="1:20" x14ac:dyDescent="0.25">
      <c r="A2260" t="s">
        <v>8747</v>
      </c>
      <c r="B2260" t="s">
        <v>66</v>
      </c>
      <c r="C2260" t="s">
        <v>4678</v>
      </c>
      <c r="D2260" t="s">
        <v>4677</v>
      </c>
      <c r="E2260" s="2">
        <v>44431</v>
      </c>
      <c r="F2260">
        <v>2021</v>
      </c>
      <c r="G2260" t="s">
        <v>104</v>
      </c>
      <c r="H2260" t="s">
        <v>8754</v>
      </c>
      <c r="K2260" t="s">
        <v>1321</v>
      </c>
      <c r="L2260" t="s">
        <v>4267</v>
      </c>
      <c r="M2260" t="s">
        <v>24</v>
      </c>
      <c r="N2260">
        <v>0.48088861999999999</v>
      </c>
      <c r="O2260">
        <v>0.48088861999999999</v>
      </c>
      <c r="P2260">
        <v>0</v>
      </c>
      <c r="Q2260">
        <v>0</v>
      </c>
      <c r="T2260" s="1" t="s">
        <v>8800</v>
      </c>
    </row>
    <row r="2261" spans="1:20" x14ac:dyDescent="0.25">
      <c r="A2261" t="s">
        <v>8747</v>
      </c>
      <c r="B2261" t="s">
        <v>66</v>
      </c>
      <c r="C2261" t="s">
        <v>4606</v>
      </c>
      <c r="D2261" t="s">
        <v>4605</v>
      </c>
      <c r="E2261" s="2">
        <v>44432</v>
      </c>
      <c r="F2261">
        <v>2021</v>
      </c>
      <c r="G2261" t="s">
        <v>104</v>
      </c>
      <c r="H2261" t="s">
        <v>8754</v>
      </c>
      <c r="K2261" t="s">
        <v>141</v>
      </c>
      <c r="L2261" t="s">
        <v>4267</v>
      </c>
      <c r="M2261" t="s">
        <v>24</v>
      </c>
      <c r="N2261">
        <v>1</v>
      </c>
      <c r="O2261">
        <v>1</v>
      </c>
      <c r="P2261">
        <v>0</v>
      </c>
      <c r="Q2261">
        <v>0</v>
      </c>
      <c r="T2261" s="1" t="s">
        <v>8800</v>
      </c>
    </row>
    <row r="2262" spans="1:20" x14ac:dyDescent="0.25">
      <c r="A2262" t="s">
        <v>8747</v>
      </c>
      <c r="B2262" t="s">
        <v>66</v>
      </c>
      <c r="C2262" t="s">
        <v>4476</v>
      </c>
      <c r="D2262" t="s">
        <v>4475</v>
      </c>
      <c r="E2262" s="2">
        <v>44434</v>
      </c>
      <c r="F2262">
        <v>2021</v>
      </c>
      <c r="G2262" t="s">
        <v>6451</v>
      </c>
      <c r="H2262" t="s">
        <v>8754</v>
      </c>
      <c r="K2262" t="s">
        <v>4267</v>
      </c>
      <c r="L2262" t="s">
        <v>1365</v>
      </c>
      <c r="M2262" t="s">
        <v>25</v>
      </c>
      <c r="N2262">
        <v>0.45</v>
      </c>
      <c r="O2262">
        <v>0</v>
      </c>
      <c r="P2262">
        <v>0.45</v>
      </c>
      <c r="Q2262">
        <v>0</v>
      </c>
      <c r="T2262" s="1" t="s">
        <v>8800</v>
      </c>
    </row>
    <row r="2263" spans="1:20" x14ac:dyDescent="0.25">
      <c r="A2263" t="s">
        <v>8747</v>
      </c>
      <c r="B2263" t="s">
        <v>66</v>
      </c>
      <c r="C2263" t="s">
        <v>4346</v>
      </c>
      <c r="D2263" t="s">
        <v>4345</v>
      </c>
      <c r="E2263" s="2">
        <v>44435</v>
      </c>
      <c r="F2263">
        <v>2021</v>
      </c>
      <c r="G2263" t="s">
        <v>6521</v>
      </c>
      <c r="H2263" t="s">
        <v>8754</v>
      </c>
      <c r="K2263" t="s">
        <v>1321</v>
      </c>
      <c r="L2263" t="s">
        <v>4267</v>
      </c>
      <c r="M2263" t="s">
        <v>24</v>
      </c>
      <c r="N2263">
        <v>0.4</v>
      </c>
      <c r="O2263">
        <v>0.4</v>
      </c>
      <c r="P2263">
        <v>0</v>
      </c>
      <c r="Q2263">
        <v>0</v>
      </c>
      <c r="T2263" s="1" t="s">
        <v>8800</v>
      </c>
    </row>
    <row r="2264" spans="1:20" x14ac:dyDescent="0.25">
      <c r="A2264" t="s">
        <v>8747</v>
      </c>
      <c r="B2264" t="s">
        <v>66</v>
      </c>
      <c r="C2264" t="s">
        <v>4664</v>
      </c>
      <c r="D2264" t="s">
        <v>4663</v>
      </c>
      <c r="E2264" s="2">
        <v>44438</v>
      </c>
      <c r="F2264">
        <v>2021</v>
      </c>
      <c r="G2264" t="s">
        <v>104</v>
      </c>
      <c r="H2264" t="s">
        <v>8754</v>
      </c>
      <c r="K2264" t="s">
        <v>1321</v>
      </c>
      <c r="L2264" t="s">
        <v>4267</v>
      </c>
      <c r="M2264" t="s">
        <v>24</v>
      </c>
      <c r="N2264">
        <v>0.2</v>
      </c>
      <c r="O2264">
        <v>0.2</v>
      </c>
      <c r="P2264">
        <v>0</v>
      </c>
      <c r="Q2264">
        <v>0</v>
      </c>
      <c r="T2264" s="1" t="s">
        <v>8800</v>
      </c>
    </row>
    <row r="2265" spans="1:20" x14ac:dyDescent="0.25">
      <c r="A2265" t="s">
        <v>8747</v>
      </c>
      <c r="B2265" t="s">
        <v>66</v>
      </c>
      <c r="C2265" t="s">
        <v>4598</v>
      </c>
      <c r="D2265" t="s">
        <v>4597</v>
      </c>
      <c r="E2265" s="2">
        <v>44439</v>
      </c>
      <c r="F2265">
        <v>2021</v>
      </c>
      <c r="G2265" t="s">
        <v>104</v>
      </c>
      <c r="H2265" t="s">
        <v>8754</v>
      </c>
      <c r="K2265" t="s">
        <v>4267</v>
      </c>
      <c r="L2265" t="s">
        <v>1365</v>
      </c>
      <c r="M2265" t="s">
        <v>25</v>
      </c>
      <c r="N2265">
        <v>0.30398799999999998</v>
      </c>
      <c r="O2265">
        <v>0</v>
      </c>
      <c r="P2265">
        <v>0.30398799999999998</v>
      </c>
      <c r="Q2265">
        <v>0</v>
      </c>
      <c r="T2265" s="1" t="s">
        <v>8800</v>
      </c>
    </row>
    <row r="2266" spans="1:20" x14ac:dyDescent="0.25">
      <c r="A2266" t="s">
        <v>8747</v>
      </c>
      <c r="B2266" t="s">
        <v>66</v>
      </c>
      <c r="C2266" t="s">
        <v>4166</v>
      </c>
      <c r="D2266" t="s">
        <v>4613</v>
      </c>
      <c r="E2266" s="2">
        <v>44439</v>
      </c>
      <c r="F2266">
        <v>2021</v>
      </c>
      <c r="G2266" t="s">
        <v>104</v>
      </c>
      <c r="H2266" t="s">
        <v>8754</v>
      </c>
      <c r="K2266" t="s">
        <v>141</v>
      </c>
      <c r="L2266" t="s">
        <v>4267</v>
      </c>
      <c r="M2266" t="s">
        <v>24</v>
      </c>
      <c r="N2266">
        <v>0.25</v>
      </c>
      <c r="O2266">
        <v>0.25</v>
      </c>
      <c r="P2266">
        <v>0</v>
      </c>
      <c r="Q2266">
        <v>0</v>
      </c>
      <c r="T2266" s="1" t="s">
        <v>8800</v>
      </c>
    </row>
    <row r="2267" spans="1:20" x14ac:dyDescent="0.25">
      <c r="A2267" t="s">
        <v>8747</v>
      </c>
      <c r="B2267" t="s">
        <v>66</v>
      </c>
      <c r="C2267" t="s">
        <v>4639</v>
      </c>
      <c r="D2267" t="s">
        <v>4638</v>
      </c>
      <c r="E2267" s="2">
        <v>44440</v>
      </c>
      <c r="F2267">
        <v>2021</v>
      </c>
      <c r="G2267" t="s">
        <v>104</v>
      </c>
      <c r="H2267" t="s">
        <v>8754</v>
      </c>
      <c r="K2267" t="s">
        <v>1345</v>
      </c>
      <c r="L2267" t="s">
        <v>4267</v>
      </c>
      <c r="M2267" t="s">
        <v>24</v>
      </c>
      <c r="N2267">
        <v>1</v>
      </c>
      <c r="O2267">
        <v>1</v>
      </c>
      <c r="P2267">
        <v>0</v>
      </c>
      <c r="Q2267">
        <v>0</v>
      </c>
      <c r="T2267" s="1" t="s">
        <v>8800</v>
      </c>
    </row>
    <row r="2268" spans="1:20" x14ac:dyDescent="0.25">
      <c r="A2268" t="s">
        <v>8747</v>
      </c>
      <c r="B2268" t="s">
        <v>66</v>
      </c>
      <c r="C2268" t="s">
        <v>4407</v>
      </c>
      <c r="D2268" t="s">
        <v>4406</v>
      </c>
      <c r="E2268" s="2">
        <v>44446</v>
      </c>
      <c r="F2268">
        <v>2021</v>
      </c>
      <c r="G2268" t="s">
        <v>6914</v>
      </c>
      <c r="H2268" t="s">
        <v>8754</v>
      </c>
      <c r="K2268" t="s">
        <v>141</v>
      </c>
      <c r="L2268" t="s">
        <v>4267</v>
      </c>
      <c r="M2268" t="s">
        <v>24</v>
      </c>
      <c r="N2268">
        <v>0.1</v>
      </c>
      <c r="O2268">
        <v>0.1</v>
      </c>
      <c r="P2268">
        <v>0</v>
      </c>
      <c r="Q2268">
        <v>0</v>
      </c>
      <c r="T2268" s="1" t="s">
        <v>8800</v>
      </c>
    </row>
    <row r="2269" spans="1:20" x14ac:dyDescent="0.25">
      <c r="A2269" t="s">
        <v>8747</v>
      </c>
      <c r="B2269" t="s">
        <v>66</v>
      </c>
      <c r="C2269" t="s">
        <v>4419</v>
      </c>
      <c r="D2269" t="s">
        <v>4418</v>
      </c>
      <c r="E2269" s="2">
        <v>44446</v>
      </c>
      <c r="F2269">
        <v>2021</v>
      </c>
      <c r="G2269" t="s">
        <v>6532</v>
      </c>
      <c r="H2269" t="s">
        <v>8754</v>
      </c>
      <c r="K2269" t="s">
        <v>1345</v>
      </c>
      <c r="L2269" t="s">
        <v>1365</v>
      </c>
      <c r="M2269" t="s">
        <v>72</v>
      </c>
      <c r="N2269">
        <v>0.5</v>
      </c>
      <c r="O2269">
        <v>0</v>
      </c>
      <c r="P2269">
        <v>0</v>
      </c>
      <c r="Q2269">
        <v>0.5</v>
      </c>
      <c r="T2269" s="1" t="s">
        <v>8800</v>
      </c>
    </row>
    <row r="2270" spans="1:20" x14ac:dyDescent="0.25">
      <c r="A2270" t="s">
        <v>8747</v>
      </c>
      <c r="B2270" t="s">
        <v>66</v>
      </c>
      <c r="C2270" t="s">
        <v>4635</v>
      </c>
      <c r="D2270" t="s">
        <v>4634</v>
      </c>
      <c r="E2270" s="2">
        <v>44446</v>
      </c>
      <c r="F2270">
        <v>2021</v>
      </c>
      <c r="G2270" t="s">
        <v>104</v>
      </c>
      <c r="H2270" t="s">
        <v>8754</v>
      </c>
      <c r="K2270" t="s">
        <v>1345</v>
      </c>
      <c r="L2270" t="s">
        <v>1365</v>
      </c>
      <c r="M2270" t="s">
        <v>72</v>
      </c>
      <c r="N2270">
        <v>0.2</v>
      </c>
      <c r="O2270">
        <v>0</v>
      </c>
      <c r="P2270">
        <v>0</v>
      </c>
      <c r="Q2270">
        <v>0.2</v>
      </c>
      <c r="T2270" s="1" t="s">
        <v>8800</v>
      </c>
    </row>
    <row r="2271" spans="1:20" x14ac:dyDescent="0.25">
      <c r="A2271" t="s">
        <v>8747</v>
      </c>
      <c r="B2271" t="s">
        <v>66</v>
      </c>
      <c r="C2271" t="s">
        <v>4713</v>
      </c>
      <c r="D2271" t="s">
        <v>4712</v>
      </c>
      <c r="E2271" s="2">
        <v>44447</v>
      </c>
      <c r="F2271">
        <v>2021</v>
      </c>
      <c r="G2271" t="s">
        <v>7424</v>
      </c>
      <c r="H2271" t="s">
        <v>93</v>
      </c>
      <c r="K2271" t="s">
        <v>1327</v>
      </c>
      <c r="L2271" t="s">
        <v>4267</v>
      </c>
      <c r="M2271" t="s">
        <v>24</v>
      </c>
      <c r="N2271">
        <v>0.38399999999999995</v>
      </c>
      <c r="O2271">
        <v>0.38399999999999995</v>
      </c>
      <c r="P2271">
        <v>0</v>
      </c>
      <c r="Q2271">
        <v>0</v>
      </c>
      <c r="T2271" s="1" t="s">
        <v>8800</v>
      </c>
    </row>
    <row r="2272" spans="1:20" x14ac:dyDescent="0.25">
      <c r="A2272" t="s">
        <v>8747</v>
      </c>
      <c r="B2272" t="s">
        <v>66</v>
      </c>
      <c r="C2272" t="s">
        <v>4713</v>
      </c>
      <c r="D2272" t="s">
        <v>4712</v>
      </c>
      <c r="E2272" s="2">
        <v>44447</v>
      </c>
      <c r="F2272">
        <v>2021</v>
      </c>
      <c r="G2272" t="s">
        <v>7424</v>
      </c>
      <c r="H2272" t="s">
        <v>93</v>
      </c>
      <c r="K2272" t="s">
        <v>1345</v>
      </c>
      <c r="L2272" t="s">
        <v>1365</v>
      </c>
      <c r="M2272" t="s">
        <v>72</v>
      </c>
      <c r="N2272">
        <v>24</v>
      </c>
      <c r="O2272">
        <v>0</v>
      </c>
      <c r="P2272">
        <v>0</v>
      </c>
      <c r="Q2272">
        <v>24</v>
      </c>
      <c r="T2272" s="1" t="s">
        <v>8800</v>
      </c>
    </row>
    <row r="2273" spans="1:20" x14ac:dyDescent="0.25">
      <c r="A2273" t="s">
        <v>8747</v>
      </c>
      <c r="B2273" t="s">
        <v>66</v>
      </c>
      <c r="C2273" t="s">
        <v>4631</v>
      </c>
      <c r="D2273" t="s">
        <v>4630</v>
      </c>
      <c r="E2273" s="2">
        <v>44453</v>
      </c>
      <c r="F2273">
        <v>2021</v>
      </c>
      <c r="G2273" t="s">
        <v>104</v>
      </c>
      <c r="H2273" t="s">
        <v>8754</v>
      </c>
      <c r="K2273" t="s">
        <v>141</v>
      </c>
      <c r="L2273" t="s">
        <v>4267</v>
      </c>
      <c r="M2273" t="s">
        <v>24</v>
      </c>
      <c r="N2273">
        <v>0.3</v>
      </c>
      <c r="O2273">
        <v>0.3</v>
      </c>
      <c r="P2273">
        <v>0</v>
      </c>
      <c r="Q2273">
        <v>0</v>
      </c>
      <c r="T2273" s="1" t="s">
        <v>8800</v>
      </c>
    </row>
    <row r="2274" spans="1:20" x14ac:dyDescent="0.25">
      <c r="A2274" t="s">
        <v>8747</v>
      </c>
      <c r="B2274" t="s">
        <v>66</v>
      </c>
      <c r="C2274" t="s">
        <v>4633</v>
      </c>
      <c r="D2274" t="s">
        <v>4632</v>
      </c>
      <c r="E2274" s="2">
        <v>44453</v>
      </c>
      <c r="F2274">
        <v>2021</v>
      </c>
      <c r="G2274" t="s">
        <v>104</v>
      </c>
      <c r="H2274" t="s">
        <v>8754</v>
      </c>
      <c r="K2274" t="s">
        <v>141</v>
      </c>
      <c r="L2274" t="s">
        <v>4267</v>
      </c>
      <c r="M2274" t="s">
        <v>24</v>
      </c>
      <c r="N2274">
        <v>0.4</v>
      </c>
      <c r="O2274">
        <v>0.4</v>
      </c>
      <c r="P2274">
        <v>0</v>
      </c>
      <c r="Q2274">
        <v>0</v>
      </c>
      <c r="T2274" s="1" t="s">
        <v>8800</v>
      </c>
    </row>
    <row r="2275" spans="1:20" x14ac:dyDescent="0.25">
      <c r="A2275" t="s">
        <v>8747</v>
      </c>
      <c r="B2275" t="s">
        <v>66</v>
      </c>
      <c r="C2275" t="s">
        <v>4321</v>
      </c>
      <c r="D2275" t="s">
        <v>4320</v>
      </c>
      <c r="E2275" s="2">
        <v>44454</v>
      </c>
      <c r="F2275">
        <v>2021</v>
      </c>
      <c r="G2275" t="s">
        <v>6521</v>
      </c>
      <c r="H2275" t="s">
        <v>93</v>
      </c>
      <c r="K2275" t="s">
        <v>1352</v>
      </c>
      <c r="L2275" t="s">
        <v>4267</v>
      </c>
      <c r="M2275" t="s">
        <v>24</v>
      </c>
      <c r="N2275">
        <v>6.03</v>
      </c>
      <c r="O2275">
        <v>6.03</v>
      </c>
      <c r="P2275">
        <v>0</v>
      </c>
      <c r="Q2275">
        <v>0</v>
      </c>
      <c r="T2275" s="1" t="s">
        <v>8800</v>
      </c>
    </row>
    <row r="2276" spans="1:20" x14ac:dyDescent="0.25">
      <c r="A2276" t="s">
        <v>8747</v>
      </c>
      <c r="B2276" t="s">
        <v>66</v>
      </c>
      <c r="C2276" t="s">
        <v>4348</v>
      </c>
      <c r="D2276" t="s">
        <v>4347</v>
      </c>
      <c r="E2276" s="2">
        <v>44454</v>
      </c>
      <c r="F2276">
        <v>2021</v>
      </c>
      <c r="G2276" t="s">
        <v>6521</v>
      </c>
      <c r="H2276" t="s">
        <v>8754</v>
      </c>
      <c r="K2276" t="s">
        <v>1345</v>
      </c>
      <c r="L2276" t="s">
        <v>1365</v>
      </c>
      <c r="M2276" t="s">
        <v>72</v>
      </c>
      <c r="N2276">
        <v>0.3</v>
      </c>
      <c r="O2276">
        <v>0</v>
      </c>
      <c r="P2276">
        <v>0</v>
      </c>
      <c r="Q2276">
        <v>0.3</v>
      </c>
      <c r="T2276" s="1" t="s">
        <v>8800</v>
      </c>
    </row>
    <row r="2277" spans="1:20" x14ac:dyDescent="0.25">
      <c r="A2277" t="s">
        <v>8747</v>
      </c>
      <c r="B2277" t="s">
        <v>66</v>
      </c>
      <c r="C2277" t="s">
        <v>1765</v>
      </c>
      <c r="D2277" t="s">
        <v>4460</v>
      </c>
      <c r="E2277" s="2">
        <v>44454</v>
      </c>
      <c r="F2277">
        <v>2021</v>
      </c>
      <c r="G2277" t="s">
        <v>6754</v>
      </c>
      <c r="H2277" t="s">
        <v>93</v>
      </c>
      <c r="K2277" t="s">
        <v>1352</v>
      </c>
      <c r="L2277" t="s">
        <v>4267</v>
      </c>
      <c r="M2277" t="s">
        <v>24</v>
      </c>
      <c r="N2277">
        <v>64.515000000000001</v>
      </c>
      <c r="O2277">
        <v>64.515000000000001</v>
      </c>
      <c r="P2277">
        <v>0</v>
      </c>
      <c r="Q2277">
        <v>0</v>
      </c>
      <c r="T2277" s="1" t="s">
        <v>8800</v>
      </c>
    </row>
    <row r="2278" spans="1:20" x14ac:dyDescent="0.25">
      <c r="A2278" t="s">
        <v>8747</v>
      </c>
      <c r="B2278" t="s">
        <v>66</v>
      </c>
      <c r="C2278" t="s">
        <v>4462</v>
      </c>
      <c r="D2278" t="s">
        <v>4461</v>
      </c>
      <c r="E2278" s="2">
        <v>44454</v>
      </c>
      <c r="F2278">
        <v>2021</v>
      </c>
      <c r="G2278" t="s">
        <v>6754</v>
      </c>
      <c r="H2278" t="s">
        <v>93</v>
      </c>
      <c r="K2278" t="s">
        <v>1327</v>
      </c>
      <c r="L2278" t="s">
        <v>1347</v>
      </c>
      <c r="M2278" t="s">
        <v>72</v>
      </c>
      <c r="N2278">
        <v>50</v>
      </c>
      <c r="O2278">
        <v>0</v>
      </c>
      <c r="P2278">
        <v>0</v>
      </c>
      <c r="Q2278">
        <v>50</v>
      </c>
      <c r="T2278" s="1" t="s">
        <v>8800</v>
      </c>
    </row>
    <row r="2279" spans="1:20" x14ac:dyDescent="0.25">
      <c r="A2279" t="s">
        <v>8747</v>
      </c>
      <c r="B2279" t="s">
        <v>66</v>
      </c>
      <c r="C2279" t="s">
        <v>4498</v>
      </c>
      <c r="D2279" t="s">
        <v>4497</v>
      </c>
      <c r="E2279" s="2">
        <v>44454</v>
      </c>
      <c r="F2279">
        <v>2021</v>
      </c>
      <c r="G2279" t="s">
        <v>7481</v>
      </c>
      <c r="H2279" t="s">
        <v>93</v>
      </c>
      <c r="K2279" t="s">
        <v>84</v>
      </c>
      <c r="L2279" t="s">
        <v>4267</v>
      </c>
      <c r="M2279" t="s">
        <v>24</v>
      </c>
      <c r="N2279">
        <v>14.81</v>
      </c>
      <c r="O2279">
        <v>14.81</v>
      </c>
      <c r="P2279">
        <v>0</v>
      </c>
      <c r="Q2279">
        <v>0</v>
      </c>
      <c r="T2279" s="1" t="s">
        <v>8800</v>
      </c>
    </row>
    <row r="2280" spans="1:20" x14ac:dyDescent="0.25">
      <c r="A2280" t="s">
        <v>8747</v>
      </c>
      <c r="B2280" t="s">
        <v>66</v>
      </c>
      <c r="C2280" t="s">
        <v>4273</v>
      </c>
      <c r="D2280" t="s">
        <v>4272</v>
      </c>
      <c r="E2280" s="2">
        <v>44455</v>
      </c>
      <c r="F2280">
        <v>2021</v>
      </c>
      <c r="G2280" t="s">
        <v>6392</v>
      </c>
      <c r="H2280" t="s">
        <v>93</v>
      </c>
      <c r="K2280" t="s">
        <v>1345</v>
      </c>
      <c r="L2280" t="s">
        <v>4267</v>
      </c>
      <c r="M2280" t="s">
        <v>24</v>
      </c>
      <c r="N2280">
        <v>7.4993999999999996</v>
      </c>
      <c r="O2280">
        <v>7.4993999999999996</v>
      </c>
      <c r="P2280">
        <v>0</v>
      </c>
      <c r="Q2280">
        <v>0</v>
      </c>
      <c r="T2280" s="1" t="s">
        <v>8800</v>
      </c>
    </row>
    <row r="2281" spans="1:20" x14ac:dyDescent="0.25">
      <c r="A2281" t="s">
        <v>8747</v>
      </c>
      <c r="B2281" t="s">
        <v>66</v>
      </c>
      <c r="C2281" t="s">
        <v>4313</v>
      </c>
      <c r="D2281" t="s">
        <v>4312</v>
      </c>
      <c r="E2281" s="2">
        <v>44459</v>
      </c>
      <c r="F2281">
        <v>2021</v>
      </c>
      <c r="G2281" t="s">
        <v>8749</v>
      </c>
      <c r="H2281" t="s">
        <v>8754</v>
      </c>
      <c r="K2281" t="s">
        <v>1899</v>
      </c>
      <c r="L2281" t="s">
        <v>4267</v>
      </c>
      <c r="M2281" t="s">
        <v>24</v>
      </c>
      <c r="N2281">
        <v>0.3</v>
      </c>
      <c r="O2281">
        <v>0.3</v>
      </c>
      <c r="P2281">
        <v>0</v>
      </c>
      <c r="Q2281">
        <v>0</v>
      </c>
      <c r="T2281" s="1" t="s">
        <v>8800</v>
      </c>
    </row>
    <row r="2282" spans="1:20" x14ac:dyDescent="0.25">
      <c r="A2282" t="s">
        <v>8747</v>
      </c>
      <c r="B2282" t="s">
        <v>66</v>
      </c>
      <c r="C2282" t="s">
        <v>4493</v>
      </c>
      <c r="D2282" t="s">
        <v>4492</v>
      </c>
      <c r="E2282" s="2">
        <v>44459</v>
      </c>
      <c r="F2282">
        <v>2021</v>
      </c>
      <c r="G2282" t="s">
        <v>6657</v>
      </c>
      <c r="H2282" t="s">
        <v>8754</v>
      </c>
      <c r="K2282" t="s">
        <v>4267</v>
      </c>
      <c r="L2282" t="s">
        <v>1365</v>
      </c>
      <c r="M2282" t="s">
        <v>25</v>
      </c>
      <c r="N2282">
        <v>0.5</v>
      </c>
      <c r="O2282">
        <v>0</v>
      </c>
      <c r="P2282">
        <v>0.5</v>
      </c>
      <c r="Q2282">
        <v>0</v>
      </c>
      <c r="T2282" s="1" t="s">
        <v>8800</v>
      </c>
    </row>
    <row r="2283" spans="1:20" x14ac:dyDescent="0.25">
      <c r="A2283" t="s">
        <v>8747</v>
      </c>
      <c r="B2283" t="s">
        <v>66</v>
      </c>
      <c r="C2283" t="s">
        <v>4439</v>
      </c>
      <c r="D2283" t="s">
        <v>4438</v>
      </c>
      <c r="E2283" s="2">
        <v>44460</v>
      </c>
      <c r="F2283">
        <v>2021</v>
      </c>
      <c r="G2283" t="s">
        <v>8750</v>
      </c>
      <c r="H2283" t="s">
        <v>8754</v>
      </c>
      <c r="K2283" t="s">
        <v>141</v>
      </c>
      <c r="L2283" t="s">
        <v>4267</v>
      </c>
      <c r="M2283" t="s">
        <v>24</v>
      </c>
      <c r="N2283">
        <v>0.3</v>
      </c>
      <c r="O2283">
        <v>0.3</v>
      </c>
      <c r="P2283">
        <v>0</v>
      </c>
      <c r="Q2283">
        <v>0</v>
      </c>
      <c r="T2283" s="1" t="s">
        <v>8800</v>
      </c>
    </row>
    <row r="2284" spans="1:20" x14ac:dyDescent="0.25">
      <c r="A2284" t="s">
        <v>8747</v>
      </c>
      <c r="B2284" t="s">
        <v>66</v>
      </c>
      <c r="C2284" t="s">
        <v>4366</v>
      </c>
      <c r="D2284" t="s">
        <v>4365</v>
      </c>
      <c r="E2284" s="2">
        <v>44466</v>
      </c>
      <c r="F2284">
        <v>2021</v>
      </c>
      <c r="G2284" t="s">
        <v>6585</v>
      </c>
      <c r="H2284" t="s">
        <v>8754</v>
      </c>
      <c r="K2284" t="s">
        <v>1345</v>
      </c>
      <c r="L2284" t="s">
        <v>4267</v>
      </c>
      <c r="M2284" t="s">
        <v>24</v>
      </c>
      <c r="N2284">
        <v>0.8</v>
      </c>
      <c r="O2284">
        <v>0.8</v>
      </c>
      <c r="P2284">
        <v>0</v>
      </c>
      <c r="Q2284">
        <v>0</v>
      </c>
      <c r="T2284" s="1" t="s">
        <v>8800</v>
      </c>
    </row>
    <row r="2285" spans="1:20" x14ac:dyDescent="0.25">
      <c r="A2285" t="s">
        <v>8747</v>
      </c>
      <c r="B2285" t="s">
        <v>66</v>
      </c>
      <c r="C2285" t="s">
        <v>4399</v>
      </c>
      <c r="D2285" t="s">
        <v>4398</v>
      </c>
      <c r="E2285" s="2">
        <v>44466</v>
      </c>
      <c r="F2285">
        <v>2021</v>
      </c>
      <c r="G2285" t="s">
        <v>6914</v>
      </c>
      <c r="H2285" t="s">
        <v>8754</v>
      </c>
      <c r="K2285" t="s">
        <v>1345</v>
      </c>
      <c r="L2285" t="s">
        <v>1365</v>
      </c>
      <c r="M2285" t="s">
        <v>72</v>
      </c>
      <c r="N2285">
        <v>0.5</v>
      </c>
      <c r="O2285">
        <v>0</v>
      </c>
      <c r="P2285">
        <v>0</v>
      </c>
      <c r="Q2285">
        <v>0.5</v>
      </c>
      <c r="T2285" s="1" t="s">
        <v>8800</v>
      </c>
    </row>
    <row r="2286" spans="1:20" x14ac:dyDescent="0.25">
      <c r="A2286" t="s">
        <v>8747</v>
      </c>
      <c r="B2286" t="s">
        <v>66</v>
      </c>
      <c r="C2286" t="s">
        <v>4441</v>
      </c>
      <c r="D2286" t="s">
        <v>4440</v>
      </c>
      <c r="E2286" s="2">
        <v>44466</v>
      </c>
      <c r="F2286">
        <v>2021</v>
      </c>
      <c r="G2286" t="s">
        <v>8750</v>
      </c>
      <c r="H2286" t="s">
        <v>8754</v>
      </c>
      <c r="K2286" t="s">
        <v>4267</v>
      </c>
      <c r="L2286" t="s">
        <v>1346</v>
      </c>
      <c r="M2286" t="s">
        <v>25</v>
      </c>
      <c r="N2286">
        <v>0.3</v>
      </c>
      <c r="O2286">
        <v>0</v>
      </c>
      <c r="P2286">
        <v>0.3</v>
      </c>
      <c r="Q2286">
        <v>0</v>
      </c>
      <c r="T2286" s="1" t="s">
        <v>8800</v>
      </c>
    </row>
    <row r="2287" spans="1:20" x14ac:dyDescent="0.25">
      <c r="A2287" t="s">
        <v>8747</v>
      </c>
      <c r="B2287" t="s">
        <v>66</v>
      </c>
      <c r="C2287" t="s">
        <v>4544</v>
      </c>
      <c r="D2287" t="s">
        <v>4543</v>
      </c>
      <c r="E2287" s="2">
        <v>44466</v>
      </c>
      <c r="F2287">
        <v>2021</v>
      </c>
      <c r="G2287" t="s">
        <v>6715</v>
      </c>
      <c r="H2287" t="s">
        <v>8754</v>
      </c>
      <c r="K2287" t="s">
        <v>1345</v>
      </c>
      <c r="L2287" t="s">
        <v>1365</v>
      </c>
      <c r="M2287" t="s">
        <v>72</v>
      </c>
      <c r="N2287">
        <v>0.1</v>
      </c>
      <c r="O2287">
        <v>0</v>
      </c>
      <c r="P2287">
        <v>0</v>
      </c>
      <c r="Q2287">
        <v>0.1</v>
      </c>
      <c r="T2287" s="1" t="s">
        <v>8800</v>
      </c>
    </row>
    <row r="2288" spans="1:20" x14ac:dyDescent="0.25">
      <c r="A2288" t="s">
        <v>8747</v>
      </c>
      <c r="B2288" t="s">
        <v>66</v>
      </c>
      <c r="C2288" t="s">
        <v>4617</v>
      </c>
      <c r="D2288" t="s">
        <v>4616</v>
      </c>
      <c r="E2288" s="2">
        <v>44466</v>
      </c>
      <c r="F2288">
        <v>2021</v>
      </c>
      <c r="G2288" t="s">
        <v>104</v>
      </c>
      <c r="H2288" t="s">
        <v>8754</v>
      </c>
      <c r="K2288" t="s">
        <v>1345</v>
      </c>
      <c r="L2288" t="s">
        <v>4267</v>
      </c>
      <c r="M2288" t="s">
        <v>24</v>
      </c>
      <c r="N2288">
        <v>0.9</v>
      </c>
      <c r="O2288">
        <v>0.9</v>
      </c>
      <c r="P2288">
        <v>0</v>
      </c>
      <c r="Q2288">
        <v>0</v>
      </c>
      <c r="T2288" s="1" t="s">
        <v>8800</v>
      </c>
    </row>
    <row r="2289" spans="1:20" x14ac:dyDescent="0.25">
      <c r="A2289" t="s">
        <v>8747</v>
      </c>
      <c r="B2289" t="s">
        <v>66</v>
      </c>
      <c r="C2289" t="s">
        <v>4703</v>
      </c>
      <c r="D2289" t="s">
        <v>4702</v>
      </c>
      <c r="E2289" s="2">
        <v>44466</v>
      </c>
      <c r="F2289">
        <v>2021</v>
      </c>
      <c r="G2289" t="s">
        <v>8751</v>
      </c>
      <c r="H2289" t="s">
        <v>8754</v>
      </c>
      <c r="K2289" t="s">
        <v>4267</v>
      </c>
      <c r="L2289" t="s">
        <v>1320</v>
      </c>
      <c r="M2289" t="s">
        <v>25</v>
      </c>
      <c r="N2289">
        <v>0.3</v>
      </c>
      <c r="O2289">
        <v>0</v>
      </c>
      <c r="P2289">
        <v>0.3</v>
      </c>
      <c r="Q2289">
        <v>0</v>
      </c>
      <c r="T2289" s="1" t="s">
        <v>8800</v>
      </c>
    </row>
    <row r="2290" spans="1:20" x14ac:dyDescent="0.25">
      <c r="A2290" t="s">
        <v>8747</v>
      </c>
      <c r="B2290" t="s">
        <v>66</v>
      </c>
      <c r="C2290" t="s">
        <v>4308</v>
      </c>
      <c r="D2290" t="s">
        <v>4307</v>
      </c>
      <c r="E2290" s="2">
        <v>44468</v>
      </c>
      <c r="F2290">
        <v>2021</v>
      </c>
      <c r="G2290" t="s">
        <v>7137</v>
      </c>
      <c r="H2290" t="s">
        <v>93</v>
      </c>
      <c r="K2290" t="s">
        <v>1352</v>
      </c>
      <c r="L2290" t="s">
        <v>4267</v>
      </c>
      <c r="M2290" t="s">
        <v>24</v>
      </c>
      <c r="N2290">
        <v>0.1784</v>
      </c>
      <c r="O2290">
        <v>0.1784</v>
      </c>
      <c r="P2290">
        <v>0</v>
      </c>
      <c r="Q2290">
        <v>0</v>
      </c>
      <c r="T2290" s="1" t="s">
        <v>8800</v>
      </c>
    </row>
    <row r="2291" spans="1:20" x14ac:dyDescent="0.25">
      <c r="A2291" t="s">
        <v>8747</v>
      </c>
      <c r="B2291" t="s">
        <v>66</v>
      </c>
      <c r="C2291" t="s">
        <v>4308</v>
      </c>
      <c r="D2291" t="s">
        <v>4307</v>
      </c>
      <c r="E2291" s="2">
        <v>44468</v>
      </c>
      <c r="F2291">
        <v>2021</v>
      </c>
      <c r="G2291" t="s">
        <v>7137</v>
      </c>
      <c r="H2291" t="s">
        <v>93</v>
      </c>
      <c r="K2291" t="s">
        <v>4309</v>
      </c>
      <c r="L2291" t="s">
        <v>4267</v>
      </c>
      <c r="M2291" t="s">
        <v>24</v>
      </c>
      <c r="N2291">
        <v>0.4456</v>
      </c>
      <c r="O2291">
        <v>0.4456</v>
      </c>
      <c r="P2291">
        <v>0</v>
      </c>
      <c r="Q2291">
        <v>0</v>
      </c>
      <c r="T2291" s="1" t="s">
        <v>8800</v>
      </c>
    </row>
    <row r="2292" spans="1:20" x14ac:dyDescent="0.25">
      <c r="A2292" t="s">
        <v>8747</v>
      </c>
      <c r="B2292" t="s">
        <v>66</v>
      </c>
      <c r="C2292" t="s">
        <v>4723</v>
      </c>
      <c r="D2292" t="s">
        <v>4722</v>
      </c>
      <c r="E2292" s="2">
        <v>44468</v>
      </c>
      <c r="F2292">
        <v>2021</v>
      </c>
      <c r="G2292" t="s">
        <v>7424</v>
      </c>
      <c r="H2292" t="s">
        <v>8754</v>
      </c>
      <c r="K2292" t="s">
        <v>84</v>
      </c>
      <c r="L2292" t="s">
        <v>4267</v>
      </c>
      <c r="M2292" t="s">
        <v>24</v>
      </c>
      <c r="N2292">
        <v>0.2</v>
      </c>
      <c r="O2292">
        <v>0.2</v>
      </c>
      <c r="P2292">
        <v>0</v>
      </c>
      <c r="Q2292">
        <v>0</v>
      </c>
      <c r="T2292" s="1" t="s">
        <v>8800</v>
      </c>
    </row>
    <row r="2293" spans="1:20" x14ac:dyDescent="0.25">
      <c r="A2293" t="s">
        <v>8747</v>
      </c>
      <c r="B2293" t="s">
        <v>66</v>
      </c>
      <c r="C2293" t="s">
        <v>4451</v>
      </c>
      <c r="D2293" t="s">
        <v>4450</v>
      </c>
      <c r="E2293" s="2">
        <v>44469</v>
      </c>
      <c r="F2293">
        <v>2021</v>
      </c>
      <c r="G2293" t="s">
        <v>4734</v>
      </c>
      <c r="H2293" t="s">
        <v>8754</v>
      </c>
      <c r="K2293" t="s">
        <v>1345</v>
      </c>
      <c r="L2293" t="s">
        <v>4267</v>
      </c>
      <c r="M2293" t="s">
        <v>24</v>
      </c>
      <c r="N2293">
        <v>0.2</v>
      </c>
      <c r="O2293">
        <v>0.2</v>
      </c>
      <c r="P2293">
        <v>0</v>
      </c>
      <c r="Q2293">
        <v>0</v>
      </c>
      <c r="T2293" s="1" t="s">
        <v>8800</v>
      </c>
    </row>
    <row r="2294" spans="1:20" x14ac:dyDescent="0.25">
      <c r="A2294" t="s">
        <v>8747</v>
      </c>
      <c r="B2294" t="s">
        <v>66</v>
      </c>
      <c r="C2294" t="s">
        <v>4435</v>
      </c>
      <c r="D2294" t="s">
        <v>4434</v>
      </c>
      <c r="E2294" s="2">
        <v>44476</v>
      </c>
      <c r="F2294">
        <v>2021</v>
      </c>
      <c r="G2294" t="s">
        <v>8750</v>
      </c>
      <c r="H2294" t="s">
        <v>8754</v>
      </c>
      <c r="K2294" t="s">
        <v>1327</v>
      </c>
      <c r="L2294" t="s">
        <v>4267</v>
      </c>
      <c r="M2294" t="s">
        <v>24</v>
      </c>
      <c r="N2294">
        <v>0.3</v>
      </c>
      <c r="O2294">
        <v>0.3</v>
      </c>
      <c r="P2294">
        <v>0</v>
      </c>
      <c r="Q2294">
        <v>0</v>
      </c>
      <c r="T2294" s="1" t="s">
        <v>8800</v>
      </c>
    </row>
    <row r="2295" spans="1:20" x14ac:dyDescent="0.25">
      <c r="A2295" t="s">
        <v>8747</v>
      </c>
      <c r="B2295" t="s">
        <v>66</v>
      </c>
      <c r="C2295" t="s">
        <v>4401</v>
      </c>
      <c r="D2295" t="s">
        <v>4400</v>
      </c>
      <c r="E2295" s="2">
        <v>44477</v>
      </c>
      <c r="F2295">
        <v>2021</v>
      </c>
      <c r="G2295" t="s">
        <v>6914</v>
      </c>
      <c r="H2295" t="s">
        <v>8754</v>
      </c>
      <c r="K2295" t="s">
        <v>1321</v>
      </c>
      <c r="L2295" t="s">
        <v>4267</v>
      </c>
      <c r="M2295" t="s">
        <v>24</v>
      </c>
      <c r="N2295">
        <v>0.5</v>
      </c>
      <c r="O2295">
        <v>0.5</v>
      </c>
      <c r="P2295">
        <v>0</v>
      </c>
      <c r="Q2295">
        <v>0</v>
      </c>
      <c r="T2295" s="1" t="s">
        <v>8800</v>
      </c>
    </row>
    <row r="2296" spans="1:20" x14ac:dyDescent="0.25">
      <c r="A2296" t="s">
        <v>8747</v>
      </c>
      <c r="B2296" t="s">
        <v>66</v>
      </c>
      <c r="C2296" t="s">
        <v>4520</v>
      </c>
      <c r="D2296" t="s">
        <v>4519</v>
      </c>
      <c r="E2296" s="2">
        <v>44477</v>
      </c>
      <c r="F2296">
        <v>2021</v>
      </c>
      <c r="G2296" t="s">
        <v>6975</v>
      </c>
      <c r="H2296" t="s">
        <v>8754</v>
      </c>
      <c r="K2296" t="s">
        <v>4267</v>
      </c>
      <c r="L2296" t="s">
        <v>1365</v>
      </c>
      <c r="M2296" t="s">
        <v>25</v>
      </c>
      <c r="N2296">
        <v>0.6</v>
      </c>
      <c r="O2296">
        <v>0</v>
      </c>
      <c r="P2296">
        <v>0.6</v>
      </c>
      <c r="Q2296">
        <v>0</v>
      </c>
      <c r="T2296" s="1" t="s">
        <v>8800</v>
      </c>
    </row>
    <row r="2297" spans="1:20" x14ac:dyDescent="0.25">
      <c r="A2297" t="s">
        <v>8747</v>
      </c>
      <c r="B2297" t="s">
        <v>66</v>
      </c>
      <c r="C2297" t="s">
        <v>4271</v>
      </c>
      <c r="D2297" t="s">
        <v>4270</v>
      </c>
      <c r="E2297" s="2">
        <v>44482</v>
      </c>
      <c r="F2297">
        <v>2021</v>
      </c>
      <c r="G2297" t="s">
        <v>6392</v>
      </c>
      <c r="H2297" t="s">
        <v>93</v>
      </c>
      <c r="K2297" t="s">
        <v>1352</v>
      </c>
      <c r="L2297" t="s">
        <v>4267</v>
      </c>
      <c r="M2297" t="s">
        <v>24</v>
      </c>
      <c r="N2297">
        <v>9.89</v>
      </c>
      <c r="O2297">
        <v>9.89</v>
      </c>
      <c r="P2297">
        <v>0</v>
      </c>
      <c r="Q2297">
        <v>0</v>
      </c>
      <c r="T2297" s="1" t="s">
        <v>8800</v>
      </c>
    </row>
    <row r="2298" spans="1:20" x14ac:dyDescent="0.25">
      <c r="A2298" t="s">
        <v>8747</v>
      </c>
      <c r="B2298" t="s">
        <v>66</v>
      </c>
      <c r="C2298" t="s">
        <v>4661</v>
      </c>
      <c r="D2298" t="s">
        <v>4660</v>
      </c>
      <c r="E2298" s="2">
        <v>44482</v>
      </c>
      <c r="F2298">
        <v>2021</v>
      </c>
      <c r="G2298" t="s">
        <v>104</v>
      </c>
      <c r="H2298" t="s">
        <v>8754</v>
      </c>
      <c r="K2298" t="s">
        <v>1345</v>
      </c>
      <c r="L2298" t="s">
        <v>4267</v>
      </c>
      <c r="M2298" t="s">
        <v>24</v>
      </c>
      <c r="N2298">
        <v>0.3</v>
      </c>
      <c r="O2298">
        <v>0.3</v>
      </c>
      <c r="P2298">
        <v>0</v>
      </c>
      <c r="Q2298">
        <v>0</v>
      </c>
      <c r="T2298" s="1" t="s">
        <v>8800</v>
      </c>
    </row>
    <row r="2299" spans="1:20" x14ac:dyDescent="0.25">
      <c r="A2299" t="s">
        <v>8747</v>
      </c>
      <c r="B2299" t="s">
        <v>66</v>
      </c>
      <c r="C2299" t="s">
        <v>4653</v>
      </c>
      <c r="D2299" t="s">
        <v>4652</v>
      </c>
      <c r="E2299" s="2">
        <v>44484</v>
      </c>
      <c r="F2299">
        <v>2021</v>
      </c>
      <c r="G2299" t="s">
        <v>104</v>
      </c>
      <c r="H2299" t="s">
        <v>8754</v>
      </c>
      <c r="K2299" t="s">
        <v>4267</v>
      </c>
      <c r="L2299" t="s">
        <v>1365</v>
      </c>
      <c r="M2299" t="s">
        <v>25</v>
      </c>
      <c r="N2299">
        <v>0.63</v>
      </c>
      <c r="O2299">
        <v>0</v>
      </c>
      <c r="P2299">
        <v>0.63</v>
      </c>
      <c r="Q2299">
        <v>0</v>
      </c>
      <c r="T2299" s="1" t="s">
        <v>8800</v>
      </c>
    </row>
    <row r="2300" spans="1:20" x14ac:dyDescent="0.25">
      <c r="A2300" t="s">
        <v>8747</v>
      </c>
      <c r="B2300" t="s">
        <v>66</v>
      </c>
      <c r="C2300" t="s">
        <v>4655</v>
      </c>
      <c r="D2300" t="s">
        <v>4654</v>
      </c>
      <c r="E2300" s="2">
        <v>44487</v>
      </c>
      <c r="F2300">
        <v>2021</v>
      </c>
      <c r="G2300" t="s">
        <v>104</v>
      </c>
      <c r="H2300" t="s">
        <v>8754</v>
      </c>
      <c r="K2300" t="s">
        <v>1345</v>
      </c>
      <c r="L2300" t="s">
        <v>4267</v>
      </c>
      <c r="M2300" t="s">
        <v>24</v>
      </c>
      <c r="N2300">
        <v>0.75</v>
      </c>
      <c r="O2300">
        <v>0.75</v>
      </c>
      <c r="P2300">
        <v>0</v>
      </c>
      <c r="Q2300">
        <v>0</v>
      </c>
      <c r="T2300" s="1" t="s">
        <v>8800</v>
      </c>
    </row>
    <row r="2301" spans="1:20" x14ac:dyDescent="0.25">
      <c r="A2301" t="s">
        <v>8747</v>
      </c>
      <c r="B2301" t="s">
        <v>66</v>
      </c>
      <c r="C2301" t="s">
        <v>4578</v>
      </c>
      <c r="D2301" t="s">
        <v>4577</v>
      </c>
      <c r="E2301" s="2">
        <v>44488</v>
      </c>
      <c r="F2301">
        <v>2021</v>
      </c>
      <c r="G2301" t="s">
        <v>6417</v>
      </c>
      <c r="H2301" t="s">
        <v>8754</v>
      </c>
      <c r="K2301" t="s">
        <v>1345</v>
      </c>
      <c r="L2301" t="s">
        <v>4267</v>
      </c>
      <c r="M2301" t="s">
        <v>24</v>
      </c>
      <c r="N2301">
        <v>1.685E-2</v>
      </c>
      <c r="O2301">
        <v>1.685E-2</v>
      </c>
      <c r="P2301">
        <v>0</v>
      </c>
      <c r="Q2301">
        <v>0</v>
      </c>
      <c r="T2301" s="1" t="s">
        <v>8800</v>
      </c>
    </row>
    <row r="2302" spans="1:20" x14ac:dyDescent="0.25">
      <c r="A2302" t="s">
        <v>8747</v>
      </c>
      <c r="B2302" t="s">
        <v>66</v>
      </c>
      <c r="C2302" t="s">
        <v>4676</v>
      </c>
      <c r="D2302" t="s">
        <v>4675</v>
      </c>
      <c r="E2302" s="2">
        <v>44488</v>
      </c>
      <c r="F2302">
        <v>2021</v>
      </c>
      <c r="G2302" t="s">
        <v>104</v>
      </c>
      <c r="H2302" t="s">
        <v>8754</v>
      </c>
      <c r="K2302" t="s">
        <v>1345</v>
      </c>
      <c r="L2302" t="s">
        <v>4267</v>
      </c>
      <c r="M2302" t="s">
        <v>24</v>
      </c>
      <c r="N2302">
        <v>1</v>
      </c>
      <c r="O2302">
        <v>1</v>
      </c>
      <c r="P2302">
        <v>0</v>
      </c>
      <c r="Q2302">
        <v>0</v>
      </c>
      <c r="T2302" s="1" t="s">
        <v>8800</v>
      </c>
    </row>
    <row r="2303" spans="1:20" x14ac:dyDescent="0.25">
      <c r="A2303" t="s">
        <v>8747</v>
      </c>
      <c r="B2303" t="s">
        <v>66</v>
      </c>
      <c r="C2303" t="s">
        <v>4302</v>
      </c>
      <c r="D2303" t="s">
        <v>4301</v>
      </c>
      <c r="E2303" s="2">
        <v>44490</v>
      </c>
      <c r="F2303">
        <v>2021</v>
      </c>
      <c r="G2303" t="s">
        <v>8748</v>
      </c>
      <c r="H2303" t="s">
        <v>8754</v>
      </c>
      <c r="K2303" t="s">
        <v>1345</v>
      </c>
      <c r="L2303" t="s">
        <v>4267</v>
      </c>
      <c r="M2303" t="s">
        <v>24</v>
      </c>
      <c r="N2303">
        <v>0.2</v>
      </c>
      <c r="O2303">
        <v>0.2</v>
      </c>
      <c r="P2303">
        <v>0</v>
      </c>
      <c r="Q2303">
        <v>0</v>
      </c>
      <c r="T2303" s="1" t="s">
        <v>8800</v>
      </c>
    </row>
    <row r="2304" spans="1:20" x14ac:dyDescent="0.25">
      <c r="A2304" t="s">
        <v>8747</v>
      </c>
      <c r="B2304" t="s">
        <v>66</v>
      </c>
      <c r="C2304" t="s">
        <v>4659</v>
      </c>
      <c r="D2304" t="s">
        <v>4658</v>
      </c>
      <c r="E2304" s="2">
        <v>44490</v>
      </c>
      <c r="F2304">
        <v>2021</v>
      </c>
      <c r="G2304" t="s">
        <v>104</v>
      </c>
      <c r="H2304" t="s">
        <v>8754</v>
      </c>
      <c r="K2304" t="s">
        <v>1327</v>
      </c>
      <c r="L2304" t="s">
        <v>4267</v>
      </c>
      <c r="M2304" t="s">
        <v>24</v>
      </c>
      <c r="N2304">
        <v>0.1</v>
      </c>
      <c r="O2304">
        <v>0.1</v>
      </c>
      <c r="P2304">
        <v>0</v>
      </c>
      <c r="Q2304">
        <v>0</v>
      </c>
      <c r="T2304" s="1" t="s">
        <v>8800</v>
      </c>
    </row>
    <row r="2305" spans="1:20" x14ac:dyDescent="0.25">
      <c r="A2305" t="s">
        <v>8747</v>
      </c>
      <c r="B2305" t="s">
        <v>66</v>
      </c>
      <c r="C2305" t="s">
        <v>4279</v>
      </c>
      <c r="D2305" t="s">
        <v>4278</v>
      </c>
      <c r="E2305" s="2">
        <v>44491</v>
      </c>
      <c r="F2305">
        <v>2021</v>
      </c>
      <c r="G2305" t="s">
        <v>6392</v>
      </c>
      <c r="H2305" t="s">
        <v>93</v>
      </c>
      <c r="K2305" t="s">
        <v>4267</v>
      </c>
      <c r="L2305" t="s">
        <v>1365</v>
      </c>
      <c r="M2305" t="s">
        <v>25</v>
      </c>
      <c r="N2305">
        <v>22.5</v>
      </c>
      <c r="O2305">
        <v>0</v>
      </c>
      <c r="P2305">
        <v>22.5</v>
      </c>
      <c r="Q2305">
        <v>0</v>
      </c>
      <c r="T2305" s="1" t="s">
        <v>8800</v>
      </c>
    </row>
    <row r="2306" spans="1:20" x14ac:dyDescent="0.25">
      <c r="A2306" t="s">
        <v>8747</v>
      </c>
      <c r="B2306" t="s">
        <v>66</v>
      </c>
      <c r="C2306" t="s">
        <v>4647</v>
      </c>
      <c r="D2306" t="s">
        <v>4646</v>
      </c>
      <c r="E2306" s="2">
        <v>44495</v>
      </c>
      <c r="F2306">
        <v>2021</v>
      </c>
      <c r="G2306" t="s">
        <v>104</v>
      </c>
      <c r="H2306" t="s">
        <v>8754</v>
      </c>
      <c r="K2306" t="s">
        <v>1345</v>
      </c>
      <c r="L2306" t="s">
        <v>4267</v>
      </c>
      <c r="M2306" t="s">
        <v>24</v>
      </c>
      <c r="N2306">
        <v>0.4</v>
      </c>
      <c r="O2306">
        <v>0.4</v>
      </c>
      <c r="P2306">
        <v>0</v>
      </c>
      <c r="Q2306">
        <v>0</v>
      </c>
      <c r="T2306" s="1" t="s">
        <v>8800</v>
      </c>
    </row>
    <row r="2307" spans="1:20" x14ac:dyDescent="0.25">
      <c r="A2307" t="s">
        <v>8747</v>
      </c>
      <c r="B2307" t="s">
        <v>66</v>
      </c>
      <c r="C2307" t="s">
        <v>4391</v>
      </c>
      <c r="D2307" t="s">
        <v>4390</v>
      </c>
      <c r="E2307" s="2">
        <v>44496</v>
      </c>
      <c r="F2307">
        <v>2021</v>
      </c>
      <c r="G2307" t="s">
        <v>6914</v>
      </c>
      <c r="H2307" t="s">
        <v>93</v>
      </c>
      <c r="K2307" t="s">
        <v>1352</v>
      </c>
      <c r="L2307" t="s">
        <v>4267</v>
      </c>
      <c r="M2307" t="s">
        <v>24</v>
      </c>
      <c r="N2307">
        <v>8.4060000000000006</v>
      </c>
      <c r="O2307">
        <v>8.4060000000000006</v>
      </c>
      <c r="P2307">
        <v>0</v>
      </c>
      <c r="Q2307">
        <v>0</v>
      </c>
      <c r="T2307" s="1" t="s">
        <v>8800</v>
      </c>
    </row>
    <row r="2308" spans="1:20" x14ac:dyDescent="0.25">
      <c r="A2308" t="s">
        <v>8747</v>
      </c>
      <c r="B2308" t="s">
        <v>66</v>
      </c>
      <c r="C2308" t="s">
        <v>4427</v>
      </c>
      <c r="D2308" t="s">
        <v>4426</v>
      </c>
      <c r="E2308" s="2">
        <v>44496</v>
      </c>
      <c r="F2308">
        <v>2021</v>
      </c>
      <c r="G2308" t="s">
        <v>8750</v>
      </c>
      <c r="H2308" t="s">
        <v>93</v>
      </c>
      <c r="K2308" t="s">
        <v>1345</v>
      </c>
      <c r="L2308" t="s">
        <v>4267</v>
      </c>
      <c r="M2308" t="s">
        <v>24</v>
      </c>
      <c r="N2308">
        <v>92.85</v>
      </c>
      <c r="O2308">
        <v>92.85</v>
      </c>
      <c r="P2308">
        <v>0</v>
      </c>
      <c r="Q2308">
        <v>0</v>
      </c>
      <c r="T2308" s="1" t="s">
        <v>8800</v>
      </c>
    </row>
    <row r="2309" spans="1:20" x14ac:dyDescent="0.25">
      <c r="A2309" t="s">
        <v>8747</v>
      </c>
      <c r="B2309" t="s">
        <v>66</v>
      </c>
      <c r="C2309" t="s">
        <v>4540</v>
      </c>
      <c r="D2309" t="s">
        <v>4539</v>
      </c>
      <c r="E2309" s="2">
        <v>44496</v>
      </c>
      <c r="F2309">
        <v>2021</v>
      </c>
      <c r="G2309" t="s">
        <v>6715</v>
      </c>
      <c r="H2309" t="s">
        <v>93</v>
      </c>
      <c r="K2309" t="s">
        <v>1345</v>
      </c>
      <c r="L2309" t="s">
        <v>4267</v>
      </c>
      <c r="M2309" t="s">
        <v>24</v>
      </c>
      <c r="N2309">
        <v>62.5</v>
      </c>
      <c r="O2309">
        <v>62.5</v>
      </c>
      <c r="P2309">
        <v>0</v>
      </c>
      <c r="Q2309">
        <v>0</v>
      </c>
      <c r="T2309" s="1" t="s">
        <v>8800</v>
      </c>
    </row>
    <row r="2310" spans="1:20" x14ac:dyDescent="0.25">
      <c r="A2310" t="s">
        <v>8747</v>
      </c>
      <c r="B2310" t="s">
        <v>66</v>
      </c>
      <c r="C2310" t="s">
        <v>4572</v>
      </c>
      <c r="D2310" t="s">
        <v>4571</v>
      </c>
      <c r="E2310" s="2">
        <v>44496</v>
      </c>
      <c r="F2310">
        <v>2021</v>
      </c>
      <c r="G2310" t="s">
        <v>6370</v>
      </c>
      <c r="H2310" t="s">
        <v>8754</v>
      </c>
      <c r="K2310" t="s">
        <v>141</v>
      </c>
      <c r="L2310" t="s">
        <v>4267</v>
      </c>
      <c r="M2310" t="s">
        <v>24</v>
      </c>
      <c r="N2310">
        <v>0.25</v>
      </c>
      <c r="O2310">
        <v>0.25</v>
      </c>
      <c r="P2310">
        <v>0</v>
      </c>
      <c r="Q2310">
        <v>0</v>
      </c>
      <c r="T2310" s="1" t="s">
        <v>8800</v>
      </c>
    </row>
    <row r="2311" spans="1:20" x14ac:dyDescent="0.25">
      <c r="A2311" t="s">
        <v>8747</v>
      </c>
      <c r="B2311" t="s">
        <v>66</v>
      </c>
      <c r="C2311" t="s">
        <v>4590</v>
      </c>
      <c r="D2311" t="s">
        <v>4589</v>
      </c>
      <c r="E2311" s="2">
        <v>44496</v>
      </c>
      <c r="F2311">
        <v>2021</v>
      </c>
      <c r="G2311" t="s">
        <v>104</v>
      </c>
      <c r="H2311" t="s">
        <v>8754</v>
      </c>
      <c r="K2311" t="s">
        <v>1345</v>
      </c>
      <c r="L2311" t="s">
        <v>1365</v>
      </c>
      <c r="M2311" t="s">
        <v>72</v>
      </c>
      <c r="N2311">
        <v>0.7</v>
      </c>
      <c r="O2311">
        <v>0</v>
      </c>
      <c r="P2311">
        <v>0</v>
      </c>
      <c r="Q2311">
        <v>0.7</v>
      </c>
      <c r="T2311" s="1" t="s">
        <v>8800</v>
      </c>
    </row>
    <row r="2312" spans="1:20" x14ac:dyDescent="0.25">
      <c r="A2312" t="s">
        <v>8747</v>
      </c>
      <c r="B2312" t="s">
        <v>66</v>
      </c>
      <c r="C2312" t="s">
        <v>4340</v>
      </c>
      <c r="D2312" t="s">
        <v>4339</v>
      </c>
      <c r="E2312" s="2">
        <v>44497</v>
      </c>
      <c r="F2312">
        <v>2021</v>
      </c>
      <c r="G2312" t="s">
        <v>6521</v>
      </c>
      <c r="H2312" t="s">
        <v>8754</v>
      </c>
      <c r="K2312" t="s">
        <v>1345</v>
      </c>
      <c r="L2312" t="s">
        <v>4267</v>
      </c>
      <c r="M2312" t="s">
        <v>24</v>
      </c>
      <c r="N2312">
        <v>9.6300000000000008</v>
      </c>
      <c r="O2312">
        <v>9.6300000000000008</v>
      </c>
      <c r="P2312">
        <v>0</v>
      </c>
      <c r="Q2312">
        <v>0</v>
      </c>
      <c r="T2312" s="1" t="s">
        <v>8800</v>
      </c>
    </row>
    <row r="2313" spans="1:20" x14ac:dyDescent="0.25">
      <c r="A2313" t="s">
        <v>8747</v>
      </c>
      <c r="B2313" t="s">
        <v>66</v>
      </c>
      <c r="C2313" t="s">
        <v>4291</v>
      </c>
      <c r="D2313" t="s">
        <v>4290</v>
      </c>
      <c r="E2313" s="2">
        <v>44498</v>
      </c>
      <c r="F2313">
        <v>2021</v>
      </c>
      <c r="G2313" t="s">
        <v>6816</v>
      </c>
      <c r="H2313" t="s">
        <v>8754</v>
      </c>
      <c r="K2313" t="s">
        <v>1345</v>
      </c>
      <c r="L2313" t="s">
        <v>4267</v>
      </c>
      <c r="M2313" t="s">
        <v>24</v>
      </c>
      <c r="N2313">
        <v>0.4</v>
      </c>
      <c r="O2313">
        <v>0.4</v>
      </c>
      <c r="P2313">
        <v>0</v>
      </c>
      <c r="Q2313">
        <v>0</v>
      </c>
      <c r="T2313" s="1" t="s">
        <v>8800</v>
      </c>
    </row>
    <row r="2314" spans="1:20" x14ac:dyDescent="0.25">
      <c r="A2314" t="s">
        <v>8747</v>
      </c>
      <c r="B2314" t="s">
        <v>66</v>
      </c>
      <c r="C2314" t="s">
        <v>4350</v>
      </c>
      <c r="D2314" t="s">
        <v>4349</v>
      </c>
      <c r="E2314" s="2">
        <v>44498</v>
      </c>
      <c r="F2314">
        <v>2021</v>
      </c>
      <c r="G2314" t="s">
        <v>6521</v>
      </c>
      <c r="H2314" t="s">
        <v>8754</v>
      </c>
      <c r="K2314" t="s">
        <v>1345</v>
      </c>
      <c r="L2314" t="s">
        <v>4267</v>
      </c>
      <c r="M2314" t="s">
        <v>24</v>
      </c>
      <c r="N2314">
        <v>0.875</v>
      </c>
      <c r="O2314">
        <v>0.875</v>
      </c>
      <c r="P2314">
        <v>0</v>
      </c>
      <c r="Q2314">
        <v>0</v>
      </c>
      <c r="T2314" s="1" t="s">
        <v>8800</v>
      </c>
    </row>
    <row r="2315" spans="1:20" x14ac:dyDescent="0.25">
      <c r="A2315" t="s">
        <v>8747</v>
      </c>
      <c r="B2315" t="s">
        <v>66</v>
      </c>
      <c r="C2315" t="s">
        <v>4602</v>
      </c>
      <c r="D2315" t="s">
        <v>4601</v>
      </c>
      <c r="E2315" s="2">
        <v>44498</v>
      </c>
      <c r="F2315">
        <v>2021</v>
      </c>
      <c r="G2315" t="s">
        <v>104</v>
      </c>
      <c r="H2315" t="s">
        <v>8754</v>
      </c>
      <c r="K2315" t="s">
        <v>1345</v>
      </c>
      <c r="L2315" t="s">
        <v>4267</v>
      </c>
      <c r="M2315" t="s">
        <v>24</v>
      </c>
      <c r="N2315">
        <v>1</v>
      </c>
      <c r="O2315">
        <v>1</v>
      </c>
      <c r="P2315">
        <v>0</v>
      </c>
      <c r="Q2315">
        <v>0</v>
      </c>
      <c r="T2315" s="1" t="s">
        <v>8800</v>
      </c>
    </row>
    <row r="2316" spans="1:20" x14ac:dyDescent="0.25">
      <c r="A2316" t="s">
        <v>8747</v>
      </c>
      <c r="B2316" t="s">
        <v>66</v>
      </c>
      <c r="C2316" t="s">
        <v>4556</v>
      </c>
      <c r="D2316" t="s">
        <v>4555</v>
      </c>
      <c r="E2316" s="2">
        <v>44501</v>
      </c>
      <c r="F2316">
        <v>2021</v>
      </c>
      <c r="G2316" t="s">
        <v>6715</v>
      </c>
      <c r="H2316" t="s">
        <v>8754</v>
      </c>
      <c r="K2316" t="s">
        <v>1345</v>
      </c>
      <c r="L2316" t="s">
        <v>4267</v>
      </c>
      <c r="M2316" t="s">
        <v>24</v>
      </c>
      <c r="N2316">
        <v>0.15</v>
      </c>
      <c r="O2316">
        <v>0.15</v>
      </c>
      <c r="P2316">
        <v>0</v>
      </c>
      <c r="Q2316">
        <v>0</v>
      </c>
      <c r="T2316" s="1" t="s">
        <v>8800</v>
      </c>
    </row>
    <row r="2317" spans="1:20" x14ac:dyDescent="0.25">
      <c r="A2317" t="s">
        <v>8747</v>
      </c>
      <c r="B2317" t="s">
        <v>66</v>
      </c>
      <c r="C2317" t="s">
        <v>4645</v>
      </c>
      <c r="D2317" t="s">
        <v>4644</v>
      </c>
      <c r="E2317" s="2">
        <v>44501</v>
      </c>
      <c r="F2317">
        <v>2021</v>
      </c>
      <c r="G2317" t="s">
        <v>104</v>
      </c>
      <c r="H2317" t="s">
        <v>8754</v>
      </c>
      <c r="K2317" t="s">
        <v>1345</v>
      </c>
      <c r="L2317" t="s">
        <v>1365</v>
      </c>
      <c r="M2317" t="s">
        <v>72</v>
      </c>
      <c r="N2317">
        <v>0.7</v>
      </c>
      <c r="O2317">
        <v>0</v>
      </c>
      <c r="P2317">
        <v>0</v>
      </c>
      <c r="Q2317">
        <v>0.7</v>
      </c>
      <c r="T2317" s="1" t="s">
        <v>8800</v>
      </c>
    </row>
    <row r="2318" spans="1:20" x14ac:dyDescent="0.25">
      <c r="A2318" t="s">
        <v>8747</v>
      </c>
      <c r="B2318" t="s">
        <v>66</v>
      </c>
      <c r="C2318" t="s">
        <v>4319</v>
      </c>
      <c r="D2318" t="s">
        <v>4318</v>
      </c>
      <c r="E2318" s="2">
        <v>44503</v>
      </c>
      <c r="F2318">
        <v>2021</v>
      </c>
      <c r="G2318" t="s">
        <v>6521</v>
      </c>
      <c r="H2318" t="s">
        <v>93</v>
      </c>
      <c r="K2318" t="s">
        <v>1345</v>
      </c>
      <c r="L2318" t="s">
        <v>4267</v>
      </c>
      <c r="M2318" t="s">
        <v>24</v>
      </c>
      <c r="N2318">
        <v>3.8439171700000001</v>
      </c>
      <c r="O2318">
        <v>3.8439171700000001</v>
      </c>
      <c r="P2318">
        <v>0</v>
      </c>
      <c r="Q2318">
        <v>0</v>
      </c>
      <c r="T2318" s="1" t="s">
        <v>8800</v>
      </c>
    </row>
    <row r="2319" spans="1:20" x14ac:dyDescent="0.25">
      <c r="A2319" t="s">
        <v>8747</v>
      </c>
      <c r="B2319" t="s">
        <v>66</v>
      </c>
      <c r="C2319" t="s">
        <v>4319</v>
      </c>
      <c r="D2319" t="s">
        <v>4318</v>
      </c>
      <c r="E2319" s="2">
        <v>44503</v>
      </c>
      <c r="F2319">
        <v>2021</v>
      </c>
      <c r="G2319" t="s">
        <v>6521</v>
      </c>
      <c r="H2319" t="s">
        <v>93</v>
      </c>
      <c r="K2319" t="s">
        <v>1327</v>
      </c>
      <c r="L2319" t="s">
        <v>4267</v>
      </c>
      <c r="M2319" t="s">
        <v>24</v>
      </c>
      <c r="N2319">
        <v>7.1025233800000009</v>
      </c>
      <c r="O2319">
        <v>7.1025233800000009</v>
      </c>
      <c r="P2319">
        <v>0</v>
      </c>
      <c r="Q2319">
        <v>0</v>
      </c>
      <c r="T2319" s="1" t="s">
        <v>8800</v>
      </c>
    </row>
    <row r="2320" spans="1:20" x14ac:dyDescent="0.25">
      <c r="A2320" t="s">
        <v>8747</v>
      </c>
      <c r="B2320" t="s">
        <v>66</v>
      </c>
      <c r="C2320" t="s">
        <v>4491</v>
      </c>
      <c r="D2320" t="s">
        <v>4490</v>
      </c>
      <c r="E2320" s="2">
        <v>44503</v>
      </c>
      <c r="F2320">
        <v>2021</v>
      </c>
      <c r="G2320" t="s">
        <v>6657</v>
      </c>
      <c r="H2320" t="s">
        <v>8756</v>
      </c>
      <c r="K2320" t="s">
        <v>1386</v>
      </c>
      <c r="L2320" t="s">
        <v>4267</v>
      </c>
      <c r="M2320" t="s">
        <v>24</v>
      </c>
      <c r="N2320">
        <v>45.025500000000001</v>
      </c>
      <c r="O2320">
        <v>45.025500000000001</v>
      </c>
      <c r="P2320">
        <v>0</v>
      </c>
      <c r="Q2320">
        <v>0</v>
      </c>
      <c r="T2320" s="1" t="s">
        <v>8800</v>
      </c>
    </row>
    <row r="2321" spans="1:20" x14ac:dyDescent="0.25">
      <c r="A2321" t="s">
        <v>8747</v>
      </c>
      <c r="B2321" t="s">
        <v>66</v>
      </c>
      <c r="C2321" t="s">
        <v>4641</v>
      </c>
      <c r="D2321" t="s">
        <v>4640</v>
      </c>
      <c r="E2321" s="2">
        <v>44504</v>
      </c>
      <c r="F2321">
        <v>2021</v>
      </c>
      <c r="G2321" t="s">
        <v>104</v>
      </c>
      <c r="H2321" t="s">
        <v>8754</v>
      </c>
      <c r="K2321" t="s">
        <v>4267</v>
      </c>
      <c r="L2321" t="s">
        <v>1365</v>
      </c>
      <c r="M2321" t="s">
        <v>25</v>
      </c>
      <c r="N2321">
        <v>0.38700000000000001</v>
      </c>
      <c r="O2321">
        <v>0</v>
      </c>
      <c r="P2321">
        <v>0.38700000000000001</v>
      </c>
      <c r="Q2321">
        <v>0</v>
      </c>
      <c r="T2321" s="1" t="s">
        <v>8800</v>
      </c>
    </row>
    <row r="2322" spans="1:20" x14ac:dyDescent="0.25">
      <c r="A2322" t="s">
        <v>8747</v>
      </c>
      <c r="B2322" t="s">
        <v>66</v>
      </c>
      <c r="C2322" t="s">
        <v>4657</v>
      </c>
      <c r="D2322" t="s">
        <v>4656</v>
      </c>
      <c r="E2322" s="2">
        <v>44505</v>
      </c>
      <c r="F2322">
        <v>2021</v>
      </c>
      <c r="G2322" t="s">
        <v>104</v>
      </c>
      <c r="H2322" t="s">
        <v>8754</v>
      </c>
      <c r="K2322" t="s">
        <v>1345</v>
      </c>
      <c r="L2322" t="s">
        <v>4267</v>
      </c>
      <c r="M2322" t="s">
        <v>24</v>
      </c>
      <c r="N2322">
        <v>0.2</v>
      </c>
      <c r="O2322">
        <v>0.2</v>
      </c>
      <c r="P2322">
        <v>0</v>
      </c>
      <c r="Q2322">
        <v>0</v>
      </c>
      <c r="T2322" s="1" t="s">
        <v>8800</v>
      </c>
    </row>
    <row r="2323" spans="1:20" x14ac:dyDescent="0.25">
      <c r="A2323" t="s">
        <v>8747</v>
      </c>
      <c r="B2323" t="s">
        <v>66</v>
      </c>
      <c r="C2323" t="s">
        <v>4315</v>
      </c>
      <c r="D2323" t="s">
        <v>4314</v>
      </c>
      <c r="E2323" s="2">
        <v>44508</v>
      </c>
      <c r="F2323">
        <v>2021</v>
      </c>
      <c r="G2323" t="s">
        <v>8749</v>
      </c>
      <c r="H2323" t="s">
        <v>8754</v>
      </c>
      <c r="K2323" t="s">
        <v>1469</v>
      </c>
      <c r="L2323" t="s">
        <v>4267</v>
      </c>
      <c r="M2323" t="s">
        <v>24</v>
      </c>
      <c r="N2323">
        <v>0.34399999999999997</v>
      </c>
      <c r="O2323">
        <v>0.34399999999999997</v>
      </c>
      <c r="P2323">
        <v>0</v>
      </c>
      <c r="Q2323">
        <v>0</v>
      </c>
      <c r="T2323" s="1" t="s">
        <v>8800</v>
      </c>
    </row>
    <row r="2324" spans="1:20" x14ac:dyDescent="0.25">
      <c r="A2324" t="s">
        <v>8747</v>
      </c>
      <c r="B2324" t="s">
        <v>66</v>
      </c>
      <c r="C2324" t="s">
        <v>4409</v>
      </c>
      <c r="D2324" t="s">
        <v>4408</v>
      </c>
      <c r="E2324" s="2">
        <v>44508</v>
      </c>
      <c r="F2324">
        <v>2021</v>
      </c>
      <c r="G2324" t="s">
        <v>6914</v>
      </c>
      <c r="H2324" t="s">
        <v>8754</v>
      </c>
      <c r="K2324" t="s">
        <v>1327</v>
      </c>
      <c r="L2324" t="s">
        <v>1366</v>
      </c>
      <c r="M2324" t="s">
        <v>72</v>
      </c>
      <c r="N2324">
        <v>0.2</v>
      </c>
      <c r="O2324">
        <v>0</v>
      </c>
      <c r="P2324">
        <v>0</v>
      </c>
      <c r="Q2324">
        <v>0.2</v>
      </c>
      <c r="T2324" s="1" t="s">
        <v>8800</v>
      </c>
    </row>
    <row r="2325" spans="1:20" x14ac:dyDescent="0.25">
      <c r="A2325" t="s">
        <v>8747</v>
      </c>
      <c r="B2325" t="s">
        <v>66</v>
      </c>
      <c r="C2325" t="s">
        <v>4558</v>
      </c>
      <c r="D2325" t="s">
        <v>4557</v>
      </c>
      <c r="E2325" s="2">
        <v>44508</v>
      </c>
      <c r="F2325">
        <v>2021</v>
      </c>
      <c r="G2325" t="s">
        <v>6715</v>
      </c>
      <c r="H2325" t="s">
        <v>8754</v>
      </c>
      <c r="K2325" t="s">
        <v>1345</v>
      </c>
      <c r="L2325" t="s">
        <v>1365</v>
      </c>
      <c r="M2325" t="s">
        <v>72</v>
      </c>
      <c r="N2325">
        <v>0.25</v>
      </c>
      <c r="O2325">
        <v>0</v>
      </c>
      <c r="P2325">
        <v>0</v>
      </c>
      <c r="Q2325">
        <v>0.25</v>
      </c>
      <c r="T2325" s="1" t="s">
        <v>8800</v>
      </c>
    </row>
    <row r="2326" spans="1:20" x14ac:dyDescent="0.25">
      <c r="A2326" t="s">
        <v>8747</v>
      </c>
      <c r="B2326" t="s">
        <v>66</v>
      </c>
      <c r="C2326" t="s">
        <v>4649</v>
      </c>
      <c r="D2326" t="s">
        <v>4648</v>
      </c>
      <c r="E2326" s="2">
        <v>44508</v>
      </c>
      <c r="F2326">
        <v>2021</v>
      </c>
      <c r="G2326" t="s">
        <v>104</v>
      </c>
      <c r="H2326" t="s">
        <v>8754</v>
      </c>
      <c r="K2326" t="s">
        <v>1345</v>
      </c>
      <c r="L2326" t="s">
        <v>4267</v>
      </c>
      <c r="M2326" t="s">
        <v>24</v>
      </c>
      <c r="N2326">
        <v>0.55000000000000004</v>
      </c>
      <c r="O2326">
        <v>0.55000000000000004</v>
      </c>
      <c r="P2326">
        <v>0</v>
      </c>
      <c r="Q2326">
        <v>0</v>
      </c>
      <c r="T2326" s="1" t="s">
        <v>8800</v>
      </c>
    </row>
    <row r="2327" spans="1:20" x14ac:dyDescent="0.25">
      <c r="A2327" t="s">
        <v>8747</v>
      </c>
      <c r="B2327" t="s">
        <v>66</v>
      </c>
      <c r="C2327" t="s">
        <v>4668</v>
      </c>
      <c r="D2327" t="s">
        <v>4667</v>
      </c>
      <c r="E2327" s="2">
        <v>44508</v>
      </c>
      <c r="F2327">
        <v>2021</v>
      </c>
      <c r="G2327" t="s">
        <v>104</v>
      </c>
      <c r="H2327" t="s">
        <v>8754</v>
      </c>
      <c r="K2327" t="s">
        <v>1321</v>
      </c>
      <c r="L2327" t="s">
        <v>4267</v>
      </c>
      <c r="M2327" t="s">
        <v>24</v>
      </c>
      <c r="N2327">
        <v>0.11031100000000001</v>
      </c>
      <c r="O2327">
        <v>0.11031100000000001</v>
      </c>
      <c r="P2327">
        <v>0</v>
      </c>
      <c r="Q2327">
        <v>0</v>
      </c>
      <c r="T2327" s="1" t="s">
        <v>8800</v>
      </c>
    </row>
    <row r="2328" spans="1:20" x14ac:dyDescent="0.25">
      <c r="A2328" t="s">
        <v>8747</v>
      </c>
      <c r="B2328" t="s">
        <v>66</v>
      </c>
      <c r="C2328" t="s">
        <v>4387</v>
      </c>
      <c r="D2328" t="s">
        <v>4386</v>
      </c>
      <c r="E2328" s="2">
        <v>44510</v>
      </c>
      <c r="F2328">
        <v>2021</v>
      </c>
      <c r="G2328" t="s">
        <v>6914</v>
      </c>
      <c r="H2328" t="s">
        <v>93</v>
      </c>
      <c r="K2328" t="s">
        <v>1345</v>
      </c>
      <c r="L2328" t="s">
        <v>4267</v>
      </c>
      <c r="M2328" t="s">
        <v>24</v>
      </c>
      <c r="N2328">
        <v>734</v>
      </c>
      <c r="O2328">
        <v>734</v>
      </c>
      <c r="P2328">
        <v>0</v>
      </c>
      <c r="Q2328">
        <v>0</v>
      </c>
      <c r="T2328" s="1" t="s">
        <v>8800</v>
      </c>
    </row>
    <row r="2329" spans="1:20" x14ac:dyDescent="0.25">
      <c r="A2329" t="s">
        <v>8747</v>
      </c>
      <c r="B2329" t="s">
        <v>66</v>
      </c>
      <c r="C2329" t="s">
        <v>4387</v>
      </c>
      <c r="D2329" t="s">
        <v>4386</v>
      </c>
      <c r="E2329" s="2">
        <v>44510</v>
      </c>
      <c r="F2329">
        <v>2021</v>
      </c>
      <c r="G2329" t="s">
        <v>6914</v>
      </c>
      <c r="H2329" t="s">
        <v>93</v>
      </c>
      <c r="K2329" t="s">
        <v>1321</v>
      </c>
      <c r="L2329" t="s">
        <v>4267</v>
      </c>
      <c r="M2329" t="s">
        <v>24</v>
      </c>
      <c r="N2329">
        <v>16</v>
      </c>
      <c r="O2329">
        <v>16</v>
      </c>
      <c r="P2329">
        <v>0</v>
      </c>
      <c r="Q2329">
        <v>0</v>
      </c>
      <c r="T2329" s="1" t="s">
        <v>8800</v>
      </c>
    </row>
    <row r="2330" spans="1:20" x14ac:dyDescent="0.25">
      <c r="A2330" t="s">
        <v>8747</v>
      </c>
      <c r="B2330" t="s">
        <v>66</v>
      </c>
      <c r="C2330" t="s">
        <v>4670</v>
      </c>
      <c r="D2330" t="s">
        <v>4669</v>
      </c>
      <c r="E2330" s="2">
        <v>44512</v>
      </c>
      <c r="F2330">
        <v>2021</v>
      </c>
      <c r="G2330" t="s">
        <v>104</v>
      </c>
      <c r="H2330" t="s">
        <v>8754</v>
      </c>
      <c r="K2330" t="s">
        <v>1321</v>
      </c>
      <c r="L2330" t="s">
        <v>4267</v>
      </c>
      <c r="M2330" t="s">
        <v>24</v>
      </c>
      <c r="N2330">
        <v>0.19989899999999999</v>
      </c>
      <c r="O2330">
        <v>0.19989899999999999</v>
      </c>
      <c r="P2330">
        <v>0</v>
      </c>
      <c r="Q2330">
        <v>0</v>
      </c>
      <c r="T2330" s="1" t="s">
        <v>8800</v>
      </c>
    </row>
    <row r="2331" spans="1:20" x14ac:dyDescent="0.25">
      <c r="A2331" t="s">
        <v>8747</v>
      </c>
      <c r="B2331" t="s">
        <v>66</v>
      </c>
      <c r="C2331" t="s">
        <v>4453</v>
      </c>
      <c r="D2331" t="s">
        <v>4452</v>
      </c>
      <c r="E2331" s="2">
        <v>44515</v>
      </c>
      <c r="F2331">
        <v>2021</v>
      </c>
      <c r="G2331" t="s">
        <v>4734</v>
      </c>
      <c r="H2331" t="s">
        <v>8754</v>
      </c>
      <c r="K2331" t="s">
        <v>1345</v>
      </c>
      <c r="L2331" t="s">
        <v>4267</v>
      </c>
      <c r="M2331" t="s">
        <v>24</v>
      </c>
      <c r="N2331">
        <v>0.15</v>
      </c>
      <c r="O2331">
        <v>0.15</v>
      </c>
      <c r="P2331">
        <v>0</v>
      </c>
      <c r="Q2331">
        <v>0</v>
      </c>
      <c r="T2331" s="1" t="s">
        <v>8800</v>
      </c>
    </row>
    <row r="2332" spans="1:20" x14ac:dyDescent="0.25">
      <c r="A2332" t="s">
        <v>8747</v>
      </c>
      <c r="B2332" t="s">
        <v>66</v>
      </c>
      <c r="C2332" t="s">
        <v>4674</v>
      </c>
      <c r="D2332" t="s">
        <v>4673</v>
      </c>
      <c r="E2332" s="2">
        <v>44515</v>
      </c>
      <c r="F2332">
        <v>2021</v>
      </c>
      <c r="G2332" t="s">
        <v>104</v>
      </c>
      <c r="H2332" t="s">
        <v>8754</v>
      </c>
      <c r="K2332" t="s">
        <v>1345</v>
      </c>
      <c r="L2332" t="s">
        <v>1365</v>
      </c>
      <c r="M2332" t="s">
        <v>72</v>
      </c>
      <c r="N2332">
        <v>0.1875</v>
      </c>
      <c r="O2332">
        <v>0</v>
      </c>
      <c r="P2332">
        <v>0</v>
      </c>
      <c r="Q2332">
        <v>0.1875</v>
      </c>
      <c r="T2332" s="1" t="s">
        <v>8800</v>
      </c>
    </row>
    <row r="2333" spans="1:20" x14ac:dyDescent="0.25">
      <c r="A2333" t="s">
        <v>8747</v>
      </c>
      <c r="B2333" t="s">
        <v>66</v>
      </c>
      <c r="C2333" t="s">
        <v>4715</v>
      </c>
      <c r="D2333" t="s">
        <v>4714</v>
      </c>
      <c r="E2333" s="2">
        <v>44517</v>
      </c>
      <c r="F2333">
        <v>2021</v>
      </c>
      <c r="G2333" t="s">
        <v>7424</v>
      </c>
      <c r="H2333" t="s">
        <v>93</v>
      </c>
      <c r="K2333" t="s">
        <v>1327</v>
      </c>
      <c r="L2333" t="s">
        <v>4267</v>
      </c>
      <c r="M2333" t="s">
        <v>24</v>
      </c>
      <c r="N2333">
        <v>0.68879999999999997</v>
      </c>
      <c r="O2333">
        <v>0.68879999999999997</v>
      </c>
      <c r="P2333">
        <v>0</v>
      </c>
      <c r="Q2333">
        <v>0</v>
      </c>
      <c r="T2333" s="1" t="s">
        <v>8800</v>
      </c>
    </row>
    <row r="2334" spans="1:20" x14ac:dyDescent="0.25">
      <c r="A2334" t="s">
        <v>8747</v>
      </c>
      <c r="B2334" t="s">
        <v>66</v>
      </c>
      <c r="C2334" t="s">
        <v>4719</v>
      </c>
      <c r="D2334" t="s">
        <v>4718</v>
      </c>
      <c r="E2334" s="2">
        <v>44517</v>
      </c>
      <c r="F2334">
        <v>2021</v>
      </c>
      <c r="G2334" t="s">
        <v>7424</v>
      </c>
      <c r="H2334" t="s">
        <v>93</v>
      </c>
      <c r="K2334" t="s">
        <v>4267</v>
      </c>
      <c r="L2334" t="s">
        <v>1346</v>
      </c>
      <c r="M2334" t="s">
        <v>25</v>
      </c>
      <c r="N2334">
        <v>16.100000000000001</v>
      </c>
      <c r="O2334">
        <v>0</v>
      </c>
      <c r="P2334">
        <v>16.100000000000001</v>
      </c>
      <c r="Q2334">
        <v>0</v>
      </c>
      <c r="T2334" s="1" t="s">
        <v>8800</v>
      </c>
    </row>
    <row r="2335" spans="1:20" x14ac:dyDescent="0.25">
      <c r="A2335" t="s">
        <v>8747</v>
      </c>
      <c r="B2335" t="s">
        <v>66</v>
      </c>
      <c r="C2335" t="s">
        <v>4421</v>
      </c>
      <c r="D2335" t="s">
        <v>4420</v>
      </c>
      <c r="E2335" s="2">
        <v>44518</v>
      </c>
      <c r="F2335">
        <v>2021</v>
      </c>
      <c r="G2335" t="s">
        <v>8750</v>
      </c>
      <c r="H2335" t="s">
        <v>8757</v>
      </c>
      <c r="K2335" t="s">
        <v>84</v>
      </c>
      <c r="L2335" t="s">
        <v>4267</v>
      </c>
      <c r="M2335" t="s">
        <v>24</v>
      </c>
      <c r="N2335">
        <v>1.2757930745999999</v>
      </c>
      <c r="O2335">
        <v>1.2757930745999999</v>
      </c>
      <c r="P2335">
        <v>0</v>
      </c>
      <c r="Q2335">
        <v>0</v>
      </c>
      <c r="T2335" s="1" t="s">
        <v>8800</v>
      </c>
    </row>
    <row r="2336" spans="1:20" x14ac:dyDescent="0.25">
      <c r="A2336" t="s">
        <v>8747</v>
      </c>
      <c r="B2336" t="s">
        <v>66</v>
      </c>
      <c r="C2336" t="s">
        <v>4421</v>
      </c>
      <c r="D2336" t="s">
        <v>4420</v>
      </c>
      <c r="E2336" s="2">
        <v>44518</v>
      </c>
      <c r="F2336">
        <v>2021</v>
      </c>
      <c r="G2336" t="s">
        <v>8750</v>
      </c>
      <c r="H2336" t="s">
        <v>8757</v>
      </c>
      <c r="K2336" t="s">
        <v>1327</v>
      </c>
      <c r="L2336" t="s">
        <v>4267</v>
      </c>
      <c r="M2336" t="s">
        <v>24</v>
      </c>
      <c r="N2336">
        <v>2.1435467200000002</v>
      </c>
      <c r="O2336">
        <v>2.1435467200000002</v>
      </c>
      <c r="P2336">
        <v>0</v>
      </c>
      <c r="Q2336">
        <v>0</v>
      </c>
      <c r="T2336" s="1" t="s">
        <v>8800</v>
      </c>
    </row>
    <row r="2337" spans="1:20" x14ac:dyDescent="0.25">
      <c r="A2337" t="s">
        <v>8747</v>
      </c>
      <c r="B2337" t="s">
        <v>66</v>
      </c>
      <c r="C2337" t="s">
        <v>4325</v>
      </c>
      <c r="D2337" t="s">
        <v>4324</v>
      </c>
      <c r="E2337" s="2">
        <v>44519</v>
      </c>
      <c r="F2337">
        <v>2021</v>
      </c>
      <c r="G2337" t="s">
        <v>6521</v>
      </c>
      <c r="H2337" t="s">
        <v>93</v>
      </c>
      <c r="K2337" t="s">
        <v>1352</v>
      </c>
      <c r="L2337" t="s">
        <v>4267</v>
      </c>
      <c r="M2337" t="s">
        <v>24</v>
      </c>
      <c r="N2337">
        <v>1.3977900000000001</v>
      </c>
      <c r="O2337">
        <v>1.3977900000000001</v>
      </c>
      <c r="P2337">
        <v>0</v>
      </c>
      <c r="Q2337">
        <v>0</v>
      </c>
      <c r="T2337" s="1" t="s">
        <v>8800</v>
      </c>
    </row>
    <row r="2338" spans="1:20" x14ac:dyDescent="0.25">
      <c r="A2338" t="s">
        <v>8747</v>
      </c>
      <c r="B2338" t="s">
        <v>66</v>
      </c>
      <c r="C2338" t="s">
        <v>4325</v>
      </c>
      <c r="D2338" t="s">
        <v>4324</v>
      </c>
      <c r="E2338" s="2">
        <v>44519</v>
      </c>
      <c r="F2338">
        <v>2021</v>
      </c>
      <c r="G2338" t="s">
        <v>6521</v>
      </c>
      <c r="H2338" t="s">
        <v>93</v>
      </c>
      <c r="K2338" t="s">
        <v>1345</v>
      </c>
      <c r="L2338" t="s">
        <v>4267</v>
      </c>
      <c r="M2338" t="s">
        <v>24</v>
      </c>
      <c r="N2338">
        <v>0.91232999999999997</v>
      </c>
      <c r="O2338">
        <v>0.91232999999999997</v>
      </c>
      <c r="P2338">
        <v>0</v>
      </c>
      <c r="Q2338">
        <v>0</v>
      </c>
      <c r="T2338" s="1" t="s">
        <v>8800</v>
      </c>
    </row>
    <row r="2339" spans="1:20" x14ac:dyDescent="0.25">
      <c r="A2339" t="s">
        <v>8747</v>
      </c>
      <c r="B2339" t="s">
        <v>66</v>
      </c>
      <c r="C2339" t="s">
        <v>4325</v>
      </c>
      <c r="D2339" t="s">
        <v>4324</v>
      </c>
      <c r="E2339" s="2">
        <v>44519</v>
      </c>
      <c r="F2339">
        <v>2021</v>
      </c>
      <c r="G2339" t="s">
        <v>6521</v>
      </c>
      <c r="H2339" t="s">
        <v>93</v>
      </c>
      <c r="K2339" t="s">
        <v>4326</v>
      </c>
      <c r="L2339" t="s">
        <v>4267</v>
      </c>
      <c r="M2339" t="s">
        <v>24</v>
      </c>
      <c r="N2339">
        <v>0.26784000000000002</v>
      </c>
      <c r="O2339">
        <v>0.26784000000000002</v>
      </c>
      <c r="P2339">
        <v>0</v>
      </c>
      <c r="Q2339">
        <v>0</v>
      </c>
      <c r="T2339" s="1" t="s">
        <v>8800</v>
      </c>
    </row>
    <row r="2340" spans="1:20" x14ac:dyDescent="0.25">
      <c r="A2340" t="s">
        <v>8747</v>
      </c>
      <c r="B2340" t="s">
        <v>66</v>
      </c>
      <c r="C2340" t="s">
        <v>4455</v>
      </c>
      <c r="D2340" t="s">
        <v>4454</v>
      </c>
      <c r="E2340" s="2">
        <v>44519</v>
      </c>
      <c r="F2340">
        <v>2021</v>
      </c>
      <c r="G2340" t="s">
        <v>4734</v>
      </c>
      <c r="H2340" t="s">
        <v>8754</v>
      </c>
      <c r="K2340" t="s">
        <v>1345</v>
      </c>
      <c r="L2340" t="s">
        <v>4267</v>
      </c>
      <c r="M2340" t="s">
        <v>24</v>
      </c>
      <c r="N2340">
        <v>0.75</v>
      </c>
      <c r="O2340">
        <v>0.75</v>
      </c>
      <c r="P2340">
        <v>0</v>
      </c>
      <c r="Q2340">
        <v>0</v>
      </c>
      <c r="T2340" s="1" t="s">
        <v>8800</v>
      </c>
    </row>
    <row r="2341" spans="1:20" x14ac:dyDescent="0.25">
      <c r="A2341" t="s">
        <v>8747</v>
      </c>
      <c r="B2341" t="s">
        <v>66</v>
      </c>
      <c r="C2341" t="s">
        <v>4592</v>
      </c>
      <c r="D2341" t="s">
        <v>4591</v>
      </c>
      <c r="E2341" s="2">
        <v>44519</v>
      </c>
      <c r="F2341">
        <v>2021</v>
      </c>
      <c r="G2341" t="s">
        <v>104</v>
      </c>
      <c r="H2341" t="s">
        <v>8754</v>
      </c>
      <c r="K2341" t="s">
        <v>84</v>
      </c>
      <c r="L2341" t="s">
        <v>4267</v>
      </c>
      <c r="M2341" t="s">
        <v>24</v>
      </c>
      <c r="N2341">
        <v>0.15</v>
      </c>
      <c r="O2341">
        <v>0.15</v>
      </c>
      <c r="P2341">
        <v>0</v>
      </c>
      <c r="Q2341">
        <v>0</v>
      </c>
      <c r="T2341" s="1" t="s">
        <v>8800</v>
      </c>
    </row>
    <row r="2342" spans="1:20" x14ac:dyDescent="0.25">
      <c r="A2342" t="s">
        <v>8747</v>
      </c>
      <c r="B2342" t="s">
        <v>66</v>
      </c>
      <c r="C2342" t="s">
        <v>4372</v>
      </c>
      <c r="D2342" t="s">
        <v>4371</v>
      </c>
      <c r="E2342" s="2">
        <v>44522</v>
      </c>
      <c r="F2342">
        <v>2021</v>
      </c>
      <c r="G2342" t="s">
        <v>6585</v>
      </c>
      <c r="H2342" t="s">
        <v>8754</v>
      </c>
      <c r="K2342" t="s">
        <v>1345</v>
      </c>
      <c r="L2342" t="s">
        <v>4267</v>
      </c>
      <c r="M2342" t="s">
        <v>24</v>
      </c>
      <c r="N2342">
        <v>9.6262E-2</v>
      </c>
      <c r="O2342">
        <v>9.6262E-2</v>
      </c>
      <c r="P2342">
        <v>0</v>
      </c>
      <c r="Q2342">
        <v>0</v>
      </c>
      <c r="T2342" s="1" t="s">
        <v>8800</v>
      </c>
    </row>
    <row r="2343" spans="1:20" x14ac:dyDescent="0.25">
      <c r="A2343" t="s">
        <v>8747</v>
      </c>
      <c r="B2343" t="s">
        <v>66</v>
      </c>
      <c r="C2343" t="s">
        <v>4374</v>
      </c>
      <c r="D2343" t="s">
        <v>4373</v>
      </c>
      <c r="E2343" s="2">
        <v>44523</v>
      </c>
      <c r="F2343">
        <v>2021</v>
      </c>
      <c r="G2343" t="s">
        <v>6914</v>
      </c>
      <c r="H2343" t="s">
        <v>8757</v>
      </c>
      <c r="K2343" t="s">
        <v>1321</v>
      </c>
      <c r="L2343" t="s">
        <v>1320</v>
      </c>
      <c r="M2343" t="s">
        <v>72</v>
      </c>
      <c r="N2343">
        <v>1.835</v>
      </c>
      <c r="O2343">
        <v>0</v>
      </c>
      <c r="P2343">
        <v>0</v>
      </c>
      <c r="Q2343">
        <v>1.835</v>
      </c>
      <c r="T2343" s="1" t="s">
        <v>8800</v>
      </c>
    </row>
    <row r="2344" spans="1:20" x14ac:dyDescent="0.25">
      <c r="A2344" t="s">
        <v>8747</v>
      </c>
      <c r="B2344" t="s">
        <v>66</v>
      </c>
      <c r="C2344" t="s">
        <v>4403</v>
      </c>
      <c r="D2344" t="s">
        <v>4402</v>
      </c>
      <c r="E2344" s="2">
        <v>44523</v>
      </c>
      <c r="F2344">
        <v>2021</v>
      </c>
      <c r="G2344" t="s">
        <v>6914</v>
      </c>
      <c r="H2344" t="s">
        <v>8754</v>
      </c>
      <c r="K2344" t="s">
        <v>1345</v>
      </c>
      <c r="L2344" t="s">
        <v>1365</v>
      </c>
      <c r="M2344" t="s">
        <v>72</v>
      </c>
      <c r="N2344">
        <v>0.2</v>
      </c>
      <c r="O2344">
        <v>0</v>
      </c>
      <c r="P2344">
        <v>0</v>
      </c>
      <c r="Q2344">
        <v>0.2</v>
      </c>
      <c r="T2344" s="1" t="s">
        <v>8800</v>
      </c>
    </row>
    <row r="2345" spans="1:20" x14ac:dyDescent="0.25">
      <c r="A2345" t="s">
        <v>8747</v>
      </c>
      <c r="B2345" t="s">
        <v>66</v>
      </c>
      <c r="C2345" t="s">
        <v>4277</v>
      </c>
      <c r="D2345" t="s">
        <v>4276</v>
      </c>
      <c r="E2345" s="2">
        <v>44524</v>
      </c>
      <c r="F2345">
        <v>2021</v>
      </c>
      <c r="G2345" t="s">
        <v>6392</v>
      </c>
      <c r="H2345" t="s">
        <v>93</v>
      </c>
      <c r="K2345" t="s">
        <v>84</v>
      </c>
      <c r="L2345" t="s">
        <v>1347</v>
      </c>
      <c r="M2345" t="s">
        <v>72</v>
      </c>
      <c r="N2345">
        <v>20.36</v>
      </c>
      <c r="O2345">
        <v>0</v>
      </c>
      <c r="P2345">
        <v>0</v>
      </c>
      <c r="Q2345">
        <v>20.36</v>
      </c>
      <c r="T2345" s="1" t="s">
        <v>8800</v>
      </c>
    </row>
    <row r="2346" spans="1:20" x14ac:dyDescent="0.25">
      <c r="A2346" t="s">
        <v>8747</v>
      </c>
      <c r="B2346" t="s">
        <v>66</v>
      </c>
      <c r="C2346" t="s">
        <v>4588</v>
      </c>
      <c r="D2346" t="s">
        <v>4587</v>
      </c>
      <c r="E2346" s="2">
        <v>44524</v>
      </c>
      <c r="F2346">
        <v>2021</v>
      </c>
      <c r="G2346" t="s">
        <v>104</v>
      </c>
      <c r="H2346" t="s">
        <v>93</v>
      </c>
      <c r="K2346" t="s">
        <v>4267</v>
      </c>
      <c r="L2346" t="s">
        <v>1366</v>
      </c>
      <c r="M2346" t="s">
        <v>25</v>
      </c>
      <c r="N2346">
        <v>0.5</v>
      </c>
      <c r="O2346">
        <v>0</v>
      </c>
      <c r="P2346">
        <v>0.5</v>
      </c>
      <c r="Q2346">
        <v>0</v>
      </c>
      <c r="T2346" s="1" t="s">
        <v>8800</v>
      </c>
    </row>
    <row r="2347" spans="1:20" x14ac:dyDescent="0.25">
      <c r="A2347" t="s">
        <v>8747</v>
      </c>
      <c r="B2347" t="s">
        <v>66</v>
      </c>
      <c r="C2347" t="s">
        <v>4588</v>
      </c>
      <c r="D2347" t="s">
        <v>4587</v>
      </c>
      <c r="E2347" s="2">
        <v>44524</v>
      </c>
      <c r="F2347">
        <v>2021</v>
      </c>
      <c r="G2347" t="s">
        <v>104</v>
      </c>
      <c r="H2347" t="s">
        <v>93</v>
      </c>
      <c r="K2347" t="s">
        <v>4267</v>
      </c>
      <c r="L2347" t="s">
        <v>1347</v>
      </c>
      <c r="M2347" t="s">
        <v>25</v>
      </c>
      <c r="N2347">
        <v>39.5</v>
      </c>
      <c r="O2347">
        <v>0</v>
      </c>
      <c r="P2347">
        <v>39.5</v>
      </c>
      <c r="Q2347">
        <v>0</v>
      </c>
      <c r="T2347" s="1" t="s">
        <v>8800</v>
      </c>
    </row>
    <row r="2348" spans="1:20" x14ac:dyDescent="0.25">
      <c r="A2348" t="s">
        <v>8747</v>
      </c>
      <c r="B2348" t="s">
        <v>66</v>
      </c>
      <c r="C2348" t="s">
        <v>4588</v>
      </c>
      <c r="D2348" t="s">
        <v>4587</v>
      </c>
      <c r="E2348" s="2">
        <v>44524</v>
      </c>
      <c r="F2348">
        <v>2021</v>
      </c>
      <c r="G2348" t="s">
        <v>104</v>
      </c>
      <c r="H2348" t="s">
        <v>93</v>
      </c>
      <c r="K2348" t="s">
        <v>4267</v>
      </c>
      <c r="L2348" t="s">
        <v>1380</v>
      </c>
      <c r="M2348" t="s">
        <v>25</v>
      </c>
      <c r="N2348">
        <v>0.39</v>
      </c>
      <c r="O2348">
        <v>0</v>
      </c>
      <c r="P2348">
        <v>0.39</v>
      </c>
      <c r="Q2348">
        <v>0</v>
      </c>
      <c r="T2348" s="1" t="s">
        <v>8800</v>
      </c>
    </row>
    <row r="2349" spans="1:20" x14ac:dyDescent="0.25">
      <c r="A2349" t="s">
        <v>8747</v>
      </c>
      <c r="B2349" t="s">
        <v>66</v>
      </c>
      <c r="C2349" t="s">
        <v>4328</v>
      </c>
      <c r="D2349" t="s">
        <v>4327</v>
      </c>
      <c r="E2349" s="2">
        <v>44529</v>
      </c>
      <c r="F2349">
        <v>2021</v>
      </c>
      <c r="G2349" t="s">
        <v>6521</v>
      </c>
      <c r="H2349" t="s">
        <v>93</v>
      </c>
      <c r="K2349" t="s">
        <v>1327</v>
      </c>
      <c r="L2349" t="s">
        <v>4267</v>
      </c>
      <c r="M2349" t="s">
        <v>24</v>
      </c>
      <c r="N2349">
        <v>62.151327999999999</v>
      </c>
      <c r="O2349">
        <v>62.151327999999999</v>
      </c>
      <c r="P2349">
        <v>0</v>
      </c>
      <c r="Q2349">
        <v>0</v>
      </c>
      <c r="T2349" s="1" t="s">
        <v>8800</v>
      </c>
    </row>
    <row r="2350" spans="1:20" x14ac:dyDescent="0.25">
      <c r="A2350" t="s">
        <v>8747</v>
      </c>
      <c r="B2350" t="s">
        <v>66</v>
      </c>
      <c r="C2350" t="s">
        <v>4368</v>
      </c>
      <c r="D2350" t="s">
        <v>4367</v>
      </c>
      <c r="E2350" s="2">
        <v>44530</v>
      </c>
      <c r="F2350">
        <v>2021</v>
      </c>
      <c r="G2350" t="s">
        <v>6585</v>
      </c>
      <c r="H2350" t="s">
        <v>8754</v>
      </c>
      <c r="K2350" t="s">
        <v>84</v>
      </c>
      <c r="L2350" t="s">
        <v>4267</v>
      </c>
      <c r="M2350" t="s">
        <v>24</v>
      </c>
      <c r="N2350">
        <v>0.2</v>
      </c>
      <c r="O2350">
        <v>0.2</v>
      </c>
      <c r="P2350">
        <v>0</v>
      </c>
      <c r="Q2350">
        <v>0</v>
      </c>
      <c r="T2350" s="1" t="s">
        <v>8800</v>
      </c>
    </row>
    <row r="2351" spans="1:20" x14ac:dyDescent="0.25">
      <c r="A2351" t="s">
        <v>8747</v>
      </c>
      <c r="B2351" t="s">
        <v>66</v>
      </c>
      <c r="C2351" t="s">
        <v>4281</v>
      </c>
      <c r="D2351" t="s">
        <v>4280</v>
      </c>
      <c r="E2351" s="2">
        <v>44531</v>
      </c>
      <c r="F2351">
        <v>2021</v>
      </c>
      <c r="G2351" t="s">
        <v>6392</v>
      </c>
      <c r="H2351" t="s">
        <v>93</v>
      </c>
      <c r="K2351" t="s">
        <v>1327</v>
      </c>
      <c r="L2351" t="s">
        <v>4267</v>
      </c>
      <c r="M2351" t="s">
        <v>24</v>
      </c>
      <c r="N2351">
        <v>36</v>
      </c>
      <c r="O2351">
        <v>36</v>
      </c>
      <c r="P2351">
        <v>0</v>
      </c>
      <c r="Q2351">
        <v>0</v>
      </c>
      <c r="T2351" s="1" t="s">
        <v>8800</v>
      </c>
    </row>
    <row r="2352" spans="1:20" x14ac:dyDescent="0.25">
      <c r="A2352" t="s">
        <v>8747</v>
      </c>
      <c r="B2352" t="s">
        <v>66</v>
      </c>
      <c r="C2352" t="s">
        <v>4283</v>
      </c>
      <c r="D2352" t="s">
        <v>4282</v>
      </c>
      <c r="E2352" s="2">
        <v>44531</v>
      </c>
      <c r="F2352">
        <v>2021</v>
      </c>
      <c r="G2352" t="s">
        <v>6392</v>
      </c>
      <c r="H2352" t="s">
        <v>8754</v>
      </c>
      <c r="K2352" t="s">
        <v>1345</v>
      </c>
      <c r="L2352" t="s">
        <v>4267</v>
      </c>
      <c r="M2352" t="s">
        <v>24</v>
      </c>
      <c r="N2352">
        <v>0.23164499999999999</v>
      </c>
      <c r="O2352">
        <v>0.23164499999999999</v>
      </c>
      <c r="P2352">
        <v>0</v>
      </c>
      <c r="Q2352">
        <v>0</v>
      </c>
      <c r="T2352" s="1" t="s">
        <v>8800</v>
      </c>
    </row>
    <row r="2353" spans="1:20" x14ac:dyDescent="0.25">
      <c r="A2353" t="s">
        <v>8747</v>
      </c>
      <c r="B2353" t="s">
        <v>66</v>
      </c>
      <c r="C2353" t="s">
        <v>4330</v>
      </c>
      <c r="D2353" t="s">
        <v>4329</v>
      </c>
      <c r="E2353" s="2">
        <v>44531</v>
      </c>
      <c r="F2353">
        <v>2021</v>
      </c>
      <c r="G2353" t="s">
        <v>6521</v>
      </c>
      <c r="H2353" t="s">
        <v>93</v>
      </c>
      <c r="K2353" t="s">
        <v>1469</v>
      </c>
      <c r="L2353" t="s">
        <v>4267</v>
      </c>
      <c r="M2353" t="s">
        <v>24</v>
      </c>
      <c r="N2353">
        <v>5.8159999999999998</v>
      </c>
      <c r="O2353">
        <v>5.8159999999999998</v>
      </c>
      <c r="P2353">
        <v>0</v>
      </c>
      <c r="Q2353">
        <v>0</v>
      </c>
      <c r="T2353" s="1" t="s">
        <v>8800</v>
      </c>
    </row>
    <row r="2354" spans="1:20" x14ac:dyDescent="0.25">
      <c r="A2354" t="s">
        <v>8747</v>
      </c>
      <c r="B2354" t="s">
        <v>66</v>
      </c>
      <c r="C2354" t="s">
        <v>4330</v>
      </c>
      <c r="D2354" t="s">
        <v>4329</v>
      </c>
      <c r="E2354" s="2">
        <v>44531</v>
      </c>
      <c r="F2354">
        <v>2021</v>
      </c>
      <c r="G2354" t="s">
        <v>6521</v>
      </c>
      <c r="H2354" t="s">
        <v>93</v>
      </c>
      <c r="K2354" t="s">
        <v>4267</v>
      </c>
      <c r="L2354" t="s">
        <v>1366</v>
      </c>
      <c r="M2354" t="s">
        <v>25</v>
      </c>
      <c r="N2354">
        <v>45.152000000000001</v>
      </c>
      <c r="O2354">
        <v>0</v>
      </c>
      <c r="P2354">
        <v>45.152000000000001</v>
      </c>
      <c r="Q2354">
        <v>0</v>
      </c>
      <c r="T2354" s="1" t="s">
        <v>8800</v>
      </c>
    </row>
    <row r="2355" spans="1:20" x14ac:dyDescent="0.25">
      <c r="A2355" t="s">
        <v>8747</v>
      </c>
      <c r="B2355" t="s">
        <v>66</v>
      </c>
      <c r="C2355" t="s">
        <v>4330</v>
      </c>
      <c r="D2355" t="s">
        <v>4329</v>
      </c>
      <c r="E2355" s="2">
        <v>44531</v>
      </c>
      <c r="F2355">
        <v>2021</v>
      </c>
      <c r="G2355" t="s">
        <v>6521</v>
      </c>
      <c r="H2355" t="s">
        <v>93</v>
      </c>
      <c r="K2355" t="s">
        <v>4267</v>
      </c>
      <c r="L2355" t="s">
        <v>1320</v>
      </c>
      <c r="M2355" t="s">
        <v>25</v>
      </c>
      <c r="N2355">
        <v>1.6</v>
      </c>
      <c r="O2355">
        <v>0</v>
      </c>
      <c r="P2355">
        <v>1.6</v>
      </c>
      <c r="Q2355">
        <v>0</v>
      </c>
      <c r="T2355" s="1" t="s">
        <v>8800</v>
      </c>
    </row>
    <row r="2356" spans="1:20" x14ac:dyDescent="0.25">
      <c r="A2356" t="s">
        <v>8747</v>
      </c>
      <c r="B2356" t="s">
        <v>66</v>
      </c>
      <c r="C2356" t="s">
        <v>4352</v>
      </c>
      <c r="D2356" t="s">
        <v>4351</v>
      </c>
      <c r="E2356" s="2">
        <v>44531</v>
      </c>
      <c r="F2356">
        <v>2021</v>
      </c>
      <c r="G2356" t="s">
        <v>6521</v>
      </c>
      <c r="H2356" t="s">
        <v>8754</v>
      </c>
      <c r="K2356" t="s">
        <v>1345</v>
      </c>
      <c r="L2356" t="s">
        <v>4267</v>
      </c>
      <c r="M2356" t="s">
        <v>24</v>
      </c>
      <c r="N2356">
        <v>0.315</v>
      </c>
      <c r="O2356">
        <v>0.315</v>
      </c>
      <c r="P2356">
        <v>0</v>
      </c>
      <c r="Q2356">
        <v>0</v>
      </c>
      <c r="T2356" s="1" t="s">
        <v>8800</v>
      </c>
    </row>
    <row r="2357" spans="1:20" x14ac:dyDescent="0.25">
      <c r="A2357" t="s">
        <v>8747</v>
      </c>
      <c r="B2357" t="s">
        <v>66</v>
      </c>
      <c r="C2357" t="s">
        <v>4457</v>
      </c>
      <c r="D2357" t="s">
        <v>4456</v>
      </c>
      <c r="E2357" s="2">
        <v>44531</v>
      </c>
      <c r="F2357">
        <v>2021</v>
      </c>
      <c r="G2357" t="s">
        <v>4734</v>
      </c>
      <c r="H2357" t="s">
        <v>318</v>
      </c>
      <c r="K2357" t="s">
        <v>1345</v>
      </c>
      <c r="L2357" t="s">
        <v>4267</v>
      </c>
      <c r="M2357" t="s">
        <v>24</v>
      </c>
      <c r="N2357">
        <v>34.76</v>
      </c>
      <c r="O2357">
        <v>34.76</v>
      </c>
      <c r="P2357">
        <v>0</v>
      </c>
      <c r="Q2357">
        <v>0</v>
      </c>
      <c r="T2357" s="1" t="s">
        <v>8800</v>
      </c>
    </row>
    <row r="2358" spans="1:20" x14ac:dyDescent="0.25">
      <c r="A2358" t="s">
        <v>8747</v>
      </c>
      <c r="B2358" t="s">
        <v>66</v>
      </c>
      <c r="C2358" t="s">
        <v>4486</v>
      </c>
      <c r="D2358" t="s">
        <v>4485</v>
      </c>
      <c r="E2358" s="2">
        <v>44531</v>
      </c>
      <c r="F2358">
        <v>2021</v>
      </c>
      <c r="G2358" t="s">
        <v>6657</v>
      </c>
      <c r="H2358" t="s">
        <v>8757</v>
      </c>
      <c r="K2358" t="s">
        <v>1321</v>
      </c>
      <c r="L2358" t="s">
        <v>1606</v>
      </c>
      <c r="M2358" t="s">
        <v>72</v>
      </c>
      <c r="N2358">
        <v>2.5363799999999999</v>
      </c>
      <c r="O2358">
        <v>0</v>
      </c>
      <c r="P2358">
        <v>0</v>
      </c>
      <c r="Q2358">
        <v>2.5363799999999999</v>
      </c>
      <c r="T2358" s="1" t="s">
        <v>8800</v>
      </c>
    </row>
    <row r="2359" spans="1:20" x14ac:dyDescent="0.25">
      <c r="A2359" t="s">
        <v>8747</v>
      </c>
      <c r="B2359" t="s">
        <v>66</v>
      </c>
      <c r="C2359" t="s">
        <v>4486</v>
      </c>
      <c r="D2359" t="s">
        <v>4489</v>
      </c>
      <c r="E2359" s="2">
        <v>44531</v>
      </c>
      <c r="F2359">
        <v>2021</v>
      </c>
      <c r="G2359" t="s">
        <v>6657</v>
      </c>
      <c r="H2359" t="s">
        <v>8756</v>
      </c>
      <c r="K2359" t="s">
        <v>4267</v>
      </c>
      <c r="L2359" t="s">
        <v>1320</v>
      </c>
      <c r="M2359" t="s">
        <v>25</v>
      </c>
      <c r="N2359">
        <v>8.2859999999999996</v>
      </c>
      <c r="O2359">
        <v>0</v>
      </c>
      <c r="P2359">
        <v>8.2859999999999996</v>
      </c>
      <c r="Q2359">
        <v>0</v>
      </c>
      <c r="T2359" s="1" t="s">
        <v>8800</v>
      </c>
    </row>
    <row r="2360" spans="1:20" x14ac:dyDescent="0.25">
      <c r="A2360" t="s">
        <v>8747</v>
      </c>
      <c r="B2360" t="s">
        <v>66</v>
      </c>
      <c r="C2360" t="s">
        <v>4486</v>
      </c>
      <c r="D2360" t="s">
        <v>4489</v>
      </c>
      <c r="E2360" s="2">
        <v>44531</v>
      </c>
      <c r="F2360">
        <v>2021</v>
      </c>
      <c r="G2360" t="s">
        <v>6657</v>
      </c>
      <c r="H2360" t="s">
        <v>8756</v>
      </c>
      <c r="K2360" t="s">
        <v>4267</v>
      </c>
      <c r="L2360" t="s">
        <v>1366</v>
      </c>
      <c r="M2360" t="s">
        <v>25</v>
      </c>
      <c r="N2360">
        <v>0.03</v>
      </c>
      <c r="O2360">
        <v>0</v>
      </c>
      <c r="P2360">
        <v>0.03</v>
      </c>
      <c r="Q2360">
        <v>0</v>
      </c>
      <c r="T2360" s="1" t="s">
        <v>8800</v>
      </c>
    </row>
    <row r="2361" spans="1:20" x14ac:dyDescent="0.25">
      <c r="A2361" t="s">
        <v>8747</v>
      </c>
      <c r="B2361" t="s">
        <v>66</v>
      </c>
      <c r="C2361" t="s">
        <v>4509</v>
      </c>
      <c r="D2361" t="s">
        <v>4508</v>
      </c>
      <c r="E2361" s="2">
        <v>44531</v>
      </c>
      <c r="F2361">
        <v>2021</v>
      </c>
      <c r="G2361" t="s">
        <v>6975</v>
      </c>
      <c r="H2361" t="s">
        <v>93</v>
      </c>
      <c r="K2361" t="s">
        <v>1345</v>
      </c>
      <c r="L2361" t="s">
        <v>4267</v>
      </c>
      <c r="M2361" t="s">
        <v>24</v>
      </c>
      <c r="N2361">
        <v>77.77</v>
      </c>
      <c r="O2361">
        <v>77.77</v>
      </c>
      <c r="P2361">
        <v>0</v>
      </c>
      <c r="Q2361">
        <v>0</v>
      </c>
      <c r="T2361" s="1" t="s">
        <v>8800</v>
      </c>
    </row>
    <row r="2362" spans="1:20" x14ac:dyDescent="0.25">
      <c r="A2362" t="s">
        <v>8747</v>
      </c>
      <c r="B2362" t="s">
        <v>66</v>
      </c>
      <c r="C2362" t="s">
        <v>4711</v>
      </c>
      <c r="D2362" t="s">
        <v>4710</v>
      </c>
      <c r="E2362" s="2">
        <v>44531</v>
      </c>
      <c r="F2362">
        <v>2021</v>
      </c>
      <c r="G2362" t="s">
        <v>7424</v>
      </c>
      <c r="H2362" t="s">
        <v>93</v>
      </c>
      <c r="K2362" t="s">
        <v>1345</v>
      </c>
      <c r="L2362" t="s">
        <v>4267</v>
      </c>
      <c r="M2362" t="s">
        <v>24</v>
      </c>
      <c r="N2362">
        <v>5.8</v>
      </c>
      <c r="O2362">
        <v>5.8</v>
      </c>
      <c r="P2362">
        <v>0</v>
      </c>
      <c r="Q2362">
        <v>0</v>
      </c>
      <c r="T2362" s="1" t="s">
        <v>8800</v>
      </c>
    </row>
    <row r="2363" spans="1:20" x14ac:dyDescent="0.25">
      <c r="A2363" t="s">
        <v>8747</v>
      </c>
      <c r="B2363" t="s">
        <v>66</v>
      </c>
      <c r="C2363" t="s">
        <v>4717</v>
      </c>
      <c r="D2363" t="s">
        <v>4716</v>
      </c>
      <c r="E2363" s="2">
        <v>44531</v>
      </c>
      <c r="F2363">
        <v>2021</v>
      </c>
      <c r="G2363" t="s">
        <v>7424</v>
      </c>
      <c r="H2363" t="s">
        <v>93</v>
      </c>
      <c r="K2363" t="s">
        <v>4267</v>
      </c>
      <c r="L2363" t="s">
        <v>1347</v>
      </c>
      <c r="M2363" t="s">
        <v>25</v>
      </c>
      <c r="N2363">
        <v>0.67600000000000005</v>
      </c>
      <c r="O2363">
        <v>0</v>
      </c>
      <c r="P2363">
        <v>0.67600000000000005</v>
      </c>
      <c r="Q2363">
        <v>0</v>
      </c>
      <c r="T2363" s="1" t="s">
        <v>8800</v>
      </c>
    </row>
    <row r="2364" spans="1:20" x14ac:dyDescent="0.25">
      <c r="A2364" t="s">
        <v>8747</v>
      </c>
      <c r="B2364" t="s">
        <v>66</v>
      </c>
      <c r="C2364" t="s">
        <v>4505</v>
      </c>
      <c r="D2364" t="s">
        <v>4504</v>
      </c>
      <c r="E2364" s="2">
        <v>44532</v>
      </c>
      <c r="F2364">
        <v>2021</v>
      </c>
      <c r="G2364" t="s">
        <v>7481</v>
      </c>
      <c r="H2364" t="s">
        <v>8754</v>
      </c>
      <c r="K2364" t="s">
        <v>1469</v>
      </c>
      <c r="L2364" t="s">
        <v>1346</v>
      </c>
      <c r="M2364" t="s">
        <v>72</v>
      </c>
      <c r="N2364">
        <v>0.35</v>
      </c>
      <c r="O2364">
        <v>0</v>
      </c>
      <c r="P2364">
        <v>0</v>
      </c>
      <c r="Q2364">
        <v>0.35</v>
      </c>
      <c r="T2364" s="1" t="s">
        <v>8800</v>
      </c>
    </row>
    <row r="2365" spans="1:20" x14ac:dyDescent="0.25">
      <c r="A2365" t="s">
        <v>8747</v>
      </c>
      <c r="B2365" t="s">
        <v>66</v>
      </c>
      <c r="C2365" t="s">
        <v>4707</v>
      </c>
      <c r="D2365" t="s">
        <v>4706</v>
      </c>
      <c r="E2365" s="2">
        <v>44532</v>
      </c>
      <c r="F2365">
        <v>2021</v>
      </c>
      <c r="G2365" t="s">
        <v>8751</v>
      </c>
      <c r="H2365" t="s">
        <v>8754</v>
      </c>
      <c r="K2365" t="s">
        <v>1345</v>
      </c>
      <c r="L2365" t="s">
        <v>4267</v>
      </c>
      <c r="M2365" t="s">
        <v>24</v>
      </c>
      <c r="N2365">
        <v>0.25</v>
      </c>
      <c r="O2365">
        <v>0.25</v>
      </c>
      <c r="P2365">
        <v>0</v>
      </c>
      <c r="Q2365">
        <v>0</v>
      </c>
      <c r="T2365" s="1" t="s">
        <v>8800</v>
      </c>
    </row>
    <row r="2366" spans="1:20" x14ac:dyDescent="0.25">
      <c r="A2366" t="s">
        <v>8747</v>
      </c>
      <c r="B2366" t="s">
        <v>66</v>
      </c>
      <c r="C2366" t="s">
        <v>4311</v>
      </c>
      <c r="D2366" t="s">
        <v>4310</v>
      </c>
      <c r="E2366" s="2">
        <v>44536</v>
      </c>
      <c r="F2366">
        <v>2021</v>
      </c>
      <c r="G2366" t="s">
        <v>7137</v>
      </c>
      <c r="H2366" t="s">
        <v>8754</v>
      </c>
      <c r="K2366" t="s">
        <v>4267</v>
      </c>
      <c r="L2366" t="s">
        <v>1346</v>
      </c>
      <c r="M2366" t="s">
        <v>25</v>
      </c>
      <c r="N2366">
        <v>0.25</v>
      </c>
      <c r="O2366">
        <v>0</v>
      </c>
      <c r="P2366">
        <v>0.25</v>
      </c>
      <c r="Q2366">
        <v>0</v>
      </c>
      <c r="T2366" s="1" t="s">
        <v>8800</v>
      </c>
    </row>
    <row r="2367" spans="1:20" x14ac:dyDescent="0.25">
      <c r="A2367" t="s">
        <v>8747</v>
      </c>
      <c r="B2367" t="s">
        <v>66</v>
      </c>
      <c r="C2367" t="s">
        <v>4503</v>
      </c>
      <c r="D2367" t="s">
        <v>4502</v>
      </c>
      <c r="E2367" s="2">
        <v>44536</v>
      </c>
      <c r="F2367">
        <v>2021</v>
      </c>
      <c r="G2367" t="s">
        <v>7481</v>
      </c>
      <c r="H2367" t="s">
        <v>8754</v>
      </c>
      <c r="K2367" t="s">
        <v>1345</v>
      </c>
      <c r="L2367" t="s">
        <v>4267</v>
      </c>
      <c r="M2367" t="s">
        <v>24</v>
      </c>
      <c r="N2367">
        <v>0.75</v>
      </c>
      <c r="O2367">
        <v>0.75</v>
      </c>
      <c r="P2367">
        <v>0</v>
      </c>
      <c r="Q2367">
        <v>0</v>
      </c>
      <c r="T2367" s="1" t="s">
        <v>8800</v>
      </c>
    </row>
    <row r="2368" spans="1:20" x14ac:dyDescent="0.25">
      <c r="A2368" t="s">
        <v>8747</v>
      </c>
      <c r="B2368" t="s">
        <v>66</v>
      </c>
      <c r="C2368" t="s">
        <v>4289</v>
      </c>
      <c r="D2368" t="s">
        <v>4288</v>
      </c>
      <c r="E2368" s="2">
        <v>44538</v>
      </c>
      <c r="F2368">
        <v>2021</v>
      </c>
      <c r="G2368" t="s">
        <v>6816</v>
      </c>
      <c r="H2368" t="s">
        <v>93</v>
      </c>
      <c r="K2368" t="s">
        <v>4267</v>
      </c>
      <c r="L2368" t="s">
        <v>1366</v>
      </c>
      <c r="M2368" t="s">
        <v>25</v>
      </c>
      <c r="N2368">
        <v>85.71</v>
      </c>
      <c r="O2368">
        <v>0</v>
      </c>
      <c r="P2368">
        <v>85.71</v>
      </c>
      <c r="Q2368">
        <v>0</v>
      </c>
      <c r="T2368" s="1" t="s">
        <v>8800</v>
      </c>
    </row>
    <row r="2369" spans="1:20" x14ac:dyDescent="0.25">
      <c r="A2369" t="s">
        <v>8747</v>
      </c>
      <c r="B2369" t="s">
        <v>66</v>
      </c>
      <c r="C2369" t="s">
        <v>4334</v>
      </c>
      <c r="D2369" t="s">
        <v>4333</v>
      </c>
      <c r="E2369" s="2">
        <v>44538</v>
      </c>
      <c r="F2369">
        <v>2021</v>
      </c>
      <c r="G2369" t="s">
        <v>6521</v>
      </c>
      <c r="H2369" t="s">
        <v>93</v>
      </c>
      <c r="K2369" t="s">
        <v>1321</v>
      </c>
      <c r="L2369" t="s">
        <v>1320</v>
      </c>
      <c r="M2369" t="s">
        <v>72</v>
      </c>
      <c r="N2369">
        <v>139.95500000000001</v>
      </c>
      <c r="O2369">
        <v>0</v>
      </c>
      <c r="P2369">
        <v>0</v>
      </c>
      <c r="Q2369">
        <v>139.95500000000001</v>
      </c>
      <c r="T2369" s="1" t="s">
        <v>8800</v>
      </c>
    </row>
    <row r="2370" spans="1:20" x14ac:dyDescent="0.25">
      <c r="A2370" t="s">
        <v>8747</v>
      </c>
      <c r="B2370" t="s">
        <v>66</v>
      </c>
      <c r="C2370" t="s">
        <v>4336</v>
      </c>
      <c r="D2370" t="s">
        <v>4335</v>
      </c>
      <c r="E2370" s="2">
        <v>44538</v>
      </c>
      <c r="F2370">
        <v>2021</v>
      </c>
      <c r="G2370" t="s">
        <v>6521</v>
      </c>
      <c r="H2370" t="s">
        <v>93</v>
      </c>
      <c r="K2370" t="s">
        <v>1469</v>
      </c>
      <c r="L2370" t="s">
        <v>1346</v>
      </c>
      <c r="M2370" t="s">
        <v>72</v>
      </c>
      <c r="N2370">
        <v>34.44</v>
      </c>
      <c r="O2370">
        <v>0</v>
      </c>
      <c r="P2370">
        <v>0</v>
      </c>
      <c r="Q2370">
        <v>34.44</v>
      </c>
      <c r="T2370" s="1" t="s">
        <v>8800</v>
      </c>
    </row>
    <row r="2371" spans="1:20" x14ac:dyDescent="0.25">
      <c r="A2371" t="s">
        <v>8747</v>
      </c>
      <c r="B2371" t="s">
        <v>66</v>
      </c>
      <c r="C2371" t="s">
        <v>4415</v>
      </c>
      <c r="D2371" t="s">
        <v>4414</v>
      </c>
      <c r="E2371" s="2">
        <v>44538</v>
      </c>
      <c r="F2371">
        <v>2021</v>
      </c>
      <c r="G2371" t="s">
        <v>6914</v>
      </c>
      <c r="H2371" t="s">
        <v>8754</v>
      </c>
      <c r="K2371" t="s">
        <v>1345</v>
      </c>
      <c r="L2371" t="s">
        <v>1365</v>
      </c>
      <c r="M2371" t="s">
        <v>72</v>
      </c>
      <c r="N2371">
        <v>0.44</v>
      </c>
      <c r="O2371">
        <v>0</v>
      </c>
      <c r="P2371">
        <v>0</v>
      </c>
      <c r="Q2371">
        <v>0.44</v>
      </c>
      <c r="T2371" s="1" t="s">
        <v>8800</v>
      </c>
    </row>
    <row r="2372" spans="1:20" x14ac:dyDescent="0.25">
      <c r="A2372" t="s">
        <v>8747</v>
      </c>
      <c r="B2372" t="s">
        <v>66</v>
      </c>
      <c r="C2372" t="s">
        <v>4445</v>
      </c>
      <c r="D2372" t="s">
        <v>4444</v>
      </c>
      <c r="E2372" s="2">
        <v>44538</v>
      </c>
      <c r="F2372">
        <v>2021</v>
      </c>
      <c r="G2372" t="s">
        <v>8750</v>
      </c>
      <c r="H2372" t="s">
        <v>8754</v>
      </c>
      <c r="K2372" t="s">
        <v>1345</v>
      </c>
      <c r="L2372" t="s">
        <v>4267</v>
      </c>
      <c r="M2372" t="s">
        <v>24</v>
      </c>
      <c r="N2372">
        <v>0.65</v>
      </c>
      <c r="O2372">
        <v>0.65</v>
      </c>
      <c r="P2372">
        <v>0</v>
      </c>
      <c r="Q2372">
        <v>0</v>
      </c>
      <c r="T2372" s="1" t="s">
        <v>8800</v>
      </c>
    </row>
    <row r="2373" spans="1:20" x14ac:dyDescent="0.25">
      <c r="A2373" t="s">
        <v>8747</v>
      </c>
      <c r="B2373" t="s">
        <v>66</v>
      </c>
      <c r="C2373" t="s">
        <v>4515</v>
      </c>
      <c r="D2373" t="s">
        <v>4514</v>
      </c>
      <c r="E2373" s="2">
        <v>44538</v>
      </c>
      <c r="F2373">
        <v>2021</v>
      </c>
      <c r="G2373" t="s">
        <v>6975</v>
      </c>
      <c r="H2373" t="s">
        <v>93</v>
      </c>
      <c r="K2373" t="s">
        <v>84</v>
      </c>
      <c r="L2373" t="s">
        <v>4267</v>
      </c>
      <c r="M2373" t="s">
        <v>24</v>
      </c>
      <c r="N2373">
        <v>10.500000000000002</v>
      </c>
      <c r="O2373">
        <v>10.500000000000002</v>
      </c>
      <c r="P2373">
        <v>0</v>
      </c>
      <c r="Q2373">
        <v>0</v>
      </c>
      <c r="T2373" s="1" t="s">
        <v>8800</v>
      </c>
    </row>
    <row r="2374" spans="1:20" x14ac:dyDescent="0.25">
      <c r="A2374" t="s">
        <v>8747</v>
      </c>
      <c r="B2374" t="s">
        <v>66</v>
      </c>
      <c r="C2374" t="s">
        <v>4515</v>
      </c>
      <c r="D2374" t="s">
        <v>4514</v>
      </c>
      <c r="E2374" s="2">
        <v>44538</v>
      </c>
      <c r="F2374">
        <v>2021</v>
      </c>
      <c r="G2374" t="s">
        <v>6975</v>
      </c>
      <c r="H2374" t="s">
        <v>93</v>
      </c>
      <c r="K2374" t="s">
        <v>4267</v>
      </c>
      <c r="L2374" t="s">
        <v>1320</v>
      </c>
      <c r="M2374" t="s">
        <v>25</v>
      </c>
      <c r="N2374">
        <v>144.84</v>
      </c>
      <c r="O2374">
        <v>0</v>
      </c>
      <c r="P2374">
        <v>144.84</v>
      </c>
      <c r="Q2374">
        <v>0</v>
      </c>
      <c r="T2374" s="1" t="s">
        <v>8800</v>
      </c>
    </row>
    <row r="2375" spans="1:20" x14ac:dyDescent="0.25">
      <c r="A2375" t="s">
        <v>8747</v>
      </c>
      <c r="B2375" t="s">
        <v>66</v>
      </c>
      <c r="C2375" t="s">
        <v>4515</v>
      </c>
      <c r="D2375" t="s">
        <v>4514</v>
      </c>
      <c r="E2375" s="2">
        <v>44538</v>
      </c>
      <c r="F2375">
        <v>2021</v>
      </c>
      <c r="G2375" t="s">
        <v>6975</v>
      </c>
      <c r="H2375" t="s">
        <v>93</v>
      </c>
      <c r="K2375" t="s">
        <v>4516</v>
      </c>
      <c r="L2375" t="s">
        <v>1347</v>
      </c>
      <c r="M2375" t="s">
        <v>72</v>
      </c>
      <c r="N2375">
        <v>5.91</v>
      </c>
      <c r="O2375">
        <v>0</v>
      </c>
      <c r="P2375">
        <v>0</v>
      </c>
      <c r="Q2375">
        <v>5.91</v>
      </c>
      <c r="T2375" s="1" t="s">
        <v>8800</v>
      </c>
    </row>
    <row r="2376" spans="1:20" x14ac:dyDescent="0.25">
      <c r="A2376" t="s">
        <v>8747</v>
      </c>
      <c r="B2376" t="s">
        <v>66</v>
      </c>
      <c r="C2376" t="s">
        <v>4523</v>
      </c>
      <c r="D2376" t="s">
        <v>4522</v>
      </c>
      <c r="E2376" s="2">
        <v>44538</v>
      </c>
      <c r="F2376">
        <v>2021</v>
      </c>
      <c r="G2376" t="s">
        <v>6975</v>
      </c>
      <c r="H2376" t="s">
        <v>8754</v>
      </c>
      <c r="K2376" t="s">
        <v>1345</v>
      </c>
      <c r="L2376" t="s">
        <v>1415</v>
      </c>
      <c r="M2376" t="s">
        <v>72</v>
      </c>
      <c r="N2376">
        <v>0.25</v>
      </c>
      <c r="O2376">
        <v>0</v>
      </c>
      <c r="P2376">
        <v>0</v>
      </c>
      <c r="Q2376">
        <v>0.25</v>
      </c>
      <c r="T2376" s="1" t="s">
        <v>8800</v>
      </c>
    </row>
    <row r="2377" spans="1:20" x14ac:dyDescent="0.25">
      <c r="A2377" t="s">
        <v>8747</v>
      </c>
      <c r="B2377" t="s">
        <v>66</v>
      </c>
      <c r="C2377" t="s">
        <v>4560</v>
      </c>
      <c r="D2377" t="s">
        <v>4559</v>
      </c>
      <c r="E2377" s="2">
        <v>44538</v>
      </c>
      <c r="F2377">
        <v>2021</v>
      </c>
      <c r="G2377" t="s">
        <v>6715</v>
      </c>
      <c r="H2377" t="s">
        <v>8754</v>
      </c>
      <c r="K2377" t="s">
        <v>1345</v>
      </c>
      <c r="L2377" t="s">
        <v>1415</v>
      </c>
      <c r="M2377" t="s">
        <v>72</v>
      </c>
      <c r="N2377">
        <v>0.3</v>
      </c>
      <c r="O2377">
        <v>0</v>
      </c>
      <c r="P2377">
        <v>0</v>
      </c>
      <c r="Q2377">
        <v>0.3</v>
      </c>
      <c r="T2377" s="1" t="s">
        <v>8800</v>
      </c>
    </row>
    <row r="2378" spans="1:20" x14ac:dyDescent="0.25">
      <c r="A2378" t="s">
        <v>8747</v>
      </c>
      <c r="B2378" t="s">
        <v>66</v>
      </c>
      <c r="C2378" t="s">
        <v>4680</v>
      </c>
      <c r="D2378" t="s">
        <v>4679</v>
      </c>
      <c r="E2378" s="2">
        <v>44538</v>
      </c>
      <c r="F2378">
        <v>2021</v>
      </c>
      <c r="G2378" t="s">
        <v>104</v>
      </c>
      <c r="H2378" t="s">
        <v>8754</v>
      </c>
      <c r="K2378" t="s">
        <v>1345</v>
      </c>
      <c r="L2378" t="s">
        <v>4267</v>
      </c>
      <c r="M2378" t="s">
        <v>24</v>
      </c>
      <c r="N2378">
        <v>0.4</v>
      </c>
      <c r="O2378">
        <v>0.4</v>
      </c>
      <c r="P2378">
        <v>0</v>
      </c>
      <c r="Q2378">
        <v>0</v>
      </c>
      <c r="T2378" s="1" t="s">
        <v>8800</v>
      </c>
    </row>
    <row r="2379" spans="1:20" x14ac:dyDescent="0.25">
      <c r="A2379" t="s">
        <v>8747</v>
      </c>
      <c r="B2379" t="s">
        <v>66</v>
      </c>
      <c r="C2379" t="s">
        <v>4285</v>
      </c>
      <c r="D2379" t="s">
        <v>4284</v>
      </c>
      <c r="E2379" s="2">
        <v>44539</v>
      </c>
      <c r="F2379">
        <v>2021</v>
      </c>
      <c r="G2379" t="s">
        <v>6392</v>
      </c>
      <c r="H2379" t="s">
        <v>8754</v>
      </c>
      <c r="K2379" t="s">
        <v>1321</v>
      </c>
      <c r="L2379" t="s">
        <v>4267</v>
      </c>
      <c r="M2379" t="s">
        <v>24</v>
      </c>
      <c r="N2379">
        <v>0.5</v>
      </c>
      <c r="O2379">
        <v>0.5</v>
      </c>
      <c r="P2379">
        <v>0</v>
      </c>
      <c r="Q2379">
        <v>0</v>
      </c>
      <c r="T2379" s="1" t="s">
        <v>8800</v>
      </c>
    </row>
    <row r="2380" spans="1:20" x14ac:dyDescent="0.25">
      <c r="A2380" t="s">
        <v>8747</v>
      </c>
      <c r="B2380" t="s">
        <v>66</v>
      </c>
      <c r="C2380" t="s">
        <v>4507</v>
      </c>
      <c r="D2380" t="s">
        <v>4506</v>
      </c>
      <c r="E2380" s="2">
        <v>44539</v>
      </c>
      <c r="F2380">
        <v>2021</v>
      </c>
      <c r="G2380" t="s">
        <v>8250</v>
      </c>
      <c r="H2380" t="s">
        <v>8757</v>
      </c>
      <c r="K2380" t="s">
        <v>1345</v>
      </c>
      <c r="L2380" t="s">
        <v>1365</v>
      </c>
      <c r="M2380" t="s">
        <v>72</v>
      </c>
      <c r="N2380">
        <v>1.9859590709999999</v>
      </c>
      <c r="O2380">
        <v>0</v>
      </c>
      <c r="P2380">
        <v>0</v>
      </c>
      <c r="Q2380">
        <v>1.9859590709999999</v>
      </c>
      <c r="T2380" s="1" t="s">
        <v>8800</v>
      </c>
    </row>
    <row r="2381" spans="1:20" x14ac:dyDescent="0.25">
      <c r="A2381" t="s">
        <v>8747</v>
      </c>
      <c r="B2381" t="s">
        <v>66</v>
      </c>
      <c r="C2381" t="s">
        <v>4570</v>
      </c>
      <c r="D2381" t="s">
        <v>4569</v>
      </c>
      <c r="E2381" s="2">
        <v>44539</v>
      </c>
      <c r="F2381">
        <v>2021</v>
      </c>
      <c r="G2381" t="s">
        <v>6370</v>
      </c>
      <c r="H2381" t="s">
        <v>8754</v>
      </c>
      <c r="K2381" t="s">
        <v>1336</v>
      </c>
      <c r="L2381" t="s">
        <v>4267</v>
      </c>
      <c r="M2381" t="s">
        <v>24</v>
      </c>
      <c r="N2381">
        <v>0.16</v>
      </c>
      <c r="O2381">
        <v>0.16</v>
      </c>
      <c r="P2381">
        <v>0</v>
      </c>
      <c r="Q2381">
        <v>0</v>
      </c>
      <c r="T2381" s="1" t="s">
        <v>8800</v>
      </c>
    </row>
    <row r="2382" spans="1:20" x14ac:dyDescent="0.25">
      <c r="A2382" t="s">
        <v>8747</v>
      </c>
      <c r="B2382" t="s">
        <v>66</v>
      </c>
      <c r="C2382" t="s">
        <v>4684</v>
      </c>
      <c r="D2382" t="s">
        <v>4683</v>
      </c>
      <c r="E2382" s="2">
        <v>44539</v>
      </c>
      <c r="F2382">
        <v>2021</v>
      </c>
      <c r="G2382" t="s">
        <v>104</v>
      </c>
      <c r="H2382" t="s">
        <v>8754</v>
      </c>
      <c r="K2382" t="s">
        <v>1345</v>
      </c>
      <c r="L2382" t="s">
        <v>4267</v>
      </c>
      <c r="M2382" t="s">
        <v>24</v>
      </c>
      <c r="N2382">
        <v>0.93500000000000005</v>
      </c>
      <c r="O2382">
        <v>0.93500000000000005</v>
      </c>
      <c r="P2382">
        <v>0</v>
      </c>
      <c r="Q2382">
        <v>0</v>
      </c>
      <c r="T2382" s="1" t="s">
        <v>8800</v>
      </c>
    </row>
    <row r="2383" spans="1:20" x14ac:dyDescent="0.25">
      <c r="A2383" t="s">
        <v>8747</v>
      </c>
      <c r="B2383" t="s">
        <v>66</v>
      </c>
      <c r="C2383" t="s">
        <v>4686</v>
      </c>
      <c r="D2383" t="s">
        <v>4685</v>
      </c>
      <c r="E2383" s="2">
        <v>44539</v>
      </c>
      <c r="F2383">
        <v>2021</v>
      </c>
      <c r="G2383" t="s">
        <v>104</v>
      </c>
      <c r="H2383" t="s">
        <v>8754</v>
      </c>
      <c r="K2383" t="s">
        <v>1345</v>
      </c>
      <c r="L2383" t="s">
        <v>1365</v>
      </c>
      <c r="M2383" t="s">
        <v>72</v>
      </c>
      <c r="N2383">
        <v>0.65</v>
      </c>
      <c r="O2383">
        <v>0</v>
      </c>
      <c r="P2383">
        <v>0</v>
      </c>
      <c r="Q2383">
        <v>0.65</v>
      </c>
      <c r="T2383" s="1" t="s">
        <v>8800</v>
      </c>
    </row>
    <row r="2384" spans="1:20" x14ac:dyDescent="0.25">
      <c r="A2384" t="s">
        <v>8747</v>
      </c>
      <c r="B2384" t="s">
        <v>66</v>
      </c>
      <c r="C2384" t="s">
        <v>4688</v>
      </c>
      <c r="D2384" t="s">
        <v>4687</v>
      </c>
      <c r="E2384" s="2">
        <v>44539</v>
      </c>
      <c r="F2384">
        <v>2021</v>
      </c>
      <c r="G2384" t="s">
        <v>104</v>
      </c>
      <c r="H2384" t="s">
        <v>8754</v>
      </c>
      <c r="K2384" t="s">
        <v>1345</v>
      </c>
      <c r="L2384" t="s">
        <v>4267</v>
      </c>
      <c r="M2384" t="s">
        <v>24</v>
      </c>
      <c r="N2384">
        <v>0.48</v>
      </c>
      <c r="O2384">
        <v>0.48</v>
      </c>
      <c r="P2384">
        <v>0</v>
      </c>
      <c r="Q2384">
        <v>0</v>
      </c>
      <c r="T2384" s="1" t="s">
        <v>8800</v>
      </c>
    </row>
    <row r="2385" spans="1:20" x14ac:dyDescent="0.25">
      <c r="A2385" t="s">
        <v>8747</v>
      </c>
      <c r="B2385" t="s">
        <v>66</v>
      </c>
      <c r="C2385" t="s">
        <v>4692</v>
      </c>
      <c r="D2385" t="s">
        <v>4691</v>
      </c>
      <c r="E2385" s="2">
        <v>44539</v>
      </c>
      <c r="F2385">
        <v>2021</v>
      </c>
      <c r="G2385" t="s">
        <v>104</v>
      </c>
      <c r="H2385" t="s">
        <v>8754</v>
      </c>
      <c r="K2385" t="s">
        <v>1386</v>
      </c>
      <c r="L2385" t="s">
        <v>4267</v>
      </c>
      <c r="M2385" t="s">
        <v>24</v>
      </c>
      <c r="N2385">
        <v>0.56000000000000005</v>
      </c>
      <c r="O2385">
        <v>0.56000000000000005</v>
      </c>
      <c r="P2385">
        <v>0</v>
      </c>
      <c r="Q2385">
        <v>0</v>
      </c>
      <c r="T2385" s="1" t="s">
        <v>8800</v>
      </c>
    </row>
    <row r="2386" spans="1:20" x14ac:dyDescent="0.25">
      <c r="A2386" t="s">
        <v>8747</v>
      </c>
      <c r="B2386" t="s">
        <v>66</v>
      </c>
      <c r="C2386" t="s">
        <v>4699</v>
      </c>
      <c r="D2386" t="s">
        <v>4698</v>
      </c>
      <c r="E2386" s="2">
        <v>44539</v>
      </c>
      <c r="F2386">
        <v>2021</v>
      </c>
      <c r="G2386" t="s">
        <v>104</v>
      </c>
      <c r="H2386" t="s">
        <v>8754</v>
      </c>
      <c r="K2386" t="s">
        <v>1345</v>
      </c>
      <c r="L2386" t="s">
        <v>1365</v>
      </c>
      <c r="M2386" t="s">
        <v>72</v>
      </c>
      <c r="N2386">
        <v>0.3</v>
      </c>
      <c r="O2386">
        <v>0</v>
      </c>
      <c r="P2386">
        <v>0</v>
      </c>
      <c r="Q2386">
        <v>0.3</v>
      </c>
      <c r="T2386" s="1" t="s">
        <v>8800</v>
      </c>
    </row>
    <row r="2387" spans="1:20" x14ac:dyDescent="0.25">
      <c r="A2387" t="s">
        <v>8747</v>
      </c>
      <c r="B2387" t="s">
        <v>66</v>
      </c>
      <c r="C2387" t="s">
        <v>4701</v>
      </c>
      <c r="D2387" t="s">
        <v>4700</v>
      </c>
      <c r="E2387" s="2">
        <v>44539</v>
      </c>
      <c r="F2387">
        <v>2021</v>
      </c>
      <c r="G2387" t="s">
        <v>104</v>
      </c>
      <c r="H2387" t="s">
        <v>8754</v>
      </c>
      <c r="K2387" t="s">
        <v>1336</v>
      </c>
      <c r="L2387" t="s">
        <v>4267</v>
      </c>
      <c r="M2387" t="s">
        <v>24</v>
      </c>
      <c r="N2387">
        <v>0.4</v>
      </c>
      <c r="O2387">
        <v>0.4</v>
      </c>
      <c r="P2387">
        <v>0</v>
      </c>
      <c r="Q2387">
        <v>0</v>
      </c>
      <c r="T2387" s="1" t="s">
        <v>8800</v>
      </c>
    </row>
    <row r="2388" spans="1:20" x14ac:dyDescent="0.25">
      <c r="A2388" t="s">
        <v>8747</v>
      </c>
      <c r="B2388" t="s">
        <v>66</v>
      </c>
      <c r="C2388" t="s">
        <v>4721</v>
      </c>
      <c r="D2388" t="s">
        <v>4720</v>
      </c>
      <c r="E2388" s="2">
        <v>44539</v>
      </c>
      <c r="F2388">
        <v>2021</v>
      </c>
      <c r="G2388" t="s">
        <v>7424</v>
      </c>
      <c r="H2388" t="s">
        <v>8754</v>
      </c>
      <c r="K2388" t="s">
        <v>1345</v>
      </c>
      <c r="L2388" t="s">
        <v>1365</v>
      </c>
      <c r="M2388" t="s">
        <v>72</v>
      </c>
      <c r="N2388">
        <v>0.4</v>
      </c>
      <c r="O2388">
        <v>0</v>
      </c>
      <c r="P2388">
        <v>0</v>
      </c>
      <c r="Q2388">
        <v>0.4</v>
      </c>
      <c r="T2388" s="1" t="s">
        <v>8800</v>
      </c>
    </row>
    <row r="2389" spans="1:20" x14ac:dyDescent="0.25">
      <c r="A2389" t="s">
        <v>8747</v>
      </c>
      <c r="B2389" t="s">
        <v>66</v>
      </c>
      <c r="C2389" t="s">
        <v>4287</v>
      </c>
      <c r="D2389" t="s">
        <v>4286</v>
      </c>
      <c r="E2389" s="2">
        <v>44540</v>
      </c>
      <c r="F2389">
        <v>2021</v>
      </c>
      <c r="G2389" t="s">
        <v>6392</v>
      </c>
      <c r="H2389" t="s">
        <v>8754</v>
      </c>
      <c r="K2389" t="s">
        <v>1345</v>
      </c>
      <c r="L2389" t="s">
        <v>1415</v>
      </c>
      <c r="M2389" t="s">
        <v>72</v>
      </c>
      <c r="N2389">
        <v>0.33</v>
      </c>
      <c r="O2389">
        <v>0</v>
      </c>
      <c r="P2389">
        <v>0</v>
      </c>
      <c r="Q2389">
        <v>0.33</v>
      </c>
      <c r="T2389" s="1" t="s">
        <v>8800</v>
      </c>
    </row>
    <row r="2390" spans="1:20" x14ac:dyDescent="0.25">
      <c r="A2390" t="s">
        <v>8747</v>
      </c>
      <c r="B2390" t="s">
        <v>66</v>
      </c>
      <c r="C2390" t="s">
        <v>4682</v>
      </c>
      <c r="D2390" t="s">
        <v>4681</v>
      </c>
      <c r="E2390" s="2">
        <v>44540</v>
      </c>
      <c r="F2390">
        <v>2021</v>
      </c>
      <c r="G2390" t="s">
        <v>104</v>
      </c>
      <c r="H2390" t="s">
        <v>8754</v>
      </c>
      <c r="K2390" t="s">
        <v>1345</v>
      </c>
      <c r="L2390" t="s">
        <v>1365</v>
      </c>
      <c r="M2390" t="s">
        <v>72</v>
      </c>
      <c r="N2390">
        <v>0.2</v>
      </c>
      <c r="O2390">
        <v>0</v>
      </c>
      <c r="P2390">
        <v>0</v>
      </c>
      <c r="Q2390">
        <v>0.2</v>
      </c>
      <c r="T2390" s="1" t="s">
        <v>8800</v>
      </c>
    </row>
    <row r="2391" spans="1:20" x14ac:dyDescent="0.25">
      <c r="A2391" t="s">
        <v>8747</v>
      </c>
      <c r="B2391" t="s">
        <v>66</v>
      </c>
      <c r="C2391" t="s">
        <v>4585</v>
      </c>
      <c r="D2391" t="s">
        <v>4584</v>
      </c>
      <c r="E2391" s="2">
        <v>44543</v>
      </c>
      <c r="F2391">
        <v>2021</v>
      </c>
      <c r="G2391" t="s">
        <v>6417</v>
      </c>
      <c r="H2391" t="s">
        <v>8754</v>
      </c>
      <c r="K2391" t="s">
        <v>141</v>
      </c>
      <c r="L2391" t="s">
        <v>4267</v>
      </c>
      <c r="M2391" t="s">
        <v>24</v>
      </c>
      <c r="N2391">
        <v>0.45</v>
      </c>
      <c r="O2391">
        <v>0.45</v>
      </c>
      <c r="P2391">
        <v>0</v>
      </c>
      <c r="Q2391">
        <v>0</v>
      </c>
      <c r="T2391" s="1" t="s">
        <v>8800</v>
      </c>
    </row>
    <row r="2392" spans="1:20" x14ac:dyDescent="0.25">
      <c r="A2392" t="s">
        <v>8747</v>
      </c>
      <c r="B2392" t="s">
        <v>66</v>
      </c>
      <c r="C2392" t="s">
        <v>4690</v>
      </c>
      <c r="D2392" t="s">
        <v>4689</v>
      </c>
      <c r="E2392" s="2">
        <v>44543</v>
      </c>
      <c r="F2392">
        <v>2021</v>
      </c>
      <c r="G2392" t="s">
        <v>104</v>
      </c>
      <c r="H2392" t="s">
        <v>8754</v>
      </c>
      <c r="K2392" t="s">
        <v>1345</v>
      </c>
      <c r="L2392" t="s">
        <v>4267</v>
      </c>
      <c r="M2392" t="s">
        <v>24</v>
      </c>
      <c r="N2392">
        <v>0.04</v>
      </c>
      <c r="O2392">
        <v>0.04</v>
      </c>
      <c r="P2392">
        <v>0</v>
      </c>
      <c r="Q2392">
        <v>0</v>
      </c>
      <c r="T2392" s="1" t="s">
        <v>8800</v>
      </c>
    </row>
    <row r="2393" spans="1:20" x14ac:dyDescent="0.25">
      <c r="A2393" t="s">
        <v>8747</v>
      </c>
      <c r="B2393" t="s">
        <v>66</v>
      </c>
      <c r="C2393" t="s">
        <v>4694</v>
      </c>
      <c r="D2393" t="s">
        <v>4693</v>
      </c>
      <c r="E2393" s="2">
        <v>44543</v>
      </c>
      <c r="F2393">
        <v>2021</v>
      </c>
      <c r="G2393" t="s">
        <v>104</v>
      </c>
      <c r="H2393" t="s">
        <v>8754</v>
      </c>
      <c r="K2393" t="s">
        <v>1345</v>
      </c>
      <c r="L2393" t="s">
        <v>1365</v>
      </c>
      <c r="M2393" t="s">
        <v>72</v>
      </c>
      <c r="N2393">
        <v>0.5</v>
      </c>
      <c r="O2393">
        <v>0</v>
      </c>
      <c r="P2393">
        <v>0</v>
      </c>
      <c r="Q2393">
        <v>0.5</v>
      </c>
      <c r="T2393" s="1" t="s">
        <v>8800</v>
      </c>
    </row>
    <row r="2394" spans="1:20" x14ac:dyDescent="0.25">
      <c r="A2394" t="s">
        <v>8747</v>
      </c>
      <c r="B2394" t="s">
        <v>66</v>
      </c>
      <c r="C2394" t="s">
        <v>4304</v>
      </c>
      <c r="D2394" t="s">
        <v>4303</v>
      </c>
      <c r="E2394" s="2">
        <v>44545</v>
      </c>
      <c r="F2394">
        <v>2021</v>
      </c>
      <c r="G2394" t="s">
        <v>8748</v>
      </c>
      <c r="H2394" t="s">
        <v>8754</v>
      </c>
      <c r="K2394" t="s">
        <v>1345</v>
      </c>
      <c r="L2394" t="s">
        <v>4267</v>
      </c>
      <c r="M2394" t="s">
        <v>24</v>
      </c>
      <c r="N2394">
        <v>0.15</v>
      </c>
      <c r="O2394">
        <v>0.15</v>
      </c>
      <c r="P2394">
        <v>0</v>
      </c>
      <c r="Q2394">
        <v>0</v>
      </c>
      <c r="T2394" s="1" t="s">
        <v>8800</v>
      </c>
    </row>
    <row r="2395" spans="1:20" x14ac:dyDescent="0.25">
      <c r="A2395" t="s">
        <v>8747</v>
      </c>
      <c r="B2395" t="s">
        <v>66</v>
      </c>
      <c r="C2395" t="s">
        <v>4317</v>
      </c>
      <c r="D2395" t="s">
        <v>4316</v>
      </c>
      <c r="E2395" s="2">
        <v>44545</v>
      </c>
      <c r="F2395">
        <v>2021</v>
      </c>
      <c r="G2395" t="s">
        <v>6521</v>
      </c>
      <c r="H2395" t="s">
        <v>8757</v>
      </c>
      <c r="K2395" t="s">
        <v>1345</v>
      </c>
      <c r="L2395" t="s">
        <v>1380</v>
      </c>
      <c r="M2395" t="s">
        <v>72</v>
      </c>
      <c r="N2395">
        <v>1.5</v>
      </c>
      <c r="O2395">
        <v>0</v>
      </c>
      <c r="P2395">
        <v>0</v>
      </c>
      <c r="Q2395">
        <v>1.5</v>
      </c>
      <c r="T2395" s="1" t="s">
        <v>8800</v>
      </c>
    </row>
    <row r="2396" spans="1:20" x14ac:dyDescent="0.25">
      <c r="A2396" t="s">
        <v>8747</v>
      </c>
      <c r="B2396" t="s">
        <v>66</v>
      </c>
      <c r="C2396" t="s">
        <v>4338</v>
      </c>
      <c r="D2396" t="s">
        <v>4337</v>
      </c>
      <c r="E2396" s="2">
        <v>44545</v>
      </c>
      <c r="F2396">
        <v>2021</v>
      </c>
      <c r="G2396" t="s">
        <v>6521</v>
      </c>
      <c r="H2396" t="s">
        <v>93</v>
      </c>
      <c r="K2396" t="s">
        <v>1345</v>
      </c>
      <c r="L2396" t="s">
        <v>1380</v>
      </c>
      <c r="M2396" t="s">
        <v>72</v>
      </c>
      <c r="N2396">
        <v>75</v>
      </c>
      <c r="O2396">
        <v>0</v>
      </c>
      <c r="P2396">
        <v>0</v>
      </c>
      <c r="Q2396">
        <v>75</v>
      </c>
      <c r="T2396" s="1" t="s">
        <v>8800</v>
      </c>
    </row>
    <row r="2397" spans="1:20" x14ac:dyDescent="0.25">
      <c r="A2397" t="s">
        <v>8747</v>
      </c>
      <c r="B2397" t="s">
        <v>66</v>
      </c>
      <c r="C2397" t="s">
        <v>4362</v>
      </c>
      <c r="D2397" t="s">
        <v>4361</v>
      </c>
      <c r="E2397" s="2">
        <v>44545</v>
      </c>
      <c r="F2397">
        <v>2021</v>
      </c>
      <c r="G2397" t="s">
        <v>6585</v>
      </c>
      <c r="H2397" t="s">
        <v>93</v>
      </c>
      <c r="K2397" t="s">
        <v>1345</v>
      </c>
      <c r="L2397" t="s">
        <v>4267</v>
      </c>
      <c r="M2397" t="s">
        <v>24</v>
      </c>
      <c r="N2397">
        <v>24.24</v>
      </c>
      <c r="O2397">
        <v>24.24</v>
      </c>
      <c r="P2397">
        <v>0</v>
      </c>
      <c r="Q2397">
        <v>0</v>
      </c>
      <c r="T2397" s="1" t="s">
        <v>8800</v>
      </c>
    </row>
    <row r="2398" spans="1:20" x14ac:dyDescent="0.25">
      <c r="A2398" t="s">
        <v>8747</v>
      </c>
      <c r="B2398" t="s">
        <v>66</v>
      </c>
      <c r="C2398" t="s">
        <v>4364</v>
      </c>
      <c r="D2398" t="s">
        <v>4363</v>
      </c>
      <c r="E2398" s="2">
        <v>44545</v>
      </c>
      <c r="F2398">
        <v>2021</v>
      </c>
      <c r="G2398" t="s">
        <v>6585</v>
      </c>
      <c r="H2398" t="s">
        <v>93</v>
      </c>
      <c r="K2398" t="s">
        <v>1345</v>
      </c>
      <c r="L2398" t="s">
        <v>4267</v>
      </c>
      <c r="M2398" t="s">
        <v>24</v>
      </c>
      <c r="N2398">
        <v>5.31</v>
      </c>
      <c r="O2398">
        <v>5.31</v>
      </c>
      <c r="P2398">
        <v>0</v>
      </c>
      <c r="Q2398">
        <v>0</v>
      </c>
      <c r="T2398" s="1" t="s">
        <v>8800</v>
      </c>
    </row>
    <row r="2399" spans="1:20" x14ac:dyDescent="0.25">
      <c r="A2399" t="s">
        <v>8747</v>
      </c>
      <c r="B2399" t="s">
        <v>66</v>
      </c>
      <c r="C2399" t="s">
        <v>4378</v>
      </c>
      <c r="D2399" t="s">
        <v>4382</v>
      </c>
      <c r="E2399" s="2">
        <v>44545</v>
      </c>
      <c r="F2399">
        <v>2021</v>
      </c>
      <c r="G2399" t="s">
        <v>6914</v>
      </c>
      <c r="H2399" t="s">
        <v>93</v>
      </c>
      <c r="K2399" t="s">
        <v>1345</v>
      </c>
      <c r="L2399" t="s">
        <v>4267</v>
      </c>
      <c r="M2399" t="s">
        <v>24</v>
      </c>
      <c r="N2399">
        <v>47.074937689999999</v>
      </c>
      <c r="O2399">
        <v>47.074937689999999</v>
      </c>
      <c r="P2399">
        <v>0</v>
      </c>
      <c r="Q2399">
        <v>0</v>
      </c>
      <c r="T2399" s="1" t="s">
        <v>8800</v>
      </c>
    </row>
    <row r="2400" spans="1:20" x14ac:dyDescent="0.25">
      <c r="A2400" t="s">
        <v>8747</v>
      </c>
      <c r="B2400" t="s">
        <v>66</v>
      </c>
      <c r="C2400" t="s">
        <v>4431</v>
      </c>
      <c r="D2400" t="s">
        <v>4430</v>
      </c>
      <c r="E2400" s="2">
        <v>44545</v>
      </c>
      <c r="F2400">
        <v>2021</v>
      </c>
      <c r="G2400" t="s">
        <v>8750</v>
      </c>
      <c r="H2400" t="s">
        <v>93</v>
      </c>
      <c r="K2400" t="s">
        <v>1327</v>
      </c>
      <c r="L2400" t="s">
        <v>4267</v>
      </c>
      <c r="M2400" t="s">
        <v>24</v>
      </c>
      <c r="N2400">
        <v>4.6500000000000004</v>
      </c>
      <c r="O2400">
        <v>4.6500000000000004</v>
      </c>
      <c r="P2400">
        <v>0</v>
      </c>
      <c r="Q2400">
        <v>0</v>
      </c>
      <c r="T2400" s="1" t="s">
        <v>8800</v>
      </c>
    </row>
    <row r="2401" spans="1:20" x14ac:dyDescent="0.25">
      <c r="A2401" t="s">
        <v>8747</v>
      </c>
      <c r="B2401" t="s">
        <v>66</v>
      </c>
      <c r="C2401" t="s">
        <v>4459</v>
      </c>
      <c r="D2401" t="s">
        <v>4458</v>
      </c>
      <c r="E2401" s="2">
        <v>44545</v>
      </c>
      <c r="F2401">
        <v>2021</v>
      </c>
      <c r="G2401" t="s">
        <v>6754</v>
      </c>
      <c r="H2401" t="s">
        <v>93</v>
      </c>
      <c r="K2401" t="s">
        <v>1345</v>
      </c>
      <c r="L2401" t="s">
        <v>1365</v>
      </c>
      <c r="M2401" t="s">
        <v>72</v>
      </c>
      <c r="N2401">
        <v>0.10559999999999999</v>
      </c>
      <c r="O2401">
        <v>0</v>
      </c>
      <c r="P2401">
        <v>0</v>
      </c>
      <c r="Q2401">
        <v>0.10559999999999999</v>
      </c>
      <c r="T2401" s="1" t="s">
        <v>8800</v>
      </c>
    </row>
    <row r="2402" spans="1:20" x14ac:dyDescent="0.25">
      <c r="A2402" t="s">
        <v>8747</v>
      </c>
      <c r="B2402" t="s">
        <v>66</v>
      </c>
      <c r="C2402" t="s">
        <v>4464</v>
      </c>
      <c r="D2402" t="s">
        <v>4463</v>
      </c>
      <c r="E2402" s="2">
        <v>44545</v>
      </c>
      <c r="F2402">
        <v>2021</v>
      </c>
      <c r="G2402" t="s">
        <v>6754</v>
      </c>
      <c r="H2402" t="s">
        <v>8755</v>
      </c>
      <c r="K2402" t="s">
        <v>4267</v>
      </c>
      <c r="L2402" t="s">
        <v>1365</v>
      </c>
      <c r="M2402" t="s">
        <v>25</v>
      </c>
      <c r="N2402">
        <v>300</v>
      </c>
      <c r="O2402">
        <v>0</v>
      </c>
      <c r="P2402">
        <v>300</v>
      </c>
      <c r="Q2402">
        <v>0</v>
      </c>
      <c r="T2402" s="1" t="s">
        <v>8800</v>
      </c>
    </row>
    <row r="2403" spans="1:20" x14ac:dyDescent="0.25">
      <c r="A2403" t="s">
        <v>8747</v>
      </c>
      <c r="B2403" t="s">
        <v>66</v>
      </c>
      <c r="C2403" t="s">
        <v>4474</v>
      </c>
      <c r="D2403" t="s">
        <v>4473</v>
      </c>
      <c r="E2403" s="2">
        <v>44545</v>
      </c>
      <c r="F2403">
        <v>2021</v>
      </c>
      <c r="G2403" t="s">
        <v>6451</v>
      </c>
      <c r="H2403" t="s">
        <v>8755</v>
      </c>
      <c r="K2403" t="s">
        <v>4267</v>
      </c>
      <c r="L2403" t="s">
        <v>1365</v>
      </c>
      <c r="M2403" t="s">
        <v>25</v>
      </c>
      <c r="N2403">
        <v>400</v>
      </c>
      <c r="O2403">
        <v>0</v>
      </c>
      <c r="P2403">
        <v>400</v>
      </c>
      <c r="Q2403">
        <v>0</v>
      </c>
      <c r="T2403" s="1" t="s">
        <v>8800</v>
      </c>
    </row>
    <row r="2404" spans="1:20" x14ac:dyDescent="0.25">
      <c r="A2404" t="s">
        <v>8747</v>
      </c>
      <c r="B2404" t="s">
        <v>66</v>
      </c>
      <c r="C2404" t="s">
        <v>4079</v>
      </c>
      <c r="D2404" t="s">
        <v>4499</v>
      </c>
      <c r="E2404" s="2">
        <v>44545</v>
      </c>
      <c r="F2404">
        <v>2021</v>
      </c>
      <c r="G2404" t="s">
        <v>7481</v>
      </c>
      <c r="H2404" t="s">
        <v>8755</v>
      </c>
      <c r="K2404" t="s">
        <v>4267</v>
      </c>
      <c r="L2404" t="s">
        <v>1365</v>
      </c>
      <c r="M2404" t="s">
        <v>25</v>
      </c>
      <c r="N2404">
        <v>300</v>
      </c>
      <c r="O2404">
        <v>0</v>
      </c>
      <c r="P2404">
        <v>300</v>
      </c>
      <c r="Q2404">
        <v>0</v>
      </c>
      <c r="T2404" s="1" t="s">
        <v>8800</v>
      </c>
    </row>
    <row r="2405" spans="1:20" x14ac:dyDescent="0.25">
      <c r="A2405" t="s">
        <v>8747</v>
      </c>
      <c r="B2405" t="s">
        <v>66</v>
      </c>
      <c r="C2405" t="s">
        <v>4511</v>
      </c>
      <c r="D2405" t="s">
        <v>4510</v>
      </c>
      <c r="E2405" s="2">
        <v>44545</v>
      </c>
      <c r="F2405">
        <v>2021</v>
      </c>
      <c r="G2405" t="s">
        <v>6975</v>
      </c>
      <c r="H2405" t="s">
        <v>93</v>
      </c>
      <c r="K2405" t="s">
        <v>141</v>
      </c>
      <c r="L2405" t="s">
        <v>4267</v>
      </c>
      <c r="M2405" t="s">
        <v>24</v>
      </c>
      <c r="N2405">
        <v>91.999600000000001</v>
      </c>
      <c r="O2405">
        <v>91.999600000000001</v>
      </c>
      <c r="P2405">
        <v>0</v>
      </c>
      <c r="Q2405">
        <v>0</v>
      </c>
      <c r="T2405" s="1" t="s">
        <v>8800</v>
      </c>
    </row>
    <row r="2406" spans="1:20" x14ac:dyDescent="0.25">
      <c r="A2406" t="s">
        <v>8747</v>
      </c>
      <c r="B2406" t="s">
        <v>66</v>
      </c>
      <c r="C2406" t="s">
        <v>4513</v>
      </c>
      <c r="D2406" t="s">
        <v>4512</v>
      </c>
      <c r="E2406" s="2">
        <v>44545</v>
      </c>
      <c r="F2406">
        <v>2021</v>
      </c>
      <c r="G2406" t="s">
        <v>6975</v>
      </c>
      <c r="H2406" t="s">
        <v>93</v>
      </c>
      <c r="K2406" t="s">
        <v>1345</v>
      </c>
      <c r="L2406" t="s">
        <v>4267</v>
      </c>
      <c r="M2406" t="s">
        <v>24</v>
      </c>
      <c r="N2406">
        <v>60</v>
      </c>
      <c r="O2406">
        <v>60</v>
      </c>
      <c r="P2406">
        <v>0</v>
      </c>
      <c r="Q2406">
        <v>0</v>
      </c>
      <c r="T2406" s="1" t="s">
        <v>8800</v>
      </c>
    </row>
    <row r="2407" spans="1:20" x14ac:dyDescent="0.25">
      <c r="A2407" t="s">
        <v>8747</v>
      </c>
      <c r="B2407" t="s">
        <v>66</v>
      </c>
      <c r="C2407" t="s">
        <v>4529</v>
      </c>
      <c r="D2407" t="s">
        <v>4534</v>
      </c>
      <c r="E2407" s="2">
        <v>44545</v>
      </c>
      <c r="F2407">
        <v>2021</v>
      </c>
      <c r="G2407" t="s">
        <v>6715</v>
      </c>
      <c r="H2407" t="s">
        <v>93</v>
      </c>
      <c r="K2407" t="s">
        <v>1345</v>
      </c>
      <c r="L2407" t="s">
        <v>1365</v>
      </c>
      <c r="M2407" t="s">
        <v>72</v>
      </c>
      <c r="N2407">
        <v>20</v>
      </c>
      <c r="O2407">
        <v>0</v>
      </c>
      <c r="P2407">
        <v>0</v>
      </c>
      <c r="Q2407">
        <v>20</v>
      </c>
      <c r="T2407" s="1" t="s">
        <v>8800</v>
      </c>
    </row>
    <row r="2408" spans="1:20" x14ac:dyDescent="0.25">
      <c r="A2408" t="s">
        <v>8747</v>
      </c>
      <c r="B2408" t="s">
        <v>66</v>
      </c>
      <c r="C2408" t="s">
        <v>4582</v>
      </c>
      <c r="D2408" t="s">
        <v>4581</v>
      </c>
      <c r="E2408" s="2">
        <v>44545</v>
      </c>
      <c r="F2408">
        <v>2021</v>
      </c>
      <c r="G2408" t="s">
        <v>6417</v>
      </c>
      <c r="H2408" t="s">
        <v>8754</v>
      </c>
      <c r="K2408" t="s">
        <v>141</v>
      </c>
      <c r="L2408" t="s">
        <v>4267</v>
      </c>
      <c r="M2408" t="s">
        <v>24</v>
      </c>
      <c r="N2408">
        <v>0.155</v>
      </c>
      <c r="O2408">
        <v>0.155</v>
      </c>
      <c r="P2408">
        <v>0</v>
      </c>
      <c r="Q2408">
        <v>0</v>
      </c>
      <c r="T2408" s="1" t="s">
        <v>8800</v>
      </c>
    </row>
    <row r="2409" spans="1:20" x14ac:dyDescent="0.25">
      <c r="A2409" t="s">
        <v>8747</v>
      </c>
      <c r="B2409" t="s">
        <v>66</v>
      </c>
      <c r="C2409" t="s">
        <v>4479</v>
      </c>
      <c r="D2409" t="s">
        <v>4478</v>
      </c>
      <c r="E2409" s="2">
        <v>44546</v>
      </c>
      <c r="F2409">
        <v>2021</v>
      </c>
      <c r="G2409" t="s">
        <v>7680</v>
      </c>
      <c r="H2409" t="s">
        <v>8754</v>
      </c>
      <c r="K2409" t="s">
        <v>1345</v>
      </c>
      <c r="L2409" t="s">
        <v>4267</v>
      </c>
      <c r="M2409" t="s">
        <v>24</v>
      </c>
      <c r="N2409">
        <v>1.5</v>
      </c>
      <c r="O2409">
        <v>1.5</v>
      </c>
      <c r="P2409">
        <v>0</v>
      </c>
      <c r="Q2409">
        <v>0</v>
      </c>
      <c r="T2409" s="1" t="s">
        <v>8800</v>
      </c>
    </row>
    <row r="2410" spans="1:20" x14ac:dyDescent="0.25">
      <c r="A2410" t="s">
        <v>8747</v>
      </c>
      <c r="B2410" t="s">
        <v>66</v>
      </c>
      <c r="C2410" t="s">
        <v>4484</v>
      </c>
      <c r="D2410" t="s">
        <v>4483</v>
      </c>
      <c r="E2410" s="2">
        <v>44546</v>
      </c>
      <c r="F2410">
        <v>2021</v>
      </c>
      <c r="G2410" t="s">
        <v>6657</v>
      </c>
      <c r="H2410" t="s">
        <v>8757</v>
      </c>
      <c r="K2410" t="s">
        <v>1345</v>
      </c>
      <c r="L2410" t="s">
        <v>4267</v>
      </c>
      <c r="M2410" t="s">
        <v>24</v>
      </c>
      <c r="N2410">
        <v>2.65</v>
      </c>
      <c r="O2410">
        <v>2.65</v>
      </c>
      <c r="P2410">
        <v>0</v>
      </c>
      <c r="Q2410">
        <v>0</v>
      </c>
      <c r="T2410" s="1" t="s">
        <v>8800</v>
      </c>
    </row>
    <row r="2411" spans="1:20" x14ac:dyDescent="0.25">
      <c r="A2411" t="s">
        <v>8747</v>
      </c>
      <c r="B2411" t="s">
        <v>66</v>
      </c>
      <c r="C2411" t="s">
        <v>4484</v>
      </c>
      <c r="D2411" t="s">
        <v>4494</v>
      </c>
      <c r="E2411" s="2">
        <v>44546</v>
      </c>
      <c r="F2411">
        <v>2021</v>
      </c>
      <c r="G2411" t="s">
        <v>6657</v>
      </c>
      <c r="H2411" t="s">
        <v>8754</v>
      </c>
      <c r="K2411" t="s">
        <v>1345</v>
      </c>
      <c r="L2411" t="s">
        <v>4267</v>
      </c>
      <c r="M2411" t="s">
        <v>24</v>
      </c>
      <c r="N2411">
        <v>0.35</v>
      </c>
      <c r="O2411">
        <v>0.35</v>
      </c>
      <c r="P2411">
        <v>0</v>
      </c>
      <c r="Q2411">
        <v>0</v>
      </c>
      <c r="T2411" s="1" t="s">
        <v>8800</v>
      </c>
    </row>
    <row r="2412" spans="1:20" x14ac:dyDescent="0.25">
      <c r="A2412" t="s">
        <v>8747</v>
      </c>
      <c r="B2412" t="s">
        <v>66</v>
      </c>
      <c r="C2412" t="s">
        <v>4529</v>
      </c>
      <c r="D2412" t="s">
        <v>4528</v>
      </c>
      <c r="E2412" s="2">
        <v>44546</v>
      </c>
      <c r="F2412">
        <v>2021</v>
      </c>
      <c r="G2412" t="s">
        <v>6715</v>
      </c>
      <c r="H2412" t="s">
        <v>8757</v>
      </c>
      <c r="K2412" t="s">
        <v>1345</v>
      </c>
      <c r="L2412" t="s">
        <v>1365</v>
      </c>
      <c r="M2412" t="s">
        <v>72</v>
      </c>
      <c r="N2412">
        <v>2</v>
      </c>
      <c r="O2412">
        <v>0</v>
      </c>
      <c r="P2412">
        <v>0</v>
      </c>
      <c r="Q2412">
        <v>2</v>
      </c>
      <c r="T2412" s="1" t="s">
        <v>8800</v>
      </c>
    </row>
    <row r="2413" spans="1:20" x14ac:dyDescent="0.25">
      <c r="A2413" t="s">
        <v>8747</v>
      </c>
      <c r="B2413" t="s">
        <v>66</v>
      </c>
      <c r="C2413" t="s">
        <v>4378</v>
      </c>
      <c r="D2413" t="s">
        <v>4377</v>
      </c>
      <c r="E2413" s="2">
        <v>44547</v>
      </c>
      <c r="F2413">
        <v>2021</v>
      </c>
      <c r="G2413" t="s">
        <v>6914</v>
      </c>
      <c r="H2413" t="s">
        <v>8757</v>
      </c>
      <c r="K2413" t="s">
        <v>1345</v>
      </c>
      <c r="L2413" t="s">
        <v>4267</v>
      </c>
      <c r="M2413" t="s">
        <v>24</v>
      </c>
      <c r="N2413">
        <v>1.5</v>
      </c>
      <c r="O2413">
        <v>1.5</v>
      </c>
      <c r="P2413">
        <v>0</v>
      </c>
      <c r="Q2413">
        <v>0</v>
      </c>
      <c r="T2413" s="1" t="s">
        <v>8800</v>
      </c>
    </row>
    <row r="2414" spans="1:20" x14ac:dyDescent="0.25">
      <c r="A2414" t="s">
        <v>8747</v>
      </c>
      <c r="B2414" t="s">
        <v>66</v>
      </c>
      <c r="C2414" t="s">
        <v>4696</v>
      </c>
      <c r="D2414" t="s">
        <v>4695</v>
      </c>
      <c r="E2414" s="2">
        <v>44550</v>
      </c>
      <c r="F2414">
        <v>2021</v>
      </c>
      <c r="G2414" t="s">
        <v>104</v>
      </c>
      <c r="H2414" t="s">
        <v>8754</v>
      </c>
      <c r="K2414" t="s">
        <v>1345</v>
      </c>
      <c r="L2414" t="s">
        <v>1365</v>
      </c>
      <c r="M2414" t="s">
        <v>72</v>
      </c>
      <c r="N2414">
        <v>0.6</v>
      </c>
      <c r="O2414">
        <v>0</v>
      </c>
      <c r="P2414">
        <v>0</v>
      </c>
      <c r="Q2414">
        <v>0.6</v>
      </c>
      <c r="T2414" s="1" t="s">
        <v>8800</v>
      </c>
    </row>
    <row r="2415" spans="1:20" x14ac:dyDescent="0.25">
      <c r="A2415" t="s">
        <v>8747</v>
      </c>
      <c r="B2415" t="s">
        <v>66</v>
      </c>
      <c r="C2415" t="s">
        <v>4034</v>
      </c>
      <c r="D2415" t="s">
        <v>4033</v>
      </c>
      <c r="E2415" s="2">
        <v>44580</v>
      </c>
      <c r="F2415">
        <v>2022</v>
      </c>
      <c r="G2415" t="s">
        <v>6715</v>
      </c>
      <c r="H2415" t="s">
        <v>93</v>
      </c>
      <c r="L2415" t="s">
        <v>1366</v>
      </c>
      <c r="M2415" t="s">
        <v>25</v>
      </c>
      <c r="N2415">
        <v>50.586399999999998</v>
      </c>
      <c r="O2415">
        <v>0</v>
      </c>
      <c r="P2415">
        <v>50.586399999999998</v>
      </c>
      <c r="Q2415">
        <v>0</v>
      </c>
      <c r="T2415" s="1" t="s">
        <v>8799</v>
      </c>
    </row>
    <row r="2416" spans="1:20" x14ac:dyDescent="0.25">
      <c r="A2416" t="s">
        <v>8747</v>
      </c>
      <c r="B2416" t="s">
        <v>66</v>
      </c>
      <c r="C2416" t="s">
        <v>4097</v>
      </c>
      <c r="D2416" t="s">
        <v>4096</v>
      </c>
      <c r="E2416" s="2">
        <v>44601</v>
      </c>
      <c r="F2416">
        <v>2022</v>
      </c>
      <c r="G2416" t="s">
        <v>6417</v>
      </c>
      <c r="H2416" t="s">
        <v>93</v>
      </c>
      <c r="K2416" t="s">
        <v>1345</v>
      </c>
      <c r="M2416" t="s">
        <v>24</v>
      </c>
      <c r="N2416">
        <v>18.18</v>
      </c>
      <c r="O2416">
        <v>18.18</v>
      </c>
      <c r="P2416">
        <v>0</v>
      </c>
      <c r="Q2416">
        <v>0</v>
      </c>
      <c r="T2416" s="1" t="s">
        <v>8799</v>
      </c>
    </row>
    <row r="2417" spans="1:20" x14ac:dyDescent="0.25">
      <c r="A2417" t="s">
        <v>8747</v>
      </c>
      <c r="B2417" t="s">
        <v>66</v>
      </c>
      <c r="C2417" t="s">
        <v>4046</v>
      </c>
      <c r="D2417" t="s">
        <v>4045</v>
      </c>
      <c r="E2417" s="2">
        <v>44602</v>
      </c>
      <c r="F2417">
        <v>2022</v>
      </c>
      <c r="G2417" t="s">
        <v>6715</v>
      </c>
      <c r="H2417" t="s">
        <v>8754</v>
      </c>
      <c r="K2417" t="s">
        <v>1321</v>
      </c>
      <c r="M2417" t="s">
        <v>24</v>
      </c>
      <c r="N2417">
        <v>1.0468249999999999</v>
      </c>
      <c r="O2417">
        <v>1.0468249999999999</v>
      </c>
      <c r="P2417">
        <v>0</v>
      </c>
      <c r="Q2417">
        <v>0</v>
      </c>
      <c r="T2417" s="1" t="s">
        <v>8799</v>
      </c>
    </row>
    <row r="2418" spans="1:20" x14ac:dyDescent="0.25">
      <c r="A2418" t="s">
        <v>8747</v>
      </c>
      <c r="B2418" t="s">
        <v>66</v>
      </c>
      <c r="C2418" t="s">
        <v>3677</v>
      </c>
      <c r="D2418" t="s">
        <v>3676</v>
      </c>
      <c r="E2418" s="2">
        <v>44608</v>
      </c>
      <c r="F2418">
        <v>2022</v>
      </c>
      <c r="G2418" t="s">
        <v>7137</v>
      </c>
      <c r="H2418" t="s">
        <v>8754</v>
      </c>
      <c r="K2418" t="s">
        <v>1345</v>
      </c>
      <c r="L2418" t="s">
        <v>1365</v>
      </c>
      <c r="M2418" t="s">
        <v>72</v>
      </c>
      <c r="N2418">
        <v>0.3</v>
      </c>
      <c r="O2418">
        <v>0</v>
      </c>
      <c r="P2418">
        <v>0</v>
      </c>
      <c r="Q2418">
        <v>0.3</v>
      </c>
      <c r="T2418" s="1" t="s">
        <v>8799</v>
      </c>
    </row>
    <row r="2419" spans="1:20" x14ac:dyDescent="0.25">
      <c r="A2419" t="s">
        <v>8747</v>
      </c>
      <c r="B2419" t="s">
        <v>66</v>
      </c>
      <c r="C2419" t="s">
        <v>3668</v>
      </c>
      <c r="D2419" t="s">
        <v>3667</v>
      </c>
      <c r="E2419" s="2">
        <v>44610</v>
      </c>
      <c r="F2419">
        <v>2022</v>
      </c>
      <c r="G2419" t="s">
        <v>8748</v>
      </c>
      <c r="H2419" t="s">
        <v>318</v>
      </c>
      <c r="K2419" t="s">
        <v>1345</v>
      </c>
      <c r="L2419" t="s">
        <v>1366</v>
      </c>
      <c r="M2419" t="s">
        <v>72</v>
      </c>
      <c r="N2419">
        <v>55.600000000000009</v>
      </c>
      <c r="O2419">
        <v>0</v>
      </c>
      <c r="P2419">
        <v>0</v>
      </c>
      <c r="Q2419">
        <v>55.600000000000009</v>
      </c>
      <c r="T2419" s="1" t="s">
        <v>8799</v>
      </c>
    </row>
    <row r="2420" spans="1:20" x14ac:dyDescent="0.25">
      <c r="A2420" t="s">
        <v>8747</v>
      </c>
      <c r="B2420" t="s">
        <v>66</v>
      </c>
      <c r="C2420" t="s">
        <v>3668</v>
      </c>
      <c r="D2420" t="s">
        <v>3667</v>
      </c>
      <c r="E2420" s="2">
        <v>44610</v>
      </c>
      <c r="F2420">
        <v>2022</v>
      </c>
      <c r="G2420" t="s">
        <v>8748</v>
      </c>
      <c r="H2420" t="s">
        <v>318</v>
      </c>
      <c r="K2420" t="s">
        <v>1345</v>
      </c>
      <c r="M2420" t="s">
        <v>24</v>
      </c>
      <c r="N2420">
        <v>22.219999999999995</v>
      </c>
      <c r="O2420">
        <v>22.219999999999995</v>
      </c>
      <c r="P2420">
        <v>0</v>
      </c>
      <c r="Q2420">
        <v>0</v>
      </c>
      <c r="T2420" s="1" t="s">
        <v>8799</v>
      </c>
    </row>
    <row r="2421" spans="1:20" x14ac:dyDescent="0.25">
      <c r="A2421" t="s">
        <v>8747</v>
      </c>
      <c r="B2421" t="s">
        <v>66</v>
      </c>
      <c r="C2421" t="s">
        <v>3668</v>
      </c>
      <c r="D2421" t="s">
        <v>3667</v>
      </c>
      <c r="E2421" s="2">
        <v>44610</v>
      </c>
      <c r="F2421">
        <v>2022</v>
      </c>
      <c r="G2421" t="s">
        <v>8748</v>
      </c>
      <c r="H2421" t="s">
        <v>318</v>
      </c>
      <c r="L2421" t="s">
        <v>1365</v>
      </c>
      <c r="M2421" t="s">
        <v>25</v>
      </c>
      <c r="N2421">
        <v>55.600000000000009</v>
      </c>
      <c r="O2421">
        <v>0</v>
      </c>
      <c r="P2421">
        <v>55.600000000000009</v>
      </c>
      <c r="Q2421">
        <v>0</v>
      </c>
      <c r="T2421" s="1" t="s">
        <v>8799</v>
      </c>
    </row>
    <row r="2422" spans="1:20" x14ac:dyDescent="0.25">
      <c r="A2422" t="s">
        <v>8747</v>
      </c>
      <c r="B2422" t="s">
        <v>66</v>
      </c>
      <c r="C2422" t="s">
        <v>3772</v>
      </c>
      <c r="D2422" t="s">
        <v>3771</v>
      </c>
      <c r="E2422" s="2">
        <v>44610</v>
      </c>
      <c r="F2422">
        <v>2022</v>
      </c>
      <c r="G2422" t="s">
        <v>6521</v>
      </c>
      <c r="H2422" t="s">
        <v>8754</v>
      </c>
      <c r="L2422" t="s">
        <v>1365</v>
      </c>
      <c r="M2422" t="s">
        <v>25</v>
      </c>
      <c r="N2422">
        <v>0.2</v>
      </c>
      <c r="O2422">
        <v>0</v>
      </c>
      <c r="P2422">
        <v>0.2</v>
      </c>
      <c r="Q2422">
        <v>0</v>
      </c>
      <c r="T2422" s="1" t="s">
        <v>8799</v>
      </c>
    </row>
    <row r="2423" spans="1:20" x14ac:dyDescent="0.25">
      <c r="A2423" t="s">
        <v>8747</v>
      </c>
      <c r="B2423" t="s">
        <v>66</v>
      </c>
      <c r="C2423" t="s">
        <v>3921</v>
      </c>
      <c r="D2423" t="s">
        <v>3920</v>
      </c>
      <c r="E2423" s="2">
        <v>44614</v>
      </c>
      <c r="F2423">
        <v>2022</v>
      </c>
      <c r="G2423" t="s">
        <v>4734</v>
      </c>
      <c r="H2423" t="s">
        <v>8754</v>
      </c>
      <c r="L2423" t="s">
        <v>1365</v>
      </c>
      <c r="M2423" t="s">
        <v>25</v>
      </c>
      <c r="N2423">
        <v>0.2</v>
      </c>
      <c r="O2423">
        <v>0</v>
      </c>
      <c r="P2423">
        <v>0.2</v>
      </c>
      <c r="Q2423">
        <v>0</v>
      </c>
      <c r="T2423" s="1" t="s">
        <v>8799</v>
      </c>
    </row>
    <row r="2424" spans="1:20" x14ac:dyDescent="0.25">
      <c r="A2424" t="s">
        <v>8747</v>
      </c>
      <c r="B2424" t="s">
        <v>66</v>
      </c>
      <c r="C2424" t="s">
        <v>3562</v>
      </c>
      <c r="D2424" t="s">
        <v>3561</v>
      </c>
      <c r="E2424" s="2">
        <v>44617</v>
      </c>
      <c r="F2424">
        <v>2022</v>
      </c>
      <c r="G2424" t="s">
        <v>6392</v>
      </c>
      <c r="H2424" t="s">
        <v>93</v>
      </c>
      <c r="K2424" t="s">
        <v>1336</v>
      </c>
      <c r="L2424" t="s">
        <v>1365</v>
      </c>
      <c r="M2424" t="s">
        <v>72</v>
      </c>
      <c r="N2424">
        <v>11.9991</v>
      </c>
      <c r="O2424">
        <v>0</v>
      </c>
      <c r="P2424">
        <v>0</v>
      </c>
      <c r="Q2424">
        <v>11.9991</v>
      </c>
      <c r="T2424" s="1" t="s">
        <v>8799</v>
      </c>
    </row>
    <row r="2425" spans="1:20" x14ac:dyDescent="0.25">
      <c r="A2425" t="s">
        <v>8747</v>
      </c>
      <c r="B2425" t="s">
        <v>66</v>
      </c>
      <c r="C2425" t="s">
        <v>3883</v>
      </c>
      <c r="D2425" t="s">
        <v>3882</v>
      </c>
      <c r="E2425" s="2">
        <v>44617</v>
      </c>
      <c r="F2425">
        <v>2022</v>
      </c>
      <c r="G2425" t="s">
        <v>8750</v>
      </c>
      <c r="H2425" t="s">
        <v>8754</v>
      </c>
      <c r="L2425" t="s">
        <v>1366</v>
      </c>
      <c r="M2425" t="s">
        <v>25</v>
      </c>
      <c r="N2425">
        <v>0.5</v>
      </c>
      <c r="O2425">
        <v>0</v>
      </c>
      <c r="P2425">
        <v>0.5</v>
      </c>
      <c r="Q2425">
        <v>0</v>
      </c>
      <c r="T2425" s="1" t="s">
        <v>8799</v>
      </c>
    </row>
    <row r="2426" spans="1:20" x14ac:dyDescent="0.25">
      <c r="A2426" t="s">
        <v>8747</v>
      </c>
      <c r="B2426" t="s">
        <v>66</v>
      </c>
      <c r="C2426" t="s">
        <v>3722</v>
      </c>
      <c r="D2426" t="s">
        <v>3721</v>
      </c>
      <c r="E2426" s="2">
        <v>44622</v>
      </c>
      <c r="F2426">
        <v>2022</v>
      </c>
      <c r="G2426" t="s">
        <v>6521</v>
      </c>
      <c r="H2426" t="s">
        <v>93</v>
      </c>
      <c r="K2426" t="s">
        <v>1345</v>
      </c>
      <c r="M2426" t="s">
        <v>24</v>
      </c>
      <c r="N2426">
        <v>12.129</v>
      </c>
      <c r="O2426">
        <v>12.129</v>
      </c>
      <c r="P2426">
        <v>0</v>
      </c>
      <c r="Q2426">
        <v>0</v>
      </c>
      <c r="T2426" s="1" t="s">
        <v>8799</v>
      </c>
    </row>
    <row r="2427" spans="1:20" x14ac:dyDescent="0.25">
      <c r="A2427" t="s">
        <v>8747</v>
      </c>
      <c r="B2427" t="s">
        <v>66</v>
      </c>
      <c r="C2427" t="s">
        <v>4241</v>
      </c>
      <c r="D2427" t="s">
        <v>4240</v>
      </c>
      <c r="E2427" s="2">
        <v>44622</v>
      </c>
      <c r="F2427">
        <v>2022</v>
      </c>
      <c r="G2427" t="s">
        <v>7424</v>
      </c>
      <c r="H2427" t="s">
        <v>8754</v>
      </c>
      <c r="L2427" t="s">
        <v>1365</v>
      </c>
      <c r="M2427" t="s">
        <v>25</v>
      </c>
      <c r="N2427">
        <v>7.0000000000000007E-2</v>
      </c>
      <c r="O2427">
        <v>0</v>
      </c>
      <c r="P2427">
        <v>7.0000000000000007E-2</v>
      </c>
      <c r="Q2427">
        <v>0</v>
      </c>
      <c r="T2427" s="1" t="s">
        <v>8799</v>
      </c>
    </row>
    <row r="2428" spans="1:20" x14ac:dyDescent="0.25">
      <c r="A2428" t="s">
        <v>8747</v>
      </c>
      <c r="B2428" t="s">
        <v>66</v>
      </c>
      <c r="C2428" t="s">
        <v>4007</v>
      </c>
      <c r="D2428" t="s">
        <v>4006</v>
      </c>
      <c r="E2428" s="2">
        <v>44629</v>
      </c>
      <c r="F2428">
        <v>2022</v>
      </c>
      <c r="G2428" t="s">
        <v>8250</v>
      </c>
      <c r="H2428" t="s">
        <v>93</v>
      </c>
      <c r="K2428" t="s">
        <v>1345</v>
      </c>
      <c r="M2428" t="s">
        <v>24</v>
      </c>
      <c r="N2428">
        <v>5.26</v>
      </c>
      <c r="O2428">
        <v>5.26</v>
      </c>
      <c r="P2428">
        <v>0</v>
      </c>
      <c r="Q2428">
        <v>0</v>
      </c>
      <c r="T2428" s="1" t="s">
        <v>8799</v>
      </c>
    </row>
    <row r="2429" spans="1:20" x14ac:dyDescent="0.25">
      <c r="A2429" t="s">
        <v>8747</v>
      </c>
      <c r="B2429" t="s">
        <v>66</v>
      </c>
      <c r="C2429" t="s">
        <v>4070</v>
      </c>
      <c r="D2429" t="s">
        <v>4069</v>
      </c>
      <c r="E2429" s="2">
        <v>44629</v>
      </c>
      <c r="F2429">
        <v>2022</v>
      </c>
      <c r="G2429" t="s">
        <v>6370</v>
      </c>
      <c r="H2429" t="s">
        <v>93</v>
      </c>
      <c r="K2429" t="s">
        <v>1327</v>
      </c>
      <c r="M2429" t="s">
        <v>24</v>
      </c>
      <c r="N2429">
        <v>14.976000000000003</v>
      </c>
      <c r="O2429">
        <v>14.976000000000003</v>
      </c>
      <c r="P2429">
        <v>0</v>
      </c>
      <c r="Q2429">
        <v>0</v>
      </c>
      <c r="T2429" s="1" t="s">
        <v>8799</v>
      </c>
    </row>
    <row r="2430" spans="1:20" x14ac:dyDescent="0.25">
      <c r="A2430" t="s">
        <v>8747</v>
      </c>
      <c r="B2430" t="s">
        <v>66</v>
      </c>
      <c r="C2430" t="s">
        <v>4101</v>
      </c>
      <c r="D2430" t="s">
        <v>4100</v>
      </c>
      <c r="E2430" s="2">
        <v>44629</v>
      </c>
      <c r="F2430">
        <v>2022</v>
      </c>
      <c r="G2430" t="s">
        <v>6417</v>
      </c>
      <c r="H2430" t="s">
        <v>93</v>
      </c>
      <c r="K2430" t="s">
        <v>141</v>
      </c>
      <c r="L2430" t="s">
        <v>1347</v>
      </c>
      <c r="M2430" t="s">
        <v>72</v>
      </c>
      <c r="N2430">
        <v>259.97399999999999</v>
      </c>
      <c r="O2430">
        <v>0</v>
      </c>
      <c r="P2430">
        <v>0</v>
      </c>
      <c r="Q2430">
        <v>259.97399999999999</v>
      </c>
      <c r="T2430" s="1" t="s">
        <v>8799</v>
      </c>
    </row>
    <row r="2431" spans="1:20" x14ac:dyDescent="0.25">
      <c r="A2431" t="s">
        <v>8747</v>
      </c>
      <c r="B2431" t="s">
        <v>66</v>
      </c>
      <c r="C2431" t="s">
        <v>3680</v>
      </c>
      <c r="D2431" t="s">
        <v>3679</v>
      </c>
      <c r="E2431" s="2">
        <v>44630</v>
      </c>
      <c r="F2431">
        <v>2022</v>
      </c>
      <c r="G2431" t="s">
        <v>7137</v>
      </c>
      <c r="H2431" t="s">
        <v>8754</v>
      </c>
      <c r="K2431" t="s">
        <v>1345</v>
      </c>
      <c r="M2431" t="s">
        <v>24</v>
      </c>
      <c r="N2431">
        <v>0.15</v>
      </c>
      <c r="O2431">
        <v>0.15</v>
      </c>
      <c r="P2431">
        <v>0</v>
      </c>
      <c r="Q2431">
        <v>0</v>
      </c>
      <c r="T2431" s="1" t="s">
        <v>8799</v>
      </c>
    </row>
    <row r="2432" spans="1:20" x14ac:dyDescent="0.25">
      <c r="A2432" t="s">
        <v>8747</v>
      </c>
      <c r="B2432" t="s">
        <v>66</v>
      </c>
      <c r="C2432" t="s">
        <v>3743</v>
      </c>
      <c r="D2432" t="s">
        <v>3742</v>
      </c>
      <c r="E2432" s="2">
        <v>44630</v>
      </c>
      <c r="F2432">
        <v>2022</v>
      </c>
      <c r="G2432" t="s">
        <v>6521</v>
      </c>
      <c r="H2432" t="s">
        <v>8754</v>
      </c>
      <c r="K2432" t="s">
        <v>1321</v>
      </c>
      <c r="L2432" t="s">
        <v>1320</v>
      </c>
      <c r="M2432" t="s">
        <v>72</v>
      </c>
      <c r="N2432">
        <v>9.6999999999999993</v>
      </c>
      <c r="O2432">
        <v>0</v>
      </c>
      <c r="P2432">
        <v>0</v>
      </c>
      <c r="Q2432">
        <v>9.6999999999999993</v>
      </c>
      <c r="T2432" s="1" t="s">
        <v>8799</v>
      </c>
    </row>
    <row r="2433" spans="1:20" x14ac:dyDescent="0.25">
      <c r="A2433" t="s">
        <v>8747</v>
      </c>
      <c r="B2433" t="s">
        <v>66</v>
      </c>
      <c r="C2433" t="s">
        <v>4085</v>
      </c>
      <c r="D2433" t="s">
        <v>4084</v>
      </c>
      <c r="E2433" s="2">
        <v>44630</v>
      </c>
      <c r="F2433">
        <v>2022</v>
      </c>
      <c r="G2433" t="s">
        <v>6370</v>
      </c>
      <c r="H2433" t="s">
        <v>8754</v>
      </c>
      <c r="L2433" t="s">
        <v>1365</v>
      </c>
      <c r="M2433" t="s">
        <v>25</v>
      </c>
      <c r="N2433">
        <v>0.17499999999999999</v>
      </c>
      <c r="O2433">
        <v>0</v>
      </c>
      <c r="P2433">
        <v>0.17499999999999999</v>
      </c>
      <c r="Q2433">
        <v>0</v>
      </c>
      <c r="T2433" s="1" t="s">
        <v>8799</v>
      </c>
    </row>
    <row r="2434" spans="1:20" x14ac:dyDescent="0.25">
      <c r="A2434" t="s">
        <v>8747</v>
      </c>
      <c r="B2434" t="s">
        <v>66</v>
      </c>
      <c r="C2434" t="s">
        <v>3870</v>
      </c>
      <c r="D2434" t="s">
        <v>3869</v>
      </c>
      <c r="E2434" s="2">
        <v>44636</v>
      </c>
      <c r="F2434">
        <v>2022</v>
      </c>
      <c r="G2434" t="s">
        <v>8750</v>
      </c>
      <c r="H2434" t="s">
        <v>93</v>
      </c>
      <c r="K2434" t="s">
        <v>1352</v>
      </c>
      <c r="M2434" t="s">
        <v>24</v>
      </c>
      <c r="N2434">
        <v>3.552</v>
      </c>
      <c r="O2434">
        <v>3.552</v>
      </c>
      <c r="P2434">
        <v>0</v>
      </c>
      <c r="Q2434">
        <v>0</v>
      </c>
      <c r="T2434" s="1" t="s">
        <v>8799</v>
      </c>
    </row>
    <row r="2435" spans="1:20" x14ac:dyDescent="0.25">
      <c r="A2435" t="s">
        <v>8747</v>
      </c>
      <c r="B2435" t="s">
        <v>66</v>
      </c>
      <c r="C2435" t="s">
        <v>3873</v>
      </c>
      <c r="D2435" t="s">
        <v>3872</v>
      </c>
      <c r="E2435" s="2">
        <v>44636</v>
      </c>
      <c r="F2435">
        <v>2022</v>
      </c>
      <c r="G2435" t="s">
        <v>8750</v>
      </c>
      <c r="H2435" t="s">
        <v>93</v>
      </c>
      <c r="L2435" t="s">
        <v>1365</v>
      </c>
      <c r="M2435" t="s">
        <v>25</v>
      </c>
      <c r="N2435">
        <v>54.04</v>
      </c>
      <c r="O2435">
        <v>0</v>
      </c>
      <c r="P2435">
        <v>54.04</v>
      </c>
      <c r="Q2435">
        <v>0</v>
      </c>
      <c r="T2435" s="1" t="s">
        <v>8799</v>
      </c>
    </row>
    <row r="2436" spans="1:20" x14ac:dyDescent="0.25">
      <c r="A2436" t="s">
        <v>8747</v>
      </c>
      <c r="B2436" t="s">
        <v>66</v>
      </c>
      <c r="C2436" t="s">
        <v>3838</v>
      </c>
      <c r="D2436" t="s">
        <v>3837</v>
      </c>
      <c r="E2436" s="2">
        <v>44637</v>
      </c>
      <c r="F2436">
        <v>2022</v>
      </c>
      <c r="G2436" t="s">
        <v>6914</v>
      </c>
      <c r="H2436" t="s">
        <v>8754</v>
      </c>
      <c r="K2436" t="s">
        <v>1345</v>
      </c>
      <c r="M2436" t="s">
        <v>24</v>
      </c>
      <c r="N2436">
        <v>0.5</v>
      </c>
      <c r="O2436">
        <v>0.5</v>
      </c>
      <c r="P2436">
        <v>0</v>
      </c>
      <c r="Q2436">
        <v>0</v>
      </c>
      <c r="T2436" s="1" t="s">
        <v>8799</v>
      </c>
    </row>
    <row r="2437" spans="1:20" x14ac:dyDescent="0.25">
      <c r="A2437" t="s">
        <v>8747</v>
      </c>
      <c r="B2437" t="s">
        <v>66</v>
      </c>
      <c r="C2437" t="s">
        <v>3994</v>
      </c>
      <c r="D2437" t="s">
        <v>3993</v>
      </c>
      <c r="E2437" s="2">
        <v>44638</v>
      </c>
      <c r="F2437">
        <v>2022</v>
      </c>
      <c r="G2437" t="s">
        <v>7481</v>
      </c>
      <c r="H2437" t="s">
        <v>8754</v>
      </c>
      <c r="K2437" t="s">
        <v>1321</v>
      </c>
      <c r="L2437" t="s">
        <v>1320</v>
      </c>
      <c r="M2437" t="s">
        <v>72</v>
      </c>
      <c r="N2437">
        <v>0.25</v>
      </c>
      <c r="O2437">
        <v>0</v>
      </c>
      <c r="P2437">
        <v>0</v>
      </c>
      <c r="Q2437">
        <v>0.25</v>
      </c>
      <c r="T2437" s="1" t="s">
        <v>8799</v>
      </c>
    </row>
    <row r="2438" spans="1:20" x14ac:dyDescent="0.25">
      <c r="A2438" t="s">
        <v>8747</v>
      </c>
      <c r="B2438" t="s">
        <v>66</v>
      </c>
      <c r="C2438" t="s">
        <v>3828</v>
      </c>
      <c r="D2438" t="s">
        <v>3827</v>
      </c>
      <c r="E2438" s="2">
        <v>44641</v>
      </c>
      <c r="F2438">
        <v>2022</v>
      </c>
      <c r="G2438" t="s">
        <v>6914</v>
      </c>
      <c r="H2438" t="s">
        <v>8754</v>
      </c>
      <c r="K2438" t="s">
        <v>1345</v>
      </c>
      <c r="M2438" t="s">
        <v>24</v>
      </c>
      <c r="N2438">
        <v>0.15</v>
      </c>
      <c r="O2438">
        <v>0.15</v>
      </c>
      <c r="P2438">
        <v>0</v>
      </c>
      <c r="Q2438">
        <v>0</v>
      </c>
      <c r="T2438" s="1" t="s">
        <v>8799</v>
      </c>
    </row>
    <row r="2439" spans="1:20" x14ac:dyDescent="0.25">
      <c r="A2439" t="s">
        <v>8747</v>
      </c>
      <c r="B2439" t="s">
        <v>66</v>
      </c>
      <c r="C2439" t="s">
        <v>3958</v>
      </c>
      <c r="D2439" t="s">
        <v>3957</v>
      </c>
      <c r="E2439" s="2">
        <v>44643</v>
      </c>
      <c r="F2439">
        <v>2022</v>
      </c>
      <c r="G2439" t="s">
        <v>6451</v>
      </c>
      <c r="H2439" t="s">
        <v>8754</v>
      </c>
      <c r="K2439" t="s">
        <v>1321</v>
      </c>
      <c r="L2439" t="s">
        <v>1320</v>
      </c>
      <c r="M2439" t="s">
        <v>72</v>
      </c>
      <c r="N2439">
        <v>0.4</v>
      </c>
      <c r="O2439">
        <v>0</v>
      </c>
      <c r="P2439">
        <v>0</v>
      </c>
      <c r="Q2439">
        <v>0.4</v>
      </c>
      <c r="T2439" s="1" t="s">
        <v>8799</v>
      </c>
    </row>
    <row r="2440" spans="1:20" x14ac:dyDescent="0.25">
      <c r="A2440" t="s">
        <v>8747</v>
      </c>
      <c r="B2440" t="s">
        <v>66</v>
      </c>
      <c r="C2440" t="s">
        <v>4124</v>
      </c>
      <c r="D2440" t="s">
        <v>4123</v>
      </c>
      <c r="E2440" s="2">
        <v>44643</v>
      </c>
      <c r="F2440">
        <v>2022</v>
      </c>
      <c r="G2440" t="s">
        <v>104</v>
      </c>
      <c r="H2440" t="s">
        <v>8754</v>
      </c>
      <c r="K2440" t="s">
        <v>141</v>
      </c>
      <c r="L2440" t="s">
        <v>1347</v>
      </c>
      <c r="M2440" t="s">
        <v>72</v>
      </c>
      <c r="N2440">
        <v>1.5</v>
      </c>
      <c r="O2440">
        <v>0</v>
      </c>
      <c r="P2440">
        <v>0</v>
      </c>
      <c r="Q2440">
        <v>1.5</v>
      </c>
      <c r="T2440" s="1" t="s">
        <v>8799</v>
      </c>
    </row>
    <row r="2441" spans="1:20" x14ac:dyDescent="0.25">
      <c r="A2441" t="s">
        <v>8747</v>
      </c>
      <c r="B2441" t="s">
        <v>66</v>
      </c>
      <c r="C2441" t="s">
        <v>4117</v>
      </c>
      <c r="D2441" t="s">
        <v>4116</v>
      </c>
      <c r="E2441" s="2">
        <v>44644</v>
      </c>
      <c r="F2441">
        <v>2022</v>
      </c>
      <c r="G2441" t="s">
        <v>104</v>
      </c>
      <c r="H2441" t="s">
        <v>8754</v>
      </c>
      <c r="K2441" t="s">
        <v>1345</v>
      </c>
      <c r="M2441" t="s">
        <v>24</v>
      </c>
      <c r="N2441">
        <v>0.25</v>
      </c>
      <c r="O2441">
        <v>0.25</v>
      </c>
      <c r="P2441">
        <v>0</v>
      </c>
      <c r="Q2441">
        <v>0</v>
      </c>
      <c r="T2441" s="1" t="s">
        <v>8799</v>
      </c>
    </row>
    <row r="2442" spans="1:20" x14ac:dyDescent="0.25">
      <c r="A2442" t="s">
        <v>8747</v>
      </c>
      <c r="B2442" t="s">
        <v>66</v>
      </c>
      <c r="C2442" t="s">
        <v>4127</v>
      </c>
      <c r="D2442" t="s">
        <v>4126</v>
      </c>
      <c r="E2442" s="2">
        <v>44652</v>
      </c>
      <c r="F2442">
        <v>2022</v>
      </c>
      <c r="G2442" t="s">
        <v>104</v>
      </c>
      <c r="H2442" t="s">
        <v>8754</v>
      </c>
      <c r="L2442" t="s">
        <v>1365</v>
      </c>
      <c r="M2442" t="s">
        <v>25</v>
      </c>
      <c r="N2442">
        <v>0.06</v>
      </c>
      <c r="O2442">
        <v>0</v>
      </c>
      <c r="P2442">
        <v>0.06</v>
      </c>
      <c r="Q2442">
        <v>0</v>
      </c>
      <c r="T2442" s="1" t="s">
        <v>8799</v>
      </c>
    </row>
    <row r="2443" spans="1:20" x14ac:dyDescent="0.25">
      <c r="A2443" t="s">
        <v>8747</v>
      </c>
      <c r="B2443" t="s">
        <v>66</v>
      </c>
      <c r="C2443" t="s">
        <v>4059</v>
      </c>
      <c r="D2443" t="s">
        <v>4058</v>
      </c>
      <c r="E2443" s="2">
        <v>44656</v>
      </c>
      <c r="F2443">
        <v>2022</v>
      </c>
      <c r="G2443" t="s">
        <v>6715</v>
      </c>
      <c r="H2443" t="s">
        <v>8754</v>
      </c>
      <c r="L2443" t="s">
        <v>1415</v>
      </c>
      <c r="M2443" t="s">
        <v>25</v>
      </c>
      <c r="N2443">
        <v>0.2</v>
      </c>
      <c r="O2443">
        <v>0</v>
      </c>
      <c r="P2443">
        <v>0.2</v>
      </c>
      <c r="Q2443">
        <v>0</v>
      </c>
      <c r="T2443" s="1" t="s">
        <v>8799</v>
      </c>
    </row>
    <row r="2444" spans="1:20" x14ac:dyDescent="0.25">
      <c r="A2444" t="s">
        <v>8747</v>
      </c>
      <c r="B2444" t="s">
        <v>66</v>
      </c>
      <c r="C2444" t="s">
        <v>3880</v>
      </c>
      <c r="D2444" t="s">
        <v>3879</v>
      </c>
      <c r="E2444" s="2">
        <v>44657</v>
      </c>
      <c r="F2444">
        <v>2022</v>
      </c>
      <c r="G2444" t="s">
        <v>8750</v>
      </c>
      <c r="H2444" t="s">
        <v>8754</v>
      </c>
      <c r="L2444" t="s">
        <v>1347</v>
      </c>
      <c r="M2444" t="s">
        <v>25</v>
      </c>
      <c r="N2444">
        <v>0.215</v>
      </c>
      <c r="O2444">
        <v>0</v>
      </c>
      <c r="P2444">
        <v>0.215</v>
      </c>
      <c r="Q2444">
        <v>0</v>
      </c>
      <c r="T2444" s="1" t="s">
        <v>8799</v>
      </c>
    </row>
    <row r="2445" spans="1:20" x14ac:dyDescent="0.25">
      <c r="A2445" t="s">
        <v>8747</v>
      </c>
      <c r="B2445" t="s">
        <v>66</v>
      </c>
      <c r="C2445" t="s">
        <v>3639</v>
      </c>
      <c r="D2445" t="s">
        <v>3638</v>
      </c>
      <c r="E2445" s="2">
        <v>44662</v>
      </c>
      <c r="F2445">
        <v>2022</v>
      </c>
      <c r="G2445" t="s">
        <v>6392</v>
      </c>
      <c r="H2445" t="s">
        <v>8754</v>
      </c>
      <c r="L2445" t="s">
        <v>1415</v>
      </c>
      <c r="M2445" t="s">
        <v>25</v>
      </c>
      <c r="N2445">
        <v>0.2</v>
      </c>
      <c r="O2445">
        <v>0</v>
      </c>
      <c r="P2445">
        <v>0.2</v>
      </c>
      <c r="Q2445">
        <v>0</v>
      </c>
      <c r="T2445" s="1" t="s">
        <v>8799</v>
      </c>
    </row>
    <row r="2446" spans="1:20" x14ac:dyDescent="0.25">
      <c r="A2446" t="s">
        <v>8747</v>
      </c>
      <c r="B2446" t="s">
        <v>66</v>
      </c>
      <c r="C2446" t="s">
        <v>3695</v>
      </c>
      <c r="D2446" t="s">
        <v>3694</v>
      </c>
      <c r="E2446" s="2">
        <v>44663</v>
      </c>
      <c r="F2446">
        <v>2022</v>
      </c>
      <c r="G2446" t="s">
        <v>8749</v>
      </c>
      <c r="H2446" t="s">
        <v>93</v>
      </c>
      <c r="K2446" t="s">
        <v>1345</v>
      </c>
      <c r="L2446" t="s">
        <v>1365</v>
      </c>
      <c r="M2446" t="s">
        <v>72</v>
      </c>
      <c r="N2446">
        <v>0.1</v>
      </c>
      <c r="O2446">
        <v>0</v>
      </c>
      <c r="P2446">
        <v>0</v>
      </c>
      <c r="Q2446">
        <v>0.1</v>
      </c>
      <c r="T2446" s="1" t="s">
        <v>8799</v>
      </c>
    </row>
    <row r="2447" spans="1:20" x14ac:dyDescent="0.25">
      <c r="A2447" t="s">
        <v>8747</v>
      </c>
      <c r="B2447" t="s">
        <v>66</v>
      </c>
      <c r="C2447" t="s">
        <v>4239</v>
      </c>
      <c r="D2447" t="s">
        <v>4238</v>
      </c>
      <c r="E2447" s="2">
        <v>44663</v>
      </c>
      <c r="F2447">
        <v>2022</v>
      </c>
      <c r="G2447" t="s">
        <v>7424</v>
      </c>
      <c r="H2447" t="s">
        <v>8754</v>
      </c>
      <c r="K2447" t="s">
        <v>1345</v>
      </c>
      <c r="M2447" t="s">
        <v>24</v>
      </c>
      <c r="N2447">
        <v>0.37</v>
      </c>
      <c r="O2447">
        <v>0.37</v>
      </c>
      <c r="P2447">
        <v>0</v>
      </c>
      <c r="Q2447">
        <v>0</v>
      </c>
      <c r="T2447" s="1" t="s">
        <v>8799</v>
      </c>
    </row>
    <row r="2448" spans="1:20" x14ac:dyDescent="0.25">
      <c r="A2448" t="s">
        <v>8747</v>
      </c>
      <c r="B2448" t="s">
        <v>66</v>
      </c>
      <c r="C2448" t="s">
        <v>4166</v>
      </c>
      <c r="D2448" t="s">
        <v>4165</v>
      </c>
      <c r="E2448" s="2">
        <v>44664</v>
      </c>
      <c r="F2448">
        <v>2022</v>
      </c>
      <c r="G2448" t="s">
        <v>104</v>
      </c>
      <c r="H2448" t="s">
        <v>8754</v>
      </c>
      <c r="K2448" t="s">
        <v>141</v>
      </c>
      <c r="M2448" t="s">
        <v>24</v>
      </c>
      <c r="N2448">
        <v>0.25</v>
      </c>
      <c r="O2448">
        <v>0.25</v>
      </c>
      <c r="P2448">
        <v>0</v>
      </c>
      <c r="Q2448">
        <v>0</v>
      </c>
      <c r="T2448" s="1" t="s">
        <v>8799</v>
      </c>
    </row>
    <row r="2449" spans="1:20" x14ac:dyDescent="0.25">
      <c r="A2449" t="s">
        <v>8747</v>
      </c>
      <c r="B2449" t="s">
        <v>66</v>
      </c>
      <c r="C2449" t="s">
        <v>3604</v>
      </c>
      <c r="D2449" t="s">
        <v>3603</v>
      </c>
      <c r="E2449" s="2">
        <v>44671</v>
      </c>
      <c r="F2449">
        <v>2022</v>
      </c>
      <c r="G2449" t="s">
        <v>6392</v>
      </c>
      <c r="H2449" t="s">
        <v>8754</v>
      </c>
      <c r="K2449" t="s">
        <v>141</v>
      </c>
      <c r="M2449" t="s">
        <v>24</v>
      </c>
      <c r="N2449">
        <v>0.4</v>
      </c>
      <c r="O2449">
        <v>0.4</v>
      </c>
      <c r="P2449">
        <v>0</v>
      </c>
      <c r="Q2449">
        <v>0</v>
      </c>
      <c r="T2449" s="1" t="s">
        <v>8799</v>
      </c>
    </row>
    <row r="2450" spans="1:20" x14ac:dyDescent="0.25">
      <c r="A2450" t="s">
        <v>8747</v>
      </c>
      <c r="B2450" t="s">
        <v>66</v>
      </c>
      <c r="C2450" t="s">
        <v>3718</v>
      </c>
      <c r="D2450" t="s">
        <v>3717</v>
      </c>
      <c r="E2450" s="2">
        <v>44671</v>
      </c>
      <c r="F2450">
        <v>2022</v>
      </c>
      <c r="G2450" t="s">
        <v>6521</v>
      </c>
      <c r="H2450" t="s">
        <v>93</v>
      </c>
      <c r="K2450" t="s">
        <v>1327</v>
      </c>
      <c r="M2450" t="s">
        <v>24</v>
      </c>
      <c r="N2450">
        <v>0.58589999999999998</v>
      </c>
      <c r="O2450">
        <v>0.58589999999999998</v>
      </c>
      <c r="P2450">
        <v>0</v>
      </c>
      <c r="Q2450">
        <v>0</v>
      </c>
      <c r="T2450" s="1" t="s">
        <v>8799</v>
      </c>
    </row>
    <row r="2451" spans="1:20" x14ac:dyDescent="0.25">
      <c r="A2451" t="s">
        <v>8747</v>
      </c>
      <c r="B2451" t="s">
        <v>66</v>
      </c>
      <c r="C2451" t="s">
        <v>3718</v>
      </c>
      <c r="D2451" t="s">
        <v>3717</v>
      </c>
      <c r="E2451" s="2">
        <v>44671</v>
      </c>
      <c r="F2451">
        <v>2022</v>
      </c>
      <c r="G2451" t="s">
        <v>6521</v>
      </c>
      <c r="H2451" t="s">
        <v>93</v>
      </c>
      <c r="K2451" t="s">
        <v>1345</v>
      </c>
      <c r="M2451" t="s">
        <v>24</v>
      </c>
      <c r="N2451">
        <v>9.5727999999999973</v>
      </c>
      <c r="O2451">
        <v>9.5727999999999973</v>
      </c>
      <c r="P2451">
        <v>0</v>
      </c>
      <c r="Q2451">
        <v>0</v>
      </c>
      <c r="T2451" s="1" t="s">
        <v>8799</v>
      </c>
    </row>
    <row r="2452" spans="1:20" x14ac:dyDescent="0.25">
      <c r="A2452" t="s">
        <v>8747</v>
      </c>
      <c r="B2452" t="s">
        <v>66</v>
      </c>
      <c r="C2452" t="s">
        <v>3718</v>
      </c>
      <c r="D2452" t="s">
        <v>3717</v>
      </c>
      <c r="E2452" s="2">
        <v>44671</v>
      </c>
      <c r="F2452">
        <v>2022</v>
      </c>
      <c r="G2452" t="s">
        <v>6521</v>
      </c>
      <c r="H2452" t="s">
        <v>93</v>
      </c>
      <c r="K2452" t="s">
        <v>1352</v>
      </c>
      <c r="M2452" t="s">
        <v>24</v>
      </c>
      <c r="N2452">
        <v>5.2452000000000005</v>
      </c>
      <c r="O2452">
        <v>5.2452000000000005</v>
      </c>
      <c r="P2452">
        <v>0</v>
      </c>
      <c r="Q2452">
        <v>0</v>
      </c>
      <c r="T2452" s="1" t="s">
        <v>8799</v>
      </c>
    </row>
    <row r="2453" spans="1:20" x14ac:dyDescent="0.25">
      <c r="A2453" t="s">
        <v>8747</v>
      </c>
      <c r="B2453" t="s">
        <v>66</v>
      </c>
      <c r="C2453" t="s">
        <v>3565</v>
      </c>
      <c r="D2453" t="s">
        <v>3564</v>
      </c>
      <c r="E2453" s="2">
        <v>44678</v>
      </c>
      <c r="F2453">
        <v>2022</v>
      </c>
      <c r="G2453" t="s">
        <v>6392</v>
      </c>
      <c r="H2453" t="s">
        <v>93</v>
      </c>
      <c r="K2453" t="s">
        <v>1327</v>
      </c>
      <c r="M2453" t="s">
        <v>24</v>
      </c>
      <c r="N2453">
        <v>0.79530000000000001</v>
      </c>
      <c r="O2453">
        <v>0.79530000000000001</v>
      </c>
      <c r="P2453">
        <v>0</v>
      </c>
      <c r="Q2453">
        <v>0</v>
      </c>
      <c r="T2453" s="1" t="s">
        <v>8799</v>
      </c>
    </row>
    <row r="2454" spans="1:20" x14ac:dyDescent="0.25">
      <c r="A2454" t="s">
        <v>8747</v>
      </c>
      <c r="B2454" t="s">
        <v>66</v>
      </c>
      <c r="C2454" t="s">
        <v>3565</v>
      </c>
      <c r="D2454" t="s">
        <v>3564</v>
      </c>
      <c r="E2454" s="2">
        <v>44678</v>
      </c>
      <c r="F2454">
        <v>2022</v>
      </c>
      <c r="G2454" t="s">
        <v>6392</v>
      </c>
      <c r="H2454" t="s">
        <v>93</v>
      </c>
      <c r="K2454" t="s">
        <v>1345</v>
      </c>
      <c r="M2454" t="s">
        <v>24</v>
      </c>
      <c r="N2454">
        <v>3.7719</v>
      </c>
      <c r="O2454">
        <v>3.7719</v>
      </c>
      <c r="P2454">
        <v>0</v>
      </c>
      <c r="Q2454">
        <v>0</v>
      </c>
      <c r="T2454" s="1" t="s">
        <v>8799</v>
      </c>
    </row>
    <row r="2455" spans="1:20" x14ac:dyDescent="0.25">
      <c r="A2455" t="s">
        <v>8747</v>
      </c>
      <c r="B2455" t="s">
        <v>66</v>
      </c>
      <c r="C2455" t="s">
        <v>3565</v>
      </c>
      <c r="D2455" t="s">
        <v>3564</v>
      </c>
      <c r="E2455" s="2">
        <v>44678</v>
      </c>
      <c r="F2455">
        <v>2022</v>
      </c>
      <c r="G2455" t="s">
        <v>6392</v>
      </c>
      <c r="H2455" t="s">
        <v>93</v>
      </c>
      <c r="K2455" t="s">
        <v>1336</v>
      </c>
      <c r="L2455" t="s">
        <v>1365</v>
      </c>
      <c r="M2455" t="s">
        <v>72</v>
      </c>
      <c r="N2455">
        <v>0.72270000000000001</v>
      </c>
      <c r="O2455">
        <v>0</v>
      </c>
      <c r="P2455">
        <v>0</v>
      </c>
      <c r="Q2455">
        <v>0.72270000000000001</v>
      </c>
      <c r="T2455" s="1" t="s">
        <v>8799</v>
      </c>
    </row>
    <row r="2456" spans="1:20" x14ac:dyDescent="0.25">
      <c r="A2456" t="s">
        <v>8747</v>
      </c>
      <c r="B2456" t="s">
        <v>66</v>
      </c>
      <c r="C2456" t="s">
        <v>3565</v>
      </c>
      <c r="D2456" t="s">
        <v>3564</v>
      </c>
      <c r="E2456" s="2">
        <v>44678</v>
      </c>
      <c r="F2456">
        <v>2022</v>
      </c>
      <c r="G2456" t="s">
        <v>6392</v>
      </c>
      <c r="H2456" t="s">
        <v>93</v>
      </c>
      <c r="L2456" t="s">
        <v>1347</v>
      </c>
      <c r="M2456" t="s">
        <v>25</v>
      </c>
      <c r="N2456">
        <v>0.65010000000000001</v>
      </c>
      <c r="O2456">
        <v>0</v>
      </c>
      <c r="P2456">
        <v>0.65010000000000001</v>
      </c>
      <c r="Q2456">
        <v>0</v>
      </c>
      <c r="T2456" s="1" t="s">
        <v>8799</v>
      </c>
    </row>
    <row r="2457" spans="1:20" x14ac:dyDescent="0.25">
      <c r="A2457" t="s">
        <v>8747</v>
      </c>
      <c r="B2457" t="s">
        <v>66</v>
      </c>
      <c r="C2457" t="s">
        <v>3900</v>
      </c>
      <c r="D2457" t="s">
        <v>3899</v>
      </c>
      <c r="E2457" s="2">
        <v>44678</v>
      </c>
      <c r="F2457">
        <v>2022</v>
      </c>
      <c r="G2457" t="s">
        <v>4734</v>
      </c>
      <c r="H2457" t="s">
        <v>93</v>
      </c>
      <c r="K2457" t="s">
        <v>1345</v>
      </c>
      <c r="L2457" t="s">
        <v>1365</v>
      </c>
      <c r="M2457" t="s">
        <v>72</v>
      </c>
      <c r="N2457">
        <v>44.125</v>
      </c>
      <c r="O2457">
        <v>0</v>
      </c>
      <c r="P2457">
        <v>0</v>
      </c>
      <c r="Q2457">
        <v>44.125</v>
      </c>
      <c r="T2457" s="1" t="s">
        <v>8799</v>
      </c>
    </row>
    <row r="2458" spans="1:20" x14ac:dyDescent="0.25">
      <c r="A2458" t="s">
        <v>8747</v>
      </c>
      <c r="B2458" t="s">
        <v>66</v>
      </c>
      <c r="C2458" t="s">
        <v>3885</v>
      </c>
      <c r="D2458" t="s">
        <v>3884</v>
      </c>
      <c r="E2458" s="2">
        <v>44683</v>
      </c>
      <c r="F2458">
        <v>2022</v>
      </c>
      <c r="G2458" t="s">
        <v>8750</v>
      </c>
      <c r="H2458" t="s">
        <v>8754</v>
      </c>
      <c r="L2458" t="s">
        <v>1347</v>
      </c>
      <c r="M2458" t="s">
        <v>25</v>
      </c>
      <c r="N2458">
        <v>0.16500000000000001</v>
      </c>
      <c r="O2458">
        <v>0</v>
      </c>
      <c r="P2458">
        <v>0.16500000000000001</v>
      </c>
      <c r="Q2458">
        <v>0</v>
      </c>
      <c r="T2458" s="1" t="s">
        <v>8799</v>
      </c>
    </row>
    <row r="2459" spans="1:20" x14ac:dyDescent="0.25">
      <c r="A2459" t="s">
        <v>8747</v>
      </c>
      <c r="B2459" t="s">
        <v>66</v>
      </c>
      <c r="C2459" t="s">
        <v>3941</v>
      </c>
      <c r="D2459" t="s">
        <v>3940</v>
      </c>
      <c r="E2459" s="2">
        <v>44683</v>
      </c>
      <c r="F2459">
        <v>2022</v>
      </c>
      <c r="G2459" t="s">
        <v>6754</v>
      </c>
      <c r="H2459" t="s">
        <v>8754</v>
      </c>
      <c r="K2459" t="s">
        <v>1345</v>
      </c>
      <c r="M2459" t="s">
        <v>24</v>
      </c>
      <c r="N2459">
        <v>0.11000500000000002</v>
      </c>
      <c r="O2459">
        <v>0.11000500000000002</v>
      </c>
      <c r="P2459">
        <v>0</v>
      </c>
      <c r="Q2459">
        <v>0</v>
      </c>
      <c r="T2459" s="1" t="s">
        <v>8799</v>
      </c>
    </row>
    <row r="2460" spans="1:20" x14ac:dyDescent="0.25">
      <c r="A2460" t="s">
        <v>8747</v>
      </c>
      <c r="B2460" t="s">
        <v>66</v>
      </c>
      <c r="C2460" t="s">
        <v>3683</v>
      </c>
      <c r="D2460" t="s">
        <v>3682</v>
      </c>
      <c r="E2460" s="2">
        <v>44686</v>
      </c>
      <c r="F2460">
        <v>2022</v>
      </c>
      <c r="G2460" t="s">
        <v>7137</v>
      </c>
      <c r="H2460" t="s">
        <v>8754</v>
      </c>
      <c r="L2460" t="s">
        <v>1366</v>
      </c>
      <c r="M2460" t="s">
        <v>25</v>
      </c>
      <c r="N2460">
        <v>0.61999000000000004</v>
      </c>
      <c r="O2460">
        <v>0</v>
      </c>
      <c r="P2460">
        <v>0.61999000000000004</v>
      </c>
      <c r="Q2460">
        <v>0</v>
      </c>
      <c r="T2460" s="1" t="s">
        <v>8799</v>
      </c>
    </row>
    <row r="2461" spans="1:20" x14ac:dyDescent="0.25">
      <c r="A2461" t="s">
        <v>8747</v>
      </c>
      <c r="B2461" t="s">
        <v>66</v>
      </c>
      <c r="C2461" t="s">
        <v>4222</v>
      </c>
      <c r="D2461" t="s">
        <v>4221</v>
      </c>
      <c r="E2461" s="2">
        <v>44691</v>
      </c>
      <c r="F2461">
        <v>2022</v>
      </c>
      <c r="G2461" t="s">
        <v>8752</v>
      </c>
      <c r="H2461" t="s">
        <v>8754</v>
      </c>
      <c r="K2461" t="s">
        <v>1345</v>
      </c>
      <c r="M2461" t="s">
        <v>24</v>
      </c>
      <c r="N2461">
        <v>0.35</v>
      </c>
      <c r="O2461">
        <v>0.35</v>
      </c>
      <c r="P2461">
        <v>0</v>
      </c>
      <c r="Q2461">
        <v>0</v>
      </c>
      <c r="T2461" s="1" t="s">
        <v>8799</v>
      </c>
    </row>
    <row r="2462" spans="1:20" x14ac:dyDescent="0.25">
      <c r="A2462" t="s">
        <v>8747</v>
      </c>
      <c r="B2462" t="s">
        <v>66</v>
      </c>
      <c r="C2462" t="s">
        <v>3943</v>
      </c>
      <c r="D2462" t="s">
        <v>3942</v>
      </c>
      <c r="E2462" s="2">
        <v>44698</v>
      </c>
      <c r="F2462">
        <v>2022</v>
      </c>
      <c r="G2462" t="s">
        <v>6754</v>
      </c>
      <c r="H2462" t="s">
        <v>8754</v>
      </c>
      <c r="K2462" t="s">
        <v>1345</v>
      </c>
      <c r="M2462" t="s">
        <v>24</v>
      </c>
      <c r="N2462">
        <v>5.0010000000000006E-2</v>
      </c>
      <c r="O2462">
        <v>5.0010000000000006E-2</v>
      </c>
      <c r="P2462">
        <v>0</v>
      </c>
      <c r="Q2462">
        <v>0</v>
      </c>
      <c r="T2462" s="1" t="s">
        <v>8799</v>
      </c>
    </row>
    <row r="2463" spans="1:20" x14ac:dyDescent="0.25">
      <c r="A2463" t="s">
        <v>8747</v>
      </c>
      <c r="B2463" t="s">
        <v>66</v>
      </c>
      <c r="C2463" t="s">
        <v>4072</v>
      </c>
      <c r="D2463" t="s">
        <v>4071</v>
      </c>
      <c r="E2463" s="2">
        <v>44699</v>
      </c>
      <c r="F2463">
        <v>2022</v>
      </c>
      <c r="G2463" t="s">
        <v>6370</v>
      </c>
      <c r="H2463" t="s">
        <v>93</v>
      </c>
      <c r="K2463" t="s">
        <v>1327</v>
      </c>
      <c r="M2463" t="s">
        <v>24</v>
      </c>
      <c r="N2463">
        <v>9.2040000000000024</v>
      </c>
      <c r="O2463">
        <v>9.2040000000000024</v>
      </c>
      <c r="P2463">
        <v>0</v>
      </c>
      <c r="Q2463">
        <v>0</v>
      </c>
      <c r="T2463" s="1" t="s">
        <v>8799</v>
      </c>
    </row>
    <row r="2464" spans="1:20" x14ac:dyDescent="0.25">
      <c r="A2464" t="s">
        <v>8747</v>
      </c>
      <c r="B2464" t="s">
        <v>66</v>
      </c>
      <c r="C2464" t="s">
        <v>3976</v>
      </c>
      <c r="D2464" t="s">
        <v>3975</v>
      </c>
      <c r="E2464" s="2">
        <v>44701</v>
      </c>
      <c r="F2464">
        <v>2022</v>
      </c>
      <c r="G2464" t="s">
        <v>7680</v>
      </c>
      <c r="H2464" t="s">
        <v>8754</v>
      </c>
      <c r="L2464" t="s">
        <v>1347</v>
      </c>
      <c r="M2464" t="s">
        <v>25</v>
      </c>
      <c r="N2464">
        <v>6.2509999999999996E-2</v>
      </c>
      <c r="O2464">
        <v>0</v>
      </c>
      <c r="P2464">
        <v>6.2509999999999996E-2</v>
      </c>
      <c r="Q2464">
        <v>0</v>
      </c>
      <c r="T2464" s="1" t="s">
        <v>8799</v>
      </c>
    </row>
    <row r="2465" spans="1:20" x14ac:dyDescent="0.25">
      <c r="A2465" t="s">
        <v>8747</v>
      </c>
      <c r="B2465" t="s">
        <v>66</v>
      </c>
      <c r="C2465" t="s">
        <v>3908</v>
      </c>
      <c r="D2465" t="s">
        <v>3907</v>
      </c>
      <c r="E2465" s="2">
        <v>44706</v>
      </c>
      <c r="F2465">
        <v>2022</v>
      </c>
      <c r="G2465" t="s">
        <v>4734</v>
      </c>
      <c r="H2465" t="s">
        <v>8754</v>
      </c>
      <c r="K2465" t="s">
        <v>141</v>
      </c>
      <c r="M2465" t="s">
        <v>24</v>
      </c>
      <c r="N2465">
        <v>0.299985</v>
      </c>
      <c r="O2465">
        <v>0.299985</v>
      </c>
      <c r="P2465">
        <v>0</v>
      </c>
      <c r="Q2465">
        <v>0</v>
      </c>
      <c r="T2465" s="1" t="s">
        <v>8799</v>
      </c>
    </row>
    <row r="2466" spans="1:20" x14ac:dyDescent="0.25">
      <c r="A2466" t="s">
        <v>8747</v>
      </c>
      <c r="B2466" t="s">
        <v>66</v>
      </c>
      <c r="C2466" t="s">
        <v>3904</v>
      </c>
      <c r="D2466" t="s">
        <v>3903</v>
      </c>
      <c r="E2466" s="2">
        <v>44707</v>
      </c>
      <c r="F2466">
        <v>2022</v>
      </c>
      <c r="G2466" t="s">
        <v>4734</v>
      </c>
      <c r="H2466" t="s">
        <v>8754</v>
      </c>
      <c r="K2466" t="s">
        <v>1345</v>
      </c>
      <c r="M2466" t="s">
        <v>24</v>
      </c>
      <c r="N2466">
        <v>0.27</v>
      </c>
      <c r="O2466">
        <v>0.27</v>
      </c>
      <c r="P2466">
        <v>0</v>
      </c>
      <c r="Q2466">
        <v>0</v>
      </c>
      <c r="T2466" s="1" t="s">
        <v>8799</v>
      </c>
    </row>
    <row r="2467" spans="1:20" x14ac:dyDescent="0.25">
      <c r="A2467" t="s">
        <v>8747</v>
      </c>
      <c r="B2467" t="s">
        <v>66</v>
      </c>
      <c r="C2467" t="s">
        <v>3732</v>
      </c>
      <c r="D2467" t="s">
        <v>3731</v>
      </c>
      <c r="E2467" s="2">
        <v>44708</v>
      </c>
      <c r="F2467">
        <v>2022</v>
      </c>
      <c r="G2467" t="s">
        <v>6521</v>
      </c>
      <c r="H2467" t="s">
        <v>93</v>
      </c>
      <c r="L2467" t="s">
        <v>1347</v>
      </c>
      <c r="M2467" t="s">
        <v>25</v>
      </c>
      <c r="N2467">
        <v>32.909999999999997</v>
      </c>
      <c r="O2467">
        <v>0</v>
      </c>
      <c r="P2467">
        <v>32.909999999999997</v>
      </c>
      <c r="Q2467">
        <v>0</v>
      </c>
      <c r="T2467" s="1" t="s">
        <v>8799</v>
      </c>
    </row>
    <row r="2468" spans="1:20" x14ac:dyDescent="0.25">
      <c r="A2468" t="s">
        <v>8747</v>
      </c>
      <c r="B2468" t="s">
        <v>66</v>
      </c>
      <c r="C2468" t="s">
        <v>3746</v>
      </c>
      <c r="D2468" t="s">
        <v>3745</v>
      </c>
      <c r="E2468" s="2">
        <v>44713</v>
      </c>
      <c r="F2468">
        <v>2022</v>
      </c>
      <c r="G2468" t="s">
        <v>6521</v>
      </c>
      <c r="H2468" t="s">
        <v>8754</v>
      </c>
      <c r="K2468" t="s">
        <v>1321</v>
      </c>
      <c r="L2468" t="s">
        <v>1320</v>
      </c>
      <c r="M2468" t="s">
        <v>72</v>
      </c>
      <c r="N2468">
        <v>0.45</v>
      </c>
      <c r="O2468">
        <v>0</v>
      </c>
      <c r="P2468">
        <v>0</v>
      </c>
      <c r="Q2468">
        <v>0.45</v>
      </c>
      <c r="T2468" s="1" t="s">
        <v>8799</v>
      </c>
    </row>
    <row r="2469" spans="1:20" x14ac:dyDescent="0.25">
      <c r="A2469" t="s">
        <v>8747</v>
      </c>
      <c r="B2469" t="s">
        <v>66</v>
      </c>
      <c r="C2469" t="s">
        <v>3858</v>
      </c>
      <c r="D2469" t="s">
        <v>3857</v>
      </c>
      <c r="E2469" s="2">
        <v>44714</v>
      </c>
      <c r="F2469">
        <v>2022</v>
      </c>
      <c r="G2469" t="s">
        <v>6532</v>
      </c>
      <c r="H2469" t="s">
        <v>8754</v>
      </c>
      <c r="K2469" t="s">
        <v>1345</v>
      </c>
      <c r="M2469" t="s">
        <v>24</v>
      </c>
      <c r="N2469">
        <v>0.05</v>
      </c>
      <c r="O2469">
        <v>0.05</v>
      </c>
      <c r="P2469">
        <v>0</v>
      </c>
      <c r="Q2469">
        <v>0</v>
      </c>
      <c r="T2469" s="1" t="s">
        <v>8799</v>
      </c>
    </row>
    <row r="2470" spans="1:20" x14ac:dyDescent="0.25">
      <c r="A2470" t="s">
        <v>8747</v>
      </c>
      <c r="B2470" t="s">
        <v>66</v>
      </c>
      <c r="C2470" t="s">
        <v>4245</v>
      </c>
      <c r="D2470" t="s">
        <v>4244</v>
      </c>
      <c r="E2470" s="2">
        <v>44714</v>
      </c>
      <c r="F2470">
        <v>2022</v>
      </c>
      <c r="G2470" t="s">
        <v>7424</v>
      </c>
      <c r="H2470" t="s">
        <v>8754</v>
      </c>
      <c r="K2470" t="s">
        <v>1469</v>
      </c>
      <c r="M2470" t="s">
        <v>24</v>
      </c>
      <c r="N2470">
        <v>0.2</v>
      </c>
      <c r="O2470">
        <v>0.2</v>
      </c>
      <c r="P2470">
        <v>0</v>
      </c>
      <c r="Q2470">
        <v>0</v>
      </c>
      <c r="T2470" s="1" t="s">
        <v>8799</v>
      </c>
    </row>
    <row r="2471" spans="1:20" x14ac:dyDescent="0.25">
      <c r="A2471" t="s">
        <v>8747</v>
      </c>
      <c r="B2471" t="s">
        <v>66</v>
      </c>
      <c r="C2471" t="s">
        <v>3795</v>
      </c>
      <c r="D2471" t="s">
        <v>3794</v>
      </c>
      <c r="E2471" s="2">
        <v>44715</v>
      </c>
      <c r="F2471">
        <v>2022</v>
      </c>
      <c r="G2471" t="s">
        <v>6585</v>
      </c>
      <c r="H2471" t="s">
        <v>8754</v>
      </c>
      <c r="K2471" t="s">
        <v>1469</v>
      </c>
      <c r="M2471" t="s">
        <v>24</v>
      </c>
      <c r="N2471">
        <v>0.25</v>
      </c>
      <c r="O2471">
        <v>0.25</v>
      </c>
      <c r="P2471">
        <v>0</v>
      </c>
      <c r="Q2471">
        <v>0</v>
      </c>
      <c r="T2471" s="1" t="s">
        <v>8799</v>
      </c>
    </row>
    <row r="2472" spans="1:20" x14ac:dyDescent="0.25">
      <c r="A2472" t="s">
        <v>8747</v>
      </c>
      <c r="B2472" t="s">
        <v>66</v>
      </c>
      <c r="C2472" t="s">
        <v>3910</v>
      </c>
      <c r="D2472" t="s">
        <v>3909</v>
      </c>
      <c r="E2472" s="2">
        <v>44718</v>
      </c>
      <c r="F2472">
        <v>2022</v>
      </c>
      <c r="G2472" t="s">
        <v>4734</v>
      </c>
      <c r="H2472" t="s">
        <v>8754</v>
      </c>
      <c r="K2472" t="s">
        <v>1321</v>
      </c>
      <c r="L2472" t="s">
        <v>1320</v>
      </c>
      <c r="M2472" t="s">
        <v>72</v>
      </c>
      <c r="N2472">
        <v>0.45</v>
      </c>
      <c r="O2472">
        <v>0</v>
      </c>
      <c r="P2472">
        <v>0</v>
      </c>
      <c r="Q2472">
        <v>0.45</v>
      </c>
      <c r="T2472" s="1" t="s">
        <v>8799</v>
      </c>
    </row>
    <row r="2473" spans="1:20" x14ac:dyDescent="0.25">
      <c r="A2473" t="s">
        <v>8747</v>
      </c>
      <c r="B2473" t="s">
        <v>66</v>
      </c>
      <c r="C2473" t="s">
        <v>4099</v>
      </c>
      <c r="D2473" t="s">
        <v>4098</v>
      </c>
      <c r="E2473" s="2">
        <v>44718</v>
      </c>
      <c r="F2473">
        <v>2022</v>
      </c>
      <c r="G2473" t="s">
        <v>6417</v>
      </c>
      <c r="H2473" t="s">
        <v>93</v>
      </c>
      <c r="K2473" t="s">
        <v>1345</v>
      </c>
      <c r="M2473" t="s">
        <v>24</v>
      </c>
      <c r="N2473">
        <v>11.924999999999999</v>
      </c>
      <c r="O2473">
        <v>11.924999999999999</v>
      </c>
      <c r="P2473">
        <v>0</v>
      </c>
      <c r="Q2473">
        <v>0</v>
      </c>
      <c r="T2473" s="1" t="s">
        <v>8799</v>
      </c>
    </row>
    <row r="2474" spans="1:20" x14ac:dyDescent="0.25">
      <c r="A2474" t="s">
        <v>8747</v>
      </c>
      <c r="B2474" t="s">
        <v>66</v>
      </c>
      <c r="C2474" t="s">
        <v>4099</v>
      </c>
      <c r="D2474" t="s">
        <v>4098</v>
      </c>
      <c r="E2474" s="2">
        <v>44718</v>
      </c>
      <c r="F2474">
        <v>2022</v>
      </c>
      <c r="G2474" t="s">
        <v>6417</v>
      </c>
      <c r="H2474" t="s">
        <v>93</v>
      </c>
      <c r="L2474" t="s">
        <v>1365</v>
      </c>
      <c r="M2474" t="s">
        <v>25</v>
      </c>
      <c r="N2474">
        <v>23.8</v>
      </c>
      <c r="O2474">
        <v>0</v>
      </c>
      <c r="P2474">
        <v>23.8</v>
      </c>
      <c r="Q2474">
        <v>0</v>
      </c>
      <c r="T2474" s="1" t="s">
        <v>8799</v>
      </c>
    </row>
    <row r="2475" spans="1:20" x14ac:dyDescent="0.25">
      <c r="A2475" t="s">
        <v>8747</v>
      </c>
      <c r="B2475" t="s">
        <v>66</v>
      </c>
      <c r="C2475" t="s">
        <v>4122</v>
      </c>
      <c r="D2475" t="s">
        <v>4121</v>
      </c>
      <c r="E2475" s="2">
        <v>44718</v>
      </c>
      <c r="F2475">
        <v>2022</v>
      </c>
      <c r="G2475" t="s">
        <v>104</v>
      </c>
      <c r="H2475" t="s">
        <v>8754</v>
      </c>
      <c r="L2475" t="s">
        <v>1320</v>
      </c>
      <c r="M2475" t="s">
        <v>25</v>
      </c>
      <c r="N2475">
        <v>1.5</v>
      </c>
      <c r="O2475">
        <v>0</v>
      </c>
      <c r="P2475">
        <v>1.5</v>
      </c>
      <c r="Q2475">
        <v>0</v>
      </c>
      <c r="T2475" s="1" t="s">
        <v>8799</v>
      </c>
    </row>
    <row r="2476" spans="1:20" x14ac:dyDescent="0.25">
      <c r="A2476" t="s">
        <v>8747</v>
      </c>
      <c r="B2476" t="s">
        <v>66</v>
      </c>
      <c r="C2476" t="s">
        <v>4083</v>
      </c>
      <c r="D2476" t="s">
        <v>4082</v>
      </c>
      <c r="E2476" s="2">
        <v>44721</v>
      </c>
      <c r="F2476">
        <v>2022</v>
      </c>
      <c r="G2476" t="s">
        <v>6370</v>
      </c>
      <c r="H2476" t="s">
        <v>8754</v>
      </c>
      <c r="K2476" t="s">
        <v>141</v>
      </c>
      <c r="M2476" t="s">
        <v>24</v>
      </c>
      <c r="N2476">
        <v>0.15</v>
      </c>
      <c r="O2476">
        <v>0.15</v>
      </c>
      <c r="P2476">
        <v>0</v>
      </c>
      <c r="Q2476">
        <v>0</v>
      </c>
      <c r="T2476" s="1" t="s">
        <v>8799</v>
      </c>
    </row>
    <row r="2477" spans="1:20" x14ac:dyDescent="0.25">
      <c r="A2477" t="s">
        <v>8747</v>
      </c>
      <c r="B2477" t="s">
        <v>66</v>
      </c>
      <c r="C2477" t="s">
        <v>3991</v>
      </c>
      <c r="D2477" t="s">
        <v>3990</v>
      </c>
      <c r="E2477" s="2">
        <v>44722</v>
      </c>
      <c r="F2477">
        <v>2022</v>
      </c>
      <c r="G2477" t="s">
        <v>7481</v>
      </c>
      <c r="H2477" t="s">
        <v>8754</v>
      </c>
      <c r="K2477" t="s">
        <v>1345</v>
      </c>
      <c r="M2477" t="s">
        <v>24</v>
      </c>
      <c r="N2477">
        <v>4.4999999999999998E-2</v>
      </c>
      <c r="O2477">
        <v>4.4999999999999998E-2</v>
      </c>
      <c r="P2477">
        <v>0</v>
      </c>
      <c r="Q2477">
        <v>0</v>
      </c>
      <c r="T2477" s="1" t="s">
        <v>8799</v>
      </c>
    </row>
    <row r="2478" spans="1:20" x14ac:dyDescent="0.25">
      <c r="A2478" t="s">
        <v>8747</v>
      </c>
      <c r="B2478" t="s">
        <v>66</v>
      </c>
      <c r="C2478" t="s">
        <v>4015</v>
      </c>
      <c r="D2478" t="s">
        <v>4014</v>
      </c>
      <c r="E2478" s="2">
        <v>44722</v>
      </c>
      <c r="F2478">
        <v>2022</v>
      </c>
      <c r="G2478" t="s">
        <v>6975</v>
      </c>
      <c r="H2478" t="s">
        <v>93</v>
      </c>
      <c r="K2478" t="s">
        <v>1345</v>
      </c>
      <c r="L2478" t="s">
        <v>1365</v>
      </c>
      <c r="M2478" t="s">
        <v>72</v>
      </c>
      <c r="N2478">
        <v>0.2</v>
      </c>
      <c r="O2478">
        <v>0</v>
      </c>
      <c r="P2478">
        <v>0</v>
      </c>
      <c r="Q2478">
        <v>0.2</v>
      </c>
      <c r="T2478" s="1" t="s">
        <v>8799</v>
      </c>
    </row>
    <row r="2479" spans="1:20" x14ac:dyDescent="0.25">
      <c r="A2479" t="s">
        <v>8747</v>
      </c>
      <c r="B2479" t="s">
        <v>66</v>
      </c>
      <c r="C2479" t="s">
        <v>4015</v>
      </c>
      <c r="D2479" t="s">
        <v>4014</v>
      </c>
      <c r="E2479" s="2">
        <v>44722</v>
      </c>
      <c r="F2479">
        <v>2022</v>
      </c>
      <c r="G2479" t="s">
        <v>6975</v>
      </c>
      <c r="H2479" t="s">
        <v>93</v>
      </c>
      <c r="K2479" t="s">
        <v>141</v>
      </c>
      <c r="M2479" t="s">
        <v>24</v>
      </c>
      <c r="N2479">
        <v>38.78</v>
      </c>
      <c r="O2479">
        <v>38.78</v>
      </c>
      <c r="P2479">
        <v>0</v>
      </c>
      <c r="Q2479">
        <v>0</v>
      </c>
      <c r="T2479" s="1" t="s">
        <v>8799</v>
      </c>
    </row>
    <row r="2480" spans="1:20" x14ac:dyDescent="0.25">
      <c r="A2480" t="s">
        <v>8747</v>
      </c>
      <c r="B2480" t="s">
        <v>66</v>
      </c>
      <c r="C2480" t="s">
        <v>4015</v>
      </c>
      <c r="D2480" t="s">
        <v>4014</v>
      </c>
      <c r="E2480" s="2">
        <v>44722</v>
      </c>
      <c r="F2480">
        <v>2022</v>
      </c>
      <c r="G2480" t="s">
        <v>6975</v>
      </c>
      <c r="H2480" t="s">
        <v>93</v>
      </c>
      <c r="L2480" t="s">
        <v>1346</v>
      </c>
      <c r="M2480" t="s">
        <v>25</v>
      </c>
      <c r="N2480">
        <v>12.960000000000003</v>
      </c>
      <c r="O2480">
        <v>0</v>
      </c>
      <c r="P2480">
        <v>12.960000000000003</v>
      </c>
      <c r="Q2480">
        <v>0</v>
      </c>
      <c r="T2480" s="1" t="s">
        <v>8799</v>
      </c>
    </row>
    <row r="2481" spans="1:20" x14ac:dyDescent="0.25">
      <c r="A2481" t="s">
        <v>8747</v>
      </c>
      <c r="B2481" t="s">
        <v>66</v>
      </c>
      <c r="C2481" t="s">
        <v>4243</v>
      </c>
      <c r="D2481" t="s">
        <v>4242</v>
      </c>
      <c r="E2481" s="2">
        <v>44722</v>
      </c>
      <c r="F2481">
        <v>2022</v>
      </c>
      <c r="G2481" t="s">
        <v>7424</v>
      </c>
      <c r="H2481" t="s">
        <v>8754</v>
      </c>
      <c r="K2481" t="s">
        <v>1327</v>
      </c>
      <c r="L2481" t="s">
        <v>1347</v>
      </c>
      <c r="M2481" t="s">
        <v>72</v>
      </c>
      <c r="N2481">
        <v>0.48749999999999999</v>
      </c>
      <c r="O2481">
        <v>0</v>
      </c>
      <c r="P2481">
        <v>0</v>
      </c>
      <c r="Q2481">
        <v>0.48749999999999999</v>
      </c>
      <c r="T2481" s="1" t="s">
        <v>8799</v>
      </c>
    </row>
    <row r="2482" spans="1:20" x14ac:dyDescent="0.25">
      <c r="A2482" t="s">
        <v>8747</v>
      </c>
      <c r="B2482" t="s">
        <v>66</v>
      </c>
      <c r="C2482" t="s">
        <v>3758</v>
      </c>
      <c r="D2482" t="s">
        <v>3757</v>
      </c>
      <c r="E2482" s="2">
        <v>44725</v>
      </c>
      <c r="F2482">
        <v>2022</v>
      </c>
      <c r="G2482" t="s">
        <v>6521</v>
      </c>
      <c r="H2482" t="s">
        <v>8754</v>
      </c>
      <c r="K2482" t="s">
        <v>1345</v>
      </c>
      <c r="M2482" t="s">
        <v>24</v>
      </c>
      <c r="N2482">
        <v>1.6</v>
      </c>
      <c r="O2482">
        <v>1.6</v>
      </c>
      <c r="P2482">
        <v>0</v>
      </c>
      <c r="Q2482">
        <v>0</v>
      </c>
      <c r="T2482" s="1" t="s">
        <v>8799</v>
      </c>
    </row>
    <row r="2483" spans="1:20" x14ac:dyDescent="0.25">
      <c r="A2483" t="s">
        <v>8747</v>
      </c>
      <c r="B2483" t="s">
        <v>66</v>
      </c>
      <c r="C2483" t="s">
        <v>3789</v>
      </c>
      <c r="D2483" t="s">
        <v>3788</v>
      </c>
      <c r="E2483" s="2">
        <v>44727</v>
      </c>
      <c r="F2483">
        <v>2022</v>
      </c>
      <c r="G2483" t="s">
        <v>6585</v>
      </c>
      <c r="H2483" t="s">
        <v>93</v>
      </c>
      <c r="K2483" t="s">
        <v>141</v>
      </c>
      <c r="M2483" t="s">
        <v>24</v>
      </c>
      <c r="N2483">
        <v>240</v>
      </c>
      <c r="O2483">
        <v>240</v>
      </c>
      <c r="P2483">
        <v>0</v>
      </c>
      <c r="Q2483">
        <v>0</v>
      </c>
      <c r="T2483" s="1" t="s">
        <v>8799</v>
      </c>
    </row>
    <row r="2484" spans="1:20" x14ac:dyDescent="0.25">
      <c r="A2484" t="s">
        <v>8747</v>
      </c>
      <c r="B2484" t="s">
        <v>66</v>
      </c>
      <c r="C2484" t="s">
        <v>3965</v>
      </c>
      <c r="D2484" t="s">
        <v>3964</v>
      </c>
      <c r="E2484" s="2">
        <v>44727</v>
      </c>
      <c r="F2484">
        <v>2022</v>
      </c>
      <c r="G2484" t="s">
        <v>7680</v>
      </c>
      <c r="H2484" t="s">
        <v>8757</v>
      </c>
      <c r="K2484" t="s">
        <v>141</v>
      </c>
      <c r="M2484" t="s">
        <v>24</v>
      </c>
      <c r="N2484">
        <v>81.600679999999997</v>
      </c>
      <c r="O2484">
        <v>81.600679999999997</v>
      </c>
      <c r="P2484">
        <v>0</v>
      </c>
      <c r="Q2484">
        <v>0</v>
      </c>
      <c r="T2484" s="1" t="s">
        <v>8799</v>
      </c>
    </row>
    <row r="2485" spans="1:20" x14ac:dyDescent="0.25">
      <c r="A2485" t="s">
        <v>8747</v>
      </c>
      <c r="B2485" t="s">
        <v>66</v>
      </c>
      <c r="C2485" t="s">
        <v>3965</v>
      </c>
      <c r="D2485" t="s">
        <v>3964</v>
      </c>
      <c r="E2485" s="2">
        <v>44727</v>
      </c>
      <c r="F2485">
        <v>2022</v>
      </c>
      <c r="G2485" t="s">
        <v>7680</v>
      </c>
      <c r="H2485" t="s">
        <v>8757</v>
      </c>
      <c r="L2485" t="s">
        <v>1365</v>
      </c>
      <c r="M2485" t="s">
        <v>25</v>
      </c>
      <c r="N2485">
        <v>3.3320000000000002E-2</v>
      </c>
      <c r="O2485">
        <v>0</v>
      </c>
      <c r="P2485">
        <v>3.3320000000000002E-2</v>
      </c>
      <c r="Q2485">
        <v>0</v>
      </c>
      <c r="T2485" s="1" t="s">
        <v>8799</v>
      </c>
    </row>
    <row r="2486" spans="1:20" x14ac:dyDescent="0.25">
      <c r="A2486" t="s">
        <v>8747</v>
      </c>
      <c r="B2486" t="s">
        <v>66</v>
      </c>
      <c r="C2486" t="s">
        <v>4012</v>
      </c>
      <c r="D2486" t="s">
        <v>4011</v>
      </c>
      <c r="E2486" s="2">
        <v>44728</v>
      </c>
      <c r="F2486">
        <v>2022</v>
      </c>
      <c r="G2486" t="s">
        <v>6975</v>
      </c>
      <c r="H2486" t="s">
        <v>8757</v>
      </c>
      <c r="K2486" t="s">
        <v>1345</v>
      </c>
      <c r="M2486" t="s">
        <v>24</v>
      </c>
      <c r="N2486">
        <v>0.78</v>
      </c>
      <c r="O2486">
        <v>0.78</v>
      </c>
      <c r="P2486">
        <v>0</v>
      </c>
      <c r="Q2486">
        <v>0</v>
      </c>
      <c r="T2486" s="1" t="s">
        <v>8799</v>
      </c>
    </row>
    <row r="2487" spans="1:20" x14ac:dyDescent="0.25">
      <c r="A2487" t="s">
        <v>8747</v>
      </c>
      <c r="B2487" t="s">
        <v>66</v>
      </c>
      <c r="C2487" t="s">
        <v>4023</v>
      </c>
      <c r="D2487" t="s">
        <v>4022</v>
      </c>
      <c r="E2487" s="2">
        <v>44728</v>
      </c>
      <c r="F2487">
        <v>2022</v>
      </c>
      <c r="G2487" t="s">
        <v>6975</v>
      </c>
      <c r="H2487" t="s">
        <v>8754</v>
      </c>
      <c r="K2487" t="s">
        <v>1345</v>
      </c>
      <c r="M2487" t="s">
        <v>24</v>
      </c>
      <c r="N2487">
        <v>0.4</v>
      </c>
      <c r="O2487">
        <v>0.4</v>
      </c>
      <c r="P2487">
        <v>0</v>
      </c>
      <c r="Q2487">
        <v>0</v>
      </c>
      <c r="T2487" s="1" t="s">
        <v>8799</v>
      </c>
    </row>
    <row r="2488" spans="1:20" x14ac:dyDescent="0.25">
      <c r="A2488" t="s">
        <v>8747</v>
      </c>
      <c r="B2488" t="s">
        <v>66</v>
      </c>
      <c r="C2488" t="s">
        <v>4049</v>
      </c>
      <c r="D2488" t="s">
        <v>4048</v>
      </c>
      <c r="E2488" s="2">
        <v>44728</v>
      </c>
      <c r="F2488">
        <v>2022</v>
      </c>
      <c r="G2488" t="s">
        <v>6715</v>
      </c>
      <c r="H2488" t="s">
        <v>8754</v>
      </c>
      <c r="K2488" t="s">
        <v>1345</v>
      </c>
      <c r="M2488" t="s">
        <v>24</v>
      </c>
      <c r="N2488">
        <v>2.3309999999999997E-2</v>
      </c>
      <c r="O2488">
        <v>2.3309999999999997E-2</v>
      </c>
      <c r="P2488">
        <v>0</v>
      </c>
      <c r="Q2488">
        <v>0</v>
      </c>
      <c r="T2488" s="1" t="s">
        <v>8799</v>
      </c>
    </row>
    <row r="2489" spans="1:20" x14ac:dyDescent="0.25">
      <c r="A2489" t="s">
        <v>8747</v>
      </c>
      <c r="B2489" t="s">
        <v>66</v>
      </c>
      <c r="C2489" t="s">
        <v>3835</v>
      </c>
      <c r="D2489" t="s">
        <v>3834</v>
      </c>
      <c r="E2489" s="2">
        <v>44734</v>
      </c>
      <c r="F2489">
        <v>2022</v>
      </c>
      <c r="G2489" t="s">
        <v>6914</v>
      </c>
      <c r="H2489" t="s">
        <v>8754</v>
      </c>
      <c r="K2489" t="s">
        <v>1345</v>
      </c>
      <c r="M2489" t="s">
        <v>24</v>
      </c>
      <c r="N2489">
        <v>0.1</v>
      </c>
      <c r="O2489">
        <v>0.1</v>
      </c>
      <c r="P2489">
        <v>0</v>
      </c>
      <c r="Q2489">
        <v>0</v>
      </c>
      <c r="T2489" s="1" t="s">
        <v>8799</v>
      </c>
    </row>
    <row r="2490" spans="1:20" x14ac:dyDescent="0.25">
      <c r="A2490" t="s">
        <v>8747</v>
      </c>
      <c r="B2490" t="s">
        <v>66</v>
      </c>
      <c r="C2490" t="s">
        <v>3623</v>
      </c>
      <c r="D2490" t="s">
        <v>3622</v>
      </c>
      <c r="E2490" s="2">
        <v>44735</v>
      </c>
      <c r="F2490">
        <v>2022</v>
      </c>
      <c r="G2490" t="s">
        <v>6392</v>
      </c>
      <c r="H2490" t="s">
        <v>8754</v>
      </c>
      <c r="K2490" t="s">
        <v>1345</v>
      </c>
      <c r="L2490" t="s">
        <v>1365</v>
      </c>
      <c r="M2490" t="s">
        <v>72</v>
      </c>
      <c r="N2490">
        <v>2.5000000000000001E-2</v>
      </c>
      <c r="O2490">
        <v>0</v>
      </c>
      <c r="P2490">
        <v>0</v>
      </c>
      <c r="Q2490">
        <v>2.5000000000000001E-2</v>
      </c>
      <c r="T2490" s="1" t="s">
        <v>8799</v>
      </c>
    </row>
    <row r="2491" spans="1:20" x14ac:dyDescent="0.25">
      <c r="A2491" t="s">
        <v>8747</v>
      </c>
      <c r="B2491" t="s">
        <v>66</v>
      </c>
      <c r="C2491" t="s">
        <v>3752</v>
      </c>
      <c r="D2491" t="s">
        <v>3751</v>
      </c>
      <c r="E2491" s="2">
        <v>44736</v>
      </c>
      <c r="F2491">
        <v>2022</v>
      </c>
      <c r="G2491" t="s">
        <v>6521</v>
      </c>
      <c r="H2491" t="s">
        <v>8754</v>
      </c>
      <c r="K2491" t="s">
        <v>1345</v>
      </c>
      <c r="M2491" t="s">
        <v>24</v>
      </c>
      <c r="N2491">
        <v>0.6</v>
      </c>
      <c r="O2491">
        <v>0.6</v>
      </c>
      <c r="P2491">
        <v>0</v>
      </c>
      <c r="Q2491">
        <v>0</v>
      </c>
      <c r="T2491" s="1" t="s">
        <v>8799</v>
      </c>
    </row>
    <row r="2492" spans="1:20" x14ac:dyDescent="0.25">
      <c r="A2492" t="s">
        <v>8747</v>
      </c>
      <c r="B2492" t="s">
        <v>66</v>
      </c>
      <c r="C2492" t="s">
        <v>4027</v>
      </c>
      <c r="D2492" t="s">
        <v>4026</v>
      </c>
      <c r="E2492" s="2">
        <v>44736</v>
      </c>
      <c r="F2492">
        <v>2022</v>
      </c>
      <c r="G2492" t="s">
        <v>7797</v>
      </c>
      <c r="H2492" t="s">
        <v>8754</v>
      </c>
      <c r="K2492" t="s">
        <v>1321</v>
      </c>
      <c r="L2492" t="s">
        <v>1320</v>
      </c>
      <c r="M2492" t="s">
        <v>72</v>
      </c>
      <c r="N2492">
        <v>0.1</v>
      </c>
      <c r="O2492">
        <v>0</v>
      </c>
      <c r="P2492">
        <v>0</v>
      </c>
      <c r="Q2492">
        <v>0.1</v>
      </c>
      <c r="T2492" s="1" t="s">
        <v>8799</v>
      </c>
    </row>
    <row r="2493" spans="1:20" x14ac:dyDescent="0.25">
      <c r="A2493" t="s">
        <v>8747</v>
      </c>
      <c r="B2493" t="s">
        <v>66</v>
      </c>
      <c r="C2493" t="s">
        <v>3755</v>
      </c>
      <c r="D2493" t="s">
        <v>3754</v>
      </c>
      <c r="E2493" s="2">
        <v>44741</v>
      </c>
      <c r="F2493">
        <v>2022</v>
      </c>
      <c r="G2493" t="s">
        <v>6521</v>
      </c>
      <c r="H2493" t="s">
        <v>8754</v>
      </c>
      <c r="K2493" t="s">
        <v>1345</v>
      </c>
      <c r="L2493" t="s">
        <v>1347</v>
      </c>
      <c r="M2493" t="s">
        <v>72</v>
      </c>
      <c r="N2493">
        <v>1.1000000000000001</v>
      </c>
      <c r="O2493">
        <v>0</v>
      </c>
      <c r="P2493">
        <v>0</v>
      </c>
      <c r="Q2493">
        <v>1.1000000000000001</v>
      </c>
      <c r="T2493" s="1" t="s">
        <v>8799</v>
      </c>
    </row>
    <row r="2494" spans="1:20" x14ac:dyDescent="0.25">
      <c r="A2494" t="s">
        <v>8747</v>
      </c>
      <c r="B2494" t="s">
        <v>66</v>
      </c>
      <c r="C2494" t="s">
        <v>3826</v>
      </c>
      <c r="D2494" t="s">
        <v>3825</v>
      </c>
      <c r="E2494" s="2">
        <v>44741</v>
      </c>
      <c r="F2494">
        <v>2022</v>
      </c>
      <c r="G2494" t="s">
        <v>6914</v>
      </c>
      <c r="H2494" t="s">
        <v>93</v>
      </c>
      <c r="K2494" t="s">
        <v>1321</v>
      </c>
      <c r="L2494" t="s">
        <v>1320</v>
      </c>
      <c r="M2494" t="s">
        <v>72</v>
      </c>
      <c r="N2494">
        <v>67.92</v>
      </c>
      <c r="O2494">
        <v>0</v>
      </c>
      <c r="P2494">
        <v>0</v>
      </c>
      <c r="Q2494">
        <v>67.92</v>
      </c>
      <c r="T2494" s="1" t="s">
        <v>8799</v>
      </c>
    </row>
    <row r="2495" spans="1:20" x14ac:dyDescent="0.25">
      <c r="A2495" t="s">
        <v>8747</v>
      </c>
      <c r="B2495" t="s">
        <v>66</v>
      </c>
      <c r="C2495" t="s">
        <v>3826</v>
      </c>
      <c r="D2495" t="s">
        <v>3825</v>
      </c>
      <c r="E2495" s="2">
        <v>44741</v>
      </c>
      <c r="F2495">
        <v>2022</v>
      </c>
      <c r="G2495" t="s">
        <v>6914</v>
      </c>
      <c r="H2495" t="s">
        <v>93</v>
      </c>
      <c r="K2495" t="s">
        <v>1345</v>
      </c>
      <c r="L2495" t="s">
        <v>1365</v>
      </c>
      <c r="M2495" t="s">
        <v>72</v>
      </c>
      <c r="N2495">
        <v>232.08</v>
      </c>
      <c r="O2495">
        <v>0</v>
      </c>
      <c r="P2495">
        <v>0</v>
      </c>
      <c r="Q2495">
        <v>232.08</v>
      </c>
      <c r="T2495" s="1" t="s">
        <v>8799</v>
      </c>
    </row>
    <row r="2496" spans="1:20" x14ac:dyDescent="0.25">
      <c r="A2496" t="s">
        <v>8747</v>
      </c>
      <c r="B2496" t="s">
        <v>66</v>
      </c>
      <c r="C2496" t="s">
        <v>3707</v>
      </c>
      <c r="D2496" t="s">
        <v>3706</v>
      </c>
      <c r="E2496" s="2">
        <v>44743</v>
      </c>
      <c r="F2496">
        <v>2022</v>
      </c>
      <c r="G2496" t="s">
        <v>8749</v>
      </c>
      <c r="H2496" t="s">
        <v>8754</v>
      </c>
      <c r="K2496" t="s">
        <v>141</v>
      </c>
      <c r="M2496" t="s">
        <v>24</v>
      </c>
      <c r="N2496">
        <v>0.35</v>
      </c>
      <c r="O2496">
        <v>0.35</v>
      </c>
      <c r="P2496">
        <v>0</v>
      </c>
      <c r="Q2496">
        <v>0</v>
      </c>
      <c r="T2496" s="1" t="s">
        <v>8799</v>
      </c>
    </row>
    <row r="2497" spans="1:20" x14ac:dyDescent="0.25">
      <c r="A2497" t="s">
        <v>8747</v>
      </c>
      <c r="B2497" t="s">
        <v>66</v>
      </c>
      <c r="C2497" t="s">
        <v>4093</v>
      </c>
      <c r="D2497" t="s">
        <v>4092</v>
      </c>
      <c r="E2497" s="2">
        <v>44747</v>
      </c>
      <c r="F2497">
        <v>2022</v>
      </c>
      <c r="G2497" t="s">
        <v>6370</v>
      </c>
      <c r="H2497" t="s">
        <v>8754</v>
      </c>
      <c r="K2497" t="s">
        <v>141</v>
      </c>
      <c r="M2497" t="s">
        <v>24</v>
      </c>
      <c r="N2497">
        <v>0.35</v>
      </c>
      <c r="O2497">
        <v>0.35</v>
      </c>
      <c r="P2497">
        <v>0</v>
      </c>
      <c r="Q2497">
        <v>0</v>
      </c>
      <c r="T2497" s="1" t="s">
        <v>8799</v>
      </c>
    </row>
    <row r="2498" spans="1:20" x14ac:dyDescent="0.25">
      <c r="A2498" t="s">
        <v>8747</v>
      </c>
      <c r="B2498" t="s">
        <v>66</v>
      </c>
      <c r="C2498" t="s">
        <v>3568</v>
      </c>
      <c r="D2498" t="s">
        <v>3567</v>
      </c>
      <c r="E2498" s="2">
        <v>44748</v>
      </c>
      <c r="F2498">
        <v>2022</v>
      </c>
      <c r="G2498" t="s">
        <v>6392</v>
      </c>
      <c r="H2498" t="s">
        <v>93</v>
      </c>
      <c r="K2498" t="s">
        <v>1327</v>
      </c>
      <c r="L2498" t="s">
        <v>1347</v>
      </c>
      <c r="M2498" t="s">
        <v>72</v>
      </c>
      <c r="N2498">
        <v>23.85</v>
      </c>
      <c r="O2498">
        <v>0</v>
      </c>
      <c r="P2498">
        <v>0</v>
      </c>
      <c r="Q2498">
        <v>23.85</v>
      </c>
      <c r="T2498" s="1" t="s">
        <v>8799</v>
      </c>
    </row>
    <row r="2499" spans="1:20" x14ac:dyDescent="0.25">
      <c r="A2499" t="s">
        <v>8747</v>
      </c>
      <c r="B2499" t="s">
        <v>66</v>
      </c>
      <c r="C2499" t="s">
        <v>3568</v>
      </c>
      <c r="D2499" t="s">
        <v>3567</v>
      </c>
      <c r="E2499" s="2">
        <v>44748</v>
      </c>
      <c r="F2499">
        <v>2022</v>
      </c>
      <c r="G2499" t="s">
        <v>6392</v>
      </c>
      <c r="H2499" t="s">
        <v>93</v>
      </c>
      <c r="K2499" t="s">
        <v>1327</v>
      </c>
      <c r="M2499" t="s">
        <v>24</v>
      </c>
      <c r="N2499">
        <v>43.064999999999998</v>
      </c>
      <c r="O2499">
        <v>43.064999999999998</v>
      </c>
      <c r="P2499">
        <v>0</v>
      </c>
      <c r="Q2499">
        <v>0</v>
      </c>
      <c r="T2499" s="1" t="s">
        <v>8799</v>
      </c>
    </row>
    <row r="2500" spans="1:20" x14ac:dyDescent="0.25">
      <c r="A2500" t="s">
        <v>8747</v>
      </c>
      <c r="B2500" t="s">
        <v>66</v>
      </c>
      <c r="C2500" t="s">
        <v>3568</v>
      </c>
      <c r="D2500" t="s">
        <v>3567</v>
      </c>
      <c r="E2500" s="2">
        <v>44748</v>
      </c>
      <c r="F2500">
        <v>2022</v>
      </c>
      <c r="G2500" t="s">
        <v>6392</v>
      </c>
      <c r="H2500" t="s">
        <v>93</v>
      </c>
      <c r="K2500" t="s">
        <v>1345</v>
      </c>
      <c r="L2500" t="s">
        <v>1365</v>
      </c>
      <c r="M2500" t="s">
        <v>72</v>
      </c>
      <c r="N2500">
        <v>14.805</v>
      </c>
      <c r="O2500">
        <v>0</v>
      </c>
      <c r="P2500">
        <v>0</v>
      </c>
      <c r="Q2500">
        <v>14.805</v>
      </c>
      <c r="T2500" s="1" t="s">
        <v>8799</v>
      </c>
    </row>
    <row r="2501" spans="1:20" x14ac:dyDescent="0.25">
      <c r="A2501" t="s">
        <v>8747</v>
      </c>
      <c r="B2501" t="s">
        <v>66</v>
      </c>
      <c r="C2501" t="s">
        <v>3568</v>
      </c>
      <c r="D2501" t="s">
        <v>3567</v>
      </c>
      <c r="E2501" s="2">
        <v>44748</v>
      </c>
      <c r="F2501">
        <v>2022</v>
      </c>
      <c r="G2501" t="s">
        <v>6392</v>
      </c>
      <c r="H2501" t="s">
        <v>93</v>
      </c>
      <c r="L2501" t="s">
        <v>1347</v>
      </c>
      <c r="M2501" t="s">
        <v>25</v>
      </c>
      <c r="N2501">
        <v>3.2850000000000001</v>
      </c>
      <c r="O2501">
        <v>0</v>
      </c>
      <c r="P2501">
        <v>3.2850000000000001</v>
      </c>
      <c r="Q2501">
        <v>0</v>
      </c>
      <c r="T2501" s="1" t="s">
        <v>8799</v>
      </c>
    </row>
    <row r="2502" spans="1:20" x14ac:dyDescent="0.25">
      <c r="A2502" t="s">
        <v>8747</v>
      </c>
      <c r="B2502" t="s">
        <v>66</v>
      </c>
      <c r="C2502" t="s">
        <v>3817</v>
      </c>
      <c r="D2502" t="s">
        <v>3816</v>
      </c>
      <c r="E2502" s="2">
        <v>44748</v>
      </c>
      <c r="F2502">
        <v>2022</v>
      </c>
      <c r="G2502" t="s">
        <v>6914</v>
      </c>
      <c r="H2502" t="s">
        <v>8757</v>
      </c>
      <c r="K2502" t="s">
        <v>1321</v>
      </c>
      <c r="M2502" t="s">
        <v>24</v>
      </c>
      <c r="N2502">
        <v>1.5</v>
      </c>
      <c r="O2502">
        <v>1.5</v>
      </c>
      <c r="P2502">
        <v>0</v>
      </c>
      <c r="Q2502">
        <v>0</v>
      </c>
      <c r="T2502" s="1" t="s">
        <v>8799</v>
      </c>
    </row>
    <row r="2503" spans="1:20" x14ac:dyDescent="0.25">
      <c r="A2503" t="s">
        <v>8747</v>
      </c>
      <c r="B2503" t="s">
        <v>66</v>
      </c>
      <c r="C2503" t="s">
        <v>3824</v>
      </c>
      <c r="D2503" t="s">
        <v>3823</v>
      </c>
      <c r="E2503" s="2">
        <v>44748</v>
      </c>
      <c r="F2503">
        <v>2022</v>
      </c>
      <c r="G2503" t="s">
        <v>6914</v>
      </c>
      <c r="H2503" t="s">
        <v>8757</v>
      </c>
      <c r="K2503" t="s">
        <v>1321</v>
      </c>
      <c r="M2503" t="s">
        <v>24</v>
      </c>
      <c r="N2503">
        <v>1.5</v>
      </c>
      <c r="O2503">
        <v>1.5</v>
      </c>
      <c r="P2503">
        <v>0</v>
      </c>
      <c r="Q2503">
        <v>0</v>
      </c>
      <c r="T2503" s="1" t="s">
        <v>8799</v>
      </c>
    </row>
    <row r="2504" spans="1:20" x14ac:dyDescent="0.25">
      <c r="A2504" t="s">
        <v>8747</v>
      </c>
      <c r="B2504" t="s">
        <v>66</v>
      </c>
      <c r="C2504" t="s">
        <v>4151</v>
      </c>
      <c r="D2504" t="s">
        <v>4150</v>
      </c>
      <c r="E2504" s="2">
        <v>44750</v>
      </c>
      <c r="F2504">
        <v>2022</v>
      </c>
      <c r="G2504" t="s">
        <v>104</v>
      </c>
      <c r="H2504" t="s">
        <v>8754</v>
      </c>
      <c r="K2504" t="s">
        <v>1469</v>
      </c>
      <c r="L2504" t="s">
        <v>1346</v>
      </c>
      <c r="M2504" t="s">
        <v>72</v>
      </c>
      <c r="N2504">
        <v>7.4999999999999997E-2</v>
      </c>
      <c r="O2504">
        <v>0</v>
      </c>
      <c r="P2504">
        <v>0</v>
      </c>
      <c r="Q2504">
        <v>7.4999999999999997E-2</v>
      </c>
      <c r="T2504" s="1" t="s">
        <v>8799</v>
      </c>
    </row>
    <row r="2505" spans="1:20" x14ac:dyDescent="0.25">
      <c r="A2505" t="s">
        <v>8747</v>
      </c>
      <c r="B2505" t="s">
        <v>66</v>
      </c>
      <c r="C2505" t="s">
        <v>4000</v>
      </c>
      <c r="D2505" t="s">
        <v>3999</v>
      </c>
      <c r="E2505" s="2">
        <v>44753</v>
      </c>
      <c r="F2505">
        <v>2022</v>
      </c>
      <c r="G2505" t="s">
        <v>7481</v>
      </c>
      <c r="H2505" t="s">
        <v>8754</v>
      </c>
      <c r="K2505" t="s">
        <v>1345</v>
      </c>
      <c r="L2505" t="s">
        <v>1347</v>
      </c>
      <c r="M2505" t="s">
        <v>72</v>
      </c>
      <c r="N2505">
        <v>9.9995000000000001E-2</v>
      </c>
      <c r="O2505">
        <v>0</v>
      </c>
      <c r="P2505">
        <v>0</v>
      </c>
      <c r="Q2505">
        <v>9.9995000000000001E-2</v>
      </c>
      <c r="T2505" s="1" t="s">
        <v>8799</v>
      </c>
    </row>
    <row r="2506" spans="1:20" x14ac:dyDescent="0.25">
      <c r="A2506" t="s">
        <v>8747</v>
      </c>
      <c r="B2506" t="s">
        <v>66</v>
      </c>
      <c r="C2506" t="s">
        <v>4025</v>
      </c>
      <c r="D2506" t="s">
        <v>4024</v>
      </c>
      <c r="E2506" s="2">
        <v>44753</v>
      </c>
      <c r="F2506">
        <v>2022</v>
      </c>
      <c r="G2506" t="s">
        <v>7797</v>
      </c>
      <c r="H2506" t="s">
        <v>8754</v>
      </c>
      <c r="K2506" t="s">
        <v>1345</v>
      </c>
      <c r="L2506" t="s">
        <v>1347</v>
      </c>
      <c r="M2506" t="s">
        <v>72</v>
      </c>
      <c r="N2506">
        <v>0.14949999999999999</v>
      </c>
      <c r="O2506">
        <v>0</v>
      </c>
      <c r="P2506">
        <v>0</v>
      </c>
      <c r="Q2506">
        <v>0.14949999999999999</v>
      </c>
      <c r="T2506" s="1" t="s">
        <v>8799</v>
      </c>
    </row>
    <row r="2507" spans="1:20" x14ac:dyDescent="0.25">
      <c r="A2507" t="s">
        <v>8747</v>
      </c>
      <c r="B2507" t="s">
        <v>66</v>
      </c>
      <c r="C2507" t="s">
        <v>4103</v>
      </c>
      <c r="D2507" t="s">
        <v>4102</v>
      </c>
      <c r="E2507" s="2">
        <v>44754</v>
      </c>
      <c r="F2507">
        <v>2022</v>
      </c>
      <c r="G2507" t="s">
        <v>6417</v>
      </c>
      <c r="H2507" t="s">
        <v>8754</v>
      </c>
      <c r="L2507" t="s">
        <v>1347</v>
      </c>
      <c r="M2507" t="s">
        <v>25</v>
      </c>
      <c r="N2507">
        <v>0.35</v>
      </c>
      <c r="O2507">
        <v>0</v>
      </c>
      <c r="P2507">
        <v>0.35</v>
      </c>
      <c r="Q2507">
        <v>0</v>
      </c>
      <c r="T2507" s="1" t="s">
        <v>8799</v>
      </c>
    </row>
    <row r="2508" spans="1:20" x14ac:dyDescent="0.25">
      <c r="A2508" t="s">
        <v>8747</v>
      </c>
      <c r="B2508" t="s">
        <v>66</v>
      </c>
      <c r="C2508" t="s">
        <v>3797</v>
      </c>
      <c r="D2508" t="s">
        <v>3796</v>
      </c>
      <c r="E2508" s="2">
        <v>44755</v>
      </c>
      <c r="F2508">
        <v>2022</v>
      </c>
      <c r="G2508" t="s">
        <v>6585</v>
      </c>
      <c r="H2508" t="s">
        <v>8754</v>
      </c>
      <c r="K2508" t="s">
        <v>1345</v>
      </c>
      <c r="L2508" t="s">
        <v>1365</v>
      </c>
      <c r="M2508" t="s">
        <v>72</v>
      </c>
      <c r="N2508">
        <v>0.68189299999999997</v>
      </c>
      <c r="O2508">
        <v>0</v>
      </c>
      <c r="P2508">
        <v>0</v>
      </c>
      <c r="Q2508">
        <v>0.68189299999999997</v>
      </c>
      <c r="T2508" s="1" t="s">
        <v>8799</v>
      </c>
    </row>
    <row r="2509" spans="1:20" x14ac:dyDescent="0.25">
      <c r="A2509" t="s">
        <v>8747</v>
      </c>
      <c r="B2509" t="s">
        <v>66</v>
      </c>
      <c r="C2509" t="s">
        <v>3948</v>
      </c>
      <c r="D2509" t="s">
        <v>3947</v>
      </c>
      <c r="E2509" s="2">
        <v>44755</v>
      </c>
      <c r="F2509">
        <v>2022</v>
      </c>
      <c r="G2509" t="s">
        <v>6754</v>
      </c>
      <c r="H2509" t="s">
        <v>8754</v>
      </c>
      <c r="L2509" t="s">
        <v>1415</v>
      </c>
      <c r="M2509" t="s">
        <v>25</v>
      </c>
      <c r="N2509">
        <v>0.2</v>
      </c>
      <c r="O2509">
        <v>0</v>
      </c>
      <c r="P2509">
        <v>0.2</v>
      </c>
      <c r="Q2509">
        <v>0</v>
      </c>
      <c r="T2509" s="1" t="s">
        <v>8799</v>
      </c>
    </row>
    <row r="2510" spans="1:20" x14ac:dyDescent="0.25">
      <c r="A2510" t="s">
        <v>8747</v>
      </c>
      <c r="B2510" t="s">
        <v>66</v>
      </c>
      <c r="C2510" t="s">
        <v>3974</v>
      </c>
      <c r="D2510" t="s">
        <v>3973</v>
      </c>
      <c r="E2510" s="2">
        <v>44755</v>
      </c>
      <c r="F2510">
        <v>2022</v>
      </c>
      <c r="G2510" t="s">
        <v>7680</v>
      </c>
      <c r="H2510" t="s">
        <v>93</v>
      </c>
      <c r="K2510" t="s">
        <v>1345</v>
      </c>
      <c r="L2510" t="s">
        <v>1365</v>
      </c>
      <c r="M2510" t="s">
        <v>72</v>
      </c>
      <c r="N2510">
        <v>5.0049999999999999</v>
      </c>
      <c r="O2510">
        <v>0</v>
      </c>
      <c r="P2510">
        <v>0</v>
      </c>
      <c r="Q2510">
        <v>5.0049999999999999</v>
      </c>
      <c r="T2510" s="1" t="s">
        <v>8799</v>
      </c>
    </row>
    <row r="2511" spans="1:20" x14ac:dyDescent="0.25">
      <c r="A2511" t="s">
        <v>8747</v>
      </c>
      <c r="B2511" t="s">
        <v>66</v>
      </c>
      <c r="C2511" t="s">
        <v>3974</v>
      </c>
      <c r="D2511" t="s">
        <v>3973</v>
      </c>
      <c r="E2511" s="2">
        <v>44755</v>
      </c>
      <c r="F2511">
        <v>2022</v>
      </c>
      <c r="G2511" t="s">
        <v>7680</v>
      </c>
      <c r="H2511" t="s">
        <v>93</v>
      </c>
      <c r="K2511" t="s">
        <v>1345</v>
      </c>
      <c r="M2511" t="s">
        <v>24</v>
      </c>
      <c r="N2511">
        <v>9.9970000000000017</v>
      </c>
      <c r="O2511">
        <v>9.9970000000000017</v>
      </c>
      <c r="P2511">
        <v>0</v>
      </c>
      <c r="Q2511">
        <v>0</v>
      </c>
      <c r="T2511" s="1" t="s">
        <v>8799</v>
      </c>
    </row>
    <row r="2512" spans="1:20" x14ac:dyDescent="0.25">
      <c r="A2512" t="s">
        <v>8747</v>
      </c>
      <c r="B2512" t="s">
        <v>66</v>
      </c>
      <c r="C2512" t="s">
        <v>3974</v>
      </c>
      <c r="D2512" t="s">
        <v>3973</v>
      </c>
      <c r="E2512" s="2">
        <v>44755</v>
      </c>
      <c r="F2512">
        <v>2022</v>
      </c>
      <c r="G2512" t="s">
        <v>7680</v>
      </c>
      <c r="H2512" t="s">
        <v>93</v>
      </c>
      <c r="L2512" t="s">
        <v>1365</v>
      </c>
      <c r="M2512" t="s">
        <v>25</v>
      </c>
      <c r="N2512">
        <v>9.9970000000000017</v>
      </c>
      <c r="O2512">
        <v>0</v>
      </c>
      <c r="P2512">
        <v>9.9970000000000017</v>
      </c>
      <c r="Q2512">
        <v>0</v>
      </c>
      <c r="T2512" s="1" t="s">
        <v>8799</v>
      </c>
    </row>
    <row r="2513" spans="1:20" x14ac:dyDescent="0.25">
      <c r="A2513" t="s">
        <v>8747</v>
      </c>
      <c r="B2513" t="s">
        <v>66</v>
      </c>
      <c r="C2513" t="s">
        <v>3601</v>
      </c>
      <c r="D2513" t="s">
        <v>3600</v>
      </c>
      <c r="E2513" s="2">
        <v>44756</v>
      </c>
      <c r="F2513">
        <v>2022</v>
      </c>
      <c r="G2513" t="s">
        <v>6392</v>
      </c>
      <c r="H2513" t="s">
        <v>8755</v>
      </c>
      <c r="L2513" t="s">
        <v>1415</v>
      </c>
      <c r="M2513" t="s">
        <v>25</v>
      </c>
      <c r="N2513">
        <v>100</v>
      </c>
      <c r="O2513">
        <v>0</v>
      </c>
      <c r="P2513">
        <v>100</v>
      </c>
      <c r="Q2513">
        <v>0</v>
      </c>
      <c r="T2513" s="1" t="s">
        <v>8799</v>
      </c>
    </row>
    <row r="2514" spans="1:20" x14ac:dyDescent="0.25">
      <c r="A2514" t="s">
        <v>8747</v>
      </c>
      <c r="B2514" t="s">
        <v>66</v>
      </c>
      <c r="C2514" t="s">
        <v>4249</v>
      </c>
      <c r="D2514" t="s">
        <v>4248</v>
      </c>
      <c r="E2514" s="2">
        <v>44757</v>
      </c>
      <c r="F2514">
        <v>2022</v>
      </c>
      <c r="G2514" t="s">
        <v>7424</v>
      </c>
      <c r="H2514" t="s">
        <v>8754</v>
      </c>
      <c r="K2514" t="s">
        <v>1321</v>
      </c>
      <c r="L2514" t="s">
        <v>1320</v>
      </c>
      <c r="M2514" t="s">
        <v>72</v>
      </c>
      <c r="N2514">
        <v>0.35</v>
      </c>
      <c r="O2514">
        <v>0</v>
      </c>
      <c r="P2514">
        <v>0</v>
      </c>
      <c r="Q2514">
        <v>0.35</v>
      </c>
      <c r="T2514" s="1" t="s">
        <v>8799</v>
      </c>
    </row>
    <row r="2515" spans="1:20" x14ac:dyDescent="0.25">
      <c r="A2515" t="s">
        <v>8747</v>
      </c>
      <c r="B2515" t="s">
        <v>66</v>
      </c>
      <c r="C2515" t="s">
        <v>3761</v>
      </c>
      <c r="D2515" t="s">
        <v>3760</v>
      </c>
      <c r="E2515" s="2">
        <v>44760</v>
      </c>
      <c r="F2515">
        <v>2022</v>
      </c>
      <c r="G2515" t="s">
        <v>6521</v>
      </c>
      <c r="H2515" t="s">
        <v>8754</v>
      </c>
      <c r="K2515" t="s">
        <v>1336</v>
      </c>
      <c r="M2515" t="s">
        <v>24</v>
      </c>
      <c r="N2515">
        <v>1.2</v>
      </c>
      <c r="O2515">
        <v>1.2</v>
      </c>
      <c r="P2515">
        <v>0</v>
      </c>
      <c r="Q2515">
        <v>0</v>
      </c>
      <c r="T2515" s="1" t="s">
        <v>8799</v>
      </c>
    </row>
    <row r="2516" spans="1:20" x14ac:dyDescent="0.25">
      <c r="A2516" t="s">
        <v>8747</v>
      </c>
      <c r="B2516" t="s">
        <v>66</v>
      </c>
      <c r="C2516" t="s">
        <v>3822</v>
      </c>
      <c r="D2516" t="s">
        <v>3821</v>
      </c>
      <c r="E2516" s="2">
        <v>44760</v>
      </c>
      <c r="F2516">
        <v>2022</v>
      </c>
      <c r="G2516" t="s">
        <v>6914</v>
      </c>
      <c r="H2516" t="s">
        <v>8757</v>
      </c>
      <c r="K2516" t="s">
        <v>1321</v>
      </c>
      <c r="L2516" t="s">
        <v>1320</v>
      </c>
      <c r="M2516" t="s">
        <v>72</v>
      </c>
      <c r="N2516">
        <v>2.5</v>
      </c>
      <c r="O2516">
        <v>0</v>
      </c>
      <c r="P2516">
        <v>0</v>
      </c>
      <c r="Q2516">
        <v>2.5</v>
      </c>
      <c r="T2516" s="1" t="s">
        <v>8799</v>
      </c>
    </row>
    <row r="2517" spans="1:20" x14ac:dyDescent="0.25">
      <c r="A2517" t="s">
        <v>8747</v>
      </c>
      <c r="B2517" t="s">
        <v>66</v>
      </c>
      <c r="C2517" t="s">
        <v>3831</v>
      </c>
      <c r="D2517" t="s">
        <v>3830</v>
      </c>
      <c r="E2517" s="2">
        <v>44760</v>
      </c>
      <c r="F2517">
        <v>2022</v>
      </c>
      <c r="G2517" t="s">
        <v>6914</v>
      </c>
      <c r="H2517" t="s">
        <v>8754</v>
      </c>
      <c r="L2517" t="s">
        <v>1320</v>
      </c>
      <c r="M2517" t="s">
        <v>25</v>
      </c>
      <c r="N2517">
        <v>2.5</v>
      </c>
      <c r="O2517">
        <v>0</v>
      </c>
      <c r="P2517">
        <v>2.5</v>
      </c>
      <c r="Q2517">
        <v>0</v>
      </c>
      <c r="T2517" s="1" t="s">
        <v>8799</v>
      </c>
    </row>
    <row r="2518" spans="1:20" x14ac:dyDescent="0.25">
      <c r="A2518" t="s">
        <v>8747</v>
      </c>
      <c r="B2518" t="s">
        <v>66</v>
      </c>
      <c r="C2518" t="s">
        <v>3961</v>
      </c>
      <c r="D2518" t="s">
        <v>3960</v>
      </c>
      <c r="E2518" s="2">
        <v>44760</v>
      </c>
      <c r="F2518">
        <v>2022</v>
      </c>
      <c r="G2518" t="s">
        <v>6451</v>
      </c>
      <c r="H2518" t="s">
        <v>8754</v>
      </c>
      <c r="L2518" t="s">
        <v>1415</v>
      </c>
      <c r="M2518" t="s">
        <v>25</v>
      </c>
      <c r="N2518">
        <v>0.2</v>
      </c>
      <c r="O2518">
        <v>0</v>
      </c>
      <c r="P2518">
        <v>0.2</v>
      </c>
      <c r="Q2518">
        <v>0</v>
      </c>
      <c r="T2518" s="1" t="s">
        <v>8799</v>
      </c>
    </row>
    <row r="2519" spans="1:20" x14ac:dyDescent="0.25">
      <c r="A2519" t="s">
        <v>8747</v>
      </c>
      <c r="B2519" t="s">
        <v>66</v>
      </c>
      <c r="C2519" t="s">
        <v>4120</v>
      </c>
      <c r="D2519" t="s">
        <v>4119</v>
      </c>
      <c r="E2519" s="2">
        <v>44760</v>
      </c>
      <c r="F2519">
        <v>2022</v>
      </c>
      <c r="G2519" t="s">
        <v>104</v>
      </c>
      <c r="H2519" t="s">
        <v>8754</v>
      </c>
      <c r="L2519" t="s">
        <v>1415</v>
      </c>
      <c r="M2519" t="s">
        <v>25</v>
      </c>
      <c r="N2519">
        <v>0.1</v>
      </c>
      <c r="O2519">
        <v>0</v>
      </c>
      <c r="P2519">
        <v>0.1</v>
      </c>
      <c r="Q2519">
        <v>0</v>
      </c>
      <c r="T2519" s="1" t="s">
        <v>8799</v>
      </c>
    </row>
    <row r="2520" spans="1:20" x14ac:dyDescent="0.25">
      <c r="A2520" t="s">
        <v>8747</v>
      </c>
      <c r="B2520" t="s">
        <v>66</v>
      </c>
      <c r="C2520" t="s">
        <v>4142</v>
      </c>
      <c r="D2520" t="s">
        <v>4141</v>
      </c>
      <c r="E2520" s="2">
        <v>44760</v>
      </c>
      <c r="F2520">
        <v>2022</v>
      </c>
      <c r="G2520" t="s">
        <v>104</v>
      </c>
      <c r="H2520" t="s">
        <v>8754</v>
      </c>
      <c r="K2520" t="s">
        <v>1345</v>
      </c>
      <c r="L2520" t="s">
        <v>1415</v>
      </c>
      <c r="M2520" t="s">
        <v>72</v>
      </c>
      <c r="N2520">
        <v>0.3</v>
      </c>
      <c r="O2520">
        <v>0</v>
      </c>
      <c r="P2520">
        <v>0</v>
      </c>
      <c r="Q2520">
        <v>0.3</v>
      </c>
      <c r="T2520" s="1" t="s">
        <v>8799</v>
      </c>
    </row>
    <row r="2521" spans="1:20" x14ac:dyDescent="0.25">
      <c r="A2521" t="s">
        <v>8747</v>
      </c>
      <c r="B2521" t="s">
        <v>66</v>
      </c>
      <c r="C2521" t="s">
        <v>3847</v>
      </c>
      <c r="D2521" t="s">
        <v>3846</v>
      </c>
      <c r="E2521" s="2">
        <v>44761</v>
      </c>
      <c r="F2521">
        <v>2022</v>
      </c>
      <c r="G2521" t="s">
        <v>6914</v>
      </c>
      <c r="H2521" t="s">
        <v>8754</v>
      </c>
      <c r="K2521" t="s">
        <v>1345</v>
      </c>
      <c r="M2521" t="s">
        <v>24</v>
      </c>
      <c r="N2521">
        <v>1.3</v>
      </c>
      <c r="O2521">
        <v>1.3</v>
      </c>
      <c r="P2521">
        <v>0</v>
      </c>
      <c r="Q2521">
        <v>0</v>
      </c>
      <c r="T2521" s="1" t="s">
        <v>8799</v>
      </c>
    </row>
    <row r="2522" spans="1:20" x14ac:dyDescent="0.25">
      <c r="A2522" t="s">
        <v>8747</v>
      </c>
      <c r="B2522" t="s">
        <v>66</v>
      </c>
      <c r="C2522" t="s">
        <v>3854</v>
      </c>
      <c r="D2522" t="s">
        <v>3853</v>
      </c>
      <c r="E2522" s="2">
        <v>44762</v>
      </c>
      <c r="F2522">
        <v>2022</v>
      </c>
      <c r="G2522" t="s">
        <v>6532</v>
      </c>
      <c r="H2522" t="s">
        <v>93</v>
      </c>
      <c r="K2522" t="s">
        <v>1345</v>
      </c>
      <c r="M2522" t="s">
        <v>24</v>
      </c>
      <c r="N2522">
        <v>300</v>
      </c>
      <c r="O2522">
        <v>300</v>
      </c>
      <c r="P2522">
        <v>0</v>
      </c>
      <c r="Q2522">
        <v>0</v>
      </c>
      <c r="T2522" s="1" t="s">
        <v>8799</v>
      </c>
    </row>
    <row r="2523" spans="1:20" x14ac:dyDescent="0.25">
      <c r="A2523" t="s">
        <v>8747</v>
      </c>
      <c r="B2523" t="s">
        <v>66</v>
      </c>
      <c r="C2523" t="s">
        <v>3577</v>
      </c>
      <c r="D2523" t="s">
        <v>3576</v>
      </c>
      <c r="E2523" s="2">
        <v>44769</v>
      </c>
      <c r="F2523">
        <v>2022</v>
      </c>
      <c r="G2523" t="s">
        <v>6392</v>
      </c>
      <c r="H2523" t="s">
        <v>93</v>
      </c>
      <c r="K2523" t="s">
        <v>1469</v>
      </c>
      <c r="M2523" t="s">
        <v>24</v>
      </c>
      <c r="N2523">
        <v>60.854999999999997</v>
      </c>
      <c r="O2523">
        <v>60.854999999999997</v>
      </c>
      <c r="P2523">
        <v>0</v>
      </c>
      <c r="Q2523">
        <v>0</v>
      </c>
      <c r="T2523" s="1" t="s">
        <v>8799</v>
      </c>
    </row>
    <row r="2524" spans="1:20" x14ac:dyDescent="0.25">
      <c r="A2524" t="s">
        <v>8747</v>
      </c>
      <c r="B2524" t="s">
        <v>66</v>
      </c>
      <c r="C2524" t="s">
        <v>3577</v>
      </c>
      <c r="D2524" t="s">
        <v>3576</v>
      </c>
      <c r="E2524" s="2">
        <v>44769</v>
      </c>
      <c r="F2524">
        <v>2022</v>
      </c>
      <c r="G2524" t="s">
        <v>6392</v>
      </c>
      <c r="H2524" t="s">
        <v>93</v>
      </c>
      <c r="L2524" t="s">
        <v>1346</v>
      </c>
      <c r="M2524" t="s">
        <v>25</v>
      </c>
      <c r="N2524">
        <v>2.4525000000000001</v>
      </c>
      <c r="O2524">
        <v>0</v>
      </c>
      <c r="P2524">
        <v>2.4525000000000001</v>
      </c>
      <c r="Q2524">
        <v>0</v>
      </c>
      <c r="T2524" s="1" t="s">
        <v>8799</v>
      </c>
    </row>
    <row r="2525" spans="1:20" x14ac:dyDescent="0.25">
      <c r="A2525" t="s">
        <v>8747</v>
      </c>
      <c r="B2525" t="s">
        <v>66</v>
      </c>
      <c r="C2525" t="s">
        <v>3590</v>
      </c>
      <c r="D2525" t="s">
        <v>3589</v>
      </c>
      <c r="E2525" s="2">
        <v>44769</v>
      </c>
      <c r="F2525">
        <v>2022</v>
      </c>
      <c r="G2525" t="s">
        <v>6392</v>
      </c>
      <c r="H2525" t="s">
        <v>93</v>
      </c>
      <c r="K2525" t="s">
        <v>1321</v>
      </c>
      <c r="L2525" t="s">
        <v>1320</v>
      </c>
      <c r="M2525" t="s">
        <v>72</v>
      </c>
      <c r="N2525">
        <v>3</v>
      </c>
      <c r="O2525">
        <v>0</v>
      </c>
      <c r="P2525">
        <v>0</v>
      </c>
      <c r="Q2525">
        <v>3</v>
      </c>
      <c r="T2525" s="1" t="s">
        <v>8799</v>
      </c>
    </row>
    <row r="2526" spans="1:20" x14ac:dyDescent="0.25">
      <c r="A2526" t="s">
        <v>8747</v>
      </c>
      <c r="B2526" t="s">
        <v>66</v>
      </c>
      <c r="C2526" t="s">
        <v>3590</v>
      </c>
      <c r="D2526" t="s">
        <v>3589</v>
      </c>
      <c r="E2526" s="2">
        <v>44769</v>
      </c>
      <c r="F2526">
        <v>2022</v>
      </c>
      <c r="G2526" t="s">
        <v>6392</v>
      </c>
      <c r="H2526" t="s">
        <v>93</v>
      </c>
      <c r="K2526" t="s">
        <v>1345</v>
      </c>
      <c r="M2526" t="s">
        <v>24</v>
      </c>
      <c r="N2526">
        <v>0.32</v>
      </c>
      <c r="O2526">
        <v>0.32</v>
      </c>
      <c r="P2526">
        <v>0</v>
      </c>
      <c r="Q2526">
        <v>0</v>
      </c>
      <c r="T2526" s="1" t="s">
        <v>8799</v>
      </c>
    </row>
    <row r="2527" spans="1:20" x14ac:dyDescent="0.25">
      <c r="A2527" t="s">
        <v>8747</v>
      </c>
      <c r="B2527" t="s">
        <v>66</v>
      </c>
      <c r="C2527" t="s">
        <v>3590</v>
      </c>
      <c r="D2527" t="s">
        <v>3589</v>
      </c>
      <c r="E2527" s="2">
        <v>44769</v>
      </c>
      <c r="F2527">
        <v>2022</v>
      </c>
      <c r="G2527" t="s">
        <v>6392</v>
      </c>
      <c r="H2527" t="s">
        <v>93</v>
      </c>
      <c r="K2527" t="s">
        <v>141</v>
      </c>
      <c r="M2527" t="s">
        <v>24</v>
      </c>
      <c r="N2527">
        <v>121.8</v>
      </c>
      <c r="O2527">
        <v>121.8</v>
      </c>
      <c r="P2527">
        <v>0</v>
      </c>
      <c r="Q2527">
        <v>0</v>
      </c>
      <c r="T2527" s="1" t="s">
        <v>8799</v>
      </c>
    </row>
    <row r="2528" spans="1:20" x14ac:dyDescent="0.25">
      <c r="A2528" t="s">
        <v>8747</v>
      </c>
      <c r="B2528" t="s">
        <v>66</v>
      </c>
      <c r="C2528" t="s">
        <v>4079</v>
      </c>
      <c r="D2528" t="s">
        <v>4078</v>
      </c>
      <c r="E2528" s="2">
        <v>44769</v>
      </c>
      <c r="F2528">
        <v>2022</v>
      </c>
      <c r="G2528" t="s">
        <v>6370</v>
      </c>
      <c r="H2528" t="s">
        <v>8755</v>
      </c>
      <c r="L2528" t="s">
        <v>1415</v>
      </c>
      <c r="M2528" t="s">
        <v>25</v>
      </c>
      <c r="N2528">
        <v>300</v>
      </c>
      <c r="O2528">
        <v>0</v>
      </c>
      <c r="P2528">
        <v>300</v>
      </c>
      <c r="Q2528">
        <v>0</v>
      </c>
      <c r="T2528" s="1" t="s">
        <v>8799</v>
      </c>
    </row>
    <row r="2529" spans="1:20" x14ac:dyDescent="0.25">
      <c r="A2529" t="s">
        <v>8747</v>
      </c>
      <c r="B2529" t="s">
        <v>66</v>
      </c>
      <c r="C2529" t="s">
        <v>4216</v>
      </c>
      <c r="D2529" t="s">
        <v>4215</v>
      </c>
      <c r="E2529" s="2">
        <v>44769</v>
      </c>
      <c r="F2529">
        <v>2022</v>
      </c>
      <c r="G2529" t="s">
        <v>8752</v>
      </c>
      <c r="H2529" t="s">
        <v>8754</v>
      </c>
      <c r="L2529" t="s">
        <v>1347</v>
      </c>
      <c r="M2529" t="s">
        <v>25</v>
      </c>
      <c r="N2529">
        <v>0.19997999999999996</v>
      </c>
      <c r="O2529">
        <v>0</v>
      </c>
      <c r="P2529">
        <v>0.19997999999999996</v>
      </c>
      <c r="Q2529">
        <v>0</v>
      </c>
      <c r="T2529" s="1" t="s">
        <v>8799</v>
      </c>
    </row>
    <row r="2530" spans="1:20" x14ac:dyDescent="0.25">
      <c r="A2530" t="s">
        <v>8747</v>
      </c>
      <c r="B2530" t="s">
        <v>66</v>
      </c>
      <c r="C2530" t="s">
        <v>3653</v>
      </c>
      <c r="D2530" t="s">
        <v>3652</v>
      </c>
      <c r="E2530" s="2">
        <v>44771</v>
      </c>
      <c r="F2530">
        <v>2022</v>
      </c>
      <c r="G2530" t="s">
        <v>6816</v>
      </c>
      <c r="H2530" t="s">
        <v>8754</v>
      </c>
      <c r="K2530" t="s">
        <v>1345</v>
      </c>
      <c r="M2530" t="s">
        <v>24</v>
      </c>
      <c r="N2530">
        <v>0.6</v>
      </c>
      <c r="O2530">
        <v>0.6</v>
      </c>
      <c r="P2530">
        <v>0</v>
      </c>
      <c r="Q2530">
        <v>0</v>
      </c>
      <c r="T2530" s="1" t="s">
        <v>8799</v>
      </c>
    </row>
    <row r="2531" spans="1:20" x14ac:dyDescent="0.25">
      <c r="A2531" t="s">
        <v>8747</v>
      </c>
      <c r="B2531" t="s">
        <v>66</v>
      </c>
      <c r="C2531" t="s">
        <v>4233</v>
      </c>
      <c r="D2531" t="s">
        <v>4232</v>
      </c>
      <c r="E2531" s="2">
        <v>44771</v>
      </c>
      <c r="F2531">
        <v>2022</v>
      </c>
      <c r="G2531" t="s">
        <v>7424</v>
      </c>
      <c r="H2531" t="s">
        <v>93</v>
      </c>
      <c r="K2531" t="s">
        <v>1345</v>
      </c>
      <c r="L2531" t="s">
        <v>1365</v>
      </c>
      <c r="M2531" t="s">
        <v>72</v>
      </c>
      <c r="N2531">
        <v>2.2236500000000001</v>
      </c>
      <c r="O2531">
        <v>0</v>
      </c>
      <c r="P2531">
        <v>0</v>
      </c>
      <c r="Q2531">
        <v>2.2236500000000001</v>
      </c>
      <c r="T2531" s="1" t="s">
        <v>8799</v>
      </c>
    </row>
    <row r="2532" spans="1:20" x14ac:dyDescent="0.25">
      <c r="A2532" t="s">
        <v>8747</v>
      </c>
      <c r="B2532" t="s">
        <v>66</v>
      </c>
      <c r="C2532" t="s">
        <v>4237</v>
      </c>
      <c r="D2532" t="s">
        <v>4236</v>
      </c>
      <c r="E2532" s="2">
        <v>44771</v>
      </c>
      <c r="F2532">
        <v>2022</v>
      </c>
      <c r="G2532" t="s">
        <v>7424</v>
      </c>
      <c r="H2532" t="s">
        <v>93</v>
      </c>
      <c r="K2532" t="s">
        <v>1345</v>
      </c>
      <c r="L2532" t="s">
        <v>1365</v>
      </c>
      <c r="M2532" t="s">
        <v>72</v>
      </c>
      <c r="N2532">
        <v>2.3490000000000002</v>
      </c>
      <c r="O2532">
        <v>0</v>
      </c>
      <c r="P2532">
        <v>0</v>
      </c>
      <c r="Q2532">
        <v>2.3490000000000002</v>
      </c>
      <c r="T2532" s="1" t="s">
        <v>8799</v>
      </c>
    </row>
    <row r="2533" spans="1:20" x14ac:dyDescent="0.25">
      <c r="A2533" t="s">
        <v>8747</v>
      </c>
      <c r="B2533" t="s">
        <v>66</v>
      </c>
      <c r="C2533" t="s">
        <v>4237</v>
      </c>
      <c r="D2533" t="s">
        <v>4236</v>
      </c>
      <c r="E2533" s="2">
        <v>44771</v>
      </c>
      <c r="F2533">
        <v>2022</v>
      </c>
      <c r="G2533" t="s">
        <v>7424</v>
      </c>
      <c r="H2533" t="s">
        <v>93</v>
      </c>
      <c r="K2533" t="s">
        <v>1336</v>
      </c>
      <c r="L2533" t="s">
        <v>1365</v>
      </c>
      <c r="M2533" t="s">
        <v>72</v>
      </c>
      <c r="N2533">
        <v>4.6619999999999999</v>
      </c>
      <c r="O2533">
        <v>0</v>
      </c>
      <c r="P2533">
        <v>0</v>
      </c>
      <c r="Q2533">
        <v>4.6619999999999999</v>
      </c>
      <c r="T2533" s="1" t="s">
        <v>8799</v>
      </c>
    </row>
    <row r="2534" spans="1:20" x14ac:dyDescent="0.25">
      <c r="A2534" t="s">
        <v>8747</v>
      </c>
      <c r="B2534" t="s">
        <v>66</v>
      </c>
      <c r="C2534" t="s">
        <v>3802</v>
      </c>
      <c r="D2534" t="s">
        <v>3801</v>
      </c>
      <c r="E2534" s="2">
        <v>44772</v>
      </c>
      <c r="F2534">
        <v>2022</v>
      </c>
      <c r="G2534" t="s">
        <v>6585</v>
      </c>
      <c r="H2534" t="s">
        <v>8754</v>
      </c>
      <c r="L2534" t="s">
        <v>1347</v>
      </c>
      <c r="M2534" t="s">
        <v>25</v>
      </c>
      <c r="N2534">
        <v>0.25</v>
      </c>
      <c r="O2534">
        <v>0</v>
      </c>
      <c r="P2534">
        <v>0.25</v>
      </c>
      <c r="Q2534">
        <v>0</v>
      </c>
      <c r="T2534" s="1" t="s">
        <v>8799</v>
      </c>
    </row>
    <row r="2535" spans="1:20" x14ac:dyDescent="0.25">
      <c r="A2535" t="s">
        <v>8747</v>
      </c>
      <c r="B2535" t="s">
        <v>66</v>
      </c>
      <c r="C2535" t="s">
        <v>3571</v>
      </c>
      <c r="D2535" t="s">
        <v>3570</v>
      </c>
      <c r="E2535" s="2">
        <v>44776</v>
      </c>
      <c r="F2535">
        <v>2022</v>
      </c>
      <c r="G2535" t="s">
        <v>6392</v>
      </c>
      <c r="H2535" t="s">
        <v>93</v>
      </c>
      <c r="K2535" t="s">
        <v>1386</v>
      </c>
      <c r="M2535" t="s">
        <v>24</v>
      </c>
      <c r="N2535">
        <v>68.445999999999998</v>
      </c>
      <c r="O2535">
        <v>68.445999999999998</v>
      </c>
      <c r="P2535">
        <v>0</v>
      </c>
      <c r="Q2535">
        <v>0</v>
      </c>
      <c r="T2535" s="1" t="s">
        <v>8799</v>
      </c>
    </row>
    <row r="2536" spans="1:20" x14ac:dyDescent="0.25">
      <c r="A2536" t="s">
        <v>8747</v>
      </c>
      <c r="B2536" t="s">
        <v>66</v>
      </c>
      <c r="C2536" t="s">
        <v>3656</v>
      </c>
      <c r="D2536" t="s">
        <v>3655</v>
      </c>
      <c r="E2536" s="2">
        <v>44776</v>
      </c>
      <c r="F2536">
        <v>2022</v>
      </c>
      <c r="G2536" t="s">
        <v>6816</v>
      </c>
      <c r="H2536" t="s">
        <v>318</v>
      </c>
      <c r="L2536" t="s">
        <v>1320</v>
      </c>
      <c r="M2536" t="s">
        <v>25</v>
      </c>
      <c r="N2536">
        <v>76.92</v>
      </c>
      <c r="O2536">
        <v>0</v>
      </c>
      <c r="P2536">
        <v>76.92</v>
      </c>
      <c r="Q2536">
        <v>0</v>
      </c>
      <c r="T2536" s="1" t="s">
        <v>8799</v>
      </c>
    </row>
    <row r="2537" spans="1:20" x14ac:dyDescent="0.25">
      <c r="A2537" t="s">
        <v>8747</v>
      </c>
      <c r="B2537" t="s">
        <v>66</v>
      </c>
      <c r="C2537" t="s">
        <v>3705</v>
      </c>
      <c r="D2537" t="s">
        <v>3704</v>
      </c>
      <c r="E2537" s="2">
        <v>44776</v>
      </c>
      <c r="F2537">
        <v>2022</v>
      </c>
      <c r="G2537" t="s">
        <v>8749</v>
      </c>
      <c r="H2537" t="s">
        <v>8754</v>
      </c>
      <c r="L2537" t="s">
        <v>1346</v>
      </c>
      <c r="M2537" t="s">
        <v>25</v>
      </c>
      <c r="N2537">
        <v>0.5</v>
      </c>
      <c r="O2537">
        <v>0</v>
      </c>
      <c r="P2537">
        <v>0.5</v>
      </c>
      <c r="Q2537">
        <v>0</v>
      </c>
      <c r="T2537" s="1" t="s">
        <v>8799</v>
      </c>
    </row>
    <row r="2538" spans="1:20" x14ac:dyDescent="0.25">
      <c r="A2538" t="s">
        <v>8747</v>
      </c>
      <c r="B2538" t="s">
        <v>66</v>
      </c>
      <c r="C2538" t="s">
        <v>3919</v>
      </c>
      <c r="D2538" t="s">
        <v>3918</v>
      </c>
      <c r="E2538" s="2">
        <v>44776</v>
      </c>
      <c r="F2538">
        <v>2022</v>
      </c>
      <c r="G2538" t="s">
        <v>4734</v>
      </c>
      <c r="H2538" t="s">
        <v>8754</v>
      </c>
      <c r="L2538" t="s">
        <v>1346</v>
      </c>
      <c r="M2538" t="s">
        <v>25</v>
      </c>
      <c r="N2538">
        <v>0.15</v>
      </c>
      <c r="O2538">
        <v>0</v>
      </c>
      <c r="P2538">
        <v>0.15</v>
      </c>
      <c r="Q2538">
        <v>0</v>
      </c>
      <c r="T2538" s="1" t="s">
        <v>8799</v>
      </c>
    </row>
    <row r="2539" spans="1:20" x14ac:dyDescent="0.25">
      <c r="A2539" t="s">
        <v>8747</v>
      </c>
      <c r="B2539" t="s">
        <v>66</v>
      </c>
      <c r="C2539" t="s">
        <v>4153</v>
      </c>
      <c r="D2539" t="s">
        <v>4152</v>
      </c>
      <c r="E2539" s="2">
        <v>44776</v>
      </c>
      <c r="F2539">
        <v>2022</v>
      </c>
      <c r="G2539" t="s">
        <v>104</v>
      </c>
      <c r="H2539" t="s">
        <v>8754</v>
      </c>
      <c r="K2539" t="s">
        <v>1345</v>
      </c>
      <c r="M2539" t="s">
        <v>24</v>
      </c>
      <c r="N2539">
        <v>0.2</v>
      </c>
      <c r="O2539">
        <v>0.2</v>
      </c>
      <c r="P2539">
        <v>0</v>
      </c>
      <c r="Q2539">
        <v>0</v>
      </c>
      <c r="T2539" s="1" t="s">
        <v>8799</v>
      </c>
    </row>
    <row r="2540" spans="1:20" x14ac:dyDescent="0.25">
      <c r="A2540" t="s">
        <v>8747</v>
      </c>
      <c r="B2540" t="s">
        <v>66</v>
      </c>
      <c r="C2540" t="s">
        <v>3769</v>
      </c>
      <c r="D2540" t="s">
        <v>3768</v>
      </c>
      <c r="E2540" s="2">
        <v>44777</v>
      </c>
      <c r="F2540">
        <v>2022</v>
      </c>
      <c r="G2540" t="s">
        <v>6521</v>
      </c>
      <c r="H2540" t="s">
        <v>8754</v>
      </c>
      <c r="L2540" t="s">
        <v>1380</v>
      </c>
      <c r="M2540" t="s">
        <v>25</v>
      </c>
      <c r="N2540">
        <v>0.5</v>
      </c>
      <c r="O2540">
        <v>0</v>
      </c>
      <c r="P2540">
        <v>0.5</v>
      </c>
      <c r="Q2540">
        <v>0</v>
      </c>
      <c r="T2540" s="1" t="s">
        <v>8799</v>
      </c>
    </row>
    <row r="2541" spans="1:20" x14ac:dyDescent="0.25">
      <c r="A2541" t="s">
        <v>8747</v>
      </c>
      <c r="B2541" t="s">
        <v>66</v>
      </c>
      <c r="C2541" t="s">
        <v>3815</v>
      </c>
      <c r="D2541" t="s">
        <v>3814</v>
      </c>
      <c r="E2541" s="2">
        <v>44777</v>
      </c>
      <c r="F2541">
        <v>2022</v>
      </c>
      <c r="G2541" t="s">
        <v>6914</v>
      </c>
      <c r="H2541" t="s">
        <v>8757</v>
      </c>
      <c r="K2541" t="s">
        <v>1321</v>
      </c>
      <c r="L2541" t="s">
        <v>1320</v>
      </c>
      <c r="M2541" t="s">
        <v>72</v>
      </c>
      <c r="N2541">
        <v>8.2191779999999994</v>
      </c>
      <c r="O2541">
        <v>0</v>
      </c>
      <c r="P2541">
        <v>0</v>
      </c>
      <c r="Q2541">
        <v>8.2191779999999994</v>
      </c>
      <c r="T2541" s="1" t="s">
        <v>8799</v>
      </c>
    </row>
    <row r="2542" spans="1:20" x14ac:dyDescent="0.25">
      <c r="A2542" t="s">
        <v>8747</v>
      </c>
      <c r="B2542" t="s">
        <v>66</v>
      </c>
      <c r="C2542" t="s">
        <v>3598</v>
      </c>
      <c r="D2542" t="s">
        <v>3597</v>
      </c>
      <c r="E2542" s="2">
        <v>44778</v>
      </c>
      <c r="F2542">
        <v>2022</v>
      </c>
      <c r="G2542" t="s">
        <v>6392</v>
      </c>
      <c r="H2542" t="s">
        <v>93</v>
      </c>
      <c r="K2542" t="s">
        <v>1336</v>
      </c>
      <c r="L2542" t="s">
        <v>1365</v>
      </c>
      <c r="M2542" t="s">
        <v>72</v>
      </c>
      <c r="N2542">
        <v>11.792</v>
      </c>
      <c r="O2542">
        <v>0</v>
      </c>
      <c r="P2542">
        <v>0</v>
      </c>
      <c r="Q2542">
        <v>11.792</v>
      </c>
      <c r="T2542" s="1" t="s">
        <v>8799</v>
      </c>
    </row>
    <row r="2543" spans="1:20" x14ac:dyDescent="0.25">
      <c r="A2543" t="s">
        <v>8747</v>
      </c>
      <c r="B2543" t="s">
        <v>66</v>
      </c>
      <c r="C2543" t="s">
        <v>3915</v>
      </c>
      <c r="D2543" t="s">
        <v>3914</v>
      </c>
      <c r="E2543" s="2">
        <v>44782</v>
      </c>
      <c r="F2543">
        <v>2022</v>
      </c>
      <c r="G2543" t="s">
        <v>4734</v>
      </c>
      <c r="H2543" t="s">
        <v>8754</v>
      </c>
      <c r="K2543" t="s">
        <v>1345</v>
      </c>
      <c r="L2543" t="s">
        <v>1320</v>
      </c>
      <c r="M2543" t="s">
        <v>72</v>
      </c>
      <c r="N2543">
        <v>0.35</v>
      </c>
      <c r="O2543">
        <v>0</v>
      </c>
      <c r="P2543">
        <v>0</v>
      </c>
      <c r="Q2543">
        <v>0.35</v>
      </c>
      <c r="T2543" s="1" t="s">
        <v>8799</v>
      </c>
    </row>
    <row r="2544" spans="1:20" x14ac:dyDescent="0.25">
      <c r="A2544" t="s">
        <v>8747</v>
      </c>
      <c r="B2544" t="s">
        <v>66</v>
      </c>
      <c r="C2544" t="s">
        <v>4137</v>
      </c>
      <c r="D2544" t="s">
        <v>4136</v>
      </c>
      <c r="E2544" s="2">
        <v>44782</v>
      </c>
      <c r="F2544">
        <v>2022</v>
      </c>
      <c r="G2544" t="s">
        <v>104</v>
      </c>
      <c r="H2544" t="s">
        <v>8754</v>
      </c>
      <c r="K2544" t="s">
        <v>1345</v>
      </c>
      <c r="L2544" t="s">
        <v>1365</v>
      </c>
      <c r="M2544" t="s">
        <v>72</v>
      </c>
      <c r="N2544">
        <v>0.4</v>
      </c>
      <c r="O2544">
        <v>0</v>
      </c>
      <c r="P2544">
        <v>0</v>
      </c>
      <c r="Q2544">
        <v>0.4</v>
      </c>
      <c r="T2544" s="1" t="s">
        <v>8799</v>
      </c>
    </row>
    <row r="2545" spans="1:20" x14ac:dyDescent="0.25">
      <c r="A2545" t="s">
        <v>8747</v>
      </c>
      <c r="B2545" t="s">
        <v>66</v>
      </c>
      <c r="C2545" t="s">
        <v>4174</v>
      </c>
      <c r="D2545" t="s">
        <v>4173</v>
      </c>
      <c r="E2545" s="2">
        <v>44782</v>
      </c>
      <c r="F2545">
        <v>2022</v>
      </c>
      <c r="G2545" t="s">
        <v>104</v>
      </c>
      <c r="H2545" t="s">
        <v>8754</v>
      </c>
      <c r="L2545" t="s">
        <v>1347</v>
      </c>
      <c r="M2545" t="s">
        <v>25</v>
      </c>
      <c r="N2545">
        <v>0.09</v>
      </c>
      <c r="O2545">
        <v>0</v>
      </c>
      <c r="P2545">
        <v>0.09</v>
      </c>
      <c r="Q2545">
        <v>0</v>
      </c>
      <c r="T2545" s="1" t="s">
        <v>8799</v>
      </c>
    </row>
    <row r="2546" spans="1:20" x14ac:dyDescent="0.25">
      <c r="A2546" t="s">
        <v>8747</v>
      </c>
      <c r="B2546" t="s">
        <v>66</v>
      </c>
      <c r="C2546" t="s">
        <v>4255</v>
      </c>
      <c r="D2546" t="s">
        <v>4254</v>
      </c>
      <c r="E2546" s="2">
        <v>44783</v>
      </c>
      <c r="F2546">
        <v>2022</v>
      </c>
      <c r="G2546" t="s">
        <v>8753</v>
      </c>
      <c r="H2546" t="s">
        <v>8754</v>
      </c>
      <c r="K2546" t="s">
        <v>1345</v>
      </c>
      <c r="M2546" t="s">
        <v>24</v>
      </c>
      <c r="N2546">
        <v>0.14399999999999999</v>
      </c>
      <c r="O2546">
        <v>0.14399999999999999</v>
      </c>
      <c r="P2546">
        <v>0</v>
      </c>
      <c r="Q2546">
        <v>0</v>
      </c>
      <c r="T2546" s="1" t="s">
        <v>8799</v>
      </c>
    </row>
    <row r="2547" spans="1:20" x14ac:dyDescent="0.25">
      <c r="A2547" t="s">
        <v>8747</v>
      </c>
      <c r="B2547" t="s">
        <v>66</v>
      </c>
      <c r="C2547" t="s">
        <v>3997</v>
      </c>
      <c r="D2547" t="s">
        <v>3996</v>
      </c>
      <c r="E2547" s="2">
        <v>44784</v>
      </c>
      <c r="F2547">
        <v>2022</v>
      </c>
      <c r="G2547" t="s">
        <v>7481</v>
      </c>
      <c r="H2547" t="s">
        <v>8754</v>
      </c>
      <c r="K2547" t="s">
        <v>1345</v>
      </c>
      <c r="L2547" t="s">
        <v>1347</v>
      </c>
      <c r="M2547" t="s">
        <v>72</v>
      </c>
      <c r="N2547">
        <v>0.25</v>
      </c>
      <c r="O2547">
        <v>0</v>
      </c>
      <c r="P2547">
        <v>0</v>
      </c>
      <c r="Q2547">
        <v>0.25</v>
      </c>
      <c r="T2547" s="1" t="s">
        <v>8799</v>
      </c>
    </row>
    <row r="2548" spans="1:20" x14ac:dyDescent="0.25">
      <c r="A2548" t="s">
        <v>8747</v>
      </c>
      <c r="B2548" t="s">
        <v>66</v>
      </c>
      <c r="C2548" t="s">
        <v>4131</v>
      </c>
      <c r="D2548" t="s">
        <v>4130</v>
      </c>
      <c r="E2548" s="2">
        <v>44784</v>
      </c>
      <c r="F2548">
        <v>2022</v>
      </c>
      <c r="G2548" t="s">
        <v>104</v>
      </c>
      <c r="H2548" t="s">
        <v>8754</v>
      </c>
      <c r="K2548" t="s">
        <v>1469</v>
      </c>
      <c r="M2548" t="s">
        <v>24</v>
      </c>
      <c r="N2548">
        <v>5.7500000000000002E-2</v>
      </c>
      <c r="O2548">
        <v>5.7500000000000002E-2</v>
      </c>
      <c r="P2548">
        <v>0</v>
      </c>
      <c r="Q2548">
        <v>0</v>
      </c>
      <c r="T2548" s="1" t="s">
        <v>8799</v>
      </c>
    </row>
    <row r="2549" spans="1:20" x14ac:dyDescent="0.25">
      <c r="A2549" t="s">
        <v>8747</v>
      </c>
      <c r="B2549" t="s">
        <v>66</v>
      </c>
      <c r="C2549" t="s">
        <v>4009</v>
      </c>
      <c r="D2549" t="s">
        <v>4008</v>
      </c>
      <c r="E2549" s="2">
        <v>44788</v>
      </c>
      <c r="F2549">
        <v>2022</v>
      </c>
      <c r="G2549" t="s">
        <v>8250</v>
      </c>
      <c r="H2549" t="s">
        <v>8754</v>
      </c>
      <c r="K2549" t="s">
        <v>141</v>
      </c>
      <c r="L2549" t="s">
        <v>1347</v>
      </c>
      <c r="M2549" t="s">
        <v>72</v>
      </c>
      <c r="N2549">
        <v>0.4</v>
      </c>
      <c r="O2549">
        <v>0</v>
      </c>
      <c r="P2549">
        <v>0</v>
      </c>
      <c r="Q2549">
        <v>0.4</v>
      </c>
      <c r="T2549" s="1" t="s">
        <v>8799</v>
      </c>
    </row>
    <row r="2550" spans="1:20" x14ac:dyDescent="0.25">
      <c r="A2550" t="s">
        <v>8747</v>
      </c>
      <c r="B2550" t="s">
        <v>66</v>
      </c>
      <c r="C2550" t="s">
        <v>3764</v>
      </c>
      <c r="D2550" t="s">
        <v>3763</v>
      </c>
      <c r="E2550" s="2">
        <v>44791</v>
      </c>
      <c r="F2550">
        <v>2022</v>
      </c>
      <c r="G2550" t="s">
        <v>6521</v>
      </c>
      <c r="H2550" t="s">
        <v>8754</v>
      </c>
      <c r="L2550" t="s">
        <v>1320</v>
      </c>
      <c r="M2550" t="s">
        <v>25</v>
      </c>
      <c r="N2550">
        <v>0.4</v>
      </c>
      <c r="O2550">
        <v>0</v>
      </c>
      <c r="P2550">
        <v>0.4</v>
      </c>
      <c r="Q2550">
        <v>0</v>
      </c>
      <c r="T2550" s="1" t="s">
        <v>8799</v>
      </c>
    </row>
    <row r="2551" spans="1:20" x14ac:dyDescent="0.25">
      <c r="A2551" t="s">
        <v>8747</v>
      </c>
      <c r="B2551" t="s">
        <v>66</v>
      </c>
      <c r="C2551" t="s">
        <v>4159</v>
      </c>
      <c r="D2551" t="s">
        <v>4158</v>
      </c>
      <c r="E2551" s="2">
        <v>44791</v>
      </c>
      <c r="F2551">
        <v>2022</v>
      </c>
      <c r="G2551" t="s">
        <v>104</v>
      </c>
      <c r="H2551" t="s">
        <v>8754</v>
      </c>
      <c r="L2551" t="s">
        <v>1415</v>
      </c>
      <c r="M2551" t="s">
        <v>25</v>
      </c>
      <c r="N2551">
        <v>0.5</v>
      </c>
      <c r="O2551">
        <v>0</v>
      </c>
      <c r="P2551">
        <v>0.5</v>
      </c>
      <c r="Q2551">
        <v>0</v>
      </c>
      <c r="T2551" s="1" t="s">
        <v>8799</v>
      </c>
    </row>
    <row r="2552" spans="1:20" x14ac:dyDescent="0.25">
      <c r="A2552" t="s">
        <v>8747</v>
      </c>
      <c r="B2552" t="s">
        <v>66</v>
      </c>
      <c r="C2552" t="s">
        <v>3633</v>
      </c>
      <c r="D2552" t="s">
        <v>3632</v>
      </c>
      <c r="E2552" s="2">
        <v>44792</v>
      </c>
      <c r="F2552">
        <v>2022</v>
      </c>
      <c r="G2552" t="s">
        <v>6392</v>
      </c>
      <c r="H2552" t="s">
        <v>8754</v>
      </c>
      <c r="K2552" t="s">
        <v>1345</v>
      </c>
      <c r="L2552" t="s">
        <v>1415</v>
      </c>
      <c r="M2552" t="s">
        <v>72</v>
      </c>
      <c r="N2552">
        <v>0.45</v>
      </c>
      <c r="O2552">
        <v>0</v>
      </c>
      <c r="P2552">
        <v>0</v>
      </c>
      <c r="Q2552">
        <v>0.45</v>
      </c>
      <c r="T2552" s="1" t="s">
        <v>8799</v>
      </c>
    </row>
    <row r="2553" spans="1:20" x14ac:dyDescent="0.25">
      <c r="A2553" t="s">
        <v>8747</v>
      </c>
      <c r="B2553" t="s">
        <v>66</v>
      </c>
      <c r="C2553" t="s">
        <v>4144</v>
      </c>
      <c r="D2553" t="s">
        <v>4143</v>
      </c>
      <c r="E2553" s="2">
        <v>44792</v>
      </c>
      <c r="F2553">
        <v>2022</v>
      </c>
      <c r="G2553" t="s">
        <v>104</v>
      </c>
      <c r="H2553" t="s">
        <v>8754</v>
      </c>
      <c r="K2553" t="s">
        <v>141</v>
      </c>
      <c r="M2553" t="s">
        <v>24</v>
      </c>
      <c r="N2553">
        <v>0.34799999999999998</v>
      </c>
      <c r="O2553">
        <v>0.34799999999999998</v>
      </c>
      <c r="P2553">
        <v>0</v>
      </c>
      <c r="Q2553">
        <v>0</v>
      </c>
      <c r="T2553" s="1" t="s">
        <v>8799</v>
      </c>
    </row>
    <row r="2554" spans="1:20" x14ac:dyDescent="0.25">
      <c r="A2554" t="s">
        <v>8747</v>
      </c>
      <c r="B2554" t="s">
        <v>66</v>
      </c>
      <c r="C2554" t="s">
        <v>3890</v>
      </c>
      <c r="D2554" t="s">
        <v>3889</v>
      </c>
      <c r="E2554" s="2">
        <v>44796</v>
      </c>
      <c r="F2554">
        <v>2022</v>
      </c>
      <c r="G2554" t="s">
        <v>8750</v>
      </c>
      <c r="H2554" t="s">
        <v>8754</v>
      </c>
      <c r="L2554" t="s">
        <v>1320</v>
      </c>
      <c r="M2554" t="s">
        <v>25</v>
      </c>
      <c r="N2554">
        <v>0.35</v>
      </c>
      <c r="O2554">
        <v>0</v>
      </c>
      <c r="P2554">
        <v>0.35</v>
      </c>
      <c r="Q2554">
        <v>0</v>
      </c>
      <c r="T2554" s="1" t="s">
        <v>8799</v>
      </c>
    </row>
    <row r="2555" spans="1:20" x14ac:dyDescent="0.25">
      <c r="A2555" t="s">
        <v>8747</v>
      </c>
      <c r="B2555" t="s">
        <v>66</v>
      </c>
      <c r="C2555" t="s">
        <v>3629</v>
      </c>
      <c r="D2555" t="s">
        <v>3628</v>
      </c>
      <c r="E2555" s="2">
        <v>44798</v>
      </c>
      <c r="F2555">
        <v>2022</v>
      </c>
      <c r="G2555" t="s">
        <v>6392</v>
      </c>
      <c r="H2555" t="s">
        <v>8754</v>
      </c>
      <c r="K2555" t="s">
        <v>1327</v>
      </c>
      <c r="M2555" t="s">
        <v>24</v>
      </c>
      <c r="N2555">
        <v>6.9000000000000006E-2</v>
      </c>
      <c r="O2555">
        <v>6.9000000000000006E-2</v>
      </c>
      <c r="P2555">
        <v>0</v>
      </c>
      <c r="Q2555">
        <v>0</v>
      </c>
      <c r="T2555" s="1" t="s">
        <v>8799</v>
      </c>
    </row>
    <row r="2556" spans="1:20" x14ac:dyDescent="0.25">
      <c r="A2556" t="s">
        <v>8747</v>
      </c>
      <c r="B2556" t="s">
        <v>66</v>
      </c>
      <c r="C2556" t="s">
        <v>4146</v>
      </c>
      <c r="D2556" t="s">
        <v>4145</v>
      </c>
      <c r="E2556" s="2">
        <v>44798</v>
      </c>
      <c r="F2556">
        <v>2022</v>
      </c>
      <c r="G2556" t="s">
        <v>104</v>
      </c>
      <c r="H2556" t="s">
        <v>8754</v>
      </c>
      <c r="K2556" t="s">
        <v>1352</v>
      </c>
      <c r="M2556" t="s">
        <v>24</v>
      </c>
      <c r="N2556">
        <v>6.7500000000000004E-2</v>
      </c>
      <c r="O2556">
        <v>6.7500000000000004E-2</v>
      </c>
      <c r="P2556">
        <v>0</v>
      </c>
      <c r="Q2556">
        <v>0</v>
      </c>
      <c r="T2556" s="1" t="s">
        <v>8799</v>
      </c>
    </row>
    <row r="2557" spans="1:20" x14ac:dyDescent="0.25">
      <c r="A2557" t="s">
        <v>8747</v>
      </c>
      <c r="B2557" t="s">
        <v>66</v>
      </c>
      <c r="C2557" t="s">
        <v>4178</v>
      </c>
      <c r="D2557" t="s">
        <v>4177</v>
      </c>
      <c r="E2557" s="2">
        <v>44798</v>
      </c>
      <c r="F2557">
        <v>2022</v>
      </c>
      <c r="G2557" t="s">
        <v>104</v>
      </c>
      <c r="H2557" t="s">
        <v>8754</v>
      </c>
      <c r="K2557" t="s">
        <v>1345</v>
      </c>
      <c r="L2557" t="s">
        <v>1365</v>
      </c>
      <c r="M2557" t="s">
        <v>72</v>
      </c>
      <c r="N2557">
        <v>0.22</v>
      </c>
      <c r="O2557">
        <v>0</v>
      </c>
      <c r="P2557">
        <v>0</v>
      </c>
      <c r="Q2557">
        <v>0.22</v>
      </c>
      <c r="T2557" s="1" t="s">
        <v>8799</v>
      </c>
    </row>
    <row r="2558" spans="1:20" x14ac:dyDescent="0.25">
      <c r="A2558" t="s">
        <v>8747</v>
      </c>
      <c r="B2558" t="s">
        <v>66</v>
      </c>
      <c r="C2558" t="s">
        <v>4258</v>
      </c>
      <c r="D2558" t="s">
        <v>4257</v>
      </c>
      <c r="E2558" s="2">
        <v>44798</v>
      </c>
      <c r="F2558">
        <v>2022</v>
      </c>
      <c r="G2558" t="s">
        <v>8753</v>
      </c>
      <c r="H2558" t="s">
        <v>8754</v>
      </c>
      <c r="L2558" t="s">
        <v>1347</v>
      </c>
      <c r="M2558" t="s">
        <v>25</v>
      </c>
      <c r="N2558">
        <v>6.25E-2</v>
      </c>
      <c r="O2558">
        <v>0</v>
      </c>
      <c r="P2558">
        <v>6.25E-2</v>
      </c>
      <c r="Q2558">
        <v>0</v>
      </c>
      <c r="T2558" s="1" t="s">
        <v>8799</v>
      </c>
    </row>
    <row r="2559" spans="1:20" x14ac:dyDescent="0.25">
      <c r="A2559" t="s">
        <v>8747</v>
      </c>
      <c r="B2559" t="s">
        <v>66</v>
      </c>
      <c r="C2559" t="s">
        <v>4114</v>
      </c>
      <c r="D2559" t="s">
        <v>4113</v>
      </c>
      <c r="E2559" s="2">
        <v>44799</v>
      </c>
      <c r="F2559">
        <v>2022</v>
      </c>
      <c r="G2559" t="s">
        <v>104</v>
      </c>
      <c r="H2559" t="s">
        <v>8754</v>
      </c>
      <c r="K2559" t="s">
        <v>1345</v>
      </c>
      <c r="M2559" t="s">
        <v>24</v>
      </c>
      <c r="N2559">
        <v>0.996</v>
      </c>
      <c r="O2559">
        <v>0.996</v>
      </c>
      <c r="P2559">
        <v>0</v>
      </c>
      <c r="Q2559">
        <v>0</v>
      </c>
      <c r="T2559" s="1" t="s">
        <v>8799</v>
      </c>
    </row>
    <row r="2560" spans="1:20" x14ac:dyDescent="0.25">
      <c r="A2560" t="s">
        <v>8747</v>
      </c>
      <c r="B2560" t="s">
        <v>66</v>
      </c>
      <c r="C2560" t="s">
        <v>4139</v>
      </c>
      <c r="D2560" t="s">
        <v>4138</v>
      </c>
      <c r="E2560" s="2">
        <v>44802</v>
      </c>
      <c r="F2560">
        <v>2022</v>
      </c>
      <c r="G2560" t="s">
        <v>104</v>
      </c>
      <c r="H2560" t="s">
        <v>8754</v>
      </c>
      <c r="K2560" t="s">
        <v>1327</v>
      </c>
      <c r="M2560" t="s">
        <v>24</v>
      </c>
      <c r="N2560">
        <v>0.81</v>
      </c>
      <c r="O2560">
        <v>0.81</v>
      </c>
      <c r="P2560">
        <v>0</v>
      </c>
      <c r="Q2560">
        <v>0</v>
      </c>
      <c r="T2560" s="1" t="s">
        <v>8799</v>
      </c>
    </row>
    <row r="2561" spans="1:20" x14ac:dyDescent="0.25">
      <c r="A2561" t="s">
        <v>8747</v>
      </c>
      <c r="B2561" t="s">
        <v>66</v>
      </c>
      <c r="C2561" t="s">
        <v>3610</v>
      </c>
      <c r="D2561" t="s">
        <v>3609</v>
      </c>
      <c r="E2561" s="2">
        <v>44804</v>
      </c>
      <c r="F2561">
        <v>2022</v>
      </c>
      <c r="G2561" t="s">
        <v>6392</v>
      </c>
      <c r="H2561" t="s">
        <v>8754</v>
      </c>
      <c r="L2561" t="s">
        <v>1365</v>
      </c>
      <c r="M2561" t="s">
        <v>25</v>
      </c>
      <c r="N2561">
        <v>0.6</v>
      </c>
      <c r="O2561">
        <v>0</v>
      </c>
      <c r="P2561">
        <v>0.6</v>
      </c>
      <c r="Q2561">
        <v>0</v>
      </c>
      <c r="T2561" s="1" t="s">
        <v>8799</v>
      </c>
    </row>
    <row r="2562" spans="1:20" x14ac:dyDescent="0.25">
      <c r="A2562" t="s">
        <v>8747</v>
      </c>
      <c r="B2562" t="s">
        <v>66</v>
      </c>
      <c r="C2562" t="s">
        <v>3613</v>
      </c>
      <c r="D2562" t="s">
        <v>3612</v>
      </c>
      <c r="E2562" s="2">
        <v>44804</v>
      </c>
      <c r="F2562">
        <v>2022</v>
      </c>
      <c r="G2562" t="s">
        <v>6392</v>
      </c>
      <c r="H2562" t="s">
        <v>8754</v>
      </c>
      <c r="K2562" t="s">
        <v>1469</v>
      </c>
      <c r="L2562" t="s">
        <v>1346</v>
      </c>
      <c r="M2562" t="s">
        <v>72</v>
      </c>
      <c r="N2562">
        <v>0.12</v>
      </c>
      <c r="O2562">
        <v>0</v>
      </c>
      <c r="P2562">
        <v>0</v>
      </c>
      <c r="Q2562">
        <v>0.12</v>
      </c>
      <c r="T2562" s="1" t="s">
        <v>8799</v>
      </c>
    </row>
    <row r="2563" spans="1:20" x14ac:dyDescent="0.25">
      <c r="A2563" t="s">
        <v>8747</v>
      </c>
      <c r="B2563" t="s">
        <v>66</v>
      </c>
      <c r="C2563" t="s">
        <v>3720</v>
      </c>
      <c r="D2563" t="s">
        <v>3719</v>
      </c>
      <c r="E2563" s="2">
        <v>44804</v>
      </c>
      <c r="F2563">
        <v>2022</v>
      </c>
      <c r="G2563" t="s">
        <v>6521</v>
      </c>
      <c r="H2563" t="s">
        <v>93</v>
      </c>
      <c r="K2563" t="s">
        <v>1352</v>
      </c>
      <c r="M2563" t="s">
        <v>24</v>
      </c>
      <c r="N2563">
        <v>1.3080000000000001</v>
      </c>
      <c r="O2563">
        <v>1.3080000000000001</v>
      </c>
      <c r="P2563">
        <v>0</v>
      </c>
      <c r="Q2563">
        <v>0</v>
      </c>
      <c r="T2563" s="1" t="s">
        <v>8799</v>
      </c>
    </row>
    <row r="2564" spans="1:20" x14ac:dyDescent="0.25">
      <c r="A2564" t="s">
        <v>8747</v>
      </c>
      <c r="B2564" t="s">
        <v>66</v>
      </c>
      <c r="C2564" t="s">
        <v>3658</v>
      </c>
      <c r="D2564" t="s">
        <v>3657</v>
      </c>
      <c r="E2564" s="2">
        <v>44805</v>
      </c>
      <c r="F2564">
        <v>2022</v>
      </c>
      <c r="G2564" t="s">
        <v>8748</v>
      </c>
      <c r="H2564" t="s">
        <v>8757</v>
      </c>
      <c r="L2564" t="s">
        <v>1415</v>
      </c>
      <c r="M2564" t="s">
        <v>25</v>
      </c>
      <c r="N2564">
        <v>2.5018377300000001</v>
      </c>
      <c r="O2564">
        <v>0</v>
      </c>
      <c r="P2564">
        <v>2.5018377300000001</v>
      </c>
      <c r="Q2564">
        <v>0</v>
      </c>
      <c r="T2564" s="1" t="s">
        <v>8799</v>
      </c>
    </row>
    <row r="2565" spans="1:20" x14ac:dyDescent="0.25">
      <c r="A2565" t="s">
        <v>8747</v>
      </c>
      <c r="B2565" t="s">
        <v>66</v>
      </c>
      <c r="C2565" t="s">
        <v>3686</v>
      </c>
      <c r="D2565" t="s">
        <v>3685</v>
      </c>
      <c r="E2565" s="2">
        <v>44806</v>
      </c>
      <c r="F2565">
        <v>2022</v>
      </c>
      <c r="G2565" t="s">
        <v>7137</v>
      </c>
      <c r="H2565" t="s">
        <v>8754</v>
      </c>
      <c r="K2565" t="s">
        <v>1336</v>
      </c>
      <c r="L2565" t="s">
        <v>1365</v>
      </c>
      <c r="M2565" t="s">
        <v>72</v>
      </c>
      <c r="N2565">
        <v>0.5</v>
      </c>
      <c r="O2565">
        <v>0</v>
      </c>
      <c r="P2565">
        <v>0</v>
      </c>
      <c r="Q2565">
        <v>0.5</v>
      </c>
      <c r="T2565" s="1" t="s">
        <v>8799</v>
      </c>
    </row>
    <row r="2566" spans="1:20" x14ac:dyDescent="0.25">
      <c r="A2566" t="s">
        <v>8747</v>
      </c>
      <c r="B2566" t="s">
        <v>66</v>
      </c>
      <c r="C2566" t="s">
        <v>3735</v>
      </c>
      <c r="D2566" t="s">
        <v>3734</v>
      </c>
      <c r="E2566" s="2">
        <v>44811</v>
      </c>
      <c r="F2566">
        <v>2022</v>
      </c>
      <c r="G2566" t="s">
        <v>6521</v>
      </c>
      <c r="H2566" t="s">
        <v>93</v>
      </c>
      <c r="K2566" t="s">
        <v>141</v>
      </c>
      <c r="M2566" t="s">
        <v>24</v>
      </c>
      <c r="N2566">
        <v>24.093618364799998</v>
      </c>
      <c r="O2566">
        <v>24.093618364799998</v>
      </c>
      <c r="P2566">
        <v>0</v>
      </c>
      <c r="Q2566">
        <v>0</v>
      </c>
      <c r="T2566" s="1" t="s">
        <v>8799</v>
      </c>
    </row>
    <row r="2567" spans="1:20" x14ac:dyDescent="0.25">
      <c r="A2567" t="s">
        <v>8747</v>
      </c>
      <c r="B2567" t="s">
        <v>66</v>
      </c>
      <c r="C2567" t="s">
        <v>3868</v>
      </c>
      <c r="D2567" t="s">
        <v>3867</v>
      </c>
      <c r="E2567" s="2">
        <v>44811</v>
      </c>
      <c r="F2567">
        <v>2022</v>
      </c>
      <c r="G2567" t="s">
        <v>8750</v>
      </c>
      <c r="H2567" t="s">
        <v>93</v>
      </c>
      <c r="K2567" t="s">
        <v>84</v>
      </c>
      <c r="M2567" t="s">
        <v>24</v>
      </c>
      <c r="N2567">
        <v>136.58000000000001</v>
      </c>
      <c r="O2567">
        <v>136.58000000000001</v>
      </c>
      <c r="P2567">
        <v>0</v>
      </c>
      <c r="Q2567">
        <v>0</v>
      </c>
      <c r="T2567" s="1" t="s">
        <v>8799</v>
      </c>
    </row>
    <row r="2568" spans="1:20" x14ac:dyDescent="0.25">
      <c r="A2568" t="s">
        <v>8747</v>
      </c>
      <c r="B2568" t="s">
        <v>66</v>
      </c>
      <c r="C2568" t="s">
        <v>3819</v>
      </c>
      <c r="D2568" t="s">
        <v>3818</v>
      </c>
      <c r="E2568" s="2">
        <v>44812</v>
      </c>
      <c r="F2568">
        <v>2022</v>
      </c>
      <c r="G2568" t="s">
        <v>6914</v>
      </c>
      <c r="H2568" t="s">
        <v>8757</v>
      </c>
      <c r="K2568" t="s">
        <v>1345</v>
      </c>
      <c r="M2568" t="s">
        <v>24</v>
      </c>
      <c r="N2568">
        <v>1.125</v>
      </c>
      <c r="O2568">
        <v>1.125</v>
      </c>
      <c r="P2568">
        <v>0</v>
      </c>
      <c r="Q2568">
        <v>0</v>
      </c>
      <c r="T2568" s="1" t="s">
        <v>8799</v>
      </c>
    </row>
    <row r="2569" spans="1:20" x14ac:dyDescent="0.25">
      <c r="A2569" t="s">
        <v>8747</v>
      </c>
      <c r="B2569" t="s">
        <v>66</v>
      </c>
      <c r="C2569" t="s">
        <v>3956</v>
      </c>
      <c r="D2569" t="s">
        <v>3955</v>
      </c>
      <c r="E2569" s="2">
        <v>44812</v>
      </c>
      <c r="F2569">
        <v>2022</v>
      </c>
      <c r="G2569" t="s">
        <v>6451</v>
      </c>
      <c r="H2569" t="s">
        <v>8754</v>
      </c>
      <c r="K2569" t="s">
        <v>1345</v>
      </c>
      <c r="M2569" t="s">
        <v>24</v>
      </c>
      <c r="N2569">
        <v>0.35</v>
      </c>
      <c r="O2569">
        <v>0.35</v>
      </c>
      <c r="P2569">
        <v>0</v>
      </c>
      <c r="Q2569">
        <v>0</v>
      </c>
      <c r="T2569" s="1" t="s">
        <v>8799</v>
      </c>
    </row>
    <row r="2570" spans="1:20" x14ac:dyDescent="0.25">
      <c r="A2570" t="s">
        <v>8747</v>
      </c>
      <c r="B2570" t="s">
        <v>66</v>
      </c>
      <c r="C2570" t="s">
        <v>4051</v>
      </c>
      <c r="D2570" t="s">
        <v>4050</v>
      </c>
      <c r="E2570" s="2">
        <v>44813</v>
      </c>
      <c r="F2570">
        <v>2022</v>
      </c>
      <c r="G2570" t="s">
        <v>6715</v>
      </c>
      <c r="H2570" t="s">
        <v>8754</v>
      </c>
      <c r="K2570" t="s">
        <v>1386</v>
      </c>
      <c r="M2570" t="s">
        <v>24</v>
      </c>
      <c r="N2570">
        <v>0.5</v>
      </c>
      <c r="O2570">
        <v>0.5</v>
      </c>
      <c r="P2570">
        <v>0</v>
      </c>
      <c r="Q2570">
        <v>0</v>
      </c>
      <c r="T2570" s="1" t="s">
        <v>8799</v>
      </c>
    </row>
    <row r="2571" spans="1:20" x14ac:dyDescent="0.25">
      <c r="A2571" t="s">
        <v>8747</v>
      </c>
      <c r="B2571" t="s">
        <v>66</v>
      </c>
      <c r="C2571" t="s">
        <v>4262</v>
      </c>
      <c r="D2571" t="s">
        <v>4261</v>
      </c>
      <c r="E2571" s="2">
        <v>44816</v>
      </c>
      <c r="F2571">
        <v>2022</v>
      </c>
      <c r="G2571" t="s">
        <v>8753</v>
      </c>
      <c r="H2571" t="s">
        <v>8754</v>
      </c>
      <c r="K2571" t="s">
        <v>1345</v>
      </c>
      <c r="L2571" t="s">
        <v>1365</v>
      </c>
      <c r="M2571" t="s">
        <v>72</v>
      </c>
      <c r="N2571">
        <v>0.25</v>
      </c>
      <c r="O2571">
        <v>0</v>
      </c>
      <c r="P2571">
        <v>0</v>
      </c>
      <c r="Q2571">
        <v>0.25</v>
      </c>
      <c r="T2571" s="1" t="s">
        <v>8799</v>
      </c>
    </row>
    <row r="2572" spans="1:20" x14ac:dyDescent="0.25">
      <c r="A2572" t="s">
        <v>8747</v>
      </c>
      <c r="B2572" t="s">
        <v>66</v>
      </c>
      <c r="C2572" t="s">
        <v>3580</v>
      </c>
      <c r="D2572" t="s">
        <v>3579</v>
      </c>
      <c r="E2572" s="2">
        <v>44818</v>
      </c>
      <c r="F2572">
        <v>2022</v>
      </c>
      <c r="G2572" t="s">
        <v>6392</v>
      </c>
      <c r="H2572" t="s">
        <v>93</v>
      </c>
      <c r="L2572" t="s">
        <v>1346</v>
      </c>
      <c r="M2572" t="s">
        <v>25</v>
      </c>
      <c r="N2572">
        <v>210</v>
      </c>
      <c r="O2572">
        <v>0</v>
      </c>
      <c r="P2572">
        <v>210</v>
      </c>
      <c r="Q2572">
        <v>0</v>
      </c>
      <c r="T2572" s="1" t="s">
        <v>8799</v>
      </c>
    </row>
    <row r="2573" spans="1:20" x14ac:dyDescent="0.25">
      <c r="A2573" t="s">
        <v>8747</v>
      </c>
      <c r="B2573" t="s">
        <v>66</v>
      </c>
      <c r="C2573" t="s">
        <v>3664</v>
      </c>
      <c r="D2573" t="s">
        <v>3663</v>
      </c>
      <c r="E2573" s="2">
        <v>44818</v>
      </c>
      <c r="F2573">
        <v>2022</v>
      </c>
      <c r="G2573" t="s">
        <v>8748</v>
      </c>
      <c r="H2573" t="s">
        <v>8754</v>
      </c>
      <c r="L2573" t="s">
        <v>1415</v>
      </c>
      <c r="M2573" t="s">
        <v>25</v>
      </c>
      <c r="N2573">
        <v>0.25</v>
      </c>
      <c r="O2573">
        <v>0</v>
      </c>
      <c r="P2573">
        <v>0.25</v>
      </c>
      <c r="Q2573">
        <v>0</v>
      </c>
      <c r="T2573" s="1" t="s">
        <v>8799</v>
      </c>
    </row>
    <row r="2574" spans="1:20" x14ac:dyDescent="0.25">
      <c r="A2574" t="s">
        <v>8747</v>
      </c>
      <c r="B2574" t="s">
        <v>66</v>
      </c>
      <c r="C2574" t="s">
        <v>3671</v>
      </c>
      <c r="D2574" t="s">
        <v>3670</v>
      </c>
      <c r="E2574" s="2">
        <v>44818</v>
      </c>
      <c r="F2574">
        <v>2022</v>
      </c>
      <c r="G2574" t="s">
        <v>7137</v>
      </c>
      <c r="H2574" t="s">
        <v>8756</v>
      </c>
      <c r="K2574" t="s">
        <v>1321</v>
      </c>
      <c r="L2574" t="s">
        <v>1320</v>
      </c>
      <c r="M2574" t="s">
        <v>72</v>
      </c>
      <c r="N2574">
        <v>0.63039999999999985</v>
      </c>
      <c r="O2574">
        <v>0</v>
      </c>
      <c r="P2574">
        <v>0</v>
      </c>
      <c r="Q2574">
        <v>0.63039999999999985</v>
      </c>
      <c r="T2574" s="1" t="s">
        <v>8799</v>
      </c>
    </row>
    <row r="2575" spans="1:20" x14ac:dyDescent="0.25">
      <c r="A2575" t="s">
        <v>8747</v>
      </c>
      <c r="B2575" t="s">
        <v>66</v>
      </c>
      <c r="C2575" t="s">
        <v>3671</v>
      </c>
      <c r="D2575" t="s">
        <v>3674</v>
      </c>
      <c r="E2575" s="2">
        <v>44818</v>
      </c>
      <c r="F2575">
        <v>2022</v>
      </c>
      <c r="G2575" t="s">
        <v>7137</v>
      </c>
      <c r="H2575" t="s">
        <v>93</v>
      </c>
      <c r="K2575" t="s">
        <v>1321</v>
      </c>
      <c r="L2575" t="s">
        <v>1320</v>
      </c>
      <c r="M2575" t="s">
        <v>72</v>
      </c>
      <c r="N2575">
        <v>11.819999999999999</v>
      </c>
      <c r="O2575">
        <v>0</v>
      </c>
      <c r="P2575">
        <v>0</v>
      </c>
      <c r="Q2575">
        <v>11.819999999999999</v>
      </c>
      <c r="T2575" s="1" t="s">
        <v>8799</v>
      </c>
    </row>
    <row r="2576" spans="1:20" x14ac:dyDescent="0.25">
      <c r="A2576" t="s">
        <v>8747</v>
      </c>
      <c r="B2576" t="s">
        <v>66</v>
      </c>
      <c r="C2576" t="s">
        <v>3935</v>
      </c>
      <c r="D2576" t="s">
        <v>3934</v>
      </c>
      <c r="E2576" s="2">
        <v>44818</v>
      </c>
      <c r="F2576">
        <v>2022</v>
      </c>
      <c r="G2576" t="s">
        <v>6754</v>
      </c>
      <c r="H2576" t="s">
        <v>93</v>
      </c>
      <c r="K2576" t="s">
        <v>141</v>
      </c>
      <c r="M2576" t="s">
        <v>24</v>
      </c>
      <c r="N2576">
        <v>38.07</v>
      </c>
      <c r="O2576">
        <v>38.07</v>
      </c>
      <c r="P2576">
        <v>0</v>
      </c>
      <c r="Q2576">
        <v>0</v>
      </c>
      <c r="T2576" s="1" t="s">
        <v>8799</v>
      </c>
    </row>
    <row r="2577" spans="1:20" x14ac:dyDescent="0.25">
      <c r="A2577" t="s">
        <v>8747</v>
      </c>
      <c r="B2577" t="s">
        <v>66</v>
      </c>
      <c r="C2577" t="s">
        <v>3935</v>
      </c>
      <c r="D2577" t="s">
        <v>3934</v>
      </c>
      <c r="E2577" s="2">
        <v>44818</v>
      </c>
      <c r="F2577">
        <v>2022</v>
      </c>
      <c r="G2577" t="s">
        <v>6754</v>
      </c>
      <c r="H2577" t="s">
        <v>93</v>
      </c>
      <c r="K2577" t="s">
        <v>1469</v>
      </c>
      <c r="M2577" t="s">
        <v>24</v>
      </c>
      <c r="N2577">
        <v>16.190000000000001</v>
      </c>
      <c r="O2577">
        <v>16.190000000000001</v>
      </c>
      <c r="P2577">
        <v>0</v>
      </c>
      <c r="Q2577">
        <v>0</v>
      </c>
      <c r="T2577" s="1" t="s">
        <v>8799</v>
      </c>
    </row>
    <row r="2578" spans="1:20" x14ac:dyDescent="0.25">
      <c r="A2578" t="s">
        <v>8747</v>
      </c>
      <c r="B2578" t="s">
        <v>66</v>
      </c>
      <c r="C2578" t="s">
        <v>3619</v>
      </c>
      <c r="D2578" t="s">
        <v>3618</v>
      </c>
      <c r="E2578" s="2">
        <v>44819</v>
      </c>
      <c r="F2578">
        <v>2022</v>
      </c>
      <c r="G2578" t="s">
        <v>6392</v>
      </c>
      <c r="H2578" t="s">
        <v>8754</v>
      </c>
      <c r="K2578" t="s">
        <v>1321</v>
      </c>
      <c r="M2578" t="s">
        <v>24</v>
      </c>
      <c r="N2578">
        <v>0.12</v>
      </c>
      <c r="O2578">
        <v>0.12</v>
      </c>
      <c r="P2578">
        <v>0</v>
      </c>
      <c r="Q2578">
        <v>0</v>
      </c>
      <c r="T2578" s="1" t="s">
        <v>8799</v>
      </c>
    </row>
    <row r="2579" spans="1:20" x14ac:dyDescent="0.25">
      <c r="A2579" t="s">
        <v>8747</v>
      </c>
      <c r="B2579" t="s">
        <v>66</v>
      </c>
      <c r="C2579" t="s">
        <v>4251</v>
      </c>
      <c r="D2579" t="s">
        <v>4250</v>
      </c>
      <c r="E2579" s="2">
        <v>44819</v>
      </c>
      <c r="F2579">
        <v>2022</v>
      </c>
      <c r="G2579" t="s">
        <v>7424</v>
      </c>
      <c r="H2579" t="s">
        <v>8754</v>
      </c>
      <c r="K2579" t="s">
        <v>1345</v>
      </c>
      <c r="L2579" t="s">
        <v>1365</v>
      </c>
      <c r="M2579" t="s">
        <v>72</v>
      </c>
      <c r="N2579">
        <v>0.4</v>
      </c>
      <c r="O2579">
        <v>0</v>
      </c>
      <c r="P2579">
        <v>0</v>
      </c>
      <c r="Q2579">
        <v>0.4</v>
      </c>
      <c r="T2579" s="1" t="s">
        <v>8799</v>
      </c>
    </row>
    <row r="2580" spans="1:20" x14ac:dyDescent="0.25">
      <c r="A2580" t="s">
        <v>8747</v>
      </c>
      <c r="B2580" t="s">
        <v>66</v>
      </c>
      <c r="C2580" t="s">
        <v>3607</v>
      </c>
      <c r="D2580" t="s">
        <v>3606</v>
      </c>
      <c r="E2580" s="2">
        <v>44820</v>
      </c>
      <c r="F2580">
        <v>2022</v>
      </c>
      <c r="G2580" t="s">
        <v>6392</v>
      </c>
      <c r="H2580" t="s">
        <v>8754</v>
      </c>
      <c r="K2580" t="s">
        <v>141</v>
      </c>
      <c r="L2580" t="s">
        <v>1347</v>
      </c>
      <c r="M2580" t="s">
        <v>72</v>
      </c>
      <c r="N2580">
        <v>0.17499999999999999</v>
      </c>
      <c r="O2580">
        <v>0</v>
      </c>
      <c r="P2580">
        <v>0</v>
      </c>
      <c r="Q2580">
        <v>0.17499999999999999</v>
      </c>
      <c r="T2580" s="1" t="s">
        <v>8799</v>
      </c>
    </row>
    <row r="2581" spans="1:20" x14ac:dyDescent="0.25">
      <c r="A2581" t="s">
        <v>8747</v>
      </c>
      <c r="B2581" t="s">
        <v>66</v>
      </c>
      <c r="C2581" t="s">
        <v>3637</v>
      </c>
      <c r="D2581" t="s">
        <v>3636</v>
      </c>
      <c r="E2581" s="2">
        <v>44820</v>
      </c>
      <c r="F2581">
        <v>2022</v>
      </c>
      <c r="G2581" t="s">
        <v>6392</v>
      </c>
      <c r="H2581" t="s">
        <v>8754</v>
      </c>
      <c r="K2581" t="s">
        <v>1321</v>
      </c>
      <c r="L2581" t="s">
        <v>1320</v>
      </c>
      <c r="M2581" t="s">
        <v>72</v>
      </c>
      <c r="N2581">
        <v>0.25</v>
      </c>
      <c r="O2581">
        <v>0</v>
      </c>
      <c r="P2581">
        <v>0</v>
      </c>
      <c r="Q2581">
        <v>0.25</v>
      </c>
      <c r="T2581" s="1" t="s">
        <v>8799</v>
      </c>
    </row>
    <row r="2582" spans="1:20" x14ac:dyDescent="0.25">
      <c r="A2582" t="s">
        <v>8747</v>
      </c>
      <c r="B2582" t="s">
        <v>66</v>
      </c>
      <c r="C2582" t="s">
        <v>4172</v>
      </c>
      <c r="D2582" t="s">
        <v>4171</v>
      </c>
      <c r="E2582" s="2">
        <v>44820</v>
      </c>
      <c r="F2582">
        <v>2022</v>
      </c>
      <c r="G2582" t="s">
        <v>104</v>
      </c>
      <c r="H2582" t="s">
        <v>8754</v>
      </c>
      <c r="L2582" t="s">
        <v>1347</v>
      </c>
      <c r="M2582" t="s">
        <v>25</v>
      </c>
      <c r="N2582">
        <v>0.28000000000000003</v>
      </c>
      <c r="O2582">
        <v>0</v>
      </c>
      <c r="P2582">
        <v>0.28000000000000003</v>
      </c>
      <c r="Q2582">
        <v>0</v>
      </c>
      <c r="T2582" s="1" t="s">
        <v>8799</v>
      </c>
    </row>
    <row r="2583" spans="1:20" x14ac:dyDescent="0.25">
      <c r="A2583" t="s">
        <v>8747</v>
      </c>
      <c r="B2583" t="s">
        <v>66</v>
      </c>
      <c r="C2583" t="s">
        <v>3592</v>
      </c>
      <c r="D2583" t="s">
        <v>3591</v>
      </c>
      <c r="E2583" s="2">
        <v>44825</v>
      </c>
      <c r="F2583">
        <v>2022</v>
      </c>
      <c r="G2583" t="s">
        <v>6392</v>
      </c>
      <c r="H2583" t="s">
        <v>93</v>
      </c>
      <c r="K2583" t="s">
        <v>1327</v>
      </c>
      <c r="L2583" t="s">
        <v>1347</v>
      </c>
      <c r="M2583" t="s">
        <v>72</v>
      </c>
      <c r="N2583">
        <v>82.56</v>
      </c>
      <c r="O2583">
        <v>0</v>
      </c>
      <c r="P2583">
        <v>0</v>
      </c>
      <c r="Q2583">
        <v>82.56</v>
      </c>
      <c r="T2583" s="1" t="s">
        <v>8799</v>
      </c>
    </row>
    <row r="2584" spans="1:20" x14ac:dyDescent="0.25">
      <c r="A2584" t="s">
        <v>8747</v>
      </c>
      <c r="B2584" t="s">
        <v>66</v>
      </c>
      <c r="C2584" t="s">
        <v>4247</v>
      </c>
      <c r="D2584" t="s">
        <v>4246</v>
      </c>
      <c r="E2584" s="2">
        <v>44825</v>
      </c>
      <c r="F2584">
        <v>2022</v>
      </c>
      <c r="G2584" t="s">
        <v>7424</v>
      </c>
      <c r="H2584" t="s">
        <v>8754</v>
      </c>
      <c r="K2584" t="s">
        <v>1345</v>
      </c>
      <c r="L2584" t="s">
        <v>1365</v>
      </c>
      <c r="M2584" t="s">
        <v>72</v>
      </c>
      <c r="N2584">
        <v>0.5</v>
      </c>
      <c r="O2584">
        <v>0</v>
      </c>
      <c r="P2584">
        <v>0</v>
      </c>
      <c r="Q2584">
        <v>0.5</v>
      </c>
      <c r="T2584" s="1" t="s">
        <v>8799</v>
      </c>
    </row>
    <row r="2585" spans="1:20" x14ac:dyDescent="0.25">
      <c r="A2585" t="s">
        <v>8747</v>
      </c>
      <c r="B2585" t="s">
        <v>66</v>
      </c>
      <c r="C2585" t="s">
        <v>3616</v>
      </c>
      <c r="D2585" t="s">
        <v>3615</v>
      </c>
      <c r="E2585" s="2">
        <v>44827</v>
      </c>
      <c r="F2585">
        <v>2022</v>
      </c>
      <c r="G2585" t="s">
        <v>6392</v>
      </c>
      <c r="H2585" t="s">
        <v>8754</v>
      </c>
      <c r="K2585" t="s">
        <v>1321</v>
      </c>
      <c r="L2585" t="s">
        <v>1320</v>
      </c>
      <c r="M2585" t="s">
        <v>72</v>
      </c>
      <c r="N2585">
        <v>0.12</v>
      </c>
      <c r="O2585">
        <v>0</v>
      </c>
      <c r="P2585">
        <v>0</v>
      </c>
      <c r="Q2585">
        <v>0.12</v>
      </c>
      <c r="T2585" s="1" t="s">
        <v>8799</v>
      </c>
    </row>
    <row r="2586" spans="1:20" x14ac:dyDescent="0.25">
      <c r="A2586" t="s">
        <v>8747</v>
      </c>
      <c r="B2586" t="s">
        <v>66</v>
      </c>
      <c r="C2586" t="s">
        <v>3776</v>
      </c>
      <c r="D2586" t="s">
        <v>3775</v>
      </c>
      <c r="E2586" s="2">
        <v>44831</v>
      </c>
      <c r="F2586">
        <v>2022</v>
      </c>
      <c r="G2586" t="s">
        <v>6521</v>
      </c>
      <c r="H2586" t="s">
        <v>8754</v>
      </c>
      <c r="K2586" t="s">
        <v>1336</v>
      </c>
      <c r="L2586" t="s">
        <v>1346</v>
      </c>
      <c r="M2586" t="s">
        <v>72</v>
      </c>
      <c r="N2586">
        <v>0.24</v>
      </c>
      <c r="O2586">
        <v>0</v>
      </c>
      <c r="P2586">
        <v>0</v>
      </c>
      <c r="Q2586">
        <v>0.24</v>
      </c>
      <c r="T2586" s="1" t="s">
        <v>8799</v>
      </c>
    </row>
    <row r="2587" spans="1:20" x14ac:dyDescent="0.25">
      <c r="A2587" t="s">
        <v>8747</v>
      </c>
      <c r="B2587" t="s">
        <v>66</v>
      </c>
      <c r="C2587" t="s">
        <v>3932</v>
      </c>
      <c r="D2587" t="s">
        <v>3931</v>
      </c>
      <c r="E2587" s="2">
        <v>44832</v>
      </c>
      <c r="F2587">
        <v>2022</v>
      </c>
      <c r="G2587" t="s">
        <v>6754</v>
      </c>
      <c r="H2587" t="s">
        <v>93</v>
      </c>
      <c r="K2587" t="s">
        <v>1345</v>
      </c>
      <c r="M2587" t="s">
        <v>24</v>
      </c>
      <c r="N2587">
        <v>1.0387999999999999</v>
      </c>
      <c r="O2587">
        <v>1.0387999999999999</v>
      </c>
      <c r="P2587">
        <v>0</v>
      </c>
      <c r="Q2587">
        <v>0</v>
      </c>
      <c r="T2587" s="1" t="s">
        <v>8799</v>
      </c>
    </row>
    <row r="2588" spans="1:20" x14ac:dyDescent="0.25">
      <c r="A2588" t="s">
        <v>8747</v>
      </c>
      <c r="B2588" t="s">
        <v>66</v>
      </c>
      <c r="C2588" t="s">
        <v>3932</v>
      </c>
      <c r="D2588" t="s">
        <v>3931</v>
      </c>
      <c r="E2588" s="2">
        <v>44832</v>
      </c>
      <c r="F2588">
        <v>2022</v>
      </c>
      <c r="G2588" t="s">
        <v>6754</v>
      </c>
      <c r="H2588" t="s">
        <v>93</v>
      </c>
      <c r="L2588" t="s">
        <v>1320</v>
      </c>
      <c r="M2588" t="s">
        <v>25</v>
      </c>
      <c r="N2588">
        <v>7.2609999999999992</v>
      </c>
      <c r="O2588">
        <v>0</v>
      </c>
      <c r="P2588">
        <v>7.2609999999999992</v>
      </c>
      <c r="Q2588">
        <v>0</v>
      </c>
      <c r="T2588" s="1" t="s">
        <v>8799</v>
      </c>
    </row>
    <row r="2589" spans="1:20" x14ac:dyDescent="0.25">
      <c r="A2589" t="s">
        <v>8747</v>
      </c>
      <c r="B2589" t="s">
        <v>66</v>
      </c>
      <c r="C2589" t="s">
        <v>3932</v>
      </c>
      <c r="D2589" t="s">
        <v>3931</v>
      </c>
      <c r="E2589" s="2">
        <v>44832</v>
      </c>
      <c r="F2589">
        <v>2022</v>
      </c>
      <c r="G2589" t="s">
        <v>6754</v>
      </c>
      <c r="H2589" t="s">
        <v>93</v>
      </c>
      <c r="L2589" t="s">
        <v>1366</v>
      </c>
      <c r="M2589" t="s">
        <v>25</v>
      </c>
      <c r="N2589">
        <v>3.4238000000000004</v>
      </c>
      <c r="O2589">
        <v>0</v>
      </c>
      <c r="P2589">
        <v>3.4238000000000004</v>
      </c>
      <c r="Q2589">
        <v>0</v>
      </c>
      <c r="T2589" s="1" t="s">
        <v>8799</v>
      </c>
    </row>
    <row r="2590" spans="1:20" x14ac:dyDescent="0.25">
      <c r="A2590" t="s">
        <v>8747</v>
      </c>
      <c r="B2590" t="s">
        <v>66</v>
      </c>
      <c r="C2590" t="s">
        <v>3932</v>
      </c>
      <c r="D2590" t="s">
        <v>3931</v>
      </c>
      <c r="E2590" s="2">
        <v>44832</v>
      </c>
      <c r="F2590">
        <v>2022</v>
      </c>
      <c r="G2590" t="s">
        <v>6754</v>
      </c>
      <c r="H2590" t="s">
        <v>93</v>
      </c>
      <c r="L2590" t="s">
        <v>1347</v>
      </c>
      <c r="M2590" t="s">
        <v>25</v>
      </c>
      <c r="N2590">
        <v>38.3508</v>
      </c>
      <c r="O2590">
        <v>0</v>
      </c>
      <c r="P2590">
        <v>38.3508</v>
      </c>
      <c r="Q2590">
        <v>0</v>
      </c>
      <c r="T2590" s="1" t="s">
        <v>8799</v>
      </c>
    </row>
    <row r="2591" spans="1:20" x14ac:dyDescent="0.25">
      <c r="A2591" t="s">
        <v>8747</v>
      </c>
      <c r="B2591" t="s">
        <v>66</v>
      </c>
      <c r="C2591" t="s">
        <v>3972</v>
      </c>
      <c r="D2591" t="s">
        <v>3971</v>
      </c>
      <c r="E2591" s="2">
        <v>44832</v>
      </c>
      <c r="F2591">
        <v>2022</v>
      </c>
      <c r="G2591" t="s">
        <v>7680</v>
      </c>
      <c r="H2591" t="s">
        <v>93</v>
      </c>
      <c r="K2591" t="s">
        <v>1327</v>
      </c>
      <c r="M2591" t="s">
        <v>24</v>
      </c>
      <c r="N2591">
        <v>5.4615999999999998</v>
      </c>
      <c r="O2591">
        <v>5.4615999999999998</v>
      </c>
      <c r="P2591">
        <v>0</v>
      </c>
      <c r="Q2591">
        <v>0</v>
      </c>
      <c r="T2591" s="1" t="s">
        <v>8799</v>
      </c>
    </row>
    <row r="2592" spans="1:20" x14ac:dyDescent="0.25">
      <c r="A2592" t="s">
        <v>8747</v>
      </c>
      <c r="B2592" t="s">
        <v>66</v>
      </c>
      <c r="C2592" t="s">
        <v>3980</v>
      </c>
      <c r="D2592" t="s">
        <v>3979</v>
      </c>
      <c r="E2592" s="2">
        <v>44832</v>
      </c>
      <c r="F2592">
        <v>2022</v>
      </c>
      <c r="G2592" t="s">
        <v>6657</v>
      </c>
      <c r="H2592" t="s">
        <v>8756</v>
      </c>
      <c r="L2592" t="s">
        <v>1415</v>
      </c>
      <c r="M2592" t="s">
        <v>25</v>
      </c>
      <c r="N2592">
        <v>43.692</v>
      </c>
      <c r="O2592">
        <v>0</v>
      </c>
      <c r="P2592">
        <v>43.692</v>
      </c>
      <c r="Q2592">
        <v>0</v>
      </c>
      <c r="T2592" s="1" t="s">
        <v>8799</v>
      </c>
    </row>
    <row r="2593" spans="1:20" x14ac:dyDescent="0.25">
      <c r="A2593" t="s">
        <v>8747</v>
      </c>
      <c r="B2593" t="s">
        <v>66</v>
      </c>
      <c r="C2593" t="s">
        <v>3987</v>
      </c>
      <c r="D2593" t="s">
        <v>3986</v>
      </c>
      <c r="E2593" s="2">
        <v>44832</v>
      </c>
      <c r="F2593">
        <v>2022</v>
      </c>
      <c r="G2593" t="s">
        <v>7481</v>
      </c>
      <c r="H2593" t="s">
        <v>93</v>
      </c>
      <c r="K2593" t="s">
        <v>1345</v>
      </c>
      <c r="L2593" t="s">
        <v>1365</v>
      </c>
      <c r="M2593" t="s">
        <v>72</v>
      </c>
      <c r="N2593">
        <v>11.465999999999999</v>
      </c>
      <c r="O2593">
        <v>0</v>
      </c>
      <c r="P2593">
        <v>0</v>
      </c>
      <c r="Q2593">
        <v>11.465999999999999</v>
      </c>
      <c r="T2593" s="1" t="s">
        <v>8799</v>
      </c>
    </row>
    <row r="2594" spans="1:20" x14ac:dyDescent="0.25">
      <c r="A2594" t="s">
        <v>8747</v>
      </c>
      <c r="B2594" t="s">
        <v>66</v>
      </c>
      <c r="C2594" t="s">
        <v>3987</v>
      </c>
      <c r="D2594" t="s">
        <v>3986</v>
      </c>
      <c r="E2594" s="2">
        <v>44832</v>
      </c>
      <c r="F2594">
        <v>2022</v>
      </c>
      <c r="G2594" t="s">
        <v>7481</v>
      </c>
      <c r="H2594" t="s">
        <v>93</v>
      </c>
      <c r="K2594" t="s">
        <v>1345</v>
      </c>
      <c r="M2594" t="s">
        <v>24</v>
      </c>
      <c r="N2594">
        <v>11.465999999999999</v>
      </c>
      <c r="O2594">
        <v>11.465999999999999</v>
      </c>
      <c r="P2594">
        <v>0</v>
      </c>
      <c r="Q2594">
        <v>0</v>
      </c>
      <c r="T2594" s="1" t="s">
        <v>8799</v>
      </c>
    </row>
    <row r="2595" spans="1:20" x14ac:dyDescent="0.25">
      <c r="A2595" t="s">
        <v>8747</v>
      </c>
      <c r="B2595" t="s">
        <v>66</v>
      </c>
      <c r="C2595" t="s">
        <v>3987</v>
      </c>
      <c r="D2595" t="s">
        <v>3986</v>
      </c>
      <c r="E2595" s="2">
        <v>44832</v>
      </c>
      <c r="F2595">
        <v>2022</v>
      </c>
      <c r="G2595" t="s">
        <v>7481</v>
      </c>
      <c r="H2595" t="s">
        <v>93</v>
      </c>
      <c r="L2595" t="s">
        <v>1365</v>
      </c>
      <c r="M2595" t="s">
        <v>25</v>
      </c>
      <c r="N2595">
        <v>11.485499999999998</v>
      </c>
      <c r="O2595">
        <v>0</v>
      </c>
      <c r="P2595">
        <v>11.485499999999998</v>
      </c>
      <c r="Q2595">
        <v>0</v>
      </c>
      <c r="T2595" s="1" t="s">
        <v>8799</v>
      </c>
    </row>
    <row r="2596" spans="1:20" x14ac:dyDescent="0.25">
      <c r="A2596" t="s">
        <v>8747</v>
      </c>
      <c r="B2596" t="s">
        <v>66</v>
      </c>
      <c r="C2596" t="s">
        <v>4017</v>
      </c>
      <c r="D2596" t="s">
        <v>4016</v>
      </c>
      <c r="E2596" s="2">
        <v>44832</v>
      </c>
      <c r="F2596">
        <v>2022</v>
      </c>
      <c r="G2596" t="s">
        <v>6975</v>
      </c>
      <c r="H2596" t="s">
        <v>93</v>
      </c>
      <c r="K2596" t="s">
        <v>1345</v>
      </c>
      <c r="L2596" t="s">
        <v>1365</v>
      </c>
      <c r="M2596" t="s">
        <v>72</v>
      </c>
      <c r="N2596">
        <v>25.900000000000002</v>
      </c>
      <c r="O2596">
        <v>0</v>
      </c>
      <c r="P2596">
        <v>0</v>
      </c>
      <c r="Q2596">
        <v>25.900000000000002</v>
      </c>
      <c r="T2596" s="1" t="s">
        <v>8799</v>
      </c>
    </row>
    <row r="2597" spans="1:20" x14ac:dyDescent="0.25">
      <c r="A2597" t="s">
        <v>8747</v>
      </c>
      <c r="B2597" t="s">
        <v>66</v>
      </c>
      <c r="C2597" t="s">
        <v>4042</v>
      </c>
      <c r="D2597" t="s">
        <v>4041</v>
      </c>
      <c r="E2597" s="2">
        <v>44832</v>
      </c>
      <c r="F2597">
        <v>2022</v>
      </c>
      <c r="G2597" t="s">
        <v>6715</v>
      </c>
      <c r="H2597" t="s">
        <v>93</v>
      </c>
      <c r="K2597" t="s">
        <v>1345</v>
      </c>
      <c r="L2597" t="s">
        <v>1365</v>
      </c>
      <c r="M2597" t="s">
        <v>72</v>
      </c>
      <c r="N2597">
        <v>5</v>
      </c>
      <c r="O2597">
        <v>0</v>
      </c>
      <c r="P2597">
        <v>0</v>
      </c>
      <c r="Q2597">
        <v>5</v>
      </c>
      <c r="T2597" s="1" t="s">
        <v>8799</v>
      </c>
    </row>
    <row r="2598" spans="1:20" x14ac:dyDescent="0.25">
      <c r="A2598" t="s">
        <v>8747</v>
      </c>
      <c r="B2598" t="s">
        <v>66</v>
      </c>
      <c r="C2598" t="s">
        <v>4112</v>
      </c>
      <c r="D2598" t="s">
        <v>4111</v>
      </c>
      <c r="E2598" s="2">
        <v>44832</v>
      </c>
      <c r="F2598">
        <v>2022</v>
      </c>
      <c r="G2598" t="s">
        <v>104</v>
      </c>
      <c r="H2598" t="s">
        <v>93</v>
      </c>
      <c r="K2598" t="s">
        <v>1345</v>
      </c>
      <c r="L2598" t="s">
        <v>1365</v>
      </c>
      <c r="M2598" t="s">
        <v>72</v>
      </c>
      <c r="N2598">
        <v>2</v>
      </c>
      <c r="O2598">
        <v>0</v>
      </c>
      <c r="P2598">
        <v>0</v>
      </c>
      <c r="Q2598">
        <v>2</v>
      </c>
      <c r="T2598" s="1" t="s">
        <v>8799</v>
      </c>
    </row>
    <row r="2599" spans="1:20" x14ac:dyDescent="0.25">
      <c r="A2599" t="s">
        <v>8747</v>
      </c>
      <c r="B2599" t="s">
        <v>66</v>
      </c>
      <c r="C2599" t="s">
        <v>3661</v>
      </c>
      <c r="D2599" t="s">
        <v>3660</v>
      </c>
      <c r="E2599" s="2">
        <v>44833</v>
      </c>
      <c r="F2599">
        <v>2022</v>
      </c>
      <c r="G2599" t="s">
        <v>8748</v>
      </c>
      <c r="H2599" t="s">
        <v>8754</v>
      </c>
      <c r="L2599" t="s">
        <v>1415</v>
      </c>
      <c r="M2599" t="s">
        <v>25</v>
      </c>
      <c r="N2599">
        <v>0.5</v>
      </c>
      <c r="O2599">
        <v>0</v>
      </c>
      <c r="P2599">
        <v>0.5</v>
      </c>
      <c r="Q2599">
        <v>0</v>
      </c>
      <c r="T2599" s="1" t="s">
        <v>8799</v>
      </c>
    </row>
    <row r="2600" spans="1:20" x14ac:dyDescent="0.25">
      <c r="A2600" t="s">
        <v>8747</v>
      </c>
      <c r="B2600" t="s">
        <v>66</v>
      </c>
      <c r="C2600" t="s">
        <v>3833</v>
      </c>
      <c r="D2600" t="s">
        <v>3832</v>
      </c>
      <c r="E2600" s="2">
        <v>44833</v>
      </c>
      <c r="F2600">
        <v>2022</v>
      </c>
      <c r="G2600" t="s">
        <v>6914</v>
      </c>
      <c r="H2600" t="s">
        <v>8754</v>
      </c>
      <c r="L2600" t="s">
        <v>1346</v>
      </c>
      <c r="M2600" t="s">
        <v>25</v>
      </c>
      <c r="N2600">
        <v>0.2</v>
      </c>
      <c r="O2600">
        <v>0</v>
      </c>
      <c r="P2600">
        <v>0.2</v>
      </c>
      <c r="Q2600">
        <v>0</v>
      </c>
      <c r="T2600" s="1" t="s">
        <v>8799</v>
      </c>
    </row>
    <row r="2601" spans="1:20" x14ac:dyDescent="0.25">
      <c r="A2601" t="s">
        <v>8747</v>
      </c>
      <c r="B2601" t="s">
        <v>66</v>
      </c>
      <c r="C2601" t="s">
        <v>3595</v>
      </c>
      <c r="D2601" t="s">
        <v>3594</v>
      </c>
      <c r="E2601" s="2">
        <v>44834</v>
      </c>
      <c r="F2601">
        <v>2022</v>
      </c>
      <c r="G2601" t="s">
        <v>6392</v>
      </c>
      <c r="H2601" t="s">
        <v>93</v>
      </c>
      <c r="K2601" t="s">
        <v>1336</v>
      </c>
      <c r="L2601" t="s">
        <v>1365</v>
      </c>
      <c r="M2601" t="s">
        <v>72</v>
      </c>
      <c r="N2601">
        <v>12</v>
      </c>
      <c r="O2601">
        <v>0</v>
      </c>
      <c r="P2601">
        <v>0</v>
      </c>
      <c r="Q2601">
        <v>12</v>
      </c>
      <c r="T2601" s="1" t="s">
        <v>8799</v>
      </c>
    </row>
    <row r="2602" spans="1:20" x14ac:dyDescent="0.25">
      <c r="A2602" t="s">
        <v>8747</v>
      </c>
      <c r="B2602" t="s">
        <v>66</v>
      </c>
      <c r="C2602" t="s">
        <v>3898</v>
      </c>
      <c r="D2602" t="s">
        <v>3897</v>
      </c>
      <c r="E2602" s="2">
        <v>44834</v>
      </c>
      <c r="F2602">
        <v>2022</v>
      </c>
      <c r="G2602" t="s">
        <v>4734</v>
      </c>
      <c r="H2602" t="s">
        <v>93</v>
      </c>
      <c r="K2602" t="s">
        <v>1327</v>
      </c>
      <c r="M2602" t="s">
        <v>24</v>
      </c>
      <c r="N2602">
        <v>30.2988</v>
      </c>
      <c r="O2602">
        <v>30.2988</v>
      </c>
      <c r="P2602">
        <v>0</v>
      </c>
      <c r="Q2602">
        <v>0</v>
      </c>
      <c r="T2602" s="1" t="s">
        <v>8799</v>
      </c>
    </row>
    <row r="2603" spans="1:20" x14ac:dyDescent="0.25">
      <c r="A2603" t="s">
        <v>8747</v>
      </c>
      <c r="B2603" t="s">
        <v>66</v>
      </c>
      <c r="C2603" t="s">
        <v>3898</v>
      </c>
      <c r="D2603" t="s">
        <v>3897</v>
      </c>
      <c r="E2603" s="2">
        <v>44834</v>
      </c>
      <c r="F2603">
        <v>2022</v>
      </c>
      <c r="G2603" t="s">
        <v>4734</v>
      </c>
      <c r="H2603" t="s">
        <v>93</v>
      </c>
      <c r="K2603" t="s">
        <v>1345</v>
      </c>
      <c r="M2603" t="s">
        <v>24</v>
      </c>
      <c r="N2603">
        <v>5.5692000000000004</v>
      </c>
      <c r="O2603">
        <v>5.5692000000000004</v>
      </c>
      <c r="P2603">
        <v>0</v>
      </c>
      <c r="Q2603">
        <v>0</v>
      </c>
      <c r="T2603" s="1" t="s">
        <v>8799</v>
      </c>
    </row>
    <row r="2604" spans="1:20" x14ac:dyDescent="0.25">
      <c r="A2604" t="s">
        <v>8747</v>
      </c>
      <c r="B2604" t="s">
        <v>66</v>
      </c>
      <c r="C2604" t="s">
        <v>4003</v>
      </c>
      <c r="D2604" t="s">
        <v>4002</v>
      </c>
      <c r="E2604" s="2">
        <v>44834</v>
      </c>
      <c r="F2604">
        <v>2022</v>
      </c>
      <c r="G2604" t="s">
        <v>7481</v>
      </c>
      <c r="H2604" t="s">
        <v>8754</v>
      </c>
      <c r="L2604" t="s">
        <v>1415</v>
      </c>
      <c r="M2604" t="s">
        <v>25</v>
      </c>
      <c r="N2604">
        <v>0.2</v>
      </c>
      <c r="O2604">
        <v>0</v>
      </c>
      <c r="P2604">
        <v>0.2</v>
      </c>
      <c r="Q2604">
        <v>0</v>
      </c>
      <c r="T2604" s="1" t="s">
        <v>8799</v>
      </c>
    </row>
    <row r="2605" spans="1:20" x14ac:dyDescent="0.25">
      <c r="A2605" t="s">
        <v>8747</v>
      </c>
      <c r="B2605" t="s">
        <v>66</v>
      </c>
      <c r="C2605" t="s">
        <v>4021</v>
      </c>
      <c r="D2605" t="s">
        <v>4020</v>
      </c>
      <c r="E2605" s="2">
        <v>44834</v>
      </c>
      <c r="F2605">
        <v>2022</v>
      </c>
      <c r="G2605" t="s">
        <v>6975</v>
      </c>
      <c r="H2605" t="s">
        <v>8754</v>
      </c>
      <c r="L2605" t="s">
        <v>1346</v>
      </c>
      <c r="M2605" t="s">
        <v>25</v>
      </c>
      <c r="N2605">
        <v>0.16</v>
      </c>
      <c r="O2605">
        <v>0</v>
      </c>
      <c r="P2605">
        <v>0.16</v>
      </c>
      <c r="Q2605">
        <v>0</v>
      </c>
      <c r="T2605" s="1" t="s">
        <v>8799</v>
      </c>
    </row>
    <row r="2606" spans="1:20" x14ac:dyDescent="0.25">
      <c r="A2606" t="s">
        <v>8747</v>
      </c>
      <c r="B2606" t="s">
        <v>66</v>
      </c>
      <c r="C2606" t="s">
        <v>3692</v>
      </c>
      <c r="D2606" t="s">
        <v>3691</v>
      </c>
      <c r="E2606" s="2">
        <v>44839</v>
      </c>
      <c r="F2606">
        <v>2022</v>
      </c>
      <c r="G2606" t="s">
        <v>8749</v>
      </c>
      <c r="H2606" t="s">
        <v>93</v>
      </c>
      <c r="K2606" t="s">
        <v>1327</v>
      </c>
      <c r="L2606" t="s">
        <v>1347</v>
      </c>
      <c r="M2606" t="s">
        <v>72</v>
      </c>
      <c r="N2606">
        <v>23.17098</v>
      </c>
      <c r="O2606">
        <v>0</v>
      </c>
      <c r="P2606">
        <v>0</v>
      </c>
      <c r="Q2606">
        <v>23.17098</v>
      </c>
      <c r="T2606" s="1" t="s">
        <v>8799</v>
      </c>
    </row>
    <row r="2607" spans="1:20" x14ac:dyDescent="0.25">
      <c r="A2607" t="s">
        <v>8747</v>
      </c>
      <c r="B2607" t="s">
        <v>66</v>
      </c>
      <c r="C2607" t="s">
        <v>3856</v>
      </c>
      <c r="D2607" t="s">
        <v>3855</v>
      </c>
      <c r="E2607" s="2">
        <v>44839</v>
      </c>
      <c r="F2607">
        <v>2022</v>
      </c>
      <c r="G2607" t="s">
        <v>6532</v>
      </c>
      <c r="H2607" t="s">
        <v>8754</v>
      </c>
      <c r="K2607" t="s">
        <v>1336</v>
      </c>
      <c r="L2607" t="s">
        <v>1409</v>
      </c>
      <c r="M2607" t="s">
        <v>72</v>
      </c>
      <c r="N2607">
        <v>0.1</v>
      </c>
      <c r="O2607">
        <v>0</v>
      </c>
      <c r="P2607">
        <v>0</v>
      </c>
      <c r="Q2607">
        <v>0.1</v>
      </c>
      <c r="T2607" s="1" t="s">
        <v>8799</v>
      </c>
    </row>
    <row r="2608" spans="1:20" x14ac:dyDescent="0.25">
      <c r="A2608" t="s">
        <v>8747</v>
      </c>
      <c r="B2608" t="s">
        <v>66</v>
      </c>
      <c r="C2608" t="s">
        <v>4075</v>
      </c>
      <c r="D2608" t="s">
        <v>4074</v>
      </c>
      <c r="E2608" s="2">
        <v>44839</v>
      </c>
      <c r="F2608">
        <v>2022</v>
      </c>
      <c r="G2608" t="s">
        <v>6370</v>
      </c>
      <c r="H2608" t="s">
        <v>93</v>
      </c>
      <c r="K2608" t="s">
        <v>1345</v>
      </c>
      <c r="L2608" t="s">
        <v>1320</v>
      </c>
      <c r="M2608" t="s">
        <v>72</v>
      </c>
      <c r="N2608">
        <v>63.150000000000006</v>
      </c>
      <c r="O2608">
        <v>0</v>
      </c>
      <c r="P2608">
        <v>0</v>
      </c>
      <c r="Q2608">
        <v>63.150000000000006</v>
      </c>
      <c r="T2608" s="1" t="s">
        <v>8799</v>
      </c>
    </row>
    <row r="2609" spans="1:20" x14ac:dyDescent="0.25">
      <c r="A2609" t="s">
        <v>8747</v>
      </c>
      <c r="B2609" t="s">
        <v>66</v>
      </c>
      <c r="C2609" t="s">
        <v>4148</v>
      </c>
      <c r="D2609" t="s">
        <v>4147</v>
      </c>
      <c r="E2609" s="2">
        <v>44841</v>
      </c>
      <c r="F2609">
        <v>2022</v>
      </c>
      <c r="G2609" t="s">
        <v>104</v>
      </c>
      <c r="H2609" t="s">
        <v>8754</v>
      </c>
      <c r="L2609" t="s">
        <v>1346</v>
      </c>
      <c r="M2609" t="s">
        <v>25</v>
      </c>
      <c r="N2609">
        <v>9.9000000000000005E-2</v>
      </c>
      <c r="O2609">
        <v>0</v>
      </c>
      <c r="P2609">
        <v>9.9000000000000005E-2</v>
      </c>
      <c r="Q2609">
        <v>0</v>
      </c>
      <c r="T2609" s="1" t="s">
        <v>8799</v>
      </c>
    </row>
    <row r="2610" spans="1:20" x14ac:dyDescent="0.25">
      <c r="A2610" t="s">
        <v>8747</v>
      </c>
      <c r="B2610" t="s">
        <v>66</v>
      </c>
      <c r="C2610" t="s">
        <v>3626</v>
      </c>
      <c r="D2610" t="s">
        <v>3625</v>
      </c>
      <c r="E2610" s="2">
        <v>44845</v>
      </c>
      <c r="F2610">
        <v>2022</v>
      </c>
      <c r="G2610" t="s">
        <v>6392</v>
      </c>
      <c r="H2610" t="s">
        <v>8754</v>
      </c>
      <c r="K2610" t="s">
        <v>84</v>
      </c>
      <c r="M2610" t="s">
        <v>24</v>
      </c>
      <c r="N2610">
        <v>0.2</v>
      </c>
      <c r="O2610">
        <v>0.2</v>
      </c>
      <c r="P2610">
        <v>0</v>
      </c>
      <c r="Q2610">
        <v>0</v>
      </c>
      <c r="T2610" s="1" t="s">
        <v>8799</v>
      </c>
    </row>
    <row r="2611" spans="1:20" x14ac:dyDescent="0.25">
      <c r="A2611" t="s">
        <v>8747</v>
      </c>
      <c r="B2611" t="s">
        <v>66</v>
      </c>
      <c r="C2611" t="s">
        <v>3983</v>
      </c>
      <c r="D2611" t="s">
        <v>3982</v>
      </c>
      <c r="E2611" s="2">
        <v>44845</v>
      </c>
      <c r="F2611">
        <v>2022</v>
      </c>
      <c r="G2611" t="s">
        <v>6657</v>
      </c>
      <c r="H2611" t="s">
        <v>8754</v>
      </c>
      <c r="L2611" t="s">
        <v>1347</v>
      </c>
      <c r="M2611" t="s">
        <v>25</v>
      </c>
      <c r="N2611">
        <v>0.09</v>
      </c>
      <c r="O2611">
        <v>0</v>
      </c>
      <c r="P2611">
        <v>0.09</v>
      </c>
      <c r="Q2611">
        <v>0</v>
      </c>
      <c r="T2611" s="1" t="s">
        <v>8799</v>
      </c>
    </row>
    <row r="2612" spans="1:20" x14ac:dyDescent="0.25">
      <c r="A2612" t="s">
        <v>8747</v>
      </c>
      <c r="B2612" t="s">
        <v>66</v>
      </c>
      <c r="C2612" t="s">
        <v>3716</v>
      </c>
      <c r="D2612" t="s">
        <v>3715</v>
      </c>
      <c r="E2612" s="2">
        <v>44846</v>
      </c>
      <c r="F2612">
        <v>2022</v>
      </c>
      <c r="G2612" t="s">
        <v>6521</v>
      </c>
      <c r="H2612" t="s">
        <v>93</v>
      </c>
      <c r="K2612" t="s">
        <v>1345</v>
      </c>
      <c r="L2612" t="s">
        <v>1365</v>
      </c>
      <c r="M2612" t="s">
        <v>72</v>
      </c>
      <c r="N2612">
        <v>19.600521709999999</v>
      </c>
      <c r="O2612">
        <v>0</v>
      </c>
      <c r="P2612">
        <v>0</v>
      </c>
      <c r="Q2612">
        <v>19.600521709999999</v>
      </c>
      <c r="T2612" s="1" t="s">
        <v>8799</v>
      </c>
    </row>
    <row r="2613" spans="1:20" x14ac:dyDescent="0.25">
      <c r="A2613" t="s">
        <v>8747</v>
      </c>
      <c r="B2613" t="s">
        <v>66</v>
      </c>
      <c r="C2613" t="s">
        <v>3716</v>
      </c>
      <c r="D2613" t="s">
        <v>3715</v>
      </c>
      <c r="E2613" s="2">
        <v>44846</v>
      </c>
      <c r="F2613">
        <v>2022</v>
      </c>
      <c r="G2613" t="s">
        <v>6521</v>
      </c>
      <c r="H2613" t="s">
        <v>93</v>
      </c>
      <c r="L2613" t="s">
        <v>1346</v>
      </c>
      <c r="M2613" t="s">
        <v>25</v>
      </c>
      <c r="N2613">
        <v>12.774729519999999</v>
      </c>
      <c r="O2613">
        <v>0</v>
      </c>
      <c r="P2613">
        <v>12.774729519999999</v>
      </c>
      <c r="Q2613">
        <v>0</v>
      </c>
      <c r="T2613" s="1" t="s">
        <v>8799</v>
      </c>
    </row>
    <row r="2614" spans="1:20" x14ac:dyDescent="0.25">
      <c r="A2614" t="s">
        <v>8747</v>
      </c>
      <c r="B2614" t="s">
        <v>66</v>
      </c>
      <c r="C2614" t="s">
        <v>3716</v>
      </c>
      <c r="D2614" t="s">
        <v>3741</v>
      </c>
      <c r="E2614" s="2">
        <v>44846</v>
      </c>
      <c r="F2614">
        <v>2022</v>
      </c>
      <c r="G2614" t="s">
        <v>6521</v>
      </c>
      <c r="H2614" t="s">
        <v>93</v>
      </c>
      <c r="K2614" t="s">
        <v>1345</v>
      </c>
      <c r="L2614" t="s">
        <v>1365</v>
      </c>
      <c r="M2614" t="s">
        <v>72</v>
      </c>
      <c r="N2614">
        <v>29.129478289999998</v>
      </c>
      <c r="O2614">
        <v>0</v>
      </c>
      <c r="P2614">
        <v>0</v>
      </c>
      <c r="Q2614">
        <v>29.129478289999998</v>
      </c>
      <c r="T2614" s="1" t="s">
        <v>8799</v>
      </c>
    </row>
    <row r="2615" spans="1:20" x14ac:dyDescent="0.25">
      <c r="A2615" t="s">
        <v>8747</v>
      </c>
      <c r="B2615" t="s">
        <v>66</v>
      </c>
      <c r="C2615" t="s">
        <v>3716</v>
      </c>
      <c r="D2615" t="s">
        <v>3741</v>
      </c>
      <c r="E2615" s="2">
        <v>44846</v>
      </c>
      <c r="F2615">
        <v>2022</v>
      </c>
      <c r="G2615" t="s">
        <v>6521</v>
      </c>
      <c r="H2615" t="s">
        <v>93</v>
      </c>
      <c r="L2615" t="s">
        <v>1346</v>
      </c>
      <c r="M2615" t="s">
        <v>25</v>
      </c>
      <c r="N2615">
        <v>18.985270480000001</v>
      </c>
      <c r="O2615">
        <v>0</v>
      </c>
      <c r="P2615">
        <v>18.985270480000001</v>
      </c>
      <c r="Q2615">
        <v>0</v>
      </c>
      <c r="T2615" s="1" t="s">
        <v>8799</v>
      </c>
    </row>
    <row r="2616" spans="1:20" x14ac:dyDescent="0.25">
      <c r="A2616" t="s">
        <v>8747</v>
      </c>
      <c r="B2616" t="s">
        <v>66</v>
      </c>
      <c r="C2616" t="s">
        <v>3800</v>
      </c>
      <c r="D2616" t="s">
        <v>3799</v>
      </c>
      <c r="E2616" s="2">
        <v>44846</v>
      </c>
      <c r="F2616">
        <v>2022</v>
      </c>
      <c r="G2616" t="s">
        <v>6585</v>
      </c>
      <c r="H2616" t="s">
        <v>8754</v>
      </c>
      <c r="K2616" t="s">
        <v>141</v>
      </c>
      <c r="L2616" t="s">
        <v>1347</v>
      </c>
      <c r="M2616" t="s">
        <v>72</v>
      </c>
      <c r="N2616">
        <v>0.4</v>
      </c>
      <c r="O2616">
        <v>0</v>
      </c>
      <c r="P2616">
        <v>0</v>
      </c>
      <c r="Q2616">
        <v>0.4</v>
      </c>
      <c r="T2616" s="1" t="s">
        <v>8799</v>
      </c>
    </row>
    <row r="2617" spans="1:20" x14ac:dyDescent="0.25">
      <c r="A2617" t="s">
        <v>8747</v>
      </c>
      <c r="B2617" t="s">
        <v>66</v>
      </c>
      <c r="C2617" t="s">
        <v>3864</v>
      </c>
      <c r="D2617" t="s">
        <v>3863</v>
      </c>
      <c r="E2617" s="2">
        <v>44846</v>
      </c>
      <c r="F2617">
        <v>2022</v>
      </c>
      <c r="G2617" t="s">
        <v>6532</v>
      </c>
      <c r="H2617" t="s">
        <v>8754</v>
      </c>
      <c r="L2617" t="s">
        <v>1415</v>
      </c>
      <c r="M2617" t="s">
        <v>25</v>
      </c>
      <c r="N2617">
        <v>0.2</v>
      </c>
      <c r="O2617">
        <v>0</v>
      </c>
      <c r="P2617">
        <v>0.2</v>
      </c>
      <c r="Q2617">
        <v>0</v>
      </c>
      <c r="T2617" s="1" t="s">
        <v>8799</v>
      </c>
    </row>
    <row r="2618" spans="1:20" x14ac:dyDescent="0.25">
      <c r="A2618" t="s">
        <v>8747</v>
      </c>
      <c r="B2618" t="s">
        <v>66</v>
      </c>
      <c r="C2618" t="s">
        <v>4163</v>
      </c>
      <c r="D2618" t="s">
        <v>4162</v>
      </c>
      <c r="E2618" s="2">
        <v>44846</v>
      </c>
      <c r="F2618">
        <v>2022</v>
      </c>
      <c r="G2618" t="s">
        <v>104</v>
      </c>
      <c r="H2618" t="s">
        <v>8754</v>
      </c>
      <c r="K2618" t="s">
        <v>1345</v>
      </c>
      <c r="L2618" t="s">
        <v>1365</v>
      </c>
      <c r="M2618" t="s">
        <v>72</v>
      </c>
      <c r="N2618">
        <v>0.15</v>
      </c>
      <c r="O2618">
        <v>0</v>
      </c>
      <c r="P2618">
        <v>0</v>
      </c>
      <c r="Q2618">
        <v>0.15</v>
      </c>
      <c r="T2618" s="1" t="s">
        <v>8799</v>
      </c>
    </row>
    <row r="2619" spans="1:20" x14ac:dyDescent="0.25">
      <c r="A2619" t="s">
        <v>8747</v>
      </c>
      <c r="B2619" t="s">
        <v>66</v>
      </c>
      <c r="C2619" t="s">
        <v>4087</v>
      </c>
      <c r="D2619" t="s">
        <v>4086</v>
      </c>
      <c r="E2619" s="2">
        <v>44847</v>
      </c>
      <c r="F2619">
        <v>2022</v>
      </c>
      <c r="G2619" t="s">
        <v>6370</v>
      </c>
      <c r="H2619" t="s">
        <v>8754</v>
      </c>
      <c r="K2619" t="s">
        <v>1352</v>
      </c>
      <c r="M2619" t="s">
        <v>24</v>
      </c>
      <c r="N2619">
        <v>0.33</v>
      </c>
      <c r="O2619">
        <v>0.33</v>
      </c>
      <c r="P2619">
        <v>0</v>
      </c>
      <c r="Q2619">
        <v>0</v>
      </c>
      <c r="T2619" s="1" t="s">
        <v>8799</v>
      </c>
    </row>
    <row r="2620" spans="1:20" x14ac:dyDescent="0.25">
      <c r="A2620" t="s">
        <v>8747</v>
      </c>
      <c r="B2620" t="s">
        <v>66</v>
      </c>
      <c r="C2620" t="s">
        <v>4264</v>
      </c>
      <c r="D2620" t="s">
        <v>4263</v>
      </c>
      <c r="E2620" s="2">
        <v>44847</v>
      </c>
      <c r="F2620">
        <v>2022</v>
      </c>
      <c r="G2620" t="s">
        <v>8753</v>
      </c>
      <c r="H2620" t="s">
        <v>8754</v>
      </c>
      <c r="L2620" t="s">
        <v>1415</v>
      </c>
      <c r="M2620" t="s">
        <v>25</v>
      </c>
      <c r="N2620">
        <v>0.2</v>
      </c>
      <c r="O2620">
        <v>0</v>
      </c>
      <c r="P2620">
        <v>0.2</v>
      </c>
      <c r="Q2620">
        <v>0</v>
      </c>
      <c r="T2620" s="1" t="s">
        <v>8799</v>
      </c>
    </row>
    <row r="2621" spans="1:20" x14ac:dyDescent="0.25">
      <c r="A2621" t="s">
        <v>8747</v>
      </c>
      <c r="B2621" t="s">
        <v>66</v>
      </c>
      <c r="C2621" t="s">
        <v>3809</v>
      </c>
      <c r="D2621" t="s">
        <v>3808</v>
      </c>
      <c r="E2621" s="2">
        <v>44851</v>
      </c>
      <c r="F2621">
        <v>2022</v>
      </c>
      <c r="G2621" t="s">
        <v>6585</v>
      </c>
      <c r="H2621" t="s">
        <v>8754</v>
      </c>
      <c r="K2621" t="s">
        <v>141</v>
      </c>
      <c r="M2621" t="s">
        <v>24</v>
      </c>
      <c r="N2621">
        <v>0.2</v>
      </c>
      <c r="O2621">
        <v>0.2</v>
      </c>
      <c r="P2621">
        <v>0</v>
      </c>
      <c r="Q2621">
        <v>0</v>
      </c>
      <c r="T2621" s="1" t="s">
        <v>8799</v>
      </c>
    </row>
    <row r="2622" spans="1:20" x14ac:dyDescent="0.25">
      <c r="A2622" t="s">
        <v>8747</v>
      </c>
      <c r="B2622" t="s">
        <v>66</v>
      </c>
      <c r="C2622" t="s">
        <v>3895</v>
      </c>
      <c r="D2622" t="s">
        <v>3894</v>
      </c>
      <c r="E2622" s="2">
        <v>44852</v>
      </c>
      <c r="F2622">
        <v>2022</v>
      </c>
      <c r="G2622" t="s">
        <v>8750</v>
      </c>
      <c r="H2622" t="s">
        <v>8754</v>
      </c>
      <c r="L2622" t="s">
        <v>1415</v>
      </c>
      <c r="M2622" t="s">
        <v>25</v>
      </c>
      <c r="N2622">
        <v>0.2</v>
      </c>
      <c r="O2622">
        <v>0</v>
      </c>
      <c r="P2622">
        <v>0.2</v>
      </c>
      <c r="Q2622">
        <v>0</v>
      </c>
      <c r="T2622" s="1" t="s">
        <v>8799</v>
      </c>
    </row>
    <row r="2623" spans="1:20" x14ac:dyDescent="0.25">
      <c r="A2623" t="s">
        <v>8747</v>
      </c>
      <c r="B2623" t="s">
        <v>66</v>
      </c>
      <c r="C2623" t="s">
        <v>3950</v>
      </c>
      <c r="D2623" t="s">
        <v>3949</v>
      </c>
      <c r="E2623" s="2">
        <v>44852</v>
      </c>
      <c r="F2623">
        <v>2022</v>
      </c>
      <c r="G2623" t="s">
        <v>6754</v>
      </c>
      <c r="H2623" t="s">
        <v>8754</v>
      </c>
      <c r="L2623" t="s">
        <v>1415</v>
      </c>
      <c r="M2623" t="s">
        <v>25</v>
      </c>
      <c r="N2623">
        <v>0.2</v>
      </c>
      <c r="O2623">
        <v>0</v>
      </c>
      <c r="P2623">
        <v>0.2</v>
      </c>
      <c r="Q2623">
        <v>0</v>
      </c>
      <c r="T2623" s="1" t="s">
        <v>8799</v>
      </c>
    </row>
    <row r="2624" spans="1:20" x14ac:dyDescent="0.25">
      <c r="A2624" t="s">
        <v>8747</v>
      </c>
      <c r="B2624" t="s">
        <v>66</v>
      </c>
      <c r="C2624" t="s">
        <v>4091</v>
      </c>
      <c r="D2624" t="s">
        <v>4090</v>
      </c>
      <c r="E2624" s="2">
        <v>44852</v>
      </c>
      <c r="F2624">
        <v>2022</v>
      </c>
      <c r="G2624" t="s">
        <v>6370</v>
      </c>
      <c r="H2624" t="s">
        <v>8754</v>
      </c>
      <c r="L2624" t="s">
        <v>1346</v>
      </c>
      <c r="M2624" t="s">
        <v>25</v>
      </c>
      <c r="N2624">
        <v>0.06</v>
      </c>
      <c r="O2624">
        <v>0</v>
      </c>
      <c r="P2624">
        <v>0.06</v>
      </c>
      <c r="Q2624">
        <v>0</v>
      </c>
      <c r="T2624" s="1" t="s">
        <v>8799</v>
      </c>
    </row>
    <row r="2625" spans="1:20" x14ac:dyDescent="0.25">
      <c r="A2625" t="s">
        <v>8747</v>
      </c>
      <c r="B2625" t="s">
        <v>66</v>
      </c>
      <c r="C2625" t="s">
        <v>4170</v>
      </c>
      <c r="D2625" t="s">
        <v>4169</v>
      </c>
      <c r="E2625" s="2">
        <v>44852</v>
      </c>
      <c r="F2625">
        <v>2022</v>
      </c>
      <c r="G2625" t="s">
        <v>104</v>
      </c>
      <c r="H2625" t="s">
        <v>8754</v>
      </c>
      <c r="K2625" t="s">
        <v>1321</v>
      </c>
      <c r="L2625" t="s">
        <v>1320</v>
      </c>
      <c r="M2625" t="s">
        <v>72</v>
      </c>
      <c r="N2625">
        <v>0.95</v>
      </c>
      <c r="O2625">
        <v>0</v>
      </c>
      <c r="P2625">
        <v>0</v>
      </c>
      <c r="Q2625">
        <v>0.95</v>
      </c>
      <c r="T2625" s="1" t="s">
        <v>8799</v>
      </c>
    </row>
    <row r="2626" spans="1:20" x14ac:dyDescent="0.25">
      <c r="A2626" t="s">
        <v>8747</v>
      </c>
      <c r="B2626" t="s">
        <v>66</v>
      </c>
      <c r="C2626" t="s">
        <v>4180</v>
      </c>
      <c r="D2626" t="s">
        <v>4179</v>
      </c>
      <c r="E2626" s="2">
        <v>44852</v>
      </c>
      <c r="F2626">
        <v>2022</v>
      </c>
      <c r="G2626" t="s">
        <v>104</v>
      </c>
      <c r="H2626" t="s">
        <v>8754</v>
      </c>
      <c r="K2626" t="s">
        <v>1321</v>
      </c>
      <c r="L2626" t="s">
        <v>1320</v>
      </c>
      <c r="M2626" t="s">
        <v>72</v>
      </c>
      <c r="N2626">
        <v>8.5000000000000006E-2</v>
      </c>
      <c r="O2626">
        <v>0</v>
      </c>
      <c r="P2626">
        <v>0</v>
      </c>
      <c r="Q2626">
        <v>8.5000000000000006E-2</v>
      </c>
      <c r="T2626" s="1" t="s">
        <v>8799</v>
      </c>
    </row>
    <row r="2627" spans="1:20" x14ac:dyDescent="0.25">
      <c r="A2627" t="s">
        <v>8747</v>
      </c>
      <c r="B2627" t="s">
        <v>66</v>
      </c>
      <c r="C2627" t="s">
        <v>4253</v>
      </c>
      <c r="D2627" t="s">
        <v>4252</v>
      </c>
      <c r="E2627" s="2">
        <v>44852</v>
      </c>
      <c r="F2627">
        <v>2022</v>
      </c>
      <c r="G2627" t="s">
        <v>7424</v>
      </c>
      <c r="H2627" t="s">
        <v>8754</v>
      </c>
      <c r="K2627" t="s">
        <v>1336</v>
      </c>
      <c r="M2627" t="s">
        <v>24</v>
      </c>
      <c r="N2627">
        <v>1.2999999999999999E-2</v>
      </c>
      <c r="O2627">
        <v>1.2999999999999999E-2</v>
      </c>
      <c r="P2627">
        <v>0</v>
      </c>
      <c r="Q2627">
        <v>0</v>
      </c>
      <c r="T2627" s="1" t="s">
        <v>8799</v>
      </c>
    </row>
    <row r="2628" spans="1:20" x14ac:dyDescent="0.25">
      <c r="A2628" t="s">
        <v>8747</v>
      </c>
      <c r="B2628" t="s">
        <v>66</v>
      </c>
      <c r="C2628" t="s">
        <v>3928</v>
      </c>
      <c r="D2628" t="s">
        <v>3927</v>
      </c>
      <c r="E2628" s="2">
        <v>44853</v>
      </c>
      <c r="F2628">
        <v>2022</v>
      </c>
      <c r="G2628" t="s">
        <v>4734</v>
      </c>
      <c r="H2628" t="s">
        <v>318</v>
      </c>
      <c r="L2628" t="s">
        <v>1365</v>
      </c>
      <c r="M2628" t="s">
        <v>25</v>
      </c>
      <c r="N2628">
        <v>77.349999999999994</v>
      </c>
      <c r="O2628">
        <v>0</v>
      </c>
      <c r="P2628">
        <v>77.349999999999994</v>
      </c>
      <c r="Q2628">
        <v>0</v>
      </c>
      <c r="T2628" s="1" t="s">
        <v>8799</v>
      </c>
    </row>
    <row r="2629" spans="1:20" x14ac:dyDescent="0.25">
      <c r="A2629" t="s">
        <v>8747</v>
      </c>
      <c r="B2629" t="s">
        <v>66</v>
      </c>
      <c r="C2629" t="s">
        <v>3937</v>
      </c>
      <c r="D2629" t="s">
        <v>3936</v>
      </c>
      <c r="E2629" s="2">
        <v>44853</v>
      </c>
      <c r="F2629">
        <v>2022</v>
      </c>
      <c r="G2629" t="s">
        <v>6754</v>
      </c>
      <c r="H2629" t="s">
        <v>93</v>
      </c>
      <c r="L2629" t="s">
        <v>1347</v>
      </c>
      <c r="M2629" t="s">
        <v>25</v>
      </c>
      <c r="N2629">
        <v>33.409999999999997</v>
      </c>
      <c r="O2629">
        <v>0</v>
      </c>
      <c r="P2629">
        <v>33.409999999999997</v>
      </c>
      <c r="Q2629">
        <v>0</v>
      </c>
      <c r="T2629" s="1" t="s">
        <v>8799</v>
      </c>
    </row>
    <row r="2630" spans="1:20" x14ac:dyDescent="0.25">
      <c r="A2630" t="s">
        <v>8747</v>
      </c>
      <c r="B2630" t="s">
        <v>66</v>
      </c>
      <c r="C2630" t="s">
        <v>3728</v>
      </c>
      <c r="D2630" t="s">
        <v>3727</v>
      </c>
      <c r="E2630" s="2">
        <v>44855</v>
      </c>
      <c r="F2630">
        <v>2022</v>
      </c>
      <c r="G2630" t="s">
        <v>6521</v>
      </c>
      <c r="H2630" t="s">
        <v>93</v>
      </c>
      <c r="K2630" t="s">
        <v>1327</v>
      </c>
      <c r="M2630" t="s">
        <v>24</v>
      </c>
      <c r="N2630">
        <v>37.003999999999998</v>
      </c>
      <c r="O2630">
        <v>37.003999999999998</v>
      </c>
      <c r="P2630">
        <v>0</v>
      </c>
      <c r="Q2630">
        <v>0</v>
      </c>
      <c r="T2630" s="1" t="s">
        <v>8799</v>
      </c>
    </row>
    <row r="2631" spans="1:20" x14ac:dyDescent="0.25">
      <c r="A2631" t="s">
        <v>8747</v>
      </c>
      <c r="B2631" t="s">
        <v>66</v>
      </c>
      <c r="C2631" t="s">
        <v>3728</v>
      </c>
      <c r="D2631" t="s">
        <v>3727</v>
      </c>
      <c r="E2631" s="2">
        <v>44855</v>
      </c>
      <c r="F2631">
        <v>2022</v>
      </c>
      <c r="G2631" t="s">
        <v>6521</v>
      </c>
      <c r="H2631" t="s">
        <v>93</v>
      </c>
      <c r="K2631" t="s">
        <v>1345</v>
      </c>
      <c r="M2631" t="s">
        <v>24</v>
      </c>
      <c r="N2631">
        <v>1.1000000000000001</v>
      </c>
      <c r="O2631">
        <v>1.1000000000000001</v>
      </c>
      <c r="P2631">
        <v>0</v>
      </c>
      <c r="Q2631">
        <v>0</v>
      </c>
      <c r="T2631" s="1" t="s">
        <v>8799</v>
      </c>
    </row>
    <row r="2632" spans="1:20" x14ac:dyDescent="0.25">
      <c r="A2632" t="s">
        <v>8747</v>
      </c>
      <c r="B2632" t="s">
        <v>66</v>
      </c>
      <c r="C2632" t="s">
        <v>3728</v>
      </c>
      <c r="D2632" t="s">
        <v>3727</v>
      </c>
      <c r="E2632" s="2">
        <v>44855</v>
      </c>
      <c r="F2632">
        <v>2022</v>
      </c>
      <c r="G2632" t="s">
        <v>6521</v>
      </c>
      <c r="H2632" t="s">
        <v>93</v>
      </c>
      <c r="K2632" t="s">
        <v>141</v>
      </c>
      <c r="M2632" t="s">
        <v>24</v>
      </c>
      <c r="N2632">
        <v>20.998999999999999</v>
      </c>
      <c r="O2632">
        <v>20.998999999999999</v>
      </c>
      <c r="P2632">
        <v>0</v>
      </c>
      <c r="Q2632">
        <v>0</v>
      </c>
      <c r="T2632" s="1" t="s">
        <v>8799</v>
      </c>
    </row>
    <row r="2633" spans="1:20" x14ac:dyDescent="0.25">
      <c r="A2633" t="s">
        <v>8747</v>
      </c>
      <c r="B2633" t="s">
        <v>66</v>
      </c>
      <c r="C2633" t="s">
        <v>4157</v>
      </c>
      <c r="D2633" t="s">
        <v>4156</v>
      </c>
      <c r="E2633" s="2">
        <v>44855</v>
      </c>
      <c r="F2633">
        <v>2022</v>
      </c>
      <c r="G2633" t="s">
        <v>104</v>
      </c>
      <c r="H2633" t="s">
        <v>8754</v>
      </c>
      <c r="K2633" t="s">
        <v>1345</v>
      </c>
      <c r="M2633" t="s">
        <v>24</v>
      </c>
      <c r="N2633">
        <v>0.4</v>
      </c>
      <c r="O2633">
        <v>0.4</v>
      </c>
      <c r="P2633">
        <v>0</v>
      </c>
      <c r="Q2633">
        <v>0</v>
      </c>
      <c r="T2633" s="1" t="s">
        <v>8799</v>
      </c>
    </row>
    <row r="2634" spans="1:20" x14ac:dyDescent="0.25">
      <c r="A2634" t="s">
        <v>8747</v>
      </c>
      <c r="B2634" t="s">
        <v>66</v>
      </c>
      <c r="C2634" t="s">
        <v>4204</v>
      </c>
      <c r="D2634" t="s">
        <v>4203</v>
      </c>
      <c r="E2634" s="2">
        <v>44855</v>
      </c>
      <c r="F2634">
        <v>2022</v>
      </c>
      <c r="G2634" t="s">
        <v>8751</v>
      </c>
      <c r="H2634" t="s">
        <v>93</v>
      </c>
      <c r="K2634" t="s">
        <v>1345</v>
      </c>
      <c r="L2634" t="s">
        <v>1365</v>
      </c>
      <c r="M2634" t="s">
        <v>72</v>
      </c>
      <c r="N2634">
        <v>0.30199999999999999</v>
      </c>
      <c r="O2634">
        <v>0</v>
      </c>
      <c r="P2634">
        <v>0</v>
      </c>
      <c r="Q2634">
        <v>0.30199999999999999</v>
      </c>
      <c r="T2634" s="1" t="s">
        <v>8799</v>
      </c>
    </row>
    <row r="2635" spans="1:20" x14ac:dyDescent="0.25">
      <c r="A2635" t="s">
        <v>8747</v>
      </c>
      <c r="B2635" t="s">
        <v>66</v>
      </c>
      <c r="C2635" t="s">
        <v>4210</v>
      </c>
      <c r="D2635" t="s">
        <v>4209</v>
      </c>
      <c r="E2635" s="2">
        <v>44855</v>
      </c>
      <c r="F2635">
        <v>2022</v>
      </c>
      <c r="G2635" t="s">
        <v>8751</v>
      </c>
      <c r="H2635" t="s">
        <v>8754</v>
      </c>
      <c r="K2635" t="s">
        <v>1345</v>
      </c>
      <c r="L2635" t="s">
        <v>1365</v>
      </c>
      <c r="M2635" t="s">
        <v>72</v>
      </c>
      <c r="N2635">
        <v>1.17</v>
      </c>
      <c r="O2635">
        <v>0</v>
      </c>
      <c r="P2635">
        <v>0</v>
      </c>
      <c r="Q2635">
        <v>1.17</v>
      </c>
      <c r="T2635" s="1" t="s">
        <v>8799</v>
      </c>
    </row>
    <row r="2636" spans="1:20" x14ac:dyDescent="0.25">
      <c r="A2636" t="s">
        <v>8747</v>
      </c>
      <c r="B2636" t="s">
        <v>66</v>
      </c>
      <c r="C2636" t="s">
        <v>3887</v>
      </c>
      <c r="D2636" t="s">
        <v>3886</v>
      </c>
      <c r="E2636" s="2">
        <v>44858</v>
      </c>
      <c r="F2636">
        <v>2022</v>
      </c>
      <c r="G2636" t="s">
        <v>8750</v>
      </c>
      <c r="H2636" t="s">
        <v>8754</v>
      </c>
      <c r="K2636" t="s">
        <v>1386</v>
      </c>
      <c r="M2636" t="s">
        <v>24</v>
      </c>
      <c r="N2636">
        <v>1</v>
      </c>
      <c r="O2636">
        <v>1</v>
      </c>
      <c r="P2636">
        <v>0</v>
      </c>
      <c r="Q2636">
        <v>0</v>
      </c>
      <c r="T2636" s="1" t="s">
        <v>8799</v>
      </c>
    </row>
    <row r="2637" spans="1:20" x14ac:dyDescent="0.25">
      <c r="A2637" t="s">
        <v>8747</v>
      </c>
      <c r="B2637" t="s">
        <v>66</v>
      </c>
      <c r="C2637" t="s">
        <v>3774</v>
      </c>
      <c r="D2637" t="s">
        <v>3773</v>
      </c>
      <c r="E2637" s="2">
        <v>44859</v>
      </c>
      <c r="F2637">
        <v>2022</v>
      </c>
      <c r="G2637" t="s">
        <v>6521</v>
      </c>
      <c r="H2637" t="s">
        <v>8754</v>
      </c>
      <c r="K2637" t="s">
        <v>1469</v>
      </c>
      <c r="M2637" t="s">
        <v>24</v>
      </c>
      <c r="N2637">
        <v>0.1</v>
      </c>
      <c r="O2637">
        <v>0.1</v>
      </c>
      <c r="P2637">
        <v>0</v>
      </c>
      <c r="Q2637">
        <v>0</v>
      </c>
      <c r="T2637" s="1" t="s">
        <v>8799</v>
      </c>
    </row>
    <row r="2638" spans="1:20" x14ac:dyDescent="0.25">
      <c r="A2638" t="s">
        <v>8747</v>
      </c>
      <c r="B2638" t="s">
        <v>66</v>
      </c>
      <c r="C2638" t="s">
        <v>4081</v>
      </c>
      <c r="D2638" t="s">
        <v>4080</v>
      </c>
      <c r="E2638" s="2">
        <v>44859</v>
      </c>
      <c r="F2638">
        <v>2022</v>
      </c>
      <c r="G2638" t="s">
        <v>6370</v>
      </c>
      <c r="H2638" t="s">
        <v>8754</v>
      </c>
      <c r="L2638" t="s">
        <v>1415</v>
      </c>
      <c r="M2638" t="s">
        <v>25</v>
      </c>
      <c r="N2638">
        <v>0.25</v>
      </c>
      <c r="O2638">
        <v>0</v>
      </c>
      <c r="P2638">
        <v>0.25</v>
      </c>
      <c r="Q2638">
        <v>0</v>
      </c>
      <c r="T2638" s="1" t="s">
        <v>8799</v>
      </c>
    </row>
    <row r="2639" spans="1:20" x14ac:dyDescent="0.25">
      <c r="A2639" t="s">
        <v>8747</v>
      </c>
      <c r="B2639" t="s">
        <v>66</v>
      </c>
      <c r="C2639" t="s">
        <v>3969</v>
      </c>
      <c r="D2639" t="s">
        <v>3968</v>
      </c>
      <c r="E2639" s="2">
        <v>44860</v>
      </c>
      <c r="F2639">
        <v>2022</v>
      </c>
      <c r="G2639" t="s">
        <v>7680</v>
      </c>
      <c r="H2639" t="s">
        <v>93</v>
      </c>
      <c r="L2639" t="s">
        <v>1347</v>
      </c>
      <c r="M2639" t="s">
        <v>25</v>
      </c>
      <c r="N2639">
        <v>37.85</v>
      </c>
      <c r="O2639">
        <v>0</v>
      </c>
      <c r="P2639">
        <v>37.85</v>
      </c>
      <c r="Q2639">
        <v>0</v>
      </c>
      <c r="T2639" s="1" t="s">
        <v>8799</v>
      </c>
    </row>
    <row r="2640" spans="1:20" x14ac:dyDescent="0.25">
      <c r="A2640" t="s">
        <v>8747</v>
      </c>
      <c r="B2640" t="s">
        <v>66</v>
      </c>
      <c r="C2640" t="s">
        <v>4040</v>
      </c>
      <c r="D2640" t="s">
        <v>4039</v>
      </c>
      <c r="E2640" s="2">
        <v>44860</v>
      </c>
      <c r="F2640">
        <v>2022</v>
      </c>
      <c r="G2640" t="s">
        <v>6715</v>
      </c>
      <c r="H2640" t="s">
        <v>93</v>
      </c>
      <c r="K2640" t="s">
        <v>1469</v>
      </c>
      <c r="M2640" t="s">
        <v>24</v>
      </c>
      <c r="N2640">
        <v>28.140000000000004</v>
      </c>
      <c r="O2640">
        <v>28.140000000000004</v>
      </c>
      <c r="P2640">
        <v>0</v>
      </c>
      <c r="Q2640">
        <v>0</v>
      </c>
      <c r="T2640" s="1" t="s">
        <v>8799</v>
      </c>
    </row>
    <row r="2641" spans="1:20" x14ac:dyDescent="0.25">
      <c r="A2641" t="s">
        <v>8747</v>
      </c>
      <c r="B2641" t="s">
        <v>66</v>
      </c>
      <c r="C2641" t="s">
        <v>4040</v>
      </c>
      <c r="D2641" t="s">
        <v>4039</v>
      </c>
      <c r="E2641" s="2">
        <v>44860</v>
      </c>
      <c r="F2641">
        <v>2022</v>
      </c>
      <c r="G2641" t="s">
        <v>6715</v>
      </c>
      <c r="H2641" t="s">
        <v>93</v>
      </c>
      <c r="L2641" t="s">
        <v>1346</v>
      </c>
      <c r="M2641" t="s">
        <v>25</v>
      </c>
      <c r="N2641">
        <v>52.53</v>
      </c>
      <c r="O2641">
        <v>0</v>
      </c>
      <c r="P2641">
        <v>52.53</v>
      </c>
      <c r="Q2641">
        <v>0</v>
      </c>
      <c r="T2641" s="1" t="s">
        <v>8799</v>
      </c>
    </row>
    <row r="2642" spans="1:20" x14ac:dyDescent="0.25">
      <c r="A2642" t="s">
        <v>8747</v>
      </c>
      <c r="B2642" t="s">
        <v>66</v>
      </c>
      <c r="C2642" t="s">
        <v>4077</v>
      </c>
      <c r="D2642" t="s">
        <v>4076</v>
      </c>
      <c r="E2642" s="2">
        <v>44860</v>
      </c>
      <c r="F2642">
        <v>2022</v>
      </c>
      <c r="G2642" t="s">
        <v>6370</v>
      </c>
      <c r="H2642" t="s">
        <v>93</v>
      </c>
      <c r="K2642" t="s">
        <v>1345</v>
      </c>
      <c r="L2642" t="s">
        <v>1380</v>
      </c>
      <c r="M2642" t="s">
        <v>72</v>
      </c>
      <c r="N2642">
        <v>64</v>
      </c>
      <c r="O2642">
        <v>0</v>
      </c>
      <c r="P2642">
        <v>0</v>
      </c>
      <c r="Q2642">
        <v>64</v>
      </c>
      <c r="T2642" s="1" t="s">
        <v>8799</v>
      </c>
    </row>
    <row r="2643" spans="1:20" x14ac:dyDescent="0.25">
      <c r="A2643" t="s">
        <v>8747</v>
      </c>
      <c r="B2643" t="s">
        <v>66</v>
      </c>
      <c r="C2643" t="s">
        <v>3782</v>
      </c>
      <c r="D2643" t="s">
        <v>3781</v>
      </c>
      <c r="E2643" s="2">
        <v>44861</v>
      </c>
      <c r="F2643">
        <v>2022</v>
      </c>
      <c r="G2643" t="s">
        <v>6521</v>
      </c>
      <c r="H2643" t="s">
        <v>8754</v>
      </c>
      <c r="K2643" t="s">
        <v>141</v>
      </c>
      <c r="M2643" t="s">
        <v>24</v>
      </c>
      <c r="N2643">
        <v>1</v>
      </c>
      <c r="O2643">
        <v>1</v>
      </c>
      <c r="P2643">
        <v>0</v>
      </c>
      <c r="Q2643">
        <v>0</v>
      </c>
      <c r="T2643" s="1" t="s">
        <v>8799</v>
      </c>
    </row>
    <row r="2644" spans="1:20" x14ac:dyDescent="0.25">
      <c r="A2644" t="s">
        <v>8747</v>
      </c>
      <c r="B2644" t="s">
        <v>66</v>
      </c>
      <c r="C2644" t="s">
        <v>3939</v>
      </c>
      <c r="D2644" t="s">
        <v>3938</v>
      </c>
      <c r="E2644" s="2">
        <v>44861</v>
      </c>
      <c r="F2644">
        <v>2022</v>
      </c>
      <c r="G2644" t="s">
        <v>6754</v>
      </c>
      <c r="H2644" t="s">
        <v>8754</v>
      </c>
      <c r="L2644" t="s">
        <v>1415</v>
      </c>
      <c r="M2644" t="s">
        <v>25</v>
      </c>
      <c r="N2644">
        <v>9.5000000000000001E-2</v>
      </c>
      <c r="O2644">
        <v>0</v>
      </c>
      <c r="P2644">
        <v>9.5000000000000001E-2</v>
      </c>
      <c r="Q2644">
        <v>0</v>
      </c>
      <c r="T2644" s="1" t="s">
        <v>8799</v>
      </c>
    </row>
    <row r="2645" spans="1:20" x14ac:dyDescent="0.25">
      <c r="A2645" t="s">
        <v>8747</v>
      </c>
      <c r="B2645" t="s">
        <v>66</v>
      </c>
      <c r="C2645" t="s">
        <v>3952</v>
      </c>
      <c r="D2645" t="s">
        <v>3951</v>
      </c>
      <c r="E2645" s="2">
        <v>44861</v>
      </c>
      <c r="F2645">
        <v>2022</v>
      </c>
      <c r="G2645" t="s">
        <v>6451</v>
      </c>
      <c r="H2645" t="s">
        <v>8757</v>
      </c>
      <c r="K2645" t="s">
        <v>1321</v>
      </c>
      <c r="M2645" t="s">
        <v>24</v>
      </c>
      <c r="N2645">
        <v>1.0218860000000001</v>
      </c>
      <c r="O2645">
        <v>1.0218860000000001</v>
      </c>
      <c r="P2645">
        <v>0</v>
      </c>
      <c r="Q2645">
        <v>0</v>
      </c>
      <c r="T2645" s="1" t="s">
        <v>8799</v>
      </c>
    </row>
    <row r="2646" spans="1:20" x14ac:dyDescent="0.25">
      <c r="A2646" t="s">
        <v>8747</v>
      </c>
      <c r="B2646" t="s">
        <v>66</v>
      </c>
      <c r="C2646" t="s">
        <v>4089</v>
      </c>
      <c r="D2646" t="s">
        <v>4088</v>
      </c>
      <c r="E2646" s="2">
        <v>44861</v>
      </c>
      <c r="F2646">
        <v>2022</v>
      </c>
      <c r="G2646" t="s">
        <v>6370</v>
      </c>
      <c r="H2646" t="s">
        <v>8754</v>
      </c>
      <c r="K2646" t="s">
        <v>1327</v>
      </c>
      <c r="L2646" t="s">
        <v>1347</v>
      </c>
      <c r="M2646" t="s">
        <v>72</v>
      </c>
      <c r="N2646">
        <v>3.9949999999999999E-2</v>
      </c>
      <c r="O2646">
        <v>0</v>
      </c>
      <c r="P2646">
        <v>0</v>
      </c>
      <c r="Q2646">
        <v>3.9949999999999999E-2</v>
      </c>
      <c r="T2646" s="1" t="s">
        <v>8799</v>
      </c>
    </row>
    <row r="2647" spans="1:20" x14ac:dyDescent="0.25">
      <c r="A2647" t="s">
        <v>8747</v>
      </c>
      <c r="B2647" t="s">
        <v>66</v>
      </c>
      <c r="C2647" t="s">
        <v>3843</v>
      </c>
      <c r="D2647" t="s">
        <v>3842</v>
      </c>
      <c r="E2647" s="2">
        <v>44862</v>
      </c>
      <c r="F2647">
        <v>2022</v>
      </c>
      <c r="G2647" t="s">
        <v>6914</v>
      </c>
      <c r="H2647" t="s">
        <v>8754</v>
      </c>
      <c r="K2647" t="s">
        <v>141</v>
      </c>
      <c r="M2647" t="s">
        <v>24</v>
      </c>
      <c r="N2647">
        <v>1.9</v>
      </c>
      <c r="O2647">
        <v>1.9</v>
      </c>
      <c r="P2647">
        <v>0</v>
      </c>
      <c r="Q2647">
        <v>0</v>
      </c>
      <c r="T2647" s="1" t="s">
        <v>8799</v>
      </c>
    </row>
    <row r="2648" spans="1:20" x14ac:dyDescent="0.25">
      <c r="A2648" t="s">
        <v>8747</v>
      </c>
      <c r="B2648" t="s">
        <v>66</v>
      </c>
      <c r="C2648" t="s">
        <v>3725</v>
      </c>
      <c r="D2648" t="s">
        <v>3724</v>
      </c>
      <c r="E2648" s="2">
        <v>44867</v>
      </c>
      <c r="F2648">
        <v>2022</v>
      </c>
      <c r="G2648" t="s">
        <v>6521</v>
      </c>
      <c r="H2648" t="s">
        <v>93</v>
      </c>
      <c r="K2648" t="s">
        <v>1345</v>
      </c>
      <c r="M2648" t="s">
        <v>24</v>
      </c>
      <c r="N2648">
        <v>24.003199999999996</v>
      </c>
      <c r="O2648">
        <v>24.003199999999996</v>
      </c>
      <c r="P2648">
        <v>0</v>
      </c>
      <c r="Q2648">
        <v>0</v>
      </c>
      <c r="T2648" s="1" t="s">
        <v>8799</v>
      </c>
    </row>
    <row r="2649" spans="1:20" x14ac:dyDescent="0.25">
      <c r="A2649" t="s">
        <v>8747</v>
      </c>
      <c r="B2649" t="s">
        <v>66</v>
      </c>
      <c r="C2649" t="s">
        <v>3730</v>
      </c>
      <c r="D2649" t="s">
        <v>3729</v>
      </c>
      <c r="E2649" s="2">
        <v>44867</v>
      </c>
      <c r="F2649">
        <v>2022</v>
      </c>
      <c r="G2649" t="s">
        <v>6521</v>
      </c>
      <c r="H2649" t="s">
        <v>93</v>
      </c>
      <c r="K2649" t="s">
        <v>1327</v>
      </c>
      <c r="M2649" t="s">
        <v>24</v>
      </c>
      <c r="N2649">
        <v>10.8864</v>
      </c>
      <c r="O2649">
        <v>10.8864</v>
      </c>
      <c r="P2649">
        <v>0</v>
      </c>
      <c r="Q2649">
        <v>0</v>
      </c>
      <c r="T2649" s="1" t="s">
        <v>8799</v>
      </c>
    </row>
    <row r="2650" spans="1:20" x14ac:dyDescent="0.25">
      <c r="A2650" t="s">
        <v>8747</v>
      </c>
      <c r="B2650" t="s">
        <v>66</v>
      </c>
      <c r="C2650" t="s">
        <v>3878</v>
      </c>
      <c r="D2650" t="s">
        <v>3877</v>
      </c>
      <c r="E2650" s="2">
        <v>44867</v>
      </c>
      <c r="F2650">
        <v>2022</v>
      </c>
      <c r="G2650" t="s">
        <v>8750</v>
      </c>
      <c r="H2650" t="s">
        <v>93</v>
      </c>
      <c r="K2650" t="s">
        <v>1469</v>
      </c>
      <c r="M2650" t="s">
        <v>24</v>
      </c>
      <c r="N2650">
        <v>93.87</v>
      </c>
      <c r="O2650">
        <v>93.87</v>
      </c>
      <c r="P2650">
        <v>0</v>
      </c>
      <c r="Q2650">
        <v>0</v>
      </c>
      <c r="T2650" s="1" t="s">
        <v>8799</v>
      </c>
    </row>
    <row r="2651" spans="1:20" x14ac:dyDescent="0.25">
      <c r="A2651" t="s">
        <v>8747</v>
      </c>
      <c r="B2651" t="s">
        <v>66</v>
      </c>
      <c r="C2651" t="s">
        <v>3878</v>
      </c>
      <c r="D2651" t="s">
        <v>3877</v>
      </c>
      <c r="E2651" s="2">
        <v>44867</v>
      </c>
      <c r="F2651">
        <v>2022</v>
      </c>
      <c r="G2651" t="s">
        <v>8750</v>
      </c>
      <c r="H2651" t="s">
        <v>93</v>
      </c>
      <c r="L2651" t="s">
        <v>1346</v>
      </c>
      <c r="M2651" t="s">
        <v>25</v>
      </c>
      <c r="N2651">
        <v>16.940000000000001</v>
      </c>
      <c r="O2651">
        <v>0</v>
      </c>
      <c r="P2651">
        <v>16.940000000000001</v>
      </c>
      <c r="Q2651">
        <v>0</v>
      </c>
      <c r="T2651" s="1" t="s">
        <v>8799</v>
      </c>
    </row>
    <row r="2652" spans="1:20" x14ac:dyDescent="0.25">
      <c r="A2652" t="s">
        <v>8747</v>
      </c>
      <c r="B2652" t="s">
        <v>66</v>
      </c>
      <c r="C2652" t="s">
        <v>4206</v>
      </c>
      <c r="D2652" t="s">
        <v>4205</v>
      </c>
      <c r="E2652" s="2">
        <v>44867</v>
      </c>
      <c r="F2652">
        <v>2022</v>
      </c>
      <c r="G2652" t="s">
        <v>8751</v>
      </c>
      <c r="H2652" t="s">
        <v>93</v>
      </c>
      <c r="K2652" t="s">
        <v>1345</v>
      </c>
      <c r="L2652" t="s">
        <v>1365</v>
      </c>
      <c r="M2652" t="s">
        <v>72</v>
      </c>
      <c r="N2652">
        <v>30</v>
      </c>
      <c r="O2652">
        <v>0</v>
      </c>
      <c r="P2652">
        <v>0</v>
      </c>
      <c r="Q2652">
        <v>30</v>
      </c>
      <c r="T2652" s="1" t="s">
        <v>8799</v>
      </c>
    </row>
    <row r="2653" spans="1:20" x14ac:dyDescent="0.25">
      <c r="A2653" t="s">
        <v>8747</v>
      </c>
      <c r="B2653" t="s">
        <v>66</v>
      </c>
      <c r="C2653" t="s">
        <v>1765</v>
      </c>
      <c r="D2653" t="s">
        <v>3929</v>
      </c>
      <c r="E2653" s="2">
        <v>44868</v>
      </c>
      <c r="F2653">
        <v>2022</v>
      </c>
      <c r="G2653" t="s">
        <v>6754</v>
      </c>
      <c r="H2653" t="s">
        <v>8757</v>
      </c>
      <c r="K2653" t="s">
        <v>1352</v>
      </c>
      <c r="M2653" t="s">
        <v>24</v>
      </c>
      <c r="N2653">
        <v>4.881251958</v>
      </c>
      <c r="O2653">
        <v>4.881251958</v>
      </c>
      <c r="P2653">
        <v>0</v>
      </c>
      <c r="Q2653">
        <v>0</v>
      </c>
      <c r="T2653" s="1" t="s">
        <v>8799</v>
      </c>
    </row>
    <row r="2654" spans="1:20" x14ac:dyDescent="0.25">
      <c r="A2654" t="s">
        <v>8747</v>
      </c>
      <c r="B2654" t="s">
        <v>66</v>
      </c>
      <c r="C2654" t="s">
        <v>3749</v>
      </c>
      <c r="D2654" t="s">
        <v>3748</v>
      </c>
      <c r="E2654" s="2">
        <v>44873</v>
      </c>
      <c r="F2654">
        <v>2022</v>
      </c>
      <c r="G2654" t="s">
        <v>6521</v>
      </c>
      <c r="H2654" t="s">
        <v>8754</v>
      </c>
      <c r="K2654" t="s">
        <v>141</v>
      </c>
      <c r="M2654" t="s">
        <v>24</v>
      </c>
      <c r="N2654">
        <v>1</v>
      </c>
      <c r="O2654">
        <v>1</v>
      </c>
      <c r="P2654">
        <v>0</v>
      </c>
      <c r="Q2654">
        <v>0</v>
      </c>
      <c r="T2654" s="1" t="s">
        <v>8799</v>
      </c>
    </row>
    <row r="2655" spans="1:20" x14ac:dyDescent="0.25">
      <c r="A2655" t="s">
        <v>8747</v>
      </c>
      <c r="B2655" t="s">
        <v>66</v>
      </c>
      <c r="C2655" t="s">
        <v>3963</v>
      </c>
      <c r="D2655" t="s">
        <v>3962</v>
      </c>
      <c r="E2655" s="2">
        <v>44873</v>
      </c>
      <c r="F2655">
        <v>2022</v>
      </c>
      <c r="G2655" t="s">
        <v>6451</v>
      </c>
      <c r="H2655" t="s">
        <v>8754</v>
      </c>
      <c r="L2655" t="s">
        <v>1415</v>
      </c>
      <c r="M2655" t="s">
        <v>25</v>
      </c>
      <c r="N2655">
        <v>0.2</v>
      </c>
      <c r="O2655">
        <v>0</v>
      </c>
      <c r="P2655">
        <v>0.2</v>
      </c>
      <c r="Q2655">
        <v>0</v>
      </c>
      <c r="T2655" s="1" t="s">
        <v>8799</v>
      </c>
    </row>
    <row r="2656" spans="1:20" x14ac:dyDescent="0.25">
      <c r="A2656" t="s">
        <v>8747</v>
      </c>
      <c r="B2656" t="s">
        <v>66</v>
      </c>
      <c r="C2656" t="s">
        <v>3574</v>
      </c>
      <c r="D2656" t="s">
        <v>3573</v>
      </c>
      <c r="E2656" s="2">
        <v>44874</v>
      </c>
      <c r="F2656">
        <v>2022</v>
      </c>
      <c r="G2656" t="s">
        <v>6392</v>
      </c>
      <c r="H2656" t="s">
        <v>93</v>
      </c>
      <c r="K2656" t="s">
        <v>1469</v>
      </c>
      <c r="M2656" t="s">
        <v>24</v>
      </c>
      <c r="N2656">
        <v>147</v>
      </c>
      <c r="O2656">
        <v>147</v>
      </c>
      <c r="P2656">
        <v>0</v>
      </c>
      <c r="Q2656">
        <v>0</v>
      </c>
      <c r="T2656" s="1" t="s">
        <v>8799</v>
      </c>
    </row>
    <row r="2657" spans="1:20" x14ac:dyDescent="0.25">
      <c r="A2657" t="s">
        <v>8747</v>
      </c>
      <c r="B2657" t="s">
        <v>66</v>
      </c>
      <c r="C2657" t="s">
        <v>3673</v>
      </c>
      <c r="D2657" t="s">
        <v>3672</v>
      </c>
      <c r="E2657" s="2">
        <v>44874</v>
      </c>
      <c r="F2657">
        <v>2022</v>
      </c>
      <c r="G2657" t="s">
        <v>7137</v>
      </c>
      <c r="H2657" t="s">
        <v>93</v>
      </c>
      <c r="K2657" t="s">
        <v>1352</v>
      </c>
      <c r="M2657" t="s">
        <v>24</v>
      </c>
      <c r="N2657">
        <v>0.222</v>
      </c>
      <c r="O2657">
        <v>0.222</v>
      </c>
      <c r="P2657">
        <v>0</v>
      </c>
      <c r="Q2657">
        <v>0</v>
      </c>
      <c r="T2657" s="1" t="s">
        <v>8799</v>
      </c>
    </row>
    <row r="2658" spans="1:20" x14ac:dyDescent="0.25">
      <c r="A2658" t="s">
        <v>8747</v>
      </c>
      <c r="B2658" t="s">
        <v>66</v>
      </c>
      <c r="C2658" t="s">
        <v>3689</v>
      </c>
      <c r="D2658" t="s">
        <v>3688</v>
      </c>
      <c r="E2658" s="2">
        <v>44874</v>
      </c>
      <c r="F2658">
        <v>2022</v>
      </c>
      <c r="G2658" t="s">
        <v>7137</v>
      </c>
      <c r="H2658" t="s">
        <v>8754</v>
      </c>
      <c r="L2658" t="s">
        <v>1415</v>
      </c>
      <c r="M2658" t="s">
        <v>25</v>
      </c>
      <c r="N2658">
        <v>0.2</v>
      </c>
      <c r="O2658">
        <v>0</v>
      </c>
      <c r="P2658">
        <v>0.2</v>
      </c>
      <c r="Q2658">
        <v>0</v>
      </c>
      <c r="T2658" s="1" t="s">
        <v>8799</v>
      </c>
    </row>
    <row r="2659" spans="1:20" x14ac:dyDescent="0.25">
      <c r="A2659" t="s">
        <v>8747</v>
      </c>
      <c r="B2659" t="s">
        <v>66</v>
      </c>
      <c r="C2659" t="s">
        <v>3875</v>
      </c>
      <c r="D2659" t="s">
        <v>3874</v>
      </c>
      <c r="E2659" s="2">
        <v>44874</v>
      </c>
      <c r="F2659">
        <v>2022</v>
      </c>
      <c r="G2659" t="s">
        <v>8750</v>
      </c>
      <c r="H2659" t="s">
        <v>93</v>
      </c>
      <c r="K2659" t="s">
        <v>1345</v>
      </c>
      <c r="M2659" t="s">
        <v>24</v>
      </c>
      <c r="N2659">
        <v>3.8721999999999994</v>
      </c>
      <c r="O2659">
        <v>3.8721999999999994</v>
      </c>
      <c r="P2659">
        <v>0</v>
      </c>
      <c r="Q2659">
        <v>0</v>
      </c>
      <c r="T2659" s="1" t="s">
        <v>8799</v>
      </c>
    </row>
    <row r="2660" spans="1:20" x14ac:dyDescent="0.25">
      <c r="A2660" t="s">
        <v>8747</v>
      </c>
      <c r="B2660" t="s">
        <v>66</v>
      </c>
      <c r="C2660" t="s">
        <v>4155</v>
      </c>
      <c r="D2660" t="s">
        <v>4154</v>
      </c>
      <c r="E2660" s="2">
        <v>44879</v>
      </c>
      <c r="F2660">
        <v>2022</v>
      </c>
      <c r="G2660" t="s">
        <v>104</v>
      </c>
      <c r="H2660" t="s">
        <v>8754</v>
      </c>
      <c r="K2660" t="s">
        <v>141</v>
      </c>
      <c r="M2660" t="s">
        <v>24</v>
      </c>
      <c r="N2660">
        <v>0.44937500000000002</v>
      </c>
      <c r="O2660">
        <v>0.44937500000000002</v>
      </c>
      <c r="P2660">
        <v>0</v>
      </c>
      <c r="Q2660">
        <v>0</v>
      </c>
      <c r="T2660" s="1" t="s">
        <v>8799</v>
      </c>
    </row>
    <row r="2661" spans="1:20" x14ac:dyDescent="0.25">
      <c r="A2661" t="s">
        <v>8747</v>
      </c>
      <c r="B2661" t="s">
        <v>66</v>
      </c>
      <c r="C2661" t="s">
        <v>3587</v>
      </c>
      <c r="D2661" t="s">
        <v>3586</v>
      </c>
      <c r="E2661" s="2">
        <v>44881</v>
      </c>
      <c r="F2661">
        <v>2022</v>
      </c>
      <c r="G2661" t="s">
        <v>6392</v>
      </c>
      <c r="H2661" t="s">
        <v>93</v>
      </c>
      <c r="K2661" t="s">
        <v>1321</v>
      </c>
      <c r="L2661" t="s">
        <v>1320</v>
      </c>
      <c r="M2661" t="s">
        <v>72</v>
      </c>
      <c r="N2661">
        <v>22.55</v>
      </c>
      <c r="O2661">
        <v>0</v>
      </c>
      <c r="P2661">
        <v>0</v>
      </c>
      <c r="Q2661">
        <v>22.55</v>
      </c>
      <c r="T2661" s="1" t="s">
        <v>8799</v>
      </c>
    </row>
    <row r="2662" spans="1:20" x14ac:dyDescent="0.25">
      <c r="A2662" t="s">
        <v>8747</v>
      </c>
      <c r="B2662" t="s">
        <v>66</v>
      </c>
      <c r="C2662" t="s">
        <v>3587</v>
      </c>
      <c r="D2662" t="s">
        <v>3586</v>
      </c>
      <c r="E2662" s="2">
        <v>44881</v>
      </c>
      <c r="F2662">
        <v>2022</v>
      </c>
      <c r="G2662" t="s">
        <v>6392</v>
      </c>
      <c r="H2662" t="s">
        <v>93</v>
      </c>
      <c r="K2662" t="s">
        <v>1327</v>
      </c>
      <c r="M2662" t="s">
        <v>24</v>
      </c>
      <c r="N2662">
        <v>24.925000000000004</v>
      </c>
      <c r="O2662">
        <v>24.925000000000004</v>
      </c>
      <c r="P2662">
        <v>0</v>
      </c>
      <c r="Q2662">
        <v>0</v>
      </c>
      <c r="T2662" s="1" t="s">
        <v>8799</v>
      </c>
    </row>
    <row r="2663" spans="1:20" x14ac:dyDescent="0.25">
      <c r="A2663" t="s">
        <v>8747</v>
      </c>
      <c r="B2663" t="s">
        <v>66</v>
      </c>
      <c r="C2663" t="s">
        <v>3587</v>
      </c>
      <c r="D2663" t="s">
        <v>3586</v>
      </c>
      <c r="E2663" s="2">
        <v>44881</v>
      </c>
      <c r="F2663">
        <v>2022</v>
      </c>
      <c r="G2663" t="s">
        <v>6392</v>
      </c>
      <c r="H2663" t="s">
        <v>93</v>
      </c>
      <c r="K2663" t="s">
        <v>1345</v>
      </c>
      <c r="M2663" t="s">
        <v>24</v>
      </c>
      <c r="N2663">
        <v>7.8624999999999998</v>
      </c>
      <c r="O2663">
        <v>7.8624999999999998</v>
      </c>
      <c r="P2663">
        <v>0</v>
      </c>
      <c r="Q2663">
        <v>0</v>
      </c>
      <c r="T2663" s="1" t="s">
        <v>8799</v>
      </c>
    </row>
    <row r="2664" spans="1:20" x14ac:dyDescent="0.25">
      <c r="A2664" t="s">
        <v>8747</v>
      </c>
      <c r="B2664" t="s">
        <v>66</v>
      </c>
      <c r="C2664" t="s">
        <v>4110</v>
      </c>
      <c r="D2664" t="s">
        <v>4109</v>
      </c>
      <c r="E2664" s="2">
        <v>44881</v>
      </c>
      <c r="F2664">
        <v>2022</v>
      </c>
      <c r="G2664" t="s">
        <v>104</v>
      </c>
      <c r="H2664" t="s">
        <v>93</v>
      </c>
      <c r="K2664" t="s">
        <v>141</v>
      </c>
      <c r="M2664" t="s">
        <v>24</v>
      </c>
      <c r="N2664">
        <v>114.875</v>
      </c>
      <c r="O2664">
        <v>114.875</v>
      </c>
      <c r="P2664">
        <v>0</v>
      </c>
      <c r="Q2664">
        <v>0</v>
      </c>
      <c r="T2664" s="1" t="s">
        <v>8799</v>
      </c>
    </row>
    <row r="2665" spans="1:20" x14ac:dyDescent="0.25">
      <c r="A2665" t="s">
        <v>8747</v>
      </c>
      <c r="B2665" t="s">
        <v>66</v>
      </c>
      <c r="C2665" t="s">
        <v>4225</v>
      </c>
      <c r="D2665" t="s">
        <v>4224</v>
      </c>
      <c r="E2665" s="2">
        <v>44881</v>
      </c>
      <c r="F2665">
        <v>2022</v>
      </c>
      <c r="G2665" t="s">
        <v>7424</v>
      </c>
      <c r="H2665" t="s">
        <v>8756</v>
      </c>
      <c r="K2665" t="s">
        <v>1327</v>
      </c>
      <c r="L2665" t="s">
        <v>1347</v>
      </c>
      <c r="M2665" t="s">
        <v>72</v>
      </c>
      <c r="N2665">
        <v>0.78500000000000003</v>
      </c>
      <c r="O2665">
        <v>0</v>
      </c>
      <c r="P2665">
        <v>0</v>
      </c>
      <c r="Q2665">
        <v>0.78500000000000003</v>
      </c>
      <c r="T2665" s="1" t="s">
        <v>8799</v>
      </c>
    </row>
    <row r="2666" spans="1:20" x14ac:dyDescent="0.25">
      <c r="A2666" t="s">
        <v>8747</v>
      </c>
      <c r="B2666" t="s">
        <v>66</v>
      </c>
      <c r="C2666" t="s">
        <v>4225</v>
      </c>
      <c r="D2666" t="s">
        <v>4224</v>
      </c>
      <c r="E2666" s="2">
        <v>44881</v>
      </c>
      <c r="F2666">
        <v>2022</v>
      </c>
      <c r="G2666" t="s">
        <v>7424</v>
      </c>
      <c r="H2666" t="s">
        <v>8756</v>
      </c>
      <c r="K2666" t="s">
        <v>1345</v>
      </c>
      <c r="L2666" t="s">
        <v>1365</v>
      </c>
      <c r="M2666" t="s">
        <v>72</v>
      </c>
      <c r="N2666">
        <v>0.29149999999999998</v>
      </c>
      <c r="O2666">
        <v>0</v>
      </c>
      <c r="P2666">
        <v>0</v>
      </c>
      <c r="Q2666">
        <v>0.29149999999999998</v>
      </c>
      <c r="T2666" s="1" t="s">
        <v>8799</v>
      </c>
    </row>
    <row r="2667" spans="1:20" x14ac:dyDescent="0.25">
      <c r="A2667" t="s">
        <v>8747</v>
      </c>
      <c r="B2667" t="s">
        <v>66</v>
      </c>
      <c r="C2667" t="s">
        <v>4133</v>
      </c>
      <c r="D2667" t="s">
        <v>4132</v>
      </c>
      <c r="E2667" s="2">
        <v>44886</v>
      </c>
      <c r="F2667">
        <v>2022</v>
      </c>
      <c r="G2667" t="s">
        <v>104</v>
      </c>
      <c r="H2667" t="s">
        <v>8754</v>
      </c>
      <c r="K2667" t="s">
        <v>1345</v>
      </c>
      <c r="L2667" t="s">
        <v>1365</v>
      </c>
      <c r="M2667" t="s">
        <v>72</v>
      </c>
      <c r="N2667">
        <v>0.12498500000000001</v>
      </c>
      <c r="O2667">
        <v>0</v>
      </c>
      <c r="P2667">
        <v>0</v>
      </c>
      <c r="Q2667">
        <v>0.12498500000000001</v>
      </c>
      <c r="T2667" s="1" t="s">
        <v>8799</v>
      </c>
    </row>
    <row r="2668" spans="1:20" x14ac:dyDescent="0.25">
      <c r="A2668" t="s">
        <v>8747</v>
      </c>
      <c r="B2668" t="s">
        <v>66</v>
      </c>
      <c r="C2668" t="s">
        <v>4212</v>
      </c>
      <c r="D2668" t="s">
        <v>4211</v>
      </c>
      <c r="E2668" s="2">
        <v>44886</v>
      </c>
      <c r="F2668">
        <v>2022</v>
      </c>
      <c r="G2668" t="s">
        <v>8751</v>
      </c>
      <c r="H2668" t="s">
        <v>8754</v>
      </c>
      <c r="K2668" t="s">
        <v>141</v>
      </c>
      <c r="M2668" t="s">
        <v>24</v>
      </c>
      <c r="N2668">
        <v>0.25</v>
      </c>
      <c r="O2668">
        <v>0.25</v>
      </c>
      <c r="P2668">
        <v>0</v>
      </c>
      <c r="Q2668">
        <v>0</v>
      </c>
      <c r="T2668" s="1" t="s">
        <v>8799</v>
      </c>
    </row>
    <row r="2669" spans="1:20" x14ac:dyDescent="0.25">
      <c r="A2669" t="s">
        <v>8747</v>
      </c>
      <c r="B2669" t="s">
        <v>66</v>
      </c>
      <c r="C2669" t="s">
        <v>3841</v>
      </c>
      <c r="D2669" t="s">
        <v>3840</v>
      </c>
      <c r="E2669" s="2">
        <v>44887</v>
      </c>
      <c r="F2669">
        <v>2022</v>
      </c>
      <c r="G2669" t="s">
        <v>6914</v>
      </c>
      <c r="H2669" t="s">
        <v>8754</v>
      </c>
      <c r="K2669" t="s">
        <v>141</v>
      </c>
      <c r="M2669" t="s">
        <v>24</v>
      </c>
      <c r="N2669">
        <v>0.2</v>
      </c>
      <c r="O2669">
        <v>0.2</v>
      </c>
      <c r="P2669">
        <v>0</v>
      </c>
      <c r="Q2669">
        <v>0</v>
      </c>
      <c r="T2669" s="1" t="s">
        <v>8799</v>
      </c>
    </row>
    <row r="2670" spans="1:20" x14ac:dyDescent="0.25">
      <c r="A2670" t="s">
        <v>8747</v>
      </c>
      <c r="B2670" t="s">
        <v>66</v>
      </c>
      <c r="C2670" t="s">
        <v>4227</v>
      </c>
      <c r="D2670" t="s">
        <v>4226</v>
      </c>
      <c r="E2670" s="2">
        <v>44888</v>
      </c>
      <c r="F2670">
        <v>2022</v>
      </c>
      <c r="G2670" t="s">
        <v>7424</v>
      </c>
      <c r="H2670" t="s">
        <v>93</v>
      </c>
      <c r="K2670" t="s">
        <v>1345</v>
      </c>
      <c r="L2670" t="s">
        <v>1365</v>
      </c>
      <c r="M2670" t="s">
        <v>72</v>
      </c>
      <c r="N2670">
        <v>28.763999999999999</v>
      </c>
      <c r="O2670">
        <v>0</v>
      </c>
      <c r="P2670">
        <v>0</v>
      </c>
      <c r="Q2670">
        <v>28.763999999999999</v>
      </c>
      <c r="T2670" s="1" t="s">
        <v>8799</v>
      </c>
    </row>
    <row r="2671" spans="1:20" x14ac:dyDescent="0.25">
      <c r="A2671" t="s">
        <v>8747</v>
      </c>
      <c r="B2671" t="s">
        <v>66</v>
      </c>
      <c r="C2671" t="s">
        <v>3645</v>
      </c>
      <c r="D2671" t="s">
        <v>3644</v>
      </c>
      <c r="E2671" s="2">
        <v>44893</v>
      </c>
      <c r="F2671">
        <v>2022</v>
      </c>
      <c r="G2671" t="s">
        <v>6816</v>
      </c>
      <c r="H2671" t="s">
        <v>8757</v>
      </c>
      <c r="K2671" t="s">
        <v>1345</v>
      </c>
      <c r="M2671" t="s">
        <v>24</v>
      </c>
      <c r="N2671">
        <v>1.25</v>
      </c>
      <c r="O2671">
        <v>1.25</v>
      </c>
      <c r="P2671">
        <v>0</v>
      </c>
      <c r="Q2671">
        <v>0</v>
      </c>
      <c r="T2671" s="1" t="s">
        <v>8799</v>
      </c>
    </row>
    <row r="2672" spans="1:20" x14ac:dyDescent="0.25">
      <c r="A2672" t="s">
        <v>8747</v>
      </c>
      <c r="B2672" t="s">
        <v>66</v>
      </c>
      <c r="C2672" t="s">
        <v>3893</v>
      </c>
      <c r="D2672" t="s">
        <v>3892</v>
      </c>
      <c r="E2672" s="2">
        <v>44893</v>
      </c>
      <c r="F2672">
        <v>2022</v>
      </c>
      <c r="G2672" t="s">
        <v>8750</v>
      </c>
      <c r="H2672" t="s">
        <v>8754</v>
      </c>
      <c r="L2672" t="s">
        <v>1365</v>
      </c>
      <c r="M2672" t="s">
        <v>25</v>
      </c>
      <c r="N2672">
        <v>0.3</v>
      </c>
      <c r="O2672">
        <v>0</v>
      </c>
      <c r="P2672">
        <v>0.3</v>
      </c>
      <c r="Q2672">
        <v>0</v>
      </c>
      <c r="T2672" s="1" t="s">
        <v>8799</v>
      </c>
    </row>
    <row r="2673" spans="1:20" x14ac:dyDescent="0.25">
      <c r="A2673" t="s">
        <v>8747</v>
      </c>
      <c r="B2673" t="s">
        <v>66</v>
      </c>
      <c r="C2673" t="s">
        <v>4229</v>
      </c>
      <c r="D2673" t="s">
        <v>4228</v>
      </c>
      <c r="E2673" s="2">
        <v>44893</v>
      </c>
      <c r="F2673">
        <v>2022</v>
      </c>
      <c r="G2673" t="s">
        <v>7424</v>
      </c>
      <c r="H2673" t="s">
        <v>93</v>
      </c>
      <c r="K2673" t="s">
        <v>1345</v>
      </c>
      <c r="L2673" t="s">
        <v>1415</v>
      </c>
      <c r="M2673" t="s">
        <v>72</v>
      </c>
      <c r="N2673">
        <v>0.75600000000000001</v>
      </c>
      <c r="O2673">
        <v>0</v>
      </c>
      <c r="P2673">
        <v>0</v>
      </c>
      <c r="Q2673">
        <v>0.75600000000000001</v>
      </c>
      <c r="T2673" s="1" t="s">
        <v>8799</v>
      </c>
    </row>
    <row r="2674" spans="1:20" x14ac:dyDescent="0.25">
      <c r="A2674" t="s">
        <v>8747</v>
      </c>
      <c r="B2674" t="s">
        <v>66</v>
      </c>
      <c r="C2674" t="s">
        <v>4229</v>
      </c>
      <c r="D2674" t="s">
        <v>4228</v>
      </c>
      <c r="E2674" s="2">
        <v>44893</v>
      </c>
      <c r="F2674">
        <v>2022</v>
      </c>
      <c r="G2674" t="s">
        <v>7424</v>
      </c>
      <c r="H2674" t="s">
        <v>93</v>
      </c>
      <c r="K2674" t="s">
        <v>1345</v>
      </c>
      <c r="M2674" t="s">
        <v>24</v>
      </c>
      <c r="N2674">
        <v>3.81</v>
      </c>
      <c r="O2674">
        <v>3.81</v>
      </c>
      <c r="P2674">
        <v>0</v>
      </c>
      <c r="Q2674">
        <v>0</v>
      </c>
      <c r="T2674" s="1" t="s">
        <v>8799</v>
      </c>
    </row>
    <row r="2675" spans="1:20" x14ac:dyDescent="0.25">
      <c r="A2675" t="s">
        <v>8747</v>
      </c>
      <c r="B2675" t="s">
        <v>66</v>
      </c>
      <c r="C2675" t="s">
        <v>4135</v>
      </c>
      <c r="D2675" t="s">
        <v>4134</v>
      </c>
      <c r="E2675" s="2">
        <v>44894</v>
      </c>
      <c r="F2675">
        <v>2022</v>
      </c>
      <c r="G2675" t="s">
        <v>104</v>
      </c>
      <c r="H2675" t="s">
        <v>8754</v>
      </c>
      <c r="L2675" t="s">
        <v>1415</v>
      </c>
      <c r="M2675" t="s">
        <v>25</v>
      </c>
      <c r="N2675">
        <v>7.0000000000000007E-2</v>
      </c>
      <c r="O2675">
        <v>0</v>
      </c>
      <c r="P2675">
        <v>7.0000000000000007E-2</v>
      </c>
      <c r="Q2675">
        <v>0</v>
      </c>
      <c r="T2675" s="1" t="s">
        <v>8799</v>
      </c>
    </row>
    <row r="2676" spans="1:20" x14ac:dyDescent="0.25">
      <c r="A2676" t="s">
        <v>8747</v>
      </c>
      <c r="B2676" t="s">
        <v>66</v>
      </c>
      <c r="C2676" t="s">
        <v>4192</v>
      </c>
      <c r="D2676" t="s">
        <v>4191</v>
      </c>
      <c r="E2676" s="2">
        <v>44894</v>
      </c>
      <c r="F2676">
        <v>2022</v>
      </c>
      <c r="G2676" t="s">
        <v>104</v>
      </c>
      <c r="H2676" t="s">
        <v>8754</v>
      </c>
      <c r="L2676" t="s">
        <v>1346</v>
      </c>
      <c r="M2676" t="s">
        <v>25</v>
      </c>
      <c r="N2676">
        <v>0.65</v>
      </c>
      <c r="O2676">
        <v>0</v>
      </c>
      <c r="P2676">
        <v>0.65</v>
      </c>
      <c r="Q2676">
        <v>0</v>
      </c>
      <c r="T2676" s="1" t="s">
        <v>8799</v>
      </c>
    </row>
    <row r="2677" spans="1:20" x14ac:dyDescent="0.25">
      <c r="A2677" t="s">
        <v>8747</v>
      </c>
      <c r="B2677" t="s">
        <v>66</v>
      </c>
      <c r="C2677" t="s">
        <v>3584</v>
      </c>
      <c r="D2677" t="s">
        <v>3583</v>
      </c>
      <c r="E2677" s="2">
        <v>44895</v>
      </c>
      <c r="F2677">
        <v>2022</v>
      </c>
      <c r="G2677" t="s">
        <v>6392</v>
      </c>
      <c r="H2677" t="s">
        <v>93</v>
      </c>
      <c r="K2677" t="s">
        <v>1345</v>
      </c>
      <c r="L2677" t="s">
        <v>1365</v>
      </c>
      <c r="M2677" t="s">
        <v>72</v>
      </c>
      <c r="N2677">
        <v>500</v>
      </c>
      <c r="O2677">
        <v>0</v>
      </c>
      <c r="P2677">
        <v>0</v>
      </c>
      <c r="Q2677">
        <v>500</v>
      </c>
      <c r="T2677" s="1" t="s">
        <v>8799</v>
      </c>
    </row>
    <row r="2678" spans="1:20" x14ac:dyDescent="0.25">
      <c r="A2678" t="s">
        <v>8747</v>
      </c>
      <c r="B2678" t="s">
        <v>66</v>
      </c>
      <c r="C2678" t="s">
        <v>3701</v>
      </c>
      <c r="D2678" t="s">
        <v>3700</v>
      </c>
      <c r="E2678" s="2">
        <v>44895</v>
      </c>
      <c r="F2678">
        <v>2022</v>
      </c>
      <c r="G2678" t="s">
        <v>8749</v>
      </c>
      <c r="H2678" t="s">
        <v>93</v>
      </c>
      <c r="K2678" t="s">
        <v>84</v>
      </c>
      <c r="M2678" t="s">
        <v>24</v>
      </c>
      <c r="N2678">
        <v>7.57</v>
      </c>
      <c r="O2678">
        <v>7.57</v>
      </c>
      <c r="P2678">
        <v>0</v>
      </c>
      <c r="Q2678">
        <v>0</v>
      </c>
      <c r="T2678" s="1" t="s">
        <v>8799</v>
      </c>
    </row>
    <row r="2679" spans="1:20" x14ac:dyDescent="0.25">
      <c r="A2679" t="s">
        <v>8747</v>
      </c>
      <c r="B2679" t="s">
        <v>66</v>
      </c>
      <c r="C2679" t="s">
        <v>3701</v>
      </c>
      <c r="D2679" t="s">
        <v>3700</v>
      </c>
      <c r="E2679" s="2">
        <v>44895</v>
      </c>
      <c r="F2679">
        <v>2022</v>
      </c>
      <c r="G2679" t="s">
        <v>8749</v>
      </c>
      <c r="H2679" t="s">
        <v>93</v>
      </c>
      <c r="L2679" t="s">
        <v>1347</v>
      </c>
      <c r="M2679" t="s">
        <v>25</v>
      </c>
      <c r="N2679">
        <v>7.335</v>
      </c>
      <c r="O2679">
        <v>0</v>
      </c>
      <c r="P2679">
        <v>7.335</v>
      </c>
      <c r="Q2679">
        <v>0</v>
      </c>
      <c r="T2679" s="1" t="s">
        <v>8799</v>
      </c>
    </row>
    <row r="2680" spans="1:20" x14ac:dyDescent="0.25">
      <c r="A2680" t="s">
        <v>8747</v>
      </c>
      <c r="B2680" t="s">
        <v>66</v>
      </c>
      <c r="C2680" t="s">
        <v>3710</v>
      </c>
      <c r="D2680" t="s">
        <v>3709</v>
      </c>
      <c r="E2680" s="2">
        <v>44895</v>
      </c>
      <c r="F2680">
        <v>2022</v>
      </c>
      <c r="G2680" t="s">
        <v>8749</v>
      </c>
      <c r="H2680" t="s">
        <v>8754</v>
      </c>
      <c r="K2680" t="s">
        <v>141</v>
      </c>
      <c r="M2680" t="s">
        <v>24</v>
      </c>
      <c r="N2680">
        <v>0.5</v>
      </c>
      <c r="O2680">
        <v>0.5</v>
      </c>
      <c r="P2680">
        <v>0</v>
      </c>
      <c r="Q2680">
        <v>0</v>
      </c>
      <c r="T2680" s="1" t="s">
        <v>8799</v>
      </c>
    </row>
    <row r="2681" spans="1:20" x14ac:dyDescent="0.25">
      <c r="A2681" t="s">
        <v>8747</v>
      </c>
      <c r="B2681" t="s">
        <v>66</v>
      </c>
      <c r="C2681" t="s">
        <v>3738</v>
      </c>
      <c r="D2681" t="s">
        <v>3737</v>
      </c>
      <c r="E2681" s="2">
        <v>44895</v>
      </c>
      <c r="F2681">
        <v>2022</v>
      </c>
      <c r="G2681" t="s">
        <v>6521</v>
      </c>
      <c r="H2681" t="s">
        <v>93</v>
      </c>
      <c r="K2681" t="s">
        <v>1327</v>
      </c>
      <c r="M2681" t="s">
        <v>24</v>
      </c>
      <c r="N2681">
        <v>10.403370000000001</v>
      </c>
      <c r="O2681">
        <v>10.403370000000001</v>
      </c>
      <c r="P2681">
        <v>0</v>
      </c>
      <c r="Q2681">
        <v>0</v>
      </c>
      <c r="T2681" s="1" t="s">
        <v>8799</v>
      </c>
    </row>
    <row r="2682" spans="1:20" x14ac:dyDescent="0.25">
      <c r="A2682" t="s">
        <v>8747</v>
      </c>
      <c r="B2682" t="s">
        <v>66</v>
      </c>
      <c r="C2682" t="s">
        <v>3738</v>
      </c>
      <c r="D2682" t="s">
        <v>3737</v>
      </c>
      <c r="E2682" s="2">
        <v>44895</v>
      </c>
      <c r="F2682">
        <v>2022</v>
      </c>
      <c r="G2682" t="s">
        <v>6521</v>
      </c>
      <c r="H2682" t="s">
        <v>93</v>
      </c>
      <c r="K2682" t="s">
        <v>1345</v>
      </c>
      <c r="L2682" t="s">
        <v>1365</v>
      </c>
      <c r="M2682" t="s">
        <v>72</v>
      </c>
      <c r="N2682">
        <v>6.1867700000000001</v>
      </c>
      <c r="O2682">
        <v>0</v>
      </c>
      <c r="P2682">
        <v>0</v>
      </c>
      <c r="Q2682">
        <v>6.1867700000000001</v>
      </c>
      <c r="T2682" s="1" t="s">
        <v>8799</v>
      </c>
    </row>
    <row r="2683" spans="1:20" x14ac:dyDescent="0.25">
      <c r="A2683" t="s">
        <v>8747</v>
      </c>
      <c r="B2683" t="s">
        <v>66</v>
      </c>
      <c r="C2683" t="s">
        <v>3740</v>
      </c>
      <c r="D2683" t="s">
        <v>3739</v>
      </c>
      <c r="E2683" s="2">
        <v>44895</v>
      </c>
      <c r="F2683">
        <v>2022</v>
      </c>
      <c r="G2683" t="s">
        <v>6521</v>
      </c>
      <c r="H2683" t="s">
        <v>93</v>
      </c>
      <c r="K2683" t="s">
        <v>1469</v>
      </c>
      <c r="M2683" t="s">
        <v>24</v>
      </c>
      <c r="N2683">
        <v>90.265599999999992</v>
      </c>
      <c r="O2683">
        <v>90.265599999999992</v>
      </c>
      <c r="P2683">
        <v>0</v>
      </c>
      <c r="Q2683">
        <v>0</v>
      </c>
      <c r="T2683" s="1" t="s">
        <v>8799</v>
      </c>
    </row>
    <row r="2684" spans="1:20" x14ac:dyDescent="0.25">
      <c r="A2684" t="s">
        <v>8747</v>
      </c>
      <c r="B2684" t="s">
        <v>66</v>
      </c>
      <c r="C2684" t="s">
        <v>3866</v>
      </c>
      <c r="D2684" t="s">
        <v>3865</v>
      </c>
      <c r="E2684" s="2">
        <v>44895</v>
      </c>
      <c r="F2684">
        <v>2022</v>
      </c>
      <c r="G2684" t="s">
        <v>8750</v>
      </c>
      <c r="H2684" t="s">
        <v>8756</v>
      </c>
      <c r="K2684" t="s">
        <v>1386</v>
      </c>
      <c r="M2684" t="s">
        <v>24</v>
      </c>
      <c r="N2684">
        <v>0.73968</v>
      </c>
      <c r="O2684">
        <v>0.73968</v>
      </c>
      <c r="P2684">
        <v>0</v>
      </c>
      <c r="Q2684">
        <v>0</v>
      </c>
      <c r="T2684" s="1" t="s">
        <v>8799</v>
      </c>
    </row>
    <row r="2685" spans="1:20" x14ac:dyDescent="0.25">
      <c r="A2685" t="s">
        <v>8747</v>
      </c>
      <c r="B2685" t="s">
        <v>66</v>
      </c>
      <c r="C2685" t="s">
        <v>3866</v>
      </c>
      <c r="D2685" t="s">
        <v>3876</v>
      </c>
      <c r="E2685" s="2">
        <v>44895</v>
      </c>
      <c r="F2685">
        <v>2022</v>
      </c>
      <c r="G2685" t="s">
        <v>8750</v>
      </c>
      <c r="H2685" t="s">
        <v>93</v>
      </c>
      <c r="K2685" t="s">
        <v>1386</v>
      </c>
      <c r="M2685" t="s">
        <v>24</v>
      </c>
      <c r="N2685">
        <v>40.867319999999999</v>
      </c>
      <c r="O2685">
        <v>40.867319999999999</v>
      </c>
      <c r="P2685">
        <v>0</v>
      </c>
      <c r="Q2685">
        <v>0</v>
      </c>
      <c r="T2685" s="1" t="s">
        <v>8799</v>
      </c>
    </row>
    <row r="2686" spans="1:20" x14ac:dyDescent="0.25">
      <c r="A2686" t="s">
        <v>8747</v>
      </c>
      <c r="B2686" t="s">
        <v>66</v>
      </c>
      <c r="C2686" t="s">
        <v>3902</v>
      </c>
      <c r="D2686" t="s">
        <v>3901</v>
      </c>
      <c r="E2686" s="2">
        <v>44895</v>
      </c>
      <c r="F2686">
        <v>2022</v>
      </c>
      <c r="G2686" t="s">
        <v>4734</v>
      </c>
      <c r="H2686" t="s">
        <v>93</v>
      </c>
      <c r="K2686" t="s">
        <v>1345</v>
      </c>
      <c r="L2686" t="s">
        <v>1365</v>
      </c>
      <c r="M2686" t="s">
        <v>72</v>
      </c>
      <c r="N2686">
        <v>30</v>
      </c>
      <c r="O2686">
        <v>0</v>
      </c>
      <c r="P2686">
        <v>0</v>
      </c>
      <c r="Q2686">
        <v>30</v>
      </c>
      <c r="T2686" s="1" t="s">
        <v>8799</v>
      </c>
    </row>
    <row r="2687" spans="1:20" x14ac:dyDescent="0.25">
      <c r="A2687" t="s">
        <v>8747</v>
      </c>
      <c r="B2687" t="s">
        <v>66</v>
      </c>
      <c r="C2687" t="s">
        <v>3985</v>
      </c>
      <c r="D2687" t="s">
        <v>3984</v>
      </c>
      <c r="E2687" s="2">
        <v>44895</v>
      </c>
      <c r="F2687">
        <v>2022</v>
      </c>
      <c r="G2687" t="s">
        <v>7481</v>
      </c>
      <c r="H2687" t="s">
        <v>93</v>
      </c>
      <c r="L2687" t="s">
        <v>1365</v>
      </c>
      <c r="M2687" t="s">
        <v>25</v>
      </c>
      <c r="N2687">
        <v>46.465980000000002</v>
      </c>
      <c r="O2687">
        <v>0</v>
      </c>
      <c r="P2687">
        <v>46.465980000000002</v>
      </c>
      <c r="Q2687">
        <v>0</v>
      </c>
      <c r="T2687" s="1" t="s">
        <v>8799</v>
      </c>
    </row>
    <row r="2688" spans="1:20" x14ac:dyDescent="0.25">
      <c r="A2688" t="s">
        <v>8747</v>
      </c>
      <c r="B2688" t="s">
        <v>66</v>
      </c>
      <c r="C2688" t="s">
        <v>3989</v>
      </c>
      <c r="D2688" t="s">
        <v>3988</v>
      </c>
      <c r="E2688" s="2">
        <v>44895</v>
      </c>
      <c r="F2688">
        <v>2022</v>
      </c>
      <c r="G2688" t="s">
        <v>7481</v>
      </c>
      <c r="H2688" t="s">
        <v>93</v>
      </c>
      <c r="K2688" t="s">
        <v>1327</v>
      </c>
      <c r="M2688" t="s">
        <v>24</v>
      </c>
      <c r="N2688">
        <v>7.3</v>
      </c>
      <c r="O2688">
        <v>7.3</v>
      </c>
      <c r="P2688">
        <v>0</v>
      </c>
      <c r="Q2688">
        <v>0</v>
      </c>
      <c r="T2688" s="1" t="s">
        <v>8799</v>
      </c>
    </row>
    <row r="2689" spans="1:20" x14ac:dyDescent="0.25">
      <c r="A2689" t="s">
        <v>8747</v>
      </c>
      <c r="B2689" t="s">
        <v>66</v>
      </c>
      <c r="C2689" t="s">
        <v>3989</v>
      </c>
      <c r="D2689" t="s">
        <v>3988</v>
      </c>
      <c r="E2689" s="2">
        <v>44895</v>
      </c>
      <c r="F2689">
        <v>2022</v>
      </c>
      <c r="G2689" t="s">
        <v>7481</v>
      </c>
      <c r="H2689" t="s">
        <v>93</v>
      </c>
      <c r="K2689" t="s">
        <v>1352</v>
      </c>
      <c r="M2689" t="s">
        <v>24</v>
      </c>
      <c r="N2689">
        <v>0.16</v>
      </c>
      <c r="O2689">
        <v>0.16</v>
      </c>
      <c r="P2689">
        <v>0</v>
      </c>
      <c r="Q2689">
        <v>0</v>
      </c>
      <c r="T2689" s="1" t="s">
        <v>8799</v>
      </c>
    </row>
    <row r="2690" spans="1:20" x14ac:dyDescent="0.25">
      <c r="A2690" t="s">
        <v>8747</v>
      </c>
      <c r="B2690" t="s">
        <v>66</v>
      </c>
      <c r="C2690" t="s">
        <v>4194</v>
      </c>
      <c r="D2690" t="s">
        <v>4193</v>
      </c>
      <c r="E2690" s="2">
        <v>44895</v>
      </c>
      <c r="F2690">
        <v>2022</v>
      </c>
      <c r="G2690" t="s">
        <v>104</v>
      </c>
      <c r="H2690" t="s">
        <v>8754</v>
      </c>
      <c r="K2690" t="s">
        <v>84</v>
      </c>
      <c r="M2690" t="s">
        <v>24</v>
      </c>
      <c r="N2690">
        <v>0.46</v>
      </c>
      <c r="O2690">
        <v>0.46</v>
      </c>
      <c r="P2690">
        <v>0</v>
      </c>
      <c r="Q2690">
        <v>0</v>
      </c>
      <c r="T2690" s="1" t="s">
        <v>8799</v>
      </c>
    </row>
    <row r="2691" spans="1:20" x14ac:dyDescent="0.25">
      <c r="A2691" t="s">
        <v>8747</v>
      </c>
      <c r="B2691" t="s">
        <v>66</v>
      </c>
      <c r="C2691" t="s">
        <v>4196</v>
      </c>
      <c r="D2691" t="s">
        <v>4195</v>
      </c>
      <c r="E2691" s="2">
        <v>44895</v>
      </c>
      <c r="F2691">
        <v>2022</v>
      </c>
      <c r="G2691" t="s">
        <v>104</v>
      </c>
      <c r="H2691" t="s">
        <v>8754</v>
      </c>
      <c r="K2691" t="s">
        <v>1345</v>
      </c>
      <c r="L2691" t="s">
        <v>1365</v>
      </c>
      <c r="M2691" t="s">
        <v>72</v>
      </c>
      <c r="N2691">
        <v>1.25</v>
      </c>
      <c r="O2691">
        <v>0</v>
      </c>
      <c r="P2691">
        <v>0</v>
      </c>
      <c r="Q2691">
        <v>1.25</v>
      </c>
      <c r="T2691" s="1" t="s">
        <v>8799</v>
      </c>
    </row>
    <row r="2692" spans="1:20" x14ac:dyDescent="0.25">
      <c r="A2692" t="s">
        <v>8747</v>
      </c>
      <c r="B2692" t="s">
        <v>66</v>
      </c>
      <c r="C2692" t="s">
        <v>4231</v>
      </c>
      <c r="D2692" t="s">
        <v>4230</v>
      </c>
      <c r="E2692" s="2">
        <v>44895</v>
      </c>
      <c r="F2692">
        <v>2022</v>
      </c>
      <c r="G2692" t="s">
        <v>7424</v>
      </c>
      <c r="H2692" t="s">
        <v>93</v>
      </c>
      <c r="K2692" t="s">
        <v>141</v>
      </c>
      <c r="M2692" t="s">
        <v>24</v>
      </c>
      <c r="N2692">
        <v>40</v>
      </c>
      <c r="O2692">
        <v>40</v>
      </c>
      <c r="P2692">
        <v>0</v>
      </c>
      <c r="Q2692">
        <v>0</v>
      </c>
      <c r="T2692" s="1" t="s">
        <v>8799</v>
      </c>
    </row>
    <row r="2693" spans="1:20" x14ac:dyDescent="0.25">
      <c r="A2693" t="s">
        <v>8747</v>
      </c>
      <c r="B2693" t="s">
        <v>66</v>
      </c>
      <c r="C2693" t="s">
        <v>4260</v>
      </c>
      <c r="D2693" t="s">
        <v>4259</v>
      </c>
      <c r="E2693" s="2">
        <v>44895</v>
      </c>
      <c r="F2693">
        <v>2022</v>
      </c>
      <c r="G2693" t="s">
        <v>8753</v>
      </c>
      <c r="H2693" t="s">
        <v>8754</v>
      </c>
      <c r="L2693" t="s">
        <v>1365</v>
      </c>
      <c r="M2693" t="s">
        <v>25</v>
      </c>
      <c r="N2693">
        <v>0.2</v>
      </c>
      <c r="O2693">
        <v>0</v>
      </c>
      <c r="P2693">
        <v>0.2</v>
      </c>
      <c r="Q2693">
        <v>0</v>
      </c>
      <c r="T2693" s="1" t="s">
        <v>8799</v>
      </c>
    </row>
    <row r="2694" spans="1:20" x14ac:dyDescent="0.25">
      <c r="A2694" t="s">
        <v>8747</v>
      </c>
      <c r="B2694" t="s">
        <v>66</v>
      </c>
      <c r="C2694" t="s">
        <v>3924</v>
      </c>
      <c r="D2694" t="s">
        <v>3923</v>
      </c>
      <c r="E2694" s="2">
        <v>44896</v>
      </c>
      <c r="F2694">
        <v>2022</v>
      </c>
      <c r="G2694" t="s">
        <v>4734</v>
      </c>
      <c r="H2694" t="s">
        <v>8754</v>
      </c>
      <c r="L2694" t="s">
        <v>1320</v>
      </c>
      <c r="M2694" t="s">
        <v>25</v>
      </c>
      <c r="N2694">
        <v>0.6</v>
      </c>
      <c r="O2694">
        <v>0</v>
      </c>
      <c r="P2694">
        <v>0.6</v>
      </c>
      <c r="Q2694">
        <v>0</v>
      </c>
      <c r="T2694" s="1" t="s">
        <v>8799</v>
      </c>
    </row>
    <row r="2695" spans="1:20" x14ac:dyDescent="0.25">
      <c r="A2695" t="s">
        <v>8747</v>
      </c>
      <c r="B2695" t="s">
        <v>66</v>
      </c>
      <c r="C2695" t="s">
        <v>3946</v>
      </c>
      <c r="D2695" t="s">
        <v>3945</v>
      </c>
      <c r="E2695" s="2">
        <v>44896</v>
      </c>
      <c r="F2695">
        <v>2022</v>
      </c>
      <c r="G2695" t="s">
        <v>6754</v>
      </c>
      <c r="H2695" t="s">
        <v>8754</v>
      </c>
      <c r="K2695" t="s">
        <v>1345</v>
      </c>
      <c r="L2695" t="s">
        <v>1347</v>
      </c>
      <c r="M2695" t="s">
        <v>72</v>
      </c>
      <c r="N2695">
        <v>0.125</v>
      </c>
      <c r="O2695">
        <v>0</v>
      </c>
      <c r="P2695">
        <v>0</v>
      </c>
      <c r="Q2695">
        <v>0.125</v>
      </c>
      <c r="T2695" s="1" t="s">
        <v>8799</v>
      </c>
    </row>
    <row r="2696" spans="1:20" x14ac:dyDescent="0.25">
      <c r="A2696" t="s">
        <v>8747</v>
      </c>
      <c r="B2696" t="s">
        <v>66</v>
      </c>
      <c r="C2696" t="s">
        <v>4161</v>
      </c>
      <c r="D2696" t="s">
        <v>4160</v>
      </c>
      <c r="E2696" s="2">
        <v>44896</v>
      </c>
      <c r="F2696">
        <v>2022</v>
      </c>
      <c r="G2696" t="s">
        <v>104</v>
      </c>
      <c r="H2696" t="s">
        <v>8754</v>
      </c>
      <c r="K2696" t="s">
        <v>1345</v>
      </c>
      <c r="L2696" t="s">
        <v>1365</v>
      </c>
      <c r="M2696" t="s">
        <v>72</v>
      </c>
      <c r="N2696">
        <v>0.10002999999999999</v>
      </c>
      <c r="O2696">
        <v>0</v>
      </c>
      <c r="P2696">
        <v>0</v>
      </c>
      <c r="Q2696">
        <v>0.10002999999999999</v>
      </c>
      <c r="T2696" s="1" t="s">
        <v>8799</v>
      </c>
    </row>
    <row r="2697" spans="1:20" x14ac:dyDescent="0.25">
      <c r="A2697" t="s">
        <v>8747</v>
      </c>
      <c r="B2697" t="s">
        <v>66</v>
      </c>
      <c r="C2697" t="s">
        <v>4187</v>
      </c>
      <c r="D2697" t="s">
        <v>4186</v>
      </c>
      <c r="E2697" s="2">
        <v>44896</v>
      </c>
      <c r="F2697">
        <v>2022</v>
      </c>
      <c r="G2697" t="s">
        <v>104</v>
      </c>
      <c r="H2697" t="s">
        <v>8754</v>
      </c>
      <c r="L2697" t="s">
        <v>1409</v>
      </c>
      <c r="M2697" t="s">
        <v>25</v>
      </c>
      <c r="N2697">
        <v>0.13</v>
      </c>
      <c r="O2697">
        <v>0</v>
      </c>
      <c r="P2697">
        <v>0.13</v>
      </c>
      <c r="Q2697">
        <v>0</v>
      </c>
      <c r="T2697" s="1" t="s">
        <v>8799</v>
      </c>
    </row>
    <row r="2698" spans="1:20" x14ac:dyDescent="0.25">
      <c r="A2698" t="s">
        <v>8747</v>
      </c>
      <c r="B2698" t="s">
        <v>66</v>
      </c>
      <c r="C2698" t="s">
        <v>4200</v>
      </c>
      <c r="D2698" t="s">
        <v>4199</v>
      </c>
      <c r="E2698" s="2">
        <v>44896</v>
      </c>
      <c r="F2698">
        <v>2022</v>
      </c>
      <c r="G2698" t="s">
        <v>104</v>
      </c>
      <c r="H2698" t="s">
        <v>8754</v>
      </c>
      <c r="L2698" t="s">
        <v>1415</v>
      </c>
      <c r="M2698" t="s">
        <v>25</v>
      </c>
      <c r="N2698">
        <v>0.25</v>
      </c>
      <c r="O2698">
        <v>0</v>
      </c>
      <c r="P2698">
        <v>0.25</v>
      </c>
      <c r="Q2698">
        <v>0</v>
      </c>
      <c r="T2698" s="1" t="s">
        <v>8799</v>
      </c>
    </row>
    <row r="2699" spans="1:20" x14ac:dyDescent="0.25">
      <c r="A2699" t="s">
        <v>8747</v>
      </c>
      <c r="B2699" t="s">
        <v>66</v>
      </c>
      <c r="C2699" t="s">
        <v>3785</v>
      </c>
      <c r="D2699" t="s">
        <v>3784</v>
      </c>
      <c r="E2699" s="2">
        <v>44900</v>
      </c>
      <c r="F2699">
        <v>2022</v>
      </c>
      <c r="G2699" t="s">
        <v>6521</v>
      </c>
      <c r="H2699" t="s">
        <v>8754</v>
      </c>
      <c r="K2699" t="s">
        <v>1336</v>
      </c>
      <c r="M2699" t="s">
        <v>24</v>
      </c>
      <c r="N2699">
        <v>0.18</v>
      </c>
      <c r="O2699">
        <v>0.18</v>
      </c>
      <c r="P2699">
        <v>0</v>
      </c>
      <c r="Q2699">
        <v>0</v>
      </c>
      <c r="T2699" s="1" t="s">
        <v>8799</v>
      </c>
    </row>
    <row r="2700" spans="1:20" x14ac:dyDescent="0.25">
      <c r="A2700" t="s">
        <v>8747</v>
      </c>
      <c r="B2700" t="s">
        <v>66</v>
      </c>
      <c r="C2700" t="s">
        <v>4030</v>
      </c>
      <c r="D2700" t="s">
        <v>4029</v>
      </c>
      <c r="E2700" s="2">
        <v>44900</v>
      </c>
      <c r="F2700">
        <v>2022</v>
      </c>
      <c r="G2700" t="s">
        <v>7797</v>
      </c>
      <c r="H2700" t="s">
        <v>8754</v>
      </c>
      <c r="L2700" t="s">
        <v>1347</v>
      </c>
      <c r="M2700" t="s">
        <v>25</v>
      </c>
      <c r="N2700">
        <v>0.66562299999999996</v>
      </c>
      <c r="O2700">
        <v>0</v>
      </c>
      <c r="P2700">
        <v>0.66562299999999996</v>
      </c>
      <c r="Q2700">
        <v>0</v>
      </c>
      <c r="T2700" s="1" t="s">
        <v>8799</v>
      </c>
    </row>
    <row r="2701" spans="1:20" x14ac:dyDescent="0.25">
      <c r="A2701" t="s">
        <v>8747</v>
      </c>
      <c r="B2701" t="s">
        <v>66</v>
      </c>
      <c r="C2701" t="s">
        <v>4032</v>
      </c>
      <c r="D2701" t="s">
        <v>4031</v>
      </c>
      <c r="E2701" s="2">
        <v>44900</v>
      </c>
      <c r="F2701">
        <v>2022</v>
      </c>
      <c r="G2701" t="s">
        <v>6715</v>
      </c>
      <c r="H2701" t="s">
        <v>93</v>
      </c>
      <c r="K2701" t="s">
        <v>1327</v>
      </c>
      <c r="M2701" t="s">
        <v>24</v>
      </c>
      <c r="N2701">
        <v>7.07</v>
      </c>
      <c r="O2701">
        <v>7.07</v>
      </c>
      <c r="P2701">
        <v>0</v>
      </c>
      <c r="Q2701">
        <v>0</v>
      </c>
      <c r="T2701" s="1" t="s">
        <v>8799</v>
      </c>
    </row>
    <row r="2702" spans="1:20" x14ac:dyDescent="0.25">
      <c r="A2702" t="s">
        <v>8747</v>
      </c>
      <c r="B2702" t="s">
        <v>66</v>
      </c>
      <c r="C2702" t="s">
        <v>3642</v>
      </c>
      <c r="D2702" t="s">
        <v>3641</v>
      </c>
      <c r="E2702" s="2">
        <v>44901</v>
      </c>
      <c r="F2702">
        <v>2022</v>
      </c>
      <c r="G2702" t="s">
        <v>6392</v>
      </c>
      <c r="H2702" t="s">
        <v>8754</v>
      </c>
      <c r="K2702" t="s">
        <v>1386</v>
      </c>
      <c r="M2702" t="s">
        <v>24</v>
      </c>
      <c r="N2702">
        <v>0.25</v>
      </c>
      <c r="O2702">
        <v>0.25</v>
      </c>
      <c r="P2702">
        <v>0</v>
      </c>
      <c r="Q2702">
        <v>0</v>
      </c>
      <c r="T2702" s="1" t="s">
        <v>8799</v>
      </c>
    </row>
    <row r="2703" spans="1:20" x14ac:dyDescent="0.25">
      <c r="A2703" t="s">
        <v>8747</v>
      </c>
      <c r="B2703" t="s">
        <v>66</v>
      </c>
      <c r="C2703" t="s">
        <v>4068</v>
      </c>
      <c r="D2703" t="s">
        <v>4067</v>
      </c>
      <c r="E2703" s="2">
        <v>44901</v>
      </c>
      <c r="F2703">
        <v>2022</v>
      </c>
      <c r="G2703" t="s">
        <v>6715</v>
      </c>
      <c r="H2703" t="s">
        <v>8754</v>
      </c>
      <c r="K2703" t="s">
        <v>1345</v>
      </c>
      <c r="L2703" t="s">
        <v>1415</v>
      </c>
      <c r="M2703" t="s">
        <v>72</v>
      </c>
      <c r="N2703">
        <v>1.58</v>
      </c>
      <c r="O2703">
        <v>0</v>
      </c>
      <c r="P2703">
        <v>0</v>
      </c>
      <c r="Q2703">
        <v>1.58</v>
      </c>
      <c r="T2703" s="1" t="s">
        <v>8799</v>
      </c>
    </row>
    <row r="2704" spans="1:20" x14ac:dyDescent="0.25">
      <c r="A2704" t="s">
        <v>8747</v>
      </c>
      <c r="B2704" t="s">
        <v>66</v>
      </c>
      <c r="C2704" t="s">
        <v>4176</v>
      </c>
      <c r="D2704" t="s">
        <v>4175</v>
      </c>
      <c r="E2704" s="2">
        <v>44901</v>
      </c>
      <c r="F2704">
        <v>2022</v>
      </c>
      <c r="G2704" t="s">
        <v>104</v>
      </c>
      <c r="H2704" t="s">
        <v>8754</v>
      </c>
      <c r="K2704" t="s">
        <v>1345</v>
      </c>
      <c r="L2704" t="s">
        <v>1365</v>
      </c>
      <c r="M2704" t="s">
        <v>72</v>
      </c>
      <c r="N2704">
        <v>0.8</v>
      </c>
      <c r="O2704">
        <v>0</v>
      </c>
      <c r="P2704">
        <v>0</v>
      </c>
      <c r="Q2704">
        <v>0.8</v>
      </c>
      <c r="T2704" s="1" t="s">
        <v>8799</v>
      </c>
    </row>
    <row r="2705" spans="1:20" x14ac:dyDescent="0.25">
      <c r="A2705" t="s">
        <v>8747</v>
      </c>
      <c r="B2705" t="s">
        <v>66</v>
      </c>
      <c r="C2705" t="s">
        <v>4182</v>
      </c>
      <c r="D2705" t="s">
        <v>4181</v>
      </c>
      <c r="E2705" s="2">
        <v>44901</v>
      </c>
      <c r="F2705">
        <v>2022</v>
      </c>
      <c r="G2705" t="s">
        <v>104</v>
      </c>
      <c r="H2705" t="s">
        <v>8754</v>
      </c>
      <c r="K2705" t="s">
        <v>1321</v>
      </c>
      <c r="L2705" t="s">
        <v>1320</v>
      </c>
      <c r="M2705" t="s">
        <v>72</v>
      </c>
      <c r="N2705">
        <v>0.375</v>
      </c>
      <c r="O2705">
        <v>0</v>
      </c>
      <c r="P2705">
        <v>0</v>
      </c>
      <c r="Q2705">
        <v>0.375</v>
      </c>
      <c r="T2705" s="1" t="s">
        <v>8799</v>
      </c>
    </row>
    <row r="2706" spans="1:20" x14ac:dyDescent="0.25">
      <c r="A2706" t="s">
        <v>8747</v>
      </c>
      <c r="B2706" t="s">
        <v>66</v>
      </c>
      <c r="C2706" t="s">
        <v>4185</v>
      </c>
      <c r="D2706" t="s">
        <v>4184</v>
      </c>
      <c r="E2706" s="2">
        <v>44901</v>
      </c>
      <c r="F2706">
        <v>2022</v>
      </c>
      <c r="G2706" t="s">
        <v>104</v>
      </c>
      <c r="H2706" t="s">
        <v>8754</v>
      </c>
      <c r="L2706" t="s">
        <v>1347</v>
      </c>
      <c r="M2706" t="s">
        <v>25</v>
      </c>
      <c r="N2706">
        <v>0.27500000000000002</v>
      </c>
      <c r="O2706">
        <v>0</v>
      </c>
      <c r="P2706">
        <v>0.27500000000000002</v>
      </c>
      <c r="Q2706">
        <v>0</v>
      </c>
      <c r="T2706" s="1" t="s">
        <v>8799</v>
      </c>
    </row>
    <row r="2707" spans="1:20" x14ac:dyDescent="0.25">
      <c r="A2707" t="s">
        <v>8747</v>
      </c>
      <c r="B2707" t="s">
        <v>66</v>
      </c>
      <c r="C2707" t="s">
        <v>3698</v>
      </c>
      <c r="D2707" t="s">
        <v>3697</v>
      </c>
      <c r="E2707" s="2">
        <v>44902</v>
      </c>
      <c r="F2707">
        <v>2022</v>
      </c>
      <c r="G2707" t="s">
        <v>8749</v>
      </c>
      <c r="H2707" t="s">
        <v>93</v>
      </c>
      <c r="K2707" t="s">
        <v>1345</v>
      </c>
      <c r="L2707" t="s">
        <v>1365</v>
      </c>
      <c r="M2707" t="s">
        <v>72</v>
      </c>
      <c r="N2707">
        <v>1.1180000000000001</v>
      </c>
      <c r="O2707">
        <v>0</v>
      </c>
      <c r="P2707">
        <v>0</v>
      </c>
      <c r="Q2707">
        <v>1.1180000000000001</v>
      </c>
      <c r="T2707" s="1" t="s">
        <v>8799</v>
      </c>
    </row>
    <row r="2708" spans="1:20" x14ac:dyDescent="0.25">
      <c r="A2708" t="s">
        <v>8747</v>
      </c>
      <c r="B2708" t="s">
        <v>66</v>
      </c>
      <c r="C2708" t="s">
        <v>3698</v>
      </c>
      <c r="D2708" t="s">
        <v>3697</v>
      </c>
      <c r="E2708" s="2">
        <v>44902</v>
      </c>
      <c r="F2708">
        <v>2022</v>
      </c>
      <c r="G2708" t="s">
        <v>8749</v>
      </c>
      <c r="H2708" t="s">
        <v>93</v>
      </c>
      <c r="K2708" t="s">
        <v>1352</v>
      </c>
      <c r="M2708" t="s">
        <v>24</v>
      </c>
      <c r="N2708">
        <v>6.5519999999999996</v>
      </c>
      <c r="O2708">
        <v>6.5519999999999996</v>
      </c>
      <c r="P2708">
        <v>0</v>
      </c>
      <c r="Q2708">
        <v>0</v>
      </c>
      <c r="T2708" s="1" t="s">
        <v>8799</v>
      </c>
    </row>
    <row r="2709" spans="1:20" x14ac:dyDescent="0.25">
      <c r="A2709" t="s">
        <v>8747</v>
      </c>
      <c r="B2709" t="s">
        <v>66</v>
      </c>
      <c r="C2709" t="s">
        <v>3792</v>
      </c>
      <c r="D2709" t="s">
        <v>3791</v>
      </c>
      <c r="E2709" s="2">
        <v>44902</v>
      </c>
      <c r="F2709">
        <v>2022</v>
      </c>
      <c r="G2709" t="s">
        <v>6585</v>
      </c>
      <c r="H2709" t="s">
        <v>93</v>
      </c>
      <c r="K2709" t="s">
        <v>1345</v>
      </c>
      <c r="L2709" t="s">
        <v>1380</v>
      </c>
      <c r="M2709" t="s">
        <v>72</v>
      </c>
      <c r="N2709">
        <v>81.92</v>
      </c>
      <c r="O2709">
        <v>0</v>
      </c>
      <c r="P2709">
        <v>0</v>
      </c>
      <c r="Q2709">
        <v>81.92</v>
      </c>
      <c r="T2709" s="1" t="s">
        <v>8799</v>
      </c>
    </row>
    <row r="2710" spans="1:20" x14ac:dyDescent="0.25">
      <c r="A2710" t="s">
        <v>8747</v>
      </c>
      <c r="B2710" t="s">
        <v>66</v>
      </c>
      <c r="C2710" t="s">
        <v>3845</v>
      </c>
      <c r="D2710" t="s">
        <v>3844</v>
      </c>
      <c r="E2710" s="2">
        <v>44902</v>
      </c>
      <c r="F2710">
        <v>2022</v>
      </c>
      <c r="G2710" t="s">
        <v>6914</v>
      </c>
      <c r="H2710" t="s">
        <v>8754</v>
      </c>
      <c r="K2710" t="s">
        <v>1321</v>
      </c>
      <c r="L2710" t="s">
        <v>1320</v>
      </c>
      <c r="M2710" t="s">
        <v>72</v>
      </c>
      <c r="N2710">
        <v>0.45</v>
      </c>
      <c r="O2710">
        <v>0</v>
      </c>
      <c r="P2710">
        <v>0</v>
      </c>
      <c r="Q2710">
        <v>0.45</v>
      </c>
      <c r="T2710" s="1" t="s">
        <v>8799</v>
      </c>
    </row>
    <row r="2711" spans="1:20" x14ac:dyDescent="0.25">
      <c r="A2711" t="s">
        <v>8747</v>
      </c>
      <c r="B2711" t="s">
        <v>66</v>
      </c>
      <c r="C2711" t="s">
        <v>3862</v>
      </c>
      <c r="D2711" t="s">
        <v>3861</v>
      </c>
      <c r="E2711" s="2">
        <v>44902</v>
      </c>
      <c r="F2711">
        <v>2022</v>
      </c>
      <c r="G2711" t="s">
        <v>6532</v>
      </c>
      <c r="H2711" t="s">
        <v>8754</v>
      </c>
      <c r="K2711" t="s">
        <v>1345</v>
      </c>
      <c r="M2711" t="s">
        <v>24</v>
      </c>
      <c r="N2711">
        <v>0.4</v>
      </c>
      <c r="O2711">
        <v>0.4</v>
      </c>
      <c r="P2711">
        <v>0</v>
      </c>
      <c r="Q2711">
        <v>0</v>
      </c>
      <c r="T2711" s="1" t="s">
        <v>8799</v>
      </c>
    </row>
    <row r="2712" spans="1:20" x14ac:dyDescent="0.25">
      <c r="A2712" t="s">
        <v>8747</v>
      </c>
      <c r="B2712" t="s">
        <v>66</v>
      </c>
      <c r="C2712" t="s">
        <v>3926</v>
      </c>
      <c r="D2712" t="s">
        <v>3925</v>
      </c>
      <c r="E2712" s="2">
        <v>44902</v>
      </c>
      <c r="F2712">
        <v>2022</v>
      </c>
      <c r="G2712" t="s">
        <v>4734</v>
      </c>
      <c r="H2712" t="s">
        <v>8754</v>
      </c>
      <c r="K2712" t="s">
        <v>1345</v>
      </c>
      <c r="L2712" t="s">
        <v>1365</v>
      </c>
      <c r="M2712" t="s">
        <v>72</v>
      </c>
      <c r="N2712">
        <v>0.02</v>
      </c>
      <c r="O2712">
        <v>0</v>
      </c>
      <c r="P2712">
        <v>0</v>
      </c>
      <c r="Q2712">
        <v>0.02</v>
      </c>
      <c r="T2712" s="1" t="s">
        <v>8799</v>
      </c>
    </row>
    <row r="2713" spans="1:20" x14ac:dyDescent="0.25">
      <c r="A2713" t="s">
        <v>8747</v>
      </c>
      <c r="B2713" t="s">
        <v>66</v>
      </c>
      <c r="C2713" t="s">
        <v>3954</v>
      </c>
      <c r="D2713" t="s">
        <v>3953</v>
      </c>
      <c r="E2713" s="2">
        <v>44902</v>
      </c>
      <c r="F2713">
        <v>2022</v>
      </c>
      <c r="G2713" t="s">
        <v>6451</v>
      </c>
      <c r="H2713" t="s">
        <v>93</v>
      </c>
      <c r="L2713" t="s">
        <v>1347</v>
      </c>
      <c r="M2713" t="s">
        <v>25</v>
      </c>
      <c r="N2713">
        <v>6.375</v>
      </c>
      <c r="O2713">
        <v>0</v>
      </c>
      <c r="P2713">
        <v>6.375</v>
      </c>
      <c r="Q2713">
        <v>0</v>
      </c>
      <c r="T2713" s="1" t="s">
        <v>8799</v>
      </c>
    </row>
    <row r="2714" spans="1:20" x14ac:dyDescent="0.25">
      <c r="A2714" t="s">
        <v>8747</v>
      </c>
      <c r="B2714" t="s">
        <v>66</v>
      </c>
      <c r="C2714" t="s">
        <v>3967</v>
      </c>
      <c r="D2714" t="s">
        <v>3966</v>
      </c>
      <c r="E2714" s="2">
        <v>44902</v>
      </c>
      <c r="F2714">
        <v>2022</v>
      </c>
      <c r="G2714" t="s">
        <v>7680</v>
      </c>
      <c r="H2714" t="s">
        <v>93</v>
      </c>
      <c r="K2714" t="s">
        <v>1327</v>
      </c>
      <c r="L2714" t="s">
        <v>1347</v>
      </c>
      <c r="M2714" t="s">
        <v>72</v>
      </c>
      <c r="N2714">
        <v>75.543599999999998</v>
      </c>
      <c r="O2714">
        <v>0</v>
      </c>
      <c r="P2714">
        <v>0</v>
      </c>
      <c r="Q2714">
        <v>75.543599999999998</v>
      </c>
      <c r="T2714" s="1" t="s">
        <v>8799</v>
      </c>
    </row>
    <row r="2715" spans="1:20" x14ac:dyDescent="0.25">
      <c r="A2715" t="s">
        <v>8747</v>
      </c>
      <c r="B2715" t="s">
        <v>66</v>
      </c>
      <c r="C2715" t="s">
        <v>3967</v>
      </c>
      <c r="D2715" t="s">
        <v>3966</v>
      </c>
      <c r="E2715" s="2">
        <v>44902</v>
      </c>
      <c r="F2715">
        <v>2022</v>
      </c>
      <c r="G2715" t="s">
        <v>7680</v>
      </c>
      <c r="H2715" t="s">
        <v>93</v>
      </c>
      <c r="K2715" t="s">
        <v>1352</v>
      </c>
      <c r="M2715" t="s">
        <v>24</v>
      </c>
      <c r="N2715">
        <v>1.8527</v>
      </c>
      <c r="O2715">
        <v>1.8527</v>
      </c>
      <c r="P2715">
        <v>0</v>
      </c>
      <c r="Q2715">
        <v>0</v>
      </c>
      <c r="T2715" s="1" t="s">
        <v>8799</v>
      </c>
    </row>
    <row r="2716" spans="1:20" x14ac:dyDescent="0.25">
      <c r="A2716" t="s">
        <v>8747</v>
      </c>
      <c r="B2716" t="s">
        <v>66</v>
      </c>
      <c r="C2716" t="s">
        <v>3967</v>
      </c>
      <c r="D2716" t="s">
        <v>3966</v>
      </c>
      <c r="E2716" s="2">
        <v>44902</v>
      </c>
      <c r="F2716">
        <v>2022</v>
      </c>
      <c r="G2716" t="s">
        <v>7680</v>
      </c>
      <c r="H2716" t="s">
        <v>93</v>
      </c>
      <c r="L2716" t="s">
        <v>1415</v>
      </c>
      <c r="M2716" t="s">
        <v>25</v>
      </c>
      <c r="N2716">
        <v>0.40739999999999998</v>
      </c>
      <c r="O2716">
        <v>0</v>
      </c>
      <c r="P2716">
        <v>0.40739999999999998</v>
      </c>
      <c r="Q2716">
        <v>0</v>
      </c>
      <c r="T2716" s="1" t="s">
        <v>8799</v>
      </c>
    </row>
    <row r="2717" spans="1:20" x14ac:dyDescent="0.25">
      <c r="A2717" t="s">
        <v>8747</v>
      </c>
      <c r="B2717" t="s">
        <v>66</v>
      </c>
      <c r="C2717" t="s">
        <v>4019</v>
      </c>
      <c r="D2717" t="s">
        <v>4018</v>
      </c>
      <c r="E2717" s="2">
        <v>44902</v>
      </c>
      <c r="F2717">
        <v>2022</v>
      </c>
      <c r="G2717" t="s">
        <v>6975</v>
      </c>
      <c r="H2717" t="s">
        <v>93</v>
      </c>
      <c r="K2717" t="s">
        <v>1345</v>
      </c>
      <c r="M2717" t="s">
        <v>24</v>
      </c>
      <c r="N2717">
        <v>52.649999999999991</v>
      </c>
      <c r="O2717">
        <v>52.649999999999991</v>
      </c>
      <c r="P2717">
        <v>0</v>
      </c>
      <c r="Q2717">
        <v>0</v>
      </c>
      <c r="T2717" s="1" t="s">
        <v>8799</v>
      </c>
    </row>
    <row r="2718" spans="1:20" x14ac:dyDescent="0.25">
      <c r="A2718" t="s">
        <v>8747</v>
      </c>
      <c r="B2718" t="s">
        <v>66</v>
      </c>
      <c r="C2718" t="s">
        <v>4106</v>
      </c>
      <c r="D2718" t="s">
        <v>4105</v>
      </c>
      <c r="E2718" s="2">
        <v>44902</v>
      </c>
      <c r="F2718">
        <v>2022</v>
      </c>
      <c r="G2718" t="s">
        <v>6417</v>
      </c>
      <c r="H2718" t="s">
        <v>8754</v>
      </c>
      <c r="K2718" t="s">
        <v>1336</v>
      </c>
      <c r="M2718" t="s">
        <v>24</v>
      </c>
      <c r="N2718">
        <v>0.08</v>
      </c>
      <c r="O2718">
        <v>0.08</v>
      </c>
      <c r="P2718">
        <v>0</v>
      </c>
      <c r="Q2718">
        <v>0</v>
      </c>
      <c r="T2718" s="1" t="s">
        <v>8799</v>
      </c>
    </row>
    <row r="2719" spans="1:20" x14ac:dyDescent="0.25">
      <c r="A2719" t="s">
        <v>8747</v>
      </c>
      <c r="B2719" t="s">
        <v>66</v>
      </c>
      <c r="C2719" t="s">
        <v>4235</v>
      </c>
      <c r="D2719" t="s">
        <v>4234</v>
      </c>
      <c r="E2719" s="2">
        <v>44902</v>
      </c>
      <c r="F2719">
        <v>2022</v>
      </c>
      <c r="G2719" t="s">
        <v>7424</v>
      </c>
      <c r="H2719" t="s">
        <v>93</v>
      </c>
      <c r="K2719" t="s">
        <v>1345</v>
      </c>
      <c r="L2719" t="s">
        <v>1365</v>
      </c>
      <c r="M2719" t="s">
        <v>72</v>
      </c>
      <c r="N2719">
        <v>64.882999999999996</v>
      </c>
      <c r="O2719">
        <v>0</v>
      </c>
      <c r="P2719">
        <v>0</v>
      </c>
      <c r="Q2719">
        <v>64.882999999999996</v>
      </c>
      <c r="T2719" s="1" t="s">
        <v>8799</v>
      </c>
    </row>
    <row r="2720" spans="1:20" x14ac:dyDescent="0.25">
      <c r="A2720" t="s">
        <v>8747</v>
      </c>
      <c r="B2720" t="s">
        <v>66</v>
      </c>
      <c r="C2720" t="s">
        <v>3779</v>
      </c>
      <c r="D2720" t="s">
        <v>3778</v>
      </c>
      <c r="E2720" s="2">
        <v>44903</v>
      </c>
      <c r="F2720">
        <v>2022</v>
      </c>
      <c r="G2720" t="s">
        <v>6521</v>
      </c>
      <c r="H2720" t="s">
        <v>8754</v>
      </c>
      <c r="K2720" t="s">
        <v>1345</v>
      </c>
      <c r="L2720" t="s">
        <v>1365</v>
      </c>
      <c r="M2720" t="s">
        <v>72</v>
      </c>
      <c r="N2720">
        <v>1.58</v>
      </c>
      <c r="O2720">
        <v>0</v>
      </c>
      <c r="P2720">
        <v>0</v>
      </c>
      <c r="Q2720">
        <v>1.58</v>
      </c>
      <c r="T2720" s="1" t="s">
        <v>8799</v>
      </c>
    </row>
    <row r="2721" spans="1:20" x14ac:dyDescent="0.25">
      <c r="A2721" t="s">
        <v>8747</v>
      </c>
      <c r="B2721" t="s">
        <v>66</v>
      </c>
      <c r="C2721" t="s">
        <v>4054</v>
      </c>
      <c r="D2721" t="s">
        <v>4053</v>
      </c>
      <c r="E2721" s="2">
        <v>44903</v>
      </c>
      <c r="F2721">
        <v>2022</v>
      </c>
      <c r="G2721" t="s">
        <v>6715</v>
      </c>
      <c r="H2721" t="s">
        <v>8754</v>
      </c>
      <c r="K2721" t="s">
        <v>141</v>
      </c>
      <c r="L2721" t="s">
        <v>1347</v>
      </c>
      <c r="M2721" t="s">
        <v>72</v>
      </c>
      <c r="N2721">
        <v>0.5</v>
      </c>
      <c r="O2721">
        <v>0</v>
      </c>
      <c r="P2721">
        <v>0</v>
      </c>
      <c r="Q2721">
        <v>0.5</v>
      </c>
      <c r="T2721" s="1" t="s">
        <v>8799</v>
      </c>
    </row>
    <row r="2722" spans="1:20" x14ac:dyDescent="0.25">
      <c r="A2722" t="s">
        <v>8747</v>
      </c>
      <c r="B2722" t="s">
        <v>66</v>
      </c>
      <c r="C2722" t="s">
        <v>4129</v>
      </c>
      <c r="D2722" t="s">
        <v>4128</v>
      </c>
      <c r="E2722" s="2">
        <v>44903</v>
      </c>
      <c r="F2722">
        <v>2022</v>
      </c>
      <c r="G2722" t="s">
        <v>104</v>
      </c>
      <c r="H2722" t="s">
        <v>8754</v>
      </c>
      <c r="K2722" t="s">
        <v>1345</v>
      </c>
      <c r="M2722" t="s">
        <v>24</v>
      </c>
      <c r="N2722">
        <v>0.2</v>
      </c>
      <c r="O2722">
        <v>0.2</v>
      </c>
      <c r="P2722">
        <v>0</v>
      </c>
      <c r="Q2722">
        <v>0</v>
      </c>
      <c r="T2722" s="1" t="s">
        <v>8799</v>
      </c>
    </row>
    <row r="2723" spans="1:20" x14ac:dyDescent="0.25">
      <c r="A2723" t="s">
        <v>8747</v>
      </c>
      <c r="B2723" t="s">
        <v>66</v>
      </c>
      <c r="C2723" t="s">
        <v>4218</v>
      </c>
      <c r="D2723" t="s">
        <v>4217</v>
      </c>
      <c r="E2723" s="2">
        <v>44904</v>
      </c>
      <c r="F2723">
        <v>2022</v>
      </c>
      <c r="G2723" t="s">
        <v>8752</v>
      </c>
      <c r="H2723" t="s">
        <v>8754</v>
      </c>
      <c r="L2723" t="s">
        <v>1365</v>
      </c>
      <c r="M2723" t="s">
        <v>25</v>
      </c>
      <c r="N2723">
        <v>0.42</v>
      </c>
      <c r="O2723">
        <v>0</v>
      </c>
      <c r="P2723">
        <v>0.42</v>
      </c>
      <c r="Q2723">
        <v>0</v>
      </c>
      <c r="T2723" s="1" t="s">
        <v>8799</v>
      </c>
    </row>
    <row r="2724" spans="1:20" x14ac:dyDescent="0.25">
      <c r="A2724" t="s">
        <v>8747</v>
      </c>
      <c r="B2724" t="s">
        <v>66</v>
      </c>
      <c r="C2724" t="s">
        <v>3913</v>
      </c>
      <c r="D2724" t="s">
        <v>3912</v>
      </c>
      <c r="E2724" s="2">
        <v>44907</v>
      </c>
      <c r="F2724">
        <v>2022</v>
      </c>
      <c r="G2724" t="s">
        <v>4734</v>
      </c>
      <c r="H2724" t="s">
        <v>8754</v>
      </c>
      <c r="K2724" t="s">
        <v>1345</v>
      </c>
      <c r="L2724" t="s">
        <v>1380</v>
      </c>
      <c r="M2724" t="s">
        <v>72</v>
      </c>
      <c r="N2724">
        <v>7.9991999999999994E-2</v>
      </c>
      <c r="O2724">
        <v>0</v>
      </c>
      <c r="P2724">
        <v>0</v>
      </c>
      <c r="Q2724">
        <v>7.9991999999999994E-2</v>
      </c>
      <c r="T2724" s="1" t="s">
        <v>8799</v>
      </c>
    </row>
    <row r="2725" spans="1:20" x14ac:dyDescent="0.25">
      <c r="A2725" t="s">
        <v>8747</v>
      </c>
      <c r="B2725" t="s">
        <v>66</v>
      </c>
      <c r="C2725" t="s">
        <v>4005</v>
      </c>
      <c r="D2725" t="s">
        <v>4004</v>
      </c>
      <c r="E2725" s="2">
        <v>44907</v>
      </c>
      <c r="F2725">
        <v>2022</v>
      </c>
      <c r="G2725" t="s">
        <v>7481</v>
      </c>
      <c r="H2725" t="s">
        <v>8754</v>
      </c>
      <c r="L2725" t="s">
        <v>1415</v>
      </c>
      <c r="M2725" t="s">
        <v>25</v>
      </c>
      <c r="N2725">
        <v>0.2</v>
      </c>
      <c r="O2725">
        <v>0</v>
      </c>
      <c r="P2725">
        <v>0.2</v>
      </c>
      <c r="Q2725">
        <v>0</v>
      </c>
      <c r="T2725" s="1" t="s">
        <v>8799</v>
      </c>
    </row>
    <row r="2726" spans="1:20" x14ac:dyDescent="0.25">
      <c r="A2726" t="s">
        <v>8747</v>
      </c>
      <c r="B2726" t="s">
        <v>66</v>
      </c>
      <c r="C2726" t="s">
        <v>4208</v>
      </c>
      <c r="D2726" t="s">
        <v>4207</v>
      </c>
      <c r="E2726" s="2">
        <v>44907</v>
      </c>
      <c r="F2726">
        <v>2022</v>
      </c>
      <c r="G2726" t="s">
        <v>8751</v>
      </c>
      <c r="H2726" t="s">
        <v>8754</v>
      </c>
      <c r="L2726" t="s">
        <v>1365</v>
      </c>
      <c r="M2726" t="s">
        <v>25</v>
      </c>
      <c r="N2726">
        <v>7.4999999999999997E-2</v>
      </c>
      <c r="O2726">
        <v>0</v>
      </c>
      <c r="P2726">
        <v>7.4999999999999997E-2</v>
      </c>
      <c r="Q2726">
        <v>0</v>
      </c>
      <c r="T2726" s="1" t="s">
        <v>8799</v>
      </c>
    </row>
    <row r="2727" spans="1:20" x14ac:dyDescent="0.25">
      <c r="A2727" t="s">
        <v>8747</v>
      </c>
      <c r="B2727" t="s">
        <v>66</v>
      </c>
      <c r="C2727" t="s">
        <v>4220</v>
      </c>
      <c r="D2727" t="s">
        <v>4219</v>
      </c>
      <c r="E2727" s="2">
        <v>44907</v>
      </c>
      <c r="F2727">
        <v>2022</v>
      </c>
      <c r="G2727" t="s">
        <v>8752</v>
      </c>
      <c r="H2727" t="s">
        <v>8754</v>
      </c>
      <c r="L2727" t="s">
        <v>1365</v>
      </c>
      <c r="M2727" t="s">
        <v>25</v>
      </c>
      <c r="N2727">
        <v>0.15</v>
      </c>
      <c r="O2727">
        <v>0</v>
      </c>
      <c r="P2727">
        <v>0.15</v>
      </c>
      <c r="Q2727">
        <v>0</v>
      </c>
      <c r="T2727" s="1" t="s">
        <v>8799</v>
      </c>
    </row>
    <row r="2728" spans="1:20" x14ac:dyDescent="0.25">
      <c r="A2728" t="s">
        <v>8747</v>
      </c>
      <c r="B2728" t="s">
        <v>66</v>
      </c>
      <c r="C2728" t="s">
        <v>3713</v>
      </c>
      <c r="D2728" t="s">
        <v>3712</v>
      </c>
      <c r="E2728" s="2">
        <v>44908</v>
      </c>
      <c r="F2728">
        <v>2022</v>
      </c>
      <c r="G2728" t="s">
        <v>8749</v>
      </c>
      <c r="H2728" t="s">
        <v>8754</v>
      </c>
      <c r="L2728" t="s">
        <v>1347</v>
      </c>
      <c r="M2728" t="s">
        <v>25</v>
      </c>
      <c r="N2728">
        <v>0.15</v>
      </c>
      <c r="O2728">
        <v>0</v>
      </c>
      <c r="P2728">
        <v>0.15</v>
      </c>
      <c r="Q2728">
        <v>0</v>
      </c>
      <c r="T2728" s="1" t="s">
        <v>8799</v>
      </c>
    </row>
    <row r="2729" spans="1:20" x14ac:dyDescent="0.25">
      <c r="A2729" t="s">
        <v>8747</v>
      </c>
      <c r="B2729" t="s">
        <v>66</v>
      </c>
      <c r="C2729" t="s">
        <v>3851</v>
      </c>
      <c r="D2729" t="s">
        <v>3850</v>
      </c>
      <c r="E2729" s="2">
        <v>44908</v>
      </c>
      <c r="F2729">
        <v>2022</v>
      </c>
      <c r="G2729" t="s">
        <v>6914</v>
      </c>
      <c r="H2729" t="s">
        <v>8754</v>
      </c>
      <c r="K2729" t="s">
        <v>1345</v>
      </c>
      <c r="L2729" t="s">
        <v>1347</v>
      </c>
      <c r="M2729" t="s">
        <v>72</v>
      </c>
      <c r="N2729">
        <v>0.6</v>
      </c>
      <c r="O2729">
        <v>0</v>
      </c>
      <c r="P2729">
        <v>0</v>
      </c>
      <c r="Q2729">
        <v>0.6</v>
      </c>
      <c r="T2729" s="1" t="s">
        <v>8799</v>
      </c>
    </row>
    <row r="2730" spans="1:20" x14ac:dyDescent="0.25">
      <c r="A2730" t="s">
        <v>8747</v>
      </c>
      <c r="B2730" t="s">
        <v>66</v>
      </c>
      <c r="C2730" t="s">
        <v>4056</v>
      </c>
      <c r="D2730" t="s">
        <v>4055</v>
      </c>
      <c r="E2730" s="2">
        <v>44908</v>
      </c>
      <c r="F2730">
        <v>2022</v>
      </c>
      <c r="G2730" t="s">
        <v>6715</v>
      </c>
      <c r="H2730" t="s">
        <v>8754</v>
      </c>
      <c r="K2730" t="s">
        <v>84</v>
      </c>
      <c r="L2730" t="s">
        <v>1347</v>
      </c>
      <c r="M2730" t="s">
        <v>72</v>
      </c>
      <c r="N2730">
        <v>0.12249999999999998</v>
      </c>
      <c r="O2730">
        <v>0</v>
      </c>
      <c r="P2730">
        <v>0</v>
      </c>
      <c r="Q2730">
        <v>0.12249999999999998</v>
      </c>
      <c r="T2730" s="1" t="s">
        <v>8799</v>
      </c>
    </row>
    <row r="2731" spans="1:20" x14ac:dyDescent="0.25">
      <c r="A2731" t="s">
        <v>8747</v>
      </c>
      <c r="B2731" t="s">
        <v>66</v>
      </c>
      <c r="C2731" t="s">
        <v>4062</v>
      </c>
      <c r="D2731" t="s">
        <v>4061</v>
      </c>
      <c r="E2731" s="2">
        <v>44908</v>
      </c>
      <c r="F2731">
        <v>2022</v>
      </c>
      <c r="G2731" t="s">
        <v>6715</v>
      </c>
      <c r="H2731" t="s">
        <v>8754</v>
      </c>
      <c r="K2731" t="s">
        <v>141</v>
      </c>
      <c r="M2731" t="s">
        <v>24</v>
      </c>
      <c r="N2731">
        <v>0.75</v>
      </c>
      <c r="O2731">
        <v>0.75</v>
      </c>
      <c r="P2731">
        <v>0</v>
      </c>
      <c r="Q2731">
        <v>0</v>
      </c>
      <c r="T2731" s="1" t="s">
        <v>8799</v>
      </c>
    </row>
    <row r="2732" spans="1:20" x14ac:dyDescent="0.25">
      <c r="A2732" t="s">
        <v>8747</v>
      </c>
      <c r="B2732" t="s">
        <v>66</v>
      </c>
      <c r="C2732" t="s">
        <v>4066</v>
      </c>
      <c r="D2732" t="s">
        <v>4065</v>
      </c>
      <c r="E2732" s="2">
        <v>44908</v>
      </c>
      <c r="F2732">
        <v>2022</v>
      </c>
      <c r="G2732" t="s">
        <v>6715</v>
      </c>
      <c r="H2732" t="s">
        <v>8754</v>
      </c>
      <c r="K2732" t="s">
        <v>84</v>
      </c>
      <c r="M2732" t="s">
        <v>24</v>
      </c>
      <c r="N2732">
        <v>0.45</v>
      </c>
      <c r="O2732">
        <v>0.45</v>
      </c>
      <c r="P2732">
        <v>0</v>
      </c>
      <c r="Q2732">
        <v>0</v>
      </c>
      <c r="T2732" s="1" t="s">
        <v>8799</v>
      </c>
    </row>
    <row r="2733" spans="1:20" x14ac:dyDescent="0.25">
      <c r="A2733" t="s">
        <v>8747</v>
      </c>
      <c r="B2733" t="s">
        <v>66</v>
      </c>
      <c r="C2733" t="s">
        <v>4108</v>
      </c>
      <c r="D2733" t="s">
        <v>4107</v>
      </c>
      <c r="E2733" s="2">
        <v>44908</v>
      </c>
      <c r="F2733">
        <v>2022</v>
      </c>
      <c r="G2733" t="s">
        <v>6417</v>
      </c>
      <c r="H2733" t="s">
        <v>8754</v>
      </c>
      <c r="K2733" t="s">
        <v>1345</v>
      </c>
      <c r="L2733" t="s">
        <v>1365</v>
      </c>
      <c r="M2733" t="s">
        <v>72</v>
      </c>
      <c r="N2733">
        <v>0.5</v>
      </c>
      <c r="O2733">
        <v>0</v>
      </c>
      <c r="P2733">
        <v>0</v>
      </c>
      <c r="Q2733">
        <v>0.5</v>
      </c>
      <c r="T2733" s="1" t="s">
        <v>8799</v>
      </c>
    </row>
    <row r="2734" spans="1:20" x14ac:dyDescent="0.25">
      <c r="A2734" t="s">
        <v>8747</v>
      </c>
      <c r="B2734" t="s">
        <v>66</v>
      </c>
      <c r="C2734" t="s">
        <v>4190</v>
      </c>
      <c r="D2734" t="s">
        <v>4189</v>
      </c>
      <c r="E2734" s="2">
        <v>44908</v>
      </c>
      <c r="F2734">
        <v>2022</v>
      </c>
      <c r="G2734" t="s">
        <v>104</v>
      </c>
      <c r="H2734" t="s">
        <v>8754</v>
      </c>
      <c r="K2734" t="s">
        <v>141</v>
      </c>
      <c r="M2734" t="s">
        <v>24</v>
      </c>
      <c r="N2734">
        <v>0.55000000000000004</v>
      </c>
      <c r="O2734">
        <v>0.55000000000000004</v>
      </c>
      <c r="P2734">
        <v>0</v>
      </c>
      <c r="Q2734">
        <v>0</v>
      </c>
      <c r="T2734" s="1" t="s">
        <v>8799</v>
      </c>
    </row>
    <row r="2735" spans="1:20" x14ac:dyDescent="0.25">
      <c r="A2735" t="s">
        <v>8747</v>
      </c>
      <c r="B2735" t="s">
        <v>66</v>
      </c>
      <c r="C2735" t="s">
        <v>3648</v>
      </c>
      <c r="D2735" t="s">
        <v>3647</v>
      </c>
      <c r="E2735" s="2">
        <v>44909</v>
      </c>
      <c r="F2735">
        <v>2022</v>
      </c>
      <c r="G2735" t="s">
        <v>6816</v>
      </c>
      <c r="H2735" t="s">
        <v>93</v>
      </c>
      <c r="K2735" t="s">
        <v>1327</v>
      </c>
      <c r="L2735" t="s">
        <v>1347</v>
      </c>
      <c r="M2735" t="s">
        <v>72</v>
      </c>
      <c r="N2735">
        <v>3</v>
      </c>
      <c r="O2735">
        <v>0</v>
      </c>
      <c r="P2735">
        <v>0</v>
      </c>
      <c r="Q2735">
        <v>3</v>
      </c>
      <c r="T2735" s="1" t="s">
        <v>8799</v>
      </c>
    </row>
    <row r="2736" spans="1:20" x14ac:dyDescent="0.25">
      <c r="A2736" t="s">
        <v>8747</v>
      </c>
      <c r="B2736" t="s">
        <v>66</v>
      </c>
      <c r="C2736" t="s">
        <v>3648</v>
      </c>
      <c r="D2736" t="s">
        <v>3647</v>
      </c>
      <c r="E2736" s="2">
        <v>44909</v>
      </c>
      <c r="F2736">
        <v>2022</v>
      </c>
      <c r="G2736" t="s">
        <v>6816</v>
      </c>
      <c r="H2736" t="s">
        <v>93</v>
      </c>
      <c r="K2736" t="s">
        <v>1345</v>
      </c>
      <c r="L2736" t="s">
        <v>1415</v>
      </c>
      <c r="M2736" t="s">
        <v>72</v>
      </c>
      <c r="N2736">
        <v>2.4119999999999999</v>
      </c>
      <c r="O2736">
        <v>0</v>
      </c>
      <c r="P2736">
        <v>0</v>
      </c>
      <c r="Q2736">
        <v>2.4119999999999999</v>
      </c>
      <c r="T2736" s="1" t="s">
        <v>8799</v>
      </c>
    </row>
    <row r="2737" spans="1:20" x14ac:dyDescent="0.25">
      <c r="A2737" t="s">
        <v>8747</v>
      </c>
      <c r="B2737" t="s">
        <v>66</v>
      </c>
      <c r="C2737" t="s">
        <v>3651</v>
      </c>
      <c r="D2737" t="s">
        <v>3650</v>
      </c>
      <c r="E2737" s="2">
        <v>44909</v>
      </c>
      <c r="F2737">
        <v>2022</v>
      </c>
      <c r="G2737" t="s">
        <v>6816</v>
      </c>
      <c r="H2737" t="s">
        <v>93</v>
      </c>
      <c r="K2737" t="s">
        <v>1345</v>
      </c>
      <c r="L2737" t="s">
        <v>1365</v>
      </c>
      <c r="M2737" t="s">
        <v>72</v>
      </c>
      <c r="N2737">
        <v>14.06</v>
      </c>
      <c r="O2737">
        <v>0</v>
      </c>
      <c r="P2737">
        <v>0</v>
      </c>
      <c r="Q2737">
        <v>14.06</v>
      </c>
      <c r="T2737" s="1" t="s">
        <v>8799</v>
      </c>
    </row>
    <row r="2738" spans="1:20" x14ac:dyDescent="0.25">
      <c r="A2738" t="s">
        <v>8747</v>
      </c>
      <c r="B2738" t="s">
        <v>66</v>
      </c>
      <c r="C2738" t="s">
        <v>3703</v>
      </c>
      <c r="D2738" t="s">
        <v>3702</v>
      </c>
      <c r="E2738" s="2">
        <v>44909</v>
      </c>
      <c r="F2738">
        <v>2022</v>
      </c>
      <c r="G2738" t="s">
        <v>8749</v>
      </c>
      <c r="H2738" t="s">
        <v>93</v>
      </c>
      <c r="L2738" t="s">
        <v>1346</v>
      </c>
      <c r="M2738" t="s">
        <v>25</v>
      </c>
      <c r="N2738">
        <v>147</v>
      </c>
      <c r="O2738">
        <v>0</v>
      </c>
      <c r="P2738">
        <v>147</v>
      </c>
      <c r="Q2738">
        <v>0</v>
      </c>
      <c r="T2738" s="1" t="s">
        <v>8799</v>
      </c>
    </row>
    <row r="2739" spans="1:20" x14ac:dyDescent="0.25">
      <c r="A2739" t="s">
        <v>8747</v>
      </c>
      <c r="B2739" t="s">
        <v>66</v>
      </c>
      <c r="C2739" t="s">
        <v>3978</v>
      </c>
      <c r="D2739" t="s">
        <v>3977</v>
      </c>
      <c r="E2739" s="2">
        <v>44909</v>
      </c>
      <c r="F2739">
        <v>2022</v>
      </c>
      <c r="G2739" t="s">
        <v>6657</v>
      </c>
      <c r="H2739" t="s">
        <v>8757</v>
      </c>
      <c r="K2739" t="s">
        <v>141</v>
      </c>
      <c r="L2739" t="s">
        <v>1347</v>
      </c>
      <c r="M2739" t="s">
        <v>72</v>
      </c>
      <c r="N2739">
        <v>0.75</v>
      </c>
      <c r="O2739">
        <v>0</v>
      </c>
      <c r="P2739">
        <v>0</v>
      </c>
      <c r="Q2739">
        <v>0.75</v>
      </c>
      <c r="T2739" s="1" t="s">
        <v>8799</v>
      </c>
    </row>
    <row r="2740" spans="1:20" x14ac:dyDescent="0.25">
      <c r="A2740" t="s">
        <v>8747</v>
      </c>
      <c r="B2740" t="s">
        <v>66</v>
      </c>
      <c r="C2740" t="s">
        <v>4044</v>
      </c>
      <c r="D2740" t="s">
        <v>4043</v>
      </c>
      <c r="E2740" s="2">
        <v>44909</v>
      </c>
      <c r="F2740">
        <v>2022</v>
      </c>
      <c r="G2740" t="s">
        <v>6715</v>
      </c>
      <c r="H2740" t="s">
        <v>93</v>
      </c>
      <c r="K2740" t="s">
        <v>1321</v>
      </c>
      <c r="L2740" t="s">
        <v>1320</v>
      </c>
      <c r="M2740" t="s">
        <v>72</v>
      </c>
      <c r="N2740">
        <v>18.75</v>
      </c>
      <c r="O2740">
        <v>0</v>
      </c>
      <c r="P2740">
        <v>0</v>
      </c>
      <c r="Q2740">
        <v>18.75</v>
      </c>
      <c r="T2740" s="1" t="s">
        <v>8799</v>
      </c>
    </row>
    <row r="2741" spans="1:20" x14ac:dyDescent="0.25">
      <c r="A2741" t="s">
        <v>8747</v>
      </c>
      <c r="B2741" t="s">
        <v>66</v>
      </c>
      <c r="C2741" t="s">
        <v>4044</v>
      </c>
      <c r="D2741" t="s">
        <v>4043</v>
      </c>
      <c r="E2741" s="2">
        <v>44909</v>
      </c>
      <c r="F2741">
        <v>2022</v>
      </c>
      <c r="G2741" t="s">
        <v>6715</v>
      </c>
      <c r="H2741" t="s">
        <v>93</v>
      </c>
      <c r="K2741" t="s">
        <v>1327</v>
      </c>
      <c r="M2741" t="s">
        <v>24</v>
      </c>
      <c r="N2741">
        <v>3.12</v>
      </c>
      <c r="O2741">
        <v>3.12</v>
      </c>
      <c r="P2741">
        <v>0</v>
      </c>
      <c r="Q2741">
        <v>0</v>
      </c>
      <c r="T2741" s="1" t="s">
        <v>8799</v>
      </c>
    </row>
    <row r="2742" spans="1:20" x14ac:dyDescent="0.25">
      <c r="A2742" t="s">
        <v>8747</v>
      </c>
      <c r="B2742" t="s">
        <v>66</v>
      </c>
      <c r="C2742" t="s">
        <v>4044</v>
      </c>
      <c r="D2742" t="s">
        <v>4043</v>
      </c>
      <c r="E2742" s="2">
        <v>44909</v>
      </c>
      <c r="F2742">
        <v>2022</v>
      </c>
      <c r="G2742" t="s">
        <v>6715</v>
      </c>
      <c r="H2742" t="s">
        <v>93</v>
      </c>
      <c r="K2742" t="s">
        <v>1345</v>
      </c>
      <c r="M2742" t="s">
        <v>24</v>
      </c>
      <c r="N2742">
        <v>39.6</v>
      </c>
      <c r="O2742">
        <v>39.6</v>
      </c>
      <c r="P2742">
        <v>0</v>
      </c>
      <c r="Q2742">
        <v>0</v>
      </c>
      <c r="T2742" s="1" t="s">
        <v>8799</v>
      </c>
    </row>
    <row r="2743" spans="1:20" x14ac:dyDescent="0.25">
      <c r="A2743" t="s">
        <v>8747</v>
      </c>
      <c r="B2743" t="s">
        <v>66</v>
      </c>
      <c r="C2743" t="s">
        <v>4064</v>
      </c>
      <c r="D2743" t="s">
        <v>4063</v>
      </c>
      <c r="E2743" s="2">
        <v>44909</v>
      </c>
      <c r="F2743">
        <v>2022</v>
      </c>
      <c r="G2743" t="s">
        <v>6715</v>
      </c>
      <c r="H2743" t="s">
        <v>8754</v>
      </c>
      <c r="K2743" t="s">
        <v>1469</v>
      </c>
      <c r="L2743" t="s">
        <v>1346</v>
      </c>
      <c r="M2743" t="s">
        <v>72</v>
      </c>
      <c r="N2743">
        <v>1.1499999999999999</v>
      </c>
      <c r="O2743">
        <v>0</v>
      </c>
      <c r="P2743">
        <v>0</v>
      </c>
      <c r="Q2743">
        <v>1.1499999999999999</v>
      </c>
      <c r="T2743" s="1" t="s">
        <v>8799</v>
      </c>
    </row>
    <row r="2744" spans="1:20" x14ac:dyDescent="0.25">
      <c r="A2744" t="s">
        <v>8747</v>
      </c>
      <c r="B2744" t="s">
        <v>66</v>
      </c>
      <c r="C2744" t="s">
        <v>4198</v>
      </c>
      <c r="D2744" t="s">
        <v>4197</v>
      </c>
      <c r="E2744" s="2">
        <v>44909</v>
      </c>
      <c r="F2744">
        <v>2022</v>
      </c>
      <c r="G2744" t="s">
        <v>104</v>
      </c>
      <c r="H2744" t="s">
        <v>8754</v>
      </c>
      <c r="K2744" t="s">
        <v>1345</v>
      </c>
      <c r="M2744" t="s">
        <v>24</v>
      </c>
      <c r="N2744">
        <v>0.3125</v>
      </c>
      <c r="O2744">
        <v>0.3125</v>
      </c>
      <c r="P2744">
        <v>0</v>
      </c>
      <c r="Q2744">
        <v>0</v>
      </c>
      <c r="T2744" s="1" t="s">
        <v>8799</v>
      </c>
    </row>
    <row r="2745" spans="1:20" x14ac:dyDescent="0.25">
      <c r="A2745" t="s">
        <v>8747</v>
      </c>
      <c r="B2745" t="s">
        <v>66</v>
      </c>
      <c r="C2745" t="s">
        <v>4202</v>
      </c>
      <c r="D2745" t="s">
        <v>4201</v>
      </c>
      <c r="E2745" s="2">
        <v>44909</v>
      </c>
      <c r="F2745">
        <v>2022</v>
      </c>
      <c r="G2745" t="s">
        <v>8751</v>
      </c>
      <c r="H2745" t="s">
        <v>93</v>
      </c>
      <c r="K2745" t="s">
        <v>1327</v>
      </c>
      <c r="M2745" t="s">
        <v>24</v>
      </c>
      <c r="N2745">
        <v>6.8750000000000009</v>
      </c>
      <c r="O2745">
        <v>6.8750000000000009</v>
      </c>
      <c r="P2745">
        <v>0</v>
      </c>
      <c r="Q2745">
        <v>0</v>
      </c>
      <c r="T2745" s="1" t="s">
        <v>8799</v>
      </c>
    </row>
    <row r="2746" spans="1:20" x14ac:dyDescent="0.25">
      <c r="A2746" t="s">
        <v>8747</v>
      </c>
      <c r="B2746" t="s">
        <v>66</v>
      </c>
      <c r="C2746" t="s">
        <v>4214</v>
      </c>
      <c r="D2746" t="s">
        <v>4213</v>
      </c>
      <c r="E2746" s="2">
        <v>44909</v>
      </c>
      <c r="F2746">
        <v>2022</v>
      </c>
      <c r="G2746" t="s">
        <v>8752</v>
      </c>
      <c r="H2746" t="s">
        <v>93</v>
      </c>
      <c r="L2746" t="s">
        <v>1346</v>
      </c>
      <c r="M2746" t="s">
        <v>25</v>
      </c>
      <c r="N2746">
        <v>63.488</v>
      </c>
      <c r="O2746">
        <v>0</v>
      </c>
      <c r="P2746">
        <v>63.488</v>
      </c>
      <c r="Q2746">
        <v>0</v>
      </c>
      <c r="T2746" s="1" t="s">
        <v>8799</v>
      </c>
    </row>
    <row r="2747" spans="1:20" x14ac:dyDescent="0.25">
      <c r="A2747" t="s">
        <v>8747</v>
      </c>
      <c r="B2747" t="s">
        <v>66</v>
      </c>
      <c r="C2747" t="s">
        <v>4095</v>
      </c>
      <c r="D2747" t="s">
        <v>4094</v>
      </c>
      <c r="E2747" s="2">
        <v>44910</v>
      </c>
      <c r="F2747">
        <v>2022</v>
      </c>
      <c r="G2747" t="s">
        <v>6417</v>
      </c>
      <c r="H2747" t="s">
        <v>8757</v>
      </c>
      <c r="K2747" t="s">
        <v>1345</v>
      </c>
      <c r="L2747" t="s">
        <v>1415</v>
      </c>
      <c r="M2747" t="s">
        <v>72</v>
      </c>
      <c r="N2747">
        <v>0.28499999999999998</v>
      </c>
      <c r="O2747">
        <v>0</v>
      </c>
      <c r="P2747">
        <v>0</v>
      </c>
      <c r="Q2747">
        <v>0.28499999999999998</v>
      </c>
      <c r="T2747" s="1" t="s">
        <v>8799</v>
      </c>
    </row>
    <row r="2748" spans="1:20" x14ac:dyDescent="0.25">
      <c r="A2748" t="s">
        <v>8747</v>
      </c>
      <c r="B2748" t="s">
        <v>66</v>
      </c>
      <c r="C2748" t="s">
        <v>4037</v>
      </c>
      <c r="D2748" t="s">
        <v>4036</v>
      </c>
      <c r="E2748" s="2">
        <v>44911</v>
      </c>
      <c r="F2748">
        <v>2022</v>
      </c>
      <c r="G2748" t="s">
        <v>6715</v>
      </c>
      <c r="H2748" t="s">
        <v>93</v>
      </c>
      <c r="K2748" t="s">
        <v>1327</v>
      </c>
      <c r="L2748" t="s">
        <v>1347</v>
      </c>
      <c r="M2748" t="s">
        <v>72</v>
      </c>
      <c r="N2748">
        <v>74.56</v>
      </c>
      <c r="O2748">
        <v>0</v>
      </c>
      <c r="P2748">
        <v>0</v>
      </c>
      <c r="Q2748">
        <v>74.56</v>
      </c>
      <c r="T2748" s="1" t="s">
        <v>8799</v>
      </c>
    </row>
    <row r="2749" spans="1:20" x14ac:dyDescent="0.25">
      <c r="A2749" t="s">
        <v>8747</v>
      </c>
      <c r="B2749" t="s">
        <v>66</v>
      </c>
      <c r="C2749" t="s">
        <v>1323</v>
      </c>
      <c r="D2749" t="s">
        <v>1322</v>
      </c>
      <c r="E2749" s="2">
        <v>44937</v>
      </c>
      <c r="F2749">
        <v>2023</v>
      </c>
      <c r="G2749" t="s">
        <v>6392</v>
      </c>
      <c r="H2749" t="s">
        <v>93</v>
      </c>
      <c r="K2749" t="s">
        <v>1327</v>
      </c>
      <c r="M2749" t="s">
        <v>24</v>
      </c>
      <c r="N2749">
        <v>2.5710000000000002</v>
      </c>
      <c r="O2749">
        <v>2.5710000000000002</v>
      </c>
      <c r="P2749">
        <v>0</v>
      </c>
      <c r="Q2749">
        <v>0</v>
      </c>
      <c r="T2749" s="1" t="s">
        <v>8798</v>
      </c>
    </row>
    <row r="2750" spans="1:20" x14ac:dyDescent="0.25">
      <c r="A2750" t="s">
        <v>8747</v>
      </c>
      <c r="B2750" t="s">
        <v>66</v>
      </c>
      <c r="C2750" t="s">
        <v>1329</v>
      </c>
      <c r="D2750" t="s">
        <v>1328</v>
      </c>
      <c r="E2750" s="2">
        <v>44937</v>
      </c>
      <c r="F2750">
        <v>2023</v>
      </c>
      <c r="G2750" t="s">
        <v>6392</v>
      </c>
      <c r="H2750" t="s">
        <v>93</v>
      </c>
      <c r="K2750" t="s">
        <v>1321</v>
      </c>
      <c r="M2750" t="s">
        <v>24</v>
      </c>
      <c r="N2750">
        <v>0.42</v>
      </c>
      <c r="O2750">
        <v>0.42</v>
      </c>
      <c r="P2750">
        <v>0</v>
      </c>
      <c r="Q2750">
        <v>0</v>
      </c>
      <c r="T2750" s="1" t="s">
        <v>8798</v>
      </c>
    </row>
    <row r="2751" spans="1:20" x14ac:dyDescent="0.25">
      <c r="A2751" t="s">
        <v>8747</v>
      </c>
      <c r="B2751" t="s">
        <v>66</v>
      </c>
      <c r="C2751" t="s">
        <v>1329</v>
      </c>
      <c r="D2751" t="s">
        <v>1328</v>
      </c>
      <c r="E2751" s="2">
        <v>44937</v>
      </c>
      <c r="F2751">
        <v>2023</v>
      </c>
      <c r="G2751" t="s">
        <v>6392</v>
      </c>
      <c r="H2751" t="s">
        <v>93</v>
      </c>
      <c r="L2751" t="s">
        <v>1320</v>
      </c>
      <c r="M2751" t="s">
        <v>25</v>
      </c>
      <c r="N2751">
        <v>16.036000000000001</v>
      </c>
      <c r="O2751">
        <v>0</v>
      </c>
      <c r="P2751">
        <v>16.036000000000001</v>
      </c>
      <c r="Q2751">
        <v>0</v>
      </c>
      <c r="T2751" s="1" t="s">
        <v>8798</v>
      </c>
    </row>
    <row r="2752" spans="1:20" x14ac:dyDescent="0.25">
      <c r="A2752" t="s">
        <v>8747</v>
      </c>
      <c r="B2752" t="s">
        <v>66</v>
      </c>
      <c r="C2752" t="s">
        <v>1563</v>
      </c>
      <c r="D2752" t="s">
        <v>1562</v>
      </c>
      <c r="E2752" s="2">
        <v>44937</v>
      </c>
      <c r="F2752">
        <v>2023</v>
      </c>
      <c r="G2752" t="s">
        <v>6521</v>
      </c>
      <c r="H2752" t="s">
        <v>93</v>
      </c>
      <c r="L2752" t="s">
        <v>1365</v>
      </c>
      <c r="M2752" t="s">
        <v>25</v>
      </c>
      <c r="N2752">
        <v>1.014</v>
      </c>
      <c r="O2752">
        <v>0</v>
      </c>
      <c r="P2752">
        <v>1.014</v>
      </c>
      <c r="Q2752">
        <v>0</v>
      </c>
      <c r="T2752" s="1" t="s">
        <v>8798</v>
      </c>
    </row>
    <row r="2753" spans="1:20" x14ac:dyDescent="0.25">
      <c r="A2753" t="s">
        <v>8747</v>
      </c>
      <c r="B2753" t="s">
        <v>66</v>
      </c>
      <c r="C2753" t="s">
        <v>1563</v>
      </c>
      <c r="D2753" t="s">
        <v>1562</v>
      </c>
      <c r="E2753" s="2">
        <v>44937</v>
      </c>
      <c r="F2753">
        <v>2023</v>
      </c>
      <c r="G2753" t="s">
        <v>6521</v>
      </c>
      <c r="H2753" t="s">
        <v>93</v>
      </c>
      <c r="L2753" t="s">
        <v>1409</v>
      </c>
      <c r="M2753" t="s">
        <v>25</v>
      </c>
      <c r="N2753">
        <v>3.38</v>
      </c>
      <c r="O2753">
        <v>0</v>
      </c>
      <c r="P2753">
        <v>3.3800000000000003</v>
      </c>
      <c r="Q2753">
        <v>0</v>
      </c>
      <c r="T2753" s="1" t="s">
        <v>8798</v>
      </c>
    </row>
    <row r="2754" spans="1:20" x14ac:dyDescent="0.25">
      <c r="A2754" t="s">
        <v>8747</v>
      </c>
      <c r="B2754" t="s">
        <v>66</v>
      </c>
      <c r="C2754" t="s">
        <v>1563</v>
      </c>
      <c r="D2754" t="s">
        <v>1562</v>
      </c>
      <c r="E2754" s="2">
        <v>44937</v>
      </c>
      <c r="F2754">
        <v>2023</v>
      </c>
      <c r="G2754" t="s">
        <v>6521</v>
      </c>
      <c r="H2754" t="s">
        <v>93</v>
      </c>
      <c r="L2754" t="s">
        <v>1347</v>
      </c>
      <c r="M2754" t="s">
        <v>25</v>
      </c>
      <c r="N2754">
        <v>99.346000000000004</v>
      </c>
      <c r="O2754">
        <v>0</v>
      </c>
      <c r="P2754">
        <v>99.346000000000004</v>
      </c>
      <c r="Q2754">
        <v>0</v>
      </c>
      <c r="T2754" s="1" t="s">
        <v>8798</v>
      </c>
    </row>
    <row r="2755" spans="1:20" x14ac:dyDescent="0.25">
      <c r="A2755" t="s">
        <v>8747</v>
      </c>
      <c r="B2755" t="s">
        <v>66</v>
      </c>
      <c r="C2755" t="s">
        <v>1563</v>
      </c>
      <c r="D2755" t="s">
        <v>1562</v>
      </c>
      <c r="E2755" s="2">
        <v>44937</v>
      </c>
      <c r="F2755">
        <v>2023</v>
      </c>
      <c r="G2755" t="s">
        <v>6521</v>
      </c>
      <c r="H2755" t="s">
        <v>93</v>
      </c>
      <c r="K2755" t="s">
        <v>1352</v>
      </c>
      <c r="M2755" t="s">
        <v>24</v>
      </c>
      <c r="N2755">
        <v>7.8E-2</v>
      </c>
      <c r="O2755">
        <v>7.8E-2</v>
      </c>
      <c r="P2755">
        <v>0</v>
      </c>
      <c r="Q2755">
        <v>0</v>
      </c>
      <c r="T2755" s="1" t="s">
        <v>8798</v>
      </c>
    </row>
    <row r="2756" spans="1:20" x14ac:dyDescent="0.25">
      <c r="A2756" t="s">
        <v>8747</v>
      </c>
      <c r="B2756" t="s">
        <v>66</v>
      </c>
      <c r="C2756" t="s">
        <v>1563</v>
      </c>
      <c r="D2756" t="s">
        <v>1562</v>
      </c>
      <c r="E2756" s="2">
        <v>44937</v>
      </c>
      <c r="F2756">
        <v>2023</v>
      </c>
      <c r="G2756" t="s">
        <v>6521</v>
      </c>
      <c r="H2756" t="s">
        <v>93</v>
      </c>
      <c r="L2756" t="s">
        <v>1366</v>
      </c>
      <c r="M2756" t="s">
        <v>25</v>
      </c>
      <c r="N2756">
        <v>137.38399999999999</v>
      </c>
      <c r="O2756">
        <v>0</v>
      </c>
      <c r="P2756">
        <v>137.38399999999999</v>
      </c>
      <c r="Q2756">
        <v>0</v>
      </c>
      <c r="T2756" s="1" t="s">
        <v>8798</v>
      </c>
    </row>
    <row r="2757" spans="1:20" x14ac:dyDescent="0.25">
      <c r="A2757" t="s">
        <v>8747</v>
      </c>
      <c r="B2757" t="s">
        <v>66</v>
      </c>
      <c r="C2757" t="s">
        <v>1629</v>
      </c>
      <c r="D2757" t="s">
        <v>1628</v>
      </c>
      <c r="E2757" s="2">
        <v>44937</v>
      </c>
      <c r="F2757">
        <v>2023</v>
      </c>
      <c r="G2757" t="s">
        <v>6914</v>
      </c>
      <c r="H2757" t="s">
        <v>93</v>
      </c>
      <c r="K2757" t="s">
        <v>141</v>
      </c>
      <c r="M2757" t="s">
        <v>24</v>
      </c>
      <c r="N2757">
        <v>34.5</v>
      </c>
      <c r="O2757">
        <v>34.5</v>
      </c>
      <c r="P2757">
        <v>0</v>
      </c>
      <c r="Q2757">
        <v>0</v>
      </c>
      <c r="T2757" s="1" t="s">
        <v>8798</v>
      </c>
    </row>
    <row r="2758" spans="1:20" x14ac:dyDescent="0.25">
      <c r="A2758" t="s">
        <v>8747</v>
      </c>
      <c r="B2758" t="s">
        <v>66</v>
      </c>
      <c r="C2758" t="s">
        <v>1770</v>
      </c>
      <c r="D2758" t="s">
        <v>1769</v>
      </c>
      <c r="E2758" s="2">
        <v>44937</v>
      </c>
      <c r="F2758">
        <v>2023</v>
      </c>
      <c r="G2758" t="s">
        <v>6754</v>
      </c>
      <c r="H2758" t="s">
        <v>93</v>
      </c>
      <c r="K2758" t="s">
        <v>1345</v>
      </c>
      <c r="L2758" t="s">
        <v>1365</v>
      </c>
      <c r="M2758" t="s">
        <v>72</v>
      </c>
      <c r="N2758">
        <v>20</v>
      </c>
      <c r="O2758">
        <v>0</v>
      </c>
      <c r="P2758">
        <v>0</v>
      </c>
      <c r="Q2758">
        <v>20</v>
      </c>
      <c r="T2758" s="1" t="s">
        <v>8798</v>
      </c>
    </row>
    <row r="2759" spans="1:20" x14ac:dyDescent="0.25">
      <c r="A2759" t="s">
        <v>8747</v>
      </c>
      <c r="B2759" t="s">
        <v>66</v>
      </c>
      <c r="C2759" t="s">
        <v>1892</v>
      </c>
      <c r="D2759" t="s">
        <v>1891</v>
      </c>
      <c r="E2759" s="2">
        <v>44937</v>
      </c>
      <c r="F2759">
        <v>2023</v>
      </c>
      <c r="G2759" t="s">
        <v>6715</v>
      </c>
      <c r="H2759" t="s">
        <v>93</v>
      </c>
      <c r="K2759" t="s">
        <v>1469</v>
      </c>
      <c r="M2759" t="s">
        <v>24</v>
      </c>
      <c r="N2759">
        <v>13.151999999999999</v>
      </c>
      <c r="O2759">
        <v>13.151999999999999</v>
      </c>
      <c r="P2759">
        <v>0</v>
      </c>
      <c r="Q2759">
        <v>0</v>
      </c>
      <c r="T2759" s="1" t="s">
        <v>8798</v>
      </c>
    </row>
    <row r="2760" spans="1:20" x14ac:dyDescent="0.25">
      <c r="A2760" t="s">
        <v>8747</v>
      </c>
      <c r="B2760" t="s">
        <v>66</v>
      </c>
      <c r="C2760" t="s">
        <v>1892</v>
      </c>
      <c r="D2760" t="s">
        <v>1891</v>
      </c>
      <c r="E2760" s="2">
        <v>44937</v>
      </c>
      <c r="F2760">
        <v>2023</v>
      </c>
      <c r="G2760" t="s">
        <v>6715</v>
      </c>
      <c r="H2760" t="s">
        <v>93</v>
      </c>
      <c r="K2760" t="s">
        <v>1469</v>
      </c>
      <c r="L2760" t="s">
        <v>1346</v>
      </c>
      <c r="M2760" t="s">
        <v>72</v>
      </c>
      <c r="N2760">
        <v>11.646000000000001</v>
      </c>
      <c r="O2760">
        <v>0</v>
      </c>
      <c r="P2760">
        <v>0</v>
      </c>
      <c r="Q2760">
        <v>11.646000000000001</v>
      </c>
      <c r="T2760" s="1" t="s">
        <v>8798</v>
      </c>
    </row>
    <row r="2761" spans="1:20" x14ac:dyDescent="0.25">
      <c r="A2761" t="s">
        <v>8747</v>
      </c>
      <c r="B2761" t="s">
        <v>66</v>
      </c>
      <c r="C2761" t="s">
        <v>1925</v>
      </c>
      <c r="D2761" t="s">
        <v>1924</v>
      </c>
      <c r="E2761" s="2">
        <v>44937</v>
      </c>
      <c r="F2761">
        <v>2023</v>
      </c>
      <c r="G2761" t="s">
        <v>6370</v>
      </c>
      <c r="H2761" t="s">
        <v>93</v>
      </c>
      <c r="L2761" t="s">
        <v>1415</v>
      </c>
      <c r="M2761" t="s">
        <v>25</v>
      </c>
      <c r="N2761">
        <v>0.53600000000000003</v>
      </c>
      <c r="O2761">
        <v>0</v>
      </c>
      <c r="P2761">
        <v>0.53600000000000003</v>
      </c>
      <c r="Q2761">
        <v>0</v>
      </c>
      <c r="T2761" s="1" t="s">
        <v>8798</v>
      </c>
    </row>
    <row r="2762" spans="1:20" x14ac:dyDescent="0.25">
      <c r="A2762" t="s">
        <v>8747</v>
      </c>
      <c r="B2762" t="s">
        <v>66</v>
      </c>
      <c r="C2762" t="s">
        <v>1925</v>
      </c>
      <c r="D2762" t="s">
        <v>1924</v>
      </c>
      <c r="E2762" s="2">
        <v>44937</v>
      </c>
      <c r="F2762">
        <v>2023</v>
      </c>
      <c r="G2762" t="s">
        <v>6370</v>
      </c>
      <c r="H2762" t="s">
        <v>93</v>
      </c>
      <c r="K2762" t="s">
        <v>1327</v>
      </c>
      <c r="M2762" t="s">
        <v>24</v>
      </c>
      <c r="N2762">
        <v>3.8679999999999999</v>
      </c>
      <c r="O2762">
        <v>3.8679999999999999</v>
      </c>
      <c r="P2762">
        <v>0</v>
      </c>
      <c r="Q2762">
        <v>0</v>
      </c>
      <c r="T2762" s="1" t="s">
        <v>8798</v>
      </c>
    </row>
    <row r="2763" spans="1:20" x14ac:dyDescent="0.25">
      <c r="A2763" t="s">
        <v>8747</v>
      </c>
      <c r="B2763" t="s">
        <v>66</v>
      </c>
      <c r="C2763" t="s">
        <v>1925</v>
      </c>
      <c r="D2763" t="s">
        <v>1924</v>
      </c>
      <c r="E2763" s="2">
        <v>44937</v>
      </c>
      <c r="F2763">
        <v>2023</v>
      </c>
      <c r="G2763" t="s">
        <v>6370</v>
      </c>
      <c r="H2763" t="s">
        <v>93</v>
      </c>
      <c r="L2763" t="s">
        <v>1320</v>
      </c>
      <c r="M2763" t="s">
        <v>25</v>
      </c>
      <c r="N2763">
        <v>2.6139999999999999</v>
      </c>
      <c r="O2763">
        <v>0</v>
      </c>
      <c r="P2763">
        <v>2.6139999999999999</v>
      </c>
      <c r="Q2763">
        <v>0</v>
      </c>
      <c r="T2763" s="1" t="s">
        <v>8798</v>
      </c>
    </row>
    <row r="2764" spans="1:20" x14ac:dyDescent="0.25">
      <c r="A2764" t="s">
        <v>8747</v>
      </c>
      <c r="B2764" t="s">
        <v>66</v>
      </c>
      <c r="C2764" t="s">
        <v>1424</v>
      </c>
      <c r="D2764" t="s">
        <v>1423</v>
      </c>
      <c r="E2764" s="2">
        <v>44949</v>
      </c>
      <c r="F2764">
        <v>2023</v>
      </c>
      <c r="G2764" t="s">
        <v>6816</v>
      </c>
      <c r="H2764" t="s">
        <v>8754</v>
      </c>
      <c r="K2764" t="s">
        <v>84</v>
      </c>
      <c r="M2764" t="s">
        <v>24</v>
      </c>
      <c r="N2764">
        <v>0.45</v>
      </c>
      <c r="O2764">
        <v>0.45</v>
      </c>
      <c r="P2764">
        <v>0</v>
      </c>
      <c r="Q2764">
        <v>0</v>
      </c>
      <c r="T2764" s="1" t="s">
        <v>8798</v>
      </c>
    </row>
    <row r="2765" spans="1:20" x14ac:dyDescent="0.25">
      <c r="A2765" t="s">
        <v>8747</v>
      </c>
      <c r="B2765" t="s">
        <v>66</v>
      </c>
      <c r="C2765" t="s">
        <v>1786</v>
      </c>
      <c r="D2765" t="s">
        <v>1785</v>
      </c>
      <c r="E2765" s="2">
        <v>44972</v>
      </c>
      <c r="F2765">
        <v>2023</v>
      </c>
      <c r="G2765" t="s">
        <v>6451</v>
      </c>
      <c r="H2765" t="s">
        <v>93</v>
      </c>
      <c r="K2765" t="s">
        <v>1327</v>
      </c>
      <c r="M2765" t="s">
        <v>24</v>
      </c>
      <c r="N2765">
        <v>36.299999999999997</v>
      </c>
      <c r="O2765">
        <v>36.299999999999997</v>
      </c>
      <c r="P2765">
        <v>0</v>
      </c>
      <c r="Q2765">
        <v>0</v>
      </c>
      <c r="T2765" s="1" t="s">
        <v>8798</v>
      </c>
    </row>
    <row r="2766" spans="1:20" x14ac:dyDescent="0.25">
      <c r="A2766" t="s">
        <v>8747</v>
      </c>
      <c r="B2766" t="s">
        <v>66</v>
      </c>
      <c r="C2766" t="s">
        <v>1954</v>
      </c>
      <c r="D2766" t="s">
        <v>1953</v>
      </c>
      <c r="E2766" s="2">
        <v>44973</v>
      </c>
      <c r="F2766">
        <v>2023</v>
      </c>
      <c r="G2766" t="s">
        <v>6417</v>
      </c>
      <c r="H2766" t="s">
        <v>8754</v>
      </c>
      <c r="K2766" t="s">
        <v>141</v>
      </c>
      <c r="M2766" t="s">
        <v>24</v>
      </c>
      <c r="N2766">
        <v>0.75</v>
      </c>
      <c r="O2766">
        <v>0.75</v>
      </c>
      <c r="P2766">
        <v>0</v>
      </c>
      <c r="Q2766">
        <v>0</v>
      </c>
      <c r="T2766" s="1" t="s">
        <v>8798</v>
      </c>
    </row>
    <row r="2767" spans="1:20" x14ac:dyDescent="0.25">
      <c r="A2767" t="s">
        <v>8747</v>
      </c>
      <c r="B2767" t="s">
        <v>66</v>
      </c>
      <c r="C2767" t="s">
        <v>1747</v>
      </c>
      <c r="D2767" t="s">
        <v>1746</v>
      </c>
      <c r="E2767" s="2">
        <v>44985</v>
      </c>
      <c r="F2767">
        <v>2023</v>
      </c>
      <c r="G2767" t="s">
        <v>4734</v>
      </c>
      <c r="H2767" t="s">
        <v>8754</v>
      </c>
      <c r="K2767" t="s">
        <v>1345</v>
      </c>
      <c r="L2767" t="s">
        <v>1415</v>
      </c>
      <c r="M2767" t="s">
        <v>72</v>
      </c>
      <c r="N2767">
        <v>3.7499999999999999E-2</v>
      </c>
      <c r="O2767">
        <v>0</v>
      </c>
      <c r="P2767">
        <v>0</v>
      </c>
      <c r="Q2767">
        <v>3.7499999999999999E-2</v>
      </c>
      <c r="T2767" s="1" t="s">
        <v>8798</v>
      </c>
    </row>
    <row r="2768" spans="1:20" x14ac:dyDescent="0.25">
      <c r="A2768" t="s">
        <v>8747</v>
      </c>
      <c r="B2768" t="s">
        <v>66</v>
      </c>
      <c r="C2768" t="s">
        <v>1373</v>
      </c>
      <c r="D2768" t="s">
        <v>1372</v>
      </c>
      <c r="E2768" s="2">
        <v>44992</v>
      </c>
      <c r="F2768">
        <v>2023</v>
      </c>
      <c r="G2768" t="s">
        <v>6392</v>
      </c>
      <c r="H2768" t="s">
        <v>8754</v>
      </c>
      <c r="K2768" t="s">
        <v>1345</v>
      </c>
      <c r="L2768" t="s">
        <v>1365</v>
      </c>
      <c r="M2768" t="s">
        <v>72</v>
      </c>
      <c r="N2768">
        <v>1.2</v>
      </c>
      <c r="O2768">
        <v>0</v>
      </c>
      <c r="P2768">
        <v>0</v>
      </c>
      <c r="Q2768">
        <v>1.2</v>
      </c>
      <c r="T2768" s="1" t="s">
        <v>8798</v>
      </c>
    </row>
    <row r="2769" spans="1:20" x14ac:dyDescent="0.25">
      <c r="A2769" t="s">
        <v>8747</v>
      </c>
      <c r="B2769" t="s">
        <v>66</v>
      </c>
      <c r="C2769" t="s">
        <v>1699</v>
      </c>
      <c r="D2769" t="s">
        <v>1698</v>
      </c>
      <c r="E2769" s="2">
        <v>44992</v>
      </c>
      <c r="F2769">
        <v>2023</v>
      </c>
      <c r="G2769" t="s">
        <v>8750</v>
      </c>
      <c r="H2769" t="s">
        <v>8754</v>
      </c>
      <c r="L2769" t="s">
        <v>1415</v>
      </c>
      <c r="M2769" t="s">
        <v>25</v>
      </c>
      <c r="N2769">
        <v>0.375</v>
      </c>
      <c r="O2769">
        <v>0</v>
      </c>
      <c r="P2769">
        <v>0.375</v>
      </c>
      <c r="Q2769">
        <v>0</v>
      </c>
      <c r="T2769" s="1" t="s">
        <v>8798</v>
      </c>
    </row>
    <row r="2770" spans="1:20" x14ac:dyDescent="0.25">
      <c r="A2770" t="s">
        <v>8747</v>
      </c>
      <c r="B2770" t="s">
        <v>66</v>
      </c>
      <c r="C2770" t="s">
        <v>1861</v>
      </c>
      <c r="D2770" t="s">
        <v>1860</v>
      </c>
      <c r="E2770" s="2">
        <v>44992</v>
      </c>
      <c r="F2770">
        <v>2023</v>
      </c>
      <c r="G2770" t="s">
        <v>6975</v>
      </c>
      <c r="H2770" t="s">
        <v>8754</v>
      </c>
      <c r="K2770" t="s">
        <v>84</v>
      </c>
      <c r="M2770" t="s">
        <v>24</v>
      </c>
      <c r="N2770">
        <v>1.25</v>
      </c>
      <c r="O2770">
        <v>1.25</v>
      </c>
      <c r="P2770">
        <v>0</v>
      </c>
      <c r="Q2770">
        <v>0</v>
      </c>
      <c r="T2770" s="1" t="s">
        <v>8798</v>
      </c>
    </row>
    <row r="2771" spans="1:20" x14ac:dyDescent="0.25">
      <c r="A2771" t="s">
        <v>8747</v>
      </c>
      <c r="B2771" t="s">
        <v>66</v>
      </c>
      <c r="C2771" t="s">
        <v>1979</v>
      </c>
      <c r="D2771" t="s">
        <v>1978</v>
      </c>
      <c r="E2771" s="2">
        <v>44992</v>
      </c>
      <c r="F2771">
        <v>2023</v>
      </c>
      <c r="G2771" t="s">
        <v>104</v>
      </c>
      <c r="H2771" t="s">
        <v>8754</v>
      </c>
      <c r="K2771" t="s">
        <v>1345</v>
      </c>
      <c r="L2771" t="s">
        <v>1365</v>
      </c>
      <c r="M2771" t="s">
        <v>72</v>
      </c>
      <c r="N2771">
        <v>2.93</v>
      </c>
      <c r="O2771">
        <v>0</v>
      </c>
      <c r="P2771">
        <v>0</v>
      </c>
      <c r="Q2771">
        <v>2.93</v>
      </c>
      <c r="T2771" s="1" t="s">
        <v>8798</v>
      </c>
    </row>
    <row r="2772" spans="1:20" x14ac:dyDescent="0.25">
      <c r="A2772" t="s">
        <v>8747</v>
      </c>
      <c r="B2772" t="s">
        <v>66</v>
      </c>
      <c r="C2772" t="s">
        <v>1968</v>
      </c>
      <c r="D2772" t="s">
        <v>1967</v>
      </c>
      <c r="E2772" s="2">
        <v>45001</v>
      </c>
      <c r="F2772">
        <v>2023</v>
      </c>
      <c r="G2772" t="s">
        <v>104</v>
      </c>
      <c r="H2772" t="s">
        <v>8754</v>
      </c>
      <c r="K2772" t="s">
        <v>1345</v>
      </c>
      <c r="L2772" t="s">
        <v>1380</v>
      </c>
      <c r="M2772" t="s">
        <v>72</v>
      </c>
      <c r="N2772">
        <v>0.14503099999999999</v>
      </c>
      <c r="O2772">
        <v>0</v>
      </c>
      <c r="P2772">
        <v>0</v>
      </c>
      <c r="Q2772">
        <v>0.14503099999999999</v>
      </c>
      <c r="T2772" s="1" t="s">
        <v>8798</v>
      </c>
    </row>
    <row r="2773" spans="1:20" x14ac:dyDescent="0.25">
      <c r="A2773" t="s">
        <v>8747</v>
      </c>
      <c r="B2773" t="s">
        <v>66</v>
      </c>
      <c r="C2773" t="s">
        <v>1791</v>
      </c>
      <c r="D2773" t="s">
        <v>1790</v>
      </c>
      <c r="E2773" s="2">
        <v>45006</v>
      </c>
      <c r="F2773">
        <v>2023</v>
      </c>
      <c r="G2773" t="s">
        <v>6451</v>
      </c>
      <c r="H2773" t="s">
        <v>8754</v>
      </c>
      <c r="K2773" t="s">
        <v>1469</v>
      </c>
      <c r="L2773" t="s">
        <v>1346</v>
      </c>
      <c r="M2773" t="s">
        <v>72</v>
      </c>
      <c r="N2773">
        <v>0.35</v>
      </c>
      <c r="O2773">
        <v>0</v>
      </c>
      <c r="P2773">
        <v>0</v>
      </c>
      <c r="Q2773">
        <v>0.35</v>
      </c>
      <c r="T2773" s="1" t="s">
        <v>8798</v>
      </c>
    </row>
    <row r="2774" spans="1:20" x14ac:dyDescent="0.25">
      <c r="A2774" t="s">
        <v>8747</v>
      </c>
      <c r="B2774" t="s">
        <v>66</v>
      </c>
      <c r="C2774" t="s">
        <v>1342</v>
      </c>
      <c r="D2774" t="s">
        <v>1341</v>
      </c>
      <c r="E2774" s="2">
        <v>45014</v>
      </c>
      <c r="F2774">
        <v>2023</v>
      </c>
      <c r="G2774" t="s">
        <v>6392</v>
      </c>
      <c r="H2774" t="s">
        <v>93</v>
      </c>
      <c r="K2774" t="s">
        <v>1327</v>
      </c>
      <c r="M2774" t="s">
        <v>24</v>
      </c>
      <c r="N2774">
        <v>13.56</v>
      </c>
      <c r="O2774">
        <v>13.56</v>
      </c>
      <c r="P2774">
        <v>0</v>
      </c>
      <c r="Q2774">
        <v>0</v>
      </c>
      <c r="T2774" s="1" t="s">
        <v>8798</v>
      </c>
    </row>
    <row r="2775" spans="1:20" x14ac:dyDescent="0.25">
      <c r="A2775" t="s">
        <v>8747</v>
      </c>
      <c r="B2775" t="s">
        <v>66</v>
      </c>
      <c r="C2775" t="s">
        <v>1342</v>
      </c>
      <c r="D2775" t="s">
        <v>1341</v>
      </c>
      <c r="E2775" s="2">
        <v>45014</v>
      </c>
      <c r="F2775">
        <v>2023</v>
      </c>
      <c r="G2775" t="s">
        <v>6392</v>
      </c>
      <c r="H2775" t="s">
        <v>93</v>
      </c>
      <c r="K2775" t="s">
        <v>84</v>
      </c>
      <c r="M2775" t="s">
        <v>24</v>
      </c>
      <c r="N2775">
        <v>9.9600000000000009</v>
      </c>
      <c r="O2775">
        <v>9.9600000000000009</v>
      </c>
      <c r="P2775">
        <v>0</v>
      </c>
      <c r="Q2775">
        <v>0</v>
      </c>
      <c r="T2775" s="1" t="s">
        <v>8798</v>
      </c>
    </row>
    <row r="2776" spans="1:20" x14ac:dyDescent="0.25">
      <c r="A2776" t="s">
        <v>8747</v>
      </c>
      <c r="B2776" t="s">
        <v>66</v>
      </c>
      <c r="C2776" t="s">
        <v>1342</v>
      </c>
      <c r="D2776" t="s">
        <v>1341</v>
      </c>
      <c r="E2776" s="2">
        <v>45014</v>
      </c>
      <c r="F2776">
        <v>2023</v>
      </c>
      <c r="G2776" t="s">
        <v>6392</v>
      </c>
      <c r="H2776" t="s">
        <v>93</v>
      </c>
      <c r="K2776" t="s">
        <v>1345</v>
      </c>
      <c r="M2776" t="s">
        <v>24</v>
      </c>
      <c r="N2776">
        <v>6.4950000000000001</v>
      </c>
      <c r="O2776">
        <v>6.4950000000000001</v>
      </c>
      <c r="P2776">
        <v>0</v>
      </c>
      <c r="Q2776">
        <v>0</v>
      </c>
      <c r="T2776" s="1" t="s">
        <v>8798</v>
      </c>
    </row>
    <row r="2777" spans="1:20" x14ac:dyDescent="0.25">
      <c r="A2777" t="s">
        <v>8747</v>
      </c>
      <c r="B2777" t="s">
        <v>66</v>
      </c>
      <c r="C2777" t="s">
        <v>1342</v>
      </c>
      <c r="D2777" t="s">
        <v>1341</v>
      </c>
      <c r="E2777" s="2">
        <v>45014</v>
      </c>
      <c r="F2777">
        <v>2023</v>
      </c>
      <c r="G2777" t="s">
        <v>6392</v>
      </c>
      <c r="H2777" t="s">
        <v>93</v>
      </c>
      <c r="L2777" t="s">
        <v>1346</v>
      </c>
      <c r="M2777" t="s">
        <v>25</v>
      </c>
      <c r="N2777">
        <v>11.175000000000001</v>
      </c>
      <c r="O2777">
        <v>0</v>
      </c>
      <c r="P2777">
        <v>11.175000000000001</v>
      </c>
      <c r="Q2777">
        <v>0</v>
      </c>
      <c r="T2777" s="1" t="s">
        <v>8798</v>
      </c>
    </row>
    <row r="2778" spans="1:20" x14ac:dyDescent="0.25">
      <c r="A2778" t="s">
        <v>8747</v>
      </c>
      <c r="B2778" t="s">
        <v>66</v>
      </c>
      <c r="C2778" t="s">
        <v>1342</v>
      </c>
      <c r="D2778" t="s">
        <v>1341</v>
      </c>
      <c r="E2778" s="2">
        <v>45014</v>
      </c>
      <c r="F2778">
        <v>2023</v>
      </c>
      <c r="G2778" t="s">
        <v>6392</v>
      </c>
      <c r="H2778" t="s">
        <v>93</v>
      </c>
      <c r="K2778" t="s">
        <v>1327</v>
      </c>
      <c r="L2778" t="s">
        <v>1347</v>
      </c>
      <c r="M2778" t="s">
        <v>72</v>
      </c>
      <c r="N2778">
        <v>38.865000000000002</v>
      </c>
      <c r="O2778">
        <v>0</v>
      </c>
      <c r="P2778">
        <v>0</v>
      </c>
      <c r="Q2778">
        <v>38.865000000000002</v>
      </c>
      <c r="T2778" s="1" t="s">
        <v>8798</v>
      </c>
    </row>
    <row r="2779" spans="1:20" x14ac:dyDescent="0.25">
      <c r="A2779" t="s">
        <v>8747</v>
      </c>
      <c r="B2779" t="s">
        <v>66</v>
      </c>
      <c r="C2779" t="s">
        <v>1946</v>
      </c>
      <c r="D2779" t="s">
        <v>1945</v>
      </c>
      <c r="E2779" s="2">
        <v>45014</v>
      </c>
      <c r="F2779">
        <v>2023</v>
      </c>
      <c r="G2779" t="s">
        <v>6417</v>
      </c>
      <c r="H2779" t="s">
        <v>93</v>
      </c>
      <c r="K2779" t="s">
        <v>1345</v>
      </c>
      <c r="M2779" t="s">
        <v>24</v>
      </c>
      <c r="N2779">
        <v>12.494999999999999</v>
      </c>
      <c r="O2779">
        <v>12.494999999999999</v>
      </c>
      <c r="P2779">
        <v>0</v>
      </c>
      <c r="Q2779">
        <v>0</v>
      </c>
      <c r="T2779" s="1" t="s">
        <v>8798</v>
      </c>
    </row>
    <row r="2780" spans="1:20" x14ac:dyDescent="0.25">
      <c r="A2780" t="s">
        <v>8747</v>
      </c>
      <c r="B2780" t="s">
        <v>66</v>
      </c>
      <c r="C2780" t="s">
        <v>2132</v>
      </c>
      <c r="D2780" t="s">
        <v>2131</v>
      </c>
      <c r="E2780" s="2">
        <v>45015</v>
      </c>
      <c r="F2780">
        <v>2023</v>
      </c>
      <c r="G2780" t="s">
        <v>7424</v>
      </c>
      <c r="H2780" t="s">
        <v>8754</v>
      </c>
      <c r="K2780" t="s">
        <v>1469</v>
      </c>
      <c r="L2780" t="s">
        <v>1346</v>
      </c>
      <c r="M2780" t="s">
        <v>72</v>
      </c>
      <c r="N2780">
        <v>0.184</v>
      </c>
      <c r="O2780">
        <v>0</v>
      </c>
      <c r="P2780">
        <v>0</v>
      </c>
      <c r="Q2780">
        <v>0.184</v>
      </c>
      <c r="T2780" s="1" t="s">
        <v>8798</v>
      </c>
    </row>
    <row r="2781" spans="1:20" x14ac:dyDescent="0.25">
      <c r="A2781" t="s">
        <v>8747</v>
      </c>
      <c r="B2781" t="s">
        <v>66</v>
      </c>
      <c r="C2781" t="s">
        <v>1983</v>
      </c>
      <c r="D2781" t="s">
        <v>1982</v>
      </c>
      <c r="E2781" s="2">
        <v>45027</v>
      </c>
      <c r="F2781">
        <v>2023</v>
      </c>
      <c r="G2781" t="s">
        <v>104</v>
      </c>
      <c r="H2781" t="s">
        <v>8754</v>
      </c>
      <c r="K2781" t="s">
        <v>1345</v>
      </c>
      <c r="L2781" t="s">
        <v>1365</v>
      </c>
      <c r="M2781" t="s">
        <v>72</v>
      </c>
      <c r="N2781">
        <v>1.8</v>
      </c>
      <c r="O2781">
        <v>0</v>
      </c>
      <c r="P2781">
        <v>0</v>
      </c>
      <c r="Q2781">
        <v>1.8</v>
      </c>
      <c r="T2781" s="1" t="s">
        <v>8798</v>
      </c>
    </row>
    <row r="2782" spans="1:20" x14ac:dyDescent="0.25">
      <c r="A2782" t="s">
        <v>8747</v>
      </c>
      <c r="B2782" t="s">
        <v>66</v>
      </c>
      <c r="C2782" t="s">
        <v>1447</v>
      </c>
      <c r="D2782" t="s">
        <v>1446</v>
      </c>
      <c r="E2782" s="2">
        <v>45029</v>
      </c>
      <c r="F2782">
        <v>2023</v>
      </c>
      <c r="G2782" t="s">
        <v>8748</v>
      </c>
      <c r="H2782" t="s">
        <v>93</v>
      </c>
      <c r="L2782" t="s">
        <v>1415</v>
      </c>
      <c r="M2782" t="s">
        <v>25</v>
      </c>
      <c r="N2782">
        <v>160</v>
      </c>
      <c r="O2782">
        <v>0</v>
      </c>
      <c r="P2782">
        <v>160</v>
      </c>
      <c r="Q2782">
        <v>0</v>
      </c>
      <c r="T2782" s="1" t="s">
        <v>8798</v>
      </c>
    </row>
    <row r="2783" spans="1:20" x14ac:dyDescent="0.25">
      <c r="A2783" t="s">
        <v>8747</v>
      </c>
      <c r="B2783" t="s">
        <v>66</v>
      </c>
      <c r="C2783" t="s">
        <v>1985</v>
      </c>
      <c r="D2783" t="s">
        <v>1984</v>
      </c>
      <c r="E2783" s="2">
        <v>45029</v>
      </c>
      <c r="F2783">
        <v>2023</v>
      </c>
      <c r="G2783" t="s">
        <v>104</v>
      </c>
      <c r="H2783" t="s">
        <v>8754</v>
      </c>
      <c r="L2783" t="s">
        <v>1365</v>
      </c>
      <c r="M2783" t="s">
        <v>25</v>
      </c>
      <c r="N2783">
        <v>1.5</v>
      </c>
      <c r="O2783">
        <v>0</v>
      </c>
      <c r="P2783">
        <v>1.5</v>
      </c>
      <c r="Q2783">
        <v>0</v>
      </c>
      <c r="T2783" s="1" t="s">
        <v>8798</v>
      </c>
    </row>
    <row r="2784" spans="1:20" x14ac:dyDescent="0.25">
      <c r="A2784" t="s">
        <v>8747</v>
      </c>
      <c r="B2784" t="s">
        <v>66</v>
      </c>
      <c r="C2784" t="s">
        <v>1994</v>
      </c>
      <c r="D2784" t="s">
        <v>1993</v>
      </c>
      <c r="E2784" s="2">
        <v>45030</v>
      </c>
      <c r="F2784">
        <v>2023</v>
      </c>
      <c r="G2784" t="s">
        <v>104</v>
      </c>
      <c r="H2784" t="s">
        <v>8754</v>
      </c>
      <c r="K2784" t="s">
        <v>1336</v>
      </c>
      <c r="L2784" t="s">
        <v>1380</v>
      </c>
      <c r="M2784" t="s">
        <v>72</v>
      </c>
      <c r="N2784">
        <v>0.21</v>
      </c>
      <c r="O2784">
        <v>0</v>
      </c>
      <c r="P2784">
        <v>0</v>
      </c>
      <c r="Q2784">
        <v>0.21</v>
      </c>
      <c r="T2784" s="1" t="s">
        <v>8798</v>
      </c>
    </row>
    <row r="2785" spans="1:20" x14ac:dyDescent="0.25">
      <c r="A2785" t="s">
        <v>8747</v>
      </c>
      <c r="B2785" t="s">
        <v>66</v>
      </c>
      <c r="C2785" t="s">
        <v>1750</v>
      </c>
      <c r="D2785" t="s">
        <v>1749</v>
      </c>
      <c r="E2785" s="2">
        <v>45033</v>
      </c>
      <c r="F2785">
        <v>2023</v>
      </c>
      <c r="G2785" t="s">
        <v>4734</v>
      </c>
      <c r="H2785" t="s">
        <v>8754</v>
      </c>
      <c r="L2785" t="s">
        <v>1347</v>
      </c>
      <c r="M2785" t="s">
        <v>25</v>
      </c>
      <c r="N2785">
        <v>0.36</v>
      </c>
      <c r="O2785">
        <v>0</v>
      </c>
      <c r="P2785">
        <v>0.36</v>
      </c>
      <c r="Q2785">
        <v>0</v>
      </c>
      <c r="T2785" s="1" t="s">
        <v>8798</v>
      </c>
    </row>
    <row r="2786" spans="1:20" x14ac:dyDescent="0.25">
      <c r="A2786" t="s">
        <v>8747</v>
      </c>
      <c r="B2786" t="s">
        <v>66</v>
      </c>
      <c r="C2786" t="s">
        <v>1457</v>
      </c>
      <c r="D2786" t="s">
        <v>1456</v>
      </c>
      <c r="E2786" s="2">
        <v>45042</v>
      </c>
      <c r="F2786">
        <v>2023</v>
      </c>
      <c r="G2786" t="s">
        <v>8748</v>
      </c>
      <c r="H2786" t="s">
        <v>8754</v>
      </c>
      <c r="K2786" t="s">
        <v>141</v>
      </c>
      <c r="L2786" t="s">
        <v>1347</v>
      </c>
      <c r="M2786" t="s">
        <v>72</v>
      </c>
      <c r="N2786">
        <v>0.25</v>
      </c>
      <c r="O2786">
        <v>0</v>
      </c>
      <c r="P2786">
        <v>0</v>
      </c>
      <c r="Q2786">
        <v>0.25</v>
      </c>
      <c r="T2786" s="1" t="s">
        <v>8798</v>
      </c>
    </row>
    <row r="2787" spans="1:20" x14ac:dyDescent="0.25">
      <c r="A2787" t="s">
        <v>8747</v>
      </c>
      <c r="B2787" t="s">
        <v>66</v>
      </c>
      <c r="C2787" t="s">
        <v>1569</v>
      </c>
      <c r="D2787" t="s">
        <v>1568</v>
      </c>
      <c r="E2787" s="2">
        <v>45042</v>
      </c>
      <c r="F2787">
        <v>2023</v>
      </c>
      <c r="G2787" t="s">
        <v>6521</v>
      </c>
      <c r="H2787" t="s">
        <v>8754</v>
      </c>
      <c r="K2787" t="s">
        <v>1352</v>
      </c>
      <c r="L2787" t="s">
        <v>1409</v>
      </c>
      <c r="M2787" t="s">
        <v>72</v>
      </c>
      <c r="N2787">
        <v>0.6</v>
      </c>
      <c r="O2787">
        <v>0</v>
      </c>
      <c r="P2787">
        <v>0</v>
      </c>
      <c r="Q2787">
        <v>0.6</v>
      </c>
      <c r="T2787" s="1" t="s">
        <v>8798</v>
      </c>
    </row>
    <row r="2788" spans="1:20" x14ac:dyDescent="0.25">
      <c r="A2788" t="s">
        <v>8747</v>
      </c>
      <c r="B2788" t="s">
        <v>66</v>
      </c>
      <c r="C2788" t="s">
        <v>2108</v>
      </c>
      <c r="D2788" t="s">
        <v>2107</v>
      </c>
      <c r="E2788" s="2">
        <v>45048</v>
      </c>
      <c r="F2788">
        <v>2023</v>
      </c>
      <c r="G2788" t="s">
        <v>8751</v>
      </c>
      <c r="H2788" t="s">
        <v>8754</v>
      </c>
      <c r="L2788" t="s">
        <v>1320</v>
      </c>
      <c r="M2788" t="s">
        <v>25</v>
      </c>
      <c r="N2788">
        <v>1.52</v>
      </c>
      <c r="O2788">
        <v>0</v>
      </c>
      <c r="P2788">
        <v>1.52</v>
      </c>
      <c r="Q2788">
        <v>0</v>
      </c>
      <c r="T2788" s="1" t="s">
        <v>8798</v>
      </c>
    </row>
    <row r="2789" spans="1:20" x14ac:dyDescent="0.25">
      <c r="A2789" t="s">
        <v>8747</v>
      </c>
      <c r="B2789" t="s">
        <v>66</v>
      </c>
      <c r="C2789" t="s">
        <v>1350</v>
      </c>
      <c r="D2789" t="s">
        <v>1349</v>
      </c>
      <c r="E2789" s="2">
        <v>45049</v>
      </c>
      <c r="F2789">
        <v>2023</v>
      </c>
      <c r="G2789" t="s">
        <v>6392</v>
      </c>
      <c r="H2789" t="s">
        <v>93</v>
      </c>
      <c r="K2789" t="s">
        <v>1327</v>
      </c>
      <c r="M2789" t="s">
        <v>24</v>
      </c>
      <c r="N2789">
        <v>6.4349999999999996</v>
      </c>
      <c r="O2789">
        <v>6.4349999999999996</v>
      </c>
      <c r="P2789">
        <v>0</v>
      </c>
      <c r="Q2789">
        <v>0</v>
      </c>
      <c r="T2789" s="1" t="s">
        <v>8798</v>
      </c>
    </row>
    <row r="2790" spans="1:20" x14ac:dyDescent="0.25">
      <c r="A2790" t="s">
        <v>8747</v>
      </c>
      <c r="B2790" t="s">
        <v>66</v>
      </c>
      <c r="C2790" t="s">
        <v>1350</v>
      </c>
      <c r="D2790" t="s">
        <v>1349</v>
      </c>
      <c r="E2790" s="2">
        <v>45049</v>
      </c>
      <c r="F2790">
        <v>2023</v>
      </c>
      <c r="G2790" t="s">
        <v>6392</v>
      </c>
      <c r="H2790" t="s">
        <v>93</v>
      </c>
      <c r="K2790" t="s">
        <v>1352</v>
      </c>
      <c r="M2790" t="s">
        <v>24</v>
      </c>
      <c r="N2790">
        <v>93.24</v>
      </c>
      <c r="O2790">
        <v>93.239999999999981</v>
      </c>
      <c r="P2790">
        <v>0</v>
      </c>
      <c r="Q2790">
        <v>0</v>
      </c>
      <c r="T2790" s="1" t="s">
        <v>8798</v>
      </c>
    </row>
    <row r="2791" spans="1:20" x14ac:dyDescent="0.25">
      <c r="A2791" t="s">
        <v>8747</v>
      </c>
      <c r="B2791" t="s">
        <v>66</v>
      </c>
      <c r="C2791" t="s">
        <v>1649</v>
      </c>
      <c r="D2791" t="s">
        <v>1648</v>
      </c>
      <c r="E2791" s="2">
        <v>45049</v>
      </c>
      <c r="F2791">
        <v>2023</v>
      </c>
      <c r="G2791" t="s">
        <v>6914</v>
      </c>
      <c r="H2791" t="s">
        <v>8754</v>
      </c>
      <c r="L2791" t="s">
        <v>1365</v>
      </c>
      <c r="M2791" t="s">
        <v>25</v>
      </c>
      <c r="N2791">
        <v>0.17499999999999999</v>
      </c>
      <c r="O2791">
        <v>0</v>
      </c>
      <c r="P2791">
        <v>0.17499999999999999</v>
      </c>
      <c r="Q2791">
        <v>0</v>
      </c>
      <c r="T2791" s="1" t="s">
        <v>8798</v>
      </c>
    </row>
    <row r="2792" spans="1:20" x14ac:dyDescent="0.25">
      <c r="A2792" t="s">
        <v>8747</v>
      </c>
      <c r="B2792" t="s">
        <v>66</v>
      </c>
      <c r="C2792" t="s">
        <v>1689</v>
      </c>
      <c r="D2792" t="s">
        <v>1688</v>
      </c>
      <c r="E2792" s="2">
        <v>45049</v>
      </c>
      <c r="F2792">
        <v>2023</v>
      </c>
      <c r="G2792" t="s">
        <v>8750</v>
      </c>
      <c r="H2792" t="s">
        <v>93</v>
      </c>
      <c r="L2792" t="s">
        <v>1320</v>
      </c>
      <c r="M2792" t="s">
        <v>25</v>
      </c>
      <c r="N2792">
        <v>70</v>
      </c>
      <c r="O2792">
        <v>0</v>
      </c>
      <c r="P2792">
        <v>70</v>
      </c>
      <c r="Q2792">
        <v>0</v>
      </c>
      <c r="T2792" s="1" t="s">
        <v>8798</v>
      </c>
    </row>
    <row r="2793" spans="1:20" x14ac:dyDescent="0.25">
      <c r="A2793" t="s">
        <v>8747</v>
      </c>
      <c r="B2793" t="s">
        <v>66</v>
      </c>
      <c r="C2793" t="s">
        <v>1753</v>
      </c>
      <c r="D2793" t="s">
        <v>1752</v>
      </c>
      <c r="E2793" s="2">
        <v>45050</v>
      </c>
      <c r="F2793">
        <v>2023</v>
      </c>
      <c r="G2793" t="s">
        <v>4734</v>
      </c>
      <c r="H2793" t="s">
        <v>8754</v>
      </c>
      <c r="L2793" t="s">
        <v>1365</v>
      </c>
      <c r="M2793" t="s">
        <v>25</v>
      </c>
      <c r="N2793">
        <v>0.1</v>
      </c>
      <c r="O2793">
        <v>0</v>
      </c>
      <c r="P2793">
        <v>0.1</v>
      </c>
      <c r="Q2793">
        <v>0</v>
      </c>
      <c r="T2793" s="1" t="s">
        <v>8798</v>
      </c>
    </row>
    <row r="2794" spans="1:20" x14ac:dyDescent="0.25">
      <c r="A2794" t="s">
        <v>8747</v>
      </c>
      <c r="B2794" t="s">
        <v>66</v>
      </c>
      <c r="C2794" t="s">
        <v>1869</v>
      </c>
      <c r="D2794" t="s">
        <v>1868</v>
      </c>
      <c r="E2794" s="2">
        <v>45050</v>
      </c>
      <c r="F2794">
        <v>2023</v>
      </c>
      <c r="G2794" t="s">
        <v>6975</v>
      </c>
      <c r="H2794" t="s">
        <v>8754</v>
      </c>
      <c r="K2794" t="s">
        <v>141</v>
      </c>
      <c r="M2794" t="s">
        <v>24</v>
      </c>
      <c r="N2794">
        <v>0.5</v>
      </c>
      <c r="O2794">
        <v>0.5</v>
      </c>
      <c r="P2794">
        <v>0</v>
      </c>
      <c r="Q2794">
        <v>0</v>
      </c>
      <c r="T2794" s="1" t="s">
        <v>8798</v>
      </c>
    </row>
    <row r="2795" spans="1:20" x14ac:dyDescent="0.25">
      <c r="A2795" t="s">
        <v>8747</v>
      </c>
      <c r="B2795" t="s">
        <v>66</v>
      </c>
      <c r="C2795" t="s">
        <v>1723</v>
      </c>
      <c r="D2795" t="s">
        <v>1722</v>
      </c>
      <c r="E2795" s="2">
        <v>45051</v>
      </c>
      <c r="F2795">
        <v>2023</v>
      </c>
      <c r="G2795" t="s">
        <v>4734</v>
      </c>
      <c r="H2795" t="s">
        <v>93</v>
      </c>
      <c r="K2795" t="s">
        <v>1327</v>
      </c>
      <c r="M2795" t="s">
        <v>24</v>
      </c>
      <c r="N2795">
        <v>31.94</v>
      </c>
      <c r="O2795">
        <v>31.94</v>
      </c>
      <c r="P2795">
        <v>0</v>
      </c>
      <c r="Q2795">
        <v>0</v>
      </c>
      <c r="T2795" s="1" t="s">
        <v>8798</v>
      </c>
    </row>
    <row r="2796" spans="1:20" x14ac:dyDescent="0.25">
      <c r="A2796" t="s">
        <v>8747</v>
      </c>
      <c r="B2796" t="s">
        <v>66</v>
      </c>
      <c r="C2796" t="s">
        <v>1723</v>
      </c>
      <c r="D2796" t="s">
        <v>1722</v>
      </c>
      <c r="E2796" s="2">
        <v>45051</v>
      </c>
      <c r="F2796">
        <v>2023</v>
      </c>
      <c r="G2796" t="s">
        <v>4734</v>
      </c>
      <c r="H2796" t="s">
        <v>93</v>
      </c>
      <c r="K2796" t="s">
        <v>1336</v>
      </c>
      <c r="L2796" t="s">
        <v>1365</v>
      </c>
      <c r="M2796" t="s">
        <v>72</v>
      </c>
      <c r="N2796">
        <v>2.58</v>
      </c>
      <c r="O2796">
        <v>0</v>
      </c>
      <c r="P2796">
        <v>0</v>
      </c>
      <c r="Q2796">
        <v>2.58</v>
      </c>
      <c r="T2796" s="1" t="s">
        <v>8798</v>
      </c>
    </row>
    <row r="2797" spans="1:20" x14ac:dyDescent="0.25">
      <c r="A2797" t="s">
        <v>8747</v>
      </c>
      <c r="B2797" t="s">
        <v>66</v>
      </c>
      <c r="C2797" t="s">
        <v>1778</v>
      </c>
      <c r="D2797" t="s">
        <v>1777</v>
      </c>
      <c r="E2797" s="2">
        <v>45051</v>
      </c>
      <c r="F2797">
        <v>2023</v>
      </c>
      <c r="G2797" t="s">
        <v>6754</v>
      </c>
      <c r="H2797" t="s">
        <v>8754</v>
      </c>
      <c r="L2797" t="s">
        <v>1347</v>
      </c>
      <c r="M2797" t="s">
        <v>25</v>
      </c>
      <c r="N2797">
        <v>7.4999999999999997E-2</v>
      </c>
      <c r="O2797">
        <v>0</v>
      </c>
      <c r="P2797">
        <v>7.4999999999999997E-2</v>
      </c>
      <c r="Q2797">
        <v>0</v>
      </c>
      <c r="T2797" s="1" t="s">
        <v>8798</v>
      </c>
    </row>
    <row r="2798" spans="1:20" x14ac:dyDescent="0.25">
      <c r="A2798" t="s">
        <v>8747</v>
      </c>
      <c r="B2798" t="s">
        <v>66</v>
      </c>
      <c r="C2798" t="s">
        <v>1776</v>
      </c>
      <c r="D2798" t="s">
        <v>1775</v>
      </c>
      <c r="E2798" s="2">
        <v>45054</v>
      </c>
      <c r="F2798">
        <v>2023</v>
      </c>
      <c r="G2798" t="s">
        <v>6754</v>
      </c>
      <c r="H2798" t="s">
        <v>8754</v>
      </c>
      <c r="K2798" t="s">
        <v>141</v>
      </c>
      <c r="L2798" t="s">
        <v>1347</v>
      </c>
      <c r="M2798" t="s">
        <v>72</v>
      </c>
      <c r="N2798">
        <v>0.3</v>
      </c>
      <c r="O2798">
        <v>0</v>
      </c>
      <c r="P2798">
        <v>0</v>
      </c>
      <c r="Q2798">
        <v>0.3</v>
      </c>
      <c r="T2798" s="1" t="s">
        <v>8798</v>
      </c>
    </row>
    <row r="2799" spans="1:20" x14ac:dyDescent="0.25">
      <c r="A2799" t="s">
        <v>8747</v>
      </c>
      <c r="B2799" t="s">
        <v>66</v>
      </c>
      <c r="C2799" t="s">
        <v>1393</v>
      </c>
      <c r="D2799" t="s">
        <v>1392</v>
      </c>
      <c r="E2799" s="2">
        <v>45055</v>
      </c>
      <c r="F2799">
        <v>2023</v>
      </c>
      <c r="G2799" t="s">
        <v>6392</v>
      </c>
      <c r="H2799" t="s">
        <v>8754</v>
      </c>
      <c r="K2799" t="s">
        <v>1352</v>
      </c>
      <c r="M2799" t="s">
        <v>24</v>
      </c>
      <c r="N2799">
        <v>5.9339999999999997E-2</v>
      </c>
      <c r="O2799">
        <v>5.9339999999999997E-2</v>
      </c>
      <c r="P2799">
        <v>0</v>
      </c>
      <c r="Q2799">
        <v>0</v>
      </c>
      <c r="T2799" s="1" t="s">
        <v>8798</v>
      </c>
    </row>
    <row r="2800" spans="1:20" x14ac:dyDescent="0.25">
      <c r="A2800" t="s">
        <v>8747</v>
      </c>
      <c r="B2800" t="s">
        <v>66</v>
      </c>
      <c r="C2800" t="s">
        <v>1867</v>
      </c>
      <c r="D2800" t="s">
        <v>1866</v>
      </c>
      <c r="E2800" s="2">
        <v>45055</v>
      </c>
      <c r="F2800">
        <v>2023</v>
      </c>
      <c r="G2800" t="s">
        <v>6975</v>
      </c>
      <c r="H2800" t="s">
        <v>8754</v>
      </c>
      <c r="K2800" t="s">
        <v>141</v>
      </c>
      <c r="M2800" t="s">
        <v>24</v>
      </c>
      <c r="N2800">
        <v>0.40500000000000003</v>
      </c>
      <c r="O2800">
        <v>0.40500000000000003</v>
      </c>
      <c r="P2800">
        <v>0</v>
      </c>
      <c r="Q2800">
        <v>0</v>
      </c>
      <c r="T2800" s="1" t="s">
        <v>8798</v>
      </c>
    </row>
    <row r="2801" spans="1:20" x14ac:dyDescent="0.25">
      <c r="A2801" t="s">
        <v>8747</v>
      </c>
      <c r="B2801" t="s">
        <v>66</v>
      </c>
      <c r="C2801" t="s">
        <v>1613</v>
      </c>
      <c r="D2801" t="s">
        <v>1612</v>
      </c>
      <c r="E2801" s="2">
        <v>45057</v>
      </c>
      <c r="F2801">
        <v>2023</v>
      </c>
      <c r="G2801" t="s">
        <v>6585</v>
      </c>
      <c r="H2801" t="s">
        <v>8754</v>
      </c>
      <c r="K2801" t="s">
        <v>1386</v>
      </c>
      <c r="M2801" t="s">
        <v>24</v>
      </c>
      <c r="N2801">
        <v>0.4</v>
      </c>
      <c r="O2801">
        <v>0.4</v>
      </c>
      <c r="P2801">
        <v>0</v>
      </c>
      <c r="Q2801">
        <v>0</v>
      </c>
      <c r="T2801" s="1" t="s">
        <v>8798</v>
      </c>
    </row>
    <row r="2802" spans="1:20" x14ac:dyDescent="0.25">
      <c r="A2802" t="s">
        <v>8747</v>
      </c>
      <c r="B2802" t="s">
        <v>66</v>
      </c>
      <c r="C2802" t="s">
        <v>1597</v>
      </c>
      <c r="D2802" t="s">
        <v>1596</v>
      </c>
      <c r="E2802" s="2">
        <v>45061</v>
      </c>
      <c r="F2802">
        <v>2023</v>
      </c>
      <c r="G2802" t="s">
        <v>6585</v>
      </c>
      <c r="H2802" t="s">
        <v>8754</v>
      </c>
      <c r="K2802" t="s">
        <v>1345</v>
      </c>
      <c r="L2802" t="s">
        <v>1365</v>
      </c>
      <c r="M2802" t="s">
        <v>72</v>
      </c>
      <c r="N2802">
        <v>2.5000000000000001E-2</v>
      </c>
      <c r="O2802">
        <v>0</v>
      </c>
      <c r="P2802">
        <v>0</v>
      </c>
      <c r="Q2802">
        <v>2.5000000000000001E-2</v>
      </c>
      <c r="T2802" s="1" t="s">
        <v>8798</v>
      </c>
    </row>
    <row r="2803" spans="1:20" x14ac:dyDescent="0.25">
      <c r="A2803" t="s">
        <v>8747</v>
      </c>
      <c r="B2803" t="s">
        <v>66</v>
      </c>
      <c r="C2803" t="s">
        <v>1992</v>
      </c>
      <c r="D2803" t="s">
        <v>1991</v>
      </c>
      <c r="E2803" s="2">
        <v>45062</v>
      </c>
      <c r="F2803">
        <v>2023</v>
      </c>
      <c r="G2803" t="s">
        <v>104</v>
      </c>
      <c r="H2803" t="s">
        <v>8754</v>
      </c>
      <c r="L2803" t="s">
        <v>1415</v>
      </c>
      <c r="M2803" t="s">
        <v>25</v>
      </c>
      <c r="N2803">
        <v>0.3</v>
      </c>
      <c r="O2803">
        <v>0</v>
      </c>
      <c r="P2803">
        <v>0.3</v>
      </c>
      <c r="Q2803">
        <v>0</v>
      </c>
      <c r="T2803" s="1" t="s">
        <v>8798</v>
      </c>
    </row>
    <row r="2804" spans="1:20" x14ac:dyDescent="0.25">
      <c r="A2804" t="s">
        <v>8747</v>
      </c>
      <c r="B2804" t="s">
        <v>66</v>
      </c>
      <c r="C2804" t="s">
        <v>2015</v>
      </c>
      <c r="D2804" t="s">
        <v>2014</v>
      </c>
      <c r="E2804" s="2">
        <v>45062</v>
      </c>
      <c r="F2804">
        <v>2023</v>
      </c>
      <c r="G2804" t="s">
        <v>104</v>
      </c>
      <c r="H2804" t="s">
        <v>8754</v>
      </c>
      <c r="K2804" t="s">
        <v>84</v>
      </c>
      <c r="M2804" t="s">
        <v>24</v>
      </c>
      <c r="N2804">
        <v>0.10997</v>
      </c>
      <c r="O2804">
        <v>0.10997000000000001</v>
      </c>
      <c r="P2804">
        <v>0</v>
      </c>
      <c r="Q2804">
        <v>0</v>
      </c>
      <c r="T2804" s="1" t="s">
        <v>8798</v>
      </c>
    </row>
    <row r="2805" spans="1:20" x14ac:dyDescent="0.25">
      <c r="A2805" t="s">
        <v>8747</v>
      </c>
      <c r="B2805" t="s">
        <v>66</v>
      </c>
      <c r="C2805" t="s">
        <v>1474</v>
      </c>
      <c r="D2805" t="s">
        <v>1489</v>
      </c>
      <c r="E2805" s="2">
        <v>45063</v>
      </c>
      <c r="F2805">
        <v>2023</v>
      </c>
      <c r="G2805" t="s">
        <v>7137</v>
      </c>
      <c r="H2805" t="s">
        <v>93</v>
      </c>
      <c r="K2805" t="s">
        <v>1352</v>
      </c>
      <c r="M2805" t="s">
        <v>24</v>
      </c>
      <c r="N2805">
        <v>2.9940000000000002</v>
      </c>
      <c r="O2805">
        <v>2.9940000000000002</v>
      </c>
      <c r="P2805">
        <v>0</v>
      </c>
      <c r="Q2805">
        <v>0</v>
      </c>
      <c r="T2805" s="1" t="s">
        <v>8798</v>
      </c>
    </row>
    <row r="2806" spans="1:20" x14ac:dyDescent="0.25">
      <c r="A2806" t="s">
        <v>8747</v>
      </c>
      <c r="B2806" t="s">
        <v>66</v>
      </c>
      <c r="C2806" t="s">
        <v>1474</v>
      </c>
      <c r="D2806" t="s">
        <v>1489</v>
      </c>
      <c r="E2806" s="2">
        <v>45063</v>
      </c>
      <c r="F2806">
        <v>2023</v>
      </c>
      <c r="G2806" t="s">
        <v>7137</v>
      </c>
      <c r="H2806" t="s">
        <v>93</v>
      </c>
      <c r="K2806" t="s">
        <v>1345</v>
      </c>
      <c r="L2806" t="s">
        <v>1365</v>
      </c>
      <c r="M2806" t="s">
        <v>72</v>
      </c>
      <c r="N2806">
        <v>0.38850000000000001</v>
      </c>
      <c r="O2806">
        <v>0</v>
      </c>
      <c r="P2806">
        <v>0</v>
      </c>
      <c r="Q2806">
        <v>0.38850000000000001</v>
      </c>
      <c r="T2806" s="1" t="s">
        <v>8798</v>
      </c>
    </row>
    <row r="2807" spans="1:20" x14ac:dyDescent="0.25">
      <c r="A2807" t="s">
        <v>8747</v>
      </c>
      <c r="B2807" t="s">
        <v>66</v>
      </c>
      <c r="C2807" t="s">
        <v>1474</v>
      </c>
      <c r="D2807" t="s">
        <v>1489</v>
      </c>
      <c r="E2807" s="2">
        <v>45063</v>
      </c>
      <c r="F2807">
        <v>2023</v>
      </c>
      <c r="G2807" t="s">
        <v>7137</v>
      </c>
      <c r="H2807" t="s">
        <v>93</v>
      </c>
      <c r="K2807" t="s">
        <v>1327</v>
      </c>
      <c r="M2807" t="s">
        <v>24</v>
      </c>
      <c r="N2807">
        <v>6.4725000000000001</v>
      </c>
      <c r="O2807">
        <v>6.4725000000000001</v>
      </c>
      <c r="P2807">
        <v>0</v>
      </c>
      <c r="Q2807">
        <v>0</v>
      </c>
      <c r="T2807" s="1" t="s">
        <v>8798</v>
      </c>
    </row>
    <row r="2808" spans="1:20" x14ac:dyDescent="0.25">
      <c r="A2808" t="s">
        <v>8747</v>
      </c>
      <c r="B2808" t="s">
        <v>66</v>
      </c>
      <c r="C2808" t="s">
        <v>1549</v>
      </c>
      <c r="D2808" t="s">
        <v>1548</v>
      </c>
      <c r="E2808" s="2">
        <v>45065</v>
      </c>
      <c r="F2808">
        <v>2023</v>
      </c>
      <c r="G2808" t="s">
        <v>6521</v>
      </c>
      <c r="H2808" t="s">
        <v>93</v>
      </c>
      <c r="L2808" t="s">
        <v>1415</v>
      </c>
      <c r="M2808" t="s">
        <v>25</v>
      </c>
      <c r="N2808">
        <v>3.4</v>
      </c>
      <c r="O2808">
        <v>0</v>
      </c>
      <c r="P2808">
        <v>3.4000000000000004</v>
      </c>
      <c r="Q2808">
        <v>0</v>
      </c>
      <c r="T2808" s="1" t="s">
        <v>8798</v>
      </c>
    </row>
    <row r="2809" spans="1:20" x14ac:dyDescent="0.25">
      <c r="A2809" t="s">
        <v>8747</v>
      </c>
      <c r="B2809" t="s">
        <v>66</v>
      </c>
      <c r="C2809" t="s">
        <v>1549</v>
      </c>
      <c r="D2809" t="s">
        <v>1548</v>
      </c>
      <c r="E2809" s="2">
        <v>45065</v>
      </c>
      <c r="F2809">
        <v>2023</v>
      </c>
      <c r="G2809" t="s">
        <v>6521</v>
      </c>
      <c r="H2809" t="s">
        <v>93</v>
      </c>
      <c r="K2809" t="s">
        <v>1345</v>
      </c>
      <c r="M2809" t="s">
        <v>24</v>
      </c>
      <c r="N2809">
        <v>3.49</v>
      </c>
      <c r="O2809">
        <v>3.49</v>
      </c>
      <c r="P2809">
        <v>0</v>
      </c>
      <c r="Q2809">
        <v>0</v>
      </c>
      <c r="T2809" s="1" t="s">
        <v>8798</v>
      </c>
    </row>
    <row r="2810" spans="1:20" x14ac:dyDescent="0.25">
      <c r="A2810" t="s">
        <v>8747</v>
      </c>
      <c r="B2810" t="s">
        <v>66</v>
      </c>
      <c r="C2810" t="s">
        <v>1549</v>
      </c>
      <c r="D2810" t="s">
        <v>1548</v>
      </c>
      <c r="E2810" s="2">
        <v>45065</v>
      </c>
      <c r="F2810">
        <v>2023</v>
      </c>
      <c r="G2810" t="s">
        <v>6521</v>
      </c>
      <c r="H2810" t="s">
        <v>93</v>
      </c>
      <c r="K2810" t="s">
        <v>1327</v>
      </c>
      <c r="L2810" t="s">
        <v>1347</v>
      </c>
      <c r="M2810" t="s">
        <v>72</v>
      </c>
      <c r="N2810">
        <v>19.829999999999998</v>
      </c>
      <c r="O2810">
        <v>0</v>
      </c>
      <c r="P2810">
        <v>0</v>
      </c>
      <c r="Q2810">
        <v>19.829999999999995</v>
      </c>
      <c r="T2810" s="1" t="s">
        <v>8798</v>
      </c>
    </row>
    <row r="2811" spans="1:20" x14ac:dyDescent="0.25">
      <c r="A2811" t="s">
        <v>8747</v>
      </c>
      <c r="B2811" t="s">
        <v>66</v>
      </c>
      <c r="C2811" t="s">
        <v>1552</v>
      </c>
      <c r="D2811" t="s">
        <v>1551</v>
      </c>
      <c r="E2811" s="2">
        <v>45065</v>
      </c>
      <c r="F2811">
        <v>2023</v>
      </c>
      <c r="G2811" t="s">
        <v>6521</v>
      </c>
      <c r="H2811" t="s">
        <v>93</v>
      </c>
      <c r="L2811" t="s">
        <v>1415</v>
      </c>
      <c r="M2811" t="s">
        <v>25</v>
      </c>
      <c r="N2811">
        <v>1.7</v>
      </c>
      <c r="O2811">
        <v>0</v>
      </c>
      <c r="P2811">
        <v>1.7000000000000002</v>
      </c>
      <c r="Q2811">
        <v>0</v>
      </c>
      <c r="T2811" s="1" t="s">
        <v>8798</v>
      </c>
    </row>
    <row r="2812" spans="1:20" x14ac:dyDescent="0.25">
      <c r="A2812" t="s">
        <v>8747</v>
      </c>
      <c r="B2812" t="s">
        <v>66</v>
      </c>
      <c r="C2812" t="s">
        <v>1552</v>
      </c>
      <c r="D2812" t="s">
        <v>1551</v>
      </c>
      <c r="E2812" s="2">
        <v>45065</v>
      </c>
      <c r="F2812">
        <v>2023</v>
      </c>
      <c r="G2812" t="s">
        <v>6521</v>
      </c>
      <c r="H2812" t="s">
        <v>93</v>
      </c>
      <c r="K2812" t="s">
        <v>1345</v>
      </c>
      <c r="M2812" t="s">
        <v>24</v>
      </c>
      <c r="N2812">
        <v>1.7450000000000001</v>
      </c>
      <c r="O2812">
        <v>1.7450000000000001</v>
      </c>
      <c r="P2812">
        <v>0</v>
      </c>
      <c r="Q2812">
        <v>0</v>
      </c>
      <c r="T2812" s="1" t="s">
        <v>8798</v>
      </c>
    </row>
    <row r="2813" spans="1:20" x14ac:dyDescent="0.25">
      <c r="A2813" t="s">
        <v>8747</v>
      </c>
      <c r="B2813" t="s">
        <v>66</v>
      </c>
      <c r="C2813" t="s">
        <v>1552</v>
      </c>
      <c r="D2813" t="s">
        <v>1551</v>
      </c>
      <c r="E2813" s="2">
        <v>45065</v>
      </c>
      <c r="F2813">
        <v>2023</v>
      </c>
      <c r="G2813" t="s">
        <v>6521</v>
      </c>
      <c r="H2813" t="s">
        <v>93</v>
      </c>
      <c r="K2813" t="s">
        <v>1327</v>
      </c>
      <c r="L2813" t="s">
        <v>1347</v>
      </c>
      <c r="M2813" t="s">
        <v>72</v>
      </c>
      <c r="N2813">
        <v>9.9149999999999991</v>
      </c>
      <c r="O2813">
        <v>0</v>
      </c>
      <c r="P2813">
        <v>0</v>
      </c>
      <c r="Q2813">
        <v>9.9149999999999974</v>
      </c>
      <c r="T2813" s="1" t="s">
        <v>8798</v>
      </c>
    </row>
    <row r="2814" spans="1:20" x14ac:dyDescent="0.25">
      <c r="A2814" t="s">
        <v>8747</v>
      </c>
      <c r="B2814" t="s">
        <v>66</v>
      </c>
      <c r="C2814" t="s">
        <v>1780</v>
      </c>
      <c r="D2814" t="s">
        <v>1779</v>
      </c>
      <c r="E2814" s="2">
        <v>45069</v>
      </c>
      <c r="F2814">
        <v>2023</v>
      </c>
      <c r="G2814" t="s">
        <v>6754</v>
      </c>
      <c r="H2814" t="s">
        <v>8754</v>
      </c>
      <c r="K2814" t="s">
        <v>1345</v>
      </c>
      <c r="L2814" t="s">
        <v>1365</v>
      </c>
      <c r="M2814" t="s">
        <v>72</v>
      </c>
      <c r="N2814">
        <v>0.03</v>
      </c>
      <c r="O2814">
        <v>0</v>
      </c>
      <c r="P2814">
        <v>0</v>
      </c>
      <c r="Q2814">
        <v>0.03</v>
      </c>
      <c r="T2814" s="1" t="s">
        <v>8798</v>
      </c>
    </row>
    <row r="2815" spans="1:20" x14ac:dyDescent="0.25">
      <c r="A2815" t="s">
        <v>8747</v>
      </c>
      <c r="B2815" t="s">
        <v>66</v>
      </c>
      <c r="C2815" t="s">
        <v>1796</v>
      </c>
      <c r="D2815" t="s">
        <v>1795</v>
      </c>
      <c r="E2815" s="2">
        <v>45069</v>
      </c>
      <c r="F2815">
        <v>2023</v>
      </c>
      <c r="G2815" t="s">
        <v>6451</v>
      </c>
      <c r="H2815" t="s">
        <v>8754</v>
      </c>
      <c r="K2815" t="s">
        <v>1345</v>
      </c>
      <c r="L2815" t="s">
        <v>1365</v>
      </c>
      <c r="M2815" t="s">
        <v>72</v>
      </c>
      <c r="N2815">
        <v>0.2</v>
      </c>
      <c r="O2815">
        <v>0</v>
      </c>
      <c r="P2815">
        <v>0</v>
      </c>
      <c r="Q2815">
        <v>0.2</v>
      </c>
      <c r="T2815" s="1" t="s">
        <v>8798</v>
      </c>
    </row>
    <row r="2816" spans="1:20" x14ac:dyDescent="0.25">
      <c r="A2816" t="s">
        <v>8747</v>
      </c>
      <c r="B2816" t="s">
        <v>66</v>
      </c>
      <c r="C2816" t="s">
        <v>1538</v>
      </c>
      <c r="D2816" t="s">
        <v>1537</v>
      </c>
      <c r="E2816" s="2">
        <v>45070</v>
      </c>
      <c r="F2816">
        <v>2023</v>
      </c>
      <c r="G2816" t="s">
        <v>6521</v>
      </c>
      <c r="H2816" t="s">
        <v>93</v>
      </c>
      <c r="K2816" t="s">
        <v>1327</v>
      </c>
      <c r="M2816" t="s">
        <v>24</v>
      </c>
      <c r="N2816">
        <v>7.5549999999999997</v>
      </c>
      <c r="O2816">
        <v>7.5549999999999988</v>
      </c>
      <c r="P2816">
        <v>0</v>
      </c>
      <c r="Q2816">
        <v>0</v>
      </c>
      <c r="T2816" s="1" t="s">
        <v>8798</v>
      </c>
    </row>
    <row r="2817" spans="1:20" x14ac:dyDescent="0.25">
      <c r="A2817" t="s">
        <v>8747</v>
      </c>
      <c r="B2817" t="s">
        <v>66</v>
      </c>
      <c r="C2817" t="s">
        <v>1990</v>
      </c>
      <c r="D2817" t="s">
        <v>1989</v>
      </c>
      <c r="E2817" s="2">
        <v>45071</v>
      </c>
      <c r="F2817">
        <v>2023</v>
      </c>
      <c r="G2817" t="s">
        <v>104</v>
      </c>
      <c r="H2817" t="s">
        <v>8754</v>
      </c>
      <c r="K2817" t="s">
        <v>141</v>
      </c>
      <c r="M2817" t="s">
        <v>24</v>
      </c>
      <c r="N2817">
        <v>0.15</v>
      </c>
      <c r="O2817">
        <v>0.15</v>
      </c>
      <c r="P2817">
        <v>0</v>
      </c>
      <c r="Q2817">
        <v>0</v>
      </c>
      <c r="T2817" s="1" t="s">
        <v>8798</v>
      </c>
    </row>
    <row r="2818" spans="1:20" x14ac:dyDescent="0.25">
      <c r="A2818" t="s">
        <v>8747</v>
      </c>
      <c r="B2818" t="s">
        <v>66</v>
      </c>
      <c r="C2818" t="s">
        <v>1479</v>
      </c>
      <c r="D2818" t="s">
        <v>1478</v>
      </c>
      <c r="E2818" s="2">
        <v>45077</v>
      </c>
      <c r="F2818">
        <v>2023</v>
      </c>
      <c r="G2818" t="s">
        <v>7137</v>
      </c>
      <c r="H2818" t="s">
        <v>8756</v>
      </c>
      <c r="K2818" t="s">
        <v>1469</v>
      </c>
      <c r="L2818" t="s">
        <v>1346</v>
      </c>
      <c r="M2818" t="s">
        <v>72</v>
      </c>
      <c r="N2818">
        <v>0.73009999999999997</v>
      </c>
      <c r="O2818">
        <v>0</v>
      </c>
      <c r="P2818">
        <v>0</v>
      </c>
      <c r="Q2818">
        <v>0.73010000000000008</v>
      </c>
      <c r="T2818" s="1" t="s">
        <v>8798</v>
      </c>
    </row>
    <row r="2819" spans="1:20" x14ac:dyDescent="0.25">
      <c r="A2819" t="s">
        <v>8747</v>
      </c>
      <c r="B2819" t="s">
        <v>66</v>
      </c>
      <c r="C2819" t="s">
        <v>1484</v>
      </c>
      <c r="D2819" t="s">
        <v>1483</v>
      </c>
      <c r="E2819" s="2">
        <v>45077</v>
      </c>
      <c r="F2819">
        <v>2023</v>
      </c>
      <c r="G2819" t="s">
        <v>7137</v>
      </c>
      <c r="H2819" t="s">
        <v>8756</v>
      </c>
      <c r="L2819" t="s">
        <v>1346</v>
      </c>
      <c r="M2819" t="s">
        <v>25</v>
      </c>
      <c r="N2819">
        <v>0.32031999999999999</v>
      </c>
      <c r="O2819">
        <v>0</v>
      </c>
      <c r="P2819">
        <v>0.32031999999999994</v>
      </c>
      <c r="Q2819">
        <v>0</v>
      </c>
      <c r="T2819" s="1" t="s">
        <v>8798</v>
      </c>
    </row>
    <row r="2820" spans="1:20" x14ac:dyDescent="0.25">
      <c r="A2820" t="s">
        <v>8747</v>
      </c>
      <c r="B2820" t="s">
        <v>66</v>
      </c>
      <c r="C2820" t="s">
        <v>1479</v>
      </c>
      <c r="D2820" t="s">
        <v>1488</v>
      </c>
      <c r="E2820" s="2">
        <v>45077</v>
      </c>
      <c r="F2820">
        <v>2023</v>
      </c>
      <c r="G2820" t="s">
        <v>7137</v>
      </c>
      <c r="H2820" t="s">
        <v>93</v>
      </c>
      <c r="K2820" t="s">
        <v>1469</v>
      </c>
      <c r="L2820" t="s">
        <v>1346</v>
      </c>
      <c r="M2820" t="s">
        <v>72</v>
      </c>
      <c r="N2820">
        <v>3.6505000000000001</v>
      </c>
      <c r="O2820">
        <v>0</v>
      </c>
      <c r="P2820">
        <v>0</v>
      </c>
      <c r="Q2820">
        <v>3.6505000000000005</v>
      </c>
      <c r="T2820" s="1" t="s">
        <v>8798</v>
      </c>
    </row>
    <row r="2821" spans="1:20" x14ac:dyDescent="0.25">
      <c r="A2821" t="s">
        <v>8747</v>
      </c>
      <c r="B2821" t="s">
        <v>66</v>
      </c>
      <c r="C2821" t="s">
        <v>1491</v>
      </c>
      <c r="D2821" t="s">
        <v>1490</v>
      </c>
      <c r="E2821" s="2">
        <v>45077</v>
      </c>
      <c r="F2821">
        <v>2023</v>
      </c>
      <c r="G2821" t="s">
        <v>7137</v>
      </c>
      <c r="H2821" t="s">
        <v>93</v>
      </c>
      <c r="L2821" t="s">
        <v>1346</v>
      </c>
      <c r="M2821" t="s">
        <v>25</v>
      </c>
      <c r="N2821">
        <v>2.0019999999999998</v>
      </c>
      <c r="O2821">
        <v>0</v>
      </c>
      <c r="P2821">
        <v>2.0019999999999998</v>
      </c>
      <c r="Q2821">
        <v>0</v>
      </c>
      <c r="T2821" s="1" t="s">
        <v>8798</v>
      </c>
    </row>
    <row r="2822" spans="1:20" x14ac:dyDescent="0.25">
      <c r="A2822" t="s">
        <v>8747</v>
      </c>
      <c r="B2822" t="s">
        <v>66</v>
      </c>
      <c r="C2822" t="s">
        <v>1842</v>
      </c>
      <c r="D2822" t="s">
        <v>1841</v>
      </c>
      <c r="E2822" s="2">
        <v>45077</v>
      </c>
      <c r="F2822">
        <v>2023</v>
      </c>
      <c r="G2822" t="s">
        <v>7481</v>
      </c>
      <c r="H2822" t="s">
        <v>8754</v>
      </c>
      <c r="L2822" t="s">
        <v>1415</v>
      </c>
      <c r="M2822" t="s">
        <v>25</v>
      </c>
      <c r="N2822">
        <v>0.25</v>
      </c>
      <c r="O2822">
        <v>0</v>
      </c>
      <c r="P2822">
        <v>0.25</v>
      </c>
      <c r="Q2822">
        <v>0</v>
      </c>
      <c r="T2822" s="1" t="s">
        <v>8798</v>
      </c>
    </row>
    <row r="2823" spans="1:20" x14ac:dyDescent="0.25">
      <c r="A2823" t="s">
        <v>8747</v>
      </c>
      <c r="B2823" t="s">
        <v>66</v>
      </c>
      <c r="C2823" t="s">
        <v>2034</v>
      </c>
      <c r="D2823" t="s">
        <v>2033</v>
      </c>
      <c r="E2823" s="2">
        <v>45077</v>
      </c>
      <c r="F2823">
        <v>2023</v>
      </c>
      <c r="G2823" t="s">
        <v>104</v>
      </c>
      <c r="H2823" t="s">
        <v>8754</v>
      </c>
      <c r="K2823" t="s">
        <v>1345</v>
      </c>
      <c r="L2823" t="s">
        <v>1380</v>
      </c>
      <c r="M2823" t="s">
        <v>72</v>
      </c>
      <c r="N2823">
        <v>0.26</v>
      </c>
      <c r="O2823">
        <v>0</v>
      </c>
      <c r="P2823">
        <v>0</v>
      </c>
      <c r="Q2823">
        <v>0.26</v>
      </c>
      <c r="T2823" s="1" t="s">
        <v>8798</v>
      </c>
    </row>
    <row r="2824" spans="1:20" x14ac:dyDescent="0.25">
      <c r="A2824" t="s">
        <v>8747</v>
      </c>
      <c r="B2824" t="s">
        <v>66</v>
      </c>
      <c r="C2824" t="s">
        <v>2040</v>
      </c>
      <c r="D2824" t="s">
        <v>2039</v>
      </c>
      <c r="E2824" s="2">
        <v>45077</v>
      </c>
      <c r="F2824">
        <v>2023</v>
      </c>
      <c r="G2824" t="s">
        <v>104</v>
      </c>
      <c r="H2824" t="s">
        <v>8754</v>
      </c>
      <c r="K2824" t="s">
        <v>1345</v>
      </c>
      <c r="L2824" t="s">
        <v>1365</v>
      </c>
      <c r="M2824" t="s">
        <v>72</v>
      </c>
      <c r="N2824">
        <v>0.35</v>
      </c>
      <c r="O2824">
        <v>0</v>
      </c>
      <c r="P2824">
        <v>0</v>
      </c>
      <c r="Q2824">
        <v>0.35</v>
      </c>
      <c r="T2824" s="1" t="s">
        <v>8798</v>
      </c>
    </row>
    <row r="2825" spans="1:20" x14ac:dyDescent="0.25">
      <c r="A2825" t="s">
        <v>8747</v>
      </c>
      <c r="B2825" t="s">
        <v>66</v>
      </c>
      <c r="C2825" t="s">
        <v>1703</v>
      </c>
      <c r="D2825" t="s">
        <v>1702</v>
      </c>
      <c r="E2825" s="2">
        <v>45078</v>
      </c>
      <c r="F2825">
        <v>2023</v>
      </c>
      <c r="G2825" t="s">
        <v>8750</v>
      </c>
      <c r="H2825" t="s">
        <v>8754</v>
      </c>
      <c r="K2825" t="s">
        <v>1327</v>
      </c>
      <c r="L2825" t="s">
        <v>1347</v>
      </c>
      <c r="M2825" t="s">
        <v>72</v>
      </c>
      <c r="N2825">
        <v>0.1</v>
      </c>
      <c r="O2825">
        <v>0</v>
      </c>
      <c r="P2825">
        <v>0</v>
      </c>
      <c r="Q2825">
        <v>0.1</v>
      </c>
      <c r="T2825" s="1" t="s">
        <v>8798</v>
      </c>
    </row>
    <row r="2826" spans="1:20" x14ac:dyDescent="0.25">
      <c r="A2826" t="s">
        <v>8747</v>
      </c>
      <c r="B2826" t="s">
        <v>66</v>
      </c>
      <c r="C2826" t="s">
        <v>1756</v>
      </c>
      <c r="D2826" t="s">
        <v>1755</v>
      </c>
      <c r="E2826" s="2">
        <v>45078</v>
      </c>
      <c r="F2826">
        <v>2023</v>
      </c>
      <c r="G2826" t="s">
        <v>4734</v>
      </c>
      <c r="H2826" t="s">
        <v>8754</v>
      </c>
      <c r="K2826" t="s">
        <v>141</v>
      </c>
      <c r="M2826" t="s">
        <v>24</v>
      </c>
      <c r="N2826">
        <v>0.3</v>
      </c>
      <c r="O2826">
        <v>0.3</v>
      </c>
      <c r="P2826">
        <v>0</v>
      </c>
      <c r="Q2826">
        <v>0</v>
      </c>
      <c r="T2826" s="1" t="s">
        <v>8798</v>
      </c>
    </row>
    <row r="2827" spans="1:20" x14ac:dyDescent="0.25">
      <c r="A2827" t="s">
        <v>8747</v>
      </c>
      <c r="B2827" t="s">
        <v>66</v>
      </c>
      <c r="C2827" t="s">
        <v>1957</v>
      </c>
      <c r="D2827" t="s">
        <v>1956</v>
      </c>
      <c r="E2827" s="2">
        <v>45078</v>
      </c>
      <c r="F2827">
        <v>2023</v>
      </c>
      <c r="G2827" t="s">
        <v>6417</v>
      </c>
      <c r="H2827" t="s">
        <v>8754</v>
      </c>
      <c r="L2827" t="s">
        <v>1415</v>
      </c>
      <c r="M2827" t="s">
        <v>25</v>
      </c>
      <c r="N2827">
        <v>2.5000000000000001E-2</v>
      </c>
      <c r="O2827">
        <v>0</v>
      </c>
      <c r="P2827">
        <v>2.5000000000000001E-2</v>
      </c>
      <c r="Q2827">
        <v>0</v>
      </c>
      <c r="T2827" s="1" t="s">
        <v>8798</v>
      </c>
    </row>
    <row r="2828" spans="1:20" x14ac:dyDescent="0.25">
      <c r="A2828" t="s">
        <v>8747</v>
      </c>
      <c r="B2828" t="s">
        <v>66</v>
      </c>
      <c r="C2828" t="s">
        <v>1793</v>
      </c>
      <c r="D2828" t="s">
        <v>1792</v>
      </c>
      <c r="E2828" s="2">
        <v>45079</v>
      </c>
      <c r="F2828">
        <v>2023</v>
      </c>
      <c r="G2828" t="s">
        <v>6451</v>
      </c>
      <c r="H2828" t="s">
        <v>8754</v>
      </c>
      <c r="K2828" t="s">
        <v>1345</v>
      </c>
      <c r="L2828" t="s">
        <v>1415</v>
      </c>
      <c r="M2828" t="s">
        <v>72</v>
      </c>
      <c r="N2828">
        <v>0.04</v>
      </c>
      <c r="O2828">
        <v>0</v>
      </c>
      <c r="P2828">
        <v>0</v>
      </c>
      <c r="Q2828">
        <v>0.04</v>
      </c>
      <c r="T2828" s="1" t="s">
        <v>8798</v>
      </c>
    </row>
    <row r="2829" spans="1:20" x14ac:dyDescent="0.25">
      <c r="A2829" t="s">
        <v>8747</v>
      </c>
      <c r="B2829" t="s">
        <v>66</v>
      </c>
      <c r="C2829" t="s">
        <v>1996</v>
      </c>
      <c r="D2829" t="s">
        <v>1995</v>
      </c>
      <c r="E2829" s="2">
        <v>45079</v>
      </c>
      <c r="F2829">
        <v>2023</v>
      </c>
      <c r="G2829" t="s">
        <v>104</v>
      </c>
      <c r="H2829" t="s">
        <v>8754</v>
      </c>
      <c r="K2829" t="s">
        <v>1321</v>
      </c>
      <c r="L2829" t="s">
        <v>1320</v>
      </c>
      <c r="M2829" t="s">
        <v>72</v>
      </c>
      <c r="N2829">
        <v>1</v>
      </c>
      <c r="O2829">
        <v>0</v>
      </c>
      <c r="P2829">
        <v>0</v>
      </c>
      <c r="Q2829">
        <v>1</v>
      </c>
      <c r="T2829" s="1" t="s">
        <v>8798</v>
      </c>
    </row>
    <row r="2830" spans="1:20" x14ac:dyDescent="0.25">
      <c r="A2830" t="s">
        <v>8747</v>
      </c>
      <c r="B2830" t="s">
        <v>66</v>
      </c>
      <c r="C2830" t="s">
        <v>2019</v>
      </c>
      <c r="D2830" t="s">
        <v>2018</v>
      </c>
      <c r="E2830" s="2">
        <v>45079</v>
      </c>
      <c r="F2830">
        <v>2023</v>
      </c>
      <c r="G2830" t="s">
        <v>104</v>
      </c>
      <c r="H2830" t="s">
        <v>8754</v>
      </c>
      <c r="K2830" t="s">
        <v>1345</v>
      </c>
      <c r="M2830" t="s">
        <v>24</v>
      </c>
      <c r="N2830">
        <v>0.3</v>
      </c>
      <c r="O2830">
        <v>0.3</v>
      </c>
      <c r="P2830">
        <v>0</v>
      </c>
      <c r="Q2830">
        <v>0</v>
      </c>
      <c r="T2830" s="1" t="s">
        <v>8798</v>
      </c>
    </row>
    <row r="2831" spans="1:20" x14ac:dyDescent="0.25">
      <c r="A2831" t="s">
        <v>8747</v>
      </c>
      <c r="B2831" t="s">
        <v>66</v>
      </c>
      <c r="C2831" t="s">
        <v>2029</v>
      </c>
      <c r="D2831" t="s">
        <v>2028</v>
      </c>
      <c r="E2831" s="2">
        <v>45079</v>
      </c>
      <c r="F2831">
        <v>2023</v>
      </c>
      <c r="G2831" t="s">
        <v>104</v>
      </c>
      <c r="H2831" t="s">
        <v>8754</v>
      </c>
      <c r="K2831" t="s">
        <v>1336</v>
      </c>
      <c r="L2831" t="s">
        <v>1365</v>
      </c>
      <c r="M2831" t="s">
        <v>72</v>
      </c>
      <c r="N2831">
        <v>0.3</v>
      </c>
      <c r="O2831">
        <v>0</v>
      </c>
      <c r="P2831">
        <v>0</v>
      </c>
      <c r="Q2831">
        <v>0.3</v>
      </c>
      <c r="T2831" s="1" t="s">
        <v>8798</v>
      </c>
    </row>
    <row r="2832" spans="1:20" x14ac:dyDescent="0.25">
      <c r="A2832" t="s">
        <v>8747</v>
      </c>
      <c r="B2832" t="s">
        <v>66</v>
      </c>
      <c r="C2832" t="s">
        <v>2038</v>
      </c>
      <c r="D2832" t="s">
        <v>2037</v>
      </c>
      <c r="E2832" s="2">
        <v>45079</v>
      </c>
      <c r="F2832">
        <v>2023</v>
      </c>
      <c r="G2832" t="s">
        <v>104</v>
      </c>
      <c r="H2832" t="s">
        <v>8754</v>
      </c>
      <c r="K2832" t="s">
        <v>1336</v>
      </c>
      <c r="L2832" t="s">
        <v>1409</v>
      </c>
      <c r="M2832" t="s">
        <v>72</v>
      </c>
      <c r="N2832">
        <v>4.2999999999999997E-2</v>
      </c>
      <c r="O2832">
        <v>0</v>
      </c>
      <c r="P2832">
        <v>0</v>
      </c>
      <c r="Q2832">
        <v>4.2999999999999997E-2</v>
      </c>
      <c r="T2832" s="1" t="s">
        <v>8798</v>
      </c>
    </row>
    <row r="2833" spans="1:20" x14ac:dyDescent="0.25">
      <c r="A2833" t="s">
        <v>8747</v>
      </c>
      <c r="B2833" t="s">
        <v>66</v>
      </c>
      <c r="C2833" t="s">
        <v>2012</v>
      </c>
      <c r="D2833" t="s">
        <v>2011</v>
      </c>
      <c r="E2833" s="2">
        <v>45082</v>
      </c>
      <c r="F2833">
        <v>2023</v>
      </c>
      <c r="G2833" t="s">
        <v>104</v>
      </c>
      <c r="H2833" t="s">
        <v>8754</v>
      </c>
      <c r="K2833" t="s">
        <v>141</v>
      </c>
      <c r="L2833" t="s">
        <v>1347</v>
      </c>
      <c r="M2833" t="s">
        <v>72</v>
      </c>
      <c r="N2833">
        <v>0.15</v>
      </c>
      <c r="O2833">
        <v>0</v>
      </c>
      <c r="P2833">
        <v>0</v>
      </c>
      <c r="Q2833">
        <v>0.15</v>
      </c>
      <c r="T2833" s="1" t="s">
        <v>8798</v>
      </c>
    </row>
    <row r="2834" spans="1:20" x14ac:dyDescent="0.25">
      <c r="A2834" t="s">
        <v>8747</v>
      </c>
      <c r="B2834" t="s">
        <v>66</v>
      </c>
      <c r="C2834" t="s">
        <v>2017</v>
      </c>
      <c r="D2834" t="s">
        <v>2016</v>
      </c>
      <c r="E2834" s="2">
        <v>45082</v>
      </c>
      <c r="F2834">
        <v>2023</v>
      </c>
      <c r="G2834" t="s">
        <v>104</v>
      </c>
      <c r="H2834" t="s">
        <v>8754</v>
      </c>
      <c r="L2834" t="s">
        <v>1347</v>
      </c>
      <c r="M2834" t="s">
        <v>25</v>
      </c>
      <c r="N2834">
        <v>0.09</v>
      </c>
      <c r="O2834">
        <v>0</v>
      </c>
      <c r="P2834">
        <v>0.09</v>
      </c>
      <c r="Q2834">
        <v>0</v>
      </c>
      <c r="T2834" s="1" t="s">
        <v>8798</v>
      </c>
    </row>
    <row r="2835" spans="1:20" x14ac:dyDescent="0.25">
      <c r="A2835" t="s">
        <v>8747</v>
      </c>
      <c r="B2835" t="s">
        <v>66</v>
      </c>
      <c r="C2835" t="s">
        <v>2027</v>
      </c>
      <c r="D2835" t="s">
        <v>2026</v>
      </c>
      <c r="E2835" s="2">
        <v>45082</v>
      </c>
      <c r="F2835">
        <v>2023</v>
      </c>
      <c r="G2835" t="s">
        <v>104</v>
      </c>
      <c r="H2835" t="s">
        <v>8754</v>
      </c>
      <c r="K2835" t="s">
        <v>1345</v>
      </c>
      <c r="L2835" t="s">
        <v>1365</v>
      </c>
      <c r="M2835" t="s">
        <v>72</v>
      </c>
      <c r="N2835">
        <v>0.3</v>
      </c>
      <c r="O2835">
        <v>0</v>
      </c>
      <c r="P2835">
        <v>0</v>
      </c>
      <c r="Q2835">
        <v>0.3</v>
      </c>
      <c r="T2835" s="1" t="s">
        <v>8798</v>
      </c>
    </row>
    <row r="2836" spans="1:20" x14ac:dyDescent="0.25">
      <c r="A2836" t="s">
        <v>8747</v>
      </c>
      <c r="B2836" t="s">
        <v>66</v>
      </c>
      <c r="C2836" t="s">
        <v>1940</v>
      </c>
      <c r="D2836" t="s">
        <v>1939</v>
      </c>
      <c r="E2836" s="2">
        <v>45083</v>
      </c>
      <c r="F2836">
        <v>2023</v>
      </c>
      <c r="G2836" t="s">
        <v>6370</v>
      </c>
      <c r="H2836" t="s">
        <v>8754</v>
      </c>
      <c r="K2836" t="s">
        <v>1345</v>
      </c>
      <c r="L2836" t="s">
        <v>1409</v>
      </c>
      <c r="M2836" t="s">
        <v>72</v>
      </c>
      <c r="N2836">
        <v>0.3</v>
      </c>
      <c r="O2836">
        <v>0</v>
      </c>
      <c r="P2836">
        <v>0</v>
      </c>
      <c r="Q2836">
        <v>0.3</v>
      </c>
      <c r="T2836" s="1" t="s">
        <v>8798</v>
      </c>
    </row>
    <row r="2837" spans="1:20" x14ac:dyDescent="0.25">
      <c r="A2837" t="s">
        <v>8747</v>
      </c>
      <c r="B2837" t="s">
        <v>66</v>
      </c>
      <c r="C2837" t="s">
        <v>1589</v>
      </c>
      <c r="D2837" t="s">
        <v>1588</v>
      </c>
      <c r="E2837" s="2">
        <v>45084</v>
      </c>
      <c r="F2837">
        <v>2023</v>
      </c>
      <c r="G2837" t="s">
        <v>6585</v>
      </c>
      <c r="H2837" t="s">
        <v>93</v>
      </c>
      <c r="K2837" t="s">
        <v>141</v>
      </c>
      <c r="M2837" t="s">
        <v>24</v>
      </c>
      <c r="N2837">
        <v>367.36</v>
      </c>
      <c r="O2837">
        <v>367.36</v>
      </c>
      <c r="P2837">
        <v>0</v>
      </c>
      <c r="Q2837">
        <v>0</v>
      </c>
      <c r="T2837" s="1" t="s">
        <v>8798</v>
      </c>
    </row>
    <row r="2838" spans="1:20" x14ac:dyDescent="0.25">
      <c r="A2838" t="s">
        <v>8747</v>
      </c>
      <c r="B2838" t="s">
        <v>66</v>
      </c>
      <c r="C2838" t="s">
        <v>1589</v>
      </c>
      <c r="D2838" t="s">
        <v>1588</v>
      </c>
      <c r="E2838" s="2">
        <v>45084</v>
      </c>
      <c r="F2838">
        <v>2023</v>
      </c>
      <c r="G2838" t="s">
        <v>6585</v>
      </c>
      <c r="H2838" t="s">
        <v>93</v>
      </c>
      <c r="K2838" t="s">
        <v>1345</v>
      </c>
      <c r="M2838" t="s">
        <v>24</v>
      </c>
      <c r="N2838">
        <v>10.68</v>
      </c>
      <c r="O2838">
        <v>10.68</v>
      </c>
      <c r="P2838">
        <v>0</v>
      </c>
      <c r="Q2838">
        <v>0</v>
      </c>
      <c r="T2838" s="1" t="s">
        <v>8798</v>
      </c>
    </row>
    <row r="2839" spans="1:20" x14ac:dyDescent="0.25">
      <c r="A2839" t="s">
        <v>8747</v>
      </c>
      <c r="B2839" t="s">
        <v>66</v>
      </c>
      <c r="C2839" t="s">
        <v>1589</v>
      </c>
      <c r="D2839" t="s">
        <v>1588</v>
      </c>
      <c r="E2839" s="2">
        <v>45084</v>
      </c>
      <c r="F2839">
        <v>2023</v>
      </c>
      <c r="G2839" t="s">
        <v>6585</v>
      </c>
      <c r="H2839" t="s">
        <v>93</v>
      </c>
      <c r="K2839" t="s">
        <v>1336</v>
      </c>
      <c r="M2839" t="s">
        <v>24</v>
      </c>
      <c r="N2839">
        <v>21.96</v>
      </c>
      <c r="O2839">
        <v>21.96</v>
      </c>
      <c r="P2839">
        <v>0</v>
      </c>
      <c r="Q2839">
        <v>0</v>
      </c>
      <c r="T2839" s="1" t="s">
        <v>8798</v>
      </c>
    </row>
    <row r="2840" spans="1:20" x14ac:dyDescent="0.25">
      <c r="A2840" t="s">
        <v>8747</v>
      </c>
      <c r="B2840" t="s">
        <v>66</v>
      </c>
      <c r="C2840" t="s">
        <v>2000</v>
      </c>
      <c r="D2840" t="s">
        <v>1999</v>
      </c>
      <c r="E2840" s="2">
        <v>45084</v>
      </c>
      <c r="F2840">
        <v>2023</v>
      </c>
      <c r="G2840" t="s">
        <v>104</v>
      </c>
      <c r="H2840" t="s">
        <v>8754</v>
      </c>
      <c r="K2840" t="s">
        <v>1469</v>
      </c>
      <c r="L2840" t="s">
        <v>1346</v>
      </c>
      <c r="M2840" t="s">
        <v>72</v>
      </c>
      <c r="N2840">
        <v>0.5</v>
      </c>
      <c r="O2840">
        <v>0</v>
      </c>
      <c r="P2840">
        <v>0</v>
      </c>
      <c r="Q2840">
        <v>0.5</v>
      </c>
      <c r="T2840" s="1" t="s">
        <v>8798</v>
      </c>
    </row>
    <row r="2841" spans="1:20" x14ac:dyDescent="0.25">
      <c r="A2841" t="s">
        <v>8747</v>
      </c>
      <c r="B2841" t="s">
        <v>66</v>
      </c>
      <c r="C2841" t="s">
        <v>1936</v>
      </c>
      <c r="D2841" t="s">
        <v>1935</v>
      </c>
      <c r="E2841" s="2">
        <v>45085</v>
      </c>
      <c r="F2841">
        <v>2023</v>
      </c>
      <c r="G2841" t="s">
        <v>6370</v>
      </c>
      <c r="H2841" t="s">
        <v>8754</v>
      </c>
      <c r="K2841" t="s">
        <v>141</v>
      </c>
      <c r="M2841" t="s">
        <v>24</v>
      </c>
      <c r="N2841">
        <v>0.25</v>
      </c>
      <c r="O2841">
        <v>0.25</v>
      </c>
      <c r="P2841">
        <v>0</v>
      </c>
      <c r="Q2841">
        <v>0</v>
      </c>
      <c r="T2841" s="1" t="s">
        <v>8798</v>
      </c>
    </row>
    <row r="2842" spans="1:20" x14ac:dyDescent="0.25">
      <c r="A2842" t="s">
        <v>8747</v>
      </c>
      <c r="B2842" t="s">
        <v>66</v>
      </c>
      <c r="C2842" t="s">
        <v>1331</v>
      </c>
      <c r="D2842" t="s">
        <v>1330</v>
      </c>
      <c r="E2842" s="2">
        <v>45086</v>
      </c>
      <c r="F2842">
        <v>2023</v>
      </c>
      <c r="G2842" t="s">
        <v>6392</v>
      </c>
      <c r="H2842" t="s">
        <v>93</v>
      </c>
      <c r="K2842" t="s">
        <v>1336</v>
      </c>
      <c r="L2842" t="s">
        <v>1337</v>
      </c>
      <c r="M2842" t="s">
        <v>72</v>
      </c>
      <c r="N2842">
        <v>1.5575000000000001</v>
      </c>
      <c r="O2842">
        <v>0</v>
      </c>
      <c r="P2842">
        <v>0</v>
      </c>
      <c r="Q2842">
        <v>1.5575000000000003</v>
      </c>
      <c r="T2842" s="1" t="s">
        <v>8798</v>
      </c>
    </row>
    <row r="2843" spans="1:20" x14ac:dyDescent="0.25">
      <c r="A2843" t="s">
        <v>8747</v>
      </c>
      <c r="B2843" t="s">
        <v>66</v>
      </c>
      <c r="C2843" t="s">
        <v>1431</v>
      </c>
      <c r="D2843" t="s">
        <v>1430</v>
      </c>
      <c r="E2843" s="2">
        <v>45086</v>
      </c>
      <c r="F2843">
        <v>2023</v>
      </c>
      <c r="G2843" t="s">
        <v>6816</v>
      </c>
      <c r="H2843" t="s">
        <v>8754</v>
      </c>
      <c r="K2843" t="s">
        <v>1345</v>
      </c>
      <c r="L2843" t="s">
        <v>1415</v>
      </c>
      <c r="M2843" t="s">
        <v>72</v>
      </c>
      <c r="N2843">
        <v>0.2</v>
      </c>
      <c r="O2843">
        <v>0</v>
      </c>
      <c r="P2843">
        <v>0</v>
      </c>
      <c r="Q2843">
        <v>0.2</v>
      </c>
      <c r="T2843" s="1" t="s">
        <v>8798</v>
      </c>
    </row>
    <row r="2844" spans="1:20" x14ac:dyDescent="0.25">
      <c r="A2844" t="s">
        <v>8747</v>
      </c>
      <c r="B2844" t="s">
        <v>66</v>
      </c>
      <c r="C2844" t="s">
        <v>2130</v>
      </c>
      <c r="D2844" t="s">
        <v>2129</v>
      </c>
      <c r="E2844" s="2">
        <v>45086</v>
      </c>
      <c r="F2844">
        <v>2023</v>
      </c>
      <c r="G2844" t="s">
        <v>7424</v>
      </c>
      <c r="H2844" t="s">
        <v>8754</v>
      </c>
      <c r="K2844" t="s">
        <v>1345</v>
      </c>
      <c r="L2844" t="s">
        <v>1380</v>
      </c>
      <c r="M2844" t="s">
        <v>72</v>
      </c>
      <c r="N2844">
        <v>0.4</v>
      </c>
      <c r="O2844">
        <v>0</v>
      </c>
      <c r="P2844">
        <v>0</v>
      </c>
      <c r="Q2844">
        <v>0.4</v>
      </c>
      <c r="T2844" s="1" t="s">
        <v>8798</v>
      </c>
    </row>
    <row r="2845" spans="1:20" x14ac:dyDescent="0.25">
      <c r="A2845" t="s">
        <v>8747</v>
      </c>
      <c r="B2845" t="s">
        <v>66</v>
      </c>
      <c r="C2845" t="s">
        <v>1377</v>
      </c>
      <c r="D2845" t="s">
        <v>1376</v>
      </c>
      <c r="E2845" s="2">
        <v>45089</v>
      </c>
      <c r="F2845">
        <v>2023</v>
      </c>
      <c r="G2845" t="s">
        <v>6392</v>
      </c>
      <c r="H2845" t="s">
        <v>8754</v>
      </c>
      <c r="L2845" t="s">
        <v>1380</v>
      </c>
      <c r="M2845" t="s">
        <v>25</v>
      </c>
      <c r="N2845">
        <v>0.03</v>
      </c>
      <c r="O2845">
        <v>0</v>
      </c>
      <c r="P2845">
        <v>0.03</v>
      </c>
      <c r="Q2845">
        <v>0</v>
      </c>
      <c r="T2845" s="1" t="s">
        <v>8798</v>
      </c>
    </row>
    <row r="2846" spans="1:20" x14ac:dyDescent="0.25">
      <c r="A2846" t="s">
        <v>8747</v>
      </c>
      <c r="B2846" t="s">
        <v>66</v>
      </c>
      <c r="C2846" t="s">
        <v>1697</v>
      </c>
      <c r="D2846" t="s">
        <v>1696</v>
      </c>
      <c r="E2846" s="2">
        <v>45089</v>
      </c>
      <c r="F2846">
        <v>2023</v>
      </c>
      <c r="G2846" t="s">
        <v>8750</v>
      </c>
      <c r="H2846" t="s">
        <v>8754</v>
      </c>
      <c r="K2846" t="s">
        <v>1345</v>
      </c>
      <c r="L2846" t="s">
        <v>1365</v>
      </c>
      <c r="M2846" t="s">
        <v>72</v>
      </c>
      <c r="N2846">
        <v>0.66</v>
      </c>
      <c r="O2846">
        <v>0</v>
      </c>
      <c r="P2846">
        <v>0</v>
      </c>
      <c r="Q2846">
        <v>0.66</v>
      </c>
      <c r="T2846" s="1" t="s">
        <v>8798</v>
      </c>
    </row>
    <row r="2847" spans="1:20" x14ac:dyDescent="0.25">
      <c r="A2847" t="s">
        <v>8747</v>
      </c>
      <c r="B2847" t="s">
        <v>66</v>
      </c>
      <c r="C2847" t="s">
        <v>2051</v>
      </c>
      <c r="D2847" t="s">
        <v>2050</v>
      </c>
      <c r="E2847" s="2">
        <v>45089</v>
      </c>
      <c r="F2847">
        <v>2023</v>
      </c>
      <c r="G2847" t="s">
        <v>104</v>
      </c>
      <c r="H2847" t="s">
        <v>8754</v>
      </c>
      <c r="K2847" t="s">
        <v>1345</v>
      </c>
      <c r="M2847" t="s">
        <v>24</v>
      </c>
      <c r="N2847">
        <v>0.25</v>
      </c>
      <c r="O2847">
        <v>0.25</v>
      </c>
      <c r="P2847">
        <v>0</v>
      </c>
      <c r="Q2847">
        <v>0</v>
      </c>
      <c r="T2847" s="1" t="s">
        <v>8798</v>
      </c>
    </row>
    <row r="2848" spans="1:20" x14ac:dyDescent="0.25">
      <c r="A2848" t="s">
        <v>8747</v>
      </c>
      <c r="B2848" t="s">
        <v>66</v>
      </c>
      <c r="C2848" t="s">
        <v>2004</v>
      </c>
      <c r="D2848" t="s">
        <v>2003</v>
      </c>
      <c r="E2848" s="2">
        <v>45090</v>
      </c>
      <c r="F2848">
        <v>2023</v>
      </c>
      <c r="G2848" t="s">
        <v>104</v>
      </c>
      <c r="H2848" t="s">
        <v>8754</v>
      </c>
      <c r="K2848" t="s">
        <v>1345</v>
      </c>
      <c r="L2848" t="s">
        <v>1365</v>
      </c>
      <c r="M2848" t="s">
        <v>72</v>
      </c>
      <c r="N2848">
        <v>0.5</v>
      </c>
      <c r="O2848">
        <v>0</v>
      </c>
      <c r="P2848">
        <v>0</v>
      </c>
      <c r="Q2848">
        <v>0.5</v>
      </c>
      <c r="T2848" s="1" t="s">
        <v>8798</v>
      </c>
    </row>
    <row r="2849" spans="1:20" x14ac:dyDescent="0.25">
      <c r="A2849" t="s">
        <v>8747</v>
      </c>
      <c r="B2849" t="s">
        <v>66</v>
      </c>
      <c r="C2849" t="s">
        <v>2032</v>
      </c>
      <c r="D2849" t="s">
        <v>2031</v>
      </c>
      <c r="E2849" s="2">
        <v>45090</v>
      </c>
      <c r="F2849">
        <v>2023</v>
      </c>
      <c r="G2849" t="s">
        <v>104</v>
      </c>
      <c r="H2849" t="s">
        <v>8754</v>
      </c>
      <c r="K2849" t="s">
        <v>1899</v>
      </c>
      <c r="L2849" t="s">
        <v>1337</v>
      </c>
      <c r="M2849" t="s">
        <v>72</v>
      </c>
      <c r="N2849">
        <v>0.3</v>
      </c>
      <c r="O2849">
        <v>0</v>
      </c>
      <c r="P2849">
        <v>0</v>
      </c>
      <c r="Q2849">
        <v>0.3</v>
      </c>
      <c r="T2849" s="1" t="s">
        <v>8798</v>
      </c>
    </row>
    <row r="2850" spans="1:20" x14ac:dyDescent="0.25">
      <c r="A2850" t="s">
        <v>8747</v>
      </c>
      <c r="B2850" t="s">
        <v>66</v>
      </c>
      <c r="C2850" t="s">
        <v>2045</v>
      </c>
      <c r="D2850" t="s">
        <v>2044</v>
      </c>
      <c r="E2850" s="2">
        <v>45091</v>
      </c>
      <c r="F2850">
        <v>2023</v>
      </c>
      <c r="G2850" t="s">
        <v>104</v>
      </c>
      <c r="H2850" t="s">
        <v>8754</v>
      </c>
      <c r="K2850" t="s">
        <v>1336</v>
      </c>
      <c r="L2850" t="s">
        <v>1409</v>
      </c>
      <c r="M2850" t="s">
        <v>72</v>
      </c>
      <c r="N2850">
        <v>0.55000000000000004</v>
      </c>
      <c r="O2850">
        <v>0</v>
      </c>
      <c r="P2850">
        <v>0</v>
      </c>
      <c r="Q2850">
        <v>0.55000000000000004</v>
      </c>
      <c r="T2850" s="1" t="s">
        <v>8798</v>
      </c>
    </row>
    <row r="2851" spans="1:20" x14ac:dyDescent="0.25">
      <c r="A2851" t="s">
        <v>8747</v>
      </c>
      <c r="B2851" t="s">
        <v>66</v>
      </c>
      <c r="C2851" t="s">
        <v>2042</v>
      </c>
      <c r="D2851" t="s">
        <v>2041</v>
      </c>
      <c r="E2851" s="2">
        <v>45092</v>
      </c>
      <c r="F2851">
        <v>2023</v>
      </c>
      <c r="G2851" t="s">
        <v>104</v>
      </c>
      <c r="H2851" t="s">
        <v>8754</v>
      </c>
      <c r="K2851" t="s">
        <v>1345</v>
      </c>
      <c r="L2851" t="s">
        <v>1365</v>
      </c>
      <c r="M2851" t="s">
        <v>72</v>
      </c>
      <c r="N2851">
        <v>0.35</v>
      </c>
      <c r="O2851">
        <v>0</v>
      </c>
      <c r="P2851">
        <v>0</v>
      </c>
      <c r="Q2851">
        <v>0.35</v>
      </c>
      <c r="T2851" s="1" t="s">
        <v>8798</v>
      </c>
    </row>
    <row r="2852" spans="1:20" x14ac:dyDescent="0.25">
      <c r="A2852" t="s">
        <v>8747</v>
      </c>
      <c r="B2852" t="s">
        <v>66</v>
      </c>
      <c r="C2852" t="s">
        <v>2057</v>
      </c>
      <c r="D2852" t="s">
        <v>2056</v>
      </c>
      <c r="E2852" s="2">
        <v>45092</v>
      </c>
      <c r="F2852">
        <v>2023</v>
      </c>
      <c r="G2852" t="s">
        <v>104</v>
      </c>
      <c r="H2852" t="s">
        <v>8754</v>
      </c>
      <c r="K2852" t="s">
        <v>1345</v>
      </c>
      <c r="M2852" t="s">
        <v>24</v>
      </c>
      <c r="N2852">
        <v>0.25</v>
      </c>
      <c r="O2852">
        <v>0.25</v>
      </c>
      <c r="P2852">
        <v>0</v>
      </c>
      <c r="Q2852">
        <v>0</v>
      </c>
      <c r="T2852" s="1" t="s">
        <v>8798</v>
      </c>
    </row>
    <row r="2853" spans="1:20" x14ac:dyDescent="0.25">
      <c r="A2853" t="s">
        <v>8747</v>
      </c>
      <c r="B2853" t="s">
        <v>66</v>
      </c>
      <c r="C2853" t="s">
        <v>1933</v>
      </c>
      <c r="D2853" t="s">
        <v>1932</v>
      </c>
      <c r="E2853" s="2">
        <v>45093</v>
      </c>
      <c r="F2853">
        <v>2023</v>
      </c>
      <c r="G2853" t="s">
        <v>6370</v>
      </c>
      <c r="H2853" t="s">
        <v>8754</v>
      </c>
      <c r="K2853" t="s">
        <v>1345</v>
      </c>
      <c r="M2853" t="s">
        <v>24</v>
      </c>
      <c r="N2853">
        <v>0.5</v>
      </c>
      <c r="O2853">
        <v>0.5</v>
      </c>
      <c r="P2853">
        <v>0</v>
      </c>
      <c r="Q2853">
        <v>0</v>
      </c>
      <c r="T2853" s="1" t="s">
        <v>8798</v>
      </c>
    </row>
    <row r="2854" spans="1:20" x14ac:dyDescent="0.25">
      <c r="A2854" t="s">
        <v>8747</v>
      </c>
      <c r="B2854" t="s">
        <v>66</v>
      </c>
      <c r="C2854" t="s">
        <v>1972</v>
      </c>
      <c r="D2854" t="s">
        <v>1971</v>
      </c>
      <c r="E2854" s="2">
        <v>45093</v>
      </c>
      <c r="F2854">
        <v>2023</v>
      </c>
      <c r="G2854" t="s">
        <v>104</v>
      </c>
      <c r="H2854" t="s">
        <v>8754</v>
      </c>
      <c r="K2854" t="s">
        <v>1345</v>
      </c>
      <c r="L2854" t="s">
        <v>1365</v>
      </c>
      <c r="M2854" t="s">
        <v>72</v>
      </c>
      <c r="N2854">
        <v>0.5</v>
      </c>
      <c r="O2854">
        <v>0</v>
      </c>
      <c r="P2854">
        <v>0</v>
      </c>
      <c r="Q2854">
        <v>0.5</v>
      </c>
      <c r="T2854" s="1" t="s">
        <v>8798</v>
      </c>
    </row>
    <row r="2855" spans="1:20" x14ac:dyDescent="0.25">
      <c r="A2855" t="s">
        <v>8747</v>
      </c>
      <c r="B2855" t="s">
        <v>66</v>
      </c>
      <c r="C2855" t="s">
        <v>2049</v>
      </c>
      <c r="D2855" t="s">
        <v>2048</v>
      </c>
      <c r="E2855" s="2">
        <v>45093</v>
      </c>
      <c r="F2855">
        <v>2023</v>
      </c>
      <c r="G2855" t="s">
        <v>104</v>
      </c>
      <c r="H2855" t="s">
        <v>8754</v>
      </c>
      <c r="K2855" t="s">
        <v>1321</v>
      </c>
      <c r="M2855" t="s">
        <v>24</v>
      </c>
      <c r="N2855">
        <v>0.25</v>
      </c>
      <c r="O2855">
        <v>0.25</v>
      </c>
      <c r="P2855">
        <v>0</v>
      </c>
      <c r="Q2855">
        <v>0</v>
      </c>
      <c r="T2855" s="1" t="s">
        <v>8798</v>
      </c>
    </row>
    <row r="2856" spans="1:20" x14ac:dyDescent="0.25">
      <c r="A2856" t="s">
        <v>8747</v>
      </c>
      <c r="B2856" t="s">
        <v>66</v>
      </c>
      <c r="C2856" t="s">
        <v>2049</v>
      </c>
      <c r="D2856" t="s">
        <v>2048</v>
      </c>
      <c r="E2856" s="2">
        <v>45093</v>
      </c>
      <c r="F2856">
        <v>2023</v>
      </c>
      <c r="G2856" t="s">
        <v>104</v>
      </c>
      <c r="H2856" t="s">
        <v>8754</v>
      </c>
      <c r="L2856" t="s">
        <v>1320</v>
      </c>
      <c r="M2856" t="s">
        <v>25</v>
      </c>
      <c r="N2856">
        <v>0.25</v>
      </c>
      <c r="O2856">
        <v>0</v>
      </c>
      <c r="P2856">
        <v>0.25</v>
      </c>
      <c r="Q2856">
        <v>0</v>
      </c>
      <c r="T2856" s="1" t="s">
        <v>8798</v>
      </c>
    </row>
    <row r="2857" spans="1:20" x14ac:dyDescent="0.25">
      <c r="A2857" t="s">
        <v>8747</v>
      </c>
      <c r="B2857" t="s">
        <v>66</v>
      </c>
      <c r="C2857" t="s">
        <v>2118</v>
      </c>
      <c r="D2857" t="s">
        <v>2117</v>
      </c>
      <c r="E2857" s="2">
        <v>45093</v>
      </c>
      <c r="F2857">
        <v>2023</v>
      </c>
      <c r="G2857" t="s">
        <v>7424</v>
      </c>
      <c r="H2857" t="s">
        <v>93</v>
      </c>
      <c r="K2857" t="s">
        <v>1469</v>
      </c>
      <c r="M2857" t="s">
        <v>24</v>
      </c>
      <c r="N2857">
        <v>17.100000000000001</v>
      </c>
      <c r="O2857">
        <v>17.100000000000001</v>
      </c>
      <c r="P2857">
        <v>0</v>
      </c>
      <c r="Q2857">
        <v>0</v>
      </c>
      <c r="T2857" s="1" t="s">
        <v>8798</v>
      </c>
    </row>
    <row r="2858" spans="1:20" x14ac:dyDescent="0.25">
      <c r="A2858" t="s">
        <v>8747</v>
      </c>
      <c r="B2858" t="s">
        <v>66</v>
      </c>
      <c r="C2858" t="s">
        <v>1886</v>
      </c>
      <c r="D2858" t="s">
        <v>1885</v>
      </c>
      <c r="E2858" s="2">
        <v>45096</v>
      </c>
      <c r="F2858">
        <v>2023</v>
      </c>
      <c r="G2858" t="s">
        <v>7797</v>
      </c>
      <c r="H2858" t="s">
        <v>8754</v>
      </c>
      <c r="L2858" t="s">
        <v>1415</v>
      </c>
      <c r="M2858" t="s">
        <v>25</v>
      </c>
      <c r="N2858">
        <v>0.45</v>
      </c>
      <c r="O2858">
        <v>0</v>
      </c>
      <c r="P2858">
        <v>0.45</v>
      </c>
      <c r="Q2858">
        <v>0</v>
      </c>
      <c r="T2858" s="1" t="s">
        <v>8798</v>
      </c>
    </row>
    <row r="2859" spans="1:20" x14ac:dyDescent="0.25">
      <c r="A2859" t="s">
        <v>8747</v>
      </c>
      <c r="B2859" t="s">
        <v>66</v>
      </c>
      <c r="C2859" t="s">
        <v>1865</v>
      </c>
      <c r="D2859" t="s">
        <v>1864</v>
      </c>
      <c r="E2859" s="2">
        <v>45097</v>
      </c>
      <c r="F2859">
        <v>2023</v>
      </c>
      <c r="G2859" t="s">
        <v>6975</v>
      </c>
      <c r="H2859" t="s">
        <v>8754</v>
      </c>
      <c r="K2859" t="s">
        <v>141</v>
      </c>
      <c r="M2859" t="s">
        <v>24</v>
      </c>
      <c r="N2859">
        <v>0.95</v>
      </c>
      <c r="O2859">
        <v>0.95</v>
      </c>
      <c r="P2859">
        <v>0</v>
      </c>
      <c r="Q2859">
        <v>0</v>
      </c>
      <c r="T2859" s="1" t="s">
        <v>8798</v>
      </c>
    </row>
    <row r="2860" spans="1:20" x14ac:dyDescent="0.25">
      <c r="A2860" t="s">
        <v>8747</v>
      </c>
      <c r="B2860" t="s">
        <v>66</v>
      </c>
      <c r="C2860" t="s">
        <v>1354</v>
      </c>
      <c r="D2860" t="s">
        <v>1353</v>
      </c>
      <c r="E2860" s="2">
        <v>45098</v>
      </c>
      <c r="F2860">
        <v>2023</v>
      </c>
      <c r="G2860" t="s">
        <v>6392</v>
      </c>
      <c r="H2860" t="s">
        <v>93</v>
      </c>
      <c r="K2860" t="s">
        <v>1345</v>
      </c>
      <c r="M2860" t="s">
        <v>24</v>
      </c>
      <c r="N2860">
        <v>326.33999999999997</v>
      </c>
      <c r="O2860">
        <v>326.33999999999992</v>
      </c>
      <c r="P2860">
        <v>0</v>
      </c>
      <c r="Q2860">
        <v>0</v>
      </c>
      <c r="T2860" s="1" t="s">
        <v>8798</v>
      </c>
    </row>
    <row r="2861" spans="1:20" x14ac:dyDescent="0.25">
      <c r="A2861" t="s">
        <v>8747</v>
      </c>
      <c r="B2861" t="s">
        <v>66</v>
      </c>
      <c r="C2861" t="s">
        <v>1929</v>
      </c>
      <c r="D2861" t="s">
        <v>1928</v>
      </c>
      <c r="E2861" s="2">
        <v>45098</v>
      </c>
      <c r="F2861">
        <v>2023</v>
      </c>
      <c r="G2861" t="s">
        <v>6370</v>
      </c>
      <c r="H2861" t="s">
        <v>93</v>
      </c>
      <c r="K2861" t="s">
        <v>1345</v>
      </c>
      <c r="L2861" t="s">
        <v>1365</v>
      </c>
      <c r="M2861" t="s">
        <v>72</v>
      </c>
      <c r="N2861">
        <v>48</v>
      </c>
      <c r="O2861">
        <v>0</v>
      </c>
      <c r="P2861">
        <v>0</v>
      </c>
      <c r="Q2861">
        <v>48</v>
      </c>
      <c r="T2861" s="1" t="s">
        <v>8798</v>
      </c>
    </row>
    <row r="2862" spans="1:20" x14ac:dyDescent="0.25">
      <c r="A2862" t="s">
        <v>8747</v>
      </c>
      <c r="B2862" t="s">
        <v>66</v>
      </c>
      <c r="C2862" t="s">
        <v>1929</v>
      </c>
      <c r="D2862" t="s">
        <v>1928</v>
      </c>
      <c r="E2862" s="2">
        <v>45098</v>
      </c>
      <c r="F2862">
        <v>2023</v>
      </c>
      <c r="G2862" t="s">
        <v>6370</v>
      </c>
      <c r="H2862" t="s">
        <v>93</v>
      </c>
      <c r="K2862" t="s">
        <v>84</v>
      </c>
      <c r="M2862" t="s">
        <v>24</v>
      </c>
      <c r="N2862">
        <v>0.16</v>
      </c>
      <c r="O2862">
        <v>0.16</v>
      </c>
      <c r="P2862">
        <v>0</v>
      </c>
      <c r="Q2862">
        <v>0</v>
      </c>
      <c r="T2862" s="1" t="s">
        <v>8798</v>
      </c>
    </row>
    <row r="2863" spans="1:20" x14ac:dyDescent="0.25">
      <c r="A2863" t="s">
        <v>8747</v>
      </c>
      <c r="B2863" t="s">
        <v>66</v>
      </c>
      <c r="C2863" t="s">
        <v>1929</v>
      </c>
      <c r="D2863" t="s">
        <v>1928</v>
      </c>
      <c r="E2863" s="2">
        <v>45098</v>
      </c>
      <c r="F2863">
        <v>2023</v>
      </c>
      <c r="G2863" t="s">
        <v>6370</v>
      </c>
      <c r="H2863" t="s">
        <v>93</v>
      </c>
      <c r="K2863" t="s">
        <v>141</v>
      </c>
      <c r="M2863" t="s">
        <v>24</v>
      </c>
      <c r="N2863">
        <v>145.58000000000001</v>
      </c>
      <c r="O2863">
        <v>145.58000000000004</v>
      </c>
      <c r="P2863">
        <v>0</v>
      </c>
      <c r="Q2863">
        <v>0</v>
      </c>
      <c r="T2863" s="1" t="s">
        <v>8798</v>
      </c>
    </row>
    <row r="2864" spans="1:20" x14ac:dyDescent="0.25">
      <c r="A2864" t="s">
        <v>8747</v>
      </c>
      <c r="B2864" t="s">
        <v>66</v>
      </c>
      <c r="C2864" t="s">
        <v>1938</v>
      </c>
      <c r="D2864" t="s">
        <v>1937</v>
      </c>
      <c r="E2864" s="2">
        <v>45098</v>
      </c>
      <c r="F2864">
        <v>2023</v>
      </c>
      <c r="G2864" t="s">
        <v>6370</v>
      </c>
      <c r="H2864" t="s">
        <v>8754</v>
      </c>
      <c r="K2864" t="s">
        <v>84</v>
      </c>
      <c r="M2864" t="s">
        <v>24</v>
      </c>
      <c r="N2864">
        <v>0.1</v>
      </c>
      <c r="O2864">
        <v>0.1</v>
      </c>
      <c r="P2864">
        <v>0</v>
      </c>
      <c r="Q2864">
        <v>0</v>
      </c>
      <c r="T2864" s="1" t="s">
        <v>8798</v>
      </c>
    </row>
    <row r="2865" spans="1:20" x14ac:dyDescent="0.25">
      <c r="A2865" t="s">
        <v>8747</v>
      </c>
      <c r="B2865" t="s">
        <v>66</v>
      </c>
      <c r="C2865" t="s">
        <v>1987</v>
      </c>
      <c r="D2865" t="s">
        <v>1986</v>
      </c>
      <c r="E2865" s="2">
        <v>45098</v>
      </c>
      <c r="F2865">
        <v>2023</v>
      </c>
      <c r="G2865" t="s">
        <v>104</v>
      </c>
      <c r="H2865" t="s">
        <v>8754</v>
      </c>
      <c r="K2865" t="s">
        <v>1352</v>
      </c>
      <c r="M2865" t="s">
        <v>24</v>
      </c>
      <c r="N2865">
        <v>0.42499999999999999</v>
      </c>
      <c r="O2865">
        <v>0.42499999999999999</v>
      </c>
      <c r="P2865">
        <v>0</v>
      </c>
      <c r="Q2865">
        <v>0</v>
      </c>
      <c r="T2865" s="1" t="s">
        <v>8798</v>
      </c>
    </row>
    <row r="2866" spans="1:20" x14ac:dyDescent="0.25">
      <c r="A2866" t="s">
        <v>8747</v>
      </c>
      <c r="B2866" t="s">
        <v>66</v>
      </c>
      <c r="C2866" t="s">
        <v>1646</v>
      </c>
      <c r="D2866" t="s">
        <v>1645</v>
      </c>
      <c r="E2866" s="2">
        <v>45099</v>
      </c>
      <c r="F2866">
        <v>2023</v>
      </c>
      <c r="G2866" t="s">
        <v>6914</v>
      </c>
      <c r="H2866" t="s">
        <v>8754</v>
      </c>
      <c r="K2866" t="s">
        <v>1327</v>
      </c>
      <c r="L2866" t="s">
        <v>1347</v>
      </c>
      <c r="M2866" t="s">
        <v>72</v>
      </c>
      <c r="N2866">
        <v>0.4</v>
      </c>
      <c r="O2866">
        <v>0</v>
      </c>
      <c r="P2866">
        <v>0</v>
      </c>
      <c r="Q2866">
        <v>0.4</v>
      </c>
      <c r="T2866" s="1" t="s">
        <v>8798</v>
      </c>
    </row>
    <row r="2867" spans="1:20" x14ac:dyDescent="0.25">
      <c r="A2867" t="s">
        <v>8747</v>
      </c>
      <c r="B2867" t="s">
        <v>66</v>
      </c>
      <c r="C2867" t="s">
        <v>1663</v>
      </c>
      <c r="D2867" t="s">
        <v>1662</v>
      </c>
      <c r="E2867" s="2">
        <v>45099</v>
      </c>
      <c r="F2867">
        <v>2023</v>
      </c>
      <c r="G2867" t="s">
        <v>6914</v>
      </c>
      <c r="H2867" t="s">
        <v>8754</v>
      </c>
      <c r="K2867" t="s">
        <v>1345</v>
      </c>
      <c r="L2867" t="s">
        <v>1415</v>
      </c>
      <c r="M2867" t="s">
        <v>72</v>
      </c>
      <c r="N2867">
        <v>0.35499999999999998</v>
      </c>
      <c r="O2867">
        <v>0</v>
      </c>
      <c r="P2867">
        <v>0</v>
      </c>
      <c r="Q2867">
        <v>0.35499999999999998</v>
      </c>
      <c r="T2867" s="1" t="s">
        <v>8798</v>
      </c>
    </row>
    <row r="2868" spans="1:20" x14ac:dyDescent="0.25">
      <c r="A2868" t="s">
        <v>8747</v>
      </c>
      <c r="B2868" t="s">
        <v>66</v>
      </c>
      <c r="C2868" t="s">
        <v>1765</v>
      </c>
      <c r="D2868" t="s">
        <v>1764</v>
      </c>
      <c r="E2868" s="2">
        <v>45100</v>
      </c>
      <c r="F2868">
        <v>2023</v>
      </c>
      <c r="G2868" t="s">
        <v>6754</v>
      </c>
      <c r="H2868" t="s">
        <v>8757</v>
      </c>
      <c r="K2868" t="s">
        <v>1352</v>
      </c>
      <c r="M2868" t="s">
        <v>24</v>
      </c>
      <c r="N2868">
        <v>7.7152349999999998</v>
      </c>
      <c r="O2868">
        <v>7.7152349999999998</v>
      </c>
      <c r="P2868">
        <v>0</v>
      </c>
      <c r="Q2868">
        <v>0</v>
      </c>
      <c r="T2868" s="1" t="s">
        <v>8798</v>
      </c>
    </row>
    <row r="2869" spans="1:20" x14ac:dyDescent="0.25">
      <c r="A2869" t="s">
        <v>8747</v>
      </c>
      <c r="B2869" t="s">
        <v>66</v>
      </c>
      <c r="C2869" t="s">
        <v>1863</v>
      </c>
      <c r="D2869" t="s">
        <v>1862</v>
      </c>
      <c r="E2869" s="2">
        <v>45100</v>
      </c>
      <c r="F2869">
        <v>2023</v>
      </c>
      <c r="G2869" t="s">
        <v>6975</v>
      </c>
      <c r="H2869" t="s">
        <v>8754</v>
      </c>
      <c r="K2869" t="s">
        <v>141</v>
      </c>
      <c r="M2869" t="s">
        <v>24</v>
      </c>
      <c r="N2869">
        <v>0.57499999999999996</v>
      </c>
      <c r="O2869">
        <v>0.57499999999999996</v>
      </c>
      <c r="P2869">
        <v>0</v>
      </c>
      <c r="Q2869">
        <v>0</v>
      </c>
      <c r="T2869" s="1" t="s">
        <v>8798</v>
      </c>
    </row>
    <row r="2870" spans="1:20" x14ac:dyDescent="0.25">
      <c r="A2870" t="s">
        <v>8747</v>
      </c>
      <c r="B2870" t="s">
        <v>66</v>
      </c>
      <c r="C2870" t="s">
        <v>2122</v>
      </c>
      <c r="D2870" t="s">
        <v>2121</v>
      </c>
      <c r="E2870" s="2">
        <v>45100</v>
      </c>
      <c r="F2870">
        <v>2023</v>
      </c>
      <c r="G2870" t="s">
        <v>7424</v>
      </c>
      <c r="H2870" t="s">
        <v>93</v>
      </c>
      <c r="L2870" t="s">
        <v>1347</v>
      </c>
      <c r="M2870" t="s">
        <v>25</v>
      </c>
      <c r="N2870">
        <v>24.776</v>
      </c>
      <c r="O2870">
        <v>0</v>
      </c>
      <c r="P2870">
        <v>24.775999999999996</v>
      </c>
      <c r="Q2870">
        <v>0</v>
      </c>
      <c r="T2870" s="1" t="s">
        <v>8798</v>
      </c>
    </row>
    <row r="2871" spans="1:20" x14ac:dyDescent="0.25">
      <c r="A2871" t="s">
        <v>8747</v>
      </c>
      <c r="B2871" t="s">
        <v>66</v>
      </c>
      <c r="C2871" t="s">
        <v>1427</v>
      </c>
      <c r="D2871" t="s">
        <v>1426</v>
      </c>
      <c r="E2871" s="2">
        <v>45103</v>
      </c>
      <c r="F2871">
        <v>2023</v>
      </c>
      <c r="G2871" t="s">
        <v>6816</v>
      </c>
      <c r="H2871" t="s">
        <v>8754</v>
      </c>
      <c r="L2871" t="s">
        <v>1365</v>
      </c>
      <c r="M2871" t="s">
        <v>25</v>
      </c>
      <c r="N2871">
        <v>0.35</v>
      </c>
      <c r="O2871">
        <v>0</v>
      </c>
      <c r="P2871">
        <v>0.35</v>
      </c>
      <c r="Q2871">
        <v>0</v>
      </c>
      <c r="T2871" s="1" t="s">
        <v>8798</v>
      </c>
    </row>
    <row r="2872" spans="1:20" x14ac:dyDescent="0.25">
      <c r="A2872" t="s">
        <v>8747</v>
      </c>
      <c r="B2872" t="s">
        <v>66</v>
      </c>
      <c r="C2872" t="s">
        <v>1671</v>
      </c>
      <c r="D2872" t="s">
        <v>1670</v>
      </c>
      <c r="E2872" s="2">
        <v>45103</v>
      </c>
      <c r="F2872">
        <v>2023</v>
      </c>
      <c r="G2872" t="s">
        <v>6914</v>
      </c>
      <c r="H2872" t="s">
        <v>8754</v>
      </c>
      <c r="K2872" t="s">
        <v>1345</v>
      </c>
      <c r="L2872" t="s">
        <v>1415</v>
      </c>
      <c r="M2872" t="s">
        <v>72</v>
      </c>
      <c r="N2872">
        <v>0.35</v>
      </c>
      <c r="O2872">
        <v>0</v>
      </c>
      <c r="P2872">
        <v>0</v>
      </c>
      <c r="Q2872">
        <v>0.35</v>
      </c>
      <c r="T2872" s="1" t="s">
        <v>8798</v>
      </c>
    </row>
    <row r="2873" spans="1:20" x14ac:dyDescent="0.25">
      <c r="A2873" t="s">
        <v>8747</v>
      </c>
      <c r="B2873" t="s">
        <v>66</v>
      </c>
      <c r="C2873" t="s">
        <v>1903</v>
      </c>
      <c r="D2873" t="s">
        <v>1902</v>
      </c>
      <c r="E2873" s="2">
        <v>45103</v>
      </c>
      <c r="F2873">
        <v>2023</v>
      </c>
      <c r="G2873" t="s">
        <v>6715</v>
      </c>
      <c r="H2873" t="s">
        <v>8754</v>
      </c>
      <c r="L2873" t="s">
        <v>1415</v>
      </c>
      <c r="M2873" t="s">
        <v>25</v>
      </c>
      <c r="N2873">
        <v>0.03</v>
      </c>
      <c r="O2873">
        <v>0</v>
      </c>
      <c r="P2873">
        <v>0.03</v>
      </c>
      <c r="Q2873">
        <v>0</v>
      </c>
      <c r="T2873" s="1" t="s">
        <v>8798</v>
      </c>
    </row>
    <row r="2874" spans="1:20" x14ac:dyDescent="0.25">
      <c r="A2874" t="s">
        <v>8747</v>
      </c>
      <c r="B2874" t="s">
        <v>66</v>
      </c>
      <c r="C2874" t="s">
        <v>2024</v>
      </c>
      <c r="D2874" t="s">
        <v>2023</v>
      </c>
      <c r="E2874" s="2">
        <v>45103</v>
      </c>
      <c r="F2874">
        <v>2023</v>
      </c>
      <c r="G2874" t="s">
        <v>104</v>
      </c>
      <c r="H2874" t="s">
        <v>8754</v>
      </c>
      <c r="L2874" t="s">
        <v>1320</v>
      </c>
      <c r="M2874" t="s">
        <v>25</v>
      </c>
      <c r="N2874">
        <v>0.09</v>
      </c>
      <c r="O2874">
        <v>0</v>
      </c>
      <c r="P2874">
        <v>0.09</v>
      </c>
      <c r="Q2874">
        <v>0</v>
      </c>
      <c r="T2874" s="1" t="s">
        <v>8798</v>
      </c>
    </row>
    <row r="2875" spans="1:20" x14ac:dyDescent="0.25">
      <c r="A2875" t="s">
        <v>8747</v>
      </c>
      <c r="B2875" t="s">
        <v>66</v>
      </c>
      <c r="C2875" t="s">
        <v>2128</v>
      </c>
      <c r="D2875" t="s">
        <v>2127</v>
      </c>
      <c r="E2875" s="2">
        <v>45103</v>
      </c>
      <c r="F2875">
        <v>2023</v>
      </c>
      <c r="G2875" t="s">
        <v>7424</v>
      </c>
      <c r="H2875" t="s">
        <v>8754</v>
      </c>
      <c r="K2875" t="s">
        <v>141</v>
      </c>
      <c r="M2875" t="s">
        <v>24</v>
      </c>
      <c r="N2875">
        <v>0.5</v>
      </c>
      <c r="O2875">
        <v>0.5</v>
      </c>
      <c r="P2875">
        <v>0</v>
      </c>
      <c r="Q2875">
        <v>0</v>
      </c>
      <c r="T2875" s="1" t="s">
        <v>8798</v>
      </c>
    </row>
    <row r="2876" spans="1:20" x14ac:dyDescent="0.25">
      <c r="A2876" t="s">
        <v>8747</v>
      </c>
      <c r="B2876" t="s">
        <v>66</v>
      </c>
      <c r="C2876" t="s">
        <v>1546</v>
      </c>
      <c r="D2876" t="s">
        <v>1545</v>
      </c>
      <c r="E2876" s="2">
        <v>45105</v>
      </c>
      <c r="F2876">
        <v>2023</v>
      </c>
      <c r="G2876" t="s">
        <v>6521</v>
      </c>
      <c r="H2876" t="s">
        <v>93</v>
      </c>
      <c r="K2876" t="s">
        <v>1327</v>
      </c>
      <c r="L2876" t="s">
        <v>1347</v>
      </c>
      <c r="M2876" t="s">
        <v>72</v>
      </c>
      <c r="N2876">
        <v>24.600851469999998</v>
      </c>
      <c r="O2876">
        <v>0</v>
      </c>
      <c r="P2876">
        <v>0</v>
      </c>
      <c r="Q2876">
        <v>24.6008514675</v>
      </c>
      <c r="T2876" s="1" t="s">
        <v>8798</v>
      </c>
    </row>
    <row r="2877" spans="1:20" x14ac:dyDescent="0.25">
      <c r="A2877" t="s">
        <v>8747</v>
      </c>
      <c r="B2877" t="s">
        <v>66</v>
      </c>
      <c r="C2877" t="s">
        <v>1561</v>
      </c>
      <c r="D2877" t="s">
        <v>1560</v>
      </c>
      <c r="E2877" s="2">
        <v>45105</v>
      </c>
      <c r="F2877">
        <v>2023</v>
      </c>
      <c r="G2877" t="s">
        <v>6521</v>
      </c>
      <c r="H2877" t="s">
        <v>93</v>
      </c>
      <c r="K2877" t="s">
        <v>84</v>
      </c>
      <c r="L2877" t="s">
        <v>1347</v>
      </c>
      <c r="M2877" t="s">
        <v>72</v>
      </c>
      <c r="N2877">
        <v>150.76191900000001</v>
      </c>
      <c r="O2877">
        <v>0</v>
      </c>
      <c r="P2877">
        <v>0</v>
      </c>
      <c r="Q2877">
        <v>150.76191900000001</v>
      </c>
      <c r="T2877" s="1" t="s">
        <v>8798</v>
      </c>
    </row>
    <row r="2878" spans="1:20" x14ac:dyDescent="0.25">
      <c r="A2878" t="s">
        <v>8747</v>
      </c>
      <c r="B2878" t="s">
        <v>66</v>
      </c>
      <c r="C2878" t="s">
        <v>1633</v>
      </c>
      <c r="D2878" t="s">
        <v>1632</v>
      </c>
      <c r="E2878" s="2">
        <v>45105</v>
      </c>
      <c r="F2878">
        <v>2023</v>
      </c>
      <c r="G2878" t="s">
        <v>6914</v>
      </c>
      <c r="H2878" t="s">
        <v>93</v>
      </c>
      <c r="K2878" t="s">
        <v>1345</v>
      </c>
      <c r="M2878" t="s">
        <v>24</v>
      </c>
      <c r="N2878">
        <v>142.85</v>
      </c>
      <c r="O2878">
        <v>142.85</v>
      </c>
      <c r="P2878">
        <v>0</v>
      </c>
      <c r="Q2878">
        <v>0</v>
      </c>
      <c r="T2878" s="1" t="s">
        <v>8798</v>
      </c>
    </row>
    <row r="2879" spans="1:20" x14ac:dyDescent="0.25">
      <c r="A2879" t="s">
        <v>8747</v>
      </c>
      <c r="B2879" t="s">
        <v>66</v>
      </c>
      <c r="C2879" t="s">
        <v>1656</v>
      </c>
      <c r="D2879" t="s">
        <v>1655</v>
      </c>
      <c r="E2879" s="2">
        <v>45105</v>
      </c>
      <c r="F2879">
        <v>2023</v>
      </c>
      <c r="G2879" t="s">
        <v>6914</v>
      </c>
      <c r="H2879" t="s">
        <v>8754</v>
      </c>
      <c r="L2879" t="s">
        <v>1415</v>
      </c>
      <c r="M2879" t="s">
        <v>25</v>
      </c>
      <c r="N2879">
        <v>1.7639999999999999E-2</v>
      </c>
      <c r="O2879">
        <v>0</v>
      </c>
      <c r="P2879">
        <v>1.7639999999999999E-2</v>
      </c>
      <c r="Q2879">
        <v>0</v>
      </c>
      <c r="T2879" s="1" t="s">
        <v>8798</v>
      </c>
    </row>
    <row r="2880" spans="1:20" x14ac:dyDescent="0.25">
      <c r="A2880" t="s">
        <v>8747</v>
      </c>
      <c r="B2880" t="s">
        <v>66</v>
      </c>
      <c r="C2880" t="s">
        <v>1966</v>
      </c>
      <c r="D2880" t="s">
        <v>1965</v>
      </c>
      <c r="E2880" s="2">
        <v>45105</v>
      </c>
      <c r="F2880">
        <v>2023</v>
      </c>
      <c r="G2880" t="s">
        <v>104</v>
      </c>
      <c r="H2880" t="s">
        <v>93</v>
      </c>
      <c r="K2880" t="s">
        <v>141</v>
      </c>
      <c r="M2880" t="s">
        <v>24</v>
      </c>
      <c r="N2880">
        <v>150</v>
      </c>
      <c r="O2880">
        <v>150</v>
      </c>
      <c r="P2880">
        <v>0</v>
      </c>
      <c r="Q2880">
        <v>0</v>
      </c>
      <c r="T2880" s="1" t="s">
        <v>8798</v>
      </c>
    </row>
    <row r="2881" spans="1:20" x14ac:dyDescent="0.25">
      <c r="A2881" t="s">
        <v>8747</v>
      </c>
      <c r="B2881" t="s">
        <v>66</v>
      </c>
      <c r="C2881" t="s">
        <v>2137</v>
      </c>
      <c r="D2881" t="s">
        <v>2136</v>
      </c>
      <c r="E2881" s="2">
        <v>45105</v>
      </c>
      <c r="F2881">
        <v>2023</v>
      </c>
      <c r="G2881" t="s">
        <v>7424</v>
      </c>
      <c r="H2881" t="s">
        <v>8754</v>
      </c>
      <c r="K2881" t="s">
        <v>1336</v>
      </c>
      <c r="L2881" t="s">
        <v>1409</v>
      </c>
      <c r="M2881" t="s">
        <v>72</v>
      </c>
      <c r="N2881">
        <v>0.45</v>
      </c>
      <c r="O2881">
        <v>0</v>
      </c>
      <c r="P2881">
        <v>0</v>
      </c>
      <c r="Q2881">
        <v>0.45</v>
      </c>
      <c r="T2881" s="1" t="s">
        <v>8798</v>
      </c>
    </row>
    <row r="2882" spans="1:20" x14ac:dyDescent="0.25">
      <c r="A2882" t="s">
        <v>8747</v>
      </c>
      <c r="B2882" t="s">
        <v>66</v>
      </c>
      <c r="C2882" t="s">
        <v>1669</v>
      </c>
      <c r="D2882" t="s">
        <v>1668</v>
      </c>
      <c r="E2882" s="2">
        <v>45107</v>
      </c>
      <c r="F2882">
        <v>2023</v>
      </c>
      <c r="G2882" t="s">
        <v>6914</v>
      </c>
      <c r="H2882" t="s">
        <v>8754</v>
      </c>
      <c r="K2882" t="s">
        <v>141</v>
      </c>
      <c r="L2882" t="s">
        <v>1347</v>
      </c>
      <c r="M2882" t="s">
        <v>72</v>
      </c>
      <c r="N2882">
        <v>0.2</v>
      </c>
      <c r="O2882">
        <v>0</v>
      </c>
      <c r="P2882">
        <v>0</v>
      </c>
      <c r="Q2882">
        <v>0.2</v>
      </c>
      <c r="T2882" s="1" t="s">
        <v>8798</v>
      </c>
    </row>
    <row r="2883" spans="1:20" x14ac:dyDescent="0.25">
      <c r="A2883" t="s">
        <v>8747</v>
      </c>
      <c r="B2883" t="s">
        <v>66</v>
      </c>
      <c r="C2883" t="s">
        <v>1640</v>
      </c>
      <c r="D2883" t="s">
        <v>1639</v>
      </c>
      <c r="E2883" s="2">
        <v>45112</v>
      </c>
      <c r="F2883">
        <v>2023</v>
      </c>
      <c r="G2883" t="s">
        <v>6914</v>
      </c>
      <c r="H2883" t="s">
        <v>8754</v>
      </c>
      <c r="K2883" t="s">
        <v>1345</v>
      </c>
      <c r="L2883" t="s">
        <v>1365</v>
      </c>
      <c r="M2883" t="s">
        <v>72</v>
      </c>
      <c r="N2883">
        <v>0.99</v>
      </c>
      <c r="O2883">
        <v>0</v>
      </c>
      <c r="P2883">
        <v>0</v>
      </c>
      <c r="Q2883">
        <v>0.99</v>
      </c>
      <c r="T2883" s="1" t="s">
        <v>8798</v>
      </c>
    </row>
    <row r="2884" spans="1:20" x14ac:dyDescent="0.25">
      <c r="A2884" t="s">
        <v>8747</v>
      </c>
      <c r="B2884" t="s">
        <v>66</v>
      </c>
      <c r="C2884" t="s">
        <v>1998</v>
      </c>
      <c r="D2884" t="s">
        <v>1997</v>
      </c>
      <c r="E2884" s="2">
        <v>45117</v>
      </c>
      <c r="F2884">
        <v>2023</v>
      </c>
      <c r="G2884" t="s">
        <v>104</v>
      </c>
      <c r="H2884" t="s">
        <v>8754</v>
      </c>
      <c r="K2884" t="s">
        <v>84</v>
      </c>
      <c r="L2884" t="s">
        <v>1347</v>
      </c>
      <c r="M2884" t="s">
        <v>72</v>
      </c>
      <c r="N2884">
        <v>0.375</v>
      </c>
      <c r="O2884">
        <v>0</v>
      </c>
      <c r="P2884">
        <v>0</v>
      </c>
      <c r="Q2884">
        <v>0.375</v>
      </c>
      <c r="T2884" s="1" t="s">
        <v>8798</v>
      </c>
    </row>
    <row r="2885" spans="1:20" x14ac:dyDescent="0.25">
      <c r="A2885" t="s">
        <v>8747</v>
      </c>
      <c r="B2885" t="s">
        <v>66</v>
      </c>
      <c r="C2885" t="s">
        <v>2036</v>
      </c>
      <c r="D2885" t="s">
        <v>2035</v>
      </c>
      <c r="E2885" s="2">
        <v>45117</v>
      </c>
      <c r="F2885">
        <v>2023</v>
      </c>
      <c r="G2885" t="s">
        <v>104</v>
      </c>
      <c r="H2885" t="s">
        <v>8754</v>
      </c>
      <c r="K2885" t="s">
        <v>1345</v>
      </c>
      <c r="M2885" t="s">
        <v>24</v>
      </c>
      <c r="N2885">
        <v>0.08</v>
      </c>
      <c r="O2885">
        <v>0.08</v>
      </c>
      <c r="P2885">
        <v>0</v>
      </c>
      <c r="Q2885">
        <v>0</v>
      </c>
      <c r="T2885" s="1" t="s">
        <v>8798</v>
      </c>
    </row>
    <row r="2886" spans="1:20" x14ac:dyDescent="0.25">
      <c r="A2886" t="s">
        <v>8747</v>
      </c>
      <c r="B2886" t="s">
        <v>66</v>
      </c>
      <c r="C2886" t="s">
        <v>1908</v>
      </c>
      <c r="D2886" t="s">
        <v>1907</v>
      </c>
      <c r="E2886" s="2">
        <v>45118</v>
      </c>
      <c r="F2886">
        <v>2023</v>
      </c>
      <c r="G2886" t="s">
        <v>6715</v>
      </c>
      <c r="H2886" t="s">
        <v>8754</v>
      </c>
      <c r="K2886" t="s">
        <v>1469</v>
      </c>
      <c r="L2886" t="s">
        <v>1346</v>
      </c>
      <c r="M2886" t="s">
        <v>72</v>
      </c>
      <c r="N2886">
        <v>0.4</v>
      </c>
      <c r="O2886">
        <v>0</v>
      </c>
      <c r="P2886">
        <v>0</v>
      </c>
      <c r="Q2886">
        <v>0.4</v>
      </c>
      <c r="T2886" s="1" t="s">
        <v>8798</v>
      </c>
    </row>
    <row r="2887" spans="1:20" x14ac:dyDescent="0.25">
      <c r="A2887" t="s">
        <v>8747</v>
      </c>
      <c r="B2887" t="s">
        <v>66</v>
      </c>
      <c r="C2887" t="s">
        <v>1454</v>
      </c>
      <c r="D2887" t="s">
        <v>1453</v>
      </c>
      <c r="E2887" s="2">
        <v>45119</v>
      </c>
      <c r="F2887">
        <v>2023</v>
      </c>
      <c r="G2887" t="s">
        <v>8748</v>
      </c>
      <c r="H2887" t="s">
        <v>8754</v>
      </c>
      <c r="L2887" t="s">
        <v>1365</v>
      </c>
      <c r="M2887" t="s">
        <v>25</v>
      </c>
      <c r="N2887">
        <v>0.37</v>
      </c>
      <c r="O2887">
        <v>0</v>
      </c>
      <c r="P2887">
        <v>0.37</v>
      </c>
      <c r="Q2887">
        <v>0</v>
      </c>
      <c r="T2887" s="1" t="s">
        <v>8798</v>
      </c>
    </row>
    <row r="2888" spans="1:20" x14ac:dyDescent="0.25">
      <c r="A2888" t="s">
        <v>8747</v>
      </c>
      <c r="B2888" t="s">
        <v>66</v>
      </c>
      <c r="C2888" t="s">
        <v>2010</v>
      </c>
      <c r="D2888" t="s">
        <v>2009</v>
      </c>
      <c r="E2888" s="2">
        <v>45119</v>
      </c>
      <c r="F2888">
        <v>2023</v>
      </c>
      <c r="G2888" t="s">
        <v>104</v>
      </c>
      <c r="H2888" t="s">
        <v>8754</v>
      </c>
      <c r="L2888" t="s">
        <v>1606</v>
      </c>
      <c r="M2888" t="s">
        <v>25</v>
      </c>
      <c r="N2888">
        <v>0.4</v>
      </c>
      <c r="O2888">
        <v>0</v>
      </c>
      <c r="P2888">
        <v>0.4</v>
      </c>
      <c r="Q2888">
        <v>0</v>
      </c>
      <c r="T2888" s="1" t="s">
        <v>8798</v>
      </c>
    </row>
    <row r="2889" spans="1:20" x14ac:dyDescent="0.25">
      <c r="A2889" t="s">
        <v>8747</v>
      </c>
      <c r="B2889" t="s">
        <v>66</v>
      </c>
      <c r="C2889" t="s">
        <v>1402</v>
      </c>
      <c r="D2889" t="s">
        <v>1401</v>
      </c>
      <c r="E2889" s="2">
        <v>45120</v>
      </c>
      <c r="F2889">
        <v>2023</v>
      </c>
      <c r="G2889" t="s">
        <v>6392</v>
      </c>
      <c r="H2889" t="s">
        <v>8754</v>
      </c>
      <c r="L2889" t="s">
        <v>1365</v>
      </c>
      <c r="M2889" t="s">
        <v>25</v>
      </c>
      <c r="N2889">
        <v>0.01</v>
      </c>
      <c r="O2889">
        <v>0</v>
      </c>
      <c r="P2889">
        <v>0.01</v>
      </c>
      <c r="Q2889">
        <v>0</v>
      </c>
      <c r="T2889" s="1" t="s">
        <v>8798</v>
      </c>
    </row>
    <row r="2890" spans="1:20" x14ac:dyDescent="0.25">
      <c r="A2890" t="s">
        <v>8747</v>
      </c>
      <c r="B2890" t="s">
        <v>66</v>
      </c>
      <c r="C2890" t="s">
        <v>1970</v>
      </c>
      <c r="D2890" t="s">
        <v>1969</v>
      </c>
      <c r="E2890" s="2">
        <v>45121</v>
      </c>
      <c r="F2890">
        <v>2023</v>
      </c>
      <c r="G2890" t="s">
        <v>104</v>
      </c>
      <c r="H2890" t="s">
        <v>8754</v>
      </c>
      <c r="K2890" t="s">
        <v>1874</v>
      </c>
      <c r="M2890" t="s">
        <v>24</v>
      </c>
      <c r="N2890">
        <v>0.2</v>
      </c>
      <c r="O2890">
        <v>0.2</v>
      </c>
      <c r="P2890">
        <v>0</v>
      </c>
      <c r="Q2890">
        <v>0</v>
      </c>
      <c r="T2890" s="1" t="s">
        <v>8798</v>
      </c>
    </row>
    <row r="2891" spans="1:20" x14ac:dyDescent="0.25">
      <c r="A2891" t="s">
        <v>8747</v>
      </c>
      <c r="B2891" t="s">
        <v>66</v>
      </c>
      <c r="C2891" t="s">
        <v>2002</v>
      </c>
      <c r="D2891" t="s">
        <v>2001</v>
      </c>
      <c r="E2891" s="2">
        <v>45124</v>
      </c>
      <c r="F2891">
        <v>2023</v>
      </c>
      <c r="G2891" t="s">
        <v>104</v>
      </c>
      <c r="H2891" t="s">
        <v>8754</v>
      </c>
      <c r="K2891" t="s">
        <v>141</v>
      </c>
      <c r="M2891" t="s">
        <v>24</v>
      </c>
      <c r="N2891">
        <v>0.4</v>
      </c>
      <c r="O2891">
        <v>0.4</v>
      </c>
      <c r="P2891">
        <v>0</v>
      </c>
      <c r="Q2891">
        <v>0</v>
      </c>
      <c r="T2891" s="1" t="s">
        <v>8798</v>
      </c>
    </row>
    <row r="2892" spans="1:20" x14ac:dyDescent="0.25">
      <c r="A2892" t="s">
        <v>8747</v>
      </c>
      <c r="B2892" t="s">
        <v>66</v>
      </c>
      <c r="C2892" t="s">
        <v>1486</v>
      </c>
      <c r="D2892" t="s">
        <v>1485</v>
      </c>
      <c r="E2892" s="2">
        <v>45126</v>
      </c>
      <c r="F2892">
        <v>2023</v>
      </c>
      <c r="G2892" t="s">
        <v>7137</v>
      </c>
      <c r="H2892" t="s">
        <v>93</v>
      </c>
      <c r="L2892" t="s">
        <v>1320</v>
      </c>
      <c r="M2892" t="s">
        <v>25</v>
      </c>
      <c r="N2892">
        <v>0.53200000000000003</v>
      </c>
      <c r="O2892">
        <v>0</v>
      </c>
      <c r="P2892">
        <v>0.53200000000000003</v>
      </c>
      <c r="Q2892">
        <v>0</v>
      </c>
      <c r="T2892" s="1" t="s">
        <v>8798</v>
      </c>
    </row>
    <row r="2893" spans="1:20" x14ac:dyDescent="0.25">
      <c r="A2893" t="s">
        <v>8747</v>
      </c>
      <c r="B2893" t="s">
        <v>66</v>
      </c>
      <c r="C2893" t="s">
        <v>1653</v>
      </c>
      <c r="D2893" t="s">
        <v>1652</v>
      </c>
      <c r="E2893" s="2">
        <v>45128</v>
      </c>
      <c r="F2893">
        <v>2023</v>
      </c>
      <c r="G2893" t="s">
        <v>6914</v>
      </c>
      <c r="H2893" t="s">
        <v>8754</v>
      </c>
      <c r="K2893" t="s">
        <v>141</v>
      </c>
      <c r="L2893" t="s">
        <v>1347</v>
      </c>
      <c r="M2893" t="s">
        <v>72</v>
      </c>
      <c r="N2893">
        <v>0.15</v>
      </c>
      <c r="O2893">
        <v>0</v>
      </c>
      <c r="P2893">
        <v>0</v>
      </c>
      <c r="Q2893">
        <v>0.15</v>
      </c>
      <c r="T2893" s="1" t="s">
        <v>8798</v>
      </c>
    </row>
    <row r="2894" spans="1:20" x14ac:dyDescent="0.25">
      <c r="A2894" t="s">
        <v>8747</v>
      </c>
      <c r="B2894" t="s">
        <v>66</v>
      </c>
      <c r="C2894" t="s">
        <v>2053</v>
      </c>
      <c r="D2894" t="s">
        <v>2052</v>
      </c>
      <c r="E2894" s="2">
        <v>45128</v>
      </c>
      <c r="F2894">
        <v>2023</v>
      </c>
      <c r="G2894" t="s">
        <v>104</v>
      </c>
      <c r="H2894" t="s">
        <v>8754</v>
      </c>
      <c r="L2894" t="s">
        <v>1320</v>
      </c>
      <c r="M2894" t="s">
        <v>25</v>
      </c>
      <c r="N2894">
        <v>3.75</v>
      </c>
      <c r="O2894">
        <v>0</v>
      </c>
      <c r="P2894">
        <v>3.75</v>
      </c>
      <c r="Q2894">
        <v>0</v>
      </c>
      <c r="T2894" s="1" t="s">
        <v>8798</v>
      </c>
    </row>
    <row r="2895" spans="1:20" x14ac:dyDescent="0.25">
      <c r="A2895" t="s">
        <v>8747</v>
      </c>
      <c r="B2895" t="s">
        <v>66</v>
      </c>
      <c r="C2895" t="s">
        <v>1805</v>
      </c>
      <c r="D2895" t="s">
        <v>1804</v>
      </c>
      <c r="E2895" s="2">
        <v>45131</v>
      </c>
      <c r="F2895">
        <v>2023</v>
      </c>
      <c r="G2895" t="s">
        <v>7680</v>
      </c>
      <c r="H2895" t="s">
        <v>8754</v>
      </c>
      <c r="L2895" t="s">
        <v>1347</v>
      </c>
      <c r="M2895" t="s">
        <v>25</v>
      </c>
      <c r="N2895">
        <v>0.23499999999999999</v>
      </c>
      <c r="O2895">
        <v>0</v>
      </c>
      <c r="P2895">
        <v>0.23499999999999999</v>
      </c>
      <c r="Q2895">
        <v>0</v>
      </c>
      <c r="T2895" s="1" t="s">
        <v>8798</v>
      </c>
    </row>
    <row r="2896" spans="1:20" x14ac:dyDescent="0.25">
      <c r="A2896" t="s">
        <v>8747</v>
      </c>
      <c r="B2896" t="s">
        <v>66</v>
      </c>
      <c r="C2896" t="s">
        <v>1390</v>
      </c>
      <c r="D2896" t="s">
        <v>1389</v>
      </c>
      <c r="E2896" s="2">
        <v>45133</v>
      </c>
      <c r="F2896">
        <v>2023</v>
      </c>
      <c r="G2896" t="s">
        <v>6392</v>
      </c>
      <c r="H2896" t="s">
        <v>8754</v>
      </c>
      <c r="L2896" t="s">
        <v>1365</v>
      </c>
      <c r="M2896" t="s">
        <v>25</v>
      </c>
      <c r="N2896">
        <v>0.45</v>
      </c>
      <c r="O2896">
        <v>0</v>
      </c>
      <c r="P2896">
        <v>0.45</v>
      </c>
      <c r="Q2896">
        <v>0</v>
      </c>
      <c r="T2896" s="1" t="s">
        <v>8798</v>
      </c>
    </row>
    <row r="2897" spans="1:20" x14ac:dyDescent="0.25">
      <c r="A2897" t="s">
        <v>8747</v>
      </c>
      <c r="B2897" t="s">
        <v>66</v>
      </c>
      <c r="C2897" t="s">
        <v>1399</v>
      </c>
      <c r="D2897" t="s">
        <v>1398</v>
      </c>
      <c r="E2897" s="2">
        <v>45133</v>
      </c>
      <c r="F2897">
        <v>2023</v>
      </c>
      <c r="G2897" t="s">
        <v>6392</v>
      </c>
      <c r="H2897" t="s">
        <v>8754</v>
      </c>
      <c r="K2897" t="s">
        <v>141</v>
      </c>
      <c r="M2897" t="s">
        <v>24</v>
      </c>
      <c r="N2897">
        <v>0.1275</v>
      </c>
      <c r="O2897">
        <v>0.1275</v>
      </c>
      <c r="P2897">
        <v>0</v>
      </c>
      <c r="Q2897">
        <v>0</v>
      </c>
      <c r="T2897" s="1" t="s">
        <v>8798</v>
      </c>
    </row>
    <row r="2898" spans="1:20" x14ac:dyDescent="0.25">
      <c r="A2898" t="s">
        <v>8747</v>
      </c>
      <c r="B2898" t="s">
        <v>66</v>
      </c>
      <c r="C2898" t="s">
        <v>1529</v>
      </c>
      <c r="D2898" t="s">
        <v>1528</v>
      </c>
      <c r="E2898" s="2">
        <v>45133</v>
      </c>
      <c r="F2898">
        <v>2023</v>
      </c>
      <c r="G2898" t="s">
        <v>8749</v>
      </c>
      <c r="H2898" t="s">
        <v>8754</v>
      </c>
      <c r="K2898" t="s">
        <v>84</v>
      </c>
      <c r="M2898" t="s">
        <v>24</v>
      </c>
      <c r="N2898">
        <v>0.3</v>
      </c>
      <c r="O2898">
        <v>0.3</v>
      </c>
      <c r="P2898">
        <v>0</v>
      </c>
      <c r="Q2898">
        <v>0</v>
      </c>
      <c r="T2898" s="1" t="s">
        <v>8798</v>
      </c>
    </row>
    <row r="2899" spans="1:20" x14ac:dyDescent="0.25">
      <c r="A2899" t="s">
        <v>8747</v>
      </c>
      <c r="B2899" t="s">
        <v>66</v>
      </c>
      <c r="C2899" t="s">
        <v>1574</v>
      </c>
      <c r="D2899" t="s">
        <v>1573</v>
      </c>
      <c r="E2899" s="2">
        <v>45138</v>
      </c>
      <c r="F2899">
        <v>2023</v>
      </c>
      <c r="G2899" t="s">
        <v>6521</v>
      </c>
      <c r="H2899" t="s">
        <v>8754</v>
      </c>
      <c r="L2899" t="s">
        <v>1337</v>
      </c>
      <c r="M2899" t="s">
        <v>25</v>
      </c>
      <c r="N2899">
        <v>0.47499999999999998</v>
      </c>
      <c r="O2899">
        <v>0</v>
      </c>
      <c r="P2899">
        <v>0.47499999999999998</v>
      </c>
      <c r="Q2899">
        <v>0</v>
      </c>
      <c r="T2899" s="1" t="s">
        <v>8798</v>
      </c>
    </row>
    <row r="2900" spans="1:20" x14ac:dyDescent="0.25">
      <c r="A2900" t="s">
        <v>8747</v>
      </c>
      <c r="B2900" t="s">
        <v>66</v>
      </c>
      <c r="C2900" t="s">
        <v>1313</v>
      </c>
      <c r="D2900" t="s">
        <v>1312</v>
      </c>
      <c r="E2900" s="2">
        <v>45140</v>
      </c>
      <c r="F2900">
        <v>2023</v>
      </c>
      <c r="G2900" t="s">
        <v>6392</v>
      </c>
      <c r="H2900" t="s">
        <v>93</v>
      </c>
      <c r="L2900" t="s">
        <v>1320</v>
      </c>
      <c r="M2900" t="s">
        <v>25</v>
      </c>
      <c r="N2900">
        <v>2.39</v>
      </c>
      <c r="O2900">
        <v>0</v>
      </c>
      <c r="P2900">
        <v>2.39</v>
      </c>
      <c r="Q2900">
        <v>0</v>
      </c>
      <c r="T2900" s="1" t="s">
        <v>8798</v>
      </c>
    </row>
    <row r="2901" spans="1:20" x14ac:dyDescent="0.25">
      <c r="A2901" t="s">
        <v>8747</v>
      </c>
      <c r="B2901" t="s">
        <v>66</v>
      </c>
      <c r="C2901" t="s">
        <v>1313</v>
      </c>
      <c r="D2901" t="s">
        <v>1312</v>
      </c>
      <c r="E2901" s="2">
        <v>45140</v>
      </c>
      <c r="F2901">
        <v>2023</v>
      </c>
      <c r="G2901" t="s">
        <v>6392</v>
      </c>
      <c r="H2901" t="s">
        <v>93</v>
      </c>
      <c r="K2901" t="s">
        <v>1321</v>
      </c>
      <c r="M2901" t="s">
        <v>24</v>
      </c>
      <c r="N2901">
        <v>1.99</v>
      </c>
      <c r="O2901">
        <v>1.99</v>
      </c>
      <c r="P2901">
        <v>0</v>
      </c>
      <c r="Q2901">
        <v>0</v>
      </c>
      <c r="T2901" s="1" t="s">
        <v>8798</v>
      </c>
    </row>
    <row r="2902" spans="1:20" x14ac:dyDescent="0.25">
      <c r="A2902" t="s">
        <v>8747</v>
      </c>
      <c r="B2902" t="s">
        <v>66</v>
      </c>
      <c r="C2902" t="s">
        <v>1313</v>
      </c>
      <c r="D2902" t="s">
        <v>1312</v>
      </c>
      <c r="E2902" s="2">
        <v>45140</v>
      </c>
      <c r="F2902">
        <v>2023</v>
      </c>
      <c r="G2902" t="s">
        <v>6392</v>
      </c>
      <c r="H2902" t="s">
        <v>93</v>
      </c>
      <c r="K2902" t="s">
        <v>1321</v>
      </c>
      <c r="M2902" t="s">
        <v>24</v>
      </c>
      <c r="N2902">
        <v>0.64</v>
      </c>
      <c r="O2902">
        <v>0.64</v>
      </c>
      <c r="P2902">
        <v>0</v>
      </c>
      <c r="Q2902">
        <v>0</v>
      </c>
      <c r="T2902" s="1" t="s">
        <v>8798</v>
      </c>
    </row>
    <row r="2903" spans="1:20" x14ac:dyDescent="0.25">
      <c r="A2903" t="s">
        <v>8747</v>
      </c>
      <c r="B2903" t="s">
        <v>66</v>
      </c>
      <c r="C2903" t="s">
        <v>1313</v>
      </c>
      <c r="D2903" t="s">
        <v>1312</v>
      </c>
      <c r="E2903" s="2">
        <v>45140</v>
      </c>
      <c r="F2903">
        <v>2023</v>
      </c>
      <c r="G2903" t="s">
        <v>6392</v>
      </c>
      <c r="H2903" t="s">
        <v>93</v>
      </c>
      <c r="L2903" t="s">
        <v>1320</v>
      </c>
      <c r="M2903" t="s">
        <v>25</v>
      </c>
      <c r="N2903">
        <v>52.58</v>
      </c>
      <c r="O2903">
        <v>0</v>
      </c>
      <c r="P2903">
        <v>52.579999999999991</v>
      </c>
      <c r="Q2903">
        <v>0</v>
      </c>
      <c r="T2903" s="1" t="s">
        <v>8798</v>
      </c>
    </row>
    <row r="2904" spans="1:20" x14ac:dyDescent="0.25">
      <c r="A2904" t="s">
        <v>8747</v>
      </c>
      <c r="B2904" t="s">
        <v>66</v>
      </c>
      <c r="C2904" t="s">
        <v>1442</v>
      </c>
      <c r="D2904" t="s">
        <v>1441</v>
      </c>
      <c r="E2904" s="2">
        <v>45140</v>
      </c>
      <c r="F2904">
        <v>2023</v>
      </c>
      <c r="G2904" t="s">
        <v>6816</v>
      </c>
      <c r="H2904" t="s">
        <v>8754</v>
      </c>
      <c r="K2904" t="s">
        <v>1345</v>
      </c>
      <c r="L2904" t="s">
        <v>1365</v>
      </c>
      <c r="M2904" t="s">
        <v>72</v>
      </c>
      <c r="N2904">
        <v>0.02</v>
      </c>
      <c r="O2904">
        <v>0</v>
      </c>
      <c r="P2904">
        <v>0</v>
      </c>
      <c r="Q2904">
        <v>0.02</v>
      </c>
      <c r="T2904" s="1" t="s">
        <v>8798</v>
      </c>
    </row>
    <row r="2905" spans="1:20" x14ac:dyDescent="0.25">
      <c r="A2905" t="s">
        <v>8747</v>
      </c>
      <c r="B2905" t="s">
        <v>66</v>
      </c>
      <c r="C2905" t="s">
        <v>1651</v>
      </c>
      <c r="D2905" t="s">
        <v>1650</v>
      </c>
      <c r="E2905" s="2">
        <v>45140</v>
      </c>
      <c r="F2905">
        <v>2023</v>
      </c>
      <c r="G2905" t="s">
        <v>6914</v>
      </c>
      <c r="H2905" t="s">
        <v>8754</v>
      </c>
      <c r="K2905" t="s">
        <v>141</v>
      </c>
      <c r="L2905" t="s">
        <v>1347</v>
      </c>
      <c r="M2905" t="s">
        <v>72</v>
      </c>
      <c r="N2905">
        <v>0.25</v>
      </c>
      <c r="O2905">
        <v>0</v>
      </c>
      <c r="P2905">
        <v>0</v>
      </c>
      <c r="Q2905">
        <v>0.25</v>
      </c>
      <c r="T2905" s="1" t="s">
        <v>8798</v>
      </c>
    </row>
    <row r="2906" spans="1:20" x14ac:dyDescent="0.25">
      <c r="A2906" t="s">
        <v>8747</v>
      </c>
      <c r="B2906" t="s">
        <v>66</v>
      </c>
      <c r="C2906" t="s">
        <v>1734</v>
      </c>
      <c r="D2906" t="s">
        <v>1733</v>
      </c>
      <c r="E2906" s="2">
        <v>45140</v>
      </c>
      <c r="F2906">
        <v>2023</v>
      </c>
      <c r="G2906" t="s">
        <v>4734</v>
      </c>
      <c r="H2906" t="s">
        <v>93</v>
      </c>
      <c r="K2906" t="s">
        <v>1345</v>
      </c>
      <c r="M2906" t="s">
        <v>24</v>
      </c>
      <c r="N2906">
        <v>388.9</v>
      </c>
      <c r="O2906">
        <v>388.9</v>
      </c>
      <c r="P2906">
        <v>0</v>
      </c>
      <c r="Q2906">
        <v>0</v>
      </c>
      <c r="T2906" s="1" t="s">
        <v>8798</v>
      </c>
    </row>
    <row r="2907" spans="1:20" x14ac:dyDescent="0.25">
      <c r="A2907" t="s">
        <v>8747</v>
      </c>
      <c r="B2907" t="s">
        <v>66</v>
      </c>
      <c r="C2907" t="s">
        <v>1878</v>
      </c>
      <c r="D2907" t="s">
        <v>1877</v>
      </c>
      <c r="E2907" s="2">
        <v>45140</v>
      </c>
      <c r="F2907">
        <v>2023</v>
      </c>
      <c r="G2907" t="s">
        <v>6975</v>
      </c>
      <c r="H2907" t="s">
        <v>8754</v>
      </c>
      <c r="K2907" t="s">
        <v>84</v>
      </c>
      <c r="M2907" t="s">
        <v>24</v>
      </c>
      <c r="N2907">
        <v>0.02</v>
      </c>
      <c r="O2907">
        <v>0.02</v>
      </c>
      <c r="P2907">
        <v>0</v>
      </c>
      <c r="Q2907">
        <v>0</v>
      </c>
      <c r="T2907" s="1" t="s">
        <v>8798</v>
      </c>
    </row>
    <row r="2908" spans="1:20" x14ac:dyDescent="0.25">
      <c r="A2908" t="s">
        <v>8747</v>
      </c>
      <c r="B2908" t="s">
        <v>66</v>
      </c>
      <c r="C2908" t="s">
        <v>2142</v>
      </c>
      <c r="D2908" t="s">
        <v>2141</v>
      </c>
      <c r="E2908" s="2">
        <v>45140</v>
      </c>
      <c r="F2908">
        <v>2023</v>
      </c>
      <c r="G2908" t="s">
        <v>7424</v>
      </c>
      <c r="H2908" t="s">
        <v>8754</v>
      </c>
      <c r="K2908" t="s">
        <v>1469</v>
      </c>
      <c r="M2908" t="s">
        <v>24</v>
      </c>
      <c r="N2908">
        <v>0.14249999999999999</v>
      </c>
      <c r="O2908">
        <v>0.14249999999999999</v>
      </c>
      <c r="P2908">
        <v>0</v>
      </c>
      <c r="Q2908">
        <v>0</v>
      </c>
      <c r="T2908" s="1" t="s">
        <v>8798</v>
      </c>
    </row>
    <row r="2909" spans="1:20" x14ac:dyDescent="0.25">
      <c r="A2909" t="s">
        <v>8747</v>
      </c>
      <c r="B2909" t="s">
        <v>66</v>
      </c>
      <c r="C2909" t="s">
        <v>1369</v>
      </c>
      <c r="D2909" t="s">
        <v>1368</v>
      </c>
      <c r="E2909" s="2">
        <v>45141</v>
      </c>
      <c r="F2909">
        <v>2023</v>
      </c>
      <c r="G2909" t="s">
        <v>6392</v>
      </c>
      <c r="H2909" t="s">
        <v>8754</v>
      </c>
      <c r="L2909" t="s">
        <v>1346</v>
      </c>
      <c r="M2909" t="s">
        <v>25</v>
      </c>
      <c r="N2909">
        <v>0.6</v>
      </c>
      <c r="O2909">
        <v>0</v>
      </c>
      <c r="P2909">
        <v>0.6</v>
      </c>
      <c r="Q2909">
        <v>0</v>
      </c>
      <c r="T2909" s="1" t="s">
        <v>8798</v>
      </c>
    </row>
    <row r="2910" spans="1:20" x14ac:dyDescent="0.25">
      <c r="A2910" t="s">
        <v>8747</v>
      </c>
      <c r="B2910" t="s">
        <v>66</v>
      </c>
      <c r="C2910" t="s">
        <v>1544</v>
      </c>
      <c r="D2910" t="s">
        <v>1543</v>
      </c>
      <c r="E2910" s="2">
        <v>45142</v>
      </c>
      <c r="F2910">
        <v>2023</v>
      </c>
      <c r="G2910" t="s">
        <v>6521</v>
      </c>
      <c r="H2910" t="s">
        <v>93</v>
      </c>
      <c r="K2910" t="s">
        <v>1327</v>
      </c>
      <c r="M2910" t="s">
        <v>24</v>
      </c>
      <c r="N2910">
        <v>32.977919999999997</v>
      </c>
      <c r="O2910">
        <v>32.977919999999997</v>
      </c>
      <c r="P2910">
        <v>0</v>
      </c>
      <c r="Q2910">
        <v>0</v>
      </c>
      <c r="T2910" s="1" t="s">
        <v>8798</v>
      </c>
    </row>
    <row r="2911" spans="1:20" x14ac:dyDescent="0.25">
      <c r="A2911" t="s">
        <v>8747</v>
      </c>
      <c r="B2911" t="s">
        <v>66</v>
      </c>
      <c r="C2911" t="s">
        <v>1544</v>
      </c>
      <c r="D2911" t="s">
        <v>1543</v>
      </c>
      <c r="E2911" s="2">
        <v>45142</v>
      </c>
      <c r="F2911">
        <v>2023</v>
      </c>
      <c r="G2911" t="s">
        <v>6521</v>
      </c>
      <c r="H2911" t="s">
        <v>93</v>
      </c>
      <c r="K2911" t="s">
        <v>1327</v>
      </c>
      <c r="M2911" t="s">
        <v>24</v>
      </c>
      <c r="N2911">
        <v>1.5865199999999999</v>
      </c>
      <c r="O2911">
        <v>1.5865199999999997</v>
      </c>
      <c r="P2911">
        <v>0</v>
      </c>
      <c r="Q2911">
        <v>0</v>
      </c>
      <c r="T2911" s="1" t="s">
        <v>8798</v>
      </c>
    </row>
    <row r="2912" spans="1:20" x14ac:dyDescent="0.25">
      <c r="A2912" t="s">
        <v>8747</v>
      </c>
      <c r="B2912" t="s">
        <v>66</v>
      </c>
      <c r="C2912" t="s">
        <v>1828</v>
      </c>
      <c r="D2912" t="s">
        <v>1827</v>
      </c>
      <c r="E2912" s="2">
        <v>45142</v>
      </c>
      <c r="F2912">
        <v>2023</v>
      </c>
      <c r="G2912" t="s">
        <v>7481</v>
      </c>
      <c r="H2912" t="s">
        <v>8757</v>
      </c>
      <c r="K2912" t="s">
        <v>1345</v>
      </c>
      <c r="L2912" t="s">
        <v>1415</v>
      </c>
      <c r="M2912" t="s">
        <v>72</v>
      </c>
      <c r="N2912">
        <v>1.4</v>
      </c>
      <c r="O2912">
        <v>0</v>
      </c>
      <c r="P2912">
        <v>0</v>
      </c>
      <c r="Q2912">
        <v>1.4</v>
      </c>
      <c r="T2912" s="1" t="s">
        <v>8798</v>
      </c>
    </row>
    <row r="2913" spans="1:20" x14ac:dyDescent="0.25">
      <c r="A2913" t="s">
        <v>8747</v>
      </c>
      <c r="B2913" t="s">
        <v>66</v>
      </c>
      <c r="C2913" t="s">
        <v>1384</v>
      </c>
      <c r="D2913" t="s">
        <v>1383</v>
      </c>
      <c r="E2913" s="2">
        <v>45145</v>
      </c>
      <c r="F2913">
        <v>2023</v>
      </c>
      <c r="G2913" t="s">
        <v>6392</v>
      </c>
      <c r="H2913" t="s">
        <v>8754</v>
      </c>
      <c r="K2913" t="s">
        <v>1386</v>
      </c>
      <c r="M2913" t="s">
        <v>24</v>
      </c>
      <c r="N2913">
        <v>0.05</v>
      </c>
      <c r="O2913">
        <v>0.05</v>
      </c>
      <c r="P2913">
        <v>0</v>
      </c>
      <c r="Q2913">
        <v>0</v>
      </c>
      <c r="T2913" s="1" t="s">
        <v>8798</v>
      </c>
    </row>
    <row r="2914" spans="1:20" x14ac:dyDescent="0.25">
      <c r="A2914" t="s">
        <v>8747</v>
      </c>
      <c r="B2914" t="s">
        <v>66</v>
      </c>
      <c r="C2914" t="s">
        <v>1507</v>
      </c>
      <c r="D2914" t="s">
        <v>1506</v>
      </c>
      <c r="E2914" s="2">
        <v>45145</v>
      </c>
      <c r="F2914">
        <v>2023</v>
      </c>
      <c r="G2914" t="s">
        <v>7137</v>
      </c>
      <c r="H2914" t="s">
        <v>8754</v>
      </c>
      <c r="L2914" t="s">
        <v>1346</v>
      </c>
      <c r="M2914" t="s">
        <v>25</v>
      </c>
      <c r="N2914">
        <v>5.0000000000000001E-3</v>
      </c>
      <c r="O2914">
        <v>0</v>
      </c>
      <c r="P2914">
        <v>5.0000000000000001E-3</v>
      </c>
      <c r="Q2914">
        <v>0</v>
      </c>
      <c r="T2914" s="1" t="s">
        <v>8798</v>
      </c>
    </row>
    <row r="2915" spans="1:20" x14ac:dyDescent="0.25">
      <c r="A2915" t="s">
        <v>8747</v>
      </c>
      <c r="B2915" t="s">
        <v>66</v>
      </c>
      <c r="C2915" t="s">
        <v>1872</v>
      </c>
      <c r="D2915" t="s">
        <v>1871</v>
      </c>
      <c r="E2915" s="2">
        <v>45146</v>
      </c>
      <c r="F2915">
        <v>2023</v>
      </c>
      <c r="G2915" t="s">
        <v>6975</v>
      </c>
      <c r="H2915" t="s">
        <v>8754</v>
      </c>
      <c r="K2915" t="s">
        <v>1874</v>
      </c>
      <c r="M2915" t="s">
        <v>24</v>
      </c>
      <c r="N2915">
        <v>0.2</v>
      </c>
      <c r="O2915">
        <v>0.2</v>
      </c>
      <c r="P2915">
        <v>0</v>
      </c>
      <c r="Q2915">
        <v>0</v>
      </c>
      <c r="T2915" s="1" t="s">
        <v>8798</v>
      </c>
    </row>
    <row r="2916" spans="1:20" x14ac:dyDescent="0.25">
      <c r="A2916" t="s">
        <v>8747</v>
      </c>
      <c r="B2916" t="s">
        <v>66</v>
      </c>
      <c r="C2916" t="s">
        <v>1912</v>
      </c>
      <c r="D2916" t="s">
        <v>1911</v>
      </c>
      <c r="E2916" s="2">
        <v>45146</v>
      </c>
      <c r="F2916">
        <v>2023</v>
      </c>
      <c r="G2916" t="s">
        <v>6715</v>
      </c>
      <c r="H2916" t="s">
        <v>8754</v>
      </c>
      <c r="K2916" t="s">
        <v>1345</v>
      </c>
      <c r="L2916" t="s">
        <v>1347</v>
      </c>
      <c r="M2916" t="s">
        <v>72</v>
      </c>
      <c r="N2916">
        <v>0.45</v>
      </c>
      <c r="O2916">
        <v>0</v>
      </c>
      <c r="P2916">
        <v>0</v>
      </c>
      <c r="Q2916">
        <v>0.45</v>
      </c>
      <c r="T2916" s="1" t="s">
        <v>8798</v>
      </c>
    </row>
    <row r="2917" spans="1:20" x14ac:dyDescent="0.25">
      <c r="A2917" t="s">
        <v>8747</v>
      </c>
      <c r="B2917" t="s">
        <v>66</v>
      </c>
      <c r="C2917" t="s">
        <v>1676</v>
      </c>
      <c r="D2917" t="s">
        <v>1675</v>
      </c>
      <c r="E2917" s="2">
        <v>45148</v>
      </c>
      <c r="F2917">
        <v>2023</v>
      </c>
      <c r="G2917" t="s">
        <v>6532</v>
      </c>
      <c r="H2917" t="s">
        <v>8756</v>
      </c>
      <c r="K2917" t="s">
        <v>1327</v>
      </c>
      <c r="L2917" t="s">
        <v>1347</v>
      </c>
      <c r="M2917" t="s">
        <v>72</v>
      </c>
      <c r="N2917">
        <v>6.484</v>
      </c>
      <c r="O2917">
        <v>0</v>
      </c>
      <c r="P2917">
        <v>0</v>
      </c>
      <c r="Q2917">
        <v>6.4840000000000009</v>
      </c>
      <c r="T2917" s="1" t="s">
        <v>8798</v>
      </c>
    </row>
    <row r="2918" spans="1:20" x14ac:dyDescent="0.25">
      <c r="A2918" t="s">
        <v>8747</v>
      </c>
      <c r="B2918" t="s">
        <v>66</v>
      </c>
      <c r="C2918" t="s">
        <v>1721</v>
      </c>
      <c r="D2918" t="s">
        <v>1730</v>
      </c>
      <c r="E2918" s="2">
        <v>45148</v>
      </c>
      <c r="F2918">
        <v>2023</v>
      </c>
      <c r="G2918" t="s">
        <v>4734</v>
      </c>
      <c r="H2918" t="s">
        <v>93</v>
      </c>
      <c r="L2918" t="s">
        <v>1415</v>
      </c>
      <c r="M2918" t="s">
        <v>25</v>
      </c>
      <c r="N2918">
        <v>4.03</v>
      </c>
      <c r="O2918">
        <v>0</v>
      </c>
      <c r="P2918">
        <v>4.03</v>
      </c>
      <c r="Q2918">
        <v>0</v>
      </c>
      <c r="T2918" s="1" t="s">
        <v>8798</v>
      </c>
    </row>
    <row r="2919" spans="1:20" x14ac:dyDescent="0.25">
      <c r="A2919" t="s">
        <v>8747</v>
      </c>
      <c r="B2919" t="s">
        <v>66</v>
      </c>
      <c r="C2919" t="s">
        <v>1721</v>
      </c>
      <c r="D2919" t="s">
        <v>1730</v>
      </c>
      <c r="E2919" s="2">
        <v>45148</v>
      </c>
      <c r="F2919">
        <v>2023</v>
      </c>
      <c r="G2919" t="s">
        <v>4734</v>
      </c>
      <c r="H2919" t="s">
        <v>93</v>
      </c>
      <c r="K2919" t="s">
        <v>1327</v>
      </c>
      <c r="M2919" t="s">
        <v>24</v>
      </c>
      <c r="N2919">
        <v>2.2324999999999999</v>
      </c>
      <c r="O2919">
        <v>2.2324999999999995</v>
      </c>
      <c r="P2919">
        <v>0</v>
      </c>
      <c r="Q2919">
        <v>0</v>
      </c>
      <c r="T2919" s="1" t="s">
        <v>8798</v>
      </c>
    </row>
    <row r="2920" spans="1:20" x14ac:dyDescent="0.25">
      <c r="A2920" t="s">
        <v>8747</v>
      </c>
      <c r="B2920" t="s">
        <v>66</v>
      </c>
      <c r="C2920" t="s">
        <v>1604</v>
      </c>
      <c r="D2920" t="s">
        <v>1603</v>
      </c>
      <c r="E2920" s="2">
        <v>45152</v>
      </c>
      <c r="F2920">
        <v>2023</v>
      </c>
      <c r="G2920" t="s">
        <v>6585</v>
      </c>
      <c r="H2920" t="s">
        <v>8754</v>
      </c>
      <c r="L2920" t="s">
        <v>1606</v>
      </c>
      <c r="M2920" t="s">
        <v>25</v>
      </c>
      <c r="N2920">
        <v>0.2</v>
      </c>
      <c r="O2920">
        <v>0</v>
      </c>
      <c r="P2920">
        <v>0.2</v>
      </c>
      <c r="Q2920">
        <v>0</v>
      </c>
      <c r="T2920" s="1" t="s">
        <v>8798</v>
      </c>
    </row>
    <row r="2921" spans="1:20" x14ac:dyDescent="0.25">
      <c r="A2921" t="s">
        <v>8747</v>
      </c>
      <c r="B2921" t="s">
        <v>66</v>
      </c>
      <c r="C2921" t="s">
        <v>1625</v>
      </c>
      <c r="D2921" t="s">
        <v>1624</v>
      </c>
      <c r="E2921" s="2">
        <v>45152</v>
      </c>
      <c r="F2921">
        <v>2023</v>
      </c>
      <c r="G2921" t="s">
        <v>6914</v>
      </c>
      <c r="H2921" t="s">
        <v>8757</v>
      </c>
      <c r="K2921" t="s">
        <v>1321</v>
      </c>
      <c r="L2921" t="s">
        <v>1320</v>
      </c>
      <c r="M2921" t="s">
        <v>72</v>
      </c>
      <c r="N2921">
        <v>1.25</v>
      </c>
      <c r="O2921">
        <v>0</v>
      </c>
      <c r="P2921">
        <v>0</v>
      </c>
      <c r="Q2921">
        <v>1.25</v>
      </c>
      <c r="T2921" s="1" t="s">
        <v>8798</v>
      </c>
    </row>
    <row r="2922" spans="1:20" x14ac:dyDescent="0.25">
      <c r="A2922" t="s">
        <v>8747</v>
      </c>
      <c r="B2922" t="s">
        <v>66</v>
      </c>
      <c r="C2922" t="s">
        <v>1661</v>
      </c>
      <c r="D2922" t="s">
        <v>1660</v>
      </c>
      <c r="E2922" s="2">
        <v>45152</v>
      </c>
      <c r="F2922">
        <v>2023</v>
      </c>
      <c r="G2922" t="s">
        <v>6914</v>
      </c>
      <c r="H2922" t="s">
        <v>8754</v>
      </c>
      <c r="L2922" t="s">
        <v>1320</v>
      </c>
      <c r="M2922" t="s">
        <v>25</v>
      </c>
      <c r="N2922">
        <v>0.1</v>
      </c>
      <c r="O2922">
        <v>0</v>
      </c>
      <c r="P2922">
        <v>0.1</v>
      </c>
      <c r="Q2922">
        <v>0</v>
      </c>
      <c r="T2922" s="1" t="s">
        <v>8798</v>
      </c>
    </row>
    <row r="2923" spans="1:20" x14ac:dyDescent="0.25">
      <c r="A2923" t="s">
        <v>8747</v>
      </c>
      <c r="B2923" t="s">
        <v>66</v>
      </c>
      <c r="C2923" t="s">
        <v>1784</v>
      </c>
      <c r="D2923" t="s">
        <v>1783</v>
      </c>
      <c r="E2923" s="2">
        <v>45152</v>
      </c>
      <c r="F2923">
        <v>2023</v>
      </c>
      <c r="G2923" t="s">
        <v>6754</v>
      </c>
      <c r="H2923" t="s">
        <v>8754</v>
      </c>
      <c r="L2923" t="s">
        <v>1415</v>
      </c>
      <c r="M2923" t="s">
        <v>25</v>
      </c>
      <c r="N2923">
        <v>0.16</v>
      </c>
      <c r="O2923">
        <v>0</v>
      </c>
      <c r="P2923">
        <v>0.16</v>
      </c>
      <c r="Q2923">
        <v>0</v>
      </c>
      <c r="T2923" s="1" t="s">
        <v>8798</v>
      </c>
    </row>
    <row r="2924" spans="1:20" x14ac:dyDescent="0.25">
      <c r="A2924" t="s">
        <v>8747</v>
      </c>
      <c r="B2924" t="s">
        <v>66</v>
      </c>
      <c r="C2924" t="s">
        <v>1438</v>
      </c>
      <c r="D2924" t="s">
        <v>1437</v>
      </c>
      <c r="E2924" s="2">
        <v>45154</v>
      </c>
      <c r="F2924">
        <v>2023</v>
      </c>
      <c r="G2924" t="s">
        <v>6816</v>
      </c>
      <c r="H2924" t="s">
        <v>8754</v>
      </c>
      <c r="L2924" t="s">
        <v>1347</v>
      </c>
      <c r="M2924" t="s">
        <v>25</v>
      </c>
      <c r="N2924">
        <v>3.7499999999999999E-2</v>
      </c>
      <c r="O2924">
        <v>0</v>
      </c>
      <c r="P2924">
        <v>3.7499999999999999E-2</v>
      </c>
      <c r="Q2924">
        <v>0</v>
      </c>
      <c r="T2924" s="1" t="s">
        <v>8798</v>
      </c>
    </row>
    <row r="2925" spans="1:20" x14ac:dyDescent="0.25">
      <c r="A2925" t="s">
        <v>8747</v>
      </c>
      <c r="B2925" t="s">
        <v>66</v>
      </c>
      <c r="C2925" t="s">
        <v>1435</v>
      </c>
      <c r="D2925" t="s">
        <v>1434</v>
      </c>
      <c r="E2925" s="2">
        <v>45155</v>
      </c>
      <c r="F2925">
        <v>2023</v>
      </c>
      <c r="G2925" t="s">
        <v>6816</v>
      </c>
      <c r="H2925" t="s">
        <v>8754</v>
      </c>
      <c r="K2925" t="s">
        <v>1345</v>
      </c>
      <c r="L2925" t="s">
        <v>1365</v>
      </c>
      <c r="M2925" t="s">
        <v>72</v>
      </c>
      <c r="N2925">
        <v>0.05</v>
      </c>
      <c r="O2925">
        <v>0</v>
      </c>
      <c r="P2925">
        <v>0</v>
      </c>
      <c r="Q2925">
        <v>0.05</v>
      </c>
      <c r="T2925" s="1" t="s">
        <v>8798</v>
      </c>
    </row>
    <row r="2926" spans="1:20" x14ac:dyDescent="0.25">
      <c r="A2926" t="s">
        <v>8747</v>
      </c>
      <c r="B2926" t="s">
        <v>66</v>
      </c>
      <c r="C2926" t="s">
        <v>1963</v>
      </c>
      <c r="D2926" t="s">
        <v>1962</v>
      </c>
      <c r="E2926" s="2">
        <v>45155</v>
      </c>
      <c r="F2926">
        <v>2023</v>
      </c>
      <c r="G2926" t="s">
        <v>104</v>
      </c>
      <c r="H2926" t="s">
        <v>8757</v>
      </c>
      <c r="K2926" t="s">
        <v>1386</v>
      </c>
      <c r="M2926" t="s">
        <v>24</v>
      </c>
      <c r="N2926">
        <v>2.4</v>
      </c>
      <c r="O2926">
        <v>2.4</v>
      </c>
      <c r="P2926">
        <v>0</v>
      </c>
      <c r="Q2926">
        <v>0</v>
      </c>
      <c r="T2926" s="1" t="s">
        <v>8798</v>
      </c>
    </row>
    <row r="2927" spans="1:20" x14ac:dyDescent="0.25">
      <c r="A2927" t="s">
        <v>8747</v>
      </c>
      <c r="B2927" t="s">
        <v>66</v>
      </c>
      <c r="C2927" t="s">
        <v>2007</v>
      </c>
      <c r="D2927" t="s">
        <v>2006</v>
      </c>
      <c r="E2927" s="2">
        <v>45155</v>
      </c>
      <c r="F2927">
        <v>2023</v>
      </c>
      <c r="G2927" t="s">
        <v>104</v>
      </c>
      <c r="H2927" t="s">
        <v>8754</v>
      </c>
      <c r="K2927" t="s">
        <v>141</v>
      </c>
      <c r="L2927" t="s">
        <v>1347</v>
      </c>
      <c r="M2927" t="s">
        <v>72</v>
      </c>
      <c r="N2927">
        <v>0.35</v>
      </c>
      <c r="O2927">
        <v>0</v>
      </c>
      <c r="P2927">
        <v>0</v>
      </c>
      <c r="Q2927">
        <v>0.35</v>
      </c>
      <c r="T2927" s="1" t="s">
        <v>8798</v>
      </c>
    </row>
    <row r="2928" spans="1:20" x14ac:dyDescent="0.25">
      <c r="A2928" t="s">
        <v>8747</v>
      </c>
      <c r="B2928" t="s">
        <v>66</v>
      </c>
      <c r="C2928" t="s">
        <v>2021</v>
      </c>
      <c r="D2928" t="s">
        <v>2020</v>
      </c>
      <c r="E2928" s="2">
        <v>45159</v>
      </c>
      <c r="F2928">
        <v>2023</v>
      </c>
      <c r="G2928" t="s">
        <v>104</v>
      </c>
      <c r="H2928" t="s">
        <v>8754</v>
      </c>
      <c r="K2928" t="s">
        <v>141</v>
      </c>
      <c r="L2928" t="s">
        <v>1347</v>
      </c>
      <c r="M2928" t="s">
        <v>72</v>
      </c>
      <c r="N2928">
        <v>1.1000000000000001</v>
      </c>
      <c r="O2928">
        <v>0</v>
      </c>
      <c r="P2928">
        <v>0</v>
      </c>
      <c r="Q2928">
        <v>1.1000000000000001</v>
      </c>
      <c r="T2928" s="1" t="s">
        <v>8798</v>
      </c>
    </row>
    <row r="2929" spans="1:20" x14ac:dyDescent="0.25">
      <c r="A2929" t="s">
        <v>8747</v>
      </c>
      <c r="B2929" t="s">
        <v>66</v>
      </c>
      <c r="C2929" t="s">
        <v>2144</v>
      </c>
      <c r="D2929" t="s">
        <v>2143</v>
      </c>
      <c r="E2929" s="2">
        <v>45159</v>
      </c>
      <c r="F2929">
        <v>2023</v>
      </c>
      <c r="G2929" t="s">
        <v>7424</v>
      </c>
      <c r="H2929" t="s">
        <v>8754</v>
      </c>
      <c r="L2929" t="s">
        <v>1346</v>
      </c>
      <c r="M2929" t="s">
        <v>25</v>
      </c>
      <c r="N2929">
        <v>0.2</v>
      </c>
      <c r="O2929">
        <v>0</v>
      </c>
      <c r="P2929">
        <v>0.2</v>
      </c>
      <c r="Q2929">
        <v>0</v>
      </c>
      <c r="T2929" s="1" t="s">
        <v>8798</v>
      </c>
    </row>
    <row r="2930" spans="1:20" x14ac:dyDescent="0.25">
      <c r="A2930" t="s">
        <v>8747</v>
      </c>
      <c r="B2930" t="s">
        <v>66</v>
      </c>
      <c r="C2930" t="s">
        <v>1594</v>
      </c>
      <c r="D2930" t="s">
        <v>1593</v>
      </c>
      <c r="E2930" s="2">
        <v>45160</v>
      </c>
      <c r="F2930">
        <v>2023</v>
      </c>
      <c r="G2930" t="s">
        <v>6585</v>
      </c>
      <c r="H2930" t="s">
        <v>8754</v>
      </c>
      <c r="K2930" t="s">
        <v>84</v>
      </c>
      <c r="M2930" t="s">
        <v>24</v>
      </c>
      <c r="N2930">
        <v>0.15</v>
      </c>
      <c r="O2930">
        <v>0.15</v>
      </c>
      <c r="P2930">
        <v>0</v>
      </c>
      <c r="Q2930">
        <v>0</v>
      </c>
      <c r="T2930" s="1" t="s">
        <v>8798</v>
      </c>
    </row>
    <row r="2931" spans="1:20" x14ac:dyDescent="0.25">
      <c r="A2931" t="s">
        <v>8747</v>
      </c>
      <c r="B2931" t="s">
        <v>66</v>
      </c>
      <c r="C2931" t="s">
        <v>1707</v>
      </c>
      <c r="D2931" t="s">
        <v>1706</v>
      </c>
      <c r="E2931" s="2">
        <v>45160</v>
      </c>
      <c r="F2931">
        <v>2023</v>
      </c>
      <c r="G2931" t="s">
        <v>8750</v>
      </c>
      <c r="H2931" t="s">
        <v>8754</v>
      </c>
      <c r="L2931" t="s">
        <v>1366</v>
      </c>
      <c r="M2931" t="s">
        <v>25</v>
      </c>
      <c r="N2931">
        <v>3.7499999999999999E-2</v>
      </c>
      <c r="O2931">
        <v>0</v>
      </c>
      <c r="P2931">
        <v>3.7499999999999999E-2</v>
      </c>
      <c r="Q2931">
        <v>0</v>
      </c>
      <c r="T2931" s="1" t="s">
        <v>8798</v>
      </c>
    </row>
    <row r="2932" spans="1:20" x14ac:dyDescent="0.25">
      <c r="A2932" t="s">
        <v>8747</v>
      </c>
      <c r="B2932" t="s">
        <v>66</v>
      </c>
      <c r="C2932" t="s">
        <v>1959</v>
      </c>
      <c r="D2932" t="s">
        <v>1958</v>
      </c>
      <c r="E2932" s="2">
        <v>45162</v>
      </c>
      <c r="F2932">
        <v>2023</v>
      </c>
      <c r="G2932" t="s">
        <v>6417</v>
      </c>
      <c r="H2932" t="s">
        <v>8754</v>
      </c>
      <c r="K2932" t="s">
        <v>141</v>
      </c>
      <c r="M2932" t="s">
        <v>24</v>
      </c>
      <c r="N2932">
        <v>0.2</v>
      </c>
      <c r="O2932">
        <v>0.2</v>
      </c>
      <c r="P2932">
        <v>0</v>
      </c>
      <c r="Q2932">
        <v>0</v>
      </c>
      <c r="T2932" s="1" t="s">
        <v>8798</v>
      </c>
    </row>
    <row r="2933" spans="1:20" x14ac:dyDescent="0.25">
      <c r="A2933" t="s">
        <v>8747</v>
      </c>
      <c r="B2933" t="s">
        <v>66</v>
      </c>
      <c r="C2933" t="s">
        <v>2061</v>
      </c>
      <c r="D2933" t="s">
        <v>2060</v>
      </c>
      <c r="E2933" s="2">
        <v>45162</v>
      </c>
      <c r="F2933">
        <v>2023</v>
      </c>
      <c r="G2933" t="s">
        <v>104</v>
      </c>
      <c r="H2933" t="s">
        <v>8754</v>
      </c>
      <c r="K2933" t="s">
        <v>1345</v>
      </c>
      <c r="L2933" t="s">
        <v>1415</v>
      </c>
      <c r="M2933" t="s">
        <v>72</v>
      </c>
      <c r="N2933">
        <v>0.05</v>
      </c>
      <c r="O2933">
        <v>0</v>
      </c>
      <c r="P2933">
        <v>0</v>
      </c>
      <c r="Q2933">
        <v>0.05</v>
      </c>
      <c r="T2933" s="1" t="s">
        <v>8798</v>
      </c>
    </row>
    <row r="2934" spans="1:20" x14ac:dyDescent="0.25">
      <c r="A2934" t="s">
        <v>8747</v>
      </c>
      <c r="B2934" t="s">
        <v>66</v>
      </c>
      <c r="C2934" t="s">
        <v>1681</v>
      </c>
      <c r="D2934" t="s">
        <v>1680</v>
      </c>
      <c r="E2934" s="2">
        <v>45166</v>
      </c>
      <c r="F2934">
        <v>2023</v>
      </c>
      <c r="G2934" t="s">
        <v>6532</v>
      </c>
      <c r="H2934" t="s">
        <v>8754</v>
      </c>
      <c r="K2934" t="s">
        <v>1345</v>
      </c>
      <c r="L2934" t="s">
        <v>1365</v>
      </c>
      <c r="M2934" t="s">
        <v>72</v>
      </c>
      <c r="N2934">
        <v>0.55000000000000004</v>
      </c>
      <c r="O2934">
        <v>0</v>
      </c>
      <c r="P2934">
        <v>0</v>
      </c>
      <c r="Q2934">
        <v>0.55000000000000004</v>
      </c>
      <c r="T2934" s="1" t="s">
        <v>8798</v>
      </c>
    </row>
    <row r="2935" spans="1:20" x14ac:dyDescent="0.25">
      <c r="A2935" t="s">
        <v>8747</v>
      </c>
      <c r="B2935" t="s">
        <v>66</v>
      </c>
      <c r="C2935" t="s">
        <v>1643</v>
      </c>
      <c r="D2935" t="s">
        <v>1642</v>
      </c>
      <c r="E2935" s="2">
        <v>45167</v>
      </c>
      <c r="F2935">
        <v>2023</v>
      </c>
      <c r="G2935" t="s">
        <v>6914</v>
      </c>
      <c r="H2935" t="s">
        <v>8754</v>
      </c>
      <c r="K2935" t="s">
        <v>1386</v>
      </c>
      <c r="L2935" t="s">
        <v>1346</v>
      </c>
      <c r="M2935" t="s">
        <v>72</v>
      </c>
      <c r="N2935">
        <v>0.2</v>
      </c>
      <c r="O2935">
        <v>0</v>
      </c>
      <c r="P2935">
        <v>0</v>
      </c>
      <c r="Q2935">
        <v>0.2</v>
      </c>
      <c r="T2935" s="1" t="s">
        <v>8798</v>
      </c>
    </row>
    <row r="2936" spans="1:20" x14ac:dyDescent="0.25">
      <c r="A2936" t="s">
        <v>8747</v>
      </c>
      <c r="B2936" t="s">
        <v>66</v>
      </c>
      <c r="C2936" t="s">
        <v>1658</v>
      </c>
      <c r="D2936" t="s">
        <v>1657</v>
      </c>
      <c r="E2936" s="2">
        <v>45168</v>
      </c>
      <c r="F2936">
        <v>2023</v>
      </c>
      <c r="G2936" t="s">
        <v>6914</v>
      </c>
      <c r="H2936" t="s">
        <v>8754</v>
      </c>
      <c r="L2936" t="s">
        <v>1320</v>
      </c>
      <c r="M2936" t="s">
        <v>25</v>
      </c>
      <c r="N2936">
        <v>0.39374999999999999</v>
      </c>
      <c r="O2936">
        <v>0</v>
      </c>
      <c r="P2936">
        <v>0.39374999999999999</v>
      </c>
      <c r="Q2936">
        <v>0</v>
      </c>
      <c r="T2936" s="1" t="s">
        <v>8798</v>
      </c>
    </row>
    <row r="2937" spans="1:20" x14ac:dyDescent="0.25">
      <c r="A2937" t="s">
        <v>8747</v>
      </c>
      <c r="B2937" t="s">
        <v>66</v>
      </c>
      <c r="C2937" t="s">
        <v>1501</v>
      </c>
      <c r="D2937" t="s">
        <v>1500</v>
      </c>
      <c r="E2937" s="2">
        <v>45170</v>
      </c>
      <c r="F2937">
        <v>2023</v>
      </c>
      <c r="G2937" t="s">
        <v>7137</v>
      </c>
      <c r="H2937" t="s">
        <v>8754</v>
      </c>
      <c r="L2937" t="s">
        <v>1415</v>
      </c>
      <c r="M2937" t="s">
        <v>25</v>
      </c>
      <c r="N2937">
        <v>0.107</v>
      </c>
      <c r="O2937">
        <v>0</v>
      </c>
      <c r="P2937">
        <v>0.107</v>
      </c>
      <c r="Q2937">
        <v>0</v>
      </c>
      <c r="T2937" s="1" t="s">
        <v>8798</v>
      </c>
    </row>
    <row r="2938" spans="1:20" x14ac:dyDescent="0.25">
      <c r="A2938" t="s">
        <v>8747</v>
      </c>
      <c r="B2938" t="s">
        <v>66</v>
      </c>
      <c r="C2938" t="s">
        <v>1534</v>
      </c>
      <c r="D2938" t="s">
        <v>1533</v>
      </c>
      <c r="E2938" s="2">
        <v>45170</v>
      </c>
      <c r="F2938">
        <v>2023</v>
      </c>
      <c r="G2938" t="s">
        <v>8749</v>
      </c>
      <c r="H2938" t="s">
        <v>8754</v>
      </c>
      <c r="L2938" t="s">
        <v>1346</v>
      </c>
      <c r="M2938" t="s">
        <v>25</v>
      </c>
      <c r="N2938">
        <v>0.12</v>
      </c>
      <c r="O2938">
        <v>0</v>
      </c>
      <c r="P2938">
        <v>0.12</v>
      </c>
      <c r="Q2938">
        <v>0</v>
      </c>
      <c r="T2938" s="1" t="s">
        <v>8798</v>
      </c>
    </row>
    <row r="2939" spans="1:20" x14ac:dyDescent="0.25">
      <c r="A2939" t="s">
        <v>8747</v>
      </c>
      <c r="B2939" t="s">
        <v>66</v>
      </c>
      <c r="C2939" t="s">
        <v>1627</v>
      </c>
      <c r="D2939" t="s">
        <v>1626</v>
      </c>
      <c r="E2939" s="2">
        <v>45170</v>
      </c>
      <c r="F2939">
        <v>2023</v>
      </c>
      <c r="G2939" t="s">
        <v>6914</v>
      </c>
      <c r="H2939" t="s">
        <v>93</v>
      </c>
      <c r="K2939" t="s">
        <v>1327</v>
      </c>
      <c r="M2939" t="s">
        <v>24</v>
      </c>
      <c r="N2939">
        <v>8.32</v>
      </c>
      <c r="O2939">
        <v>8.32</v>
      </c>
      <c r="P2939">
        <v>0</v>
      </c>
      <c r="Q2939">
        <v>0</v>
      </c>
      <c r="T2939" s="1" t="s">
        <v>8798</v>
      </c>
    </row>
    <row r="2940" spans="1:20" x14ac:dyDescent="0.25">
      <c r="A2940" t="s">
        <v>8747</v>
      </c>
      <c r="B2940" t="s">
        <v>66</v>
      </c>
      <c r="C2940" t="s">
        <v>1627</v>
      </c>
      <c r="D2940" t="s">
        <v>1626</v>
      </c>
      <c r="E2940" s="2">
        <v>45170</v>
      </c>
      <c r="F2940">
        <v>2023</v>
      </c>
      <c r="G2940" t="s">
        <v>6914</v>
      </c>
      <c r="H2940" t="s">
        <v>93</v>
      </c>
      <c r="K2940" t="s">
        <v>1327</v>
      </c>
      <c r="L2940" t="s">
        <v>1320</v>
      </c>
      <c r="M2940" t="s">
        <v>72</v>
      </c>
      <c r="N2940">
        <v>30.8</v>
      </c>
      <c r="O2940">
        <v>0</v>
      </c>
      <c r="P2940">
        <v>0</v>
      </c>
      <c r="Q2940">
        <v>30.8</v>
      </c>
      <c r="T2940" s="1" t="s">
        <v>8798</v>
      </c>
    </row>
    <row r="2941" spans="1:20" x14ac:dyDescent="0.25">
      <c r="A2941" t="s">
        <v>8747</v>
      </c>
      <c r="B2941" t="s">
        <v>66</v>
      </c>
      <c r="C2941" t="s">
        <v>1627</v>
      </c>
      <c r="D2941" t="s">
        <v>1626</v>
      </c>
      <c r="E2941" s="2">
        <v>45170</v>
      </c>
      <c r="F2941">
        <v>2023</v>
      </c>
      <c r="G2941" t="s">
        <v>6914</v>
      </c>
      <c r="H2941" t="s">
        <v>93</v>
      </c>
      <c r="K2941" t="s">
        <v>1321</v>
      </c>
      <c r="L2941" t="s">
        <v>1320</v>
      </c>
      <c r="M2941" t="s">
        <v>72</v>
      </c>
      <c r="N2941">
        <v>42</v>
      </c>
      <c r="O2941">
        <v>0</v>
      </c>
      <c r="P2941">
        <v>0</v>
      </c>
      <c r="Q2941">
        <v>42</v>
      </c>
      <c r="T2941" s="1" t="s">
        <v>8798</v>
      </c>
    </row>
    <row r="2942" spans="1:20" x14ac:dyDescent="0.25">
      <c r="A2942" t="s">
        <v>8747</v>
      </c>
      <c r="B2942" t="s">
        <v>66</v>
      </c>
      <c r="C2942" t="s">
        <v>1523</v>
      </c>
      <c r="D2942" t="s">
        <v>1522</v>
      </c>
      <c r="E2942" s="2">
        <v>45175</v>
      </c>
      <c r="F2942">
        <v>2023</v>
      </c>
      <c r="G2942" t="s">
        <v>8749</v>
      </c>
      <c r="H2942" t="s">
        <v>8754</v>
      </c>
      <c r="L2942" t="s">
        <v>1346</v>
      </c>
      <c r="M2942" t="s">
        <v>25</v>
      </c>
      <c r="N2942">
        <v>7.4999999999999997E-2</v>
      </c>
      <c r="O2942">
        <v>0</v>
      </c>
      <c r="P2942">
        <v>7.4999999999999997E-2</v>
      </c>
      <c r="Q2942">
        <v>0</v>
      </c>
      <c r="T2942" s="1" t="s">
        <v>8798</v>
      </c>
    </row>
    <row r="2943" spans="1:20" x14ac:dyDescent="0.25">
      <c r="A2943" t="s">
        <v>8747</v>
      </c>
      <c r="B2943" t="s">
        <v>66</v>
      </c>
      <c r="C2943" t="s">
        <v>1727</v>
      </c>
      <c r="D2943" t="s">
        <v>1726</v>
      </c>
      <c r="E2943" s="2">
        <v>45175</v>
      </c>
      <c r="F2943">
        <v>2023</v>
      </c>
      <c r="G2943" t="s">
        <v>4734</v>
      </c>
      <c r="H2943" t="s">
        <v>93</v>
      </c>
      <c r="K2943" t="s">
        <v>1352</v>
      </c>
      <c r="M2943" t="s">
        <v>24</v>
      </c>
      <c r="N2943">
        <v>26.500499999999999</v>
      </c>
      <c r="O2943">
        <v>26.500499999999999</v>
      </c>
      <c r="P2943">
        <v>0</v>
      </c>
      <c r="Q2943">
        <v>0</v>
      </c>
      <c r="T2943" s="1" t="s">
        <v>8798</v>
      </c>
    </row>
    <row r="2944" spans="1:20" x14ac:dyDescent="0.25">
      <c r="A2944" t="s">
        <v>8747</v>
      </c>
      <c r="B2944" t="s">
        <v>66</v>
      </c>
      <c r="C2944" t="s">
        <v>1498</v>
      </c>
      <c r="D2944" t="s">
        <v>1497</v>
      </c>
      <c r="E2944" s="2">
        <v>45176</v>
      </c>
      <c r="F2944">
        <v>2023</v>
      </c>
      <c r="G2944" t="s">
        <v>7137</v>
      </c>
      <c r="H2944" t="s">
        <v>8754</v>
      </c>
      <c r="L2944" t="s">
        <v>1409</v>
      </c>
      <c r="M2944" t="s">
        <v>25</v>
      </c>
      <c r="N2944">
        <v>0.17499999999999999</v>
      </c>
      <c r="O2944">
        <v>0</v>
      </c>
      <c r="P2944">
        <v>0.17499999999999999</v>
      </c>
      <c r="Q2944">
        <v>0</v>
      </c>
      <c r="T2944" s="1" t="s">
        <v>8798</v>
      </c>
    </row>
    <row r="2945" spans="1:20" x14ac:dyDescent="0.25">
      <c r="A2945" t="s">
        <v>8747</v>
      </c>
      <c r="B2945" t="s">
        <v>66</v>
      </c>
      <c r="C2945" t="s">
        <v>1715</v>
      </c>
      <c r="D2945" t="s">
        <v>1714</v>
      </c>
      <c r="E2945" s="2">
        <v>45176</v>
      </c>
      <c r="F2945">
        <v>2023</v>
      </c>
      <c r="G2945" t="s">
        <v>8750</v>
      </c>
      <c r="H2945" t="s">
        <v>8754</v>
      </c>
      <c r="L2945" t="s">
        <v>1380</v>
      </c>
      <c r="M2945" t="s">
        <v>25</v>
      </c>
      <c r="N2945">
        <v>0.5</v>
      </c>
      <c r="O2945">
        <v>0</v>
      </c>
      <c r="P2945">
        <v>0.5</v>
      </c>
      <c r="Q2945">
        <v>0</v>
      </c>
      <c r="T2945" s="1" t="s">
        <v>8798</v>
      </c>
    </row>
    <row r="2946" spans="1:20" x14ac:dyDescent="0.25">
      <c r="A2946" t="s">
        <v>8747</v>
      </c>
      <c r="B2946" t="s">
        <v>66</v>
      </c>
      <c r="C2946" t="s">
        <v>1763</v>
      </c>
      <c r="D2946" t="s">
        <v>1762</v>
      </c>
      <c r="E2946" s="2">
        <v>45176</v>
      </c>
      <c r="F2946">
        <v>2023</v>
      </c>
      <c r="G2946" t="s">
        <v>4734</v>
      </c>
      <c r="H2946" t="s">
        <v>8754</v>
      </c>
      <c r="K2946" t="s">
        <v>141</v>
      </c>
      <c r="L2946" t="s">
        <v>1347</v>
      </c>
      <c r="M2946" t="s">
        <v>72</v>
      </c>
      <c r="N2946">
        <v>1.0252499999999999E-2</v>
      </c>
      <c r="O2946">
        <v>0</v>
      </c>
      <c r="P2946">
        <v>0</v>
      </c>
      <c r="Q2946">
        <v>1.0252499999999999E-2</v>
      </c>
      <c r="T2946" s="1" t="s">
        <v>8798</v>
      </c>
    </row>
    <row r="2947" spans="1:20" x14ac:dyDescent="0.25">
      <c r="A2947" t="s">
        <v>8747</v>
      </c>
      <c r="B2947" t="s">
        <v>66</v>
      </c>
      <c r="C2947" t="s">
        <v>1739</v>
      </c>
      <c r="D2947" t="s">
        <v>1738</v>
      </c>
      <c r="E2947" s="2">
        <v>45177</v>
      </c>
      <c r="F2947">
        <v>2023</v>
      </c>
      <c r="G2947" t="s">
        <v>4734</v>
      </c>
      <c r="H2947" t="s">
        <v>8755</v>
      </c>
      <c r="L2947" t="s">
        <v>1365</v>
      </c>
      <c r="M2947" t="s">
        <v>25</v>
      </c>
      <c r="N2947">
        <v>90</v>
      </c>
      <c r="O2947">
        <v>0</v>
      </c>
      <c r="P2947">
        <v>90</v>
      </c>
      <c r="Q2947">
        <v>0</v>
      </c>
      <c r="T2947" s="1" t="s">
        <v>8798</v>
      </c>
    </row>
    <row r="2948" spans="1:20" x14ac:dyDescent="0.25">
      <c r="A2948" t="s">
        <v>8747</v>
      </c>
      <c r="B2948" t="s">
        <v>66</v>
      </c>
      <c r="C2948" t="s">
        <v>2124</v>
      </c>
      <c r="D2948" t="s">
        <v>2123</v>
      </c>
      <c r="E2948" s="2">
        <v>45177</v>
      </c>
      <c r="F2948">
        <v>2023</v>
      </c>
      <c r="G2948" t="s">
        <v>7424</v>
      </c>
      <c r="H2948" t="s">
        <v>93</v>
      </c>
      <c r="K2948" t="s">
        <v>1345</v>
      </c>
      <c r="L2948" t="s">
        <v>1409</v>
      </c>
      <c r="M2948" t="s">
        <v>72</v>
      </c>
      <c r="N2948">
        <v>0.38200000000000001</v>
      </c>
      <c r="O2948">
        <v>0</v>
      </c>
      <c r="P2948">
        <v>0</v>
      </c>
      <c r="Q2948">
        <v>0.38200000000000001</v>
      </c>
      <c r="T2948" s="1" t="s">
        <v>8798</v>
      </c>
    </row>
    <row r="2949" spans="1:20" x14ac:dyDescent="0.25">
      <c r="A2949" t="s">
        <v>8747</v>
      </c>
      <c r="B2949" t="s">
        <v>66</v>
      </c>
      <c r="C2949" t="s">
        <v>2124</v>
      </c>
      <c r="D2949" t="s">
        <v>2123</v>
      </c>
      <c r="E2949" s="2">
        <v>45177</v>
      </c>
      <c r="F2949">
        <v>2023</v>
      </c>
      <c r="G2949" t="s">
        <v>7424</v>
      </c>
      <c r="H2949" t="s">
        <v>93</v>
      </c>
      <c r="K2949" t="s">
        <v>1345</v>
      </c>
      <c r="M2949" t="s">
        <v>24</v>
      </c>
      <c r="N2949">
        <v>3.4000000000000002E-2</v>
      </c>
      <c r="O2949">
        <v>3.4000000000000002E-2</v>
      </c>
      <c r="P2949">
        <v>0</v>
      </c>
      <c r="Q2949">
        <v>0</v>
      </c>
      <c r="T2949" s="1" t="s">
        <v>8798</v>
      </c>
    </row>
    <row r="2950" spans="1:20" x14ac:dyDescent="0.25">
      <c r="A2950" t="s">
        <v>8747</v>
      </c>
      <c r="B2950" t="s">
        <v>66</v>
      </c>
      <c r="C2950" t="s">
        <v>1822</v>
      </c>
      <c r="D2950" t="s">
        <v>1821</v>
      </c>
      <c r="E2950" s="2">
        <v>45182</v>
      </c>
      <c r="F2950">
        <v>2023</v>
      </c>
      <c r="G2950" t="s">
        <v>6657</v>
      </c>
      <c r="H2950" t="s">
        <v>8754</v>
      </c>
      <c r="L2950" t="s">
        <v>1346</v>
      </c>
      <c r="M2950" t="s">
        <v>25</v>
      </c>
      <c r="N2950">
        <v>0.3</v>
      </c>
      <c r="O2950">
        <v>0</v>
      </c>
      <c r="P2950">
        <v>0.3</v>
      </c>
      <c r="Q2950">
        <v>0</v>
      </c>
      <c r="T2950" s="1" t="s">
        <v>8798</v>
      </c>
    </row>
    <row r="2951" spans="1:20" x14ac:dyDescent="0.25">
      <c r="A2951" t="s">
        <v>8747</v>
      </c>
      <c r="B2951" t="s">
        <v>66</v>
      </c>
      <c r="C2951" t="s">
        <v>1494</v>
      </c>
      <c r="D2951" t="s">
        <v>1493</v>
      </c>
      <c r="E2951" s="2">
        <v>45183</v>
      </c>
      <c r="F2951">
        <v>2023</v>
      </c>
      <c r="G2951" t="s">
        <v>7137</v>
      </c>
      <c r="H2951" t="s">
        <v>8754</v>
      </c>
      <c r="L2951" t="s">
        <v>1346</v>
      </c>
      <c r="M2951" t="s">
        <v>25</v>
      </c>
      <c r="N2951">
        <v>0.125</v>
      </c>
      <c r="O2951">
        <v>0</v>
      </c>
      <c r="P2951">
        <v>0.125</v>
      </c>
      <c r="Q2951">
        <v>0</v>
      </c>
      <c r="T2951" s="1" t="s">
        <v>8798</v>
      </c>
    </row>
    <row r="2952" spans="1:20" x14ac:dyDescent="0.25">
      <c r="A2952" t="s">
        <v>8747</v>
      </c>
      <c r="B2952" t="s">
        <v>66</v>
      </c>
      <c r="C2952" t="s">
        <v>1532</v>
      </c>
      <c r="D2952" t="s">
        <v>1531</v>
      </c>
      <c r="E2952" s="2">
        <v>45183</v>
      </c>
      <c r="F2952">
        <v>2023</v>
      </c>
      <c r="G2952" t="s">
        <v>8749</v>
      </c>
      <c r="H2952" t="s">
        <v>8754</v>
      </c>
      <c r="K2952" t="s">
        <v>141</v>
      </c>
      <c r="M2952" t="s">
        <v>24</v>
      </c>
      <c r="N2952">
        <v>0.25</v>
      </c>
      <c r="O2952">
        <v>0.25</v>
      </c>
      <c r="P2952">
        <v>0</v>
      </c>
      <c r="Q2952">
        <v>0</v>
      </c>
      <c r="T2952" s="1" t="s">
        <v>8798</v>
      </c>
    </row>
    <row r="2953" spans="1:20" x14ac:dyDescent="0.25">
      <c r="A2953" t="s">
        <v>8747</v>
      </c>
      <c r="B2953" t="s">
        <v>66</v>
      </c>
      <c r="C2953" t="s">
        <v>1396</v>
      </c>
      <c r="D2953" t="s">
        <v>1395</v>
      </c>
      <c r="E2953" s="2">
        <v>45184</v>
      </c>
      <c r="F2953">
        <v>2023</v>
      </c>
      <c r="G2953" t="s">
        <v>6392</v>
      </c>
      <c r="H2953" t="s">
        <v>8754</v>
      </c>
      <c r="K2953" t="s">
        <v>84</v>
      </c>
      <c r="L2953" t="s">
        <v>1347</v>
      </c>
      <c r="M2953" t="s">
        <v>72</v>
      </c>
      <c r="N2953">
        <v>3.9899999999999998E-2</v>
      </c>
      <c r="O2953">
        <v>0</v>
      </c>
      <c r="P2953">
        <v>0</v>
      </c>
      <c r="Q2953">
        <v>3.9899999999999998E-2</v>
      </c>
      <c r="T2953" s="1" t="s">
        <v>8798</v>
      </c>
    </row>
    <row r="2954" spans="1:20" x14ac:dyDescent="0.25">
      <c r="A2954" t="s">
        <v>8747</v>
      </c>
      <c r="B2954" t="s">
        <v>66</v>
      </c>
      <c r="C2954" t="s">
        <v>2069</v>
      </c>
      <c r="D2954" t="s">
        <v>2068</v>
      </c>
      <c r="E2954" s="2">
        <v>45188</v>
      </c>
      <c r="F2954">
        <v>2023</v>
      </c>
      <c r="G2954" t="s">
        <v>104</v>
      </c>
      <c r="H2954" t="s">
        <v>8754</v>
      </c>
      <c r="K2954" t="s">
        <v>1345</v>
      </c>
      <c r="L2954" t="s">
        <v>1365</v>
      </c>
      <c r="M2954" t="s">
        <v>72</v>
      </c>
      <c r="N2954">
        <v>0.8</v>
      </c>
      <c r="O2954">
        <v>0</v>
      </c>
      <c r="P2954">
        <v>0</v>
      </c>
      <c r="Q2954">
        <v>0.8</v>
      </c>
      <c r="T2954" s="1" t="s">
        <v>8798</v>
      </c>
    </row>
    <row r="2955" spans="1:20" x14ac:dyDescent="0.25">
      <c r="A2955" t="s">
        <v>8747</v>
      </c>
      <c r="B2955" t="s">
        <v>66</v>
      </c>
      <c r="C2955" t="s">
        <v>1601</v>
      </c>
      <c r="D2955" t="s">
        <v>1600</v>
      </c>
      <c r="E2955" s="2">
        <v>45189</v>
      </c>
      <c r="F2955">
        <v>2023</v>
      </c>
      <c r="G2955" t="s">
        <v>6585</v>
      </c>
      <c r="H2955" t="s">
        <v>8754</v>
      </c>
      <c r="K2955" t="s">
        <v>1345</v>
      </c>
      <c r="L2955" t="s">
        <v>1365</v>
      </c>
      <c r="M2955" t="s">
        <v>72</v>
      </c>
      <c r="N2955">
        <v>0.6</v>
      </c>
      <c r="O2955">
        <v>0</v>
      </c>
      <c r="P2955">
        <v>0</v>
      </c>
      <c r="Q2955">
        <v>0.6</v>
      </c>
      <c r="T2955" s="1" t="s">
        <v>8798</v>
      </c>
    </row>
    <row r="2956" spans="1:20" x14ac:dyDescent="0.25">
      <c r="A2956" t="s">
        <v>8747</v>
      </c>
      <c r="B2956" t="s">
        <v>66</v>
      </c>
      <c r="C2956" t="s">
        <v>1732</v>
      </c>
      <c r="D2956" t="s">
        <v>1731</v>
      </c>
      <c r="E2956" s="2">
        <v>45189</v>
      </c>
      <c r="F2956">
        <v>2023</v>
      </c>
      <c r="G2956" t="s">
        <v>4734</v>
      </c>
      <c r="H2956" t="s">
        <v>93</v>
      </c>
      <c r="L2956" t="s">
        <v>1415</v>
      </c>
      <c r="M2956" t="s">
        <v>25</v>
      </c>
      <c r="N2956">
        <v>7.7889999999999997</v>
      </c>
      <c r="O2956">
        <v>0</v>
      </c>
      <c r="P2956">
        <v>7.7889999999999997</v>
      </c>
      <c r="Q2956">
        <v>0</v>
      </c>
      <c r="T2956" s="1" t="s">
        <v>8798</v>
      </c>
    </row>
    <row r="2957" spans="1:20" x14ac:dyDescent="0.25">
      <c r="A2957" t="s">
        <v>8747</v>
      </c>
      <c r="B2957" t="s">
        <v>66</v>
      </c>
      <c r="C2957" t="s">
        <v>1774</v>
      </c>
      <c r="D2957" t="s">
        <v>1773</v>
      </c>
      <c r="E2957" s="2">
        <v>45189</v>
      </c>
      <c r="F2957">
        <v>2023</v>
      </c>
      <c r="G2957" t="s">
        <v>6754</v>
      </c>
      <c r="H2957" t="s">
        <v>93</v>
      </c>
      <c r="L2957" t="s">
        <v>1415</v>
      </c>
      <c r="M2957" t="s">
        <v>25</v>
      </c>
      <c r="N2957">
        <v>62.11</v>
      </c>
      <c r="O2957">
        <v>0</v>
      </c>
      <c r="P2957">
        <v>62.11</v>
      </c>
      <c r="Q2957">
        <v>0</v>
      </c>
      <c r="T2957" s="1" t="s">
        <v>8798</v>
      </c>
    </row>
    <row r="2958" spans="1:20" x14ac:dyDescent="0.25">
      <c r="A2958" t="s">
        <v>8747</v>
      </c>
      <c r="B2958" t="s">
        <v>66</v>
      </c>
      <c r="C2958" t="s">
        <v>1834</v>
      </c>
      <c r="D2958" t="s">
        <v>1833</v>
      </c>
      <c r="E2958" s="2">
        <v>45189</v>
      </c>
      <c r="F2958">
        <v>2023</v>
      </c>
      <c r="G2958" t="s">
        <v>7481</v>
      </c>
      <c r="H2958" t="s">
        <v>93</v>
      </c>
      <c r="L2958" t="s">
        <v>1415</v>
      </c>
      <c r="M2958" t="s">
        <v>25</v>
      </c>
      <c r="N2958">
        <v>24.93084</v>
      </c>
      <c r="O2958">
        <v>0</v>
      </c>
      <c r="P2958">
        <v>24.930839999999996</v>
      </c>
      <c r="Q2958">
        <v>0</v>
      </c>
      <c r="T2958" s="1" t="s">
        <v>8798</v>
      </c>
    </row>
    <row r="2959" spans="1:20" x14ac:dyDescent="0.25">
      <c r="A2959" t="s">
        <v>8747</v>
      </c>
      <c r="B2959" t="s">
        <v>66</v>
      </c>
      <c r="C2959" t="s">
        <v>1898</v>
      </c>
      <c r="D2959" t="s">
        <v>1897</v>
      </c>
      <c r="E2959" s="2">
        <v>45189</v>
      </c>
      <c r="F2959">
        <v>2023</v>
      </c>
      <c r="G2959" t="s">
        <v>6715</v>
      </c>
      <c r="H2959" t="s">
        <v>93</v>
      </c>
      <c r="K2959" t="s">
        <v>1327</v>
      </c>
      <c r="L2959" t="s">
        <v>1415</v>
      </c>
      <c r="M2959" t="s">
        <v>72</v>
      </c>
      <c r="N2959">
        <v>27.27</v>
      </c>
      <c r="O2959">
        <v>0</v>
      </c>
      <c r="P2959">
        <v>0</v>
      </c>
      <c r="Q2959">
        <v>27.27</v>
      </c>
      <c r="T2959" s="1" t="s">
        <v>8798</v>
      </c>
    </row>
    <row r="2960" spans="1:20" x14ac:dyDescent="0.25">
      <c r="A2960" t="s">
        <v>8747</v>
      </c>
      <c r="B2960" t="s">
        <v>66</v>
      </c>
      <c r="C2960" t="s">
        <v>1898</v>
      </c>
      <c r="D2960" t="s">
        <v>1897</v>
      </c>
      <c r="E2960" s="2">
        <v>45189</v>
      </c>
      <c r="F2960">
        <v>2023</v>
      </c>
      <c r="G2960" t="s">
        <v>6715</v>
      </c>
      <c r="H2960" t="s">
        <v>93</v>
      </c>
      <c r="K2960" t="s">
        <v>1336</v>
      </c>
      <c r="L2960" t="s">
        <v>1365</v>
      </c>
      <c r="M2960" t="s">
        <v>72</v>
      </c>
      <c r="N2960">
        <v>23.85</v>
      </c>
      <c r="O2960">
        <v>0</v>
      </c>
      <c r="P2960">
        <v>0</v>
      </c>
      <c r="Q2960">
        <v>23.85</v>
      </c>
      <c r="T2960" s="1" t="s">
        <v>8798</v>
      </c>
    </row>
    <row r="2961" spans="1:20" x14ac:dyDescent="0.25">
      <c r="A2961" t="s">
        <v>8747</v>
      </c>
      <c r="B2961" t="s">
        <v>66</v>
      </c>
      <c r="C2961" t="s">
        <v>1898</v>
      </c>
      <c r="D2961" t="s">
        <v>1897</v>
      </c>
      <c r="E2961" s="2">
        <v>45189</v>
      </c>
      <c r="F2961">
        <v>2023</v>
      </c>
      <c r="G2961" t="s">
        <v>6715</v>
      </c>
      <c r="H2961" t="s">
        <v>93</v>
      </c>
      <c r="L2961" t="s">
        <v>1606</v>
      </c>
      <c r="M2961" t="s">
        <v>25</v>
      </c>
      <c r="N2961">
        <v>4.5599999999999996</v>
      </c>
      <c r="O2961">
        <v>0</v>
      </c>
      <c r="P2961">
        <v>4.5599999999999996</v>
      </c>
      <c r="Q2961">
        <v>0</v>
      </c>
      <c r="T2961" s="1" t="s">
        <v>8798</v>
      </c>
    </row>
    <row r="2962" spans="1:20" x14ac:dyDescent="0.25">
      <c r="A2962" t="s">
        <v>8747</v>
      </c>
      <c r="B2962" t="s">
        <v>66</v>
      </c>
      <c r="C2962" t="s">
        <v>1898</v>
      </c>
      <c r="D2962" t="s">
        <v>1897</v>
      </c>
      <c r="E2962" s="2">
        <v>45189</v>
      </c>
      <c r="F2962">
        <v>2023</v>
      </c>
      <c r="G2962" t="s">
        <v>6715</v>
      </c>
      <c r="H2962" t="s">
        <v>93</v>
      </c>
      <c r="K2962" t="s">
        <v>1345</v>
      </c>
      <c r="L2962" t="s">
        <v>1365</v>
      </c>
      <c r="M2962" t="s">
        <v>72</v>
      </c>
      <c r="N2962">
        <v>17.04</v>
      </c>
      <c r="O2962">
        <v>0</v>
      </c>
      <c r="P2962">
        <v>0</v>
      </c>
      <c r="Q2962">
        <v>17.04</v>
      </c>
      <c r="T2962" s="1" t="s">
        <v>8798</v>
      </c>
    </row>
    <row r="2963" spans="1:20" x14ac:dyDescent="0.25">
      <c r="A2963" t="s">
        <v>8747</v>
      </c>
      <c r="B2963" t="s">
        <v>66</v>
      </c>
      <c r="C2963" t="s">
        <v>1898</v>
      </c>
      <c r="D2963" t="s">
        <v>1897</v>
      </c>
      <c r="E2963" s="2">
        <v>45189</v>
      </c>
      <c r="F2963">
        <v>2023</v>
      </c>
      <c r="G2963" t="s">
        <v>6715</v>
      </c>
      <c r="H2963" t="s">
        <v>93</v>
      </c>
      <c r="K2963" t="s">
        <v>1899</v>
      </c>
      <c r="M2963" t="s">
        <v>24</v>
      </c>
      <c r="N2963">
        <v>4.5599999999999996</v>
      </c>
      <c r="O2963">
        <v>4.5599999999999996</v>
      </c>
      <c r="P2963">
        <v>0</v>
      </c>
      <c r="Q2963">
        <v>0</v>
      </c>
      <c r="T2963" s="1" t="s">
        <v>8798</v>
      </c>
    </row>
    <row r="2964" spans="1:20" x14ac:dyDescent="0.25">
      <c r="A2964" t="s">
        <v>8747</v>
      </c>
      <c r="B2964" t="s">
        <v>66</v>
      </c>
      <c r="C2964" t="s">
        <v>1898</v>
      </c>
      <c r="D2964" t="s">
        <v>1897</v>
      </c>
      <c r="E2964" s="2">
        <v>45189</v>
      </c>
      <c r="F2964">
        <v>2023</v>
      </c>
      <c r="G2964" t="s">
        <v>6715</v>
      </c>
      <c r="H2964" t="s">
        <v>93</v>
      </c>
      <c r="K2964" t="s">
        <v>1345</v>
      </c>
      <c r="M2964" t="s">
        <v>24</v>
      </c>
      <c r="N2964">
        <v>13.65</v>
      </c>
      <c r="O2964">
        <v>13.65</v>
      </c>
      <c r="P2964">
        <v>0</v>
      </c>
      <c r="Q2964">
        <v>0</v>
      </c>
      <c r="T2964" s="1" t="s">
        <v>8798</v>
      </c>
    </row>
    <row r="2965" spans="1:20" x14ac:dyDescent="0.25">
      <c r="A2965" t="s">
        <v>8747</v>
      </c>
      <c r="B2965" t="s">
        <v>66</v>
      </c>
      <c r="C2965" t="s">
        <v>1616</v>
      </c>
      <c r="D2965" t="s">
        <v>1615</v>
      </c>
      <c r="E2965" s="2">
        <v>45195</v>
      </c>
      <c r="F2965">
        <v>2023</v>
      </c>
      <c r="G2965" t="s">
        <v>6585</v>
      </c>
      <c r="H2965" t="s">
        <v>8754</v>
      </c>
      <c r="K2965" t="s">
        <v>1345</v>
      </c>
      <c r="L2965" t="s">
        <v>1365</v>
      </c>
      <c r="M2965" t="s">
        <v>72</v>
      </c>
      <c r="N2965">
        <v>1</v>
      </c>
      <c r="O2965">
        <v>0</v>
      </c>
      <c r="P2965">
        <v>0</v>
      </c>
      <c r="Q2965">
        <v>1</v>
      </c>
      <c r="T2965" s="1" t="s">
        <v>8798</v>
      </c>
    </row>
    <row r="2966" spans="1:20" x14ac:dyDescent="0.25">
      <c r="A2966" t="s">
        <v>8747</v>
      </c>
      <c r="B2966" t="s">
        <v>66</v>
      </c>
      <c r="C2966" t="s">
        <v>1685</v>
      </c>
      <c r="D2966" t="s">
        <v>1684</v>
      </c>
      <c r="E2966" s="2">
        <v>45195</v>
      </c>
      <c r="F2966">
        <v>2023</v>
      </c>
      <c r="G2966" t="s">
        <v>6532</v>
      </c>
      <c r="H2966" t="s">
        <v>8754</v>
      </c>
      <c r="K2966" t="s">
        <v>1321</v>
      </c>
      <c r="L2966" t="s">
        <v>1320</v>
      </c>
      <c r="M2966" t="s">
        <v>72</v>
      </c>
      <c r="N2966">
        <v>0.5</v>
      </c>
      <c r="O2966">
        <v>0</v>
      </c>
      <c r="P2966">
        <v>0</v>
      </c>
      <c r="Q2966">
        <v>0.5</v>
      </c>
      <c r="T2966" s="1" t="s">
        <v>8798</v>
      </c>
    </row>
    <row r="2967" spans="1:20" x14ac:dyDescent="0.25">
      <c r="A2967" t="s">
        <v>8747</v>
      </c>
      <c r="B2967" t="s">
        <v>66</v>
      </c>
      <c r="C2967" t="s">
        <v>1465</v>
      </c>
      <c r="D2967" t="s">
        <v>1464</v>
      </c>
      <c r="E2967" s="2">
        <v>45196</v>
      </c>
      <c r="F2967">
        <v>2023</v>
      </c>
      <c r="G2967" t="s">
        <v>8748</v>
      </c>
      <c r="H2967" t="s">
        <v>8754</v>
      </c>
      <c r="K2967" t="s">
        <v>1345</v>
      </c>
      <c r="L2967" t="s">
        <v>1365</v>
      </c>
      <c r="M2967" t="s">
        <v>72</v>
      </c>
      <c r="N2967">
        <v>0.23599999999999999</v>
      </c>
      <c r="O2967">
        <v>0</v>
      </c>
      <c r="P2967">
        <v>0</v>
      </c>
      <c r="Q2967">
        <v>0.23599999999999999</v>
      </c>
      <c r="T2967" s="1" t="s">
        <v>8798</v>
      </c>
    </row>
    <row r="2968" spans="1:20" x14ac:dyDescent="0.25">
      <c r="A2968" t="s">
        <v>8747</v>
      </c>
      <c r="B2968" t="s">
        <v>66</v>
      </c>
      <c r="C2968" t="s">
        <v>1554</v>
      </c>
      <c r="D2968" t="s">
        <v>1553</v>
      </c>
      <c r="E2968" s="2">
        <v>45196</v>
      </c>
      <c r="F2968">
        <v>2023</v>
      </c>
      <c r="G2968" t="s">
        <v>6521</v>
      </c>
      <c r="H2968" t="s">
        <v>93</v>
      </c>
      <c r="K2968" t="s">
        <v>1345</v>
      </c>
      <c r="M2968" t="s">
        <v>24</v>
      </c>
      <c r="N2968">
        <v>5.8</v>
      </c>
      <c r="O2968">
        <v>5.8</v>
      </c>
      <c r="P2968">
        <v>0</v>
      </c>
      <c r="Q2968">
        <v>0</v>
      </c>
      <c r="T2968" s="1" t="s">
        <v>8798</v>
      </c>
    </row>
    <row r="2969" spans="1:20" x14ac:dyDescent="0.25">
      <c r="A2969" t="s">
        <v>8747</v>
      </c>
      <c r="B2969" t="s">
        <v>66</v>
      </c>
      <c r="C2969" t="s">
        <v>1836</v>
      </c>
      <c r="D2969" t="s">
        <v>1835</v>
      </c>
      <c r="E2969" s="2">
        <v>45196</v>
      </c>
      <c r="F2969">
        <v>2023</v>
      </c>
      <c r="G2969" t="s">
        <v>7481</v>
      </c>
      <c r="H2969" t="s">
        <v>93</v>
      </c>
      <c r="K2969" t="s">
        <v>1327</v>
      </c>
      <c r="M2969" t="s">
        <v>24</v>
      </c>
      <c r="N2969">
        <v>140.88</v>
      </c>
      <c r="O2969">
        <v>140.88</v>
      </c>
      <c r="P2969">
        <v>0</v>
      </c>
      <c r="Q2969">
        <v>0</v>
      </c>
      <c r="T2969" s="1" t="s">
        <v>8798</v>
      </c>
    </row>
    <row r="2970" spans="1:20" x14ac:dyDescent="0.25">
      <c r="A2970" t="s">
        <v>8747</v>
      </c>
      <c r="B2970" t="s">
        <v>66</v>
      </c>
      <c r="C2970" t="s">
        <v>1921</v>
      </c>
      <c r="D2970" t="s">
        <v>1920</v>
      </c>
      <c r="E2970" s="2">
        <v>45196</v>
      </c>
      <c r="F2970">
        <v>2023</v>
      </c>
      <c r="G2970" t="s">
        <v>6370</v>
      </c>
      <c r="H2970" t="s">
        <v>93</v>
      </c>
      <c r="K2970" t="s">
        <v>1345</v>
      </c>
      <c r="L2970" t="s">
        <v>1365</v>
      </c>
      <c r="M2970" t="s">
        <v>72</v>
      </c>
      <c r="N2970">
        <v>29.055</v>
      </c>
      <c r="O2970">
        <v>0</v>
      </c>
      <c r="P2970">
        <v>0</v>
      </c>
      <c r="Q2970">
        <v>29.055</v>
      </c>
      <c r="T2970" s="1" t="s">
        <v>8798</v>
      </c>
    </row>
    <row r="2971" spans="1:20" x14ac:dyDescent="0.25">
      <c r="A2971" t="s">
        <v>8747</v>
      </c>
      <c r="B2971" t="s">
        <v>66</v>
      </c>
      <c r="C2971" t="s">
        <v>1927</v>
      </c>
      <c r="D2971" t="s">
        <v>1926</v>
      </c>
      <c r="E2971" s="2">
        <v>45196</v>
      </c>
      <c r="F2971">
        <v>2023</v>
      </c>
      <c r="G2971" t="s">
        <v>6370</v>
      </c>
      <c r="H2971" t="s">
        <v>93</v>
      </c>
      <c r="K2971" t="s">
        <v>1352</v>
      </c>
      <c r="M2971" t="s">
        <v>24</v>
      </c>
      <c r="N2971">
        <v>4.0350000000000001</v>
      </c>
      <c r="O2971">
        <v>4.0349999999999993</v>
      </c>
      <c r="P2971">
        <v>0</v>
      </c>
      <c r="Q2971">
        <v>0</v>
      </c>
      <c r="T2971" s="1" t="s">
        <v>8798</v>
      </c>
    </row>
    <row r="2972" spans="1:20" x14ac:dyDescent="0.25">
      <c r="A2972" t="s">
        <v>8747</v>
      </c>
      <c r="B2972" t="s">
        <v>66</v>
      </c>
      <c r="C2972" t="s">
        <v>1977</v>
      </c>
      <c r="D2972" t="s">
        <v>1976</v>
      </c>
      <c r="E2972" s="2">
        <v>45196</v>
      </c>
      <c r="F2972">
        <v>2023</v>
      </c>
      <c r="G2972" t="s">
        <v>104</v>
      </c>
      <c r="H2972" t="s">
        <v>8754</v>
      </c>
      <c r="K2972" t="s">
        <v>1345</v>
      </c>
      <c r="L2972" t="s">
        <v>1380</v>
      </c>
      <c r="M2972" t="s">
        <v>72</v>
      </c>
      <c r="N2972">
        <v>1.98</v>
      </c>
      <c r="O2972">
        <v>0</v>
      </c>
      <c r="P2972">
        <v>0</v>
      </c>
      <c r="Q2972">
        <v>1.98</v>
      </c>
      <c r="T2972" s="1" t="s">
        <v>8798</v>
      </c>
    </row>
    <row r="2973" spans="1:20" x14ac:dyDescent="0.25">
      <c r="A2973" t="s">
        <v>8747</v>
      </c>
      <c r="B2973" t="s">
        <v>66</v>
      </c>
      <c r="C2973" t="s">
        <v>1460</v>
      </c>
      <c r="D2973" t="s">
        <v>1459</v>
      </c>
      <c r="E2973" s="2">
        <v>45198</v>
      </c>
      <c r="F2973">
        <v>2023</v>
      </c>
      <c r="G2973" t="s">
        <v>8748</v>
      </c>
      <c r="H2973" t="s">
        <v>8754</v>
      </c>
      <c r="L2973" t="s">
        <v>1320</v>
      </c>
      <c r="M2973" t="s">
        <v>25</v>
      </c>
      <c r="N2973">
        <v>0.6</v>
      </c>
      <c r="O2973">
        <v>0</v>
      </c>
      <c r="P2973">
        <v>0.6</v>
      </c>
      <c r="Q2973">
        <v>0</v>
      </c>
      <c r="T2973" s="1" t="s">
        <v>8798</v>
      </c>
    </row>
    <row r="2974" spans="1:20" x14ac:dyDescent="0.25">
      <c r="A2974" t="s">
        <v>8747</v>
      </c>
      <c r="B2974" t="s">
        <v>66</v>
      </c>
      <c r="C2974" t="s">
        <v>1559</v>
      </c>
      <c r="D2974" t="s">
        <v>1558</v>
      </c>
      <c r="E2974" s="2">
        <v>45198</v>
      </c>
      <c r="F2974">
        <v>2023</v>
      </c>
      <c r="G2974" t="s">
        <v>6521</v>
      </c>
      <c r="H2974" t="s">
        <v>93</v>
      </c>
      <c r="K2974" t="s">
        <v>1327</v>
      </c>
      <c r="M2974" t="s">
        <v>24</v>
      </c>
      <c r="N2974">
        <v>32.991999999999997</v>
      </c>
      <c r="O2974">
        <v>32.992000000000004</v>
      </c>
      <c r="P2974">
        <v>0</v>
      </c>
      <c r="Q2974">
        <v>0</v>
      </c>
      <c r="T2974" s="1" t="s">
        <v>8798</v>
      </c>
    </row>
    <row r="2975" spans="1:20" x14ac:dyDescent="0.25">
      <c r="A2975" t="s">
        <v>8747</v>
      </c>
      <c r="B2975" t="s">
        <v>66</v>
      </c>
      <c r="C2975" t="s">
        <v>1635</v>
      </c>
      <c r="D2975" t="s">
        <v>1634</v>
      </c>
      <c r="E2975" s="2">
        <v>45198</v>
      </c>
      <c r="F2975">
        <v>2023</v>
      </c>
      <c r="G2975" t="s">
        <v>6914</v>
      </c>
      <c r="H2975" t="s">
        <v>93</v>
      </c>
      <c r="K2975" t="s">
        <v>1345</v>
      </c>
      <c r="M2975" t="s">
        <v>24</v>
      </c>
      <c r="N2975">
        <v>69.3</v>
      </c>
      <c r="O2975">
        <v>69.3</v>
      </c>
      <c r="P2975">
        <v>0</v>
      </c>
      <c r="Q2975">
        <v>0</v>
      </c>
      <c r="T2975" s="1" t="s">
        <v>8798</v>
      </c>
    </row>
    <row r="2976" spans="1:20" x14ac:dyDescent="0.25">
      <c r="A2976" t="s">
        <v>8747</v>
      </c>
      <c r="B2976" t="s">
        <v>66</v>
      </c>
      <c r="C2976" t="s">
        <v>1713</v>
      </c>
      <c r="D2976" t="s">
        <v>1712</v>
      </c>
      <c r="E2976" s="2">
        <v>45204</v>
      </c>
      <c r="F2976">
        <v>2023</v>
      </c>
      <c r="G2976" t="s">
        <v>8750</v>
      </c>
      <c r="H2976" t="s">
        <v>8754</v>
      </c>
      <c r="K2976" t="s">
        <v>1345</v>
      </c>
      <c r="L2976" t="s">
        <v>1365</v>
      </c>
      <c r="M2976" t="s">
        <v>72</v>
      </c>
      <c r="N2976">
        <v>1.4E-2</v>
      </c>
      <c r="O2976">
        <v>0</v>
      </c>
      <c r="P2976">
        <v>0</v>
      </c>
      <c r="Q2976">
        <v>1.4E-2</v>
      </c>
      <c r="T2976" s="1" t="s">
        <v>8798</v>
      </c>
    </row>
    <row r="2977" spans="1:20" x14ac:dyDescent="0.25">
      <c r="A2977" t="s">
        <v>8747</v>
      </c>
      <c r="B2977" t="s">
        <v>66</v>
      </c>
      <c r="C2977" t="s">
        <v>2059</v>
      </c>
      <c r="D2977" t="s">
        <v>2058</v>
      </c>
      <c r="E2977" s="2">
        <v>45205</v>
      </c>
      <c r="F2977">
        <v>2023</v>
      </c>
      <c r="G2977" t="s">
        <v>104</v>
      </c>
      <c r="H2977" t="s">
        <v>8754</v>
      </c>
      <c r="K2977" t="s">
        <v>1386</v>
      </c>
      <c r="L2977" t="s">
        <v>1380</v>
      </c>
      <c r="M2977" t="s">
        <v>72</v>
      </c>
      <c r="N2977">
        <v>4</v>
      </c>
      <c r="O2977">
        <v>0</v>
      </c>
      <c r="P2977">
        <v>0</v>
      </c>
      <c r="Q2977">
        <v>4</v>
      </c>
      <c r="T2977" s="1" t="s">
        <v>8798</v>
      </c>
    </row>
    <row r="2978" spans="1:20" x14ac:dyDescent="0.25">
      <c r="A2978" t="s">
        <v>8747</v>
      </c>
      <c r="B2978" t="s">
        <v>66</v>
      </c>
      <c r="C2978" t="s">
        <v>1510</v>
      </c>
      <c r="D2978" t="s">
        <v>1509</v>
      </c>
      <c r="E2978" s="2">
        <v>45210</v>
      </c>
      <c r="F2978">
        <v>2023</v>
      </c>
      <c r="G2978" t="s">
        <v>8749</v>
      </c>
      <c r="H2978" t="s">
        <v>8757</v>
      </c>
      <c r="K2978" t="s">
        <v>141</v>
      </c>
      <c r="M2978" t="s">
        <v>24</v>
      </c>
      <c r="N2978">
        <v>1.5</v>
      </c>
      <c r="O2978">
        <v>1.5</v>
      </c>
      <c r="P2978">
        <v>0</v>
      </c>
      <c r="Q2978">
        <v>0</v>
      </c>
      <c r="T2978" s="1" t="s">
        <v>8798</v>
      </c>
    </row>
    <row r="2979" spans="1:20" x14ac:dyDescent="0.25">
      <c r="A2979" t="s">
        <v>8747</v>
      </c>
      <c r="B2979" t="s">
        <v>66</v>
      </c>
      <c r="C2979" t="s">
        <v>1510</v>
      </c>
      <c r="D2979" t="s">
        <v>1516</v>
      </c>
      <c r="E2979" s="2">
        <v>45210</v>
      </c>
      <c r="F2979">
        <v>2023</v>
      </c>
      <c r="G2979" t="s">
        <v>8749</v>
      </c>
      <c r="H2979" t="s">
        <v>93</v>
      </c>
      <c r="K2979" t="s">
        <v>1345</v>
      </c>
      <c r="M2979" t="s">
        <v>24</v>
      </c>
      <c r="N2979">
        <v>3.92</v>
      </c>
      <c r="O2979">
        <v>3.92</v>
      </c>
      <c r="P2979">
        <v>0</v>
      </c>
      <c r="Q2979">
        <v>0</v>
      </c>
      <c r="T2979" s="1" t="s">
        <v>8798</v>
      </c>
    </row>
    <row r="2980" spans="1:20" x14ac:dyDescent="0.25">
      <c r="A2980" t="s">
        <v>8747</v>
      </c>
      <c r="B2980" t="s">
        <v>66</v>
      </c>
      <c r="C2980" t="s">
        <v>1510</v>
      </c>
      <c r="D2980" t="s">
        <v>1516</v>
      </c>
      <c r="E2980" s="2">
        <v>45210</v>
      </c>
      <c r="F2980">
        <v>2023</v>
      </c>
      <c r="G2980" t="s">
        <v>8749</v>
      </c>
      <c r="H2980" t="s">
        <v>93</v>
      </c>
      <c r="K2980" t="s">
        <v>141</v>
      </c>
      <c r="M2980" t="s">
        <v>24</v>
      </c>
      <c r="N2980">
        <v>126.26</v>
      </c>
      <c r="O2980">
        <v>126.26</v>
      </c>
      <c r="P2980">
        <v>0</v>
      </c>
      <c r="Q2980">
        <v>0</v>
      </c>
      <c r="T2980" s="1" t="s">
        <v>8798</v>
      </c>
    </row>
    <row r="2981" spans="1:20" x14ac:dyDescent="0.25">
      <c r="A2981" t="s">
        <v>8747</v>
      </c>
      <c r="B2981" t="s">
        <v>66</v>
      </c>
      <c r="C2981" t="s">
        <v>1510</v>
      </c>
      <c r="D2981" t="s">
        <v>1516</v>
      </c>
      <c r="E2981" s="2">
        <v>45210</v>
      </c>
      <c r="F2981">
        <v>2023</v>
      </c>
      <c r="G2981" t="s">
        <v>8749</v>
      </c>
      <c r="H2981" t="s">
        <v>93</v>
      </c>
      <c r="K2981" t="s">
        <v>141</v>
      </c>
      <c r="M2981" t="s">
        <v>24</v>
      </c>
      <c r="N2981">
        <v>24.62</v>
      </c>
      <c r="O2981">
        <v>24.62</v>
      </c>
      <c r="P2981">
        <v>0</v>
      </c>
      <c r="Q2981">
        <v>0</v>
      </c>
      <c r="T2981" s="1" t="s">
        <v>8798</v>
      </c>
    </row>
    <row r="2982" spans="1:20" x14ac:dyDescent="0.25">
      <c r="A2982" t="s">
        <v>8747</v>
      </c>
      <c r="B2982" t="s">
        <v>66</v>
      </c>
      <c r="C2982" t="s">
        <v>1729</v>
      </c>
      <c r="D2982" t="s">
        <v>1728</v>
      </c>
      <c r="E2982" s="2">
        <v>45210</v>
      </c>
      <c r="F2982">
        <v>2023</v>
      </c>
      <c r="G2982" t="s">
        <v>4734</v>
      </c>
      <c r="H2982" t="s">
        <v>93</v>
      </c>
      <c r="K2982" t="s">
        <v>1386</v>
      </c>
      <c r="M2982" t="s">
        <v>24</v>
      </c>
      <c r="N2982">
        <v>20.484000000000002</v>
      </c>
      <c r="O2982">
        <v>20.484000000000002</v>
      </c>
      <c r="P2982">
        <v>0</v>
      </c>
      <c r="Q2982">
        <v>0</v>
      </c>
      <c r="T2982" s="1" t="s">
        <v>8798</v>
      </c>
    </row>
    <row r="2983" spans="1:20" x14ac:dyDescent="0.25">
      <c r="A2983" t="s">
        <v>8747</v>
      </c>
      <c r="B2983" t="s">
        <v>66</v>
      </c>
      <c r="C2983" t="s">
        <v>1772</v>
      </c>
      <c r="D2983" t="s">
        <v>1771</v>
      </c>
      <c r="E2983" s="2">
        <v>45210</v>
      </c>
      <c r="F2983">
        <v>2023</v>
      </c>
      <c r="G2983" t="s">
        <v>6754</v>
      </c>
      <c r="H2983" t="s">
        <v>93</v>
      </c>
      <c r="K2983" t="s">
        <v>1345</v>
      </c>
      <c r="L2983" t="s">
        <v>1415</v>
      </c>
      <c r="M2983" t="s">
        <v>72</v>
      </c>
      <c r="N2983">
        <v>5.6543999999999999</v>
      </c>
      <c r="O2983">
        <v>0</v>
      </c>
      <c r="P2983">
        <v>0</v>
      </c>
      <c r="Q2983">
        <v>5.6543999999999999</v>
      </c>
      <c r="T2983" s="1" t="s">
        <v>8798</v>
      </c>
    </row>
    <row r="2984" spans="1:20" x14ac:dyDescent="0.25">
      <c r="A2984" t="s">
        <v>8747</v>
      </c>
      <c r="B2984" t="s">
        <v>66</v>
      </c>
      <c r="C2984" t="s">
        <v>1772</v>
      </c>
      <c r="D2984" t="s">
        <v>1771</v>
      </c>
      <c r="E2984" s="2">
        <v>45210</v>
      </c>
      <c r="F2984">
        <v>2023</v>
      </c>
      <c r="G2984" t="s">
        <v>6754</v>
      </c>
      <c r="H2984" t="s">
        <v>93</v>
      </c>
      <c r="L2984" t="s">
        <v>1365</v>
      </c>
      <c r="M2984" t="s">
        <v>25</v>
      </c>
      <c r="N2984">
        <v>0.36270000000000002</v>
      </c>
      <c r="O2984">
        <v>0</v>
      </c>
      <c r="P2984">
        <v>0.36270000000000002</v>
      </c>
      <c r="Q2984">
        <v>0</v>
      </c>
      <c r="T2984" s="1" t="s">
        <v>8798</v>
      </c>
    </row>
    <row r="2985" spans="1:20" x14ac:dyDescent="0.25">
      <c r="A2985" t="s">
        <v>8747</v>
      </c>
      <c r="B2985" t="s">
        <v>66</v>
      </c>
      <c r="C2985" t="s">
        <v>1772</v>
      </c>
      <c r="D2985" t="s">
        <v>1771</v>
      </c>
      <c r="E2985" s="2">
        <v>45210</v>
      </c>
      <c r="F2985">
        <v>2023</v>
      </c>
      <c r="G2985" t="s">
        <v>6754</v>
      </c>
      <c r="H2985" t="s">
        <v>93</v>
      </c>
      <c r="K2985" t="s">
        <v>141</v>
      </c>
      <c r="M2985" t="s">
        <v>24</v>
      </c>
      <c r="N2985">
        <v>26.9514</v>
      </c>
      <c r="O2985">
        <v>26.9514</v>
      </c>
      <c r="P2985">
        <v>0</v>
      </c>
      <c r="Q2985">
        <v>0</v>
      </c>
      <c r="T2985" s="1" t="s">
        <v>8798</v>
      </c>
    </row>
    <row r="2986" spans="1:20" x14ac:dyDescent="0.25">
      <c r="A2986" t="s">
        <v>8747</v>
      </c>
      <c r="B2986" t="s">
        <v>66</v>
      </c>
      <c r="C2986" t="s">
        <v>1772</v>
      </c>
      <c r="D2986" t="s">
        <v>1771</v>
      </c>
      <c r="E2986" s="2">
        <v>45210</v>
      </c>
      <c r="F2986">
        <v>2023</v>
      </c>
      <c r="G2986" t="s">
        <v>6754</v>
      </c>
      <c r="H2986" t="s">
        <v>93</v>
      </c>
      <c r="K2986" t="s">
        <v>141</v>
      </c>
      <c r="M2986" t="s">
        <v>24</v>
      </c>
      <c r="N2986">
        <v>44.174999999999997</v>
      </c>
      <c r="O2986">
        <v>44.174999999999997</v>
      </c>
      <c r="P2986">
        <v>0</v>
      </c>
      <c r="Q2986">
        <v>0</v>
      </c>
      <c r="T2986" s="1" t="s">
        <v>8798</v>
      </c>
    </row>
    <row r="2987" spans="1:20" x14ac:dyDescent="0.25">
      <c r="A2987" t="s">
        <v>8747</v>
      </c>
      <c r="B2987" t="s">
        <v>66</v>
      </c>
      <c r="C2987" t="s">
        <v>2135</v>
      </c>
      <c r="D2987" t="s">
        <v>2134</v>
      </c>
      <c r="E2987" s="2">
        <v>45210</v>
      </c>
      <c r="F2987">
        <v>2023</v>
      </c>
      <c r="G2987" t="s">
        <v>7424</v>
      </c>
      <c r="H2987" t="s">
        <v>8754</v>
      </c>
      <c r="K2987" t="s">
        <v>1345</v>
      </c>
      <c r="L2987" t="s">
        <v>1365</v>
      </c>
      <c r="M2987" t="s">
        <v>72</v>
      </c>
      <c r="N2987">
        <v>7.0000000000000007E-2</v>
      </c>
      <c r="O2987">
        <v>0</v>
      </c>
      <c r="P2987">
        <v>0</v>
      </c>
      <c r="Q2987">
        <v>7.0000000000000007E-2</v>
      </c>
      <c r="T2987" s="1" t="s">
        <v>8798</v>
      </c>
    </row>
    <row r="2988" spans="1:20" x14ac:dyDescent="0.25">
      <c r="A2988" t="s">
        <v>8747</v>
      </c>
      <c r="B2988" t="s">
        <v>66</v>
      </c>
      <c r="C2988" t="s">
        <v>1719</v>
      </c>
      <c r="D2988" t="s">
        <v>1718</v>
      </c>
      <c r="E2988" s="2">
        <v>45211</v>
      </c>
      <c r="F2988">
        <v>2023</v>
      </c>
      <c r="G2988" t="s">
        <v>4734</v>
      </c>
      <c r="H2988" t="s">
        <v>8757</v>
      </c>
      <c r="L2988" t="s">
        <v>1606</v>
      </c>
      <c r="M2988" t="s">
        <v>25</v>
      </c>
      <c r="N2988">
        <v>0.67497499999999999</v>
      </c>
      <c r="O2988">
        <v>0</v>
      </c>
      <c r="P2988">
        <v>0.67497499999999999</v>
      </c>
      <c r="Q2988">
        <v>0</v>
      </c>
      <c r="T2988" s="1" t="s">
        <v>8798</v>
      </c>
    </row>
    <row r="2989" spans="1:20" x14ac:dyDescent="0.25">
      <c r="A2989" t="s">
        <v>8747</v>
      </c>
      <c r="B2989" t="s">
        <v>66</v>
      </c>
      <c r="C2989" t="s">
        <v>1556</v>
      </c>
      <c r="D2989" t="s">
        <v>1555</v>
      </c>
      <c r="E2989" s="2">
        <v>45212</v>
      </c>
      <c r="F2989">
        <v>2023</v>
      </c>
      <c r="G2989" t="s">
        <v>6521</v>
      </c>
      <c r="H2989" t="s">
        <v>93</v>
      </c>
      <c r="K2989" t="s">
        <v>1327</v>
      </c>
      <c r="M2989" t="s">
        <v>24</v>
      </c>
      <c r="N2989">
        <v>5.3815999999999997</v>
      </c>
      <c r="O2989">
        <v>5.3815999999999988</v>
      </c>
      <c r="P2989">
        <v>0</v>
      </c>
      <c r="Q2989">
        <v>0</v>
      </c>
      <c r="T2989" s="1" t="s">
        <v>8798</v>
      </c>
    </row>
    <row r="2990" spans="1:20" x14ac:dyDescent="0.25">
      <c r="A2990" t="s">
        <v>8747</v>
      </c>
      <c r="B2990" t="s">
        <v>66</v>
      </c>
      <c r="C2990" t="s">
        <v>1556</v>
      </c>
      <c r="D2990" t="s">
        <v>1555</v>
      </c>
      <c r="E2990" s="2">
        <v>45212</v>
      </c>
      <c r="F2990">
        <v>2023</v>
      </c>
      <c r="G2990" t="s">
        <v>6521</v>
      </c>
      <c r="H2990" t="s">
        <v>93</v>
      </c>
      <c r="K2990" t="s">
        <v>1352</v>
      </c>
      <c r="M2990" t="s">
        <v>24</v>
      </c>
      <c r="N2990">
        <v>0.29120000000000001</v>
      </c>
      <c r="O2990">
        <v>0.29120000000000001</v>
      </c>
      <c r="P2990">
        <v>0</v>
      </c>
      <c r="Q2990">
        <v>0</v>
      </c>
      <c r="T2990" s="1" t="s">
        <v>8798</v>
      </c>
    </row>
    <row r="2991" spans="1:20" x14ac:dyDescent="0.25">
      <c r="A2991" t="s">
        <v>8747</v>
      </c>
      <c r="B2991" t="s">
        <v>66</v>
      </c>
      <c r="C2991" t="s">
        <v>1556</v>
      </c>
      <c r="D2991" t="s">
        <v>1555</v>
      </c>
      <c r="E2991" s="2">
        <v>45212</v>
      </c>
      <c r="F2991">
        <v>2023</v>
      </c>
      <c r="G2991" t="s">
        <v>6521</v>
      </c>
      <c r="H2991" t="s">
        <v>93</v>
      </c>
      <c r="L2991" t="s">
        <v>1347</v>
      </c>
      <c r="M2991" t="s">
        <v>25</v>
      </c>
      <c r="N2991">
        <v>19.829599999999999</v>
      </c>
      <c r="O2991">
        <v>0</v>
      </c>
      <c r="P2991">
        <v>19.829599999999999</v>
      </c>
      <c r="Q2991">
        <v>0</v>
      </c>
      <c r="T2991" s="1" t="s">
        <v>8798</v>
      </c>
    </row>
    <row r="2992" spans="1:20" x14ac:dyDescent="0.25">
      <c r="A2992" t="s">
        <v>8747</v>
      </c>
      <c r="B2992" t="s">
        <v>66</v>
      </c>
      <c r="C2992" t="s">
        <v>1556</v>
      </c>
      <c r="D2992" t="s">
        <v>1555</v>
      </c>
      <c r="E2992" s="2">
        <v>45212</v>
      </c>
      <c r="F2992">
        <v>2023</v>
      </c>
      <c r="G2992" t="s">
        <v>6521</v>
      </c>
      <c r="H2992" t="s">
        <v>93</v>
      </c>
      <c r="K2992" t="s">
        <v>84</v>
      </c>
      <c r="M2992" t="s">
        <v>24</v>
      </c>
      <c r="N2992">
        <v>2.6432000000000002</v>
      </c>
      <c r="O2992">
        <v>2.6432000000000002</v>
      </c>
      <c r="P2992">
        <v>0</v>
      </c>
      <c r="Q2992">
        <v>0</v>
      </c>
      <c r="T2992" s="1" t="s">
        <v>8798</v>
      </c>
    </row>
    <row r="2993" spans="1:20" x14ac:dyDescent="0.25">
      <c r="A2993" t="s">
        <v>8747</v>
      </c>
      <c r="B2993" t="s">
        <v>66</v>
      </c>
      <c r="C2993" t="s">
        <v>1741</v>
      </c>
      <c r="D2993" t="s">
        <v>1740</v>
      </c>
      <c r="E2993" s="2">
        <v>45212</v>
      </c>
      <c r="F2993">
        <v>2023</v>
      </c>
      <c r="G2993" t="s">
        <v>4734</v>
      </c>
      <c r="H2993" t="s">
        <v>8754</v>
      </c>
      <c r="K2993" t="s">
        <v>1386</v>
      </c>
      <c r="M2993" t="s">
        <v>24</v>
      </c>
      <c r="N2993">
        <v>2.5604999999999999E-2</v>
      </c>
      <c r="O2993">
        <v>2.5604999999999999E-2</v>
      </c>
      <c r="P2993">
        <v>0</v>
      </c>
      <c r="Q2993">
        <v>0</v>
      </c>
      <c r="T2993" s="1" t="s">
        <v>8798</v>
      </c>
    </row>
    <row r="2994" spans="1:20" x14ac:dyDescent="0.25">
      <c r="A2994" t="s">
        <v>8747</v>
      </c>
      <c r="B2994" t="s">
        <v>66</v>
      </c>
      <c r="C2994" t="s">
        <v>2047</v>
      </c>
      <c r="D2994" t="s">
        <v>2046</v>
      </c>
      <c r="E2994" s="2">
        <v>45212</v>
      </c>
      <c r="F2994">
        <v>2023</v>
      </c>
      <c r="G2994" t="s">
        <v>104</v>
      </c>
      <c r="H2994" t="s">
        <v>8754</v>
      </c>
      <c r="L2994" t="s">
        <v>1346</v>
      </c>
      <c r="M2994" t="s">
        <v>25</v>
      </c>
      <c r="N2994">
        <v>0.03</v>
      </c>
      <c r="O2994">
        <v>0</v>
      </c>
      <c r="P2994">
        <v>0.03</v>
      </c>
      <c r="Q2994">
        <v>0</v>
      </c>
      <c r="T2994" s="1" t="s">
        <v>8798</v>
      </c>
    </row>
    <row r="2995" spans="1:20" x14ac:dyDescent="0.25">
      <c r="A2995" t="s">
        <v>8747</v>
      </c>
      <c r="B2995" t="s">
        <v>66</v>
      </c>
      <c r="C2995" t="s">
        <v>2100</v>
      </c>
      <c r="D2995" t="s">
        <v>2099</v>
      </c>
      <c r="E2995" s="2">
        <v>45212</v>
      </c>
      <c r="F2995">
        <v>2023</v>
      </c>
      <c r="G2995" t="s">
        <v>8751</v>
      </c>
      <c r="H2995" t="s">
        <v>8757</v>
      </c>
      <c r="L2995" t="s">
        <v>1347</v>
      </c>
      <c r="M2995" t="s">
        <v>25</v>
      </c>
      <c r="N2995">
        <v>0.7331321999999999</v>
      </c>
      <c r="O2995">
        <v>0</v>
      </c>
      <c r="P2995">
        <v>0.73313219760000004</v>
      </c>
      <c r="Q2995">
        <v>0</v>
      </c>
      <c r="T2995" s="1" t="s">
        <v>8798</v>
      </c>
    </row>
    <row r="2996" spans="1:20" x14ac:dyDescent="0.25">
      <c r="A2996" t="s">
        <v>8747</v>
      </c>
      <c r="B2996" t="s">
        <v>66</v>
      </c>
      <c r="C2996" t="s">
        <v>2100</v>
      </c>
      <c r="D2996" t="s">
        <v>2099</v>
      </c>
      <c r="E2996" s="2">
        <v>45212</v>
      </c>
      <c r="F2996">
        <v>2023</v>
      </c>
      <c r="G2996" t="s">
        <v>8751</v>
      </c>
      <c r="H2996" t="s">
        <v>8757</v>
      </c>
      <c r="L2996" t="s">
        <v>1366</v>
      </c>
      <c r="M2996" t="s">
        <v>25</v>
      </c>
      <c r="N2996">
        <v>2.08080628</v>
      </c>
      <c r="O2996">
        <v>0</v>
      </c>
      <c r="P2996">
        <v>2.08080628</v>
      </c>
      <c r="Q2996">
        <v>0</v>
      </c>
      <c r="T2996" s="1" t="s">
        <v>8798</v>
      </c>
    </row>
    <row r="2997" spans="1:20" x14ac:dyDescent="0.25">
      <c r="A2997" t="s">
        <v>8747</v>
      </c>
      <c r="B2997" t="s">
        <v>66</v>
      </c>
      <c r="C2997" t="s">
        <v>2100</v>
      </c>
      <c r="D2997" t="s">
        <v>2099</v>
      </c>
      <c r="E2997" s="2">
        <v>45212</v>
      </c>
      <c r="F2997">
        <v>2023</v>
      </c>
      <c r="G2997" t="s">
        <v>8751</v>
      </c>
      <c r="H2997" t="s">
        <v>8757</v>
      </c>
      <c r="L2997" t="s">
        <v>1365</v>
      </c>
      <c r="M2997" t="s">
        <v>25</v>
      </c>
      <c r="N2997">
        <v>0.31509352000000002</v>
      </c>
      <c r="O2997">
        <v>0</v>
      </c>
      <c r="P2997">
        <v>0.31509352239999999</v>
      </c>
      <c r="Q2997">
        <v>0</v>
      </c>
      <c r="T2997" s="1" t="s">
        <v>8798</v>
      </c>
    </row>
    <row r="2998" spans="1:20" x14ac:dyDescent="0.25">
      <c r="A2998" t="s">
        <v>8747</v>
      </c>
      <c r="B2998" t="s">
        <v>66</v>
      </c>
      <c r="C2998" t="s">
        <v>1518</v>
      </c>
      <c r="D2998" t="s">
        <v>1517</v>
      </c>
      <c r="E2998" s="2">
        <v>45217</v>
      </c>
      <c r="F2998">
        <v>2023</v>
      </c>
      <c r="G2998" t="s">
        <v>8749</v>
      </c>
      <c r="H2998" t="s">
        <v>93</v>
      </c>
      <c r="K2998" t="s">
        <v>84</v>
      </c>
      <c r="M2998" t="s">
        <v>24</v>
      </c>
      <c r="N2998">
        <v>53.01</v>
      </c>
      <c r="O2998">
        <v>53.01</v>
      </c>
      <c r="P2998">
        <v>0</v>
      </c>
      <c r="Q2998">
        <v>0</v>
      </c>
      <c r="T2998" s="1" t="s">
        <v>8798</v>
      </c>
    </row>
    <row r="2999" spans="1:20" x14ac:dyDescent="0.25">
      <c r="A2999" t="s">
        <v>8747</v>
      </c>
      <c r="B2999" t="s">
        <v>66</v>
      </c>
      <c r="C2999" t="s">
        <v>1518</v>
      </c>
      <c r="D2999" t="s">
        <v>1517</v>
      </c>
      <c r="E2999" s="2">
        <v>45217</v>
      </c>
      <c r="F2999">
        <v>2023</v>
      </c>
      <c r="G2999" t="s">
        <v>8749</v>
      </c>
      <c r="H2999" t="s">
        <v>93</v>
      </c>
      <c r="K2999" t="s">
        <v>141</v>
      </c>
      <c r="M2999" t="s">
        <v>24</v>
      </c>
      <c r="N2999">
        <v>8.3079999999999998</v>
      </c>
      <c r="O2999">
        <v>8.3080000000000016</v>
      </c>
      <c r="P2999">
        <v>0</v>
      </c>
      <c r="Q2999">
        <v>0</v>
      </c>
      <c r="T2999" s="1" t="s">
        <v>8798</v>
      </c>
    </row>
    <row r="3000" spans="1:20" x14ac:dyDescent="0.25">
      <c r="A3000" t="s">
        <v>8747</v>
      </c>
      <c r="B3000" t="s">
        <v>66</v>
      </c>
      <c r="C3000" t="s">
        <v>1518</v>
      </c>
      <c r="D3000" t="s">
        <v>1517</v>
      </c>
      <c r="E3000" s="2">
        <v>45217</v>
      </c>
      <c r="F3000">
        <v>2023</v>
      </c>
      <c r="G3000" t="s">
        <v>8749</v>
      </c>
      <c r="H3000" t="s">
        <v>93</v>
      </c>
      <c r="K3000" t="s">
        <v>1345</v>
      </c>
      <c r="M3000" t="s">
        <v>24</v>
      </c>
      <c r="N3000">
        <v>0.68200000000000005</v>
      </c>
      <c r="O3000">
        <v>0.68200000000000016</v>
      </c>
      <c r="P3000">
        <v>0</v>
      </c>
      <c r="Q3000">
        <v>0</v>
      </c>
      <c r="T3000" s="1" t="s">
        <v>8798</v>
      </c>
    </row>
    <row r="3001" spans="1:20" x14ac:dyDescent="0.25">
      <c r="A3001" t="s">
        <v>8747</v>
      </c>
      <c r="B3001" t="s">
        <v>66</v>
      </c>
      <c r="C3001" t="s">
        <v>1542</v>
      </c>
      <c r="D3001" t="s">
        <v>1541</v>
      </c>
      <c r="E3001" s="2">
        <v>45217</v>
      </c>
      <c r="F3001">
        <v>2023</v>
      </c>
      <c r="G3001" t="s">
        <v>6521</v>
      </c>
      <c r="H3001" t="s">
        <v>93</v>
      </c>
      <c r="K3001" t="s">
        <v>1327</v>
      </c>
      <c r="M3001" t="s">
        <v>24</v>
      </c>
      <c r="N3001">
        <v>55.46</v>
      </c>
      <c r="O3001">
        <v>55.46</v>
      </c>
      <c r="P3001">
        <v>0</v>
      </c>
      <c r="Q3001">
        <v>0</v>
      </c>
      <c r="T3001" s="1" t="s">
        <v>8798</v>
      </c>
    </row>
    <row r="3002" spans="1:20" x14ac:dyDescent="0.25">
      <c r="A3002" t="s">
        <v>8747</v>
      </c>
      <c r="B3002" t="s">
        <v>66</v>
      </c>
      <c r="C3002" t="s">
        <v>1637</v>
      </c>
      <c r="D3002" t="s">
        <v>1636</v>
      </c>
      <c r="E3002" s="2">
        <v>45217</v>
      </c>
      <c r="F3002">
        <v>2023</v>
      </c>
      <c r="G3002" t="s">
        <v>6914</v>
      </c>
      <c r="H3002" t="s">
        <v>93</v>
      </c>
      <c r="K3002" t="s">
        <v>1345</v>
      </c>
      <c r="L3002" t="s">
        <v>1415</v>
      </c>
      <c r="M3002" t="s">
        <v>72</v>
      </c>
      <c r="N3002">
        <v>29.4</v>
      </c>
      <c r="O3002">
        <v>0</v>
      </c>
      <c r="P3002">
        <v>0</v>
      </c>
      <c r="Q3002">
        <v>29.4</v>
      </c>
      <c r="T3002" s="1" t="s">
        <v>8798</v>
      </c>
    </row>
    <row r="3003" spans="1:20" x14ac:dyDescent="0.25">
      <c r="A3003" t="s">
        <v>8747</v>
      </c>
      <c r="B3003" t="s">
        <v>66</v>
      </c>
      <c r="C3003" t="s">
        <v>1666</v>
      </c>
      <c r="D3003" t="s">
        <v>1665</v>
      </c>
      <c r="E3003" s="2">
        <v>45217</v>
      </c>
      <c r="F3003">
        <v>2023</v>
      </c>
      <c r="G3003" t="s">
        <v>6914</v>
      </c>
      <c r="H3003" t="s">
        <v>8754</v>
      </c>
      <c r="K3003" t="s">
        <v>1345</v>
      </c>
      <c r="M3003" t="s">
        <v>24</v>
      </c>
      <c r="N3003">
        <v>3.125E-2</v>
      </c>
      <c r="O3003">
        <v>3.125E-2</v>
      </c>
      <c r="P3003">
        <v>0</v>
      </c>
      <c r="Q3003">
        <v>0</v>
      </c>
      <c r="T3003" s="1" t="s">
        <v>8798</v>
      </c>
    </row>
    <row r="3004" spans="1:20" x14ac:dyDescent="0.25">
      <c r="A3004" t="s">
        <v>8747</v>
      </c>
      <c r="B3004" t="s">
        <v>66</v>
      </c>
      <c r="C3004" t="s">
        <v>1695</v>
      </c>
      <c r="D3004" t="s">
        <v>1694</v>
      </c>
      <c r="E3004" s="2">
        <v>45217</v>
      </c>
      <c r="F3004">
        <v>2023</v>
      </c>
      <c r="G3004" t="s">
        <v>8750</v>
      </c>
      <c r="H3004" t="s">
        <v>93</v>
      </c>
      <c r="K3004" t="s">
        <v>1345</v>
      </c>
      <c r="L3004" t="s">
        <v>1415</v>
      </c>
      <c r="M3004" t="s">
        <v>72</v>
      </c>
      <c r="N3004">
        <v>273.75</v>
      </c>
      <c r="O3004">
        <v>0</v>
      </c>
      <c r="P3004">
        <v>0</v>
      </c>
      <c r="Q3004">
        <v>273.75</v>
      </c>
      <c r="T3004" s="1" t="s">
        <v>8798</v>
      </c>
    </row>
    <row r="3005" spans="1:20" x14ac:dyDescent="0.25">
      <c r="A3005" t="s">
        <v>8747</v>
      </c>
      <c r="B3005" t="s">
        <v>66</v>
      </c>
      <c r="C3005" t="s">
        <v>1798</v>
      </c>
      <c r="D3005" t="s">
        <v>1797</v>
      </c>
      <c r="E3005" s="2">
        <v>45217</v>
      </c>
      <c r="F3005">
        <v>2023</v>
      </c>
      <c r="G3005" t="s">
        <v>6451</v>
      </c>
      <c r="H3005" t="s">
        <v>8754</v>
      </c>
      <c r="L3005" t="s">
        <v>1606</v>
      </c>
      <c r="M3005" t="s">
        <v>25</v>
      </c>
      <c r="N3005">
        <v>0.5</v>
      </c>
      <c r="O3005">
        <v>0</v>
      </c>
      <c r="P3005">
        <v>0.5</v>
      </c>
      <c r="Q3005">
        <v>0</v>
      </c>
      <c r="T3005" s="1" t="s">
        <v>8798</v>
      </c>
    </row>
    <row r="3006" spans="1:20" x14ac:dyDescent="0.25">
      <c r="A3006" t="s">
        <v>8747</v>
      </c>
      <c r="B3006" t="s">
        <v>66</v>
      </c>
      <c r="C3006" t="s">
        <v>1803</v>
      </c>
      <c r="D3006" t="s">
        <v>1802</v>
      </c>
      <c r="E3006" s="2">
        <v>45217</v>
      </c>
      <c r="F3006">
        <v>2023</v>
      </c>
      <c r="G3006" t="s">
        <v>7680</v>
      </c>
      <c r="H3006" t="s">
        <v>93</v>
      </c>
      <c r="K3006" t="s">
        <v>1327</v>
      </c>
      <c r="M3006" t="s">
        <v>24</v>
      </c>
      <c r="N3006">
        <v>35.01</v>
      </c>
      <c r="O3006">
        <v>35.01</v>
      </c>
      <c r="P3006">
        <v>0</v>
      </c>
      <c r="Q3006">
        <v>0</v>
      </c>
      <c r="T3006" s="1" t="s">
        <v>8798</v>
      </c>
    </row>
    <row r="3007" spans="1:20" x14ac:dyDescent="0.25">
      <c r="A3007" t="s">
        <v>8747</v>
      </c>
      <c r="B3007" t="s">
        <v>66</v>
      </c>
      <c r="C3007" t="s">
        <v>1845</v>
      </c>
      <c r="D3007" t="s">
        <v>1844</v>
      </c>
      <c r="E3007" s="2">
        <v>45217</v>
      </c>
      <c r="F3007">
        <v>2023</v>
      </c>
      <c r="G3007" t="s">
        <v>7481</v>
      </c>
      <c r="H3007" t="s">
        <v>8754</v>
      </c>
      <c r="K3007" t="s">
        <v>1345</v>
      </c>
      <c r="L3007" t="s">
        <v>1365</v>
      </c>
      <c r="M3007" t="s">
        <v>72</v>
      </c>
      <c r="N3007">
        <v>2.1000000000000001E-2</v>
      </c>
      <c r="O3007">
        <v>0</v>
      </c>
      <c r="P3007">
        <v>0</v>
      </c>
      <c r="Q3007">
        <v>2.1000000000000001E-2</v>
      </c>
      <c r="T3007" s="1" t="s">
        <v>8798</v>
      </c>
    </row>
    <row r="3008" spans="1:20" x14ac:dyDescent="0.25">
      <c r="A3008" t="s">
        <v>8747</v>
      </c>
      <c r="B3008" t="s">
        <v>66</v>
      </c>
      <c r="C3008" t="s">
        <v>1760</v>
      </c>
      <c r="D3008" t="s">
        <v>1759</v>
      </c>
      <c r="E3008" s="2">
        <v>45218</v>
      </c>
      <c r="F3008">
        <v>2023</v>
      </c>
      <c r="G3008" t="s">
        <v>4734</v>
      </c>
      <c r="H3008" t="s">
        <v>8754</v>
      </c>
      <c r="K3008" t="s">
        <v>1321</v>
      </c>
      <c r="L3008" t="s">
        <v>1337</v>
      </c>
      <c r="M3008" t="s">
        <v>72</v>
      </c>
      <c r="N3008">
        <v>0.33750000000000002</v>
      </c>
      <c r="O3008">
        <v>0</v>
      </c>
      <c r="P3008">
        <v>0</v>
      </c>
      <c r="Q3008">
        <v>0.33750000000000002</v>
      </c>
      <c r="T3008" s="1" t="s">
        <v>8798</v>
      </c>
    </row>
    <row r="3009" spans="1:20" x14ac:dyDescent="0.25">
      <c r="A3009" t="s">
        <v>8747</v>
      </c>
      <c r="B3009" t="s">
        <v>66</v>
      </c>
      <c r="C3009" t="s">
        <v>2139</v>
      </c>
      <c r="D3009" t="s">
        <v>2138</v>
      </c>
      <c r="E3009" s="2">
        <v>45223</v>
      </c>
      <c r="F3009">
        <v>2023</v>
      </c>
      <c r="G3009" t="s">
        <v>7424</v>
      </c>
      <c r="H3009" t="s">
        <v>8754</v>
      </c>
      <c r="L3009" t="s">
        <v>1320</v>
      </c>
      <c r="M3009" t="s">
        <v>25</v>
      </c>
      <c r="N3009">
        <v>2.5000000000000001E-2</v>
      </c>
      <c r="O3009">
        <v>0</v>
      </c>
      <c r="P3009">
        <v>2.5000000000000001E-2</v>
      </c>
      <c r="Q3009">
        <v>0</v>
      </c>
      <c r="T3009" s="1" t="s">
        <v>8798</v>
      </c>
    </row>
    <row r="3010" spans="1:20" x14ac:dyDescent="0.25">
      <c r="A3010" t="s">
        <v>8747</v>
      </c>
      <c r="B3010" t="s">
        <v>66</v>
      </c>
      <c r="C3010" t="s">
        <v>1736</v>
      </c>
      <c r="D3010" t="s">
        <v>1735</v>
      </c>
      <c r="E3010" s="2">
        <v>45224</v>
      </c>
      <c r="F3010">
        <v>2023</v>
      </c>
      <c r="G3010" t="s">
        <v>4734</v>
      </c>
      <c r="H3010" t="s">
        <v>93</v>
      </c>
      <c r="L3010" t="s">
        <v>1347</v>
      </c>
      <c r="M3010" t="s">
        <v>25</v>
      </c>
      <c r="N3010">
        <v>14.768000000000001</v>
      </c>
      <c r="O3010">
        <v>0</v>
      </c>
      <c r="P3010">
        <v>14.768000000000002</v>
      </c>
      <c r="Q3010">
        <v>0</v>
      </c>
      <c r="T3010" s="1" t="s">
        <v>8798</v>
      </c>
    </row>
    <row r="3011" spans="1:20" x14ac:dyDescent="0.25">
      <c r="A3011" t="s">
        <v>8747</v>
      </c>
      <c r="B3011" t="s">
        <v>66</v>
      </c>
      <c r="C3011" t="s">
        <v>1736</v>
      </c>
      <c r="D3011" t="s">
        <v>1735</v>
      </c>
      <c r="E3011" s="2">
        <v>45224</v>
      </c>
      <c r="F3011">
        <v>2023</v>
      </c>
      <c r="G3011" t="s">
        <v>4734</v>
      </c>
      <c r="H3011" t="s">
        <v>93</v>
      </c>
      <c r="L3011" t="s">
        <v>1365</v>
      </c>
      <c r="M3011" t="s">
        <v>25</v>
      </c>
      <c r="N3011">
        <v>8.0000000000000002E-3</v>
      </c>
      <c r="O3011">
        <v>0</v>
      </c>
      <c r="P3011">
        <v>8.0000000000000002E-3</v>
      </c>
      <c r="Q3011">
        <v>0</v>
      </c>
      <c r="T3011" s="1" t="s">
        <v>8798</v>
      </c>
    </row>
    <row r="3012" spans="1:20" x14ac:dyDescent="0.25">
      <c r="A3012" t="s">
        <v>8747</v>
      </c>
      <c r="B3012" t="s">
        <v>66</v>
      </c>
      <c r="C3012" t="s">
        <v>1736</v>
      </c>
      <c r="D3012" t="s">
        <v>1735</v>
      </c>
      <c r="E3012" s="2">
        <v>45224</v>
      </c>
      <c r="F3012">
        <v>2023</v>
      </c>
      <c r="G3012" t="s">
        <v>4734</v>
      </c>
      <c r="H3012" t="s">
        <v>93</v>
      </c>
      <c r="K3012" t="s">
        <v>84</v>
      </c>
      <c r="L3012" t="s">
        <v>1347</v>
      </c>
      <c r="M3012" t="s">
        <v>72</v>
      </c>
      <c r="N3012">
        <v>0.30399999999999999</v>
      </c>
      <c r="O3012">
        <v>0</v>
      </c>
      <c r="P3012">
        <v>0</v>
      </c>
      <c r="Q3012">
        <v>0.30399999999999999</v>
      </c>
      <c r="T3012" s="1" t="s">
        <v>8798</v>
      </c>
    </row>
    <row r="3013" spans="1:20" x14ac:dyDescent="0.25">
      <c r="A3013" t="s">
        <v>8747</v>
      </c>
      <c r="B3013" t="s">
        <v>66</v>
      </c>
      <c r="C3013" t="s">
        <v>2065</v>
      </c>
      <c r="D3013" t="s">
        <v>2064</v>
      </c>
      <c r="E3013" s="2">
        <v>45230</v>
      </c>
      <c r="F3013">
        <v>2023</v>
      </c>
      <c r="G3013" t="s">
        <v>104</v>
      </c>
      <c r="H3013" t="s">
        <v>8754</v>
      </c>
      <c r="K3013" t="s">
        <v>1345</v>
      </c>
      <c r="L3013" t="s">
        <v>1365</v>
      </c>
      <c r="M3013" t="s">
        <v>72</v>
      </c>
      <c r="N3013">
        <v>0.5</v>
      </c>
      <c r="O3013">
        <v>0</v>
      </c>
      <c r="P3013">
        <v>0</v>
      </c>
      <c r="Q3013">
        <v>0.5</v>
      </c>
      <c r="T3013" s="1" t="s">
        <v>8798</v>
      </c>
    </row>
    <row r="3014" spans="1:20" x14ac:dyDescent="0.25">
      <c r="A3014" t="s">
        <v>8747</v>
      </c>
      <c r="B3014" t="s">
        <v>66</v>
      </c>
      <c r="C3014" t="s">
        <v>2114</v>
      </c>
      <c r="D3014" t="s">
        <v>2113</v>
      </c>
      <c r="E3014" s="2">
        <v>45230</v>
      </c>
      <c r="F3014">
        <v>2023</v>
      </c>
      <c r="G3014" t="s">
        <v>8752</v>
      </c>
      <c r="H3014" t="s">
        <v>8754</v>
      </c>
      <c r="K3014" t="s">
        <v>1345</v>
      </c>
      <c r="L3014" t="s">
        <v>1365</v>
      </c>
      <c r="M3014" t="s">
        <v>72</v>
      </c>
      <c r="N3014">
        <v>8.1250000000000003E-2</v>
      </c>
      <c r="O3014">
        <v>0</v>
      </c>
      <c r="P3014">
        <v>0</v>
      </c>
      <c r="Q3014">
        <v>8.1250000000000003E-2</v>
      </c>
      <c r="T3014" s="1" t="s">
        <v>8798</v>
      </c>
    </row>
    <row r="3015" spans="1:20" x14ac:dyDescent="0.25">
      <c r="A3015" t="s">
        <v>8747</v>
      </c>
      <c r="B3015" t="s">
        <v>66</v>
      </c>
      <c r="C3015" t="s">
        <v>2116</v>
      </c>
      <c r="D3015" t="s">
        <v>2115</v>
      </c>
      <c r="E3015" s="2">
        <v>45230</v>
      </c>
      <c r="F3015">
        <v>2023</v>
      </c>
      <c r="G3015" t="s">
        <v>8752</v>
      </c>
      <c r="H3015" t="s">
        <v>8754</v>
      </c>
      <c r="L3015" t="s">
        <v>1365</v>
      </c>
      <c r="M3015" t="s">
        <v>25</v>
      </c>
      <c r="N3015">
        <v>0.01</v>
      </c>
      <c r="O3015">
        <v>0</v>
      </c>
      <c r="P3015">
        <v>0.01</v>
      </c>
      <c r="Q3015">
        <v>0</v>
      </c>
      <c r="T3015" s="1" t="s">
        <v>8798</v>
      </c>
    </row>
    <row r="3016" spans="1:20" x14ac:dyDescent="0.25">
      <c r="A3016" t="s">
        <v>8747</v>
      </c>
      <c r="B3016" t="s">
        <v>66</v>
      </c>
      <c r="C3016" t="s">
        <v>1362</v>
      </c>
      <c r="D3016" t="s">
        <v>1361</v>
      </c>
      <c r="E3016" s="2">
        <v>45231</v>
      </c>
      <c r="F3016">
        <v>2023</v>
      </c>
      <c r="G3016" t="s">
        <v>6392</v>
      </c>
      <c r="H3016" t="s">
        <v>93</v>
      </c>
      <c r="K3016" t="s">
        <v>1321</v>
      </c>
      <c r="M3016" t="s">
        <v>24</v>
      </c>
      <c r="N3016">
        <v>1.794</v>
      </c>
      <c r="O3016">
        <v>1.794</v>
      </c>
      <c r="P3016">
        <v>0</v>
      </c>
      <c r="Q3016">
        <v>0</v>
      </c>
      <c r="T3016" s="1" t="s">
        <v>8798</v>
      </c>
    </row>
    <row r="3017" spans="1:20" x14ac:dyDescent="0.25">
      <c r="A3017" t="s">
        <v>8747</v>
      </c>
      <c r="B3017" t="s">
        <v>66</v>
      </c>
      <c r="C3017" t="s">
        <v>1362</v>
      </c>
      <c r="D3017" t="s">
        <v>1361</v>
      </c>
      <c r="E3017" s="2">
        <v>45231</v>
      </c>
      <c r="F3017">
        <v>2023</v>
      </c>
      <c r="G3017" t="s">
        <v>6392</v>
      </c>
      <c r="H3017" t="s">
        <v>93</v>
      </c>
      <c r="L3017" t="s">
        <v>1365</v>
      </c>
      <c r="M3017" t="s">
        <v>25</v>
      </c>
      <c r="N3017">
        <v>2.0009999999999999</v>
      </c>
      <c r="O3017">
        <v>0</v>
      </c>
      <c r="P3017">
        <v>2.0009999999999999</v>
      </c>
      <c r="Q3017">
        <v>0</v>
      </c>
      <c r="T3017" s="1" t="s">
        <v>8798</v>
      </c>
    </row>
    <row r="3018" spans="1:20" x14ac:dyDescent="0.25">
      <c r="A3018" t="s">
        <v>8747</v>
      </c>
      <c r="B3018" t="s">
        <v>66</v>
      </c>
      <c r="C3018" t="s">
        <v>1362</v>
      </c>
      <c r="D3018" t="s">
        <v>1361</v>
      </c>
      <c r="E3018" s="2">
        <v>45231</v>
      </c>
      <c r="F3018">
        <v>2023</v>
      </c>
      <c r="G3018" t="s">
        <v>6392</v>
      </c>
      <c r="H3018" t="s">
        <v>93</v>
      </c>
      <c r="L3018" t="s">
        <v>1366</v>
      </c>
      <c r="M3018" t="s">
        <v>25</v>
      </c>
      <c r="N3018">
        <v>65.412000000000006</v>
      </c>
      <c r="O3018">
        <v>0</v>
      </c>
      <c r="P3018">
        <v>65.412000000000006</v>
      </c>
      <c r="Q3018">
        <v>0</v>
      </c>
      <c r="T3018" s="1" t="s">
        <v>8798</v>
      </c>
    </row>
    <row r="3019" spans="1:20" x14ac:dyDescent="0.25">
      <c r="A3019" t="s">
        <v>8747</v>
      </c>
      <c r="B3019" t="s">
        <v>66</v>
      </c>
      <c r="C3019" t="s">
        <v>1571</v>
      </c>
      <c r="D3019" t="s">
        <v>1570</v>
      </c>
      <c r="E3019" s="2">
        <v>45231</v>
      </c>
      <c r="F3019">
        <v>2023</v>
      </c>
      <c r="G3019" t="s">
        <v>6521</v>
      </c>
      <c r="H3019" t="s">
        <v>8754</v>
      </c>
      <c r="K3019" t="s">
        <v>1345</v>
      </c>
      <c r="M3019" t="s">
        <v>24</v>
      </c>
      <c r="N3019">
        <v>1.6</v>
      </c>
      <c r="O3019">
        <v>1.6</v>
      </c>
      <c r="P3019">
        <v>0</v>
      </c>
      <c r="Q3019">
        <v>0</v>
      </c>
      <c r="T3019" s="1" t="s">
        <v>8798</v>
      </c>
    </row>
    <row r="3020" spans="1:20" x14ac:dyDescent="0.25">
      <c r="A3020" t="s">
        <v>8747</v>
      </c>
      <c r="B3020" t="s">
        <v>66</v>
      </c>
      <c r="C3020" t="s">
        <v>1608</v>
      </c>
      <c r="D3020" t="s">
        <v>1607</v>
      </c>
      <c r="E3020" s="2">
        <v>45231</v>
      </c>
      <c r="F3020">
        <v>2023</v>
      </c>
      <c r="G3020" t="s">
        <v>6585</v>
      </c>
      <c r="H3020" t="s">
        <v>8754</v>
      </c>
      <c r="K3020" t="s">
        <v>1327</v>
      </c>
      <c r="M3020" t="s">
        <v>24</v>
      </c>
      <c r="N3020">
        <v>0.02</v>
      </c>
      <c r="O3020">
        <v>0.02</v>
      </c>
      <c r="P3020">
        <v>0</v>
      </c>
      <c r="Q3020">
        <v>0</v>
      </c>
      <c r="T3020" s="1" t="s">
        <v>8798</v>
      </c>
    </row>
    <row r="3021" spans="1:20" x14ac:dyDescent="0.25">
      <c r="A3021" t="s">
        <v>8747</v>
      </c>
      <c r="B3021" t="s">
        <v>66</v>
      </c>
      <c r="C3021" t="s">
        <v>1608</v>
      </c>
      <c r="D3021" t="s">
        <v>1607</v>
      </c>
      <c r="E3021" s="2">
        <v>45231</v>
      </c>
      <c r="F3021">
        <v>2023</v>
      </c>
      <c r="G3021" t="s">
        <v>6585</v>
      </c>
      <c r="H3021" t="s">
        <v>8754</v>
      </c>
      <c r="L3021" t="s">
        <v>1347</v>
      </c>
      <c r="M3021" t="s">
        <v>25</v>
      </c>
      <c r="N3021">
        <v>0.02</v>
      </c>
      <c r="O3021">
        <v>0</v>
      </c>
      <c r="P3021">
        <v>0.02</v>
      </c>
      <c r="Q3021">
        <v>0</v>
      </c>
      <c r="T3021" s="1" t="s">
        <v>8798</v>
      </c>
    </row>
    <row r="3022" spans="1:20" x14ac:dyDescent="0.25">
      <c r="A3022" t="s">
        <v>8747</v>
      </c>
      <c r="B3022" t="s">
        <v>66</v>
      </c>
      <c r="C3022" t="s">
        <v>1610</v>
      </c>
      <c r="D3022" t="s">
        <v>1609</v>
      </c>
      <c r="E3022" s="2">
        <v>45231</v>
      </c>
      <c r="F3022">
        <v>2023</v>
      </c>
      <c r="G3022" t="s">
        <v>6585</v>
      </c>
      <c r="H3022" t="s">
        <v>8754</v>
      </c>
      <c r="L3022" t="s">
        <v>1347</v>
      </c>
      <c r="M3022" t="s">
        <v>25</v>
      </c>
      <c r="N3022">
        <v>0.01</v>
      </c>
      <c r="O3022">
        <v>0</v>
      </c>
      <c r="P3022">
        <v>0.01</v>
      </c>
      <c r="Q3022">
        <v>0</v>
      </c>
      <c r="T3022" s="1" t="s">
        <v>8798</v>
      </c>
    </row>
    <row r="3023" spans="1:20" x14ac:dyDescent="0.25">
      <c r="A3023" t="s">
        <v>8747</v>
      </c>
      <c r="B3023" t="s">
        <v>66</v>
      </c>
      <c r="C3023" t="s">
        <v>1610</v>
      </c>
      <c r="D3023" t="s">
        <v>1609</v>
      </c>
      <c r="E3023" s="2">
        <v>45231</v>
      </c>
      <c r="F3023">
        <v>2023</v>
      </c>
      <c r="G3023" t="s">
        <v>6585</v>
      </c>
      <c r="H3023" t="s">
        <v>8754</v>
      </c>
      <c r="K3023" t="s">
        <v>1327</v>
      </c>
      <c r="M3023" t="s">
        <v>24</v>
      </c>
      <c r="N3023">
        <v>0.01</v>
      </c>
      <c r="O3023">
        <v>0.01</v>
      </c>
      <c r="P3023">
        <v>0</v>
      </c>
      <c r="Q3023">
        <v>0</v>
      </c>
      <c r="T3023" s="1" t="s">
        <v>8798</v>
      </c>
    </row>
    <row r="3024" spans="1:20" x14ac:dyDescent="0.25">
      <c r="A3024" t="s">
        <v>8747</v>
      </c>
      <c r="B3024" t="s">
        <v>66</v>
      </c>
      <c r="C3024" t="s">
        <v>1631</v>
      </c>
      <c r="D3024" t="s">
        <v>1630</v>
      </c>
      <c r="E3024" s="2">
        <v>45231</v>
      </c>
      <c r="F3024">
        <v>2023</v>
      </c>
      <c r="G3024" t="s">
        <v>6914</v>
      </c>
      <c r="H3024" t="s">
        <v>93</v>
      </c>
      <c r="K3024" t="s">
        <v>84</v>
      </c>
      <c r="M3024" t="s">
        <v>24</v>
      </c>
      <c r="N3024">
        <v>50</v>
      </c>
      <c r="O3024">
        <v>50</v>
      </c>
      <c r="P3024">
        <v>0</v>
      </c>
      <c r="Q3024">
        <v>0</v>
      </c>
      <c r="T3024" s="1" t="s">
        <v>8798</v>
      </c>
    </row>
    <row r="3025" spans="1:20" x14ac:dyDescent="0.25">
      <c r="A3025" t="s">
        <v>8747</v>
      </c>
      <c r="B3025" t="s">
        <v>66</v>
      </c>
      <c r="C3025" t="s">
        <v>1894</v>
      </c>
      <c r="D3025" t="s">
        <v>1893</v>
      </c>
      <c r="E3025" s="2">
        <v>45231</v>
      </c>
      <c r="F3025">
        <v>2023</v>
      </c>
      <c r="G3025" t="s">
        <v>6715</v>
      </c>
      <c r="H3025" t="s">
        <v>93</v>
      </c>
      <c r="L3025" t="s">
        <v>1347</v>
      </c>
      <c r="M3025" t="s">
        <v>25</v>
      </c>
      <c r="N3025">
        <v>39.6</v>
      </c>
      <c r="O3025">
        <v>0</v>
      </c>
      <c r="P3025">
        <v>39.6</v>
      </c>
      <c r="Q3025">
        <v>0</v>
      </c>
      <c r="T3025" s="1" t="s">
        <v>8798</v>
      </c>
    </row>
    <row r="3026" spans="1:20" x14ac:dyDescent="0.25">
      <c r="A3026" t="s">
        <v>8747</v>
      </c>
      <c r="B3026" t="s">
        <v>66</v>
      </c>
      <c r="C3026" t="s">
        <v>1931</v>
      </c>
      <c r="D3026" t="s">
        <v>1930</v>
      </c>
      <c r="E3026" s="2">
        <v>45231</v>
      </c>
      <c r="F3026">
        <v>2023</v>
      </c>
      <c r="G3026" t="s">
        <v>6370</v>
      </c>
      <c r="H3026" t="s">
        <v>93</v>
      </c>
      <c r="K3026" t="s">
        <v>1327</v>
      </c>
      <c r="M3026" t="s">
        <v>24</v>
      </c>
      <c r="N3026">
        <v>8.1724999999999994</v>
      </c>
      <c r="O3026">
        <v>8.1724999999999994</v>
      </c>
      <c r="P3026">
        <v>0</v>
      </c>
      <c r="Q3026">
        <v>0</v>
      </c>
      <c r="T3026" s="1" t="s">
        <v>8798</v>
      </c>
    </row>
    <row r="3027" spans="1:20" x14ac:dyDescent="0.25">
      <c r="A3027" t="s">
        <v>8747</v>
      </c>
      <c r="B3027" t="s">
        <v>66</v>
      </c>
      <c r="C3027" t="s">
        <v>1931</v>
      </c>
      <c r="D3027" t="s">
        <v>1930</v>
      </c>
      <c r="E3027" s="2">
        <v>45231</v>
      </c>
      <c r="F3027">
        <v>2023</v>
      </c>
      <c r="G3027" t="s">
        <v>6370</v>
      </c>
      <c r="H3027" t="s">
        <v>93</v>
      </c>
      <c r="K3027" t="s">
        <v>1336</v>
      </c>
      <c r="L3027" t="s">
        <v>1365</v>
      </c>
      <c r="M3027" t="s">
        <v>72</v>
      </c>
      <c r="N3027">
        <v>4.24</v>
      </c>
      <c r="O3027">
        <v>0</v>
      </c>
      <c r="P3027">
        <v>0</v>
      </c>
      <c r="Q3027">
        <v>4.24</v>
      </c>
      <c r="T3027" s="1" t="s">
        <v>8798</v>
      </c>
    </row>
    <row r="3028" spans="1:20" x14ac:dyDescent="0.25">
      <c r="A3028" t="s">
        <v>8747</v>
      </c>
      <c r="B3028" t="s">
        <v>66</v>
      </c>
      <c r="C3028" t="s">
        <v>2055</v>
      </c>
      <c r="D3028" t="s">
        <v>2054</v>
      </c>
      <c r="E3028" s="2">
        <v>45232</v>
      </c>
      <c r="F3028">
        <v>2023</v>
      </c>
      <c r="G3028" t="s">
        <v>104</v>
      </c>
      <c r="H3028" t="s">
        <v>8754</v>
      </c>
      <c r="K3028" t="s">
        <v>1345</v>
      </c>
      <c r="L3028" t="s">
        <v>1365</v>
      </c>
      <c r="M3028" t="s">
        <v>72</v>
      </c>
      <c r="N3028">
        <v>0.99</v>
      </c>
      <c r="O3028">
        <v>0</v>
      </c>
      <c r="P3028">
        <v>0</v>
      </c>
      <c r="Q3028">
        <v>0.99</v>
      </c>
      <c r="T3028" s="1" t="s">
        <v>8798</v>
      </c>
    </row>
    <row r="3029" spans="1:20" x14ac:dyDescent="0.25">
      <c r="A3029" t="s">
        <v>8747</v>
      </c>
      <c r="B3029" t="s">
        <v>66</v>
      </c>
      <c r="C3029" t="s">
        <v>2063</v>
      </c>
      <c r="D3029" t="s">
        <v>2062</v>
      </c>
      <c r="E3029" s="2">
        <v>45232</v>
      </c>
      <c r="F3029">
        <v>2023</v>
      </c>
      <c r="G3029" t="s">
        <v>104</v>
      </c>
      <c r="H3029" t="s">
        <v>8754</v>
      </c>
      <c r="K3029" t="s">
        <v>1345</v>
      </c>
      <c r="L3029" t="s">
        <v>1365</v>
      </c>
      <c r="M3029" t="s">
        <v>72</v>
      </c>
      <c r="N3029">
        <v>0.99</v>
      </c>
      <c r="O3029">
        <v>0</v>
      </c>
      <c r="P3029">
        <v>0</v>
      </c>
      <c r="Q3029">
        <v>0.99</v>
      </c>
      <c r="T3029" s="1" t="s">
        <v>8798</v>
      </c>
    </row>
    <row r="3030" spans="1:20" x14ac:dyDescent="0.25">
      <c r="A3030" t="s">
        <v>8747</v>
      </c>
      <c r="B3030" t="s">
        <v>66</v>
      </c>
      <c r="C3030" t="s">
        <v>1817</v>
      </c>
      <c r="D3030" t="s">
        <v>1816</v>
      </c>
      <c r="E3030" s="2">
        <v>45238</v>
      </c>
      <c r="F3030">
        <v>2023</v>
      </c>
      <c r="G3030" t="s">
        <v>6657</v>
      </c>
      <c r="H3030" t="s">
        <v>8756</v>
      </c>
      <c r="L3030" t="s">
        <v>1415</v>
      </c>
      <c r="M3030" t="s">
        <v>25</v>
      </c>
      <c r="N3030">
        <v>18.100000000000001</v>
      </c>
      <c r="O3030">
        <v>0</v>
      </c>
      <c r="P3030">
        <v>18.100000000000005</v>
      </c>
      <c r="Q3030">
        <v>0</v>
      </c>
      <c r="T3030" s="1" t="s">
        <v>8798</v>
      </c>
    </row>
    <row r="3031" spans="1:20" x14ac:dyDescent="0.25">
      <c r="A3031" t="s">
        <v>8747</v>
      </c>
      <c r="B3031" t="s">
        <v>66</v>
      </c>
      <c r="C3031" t="s">
        <v>1471</v>
      </c>
      <c r="D3031" t="s">
        <v>1470</v>
      </c>
      <c r="E3031" s="2">
        <v>45239</v>
      </c>
      <c r="F3031">
        <v>2023</v>
      </c>
      <c r="G3031" t="s">
        <v>8748</v>
      </c>
      <c r="H3031" t="s">
        <v>318</v>
      </c>
      <c r="K3031" t="s">
        <v>1345</v>
      </c>
      <c r="L3031" t="s">
        <v>1320</v>
      </c>
      <c r="M3031" t="s">
        <v>72</v>
      </c>
      <c r="N3031">
        <v>140</v>
      </c>
      <c r="O3031">
        <v>0</v>
      </c>
      <c r="P3031">
        <v>0</v>
      </c>
      <c r="Q3031">
        <v>140</v>
      </c>
      <c r="T3031" s="1" t="s">
        <v>8798</v>
      </c>
    </row>
    <row r="3032" spans="1:20" x14ac:dyDescent="0.25">
      <c r="A3032" t="s">
        <v>8747</v>
      </c>
      <c r="B3032" t="s">
        <v>66</v>
      </c>
      <c r="C3032" t="s">
        <v>1693</v>
      </c>
      <c r="D3032" t="s">
        <v>1692</v>
      </c>
      <c r="E3032" s="2">
        <v>45239</v>
      </c>
      <c r="F3032">
        <v>2023</v>
      </c>
      <c r="G3032" t="s">
        <v>8750</v>
      </c>
      <c r="H3032" t="s">
        <v>93</v>
      </c>
      <c r="L3032" t="s">
        <v>1365</v>
      </c>
      <c r="M3032" t="s">
        <v>25</v>
      </c>
      <c r="N3032">
        <v>8.9109999999999996</v>
      </c>
      <c r="O3032">
        <v>0</v>
      </c>
      <c r="P3032">
        <v>8.9109999999999996</v>
      </c>
      <c r="Q3032">
        <v>0</v>
      </c>
      <c r="T3032" s="1" t="s">
        <v>8798</v>
      </c>
    </row>
    <row r="3033" spans="1:20" x14ac:dyDescent="0.25">
      <c r="A3033" t="s">
        <v>8747</v>
      </c>
      <c r="B3033" t="s">
        <v>66</v>
      </c>
      <c r="C3033" t="s">
        <v>1693</v>
      </c>
      <c r="D3033" t="s">
        <v>1692</v>
      </c>
      <c r="E3033" s="2">
        <v>45239</v>
      </c>
      <c r="F3033">
        <v>2023</v>
      </c>
      <c r="G3033" t="s">
        <v>8750</v>
      </c>
      <c r="H3033" t="s">
        <v>93</v>
      </c>
      <c r="K3033" t="s">
        <v>1345</v>
      </c>
      <c r="L3033" t="s">
        <v>1380</v>
      </c>
      <c r="M3033" t="s">
        <v>72</v>
      </c>
      <c r="N3033">
        <v>52.212000000000003</v>
      </c>
      <c r="O3033">
        <v>0</v>
      </c>
      <c r="P3033">
        <v>0</v>
      </c>
      <c r="Q3033">
        <v>52.212000000000003</v>
      </c>
      <c r="T3033" s="1" t="s">
        <v>8798</v>
      </c>
    </row>
    <row r="3034" spans="1:20" x14ac:dyDescent="0.25">
      <c r="A3034" t="s">
        <v>8747</v>
      </c>
      <c r="B3034" t="s">
        <v>66</v>
      </c>
      <c r="C3034" t="s">
        <v>1811</v>
      </c>
      <c r="D3034" t="s">
        <v>1810</v>
      </c>
      <c r="E3034" s="2">
        <v>45239</v>
      </c>
      <c r="F3034">
        <v>2023</v>
      </c>
      <c r="G3034" t="s">
        <v>6657</v>
      </c>
      <c r="H3034" t="s">
        <v>8757</v>
      </c>
      <c r="K3034" t="s">
        <v>141</v>
      </c>
      <c r="M3034" t="s">
        <v>24</v>
      </c>
      <c r="N3034">
        <v>1.2999999999999999E-2</v>
      </c>
      <c r="O3034">
        <v>1.2999999999999999E-2</v>
      </c>
      <c r="P3034">
        <v>0</v>
      </c>
      <c r="Q3034">
        <v>0</v>
      </c>
      <c r="T3034" s="1" t="s">
        <v>8798</v>
      </c>
    </row>
    <row r="3035" spans="1:20" x14ac:dyDescent="0.25">
      <c r="A3035" t="s">
        <v>8747</v>
      </c>
      <c r="B3035" t="s">
        <v>66</v>
      </c>
      <c r="C3035" t="s">
        <v>1811</v>
      </c>
      <c r="D3035" t="s">
        <v>1810</v>
      </c>
      <c r="E3035" s="2">
        <v>45239</v>
      </c>
      <c r="F3035">
        <v>2023</v>
      </c>
      <c r="G3035" t="s">
        <v>6657</v>
      </c>
      <c r="H3035" t="s">
        <v>8757</v>
      </c>
      <c r="L3035" t="s">
        <v>1606</v>
      </c>
      <c r="M3035" t="s">
        <v>25</v>
      </c>
      <c r="N3035">
        <v>0.65300000000000002</v>
      </c>
      <c r="O3035">
        <v>0</v>
      </c>
      <c r="P3035">
        <v>0.65300000000000002</v>
      </c>
      <c r="Q3035">
        <v>0</v>
      </c>
      <c r="T3035" s="1" t="s">
        <v>8798</v>
      </c>
    </row>
    <row r="3036" spans="1:20" x14ac:dyDescent="0.25">
      <c r="A3036" t="s">
        <v>8747</v>
      </c>
      <c r="B3036" t="s">
        <v>66</v>
      </c>
      <c r="C3036" t="s">
        <v>1811</v>
      </c>
      <c r="D3036" t="s">
        <v>1814</v>
      </c>
      <c r="E3036" s="2">
        <v>45239</v>
      </c>
      <c r="F3036">
        <v>2023</v>
      </c>
      <c r="G3036" t="s">
        <v>6657</v>
      </c>
      <c r="H3036" t="s">
        <v>8757</v>
      </c>
      <c r="K3036" t="s">
        <v>141</v>
      </c>
      <c r="M3036" t="s">
        <v>24</v>
      </c>
      <c r="N3036">
        <v>2.47E-2</v>
      </c>
      <c r="O3036">
        <v>2.47E-2</v>
      </c>
      <c r="P3036">
        <v>0</v>
      </c>
      <c r="Q3036">
        <v>0</v>
      </c>
      <c r="T3036" s="1" t="s">
        <v>8798</v>
      </c>
    </row>
    <row r="3037" spans="1:20" x14ac:dyDescent="0.25">
      <c r="A3037" t="s">
        <v>8747</v>
      </c>
      <c r="B3037" t="s">
        <v>66</v>
      </c>
      <c r="C3037" t="s">
        <v>1811</v>
      </c>
      <c r="D3037" t="s">
        <v>1814</v>
      </c>
      <c r="E3037" s="2">
        <v>45239</v>
      </c>
      <c r="F3037">
        <v>2023</v>
      </c>
      <c r="G3037" t="s">
        <v>6657</v>
      </c>
      <c r="H3037" t="s">
        <v>8757</v>
      </c>
      <c r="L3037" t="s">
        <v>1606</v>
      </c>
      <c r="M3037" t="s">
        <v>25</v>
      </c>
      <c r="N3037">
        <v>1.2406999999999999</v>
      </c>
      <c r="O3037">
        <v>0</v>
      </c>
      <c r="P3037">
        <v>1.2406999999999999</v>
      </c>
      <c r="Q3037">
        <v>0</v>
      </c>
      <c r="T3037" s="1" t="s">
        <v>8798</v>
      </c>
    </row>
    <row r="3038" spans="1:20" x14ac:dyDescent="0.25">
      <c r="A3038" t="s">
        <v>8747</v>
      </c>
      <c r="B3038" t="s">
        <v>66</v>
      </c>
      <c r="C3038" t="s">
        <v>1811</v>
      </c>
      <c r="D3038" t="s">
        <v>1815</v>
      </c>
      <c r="E3038" s="2">
        <v>45239</v>
      </c>
      <c r="F3038">
        <v>2023</v>
      </c>
      <c r="G3038" t="s">
        <v>6657</v>
      </c>
      <c r="H3038" t="s">
        <v>8756</v>
      </c>
      <c r="K3038" t="s">
        <v>141</v>
      </c>
      <c r="M3038" t="s">
        <v>24</v>
      </c>
      <c r="N3038">
        <v>1.95E-2</v>
      </c>
      <c r="O3038">
        <v>1.95E-2</v>
      </c>
      <c r="P3038">
        <v>0</v>
      </c>
      <c r="Q3038">
        <v>0</v>
      </c>
      <c r="T3038" s="1" t="s">
        <v>8798</v>
      </c>
    </row>
    <row r="3039" spans="1:20" x14ac:dyDescent="0.25">
      <c r="A3039" t="s">
        <v>8747</v>
      </c>
      <c r="B3039" t="s">
        <v>66</v>
      </c>
      <c r="C3039" t="s">
        <v>1811</v>
      </c>
      <c r="D3039" t="s">
        <v>1815</v>
      </c>
      <c r="E3039" s="2">
        <v>45239</v>
      </c>
      <c r="F3039">
        <v>2023</v>
      </c>
      <c r="G3039" t="s">
        <v>6657</v>
      </c>
      <c r="H3039" t="s">
        <v>8756</v>
      </c>
      <c r="L3039" t="s">
        <v>1606</v>
      </c>
      <c r="M3039" t="s">
        <v>25</v>
      </c>
      <c r="N3039">
        <v>0.97950000000000004</v>
      </c>
      <c r="O3039">
        <v>0</v>
      </c>
      <c r="P3039">
        <v>0.97950000000000004</v>
      </c>
      <c r="Q3039">
        <v>0</v>
      </c>
      <c r="T3039" s="1" t="s">
        <v>8798</v>
      </c>
    </row>
    <row r="3040" spans="1:20" x14ac:dyDescent="0.25">
      <c r="A3040" t="s">
        <v>8747</v>
      </c>
      <c r="B3040" t="s">
        <v>66</v>
      </c>
      <c r="C3040" t="s">
        <v>1840</v>
      </c>
      <c r="D3040" t="s">
        <v>1839</v>
      </c>
      <c r="E3040" s="2">
        <v>45239</v>
      </c>
      <c r="F3040">
        <v>2023</v>
      </c>
      <c r="G3040" t="s">
        <v>7481</v>
      </c>
      <c r="H3040" t="s">
        <v>8754</v>
      </c>
      <c r="K3040" t="s">
        <v>141</v>
      </c>
      <c r="L3040" t="s">
        <v>1347</v>
      </c>
      <c r="M3040" t="s">
        <v>72</v>
      </c>
      <c r="N3040">
        <v>0.3</v>
      </c>
      <c r="O3040">
        <v>0</v>
      </c>
      <c r="P3040">
        <v>0</v>
      </c>
      <c r="Q3040">
        <v>0.3</v>
      </c>
      <c r="T3040" s="1" t="s">
        <v>8798</v>
      </c>
    </row>
    <row r="3041" spans="1:20" x14ac:dyDescent="0.25">
      <c r="A3041" t="s">
        <v>8747</v>
      </c>
      <c r="B3041" t="s">
        <v>66</v>
      </c>
      <c r="C3041" t="s">
        <v>1880</v>
      </c>
      <c r="D3041" t="s">
        <v>1879</v>
      </c>
      <c r="E3041" s="2">
        <v>45239</v>
      </c>
      <c r="F3041">
        <v>2023</v>
      </c>
      <c r="G3041" t="s">
        <v>6975</v>
      </c>
      <c r="H3041" t="s">
        <v>8754</v>
      </c>
      <c r="L3041" t="s">
        <v>1415</v>
      </c>
      <c r="M3041" t="s">
        <v>25</v>
      </c>
      <c r="N3041">
        <v>0.2</v>
      </c>
      <c r="O3041">
        <v>0</v>
      </c>
      <c r="P3041">
        <v>0.2</v>
      </c>
      <c r="Q3041">
        <v>0</v>
      </c>
      <c r="T3041" s="1" t="s">
        <v>8798</v>
      </c>
    </row>
    <row r="3042" spans="1:20" x14ac:dyDescent="0.25">
      <c r="A3042" t="s">
        <v>8747</v>
      </c>
      <c r="B3042" t="s">
        <v>66</v>
      </c>
      <c r="C3042" t="s">
        <v>2111</v>
      </c>
      <c r="D3042" t="s">
        <v>2110</v>
      </c>
      <c r="E3042" s="2">
        <v>45243</v>
      </c>
      <c r="F3042">
        <v>2023</v>
      </c>
      <c r="G3042" t="s">
        <v>8752</v>
      </c>
      <c r="H3042" t="s">
        <v>8754</v>
      </c>
      <c r="K3042" t="s">
        <v>1321</v>
      </c>
      <c r="L3042" t="s">
        <v>1320</v>
      </c>
      <c r="M3042" t="s">
        <v>72</v>
      </c>
      <c r="N3042">
        <v>0.55000000000000004</v>
      </c>
      <c r="O3042">
        <v>0</v>
      </c>
      <c r="P3042">
        <v>0</v>
      </c>
      <c r="Q3042">
        <v>0.55000000000000004</v>
      </c>
      <c r="T3042" s="1" t="s">
        <v>8798</v>
      </c>
    </row>
    <row r="3043" spans="1:20" x14ac:dyDescent="0.25">
      <c r="A3043" t="s">
        <v>8747</v>
      </c>
      <c r="B3043" t="s">
        <v>66</v>
      </c>
      <c r="C3043" t="s">
        <v>1359</v>
      </c>
      <c r="D3043" t="s">
        <v>1358</v>
      </c>
      <c r="E3043" s="2">
        <v>45245</v>
      </c>
      <c r="F3043">
        <v>2023</v>
      </c>
      <c r="G3043" t="s">
        <v>6392</v>
      </c>
      <c r="H3043" t="s">
        <v>93</v>
      </c>
      <c r="K3043" t="s">
        <v>1345</v>
      </c>
      <c r="M3043" t="s">
        <v>24</v>
      </c>
      <c r="N3043">
        <v>1.92</v>
      </c>
      <c r="O3043">
        <v>1.9199999999999997</v>
      </c>
      <c r="P3043">
        <v>0</v>
      </c>
      <c r="Q3043">
        <v>0</v>
      </c>
      <c r="T3043" s="1" t="s">
        <v>8798</v>
      </c>
    </row>
    <row r="3044" spans="1:20" x14ac:dyDescent="0.25">
      <c r="A3044" t="s">
        <v>8747</v>
      </c>
      <c r="B3044" t="s">
        <v>66</v>
      </c>
      <c r="C3044" t="s">
        <v>1359</v>
      </c>
      <c r="D3044" t="s">
        <v>1358</v>
      </c>
      <c r="E3044" s="2">
        <v>45245</v>
      </c>
      <c r="F3044">
        <v>2023</v>
      </c>
      <c r="G3044" t="s">
        <v>6392</v>
      </c>
      <c r="H3044" t="s">
        <v>93</v>
      </c>
      <c r="K3044" t="s">
        <v>1345</v>
      </c>
      <c r="M3044" t="s">
        <v>24</v>
      </c>
      <c r="N3044">
        <v>0.19</v>
      </c>
      <c r="O3044">
        <v>0.19</v>
      </c>
      <c r="P3044">
        <v>0</v>
      </c>
      <c r="Q3044">
        <v>0</v>
      </c>
      <c r="T3044" s="1" t="s">
        <v>8798</v>
      </c>
    </row>
    <row r="3045" spans="1:20" x14ac:dyDescent="0.25">
      <c r="A3045" t="s">
        <v>8747</v>
      </c>
      <c r="B3045" t="s">
        <v>66</v>
      </c>
      <c r="C3045" t="s">
        <v>1359</v>
      </c>
      <c r="D3045" t="s">
        <v>1358</v>
      </c>
      <c r="E3045" s="2">
        <v>45245</v>
      </c>
      <c r="F3045">
        <v>2023</v>
      </c>
      <c r="G3045" t="s">
        <v>6392</v>
      </c>
      <c r="H3045" t="s">
        <v>93</v>
      </c>
      <c r="K3045" t="s">
        <v>1327</v>
      </c>
      <c r="M3045" t="s">
        <v>24</v>
      </c>
      <c r="N3045">
        <v>22.36</v>
      </c>
      <c r="O3045">
        <v>22.36</v>
      </c>
      <c r="P3045">
        <v>0</v>
      </c>
      <c r="Q3045">
        <v>0</v>
      </c>
      <c r="T3045" s="1" t="s">
        <v>8798</v>
      </c>
    </row>
    <row r="3046" spans="1:20" x14ac:dyDescent="0.25">
      <c r="A3046" t="s">
        <v>8747</v>
      </c>
      <c r="B3046" t="s">
        <v>66</v>
      </c>
      <c r="C3046" t="s">
        <v>1679</v>
      </c>
      <c r="D3046" t="s">
        <v>1678</v>
      </c>
      <c r="E3046" s="2">
        <v>45245</v>
      </c>
      <c r="F3046">
        <v>2023</v>
      </c>
      <c r="G3046" t="s">
        <v>6532</v>
      </c>
      <c r="H3046" t="s">
        <v>93</v>
      </c>
      <c r="K3046" t="s">
        <v>1327</v>
      </c>
      <c r="L3046" t="s">
        <v>1320</v>
      </c>
      <c r="M3046" t="s">
        <v>72</v>
      </c>
      <c r="N3046">
        <v>1.8674999999999999</v>
      </c>
      <c r="O3046">
        <v>0</v>
      </c>
      <c r="P3046">
        <v>0</v>
      </c>
      <c r="Q3046">
        <v>1.8674999999999999</v>
      </c>
      <c r="T3046" s="1" t="s">
        <v>8798</v>
      </c>
    </row>
    <row r="3047" spans="1:20" x14ac:dyDescent="0.25">
      <c r="A3047" t="s">
        <v>8747</v>
      </c>
      <c r="B3047" t="s">
        <v>66</v>
      </c>
      <c r="C3047" t="s">
        <v>1679</v>
      </c>
      <c r="D3047" t="s">
        <v>1678</v>
      </c>
      <c r="E3047" s="2">
        <v>45245</v>
      </c>
      <c r="F3047">
        <v>2023</v>
      </c>
      <c r="G3047" t="s">
        <v>6532</v>
      </c>
      <c r="H3047" t="s">
        <v>93</v>
      </c>
      <c r="K3047" t="s">
        <v>1345</v>
      </c>
      <c r="L3047" t="s">
        <v>1415</v>
      </c>
      <c r="M3047" t="s">
        <v>72</v>
      </c>
      <c r="N3047">
        <v>4.1624999999999996</v>
      </c>
      <c r="O3047">
        <v>0</v>
      </c>
      <c r="P3047">
        <v>0</v>
      </c>
      <c r="Q3047">
        <v>4.1625000000000005</v>
      </c>
      <c r="T3047" s="1" t="s">
        <v>8798</v>
      </c>
    </row>
    <row r="3048" spans="1:20" x14ac:dyDescent="0.25">
      <c r="A3048" t="s">
        <v>8747</v>
      </c>
      <c r="B3048" t="s">
        <v>66</v>
      </c>
      <c r="C3048" t="s">
        <v>1679</v>
      </c>
      <c r="D3048" t="s">
        <v>1678</v>
      </c>
      <c r="E3048" s="2">
        <v>45245</v>
      </c>
      <c r="F3048">
        <v>2023</v>
      </c>
      <c r="G3048" t="s">
        <v>6532</v>
      </c>
      <c r="H3048" t="s">
        <v>93</v>
      </c>
      <c r="L3048" t="s">
        <v>1347</v>
      </c>
      <c r="M3048" t="s">
        <v>25</v>
      </c>
      <c r="N3048">
        <v>33.817500000000003</v>
      </c>
      <c r="O3048">
        <v>0</v>
      </c>
      <c r="P3048">
        <v>33.817500000000003</v>
      </c>
      <c r="Q3048">
        <v>0</v>
      </c>
      <c r="T3048" s="1" t="s">
        <v>8798</v>
      </c>
    </row>
    <row r="3049" spans="1:20" x14ac:dyDescent="0.25">
      <c r="A3049" t="s">
        <v>8747</v>
      </c>
      <c r="B3049" t="s">
        <v>66</v>
      </c>
      <c r="C3049" t="s">
        <v>1679</v>
      </c>
      <c r="D3049" t="s">
        <v>1678</v>
      </c>
      <c r="E3049" s="2">
        <v>45245</v>
      </c>
      <c r="F3049">
        <v>2023</v>
      </c>
      <c r="G3049" t="s">
        <v>6532</v>
      </c>
      <c r="H3049" t="s">
        <v>93</v>
      </c>
      <c r="K3049" t="s">
        <v>84</v>
      </c>
      <c r="L3049" t="s">
        <v>1347</v>
      </c>
      <c r="M3049" t="s">
        <v>72</v>
      </c>
      <c r="N3049">
        <v>6.39</v>
      </c>
      <c r="O3049">
        <v>0</v>
      </c>
      <c r="P3049">
        <v>0</v>
      </c>
      <c r="Q3049">
        <v>6.39</v>
      </c>
      <c r="T3049" s="1" t="s">
        <v>8798</v>
      </c>
    </row>
    <row r="3050" spans="1:20" x14ac:dyDescent="0.25">
      <c r="A3050" t="s">
        <v>8747</v>
      </c>
      <c r="B3050" t="s">
        <v>66</v>
      </c>
      <c r="C3050" t="s">
        <v>1725</v>
      </c>
      <c r="D3050" t="s">
        <v>1724</v>
      </c>
      <c r="E3050" s="2">
        <v>45245</v>
      </c>
      <c r="F3050">
        <v>2023</v>
      </c>
      <c r="G3050" t="s">
        <v>4734</v>
      </c>
      <c r="H3050" t="s">
        <v>93</v>
      </c>
      <c r="K3050" t="s">
        <v>1345</v>
      </c>
      <c r="L3050" t="s">
        <v>1365</v>
      </c>
      <c r="M3050" t="s">
        <v>72</v>
      </c>
      <c r="N3050">
        <v>0.26524999999999999</v>
      </c>
      <c r="O3050">
        <v>0</v>
      </c>
      <c r="P3050">
        <v>0</v>
      </c>
      <c r="Q3050">
        <v>0.26524999999999999</v>
      </c>
      <c r="T3050" s="1" t="s">
        <v>8798</v>
      </c>
    </row>
    <row r="3051" spans="1:20" x14ac:dyDescent="0.25">
      <c r="A3051" t="s">
        <v>8747</v>
      </c>
      <c r="B3051" t="s">
        <v>66</v>
      </c>
      <c r="C3051" t="s">
        <v>1725</v>
      </c>
      <c r="D3051" t="s">
        <v>1724</v>
      </c>
      <c r="E3051" s="2">
        <v>45245</v>
      </c>
      <c r="F3051">
        <v>2023</v>
      </c>
      <c r="G3051" t="s">
        <v>4734</v>
      </c>
      <c r="H3051" t="s">
        <v>93</v>
      </c>
      <c r="K3051" t="s">
        <v>1327</v>
      </c>
      <c r="L3051" t="s">
        <v>1346</v>
      </c>
      <c r="M3051" t="s">
        <v>72</v>
      </c>
      <c r="N3051">
        <v>14.54631</v>
      </c>
      <c r="O3051">
        <v>0</v>
      </c>
      <c r="P3051">
        <v>0</v>
      </c>
      <c r="Q3051">
        <v>14.54631</v>
      </c>
      <c r="T3051" s="1" t="s">
        <v>8798</v>
      </c>
    </row>
    <row r="3052" spans="1:20" x14ac:dyDescent="0.25">
      <c r="A3052" t="s">
        <v>8747</v>
      </c>
      <c r="B3052" t="s">
        <v>66</v>
      </c>
      <c r="C3052" t="s">
        <v>1725</v>
      </c>
      <c r="D3052" t="s">
        <v>1724</v>
      </c>
      <c r="E3052" s="2">
        <v>45245</v>
      </c>
      <c r="F3052">
        <v>2023</v>
      </c>
      <c r="G3052" t="s">
        <v>4734</v>
      </c>
      <c r="H3052" t="s">
        <v>93</v>
      </c>
      <c r="K3052" t="s">
        <v>1327</v>
      </c>
      <c r="M3052" t="s">
        <v>24</v>
      </c>
      <c r="N3052">
        <v>32.339280000000002</v>
      </c>
      <c r="O3052">
        <v>32.339280000000002</v>
      </c>
      <c r="P3052">
        <v>0</v>
      </c>
      <c r="Q3052">
        <v>0</v>
      </c>
      <c r="T3052" s="1" t="s">
        <v>8798</v>
      </c>
    </row>
    <row r="3053" spans="1:20" x14ac:dyDescent="0.25">
      <c r="A3053" t="s">
        <v>8747</v>
      </c>
      <c r="B3053" t="s">
        <v>66</v>
      </c>
      <c r="C3053" t="s">
        <v>1800</v>
      </c>
      <c r="D3053" t="s">
        <v>1799</v>
      </c>
      <c r="E3053" s="2">
        <v>45245</v>
      </c>
      <c r="F3053">
        <v>2023</v>
      </c>
      <c r="G3053" t="s">
        <v>6451</v>
      </c>
      <c r="H3053" t="s">
        <v>8754</v>
      </c>
      <c r="L3053" t="s">
        <v>1346</v>
      </c>
      <c r="M3053" t="s">
        <v>25</v>
      </c>
      <c r="N3053">
        <v>0.25</v>
      </c>
      <c r="O3053">
        <v>0</v>
      </c>
      <c r="P3053">
        <v>0.25</v>
      </c>
      <c r="Q3053">
        <v>0</v>
      </c>
      <c r="T3053" s="1" t="s">
        <v>8798</v>
      </c>
    </row>
    <row r="3054" spans="1:20" x14ac:dyDescent="0.25">
      <c r="A3054" t="s">
        <v>8747</v>
      </c>
      <c r="B3054" t="s">
        <v>66</v>
      </c>
      <c r="C3054" t="s">
        <v>2071</v>
      </c>
      <c r="D3054" t="s">
        <v>2070</v>
      </c>
      <c r="E3054" s="2">
        <v>45245</v>
      </c>
      <c r="F3054">
        <v>2023</v>
      </c>
      <c r="G3054" t="s">
        <v>104</v>
      </c>
      <c r="H3054" t="s">
        <v>8754</v>
      </c>
      <c r="K3054" t="s">
        <v>1345</v>
      </c>
      <c r="L3054" t="s">
        <v>1365</v>
      </c>
      <c r="M3054" t="s">
        <v>72</v>
      </c>
      <c r="N3054">
        <v>7.4999999999999997E-2</v>
      </c>
      <c r="O3054">
        <v>0</v>
      </c>
      <c r="P3054">
        <v>0</v>
      </c>
      <c r="Q3054">
        <v>7.4999999999999997E-2</v>
      </c>
      <c r="T3054" s="1" t="s">
        <v>8798</v>
      </c>
    </row>
    <row r="3055" spans="1:20" x14ac:dyDescent="0.25">
      <c r="A3055" t="s">
        <v>8747</v>
      </c>
      <c r="B3055" t="s">
        <v>66</v>
      </c>
      <c r="C3055" t="s">
        <v>2075</v>
      </c>
      <c r="D3055" t="s">
        <v>2074</v>
      </c>
      <c r="E3055" s="2">
        <v>45245</v>
      </c>
      <c r="F3055">
        <v>2023</v>
      </c>
      <c r="G3055" t="s">
        <v>104</v>
      </c>
      <c r="H3055" t="s">
        <v>8754</v>
      </c>
      <c r="L3055" t="s">
        <v>1415</v>
      </c>
      <c r="M3055" t="s">
        <v>25</v>
      </c>
      <c r="N3055">
        <v>0.12022371000000001</v>
      </c>
      <c r="O3055">
        <v>0</v>
      </c>
      <c r="P3055">
        <v>0.12022370880000001</v>
      </c>
      <c r="Q3055">
        <v>0</v>
      </c>
      <c r="T3055" s="1" t="s">
        <v>8798</v>
      </c>
    </row>
    <row r="3056" spans="1:20" x14ac:dyDescent="0.25">
      <c r="A3056" t="s">
        <v>8747</v>
      </c>
      <c r="B3056" t="s">
        <v>66</v>
      </c>
      <c r="C3056" t="s">
        <v>1580</v>
      </c>
      <c r="D3056" t="s">
        <v>1579</v>
      </c>
      <c r="E3056" s="2">
        <v>45246</v>
      </c>
      <c r="F3056">
        <v>2023</v>
      </c>
      <c r="G3056" t="s">
        <v>6521</v>
      </c>
      <c r="H3056" t="s">
        <v>8754</v>
      </c>
      <c r="K3056" t="s">
        <v>1345</v>
      </c>
      <c r="L3056" t="s">
        <v>1365</v>
      </c>
      <c r="M3056" t="s">
        <v>72</v>
      </c>
      <c r="N3056">
        <v>0.3</v>
      </c>
      <c r="O3056">
        <v>0</v>
      </c>
      <c r="P3056">
        <v>0</v>
      </c>
      <c r="Q3056">
        <v>0.3</v>
      </c>
      <c r="T3056" s="1" t="s">
        <v>8798</v>
      </c>
    </row>
    <row r="3057" spans="1:20" x14ac:dyDescent="0.25">
      <c r="A3057" t="s">
        <v>8747</v>
      </c>
      <c r="B3057" t="s">
        <v>66</v>
      </c>
      <c r="C3057" t="s">
        <v>1622</v>
      </c>
      <c r="D3057" t="s">
        <v>1621</v>
      </c>
      <c r="E3057" s="2">
        <v>45246</v>
      </c>
      <c r="F3057">
        <v>2023</v>
      </c>
      <c r="G3057" t="s">
        <v>6585</v>
      </c>
      <c r="H3057" t="s">
        <v>8754</v>
      </c>
      <c r="K3057" t="s">
        <v>1469</v>
      </c>
      <c r="L3057" t="s">
        <v>1346</v>
      </c>
      <c r="M3057" t="s">
        <v>72</v>
      </c>
      <c r="N3057">
        <v>9.9994999999999997E-3</v>
      </c>
      <c r="O3057">
        <v>0</v>
      </c>
      <c r="P3057">
        <v>0</v>
      </c>
      <c r="Q3057">
        <v>9.9994999999999997E-3</v>
      </c>
      <c r="T3057" s="1" t="s">
        <v>8798</v>
      </c>
    </row>
    <row r="3058" spans="1:20" x14ac:dyDescent="0.25">
      <c r="A3058" t="s">
        <v>8747</v>
      </c>
      <c r="B3058" t="s">
        <v>66</v>
      </c>
      <c r="C3058" t="s">
        <v>1917</v>
      </c>
      <c r="D3058" t="s">
        <v>1916</v>
      </c>
      <c r="E3058" s="2">
        <v>45247</v>
      </c>
      <c r="F3058">
        <v>2023</v>
      </c>
      <c r="G3058" t="s">
        <v>6715</v>
      </c>
      <c r="H3058" t="s">
        <v>8754</v>
      </c>
      <c r="K3058" t="s">
        <v>1469</v>
      </c>
      <c r="L3058" t="s">
        <v>1346</v>
      </c>
      <c r="M3058" t="s">
        <v>72</v>
      </c>
      <c r="N3058">
        <v>0.8</v>
      </c>
      <c r="O3058">
        <v>0</v>
      </c>
      <c r="P3058">
        <v>0</v>
      </c>
      <c r="Q3058">
        <v>0.8</v>
      </c>
      <c r="T3058" s="1" t="s">
        <v>8798</v>
      </c>
    </row>
    <row r="3059" spans="1:20" x14ac:dyDescent="0.25">
      <c r="A3059" t="s">
        <v>8747</v>
      </c>
      <c r="B3059" t="s">
        <v>66</v>
      </c>
      <c r="C3059" t="s">
        <v>1743</v>
      </c>
      <c r="D3059" t="s">
        <v>1742</v>
      </c>
      <c r="E3059" s="2">
        <v>45250</v>
      </c>
      <c r="F3059">
        <v>2023</v>
      </c>
      <c r="G3059" t="s">
        <v>4734</v>
      </c>
      <c r="H3059" t="s">
        <v>8754</v>
      </c>
      <c r="K3059" t="s">
        <v>1345</v>
      </c>
      <c r="L3059" t="s">
        <v>1365</v>
      </c>
      <c r="M3059" t="s">
        <v>72</v>
      </c>
      <c r="N3059">
        <v>1.2</v>
      </c>
      <c r="O3059">
        <v>0</v>
      </c>
      <c r="P3059">
        <v>0</v>
      </c>
      <c r="Q3059">
        <v>1.2</v>
      </c>
      <c r="T3059" s="1" t="s">
        <v>8798</v>
      </c>
    </row>
    <row r="3060" spans="1:20" x14ac:dyDescent="0.25">
      <c r="A3060" t="s">
        <v>8747</v>
      </c>
      <c r="B3060" t="s">
        <v>66</v>
      </c>
      <c r="C3060" t="s">
        <v>1961</v>
      </c>
      <c r="D3060" t="s">
        <v>1960</v>
      </c>
      <c r="E3060" s="2">
        <v>45250</v>
      </c>
      <c r="F3060">
        <v>2023</v>
      </c>
      <c r="G3060" t="s">
        <v>6417</v>
      </c>
      <c r="H3060" t="s">
        <v>8754</v>
      </c>
      <c r="K3060" t="s">
        <v>1345</v>
      </c>
      <c r="L3060" t="s">
        <v>1380</v>
      </c>
      <c r="M3060" t="s">
        <v>72</v>
      </c>
      <c r="N3060">
        <v>2.4500000000000001E-2</v>
      </c>
      <c r="O3060">
        <v>0</v>
      </c>
      <c r="P3060">
        <v>0</v>
      </c>
      <c r="Q3060">
        <v>2.4500000000000001E-2</v>
      </c>
      <c r="T3060" s="1" t="s">
        <v>8798</v>
      </c>
    </row>
    <row r="3061" spans="1:20" x14ac:dyDescent="0.25">
      <c r="A3061" t="s">
        <v>8747</v>
      </c>
      <c r="B3061" t="s">
        <v>66</v>
      </c>
      <c r="C3061" t="s">
        <v>1717</v>
      </c>
      <c r="D3061" t="s">
        <v>1716</v>
      </c>
      <c r="E3061" s="2">
        <v>45251</v>
      </c>
      <c r="F3061">
        <v>2023</v>
      </c>
      <c r="G3061" t="s">
        <v>8750</v>
      </c>
      <c r="H3061" t="s">
        <v>8754</v>
      </c>
      <c r="K3061" t="s">
        <v>141</v>
      </c>
      <c r="M3061" t="s">
        <v>24</v>
      </c>
      <c r="N3061">
        <v>0.5</v>
      </c>
      <c r="O3061">
        <v>0.5</v>
      </c>
      <c r="P3061">
        <v>0</v>
      </c>
      <c r="Q3061">
        <v>0</v>
      </c>
      <c r="T3061" s="1" t="s">
        <v>8798</v>
      </c>
    </row>
    <row r="3062" spans="1:20" x14ac:dyDescent="0.25">
      <c r="A3062" t="s">
        <v>8747</v>
      </c>
      <c r="B3062" t="s">
        <v>66</v>
      </c>
      <c r="C3062" t="s">
        <v>1858</v>
      </c>
      <c r="D3062" t="s">
        <v>1857</v>
      </c>
      <c r="E3062" s="2">
        <v>45252</v>
      </c>
      <c r="F3062">
        <v>2023</v>
      </c>
      <c r="G3062" t="s">
        <v>6975</v>
      </c>
      <c r="H3062" t="s">
        <v>93</v>
      </c>
      <c r="K3062" t="s">
        <v>1345</v>
      </c>
      <c r="L3062" t="s">
        <v>1415</v>
      </c>
      <c r="M3062" t="s">
        <v>72</v>
      </c>
      <c r="N3062">
        <v>289.98</v>
      </c>
      <c r="O3062">
        <v>0</v>
      </c>
      <c r="P3062">
        <v>0</v>
      </c>
      <c r="Q3062">
        <v>289.98</v>
      </c>
      <c r="T3062" s="1" t="s">
        <v>8798</v>
      </c>
    </row>
    <row r="3063" spans="1:20" x14ac:dyDescent="0.25">
      <c r="A3063" t="s">
        <v>8747</v>
      </c>
      <c r="B3063" t="s">
        <v>66</v>
      </c>
      <c r="C3063" t="s">
        <v>1910</v>
      </c>
      <c r="D3063" t="s">
        <v>1909</v>
      </c>
      <c r="E3063" s="2">
        <v>45252</v>
      </c>
      <c r="F3063">
        <v>2023</v>
      </c>
      <c r="G3063" t="s">
        <v>6715</v>
      </c>
      <c r="H3063" t="s">
        <v>8754</v>
      </c>
      <c r="K3063" t="s">
        <v>1321</v>
      </c>
      <c r="L3063" t="s">
        <v>1365</v>
      </c>
      <c r="M3063" t="s">
        <v>72</v>
      </c>
      <c r="N3063">
        <v>0.40357500000000002</v>
      </c>
      <c r="O3063">
        <v>0</v>
      </c>
      <c r="P3063">
        <v>0</v>
      </c>
      <c r="Q3063">
        <v>0.40357500000000002</v>
      </c>
      <c r="T3063" s="1" t="s">
        <v>8798</v>
      </c>
    </row>
    <row r="3064" spans="1:20" x14ac:dyDescent="0.25">
      <c r="A3064" t="s">
        <v>8747</v>
      </c>
      <c r="B3064" t="s">
        <v>66</v>
      </c>
      <c r="C3064" t="s">
        <v>1619</v>
      </c>
      <c r="D3064" t="s">
        <v>1618</v>
      </c>
      <c r="E3064" s="2">
        <v>45258</v>
      </c>
      <c r="F3064">
        <v>2023</v>
      </c>
      <c r="G3064" t="s">
        <v>6585</v>
      </c>
      <c r="H3064" t="s">
        <v>8754</v>
      </c>
      <c r="K3064" t="s">
        <v>1345</v>
      </c>
      <c r="L3064" t="s">
        <v>1337</v>
      </c>
      <c r="M3064" t="s">
        <v>72</v>
      </c>
      <c r="N3064">
        <v>2.5000000000000001E-2</v>
      </c>
      <c r="O3064">
        <v>0</v>
      </c>
      <c r="P3064">
        <v>0</v>
      </c>
      <c r="Q3064">
        <v>2.5000000000000001E-2</v>
      </c>
      <c r="T3064" s="1" t="s">
        <v>8798</v>
      </c>
    </row>
    <row r="3065" spans="1:20" x14ac:dyDescent="0.25">
      <c r="A3065" t="s">
        <v>8747</v>
      </c>
      <c r="B3065" t="s">
        <v>66</v>
      </c>
      <c r="C3065" t="s">
        <v>1420</v>
      </c>
      <c r="D3065" t="s">
        <v>1419</v>
      </c>
      <c r="E3065" s="2">
        <v>45259</v>
      </c>
      <c r="F3065">
        <v>2023</v>
      </c>
      <c r="G3065" t="s">
        <v>6816</v>
      </c>
      <c r="H3065" t="s">
        <v>93</v>
      </c>
      <c r="L3065" t="s">
        <v>1415</v>
      </c>
      <c r="M3065" t="s">
        <v>25</v>
      </c>
      <c r="N3065">
        <v>10</v>
      </c>
      <c r="O3065">
        <v>0</v>
      </c>
      <c r="P3065">
        <v>10</v>
      </c>
      <c r="Q3065">
        <v>0</v>
      </c>
      <c r="T3065" s="1" t="s">
        <v>8798</v>
      </c>
    </row>
    <row r="3066" spans="1:20" x14ac:dyDescent="0.25">
      <c r="A3066" t="s">
        <v>8747</v>
      </c>
      <c r="B3066" t="s">
        <v>66</v>
      </c>
      <c r="C3066" t="s">
        <v>1705</v>
      </c>
      <c r="D3066" t="s">
        <v>1704</v>
      </c>
      <c r="E3066" s="2">
        <v>45259</v>
      </c>
      <c r="F3066">
        <v>2023</v>
      </c>
      <c r="G3066" t="s">
        <v>8750</v>
      </c>
      <c r="H3066" t="s">
        <v>8754</v>
      </c>
      <c r="K3066" t="s">
        <v>1345</v>
      </c>
      <c r="L3066" t="s">
        <v>1380</v>
      </c>
      <c r="M3066" t="s">
        <v>72</v>
      </c>
      <c r="N3066">
        <v>0.15</v>
      </c>
      <c r="O3066">
        <v>0</v>
      </c>
      <c r="P3066">
        <v>0</v>
      </c>
      <c r="Q3066">
        <v>0.15</v>
      </c>
      <c r="T3066" s="1" t="s">
        <v>8798</v>
      </c>
    </row>
    <row r="3067" spans="1:20" x14ac:dyDescent="0.25">
      <c r="A3067" t="s">
        <v>8747</v>
      </c>
      <c r="B3067" t="s">
        <v>66</v>
      </c>
      <c r="C3067" t="s">
        <v>1832</v>
      </c>
      <c r="D3067" t="s">
        <v>1831</v>
      </c>
      <c r="E3067" s="2">
        <v>45259</v>
      </c>
      <c r="F3067">
        <v>2023</v>
      </c>
      <c r="G3067" t="s">
        <v>7481</v>
      </c>
      <c r="H3067" t="s">
        <v>93</v>
      </c>
      <c r="K3067" t="s">
        <v>1327</v>
      </c>
      <c r="M3067" t="s">
        <v>24</v>
      </c>
      <c r="N3067">
        <v>34.68</v>
      </c>
      <c r="O3067">
        <v>34.68</v>
      </c>
      <c r="P3067">
        <v>0</v>
      </c>
      <c r="Q3067">
        <v>0</v>
      </c>
      <c r="T3067" s="1" t="s">
        <v>8798</v>
      </c>
    </row>
    <row r="3068" spans="1:20" x14ac:dyDescent="0.25">
      <c r="A3068" t="s">
        <v>8747</v>
      </c>
      <c r="B3068" t="s">
        <v>66</v>
      </c>
      <c r="C3068" t="s">
        <v>1919</v>
      </c>
      <c r="D3068" t="s">
        <v>1918</v>
      </c>
      <c r="E3068" s="2">
        <v>45259</v>
      </c>
      <c r="F3068">
        <v>2023</v>
      </c>
      <c r="G3068" t="s">
        <v>6715</v>
      </c>
      <c r="H3068" t="s">
        <v>8754</v>
      </c>
      <c r="K3068" t="s">
        <v>1352</v>
      </c>
      <c r="M3068" t="s">
        <v>24</v>
      </c>
      <c r="N3068">
        <v>3.7499999999999999E-2</v>
      </c>
      <c r="O3068">
        <v>3.7499999999999999E-2</v>
      </c>
      <c r="P3068">
        <v>0</v>
      </c>
      <c r="Q3068">
        <v>0</v>
      </c>
      <c r="T3068" s="1" t="s">
        <v>8798</v>
      </c>
    </row>
    <row r="3069" spans="1:20" x14ac:dyDescent="0.25">
      <c r="A3069" t="s">
        <v>8747</v>
      </c>
      <c r="B3069" t="s">
        <v>66</v>
      </c>
      <c r="C3069" t="s">
        <v>2073</v>
      </c>
      <c r="D3069" t="s">
        <v>2072</v>
      </c>
      <c r="E3069" s="2">
        <v>45259</v>
      </c>
      <c r="F3069">
        <v>2023</v>
      </c>
      <c r="G3069" t="s">
        <v>104</v>
      </c>
      <c r="H3069" t="s">
        <v>8754</v>
      </c>
      <c r="L3069" t="s">
        <v>1320</v>
      </c>
      <c r="M3069" t="s">
        <v>25</v>
      </c>
      <c r="N3069">
        <v>1</v>
      </c>
      <c r="O3069">
        <v>0</v>
      </c>
      <c r="P3069">
        <v>1</v>
      </c>
      <c r="Q3069">
        <v>0</v>
      </c>
      <c r="T3069" s="1" t="s">
        <v>8798</v>
      </c>
    </row>
    <row r="3070" spans="1:20" x14ac:dyDescent="0.25">
      <c r="A3070" t="s">
        <v>8747</v>
      </c>
      <c r="B3070" t="s">
        <v>66</v>
      </c>
      <c r="C3070" t="s">
        <v>2104</v>
      </c>
      <c r="D3070" t="s">
        <v>2103</v>
      </c>
      <c r="E3070" s="2">
        <v>45259</v>
      </c>
      <c r="F3070">
        <v>2023</v>
      </c>
      <c r="G3070" t="s">
        <v>8751</v>
      </c>
      <c r="H3070" t="s">
        <v>93</v>
      </c>
      <c r="L3070" t="s">
        <v>1415</v>
      </c>
      <c r="M3070" t="s">
        <v>25</v>
      </c>
      <c r="N3070">
        <v>2.4079999999999999</v>
      </c>
      <c r="O3070">
        <v>0</v>
      </c>
      <c r="P3070">
        <v>2.4079999999999999</v>
      </c>
      <c r="Q3070">
        <v>0</v>
      </c>
      <c r="T3070" s="1" t="s">
        <v>8798</v>
      </c>
    </row>
    <row r="3071" spans="1:20" x14ac:dyDescent="0.25">
      <c r="A3071" t="s">
        <v>8747</v>
      </c>
      <c r="B3071" t="s">
        <v>66</v>
      </c>
      <c r="C3071" t="s">
        <v>2126</v>
      </c>
      <c r="D3071" t="s">
        <v>2125</v>
      </c>
      <c r="E3071" s="2">
        <v>45259</v>
      </c>
      <c r="F3071">
        <v>2023</v>
      </c>
      <c r="G3071" t="s">
        <v>7424</v>
      </c>
      <c r="H3071" t="s">
        <v>93</v>
      </c>
      <c r="K3071" t="s">
        <v>1345</v>
      </c>
      <c r="L3071" t="s">
        <v>1415</v>
      </c>
      <c r="M3071" t="s">
        <v>72</v>
      </c>
      <c r="N3071">
        <v>94.12</v>
      </c>
      <c r="O3071">
        <v>0</v>
      </c>
      <c r="P3071">
        <v>0</v>
      </c>
      <c r="Q3071">
        <v>94.12</v>
      </c>
      <c r="T3071" s="1" t="s">
        <v>8798</v>
      </c>
    </row>
    <row r="3072" spans="1:20" x14ac:dyDescent="0.25">
      <c r="A3072" t="s">
        <v>8747</v>
      </c>
      <c r="B3072" t="s">
        <v>66</v>
      </c>
      <c r="C3072" t="s">
        <v>1944</v>
      </c>
      <c r="D3072" t="s">
        <v>1943</v>
      </c>
      <c r="E3072" s="2">
        <v>45260</v>
      </c>
      <c r="F3072">
        <v>2023</v>
      </c>
      <c r="G3072" t="s">
        <v>6370</v>
      </c>
      <c r="H3072" t="s">
        <v>8754</v>
      </c>
      <c r="L3072" t="s">
        <v>1365</v>
      </c>
      <c r="M3072" t="s">
        <v>25</v>
      </c>
      <c r="N3072">
        <v>0.01</v>
      </c>
      <c r="O3072">
        <v>0</v>
      </c>
      <c r="P3072">
        <v>0.01</v>
      </c>
      <c r="Q3072">
        <v>0</v>
      </c>
      <c r="T3072" s="1" t="s">
        <v>8798</v>
      </c>
    </row>
    <row r="3073" spans="1:20" x14ac:dyDescent="0.25">
      <c r="A3073" t="s">
        <v>8747</v>
      </c>
      <c r="B3073" t="s">
        <v>66</v>
      </c>
      <c r="C3073" t="s">
        <v>1974</v>
      </c>
      <c r="D3073" t="s">
        <v>1973</v>
      </c>
      <c r="E3073" s="2">
        <v>45260</v>
      </c>
      <c r="F3073">
        <v>2023</v>
      </c>
      <c r="G3073" t="s">
        <v>104</v>
      </c>
      <c r="H3073" t="s">
        <v>8754</v>
      </c>
      <c r="K3073" t="s">
        <v>1469</v>
      </c>
      <c r="L3073" t="s">
        <v>1365</v>
      </c>
      <c r="M3073" t="s">
        <v>72</v>
      </c>
      <c r="N3073">
        <v>0.56000000000000005</v>
      </c>
      <c r="O3073">
        <v>0</v>
      </c>
      <c r="P3073">
        <v>0</v>
      </c>
      <c r="Q3073">
        <v>0.56000000000000005</v>
      </c>
      <c r="T3073" s="1" t="s">
        <v>8798</v>
      </c>
    </row>
    <row r="3074" spans="1:20" x14ac:dyDescent="0.25">
      <c r="A3074" t="s">
        <v>8747</v>
      </c>
      <c r="B3074" t="s">
        <v>66</v>
      </c>
      <c r="C3074" t="s">
        <v>1412</v>
      </c>
      <c r="D3074" t="s">
        <v>1411</v>
      </c>
      <c r="E3074" s="2">
        <v>45261</v>
      </c>
      <c r="F3074">
        <v>2023</v>
      </c>
      <c r="G3074" t="s">
        <v>6392</v>
      </c>
      <c r="H3074" t="s">
        <v>8754</v>
      </c>
      <c r="L3074" t="s">
        <v>1415</v>
      </c>
      <c r="M3074" t="s">
        <v>25</v>
      </c>
      <c r="N3074">
        <v>0.2</v>
      </c>
      <c r="O3074">
        <v>0</v>
      </c>
      <c r="P3074">
        <v>0.2</v>
      </c>
      <c r="Q3074">
        <v>0</v>
      </c>
      <c r="T3074" s="1" t="s">
        <v>8798</v>
      </c>
    </row>
    <row r="3075" spans="1:20" x14ac:dyDescent="0.25">
      <c r="A3075" t="s">
        <v>8747</v>
      </c>
      <c r="B3075" t="s">
        <v>66</v>
      </c>
      <c r="C3075" t="s">
        <v>1687</v>
      </c>
      <c r="D3075" t="s">
        <v>1686</v>
      </c>
      <c r="E3075" s="2">
        <v>45261</v>
      </c>
      <c r="F3075">
        <v>2023</v>
      </c>
      <c r="G3075" t="s">
        <v>6532</v>
      </c>
      <c r="H3075" t="s">
        <v>8754</v>
      </c>
      <c r="L3075" t="s">
        <v>1409</v>
      </c>
      <c r="M3075" t="s">
        <v>25</v>
      </c>
      <c r="N3075">
        <v>8.5000000000000006E-2</v>
      </c>
      <c r="O3075">
        <v>0</v>
      </c>
      <c r="P3075">
        <v>8.5000000000000006E-2</v>
      </c>
      <c r="Q3075">
        <v>0</v>
      </c>
      <c r="T3075" s="1" t="s">
        <v>8798</v>
      </c>
    </row>
    <row r="3076" spans="1:20" x14ac:dyDescent="0.25">
      <c r="A3076" t="s">
        <v>8747</v>
      </c>
      <c r="B3076" t="s">
        <v>66</v>
      </c>
      <c r="C3076" t="s">
        <v>1838</v>
      </c>
      <c r="D3076" t="s">
        <v>1837</v>
      </c>
      <c r="E3076" s="2">
        <v>45261</v>
      </c>
      <c r="F3076">
        <v>2023</v>
      </c>
      <c r="G3076" t="s">
        <v>7481</v>
      </c>
      <c r="H3076" t="s">
        <v>93</v>
      </c>
      <c r="K3076" t="s">
        <v>1345</v>
      </c>
      <c r="L3076" t="s">
        <v>1415</v>
      </c>
      <c r="M3076" t="s">
        <v>72</v>
      </c>
      <c r="N3076">
        <v>8.44</v>
      </c>
      <c r="O3076">
        <v>0</v>
      </c>
      <c r="P3076">
        <v>0</v>
      </c>
      <c r="Q3076">
        <v>8.4399999999999977</v>
      </c>
      <c r="T3076" s="1" t="s">
        <v>8798</v>
      </c>
    </row>
    <row r="3077" spans="1:20" x14ac:dyDescent="0.25">
      <c r="A3077" t="s">
        <v>8747</v>
      </c>
      <c r="B3077" t="s">
        <v>66</v>
      </c>
      <c r="C3077" t="s">
        <v>2084</v>
      </c>
      <c r="D3077" t="s">
        <v>2083</v>
      </c>
      <c r="E3077" s="2">
        <v>45261</v>
      </c>
      <c r="F3077">
        <v>2023</v>
      </c>
      <c r="G3077" t="s">
        <v>104</v>
      </c>
      <c r="H3077" t="s">
        <v>8754</v>
      </c>
      <c r="L3077" t="s">
        <v>1337</v>
      </c>
      <c r="M3077" t="s">
        <v>25</v>
      </c>
      <c r="N3077">
        <v>7.4999999999999997E-2</v>
      </c>
      <c r="O3077">
        <v>0</v>
      </c>
      <c r="P3077">
        <v>7.4999999999999997E-2</v>
      </c>
      <c r="Q3077">
        <v>0</v>
      </c>
      <c r="T3077" s="1" t="s">
        <v>8798</v>
      </c>
    </row>
    <row r="3078" spans="1:20" x14ac:dyDescent="0.25">
      <c r="A3078" t="s">
        <v>8747</v>
      </c>
      <c r="B3078" t="s">
        <v>66</v>
      </c>
      <c r="C3078" t="s">
        <v>1514</v>
      </c>
      <c r="D3078" t="s">
        <v>1513</v>
      </c>
      <c r="E3078" s="2">
        <v>45264</v>
      </c>
      <c r="F3078">
        <v>2023</v>
      </c>
      <c r="G3078" t="s">
        <v>8749</v>
      </c>
      <c r="H3078" t="s">
        <v>93</v>
      </c>
      <c r="K3078" t="s">
        <v>1321</v>
      </c>
      <c r="L3078" t="s">
        <v>1320</v>
      </c>
      <c r="M3078" t="s">
        <v>72</v>
      </c>
      <c r="N3078">
        <v>1.113</v>
      </c>
      <c r="O3078">
        <v>0</v>
      </c>
      <c r="P3078">
        <v>0</v>
      </c>
      <c r="Q3078">
        <v>1.113</v>
      </c>
      <c r="T3078" s="1" t="s">
        <v>8798</v>
      </c>
    </row>
    <row r="3079" spans="1:20" x14ac:dyDescent="0.25">
      <c r="A3079" t="s">
        <v>8747</v>
      </c>
      <c r="B3079" t="s">
        <v>66</v>
      </c>
      <c r="C3079" t="s">
        <v>1514</v>
      </c>
      <c r="D3079" t="s">
        <v>1513</v>
      </c>
      <c r="E3079" s="2">
        <v>45264</v>
      </c>
      <c r="F3079">
        <v>2023</v>
      </c>
      <c r="G3079" t="s">
        <v>8749</v>
      </c>
      <c r="H3079" t="s">
        <v>93</v>
      </c>
      <c r="L3079" t="s">
        <v>1346</v>
      </c>
      <c r="M3079" t="s">
        <v>25</v>
      </c>
      <c r="N3079">
        <v>0.83699999999999997</v>
      </c>
      <c r="O3079">
        <v>0</v>
      </c>
      <c r="P3079">
        <v>0.83699999999999997</v>
      </c>
      <c r="Q3079">
        <v>0</v>
      </c>
      <c r="T3079" s="1" t="s">
        <v>8798</v>
      </c>
    </row>
    <row r="3080" spans="1:20" x14ac:dyDescent="0.25">
      <c r="A3080" t="s">
        <v>8747</v>
      </c>
      <c r="B3080" t="s">
        <v>66</v>
      </c>
      <c r="C3080" t="s">
        <v>1514</v>
      </c>
      <c r="D3080" t="s">
        <v>1513</v>
      </c>
      <c r="E3080" s="2">
        <v>45264</v>
      </c>
      <c r="F3080">
        <v>2023</v>
      </c>
      <c r="G3080" t="s">
        <v>8749</v>
      </c>
      <c r="H3080" t="s">
        <v>93</v>
      </c>
      <c r="K3080" t="s">
        <v>84</v>
      </c>
      <c r="M3080" t="s">
        <v>24</v>
      </c>
      <c r="N3080">
        <v>22.77</v>
      </c>
      <c r="O3080">
        <v>22.77</v>
      </c>
      <c r="P3080">
        <v>0</v>
      </c>
      <c r="Q3080">
        <v>0</v>
      </c>
      <c r="T3080" s="1" t="s">
        <v>8798</v>
      </c>
    </row>
    <row r="3081" spans="1:20" x14ac:dyDescent="0.25">
      <c r="A3081" t="s">
        <v>8747</v>
      </c>
      <c r="B3081" t="s">
        <v>66</v>
      </c>
      <c r="C3081" t="s">
        <v>1514</v>
      </c>
      <c r="D3081" t="s">
        <v>1513</v>
      </c>
      <c r="E3081" s="2">
        <v>45264</v>
      </c>
      <c r="F3081">
        <v>2023</v>
      </c>
      <c r="G3081" t="s">
        <v>8749</v>
      </c>
      <c r="H3081" t="s">
        <v>93</v>
      </c>
      <c r="K3081" t="s">
        <v>1345</v>
      </c>
      <c r="L3081" t="s">
        <v>1365</v>
      </c>
      <c r="M3081" t="s">
        <v>72</v>
      </c>
      <c r="N3081">
        <v>0.47399999999999998</v>
      </c>
      <c r="O3081">
        <v>0</v>
      </c>
      <c r="P3081">
        <v>0</v>
      </c>
      <c r="Q3081">
        <v>0.47400000000000003</v>
      </c>
      <c r="T3081" s="1" t="s">
        <v>8798</v>
      </c>
    </row>
    <row r="3082" spans="1:20" x14ac:dyDescent="0.25">
      <c r="A3082" t="s">
        <v>8747</v>
      </c>
      <c r="B3082" t="s">
        <v>66</v>
      </c>
      <c r="C3082" t="s">
        <v>1521</v>
      </c>
      <c r="D3082" t="s">
        <v>1520</v>
      </c>
      <c r="E3082" s="2">
        <v>45264</v>
      </c>
      <c r="F3082">
        <v>2023</v>
      </c>
      <c r="G3082" t="s">
        <v>8749</v>
      </c>
      <c r="H3082" t="s">
        <v>93</v>
      </c>
      <c r="K3082" t="s">
        <v>84</v>
      </c>
      <c r="M3082" t="s">
        <v>24</v>
      </c>
      <c r="N3082">
        <v>13.4375</v>
      </c>
      <c r="O3082">
        <v>13.4375</v>
      </c>
      <c r="P3082">
        <v>0</v>
      </c>
      <c r="Q3082">
        <v>0</v>
      </c>
      <c r="T3082" s="1" t="s">
        <v>8798</v>
      </c>
    </row>
    <row r="3083" spans="1:20" x14ac:dyDescent="0.25">
      <c r="A3083" t="s">
        <v>8747</v>
      </c>
      <c r="B3083" t="s">
        <v>66</v>
      </c>
      <c r="C3083" t="s">
        <v>1521</v>
      </c>
      <c r="D3083" t="s">
        <v>1520</v>
      </c>
      <c r="E3083" s="2">
        <v>45264</v>
      </c>
      <c r="F3083">
        <v>2023</v>
      </c>
      <c r="G3083" t="s">
        <v>8749</v>
      </c>
      <c r="H3083" t="s">
        <v>93</v>
      </c>
      <c r="K3083" t="s">
        <v>1386</v>
      </c>
      <c r="M3083" t="s">
        <v>24</v>
      </c>
      <c r="N3083">
        <v>1.1051</v>
      </c>
      <c r="O3083">
        <v>1.1050999999999997</v>
      </c>
      <c r="P3083">
        <v>0</v>
      </c>
      <c r="Q3083">
        <v>0</v>
      </c>
      <c r="T3083" s="1" t="s">
        <v>8798</v>
      </c>
    </row>
    <row r="3084" spans="1:20" x14ac:dyDescent="0.25">
      <c r="A3084" t="s">
        <v>8747</v>
      </c>
      <c r="B3084" t="s">
        <v>66</v>
      </c>
      <c r="C3084" t="s">
        <v>1521</v>
      </c>
      <c r="D3084" t="s">
        <v>1520</v>
      </c>
      <c r="E3084" s="2">
        <v>45264</v>
      </c>
      <c r="F3084">
        <v>2023</v>
      </c>
      <c r="G3084" t="s">
        <v>8749</v>
      </c>
      <c r="H3084" t="s">
        <v>93</v>
      </c>
      <c r="K3084" t="s">
        <v>1345</v>
      </c>
      <c r="L3084" t="s">
        <v>1365</v>
      </c>
      <c r="M3084" t="s">
        <v>72</v>
      </c>
      <c r="N3084">
        <v>1.9908999999999999</v>
      </c>
      <c r="O3084">
        <v>0</v>
      </c>
      <c r="P3084">
        <v>0</v>
      </c>
      <c r="Q3084">
        <v>1.9908999999999999</v>
      </c>
      <c r="T3084" s="1" t="s">
        <v>8798</v>
      </c>
    </row>
    <row r="3085" spans="1:20" x14ac:dyDescent="0.25">
      <c r="A3085" t="s">
        <v>8747</v>
      </c>
      <c r="B3085" t="s">
        <v>66</v>
      </c>
      <c r="C3085" t="s">
        <v>1521</v>
      </c>
      <c r="D3085" t="s">
        <v>1520</v>
      </c>
      <c r="E3085" s="2">
        <v>45264</v>
      </c>
      <c r="F3085">
        <v>2023</v>
      </c>
      <c r="G3085" t="s">
        <v>8749</v>
      </c>
      <c r="H3085" t="s">
        <v>93</v>
      </c>
      <c r="K3085" t="s">
        <v>1327</v>
      </c>
      <c r="M3085" t="s">
        <v>24</v>
      </c>
      <c r="N3085">
        <v>16.043299999999999</v>
      </c>
      <c r="O3085">
        <v>16.043300000000002</v>
      </c>
      <c r="P3085">
        <v>0</v>
      </c>
      <c r="Q3085">
        <v>0</v>
      </c>
      <c r="T3085" s="1" t="s">
        <v>8798</v>
      </c>
    </row>
    <row r="3086" spans="1:20" x14ac:dyDescent="0.25">
      <c r="A3086" t="s">
        <v>8747</v>
      </c>
      <c r="B3086" t="s">
        <v>66</v>
      </c>
      <c r="C3086" t="s">
        <v>1521</v>
      </c>
      <c r="D3086" t="s">
        <v>1520</v>
      </c>
      <c r="E3086" s="2">
        <v>45264</v>
      </c>
      <c r="F3086">
        <v>2023</v>
      </c>
      <c r="G3086" t="s">
        <v>8749</v>
      </c>
      <c r="H3086" t="s">
        <v>93</v>
      </c>
      <c r="K3086" t="s">
        <v>1352</v>
      </c>
      <c r="M3086" t="s">
        <v>24</v>
      </c>
      <c r="N3086">
        <v>1.0491999999999999</v>
      </c>
      <c r="O3086">
        <v>1.0491999999999999</v>
      </c>
      <c r="P3086">
        <v>0</v>
      </c>
      <c r="Q3086">
        <v>0</v>
      </c>
      <c r="T3086" s="1" t="s">
        <v>8798</v>
      </c>
    </row>
    <row r="3087" spans="1:20" x14ac:dyDescent="0.25">
      <c r="A3087" t="s">
        <v>8747</v>
      </c>
      <c r="B3087" t="s">
        <v>66</v>
      </c>
      <c r="C3087" t="s">
        <v>1896</v>
      </c>
      <c r="D3087" t="s">
        <v>1895</v>
      </c>
      <c r="E3087" s="2">
        <v>45264</v>
      </c>
      <c r="F3087">
        <v>2023</v>
      </c>
      <c r="G3087" t="s">
        <v>6715</v>
      </c>
      <c r="H3087" t="s">
        <v>93</v>
      </c>
      <c r="K3087" t="s">
        <v>1352</v>
      </c>
      <c r="M3087" t="s">
        <v>24</v>
      </c>
      <c r="N3087">
        <v>4.83</v>
      </c>
      <c r="O3087">
        <v>4.83</v>
      </c>
      <c r="P3087">
        <v>0</v>
      </c>
      <c r="Q3087">
        <v>0</v>
      </c>
      <c r="T3087" s="1" t="s">
        <v>8798</v>
      </c>
    </row>
    <row r="3088" spans="1:20" x14ac:dyDescent="0.25">
      <c r="A3088" t="s">
        <v>8747</v>
      </c>
      <c r="B3088" t="s">
        <v>66</v>
      </c>
      <c r="C3088" t="s">
        <v>2086</v>
      </c>
      <c r="D3088" t="s">
        <v>2085</v>
      </c>
      <c r="E3088" s="2">
        <v>45264</v>
      </c>
      <c r="F3088">
        <v>2023</v>
      </c>
      <c r="G3088" t="s">
        <v>104</v>
      </c>
      <c r="H3088" t="s">
        <v>8754</v>
      </c>
      <c r="K3088" t="s">
        <v>1336</v>
      </c>
      <c r="L3088" t="s">
        <v>1409</v>
      </c>
      <c r="M3088" t="s">
        <v>72</v>
      </c>
      <c r="N3088">
        <v>0.44</v>
      </c>
      <c r="O3088">
        <v>0</v>
      </c>
      <c r="P3088">
        <v>0</v>
      </c>
      <c r="Q3088">
        <v>0.44</v>
      </c>
      <c r="T3088" s="1" t="s">
        <v>8798</v>
      </c>
    </row>
    <row r="3089" spans="1:20" x14ac:dyDescent="0.25">
      <c r="A3089" t="s">
        <v>8747</v>
      </c>
      <c r="B3089" t="s">
        <v>66</v>
      </c>
      <c r="C3089" t="s">
        <v>1701</v>
      </c>
      <c r="D3089" t="s">
        <v>1700</v>
      </c>
      <c r="E3089" s="2">
        <v>45265</v>
      </c>
      <c r="F3089">
        <v>2023</v>
      </c>
      <c r="G3089" t="s">
        <v>8750</v>
      </c>
      <c r="H3089" t="s">
        <v>8754</v>
      </c>
      <c r="L3089" t="s">
        <v>1366</v>
      </c>
      <c r="M3089" t="s">
        <v>25</v>
      </c>
      <c r="N3089">
        <v>0.25</v>
      </c>
      <c r="O3089">
        <v>0</v>
      </c>
      <c r="P3089">
        <v>0.25</v>
      </c>
      <c r="Q3089">
        <v>0</v>
      </c>
      <c r="T3089" s="1" t="s">
        <v>8798</v>
      </c>
    </row>
    <row r="3090" spans="1:20" x14ac:dyDescent="0.25">
      <c r="A3090" t="s">
        <v>8747</v>
      </c>
      <c r="B3090" t="s">
        <v>66</v>
      </c>
      <c r="C3090" t="s">
        <v>1701</v>
      </c>
      <c r="D3090" t="s">
        <v>1700</v>
      </c>
      <c r="E3090" s="2">
        <v>45265</v>
      </c>
      <c r="F3090">
        <v>2023</v>
      </c>
      <c r="G3090" t="s">
        <v>8750</v>
      </c>
      <c r="H3090" t="s">
        <v>8754</v>
      </c>
      <c r="L3090" t="s">
        <v>1320</v>
      </c>
      <c r="M3090" t="s">
        <v>25</v>
      </c>
      <c r="N3090">
        <v>0.25</v>
      </c>
      <c r="O3090">
        <v>0</v>
      </c>
      <c r="P3090">
        <v>0.25</v>
      </c>
      <c r="Q3090">
        <v>0</v>
      </c>
      <c r="T3090" s="1" t="s">
        <v>8798</v>
      </c>
    </row>
    <row r="3091" spans="1:20" x14ac:dyDescent="0.25">
      <c r="A3091" t="s">
        <v>8747</v>
      </c>
      <c r="B3091" t="s">
        <v>66</v>
      </c>
      <c r="C3091" t="s">
        <v>1889</v>
      </c>
      <c r="D3091" t="s">
        <v>1888</v>
      </c>
      <c r="E3091" s="2">
        <v>45265</v>
      </c>
      <c r="F3091">
        <v>2023</v>
      </c>
      <c r="G3091" t="s">
        <v>7797</v>
      </c>
      <c r="H3091" t="s">
        <v>8754</v>
      </c>
      <c r="K3091" t="s">
        <v>1345</v>
      </c>
      <c r="L3091" t="s">
        <v>1365</v>
      </c>
      <c r="M3091" t="s">
        <v>72</v>
      </c>
      <c r="N3091">
        <v>0.68775799999999998</v>
      </c>
      <c r="O3091">
        <v>0</v>
      </c>
      <c r="P3091">
        <v>0</v>
      </c>
      <c r="Q3091">
        <v>0.68775799999999998</v>
      </c>
      <c r="T3091" s="1" t="s">
        <v>8798</v>
      </c>
    </row>
    <row r="3092" spans="1:20" x14ac:dyDescent="0.25">
      <c r="A3092" t="s">
        <v>8747</v>
      </c>
      <c r="B3092" t="s">
        <v>66</v>
      </c>
      <c r="C3092" t="s">
        <v>1981</v>
      </c>
      <c r="D3092" t="s">
        <v>1980</v>
      </c>
      <c r="E3092" s="2">
        <v>45265</v>
      </c>
      <c r="F3092">
        <v>2023</v>
      </c>
      <c r="G3092" t="s">
        <v>104</v>
      </c>
      <c r="H3092" t="s">
        <v>8754</v>
      </c>
      <c r="K3092" t="s">
        <v>1345</v>
      </c>
      <c r="L3092" t="s">
        <v>1320</v>
      </c>
      <c r="M3092" t="s">
        <v>72</v>
      </c>
      <c r="N3092">
        <v>2</v>
      </c>
      <c r="O3092">
        <v>0</v>
      </c>
      <c r="P3092">
        <v>0</v>
      </c>
      <c r="Q3092">
        <v>2</v>
      </c>
      <c r="T3092" s="1" t="s">
        <v>8798</v>
      </c>
    </row>
    <row r="3093" spans="1:20" x14ac:dyDescent="0.25">
      <c r="A3093" t="s">
        <v>8747</v>
      </c>
      <c r="B3093" t="s">
        <v>66</v>
      </c>
      <c r="C3093" t="s">
        <v>2082</v>
      </c>
      <c r="D3093" t="s">
        <v>2081</v>
      </c>
      <c r="E3093" s="2">
        <v>45265</v>
      </c>
      <c r="F3093">
        <v>2023</v>
      </c>
      <c r="G3093" t="s">
        <v>104</v>
      </c>
      <c r="H3093" t="s">
        <v>8754</v>
      </c>
      <c r="K3093" t="s">
        <v>1469</v>
      </c>
      <c r="L3093" t="s">
        <v>1346</v>
      </c>
      <c r="M3093" t="s">
        <v>72</v>
      </c>
      <c r="N3093">
        <v>0.46500000000000002</v>
      </c>
      <c r="O3093">
        <v>0</v>
      </c>
      <c r="P3093">
        <v>0</v>
      </c>
      <c r="Q3093">
        <v>0.46500000000000002</v>
      </c>
      <c r="T3093" s="1" t="s">
        <v>8798</v>
      </c>
    </row>
    <row r="3094" spans="1:20" x14ac:dyDescent="0.25">
      <c r="A3094" t="s">
        <v>8747</v>
      </c>
      <c r="B3094" t="s">
        <v>66</v>
      </c>
      <c r="C3094" t="s">
        <v>1565</v>
      </c>
      <c r="D3094" t="s">
        <v>1564</v>
      </c>
      <c r="E3094" s="2">
        <v>45266</v>
      </c>
      <c r="F3094">
        <v>2023</v>
      </c>
      <c r="G3094" t="s">
        <v>6521</v>
      </c>
      <c r="H3094" t="s">
        <v>93</v>
      </c>
      <c r="K3094" t="s">
        <v>1345</v>
      </c>
      <c r="L3094" t="s">
        <v>1415</v>
      </c>
      <c r="M3094" t="s">
        <v>72</v>
      </c>
      <c r="N3094">
        <v>49.8</v>
      </c>
      <c r="O3094">
        <v>0</v>
      </c>
      <c r="P3094">
        <v>0</v>
      </c>
      <c r="Q3094">
        <v>49.8</v>
      </c>
      <c r="T3094" s="1" t="s">
        <v>8798</v>
      </c>
    </row>
    <row r="3095" spans="1:20" x14ac:dyDescent="0.25">
      <c r="A3095" t="s">
        <v>8747</v>
      </c>
      <c r="B3095" t="s">
        <v>66</v>
      </c>
      <c r="C3095" t="s">
        <v>1567</v>
      </c>
      <c r="D3095" t="s">
        <v>1566</v>
      </c>
      <c r="E3095" s="2">
        <v>45266</v>
      </c>
      <c r="F3095">
        <v>2023</v>
      </c>
      <c r="G3095" t="s">
        <v>6521</v>
      </c>
      <c r="H3095" t="s">
        <v>93</v>
      </c>
      <c r="K3095" t="s">
        <v>1321</v>
      </c>
      <c r="M3095" t="s">
        <v>24</v>
      </c>
      <c r="N3095">
        <v>20.010000000000002</v>
      </c>
      <c r="O3095">
        <v>20.010000000000002</v>
      </c>
      <c r="P3095">
        <v>0</v>
      </c>
      <c r="Q3095">
        <v>0</v>
      </c>
      <c r="T3095" s="1" t="s">
        <v>8798</v>
      </c>
    </row>
    <row r="3096" spans="1:20" x14ac:dyDescent="0.25">
      <c r="A3096" t="s">
        <v>8747</v>
      </c>
      <c r="B3096" t="s">
        <v>66</v>
      </c>
      <c r="C3096" t="s">
        <v>1567</v>
      </c>
      <c r="D3096" t="s">
        <v>1566</v>
      </c>
      <c r="E3096" s="2">
        <v>45266</v>
      </c>
      <c r="F3096">
        <v>2023</v>
      </c>
      <c r="G3096" t="s">
        <v>6521</v>
      </c>
      <c r="H3096" t="s">
        <v>93</v>
      </c>
      <c r="K3096" t="s">
        <v>1345</v>
      </c>
      <c r="M3096" t="s">
        <v>24</v>
      </c>
      <c r="N3096">
        <v>39.99</v>
      </c>
      <c r="O3096">
        <v>39.99</v>
      </c>
      <c r="P3096">
        <v>0</v>
      </c>
      <c r="Q3096">
        <v>0</v>
      </c>
      <c r="T3096" s="1" t="s">
        <v>8798</v>
      </c>
    </row>
    <row r="3097" spans="1:20" x14ac:dyDescent="0.25">
      <c r="A3097" t="s">
        <v>8747</v>
      </c>
      <c r="B3097" t="s">
        <v>66</v>
      </c>
      <c r="C3097" t="s">
        <v>1567</v>
      </c>
      <c r="D3097" t="s">
        <v>1566</v>
      </c>
      <c r="E3097" s="2">
        <v>45266</v>
      </c>
      <c r="F3097">
        <v>2023</v>
      </c>
      <c r="G3097" t="s">
        <v>6521</v>
      </c>
      <c r="H3097" t="s">
        <v>93</v>
      </c>
      <c r="K3097" t="s">
        <v>1321</v>
      </c>
      <c r="M3097" t="s">
        <v>24</v>
      </c>
      <c r="N3097">
        <v>20.010000000000002</v>
      </c>
      <c r="O3097">
        <v>20.010000000000002</v>
      </c>
      <c r="P3097">
        <v>0</v>
      </c>
      <c r="Q3097">
        <v>0</v>
      </c>
      <c r="T3097" s="1" t="s">
        <v>8798</v>
      </c>
    </row>
    <row r="3098" spans="1:20" x14ac:dyDescent="0.25">
      <c r="A3098" t="s">
        <v>8747</v>
      </c>
      <c r="B3098" t="s">
        <v>66</v>
      </c>
      <c r="C3098" t="s">
        <v>1567</v>
      </c>
      <c r="D3098" t="s">
        <v>1566</v>
      </c>
      <c r="E3098" s="2">
        <v>45266</v>
      </c>
      <c r="F3098">
        <v>2023</v>
      </c>
      <c r="G3098" t="s">
        <v>6521</v>
      </c>
      <c r="H3098" t="s">
        <v>93</v>
      </c>
      <c r="K3098" t="s">
        <v>1345</v>
      </c>
      <c r="M3098" t="s">
        <v>24</v>
      </c>
      <c r="N3098">
        <v>117.51</v>
      </c>
      <c r="O3098">
        <v>117.51</v>
      </c>
      <c r="P3098">
        <v>0</v>
      </c>
      <c r="Q3098">
        <v>0</v>
      </c>
      <c r="T3098" s="1" t="s">
        <v>8798</v>
      </c>
    </row>
    <row r="3099" spans="1:20" x14ac:dyDescent="0.25">
      <c r="A3099" t="s">
        <v>8747</v>
      </c>
      <c r="B3099" t="s">
        <v>66</v>
      </c>
      <c r="C3099" t="s">
        <v>1567</v>
      </c>
      <c r="D3099" t="s">
        <v>1566</v>
      </c>
      <c r="E3099" s="2">
        <v>45266</v>
      </c>
      <c r="F3099">
        <v>2023</v>
      </c>
      <c r="G3099" t="s">
        <v>6521</v>
      </c>
      <c r="H3099" t="s">
        <v>93</v>
      </c>
      <c r="K3099" t="s">
        <v>1345</v>
      </c>
      <c r="M3099" t="s">
        <v>24</v>
      </c>
      <c r="N3099">
        <v>20.010000000000002</v>
      </c>
      <c r="O3099">
        <v>20.010000000000002</v>
      </c>
      <c r="P3099">
        <v>0</v>
      </c>
      <c r="Q3099">
        <v>0</v>
      </c>
      <c r="T3099" s="1" t="s">
        <v>8798</v>
      </c>
    </row>
    <row r="3100" spans="1:20" x14ac:dyDescent="0.25">
      <c r="A3100" t="s">
        <v>8747</v>
      </c>
      <c r="B3100" t="s">
        <v>66</v>
      </c>
      <c r="C3100" t="s">
        <v>1567</v>
      </c>
      <c r="D3100" t="s">
        <v>1566</v>
      </c>
      <c r="E3100" s="2">
        <v>45266</v>
      </c>
      <c r="F3100">
        <v>2023</v>
      </c>
      <c r="G3100" t="s">
        <v>6521</v>
      </c>
      <c r="H3100" t="s">
        <v>93</v>
      </c>
      <c r="K3100" t="s">
        <v>1345</v>
      </c>
      <c r="M3100" t="s">
        <v>24</v>
      </c>
      <c r="N3100">
        <v>3.3</v>
      </c>
      <c r="O3100">
        <v>3.3000000000000003</v>
      </c>
      <c r="P3100">
        <v>0</v>
      </c>
      <c r="Q3100">
        <v>0</v>
      </c>
      <c r="T3100" s="1" t="s">
        <v>8798</v>
      </c>
    </row>
    <row r="3101" spans="1:20" x14ac:dyDescent="0.25">
      <c r="A3101" t="s">
        <v>8747</v>
      </c>
      <c r="B3101" t="s">
        <v>66</v>
      </c>
      <c r="C3101" t="s">
        <v>1567</v>
      </c>
      <c r="D3101" t="s">
        <v>1566</v>
      </c>
      <c r="E3101" s="2">
        <v>45266</v>
      </c>
      <c r="F3101">
        <v>2023</v>
      </c>
      <c r="G3101" t="s">
        <v>6521</v>
      </c>
      <c r="H3101" t="s">
        <v>93</v>
      </c>
      <c r="K3101" t="s">
        <v>1345</v>
      </c>
      <c r="M3101" t="s">
        <v>24</v>
      </c>
      <c r="N3101">
        <v>60</v>
      </c>
      <c r="O3101">
        <v>60</v>
      </c>
      <c r="P3101">
        <v>0</v>
      </c>
      <c r="Q3101">
        <v>0</v>
      </c>
      <c r="T3101" s="1" t="s">
        <v>8798</v>
      </c>
    </row>
    <row r="3102" spans="1:20" x14ac:dyDescent="0.25">
      <c r="A3102" t="s">
        <v>8747</v>
      </c>
      <c r="B3102" t="s">
        <v>66</v>
      </c>
      <c r="C3102" t="s">
        <v>1578</v>
      </c>
      <c r="D3102" t="s">
        <v>1577</v>
      </c>
      <c r="E3102" s="2">
        <v>45266</v>
      </c>
      <c r="F3102">
        <v>2023</v>
      </c>
      <c r="G3102" t="s">
        <v>6521</v>
      </c>
      <c r="H3102" t="s">
        <v>8754</v>
      </c>
      <c r="L3102" t="s">
        <v>1320</v>
      </c>
      <c r="M3102" t="s">
        <v>25</v>
      </c>
      <c r="N3102">
        <v>1</v>
      </c>
      <c r="O3102">
        <v>0</v>
      </c>
      <c r="P3102">
        <v>1</v>
      </c>
      <c r="Q3102">
        <v>0</v>
      </c>
      <c r="T3102" s="1" t="s">
        <v>8798</v>
      </c>
    </row>
    <row r="3103" spans="1:20" x14ac:dyDescent="0.25">
      <c r="A3103" t="s">
        <v>8747</v>
      </c>
      <c r="B3103" t="s">
        <v>66</v>
      </c>
      <c r="C3103" t="s">
        <v>1950</v>
      </c>
      <c r="D3103" t="s">
        <v>1949</v>
      </c>
      <c r="E3103" s="2">
        <v>45266</v>
      </c>
      <c r="F3103">
        <v>2023</v>
      </c>
      <c r="G3103" t="s">
        <v>6417</v>
      </c>
      <c r="H3103" t="s">
        <v>93</v>
      </c>
      <c r="L3103" t="s">
        <v>1347</v>
      </c>
      <c r="M3103" t="s">
        <v>25</v>
      </c>
      <c r="N3103">
        <v>0.75600000000000001</v>
      </c>
      <c r="O3103">
        <v>0</v>
      </c>
      <c r="P3103">
        <v>0.75600000000000001</v>
      </c>
      <c r="Q3103">
        <v>0</v>
      </c>
      <c r="T3103" s="1" t="s">
        <v>8798</v>
      </c>
    </row>
    <row r="3104" spans="1:20" x14ac:dyDescent="0.25">
      <c r="A3104" t="s">
        <v>8747</v>
      </c>
      <c r="B3104" t="s">
        <v>66</v>
      </c>
      <c r="C3104" t="s">
        <v>1950</v>
      </c>
      <c r="D3104" t="s">
        <v>1949</v>
      </c>
      <c r="E3104" s="2">
        <v>45266</v>
      </c>
      <c r="F3104">
        <v>2023</v>
      </c>
      <c r="G3104" t="s">
        <v>6417</v>
      </c>
      <c r="H3104" t="s">
        <v>93</v>
      </c>
      <c r="K3104" t="s">
        <v>1327</v>
      </c>
      <c r="M3104" t="s">
        <v>24</v>
      </c>
      <c r="N3104">
        <v>29.364000000000001</v>
      </c>
      <c r="O3104">
        <v>29.364000000000001</v>
      </c>
      <c r="P3104">
        <v>0</v>
      </c>
      <c r="Q3104">
        <v>0</v>
      </c>
      <c r="T3104" s="1" t="s">
        <v>8798</v>
      </c>
    </row>
    <row r="3105" spans="1:20" x14ac:dyDescent="0.25">
      <c r="A3105" t="s">
        <v>8747</v>
      </c>
      <c r="B3105" t="s">
        <v>66</v>
      </c>
      <c r="C3105" t="s">
        <v>2106</v>
      </c>
      <c r="D3105" t="s">
        <v>2105</v>
      </c>
      <c r="E3105" s="2">
        <v>45266</v>
      </c>
      <c r="F3105">
        <v>2023</v>
      </c>
      <c r="G3105" t="s">
        <v>8751</v>
      </c>
      <c r="H3105" t="s">
        <v>93</v>
      </c>
      <c r="K3105" t="s">
        <v>1345</v>
      </c>
      <c r="M3105" t="s">
        <v>24</v>
      </c>
      <c r="N3105">
        <v>7.5</v>
      </c>
      <c r="O3105">
        <v>7.5</v>
      </c>
      <c r="P3105">
        <v>0</v>
      </c>
      <c r="Q3105">
        <v>0</v>
      </c>
      <c r="T3105" s="1" t="s">
        <v>8798</v>
      </c>
    </row>
    <row r="3106" spans="1:20" x14ac:dyDescent="0.25">
      <c r="A3106" t="s">
        <v>8747</v>
      </c>
      <c r="B3106" t="s">
        <v>66</v>
      </c>
      <c r="C3106" t="s">
        <v>1407</v>
      </c>
      <c r="D3106" t="s">
        <v>1406</v>
      </c>
      <c r="E3106" s="2">
        <v>45267</v>
      </c>
      <c r="F3106">
        <v>2023</v>
      </c>
      <c r="G3106" t="s">
        <v>6392</v>
      </c>
      <c r="H3106" t="s">
        <v>8754</v>
      </c>
      <c r="L3106" t="s">
        <v>1409</v>
      </c>
      <c r="M3106" t="s">
        <v>25</v>
      </c>
      <c r="N3106">
        <v>8.7499999999999994E-2</v>
      </c>
      <c r="O3106">
        <v>0</v>
      </c>
      <c r="P3106">
        <v>8.7499999999999994E-2</v>
      </c>
      <c r="Q3106">
        <v>0</v>
      </c>
      <c r="T3106" s="1" t="s">
        <v>8798</v>
      </c>
    </row>
    <row r="3107" spans="1:20" x14ac:dyDescent="0.25">
      <c r="A3107" t="s">
        <v>8747</v>
      </c>
      <c r="B3107" t="s">
        <v>66</v>
      </c>
      <c r="C3107" t="s">
        <v>1451</v>
      </c>
      <c r="D3107" t="s">
        <v>1450</v>
      </c>
      <c r="E3107" s="2">
        <v>45267</v>
      </c>
      <c r="F3107">
        <v>2023</v>
      </c>
      <c r="G3107" t="s">
        <v>8748</v>
      </c>
      <c r="H3107" t="s">
        <v>8755</v>
      </c>
      <c r="L3107" t="s">
        <v>1415</v>
      </c>
      <c r="M3107" t="s">
        <v>25</v>
      </c>
      <c r="N3107">
        <v>80</v>
      </c>
      <c r="O3107">
        <v>0</v>
      </c>
      <c r="P3107">
        <v>80</v>
      </c>
      <c r="Q3107">
        <v>0</v>
      </c>
      <c r="T3107" s="1" t="s">
        <v>8798</v>
      </c>
    </row>
    <row r="3108" spans="1:20" x14ac:dyDescent="0.25">
      <c r="A3108" t="s">
        <v>8747</v>
      </c>
      <c r="B3108" t="s">
        <v>66</v>
      </c>
      <c r="C3108" t="s">
        <v>2077</v>
      </c>
      <c r="D3108" t="s">
        <v>2076</v>
      </c>
      <c r="E3108" s="2">
        <v>45267</v>
      </c>
      <c r="F3108">
        <v>2023</v>
      </c>
      <c r="G3108" t="s">
        <v>104</v>
      </c>
      <c r="H3108" t="s">
        <v>8754</v>
      </c>
      <c r="K3108" t="s">
        <v>1345</v>
      </c>
      <c r="L3108" t="s">
        <v>1365</v>
      </c>
      <c r="M3108" t="s">
        <v>72</v>
      </c>
      <c r="N3108">
        <v>0.43</v>
      </c>
      <c r="O3108">
        <v>0</v>
      </c>
      <c r="P3108">
        <v>0</v>
      </c>
      <c r="Q3108">
        <v>0.43</v>
      </c>
      <c r="T3108" s="1" t="s">
        <v>8798</v>
      </c>
    </row>
    <row r="3109" spans="1:20" x14ac:dyDescent="0.25">
      <c r="A3109" t="s">
        <v>8747</v>
      </c>
      <c r="B3109" t="s">
        <v>66</v>
      </c>
      <c r="C3109" t="s">
        <v>2088</v>
      </c>
      <c r="D3109" t="s">
        <v>2087</v>
      </c>
      <c r="E3109" s="2">
        <v>45267</v>
      </c>
      <c r="F3109">
        <v>2023</v>
      </c>
      <c r="G3109" t="s">
        <v>104</v>
      </c>
      <c r="H3109" t="s">
        <v>8754</v>
      </c>
      <c r="K3109" t="s">
        <v>1345</v>
      </c>
      <c r="L3109" t="s">
        <v>1409</v>
      </c>
      <c r="M3109" t="s">
        <v>72</v>
      </c>
      <c r="N3109">
        <v>0.32500000000000001</v>
      </c>
      <c r="O3109">
        <v>0</v>
      </c>
      <c r="P3109">
        <v>0</v>
      </c>
      <c r="Q3109">
        <v>0.32500000000000001</v>
      </c>
      <c r="T3109" s="1" t="s">
        <v>8798</v>
      </c>
    </row>
    <row r="3110" spans="1:20" x14ac:dyDescent="0.25">
      <c r="A3110" t="s">
        <v>8747</v>
      </c>
      <c r="B3110" t="s">
        <v>66</v>
      </c>
      <c r="C3110" t="s">
        <v>2090</v>
      </c>
      <c r="D3110" t="s">
        <v>2089</v>
      </c>
      <c r="E3110" s="2">
        <v>45267</v>
      </c>
      <c r="F3110">
        <v>2023</v>
      </c>
      <c r="G3110" t="s">
        <v>104</v>
      </c>
      <c r="H3110" t="s">
        <v>8754</v>
      </c>
      <c r="L3110" t="s">
        <v>1320</v>
      </c>
      <c r="M3110" t="s">
        <v>25</v>
      </c>
      <c r="N3110">
        <v>5.3999999999999999E-2</v>
      </c>
      <c r="O3110">
        <v>0</v>
      </c>
      <c r="P3110">
        <v>5.3999999999999999E-2</v>
      </c>
      <c r="Q3110">
        <v>0</v>
      </c>
      <c r="T3110" s="1" t="s">
        <v>8798</v>
      </c>
    </row>
    <row r="3111" spans="1:20" x14ac:dyDescent="0.25">
      <c r="A3111" t="s">
        <v>8747</v>
      </c>
      <c r="B3111" t="s">
        <v>66</v>
      </c>
      <c r="C3111" t="s">
        <v>2092</v>
      </c>
      <c r="D3111" t="s">
        <v>2091</v>
      </c>
      <c r="E3111" s="2">
        <v>45267</v>
      </c>
      <c r="F3111">
        <v>2023</v>
      </c>
      <c r="G3111" t="s">
        <v>104</v>
      </c>
      <c r="H3111" t="s">
        <v>8754</v>
      </c>
      <c r="K3111" t="s">
        <v>141</v>
      </c>
      <c r="L3111" t="s">
        <v>1347</v>
      </c>
      <c r="M3111" t="s">
        <v>72</v>
      </c>
      <c r="N3111">
        <v>0.625</v>
      </c>
      <c r="O3111">
        <v>0</v>
      </c>
      <c r="P3111">
        <v>0</v>
      </c>
      <c r="Q3111">
        <v>0.625</v>
      </c>
      <c r="T3111" s="1" t="s">
        <v>8798</v>
      </c>
    </row>
    <row r="3112" spans="1:20" x14ac:dyDescent="0.25">
      <c r="A3112" t="s">
        <v>8747</v>
      </c>
      <c r="B3112" t="s">
        <v>66</v>
      </c>
      <c r="C3112" t="s">
        <v>2094</v>
      </c>
      <c r="D3112" t="s">
        <v>2093</v>
      </c>
      <c r="E3112" s="2">
        <v>45267</v>
      </c>
      <c r="F3112">
        <v>2023</v>
      </c>
      <c r="G3112" t="s">
        <v>104</v>
      </c>
      <c r="H3112" t="s">
        <v>8754</v>
      </c>
      <c r="K3112" t="s">
        <v>1345</v>
      </c>
      <c r="L3112" t="s">
        <v>1409</v>
      </c>
      <c r="M3112" t="s">
        <v>72</v>
      </c>
      <c r="N3112">
        <v>4.3999999999999997E-2</v>
      </c>
      <c r="O3112">
        <v>0</v>
      </c>
      <c r="P3112">
        <v>0</v>
      </c>
      <c r="Q3112">
        <v>4.3999999999999997E-2</v>
      </c>
      <c r="T3112" s="1" t="s">
        <v>8798</v>
      </c>
    </row>
    <row r="3113" spans="1:20" x14ac:dyDescent="0.25">
      <c r="A3113" t="s">
        <v>8747</v>
      </c>
      <c r="B3113" t="s">
        <v>66</v>
      </c>
      <c r="C3113" t="s">
        <v>1673</v>
      </c>
      <c r="D3113" t="s">
        <v>1672</v>
      </c>
      <c r="E3113" s="2">
        <v>45268</v>
      </c>
      <c r="F3113">
        <v>2023</v>
      </c>
      <c r="G3113" t="s">
        <v>6914</v>
      </c>
      <c r="H3113" t="s">
        <v>8754</v>
      </c>
      <c r="L3113" t="s">
        <v>1366</v>
      </c>
      <c r="M3113" t="s">
        <v>25</v>
      </c>
      <c r="N3113">
        <v>0.3</v>
      </c>
      <c r="O3113">
        <v>0</v>
      </c>
      <c r="P3113">
        <v>0.3</v>
      </c>
      <c r="Q3113">
        <v>0</v>
      </c>
      <c r="T3113" s="1" t="s">
        <v>8798</v>
      </c>
    </row>
    <row r="3114" spans="1:20" x14ac:dyDescent="0.25">
      <c r="A3114" t="s">
        <v>8747</v>
      </c>
      <c r="B3114" t="s">
        <v>66</v>
      </c>
      <c r="C3114" t="s">
        <v>1825</v>
      </c>
      <c r="D3114" t="s">
        <v>1824</v>
      </c>
      <c r="E3114" s="2">
        <v>45268</v>
      </c>
      <c r="F3114">
        <v>2023</v>
      </c>
      <c r="G3114" t="s">
        <v>6657</v>
      </c>
      <c r="H3114" t="s">
        <v>8754</v>
      </c>
      <c r="K3114" t="s">
        <v>141</v>
      </c>
      <c r="M3114" t="s">
        <v>24</v>
      </c>
      <c r="N3114">
        <v>0.15</v>
      </c>
      <c r="O3114">
        <v>0.15</v>
      </c>
      <c r="P3114">
        <v>0</v>
      </c>
      <c r="Q3114">
        <v>0</v>
      </c>
      <c r="T3114" s="1" t="s">
        <v>8798</v>
      </c>
    </row>
    <row r="3115" spans="1:20" x14ac:dyDescent="0.25">
      <c r="A3115" t="s">
        <v>8747</v>
      </c>
      <c r="B3115" t="s">
        <v>66</v>
      </c>
      <c r="C3115" t="s">
        <v>1468</v>
      </c>
      <c r="D3115" t="s">
        <v>1467</v>
      </c>
      <c r="E3115" s="2">
        <v>45271</v>
      </c>
      <c r="F3115">
        <v>2023</v>
      </c>
      <c r="G3115" t="s">
        <v>8748</v>
      </c>
      <c r="H3115" t="s">
        <v>8754</v>
      </c>
      <c r="K3115" t="s">
        <v>1469</v>
      </c>
      <c r="L3115" t="s">
        <v>1346</v>
      </c>
      <c r="M3115" t="s">
        <v>72</v>
      </c>
      <c r="N3115">
        <v>0.15</v>
      </c>
      <c r="O3115">
        <v>0</v>
      </c>
      <c r="P3115">
        <v>0</v>
      </c>
      <c r="Q3115">
        <v>0.15</v>
      </c>
      <c r="T3115" s="1" t="s">
        <v>8798</v>
      </c>
    </row>
    <row r="3116" spans="1:20" x14ac:dyDescent="0.25">
      <c r="A3116" t="s">
        <v>8747</v>
      </c>
      <c r="B3116" t="s">
        <v>66</v>
      </c>
      <c r="C3116" t="s">
        <v>1587</v>
      </c>
      <c r="D3116" t="s">
        <v>1586</v>
      </c>
      <c r="E3116" s="2">
        <v>45271</v>
      </c>
      <c r="F3116">
        <v>2023</v>
      </c>
      <c r="G3116" t="s">
        <v>6521</v>
      </c>
      <c r="H3116" t="s">
        <v>8754</v>
      </c>
      <c r="L3116" t="s">
        <v>1409</v>
      </c>
      <c r="M3116" t="s">
        <v>25</v>
      </c>
      <c r="N3116">
        <v>2.6249999999999999E-2</v>
      </c>
      <c r="O3116">
        <v>0</v>
      </c>
      <c r="P3116">
        <v>2.6249999999999999E-2</v>
      </c>
      <c r="Q3116">
        <v>0</v>
      </c>
      <c r="T3116" s="1" t="s">
        <v>8798</v>
      </c>
    </row>
    <row r="3117" spans="1:20" x14ac:dyDescent="0.25">
      <c r="A3117" t="s">
        <v>8747</v>
      </c>
      <c r="B3117" t="s">
        <v>66</v>
      </c>
      <c r="C3117" t="s">
        <v>1709</v>
      </c>
      <c r="D3117" t="s">
        <v>1708</v>
      </c>
      <c r="E3117" s="2">
        <v>45271</v>
      </c>
      <c r="F3117">
        <v>2023</v>
      </c>
      <c r="G3117" t="s">
        <v>8750</v>
      </c>
      <c r="H3117" t="s">
        <v>8754</v>
      </c>
      <c r="K3117" t="s">
        <v>1345</v>
      </c>
      <c r="L3117" t="s">
        <v>1365</v>
      </c>
      <c r="M3117" t="s">
        <v>72</v>
      </c>
      <c r="N3117">
        <v>0.3</v>
      </c>
      <c r="O3117">
        <v>0</v>
      </c>
      <c r="P3117">
        <v>0</v>
      </c>
      <c r="Q3117">
        <v>0.3</v>
      </c>
      <c r="T3117" s="1" t="s">
        <v>8798</v>
      </c>
    </row>
    <row r="3118" spans="1:20" x14ac:dyDescent="0.25">
      <c r="A3118" t="s">
        <v>8747</v>
      </c>
      <c r="B3118" t="s">
        <v>66</v>
      </c>
      <c r="C3118" t="s">
        <v>1847</v>
      </c>
      <c r="D3118" t="s">
        <v>1846</v>
      </c>
      <c r="E3118" s="2">
        <v>45271</v>
      </c>
      <c r="F3118">
        <v>2023</v>
      </c>
      <c r="G3118" t="s">
        <v>7481</v>
      </c>
      <c r="H3118" t="s">
        <v>8754</v>
      </c>
      <c r="L3118" t="s">
        <v>1347</v>
      </c>
      <c r="M3118" t="s">
        <v>25</v>
      </c>
      <c r="N3118">
        <v>0.55000000000000004</v>
      </c>
      <c r="O3118">
        <v>0</v>
      </c>
      <c r="P3118">
        <v>0.55000000000000004</v>
      </c>
      <c r="Q3118">
        <v>0</v>
      </c>
      <c r="T3118" s="1" t="s">
        <v>8798</v>
      </c>
    </row>
    <row r="3119" spans="1:20" x14ac:dyDescent="0.25">
      <c r="A3119" t="s">
        <v>8747</v>
      </c>
      <c r="B3119" t="s">
        <v>66</v>
      </c>
      <c r="C3119" t="s">
        <v>2067</v>
      </c>
      <c r="D3119" t="s">
        <v>2066</v>
      </c>
      <c r="E3119" s="2">
        <v>45271</v>
      </c>
      <c r="F3119">
        <v>2023</v>
      </c>
      <c r="G3119" t="s">
        <v>104</v>
      </c>
      <c r="H3119" t="s">
        <v>8754</v>
      </c>
      <c r="L3119" t="s">
        <v>1346</v>
      </c>
      <c r="M3119" t="s">
        <v>25</v>
      </c>
      <c r="N3119">
        <v>0.14699999999999999</v>
      </c>
      <c r="O3119">
        <v>0</v>
      </c>
      <c r="P3119">
        <v>0.14699999999999999</v>
      </c>
      <c r="Q3119">
        <v>0</v>
      </c>
      <c r="T3119" s="1" t="s">
        <v>8798</v>
      </c>
    </row>
    <row r="3120" spans="1:20" x14ac:dyDescent="0.25">
      <c r="A3120" t="s">
        <v>8747</v>
      </c>
      <c r="B3120" t="s">
        <v>66</v>
      </c>
      <c r="C3120" t="s">
        <v>1536</v>
      </c>
      <c r="D3120" t="s">
        <v>1535</v>
      </c>
      <c r="E3120" s="2">
        <v>45272</v>
      </c>
      <c r="F3120">
        <v>2023</v>
      </c>
      <c r="G3120" t="s">
        <v>8749</v>
      </c>
      <c r="H3120" t="s">
        <v>8754</v>
      </c>
      <c r="K3120" t="s">
        <v>1469</v>
      </c>
      <c r="L3120" t="s">
        <v>1346</v>
      </c>
      <c r="M3120" t="s">
        <v>72</v>
      </c>
      <c r="N3120">
        <v>0.4</v>
      </c>
      <c r="O3120">
        <v>0</v>
      </c>
      <c r="P3120">
        <v>0</v>
      </c>
      <c r="Q3120">
        <v>0.4</v>
      </c>
      <c r="T3120" s="1" t="s">
        <v>8798</v>
      </c>
    </row>
    <row r="3121" spans="1:20" x14ac:dyDescent="0.25">
      <c r="A3121" t="s">
        <v>8747</v>
      </c>
      <c r="B3121" t="s">
        <v>66</v>
      </c>
      <c r="C3121" t="s">
        <v>1809</v>
      </c>
      <c r="D3121" t="s">
        <v>1808</v>
      </c>
      <c r="E3121" s="2">
        <v>45272</v>
      </c>
      <c r="F3121">
        <v>2023</v>
      </c>
      <c r="G3121" t="s">
        <v>7680</v>
      </c>
      <c r="H3121" t="s">
        <v>8754</v>
      </c>
      <c r="K3121" t="s">
        <v>1345</v>
      </c>
      <c r="L3121" t="s">
        <v>1365</v>
      </c>
      <c r="M3121" t="s">
        <v>72</v>
      </c>
      <c r="N3121">
        <v>0.5</v>
      </c>
      <c r="O3121">
        <v>0</v>
      </c>
      <c r="P3121">
        <v>0</v>
      </c>
      <c r="Q3121">
        <v>0.5</v>
      </c>
      <c r="T3121" s="1" t="s">
        <v>8798</v>
      </c>
    </row>
    <row r="3122" spans="1:20" x14ac:dyDescent="0.25">
      <c r="A3122" t="s">
        <v>8747</v>
      </c>
      <c r="B3122" t="s">
        <v>66</v>
      </c>
      <c r="C3122" t="s">
        <v>1851</v>
      </c>
      <c r="D3122" t="s">
        <v>1850</v>
      </c>
      <c r="E3122" s="2">
        <v>45272</v>
      </c>
      <c r="F3122">
        <v>2023</v>
      </c>
      <c r="G3122" t="s">
        <v>8250</v>
      </c>
      <c r="H3122" t="s">
        <v>8754</v>
      </c>
      <c r="L3122" t="s">
        <v>1347</v>
      </c>
      <c r="M3122" t="s">
        <v>25</v>
      </c>
      <c r="N3122">
        <v>1.7999999999999999E-2</v>
      </c>
      <c r="O3122">
        <v>0</v>
      </c>
      <c r="P3122">
        <v>1.7999999999999999E-2</v>
      </c>
      <c r="Q3122">
        <v>0</v>
      </c>
      <c r="T3122" s="1" t="s">
        <v>8798</v>
      </c>
    </row>
    <row r="3123" spans="1:20" x14ac:dyDescent="0.25">
      <c r="A3123" t="s">
        <v>8747</v>
      </c>
      <c r="B3123" t="s">
        <v>66</v>
      </c>
      <c r="C3123" t="s">
        <v>1851</v>
      </c>
      <c r="D3123" t="s">
        <v>1850</v>
      </c>
      <c r="E3123" s="2">
        <v>45272</v>
      </c>
      <c r="F3123">
        <v>2023</v>
      </c>
      <c r="G3123" t="s">
        <v>8250</v>
      </c>
      <c r="H3123" t="s">
        <v>8754</v>
      </c>
      <c r="L3123" t="s">
        <v>1365</v>
      </c>
      <c r="M3123" t="s">
        <v>25</v>
      </c>
      <c r="N3123">
        <v>1.7999999999999999E-2</v>
      </c>
      <c r="O3123">
        <v>0</v>
      </c>
      <c r="P3123">
        <v>1.7999999999999999E-2</v>
      </c>
      <c r="Q3123">
        <v>0</v>
      </c>
      <c r="T3123" s="1" t="s">
        <v>8798</v>
      </c>
    </row>
    <row r="3124" spans="1:20" x14ac:dyDescent="0.25">
      <c r="A3124" t="s">
        <v>8747</v>
      </c>
      <c r="B3124" t="s">
        <v>66</v>
      </c>
      <c r="C3124" t="s">
        <v>1905</v>
      </c>
      <c r="D3124" t="s">
        <v>1904</v>
      </c>
      <c r="E3124" s="2">
        <v>45272</v>
      </c>
      <c r="F3124">
        <v>2023</v>
      </c>
      <c r="G3124" t="s">
        <v>6715</v>
      </c>
      <c r="H3124" t="s">
        <v>8754</v>
      </c>
      <c r="L3124" t="s">
        <v>1409</v>
      </c>
      <c r="M3124" t="s">
        <v>25</v>
      </c>
      <c r="N3124">
        <v>2.5000000000000001E-2</v>
      </c>
      <c r="O3124">
        <v>0</v>
      </c>
      <c r="P3124">
        <v>2.5000000000000001E-2</v>
      </c>
      <c r="Q3124">
        <v>0</v>
      </c>
      <c r="T3124" s="1" t="s">
        <v>8798</v>
      </c>
    </row>
    <row r="3125" spans="1:20" x14ac:dyDescent="0.25">
      <c r="A3125" t="s">
        <v>8747</v>
      </c>
      <c r="B3125" t="s">
        <v>66</v>
      </c>
      <c r="C3125" t="s">
        <v>2080</v>
      </c>
      <c r="D3125" t="s">
        <v>2079</v>
      </c>
      <c r="E3125" s="2">
        <v>45272</v>
      </c>
      <c r="F3125">
        <v>2023</v>
      </c>
      <c r="G3125" t="s">
        <v>104</v>
      </c>
      <c r="H3125" t="s">
        <v>8754</v>
      </c>
      <c r="L3125" t="s">
        <v>1415</v>
      </c>
      <c r="M3125" t="s">
        <v>25</v>
      </c>
      <c r="N3125">
        <v>0.61</v>
      </c>
      <c r="O3125">
        <v>0</v>
      </c>
      <c r="P3125">
        <v>0.61</v>
      </c>
      <c r="Q3125">
        <v>0</v>
      </c>
      <c r="T3125" s="1" t="s">
        <v>8798</v>
      </c>
    </row>
    <row r="3126" spans="1:20" x14ac:dyDescent="0.25">
      <c r="A3126" t="s">
        <v>8747</v>
      </c>
      <c r="B3126" t="s">
        <v>66</v>
      </c>
      <c r="C3126" t="s">
        <v>1901</v>
      </c>
      <c r="D3126" t="s">
        <v>1900</v>
      </c>
      <c r="E3126" s="2">
        <v>45273</v>
      </c>
      <c r="F3126">
        <v>2023</v>
      </c>
      <c r="G3126" t="s">
        <v>6715</v>
      </c>
      <c r="H3126" t="s">
        <v>93</v>
      </c>
      <c r="K3126" t="s">
        <v>1469</v>
      </c>
      <c r="M3126" t="s">
        <v>24</v>
      </c>
      <c r="N3126">
        <v>193.095</v>
      </c>
      <c r="O3126">
        <v>193.095</v>
      </c>
      <c r="P3126">
        <v>0</v>
      </c>
      <c r="Q3126">
        <v>0</v>
      </c>
      <c r="T3126" s="1" t="s">
        <v>8798</v>
      </c>
    </row>
    <row r="3127" spans="1:20" x14ac:dyDescent="0.25">
      <c r="A3127" t="s">
        <v>8747</v>
      </c>
      <c r="B3127" t="s">
        <v>66</v>
      </c>
      <c r="C3127" t="s">
        <v>1901</v>
      </c>
      <c r="D3127" t="s">
        <v>1900</v>
      </c>
      <c r="E3127" s="2">
        <v>45273</v>
      </c>
      <c r="F3127">
        <v>2023</v>
      </c>
      <c r="G3127" t="s">
        <v>6715</v>
      </c>
      <c r="H3127" t="s">
        <v>93</v>
      </c>
      <c r="K3127" t="s">
        <v>1469</v>
      </c>
      <c r="M3127" t="s">
        <v>24</v>
      </c>
      <c r="N3127">
        <v>3.57</v>
      </c>
      <c r="O3127">
        <v>3.5700000000000003</v>
      </c>
      <c r="P3127">
        <v>0</v>
      </c>
      <c r="Q3127">
        <v>0</v>
      </c>
      <c r="T3127" s="1" t="s">
        <v>8798</v>
      </c>
    </row>
    <row r="3128" spans="1:20" x14ac:dyDescent="0.25">
      <c r="A3128" t="s">
        <v>8747</v>
      </c>
      <c r="B3128" t="s">
        <v>66</v>
      </c>
      <c r="C3128" t="s">
        <v>1901</v>
      </c>
      <c r="D3128" t="s">
        <v>1900</v>
      </c>
      <c r="E3128" s="2">
        <v>45273</v>
      </c>
      <c r="F3128">
        <v>2023</v>
      </c>
      <c r="G3128" t="s">
        <v>6715</v>
      </c>
      <c r="H3128" t="s">
        <v>93</v>
      </c>
      <c r="L3128" t="s">
        <v>1346</v>
      </c>
      <c r="M3128" t="s">
        <v>25</v>
      </c>
      <c r="N3128">
        <v>6.23</v>
      </c>
      <c r="O3128">
        <v>0</v>
      </c>
      <c r="P3128">
        <v>6.23</v>
      </c>
      <c r="Q3128">
        <v>0</v>
      </c>
      <c r="T3128" s="1" t="s">
        <v>8798</v>
      </c>
    </row>
    <row r="3129" spans="1:20" x14ac:dyDescent="0.25">
      <c r="A3129" t="s">
        <v>8747</v>
      </c>
      <c r="B3129" t="s">
        <v>66</v>
      </c>
      <c r="C3129" t="s">
        <v>1901</v>
      </c>
      <c r="D3129" t="s">
        <v>1900</v>
      </c>
      <c r="E3129" s="2">
        <v>45273</v>
      </c>
      <c r="F3129">
        <v>2023</v>
      </c>
      <c r="G3129" t="s">
        <v>6715</v>
      </c>
      <c r="H3129" t="s">
        <v>93</v>
      </c>
      <c r="L3129" t="s">
        <v>1365</v>
      </c>
      <c r="M3129" t="s">
        <v>25</v>
      </c>
      <c r="N3129">
        <v>0.80500000000000005</v>
      </c>
      <c r="O3129">
        <v>0</v>
      </c>
      <c r="P3129">
        <v>0.80500000000000005</v>
      </c>
      <c r="Q3129">
        <v>0</v>
      </c>
      <c r="T3129" s="1" t="s">
        <v>8798</v>
      </c>
    </row>
    <row r="3130" spans="1:20" x14ac:dyDescent="0.25">
      <c r="A3130" t="s">
        <v>8747</v>
      </c>
      <c r="B3130" t="s">
        <v>66</v>
      </c>
      <c r="C3130" t="s">
        <v>1901</v>
      </c>
      <c r="D3130" t="s">
        <v>1900</v>
      </c>
      <c r="E3130" s="2">
        <v>45273</v>
      </c>
      <c r="F3130">
        <v>2023</v>
      </c>
      <c r="G3130" t="s">
        <v>6715</v>
      </c>
      <c r="H3130" t="s">
        <v>93</v>
      </c>
      <c r="K3130" t="s">
        <v>1469</v>
      </c>
      <c r="L3130" t="s">
        <v>1346</v>
      </c>
      <c r="M3130" t="s">
        <v>72</v>
      </c>
      <c r="N3130">
        <v>1.96</v>
      </c>
      <c r="O3130">
        <v>0</v>
      </c>
      <c r="P3130">
        <v>0</v>
      </c>
      <c r="Q3130">
        <v>1.9600000000000002</v>
      </c>
      <c r="T3130" s="1" t="s">
        <v>8798</v>
      </c>
    </row>
    <row r="3131" spans="1:20" x14ac:dyDescent="0.25">
      <c r="A3131" t="s">
        <v>8747</v>
      </c>
      <c r="B3131" t="s">
        <v>66</v>
      </c>
      <c r="C3131" t="s">
        <v>1914</v>
      </c>
      <c r="D3131" t="s">
        <v>1913</v>
      </c>
      <c r="E3131" s="2">
        <v>45273</v>
      </c>
      <c r="F3131">
        <v>2023</v>
      </c>
      <c r="G3131" t="s">
        <v>6715</v>
      </c>
      <c r="H3131" t="s">
        <v>8754</v>
      </c>
      <c r="L3131" t="s">
        <v>1415</v>
      </c>
      <c r="M3131" t="s">
        <v>25</v>
      </c>
      <c r="N3131">
        <v>5.9917508600000007</v>
      </c>
      <c r="O3131">
        <v>0</v>
      </c>
      <c r="P3131">
        <v>5.9917508606999998</v>
      </c>
      <c r="Q3131">
        <v>0</v>
      </c>
      <c r="T3131" s="1" t="s">
        <v>8798</v>
      </c>
    </row>
    <row r="3132" spans="1:20" x14ac:dyDescent="0.25">
      <c r="A3132" t="s">
        <v>8747</v>
      </c>
      <c r="B3132" t="s">
        <v>66</v>
      </c>
      <c r="C3132" t="s">
        <v>1914</v>
      </c>
      <c r="D3132" t="s">
        <v>1913</v>
      </c>
      <c r="E3132" s="2">
        <v>45273</v>
      </c>
      <c r="F3132">
        <v>2023</v>
      </c>
      <c r="G3132" t="s">
        <v>6715</v>
      </c>
      <c r="H3132" t="s">
        <v>8754</v>
      </c>
      <c r="K3132" t="s">
        <v>1345</v>
      </c>
      <c r="M3132" t="s">
        <v>24</v>
      </c>
      <c r="N3132">
        <v>2.8392126000000002</v>
      </c>
      <c r="O3132">
        <v>2.8392125961000003</v>
      </c>
      <c r="P3132">
        <v>0</v>
      </c>
      <c r="Q3132">
        <v>0</v>
      </c>
      <c r="T3132" s="1" t="s">
        <v>8798</v>
      </c>
    </row>
    <row r="3133" spans="1:20" x14ac:dyDescent="0.25">
      <c r="A3133" t="s">
        <v>8747</v>
      </c>
      <c r="B3133" t="s">
        <v>66</v>
      </c>
      <c r="C3133" t="s">
        <v>1914</v>
      </c>
      <c r="D3133" t="s">
        <v>1913</v>
      </c>
      <c r="E3133" s="2">
        <v>45273</v>
      </c>
      <c r="F3133">
        <v>2023</v>
      </c>
      <c r="G3133" t="s">
        <v>6715</v>
      </c>
      <c r="H3133" t="s">
        <v>8754</v>
      </c>
      <c r="L3133" t="s">
        <v>1346</v>
      </c>
      <c r="M3133" t="s">
        <v>25</v>
      </c>
      <c r="N3133">
        <v>4.3271078200000002</v>
      </c>
      <c r="O3133">
        <v>0</v>
      </c>
      <c r="P3133">
        <v>4.3271078218999994</v>
      </c>
      <c r="Q3133">
        <v>0</v>
      </c>
      <c r="T3133" s="1" t="s">
        <v>8798</v>
      </c>
    </row>
    <row r="3134" spans="1:20" x14ac:dyDescent="0.25">
      <c r="A3134" t="s">
        <v>8747</v>
      </c>
      <c r="B3134" t="s">
        <v>66</v>
      </c>
      <c r="C3134" t="s">
        <v>1914</v>
      </c>
      <c r="D3134" t="s">
        <v>1913</v>
      </c>
      <c r="E3134" s="2">
        <v>45273</v>
      </c>
      <c r="F3134">
        <v>2023</v>
      </c>
      <c r="G3134" t="s">
        <v>6715</v>
      </c>
      <c r="H3134" t="s">
        <v>8754</v>
      </c>
      <c r="K3134" t="s">
        <v>141</v>
      </c>
      <c r="M3134" t="s">
        <v>24</v>
      </c>
      <c r="N3134">
        <v>2.9099117200000002</v>
      </c>
      <c r="O3134">
        <v>2.9099117212999999</v>
      </c>
      <c r="P3134">
        <v>0</v>
      </c>
      <c r="Q3134">
        <v>0</v>
      </c>
      <c r="T3134" s="1" t="s">
        <v>8798</v>
      </c>
    </row>
    <row r="3135" spans="1:20" x14ac:dyDescent="0.25">
      <c r="A3135" t="s">
        <v>8747</v>
      </c>
      <c r="B3135" t="s">
        <v>66</v>
      </c>
      <c r="C3135" t="s">
        <v>1952</v>
      </c>
      <c r="D3135" t="s">
        <v>1951</v>
      </c>
      <c r="E3135" s="2">
        <v>45273</v>
      </c>
      <c r="F3135">
        <v>2023</v>
      </c>
      <c r="G3135" t="s">
        <v>6417</v>
      </c>
      <c r="H3135" t="s">
        <v>8754</v>
      </c>
      <c r="K3135" t="s">
        <v>1469</v>
      </c>
      <c r="L3135" t="s">
        <v>1346</v>
      </c>
      <c r="M3135" t="s">
        <v>72</v>
      </c>
      <c r="N3135">
        <v>7.4999999999999997E-2</v>
      </c>
      <c r="O3135">
        <v>0</v>
      </c>
      <c r="P3135">
        <v>0</v>
      </c>
      <c r="Q3135">
        <v>7.4999999999999997E-2</v>
      </c>
      <c r="T3135" s="1" t="s">
        <v>8798</v>
      </c>
    </row>
    <row r="3136" spans="1:20" x14ac:dyDescent="0.25">
      <c r="A3136" t="s">
        <v>8747</v>
      </c>
      <c r="B3136" t="s">
        <v>66</v>
      </c>
      <c r="C3136" t="s">
        <v>2096</v>
      </c>
      <c r="D3136" t="s">
        <v>2095</v>
      </c>
      <c r="E3136" s="2">
        <v>45273</v>
      </c>
      <c r="F3136">
        <v>2023</v>
      </c>
      <c r="G3136" t="s">
        <v>104</v>
      </c>
      <c r="H3136" t="s">
        <v>8754</v>
      </c>
      <c r="K3136" t="s">
        <v>1345</v>
      </c>
      <c r="L3136" t="s">
        <v>1409</v>
      </c>
      <c r="M3136" t="s">
        <v>72</v>
      </c>
      <c r="N3136">
        <v>0.16</v>
      </c>
      <c r="O3136">
        <v>0</v>
      </c>
      <c r="P3136">
        <v>0</v>
      </c>
      <c r="Q3136">
        <v>0.16</v>
      </c>
      <c r="T3136" s="1" t="s">
        <v>8798</v>
      </c>
    </row>
    <row r="3137" spans="1:20" x14ac:dyDescent="0.25">
      <c r="A3137" t="s">
        <v>8747</v>
      </c>
      <c r="B3137" t="s">
        <v>66</v>
      </c>
      <c r="C3137" t="s">
        <v>2098</v>
      </c>
      <c r="D3137" t="s">
        <v>2097</v>
      </c>
      <c r="E3137" s="2">
        <v>45273</v>
      </c>
      <c r="F3137">
        <v>2023</v>
      </c>
      <c r="G3137" t="s">
        <v>104</v>
      </c>
      <c r="H3137" t="s">
        <v>8754</v>
      </c>
      <c r="K3137" t="s">
        <v>1352</v>
      </c>
      <c r="L3137" t="s">
        <v>1409</v>
      </c>
      <c r="M3137" t="s">
        <v>72</v>
      </c>
      <c r="N3137">
        <v>7.4999999999999997E-2</v>
      </c>
      <c r="O3137">
        <v>0</v>
      </c>
      <c r="P3137">
        <v>0</v>
      </c>
      <c r="Q3137">
        <v>7.4999999999999997E-2</v>
      </c>
      <c r="T3137" s="1" t="s">
        <v>8798</v>
      </c>
    </row>
    <row r="3138" spans="1:20" x14ac:dyDescent="0.25">
      <c r="A3138" t="s">
        <v>8747</v>
      </c>
      <c r="B3138" t="s">
        <v>66</v>
      </c>
      <c r="C3138" t="s">
        <v>1584</v>
      </c>
      <c r="D3138" t="s">
        <v>1583</v>
      </c>
      <c r="E3138" s="2">
        <v>45274</v>
      </c>
      <c r="F3138">
        <v>2023</v>
      </c>
      <c r="G3138" t="s">
        <v>6521</v>
      </c>
      <c r="H3138" t="s">
        <v>8754</v>
      </c>
      <c r="K3138" t="s">
        <v>1345</v>
      </c>
      <c r="L3138" t="s">
        <v>1365</v>
      </c>
      <c r="M3138" t="s">
        <v>72</v>
      </c>
      <c r="N3138">
        <v>0.25</v>
      </c>
      <c r="O3138">
        <v>0</v>
      </c>
      <c r="P3138">
        <v>0</v>
      </c>
      <c r="Q3138">
        <v>0.25</v>
      </c>
      <c r="T3138" s="1" t="s">
        <v>8798</v>
      </c>
    </row>
    <row r="3139" spans="1:20" x14ac:dyDescent="0.25">
      <c r="A3139" t="s">
        <v>8747</v>
      </c>
      <c r="B3139" t="s">
        <v>66</v>
      </c>
      <c r="C3139" t="s">
        <v>1853</v>
      </c>
      <c r="D3139" t="s">
        <v>1852</v>
      </c>
      <c r="E3139" s="2">
        <v>45275</v>
      </c>
      <c r="F3139">
        <v>2023</v>
      </c>
      <c r="G3139" t="s">
        <v>6975</v>
      </c>
      <c r="H3139" t="s">
        <v>93</v>
      </c>
      <c r="K3139" t="s">
        <v>1345</v>
      </c>
      <c r="L3139" t="s">
        <v>1415</v>
      </c>
      <c r="M3139" t="s">
        <v>72</v>
      </c>
      <c r="N3139">
        <v>34.26</v>
      </c>
      <c r="O3139">
        <v>0</v>
      </c>
      <c r="P3139">
        <v>0</v>
      </c>
      <c r="Q3139">
        <v>34.259999999999991</v>
      </c>
      <c r="T3139" s="1" t="s">
        <v>8798</v>
      </c>
    </row>
    <row r="3140" spans="1:20" x14ac:dyDescent="0.25">
      <c r="A3140" t="s">
        <v>8801</v>
      </c>
      <c r="B3140" t="s">
        <v>66</v>
      </c>
      <c r="C3140" t="s">
        <v>7266</v>
      </c>
      <c r="D3140" t="s">
        <v>7265</v>
      </c>
      <c r="F3140">
        <v>2022</v>
      </c>
      <c r="G3140" t="s">
        <v>306</v>
      </c>
      <c r="I3140" t="s">
        <v>6319</v>
      </c>
      <c r="J3140">
        <v>400</v>
      </c>
      <c r="N3140">
        <f>SUM(Table714[[#This Row],[Mitigation ($ million)]:[Adaptation ($ million)]])</f>
        <v>166.7</v>
      </c>
      <c r="O3140">
        <v>150</v>
      </c>
      <c r="P3140">
        <v>16.7</v>
      </c>
      <c r="R3140" s="4">
        <v>0.41699999999999998</v>
      </c>
      <c r="S3140" s="4"/>
      <c r="T3140" s="1" t="s">
        <v>8822</v>
      </c>
    </row>
    <row r="3141" spans="1:20" x14ac:dyDescent="0.25">
      <c r="A3141" t="s">
        <v>8801</v>
      </c>
      <c r="B3141" t="s">
        <v>66</v>
      </c>
      <c r="C3141" t="s">
        <v>7959</v>
      </c>
      <c r="D3141" t="s">
        <v>7958</v>
      </c>
      <c r="F3141">
        <v>2021</v>
      </c>
      <c r="G3141" t="s">
        <v>79</v>
      </c>
      <c r="I3141" t="s">
        <v>132</v>
      </c>
      <c r="J3141">
        <v>300</v>
      </c>
      <c r="N3141">
        <f>SUM(Table714[[#This Row],[Mitigation ($ million)]:[Adaptation ($ million)]])</f>
        <v>26.8</v>
      </c>
      <c r="O3141">
        <v>13.4</v>
      </c>
      <c r="P3141">
        <v>13.4</v>
      </c>
      <c r="R3141" s="4">
        <v>8.8999999999999996E-2</v>
      </c>
      <c r="S3141" s="4"/>
      <c r="T3141" s="1" t="s">
        <v>8823</v>
      </c>
    </row>
    <row r="3142" spans="1:20" x14ac:dyDescent="0.25">
      <c r="A3142" t="s">
        <v>8801</v>
      </c>
      <c r="B3142" t="s">
        <v>66</v>
      </c>
      <c r="C3142" t="s">
        <v>6630</v>
      </c>
      <c r="D3142" t="s">
        <v>6629</v>
      </c>
      <c r="F3142">
        <v>2023</v>
      </c>
      <c r="G3142" t="s">
        <v>6631</v>
      </c>
      <c r="I3142" t="s">
        <v>6313</v>
      </c>
      <c r="J3142">
        <v>300</v>
      </c>
      <c r="N3142">
        <f>SUM(Table714[[#This Row],[Mitigation ($ million)]:[Adaptation ($ million)]])</f>
        <v>46.5</v>
      </c>
      <c r="O3142">
        <v>23.5</v>
      </c>
      <c r="P3142">
        <v>23</v>
      </c>
      <c r="R3142" s="5">
        <v>0.155</v>
      </c>
      <c r="S3142" s="5"/>
      <c r="T3142" s="1" t="s">
        <v>8821</v>
      </c>
    </row>
    <row r="3143" spans="1:20" x14ac:dyDescent="0.25">
      <c r="A3143" t="s">
        <v>8801</v>
      </c>
      <c r="B3143" t="s">
        <v>66</v>
      </c>
      <c r="C3143" t="s">
        <v>6577</v>
      </c>
      <c r="D3143" t="s">
        <v>6576</v>
      </c>
      <c r="F3143">
        <v>2023</v>
      </c>
      <c r="G3143" t="s">
        <v>8804</v>
      </c>
      <c r="I3143" t="s">
        <v>6409</v>
      </c>
      <c r="J3143">
        <v>70</v>
      </c>
      <c r="N3143">
        <f>SUM(Table714[[#This Row],[Mitigation ($ million)]:[Adaptation ($ million)]])</f>
        <v>6.1</v>
      </c>
      <c r="O3143">
        <v>2.2000000000000002</v>
      </c>
      <c r="P3143">
        <v>3.9</v>
      </c>
      <c r="R3143" s="5">
        <v>8.6999999999999994E-2</v>
      </c>
      <c r="S3143" s="5"/>
      <c r="T3143" s="1" t="s">
        <v>8821</v>
      </c>
    </row>
    <row r="3144" spans="1:20" x14ac:dyDescent="0.25">
      <c r="A3144" t="s">
        <v>8801</v>
      </c>
      <c r="B3144" t="s">
        <v>66</v>
      </c>
      <c r="C3144" t="s">
        <v>8274</v>
      </c>
      <c r="D3144" t="s">
        <v>8273</v>
      </c>
      <c r="F3144">
        <v>2021</v>
      </c>
      <c r="G3144" t="s">
        <v>8480</v>
      </c>
      <c r="I3144" t="s">
        <v>6287</v>
      </c>
      <c r="J3144">
        <v>60</v>
      </c>
      <c r="N3144">
        <f>SUM(Table714[[#This Row],[Mitigation ($ million)]:[Adaptation ($ million)]])</f>
        <v>60</v>
      </c>
      <c r="O3144">
        <v>3.3</v>
      </c>
      <c r="P3144">
        <v>56.7</v>
      </c>
      <c r="R3144" s="4">
        <v>1</v>
      </c>
      <c r="S3144" s="4"/>
      <c r="T3144" s="1" t="s">
        <v>8823</v>
      </c>
    </row>
    <row r="3145" spans="1:20" x14ac:dyDescent="0.25">
      <c r="A3145" t="s">
        <v>8801</v>
      </c>
      <c r="B3145" t="s">
        <v>66</v>
      </c>
      <c r="C3145" t="s">
        <v>7553</v>
      </c>
      <c r="D3145" t="s">
        <v>7552</v>
      </c>
      <c r="F3145">
        <v>2022</v>
      </c>
      <c r="G3145" t="s">
        <v>6306</v>
      </c>
      <c r="I3145" t="s">
        <v>6319</v>
      </c>
      <c r="J3145">
        <v>750</v>
      </c>
      <c r="N3145">
        <f>SUM(Table714[[#This Row],[Mitigation ($ million)]:[Adaptation ($ million)]])</f>
        <v>213.8</v>
      </c>
      <c r="O3145">
        <v>150</v>
      </c>
      <c r="P3145">
        <v>63.8</v>
      </c>
      <c r="R3145" s="4">
        <v>0.28499999999999998</v>
      </c>
      <c r="S3145" s="4"/>
      <c r="T3145" s="1" t="s">
        <v>8822</v>
      </c>
    </row>
    <row r="3146" spans="1:20" x14ac:dyDescent="0.25">
      <c r="A3146" t="s">
        <v>8801</v>
      </c>
      <c r="B3146" t="s">
        <v>66</v>
      </c>
      <c r="C3146" t="s">
        <v>8525</v>
      </c>
      <c r="D3146" t="s">
        <v>8524</v>
      </c>
      <c r="F3146">
        <v>2021</v>
      </c>
      <c r="G3146" t="s">
        <v>6306</v>
      </c>
      <c r="I3146" t="s">
        <v>6319</v>
      </c>
      <c r="J3146">
        <v>750</v>
      </c>
      <c r="N3146">
        <f>SUM(Table714[[#This Row],[Mitigation ($ million)]:[Adaptation ($ million)]])</f>
        <v>312.60000000000002</v>
      </c>
      <c r="O3146">
        <v>281.3</v>
      </c>
      <c r="P3146">
        <v>31.3</v>
      </c>
      <c r="R3146" s="4">
        <v>0.41699999999999998</v>
      </c>
      <c r="S3146" s="4"/>
      <c r="T3146" s="1" t="s">
        <v>8823</v>
      </c>
    </row>
    <row r="3147" spans="1:20" x14ac:dyDescent="0.25">
      <c r="A3147" t="s">
        <v>8801</v>
      </c>
      <c r="B3147" t="s">
        <v>66</v>
      </c>
      <c r="C3147" t="s">
        <v>8217</v>
      </c>
      <c r="D3147" t="s">
        <v>8216</v>
      </c>
      <c r="F3147">
        <v>2021</v>
      </c>
      <c r="G3147" t="s">
        <v>255</v>
      </c>
      <c r="I3147" t="s">
        <v>6316</v>
      </c>
      <c r="J3147">
        <v>12.4</v>
      </c>
      <c r="N3147">
        <f>SUM(Table714[[#This Row],[Mitigation ($ million)]:[Adaptation ($ million)]])</f>
        <v>12.4</v>
      </c>
      <c r="O3147">
        <v>12.4</v>
      </c>
      <c r="P3147">
        <v>0</v>
      </c>
      <c r="R3147" s="4">
        <v>1</v>
      </c>
      <c r="S3147" s="4"/>
      <c r="T3147" s="1" t="s">
        <v>8823</v>
      </c>
    </row>
    <row r="3148" spans="1:20" x14ac:dyDescent="0.25">
      <c r="A3148" t="s">
        <v>8801</v>
      </c>
      <c r="B3148" t="s">
        <v>66</v>
      </c>
      <c r="C3148" t="s">
        <v>7487</v>
      </c>
      <c r="D3148" t="s">
        <v>7486</v>
      </c>
      <c r="F3148">
        <v>2022</v>
      </c>
      <c r="G3148" t="s">
        <v>79</v>
      </c>
      <c r="I3148" t="s">
        <v>84</v>
      </c>
      <c r="J3148">
        <v>753.5</v>
      </c>
      <c r="N3148">
        <f>SUM(Table714[[#This Row],[Mitigation ($ million)]:[Adaptation ($ million)]])</f>
        <v>189.4</v>
      </c>
      <c r="O3148">
        <v>71.2</v>
      </c>
      <c r="P3148">
        <v>118.2</v>
      </c>
      <c r="R3148" s="4">
        <v>0.251</v>
      </c>
      <c r="S3148" s="4"/>
      <c r="T3148" s="1" t="s">
        <v>8822</v>
      </c>
    </row>
    <row r="3149" spans="1:20" x14ac:dyDescent="0.25">
      <c r="A3149" t="s">
        <v>8801</v>
      </c>
      <c r="B3149" t="s">
        <v>66</v>
      </c>
      <c r="C3149" t="s">
        <v>7720</v>
      </c>
      <c r="D3149" t="s">
        <v>7719</v>
      </c>
      <c r="F3149">
        <v>2022</v>
      </c>
      <c r="G3149" t="s">
        <v>424</v>
      </c>
      <c r="I3149" t="s">
        <v>84</v>
      </c>
      <c r="J3149">
        <v>275</v>
      </c>
      <c r="N3149">
        <f>SUM(Table714[[#This Row],[Mitigation ($ million)]:[Adaptation ($ million)]])</f>
        <v>113.7</v>
      </c>
      <c r="O3149">
        <v>30.3</v>
      </c>
      <c r="P3149">
        <v>83.4</v>
      </c>
      <c r="R3149" s="4">
        <v>0.41299999999999998</v>
      </c>
      <c r="S3149" s="4"/>
      <c r="T3149" s="1" t="s">
        <v>8822</v>
      </c>
    </row>
    <row r="3150" spans="1:20" x14ac:dyDescent="0.25">
      <c r="A3150" t="s">
        <v>8801</v>
      </c>
      <c r="B3150" t="s">
        <v>66</v>
      </c>
      <c r="C3150" t="s">
        <v>7450</v>
      </c>
      <c r="D3150" t="s">
        <v>7449</v>
      </c>
      <c r="F3150">
        <v>2022</v>
      </c>
      <c r="G3150" t="s">
        <v>62</v>
      </c>
      <c r="I3150" t="s">
        <v>6319</v>
      </c>
      <c r="J3150">
        <v>400</v>
      </c>
      <c r="N3150">
        <f>SUM(Table714[[#This Row],[Mitigation ($ million)]:[Adaptation ($ million)]])</f>
        <v>60</v>
      </c>
      <c r="O3150">
        <v>17.100000000000001</v>
      </c>
      <c r="P3150">
        <v>42.9</v>
      </c>
      <c r="R3150" s="4">
        <v>0.15</v>
      </c>
      <c r="S3150" s="4"/>
      <c r="T3150" s="1" t="s">
        <v>8822</v>
      </c>
    </row>
    <row r="3151" spans="1:20" x14ac:dyDescent="0.25">
      <c r="A3151" t="s">
        <v>8801</v>
      </c>
      <c r="B3151" t="s">
        <v>66</v>
      </c>
      <c r="C3151" t="s">
        <v>7196</v>
      </c>
      <c r="D3151" t="s">
        <v>7195</v>
      </c>
      <c r="F3151">
        <v>2022</v>
      </c>
      <c r="G3151" t="s">
        <v>6406</v>
      </c>
      <c r="I3151" t="s">
        <v>6307</v>
      </c>
      <c r="J3151">
        <v>100</v>
      </c>
      <c r="N3151">
        <f>SUM(Table714[[#This Row],[Mitigation ($ million)]:[Adaptation ($ million)]])</f>
        <v>14.899999999999999</v>
      </c>
      <c r="O3151">
        <v>4.8</v>
      </c>
      <c r="P3151">
        <v>10.1</v>
      </c>
      <c r="R3151" s="4">
        <v>0.14899999999999999</v>
      </c>
      <c r="S3151" s="4"/>
      <c r="T3151" s="1" t="s">
        <v>8822</v>
      </c>
    </row>
    <row r="3152" spans="1:20" x14ac:dyDescent="0.25">
      <c r="A3152" t="s">
        <v>8801</v>
      </c>
      <c r="B3152" t="s">
        <v>66</v>
      </c>
      <c r="C3152" t="s">
        <v>7212</v>
      </c>
      <c r="D3152" t="s">
        <v>7211</v>
      </c>
      <c r="F3152">
        <v>2022</v>
      </c>
      <c r="G3152" t="s">
        <v>8804</v>
      </c>
      <c r="I3152" t="s">
        <v>6316</v>
      </c>
      <c r="J3152">
        <v>600</v>
      </c>
      <c r="N3152">
        <f>SUM(Table714[[#This Row],[Mitigation ($ million)]:[Adaptation ($ million)]])</f>
        <v>478</v>
      </c>
      <c r="O3152">
        <v>399.7</v>
      </c>
      <c r="P3152">
        <v>78.3</v>
      </c>
      <c r="R3152" s="4">
        <v>0.79700000000000004</v>
      </c>
      <c r="S3152" s="4"/>
      <c r="T3152" s="1" t="s">
        <v>8822</v>
      </c>
    </row>
    <row r="3153" spans="1:20" x14ac:dyDescent="0.25">
      <c r="A3153" t="s">
        <v>8801</v>
      </c>
      <c r="B3153" t="s">
        <v>66</v>
      </c>
      <c r="C3153" t="s">
        <v>8141</v>
      </c>
      <c r="D3153" t="s">
        <v>8140</v>
      </c>
      <c r="F3153">
        <v>2021</v>
      </c>
      <c r="G3153" t="s">
        <v>6325</v>
      </c>
      <c r="I3153" t="s">
        <v>6316</v>
      </c>
      <c r="J3153">
        <v>500</v>
      </c>
      <c r="N3153">
        <f>SUM(Table714[[#This Row],[Mitigation ($ million)]:[Adaptation ($ million)]])</f>
        <v>497.1</v>
      </c>
      <c r="O3153">
        <v>483.3</v>
      </c>
      <c r="P3153">
        <v>13.8</v>
      </c>
      <c r="R3153" s="4">
        <v>0.99399999999999999</v>
      </c>
      <c r="S3153" s="4"/>
      <c r="T3153" s="1" t="s">
        <v>8823</v>
      </c>
    </row>
    <row r="3154" spans="1:20" x14ac:dyDescent="0.25">
      <c r="A3154" t="s">
        <v>8801</v>
      </c>
      <c r="B3154" t="s">
        <v>66</v>
      </c>
      <c r="C3154" t="s">
        <v>6738</v>
      </c>
      <c r="D3154" t="s">
        <v>6737</v>
      </c>
      <c r="F3154">
        <v>2023</v>
      </c>
      <c r="G3154" t="s">
        <v>6381</v>
      </c>
      <c r="I3154" t="s">
        <v>6313</v>
      </c>
      <c r="J3154">
        <v>300</v>
      </c>
      <c r="N3154">
        <f>SUM(Table714[[#This Row],[Mitigation ($ million)]:[Adaptation ($ million)]])</f>
        <v>70.7</v>
      </c>
      <c r="O3154">
        <v>22</v>
      </c>
      <c r="P3154">
        <v>48.7</v>
      </c>
      <c r="R3154" s="5">
        <v>0.23599999999999999</v>
      </c>
      <c r="S3154" s="5"/>
      <c r="T3154" s="1" t="s">
        <v>8821</v>
      </c>
    </row>
    <row r="3155" spans="1:20" x14ac:dyDescent="0.25">
      <c r="A3155" t="s">
        <v>8801</v>
      </c>
      <c r="B3155" t="s">
        <v>66</v>
      </c>
      <c r="C3155" t="s">
        <v>8531</v>
      </c>
      <c r="D3155" t="s">
        <v>8530</v>
      </c>
      <c r="F3155">
        <v>2021</v>
      </c>
      <c r="G3155" t="s">
        <v>4824</v>
      </c>
      <c r="I3155" t="s">
        <v>6313</v>
      </c>
      <c r="J3155">
        <v>150</v>
      </c>
      <c r="N3155">
        <f>SUM(Table714[[#This Row],[Mitigation ($ million)]:[Adaptation ($ million)]])</f>
        <v>8.5</v>
      </c>
      <c r="O3155">
        <v>0</v>
      </c>
      <c r="P3155">
        <v>8.5</v>
      </c>
      <c r="R3155" s="4">
        <v>5.6000000000000001E-2</v>
      </c>
      <c r="S3155" s="4"/>
      <c r="T3155" s="1" t="s">
        <v>8823</v>
      </c>
    </row>
    <row r="3156" spans="1:20" x14ac:dyDescent="0.25">
      <c r="A3156" t="s">
        <v>8801</v>
      </c>
      <c r="B3156" t="s">
        <v>66</v>
      </c>
      <c r="C3156" t="s">
        <v>8191</v>
      </c>
      <c r="D3156" t="s">
        <v>8190</v>
      </c>
      <c r="F3156">
        <v>2021</v>
      </c>
      <c r="G3156" t="s">
        <v>6551</v>
      </c>
      <c r="I3156" t="s">
        <v>6409</v>
      </c>
      <c r="J3156">
        <v>40</v>
      </c>
      <c r="N3156">
        <f>SUM(Table714[[#This Row],[Mitigation ($ million)]:[Adaptation ($ million)]])</f>
        <v>5.3000000000000007</v>
      </c>
      <c r="O3156">
        <v>0.9</v>
      </c>
      <c r="P3156">
        <v>4.4000000000000004</v>
      </c>
      <c r="R3156" s="4">
        <v>0.13200000000000001</v>
      </c>
      <c r="S3156" s="4"/>
      <c r="T3156" s="1" t="s">
        <v>8823</v>
      </c>
    </row>
    <row r="3157" spans="1:20" x14ac:dyDescent="0.25">
      <c r="A3157" t="s">
        <v>8801</v>
      </c>
      <c r="B3157" t="s">
        <v>66</v>
      </c>
      <c r="C3157" t="s">
        <v>8276</v>
      </c>
      <c r="D3157" t="s">
        <v>8275</v>
      </c>
      <c r="F3157">
        <v>2021</v>
      </c>
      <c r="G3157" t="s">
        <v>168</v>
      </c>
      <c r="I3157" t="s">
        <v>132</v>
      </c>
      <c r="J3157">
        <v>200</v>
      </c>
      <c r="N3157">
        <f>SUM(Table714[[#This Row],[Mitigation ($ million)]:[Adaptation ($ million)]])</f>
        <v>12.6</v>
      </c>
      <c r="O3157">
        <v>4.8</v>
      </c>
      <c r="P3157">
        <v>7.8</v>
      </c>
      <c r="R3157" s="4">
        <v>6.3E-2</v>
      </c>
      <c r="S3157" s="4"/>
      <c r="T3157" s="1" t="s">
        <v>8823</v>
      </c>
    </row>
    <row r="3158" spans="1:20" x14ac:dyDescent="0.25">
      <c r="A3158" t="s">
        <v>8801</v>
      </c>
      <c r="B3158" t="s">
        <v>66</v>
      </c>
      <c r="C3158" t="s">
        <v>6478</v>
      </c>
      <c r="D3158" t="s">
        <v>6477</v>
      </c>
      <c r="F3158">
        <v>2023</v>
      </c>
      <c r="G3158" t="s">
        <v>6328</v>
      </c>
      <c r="I3158" t="s">
        <v>6400</v>
      </c>
      <c r="J3158">
        <v>100</v>
      </c>
      <c r="N3158">
        <f>SUM(Table714[[#This Row],[Mitigation ($ million)]:[Adaptation ($ million)]])</f>
        <v>38.799999999999997</v>
      </c>
      <c r="O3158">
        <v>0</v>
      </c>
      <c r="P3158">
        <v>38.799999999999997</v>
      </c>
      <c r="R3158" s="5">
        <v>0.38800000000000001</v>
      </c>
      <c r="S3158" s="5"/>
      <c r="T3158" s="1" t="s">
        <v>8821</v>
      </c>
    </row>
    <row r="3159" spans="1:20" x14ac:dyDescent="0.25">
      <c r="A3159" t="s">
        <v>8801</v>
      </c>
      <c r="B3159" t="s">
        <v>66</v>
      </c>
      <c r="C3159" t="s">
        <v>7347</v>
      </c>
      <c r="D3159" t="s">
        <v>7346</v>
      </c>
      <c r="F3159">
        <v>2022</v>
      </c>
      <c r="G3159" t="s">
        <v>6406</v>
      </c>
      <c r="I3159" t="s">
        <v>6400</v>
      </c>
      <c r="J3159">
        <v>160</v>
      </c>
      <c r="N3159">
        <f>SUM(Table714[[#This Row],[Mitigation ($ million)]:[Adaptation ($ million)]])</f>
        <v>35.1</v>
      </c>
      <c r="O3159">
        <v>3.5</v>
      </c>
      <c r="P3159">
        <v>31.6</v>
      </c>
      <c r="R3159" s="4">
        <v>0.219</v>
      </c>
      <c r="S3159" s="4"/>
      <c r="T3159" s="1" t="s">
        <v>8822</v>
      </c>
    </row>
    <row r="3160" spans="1:20" x14ac:dyDescent="0.25">
      <c r="A3160" t="s">
        <v>8801</v>
      </c>
      <c r="B3160" t="s">
        <v>66</v>
      </c>
      <c r="C3160" t="s">
        <v>8359</v>
      </c>
      <c r="D3160" t="s">
        <v>8358</v>
      </c>
      <c r="F3160">
        <v>2021</v>
      </c>
      <c r="G3160" t="s">
        <v>6657</v>
      </c>
      <c r="I3160" t="s">
        <v>6400</v>
      </c>
      <c r="J3160">
        <v>75</v>
      </c>
      <c r="N3160">
        <f>SUM(Table714[[#This Row],[Mitigation ($ million)]:[Adaptation ($ million)]])</f>
        <v>18.8</v>
      </c>
      <c r="O3160">
        <v>0</v>
      </c>
      <c r="P3160">
        <v>18.8</v>
      </c>
      <c r="R3160" s="4">
        <v>0.25</v>
      </c>
      <c r="S3160" s="4"/>
      <c r="T3160" s="1" t="s">
        <v>8823</v>
      </c>
    </row>
    <row r="3161" spans="1:20" x14ac:dyDescent="0.25">
      <c r="A3161" t="s">
        <v>8801</v>
      </c>
      <c r="B3161" t="s">
        <v>66</v>
      </c>
      <c r="C3161" t="s">
        <v>6907</v>
      </c>
      <c r="D3161" t="s">
        <v>6906</v>
      </c>
      <c r="F3161">
        <v>2023</v>
      </c>
      <c r="G3161" t="s">
        <v>4824</v>
      </c>
      <c r="I3161" t="s">
        <v>6313</v>
      </c>
      <c r="J3161">
        <v>100</v>
      </c>
      <c r="N3161">
        <f>SUM(Table714[[#This Row],[Mitigation ($ million)]:[Adaptation ($ million)]])</f>
        <v>26.5</v>
      </c>
      <c r="O3161">
        <v>10.199999999999999</v>
      </c>
      <c r="P3161">
        <v>16.3</v>
      </c>
      <c r="R3161" s="5">
        <v>0.26500000000000001</v>
      </c>
      <c r="S3161" s="5"/>
      <c r="T3161" s="1" t="s">
        <v>8821</v>
      </c>
    </row>
    <row r="3162" spans="1:20" x14ac:dyDescent="0.25">
      <c r="A3162" t="s">
        <v>8801</v>
      </c>
      <c r="B3162" t="s">
        <v>66</v>
      </c>
      <c r="C3162" t="s">
        <v>7849</v>
      </c>
      <c r="D3162" t="s">
        <v>7848</v>
      </c>
      <c r="F3162">
        <v>2022</v>
      </c>
      <c r="G3162" t="s">
        <v>8802</v>
      </c>
      <c r="I3162" t="s">
        <v>6313</v>
      </c>
      <c r="J3162">
        <v>23</v>
      </c>
      <c r="N3162">
        <f>SUM(Table714[[#This Row],[Mitigation ($ million)]:[Adaptation ($ million)]])</f>
        <v>0.7</v>
      </c>
      <c r="O3162">
        <v>0</v>
      </c>
      <c r="P3162">
        <v>0.7</v>
      </c>
      <c r="R3162" s="4">
        <v>0.03</v>
      </c>
      <c r="S3162" s="4"/>
      <c r="T3162" s="1" t="s">
        <v>8822</v>
      </c>
    </row>
    <row r="3163" spans="1:20" x14ac:dyDescent="0.25">
      <c r="A3163" t="s">
        <v>8801</v>
      </c>
      <c r="B3163" t="s">
        <v>66</v>
      </c>
      <c r="C3163" t="s">
        <v>7799</v>
      </c>
      <c r="D3163" t="s">
        <v>7798</v>
      </c>
      <c r="F3163">
        <v>2022</v>
      </c>
      <c r="G3163" t="s">
        <v>8805</v>
      </c>
      <c r="I3163" t="s">
        <v>6296</v>
      </c>
      <c r="J3163">
        <v>120</v>
      </c>
      <c r="N3163">
        <f>SUM(Table714[[#This Row],[Mitigation ($ million)]:[Adaptation ($ million)]])</f>
        <v>67.900000000000006</v>
      </c>
      <c r="O3163">
        <v>21.3</v>
      </c>
      <c r="P3163">
        <v>46.6</v>
      </c>
      <c r="R3163" s="4">
        <v>0.56599999999999995</v>
      </c>
      <c r="S3163" s="4"/>
      <c r="T3163" s="1" t="s">
        <v>8822</v>
      </c>
    </row>
    <row r="3164" spans="1:20" x14ac:dyDescent="0.25">
      <c r="A3164" t="s">
        <v>8801</v>
      </c>
      <c r="B3164" t="s">
        <v>66</v>
      </c>
      <c r="C3164" t="s">
        <v>7426</v>
      </c>
      <c r="D3164" t="s">
        <v>7425</v>
      </c>
      <c r="F3164">
        <v>2022</v>
      </c>
      <c r="G3164" t="s">
        <v>88</v>
      </c>
      <c r="I3164" t="s">
        <v>4841</v>
      </c>
      <c r="J3164">
        <v>150</v>
      </c>
      <c r="N3164">
        <f>SUM(Table714[[#This Row],[Mitigation ($ million)]:[Adaptation ($ million)]])</f>
        <v>82</v>
      </c>
      <c r="O3164">
        <v>7.7</v>
      </c>
      <c r="P3164">
        <v>74.3</v>
      </c>
      <c r="R3164" s="4">
        <v>0.54700000000000004</v>
      </c>
      <c r="S3164" s="4"/>
      <c r="T3164" s="1" t="s">
        <v>8822</v>
      </c>
    </row>
    <row r="3165" spans="1:20" x14ac:dyDescent="0.25">
      <c r="A3165" t="s">
        <v>8801</v>
      </c>
      <c r="B3165" t="s">
        <v>66</v>
      </c>
      <c r="C3165" t="s">
        <v>6977</v>
      </c>
      <c r="D3165" t="s">
        <v>6976</v>
      </c>
      <c r="F3165">
        <v>2023</v>
      </c>
      <c r="G3165" t="s">
        <v>4726</v>
      </c>
      <c r="I3165" t="s">
        <v>6296</v>
      </c>
      <c r="J3165">
        <v>99.9</v>
      </c>
      <c r="N3165">
        <f>SUM(Table714[[#This Row],[Mitigation ($ million)]:[Adaptation ($ million)]])</f>
        <v>71.400000000000006</v>
      </c>
      <c r="O3165">
        <v>57.4</v>
      </c>
      <c r="P3165">
        <v>14</v>
      </c>
      <c r="R3165" s="5">
        <v>0.71399999999999997</v>
      </c>
      <c r="S3165" s="5"/>
      <c r="T3165" s="1" t="s">
        <v>8821</v>
      </c>
    </row>
    <row r="3166" spans="1:20" x14ac:dyDescent="0.25">
      <c r="A3166" t="s">
        <v>8801</v>
      </c>
      <c r="B3166" t="s">
        <v>66</v>
      </c>
      <c r="C3166" t="s">
        <v>8635</v>
      </c>
      <c r="D3166" t="s">
        <v>8634</v>
      </c>
      <c r="F3166">
        <v>2021</v>
      </c>
      <c r="G3166" t="s">
        <v>8287</v>
      </c>
      <c r="I3166" t="s">
        <v>6400</v>
      </c>
      <c r="J3166">
        <v>210</v>
      </c>
      <c r="N3166">
        <f>SUM(Table714[[#This Row],[Mitigation ($ million)]:[Adaptation ($ million)]])</f>
        <v>21</v>
      </c>
      <c r="O3166">
        <v>0</v>
      </c>
      <c r="P3166">
        <v>21</v>
      </c>
      <c r="R3166" s="4">
        <v>0.1</v>
      </c>
      <c r="S3166" s="4"/>
      <c r="T3166" s="1" t="s">
        <v>8823</v>
      </c>
    </row>
    <row r="3167" spans="1:20" x14ac:dyDescent="0.25">
      <c r="A3167" t="s">
        <v>8801</v>
      </c>
      <c r="B3167" t="s">
        <v>66</v>
      </c>
      <c r="C3167" t="s">
        <v>8407</v>
      </c>
      <c r="D3167" t="s">
        <v>8406</v>
      </c>
      <c r="F3167">
        <v>2021</v>
      </c>
      <c r="G3167" t="s">
        <v>525</v>
      </c>
      <c r="I3167" t="s">
        <v>6443</v>
      </c>
      <c r="J3167">
        <v>17</v>
      </c>
      <c r="N3167">
        <f>SUM(Table714[[#This Row],[Mitigation ($ million)]:[Adaptation ($ million)]])</f>
        <v>2.2000000000000002</v>
      </c>
      <c r="O3167">
        <v>0.9</v>
      </c>
      <c r="P3167">
        <v>1.3</v>
      </c>
      <c r="R3167" s="4">
        <v>0.124</v>
      </c>
      <c r="S3167" s="4"/>
      <c r="T3167" s="1" t="s">
        <v>8823</v>
      </c>
    </row>
    <row r="3168" spans="1:20" x14ac:dyDescent="0.25">
      <c r="A3168" t="s">
        <v>8801</v>
      </c>
      <c r="B3168" t="s">
        <v>66</v>
      </c>
      <c r="C3168" t="s">
        <v>7688</v>
      </c>
      <c r="D3168" t="s">
        <v>7687</v>
      </c>
      <c r="F3168">
        <v>2022</v>
      </c>
      <c r="G3168" t="s">
        <v>715</v>
      </c>
      <c r="I3168" t="s">
        <v>6303</v>
      </c>
      <c r="J3168">
        <v>25</v>
      </c>
      <c r="N3168">
        <f>SUM(Table714[[#This Row],[Mitigation ($ million)]:[Adaptation ($ million)]])</f>
        <v>0</v>
      </c>
      <c r="O3168">
        <v>0</v>
      </c>
      <c r="P3168">
        <v>0</v>
      </c>
      <c r="R3168" s="4">
        <v>1E-3</v>
      </c>
      <c r="S3168" s="4"/>
      <c r="T3168" s="1" t="s">
        <v>8822</v>
      </c>
    </row>
    <row r="3169" spans="1:20" x14ac:dyDescent="0.25">
      <c r="A3169" t="s">
        <v>8801</v>
      </c>
      <c r="B3169" t="s">
        <v>66</v>
      </c>
      <c r="C3169" t="s">
        <v>8389</v>
      </c>
      <c r="D3169" t="s">
        <v>8388</v>
      </c>
      <c r="F3169">
        <v>2021</v>
      </c>
      <c r="G3169" t="s">
        <v>6837</v>
      </c>
      <c r="I3169" t="s">
        <v>6303</v>
      </c>
      <c r="J3169">
        <v>5</v>
      </c>
      <c r="N3169">
        <f>SUM(Table714[[#This Row],[Mitigation ($ million)]:[Adaptation ($ million)]])</f>
        <v>0.5</v>
      </c>
      <c r="O3169">
        <v>0.1</v>
      </c>
      <c r="P3169">
        <v>0.4</v>
      </c>
      <c r="R3169" s="4">
        <v>0.1</v>
      </c>
      <c r="S3169" s="4"/>
      <c r="T3169" s="1" t="s">
        <v>8823</v>
      </c>
    </row>
    <row r="3170" spans="1:20" x14ac:dyDescent="0.25">
      <c r="A3170" t="s">
        <v>8801</v>
      </c>
      <c r="B3170" t="s">
        <v>66</v>
      </c>
      <c r="C3170" t="s">
        <v>8639</v>
      </c>
      <c r="D3170" t="s">
        <v>8638</v>
      </c>
      <c r="F3170">
        <v>2021</v>
      </c>
      <c r="G3170" t="s">
        <v>8804</v>
      </c>
      <c r="I3170" t="s">
        <v>6303</v>
      </c>
      <c r="J3170">
        <v>200</v>
      </c>
      <c r="N3170">
        <f>SUM(Table714[[#This Row],[Mitigation ($ million)]:[Adaptation ($ million)]])</f>
        <v>10.899999999999999</v>
      </c>
      <c r="O3170">
        <v>2.7</v>
      </c>
      <c r="P3170">
        <v>8.1999999999999993</v>
      </c>
      <c r="R3170" s="4">
        <v>5.5E-2</v>
      </c>
      <c r="S3170" s="4"/>
      <c r="T3170" s="1" t="s">
        <v>8823</v>
      </c>
    </row>
    <row r="3171" spans="1:20" x14ac:dyDescent="0.25">
      <c r="A3171" t="s">
        <v>8801</v>
      </c>
      <c r="B3171" t="s">
        <v>66</v>
      </c>
      <c r="C3171" t="s">
        <v>8589</v>
      </c>
      <c r="D3171" t="s">
        <v>8588</v>
      </c>
      <c r="F3171">
        <v>2021</v>
      </c>
      <c r="G3171" t="s">
        <v>7190</v>
      </c>
      <c r="I3171" t="s">
        <v>6303</v>
      </c>
      <c r="J3171">
        <v>5</v>
      </c>
      <c r="N3171">
        <f>SUM(Table714[[#This Row],[Mitigation ($ million)]:[Adaptation ($ million)]])</f>
        <v>0.2</v>
      </c>
      <c r="O3171">
        <v>0.1</v>
      </c>
      <c r="P3171">
        <v>0.1</v>
      </c>
      <c r="R3171" s="4">
        <v>3.5999999999999997E-2</v>
      </c>
      <c r="S3171" s="4"/>
      <c r="T3171" s="1" t="s">
        <v>8823</v>
      </c>
    </row>
    <row r="3172" spans="1:20" x14ac:dyDescent="0.25">
      <c r="A3172" t="s">
        <v>8801</v>
      </c>
      <c r="B3172" t="s">
        <v>66</v>
      </c>
      <c r="C3172" t="s">
        <v>8482</v>
      </c>
      <c r="D3172" t="s">
        <v>8481</v>
      </c>
      <c r="F3172">
        <v>2021</v>
      </c>
      <c r="G3172" t="s">
        <v>6412</v>
      </c>
      <c r="I3172" t="s">
        <v>6400</v>
      </c>
      <c r="J3172">
        <v>150</v>
      </c>
      <c r="N3172">
        <f>SUM(Table714[[#This Row],[Mitigation ($ million)]:[Adaptation ($ million)]])</f>
        <v>49.3</v>
      </c>
      <c r="O3172">
        <v>5.4</v>
      </c>
      <c r="P3172">
        <v>43.9</v>
      </c>
      <c r="R3172" s="4">
        <v>0.32800000000000001</v>
      </c>
      <c r="S3172" s="4"/>
      <c r="T3172" s="1" t="s">
        <v>8823</v>
      </c>
    </row>
    <row r="3173" spans="1:20" x14ac:dyDescent="0.25">
      <c r="A3173" t="s">
        <v>8801</v>
      </c>
      <c r="B3173" t="s">
        <v>66</v>
      </c>
      <c r="C3173" t="s">
        <v>8615</v>
      </c>
      <c r="D3173" t="s">
        <v>8614</v>
      </c>
      <c r="F3173">
        <v>2021</v>
      </c>
      <c r="G3173" t="s">
        <v>664</v>
      </c>
      <c r="I3173" t="s">
        <v>6303</v>
      </c>
      <c r="J3173">
        <v>60</v>
      </c>
      <c r="N3173">
        <f>SUM(Table714[[#This Row],[Mitigation ($ million)]:[Adaptation ($ million)]])</f>
        <v>3.2</v>
      </c>
      <c r="O3173">
        <v>3.1</v>
      </c>
      <c r="P3173">
        <v>0.1</v>
      </c>
      <c r="R3173" s="4">
        <v>5.2999999999999999E-2</v>
      </c>
      <c r="S3173" s="4"/>
      <c r="T3173" s="1" t="s">
        <v>8823</v>
      </c>
    </row>
    <row r="3174" spans="1:20" x14ac:dyDescent="0.25">
      <c r="A3174" t="s">
        <v>8801</v>
      </c>
      <c r="B3174" t="s">
        <v>66</v>
      </c>
      <c r="C3174" t="s">
        <v>8579</v>
      </c>
      <c r="D3174" t="s">
        <v>8578</v>
      </c>
      <c r="F3174">
        <v>2021</v>
      </c>
      <c r="G3174" t="s">
        <v>79</v>
      </c>
      <c r="I3174" t="s">
        <v>6303</v>
      </c>
      <c r="J3174">
        <v>500</v>
      </c>
      <c r="N3174">
        <f>SUM(Table714[[#This Row],[Mitigation ($ million)]:[Adaptation ($ million)]])</f>
        <v>50</v>
      </c>
      <c r="O3174">
        <v>33.299999999999997</v>
      </c>
      <c r="P3174">
        <v>16.7</v>
      </c>
      <c r="R3174" s="4">
        <v>0.1</v>
      </c>
      <c r="S3174" s="4"/>
      <c r="T3174" s="1" t="s">
        <v>8823</v>
      </c>
    </row>
    <row r="3175" spans="1:20" x14ac:dyDescent="0.25">
      <c r="A3175" t="s">
        <v>8801</v>
      </c>
      <c r="B3175" t="s">
        <v>66</v>
      </c>
      <c r="C3175" t="s">
        <v>7517</v>
      </c>
      <c r="D3175" t="s">
        <v>7516</v>
      </c>
      <c r="F3175">
        <v>2022</v>
      </c>
      <c r="G3175" t="s">
        <v>6306</v>
      </c>
      <c r="I3175" t="s">
        <v>4841</v>
      </c>
      <c r="J3175">
        <v>150</v>
      </c>
      <c r="N3175">
        <f>SUM(Table714[[#This Row],[Mitigation ($ million)]:[Adaptation ($ million)]])</f>
        <v>75</v>
      </c>
      <c r="O3175">
        <v>0</v>
      </c>
      <c r="P3175">
        <v>75</v>
      </c>
      <c r="R3175" s="4">
        <v>0.5</v>
      </c>
      <c r="S3175" s="4"/>
      <c r="T3175" s="1" t="s">
        <v>8822</v>
      </c>
    </row>
    <row r="3176" spans="1:20" x14ac:dyDescent="0.25">
      <c r="A3176" t="s">
        <v>8801</v>
      </c>
      <c r="B3176" t="s">
        <v>66</v>
      </c>
      <c r="C3176" t="s">
        <v>8712</v>
      </c>
      <c r="D3176" t="s">
        <v>8711</v>
      </c>
      <c r="F3176">
        <v>2021</v>
      </c>
      <c r="G3176" t="s">
        <v>6554</v>
      </c>
      <c r="I3176" t="s">
        <v>8054</v>
      </c>
      <c r="J3176">
        <v>28.2</v>
      </c>
      <c r="N3176">
        <f>SUM(Table714[[#This Row],[Mitigation ($ million)]:[Adaptation ($ million)]])</f>
        <v>0.7</v>
      </c>
      <c r="O3176">
        <v>0.3</v>
      </c>
      <c r="P3176">
        <v>0.4</v>
      </c>
      <c r="R3176" s="4">
        <v>2.4E-2</v>
      </c>
      <c r="S3176" s="4"/>
      <c r="T3176" s="1" t="s">
        <v>8823</v>
      </c>
    </row>
    <row r="3177" spans="1:20" x14ac:dyDescent="0.25">
      <c r="A3177" t="s">
        <v>8801</v>
      </c>
      <c r="B3177" t="s">
        <v>66</v>
      </c>
      <c r="C3177" t="s">
        <v>6996</v>
      </c>
      <c r="D3177" t="s">
        <v>6995</v>
      </c>
      <c r="F3177">
        <v>2023</v>
      </c>
      <c r="G3177" t="s">
        <v>6328</v>
      </c>
      <c r="I3177" t="s">
        <v>84</v>
      </c>
      <c r="J3177">
        <v>70</v>
      </c>
      <c r="N3177">
        <f>SUM(Table714[[#This Row],[Mitigation ($ million)]:[Adaptation ($ million)]])</f>
        <v>70</v>
      </c>
      <c r="O3177">
        <v>67.599999999999994</v>
      </c>
      <c r="P3177">
        <v>2.4</v>
      </c>
      <c r="R3177" s="5">
        <v>1</v>
      </c>
      <c r="S3177" s="5"/>
      <c r="T3177" s="1" t="s">
        <v>8821</v>
      </c>
    </row>
    <row r="3178" spans="1:20" x14ac:dyDescent="0.25">
      <c r="A3178" t="s">
        <v>8801</v>
      </c>
      <c r="B3178" t="s">
        <v>66</v>
      </c>
      <c r="C3178" t="s">
        <v>8341</v>
      </c>
      <c r="D3178" t="s">
        <v>8340</v>
      </c>
      <c r="F3178">
        <v>2021</v>
      </c>
      <c r="G3178" t="s">
        <v>79</v>
      </c>
      <c r="I3178" t="s">
        <v>6409</v>
      </c>
      <c r="J3178">
        <v>40</v>
      </c>
      <c r="N3178">
        <f>SUM(Table714[[#This Row],[Mitigation ($ million)]:[Adaptation ($ million)]])</f>
        <v>5.5</v>
      </c>
      <c r="O3178">
        <v>3.8</v>
      </c>
      <c r="P3178">
        <v>1.7</v>
      </c>
      <c r="R3178" s="4">
        <v>0.13600000000000001</v>
      </c>
      <c r="S3178" s="4"/>
      <c r="T3178" s="1" t="s">
        <v>8823</v>
      </c>
    </row>
    <row r="3179" spans="1:20" x14ac:dyDescent="0.25">
      <c r="A3179" t="s">
        <v>8801</v>
      </c>
      <c r="B3179" t="s">
        <v>66</v>
      </c>
      <c r="C3179" t="s">
        <v>7732</v>
      </c>
      <c r="D3179" t="s">
        <v>7731</v>
      </c>
      <c r="F3179">
        <v>2022</v>
      </c>
      <c r="G3179" t="s">
        <v>525</v>
      </c>
      <c r="I3179" t="s">
        <v>6313</v>
      </c>
      <c r="J3179">
        <v>50</v>
      </c>
      <c r="N3179">
        <f>SUM(Table714[[#This Row],[Mitigation ($ million)]:[Adaptation ($ million)]])</f>
        <v>5.4</v>
      </c>
      <c r="O3179">
        <v>2.6</v>
      </c>
      <c r="P3179">
        <v>2.8</v>
      </c>
      <c r="R3179" s="4">
        <v>0.109</v>
      </c>
      <c r="S3179" s="4"/>
      <c r="T3179" s="1" t="s">
        <v>8822</v>
      </c>
    </row>
    <row r="3180" spans="1:20" x14ac:dyDescent="0.25">
      <c r="A3180" t="s">
        <v>8801</v>
      </c>
      <c r="B3180" t="s">
        <v>66</v>
      </c>
      <c r="C3180" t="s">
        <v>8587</v>
      </c>
      <c r="D3180" t="s">
        <v>8586</v>
      </c>
      <c r="F3180">
        <v>2021</v>
      </c>
      <c r="G3180" t="s">
        <v>6325</v>
      </c>
      <c r="I3180" t="s">
        <v>6303</v>
      </c>
      <c r="J3180">
        <v>207</v>
      </c>
      <c r="N3180">
        <f>SUM(Table714[[#This Row],[Mitigation ($ million)]:[Adaptation ($ million)]])</f>
        <v>19.700000000000003</v>
      </c>
      <c r="O3180">
        <v>5.4</v>
      </c>
      <c r="P3180">
        <v>14.3</v>
      </c>
      <c r="R3180" s="4">
        <v>9.5000000000000001E-2</v>
      </c>
      <c r="S3180" s="4"/>
      <c r="T3180" s="1" t="s">
        <v>8823</v>
      </c>
    </row>
    <row r="3181" spans="1:20" x14ac:dyDescent="0.25">
      <c r="A3181" t="s">
        <v>8801</v>
      </c>
      <c r="B3181" t="s">
        <v>66</v>
      </c>
      <c r="C3181" t="s">
        <v>6544</v>
      </c>
      <c r="D3181" t="s">
        <v>6543</v>
      </c>
      <c r="F3181">
        <v>2023</v>
      </c>
      <c r="G3181" t="s">
        <v>6526</v>
      </c>
      <c r="I3181" t="s">
        <v>6303</v>
      </c>
      <c r="J3181">
        <v>20</v>
      </c>
      <c r="N3181">
        <f>SUM(Table714[[#This Row],[Mitigation ($ million)]:[Adaptation ($ million)]])</f>
        <v>2</v>
      </c>
      <c r="O3181">
        <v>0</v>
      </c>
      <c r="P3181">
        <v>2</v>
      </c>
      <c r="R3181" s="5">
        <v>9.8000000000000004E-2</v>
      </c>
      <c r="S3181" s="5"/>
      <c r="T3181" s="1" t="s">
        <v>8821</v>
      </c>
    </row>
    <row r="3182" spans="1:20" x14ac:dyDescent="0.25">
      <c r="A3182" t="s">
        <v>8801</v>
      </c>
      <c r="B3182" t="s">
        <v>66</v>
      </c>
      <c r="C3182" t="s">
        <v>7578</v>
      </c>
      <c r="D3182" t="s">
        <v>7577</v>
      </c>
      <c r="F3182">
        <v>2022</v>
      </c>
      <c r="G3182" t="s">
        <v>6784</v>
      </c>
      <c r="I3182" t="s">
        <v>4841</v>
      </c>
      <c r="J3182">
        <v>45</v>
      </c>
      <c r="N3182">
        <f>SUM(Table714[[#This Row],[Mitigation ($ million)]:[Adaptation ($ million)]])</f>
        <v>10.3</v>
      </c>
      <c r="O3182">
        <v>3.6</v>
      </c>
      <c r="P3182">
        <v>6.7</v>
      </c>
      <c r="R3182" s="4">
        <v>0.23</v>
      </c>
      <c r="S3182" s="4"/>
      <c r="T3182" s="1" t="s">
        <v>8822</v>
      </c>
    </row>
    <row r="3183" spans="1:20" x14ac:dyDescent="0.25">
      <c r="A3183" t="s">
        <v>8801</v>
      </c>
      <c r="B3183" t="s">
        <v>66</v>
      </c>
      <c r="C3183" t="s">
        <v>8678</v>
      </c>
      <c r="D3183" t="s">
        <v>8677</v>
      </c>
      <c r="F3183">
        <v>2021</v>
      </c>
      <c r="G3183" t="s">
        <v>6784</v>
      </c>
      <c r="I3183" t="s">
        <v>8054</v>
      </c>
      <c r="J3183">
        <v>30</v>
      </c>
      <c r="N3183">
        <f>SUM(Table714[[#This Row],[Mitigation ($ million)]:[Adaptation ($ million)]])</f>
        <v>0.4</v>
      </c>
      <c r="O3183">
        <v>0.3</v>
      </c>
      <c r="P3183">
        <v>0.1</v>
      </c>
      <c r="R3183" s="4">
        <v>1.2999999999999999E-2</v>
      </c>
      <c r="S3183" s="4"/>
      <c r="T3183" s="1" t="s">
        <v>8823</v>
      </c>
    </row>
    <row r="3184" spans="1:20" x14ac:dyDescent="0.25">
      <c r="A3184" t="s">
        <v>8801</v>
      </c>
      <c r="B3184" t="s">
        <v>66</v>
      </c>
      <c r="C3184" t="s">
        <v>7988</v>
      </c>
      <c r="D3184" t="s">
        <v>7987</v>
      </c>
      <c r="F3184">
        <v>2021</v>
      </c>
      <c r="G3184" t="s">
        <v>79</v>
      </c>
      <c r="I3184" t="s">
        <v>6287</v>
      </c>
      <c r="J3184">
        <v>202</v>
      </c>
      <c r="N3184">
        <f>SUM(Table714[[#This Row],[Mitigation ($ million)]:[Adaptation ($ million)]])</f>
        <v>99.899999999999991</v>
      </c>
      <c r="O3184">
        <v>8.6</v>
      </c>
      <c r="P3184">
        <v>91.3</v>
      </c>
      <c r="R3184" s="4">
        <v>0.49399999999999999</v>
      </c>
      <c r="S3184" s="4"/>
      <c r="T3184" s="1" t="s">
        <v>8823</v>
      </c>
    </row>
    <row r="3185" spans="1:20" x14ac:dyDescent="0.25">
      <c r="A3185" t="s">
        <v>8801</v>
      </c>
      <c r="B3185" t="s">
        <v>66</v>
      </c>
      <c r="C3185" t="s">
        <v>7468</v>
      </c>
      <c r="D3185" t="s">
        <v>7467</v>
      </c>
      <c r="F3185">
        <v>2022</v>
      </c>
      <c r="G3185" t="s">
        <v>6381</v>
      </c>
      <c r="I3185" t="s">
        <v>4841</v>
      </c>
      <c r="J3185">
        <v>50</v>
      </c>
      <c r="N3185">
        <f>SUM(Table714[[#This Row],[Mitigation ($ million)]:[Adaptation ($ million)]])</f>
        <v>14.4</v>
      </c>
      <c r="O3185">
        <v>2.6</v>
      </c>
      <c r="P3185">
        <v>11.8</v>
      </c>
      <c r="R3185" s="4">
        <v>0.28899999999999998</v>
      </c>
      <c r="S3185" s="4"/>
      <c r="T3185" s="1" t="s">
        <v>8822</v>
      </c>
    </row>
    <row r="3186" spans="1:20" x14ac:dyDescent="0.25">
      <c r="A3186" t="s">
        <v>8801</v>
      </c>
      <c r="B3186" t="s">
        <v>66</v>
      </c>
      <c r="C3186" t="s">
        <v>7513</v>
      </c>
      <c r="D3186" t="s">
        <v>7512</v>
      </c>
      <c r="F3186">
        <v>2022</v>
      </c>
      <c r="G3186" t="s">
        <v>424</v>
      </c>
      <c r="I3186" t="s">
        <v>6303</v>
      </c>
      <c r="J3186">
        <v>50</v>
      </c>
      <c r="N3186">
        <f>SUM(Table714[[#This Row],[Mitigation ($ million)]:[Adaptation ($ million)]])</f>
        <v>1.5</v>
      </c>
      <c r="O3186">
        <v>0</v>
      </c>
      <c r="P3186">
        <v>1.5</v>
      </c>
      <c r="R3186" s="4">
        <v>0.03</v>
      </c>
      <c r="S3186" s="4"/>
      <c r="T3186" s="1" t="s">
        <v>8822</v>
      </c>
    </row>
    <row r="3187" spans="1:20" x14ac:dyDescent="0.25">
      <c r="A3187" t="s">
        <v>8801</v>
      </c>
      <c r="B3187" t="s">
        <v>66</v>
      </c>
      <c r="C3187" t="s">
        <v>6625</v>
      </c>
      <c r="D3187" t="s">
        <v>6624</v>
      </c>
      <c r="F3187">
        <v>2023</v>
      </c>
      <c r="G3187" t="s">
        <v>88</v>
      </c>
      <c r="I3187" t="s">
        <v>6296</v>
      </c>
      <c r="J3187">
        <v>150</v>
      </c>
      <c r="N3187">
        <f>SUM(Table714[[#This Row],[Mitigation ($ million)]:[Adaptation ($ million)]])</f>
        <v>127.4</v>
      </c>
      <c r="O3187">
        <v>4.5</v>
      </c>
      <c r="P3187">
        <v>122.9</v>
      </c>
      <c r="R3187" s="5">
        <v>0.85</v>
      </c>
      <c r="S3187" s="5"/>
      <c r="T3187" s="1" t="s">
        <v>8821</v>
      </c>
    </row>
    <row r="3188" spans="1:20" x14ac:dyDescent="0.25">
      <c r="A3188" t="s">
        <v>8801</v>
      </c>
      <c r="B3188" t="s">
        <v>66</v>
      </c>
      <c r="C3188" t="s">
        <v>7694</v>
      </c>
      <c r="D3188" t="s">
        <v>7693</v>
      </c>
      <c r="F3188">
        <v>2022</v>
      </c>
      <c r="G3188" t="s">
        <v>6784</v>
      </c>
      <c r="I3188" t="s">
        <v>6400</v>
      </c>
      <c r="J3188">
        <v>187.5</v>
      </c>
      <c r="N3188">
        <f>SUM(Table714[[#This Row],[Mitigation ($ million)]:[Adaptation ($ million)]])</f>
        <v>128.19999999999999</v>
      </c>
      <c r="O3188">
        <v>38</v>
      </c>
      <c r="P3188">
        <v>90.2</v>
      </c>
      <c r="R3188" s="4">
        <v>0.68300000000000005</v>
      </c>
      <c r="S3188" s="4"/>
      <c r="T3188" s="1" t="s">
        <v>8822</v>
      </c>
    </row>
    <row r="3189" spans="1:20" x14ac:dyDescent="0.25">
      <c r="A3189" t="s">
        <v>8801</v>
      </c>
      <c r="B3189" t="s">
        <v>66</v>
      </c>
      <c r="C3189" t="s">
        <v>7877</v>
      </c>
      <c r="D3189" t="s">
        <v>7876</v>
      </c>
      <c r="F3189">
        <v>2022</v>
      </c>
      <c r="G3189" t="s">
        <v>6384</v>
      </c>
      <c r="I3189" t="s">
        <v>6303</v>
      </c>
      <c r="J3189">
        <v>20</v>
      </c>
      <c r="N3189">
        <f>SUM(Table714[[#This Row],[Mitigation ($ million)]:[Adaptation ($ million)]])</f>
        <v>6.9</v>
      </c>
      <c r="O3189">
        <v>4.3</v>
      </c>
      <c r="P3189">
        <v>2.6</v>
      </c>
      <c r="R3189" s="4">
        <v>0.34100000000000003</v>
      </c>
      <c r="S3189" s="4"/>
      <c r="T3189" s="1" t="s">
        <v>8822</v>
      </c>
    </row>
    <row r="3190" spans="1:20" x14ac:dyDescent="0.25">
      <c r="A3190" t="s">
        <v>8801</v>
      </c>
      <c r="B3190" t="s">
        <v>66</v>
      </c>
      <c r="C3190" t="s">
        <v>7718</v>
      </c>
      <c r="D3190" t="s">
        <v>7717</v>
      </c>
      <c r="F3190">
        <v>2022</v>
      </c>
      <c r="G3190" t="s">
        <v>6384</v>
      </c>
      <c r="I3190" t="s">
        <v>6409</v>
      </c>
      <c r="J3190">
        <v>62</v>
      </c>
      <c r="N3190">
        <f>SUM(Table714[[#This Row],[Mitigation ($ million)]:[Adaptation ($ million)]])</f>
        <v>2</v>
      </c>
      <c r="O3190">
        <v>0.3</v>
      </c>
      <c r="P3190">
        <v>1.7</v>
      </c>
      <c r="R3190" s="4">
        <v>3.3000000000000002E-2</v>
      </c>
      <c r="S3190" s="4"/>
      <c r="T3190" s="1" t="s">
        <v>8822</v>
      </c>
    </row>
    <row r="3191" spans="1:20" x14ac:dyDescent="0.25">
      <c r="A3191" t="s">
        <v>8801</v>
      </c>
      <c r="B3191" t="s">
        <v>66</v>
      </c>
      <c r="C3191" t="s">
        <v>6938</v>
      </c>
      <c r="D3191" t="s">
        <v>6937</v>
      </c>
      <c r="F3191">
        <v>2023</v>
      </c>
      <c r="G3191" t="s">
        <v>6328</v>
      </c>
      <c r="I3191" t="s">
        <v>6296</v>
      </c>
      <c r="J3191">
        <v>135</v>
      </c>
      <c r="N3191">
        <f>SUM(Table714[[#This Row],[Mitigation ($ million)]:[Adaptation ($ million)]])</f>
        <v>125</v>
      </c>
      <c r="O3191">
        <v>6.9</v>
      </c>
      <c r="P3191">
        <v>118.1</v>
      </c>
      <c r="R3191" s="5">
        <v>0.92600000000000005</v>
      </c>
      <c r="S3191" s="5"/>
      <c r="T3191" s="1" t="s">
        <v>8821</v>
      </c>
    </row>
    <row r="3192" spans="1:20" x14ac:dyDescent="0.25">
      <c r="A3192" t="s">
        <v>8801</v>
      </c>
      <c r="B3192" t="s">
        <v>66</v>
      </c>
      <c r="C3192" t="s">
        <v>7580</v>
      </c>
      <c r="D3192" t="s">
        <v>7579</v>
      </c>
      <c r="F3192">
        <v>2022</v>
      </c>
      <c r="G3192" t="s">
        <v>6325</v>
      </c>
      <c r="I3192" t="s">
        <v>6400</v>
      </c>
      <c r="J3192">
        <v>37.5</v>
      </c>
      <c r="N3192">
        <f>SUM(Table714[[#This Row],[Mitigation ($ million)]:[Adaptation ($ million)]])</f>
        <v>37.5</v>
      </c>
      <c r="O3192">
        <v>0</v>
      </c>
      <c r="P3192">
        <v>37.5</v>
      </c>
      <c r="R3192" s="4">
        <v>1</v>
      </c>
      <c r="S3192" s="4"/>
      <c r="T3192" s="1" t="s">
        <v>8822</v>
      </c>
    </row>
    <row r="3193" spans="1:20" x14ac:dyDescent="0.25">
      <c r="A3193" t="s">
        <v>8801</v>
      </c>
      <c r="B3193" t="s">
        <v>66</v>
      </c>
      <c r="C3193" t="s">
        <v>7519</v>
      </c>
      <c r="D3193" t="s">
        <v>7518</v>
      </c>
      <c r="F3193">
        <v>2022</v>
      </c>
      <c r="G3193" t="s">
        <v>8802</v>
      </c>
      <c r="I3193" t="s">
        <v>132</v>
      </c>
      <c r="J3193">
        <v>70</v>
      </c>
      <c r="N3193">
        <f>SUM(Table714[[#This Row],[Mitigation ($ million)]:[Adaptation ($ million)]])</f>
        <v>12.9</v>
      </c>
      <c r="O3193">
        <v>2</v>
      </c>
      <c r="P3193">
        <v>10.9</v>
      </c>
      <c r="R3193" s="4">
        <v>0.185</v>
      </c>
      <c r="S3193" s="4"/>
      <c r="T3193" s="1" t="s">
        <v>8822</v>
      </c>
    </row>
    <row r="3194" spans="1:20" x14ac:dyDescent="0.25">
      <c r="A3194" t="s">
        <v>8801</v>
      </c>
      <c r="B3194" t="s">
        <v>66</v>
      </c>
      <c r="C3194" t="s">
        <v>7651</v>
      </c>
      <c r="D3194" t="s">
        <v>7650</v>
      </c>
      <c r="F3194">
        <v>2022</v>
      </c>
      <c r="G3194" t="s">
        <v>6529</v>
      </c>
      <c r="I3194" t="s">
        <v>6303</v>
      </c>
      <c r="J3194">
        <v>48.3</v>
      </c>
      <c r="N3194">
        <f>SUM(Table714[[#This Row],[Mitigation ($ million)]:[Adaptation ($ million)]])</f>
        <v>0.8</v>
      </c>
      <c r="O3194">
        <v>0.2</v>
      </c>
      <c r="P3194">
        <v>0.6</v>
      </c>
      <c r="R3194" s="4">
        <v>1.4999999999999999E-2</v>
      </c>
      <c r="S3194" s="4"/>
      <c r="T3194" s="1" t="s">
        <v>8822</v>
      </c>
    </row>
    <row r="3195" spans="1:20" x14ac:dyDescent="0.25">
      <c r="A3195" t="s">
        <v>8801</v>
      </c>
      <c r="B3195" t="s">
        <v>66</v>
      </c>
      <c r="C3195" t="s">
        <v>7454</v>
      </c>
      <c r="D3195" t="s">
        <v>7453</v>
      </c>
      <c r="F3195">
        <v>2022</v>
      </c>
      <c r="G3195" t="s">
        <v>6540</v>
      </c>
      <c r="I3195" t="s">
        <v>6303</v>
      </c>
      <c r="J3195">
        <v>38.200000000000003</v>
      </c>
      <c r="N3195">
        <f>SUM(Table714[[#This Row],[Mitigation ($ million)]:[Adaptation ($ million)]])</f>
        <v>1.7000000000000002</v>
      </c>
      <c r="O3195">
        <v>0.8</v>
      </c>
      <c r="P3195">
        <v>0.9</v>
      </c>
      <c r="R3195" s="4">
        <v>4.2999999999999997E-2</v>
      </c>
      <c r="S3195" s="4"/>
      <c r="T3195" s="1" t="s">
        <v>8822</v>
      </c>
    </row>
    <row r="3196" spans="1:20" x14ac:dyDescent="0.25">
      <c r="A3196" t="s">
        <v>8801</v>
      </c>
      <c r="B3196" t="s">
        <v>66</v>
      </c>
      <c r="C3196" t="s">
        <v>8223</v>
      </c>
      <c r="D3196" t="s">
        <v>8222</v>
      </c>
      <c r="F3196">
        <v>2021</v>
      </c>
      <c r="G3196" t="s">
        <v>6406</v>
      </c>
      <c r="I3196" t="s">
        <v>132</v>
      </c>
      <c r="J3196">
        <v>45</v>
      </c>
      <c r="N3196">
        <f>SUM(Table714[[#This Row],[Mitigation ($ million)]:[Adaptation ($ million)]])</f>
        <v>0.6</v>
      </c>
      <c r="O3196">
        <v>0.3</v>
      </c>
      <c r="P3196">
        <v>0.3</v>
      </c>
      <c r="R3196" s="4">
        <v>1.4999999999999999E-2</v>
      </c>
      <c r="S3196" s="4"/>
      <c r="T3196" s="1" t="s">
        <v>8823</v>
      </c>
    </row>
    <row r="3197" spans="1:20" x14ac:dyDescent="0.25">
      <c r="A3197" t="s">
        <v>8801</v>
      </c>
      <c r="B3197" t="s">
        <v>66</v>
      </c>
      <c r="C3197" t="s">
        <v>8718</v>
      </c>
      <c r="D3197" t="s">
        <v>8717</v>
      </c>
      <c r="F3197">
        <v>2021</v>
      </c>
      <c r="G3197" t="s">
        <v>6784</v>
      </c>
      <c r="I3197" t="s">
        <v>132</v>
      </c>
      <c r="J3197">
        <v>5</v>
      </c>
      <c r="N3197">
        <f>SUM(Table714[[#This Row],[Mitigation ($ million)]:[Adaptation ($ million)]])</f>
        <v>0.2</v>
      </c>
      <c r="O3197">
        <v>0.2</v>
      </c>
      <c r="P3197">
        <v>0</v>
      </c>
      <c r="R3197" s="4">
        <v>3.6999999999999998E-2</v>
      </c>
      <c r="S3197" s="4"/>
      <c r="T3197" s="1" t="s">
        <v>8823</v>
      </c>
    </row>
    <row r="3198" spans="1:20" x14ac:dyDescent="0.25">
      <c r="A3198" t="s">
        <v>8801</v>
      </c>
      <c r="B3198" t="s">
        <v>66</v>
      </c>
      <c r="C3198" t="s">
        <v>6769</v>
      </c>
      <c r="D3198" t="s">
        <v>6768</v>
      </c>
      <c r="F3198">
        <v>2023</v>
      </c>
      <c r="G3198" t="s">
        <v>6492</v>
      </c>
      <c r="I3198" t="s">
        <v>6448</v>
      </c>
      <c r="J3198">
        <v>30</v>
      </c>
      <c r="N3198">
        <f>SUM(Table714[[#This Row],[Mitigation ($ million)]:[Adaptation ($ million)]])</f>
        <v>30</v>
      </c>
      <c r="O3198">
        <v>30</v>
      </c>
      <c r="P3198">
        <v>0</v>
      </c>
      <c r="R3198" s="5">
        <v>1</v>
      </c>
      <c r="S3198" s="5"/>
      <c r="T3198" s="1" t="s">
        <v>8821</v>
      </c>
    </row>
    <row r="3199" spans="1:20" x14ac:dyDescent="0.25">
      <c r="A3199" t="s">
        <v>8801</v>
      </c>
      <c r="B3199" t="s">
        <v>66</v>
      </c>
      <c r="C3199" t="s">
        <v>6880</v>
      </c>
      <c r="D3199" t="s">
        <v>6879</v>
      </c>
      <c r="F3199">
        <v>2023</v>
      </c>
      <c r="G3199" t="s">
        <v>6392</v>
      </c>
      <c r="I3199" t="s">
        <v>132</v>
      </c>
      <c r="J3199">
        <v>300</v>
      </c>
      <c r="N3199">
        <f>SUM(Table714[[#This Row],[Mitigation ($ million)]:[Adaptation ($ million)]])</f>
        <v>20.5</v>
      </c>
      <c r="O3199">
        <v>6</v>
      </c>
      <c r="P3199">
        <v>14.5</v>
      </c>
      <c r="R3199" s="5">
        <v>6.8000000000000005E-2</v>
      </c>
      <c r="S3199" s="5"/>
      <c r="T3199" s="1" t="s">
        <v>8821</v>
      </c>
    </row>
    <row r="3200" spans="1:20" x14ac:dyDescent="0.25">
      <c r="A3200" t="s">
        <v>8801</v>
      </c>
      <c r="B3200" t="s">
        <v>66</v>
      </c>
      <c r="C3200" t="s">
        <v>7906</v>
      </c>
      <c r="D3200" t="s">
        <v>7905</v>
      </c>
      <c r="F3200">
        <v>2021</v>
      </c>
      <c r="G3200" t="s">
        <v>122</v>
      </c>
      <c r="I3200" t="s">
        <v>6708</v>
      </c>
      <c r="J3200">
        <v>300</v>
      </c>
      <c r="N3200">
        <f>SUM(Table714[[#This Row],[Mitigation ($ million)]:[Adaptation ($ million)]])</f>
        <v>30</v>
      </c>
      <c r="O3200">
        <v>0</v>
      </c>
      <c r="P3200">
        <v>30</v>
      </c>
      <c r="R3200" s="4">
        <v>0.1</v>
      </c>
      <c r="S3200" s="4"/>
      <c r="T3200" s="1" t="s">
        <v>8823</v>
      </c>
    </row>
    <row r="3201" spans="1:20" x14ac:dyDescent="0.25">
      <c r="A3201" t="s">
        <v>8801</v>
      </c>
      <c r="B3201" t="s">
        <v>66</v>
      </c>
      <c r="C3201" t="s">
        <v>8700</v>
      </c>
      <c r="D3201" t="s">
        <v>8699</v>
      </c>
      <c r="F3201">
        <v>2021</v>
      </c>
      <c r="G3201" t="s">
        <v>6291</v>
      </c>
      <c r="I3201" t="s">
        <v>8054</v>
      </c>
      <c r="J3201">
        <v>15</v>
      </c>
      <c r="N3201">
        <f>SUM(Table714[[#This Row],[Mitigation ($ million)]:[Adaptation ($ million)]])</f>
        <v>0.89999999999999991</v>
      </c>
      <c r="O3201">
        <v>0.3</v>
      </c>
      <c r="P3201">
        <v>0.6</v>
      </c>
      <c r="R3201" s="4">
        <v>5.7000000000000002E-2</v>
      </c>
      <c r="S3201" s="4"/>
      <c r="T3201" s="1" t="s">
        <v>8823</v>
      </c>
    </row>
    <row r="3202" spans="1:20" x14ac:dyDescent="0.25">
      <c r="A3202" t="s">
        <v>8801</v>
      </c>
      <c r="B3202" t="s">
        <v>66</v>
      </c>
      <c r="C3202" t="s">
        <v>7744</v>
      </c>
      <c r="D3202" t="s">
        <v>7743</v>
      </c>
      <c r="F3202">
        <v>2022</v>
      </c>
      <c r="G3202" t="s">
        <v>6370</v>
      </c>
      <c r="I3202" t="s">
        <v>6303</v>
      </c>
      <c r="J3202">
        <v>100</v>
      </c>
      <c r="N3202">
        <f>SUM(Table714[[#This Row],[Mitigation ($ million)]:[Adaptation ($ million)]])</f>
        <v>1.4</v>
      </c>
      <c r="O3202">
        <v>0.7</v>
      </c>
      <c r="P3202">
        <v>0.7</v>
      </c>
      <c r="R3202" s="4">
        <v>1.4E-2</v>
      </c>
      <c r="S3202" s="4"/>
      <c r="T3202" s="1" t="s">
        <v>8822</v>
      </c>
    </row>
    <row r="3203" spans="1:20" x14ac:dyDescent="0.25">
      <c r="A3203" t="s">
        <v>8801</v>
      </c>
      <c r="B3203" t="s">
        <v>66</v>
      </c>
      <c r="C3203" t="s">
        <v>6800</v>
      </c>
      <c r="D3203" t="s">
        <v>6799</v>
      </c>
      <c r="F3203">
        <v>2023</v>
      </c>
      <c r="G3203" t="s">
        <v>6526</v>
      </c>
      <c r="I3203" t="s">
        <v>6400</v>
      </c>
      <c r="J3203">
        <v>20</v>
      </c>
      <c r="N3203">
        <f>SUM(Table714[[#This Row],[Mitigation ($ million)]:[Adaptation ($ million)]])</f>
        <v>1.9</v>
      </c>
      <c r="O3203">
        <v>0</v>
      </c>
      <c r="P3203">
        <v>1.9</v>
      </c>
      <c r="R3203" s="5">
        <v>9.8000000000000004E-2</v>
      </c>
      <c r="S3203" s="5"/>
      <c r="T3203" s="1" t="s">
        <v>8821</v>
      </c>
    </row>
    <row r="3204" spans="1:20" x14ac:dyDescent="0.25">
      <c r="A3204" t="s">
        <v>8801</v>
      </c>
      <c r="B3204" t="s">
        <v>66</v>
      </c>
      <c r="C3204" t="s">
        <v>8613</v>
      </c>
      <c r="D3204" t="s">
        <v>8612</v>
      </c>
      <c r="F3204">
        <v>2021</v>
      </c>
      <c r="G3204" t="s">
        <v>6328</v>
      </c>
      <c r="I3204" t="s">
        <v>6303</v>
      </c>
      <c r="J3204">
        <v>134</v>
      </c>
      <c r="N3204">
        <f>SUM(Table714[[#This Row],[Mitigation ($ million)]:[Adaptation ($ million)]])</f>
        <v>6.7</v>
      </c>
      <c r="O3204">
        <v>1.3</v>
      </c>
      <c r="P3204">
        <v>5.4</v>
      </c>
      <c r="R3204" s="4">
        <v>0.05</v>
      </c>
      <c r="S3204" s="4"/>
      <c r="T3204" s="1" t="s">
        <v>8823</v>
      </c>
    </row>
    <row r="3205" spans="1:20" x14ac:dyDescent="0.25">
      <c r="A3205" t="s">
        <v>8801</v>
      </c>
      <c r="B3205" t="s">
        <v>66</v>
      </c>
      <c r="C3205" t="s">
        <v>7403</v>
      </c>
      <c r="D3205" t="s">
        <v>7402</v>
      </c>
      <c r="F3205">
        <v>2022</v>
      </c>
      <c r="G3205" t="s">
        <v>4734</v>
      </c>
      <c r="I3205" t="s">
        <v>6400</v>
      </c>
      <c r="J3205">
        <v>200</v>
      </c>
      <c r="N3205">
        <f>SUM(Table714[[#This Row],[Mitigation ($ million)]:[Adaptation ($ million)]])</f>
        <v>49</v>
      </c>
      <c r="O3205">
        <v>0</v>
      </c>
      <c r="P3205">
        <v>49</v>
      </c>
      <c r="R3205" s="4">
        <v>0.245</v>
      </c>
      <c r="S3205" s="4"/>
      <c r="T3205" s="1" t="s">
        <v>8822</v>
      </c>
    </row>
    <row r="3206" spans="1:20" x14ac:dyDescent="0.25">
      <c r="A3206" t="s">
        <v>8801</v>
      </c>
      <c r="B3206" t="s">
        <v>66</v>
      </c>
      <c r="C3206" t="s">
        <v>8644</v>
      </c>
      <c r="D3206" t="s">
        <v>8643</v>
      </c>
      <c r="F3206">
        <v>2021</v>
      </c>
      <c r="G3206" t="s">
        <v>4824</v>
      </c>
      <c r="I3206" t="s">
        <v>6443</v>
      </c>
      <c r="J3206">
        <v>20</v>
      </c>
      <c r="N3206">
        <f>SUM(Table714[[#This Row],[Mitigation ($ million)]:[Adaptation ($ million)]])</f>
        <v>1.7</v>
      </c>
      <c r="O3206">
        <v>1.7</v>
      </c>
      <c r="P3206">
        <v>0</v>
      </c>
      <c r="R3206" s="4">
        <v>8.4000000000000005E-2</v>
      </c>
      <c r="S3206" s="4"/>
      <c r="T3206" s="1" t="s">
        <v>8823</v>
      </c>
    </row>
    <row r="3207" spans="1:20" x14ac:dyDescent="0.25">
      <c r="A3207" t="s">
        <v>8801</v>
      </c>
      <c r="B3207" t="s">
        <v>66</v>
      </c>
      <c r="C3207" t="s">
        <v>7383</v>
      </c>
      <c r="D3207" t="s">
        <v>7382</v>
      </c>
      <c r="F3207">
        <v>2022</v>
      </c>
      <c r="G3207" t="s">
        <v>8802</v>
      </c>
      <c r="I3207" t="s">
        <v>84</v>
      </c>
      <c r="J3207">
        <v>22.3</v>
      </c>
      <c r="N3207">
        <f>SUM(Table714[[#This Row],[Mitigation ($ million)]:[Adaptation ($ million)]])</f>
        <v>8.1999999999999993</v>
      </c>
      <c r="O3207">
        <v>4.0999999999999996</v>
      </c>
      <c r="P3207">
        <v>4.0999999999999996</v>
      </c>
      <c r="R3207" s="4">
        <v>0.36599999999999999</v>
      </c>
      <c r="S3207" s="4"/>
      <c r="T3207" s="1" t="s">
        <v>8822</v>
      </c>
    </row>
    <row r="3208" spans="1:20" x14ac:dyDescent="0.25">
      <c r="A3208" t="s">
        <v>8801</v>
      </c>
      <c r="B3208" t="s">
        <v>66</v>
      </c>
      <c r="C3208" t="s">
        <v>8730</v>
      </c>
      <c r="D3208" t="s">
        <v>8729</v>
      </c>
      <c r="F3208">
        <v>2021</v>
      </c>
      <c r="G3208" t="s">
        <v>8287</v>
      </c>
      <c r="I3208" t="s">
        <v>8054</v>
      </c>
      <c r="J3208">
        <v>100</v>
      </c>
      <c r="N3208">
        <f>SUM(Table714[[#This Row],[Mitigation ($ million)]:[Adaptation ($ million)]])</f>
        <v>8.2000000000000011</v>
      </c>
      <c r="O3208">
        <v>0.8</v>
      </c>
      <c r="P3208">
        <v>7.4</v>
      </c>
      <c r="R3208" s="4">
        <v>8.1000000000000003E-2</v>
      </c>
      <c r="S3208" s="4"/>
      <c r="T3208" s="1" t="s">
        <v>8823</v>
      </c>
    </row>
    <row r="3209" spans="1:20" x14ac:dyDescent="0.25">
      <c r="A3209" t="s">
        <v>8801</v>
      </c>
      <c r="B3209" t="s">
        <v>66</v>
      </c>
      <c r="C3209" t="s">
        <v>8515</v>
      </c>
      <c r="D3209" t="s">
        <v>8514</v>
      </c>
      <c r="F3209">
        <v>2021</v>
      </c>
      <c r="G3209" t="s">
        <v>715</v>
      </c>
      <c r="I3209" t="s">
        <v>6303</v>
      </c>
      <c r="J3209">
        <v>8.6</v>
      </c>
      <c r="N3209">
        <f>SUM(Table714[[#This Row],[Mitigation ($ million)]:[Adaptation ($ million)]])</f>
        <v>0</v>
      </c>
      <c r="O3209">
        <v>0</v>
      </c>
      <c r="P3209">
        <v>0</v>
      </c>
      <c r="R3209" s="4">
        <v>2E-3</v>
      </c>
      <c r="S3209" s="4"/>
      <c r="T3209" s="1" t="s">
        <v>8823</v>
      </c>
    </row>
    <row r="3210" spans="1:20" x14ac:dyDescent="0.25">
      <c r="A3210" t="s">
        <v>8801</v>
      </c>
      <c r="B3210" t="s">
        <v>66</v>
      </c>
      <c r="C3210" t="s">
        <v>8515</v>
      </c>
      <c r="D3210" t="s">
        <v>8640</v>
      </c>
      <c r="F3210">
        <v>2021</v>
      </c>
      <c r="G3210" t="s">
        <v>715</v>
      </c>
      <c r="I3210" t="s">
        <v>6303</v>
      </c>
      <c r="J3210">
        <v>12.6</v>
      </c>
      <c r="N3210">
        <f>SUM(Table714[[#This Row],[Mitigation ($ million)]:[Adaptation ($ million)]])</f>
        <v>0.8</v>
      </c>
      <c r="O3210">
        <v>0</v>
      </c>
      <c r="P3210">
        <v>0.8</v>
      </c>
      <c r="R3210" s="4">
        <v>6.7000000000000004E-2</v>
      </c>
      <c r="S3210" s="4"/>
      <c r="T3210" s="1" t="s">
        <v>8823</v>
      </c>
    </row>
    <row r="3211" spans="1:20" x14ac:dyDescent="0.25">
      <c r="A3211" t="s">
        <v>8801</v>
      </c>
      <c r="B3211" t="s">
        <v>66</v>
      </c>
      <c r="C3211" t="s">
        <v>8676</v>
      </c>
      <c r="D3211" t="s">
        <v>8675</v>
      </c>
      <c r="F3211">
        <v>2021</v>
      </c>
      <c r="G3211" t="s">
        <v>6387</v>
      </c>
      <c r="I3211" t="s">
        <v>8054</v>
      </c>
      <c r="J3211">
        <v>14</v>
      </c>
      <c r="N3211">
        <f>SUM(Table714[[#This Row],[Mitigation ($ million)]:[Adaptation ($ million)]])</f>
        <v>0.1</v>
      </c>
      <c r="O3211">
        <v>0</v>
      </c>
      <c r="P3211">
        <v>0.1</v>
      </c>
      <c r="R3211" s="4">
        <v>1.0999999999999999E-2</v>
      </c>
      <c r="S3211" s="4"/>
      <c r="T3211" s="1" t="s">
        <v>8823</v>
      </c>
    </row>
    <row r="3212" spans="1:20" x14ac:dyDescent="0.25">
      <c r="A3212" t="s">
        <v>8801</v>
      </c>
      <c r="B3212" t="s">
        <v>66</v>
      </c>
      <c r="C3212" t="s">
        <v>8565</v>
      </c>
      <c r="D3212" t="s">
        <v>8564</v>
      </c>
      <c r="F3212">
        <v>2021</v>
      </c>
      <c r="G3212" t="s">
        <v>6278</v>
      </c>
      <c r="I3212" t="s">
        <v>6303</v>
      </c>
      <c r="J3212">
        <v>100</v>
      </c>
      <c r="N3212">
        <f>SUM(Table714[[#This Row],[Mitigation ($ million)]:[Adaptation ($ million)]])</f>
        <v>2.8</v>
      </c>
      <c r="O3212">
        <v>1.7</v>
      </c>
      <c r="P3212">
        <v>1.1000000000000001</v>
      </c>
      <c r="R3212" s="4">
        <v>2.8000000000000001E-2</v>
      </c>
      <c r="S3212" s="4"/>
      <c r="T3212" s="1" t="s">
        <v>8823</v>
      </c>
    </row>
    <row r="3213" spans="1:20" x14ac:dyDescent="0.25">
      <c r="A3213" t="s">
        <v>8801</v>
      </c>
      <c r="B3213" t="s">
        <v>66</v>
      </c>
      <c r="C3213" t="s">
        <v>8463</v>
      </c>
      <c r="D3213" t="s">
        <v>8462</v>
      </c>
      <c r="F3213">
        <v>2021</v>
      </c>
      <c r="G3213" t="s">
        <v>6657</v>
      </c>
      <c r="I3213" t="s">
        <v>6316</v>
      </c>
      <c r="J3213">
        <v>4</v>
      </c>
      <c r="N3213">
        <f>SUM(Table714[[#This Row],[Mitigation ($ million)]:[Adaptation ($ million)]])</f>
        <v>4</v>
      </c>
      <c r="O3213">
        <v>3.8</v>
      </c>
      <c r="P3213">
        <v>0.2</v>
      </c>
      <c r="R3213" s="4">
        <v>1</v>
      </c>
      <c r="S3213" s="4"/>
      <c r="T3213" s="1" t="s">
        <v>8823</v>
      </c>
    </row>
    <row r="3214" spans="1:20" x14ac:dyDescent="0.25">
      <c r="A3214" t="s">
        <v>8801</v>
      </c>
      <c r="B3214" t="s">
        <v>66</v>
      </c>
      <c r="C3214" t="s">
        <v>7000</v>
      </c>
      <c r="D3214" t="s">
        <v>6999</v>
      </c>
      <c r="F3214">
        <v>2023</v>
      </c>
      <c r="G3214" t="s">
        <v>6328</v>
      </c>
      <c r="I3214" t="s">
        <v>84</v>
      </c>
      <c r="J3214">
        <v>117</v>
      </c>
      <c r="N3214">
        <f>SUM(Table714[[#This Row],[Mitigation ($ million)]:[Adaptation ($ million)]])</f>
        <v>50.8</v>
      </c>
      <c r="O3214">
        <v>0.8</v>
      </c>
      <c r="P3214">
        <v>50</v>
      </c>
      <c r="R3214" s="5">
        <v>0.434</v>
      </c>
      <c r="S3214" s="5"/>
      <c r="T3214" s="1" t="s">
        <v>8821</v>
      </c>
    </row>
    <row r="3215" spans="1:20" x14ac:dyDescent="0.25">
      <c r="A3215" t="s">
        <v>8801</v>
      </c>
      <c r="B3215" t="s">
        <v>66</v>
      </c>
      <c r="C3215" t="s">
        <v>8073</v>
      </c>
      <c r="D3215" t="s">
        <v>8072</v>
      </c>
      <c r="F3215">
        <v>2021</v>
      </c>
      <c r="G3215" t="s">
        <v>6551</v>
      </c>
      <c r="I3215" t="s">
        <v>6287</v>
      </c>
      <c r="J3215">
        <v>30</v>
      </c>
      <c r="N3215">
        <f>SUM(Table714[[#This Row],[Mitigation ($ million)]:[Adaptation ($ million)]])</f>
        <v>15</v>
      </c>
      <c r="O3215">
        <v>0</v>
      </c>
      <c r="P3215">
        <v>15</v>
      </c>
      <c r="R3215" s="4">
        <v>0.5</v>
      </c>
      <c r="S3215" s="4"/>
      <c r="T3215" s="1" t="s">
        <v>8823</v>
      </c>
    </row>
    <row r="3216" spans="1:20" x14ac:dyDescent="0.25">
      <c r="A3216" t="s">
        <v>8801</v>
      </c>
      <c r="B3216" t="s">
        <v>66</v>
      </c>
      <c r="C3216" t="s">
        <v>8656</v>
      </c>
      <c r="D3216" t="s">
        <v>8655</v>
      </c>
      <c r="F3216">
        <v>2021</v>
      </c>
      <c r="G3216" t="s">
        <v>6526</v>
      </c>
      <c r="I3216" t="s">
        <v>6303</v>
      </c>
      <c r="J3216">
        <v>7</v>
      </c>
      <c r="N3216">
        <f>SUM(Table714[[#This Row],[Mitigation ($ million)]:[Adaptation ($ million)]])</f>
        <v>0.2</v>
      </c>
      <c r="O3216">
        <v>0.1</v>
      </c>
      <c r="P3216">
        <v>0.1</v>
      </c>
      <c r="R3216" s="4">
        <v>2.3E-2</v>
      </c>
      <c r="S3216" s="4"/>
      <c r="T3216" s="1" t="s">
        <v>8823</v>
      </c>
    </row>
    <row r="3217" spans="1:20" x14ac:dyDescent="0.25">
      <c r="A3217" t="s">
        <v>8801</v>
      </c>
      <c r="B3217" t="s">
        <v>66</v>
      </c>
      <c r="C3217" t="s">
        <v>8682</v>
      </c>
      <c r="D3217" t="s">
        <v>8681</v>
      </c>
      <c r="F3217">
        <v>2021</v>
      </c>
      <c r="G3217" t="s">
        <v>6537</v>
      </c>
      <c r="I3217" t="s">
        <v>6287</v>
      </c>
      <c r="J3217">
        <v>39.5</v>
      </c>
      <c r="N3217">
        <f>SUM(Table714[[#This Row],[Mitigation ($ million)]:[Adaptation ($ million)]])</f>
        <v>14.399999999999999</v>
      </c>
      <c r="O3217">
        <v>2.2000000000000002</v>
      </c>
      <c r="P3217">
        <v>12.2</v>
      </c>
      <c r="R3217" s="4">
        <v>0.36399999999999999</v>
      </c>
      <c r="S3217" s="4"/>
      <c r="T3217" s="1" t="s">
        <v>8823</v>
      </c>
    </row>
    <row r="3218" spans="1:20" x14ac:dyDescent="0.25">
      <c r="A3218" t="s">
        <v>8801</v>
      </c>
      <c r="B3218" t="s">
        <v>66</v>
      </c>
      <c r="C3218" t="s">
        <v>7704</v>
      </c>
      <c r="D3218" t="s">
        <v>7703</v>
      </c>
      <c r="F3218">
        <v>2022</v>
      </c>
      <c r="G3218" t="s">
        <v>8802</v>
      </c>
      <c r="I3218" t="s">
        <v>6287</v>
      </c>
      <c r="J3218">
        <v>35</v>
      </c>
      <c r="N3218">
        <f>SUM(Table714[[#This Row],[Mitigation ($ million)]:[Adaptation ($ million)]])</f>
        <v>35</v>
      </c>
      <c r="O3218">
        <v>9.5</v>
      </c>
      <c r="P3218">
        <v>25.5</v>
      </c>
      <c r="R3218" s="4">
        <v>1</v>
      </c>
      <c r="S3218" s="4"/>
      <c r="T3218" s="1" t="s">
        <v>8822</v>
      </c>
    </row>
    <row r="3219" spans="1:20" x14ac:dyDescent="0.25">
      <c r="A3219" t="s">
        <v>8801</v>
      </c>
      <c r="B3219" t="s">
        <v>66</v>
      </c>
      <c r="C3219" t="s">
        <v>8502</v>
      </c>
      <c r="D3219" t="s">
        <v>8501</v>
      </c>
      <c r="F3219">
        <v>2021</v>
      </c>
      <c r="G3219" t="s">
        <v>6412</v>
      </c>
      <c r="I3219" t="s">
        <v>6296</v>
      </c>
      <c r="J3219">
        <v>50</v>
      </c>
      <c r="N3219">
        <f>SUM(Table714[[#This Row],[Mitigation ($ million)]:[Adaptation ($ million)]])</f>
        <v>29.3</v>
      </c>
      <c r="O3219">
        <v>0</v>
      </c>
      <c r="P3219">
        <v>29.3</v>
      </c>
      <c r="R3219" s="4">
        <v>0.58599999999999997</v>
      </c>
      <c r="S3219" s="4"/>
      <c r="T3219" s="1" t="s">
        <v>8823</v>
      </c>
    </row>
    <row r="3220" spans="1:20" x14ac:dyDescent="0.25">
      <c r="A3220" t="s">
        <v>8801</v>
      </c>
      <c r="B3220" t="s">
        <v>66</v>
      </c>
      <c r="C3220" t="s">
        <v>8517</v>
      </c>
      <c r="D3220" t="s">
        <v>8516</v>
      </c>
      <c r="F3220">
        <v>2021</v>
      </c>
      <c r="G3220" t="s">
        <v>6412</v>
      </c>
      <c r="I3220" t="s">
        <v>6313</v>
      </c>
      <c r="J3220">
        <v>33</v>
      </c>
      <c r="N3220">
        <f>SUM(Table714[[#This Row],[Mitigation ($ million)]:[Adaptation ($ million)]])</f>
        <v>1.2</v>
      </c>
      <c r="O3220">
        <v>0.2</v>
      </c>
      <c r="P3220">
        <v>1</v>
      </c>
      <c r="R3220" s="4">
        <v>3.7999999999999999E-2</v>
      </c>
      <c r="S3220" s="4"/>
      <c r="T3220" s="1" t="s">
        <v>8823</v>
      </c>
    </row>
    <row r="3221" spans="1:20" x14ac:dyDescent="0.25">
      <c r="A3221" t="s">
        <v>8801</v>
      </c>
      <c r="B3221" t="s">
        <v>66</v>
      </c>
      <c r="C3221" t="s">
        <v>7659</v>
      </c>
      <c r="D3221" t="s">
        <v>7658</v>
      </c>
      <c r="F3221">
        <v>2022</v>
      </c>
      <c r="G3221" t="s">
        <v>715</v>
      </c>
      <c r="I3221" t="s">
        <v>6316</v>
      </c>
      <c r="J3221">
        <v>65</v>
      </c>
      <c r="N3221">
        <f>SUM(Table714[[#This Row],[Mitigation ($ million)]:[Adaptation ($ million)]])</f>
        <v>65.100000000000009</v>
      </c>
      <c r="O3221">
        <v>64.400000000000006</v>
      </c>
      <c r="P3221">
        <v>0.7</v>
      </c>
      <c r="R3221" s="4">
        <v>1</v>
      </c>
      <c r="S3221" s="4"/>
      <c r="T3221" s="1" t="s">
        <v>8822</v>
      </c>
    </row>
    <row r="3222" spans="1:20" x14ac:dyDescent="0.25">
      <c r="A3222" t="s">
        <v>8801</v>
      </c>
      <c r="B3222" t="s">
        <v>66</v>
      </c>
      <c r="C3222" t="s">
        <v>7653</v>
      </c>
      <c r="D3222" t="s">
        <v>7652</v>
      </c>
      <c r="F3222">
        <v>2022</v>
      </c>
      <c r="G3222" t="s">
        <v>715</v>
      </c>
      <c r="I3222" t="s">
        <v>6316</v>
      </c>
      <c r="J3222">
        <v>80</v>
      </c>
      <c r="N3222">
        <f>SUM(Table714[[#This Row],[Mitigation ($ million)]:[Adaptation ($ million)]])</f>
        <v>7</v>
      </c>
      <c r="O3222">
        <v>7</v>
      </c>
      <c r="P3222">
        <v>0</v>
      </c>
      <c r="R3222" s="4">
        <v>8.7999999999999995E-2</v>
      </c>
      <c r="S3222" s="4"/>
      <c r="T3222" s="1" t="s">
        <v>8822</v>
      </c>
    </row>
    <row r="3223" spans="1:20" x14ac:dyDescent="0.25">
      <c r="A3223" t="s">
        <v>8801</v>
      </c>
      <c r="B3223" t="s">
        <v>66</v>
      </c>
      <c r="C3223" t="s">
        <v>8173</v>
      </c>
      <c r="D3223" t="s">
        <v>8172</v>
      </c>
      <c r="F3223">
        <v>2021</v>
      </c>
      <c r="G3223" t="s">
        <v>6540</v>
      </c>
      <c r="I3223" t="s">
        <v>6400</v>
      </c>
      <c r="J3223">
        <v>75</v>
      </c>
      <c r="N3223">
        <f>SUM(Table714[[#This Row],[Mitigation ($ million)]:[Adaptation ($ million)]])</f>
        <v>14.2</v>
      </c>
      <c r="O3223">
        <v>5.6</v>
      </c>
      <c r="P3223">
        <v>8.6</v>
      </c>
      <c r="R3223" s="4">
        <v>0.189</v>
      </c>
      <c r="S3223" s="4"/>
      <c r="T3223" s="1" t="s">
        <v>8823</v>
      </c>
    </row>
    <row r="3224" spans="1:20" x14ac:dyDescent="0.25">
      <c r="A3224" t="s">
        <v>8801</v>
      </c>
      <c r="B3224" t="s">
        <v>66</v>
      </c>
      <c r="C3224" t="s">
        <v>8550</v>
      </c>
      <c r="D3224" t="s">
        <v>8549</v>
      </c>
      <c r="F3224">
        <v>2021</v>
      </c>
      <c r="G3224" t="s">
        <v>4726</v>
      </c>
      <c r="I3224" t="s">
        <v>6303</v>
      </c>
      <c r="J3224">
        <v>176</v>
      </c>
      <c r="N3224">
        <f>SUM(Table714[[#This Row],[Mitigation ($ million)]:[Adaptation ($ million)]])</f>
        <v>15.6</v>
      </c>
      <c r="O3224">
        <v>15.6</v>
      </c>
      <c r="P3224">
        <v>0</v>
      </c>
      <c r="R3224" s="4">
        <v>8.7999999999999995E-2</v>
      </c>
      <c r="S3224" s="4"/>
      <c r="T3224" s="1" t="s">
        <v>8823</v>
      </c>
    </row>
    <row r="3225" spans="1:20" x14ac:dyDescent="0.25">
      <c r="A3225" t="s">
        <v>8801</v>
      </c>
      <c r="B3225" t="s">
        <v>66</v>
      </c>
      <c r="C3225" t="s">
        <v>8537</v>
      </c>
      <c r="D3225" t="s">
        <v>8536</v>
      </c>
      <c r="F3225">
        <v>2021</v>
      </c>
      <c r="G3225" t="s">
        <v>715</v>
      </c>
      <c r="I3225" t="s">
        <v>6316</v>
      </c>
      <c r="J3225">
        <v>10</v>
      </c>
      <c r="N3225">
        <f>SUM(Table714[[#This Row],[Mitigation ($ million)]:[Adaptation ($ million)]])</f>
        <v>10.1</v>
      </c>
      <c r="O3225">
        <v>10</v>
      </c>
      <c r="P3225">
        <v>0.1</v>
      </c>
      <c r="R3225" s="4">
        <v>1</v>
      </c>
      <c r="S3225" s="4"/>
      <c r="T3225" s="1" t="s">
        <v>8823</v>
      </c>
    </row>
    <row r="3226" spans="1:20" x14ac:dyDescent="0.25">
      <c r="A3226" t="s">
        <v>8801</v>
      </c>
      <c r="B3226" t="s">
        <v>66</v>
      </c>
      <c r="C3226" t="s">
        <v>6859</v>
      </c>
      <c r="D3226" t="s">
        <v>6858</v>
      </c>
      <c r="F3226">
        <v>2023</v>
      </c>
      <c r="G3226" t="s">
        <v>4824</v>
      </c>
      <c r="I3226" t="s">
        <v>6303</v>
      </c>
      <c r="J3226">
        <v>70</v>
      </c>
      <c r="N3226">
        <f>SUM(Table714[[#This Row],[Mitigation ($ million)]:[Adaptation ($ million)]])</f>
        <v>15.7</v>
      </c>
      <c r="O3226">
        <v>0</v>
      </c>
      <c r="P3226">
        <v>15.7</v>
      </c>
      <c r="R3226" s="5">
        <v>0.224</v>
      </c>
      <c r="S3226" s="5"/>
      <c r="T3226" s="1" t="s">
        <v>8821</v>
      </c>
    </row>
    <row r="3227" spans="1:20" x14ac:dyDescent="0.25">
      <c r="A3227" t="s">
        <v>8801</v>
      </c>
      <c r="B3227" t="s">
        <v>66</v>
      </c>
      <c r="C3227" t="s">
        <v>6940</v>
      </c>
      <c r="D3227" t="s">
        <v>6939</v>
      </c>
      <c r="F3227">
        <v>2023</v>
      </c>
      <c r="G3227" t="s">
        <v>8803</v>
      </c>
      <c r="I3227" t="s">
        <v>6287</v>
      </c>
      <c r="J3227">
        <v>50</v>
      </c>
      <c r="N3227">
        <f>SUM(Table714[[#This Row],[Mitigation ($ million)]:[Adaptation ($ million)]])</f>
        <v>43.2</v>
      </c>
      <c r="O3227">
        <v>25</v>
      </c>
      <c r="P3227">
        <v>18.2</v>
      </c>
      <c r="R3227" s="5">
        <v>0.86299999999999999</v>
      </c>
      <c r="S3227" s="5"/>
      <c r="T3227" s="1" t="s">
        <v>8821</v>
      </c>
    </row>
    <row r="3228" spans="1:20" x14ac:dyDescent="0.25">
      <c r="A3228" t="s">
        <v>8801</v>
      </c>
      <c r="B3228" t="s">
        <v>66</v>
      </c>
      <c r="C3228" t="s">
        <v>7497</v>
      </c>
      <c r="D3228" t="s">
        <v>7496</v>
      </c>
      <c r="F3228">
        <v>2022</v>
      </c>
      <c r="G3228" t="s">
        <v>424</v>
      </c>
      <c r="I3228" t="s">
        <v>132</v>
      </c>
      <c r="J3228">
        <v>50</v>
      </c>
      <c r="N3228">
        <f>SUM(Table714[[#This Row],[Mitigation ($ million)]:[Adaptation ($ million)]])</f>
        <v>4</v>
      </c>
      <c r="O3228">
        <v>1.5</v>
      </c>
      <c r="P3228">
        <v>2.5</v>
      </c>
      <c r="R3228" s="4">
        <v>0.08</v>
      </c>
      <c r="S3228" s="4"/>
      <c r="T3228" s="1" t="s">
        <v>8822</v>
      </c>
    </row>
    <row r="3229" spans="1:20" x14ac:dyDescent="0.25">
      <c r="A3229" t="s">
        <v>8801</v>
      </c>
      <c r="B3229" t="s">
        <v>66</v>
      </c>
      <c r="C3229" t="s">
        <v>7801</v>
      </c>
      <c r="D3229" t="s">
        <v>7800</v>
      </c>
      <c r="F3229">
        <v>2022</v>
      </c>
      <c r="G3229" t="s">
        <v>6412</v>
      </c>
      <c r="I3229" t="s">
        <v>6303</v>
      </c>
      <c r="J3229">
        <v>41</v>
      </c>
      <c r="N3229">
        <f>SUM(Table714[[#This Row],[Mitigation ($ million)]:[Adaptation ($ million)]])</f>
        <v>6.7</v>
      </c>
      <c r="O3229">
        <v>6</v>
      </c>
      <c r="P3229">
        <v>0.7</v>
      </c>
      <c r="R3229" s="4">
        <v>0.16300000000000001</v>
      </c>
      <c r="S3229" s="4"/>
      <c r="T3229" s="1" t="s">
        <v>8822</v>
      </c>
    </row>
    <row r="3230" spans="1:20" x14ac:dyDescent="0.25">
      <c r="A3230" t="s">
        <v>8801</v>
      </c>
      <c r="B3230" t="s">
        <v>66</v>
      </c>
      <c r="C3230" t="s">
        <v>7843</v>
      </c>
      <c r="D3230" t="s">
        <v>7842</v>
      </c>
      <c r="F3230">
        <v>2022</v>
      </c>
      <c r="G3230" t="s">
        <v>6837</v>
      </c>
      <c r="I3230" t="s">
        <v>6303</v>
      </c>
      <c r="J3230">
        <v>25</v>
      </c>
      <c r="N3230">
        <f>SUM(Table714[[#This Row],[Mitigation ($ million)]:[Adaptation ($ million)]])</f>
        <v>0.7</v>
      </c>
      <c r="O3230">
        <v>0.2</v>
      </c>
      <c r="P3230">
        <v>0.5</v>
      </c>
      <c r="R3230" s="4">
        <v>2.5999999999999999E-2</v>
      </c>
      <c r="S3230" s="4"/>
      <c r="T3230" s="1" t="s">
        <v>8822</v>
      </c>
    </row>
    <row r="3231" spans="1:20" x14ac:dyDescent="0.25">
      <c r="A3231" t="s">
        <v>8801</v>
      </c>
      <c r="B3231" t="s">
        <v>66</v>
      </c>
      <c r="C3231" t="s">
        <v>7002</v>
      </c>
      <c r="D3231" t="s">
        <v>7001</v>
      </c>
      <c r="F3231">
        <v>2023</v>
      </c>
      <c r="G3231" t="s">
        <v>8806</v>
      </c>
      <c r="I3231" t="s">
        <v>6287</v>
      </c>
      <c r="J3231">
        <v>50</v>
      </c>
      <c r="N3231">
        <f>SUM(Table714[[#This Row],[Mitigation ($ million)]:[Adaptation ($ million)]])</f>
        <v>10</v>
      </c>
      <c r="O3231">
        <v>0</v>
      </c>
      <c r="P3231">
        <v>10</v>
      </c>
      <c r="R3231" s="5">
        <v>0.2</v>
      </c>
      <c r="S3231" s="5"/>
      <c r="T3231" s="1" t="s">
        <v>8821</v>
      </c>
    </row>
    <row r="3232" spans="1:20" x14ac:dyDescent="0.25">
      <c r="A3232" t="s">
        <v>8801</v>
      </c>
      <c r="B3232" t="s">
        <v>66</v>
      </c>
      <c r="C3232" t="s">
        <v>7684</v>
      </c>
      <c r="D3232" t="s">
        <v>7683</v>
      </c>
      <c r="F3232">
        <v>2022</v>
      </c>
      <c r="G3232" t="s">
        <v>6333</v>
      </c>
      <c r="I3232" t="s">
        <v>6303</v>
      </c>
      <c r="J3232">
        <v>60</v>
      </c>
      <c r="N3232">
        <f>SUM(Table714[[#This Row],[Mitigation ($ million)]:[Adaptation ($ million)]])</f>
        <v>0.5</v>
      </c>
      <c r="O3232">
        <v>0</v>
      </c>
      <c r="P3232">
        <v>0.5</v>
      </c>
      <c r="R3232" s="4">
        <v>8.9999999999999993E-3</v>
      </c>
      <c r="S3232" s="4"/>
      <c r="T3232" s="1" t="s">
        <v>8822</v>
      </c>
    </row>
    <row r="3233" spans="1:20" x14ac:dyDescent="0.25">
      <c r="A3233" t="s">
        <v>8801</v>
      </c>
      <c r="B3233" t="s">
        <v>66</v>
      </c>
      <c r="C3233" t="s">
        <v>8646</v>
      </c>
      <c r="D3233" t="s">
        <v>8645</v>
      </c>
      <c r="F3233">
        <v>2021</v>
      </c>
      <c r="G3233" t="s">
        <v>4824</v>
      </c>
      <c r="I3233" t="s">
        <v>6303</v>
      </c>
      <c r="J3233">
        <v>30</v>
      </c>
      <c r="N3233">
        <f>SUM(Table714[[#This Row],[Mitigation ($ million)]:[Adaptation ($ million)]])</f>
        <v>0.4</v>
      </c>
      <c r="O3233">
        <v>0.1</v>
      </c>
      <c r="P3233">
        <v>0.3</v>
      </c>
      <c r="R3233" s="4">
        <v>1.4E-2</v>
      </c>
      <c r="S3233" s="4"/>
      <c r="T3233" s="1" t="s">
        <v>8823</v>
      </c>
    </row>
    <row r="3234" spans="1:20" x14ac:dyDescent="0.25">
      <c r="A3234" t="s">
        <v>8801</v>
      </c>
      <c r="B3234" t="s">
        <v>66</v>
      </c>
      <c r="C3234" t="s">
        <v>8494</v>
      </c>
      <c r="D3234" t="s">
        <v>8493</v>
      </c>
      <c r="F3234">
        <v>2021</v>
      </c>
      <c r="G3234" t="s">
        <v>658</v>
      </c>
      <c r="I3234" t="s">
        <v>6303</v>
      </c>
      <c r="J3234">
        <v>7.4</v>
      </c>
      <c r="N3234">
        <f>SUM(Table714[[#This Row],[Mitigation ($ million)]:[Adaptation ($ million)]])</f>
        <v>0.8</v>
      </c>
      <c r="O3234">
        <v>0.4</v>
      </c>
      <c r="P3234">
        <v>0.4</v>
      </c>
      <c r="R3234" s="4">
        <v>9.9000000000000005E-2</v>
      </c>
      <c r="S3234" s="4"/>
      <c r="T3234" s="1" t="s">
        <v>8823</v>
      </c>
    </row>
    <row r="3235" spans="1:20" x14ac:dyDescent="0.25">
      <c r="A3235" t="s">
        <v>8801</v>
      </c>
      <c r="B3235" t="s">
        <v>66</v>
      </c>
      <c r="C3235" t="s">
        <v>8047</v>
      </c>
      <c r="D3235" t="s">
        <v>8046</v>
      </c>
      <c r="F3235">
        <v>2021</v>
      </c>
      <c r="G3235" t="s">
        <v>7680</v>
      </c>
      <c r="I3235" t="s">
        <v>6296</v>
      </c>
      <c r="J3235">
        <v>26</v>
      </c>
      <c r="N3235">
        <f>SUM(Table714[[#This Row],[Mitigation ($ million)]:[Adaptation ($ million)]])</f>
        <v>26</v>
      </c>
      <c r="O3235">
        <v>0</v>
      </c>
      <c r="P3235">
        <v>26</v>
      </c>
      <c r="R3235" s="4">
        <v>1</v>
      </c>
      <c r="S3235" s="4"/>
      <c r="T3235" s="1" t="s">
        <v>8823</v>
      </c>
    </row>
    <row r="3236" spans="1:20" x14ac:dyDescent="0.25">
      <c r="A3236" t="s">
        <v>8801</v>
      </c>
      <c r="B3236" t="s">
        <v>66</v>
      </c>
      <c r="C3236" t="s">
        <v>8064</v>
      </c>
      <c r="D3236" t="s">
        <v>8063</v>
      </c>
      <c r="F3236">
        <v>2021</v>
      </c>
      <c r="G3236" t="s">
        <v>7680</v>
      </c>
      <c r="I3236" t="s">
        <v>132</v>
      </c>
      <c r="J3236">
        <v>13.5</v>
      </c>
      <c r="N3236">
        <f>SUM(Table714[[#This Row],[Mitigation ($ million)]:[Adaptation ($ million)]])</f>
        <v>3</v>
      </c>
      <c r="O3236">
        <v>1.5</v>
      </c>
      <c r="P3236">
        <v>1.5</v>
      </c>
      <c r="R3236" s="4">
        <v>0.215</v>
      </c>
      <c r="S3236" s="4"/>
      <c r="T3236" s="1" t="s">
        <v>8823</v>
      </c>
    </row>
    <row r="3237" spans="1:20" x14ac:dyDescent="0.25">
      <c r="A3237" t="s">
        <v>8801</v>
      </c>
      <c r="B3237" t="s">
        <v>66</v>
      </c>
      <c r="C3237" t="s">
        <v>7202</v>
      </c>
      <c r="D3237" t="s">
        <v>7201</v>
      </c>
      <c r="F3237">
        <v>2022</v>
      </c>
      <c r="G3237" t="s">
        <v>6375</v>
      </c>
      <c r="I3237" t="s">
        <v>6303</v>
      </c>
      <c r="J3237">
        <v>29.5</v>
      </c>
      <c r="N3237">
        <f>SUM(Table714[[#This Row],[Mitigation ($ million)]:[Adaptation ($ million)]])</f>
        <v>3.1</v>
      </c>
      <c r="O3237">
        <v>1</v>
      </c>
      <c r="P3237">
        <v>2.1</v>
      </c>
      <c r="R3237" s="4">
        <v>0.10299999999999999</v>
      </c>
      <c r="S3237" s="4"/>
      <c r="T3237" s="1" t="s">
        <v>8822</v>
      </c>
    </row>
    <row r="3238" spans="1:20" x14ac:dyDescent="0.25">
      <c r="A3238" t="s">
        <v>8801</v>
      </c>
      <c r="B3238" t="s">
        <v>66</v>
      </c>
      <c r="C3238" t="s">
        <v>8617</v>
      </c>
      <c r="D3238" t="s">
        <v>8616</v>
      </c>
      <c r="F3238">
        <v>2021</v>
      </c>
      <c r="G3238" t="s">
        <v>7481</v>
      </c>
      <c r="I3238" t="s">
        <v>6303</v>
      </c>
      <c r="J3238">
        <v>20</v>
      </c>
      <c r="N3238">
        <f>SUM(Table714[[#This Row],[Mitigation ($ million)]:[Adaptation ($ million)]])</f>
        <v>0.6</v>
      </c>
      <c r="O3238">
        <v>0.3</v>
      </c>
      <c r="P3238">
        <v>0.3</v>
      </c>
      <c r="R3238" s="4">
        <v>2.5000000000000001E-2</v>
      </c>
      <c r="S3238" s="4"/>
      <c r="T3238" s="1" t="s">
        <v>8823</v>
      </c>
    </row>
    <row r="3239" spans="1:20" x14ac:dyDescent="0.25">
      <c r="A3239" t="s">
        <v>8801</v>
      </c>
      <c r="B3239" t="s">
        <v>66</v>
      </c>
      <c r="C3239" t="s">
        <v>6781</v>
      </c>
      <c r="D3239" t="s">
        <v>6780</v>
      </c>
      <c r="F3239">
        <v>2023</v>
      </c>
      <c r="G3239" t="s">
        <v>6412</v>
      </c>
      <c r="I3239" t="s">
        <v>84</v>
      </c>
      <c r="J3239">
        <v>100</v>
      </c>
      <c r="N3239">
        <f>SUM(Table714[[#This Row],[Mitigation ($ million)]:[Adaptation ($ million)]])</f>
        <v>43</v>
      </c>
      <c r="O3239">
        <v>1</v>
      </c>
      <c r="P3239">
        <v>42</v>
      </c>
      <c r="R3239" s="5">
        <v>0.43</v>
      </c>
      <c r="S3239" s="5"/>
      <c r="T3239" s="1" t="s">
        <v>8821</v>
      </c>
    </row>
    <row r="3240" spans="1:20" x14ac:dyDescent="0.25">
      <c r="A3240" t="s">
        <v>8801</v>
      </c>
      <c r="B3240" t="s">
        <v>66</v>
      </c>
      <c r="C3240" t="s">
        <v>7871</v>
      </c>
      <c r="D3240" t="s">
        <v>7870</v>
      </c>
      <c r="F3240">
        <v>2022</v>
      </c>
      <c r="G3240" t="s">
        <v>228</v>
      </c>
      <c r="I3240" t="s">
        <v>6296</v>
      </c>
      <c r="J3240">
        <v>5</v>
      </c>
      <c r="N3240">
        <f>SUM(Table714[[#This Row],[Mitigation ($ million)]:[Adaptation ($ million)]])</f>
        <v>1.8</v>
      </c>
      <c r="O3240">
        <v>0</v>
      </c>
      <c r="P3240">
        <v>1.8</v>
      </c>
      <c r="R3240" s="4">
        <v>0.36399999999999999</v>
      </c>
      <c r="S3240" s="4"/>
      <c r="T3240" s="1" t="s">
        <v>8822</v>
      </c>
    </row>
    <row r="3241" spans="1:20" x14ac:dyDescent="0.25">
      <c r="A3241" t="s">
        <v>8801</v>
      </c>
      <c r="B3241" t="s">
        <v>66</v>
      </c>
      <c r="C3241" t="s">
        <v>6489</v>
      </c>
      <c r="D3241" t="s">
        <v>6488</v>
      </c>
      <c r="F3241">
        <v>2023</v>
      </c>
      <c r="G3241" t="s">
        <v>8803</v>
      </c>
      <c r="I3241" t="s">
        <v>6303</v>
      </c>
      <c r="J3241">
        <v>6</v>
      </c>
      <c r="N3241">
        <f>SUM(Table714[[#This Row],[Mitigation ($ million)]:[Adaptation ($ million)]])</f>
        <v>0.6</v>
      </c>
      <c r="O3241">
        <v>0</v>
      </c>
      <c r="P3241">
        <v>0.6</v>
      </c>
      <c r="R3241" s="5">
        <v>0.1</v>
      </c>
      <c r="S3241" s="5"/>
      <c r="T3241" s="1" t="s">
        <v>8821</v>
      </c>
    </row>
    <row r="3242" spans="1:20" x14ac:dyDescent="0.25">
      <c r="A3242" t="s">
        <v>8801</v>
      </c>
      <c r="B3242" t="s">
        <v>66</v>
      </c>
      <c r="C3242" t="s">
        <v>8694</v>
      </c>
      <c r="D3242" t="s">
        <v>8693</v>
      </c>
      <c r="F3242">
        <v>2021</v>
      </c>
      <c r="G3242" t="s">
        <v>6518</v>
      </c>
      <c r="I3242" t="s">
        <v>6400</v>
      </c>
      <c r="J3242">
        <v>20</v>
      </c>
      <c r="N3242">
        <f>SUM(Table714[[#This Row],[Mitigation ($ million)]:[Adaptation ($ million)]])</f>
        <v>2.2000000000000002</v>
      </c>
      <c r="O3242">
        <v>0</v>
      </c>
      <c r="P3242">
        <v>2.2000000000000002</v>
      </c>
      <c r="R3242" s="4">
        <v>0.109</v>
      </c>
      <c r="S3242" s="4"/>
      <c r="T3242" s="1" t="s">
        <v>8823</v>
      </c>
    </row>
    <row r="3243" spans="1:20" x14ac:dyDescent="0.25">
      <c r="A3243" t="s">
        <v>8801</v>
      </c>
      <c r="B3243" t="s">
        <v>66</v>
      </c>
      <c r="C3243" t="s">
        <v>8553</v>
      </c>
      <c r="D3243" t="s">
        <v>8552</v>
      </c>
      <c r="F3243">
        <v>2021</v>
      </c>
      <c r="G3243" t="s">
        <v>7481</v>
      </c>
      <c r="I3243" t="s">
        <v>6400</v>
      </c>
      <c r="J3243">
        <v>70</v>
      </c>
      <c r="N3243">
        <f>SUM(Table714[[#This Row],[Mitigation ($ million)]:[Adaptation ($ million)]])</f>
        <v>16.2</v>
      </c>
      <c r="O3243">
        <v>0</v>
      </c>
      <c r="P3243">
        <v>16.2</v>
      </c>
      <c r="R3243" s="4">
        <v>0.23200000000000001</v>
      </c>
      <c r="S3243" s="4"/>
      <c r="T3243" s="1" t="s">
        <v>8823</v>
      </c>
    </row>
    <row r="3244" spans="1:20" x14ac:dyDescent="0.25">
      <c r="A3244" t="s">
        <v>8801</v>
      </c>
      <c r="B3244" t="s">
        <v>66</v>
      </c>
      <c r="C3244" t="s">
        <v>8658</v>
      </c>
      <c r="D3244" t="s">
        <v>8657</v>
      </c>
      <c r="F3244">
        <v>2021</v>
      </c>
      <c r="G3244" t="s">
        <v>6384</v>
      </c>
      <c r="I3244" t="s">
        <v>6296</v>
      </c>
      <c r="J3244">
        <v>50</v>
      </c>
      <c r="N3244">
        <f>SUM(Table714[[#This Row],[Mitigation ($ million)]:[Adaptation ($ million)]])</f>
        <v>28.8</v>
      </c>
      <c r="O3244">
        <v>2.5</v>
      </c>
      <c r="P3244">
        <v>26.3</v>
      </c>
      <c r="R3244" s="4">
        <v>0.57499999999999996</v>
      </c>
      <c r="S3244" s="4"/>
      <c r="T3244" s="1" t="s">
        <v>8823</v>
      </c>
    </row>
    <row r="3245" spans="1:20" x14ac:dyDescent="0.25">
      <c r="A3245" t="s">
        <v>8801</v>
      </c>
      <c r="B3245" t="s">
        <v>66</v>
      </c>
      <c r="C3245" t="s">
        <v>8690</v>
      </c>
      <c r="D3245" t="s">
        <v>8689</v>
      </c>
      <c r="F3245">
        <v>2021</v>
      </c>
      <c r="G3245" t="s">
        <v>6412</v>
      </c>
      <c r="I3245" t="s">
        <v>8067</v>
      </c>
      <c r="J3245">
        <v>40</v>
      </c>
      <c r="N3245">
        <f>SUM(Table714[[#This Row],[Mitigation ($ million)]:[Adaptation ($ million)]])</f>
        <v>24.5</v>
      </c>
      <c r="O3245">
        <v>11.3</v>
      </c>
      <c r="P3245">
        <v>13.2</v>
      </c>
      <c r="R3245" s="4">
        <v>0.61199999999999999</v>
      </c>
      <c r="S3245" s="4"/>
      <c r="T3245" s="1" t="s">
        <v>8823</v>
      </c>
    </row>
    <row r="3246" spans="1:20" x14ac:dyDescent="0.25">
      <c r="A3246" t="s">
        <v>8801</v>
      </c>
      <c r="B3246" t="s">
        <v>66</v>
      </c>
      <c r="C3246" t="s">
        <v>7873</v>
      </c>
      <c r="D3246" t="s">
        <v>7872</v>
      </c>
      <c r="F3246">
        <v>2022</v>
      </c>
      <c r="G3246" t="s">
        <v>228</v>
      </c>
      <c r="I3246" t="s">
        <v>6296</v>
      </c>
      <c r="J3246">
        <v>10</v>
      </c>
      <c r="N3246">
        <f>SUM(Table714[[#This Row],[Mitigation ($ million)]:[Adaptation ($ million)]])</f>
        <v>3.7</v>
      </c>
      <c r="O3246">
        <v>0</v>
      </c>
      <c r="P3246">
        <v>3.7</v>
      </c>
      <c r="R3246" s="4">
        <v>0.371</v>
      </c>
      <c r="S3246" s="4"/>
      <c r="T3246" s="1" t="s">
        <v>8822</v>
      </c>
    </row>
    <row r="3247" spans="1:20" x14ac:dyDescent="0.25">
      <c r="A3247" t="s">
        <v>8801</v>
      </c>
      <c r="B3247" t="s">
        <v>66</v>
      </c>
      <c r="C3247" t="s">
        <v>7635</v>
      </c>
      <c r="D3247" t="s">
        <v>7634</v>
      </c>
      <c r="F3247">
        <v>2022</v>
      </c>
      <c r="G3247" t="s">
        <v>6344</v>
      </c>
      <c r="I3247" t="s">
        <v>6303</v>
      </c>
      <c r="J3247">
        <v>164.3</v>
      </c>
      <c r="N3247">
        <f>SUM(Table714[[#This Row],[Mitigation ($ million)]:[Adaptation ($ million)]])</f>
        <v>3.3</v>
      </c>
      <c r="O3247">
        <v>0.8</v>
      </c>
      <c r="P3247">
        <v>2.5</v>
      </c>
      <c r="R3247" s="4">
        <v>0.02</v>
      </c>
      <c r="S3247" s="4"/>
      <c r="T3247" s="1" t="s">
        <v>8822</v>
      </c>
    </row>
    <row r="3248" spans="1:20" x14ac:dyDescent="0.25">
      <c r="A3248" t="s">
        <v>8801</v>
      </c>
      <c r="B3248" t="s">
        <v>66</v>
      </c>
      <c r="C3248" t="s">
        <v>8585</v>
      </c>
      <c r="D3248" t="s">
        <v>8584</v>
      </c>
      <c r="F3248">
        <v>2021</v>
      </c>
      <c r="G3248" t="s">
        <v>424</v>
      </c>
      <c r="I3248" t="s">
        <v>6303</v>
      </c>
      <c r="J3248">
        <v>75</v>
      </c>
      <c r="N3248">
        <f>SUM(Table714[[#This Row],[Mitigation ($ million)]:[Adaptation ($ million)]])</f>
        <v>0.1</v>
      </c>
      <c r="O3248">
        <v>0</v>
      </c>
      <c r="P3248">
        <v>0.1</v>
      </c>
      <c r="R3248" s="4">
        <v>1E-3</v>
      </c>
      <c r="S3248" s="4"/>
      <c r="T3248" s="1" t="s">
        <v>8823</v>
      </c>
    </row>
    <row r="3249" spans="1:20" x14ac:dyDescent="0.25">
      <c r="A3249" t="s">
        <v>8801</v>
      </c>
      <c r="B3249" t="s">
        <v>66</v>
      </c>
      <c r="C3249" t="s">
        <v>7104</v>
      </c>
      <c r="D3249" t="s">
        <v>7103</v>
      </c>
      <c r="F3249">
        <v>2022</v>
      </c>
      <c r="G3249" t="s">
        <v>88</v>
      </c>
      <c r="I3249" t="s">
        <v>6316</v>
      </c>
      <c r="J3249">
        <v>150</v>
      </c>
      <c r="N3249">
        <f>SUM(Table714[[#This Row],[Mitigation ($ million)]:[Adaptation ($ million)]])</f>
        <v>150</v>
      </c>
      <c r="O3249">
        <v>150</v>
      </c>
      <c r="P3249">
        <v>0</v>
      </c>
      <c r="R3249" s="4">
        <v>1</v>
      </c>
      <c r="S3249" s="4"/>
      <c r="T3249" s="1" t="s">
        <v>8822</v>
      </c>
    </row>
    <row r="3250" spans="1:20" x14ac:dyDescent="0.25">
      <c r="A3250" t="s">
        <v>8801</v>
      </c>
      <c r="B3250" t="s">
        <v>66</v>
      </c>
      <c r="C3250" t="s">
        <v>6558</v>
      </c>
      <c r="D3250" t="s">
        <v>6557</v>
      </c>
      <c r="F3250">
        <v>2023</v>
      </c>
      <c r="G3250" t="s">
        <v>6295</v>
      </c>
      <c r="I3250" t="s">
        <v>6316</v>
      </c>
      <c r="J3250">
        <v>335</v>
      </c>
      <c r="N3250">
        <f>SUM(Table714[[#This Row],[Mitigation ($ million)]:[Adaptation ($ million)]])</f>
        <v>310.39999999999998</v>
      </c>
      <c r="O3250">
        <v>261.7</v>
      </c>
      <c r="P3250">
        <v>48.7</v>
      </c>
      <c r="R3250" s="5">
        <v>0.92700000000000005</v>
      </c>
      <c r="S3250" s="5"/>
      <c r="T3250" s="1" t="s">
        <v>8821</v>
      </c>
    </row>
    <row r="3251" spans="1:20" x14ac:dyDescent="0.25">
      <c r="A3251" t="s">
        <v>8801</v>
      </c>
      <c r="B3251" t="s">
        <v>66</v>
      </c>
      <c r="C3251" t="s">
        <v>6916</v>
      </c>
      <c r="D3251" t="s">
        <v>6915</v>
      </c>
      <c r="F3251">
        <v>2023</v>
      </c>
      <c r="G3251" t="s">
        <v>6540</v>
      </c>
      <c r="I3251" t="s">
        <v>6303</v>
      </c>
      <c r="J3251">
        <v>150</v>
      </c>
      <c r="N3251">
        <f>SUM(Table714[[#This Row],[Mitigation ($ million)]:[Adaptation ($ million)]])</f>
        <v>18.600000000000001</v>
      </c>
      <c r="O3251">
        <v>0.3</v>
      </c>
      <c r="P3251">
        <v>18.3</v>
      </c>
      <c r="R3251" s="5">
        <v>0.124</v>
      </c>
      <c r="S3251" s="5"/>
      <c r="T3251" s="1" t="s">
        <v>8821</v>
      </c>
    </row>
    <row r="3252" spans="1:20" x14ac:dyDescent="0.25">
      <c r="A3252" t="s">
        <v>8801</v>
      </c>
      <c r="B3252" t="s">
        <v>66</v>
      </c>
      <c r="C3252" t="s">
        <v>6566</v>
      </c>
      <c r="D3252" t="s">
        <v>6565</v>
      </c>
      <c r="F3252">
        <v>2023</v>
      </c>
      <c r="G3252" t="s">
        <v>6322</v>
      </c>
      <c r="I3252" t="s">
        <v>6287</v>
      </c>
      <c r="J3252">
        <v>30</v>
      </c>
      <c r="N3252">
        <f>SUM(Table714[[#This Row],[Mitigation ($ million)]:[Adaptation ($ million)]])</f>
        <v>12</v>
      </c>
      <c r="O3252">
        <v>2.2000000000000002</v>
      </c>
      <c r="P3252">
        <v>9.8000000000000007</v>
      </c>
      <c r="R3252" s="5">
        <v>0.39900000000000002</v>
      </c>
      <c r="S3252" s="5"/>
      <c r="T3252" s="1" t="s">
        <v>8821</v>
      </c>
    </row>
    <row r="3253" spans="1:20" x14ac:dyDescent="0.25">
      <c r="A3253" t="s">
        <v>8801</v>
      </c>
      <c r="B3253" t="s">
        <v>66</v>
      </c>
      <c r="C3253" t="s">
        <v>8077</v>
      </c>
      <c r="D3253" t="s">
        <v>8076</v>
      </c>
      <c r="F3253">
        <v>2021</v>
      </c>
      <c r="G3253" t="s">
        <v>6378</v>
      </c>
      <c r="I3253" t="s">
        <v>132</v>
      </c>
      <c r="J3253">
        <v>500</v>
      </c>
      <c r="N3253">
        <f>SUM(Table714[[#This Row],[Mitigation ($ million)]:[Adaptation ($ million)]])</f>
        <v>128.30000000000001</v>
      </c>
      <c r="O3253">
        <v>69.599999999999994</v>
      </c>
      <c r="P3253">
        <v>58.7</v>
      </c>
      <c r="R3253" s="4">
        <v>0.25600000000000001</v>
      </c>
      <c r="S3253" s="4"/>
      <c r="T3253" s="1" t="s">
        <v>8823</v>
      </c>
    </row>
    <row r="3254" spans="1:20" x14ac:dyDescent="0.25">
      <c r="A3254" t="s">
        <v>8801</v>
      </c>
      <c r="B3254" t="s">
        <v>66</v>
      </c>
      <c r="C3254" t="s">
        <v>6792</v>
      </c>
      <c r="D3254" t="s">
        <v>6791</v>
      </c>
      <c r="F3254">
        <v>2023</v>
      </c>
      <c r="G3254" t="s">
        <v>62</v>
      </c>
      <c r="I3254" t="s">
        <v>6319</v>
      </c>
      <c r="J3254">
        <v>950</v>
      </c>
      <c r="N3254">
        <f>SUM(Table714[[#This Row],[Mitigation ($ million)]:[Adaptation ($ million)]])</f>
        <v>10.6</v>
      </c>
      <c r="O3254">
        <v>0</v>
      </c>
      <c r="P3254">
        <v>10.6</v>
      </c>
      <c r="R3254" s="5">
        <v>1.0999999999999999E-2</v>
      </c>
      <c r="S3254" s="5"/>
      <c r="T3254" s="1" t="s">
        <v>8821</v>
      </c>
    </row>
    <row r="3255" spans="1:20" x14ac:dyDescent="0.25">
      <c r="A3255" t="s">
        <v>8801</v>
      </c>
      <c r="B3255" t="s">
        <v>66</v>
      </c>
      <c r="C3255" t="s">
        <v>8652</v>
      </c>
      <c r="D3255" t="s">
        <v>8651</v>
      </c>
      <c r="F3255">
        <v>2021</v>
      </c>
      <c r="G3255" t="s">
        <v>4734</v>
      </c>
      <c r="I3255" t="s">
        <v>6303</v>
      </c>
      <c r="J3255">
        <v>150</v>
      </c>
      <c r="N3255">
        <f>SUM(Table714[[#This Row],[Mitigation ($ million)]:[Adaptation ($ million)]])</f>
        <v>2</v>
      </c>
      <c r="O3255">
        <v>1.8</v>
      </c>
      <c r="P3255">
        <v>0.2</v>
      </c>
      <c r="R3255" s="4">
        <v>1.4E-2</v>
      </c>
      <c r="S3255" s="4"/>
      <c r="T3255" s="1" t="s">
        <v>8823</v>
      </c>
    </row>
    <row r="3256" spans="1:20" x14ac:dyDescent="0.25">
      <c r="A3256" t="s">
        <v>8801</v>
      </c>
      <c r="B3256" t="s">
        <v>66</v>
      </c>
      <c r="C3256" t="s">
        <v>8619</v>
      </c>
      <c r="D3256" t="s">
        <v>8618</v>
      </c>
      <c r="F3256">
        <v>2021</v>
      </c>
      <c r="G3256" t="s">
        <v>6754</v>
      </c>
      <c r="I3256" t="s">
        <v>6303</v>
      </c>
      <c r="J3256">
        <v>50</v>
      </c>
      <c r="N3256">
        <f>SUM(Table714[[#This Row],[Mitigation ($ million)]:[Adaptation ($ million)]])</f>
        <v>1.4</v>
      </c>
      <c r="O3256">
        <v>0.4</v>
      </c>
      <c r="P3256">
        <v>1</v>
      </c>
      <c r="R3256" s="4">
        <v>2.7E-2</v>
      </c>
      <c r="S3256" s="4"/>
      <c r="T3256" s="1" t="s">
        <v>8823</v>
      </c>
    </row>
    <row r="3257" spans="1:20" x14ac:dyDescent="0.25">
      <c r="A3257" t="s">
        <v>8801</v>
      </c>
      <c r="B3257" t="s">
        <v>66</v>
      </c>
      <c r="C3257" t="s">
        <v>8445</v>
      </c>
      <c r="D3257" t="s">
        <v>8444</v>
      </c>
      <c r="F3257">
        <v>2021</v>
      </c>
      <c r="G3257" t="s">
        <v>8806</v>
      </c>
      <c r="I3257" t="s">
        <v>6400</v>
      </c>
      <c r="J3257">
        <v>16</v>
      </c>
      <c r="N3257">
        <f>SUM(Table714[[#This Row],[Mitigation ($ million)]:[Adaptation ($ million)]])</f>
        <v>5.3</v>
      </c>
      <c r="O3257">
        <v>0</v>
      </c>
      <c r="P3257">
        <v>5.3</v>
      </c>
      <c r="R3257" s="4">
        <v>0.33300000000000002</v>
      </c>
      <c r="S3257" s="4"/>
      <c r="T3257" s="1" t="s">
        <v>8823</v>
      </c>
    </row>
    <row r="3258" spans="1:20" x14ac:dyDescent="0.25">
      <c r="A3258" t="s">
        <v>8801</v>
      </c>
      <c r="B3258" t="s">
        <v>66</v>
      </c>
      <c r="C3258" t="s">
        <v>8702</v>
      </c>
      <c r="D3258" t="s">
        <v>8701</v>
      </c>
      <c r="F3258">
        <v>2021</v>
      </c>
      <c r="G3258" t="s">
        <v>329</v>
      </c>
      <c r="I3258" t="s">
        <v>8054</v>
      </c>
      <c r="J3258">
        <v>34.5</v>
      </c>
      <c r="N3258">
        <f>SUM(Table714[[#This Row],[Mitigation ($ million)]:[Adaptation ($ million)]])</f>
        <v>0.1</v>
      </c>
      <c r="O3258">
        <v>0.1</v>
      </c>
      <c r="P3258">
        <v>0</v>
      </c>
      <c r="R3258" s="4">
        <v>3.0000000000000001E-3</v>
      </c>
      <c r="S3258" s="4"/>
      <c r="T3258" s="1" t="s">
        <v>8823</v>
      </c>
    </row>
    <row r="3259" spans="1:20" x14ac:dyDescent="0.25">
      <c r="A3259" t="s">
        <v>8801</v>
      </c>
      <c r="B3259" t="s">
        <v>66</v>
      </c>
      <c r="C3259" t="s">
        <v>8704</v>
      </c>
      <c r="D3259" t="s">
        <v>8703</v>
      </c>
      <c r="F3259">
        <v>2021</v>
      </c>
      <c r="G3259" t="s">
        <v>7680</v>
      </c>
      <c r="I3259" t="s">
        <v>8054</v>
      </c>
      <c r="J3259">
        <v>5</v>
      </c>
      <c r="N3259">
        <f>SUM(Table714[[#This Row],[Mitigation ($ million)]:[Adaptation ($ million)]])</f>
        <v>0</v>
      </c>
      <c r="O3259">
        <v>0</v>
      </c>
      <c r="P3259">
        <v>0</v>
      </c>
      <c r="R3259" s="4">
        <v>5.0000000000000001E-3</v>
      </c>
      <c r="S3259" s="4"/>
      <c r="T3259" s="1" t="s">
        <v>8823</v>
      </c>
    </row>
    <row r="3260" spans="1:20" x14ac:dyDescent="0.25">
      <c r="A3260" t="s">
        <v>8801</v>
      </c>
      <c r="B3260" t="s">
        <v>66</v>
      </c>
      <c r="C3260" t="s">
        <v>7807</v>
      </c>
      <c r="D3260" t="s">
        <v>7806</v>
      </c>
      <c r="F3260">
        <v>2022</v>
      </c>
      <c r="G3260" t="s">
        <v>6657</v>
      </c>
      <c r="I3260" t="s">
        <v>6303</v>
      </c>
      <c r="J3260">
        <v>35</v>
      </c>
      <c r="N3260">
        <f>SUM(Table714[[#This Row],[Mitigation ($ million)]:[Adaptation ($ million)]])</f>
        <v>3.2</v>
      </c>
      <c r="O3260">
        <v>2.6</v>
      </c>
      <c r="P3260">
        <v>0.6</v>
      </c>
      <c r="R3260" s="4">
        <v>9.0999999999999998E-2</v>
      </c>
      <c r="S3260" s="4"/>
      <c r="T3260" s="1" t="s">
        <v>8822</v>
      </c>
    </row>
    <row r="3261" spans="1:20" x14ac:dyDescent="0.25">
      <c r="A3261" t="s">
        <v>8801</v>
      </c>
      <c r="B3261" t="s">
        <v>66</v>
      </c>
      <c r="C3261" t="s">
        <v>8648</v>
      </c>
      <c r="D3261" t="s">
        <v>8647</v>
      </c>
      <c r="F3261">
        <v>2021</v>
      </c>
      <c r="G3261" t="s">
        <v>7388</v>
      </c>
      <c r="I3261" t="s">
        <v>6303</v>
      </c>
      <c r="J3261">
        <v>22</v>
      </c>
      <c r="N3261">
        <f>SUM(Table714[[#This Row],[Mitigation ($ million)]:[Adaptation ($ million)]])</f>
        <v>0.2</v>
      </c>
      <c r="O3261">
        <v>0</v>
      </c>
      <c r="P3261">
        <v>0.2</v>
      </c>
      <c r="R3261" s="4">
        <v>7.0000000000000001E-3</v>
      </c>
      <c r="S3261" s="4"/>
      <c r="T3261" s="1" t="s">
        <v>8823</v>
      </c>
    </row>
    <row r="3262" spans="1:20" x14ac:dyDescent="0.25">
      <c r="A3262" t="s">
        <v>8801</v>
      </c>
      <c r="B3262" t="s">
        <v>66</v>
      </c>
      <c r="C3262" t="s">
        <v>7817</v>
      </c>
      <c r="D3262" t="s">
        <v>7816</v>
      </c>
      <c r="F3262">
        <v>2022</v>
      </c>
      <c r="G3262" t="s">
        <v>6657</v>
      </c>
      <c r="I3262" t="s">
        <v>84</v>
      </c>
      <c r="J3262">
        <v>30</v>
      </c>
      <c r="N3262">
        <f>SUM(Table714[[#This Row],[Mitigation ($ million)]:[Adaptation ($ million)]])</f>
        <v>20.9</v>
      </c>
      <c r="O3262">
        <v>0</v>
      </c>
      <c r="P3262">
        <v>20.9</v>
      </c>
      <c r="R3262" s="4">
        <v>0.69699999999999995</v>
      </c>
      <c r="S3262" s="4"/>
      <c r="T3262" s="1" t="s">
        <v>8822</v>
      </c>
    </row>
    <row r="3263" spans="1:20" x14ac:dyDescent="0.25">
      <c r="A3263" t="s">
        <v>8801</v>
      </c>
      <c r="B3263" t="s">
        <v>66</v>
      </c>
      <c r="C3263" t="s">
        <v>7857</v>
      </c>
      <c r="D3263" t="s">
        <v>7856</v>
      </c>
      <c r="F3263">
        <v>2022</v>
      </c>
      <c r="G3263" t="s">
        <v>6657</v>
      </c>
      <c r="I3263" t="s">
        <v>6296</v>
      </c>
      <c r="J3263">
        <v>11</v>
      </c>
      <c r="N3263">
        <f>SUM(Table714[[#This Row],[Mitigation ($ million)]:[Adaptation ($ million)]])</f>
        <v>9.6999999999999993</v>
      </c>
      <c r="O3263">
        <v>2.1</v>
      </c>
      <c r="P3263">
        <v>7.6</v>
      </c>
      <c r="R3263" s="4">
        <v>0.875</v>
      </c>
      <c r="S3263" s="4"/>
      <c r="T3263" s="1" t="s">
        <v>8822</v>
      </c>
    </row>
    <row r="3264" spans="1:20" x14ac:dyDescent="0.25">
      <c r="A3264" t="s">
        <v>8801</v>
      </c>
      <c r="B3264" t="s">
        <v>66</v>
      </c>
      <c r="C3264" t="s">
        <v>7859</v>
      </c>
      <c r="D3264" t="s">
        <v>7858</v>
      </c>
      <c r="F3264">
        <v>2022</v>
      </c>
      <c r="G3264" t="s">
        <v>6657</v>
      </c>
      <c r="I3264" t="s">
        <v>6303</v>
      </c>
      <c r="J3264">
        <v>20</v>
      </c>
      <c r="N3264">
        <f>SUM(Table714[[#This Row],[Mitigation ($ million)]:[Adaptation ($ million)]])</f>
        <v>4.3</v>
      </c>
      <c r="O3264">
        <v>0.3</v>
      </c>
      <c r="P3264">
        <v>4</v>
      </c>
      <c r="R3264" s="4">
        <v>0.218</v>
      </c>
      <c r="S3264" s="4"/>
      <c r="T3264" s="1" t="s">
        <v>8822</v>
      </c>
    </row>
    <row r="3265" spans="1:20" x14ac:dyDescent="0.25">
      <c r="A3265" t="s">
        <v>8801</v>
      </c>
      <c r="B3265" t="s">
        <v>66</v>
      </c>
      <c r="C3265" t="s">
        <v>7633</v>
      </c>
      <c r="D3265" t="s">
        <v>7632</v>
      </c>
      <c r="F3265">
        <v>2022</v>
      </c>
      <c r="G3265" t="s">
        <v>6866</v>
      </c>
      <c r="I3265" t="s">
        <v>6303</v>
      </c>
      <c r="J3265">
        <v>50</v>
      </c>
      <c r="N3265">
        <f>SUM(Table714[[#This Row],[Mitigation ($ million)]:[Adaptation ($ million)]])</f>
        <v>9.1999999999999993</v>
      </c>
      <c r="O3265">
        <v>4.2</v>
      </c>
      <c r="P3265">
        <v>5</v>
      </c>
      <c r="R3265" s="4">
        <v>0.185</v>
      </c>
      <c r="S3265" s="4"/>
      <c r="T3265" s="1" t="s">
        <v>8822</v>
      </c>
    </row>
    <row r="3266" spans="1:20" x14ac:dyDescent="0.25">
      <c r="A3266" t="s">
        <v>8801</v>
      </c>
      <c r="B3266" t="s">
        <v>66</v>
      </c>
      <c r="C3266" t="s">
        <v>6689</v>
      </c>
      <c r="D3266" t="s">
        <v>6688</v>
      </c>
      <c r="F3266">
        <v>2023</v>
      </c>
      <c r="G3266" t="s">
        <v>8805</v>
      </c>
      <c r="I3266" t="s">
        <v>6287</v>
      </c>
      <c r="J3266">
        <v>150</v>
      </c>
      <c r="N3266">
        <f>SUM(Table714[[#This Row],[Mitigation ($ million)]:[Adaptation ($ million)]])</f>
        <v>64.900000000000006</v>
      </c>
      <c r="O3266">
        <v>17.899999999999999</v>
      </c>
      <c r="P3266">
        <v>47</v>
      </c>
      <c r="R3266" s="5">
        <v>0.433</v>
      </c>
      <c r="S3266" s="5"/>
      <c r="T3266" s="1" t="s">
        <v>8821</v>
      </c>
    </row>
    <row r="3267" spans="1:20" x14ac:dyDescent="0.25">
      <c r="A3267" t="s">
        <v>8801</v>
      </c>
      <c r="B3267" t="s">
        <v>66</v>
      </c>
      <c r="C3267" t="s">
        <v>7768</v>
      </c>
      <c r="D3267" t="s">
        <v>7767</v>
      </c>
      <c r="F3267">
        <v>2022</v>
      </c>
      <c r="G3267" t="s">
        <v>8804</v>
      </c>
      <c r="I3267" t="s">
        <v>6303</v>
      </c>
      <c r="J3267">
        <v>29.7</v>
      </c>
      <c r="N3267">
        <f>SUM(Table714[[#This Row],[Mitigation ($ million)]:[Adaptation ($ million)]])</f>
        <v>4.3</v>
      </c>
      <c r="O3267">
        <v>3.5</v>
      </c>
      <c r="P3267">
        <v>0.8</v>
      </c>
      <c r="R3267" s="4">
        <v>0.14599999999999999</v>
      </c>
      <c r="S3267" s="4"/>
      <c r="T3267" s="1" t="s">
        <v>8822</v>
      </c>
    </row>
    <row r="3268" spans="1:20" x14ac:dyDescent="0.25">
      <c r="A3268" t="s">
        <v>8801</v>
      </c>
      <c r="B3268" t="s">
        <v>66</v>
      </c>
      <c r="C3268" t="s">
        <v>8391</v>
      </c>
      <c r="D3268" t="s">
        <v>8390</v>
      </c>
      <c r="F3268">
        <v>2021</v>
      </c>
      <c r="G3268" t="s">
        <v>664</v>
      </c>
      <c r="I3268" t="s">
        <v>6319</v>
      </c>
      <c r="J3268">
        <v>100</v>
      </c>
      <c r="N3268">
        <f>SUM(Table714[[#This Row],[Mitigation ($ million)]:[Adaptation ($ million)]])</f>
        <v>4.2</v>
      </c>
      <c r="O3268">
        <v>0</v>
      </c>
      <c r="P3268">
        <v>4.2</v>
      </c>
      <c r="R3268" s="4">
        <v>4.2000000000000003E-2</v>
      </c>
      <c r="S3268" s="4"/>
      <c r="T3268" s="1" t="s">
        <v>8823</v>
      </c>
    </row>
    <row r="3269" spans="1:20" x14ac:dyDescent="0.25">
      <c r="A3269" t="s">
        <v>8801</v>
      </c>
      <c r="B3269" t="s">
        <v>66</v>
      </c>
      <c r="C3269" t="s">
        <v>8045</v>
      </c>
      <c r="D3269" t="s">
        <v>8044</v>
      </c>
      <c r="F3269">
        <v>2021</v>
      </c>
      <c r="G3269" t="s">
        <v>664</v>
      </c>
      <c r="I3269" t="s">
        <v>4841</v>
      </c>
      <c r="J3269">
        <v>50</v>
      </c>
      <c r="N3269">
        <f>SUM(Table714[[#This Row],[Mitigation ($ million)]:[Adaptation ($ million)]])</f>
        <v>33.9</v>
      </c>
      <c r="O3269">
        <v>11.1</v>
      </c>
      <c r="P3269">
        <v>22.8</v>
      </c>
      <c r="R3269" s="4">
        <v>0.67800000000000005</v>
      </c>
      <c r="S3269" s="4"/>
      <c r="T3269" s="1" t="s">
        <v>8823</v>
      </c>
    </row>
    <row r="3270" spans="1:20" x14ac:dyDescent="0.25">
      <c r="A3270" t="s">
        <v>8801</v>
      </c>
      <c r="B3270" t="s">
        <v>66</v>
      </c>
      <c r="C3270" t="s">
        <v>6727</v>
      </c>
      <c r="D3270" t="s">
        <v>6726</v>
      </c>
      <c r="F3270">
        <v>2023</v>
      </c>
      <c r="G3270" t="s">
        <v>8802</v>
      </c>
      <c r="I3270" t="s">
        <v>6303</v>
      </c>
      <c r="J3270">
        <v>100</v>
      </c>
      <c r="N3270">
        <f>SUM(Table714[[#This Row],[Mitigation ($ million)]:[Adaptation ($ million)]])</f>
        <v>10.6</v>
      </c>
      <c r="O3270">
        <v>0</v>
      </c>
      <c r="P3270">
        <v>10.6</v>
      </c>
      <c r="R3270" s="5">
        <v>0.106</v>
      </c>
      <c r="S3270" s="5"/>
      <c r="T3270" s="1" t="s">
        <v>8821</v>
      </c>
    </row>
    <row r="3271" spans="1:20" x14ac:dyDescent="0.25">
      <c r="A3271" t="s">
        <v>8801</v>
      </c>
      <c r="B3271" t="s">
        <v>66</v>
      </c>
      <c r="C3271" t="s">
        <v>7972</v>
      </c>
      <c r="D3271" t="s">
        <v>7971</v>
      </c>
      <c r="F3271">
        <v>2021</v>
      </c>
      <c r="G3271" t="s">
        <v>6325</v>
      </c>
      <c r="I3271" t="s">
        <v>6287</v>
      </c>
      <c r="J3271">
        <v>80</v>
      </c>
      <c r="N3271">
        <f>SUM(Table714[[#This Row],[Mitigation ($ million)]:[Adaptation ($ million)]])</f>
        <v>72.599999999999994</v>
      </c>
      <c r="O3271">
        <v>19.2</v>
      </c>
      <c r="P3271">
        <v>53.4</v>
      </c>
      <c r="R3271" s="4">
        <v>0.90700000000000003</v>
      </c>
      <c r="S3271" s="4"/>
      <c r="T3271" s="1" t="s">
        <v>8823</v>
      </c>
    </row>
    <row r="3272" spans="1:20" x14ac:dyDescent="0.25">
      <c r="A3272" t="s">
        <v>8801</v>
      </c>
      <c r="B3272" t="s">
        <v>66</v>
      </c>
      <c r="C3272" t="s">
        <v>6298</v>
      </c>
      <c r="D3272" t="s">
        <v>6297</v>
      </c>
      <c r="F3272">
        <v>2023</v>
      </c>
      <c r="G3272" t="s">
        <v>6300</v>
      </c>
      <c r="I3272" t="s">
        <v>6287</v>
      </c>
      <c r="J3272">
        <v>55</v>
      </c>
      <c r="N3272">
        <f>SUM(Table714[[#This Row],[Mitigation ($ million)]:[Adaptation ($ million)]])</f>
        <v>26.5</v>
      </c>
      <c r="O3272">
        <v>23</v>
      </c>
      <c r="P3272">
        <v>3.5</v>
      </c>
      <c r="R3272" s="5">
        <v>0.48199999999999998</v>
      </c>
      <c r="S3272" s="5"/>
      <c r="T3272" s="1" t="s">
        <v>8821</v>
      </c>
    </row>
    <row r="3273" spans="1:20" x14ac:dyDescent="0.25">
      <c r="A3273" t="s">
        <v>8801</v>
      </c>
      <c r="B3273" t="s">
        <v>66</v>
      </c>
      <c r="C3273" t="s">
        <v>7087</v>
      </c>
      <c r="D3273" t="s">
        <v>7086</v>
      </c>
      <c r="F3273">
        <v>2022</v>
      </c>
      <c r="G3273" t="s">
        <v>8807</v>
      </c>
      <c r="I3273" t="s">
        <v>6287</v>
      </c>
      <c r="J3273">
        <v>68.5</v>
      </c>
      <c r="N3273">
        <f>SUM(Table714[[#This Row],[Mitigation ($ million)]:[Adaptation ($ million)]])</f>
        <v>28.200000000000003</v>
      </c>
      <c r="O3273">
        <v>4.0999999999999996</v>
      </c>
      <c r="P3273">
        <v>24.1</v>
      </c>
      <c r="R3273" s="4">
        <v>0.41199999999999998</v>
      </c>
      <c r="S3273" s="4"/>
      <c r="T3273" s="1" t="s">
        <v>8822</v>
      </c>
    </row>
    <row r="3274" spans="1:20" x14ac:dyDescent="0.25">
      <c r="A3274" t="s">
        <v>8801</v>
      </c>
      <c r="B3274" t="s">
        <v>66</v>
      </c>
      <c r="C3274" t="s">
        <v>6286</v>
      </c>
      <c r="D3274" t="s">
        <v>6285</v>
      </c>
      <c r="F3274">
        <v>2023</v>
      </c>
      <c r="G3274" t="s">
        <v>4733</v>
      </c>
      <c r="I3274" t="s">
        <v>6287</v>
      </c>
      <c r="J3274">
        <v>95.6</v>
      </c>
      <c r="N3274">
        <f>SUM(Table714[[#This Row],[Mitigation ($ million)]:[Adaptation ($ million)]])</f>
        <v>66.7</v>
      </c>
      <c r="O3274">
        <v>18.5</v>
      </c>
      <c r="P3274">
        <v>48.2</v>
      </c>
      <c r="R3274" s="5">
        <v>0.69799999999999995</v>
      </c>
      <c r="S3274" s="5"/>
      <c r="T3274" s="1" t="s">
        <v>8821</v>
      </c>
    </row>
    <row r="3275" spans="1:20" x14ac:dyDescent="0.25">
      <c r="A3275" t="s">
        <v>8801</v>
      </c>
      <c r="B3275" t="s">
        <v>66</v>
      </c>
      <c r="C3275" t="s">
        <v>7210</v>
      </c>
      <c r="D3275" t="s">
        <v>7209</v>
      </c>
      <c r="F3275">
        <v>2022</v>
      </c>
      <c r="G3275" t="s">
        <v>113</v>
      </c>
      <c r="I3275" t="s">
        <v>6287</v>
      </c>
      <c r="J3275">
        <v>100</v>
      </c>
      <c r="N3275">
        <f>SUM(Table714[[#This Row],[Mitigation ($ million)]:[Adaptation ($ million)]])</f>
        <v>56</v>
      </c>
      <c r="O3275">
        <v>20.9</v>
      </c>
      <c r="P3275">
        <v>35.1</v>
      </c>
      <c r="R3275" s="4">
        <v>0.56000000000000005</v>
      </c>
      <c r="S3275" s="4"/>
      <c r="T3275" s="1" t="s">
        <v>8822</v>
      </c>
    </row>
    <row r="3276" spans="1:20" x14ac:dyDescent="0.25">
      <c r="A3276" t="s">
        <v>8801</v>
      </c>
      <c r="B3276" t="s">
        <v>66</v>
      </c>
      <c r="C3276" t="s">
        <v>7327</v>
      </c>
      <c r="D3276" t="s">
        <v>7326</v>
      </c>
      <c r="F3276">
        <v>2022</v>
      </c>
      <c r="G3276" t="s">
        <v>6378</v>
      </c>
      <c r="I3276" t="s">
        <v>6448</v>
      </c>
      <c r="J3276">
        <v>700</v>
      </c>
      <c r="N3276">
        <f>SUM(Table714[[#This Row],[Mitigation ($ million)]:[Adaptation ($ million)]])</f>
        <v>618.29999999999995</v>
      </c>
      <c r="O3276">
        <v>104</v>
      </c>
      <c r="P3276">
        <v>514.29999999999995</v>
      </c>
      <c r="R3276" s="4">
        <v>0.88300000000000001</v>
      </c>
      <c r="S3276" s="4"/>
      <c r="T3276" s="1" t="s">
        <v>8822</v>
      </c>
    </row>
    <row r="3277" spans="1:20" x14ac:dyDescent="0.25">
      <c r="A3277" t="s">
        <v>8801</v>
      </c>
      <c r="B3277" t="s">
        <v>66</v>
      </c>
      <c r="C3277" t="s">
        <v>6455</v>
      </c>
      <c r="D3277" t="s">
        <v>6454</v>
      </c>
      <c r="F3277">
        <v>2023</v>
      </c>
      <c r="G3277" t="s">
        <v>8807</v>
      </c>
      <c r="I3277" t="s">
        <v>6316</v>
      </c>
      <c r="J3277">
        <v>50</v>
      </c>
      <c r="N3277">
        <f>SUM(Table714[[#This Row],[Mitigation ($ million)]:[Adaptation ($ million)]])</f>
        <v>42.9</v>
      </c>
      <c r="O3277">
        <v>42.9</v>
      </c>
      <c r="P3277">
        <v>0</v>
      </c>
      <c r="R3277" s="5">
        <v>0.85799999999999998</v>
      </c>
      <c r="S3277" s="5"/>
      <c r="T3277" s="1" t="s">
        <v>8821</v>
      </c>
    </row>
    <row r="3278" spans="1:20" x14ac:dyDescent="0.25">
      <c r="A3278" t="s">
        <v>8801</v>
      </c>
      <c r="B3278" t="s">
        <v>66</v>
      </c>
      <c r="C3278" t="s">
        <v>8027</v>
      </c>
      <c r="D3278" t="s">
        <v>8026</v>
      </c>
      <c r="F3278">
        <v>2021</v>
      </c>
      <c r="G3278" t="s">
        <v>6375</v>
      </c>
      <c r="I3278" t="s">
        <v>6319</v>
      </c>
      <c r="J3278">
        <v>80</v>
      </c>
      <c r="N3278">
        <f>SUM(Table714[[#This Row],[Mitigation ($ million)]:[Adaptation ($ million)]])</f>
        <v>8.9</v>
      </c>
      <c r="O3278">
        <v>8.9</v>
      </c>
      <c r="P3278">
        <v>0</v>
      </c>
      <c r="R3278" s="4">
        <v>0.111</v>
      </c>
      <c r="S3278" s="4"/>
      <c r="T3278" s="1" t="s">
        <v>8823</v>
      </c>
    </row>
    <row r="3279" spans="1:20" x14ac:dyDescent="0.25">
      <c r="A3279" t="s">
        <v>8801</v>
      </c>
      <c r="B3279" t="s">
        <v>66</v>
      </c>
      <c r="C3279" t="s">
        <v>7077</v>
      </c>
      <c r="D3279" t="s">
        <v>7076</v>
      </c>
      <c r="F3279">
        <v>2022</v>
      </c>
      <c r="G3279" t="s">
        <v>6375</v>
      </c>
      <c r="I3279" t="s">
        <v>4841</v>
      </c>
      <c r="J3279">
        <v>75</v>
      </c>
      <c r="N3279">
        <f>SUM(Table714[[#This Row],[Mitigation ($ million)]:[Adaptation ($ million)]])</f>
        <v>39.400000000000006</v>
      </c>
      <c r="O3279">
        <v>17.100000000000001</v>
      </c>
      <c r="P3279">
        <v>22.3</v>
      </c>
      <c r="R3279" s="4">
        <v>0.52400000000000002</v>
      </c>
      <c r="S3279" s="4"/>
      <c r="T3279" s="1" t="s">
        <v>8822</v>
      </c>
    </row>
    <row r="3280" spans="1:20" x14ac:dyDescent="0.25">
      <c r="A3280" t="s">
        <v>8801</v>
      </c>
      <c r="B3280" t="s">
        <v>66</v>
      </c>
      <c r="C3280" t="s">
        <v>7953</v>
      </c>
      <c r="D3280" t="s">
        <v>7952</v>
      </c>
      <c r="F3280">
        <v>2021</v>
      </c>
      <c r="G3280" t="s">
        <v>6631</v>
      </c>
      <c r="I3280" t="s">
        <v>6316</v>
      </c>
      <c r="J3280">
        <v>250</v>
      </c>
      <c r="N3280">
        <f>SUM(Table714[[#This Row],[Mitigation ($ million)]:[Adaptation ($ million)]])</f>
        <v>72.2</v>
      </c>
      <c r="O3280">
        <v>60.4</v>
      </c>
      <c r="P3280">
        <v>11.8</v>
      </c>
      <c r="R3280" s="4">
        <v>0.28899999999999998</v>
      </c>
      <c r="S3280" s="4"/>
      <c r="T3280" s="1" t="s">
        <v>8823</v>
      </c>
    </row>
    <row r="3281" spans="1:20" x14ac:dyDescent="0.25">
      <c r="A3281" t="s">
        <v>8801</v>
      </c>
      <c r="B3281" t="s">
        <v>66</v>
      </c>
      <c r="C3281" t="s">
        <v>7501</v>
      </c>
      <c r="D3281" t="s">
        <v>7500</v>
      </c>
      <c r="F3281">
        <v>2022</v>
      </c>
      <c r="G3281" t="s">
        <v>6631</v>
      </c>
      <c r="I3281" t="s">
        <v>6303</v>
      </c>
      <c r="J3281">
        <v>150</v>
      </c>
      <c r="N3281">
        <f>SUM(Table714[[#This Row],[Mitigation ($ million)]:[Adaptation ($ million)]])</f>
        <v>3</v>
      </c>
      <c r="O3281">
        <v>0.6</v>
      </c>
      <c r="P3281">
        <v>2.4</v>
      </c>
      <c r="R3281" s="4">
        <v>0.02</v>
      </c>
      <c r="S3281" s="4"/>
      <c r="T3281" s="1" t="s">
        <v>8822</v>
      </c>
    </row>
    <row r="3282" spans="1:20" x14ac:dyDescent="0.25">
      <c r="A3282" t="s">
        <v>8801</v>
      </c>
      <c r="B3282" t="s">
        <v>66</v>
      </c>
      <c r="C3282" t="s">
        <v>6863</v>
      </c>
      <c r="D3282" t="s">
        <v>6862</v>
      </c>
      <c r="F3282">
        <v>2023</v>
      </c>
      <c r="G3282" t="s">
        <v>6631</v>
      </c>
      <c r="I3282" t="s">
        <v>6319</v>
      </c>
      <c r="J3282">
        <v>500</v>
      </c>
      <c r="N3282">
        <f>SUM(Table714[[#This Row],[Mitigation ($ million)]:[Adaptation ($ million)]])</f>
        <v>109.4</v>
      </c>
      <c r="O3282">
        <v>100</v>
      </c>
      <c r="P3282">
        <v>9.4</v>
      </c>
      <c r="R3282" s="5">
        <v>0.219</v>
      </c>
      <c r="S3282" s="5"/>
      <c r="T3282" s="1" t="s">
        <v>8821</v>
      </c>
    </row>
    <row r="3283" spans="1:20" x14ac:dyDescent="0.25">
      <c r="A3283" t="s">
        <v>8801</v>
      </c>
      <c r="B3283" t="s">
        <v>66</v>
      </c>
      <c r="C3283" t="s">
        <v>6633</v>
      </c>
      <c r="D3283" t="s">
        <v>6632</v>
      </c>
      <c r="F3283">
        <v>2023</v>
      </c>
      <c r="G3283" t="s">
        <v>6631</v>
      </c>
      <c r="I3283" t="s">
        <v>6409</v>
      </c>
      <c r="J3283">
        <v>250</v>
      </c>
      <c r="N3283">
        <f>SUM(Table714[[#This Row],[Mitigation ($ million)]:[Adaptation ($ million)]])</f>
        <v>7.6</v>
      </c>
      <c r="O3283">
        <v>2.5</v>
      </c>
      <c r="P3283">
        <v>5.0999999999999996</v>
      </c>
      <c r="R3283" s="5">
        <v>0.03</v>
      </c>
      <c r="S3283" s="5"/>
      <c r="T3283" s="1" t="s">
        <v>8821</v>
      </c>
    </row>
    <row r="3284" spans="1:20" x14ac:dyDescent="0.25">
      <c r="A3284" t="s">
        <v>8801</v>
      </c>
      <c r="B3284" t="s">
        <v>66</v>
      </c>
      <c r="C3284" t="s">
        <v>7750</v>
      </c>
      <c r="D3284" t="s">
        <v>7749</v>
      </c>
      <c r="F3284">
        <v>2022</v>
      </c>
      <c r="G3284" t="s">
        <v>6631</v>
      </c>
      <c r="I3284" t="s">
        <v>6437</v>
      </c>
      <c r="J3284">
        <v>60</v>
      </c>
      <c r="N3284">
        <f>SUM(Table714[[#This Row],[Mitigation ($ million)]:[Adaptation ($ million)]])</f>
        <v>3.4</v>
      </c>
      <c r="O3284">
        <v>0</v>
      </c>
      <c r="P3284">
        <v>3.4</v>
      </c>
      <c r="R3284" s="4">
        <v>5.6000000000000001E-2</v>
      </c>
      <c r="S3284" s="4"/>
      <c r="T3284" s="1" t="s">
        <v>8822</v>
      </c>
    </row>
    <row r="3285" spans="1:20" x14ac:dyDescent="0.25">
      <c r="A3285" t="s">
        <v>8801</v>
      </c>
      <c r="B3285" t="s">
        <v>66</v>
      </c>
      <c r="C3285" t="s">
        <v>6591</v>
      </c>
      <c r="D3285" t="s">
        <v>6590</v>
      </c>
      <c r="F3285">
        <v>2023</v>
      </c>
      <c r="G3285" t="s">
        <v>88</v>
      </c>
      <c r="I3285" t="s">
        <v>6287</v>
      </c>
      <c r="J3285">
        <v>82</v>
      </c>
      <c r="N3285">
        <f>SUM(Table714[[#This Row],[Mitigation ($ million)]:[Adaptation ($ million)]])</f>
        <v>9.8000000000000007</v>
      </c>
      <c r="O3285">
        <v>5.2</v>
      </c>
      <c r="P3285">
        <v>4.5999999999999996</v>
      </c>
      <c r="R3285" s="5">
        <v>0.12</v>
      </c>
      <c r="S3285" s="5"/>
      <c r="T3285" s="1" t="s">
        <v>8821</v>
      </c>
    </row>
    <row r="3286" spans="1:20" x14ac:dyDescent="0.25">
      <c r="A3286" t="s">
        <v>8801</v>
      </c>
      <c r="B3286" t="s">
        <v>66</v>
      </c>
      <c r="C3286" t="s">
        <v>7200</v>
      </c>
      <c r="D3286" t="s">
        <v>7199</v>
      </c>
      <c r="F3286">
        <v>2022</v>
      </c>
      <c r="G3286" t="s">
        <v>658</v>
      </c>
      <c r="I3286" t="s">
        <v>132</v>
      </c>
      <c r="J3286">
        <v>25</v>
      </c>
      <c r="N3286">
        <f>SUM(Table714[[#This Row],[Mitigation ($ million)]:[Adaptation ($ million)]])</f>
        <v>3.0999999999999996</v>
      </c>
      <c r="O3286">
        <v>1.7</v>
      </c>
      <c r="P3286">
        <v>1.4</v>
      </c>
      <c r="R3286" s="4">
        <v>0.124</v>
      </c>
      <c r="S3286" s="4"/>
      <c r="T3286" s="1" t="s">
        <v>8822</v>
      </c>
    </row>
    <row r="3287" spans="1:20" x14ac:dyDescent="0.25">
      <c r="A3287" t="s">
        <v>8801</v>
      </c>
      <c r="B3287" t="s">
        <v>66</v>
      </c>
      <c r="C3287" t="s">
        <v>6372</v>
      </c>
      <c r="D3287" t="s">
        <v>6371</v>
      </c>
      <c r="F3287">
        <v>2023</v>
      </c>
      <c r="G3287" t="s">
        <v>88</v>
      </c>
      <c r="I3287" t="s">
        <v>4841</v>
      </c>
      <c r="J3287">
        <v>108</v>
      </c>
      <c r="N3287">
        <f>SUM(Table714[[#This Row],[Mitigation ($ million)]:[Adaptation ($ million)]])</f>
        <v>55.400000000000006</v>
      </c>
      <c r="O3287">
        <v>0.7</v>
      </c>
      <c r="P3287">
        <v>54.7</v>
      </c>
      <c r="R3287" s="5">
        <v>0.51400000000000001</v>
      </c>
      <c r="S3287" s="5"/>
      <c r="T3287" s="1" t="s">
        <v>8821</v>
      </c>
    </row>
    <row r="3288" spans="1:20" x14ac:dyDescent="0.25">
      <c r="A3288" t="s">
        <v>8801</v>
      </c>
      <c r="B3288" t="s">
        <v>66</v>
      </c>
      <c r="C3288" t="s">
        <v>6843</v>
      </c>
      <c r="D3288" t="s">
        <v>6842</v>
      </c>
      <c r="F3288">
        <v>2023</v>
      </c>
      <c r="G3288" t="s">
        <v>88</v>
      </c>
      <c r="I3288" t="s">
        <v>6303</v>
      </c>
      <c r="J3288">
        <v>251</v>
      </c>
      <c r="N3288">
        <f>SUM(Table714[[#This Row],[Mitigation ($ million)]:[Adaptation ($ million)]])</f>
        <v>46.5</v>
      </c>
      <c r="O3288">
        <v>17.899999999999999</v>
      </c>
      <c r="P3288">
        <v>28.6</v>
      </c>
      <c r="R3288" s="5">
        <v>0.185</v>
      </c>
      <c r="S3288" s="5"/>
      <c r="T3288" s="1" t="s">
        <v>8821</v>
      </c>
    </row>
    <row r="3289" spans="1:20" x14ac:dyDescent="0.25">
      <c r="A3289" t="s">
        <v>8801</v>
      </c>
      <c r="B3289" t="s">
        <v>66</v>
      </c>
      <c r="C3289" t="s">
        <v>6416</v>
      </c>
      <c r="D3289" t="s">
        <v>6415</v>
      </c>
      <c r="F3289">
        <v>2023</v>
      </c>
      <c r="G3289" t="s">
        <v>6417</v>
      </c>
      <c r="I3289" t="s">
        <v>6296</v>
      </c>
      <c r="J3289">
        <v>105</v>
      </c>
      <c r="N3289">
        <f>SUM(Table714[[#This Row],[Mitigation ($ million)]:[Adaptation ($ million)]])</f>
        <v>51.8</v>
      </c>
      <c r="O3289">
        <v>11.9</v>
      </c>
      <c r="P3289">
        <v>39.9</v>
      </c>
      <c r="R3289" s="5">
        <v>0.49399999999999999</v>
      </c>
      <c r="S3289" s="5"/>
      <c r="T3289" s="1" t="s">
        <v>8821</v>
      </c>
    </row>
    <row r="3290" spans="1:20" x14ac:dyDescent="0.25">
      <c r="A3290" t="s">
        <v>8801</v>
      </c>
      <c r="B3290" t="s">
        <v>66</v>
      </c>
      <c r="C3290" t="s">
        <v>6321</v>
      </c>
      <c r="D3290" t="s">
        <v>6320</v>
      </c>
      <c r="F3290">
        <v>2023</v>
      </c>
      <c r="G3290" t="s">
        <v>6322</v>
      </c>
      <c r="I3290" t="s">
        <v>6296</v>
      </c>
      <c r="J3290">
        <v>250</v>
      </c>
      <c r="N3290">
        <f>SUM(Table714[[#This Row],[Mitigation ($ million)]:[Adaptation ($ million)]])</f>
        <v>152.6</v>
      </c>
      <c r="O3290">
        <v>47.8</v>
      </c>
      <c r="P3290">
        <v>104.8</v>
      </c>
      <c r="R3290" s="5">
        <v>0.61099999999999999</v>
      </c>
      <c r="S3290" s="5"/>
      <c r="T3290" s="1" t="s">
        <v>8821</v>
      </c>
    </row>
    <row r="3291" spans="1:20" x14ac:dyDescent="0.25">
      <c r="A3291" t="s">
        <v>8801</v>
      </c>
      <c r="B3291" t="s">
        <v>66</v>
      </c>
      <c r="C3291" t="s">
        <v>6330</v>
      </c>
      <c r="D3291" t="s">
        <v>6329</v>
      </c>
      <c r="F3291">
        <v>2023</v>
      </c>
      <c r="G3291" t="s">
        <v>79</v>
      </c>
      <c r="I3291" t="s">
        <v>6310</v>
      </c>
      <c r="J3291">
        <v>250</v>
      </c>
      <c r="N3291">
        <f>SUM(Table714[[#This Row],[Mitigation ($ million)]:[Adaptation ($ million)]])</f>
        <v>82.8</v>
      </c>
      <c r="O3291">
        <v>69.3</v>
      </c>
      <c r="P3291">
        <v>13.5</v>
      </c>
      <c r="R3291" s="5">
        <v>0.33100000000000002</v>
      </c>
      <c r="S3291" s="5"/>
      <c r="T3291" s="1" t="s">
        <v>8821</v>
      </c>
    </row>
    <row r="3292" spans="1:20" x14ac:dyDescent="0.25">
      <c r="A3292" t="s">
        <v>8801</v>
      </c>
      <c r="B3292" t="s">
        <v>66</v>
      </c>
      <c r="C3292" t="s">
        <v>7308</v>
      </c>
      <c r="D3292" t="s">
        <v>7307</v>
      </c>
      <c r="F3292">
        <v>2022</v>
      </c>
      <c r="G3292" t="s">
        <v>79</v>
      </c>
      <c r="I3292" t="s">
        <v>6319</v>
      </c>
      <c r="J3292">
        <v>250</v>
      </c>
      <c r="N3292">
        <f>SUM(Table714[[#This Row],[Mitigation ($ million)]:[Adaptation ($ million)]])</f>
        <v>33.799999999999997</v>
      </c>
      <c r="O3292">
        <v>12.5</v>
      </c>
      <c r="P3292">
        <v>21.3</v>
      </c>
      <c r="R3292" s="4">
        <v>0.13500000000000001</v>
      </c>
      <c r="S3292" s="4"/>
      <c r="T3292" s="1" t="s">
        <v>8822</v>
      </c>
    </row>
    <row r="3293" spans="1:20" x14ac:dyDescent="0.25">
      <c r="A3293" t="s">
        <v>8801</v>
      </c>
      <c r="B3293" t="s">
        <v>66</v>
      </c>
      <c r="C3293" t="s">
        <v>7173</v>
      </c>
      <c r="D3293" t="s">
        <v>7172</v>
      </c>
      <c r="F3293">
        <v>2022</v>
      </c>
      <c r="G3293" t="s">
        <v>79</v>
      </c>
      <c r="I3293" t="s">
        <v>84</v>
      </c>
      <c r="J3293">
        <v>358</v>
      </c>
      <c r="N3293">
        <f>SUM(Table714[[#This Row],[Mitigation ($ million)]:[Adaptation ($ million)]])</f>
        <v>33.5</v>
      </c>
      <c r="O3293">
        <v>8.3000000000000007</v>
      </c>
      <c r="P3293">
        <v>25.2</v>
      </c>
      <c r="R3293" s="4">
        <v>9.4E-2</v>
      </c>
      <c r="S3293" s="4"/>
      <c r="T3293" s="1" t="s">
        <v>8822</v>
      </c>
    </row>
    <row r="3294" spans="1:20" x14ac:dyDescent="0.25">
      <c r="A3294" t="s">
        <v>8801</v>
      </c>
      <c r="B3294" t="s">
        <v>66</v>
      </c>
      <c r="C3294" t="s">
        <v>7999</v>
      </c>
      <c r="D3294" t="s">
        <v>7998</v>
      </c>
      <c r="F3294">
        <v>2021</v>
      </c>
      <c r="G3294" t="s">
        <v>79</v>
      </c>
      <c r="I3294" t="s">
        <v>6400</v>
      </c>
      <c r="J3294">
        <v>250</v>
      </c>
      <c r="N3294">
        <f>SUM(Table714[[#This Row],[Mitigation ($ million)]:[Adaptation ($ million)]])</f>
        <v>45.099999999999994</v>
      </c>
      <c r="O3294">
        <v>6.3</v>
      </c>
      <c r="P3294">
        <v>38.799999999999997</v>
      </c>
      <c r="R3294" s="4">
        <v>0.18</v>
      </c>
      <c r="S3294" s="4"/>
      <c r="T3294" s="1" t="s">
        <v>8823</v>
      </c>
    </row>
    <row r="3295" spans="1:20" x14ac:dyDescent="0.25">
      <c r="A3295" t="s">
        <v>8801</v>
      </c>
      <c r="B3295" t="s">
        <v>66</v>
      </c>
      <c r="C3295" t="s">
        <v>8542</v>
      </c>
      <c r="D3295" t="s">
        <v>8541</v>
      </c>
      <c r="F3295">
        <v>2021</v>
      </c>
      <c r="G3295" t="s">
        <v>6816</v>
      </c>
      <c r="I3295" t="s">
        <v>6319</v>
      </c>
      <c r="J3295">
        <v>100</v>
      </c>
      <c r="N3295">
        <f>SUM(Table714[[#This Row],[Mitigation ($ million)]:[Adaptation ($ million)]])</f>
        <v>20</v>
      </c>
      <c r="O3295">
        <v>2.5</v>
      </c>
      <c r="P3295">
        <v>17.5</v>
      </c>
      <c r="R3295" s="4">
        <v>0.2</v>
      </c>
      <c r="S3295" s="4"/>
      <c r="T3295" s="1" t="s">
        <v>8823</v>
      </c>
    </row>
    <row r="3296" spans="1:20" x14ac:dyDescent="0.25">
      <c r="A3296" t="s">
        <v>8801</v>
      </c>
      <c r="B3296" t="s">
        <v>66</v>
      </c>
      <c r="C3296" t="s">
        <v>6815</v>
      </c>
      <c r="D3296" t="s">
        <v>6814</v>
      </c>
      <c r="F3296">
        <v>2023</v>
      </c>
      <c r="G3296" t="s">
        <v>6816</v>
      </c>
      <c r="I3296" t="s">
        <v>6448</v>
      </c>
      <c r="J3296">
        <v>100</v>
      </c>
      <c r="N3296">
        <f>SUM(Table714[[#This Row],[Mitigation ($ million)]:[Adaptation ($ million)]])</f>
        <v>68.5</v>
      </c>
      <c r="O3296">
        <v>21.9</v>
      </c>
      <c r="P3296">
        <v>46.6</v>
      </c>
      <c r="R3296" s="5">
        <v>0.68400000000000005</v>
      </c>
      <c r="S3296" s="5"/>
      <c r="T3296" s="1" t="s">
        <v>8821</v>
      </c>
    </row>
    <row r="3297" spans="1:20" x14ac:dyDescent="0.25">
      <c r="A3297" t="s">
        <v>8801</v>
      </c>
      <c r="B3297" t="s">
        <v>66</v>
      </c>
      <c r="C3297" t="s">
        <v>6587</v>
      </c>
      <c r="D3297" t="s">
        <v>6586</v>
      </c>
      <c r="F3297">
        <v>2023</v>
      </c>
      <c r="G3297" t="s">
        <v>6384</v>
      </c>
      <c r="I3297" t="s">
        <v>4841</v>
      </c>
      <c r="J3297">
        <v>70</v>
      </c>
      <c r="N3297">
        <f>SUM(Table714[[#This Row],[Mitigation ($ million)]:[Adaptation ($ million)]])</f>
        <v>47.4</v>
      </c>
      <c r="O3297">
        <v>12.5</v>
      </c>
      <c r="P3297">
        <v>34.9</v>
      </c>
      <c r="R3297" s="5">
        <v>0.67700000000000005</v>
      </c>
      <c r="S3297" s="5"/>
      <c r="T3297" s="1" t="s">
        <v>8821</v>
      </c>
    </row>
    <row r="3298" spans="1:20" x14ac:dyDescent="0.25">
      <c r="A3298" t="s">
        <v>8801</v>
      </c>
      <c r="B3298" t="s">
        <v>66</v>
      </c>
      <c r="C3298" t="s">
        <v>8023</v>
      </c>
      <c r="D3298" t="s">
        <v>8022</v>
      </c>
      <c r="F3298">
        <v>2021</v>
      </c>
      <c r="G3298" t="s">
        <v>79</v>
      </c>
      <c r="I3298" t="s">
        <v>4841</v>
      </c>
      <c r="J3298">
        <v>200</v>
      </c>
      <c r="N3298">
        <f>SUM(Table714[[#This Row],[Mitigation ($ million)]:[Adaptation ($ million)]])</f>
        <v>63.1</v>
      </c>
      <c r="O3298">
        <v>1.7</v>
      </c>
      <c r="P3298">
        <v>61.4</v>
      </c>
      <c r="R3298" s="4">
        <v>0.316</v>
      </c>
      <c r="S3298" s="4"/>
      <c r="T3298" s="1" t="s">
        <v>8823</v>
      </c>
    </row>
    <row r="3299" spans="1:20" x14ac:dyDescent="0.25">
      <c r="A3299" t="s">
        <v>8801</v>
      </c>
      <c r="B3299" t="s">
        <v>66</v>
      </c>
      <c r="C3299" t="s">
        <v>7740</v>
      </c>
      <c r="D3299" t="s">
        <v>7739</v>
      </c>
      <c r="F3299">
        <v>2022</v>
      </c>
      <c r="G3299" t="s">
        <v>7137</v>
      </c>
      <c r="I3299" t="s">
        <v>6303</v>
      </c>
      <c r="J3299">
        <v>6.2</v>
      </c>
      <c r="N3299">
        <f>SUM(Table714[[#This Row],[Mitigation ($ million)]:[Adaptation ($ million)]])</f>
        <v>0.3</v>
      </c>
      <c r="O3299">
        <v>0</v>
      </c>
      <c r="P3299">
        <v>0.3</v>
      </c>
      <c r="R3299" s="4">
        <v>0.05</v>
      </c>
      <c r="S3299" s="4"/>
      <c r="T3299" s="1" t="s">
        <v>8822</v>
      </c>
    </row>
    <row r="3300" spans="1:20" x14ac:dyDescent="0.25">
      <c r="A3300" t="s">
        <v>8801</v>
      </c>
      <c r="B3300" t="s">
        <v>66</v>
      </c>
      <c r="C3300" t="s">
        <v>8345</v>
      </c>
      <c r="D3300" t="s">
        <v>8344</v>
      </c>
      <c r="F3300">
        <v>2021</v>
      </c>
      <c r="G3300" t="s">
        <v>122</v>
      </c>
      <c r="I3300" t="s">
        <v>6400</v>
      </c>
      <c r="J3300">
        <v>600</v>
      </c>
      <c r="N3300">
        <f>SUM(Table714[[#This Row],[Mitigation ($ million)]:[Adaptation ($ million)]])</f>
        <v>103.10000000000001</v>
      </c>
      <c r="O3300">
        <v>0.2</v>
      </c>
      <c r="P3300">
        <v>102.9</v>
      </c>
      <c r="R3300" s="4">
        <v>0.17199999999999999</v>
      </c>
      <c r="S3300" s="4"/>
      <c r="T3300" s="1" t="s">
        <v>8823</v>
      </c>
    </row>
    <row r="3301" spans="1:20" x14ac:dyDescent="0.25">
      <c r="A3301" t="s">
        <v>8801</v>
      </c>
      <c r="B3301" t="s">
        <v>66</v>
      </c>
      <c r="C3301" t="s">
        <v>6500</v>
      </c>
      <c r="D3301" t="s">
        <v>6499</v>
      </c>
      <c r="F3301">
        <v>2023</v>
      </c>
      <c r="G3301" t="s">
        <v>6492</v>
      </c>
      <c r="I3301" t="s">
        <v>6409</v>
      </c>
      <c r="J3301">
        <v>150</v>
      </c>
      <c r="N3301">
        <f>SUM(Table714[[#This Row],[Mitigation ($ million)]:[Adaptation ($ million)]])</f>
        <v>31.3</v>
      </c>
      <c r="O3301">
        <v>11</v>
      </c>
      <c r="P3301">
        <v>20.3</v>
      </c>
      <c r="R3301" s="5">
        <v>0.20899999999999999</v>
      </c>
      <c r="S3301" s="5"/>
      <c r="T3301" s="1" t="s">
        <v>8821</v>
      </c>
    </row>
    <row r="3302" spans="1:20" x14ac:dyDescent="0.25">
      <c r="A3302" t="s">
        <v>8801</v>
      </c>
      <c r="B3302" t="s">
        <v>66</v>
      </c>
      <c r="C3302" t="s">
        <v>8301</v>
      </c>
      <c r="D3302" t="s">
        <v>8300</v>
      </c>
      <c r="F3302">
        <v>2021</v>
      </c>
      <c r="G3302" t="s">
        <v>6492</v>
      </c>
      <c r="I3302" t="s">
        <v>6316</v>
      </c>
      <c r="J3302">
        <v>200</v>
      </c>
      <c r="N3302">
        <f>SUM(Table714[[#This Row],[Mitigation ($ million)]:[Adaptation ($ million)]])</f>
        <v>65.2</v>
      </c>
      <c r="O3302">
        <v>20.6</v>
      </c>
      <c r="P3302">
        <v>44.6</v>
      </c>
      <c r="R3302" s="4">
        <v>0.32600000000000001</v>
      </c>
      <c r="S3302" s="4"/>
      <c r="T3302" s="1" t="s">
        <v>8823</v>
      </c>
    </row>
    <row r="3303" spans="1:20" x14ac:dyDescent="0.25">
      <c r="A3303" t="s">
        <v>8801</v>
      </c>
      <c r="B3303" t="s">
        <v>66</v>
      </c>
      <c r="C3303" t="s">
        <v>7476</v>
      </c>
      <c r="D3303" t="s">
        <v>7475</v>
      </c>
      <c r="F3303">
        <v>2022</v>
      </c>
      <c r="G3303" t="s">
        <v>6492</v>
      </c>
      <c r="I3303" t="s">
        <v>6319</v>
      </c>
      <c r="J3303">
        <v>100</v>
      </c>
      <c r="N3303">
        <f>SUM(Table714[[#This Row],[Mitigation ($ million)]:[Adaptation ($ million)]])</f>
        <v>26.6</v>
      </c>
      <c r="O3303">
        <v>26.6</v>
      </c>
      <c r="P3303">
        <v>0</v>
      </c>
      <c r="R3303" s="4">
        <v>0.26600000000000001</v>
      </c>
      <c r="S3303" s="4"/>
      <c r="T3303" s="1" t="s">
        <v>8822</v>
      </c>
    </row>
    <row r="3304" spans="1:20" x14ac:dyDescent="0.25">
      <c r="A3304" t="s">
        <v>8801</v>
      </c>
      <c r="B3304" t="s">
        <v>66</v>
      </c>
      <c r="C3304" t="s">
        <v>7167</v>
      </c>
      <c r="D3304" t="s">
        <v>7166</v>
      </c>
      <c r="F3304">
        <v>2022</v>
      </c>
      <c r="G3304" t="s">
        <v>6492</v>
      </c>
      <c r="I3304" t="s">
        <v>6303</v>
      </c>
      <c r="J3304">
        <v>187</v>
      </c>
      <c r="N3304">
        <f>SUM(Table714[[#This Row],[Mitigation ($ million)]:[Adaptation ($ million)]])</f>
        <v>11.5</v>
      </c>
      <c r="O3304">
        <v>4</v>
      </c>
      <c r="P3304">
        <v>7.5</v>
      </c>
      <c r="R3304" s="4">
        <v>6.0999999999999999E-2</v>
      </c>
      <c r="S3304" s="4"/>
      <c r="T3304" s="1" t="s">
        <v>8822</v>
      </c>
    </row>
    <row r="3305" spans="1:20" x14ac:dyDescent="0.25">
      <c r="A3305" t="s">
        <v>8801</v>
      </c>
      <c r="B3305" t="s">
        <v>66</v>
      </c>
      <c r="C3305" t="s">
        <v>7563</v>
      </c>
      <c r="D3305" t="s">
        <v>7562</v>
      </c>
      <c r="F3305">
        <v>2022</v>
      </c>
      <c r="G3305" t="s">
        <v>6492</v>
      </c>
      <c r="I3305" t="s">
        <v>4841</v>
      </c>
      <c r="J3305">
        <v>250</v>
      </c>
      <c r="N3305">
        <f>SUM(Table714[[#This Row],[Mitigation ($ million)]:[Adaptation ($ million)]])</f>
        <v>56</v>
      </c>
      <c r="O3305">
        <v>14</v>
      </c>
      <c r="P3305">
        <v>42</v>
      </c>
      <c r="R3305" s="4">
        <v>0.224</v>
      </c>
      <c r="S3305" s="4"/>
      <c r="T3305" s="1" t="s">
        <v>8822</v>
      </c>
    </row>
    <row r="3306" spans="1:20" x14ac:dyDescent="0.25">
      <c r="A3306" t="s">
        <v>8801</v>
      </c>
      <c r="B3306" t="s">
        <v>66</v>
      </c>
      <c r="C3306" t="s">
        <v>8215</v>
      </c>
      <c r="D3306" t="s">
        <v>8214</v>
      </c>
      <c r="F3306">
        <v>2021</v>
      </c>
      <c r="G3306" t="s">
        <v>6492</v>
      </c>
      <c r="I3306" t="s">
        <v>6319</v>
      </c>
      <c r="J3306">
        <v>100</v>
      </c>
      <c r="N3306">
        <f>SUM(Table714[[#This Row],[Mitigation ($ million)]:[Adaptation ($ million)]])</f>
        <v>16.7</v>
      </c>
      <c r="O3306">
        <v>16.7</v>
      </c>
      <c r="P3306">
        <v>0</v>
      </c>
      <c r="R3306" s="4">
        <v>0.16700000000000001</v>
      </c>
      <c r="S3306" s="4"/>
      <c r="T3306" s="1" t="s">
        <v>8823</v>
      </c>
    </row>
    <row r="3307" spans="1:20" x14ac:dyDescent="0.25">
      <c r="A3307" t="s">
        <v>8801</v>
      </c>
      <c r="B3307" t="s">
        <v>66</v>
      </c>
      <c r="C3307" t="s">
        <v>6635</v>
      </c>
      <c r="D3307" t="s">
        <v>6634</v>
      </c>
      <c r="F3307">
        <v>2023</v>
      </c>
      <c r="G3307" t="s">
        <v>6492</v>
      </c>
      <c r="I3307" t="s">
        <v>6319</v>
      </c>
      <c r="J3307">
        <v>150</v>
      </c>
      <c r="N3307">
        <f>SUM(Table714[[#This Row],[Mitigation ($ million)]:[Adaptation ($ million)]])</f>
        <v>37.6</v>
      </c>
      <c r="O3307">
        <v>18.8</v>
      </c>
      <c r="P3307">
        <v>18.8</v>
      </c>
      <c r="R3307" s="5">
        <v>0.25</v>
      </c>
      <c r="S3307" s="5"/>
      <c r="T3307" s="1" t="s">
        <v>8821</v>
      </c>
    </row>
    <row r="3308" spans="1:20" x14ac:dyDescent="0.25">
      <c r="A3308" t="s">
        <v>8801</v>
      </c>
      <c r="B3308" t="s">
        <v>66</v>
      </c>
      <c r="C3308" t="s">
        <v>6494</v>
      </c>
      <c r="D3308" t="s">
        <v>6493</v>
      </c>
      <c r="F3308">
        <v>2023</v>
      </c>
      <c r="G3308" t="s">
        <v>6492</v>
      </c>
      <c r="I3308" t="s">
        <v>6400</v>
      </c>
      <c r="J3308">
        <v>100</v>
      </c>
      <c r="N3308">
        <f>SUM(Table714[[#This Row],[Mitigation ($ million)]:[Adaptation ($ million)]])</f>
        <v>25.3</v>
      </c>
      <c r="O3308">
        <v>1.8</v>
      </c>
      <c r="P3308">
        <v>23.5</v>
      </c>
      <c r="R3308" s="5">
        <v>0.253</v>
      </c>
      <c r="S3308" s="5"/>
      <c r="T3308" s="1" t="s">
        <v>8821</v>
      </c>
    </row>
    <row r="3309" spans="1:20" x14ac:dyDescent="0.25">
      <c r="A3309" t="s">
        <v>8801</v>
      </c>
      <c r="B3309" t="s">
        <v>66</v>
      </c>
      <c r="C3309" t="s">
        <v>7385</v>
      </c>
      <c r="D3309" t="s">
        <v>7384</v>
      </c>
      <c r="F3309">
        <v>2022</v>
      </c>
      <c r="G3309" t="s">
        <v>6492</v>
      </c>
      <c r="I3309" t="s">
        <v>132</v>
      </c>
      <c r="J3309">
        <v>300</v>
      </c>
      <c r="N3309">
        <f>SUM(Table714[[#This Row],[Mitigation ($ million)]:[Adaptation ($ million)]])</f>
        <v>21.200000000000003</v>
      </c>
      <c r="O3309">
        <v>10.8</v>
      </c>
      <c r="P3309">
        <v>10.4</v>
      </c>
      <c r="R3309" s="4">
        <v>7.0999999999999994E-2</v>
      </c>
      <c r="S3309" s="4"/>
      <c r="T3309" s="1" t="s">
        <v>8822</v>
      </c>
    </row>
    <row r="3310" spans="1:20" x14ac:dyDescent="0.25">
      <c r="A3310" t="s">
        <v>8801</v>
      </c>
      <c r="B3310" t="s">
        <v>66</v>
      </c>
      <c r="C3310" t="s">
        <v>8060</v>
      </c>
      <c r="D3310" t="s">
        <v>8059</v>
      </c>
      <c r="F3310">
        <v>2021</v>
      </c>
      <c r="G3310" t="s">
        <v>6492</v>
      </c>
      <c r="I3310" t="s">
        <v>6400</v>
      </c>
      <c r="J3310">
        <v>60</v>
      </c>
      <c r="N3310">
        <f>SUM(Table714[[#This Row],[Mitigation ($ million)]:[Adaptation ($ million)]])</f>
        <v>2.9</v>
      </c>
      <c r="O3310">
        <v>0</v>
      </c>
      <c r="P3310">
        <v>2.9</v>
      </c>
      <c r="R3310" s="4">
        <v>4.8000000000000001E-2</v>
      </c>
      <c r="S3310" s="4"/>
      <c r="T3310" s="1" t="s">
        <v>8823</v>
      </c>
    </row>
    <row r="3311" spans="1:20" x14ac:dyDescent="0.25">
      <c r="A3311" t="s">
        <v>8801</v>
      </c>
      <c r="B3311" t="s">
        <v>66</v>
      </c>
      <c r="C3311" t="s">
        <v>8559</v>
      </c>
      <c r="D3311" t="s">
        <v>8558</v>
      </c>
      <c r="F3311">
        <v>2021</v>
      </c>
      <c r="G3311" t="s">
        <v>698</v>
      </c>
      <c r="I3311" t="s">
        <v>6319</v>
      </c>
      <c r="J3311">
        <v>35</v>
      </c>
      <c r="N3311">
        <f>SUM(Table714[[#This Row],[Mitigation ($ million)]:[Adaptation ($ million)]])</f>
        <v>8.8000000000000007</v>
      </c>
      <c r="O3311">
        <v>8.8000000000000007</v>
      </c>
      <c r="P3311">
        <v>0</v>
      </c>
      <c r="R3311" s="4">
        <v>0.25</v>
      </c>
      <c r="S3311" s="4"/>
      <c r="T3311" s="1" t="s">
        <v>8823</v>
      </c>
    </row>
    <row r="3312" spans="1:20" x14ac:dyDescent="0.25">
      <c r="A3312" t="s">
        <v>8801</v>
      </c>
      <c r="B3312" t="s">
        <v>66</v>
      </c>
      <c r="C3312" t="s">
        <v>7268</v>
      </c>
      <c r="D3312" t="s">
        <v>7267</v>
      </c>
      <c r="F3312">
        <v>2022</v>
      </c>
      <c r="G3312" t="s">
        <v>698</v>
      </c>
      <c r="I3312" t="s">
        <v>6400</v>
      </c>
      <c r="J3312">
        <v>20</v>
      </c>
      <c r="N3312">
        <f>SUM(Table714[[#This Row],[Mitigation ($ million)]:[Adaptation ($ million)]])</f>
        <v>1.1000000000000001</v>
      </c>
      <c r="O3312">
        <v>0.4</v>
      </c>
      <c r="P3312">
        <v>0.7</v>
      </c>
      <c r="R3312" s="4">
        <v>5.6000000000000001E-2</v>
      </c>
      <c r="S3312" s="4"/>
      <c r="T3312" s="1" t="s">
        <v>8822</v>
      </c>
    </row>
    <row r="3313" spans="1:20" x14ac:dyDescent="0.25">
      <c r="A3313" t="s">
        <v>8801</v>
      </c>
      <c r="B3313" t="s">
        <v>66</v>
      </c>
      <c r="C3313" t="s">
        <v>8453</v>
      </c>
      <c r="D3313" t="s">
        <v>8452</v>
      </c>
      <c r="F3313">
        <v>2021</v>
      </c>
      <c r="G3313" t="s">
        <v>8807</v>
      </c>
      <c r="I3313" t="s">
        <v>6313</v>
      </c>
      <c r="J3313">
        <v>65.3</v>
      </c>
      <c r="N3313">
        <f>SUM(Table714[[#This Row],[Mitigation ($ million)]:[Adaptation ($ million)]])</f>
        <v>0.5</v>
      </c>
      <c r="O3313">
        <v>0</v>
      </c>
      <c r="P3313">
        <v>0.5</v>
      </c>
      <c r="R3313" s="4">
        <v>8.0000000000000002E-3</v>
      </c>
      <c r="S3313" s="4"/>
      <c r="T3313" s="1" t="s">
        <v>8823</v>
      </c>
    </row>
    <row r="3314" spans="1:20" x14ac:dyDescent="0.25">
      <c r="A3314" t="s">
        <v>8801</v>
      </c>
      <c r="B3314" t="s">
        <v>66</v>
      </c>
      <c r="C3314" t="s">
        <v>6396</v>
      </c>
      <c r="D3314" t="s">
        <v>6395</v>
      </c>
      <c r="F3314">
        <v>2023</v>
      </c>
      <c r="G3314" t="s">
        <v>8807</v>
      </c>
      <c r="I3314" t="s">
        <v>6319</v>
      </c>
      <c r="J3314">
        <v>100</v>
      </c>
      <c r="N3314">
        <f>SUM(Table714[[#This Row],[Mitigation ($ million)]:[Adaptation ($ million)]])</f>
        <v>1.1000000000000001</v>
      </c>
      <c r="O3314">
        <v>1.1000000000000001</v>
      </c>
      <c r="P3314">
        <v>0</v>
      </c>
      <c r="R3314" s="5">
        <v>1.0999999999999999E-2</v>
      </c>
      <c r="S3314" s="5"/>
      <c r="T3314" s="1" t="s">
        <v>8821</v>
      </c>
    </row>
    <row r="3315" spans="1:20" x14ac:dyDescent="0.25">
      <c r="A3315" t="s">
        <v>8801</v>
      </c>
      <c r="B3315" t="s">
        <v>66</v>
      </c>
      <c r="C3315" t="s">
        <v>7047</v>
      </c>
      <c r="D3315" t="s">
        <v>7046</v>
      </c>
      <c r="F3315">
        <v>2022</v>
      </c>
      <c r="G3315" t="s">
        <v>8807</v>
      </c>
      <c r="I3315" t="s">
        <v>4841</v>
      </c>
      <c r="J3315">
        <v>60.9</v>
      </c>
      <c r="N3315">
        <f>SUM(Table714[[#This Row],[Mitigation ($ million)]:[Adaptation ($ million)]])</f>
        <v>30.5</v>
      </c>
      <c r="O3315">
        <v>0</v>
      </c>
      <c r="P3315">
        <v>30.5</v>
      </c>
      <c r="R3315" s="4">
        <v>0.5</v>
      </c>
      <c r="S3315" s="4"/>
      <c r="T3315" s="1" t="s">
        <v>8822</v>
      </c>
    </row>
    <row r="3316" spans="1:20" x14ac:dyDescent="0.25">
      <c r="A3316" t="s">
        <v>8801</v>
      </c>
      <c r="B3316" t="s">
        <v>66</v>
      </c>
      <c r="C3316" t="s">
        <v>7165</v>
      </c>
      <c r="D3316" t="s">
        <v>7164</v>
      </c>
      <c r="F3316">
        <v>2022</v>
      </c>
      <c r="G3316" t="s">
        <v>6358</v>
      </c>
      <c r="I3316" t="s">
        <v>6448</v>
      </c>
      <c r="J3316">
        <v>350</v>
      </c>
      <c r="N3316">
        <f>SUM(Table714[[#This Row],[Mitigation ($ million)]:[Adaptation ($ million)]])</f>
        <v>181.4</v>
      </c>
      <c r="O3316">
        <v>79.5</v>
      </c>
      <c r="P3316">
        <v>101.9</v>
      </c>
      <c r="R3316" s="4">
        <v>0.51800000000000002</v>
      </c>
      <c r="S3316" s="4"/>
      <c r="T3316" s="1" t="s">
        <v>8822</v>
      </c>
    </row>
    <row r="3317" spans="1:20" x14ac:dyDescent="0.25">
      <c r="A3317" t="s">
        <v>8801</v>
      </c>
      <c r="B3317" t="s">
        <v>66</v>
      </c>
      <c r="C3317" t="s">
        <v>7051</v>
      </c>
      <c r="D3317" t="s">
        <v>7050</v>
      </c>
      <c r="F3317">
        <v>2022</v>
      </c>
      <c r="G3317" t="s">
        <v>6295</v>
      </c>
      <c r="I3317" t="s">
        <v>132</v>
      </c>
      <c r="J3317">
        <v>500</v>
      </c>
      <c r="N3317">
        <f>SUM(Table714[[#This Row],[Mitigation ($ million)]:[Adaptation ($ million)]])</f>
        <v>25.6</v>
      </c>
      <c r="O3317">
        <v>12.8</v>
      </c>
      <c r="P3317">
        <v>12.8</v>
      </c>
      <c r="R3317" s="4">
        <v>5.0999999999999997E-2</v>
      </c>
      <c r="S3317" s="4"/>
      <c r="T3317" s="1" t="s">
        <v>8822</v>
      </c>
    </row>
    <row r="3318" spans="1:20" x14ac:dyDescent="0.25">
      <c r="A3318" t="s">
        <v>8801</v>
      </c>
      <c r="B3318" t="s">
        <v>66</v>
      </c>
      <c r="C3318" t="s">
        <v>7939</v>
      </c>
      <c r="D3318" t="s">
        <v>7938</v>
      </c>
      <c r="F3318">
        <v>2021</v>
      </c>
      <c r="G3318" t="s">
        <v>6295</v>
      </c>
      <c r="I3318" t="s">
        <v>6296</v>
      </c>
      <c r="J3318">
        <v>150</v>
      </c>
      <c r="N3318">
        <f>SUM(Table714[[#This Row],[Mitigation ($ million)]:[Adaptation ($ million)]])</f>
        <v>67.5</v>
      </c>
      <c r="O3318">
        <v>53.2</v>
      </c>
      <c r="P3318">
        <v>14.3</v>
      </c>
      <c r="R3318" s="4">
        <v>0.45</v>
      </c>
      <c r="S3318" s="4"/>
      <c r="T3318" s="1" t="s">
        <v>8823</v>
      </c>
    </row>
    <row r="3319" spans="1:20" x14ac:dyDescent="0.25">
      <c r="A3319" t="s">
        <v>8801</v>
      </c>
      <c r="B3319" t="s">
        <v>66</v>
      </c>
      <c r="C3319" t="s">
        <v>6512</v>
      </c>
      <c r="D3319" t="s">
        <v>6511</v>
      </c>
      <c r="F3319">
        <v>2023</v>
      </c>
      <c r="G3319" t="s">
        <v>6513</v>
      </c>
      <c r="I3319" t="s">
        <v>6319</v>
      </c>
      <c r="J3319">
        <v>150</v>
      </c>
      <c r="N3319">
        <f>SUM(Table714[[#This Row],[Mitigation ($ million)]:[Adaptation ($ million)]])</f>
        <v>55</v>
      </c>
      <c r="O3319">
        <v>55</v>
      </c>
      <c r="P3319">
        <v>0</v>
      </c>
      <c r="R3319" s="5">
        <v>0.36699999999999999</v>
      </c>
      <c r="S3319" s="5"/>
      <c r="T3319" s="1" t="s">
        <v>8821</v>
      </c>
    </row>
    <row r="3320" spans="1:20" x14ac:dyDescent="0.25">
      <c r="A3320" t="s">
        <v>8801</v>
      </c>
      <c r="B3320" t="s">
        <v>66</v>
      </c>
      <c r="C3320" t="s">
        <v>8601</v>
      </c>
      <c r="D3320" t="s">
        <v>8600</v>
      </c>
      <c r="F3320">
        <v>2021</v>
      </c>
      <c r="G3320" t="s">
        <v>6513</v>
      </c>
      <c r="I3320" t="s">
        <v>6319</v>
      </c>
      <c r="J3320">
        <v>250</v>
      </c>
      <c r="N3320">
        <f>SUM(Table714[[#This Row],[Mitigation ($ million)]:[Adaptation ($ million)]])</f>
        <v>125</v>
      </c>
      <c r="O3320">
        <v>83.3</v>
      </c>
      <c r="P3320">
        <v>41.7</v>
      </c>
      <c r="R3320" s="4">
        <v>0.5</v>
      </c>
      <c r="S3320" s="4"/>
      <c r="T3320" s="1" t="s">
        <v>8823</v>
      </c>
    </row>
    <row r="3321" spans="1:20" x14ac:dyDescent="0.25">
      <c r="A3321" t="s">
        <v>8801</v>
      </c>
      <c r="B3321" t="s">
        <v>66</v>
      </c>
      <c r="C3321" t="s">
        <v>7663</v>
      </c>
      <c r="D3321" t="s">
        <v>7662</v>
      </c>
      <c r="F3321">
        <v>2022</v>
      </c>
      <c r="G3321" t="s">
        <v>6521</v>
      </c>
      <c r="I3321" t="s">
        <v>6319</v>
      </c>
      <c r="J3321">
        <v>500</v>
      </c>
      <c r="N3321">
        <f>SUM(Table714[[#This Row],[Mitigation ($ million)]:[Adaptation ($ million)]])</f>
        <v>232.2</v>
      </c>
      <c r="O3321">
        <v>178.6</v>
      </c>
      <c r="P3321">
        <v>53.6</v>
      </c>
      <c r="R3321" s="4">
        <v>0.46400000000000002</v>
      </c>
      <c r="S3321" s="4"/>
      <c r="T3321" s="1" t="s">
        <v>8822</v>
      </c>
    </row>
    <row r="3322" spans="1:20" x14ac:dyDescent="0.25">
      <c r="A3322" t="s">
        <v>8801</v>
      </c>
      <c r="B3322" t="s">
        <v>66</v>
      </c>
      <c r="C3322" t="s">
        <v>6773</v>
      </c>
      <c r="D3322" t="s">
        <v>6772</v>
      </c>
      <c r="F3322">
        <v>2023</v>
      </c>
      <c r="G3322" t="s">
        <v>6521</v>
      </c>
      <c r="I3322" t="s">
        <v>6313</v>
      </c>
      <c r="J3322">
        <v>500</v>
      </c>
      <c r="N3322">
        <f>SUM(Table714[[#This Row],[Mitigation ($ million)]:[Adaptation ($ million)]])</f>
        <v>500</v>
      </c>
      <c r="O3322">
        <v>500</v>
      </c>
      <c r="P3322">
        <v>0</v>
      </c>
      <c r="R3322" s="5">
        <v>1</v>
      </c>
      <c r="S3322" s="5"/>
      <c r="T3322" s="1" t="s">
        <v>8821</v>
      </c>
    </row>
    <row r="3323" spans="1:20" x14ac:dyDescent="0.25">
      <c r="A3323" t="s">
        <v>8801</v>
      </c>
      <c r="B3323" t="s">
        <v>66</v>
      </c>
      <c r="C3323" t="s">
        <v>6520</v>
      </c>
      <c r="D3323" t="s">
        <v>6519</v>
      </c>
      <c r="F3323">
        <v>2023</v>
      </c>
      <c r="G3323" t="s">
        <v>6521</v>
      </c>
      <c r="I3323" t="s">
        <v>4841</v>
      </c>
      <c r="J3323">
        <v>86.1</v>
      </c>
      <c r="N3323">
        <f>SUM(Table714[[#This Row],[Mitigation ($ million)]:[Adaptation ($ million)]])</f>
        <v>74.900000000000006</v>
      </c>
      <c r="O3323">
        <v>6.7</v>
      </c>
      <c r="P3323">
        <v>68.2</v>
      </c>
      <c r="R3323" s="5">
        <v>0.87</v>
      </c>
      <c r="S3323" s="5"/>
      <c r="T3323" s="1" t="s">
        <v>8821</v>
      </c>
    </row>
    <row r="3324" spans="1:20" x14ac:dyDescent="0.25">
      <c r="A3324" t="s">
        <v>8801</v>
      </c>
      <c r="B3324" t="s">
        <v>66</v>
      </c>
      <c r="C3324" t="s">
        <v>8387</v>
      </c>
      <c r="D3324" t="s">
        <v>8386</v>
      </c>
      <c r="F3324">
        <v>2021</v>
      </c>
      <c r="G3324" t="s">
        <v>6521</v>
      </c>
      <c r="I3324" t="s">
        <v>6400</v>
      </c>
      <c r="J3324" s="7">
        <v>1000</v>
      </c>
      <c r="N3324">
        <f>SUM(Table714[[#This Row],[Mitigation ($ million)]:[Adaptation ($ million)]])</f>
        <v>250</v>
      </c>
      <c r="O3324">
        <v>0</v>
      </c>
      <c r="P3324">
        <v>250</v>
      </c>
      <c r="R3324" s="4">
        <v>0.25</v>
      </c>
      <c r="S3324" s="4"/>
      <c r="T3324" s="1" t="s">
        <v>8823</v>
      </c>
    </row>
    <row r="3325" spans="1:20" x14ac:dyDescent="0.25">
      <c r="A3325" t="s">
        <v>8801</v>
      </c>
      <c r="B3325" t="s">
        <v>66</v>
      </c>
      <c r="C3325" t="s">
        <v>7756</v>
      </c>
      <c r="D3325" t="s">
        <v>7755</v>
      </c>
      <c r="F3325">
        <v>2022</v>
      </c>
      <c r="G3325" t="s">
        <v>6392</v>
      </c>
      <c r="I3325" t="s">
        <v>84</v>
      </c>
      <c r="J3325">
        <v>600</v>
      </c>
      <c r="N3325">
        <f>SUM(Table714[[#This Row],[Mitigation ($ million)]:[Adaptation ($ million)]])</f>
        <v>593.30000000000007</v>
      </c>
      <c r="O3325">
        <v>557.6</v>
      </c>
      <c r="P3325">
        <v>35.700000000000003</v>
      </c>
      <c r="R3325" s="4">
        <v>0.98899999999999999</v>
      </c>
      <c r="S3325" s="4"/>
      <c r="T3325" s="1" t="s">
        <v>8822</v>
      </c>
    </row>
    <row r="3326" spans="1:20" x14ac:dyDescent="0.25">
      <c r="A3326" t="s">
        <v>8801</v>
      </c>
      <c r="B3326" t="s">
        <v>66</v>
      </c>
      <c r="C3326" t="s">
        <v>8511</v>
      </c>
      <c r="D3326" t="s">
        <v>8510</v>
      </c>
      <c r="F3326">
        <v>2021</v>
      </c>
      <c r="G3326" t="s">
        <v>6392</v>
      </c>
      <c r="I3326" t="s">
        <v>84</v>
      </c>
      <c r="J3326">
        <v>347</v>
      </c>
      <c r="N3326">
        <f>SUM(Table714[[#This Row],[Mitigation ($ million)]:[Adaptation ($ million)]])</f>
        <v>344.7</v>
      </c>
      <c r="O3326">
        <v>301.39999999999998</v>
      </c>
      <c r="P3326">
        <v>43.3</v>
      </c>
      <c r="R3326" s="4">
        <v>0.99299999999999999</v>
      </c>
      <c r="S3326" s="4"/>
      <c r="T3326" s="1" t="s">
        <v>8823</v>
      </c>
    </row>
    <row r="3327" spans="1:20" x14ac:dyDescent="0.25">
      <c r="A3327" t="s">
        <v>8801</v>
      </c>
      <c r="B3327" t="s">
        <v>66</v>
      </c>
      <c r="C3327" t="s">
        <v>8213</v>
      </c>
      <c r="D3327" t="s">
        <v>8212</v>
      </c>
      <c r="F3327">
        <v>2021</v>
      </c>
      <c r="G3327" t="s">
        <v>6392</v>
      </c>
      <c r="I3327" t="s">
        <v>4841</v>
      </c>
      <c r="J3327">
        <v>300</v>
      </c>
      <c r="N3327">
        <f>SUM(Table714[[#This Row],[Mitigation ($ million)]:[Adaptation ($ million)]])</f>
        <v>145.79999999999998</v>
      </c>
      <c r="O3327">
        <v>137.1</v>
      </c>
      <c r="P3327">
        <v>8.6999999999999993</v>
      </c>
      <c r="R3327" s="4">
        <v>0.48599999999999999</v>
      </c>
      <c r="S3327" s="4"/>
      <c r="T3327" s="1" t="s">
        <v>8823</v>
      </c>
    </row>
    <row r="3328" spans="1:20" x14ac:dyDescent="0.25">
      <c r="A3328" t="s">
        <v>8801</v>
      </c>
      <c r="B3328" t="s">
        <v>66</v>
      </c>
      <c r="C3328" t="s">
        <v>6468</v>
      </c>
      <c r="D3328" t="s">
        <v>6467</v>
      </c>
      <c r="F3328">
        <v>2023</v>
      </c>
      <c r="G3328" t="s">
        <v>6469</v>
      </c>
      <c r="I3328" t="s">
        <v>6409</v>
      </c>
      <c r="J3328">
        <v>19.8</v>
      </c>
      <c r="N3328">
        <f>SUM(Table714[[#This Row],[Mitigation ($ million)]:[Adaptation ($ million)]])</f>
        <v>0.89999999999999991</v>
      </c>
      <c r="O3328">
        <v>0.3</v>
      </c>
      <c r="P3328">
        <v>0.6</v>
      </c>
      <c r="R3328" s="5">
        <v>4.9000000000000002E-2</v>
      </c>
      <c r="S3328" s="5"/>
      <c r="T3328" s="1" t="s">
        <v>8821</v>
      </c>
    </row>
    <row r="3329" spans="1:20" x14ac:dyDescent="0.25">
      <c r="A3329" t="s">
        <v>8801</v>
      </c>
      <c r="B3329" t="s">
        <v>66</v>
      </c>
      <c r="C3329" t="s">
        <v>6491</v>
      </c>
      <c r="D3329" t="s">
        <v>6490</v>
      </c>
      <c r="F3329">
        <v>2023</v>
      </c>
      <c r="G3329" t="s">
        <v>6492</v>
      </c>
      <c r="I3329" t="s">
        <v>6296</v>
      </c>
      <c r="J3329">
        <v>200</v>
      </c>
      <c r="N3329">
        <f>SUM(Table714[[#This Row],[Mitigation ($ million)]:[Adaptation ($ million)]])</f>
        <v>128.1</v>
      </c>
      <c r="O3329">
        <v>14.6</v>
      </c>
      <c r="P3329">
        <v>113.5</v>
      </c>
      <c r="R3329" s="5">
        <v>0.64100000000000001</v>
      </c>
      <c r="S3329" s="5"/>
      <c r="T3329" s="1" t="s">
        <v>8821</v>
      </c>
    </row>
    <row r="3330" spans="1:20" x14ac:dyDescent="0.25">
      <c r="A3330" t="s">
        <v>8801</v>
      </c>
      <c r="B3330" t="s">
        <v>66</v>
      </c>
      <c r="C3330" t="s">
        <v>6374</v>
      </c>
      <c r="D3330" t="s">
        <v>6373</v>
      </c>
      <c r="F3330">
        <v>2023</v>
      </c>
      <c r="G3330" t="s">
        <v>6375</v>
      </c>
      <c r="I3330" t="s">
        <v>84</v>
      </c>
      <c r="J3330">
        <v>55</v>
      </c>
      <c r="N3330">
        <f>SUM(Table714[[#This Row],[Mitigation ($ million)]:[Adaptation ($ million)]])</f>
        <v>48.8</v>
      </c>
      <c r="O3330">
        <v>8.6999999999999993</v>
      </c>
      <c r="P3330">
        <v>40.1</v>
      </c>
      <c r="R3330" s="5">
        <v>0.88900000000000001</v>
      </c>
      <c r="S3330" s="5"/>
      <c r="T3330" s="1" t="s">
        <v>8821</v>
      </c>
    </row>
    <row r="3331" spans="1:20" x14ac:dyDescent="0.25">
      <c r="A3331" t="s">
        <v>8801</v>
      </c>
      <c r="B3331" t="s">
        <v>66</v>
      </c>
      <c r="C3331" t="s">
        <v>6735</v>
      </c>
      <c r="D3331" t="s">
        <v>6734</v>
      </c>
      <c r="F3331">
        <v>2023</v>
      </c>
      <c r="G3331" t="s">
        <v>6736</v>
      </c>
      <c r="I3331" t="s">
        <v>132</v>
      </c>
      <c r="J3331">
        <v>45</v>
      </c>
      <c r="N3331">
        <f>SUM(Table714[[#This Row],[Mitigation ($ million)]:[Adaptation ($ million)]])</f>
        <v>7</v>
      </c>
      <c r="O3331">
        <v>2.5</v>
      </c>
      <c r="P3331">
        <v>4.5</v>
      </c>
      <c r="R3331" s="5">
        <v>0.156</v>
      </c>
      <c r="S3331" s="5"/>
      <c r="T3331" s="1" t="s">
        <v>8821</v>
      </c>
    </row>
    <row r="3332" spans="1:20" x14ac:dyDescent="0.25">
      <c r="A3332" t="s">
        <v>8801</v>
      </c>
      <c r="B3332" t="s">
        <v>66</v>
      </c>
      <c r="C3332" t="s">
        <v>8062</v>
      </c>
      <c r="D3332" t="s">
        <v>8061</v>
      </c>
      <c r="F3332">
        <v>2021</v>
      </c>
      <c r="G3332" t="s">
        <v>6529</v>
      </c>
      <c r="I3332" t="s">
        <v>132</v>
      </c>
      <c r="J3332">
        <v>100</v>
      </c>
      <c r="N3332">
        <f>SUM(Table714[[#This Row],[Mitigation ($ million)]:[Adaptation ($ million)]])</f>
        <v>3.6</v>
      </c>
      <c r="O3332">
        <v>1.8</v>
      </c>
      <c r="P3332">
        <v>1.8</v>
      </c>
      <c r="R3332" s="4">
        <v>3.5000000000000003E-2</v>
      </c>
      <c r="S3332" s="4"/>
      <c r="T3332" s="1" t="s">
        <v>8823</v>
      </c>
    </row>
    <row r="3333" spans="1:20" x14ac:dyDescent="0.25">
      <c r="A3333" t="s">
        <v>8801</v>
      </c>
      <c r="B3333" t="s">
        <v>66</v>
      </c>
      <c r="C3333" t="s">
        <v>8405</v>
      </c>
      <c r="D3333" t="s">
        <v>8404</v>
      </c>
      <c r="F3333">
        <v>2021</v>
      </c>
      <c r="G3333" t="s">
        <v>6529</v>
      </c>
      <c r="I3333" t="s">
        <v>6319</v>
      </c>
      <c r="J3333">
        <v>100</v>
      </c>
      <c r="N3333">
        <f>SUM(Table714[[#This Row],[Mitigation ($ million)]:[Adaptation ($ million)]])</f>
        <v>17.899999999999999</v>
      </c>
      <c r="O3333">
        <v>0</v>
      </c>
      <c r="P3333">
        <v>17.899999999999999</v>
      </c>
      <c r="R3333" s="4">
        <v>0.17899999999999999</v>
      </c>
      <c r="S3333" s="4"/>
      <c r="T3333" s="1" t="s">
        <v>8823</v>
      </c>
    </row>
    <row r="3334" spans="1:20" x14ac:dyDescent="0.25">
      <c r="A3334" t="s">
        <v>8801</v>
      </c>
      <c r="B3334" t="s">
        <v>66</v>
      </c>
      <c r="C3334" t="s">
        <v>8535</v>
      </c>
      <c r="D3334" t="s">
        <v>8534</v>
      </c>
      <c r="F3334">
        <v>2021</v>
      </c>
      <c r="G3334" t="s">
        <v>6529</v>
      </c>
      <c r="I3334" t="s">
        <v>84</v>
      </c>
      <c r="J3334">
        <v>350</v>
      </c>
      <c r="N3334">
        <f>SUM(Table714[[#This Row],[Mitigation ($ million)]:[Adaptation ($ million)]])</f>
        <v>90.300000000000011</v>
      </c>
      <c r="O3334">
        <v>18.899999999999999</v>
      </c>
      <c r="P3334">
        <v>71.400000000000006</v>
      </c>
      <c r="R3334" s="4">
        <v>0.25800000000000001</v>
      </c>
      <c r="S3334" s="4"/>
      <c r="T3334" s="1" t="s">
        <v>8823</v>
      </c>
    </row>
    <row r="3335" spans="1:20" x14ac:dyDescent="0.25">
      <c r="A3335" t="s">
        <v>8801</v>
      </c>
      <c r="B3335" t="s">
        <v>66</v>
      </c>
      <c r="C3335" t="s">
        <v>7845</v>
      </c>
      <c r="D3335" t="s">
        <v>7844</v>
      </c>
      <c r="F3335">
        <v>2022</v>
      </c>
      <c r="G3335" t="s">
        <v>6529</v>
      </c>
      <c r="I3335" t="s">
        <v>84</v>
      </c>
      <c r="J3335">
        <v>123</v>
      </c>
      <c r="N3335">
        <f>SUM(Table714[[#This Row],[Mitigation ($ million)]:[Adaptation ($ million)]])</f>
        <v>23.8</v>
      </c>
      <c r="O3335">
        <v>6.2</v>
      </c>
      <c r="P3335">
        <v>17.600000000000001</v>
      </c>
      <c r="R3335" s="4">
        <v>0.193</v>
      </c>
      <c r="S3335" s="4"/>
      <c r="T3335" s="1" t="s">
        <v>8822</v>
      </c>
    </row>
    <row r="3336" spans="1:20" x14ac:dyDescent="0.25">
      <c r="A3336" t="s">
        <v>8801</v>
      </c>
      <c r="B3336" t="s">
        <v>66</v>
      </c>
      <c r="C3336" t="s">
        <v>6528</v>
      </c>
      <c r="D3336" t="s">
        <v>6527</v>
      </c>
      <c r="F3336">
        <v>2023</v>
      </c>
      <c r="G3336" t="s">
        <v>6529</v>
      </c>
      <c r="I3336" t="s">
        <v>6313</v>
      </c>
      <c r="J3336">
        <v>160</v>
      </c>
      <c r="N3336">
        <f>SUM(Table714[[#This Row],[Mitigation ($ million)]:[Adaptation ($ million)]])</f>
        <v>23</v>
      </c>
      <c r="O3336">
        <v>21.7</v>
      </c>
      <c r="P3336">
        <v>1.3</v>
      </c>
      <c r="R3336" s="5">
        <v>0.14399999999999999</v>
      </c>
      <c r="S3336" s="5"/>
      <c r="T3336" s="1" t="s">
        <v>8821</v>
      </c>
    </row>
    <row r="3337" spans="1:20" x14ac:dyDescent="0.25">
      <c r="A3337" t="s">
        <v>8801</v>
      </c>
      <c r="B3337" t="s">
        <v>66</v>
      </c>
      <c r="C3337" t="s">
        <v>6717</v>
      </c>
      <c r="D3337" t="s">
        <v>6716</v>
      </c>
      <c r="F3337">
        <v>2023</v>
      </c>
      <c r="G3337" t="s">
        <v>6529</v>
      </c>
      <c r="I3337" t="s">
        <v>6287</v>
      </c>
      <c r="J3337">
        <v>150</v>
      </c>
      <c r="N3337">
        <f>SUM(Table714[[#This Row],[Mitigation ($ million)]:[Adaptation ($ million)]])</f>
        <v>55</v>
      </c>
      <c r="O3337">
        <v>27.7</v>
      </c>
      <c r="P3337">
        <v>27.3</v>
      </c>
      <c r="R3337" s="5">
        <v>0.36699999999999999</v>
      </c>
      <c r="S3337" s="5"/>
      <c r="T3337" s="1" t="s">
        <v>8821</v>
      </c>
    </row>
    <row r="3338" spans="1:20" x14ac:dyDescent="0.25">
      <c r="A3338" t="s">
        <v>8801</v>
      </c>
      <c r="B3338" t="s">
        <v>66</v>
      </c>
      <c r="C3338" t="s">
        <v>6612</v>
      </c>
      <c r="D3338" t="s">
        <v>6611</v>
      </c>
      <c r="F3338">
        <v>2023</v>
      </c>
      <c r="G3338" t="s">
        <v>6529</v>
      </c>
      <c r="I3338" t="s">
        <v>6409</v>
      </c>
      <c r="J3338">
        <v>150</v>
      </c>
      <c r="N3338">
        <f>SUM(Table714[[#This Row],[Mitigation ($ million)]:[Adaptation ($ million)]])</f>
        <v>32.1</v>
      </c>
      <c r="O3338">
        <v>6.8</v>
      </c>
      <c r="P3338">
        <v>25.3</v>
      </c>
      <c r="R3338" s="5">
        <v>0.214</v>
      </c>
      <c r="S3338" s="5"/>
      <c r="T3338" s="1" t="s">
        <v>8821</v>
      </c>
    </row>
    <row r="3339" spans="1:20" x14ac:dyDescent="0.25">
      <c r="A3339" t="s">
        <v>8801</v>
      </c>
      <c r="B3339" t="s">
        <v>66</v>
      </c>
      <c r="C3339" t="s">
        <v>7216</v>
      </c>
      <c r="D3339" t="s">
        <v>7215</v>
      </c>
      <c r="F3339">
        <v>2022</v>
      </c>
      <c r="G3339" t="s">
        <v>6529</v>
      </c>
      <c r="I3339" t="s">
        <v>6319</v>
      </c>
      <c r="J3339">
        <v>200</v>
      </c>
      <c r="N3339">
        <f>SUM(Table714[[#This Row],[Mitigation ($ million)]:[Adaptation ($ million)]])</f>
        <v>50</v>
      </c>
      <c r="O3339">
        <v>33.299999999999997</v>
      </c>
      <c r="P3339">
        <v>16.7</v>
      </c>
      <c r="R3339" s="4">
        <v>0.25</v>
      </c>
      <c r="S3339" s="4"/>
      <c r="T3339" s="1" t="s">
        <v>8822</v>
      </c>
    </row>
    <row r="3340" spans="1:20" x14ac:dyDescent="0.25">
      <c r="A3340" t="s">
        <v>8801</v>
      </c>
      <c r="B3340" t="s">
        <v>66</v>
      </c>
      <c r="C3340" t="s">
        <v>7456</v>
      </c>
      <c r="D3340" t="s">
        <v>7455</v>
      </c>
      <c r="F3340">
        <v>2022</v>
      </c>
      <c r="G3340" t="s">
        <v>6333</v>
      </c>
      <c r="I3340" t="s">
        <v>6307</v>
      </c>
      <c r="J3340">
        <v>50</v>
      </c>
      <c r="N3340">
        <f>SUM(Table714[[#This Row],[Mitigation ($ million)]:[Adaptation ($ million)]])</f>
        <v>6.6999999999999993</v>
      </c>
      <c r="O3340">
        <v>2.1</v>
      </c>
      <c r="P3340">
        <v>4.5999999999999996</v>
      </c>
      <c r="R3340" s="4">
        <v>0.13300000000000001</v>
      </c>
      <c r="S3340" s="4"/>
      <c r="T3340" s="1" t="s">
        <v>8822</v>
      </c>
    </row>
    <row r="3341" spans="1:20" x14ac:dyDescent="0.25">
      <c r="A3341" t="s">
        <v>8801</v>
      </c>
      <c r="B3341" t="s">
        <v>66</v>
      </c>
      <c r="C3341" t="s">
        <v>7928</v>
      </c>
      <c r="D3341" t="s">
        <v>7927</v>
      </c>
      <c r="F3341">
        <v>2021</v>
      </c>
      <c r="G3341" t="s">
        <v>6333</v>
      </c>
      <c r="I3341" t="s">
        <v>132</v>
      </c>
      <c r="J3341">
        <v>80</v>
      </c>
      <c r="N3341">
        <f>SUM(Table714[[#This Row],[Mitigation ($ million)]:[Adaptation ($ million)]])</f>
        <v>13.2</v>
      </c>
      <c r="O3341">
        <v>5.9</v>
      </c>
      <c r="P3341">
        <v>7.3</v>
      </c>
      <c r="R3341" s="4">
        <v>0.16400000000000001</v>
      </c>
      <c r="S3341" s="4"/>
      <c r="T3341" s="1" t="s">
        <v>8823</v>
      </c>
    </row>
    <row r="3342" spans="1:20" x14ac:dyDescent="0.25">
      <c r="A3342" t="s">
        <v>8801</v>
      </c>
      <c r="B3342" t="s">
        <v>66</v>
      </c>
      <c r="C3342" t="s">
        <v>6332</v>
      </c>
      <c r="D3342" t="s">
        <v>6331</v>
      </c>
      <c r="F3342">
        <v>2023</v>
      </c>
      <c r="G3342" t="s">
        <v>6333</v>
      </c>
      <c r="I3342" t="s">
        <v>84</v>
      </c>
      <c r="J3342">
        <v>120</v>
      </c>
      <c r="N3342">
        <f>SUM(Table714[[#This Row],[Mitigation ($ million)]:[Adaptation ($ million)]])</f>
        <v>58.5</v>
      </c>
      <c r="O3342">
        <v>13.1</v>
      </c>
      <c r="P3342">
        <v>45.4</v>
      </c>
      <c r="R3342" s="5">
        <v>0.48699999999999999</v>
      </c>
      <c r="S3342" s="5"/>
      <c r="T3342" s="1" t="s">
        <v>8821</v>
      </c>
    </row>
    <row r="3343" spans="1:20" x14ac:dyDescent="0.25">
      <c r="A3343" t="s">
        <v>8801</v>
      </c>
      <c r="B3343" t="s">
        <v>66</v>
      </c>
      <c r="C3343" t="s">
        <v>8737</v>
      </c>
      <c r="D3343" t="s">
        <v>8736</v>
      </c>
      <c r="F3343">
        <v>2021</v>
      </c>
      <c r="G3343" t="s">
        <v>6460</v>
      </c>
      <c r="I3343" t="s">
        <v>8054</v>
      </c>
      <c r="J3343">
        <v>10</v>
      </c>
      <c r="N3343">
        <f>SUM(Table714[[#This Row],[Mitigation ($ million)]:[Adaptation ($ million)]])</f>
        <v>0.2</v>
      </c>
      <c r="O3343">
        <v>0</v>
      </c>
      <c r="P3343">
        <v>0.2</v>
      </c>
      <c r="R3343" s="4">
        <v>1.7999999999999999E-2</v>
      </c>
      <c r="S3343" s="4"/>
      <c r="T3343" s="1" t="s">
        <v>8823</v>
      </c>
    </row>
    <row r="3344" spans="1:20" x14ac:dyDescent="0.25">
      <c r="A3344" t="s">
        <v>8801</v>
      </c>
      <c r="B3344" t="s">
        <v>66</v>
      </c>
      <c r="C3344" t="s">
        <v>7394</v>
      </c>
      <c r="D3344" t="s">
        <v>7393</v>
      </c>
      <c r="F3344">
        <v>2022</v>
      </c>
      <c r="G3344" t="s">
        <v>6460</v>
      </c>
      <c r="I3344" t="s">
        <v>132</v>
      </c>
      <c r="J3344">
        <v>26</v>
      </c>
      <c r="N3344">
        <f>SUM(Table714[[#This Row],[Mitigation ($ million)]:[Adaptation ($ million)]])</f>
        <v>1.7000000000000002</v>
      </c>
      <c r="O3344">
        <v>0.4</v>
      </c>
      <c r="P3344">
        <v>1.3</v>
      </c>
      <c r="R3344" s="4">
        <v>6.3E-2</v>
      </c>
      <c r="S3344" s="4"/>
      <c r="T3344" s="1" t="s">
        <v>8822</v>
      </c>
    </row>
    <row r="3345" spans="1:20" x14ac:dyDescent="0.25">
      <c r="A3345" t="s">
        <v>8801</v>
      </c>
      <c r="B3345" t="s">
        <v>66</v>
      </c>
      <c r="C3345" t="s">
        <v>6832</v>
      </c>
      <c r="D3345" t="s">
        <v>6831</v>
      </c>
      <c r="F3345">
        <v>2023</v>
      </c>
      <c r="G3345" t="s">
        <v>6460</v>
      </c>
      <c r="I3345" t="s">
        <v>6313</v>
      </c>
      <c r="J3345">
        <v>10</v>
      </c>
      <c r="N3345">
        <f>SUM(Table714[[#This Row],[Mitigation ($ million)]:[Adaptation ($ million)]])</f>
        <v>2.5</v>
      </c>
      <c r="O3345">
        <v>0.5</v>
      </c>
      <c r="P3345">
        <v>2</v>
      </c>
      <c r="R3345" s="5">
        <v>0.25</v>
      </c>
      <c r="S3345" s="5"/>
      <c r="T3345" s="1" t="s">
        <v>8821</v>
      </c>
    </row>
    <row r="3346" spans="1:20" x14ac:dyDescent="0.25">
      <c r="A3346" t="s">
        <v>8801</v>
      </c>
      <c r="B3346" t="s">
        <v>66</v>
      </c>
      <c r="C3346" t="s">
        <v>8102</v>
      </c>
      <c r="D3346" t="s">
        <v>8101</v>
      </c>
      <c r="F3346">
        <v>2021</v>
      </c>
      <c r="G3346" t="s">
        <v>6460</v>
      </c>
      <c r="I3346" t="s">
        <v>6319</v>
      </c>
      <c r="J3346">
        <v>25</v>
      </c>
      <c r="N3346">
        <f>SUM(Table714[[#This Row],[Mitigation ($ million)]:[Adaptation ($ million)]])</f>
        <v>5.6</v>
      </c>
      <c r="O3346">
        <v>5.6</v>
      </c>
      <c r="P3346">
        <v>0</v>
      </c>
      <c r="R3346" s="4">
        <v>0.222</v>
      </c>
      <c r="S3346" s="4"/>
      <c r="T3346" s="1" t="s">
        <v>8823</v>
      </c>
    </row>
    <row r="3347" spans="1:20" x14ac:dyDescent="0.25">
      <c r="A3347" t="s">
        <v>8801</v>
      </c>
      <c r="B3347" t="s">
        <v>66</v>
      </c>
      <c r="C3347" t="s">
        <v>7294</v>
      </c>
      <c r="D3347" t="s">
        <v>7293</v>
      </c>
      <c r="F3347">
        <v>2022</v>
      </c>
      <c r="G3347" t="s">
        <v>6460</v>
      </c>
      <c r="I3347" t="s">
        <v>6319</v>
      </c>
      <c r="J3347">
        <v>30</v>
      </c>
      <c r="N3347">
        <f>SUM(Table714[[#This Row],[Mitigation ($ million)]:[Adaptation ($ million)]])</f>
        <v>2.2999999999999998</v>
      </c>
      <c r="O3347">
        <v>0.4</v>
      </c>
      <c r="P3347">
        <v>1.9</v>
      </c>
      <c r="R3347" s="4">
        <v>7.8E-2</v>
      </c>
      <c r="S3347" s="4"/>
      <c r="T3347" s="1" t="s">
        <v>8822</v>
      </c>
    </row>
    <row r="3348" spans="1:20" x14ac:dyDescent="0.25">
      <c r="A3348" t="s">
        <v>8801</v>
      </c>
      <c r="B3348" t="s">
        <v>66</v>
      </c>
      <c r="C3348" t="s">
        <v>6459</v>
      </c>
      <c r="D3348" t="s">
        <v>6458</v>
      </c>
      <c r="F3348">
        <v>2023</v>
      </c>
      <c r="G3348" t="s">
        <v>6460</v>
      </c>
      <c r="I3348" t="s">
        <v>6319</v>
      </c>
      <c r="J3348">
        <v>52.5</v>
      </c>
      <c r="N3348">
        <f>SUM(Table714[[#This Row],[Mitigation ($ million)]:[Adaptation ($ million)]])</f>
        <v>12.4</v>
      </c>
      <c r="O3348">
        <v>0</v>
      </c>
      <c r="P3348">
        <v>12.4</v>
      </c>
      <c r="R3348" s="5">
        <v>0.23699999999999999</v>
      </c>
      <c r="S3348" s="5"/>
      <c r="T3348" s="1" t="s">
        <v>8821</v>
      </c>
    </row>
    <row r="3349" spans="1:20" x14ac:dyDescent="0.25">
      <c r="A3349" t="s">
        <v>8801</v>
      </c>
      <c r="B3349" t="s">
        <v>66</v>
      </c>
      <c r="C3349" t="s">
        <v>6620</v>
      </c>
      <c r="D3349" t="s">
        <v>6619</v>
      </c>
      <c r="F3349">
        <v>2023</v>
      </c>
      <c r="G3349" t="s">
        <v>6621</v>
      </c>
      <c r="I3349" t="s">
        <v>84</v>
      </c>
      <c r="J3349">
        <v>400</v>
      </c>
      <c r="N3349">
        <f>SUM(Table714[[#This Row],[Mitigation ($ million)]:[Adaptation ($ million)]])</f>
        <v>399.3</v>
      </c>
      <c r="O3349">
        <v>399.3</v>
      </c>
      <c r="P3349">
        <v>0</v>
      </c>
      <c r="R3349" s="5">
        <v>0.998</v>
      </c>
      <c r="S3349" s="5"/>
      <c r="T3349" s="1" t="s">
        <v>8821</v>
      </c>
    </row>
    <row r="3350" spans="1:20" x14ac:dyDescent="0.25">
      <c r="A3350" t="s">
        <v>8801</v>
      </c>
      <c r="B3350" t="s">
        <v>66</v>
      </c>
      <c r="C3350" t="s">
        <v>7264</v>
      </c>
      <c r="D3350" t="s">
        <v>7263</v>
      </c>
      <c r="F3350">
        <v>2022</v>
      </c>
      <c r="G3350" t="s">
        <v>638</v>
      </c>
      <c r="I3350" t="s">
        <v>132</v>
      </c>
      <c r="J3350">
        <v>60</v>
      </c>
      <c r="N3350">
        <f>SUM(Table714[[#This Row],[Mitigation ($ million)]:[Adaptation ($ million)]])</f>
        <v>3.0999999999999996</v>
      </c>
      <c r="O3350">
        <v>1.4</v>
      </c>
      <c r="P3350">
        <v>1.7</v>
      </c>
      <c r="R3350" s="4">
        <v>0.05</v>
      </c>
      <c r="S3350" s="4"/>
      <c r="T3350" s="1" t="s">
        <v>8822</v>
      </c>
    </row>
    <row r="3351" spans="1:20" x14ac:dyDescent="0.25">
      <c r="A3351" t="s">
        <v>8801</v>
      </c>
      <c r="B3351" t="s">
        <v>66</v>
      </c>
      <c r="C3351" t="s">
        <v>6796</v>
      </c>
      <c r="D3351" t="s">
        <v>6795</v>
      </c>
      <c r="F3351">
        <v>2023</v>
      </c>
      <c r="G3351" t="s">
        <v>638</v>
      </c>
      <c r="I3351" t="s">
        <v>6319</v>
      </c>
      <c r="J3351">
        <v>274</v>
      </c>
      <c r="N3351">
        <f>SUM(Table714[[#This Row],[Mitigation ($ million)]:[Adaptation ($ million)]])</f>
        <v>3.9</v>
      </c>
      <c r="O3351">
        <v>0</v>
      </c>
      <c r="P3351">
        <v>3.9</v>
      </c>
      <c r="R3351" s="5">
        <v>1.4E-2</v>
      </c>
      <c r="S3351" s="5"/>
      <c r="T3351" s="1" t="s">
        <v>8821</v>
      </c>
    </row>
    <row r="3352" spans="1:20" x14ac:dyDescent="0.25">
      <c r="A3352" t="s">
        <v>8801</v>
      </c>
      <c r="B3352" t="s">
        <v>66</v>
      </c>
      <c r="C3352" t="s">
        <v>8722</v>
      </c>
      <c r="D3352" t="s">
        <v>8721</v>
      </c>
      <c r="F3352">
        <v>2021</v>
      </c>
      <c r="G3352" t="s">
        <v>638</v>
      </c>
      <c r="I3352" t="s">
        <v>6319</v>
      </c>
      <c r="J3352">
        <v>200</v>
      </c>
      <c r="N3352">
        <f>SUM(Table714[[#This Row],[Mitigation ($ million)]:[Adaptation ($ million)]])</f>
        <v>1.3</v>
      </c>
      <c r="O3352">
        <v>0</v>
      </c>
      <c r="P3352">
        <v>1.3</v>
      </c>
      <c r="R3352" s="4">
        <v>6.0000000000000001E-3</v>
      </c>
      <c r="S3352" s="4"/>
      <c r="T3352" s="1" t="s">
        <v>8823</v>
      </c>
    </row>
    <row r="3353" spans="1:20" x14ac:dyDescent="0.25">
      <c r="A3353" t="s">
        <v>8801</v>
      </c>
      <c r="B3353" t="s">
        <v>66</v>
      </c>
      <c r="C3353" t="s">
        <v>8037</v>
      </c>
      <c r="D3353" t="s">
        <v>8036</v>
      </c>
      <c r="F3353">
        <v>2021</v>
      </c>
      <c r="G3353" t="s">
        <v>638</v>
      </c>
      <c r="I3353" t="s">
        <v>84</v>
      </c>
      <c r="J3353">
        <v>100</v>
      </c>
      <c r="N3353">
        <f>SUM(Table714[[#This Row],[Mitigation ($ million)]:[Adaptation ($ million)]])</f>
        <v>98.8</v>
      </c>
      <c r="O3353">
        <v>0</v>
      </c>
      <c r="P3353">
        <v>98.8</v>
      </c>
      <c r="R3353" s="4">
        <v>0.98799999999999999</v>
      </c>
      <c r="S3353" s="4"/>
      <c r="T3353" s="1" t="s">
        <v>8823</v>
      </c>
    </row>
    <row r="3354" spans="1:20" x14ac:dyDescent="0.25">
      <c r="A3354" t="s">
        <v>8801</v>
      </c>
      <c r="B3354" t="s">
        <v>66</v>
      </c>
      <c r="C3354" t="s">
        <v>7621</v>
      </c>
      <c r="D3354" t="s">
        <v>7620</v>
      </c>
      <c r="F3354">
        <v>2022</v>
      </c>
      <c r="G3354" t="s">
        <v>638</v>
      </c>
      <c r="I3354" t="s">
        <v>6296</v>
      </c>
      <c r="J3354">
        <v>169.4</v>
      </c>
      <c r="N3354">
        <f>SUM(Table714[[#This Row],[Mitigation ($ million)]:[Adaptation ($ million)]])</f>
        <v>86.7</v>
      </c>
      <c r="O3354">
        <v>0</v>
      </c>
      <c r="P3354">
        <v>86.7</v>
      </c>
      <c r="R3354" s="4">
        <v>0.51200000000000001</v>
      </c>
      <c r="S3354" s="4"/>
      <c r="T3354" s="1" t="s">
        <v>8822</v>
      </c>
    </row>
    <row r="3355" spans="1:20" x14ac:dyDescent="0.25">
      <c r="A3355" t="s">
        <v>8801</v>
      </c>
      <c r="B3355" t="s">
        <v>66</v>
      </c>
      <c r="C3355" t="s">
        <v>6309</v>
      </c>
      <c r="D3355" t="s">
        <v>6308</v>
      </c>
      <c r="F3355">
        <v>2023</v>
      </c>
      <c r="G3355" t="s">
        <v>638</v>
      </c>
      <c r="I3355" t="s">
        <v>6310</v>
      </c>
      <c r="J3355">
        <v>60</v>
      </c>
      <c r="N3355">
        <f>SUM(Table714[[#This Row],[Mitigation ($ million)]:[Adaptation ($ million)]])</f>
        <v>33.4</v>
      </c>
      <c r="O3355">
        <v>33.4</v>
      </c>
      <c r="P3355">
        <v>0</v>
      </c>
      <c r="R3355" s="5">
        <v>0.55700000000000005</v>
      </c>
      <c r="S3355" s="5"/>
      <c r="T3355" s="1" t="s">
        <v>8821</v>
      </c>
    </row>
    <row r="3356" spans="1:20" x14ac:dyDescent="0.25">
      <c r="A3356" t="s">
        <v>8801</v>
      </c>
      <c r="B3356" t="s">
        <v>66</v>
      </c>
      <c r="C3356" t="s">
        <v>8355</v>
      </c>
      <c r="D3356" t="s">
        <v>8354</v>
      </c>
      <c r="F3356">
        <v>2021</v>
      </c>
      <c r="G3356" t="s">
        <v>6406</v>
      </c>
      <c r="I3356" t="s">
        <v>6303</v>
      </c>
      <c r="J3356">
        <v>29</v>
      </c>
      <c r="N3356">
        <f>SUM(Table714[[#This Row],[Mitigation ($ million)]:[Adaptation ($ million)]])</f>
        <v>0.2</v>
      </c>
      <c r="O3356">
        <v>0.2</v>
      </c>
      <c r="P3356">
        <v>0</v>
      </c>
      <c r="R3356" s="4">
        <v>6.0000000000000001E-3</v>
      </c>
      <c r="S3356" s="4"/>
      <c r="T3356" s="1" t="s">
        <v>8823</v>
      </c>
    </row>
    <row r="3357" spans="1:20" x14ac:dyDescent="0.25">
      <c r="A3357" t="s">
        <v>8801</v>
      </c>
      <c r="B3357" t="s">
        <v>66</v>
      </c>
      <c r="C3357" t="s">
        <v>6405</v>
      </c>
      <c r="D3357" t="s">
        <v>6404</v>
      </c>
      <c r="F3357">
        <v>2023</v>
      </c>
      <c r="G3357" t="s">
        <v>6406</v>
      </c>
      <c r="I3357" t="s">
        <v>6319</v>
      </c>
      <c r="J3357">
        <v>100</v>
      </c>
      <c r="N3357">
        <f>SUM(Table714[[#This Row],[Mitigation ($ million)]:[Adaptation ($ million)]])</f>
        <v>9.6999999999999993</v>
      </c>
      <c r="O3357">
        <v>0.7</v>
      </c>
      <c r="P3357">
        <v>9</v>
      </c>
      <c r="R3357" s="5">
        <v>9.7000000000000003E-2</v>
      </c>
      <c r="S3357" s="5"/>
      <c r="T3357" s="1" t="s">
        <v>8821</v>
      </c>
    </row>
    <row r="3358" spans="1:20" x14ac:dyDescent="0.25">
      <c r="A3358" t="s">
        <v>8801</v>
      </c>
      <c r="B3358" t="s">
        <v>66</v>
      </c>
      <c r="C3358" t="s">
        <v>7037</v>
      </c>
      <c r="D3358" t="s">
        <v>7036</v>
      </c>
      <c r="F3358">
        <v>2022</v>
      </c>
      <c r="G3358" t="s">
        <v>8803</v>
      </c>
      <c r="I3358" t="s">
        <v>84</v>
      </c>
      <c r="J3358">
        <v>538</v>
      </c>
      <c r="N3358">
        <f>SUM(Table714[[#This Row],[Mitigation ($ million)]:[Adaptation ($ million)]])</f>
        <v>385.5</v>
      </c>
      <c r="O3358">
        <v>249.1</v>
      </c>
      <c r="P3358">
        <v>136.4</v>
      </c>
      <c r="R3358" s="4">
        <v>0.71599999999999997</v>
      </c>
      <c r="S3358" s="4"/>
      <c r="T3358" s="1" t="s">
        <v>8822</v>
      </c>
    </row>
    <row r="3359" spans="1:20" x14ac:dyDescent="0.25">
      <c r="A3359" t="s">
        <v>8801</v>
      </c>
      <c r="B3359" t="s">
        <v>66</v>
      </c>
      <c r="C3359" t="s">
        <v>8692</v>
      </c>
      <c r="D3359" t="s">
        <v>8691</v>
      </c>
      <c r="F3359">
        <v>2021</v>
      </c>
      <c r="G3359" t="s">
        <v>8806</v>
      </c>
      <c r="I3359" t="s">
        <v>84</v>
      </c>
      <c r="J3359">
        <v>75</v>
      </c>
      <c r="N3359">
        <f>SUM(Table714[[#This Row],[Mitigation ($ million)]:[Adaptation ($ million)]])</f>
        <v>35.200000000000003</v>
      </c>
      <c r="O3359">
        <v>0</v>
      </c>
      <c r="P3359">
        <v>35.200000000000003</v>
      </c>
      <c r="R3359" s="4">
        <v>0.46899999999999997</v>
      </c>
      <c r="S3359" s="4"/>
      <c r="T3359" s="1" t="s">
        <v>8823</v>
      </c>
    </row>
    <row r="3360" spans="1:20" x14ac:dyDescent="0.25">
      <c r="A3360" t="s">
        <v>8801</v>
      </c>
      <c r="B3360" t="s">
        <v>66</v>
      </c>
      <c r="C3360" t="s">
        <v>7584</v>
      </c>
      <c r="D3360" t="s">
        <v>7583</v>
      </c>
      <c r="F3360">
        <v>2022</v>
      </c>
      <c r="G3360" t="s">
        <v>8806</v>
      </c>
      <c r="I3360" t="s">
        <v>6303</v>
      </c>
      <c r="J3360">
        <v>58</v>
      </c>
      <c r="N3360">
        <f>SUM(Table714[[#This Row],[Mitigation ($ million)]:[Adaptation ($ million)]])</f>
        <v>1.7</v>
      </c>
      <c r="O3360">
        <v>0.3</v>
      </c>
      <c r="P3360">
        <v>1.4</v>
      </c>
      <c r="R3360" s="4">
        <v>2.8000000000000001E-2</v>
      </c>
      <c r="S3360" s="4"/>
      <c r="T3360" s="1" t="s">
        <v>8822</v>
      </c>
    </row>
    <row r="3361" spans="1:20" x14ac:dyDescent="0.25">
      <c r="A3361" t="s">
        <v>8801</v>
      </c>
      <c r="B3361" t="s">
        <v>66</v>
      </c>
      <c r="C3361" t="s">
        <v>7442</v>
      </c>
      <c r="D3361" t="s">
        <v>7441</v>
      </c>
      <c r="F3361">
        <v>2022</v>
      </c>
      <c r="G3361" t="s">
        <v>8806</v>
      </c>
      <c r="I3361" t="s">
        <v>6313</v>
      </c>
      <c r="J3361">
        <v>30</v>
      </c>
      <c r="N3361">
        <f>SUM(Table714[[#This Row],[Mitigation ($ million)]:[Adaptation ($ million)]])</f>
        <v>2.1</v>
      </c>
      <c r="O3361">
        <v>1.7</v>
      </c>
      <c r="P3361">
        <v>0.4</v>
      </c>
      <c r="R3361" s="4">
        <v>7.0000000000000007E-2</v>
      </c>
      <c r="S3361" s="4"/>
      <c r="T3361" s="1" t="s">
        <v>8822</v>
      </c>
    </row>
    <row r="3362" spans="1:20" x14ac:dyDescent="0.25">
      <c r="A3362" t="s">
        <v>8801</v>
      </c>
      <c r="B3362" t="s">
        <v>66</v>
      </c>
      <c r="C3362" t="s">
        <v>7286</v>
      </c>
      <c r="D3362" t="s">
        <v>7285</v>
      </c>
      <c r="F3362">
        <v>2022</v>
      </c>
      <c r="G3362" t="s">
        <v>8806</v>
      </c>
      <c r="I3362" t="s">
        <v>6409</v>
      </c>
      <c r="J3362">
        <v>35</v>
      </c>
      <c r="N3362">
        <f>SUM(Table714[[#This Row],[Mitigation ($ million)]:[Adaptation ($ million)]])</f>
        <v>1.6</v>
      </c>
      <c r="O3362">
        <v>0.5</v>
      </c>
      <c r="P3362">
        <v>1.1000000000000001</v>
      </c>
      <c r="R3362" s="4">
        <v>4.7E-2</v>
      </c>
      <c r="S3362" s="4"/>
      <c r="T3362" s="1" t="s">
        <v>8822</v>
      </c>
    </row>
    <row r="3363" spans="1:20" x14ac:dyDescent="0.25">
      <c r="A3363" t="s">
        <v>8801</v>
      </c>
      <c r="B3363" t="s">
        <v>66</v>
      </c>
      <c r="C3363" t="s">
        <v>7509</v>
      </c>
      <c r="D3363" t="s">
        <v>7508</v>
      </c>
      <c r="F3363">
        <v>2022</v>
      </c>
      <c r="G3363" t="s">
        <v>8806</v>
      </c>
      <c r="I3363" t="s">
        <v>6316</v>
      </c>
      <c r="J3363">
        <v>83</v>
      </c>
      <c r="N3363">
        <f>SUM(Table714[[#This Row],[Mitigation ($ million)]:[Adaptation ($ million)]])</f>
        <v>79.099999999999994</v>
      </c>
      <c r="O3363">
        <v>75.3</v>
      </c>
      <c r="P3363">
        <v>3.8</v>
      </c>
      <c r="R3363" s="4">
        <v>0.95199999999999996</v>
      </c>
      <c r="S3363" s="4"/>
      <c r="T3363" s="1" t="s">
        <v>8822</v>
      </c>
    </row>
    <row r="3364" spans="1:20" x14ac:dyDescent="0.25">
      <c r="A3364" t="s">
        <v>8801</v>
      </c>
      <c r="B3364" t="s">
        <v>66</v>
      </c>
      <c r="C3364" t="s">
        <v>8399</v>
      </c>
      <c r="D3364" t="s">
        <v>8398</v>
      </c>
      <c r="F3364">
        <v>2021</v>
      </c>
      <c r="G3364" t="s">
        <v>7098</v>
      </c>
      <c r="I3364" t="s">
        <v>6443</v>
      </c>
      <c r="J3364">
        <v>21</v>
      </c>
      <c r="N3364">
        <f>SUM(Table714[[#This Row],[Mitigation ($ million)]:[Adaptation ($ million)]])</f>
        <v>2.4</v>
      </c>
      <c r="O3364">
        <v>0.4</v>
      </c>
      <c r="P3364">
        <v>2</v>
      </c>
      <c r="R3364" s="4">
        <v>0.113</v>
      </c>
      <c r="S3364" s="4"/>
      <c r="T3364" s="1" t="s">
        <v>8823</v>
      </c>
    </row>
    <row r="3365" spans="1:20" x14ac:dyDescent="0.25">
      <c r="A3365" t="s">
        <v>8801</v>
      </c>
      <c r="B3365" t="s">
        <v>66</v>
      </c>
      <c r="C3365" t="s">
        <v>7770</v>
      </c>
      <c r="D3365" t="s">
        <v>7769</v>
      </c>
      <c r="F3365">
        <v>2022</v>
      </c>
      <c r="G3365" t="s">
        <v>6358</v>
      </c>
      <c r="I3365" t="s">
        <v>6296</v>
      </c>
      <c r="J3365">
        <v>100</v>
      </c>
      <c r="N3365">
        <f>SUM(Table714[[#This Row],[Mitigation ($ million)]:[Adaptation ($ million)]])</f>
        <v>29.8</v>
      </c>
      <c r="O3365">
        <v>17.8</v>
      </c>
      <c r="P3365">
        <v>12</v>
      </c>
      <c r="R3365" s="4">
        <v>0.29799999999999999</v>
      </c>
      <c r="S3365" s="4"/>
      <c r="T3365" s="1" t="s">
        <v>8822</v>
      </c>
    </row>
    <row r="3366" spans="1:20" x14ac:dyDescent="0.25">
      <c r="A3366" t="s">
        <v>8801</v>
      </c>
      <c r="B3366" t="s">
        <v>66</v>
      </c>
      <c r="C3366" t="s">
        <v>7339</v>
      </c>
      <c r="D3366" t="s">
        <v>7338</v>
      </c>
      <c r="F3366">
        <v>2022</v>
      </c>
      <c r="G3366" t="s">
        <v>6328</v>
      </c>
      <c r="I3366" t="s">
        <v>6708</v>
      </c>
      <c r="J3366">
        <v>45</v>
      </c>
      <c r="N3366">
        <f>SUM(Table714[[#This Row],[Mitigation ($ million)]:[Adaptation ($ million)]])</f>
        <v>23.8</v>
      </c>
      <c r="O3366">
        <v>4</v>
      </c>
      <c r="P3366">
        <v>19.8</v>
      </c>
      <c r="R3366" s="4">
        <v>0.52800000000000002</v>
      </c>
      <c r="S3366" s="4"/>
      <c r="T3366" s="1" t="s">
        <v>8822</v>
      </c>
    </row>
    <row r="3367" spans="1:20" x14ac:dyDescent="0.25">
      <c r="A3367" t="s">
        <v>8801</v>
      </c>
      <c r="B3367" t="s">
        <v>66</v>
      </c>
      <c r="C3367" t="s">
        <v>7341</v>
      </c>
      <c r="D3367" t="s">
        <v>7340</v>
      </c>
      <c r="F3367">
        <v>2022</v>
      </c>
      <c r="G3367" t="s">
        <v>6333</v>
      </c>
      <c r="I3367" t="s">
        <v>6400</v>
      </c>
      <c r="J3367">
        <v>150</v>
      </c>
      <c r="N3367">
        <f>SUM(Table714[[#This Row],[Mitigation ($ million)]:[Adaptation ($ million)]])</f>
        <v>31.9</v>
      </c>
      <c r="O3367">
        <v>0</v>
      </c>
      <c r="P3367">
        <v>31.9</v>
      </c>
      <c r="R3367" s="4">
        <v>0.21199999999999999</v>
      </c>
      <c r="S3367" s="4"/>
      <c r="T3367" s="1" t="s">
        <v>8822</v>
      </c>
    </row>
    <row r="3368" spans="1:20" x14ac:dyDescent="0.25">
      <c r="A3368" t="s">
        <v>8801</v>
      </c>
      <c r="B3368" t="s">
        <v>66</v>
      </c>
      <c r="C3368" t="s">
        <v>6457</v>
      </c>
      <c r="D3368" t="s">
        <v>6456</v>
      </c>
      <c r="F3368">
        <v>2023</v>
      </c>
      <c r="G3368" t="s">
        <v>6429</v>
      </c>
      <c r="I3368" t="s">
        <v>6313</v>
      </c>
      <c r="J3368">
        <v>30</v>
      </c>
      <c r="N3368">
        <f>SUM(Table714[[#This Row],[Mitigation ($ million)]:[Adaptation ($ million)]])</f>
        <v>0.9</v>
      </c>
      <c r="O3368">
        <v>0.1</v>
      </c>
      <c r="P3368">
        <v>0.8</v>
      </c>
      <c r="R3368" s="5">
        <v>0.03</v>
      </c>
      <c r="S3368" s="5"/>
      <c r="T3368" s="1" t="s">
        <v>8821</v>
      </c>
    </row>
    <row r="3369" spans="1:20" x14ac:dyDescent="0.25">
      <c r="A3369" t="s">
        <v>8801</v>
      </c>
      <c r="B3369" t="s">
        <v>66</v>
      </c>
      <c r="C3369" t="s">
        <v>7738</v>
      </c>
      <c r="D3369" t="s">
        <v>7737</v>
      </c>
      <c r="F3369">
        <v>2022</v>
      </c>
      <c r="G3369" t="s">
        <v>88</v>
      </c>
      <c r="I3369" t="s">
        <v>6313</v>
      </c>
      <c r="J3369">
        <v>750</v>
      </c>
      <c r="N3369">
        <f>SUM(Table714[[#This Row],[Mitigation ($ million)]:[Adaptation ($ million)]])</f>
        <v>197.2</v>
      </c>
      <c r="O3369">
        <v>136.1</v>
      </c>
      <c r="P3369">
        <v>61.1</v>
      </c>
      <c r="R3369" s="4">
        <v>0.26300000000000001</v>
      </c>
      <c r="S3369" s="4"/>
      <c r="T3369" s="1" t="s">
        <v>8822</v>
      </c>
    </row>
    <row r="3370" spans="1:20" x14ac:dyDescent="0.25">
      <c r="A3370" t="s">
        <v>8801</v>
      </c>
      <c r="B3370" t="s">
        <v>66</v>
      </c>
      <c r="C3370" t="s">
        <v>6402</v>
      </c>
      <c r="D3370" t="s">
        <v>6401</v>
      </c>
      <c r="F3370">
        <v>2023</v>
      </c>
      <c r="G3370" t="s">
        <v>6403</v>
      </c>
      <c r="I3370" t="s">
        <v>84</v>
      </c>
      <c r="J3370">
        <v>330</v>
      </c>
      <c r="N3370">
        <f>SUM(Table714[[#This Row],[Mitigation ($ million)]:[Adaptation ($ million)]])</f>
        <v>141.60000000000002</v>
      </c>
      <c r="O3370">
        <v>89.4</v>
      </c>
      <c r="P3370">
        <v>52.2</v>
      </c>
      <c r="R3370" s="5">
        <v>0.42899999999999999</v>
      </c>
      <c r="S3370" s="5"/>
      <c r="T3370" s="1" t="s">
        <v>8821</v>
      </c>
    </row>
    <row r="3371" spans="1:20" x14ac:dyDescent="0.25">
      <c r="A3371" t="s">
        <v>8801</v>
      </c>
      <c r="B3371" t="s">
        <v>66</v>
      </c>
      <c r="C3371" t="s">
        <v>8720</v>
      </c>
      <c r="D3371" t="s">
        <v>8719</v>
      </c>
      <c r="F3371">
        <v>2021</v>
      </c>
      <c r="G3371" t="s">
        <v>8806</v>
      </c>
      <c r="I3371" t="s">
        <v>6287</v>
      </c>
      <c r="J3371">
        <v>50</v>
      </c>
      <c r="N3371">
        <f>SUM(Table714[[#This Row],[Mitigation ($ million)]:[Adaptation ($ million)]])</f>
        <v>36.199999999999996</v>
      </c>
      <c r="O3371">
        <v>0.8</v>
      </c>
      <c r="P3371">
        <v>35.4</v>
      </c>
      <c r="R3371" s="4">
        <v>0.72299999999999998</v>
      </c>
      <c r="S3371" s="4"/>
      <c r="T3371" s="1" t="s">
        <v>8823</v>
      </c>
    </row>
    <row r="3372" spans="1:20" x14ac:dyDescent="0.25">
      <c r="A3372" t="s">
        <v>8801</v>
      </c>
      <c r="B3372" t="s">
        <v>66</v>
      </c>
      <c r="C3372" t="s">
        <v>7661</v>
      </c>
      <c r="D3372" t="s">
        <v>7660</v>
      </c>
      <c r="F3372">
        <v>2022</v>
      </c>
      <c r="G3372" t="s">
        <v>8806</v>
      </c>
      <c r="I3372" t="s">
        <v>6303</v>
      </c>
      <c r="J3372">
        <v>25.5</v>
      </c>
      <c r="N3372">
        <f>SUM(Table714[[#This Row],[Mitigation ($ million)]:[Adaptation ($ million)]])</f>
        <v>0.8</v>
      </c>
      <c r="O3372">
        <v>0.5</v>
      </c>
      <c r="P3372">
        <v>0.3</v>
      </c>
      <c r="R3372" s="4">
        <v>3.2000000000000001E-2</v>
      </c>
      <c r="S3372" s="4"/>
      <c r="T3372" s="1" t="s">
        <v>8822</v>
      </c>
    </row>
    <row r="3373" spans="1:20" x14ac:dyDescent="0.25">
      <c r="A3373" t="s">
        <v>8801</v>
      </c>
      <c r="B3373" t="s">
        <v>66</v>
      </c>
      <c r="C3373" t="s">
        <v>8108</v>
      </c>
      <c r="D3373" t="s">
        <v>8107</v>
      </c>
      <c r="F3373">
        <v>2021</v>
      </c>
      <c r="G3373" t="s">
        <v>8806</v>
      </c>
      <c r="I3373" t="s">
        <v>8054</v>
      </c>
      <c r="J3373">
        <v>50</v>
      </c>
      <c r="N3373">
        <f>SUM(Table714[[#This Row],[Mitigation ($ million)]:[Adaptation ($ million)]])</f>
        <v>0.5</v>
      </c>
      <c r="O3373">
        <v>0.3</v>
      </c>
      <c r="P3373">
        <v>0.2</v>
      </c>
      <c r="R3373" s="4">
        <v>1.0999999999999999E-2</v>
      </c>
      <c r="S3373" s="4"/>
      <c r="T3373" s="1" t="s">
        <v>8823</v>
      </c>
    </row>
    <row r="3374" spans="1:20" x14ac:dyDescent="0.25">
      <c r="A3374" t="s">
        <v>8801</v>
      </c>
      <c r="B3374" t="s">
        <v>66</v>
      </c>
      <c r="C3374" t="s">
        <v>7278</v>
      </c>
      <c r="D3374" t="s">
        <v>7277</v>
      </c>
      <c r="F3374">
        <v>2022</v>
      </c>
      <c r="G3374" t="s">
        <v>6540</v>
      </c>
      <c r="I3374" t="s">
        <v>6316</v>
      </c>
      <c r="J3374">
        <v>295</v>
      </c>
      <c r="N3374">
        <f>SUM(Table714[[#This Row],[Mitigation ($ million)]:[Adaptation ($ million)]])</f>
        <v>226.6</v>
      </c>
      <c r="O3374">
        <v>216</v>
      </c>
      <c r="P3374">
        <v>10.6</v>
      </c>
      <c r="R3374" s="4">
        <v>0.76800000000000002</v>
      </c>
      <c r="S3374" s="4"/>
      <c r="T3374" s="1" t="s">
        <v>8822</v>
      </c>
    </row>
    <row r="3375" spans="1:20" x14ac:dyDescent="0.25">
      <c r="A3375" t="s">
        <v>8801</v>
      </c>
      <c r="B3375" t="s">
        <v>66</v>
      </c>
      <c r="C3375" t="s">
        <v>7392</v>
      </c>
      <c r="D3375" t="s">
        <v>7391</v>
      </c>
      <c r="F3375">
        <v>2022</v>
      </c>
      <c r="G3375" t="s">
        <v>6540</v>
      </c>
      <c r="I3375" t="s">
        <v>132</v>
      </c>
      <c r="J3375">
        <v>150</v>
      </c>
      <c r="N3375">
        <f>SUM(Table714[[#This Row],[Mitigation ($ million)]:[Adaptation ($ million)]])</f>
        <v>25.6</v>
      </c>
      <c r="O3375">
        <v>8.6</v>
      </c>
      <c r="P3375">
        <v>17</v>
      </c>
      <c r="R3375" s="4">
        <v>0.17100000000000001</v>
      </c>
      <c r="S3375" s="4"/>
      <c r="T3375" s="1" t="s">
        <v>8822</v>
      </c>
    </row>
    <row r="3376" spans="1:20" x14ac:dyDescent="0.25">
      <c r="A3376" t="s">
        <v>8801</v>
      </c>
      <c r="B3376" t="s">
        <v>66</v>
      </c>
      <c r="C3376" t="s">
        <v>8451</v>
      </c>
      <c r="D3376" t="s">
        <v>8450</v>
      </c>
      <c r="F3376">
        <v>2021</v>
      </c>
      <c r="G3376" t="s">
        <v>6540</v>
      </c>
      <c r="I3376" t="s">
        <v>84</v>
      </c>
      <c r="J3376">
        <v>15</v>
      </c>
      <c r="N3376">
        <f>SUM(Table714[[#This Row],[Mitigation ($ million)]:[Adaptation ($ million)]])</f>
        <v>7.5</v>
      </c>
      <c r="O3376">
        <v>0</v>
      </c>
      <c r="P3376">
        <v>7.5</v>
      </c>
      <c r="R3376" s="4">
        <v>0.5</v>
      </c>
      <c r="S3376" s="4"/>
      <c r="T3376" s="1" t="s">
        <v>8823</v>
      </c>
    </row>
    <row r="3377" spans="1:20" x14ac:dyDescent="0.25">
      <c r="A3377" t="s">
        <v>8801</v>
      </c>
      <c r="B3377" t="s">
        <v>66</v>
      </c>
      <c r="C3377" t="s">
        <v>6560</v>
      </c>
      <c r="D3377" t="s">
        <v>6559</v>
      </c>
      <c r="F3377">
        <v>2023</v>
      </c>
      <c r="G3377" t="s">
        <v>6540</v>
      </c>
      <c r="I3377" t="s">
        <v>6296</v>
      </c>
      <c r="J3377">
        <v>140</v>
      </c>
      <c r="N3377">
        <f>SUM(Table714[[#This Row],[Mitigation ($ million)]:[Adaptation ($ million)]])</f>
        <v>32.5</v>
      </c>
      <c r="O3377">
        <v>15.1</v>
      </c>
      <c r="P3377">
        <v>17.399999999999999</v>
      </c>
      <c r="R3377" s="5">
        <v>0.23200000000000001</v>
      </c>
      <c r="S3377" s="5"/>
      <c r="T3377" s="1" t="s">
        <v>8821</v>
      </c>
    </row>
    <row r="3378" spans="1:20" x14ac:dyDescent="0.25">
      <c r="A3378" t="s">
        <v>8801</v>
      </c>
      <c r="B3378" t="s">
        <v>66</v>
      </c>
      <c r="C3378" t="s">
        <v>4831</v>
      </c>
      <c r="D3378" t="s">
        <v>7325</v>
      </c>
      <c r="F3378">
        <v>2022</v>
      </c>
      <c r="G3378" t="s">
        <v>88</v>
      </c>
      <c r="I3378" t="s">
        <v>6296</v>
      </c>
      <c r="J3378">
        <v>150</v>
      </c>
      <c r="N3378">
        <f>SUM(Table714[[#This Row],[Mitigation ($ million)]:[Adaptation ($ million)]])</f>
        <v>48.3</v>
      </c>
      <c r="O3378">
        <v>34.1</v>
      </c>
      <c r="P3378">
        <v>14.2</v>
      </c>
      <c r="R3378" s="4">
        <v>0.32200000000000001</v>
      </c>
      <c r="S3378" s="4"/>
      <c r="T3378" s="1" t="s">
        <v>8822</v>
      </c>
    </row>
    <row r="3379" spans="1:20" x14ac:dyDescent="0.25">
      <c r="A3379" t="s">
        <v>8801</v>
      </c>
      <c r="B3379" t="s">
        <v>66</v>
      </c>
      <c r="C3379" t="s">
        <v>8075</v>
      </c>
      <c r="D3379" t="s">
        <v>8074</v>
      </c>
      <c r="F3379">
        <v>2021</v>
      </c>
      <c r="G3379" t="s">
        <v>88</v>
      </c>
      <c r="I3379" t="s">
        <v>6287</v>
      </c>
      <c r="J3379">
        <v>100</v>
      </c>
      <c r="N3379">
        <f>SUM(Table714[[#This Row],[Mitigation ($ million)]:[Adaptation ($ million)]])</f>
        <v>45.6</v>
      </c>
      <c r="O3379">
        <v>18.3</v>
      </c>
      <c r="P3379">
        <v>27.3</v>
      </c>
      <c r="R3379" s="4">
        <v>0.45500000000000002</v>
      </c>
      <c r="S3379" s="4"/>
      <c r="T3379" s="1" t="s">
        <v>8823</v>
      </c>
    </row>
    <row r="3380" spans="1:20" x14ac:dyDescent="0.25">
      <c r="A3380" t="s">
        <v>8801</v>
      </c>
      <c r="B3380" t="s">
        <v>66</v>
      </c>
      <c r="C3380" t="s">
        <v>6826</v>
      </c>
      <c r="D3380" t="s">
        <v>6825</v>
      </c>
      <c r="F3380">
        <v>2023</v>
      </c>
      <c r="G3380" t="s">
        <v>88</v>
      </c>
      <c r="I3380" t="s">
        <v>132</v>
      </c>
      <c r="J3380">
        <v>300</v>
      </c>
      <c r="N3380">
        <f>SUM(Table714[[#This Row],[Mitigation ($ million)]:[Adaptation ($ million)]])</f>
        <v>40.799999999999997</v>
      </c>
      <c r="O3380">
        <v>18</v>
      </c>
      <c r="P3380">
        <v>22.8</v>
      </c>
      <c r="R3380" s="5">
        <v>0.13600000000000001</v>
      </c>
      <c r="S3380" s="5"/>
      <c r="T3380" s="1" t="s">
        <v>8821</v>
      </c>
    </row>
    <row r="3381" spans="1:20" x14ac:dyDescent="0.25">
      <c r="A3381" t="s">
        <v>8801</v>
      </c>
      <c r="B3381" t="s">
        <v>66</v>
      </c>
      <c r="C3381" t="s">
        <v>7288</v>
      </c>
      <c r="D3381" t="s">
        <v>7287</v>
      </c>
      <c r="F3381">
        <v>2022</v>
      </c>
      <c r="G3381" t="s">
        <v>904</v>
      </c>
      <c r="I3381" t="s">
        <v>6400</v>
      </c>
      <c r="J3381">
        <v>80</v>
      </c>
      <c r="N3381">
        <f>SUM(Table714[[#This Row],[Mitigation ($ million)]:[Adaptation ($ million)]])</f>
        <v>9.1999999999999993</v>
      </c>
      <c r="O3381">
        <v>0</v>
      </c>
      <c r="P3381">
        <v>9.1999999999999993</v>
      </c>
      <c r="R3381" s="4">
        <v>0.115</v>
      </c>
      <c r="S3381" s="4"/>
      <c r="T3381" s="1" t="s">
        <v>8822</v>
      </c>
    </row>
    <row r="3382" spans="1:20" x14ac:dyDescent="0.25">
      <c r="A3382" t="s">
        <v>8801</v>
      </c>
      <c r="B3382" t="s">
        <v>66</v>
      </c>
      <c r="C3382" t="s">
        <v>6584</v>
      </c>
      <c r="D3382" t="s">
        <v>6583</v>
      </c>
      <c r="F3382">
        <v>2023</v>
      </c>
      <c r="G3382" t="s">
        <v>6585</v>
      </c>
      <c r="I3382" t="s">
        <v>6316</v>
      </c>
      <c r="J3382">
        <v>150</v>
      </c>
      <c r="N3382">
        <f>SUM(Table714[[#This Row],[Mitigation ($ million)]:[Adaptation ($ million)]])</f>
        <v>150</v>
      </c>
      <c r="O3382">
        <v>150</v>
      </c>
      <c r="P3382">
        <v>0</v>
      </c>
      <c r="R3382" s="5">
        <v>1</v>
      </c>
      <c r="S3382" s="5"/>
      <c r="T3382" s="1" t="s">
        <v>8821</v>
      </c>
    </row>
    <row r="3383" spans="1:20" x14ac:dyDescent="0.25">
      <c r="A3383" t="s">
        <v>8801</v>
      </c>
      <c r="B3383" t="s">
        <v>66</v>
      </c>
      <c r="C3383" t="s">
        <v>7908</v>
      </c>
      <c r="D3383" t="s">
        <v>7907</v>
      </c>
      <c r="F3383">
        <v>2021</v>
      </c>
      <c r="G3383" t="s">
        <v>216</v>
      </c>
      <c r="I3383" t="s">
        <v>6287</v>
      </c>
      <c r="J3383">
        <v>400</v>
      </c>
      <c r="N3383">
        <f>SUM(Table714[[#This Row],[Mitigation ($ million)]:[Adaptation ($ million)]])</f>
        <v>116.69999999999999</v>
      </c>
      <c r="O3383">
        <v>45.6</v>
      </c>
      <c r="P3383">
        <v>71.099999999999994</v>
      </c>
      <c r="R3383" s="4">
        <v>0.29199999999999998</v>
      </c>
      <c r="S3383" s="4"/>
      <c r="T3383" s="1" t="s">
        <v>8823</v>
      </c>
    </row>
    <row r="3384" spans="1:20" x14ac:dyDescent="0.25">
      <c r="A3384" t="s">
        <v>8801</v>
      </c>
      <c r="B3384" t="s">
        <v>66</v>
      </c>
      <c r="C3384" t="s">
        <v>6779</v>
      </c>
      <c r="D3384" t="s">
        <v>6778</v>
      </c>
      <c r="F3384">
        <v>2023</v>
      </c>
      <c r="G3384" t="s">
        <v>216</v>
      </c>
      <c r="I3384" t="s">
        <v>6287</v>
      </c>
      <c r="J3384">
        <v>345</v>
      </c>
      <c r="N3384">
        <f>SUM(Table714[[#This Row],[Mitigation ($ million)]:[Adaptation ($ million)]])</f>
        <v>230.1</v>
      </c>
      <c r="O3384">
        <v>223.5</v>
      </c>
      <c r="P3384">
        <v>6.6</v>
      </c>
      <c r="R3384" s="5">
        <v>0.66700000000000004</v>
      </c>
      <c r="S3384" s="5"/>
      <c r="T3384" s="1" t="s">
        <v>8821</v>
      </c>
    </row>
    <row r="3385" spans="1:20" x14ac:dyDescent="0.25">
      <c r="A3385" t="s">
        <v>8801</v>
      </c>
      <c r="B3385" t="s">
        <v>66</v>
      </c>
      <c r="C3385" t="s">
        <v>8397</v>
      </c>
      <c r="D3385" t="s">
        <v>8396</v>
      </c>
      <c r="F3385">
        <v>2021</v>
      </c>
      <c r="G3385" t="s">
        <v>216</v>
      </c>
      <c r="I3385" t="s">
        <v>6296</v>
      </c>
      <c r="J3385">
        <v>430</v>
      </c>
      <c r="N3385">
        <f>SUM(Table714[[#This Row],[Mitigation ($ million)]:[Adaptation ($ million)]])</f>
        <v>428.5</v>
      </c>
      <c r="O3385">
        <v>428.5</v>
      </c>
      <c r="P3385">
        <v>0</v>
      </c>
      <c r="R3385" s="4">
        <v>0.996</v>
      </c>
      <c r="S3385" s="4"/>
      <c r="T3385" s="1" t="s">
        <v>8823</v>
      </c>
    </row>
    <row r="3386" spans="1:20" x14ac:dyDescent="0.25">
      <c r="A3386" t="s">
        <v>8801</v>
      </c>
      <c r="B3386" t="s">
        <v>66</v>
      </c>
      <c r="C3386" t="s">
        <v>6523</v>
      </c>
      <c r="D3386" t="s">
        <v>6522</v>
      </c>
      <c r="F3386">
        <v>2023</v>
      </c>
      <c r="G3386" t="s">
        <v>216</v>
      </c>
      <c r="I3386" t="s">
        <v>6448</v>
      </c>
      <c r="J3386">
        <v>250</v>
      </c>
      <c r="N3386">
        <f>SUM(Table714[[#This Row],[Mitigation ($ million)]:[Adaptation ($ million)]])</f>
        <v>122.2</v>
      </c>
      <c r="O3386">
        <v>122.2</v>
      </c>
      <c r="P3386">
        <v>0</v>
      </c>
      <c r="R3386" s="5">
        <v>0.48899999999999999</v>
      </c>
      <c r="S3386" s="5"/>
      <c r="T3386" s="1" t="s">
        <v>8821</v>
      </c>
    </row>
    <row r="3387" spans="1:20" x14ac:dyDescent="0.25">
      <c r="A3387" t="s">
        <v>8801</v>
      </c>
      <c r="B3387" t="s">
        <v>66</v>
      </c>
      <c r="C3387" t="s">
        <v>7065</v>
      </c>
      <c r="D3387" t="s">
        <v>7064</v>
      </c>
      <c r="F3387">
        <v>2022</v>
      </c>
      <c r="G3387" t="s">
        <v>7066</v>
      </c>
      <c r="I3387" t="s">
        <v>6316</v>
      </c>
      <c r="J3387">
        <v>291.3</v>
      </c>
      <c r="N3387">
        <f>SUM(Table714[[#This Row],[Mitigation ($ million)]:[Adaptation ($ million)]])</f>
        <v>232.3</v>
      </c>
      <c r="O3387">
        <v>232.3</v>
      </c>
      <c r="P3387">
        <v>0</v>
      </c>
      <c r="R3387" s="4">
        <v>0.79700000000000004</v>
      </c>
      <c r="S3387" s="4"/>
      <c r="T3387" s="1" t="s">
        <v>8822</v>
      </c>
    </row>
    <row r="3388" spans="1:20" x14ac:dyDescent="0.25">
      <c r="A3388" t="s">
        <v>8801</v>
      </c>
      <c r="B3388" t="s">
        <v>66</v>
      </c>
      <c r="C3388" t="s">
        <v>7419</v>
      </c>
      <c r="D3388" t="s">
        <v>7418</v>
      </c>
      <c r="F3388">
        <v>2022</v>
      </c>
      <c r="G3388" t="s">
        <v>62</v>
      </c>
      <c r="I3388" t="s">
        <v>6316</v>
      </c>
      <c r="J3388">
        <v>143</v>
      </c>
      <c r="N3388">
        <f>SUM(Table714[[#This Row],[Mitigation ($ million)]:[Adaptation ($ million)]])</f>
        <v>143.1</v>
      </c>
      <c r="O3388">
        <v>135.9</v>
      </c>
      <c r="P3388">
        <v>7.2</v>
      </c>
      <c r="R3388" s="4">
        <v>1</v>
      </c>
      <c r="S3388" s="4"/>
      <c r="T3388" s="1" t="s">
        <v>8822</v>
      </c>
    </row>
    <row r="3389" spans="1:20" x14ac:dyDescent="0.25">
      <c r="A3389" t="s">
        <v>8801</v>
      </c>
      <c r="B3389" t="s">
        <v>66</v>
      </c>
      <c r="C3389" t="s">
        <v>6710</v>
      </c>
      <c r="D3389" t="s">
        <v>6709</v>
      </c>
      <c r="F3389">
        <v>2023</v>
      </c>
      <c r="G3389" t="s">
        <v>6392</v>
      </c>
      <c r="I3389" t="s">
        <v>6316</v>
      </c>
      <c r="J3389">
        <v>400</v>
      </c>
      <c r="N3389">
        <f>SUM(Table714[[#This Row],[Mitigation ($ million)]:[Adaptation ($ million)]])</f>
        <v>398.7</v>
      </c>
      <c r="O3389">
        <v>398.5</v>
      </c>
      <c r="P3389">
        <v>0.2</v>
      </c>
      <c r="R3389" s="5">
        <v>0.997</v>
      </c>
      <c r="S3389" s="5"/>
      <c r="T3389" s="1" t="s">
        <v>8821</v>
      </c>
    </row>
    <row r="3390" spans="1:20" x14ac:dyDescent="0.25">
      <c r="A3390" t="s">
        <v>8801</v>
      </c>
      <c r="B3390" t="s">
        <v>66</v>
      </c>
      <c r="C3390" t="s">
        <v>6335</v>
      </c>
      <c r="D3390" t="s">
        <v>6334</v>
      </c>
      <c r="F3390">
        <v>2023</v>
      </c>
      <c r="G3390" t="s">
        <v>4725</v>
      </c>
      <c r="I3390" t="s">
        <v>6296</v>
      </c>
      <c r="J3390">
        <v>512.1</v>
      </c>
      <c r="N3390">
        <f>SUM(Table714[[#This Row],[Mitigation ($ million)]:[Adaptation ($ million)]])</f>
        <v>355.20000000000005</v>
      </c>
      <c r="O3390">
        <v>111.4</v>
      </c>
      <c r="P3390">
        <v>243.8</v>
      </c>
      <c r="R3390" s="5">
        <v>0.69399999999999995</v>
      </c>
      <c r="S3390" s="5"/>
      <c r="T3390" s="1" t="s">
        <v>8821</v>
      </c>
    </row>
    <row r="3391" spans="1:20" x14ac:dyDescent="0.25">
      <c r="A3391" t="s">
        <v>8801</v>
      </c>
      <c r="B3391" t="s">
        <v>66</v>
      </c>
      <c r="C3391" t="s">
        <v>7555</v>
      </c>
      <c r="D3391" t="s">
        <v>7554</v>
      </c>
      <c r="F3391">
        <v>2022</v>
      </c>
      <c r="G3391" t="s">
        <v>6392</v>
      </c>
      <c r="I3391" t="s">
        <v>6287</v>
      </c>
      <c r="J3391">
        <v>400</v>
      </c>
      <c r="N3391">
        <f>SUM(Table714[[#This Row],[Mitigation ($ million)]:[Adaptation ($ million)]])</f>
        <v>245</v>
      </c>
      <c r="O3391">
        <v>48.2</v>
      </c>
      <c r="P3391">
        <v>196.8</v>
      </c>
      <c r="R3391" s="4">
        <v>0.61199999999999999</v>
      </c>
      <c r="S3391" s="4"/>
      <c r="T3391" s="1" t="s">
        <v>8822</v>
      </c>
    </row>
    <row r="3392" spans="1:20" x14ac:dyDescent="0.25">
      <c r="A3392" t="s">
        <v>8801</v>
      </c>
      <c r="B3392" t="s">
        <v>66</v>
      </c>
      <c r="C3392" t="s">
        <v>6751</v>
      </c>
      <c r="D3392" t="s">
        <v>6750</v>
      </c>
      <c r="F3392">
        <v>2023</v>
      </c>
      <c r="G3392" t="s">
        <v>6375</v>
      </c>
      <c r="I3392" t="s">
        <v>6287</v>
      </c>
      <c r="J3392">
        <v>70</v>
      </c>
      <c r="N3392">
        <f>SUM(Table714[[#This Row],[Mitigation ($ million)]:[Adaptation ($ million)]])</f>
        <v>33.200000000000003</v>
      </c>
      <c r="O3392">
        <v>24.4</v>
      </c>
      <c r="P3392">
        <v>8.8000000000000007</v>
      </c>
      <c r="R3392" s="5">
        <v>0.47499999999999998</v>
      </c>
      <c r="S3392" s="5"/>
      <c r="T3392" s="1" t="s">
        <v>8821</v>
      </c>
    </row>
    <row r="3393" spans="1:20" x14ac:dyDescent="0.25">
      <c r="A3393" t="s">
        <v>8801</v>
      </c>
      <c r="B3393" t="s">
        <v>66</v>
      </c>
      <c r="C3393" t="s">
        <v>7586</v>
      </c>
      <c r="D3393" t="s">
        <v>7585</v>
      </c>
      <c r="F3393">
        <v>2022</v>
      </c>
      <c r="G3393" t="s">
        <v>6631</v>
      </c>
      <c r="I3393" t="s">
        <v>4841</v>
      </c>
      <c r="J3393">
        <v>300</v>
      </c>
      <c r="N3393">
        <f>SUM(Table714[[#This Row],[Mitigation ($ million)]:[Adaptation ($ million)]])</f>
        <v>162.80000000000001</v>
      </c>
      <c r="O3393">
        <v>18.5</v>
      </c>
      <c r="P3393">
        <v>144.30000000000001</v>
      </c>
      <c r="R3393" s="4">
        <v>0.54300000000000004</v>
      </c>
      <c r="S3393" s="4"/>
      <c r="T3393" s="1" t="s">
        <v>8822</v>
      </c>
    </row>
    <row r="3394" spans="1:20" x14ac:dyDescent="0.25">
      <c r="A3394" t="s">
        <v>8801</v>
      </c>
      <c r="B3394" t="s">
        <v>66</v>
      </c>
      <c r="C3394" t="s">
        <v>7363</v>
      </c>
      <c r="D3394" t="s">
        <v>7362</v>
      </c>
      <c r="F3394">
        <v>2022</v>
      </c>
      <c r="G3394" t="s">
        <v>6540</v>
      </c>
      <c r="I3394" t="s">
        <v>6287</v>
      </c>
      <c r="J3394">
        <v>15</v>
      </c>
      <c r="N3394">
        <f>SUM(Table714[[#This Row],[Mitigation ($ million)]:[Adaptation ($ million)]])</f>
        <v>5.9</v>
      </c>
      <c r="O3394">
        <v>1.5</v>
      </c>
      <c r="P3394">
        <v>4.4000000000000004</v>
      </c>
      <c r="R3394" s="4">
        <v>0.39400000000000002</v>
      </c>
      <c r="S3394" s="4"/>
      <c r="T3394" s="1" t="s">
        <v>8822</v>
      </c>
    </row>
    <row r="3395" spans="1:20" x14ac:dyDescent="0.25">
      <c r="A3395" t="s">
        <v>8801</v>
      </c>
      <c r="B3395" t="s">
        <v>66</v>
      </c>
      <c r="C3395" t="s">
        <v>7136</v>
      </c>
      <c r="D3395" t="s">
        <v>7135</v>
      </c>
      <c r="F3395">
        <v>2022</v>
      </c>
      <c r="G3395" t="s">
        <v>7137</v>
      </c>
      <c r="I3395" t="s">
        <v>6287</v>
      </c>
      <c r="J3395">
        <v>25</v>
      </c>
      <c r="N3395">
        <f>SUM(Table714[[#This Row],[Mitigation ($ million)]:[Adaptation ($ million)]])</f>
        <v>24.1</v>
      </c>
      <c r="O3395">
        <v>11.5</v>
      </c>
      <c r="P3395">
        <v>12.6</v>
      </c>
      <c r="R3395" s="4">
        <v>0.96299999999999997</v>
      </c>
      <c r="S3395" s="4"/>
      <c r="T3395" s="1" t="s">
        <v>8822</v>
      </c>
    </row>
    <row r="3396" spans="1:20" x14ac:dyDescent="0.25">
      <c r="A3396" t="s">
        <v>8801</v>
      </c>
      <c r="B3396" t="s">
        <v>66</v>
      </c>
      <c r="C3396" t="s">
        <v>6702</v>
      </c>
      <c r="D3396" t="s">
        <v>6701</v>
      </c>
      <c r="F3396">
        <v>2023</v>
      </c>
      <c r="G3396" t="s">
        <v>6392</v>
      </c>
      <c r="I3396" t="s">
        <v>4841</v>
      </c>
      <c r="J3396">
        <v>200</v>
      </c>
      <c r="N3396">
        <f>SUM(Table714[[#This Row],[Mitigation ($ million)]:[Adaptation ($ million)]])</f>
        <v>172.20000000000002</v>
      </c>
      <c r="O3396">
        <v>15.4</v>
      </c>
      <c r="P3396">
        <v>156.80000000000001</v>
      </c>
      <c r="R3396" s="5">
        <v>0.86099999999999999</v>
      </c>
      <c r="S3396" s="5"/>
      <c r="T3396" s="1" t="s">
        <v>8821</v>
      </c>
    </row>
    <row r="3397" spans="1:20" x14ac:dyDescent="0.25">
      <c r="A3397" t="s">
        <v>8801</v>
      </c>
      <c r="B3397" t="s">
        <v>66</v>
      </c>
      <c r="C3397" t="s">
        <v>7234</v>
      </c>
      <c r="D3397" t="s">
        <v>7233</v>
      </c>
      <c r="F3397">
        <v>2022</v>
      </c>
      <c r="G3397" t="s">
        <v>525</v>
      </c>
      <c r="I3397" t="s">
        <v>4841</v>
      </c>
      <c r="J3397">
        <v>100</v>
      </c>
      <c r="N3397">
        <f>SUM(Table714[[#This Row],[Mitigation ($ million)]:[Adaptation ($ million)]])</f>
        <v>67.5</v>
      </c>
      <c r="O3397">
        <v>41.9</v>
      </c>
      <c r="P3397">
        <v>25.6</v>
      </c>
      <c r="R3397" s="4">
        <v>0.67500000000000004</v>
      </c>
      <c r="S3397" s="4"/>
      <c r="T3397" s="1" t="s">
        <v>8822</v>
      </c>
    </row>
    <row r="3398" spans="1:20" x14ac:dyDescent="0.25">
      <c r="A3398" t="s">
        <v>8801</v>
      </c>
      <c r="B3398" t="s">
        <v>66</v>
      </c>
      <c r="C3398" t="s">
        <v>6597</v>
      </c>
      <c r="D3398" t="s">
        <v>6596</v>
      </c>
      <c r="F3398">
        <v>2023</v>
      </c>
      <c r="G3398" t="s">
        <v>8804</v>
      </c>
      <c r="I3398" t="s">
        <v>6448</v>
      </c>
      <c r="J3398">
        <v>70</v>
      </c>
      <c r="N3398">
        <f>SUM(Table714[[#This Row],[Mitigation ($ million)]:[Adaptation ($ million)]])</f>
        <v>42.599999999999994</v>
      </c>
      <c r="O3398">
        <v>21.4</v>
      </c>
      <c r="P3398">
        <v>21.2</v>
      </c>
      <c r="R3398" s="5">
        <v>0.60799999999999998</v>
      </c>
      <c r="S3398" s="5"/>
      <c r="T3398" s="1" t="s">
        <v>8821</v>
      </c>
    </row>
    <row r="3399" spans="1:20" x14ac:dyDescent="0.25">
      <c r="A3399" t="s">
        <v>8801</v>
      </c>
      <c r="B3399" t="s">
        <v>66</v>
      </c>
      <c r="C3399" t="s">
        <v>7904</v>
      </c>
      <c r="D3399" t="s">
        <v>7903</v>
      </c>
      <c r="F3399">
        <v>2021</v>
      </c>
      <c r="G3399" t="s">
        <v>79</v>
      </c>
      <c r="I3399" t="s">
        <v>6287</v>
      </c>
      <c r="J3399">
        <v>120</v>
      </c>
      <c r="N3399">
        <f>SUM(Table714[[#This Row],[Mitigation ($ million)]:[Adaptation ($ million)]])</f>
        <v>113.3</v>
      </c>
      <c r="O3399">
        <v>11.2</v>
      </c>
      <c r="P3399">
        <v>102.1</v>
      </c>
      <c r="R3399" s="4">
        <v>0.94399999999999995</v>
      </c>
      <c r="S3399" s="4"/>
      <c r="T3399" s="1" t="s">
        <v>8823</v>
      </c>
    </row>
    <row r="3400" spans="1:20" x14ac:dyDescent="0.25">
      <c r="A3400" t="s">
        <v>8801</v>
      </c>
      <c r="B3400" t="s">
        <v>66</v>
      </c>
      <c r="C3400" t="s">
        <v>6913</v>
      </c>
      <c r="D3400" t="s">
        <v>6912</v>
      </c>
      <c r="F3400">
        <v>2023</v>
      </c>
      <c r="G3400" t="s">
        <v>6914</v>
      </c>
      <c r="I3400" t="s">
        <v>6448</v>
      </c>
      <c r="J3400" s="7">
        <v>1000</v>
      </c>
      <c r="N3400">
        <f>SUM(Table714[[#This Row],[Mitigation ($ million)]:[Adaptation ($ million)]])</f>
        <v>802.8</v>
      </c>
      <c r="O3400">
        <v>611.1</v>
      </c>
      <c r="P3400">
        <v>191.7</v>
      </c>
      <c r="R3400" s="5">
        <v>0.80300000000000005</v>
      </c>
      <c r="S3400" s="5"/>
      <c r="T3400" s="1" t="s">
        <v>8821</v>
      </c>
    </row>
    <row r="3401" spans="1:20" x14ac:dyDescent="0.25">
      <c r="A3401" t="s">
        <v>8801</v>
      </c>
      <c r="B3401" t="s">
        <v>66</v>
      </c>
      <c r="C3401" t="s">
        <v>8195</v>
      </c>
      <c r="D3401" t="s">
        <v>8194</v>
      </c>
      <c r="F3401">
        <v>2021</v>
      </c>
      <c r="G3401" t="s">
        <v>6914</v>
      </c>
      <c r="I3401" t="s">
        <v>6296</v>
      </c>
      <c r="J3401">
        <v>100</v>
      </c>
      <c r="N3401">
        <f>SUM(Table714[[#This Row],[Mitigation ($ million)]:[Adaptation ($ million)]])</f>
        <v>19.3</v>
      </c>
      <c r="O3401">
        <v>8.5</v>
      </c>
      <c r="P3401">
        <v>10.8</v>
      </c>
      <c r="R3401" s="4">
        <v>0.192</v>
      </c>
      <c r="S3401" s="4"/>
      <c r="T3401" s="1" t="s">
        <v>8823</v>
      </c>
    </row>
    <row r="3402" spans="1:20" x14ac:dyDescent="0.25">
      <c r="A3402" t="s">
        <v>8801</v>
      </c>
      <c r="B3402" t="s">
        <v>66</v>
      </c>
      <c r="C3402" t="s">
        <v>7474</v>
      </c>
      <c r="D3402" t="s">
        <v>7473</v>
      </c>
      <c r="F3402">
        <v>2022</v>
      </c>
      <c r="G3402" t="s">
        <v>6914</v>
      </c>
      <c r="I3402" t="s">
        <v>6708</v>
      </c>
      <c r="J3402">
        <v>500</v>
      </c>
      <c r="N3402">
        <f>SUM(Table714[[#This Row],[Mitigation ($ million)]:[Adaptation ($ million)]])</f>
        <v>116.6</v>
      </c>
      <c r="O3402">
        <v>8.3000000000000007</v>
      </c>
      <c r="P3402">
        <v>108.3</v>
      </c>
      <c r="R3402" s="4">
        <v>0.23300000000000001</v>
      </c>
      <c r="S3402" s="4"/>
      <c r="T3402" s="1" t="s">
        <v>8822</v>
      </c>
    </row>
    <row r="3403" spans="1:20" x14ac:dyDescent="0.25">
      <c r="A3403" t="s">
        <v>8801</v>
      </c>
      <c r="B3403" t="s">
        <v>66</v>
      </c>
      <c r="C3403" t="s">
        <v>7093</v>
      </c>
      <c r="D3403" t="s">
        <v>7092</v>
      </c>
      <c r="F3403">
        <v>2022</v>
      </c>
      <c r="G3403" t="s">
        <v>4824</v>
      </c>
      <c r="I3403" t="s">
        <v>6287</v>
      </c>
      <c r="J3403">
        <v>300</v>
      </c>
      <c r="N3403">
        <f>SUM(Table714[[#This Row],[Mitigation ($ million)]:[Adaptation ($ million)]])</f>
        <v>130.39999999999998</v>
      </c>
      <c r="O3403">
        <v>40.299999999999997</v>
      </c>
      <c r="P3403">
        <v>90.1</v>
      </c>
      <c r="R3403" s="4">
        <v>0.435</v>
      </c>
      <c r="S3403" s="4"/>
      <c r="T3403" s="1" t="s">
        <v>8822</v>
      </c>
    </row>
    <row r="3404" spans="1:20" x14ac:dyDescent="0.25">
      <c r="A3404" t="s">
        <v>8801</v>
      </c>
      <c r="B3404" t="s">
        <v>66</v>
      </c>
      <c r="C3404" t="s">
        <v>7074</v>
      </c>
      <c r="D3404" t="s">
        <v>7073</v>
      </c>
      <c r="F3404">
        <v>2022</v>
      </c>
      <c r="G3404" t="s">
        <v>6529</v>
      </c>
      <c r="I3404" t="s">
        <v>6310</v>
      </c>
      <c r="J3404">
        <v>113</v>
      </c>
      <c r="N3404">
        <f>SUM(Table714[[#This Row],[Mitigation ($ million)]:[Adaptation ($ million)]])</f>
        <v>98.3</v>
      </c>
      <c r="O3404">
        <v>83.8</v>
      </c>
      <c r="P3404">
        <v>14.5</v>
      </c>
      <c r="R3404" s="4">
        <v>0.86899999999999999</v>
      </c>
      <c r="S3404" s="4"/>
      <c r="T3404" s="1" t="s">
        <v>8822</v>
      </c>
    </row>
    <row r="3405" spans="1:20" x14ac:dyDescent="0.25">
      <c r="A3405" t="s">
        <v>8801</v>
      </c>
      <c r="B3405" t="s">
        <v>66</v>
      </c>
      <c r="C3405" t="s">
        <v>6707</v>
      </c>
      <c r="D3405" t="s">
        <v>6706</v>
      </c>
      <c r="F3405">
        <v>2023</v>
      </c>
      <c r="G3405" t="s">
        <v>146</v>
      </c>
      <c r="I3405" t="s">
        <v>6708</v>
      </c>
      <c r="J3405">
        <v>45</v>
      </c>
      <c r="N3405">
        <f>SUM(Table714[[#This Row],[Mitigation ($ million)]:[Adaptation ($ million)]])</f>
        <v>11.899999999999999</v>
      </c>
      <c r="O3405">
        <v>3.8</v>
      </c>
      <c r="P3405">
        <v>8.1</v>
      </c>
      <c r="R3405" s="5">
        <v>0.26500000000000001</v>
      </c>
      <c r="S3405" s="5"/>
      <c r="T3405" s="1" t="s">
        <v>8821</v>
      </c>
    </row>
    <row r="3406" spans="1:20" x14ac:dyDescent="0.25">
      <c r="A3406" t="s">
        <v>8801</v>
      </c>
      <c r="B3406" t="s">
        <v>66</v>
      </c>
      <c r="C3406" t="s">
        <v>8307</v>
      </c>
      <c r="D3406" t="s">
        <v>8306</v>
      </c>
      <c r="F3406">
        <v>2021</v>
      </c>
      <c r="G3406" t="s">
        <v>8480</v>
      </c>
      <c r="I3406" t="s">
        <v>6443</v>
      </c>
      <c r="J3406">
        <v>352.5</v>
      </c>
      <c r="N3406">
        <f>SUM(Table714[[#This Row],[Mitigation ($ million)]:[Adaptation ($ million)]])</f>
        <v>152.6</v>
      </c>
      <c r="O3406">
        <v>45.9</v>
      </c>
      <c r="P3406">
        <v>106.7</v>
      </c>
      <c r="R3406" s="4">
        <v>0.433</v>
      </c>
      <c r="S3406" s="4"/>
      <c r="T3406" s="1" t="s">
        <v>8823</v>
      </c>
    </row>
    <row r="3407" spans="1:20" x14ac:dyDescent="0.25">
      <c r="A3407" t="s">
        <v>8801</v>
      </c>
      <c r="B3407" t="s">
        <v>66</v>
      </c>
      <c r="C3407" t="s">
        <v>8393</v>
      </c>
      <c r="D3407" t="s">
        <v>8392</v>
      </c>
      <c r="F3407">
        <v>2021</v>
      </c>
      <c r="G3407" t="s">
        <v>6837</v>
      </c>
      <c r="I3407" t="s">
        <v>6319</v>
      </c>
      <c r="J3407">
        <v>10</v>
      </c>
      <c r="N3407">
        <f>SUM(Table714[[#This Row],[Mitigation ($ million)]:[Adaptation ($ million)]])</f>
        <v>0.4</v>
      </c>
      <c r="O3407">
        <v>0</v>
      </c>
      <c r="P3407">
        <v>0.4</v>
      </c>
      <c r="R3407" s="4">
        <v>3.5999999999999997E-2</v>
      </c>
      <c r="S3407" s="4"/>
      <c r="T3407" s="1" t="s">
        <v>8823</v>
      </c>
    </row>
    <row r="3408" spans="1:20" x14ac:dyDescent="0.25">
      <c r="A3408" t="s">
        <v>8801</v>
      </c>
      <c r="B3408" t="s">
        <v>66</v>
      </c>
      <c r="C3408" t="s">
        <v>7185</v>
      </c>
      <c r="D3408" t="s">
        <v>7184</v>
      </c>
      <c r="F3408">
        <v>2022</v>
      </c>
      <c r="G3408" t="s">
        <v>6837</v>
      </c>
      <c r="I3408" t="s">
        <v>84</v>
      </c>
      <c r="J3408">
        <v>20</v>
      </c>
      <c r="N3408">
        <f>SUM(Table714[[#This Row],[Mitigation ($ million)]:[Adaptation ($ million)]])</f>
        <v>16.2</v>
      </c>
      <c r="O3408">
        <v>0</v>
      </c>
      <c r="P3408">
        <v>16.2</v>
      </c>
      <c r="R3408" s="4">
        <v>0.80800000000000005</v>
      </c>
      <c r="S3408" s="4"/>
      <c r="T3408" s="1" t="s">
        <v>8822</v>
      </c>
    </row>
    <row r="3409" spans="1:20" x14ac:dyDescent="0.25">
      <c r="A3409" t="s">
        <v>8801</v>
      </c>
      <c r="B3409" t="s">
        <v>66</v>
      </c>
      <c r="C3409" t="s">
        <v>6987</v>
      </c>
      <c r="D3409" t="s">
        <v>6986</v>
      </c>
      <c r="F3409">
        <v>2023</v>
      </c>
      <c r="G3409" t="s">
        <v>6837</v>
      </c>
      <c r="I3409" t="s">
        <v>84</v>
      </c>
      <c r="J3409">
        <v>15</v>
      </c>
      <c r="N3409">
        <f>SUM(Table714[[#This Row],[Mitigation ($ million)]:[Adaptation ($ million)]])</f>
        <v>11.1</v>
      </c>
      <c r="O3409">
        <v>0</v>
      </c>
      <c r="P3409">
        <v>11.1</v>
      </c>
      <c r="R3409" s="5">
        <v>0.74199999999999999</v>
      </c>
      <c r="S3409" s="5"/>
      <c r="T3409" s="1" t="s">
        <v>8821</v>
      </c>
    </row>
    <row r="3410" spans="1:20" x14ac:dyDescent="0.25">
      <c r="A3410" t="s">
        <v>8801</v>
      </c>
      <c r="B3410" t="s">
        <v>66</v>
      </c>
      <c r="C3410" t="s">
        <v>7665</v>
      </c>
      <c r="D3410" t="s">
        <v>7664</v>
      </c>
      <c r="F3410">
        <v>2022</v>
      </c>
      <c r="G3410" t="s">
        <v>6837</v>
      </c>
      <c r="I3410" t="s">
        <v>6316</v>
      </c>
      <c r="J3410">
        <v>40</v>
      </c>
      <c r="N3410">
        <f>SUM(Table714[[#This Row],[Mitigation ($ million)]:[Adaptation ($ million)]])</f>
        <v>32.1</v>
      </c>
      <c r="O3410">
        <v>31.1</v>
      </c>
      <c r="P3410">
        <v>1</v>
      </c>
      <c r="R3410" s="4">
        <v>0.80400000000000005</v>
      </c>
      <c r="S3410" s="4"/>
      <c r="T3410" s="1" t="s">
        <v>8822</v>
      </c>
    </row>
    <row r="3411" spans="1:20" x14ac:dyDescent="0.25">
      <c r="A3411" t="s">
        <v>8801</v>
      </c>
      <c r="B3411" t="s">
        <v>66</v>
      </c>
      <c r="C3411" t="s">
        <v>8181</v>
      </c>
      <c r="D3411" t="s">
        <v>8180</v>
      </c>
      <c r="F3411">
        <v>2021</v>
      </c>
      <c r="G3411" t="s">
        <v>4729</v>
      </c>
      <c r="I3411" t="s">
        <v>6313</v>
      </c>
      <c r="J3411">
        <v>200</v>
      </c>
      <c r="N3411">
        <f>SUM(Table714[[#This Row],[Mitigation ($ million)]:[Adaptation ($ million)]])</f>
        <v>57.9</v>
      </c>
      <c r="O3411">
        <v>57.9</v>
      </c>
      <c r="P3411">
        <v>0</v>
      </c>
      <c r="R3411" s="4">
        <v>0.28899999999999998</v>
      </c>
      <c r="S3411" s="4"/>
      <c r="T3411" s="1" t="s">
        <v>8823</v>
      </c>
    </row>
    <row r="3412" spans="1:20" x14ac:dyDescent="0.25">
      <c r="A3412" t="s">
        <v>8801</v>
      </c>
      <c r="B3412" t="s">
        <v>66</v>
      </c>
      <c r="C3412" t="s">
        <v>7390</v>
      </c>
      <c r="D3412" t="s">
        <v>7389</v>
      </c>
      <c r="F3412">
        <v>2022</v>
      </c>
      <c r="G3412" t="s">
        <v>6914</v>
      </c>
      <c r="I3412" t="s">
        <v>6313</v>
      </c>
      <c r="J3412">
        <v>500</v>
      </c>
      <c r="N3412">
        <f>SUM(Table714[[#This Row],[Mitigation ($ million)]:[Adaptation ($ million)]])</f>
        <v>66</v>
      </c>
      <c r="O3412">
        <v>45.5</v>
      </c>
      <c r="P3412">
        <v>20.5</v>
      </c>
      <c r="R3412" s="4">
        <v>0.13200000000000001</v>
      </c>
      <c r="S3412" s="4"/>
      <c r="T3412" s="1" t="s">
        <v>8822</v>
      </c>
    </row>
    <row r="3413" spans="1:20" x14ac:dyDescent="0.25">
      <c r="A3413" t="s">
        <v>8801</v>
      </c>
      <c r="B3413" t="s">
        <v>66</v>
      </c>
      <c r="C3413" t="s">
        <v>7359</v>
      </c>
      <c r="D3413" t="s">
        <v>7358</v>
      </c>
      <c r="F3413">
        <v>2022</v>
      </c>
      <c r="G3413" t="s">
        <v>8804</v>
      </c>
      <c r="I3413" t="s">
        <v>6307</v>
      </c>
      <c r="J3413">
        <v>100</v>
      </c>
      <c r="N3413">
        <f>SUM(Table714[[#This Row],[Mitigation ($ million)]:[Adaptation ($ million)]])</f>
        <v>7.3999999999999995</v>
      </c>
      <c r="O3413">
        <v>5.0999999999999996</v>
      </c>
      <c r="P3413">
        <v>2.2999999999999998</v>
      </c>
      <c r="R3413" s="4">
        <v>7.3999999999999996E-2</v>
      </c>
      <c r="S3413" s="4"/>
      <c r="T3413" s="1" t="s">
        <v>8822</v>
      </c>
    </row>
    <row r="3414" spans="1:20" x14ac:dyDescent="0.25">
      <c r="A3414" t="s">
        <v>8801</v>
      </c>
      <c r="B3414" t="s">
        <v>66</v>
      </c>
      <c r="C3414" t="s">
        <v>8151</v>
      </c>
      <c r="D3414" t="s">
        <v>8150</v>
      </c>
      <c r="F3414">
        <v>2021</v>
      </c>
      <c r="G3414" t="s">
        <v>8804</v>
      </c>
      <c r="I3414" t="s">
        <v>132</v>
      </c>
      <c r="J3414">
        <v>15</v>
      </c>
      <c r="N3414">
        <f>SUM(Table714[[#This Row],[Mitigation ($ million)]:[Adaptation ($ million)]])</f>
        <v>0.9</v>
      </c>
      <c r="O3414">
        <v>0.9</v>
      </c>
      <c r="P3414">
        <v>0</v>
      </c>
      <c r="R3414" s="4">
        <v>5.7000000000000002E-2</v>
      </c>
      <c r="S3414" s="4"/>
      <c r="T3414" s="1" t="s">
        <v>8823</v>
      </c>
    </row>
    <row r="3415" spans="1:20" x14ac:dyDescent="0.25">
      <c r="A3415" t="s">
        <v>8801</v>
      </c>
      <c r="B3415" t="s">
        <v>66</v>
      </c>
      <c r="C3415" t="s">
        <v>7232</v>
      </c>
      <c r="D3415" t="s">
        <v>7231</v>
      </c>
      <c r="F3415">
        <v>2022</v>
      </c>
      <c r="G3415" t="s">
        <v>6412</v>
      </c>
      <c r="I3415" t="s">
        <v>84</v>
      </c>
      <c r="J3415">
        <v>400</v>
      </c>
      <c r="N3415">
        <f>SUM(Table714[[#This Row],[Mitigation ($ million)]:[Adaptation ($ million)]])</f>
        <v>191.8</v>
      </c>
      <c r="O3415">
        <v>0</v>
      </c>
      <c r="P3415">
        <v>191.8</v>
      </c>
      <c r="R3415" s="4">
        <v>0.48</v>
      </c>
      <c r="S3415" s="4"/>
      <c r="T3415" s="1" t="s">
        <v>8822</v>
      </c>
    </row>
    <row r="3416" spans="1:20" x14ac:dyDescent="0.25">
      <c r="A3416" t="s">
        <v>8801</v>
      </c>
      <c r="B3416" t="s">
        <v>66</v>
      </c>
      <c r="C3416" t="s">
        <v>8471</v>
      </c>
      <c r="D3416" t="s">
        <v>8470</v>
      </c>
      <c r="F3416">
        <v>2021</v>
      </c>
      <c r="G3416" t="s">
        <v>6532</v>
      </c>
      <c r="I3416" t="s">
        <v>6319</v>
      </c>
      <c r="J3416">
        <v>300</v>
      </c>
      <c r="N3416">
        <f>SUM(Table714[[#This Row],[Mitigation ($ million)]:[Adaptation ($ million)]])</f>
        <v>90</v>
      </c>
      <c r="O3416">
        <v>65.8</v>
      </c>
      <c r="P3416">
        <v>24.2</v>
      </c>
      <c r="R3416" s="4">
        <v>0.3</v>
      </c>
      <c r="S3416" s="4"/>
      <c r="T3416" s="1" t="s">
        <v>8823</v>
      </c>
    </row>
    <row r="3417" spans="1:20" x14ac:dyDescent="0.25">
      <c r="A3417" t="s">
        <v>8801</v>
      </c>
      <c r="B3417" t="s">
        <v>66</v>
      </c>
      <c r="C3417" t="s">
        <v>6531</v>
      </c>
      <c r="D3417" t="s">
        <v>6530</v>
      </c>
      <c r="F3417">
        <v>2023</v>
      </c>
      <c r="G3417" t="s">
        <v>6532</v>
      </c>
      <c r="I3417" t="s">
        <v>6319</v>
      </c>
      <c r="J3417">
        <v>500</v>
      </c>
      <c r="N3417">
        <f>SUM(Table714[[#This Row],[Mitigation ($ million)]:[Adaptation ($ million)]])</f>
        <v>240.60000000000002</v>
      </c>
      <c r="O3417">
        <v>232.8</v>
      </c>
      <c r="P3417">
        <v>7.8</v>
      </c>
      <c r="R3417" s="5">
        <v>0.48099999999999998</v>
      </c>
      <c r="S3417" s="5"/>
      <c r="T3417" s="1" t="s">
        <v>8821</v>
      </c>
    </row>
    <row r="3418" spans="1:20" x14ac:dyDescent="0.25">
      <c r="A3418" t="s">
        <v>8801</v>
      </c>
      <c r="B3418" t="s">
        <v>66</v>
      </c>
      <c r="C3418" t="s">
        <v>8642</v>
      </c>
      <c r="D3418" t="s">
        <v>8641</v>
      </c>
      <c r="F3418">
        <v>2021</v>
      </c>
      <c r="G3418" t="s">
        <v>4729</v>
      </c>
      <c r="I3418" t="s">
        <v>6303</v>
      </c>
      <c r="J3418">
        <v>100</v>
      </c>
      <c r="N3418">
        <f>SUM(Table714[[#This Row],[Mitigation ($ million)]:[Adaptation ($ million)]])</f>
        <v>0.8</v>
      </c>
      <c r="O3418">
        <v>0</v>
      </c>
      <c r="P3418">
        <v>0.8</v>
      </c>
      <c r="R3418" s="4">
        <v>8.0000000000000002E-3</v>
      </c>
      <c r="S3418" s="4"/>
      <c r="T3418" s="1" t="s">
        <v>8823</v>
      </c>
    </row>
    <row r="3419" spans="1:20" x14ac:dyDescent="0.25">
      <c r="A3419" t="s">
        <v>8801</v>
      </c>
      <c r="B3419" t="s">
        <v>66</v>
      </c>
      <c r="C3419" t="s">
        <v>6677</v>
      </c>
      <c r="D3419" t="s">
        <v>6676</v>
      </c>
      <c r="F3419">
        <v>2023</v>
      </c>
      <c r="G3419" t="s">
        <v>4729</v>
      </c>
      <c r="I3419" t="s">
        <v>84</v>
      </c>
      <c r="J3419">
        <v>300</v>
      </c>
      <c r="N3419">
        <f>SUM(Table714[[#This Row],[Mitigation ($ million)]:[Adaptation ($ million)]])</f>
        <v>137.30000000000001</v>
      </c>
      <c r="O3419">
        <v>9.3000000000000007</v>
      </c>
      <c r="P3419">
        <v>128</v>
      </c>
      <c r="R3419" s="5">
        <v>0.45800000000000002</v>
      </c>
      <c r="S3419" s="5"/>
      <c r="T3419" s="1" t="s">
        <v>8821</v>
      </c>
    </row>
    <row r="3420" spans="1:20" x14ac:dyDescent="0.25">
      <c r="A3420" t="s">
        <v>8801</v>
      </c>
      <c r="B3420" t="s">
        <v>66</v>
      </c>
      <c r="C3420" t="s">
        <v>6505</v>
      </c>
      <c r="D3420" t="s">
        <v>6504</v>
      </c>
      <c r="F3420">
        <v>2023</v>
      </c>
      <c r="G3420" t="s">
        <v>4729</v>
      </c>
      <c r="I3420" t="s">
        <v>6316</v>
      </c>
      <c r="J3420">
        <v>300</v>
      </c>
      <c r="N3420">
        <f>SUM(Table714[[#This Row],[Mitigation ($ million)]:[Adaptation ($ million)]])</f>
        <v>147.30000000000001</v>
      </c>
      <c r="O3420">
        <v>111.7</v>
      </c>
      <c r="P3420">
        <v>35.6</v>
      </c>
      <c r="R3420" s="5">
        <v>0.49099999999999999</v>
      </c>
      <c r="S3420" s="5"/>
      <c r="T3420" s="1" t="s">
        <v>8821</v>
      </c>
    </row>
    <row r="3421" spans="1:20" x14ac:dyDescent="0.25">
      <c r="A3421" t="s">
        <v>8801</v>
      </c>
      <c r="B3421" t="s">
        <v>66</v>
      </c>
      <c r="C3421" t="s">
        <v>8130</v>
      </c>
      <c r="D3421" t="s">
        <v>8129</v>
      </c>
      <c r="F3421">
        <v>2021</v>
      </c>
      <c r="G3421" t="s">
        <v>4729</v>
      </c>
      <c r="I3421" t="s">
        <v>6287</v>
      </c>
      <c r="J3421">
        <v>250</v>
      </c>
      <c r="N3421">
        <f>SUM(Table714[[#This Row],[Mitigation ($ million)]:[Adaptation ($ million)]])</f>
        <v>80.3</v>
      </c>
      <c r="O3421">
        <v>19.899999999999999</v>
      </c>
      <c r="P3421">
        <v>60.4</v>
      </c>
      <c r="R3421" s="4">
        <v>0.32100000000000001</v>
      </c>
      <c r="S3421" s="4"/>
      <c r="T3421" s="1" t="s">
        <v>8823</v>
      </c>
    </row>
    <row r="3422" spans="1:20" x14ac:dyDescent="0.25">
      <c r="A3422" t="s">
        <v>8801</v>
      </c>
      <c r="B3422" t="s">
        <v>66</v>
      </c>
      <c r="C3422" t="s">
        <v>8357</v>
      </c>
      <c r="D3422" t="s">
        <v>8356</v>
      </c>
      <c r="F3422">
        <v>2021</v>
      </c>
      <c r="G3422" t="s">
        <v>4729</v>
      </c>
      <c r="I3422" t="s">
        <v>6319</v>
      </c>
      <c r="J3422">
        <v>300</v>
      </c>
      <c r="N3422">
        <f>SUM(Table714[[#This Row],[Mitigation ($ million)]:[Adaptation ($ million)]])</f>
        <v>8.5</v>
      </c>
      <c r="O3422">
        <v>2.1</v>
      </c>
      <c r="P3422">
        <v>6.4</v>
      </c>
      <c r="R3422" s="4">
        <v>2.9000000000000001E-2</v>
      </c>
      <c r="S3422" s="4"/>
      <c r="T3422" s="1" t="s">
        <v>8823</v>
      </c>
    </row>
    <row r="3423" spans="1:20" x14ac:dyDescent="0.25">
      <c r="A3423" t="s">
        <v>8801</v>
      </c>
      <c r="B3423" t="s">
        <v>66</v>
      </c>
      <c r="C3423" t="s">
        <v>7702</v>
      </c>
      <c r="D3423" t="s">
        <v>7701</v>
      </c>
      <c r="F3423">
        <v>2022</v>
      </c>
      <c r="G3423" t="s">
        <v>4729</v>
      </c>
      <c r="I3423" t="s">
        <v>6303</v>
      </c>
      <c r="J3423">
        <v>80</v>
      </c>
      <c r="N3423">
        <f>SUM(Table714[[#This Row],[Mitigation ($ million)]:[Adaptation ($ million)]])</f>
        <v>3.3000000000000003</v>
      </c>
      <c r="O3423">
        <v>2.7</v>
      </c>
      <c r="P3423">
        <v>0.6</v>
      </c>
      <c r="R3423" s="4">
        <v>4.1000000000000002E-2</v>
      </c>
      <c r="S3423" s="4"/>
      <c r="T3423" s="1" t="s">
        <v>8822</v>
      </c>
    </row>
    <row r="3424" spans="1:20" x14ac:dyDescent="0.25">
      <c r="A3424" t="s">
        <v>8801</v>
      </c>
      <c r="B3424" t="s">
        <v>66</v>
      </c>
      <c r="C3424" t="s">
        <v>6637</v>
      </c>
      <c r="D3424" t="s">
        <v>6636</v>
      </c>
      <c r="F3424">
        <v>2023</v>
      </c>
      <c r="G3424" t="s">
        <v>4729</v>
      </c>
      <c r="I3424" t="s">
        <v>6319</v>
      </c>
      <c r="J3424">
        <v>400</v>
      </c>
      <c r="N3424">
        <f>SUM(Table714[[#This Row],[Mitigation ($ million)]:[Adaptation ($ million)]])</f>
        <v>75</v>
      </c>
      <c r="O3424">
        <v>50</v>
      </c>
      <c r="P3424">
        <v>25</v>
      </c>
      <c r="R3424" s="5">
        <v>0.188</v>
      </c>
      <c r="S3424" s="5"/>
      <c r="T3424" s="1" t="s">
        <v>8821</v>
      </c>
    </row>
    <row r="3425" spans="1:20" x14ac:dyDescent="0.25">
      <c r="A3425" t="s">
        <v>8801</v>
      </c>
      <c r="B3425" t="s">
        <v>66</v>
      </c>
      <c r="C3425" t="s">
        <v>6868</v>
      </c>
      <c r="D3425" t="s">
        <v>6867</v>
      </c>
      <c r="F3425">
        <v>2023</v>
      </c>
      <c r="G3425" t="s">
        <v>4729</v>
      </c>
      <c r="I3425" t="s">
        <v>6303</v>
      </c>
      <c r="J3425">
        <v>200</v>
      </c>
      <c r="N3425">
        <f>SUM(Table714[[#This Row],[Mitigation ($ million)]:[Adaptation ($ million)]])</f>
        <v>9.3000000000000007</v>
      </c>
      <c r="O3425">
        <v>1.6</v>
      </c>
      <c r="P3425">
        <v>7.7</v>
      </c>
      <c r="R3425" s="5">
        <v>4.5999999999999999E-2</v>
      </c>
      <c r="S3425" s="5"/>
      <c r="T3425" s="1" t="s">
        <v>8821</v>
      </c>
    </row>
    <row r="3426" spans="1:20" x14ac:dyDescent="0.25">
      <c r="A3426" t="s">
        <v>8801</v>
      </c>
      <c r="B3426" t="s">
        <v>66</v>
      </c>
      <c r="C3426" t="s">
        <v>7361</v>
      </c>
      <c r="D3426" t="s">
        <v>7360</v>
      </c>
      <c r="F3426">
        <v>2022</v>
      </c>
      <c r="G3426" t="s">
        <v>4729</v>
      </c>
      <c r="I3426" t="s">
        <v>6400</v>
      </c>
      <c r="J3426">
        <v>200</v>
      </c>
      <c r="N3426">
        <f>SUM(Table714[[#This Row],[Mitigation ($ million)]:[Adaptation ($ million)]])</f>
        <v>15.5</v>
      </c>
      <c r="O3426">
        <v>0</v>
      </c>
      <c r="P3426">
        <v>15.5</v>
      </c>
      <c r="R3426" s="4">
        <v>7.6999999999999999E-2</v>
      </c>
      <c r="S3426" s="4"/>
      <c r="T3426" s="1" t="s">
        <v>8822</v>
      </c>
    </row>
    <row r="3427" spans="1:20" x14ac:dyDescent="0.25">
      <c r="A3427" t="s">
        <v>8801</v>
      </c>
      <c r="B3427" t="s">
        <v>66</v>
      </c>
      <c r="C3427" t="s">
        <v>6601</v>
      </c>
      <c r="D3427" t="s">
        <v>6600</v>
      </c>
      <c r="F3427">
        <v>2023</v>
      </c>
      <c r="G3427" t="s">
        <v>4729</v>
      </c>
      <c r="I3427" t="s">
        <v>132</v>
      </c>
      <c r="J3427">
        <v>350</v>
      </c>
      <c r="N3427">
        <f>SUM(Table714[[#This Row],[Mitigation ($ million)]:[Adaptation ($ million)]])</f>
        <v>10.4</v>
      </c>
      <c r="O3427">
        <v>0</v>
      </c>
      <c r="P3427">
        <v>10.4</v>
      </c>
      <c r="R3427" s="5">
        <v>0.03</v>
      </c>
      <c r="S3427" s="5"/>
      <c r="T3427" s="1" t="s">
        <v>8821</v>
      </c>
    </row>
    <row r="3428" spans="1:20" x14ac:dyDescent="0.25">
      <c r="A3428" t="s">
        <v>8801</v>
      </c>
      <c r="B3428" t="s">
        <v>66</v>
      </c>
      <c r="C3428" t="s">
        <v>7155</v>
      </c>
      <c r="D3428" t="s">
        <v>7154</v>
      </c>
      <c r="F3428">
        <v>2022</v>
      </c>
      <c r="G3428" t="s">
        <v>4729</v>
      </c>
      <c r="I3428" t="s">
        <v>132</v>
      </c>
      <c r="J3428">
        <v>150</v>
      </c>
      <c r="N3428">
        <f>SUM(Table714[[#This Row],[Mitigation ($ million)]:[Adaptation ($ million)]])</f>
        <v>18.5</v>
      </c>
      <c r="O3428">
        <v>7.3</v>
      </c>
      <c r="P3428">
        <v>11.2</v>
      </c>
      <c r="R3428" s="4">
        <v>0.123</v>
      </c>
      <c r="S3428" s="4"/>
      <c r="T3428" s="1" t="s">
        <v>8822</v>
      </c>
    </row>
    <row r="3429" spans="1:20" x14ac:dyDescent="0.25">
      <c r="A3429" t="s">
        <v>8801</v>
      </c>
      <c r="B3429" t="s">
        <v>66</v>
      </c>
      <c r="C3429" t="s">
        <v>8571</v>
      </c>
      <c r="D3429" t="s">
        <v>8570</v>
      </c>
      <c r="F3429">
        <v>2021</v>
      </c>
      <c r="G3429" t="s">
        <v>6460</v>
      </c>
      <c r="I3429" t="s">
        <v>6303</v>
      </c>
      <c r="J3429">
        <v>5</v>
      </c>
      <c r="N3429">
        <f>SUM(Table714[[#This Row],[Mitigation ($ million)]:[Adaptation ($ million)]])</f>
        <v>0.2</v>
      </c>
      <c r="O3429">
        <v>0.1</v>
      </c>
      <c r="P3429">
        <v>0.1</v>
      </c>
      <c r="R3429" s="4">
        <v>4.2000000000000003E-2</v>
      </c>
      <c r="S3429" s="4"/>
      <c r="T3429" s="1" t="s">
        <v>8823</v>
      </c>
    </row>
    <row r="3430" spans="1:20" x14ac:dyDescent="0.25">
      <c r="A3430" t="s">
        <v>8801</v>
      </c>
      <c r="B3430" t="s">
        <v>66</v>
      </c>
      <c r="C3430" t="s">
        <v>8401</v>
      </c>
      <c r="D3430" t="s">
        <v>8400</v>
      </c>
      <c r="F3430">
        <v>2021</v>
      </c>
      <c r="G3430" t="s">
        <v>6381</v>
      </c>
      <c r="I3430" t="s">
        <v>6296</v>
      </c>
      <c r="J3430">
        <v>73.5</v>
      </c>
      <c r="N3430">
        <f>SUM(Table714[[#This Row],[Mitigation ($ million)]:[Adaptation ($ million)]])</f>
        <v>51.5</v>
      </c>
      <c r="O3430">
        <v>0</v>
      </c>
      <c r="P3430">
        <v>51.5</v>
      </c>
      <c r="R3430" s="4">
        <v>0.70099999999999996</v>
      </c>
      <c r="S3430" s="4"/>
      <c r="T3430" s="1" t="s">
        <v>8823</v>
      </c>
    </row>
    <row r="3431" spans="1:20" x14ac:dyDescent="0.25">
      <c r="A3431" t="s">
        <v>8801</v>
      </c>
      <c r="B3431" t="s">
        <v>66</v>
      </c>
      <c r="C3431" t="s">
        <v>8506</v>
      </c>
      <c r="D3431" t="s">
        <v>8505</v>
      </c>
      <c r="F3431">
        <v>2021</v>
      </c>
      <c r="G3431" t="s">
        <v>8507</v>
      </c>
      <c r="I3431" t="s">
        <v>6303</v>
      </c>
      <c r="J3431">
        <v>20</v>
      </c>
      <c r="N3431">
        <f>SUM(Table714[[#This Row],[Mitigation ($ million)]:[Adaptation ($ million)]])</f>
        <v>0.7</v>
      </c>
      <c r="O3431">
        <v>0</v>
      </c>
      <c r="P3431">
        <v>0.7</v>
      </c>
      <c r="R3431" s="4">
        <v>3.3000000000000002E-2</v>
      </c>
      <c r="S3431" s="4"/>
      <c r="T3431" s="1" t="s">
        <v>8823</v>
      </c>
    </row>
    <row r="3432" spans="1:20" x14ac:dyDescent="0.25">
      <c r="A3432" t="s">
        <v>8801</v>
      </c>
      <c r="B3432" t="s">
        <v>66</v>
      </c>
      <c r="C3432" t="s">
        <v>8593</v>
      </c>
      <c r="D3432" t="s">
        <v>8592</v>
      </c>
      <c r="F3432">
        <v>2021</v>
      </c>
      <c r="G3432" t="s">
        <v>6381</v>
      </c>
      <c r="I3432" t="s">
        <v>6303</v>
      </c>
      <c r="J3432">
        <v>100</v>
      </c>
      <c r="N3432">
        <f>SUM(Table714[[#This Row],[Mitigation ($ million)]:[Adaptation ($ million)]])</f>
        <v>1.4</v>
      </c>
      <c r="O3432">
        <v>0.2</v>
      </c>
      <c r="P3432">
        <v>1.2</v>
      </c>
      <c r="R3432" s="4">
        <v>1.4E-2</v>
      </c>
      <c r="S3432" s="4"/>
      <c r="T3432" s="1" t="s">
        <v>8823</v>
      </c>
    </row>
    <row r="3433" spans="1:20" x14ac:dyDescent="0.25">
      <c r="A3433" t="s">
        <v>8801</v>
      </c>
      <c r="B3433" t="s">
        <v>66</v>
      </c>
      <c r="C3433" t="s">
        <v>7758</v>
      </c>
      <c r="D3433" t="s">
        <v>7757</v>
      </c>
      <c r="F3433">
        <v>2022</v>
      </c>
      <c r="G3433" t="s">
        <v>6381</v>
      </c>
      <c r="I3433" t="s">
        <v>6303</v>
      </c>
      <c r="J3433">
        <v>100</v>
      </c>
      <c r="N3433">
        <f>SUM(Table714[[#This Row],[Mitigation ($ million)]:[Adaptation ($ million)]])</f>
        <v>2.8</v>
      </c>
      <c r="O3433">
        <v>1.4</v>
      </c>
      <c r="P3433">
        <v>1.4</v>
      </c>
      <c r="R3433" s="4">
        <v>2.7E-2</v>
      </c>
      <c r="S3433" s="4"/>
      <c r="T3433" s="1" t="s">
        <v>8822</v>
      </c>
    </row>
    <row r="3434" spans="1:20" x14ac:dyDescent="0.25">
      <c r="A3434" t="s">
        <v>8801</v>
      </c>
      <c r="B3434" t="s">
        <v>66</v>
      </c>
      <c r="C3434" t="s">
        <v>8688</v>
      </c>
      <c r="D3434" t="s">
        <v>8687</v>
      </c>
      <c r="F3434">
        <v>2021</v>
      </c>
      <c r="G3434" t="s">
        <v>88</v>
      </c>
      <c r="I3434" t="s">
        <v>6400</v>
      </c>
      <c r="J3434">
        <v>500</v>
      </c>
      <c r="N3434">
        <f>SUM(Table714[[#This Row],[Mitigation ($ million)]:[Adaptation ($ million)]])</f>
        <v>168.2</v>
      </c>
      <c r="O3434">
        <v>108</v>
      </c>
      <c r="P3434">
        <v>60.2</v>
      </c>
      <c r="R3434" s="4">
        <v>0.33600000000000002</v>
      </c>
      <c r="S3434" s="4"/>
      <c r="T3434" s="1" t="s">
        <v>8823</v>
      </c>
    </row>
    <row r="3435" spans="1:20" x14ac:dyDescent="0.25">
      <c r="A3435" t="s">
        <v>8801</v>
      </c>
      <c r="B3435" t="s">
        <v>66</v>
      </c>
      <c r="C3435" t="s">
        <v>8295</v>
      </c>
      <c r="D3435" t="s">
        <v>8294</v>
      </c>
      <c r="F3435">
        <v>2021</v>
      </c>
      <c r="G3435" t="s">
        <v>6451</v>
      </c>
      <c r="I3435" t="s">
        <v>6437</v>
      </c>
      <c r="J3435">
        <v>500</v>
      </c>
      <c r="N3435">
        <f>SUM(Table714[[#This Row],[Mitigation ($ million)]:[Adaptation ($ million)]])</f>
        <v>71.3</v>
      </c>
      <c r="O3435">
        <v>50</v>
      </c>
      <c r="P3435">
        <v>21.3</v>
      </c>
      <c r="R3435" s="4">
        <v>0.14299999999999999</v>
      </c>
      <c r="S3435" s="4"/>
      <c r="T3435" s="1" t="s">
        <v>8823</v>
      </c>
    </row>
    <row r="3436" spans="1:20" x14ac:dyDescent="0.25">
      <c r="A3436" t="s">
        <v>8801</v>
      </c>
      <c r="B3436" t="s">
        <v>66</v>
      </c>
      <c r="C3436" t="s">
        <v>7068</v>
      </c>
      <c r="D3436" t="s">
        <v>7067</v>
      </c>
      <c r="F3436">
        <v>2022</v>
      </c>
      <c r="G3436" t="s">
        <v>6992</v>
      </c>
      <c r="I3436" t="s">
        <v>132</v>
      </c>
      <c r="J3436">
        <v>28.9</v>
      </c>
      <c r="N3436">
        <f>SUM(Table714[[#This Row],[Mitigation ($ million)]:[Adaptation ($ million)]])</f>
        <v>3.8</v>
      </c>
      <c r="O3436">
        <v>1.9</v>
      </c>
      <c r="P3436">
        <v>1.9</v>
      </c>
      <c r="R3436" s="4">
        <v>0.129</v>
      </c>
      <c r="S3436" s="4"/>
      <c r="T3436" s="1" t="s">
        <v>8822</v>
      </c>
    </row>
    <row r="3437" spans="1:20" x14ac:dyDescent="0.25">
      <c r="A3437" t="s">
        <v>8801</v>
      </c>
      <c r="B3437" t="s">
        <v>66</v>
      </c>
      <c r="C3437" t="s">
        <v>6656</v>
      </c>
      <c r="D3437" t="s">
        <v>6655</v>
      </c>
      <c r="F3437">
        <v>2023</v>
      </c>
      <c r="G3437" t="s">
        <v>6657</v>
      </c>
      <c r="I3437" t="s">
        <v>4841</v>
      </c>
      <c r="J3437">
        <v>80</v>
      </c>
      <c r="N3437">
        <f>SUM(Table714[[#This Row],[Mitigation ($ million)]:[Adaptation ($ million)]])</f>
        <v>25</v>
      </c>
      <c r="O3437">
        <v>6.6</v>
      </c>
      <c r="P3437">
        <v>18.399999999999999</v>
      </c>
      <c r="R3437" s="5">
        <v>0.312</v>
      </c>
      <c r="S3437" s="5"/>
      <c r="T3437" s="1" t="s">
        <v>8821</v>
      </c>
    </row>
    <row r="3438" spans="1:20" x14ac:dyDescent="0.25">
      <c r="A3438" t="s">
        <v>8801</v>
      </c>
      <c r="B3438" t="s">
        <v>66</v>
      </c>
      <c r="C3438" t="s">
        <v>7478</v>
      </c>
      <c r="D3438" t="s">
        <v>7477</v>
      </c>
      <c r="F3438">
        <v>2022</v>
      </c>
      <c r="G3438" t="s">
        <v>8802</v>
      </c>
      <c r="I3438" t="s">
        <v>6313</v>
      </c>
      <c r="J3438">
        <v>327.5</v>
      </c>
      <c r="N3438">
        <f>SUM(Table714[[#This Row],[Mitigation ($ million)]:[Adaptation ($ million)]])</f>
        <v>170.39999999999998</v>
      </c>
      <c r="O3438">
        <v>9.6999999999999993</v>
      </c>
      <c r="P3438">
        <v>160.69999999999999</v>
      </c>
      <c r="R3438" s="4">
        <v>0.52100000000000002</v>
      </c>
      <c r="S3438" s="4"/>
      <c r="T3438" s="1" t="s">
        <v>8822</v>
      </c>
    </row>
    <row r="3439" spans="1:20" x14ac:dyDescent="0.25">
      <c r="A3439" t="s">
        <v>8801</v>
      </c>
      <c r="B3439" t="s">
        <v>66</v>
      </c>
      <c r="C3439" t="s">
        <v>7125</v>
      </c>
      <c r="D3439" t="s">
        <v>7124</v>
      </c>
      <c r="F3439">
        <v>2022</v>
      </c>
      <c r="G3439" t="s">
        <v>113</v>
      </c>
      <c r="I3439" t="s">
        <v>6316</v>
      </c>
      <c r="J3439">
        <v>380</v>
      </c>
      <c r="N3439">
        <f>SUM(Table714[[#This Row],[Mitigation ($ million)]:[Adaptation ($ million)]])</f>
        <v>379.09999999999997</v>
      </c>
      <c r="O3439">
        <v>361.9</v>
      </c>
      <c r="P3439">
        <v>17.2</v>
      </c>
      <c r="R3439" s="4">
        <v>0.997</v>
      </c>
      <c r="S3439" s="4"/>
      <c r="T3439" s="1" t="s">
        <v>8822</v>
      </c>
    </row>
    <row r="3440" spans="1:20" x14ac:dyDescent="0.25">
      <c r="A3440" t="s">
        <v>8801</v>
      </c>
      <c r="B3440" t="s">
        <v>66</v>
      </c>
      <c r="C3440" t="s">
        <v>7752</v>
      </c>
      <c r="D3440" t="s">
        <v>7751</v>
      </c>
      <c r="F3440">
        <v>2022</v>
      </c>
      <c r="G3440" t="s">
        <v>8802</v>
      </c>
      <c r="I3440" t="s">
        <v>6708</v>
      </c>
      <c r="J3440">
        <v>180</v>
      </c>
      <c r="N3440">
        <f>SUM(Table714[[#This Row],[Mitigation ($ million)]:[Adaptation ($ million)]])</f>
        <v>55.300000000000004</v>
      </c>
      <c r="O3440">
        <v>13.1</v>
      </c>
      <c r="P3440">
        <v>42.2</v>
      </c>
      <c r="R3440" s="4">
        <v>0.307</v>
      </c>
      <c r="S3440" s="4"/>
      <c r="T3440" s="1" t="s">
        <v>8822</v>
      </c>
    </row>
    <row r="3441" spans="1:20" x14ac:dyDescent="0.25">
      <c r="A3441" t="s">
        <v>8801</v>
      </c>
      <c r="B3441" t="s">
        <v>66</v>
      </c>
      <c r="C3441" t="s">
        <v>7206</v>
      </c>
      <c r="D3441" t="s">
        <v>7205</v>
      </c>
      <c r="F3441">
        <v>2022</v>
      </c>
      <c r="G3441" t="s">
        <v>4824</v>
      </c>
      <c r="I3441" t="s">
        <v>6307</v>
      </c>
      <c r="J3441">
        <v>100</v>
      </c>
      <c r="N3441">
        <f>SUM(Table714[[#This Row],[Mitigation ($ million)]:[Adaptation ($ million)]])</f>
        <v>14.6</v>
      </c>
      <c r="O3441">
        <v>9.1999999999999993</v>
      </c>
      <c r="P3441">
        <v>5.4</v>
      </c>
      <c r="R3441" s="4">
        <v>0.14599999999999999</v>
      </c>
      <c r="S3441" s="4"/>
      <c r="T3441" s="1" t="s">
        <v>8822</v>
      </c>
    </row>
    <row r="3442" spans="1:20" x14ac:dyDescent="0.25">
      <c r="A3442" t="s">
        <v>8801</v>
      </c>
      <c r="B3442" t="s">
        <v>66</v>
      </c>
      <c r="C3442" t="s">
        <v>6749</v>
      </c>
      <c r="D3442" t="s">
        <v>6748</v>
      </c>
      <c r="F3442">
        <v>2023</v>
      </c>
      <c r="G3442" t="s">
        <v>6412</v>
      </c>
      <c r="I3442" t="s">
        <v>6316</v>
      </c>
      <c r="J3442">
        <v>400</v>
      </c>
      <c r="N3442">
        <f>SUM(Table714[[#This Row],[Mitigation ($ million)]:[Adaptation ($ million)]])</f>
        <v>252.7</v>
      </c>
      <c r="O3442">
        <v>245.1</v>
      </c>
      <c r="P3442">
        <v>7.6</v>
      </c>
      <c r="R3442" s="5">
        <v>0.63200000000000001</v>
      </c>
      <c r="S3442" s="5"/>
      <c r="T3442" s="1" t="s">
        <v>8821</v>
      </c>
    </row>
    <row r="3443" spans="1:20" x14ac:dyDescent="0.25">
      <c r="A3443" t="s">
        <v>8801</v>
      </c>
      <c r="B3443" t="s">
        <v>66</v>
      </c>
      <c r="C3443" t="s">
        <v>7409</v>
      </c>
      <c r="D3443" t="s">
        <v>7408</v>
      </c>
      <c r="F3443">
        <v>2022</v>
      </c>
      <c r="G3443" t="s">
        <v>7410</v>
      </c>
      <c r="I3443" t="s">
        <v>6307</v>
      </c>
      <c r="J3443">
        <v>68.5</v>
      </c>
      <c r="N3443">
        <f>SUM(Table714[[#This Row],[Mitigation ($ million)]:[Adaptation ($ million)]])</f>
        <v>0.7</v>
      </c>
      <c r="O3443">
        <v>0.7</v>
      </c>
      <c r="P3443">
        <v>0</v>
      </c>
      <c r="R3443" s="4">
        <v>0.01</v>
      </c>
      <c r="S3443" s="4"/>
      <c r="T3443" s="1" t="s">
        <v>8822</v>
      </c>
    </row>
    <row r="3444" spans="1:20" x14ac:dyDescent="0.25">
      <c r="A3444" t="s">
        <v>8801</v>
      </c>
      <c r="B3444" t="s">
        <v>66</v>
      </c>
      <c r="C3444" t="s">
        <v>7127</v>
      </c>
      <c r="D3444" t="s">
        <v>7126</v>
      </c>
      <c r="F3444">
        <v>2022</v>
      </c>
      <c r="G3444" t="s">
        <v>6381</v>
      </c>
      <c r="I3444" t="s">
        <v>6409</v>
      </c>
      <c r="J3444">
        <v>150</v>
      </c>
      <c r="N3444">
        <f>SUM(Table714[[#This Row],[Mitigation ($ million)]:[Adaptation ($ million)]])</f>
        <v>0.4</v>
      </c>
      <c r="O3444">
        <v>0.4</v>
      </c>
      <c r="P3444">
        <v>0</v>
      </c>
      <c r="R3444" s="4">
        <v>3.0000000000000001E-3</v>
      </c>
      <c r="S3444" s="4"/>
      <c r="T3444" s="1" t="s">
        <v>8822</v>
      </c>
    </row>
    <row r="3445" spans="1:20" x14ac:dyDescent="0.25">
      <c r="A3445" t="s">
        <v>8801</v>
      </c>
      <c r="B3445" t="s">
        <v>66</v>
      </c>
      <c r="C3445" t="s">
        <v>8025</v>
      </c>
      <c r="D3445" t="s">
        <v>8024</v>
      </c>
      <c r="F3445">
        <v>2021</v>
      </c>
      <c r="G3445" t="s">
        <v>6412</v>
      </c>
      <c r="I3445" t="s">
        <v>6409</v>
      </c>
      <c r="J3445">
        <v>140</v>
      </c>
      <c r="N3445">
        <f>SUM(Table714[[#This Row],[Mitigation ($ million)]:[Adaptation ($ million)]])</f>
        <v>2.1999999999999997</v>
      </c>
      <c r="O3445">
        <v>0.3</v>
      </c>
      <c r="P3445">
        <v>1.9</v>
      </c>
      <c r="R3445" s="4">
        <v>1.4999999999999999E-2</v>
      </c>
      <c r="S3445" s="4"/>
      <c r="T3445" s="1" t="s">
        <v>8823</v>
      </c>
    </row>
    <row r="3446" spans="1:20" x14ac:dyDescent="0.25">
      <c r="A3446" t="s">
        <v>8801</v>
      </c>
      <c r="B3446" t="s">
        <v>66</v>
      </c>
      <c r="C3446" t="s">
        <v>8490</v>
      </c>
      <c r="D3446" t="s">
        <v>8489</v>
      </c>
      <c r="F3446">
        <v>2021</v>
      </c>
      <c r="G3446" t="s">
        <v>6392</v>
      </c>
      <c r="I3446" t="s">
        <v>6409</v>
      </c>
      <c r="J3446">
        <v>80</v>
      </c>
      <c r="N3446">
        <f>SUM(Table714[[#This Row],[Mitigation ($ million)]:[Adaptation ($ million)]])</f>
        <v>7.3999999999999995</v>
      </c>
      <c r="O3446">
        <v>2.2999999999999998</v>
      </c>
      <c r="P3446">
        <v>5.0999999999999996</v>
      </c>
      <c r="R3446" s="4">
        <v>9.2999999999999999E-2</v>
      </c>
      <c r="S3446" s="4"/>
      <c r="T3446" s="1" t="s">
        <v>8823</v>
      </c>
    </row>
    <row r="3447" spans="1:20" x14ac:dyDescent="0.25">
      <c r="A3447" t="s">
        <v>8801</v>
      </c>
      <c r="B3447" t="s">
        <v>66</v>
      </c>
      <c r="C3447" t="s">
        <v>7483</v>
      </c>
      <c r="D3447" t="s">
        <v>7482</v>
      </c>
      <c r="F3447">
        <v>2022</v>
      </c>
      <c r="G3447" t="s">
        <v>424</v>
      </c>
      <c r="I3447" t="s">
        <v>6307</v>
      </c>
      <c r="J3447">
        <v>140</v>
      </c>
      <c r="N3447">
        <f>SUM(Table714[[#This Row],[Mitigation ($ million)]:[Adaptation ($ million)]])</f>
        <v>13.1</v>
      </c>
      <c r="O3447">
        <v>6.8</v>
      </c>
      <c r="P3447">
        <v>6.3</v>
      </c>
      <c r="R3447" s="4">
        <v>9.4E-2</v>
      </c>
      <c r="S3447" s="4"/>
      <c r="T3447" s="1" t="s">
        <v>8822</v>
      </c>
    </row>
    <row r="3448" spans="1:20" x14ac:dyDescent="0.25">
      <c r="A3448" t="s">
        <v>8801</v>
      </c>
      <c r="B3448" t="s">
        <v>66</v>
      </c>
      <c r="C3448" t="s">
        <v>7095</v>
      </c>
      <c r="D3448" t="s">
        <v>7094</v>
      </c>
      <c r="F3448">
        <v>2022</v>
      </c>
      <c r="G3448" t="s">
        <v>3163</v>
      </c>
      <c r="I3448" t="s">
        <v>6307</v>
      </c>
      <c r="J3448">
        <v>30</v>
      </c>
      <c r="N3448">
        <f>SUM(Table714[[#This Row],[Mitigation ($ million)]:[Adaptation ($ million)]])</f>
        <v>16.2</v>
      </c>
      <c r="O3448">
        <v>13.8</v>
      </c>
      <c r="P3448">
        <v>2.4</v>
      </c>
      <c r="R3448" s="4">
        <v>0.54100000000000004</v>
      </c>
      <c r="S3448" s="4"/>
      <c r="T3448" s="1" t="s">
        <v>8822</v>
      </c>
    </row>
    <row r="3449" spans="1:20" x14ac:dyDescent="0.25">
      <c r="A3449" t="s">
        <v>8801</v>
      </c>
      <c r="B3449" t="s">
        <v>66</v>
      </c>
      <c r="C3449" t="s">
        <v>7617</v>
      </c>
      <c r="D3449" t="s">
        <v>7616</v>
      </c>
      <c r="F3449">
        <v>2022</v>
      </c>
      <c r="G3449" t="s">
        <v>8809</v>
      </c>
      <c r="I3449" t="s">
        <v>6307</v>
      </c>
      <c r="J3449">
        <v>21</v>
      </c>
      <c r="N3449">
        <f>SUM(Table714[[#This Row],[Mitigation ($ million)]:[Adaptation ($ million)]])</f>
        <v>1.4</v>
      </c>
      <c r="O3449">
        <v>0</v>
      </c>
      <c r="P3449">
        <v>1.4</v>
      </c>
      <c r="R3449" s="4">
        <v>6.5000000000000002E-2</v>
      </c>
      <c r="S3449" s="4"/>
      <c r="T3449" s="1" t="s">
        <v>8822</v>
      </c>
    </row>
    <row r="3450" spans="1:20" x14ac:dyDescent="0.25">
      <c r="A3450" t="s">
        <v>8801</v>
      </c>
      <c r="B3450" t="s">
        <v>66</v>
      </c>
      <c r="C3450" t="s">
        <v>7899</v>
      </c>
      <c r="D3450" t="s">
        <v>7898</v>
      </c>
      <c r="F3450">
        <v>2021</v>
      </c>
      <c r="G3450" t="s">
        <v>6295</v>
      </c>
      <c r="I3450" t="s">
        <v>6307</v>
      </c>
      <c r="J3450">
        <v>150</v>
      </c>
      <c r="N3450">
        <f>SUM(Table714[[#This Row],[Mitigation ($ million)]:[Adaptation ($ million)]])</f>
        <v>2.5</v>
      </c>
      <c r="O3450">
        <v>1.8</v>
      </c>
      <c r="P3450">
        <v>0.7</v>
      </c>
      <c r="R3450" s="4">
        <v>1.7000000000000001E-2</v>
      </c>
      <c r="S3450" s="4"/>
      <c r="T3450" s="1" t="s">
        <v>8823</v>
      </c>
    </row>
    <row r="3451" spans="1:20" x14ac:dyDescent="0.25">
      <c r="A3451" t="s">
        <v>8801</v>
      </c>
      <c r="B3451" t="s">
        <v>66</v>
      </c>
      <c r="C3451" t="s">
        <v>6991</v>
      </c>
      <c r="D3451" t="s">
        <v>6990</v>
      </c>
      <c r="F3451">
        <v>2023</v>
      </c>
      <c r="G3451" t="s">
        <v>6992</v>
      </c>
      <c r="I3451" t="s">
        <v>6313</v>
      </c>
      <c r="J3451">
        <v>116.4</v>
      </c>
      <c r="N3451">
        <f>SUM(Table714[[#This Row],[Mitigation ($ million)]:[Adaptation ($ million)]])</f>
        <v>24.299999999999997</v>
      </c>
      <c r="O3451">
        <v>17.899999999999999</v>
      </c>
      <c r="P3451">
        <v>6.4</v>
      </c>
      <c r="R3451" s="5">
        <v>0.20799999999999999</v>
      </c>
      <c r="S3451" s="5"/>
      <c r="T3451" s="1" t="s">
        <v>8821</v>
      </c>
    </row>
    <row r="3452" spans="1:20" x14ac:dyDescent="0.25">
      <c r="A3452" t="s">
        <v>8801</v>
      </c>
      <c r="B3452" t="s">
        <v>66</v>
      </c>
      <c r="C3452" t="s">
        <v>7511</v>
      </c>
      <c r="D3452" t="s">
        <v>7510</v>
      </c>
      <c r="F3452">
        <v>2022</v>
      </c>
      <c r="G3452" t="s">
        <v>2981</v>
      </c>
      <c r="I3452" t="s">
        <v>4841</v>
      </c>
      <c r="J3452">
        <v>121</v>
      </c>
      <c r="N3452">
        <f>SUM(Table714[[#This Row],[Mitigation ($ million)]:[Adaptation ($ million)]])</f>
        <v>33.299999999999997</v>
      </c>
      <c r="O3452">
        <v>0.3</v>
      </c>
      <c r="P3452">
        <v>33</v>
      </c>
      <c r="R3452" s="4">
        <v>0.27500000000000002</v>
      </c>
      <c r="S3452" s="4"/>
      <c r="T3452" s="1" t="s">
        <v>8822</v>
      </c>
    </row>
    <row r="3453" spans="1:20" x14ac:dyDescent="0.25">
      <c r="A3453" t="s">
        <v>8801</v>
      </c>
      <c r="B3453" t="s">
        <v>66</v>
      </c>
      <c r="C3453" t="s">
        <v>6502</v>
      </c>
      <c r="D3453" t="s">
        <v>6501</v>
      </c>
      <c r="F3453">
        <v>2023</v>
      </c>
      <c r="G3453" t="s">
        <v>6503</v>
      </c>
      <c r="I3453" t="s">
        <v>6313</v>
      </c>
      <c r="J3453">
        <v>15</v>
      </c>
      <c r="N3453">
        <f>SUM(Table714[[#This Row],[Mitigation ($ million)]:[Adaptation ($ million)]])</f>
        <v>2.1999999999999997</v>
      </c>
      <c r="O3453">
        <v>0.3</v>
      </c>
      <c r="P3453">
        <v>1.9</v>
      </c>
      <c r="R3453" s="5">
        <v>0.14299999999999999</v>
      </c>
      <c r="S3453" s="5"/>
      <c r="T3453" s="1" t="s">
        <v>8821</v>
      </c>
    </row>
    <row r="3454" spans="1:20" x14ac:dyDescent="0.25">
      <c r="A3454" t="s">
        <v>8801</v>
      </c>
      <c r="B3454" t="s">
        <v>66</v>
      </c>
      <c r="C3454" t="s">
        <v>7274</v>
      </c>
      <c r="D3454" t="s">
        <v>7273</v>
      </c>
      <c r="F3454">
        <v>2022</v>
      </c>
      <c r="G3454" t="s">
        <v>6503</v>
      </c>
      <c r="I3454" t="s">
        <v>6307</v>
      </c>
      <c r="J3454">
        <v>10</v>
      </c>
      <c r="N3454">
        <f>SUM(Table714[[#This Row],[Mitigation ($ million)]:[Adaptation ($ million)]])</f>
        <v>0.2</v>
      </c>
      <c r="O3454">
        <v>0</v>
      </c>
      <c r="P3454">
        <v>0.2</v>
      </c>
      <c r="R3454" s="4">
        <v>1.6E-2</v>
      </c>
      <c r="S3454" s="4"/>
      <c r="T3454" s="1" t="s">
        <v>8822</v>
      </c>
    </row>
    <row r="3455" spans="1:20" x14ac:dyDescent="0.25">
      <c r="A3455" t="s">
        <v>8801</v>
      </c>
      <c r="B3455" t="s">
        <v>66</v>
      </c>
      <c r="C3455" t="s">
        <v>6788</v>
      </c>
      <c r="D3455" t="s">
        <v>6787</v>
      </c>
      <c r="F3455">
        <v>2023</v>
      </c>
      <c r="G3455" t="s">
        <v>6503</v>
      </c>
      <c r="I3455" t="s">
        <v>6287</v>
      </c>
      <c r="J3455">
        <v>20</v>
      </c>
      <c r="N3455">
        <f>SUM(Table714[[#This Row],[Mitigation ($ million)]:[Adaptation ($ million)]])</f>
        <v>9.1</v>
      </c>
      <c r="O3455">
        <v>0.4</v>
      </c>
      <c r="P3455">
        <v>8.6999999999999993</v>
      </c>
      <c r="R3455" s="5">
        <v>0.45300000000000001</v>
      </c>
      <c r="S3455" s="5"/>
      <c r="T3455" s="1" t="s">
        <v>8821</v>
      </c>
    </row>
    <row r="3456" spans="1:20" x14ac:dyDescent="0.25">
      <c r="A3456" t="s">
        <v>8801</v>
      </c>
      <c r="B3456" t="s">
        <v>66</v>
      </c>
      <c r="C3456" t="s">
        <v>7748</v>
      </c>
      <c r="D3456" t="s">
        <v>7747</v>
      </c>
      <c r="F3456">
        <v>2022</v>
      </c>
      <c r="G3456" t="s">
        <v>6503</v>
      </c>
      <c r="I3456" t="s">
        <v>6303</v>
      </c>
      <c r="J3456">
        <v>19.5</v>
      </c>
      <c r="N3456">
        <f>SUM(Table714[[#This Row],[Mitigation ($ million)]:[Adaptation ($ million)]])</f>
        <v>3.1999999999999997</v>
      </c>
      <c r="O3456">
        <v>2.2999999999999998</v>
      </c>
      <c r="P3456">
        <v>0.9</v>
      </c>
      <c r="R3456" s="4">
        <v>0.16300000000000001</v>
      </c>
      <c r="S3456" s="4"/>
      <c r="T3456" s="1" t="s">
        <v>8822</v>
      </c>
    </row>
    <row r="3457" spans="1:20" x14ac:dyDescent="0.25">
      <c r="A3457" t="s">
        <v>8801</v>
      </c>
      <c r="B3457" t="s">
        <v>66</v>
      </c>
      <c r="C3457" t="s">
        <v>8231</v>
      </c>
      <c r="D3457" t="s">
        <v>8230</v>
      </c>
      <c r="F3457">
        <v>2021</v>
      </c>
      <c r="G3457" t="s">
        <v>6503</v>
      </c>
      <c r="I3457" t="s">
        <v>6296</v>
      </c>
      <c r="J3457">
        <v>30</v>
      </c>
      <c r="N3457">
        <f>SUM(Table714[[#This Row],[Mitigation ($ million)]:[Adaptation ($ million)]])</f>
        <v>8.1999999999999993</v>
      </c>
      <c r="O3457">
        <v>4.3</v>
      </c>
      <c r="P3457">
        <v>3.9</v>
      </c>
      <c r="R3457" s="4">
        <v>0.27400000000000002</v>
      </c>
      <c r="S3457" s="4"/>
      <c r="T3457" s="1" t="s">
        <v>8823</v>
      </c>
    </row>
    <row r="3458" spans="1:20" x14ac:dyDescent="0.25">
      <c r="A3458" t="s">
        <v>8801</v>
      </c>
      <c r="B3458" t="s">
        <v>66</v>
      </c>
      <c r="C3458" t="s">
        <v>7692</v>
      </c>
      <c r="D3458" t="s">
        <v>7691</v>
      </c>
      <c r="F3458">
        <v>2022</v>
      </c>
      <c r="G3458" t="s">
        <v>7397</v>
      </c>
      <c r="I3458" t="s">
        <v>6296</v>
      </c>
      <c r="J3458">
        <v>20</v>
      </c>
      <c r="N3458">
        <f>SUM(Table714[[#This Row],[Mitigation ($ million)]:[Adaptation ($ million)]])</f>
        <v>18.3</v>
      </c>
      <c r="O3458">
        <v>3</v>
      </c>
      <c r="P3458">
        <v>15.3</v>
      </c>
      <c r="R3458" s="4">
        <v>0.91700000000000004</v>
      </c>
      <c r="S3458" s="4"/>
      <c r="T3458" s="1" t="s">
        <v>8822</v>
      </c>
    </row>
    <row r="3459" spans="1:20" x14ac:dyDescent="0.25">
      <c r="A3459" t="s">
        <v>8801</v>
      </c>
      <c r="B3459" t="s">
        <v>66</v>
      </c>
      <c r="C3459" t="s">
        <v>8488</v>
      </c>
      <c r="D3459" t="s">
        <v>8487</v>
      </c>
      <c r="F3459">
        <v>2021</v>
      </c>
      <c r="G3459" t="s">
        <v>7397</v>
      </c>
      <c r="I3459" t="s">
        <v>6319</v>
      </c>
      <c r="J3459">
        <v>25</v>
      </c>
      <c r="N3459">
        <f>SUM(Table714[[#This Row],[Mitigation ($ million)]:[Adaptation ($ million)]])</f>
        <v>3.4</v>
      </c>
      <c r="O3459">
        <v>0</v>
      </c>
      <c r="P3459">
        <v>3.4</v>
      </c>
      <c r="R3459" s="4">
        <v>0.13800000000000001</v>
      </c>
      <c r="S3459" s="4"/>
      <c r="T3459" s="1" t="s">
        <v>8823</v>
      </c>
    </row>
    <row r="3460" spans="1:20" x14ac:dyDescent="0.25">
      <c r="A3460" t="s">
        <v>8801</v>
      </c>
      <c r="B3460" t="s">
        <v>66</v>
      </c>
      <c r="C3460" t="s">
        <v>7396</v>
      </c>
      <c r="D3460" t="s">
        <v>7395</v>
      </c>
      <c r="F3460">
        <v>2022</v>
      </c>
      <c r="G3460" t="s">
        <v>7397</v>
      </c>
      <c r="I3460" t="s">
        <v>6319</v>
      </c>
      <c r="J3460">
        <v>30</v>
      </c>
      <c r="N3460">
        <f>SUM(Table714[[#This Row],[Mitigation ($ million)]:[Adaptation ($ million)]])</f>
        <v>11.2</v>
      </c>
      <c r="O3460">
        <v>4</v>
      </c>
      <c r="P3460">
        <v>7.2</v>
      </c>
      <c r="R3460" s="4">
        <v>0.371</v>
      </c>
      <c r="S3460" s="4"/>
      <c r="T3460" s="1" t="s">
        <v>8822</v>
      </c>
    </row>
    <row r="3461" spans="1:20" x14ac:dyDescent="0.25">
      <c r="A3461" t="s">
        <v>8801</v>
      </c>
      <c r="B3461" t="s">
        <v>66</v>
      </c>
      <c r="C3461" t="s">
        <v>6934</v>
      </c>
      <c r="D3461" t="s">
        <v>6933</v>
      </c>
      <c r="F3461">
        <v>2023</v>
      </c>
      <c r="G3461" t="s">
        <v>8750</v>
      </c>
      <c r="I3461" t="s">
        <v>6296</v>
      </c>
      <c r="J3461">
        <v>200</v>
      </c>
      <c r="N3461">
        <f>SUM(Table714[[#This Row],[Mitigation ($ million)]:[Adaptation ($ million)]])</f>
        <v>96.2</v>
      </c>
      <c r="O3461">
        <v>0</v>
      </c>
      <c r="P3461">
        <v>96.2</v>
      </c>
      <c r="R3461" s="5">
        <v>0.48099999999999998</v>
      </c>
      <c r="S3461" s="5"/>
      <c r="T3461" s="1" t="s">
        <v>8821</v>
      </c>
    </row>
    <row r="3462" spans="1:20" x14ac:dyDescent="0.25">
      <c r="A3462" t="s">
        <v>8801</v>
      </c>
      <c r="B3462" t="s">
        <v>66</v>
      </c>
      <c r="C3462" t="s">
        <v>6645</v>
      </c>
      <c r="D3462" t="s">
        <v>6644</v>
      </c>
      <c r="F3462">
        <v>2023</v>
      </c>
      <c r="G3462" t="s">
        <v>8750</v>
      </c>
      <c r="I3462" t="s">
        <v>6296</v>
      </c>
      <c r="J3462">
        <v>230</v>
      </c>
      <c r="N3462">
        <f>SUM(Table714[[#This Row],[Mitigation ($ million)]:[Adaptation ($ million)]])</f>
        <v>138</v>
      </c>
      <c r="O3462">
        <v>2.2999999999999998</v>
      </c>
      <c r="P3462">
        <v>135.69999999999999</v>
      </c>
      <c r="R3462" s="5">
        <v>0.6</v>
      </c>
      <c r="S3462" s="5"/>
      <c r="T3462" s="1" t="s">
        <v>8821</v>
      </c>
    </row>
    <row r="3463" spans="1:20" x14ac:dyDescent="0.25">
      <c r="A3463" t="s">
        <v>8801</v>
      </c>
      <c r="B3463" t="s">
        <v>66</v>
      </c>
      <c r="C3463" t="s">
        <v>6605</v>
      </c>
      <c r="D3463" t="s">
        <v>6604</v>
      </c>
      <c r="F3463">
        <v>2023</v>
      </c>
      <c r="G3463" t="s">
        <v>8750</v>
      </c>
      <c r="I3463" t="s">
        <v>4841</v>
      </c>
      <c r="J3463">
        <v>250</v>
      </c>
      <c r="N3463">
        <f>SUM(Table714[[#This Row],[Mitigation ($ million)]:[Adaptation ($ million)]])</f>
        <v>70.3</v>
      </c>
      <c r="O3463">
        <v>47</v>
      </c>
      <c r="P3463">
        <v>23.3</v>
      </c>
      <c r="R3463" s="5">
        <v>0.28100000000000003</v>
      </c>
      <c r="S3463" s="5"/>
      <c r="T3463" s="1" t="s">
        <v>8821</v>
      </c>
    </row>
    <row r="3464" spans="1:20" x14ac:dyDescent="0.25">
      <c r="A3464" t="s">
        <v>8801</v>
      </c>
      <c r="B3464" t="s">
        <v>66</v>
      </c>
      <c r="C3464" t="s">
        <v>7035</v>
      </c>
      <c r="D3464" t="s">
        <v>7034</v>
      </c>
      <c r="F3464">
        <v>2022</v>
      </c>
      <c r="G3464" t="s">
        <v>6406</v>
      </c>
      <c r="I3464" t="s">
        <v>84</v>
      </c>
      <c r="J3464">
        <v>420</v>
      </c>
      <c r="N3464">
        <f>SUM(Table714[[#This Row],[Mitigation ($ million)]:[Adaptation ($ million)]])</f>
        <v>400.59999999999997</v>
      </c>
      <c r="O3464">
        <v>354.2</v>
      </c>
      <c r="P3464">
        <v>46.4</v>
      </c>
      <c r="R3464" s="4">
        <v>0.95399999999999996</v>
      </c>
      <c r="S3464" s="4"/>
      <c r="T3464" s="1" t="s">
        <v>8822</v>
      </c>
    </row>
    <row r="3465" spans="1:20" x14ac:dyDescent="0.25">
      <c r="A3465" t="s">
        <v>8801</v>
      </c>
      <c r="B3465" t="s">
        <v>66</v>
      </c>
      <c r="C3465" t="s">
        <v>7646</v>
      </c>
      <c r="D3465" t="s">
        <v>7645</v>
      </c>
      <c r="F3465">
        <v>2022</v>
      </c>
      <c r="G3465" t="s">
        <v>8804</v>
      </c>
      <c r="I3465" t="s">
        <v>6319</v>
      </c>
      <c r="J3465">
        <v>250</v>
      </c>
      <c r="N3465">
        <f>SUM(Table714[[#This Row],[Mitigation ($ million)]:[Adaptation ($ million)]])</f>
        <v>93.8</v>
      </c>
      <c r="O3465">
        <v>62.5</v>
      </c>
      <c r="P3465">
        <v>31.3</v>
      </c>
      <c r="R3465" s="4">
        <v>0.375</v>
      </c>
      <c r="S3465" s="4"/>
      <c r="T3465" s="1" t="s">
        <v>8822</v>
      </c>
    </row>
    <row r="3466" spans="1:20" x14ac:dyDescent="0.25">
      <c r="A3466" t="s">
        <v>8801</v>
      </c>
      <c r="B3466" t="s">
        <v>66</v>
      </c>
      <c r="C3466" t="s">
        <v>6745</v>
      </c>
      <c r="D3466" t="s">
        <v>6744</v>
      </c>
      <c r="F3466">
        <v>2023</v>
      </c>
      <c r="G3466" t="s">
        <v>8804</v>
      </c>
      <c r="I3466" t="s">
        <v>132</v>
      </c>
      <c r="J3466">
        <v>400</v>
      </c>
      <c r="N3466">
        <f>SUM(Table714[[#This Row],[Mitigation ($ million)]:[Adaptation ($ million)]])</f>
        <v>22.8</v>
      </c>
      <c r="O3466">
        <v>10.8</v>
      </c>
      <c r="P3466">
        <v>12</v>
      </c>
      <c r="R3466" s="5">
        <v>5.7000000000000002E-2</v>
      </c>
      <c r="S3466" s="5"/>
      <c r="T3466" s="1" t="s">
        <v>8821</v>
      </c>
    </row>
    <row r="3467" spans="1:20" x14ac:dyDescent="0.25">
      <c r="A3467" t="s">
        <v>8801</v>
      </c>
      <c r="B3467" t="s">
        <v>66</v>
      </c>
      <c r="C3467" t="s">
        <v>7865</v>
      </c>
      <c r="D3467" t="s">
        <v>7864</v>
      </c>
      <c r="F3467">
        <v>2022</v>
      </c>
      <c r="G3467" t="s">
        <v>8804</v>
      </c>
      <c r="I3467" t="s">
        <v>6303</v>
      </c>
      <c r="J3467">
        <v>50</v>
      </c>
      <c r="N3467">
        <f>SUM(Table714[[#This Row],[Mitigation ($ million)]:[Adaptation ($ million)]])</f>
        <v>1.3</v>
      </c>
      <c r="O3467">
        <v>0</v>
      </c>
      <c r="P3467">
        <v>1.3</v>
      </c>
      <c r="R3467" s="4">
        <v>2.5000000000000001E-2</v>
      </c>
      <c r="S3467" s="4"/>
      <c r="T3467" s="1" t="s">
        <v>8822</v>
      </c>
    </row>
    <row r="3468" spans="1:20" x14ac:dyDescent="0.25">
      <c r="A3468" t="s">
        <v>8801</v>
      </c>
      <c r="B3468" t="s">
        <v>66</v>
      </c>
      <c r="C3468" t="s">
        <v>7024</v>
      </c>
      <c r="D3468" t="s">
        <v>7023</v>
      </c>
      <c r="F3468">
        <v>2022</v>
      </c>
      <c r="G3468" t="s">
        <v>8804</v>
      </c>
      <c r="I3468" t="s">
        <v>84</v>
      </c>
      <c r="J3468">
        <v>500</v>
      </c>
      <c r="N3468">
        <f>SUM(Table714[[#This Row],[Mitigation ($ million)]:[Adaptation ($ million)]])</f>
        <v>235.20000000000002</v>
      </c>
      <c r="O3468">
        <v>6.8</v>
      </c>
      <c r="P3468">
        <v>228.4</v>
      </c>
      <c r="R3468" s="4">
        <v>0.47</v>
      </c>
      <c r="S3468" s="4"/>
      <c r="T3468" s="1" t="s">
        <v>8822</v>
      </c>
    </row>
    <row r="3469" spans="1:20" x14ac:dyDescent="0.25">
      <c r="A3469" t="s">
        <v>8801</v>
      </c>
      <c r="B3469" t="s">
        <v>66</v>
      </c>
      <c r="C3469" t="s">
        <v>8272</v>
      </c>
      <c r="D3469" t="s">
        <v>8271</v>
      </c>
      <c r="F3469">
        <v>2021</v>
      </c>
      <c r="G3469" t="s">
        <v>664</v>
      </c>
      <c r="I3469" t="s">
        <v>6400</v>
      </c>
      <c r="J3469">
        <v>97.5</v>
      </c>
      <c r="N3469">
        <f>SUM(Table714[[#This Row],[Mitigation ($ million)]:[Adaptation ($ million)]])</f>
        <v>97.5</v>
      </c>
      <c r="O3469">
        <v>0</v>
      </c>
      <c r="P3469">
        <v>97.5</v>
      </c>
      <c r="R3469" s="4">
        <v>1</v>
      </c>
      <c r="S3469" s="4"/>
      <c r="T3469" s="1" t="s">
        <v>8823</v>
      </c>
    </row>
    <row r="3470" spans="1:20" x14ac:dyDescent="0.25">
      <c r="A3470" t="s">
        <v>8801</v>
      </c>
      <c r="B3470" t="s">
        <v>66</v>
      </c>
      <c r="C3470" t="s">
        <v>6462</v>
      </c>
      <c r="D3470" t="s">
        <v>6461</v>
      </c>
      <c r="F3470">
        <v>2023</v>
      </c>
      <c r="G3470" t="s">
        <v>8802</v>
      </c>
      <c r="I3470" t="s">
        <v>6307</v>
      </c>
      <c r="J3470">
        <v>172</v>
      </c>
      <c r="N3470">
        <f>SUM(Table714[[#This Row],[Mitigation ($ million)]:[Adaptation ($ million)]])</f>
        <v>13.200000000000001</v>
      </c>
      <c r="O3470">
        <v>4.4000000000000004</v>
      </c>
      <c r="P3470">
        <v>8.8000000000000007</v>
      </c>
      <c r="R3470" s="5">
        <v>7.6999999999999999E-2</v>
      </c>
      <c r="S3470" s="5"/>
      <c r="T3470" s="1" t="s">
        <v>8821</v>
      </c>
    </row>
    <row r="3471" spans="1:20" x14ac:dyDescent="0.25">
      <c r="A3471" t="s">
        <v>8801</v>
      </c>
      <c r="B3471" t="s">
        <v>66</v>
      </c>
      <c r="C3471" t="s">
        <v>7452</v>
      </c>
      <c r="D3471" t="s">
        <v>7451</v>
      </c>
      <c r="F3471">
        <v>2022</v>
      </c>
      <c r="G3471" t="s">
        <v>8802</v>
      </c>
      <c r="I3471" t="s">
        <v>6437</v>
      </c>
      <c r="J3471">
        <v>301</v>
      </c>
      <c r="N3471">
        <f>SUM(Table714[[#This Row],[Mitigation ($ million)]:[Adaptation ($ million)]])</f>
        <v>4.3000000000000007</v>
      </c>
      <c r="O3471">
        <v>1.6</v>
      </c>
      <c r="P3471">
        <v>2.7</v>
      </c>
      <c r="R3471" s="4">
        <v>1.4E-2</v>
      </c>
      <c r="S3471" s="4"/>
      <c r="T3471" s="1" t="s">
        <v>8822</v>
      </c>
    </row>
    <row r="3472" spans="1:20" x14ac:dyDescent="0.25">
      <c r="A3472" t="s">
        <v>8801</v>
      </c>
      <c r="B3472" t="s">
        <v>66</v>
      </c>
      <c r="C3472" t="s">
        <v>8177</v>
      </c>
      <c r="D3472" t="s">
        <v>8176</v>
      </c>
      <c r="F3472">
        <v>2021</v>
      </c>
      <c r="G3472" t="s">
        <v>6903</v>
      </c>
      <c r="I3472" t="s">
        <v>6443</v>
      </c>
      <c r="J3472">
        <v>100</v>
      </c>
      <c r="N3472">
        <f>SUM(Table714[[#This Row],[Mitigation ($ million)]:[Adaptation ($ million)]])</f>
        <v>21.8</v>
      </c>
      <c r="O3472">
        <v>2.6</v>
      </c>
      <c r="P3472">
        <v>19.2</v>
      </c>
      <c r="R3472" s="4">
        <v>0.218</v>
      </c>
      <c r="S3472" s="4"/>
      <c r="T3472" s="1" t="s">
        <v>8823</v>
      </c>
    </row>
    <row r="3473" spans="1:20" x14ac:dyDescent="0.25">
      <c r="A3473" t="s">
        <v>8801</v>
      </c>
      <c r="B3473" t="s">
        <v>66</v>
      </c>
      <c r="C3473" t="s">
        <v>6641</v>
      </c>
      <c r="D3473" t="s">
        <v>6640</v>
      </c>
      <c r="F3473">
        <v>2023</v>
      </c>
      <c r="G3473" t="s">
        <v>79</v>
      </c>
      <c r="I3473" t="s">
        <v>132</v>
      </c>
      <c r="J3473">
        <v>300</v>
      </c>
      <c r="N3473">
        <f>SUM(Table714[[#This Row],[Mitigation ($ million)]:[Adaptation ($ million)]])</f>
        <v>52.5</v>
      </c>
      <c r="O3473">
        <v>16.3</v>
      </c>
      <c r="P3473">
        <v>36.200000000000003</v>
      </c>
      <c r="R3473" s="5">
        <v>0.17499999999999999</v>
      </c>
      <c r="S3473" s="5"/>
      <c r="T3473" s="1" t="s">
        <v>8821</v>
      </c>
    </row>
    <row r="3474" spans="1:20" x14ac:dyDescent="0.25">
      <c r="A3474" t="s">
        <v>8801</v>
      </c>
      <c r="B3474" t="s">
        <v>66</v>
      </c>
      <c r="C3474" t="s">
        <v>8137</v>
      </c>
      <c r="D3474" t="s">
        <v>8136</v>
      </c>
      <c r="F3474">
        <v>2021</v>
      </c>
      <c r="G3474" t="s">
        <v>6381</v>
      </c>
      <c r="I3474" t="s">
        <v>6313</v>
      </c>
      <c r="J3474">
        <v>100</v>
      </c>
      <c r="N3474">
        <f>SUM(Table714[[#This Row],[Mitigation ($ million)]:[Adaptation ($ million)]])</f>
        <v>16.2</v>
      </c>
      <c r="O3474">
        <v>6.2</v>
      </c>
      <c r="P3474">
        <v>10</v>
      </c>
      <c r="R3474" s="4">
        <v>0.16200000000000001</v>
      </c>
      <c r="S3474" s="4"/>
      <c r="T3474" s="1" t="s">
        <v>8823</v>
      </c>
    </row>
    <row r="3475" spans="1:20" x14ac:dyDescent="0.25">
      <c r="A3475" t="s">
        <v>8801</v>
      </c>
      <c r="B3475" t="s">
        <v>66</v>
      </c>
      <c r="C3475" t="s">
        <v>8459</v>
      </c>
      <c r="D3475" t="s">
        <v>8458</v>
      </c>
      <c r="F3475">
        <v>2021</v>
      </c>
      <c r="G3475" t="s">
        <v>6412</v>
      </c>
      <c r="I3475" t="s">
        <v>6313</v>
      </c>
      <c r="J3475">
        <v>150</v>
      </c>
      <c r="N3475">
        <f>SUM(Table714[[#This Row],[Mitigation ($ million)]:[Adaptation ($ million)]])</f>
        <v>30.5</v>
      </c>
      <c r="O3475">
        <v>14</v>
      </c>
      <c r="P3475">
        <v>16.5</v>
      </c>
      <c r="R3475" s="4">
        <v>0.20300000000000001</v>
      </c>
      <c r="S3475" s="4"/>
      <c r="T3475" s="1" t="s">
        <v>8823</v>
      </c>
    </row>
    <row r="3476" spans="1:20" x14ac:dyDescent="0.25">
      <c r="A3476" t="s">
        <v>8801</v>
      </c>
      <c r="B3476" t="s">
        <v>66</v>
      </c>
      <c r="C3476" t="s">
        <v>6970</v>
      </c>
      <c r="D3476" t="s">
        <v>6969</v>
      </c>
      <c r="F3476">
        <v>2023</v>
      </c>
      <c r="G3476" t="s">
        <v>4734</v>
      </c>
      <c r="I3476" t="s">
        <v>6313</v>
      </c>
      <c r="J3476">
        <v>300</v>
      </c>
      <c r="N3476">
        <f>SUM(Table714[[#This Row],[Mitigation ($ million)]:[Adaptation ($ million)]])</f>
        <v>34.4</v>
      </c>
      <c r="O3476">
        <v>17.2</v>
      </c>
      <c r="P3476">
        <v>17.2</v>
      </c>
      <c r="R3476" s="5">
        <v>0.115</v>
      </c>
      <c r="S3476" s="5"/>
      <c r="T3476" s="1" t="s">
        <v>8821</v>
      </c>
    </row>
    <row r="3477" spans="1:20" x14ac:dyDescent="0.25">
      <c r="A3477" t="s">
        <v>8801</v>
      </c>
      <c r="B3477" t="s">
        <v>66</v>
      </c>
      <c r="C3477" t="s">
        <v>7576</v>
      </c>
      <c r="D3477" t="s">
        <v>7575</v>
      </c>
      <c r="F3477">
        <v>2022</v>
      </c>
      <c r="G3477" t="s">
        <v>4734</v>
      </c>
      <c r="I3477" t="s">
        <v>6319</v>
      </c>
      <c r="J3477">
        <v>700</v>
      </c>
      <c r="N3477">
        <f>SUM(Table714[[#This Row],[Mitigation ($ million)]:[Adaptation ($ million)]])</f>
        <v>563.9</v>
      </c>
      <c r="O3477">
        <v>505.6</v>
      </c>
      <c r="P3477">
        <v>58.3</v>
      </c>
      <c r="R3477" s="4">
        <v>0.80600000000000005</v>
      </c>
      <c r="S3477" s="4"/>
      <c r="T3477" s="1" t="s">
        <v>8822</v>
      </c>
    </row>
    <row r="3478" spans="1:20" x14ac:dyDescent="0.25">
      <c r="A3478" t="s">
        <v>8801</v>
      </c>
      <c r="B3478" t="s">
        <v>66</v>
      </c>
      <c r="C3478" t="s">
        <v>6731</v>
      </c>
      <c r="D3478" t="s">
        <v>6730</v>
      </c>
      <c r="F3478">
        <v>2023</v>
      </c>
      <c r="G3478" t="s">
        <v>4734</v>
      </c>
      <c r="I3478" t="s">
        <v>6316</v>
      </c>
      <c r="J3478">
        <v>500</v>
      </c>
      <c r="N3478">
        <f>SUM(Table714[[#This Row],[Mitigation ($ million)]:[Adaptation ($ million)]])</f>
        <v>388</v>
      </c>
      <c r="O3478">
        <v>291.7</v>
      </c>
      <c r="P3478">
        <v>96.3</v>
      </c>
      <c r="R3478" s="5">
        <v>0.77600000000000002</v>
      </c>
      <c r="S3478" s="5"/>
      <c r="T3478" s="1" t="s">
        <v>8821</v>
      </c>
    </row>
    <row r="3479" spans="1:20" x14ac:dyDescent="0.25">
      <c r="A3479" t="s">
        <v>8801</v>
      </c>
      <c r="B3479" t="s">
        <v>66</v>
      </c>
      <c r="C3479" t="s">
        <v>8365</v>
      </c>
      <c r="D3479" t="s">
        <v>8364</v>
      </c>
      <c r="F3479">
        <v>2021</v>
      </c>
      <c r="G3479" t="s">
        <v>4734</v>
      </c>
      <c r="I3479" t="s">
        <v>6319</v>
      </c>
      <c r="J3479">
        <v>500</v>
      </c>
      <c r="N3479">
        <f>SUM(Table714[[#This Row],[Mitigation ($ million)]:[Adaptation ($ million)]])</f>
        <v>50</v>
      </c>
      <c r="O3479">
        <v>50</v>
      </c>
      <c r="P3479">
        <v>0</v>
      </c>
      <c r="R3479" s="4">
        <v>0.1</v>
      </c>
      <c r="S3479" s="4"/>
      <c r="T3479" s="1" t="s">
        <v>8823</v>
      </c>
    </row>
    <row r="3480" spans="1:20" x14ac:dyDescent="0.25">
      <c r="A3480" t="s">
        <v>8801</v>
      </c>
      <c r="B3480" t="s">
        <v>66</v>
      </c>
      <c r="C3480" t="s">
        <v>7012</v>
      </c>
      <c r="D3480" t="s">
        <v>7011</v>
      </c>
      <c r="F3480">
        <v>2023</v>
      </c>
      <c r="G3480" t="s">
        <v>4734</v>
      </c>
      <c r="I3480" t="s">
        <v>84</v>
      </c>
      <c r="J3480">
        <v>150</v>
      </c>
      <c r="N3480">
        <f>SUM(Table714[[#This Row],[Mitigation ($ million)]:[Adaptation ($ million)]])</f>
        <v>22</v>
      </c>
      <c r="O3480">
        <v>0</v>
      </c>
      <c r="P3480">
        <v>22</v>
      </c>
      <c r="R3480" s="5">
        <v>0.14699999999999999</v>
      </c>
      <c r="S3480" s="5"/>
      <c r="T3480" s="1" t="s">
        <v>8821</v>
      </c>
    </row>
    <row r="3481" spans="1:20" x14ac:dyDescent="0.25">
      <c r="A3481" t="s">
        <v>8801</v>
      </c>
      <c r="B3481" t="s">
        <v>66</v>
      </c>
      <c r="C3481" t="s">
        <v>8035</v>
      </c>
      <c r="D3481" t="s">
        <v>8034</v>
      </c>
      <c r="F3481">
        <v>2021</v>
      </c>
      <c r="G3481" t="s">
        <v>6378</v>
      </c>
      <c r="I3481" t="s">
        <v>132</v>
      </c>
      <c r="J3481">
        <v>75</v>
      </c>
      <c r="N3481">
        <f>SUM(Table714[[#This Row],[Mitigation ($ million)]:[Adaptation ($ million)]])</f>
        <v>8.3000000000000007</v>
      </c>
      <c r="O3481">
        <v>3.9</v>
      </c>
      <c r="P3481">
        <v>4.4000000000000004</v>
      </c>
      <c r="R3481" s="4">
        <v>0.111</v>
      </c>
      <c r="S3481" s="4"/>
      <c r="T3481" s="1" t="s">
        <v>8823</v>
      </c>
    </row>
    <row r="3482" spans="1:20" x14ac:dyDescent="0.25">
      <c r="A3482" t="s">
        <v>8801</v>
      </c>
      <c r="B3482" t="s">
        <v>66</v>
      </c>
      <c r="C3482" t="s">
        <v>6849</v>
      </c>
      <c r="D3482" t="s">
        <v>6848</v>
      </c>
      <c r="F3482">
        <v>2023</v>
      </c>
      <c r="G3482" t="s">
        <v>6300</v>
      </c>
      <c r="I3482" t="s">
        <v>132</v>
      </c>
      <c r="J3482">
        <v>40</v>
      </c>
      <c r="N3482">
        <f>SUM(Table714[[#This Row],[Mitigation ($ million)]:[Adaptation ($ million)]])</f>
        <v>5</v>
      </c>
      <c r="O3482">
        <v>2.7</v>
      </c>
      <c r="P3482">
        <v>2.2999999999999998</v>
      </c>
      <c r="R3482" s="5">
        <v>0.127</v>
      </c>
      <c r="S3482" s="5"/>
      <c r="T3482" s="1" t="s">
        <v>8821</v>
      </c>
    </row>
    <row r="3483" spans="1:20" x14ac:dyDescent="0.25">
      <c r="A3483" t="s">
        <v>8801</v>
      </c>
      <c r="B3483" t="s">
        <v>66</v>
      </c>
      <c r="C3483" t="s">
        <v>7089</v>
      </c>
      <c r="D3483" t="s">
        <v>7088</v>
      </c>
      <c r="F3483">
        <v>2022</v>
      </c>
      <c r="G3483" t="s">
        <v>6621</v>
      </c>
      <c r="I3483" t="s">
        <v>6319</v>
      </c>
      <c r="J3483">
        <v>360</v>
      </c>
      <c r="N3483">
        <f>SUM(Table714[[#This Row],[Mitigation ($ million)]:[Adaptation ($ million)]])</f>
        <v>72</v>
      </c>
      <c r="O3483">
        <v>54</v>
      </c>
      <c r="P3483">
        <v>18</v>
      </c>
      <c r="R3483" s="4">
        <v>0.2</v>
      </c>
      <c r="S3483" s="4"/>
      <c r="T3483" s="1" t="s">
        <v>8822</v>
      </c>
    </row>
    <row r="3484" spans="1:20" x14ac:dyDescent="0.25">
      <c r="A3484" t="s">
        <v>8801</v>
      </c>
      <c r="B3484" t="s">
        <v>66</v>
      </c>
      <c r="C3484" t="s">
        <v>6753</v>
      </c>
      <c r="D3484" t="s">
        <v>6752</v>
      </c>
      <c r="F3484">
        <v>2023</v>
      </c>
      <c r="G3484" t="s">
        <v>6754</v>
      </c>
      <c r="I3484" t="s">
        <v>4841</v>
      </c>
      <c r="J3484">
        <v>100</v>
      </c>
      <c r="N3484">
        <f>SUM(Table714[[#This Row],[Mitigation ($ million)]:[Adaptation ($ million)]])</f>
        <v>41.300000000000004</v>
      </c>
      <c r="O3484">
        <v>32.200000000000003</v>
      </c>
      <c r="P3484">
        <v>9.1</v>
      </c>
      <c r="R3484" s="5">
        <v>0.41299999999999998</v>
      </c>
      <c r="S3484" s="5"/>
      <c r="T3484" s="1" t="s">
        <v>8821</v>
      </c>
    </row>
    <row r="3485" spans="1:20" x14ac:dyDescent="0.25">
      <c r="A3485" t="s">
        <v>8801</v>
      </c>
      <c r="B3485" t="s">
        <v>66</v>
      </c>
      <c r="C3485" t="s">
        <v>7030</v>
      </c>
      <c r="D3485" t="s">
        <v>7029</v>
      </c>
      <c r="F3485">
        <v>2022</v>
      </c>
      <c r="G3485" t="s">
        <v>6344</v>
      </c>
      <c r="I3485" t="s">
        <v>6316</v>
      </c>
      <c r="J3485">
        <v>568</v>
      </c>
      <c r="N3485">
        <f>SUM(Table714[[#This Row],[Mitigation ($ million)]:[Adaptation ($ million)]])</f>
        <v>568</v>
      </c>
      <c r="O3485">
        <v>568</v>
      </c>
      <c r="P3485">
        <v>0</v>
      </c>
      <c r="R3485" s="4">
        <v>1</v>
      </c>
      <c r="S3485" s="4"/>
      <c r="T3485" s="1" t="s">
        <v>8822</v>
      </c>
    </row>
    <row r="3486" spans="1:20" x14ac:dyDescent="0.25">
      <c r="A3486" t="s">
        <v>8801</v>
      </c>
      <c r="B3486" t="s">
        <v>66</v>
      </c>
      <c r="C3486" t="s">
        <v>7070</v>
      </c>
      <c r="D3486" t="s">
        <v>7069</v>
      </c>
      <c r="F3486">
        <v>2022</v>
      </c>
      <c r="G3486" t="s">
        <v>168</v>
      </c>
      <c r="I3486" t="s">
        <v>6316</v>
      </c>
      <c r="J3486">
        <v>195</v>
      </c>
      <c r="N3486">
        <f>SUM(Table714[[#This Row],[Mitigation ($ million)]:[Adaptation ($ million)]])</f>
        <v>102.1</v>
      </c>
      <c r="O3486">
        <v>85.8</v>
      </c>
      <c r="P3486">
        <v>16.3</v>
      </c>
      <c r="R3486" s="4">
        <v>0.52300000000000002</v>
      </c>
      <c r="S3486" s="4"/>
      <c r="T3486" s="1" t="s">
        <v>8822</v>
      </c>
    </row>
    <row r="3487" spans="1:20" x14ac:dyDescent="0.25">
      <c r="A3487" t="s">
        <v>8801</v>
      </c>
      <c r="B3487" t="s">
        <v>66</v>
      </c>
      <c r="C3487" t="s">
        <v>7290</v>
      </c>
      <c r="D3487" t="s">
        <v>7289</v>
      </c>
      <c r="F3487">
        <v>2022</v>
      </c>
      <c r="G3487" t="s">
        <v>79</v>
      </c>
      <c r="I3487" t="s">
        <v>6316</v>
      </c>
      <c r="J3487">
        <v>500</v>
      </c>
      <c r="N3487">
        <f>SUM(Table714[[#This Row],[Mitigation ($ million)]:[Adaptation ($ million)]])</f>
        <v>340.7</v>
      </c>
      <c r="O3487">
        <v>274.7</v>
      </c>
      <c r="P3487">
        <v>66</v>
      </c>
      <c r="R3487" s="4">
        <v>0.68100000000000005</v>
      </c>
      <c r="S3487" s="4"/>
      <c r="T3487" s="1" t="s">
        <v>8822</v>
      </c>
    </row>
    <row r="3488" spans="1:20" x14ac:dyDescent="0.25">
      <c r="A3488" t="s">
        <v>8801</v>
      </c>
      <c r="B3488" t="s">
        <v>66</v>
      </c>
      <c r="C3488" t="s">
        <v>7401</v>
      </c>
      <c r="D3488" t="s">
        <v>7400</v>
      </c>
      <c r="F3488">
        <v>2022</v>
      </c>
      <c r="G3488" t="s">
        <v>8750</v>
      </c>
      <c r="I3488" t="s">
        <v>6316</v>
      </c>
      <c r="J3488">
        <v>400</v>
      </c>
      <c r="N3488">
        <f>SUM(Table714[[#This Row],[Mitigation ($ million)]:[Adaptation ($ million)]])</f>
        <v>277.2</v>
      </c>
      <c r="O3488">
        <v>262.89999999999998</v>
      </c>
      <c r="P3488">
        <v>14.3</v>
      </c>
      <c r="R3488" s="4">
        <v>0.69299999999999995</v>
      </c>
      <c r="S3488" s="4"/>
      <c r="T3488" s="1" t="s">
        <v>8822</v>
      </c>
    </row>
    <row r="3489" spans="1:20" x14ac:dyDescent="0.25">
      <c r="A3489" t="s">
        <v>8801</v>
      </c>
      <c r="B3489" t="s">
        <v>66</v>
      </c>
      <c r="C3489" t="s">
        <v>6315</v>
      </c>
      <c r="D3489" t="s">
        <v>6314</v>
      </c>
      <c r="F3489">
        <v>2023</v>
      </c>
      <c r="G3489" t="s">
        <v>4733</v>
      </c>
      <c r="I3489" t="s">
        <v>6316</v>
      </c>
      <c r="J3489">
        <v>250</v>
      </c>
      <c r="N3489">
        <f>SUM(Table714[[#This Row],[Mitigation ($ million)]:[Adaptation ($ million)]])</f>
        <v>82.2</v>
      </c>
      <c r="O3489">
        <v>82.2</v>
      </c>
      <c r="P3489">
        <v>0</v>
      </c>
      <c r="R3489" s="5">
        <v>0.32900000000000001</v>
      </c>
      <c r="S3489" s="5"/>
      <c r="T3489" s="1" t="s">
        <v>8821</v>
      </c>
    </row>
    <row r="3490" spans="1:20" x14ac:dyDescent="0.25">
      <c r="A3490" t="s">
        <v>8801</v>
      </c>
      <c r="B3490" t="s">
        <v>66</v>
      </c>
      <c r="C3490" t="s">
        <v>7710</v>
      </c>
      <c r="D3490" t="s">
        <v>7709</v>
      </c>
      <c r="F3490">
        <v>2022</v>
      </c>
      <c r="G3490" t="s">
        <v>525</v>
      </c>
      <c r="I3490" t="s">
        <v>6316</v>
      </c>
      <c r="J3490">
        <v>50</v>
      </c>
      <c r="N3490">
        <f>SUM(Table714[[#This Row],[Mitigation ($ million)]:[Adaptation ($ million)]])</f>
        <v>38</v>
      </c>
      <c r="O3490">
        <v>38</v>
      </c>
      <c r="P3490">
        <v>0</v>
      </c>
      <c r="R3490" s="4">
        <v>0.76</v>
      </c>
      <c r="S3490" s="4"/>
      <c r="T3490" s="1" t="s">
        <v>8822</v>
      </c>
    </row>
    <row r="3491" spans="1:20" x14ac:dyDescent="0.25">
      <c r="A3491" t="s">
        <v>8801</v>
      </c>
      <c r="B3491" t="s">
        <v>66</v>
      </c>
      <c r="C3491" t="s">
        <v>8139</v>
      </c>
      <c r="D3491" t="s">
        <v>8138</v>
      </c>
      <c r="F3491">
        <v>2021</v>
      </c>
      <c r="G3491" t="s">
        <v>62</v>
      </c>
      <c r="I3491" t="s">
        <v>6316</v>
      </c>
      <c r="J3491">
        <v>380</v>
      </c>
      <c r="N3491">
        <f>SUM(Table714[[#This Row],[Mitigation ($ million)]:[Adaptation ($ million)]])</f>
        <v>185.9</v>
      </c>
      <c r="O3491">
        <v>131.9</v>
      </c>
      <c r="P3491">
        <v>54</v>
      </c>
      <c r="R3491" s="4">
        <v>0.48899999999999999</v>
      </c>
      <c r="S3491" s="4"/>
      <c r="T3491" s="1" t="s">
        <v>8823</v>
      </c>
    </row>
    <row r="3492" spans="1:20" x14ac:dyDescent="0.25">
      <c r="A3492" t="s">
        <v>8801</v>
      </c>
      <c r="B3492" t="s">
        <v>66</v>
      </c>
      <c r="C3492" t="s">
        <v>8419</v>
      </c>
      <c r="D3492" t="s">
        <v>8418</v>
      </c>
      <c r="F3492">
        <v>2021</v>
      </c>
      <c r="G3492" t="s">
        <v>664</v>
      </c>
      <c r="I3492" t="s">
        <v>6287</v>
      </c>
      <c r="J3492">
        <v>55</v>
      </c>
      <c r="N3492">
        <f>SUM(Table714[[#This Row],[Mitigation ($ million)]:[Adaptation ($ million)]])</f>
        <v>31.700000000000003</v>
      </c>
      <c r="O3492">
        <v>10.6</v>
      </c>
      <c r="P3492">
        <v>21.1</v>
      </c>
      <c r="R3492" s="4">
        <v>0.57699999999999996</v>
      </c>
      <c r="S3492" s="4"/>
      <c r="T3492" s="1" t="s">
        <v>8823</v>
      </c>
    </row>
    <row r="3493" spans="1:20" x14ac:dyDescent="0.25">
      <c r="A3493" t="s">
        <v>8801</v>
      </c>
      <c r="B3493" t="s">
        <v>66</v>
      </c>
      <c r="C3493" t="s">
        <v>7887</v>
      </c>
      <c r="D3493" t="s">
        <v>7886</v>
      </c>
      <c r="F3493">
        <v>2022</v>
      </c>
      <c r="G3493" t="s">
        <v>6621</v>
      </c>
      <c r="I3493" t="s">
        <v>6287</v>
      </c>
      <c r="J3493">
        <v>500</v>
      </c>
      <c r="N3493">
        <f>SUM(Table714[[#This Row],[Mitigation ($ million)]:[Adaptation ($ million)]])</f>
        <v>32.300000000000004</v>
      </c>
      <c r="O3493">
        <v>0.2</v>
      </c>
      <c r="P3493">
        <v>32.1</v>
      </c>
      <c r="R3493" s="4">
        <v>6.5000000000000002E-2</v>
      </c>
      <c r="S3493" s="4"/>
      <c r="T3493" s="1" t="s">
        <v>8822</v>
      </c>
    </row>
    <row r="3494" spans="1:20" x14ac:dyDescent="0.25">
      <c r="A3494" t="s">
        <v>8801</v>
      </c>
      <c r="B3494" t="s">
        <v>66</v>
      </c>
      <c r="C3494" t="s">
        <v>7597</v>
      </c>
      <c r="D3494" t="s">
        <v>7596</v>
      </c>
      <c r="F3494">
        <v>2022</v>
      </c>
      <c r="G3494" t="s">
        <v>8805</v>
      </c>
      <c r="I3494" t="s">
        <v>84</v>
      </c>
      <c r="J3494">
        <v>50</v>
      </c>
      <c r="N3494">
        <f>SUM(Table714[[#This Row],[Mitigation ($ million)]:[Adaptation ($ million)]])</f>
        <v>20.7</v>
      </c>
      <c r="O3494">
        <v>1.9</v>
      </c>
      <c r="P3494">
        <v>18.8</v>
      </c>
      <c r="R3494" s="4">
        <v>0.41399999999999998</v>
      </c>
      <c r="S3494" s="4"/>
      <c r="T3494" s="1" t="s">
        <v>8822</v>
      </c>
    </row>
    <row r="3495" spans="1:20" x14ac:dyDescent="0.25">
      <c r="A3495" t="s">
        <v>8801</v>
      </c>
      <c r="B3495" t="s">
        <v>66</v>
      </c>
      <c r="C3495" t="s">
        <v>7821</v>
      </c>
      <c r="D3495" t="s">
        <v>7820</v>
      </c>
      <c r="F3495">
        <v>2022</v>
      </c>
      <c r="G3495" t="s">
        <v>8802</v>
      </c>
      <c r="I3495" t="s">
        <v>6287</v>
      </c>
      <c r="J3495">
        <v>60</v>
      </c>
      <c r="N3495">
        <f>SUM(Table714[[#This Row],[Mitigation ($ million)]:[Adaptation ($ million)]])</f>
        <v>51.8</v>
      </c>
      <c r="O3495">
        <v>14.5</v>
      </c>
      <c r="P3495">
        <v>37.299999999999997</v>
      </c>
      <c r="R3495" s="4">
        <v>0.86199999999999999</v>
      </c>
      <c r="S3495" s="4"/>
      <c r="T3495" s="1" t="s">
        <v>8822</v>
      </c>
    </row>
    <row r="3496" spans="1:20" x14ac:dyDescent="0.25">
      <c r="A3496" t="s">
        <v>8801</v>
      </c>
      <c r="B3496" t="s">
        <v>66</v>
      </c>
      <c r="C3496" t="s">
        <v>8443</v>
      </c>
      <c r="D3496" t="s">
        <v>8442</v>
      </c>
      <c r="F3496">
        <v>2021</v>
      </c>
      <c r="G3496" t="s">
        <v>7902</v>
      </c>
      <c r="I3496" t="s">
        <v>6287</v>
      </c>
      <c r="J3496">
        <v>53.7</v>
      </c>
      <c r="N3496">
        <f>SUM(Table714[[#This Row],[Mitigation ($ million)]:[Adaptation ($ million)]])</f>
        <v>43.7</v>
      </c>
      <c r="O3496">
        <v>15</v>
      </c>
      <c r="P3496">
        <v>28.7</v>
      </c>
      <c r="R3496" s="4">
        <v>0.81399999999999995</v>
      </c>
      <c r="S3496" s="4"/>
      <c r="T3496" s="1" t="s">
        <v>8823</v>
      </c>
    </row>
    <row r="3497" spans="1:20" x14ac:dyDescent="0.25">
      <c r="A3497" t="s">
        <v>8801</v>
      </c>
      <c r="B3497" t="s">
        <v>66</v>
      </c>
      <c r="C3497" t="s">
        <v>7885</v>
      </c>
      <c r="D3497" t="s">
        <v>7884</v>
      </c>
      <c r="F3497">
        <v>2022</v>
      </c>
      <c r="G3497" t="s">
        <v>6784</v>
      </c>
      <c r="I3497" t="s">
        <v>6316</v>
      </c>
      <c r="J3497">
        <v>60</v>
      </c>
      <c r="N3497">
        <f>SUM(Table714[[#This Row],[Mitigation ($ million)]:[Adaptation ($ million)]])</f>
        <v>48.5</v>
      </c>
      <c r="O3497">
        <v>39.1</v>
      </c>
      <c r="P3497">
        <v>9.4</v>
      </c>
      <c r="R3497" s="4">
        <v>0.80900000000000005</v>
      </c>
      <c r="S3497" s="4"/>
      <c r="T3497" s="1" t="s">
        <v>8822</v>
      </c>
    </row>
    <row r="3498" spans="1:20" x14ac:dyDescent="0.25">
      <c r="A3498" t="s">
        <v>8801</v>
      </c>
      <c r="B3498" t="s">
        <v>66</v>
      </c>
      <c r="C3498" t="s">
        <v>7690</v>
      </c>
      <c r="D3498" t="s">
        <v>7689</v>
      </c>
      <c r="F3498">
        <v>2022</v>
      </c>
      <c r="G3498" t="s">
        <v>6406</v>
      </c>
      <c r="I3498" t="s">
        <v>6287</v>
      </c>
      <c r="J3498">
        <v>100</v>
      </c>
      <c r="N3498">
        <f>SUM(Table714[[#This Row],[Mitigation ($ million)]:[Adaptation ($ million)]])</f>
        <v>43.7</v>
      </c>
      <c r="O3498">
        <v>8.3000000000000007</v>
      </c>
      <c r="P3498">
        <v>35.4</v>
      </c>
      <c r="R3498" s="4">
        <v>0.437</v>
      </c>
      <c r="S3498" s="4"/>
      <c r="T3498" s="1" t="s">
        <v>8822</v>
      </c>
    </row>
    <row r="3499" spans="1:20" x14ac:dyDescent="0.25">
      <c r="A3499" t="s">
        <v>8801</v>
      </c>
      <c r="B3499" t="s">
        <v>66</v>
      </c>
      <c r="C3499" t="s">
        <v>7601</v>
      </c>
      <c r="D3499" t="s">
        <v>7600</v>
      </c>
      <c r="F3499">
        <v>2022</v>
      </c>
      <c r="G3499" t="s">
        <v>6657</v>
      </c>
      <c r="I3499" t="s">
        <v>6287</v>
      </c>
      <c r="J3499">
        <v>102</v>
      </c>
      <c r="N3499">
        <f>SUM(Table714[[#This Row],[Mitigation ($ million)]:[Adaptation ($ million)]])</f>
        <v>38.299999999999997</v>
      </c>
      <c r="O3499">
        <v>13.3</v>
      </c>
      <c r="P3499">
        <v>25</v>
      </c>
      <c r="R3499" s="4">
        <v>0.375</v>
      </c>
      <c r="S3499" s="4"/>
      <c r="T3499" s="1" t="s">
        <v>8822</v>
      </c>
    </row>
    <row r="3500" spans="1:20" x14ac:dyDescent="0.25">
      <c r="A3500" t="s">
        <v>8801</v>
      </c>
      <c r="B3500" t="s">
        <v>66</v>
      </c>
      <c r="C3500" t="s">
        <v>6562</v>
      </c>
      <c r="D3500" t="s">
        <v>6561</v>
      </c>
      <c r="F3500">
        <v>2023</v>
      </c>
      <c r="G3500" t="s">
        <v>6554</v>
      </c>
      <c r="I3500" t="s">
        <v>6400</v>
      </c>
      <c r="J3500">
        <v>80</v>
      </c>
      <c r="N3500">
        <f>SUM(Table714[[#This Row],[Mitigation ($ million)]:[Adaptation ($ million)]])</f>
        <v>16.399999999999999</v>
      </c>
      <c r="O3500">
        <v>0</v>
      </c>
      <c r="P3500">
        <v>16.399999999999999</v>
      </c>
      <c r="R3500" s="5">
        <v>0.20499999999999999</v>
      </c>
      <c r="S3500" s="5"/>
      <c r="T3500" s="1" t="s">
        <v>8821</v>
      </c>
    </row>
    <row r="3501" spans="1:20" x14ac:dyDescent="0.25">
      <c r="A3501" t="s">
        <v>8801</v>
      </c>
      <c r="B3501" t="s">
        <v>66</v>
      </c>
      <c r="C3501" t="s">
        <v>8293</v>
      </c>
      <c r="D3501" t="s">
        <v>8292</v>
      </c>
      <c r="F3501">
        <v>2021</v>
      </c>
      <c r="G3501" t="s">
        <v>8805</v>
      </c>
      <c r="I3501" t="s">
        <v>6400</v>
      </c>
      <c r="J3501">
        <v>203.9</v>
      </c>
      <c r="N3501">
        <f>SUM(Table714[[#This Row],[Mitigation ($ million)]:[Adaptation ($ million)]])</f>
        <v>45</v>
      </c>
      <c r="O3501">
        <v>1.5</v>
      </c>
      <c r="P3501">
        <v>43.5</v>
      </c>
      <c r="R3501" s="4">
        <v>0.22</v>
      </c>
      <c r="S3501" s="4"/>
      <c r="T3501" s="1" t="s">
        <v>8823</v>
      </c>
    </row>
    <row r="3502" spans="1:20" x14ac:dyDescent="0.25">
      <c r="A3502" t="s">
        <v>8801</v>
      </c>
      <c r="B3502" t="s">
        <v>66</v>
      </c>
      <c r="C3502" t="s">
        <v>7588</v>
      </c>
      <c r="D3502" t="s">
        <v>7587</v>
      </c>
      <c r="F3502">
        <v>2022</v>
      </c>
      <c r="G3502" t="s">
        <v>8805</v>
      </c>
      <c r="I3502" t="s">
        <v>6400</v>
      </c>
      <c r="J3502">
        <v>300</v>
      </c>
      <c r="N3502">
        <f>SUM(Table714[[#This Row],[Mitigation ($ million)]:[Adaptation ($ million)]])</f>
        <v>70.2</v>
      </c>
      <c r="O3502">
        <v>0.2</v>
      </c>
      <c r="P3502">
        <v>70</v>
      </c>
      <c r="R3502" s="4">
        <v>0.23400000000000001</v>
      </c>
      <c r="S3502" s="4"/>
      <c r="T3502" s="1" t="s">
        <v>8822</v>
      </c>
    </row>
    <row r="3503" spans="1:20" x14ac:dyDescent="0.25">
      <c r="A3503" t="s">
        <v>8801</v>
      </c>
      <c r="B3503" t="s">
        <v>66</v>
      </c>
      <c r="C3503" t="s">
        <v>6960</v>
      </c>
      <c r="D3503" t="s">
        <v>6959</v>
      </c>
      <c r="F3503">
        <v>2023</v>
      </c>
      <c r="G3503" t="s">
        <v>8805</v>
      </c>
      <c r="I3503" t="s">
        <v>6400</v>
      </c>
      <c r="J3503">
        <v>207</v>
      </c>
      <c r="N3503">
        <f>SUM(Table714[[#This Row],[Mitigation ($ million)]:[Adaptation ($ million)]])</f>
        <v>25.8</v>
      </c>
      <c r="O3503">
        <v>0</v>
      </c>
      <c r="P3503">
        <v>25.8</v>
      </c>
      <c r="R3503" s="5">
        <v>0.125</v>
      </c>
      <c r="S3503" s="5"/>
      <c r="T3503" s="1" t="s">
        <v>8821</v>
      </c>
    </row>
    <row r="3504" spans="1:20" x14ac:dyDescent="0.25">
      <c r="A3504" t="s">
        <v>8801</v>
      </c>
      <c r="B3504" t="s">
        <v>66</v>
      </c>
      <c r="C3504" t="s">
        <v>8333</v>
      </c>
      <c r="D3504" t="s">
        <v>8332</v>
      </c>
      <c r="F3504">
        <v>2021</v>
      </c>
      <c r="G3504" t="s">
        <v>525</v>
      </c>
      <c r="I3504" t="s">
        <v>6313</v>
      </c>
      <c r="J3504">
        <v>50</v>
      </c>
      <c r="N3504">
        <f>SUM(Table714[[#This Row],[Mitigation ($ million)]:[Adaptation ($ million)]])</f>
        <v>2.2000000000000002</v>
      </c>
      <c r="O3504">
        <v>0.9</v>
      </c>
      <c r="P3504">
        <v>1.3</v>
      </c>
      <c r="R3504" s="4">
        <v>4.3999999999999997E-2</v>
      </c>
      <c r="S3504" s="4"/>
      <c r="T3504" s="1" t="s">
        <v>8823</v>
      </c>
    </row>
    <row r="3505" spans="1:20" x14ac:dyDescent="0.25">
      <c r="A3505" t="s">
        <v>8801</v>
      </c>
      <c r="B3505" t="s">
        <v>66</v>
      </c>
      <c r="C3505" t="s">
        <v>7776</v>
      </c>
      <c r="D3505" t="s">
        <v>7775</v>
      </c>
      <c r="F3505">
        <v>2022</v>
      </c>
      <c r="G3505" t="s">
        <v>8804</v>
      </c>
      <c r="I3505" t="s">
        <v>6313</v>
      </c>
      <c r="J3505">
        <v>300</v>
      </c>
      <c r="N3505">
        <f>SUM(Table714[[#This Row],[Mitigation ($ million)]:[Adaptation ($ million)]])</f>
        <v>55.7</v>
      </c>
      <c r="O3505">
        <v>27.3</v>
      </c>
      <c r="P3505">
        <v>28.4</v>
      </c>
      <c r="R3505" s="4">
        <v>0.186</v>
      </c>
      <c r="S3505" s="4"/>
      <c r="T3505" s="1" t="s">
        <v>8822</v>
      </c>
    </row>
    <row r="3506" spans="1:20" x14ac:dyDescent="0.25">
      <c r="A3506" t="s">
        <v>8801</v>
      </c>
      <c r="B3506" t="s">
        <v>66</v>
      </c>
      <c r="C3506" t="s">
        <v>7968</v>
      </c>
      <c r="D3506" t="s">
        <v>7967</v>
      </c>
      <c r="F3506">
        <v>2021</v>
      </c>
      <c r="G3506" t="s">
        <v>904</v>
      </c>
      <c r="I3506" t="s">
        <v>6316</v>
      </c>
      <c r="J3506">
        <v>30</v>
      </c>
      <c r="N3506">
        <f>SUM(Table714[[#This Row],[Mitigation ($ million)]:[Adaptation ($ million)]])</f>
        <v>5</v>
      </c>
      <c r="O3506">
        <v>4.9000000000000004</v>
      </c>
      <c r="P3506">
        <v>0.1</v>
      </c>
      <c r="R3506" s="4">
        <v>0.16800000000000001</v>
      </c>
      <c r="S3506" s="4"/>
      <c r="T3506" s="1" t="s">
        <v>8823</v>
      </c>
    </row>
    <row r="3507" spans="1:20" x14ac:dyDescent="0.25">
      <c r="A3507" t="s">
        <v>8801</v>
      </c>
      <c r="B3507" t="s">
        <v>66</v>
      </c>
      <c r="C3507" t="s">
        <v>7607</v>
      </c>
      <c r="D3507" t="s">
        <v>7606</v>
      </c>
      <c r="F3507">
        <v>2022</v>
      </c>
      <c r="G3507" t="s">
        <v>6736</v>
      </c>
      <c r="I3507" t="s">
        <v>6296</v>
      </c>
      <c r="J3507">
        <v>120</v>
      </c>
      <c r="N3507">
        <f>SUM(Table714[[#This Row],[Mitigation ($ million)]:[Adaptation ($ million)]])</f>
        <v>83.5</v>
      </c>
      <c r="O3507">
        <v>2.7</v>
      </c>
      <c r="P3507">
        <v>80.8</v>
      </c>
      <c r="R3507" s="4">
        <v>0.69599999999999995</v>
      </c>
      <c r="S3507" s="4"/>
      <c r="T3507" s="1" t="s">
        <v>8822</v>
      </c>
    </row>
    <row r="3508" spans="1:20" x14ac:dyDescent="0.25">
      <c r="A3508" t="s">
        <v>8801</v>
      </c>
      <c r="B3508" t="s">
        <v>66</v>
      </c>
      <c r="C3508" t="s">
        <v>6994</v>
      </c>
      <c r="D3508" t="s">
        <v>6993</v>
      </c>
      <c r="F3508">
        <v>2023</v>
      </c>
      <c r="G3508" t="s">
        <v>6736</v>
      </c>
      <c r="I3508" t="s">
        <v>6296</v>
      </c>
      <c r="J3508">
        <v>30</v>
      </c>
      <c r="N3508">
        <f>SUM(Table714[[#This Row],[Mitigation ($ million)]:[Adaptation ($ million)]])</f>
        <v>15.3</v>
      </c>
      <c r="O3508">
        <v>0</v>
      </c>
      <c r="P3508">
        <v>15.3</v>
      </c>
      <c r="R3508" s="5">
        <v>0.51100000000000001</v>
      </c>
      <c r="S3508" s="5"/>
      <c r="T3508" s="1" t="s">
        <v>8821</v>
      </c>
    </row>
    <row r="3509" spans="1:20" x14ac:dyDescent="0.25">
      <c r="A3509" t="s">
        <v>8801</v>
      </c>
      <c r="B3509" t="s">
        <v>66</v>
      </c>
      <c r="C3509" t="s">
        <v>6661</v>
      </c>
      <c r="D3509" t="s">
        <v>6660</v>
      </c>
      <c r="F3509">
        <v>2023</v>
      </c>
      <c r="G3509" t="s">
        <v>6406</v>
      </c>
      <c r="I3509" t="s">
        <v>84</v>
      </c>
      <c r="J3509">
        <v>330</v>
      </c>
      <c r="N3509">
        <f>SUM(Table714[[#This Row],[Mitigation ($ million)]:[Adaptation ($ million)]])</f>
        <v>155.19999999999999</v>
      </c>
      <c r="O3509">
        <v>14.7</v>
      </c>
      <c r="P3509">
        <v>140.5</v>
      </c>
      <c r="R3509" s="5">
        <v>0.47</v>
      </c>
      <c r="S3509" s="5"/>
      <c r="T3509" s="1" t="s">
        <v>8821</v>
      </c>
    </row>
    <row r="3510" spans="1:20" x14ac:dyDescent="0.25">
      <c r="A3510" t="s">
        <v>8801</v>
      </c>
      <c r="B3510" t="s">
        <v>66</v>
      </c>
      <c r="C3510" t="s">
        <v>7567</v>
      </c>
      <c r="D3510" t="s">
        <v>7566</v>
      </c>
      <c r="F3510">
        <v>2022</v>
      </c>
      <c r="G3510" t="s">
        <v>7568</v>
      </c>
      <c r="I3510" t="s">
        <v>84</v>
      </c>
      <c r="J3510">
        <v>70</v>
      </c>
      <c r="N3510">
        <f>SUM(Table714[[#This Row],[Mitigation ($ million)]:[Adaptation ($ million)]])</f>
        <v>33.5</v>
      </c>
      <c r="O3510">
        <v>0</v>
      </c>
      <c r="P3510">
        <v>33.5</v>
      </c>
      <c r="R3510" s="4">
        <v>0.47799999999999998</v>
      </c>
      <c r="S3510" s="4"/>
      <c r="T3510" s="1" t="s">
        <v>8822</v>
      </c>
    </row>
    <row r="3511" spans="1:20" x14ac:dyDescent="0.25">
      <c r="A3511" t="s">
        <v>8801</v>
      </c>
      <c r="B3511" t="s">
        <v>66</v>
      </c>
      <c r="C3511" t="s">
        <v>7462</v>
      </c>
      <c r="D3511" t="s">
        <v>7461</v>
      </c>
      <c r="F3511">
        <v>2022</v>
      </c>
      <c r="G3511" t="s">
        <v>6328</v>
      </c>
      <c r="I3511" t="s">
        <v>84</v>
      </c>
      <c r="J3511">
        <v>200</v>
      </c>
      <c r="N3511">
        <f>SUM(Table714[[#This Row],[Mitigation ($ million)]:[Adaptation ($ million)]])</f>
        <v>97.2</v>
      </c>
      <c r="O3511">
        <v>2.4</v>
      </c>
      <c r="P3511">
        <v>94.8</v>
      </c>
      <c r="R3511" s="4">
        <v>0.48599999999999999</v>
      </c>
      <c r="S3511" s="4"/>
      <c r="T3511" s="1" t="s">
        <v>8822</v>
      </c>
    </row>
    <row r="3512" spans="1:20" x14ac:dyDescent="0.25">
      <c r="A3512" t="s">
        <v>8801</v>
      </c>
      <c r="B3512" t="s">
        <v>66</v>
      </c>
      <c r="C3512" t="s">
        <v>7543</v>
      </c>
      <c r="D3512" t="s">
        <v>7542</v>
      </c>
      <c r="F3512">
        <v>2022</v>
      </c>
      <c r="G3512" t="s">
        <v>4729</v>
      </c>
      <c r="I3512" t="s">
        <v>6409</v>
      </c>
      <c r="J3512">
        <v>110</v>
      </c>
      <c r="N3512">
        <f>SUM(Table714[[#This Row],[Mitigation ($ million)]:[Adaptation ($ million)]])</f>
        <v>3.6</v>
      </c>
      <c r="O3512">
        <v>3.6</v>
      </c>
      <c r="P3512">
        <v>0</v>
      </c>
      <c r="R3512" s="4">
        <v>3.3000000000000002E-2</v>
      </c>
      <c r="S3512" s="4"/>
      <c r="T3512" s="1" t="s">
        <v>8822</v>
      </c>
    </row>
    <row r="3513" spans="1:20" x14ac:dyDescent="0.25">
      <c r="A3513" t="s">
        <v>8801</v>
      </c>
      <c r="B3513" t="s">
        <v>66</v>
      </c>
      <c r="C3513" t="s">
        <v>7284</v>
      </c>
      <c r="D3513" t="s">
        <v>7283</v>
      </c>
      <c r="F3513">
        <v>2022</v>
      </c>
      <c r="G3513" t="s">
        <v>904</v>
      </c>
      <c r="I3513" t="s">
        <v>6400</v>
      </c>
      <c r="J3513">
        <v>32</v>
      </c>
      <c r="N3513">
        <f>SUM(Table714[[#This Row],[Mitigation ($ million)]:[Adaptation ($ million)]])</f>
        <v>1.3</v>
      </c>
      <c r="O3513">
        <v>0</v>
      </c>
      <c r="P3513">
        <v>1.3</v>
      </c>
      <c r="R3513" s="4">
        <v>0.04</v>
      </c>
      <c r="S3513" s="4"/>
      <c r="T3513" s="1" t="s">
        <v>8822</v>
      </c>
    </row>
    <row r="3514" spans="1:20" x14ac:dyDescent="0.25">
      <c r="A3514" t="s">
        <v>8801</v>
      </c>
      <c r="B3514" t="s">
        <v>66</v>
      </c>
      <c r="C3514" t="s">
        <v>8149</v>
      </c>
      <c r="D3514" t="s">
        <v>8148</v>
      </c>
      <c r="F3514">
        <v>2021</v>
      </c>
      <c r="G3514" t="s">
        <v>6537</v>
      </c>
      <c r="I3514" t="s">
        <v>84</v>
      </c>
      <c r="J3514">
        <v>175</v>
      </c>
      <c r="N3514">
        <f>SUM(Table714[[#This Row],[Mitigation ($ million)]:[Adaptation ($ million)]])</f>
        <v>83</v>
      </c>
      <c r="O3514">
        <v>1.7</v>
      </c>
      <c r="P3514">
        <v>81.3</v>
      </c>
      <c r="R3514" s="4">
        <v>0.47399999999999998</v>
      </c>
      <c r="S3514" s="4"/>
      <c r="T3514" s="1" t="s">
        <v>8823</v>
      </c>
    </row>
    <row r="3515" spans="1:20" x14ac:dyDescent="0.25">
      <c r="A3515" t="s">
        <v>8801</v>
      </c>
      <c r="B3515" t="s">
        <v>66</v>
      </c>
      <c r="C3515" t="s">
        <v>6962</v>
      </c>
      <c r="D3515" t="s">
        <v>6961</v>
      </c>
      <c r="F3515">
        <v>2023</v>
      </c>
      <c r="G3515" t="s">
        <v>525</v>
      </c>
      <c r="I3515" t="s">
        <v>6296</v>
      </c>
      <c r="J3515">
        <v>30</v>
      </c>
      <c r="N3515">
        <f>SUM(Table714[[#This Row],[Mitigation ($ million)]:[Adaptation ($ million)]])</f>
        <v>11.7</v>
      </c>
      <c r="O3515">
        <v>11.7</v>
      </c>
      <c r="P3515">
        <v>0</v>
      </c>
      <c r="R3515" s="5">
        <v>0.39</v>
      </c>
      <c r="S3515" s="5"/>
      <c r="T3515" s="1" t="s">
        <v>8821</v>
      </c>
    </row>
    <row r="3516" spans="1:20" x14ac:dyDescent="0.25">
      <c r="A3516" t="s">
        <v>8801</v>
      </c>
      <c r="B3516" t="s">
        <v>66</v>
      </c>
      <c r="C3516" t="s">
        <v>8666</v>
      </c>
      <c r="D3516" t="s">
        <v>8665</v>
      </c>
      <c r="F3516">
        <v>2021</v>
      </c>
      <c r="G3516" t="s">
        <v>6325</v>
      </c>
      <c r="I3516" t="s">
        <v>6400</v>
      </c>
      <c r="J3516">
        <v>250</v>
      </c>
      <c r="N3516">
        <f>SUM(Table714[[#This Row],[Mitigation ($ million)]:[Adaptation ($ million)]])</f>
        <v>2</v>
      </c>
      <c r="O3516">
        <v>0</v>
      </c>
      <c r="P3516">
        <v>2</v>
      </c>
      <c r="R3516" s="4">
        <v>8.0000000000000002E-3</v>
      </c>
      <c r="S3516" s="4"/>
      <c r="T3516" s="1" t="s">
        <v>8823</v>
      </c>
    </row>
    <row r="3517" spans="1:20" x14ac:dyDescent="0.25">
      <c r="A3517" t="s">
        <v>8801</v>
      </c>
      <c r="B3517" t="s">
        <v>66</v>
      </c>
      <c r="C3517" t="s">
        <v>8100</v>
      </c>
      <c r="D3517" t="s">
        <v>8099</v>
      </c>
      <c r="F3517">
        <v>2021</v>
      </c>
      <c r="G3517" t="s">
        <v>6551</v>
      </c>
      <c r="I3517" t="s">
        <v>6316</v>
      </c>
      <c r="J3517">
        <v>50</v>
      </c>
      <c r="N3517">
        <f>SUM(Table714[[#This Row],[Mitigation ($ million)]:[Adaptation ($ million)]])</f>
        <v>17.100000000000001</v>
      </c>
      <c r="O3517">
        <v>12.8</v>
      </c>
      <c r="P3517">
        <v>4.3</v>
      </c>
      <c r="R3517" s="4">
        <v>0.34300000000000003</v>
      </c>
      <c r="S3517" s="4"/>
      <c r="T3517" s="1" t="s">
        <v>8823</v>
      </c>
    </row>
    <row r="3518" spans="1:20" x14ac:dyDescent="0.25">
      <c r="A3518" t="s">
        <v>8801</v>
      </c>
      <c r="B3518" t="s">
        <v>66</v>
      </c>
      <c r="C3518" t="s">
        <v>6743</v>
      </c>
      <c r="D3518" t="s">
        <v>6742</v>
      </c>
      <c r="F3518">
        <v>2023</v>
      </c>
      <c r="G3518" t="s">
        <v>6551</v>
      </c>
      <c r="I3518" t="s">
        <v>6316</v>
      </c>
      <c r="J3518">
        <v>13</v>
      </c>
      <c r="N3518">
        <f>SUM(Table714[[#This Row],[Mitigation ($ million)]:[Adaptation ($ million)]])</f>
        <v>2.2000000000000002</v>
      </c>
      <c r="O3518">
        <v>1.1000000000000001</v>
      </c>
      <c r="P3518">
        <v>1.1000000000000001</v>
      </c>
      <c r="R3518" s="5">
        <v>0.16200000000000001</v>
      </c>
      <c r="S3518" s="5"/>
      <c r="T3518" s="1" t="s">
        <v>8821</v>
      </c>
    </row>
    <row r="3519" spans="1:20" x14ac:dyDescent="0.25">
      <c r="A3519" t="s">
        <v>8801</v>
      </c>
      <c r="B3519" t="s">
        <v>66</v>
      </c>
      <c r="C3519" t="s">
        <v>7055</v>
      </c>
      <c r="D3519" t="s">
        <v>7054</v>
      </c>
      <c r="F3519">
        <v>2022</v>
      </c>
      <c r="G3519" t="s">
        <v>146</v>
      </c>
      <c r="I3519" t="s">
        <v>6296</v>
      </c>
      <c r="J3519">
        <v>25</v>
      </c>
      <c r="N3519">
        <f>SUM(Table714[[#This Row],[Mitigation ($ million)]:[Adaptation ($ million)]])</f>
        <v>2.3000000000000003</v>
      </c>
      <c r="O3519">
        <v>0.1</v>
      </c>
      <c r="P3519">
        <v>2.2000000000000002</v>
      </c>
      <c r="R3519" s="4">
        <v>9.0999999999999998E-2</v>
      </c>
      <c r="S3519" s="4"/>
      <c r="T3519" s="1" t="s">
        <v>8822</v>
      </c>
    </row>
    <row r="3520" spans="1:20" x14ac:dyDescent="0.25">
      <c r="A3520" t="s">
        <v>8801</v>
      </c>
      <c r="B3520" t="s">
        <v>66</v>
      </c>
      <c r="C3520" t="s">
        <v>8323</v>
      </c>
      <c r="D3520" t="s">
        <v>8322</v>
      </c>
      <c r="F3520">
        <v>2021</v>
      </c>
      <c r="G3520" t="s">
        <v>6975</v>
      </c>
      <c r="I3520" t="s">
        <v>6448</v>
      </c>
      <c r="J3520">
        <v>750</v>
      </c>
      <c r="N3520">
        <f>SUM(Table714[[#This Row],[Mitigation ($ million)]:[Adaptation ($ million)]])</f>
        <v>543.79999999999995</v>
      </c>
      <c r="O3520">
        <v>297.7</v>
      </c>
      <c r="P3520">
        <v>246.1</v>
      </c>
      <c r="R3520" s="4">
        <v>0.72499999999999998</v>
      </c>
      <c r="S3520" s="4"/>
      <c r="T3520" s="1" t="s">
        <v>8823</v>
      </c>
    </row>
    <row r="3521" spans="1:20" x14ac:dyDescent="0.25">
      <c r="A3521" t="s">
        <v>8801</v>
      </c>
      <c r="B3521" t="s">
        <v>66</v>
      </c>
      <c r="C3521" t="s">
        <v>6979</v>
      </c>
      <c r="D3521" t="s">
        <v>6978</v>
      </c>
      <c r="F3521">
        <v>2023</v>
      </c>
      <c r="G3521" t="s">
        <v>6914</v>
      </c>
      <c r="I3521" t="s">
        <v>6437</v>
      </c>
      <c r="J3521">
        <v>750</v>
      </c>
      <c r="N3521">
        <f>SUM(Table714[[#This Row],[Mitigation ($ million)]:[Adaptation ($ million)]])</f>
        <v>175</v>
      </c>
      <c r="O3521">
        <v>175</v>
      </c>
      <c r="P3521">
        <v>0</v>
      </c>
      <c r="R3521" s="5">
        <v>0.23300000000000001</v>
      </c>
      <c r="S3521" s="5"/>
      <c r="T3521" s="1" t="s">
        <v>8821</v>
      </c>
    </row>
    <row r="3522" spans="1:20" x14ac:dyDescent="0.25">
      <c r="A3522" t="s">
        <v>8801</v>
      </c>
      <c r="B3522" t="s">
        <v>66</v>
      </c>
      <c r="C3522" t="s">
        <v>7533</v>
      </c>
      <c r="D3522" t="s">
        <v>7532</v>
      </c>
      <c r="F3522">
        <v>2022</v>
      </c>
      <c r="G3522" t="s">
        <v>6914</v>
      </c>
      <c r="I3522" t="s">
        <v>6437</v>
      </c>
      <c r="J3522">
        <v>750</v>
      </c>
      <c r="N3522">
        <f>SUM(Table714[[#This Row],[Mitigation ($ million)]:[Adaptation ($ million)]])</f>
        <v>541.70000000000005</v>
      </c>
      <c r="O3522">
        <v>461.8</v>
      </c>
      <c r="P3522">
        <v>79.900000000000006</v>
      </c>
      <c r="R3522" s="4">
        <v>0.72199999999999998</v>
      </c>
      <c r="S3522" s="4"/>
      <c r="T3522" s="1" t="s">
        <v>8822</v>
      </c>
    </row>
    <row r="3523" spans="1:20" x14ac:dyDescent="0.25">
      <c r="A3523" t="s">
        <v>8801</v>
      </c>
      <c r="B3523" t="s">
        <v>66</v>
      </c>
      <c r="C3523" t="s">
        <v>6570</v>
      </c>
      <c r="D3523" t="s">
        <v>6569</v>
      </c>
      <c r="F3523">
        <v>2023</v>
      </c>
      <c r="G3523" t="s">
        <v>6571</v>
      </c>
      <c r="I3523" t="s">
        <v>6316</v>
      </c>
      <c r="J3523">
        <v>439.5</v>
      </c>
      <c r="N3523">
        <f>SUM(Table714[[#This Row],[Mitigation ($ million)]:[Adaptation ($ million)]])</f>
        <v>439.5</v>
      </c>
      <c r="O3523">
        <v>439.5</v>
      </c>
      <c r="P3523">
        <v>0</v>
      </c>
      <c r="R3523" s="5">
        <v>1</v>
      </c>
      <c r="S3523" s="5"/>
      <c r="T3523" s="1" t="s">
        <v>8821</v>
      </c>
    </row>
    <row r="3524" spans="1:20" x14ac:dyDescent="0.25">
      <c r="A3524" t="s">
        <v>8801</v>
      </c>
      <c r="B3524" t="s">
        <v>66</v>
      </c>
      <c r="C3524" t="s">
        <v>8433</v>
      </c>
      <c r="D3524" t="s">
        <v>8432</v>
      </c>
      <c r="F3524">
        <v>2021</v>
      </c>
      <c r="G3524" t="s">
        <v>7190</v>
      </c>
      <c r="I3524" t="s">
        <v>6319</v>
      </c>
      <c r="J3524">
        <v>40</v>
      </c>
      <c r="N3524">
        <f>SUM(Table714[[#This Row],[Mitigation ($ million)]:[Adaptation ($ million)]])</f>
        <v>0.4</v>
      </c>
      <c r="O3524">
        <v>0.2</v>
      </c>
      <c r="P3524">
        <v>0.2</v>
      </c>
      <c r="R3524" s="4">
        <v>1.0999999999999999E-2</v>
      </c>
      <c r="S3524" s="4"/>
      <c r="T3524" s="1" t="s">
        <v>8823</v>
      </c>
    </row>
    <row r="3525" spans="1:20" x14ac:dyDescent="0.25">
      <c r="A3525" t="s">
        <v>8801</v>
      </c>
      <c r="B3525" t="s">
        <v>66</v>
      </c>
      <c r="C3525" t="s">
        <v>8094</v>
      </c>
      <c r="D3525" t="s">
        <v>8093</v>
      </c>
      <c r="F3525">
        <v>2021</v>
      </c>
      <c r="G3525" t="s">
        <v>6325</v>
      </c>
      <c r="I3525" t="s">
        <v>6307</v>
      </c>
      <c r="J3525">
        <v>200</v>
      </c>
      <c r="N3525">
        <f>SUM(Table714[[#This Row],[Mitigation ($ million)]:[Adaptation ($ million)]])</f>
        <v>4</v>
      </c>
      <c r="O3525">
        <v>1.8</v>
      </c>
      <c r="P3525">
        <v>2.2000000000000002</v>
      </c>
      <c r="R3525" s="4">
        <v>0.02</v>
      </c>
      <c r="S3525" s="4"/>
      <c r="T3525" s="1" t="s">
        <v>8823</v>
      </c>
    </row>
    <row r="3526" spans="1:20" x14ac:dyDescent="0.25">
      <c r="A3526" t="s">
        <v>8801</v>
      </c>
      <c r="B3526" t="s">
        <v>66</v>
      </c>
      <c r="C3526" t="s">
        <v>6777</v>
      </c>
      <c r="D3526" t="s">
        <v>6776</v>
      </c>
      <c r="F3526">
        <v>2023</v>
      </c>
      <c r="G3526" t="s">
        <v>6325</v>
      </c>
      <c r="I3526" t="s">
        <v>6316</v>
      </c>
      <c r="J3526">
        <v>250</v>
      </c>
      <c r="N3526">
        <f>SUM(Table714[[#This Row],[Mitigation ($ million)]:[Adaptation ($ million)]])</f>
        <v>229.9</v>
      </c>
      <c r="O3526">
        <v>229.9</v>
      </c>
      <c r="P3526">
        <v>0</v>
      </c>
      <c r="R3526" s="5">
        <v>0.92</v>
      </c>
      <c r="S3526" s="5"/>
      <c r="T3526" s="1" t="s">
        <v>8821</v>
      </c>
    </row>
    <row r="3527" spans="1:20" x14ac:dyDescent="0.25">
      <c r="A3527" t="s">
        <v>8801</v>
      </c>
      <c r="B3527" t="s">
        <v>66</v>
      </c>
      <c r="C3527" t="s">
        <v>6466</v>
      </c>
      <c r="D3527" t="s">
        <v>6465</v>
      </c>
      <c r="F3527">
        <v>2023</v>
      </c>
      <c r="G3527" t="s">
        <v>6325</v>
      </c>
      <c r="I3527" t="s">
        <v>6296</v>
      </c>
      <c r="J3527">
        <v>300</v>
      </c>
      <c r="N3527">
        <f>SUM(Table714[[#This Row],[Mitigation ($ million)]:[Adaptation ($ million)]])</f>
        <v>300</v>
      </c>
      <c r="O3527">
        <v>0</v>
      </c>
      <c r="P3527">
        <v>300</v>
      </c>
      <c r="R3527" s="5">
        <v>1</v>
      </c>
      <c r="S3527" s="5"/>
      <c r="T3527" s="1" t="s">
        <v>8821</v>
      </c>
    </row>
    <row r="3528" spans="1:20" x14ac:dyDescent="0.25">
      <c r="A3528" t="s">
        <v>8801</v>
      </c>
      <c r="B3528" t="s">
        <v>66</v>
      </c>
      <c r="C3528" t="s">
        <v>6324</v>
      </c>
      <c r="D3528" t="s">
        <v>6323</v>
      </c>
      <c r="F3528">
        <v>2023</v>
      </c>
      <c r="G3528" t="s">
        <v>6325</v>
      </c>
      <c r="I3528" t="s">
        <v>132</v>
      </c>
      <c r="J3528">
        <v>400</v>
      </c>
      <c r="N3528">
        <f>SUM(Table714[[#This Row],[Mitigation ($ million)]:[Adaptation ($ million)]])</f>
        <v>62.9</v>
      </c>
      <c r="O3528">
        <v>5.5</v>
      </c>
      <c r="P3528">
        <v>57.4</v>
      </c>
      <c r="R3528" s="5">
        <v>0.157</v>
      </c>
      <c r="S3528" s="5"/>
      <c r="T3528" s="1" t="s">
        <v>8821</v>
      </c>
    </row>
    <row r="3529" spans="1:20" x14ac:dyDescent="0.25">
      <c r="A3529" t="s">
        <v>8801</v>
      </c>
      <c r="B3529" t="s">
        <v>66</v>
      </c>
      <c r="C3529" t="s">
        <v>6394</v>
      </c>
      <c r="D3529" t="s">
        <v>6393</v>
      </c>
      <c r="F3529">
        <v>2023</v>
      </c>
      <c r="G3529" t="s">
        <v>6325</v>
      </c>
      <c r="I3529" t="s">
        <v>6303</v>
      </c>
      <c r="J3529">
        <v>400</v>
      </c>
      <c r="N3529">
        <f>SUM(Table714[[#This Row],[Mitigation ($ million)]:[Adaptation ($ million)]])</f>
        <v>39.5</v>
      </c>
      <c r="O3529">
        <v>17.100000000000001</v>
      </c>
      <c r="P3529">
        <v>22.4</v>
      </c>
      <c r="R3529" s="5">
        <v>9.9000000000000005E-2</v>
      </c>
      <c r="S3529" s="5"/>
      <c r="T3529" s="1" t="s">
        <v>8821</v>
      </c>
    </row>
    <row r="3530" spans="1:20" x14ac:dyDescent="0.25">
      <c r="A3530" t="s">
        <v>8801</v>
      </c>
      <c r="B3530" t="s">
        <v>66</v>
      </c>
      <c r="C3530" t="s">
        <v>8477</v>
      </c>
      <c r="D3530" t="s">
        <v>8476</v>
      </c>
      <c r="F3530">
        <v>2021</v>
      </c>
      <c r="G3530" t="s">
        <v>6325</v>
      </c>
      <c r="I3530" t="s">
        <v>6313</v>
      </c>
      <c r="J3530">
        <v>100</v>
      </c>
      <c r="N3530">
        <f>SUM(Table714[[#This Row],[Mitigation ($ million)]:[Adaptation ($ million)]])</f>
        <v>0.2</v>
      </c>
      <c r="O3530">
        <v>0.2</v>
      </c>
      <c r="P3530">
        <v>0</v>
      </c>
      <c r="R3530" s="4">
        <v>2E-3</v>
      </c>
      <c r="S3530" s="4"/>
      <c r="T3530" s="1" t="s">
        <v>8823</v>
      </c>
    </row>
    <row r="3531" spans="1:20" x14ac:dyDescent="0.25">
      <c r="A3531" t="s">
        <v>8801</v>
      </c>
      <c r="B3531" t="s">
        <v>66</v>
      </c>
      <c r="C3531" t="s">
        <v>8169</v>
      </c>
      <c r="D3531" t="s">
        <v>8168</v>
      </c>
      <c r="F3531">
        <v>2021</v>
      </c>
      <c r="G3531" t="s">
        <v>1129</v>
      </c>
      <c r="I3531" t="s">
        <v>84</v>
      </c>
      <c r="J3531">
        <v>40</v>
      </c>
      <c r="N3531">
        <f>SUM(Table714[[#This Row],[Mitigation ($ million)]:[Adaptation ($ million)]])</f>
        <v>39.799999999999997</v>
      </c>
      <c r="O3531">
        <v>0</v>
      </c>
      <c r="P3531">
        <v>39.799999999999997</v>
      </c>
      <c r="R3531" s="4">
        <v>0.99399999999999999</v>
      </c>
      <c r="S3531" s="4"/>
      <c r="T3531" s="1" t="s">
        <v>8823</v>
      </c>
    </row>
    <row r="3532" spans="1:20" x14ac:dyDescent="0.25">
      <c r="A3532" t="s">
        <v>8801</v>
      </c>
      <c r="B3532" t="s">
        <v>66</v>
      </c>
      <c r="C3532" t="s">
        <v>7603</v>
      </c>
      <c r="D3532" t="s">
        <v>7602</v>
      </c>
      <c r="F3532">
        <v>2022</v>
      </c>
      <c r="G3532" t="s">
        <v>1129</v>
      </c>
      <c r="I3532" t="s">
        <v>84</v>
      </c>
      <c r="J3532">
        <v>35.299999999999997</v>
      </c>
      <c r="N3532">
        <f>SUM(Table714[[#This Row],[Mitigation ($ million)]:[Adaptation ($ million)]])</f>
        <v>33.5</v>
      </c>
      <c r="O3532">
        <v>0.3</v>
      </c>
      <c r="P3532">
        <v>33.200000000000003</v>
      </c>
      <c r="R3532" s="4">
        <v>0.94899999999999995</v>
      </c>
      <c r="S3532" s="4"/>
      <c r="T3532" s="1" t="s">
        <v>8822</v>
      </c>
    </row>
    <row r="3533" spans="1:20" x14ac:dyDescent="0.25">
      <c r="A3533" t="s">
        <v>8801</v>
      </c>
      <c r="B3533" t="s">
        <v>66</v>
      </c>
      <c r="C3533" t="s">
        <v>8289</v>
      </c>
      <c r="D3533" t="s">
        <v>8288</v>
      </c>
      <c r="F3533">
        <v>2021</v>
      </c>
      <c r="G3533" t="s">
        <v>1029</v>
      </c>
      <c r="I3533" t="s">
        <v>6319</v>
      </c>
      <c r="J3533">
        <v>145</v>
      </c>
      <c r="N3533">
        <f>SUM(Table714[[#This Row],[Mitigation ($ million)]:[Adaptation ($ million)]])</f>
        <v>36.299999999999997</v>
      </c>
      <c r="O3533">
        <v>0</v>
      </c>
      <c r="P3533">
        <v>36.299999999999997</v>
      </c>
      <c r="R3533" s="4">
        <v>0.25</v>
      </c>
      <c r="S3533" s="4"/>
      <c r="T3533" s="1" t="s">
        <v>8823</v>
      </c>
    </row>
    <row r="3534" spans="1:20" x14ac:dyDescent="0.25">
      <c r="A3534" t="s">
        <v>8801</v>
      </c>
      <c r="B3534" t="s">
        <v>66</v>
      </c>
      <c r="C3534" t="s">
        <v>7355</v>
      </c>
      <c r="D3534" t="s">
        <v>7354</v>
      </c>
      <c r="F3534">
        <v>2022</v>
      </c>
      <c r="G3534" t="s">
        <v>1029</v>
      </c>
      <c r="I3534" t="s">
        <v>6319</v>
      </c>
      <c r="J3534">
        <v>100</v>
      </c>
      <c r="N3534">
        <f>SUM(Table714[[#This Row],[Mitigation ($ million)]:[Adaptation ($ million)]])</f>
        <v>29.400000000000002</v>
      </c>
      <c r="O3534">
        <v>0.6</v>
      </c>
      <c r="P3534">
        <v>28.8</v>
      </c>
      <c r="R3534" s="4">
        <v>0.29399999999999998</v>
      </c>
      <c r="S3534" s="4"/>
      <c r="T3534" s="1" t="s">
        <v>8822</v>
      </c>
    </row>
    <row r="3535" spans="1:20" x14ac:dyDescent="0.25">
      <c r="A3535" t="s">
        <v>8801</v>
      </c>
      <c r="B3535" t="s">
        <v>66</v>
      </c>
      <c r="C3535" t="s">
        <v>8523</v>
      </c>
      <c r="D3535" t="s">
        <v>8522</v>
      </c>
      <c r="F3535">
        <v>2021</v>
      </c>
      <c r="G3535" t="s">
        <v>1029</v>
      </c>
      <c r="I3535" t="s">
        <v>6400</v>
      </c>
      <c r="J3535">
        <v>50</v>
      </c>
      <c r="N3535">
        <f>SUM(Table714[[#This Row],[Mitigation ($ million)]:[Adaptation ($ million)]])</f>
        <v>12.4</v>
      </c>
      <c r="O3535">
        <v>0</v>
      </c>
      <c r="P3535">
        <v>12.4</v>
      </c>
      <c r="R3535" s="4">
        <v>0.248</v>
      </c>
      <c r="S3535" s="4"/>
      <c r="T3535" s="1" t="s">
        <v>8823</v>
      </c>
    </row>
    <row r="3536" spans="1:20" x14ac:dyDescent="0.25">
      <c r="A3536" t="s">
        <v>8801</v>
      </c>
      <c r="B3536" t="s">
        <v>66</v>
      </c>
      <c r="C3536" t="s">
        <v>7671</v>
      </c>
      <c r="D3536" t="s">
        <v>7670</v>
      </c>
      <c r="F3536">
        <v>2022</v>
      </c>
      <c r="G3536" t="s">
        <v>1029</v>
      </c>
      <c r="I3536" t="s">
        <v>6400</v>
      </c>
      <c r="J3536">
        <v>48.9</v>
      </c>
      <c r="N3536">
        <f>SUM(Table714[[#This Row],[Mitigation ($ million)]:[Adaptation ($ million)]])</f>
        <v>12.5</v>
      </c>
      <c r="O3536">
        <v>3.1</v>
      </c>
      <c r="P3536">
        <v>9.4</v>
      </c>
      <c r="R3536" s="4">
        <v>0.25700000000000001</v>
      </c>
      <c r="S3536" s="4"/>
      <c r="T3536" s="1" t="s">
        <v>8822</v>
      </c>
    </row>
    <row r="3537" spans="1:20" x14ac:dyDescent="0.25">
      <c r="A3537" t="s">
        <v>8801</v>
      </c>
      <c r="B3537" t="s">
        <v>66</v>
      </c>
      <c r="C3537" t="s">
        <v>6747</v>
      </c>
      <c r="D3537" t="s">
        <v>6746</v>
      </c>
      <c r="F3537">
        <v>2023</v>
      </c>
      <c r="G3537" t="s">
        <v>1029</v>
      </c>
      <c r="I3537" t="s">
        <v>84</v>
      </c>
      <c r="J3537">
        <v>61.5</v>
      </c>
      <c r="N3537">
        <f>SUM(Table714[[#This Row],[Mitigation ($ million)]:[Adaptation ($ million)]])</f>
        <v>22.5</v>
      </c>
      <c r="O3537">
        <v>4.8</v>
      </c>
      <c r="P3537">
        <v>17.7</v>
      </c>
      <c r="R3537" s="5">
        <v>0.36599999999999999</v>
      </c>
      <c r="S3537" s="5"/>
      <c r="T3537" s="1" t="s">
        <v>8821</v>
      </c>
    </row>
    <row r="3538" spans="1:20" x14ac:dyDescent="0.25">
      <c r="A3538" t="s">
        <v>8801</v>
      </c>
      <c r="B3538" t="s">
        <v>66</v>
      </c>
      <c r="C3538" t="s">
        <v>8239</v>
      </c>
      <c r="D3538" t="s">
        <v>8238</v>
      </c>
      <c r="F3538">
        <v>2021</v>
      </c>
      <c r="G3538" t="s">
        <v>424</v>
      </c>
      <c r="I3538" t="s">
        <v>6313</v>
      </c>
      <c r="J3538">
        <v>200</v>
      </c>
      <c r="N3538">
        <f>SUM(Table714[[#This Row],[Mitigation ($ million)]:[Adaptation ($ million)]])</f>
        <v>10</v>
      </c>
      <c r="O3538">
        <v>0</v>
      </c>
      <c r="P3538">
        <v>10</v>
      </c>
      <c r="R3538" s="4">
        <v>0.05</v>
      </c>
      <c r="S3538" s="4"/>
      <c r="T3538" s="1" t="s">
        <v>8823</v>
      </c>
    </row>
    <row r="3539" spans="1:20" x14ac:dyDescent="0.25">
      <c r="A3539" t="s">
        <v>8801</v>
      </c>
      <c r="B3539" t="s">
        <v>66</v>
      </c>
      <c r="C3539" t="s">
        <v>7990</v>
      </c>
      <c r="D3539" t="s">
        <v>7989</v>
      </c>
      <c r="F3539">
        <v>2021</v>
      </c>
      <c r="G3539" t="s">
        <v>6784</v>
      </c>
      <c r="I3539" t="s">
        <v>6313</v>
      </c>
      <c r="J3539">
        <v>86</v>
      </c>
      <c r="N3539">
        <f>SUM(Table714[[#This Row],[Mitigation ($ million)]:[Adaptation ($ million)]])</f>
        <v>6.3999999999999995</v>
      </c>
      <c r="O3539">
        <v>5.8</v>
      </c>
      <c r="P3539">
        <v>0.6</v>
      </c>
      <c r="R3539" s="4">
        <v>7.3999999999999996E-2</v>
      </c>
      <c r="S3539" s="4"/>
      <c r="T3539" s="1" t="s">
        <v>8823</v>
      </c>
    </row>
    <row r="3540" spans="1:20" x14ac:dyDescent="0.25">
      <c r="A3540" t="s">
        <v>8801</v>
      </c>
      <c r="B3540" t="s">
        <v>66</v>
      </c>
      <c r="C3540" t="s">
        <v>7177</v>
      </c>
      <c r="D3540" t="s">
        <v>7176</v>
      </c>
      <c r="F3540">
        <v>2022</v>
      </c>
      <c r="G3540" t="s">
        <v>6306</v>
      </c>
      <c r="I3540" t="s">
        <v>6443</v>
      </c>
      <c r="J3540">
        <v>150</v>
      </c>
      <c r="N3540">
        <f>SUM(Table714[[#This Row],[Mitigation ($ million)]:[Adaptation ($ million)]])</f>
        <v>150</v>
      </c>
      <c r="O3540">
        <v>34.6</v>
      </c>
      <c r="P3540">
        <v>115.4</v>
      </c>
      <c r="R3540" s="4">
        <v>1</v>
      </c>
      <c r="S3540" s="4"/>
      <c r="T3540" s="1" t="s">
        <v>8822</v>
      </c>
    </row>
    <row r="3541" spans="1:20" x14ac:dyDescent="0.25">
      <c r="A3541" t="s">
        <v>8801</v>
      </c>
      <c r="B3541" t="s">
        <v>66</v>
      </c>
      <c r="C3541" t="s">
        <v>7863</v>
      </c>
      <c r="D3541" t="s">
        <v>7862</v>
      </c>
      <c r="F3541">
        <v>2022</v>
      </c>
      <c r="G3541" t="s">
        <v>6903</v>
      </c>
      <c r="I3541" t="s">
        <v>6319</v>
      </c>
      <c r="J3541">
        <v>489.3</v>
      </c>
      <c r="N3541">
        <f>SUM(Table714[[#This Row],[Mitigation ($ million)]:[Adaptation ($ million)]])</f>
        <v>97.9</v>
      </c>
      <c r="O3541">
        <v>97.9</v>
      </c>
      <c r="P3541">
        <v>0</v>
      </c>
      <c r="R3541" s="4">
        <v>0.2</v>
      </c>
      <c r="S3541" s="4"/>
      <c r="T3541" s="1" t="s">
        <v>8822</v>
      </c>
    </row>
    <row r="3542" spans="1:20" x14ac:dyDescent="0.25">
      <c r="A3542" t="s">
        <v>8801</v>
      </c>
      <c r="B3542" t="s">
        <v>66</v>
      </c>
      <c r="C3542" t="s">
        <v>7643</v>
      </c>
      <c r="D3542" t="s">
        <v>7642</v>
      </c>
      <c r="F3542">
        <v>2022</v>
      </c>
      <c r="G3542" t="s">
        <v>8804</v>
      </c>
      <c r="I3542" t="s">
        <v>6400</v>
      </c>
      <c r="J3542">
        <v>83</v>
      </c>
      <c r="N3542">
        <f>SUM(Table714[[#This Row],[Mitigation ($ million)]:[Adaptation ($ million)]])</f>
        <v>6</v>
      </c>
      <c r="O3542">
        <v>1</v>
      </c>
      <c r="P3542">
        <v>5</v>
      </c>
      <c r="R3542" s="4">
        <v>7.1999999999999995E-2</v>
      </c>
      <c r="S3542" s="4"/>
      <c r="T3542" s="1" t="s">
        <v>8822</v>
      </c>
    </row>
    <row r="3543" spans="1:20" x14ac:dyDescent="0.25">
      <c r="A3543" t="s">
        <v>8801</v>
      </c>
      <c r="B3543" t="s">
        <v>66</v>
      </c>
      <c r="C3543" t="s">
        <v>8187</v>
      </c>
      <c r="D3543" t="s">
        <v>8186</v>
      </c>
      <c r="F3543">
        <v>2021</v>
      </c>
      <c r="G3543" t="s">
        <v>6521</v>
      </c>
      <c r="I3543" t="s">
        <v>6448</v>
      </c>
      <c r="J3543">
        <v>200</v>
      </c>
      <c r="N3543">
        <f>SUM(Table714[[#This Row],[Mitigation ($ million)]:[Adaptation ($ million)]])</f>
        <v>150</v>
      </c>
      <c r="O3543">
        <v>131.69999999999999</v>
      </c>
      <c r="P3543">
        <v>18.3</v>
      </c>
      <c r="R3543" s="4">
        <v>0.75</v>
      </c>
      <c r="S3543" s="4"/>
      <c r="T3543" s="1" t="s">
        <v>8823</v>
      </c>
    </row>
    <row r="3544" spans="1:20" x14ac:dyDescent="0.25">
      <c r="A3544" t="s">
        <v>8801</v>
      </c>
      <c r="B3544" t="s">
        <v>66</v>
      </c>
      <c r="C3544" t="s">
        <v>7147</v>
      </c>
      <c r="D3544" t="s">
        <v>7146</v>
      </c>
      <c r="F3544">
        <v>2022</v>
      </c>
      <c r="G3544" t="s">
        <v>6328</v>
      </c>
      <c r="I3544" t="s">
        <v>6319</v>
      </c>
      <c r="J3544">
        <v>300</v>
      </c>
      <c r="N3544">
        <f>SUM(Table714[[#This Row],[Mitigation ($ million)]:[Adaptation ($ million)]])</f>
        <v>9.4</v>
      </c>
      <c r="O3544">
        <v>0</v>
      </c>
      <c r="P3544">
        <v>9.4</v>
      </c>
      <c r="R3544" s="4">
        <v>3.1E-2</v>
      </c>
      <c r="S3544" s="4"/>
      <c r="T3544" s="1" t="s">
        <v>8822</v>
      </c>
    </row>
    <row r="3545" spans="1:20" x14ac:dyDescent="0.25">
      <c r="A3545" t="s">
        <v>8801</v>
      </c>
      <c r="B3545" t="s">
        <v>66</v>
      </c>
      <c r="C3545" t="s">
        <v>6809</v>
      </c>
      <c r="D3545" t="s">
        <v>6808</v>
      </c>
      <c r="F3545">
        <v>2023</v>
      </c>
      <c r="G3545" t="s">
        <v>79</v>
      </c>
      <c r="I3545" t="s">
        <v>6448</v>
      </c>
      <c r="J3545">
        <v>500</v>
      </c>
      <c r="N3545">
        <f>SUM(Table714[[#This Row],[Mitigation ($ million)]:[Adaptation ($ million)]])</f>
        <v>215.20000000000002</v>
      </c>
      <c r="O3545">
        <v>155.80000000000001</v>
      </c>
      <c r="P3545">
        <v>59.4</v>
      </c>
      <c r="R3545" s="5">
        <v>0.43</v>
      </c>
      <c r="S3545" s="5"/>
      <c r="T3545" s="1" t="s">
        <v>8821</v>
      </c>
    </row>
    <row r="3546" spans="1:20" x14ac:dyDescent="0.25">
      <c r="A3546" t="s">
        <v>8801</v>
      </c>
      <c r="B3546" t="s">
        <v>66</v>
      </c>
      <c r="C3546" t="s">
        <v>6599</v>
      </c>
      <c r="D3546" t="s">
        <v>6598</v>
      </c>
      <c r="F3546">
        <v>2023</v>
      </c>
      <c r="G3546" t="s">
        <v>329</v>
      </c>
      <c r="I3546" t="s">
        <v>6319</v>
      </c>
      <c r="J3546">
        <v>50</v>
      </c>
      <c r="N3546">
        <f>SUM(Table714[[#This Row],[Mitigation ($ million)]:[Adaptation ($ million)]])</f>
        <v>25</v>
      </c>
      <c r="O3546">
        <v>20.3</v>
      </c>
      <c r="P3546">
        <v>4.7</v>
      </c>
      <c r="R3546" s="5">
        <v>0.5</v>
      </c>
      <c r="S3546" s="5"/>
      <c r="T3546" s="1" t="s">
        <v>8821</v>
      </c>
    </row>
    <row r="3547" spans="1:20" x14ac:dyDescent="0.25">
      <c r="A3547" t="s">
        <v>8801</v>
      </c>
      <c r="B3547" t="s">
        <v>66</v>
      </c>
      <c r="C3547" t="s">
        <v>7006</v>
      </c>
      <c r="D3547" t="s">
        <v>7005</v>
      </c>
      <c r="F3547">
        <v>2023</v>
      </c>
      <c r="G3547" t="s">
        <v>88</v>
      </c>
      <c r="I3547" t="s">
        <v>6316</v>
      </c>
      <c r="J3547" s="7">
        <v>1500</v>
      </c>
      <c r="N3547">
        <f>SUM(Table714[[#This Row],[Mitigation ($ million)]:[Adaptation ($ million)]])</f>
        <v>1500</v>
      </c>
      <c r="O3547" s="7">
        <v>1500</v>
      </c>
      <c r="P3547">
        <v>0</v>
      </c>
      <c r="R3547" s="5">
        <v>1</v>
      </c>
      <c r="S3547" s="5"/>
      <c r="T3547" s="1" t="s">
        <v>8821</v>
      </c>
    </row>
    <row r="3548" spans="1:20" x14ac:dyDescent="0.25">
      <c r="A3548" t="s">
        <v>8801</v>
      </c>
      <c r="B3548" t="s">
        <v>66</v>
      </c>
      <c r="C3548" t="s">
        <v>6595</v>
      </c>
      <c r="D3548" t="s">
        <v>6594</v>
      </c>
      <c r="F3548">
        <v>2023</v>
      </c>
      <c r="G3548" t="s">
        <v>424</v>
      </c>
      <c r="I3548" t="s">
        <v>6448</v>
      </c>
      <c r="J3548">
        <v>100</v>
      </c>
      <c r="N3548">
        <f>SUM(Table714[[#This Row],[Mitigation ($ million)]:[Adaptation ($ million)]])</f>
        <v>62.2</v>
      </c>
      <c r="O3548">
        <v>37.9</v>
      </c>
      <c r="P3548">
        <v>24.3</v>
      </c>
      <c r="R3548" s="5">
        <v>0.622</v>
      </c>
      <c r="S3548" s="5"/>
      <c r="T3548" s="1" t="s">
        <v>8821</v>
      </c>
    </row>
    <row r="3549" spans="1:20" x14ac:dyDescent="0.25">
      <c r="A3549" t="s">
        <v>8801</v>
      </c>
      <c r="B3549" t="s">
        <v>66</v>
      </c>
      <c r="C3549" t="s">
        <v>8128</v>
      </c>
      <c r="D3549" t="s">
        <v>8127</v>
      </c>
      <c r="F3549">
        <v>2021</v>
      </c>
      <c r="G3549" t="s">
        <v>4824</v>
      </c>
      <c r="I3549" t="s">
        <v>6400</v>
      </c>
      <c r="J3549">
        <v>150</v>
      </c>
      <c r="N3549">
        <f>SUM(Table714[[#This Row],[Mitigation ($ million)]:[Adaptation ($ million)]])</f>
        <v>25.9</v>
      </c>
      <c r="O3549">
        <v>0</v>
      </c>
      <c r="P3549">
        <v>25.9</v>
      </c>
      <c r="R3549" s="4">
        <v>0.17199999999999999</v>
      </c>
      <c r="S3549" s="4"/>
      <c r="T3549" s="1" t="s">
        <v>8823</v>
      </c>
    </row>
    <row r="3550" spans="1:20" x14ac:dyDescent="0.25">
      <c r="A3550" t="s">
        <v>8801</v>
      </c>
      <c r="B3550" t="s">
        <v>66</v>
      </c>
      <c r="C3550" t="s">
        <v>6659</v>
      </c>
      <c r="D3550" t="s">
        <v>6658</v>
      </c>
      <c r="F3550">
        <v>2023</v>
      </c>
      <c r="G3550" t="s">
        <v>6375</v>
      </c>
      <c r="I3550" t="s">
        <v>6319</v>
      </c>
      <c r="J3550">
        <v>120</v>
      </c>
      <c r="N3550">
        <f>SUM(Table714[[#This Row],[Mitigation ($ million)]:[Adaptation ($ million)]])</f>
        <v>73.3</v>
      </c>
      <c r="O3550">
        <v>58.3</v>
      </c>
      <c r="P3550">
        <v>15</v>
      </c>
      <c r="R3550" s="5">
        <v>0.61099999999999999</v>
      </c>
      <c r="S3550" s="5"/>
      <c r="T3550" s="1" t="s">
        <v>8821</v>
      </c>
    </row>
    <row r="3551" spans="1:20" x14ac:dyDescent="0.25">
      <c r="A3551" t="s">
        <v>8801</v>
      </c>
      <c r="B3551" t="s">
        <v>66</v>
      </c>
      <c r="C3551" t="s">
        <v>6573</v>
      </c>
      <c r="D3551" t="s">
        <v>6572</v>
      </c>
      <c r="F3551">
        <v>2023</v>
      </c>
      <c r="G3551" t="s">
        <v>6429</v>
      </c>
      <c r="I3551" t="s">
        <v>6319</v>
      </c>
      <c r="J3551">
        <v>160</v>
      </c>
      <c r="N3551">
        <f>SUM(Table714[[#This Row],[Mitigation ($ million)]:[Adaptation ($ million)]])</f>
        <v>96</v>
      </c>
      <c r="O3551">
        <v>84</v>
      </c>
      <c r="P3551">
        <v>12</v>
      </c>
      <c r="R3551" s="5">
        <v>0.6</v>
      </c>
      <c r="S3551" s="5"/>
      <c r="T3551" s="1" t="s">
        <v>8821</v>
      </c>
    </row>
    <row r="3552" spans="1:20" x14ac:dyDescent="0.25">
      <c r="A3552" t="s">
        <v>8801</v>
      </c>
      <c r="B3552" t="s">
        <v>66</v>
      </c>
      <c r="C3552" t="s">
        <v>6958</v>
      </c>
      <c r="D3552" t="s">
        <v>6957</v>
      </c>
      <c r="F3552">
        <v>2023</v>
      </c>
      <c r="G3552" t="s">
        <v>6306</v>
      </c>
      <c r="I3552" t="s">
        <v>6319</v>
      </c>
      <c r="J3552" s="7">
        <v>1000</v>
      </c>
      <c r="N3552">
        <f>SUM(Table714[[#This Row],[Mitigation ($ million)]:[Adaptation ($ million)]])</f>
        <v>260</v>
      </c>
      <c r="O3552">
        <v>197.5</v>
      </c>
      <c r="P3552">
        <v>62.5</v>
      </c>
      <c r="R3552" s="5">
        <v>0.26</v>
      </c>
      <c r="S3552" s="5"/>
      <c r="T3552" s="1" t="s">
        <v>8821</v>
      </c>
    </row>
    <row r="3553" spans="1:20" x14ac:dyDescent="0.25">
      <c r="A3553" t="s">
        <v>8801</v>
      </c>
      <c r="B3553" t="s">
        <v>66</v>
      </c>
      <c r="C3553" t="s">
        <v>7296</v>
      </c>
      <c r="D3553" t="s">
        <v>7295</v>
      </c>
      <c r="F3553">
        <v>2022</v>
      </c>
      <c r="G3553" t="s">
        <v>88</v>
      </c>
      <c r="I3553" t="s">
        <v>6448</v>
      </c>
      <c r="J3553">
        <v>150</v>
      </c>
      <c r="N3553">
        <f>SUM(Table714[[#This Row],[Mitigation ($ million)]:[Adaptation ($ million)]])</f>
        <v>36.1</v>
      </c>
      <c r="O3553">
        <v>16.5</v>
      </c>
      <c r="P3553">
        <v>19.600000000000001</v>
      </c>
      <c r="R3553" s="4">
        <v>0.24099999999999999</v>
      </c>
      <c r="S3553" s="4"/>
      <c r="T3553" s="1" t="s">
        <v>8822</v>
      </c>
    </row>
    <row r="3554" spans="1:20" x14ac:dyDescent="0.25">
      <c r="A3554" t="s">
        <v>8801</v>
      </c>
      <c r="B3554" t="s">
        <v>66</v>
      </c>
      <c r="C3554" t="s">
        <v>7835</v>
      </c>
      <c r="D3554" t="s">
        <v>7834</v>
      </c>
      <c r="F3554">
        <v>2022</v>
      </c>
      <c r="G3554" t="s">
        <v>8802</v>
      </c>
      <c r="I3554" t="s">
        <v>6287</v>
      </c>
      <c r="J3554">
        <v>788.1</v>
      </c>
      <c r="N3554">
        <f>SUM(Table714[[#This Row],[Mitigation ($ million)]:[Adaptation ($ million)]])</f>
        <v>462.79999999999995</v>
      </c>
      <c r="O3554">
        <v>139.4</v>
      </c>
      <c r="P3554">
        <v>323.39999999999998</v>
      </c>
      <c r="R3554" s="4">
        <v>0.58699999999999997</v>
      </c>
      <c r="S3554" s="4"/>
      <c r="T3554" s="1" t="s">
        <v>8822</v>
      </c>
    </row>
    <row r="3555" spans="1:20" x14ac:dyDescent="0.25">
      <c r="A3555" t="s">
        <v>8801</v>
      </c>
      <c r="B3555" t="s">
        <v>66</v>
      </c>
      <c r="C3555" t="s">
        <v>6603</v>
      </c>
      <c r="D3555" t="s">
        <v>6602</v>
      </c>
      <c r="F3555">
        <v>2023</v>
      </c>
      <c r="G3555" t="s">
        <v>8802</v>
      </c>
      <c r="I3555" t="s">
        <v>6287</v>
      </c>
      <c r="J3555">
        <v>603</v>
      </c>
      <c r="N3555">
        <f>SUM(Table714[[#This Row],[Mitigation ($ million)]:[Adaptation ($ million)]])</f>
        <v>331.20000000000005</v>
      </c>
      <c r="O3555">
        <v>63.1</v>
      </c>
      <c r="P3555">
        <v>268.10000000000002</v>
      </c>
      <c r="R3555" s="5">
        <v>0.54900000000000004</v>
      </c>
      <c r="S3555" s="5"/>
      <c r="T3555" s="1" t="s">
        <v>8821</v>
      </c>
    </row>
    <row r="3556" spans="1:20" x14ac:dyDescent="0.25">
      <c r="A3556" t="s">
        <v>8801</v>
      </c>
      <c r="B3556" t="s">
        <v>66</v>
      </c>
      <c r="C3556" t="s">
        <v>6733</v>
      </c>
      <c r="D3556" t="s">
        <v>6732</v>
      </c>
      <c r="F3556">
        <v>2023</v>
      </c>
      <c r="G3556" t="s">
        <v>8804</v>
      </c>
      <c r="I3556" t="s">
        <v>6448</v>
      </c>
      <c r="J3556">
        <v>290</v>
      </c>
      <c r="N3556">
        <f>SUM(Table714[[#This Row],[Mitigation ($ million)]:[Adaptation ($ million)]])</f>
        <v>248.10000000000002</v>
      </c>
      <c r="O3556">
        <v>245.3</v>
      </c>
      <c r="P3556">
        <v>2.8</v>
      </c>
      <c r="R3556" s="5">
        <v>0.85599999999999998</v>
      </c>
      <c r="S3556" s="5"/>
      <c r="T3556" s="1" t="s">
        <v>8821</v>
      </c>
    </row>
    <row r="3557" spans="1:20" x14ac:dyDescent="0.25">
      <c r="A3557" t="s">
        <v>8801</v>
      </c>
      <c r="B3557" t="s">
        <v>66</v>
      </c>
      <c r="C3557" t="s">
        <v>7407</v>
      </c>
      <c r="D3557" t="s">
        <v>7406</v>
      </c>
      <c r="F3557">
        <v>2022</v>
      </c>
      <c r="G3557" t="s">
        <v>4729</v>
      </c>
      <c r="I3557" t="s">
        <v>6448</v>
      </c>
      <c r="J3557">
        <v>140</v>
      </c>
      <c r="N3557">
        <f>SUM(Table714[[#This Row],[Mitigation ($ million)]:[Adaptation ($ million)]])</f>
        <v>135.6</v>
      </c>
      <c r="O3557">
        <v>108.3</v>
      </c>
      <c r="P3557">
        <v>27.3</v>
      </c>
      <c r="R3557" s="4">
        <v>0.96899999999999997</v>
      </c>
      <c r="S3557" s="4"/>
      <c r="T3557" s="1" t="s">
        <v>8822</v>
      </c>
    </row>
    <row r="3558" spans="1:20" x14ac:dyDescent="0.25">
      <c r="A3558" t="s">
        <v>8801</v>
      </c>
      <c r="B3558" t="s">
        <v>66</v>
      </c>
      <c r="C3558" t="s">
        <v>7613</v>
      </c>
      <c r="D3558" t="s">
        <v>7612</v>
      </c>
      <c r="F3558">
        <v>2022</v>
      </c>
      <c r="G3558" t="s">
        <v>122</v>
      </c>
      <c r="I3558" t="s">
        <v>6296</v>
      </c>
      <c r="J3558">
        <v>500</v>
      </c>
      <c r="N3558">
        <f>SUM(Table714[[#This Row],[Mitigation ($ million)]:[Adaptation ($ million)]])</f>
        <v>500</v>
      </c>
      <c r="O3558">
        <v>0</v>
      </c>
      <c r="P3558">
        <v>500</v>
      </c>
      <c r="R3558" s="4">
        <v>1</v>
      </c>
      <c r="S3558" s="4"/>
      <c r="T3558" s="1" t="s">
        <v>8822</v>
      </c>
    </row>
    <row r="3559" spans="1:20" x14ac:dyDescent="0.25">
      <c r="A3559" t="s">
        <v>8801</v>
      </c>
      <c r="B3559" t="s">
        <v>66</v>
      </c>
      <c r="C3559" t="s">
        <v>7955</v>
      </c>
      <c r="D3559" t="s">
        <v>7954</v>
      </c>
      <c r="F3559">
        <v>2021</v>
      </c>
      <c r="G3559" t="s">
        <v>7098</v>
      </c>
      <c r="I3559" t="s">
        <v>84</v>
      </c>
      <c r="J3559">
        <v>131</v>
      </c>
      <c r="N3559">
        <f>SUM(Table714[[#This Row],[Mitigation ($ million)]:[Adaptation ($ million)]])</f>
        <v>61.1</v>
      </c>
      <c r="O3559">
        <v>0</v>
      </c>
      <c r="P3559">
        <v>61.1</v>
      </c>
      <c r="R3559" s="4">
        <v>0.46600000000000003</v>
      </c>
      <c r="S3559" s="4"/>
      <c r="T3559" s="1" t="s">
        <v>8823</v>
      </c>
    </row>
    <row r="3560" spans="1:20" x14ac:dyDescent="0.25">
      <c r="A3560" t="s">
        <v>8801</v>
      </c>
      <c r="B3560" t="s">
        <v>66</v>
      </c>
      <c r="C3560" t="s">
        <v>7537</v>
      </c>
      <c r="D3560" t="s">
        <v>7536</v>
      </c>
      <c r="F3560">
        <v>2022</v>
      </c>
      <c r="G3560" t="s">
        <v>658</v>
      </c>
      <c r="I3560" t="s">
        <v>6409</v>
      </c>
      <c r="J3560">
        <v>29.9</v>
      </c>
      <c r="N3560">
        <f>SUM(Table714[[#This Row],[Mitigation ($ million)]:[Adaptation ($ million)]])</f>
        <v>0.5</v>
      </c>
      <c r="O3560">
        <v>0</v>
      </c>
      <c r="P3560">
        <v>0.5</v>
      </c>
      <c r="R3560" s="4">
        <v>1.7000000000000001E-2</v>
      </c>
      <c r="S3560" s="4"/>
      <c r="T3560" s="1" t="s">
        <v>8822</v>
      </c>
    </row>
    <row r="3561" spans="1:20" x14ac:dyDescent="0.25">
      <c r="A3561" t="s">
        <v>8801</v>
      </c>
      <c r="B3561" t="s">
        <v>66</v>
      </c>
      <c r="C3561" t="s">
        <v>7572</v>
      </c>
      <c r="D3561" t="s">
        <v>7571</v>
      </c>
      <c r="F3561">
        <v>2022</v>
      </c>
      <c r="G3561" t="s">
        <v>1129</v>
      </c>
      <c r="I3561" t="s">
        <v>6400</v>
      </c>
      <c r="J3561">
        <v>17.7</v>
      </c>
      <c r="N3561">
        <f>SUM(Table714[[#This Row],[Mitigation ($ million)]:[Adaptation ($ million)]])</f>
        <v>3.1</v>
      </c>
      <c r="O3561">
        <v>0.6</v>
      </c>
      <c r="P3561">
        <v>2.5</v>
      </c>
      <c r="R3561" s="4">
        <v>0.17799999999999999</v>
      </c>
      <c r="S3561" s="4"/>
      <c r="T3561" s="1" t="s">
        <v>8822</v>
      </c>
    </row>
    <row r="3562" spans="1:20" x14ac:dyDescent="0.25">
      <c r="A3562" t="s">
        <v>8801</v>
      </c>
      <c r="B3562" t="s">
        <v>66</v>
      </c>
      <c r="C3562" t="s">
        <v>7470</v>
      </c>
      <c r="D3562" t="s">
        <v>7469</v>
      </c>
      <c r="F3562">
        <v>2022</v>
      </c>
      <c r="G3562" t="s">
        <v>7410</v>
      </c>
      <c r="I3562" t="s">
        <v>6303</v>
      </c>
      <c r="J3562">
        <v>12</v>
      </c>
      <c r="N3562">
        <f>SUM(Table714[[#This Row],[Mitigation ($ million)]:[Adaptation ($ million)]])</f>
        <v>0.2</v>
      </c>
      <c r="O3562">
        <v>0</v>
      </c>
      <c r="P3562">
        <v>0.2</v>
      </c>
      <c r="R3562" s="4">
        <v>1.2999999999999999E-2</v>
      </c>
      <c r="S3562" s="4"/>
      <c r="T3562" s="1" t="s">
        <v>8822</v>
      </c>
    </row>
    <row r="3563" spans="1:20" x14ac:dyDescent="0.25">
      <c r="A3563" t="s">
        <v>8801</v>
      </c>
      <c r="B3563" t="s">
        <v>66</v>
      </c>
      <c r="C3563" t="s">
        <v>7179</v>
      </c>
      <c r="D3563" t="s">
        <v>7178</v>
      </c>
      <c r="F3563">
        <v>2022</v>
      </c>
      <c r="G3563" t="s">
        <v>6866</v>
      </c>
      <c r="I3563" t="s">
        <v>6287</v>
      </c>
      <c r="J3563">
        <v>40</v>
      </c>
      <c r="N3563">
        <f>SUM(Table714[[#This Row],[Mitigation ($ million)]:[Adaptation ($ million)]])</f>
        <v>17.3</v>
      </c>
      <c r="O3563">
        <v>4.9000000000000004</v>
      </c>
      <c r="P3563">
        <v>12.4</v>
      </c>
      <c r="R3563" s="4">
        <v>0.434</v>
      </c>
      <c r="S3563" s="4"/>
      <c r="T3563" s="1" t="s">
        <v>8822</v>
      </c>
    </row>
    <row r="3564" spans="1:20" x14ac:dyDescent="0.25">
      <c r="A3564" t="s">
        <v>8801</v>
      </c>
      <c r="B3564" t="s">
        <v>66</v>
      </c>
      <c r="C3564" t="s">
        <v>7521</v>
      </c>
      <c r="D3564" t="s">
        <v>7520</v>
      </c>
      <c r="F3564">
        <v>2022</v>
      </c>
      <c r="G3564" t="s">
        <v>6344</v>
      </c>
      <c r="I3564" t="s">
        <v>6708</v>
      </c>
      <c r="J3564">
        <v>217</v>
      </c>
      <c r="N3564">
        <f>SUM(Table714[[#This Row],[Mitigation ($ million)]:[Adaptation ($ million)]])</f>
        <v>38.599999999999994</v>
      </c>
      <c r="O3564">
        <v>13.7</v>
      </c>
      <c r="P3564">
        <v>24.9</v>
      </c>
      <c r="R3564" s="4">
        <v>0.17799999999999999</v>
      </c>
      <c r="S3564" s="4"/>
      <c r="T3564" s="1" t="s">
        <v>8822</v>
      </c>
    </row>
    <row r="3565" spans="1:20" x14ac:dyDescent="0.25">
      <c r="A3565" t="s">
        <v>8801</v>
      </c>
      <c r="B3565" t="s">
        <v>66</v>
      </c>
      <c r="C3565" t="s">
        <v>7349</v>
      </c>
      <c r="D3565" t="s">
        <v>7348</v>
      </c>
      <c r="F3565">
        <v>2022</v>
      </c>
      <c r="G3565" t="s">
        <v>329</v>
      </c>
      <c r="I3565" t="s">
        <v>132</v>
      </c>
      <c r="J3565">
        <v>400</v>
      </c>
      <c r="N3565">
        <f>SUM(Table714[[#This Row],[Mitigation ($ million)]:[Adaptation ($ million)]])</f>
        <v>14.5</v>
      </c>
      <c r="O3565">
        <v>5.5</v>
      </c>
      <c r="P3565">
        <v>9</v>
      </c>
      <c r="R3565" s="4">
        <v>3.5999999999999997E-2</v>
      </c>
      <c r="S3565" s="4"/>
      <c r="T3565" s="1" t="s">
        <v>8822</v>
      </c>
    </row>
    <row r="3566" spans="1:20" x14ac:dyDescent="0.25">
      <c r="A3566" t="s">
        <v>8801</v>
      </c>
      <c r="B3566" t="s">
        <v>66</v>
      </c>
      <c r="C3566" t="s">
        <v>8313</v>
      </c>
      <c r="D3566" t="s">
        <v>8312</v>
      </c>
      <c r="F3566">
        <v>2021</v>
      </c>
      <c r="G3566" t="s">
        <v>329</v>
      </c>
      <c r="I3566" t="s">
        <v>6313</v>
      </c>
      <c r="J3566">
        <v>102.9</v>
      </c>
      <c r="N3566">
        <f>SUM(Table714[[#This Row],[Mitigation ($ million)]:[Adaptation ($ million)]])</f>
        <v>6.6</v>
      </c>
      <c r="O3566">
        <v>0</v>
      </c>
      <c r="P3566">
        <v>6.6</v>
      </c>
      <c r="R3566" s="4">
        <v>6.4000000000000001E-2</v>
      </c>
      <c r="S3566" s="4"/>
      <c r="T3566" s="1" t="s">
        <v>8823</v>
      </c>
    </row>
    <row r="3567" spans="1:20" x14ac:dyDescent="0.25">
      <c r="A3567" t="s">
        <v>8801</v>
      </c>
      <c r="B3567" t="s">
        <v>66</v>
      </c>
      <c r="C3567" t="s">
        <v>6426</v>
      </c>
      <c r="D3567" t="s">
        <v>6425</v>
      </c>
      <c r="F3567">
        <v>2023</v>
      </c>
      <c r="G3567" t="s">
        <v>329</v>
      </c>
      <c r="I3567" t="s">
        <v>4841</v>
      </c>
      <c r="J3567">
        <v>75</v>
      </c>
      <c r="N3567">
        <f>SUM(Table714[[#This Row],[Mitigation ($ million)]:[Adaptation ($ million)]])</f>
        <v>35.1</v>
      </c>
      <c r="O3567">
        <v>9.3000000000000007</v>
      </c>
      <c r="P3567">
        <v>25.8</v>
      </c>
      <c r="R3567" s="5">
        <v>0.46700000000000003</v>
      </c>
      <c r="S3567" s="5"/>
      <c r="T3567" s="1" t="s">
        <v>8821</v>
      </c>
    </row>
    <row r="3568" spans="1:20" x14ac:dyDescent="0.25">
      <c r="A3568" t="s">
        <v>8801</v>
      </c>
      <c r="B3568" t="s">
        <v>66</v>
      </c>
      <c r="C3568" t="s">
        <v>8132</v>
      </c>
      <c r="D3568" t="s">
        <v>8131</v>
      </c>
      <c r="F3568">
        <v>2021</v>
      </c>
      <c r="G3568" t="s">
        <v>6761</v>
      </c>
      <c r="I3568" t="s">
        <v>4841</v>
      </c>
      <c r="J3568">
        <v>125</v>
      </c>
      <c r="N3568">
        <f>SUM(Table714[[#This Row],[Mitigation ($ million)]:[Adaptation ($ million)]])</f>
        <v>62.800000000000004</v>
      </c>
      <c r="O3568">
        <v>20.6</v>
      </c>
      <c r="P3568">
        <v>42.2</v>
      </c>
      <c r="R3568" s="4">
        <v>0.502</v>
      </c>
      <c r="S3568" s="4"/>
      <c r="T3568" s="1" t="s">
        <v>8823</v>
      </c>
    </row>
    <row r="3569" spans="1:20" x14ac:dyDescent="0.25">
      <c r="A3569" t="s">
        <v>8801</v>
      </c>
      <c r="B3569" t="s">
        <v>66</v>
      </c>
      <c r="C3569" t="s">
        <v>8698</v>
      </c>
      <c r="D3569" t="s">
        <v>8697</v>
      </c>
      <c r="F3569">
        <v>2021</v>
      </c>
      <c r="G3569" t="s">
        <v>6761</v>
      </c>
      <c r="I3569" t="s">
        <v>8054</v>
      </c>
      <c r="J3569">
        <v>200</v>
      </c>
      <c r="N3569">
        <f>SUM(Table714[[#This Row],[Mitigation ($ million)]:[Adaptation ($ million)]])</f>
        <v>0.2</v>
      </c>
      <c r="O3569">
        <v>0.1</v>
      </c>
      <c r="P3569">
        <v>0.1</v>
      </c>
      <c r="R3569" s="4">
        <v>1E-3</v>
      </c>
      <c r="S3569" s="4"/>
      <c r="T3569" s="1" t="s">
        <v>8823</v>
      </c>
    </row>
    <row r="3570" spans="1:20" x14ac:dyDescent="0.25">
      <c r="A3570" t="s">
        <v>8801</v>
      </c>
      <c r="B3570" t="s">
        <v>66</v>
      </c>
      <c r="C3570" t="s">
        <v>8473</v>
      </c>
      <c r="D3570" t="s">
        <v>8472</v>
      </c>
      <c r="F3570">
        <v>2021</v>
      </c>
      <c r="G3570" t="s">
        <v>6761</v>
      </c>
      <c r="I3570" t="s">
        <v>6303</v>
      </c>
      <c r="J3570">
        <v>130</v>
      </c>
      <c r="N3570">
        <f>SUM(Table714[[#This Row],[Mitigation ($ million)]:[Adaptation ($ million)]])</f>
        <v>25.4</v>
      </c>
      <c r="O3570">
        <v>11.1</v>
      </c>
      <c r="P3570">
        <v>14.3</v>
      </c>
      <c r="R3570" s="4">
        <v>0.19600000000000001</v>
      </c>
      <c r="S3570" s="4"/>
      <c r="T3570" s="1" t="s">
        <v>8823</v>
      </c>
    </row>
    <row r="3571" spans="1:20" x14ac:dyDescent="0.25">
      <c r="A3571" t="s">
        <v>8801</v>
      </c>
      <c r="B3571" t="s">
        <v>66</v>
      </c>
      <c r="C3571" t="s">
        <v>8033</v>
      </c>
      <c r="D3571" t="s">
        <v>8032</v>
      </c>
      <c r="F3571">
        <v>2021</v>
      </c>
      <c r="G3571" t="s">
        <v>6761</v>
      </c>
      <c r="I3571" t="s">
        <v>6313</v>
      </c>
      <c r="J3571">
        <v>250</v>
      </c>
      <c r="N3571">
        <f>SUM(Table714[[#This Row],[Mitigation ($ million)]:[Adaptation ($ million)]])</f>
        <v>27.099999999999998</v>
      </c>
      <c r="O3571">
        <v>4.7</v>
      </c>
      <c r="P3571">
        <v>22.4</v>
      </c>
      <c r="R3571" s="4">
        <v>0.108</v>
      </c>
      <c r="S3571" s="4"/>
      <c r="T3571" s="1" t="s">
        <v>8823</v>
      </c>
    </row>
    <row r="3572" spans="1:20" x14ac:dyDescent="0.25">
      <c r="A3572" t="s">
        <v>8801</v>
      </c>
      <c r="B3572" t="s">
        <v>66</v>
      </c>
      <c r="C3572" t="s">
        <v>7430</v>
      </c>
      <c r="D3572" t="s">
        <v>7429</v>
      </c>
      <c r="F3572">
        <v>2022</v>
      </c>
      <c r="G3572" t="s">
        <v>6761</v>
      </c>
      <c r="I3572" t="s">
        <v>6307</v>
      </c>
      <c r="J3572">
        <v>200</v>
      </c>
      <c r="N3572">
        <f>SUM(Table714[[#This Row],[Mitigation ($ million)]:[Adaptation ($ million)]])</f>
        <v>20.9</v>
      </c>
      <c r="O3572">
        <v>10.199999999999999</v>
      </c>
      <c r="P3572">
        <v>10.7</v>
      </c>
      <c r="R3572" s="4">
        <v>0.104</v>
      </c>
      <c r="S3572" s="4"/>
      <c r="T3572" s="1" t="s">
        <v>8822</v>
      </c>
    </row>
    <row r="3573" spans="1:20" x14ac:dyDescent="0.25">
      <c r="A3573" t="s">
        <v>8801</v>
      </c>
      <c r="B3573" t="s">
        <v>66</v>
      </c>
      <c r="C3573" t="s">
        <v>7113</v>
      </c>
      <c r="D3573" t="s">
        <v>7112</v>
      </c>
      <c r="F3573">
        <v>2022</v>
      </c>
      <c r="G3573" t="s">
        <v>6761</v>
      </c>
      <c r="I3573" t="s">
        <v>6310</v>
      </c>
      <c r="J3573">
        <v>75</v>
      </c>
      <c r="N3573">
        <f>SUM(Table714[[#This Row],[Mitigation ($ million)]:[Adaptation ($ million)]])</f>
        <v>39.5</v>
      </c>
      <c r="O3573">
        <v>31.3</v>
      </c>
      <c r="P3573">
        <v>8.1999999999999993</v>
      </c>
      <c r="R3573" s="4">
        <v>0.52600000000000002</v>
      </c>
      <c r="S3573" s="4"/>
      <c r="T3573" s="1" t="s">
        <v>8822</v>
      </c>
    </row>
    <row r="3574" spans="1:20" x14ac:dyDescent="0.25">
      <c r="A3574" t="s">
        <v>8801</v>
      </c>
      <c r="B3574" t="s">
        <v>66</v>
      </c>
      <c r="C3574" t="s">
        <v>8548</v>
      </c>
      <c r="D3574" t="s">
        <v>8547</v>
      </c>
      <c r="F3574">
        <v>2021</v>
      </c>
      <c r="G3574" t="s">
        <v>6761</v>
      </c>
      <c r="I3574" t="s">
        <v>6400</v>
      </c>
      <c r="J3574">
        <v>100</v>
      </c>
      <c r="N3574">
        <f>SUM(Table714[[#This Row],[Mitigation ($ million)]:[Adaptation ($ million)]])</f>
        <v>22.5</v>
      </c>
      <c r="O3574">
        <v>5.9</v>
      </c>
      <c r="P3574">
        <v>16.600000000000001</v>
      </c>
      <c r="R3574" s="4">
        <v>0.22500000000000001</v>
      </c>
      <c r="S3574" s="4"/>
      <c r="T3574" s="1" t="s">
        <v>8823</v>
      </c>
    </row>
    <row r="3575" spans="1:20" x14ac:dyDescent="0.25">
      <c r="A3575" t="s">
        <v>8801</v>
      </c>
      <c r="B3575" t="s">
        <v>66</v>
      </c>
      <c r="C3575" t="s">
        <v>6983</v>
      </c>
      <c r="D3575" t="s">
        <v>6982</v>
      </c>
      <c r="F3575">
        <v>2023</v>
      </c>
      <c r="G3575" t="s">
        <v>6761</v>
      </c>
      <c r="I3575" t="s">
        <v>6400</v>
      </c>
      <c r="J3575">
        <v>150</v>
      </c>
      <c r="N3575">
        <f>SUM(Table714[[#This Row],[Mitigation ($ million)]:[Adaptation ($ million)]])</f>
        <v>24</v>
      </c>
      <c r="O3575">
        <v>3.9</v>
      </c>
      <c r="P3575">
        <v>20.100000000000001</v>
      </c>
      <c r="R3575" s="5">
        <v>0.16</v>
      </c>
      <c r="S3575" s="5"/>
      <c r="T3575" s="1" t="s">
        <v>8821</v>
      </c>
    </row>
    <row r="3576" spans="1:20" x14ac:dyDescent="0.25">
      <c r="A3576" t="s">
        <v>8801</v>
      </c>
      <c r="B3576" t="s">
        <v>66</v>
      </c>
      <c r="C3576" t="s">
        <v>7819</v>
      </c>
      <c r="D3576" t="s">
        <v>7818</v>
      </c>
      <c r="F3576">
        <v>2022</v>
      </c>
      <c r="G3576" t="s">
        <v>6761</v>
      </c>
      <c r="I3576" t="s">
        <v>6296</v>
      </c>
      <c r="J3576">
        <v>145</v>
      </c>
      <c r="N3576">
        <f>SUM(Table714[[#This Row],[Mitigation ($ million)]:[Adaptation ($ million)]])</f>
        <v>88.7</v>
      </c>
      <c r="O3576">
        <v>20.5</v>
      </c>
      <c r="P3576">
        <v>68.2</v>
      </c>
      <c r="R3576" s="4">
        <v>0.61199999999999999</v>
      </c>
      <c r="S3576" s="4"/>
      <c r="T3576" s="1" t="s">
        <v>8822</v>
      </c>
    </row>
    <row r="3577" spans="1:20" x14ac:dyDescent="0.25">
      <c r="A3577" t="s">
        <v>8801</v>
      </c>
      <c r="B3577" t="s">
        <v>66</v>
      </c>
      <c r="C3577" t="s">
        <v>6920</v>
      </c>
      <c r="D3577" t="s">
        <v>6919</v>
      </c>
      <c r="F3577">
        <v>2023</v>
      </c>
      <c r="G3577" t="s">
        <v>6761</v>
      </c>
      <c r="I3577" t="s">
        <v>6287</v>
      </c>
      <c r="J3577">
        <v>200</v>
      </c>
      <c r="N3577">
        <f>SUM(Table714[[#This Row],[Mitigation ($ million)]:[Adaptation ($ million)]])</f>
        <v>130.80000000000001</v>
      </c>
      <c r="O3577">
        <v>108</v>
      </c>
      <c r="P3577">
        <v>22.8</v>
      </c>
      <c r="R3577" s="5">
        <v>0.65400000000000003</v>
      </c>
      <c r="S3577" s="5"/>
      <c r="T3577" s="1" t="s">
        <v>8821</v>
      </c>
    </row>
    <row r="3578" spans="1:20" x14ac:dyDescent="0.25">
      <c r="A3578" t="s">
        <v>8801</v>
      </c>
      <c r="B3578" t="s">
        <v>66</v>
      </c>
      <c r="C3578" t="s">
        <v>7997</v>
      </c>
      <c r="D3578" t="s">
        <v>7996</v>
      </c>
      <c r="F3578">
        <v>2021</v>
      </c>
      <c r="G3578" t="s">
        <v>6631</v>
      </c>
      <c r="I3578" t="s">
        <v>132</v>
      </c>
      <c r="J3578">
        <v>250</v>
      </c>
      <c r="N3578">
        <f>SUM(Table714[[#This Row],[Mitigation ($ million)]:[Adaptation ($ million)]])</f>
        <v>62.7</v>
      </c>
      <c r="O3578">
        <v>19.5</v>
      </c>
      <c r="P3578">
        <v>43.2</v>
      </c>
      <c r="R3578" s="4">
        <v>0.251</v>
      </c>
      <c r="S3578" s="4"/>
      <c r="T3578" s="1" t="s">
        <v>8823</v>
      </c>
    </row>
    <row r="3579" spans="1:20" x14ac:dyDescent="0.25">
      <c r="A3579" t="s">
        <v>8801</v>
      </c>
      <c r="B3579" t="s">
        <v>66</v>
      </c>
      <c r="C3579" t="s">
        <v>8019</v>
      </c>
      <c r="D3579" t="s">
        <v>8018</v>
      </c>
      <c r="F3579">
        <v>2021</v>
      </c>
      <c r="G3579" t="s">
        <v>8809</v>
      </c>
      <c r="I3579" t="s">
        <v>132</v>
      </c>
      <c r="J3579">
        <v>15</v>
      </c>
      <c r="N3579">
        <f>SUM(Table714[[#This Row],[Mitigation ($ million)]:[Adaptation ($ million)]])</f>
        <v>0.4</v>
      </c>
      <c r="O3579">
        <v>0.2</v>
      </c>
      <c r="P3579">
        <v>0.2</v>
      </c>
      <c r="R3579" s="4">
        <v>2.7E-2</v>
      </c>
      <c r="S3579" s="4"/>
      <c r="T3579" s="1" t="s">
        <v>8823</v>
      </c>
    </row>
    <row r="3580" spans="1:20" x14ac:dyDescent="0.25">
      <c r="A3580" t="s">
        <v>8801</v>
      </c>
      <c r="B3580" t="s">
        <v>66</v>
      </c>
      <c r="C3580" t="s">
        <v>7926</v>
      </c>
      <c r="D3580" t="s">
        <v>7925</v>
      </c>
      <c r="F3580">
        <v>2021</v>
      </c>
      <c r="G3580" t="s">
        <v>6537</v>
      </c>
      <c r="I3580" t="s">
        <v>6409</v>
      </c>
      <c r="J3580">
        <v>100</v>
      </c>
      <c r="N3580">
        <f>SUM(Table714[[#This Row],[Mitigation ($ million)]:[Adaptation ($ million)]])</f>
        <v>3.3</v>
      </c>
      <c r="O3580">
        <v>0.9</v>
      </c>
      <c r="P3580">
        <v>2.4</v>
      </c>
      <c r="R3580" s="4">
        <v>3.4000000000000002E-2</v>
      </c>
      <c r="S3580" s="4"/>
      <c r="T3580" s="1" t="s">
        <v>8823</v>
      </c>
    </row>
    <row r="3581" spans="1:20" x14ac:dyDescent="0.25">
      <c r="A3581" t="s">
        <v>8801</v>
      </c>
      <c r="B3581" t="s">
        <v>66</v>
      </c>
      <c r="C3581" t="s">
        <v>6760</v>
      </c>
      <c r="D3581" t="s">
        <v>6759</v>
      </c>
      <c r="F3581">
        <v>2023</v>
      </c>
      <c r="G3581" t="s">
        <v>6761</v>
      </c>
      <c r="I3581" t="s">
        <v>6296</v>
      </c>
      <c r="J3581">
        <v>150</v>
      </c>
      <c r="N3581">
        <f>SUM(Table714[[#This Row],[Mitigation ($ million)]:[Adaptation ($ million)]])</f>
        <v>75.100000000000009</v>
      </c>
      <c r="O3581">
        <v>0.7</v>
      </c>
      <c r="P3581">
        <v>74.400000000000006</v>
      </c>
      <c r="R3581" s="5">
        <v>0.5</v>
      </c>
      <c r="S3581" s="5"/>
      <c r="T3581" s="1" t="s">
        <v>8821</v>
      </c>
    </row>
    <row r="3582" spans="1:20" x14ac:dyDescent="0.25">
      <c r="A3582" t="s">
        <v>8801</v>
      </c>
      <c r="B3582" t="s">
        <v>66</v>
      </c>
      <c r="C3582" t="s">
        <v>8197</v>
      </c>
      <c r="D3582" t="s">
        <v>8196</v>
      </c>
      <c r="F3582">
        <v>2021</v>
      </c>
      <c r="G3582" t="s">
        <v>6621</v>
      </c>
      <c r="I3582" t="s">
        <v>6448</v>
      </c>
      <c r="J3582">
        <v>200</v>
      </c>
      <c r="N3582">
        <f>SUM(Table714[[#This Row],[Mitigation ($ million)]:[Adaptation ($ million)]])</f>
        <v>170.9</v>
      </c>
      <c r="O3582">
        <v>143.6</v>
      </c>
      <c r="P3582">
        <v>27.3</v>
      </c>
      <c r="R3582" s="4">
        <v>0.85499999999999998</v>
      </c>
      <c r="S3582" s="4"/>
      <c r="T3582" s="1" t="s">
        <v>8823</v>
      </c>
    </row>
    <row r="3583" spans="1:20" x14ac:dyDescent="0.25">
      <c r="A3583" t="s">
        <v>8801</v>
      </c>
      <c r="B3583" t="s">
        <v>66</v>
      </c>
      <c r="C3583" t="s">
        <v>7370</v>
      </c>
      <c r="D3583" t="s">
        <v>7369</v>
      </c>
      <c r="F3583">
        <v>2022</v>
      </c>
      <c r="G3583" t="s">
        <v>6344</v>
      </c>
      <c r="I3583" t="s">
        <v>6296</v>
      </c>
      <c r="J3583">
        <v>566</v>
      </c>
      <c r="N3583">
        <f>SUM(Table714[[#This Row],[Mitigation ($ million)]:[Adaptation ($ million)]])</f>
        <v>173.9</v>
      </c>
      <c r="O3583">
        <v>60.9</v>
      </c>
      <c r="P3583">
        <v>113</v>
      </c>
      <c r="R3583" s="4">
        <v>0.307</v>
      </c>
      <c r="S3583" s="4"/>
      <c r="T3583" s="1" t="s">
        <v>8822</v>
      </c>
    </row>
    <row r="3584" spans="1:20" x14ac:dyDescent="0.25">
      <c r="A3584" t="s">
        <v>8801</v>
      </c>
      <c r="B3584" t="s">
        <v>66</v>
      </c>
      <c r="C3584" t="s">
        <v>7655</v>
      </c>
      <c r="D3584" t="s">
        <v>7654</v>
      </c>
      <c r="F3584">
        <v>2022</v>
      </c>
      <c r="G3584" t="s">
        <v>216</v>
      </c>
      <c r="I3584" t="s">
        <v>6287</v>
      </c>
      <c r="J3584">
        <v>320</v>
      </c>
      <c r="N3584">
        <f>SUM(Table714[[#This Row],[Mitigation ($ million)]:[Adaptation ($ million)]])</f>
        <v>211.10000000000002</v>
      </c>
      <c r="O3584">
        <v>197.3</v>
      </c>
      <c r="P3584">
        <v>13.8</v>
      </c>
      <c r="R3584" s="4">
        <v>0.65900000000000003</v>
      </c>
      <c r="S3584" s="4"/>
      <c r="T3584" s="1" t="s">
        <v>8822</v>
      </c>
    </row>
    <row r="3585" spans="1:20" x14ac:dyDescent="0.25">
      <c r="A3585" t="s">
        <v>8801</v>
      </c>
      <c r="B3585" t="s">
        <v>66</v>
      </c>
      <c r="C3585" t="s">
        <v>7673</v>
      </c>
      <c r="D3585" t="s">
        <v>7672</v>
      </c>
      <c r="F3585">
        <v>2022</v>
      </c>
      <c r="G3585" t="s">
        <v>698</v>
      </c>
      <c r="I3585" t="s">
        <v>6319</v>
      </c>
      <c r="J3585">
        <v>52.5</v>
      </c>
      <c r="N3585">
        <f>SUM(Table714[[#This Row],[Mitigation ($ million)]:[Adaptation ($ million)]])</f>
        <v>10.6</v>
      </c>
      <c r="O3585">
        <v>5.3</v>
      </c>
      <c r="P3585">
        <v>5.3</v>
      </c>
      <c r="R3585" s="4">
        <v>0.2</v>
      </c>
      <c r="S3585" s="4"/>
      <c r="T3585" s="1" t="s">
        <v>8822</v>
      </c>
    </row>
    <row r="3586" spans="1:20" x14ac:dyDescent="0.25">
      <c r="A3586" t="s">
        <v>8801</v>
      </c>
      <c r="B3586" t="s">
        <v>66</v>
      </c>
      <c r="C3586" t="s">
        <v>8083</v>
      </c>
      <c r="D3586" t="s">
        <v>8082</v>
      </c>
      <c r="F3586">
        <v>2021</v>
      </c>
      <c r="G3586" t="s">
        <v>216</v>
      </c>
      <c r="I3586" t="s">
        <v>6313</v>
      </c>
      <c r="J3586">
        <v>200</v>
      </c>
      <c r="N3586">
        <f>SUM(Table714[[#This Row],[Mitigation ($ million)]:[Adaptation ($ million)]])</f>
        <v>137.5</v>
      </c>
      <c r="O3586">
        <v>137.5</v>
      </c>
      <c r="P3586">
        <v>0</v>
      </c>
      <c r="R3586" s="4">
        <v>0.68799999999999994</v>
      </c>
      <c r="S3586" s="4"/>
      <c r="T3586" s="1" t="s">
        <v>8823</v>
      </c>
    </row>
    <row r="3587" spans="1:20" x14ac:dyDescent="0.25">
      <c r="A3587" t="s">
        <v>8801</v>
      </c>
      <c r="B3587" t="s">
        <v>66</v>
      </c>
      <c r="C3587" t="s">
        <v>6464</v>
      </c>
      <c r="D3587" t="s">
        <v>6463</v>
      </c>
      <c r="F3587">
        <v>2023</v>
      </c>
      <c r="G3587" t="s">
        <v>658</v>
      </c>
      <c r="I3587" t="s">
        <v>6319</v>
      </c>
      <c r="J3587">
        <v>100</v>
      </c>
      <c r="N3587">
        <f>SUM(Table714[[#This Row],[Mitigation ($ million)]:[Adaptation ($ million)]])</f>
        <v>34.299999999999997</v>
      </c>
      <c r="O3587">
        <v>25.9</v>
      </c>
      <c r="P3587">
        <v>8.4</v>
      </c>
      <c r="R3587" s="5">
        <v>0.34399999999999997</v>
      </c>
      <c r="S3587" s="5"/>
      <c r="T3587" s="1" t="s">
        <v>8821</v>
      </c>
    </row>
    <row r="3588" spans="1:20" x14ac:dyDescent="0.25">
      <c r="A3588" t="s">
        <v>8801</v>
      </c>
      <c r="B3588" t="s">
        <v>66</v>
      </c>
      <c r="C3588" t="s">
        <v>6639</v>
      </c>
      <c r="D3588" t="s">
        <v>6638</v>
      </c>
      <c r="F3588">
        <v>2023</v>
      </c>
      <c r="G3588" t="s">
        <v>6521</v>
      </c>
      <c r="I3588" t="s">
        <v>6296</v>
      </c>
      <c r="J3588">
        <v>84.6</v>
      </c>
      <c r="N3588">
        <f>SUM(Table714[[#This Row],[Mitigation ($ million)]:[Adaptation ($ million)]])</f>
        <v>69.900000000000006</v>
      </c>
      <c r="O3588">
        <v>49.6</v>
      </c>
      <c r="P3588">
        <v>20.3</v>
      </c>
      <c r="R3588" s="5">
        <v>0.82599999999999996</v>
      </c>
      <c r="S3588" s="5"/>
      <c r="T3588" s="1" t="s">
        <v>8821</v>
      </c>
    </row>
    <row r="3589" spans="1:20" x14ac:dyDescent="0.25">
      <c r="A3589" t="s">
        <v>8801</v>
      </c>
      <c r="B3589" t="s">
        <v>66</v>
      </c>
      <c r="C3589" t="s">
        <v>6956</v>
      </c>
      <c r="D3589" t="s">
        <v>6955</v>
      </c>
      <c r="F3589">
        <v>2023</v>
      </c>
      <c r="G3589" t="s">
        <v>6387</v>
      </c>
      <c r="I3589" t="s">
        <v>6448</v>
      </c>
      <c r="J3589">
        <v>100</v>
      </c>
      <c r="N3589">
        <f>SUM(Table714[[#This Row],[Mitigation ($ million)]:[Adaptation ($ million)]])</f>
        <v>15.7</v>
      </c>
      <c r="O3589">
        <v>6.8</v>
      </c>
      <c r="P3589">
        <v>8.9</v>
      </c>
      <c r="R3589" s="5">
        <v>0.157</v>
      </c>
      <c r="S3589" s="5"/>
      <c r="T3589" s="1" t="s">
        <v>8821</v>
      </c>
    </row>
    <row r="3590" spans="1:20" x14ac:dyDescent="0.25">
      <c r="A3590" t="s">
        <v>8801</v>
      </c>
      <c r="B3590" t="s">
        <v>66</v>
      </c>
      <c r="C3590" t="s">
        <v>8437</v>
      </c>
      <c r="D3590" t="s">
        <v>8436</v>
      </c>
      <c r="F3590">
        <v>2021</v>
      </c>
      <c r="G3590" t="s">
        <v>7377</v>
      </c>
      <c r="I3590" t="s">
        <v>6319</v>
      </c>
      <c r="J3590">
        <v>25</v>
      </c>
      <c r="N3590">
        <f>SUM(Table714[[#This Row],[Mitigation ($ million)]:[Adaptation ($ million)]])</f>
        <v>3.6</v>
      </c>
      <c r="O3590">
        <v>0</v>
      </c>
      <c r="P3590">
        <v>3.6</v>
      </c>
      <c r="R3590" s="4">
        <v>0.14399999999999999</v>
      </c>
      <c r="S3590" s="4"/>
      <c r="T3590" s="1" t="s">
        <v>8823</v>
      </c>
    </row>
    <row r="3591" spans="1:20" x14ac:dyDescent="0.25">
      <c r="A3591" t="s">
        <v>8801</v>
      </c>
      <c r="B3591" t="s">
        <v>66</v>
      </c>
      <c r="C3591" t="s">
        <v>7507</v>
      </c>
      <c r="D3591" t="s">
        <v>7506</v>
      </c>
      <c r="F3591">
        <v>2022</v>
      </c>
      <c r="G3591" t="s">
        <v>7377</v>
      </c>
      <c r="I3591" t="s">
        <v>6319</v>
      </c>
      <c r="J3591">
        <v>25</v>
      </c>
      <c r="N3591">
        <f>SUM(Table714[[#This Row],[Mitigation ($ million)]:[Adaptation ($ million)]])</f>
        <v>12.8</v>
      </c>
      <c r="O3591">
        <v>7</v>
      </c>
      <c r="P3591">
        <v>5.8</v>
      </c>
      <c r="R3591" s="4">
        <v>0.51100000000000001</v>
      </c>
      <c r="S3591" s="4"/>
      <c r="T3591" s="1" t="s">
        <v>8822</v>
      </c>
    </row>
    <row r="3592" spans="1:20" x14ac:dyDescent="0.25">
      <c r="A3592" t="s">
        <v>8801</v>
      </c>
      <c r="B3592" t="s">
        <v>66</v>
      </c>
      <c r="C3592" t="s">
        <v>7376</v>
      </c>
      <c r="D3592" t="s">
        <v>7375</v>
      </c>
      <c r="F3592">
        <v>2022</v>
      </c>
      <c r="G3592" t="s">
        <v>7377</v>
      </c>
      <c r="I3592" t="s">
        <v>6296</v>
      </c>
      <c r="J3592">
        <v>15</v>
      </c>
      <c r="N3592">
        <f>SUM(Table714[[#This Row],[Mitigation ($ million)]:[Adaptation ($ million)]])</f>
        <v>10.199999999999999</v>
      </c>
      <c r="O3592">
        <v>0</v>
      </c>
      <c r="P3592">
        <v>10.199999999999999</v>
      </c>
      <c r="R3592" s="4">
        <v>0.68300000000000005</v>
      </c>
      <c r="S3592" s="4"/>
      <c r="T3592" s="1" t="s">
        <v>8822</v>
      </c>
    </row>
    <row r="3593" spans="1:20" x14ac:dyDescent="0.25">
      <c r="A3593" t="s">
        <v>8801</v>
      </c>
      <c r="B3593" t="s">
        <v>66</v>
      </c>
      <c r="C3593" t="s">
        <v>7922</v>
      </c>
      <c r="D3593" t="s">
        <v>7921</v>
      </c>
      <c r="F3593">
        <v>2021</v>
      </c>
      <c r="G3593" t="s">
        <v>6554</v>
      </c>
      <c r="I3593" t="s">
        <v>6287</v>
      </c>
      <c r="J3593">
        <v>100</v>
      </c>
      <c r="N3593">
        <f>SUM(Table714[[#This Row],[Mitigation ($ million)]:[Adaptation ($ million)]])</f>
        <v>54.6</v>
      </c>
      <c r="O3593">
        <v>4.0999999999999996</v>
      </c>
      <c r="P3593">
        <v>50.5</v>
      </c>
      <c r="R3593" s="4">
        <v>0.54600000000000004</v>
      </c>
      <c r="S3593" s="4"/>
      <c r="T3593" s="1" t="s">
        <v>8823</v>
      </c>
    </row>
    <row r="3594" spans="1:20" x14ac:dyDescent="0.25">
      <c r="A3594" t="s">
        <v>8801</v>
      </c>
      <c r="B3594" t="s">
        <v>66</v>
      </c>
      <c r="C3594" t="s">
        <v>7994</v>
      </c>
      <c r="D3594" t="s">
        <v>7993</v>
      </c>
      <c r="F3594">
        <v>2021</v>
      </c>
      <c r="G3594" t="s">
        <v>6554</v>
      </c>
      <c r="I3594" t="s">
        <v>6448</v>
      </c>
      <c r="J3594">
        <v>65</v>
      </c>
      <c r="N3594">
        <f>SUM(Table714[[#This Row],[Mitigation ($ million)]:[Adaptation ($ million)]])</f>
        <v>25.9</v>
      </c>
      <c r="O3594">
        <v>13.4</v>
      </c>
      <c r="P3594">
        <v>12.5</v>
      </c>
      <c r="R3594" s="4">
        <v>0.39800000000000002</v>
      </c>
      <c r="S3594" s="4"/>
      <c r="T3594" s="1" t="s">
        <v>8823</v>
      </c>
    </row>
    <row r="3595" spans="1:20" x14ac:dyDescent="0.25">
      <c r="A3595" t="s">
        <v>8801</v>
      </c>
      <c r="B3595" t="s">
        <v>66</v>
      </c>
      <c r="C3595" t="s">
        <v>6553</v>
      </c>
      <c r="D3595" t="s">
        <v>6552</v>
      </c>
      <c r="F3595">
        <v>2023</v>
      </c>
      <c r="G3595" t="s">
        <v>6554</v>
      </c>
      <c r="I3595" t="s">
        <v>6443</v>
      </c>
      <c r="J3595">
        <v>81</v>
      </c>
      <c r="N3595">
        <f>SUM(Table714[[#This Row],[Mitigation ($ million)]:[Adaptation ($ million)]])</f>
        <v>17.899999999999999</v>
      </c>
      <c r="O3595">
        <v>0</v>
      </c>
      <c r="P3595">
        <v>17.899999999999999</v>
      </c>
      <c r="R3595" s="5">
        <v>0.222</v>
      </c>
      <c r="S3595" s="5"/>
      <c r="T3595" s="1" t="s">
        <v>8821</v>
      </c>
    </row>
    <row r="3596" spans="1:20" x14ac:dyDescent="0.25">
      <c r="A3596" t="s">
        <v>8801</v>
      </c>
      <c r="B3596" t="s">
        <v>66</v>
      </c>
      <c r="C3596" t="s">
        <v>8716</v>
      </c>
      <c r="D3596" t="s">
        <v>8715</v>
      </c>
      <c r="F3596">
        <v>2021</v>
      </c>
      <c r="G3596" t="s">
        <v>7568</v>
      </c>
      <c r="I3596" t="s">
        <v>8054</v>
      </c>
      <c r="J3596">
        <v>5</v>
      </c>
      <c r="N3596">
        <f>SUM(Table714[[#This Row],[Mitigation ($ million)]:[Adaptation ($ million)]])</f>
        <v>0.4</v>
      </c>
      <c r="O3596">
        <v>0.2</v>
      </c>
      <c r="P3596">
        <v>0.2</v>
      </c>
      <c r="R3596" s="4">
        <v>8.7999999999999995E-2</v>
      </c>
      <c r="S3596" s="4"/>
      <c r="T3596" s="1" t="s">
        <v>8823</v>
      </c>
    </row>
    <row r="3597" spans="1:20" x14ac:dyDescent="0.25">
      <c r="A3597" t="s">
        <v>8801</v>
      </c>
      <c r="B3597" t="s">
        <v>66</v>
      </c>
      <c r="C3597" t="s">
        <v>8413</v>
      </c>
      <c r="D3597" t="s">
        <v>8412</v>
      </c>
      <c r="F3597">
        <v>2021</v>
      </c>
      <c r="G3597" t="s">
        <v>7568</v>
      </c>
      <c r="I3597" t="s">
        <v>6287</v>
      </c>
      <c r="J3597">
        <v>15</v>
      </c>
      <c r="N3597">
        <f>SUM(Table714[[#This Row],[Mitigation ($ million)]:[Adaptation ($ million)]])</f>
        <v>5.8</v>
      </c>
      <c r="O3597">
        <v>0</v>
      </c>
      <c r="P3597">
        <v>5.8</v>
      </c>
      <c r="R3597" s="4">
        <v>0.38500000000000001</v>
      </c>
      <c r="S3597" s="4"/>
      <c r="T3597" s="1" t="s">
        <v>8823</v>
      </c>
    </row>
    <row r="3598" spans="1:20" x14ac:dyDescent="0.25">
      <c r="A3598" t="s">
        <v>8801</v>
      </c>
      <c r="B3598" t="s">
        <v>66</v>
      </c>
      <c r="C3598" t="s">
        <v>6473</v>
      </c>
      <c r="D3598" t="s">
        <v>6472</v>
      </c>
      <c r="F3598">
        <v>2023</v>
      </c>
      <c r="G3598" t="s">
        <v>7568</v>
      </c>
      <c r="I3598" t="s">
        <v>6409</v>
      </c>
      <c r="J3598">
        <v>20</v>
      </c>
      <c r="N3598">
        <f>SUM(Table714[[#This Row],[Mitigation ($ million)]:[Adaptation ($ million)]])</f>
        <v>0.7</v>
      </c>
      <c r="O3598">
        <v>0.1</v>
      </c>
      <c r="P3598">
        <v>0.6</v>
      </c>
      <c r="R3598" s="5">
        <v>3.2000000000000001E-2</v>
      </c>
      <c r="S3598" s="5"/>
      <c r="T3598" s="1" t="s">
        <v>8821</v>
      </c>
    </row>
    <row r="3599" spans="1:20" x14ac:dyDescent="0.25">
      <c r="A3599" t="s">
        <v>8801</v>
      </c>
      <c r="B3599" t="s">
        <v>66</v>
      </c>
      <c r="C3599" t="s">
        <v>8297</v>
      </c>
      <c r="D3599" t="s">
        <v>8296</v>
      </c>
      <c r="F3599">
        <v>2021</v>
      </c>
      <c r="G3599" t="s">
        <v>88</v>
      </c>
      <c r="I3599" t="s">
        <v>132</v>
      </c>
      <c r="J3599">
        <v>500</v>
      </c>
      <c r="N3599">
        <f>SUM(Table714[[#This Row],[Mitigation ($ million)]:[Adaptation ($ million)]])</f>
        <v>59.599999999999994</v>
      </c>
      <c r="O3599">
        <v>22.3</v>
      </c>
      <c r="P3599">
        <v>37.299999999999997</v>
      </c>
      <c r="R3599" s="4">
        <v>0.11899999999999999</v>
      </c>
      <c r="S3599" s="4"/>
      <c r="T3599" s="1" t="s">
        <v>8823</v>
      </c>
    </row>
    <row r="3600" spans="1:20" x14ac:dyDescent="0.25">
      <c r="A3600" t="s">
        <v>8801</v>
      </c>
      <c r="B3600" t="s">
        <v>66</v>
      </c>
      <c r="C3600" t="s">
        <v>7724</v>
      </c>
      <c r="D3600" t="s">
        <v>7723</v>
      </c>
      <c r="F3600">
        <v>2022</v>
      </c>
      <c r="G3600" t="s">
        <v>88</v>
      </c>
      <c r="I3600" t="s">
        <v>132</v>
      </c>
      <c r="J3600">
        <v>250</v>
      </c>
      <c r="N3600">
        <f>SUM(Table714[[#This Row],[Mitigation ($ million)]:[Adaptation ($ million)]])</f>
        <v>37.6</v>
      </c>
      <c r="O3600">
        <v>15</v>
      </c>
      <c r="P3600">
        <v>22.6</v>
      </c>
      <c r="R3600" s="4">
        <v>0.151</v>
      </c>
      <c r="S3600" s="4"/>
      <c r="T3600" s="1" t="s">
        <v>8822</v>
      </c>
    </row>
    <row r="3601" spans="1:20" x14ac:dyDescent="0.25">
      <c r="A3601" t="s">
        <v>8801</v>
      </c>
      <c r="B3601" t="s">
        <v>66</v>
      </c>
      <c r="C3601" t="s">
        <v>6434</v>
      </c>
      <c r="D3601" t="s">
        <v>6433</v>
      </c>
      <c r="F3601">
        <v>2023</v>
      </c>
      <c r="G3601" t="s">
        <v>88</v>
      </c>
      <c r="I3601" t="s">
        <v>6296</v>
      </c>
      <c r="J3601">
        <v>280</v>
      </c>
      <c r="N3601">
        <f>SUM(Table714[[#This Row],[Mitigation ($ million)]:[Adaptation ($ million)]])</f>
        <v>249</v>
      </c>
      <c r="O3601">
        <v>203.1</v>
      </c>
      <c r="P3601">
        <v>45.9</v>
      </c>
      <c r="R3601" s="5">
        <v>0.88900000000000001</v>
      </c>
      <c r="S3601" s="5"/>
      <c r="T3601" s="1" t="s">
        <v>8821</v>
      </c>
    </row>
    <row r="3602" spans="1:20" x14ac:dyDescent="0.25">
      <c r="A3602" t="s">
        <v>8801</v>
      </c>
      <c r="B3602" t="s">
        <v>66</v>
      </c>
      <c r="C3602" t="s">
        <v>7320</v>
      </c>
      <c r="D3602" t="s">
        <v>7319</v>
      </c>
      <c r="F3602">
        <v>2022</v>
      </c>
      <c r="G3602" t="s">
        <v>8803</v>
      </c>
      <c r="I3602" t="s">
        <v>6708</v>
      </c>
      <c r="J3602">
        <v>450</v>
      </c>
      <c r="N3602">
        <f>SUM(Table714[[#This Row],[Mitigation ($ million)]:[Adaptation ($ million)]])</f>
        <v>181.5</v>
      </c>
      <c r="O3602">
        <v>58.1</v>
      </c>
      <c r="P3602">
        <v>123.4</v>
      </c>
      <c r="R3602" s="4">
        <v>0.40300000000000002</v>
      </c>
      <c r="S3602" s="4"/>
      <c r="T3602" s="1" t="s">
        <v>8822</v>
      </c>
    </row>
    <row r="3603" spans="1:20" x14ac:dyDescent="0.25">
      <c r="A3603" t="s">
        <v>8801</v>
      </c>
      <c r="B3603" t="s">
        <v>66</v>
      </c>
      <c r="C3603" t="s">
        <v>8529</v>
      </c>
      <c r="D3603" t="s">
        <v>8528</v>
      </c>
      <c r="F3603">
        <v>2021</v>
      </c>
      <c r="G3603" t="s">
        <v>7680</v>
      </c>
      <c r="I3603" t="s">
        <v>6303</v>
      </c>
      <c r="J3603">
        <v>7.5</v>
      </c>
      <c r="N3603">
        <f>SUM(Table714[[#This Row],[Mitigation ($ million)]:[Adaptation ($ million)]])</f>
        <v>0.7</v>
      </c>
      <c r="O3603">
        <v>0.1</v>
      </c>
      <c r="P3603">
        <v>0.6</v>
      </c>
      <c r="R3603" s="4">
        <v>8.7999999999999995E-2</v>
      </c>
      <c r="S3603" s="4"/>
      <c r="T3603" s="1" t="s">
        <v>8823</v>
      </c>
    </row>
    <row r="3604" spans="1:20" x14ac:dyDescent="0.25">
      <c r="A3604" t="s">
        <v>8801</v>
      </c>
      <c r="B3604" t="s">
        <v>66</v>
      </c>
      <c r="C3604" t="s">
        <v>7679</v>
      </c>
      <c r="D3604" t="s">
        <v>7678</v>
      </c>
      <c r="F3604">
        <v>2022</v>
      </c>
      <c r="G3604" t="s">
        <v>7680</v>
      </c>
      <c r="I3604" t="s">
        <v>132</v>
      </c>
      <c r="J3604">
        <v>44</v>
      </c>
      <c r="N3604">
        <f>SUM(Table714[[#This Row],[Mitigation ($ million)]:[Adaptation ($ million)]])</f>
        <v>6.8</v>
      </c>
      <c r="O3604">
        <v>3.5</v>
      </c>
      <c r="P3604">
        <v>3.3</v>
      </c>
      <c r="R3604" s="4">
        <v>0.155</v>
      </c>
      <c r="S3604" s="4"/>
      <c r="T3604" s="1" t="s">
        <v>8822</v>
      </c>
    </row>
    <row r="3605" spans="1:20" x14ac:dyDescent="0.25">
      <c r="A3605" t="s">
        <v>8801</v>
      </c>
      <c r="B3605" t="s">
        <v>66</v>
      </c>
      <c r="C3605" t="s">
        <v>8161</v>
      </c>
      <c r="D3605" t="s">
        <v>8160</v>
      </c>
      <c r="F3605">
        <v>2021</v>
      </c>
      <c r="G3605" t="s">
        <v>6657</v>
      </c>
      <c r="I3605" t="s">
        <v>6307</v>
      </c>
      <c r="J3605">
        <v>60</v>
      </c>
      <c r="N3605">
        <f>SUM(Table714[[#This Row],[Mitigation ($ million)]:[Adaptation ($ million)]])</f>
        <v>13.9</v>
      </c>
      <c r="O3605">
        <v>2.4</v>
      </c>
      <c r="P3605">
        <v>11.5</v>
      </c>
      <c r="R3605" s="4">
        <v>0.23100000000000001</v>
      </c>
      <c r="S3605" s="4"/>
      <c r="T3605" s="1" t="s">
        <v>8823</v>
      </c>
    </row>
    <row r="3606" spans="1:20" x14ac:dyDescent="0.25">
      <c r="A3606" t="s">
        <v>8801</v>
      </c>
      <c r="B3606" t="s">
        <v>66</v>
      </c>
      <c r="C3606" t="s">
        <v>6888</v>
      </c>
      <c r="D3606" t="s">
        <v>6887</v>
      </c>
      <c r="F3606">
        <v>2023</v>
      </c>
      <c r="G3606" t="s">
        <v>6657</v>
      </c>
      <c r="I3606" t="s">
        <v>6287</v>
      </c>
      <c r="J3606">
        <v>50</v>
      </c>
      <c r="N3606">
        <f>SUM(Table714[[#This Row],[Mitigation ($ million)]:[Adaptation ($ million)]])</f>
        <v>14</v>
      </c>
      <c r="O3606">
        <v>1.3</v>
      </c>
      <c r="P3606">
        <v>12.7</v>
      </c>
      <c r="R3606" s="5">
        <v>0.28000000000000003</v>
      </c>
      <c r="S3606" s="5"/>
      <c r="T3606" s="1" t="s">
        <v>8821</v>
      </c>
    </row>
    <row r="3607" spans="1:20" x14ac:dyDescent="0.25">
      <c r="A3607" t="s">
        <v>8801</v>
      </c>
      <c r="B3607" t="s">
        <v>66</v>
      </c>
      <c r="C3607" t="s">
        <v>8519</v>
      </c>
      <c r="D3607" t="s">
        <v>8518</v>
      </c>
      <c r="F3607">
        <v>2021</v>
      </c>
      <c r="G3607" t="s">
        <v>6657</v>
      </c>
      <c r="I3607" t="s">
        <v>6287</v>
      </c>
      <c r="J3607">
        <v>7.8</v>
      </c>
      <c r="N3607">
        <f>SUM(Table714[[#This Row],[Mitigation ($ million)]:[Adaptation ($ million)]])</f>
        <v>7.6999999999999993</v>
      </c>
      <c r="O3607">
        <v>3.4</v>
      </c>
      <c r="P3607">
        <v>4.3</v>
      </c>
      <c r="R3607" s="4">
        <v>1</v>
      </c>
      <c r="S3607" s="4"/>
      <c r="T3607" s="1" t="s">
        <v>8823</v>
      </c>
    </row>
    <row r="3608" spans="1:20" x14ac:dyDescent="0.25">
      <c r="A3608" t="s">
        <v>8801</v>
      </c>
      <c r="B3608" t="s">
        <v>66</v>
      </c>
      <c r="C3608" t="s">
        <v>6694</v>
      </c>
      <c r="D3608" t="s">
        <v>6693</v>
      </c>
      <c r="F3608">
        <v>2023</v>
      </c>
      <c r="G3608" t="s">
        <v>8803</v>
      </c>
      <c r="I3608" t="s">
        <v>6437</v>
      </c>
      <c r="J3608">
        <v>460</v>
      </c>
      <c r="N3608">
        <f>SUM(Table714[[#This Row],[Mitigation ($ million)]:[Adaptation ($ million)]])</f>
        <v>60.5</v>
      </c>
      <c r="O3608">
        <v>5.4</v>
      </c>
      <c r="P3608">
        <v>55.1</v>
      </c>
      <c r="R3608" s="5">
        <v>0.13100000000000001</v>
      </c>
      <c r="S3608" s="5"/>
      <c r="T3608" s="1" t="s">
        <v>8821</v>
      </c>
    </row>
    <row r="3609" spans="1:20" x14ac:dyDescent="0.25">
      <c r="A3609" t="s">
        <v>8801</v>
      </c>
      <c r="B3609" t="s">
        <v>66</v>
      </c>
      <c r="C3609" t="s">
        <v>6944</v>
      </c>
      <c r="D3609" t="s">
        <v>6943</v>
      </c>
      <c r="F3609">
        <v>2023</v>
      </c>
      <c r="G3609" t="s">
        <v>6903</v>
      </c>
      <c r="I3609" t="s">
        <v>6303</v>
      </c>
      <c r="J3609">
        <v>103.5</v>
      </c>
      <c r="N3609">
        <f>SUM(Table714[[#This Row],[Mitigation ($ million)]:[Adaptation ($ million)]])</f>
        <v>6.6</v>
      </c>
      <c r="O3609">
        <v>5.2</v>
      </c>
      <c r="P3609">
        <v>1.4</v>
      </c>
      <c r="R3609" s="5">
        <v>6.4000000000000001E-2</v>
      </c>
      <c r="S3609" s="5"/>
      <c r="T3609" s="1" t="s">
        <v>8821</v>
      </c>
    </row>
    <row r="3610" spans="1:20" x14ac:dyDescent="0.25">
      <c r="A3610" t="s">
        <v>8801</v>
      </c>
      <c r="B3610" t="s">
        <v>66</v>
      </c>
      <c r="C3610" t="s">
        <v>7204</v>
      </c>
      <c r="D3610" t="s">
        <v>7203</v>
      </c>
      <c r="F3610">
        <v>2022</v>
      </c>
      <c r="G3610" t="s">
        <v>638</v>
      </c>
      <c r="I3610" t="s">
        <v>6303</v>
      </c>
      <c r="J3610">
        <v>55</v>
      </c>
      <c r="N3610">
        <f>SUM(Table714[[#This Row],[Mitigation ($ million)]:[Adaptation ($ million)]])</f>
        <v>0.9</v>
      </c>
      <c r="O3610">
        <v>0.4</v>
      </c>
      <c r="P3610">
        <v>0.5</v>
      </c>
      <c r="R3610" s="4">
        <v>1.7000000000000001E-2</v>
      </c>
      <c r="S3610" s="4"/>
      <c r="T3610" s="1" t="s">
        <v>8822</v>
      </c>
    </row>
    <row r="3611" spans="1:20" x14ac:dyDescent="0.25">
      <c r="A3611" t="s">
        <v>8801</v>
      </c>
      <c r="B3611" t="s">
        <v>66</v>
      </c>
      <c r="C3611" t="s">
        <v>7132</v>
      </c>
      <c r="D3611" t="s">
        <v>7131</v>
      </c>
      <c r="F3611">
        <v>2022</v>
      </c>
      <c r="G3611" t="s">
        <v>6540</v>
      </c>
      <c r="I3611" t="s">
        <v>6303</v>
      </c>
      <c r="J3611">
        <v>90</v>
      </c>
      <c r="N3611">
        <f>SUM(Table714[[#This Row],[Mitigation ($ million)]:[Adaptation ($ million)]])</f>
        <v>9.9</v>
      </c>
      <c r="O3611">
        <v>0</v>
      </c>
      <c r="P3611">
        <v>9.9</v>
      </c>
      <c r="R3611" s="4">
        <v>0.11</v>
      </c>
      <c r="S3611" s="4"/>
      <c r="T3611" s="1" t="s">
        <v>8822</v>
      </c>
    </row>
    <row r="3612" spans="1:20" x14ac:dyDescent="0.25">
      <c r="A3612" t="s">
        <v>8801</v>
      </c>
      <c r="B3612" t="s">
        <v>66</v>
      </c>
      <c r="C3612" t="s">
        <v>7324</v>
      </c>
      <c r="D3612" t="s">
        <v>7323</v>
      </c>
      <c r="F3612">
        <v>2022</v>
      </c>
      <c r="G3612" t="s">
        <v>1001</v>
      </c>
      <c r="I3612" t="s">
        <v>6303</v>
      </c>
      <c r="J3612">
        <v>15</v>
      </c>
      <c r="N3612">
        <f>SUM(Table714[[#This Row],[Mitigation ($ million)]:[Adaptation ($ million)]])</f>
        <v>1</v>
      </c>
      <c r="O3612">
        <v>0.3</v>
      </c>
      <c r="P3612">
        <v>0.7</v>
      </c>
      <c r="R3612" s="4">
        <v>6.7000000000000004E-2</v>
      </c>
      <c r="S3612" s="4"/>
      <c r="T3612" s="1" t="s">
        <v>8822</v>
      </c>
    </row>
    <row r="3613" spans="1:20" x14ac:dyDescent="0.25">
      <c r="A3613" t="s">
        <v>8801</v>
      </c>
      <c r="B3613" t="s">
        <v>66</v>
      </c>
      <c r="C3613" t="s">
        <v>8260</v>
      </c>
      <c r="D3613" t="s">
        <v>8259</v>
      </c>
      <c r="F3613">
        <v>2021</v>
      </c>
      <c r="G3613" t="s">
        <v>6333</v>
      </c>
      <c r="I3613" t="s">
        <v>6303</v>
      </c>
      <c r="J3613">
        <v>50</v>
      </c>
      <c r="N3613">
        <f>SUM(Table714[[#This Row],[Mitigation ($ million)]:[Adaptation ($ million)]])</f>
        <v>0.6</v>
      </c>
      <c r="O3613">
        <v>0.1</v>
      </c>
      <c r="P3613">
        <v>0.5</v>
      </c>
      <c r="R3613" s="4">
        <v>1.0999999999999999E-2</v>
      </c>
      <c r="S3613" s="4"/>
      <c r="T3613" s="1" t="s">
        <v>8823</v>
      </c>
    </row>
    <row r="3614" spans="1:20" x14ac:dyDescent="0.25">
      <c r="A3614" t="s">
        <v>8801</v>
      </c>
      <c r="B3614" t="s">
        <v>66</v>
      </c>
      <c r="C3614" t="s">
        <v>7081</v>
      </c>
      <c r="D3614" t="s">
        <v>7080</v>
      </c>
      <c r="F3614">
        <v>2022</v>
      </c>
      <c r="G3614" t="s">
        <v>8807</v>
      </c>
      <c r="I3614" t="s">
        <v>6303</v>
      </c>
      <c r="J3614">
        <v>75</v>
      </c>
      <c r="N3614">
        <f>SUM(Table714[[#This Row],[Mitigation ($ million)]:[Adaptation ($ million)]])</f>
        <v>1.2</v>
      </c>
      <c r="O3614">
        <v>0</v>
      </c>
      <c r="P3614">
        <v>1.2</v>
      </c>
      <c r="R3614" s="4">
        <v>1.6E-2</v>
      </c>
      <c r="S3614" s="4"/>
      <c r="T3614" s="1" t="s">
        <v>8822</v>
      </c>
    </row>
    <row r="3615" spans="1:20" x14ac:dyDescent="0.25">
      <c r="A3615" t="s">
        <v>8801</v>
      </c>
      <c r="B3615" t="s">
        <v>66</v>
      </c>
      <c r="C3615" t="s">
        <v>6870</v>
      </c>
      <c r="D3615" t="s">
        <v>6869</v>
      </c>
      <c r="F3615">
        <v>2023</v>
      </c>
      <c r="G3615" t="s">
        <v>2981</v>
      </c>
      <c r="I3615" t="s">
        <v>6303</v>
      </c>
      <c r="J3615">
        <v>50</v>
      </c>
      <c r="N3615">
        <f>SUM(Table714[[#This Row],[Mitigation ($ million)]:[Adaptation ($ million)]])</f>
        <v>28.099999999999998</v>
      </c>
      <c r="O3615">
        <v>25.4</v>
      </c>
      <c r="P3615">
        <v>2.7</v>
      </c>
      <c r="R3615" s="5">
        <v>0.56200000000000006</v>
      </c>
      <c r="S3615" s="5"/>
      <c r="T3615" s="1" t="s">
        <v>8821</v>
      </c>
    </row>
    <row r="3616" spans="1:20" x14ac:dyDescent="0.25">
      <c r="A3616" t="s">
        <v>8801</v>
      </c>
      <c r="B3616" t="s">
        <v>66</v>
      </c>
      <c r="C3616" t="s">
        <v>8163</v>
      </c>
      <c r="D3616" t="s">
        <v>8162</v>
      </c>
      <c r="F3616">
        <v>2021</v>
      </c>
      <c r="G3616" t="s">
        <v>6992</v>
      </c>
      <c r="I3616" t="s">
        <v>6313</v>
      </c>
      <c r="J3616">
        <v>242.1</v>
      </c>
      <c r="N3616">
        <f>SUM(Table714[[#This Row],[Mitigation ($ million)]:[Adaptation ($ million)]])</f>
        <v>35.4</v>
      </c>
      <c r="O3616">
        <v>7.6</v>
      </c>
      <c r="P3616">
        <v>27.8</v>
      </c>
      <c r="R3616" s="4">
        <v>0.14599999999999999</v>
      </c>
      <c r="S3616" s="4"/>
      <c r="T3616" s="1" t="s">
        <v>8823</v>
      </c>
    </row>
    <row r="3617" spans="1:20" x14ac:dyDescent="0.25">
      <c r="A3617" t="s">
        <v>8801</v>
      </c>
      <c r="B3617" t="s">
        <v>66</v>
      </c>
      <c r="C3617" t="s">
        <v>8005</v>
      </c>
      <c r="D3617" t="s">
        <v>8004</v>
      </c>
      <c r="F3617">
        <v>2021</v>
      </c>
      <c r="G3617" t="s">
        <v>288</v>
      </c>
      <c r="I3617" t="s">
        <v>132</v>
      </c>
      <c r="J3617">
        <v>209</v>
      </c>
      <c r="N3617">
        <f>SUM(Table714[[#This Row],[Mitigation ($ million)]:[Adaptation ($ million)]])</f>
        <v>28.5</v>
      </c>
      <c r="O3617">
        <v>13.2</v>
      </c>
      <c r="P3617">
        <v>15.3</v>
      </c>
      <c r="R3617" s="4">
        <v>0.13600000000000001</v>
      </c>
      <c r="S3617" s="4"/>
      <c r="T3617" s="1" t="s">
        <v>8823</v>
      </c>
    </row>
    <row r="3618" spans="1:20" x14ac:dyDescent="0.25">
      <c r="A3618" t="s">
        <v>8801</v>
      </c>
      <c r="B3618" t="s">
        <v>66</v>
      </c>
      <c r="C3618" t="s">
        <v>7947</v>
      </c>
      <c r="D3618" t="s">
        <v>7946</v>
      </c>
      <c r="F3618">
        <v>2021</v>
      </c>
      <c r="G3618" t="s">
        <v>6295</v>
      </c>
      <c r="I3618" t="s">
        <v>132</v>
      </c>
      <c r="J3618">
        <v>425</v>
      </c>
      <c r="N3618">
        <f>SUM(Table714[[#This Row],[Mitigation ($ million)]:[Adaptation ($ million)]])</f>
        <v>94</v>
      </c>
      <c r="O3618">
        <v>44.8</v>
      </c>
      <c r="P3618">
        <v>49.2</v>
      </c>
      <c r="R3618" s="4">
        <v>0.221</v>
      </c>
      <c r="S3618" s="4"/>
      <c r="T3618" s="1" t="s">
        <v>8823</v>
      </c>
    </row>
    <row r="3619" spans="1:20" x14ac:dyDescent="0.25">
      <c r="A3619" t="s">
        <v>8801</v>
      </c>
      <c r="B3619" t="s">
        <v>66</v>
      </c>
      <c r="C3619" t="s">
        <v>6453</v>
      </c>
      <c r="D3619" t="s">
        <v>6452</v>
      </c>
      <c r="F3619">
        <v>2023</v>
      </c>
      <c r="G3619" t="s">
        <v>88</v>
      </c>
      <c r="I3619" t="s">
        <v>6316</v>
      </c>
      <c r="J3619">
        <v>200</v>
      </c>
      <c r="N3619">
        <f>SUM(Table714[[#This Row],[Mitigation ($ million)]:[Adaptation ($ million)]])</f>
        <v>124.89999999999999</v>
      </c>
      <c r="O3619">
        <v>118.6</v>
      </c>
      <c r="P3619">
        <v>6.3</v>
      </c>
      <c r="R3619" s="5">
        <v>0.625</v>
      </c>
      <c r="S3619" s="5"/>
      <c r="T3619" s="1" t="s">
        <v>8821</v>
      </c>
    </row>
    <row r="3620" spans="1:20" x14ac:dyDescent="0.25">
      <c r="A3620" t="s">
        <v>8801</v>
      </c>
      <c r="B3620" t="s">
        <v>66</v>
      </c>
      <c r="C3620" t="s">
        <v>8110</v>
      </c>
      <c r="D3620" t="s">
        <v>8109</v>
      </c>
      <c r="F3620">
        <v>2021</v>
      </c>
      <c r="G3620" t="s">
        <v>201</v>
      </c>
      <c r="I3620" t="s">
        <v>6409</v>
      </c>
      <c r="J3620">
        <v>100</v>
      </c>
      <c r="N3620">
        <f>SUM(Table714[[#This Row],[Mitigation ($ million)]:[Adaptation ($ million)]])</f>
        <v>33.6</v>
      </c>
      <c r="O3620">
        <v>28.6</v>
      </c>
      <c r="P3620">
        <v>5</v>
      </c>
      <c r="R3620" s="4">
        <v>0.33600000000000002</v>
      </c>
      <c r="S3620" s="4"/>
      <c r="T3620" s="1" t="s">
        <v>8823</v>
      </c>
    </row>
    <row r="3621" spans="1:20" x14ac:dyDescent="0.25">
      <c r="A3621" t="s">
        <v>8801</v>
      </c>
      <c r="B3621" t="s">
        <v>66</v>
      </c>
      <c r="C3621" t="s">
        <v>7582</v>
      </c>
      <c r="D3621" t="s">
        <v>7581</v>
      </c>
      <c r="F3621">
        <v>2022</v>
      </c>
      <c r="G3621" t="s">
        <v>7481</v>
      </c>
      <c r="I3621" t="s">
        <v>6296</v>
      </c>
      <c r="J3621">
        <v>110</v>
      </c>
      <c r="N3621">
        <f>SUM(Table714[[#This Row],[Mitigation ($ million)]:[Adaptation ($ million)]])</f>
        <v>93.5</v>
      </c>
      <c r="O3621">
        <v>0</v>
      </c>
      <c r="P3621">
        <v>93.5</v>
      </c>
      <c r="R3621" s="4">
        <v>0.85</v>
      </c>
      <c r="S3621" s="4"/>
      <c r="T3621" s="1" t="s">
        <v>8822</v>
      </c>
    </row>
    <row r="3622" spans="1:20" x14ac:dyDescent="0.25">
      <c r="A3622" t="s">
        <v>8801</v>
      </c>
      <c r="B3622" t="s">
        <v>66</v>
      </c>
      <c r="C3622" t="s">
        <v>8611</v>
      </c>
      <c r="D3622" t="s">
        <v>8610</v>
      </c>
      <c r="F3622">
        <v>2021</v>
      </c>
      <c r="G3622" t="s">
        <v>7481</v>
      </c>
      <c r="I3622" t="s">
        <v>6296</v>
      </c>
      <c r="J3622">
        <v>150</v>
      </c>
      <c r="N3622">
        <f>SUM(Table714[[#This Row],[Mitigation ($ million)]:[Adaptation ($ million)]])</f>
        <v>76.8</v>
      </c>
      <c r="O3622">
        <v>0</v>
      </c>
      <c r="P3622">
        <v>76.8</v>
      </c>
      <c r="R3622" s="4">
        <v>0.51200000000000001</v>
      </c>
      <c r="S3622" s="4"/>
      <c r="T3622" s="1" t="s">
        <v>8823</v>
      </c>
    </row>
    <row r="3623" spans="1:20" x14ac:dyDescent="0.25">
      <c r="A3623" t="s">
        <v>8801</v>
      </c>
      <c r="B3623" t="s">
        <v>66</v>
      </c>
      <c r="C3623" t="s">
        <v>7306</v>
      </c>
      <c r="D3623" t="s">
        <v>7305</v>
      </c>
      <c r="F3623">
        <v>2022</v>
      </c>
      <c r="G3623" t="s">
        <v>8802</v>
      </c>
      <c r="I3623" t="s">
        <v>4841</v>
      </c>
      <c r="J3623">
        <v>385</v>
      </c>
      <c r="N3623">
        <f>SUM(Table714[[#This Row],[Mitigation ($ million)]:[Adaptation ($ million)]])</f>
        <v>299.70000000000005</v>
      </c>
      <c r="O3623">
        <v>21.6</v>
      </c>
      <c r="P3623">
        <v>278.10000000000002</v>
      </c>
      <c r="R3623" s="4">
        <v>0.77900000000000003</v>
      </c>
      <c r="S3623" s="4"/>
      <c r="T3623" s="1" t="s">
        <v>8822</v>
      </c>
    </row>
    <row r="3624" spans="1:20" x14ac:dyDescent="0.25">
      <c r="A3624" t="s">
        <v>8801</v>
      </c>
      <c r="B3624" t="s">
        <v>66</v>
      </c>
      <c r="C3624" t="s">
        <v>7901</v>
      </c>
      <c r="D3624" t="s">
        <v>7900</v>
      </c>
      <c r="F3624">
        <v>2021</v>
      </c>
      <c r="G3624" t="s">
        <v>7902</v>
      </c>
      <c r="I3624" t="s">
        <v>84</v>
      </c>
      <c r="J3624">
        <v>750</v>
      </c>
      <c r="N3624">
        <f>SUM(Table714[[#This Row],[Mitigation ($ million)]:[Adaptation ($ million)]])</f>
        <v>335.2</v>
      </c>
      <c r="O3624">
        <v>6.2</v>
      </c>
      <c r="P3624">
        <v>329</v>
      </c>
      <c r="R3624" s="4">
        <v>0.44700000000000001</v>
      </c>
      <c r="S3624" s="4"/>
      <c r="T3624" s="1" t="s">
        <v>8823</v>
      </c>
    </row>
    <row r="3625" spans="1:20" x14ac:dyDescent="0.25">
      <c r="A3625" t="s">
        <v>8801</v>
      </c>
      <c r="B3625" t="s">
        <v>66</v>
      </c>
      <c r="C3625" t="s">
        <v>7260</v>
      </c>
      <c r="D3625" t="s">
        <v>7259</v>
      </c>
      <c r="F3625">
        <v>2022</v>
      </c>
      <c r="G3625" t="s">
        <v>6503</v>
      </c>
      <c r="I3625" t="s">
        <v>84</v>
      </c>
      <c r="J3625">
        <v>70</v>
      </c>
      <c r="N3625">
        <f>SUM(Table714[[#This Row],[Mitigation ($ million)]:[Adaptation ($ million)]])</f>
        <v>30.400000000000002</v>
      </c>
      <c r="O3625">
        <v>3.1</v>
      </c>
      <c r="P3625">
        <v>27.3</v>
      </c>
      <c r="R3625" s="4">
        <v>0.434</v>
      </c>
      <c r="S3625" s="4"/>
      <c r="T3625" s="1" t="s">
        <v>8822</v>
      </c>
    </row>
    <row r="3626" spans="1:20" x14ac:dyDescent="0.25">
      <c r="A3626" t="s">
        <v>8801</v>
      </c>
      <c r="B3626" t="s">
        <v>66</v>
      </c>
      <c r="C3626" t="s">
        <v>6981</v>
      </c>
      <c r="D3626" t="s">
        <v>6980</v>
      </c>
      <c r="F3626">
        <v>2023</v>
      </c>
      <c r="G3626" t="s">
        <v>6631</v>
      </c>
      <c r="I3626" t="s">
        <v>6303</v>
      </c>
      <c r="J3626">
        <v>200</v>
      </c>
      <c r="N3626">
        <f>SUM(Table714[[#This Row],[Mitigation ($ million)]:[Adaptation ($ million)]])</f>
        <v>31.7</v>
      </c>
      <c r="O3626">
        <v>16.2</v>
      </c>
      <c r="P3626">
        <v>15.5</v>
      </c>
      <c r="R3626" s="5">
        <v>0.158</v>
      </c>
      <c r="S3626" s="5"/>
      <c r="T3626" s="1" t="s">
        <v>8821</v>
      </c>
    </row>
    <row r="3627" spans="1:20" x14ac:dyDescent="0.25">
      <c r="A3627" t="s">
        <v>8801</v>
      </c>
      <c r="B3627" t="s">
        <v>66</v>
      </c>
      <c r="C3627" t="s">
        <v>8175</v>
      </c>
      <c r="D3627" t="s">
        <v>8174</v>
      </c>
      <c r="F3627">
        <v>2021</v>
      </c>
      <c r="G3627" t="s">
        <v>216</v>
      </c>
      <c r="I3627" t="s">
        <v>6409</v>
      </c>
      <c r="J3627">
        <v>200</v>
      </c>
      <c r="N3627">
        <f>SUM(Table714[[#This Row],[Mitigation ($ million)]:[Adaptation ($ million)]])</f>
        <v>17.5</v>
      </c>
      <c r="O3627">
        <v>0</v>
      </c>
      <c r="P3627">
        <v>17.5</v>
      </c>
      <c r="R3627" s="4">
        <v>8.7999999999999995E-2</v>
      </c>
      <c r="S3627" s="4"/>
      <c r="T3627" s="1" t="s">
        <v>8823</v>
      </c>
    </row>
    <row r="3628" spans="1:20" x14ac:dyDescent="0.25">
      <c r="A3628" t="s">
        <v>8801</v>
      </c>
      <c r="B3628" t="s">
        <v>66</v>
      </c>
      <c r="C3628" t="s">
        <v>6399</v>
      </c>
      <c r="D3628" t="s">
        <v>6398</v>
      </c>
      <c r="F3628">
        <v>2023</v>
      </c>
      <c r="G3628" t="s">
        <v>113</v>
      </c>
      <c r="I3628" t="s">
        <v>6400</v>
      </c>
      <c r="J3628">
        <v>250</v>
      </c>
      <c r="N3628">
        <f>SUM(Table714[[#This Row],[Mitigation ($ million)]:[Adaptation ($ million)]])</f>
        <v>14.799999999999999</v>
      </c>
      <c r="O3628">
        <v>1.7</v>
      </c>
      <c r="P3628">
        <v>13.1</v>
      </c>
      <c r="R3628" s="5">
        <v>5.8999999999999997E-2</v>
      </c>
      <c r="S3628" s="5"/>
      <c r="T3628" s="1" t="s">
        <v>8821</v>
      </c>
    </row>
    <row r="3629" spans="1:20" x14ac:dyDescent="0.25">
      <c r="A3629" t="s">
        <v>8801</v>
      </c>
      <c r="B3629" t="s">
        <v>66</v>
      </c>
      <c r="C3629" t="s">
        <v>7957</v>
      </c>
      <c r="D3629" t="s">
        <v>7956</v>
      </c>
      <c r="F3629">
        <v>2021</v>
      </c>
      <c r="G3629" t="s">
        <v>6381</v>
      </c>
      <c r="I3629" t="s">
        <v>132</v>
      </c>
      <c r="J3629">
        <v>104</v>
      </c>
      <c r="N3629">
        <f>SUM(Table714[[#This Row],[Mitigation ($ million)]:[Adaptation ($ million)]])</f>
        <v>10.700000000000001</v>
      </c>
      <c r="O3629">
        <v>0.9</v>
      </c>
      <c r="P3629">
        <v>9.8000000000000007</v>
      </c>
      <c r="R3629" s="4">
        <v>0.10299999999999999</v>
      </c>
      <c r="S3629" s="4"/>
      <c r="T3629" s="1" t="s">
        <v>8823</v>
      </c>
    </row>
    <row r="3630" spans="1:20" x14ac:dyDescent="0.25">
      <c r="A3630" t="s">
        <v>8801</v>
      </c>
      <c r="B3630" t="s">
        <v>66</v>
      </c>
      <c r="C3630" t="s">
        <v>8243</v>
      </c>
      <c r="D3630" t="s">
        <v>8242</v>
      </c>
      <c r="F3630">
        <v>2021</v>
      </c>
      <c r="G3630" t="s">
        <v>6358</v>
      </c>
      <c r="I3630" t="s">
        <v>132</v>
      </c>
      <c r="J3630">
        <v>450</v>
      </c>
      <c r="N3630">
        <f>SUM(Table714[[#This Row],[Mitigation ($ million)]:[Adaptation ($ million)]])</f>
        <v>65.2</v>
      </c>
      <c r="O3630">
        <v>11.5</v>
      </c>
      <c r="P3630">
        <v>53.7</v>
      </c>
      <c r="R3630" s="4">
        <v>0.14499999999999999</v>
      </c>
      <c r="S3630" s="4"/>
      <c r="T3630" s="1" t="s">
        <v>8823</v>
      </c>
    </row>
    <row r="3631" spans="1:20" x14ac:dyDescent="0.25">
      <c r="A3631" t="s">
        <v>8801</v>
      </c>
      <c r="B3631" t="s">
        <v>66</v>
      </c>
      <c r="C3631" t="s">
        <v>6610</v>
      </c>
      <c r="D3631" t="s">
        <v>6609</v>
      </c>
      <c r="F3631">
        <v>2023</v>
      </c>
      <c r="G3631" t="s">
        <v>6375</v>
      </c>
      <c r="I3631" t="s">
        <v>6409</v>
      </c>
      <c r="J3631">
        <v>65</v>
      </c>
      <c r="N3631">
        <f>SUM(Table714[[#This Row],[Mitigation ($ million)]:[Adaptation ($ million)]])</f>
        <v>8.2000000000000011</v>
      </c>
      <c r="O3631">
        <v>7.4</v>
      </c>
      <c r="P3631">
        <v>0.8</v>
      </c>
      <c r="R3631" s="5">
        <v>0.125</v>
      </c>
      <c r="S3631" s="5"/>
      <c r="T3631" s="1" t="s">
        <v>8821</v>
      </c>
    </row>
    <row r="3632" spans="1:20" x14ac:dyDescent="0.25">
      <c r="A3632" t="s">
        <v>8801</v>
      </c>
      <c r="B3632" t="s">
        <v>66</v>
      </c>
      <c r="C3632" t="s">
        <v>8165</v>
      </c>
      <c r="D3632" t="s">
        <v>8164</v>
      </c>
      <c r="F3632">
        <v>2021</v>
      </c>
      <c r="G3632" t="s">
        <v>6384</v>
      </c>
      <c r="I3632" t="s">
        <v>8054</v>
      </c>
      <c r="J3632">
        <v>75</v>
      </c>
      <c r="N3632">
        <f>SUM(Table714[[#This Row],[Mitigation ($ million)]:[Adaptation ($ million)]])</f>
        <v>10.5</v>
      </c>
      <c r="O3632">
        <v>8.8000000000000007</v>
      </c>
      <c r="P3632">
        <v>1.7</v>
      </c>
      <c r="R3632" s="4">
        <v>0.13900000000000001</v>
      </c>
      <c r="S3632" s="4"/>
      <c r="T3632" s="1" t="s">
        <v>8823</v>
      </c>
    </row>
    <row r="3633" spans="1:20" x14ac:dyDescent="0.25">
      <c r="A3633" t="s">
        <v>8801</v>
      </c>
      <c r="B3633" t="s">
        <v>66</v>
      </c>
      <c r="C3633" t="s">
        <v>8211</v>
      </c>
      <c r="D3633" t="s">
        <v>8210</v>
      </c>
      <c r="F3633">
        <v>2021</v>
      </c>
      <c r="G3633" t="s">
        <v>6381</v>
      </c>
      <c r="I3633" t="s">
        <v>132</v>
      </c>
      <c r="J3633">
        <v>160</v>
      </c>
      <c r="N3633">
        <f>SUM(Table714[[#This Row],[Mitigation ($ million)]:[Adaptation ($ million)]])</f>
        <v>3.8</v>
      </c>
      <c r="O3633">
        <v>3.8</v>
      </c>
      <c r="P3633">
        <v>0</v>
      </c>
      <c r="R3633" s="4">
        <v>2.3E-2</v>
      </c>
      <c r="S3633" s="4"/>
      <c r="T3633" s="1" t="s">
        <v>8823</v>
      </c>
    </row>
    <row r="3634" spans="1:20" x14ac:dyDescent="0.25">
      <c r="A3634" t="s">
        <v>8801</v>
      </c>
      <c r="B3634" t="s">
        <v>66</v>
      </c>
      <c r="C3634" t="s">
        <v>8625</v>
      </c>
      <c r="D3634" t="s">
        <v>8624</v>
      </c>
      <c r="F3634">
        <v>2021</v>
      </c>
      <c r="G3634" t="s">
        <v>6903</v>
      </c>
      <c r="I3634" t="s">
        <v>6316</v>
      </c>
      <c r="J3634">
        <v>177</v>
      </c>
      <c r="N3634">
        <f>SUM(Table714[[#This Row],[Mitigation ($ million)]:[Adaptation ($ million)]])</f>
        <v>177.1</v>
      </c>
      <c r="O3634">
        <v>168.2</v>
      </c>
      <c r="P3634">
        <v>8.9</v>
      </c>
      <c r="R3634" s="4">
        <v>1</v>
      </c>
      <c r="S3634" s="4"/>
      <c r="T3634" s="1" t="s">
        <v>8823</v>
      </c>
    </row>
    <row r="3635" spans="1:20" x14ac:dyDescent="0.25">
      <c r="A3635" t="s">
        <v>8801</v>
      </c>
      <c r="B3635" t="s">
        <v>66</v>
      </c>
      <c r="C3635" t="s">
        <v>6428</v>
      </c>
      <c r="D3635" t="s">
        <v>6427</v>
      </c>
      <c r="F3635">
        <v>2023</v>
      </c>
      <c r="G3635" t="s">
        <v>6429</v>
      </c>
      <c r="I3635" t="s">
        <v>6409</v>
      </c>
      <c r="J3635">
        <v>75</v>
      </c>
      <c r="N3635">
        <f>SUM(Table714[[#This Row],[Mitigation ($ million)]:[Adaptation ($ million)]])</f>
        <v>49.099999999999994</v>
      </c>
      <c r="O3635">
        <v>29.4</v>
      </c>
      <c r="P3635">
        <v>19.7</v>
      </c>
      <c r="R3635" s="5">
        <v>0.65500000000000003</v>
      </c>
      <c r="S3635" s="5"/>
      <c r="T3635" s="1" t="s">
        <v>8821</v>
      </c>
    </row>
    <row r="3636" spans="1:20" x14ac:dyDescent="0.25">
      <c r="A3636" t="s">
        <v>8801</v>
      </c>
      <c r="B3636" t="s">
        <v>66</v>
      </c>
      <c r="C3636" t="s">
        <v>7432</v>
      </c>
      <c r="D3636" t="s">
        <v>7431</v>
      </c>
      <c r="F3636">
        <v>2022</v>
      </c>
      <c r="G3636" t="s">
        <v>397</v>
      </c>
      <c r="I3636" t="s">
        <v>84</v>
      </c>
      <c r="J3636">
        <v>500</v>
      </c>
      <c r="N3636">
        <f>SUM(Table714[[#This Row],[Mitigation ($ million)]:[Adaptation ($ million)]])</f>
        <v>421.2</v>
      </c>
      <c r="O3636">
        <v>6.7</v>
      </c>
      <c r="P3636">
        <v>414.5</v>
      </c>
      <c r="R3636" s="4">
        <v>0.84199999999999997</v>
      </c>
      <c r="S3636" s="4"/>
      <c r="T3636" s="1" t="s">
        <v>8822</v>
      </c>
    </row>
    <row r="3637" spans="1:20" x14ac:dyDescent="0.25">
      <c r="A3637" t="s">
        <v>8801</v>
      </c>
      <c r="B3637" t="s">
        <v>66</v>
      </c>
      <c r="C3637" t="s">
        <v>7669</v>
      </c>
      <c r="D3637" t="s">
        <v>7668</v>
      </c>
      <c r="F3637">
        <v>2022</v>
      </c>
      <c r="G3637" t="s">
        <v>88</v>
      </c>
      <c r="I3637" t="s">
        <v>84</v>
      </c>
      <c r="J3637">
        <v>250</v>
      </c>
      <c r="N3637">
        <f>SUM(Table714[[#This Row],[Mitigation ($ million)]:[Adaptation ($ million)]])</f>
        <v>18.3</v>
      </c>
      <c r="O3637">
        <v>11.3</v>
      </c>
      <c r="P3637">
        <v>7</v>
      </c>
      <c r="R3637" s="4">
        <v>7.2999999999999995E-2</v>
      </c>
      <c r="S3637" s="4"/>
      <c r="T3637" s="1" t="s">
        <v>8822</v>
      </c>
    </row>
    <row r="3638" spans="1:20" x14ac:dyDescent="0.25">
      <c r="A3638" t="s">
        <v>8801</v>
      </c>
      <c r="B3638" t="s">
        <v>66</v>
      </c>
      <c r="C3638" t="s">
        <v>7774</v>
      </c>
      <c r="D3638" t="s">
        <v>7773</v>
      </c>
      <c r="F3638">
        <v>2022</v>
      </c>
      <c r="G3638" t="s">
        <v>88</v>
      </c>
      <c r="I3638" t="s">
        <v>6303</v>
      </c>
      <c r="J3638">
        <v>500</v>
      </c>
      <c r="N3638">
        <f>SUM(Table714[[#This Row],[Mitigation ($ million)]:[Adaptation ($ million)]])</f>
        <v>20</v>
      </c>
      <c r="O3638">
        <v>3</v>
      </c>
      <c r="P3638">
        <v>17</v>
      </c>
      <c r="R3638" s="4">
        <v>0.04</v>
      </c>
      <c r="S3638" s="4"/>
      <c r="T3638" s="1" t="s">
        <v>8822</v>
      </c>
    </row>
    <row r="3639" spans="1:20" x14ac:dyDescent="0.25">
      <c r="A3639" t="s">
        <v>8801</v>
      </c>
      <c r="B3639" t="s">
        <v>66</v>
      </c>
      <c r="C3639" t="s">
        <v>8258</v>
      </c>
      <c r="D3639" t="s">
        <v>8257</v>
      </c>
      <c r="F3639">
        <v>2021</v>
      </c>
      <c r="G3639" t="s">
        <v>113</v>
      </c>
      <c r="I3639" t="s">
        <v>6313</v>
      </c>
      <c r="J3639">
        <v>500</v>
      </c>
      <c r="N3639">
        <f>SUM(Table714[[#This Row],[Mitigation ($ million)]:[Adaptation ($ million)]])</f>
        <v>230</v>
      </c>
      <c r="O3639">
        <v>0</v>
      </c>
      <c r="P3639">
        <v>230</v>
      </c>
      <c r="R3639" s="4">
        <v>0.46</v>
      </c>
      <c r="S3639" s="4"/>
      <c r="T3639" s="1" t="s">
        <v>8823</v>
      </c>
    </row>
    <row r="3640" spans="1:20" x14ac:dyDescent="0.25">
      <c r="A3640" t="s">
        <v>8801</v>
      </c>
      <c r="B3640" t="s">
        <v>66</v>
      </c>
      <c r="C3640" t="s">
        <v>8561</v>
      </c>
      <c r="D3640" t="s">
        <v>8560</v>
      </c>
      <c r="F3640">
        <v>2021</v>
      </c>
      <c r="G3640" t="s">
        <v>113</v>
      </c>
      <c r="I3640" t="s">
        <v>6303</v>
      </c>
      <c r="J3640">
        <v>500</v>
      </c>
      <c r="N3640">
        <f>SUM(Table714[[#This Row],[Mitigation ($ million)]:[Adaptation ($ million)]])</f>
        <v>1</v>
      </c>
      <c r="O3640">
        <v>0</v>
      </c>
      <c r="P3640">
        <v>1</v>
      </c>
      <c r="R3640" s="4">
        <v>2E-3</v>
      </c>
      <c r="S3640" s="4"/>
      <c r="T3640" s="1" t="s">
        <v>8823</v>
      </c>
    </row>
    <row r="3641" spans="1:20" x14ac:dyDescent="0.25">
      <c r="A3641" t="s">
        <v>8801</v>
      </c>
      <c r="B3641" t="s">
        <v>66</v>
      </c>
      <c r="C3641" t="s">
        <v>7677</v>
      </c>
      <c r="D3641" t="s">
        <v>7676</v>
      </c>
      <c r="F3641">
        <v>2022</v>
      </c>
      <c r="G3641" t="s">
        <v>113</v>
      </c>
      <c r="I3641" t="s">
        <v>6319</v>
      </c>
      <c r="J3641">
        <v>750</v>
      </c>
      <c r="N3641">
        <f>SUM(Table714[[#This Row],[Mitigation ($ million)]:[Adaptation ($ million)]])</f>
        <v>137.5</v>
      </c>
      <c r="O3641">
        <v>137.5</v>
      </c>
      <c r="P3641">
        <v>0</v>
      </c>
      <c r="R3641" s="4">
        <v>0.183</v>
      </c>
      <c r="S3641" s="4"/>
      <c r="T3641" s="1" t="s">
        <v>8822</v>
      </c>
    </row>
    <row r="3642" spans="1:20" x14ac:dyDescent="0.25">
      <c r="A3642" t="s">
        <v>8801</v>
      </c>
      <c r="B3642" t="s">
        <v>66</v>
      </c>
      <c r="C3642" t="s">
        <v>7379</v>
      </c>
      <c r="D3642" t="s">
        <v>7378</v>
      </c>
      <c r="F3642">
        <v>2022</v>
      </c>
      <c r="G3642" t="s">
        <v>113</v>
      </c>
      <c r="I3642" t="s">
        <v>6400</v>
      </c>
      <c r="J3642">
        <v>350</v>
      </c>
      <c r="N3642">
        <f>SUM(Table714[[#This Row],[Mitigation ($ million)]:[Adaptation ($ million)]])</f>
        <v>7</v>
      </c>
      <c r="O3642">
        <v>0</v>
      </c>
      <c r="P3642">
        <v>7</v>
      </c>
      <c r="R3642" s="4">
        <v>0.02</v>
      </c>
      <c r="S3642" s="4"/>
      <c r="T3642" s="1" t="s">
        <v>8822</v>
      </c>
    </row>
    <row r="3643" spans="1:20" x14ac:dyDescent="0.25">
      <c r="A3643" t="s">
        <v>8801</v>
      </c>
      <c r="B3643" t="s">
        <v>66</v>
      </c>
      <c r="C3643" t="s">
        <v>8185</v>
      </c>
      <c r="D3643" t="s">
        <v>8184</v>
      </c>
      <c r="F3643">
        <v>2021</v>
      </c>
      <c r="G3643" t="s">
        <v>113</v>
      </c>
      <c r="I3643" t="s">
        <v>6319</v>
      </c>
      <c r="J3643">
        <v>800</v>
      </c>
      <c r="N3643">
        <f>SUM(Table714[[#This Row],[Mitigation ($ million)]:[Adaptation ($ million)]])</f>
        <v>160</v>
      </c>
      <c r="O3643">
        <v>160</v>
      </c>
      <c r="P3643">
        <v>0</v>
      </c>
      <c r="R3643" s="4">
        <v>0.2</v>
      </c>
      <c r="S3643" s="4"/>
      <c r="T3643" s="1" t="s">
        <v>8823</v>
      </c>
    </row>
    <row r="3644" spans="1:20" x14ac:dyDescent="0.25">
      <c r="A3644" t="s">
        <v>8801</v>
      </c>
      <c r="B3644" t="s">
        <v>66</v>
      </c>
      <c r="C3644" t="s">
        <v>7053</v>
      </c>
      <c r="D3644" t="s">
        <v>7052</v>
      </c>
      <c r="F3644">
        <v>2022</v>
      </c>
      <c r="G3644" t="s">
        <v>113</v>
      </c>
      <c r="I3644" t="s">
        <v>84</v>
      </c>
      <c r="J3644">
        <v>224</v>
      </c>
      <c r="N3644">
        <f>SUM(Table714[[#This Row],[Mitigation ($ million)]:[Adaptation ($ million)]])</f>
        <v>223.9</v>
      </c>
      <c r="O3644">
        <v>213.5</v>
      </c>
      <c r="P3644">
        <v>10.4</v>
      </c>
      <c r="R3644" s="4">
        <v>1</v>
      </c>
      <c r="S3644" s="4"/>
      <c r="T3644" s="1" t="s">
        <v>8822</v>
      </c>
    </row>
    <row r="3645" spans="1:20" x14ac:dyDescent="0.25">
      <c r="A3645" t="s">
        <v>8801</v>
      </c>
      <c r="B3645" t="s">
        <v>66</v>
      </c>
      <c r="C3645" t="s">
        <v>8256</v>
      </c>
      <c r="D3645" t="s">
        <v>8255</v>
      </c>
      <c r="F3645">
        <v>2021</v>
      </c>
      <c r="G3645" t="s">
        <v>113</v>
      </c>
      <c r="I3645" t="s">
        <v>6313</v>
      </c>
      <c r="J3645">
        <v>400</v>
      </c>
      <c r="N3645">
        <f>SUM(Table714[[#This Row],[Mitigation ($ million)]:[Adaptation ($ million)]])</f>
        <v>60</v>
      </c>
      <c r="O3645">
        <v>10</v>
      </c>
      <c r="P3645">
        <v>50</v>
      </c>
      <c r="R3645" s="4">
        <v>0.15</v>
      </c>
      <c r="S3645" s="4"/>
      <c r="T3645" s="1" t="s">
        <v>8823</v>
      </c>
    </row>
    <row r="3646" spans="1:20" x14ac:dyDescent="0.25">
      <c r="A3646" t="s">
        <v>8801</v>
      </c>
      <c r="B3646" t="s">
        <v>66</v>
      </c>
      <c r="C3646" t="s">
        <v>6366</v>
      </c>
      <c r="D3646" t="s">
        <v>6365</v>
      </c>
      <c r="F3646">
        <v>2023</v>
      </c>
      <c r="G3646" t="s">
        <v>113</v>
      </c>
      <c r="I3646" t="s">
        <v>6316</v>
      </c>
      <c r="J3646">
        <v>500</v>
      </c>
      <c r="N3646">
        <f>SUM(Table714[[#This Row],[Mitigation ($ million)]:[Adaptation ($ million)]])</f>
        <v>272.5</v>
      </c>
      <c r="O3646">
        <v>220.9</v>
      </c>
      <c r="P3646">
        <v>51.6</v>
      </c>
      <c r="R3646" s="5">
        <v>0.54500000000000004</v>
      </c>
      <c r="S3646" s="5"/>
      <c r="T3646" s="1" t="s">
        <v>8821</v>
      </c>
    </row>
    <row r="3647" spans="1:20" x14ac:dyDescent="0.25">
      <c r="A3647" t="s">
        <v>8801</v>
      </c>
      <c r="B3647" t="s">
        <v>66</v>
      </c>
      <c r="C3647" t="s">
        <v>6341</v>
      </c>
      <c r="D3647" t="s">
        <v>6340</v>
      </c>
      <c r="F3647">
        <v>2023</v>
      </c>
      <c r="G3647" t="s">
        <v>113</v>
      </c>
      <c r="I3647" t="s">
        <v>6313</v>
      </c>
      <c r="J3647" s="7">
        <v>1000</v>
      </c>
      <c r="N3647">
        <f>SUM(Table714[[#This Row],[Mitigation ($ million)]:[Adaptation ($ million)]])</f>
        <v>250</v>
      </c>
      <c r="O3647">
        <v>143.19999999999999</v>
      </c>
      <c r="P3647">
        <v>106.8</v>
      </c>
      <c r="R3647" s="5">
        <v>0.25</v>
      </c>
      <c r="S3647" s="5"/>
      <c r="T3647" s="1" t="s">
        <v>8821</v>
      </c>
    </row>
    <row r="3648" spans="1:20" x14ac:dyDescent="0.25">
      <c r="A3648" t="s">
        <v>8801</v>
      </c>
      <c r="B3648" t="s">
        <v>66</v>
      </c>
      <c r="C3648" t="s">
        <v>6353</v>
      </c>
      <c r="D3648" t="s">
        <v>6352</v>
      </c>
      <c r="F3648">
        <v>2023</v>
      </c>
      <c r="G3648" t="s">
        <v>113</v>
      </c>
      <c r="I3648" t="s">
        <v>6296</v>
      </c>
      <c r="J3648">
        <v>400</v>
      </c>
      <c r="N3648">
        <f>SUM(Table714[[#This Row],[Mitigation ($ million)]:[Adaptation ($ million)]])</f>
        <v>352.6</v>
      </c>
      <c r="O3648">
        <v>41.3</v>
      </c>
      <c r="P3648">
        <v>311.3</v>
      </c>
      <c r="R3648" s="5">
        <v>0.88200000000000001</v>
      </c>
      <c r="S3648" s="5"/>
      <c r="T3648" s="1" t="s">
        <v>8821</v>
      </c>
    </row>
    <row r="3649" spans="1:20" x14ac:dyDescent="0.25">
      <c r="A3649" t="s">
        <v>8801</v>
      </c>
      <c r="B3649" t="s">
        <v>66</v>
      </c>
      <c r="C3649" t="s">
        <v>6431</v>
      </c>
      <c r="D3649" t="s">
        <v>6430</v>
      </c>
      <c r="F3649">
        <v>2023</v>
      </c>
      <c r="G3649" t="s">
        <v>6432</v>
      </c>
      <c r="I3649" t="s">
        <v>6287</v>
      </c>
      <c r="J3649">
        <v>300</v>
      </c>
      <c r="N3649">
        <f>SUM(Table714[[#This Row],[Mitigation ($ million)]:[Adaptation ($ million)]])</f>
        <v>102.8</v>
      </c>
      <c r="O3649">
        <v>50.3</v>
      </c>
      <c r="P3649">
        <v>52.5</v>
      </c>
      <c r="R3649" s="5">
        <v>0.34300000000000003</v>
      </c>
      <c r="S3649" s="5"/>
      <c r="T3649" s="1" t="s">
        <v>8821</v>
      </c>
    </row>
    <row r="3650" spans="1:20" x14ac:dyDescent="0.25">
      <c r="A3650" t="s">
        <v>8801</v>
      </c>
      <c r="B3650" t="s">
        <v>66</v>
      </c>
      <c r="C3650" t="s">
        <v>8411</v>
      </c>
      <c r="D3650" t="s">
        <v>8410</v>
      </c>
      <c r="F3650">
        <v>2021</v>
      </c>
      <c r="G3650" t="s">
        <v>7481</v>
      </c>
      <c r="I3650" t="s">
        <v>6287</v>
      </c>
      <c r="J3650">
        <v>100</v>
      </c>
      <c r="N3650">
        <f>SUM(Table714[[#This Row],[Mitigation ($ million)]:[Adaptation ($ million)]])</f>
        <v>47.9</v>
      </c>
      <c r="O3650">
        <v>22.5</v>
      </c>
      <c r="P3650">
        <v>25.4</v>
      </c>
      <c r="R3650" s="4">
        <v>0.47899999999999998</v>
      </c>
      <c r="S3650" s="4"/>
      <c r="T3650" s="1" t="s">
        <v>8823</v>
      </c>
    </row>
    <row r="3651" spans="1:20" x14ac:dyDescent="0.25">
      <c r="A3651" t="s">
        <v>8801</v>
      </c>
      <c r="B3651" t="s">
        <v>66</v>
      </c>
      <c r="C3651" t="s">
        <v>6391</v>
      </c>
      <c r="D3651" t="s">
        <v>6390</v>
      </c>
      <c r="F3651">
        <v>2023</v>
      </c>
      <c r="G3651" t="s">
        <v>6392</v>
      </c>
      <c r="I3651" t="s">
        <v>6313</v>
      </c>
      <c r="J3651">
        <v>200</v>
      </c>
      <c r="N3651">
        <f>SUM(Table714[[#This Row],[Mitigation ($ million)]:[Adaptation ($ million)]])</f>
        <v>22.799999999999997</v>
      </c>
      <c r="O3651">
        <v>11.6</v>
      </c>
      <c r="P3651">
        <v>11.2</v>
      </c>
      <c r="R3651" s="5">
        <v>0.114</v>
      </c>
      <c r="S3651" s="5"/>
      <c r="T3651" s="1" t="s">
        <v>8821</v>
      </c>
    </row>
    <row r="3652" spans="1:20" x14ac:dyDescent="0.25">
      <c r="A3652" t="s">
        <v>8801</v>
      </c>
      <c r="B3652" t="s">
        <v>66</v>
      </c>
      <c r="C3652" t="s">
        <v>8449</v>
      </c>
      <c r="D3652" t="s">
        <v>8448</v>
      </c>
      <c r="F3652">
        <v>2021</v>
      </c>
      <c r="G3652" t="s">
        <v>6503</v>
      </c>
      <c r="I3652" t="s">
        <v>6400</v>
      </c>
      <c r="J3652">
        <v>15</v>
      </c>
      <c r="N3652">
        <f>SUM(Table714[[#This Row],[Mitigation ($ million)]:[Adaptation ($ million)]])</f>
        <v>5.8</v>
      </c>
      <c r="O3652">
        <v>0</v>
      </c>
      <c r="P3652">
        <v>5.8</v>
      </c>
      <c r="R3652" s="4">
        <v>0.38400000000000001</v>
      </c>
      <c r="S3652" s="4"/>
      <c r="T3652" s="1" t="s">
        <v>8823</v>
      </c>
    </row>
    <row r="3653" spans="1:20" x14ac:dyDescent="0.25">
      <c r="A3653" t="s">
        <v>8801</v>
      </c>
      <c r="B3653" t="s">
        <v>66</v>
      </c>
      <c r="C3653" t="s">
        <v>8409</v>
      </c>
      <c r="D3653" t="s">
        <v>8408</v>
      </c>
      <c r="F3653">
        <v>2021</v>
      </c>
      <c r="G3653" t="s">
        <v>525</v>
      </c>
      <c r="I3653" t="s">
        <v>6287</v>
      </c>
      <c r="J3653">
        <v>17</v>
      </c>
      <c r="N3653">
        <f>SUM(Table714[[#This Row],[Mitigation ($ million)]:[Adaptation ($ million)]])</f>
        <v>3.2</v>
      </c>
      <c r="O3653">
        <v>1.8</v>
      </c>
      <c r="P3653">
        <v>1.4</v>
      </c>
      <c r="R3653" s="4">
        <v>0.186</v>
      </c>
      <c r="S3653" s="4"/>
      <c r="T3653" s="1" t="s">
        <v>8823</v>
      </c>
    </row>
    <row r="3654" spans="1:20" x14ac:dyDescent="0.25">
      <c r="A3654" t="s">
        <v>8801</v>
      </c>
      <c r="B3654" t="s">
        <v>66</v>
      </c>
      <c r="C3654" t="s">
        <v>7230</v>
      </c>
      <c r="D3654" t="s">
        <v>7229</v>
      </c>
      <c r="F3654">
        <v>2022</v>
      </c>
      <c r="G3654" t="s">
        <v>222</v>
      </c>
      <c r="I3654" t="s">
        <v>6443</v>
      </c>
      <c r="J3654">
        <v>19</v>
      </c>
      <c r="N3654">
        <f>SUM(Table714[[#This Row],[Mitigation ($ million)]:[Adaptation ($ million)]])</f>
        <v>4.2</v>
      </c>
      <c r="O3654">
        <v>0</v>
      </c>
      <c r="P3654">
        <v>4.2</v>
      </c>
      <c r="R3654" s="4">
        <v>0.223</v>
      </c>
      <c r="S3654" s="4"/>
      <c r="T3654" s="1" t="s">
        <v>8822</v>
      </c>
    </row>
    <row r="3655" spans="1:20" x14ac:dyDescent="0.25">
      <c r="A3655" t="s">
        <v>8801</v>
      </c>
      <c r="B3655" t="s">
        <v>66</v>
      </c>
      <c r="C3655" t="s">
        <v>6952</v>
      </c>
      <c r="D3655" t="s">
        <v>6951</v>
      </c>
      <c r="F3655">
        <v>2023</v>
      </c>
      <c r="G3655" t="s">
        <v>168</v>
      </c>
      <c r="I3655" t="s">
        <v>4841</v>
      </c>
      <c r="J3655">
        <v>213</v>
      </c>
      <c r="N3655">
        <f>SUM(Table714[[#This Row],[Mitigation ($ million)]:[Adaptation ($ million)]])</f>
        <v>145.9</v>
      </c>
      <c r="O3655">
        <v>21.3</v>
      </c>
      <c r="P3655">
        <v>124.6</v>
      </c>
      <c r="R3655" s="5">
        <v>0.68500000000000005</v>
      </c>
      <c r="S3655" s="5"/>
      <c r="T3655" s="1" t="s">
        <v>8821</v>
      </c>
    </row>
    <row r="3656" spans="1:20" x14ac:dyDescent="0.25">
      <c r="A3656" t="s">
        <v>8801</v>
      </c>
      <c r="B3656" t="s">
        <v>66</v>
      </c>
      <c r="C3656" t="s">
        <v>6853</v>
      </c>
      <c r="D3656" t="s">
        <v>6852</v>
      </c>
      <c r="F3656">
        <v>2023</v>
      </c>
      <c r="G3656" t="s">
        <v>8750</v>
      </c>
      <c r="I3656" t="s">
        <v>6400</v>
      </c>
      <c r="J3656">
        <v>100</v>
      </c>
      <c r="N3656">
        <f>SUM(Table714[[#This Row],[Mitigation ($ million)]:[Adaptation ($ million)]])</f>
        <v>8.7000000000000011</v>
      </c>
      <c r="O3656">
        <v>0.8</v>
      </c>
      <c r="P3656">
        <v>7.9</v>
      </c>
      <c r="R3656" s="5">
        <v>8.6999999999999994E-2</v>
      </c>
      <c r="S3656" s="5"/>
      <c r="T3656" s="1" t="s">
        <v>8821</v>
      </c>
    </row>
    <row r="3657" spans="1:20" x14ac:dyDescent="0.25">
      <c r="A3657" t="s">
        <v>8801</v>
      </c>
      <c r="B3657" t="s">
        <v>66</v>
      </c>
      <c r="C3657" t="s">
        <v>8567</v>
      </c>
      <c r="D3657" t="s">
        <v>8566</v>
      </c>
      <c r="F3657">
        <v>2021</v>
      </c>
      <c r="G3657" t="s">
        <v>8805</v>
      </c>
      <c r="I3657" t="s">
        <v>6296</v>
      </c>
      <c r="J3657">
        <v>50</v>
      </c>
      <c r="N3657">
        <f>SUM(Table714[[#This Row],[Mitigation ($ million)]:[Adaptation ($ million)]])</f>
        <v>22.5</v>
      </c>
      <c r="O3657">
        <v>5</v>
      </c>
      <c r="P3657">
        <v>17.5</v>
      </c>
      <c r="R3657" s="4">
        <v>0.45100000000000001</v>
      </c>
      <c r="S3657" s="4"/>
      <c r="T3657" s="1" t="s">
        <v>8823</v>
      </c>
    </row>
    <row r="3658" spans="1:20" x14ac:dyDescent="0.25">
      <c r="A3658" t="s">
        <v>8801</v>
      </c>
      <c r="B3658" t="s">
        <v>66</v>
      </c>
      <c r="C3658" t="s">
        <v>8674</v>
      </c>
      <c r="D3658" t="s">
        <v>8673</v>
      </c>
      <c r="F3658">
        <v>2021</v>
      </c>
      <c r="G3658" t="s">
        <v>6715</v>
      </c>
      <c r="I3658" t="s">
        <v>132</v>
      </c>
      <c r="J3658">
        <v>350</v>
      </c>
      <c r="N3658">
        <f>SUM(Table714[[#This Row],[Mitigation ($ million)]:[Adaptation ($ million)]])</f>
        <v>15.6</v>
      </c>
      <c r="O3658">
        <v>0</v>
      </c>
      <c r="P3658">
        <v>15.6</v>
      </c>
      <c r="R3658" s="4">
        <v>4.3999999999999997E-2</v>
      </c>
      <c r="S3658" s="4"/>
      <c r="T3658" s="1" t="s">
        <v>8823</v>
      </c>
    </row>
    <row r="3659" spans="1:20" x14ac:dyDescent="0.25">
      <c r="A3659" t="s">
        <v>8801</v>
      </c>
      <c r="B3659" t="s">
        <v>66</v>
      </c>
      <c r="C3659" t="s">
        <v>7335</v>
      </c>
      <c r="D3659" t="s">
        <v>7334</v>
      </c>
      <c r="F3659">
        <v>2022</v>
      </c>
      <c r="G3659" t="s">
        <v>6381</v>
      </c>
      <c r="I3659" t="s">
        <v>6303</v>
      </c>
      <c r="J3659">
        <v>100</v>
      </c>
      <c r="N3659">
        <f>SUM(Table714[[#This Row],[Mitigation ($ million)]:[Adaptation ($ million)]])</f>
        <v>23.1</v>
      </c>
      <c r="O3659">
        <v>6.8</v>
      </c>
      <c r="P3659">
        <v>16.3</v>
      </c>
      <c r="R3659" s="4">
        <v>0.23100000000000001</v>
      </c>
      <c r="S3659" s="4"/>
      <c r="T3659" s="1" t="s">
        <v>8822</v>
      </c>
    </row>
    <row r="3660" spans="1:20" x14ac:dyDescent="0.25">
      <c r="A3660" t="s">
        <v>8801</v>
      </c>
      <c r="B3660" t="s">
        <v>66</v>
      </c>
      <c r="C3660" t="s">
        <v>6972</v>
      </c>
      <c r="D3660" t="s">
        <v>6971</v>
      </c>
      <c r="F3660">
        <v>2023</v>
      </c>
      <c r="G3660" t="s">
        <v>113</v>
      </c>
      <c r="I3660" t="s">
        <v>6303</v>
      </c>
      <c r="J3660">
        <v>600</v>
      </c>
      <c r="N3660">
        <f>SUM(Table714[[#This Row],[Mitigation ($ million)]:[Adaptation ($ million)]])</f>
        <v>84.2</v>
      </c>
      <c r="O3660">
        <v>0</v>
      </c>
      <c r="P3660">
        <v>84.2</v>
      </c>
      <c r="R3660" s="5">
        <v>0.14000000000000001</v>
      </c>
      <c r="S3660" s="5"/>
      <c r="T3660" s="1" t="s">
        <v>8821</v>
      </c>
    </row>
    <row r="3661" spans="1:20" x14ac:dyDescent="0.25">
      <c r="A3661" t="s">
        <v>8801</v>
      </c>
      <c r="B3661" t="s">
        <v>66</v>
      </c>
      <c r="C3661" t="s">
        <v>7592</v>
      </c>
      <c r="D3661" t="s">
        <v>7591</v>
      </c>
      <c r="F3661">
        <v>2022</v>
      </c>
      <c r="G3661" t="s">
        <v>7593</v>
      </c>
      <c r="I3661" t="s">
        <v>6303</v>
      </c>
      <c r="J3661">
        <v>98</v>
      </c>
      <c r="N3661">
        <f>SUM(Table714[[#This Row],[Mitigation ($ million)]:[Adaptation ($ million)]])</f>
        <v>1.3</v>
      </c>
      <c r="O3661">
        <v>0.4</v>
      </c>
      <c r="P3661">
        <v>0.9</v>
      </c>
      <c r="R3661" s="4">
        <v>1.2999999999999999E-2</v>
      </c>
      <c r="S3661" s="4"/>
      <c r="T3661" s="1" t="s">
        <v>8822</v>
      </c>
    </row>
    <row r="3662" spans="1:20" x14ac:dyDescent="0.25">
      <c r="A3662" t="s">
        <v>8801</v>
      </c>
      <c r="B3662" t="s">
        <v>66</v>
      </c>
      <c r="C3662" t="s">
        <v>8439</v>
      </c>
      <c r="D3662" t="s">
        <v>8438</v>
      </c>
      <c r="F3662">
        <v>2021</v>
      </c>
      <c r="G3662" t="s">
        <v>8250</v>
      </c>
      <c r="I3662" t="s">
        <v>6319</v>
      </c>
      <c r="J3662">
        <v>150</v>
      </c>
      <c r="N3662">
        <f>SUM(Table714[[#This Row],[Mitigation ($ million)]:[Adaptation ($ million)]])</f>
        <v>17.3</v>
      </c>
      <c r="O3662">
        <v>7.5</v>
      </c>
      <c r="P3662">
        <v>9.8000000000000007</v>
      </c>
      <c r="R3662" s="4">
        <v>0.115</v>
      </c>
      <c r="S3662" s="4"/>
      <c r="T3662" s="1" t="s">
        <v>8823</v>
      </c>
    </row>
    <row r="3663" spans="1:20" x14ac:dyDescent="0.25">
      <c r="A3663" t="s">
        <v>8801</v>
      </c>
      <c r="B3663" t="s">
        <v>66</v>
      </c>
      <c r="C3663" t="s">
        <v>6911</v>
      </c>
      <c r="D3663" t="s">
        <v>6910</v>
      </c>
      <c r="F3663">
        <v>2023</v>
      </c>
      <c r="G3663" t="s">
        <v>6417</v>
      </c>
      <c r="I3663" t="s">
        <v>132</v>
      </c>
      <c r="J3663">
        <v>125.3</v>
      </c>
      <c r="N3663">
        <f>SUM(Table714[[#This Row],[Mitigation ($ million)]:[Adaptation ($ million)]])</f>
        <v>20.100000000000001</v>
      </c>
      <c r="O3663">
        <v>4.8</v>
      </c>
      <c r="P3663">
        <v>15.3</v>
      </c>
      <c r="R3663" s="5">
        <v>0.16</v>
      </c>
      <c r="S3663" s="5"/>
      <c r="T3663" s="1" t="s">
        <v>8821</v>
      </c>
    </row>
    <row r="3664" spans="1:20" x14ac:dyDescent="0.25">
      <c r="A3664" t="s">
        <v>8801</v>
      </c>
      <c r="B3664" t="s">
        <v>66</v>
      </c>
      <c r="C3664" t="s">
        <v>8735</v>
      </c>
      <c r="D3664" t="s">
        <v>8734</v>
      </c>
      <c r="F3664">
        <v>2021</v>
      </c>
      <c r="G3664" t="s">
        <v>4733</v>
      </c>
      <c r="I3664" t="s">
        <v>8054</v>
      </c>
      <c r="J3664">
        <v>50</v>
      </c>
      <c r="N3664">
        <f>SUM(Table714[[#This Row],[Mitigation ($ million)]:[Adaptation ($ million)]])</f>
        <v>1.8</v>
      </c>
      <c r="O3664">
        <v>0.5</v>
      </c>
      <c r="P3664">
        <v>1.3</v>
      </c>
      <c r="R3664" s="4">
        <v>3.5000000000000003E-2</v>
      </c>
      <c r="S3664" s="4"/>
      <c r="T3664" s="1" t="s">
        <v>8823</v>
      </c>
    </row>
    <row r="3665" spans="1:20" x14ac:dyDescent="0.25">
      <c r="A3665" t="s">
        <v>8801</v>
      </c>
      <c r="B3665" t="s">
        <v>66</v>
      </c>
      <c r="C3665" t="s">
        <v>7698</v>
      </c>
      <c r="D3665" t="s">
        <v>7697</v>
      </c>
      <c r="F3665">
        <v>2022</v>
      </c>
      <c r="G3665" t="s">
        <v>4733</v>
      </c>
      <c r="I3665" t="s">
        <v>6400</v>
      </c>
      <c r="J3665">
        <v>350</v>
      </c>
      <c r="N3665">
        <f>SUM(Table714[[#This Row],[Mitigation ($ million)]:[Adaptation ($ million)]])</f>
        <v>44.8</v>
      </c>
      <c r="O3665">
        <v>0</v>
      </c>
      <c r="P3665">
        <v>44.8</v>
      </c>
      <c r="R3665" s="4">
        <v>0.128</v>
      </c>
      <c r="S3665" s="4"/>
      <c r="T3665" s="1" t="s">
        <v>8822</v>
      </c>
    </row>
    <row r="3666" spans="1:20" x14ac:dyDescent="0.25">
      <c r="A3666" t="s">
        <v>8801</v>
      </c>
      <c r="B3666" t="s">
        <v>66</v>
      </c>
      <c r="C3666" t="s">
        <v>8724</v>
      </c>
      <c r="D3666" t="s">
        <v>8723</v>
      </c>
      <c r="F3666">
        <v>2021</v>
      </c>
      <c r="G3666" t="s">
        <v>4733</v>
      </c>
      <c r="I3666" t="s">
        <v>6400</v>
      </c>
      <c r="J3666">
        <v>290</v>
      </c>
      <c r="N3666">
        <f>SUM(Table714[[#This Row],[Mitigation ($ million)]:[Adaptation ($ million)]])</f>
        <v>22.5</v>
      </c>
      <c r="O3666">
        <v>0</v>
      </c>
      <c r="P3666">
        <v>22.5</v>
      </c>
      <c r="R3666" s="4">
        <v>7.8E-2</v>
      </c>
      <c r="S3666" s="4"/>
      <c r="T3666" s="1" t="s">
        <v>8823</v>
      </c>
    </row>
    <row r="3667" spans="1:20" x14ac:dyDescent="0.25">
      <c r="A3667" t="s">
        <v>8801</v>
      </c>
      <c r="B3667" t="s">
        <v>66</v>
      </c>
      <c r="C3667" t="s">
        <v>6948</v>
      </c>
      <c r="D3667" t="s">
        <v>8551</v>
      </c>
      <c r="F3667">
        <v>2021</v>
      </c>
      <c r="G3667" t="s">
        <v>4733</v>
      </c>
      <c r="I3667" t="s">
        <v>6319</v>
      </c>
      <c r="J3667">
        <v>500</v>
      </c>
      <c r="N3667">
        <f>SUM(Table714[[#This Row],[Mitigation ($ million)]:[Adaptation ($ million)]])</f>
        <v>133.80000000000001</v>
      </c>
      <c r="O3667">
        <v>64.7</v>
      </c>
      <c r="P3667">
        <v>69.099999999999994</v>
      </c>
      <c r="R3667" s="4">
        <v>0.26800000000000002</v>
      </c>
      <c r="S3667" s="4"/>
      <c r="T3667" s="1" t="s">
        <v>8823</v>
      </c>
    </row>
    <row r="3668" spans="1:20" x14ac:dyDescent="0.25">
      <c r="A3668" t="s">
        <v>8801</v>
      </c>
      <c r="B3668" t="s">
        <v>66</v>
      </c>
      <c r="C3668" t="s">
        <v>6948</v>
      </c>
      <c r="D3668" t="s">
        <v>6947</v>
      </c>
      <c r="F3668">
        <v>2023</v>
      </c>
      <c r="G3668" t="s">
        <v>4733</v>
      </c>
      <c r="I3668" t="s">
        <v>6409</v>
      </c>
      <c r="J3668">
        <v>400</v>
      </c>
      <c r="N3668">
        <f>SUM(Table714[[#This Row],[Mitigation ($ million)]:[Adaptation ($ million)]])</f>
        <v>194.4</v>
      </c>
      <c r="O3668">
        <v>97.2</v>
      </c>
      <c r="P3668">
        <v>97.2</v>
      </c>
      <c r="R3668" s="5">
        <v>0.48599999999999999</v>
      </c>
      <c r="S3668" s="5"/>
      <c r="T3668" s="1" t="s">
        <v>8821</v>
      </c>
    </row>
    <row r="3669" spans="1:20" x14ac:dyDescent="0.25">
      <c r="A3669" t="s">
        <v>8801</v>
      </c>
      <c r="B3669" t="s">
        <v>66</v>
      </c>
      <c r="C3669" t="s">
        <v>7730</v>
      </c>
      <c r="D3669" t="s">
        <v>7729</v>
      </c>
      <c r="F3669">
        <v>2022</v>
      </c>
      <c r="G3669" t="s">
        <v>4733</v>
      </c>
      <c r="I3669" t="s">
        <v>132</v>
      </c>
      <c r="J3669">
        <v>112</v>
      </c>
      <c r="N3669">
        <f>SUM(Table714[[#This Row],[Mitigation ($ million)]:[Adaptation ($ million)]])</f>
        <v>2.8</v>
      </c>
      <c r="O3669">
        <v>1.4</v>
      </c>
      <c r="P3669">
        <v>1.4</v>
      </c>
      <c r="R3669" s="4">
        <v>2.5000000000000001E-2</v>
      </c>
      <c r="S3669" s="4"/>
      <c r="T3669" s="1" t="s">
        <v>8822</v>
      </c>
    </row>
    <row r="3670" spans="1:20" x14ac:dyDescent="0.25">
      <c r="A3670" t="s">
        <v>8801</v>
      </c>
      <c r="B3670" t="s">
        <v>66</v>
      </c>
      <c r="C3670" t="s">
        <v>6483</v>
      </c>
      <c r="D3670" t="s">
        <v>6482</v>
      </c>
      <c r="F3670">
        <v>2023</v>
      </c>
      <c r="G3670" t="s">
        <v>4733</v>
      </c>
      <c r="I3670" t="s">
        <v>4841</v>
      </c>
      <c r="J3670">
        <v>200</v>
      </c>
      <c r="N3670">
        <f>SUM(Table714[[#This Row],[Mitigation ($ million)]:[Adaptation ($ million)]])</f>
        <v>83.8</v>
      </c>
      <c r="O3670">
        <v>45.8</v>
      </c>
      <c r="P3670">
        <v>38</v>
      </c>
      <c r="R3670" s="5">
        <v>0.41899999999999998</v>
      </c>
      <c r="S3670" s="5"/>
      <c r="T3670" s="1" t="s">
        <v>8821</v>
      </c>
    </row>
    <row r="3671" spans="1:20" x14ac:dyDescent="0.25">
      <c r="A3671" t="s">
        <v>8801</v>
      </c>
      <c r="B3671" t="s">
        <v>66</v>
      </c>
      <c r="C3671" t="s">
        <v>7784</v>
      </c>
      <c r="D3671" t="s">
        <v>7783</v>
      </c>
      <c r="F3671">
        <v>2022</v>
      </c>
      <c r="G3671" t="s">
        <v>4733</v>
      </c>
      <c r="I3671" t="s">
        <v>6313</v>
      </c>
      <c r="J3671">
        <v>85</v>
      </c>
      <c r="N3671">
        <f>SUM(Table714[[#This Row],[Mitigation ($ million)]:[Adaptation ($ million)]])</f>
        <v>20.8</v>
      </c>
      <c r="O3671">
        <v>16.600000000000001</v>
      </c>
      <c r="P3671">
        <v>4.2</v>
      </c>
      <c r="R3671" s="4">
        <v>0.24399999999999999</v>
      </c>
      <c r="S3671" s="4"/>
      <c r="T3671" s="1" t="s">
        <v>8822</v>
      </c>
    </row>
    <row r="3672" spans="1:20" x14ac:dyDescent="0.25">
      <c r="A3672" t="s">
        <v>8801</v>
      </c>
      <c r="B3672" t="s">
        <v>66</v>
      </c>
      <c r="C3672" t="s">
        <v>7241</v>
      </c>
      <c r="D3672" t="s">
        <v>7240</v>
      </c>
      <c r="F3672">
        <v>2022</v>
      </c>
      <c r="G3672" t="s">
        <v>329</v>
      </c>
      <c r="I3672" t="s">
        <v>84</v>
      </c>
      <c r="J3672">
        <v>109</v>
      </c>
      <c r="N3672">
        <f>SUM(Table714[[#This Row],[Mitigation ($ million)]:[Adaptation ($ million)]])</f>
        <v>53</v>
      </c>
      <c r="O3672">
        <v>0</v>
      </c>
      <c r="P3672">
        <v>53</v>
      </c>
      <c r="R3672" s="4">
        <v>0.48599999999999999</v>
      </c>
      <c r="S3672" s="4"/>
      <c r="T3672" s="1" t="s">
        <v>8822</v>
      </c>
    </row>
    <row r="3673" spans="1:20" x14ac:dyDescent="0.25">
      <c r="A3673" t="s">
        <v>8801</v>
      </c>
      <c r="B3673" t="s">
        <v>66</v>
      </c>
      <c r="C3673" t="s">
        <v>6839</v>
      </c>
      <c r="D3673" t="s">
        <v>6838</v>
      </c>
      <c r="F3673">
        <v>2023</v>
      </c>
      <c r="G3673" t="s">
        <v>8804</v>
      </c>
      <c r="I3673" t="s">
        <v>6296</v>
      </c>
      <c r="J3673">
        <v>100</v>
      </c>
      <c r="N3673">
        <f>SUM(Table714[[#This Row],[Mitigation ($ million)]:[Adaptation ($ million)]])</f>
        <v>62.8</v>
      </c>
      <c r="O3673">
        <v>6.3</v>
      </c>
      <c r="P3673">
        <v>56.5</v>
      </c>
      <c r="R3673" s="5">
        <v>0.627</v>
      </c>
      <c r="S3673" s="5"/>
      <c r="T3673" s="1" t="s">
        <v>8821</v>
      </c>
    </row>
    <row r="3674" spans="1:20" x14ac:dyDescent="0.25">
      <c r="A3674" t="s">
        <v>8801</v>
      </c>
      <c r="B3674" t="s">
        <v>66</v>
      </c>
      <c r="C3674" t="s">
        <v>6802</v>
      </c>
      <c r="D3674" t="s">
        <v>6801</v>
      </c>
      <c r="F3674">
        <v>2023</v>
      </c>
      <c r="G3674" t="s">
        <v>88</v>
      </c>
      <c r="I3674" t="s">
        <v>4841</v>
      </c>
      <c r="J3674">
        <v>363</v>
      </c>
      <c r="N3674">
        <f>SUM(Table714[[#This Row],[Mitigation ($ million)]:[Adaptation ($ million)]])</f>
        <v>104.5</v>
      </c>
      <c r="O3674">
        <v>18.100000000000001</v>
      </c>
      <c r="P3674">
        <v>86.4</v>
      </c>
      <c r="R3674" s="5">
        <v>0.28799999999999998</v>
      </c>
      <c r="S3674" s="5"/>
      <c r="T3674" s="1" t="s">
        <v>8821</v>
      </c>
    </row>
    <row r="3675" spans="1:20" x14ac:dyDescent="0.25">
      <c r="A3675" t="s">
        <v>8801</v>
      </c>
      <c r="B3675" t="s">
        <v>66</v>
      </c>
      <c r="C3675" t="s">
        <v>6305</v>
      </c>
      <c r="D3675" t="s">
        <v>6304</v>
      </c>
      <c r="F3675">
        <v>2023</v>
      </c>
      <c r="G3675" t="s">
        <v>6306</v>
      </c>
      <c r="I3675" t="s">
        <v>6307</v>
      </c>
      <c r="J3675">
        <v>390</v>
      </c>
      <c r="N3675">
        <f>SUM(Table714[[#This Row],[Mitigation ($ million)]:[Adaptation ($ million)]])</f>
        <v>21.3</v>
      </c>
      <c r="O3675">
        <v>1.3</v>
      </c>
      <c r="P3675">
        <v>20</v>
      </c>
      <c r="R3675" s="5">
        <v>5.5E-2</v>
      </c>
      <c r="S3675" s="5"/>
      <c r="T3675" s="1" t="s">
        <v>8821</v>
      </c>
    </row>
    <row r="3676" spans="1:20" x14ac:dyDescent="0.25">
      <c r="A3676" t="s">
        <v>8801</v>
      </c>
      <c r="B3676" t="s">
        <v>66</v>
      </c>
      <c r="C3676" t="s">
        <v>6496</v>
      </c>
      <c r="D3676" t="s">
        <v>6495</v>
      </c>
      <c r="F3676">
        <v>2023</v>
      </c>
      <c r="G3676" t="s">
        <v>6306</v>
      </c>
      <c r="I3676" t="s">
        <v>6316</v>
      </c>
      <c r="J3676">
        <v>400</v>
      </c>
      <c r="N3676">
        <f>SUM(Table714[[#This Row],[Mitigation ($ million)]:[Adaptation ($ million)]])</f>
        <v>191.5</v>
      </c>
      <c r="O3676">
        <v>191.4</v>
      </c>
      <c r="P3676">
        <v>0.1</v>
      </c>
      <c r="R3676" s="5">
        <v>0.47899999999999998</v>
      </c>
      <c r="S3676" s="5"/>
      <c r="T3676" s="1" t="s">
        <v>8821</v>
      </c>
    </row>
    <row r="3677" spans="1:20" x14ac:dyDescent="0.25">
      <c r="A3677" t="s">
        <v>8801</v>
      </c>
      <c r="B3677" t="s">
        <v>66</v>
      </c>
      <c r="C3677" t="s">
        <v>4830</v>
      </c>
      <c r="D3677" t="s">
        <v>7995</v>
      </c>
      <c r="F3677">
        <v>2021</v>
      </c>
      <c r="G3677" t="s">
        <v>88</v>
      </c>
      <c r="I3677" t="s">
        <v>6296</v>
      </c>
      <c r="J3677">
        <v>105</v>
      </c>
      <c r="N3677">
        <f>SUM(Table714[[#This Row],[Mitigation ($ million)]:[Adaptation ($ million)]])</f>
        <v>105</v>
      </c>
      <c r="O3677">
        <v>91.9</v>
      </c>
      <c r="P3677">
        <v>13.1</v>
      </c>
      <c r="R3677" s="4">
        <v>1</v>
      </c>
      <c r="S3677" s="4"/>
      <c r="T3677" s="1" t="s">
        <v>8823</v>
      </c>
    </row>
    <row r="3678" spans="1:20" x14ac:dyDescent="0.25">
      <c r="A3678" t="s">
        <v>8801</v>
      </c>
      <c r="B3678" t="s">
        <v>66</v>
      </c>
      <c r="C3678" t="s">
        <v>7918</v>
      </c>
      <c r="D3678" t="s">
        <v>7917</v>
      </c>
      <c r="F3678">
        <v>2021</v>
      </c>
      <c r="G3678" t="s">
        <v>168</v>
      </c>
      <c r="I3678" t="s">
        <v>6316</v>
      </c>
      <c r="J3678">
        <v>450</v>
      </c>
      <c r="N3678">
        <f>SUM(Table714[[#This Row],[Mitigation ($ million)]:[Adaptation ($ million)]])</f>
        <v>450</v>
      </c>
      <c r="O3678">
        <v>450</v>
      </c>
      <c r="P3678">
        <v>0</v>
      </c>
      <c r="R3678" s="4">
        <v>1</v>
      </c>
      <c r="S3678" s="4"/>
      <c r="T3678" s="1" t="s">
        <v>8823</v>
      </c>
    </row>
    <row r="3679" spans="1:20" x14ac:dyDescent="0.25">
      <c r="A3679" t="s">
        <v>8801</v>
      </c>
      <c r="B3679" t="s">
        <v>66</v>
      </c>
      <c r="C3679" t="s">
        <v>7599</v>
      </c>
      <c r="D3679" t="s">
        <v>7598</v>
      </c>
      <c r="F3679">
        <v>2022</v>
      </c>
      <c r="G3679" t="s">
        <v>168</v>
      </c>
      <c r="I3679" t="s">
        <v>84</v>
      </c>
      <c r="J3679">
        <v>300</v>
      </c>
      <c r="N3679">
        <f>SUM(Table714[[#This Row],[Mitigation ($ million)]:[Adaptation ($ million)]])</f>
        <v>96</v>
      </c>
      <c r="O3679">
        <v>5.5</v>
      </c>
      <c r="P3679">
        <v>90.5</v>
      </c>
      <c r="R3679" s="4">
        <v>0.32</v>
      </c>
      <c r="S3679" s="4"/>
      <c r="T3679" s="1" t="s">
        <v>8822</v>
      </c>
    </row>
    <row r="3680" spans="1:20" x14ac:dyDescent="0.25">
      <c r="A3680" t="s">
        <v>8801</v>
      </c>
      <c r="B3680" t="s">
        <v>66</v>
      </c>
      <c r="C3680" t="s">
        <v>6508</v>
      </c>
      <c r="D3680" t="s">
        <v>6507</v>
      </c>
      <c r="F3680">
        <v>2023</v>
      </c>
      <c r="G3680" t="s">
        <v>168</v>
      </c>
      <c r="I3680" t="s">
        <v>6443</v>
      </c>
      <c r="J3680">
        <v>200</v>
      </c>
      <c r="N3680">
        <f>SUM(Table714[[#This Row],[Mitigation ($ million)]:[Adaptation ($ million)]])</f>
        <v>83.7</v>
      </c>
      <c r="O3680">
        <v>4.3</v>
      </c>
      <c r="P3680">
        <v>79.400000000000006</v>
      </c>
      <c r="R3680" s="5">
        <v>0.41799999999999998</v>
      </c>
      <c r="S3680" s="5"/>
      <c r="T3680" s="1" t="s">
        <v>8821</v>
      </c>
    </row>
    <row r="3681" spans="1:20" x14ac:dyDescent="0.25">
      <c r="A3681" t="s">
        <v>8801</v>
      </c>
      <c r="B3681" t="s">
        <v>66</v>
      </c>
      <c r="C3681" t="s">
        <v>8106</v>
      </c>
      <c r="D3681" t="s">
        <v>8105</v>
      </c>
      <c r="F3681">
        <v>2021</v>
      </c>
      <c r="G3681" t="s">
        <v>8804</v>
      </c>
      <c r="I3681" t="s">
        <v>6296</v>
      </c>
      <c r="J3681">
        <v>500</v>
      </c>
      <c r="N3681">
        <f>SUM(Table714[[#This Row],[Mitigation ($ million)]:[Adaptation ($ million)]])</f>
        <v>356</v>
      </c>
      <c r="O3681">
        <v>122.2</v>
      </c>
      <c r="P3681">
        <v>233.8</v>
      </c>
      <c r="R3681" s="4">
        <v>0.71199999999999997</v>
      </c>
      <c r="S3681" s="4"/>
      <c r="T3681" s="1" t="s">
        <v>8823</v>
      </c>
    </row>
    <row r="3682" spans="1:20" x14ac:dyDescent="0.25">
      <c r="A3682" t="s">
        <v>8801</v>
      </c>
      <c r="B3682" t="s">
        <v>66</v>
      </c>
      <c r="C3682" t="s">
        <v>7428</v>
      </c>
      <c r="D3682" t="s">
        <v>7427</v>
      </c>
      <c r="F3682">
        <v>2022</v>
      </c>
      <c r="G3682" t="s">
        <v>250</v>
      </c>
      <c r="I3682" t="s">
        <v>6307</v>
      </c>
      <c r="J3682">
        <v>12</v>
      </c>
      <c r="N3682">
        <f>SUM(Table714[[#This Row],[Mitigation ($ million)]:[Adaptation ($ million)]])</f>
        <v>1.8</v>
      </c>
      <c r="O3682">
        <v>0.2</v>
      </c>
      <c r="P3682">
        <v>1.6</v>
      </c>
      <c r="R3682" s="4">
        <v>0.151</v>
      </c>
      <c r="S3682" s="4"/>
      <c r="T3682" s="1" t="s">
        <v>8822</v>
      </c>
    </row>
    <row r="3683" spans="1:20" x14ac:dyDescent="0.25">
      <c r="A3683" t="s">
        <v>8801</v>
      </c>
      <c r="B3683" t="s">
        <v>66</v>
      </c>
      <c r="C3683" t="s">
        <v>7446</v>
      </c>
      <c r="D3683" t="s">
        <v>7445</v>
      </c>
      <c r="F3683">
        <v>2022</v>
      </c>
      <c r="G3683" t="s">
        <v>250</v>
      </c>
      <c r="I3683" t="s">
        <v>6303</v>
      </c>
      <c r="J3683">
        <v>14</v>
      </c>
      <c r="N3683">
        <f>SUM(Table714[[#This Row],[Mitigation ($ million)]:[Adaptation ($ million)]])</f>
        <v>1.3</v>
      </c>
      <c r="O3683">
        <v>0.1</v>
      </c>
      <c r="P3683">
        <v>1.2</v>
      </c>
      <c r="R3683" s="4">
        <v>9.0999999999999998E-2</v>
      </c>
      <c r="S3683" s="4"/>
      <c r="T3683" s="1" t="s">
        <v>8822</v>
      </c>
    </row>
    <row r="3684" spans="1:20" x14ac:dyDescent="0.25">
      <c r="A3684" t="s">
        <v>8801</v>
      </c>
      <c r="B3684" t="s">
        <v>66</v>
      </c>
      <c r="C3684" t="s">
        <v>7515</v>
      </c>
      <c r="D3684" t="s">
        <v>7514</v>
      </c>
      <c r="F3684">
        <v>2022</v>
      </c>
      <c r="G3684" t="s">
        <v>250</v>
      </c>
      <c r="I3684" t="s">
        <v>6296</v>
      </c>
      <c r="J3684">
        <v>20</v>
      </c>
      <c r="N3684">
        <f>SUM(Table714[[#This Row],[Mitigation ($ million)]:[Adaptation ($ million)]])</f>
        <v>13.8</v>
      </c>
      <c r="O3684">
        <v>0</v>
      </c>
      <c r="P3684">
        <v>13.8</v>
      </c>
      <c r="R3684" s="4">
        <v>0.69299999999999995</v>
      </c>
      <c r="S3684" s="4"/>
      <c r="T3684" s="1" t="s">
        <v>8822</v>
      </c>
    </row>
    <row r="3685" spans="1:20" x14ac:dyDescent="0.25">
      <c r="A3685" t="s">
        <v>8801</v>
      </c>
      <c r="B3685" t="s">
        <v>66</v>
      </c>
      <c r="C3685" t="s">
        <v>8017</v>
      </c>
      <c r="D3685" t="s">
        <v>8016</v>
      </c>
      <c r="F3685">
        <v>2021</v>
      </c>
      <c r="G3685" t="s">
        <v>250</v>
      </c>
      <c r="I3685" t="s">
        <v>6319</v>
      </c>
      <c r="J3685">
        <v>5</v>
      </c>
      <c r="N3685">
        <f>SUM(Table714[[#This Row],[Mitigation ($ million)]:[Adaptation ($ million)]])</f>
        <v>1.3</v>
      </c>
      <c r="O3685">
        <v>0</v>
      </c>
      <c r="P3685">
        <v>1.3</v>
      </c>
      <c r="R3685" s="4">
        <v>0.25</v>
      </c>
      <c r="S3685" s="4"/>
      <c r="T3685" s="1" t="s">
        <v>8823</v>
      </c>
    </row>
    <row r="3686" spans="1:20" x14ac:dyDescent="0.25">
      <c r="A3686" t="s">
        <v>8801</v>
      </c>
      <c r="B3686" t="s">
        <v>66</v>
      </c>
      <c r="C3686" t="s">
        <v>8710</v>
      </c>
      <c r="D3686" t="s">
        <v>8709</v>
      </c>
      <c r="F3686">
        <v>2021</v>
      </c>
      <c r="G3686" t="s">
        <v>6654</v>
      </c>
      <c r="I3686" t="s">
        <v>8054</v>
      </c>
      <c r="J3686">
        <v>18.2</v>
      </c>
      <c r="N3686">
        <f>SUM(Table714[[#This Row],[Mitigation ($ million)]:[Adaptation ($ million)]])</f>
        <v>1.3</v>
      </c>
      <c r="O3686">
        <v>1.2</v>
      </c>
      <c r="P3686">
        <v>0.1</v>
      </c>
      <c r="R3686" s="4">
        <v>7.0999999999999994E-2</v>
      </c>
      <c r="S3686" s="4"/>
      <c r="T3686" s="1" t="s">
        <v>8823</v>
      </c>
    </row>
    <row r="3687" spans="1:20" x14ac:dyDescent="0.25">
      <c r="A3687" t="s">
        <v>8801</v>
      </c>
      <c r="B3687" t="s">
        <v>66</v>
      </c>
      <c r="C3687" t="s">
        <v>7063</v>
      </c>
      <c r="D3687" t="s">
        <v>7062</v>
      </c>
      <c r="F3687">
        <v>2022</v>
      </c>
      <c r="G3687" t="s">
        <v>6654</v>
      </c>
      <c r="I3687" t="s">
        <v>6319</v>
      </c>
      <c r="J3687">
        <v>56.4</v>
      </c>
      <c r="N3687">
        <f>SUM(Table714[[#This Row],[Mitigation ($ million)]:[Adaptation ($ million)]])</f>
        <v>14.1</v>
      </c>
      <c r="O3687">
        <v>14.1</v>
      </c>
      <c r="P3687">
        <v>0</v>
      </c>
      <c r="R3687" s="4">
        <v>0.25</v>
      </c>
      <c r="S3687" s="4"/>
      <c r="T3687" s="1" t="s">
        <v>8822</v>
      </c>
    </row>
    <row r="3688" spans="1:20" x14ac:dyDescent="0.25">
      <c r="A3688" t="s">
        <v>8801</v>
      </c>
      <c r="B3688" t="s">
        <v>66</v>
      </c>
      <c r="C3688" t="s">
        <v>7079</v>
      </c>
      <c r="D3688" t="s">
        <v>7078</v>
      </c>
      <c r="F3688">
        <v>2022</v>
      </c>
      <c r="G3688" t="s">
        <v>6654</v>
      </c>
      <c r="I3688" t="s">
        <v>6400</v>
      </c>
      <c r="J3688">
        <v>55.9</v>
      </c>
      <c r="N3688">
        <f>SUM(Table714[[#This Row],[Mitigation ($ million)]:[Adaptation ($ million)]])</f>
        <v>1.8</v>
      </c>
      <c r="O3688">
        <v>0</v>
      </c>
      <c r="P3688">
        <v>1.8</v>
      </c>
      <c r="R3688" s="4">
        <v>3.2000000000000001E-2</v>
      </c>
      <c r="S3688" s="4"/>
      <c r="T3688" s="1" t="s">
        <v>8822</v>
      </c>
    </row>
    <row r="3689" spans="1:20" x14ac:dyDescent="0.25">
      <c r="A3689" t="s">
        <v>8801</v>
      </c>
      <c r="B3689" t="s">
        <v>66</v>
      </c>
      <c r="C3689" t="s">
        <v>8555</v>
      </c>
      <c r="D3689" t="s">
        <v>8554</v>
      </c>
      <c r="F3689">
        <v>2021</v>
      </c>
      <c r="G3689" t="s">
        <v>168</v>
      </c>
      <c r="I3689" t="s">
        <v>6409</v>
      </c>
      <c r="J3689">
        <v>400</v>
      </c>
      <c r="N3689">
        <f>SUM(Table714[[#This Row],[Mitigation ($ million)]:[Adaptation ($ million)]])</f>
        <v>8.9</v>
      </c>
      <c r="O3689">
        <v>0</v>
      </c>
      <c r="P3689">
        <v>8.9</v>
      </c>
      <c r="R3689" s="4">
        <v>2.1999999999999999E-2</v>
      </c>
      <c r="S3689" s="4"/>
      <c r="T3689" s="1" t="s">
        <v>8823</v>
      </c>
    </row>
    <row r="3690" spans="1:20" x14ac:dyDescent="0.25">
      <c r="A3690" t="s">
        <v>8801</v>
      </c>
      <c r="B3690" t="s">
        <v>66</v>
      </c>
      <c r="C3690" t="s">
        <v>6668</v>
      </c>
      <c r="D3690" t="s">
        <v>6667</v>
      </c>
      <c r="F3690">
        <v>2023</v>
      </c>
      <c r="G3690" t="s">
        <v>525</v>
      </c>
      <c r="I3690" t="s">
        <v>6316</v>
      </c>
      <c r="J3690">
        <v>67.7</v>
      </c>
      <c r="N3690">
        <f>SUM(Table714[[#This Row],[Mitigation ($ million)]:[Adaptation ($ million)]])</f>
        <v>67.7</v>
      </c>
      <c r="O3690">
        <v>67.7</v>
      </c>
      <c r="P3690">
        <v>0</v>
      </c>
      <c r="R3690" s="5">
        <v>1</v>
      </c>
      <c r="S3690" s="5"/>
      <c r="T3690" s="1" t="s">
        <v>8821</v>
      </c>
    </row>
    <row r="3691" spans="1:20" x14ac:dyDescent="0.25">
      <c r="A3691" t="s">
        <v>8801</v>
      </c>
      <c r="B3691" t="s">
        <v>66</v>
      </c>
      <c r="C3691" t="s">
        <v>6820</v>
      </c>
      <c r="D3691" t="s">
        <v>6819</v>
      </c>
      <c r="F3691">
        <v>2023</v>
      </c>
      <c r="G3691" t="s">
        <v>4725</v>
      </c>
      <c r="I3691" t="s">
        <v>6296</v>
      </c>
      <c r="J3691">
        <v>85.4</v>
      </c>
      <c r="N3691">
        <f>SUM(Table714[[#This Row],[Mitigation ($ million)]:[Adaptation ($ million)]])</f>
        <v>8.1999999999999993</v>
      </c>
      <c r="O3691">
        <v>0.6</v>
      </c>
      <c r="P3691">
        <v>7.6</v>
      </c>
      <c r="R3691" s="5">
        <v>9.6000000000000002E-2</v>
      </c>
      <c r="S3691" s="5"/>
      <c r="T3691" s="1" t="s">
        <v>8821</v>
      </c>
    </row>
    <row r="3692" spans="1:20" x14ac:dyDescent="0.25">
      <c r="A3692" t="s">
        <v>8801</v>
      </c>
      <c r="B3692" t="s">
        <v>66</v>
      </c>
      <c r="C3692" t="s">
        <v>7026</v>
      </c>
      <c r="D3692" t="s">
        <v>7025</v>
      </c>
      <c r="F3692">
        <v>2022</v>
      </c>
      <c r="G3692" t="s">
        <v>6295</v>
      </c>
      <c r="I3692" t="s">
        <v>6296</v>
      </c>
      <c r="J3692">
        <v>150</v>
      </c>
      <c r="N3692">
        <f>SUM(Table714[[#This Row],[Mitigation ($ million)]:[Adaptation ($ million)]])</f>
        <v>2.1</v>
      </c>
      <c r="O3692">
        <v>0</v>
      </c>
      <c r="P3692">
        <v>2.1</v>
      </c>
      <c r="R3692" s="4">
        <v>1.4E-2</v>
      </c>
      <c r="S3692" s="4"/>
      <c r="T3692" s="1" t="s">
        <v>8822</v>
      </c>
    </row>
    <row r="3693" spans="1:20" x14ac:dyDescent="0.25">
      <c r="A3693" t="s">
        <v>8801</v>
      </c>
      <c r="B3693" t="s">
        <v>66</v>
      </c>
      <c r="C3693" t="s">
        <v>8066</v>
      </c>
      <c r="D3693" t="s">
        <v>8065</v>
      </c>
      <c r="F3693">
        <v>2021</v>
      </c>
      <c r="G3693" t="s">
        <v>146</v>
      </c>
      <c r="I3693" t="s">
        <v>8067</v>
      </c>
      <c r="J3693">
        <v>34</v>
      </c>
      <c r="N3693">
        <f>SUM(Table714[[#This Row],[Mitigation ($ million)]:[Adaptation ($ million)]])</f>
        <v>23.1</v>
      </c>
      <c r="O3693">
        <v>17.3</v>
      </c>
      <c r="P3693">
        <v>5.8</v>
      </c>
      <c r="R3693" s="4">
        <v>0.67900000000000005</v>
      </c>
      <c r="S3693" s="4"/>
      <c r="T3693" s="1" t="s">
        <v>8823</v>
      </c>
    </row>
    <row r="3694" spans="1:20" x14ac:dyDescent="0.25">
      <c r="A3694" t="s">
        <v>8801</v>
      </c>
      <c r="B3694" t="s">
        <v>66</v>
      </c>
      <c r="C3694" t="s">
        <v>8563</v>
      </c>
      <c r="D3694" t="s">
        <v>8562</v>
      </c>
      <c r="F3694">
        <v>2021</v>
      </c>
      <c r="G3694" t="s">
        <v>146</v>
      </c>
      <c r="I3694" t="s">
        <v>6303</v>
      </c>
      <c r="J3694">
        <v>10</v>
      </c>
      <c r="N3694">
        <f>SUM(Table714[[#This Row],[Mitigation ($ million)]:[Adaptation ($ million)]])</f>
        <v>0.1</v>
      </c>
      <c r="O3694">
        <v>0.1</v>
      </c>
      <c r="P3694">
        <v>0</v>
      </c>
      <c r="R3694" s="4">
        <v>7.0000000000000001E-3</v>
      </c>
      <c r="S3694" s="4"/>
      <c r="T3694" s="1" t="s">
        <v>8823</v>
      </c>
    </row>
    <row r="3695" spans="1:20" x14ac:dyDescent="0.25">
      <c r="A3695" t="s">
        <v>8801</v>
      </c>
      <c r="B3695" t="s">
        <v>66</v>
      </c>
      <c r="C3695" t="s">
        <v>8278</v>
      </c>
      <c r="D3695" t="s">
        <v>8277</v>
      </c>
      <c r="F3695">
        <v>2021</v>
      </c>
      <c r="G3695" t="s">
        <v>146</v>
      </c>
      <c r="I3695" t="s">
        <v>132</v>
      </c>
      <c r="J3695">
        <v>30</v>
      </c>
      <c r="N3695">
        <f>SUM(Table714[[#This Row],[Mitigation ($ million)]:[Adaptation ($ million)]])</f>
        <v>2.8</v>
      </c>
      <c r="O3695">
        <v>1.7</v>
      </c>
      <c r="P3695">
        <v>1.1000000000000001</v>
      </c>
      <c r="R3695" s="4">
        <v>9.4E-2</v>
      </c>
      <c r="S3695" s="4"/>
      <c r="T3695" s="1" t="s">
        <v>8823</v>
      </c>
    </row>
    <row r="3696" spans="1:20" x14ac:dyDescent="0.25">
      <c r="A3696" t="s">
        <v>8801</v>
      </c>
      <c r="B3696" t="s">
        <v>66</v>
      </c>
      <c r="C3696" t="s">
        <v>7153</v>
      </c>
      <c r="D3696" t="s">
        <v>7152</v>
      </c>
      <c r="F3696">
        <v>2022</v>
      </c>
      <c r="G3696" t="s">
        <v>146</v>
      </c>
      <c r="I3696" t="s">
        <v>132</v>
      </c>
      <c r="J3696">
        <v>46</v>
      </c>
      <c r="N3696">
        <f>SUM(Table714[[#This Row],[Mitigation ($ million)]:[Adaptation ($ million)]])</f>
        <v>4.0999999999999996</v>
      </c>
      <c r="O3696">
        <v>0.7</v>
      </c>
      <c r="P3696">
        <v>3.4</v>
      </c>
      <c r="R3696" s="4">
        <v>8.8999999999999996E-2</v>
      </c>
      <c r="S3696" s="4"/>
      <c r="T3696" s="1" t="s">
        <v>8822</v>
      </c>
    </row>
    <row r="3697" spans="1:20" x14ac:dyDescent="0.25">
      <c r="A3697" t="s">
        <v>8801</v>
      </c>
      <c r="B3697" t="s">
        <v>66</v>
      </c>
      <c r="C3697" t="s">
        <v>6627</v>
      </c>
      <c r="D3697" t="s">
        <v>6626</v>
      </c>
      <c r="F3697">
        <v>2023</v>
      </c>
      <c r="G3697" t="s">
        <v>146</v>
      </c>
      <c r="I3697" t="s">
        <v>6437</v>
      </c>
      <c r="J3697">
        <v>21</v>
      </c>
      <c r="N3697">
        <f>SUM(Table714[[#This Row],[Mitigation ($ million)]:[Adaptation ($ million)]])</f>
        <v>0.3</v>
      </c>
      <c r="O3697">
        <v>0</v>
      </c>
      <c r="P3697">
        <v>0.3</v>
      </c>
      <c r="R3697" s="5">
        <v>1.4E-2</v>
      </c>
      <c r="S3697" s="5"/>
      <c r="T3697" s="1" t="s">
        <v>8821</v>
      </c>
    </row>
    <row r="3698" spans="1:20" x14ac:dyDescent="0.25">
      <c r="A3698" t="s">
        <v>8801</v>
      </c>
      <c r="B3698" t="s">
        <v>66</v>
      </c>
      <c r="C3698" t="s">
        <v>6580</v>
      </c>
      <c r="D3698" t="s">
        <v>6579</v>
      </c>
      <c r="F3698">
        <v>2023</v>
      </c>
      <c r="G3698" t="s">
        <v>715</v>
      </c>
      <c r="I3698" t="s">
        <v>132</v>
      </c>
      <c r="J3698">
        <v>50</v>
      </c>
      <c r="N3698">
        <f>SUM(Table714[[#This Row],[Mitigation ($ million)]:[Adaptation ($ million)]])</f>
        <v>6.8</v>
      </c>
      <c r="O3698">
        <v>3.4</v>
      </c>
      <c r="P3698">
        <v>3.4</v>
      </c>
      <c r="R3698" s="5">
        <v>0.13600000000000001</v>
      </c>
      <c r="S3698" s="5"/>
      <c r="T3698" s="1" t="s">
        <v>8821</v>
      </c>
    </row>
    <row r="3699" spans="1:20" x14ac:dyDescent="0.25">
      <c r="A3699" t="s">
        <v>8801</v>
      </c>
      <c r="B3699" t="s">
        <v>66</v>
      </c>
      <c r="C3699" t="s">
        <v>6924</v>
      </c>
      <c r="D3699" t="s">
        <v>6923</v>
      </c>
      <c r="F3699">
        <v>2023</v>
      </c>
      <c r="G3699" t="s">
        <v>6925</v>
      </c>
      <c r="I3699" t="s">
        <v>6400</v>
      </c>
      <c r="J3699">
        <v>300</v>
      </c>
      <c r="N3699">
        <f>SUM(Table714[[#This Row],[Mitigation ($ million)]:[Adaptation ($ million)]])</f>
        <v>25.3</v>
      </c>
      <c r="O3699">
        <v>0</v>
      </c>
      <c r="P3699">
        <v>25.3</v>
      </c>
      <c r="R3699" s="5">
        <v>8.4000000000000005E-2</v>
      </c>
      <c r="S3699" s="5"/>
      <c r="T3699" s="1" t="s">
        <v>8821</v>
      </c>
    </row>
    <row r="3700" spans="1:20" x14ac:dyDescent="0.25">
      <c r="A3700" t="s">
        <v>8801</v>
      </c>
      <c r="B3700" t="s">
        <v>66</v>
      </c>
      <c r="C3700" t="s">
        <v>8270</v>
      </c>
      <c r="D3700" t="s">
        <v>8269</v>
      </c>
      <c r="F3700">
        <v>2021</v>
      </c>
      <c r="G3700" t="s">
        <v>6925</v>
      </c>
      <c r="I3700" t="s">
        <v>6400</v>
      </c>
      <c r="J3700">
        <v>246</v>
      </c>
      <c r="N3700">
        <f>SUM(Table714[[#This Row],[Mitigation ($ million)]:[Adaptation ($ million)]])</f>
        <v>54</v>
      </c>
      <c r="O3700">
        <v>0</v>
      </c>
      <c r="P3700">
        <v>54</v>
      </c>
      <c r="R3700" s="4">
        <v>0.219</v>
      </c>
      <c r="S3700" s="4"/>
      <c r="T3700" s="1" t="s">
        <v>8823</v>
      </c>
    </row>
    <row r="3701" spans="1:20" x14ac:dyDescent="0.25">
      <c r="A3701" t="s">
        <v>8801</v>
      </c>
      <c r="B3701" t="s">
        <v>66</v>
      </c>
      <c r="C3701" t="s">
        <v>6954</v>
      </c>
      <c r="D3701" t="s">
        <v>6953</v>
      </c>
      <c r="F3701">
        <v>2023</v>
      </c>
      <c r="G3701" t="s">
        <v>6925</v>
      </c>
      <c r="I3701" t="s">
        <v>6287</v>
      </c>
      <c r="J3701">
        <v>200</v>
      </c>
      <c r="N3701">
        <f>SUM(Table714[[#This Row],[Mitigation ($ million)]:[Adaptation ($ million)]])</f>
        <v>72.2</v>
      </c>
      <c r="O3701">
        <v>39.1</v>
      </c>
      <c r="P3701">
        <v>33.1</v>
      </c>
      <c r="R3701" s="5">
        <v>0.36099999999999999</v>
      </c>
      <c r="S3701" s="5"/>
      <c r="T3701" s="1" t="s">
        <v>8821</v>
      </c>
    </row>
    <row r="3702" spans="1:20" x14ac:dyDescent="0.25">
      <c r="A3702" t="s">
        <v>8801</v>
      </c>
      <c r="B3702" t="s">
        <v>66</v>
      </c>
      <c r="C3702" t="s">
        <v>7387</v>
      </c>
      <c r="D3702" t="s">
        <v>7386</v>
      </c>
      <c r="F3702">
        <v>2022</v>
      </c>
      <c r="G3702" t="s">
        <v>7388</v>
      </c>
      <c r="I3702" t="s">
        <v>6313</v>
      </c>
      <c r="J3702">
        <v>45</v>
      </c>
      <c r="N3702">
        <f>SUM(Table714[[#This Row],[Mitigation ($ million)]:[Adaptation ($ million)]])</f>
        <v>9</v>
      </c>
      <c r="O3702">
        <v>0.2</v>
      </c>
      <c r="P3702">
        <v>8.8000000000000007</v>
      </c>
      <c r="R3702" s="4">
        <v>0.2</v>
      </c>
      <c r="S3702" s="4"/>
      <c r="T3702" s="1" t="s">
        <v>8822</v>
      </c>
    </row>
    <row r="3703" spans="1:20" x14ac:dyDescent="0.25">
      <c r="A3703" t="s">
        <v>8801</v>
      </c>
      <c r="B3703" t="s">
        <v>66</v>
      </c>
      <c r="C3703" t="s">
        <v>8053</v>
      </c>
      <c r="D3703" t="s">
        <v>8052</v>
      </c>
      <c r="F3703">
        <v>2021</v>
      </c>
      <c r="G3703" t="s">
        <v>7388</v>
      </c>
      <c r="I3703" t="s">
        <v>8054</v>
      </c>
      <c r="J3703">
        <v>22</v>
      </c>
      <c r="N3703">
        <f>SUM(Table714[[#This Row],[Mitigation ($ million)]:[Adaptation ($ million)]])</f>
        <v>2.0999999999999996</v>
      </c>
      <c r="O3703">
        <v>0.7</v>
      </c>
      <c r="P3703">
        <v>1.4</v>
      </c>
      <c r="R3703" s="4">
        <v>9.4E-2</v>
      </c>
      <c r="S3703" s="4"/>
      <c r="T3703" s="1" t="s">
        <v>8823</v>
      </c>
    </row>
    <row r="3704" spans="1:20" x14ac:dyDescent="0.25">
      <c r="A3704" t="s">
        <v>8801</v>
      </c>
      <c r="B3704" t="s">
        <v>66</v>
      </c>
      <c r="C3704" t="s">
        <v>7825</v>
      </c>
      <c r="D3704" t="s">
        <v>7824</v>
      </c>
      <c r="F3704">
        <v>2022</v>
      </c>
      <c r="G3704" t="s">
        <v>6526</v>
      </c>
      <c r="I3704" t="s">
        <v>6303</v>
      </c>
      <c r="J3704">
        <v>9</v>
      </c>
      <c r="N3704">
        <f>SUM(Table714[[#This Row],[Mitigation ($ million)]:[Adaptation ($ million)]])</f>
        <v>0.30000000000000004</v>
      </c>
      <c r="O3704">
        <v>0.1</v>
      </c>
      <c r="P3704">
        <v>0.2</v>
      </c>
      <c r="R3704" s="4">
        <v>3.6999999999999998E-2</v>
      </c>
      <c r="S3704" s="4"/>
      <c r="T3704" s="1" t="s">
        <v>8822</v>
      </c>
    </row>
    <row r="3705" spans="1:20" x14ac:dyDescent="0.25">
      <c r="A3705" t="s">
        <v>8801</v>
      </c>
      <c r="B3705" t="s">
        <v>66</v>
      </c>
      <c r="C3705" t="s">
        <v>8280</v>
      </c>
      <c r="D3705" t="s">
        <v>8279</v>
      </c>
      <c r="F3705">
        <v>2021</v>
      </c>
      <c r="G3705" t="s">
        <v>6526</v>
      </c>
      <c r="I3705" t="s">
        <v>6316</v>
      </c>
      <c r="J3705">
        <v>59</v>
      </c>
      <c r="N3705">
        <f>SUM(Table714[[#This Row],[Mitigation ($ million)]:[Adaptation ($ million)]])</f>
        <v>20.6</v>
      </c>
      <c r="O3705">
        <v>11.8</v>
      </c>
      <c r="P3705">
        <v>8.8000000000000007</v>
      </c>
      <c r="R3705" s="4">
        <v>0.34899999999999998</v>
      </c>
      <c r="S3705" s="4"/>
      <c r="T3705" s="1" t="s">
        <v>8823</v>
      </c>
    </row>
    <row r="3706" spans="1:20" x14ac:dyDescent="0.25">
      <c r="A3706" t="s">
        <v>8801</v>
      </c>
      <c r="B3706" t="s">
        <v>66</v>
      </c>
      <c r="C3706" t="s">
        <v>7115</v>
      </c>
      <c r="D3706" t="s">
        <v>7114</v>
      </c>
      <c r="F3706">
        <v>2022</v>
      </c>
      <c r="G3706" t="s">
        <v>6526</v>
      </c>
      <c r="I3706" t="s">
        <v>6313</v>
      </c>
      <c r="J3706">
        <v>40</v>
      </c>
      <c r="N3706">
        <f>SUM(Table714[[#This Row],[Mitigation ($ million)]:[Adaptation ($ million)]])</f>
        <v>6.9</v>
      </c>
      <c r="O3706">
        <v>3.4</v>
      </c>
      <c r="P3706">
        <v>3.5</v>
      </c>
      <c r="R3706" s="4">
        <v>0.17199999999999999</v>
      </c>
      <c r="S3706" s="4"/>
      <c r="T3706" s="1" t="s">
        <v>8822</v>
      </c>
    </row>
    <row r="3707" spans="1:20" x14ac:dyDescent="0.25">
      <c r="A3707" t="s">
        <v>8801</v>
      </c>
      <c r="B3707" t="s">
        <v>66</v>
      </c>
      <c r="C3707" t="s">
        <v>6918</v>
      </c>
      <c r="D3707" t="s">
        <v>6917</v>
      </c>
      <c r="F3707">
        <v>2023</v>
      </c>
      <c r="G3707" t="s">
        <v>6526</v>
      </c>
      <c r="I3707" t="s">
        <v>6319</v>
      </c>
      <c r="J3707">
        <v>65</v>
      </c>
      <c r="N3707">
        <f>SUM(Table714[[#This Row],[Mitigation ($ million)]:[Adaptation ($ million)]])</f>
        <v>3.3</v>
      </c>
      <c r="O3707">
        <v>0</v>
      </c>
      <c r="P3707">
        <v>3.3</v>
      </c>
      <c r="R3707" s="5">
        <v>0.05</v>
      </c>
      <c r="S3707" s="5"/>
      <c r="T3707" s="1" t="s">
        <v>8821</v>
      </c>
    </row>
    <row r="3708" spans="1:20" x14ac:dyDescent="0.25">
      <c r="A3708" t="s">
        <v>8801</v>
      </c>
      <c r="B3708" t="s">
        <v>66</v>
      </c>
      <c r="C3708" t="s">
        <v>6847</v>
      </c>
      <c r="D3708" t="s">
        <v>6846</v>
      </c>
      <c r="F3708">
        <v>2023</v>
      </c>
      <c r="G3708" t="s">
        <v>6526</v>
      </c>
      <c r="I3708" t="s">
        <v>6287</v>
      </c>
      <c r="J3708">
        <v>30</v>
      </c>
      <c r="N3708">
        <f>SUM(Table714[[#This Row],[Mitigation ($ million)]:[Adaptation ($ million)]])</f>
        <v>17.600000000000001</v>
      </c>
      <c r="O3708">
        <v>9.8000000000000007</v>
      </c>
      <c r="P3708">
        <v>7.8</v>
      </c>
      <c r="R3708" s="5">
        <v>0.58399999999999996</v>
      </c>
      <c r="S3708" s="5"/>
      <c r="T3708" s="1" t="s">
        <v>8821</v>
      </c>
    </row>
    <row r="3709" spans="1:20" x14ac:dyDescent="0.25">
      <c r="A3709" t="s">
        <v>8801</v>
      </c>
      <c r="B3709" t="s">
        <v>66</v>
      </c>
      <c r="C3709" t="s">
        <v>8546</v>
      </c>
      <c r="D3709" t="s">
        <v>8545</v>
      </c>
      <c r="F3709">
        <v>2021</v>
      </c>
      <c r="G3709" t="s">
        <v>6526</v>
      </c>
      <c r="I3709" t="s">
        <v>6319</v>
      </c>
      <c r="J3709">
        <v>40</v>
      </c>
      <c r="N3709">
        <f>SUM(Table714[[#This Row],[Mitigation ($ million)]:[Adaptation ($ million)]])</f>
        <v>8.3000000000000007</v>
      </c>
      <c r="O3709">
        <v>0</v>
      </c>
      <c r="P3709">
        <v>8.3000000000000007</v>
      </c>
      <c r="R3709" s="4">
        <v>0.20899999999999999</v>
      </c>
      <c r="S3709" s="4"/>
      <c r="T3709" s="1" t="s">
        <v>8823</v>
      </c>
    </row>
    <row r="3710" spans="1:20" x14ac:dyDescent="0.25">
      <c r="A3710" t="s">
        <v>8801</v>
      </c>
      <c r="B3710" t="s">
        <v>66</v>
      </c>
      <c r="C3710" t="s">
        <v>7117</v>
      </c>
      <c r="D3710" t="s">
        <v>7116</v>
      </c>
      <c r="F3710">
        <v>2022</v>
      </c>
      <c r="G3710" t="s">
        <v>6526</v>
      </c>
      <c r="I3710" t="s">
        <v>6310</v>
      </c>
      <c r="J3710">
        <v>40</v>
      </c>
      <c r="N3710">
        <f>SUM(Table714[[#This Row],[Mitigation ($ million)]:[Adaptation ($ million)]])</f>
        <v>15.6</v>
      </c>
      <c r="O3710">
        <v>7</v>
      </c>
      <c r="P3710">
        <v>8.6</v>
      </c>
      <c r="R3710" s="4">
        <v>0.39100000000000001</v>
      </c>
      <c r="S3710" s="4"/>
      <c r="T3710" s="1" t="s">
        <v>8822</v>
      </c>
    </row>
    <row r="3711" spans="1:20" x14ac:dyDescent="0.25">
      <c r="A3711" t="s">
        <v>8801</v>
      </c>
      <c r="B3711" t="s">
        <v>66</v>
      </c>
      <c r="C3711" t="s">
        <v>6525</v>
      </c>
      <c r="D3711" t="s">
        <v>6524</v>
      </c>
      <c r="F3711">
        <v>2023</v>
      </c>
      <c r="G3711" t="s">
        <v>6526</v>
      </c>
      <c r="I3711" t="s">
        <v>6319</v>
      </c>
      <c r="J3711">
        <v>55</v>
      </c>
      <c r="N3711">
        <f>SUM(Table714[[#This Row],[Mitigation ($ million)]:[Adaptation ($ million)]])</f>
        <v>13.399999999999999</v>
      </c>
      <c r="O3711">
        <v>8.6999999999999993</v>
      </c>
      <c r="P3711">
        <v>4.7</v>
      </c>
      <c r="R3711" s="5">
        <v>0.24299999999999999</v>
      </c>
      <c r="S3711" s="5"/>
      <c r="T3711" s="1" t="s">
        <v>8821</v>
      </c>
    </row>
    <row r="3712" spans="1:20" x14ac:dyDescent="0.25">
      <c r="A3712" t="s">
        <v>8801</v>
      </c>
      <c r="B3712" t="s">
        <v>66</v>
      </c>
      <c r="C3712" t="s">
        <v>7057</v>
      </c>
      <c r="D3712" t="s">
        <v>7056</v>
      </c>
      <c r="F3712">
        <v>2022</v>
      </c>
      <c r="G3712" t="s">
        <v>6526</v>
      </c>
      <c r="I3712" t="s">
        <v>6296</v>
      </c>
      <c r="J3712">
        <v>40</v>
      </c>
      <c r="N3712">
        <f>SUM(Table714[[#This Row],[Mitigation ($ million)]:[Adaptation ($ million)]])</f>
        <v>23.4</v>
      </c>
      <c r="O3712">
        <v>0.7</v>
      </c>
      <c r="P3712">
        <v>22.7</v>
      </c>
      <c r="R3712" s="4">
        <v>0.58499999999999996</v>
      </c>
      <c r="S3712" s="4"/>
      <c r="T3712" s="1" t="s">
        <v>8822</v>
      </c>
    </row>
    <row r="3713" spans="1:20" x14ac:dyDescent="0.25">
      <c r="A3713" t="s">
        <v>8801</v>
      </c>
      <c r="B3713" t="s">
        <v>66</v>
      </c>
      <c r="C3713" t="s">
        <v>7226</v>
      </c>
      <c r="D3713" t="s">
        <v>7225</v>
      </c>
      <c r="F3713">
        <v>2022</v>
      </c>
      <c r="G3713" t="s">
        <v>6526</v>
      </c>
      <c r="I3713" t="s">
        <v>6443</v>
      </c>
      <c r="J3713">
        <v>44.6</v>
      </c>
      <c r="N3713">
        <f>SUM(Table714[[#This Row],[Mitigation ($ million)]:[Adaptation ($ million)]])</f>
        <v>12.8</v>
      </c>
      <c r="O3713">
        <v>2.4</v>
      </c>
      <c r="P3713">
        <v>10.4</v>
      </c>
      <c r="R3713" s="4">
        <v>0.28699999999999998</v>
      </c>
      <c r="S3713" s="4"/>
      <c r="T3713" s="1" t="s">
        <v>8822</v>
      </c>
    </row>
    <row r="3714" spans="1:20" x14ac:dyDescent="0.25">
      <c r="A3714" t="s">
        <v>8801</v>
      </c>
      <c r="B3714" t="s">
        <v>66</v>
      </c>
      <c r="C3714" t="s">
        <v>8527</v>
      </c>
      <c r="D3714" t="s">
        <v>8526</v>
      </c>
      <c r="F3714">
        <v>2021</v>
      </c>
      <c r="G3714" t="s">
        <v>6526</v>
      </c>
      <c r="I3714" t="s">
        <v>6287</v>
      </c>
      <c r="J3714">
        <v>55</v>
      </c>
      <c r="N3714">
        <f>SUM(Table714[[#This Row],[Mitigation ($ million)]:[Adaptation ($ million)]])</f>
        <v>24.7</v>
      </c>
      <c r="O3714">
        <v>5.7</v>
      </c>
      <c r="P3714">
        <v>19</v>
      </c>
      <c r="R3714" s="4">
        <v>0.44900000000000001</v>
      </c>
      <c r="S3714" s="4"/>
      <c r="T3714" s="1" t="s">
        <v>8823</v>
      </c>
    </row>
    <row r="3715" spans="1:20" x14ac:dyDescent="0.25">
      <c r="A3715" t="s">
        <v>8801</v>
      </c>
      <c r="B3715" t="s">
        <v>66</v>
      </c>
      <c r="C3715" t="s">
        <v>7019</v>
      </c>
      <c r="D3715" t="s">
        <v>7018</v>
      </c>
      <c r="F3715">
        <v>2022</v>
      </c>
      <c r="G3715" t="s">
        <v>6378</v>
      </c>
      <c r="I3715" t="s">
        <v>6287</v>
      </c>
      <c r="J3715">
        <v>500</v>
      </c>
      <c r="N3715">
        <f>SUM(Table714[[#This Row],[Mitigation ($ million)]:[Adaptation ($ million)]])</f>
        <v>254.4</v>
      </c>
      <c r="O3715">
        <v>130</v>
      </c>
      <c r="P3715">
        <v>124.4</v>
      </c>
      <c r="R3715" s="4">
        <v>0.50900000000000001</v>
      </c>
      <c r="S3715" s="4"/>
      <c r="T3715" s="1" t="s">
        <v>8822</v>
      </c>
    </row>
    <row r="3716" spans="1:20" x14ac:dyDescent="0.25">
      <c r="A3716" t="s">
        <v>8801</v>
      </c>
      <c r="B3716" t="s">
        <v>66</v>
      </c>
      <c r="C3716" t="s">
        <v>6445</v>
      </c>
      <c r="D3716" t="s">
        <v>6444</v>
      </c>
      <c r="F3716">
        <v>2023</v>
      </c>
      <c r="G3716" t="s">
        <v>6406</v>
      </c>
      <c r="I3716" t="s">
        <v>6443</v>
      </c>
      <c r="J3716">
        <v>300</v>
      </c>
      <c r="N3716">
        <f>SUM(Table714[[#This Row],[Mitigation ($ million)]:[Adaptation ($ million)]])</f>
        <v>90.3</v>
      </c>
      <c r="O3716">
        <v>38.799999999999997</v>
      </c>
      <c r="P3716">
        <v>51.5</v>
      </c>
      <c r="R3716" s="5">
        <v>0.30099999999999999</v>
      </c>
      <c r="S3716" s="5"/>
      <c r="T3716" s="1" t="s">
        <v>8821</v>
      </c>
    </row>
    <row r="3717" spans="1:20" x14ac:dyDescent="0.25">
      <c r="A3717" t="s">
        <v>8801</v>
      </c>
      <c r="B3717" t="s">
        <v>66</v>
      </c>
      <c r="C3717" t="s">
        <v>7312</v>
      </c>
      <c r="D3717" t="s">
        <v>7311</v>
      </c>
      <c r="F3717">
        <v>2022</v>
      </c>
      <c r="G3717" t="s">
        <v>79</v>
      </c>
      <c r="I3717" t="s">
        <v>6296</v>
      </c>
      <c r="J3717">
        <v>300</v>
      </c>
      <c r="N3717">
        <f>SUM(Table714[[#This Row],[Mitigation ($ million)]:[Adaptation ($ million)]])</f>
        <v>105.5</v>
      </c>
      <c r="O3717">
        <v>13</v>
      </c>
      <c r="P3717">
        <v>92.5</v>
      </c>
      <c r="R3717" s="4">
        <v>0.35199999999999998</v>
      </c>
      <c r="S3717" s="4"/>
      <c r="T3717" s="1" t="s">
        <v>8822</v>
      </c>
    </row>
    <row r="3718" spans="1:20" x14ac:dyDescent="0.25">
      <c r="A3718" t="s">
        <v>8801</v>
      </c>
      <c r="B3718" t="s">
        <v>66</v>
      </c>
      <c r="C3718" t="s">
        <v>8583</v>
      </c>
      <c r="D3718" t="s">
        <v>8582</v>
      </c>
      <c r="F3718">
        <v>2021</v>
      </c>
      <c r="G3718" t="s">
        <v>8808</v>
      </c>
      <c r="I3718" t="s">
        <v>84</v>
      </c>
      <c r="J3718">
        <v>44.8</v>
      </c>
      <c r="N3718">
        <f>SUM(Table714[[#This Row],[Mitigation ($ million)]:[Adaptation ($ million)]])</f>
        <v>15.399999999999999</v>
      </c>
      <c r="O3718">
        <v>0.7</v>
      </c>
      <c r="P3718">
        <v>14.7</v>
      </c>
      <c r="R3718" s="4">
        <v>0.34300000000000003</v>
      </c>
      <c r="S3718" s="4"/>
      <c r="T3718" s="1" t="s">
        <v>8823</v>
      </c>
    </row>
    <row r="3719" spans="1:20" x14ac:dyDescent="0.25">
      <c r="A3719" t="s">
        <v>8801</v>
      </c>
      <c r="B3719" t="s">
        <v>66</v>
      </c>
      <c r="C3719" t="s">
        <v>8403</v>
      </c>
      <c r="D3719" t="s">
        <v>8402</v>
      </c>
      <c r="F3719">
        <v>2021</v>
      </c>
      <c r="G3719" t="s">
        <v>168</v>
      </c>
      <c r="I3719" t="s">
        <v>6287</v>
      </c>
      <c r="J3719">
        <v>200</v>
      </c>
      <c r="N3719">
        <f>SUM(Table714[[#This Row],[Mitigation ($ million)]:[Adaptation ($ million)]])</f>
        <v>173.6</v>
      </c>
      <c r="O3719">
        <v>7.7</v>
      </c>
      <c r="P3719">
        <v>165.9</v>
      </c>
      <c r="R3719" s="4">
        <v>0.86799999999999999</v>
      </c>
      <c r="S3719" s="4"/>
      <c r="T3719" s="1" t="s">
        <v>8823</v>
      </c>
    </row>
    <row r="3720" spans="1:20" x14ac:dyDescent="0.25">
      <c r="A3720" t="s">
        <v>8801</v>
      </c>
      <c r="B3720" t="s">
        <v>66</v>
      </c>
      <c r="C3720" t="s">
        <v>8031</v>
      </c>
      <c r="D3720" t="s">
        <v>8030</v>
      </c>
      <c r="F3720">
        <v>2021</v>
      </c>
      <c r="G3720" t="s">
        <v>329</v>
      </c>
      <c r="I3720" t="s">
        <v>6307</v>
      </c>
      <c r="J3720">
        <v>40</v>
      </c>
      <c r="N3720">
        <f>SUM(Table714[[#This Row],[Mitigation ($ million)]:[Adaptation ($ million)]])</f>
        <v>5.3</v>
      </c>
      <c r="O3720">
        <v>1</v>
      </c>
      <c r="P3720">
        <v>4.3</v>
      </c>
      <c r="R3720" s="4">
        <v>0.13100000000000001</v>
      </c>
      <c r="S3720" s="4"/>
      <c r="T3720" s="1" t="s">
        <v>8823</v>
      </c>
    </row>
    <row r="3721" spans="1:20" x14ac:dyDescent="0.25">
      <c r="A3721" t="s">
        <v>8801</v>
      </c>
      <c r="B3721" t="s">
        <v>66</v>
      </c>
      <c r="C3721" t="s">
        <v>7041</v>
      </c>
      <c r="D3721" t="s">
        <v>7040</v>
      </c>
      <c r="F3721">
        <v>2022</v>
      </c>
      <c r="G3721" t="s">
        <v>8803</v>
      </c>
      <c r="I3721" t="s">
        <v>84</v>
      </c>
      <c r="J3721">
        <v>470</v>
      </c>
      <c r="N3721">
        <f>SUM(Table714[[#This Row],[Mitigation ($ million)]:[Adaptation ($ million)]])</f>
        <v>184.8</v>
      </c>
      <c r="O3721">
        <v>21.5</v>
      </c>
      <c r="P3721">
        <v>163.30000000000001</v>
      </c>
      <c r="R3721" s="4">
        <v>0.39300000000000002</v>
      </c>
      <c r="S3721" s="4"/>
      <c r="T3721" s="1" t="s">
        <v>8822</v>
      </c>
    </row>
    <row r="3722" spans="1:20" x14ac:dyDescent="0.25">
      <c r="A3722" t="s">
        <v>8801</v>
      </c>
      <c r="B3722" t="s">
        <v>66</v>
      </c>
      <c r="C3722" t="s">
        <v>7039</v>
      </c>
      <c r="D3722" t="s">
        <v>7038</v>
      </c>
      <c r="F3722">
        <v>2022</v>
      </c>
      <c r="G3722" t="s">
        <v>6358</v>
      </c>
      <c r="I3722" t="s">
        <v>84</v>
      </c>
      <c r="J3722">
        <v>250</v>
      </c>
      <c r="N3722">
        <f>SUM(Table714[[#This Row],[Mitigation ($ million)]:[Adaptation ($ million)]])</f>
        <v>67.7</v>
      </c>
      <c r="O3722">
        <v>11.5</v>
      </c>
      <c r="P3722">
        <v>56.2</v>
      </c>
      <c r="R3722" s="4">
        <v>0.27100000000000002</v>
      </c>
      <c r="S3722" s="4"/>
      <c r="T3722" s="1" t="s">
        <v>8822</v>
      </c>
    </row>
    <row r="3723" spans="1:20" x14ac:dyDescent="0.25">
      <c r="A3723" t="s">
        <v>8801</v>
      </c>
      <c r="B3723" t="s">
        <v>66</v>
      </c>
      <c r="C3723" t="s">
        <v>8425</v>
      </c>
      <c r="D3723" t="s">
        <v>8424</v>
      </c>
      <c r="F3723">
        <v>2021</v>
      </c>
      <c r="G3723" t="s">
        <v>6412</v>
      </c>
      <c r="I3723" t="s">
        <v>6296</v>
      </c>
      <c r="J3723">
        <v>75</v>
      </c>
      <c r="N3723">
        <f>SUM(Table714[[#This Row],[Mitigation ($ million)]:[Adaptation ($ million)]])</f>
        <v>3.2</v>
      </c>
      <c r="O3723">
        <v>2.1</v>
      </c>
      <c r="P3723">
        <v>1.1000000000000001</v>
      </c>
      <c r="R3723" s="4">
        <v>4.2999999999999997E-2</v>
      </c>
      <c r="S3723" s="4"/>
      <c r="T3723" s="1" t="s">
        <v>8823</v>
      </c>
    </row>
    <row r="3724" spans="1:20" x14ac:dyDescent="0.25">
      <c r="A3724" t="s">
        <v>8801</v>
      </c>
      <c r="B3724" t="s">
        <v>66</v>
      </c>
      <c r="C3724" t="s">
        <v>6950</v>
      </c>
      <c r="D3724" t="s">
        <v>6949</v>
      </c>
      <c r="F3724">
        <v>2023</v>
      </c>
      <c r="G3724" t="s">
        <v>6412</v>
      </c>
      <c r="I3724" t="s">
        <v>6319</v>
      </c>
      <c r="J3724">
        <v>100</v>
      </c>
      <c r="N3724">
        <f>SUM(Table714[[#This Row],[Mitigation ($ million)]:[Adaptation ($ million)]])</f>
        <v>17.5</v>
      </c>
      <c r="O3724">
        <v>12.1</v>
      </c>
      <c r="P3724">
        <v>5.4</v>
      </c>
      <c r="R3724" s="5">
        <v>0.17499999999999999</v>
      </c>
      <c r="S3724" s="5"/>
      <c r="T3724" s="1" t="s">
        <v>8821</v>
      </c>
    </row>
    <row r="3725" spans="1:20" x14ac:dyDescent="0.25">
      <c r="A3725" t="s">
        <v>8801</v>
      </c>
      <c r="B3725" t="s">
        <v>66</v>
      </c>
      <c r="C3725" t="s">
        <v>7276</v>
      </c>
      <c r="D3725" t="s">
        <v>7275</v>
      </c>
      <c r="F3725">
        <v>2022</v>
      </c>
      <c r="G3725" t="s">
        <v>6412</v>
      </c>
      <c r="I3725" t="s">
        <v>4841</v>
      </c>
      <c r="J3725">
        <v>220</v>
      </c>
      <c r="N3725">
        <f>SUM(Table714[[#This Row],[Mitigation ($ million)]:[Adaptation ($ million)]])</f>
        <v>70.8</v>
      </c>
      <c r="O3725">
        <v>20.399999999999999</v>
      </c>
      <c r="P3725">
        <v>50.4</v>
      </c>
      <c r="R3725" s="4">
        <v>0.32200000000000001</v>
      </c>
      <c r="S3725" s="4"/>
      <c r="T3725" s="1" t="s">
        <v>8822</v>
      </c>
    </row>
    <row r="3726" spans="1:20" x14ac:dyDescent="0.25">
      <c r="A3726" t="s">
        <v>8801</v>
      </c>
      <c r="B3726" t="s">
        <v>66</v>
      </c>
      <c r="C3726" t="s">
        <v>8726</v>
      </c>
      <c r="D3726" t="s">
        <v>8725</v>
      </c>
      <c r="F3726">
        <v>2021</v>
      </c>
      <c r="G3726" t="s">
        <v>6412</v>
      </c>
      <c r="I3726" t="s">
        <v>84</v>
      </c>
      <c r="J3726">
        <v>200</v>
      </c>
      <c r="N3726">
        <f>SUM(Table714[[#This Row],[Mitigation ($ million)]:[Adaptation ($ million)]])</f>
        <v>91</v>
      </c>
      <c r="O3726">
        <v>0</v>
      </c>
      <c r="P3726">
        <v>91</v>
      </c>
      <c r="R3726" s="4">
        <v>0.45500000000000002</v>
      </c>
      <c r="S3726" s="4"/>
      <c r="T3726" s="1" t="s">
        <v>8823</v>
      </c>
    </row>
    <row r="3727" spans="1:20" x14ac:dyDescent="0.25">
      <c r="A3727" t="s">
        <v>8801</v>
      </c>
      <c r="B3727" t="s">
        <v>66</v>
      </c>
      <c r="C3727" t="s">
        <v>6857</v>
      </c>
      <c r="D3727" t="s">
        <v>6856</v>
      </c>
      <c r="F3727">
        <v>2023</v>
      </c>
      <c r="G3727" t="s">
        <v>6412</v>
      </c>
      <c r="I3727" t="s">
        <v>6400</v>
      </c>
      <c r="J3727">
        <v>250</v>
      </c>
      <c r="N3727">
        <f>SUM(Table714[[#This Row],[Mitigation ($ million)]:[Adaptation ($ million)]])</f>
        <v>50.599999999999994</v>
      </c>
      <c r="O3727">
        <v>19.399999999999999</v>
      </c>
      <c r="P3727">
        <v>31.2</v>
      </c>
      <c r="R3727" s="5">
        <v>0.20300000000000001</v>
      </c>
      <c r="S3727" s="5"/>
      <c r="T3727" s="1" t="s">
        <v>8821</v>
      </c>
    </row>
    <row r="3728" spans="1:20" x14ac:dyDescent="0.25">
      <c r="A3728" t="s">
        <v>8801</v>
      </c>
      <c r="B3728" t="s">
        <v>66</v>
      </c>
      <c r="C3728" t="s">
        <v>7262</v>
      </c>
      <c r="D3728" t="s">
        <v>7261</v>
      </c>
      <c r="F3728">
        <v>2022</v>
      </c>
      <c r="G3728" t="s">
        <v>6784</v>
      </c>
      <c r="I3728" t="s">
        <v>132</v>
      </c>
      <c r="J3728">
        <v>93.5</v>
      </c>
      <c r="N3728">
        <f>SUM(Table714[[#This Row],[Mitigation ($ million)]:[Adaptation ($ million)]])</f>
        <v>13.6</v>
      </c>
      <c r="O3728">
        <v>6.5</v>
      </c>
      <c r="P3728">
        <v>7.1</v>
      </c>
      <c r="R3728" s="4">
        <v>0.14499999999999999</v>
      </c>
      <c r="S3728" s="4"/>
      <c r="T3728" s="1" t="s">
        <v>8822</v>
      </c>
    </row>
    <row r="3729" spans="1:20" x14ac:dyDescent="0.25">
      <c r="A3729" t="s">
        <v>8801</v>
      </c>
      <c r="B3729" t="s">
        <v>66</v>
      </c>
      <c r="C3729" t="s">
        <v>6942</v>
      </c>
      <c r="D3729" t="s">
        <v>6941</v>
      </c>
      <c r="F3729">
        <v>2023</v>
      </c>
      <c r="G3729" t="s">
        <v>6784</v>
      </c>
      <c r="I3729" t="s">
        <v>6409</v>
      </c>
      <c r="J3729">
        <v>100</v>
      </c>
      <c r="N3729">
        <f>SUM(Table714[[#This Row],[Mitigation ($ million)]:[Adaptation ($ million)]])</f>
        <v>0.2</v>
      </c>
      <c r="O3729">
        <v>0</v>
      </c>
      <c r="P3729">
        <v>0.2</v>
      </c>
      <c r="R3729" s="5">
        <v>2E-3</v>
      </c>
      <c r="S3729" s="5"/>
      <c r="T3729" s="1" t="s">
        <v>8821</v>
      </c>
    </row>
    <row r="3730" spans="1:20" x14ac:dyDescent="0.25">
      <c r="A3730" t="s">
        <v>8801</v>
      </c>
      <c r="B3730" t="s">
        <v>66</v>
      </c>
      <c r="C3730" t="s">
        <v>6593</v>
      </c>
      <c r="D3730" t="s">
        <v>6592</v>
      </c>
      <c r="F3730">
        <v>2023</v>
      </c>
      <c r="G3730" t="s">
        <v>255</v>
      </c>
      <c r="I3730" t="s">
        <v>132</v>
      </c>
      <c r="J3730">
        <v>9</v>
      </c>
      <c r="N3730">
        <f>SUM(Table714[[#This Row],[Mitigation ($ million)]:[Adaptation ($ million)]])</f>
        <v>1.1000000000000001</v>
      </c>
      <c r="O3730">
        <v>0.4</v>
      </c>
      <c r="P3730">
        <v>0.7</v>
      </c>
      <c r="R3730" s="5">
        <v>0.11799999999999999</v>
      </c>
      <c r="S3730" s="5"/>
      <c r="T3730" s="1" t="s">
        <v>8821</v>
      </c>
    </row>
    <row r="3731" spans="1:20" x14ac:dyDescent="0.25">
      <c r="A3731" t="s">
        <v>8801</v>
      </c>
      <c r="B3731" t="s">
        <v>66</v>
      </c>
      <c r="C3731" t="s">
        <v>6834</v>
      </c>
      <c r="D3731" t="s">
        <v>6833</v>
      </c>
      <c r="F3731">
        <v>2023</v>
      </c>
      <c r="G3731" t="s">
        <v>255</v>
      </c>
      <c r="I3731" t="s">
        <v>6313</v>
      </c>
      <c r="J3731">
        <v>15</v>
      </c>
      <c r="N3731">
        <f>SUM(Table714[[#This Row],[Mitigation ($ million)]:[Adaptation ($ million)]])</f>
        <v>0.8</v>
      </c>
      <c r="O3731">
        <v>0.4</v>
      </c>
      <c r="P3731">
        <v>0.4</v>
      </c>
      <c r="R3731" s="5">
        <v>5.8000000000000003E-2</v>
      </c>
      <c r="S3731" s="5"/>
      <c r="T3731" s="1" t="s">
        <v>8821</v>
      </c>
    </row>
    <row r="3732" spans="1:20" x14ac:dyDescent="0.25">
      <c r="A3732" t="s">
        <v>8801</v>
      </c>
      <c r="B3732" t="s">
        <v>66</v>
      </c>
      <c r="C3732" t="s">
        <v>6485</v>
      </c>
      <c r="D3732" t="s">
        <v>6484</v>
      </c>
      <c r="F3732">
        <v>2023</v>
      </c>
      <c r="G3732" t="s">
        <v>6322</v>
      </c>
      <c r="I3732" t="s">
        <v>6316</v>
      </c>
      <c r="J3732">
        <v>157</v>
      </c>
      <c r="N3732">
        <f>SUM(Table714[[#This Row],[Mitigation ($ million)]:[Adaptation ($ million)]])</f>
        <v>142.4</v>
      </c>
      <c r="O3732">
        <v>120.3</v>
      </c>
      <c r="P3732">
        <v>22.1</v>
      </c>
      <c r="R3732" s="5">
        <v>0.90700000000000003</v>
      </c>
      <c r="S3732" s="5"/>
      <c r="T3732" s="1" t="s">
        <v>8821</v>
      </c>
    </row>
    <row r="3733" spans="1:20" x14ac:dyDescent="0.25">
      <c r="A3733" t="s">
        <v>8801</v>
      </c>
      <c r="B3733" t="s">
        <v>66</v>
      </c>
      <c r="C3733" t="s">
        <v>7920</v>
      </c>
      <c r="D3733" t="s">
        <v>7919</v>
      </c>
      <c r="F3733">
        <v>2021</v>
      </c>
      <c r="G3733" t="s">
        <v>6322</v>
      </c>
      <c r="I3733" t="s">
        <v>132</v>
      </c>
      <c r="J3733">
        <v>80</v>
      </c>
      <c r="N3733">
        <f>SUM(Table714[[#This Row],[Mitigation ($ million)]:[Adaptation ($ million)]])</f>
        <v>3.2</v>
      </c>
      <c r="O3733">
        <v>3.2</v>
      </c>
      <c r="P3733">
        <v>0</v>
      </c>
      <c r="R3733" s="4">
        <v>0.04</v>
      </c>
      <c r="S3733" s="4"/>
      <c r="T3733" s="1" t="s">
        <v>8823</v>
      </c>
    </row>
    <row r="3734" spans="1:20" x14ac:dyDescent="0.25">
      <c r="A3734" t="s">
        <v>8801</v>
      </c>
      <c r="B3734" t="s">
        <v>66</v>
      </c>
      <c r="C3734" t="s">
        <v>6534</v>
      </c>
      <c r="D3734" t="s">
        <v>6533</v>
      </c>
      <c r="F3734">
        <v>2023</v>
      </c>
      <c r="G3734" t="s">
        <v>6322</v>
      </c>
      <c r="I3734" t="s">
        <v>6448</v>
      </c>
      <c r="J3734">
        <v>150</v>
      </c>
      <c r="N3734">
        <f>SUM(Table714[[#This Row],[Mitigation ($ million)]:[Adaptation ($ million)]])</f>
        <v>106.80000000000001</v>
      </c>
      <c r="O3734">
        <v>74.2</v>
      </c>
      <c r="P3734">
        <v>32.6</v>
      </c>
      <c r="R3734" s="5">
        <v>0.71199999999999997</v>
      </c>
      <c r="S3734" s="5"/>
      <c r="T3734" s="1" t="s">
        <v>8821</v>
      </c>
    </row>
    <row r="3735" spans="1:20" x14ac:dyDescent="0.25">
      <c r="A3735" t="s">
        <v>8801</v>
      </c>
      <c r="B3735" t="s">
        <v>66</v>
      </c>
      <c r="C3735" t="s">
        <v>7529</v>
      </c>
      <c r="D3735" t="s">
        <v>7528</v>
      </c>
      <c r="F3735">
        <v>2022</v>
      </c>
      <c r="G3735" t="s">
        <v>6322</v>
      </c>
      <c r="I3735" t="s">
        <v>84</v>
      </c>
      <c r="J3735">
        <v>30</v>
      </c>
      <c r="N3735">
        <f>SUM(Table714[[#This Row],[Mitigation ($ million)]:[Adaptation ($ million)]])</f>
        <v>11.7</v>
      </c>
      <c r="O3735">
        <v>0</v>
      </c>
      <c r="P3735">
        <v>11.7</v>
      </c>
      <c r="R3735" s="4">
        <v>0.39100000000000001</v>
      </c>
      <c r="S3735" s="4"/>
      <c r="T3735" s="1" t="s">
        <v>8822</v>
      </c>
    </row>
    <row r="3736" spans="1:20" x14ac:dyDescent="0.25">
      <c r="A3736" t="s">
        <v>8801</v>
      </c>
      <c r="B3736" t="s">
        <v>66</v>
      </c>
      <c r="C3736" t="s">
        <v>7194</v>
      </c>
      <c r="D3736" t="s">
        <v>7193</v>
      </c>
      <c r="F3736">
        <v>2022</v>
      </c>
      <c r="G3736" t="s">
        <v>6381</v>
      </c>
      <c r="I3736" t="s">
        <v>6409</v>
      </c>
      <c r="J3736">
        <v>80</v>
      </c>
      <c r="N3736">
        <f>SUM(Table714[[#This Row],[Mitigation ($ million)]:[Adaptation ($ million)]])</f>
        <v>2.8</v>
      </c>
      <c r="O3736">
        <v>0</v>
      </c>
      <c r="P3736">
        <v>2.8</v>
      </c>
      <c r="R3736" s="4">
        <v>3.5000000000000003E-2</v>
      </c>
      <c r="S3736" s="4"/>
      <c r="T3736" s="1" t="s">
        <v>8822</v>
      </c>
    </row>
    <row r="3737" spans="1:20" x14ac:dyDescent="0.25">
      <c r="A3737" t="s">
        <v>8801</v>
      </c>
      <c r="B3737" t="s">
        <v>66</v>
      </c>
      <c r="C3737" t="s">
        <v>7742</v>
      </c>
      <c r="D3737" t="s">
        <v>7741</v>
      </c>
      <c r="F3737">
        <v>2022</v>
      </c>
      <c r="G3737" t="s">
        <v>113</v>
      </c>
      <c r="I3737" t="s">
        <v>6448</v>
      </c>
      <c r="J3737">
        <v>400</v>
      </c>
      <c r="N3737">
        <f>SUM(Table714[[#This Row],[Mitigation ($ million)]:[Adaptation ($ million)]])</f>
        <v>357.9</v>
      </c>
      <c r="O3737">
        <v>257.89999999999998</v>
      </c>
      <c r="P3737">
        <v>100</v>
      </c>
      <c r="R3737" s="4">
        <v>0.89500000000000002</v>
      </c>
      <c r="S3737" s="4"/>
      <c r="T3737" s="1" t="s">
        <v>8822</v>
      </c>
    </row>
    <row r="3738" spans="1:20" x14ac:dyDescent="0.25">
      <c r="A3738" t="s">
        <v>8801</v>
      </c>
      <c r="B3738" t="s">
        <v>66</v>
      </c>
      <c r="C3738" t="s">
        <v>6419</v>
      </c>
      <c r="D3738" t="s">
        <v>6418</v>
      </c>
      <c r="F3738">
        <v>2023</v>
      </c>
      <c r="G3738" t="s">
        <v>6381</v>
      </c>
      <c r="I3738" t="s">
        <v>84</v>
      </c>
      <c r="J3738">
        <v>250</v>
      </c>
      <c r="N3738">
        <f>SUM(Table714[[#This Row],[Mitigation ($ million)]:[Adaptation ($ million)]])</f>
        <v>218.10000000000002</v>
      </c>
      <c r="O3738">
        <v>189.8</v>
      </c>
      <c r="P3738">
        <v>28.3</v>
      </c>
      <c r="R3738" s="5">
        <v>0.872</v>
      </c>
      <c r="S3738" s="5"/>
      <c r="T3738" s="1" t="s">
        <v>8821</v>
      </c>
    </row>
    <row r="3739" spans="1:20" x14ac:dyDescent="0.25">
      <c r="A3739" t="s">
        <v>8801</v>
      </c>
      <c r="B3739" t="s">
        <v>66</v>
      </c>
      <c r="C3739" t="s">
        <v>8124</v>
      </c>
      <c r="D3739" t="s">
        <v>8123</v>
      </c>
      <c r="F3739">
        <v>2021</v>
      </c>
      <c r="G3739" t="s">
        <v>6381</v>
      </c>
      <c r="I3739" t="s">
        <v>6296</v>
      </c>
      <c r="J3739">
        <v>100</v>
      </c>
      <c r="N3739">
        <f>SUM(Table714[[#This Row],[Mitigation ($ million)]:[Adaptation ($ million)]])</f>
        <v>52.5</v>
      </c>
      <c r="O3739">
        <v>8</v>
      </c>
      <c r="P3739">
        <v>44.5</v>
      </c>
      <c r="R3739" s="4">
        <v>0.52500000000000002</v>
      </c>
      <c r="S3739" s="4"/>
      <c r="T3739" s="1" t="s">
        <v>8823</v>
      </c>
    </row>
    <row r="3740" spans="1:20" x14ac:dyDescent="0.25">
      <c r="A3740" t="s">
        <v>8801</v>
      </c>
      <c r="B3740" t="s">
        <v>66</v>
      </c>
      <c r="C3740" t="s">
        <v>7609</v>
      </c>
      <c r="D3740" t="s">
        <v>7608</v>
      </c>
      <c r="F3740">
        <v>2022</v>
      </c>
      <c r="G3740" t="s">
        <v>1001</v>
      </c>
      <c r="I3740" t="s">
        <v>84</v>
      </c>
      <c r="J3740">
        <v>46.5</v>
      </c>
      <c r="N3740">
        <f>SUM(Table714[[#This Row],[Mitigation ($ million)]:[Adaptation ($ million)]])</f>
        <v>37.1</v>
      </c>
      <c r="O3740">
        <v>0</v>
      </c>
      <c r="P3740">
        <v>37.1</v>
      </c>
      <c r="R3740" s="4">
        <v>0.79800000000000004</v>
      </c>
      <c r="S3740" s="4"/>
      <c r="T3740" s="1" t="s">
        <v>8822</v>
      </c>
    </row>
    <row r="3741" spans="1:20" x14ac:dyDescent="0.25">
      <c r="A3741" t="s">
        <v>8801</v>
      </c>
      <c r="B3741" t="s">
        <v>66</v>
      </c>
      <c r="C3741" t="s">
        <v>8621</v>
      </c>
      <c r="D3741" t="s">
        <v>8620</v>
      </c>
      <c r="F3741">
        <v>2021</v>
      </c>
      <c r="G3741" t="s">
        <v>6392</v>
      </c>
      <c r="I3741" t="s">
        <v>6448</v>
      </c>
      <c r="J3741">
        <v>265</v>
      </c>
      <c r="N3741">
        <f>SUM(Table714[[#This Row],[Mitigation ($ million)]:[Adaptation ($ million)]])</f>
        <v>265</v>
      </c>
      <c r="O3741">
        <v>231.9</v>
      </c>
      <c r="P3741">
        <v>33.1</v>
      </c>
      <c r="R3741" s="4">
        <v>1</v>
      </c>
      <c r="S3741" s="4"/>
      <c r="T3741" s="1" t="s">
        <v>8823</v>
      </c>
    </row>
    <row r="3742" spans="1:20" x14ac:dyDescent="0.25">
      <c r="A3742" t="s">
        <v>8801</v>
      </c>
      <c r="B3742" t="s">
        <v>66</v>
      </c>
      <c r="C3742" t="s">
        <v>7912</v>
      </c>
      <c r="D3742" t="s">
        <v>7911</v>
      </c>
      <c r="F3742">
        <v>2021</v>
      </c>
      <c r="G3742" t="s">
        <v>6291</v>
      </c>
      <c r="I3742" t="s">
        <v>132</v>
      </c>
      <c r="J3742">
        <v>40</v>
      </c>
      <c r="N3742">
        <f>SUM(Table714[[#This Row],[Mitigation ($ million)]:[Adaptation ($ million)]])</f>
        <v>1.1000000000000001</v>
      </c>
      <c r="O3742">
        <v>1.1000000000000001</v>
      </c>
      <c r="P3742">
        <v>0</v>
      </c>
      <c r="R3742" s="4">
        <v>2.7E-2</v>
      </c>
      <c r="S3742" s="4"/>
      <c r="T3742" s="1" t="s">
        <v>8823</v>
      </c>
    </row>
    <row r="3743" spans="1:20" x14ac:dyDescent="0.25">
      <c r="A3743" t="s">
        <v>8801</v>
      </c>
      <c r="B3743" t="s">
        <v>66</v>
      </c>
      <c r="C3743" t="s">
        <v>7085</v>
      </c>
      <c r="D3743" t="s">
        <v>7084</v>
      </c>
      <c r="F3743">
        <v>2022</v>
      </c>
      <c r="G3743" t="s">
        <v>6291</v>
      </c>
      <c r="I3743" t="s">
        <v>6319</v>
      </c>
      <c r="J3743">
        <v>30</v>
      </c>
      <c r="N3743">
        <f>SUM(Table714[[#This Row],[Mitigation ($ million)]:[Adaptation ($ million)]])</f>
        <v>4.1000000000000005</v>
      </c>
      <c r="O3743">
        <v>0.4</v>
      </c>
      <c r="P3743">
        <v>3.7</v>
      </c>
      <c r="R3743" s="4">
        <v>0.13500000000000001</v>
      </c>
      <c r="S3743" s="4"/>
      <c r="T3743" s="1" t="s">
        <v>8822</v>
      </c>
    </row>
    <row r="3744" spans="1:20" x14ac:dyDescent="0.25">
      <c r="A3744" t="s">
        <v>8801</v>
      </c>
      <c r="B3744" t="s">
        <v>66</v>
      </c>
      <c r="C3744" t="s">
        <v>6289</v>
      </c>
      <c r="D3744" t="s">
        <v>6288</v>
      </c>
      <c r="F3744">
        <v>2023</v>
      </c>
      <c r="G3744" t="s">
        <v>6291</v>
      </c>
      <c r="I3744" t="s">
        <v>6287</v>
      </c>
      <c r="J3744">
        <v>50</v>
      </c>
      <c r="N3744">
        <f>SUM(Table714[[#This Row],[Mitigation ($ million)]:[Adaptation ($ million)]])</f>
        <v>27.5</v>
      </c>
      <c r="O3744">
        <v>10.8</v>
      </c>
      <c r="P3744">
        <v>16.7</v>
      </c>
      <c r="R3744" s="5">
        <v>0.54900000000000004</v>
      </c>
      <c r="S3744" s="5"/>
      <c r="T3744" s="1" t="s">
        <v>8821</v>
      </c>
    </row>
    <row r="3745" spans="1:20" x14ac:dyDescent="0.25">
      <c r="A3745" t="s">
        <v>8801</v>
      </c>
      <c r="B3745" t="s">
        <v>66</v>
      </c>
      <c r="C3745" t="s">
        <v>8377</v>
      </c>
      <c r="D3745" t="s">
        <v>8376</v>
      </c>
      <c r="F3745">
        <v>2021</v>
      </c>
      <c r="G3745" t="s">
        <v>6291</v>
      </c>
      <c r="I3745" t="s">
        <v>6319</v>
      </c>
      <c r="J3745">
        <v>70</v>
      </c>
      <c r="N3745">
        <f>SUM(Table714[[#This Row],[Mitigation ($ million)]:[Adaptation ($ million)]])</f>
        <v>2.9</v>
      </c>
      <c r="O3745">
        <v>0</v>
      </c>
      <c r="P3745">
        <v>2.9</v>
      </c>
      <c r="R3745" s="4">
        <v>4.2000000000000003E-2</v>
      </c>
      <c r="S3745" s="4"/>
      <c r="T3745" s="1" t="s">
        <v>8823</v>
      </c>
    </row>
    <row r="3746" spans="1:20" x14ac:dyDescent="0.25">
      <c r="A3746" t="s">
        <v>8801</v>
      </c>
      <c r="B3746" t="s">
        <v>66</v>
      </c>
      <c r="C3746" t="s">
        <v>6318</v>
      </c>
      <c r="D3746" t="s">
        <v>6317</v>
      </c>
      <c r="F3746">
        <v>2023</v>
      </c>
      <c r="G3746" t="s">
        <v>6291</v>
      </c>
      <c r="I3746" t="s">
        <v>6319</v>
      </c>
      <c r="J3746">
        <v>30</v>
      </c>
      <c r="N3746">
        <f>SUM(Table714[[#This Row],[Mitigation ($ million)]:[Adaptation ($ million)]])</f>
        <v>2.3000000000000003</v>
      </c>
      <c r="O3746">
        <v>0.2</v>
      </c>
      <c r="P3746">
        <v>2.1</v>
      </c>
      <c r="R3746" s="5">
        <v>7.4999999999999997E-2</v>
      </c>
      <c r="S3746" s="5"/>
      <c r="T3746" s="1" t="s">
        <v>8821</v>
      </c>
    </row>
    <row r="3747" spans="1:20" x14ac:dyDescent="0.25">
      <c r="A3747" t="s">
        <v>8801</v>
      </c>
      <c r="B3747" t="s">
        <v>66</v>
      </c>
      <c r="C3747" t="s">
        <v>8262</v>
      </c>
      <c r="D3747" t="s">
        <v>8261</v>
      </c>
      <c r="F3747">
        <v>2021</v>
      </c>
      <c r="G3747" t="s">
        <v>62</v>
      </c>
      <c r="I3747" t="s">
        <v>6296</v>
      </c>
      <c r="J3747">
        <v>100</v>
      </c>
      <c r="N3747">
        <f>SUM(Table714[[#This Row],[Mitigation ($ million)]:[Adaptation ($ million)]])</f>
        <v>64.5</v>
      </c>
      <c r="O3747">
        <v>54.6</v>
      </c>
      <c r="P3747">
        <v>9.9</v>
      </c>
      <c r="R3747" s="4">
        <v>0.64400000000000002</v>
      </c>
      <c r="S3747" s="4"/>
      <c r="T3747" s="1" t="s">
        <v>8823</v>
      </c>
    </row>
    <row r="3748" spans="1:20" x14ac:dyDescent="0.25">
      <c r="A3748" t="s">
        <v>8801</v>
      </c>
      <c r="B3748" t="s">
        <v>66</v>
      </c>
      <c r="C3748" t="s">
        <v>7218</v>
      </c>
      <c r="D3748" t="s">
        <v>7217</v>
      </c>
      <c r="F3748">
        <v>2022</v>
      </c>
      <c r="G3748" t="s">
        <v>88</v>
      </c>
      <c r="I3748" t="s">
        <v>6303</v>
      </c>
      <c r="J3748">
        <v>40</v>
      </c>
      <c r="N3748">
        <f>SUM(Table714[[#This Row],[Mitigation ($ million)]:[Adaptation ($ million)]])</f>
        <v>2</v>
      </c>
      <c r="O3748">
        <v>1.3</v>
      </c>
      <c r="P3748">
        <v>0.7</v>
      </c>
      <c r="R3748" s="4">
        <v>0.05</v>
      </c>
      <c r="S3748" s="4"/>
      <c r="T3748" s="1" t="s">
        <v>8822</v>
      </c>
    </row>
    <row r="3749" spans="1:20" x14ac:dyDescent="0.25">
      <c r="A3749" t="s">
        <v>8801</v>
      </c>
      <c r="B3749" t="s">
        <v>66</v>
      </c>
      <c r="C3749" t="s">
        <v>7974</v>
      </c>
      <c r="D3749" t="s">
        <v>7973</v>
      </c>
      <c r="F3749">
        <v>2021</v>
      </c>
      <c r="G3749" t="s">
        <v>88</v>
      </c>
      <c r="I3749" t="s">
        <v>84</v>
      </c>
      <c r="J3749">
        <v>120</v>
      </c>
      <c r="N3749">
        <f>SUM(Table714[[#This Row],[Mitigation ($ million)]:[Adaptation ($ million)]])</f>
        <v>57.5</v>
      </c>
      <c r="O3749">
        <v>1.9</v>
      </c>
      <c r="P3749">
        <v>55.6</v>
      </c>
      <c r="R3749" s="4">
        <v>0.48</v>
      </c>
      <c r="S3749" s="4"/>
      <c r="T3749" s="1" t="s">
        <v>8823</v>
      </c>
    </row>
    <row r="3750" spans="1:20" x14ac:dyDescent="0.25">
      <c r="A3750" t="s">
        <v>8801</v>
      </c>
      <c r="B3750" t="s">
        <v>66</v>
      </c>
      <c r="C3750" t="s">
        <v>6763</v>
      </c>
      <c r="D3750" t="s">
        <v>6762</v>
      </c>
      <c r="F3750">
        <v>2023</v>
      </c>
      <c r="G3750" t="s">
        <v>216</v>
      </c>
      <c r="I3750" t="s">
        <v>4841</v>
      </c>
      <c r="J3750">
        <v>255</v>
      </c>
      <c r="N3750">
        <f>SUM(Table714[[#This Row],[Mitigation ($ million)]:[Adaptation ($ million)]])</f>
        <v>217.5</v>
      </c>
      <c r="O3750">
        <v>182.5</v>
      </c>
      <c r="P3750">
        <v>35</v>
      </c>
      <c r="R3750" s="5">
        <v>0.85299999999999998</v>
      </c>
      <c r="S3750" s="5"/>
      <c r="T3750" s="1" t="s">
        <v>8821</v>
      </c>
    </row>
    <row r="3751" spans="1:20" x14ac:dyDescent="0.25">
      <c r="A3751" t="s">
        <v>8801</v>
      </c>
      <c r="B3751" t="s">
        <v>66</v>
      </c>
      <c r="C3751" t="s">
        <v>7786</v>
      </c>
      <c r="D3751" t="s">
        <v>7785</v>
      </c>
      <c r="F3751">
        <v>2022</v>
      </c>
      <c r="G3751" t="s">
        <v>6975</v>
      </c>
      <c r="I3751" t="s">
        <v>6319</v>
      </c>
      <c r="J3751">
        <v>700</v>
      </c>
      <c r="N3751">
        <f>SUM(Table714[[#This Row],[Mitigation ($ million)]:[Adaptation ($ million)]])</f>
        <v>328.1</v>
      </c>
      <c r="O3751">
        <v>240.6</v>
      </c>
      <c r="P3751">
        <v>87.5</v>
      </c>
      <c r="R3751" s="4">
        <v>0.46899999999999997</v>
      </c>
      <c r="S3751" s="4"/>
      <c r="T3751" s="1" t="s">
        <v>8822</v>
      </c>
    </row>
    <row r="3752" spans="1:20" x14ac:dyDescent="0.25">
      <c r="A3752" t="s">
        <v>8801</v>
      </c>
      <c r="B3752" t="s">
        <v>66</v>
      </c>
      <c r="C3752" t="s">
        <v>8209</v>
      </c>
      <c r="D3752" t="s">
        <v>8208</v>
      </c>
      <c r="F3752">
        <v>2021</v>
      </c>
      <c r="G3752" t="s">
        <v>6975</v>
      </c>
      <c r="I3752" t="s">
        <v>6409</v>
      </c>
      <c r="J3752">
        <v>225</v>
      </c>
      <c r="N3752">
        <f>SUM(Table714[[#This Row],[Mitigation ($ million)]:[Adaptation ($ million)]])</f>
        <v>21.2</v>
      </c>
      <c r="O3752">
        <v>0.2</v>
      </c>
      <c r="P3752">
        <v>21</v>
      </c>
      <c r="R3752" s="4">
        <v>9.4E-2</v>
      </c>
      <c r="S3752" s="4"/>
      <c r="T3752" s="1" t="s">
        <v>8823</v>
      </c>
    </row>
    <row r="3753" spans="1:20" x14ac:dyDescent="0.25">
      <c r="A3753" t="s">
        <v>8801</v>
      </c>
      <c r="B3753" t="s">
        <v>66</v>
      </c>
      <c r="C3753" t="s">
        <v>6974</v>
      </c>
      <c r="D3753" t="s">
        <v>6973</v>
      </c>
      <c r="F3753">
        <v>2023</v>
      </c>
      <c r="G3753" t="s">
        <v>6975</v>
      </c>
      <c r="I3753" t="s">
        <v>6319</v>
      </c>
      <c r="J3753">
        <v>700</v>
      </c>
      <c r="N3753">
        <f>SUM(Table714[[#This Row],[Mitigation ($ million)]:[Adaptation ($ million)]])</f>
        <v>271.3</v>
      </c>
      <c r="O3753">
        <v>229.7</v>
      </c>
      <c r="P3753">
        <v>41.6</v>
      </c>
      <c r="R3753" s="5">
        <v>0.38800000000000001</v>
      </c>
      <c r="S3753" s="5"/>
      <c r="T3753" s="1" t="s">
        <v>8821</v>
      </c>
    </row>
    <row r="3754" spans="1:20" x14ac:dyDescent="0.25">
      <c r="A3754" t="s">
        <v>8801</v>
      </c>
      <c r="B3754" t="s">
        <v>66</v>
      </c>
      <c r="C3754" t="s">
        <v>8371</v>
      </c>
      <c r="D3754" t="s">
        <v>8370</v>
      </c>
      <c r="F3754">
        <v>2021</v>
      </c>
      <c r="G3754" t="s">
        <v>6975</v>
      </c>
      <c r="I3754" t="s">
        <v>6319</v>
      </c>
      <c r="J3754">
        <v>750</v>
      </c>
      <c r="N3754">
        <f>SUM(Table714[[#This Row],[Mitigation ($ million)]:[Adaptation ($ million)]])</f>
        <v>125</v>
      </c>
      <c r="O3754">
        <v>62.5</v>
      </c>
      <c r="P3754">
        <v>62.5</v>
      </c>
      <c r="R3754" s="4">
        <v>0.16700000000000001</v>
      </c>
      <c r="S3754" s="4"/>
      <c r="T3754" s="1" t="s">
        <v>8823</v>
      </c>
    </row>
    <row r="3755" spans="1:20" x14ac:dyDescent="0.25">
      <c r="A3755" t="s">
        <v>8801</v>
      </c>
      <c r="B3755" t="s">
        <v>66</v>
      </c>
      <c r="C3755" t="s">
        <v>6355</v>
      </c>
      <c r="D3755" t="s">
        <v>6354</v>
      </c>
      <c r="F3755">
        <v>2023</v>
      </c>
      <c r="G3755" t="s">
        <v>122</v>
      </c>
      <c r="I3755" t="s">
        <v>6287</v>
      </c>
      <c r="J3755">
        <v>100</v>
      </c>
      <c r="N3755">
        <f>SUM(Table714[[#This Row],[Mitigation ($ million)]:[Adaptation ($ million)]])</f>
        <v>46.8</v>
      </c>
      <c r="O3755">
        <v>5.9</v>
      </c>
      <c r="P3755">
        <v>40.9</v>
      </c>
      <c r="R3755" s="5">
        <v>0.46800000000000003</v>
      </c>
      <c r="S3755" s="5"/>
      <c r="T3755" s="1" t="s">
        <v>8821</v>
      </c>
    </row>
    <row r="3756" spans="1:20" x14ac:dyDescent="0.25">
      <c r="A3756" t="s">
        <v>8801</v>
      </c>
      <c r="B3756" t="s">
        <v>66</v>
      </c>
      <c r="C3756" t="s">
        <v>8311</v>
      </c>
      <c r="D3756" t="s">
        <v>8310</v>
      </c>
      <c r="F3756">
        <v>2021</v>
      </c>
      <c r="G3756" t="s">
        <v>88</v>
      </c>
      <c r="I3756" t="s">
        <v>6303</v>
      </c>
      <c r="J3756">
        <v>32</v>
      </c>
      <c r="N3756">
        <f>SUM(Table714[[#This Row],[Mitigation ($ million)]:[Adaptation ($ million)]])</f>
        <v>2.7</v>
      </c>
      <c r="O3756">
        <v>1.1000000000000001</v>
      </c>
      <c r="P3756">
        <v>1.6</v>
      </c>
      <c r="R3756" s="4">
        <v>8.4000000000000005E-2</v>
      </c>
      <c r="S3756" s="4"/>
      <c r="T3756" s="1" t="s">
        <v>8823</v>
      </c>
    </row>
    <row r="3757" spans="1:20" x14ac:dyDescent="0.25">
      <c r="A3757" t="s">
        <v>8801</v>
      </c>
      <c r="B3757" t="s">
        <v>66</v>
      </c>
      <c r="C3757" t="s">
        <v>8315</v>
      </c>
      <c r="D3757" t="s">
        <v>8314</v>
      </c>
      <c r="F3757">
        <v>2021</v>
      </c>
      <c r="G3757" t="s">
        <v>715</v>
      </c>
      <c r="I3757" t="s">
        <v>6437</v>
      </c>
      <c r="J3757">
        <v>10</v>
      </c>
      <c r="N3757">
        <f>SUM(Table714[[#This Row],[Mitigation ($ million)]:[Adaptation ($ million)]])</f>
        <v>0.2</v>
      </c>
      <c r="O3757">
        <v>0.1</v>
      </c>
      <c r="P3757">
        <v>0.1</v>
      </c>
      <c r="R3757" s="4">
        <v>1.0999999999999999E-2</v>
      </c>
      <c r="S3757" s="4"/>
      <c r="T3757" s="1" t="s">
        <v>8823</v>
      </c>
    </row>
    <row r="3758" spans="1:20" x14ac:dyDescent="0.25">
      <c r="A3758" t="s">
        <v>8801</v>
      </c>
      <c r="B3758" t="s">
        <v>66</v>
      </c>
      <c r="C3758" t="s">
        <v>8049</v>
      </c>
      <c r="D3758" t="s">
        <v>8048</v>
      </c>
      <c r="F3758">
        <v>2021</v>
      </c>
      <c r="G3758" t="s">
        <v>62</v>
      </c>
      <c r="I3758" t="s">
        <v>6313</v>
      </c>
      <c r="J3758">
        <v>50</v>
      </c>
      <c r="N3758">
        <f>SUM(Table714[[#This Row],[Mitigation ($ million)]:[Adaptation ($ million)]])</f>
        <v>7.2</v>
      </c>
      <c r="O3758">
        <v>5.5</v>
      </c>
      <c r="P3758">
        <v>1.7</v>
      </c>
      <c r="R3758" s="4">
        <v>0.14499999999999999</v>
      </c>
      <c r="S3758" s="4"/>
      <c r="T3758" s="1" t="s">
        <v>8823</v>
      </c>
    </row>
    <row r="3759" spans="1:20" x14ac:dyDescent="0.25">
      <c r="A3759" t="s">
        <v>8801</v>
      </c>
      <c r="B3759" t="s">
        <v>66</v>
      </c>
      <c r="C3759" t="s">
        <v>8573</v>
      </c>
      <c r="D3759" t="s">
        <v>8572</v>
      </c>
      <c r="F3759">
        <v>2021</v>
      </c>
      <c r="G3759" t="s">
        <v>6300</v>
      </c>
      <c r="I3759" t="s">
        <v>6303</v>
      </c>
      <c r="J3759">
        <v>30</v>
      </c>
      <c r="N3759">
        <f>SUM(Table714[[#This Row],[Mitigation ($ million)]:[Adaptation ($ million)]])</f>
        <v>2</v>
      </c>
      <c r="O3759">
        <v>1</v>
      </c>
      <c r="P3759">
        <v>1</v>
      </c>
      <c r="R3759" s="4">
        <v>6.3E-2</v>
      </c>
      <c r="S3759" s="4"/>
      <c r="T3759" s="1" t="s">
        <v>8823</v>
      </c>
    </row>
    <row r="3760" spans="1:20" x14ac:dyDescent="0.25">
      <c r="A3760" t="s">
        <v>8801</v>
      </c>
      <c r="B3760" t="s">
        <v>66</v>
      </c>
      <c r="C3760" t="s">
        <v>7365</v>
      </c>
      <c r="D3760" t="s">
        <v>7364</v>
      </c>
      <c r="F3760">
        <v>2022</v>
      </c>
      <c r="G3760" t="s">
        <v>6300</v>
      </c>
      <c r="I3760" t="s">
        <v>6319</v>
      </c>
      <c r="J3760">
        <v>150</v>
      </c>
      <c r="N3760">
        <f>SUM(Table714[[#This Row],[Mitigation ($ million)]:[Adaptation ($ million)]])</f>
        <v>18.8</v>
      </c>
      <c r="O3760">
        <v>18.8</v>
      </c>
      <c r="P3760">
        <v>0</v>
      </c>
      <c r="R3760" s="4">
        <v>0.125</v>
      </c>
      <c r="S3760" s="4"/>
      <c r="T3760" s="1" t="s">
        <v>8822</v>
      </c>
    </row>
    <row r="3761" spans="1:20" x14ac:dyDescent="0.25">
      <c r="A3761" t="s">
        <v>8801</v>
      </c>
      <c r="B3761" t="s">
        <v>66</v>
      </c>
      <c r="C3761" t="s">
        <v>6811</v>
      </c>
      <c r="D3761" t="s">
        <v>6810</v>
      </c>
      <c r="F3761">
        <v>2023</v>
      </c>
      <c r="G3761" t="s">
        <v>6300</v>
      </c>
      <c r="I3761" t="s">
        <v>6319</v>
      </c>
      <c r="J3761">
        <v>100</v>
      </c>
      <c r="N3761">
        <f>SUM(Table714[[#This Row],[Mitigation ($ million)]:[Adaptation ($ million)]])</f>
        <v>20.100000000000001</v>
      </c>
      <c r="O3761">
        <v>18.8</v>
      </c>
      <c r="P3761">
        <v>1.3</v>
      </c>
      <c r="R3761" s="5">
        <v>0.2</v>
      </c>
      <c r="S3761" s="5"/>
      <c r="T3761" s="1" t="s">
        <v>8821</v>
      </c>
    </row>
    <row r="3762" spans="1:20" x14ac:dyDescent="0.25">
      <c r="A3762" t="s">
        <v>8801</v>
      </c>
      <c r="B3762" t="s">
        <v>66</v>
      </c>
      <c r="C3762" t="s">
        <v>7181</v>
      </c>
      <c r="D3762" t="s">
        <v>7180</v>
      </c>
      <c r="F3762">
        <v>2022</v>
      </c>
      <c r="G3762" t="s">
        <v>6300</v>
      </c>
      <c r="I3762" t="s">
        <v>4841</v>
      </c>
      <c r="J3762">
        <v>50</v>
      </c>
      <c r="N3762">
        <f>SUM(Table714[[#This Row],[Mitigation ($ million)]:[Adaptation ($ million)]])</f>
        <v>18</v>
      </c>
      <c r="O3762">
        <v>0</v>
      </c>
      <c r="P3762">
        <v>18</v>
      </c>
      <c r="R3762" s="4">
        <v>0.36</v>
      </c>
      <c r="S3762" s="4"/>
      <c r="T3762" s="1" t="s">
        <v>8822</v>
      </c>
    </row>
    <row r="3763" spans="1:20" x14ac:dyDescent="0.25">
      <c r="A3763" t="s">
        <v>8801</v>
      </c>
      <c r="B3763" t="s">
        <v>66</v>
      </c>
      <c r="C3763" t="s">
        <v>8557</v>
      </c>
      <c r="D3763" t="s">
        <v>8556</v>
      </c>
      <c r="F3763">
        <v>2021</v>
      </c>
      <c r="G3763" t="s">
        <v>430</v>
      </c>
      <c r="I3763" t="s">
        <v>6303</v>
      </c>
      <c r="J3763">
        <v>50.7</v>
      </c>
      <c r="N3763">
        <f>SUM(Table714[[#This Row],[Mitigation ($ million)]:[Adaptation ($ million)]])</f>
        <v>5.9</v>
      </c>
      <c r="O3763">
        <v>5</v>
      </c>
      <c r="P3763">
        <v>0.9</v>
      </c>
      <c r="R3763" s="4">
        <v>0.11700000000000001</v>
      </c>
      <c r="S3763" s="4"/>
      <c r="T3763" s="1" t="s">
        <v>8823</v>
      </c>
    </row>
    <row r="3764" spans="1:20" x14ac:dyDescent="0.25">
      <c r="A3764" t="s">
        <v>8801</v>
      </c>
      <c r="B3764" t="s">
        <v>66</v>
      </c>
      <c r="C3764" t="s">
        <v>7298</v>
      </c>
      <c r="D3764" t="s">
        <v>7297</v>
      </c>
      <c r="F3764">
        <v>2022</v>
      </c>
      <c r="G3764" t="s">
        <v>430</v>
      </c>
      <c r="I3764" t="s">
        <v>84</v>
      </c>
      <c r="J3764">
        <v>110</v>
      </c>
      <c r="N3764">
        <f>SUM(Table714[[#This Row],[Mitigation ($ million)]:[Adaptation ($ million)]])</f>
        <v>20.9</v>
      </c>
      <c r="O3764">
        <v>0</v>
      </c>
      <c r="P3764">
        <v>20.9</v>
      </c>
      <c r="R3764" s="4">
        <v>0.19</v>
      </c>
      <c r="S3764" s="4"/>
      <c r="T3764" s="1" t="s">
        <v>8822</v>
      </c>
    </row>
    <row r="3765" spans="1:20" x14ac:dyDescent="0.25">
      <c r="A3765" t="s">
        <v>8801</v>
      </c>
      <c r="B3765" t="s">
        <v>66</v>
      </c>
      <c r="C3765" t="s">
        <v>6758</v>
      </c>
      <c r="D3765" t="s">
        <v>6757</v>
      </c>
      <c r="F3765">
        <v>2023</v>
      </c>
      <c r="G3765" t="s">
        <v>6358</v>
      </c>
      <c r="I3765" t="s">
        <v>6448</v>
      </c>
      <c r="J3765">
        <v>350</v>
      </c>
      <c r="N3765">
        <f>SUM(Table714[[#This Row],[Mitigation ($ million)]:[Adaptation ($ million)]])</f>
        <v>284.60000000000002</v>
      </c>
      <c r="O3765">
        <v>116.6</v>
      </c>
      <c r="P3765">
        <v>168</v>
      </c>
      <c r="R3765" s="5">
        <v>0.81299999999999994</v>
      </c>
      <c r="S3765" s="5"/>
      <c r="T3765" s="1" t="s">
        <v>8821</v>
      </c>
    </row>
    <row r="3766" spans="1:20" x14ac:dyDescent="0.25">
      <c r="A3766" t="s">
        <v>8801</v>
      </c>
      <c r="B3766" t="s">
        <v>66</v>
      </c>
      <c r="C3766" t="s">
        <v>8219</v>
      </c>
      <c r="D3766" t="s">
        <v>8218</v>
      </c>
      <c r="F3766">
        <v>2021</v>
      </c>
      <c r="G3766" t="s">
        <v>6358</v>
      </c>
      <c r="I3766" t="s">
        <v>6400</v>
      </c>
      <c r="J3766">
        <v>400</v>
      </c>
      <c r="N3766">
        <f>SUM(Table714[[#This Row],[Mitigation ($ million)]:[Adaptation ($ million)]])</f>
        <v>8.6999999999999993</v>
      </c>
      <c r="O3766">
        <v>0</v>
      </c>
      <c r="P3766">
        <v>8.6999999999999993</v>
      </c>
      <c r="R3766" s="4">
        <v>2.1999999999999999E-2</v>
      </c>
      <c r="S3766" s="4"/>
      <c r="T3766" s="1" t="s">
        <v>8823</v>
      </c>
    </row>
    <row r="3767" spans="1:20" x14ac:dyDescent="0.25">
      <c r="A3767" t="s">
        <v>8801</v>
      </c>
      <c r="B3767" t="s">
        <v>66</v>
      </c>
      <c r="C3767" t="s">
        <v>6989</v>
      </c>
      <c r="D3767" t="s">
        <v>6988</v>
      </c>
      <c r="F3767">
        <v>2023</v>
      </c>
      <c r="G3767" t="s">
        <v>6358</v>
      </c>
      <c r="I3767" t="s">
        <v>6400</v>
      </c>
      <c r="J3767">
        <v>350</v>
      </c>
      <c r="N3767">
        <f>SUM(Table714[[#This Row],[Mitigation ($ million)]:[Adaptation ($ million)]])</f>
        <v>46</v>
      </c>
      <c r="O3767">
        <v>0</v>
      </c>
      <c r="P3767">
        <v>46</v>
      </c>
      <c r="R3767" s="5">
        <v>0.13200000000000001</v>
      </c>
      <c r="S3767" s="5"/>
      <c r="T3767" s="1" t="s">
        <v>8821</v>
      </c>
    </row>
    <row r="3768" spans="1:20" x14ac:dyDescent="0.25">
      <c r="A3768" t="s">
        <v>8801</v>
      </c>
      <c r="B3768" t="s">
        <v>66</v>
      </c>
      <c r="C3768" t="s">
        <v>6876</v>
      </c>
      <c r="D3768" t="s">
        <v>6875</v>
      </c>
      <c r="F3768">
        <v>2023</v>
      </c>
      <c r="G3768" t="s">
        <v>6358</v>
      </c>
      <c r="I3768" t="s">
        <v>132</v>
      </c>
      <c r="J3768">
        <v>250</v>
      </c>
      <c r="N3768">
        <f>SUM(Table714[[#This Row],[Mitigation ($ million)]:[Adaptation ($ million)]])</f>
        <v>9.6</v>
      </c>
      <c r="O3768">
        <v>1.4</v>
      </c>
      <c r="P3768">
        <v>8.1999999999999993</v>
      </c>
      <c r="R3768" s="5">
        <v>3.7999999999999999E-2</v>
      </c>
      <c r="S3768" s="5"/>
      <c r="T3768" s="1" t="s">
        <v>8821</v>
      </c>
    </row>
    <row r="3769" spans="1:20" x14ac:dyDescent="0.25">
      <c r="A3769" t="s">
        <v>8801</v>
      </c>
      <c r="B3769" t="s">
        <v>66</v>
      </c>
      <c r="C3769" t="s">
        <v>8058</v>
      </c>
      <c r="D3769" t="s">
        <v>8057</v>
      </c>
      <c r="F3769">
        <v>2021</v>
      </c>
      <c r="G3769" t="s">
        <v>6358</v>
      </c>
      <c r="I3769" t="s">
        <v>6287</v>
      </c>
      <c r="J3769">
        <v>250</v>
      </c>
      <c r="N3769">
        <f>SUM(Table714[[#This Row],[Mitigation ($ million)]:[Adaptation ($ million)]])</f>
        <v>167.6</v>
      </c>
      <c r="O3769">
        <v>80.3</v>
      </c>
      <c r="P3769">
        <v>87.3</v>
      </c>
      <c r="R3769" s="4">
        <v>0.67</v>
      </c>
      <c r="S3769" s="4"/>
      <c r="T3769" s="1" t="s">
        <v>8823</v>
      </c>
    </row>
    <row r="3770" spans="1:20" x14ac:dyDescent="0.25">
      <c r="A3770" t="s">
        <v>8801</v>
      </c>
      <c r="B3770" t="s">
        <v>66</v>
      </c>
      <c r="C3770" t="s">
        <v>6794</v>
      </c>
      <c r="D3770" t="s">
        <v>6793</v>
      </c>
      <c r="F3770">
        <v>2023</v>
      </c>
      <c r="G3770" t="s">
        <v>6358</v>
      </c>
      <c r="I3770" t="s">
        <v>6303</v>
      </c>
      <c r="J3770">
        <v>450</v>
      </c>
      <c r="N3770">
        <f>SUM(Table714[[#This Row],[Mitigation ($ million)]:[Adaptation ($ million)]])</f>
        <v>100.7</v>
      </c>
      <c r="O3770">
        <v>71.400000000000006</v>
      </c>
      <c r="P3770">
        <v>29.3</v>
      </c>
      <c r="R3770" s="5">
        <v>0.224</v>
      </c>
      <c r="S3770" s="5"/>
      <c r="T3770" s="1" t="s">
        <v>8821</v>
      </c>
    </row>
    <row r="3771" spans="1:20" x14ac:dyDescent="0.25">
      <c r="A3771" t="s">
        <v>8801</v>
      </c>
      <c r="B3771" t="s">
        <v>66</v>
      </c>
      <c r="C3771" t="s">
        <v>8662</v>
      </c>
      <c r="D3771" t="s">
        <v>8661</v>
      </c>
      <c r="F3771">
        <v>2021</v>
      </c>
      <c r="G3771" t="s">
        <v>6358</v>
      </c>
      <c r="I3771" t="s">
        <v>6296</v>
      </c>
      <c r="J3771">
        <v>100</v>
      </c>
      <c r="N3771">
        <f>SUM(Table714[[#This Row],[Mitigation ($ million)]:[Adaptation ($ million)]])</f>
        <v>87.7</v>
      </c>
      <c r="O3771">
        <v>0</v>
      </c>
      <c r="P3771">
        <v>87.7</v>
      </c>
      <c r="R3771" s="4">
        <v>0.877</v>
      </c>
      <c r="S3771" s="4"/>
      <c r="T3771" s="1" t="s">
        <v>8823</v>
      </c>
    </row>
    <row r="3772" spans="1:20" x14ac:dyDescent="0.25">
      <c r="A3772" t="s">
        <v>8801</v>
      </c>
      <c r="B3772" t="s">
        <v>66</v>
      </c>
      <c r="C3772" t="s">
        <v>7049</v>
      </c>
      <c r="D3772" t="s">
        <v>7048</v>
      </c>
      <c r="F3772">
        <v>2022</v>
      </c>
      <c r="G3772" t="s">
        <v>6358</v>
      </c>
      <c r="I3772" t="s">
        <v>6409</v>
      </c>
      <c r="J3772">
        <v>450</v>
      </c>
      <c r="N3772">
        <f>SUM(Table714[[#This Row],[Mitigation ($ million)]:[Adaptation ($ million)]])</f>
        <v>52.5</v>
      </c>
      <c r="O3772">
        <v>12.6</v>
      </c>
      <c r="P3772">
        <v>39.9</v>
      </c>
      <c r="R3772" s="4">
        <v>0.11700000000000001</v>
      </c>
      <c r="S3772" s="4"/>
      <c r="T3772" s="1" t="s">
        <v>8822</v>
      </c>
    </row>
    <row r="3773" spans="1:20" x14ac:dyDescent="0.25">
      <c r="A3773" t="s">
        <v>8801</v>
      </c>
      <c r="B3773" t="s">
        <v>66</v>
      </c>
      <c r="C3773" t="s">
        <v>8241</v>
      </c>
      <c r="D3773" t="s">
        <v>8240</v>
      </c>
      <c r="F3773">
        <v>2021</v>
      </c>
      <c r="G3773" t="s">
        <v>6358</v>
      </c>
      <c r="I3773" t="s">
        <v>84</v>
      </c>
      <c r="J3773">
        <v>150</v>
      </c>
      <c r="N3773">
        <f>SUM(Table714[[#This Row],[Mitigation ($ million)]:[Adaptation ($ million)]])</f>
        <v>77.5</v>
      </c>
      <c r="O3773">
        <v>72.7</v>
      </c>
      <c r="P3773">
        <v>4.8</v>
      </c>
      <c r="R3773" s="4">
        <v>0.51600000000000001</v>
      </c>
      <c r="S3773" s="4"/>
      <c r="T3773" s="1" t="s">
        <v>8823</v>
      </c>
    </row>
    <row r="3774" spans="1:20" x14ac:dyDescent="0.25">
      <c r="A3774" t="s">
        <v>8801</v>
      </c>
      <c r="B3774" t="s">
        <v>66</v>
      </c>
      <c r="C3774" t="s">
        <v>8373</v>
      </c>
      <c r="D3774" t="s">
        <v>8372</v>
      </c>
      <c r="F3774">
        <v>2021</v>
      </c>
      <c r="G3774" t="s">
        <v>6381</v>
      </c>
      <c r="I3774" t="s">
        <v>6319</v>
      </c>
      <c r="J3774">
        <v>100</v>
      </c>
      <c r="N3774">
        <f>SUM(Table714[[#This Row],[Mitigation ($ million)]:[Adaptation ($ million)]])</f>
        <v>10.5</v>
      </c>
      <c r="O3774">
        <v>4.2</v>
      </c>
      <c r="P3774">
        <v>6.3</v>
      </c>
      <c r="R3774" s="4">
        <v>0.104</v>
      </c>
      <c r="S3774" s="4"/>
      <c r="T3774" s="1" t="s">
        <v>8823</v>
      </c>
    </row>
    <row r="3775" spans="1:20" x14ac:dyDescent="0.25">
      <c r="A3775" t="s">
        <v>8801</v>
      </c>
      <c r="B3775" t="s">
        <v>66</v>
      </c>
      <c r="C3775" t="s">
        <v>6476</v>
      </c>
      <c r="D3775" t="s">
        <v>6475</v>
      </c>
      <c r="F3775">
        <v>2023</v>
      </c>
      <c r="G3775" t="s">
        <v>6381</v>
      </c>
      <c r="I3775" t="s">
        <v>6307</v>
      </c>
      <c r="J3775">
        <v>200</v>
      </c>
      <c r="N3775">
        <f>SUM(Table714[[#This Row],[Mitigation ($ million)]:[Adaptation ($ million)]])</f>
        <v>20.9</v>
      </c>
      <c r="O3775">
        <v>10.4</v>
      </c>
      <c r="P3775">
        <v>10.5</v>
      </c>
      <c r="R3775" s="5">
        <v>0.105</v>
      </c>
      <c r="S3775" s="5"/>
      <c r="T3775" s="1" t="s">
        <v>8821</v>
      </c>
    </row>
    <row r="3776" spans="1:20" x14ac:dyDescent="0.25">
      <c r="A3776" t="s">
        <v>8801</v>
      </c>
      <c r="B3776" t="s">
        <v>66</v>
      </c>
      <c r="C3776" t="s">
        <v>6498</v>
      </c>
      <c r="D3776" t="s">
        <v>6497</v>
      </c>
      <c r="F3776">
        <v>2023</v>
      </c>
      <c r="G3776" t="s">
        <v>6381</v>
      </c>
      <c r="I3776" t="s">
        <v>6319</v>
      </c>
      <c r="J3776">
        <v>300</v>
      </c>
      <c r="N3776">
        <f>SUM(Table714[[#This Row],[Mitigation ($ million)]:[Adaptation ($ million)]])</f>
        <v>94.3</v>
      </c>
      <c r="O3776">
        <v>64.3</v>
      </c>
      <c r="P3776">
        <v>30</v>
      </c>
      <c r="R3776" s="5">
        <v>0.314</v>
      </c>
      <c r="S3776" s="5"/>
      <c r="T3776" s="1" t="s">
        <v>8821</v>
      </c>
    </row>
    <row r="3777" spans="1:20" x14ac:dyDescent="0.25">
      <c r="A3777" t="s">
        <v>8801</v>
      </c>
      <c r="B3777" t="s">
        <v>66</v>
      </c>
      <c r="C3777" t="s">
        <v>7331</v>
      </c>
      <c r="D3777" t="s">
        <v>7330</v>
      </c>
      <c r="F3777">
        <v>2022</v>
      </c>
      <c r="G3777" t="s">
        <v>6381</v>
      </c>
      <c r="I3777" t="s">
        <v>6296</v>
      </c>
      <c r="J3777">
        <v>100</v>
      </c>
      <c r="N3777">
        <f>SUM(Table714[[#This Row],[Mitigation ($ million)]:[Adaptation ($ million)]])</f>
        <v>42.5</v>
      </c>
      <c r="O3777">
        <v>14.7</v>
      </c>
      <c r="P3777">
        <v>27.8</v>
      </c>
      <c r="R3777" s="4">
        <v>0.42499999999999999</v>
      </c>
      <c r="S3777" s="4"/>
      <c r="T3777" s="1" t="s">
        <v>8822</v>
      </c>
    </row>
    <row r="3778" spans="1:20" x14ac:dyDescent="0.25">
      <c r="A3778" t="s">
        <v>8801</v>
      </c>
      <c r="B3778" t="s">
        <v>66</v>
      </c>
      <c r="C3778" t="s">
        <v>6380</v>
      </c>
      <c r="D3778" t="s">
        <v>6379</v>
      </c>
      <c r="F3778">
        <v>2023</v>
      </c>
      <c r="G3778" t="s">
        <v>6381</v>
      </c>
      <c r="I3778" t="s">
        <v>84</v>
      </c>
      <c r="J3778">
        <v>400</v>
      </c>
      <c r="N3778">
        <f>SUM(Table714[[#This Row],[Mitigation ($ million)]:[Adaptation ($ million)]])</f>
        <v>170.2</v>
      </c>
      <c r="O3778">
        <v>7.6</v>
      </c>
      <c r="P3778">
        <v>162.6</v>
      </c>
      <c r="R3778" s="5">
        <v>0.42499999999999999</v>
      </c>
      <c r="S3778" s="5"/>
      <c r="T3778" s="1" t="s">
        <v>8821</v>
      </c>
    </row>
    <row r="3779" spans="1:20" x14ac:dyDescent="0.25">
      <c r="A3779" t="s">
        <v>8801</v>
      </c>
      <c r="B3779" t="s">
        <v>66</v>
      </c>
      <c r="C3779" t="s">
        <v>6293</v>
      </c>
      <c r="D3779" t="s">
        <v>6292</v>
      </c>
      <c r="F3779">
        <v>2023</v>
      </c>
      <c r="G3779" t="s">
        <v>6295</v>
      </c>
      <c r="I3779" t="s">
        <v>6296</v>
      </c>
      <c r="J3779">
        <v>200</v>
      </c>
      <c r="N3779">
        <f>SUM(Table714[[#This Row],[Mitigation ($ million)]:[Adaptation ($ million)]])</f>
        <v>167.9</v>
      </c>
      <c r="O3779">
        <v>1.6</v>
      </c>
      <c r="P3779">
        <v>166.3</v>
      </c>
      <c r="R3779" s="5">
        <v>0.84</v>
      </c>
      <c r="S3779" s="5"/>
      <c r="T3779" s="1" t="s">
        <v>8821</v>
      </c>
    </row>
    <row r="3780" spans="1:20" x14ac:dyDescent="0.25">
      <c r="A3780" t="s">
        <v>8801</v>
      </c>
      <c r="B3780" t="s">
        <v>66</v>
      </c>
      <c r="C3780" t="s">
        <v>7716</v>
      </c>
      <c r="D3780" t="s">
        <v>7715</v>
      </c>
      <c r="F3780">
        <v>2022</v>
      </c>
      <c r="G3780" t="s">
        <v>6300</v>
      </c>
      <c r="I3780" t="s">
        <v>6313</v>
      </c>
      <c r="J3780">
        <v>50</v>
      </c>
      <c r="N3780">
        <f>SUM(Table714[[#This Row],[Mitigation ($ million)]:[Adaptation ($ million)]])</f>
        <v>0.7</v>
      </c>
      <c r="O3780">
        <v>0.6</v>
      </c>
      <c r="P3780">
        <v>0.1</v>
      </c>
      <c r="R3780" s="4">
        <v>1.4999999999999999E-2</v>
      </c>
      <c r="S3780" s="4"/>
      <c r="T3780" s="1" t="s">
        <v>8822</v>
      </c>
    </row>
    <row r="3781" spans="1:20" x14ac:dyDescent="0.25">
      <c r="A3781" t="s">
        <v>8801</v>
      </c>
      <c r="B3781" t="s">
        <v>66</v>
      </c>
      <c r="C3781" t="s">
        <v>6616</v>
      </c>
      <c r="D3781" t="s">
        <v>6615</v>
      </c>
      <c r="F3781">
        <v>2023</v>
      </c>
      <c r="G3781" t="s">
        <v>88</v>
      </c>
      <c r="I3781" t="s">
        <v>132</v>
      </c>
      <c r="J3781">
        <v>255.5</v>
      </c>
      <c r="N3781">
        <f>SUM(Table714[[#This Row],[Mitigation ($ million)]:[Adaptation ($ million)]])</f>
        <v>23.7</v>
      </c>
      <c r="O3781">
        <v>12</v>
      </c>
      <c r="P3781">
        <v>11.7</v>
      </c>
      <c r="R3781" s="5">
        <v>9.2999999999999999E-2</v>
      </c>
      <c r="S3781" s="5"/>
      <c r="T3781" s="1" t="s">
        <v>8821</v>
      </c>
    </row>
    <row r="3782" spans="1:20" x14ac:dyDescent="0.25">
      <c r="A3782" t="s">
        <v>8801</v>
      </c>
      <c r="B3782" t="s">
        <v>66</v>
      </c>
      <c r="C3782" t="s">
        <v>7595</v>
      </c>
      <c r="D3782" t="s">
        <v>7594</v>
      </c>
      <c r="F3782">
        <v>2022</v>
      </c>
      <c r="G3782" t="s">
        <v>255</v>
      </c>
      <c r="I3782" t="s">
        <v>6307</v>
      </c>
      <c r="J3782">
        <v>10</v>
      </c>
      <c r="N3782">
        <f>SUM(Table714[[#This Row],[Mitigation ($ million)]:[Adaptation ($ million)]])</f>
        <v>3.6</v>
      </c>
      <c r="O3782">
        <v>1.4</v>
      </c>
      <c r="P3782">
        <v>2.2000000000000002</v>
      </c>
      <c r="R3782" s="4">
        <v>0.35899999999999999</v>
      </c>
      <c r="S3782" s="4"/>
      <c r="T3782" s="1" t="s">
        <v>8822</v>
      </c>
    </row>
    <row r="3783" spans="1:20" x14ac:dyDescent="0.25">
      <c r="A3783" t="s">
        <v>8801</v>
      </c>
      <c r="B3783" t="s">
        <v>66</v>
      </c>
      <c r="C3783" t="s">
        <v>6539</v>
      </c>
      <c r="D3783" t="s">
        <v>6538</v>
      </c>
      <c r="F3783">
        <v>2023</v>
      </c>
      <c r="G3783" t="s">
        <v>6540</v>
      </c>
      <c r="I3783" t="s">
        <v>6296</v>
      </c>
      <c r="J3783">
        <v>150</v>
      </c>
      <c r="N3783">
        <f>SUM(Table714[[#This Row],[Mitigation ($ million)]:[Adaptation ($ million)]])</f>
        <v>117</v>
      </c>
      <c r="O3783">
        <v>9.6</v>
      </c>
      <c r="P3783">
        <v>107.4</v>
      </c>
      <c r="R3783" s="5">
        <v>0.78</v>
      </c>
      <c r="S3783" s="5"/>
      <c r="T3783" s="1" t="s">
        <v>8821</v>
      </c>
    </row>
    <row r="3784" spans="1:20" x14ac:dyDescent="0.25">
      <c r="A3784" t="s">
        <v>8801</v>
      </c>
      <c r="B3784" t="s">
        <v>66</v>
      </c>
      <c r="C3784" t="s">
        <v>8167</v>
      </c>
      <c r="D3784" t="s">
        <v>8166</v>
      </c>
      <c r="F3784">
        <v>2021</v>
      </c>
      <c r="G3784" t="s">
        <v>88</v>
      </c>
      <c r="I3784" t="s">
        <v>132</v>
      </c>
      <c r="J3784">
        <v>68</v>
      </c>
      <c r="N3784">
        <f>SUM(Table714[[#This Row],[Mitigation ($ million)]:[Adaptation ($ million)]])</f>
        <v>4.5999999999999996</v>
      </c>
      <c r="O3784">
        <v>1.3</v>
      </c>
      <c r="P3784">
        <v>3.3</v>
      </c>
      <c r="R3784" s="4">
        <v>6.8000000000000005E-2</v>
      </c>
      <c r="S3784" s="4"/>
      <c r="T3784" s="1" t="s">
        <v>8823</v>
      </c>
    </row>
    <row r="3785" spans="1:20" x14ac:dyDescent="0.25">
      <c r="A3785" t="s">
        <v>8801</v>
      </c>
      <c r="B3785" t="s">
        <v>66</v>
      </c>
      <c r="C3785" t="s">
        <v>7523</v>
      </c>
      <c r="D3785" t="s">
        <v>7522</v>
      </c>
      <c r="F3785">
        <v>2022</v>
      </c>
      <c r="G3785" t="s">
        <v>6306</v>
      </c>
      <c r="I3785" t="s">
        <v>6287</v>
      </c>
      <c r="J3785">
        <v>250</v>
      </c>
      <c r="N3785">
        <f>SUM(Table714[[#This Row],[Mitigation ($ million)]:[Adaptation ($ million)]])</f>
        <v>125.5</v>
      </c>
      <c r="O3785">
        <v>53.5</v>
      </c>
      <c r="P3785">
        <v>72</v>
      </c>
      <c r="R3785" s="4">
        <v>0.502</v>
      </c>
      <c r="S3785" s="4"/>
      <c r="T3785" s="1" t="s">
        <v>8822</v>
      </c>
    </row>
    <row r="3786" spans="1:20" x14ac:dyDescent="0.25">
      <c r="A3786" t="s">
        <v>8801</v>
      </c>
      <c r="B3786" t="s">
        <v>66</v>
      </c>
      <c r="C3786" t="s">
        <v>8009</v>
      </c>
      <c r="D3786" t="s">
        <v>8008</v>
      </c>
      <c r="F3786">
        <v>2021</v>
      </c>
      <c r="G3786" t="s">
        <v>8804</v>
      </c>
      <c r="I3786" t="s">
        <v>6287</v>
      </c>
      <c r="J3786">
        <v>500</v>
      </c>
      <c r="N3786">
        <f>SUM(Table714[[#This Row],[Mitigation ($ million)]:[Adaptation ($ million)]])</f>
        <v>312.5</v>
      </c>
      <c r="O3786">
        <v>74.400000000000006</v>
      </c>
      <c r="P3786">
        <v>238.1</v>
      </c>
      <c r="R3786" s="4">
        <v>0.625</v>
      </c>
      <c r="S3786" s="4"/>
      <c r="T3786" s="1" t="s">
        <v>8823</v>
      </c>
    </row>
    <row r="3787" spans="1:20" x14ac:dyDescent="0.25">
      <c r="A3787" t="s">
        <v>8801</v>
      </c>
      <c r="B3787" t="s">
        <v>66</v>
      </c>
      <c r="C3787" t="s">
        <v>7145</v>
      </c>
      <c r="D3787" t="s">
        <v>7144</v>
      </c>
      <c r="F3787">
        <v>2022</v>
      </c>
      <c r="G3787" t="s">
        <v>113</v>
      </c>
      <c r="I3787" t="s">
        <v>6303</v>
      </c>
      <c r="J3787">
        <v>400</v>
      </c>
      <c r="N3787">
        <f>SUM(Table714[[#This Row],[Mitigation ($ million)]:[Adaptation ($ million)]])</f>
        <v>15.7</v>
      </c>
      <c r="O3787">
        <v>0</v>
      </c>
      <c r="P3787">
        <v>15.7</v>
      </c>
      <c r="R3787" s="4">
        <v>3.9E-2</v>
      </c>
      <c r="S3787" s="4"/>
      <c r="T3787" s="1" t="s">
        <v>8822</v>
      </c>
    </row>
    <row r="3788" spans="1:20" x14ac:dyDescent="0.25">
      <c r="A3788" t="s">
        <v>8801</v>
      </c>
      <c r="B3788" t="s">
        <v>66</v>
      </c>
      <c r="C3788" t="s">
        <v>7141</v>
      </c>
      <c r="D3788" t="s">
        <v>7140</v>
      </c>
      <c r="F3788">
        <v>2022</v>
      </c>
      <c r="G3788" t="s">
        <v>168</v>
      </c>
      <c r="I3788" t="s">
        <v>6303</v>
      </c>
      <c r="J3788">
        <v>258</v>
      </c>
      <c r="N3788">
        <f>SUM(Table714[[#This Row],[Mitigation ($ million)]:[Adaptation ($ million)]])</f>
        <v>7.8999999999999995</v>
      </c>
      <c r="O3788">
        <v>1.8</v>
      </c>
      <c r="P3788">
        <v>6.1</v>
      </c>
      <c r="R3788" s="4">
        <v>3.1E-2</v>
      </c>
      <c r="S3788" s="4"/>
      <c r="T3788" s="1" t="s">
        <v>8822</v>
      </c>
    </row>
    <row r="3789" spans="1:20" x14ac:dyDescent="0.25">
      <c r="A3789" t="s">
        <v>8801</v>
      </c>
      <c r="B3789" t="s">
        <v>66</v>
      </c>
      <c r="C3789" t="s">
        <v>7559</v>
      </c>
      <c r="D3789" t="s">
        <v>7558</v>
      </c>
      <c r="F3789">
        <v>2022</v>
      </c>
      <c r="G3789" t="s">
        <v>6378</v>
      </c>
      <c r="I3789" t="s">
        <v>6400</v>
      </c>
      <c r="J3789">
        <v>800</v>
      </c>
      <c r="N3789">
        <f>SUM(Table714[[#This Row],[Mitigation ($ million)]:[Adaptation ($ million)]])</f>
        <v>103.2</v>
      </c>
      <c r="O3789">
        <v>0</v>
      </c>
      <c r="P3789">
        <v>103.2</v>
      </c>
      <c r="R3789" s="4">
        <v>0.129</v>
      </c>
      <c r="S3789" s="4"/>
      <c r="T3789" s="1" t="s">
        <v>8822</v>
      </c>
    </row>
    <row r="3790" spans="1:20" x14ac:dyDescent="0.25">
      <c r="A3790" t="s">
        <v>8801</v>
      </c>
      <c r="B3790" t="s">
        <v>66</v>
      </c>
      <c r="C3790" t="s">
        <v>6851</v>
      </c>
      <c r="D3790" t="s">
        <v>6850</v>
      </c>
      <c r="F3790">
        <v>2023</v>
      </c>
      <c r="G3790" t="s">
        <v>6306</v>
      </c>
      <c r="I3790" t="s">
        <v>6400</v>
      </c>
      <c r="J3790">
        <v>220</v>
      </c>
      <c r="N3790">
        <f>SUM(Table714[[#This Row],[Mitigation ($ million)]:[Adaptation ($ million)]])</f>
        <v>18.100000000000001</v>
      </c>
      <c r="O3790">
        <v>8.4</v>
      </c>
      <c r="P3790">
        <v>9.6999999999999993</v>
      </c>
      <c r="R3790" s="5">
        <v>8.2000000000000003E-2</v>
      </c>
      <c r="S3790" s="5"/>
      <c r="T3790" s="1" t="s">
        <v>8821</v>
      </c>
    </row>
    <row r="3791" spans="1:20" x14ac:dyDescent="0.25">
      <c r="A3791" t="s">
        <v>8801</v>
      </c>
      <c r="B3791" t="s">
        <v>66</v>
      </c>
      <c r="C3791" t="s">
        <v>8071</v>
      </c>
      <c r="D3791" t="s">
        <v>8070</v>
      </c>
      <c r="F3791">
        <v>2021</v>
      </c>
      <c r="G3791" t="s">
        <v>62</v>
      </c>
      <c r="I3791" t="s">
        <v>6316</v>
      </c>
      <c r="J3791">
        <v>5</v>
      </c>
      <c r="N3791">
        <f>SUM(Table714[[#This Row],[Mitigation ($ million)]:[Adaptation ($ million)]])</f>
        <v>5</v>
      </c>
      <c r="O3791">
        <v>5</v>
      </c>
      <c r="P3791">
        <v>0</v>
      </c>
      <c r="R3791" s="4">
        <v>1</v>
      </c>
      <c r="S3791" s="4"/>
      <c r="T3791" s="1" t="s">
        <v>8823</v>
      </c>
    </row>
    <row r="3792" spans="1:20" x14ac:dyDescent="0.25">
      <c r="A3792" t="s">
        <v>8801</v>
      </c>
      <c r="B3792" t="s">
        <v>66</v>
      </c>
      <c r="C3792" t="s">
        <v>8321</v>
      </c>
      <c r="D3792" t="s">
        <v>8320</v>
      </c>
      <c r="F3792">
        <v>2021</v>
      </c>
      <c r="G3792" t="s">
        <v>424</v>
      </c>
      <c r="I3792" t="s">
        <v>6319</v>
      </c>
      <c r="J3792">
        <v>150</v>
      </c>
      <c r="N3792">
        <f>SUM(Table714[[#This Row],[Mitigation ($ million)]:[Adaptation ($ million)]])</f>
        <v>28.1</v>
      </c>
      <c r="O3792">
        <v>15.8</v>
      </c>
      <c r="P3792">
        <v>12.3</v>
      </c>
      <c r="R3792" s="4">
        <v>0.187</v>
      </c>
      <c r="S3792" s="4"/>
      <c r="T3792" s="1" t="s">
        <v>8823</v>
      </c>
    </row>
    <row r="3793" spans="1:20" x14ac:dyDescent="0.25">
      <c r="A3793" t="s">
        <v>8801</v>
      </c>
      <c r="B3793" t="s">
        <v>66</v>
      </c>
      <c r="C3793" t="s">
        <v>6568</v>
      </c>
      <c r="D3793" t="s">
        <v>6567</v>
      </c>
      <c r="F3793">
        <v>2023</v>
      </c>
      <c r="G3793" t="s">
        <v>424</v>
      </c>
      <c r="I3793" t="s">
        <v>6303</v>
      </c>
      <c r="J3793">
        <v>100</v>
      </c>
      <c r="N3793">
        <f>SUM(Table714[[#This Row],[Mitigation ($ million)]:[Adaptation ($ million)]])</f>
        <v>7.5</v>
      </c>
      <c r="O3793">
        <v>0</v>
      </c>
      <c r="P3793">
        <v>7.5</v>
      </c>
      <c r="R3793" s="5">
        <v>7.4999999999999997E-2</v>
      </c>
      <c r="S3793" s="5"/>
      <c r="T3793" s="1" t="s">
        <v>8821</v>
      </c>
    </row>
    <row r="3794" spans="1:20" x14ac:dyDescent="0.25">
      <c r="A3794" t="s">
        <v>8801</v>
      </c>
      <c r="B3794" t="s">
        <v>66</v>
      </c>
      <c r="C3794" t="s">
        <v>7541</v>
      </c>
      <c r="D3794" t="s">
        <v>7540</v>
      </c>
      <c r="F3794">
        <v>2022</v>
      </c>
      <c r="G3794" t="s">
        <v>424</v>
      </c>
      <c r="I3794" t="s">
        <v>6313</v>
      </c>
      <c r="J3794">
        <v>150</v>
      </c>
      <c r="N3794">
        <f>SUM(Table714[[#This Row],[Mitigation ($ million)]:[Adaptation ($ million)]])</f>
        <v>37.5</v>
      </c>
      <c r="O3794">
        <v>1.6</v>
      </c>
      <c r="P3794">
        <v>35.9</v>
      </c>
      <c r="R3794" s="4">
        <v>0.25</v>
      </c>
      <c r="S3794" s="4"/>
      <c r="T3794" s="1" t="s">
        <v>8822</v>
      </c>
    </row>
    <row r="3795" spans="1:20" x14ac:dyDescent="0.25">
      <c r="A3795" t="s">
        <v>8801</v>
      </c>
      <c r="B3795" t="s">
        <v>66</v>
      </c>
      <c r="C3795" t="s">
        <v>7914</v>
      </c>
      <c r="D3795" t="s">
        <v>7913</v>
      </c>
      <c r="F3795">
        <v>2021</v>
      </c>
      <c r="G3795" t="s">
        <v>424</v>
      </c>
      <c r="I3795" t="s">
        <v>6296</v>
      </c>
      <c r="J3795">
        <v>150</v>
      </c>
      <c r="N3795">
        <f>SUM(Table714[[#This Row],[Mitigation ($ million)]:[Adaptation ($ million)]])</f>
        <v>84.6</v>
      </c>
      <c r="O3795">
        <v>16.399999999999999</v>
      </c>
      <c r="P3795">
        <v>68.2</v>
      </c>
      <c r="R3795" s="4">
        <v>0.56399999999999995</v>
      </c>
      <c r="S3795" s="4"/>
      <c r="T3795" s="1" t="s">
        <v>8823</v>
      </c>
    </row>
    <row r="3796" spans="1:20" x14ac:dyDescent="0.25">
      <c r="A3796" t="s">
        <v>8801</v>
      </c>
      <c r="B3796" t="s">
        <v>66</v>
      </c>
      <c r="C3796" t="s">
        <v>7796</v>
      </c>
      <c r="D3796" t="s">
        <v>7795</v>
      </c>
      <c r="F3796">
        <v>2022</v>
      </c>
      <c r="G3796" t="s">
        <v>7797</v>
      </c>
      <c r="I3796" t="s">
        <v>6303</v>
      </c>
      <c r="J3796">
        <v>116</v>
      </c>
      <c r="N3796">
        <f>SUM(Table714[[#This Row],[Mitigation ($ million)]:[Adaptation ($ million)]])</f>
        <v>0.9</v>
      </c>
      <c r="O3796">
        <v>0</v>
      </c>
      <c r="P3796">
        <v>0.9</v>
      </c>
      <c r="R3796" s="4">
        <v>7.0000000000000001E-3</v>
      </c>
      <c r="S3796" s="4"/>
      <c r="T3796" s="1" t="s">
        <v>8822</v>
      </c>
    </row>
    <row r="3797" spans="1:20" x14ac:dyDescent="0.25">
      <c r="A3797" t="s">
        <v>8801</v>
      </c>
      <c r="B3797" t="s">
        <v>66</v>
      </c>
      <c r="C3797" t="s">
        <v>8305</v>
      </c>
      <c r="D3797" t="s">
        <v>8304</v>
      </c>
      <c r="F3797">
        <v>2021</v>
      </c>
      <c r="G3797" t="s">
        <v>7797</v>
      </c>
      <c r="I3797" t="s">
        <v>6303</v>
      </c>
      <c r="J3797">
        <v>20</v>
      </c>
      <c r="N3797">
        <f>SUM(Table714[[#This Row],[Mitigation ($ million)]:[Adaptation ($ million)]])</f>
        <v>4.6999999999999993</v>
      </c>
      <c r="O3797">
        <v>2.8</v>
      </c>
      <c r="P3797">
        <v>1.9</v>
      </c>
      <c r="R3797" s="4">
        <v>0.23</v>
      </c>
      <c r="S3797" s="4"/>
      <c r="T3797" s="1" t="s">
        <v>8823</v>
      </c>
    </row>
    <row r="3798" spans="1:20" x14ac:dyDescent="0.25">
      <c r="A3798" t="s">
        <v>8801</v>
      </c>
      <c r="B3798" t="s">
        <v>66</v>
      </c>
      <c r="C3798" t="s">
        <v>8591</v>
      </c>
      <c r="D3798" t="s">
        <v>8590</v>
      </c>
      <c r="F3798">
        <v>2021</v>
      </c>
      <c r="G3798" t="s">
        <v>7797</v>
      </c>
      <c r="I3798" t="s">
        <v>6296</v>
      </c>
      <c r="J3798">
        <v>80</v>
      </c>
      <c r="N3798">
        <f>SUM(Table714[[#This Row],[Mitigation ($ million)]:[Adaptation ($ million)]])</f>
        <v>80</v>
      </c>
      <c r="O3798">
        <v>3.4</v>
      </c>
      <c r="P3798">
        <v>76.599999999999994</v>
      </c>
      <c r="R3798" s="4">
        <v>1</v>
      </c>
      <c r="S3798" s="4"/>
      <c r="T3798" s="1" t="s">
        <v>8823</v>
      </c>
    </row>
    <row r="3799" spans="1:20" x14ac:dyDescent="0.25">
      <c r="A3799" t="s">
        <v>8801</v>
      </c>
      <c r="B3799" t="s">
        <v>66</v>
      </c>
      <c r="C3799" t="s">
        <v>7243</v>
      </c>
      <c r="D3799" t="s">
        <v>7242</v>
      </c>
      <c r="F3799">
        <v>2022</v>
      </c>
      <c r="G3799" t="s">
        <v>6537</v>
      </c>
      <c r="I3799" t="s">
        <v>6316</v>
      </c>
      <c r="J3799">
        <v>310</v>
      </c>
      <c r="N3799">
        <f>SUM(Table714[[#This Row],[Mitigation ($ million)]:[Adaptation ($ million)]])</f>
        <v>187.8</v>
      </c>
      <c r="O3799">
        <v>144.6</v>
      </c>
      <c r="P3799">
        <v>43.2</v>
      </c>
      <c r="R3799" s="4">
        <v>0.60599999999999998</v>
      </c>
      <c r="S3799" s="4"/>
      <c r="T3799" s="1" t="s">
        <v>8822</v>
      </c>
    </row>
    <row r="3800" spans="1:20" x14ac:dyDescent="0.25">
      <c r="A3800" t="s">
        <v>8801</v>
      </c>
      <c r="B3800" t="s">
        <v>66</v>
      </c>
      <c r="C3800" t="s">
        <v>8235</v>
      </c>
      <c r="D3800" t="s">
        <v>8234</v>
      </c>
      <c r="F3800">
        <v>2021</v>
      </c>
      <c r="G3800" t="s">
        <v>6537</v>
      </c>
      <c r="I3800" t="s">
        <v>6400</v>
      </c>
      <c r="J3800">
        <v>100</v>
      </c>
      <c r="N3800">
        <f>SUM(Table714[[#This Row],[Mitigation ($ million)]:[Adaptation ($ million)]])</f>
        <v>52.099999999999994</v>
      </c>
      <c r="O3800">
        <v>1.8</v>
      </c>
      <c r="P3800">
        <v>50.3</v>
      </c>
      <c r="R3800" s="4">
        <v>0.52200000000000002</v>
      </c>
      <c r="S3800" s="4"/>
      <c r="T3800" s="1" t="s">
        <v>8823</v>
      </c>
    </row>
    <row r="3801" spans="1:20" x14ac:dyDescent="0.25">
      <c r="A3801" t="s">
        <v>8801</v>
      </c>
      <c r="B3801" t="s">
        <v>66</v>
      </c>
      <c r="C3801" t="s">
        <v>7861</v>
      </c>
      <c r="D3801" t="s">
        <v>7860</v>
      </c>
      <c r="F3801">
        <v>2022</v>
      </c>
      <c r="G3801" t="s">
        <v>8803</v>
      </c>
      <c r="I3801" t="s">
        <v>6287</v>
      </c>
      <c r="J3801">
        <v>92</v>
      </c>
      <c r="N3801">
        <f>SUM(Table714[[#This Row],[Mitigation ($ million)]:[Adaptation ($ million)]])</f>
        <v>52.2</v>
      </c>
      <c r="O3801">
        <v>5.6</v>
      </c>
      <c r="P3801">
        <v>46.6</v>
      </c>
      <c r="R3801" s="4">
        <v>0.56599999999999995</v>
      </c>
      <c r="S3801" s="4"/>
      <c r="T3801" s="1" t="s">
        <v>8822</v>
      </c>
    </row>
    <row r="3802" spans="1:20" x14ac:dyDescent="0.25">
      <c r="A3802" t="s">
        <v>8801</v>
      </c>
      <c r="B3802" t="s">
        <v>66</v>
      </c>
      <c r="C3802" t="s">
        <v>7329</v>
      </c>
      <c r="D3802" t="s">
        <v>7328</v>
      </c>
      <c r="F3802">
        <v>2022</v>
      </c>
      <c r="G3802" t="s">
        <v>6537</v>
      </c>
      <c r="I3802" t="s">
        <v>6319</v>
      </c>
      <c r="J3802">
        <v>250</v>
      </c>
      <c r="N3802">
        <f>SUM(Table714[[#This Row],[Mitigation ($ million)]:[Adaptation ($ million)]])</f>
        <v>8.3000000000000007</v>
      </c>
      <c r="O3802">
        <v>0</v>
      </c>
      <c r="P3802">
        <v>8.3000000000000007</v>
      </c>
      <c r="R3802" s="4">
        <v>3.3000000000000002E-2</v>
      </c>
      <c r="S3802" s="4"/>
      <c r="T3802" s="1" t="s">
        <v>8822</v>
      </c>
    </row>
    <row r="3803" spans="1:20" x14ac:dyDescent="0.25">
      <c r="A3803" t="s">
        <v>8801</v>
      </c>
      <c r="B3803" t="s">
        <v>66</v>
      </c>
      <c r="C3803" t="s">
        <v>8660</v>
      </c>
      <c r="D3803" t="s">
        <v>8659</v>
      </c>
      <c r="F3803">
        <v>2021</v>
      </c>
      <c r="G3803" t="s">
        <v>6537</v>
      </c>
      <c r="I3803" t="s">
        <v>6303</v>
      </c>
      <c r="J3803">
        <v>28</v>
      </c>
      <c r="N3803">
        <f>SUM(Table714[[#This Row],[Mitigation ($ million)]:[Adaptation ($ million)]])</f>
        <v>0.2</v>
      </c>
      <c r="O3803">
        <v>0.1</v>
      </c>
      <c r="P3803">
        <v>0.1</v>
      </c>
      <c r="R3803" s="4">
        <v>7.0000000000000001E-3</v>
      </c>
      <c r="S3803" s="4"/>
      <c r="T3803" s="1" t="s">
        <v>8823</v>
      </c>
    </row>
    <row r="3804" spans="1:20" x14ac:dyDescent="0.25">
      <c r="A3804" t="s">
        <v>8801</v>
      </c>
      <c r="B3804" t="s">
        <v>66</v>
      </c>
      <c r="C3804" t="s">
        <v>7881</v>
      </c>
      <c r="D3804" t="s">
        <v>7880</v>
      </c>
      <c r="F3804">
        <v>2022</v>
      </c>
      <c r="G3804" t="s">
        <v>6537</v>
      </c>
      <c r="I3804" t="s">
        <v>6303</v>
      </c>
      <c r="J3804">
        <v>26.7</v>
      </c>
      <c r="N3804">
        <f>SUM(Table714[[#This Row],[Mitigation ($ million)]:[Adaptation ($ million)]])</f>
        <v>1.7</v>
      </c>
      <c r="O3804">
        <v>1.5</v>
      </c>
      <c r="P3804">
        <v>0.2</v>
      </c>
      <c r="R3804" s="4">
        <v>6.5000000000000002E-2</v>
      </c>
      <c r="S3804" s="4"/>
      <c r="T3804" s="1" t="s">
        <v>8822</v>
      </c>
    </row>
    <row r="3805" spans="1:20" x14ac:dyDescent="0.25">
      <c r="A3805" t="s">
        <v>8801</v>
      </c>
      <c r="B3805" t="s">
        <v>66</v>
      </c>
      <c r="C3805" t="s">
        <v>6687</v>
      </c>
      <c r="D3805" t="s">
        <v>6686</v>
      </c>
      <c r="F3805">
        <v>2023</v>
      </c>
      <c r="G3805" t="s">
        <v>6537</v>
      </c>
      <c r="I3805" t="s">
        <v>6319</v>
      </c>
      <c r="J3805">
        <v>350</v>
      </c>
      <c r="N3805">
        <f>SUM(Table714[[#This Row],[Mitigation ($ million)]:[Adaptation ($ million)]])</f>
        <v>115.6</v>
      </c>
      <c r="O3805">
        <v>15.6</v>
      </c>
      <c r="P3805">
        <v>100</v>
      </c>
      <c r="R3805" s="5">
        <v>0.33</v>
      </c>
      <c r="S3805" s="5"/>
      <c r="T3805" s="1" t="s">
        <v>8821</v>
      </c>
    </row>
    <row r="3806" spans="1:20" x14ac:dyDescent="0.25">
      <c r="A3806" t="s">
        <v>8801</v>
      </c>
      <c r="B3806" t="s">
        <v>66</v>
      </c>
      <c r="C3806" t="s">
        <v>6536</v>
      </c>
      <c r="D3806" t="s">
        <v>6535</v>
      </c>
      <c r="F3806">
        <v>2023</v>
      </c>
      <c r="G3806" t="s">
        <v>6537</v>
      </c>
      <c r="I3806" t="s">
        <v>6448</v>
      </c>
      <c r="J3806">
        <v>150</v>
      </c>
      <c r="N3806">
        <f>SUM(Table714[[#This Row],[Mitigation ($ million)]:[Adaptation ($ million)]])</f>
        <v>122</v>
      </c>
      <c r="O3806">
        <v>88.5</v>
      </c>
      <c r="P3806">
        <v>33.5</v>
      </c>
      <c r="R3806" s="5">
        <v>0.81299999999999994</v>
      </c>
      <c r="S3806" s="5"/>
      <c r="T3806" s="1" t="s">
        <v>8821</v>
      </c>
    </row>
    <row r="3807" spans="1:20" x14ac:dyDescent="0.25">
      <c r="A3807" t="s">
        <v>8801</v>
      </c>
      <c r="B3807" t="s">
        <v>66</v>
      </c>
      <c r="C3807" t="s">
        <v>7399</v>
      </c>
      <c r="D3807" t="s">
        <v>7398</v>
      </c>
      <c r="F3807">
        <v>2022</v>
      </c>
      <c r="G3807" t="s">
        <v>6537</v>
      </c>
      <c r="I3807" t="s">
        <v>6296</v>
      </c>
      <c r="J3807">
        <v>250</v>
      </c>
      <c r="N3807">
        <f>SUM(Table714[[#This Row],[Mitigation ($ million)]:[Adaptation ($ million)]])</f>
        <v>197.7</v>
      </c>
      <c r="O3807">
        <v>22.7</v>
      </c>
      <c r="P3807">
        <v>175</v>
      </c>
      <c r="R3807" s="4">
        <v>0.79100000000000004</v>
      </c>
      <c r="S3807" s="4"/>
      <c r="T3807" s="1" t="s">
        <v>8822</v>
      </c>
    </row>
    <row r="3808" spans="1:20" x14ac:dyDescent="0.25">
      <c r="A3808" t="s">
        <v>8801</v>
      </c>
      <c r="B3808" t="s">
        <v>66</v>
      </c>
      <c r="C3808" t="s">
        <v>7270</v>
      </c>
      <c r="D3808" t="s">
        <v>7269</v>
      </c>
      <c r="F3808">
        <v>2022</v>
      </c>
      <c r="G3808" t="s">
        <v>6537</v>
      </c>
      <c r="I3808" t="s">
        <v>4841</v>
      </c>
      <c r="J3808">
        <v>400</v>
      </c>
      <c r="N3808">
        <f>SUM(Table714[[#This Row],[Mitigation ($ million)]:[Adaptation ($ million)]])</f>
        <v>357</v>
      </c>
      <c r="O3808">
        <v>181.7</v>
      </c>
      <c r="P3808">
        <v>175.3</v>
      </c>
      <c r="R3808" s="4">
        <v>0.89300000000000002</v>
      </c>
      <c r="S3808" s="4"/>
      <c r="T3808" s="1" t="s">
        <v>8822</v>
      </c>
    </row>
    <row r="3809" spans="1:20" x14ac:dyDescent="0.25">
      <c r="A3809" t="s">
        <v>8801</v>
      </c>
      <c r="B3809" t="s">
        <v>66</v>
      </c>
      <c r="C3809" t="s">
        <v>6922</v>
      </c>
      <c r="D3809" t="s">
        <v>6921</v>
      </c>
      <c r="F3809">
        <v>2023</v>
      </c>
      <c r="G3809" t="s">
        <v>6537</v>
      </c>
      <c r="I3809" t="s">
        <v>132</v>
      </c>
      <c r="J3809">
        <v>230</v>
      </c>
      <c r="N3809">
        <f>SUM(Table714[[#This Row],[Mitigation ($ million)]:[Adaptation ($ million)]])</f>
        <v>62.5</v>
      </c>
      <c r="O3809">
        <v>38.700000000000003</v>
      </c>
      <c r="P3809">
        <v>23.8</v>
      </c>
      <c r="R3809" s="5">
        <v>0.27100000000000002</v>
      </c>
      <c r="S3809" s="5"/>
      <c r="T3809" s="1" t="s">
        <v>8821</v>
      </c>
    </row>
    <row r="3810" spans="1:20" x14ac:dyDescent="0.25">
      <c r="A3810" t="s">
        <v>8801</v>
      </c>
      <c r="B3810" t="s">
        <v>66</v>
      </c>
      <c r="C3810" t="s">
        <v>7304</v>
      </c>
      <c r="D3810" t="s">
        <v>7303</v>
      </c>
      <c r="F3810">
        <v>2022</v>
      </c>
      <c r="G3810" t="s">
        <v>6537</v>
      </c>
      <c r="I3810" t="s">
        <v>6409</v>
      </c>
      <c r="J3810">
        <v>191.5</v>
      </c>
      <c r="N3810">
        <f>SUM(Table714[[#This Row],[Mitigation ($ million)]:[Adaptation ($ million)]])</f>
        <v>2.4</v>
      </c>
      <c r="O3810">
        <v>0</v>
      </c>
      <c r="P3810">
        <v>2.4</v>
      </c>
      <c r="R3810" s="4">
        <v>1.2E-2</v>
      </c>
      <c r="S3810" s="4"/>
      <c r="T3810" s="1" t="s">
        <v>8822</v>
      </c>
    </row>
    <row r="3811" spans="1:20" x14ac:dyDescent="0.25">
      <c r="A3811" t="s">
        <v>8801</v>
      </c>
      <c r="B3811" t="s">
        <v>66</v>
      </c>
      <c r="C3811" t="s">
        <v>8247</v>
      </c>
      <c r="D3811" t="s">
        <v>8246</v>
      </c>
      <c r="F3811">
        <v>2021</v>
      </c>
      <c r="G3811" t="s">
        <v>6537</v>
      </c>
      <c r="I3811" t="s">
        <v>6319</v>
      </c>
      <c r="J3811">
        <v>250</v>
      </c>
      <c r="N3811">
        <f>SUM(Table714[[#This Row],[Mitigation ($ million)]:[Adaptation ($ million)]])</f>
        <v>37.5</v>
      </c>
      <c r="O3811">
        <v>12.5</v>
      </c>
      <c r="P3811">
        <v>25</v>
      </c>
      <c r="R3811" s="4">
        <v>0.15</v>
      </c>
      <c r="S3811" s="4"/>
      <c r="T3811" s="1" t="s">
        <v>8823</v>
      </c>
    </row>
    <row r="3812" spans="1:20" x14ac:dyDescent="0.25">
      <c r="A3812" t="s">
        <v>8801</v>
      </c>
      <c r="B3812" t="s">
        <v>66</v>
      </c>
      <c r="C3812" t="s">
        <v>7108</v>
      </c>
      <c r="D3812" t="s">
        <v>7107</v>
      </c>
      <c r="F3812">
        <v>2022</v>
      </c>
      <c r="G3812" t="s">
        <v>6537</v>
      </c>
      <c r="I3812" t="s">
        <v>6303</v>
      </c>
      <c r="J3812">
        <v>100</v>
      </c>
      <c r="N3812">
        <f>SUM(Table714[[#This Row],[Mitigation ($ million)]:[Adaptation ($ million)]])</f>
        <v>16.899999999999999</v>
      </c>
      <c r="O3812">
        <v>0</v>
      </c>
      <c r="P3812">
        <v>16.899999999999999</v>
      </c>
      <c r="R3812" s="4">
        <v>0.16900000000000001</v>
      </c>
      <c r="S3812" s="4"/>
      <c r="T3812" s="1" t="s">
        <v>8822</v>
      </c>
    </row>
    <row r="3813" spans="1:20" x14ac:dyDescent="0.25">
      <c r="A3813" t="s">
        <v>8801</v>
      </c>
      <c r="B3813" t="s">
        <v>66</v>
      </c>
      <c r="C3813" t="s">
        <v>7961</v>
      </c>
      <c r="D3813" t="s">
        <v>7960</v>
      </c>
      <c r="F3813">
        <v>2021</v>
      </c>
      <c r="G3813" t="s">
        <v>6537</v>
      </c>
      <c r="I3813" t="s">
        <v>6307</v>
      </c>
      <c r="J3813">
        <v>100</v>
      </c>
      <c r="N3813">
        <f>SUM(Table714[[#This Row],[Mitigation ($ million)]:[Adaptation ($ million)]])</f>
        <v>11.9</v>
      </c>
      <c r="O3813">
        <v>11.1</v>
      </c>
      <c r="P3813">
        <v>0.8</v>
      </c>
      <c r="R3813" s="4">
        <v>0.11899999999999999</v>
      </c>
      <c r="S3813" s="4"/>
      <c r="T3813" s="1" t="s">
        <v>8823</v>
      </c>
    </row>
    <row r="3814" spans="1:20" x14ac:dyDescent="0.25">
      <c r="A3814" t="s">
        <v>8801</v>
      </c>
      <c r="B3814" t="s">
        <v>66</v>
      </c>
      <c r="C3814" t="s">
        <v>6377</v>
      </c>
      <c r="D3814" t="s">
        <v>6376</v>
      </c>
      <c r="F3814">
        <v>2023</v>
      </c>
      <c r="G3814" t="s">
        <v>6378</v>
      </c>
      <c r="I3814" t="s">
        <v>6316</v>
      </c>
      <c r="J3814">
        <v>750</v>
      </c>
      <c r="N3814">
        <f>SUM(Table714[[#This Row],[Mitigation ($ million)]:[Adaptation ($ million)]])</f>
        <v>267.5</v>
      </c>
      <c r="O3814">
        <v>267.5</v>
      </c>
      <c r="P3814">
        <v>0</v>
      </c>
      <c r="R3814" s="5">
        <v>0.35699999999999998</v>
      </c>
      <c r="S3814" s="5"/>
      <c r="T3814" s="1" t="s">
        <v>8821</v>
      </c>
    </row>
    <row r="3815" spans="1:20" x14ac:dyDescent="0.25">
      <c r="A3815" t="s">
        <v>8801</v>
      </c>
      <c r="B3815" t="s">
        <v>66</v>
      </c>
      <c r="C3815" t="s">
        <v>8319</v>
      </c>
      <c r="D3815" t="s">
        <v>8318</v>
      </c>
      <c r="F3815">
        <v>2021</v>
      </c>
      <c r="G3815" t="s">
        <v>6378</v>
      </c>
      <c r="I3815" t="s">
        <v>6303</v>
      </c>
      <c r="J3815">
        <v>100</v>
      </c>
      <c r="N3815">
        <f>SUM(Table714[[#This Row],[Mitigation ($ million)]:[Adaptation ($ million)]])</f>
        <v>20</v>
      </c>
      <c r="O3815">
        <v>10</v>
      </c>
      <c r="P3815">
        <v>10</v>
      </c>
      <c r="R3815" s="4">
        <v>0.2</v>
      </c>
      <c r="S3815" s="4"/>
      <c r="T3815" s="1" t="s">
        <v>8823</v>
      </c>
    </row>
    <row r="3816" spans="1:20" x14ac:dyDescent="0.25">
      <c r="A3816" t="s">
        <v>8801</v>
      </c>
      <c r="B3816" t="s">
        <v>66</v>
      </c>
      <c r="C3816" t="s">
        <v>7605</v>
      </c>
      <c r="D3816" t="s">
        <v>7604</v>
      </c>
      <c r="F3816">
        <v>2022</v>
      </c>
      <c r="G3816" t="s">
        <v>6378</v>
      </c>
      <c r="I3816" t="s">
        <v>6303</v>
      </c>
      <c r="J3816">
        <v>400</v>
      </c>
      <c r="N3816">
        <f>SUM(Table714[[#This Row],[Mitigation ($ million)]:[Adaptation ($ million)]])</f>
        <v>4.2</v>
      </c>
      <c r="O3816">
        <v>2.1</v>
      </c>
      <c r="P3816">
        <v>2.1</v>
      </c>
      <c r="R3816" s="4">
        <v>1.0999999999999999E-2</v>
      </c>
      <c r="S3816" s="4"/>
      <c r="T3816" s="1" t="s">
        <v>8822</v>
      </c>
    </row>
    <row r="3817" spans="1:20" x14ac:dyDescent="0.25">
      <c r="A3817" t="s">
        <v>8801</v>
      </c>
      <c r="B3817" t="s">
        <v>66</v>
      </c>
      <c r="C3817" t="s">
        <v>8225</v>
      </c>
      <c r="D3817" t="s">
        <v>8224</v>
      </c>
      <c r="F3817">
        <v>2021</v>
      </c>
      <c r="G3817" t="s">
        <v>6378</v>
      </c>
      <c r="I3817" t="s">
        <v>6316</v>
      </c>
      <c r="J3817">
        <v>500</v>
      </c>
      <c r="N3817">
        <f>SUM(Table714[[#This Row],[Mitigation ($ million)]:[Adaptation ($ million)]])</f>
        <v>219.5</v>
      </c>
      <c r="O3817">
        <v>194.9</v>
      </c>
      <c r="P3817">
        <v>24.6</v>
      </c>
      <c r="R3817" s="4">
        <v>0.439</v>
      </c>
      <c r="S3817" s="4"/>
      <c r="T3817" s="1" t="s">
        <v>8823</v>
      </c>
    </row>
    <row r="3818" spans="1:20" x14ac:dyDescent="0.25">
      <c r="A3818" t="s">
        <v>8801</v>
      </c>
      <c r="B3818" t="s">
        <v>66</v>
      </c>
      <c r="C3818" t="s">
        <v>6855</v>
      </c>
      <c r="D3818" t="s">
        <v>6854</v>
      </c>
      <c r="F3818">
        <v>2023</v>
      </c>
      <c r="G3818" t="s">
        <v>6378</v>
      </c>
      <c r="I3818" t="s">
        <v>6708</v>
      </c>
      <c r="J3818">
        <v>500</v>
      </c>
      <c r="N3818">
        <f>SUM(Table714[[#This Row],[Mitigation ($ million)]:[Adaptation ($ million)]])</f>
        <v>329.20000000000005</v>
      </c>
      <c r="O3818">
        <v>79.400000000000006</v>
      </c>
      <c r="P3818">
        <v>249.8</v>
      </c>
      <c r="R3818" s="5">
        <v>0.65900000000000003</v>
      </c>
      <c r="S3818" s="5"/>
      <c r="T3818" s="1" t="s">
        <v>8821</v>
      </c>
    </row>
    <row r="3819" spans="1:20" x14ac:dyDescent="0.25">
      <c r="A3819" t="s">
        <v>8801</v>
      </c>
      <c r="B3819" t="s">
        <v>66</v>
      </c>
      <c r="C3819" t="s">
        <v>8337</v>
      </c>
      <c r="D3819" t="s">
        <v>8336</v>
      </c>
      <c r="F3819">
        <v>2021</v>
      </c>
      <c r="G3819" t="s">
        <v>6378</v>
      </c>
      <c r="I3819" t="s">
        <v>6409</v>
      </c>
      <c r="J3819">
        <v>750</v>
      </c>
      <c r="N3819">
        <f>SUM(Table714[[#This Row],[Mitigation ($ million)]:[Adaptation ($ million)]])</f>
        <v>82.8</v>
      </c>
      <c r="O3819">
        <v>41.4</v>
      </c>
      <c r="P3819">
        <v>41.4</v>
      </c>
      <c r="R3819" s="4">
        <v>0.11</v>
      </c>
      <c r="S3819" s="4"/>
      <c r="T3819" s="1" t="s">
        <v>8823</v>
      </c>
    </row>
    <row r="3820" spans="1:20" x14ac:dyDescent="0.25">
      <c r="A3820" t="s">
        <v>8801</v>
      </c>
      <c r="B3820" t="s">
        <v>66</v>
      </c>
      <c r="C3820" t="s">
        <v>8079</v>
      </c>
      <c r="D3820" t="s">
        <v>8078</v>
      </c>
      <c r="F3820">
        <v>2021</v>
      </c>
      <c r="G3820" t="s">
        <v>6378</v>
      </c>
      <c r="I3820" t="s">
        <v>4841</v>
      </c>
      <c r="J3820">
        <v>700</v>
      </c>
      <c r="N3820">
        <f>SUM(Table714[[#This Row],[Mitigation ($ million)]:[Adaptation ($ million)]])</f>
        <v>339.79999999999995</v>
      </c>
      <c r="O3820">
        <v>71.400000000000006</v>
      </c>
      <c r="P3820">
        <v>268.39999999999998</v>
      </c>
      <c r="R3820" s="4">
        <v>0.48499999999999999</v>
      </c>
      <c r="S3820" s="4"/>
      <c r="T3820" s="1" t="s">
        <v>8823</v>
      </c>
    </row>
    <row r="3821" spans="1:20" x14ac:dyDescent="0.25">
      <c r="A3821" t="s">
        <v>8801</v>
      </c>
      <c r="B3821" t="s">
        <v>66</v>
      </c>
      <c r="C3821" t="s">
        <v>8363</v>
      </c>
      <c r="D3821" t="s">
        <v>8362</v>
      </c>
      <c r="F3821">
        <v>2021</v>
      </c>
      <c r="G3821" t="s">
        <v>6378</v>
      </c>
      <c r="I3821" t="s">
        <v>6400</v>
      </c>
      <c r="J3821">
        <v>750</v>
      </c>
      <c r="N3821">
        <f>SUM(Table714[[#This Row],[Mitigation ($ million)]:[Adaptation ($ million)]])</f>
        <v>265.60000000000002</v>
      </c>
      <c r="O3821">
        <v>107.6</v>
      </c>
      <c r="P3821">
        <v>158</v>
      </c>
      <c r="R3821" s="4">
        <v>0.35399999999999998</v>
      </c>
      <c r="S3821" s="4"/>
      <c r="T3821" s="1" t="s">
        <v>8823</v>
      </c>
    </row>
    <row r="3822" spans="1:20" x14ac:dyDescent="0.25">
      <c r="A3822" t="s">
        <v>8801</v>
      </c>
      <c r="B3822" t="s">
        <v>66</v>
      </c>
      <c r="C3822" t="s">
        <v>6575</v>
      </c>
      <c r="D3822" t="s">
        <v>6574</v>
      </c>
      <c r="F3822">
        <v>2023</v>
      </c>
      <c r="G3822" t="s">
        <v>6378</v>
      </c>
      <c r="I3822" t="s">
        <v>6313</v>
      </c>
      <c r="J3822">
        <v>750</v>
      </c>
      <c r="N3822">
        <f>SUM(Table714[[#This Row],[Mitigation ($ million)]:[Adaptation ($ million)]])</f>
        <v>123.2</v>
      </c>
      <c r="O3822">
        <v>113.3</v>
      </c>
      <c r="P3822">
        <v>9.9</v>
      </c>
      <c r="R3822" s="5">
        <v>0.16400000000000001</v>
      </c>
      <c r="S3822" s="5"/>
      <c r="T3822" s="1" t="s">
        <v>8821</v>
      </c>
    </row>
    <row r="3823" spans="1:20" x14ac:dyDescent="0.25">
      <c r="A3823" t="s">
        <v>8801</v>
      </c>
      <c r="B3823" t="s">
        <v>66</v>
      </c>
      <c r="C3823" t="s">
        <v>8637</v>
      </c>
      <c r="D3823" t="s">
        <v>8636</v>
      </c>
      <c r="F3823">
        <v>2021</v>
      </c>
      <c r="G3823" t="s">
        <v>6381</v>
      </c>
      <c r="I3823" t="s">
        <v>6296</v>
      </c>
      <c r="J3823">
        <v>100</v>
      </c>
      <c r="N3823">
        <f>SUM(Table714[[#This Row],[Mitigation ($ million)]:[Adaptation ($ million)]])</f>
        <v>6.1</v>
      </c>
      <c r="O3823">
        <v>0</v>
      </c>
      <c r="P3823">
        <v>6.1</v>
      </c>
      <c r="R3823" s="4">
        <v>6.0999999999999999E-2</v>
      </c>
      <c r="S3823" s="4"/>
      <c r="T3823" s="1" t="s">
        <v>8823</v>
      </c>
    </row>
    <row r="3824" spans="1:20" x14ac:dyDescent="0.25">
      <c r="A3824" t="s">
        <v>8801</v>
      </c>
      <c r="B3824" t="s">
        <v>66</v>
      </c>
      <c r="C3824" t="s">
        <v>7760</v>
      </c>
      <c r="D3824" t="s">
        <v>7759</v>
      </c>
      <c r="F3824">
        <v>2022</v>
      </c>
      <c r="G3824" t="s">
        <v>6381</v>
      </c>
      <c r="I3824" t="s">
        <v>6296</v>
      </c>
      <c r="J3824">
        <v>100</v>
      </c>
      <c r="N3824">
        <f>SUM(Table714[[#This Row],[Mitigation ($ million)]:[Adaptation ($ million)]])</f>
        <v>15.3</v>
      </c>
      <c r="O3824">
        <v>3.3</v>
      </c>
      <c r="P3824">
        <v>12</v>
      </c>
      <c r="R3824" s="4">
        <v>0.153</v>
      </c>
      <c r="S3824" s="4"/>
      <c r="T3824" s="1" t="s">
        <v>8822</v>
      </c>
    </row>
    <row r="3825" spans="1:20" x14ac:dyDescent="0.25">
      <c r="A3825" t="s">
        <v>8801</v>
      </c>
      <c r="B3825" t="s">
        <v>66</v>
      </c>
      <c r="C3825" t="s">
        <v>8455</v>
      </c>
      <c r="D3825" t="s">
        <v>8454</v>
      </c>
      <c r="F3825">
        <v>2021</v>
      </c>
      <c r="G3825" t="s">
        <v>6381</v>
      </c>
      <c r="I3825" t="s">
        <v>6448</v>
      </c>
      <c r="J3825">
        <v>150</v>
      </c>
      <c r="N3825">
        <f>SUM(Table714[[#This Row],[Mitigation ($ million)]:[Adaptation ($ million)]])</f>
        <v>60.4</v>
      </c>
      <c r="O3825">
        <v>28.9</v>
      </c>
      <c r="P3825">
        <v>31.5</v>
      </c>
      <c r="R3825" s="4">
        <v>0.40200000000000002</v>
      </c>
      <c r="S3825" s="4"/>
      <c r="T3825" s="1" t="s">
        <v>8823</v>
      </c>
    </row>
    <row r="3826" spans="1:20" x14ac:dyDescent="0.25">
      <c r="A3826" t="s">
        <v>8801</v>
      </c>
      <c r="B3826" t="s">
        <v>66</v>
      </c>
      <c r="C3826" t="s">
        <v>8126</v>
      </c>
      <c r="D3826" t="s">
        <v>8125</v>
      </c>
      <c r="F3826">
        <v>2021</v>
      </c>
      <c r="G3826" t="s">
        <v>424</v>
      </c>
      <c r="I3826" t="s">
        <v>132</v>
      </c>
      <c r="J3826">
        <v>60</v>
      </c>
      <c r="N3826">
        <f>SUM(Table714[[#This Row],[Mitigation ($ million)]:[Adaptation ($ million)]])</f>
        <v>5.7</v>
      </c>
      <c r="O3826">
        <v>2.5</v>
      </c>
      <c r="P3826">
        <v>3.2</v>
      </c>
      <c r="R3826" s="4">
        <v>9.5000000000000001E-2</v>
      </c>
      <c r="S3826" s="4"/>
      <c r="T3826" s="1" t="s">
        <v>8823</v>
      </c>
    </row>
    <row r="3827" spans="1:20" x14ac:dyDescent="0.25">
      <c r="A3827" t="s">
        <v>8801</v>
      </c>
      <c r="B3827" t="s">
        <v>66</v>
      </c>
      <c r="C3827" t="s">
        <v>6348</v>
      </c>
      <c r="D3827" t="s">
        <v>6347</v>
      </c>
      <c r="F3827">
        <v>2023</v>
      </c>
      <c r="G3827" t="s">
        <v>113</v>
      </c>
      <c r="I3827" t="s">
        <v>6310</v>
      </c>
      <c r="J3827">
        <v>200</v>
      </c>
      <c r="N3827">
        <f>SUM(Table714[[#This Row],[Mitigation ($ million)]:[Adaptation ($ million)]])</f>
        <v>77.099999999999994</v>
      </c>
      <c r="O3827">
        <v>27.1</v>
      </c>
      <c r="P3827">
        <v>50</v>
      </c>
      <c r="R3827" s="5">
        <v>0.38600000000000001</v>
      </c>
      <c r="S3827" s="5"/>
      <c r="T3827" s="1" t="s">
        <v>8821</v>
      </c>
    </row>
    <row r="3828" spans="1:20" x14ac:dyDescent="0.25">
      <c r="A3828" t="s">
        <v>8801</v>
      </c>
      <c r="B3828" t="s">
        <v>66</v>
      </c>
      <c r="C3828" t="s">
        <v>6439</v>
      </c>
      <c r="D3828" t="s">
        <v>6438</v>
      </c>
      <c r="F3828">
        <v>2023</v>
      </c>
      <c r="G3828" t="s">
        <v>88</v>
      </c>
      <c r="I3828" t="s">
        <v>6400</v>
      </c>
      <c r="J3828">
        <v>100</v>
      </c>
      <c r="N3828">
        <f>SUM(Table714[[#This Row],[Mitigation ($ million)]:[Adaptation ($ million)]])</f>
        <v>23.7</v>
      </c>
      <c r="O3828">
        <v>0</v>
      </c>
      <c r="P3828">
        <v>23.7</v>
      </c>
      <c r="R3828" s="5">
        <v>0.23699999999999999</v>
      </c>
      <c r="S3828" s="5"/>
      <c r="T3828" s="1" t="s">
        <v>8821</v>
      </c>
    </row>
    <row r="3829" spans="1:20" x14ac:dyDescent="0.25">
      <c r="A3829" t="s">
        <v>8801</v>
      </c>
      <c r="B3829" t="s">
        <v>66</v>
      </c>
      <c r="C3829" t="s">
        <v>7314</v>
      </c>
      <c r="D3829" t="s">
        <v>7313</v>
      </c>
      <c r="F3829">
        <v>2022</v>
      </c>
      <c r="G3829" t="s">
        <v>7111</v>
      </c>
      <c r="I3829" t="s">
        <v>6437</v>
      </c>
      <c r="J3829">
        <v>27</v>
      </c>
      <c r="N3829">
        <f>SUM(Table714[[#This Row],[Mitigation ($ million)]:[Adaptation ($ million)]])</f>
        <v>1.7</v>
      </c>
      <c r="O3829">
        <v>0.3</v>
      </c>
      <c r="P3829">
        <v>1.4</v>
      </c>
      <c r="R3829" s="4">
        <v>6.3E-2</v>
      </c>
      <c r="S3829" s="4"/>
      <c r="T3829" s="1" t="s">
        <v>8822</v>
      </c>
    </row>
    <row r="3830" spans="1:20" x14ac:dyDescent="0.25">
      <c r="A3830" t="s">
        <v>8801</v>
      </c>
      <c r="B3830" t="s">
        <v>66</v>
      </c>
      <c r="C3830" t="s">
        <v>6704</v>
      </c>
      <c r="D3830" t="s">
        <v>6703</v>
      </c>
      <c r="F3830">
        <v>2023</v>
      </c>
      <c r="G3830" t="s">
        <v>3163</v>
      </c>
      <c r="I3830" t="s">
        <v>6448</v>
      </c>
      <c r="J3830">
        <v>18</v>
      </c>
      <c r="N3830">
        <f>SUM(Table714[[#This Row],[Mitigation ($ million)]:[Adaptation ($ million)]])</f>
        <v>2.8</v>
      </c>
      <c r="O3830">
        <v>0.4</v>
      </c>
      <c r="P3830">
        <v>2.4</v>
      </c>
      <c r="R3830" s="5">
        <v>0.158</v>
      </c>
      <c r="S3830" s="5"/>
      <c r="T3830" s="1" t="s">
        <v>8821</v>
      </c>
    </row>
    <row r="3831" spans="1:20" x14ac:dyDescent="0.25">
      <c r="A3831" t="s">
        <v>8801</v>
      </c>
      <c r="B3831" t="s">
        <v>66</v>
      </c>
      <c r="C3831" t="s">
        <v>8435</v>
      </c>
      <c r="D3831" t="s">
        <v>8434</v>
      </c>
      <c r="F3831">
        <v>2021</v>
      </c>
      <c r="G3831" t="s">
        <v>168</v>
      </c>
      <c r="I3831" t="s">
        <v>6400</v>
      </c>
      <c r="J3831">
        <v>600</v>
      </c>
      <c r="N3831">
        <f>SUM(Table714[[#This Row],[Mitigation ($ million)]:[Adaptation ($ million)]])</f>
        <v>104.4</v>
      </c>
      <c r="O3831">
        <v>0</v>
      </c>
      <c r="P3831">
        <v>104.4</v>
      </c>
      <c r="R3831" s="4">
        <v>0.17399999999999999</v>
      </c>
      <c r="S3831" s="4"/>
      <c r="T3831" s="1" t="s">
        <v>8823</v>
      </c>
    </row>
    <row r="3832" spans="1:20" x14ac:dyDescent="0.25">
      <c r="A3832" t="s">
        <v>8801</v>
      </c>
      <c r="B3832" t="s">
        <v>66</v>
      </c>
      <c r="C3832" t="s">
        <v>7134</v>
      </c>
      <c r="D3832" t="s">
        <v>7133</v>
      </c>
      <c r="F3832">
        <v>2022</v>
      </c>
      <c r="G3832" t="s">
        <v>168</v>
      </c>
      <c r="I3832" t="s">
        <v>6313</v>
      </c>
      <c r="J3832">
        <v>85</v>
      </c>
      <c r="N3832">
        <f>SUM(Table714[[#This Row],[Mitigation ($ million)]:[Adaptation ($ million)]])</f>
        <v>8.6</v>
      </c>
      <c r="O3832">
        <v>4.3</v>
      </c>
      <c r="P3832">
        <v>4.3</v>
      </c>
      <c r="R3832" s="4">
        <v>0.1</v>
      </c>
      <c r="S3832" s="4"/>
      <c r="T3832" s="1" t="s">
        <v>8822</v>
      </c>
    </row>
    <row r="3833" spans="1:20" x14ac:dyDescent="0.25">
      <c r="A3833" t="s">
        <v>8801</v>
      </c>
      <c r="B3833" t="s">
        <v>66</v>
      </c>
      <c r="C3833" t="s">
        <v>8447</v>
      </c>
      <c r="D3833" t="s">
        <v>8446</v>
      </c>
      <c r="F3833">
        <v>2021</v>
      </c>
      <c r="G3833" t="s">
        <v>168</v>
      </c>
      <c r="I3833" t="s">
        <v>6316</v>
      </c>
      <c r="J3833">
        <v>400</v>
      </c>
      <c r="N3833">
        <f>SUM(Table714[[#This Row],[Mitigation ($ million)]:[Adaptation ($ million)]])</f>
        <v>233.3</v>
      </c>
      <c r="O3833">
        <v>233.3</v>
      </c>
      <c r="P3833">
        <v>0</v>
      </c>
      <c r="R3833" s="4">
        <v>0.58299999999999996</v>
      </c>
      <c r="S3833" s="4"/>
      <c r="T3833" s="1" t="s">
        <v>8823</v>
      </c>
    </row>
    <row r="3834" spans="1:20" x14ac:dyDescent="0.25">
      <c r="A3834" t="s">
        <v>8801</v>
      </c>
      <c r="B3834" t="s">
        <v>66</v>
      </c>
      <c r="C3834" t="s">
        <v>6892</v>
      </c>
      <c r="D3834" t="s">
        <v>6891</v>
      </c>
      <c r="F3834">
        <v>2023</v>
      </c>
      <c r="G3834" t="s">
        <v>6370</v>
      </c>
      <c r="I3834" t="s">
        <v>6316</v>
      </c>
      <c r="J3834">
        <v>150</v>
      </c>
      <c r="N3834">
        <f>SUM(Table714[[#This Row],[Mitigation ($ million)]:[Adaptation ($ million)]])</f>
        <v>96.1</v>
      </c>
      <c r="O3834">
        <v>70.3</v>
      </c>
      <c r="P3834">
        <v>25.8</v>
      </c>
      <c r="R3834" s="5">
        <v>0.64100000000000001</v>
      </c>
      <c r="S3834" s="5"/>
      <c r="T3834" s="1" t="s">
        <v>8821</v>
      </c>
    </row>
    <row r="3835" spans="1:20" x14ac:dyDescent="0.25">
      <c r="A3835" t="s">
        <v>8801</v>
      </c>
      <c r="B3835" t="s">
        <v>66</v>
      </c>
      <c r="C3835" t="s">
        <v>7405</v>
      </c>
      <c r="D3835" t="s">
        <v>7404</v>
      </c>
      <c r="F3835">
        <v>2022</v>
      </c>
      <c r="G3835" t="s">
        <v>6370</v>
      </c>
      <c r="I3835" t="s">
        <v>6319</v>
      </c>
      <c r="J3835">
        <v>250</v>
      </c>
      <c r="N3835">
        <f>SUM(Table714[[#This Row],[Mitigation ($ million)]:[Adaptation ($ million)]])</f>
        <v>86.2</v>
      </c>
      <c r="O3835">
        <v>55.6</v>
      </c>
      <c r="P3835">
        <v>30.6</v>
      </c>
      <c r="R3835" s="4">
        <v>0.34399999999999997</v>
      </c>
      <c r="S3835" s="4"/>
      <c r="T3835" s="1" t="s">
        <v>8822</v>
      </c>
    </row>
    <row r="3836" spans="1:20" x14ac:dyDescent="0.25">
      <c r="A3836" t="s">
        <v>8801</v>
      </c>
      <c r="B3836" t="s">
        <v>66</v>
      </c>
      <c r="C3836" t="s">
        <v>8353</v>
      </c>
      <c r="D3836" t="s">
        <v>8352</v>
      </c>
      <c r="F3836">
        <v>2021</v>
      </c>
      <c r="G3836" t="s">
        <v>6370</v>
      </c>
      <c r="I3836" t="s">
        <v>6319</v>
      </c>
      <c r="J3836">
        <v>300</v>
      </c>
      <c r="N3836">
        <f>SUM(Table714[[#This Row],[Mitigation ($ million)]:[Adaptation ($ million)]])</f>
        <v>78</v>
      </c>
      <c r="O3836">
        <v>70.5</v>
      </c>
      <c r="P3836">
        <v>7.5</v>
      </c>
      <c r="R3836" s="4">
        <v>0.26</v>
      </c>
      <c r="S3836" s="4"/>
      <c r="T3836" s="1" t="s">
        <v>8823</v>
      </c>
    </row>
    <row r="3837" spans="1:20" x14ac:dyDescent="0.25">
      <c r="A3837" t="s">
        <v>8801</v>
      </c>
      <c r="B3837" t="s">
        <v>66</v>
      </c>
      <c r="C3837" t="s">
        <v>7310</v>
      </c>
      <c r="D3837" t="s">
        <v>7309</v>
      </c>
      <c r="F3837">
        <v>2022</v>
      </c>
      <c r="G3837" t="s">
        <v>6412</v>
      </c>
      <c r="I3837" t="s">
        <v>6303</v>
      </c>
      <c r="J3837">
        <v>100</v>
      </c>
      <c r="N3837">
        <f>SUM(Table714[[#This Row],[Mitigation ($ million)]:[Adaptation ($ million)]])</f>
        <v>13.299999999999999</v>
      </c>
      <c r="O3837">
        <v>0.7</v>
      </c>
      <c r="P3837">
        <v>12.6</v>
      </c>
      <c r="R3837" s="4">
        <v>0.13300000000000001</v>
      </c>
      <c r="S3837" s="4"/>
      <c r="T3837" s="1" t="s">
        <v>8822</v>
      </c>
    </row>
    <row r="3838" spans="1:20" x14ac:dyDescent="0.25">
      <c r="A3838" t="s">
        <v>8801</v>
      </c>
      <c r="B3838" t="s">
        <v>66</v>
      </c>
      <c r="C3838" t="s">
        <v>8417</v>
      </c>
      <c r="D3838" t="s">
        <v>8416</v>
      </c>
      <c r="F3838">
        <v>2021</v>
      </c>
      <c r="G3838" t="s">
        <v>904</v>
      </c>
      <c r="I3838" t="s">
        <v>6319</v>
      </c>
      <c r="J3838">
        <v>100</v>
      </c>
      <c r="N3838">
        <f>SUM(Table714[[#This Row],[Mitigation ($ million)]:[Adaptation ($ million)]])</f>
        <v>14.2</v>
      </c>
      <c r="O3838">
        <v>7.1</v>
      </c>
      <c r="P3838">
        <v>7.1</v>
      </c>
      <c r="R3838" s="4">
        <v>0.14299999999999999</v>
      </c>
      <c r="S3838" s="4"/>
      <c r="T3838" s="1" t="s">
        <v>8823</v>
      </c>
    </row>
    <row r="3839" spans="1:20" x14ac:dyDescent="0.25">
      <c r="A3839" t="s">
        <v>8801</v>
      </c>
      <c r="B3839" t="s">
        <v>66</v>
      </c>
      <c r="C3839" t="s">
        <v>7032</v>
      </c>
      <c r="D3839" t="s">
        <v>7031</v>
      </c>
      <c r="F3839">
        <v>2022</v>
      </c>
      <c r="G3839" t="s">
        <v>904</v>
      </c>
      <c r="I3839" t="s">
        <v>84</v>
      </c>
      <c r="J3839">
        <v>92.5</v>
      </c>
      <c r="N3839">
        <f>SUM(Table714[[#This Row],[Mitigation ($ million)]:[Adaptation ($ million)]])</f>
        <v>71</v>
      </c>
      <c r="O3839">
        <v>0</v>
      </c>
      <c r="P3839">
        <v>71</v>
      </c>
      <c r="R3839" s="4">
        <v>0.76800000000000002</v>
      </c>
      <c r="S3839" s="4"/>
      <c r="T3839" s="1" t="s">
        <v>8822</v>
      </c>
    </row>
    <row r="3840" spans="1:20" x14ac:dyDescent="0.25">
      <c r="A3840" t="s">
        <v>8801</v>
      </c>
      <c r="B3840" t="s">
        <v>66</v>
      </c>
      <c r="C3840" t="s">
        <v>7805</v>
      </c>
      <c r="D3840" t="s">
        <v>7804</v>
      </c>
      <c r="F3840">
        <v>2022</v>
      </c>
      <c r="G3840" t="s">
        <v>6417</v>
      </c>
      <c r="I3840" t="s">
        <v>6448</v>
      </c>
      <c r="J3840">
        <v>240</v>
      </c>
      <c r="N3840">
        <f>SUM(Table714[[#This Row],[Mitigation ($ million)]:[Adaptation ($ million)]])</f>
        <v>162.9</v>
      </c>
      <c r="O3840">
        <v>90</v>
      </c>
      <c r="P3840">
        <v>72.900000000000006</v>
      </c>
      <c r="R3840" s="4">
        <v>0.67900000000000005</v>
      </c>
      <c r="S3840" s="4"/>
      <c r="T3840" s="1" t="s">
        <v>8822</v>
      </c>
    </row>
    <row r="3841" spans="1:20" x14ac:dyDescent="0.25">
      <c r="A3841" t="s">
        <v>8801</v>
      </c>
      <c r="B3841" t="s">
        <v>66</v>
      </c>
      <c r="C3841" t="s">
        <v>7043</v>
      </c>
      <c r="D3841" t="s">
        <v>7042</v>
      </c>
      <c r="F3841">
        <v>2022</v>
      </c>
      <c r="G3841" t="s">
        <v>6521</v>
      </c>
      <c r="I3841" t="s">
        <v>6303</v>
      </c>
      <c r="J3841">
        <v>130</v>
      </c>
      <c r="N3841">
        <f>SUM(Table714[[#This Row],[Mitigation ($ million)]:[Adaptation ($ million)]])</f>
        <v>17.7</v>
      </c>
      <c r="O3841">
        <v>2.5</v>
      </c>
      <c r="P3841">
        <v>15.2</v>
      </c>
      <c r="R3841" s="4">
        <v>0.13600000000000001</v>
      </c>
      <c r="S3841" s="4"/>
      <c r="T3841" s="1" t="s">
        <v>8822</v>
      </c>
    </row>
    <row r="3842" spans="1:20" x14ac:dyDescent="0.25">
      <c r="A3842" t="s">
        <v>8801</v>
      </c>
      <c r="B3842" t="s">
        <v>66</v>
      </c>
      <c r="C3842" t="s">
        <v>7696</v>
      </c>
      <c r="D3842" t="s">
        <v>7695</v>
      </c>
      <c r="F3842">
        <v>2022</v>
      </c>
      <c r="G3842" t="s">
        <v>7388</v>
      </c>
      <c r="I3842" t="s">
        <v>6400</v>
      </c>
      <c r="J3842">
        <v>26.5</v>
      </c>
      <c r="N3842">
        <f>SUM(Table714[[#This Row],[Mitigation ($ million)]:[Adaptation ($ million)]])</f>
        <v>5.9</v>
      </c>
      <c r="O3842">
        <v>0</v>
      </c>
      <c r="P3842">
        <v>5.9</v>
      </c>
      <c r="R3842" s="4">
        <v>0.224</v>
      </c>
      <c r="S3842" s="4"/>
      <c r="T3842" s="1" t="s">
        <v>8822</v>
      </c>
    </row>
    <row r="3843" spans="1:20" x14ac:dyDescent="0.25">
      <c r="A3843" t="s">
        <v>8801</v>
      </c>
      <c r="B3843" t="s">
        <v>66</v>
      </c>
      <c r="C3843" t="s">
        <v>6714</v>
      </c>
      <c r="D3843" t="s">
        <v>6713</v>
      </c>
      <c r="F3843">
        <v>2023</v>
      </c>
      <c r="G3843" t="s">
        <v>6715</v>
      </c>
      <c r="I3843" t="s">
        <v>6319</v>
      </c>
      <c r="J3843">
        <v>750</v>
      </c>
      <c r="N3843">
        <f>SUM(Table714[[#This Row],[Mitigation ($ million)]:[Adaptation ($ million)]])</f>
        <v>393.7</v>
      </c>
      <c r="O3843">
        <v>253.1</v>
      </c>
      <c r="P3843">
        <v>140.6</v>
      </c>
      <c r="R3843" s="5">
        <v>0.52500000000000002</v>
      </c>
      <c r="S3843" s="5"/>
      <c r="T3843" s="1" t="s">
        <v>8821</v>
      </c>
    </row>
    <row r="3844" spans="1:20" x14ac:dyDescent="0.25">
      <c r="A3844" t="s">
        <v>8801</v>
      </c>
      <c r="B3844" t="s">
        <v>66</v>
      </c>
      <c r="C3844" t="s">
        <v>7682</v>
      </c>
      <c r="D3844" t="s">
        <v>7681</v>
      </c>
      <c r="F3844">
        <v>2022</v>
      </c>
      <c r="G3844" t="s">
        <v>6715</v>
      </c>
      <c r="I3844" t="s">
        <v>6296</v>
      </c>
      <c r="J3844">
        <v>500</v>
      </c>
      <c r="N3844">
        <f>SUM(Table714[[#This Row],[Mitigation ($ million)]:[Adaptation ($ million)]])</f>
        <v>401.79999999999995</v>
      </c>
      <c r="O3844">
        <v>280.39999999999998</v>
      </c>
      <c r="P3844">
        <v>121.4</v>
      </c>
      <c r="R3844" s="4">
        <v>0.80400000000000005</v>
      </c>
      <c r="S3844" s="4"/>
      <c r="T3844" s="1" t="s">
        <v>8822</v>
      </c>
    </row>
    <row r="3845" spans="1:20" x14ac:dyDescent="0.25">
      <c r="A3845" t="s">
        <v>8801</v>
      </c>
      <c r="B3845" t="s">
        <v>66</v>
      </c>
      <c r="C3845" t="s">
        <v>8431</v>
      </c>
      <c r="D3845" t="s">
        <v>8430</v>
      </c>
      <c r="F3845">
        <v>2021</v>
      </c>
      <c r="G3845" t="s">
        <v>6715</v>
      </c>
      <c r="I3845" t="s">
        <v>6313</v>
      </c>
      <c r="J3845">
        <v>750</v>
      </c>
      <c r="N3845">
        <f>SUM(Table714[[#This Row],[Mitigation ($ million)]:[Adaptation ($ million)]])</f>
        <v>220.29999999999998</v>
      </c>
      <c r="O3845">
        <v>199.2</v>
      </c>
      <c r="P3845">
        <v>21.1</v>
      </c>
      <c r="R3845" s="4">
        <v>0.29399999999999998</v>
      </c>
      <c r="S3845" s="4"/>
      <c r="T3845" s="1" t="s">
        <v>8823</v>
      </c>
    </row>
    <row r="3846" spans="1:20" x14ac:dyDescent="0.25">
      <c r="A3846" t="s">
        <v>8801</v>
      </c>
      <c r="B3846" t="s">
        <v>66</v>
      </c>
      <c r="C3846" t="s">
        <v>8383</v>
      </c>
      <c r="D3846" t="s">
        <v>8382</v>
      </c>
      <c r="F3846">
        <v>2021</v>
      </c>
      <c r="G3846" t="s">
        <v>6715</v>
      </c>
      <c r="I3846" t="s">
        <v>6303</v>
      </c>
      <c r="J3846">
        <v>68</v>
      </c>
      <c r="N3846">
        <f>SUM(Table714[[#This Row],[Mitigation ($ million)]:[Adaptation ($ million)]])</f>
        <v>6.9</v>
      </c>
      <c r="O3846">
        <v>3.2</v>
      </c>
      <c r="P3846">
        <v>3.7</v>
      </c>
      <c r="R3846" s="4">
        <v>0.1</v>
      </c>
      <c r="S3846" s="4"/>
      <c r="T3846" s="1" t="s">
        <v>8823</v>
      </c>
    </row>
    <row r="3847" spans="1:20" x14ac:dyDescent="0.25">
      <c r="A3847" t="s">
        <v>8801</v>
      </c>
      <c r="B3847" t="s">
        <v>66</v>
      </c>
      <c r="C3847" t="s">
        <v>7466</v>
      </c>
      <c r="D3847" t="s">
        <v>7465</v>
      </c>
      <c r="F3847">
        <v>2022</v>
      </c>
      <c r="G3847" t="s">
        <v>6761</v>
      </c>
      <c r="I3847" t="s">
        <v>6409</v>
      </c>
      <c r="J3847">
        <v>150</v>
      </c>
      <c r="N3847">
        <f>SUM(Table714[[#This Row],[Mitigation ($ million)]:[Adaptation ($ million)]])</f>
        <v>17.8</v>
      </c>
      <c r="O3847">
        <v>12</v>
      </c>
      <c r="P3847">
        <v>5.8</v>
      </c>
      <c r="R3847" s="4">
        <v>0.11899999999999999</v>
      </c>
      <c r="S3847" s="4"/>
      <c r="T3847" s="1" t="s">
        <v>8822</v>
      </c>
    </row>
    <row r="3848" spans="1:20" x14ac:dyDescent="0.25">
      <c r="A3848" t="s">
        <v>8801</v>
      </c>
      <c r="B3848" t="s">
        <v>66</v>
      </c>
      <c r="C3848" t="s">
        <v>7322</v>
      </c>
      <c r="D3848" t="s">
        <v>7321</v>
      </c>
      <c r="F3848">
        <v>2022</v>
      </c>
      <c r="G3848" t="s">
        <v>6412</v>
      </c>
      <c r="I3848" t="s">
        <v>6303</v>
      </c>
      <c r="J3848">
        <v>85</v>
      </c>
      <c r="N3848">
        <f>SUM(Table714[[#This Row],[Mitigation ($ million)]:[Adaptation ($ million)]])</f>
        <v>19.8</v>
      </c>
      <c r="O3848">
        <v>0</v>
      </c>
      <c r="P3848">
        <v>19.8</v>
      </c>
      <c r="R3848" s="4">
        <v>0.23200000000000001</v>
      </c>
      <c r="S3848" s="4"/>
      <c r="T3848" s="1" t="s">
        <v>8822</v>
      </c>
    </row>
    <row r="3849" spans="1:20" x14ac:dyDescent="0.25">
      <c r="A3849" t="s">
        <v>8801</v>
      </c>
      <c r="B3849" t="s">
        <v>66</v>
      </c>
      <c r="C3849" t="s">
        <v>6360</v>
      </c>
      <c r="D3849" t="s">
        <v>6359</v>
      </c>
      <c r="F3849">
        <v>2023</v>
      </c>
      <c r="G3849" t="s">
        <v>122</v>
      </c>
      <c r="I3849" t="s">
        <v>6310</v>
      </c>
      <c r="J3849">
        <v>176</v>
      </c>
      <c r="N3849">
        <f>SUM(Table714[[#This Row],[Mitigation ($ million)]:[Adaptation ($ million)]])</f>
        <v>44.7</v>
      </c>
      <c r="O3849">
        <v>13.2</v>
      </c>
      <c r="P3849">
        <v>31.5</v>
      </c>
      <c r="R3849" s="5">
        <v>0.253</v>
      </c>
      <c r="S3849" s="5"/>
      <c r="T3849" s="1" t="s">
        <v>8821</v>
      </c>
    </row>
    <row r="3850" spans="1:20" x14ac:dyDescent="0.25">
      <c r="A3850" t="s">
        <v>8801</v>
      </c>
      <c r="B3850" t="s">
        <v>66</v>
      </c>
      <c r="C3850" t="s">
        <v>6964</v>
      </c>
      <c r="D3850" t="s">
        <v>6963</v>
      </c>
      <c r="F3850">
        <v>2023</v>
      </c>
      <c r="G3850" t="s">
        <v>122</v>
      </c>
      <c r="I3850" t="s">
        <v>6287</v>
      </c>
      <c r="J3850">
        <v>600</v>
      </c>
      <c r="N3850">
        <f>SUM(Table714[[#This Row],[Mitigation ($ million)]:[Adaptation ($ million)]])</f>
        <v>270.2</v>
      </c>
      <c r="O3850">
        <v>12.9</v>
      </c>
      <c r="P3850">
        <v>257.3</v>
      </c>
      <c r="R3850" s="5">
        <v>0.45</v>
      </c>
      <c r="S3850" s="5"/>
      <c r="T3850" s="1" t="s">
        <v>8821</v>
      </c>
    </row>
    <row r="3851" spans="1:20" x14ac:dyDescent="0.25">
      <c r="A3851" t="s">
        <v>8801</v>
      </c>
      <c r="B3851" t="s">
        <v>66</v>
      </c>
      <c r="C3851" t="s">
        <v>8607</v>
      </c>
      <c r="D3851" t="s">
        <v>8606</v>
      </c>
      <c r="F3851">
        <v>2021</v>
      </c>
      <c r="G3851" t="s">
        <v>122</v>
      </c>
      <c r="I3851" t="s">
        <v>6303</v>
      </c>
      <c r="J3851">
        <v>500</v>
      </c>
      <c r="N3851">
        <f>SUM(Table714[[#This Row],[Mitigation ($ million)]:[Adaptation ($ million)]])</f>
        <v>7.1999999999999993</v>
      </c>
      <c r="O3851">
        <v>2.4</v>
      </c>
      <c r="P3851">
        <v>4.8</v>
      </c>
      <c r="R3851" s="4">
        <v>1.4E-2</v>
      </c>
      <c r="S3851" s="4"/>
      <c r="T3851" s="1" t="s">
        <v>8823</v>
      </c>
    </row>
    <row r="3852" spans="1:20" x14ac:dyDescent="0.25">
      <c r="A3852" t="s">
        <v>8801</v>
      </c>
      <c r="B3852" t="s">
        <v>66</v>
      </c>
      <c r="C3852" t="s">
        <v>7916</v>
      </c>
      <c r="D3852" t="s">
        <v>7915</v>
      </c>
      <c r="F3852">
        <v>2021</v>
      </c>
      <c r="G3852" t="s">
        <v>122</v>
      </c>
      <c r="I3852" t="s">
        <v>6313</v>
      </c>
      <c r="J3852">
        <v>88.3</v>
      </c>
      <c r="N3852">
        <f>SUM(Table714[[#This Row],[Mitigation ($ million)]:[Adaptation ($ million)]])</f>
        <v>2.6</v>
      </c>
      <c r="O3852">
        <v>0</v>
      </c>
      <c r="P3852">
        <v>2.6</v>
      </c>
      <c r="R3852" s="4">
        <v>2.9000000000000001E-2</v>
      </c>
      <c r="S3852" s="4"/>
      <c r="T3852" s="1" t="s">
        <v>8823</v>
      </c>
    </row>
    <row r="3853" spans="1:20" x14ac:dyDescent="0.25">
      <c r="A3853" t="s">
        <v>8801</v>
      </c>
      <c r="B3853" t="s">
        <v>66</v>
      </c>
      <c r="C3853" t="s">
        <v>8492</v>
      </c>
      <c r="D3853" t="s">
        <v>8491</v>
      </c>
      <c r="F3853">
        <v>2021</v>
      </c>
      <c r="G3853" t="s">
        <v>122</v>
      </c>
      <c r="I3853" t="s">
        <v>6313</v>
      </c>
      <c r="J3853">
        <v>400</v>
      </c>
      <c r="N3853">
        <f>SUM(Table714[[#This Row],[Mitigation ($ million)]:[Adaptation ($ million)]])</f>
        <v>71</v>
      </c>
      <c r="O3853">
        <v>0</v>
      </c>
      <c r="P3853">
        <v>71</v>
      </c>
      <c r="R3853" s="4">
        <v>0.17799999999999999</v>
      </c>
      <c r="S3853" s="4"/>
      <c r="T3853" s="1" t="s">
        <v>8823</v>
      </c>
    </row>
    <row r="3854" spans="1:20" x14ac:dyDescent="0.25">
      <c r="A3854" t="s">
        <v>8801</v>
      </c>
      <c r="B3854" t="s">
        <v>66</v>
      </c>
      <c r="C3854" t="s">
        <v>6729</v>
      </c>
      <c r="D3854" t="s">
        <v>6728</v>
      </c>
      <c r="F3854">
        <v>2023</v>
      </c>
      <c r="G3854" t="s">
        <v>122</v>
      </c>
      <c r="I3854" t="s">
        <v>6319</v>
      </c>
      <c r="J3854">
        <v>750</v>
      </c>
      <c r="N3854">
        <f>SUM(Table714[[#This Row],[Mitigation ($ million)]:[Adaptation ($ million)]])</f>
        <v>445.3</v>
      </c>
      <c r="O3854">
        <v>417.2</v>
      </c>
      <c r="P3854">
        <v>28.1</v>
      </c>
      <c r="R3854" s="5">
        <v>0.59399999999999997</v>
      </c>
      <c r="S3854" s="5"/>
      <c r="T3854" s="1" t="s">
        <v>8821</v>
      </c>
    </row>
    <row r="3855" spans="1:20" x14ac:dyDescent="0.25">
      <c r="A3855" t="s">
        <v>8801</v>
      </c>
      <c r="B3855" t="s">
        <v>66</v>
      </c>
      <c r="C3855" t="s">
        <v>7545</v>
      </c>
      <c r="D3855" t="s">
        <v>7544</v>
      </c>
      <c r="F3855">
        <v>2022</v>
      </c>
      <c r="G3855" t="s">
        <v>122</v>
      </c>
      <c r="I3855" t="s">
        <v>6319</v>
      </c>
      <c r="J3855">
        <v>600</v>
      </c>
      <c r="N3855">
        <f>SUM(Table714[[#This Row],[Mitigation ($ million)]:[Adaptation ($ million)]])</f>
        <v>106.6</v>
      </c>
      <c r="O3855">
        <v>3.3</v>
      </c>
      <c r="P3855">
        <v>103.3</v>
      </c>
      <c r="R3855" s="4">
        <v>0.17799999999999999</v>
      </c>
      <c r="S3855" s="4"/>
      <c r="T3855" s="1" t="s">
        <v>8822</v>
      </c>
    </row>
    <row r="3856" spans="1:20" x14ac:dyDescent="0.25">
      <c r="A3856" t="s">
        <v>8801</v>
      </c>
      <c r="B3856" t="s">
        <v>66</v>
      </c>
      <c r="C3856" t="s">
        <v>6421</v>
      </c>
      <c r="D3856" t="s">
        <v>6420</v>
      </c>
      <c r="F3856">
        <v>2023</v>
      </c>
      <c r="G3856" t="s">
        <v>122</v>
      </c>
      <c r="I3856" t="s">
        <v>6313</v>
      </c>
      <c r="J3856">
        <v>600</v>
      </c>
      <c r="N3856">
        <f>SUM(Table714[[#This Row],[Mitigation ($ million)]:[Adaptation ($ million)]])</f>
        <v>150</v>
      </c>
      <c r="O3856">
        <v>13.6</v>
      </c>
      <c r="P3856">
        <v>136.4</v>
      </c>
      <c r="R3856" s="5">
        <v>0.25</v>
      </c>
      <c r="S3856" s="5"/>
      <c r="T3856" s="1" t="s">
        <v>8821</v>
      </c>
    </row>
    <row r="3857" spans="1:20" x14ac:dyDescent="0.25">
      <c r="A3857" t="s">
        <v>8801</v>
      </c>
      <c r="B3857" t="s">
        <v>66</v>
      </c>
      <c r="C3857" t="s">
        <v>8122</v>
      </c>
      <c r="D3857" t="s">
        <v>8121</v>
      </c>
      <c r="F3857">
        <v>2021</v>
      </c>
      <c r="G3857" t="s">
        <v>122</v>
      </c>
      <c r="I3857" t="s">
        <v>6296</v>
      </c>
      <c r="J3857">
        <v>300</v>
      </c>
      <c r="N3857">
        <f>SUM(Table714[[#This Row],[Mitigation ($ million)]:[Adaptation ($ million)]])</f>
        <v>150</v>
      </c>
      <c r="O3857">
        <v>0</v>
      </c>
      <c r="P3857">
        <v>150</v>
      </c>
      <c r="R3857" s="4">
        <v>0.5</v>
      </c>
      <c r="S3857" s="4"/>
      <c r="T3857" s="1" t="s">
        <v>8823</v>
      </c>
    </row>
    <row r="3858" spans="1:20" x14ac:dyDescent="0.25">
      <c r="A3858" t="s">
        <v>8801</v>
      </c>
      <c r="B3858" t="s">
        <v>66</v>
      </c>
      <c r="C3858" t="s">
        <v>7374</v>
      </c>
      <c r="D3858" t="s">
        <v>7373</v>
      </c>
      <c r="F3858">
        <v>2022</v>
      </c>
      <c r="G3858" t="s">
        <v>88</v>
      </c>
      <c r="I3858" t="s">
        <v>6303</v>
      </c>
      <c r="J3858">
        <v>500</v>
      </c>
      <c r="N3858">
        <f>SUM(Table714[[#This Row],[Mitigation ($ million)]:[Adaptation ($ million)]])</f>
        <v>51.3</v>
      </c>
      <c r="O3858">
        <v>14.4</v>
      </c>
      <c r="P3858">
        <v>36.9</v>
      </c>
      <c r="R3858" s="4">
        <v>0.10299999999999999</v>
      </c>
      <c r="S3858" s="4"/>
      <c r="T3858" s="1" t="s">
        <v>8822</v>
      </c>
    </row>
    <row r="3859" spans="1:20" x14ac:dyDescent="0.25">
      <c r="A3859" t="s">
        <v>8801</v>
      </c>
      <c r="B3859" t="s">
        <v>66</v>
      </c>
      <c r="C3859" t="s">
        <v>6692</v>
      </c>
      <c r="D3859" t="s">
        <v>6691</v>
      </c>
      <c r="F3859">
        <v>2023</v>
      </c>
      <c r="G3859" t="s">
        <v>146</v>
      </c>
      <c r="I3859" t="s">
        <v>6316</v>
      </c>
      <c r="J3859">
        <v>51</v>
      </c>
      <c r="N3859">
        <f>SUM(Table714[[#This Row],[Mitigation ($ million)]:[Adaptation ($ million)]])</f>
        <v>37</v>
      </c>
      <c r="O3859">
        <v>30.2</v>
      </c>
      <c r="P3859">
        <v>6.8</v>
      </c>
      <c r="R3859" s="5">
        <v>0.72399999999999998</v>
      </c>
      <c r="S3859" s="5"/>
      <c r="T3859" s="1" t="s">
        <v>8821</v>
      </c>
    </row>
    <row r="3860" spans="1:20" x14ac:dyDescent="0.25">
      <c r="A3860" t="s">
        <v>8801</v>
      </c>
      <c r="B3860" t="s">
        <v>66</v>
      </c>
      <c r="C3860" t="s">
        <v>7539</v>
      </c>
      <c r="D3860" t="s">
        <v>7538</v>
      </c>
      <c r="F3860">
        <v>2022</v>
      </c>
      <c r="G3860" t="s">
        <v>6306</v>
      </c>
      <c r="I3860" t="s">
        <v>132</v>
      </c>
      <c r="J3860">
        <v>200</v>
      </c>
      <c r="N3860">
        <f>SUM(Table714[[#This Row],[Mitigation ($ million)]:[Adaptation ($ million)]])</f>
        <v>27</v>
      </c>
      <c r="O3860">
        <v>3.6</v>
      </c>
      <c r="P3860">
        <v>23.4</v>
      </c>
      <c r="R3860" s="4">
        <v>0.13500000000000001</v>
      </c>
      <c r="S3860" s="4"/>
      <c r="T3860" s="1" t="s">
        <v>8822</v>
      </c>
    </row>
    <row r="3861" spans="1:20" x14ac:dyDescent="0.25">
      <c r="A3861" t="s">
        <v>8801</v>
      </c>
      <c r="B3861" t="s">
        <v>66</v>
      </c>
      <c r="C3861" t="s">
        <v>8159</v>
      </c>
      <c r="D3861" t="s">
        <v>8158</v>
      </c>
      <c r="F3861">
        <v>2021</v>
      </c>
      <c r="G3861" t="s">
        <v>8808</v>
      </c>
      <c r="I3861" t="s">
        <v>132</v>
      </c>
      <c r="J3861">
        <v>25</v>
      </c>
      <c r="N3861">
        <f>SUM(Table714[[#This Row],[Mitigation ($ million)]:[Adaptation ($ million)]])</f>
        <v>3</v>
      </c>
      <c r="O3861">
        <v>1.5</v>
      </c>
      <c r="P3861">
        <v>1.5</v>
      </c>
      <c r="R3861" s="4">
        <v>0.123</v>
      </c>
      <c r="S3861" s="4"/>
      <c r="T3861" s="1" t="s">
        <v>8823</v>
      </c>
    </row>
    <row r="3862" spans="1:20" x14ac:dyDescent="0.25">
      <c r="A3862" t="s">
        <v>8801</v>
      </c>
      <c r="B3862" t="s">
        <v>66</v>
      </c>
      <c r="C3862" t="s">
        <v>7192</v>
      </c>
      <c r="D3862" t="s">
        <v>7191</v>
      </c>
      <c r="F3862">
        <v>2022</v>
      </c>
      <c r="G3862" t="s">
        <v>6761</v>
      </c>
      <c r="I3862" t="s">
        <v>6303</v>
      </c>
      <c r="J3862">
        <v>150</v>
      </c>
      <c r="N3862">
        <f>SUM(Table714[[#This Row],[Mitigation ($ million)]:[Adaptation ($ million)]])</f>
        <v>23.4</v>
      </c>
      <c r="O3862">
        <v>4</v>
      </c>
      <c r="P3862">
        <v>19.399999999999999</v>
      </c>
      <c r="R3862" s="4">
        <v>0.156</v>
      </c>
      <c r="S3862" s="4"/>
      <c r="T3862" s="1" t="s">
        <v>8822</v>
      </c>
    </row>
    <row r="3863" spans="1:20" x14ac:dyDescent="0.25">
      <c r="A3863" t="s">
        <v>8801</v>
      </c>
      <c r="B3863" t="s">
        <v>66</v>
      </c>
      <c r="C3863" t="s">
        <v>7236</v>
      </c>
      <c r="D3863" t="s">
        <v>7235</v>
      </c>
      <c r="F3863">
        <v>2022</v>
      </c>
      <c r="G3863" t="s">
        <v>6657</v>
      </c>
      <c r="I3863" t="s">
        <v>6313</v>
      </c>
      <c r="J3863">
        <v>75</v>
      </c>
      <c r="N3863">
        <f>SUM(Table714[[#This Row],[Mitigation ($ million)]:[Adaptation ($ million)]])</f>
        <v>18.7</v>
      </c>
      <c r="O3863">
        <v>13.6</v>
      </c>
      <c r="P3863">
        <v>5.0999999999999996</v>
      </c>
      <c r="R3863" s="4">
        <v>0.249</v>
      </c>
      <c r="S3863" s="4"/>
      <c r="T3863" s="1" t="s">
        <v>8822</v>
      </c>
    </row>
    <row r="3864" spans="1:20" x14ac:dyDescent="0.25">
      <c r="A3864" t="s">
        <v>8801</v>
      </c>
      <c r="B3864" t="s">
        <v>66</v>
      </c>
      <c r="C3864" t="s">
        <v>6882</v>
      </c>
      <c r="D3864" t="s">
        <v>6881</v>
      </c>
      <c r="F3864">
        <v>2023</v>
      </c>
      <c r="G3864" t="s">
        <v>6295</v>
      </c>
      <c r="I3864" t="s">
        <v>6400</v>
      </c>
      <c r="J3864">
        <v>200</v>
      </c>
      <c r="N3864">
        <f>SUM(Table714[[#This Row],[Mitigation ($ million)]:[Adaptation ($ million)]])</f>
        <v>42.3</v>
      </c>
      <c r="O3864">
        <v>14.4</v>
      </c>
      <c r="P3864">
        <v>27.9</v>
      </c>
      <c r="R3864" s="5">
        <v>0.21199999999999999</v>
      </c>
      <c r="S3864" s="5"/>
      <c r="T3864" s="1" t="s">
        <v>8821</v>
      </c>
    </row>
    <row r="3865" spans="1:20" x14ac:dyDescent="0.25">
      <c r="A3865" t="s">
        <v>8801</v>
      </c>
      <c r="B3865" t="s">
        <v>66</v>
      </c>
      <c r="C3865" t="s">
        <v>7535</v>
      </c>
      <c r="D3865" t="s">
        <v>7534</v>
      </c>
      <c r="F3865">
        <v>2022</v>
      </c>
      <c r="G3865" t="s">
        <v>6551</v>
      </c>
      <c r="I3865" t="s">
        <v>6400</v>
      </c>
      <c r="J3865">
        <v>40</v>
      </c>
      <c r="N3865">
        <f>SUM(Table714[[#This Row],[Mitigation ($ million)]:[Adaptation ($ million)]])</f>
        <v>10.8</v>
      </c>
      <c r="O3865">
        <v>2</v>
      </c>
      <c r="P3865">
        <v>8.8000000000000007</v>
      </c>
      <c r="R3865" s="4">
        <v>0.27200000000000002</v>
      </c>
      <c r="S3865" s="4"/>
      <c r="T3865" s="1" t="s">
        <v>8822</v>
      </c>
    </row>
    <row r="3866" spans="1:20" x14ac:dyDescent="0.25">
      <c r="A3866" t="s">
        <v>8801</v>
      </c>
      <c r="B3866" t="s">
        <v>66</v>
      </c>
      <c r="C3866" t="s">
        <v>6548</v>
      </c>
      <c r="D3866" t="s">
        <v>6547</v>
      </c>
      <c r="F3866">
        <v>2023</v>
      </c>
      <c r="G3866" t="s">
        <v>6521</v>
      </c>
      <c r="I3866" t="s">
        <v>6409</v>
      </c>
      <c r="J3866">
        <v>40</v>
      </c>
      <c r="N3866">
        <f>SUM(Table714[[#This Row],[Mitigation ($ million)]:[Adaptation ($ million)]])</f>
        <v>1.4000000000000001</v>
      </c>
      <c r="O3866">
        <v>1.1000000000000001</v>
      </c>
      <c r="P3866">
        <v>0.3</v>
      </c>
      <c r="R3866" s="5">
        <v>3.5999999999999997E-2</v>
      </c>
      <c r="S3866" s="5"/>
      <c r="T3866" s="1" t="s">
        <v>8821</v>
      </c>
    </row>
    <row r="3867" spans="1:20" x14ac:dyDescent="0.25">
      <c r="A3867" t="s">
        <v>8801</v>
      </c>
      <c r="B3867" t="s">
        <v>66</v>
      </c>
      <c r="C3867" t="s">
        <v>6675</v>
      </c>
      <c r="D3867" t="s">
        <v>6674</v>
      </c>
      <c r="F3867">
        <v>2023</v>
      </c>
      <c r="G3867" t="s">
        <v>6521</v>
      </c>
      <c r="I3867" t="s">
        <v>6409</v>
      </c>
      <c r="J3867">
        <v>40</v>
      </c>
      <c r="N3867">
        <f>SUM(Table714[[#This Row],[Mitigation ($ million)]:[Adaptation ($ million)]])</f>
        <v>3.3</v>
      </c>
      <c r="O3867">
        <v>3</v>
      </c>
      <c r="P3867">
        <v>0.3</v>
      </c>
      <c r="R3867" s="5">
        <v>8.3000000000000004E-2</v>
      </c>
      <c r="S3867" s="5"/>
      <c r="T3867" s="1" t="s">
        <v>8821</v>
      </c>
    </row>
    <row r="3868" spans="1:20" x14ac:dyDescent="0.25">
      <c r="A3868" t="s">
        <v>8801</v>
      </c>
      <c r="B3868" t="s">
        <v>66</v>
      </c>
      <c r="C3868" t="s">
        <v>6872</v>
      </c>
      <c r="D3868" t="s">
        <v>6871</v>
      </c>
      <c r="F3868">
        <v>2023</v>
      </c>
      <c r="G3868" t="s">
        <v>6392</v>
      </c>
      <c r="I3868" t="s">
        <v>6303</v>
      </c>
      <c r="J3868">
        <v>300</v>
      </c>
      <c r="N3868">
        <f>SUM(Table714[[#This Row],[Mitigation ($ million)]:[Adaptation ($ million)]])</f>
        <v>36.1</v>
      </c>
      <c r="O3868">
        <v>8.3000000000000007</v>
      </c>
      <c r="P3868">
        <v>27.8</v>
      </c>
      <c r="R3868" s="5">
        <v>0.12</v>
      </c>
      <c r="S3868" s="5"/>
      <c r="T3868" s="1" t="s">
        <v>8821</v>
      </c>
    </row>
    <row r="3869" spans="1:20" x14ac:dyDescent="0.25">
      <c r="A3869" t="s">
        <v>8801</v>
      </c>
      <c r="B3869" t="s">
        <v>66</v>
      </c>
      <c r="C3869" t="s">
        <v>7412</v>
      </c>
      <c r="D3869" t="s">
        <v>7411</v>
      </c>
      <c r="F3869">
        <v>2022</v>
      </c>
      <c r="G3869" t="s">
        <v>6914</v>
      </c>
      <c r="I3869" t="s">
        <v>132</v>
      </c>
      <c r="J3869">
        <v>80</v>
      </c>
      <c r="N3869">
        <f>SUM(Table714[[#This Row],[Mitigation ($ million)]:[Adaptation ($ million)]])</f>
        <v>7.8</v>
      </c>
      <c r="O3869">
        <v>3.2</v>
      </c>
      <c r="P3869">
        <v>4.5999999999999996</v>
      </c>
      <c r="R3869" s="4">
        <v>9.7000000000000003E-2</v>
      </c>
      <c r="S3869" s="4"/>
      <c r="T3869" s="1" t="s">
        <v>8822</v>
      </c>
    </row>
    <row r="3870" spans="1:20" x14ac:dyDescent="0.25">
      <c r="A3870" t="s">
        <v>8801</v>
      </c>
      <c r="B3870" t="s">
        <v>66</v>
      </c>
      <c r="C3870" t="s">
        <v>6471</v>
      </c>
      <c r="D3870" t="s">
        <v>6470</v>
      </c>
      <c r="F3870">
        <v>2023</v>
      </c>
      <c r="G3870" t="s">
        <v>79</v>
      </c>
      <c r="I3870" t="s">
        <v>6287</v>
      </c>
      <c r="J3870">
        <v>500</v>
      </c>
      <c r="N3870">
        <f>SUM(Table714[[#This Row],[Mitigation ($ million)]:[Adaptation ($ million)]])</f>
        <v>278.29999999999995</v>
      </c>
      <c r="O3870">
        <v>146.69999999999999</v>
      </c>
      <c r="P3870">
        <v>131.6</v>
      </c>
      <c r="R3870" s="5">
        <v>0.55700000000000005</v>
      </c>
      <c r="S3870" s="5"/>
      <c r="T3870" s="1" t="s">
        <v>8821</v>
      </c>
    </row>
    <row r="3871" spans="1:20" x14ac:dyDescent="0.25">
      <c r="A3871" t="s">
        <v>8801</v>
      </c>
      <c r="B3871" t="s">
        <v>66</v>
      </c>
      <c r="C3871" t="s">
        <v>7772</v>
      </c>
      <c r="D3871" t="s">
        <v>7771</v>
      </c>
      <c r="F3871">
        <v>2022</v>
      </c>
      <c r="G3871" t="s">
        <v>7239</v>
      </c>
      <c r="I3871" t="s">
        <v>6448</v>
      </c>
      <c r="J3871">
        <v>45</v>
      </c>
      <c r="N3871">
        <f>SUM(Table714[[#This Row],[Mitigation ($ million)]:[Adaptation ($ million)]])</f>
        <v>10.4</v>
      </c>
      <c r="O3871">
        <v>0.4</v>
      </c>
      <c r="P3871">
        <v>10</v>
      </c>
      <c r="R3871" s="4">
        <v>0.23200000000000001</v>
      </c>
      <c r="S3871" s="4"/>
      <c r="T3871" s="1" t="s">
        <v>8822</v>
      </c>
    </row>
    <row r="3872" spans="1:20" x14ac:dyDescent="0.25">
      <c r="A3872" t="s">
        <v>8801</v>
      </c>
      <c r="B3872" t="s">
        <v>66</v>
      </c>
      <c r="C3872" t="s">
        <v>7091</v>
      </c>
      <c r="D3872" t="s">
        <v>7090</v>
      </c>
      <c r="F3872">
        <v>2022</v>
      </c>
      <c r="G3872" t="s">
        <v>6375</v>
      </c>
      <c r="I3872" t="s">
        <v>6296</v>
      </c>
      <c r="J3872">
        <v>34.6</v>
      </c>
      <c r="N3872">
        <f>SUM(Table714[[#This Row],[Mitigation ($ million)]:[Adaptation ($ million)]])</f>
        <v>10</v>
      </c>
      <c r="O3872">
        <v>8.3000000000000007</v>
      </c>
      <c r="P3872">
        <v>1.7</v>
      </c>
      <c r="R3872" s="4">
        <v>0.29099999999999998</v>
      </c>
      <c r="S3872" s="4"/>
      <c r="T3872" s="1" t="s">
        <v>8822</v>
      </c>
    </row>
    <row r="3873" spans="1:20" x14ac:dyDescent="0.25">
      <c r="A3873" t="s">
        <v>8801</v>
      </c>
      <c r="B3873" t="s">
        <v>66</v>
      </c>
      <c r="C3873" t="s">
        <v>8001</v>
      </c>
      <c r="D3873" t="s">
        <v>8000</v>
      </c>
      <c r="F3873">
        <v>2021</v>
      </c>
      <c r="G3873" t="s">
        <v>6322</v>
      </c>
      <c r="I3873" t="s">
        <v>6313</v>
      </c>
      <c r="J3873">
        <v>60</v>
      </c>
      <c r="N3873">
        <f>SUM(Table714[[#This Row],[Mitigation ($ million)]:[Adaptation ($ million)]])</f>
        <v>1.4</v>
      </c>
      <c r="O3873">
        <v>1.4</v>
      </c>
      <c r="P3873">
        <v>0</v>
      </c>
      <c r="R3873" s="4">
        <v>2.3E-2</v>
      </c>
      <c r="S3873" s="4"/>
      <c r="T3873" s="1" t="s">
        <v>8823</v>
      </c>
    </row>
    <row r="3874" spans="1:20" x14ac:dyDescent="0.25">
      <c r="A3874" t="s">
        <v>8801</v>
      </c>
      <c r="B3874" t="s">
        <v>66</v>
      </c>
      <c r="C3874" t="s">
        <v>7460</v>
      </c>
      <c r="D3874" t="s">
        <v>7459</v>
      </c>
      <c r="F3874">
        <v>2022</v>
      </c>
      <c r="G3874" t="s">
        <v>6657</v>
      </c>
      <c r="I3874" t="s">
        <v>132</v>
      </c>
      <c r="J3874">
        <v>90</v>
      </c>
      <c r="N3874">
        <f>SUM(Table714[[#This Row],[Mitigation ($ million)]:[Adaptation ($ million)]])</f>
        <v>14.2</v>
      </c>
      <c r="O3874">
        <v>4.2</v>
      </c>
      <c r="P3874">
        <v>10</v>
      </c>
      <c r="R3874" s="4">
        <v>0.158</v>
      </c>
      <c r="S3874" s="4"/>
      <c r="T3874" s="1" t="s">
        <v>8822</v>
      </c>
    </row>
    <row r="3875" spans="1:20" x14ac:dyDescent="0.25">
      <c r="A3875" t="s">
        <v>8801</v>
      </c>
      <c r="B3875" t="s">
        <v>66</v>
      </c>
      <c r="C3875" t="s">
        <v>8227</v>
      </c>
      <c r="D3875" t="s">
        <v>8226</v>
      </c>
      <c r="F3875">
        <v>2021</v>
      </c>
      <c r="G3875" t="s">
        <v>4734</v>
      </c>
      <c r="I3875" t="s">
        <v>6313</v>
      </c>
      <c r="J3875">
        <v>260</v>
      </c>
      <c r="N3875">
        <f>SUM(Table714[[#This Row],[Mitigation ($ million)]:[Adaptation ($ million)]])</f>
        <v>51.3</v>
      </c>
      <c r="O3875">
        <v>25.5</v>
      </c>
      <c r="P3875">
        <v>25.8</v>
      </c>
      <c r="R3875" s="4">
        <v>0.19700000000000001</v>
      </c>
      <c r="S3875" s="4"/>
      <c r="T3875" s="1" t="s">
        <v>8823</v>
      </c>
    </row>
    <row r="3876" spans="1:20" x14ac:dyDescent="0.25">
      <c r="A3876" t="s">
        <v>8801</v>
      </c>
      <c r="B3876" t="s">
        <v>66</v>
      </c>
      <c r="C3876" t="s">
        <v>7531</v>
      </c>
      <c r="D3876" t="s">
        <v>7530</v>
      </c>
      <c r="F3876">
        <v>2022</v>
      </c>
      <c r="G3876" t="s">
        <v>6392</v>
      </c>
      <c r="I3876" t="s">
        <v>6400</v>
      </c>
      <c r="J3876">
        <v>250</v>
      </c>
      <c r="N3876">
        <f>SUM(Table714[[#This Row],[Mitigation ($ million)]:[Adaptation ($ million)]])</f>
        <v>12.6</v>
      </c>
      <c r="O3876">
        <v>12.6</v>
      </c>
      <c r="P3876">
        <v>0</v>
      </c>
      <c r="R3876" s="4">
        <v>0.05</v>
      </c>
      <c r="S3876" s="4"/>
      <c r="T3876" s="1" t="s">
        <v>8822</v>
      </c>
    </row>
    <row r="3877" spans="1:20" x14ac:dyDescent="0.25">
      <c r="A3877" t="s">
        <v>8801</v>
      </c>
      <c r="B3877" t="s">
        <v>66</v>
      </c>
      <c r="C3877" t="s">
        <v>8090</v>
      </c>
      <c r="D3877" t="s">
        <v>8089</v>
      </c>
      <c r="F3877">
        <v>2021</v>
      </c>
      <c r="G3877" t="s">
        <v>122</v>
      </c>
      <c r="I3877" t="s">
        <v>6319</v>
      </c>
      <c r="J3877">
        <v>600</v>
      </c>
      <c r="N3877">
        <f>SUM(Table714[[#This Row],[Mitigation ($ million)]:[Adaptation ($ million)]])</f>
        <v>133.30000000000001</v>
      </c>
      <c r="O3877">
        <v>0</v>
      </c>
      <c r="P3877">
        <v>133.30000000000001</v>
      </c>
      <c r="R3877" s="4">
        <v>0.222</v>
      </c>
      <c r="S3877" s="4"/>
      <c r="T3877" s="1" t="s">
        <v>8823</v>
      </c>
    </row>
    <row r="3878" spans="1:20" x14ac:dyDescent="0.25">
      <c r="A3878" t="s">
        <v>8801</v>
      </c>
      <c r="B3878" t="s">
        <v>66</v>
      </c>
      <c r="C3878" t="s">
        <v>8339</v>
      </c>
      <c r="D3878" t="s">
        <v>8338</v>
      </c>
      <c r="F3878">
        <v>2021</v>
      </c>
      <c r="G3878" t="s">
        <v>6736</v>
      </c>
      <c r="I3878" t="s">
        <v>6303</v>
      </c>
      <c r="J3878">
        <v>5</v>
      </c>
      <c r="N3878">
        <f>SUM(Table714[[#This Row],[Mitigation ($ million)]:[Adaptation ($ million)]])</f>
        <v>0.2</v>
      </c>
      <c r="O3878">
        <v>0</v>
      </c>
      <c r="P3878">
        <v>0.2</v>
      </c>
      <c r="R3878" s="4">
        <v>4.2000000000000003E-2</v>
      </c>
      <c r="S3878" s="4"/>
      <c r="T3878" s="1" t="s">
        <v>8823</v>
      </c>
    </row>
    <row r="3879" spans="1:20" x14ac:dyDescent="0.25">
      <c r="A3879" t="s">
        <v>8801</v>
      </c>
      <c r="B3879" t="s">
        <v>66</v>
      </c>
      <c r="C3879" t="s">
        <v>6900</v>
      </c>
      <c r="D3879" t="s">
        <v>6899</v>
      </c>
      <c r="F3879">
        <v>2023</v>
      </c>
      <c r="G3879" t="s">
        <v>4725</v>
      </c>
      <c r="I3879" t="s">
        <v>6316</v>
      </c>
      <c r="J3879">
        <v>549.20000000000005</v>
      </c>
      <c r="N3879">
        <f>SUM(Table714[[#This Row],[Mitigation ($ million)]:[Adaptation ($ million)]])</f>
        <v>549.20000000000005</v>
      </c>
      <c r="O3879">
        <v>549.20000000000005</v>
      </c>
      <c r="P3879">
        <v>0</v>
      </c>
      <c r="R3879" s="5">
        <v>1</v>
      </c>
      <c r="S3879" s="5"/>
      <c r="T3879" s="1" t="s">
        <v>8821</v>
      </c>
    </row>
    <row r="3880" spans="1:20" x14ac:dyDescent="0.25">
      <c r="A3880" t="s">
        <v>8801</v>
      </c>
      <c r="B3880" t="s">
        <v>66</v>
      </c>
      <c r="C3880" t="s">
        <v>7930</v>
      </c>
      <c r="D3880" t="s">
        <v>7929</v>
      </c>
      <c r="F3880">
        <v>2021</v>
      </c>
      <c r="G3880" t="s">
        <v>6429</v>
      </c>
      <c r="I3880" t="s">
        <v>6319</v>
      </c>
      <c r="J3880">
        <v>100</v>
      </c>
      <c r="N3880">
        <f>SUM(Table714[[#This Row],[Mitigation ($ million)]:[Adaptation ($ million)]])</f>
        <v>16.2</v>
      </c>
      <c r="O3880">
        <v>8.1</v>
      </c>
      <c r="P3880">
        <v>8.1</v>
      </c>
      <c r="R3880" s="4">
        <v>0.16300000000000001</v>
      </c>
      <c r="S3880" s="4"/>
      <c r="T3880" s="1" t="s">
        <v>8823</v>
      </c>
    </row>
    <row r="3881" spans="1:20" x14ac:dyDescent="0.25">
      <c r="A3881" t="s">
        <v>8801</v>
      </c>
      <c r="B3881" t="s">
        <v>66</v>
      </c>
      <c r="C3881" t="s">
        <v>7245</v>
      </c>
      <c r="D3881" t="s">
        <v>7244</v>
      </c>
      <c r="F3881">
        <v>2022</v>
      </c>
      <c r="G3881" t="s">
        <v>88</v>
      </c>
      <c r="I3881" t="s">
        <v>6409</v>
      </c>
      <c r="J3881">
        <v>47</v>
      </c>
      <c r="N3881">
        <f>SUM(Table714[[#This Row],[Mitigation ($ million)]:[Adaptation ($ million)]])</f>
        <v>1.3</v>
      </c>
      <c r="O3881">
        <v>0.5</v>
      </c>
      <c r="P3881">
        <v>0.8</v>
      </c>
      <c r="R3881" s="4">
        <v>2.5999999999999999E-2</v>
      </c>
      <c r="S3881" s="4"/>
      <c r="T3881" s="1" t="s">
        <v>8822</v>
      </c>
    </row>
    <row r="3882" spans="1:20" x14ac:dyDescent="0.25">
      <c r="A3882" t="s">
        <v>8801</v>
      </c>
      <c r="B3882" t="s">
        <v>66</v>
      </c>
      <c r="C3882" t="s">
        <v>7224</v>
      </c>
      <c r="D3882" t="s">
        <v>7223</v>
      </c>
      <c r="F3882">
        <v>2022</v>
      </c>
      <c r="G3882" t="s">
        <v>168</v>
      </c>
      <c r="I3882" t="s">
        <v>6296</v>
      </c>
      <c r="J3882">
        <v>200</v>
      </c>
      <c r="N3882">
        <f>SUM(Table714[[#This Row],[Mitigation ($ million)]:[Adaptation ($ million)]])</f>
        <v>15.4</v>
      </c>
      <c r="O3882">
        <v>4.9000000000000004</v>
      </c>
      <c r="P3882">
        <v>10.5</v>
      </c>
      <c r="R3882" s="4">
        <v>7.6999999999999999E-2</v>
      </c>
      <c r="S3882" s="4"/>
      <c r="T3882" s="1" t="s">
        <v>8822</v>
      </c>
    </row>
    <row r="3883" spans="1:20" x14ac:dyDescent="0.25">
      <c r="A3883" t="s">
        <v>8801</v>
      </c>
      <c r="B3883" t="s">
        <v>66</v>
      </c>
      <c r="C3883" t="s">
        <v>8081</v>
      </c>
      <c r="D3883" t="s">
        <v>8080</v>
      </c>
      <c r="F3883">
        <v>2021</v>
      </c>
      <c r="G3883" t="s">
        <v>88</v>
      </c>
      <c r="I3883" t="s">
        <v>6296</v>
      </c>
      <c r="J3883">
        <v>105</v>
      </c>
      <c r="N3883">
        <f>SUM(Table714[[#This Row],[Mitigation ($ million)]:[Adaptation ($ million)]])</f>
        <v>48.8</v>
      </c>
      <c r="O3883">
        <v>12.5</v>
      </c>
      <c r="P3883">
        <v>36.299999999999997</v>
      </c>
      <c r="R3883" s="4">
        <v>0.46500000000000002</v>
      </c>
      <c r="S3883" s="4"/>
      <c r="T3883" s="1" t="s">
        <v>8823</v>
      </c>
    </row>
    <row r="3884" spans="1:20" x14ac:dyDescent="0.25">
      <c r="A3884" t="s">
        <v>8801</v>
      </c>
      <c r="B3884" t="s">
        <v>66</v>
      </c>
      <c r="C3884" t="s">
        <v>6510</v>
      </c>
      <c r="D3884" t="s">
        <v>6509</v>
      </c>
      <c r="F3884">
        <v>2023</v>
      </c>
      <c r="G3884" t="s">
        <v>168</v>
      </c>
      <c r="I3884" t="s">
        <v>6287</v>
      </c>
      <c r="J3884">
        <v>200</v>
      </c>
      <c r="N3884">
        <f>SUM(Table714[[#This Row],[Mitigation ($ million)]:[Adaptation ($ million)]])</f>
        <v>147.4</v>
      </c>
      <c r="O3884">
        <v>107.5</v>
      </c>
      <c r="P3884">
        <v>39.9</v>
      </c>
      <c r="R3884" s="5">
        <v>0.73699999999999999</v>
      </c>
      <c r="S3884" s="5"/>
      <c r="T3884" s="1" t="s">
        <v>8821</v>
      </c>
    </row>
    <row r="3885" spans="1:20" x14ac:dyDescent="0.25">
      <c r="A3885" t="s">
        <v>8801</v>
      </c>
      <c r="B3885" t="s">
        <v>66</v>
      </c>
      <c r="C3885" t="s">
        <v>8120</v>
      </c>
      <c r="D3885" t="s">
        <v>8119</v>
      </c>
      <c r="F3885">
        <v>2021</v>
      </c>
      <c r="G3885" t="s">
        <v>168</v>
      </c>
      <c r="I3885" t="s">
        <v>6409</v>
      </c>
      <c r="J3885">
        <v>304</v>
      </c>
      <c r="N3885">
        <f>SUM(Table714[[#This Row],[Mitigation ($ million)]:[Adaptation ($ million)]])</f>
        <v>21.799999999999997</v>
      </c>
      <c r="O3885">
        <v>2.9</v>
      </c>
      <c r="P3885">
        <v>18.899999999999999</v>
      </c>
      <c r="R3885" s="4">
        <v>7.1999999999999995E-2</v>
      </c>
      <c r="S3885" s="4"/>
      <c r="T3885" s="1" t="s">
        <v>8823</v>
      </c>
    </row>
    <row r="3886" spans="1:20" x14ac:dyDescent="0.25">
      <c r="A3886" t="s">
        <v>8801</v>
      </c>
      <c r="B3886" t="s">
        <v>66</v>
      </c>
      <c r="C3886" t="s">
        <v>8013</v>
      </c>
      <c r="D3886" t="s">
        <v>8012</v>
      </c>
      <c r="F3886">
        <v>2021</v>
      </c>
      <c r="G3886" t="s">
        <v>168</v>
      </c>
      <c r="I3886" t="s">
        <v>4841</v>
      </c>
      <c r="J3886">
        <v>442.4</v>
      </c>
      <c r="N3886">
        <f>SUM(Table714[[#This Row],[Mitigation ($ million)]:[Adaptation ($ million)]])</f>
        <v>356.4</v>
      </c>
      <c r="O3886">
        <v>226.9</v>
      </c>
      <c r="P3886">
        <v>129.5</v>
      </c>
      <c r="R3886" s="4">
        <v>0.80600000000000005</v>
      </c>
      <c r="S3886" s="4"/>
      <c r="T3886" s="1" t="s">
        <v>8823</v>
      </c>
    </row>
    <row r="3887" spans="1:20" x14ac:dyDescent="0.25">
      <c r="A3887" t="s">
        <v>8801</v>
      </c>
      <c r="B3887" t="s">
        <v>66</v>
      </c>
      <c r="C3887" t="s">
        <v>7169</v>
      </c>
      <c r="D3887" t="s">
        <v>7168</v>
      </c>
      <c r="F3887">
        <v>2022</v>
      </c>
      <c r="G3887" t="s">
        <v>168</v>
      </c>
      <c r="I3887" t="s">
        <v>6296</v>
      </c>
      <c r="J3887">
        <v>150</v>
      </c>
      <c r="N3887">
        <f>SUM(Table714[[#This Row],[Mitigation ($ million)]:[Adaptation ($ million)]])</f>
        <v>17.399999999999999</v>
      </c>
      <c r="O3887">
        <v>0.2</v>
      </c>
      <c r="P3887">
        <v>17.2</v>
      </c>
      <c r="R3887" s="4">
        <v>0.11600000000000001</v>
      </c>
      <c r="S3887" s="4"/>
      <c r="T3887" s="1" t="s">
        <v>8822</v>
      </c>
    </row>
    <row r="3888" spans="1:20" x14ac:dyDescent="0.25">
      <c r="A3888" t="s">
        <v>8801</v>
      </c>
      <c r="B3888" t="s">
        <v>66</v>
      </c>
      <c r="C3888" t="s">
        <v>6408</v>
      </c>
      <c r="D3888" t="s">
        <v>6407</v>
      </c>
      <c r="F3888">
        <v>2023</v>
      </c>
      <c r="G3888" t="s">
        <v>88</v>
      </c>
      <c r="I3888" t="s">
        <v>6409</v>
      </c>
      <c r="J3888">
        <v>150</v>
      </c>
      <c r="N3888">
        <f>SUM(Table714[[#This Row],[Mitigation ($ million)]:[Adaptation ($ million)]])</f>
        <v>18.2</v>
      </c>
      <c r="O3888">
        <v>0.4</v>
      </c>
      <c r="P3888">
        <v>17.8</v>
      </c>
      <c r="R3888" s="5">
        <v>0.121</v>
      </c>
      <c r="S3888" s="5"/>
      <c r="T3888" s="1" t="s">
        <v>8821</v>
      </c>
    </row>
    <row r="3889" spans="1:20" x14ac:dyDescent="0.25">
      <c r="A3889" t="s">
        <v>8801</v>
      </c>
      <c r="B3889" t="s">
        <v>66</v>
      </c>
      <c r="C3889" t="s">
        <v>7708</v>
      </c>
      <c r="D3889" t="s">
        <v>7707</v>
      </c>
      <c r="F3889">
        <v>2022</v>
      </c>
      <c r="G3889" t="s">
        <v>88</v>
      </c>
      <c r="I3889" t="s">
        <v>84</v>
      </c>
      <c r="J3889">
        <v>245</v>
      </c>
      <c r="N3889">
        <f>SUM(Table714[[#This Row],[Mitigation ($ million)]:[Adaptation ($ million)]])</f>
        <v>241.3</v>
      </c>
      <c r="O3889">
        <v>210.3</v>
      </c>
      <c r="P3889">
        <v>31</v>
      </c>
      <c r="R3889" s="4">
        <v>0.98499999999999999</v>
      </c>
      <c r="S3889" s="4"/>
      <c r="T3889" s="1" t="s">
        <v>8822</v>
      </c>
    </row>
    <row r="3890" spans="1:20" x14ac:dyDescent="0.25">
      <c r="A3890" t="s">
        <v>8801</v>
      </c>
      <c r="B3890" t="s">
        <v>66</v>
      </c>
      <c r="C3890" t="s">
        <v>8509</v>
      </c>
      <c r="D3890" t="s">
        <v>8508</v>
      </c>
      <c r="F3890">
        <v>2021</v>
      </c>
      <c r="G3890" t="s">
        <v>6621</v>
      </c>
      <c r="I3890" t="s">
        <v>84</v>
      </c>
      <c r="J3890">
        <v>440</v>
      </c>
      <c r="N3890">
        <f>SUM(Table714[[#This Row],[Mitigation ($ million)]:[Adaptation ($ million)]])</f>
        <v>440</v>
      </c>
      <c r="O3890">
        <v>418.3</v>
      </c>
      <c r="P3890">
        <v>21.7</v>
      </c>
      <c r="R3890" s="4">
        <v>1</v>
      </c>
      <c r="S3890" s="4"/>
      <c r="T3890" s="1" t="s">
        <v>8823</v>
      </c>
    </row>
    <row r="3891" spans="1:20" x14ac:dyDescent="0.25">
      <c r="A3891" t="s">
        <v>8801</v>
      </c>
      <c r="B3891" t="s">
        <v>66</v>
      </c>
      <c r="C3891" t="s">
        <v>8171</v>
      </c>
      <c r="D3891" t="s">
        <v>8170</v>
      </c>
      <c r="F3891">
        <v>2021</v>
      </c>
      <c r="G3891" t="s">
        <v>88</v>
      </c>
      <c r="I3891" t="s">
        <v>6313</v>
      </c>
      <c r="J3891">
        <v>500</v>
      </c>
      <c r="N3891">
        <f>SUM(Table714[[#This Row],[Mitigation ($ million)]:[Adaptation ($ million)]])</f>
        <v>52</v>
      </c>
      <c r="O3891">
        <v>27.2</v>
      </c>
      <c r="P3891">
        <v>24.8</v>
      </c>
      <c r="R3891" s="4">
        <v>0.104</v>
      </c>
      <c r="S3891" s="4"/>
      <c r="T3891" s="1" t="s">
        <v>8823</v>
      </c>
    </row>
    <row r="3892" spans="1:20" x14ac:dyDescent="0.25">
      <c r="A3892" t="s">
        <v>8801</v>
      </c>
      <c r="B3892" t="s">
        <v>66</v>
      </c>
      <c r="C3892" t="s">
        <v>7831</v>
      </c>
      <c r="D3892" t="s">
        <v>7830</v>
      </c>
      <c r="F3892">
        <v>2022</v>
      </c>
      <c r="G3892" t="s">
        <v>6521</v>
      </c>
      <c r="I3892" t="s">
        <v>132</v>
      </c>
      <c r="J3892">
        <v>250</v>
      </c>
      <c r="N3892">
        <f>SUM(Table714[[#This Row],[Mitigation ($ million)]:[Adaptation ($ million)]])</f>
        <v>20</v>
      </c>
      <c r="O3892">
        <v>0</v>
      </c>
      <c r="P3892">
        <v>20</v>
      </c>
      <c r="R3892" s="4">
        <v>0.08</v>
      </c>
      <c r="S3892" s="4"/>
      <c r="T3892" s="1" t="s">
        <v>8822</v>
      </c>
    </row>
    <row r="3893" spans="1:20" x14ac:dyDescent="0.25">
      <c r="A3893" t="s">
        <v>8801</v>
      </c>
      <c r="B3893" t="s">
        <v>66</v>
      </c>
      <c r="C3893" t="s">
        <v>8349</v>
      </c>
      <c r="D3893" t="s">
        <v>8348</v>
      </c>
      <c r="F3893">
        <v>2021</v>
      </c>
      <c r="G3893" t="s">
        <v>79</v>
      </c>
      <c r="I3893" t="s">
        <v>6400</v>
      </c>
      <c r="J3893">
        <v>200</v>
      </c>
      <c r="N3893">
        <f>SUM(Table714[[#This Row],[Mitigation ($ million)]:[Adaptation ($ million)]])</f>
        <v>17</v>
      </c>
      <c r="O3893">
        <v>2.1</v>
      </c>
      <c r="P3893">
        <v>14.9</v>
      </c>
      <c r="R3893" s="4">
        <v>8.5000000000000006E-2</v>
      </c>
      <c r="S3893" s="4"/>
      <c r="T3893" s="1" t="s">
        <v>8823</v>
      </c>
    </row>
    <row r="3894" spans="1:20" x14ac:dyDescent="0.25">
      <c r="A3894" t="s">
        <v>8801</v>
      </c>
      <c r="B3894" t="s">
        <v>66</v>
      </c>
      <c r="C3894" t="s">
        <v>8427</v>
      </c>
      <c r="D3894" t="s">
        <v>8426</v>
      </c>
      <c r="F3894">
        <v>2021</v>
      </c>
      <c r="G3894" t="s">
        <v>6526</v>
      </c>
      <c r="I3894" t="s">
        <v>6400</v>
      </c>
      <c r="J3894">
        <v>10</v>
      </c>
      <c r="N3894">
        <f>SUM(Table714[[#This Row],[Mitigation ($ million)]:[Adaptation ($ million)]])</f>
        <v>1.2</v>
      </c>
      <c r="O3894">
        <v>0.6</v>
      </c>
      <c r="P3894">
        <v>0.6</v>
      </c>
      <c r="R3894" s="4">
        <v>0.115</v>
      </c>
      <c r="S3894" s="4"/>
      <c r="T3894" s="1" t="s">
        <v>8823</v>
      </c>
    </row>
    <row r="3895" spans="1:20" x14ac:dyDescent="0.25">
      <c r="A3895" t="s">
        <v>8801</v>
      </c>
      <c r="B3895" t="s">
        <v>66</v>
      </c>
      <c r="C3895" t="s">
        <v>6936</v>
      </c>
      <c r="D3895" t="s">
        <v>6935</v>
      </c>
      <c r="F3895">
        <v>2023</v>
      </c>
      <c r="G3895" t="s">
        <v>8802</v>
      </c>
      <c r="I3895" t="s">
        <v>4841</v>
      </c>
      <c r="J3895">
        <v>382.4</v>
      </c>
      <c r="N3895">
        <f>SUM(Table714[[#This Row],[Mitigation ($ million)]:[Adaptation ($ million)]])</f>
        <v>357.6</v>
      </c>
      <c r="O3895">
        <v>2.8</v>
      </c>
      <c r="P3895">
        <v>354.8</v>
      </c>
      <c r="R3895" s="5">
        <v>0.93500000000000005</v>
      </c>
      <c r="S3895" s="5"/>
      <c r="T3895" s="1" t="s">
        <v>8821</v>
      </c>
    </row>
    <row r="3896" spans="1:20" x14ac:dyDescent="0.25">
      <c r="A3896" t="s">
        <v>8801</v>
      </c>
      <c r="B3896" t="s">
        <v>66</v>
      </c>
      <c r="C3896" t="s">
        <v>8423</v>
      </c>
      <c r="D3896" t="s">
        <v>8422</v>
      </c>
      <c r="F3896">
        <v>2021</v>
      </c>
      <c r="G3896" t="s">
        <v>2591</v>
      </c>
      <c r="I3896" t="s">
        <v>84</v>
      </c>
      <c r="J3896">
        <v>65</v>
      </c>
      <c r="N3896">
        <f>SUM(Table714[[#This Row],[Mitigation ($ million)]:[Adaptation ($ million)]])</f>
        <v>31.6</v>
      </c>
      <c r="O3896">
        <v>0.6</v>
      </c>
      <c r="P3896">
        <v>31</v>
      </c>
      <c r="R3896" s="4">
        <v>0.48599999999999999</v>
      </c>
      <c r="S3896" s="4"/>
      <c r="T3896" s="1" t="s">
        <v>8823</v>
      </c>
    </row>
    <row r="3897" spans="1:20" x14ac:dyDescent="0.25">
      <c r="A3897" t="s">
        <v>8801</v>
      </c>
      <c r="B3897" t="s">
        <v>66</v>
      </c>
      <c r="C3897" t="s">
        <v>7963</v>
      </c>
      <c r="D3897" t="s">
        <v>7962</v>
      </c>
      <c r="F3897">
        <v>2021</v>
      </c>
      <c r="G3897" t="s">
        <v>8480</v>
      </c>
      <c r="I3897" t="s">
        <v>6316</v>
      </c>
      <c r="J3897">
        <v>465</v>
      </c>
      <c r="N3897">
        <f>SUM(Table714[[#This Row],[Mitigation ($ million)]:[Adaptation ($ million)]])</f>
        <v>225.8</v>
      </c>
      <c r="O3897">
        <v>127.8</v>
      </c>
      <c r="P3897">
        <v>98</v>
      </c>
      <c r="R3897" s="4">
        <v>0.48599999999999999</v>
      </c>
      <c r="S3897" s="4"/>
      <c r="T3897" s="1" t="s">
        <v>8823</v>
      </c>
    </row>
    <row r="3898" spans="1:20" x14ac:dyDescent="0.25">
      <c r="A3898" t="s">
        <v>8801</v>
      </c>
      <c r="B3898" t="s">
        <v>66</v>
      </c>
      <c r="C3898" t="s">
        <v>6830</v>
      </c>
      <c r="D3898" t="s">
        <v>6829</v>
      </c>
      <c r="F3898">
        <v>2023</v>
      </c>
      <c r="G3898" t="s">
        <v>8803</v>
      </c>
      <c r="I3898" t="s">
        <v>6316</v>
      </c>
      <c r="J3898">
        <v>311</v>
      </c>
      <c r="N3898">
        <f>SUM(Table714[[#This Row],[Mitigation ($ million)]:[Adaptation ($ million)]])</f>
        <v>304.90000000000003</v>
      </c>
      <c r="O3898">
        <v>304.10000000000002</v>
      </c>
      <c r="P3898">
        <v>0.8</v>
      </c>
      <c r="R3898" s="5">
        <v>0.98</v>
      </c>
      <c r="S3898" s="5"/>
      <c r="T3898" s="1" t="s">
        <v>8821</v>
      </c>
    </row>
    <row r="3899" spans="1:20" x14ac:dyDescent="0.25">
      <c r="A3899" t="s">
        <v>8801</v>
      </c>
      <c r="B3899" t="s">
        <v>66</v>
      </c>
      <c r="C3899" t="s">
        <v>8479</v>
      </c>
      <c r="D3899" t="s">
        <v>8478</v>
      </c>
      <c r="F3899">
        <v>2021</v>
      </c>
      <c r="G3899" t="s">
        <v>8480</v>
      </c>
      <c r="I3899" t="s">
        <v>6316</v>
      </c>
      <c r="J3899">
        <v>15</v>
      </c>
      <c r="N3899">
        <f>SUM(Table714[[#This Row],[Mitigation ($ million)]:[Adaptation ($ million)]])</f>
        <v>15</v>
      </c>
      <c r="O3899">
        <v>15</v>
      </c>
      <c r="P3899">
        <v>0</v>
      </c>
      <c r="R3899" s="4">
        <v>1</v>
      </c>
      <c r="S3899" s="4"/>
      <c r="T3899" s="1" t="s">
        <v>8823</v>
      </c>
    </row>
    <row r="3900" spans="1:20" x14ac:dyDescent="0.25">
      <c r="A3900" t="s">
        <v>8801</v>
      </c>
      <c r="B3900" t="s">
        <v>66</v>
      </c>
      <c r="C3900" t="s">
        <v>8252</v>
      </c>
      <c r="D3900" t="s">
        <v>8251</v>
      </c>
      <c r="F3900">
        <v>2021</v>
      </c>
      <c r="G3900" t="s">
        <v>8480</v>
      </c>
      <c r="I3900" t="s">
        <v>6287</v>
      </c>
      <c r="J3900">
        <v>375</v>
      </c>
      <c r="N3900">
        <f>SUM(Table714[[#This Row],[Mitigation ($ million)]:[Adaptation ($ million)]])</f>
        <v>174.79999999999998</v>
      </c>
      <c r="O3900">
        <v>25.2</v>
      </c>
      <c r="P3900">
        <v>149.6</v>
      </c>
      <c r="R3900" s="4">
        <v>0.46600000000000003</v>
      </c>
      <c r="S3900" s="4"/>
      <c r="T3900" s="1" t="s">
        <v>8823</v>
      </c>
    </row>
    <row r="3901" spans="1:20" x14ac:dyDescent="0.25">
      <c r="A3901" t="s">
        <v>8801</v>
      </c>
      <c r="B3901" t="s">
        <v>66</v>
      </c>
      <c r="C3901" t="s">
        <v>7123</v>
      </c>
      <c r="D3901" t="s">
        <v>7122</v>
      </c>
      <c r="F3901">
        <v>2022</v>
      </c>
      <c r="G3901" t="s">
        <v>88</v>
      </c>
      <c r="I3901" t="s">
        <v>6287</v>
      </c>
      <c r="J3901">
        <v>115</v>
      </c>
      <c r="N3901">
        <f>SUM(Table714[[#This Row],[Mitigation ($ million)]:[Adaptation ($ million)]])</f>
        <v>59.400000000000006</v>
      </c>
      <c r="O3901">
        <v>11.7</v>
      </c>
      <c r="P3901">
        <v>47.7</v>
      </c>
      <c r="R3901" s="4">
        <v>0.51700000000000002</v>
      </c>
      <c r="S3901" s="4"/>
      <c r="T3901" s="1" t="s">
        <v>8822</v>
      </c>
    </row>
    <row r="3902" spans="1:20" x14ac:dyDescent="0.25">
      <c r="A3902" t="s">
        <v>8801</v>
      </c>
      <c r="B3902" t="s">
        <v>66</v>
      </c>
      <c r="C3902" t="s">
        <v>7072</v>
      </c>
      <c r="D3902" t="s">
        <v>7071</v>
      </c>
      <c r="F3902">
        <v>2022</v>
      </c>
      <c r="G3902" t="s">
        <v>6460</v>
      </c>
      <c r="I3902" t="s">
        <v>6316</v>
      </c>
      <c r="J3902">
        <v>7</v>
      </c>
      <c r="N3902">
        <f>SUM(Table714[[#This Row],[Mitigation ($ million)]:[Adaptation ($ million)]])</f>
        <v>7</v>
      </c>
      <c r="O3902">
        <v>6.1</v>
      </c>
      <c r="P3902">
        <v>0.9</v>
      </c>
      <c r="R3902" s="4">
        <v>1</v>
      </c>
      <c r="S3902" s="4"/>
      <c r="T3902" s="1" t="s">
        <v>8822</v>
      </c>
    </row>
    <row r="3903" spans="1:20" x14ac:dyDescent="0.25">
      <c r="A3903" t="s">
        <v>8801</v>
      </c>
      <c r="B3903" t="s">
        <v>66</v>
      </c>
      <c r="C3903" t="s">
        <v>7021</v>
      </c>
      <c r="D3903" t="s">
        <v>7020</v>
      </c>
      <c r="F3903">
        <v>2022</v>
      </c>
      <c r="G3903" t="s">
        <v>7022</v>
      </c>
      <c r="I3903" t="s">
        <v>6316</v>
      </c>
      <c r="J3903">
        <v>3.8</v>
      </c>
      <c r="N3903">
        <f>SUM(Table714[[#This Row],[Mitigation ($ million)]:[Adaptation ($ million)]])</f>
        <v>3.8</v>
      </c>
      <c r="O3903">
        <v>3.8</v>
      </c>
      <c r="P3903">
        <v>0</v>
      </c>
      <c r="R3903" s="4">
        <v>1</v>
      </c>
      <c r="S3903" s="4"/>
      <c r="T3903" s="1" t="s">
        <v>8822</v>
      </c>
    </row>
    <row r="3904" spans="1:20" x14ac:dyDescent="0.25">
      <c r="A3904" t="s">
        <v>8801</v>
      </c>
      <c r="B3904" t="s">
        <v>66</v>
      </c>
      <c r="C3904" t="s">
        <v>8569</v>
      </c>
      <c r="D3904" t="s">
        <v>8568</v>
      </c>
      <c r="F3904">
        <v>2021</v>
      </c>
      <c r="G3904" t="s">
        <v>8804</v>
      </c>
      <c r="I3904" t="s">
        <v>6303</v>
      </c>
      <c r="J3904">
        <v>12</v>
      </c>
      <c r="N3904">
        <f>SUM(Table714[[#This Row],[Mitigation ($ million)]:[Adaptation ($ million)]])</f>
        <v>0</v>
      </c>
      <c r="O3904">
        <v>0</v>
      </c>
      <c r="P3904">
        <v>0</v>
      </c>
      <c r="R3904" s="4">
        <v>4.0000000000000001E-3</v>
      </c>
      <c r="S3904" s="4"/>
      <c r="T3904" s="1" t="s">
        <v>8823</v>
      </c>
    </row>
    <row r="3905" spans="1:20" x14ac:dyDescent="0.25">
      <c r="A3905" t="s">
        <v>8801</v>
      </c>
      <c r="B3905" t="s">
        <v>66</v>
      </c>
      <c r="C3905" t="s">
        <v>6723</v>
      </c>
      <c r="D3905" t="s">
        <v>6722</v>
      </c>
      <c r="F3905">
        <v>2023</v>
      </c>
      <c r="G3905" t="s">
        <v>8804</v>
      </c>
      <c r="I3905" t="s">
        <v>6319</v>
      </c>
      <c r="J3905">
        <v>50</v>
      </c>
      <c r="N3905">
        <f>SUM(Table714[[#This Row],[Mitigation ($ million)]:[Adaptation ($ million)]])</f>
        <v>6.6</v>
      </c>
      <c r="O3905">
        <v>6.3</v>
      </c>
      <c r="P3905">
        <v>0.3</v>
      </c>
      <c r="R3905" s="5">
        <v>0.13100000000000001</v>
      </c>
      <c r="S3905" s="5"/>
      <c r="T3905" s="1" t="s">
        <v>8821</v>
      </c>
    </row>
    <row r="3906" spans="1:20" x14ac:dyDescent="0.25">
      <c r="A3906" t="s">
        <v>8801</v>
      </c>
      <c r="B3906" t="s">
        <v>66</v>
      </c>
      <c r="C3906" t="s">
        <v>7970</v>
      </c>
      <c r="D3906" t="s">
        <v>7969</v>
      </c>
      <c r="F3906">
        <v>2021</v>
      </c>
      <c r="G3906" t="s">
        <v>8804</v>
      </c>
      <c r="I3906" t="s">
        <v>6303</v>
      </c>
      <c r="J3906">
        <v>50</v>
      </c>
      <c r="N3906">
        <f>SUM(Table714[[#This Row],[Mitigation ($ million)]:[Adaptation ($ million)]])</f>
        <v>4.9000000000000004</v>
      </c>
      <c r="O3906">
        <v>2.4</v>
      </c>
      <c r="P3906">
        <v>2.5</v>
      </c>
      <c r="R3906" s="4">
        <v>9.8000000000000004E-2</v>
      </c>
      <c r="S3906" s="4"/>
      <c r="T3906" s="1" t="s">
        <v>8823</v>
      </c>
    </row>
    <row r="3907" spans="1:20" x14ac:dyDescent="0.25">
      <c r="A3907" t="s">
        <v>8801</v>
      </c>
      <c r="B3907" t="s">
        <v>66</v>
      </c>
      <c r="C3907" t="s">
        <v>7448</v>
      </c>
      <c r="D3907" t="s">
        <v>7447</v>
      </c>
      <c r="F3907">
        <v>2022</v>
      </c>
      <c r="G3907" t="s">
        <v>6322</v>
      </c>
      <c r="I3907" t="s">
        <v>6303</v>
      </c>
      <c r="J3907">
        <v>52.5</v>
      </c>
      <c r="N3907">
        <f>SUM(Table714[[#This Row],[Mitigation ($ million)]:[Adaptation ($ million)]])</f>
        <v>0.5</v>
      </c>
      <c r="O3907">
        <v>0.3</v>
      </c>
      <c r="P3907">
        <v>0.2</v>
      </c>
      <c r="R3907" s="4">
        <v>8.9999999999999993E-3</v>
      </c>
      <c r="S3907" s="4"/>
      <c r="T3907" s="1" t="s">
        <v>8822</v>
      </c>
    </row>
    <row r="3908" spans="1:20" x14ac:dyDescent="0.25">
      <c r="A3908" t="s">
        <v>8801</v>
      </c>
      <c r="B3908" t="s">
        <v>66</v>
      </c>
      <c r="C3908" t="s">
        <v>7611</v>
      </c>
      <c r="D3908" t="s">
        <v>7610</v>
      </c>
      <c r="F3908">
        <v>2022</v>
      </c>
      <c r="G3908" t="s">
        <v>3163</v>
      </c>
      <c r="I3908" t="s">
        <v>6296</v>
      </c>
      <c r="J3908">
        <v>30</v>
      </c>
      <c r="N3908">
        <f>SUM(Table714[[#This Row],[Mitigation ($ million)]:[Adaptation ($ million)]])</f>
        <v>28.4</v>
      </c>
      <c r="O3908">
        <v>0.5</v>
      </c>
      <c r="P3908">
        <v>27.9</v>
      </c>
      <c r="R3908" s="4">
        <v>0.94899999999999995</v>
      </c>
      <c r="S3908" s="4"/>
      <c r="T3908" s="1" t="s">
        <v>8822</v>
      </c>
    </row>
    <row r="3909" spans="1:20" x14ac:dyDescent="0.25">
      <c r="A3909" t="s">
        <v>8801</v>
      </c>
      <c r="B3909" t="s">
        <v>66</v>
      </c>
      <c r="C3909" t="s">
        <v>7097</v>
      </c>
      <c r="D3909" t="s">
        <v>7096</v>
      </c>
      <c r="F3909">
        <v>2022</v>
      </c>
      <c r="G3909" t="s">
        <v>7098</v>
      </c>
      <c r="I3909" t="s">
        <v>6310</v>
      </c>
      <c r="J3909">
        <v>45</v>
      </c>
      <c r="N3909">
        <f>SUM(Table714[[#This Row],[Mitigation ($ million)]:[Adaptation ($ million)]])</f>
        <v>41.199999999999996</v>
      </c>
      <c r="O3909">
        <v>36.299999999999997</v>
      </c>
      <c r="P3909">
        <v>4.9000000000000004</v>
      </c>
      <c r="R3909" s="4">
        <v>0.91500000000000004</v>
      </c>
      <c r="S3909" s="4"/>
      <c r="T3909" s="1" t="s">
        <v>8822</v>
      </c>
    </row>
    <row r="3910" spans="1:20" x14ac:dyDescent="0.25">
      <c r="A3910" t="s">
        <v>8801</v>
      </c>
      <c r="B3910" t="s">
        <v>66</v>
      </c>
      <c r="C3910" t="s">
        <v>7247</v>
      </c>
      <c r="D3910" t="s">
        <v>7246</v>
      </c>
      <c r="F3910">
        <v>2022</v>
      </c>
      <c r="G3910" t="s">
        <v>7098</v>
      </c>
      <c r="I3910" t="s">
        <v>6448</v>
      </c>
      <c r="J3910">
        <v>142</v>
      </c>
      <c r="N3910">
        <f>SUM(Table714[[#This Row],[Mitigation ($ million)]:[Adaptation ($ million)]])</f>
        <v>114.19999999999999</v>
      </c>
      <c r="O3910">
        <v>35.6</v>
      </c>
      <c r="P3910">
        <v>78.599999999999994</v>
      </c>
      <c r="R3910" s="4">
        <v>0.80400000000000005</v>
      </c>
      <c r="S3910" s="4"/>
      <c r="T3910" s="1" t="s">
        <v>8822</v>
      </c>
    </row>
    <row r="3911" spans="1:20" x14ac:dyDescent="0.25">
      <c r="A3911" t="s">
        <v>8801</v>
      </c>
      <c r="B3911" t="s">
        <v>66</v>
      </c>
      <c r="C3911" t="s">
        <v>8575</v>
      </c>
      <c r="D3911" t="s">
        <v>8574</v>
      </c>
      <c r="F3911">
        <v>2021</v>
      </c>
      <c r="G3911" t="s">
        <v>79</v>
      </c>
      <c r="I3911" t="s">
        <v>6287</v>
      </c>
      <c r="J3911">
        <v>300</v>
      </c>
      <c r="N3911">
        <f>SUM(Table714[[#This Row],[Mitigation ($ million)]:[Adaptation ($ million)]])</f>
        <v>139.9</v>
      </c>
      <c r="O3911">
        <v>16.5</v>
      </c>
      <c r="P3911">
        <v>123.4</v>
      </c>
      <c r="R3911" s="4">
        <v>0.46600000000000003</v>
      </c>
      <c r="S3911" s="4"/>
      <c r="T3911" s="1" t="s">
        <v>8823</v>
      </c>
    </row>
    <row r="3912" spans="1:20" x14ac:dyDescent="0.25">
      <c r="A3912" t="s">
        <v>8801</v>
      </c>
      <c r="B3912" t="s">
        <v>66</v>
      </c>
      <c r="C3912" t="s">
        <v>8282</v>
      </c>
      <c r="D3912" t="s">
        <v>8281</v>
      </c>
      <c r="F3912">
        <v>2021</v>
      </c>
      <c r="G3912" t="s">
        <v>6914</v>
      </c>
      <c r="I3912" t="s">
        <v>6316</v>
      </c>
      <c r="J3912">
        <v>500</v>
      </c>
      <c r="N3912">
        <f>SUM(Table714[[#This Row],[Mitigation ($ million)]:[Adaptation ($ million)]])</f>
        <v>250</v>
      </c>
      <c r="O3912">
        <v>240</v>
      </c>
      <c r="P3912">
        <v>10</v>
      </c>
      <c r="R3912" s="4">
        <v>0.5</v>
      </c>
      <c r="S3912" s="4"/>
      <c r="T3912" s="1" t="s">
        <v>8823</v>
      </c>
    </row>
    <row r="3913" spans="1:20" x14ac:dyDescent="0.25">
      <c r="A3913" t="s">
        <v>8801</v>
      </c>
      <c r="B3913" t="s">
        <v>66</v>
      </c>
      <c r="C3913" t="s">
        <v>8504</v>
      </c>
      <c r="D3913" t="s">
        <v>8503</v>
      </c>
      <c r="F3913">
        <v>2021</v>
      </c>
      <c r="G3913" t="s">
        <v>6914</v>
      </c>
      <c r="I3913" t="s">
        <v>6316</v>
      </c>
      <c r="J3913">
        <v>750</v>
      </c>
      <c r="N3913">
        <f>SUM(Table714[[#This Row],[Mitigation ($ million)]:[Adaptation ($ million)]])</f>
        <v>272.7</v>
      </c>
      <c r="O3913">
        <v>272.7</v>
      </c>
      <c r="P3913">
        <v>0</v>
      </c>
      <c r="R3913" s="4">
        <v>0.36399999999999999</v>
      </c>
      <c r="S3913" s="4"/>
      <c r="T3913" s="1" t="s">
        <v>8823</v>
      </c>
    </row>
    <row r="3914" spans="1:20" x14ac:dyDescent="0.25">
      <c r="A3914" t="s">
        <v>8801</v>
      </c>
      <c r="B3914" t="s">
        <v>66</v>
      </c>
      <c r="C3914" t="s">
        <v>6618</v>
      </c>
      <c r="D3914" t="s">
        <v>6617</v>
      </c>
      <c r="F3914">
        <v>2023</v>
      </c>
      <c r="G3914" t="s">
        <v>715</v>
      </c>
      <c r="I3914" t="s">
        <v>6319</v>
      </c>
      <c r="J3914">
        <v>50</v>
      </c>
      <c r="N3914">
        <f>SUM(Table714[[#This Row],[Mitigation ($ million)]:[Adaptation ($ million)]])</f>
        <v>8.8999999999999986</v>
      </c>
      <c r="O3914">
        <v>5.6</v>
      </c>
      <c r="P3914">
        <v>3.3</v>
      </c>
      <c r="R3914" s="5">
        <v>0.17799999999999999</v>
      </c>
      <c r="S3914" s="5"/>
      <c r="T3914" s="1" t="s">
        <v>8821</v>
      </c>
    </row>
    <row r="3915" spans="1:20" x14ac:dyDescent="0.25">
      <c r="A3915" t="s">
        <v>8801</v>
      </c>
      <c r="B3915" t="s">
        <v>66</v>
      </c>
      <c r="C3915" t="s">
        <v>7381</v>
      </c>
      <c r="D3915" t="s">
        <v>7380</v>
      </c>
      <c r="F3915">
        <v>2022</v>
      </c>
      <c r="G3915" t="s">
        <v>6358</v>
      </c>
      <c r="I3915" t="s">
        <v>4841</v>
      </c>
      <c r="J3915">
        <v>180</v>
      </c>
      <c r="N3915">
        <f>SUM(Table714[[#This Row],[Mitigation ($ million)]:[Adaptation ($ million)]])</f>
        <v>164.8</v>
      </c>
      <c r="O3915">
        <v>6.8</v>
      </c>
      <c r="P3915">
        <v>158</v>
      </c>
      <c r="R3915" s="4">
        <v>0.91600000000000004</v>
      </c>
      <c r="S3915" s="4"/>
      <c r="T3915" s="1" t="s">
        <v>8822</v>
      </c>
    </row>
    <row r="3916" spans="1:20" x14ac:dyDescent="0.25">
      <c r="A3916" t="s">
        <v>8801</v>
      </c>
      <c r="B3916" t="s">
        <v>66</v>
      </c>
      <c r="C3916" t="s">
        <v>7623</v>
      </c>
      <c r="D3916" t="s">
        <v>7622</v>
      </c>
      <c r="F3916">
        <v>2022</v>
      </c>
      <c r="G3916" t="s">
        <v>6657</v>
      </c>
      <c r="I3916" t="s">
        <v>84</v>
      </c>
      <c r="J3916">
        <v>120</v>
      </c>
      <c r="N3916">
        <f>SUM(Table714[[#This Row],[Mitigation ($ million)]:[Adaptation ($ million)]])</f>
        <v>101.2</v>
      </c>
      <c r="O3916">
        <v>20.5</v>
      </c>
      <c r="P3916">
        <v>80.7</v>
      </c>
      <c r="R3916" s="4">
        <v>0.84399999999999997</v>
      </c>
      <c r="S3916" s="4"/>
      <c r="T3916" s="1" t="s">
        <v>8822</v>
      </c>
    </row>
    <row r="3917" spans="1:20" x14ac:dyDescent="0.25">
      <c r="A3917" t="s">
        <v>8801</v>
      </c>
      <c r="B3917" t="s">
        <v>66</v>
      </c>
      <c r="C3917" t="s">
        <v>6346</v>
      </c>
      <c r="D3917" t="s">
        <v>6345</v>
      </c>
      <c r="F3917">
        <v>2023</v>
      </c>
      <c r="G3917" t="s">
        <v>79</v>
      </c>
      <c r="I3917" t="s">
        <v>6296</v>
      </c>
      <c r="J3917">
        <v>500</v>
      </c>
      <c r="N3917">
        <f>SUM(Table714[[#This Row],[Mitigation ($ million)]:[Adaptation ($ million)]])</f>
        <v>490.6</v>
      </c>
      <c r="O3917">
        <v>62.6</v>
      </c>
      <c r="P3917">
        <v>428</v>
      </c>
      <c r="R3917" s="5">
        <v>0.98099999999999998</v>
      </c>
      <c r="S3917" s="5"/>
      <c r="T3917" s="1" t="s">
        <v>8821</v>
      </c>
    </row>
    <row r="3918" spans="1:20" x14ac:dyDescent="0.25">
      <c r="A3918" t="s">
        <v>8801</v>
      </c>
      <c r="B3918" t="s">
        <v>66</v>
      </c>
      <c r="C3918" t="s">
        <v>7574</v>
      </c>
      <c r="D3918" t="s">
        <v>7573</v>
      </c>
      <c r="F3918">
        <v>2022</v>
      </c>
      <c r="G3918" t="s">
        <v>6460</v>
      </c>
      <c r="I3918" t="s">
        <v>6313</v>
      </c>
      <c r="J3918">
        <v>30</v>
      </c>
      <c r="N3918">
        <f>SUM(Table714[[#This Row],[Mitigation ($ million)]:[Adaptation ($ million)]])</f>
        <v>5.6</v>
      </c>
      <c r="O3918">
        <v>1.8</v>
      </c>
      <c r="P3918">
        <v>3.8</v>
      </c>
      <c r="R3918" s="4">
        <v>0.186</v>
      </c>
      <c r="S3918" s="4"/>
      <c r="T3918" s="1" t="s">
        <v>8822</v>
      </c>
    </row>
    <row r="3919" spans="1:20" x14ac:dyDescent="0.25">
      <c r="A3919" t="s">
        <v>8801</v>
      </c>
      <c r="B3919" t="s">
        <v>66</v>
      </c>
      <c r="C3919" t="s">
        <v>7992</v>
      </c>
      <c r="D3919" t="s">
        <v>7991</v>
      </c>
      <c r="F3919">
        <v>2021</v>
      </c>
      <c r="G3919" t="s">
        <v>6551</v>
      </c>
      <c r="I3919" t="s">
        <v>6296</v>
      </c>
      <c r="J3919">
        <v>50</v>
      </c>
      <c r="N3919">
        <f>SUM(Table714[[#This Row],[Mitigation ($ million)]:[Adaptation ($ million)]])</f>
        <v>34.599999999999994</v>
      </c>
      <c r="O3919">
        <v>21.4</v>
      </c>
      <c r="P3919">
        <v>13.2</v>
      </c>
      <c r="R3919" s="4">
        <v>0.69099999999999995</v>
      </c>
      <c r="S3919" s="4"/>
      <c r="T3919" s="1" t="s">
        <v>8823</v>
      </c>
    </row>
    <row r="3920" spans="1:20" x14ac:dyDescent="0.25">
      <c r="A3920" t="s">
        <v>8801</v>
      </c>
      <c r="B3920" t="s">
        <v>66</v>
      </c>
      <c r="C3920" t="s">
        <v>8284</v>
      </c>
      <c r="D3920" t="s">
        <v>8283</v>
      </c>
      <c r="F3920">
        <v>2021</v>
      </c>
      <c r="G3920" t="s">
        <v>6451</v>
      </c>
      <c r="I3920" t="s">
        <v>6287</v>
      </c>
      <c r="J3920">
        <v>150</v>
      </c>
      <c r="N3920">
        <f>SUM(Table714[[#This Row],[Mitigation ($ million)]:[Adaptation ($ million)]])</f>
        <v>88.7</v>
      </c>
      <c r="O3920">
        <v>41.5</v>
      </c>
      <c r="P3920">
        <v>47.2</v>
      </c>
      <c r="R3920" s="4">
        <v>0.59099999999999997</v>
      </c>
      <c r="S3920" s="4"/>
      <c r="T3920" s="1" t="s">
        <v>8823</v>
      </c>
    </row>
    <row r="3921" spans="1:20" x14ac:dyDescent="0.25">
      <c r="A3921" t="s">
        <v>8801</v>
      </c>
      <c r="B3921" t="s">
        <v>66</v>
      </c>
      <c r="C3921" t="s">
        <v>7625</v>
      </c>
      <c r="D3921" t="s">
        <v>7624</v>
      </c>
      <c r="F3921">
        <v>2022</v>
      </c>
      <c r="G3921" t="s">
        <v>6325</v>
      </c>
      <c r="I3921" t="s">
        <v>6708</v>
      </c>
      <c r="J3921">
        <v>300</v>
      </c>
      <c r="N3921">
        <f>SUM(Table714[[#This Row],[Mitigation ($ million)]:[Adaptation ($ million)]])</f>
        <v>74.7</v>
      </c>
      <c r="O3921">
        <v>4</v>
      </c>
      <c r="P3921">
        <v>70.7</v>
      </c>
      <c r="R3921" s="4">
        <v>0.249</v>
      </c>
      <c r="S3921" s="4"/>
      <c r="T3921" s="1" t="s">
        <v>8822</v>
      </c>
    </row>
    <row r="3922" spans="1:20" x14ac:dyDescent="0.25">
      <c r="A3922" t="s">
        <v>8801</v>
      </c>
      <c r="B3922" t="s">
        <v>66</v>
      </c>
      <c r="C3922" t="s">
        <v>7480</v>
      </c>
      <c r="D3922" t="s">
        <v>7479</v>
      </c>
      <c r="F3922">
        <v>2022</v>
      </c>
      <c r="G3922" t="s">
        <v>7481</v>
      </c>
      <c r="I3922" t="s">
        <v>6303</v>
      </c>
      <c r="J3922">
        <v>60</v>
      </c>
      <c r="N3922">
        <f>SUM(Table714[[#This Row],[Mitigation ($ million)]:[Adaptation ($ million)]])</f>
        <v>3.3</v>
      </c>
      <c r="O3922">
        <v>0.8</v>
      </c>
      <c r="P3922">
        <v>2.5</v>
      </c>
      <c r="R3922" s="4">
        <v>5.3999999999999999E-2</v>
      </c>
      <c r="S3922" s="4"/>
      <c r="T3922" s="1" t="s">
        <v>8822</v>
      </c>
    </row>
    <row r="3923" spans="1:20" x14ac:dyDescent="0.25">
      <c r="A3923" t="s">
        <v>8801</v>
      </c>
      <c r="B3923" t="s">
        <v>66</v>
      </c>
      <c r="C3923" t="s">
        <v>7458</v>
      </c>
      <c r="D3923" t="s">
        <v>7457</v>
      </c>
      <c r="F3923">
        <v>2022</v>
      </c>
      <c r="G3923" t="s">
        <v>88</v>
      </c>
      <c r="I3923" t="s">
        <v>6400</v>
      </c>
      <c r="J3923">
        <v>162</v>
      </c>
      <c r="N3923">
        <f>SUM(Table714[[#This Row],[Mitigation ($ million)]:[Adaptation ($ million)]])</f>
        <v>11.2</v>
      </c>
      <c r="O3923">
        <v>4.0999999999999996</v>
      </c>
      <c r="P3923">
        <v>7.1</v>
      </c>
      <c r="R3923" s="4">
        <v>6.9000000000000006E-2</v>
      </c>
      <c r="S3923" s="4"/>
      <c r="T3923" s="1" t="s">
        <v>8822</v>
      </c>
    </row>
    <row r="3924" spans="1:20" x14ac:dyDescent="0.25">
      <c r="A3924" t="s">
        <v>8801</v>
      </c>
      <c r="B3924" t="s">
        <v>66</v>
      </c>
      <c r="C3924" t="s">
        <v>7853</v>
      </c>
      <c r="D3924" t="s">
        <v>7852</v>
      </c>
      <c r="F3924">
        <v>2022</v>
      </c>
      <c r="G3924" t="s">
        <v>6521</v>
      </c>
      <c r="I3924" t="s">
        <v>6319</v>
      </c>
      <c r="J3924">
        <v>135.19999999999999</v>
      </c>
      <c r="N3924">
        <f>SUM(Table714[[#This Row],[Mitigation ($ million)]:[Adaptation ($ million)]])</f>
        <v>67.599999999999994</v>
      </c>
      <c r="O3924">
        <v>62.8</v>
      </c>
      <c r="P3924">
        <v>4.8</v>
      </c>
      <c r="R3924" s="4">
        <v>0.5</v>
      </c>
      <c r="S3924" s="4"/>
      <c r="T3924" s="1" t="s">
        <v>8822</v>
      </c>
    </row>
    <row r="3925" spans="1:20" x14ac:dyDescent="0.25">
      <c r="A3925" t="s">
        <v>8801</v>
      </c>
      <c r="B3925" t="s">
        <v>66</v>
      </c>
      <c r="C3925" t="s">
        <v>8157</v>
      </c>
      <c r="D3925" t="s">
        <v>8156</v>
      </c>
      <c r="F3925">
        <v>2021</v>
      </c>
      <c r="G3925" t="s">
        <v>3163</v>
      </c>
      <c r="I3925" t="s">
        <v>132</v>
      </c>
      <c r="J3925">
        <v>10</v>
      </c>
      <c r="N3925">
        <f>SUM(Table714[[#This Row],[Mitigation ($ million)]:[Adaptation ($ million)]])</f>
        <v>1.2</v>
      </c>
      <c r="O3925">
        <v>0.6</v>
      </c>
      <c r="P3925">
        <v>0.6</v>
      </c>
      <c r="R3925" s="4">
        <v>0.11700000000000001</v>
      </c>
      <c r="S3925" s="4"/>
      <c r="T3925" s="1" t="s">
        <v>8823</v>
      </c>
    </row>
    <row r="3926" spans="1:20" x14ac:dyDescent="0.25">
      <c r="A3926" t="s">
        <v>8801</v>
      </c>
      <c r="B3926" t="s">
        <v>66</v>
      </c>
      <c r="C3926" t="s">
        <v>7641</v>
      </c>
      <c r="D3926" t="s">
        <v>7640</v>
      </c>
      <c r="F3926">
        <v>2022</v>
      </c>
      <c r="G3926" t="s">
        <v>3163</v>
      </c>
      <c r="I3926" t="s">
        <v>6303</v>
      </c>
      <c r="J3926">
        <v>27</v>
      </c>
      <c r="N3926">
        <f>SUM(Table714[[#This Row],[Mitigation ($ million)]:[Adaptation ($ million)]])</f>
        <v>1.1000000000000001</v>
      </c>
      <c r="O3926">
        <v>0</v>
      </c>
      <c r="P3926">
        <v>1.1000000000000001</v>
      </c>
      <c r="R3926" s="4">
        <v>0.04</v>
      </c>
      <c r="S3926" s="4"/>
      <c r="T3926" s="1" t="s">
        <v>8822</v>
      </c>
    </row>
    <row r="3927" spans="1:20" x14ac:dyDescent="0.25">
      <c r="A3927" t="s">
        <v>8801</v>
      </c>
      <c r="B3927" t="s">
        <v>66</v>
      </c>
      <c r="C3927" t="s">
        <v>7883</v>
      </c>
      <c r="D3927" t="s">
        <v>7882</v>
      </c>
      <c r="F3927">
        <v>2022</v>
      </c>
      <c r="G3927" t="s">
        <v>4726</v>
      </c>
      <c r="I3927" t="s">
        <v>6319</v>
      </c>
      <c r="J3927">
        <v>641.70000000000005</v>
      </c>
      <c r="N3927">
        <f>SUM(Table714[[#This Row],[Mitigation ($ million)]:[Adaptation ($ million)]])</f>
        <v>240.6</v>
      </c>
      <c r="O3927">
        <v>232.6</v>
      </c>
      <c r="P3927">
        <v>8</v>
      </c>
      <c r="R3927" s="4">
        <v>0.375</v>
      </c>
      <c r="S3927" s="4"/>
      <c r="T3927" s="1" t="s">
        <v>8822</v>
      </c>
    </row>
    <row r="3928" spans="1:20" x14ac:dyDescent="0.25">
      <c r="A3928" t="s">
        <v>8801</v>
      </c>
      <c r="B3928" t="s">
        <v>66</v>
      </c>
      <c r="C3928" t="s">
        <v>6886</v>
      </c>
      <c r="D3928" t="s">
        <v>6885</v>
      </c>
      <c r="F3928">
        <v>2023</v>
      </c>
      <c r="G3928" t="s">
        <v>4726</v>
      </c>
      <c r="I3928" t="s">
        <v>6448</v>
      </c>
      <c r="J3928">
        <v>63.6</v>
      </c>
      <c r="N3928">
        <f>SUM(Table714[[#This Row],[Mitigation ($ million)]:[Adaptation ($ million)]])</f>
        <v>23.1</v>
      </c>
      <c r="O3928">
        <v>12.3</v>
      </c>
      <c r="P3928">
        <v>10.8</v>
      </c>
      <c r="R3928" s="5">
        <v>0.36399999999999999</v>
      </c>
      <c r="S3928" s="5"/>
      <c r="T3928" s="1" t="s">
        <v>8821</v>
      </c>
    </row>
    <row r="3929" spans="1:20" x14ac:dyDescent="0.25">
      <c r="A3929" t="s">
        <v>8801</v>
      </c>
      <c r="B3929" t="s">
        <v>66</v>
      </c>
      <c r="C3929" t="s">
        <v>8533</v>
      </c>
      <c r="D3929" t="s">
        <v>8532</v>
      </c>
      <c r="F3929">
        <v>2021</v>
      </c>
      <c r="G3929" t="s">
        <v>4726</v>
      </c>
      <c r="I3929" t="s">
        <v>6296</v>
      </c>
      <c r="J3929">
        <v>121.1</v>
      </c>
      <c r="N3929">
        <f>SUM(Table714[[#This Row],[Mitigation ($ million)]:[Adaptation ($ million)]])</f>
        <v>63.9</v>
      </c>
      <c r="O3929">
        <v>32</v>
      </c>
      <c r="P3929">
        <v>31.9</v>
      </c>
      <c r="R3929" s="4">
        <v>0.52800000000000002</v>
      </c>
      <c r="S3929" s="4"/>
      <c r="T3929" s="1" t="s">
        <v>8823</v>
      </c>
    </row>
    <row r="3930" spans="1:20" x14ac:dyDescent="0.25">
      <c r="A3930" t="s">
        <v>8801</v>
      </c>
      <c r="B3930" t="s">
        <v>66</v>
      </c>
      <c r="C3930" t="s">
        <v>6841</v>
      </c>
      <c r="D3930" t="s">
        <v>6840</v>
      </c>
      <c r="F3930">
        <v>2023</v>
      </c>
      <c r="G3930" t="s">
        <v>4726</v>
      </c>
      <c r="I3930" t="s">
        <v>6319</v>
      </c>
      <c r="J3930">
        <v>650</v>
      </c>
      <c r="N3930">
        <f>SUM(Table714[[#This Row],[Mitigation ($ million)]:[Adaptation ($ million)]])</f>
        <v>325.10000000000002</v>
      </c>
      <c r="O3930">
        <v>321.8</v>
      </c>
      <c r="P3930">
        <v>3.3</v>
      </c>
      <c r="R3930" s="5">
        <v>0.5</v>
      </c>
      <c r="S3930" s="5"/>
      <c r="T3930" s="1" t="s">
        <v>8821</v>
      </c>
    </row>
    <row r="3931" spans="1:20" x14ac:dyDescent="0.25">
      <c r="A3931" t="s">
        <v>8801</v>
      </c>
      <c r="B3931" t="s">
        <v>66</v>
      </c>
      <c r="C3931" t="s">
        <v>7214</v>
      </c>
      <c r="D3931" t="s">
        <v>7213</v>
      </c>
      <c r="F3931">
        <v>2022</v>
      </c>
      <c r="G3931" t="s">
        <v>6381</v>
      </c>
      <c r="I3931" t="s">
        <v>4841</v>
      </c>
      <c r="J3931">
        <v>150</v>
      </c>
      <c r="N3931">
        <f>SUM(Table714[[#This Row],[Mitigation ($ million)]:[Adaptation ($ million)]])</f>
        <v>114</v>
      </c>
      <c r="O3931">
        <v>92.3</v>
      </c>
      <c r="P3931">
        <v>21.7</v>
      </c>
      <c r="R3931" s="4">
        <v>0.76</v>
      </c>
      <c r="S3931" s="4"/>
      <c r="T3931" s="1" t="s">
        <v>8822</v>
      </c>
    </row>
    <row r="3932" spans="1:20" x14ac:dyDescent="0.25">
      <c r="A3932" t="s">
        <v>8801</v>
      </c>
      <c r="B3932" t="s">
        <v>66</v>
      </c>
      <c r="C3932" t="s">
        <v>8051</v>
      </c>
      <c r="D3932" t="s">
        <v>8050</v>
      </c>
      <c r="F3932">
        <v>2021</v>
      </c>
      <c r="G3932" t="s">
        <v>424</v>
      </c>
      <c r="I3932" t="s">
        <v>6287</v>
      </c>
      <c r="J3932">
        <v>80</v>
      </c>
      <c r="N3932">
        <f>SUM(Table714[[#This Row],[Mitigation ($ million)]:[Adaptation ($ million)]])</f>
        <v>38.5</v>
      </c>
      <c r="O3932">
        <v>13.8</v>
      </c>
      <c r="P3932">
        <v>24.7</v>
      </c>
      <c r="R3932" s="4">
        <v>0.48199999999999998</v>
      </c>
      <c r="S3932" s="4"/>
      <c r="T3932" s="1" t="s">
        <v>8823</v>
      </c>
    </row>
    <row r="3933" spans="1:20" x14ac:dyDescent="0.25">
      <c r="A3933" t="s">
        <v>8801</v>
      </c>
      <c r="B3933" t="s">
        <v>66</v>
      </c>
      <c r="C3933" t="s">
        <v>6411</v>
      </c>
      <c r="D3933" t="s">
        <v>6410</v>
      </c>
      <c r="F3933">
        <v>2023</v>
      </c>
      <c r="G3933" t="s">
        <v>6412</v>
      </c>
      <c r="I3933" t="s">
        <v>6287</v>
      </c>
      <c r="J3933">
        <v>200</v>
      </c>
      <c r="N3933">
        <f>SUM(Table714[[#This Row],[Mitigation ($ million)]:[Adaptation ($ million)]])</f>
        <v>136</v>
      </c>
      <c r="O3933">
        <v>73</v>
      </c>
      <c r="P3933">
        <v>63</v>
      </c>
      <c r="R3933" s="5">
        <v>0.68</v>
      </c>
      <c r="S3933" s="5"/>
      <c r="T3933" s="1" t="s">
        <v>8821</v>
      </c>
    </row>
    <row r="3934" spans="1:20" x14ac:dyDescent="0.25">
      <c r="A3934" t="s">
        <v>8801</v>
      </c>
      <c r="B3934" t="s">
        <v>66</v>
      </c>
      <c r="C3934" t="s">
        <v>8201</v>
      </c>
      <c r="D3934" t="s">
        <v>8200</v>
      </c>
      <c r="F3934">
        <v>2021</v>
      </c>
      <c r="G3934" t="s">
        <v>4824</v>
      </c>
      <c r="I3934" t="s">
        <v>6316</v>
      </c>
      <c r="J3934">
        <v>150</v>
      </c>
      <c r="N3934">
        <f>SUM(Table714[[#This Row],[Mitigation ($ million)]:[Adaptation ($ million)]])</f>
        <v>57.5</v>
      </c>
      <c r="O3934">
        <v>47.1</v>
      </c>
      <c r="P3934">
        <v>10.4</v>
      </c>
      <c r="R3934" s="4">
        <v>0.38300000000000001</v>
      </c>
      <c r="S3934" s="4"/>
      <c r="T3934" s="1" t="s">
        <v>8823</v>
      </c>
    </row>
    <row r="3935" spans="1:20" x14ac:dyDescent="0.25">
      <c r="A3935" t="s">
        <v>8801</v>
      </c>
      <c r="B3935" t="s">
        <v>66</v>
      </c>
      <c r="C3935" t="s">
        <v>6643</v>
      </c>
      <c r="D3935" t="s">
        <v>6642</v>
      </c>
      <c r="F3935">
        <v>2023</v>
      </c>
      <c r="G3935" t="s">
        <v>4824</v>
      </c>
      <c r="I3935" t="s">
        <v>6400</v>
      </c>
      <c r="J3935">
        <v>200</v>
      </c>
      <c r="N3935">
        <f>SUM(Table714[[#This Row],[Mitigation ($ million)]:[Adaptation ($ million)]])</f>
        <v>14.4</v>
      </c>
      <c r="O3935">
        <v>0</v>
      </c>
      <c r="P3935">
        <v>14.4</v>
      </c>
      <c r="R3935" s="5">
        <v>7.1999999999999995E-2</v>
      </c>
      <c r="S3935" s="5"/>
      <c r="T3935" s="1" t="s">
        <v>8821</v>
      </c>
    </row>
    <row r="3936" spans="1:20" x14ac:dyDescent="0.25">
      <c r="A3936" t="s">
        <v>8801</v>
      </c>
      <c r="B3936" t="s">
        <v>66</v>
      </c>
      <c r="C3936" t="s">
        <v>6436</v>
      </c>
      <c r="D3936" t="s">
        <v>6435</v>
      </c>
      <c r="F3936">
        <v>2023</v>
      </c>
      <c r="G3936" t="s">
        <v>8802</v>
      </c>
      <c r="I3936" t="s">
        <v>6437</v>
      </c>
      <c r="J3936">
        <v>104.5</v>
      </c>
      <c r="N3936">
        <f>SUM(Table714[[#This Row],[Mitigation ($ million)]:[Adaptation ($ million)]])</f>
        <v>1</v>
      </c>
      <c r="O3936">
        <v>0</v>
      </c>
      <c r="P3936">
        <v>1</v>
      </c>
      <c r="R3936" s="5">
        <v>0.01</v>
      </c>
      <c r="S3936" s="5"/>
      <c r="T3936" s="1" t="s">
        <v>8821</v>
      </c>
    </row>
    <row r="3937" spans="1:20" x14ac:dyDescent="0.25">
      <c r="A3937" t="s">
        <v>8801</v>
      </c>
      <c r="B3937" t="s">
        <v>66</v>
      </c>
      <c r="C3937" t="s">
        <v>8415</v>
      </c>
      <c r="D3937" t="s">
        <v>8414</v>
      </c>
      <c r="F3937">
        <v>2021</v>
      </c>
      <c r="G3937" t="s">
        <v>7022</v>
      </c>
      <c r="I3937" t="s">
        <v>6319</v>
      </c>
      <c r="J3937">
        <v>30</v>
      </c>
      <c r="N3937">
        <f>SUM(Table714[[#This Row],[Mitigation ($ million)]:[Adaptation ($ million)]])</f>
        <v>6.4</v>
      </c>
      <c r="O3937">
        <v>0</v>
      </c>
      <c r="P3937">
        <v>6.4</v>
      </c>
      <c r="R3937" s="4">
        <v>0.21299999999999999</v>
      </c>
      <c r="S3937" s="4"/>
      <c r="T3937" s="1" t="s">
        <v>8823</v>
      </c>
    </row>
    <row r="3938" spans="1:20" x14ac:dyDescent="0.25">
      <c r="A3938" t="s">
        <v>8801</v>
      </c>
      <c r="B3938" t="s">
        <v>66</v>
      </c>
      <c r="C3938" t="s">
        <v>7565</v>
      </c>
      <c r="D3938" t="s">
        <v>7564</v>
      </c>
      <c r="F3938">
        <v>2022</v>
      </c>
      <c r="G3938" t="s">
        <v>8810</v>
      </c>
      <c r="I3938" t="s">
        <v>6296</v>
      </c>
      <c r="J3938">
        <v>40</v>
      </c>
      <c r="N3938">
        <f>SUM(Table714[[#This Row],[Mitigation ($ million)]:[Adaptation ($ million)]])</f>
        <v>16.7</v>
      </c>
      <c r="O3938">
        <v>0</v>
      </c>
      <c r="P3938">
        <v>16.7</v>
      </c>
      <c r="R3938" s="4">
        <v>0.41799999999999998</v>
      </c>
      <c r="S3938" s="4"/>
      <c r="T3938" s="1" t="s">
        <v>8822</v>
      </c>
    </row>
    <row r="3939" spans="1:20" x14ac:dyDescent="0.25">
      <c r="A3939" t="s">
        <v>8801</v>
      </c>
      <c r="B3939" t="s">
        <v>66</v>
      </c>
      <c r="C3939" t="s">
        <v>8203</v>
      </c>
      <c r="D3939" t="s">
        <v>8202</v>
      </c>
      <c r="F3939">
        <v>2021</v>
      </c>
      <c r="G3939" t="s">
        <v>6521</v>
      </c>
      <c r="I3939" t="s">
        <v>6400</v>
      </c>
      <c r="J3939">
        <v>125</v>
      </c>
      <c r="N3939">
        <f>SUM(Table714[[#This Row],[Mitigation ($ million)]:[Adaptation ($ million)]])</f>
        <v>4.3</v>
      </c>
      <c r="O3939">
        <v>4</v>
      </c>
      <c r="P3939">
        <v>0.3</v>
      </c>
      <c r="R3939" s="4">
        <v>3.4000000000000002E-2</v>
      </c>
      <c r="S3939" s="4"/>
      <c r="T3939" s="1" t="s">
        <v>8823</v>
      </c>
    </row>
    <row r="3940" spans="1:20" x14ac:dyDescent="0.25">
      <c r="A3940" t="s">
        <v>8801</v>
      </c>
      <c r="B3940" t="s">
        <v>66</v>
      </c>
      <c r="C3940" t="s">
        <v>7440</v>
      </c>
      <c r="D3940" t="s">
        <v>7439</v>
      </c>
      <c r="F3940">
        <v>2022</v>
      </c>
      <c r="G3940" t="s">
        <v>235</v>
      </c>
      <c r="I3940" t="s">
        <v>84</v>
      </c>
      <c r="J3940">
        <v>66</v>
      </c>
      <c r="N3940">
        <f>SUM(Table714[[#This Row],[Mitigation ($ million)]:[Adaptation ($ million)]])</f>
        <v>39.299999999999997</v>
      </c>
      <c r="O3940">
        <v>0</v>
      </c>
      <c r="P3940">
        <v>39.299999999999997</v>
      </c>
      <c r="R3940" s="4">
        <v>0.59499999999999997</v>
      </c>
      <c r="S3940" s="4"/>
      <c r="T3940" s="1" t="s">
        <v>8822</v>
      </c>
    </row>
    <row r="3941" spans="1:20" x14ac:dyDescent="0.25">
      <c r="A3941" t="s">
        <v>8801</v>
      </c>
      <c r="B3941" t="s">
        <v>66</v>
      </c>
      <c r="C3941" t="s">
        <v>6930</v>
      </c>
      <c r="D3941" t="s">
        <v>6929</v>
      </c>
      <c r="F3941">
        <v>2023</v>
      </c>
      <c r="G3941" t="s">
        <v>235</v>
      </c>
      <c r="I3941" t="s">
        <v>6319</v>
      </c>
      <c r="J3941">
        <v>10</v>
      </c>
      <c r="N3941">
        <f>SUM(Table714[[#This Row],[Mitigation ($ million)]:[Adaptation ($ million)]])</f>
        <v>1.1000000000000001</v>
      </c>
      <c r="O3941">
        <v>0</v>
      </c>
      <c r="P3941">
        <v>1.1000000000000001</v>
      </c>
      <c r="R3941" s="5">
        <v>0.107</v>
      </c>
      <c r="S3941" s="5"/>
      <c r="T3941" s="1" t="s">
        <v>8821</v>
      </c>
    </row>
    <row r="3942" spans="1:20" x14ac:dyDescent="0.25">
      <c r="A3942" t="s">
        <v>8801</v>
      </c>
      <c r="B3942" t="s">
        <v>66</v>
      </c>
      <c r="C3942" t="s">
        <v>8145</v>
      </c>
      <c r="D3942" t="s">
        <v>8144</v>
      </c>
      <c r="F3942">
        <v>2021</v>
      </c>
      <c r="G3942" t="s">
        <v>235</v>
      </c>
      <c r="I3942" t="s">
        <v>6319</v>
      </c>
      <c r="J3942">
        <v>25</v>
      </c>
      <c r="N3942">
        <f>SUM(Table714[[#This Row],[Mitigation ($ million)]:[Adaptation ($ million)]])</f>
        <v>5.4</v>
      </c>
      <c r="O3942">
        <v>0</v>
      </c>
      <c r="P3942">
        <v>5.4</v>
      </c>
      <c r="R3942" s="4">
        <v>0.214</v>
      </c>
      <c r="S3942" s="4"/>
      <c r="T3942" s="1" t="s">
        <v>8823</v>
      </c>
    </row>
    <row r="3943" spans="1:20" x14ac:dyDescent="0.25">
      <c r="A3943" t="s">
        <v>8801</v>
      </c>
      <c r="B3943" t="s">
        <v>66</v>
      </c>
      <c r="C3943" t="s">
        <v>7280</v>
      </c>
      <c r="D3943" t="s">
        <v>7279</v>
      </c>
      <c r="F3943">
        <v>2022</v>
      </c>
      <c r="G3943" t="s">
        <v>235</v>
      </c>
      <c r="I3943" t="s">
        <v>6319</v>
      </c>
      <c r="J3943">
        <v>14</v>
      </c>
      <c r="N3943">
        <f>SUM(Table714[[#This Row],[Mitigation ($ million)]:[Adaptation ($ million)]])</f>
        <v>4.7</v>
      </c>
      <c r="O3943">
        <v>0</v>
      </c>
      <c r="P3943">
        <v>4.7</v>
      </c>
      <c r="R3943" s="4">
        <v>0.33300000000000002</v>
      </c>
      <c r="S3943" s="4"/>
      <c r="T3943" s="1" t="s">
        <v>8822</v>
      </c>
    </row>
    <row r="3944" spans="1:20" x14ac:dyDescent="0.25">
      <c r="A3944" t="s">
        <v>8801</v>
      </c>
      <c r="B3944" t="s">
        <v>66</v>
      </c>
      <c r="C3944" t="s">
        <v>8003</v>
      </c>
      <c r="D3944" t="s">
        <v>8002</v>
      </c>
      <c r="F3944">
        <v>2021</v>
      </c>
      <c r="G3944" t="s">
        <v>6351</v>
      </c>
      <c r="I3944" t="s">
        <v>4841</v>
      </c>
      <c r="J3944">
        <v>134</v>
      </c>
      <c r="N3944">
        <f>SUM(Table714[[#This Row],[Mitigation ($ million)]:[Adaptation ($ million)]])</f>
        <v>115.4</v>
      </c>
      <c r="O3944">
        <v>4.2</v>
      </c>
      <c r="P3944">
        <v>111.2</v>
      </c>
      <c r="R3944" s="4">
        <v>0.86099999999999999</v>
      </c>
      <c r="S3944" s="4"/>
      <c r="T3944" s="1" t="s">
        <v>8823</v>
      </c>
    </row>
    <row r="3945" spans="1:20" x14ac:dyDescent="0.25">
      <c r="A3945" t="s">
        <v>8801</v>
      </c>
      <c r="B3945" t="s">
        <v>66</v>
      </c>
      <c r="C3945" t="s">
        <v>7527</v>
      </c>
      <c r="D3945" t="s">
        <v>7526</v>
      </c>
      <c r="F3945">
        <v>2022</v>
      </c>
      <c r="G3945" t="s">
        <v>6429</v>
      </c>
      <c r="I3945" t="s">
        <v>6316</v>
      </c>
      <c r="J3945">
        <v>50</v>
      </c>
      <c r="N3945">
        <f>SUM(Table714[[#This Row],[Mitigation ($ million)]:[Adaptation ($ million)]])</f>
        <v>50</v>
      </c>
      <c r="O3945">
        <v>50</v>
      </c>
      <c r="P3945">
        <v>0</v>
      </c>
      <c r="R3945" s="4">
        <v>1</v>
      </c>
      <c r="S3945" s="4"/>
      <c r="T3945" s="1" t="s">
        <v>8822</v>
      </c>
    </row>
    <row r="3946" spans="1:20" x14ac:dyDescent="0.25">
      <c r="A3946" t="s">
        <v>8801</v>
      </c>
      <c r="B3946" t="s">
        <v>66</v>
      </c>
      <c r="C3946" t="s">
        <v>7897</v>
      </c>
      <c r="D3946" t="s">
        <v>7896</v>
      </c>
      <c r="F3946">
        <v>2022</v>
      </c>
      <c r="G3946" t="s">
        <v>6387</v>
      </c>
      <c r="I3946" t="s">
        <v>6400</v>
      </c>
      <c r="J3946">
        <v>155</v>
      </c>
      <c r="N3946">
        <f>SUM(Table714[[#This Row],[Mitigation ($ million)]:[Adaptation ($ million)]])</f>
        <v>15.5</v>
      </c>
      <c r="O3946">
        <v>0</v>
      </c>
      <c r="P3946">
        <v>15.5</v>
      </c>
      <c r="R3946" s="4">
        <v>0.1</v>
      </c>
      <c r="S3946" s="4"/>
      <c r="T3946" s="1" t="s">
        <v>8822</v>
      </c>
    </row>
    <row r="3947" spans="1:20" x14ac:dyDescent="0.25">
      <c r="A3947" t="s">
        <v>8801</v>
      </c>
      <c r="B3947" t="s">
        <v>66</v>
      </c>
      <c r="C3947" t="s">
        <v>6589</v>
      </c>
      <c r="D3947" t="s">
        <v>6588</v>
      </c>
      <c r="F3947">
        <v>2023</v>
      </c>
      <c r="G3947" t="s">
        <v>424</v>
      </c>
      <c r="I3947" t="s">
        <v>132</v>
      </c>
      <c r="J3947">
        <v>120</v>
      </c>
      <c r="N3947">
        <f>SUM(Table714[[#This Row],[Mitigation ($ million)]:[Adaptation ($ million)]])</f>
        <v>8.1</v>
      </c>
      <c r="O3947">
        <v>3.5</v>
      </c>
      <c r="P3947">
        <v>4.5999999999999996</v>
      </c>
      <c r="R3947" s="5">
        <v>6.7000000000000004E-2</v>
      </c>
      <c r="S3947" s="5"/>
      <c r="T3947" s="1" t="s">
        <v>8821</v>
      </c>
    </row>
    <row r="3948" spans="1:20" x14ac:dyDescent="0.25">
      <c r="A3948" t="s">
        <v>8801</v>
      </c>
      <c r="B3948" t="s">
        <v>66</v>
      </c>
      <c r="C3948" t="s">
        <v>8331</v>
      </c>
      <c r="D3948" t="s">
        <v>8330</v>
      </c>
      <c r="F3948">
        <v>2021</v>
      </c>
      <c r="G3948" t="s">
        <v>88</v>
      </c>
      <c r="I3948" t="s">
        <v>6400</v>
      </c>
      <c r="J3948">
        <v>400</v>
      </c>
      <c r="N3948">
        <f>SUM(Table714[[#This Row],[Mitigation ($ million)]:[Adaptation ($ million)]])</f>
        <v>100.1</v>
      </c>
      <c r="O3948">
        <v>36.4</v>
      </c>
      <c r="P3948">
        <v>63.7</v>
      </c>
      <c r="R3948" s="4">
        <v>0.25</v>
      </c>
      <c r="S3948" s="4"/>
      <c r="T3948" s="1" t="s">
        <v>8823</v>
      </c>
    </row>
    <row r="3949" spans="1:20" x14ac:dyDescent="0.25">
      <c r="A3949" t="s">
        <v>8801</v>
      </c>
      <c r="B3949" t="s">
        <v>66</v>
      </c>
      <c r="C3949" t="s">
        <v>7008</v>
      </c>
      <c r="D3949" t="s">
        <v>7007</v>
      </c>
      <c r="F3949">
        <v>2023</v>
      </c>
      <c r="G3949" t="s">
        <v>8805</v>
      </c>
      <c r="I3949" t="s">
        <v>6296</v>
      </c>
      <c r="J3949">
        <v>19.5</v>
      </c>
      <c r="N3949">
        <f>SUM(Table714[[#This Row],[Mitigation ($ million)]:[Adaptation ($ million)]])</f>
        <v>12.1</v>
      </c>
      <c r="O3949">
        <v>6</v>
      </c>
      <c r="P3949">
        <v>6.1</v>
      </c>
      <c r="R3949" s="5">
        <v>0.621</v>
      </c>
      <c r="S3949" s="5"/>
      <c r="T3949" s="1" t="s">
        <v>8821</v>
      </c>
    </row>
    <row r="3950" spans="1:20" x14ac:dyDescent="0.25">
      <c r="A3950" t="s">
        <v>8801</v>
      </c>
      <c r="B3950" t="s">
        <v>66</v>
      </c>
      <c r="C3950" t="s">
        <v>8254</v>
      </c>
      <c r="D3950" t="s">
        <v>8253</v>
      </c>
      <c r="F3950">
        <v>2021</v>
      </c>
      <c r="G3950" t="s">
        <v>664</v>
      </c>
      <c r="I3950" t="s">
        <v>6443</v>
      </c>
      <c r="J3950">
        <v>35</v>
      </c>
      <c r="N3950">
        <f>SUM(Table714[[#This Row],[Mitigation ($ million)]:[Adaptation ($ million)]])</f>
        <v>8.6</v>
      </c>
      <c r="O3950">
        <v>2.2999999999999998</v>
      </c>
      <c r="P3950">
        <v>6.3</v>
      </c>
      <c r="R3950" s="4">
        <v>0.245</v>
      </c>
      <c r="S3950" s="4"/>
      <c r="T3950" s="1" t="s">
        <v>8823</v>
      </c>
    </row>
    <row r="3951" spans="1:20" x14ac:dyDescent="0.25">
      <c r="A3951" t="s">
        <v>8801</v>
      </c>
      <c r="B3951" t="s">
        <v>66</v>
      </c>
      <c r="C3951" t="s">
        <v>8429</v>
      </c>
      <c r="D3951" t="s">
        <v>8428</v>
      </c>
      <c r="F3951">
        <v>2021</v>
      </c>
      <c r="G3951" t="s">
        <v>6903</v>
      </c>
      <c r="I3951" t="s">
        <v>6400</v>
      </c>
      <c r="J3951">
        <v>300</v>
      </c>
      <c r="N3951">
        <f>SUM(Table714[[#This Row],[Mitigation ($ million)]:[Adaptation ($ million)]])</f>
        <v>15</v>
      </c>
      <c r="O3951">
        <v>15</v>
      </c>
      <c r="P3951">
        <v>0</v>
      </c>
      <c r="R3951" s="4">
        <v>0.05</v>
      </c>
      <c r="S3951" s="4"/>
      <c r="T3951" s="1" t="s">
        <v>8823</v>
      </c>
    </row>
    <row r="3952" spans="1:20" x14ac:dyDescent="0.25">
      <c r="A3952" t="s">
        <v>8801</v>
      </c>
      <c r="B3952" t="s">
        <v>66</v>
      </c>
      <c r="C3952" t="s">
        <v>8609</v>
      </c>
      <c r="D3952" t="s">
        <v>8608</v>
      </c>
      <c r="F3952">
        <v>2021</v>
      </c>
      <c r="G3952" t="s">
        <v>6387</v>
      </c>
      <c r="I3952" t="s">
        <v>6400</v>
      </c>
      <c r="J3952">
        <v>105</v>
      </c>
      <c r="N3952">
        <f>SUM(Table714[[#This Row],[Mitigation ($ million)]:[Adaptation ($ million)]])</f>
        <v>10.5</v>
      </c>
      <c r="O3952">
        <v>0</v>
      </c>
      <c r="P3952">
        <v>10.5</v>
      </c>
      <c r="R3952" s="4">
        <v>0.1</v>
      </c>
      <c r="S3952" s="4"/>
      <c r="T3952" s="1" t="s">
        <v>8823</v>
      </c>
    </row>
    <row r="3953" spans="1:20" x14ac:dyDescent="0.25">
      <c r="A3953" t="s">
        <v>8801</v>
      </c>
      <c r="B3953" t="s">
        <v>66</v>
      </c>
      <c r="C3953" t="s">
        <v>8680</v>
      </c>
      <c r="D3953" t="s">
        <v>8679</v>
      </c>
      <c r="F3953">
        <v>2021</v>
      </c>
      <c r="G3953" t="s">
        <v>6306</v>
      </c>
      <c r="I3953" t="s">
        <v>8054</v>
      </c>
      <c r="J3953">
        <v>130</v>
      </c>
      <c r="N3953">
        <f>SUM(Table714[[#This Row],[Mitigation ($ million)]:[Adaptation ($ million)]])</f>
        <v>1.5</v>
      </c>
      <c r="O3953">
        <v>1.1000000000000001</v>
      </c>
      <c r="P3953">
        <v>0.4</v>
      </c>
      <c r="R3953" s="4">
        <v>1.0999999999999999E-2</v>
      </c>
      <c r="S3953" s="4"/>
      <c r="T3953" s="1" t="s">
        <v>8823</v>
      </c>
    </row>
    <row r="3954" spans="1:20" x14ac:dyDescent="0.25">
      <c r="A3954" t="s">
        <v>8801</v>
      </c>
      <c r="B3954" t="s">
        <v>66</v>
      </c>
      <c r="C3954" t="s">
        <v>7762</v>
      </c>
      <c r="D3954" t="s">
        <v>7761</v>
      </c>
      <c r="F3954">
        <v>2022</v>
      </c>
      <c r="G3954" t="s">
        <v>6784</v>
      </c>
      <c r="I3954" t="s">
        <v>6303</v>
      </c>
      <c r="J3954">
        <v>49.9</v>
      </c>
      <c r="N3954">
        <f>SUM(Table714[[#This Row],[Mitigation ($ million)]:[Adaptation ($ million)]])</f>
        <v>4.7</v>
      </c>
      <c r="O3954">
        <v>3</v>
      </c>
      <c r="P3954">
        <v>1.7</v>
      </c>
      <c r="R3954" s="4">
        <v>9.4E-2</v>
      </c>
      <c r="S3954" s="4"/>
      <c r="T3954" s="1" t="s">
        <v>8822</v>
      </c>
    </row>
    <row r="3955" spans="1:20" x14ac:dyDescent="0.25">
      <c r="A3955" t="s">
        <v>8801</v>
      </c>
      <c r="B3955" t="s">
        <v>66</v>
      </c>
      <c r="C3955" t="s">
        <v>8011</v>
      </c>
      <c r="D3955" t="s">
        <v>8010</v>
      </c>
      <c r="F3955">
        <v>2021</v>
      </c>
      <c r="G3955" t="s">
        <v>122</v>
      </c>
      <c r="I3955" t="s">
        <v>6287</v>
      </c>
      <c r="J3955">
        <v>280</v>
      </c>
      <c r="N3955">
        <f>SUM(Table714[[#This Row],[Mitigation ($ million)]:[Adaptation ($ million)]])</f>
        <v>245.29999999999998</v>
      </c>
      <c r="O3955">
        <v>63.1</v>
      </c>
      <c r="P3955">
        <v>182.2</v>
      </c>
      <c r="R3955" s="4">
        <v>0.876</v>
      </c>
      <c r="S3955" s="4"/>
      <c r="T3955" s="1" t="s">
        <v>8823</v>
      </c>
    </row>
    <row r="3956" spans="1:20" x14ac:dyDescent="0.25">
      <c r="A3956" t="s">
        <v>8801</v>
      </c>
      <c r="B3956" t="s">
        <v>66</v>
      </c>
      <c r="C3956" t="s">
        <v>8475</v>
      </c>
      <c r="D3956" t="s">
        <v>8474</v>
      </c>
      <c r="F3956">
        <v>2021</v>
      </c>
      <c r="G3956" t="s">
        <v>6837</v>
      </c>
      <c r="I3956" t="s">
        <v>6400</v>
      </c>
      <c r="J3956">
        <v>6</v>
      </c>
      <c r="N3956">
        <f>SUM(Table714[[#This Row],[Mitigation ($ million)]:[Adaptation ($ million)]])</f>
        <v>1.5</v>
      </c>
      <c r="O3956">
        <v>0</v>
      </c>
      <c r="P3956">
        <v>1.5</v>
      </c>
      <c r="R3956" s="4">
        <v>0.25</v>
      </c>
      <c r="S3956" s="4"/>
      <c r="T3956" s="1" t="s">
        <v>8823</v>
      </c>
    </row>
    <row r="3957" spans="1:20" x14ac:dyDescent="0.25">
      <c r="A3957" t="s">
        <v>8801</v>
      </c>
      <c r="B3957" t="s">
        <v>66</v>
      </c>
      <c r="C3957" t="s">
        <v>8684</v>
      </c>
      <c r="D3957" t="s">
        <v>8683</v>
      </c>
      <c r="F3957">
        <v>2021</v>
      </c>
      <c r="G3957" t="s">
        <v>397</v>
      </c>
      <c r="I3957" t="s">
        <v>8054</v>
      </c>
      <c r="J3957">
        <v>80.5</v>
      </c>
      <c r="N3957">
        <f>SUM(Table714[[#This Row],[Mitigation ($ million)]:[Adaptation ($ million)]])</f>
        <v>4.7</v>
      </c>
      <c r="O3957">
        <v>0.8</v>
      </c>
      <c r="P3957">
        <v>3.9</v>
      </c>
      <c r="R3957" s="4">
        <v>5.8999999999999997E-2</v>
      </c>
      <c r="S3957" s="4"/>
      <c r="T3957" s="1" t="s">
        <v>8823</v>
      </c>
    </row>
    <row r="3958" spans="1:20" x14ac:dyDescent="0.25">
      <c r="A3958" t="s">
        <v>8801</v>
      </c>
      <c r="B3958" t="s">
        <v>66</v>
      </c>
      <c r="C3958" t="s">
        <v>6813</v>
      </c>
      <c r="D3958" t="s">
        <v>6812</v>
      </c>
      <c r="F3958">
        <v>2023</v>
      </c>
      <c r="G3958" t="s">
        <v>6325</v>
      </c>
      <c r="I3958" t="s">
        <v>6400</v>
      </c>
      <c r="J3958">
        <v>350</v>
      </c>
      <c r="N3958">
        <f>SUM(Table714[[#This Row],[Mitigation ($ million)]:[Adaptation ($ million)]])</f>
        <v>140.30000000000001</v>
      </c>
      <c r="O3958">
        <v>0</v>
      </c>
      <c r="P3958">
        <v>140.30000000000001</v>
      </c>
      <c r="R3958" s="5">
        <v>0.40100000000000002</v>
      </c>
      <c r="S3958" s="5"/>
      <c r="T3958" s="1" t="s">
        <v>8821</v>
      </c>
    </row>
    <row r="3959" spans="1:20" x14ac:dyDescent="0.25">
      <c r="A3959" t="s">
        <v>8801</v>
      </c>
      <c r="B3959" t="s">
        <v>66</v>
      </c>
      <c r="C3959" t="s">
        <v>8706</v>
      </c>
      <c r="D3959" t="s">
        <v>8705</v>
      </c>
      <c r="F3959">
        <v>2021</v>
      </c>
      <c r="G3959" t="s">
        <v>6492</v>
      </c>
      <c r="I3959" t="s">
        <v>8054</v>
      </c>
      <c r="J3959">
        <v>30</v>
      </c>
      <c r="N3959">
        <f>SUM(Table714[[#This Row],[Mitigation ($ million)]:[Adaptation ($ million)]])</f>
        <v>0.5</v>
      </c>
      <c r="O3959">
        <v>0.4</v>
      </c>
      <c r="P3959">
        <v>0.1</v>
      </c>
      <c r="R3959" s="4">
        <v>1.4999999999999999E-2</v>
      </c>
      <c r="S3959" s="4"/>
      <c r="T3959" s="1" t="s">
        <v>8823</v>
      </c>
    </row>
    <row r="3960" spans="1:20" x14ac:dyDescent="0.25">
      <c r="A3960" t="s">
        <v>8801</v>
      </c>
      <c r="B3960" t="s">
        <v>66</v>
      </c>
      <c r="C3960" t="s">
        <v>7764</v>
      </c>
      <c r="D3960" t="s">
        <v>7763</v>
      </c>
      <c r="F3960">
        <v>2022</v>
      </c>
      <c r="G3960" t="s">
        <v>6291</v>
      </c>
      <c r="I3960" t="s">
        <v>6303</v>
      </c>
      <c r="J3960">
        <v>20</v>
      </c>
      <c r="N3960">
        <f>SUM(Table714[[#This Row],[Mitigation ($ million)]:[Adaptation ($ million)]])</f>
        <v>2</v>
      </c>
      <c r="O3960">
        <v>1.6</v>
      </c>
      <c r="P3960">
        <v>0.4</v>
      </c>
      <c r="R3960" s="4">
        <v>0.1</v>
      </c>
      <c r="S3960" s="4"/>
      <c r="T3960" s="1" t="s">
        <v>8822</v>
      </c>
    </row>
    <row r="3961" spans="1:20" x14ac:dyDescent="0.25">
      <c r="A3961" t="s">
        <v>8801</v>
      </c>
      <c r="B3961" t="s">
        <v>66</v>
      </c>
      <c r="C3961" t="s">
        <v>7736</v>
      </c>
      <c r="D3961" t="s">
        <v>7735</v>
      </c>
      <c r="F3961">
        <v>2022</v>
      </c>
      <c r="G3961" t="s">
        <v>4824</v>
      </c>
      <c r="I3961" t="s">
        <v>132</v>
      </c>
      <c r="J3961">
        <v>100</v>
      </c>
      <c r="N3961">
        <f>SUM(Table714[[#This Row],[Mitigation ($ million)]:[Adaptation ($ million)]])</f>
        <v>24.9</v>
      </c>
      <c r="O3961">
        <v>3.5</v>
      </c>
      <c r="P3961">
        <v>21.4</v>
      </c>
      <c r="R3961" s="4">
        <v>0.248</v>
      </c>
      <c r="S3961" s="4"/>
      <c r="T3961" s="1" t="s">
        <v>8822</v>
      </c>
    </row>
    <row r="3962" spans="1:20" x14ac:dyDescent="0.25">
      <c r="A3962" t="s">
        <v>8801</v>
      </c>
      <c r="B3962" t="s">
        <v>66</v>
      </c>
      <c r="C3962" t="s">
        <v>7855</v>
      </c>
      <c r="D3962" t="s">
        <v>7854</v>
      </c>
      <c r="F3962">
        <v>2022</v>
      </c>
      <c r="G3962" t="s">
        <v>6384</v>
      </c>
      <c r="I3962" t="s">
        <v>6400</v>
      </c>
      <c r="J3962">
        <v>143</v>
      </c>
      <c r="N3962">
        <f>SUM(Table714[[#This Row],[Mitigation ($ million)]:[Adaptation ($ million)]])</f>
        <v>126.2</v>
      </c>
      <c r="O3962">
        <v>0</v>
      </c>
      <c r="P3962">
        <v>126.2</v>
      </c>
      <c r="R3962" s="4">
        <v>0.88300000000000001</v>
      </c>
      <c r="S3962" s="4"/>
      <c r="T3962" s="1" t="s">
        <v>8822</v>
      </c>
    </row>
    <row r="3963" spans="1:20" x14ac:dyDescent="0.25">
      <c r="A3963" t="s">
        <v>8801</v>
      </c>
      <c r="B3963" t="s">
        <v>66</v>
      </c>
      <c r="C3963" t="s">
        <v>7809</v>
      </c>
      <c r="D3963" t="s">
        <v>7808</v>
      </c>
      <c r="F3963">
        <v>2022</v>
      </c>
      <c r="G3963" t="s">
        <v>6754</v>
      </c>
      <c r="I3963" t="s">
        <v>6303</v>
      </c>
      <c r="J3963">
        <v>100</v>
      </c>
      <c r="N3963">
        <f>SUM(Table714[[#This Row],[Mitigation ($ million)]:[Adaptation ($ million)]])</f>
        <v>1.5</v>
      </c>
      <c r="O3963">
        <v>0.1</v>
      </c>
      <c r="P3963">
        <v>1.4</v>
      </c>
      <c r="R3963" s="4">
        <v>1.4999999999999999E-2</v>
      </c>
      <c r="S3963" s="4"/>
      <c r="T3963" s="1" t="s">
        <v>8822</v>
      </c>
    </row>
    <row r="3964" spans="1:20" x14ac:dyDescent="0.25">
      <c r="A3964" t="s">
        <v>8801</v>
      </c>
      <c r="B3964" t="s">
        <v>66</v>
      </c>
      <c r="C3964" t="s">
        <v>7839</v>
      </c>
      <c r="D3964" t="s">
        <v>7838</v>
      </c>
      <c r="F3964">
        <v>2022</v>
      </c>
      <c r="G3964" t="s">
        <v>6554</v>
      </c>
      <c r="I3964" t="s">
        <v>6303</v>
      </c>
      <c r="J3964">
        <v>25.4</v>
      </c>
      <c r="N3964">
        <f>SUM(Table714[[#This Row],[Mitigation ($ million)]:[Adaptation ($ million)]])</f>
        <v>0.8</v>
      </c>
      <c r="O3964">
        <v>0.4</v>
      </c>
      <c r="P3964">
        <v>0.4</v>
      </c>
      <c r="R3964" s="4">
        <v>3.2000000000000001E-2</v>
      </c>
      <c r="S3964" s="4"/>
      <c r="T3964" s="1" t="s">
        <v>8822</v>
      </c>
    </row>
    <row r="3965" spans="1:20" x14ac:dyDescent="0.25">
      <c r="A3965" t="s">
        <v>8801</v>
      </c>
      <c r="B3965" t="s">
        <v>66</v>
      </c>
      <c r="C3965" t="s">
        <v>6487</v>
      </c>
      <c r="D3965" t="s">
        <v>6486</v>
      </c>
      <c r="F3965">
        <v>2023</v>
      </c>
      <c r="G3965" t="s">
        <v>8803</v>
      </c>
      <c r="I3965" t="s">
        <v>6303</v>
      </c>
      <c r="J3965">
        <v>12</v>
      </c>
      <c r="N3965">
        <f>SUM(Table714[[#This Row],[Mitigation ($ million)]:[Adaptation ($ million)]])</f>
        <v>0.60000000000000009</v>
      </c>
      <c r="O3965">
        <v>0.4</v>
      </c>
      <c r="P3965">
        <v>0.2</v>
      </c>
      <c r="R3965" s="5">
        <v>0.05</v>
      </c>
      <c r="S3965" s="5"/>
      <c r="T3965" s="1" t="s">
        <v>8821</v>
      </c>
    </row>
    <row r="3966" spans="1:20" x14ac:dyDescent="0.25">
      <c r="A3966" t="s">
        <v>8801</v>
      </c>
      <c r="B3966" t="s">
        <v>66</v>
      </c>
      <c r="C3966" t="s">
        <v>7790</v>
      </c>
      <c r="D3966" t="s">
        <v>7789</v>
      </c>
      <c r="F3966">
        <v>2022</v>
      </c>
      <c r="G3966" t="s">
        <v>4734</v>
      </c>
      <c r="I3966" t="s">
        <v>6303</v>
      </c>
      <c r="J3966">
        <v>100</v>
      </c>
      <c r="N3966">
        <f>SUM(Table714[[#This Row],[Mitigation ($ million)]:[Adaptation ($ million)]])</f>
        <v>0.2</v>
      </c>
      <c r="O3966">
        <v>0.1</v>
      </c>
      <c r="P3966">
        <v>0.1</v>
      </c>
      <c r="R3966" s="4">
        <v>1E-3</v>
      </c>
      <c r="S3966" s="4"/>
      <c r="T3966" s="1" t="s">
        <v>8822</v>
      </c>
    </row>
    <row r="3967" spans="1:20" x14ac:dyDescent="0.25">
      <c r="A3967" t="s">
        <v>8801</v>
      </c>
      <c r="B3967" t="s">
        <v>66</v>
      </c>
      <c r="C3967" t="s">
        <v>7722</v>
      </c>
      <c r="D3967" t="s">
        <v>7721</v>
      </c>
      <c r="F3967">
        <v>2022</v>
      </c>
      <c r="G3967" t="s">
        <v>6325</v>
      </c>
      <c r="I3967" t="s">
        <v>6303</v>
      </c>
      <c r="J3967">
        <v>206</v>
      </c>
      <c r="N3967">
        <f>SUM(Table714[[#This Row],[Mitigation ($ million)]:[Adaptation ($ million)]])</f>
        <v>4.3</v>
      </c>
      <c r="O3967">
        <v>2.5</v>
      </c>
      <c r="P3967">
        <v>1.8</v>
      </c>
      <c r="R3967" s="4">
        <v>2.1000000000000001E-2</v>
      </c>
      <c r="S3967" s="4"/>
      <c r="T3967" s="1" t="s">
        <v>8822</v>
      </c>
    </row>
    <row r="3968" spans="1:20" x14ac:dyDescent="0.25">
      <c r="A3968" t="s">
        <v>8801</v>
      </c>
      <c r="B3968" t="s">
        <v>66</v>
      </c>
      <c r="C3968" t="s">
        <v>8627</v>
      </c>
      <c r="D3968" t="s">
        <v>8626</v>
      </c>
      <c r="F3968">
        <v>2021</v>
      </c>
      <c r="G3968" t="s">
        <v>6866</v>
      </c>
      <c r="I3968" t="s">
        <v>6303</v>
      </c>
      <c r="J3968">
        <v>8</v>
      </c>
      <c r="N3968">
        <f>SUM(Table714[[#This Row],[Mitigation ($ million)]:[Adaptation ($ million)]])</f>
        <v>0</v>
      </c>
      <c r="O3968">
        <v>0</v>
      </c>
      <c r="P3968">
        <v>0</v>
      </c>
      <c r="R3968" s="4">
        <v>3.0000000000000001E-3</v>
      </c>
      <c r="S3968" s="4"/>
      <c r="T3968" s="1" t="s">
        <v>8823</v>
      </c>
    </row>
    <row r="3969" spans="1:20" x14ac:dyDescent="0.25">
      <c r="A3969" t="s">
        <v>8801</v>
      </c>
      <c r="B3969" t="s">
        <v>66</v>
      </c>
      <c r="C3969" t="s">
        <v>7981</v>
      </c>
      <c r="D3969" t="s">
        <v>7980</v>
      </c>
      <c r="F3969">
        <v>2021</v>
      </c>
      <c r="G3969" t="s">
        <v>6631</v>
      </c>
      <c r="I3969" t="s">
        <v>6319</v>
      </c>
      <c r="J3969">
        <v>700</v>
      </c>
      <c r="N3969">
        <f>SUM(Table714[[#This Row],[Mitigation ($ million)]:[Adaptation ($ million)]])</f>
        <v>125</v>
      </c>
      <c r="O3969">
        <v>75</v>
      </c>
      <c r="P3969">
        <v>50</v>
      </c>
      <c r="R3969" s="4">
        <v>0.17899999999999999</v>
      </c>
      <c r="S3969" s="4"/>
      <c r="T3969" s="1" t="s">
        <v>8823</v>
      </c>
    </row>
    <row r="3970" spans="1:20" x14ac:dyDescent="0.25">
      <c r="A3970" t="s">
        <v>8801</v>
      </c>
      <c r="B3970" t="s">
        <v>66</v>
      </c>
      <c r="C3970" t="s">
        <v>7985</v>
      </c>
      <c r="D3970" t="s">
        <v>7984</v>
      </c>
      <c r="F3970">
        <v>2021</v>
      </c>
      <c r="G3970" t="s">
        <v>8806</v>
      </c>
      <c r="I3970" t="s">
        <v>6409</v>
      </c>
      <c r="J3970">
        <v>50</v>
      </c>
      <c r="N3970">
        <f>SUM(Table714[[#This Row],[Mitigation ($ million)]:[Adaptation ($ million)]])</f>
        <v>5.6</v>
      </c>
      <c r="O3970">
        <v>0</v>
      </c>
      <c r="P3970">
        <v>5.6</v>
      </c>
      <c r="R3970" s="4">
        <v>0.113</v>
      </c>
      <c r="S3970" s="4"/>
      <c r="T3970" s="1" t="s">
        <v>8823</v>
      </c>
    </row>
    <row r="3971" spans="1:20" x14ac:dyDescent="0.25">
      <c r="A3971" t="s">
        <v>8801</v>
      </c>
      <c r="B3971" t="s">
        <v>66</v>
      </c>
      <c r="C3971" t="s">
        <v>6898</v>
      </c>
      <c r="D3971" t="s">
        <v>6897</v>
      </c>
      <c r="F3971">
        <v>2023</v>
      </c>
      <c r="G3971" t="s">
        <v>6532</v>
      </c>
      <c r="I3971" t="s">
        <v>6296</v>
      </c>
      <c r="J3971">
        <v>160</v>
      </c>
      <c r="N3971">
        <f>SUM(Table714[[#This Row],[Mitigation ($ million)]:[Adaptation ($ million)]])</f>
        <v>100</v>
      </c>
      <c r="O3971">
        <v>0</v>
      </c>
      <c r="P3971">
        <v>100</v>
      </c>
      <c r="R3971" s="5">
        <v>0.625</v>
      </c>
      <c r="S3971" s="5"/>
      <c r="T3971" s="1" t="s">
        <v>8821</v>
      </c>
    </row>
    <row r="3972" spans="1:20" x14ac:dyDescent="0.25">
      <c r="A3972" t="s">
        <v>8801</v>
      </c>
      <c r="B3972" t="s">
        <v>66</v>
      </c>
      <c r="C3972" t="s">
        <v>6450</v>
      </c>
      <c r="D3972" t="s">
        <v>6449</v>
      </c>
      <c r="F3972">
        <v>2023</v>
      </c>
      <c r="G3972" t="s">
        <v>6451</v>
      </c>
      <c r="I3972" t="s">
        <v>6313</v>
      </c>
      <c r="J3972">
        <v>250</v>
      </c>
      <c r="N3972">
        <f>SUM(Table714[[#This Row],[Mitigation ($ million)]:[Adaptation ($ million)]])</f>
        <v>63.900000000000006</v>
      </c>
      <c r="O3972">
        <v>27.8</v>
      </c>
      <c r="P3972">
        <v>36.1</v>
      </c>
      <c r="R3972" s="5">
        <v>0.25600000000000001</v>
      </c>
      <c r="S3972" s="5"/>
      <c r="T3972" s="1" t="s">
        <v>8821</v>
      </c>
    </row>
    <row r="3973" spans="1:20" x14ac:dyDescent="0.25">
      <c r="A3973" t="s">
        <v>8801</v>
      </c>
      <c r="B3973" t="s">
        <v>66</v>
      </c>
      <c r="C3973" t="s">
        <v>4829</v>
      </c>
      <c r="D3973" t="s">
        <v>8088</v>
      </c>
      <c r="F3973">
        <v>2021</v>
      </c>
      <c r="G3973" t="s">
        <v>88</v>
      </c>
      <c r="I3973" t="s">
        <v>4841</v>
      </c>
      <c r="J3973">
        <v>250</v>
      </c>
      <c r="N3973">
        <f>SUM(Table714[[#This Row],[Mitigation ($ million)]:[Adaptation ($ million)]])</f>
        <v>236.7</v>
      </c>
      <c r="O3973">
        <v>168</v>
      </c>
      <c r="P3973">
        <v>68.7</v>
      </c>
      <c r="R3973" s="4">
        <v>0.94699999999999995</v>
      </c>
      <c r="S3973" s="4"/>
      <c r="T3973" s="1" t="s">
        <v>8823</v>
      </c>
    </row>
    <row r="3974" spans="1:20" x14ac:dyDescent="0.25">
      <c r="A3974" t="s">
        <v>8801</v>
      </c>
      <c r="B3974" t="s">
        <v>66</v>
      </c>
      <c r="C3974" t="s">
        <v>7238</v>
      </c>
      <c r="D3974" t="s">
        <v>7237</v>
      </c>
      <c r="F3974">
        <v>2022</v>
      </c>
      <c r="G3974" t="s">
        <v>7239</v>
      </c>
      <c r="I3974" t="s">
        <v>6316</v>
      </c>
      <c r="J3974">
        <v>55</v>
      </c>
      <c r="N3974">
        <f>SUM(Table714[[#This Row],[Mitigation ($ million)]:[Adaptation ($ million)]])</f>
        <v>55</v>
      </c>
      <c r="O3974">
        <v>55</v>
      </c>
      <c r="P3974">
        <v>0</v>
      </c>
      <c r="R3974" s="4">
        <v>1</v>
      </c>
      <c r="S3974" s="4"/>
      <c r="T3974" s="1" t="s">
        <v>8822</v>
      </c>
    </row>
    <row r="3975" spans="1:20" x14ac:dyDescent="0.25">
      <c r="A3975" t="s">
        <v>8801</v>
      </c>
      <c r="B3975" t="s">
        <v>66</v>
      </c>
      <c r="C3975" t="s">
        <v>6818</v>
      </c>
      <c r="D3975" t="s">
        <v>6817</v>
      </c>
      <c r="F3975">
        <v>2023</v>
      </c>
      <c r="G3975" t="s">
        <v>8804</v>
      </c>
      <c r="I3975" t="s">
        <v>6319</v>
      </c>
      <c r="J3975">
        <v>500</v>
      </c>
      <c r="N3975">
        <f>SUM(Table714[[#This Row],[Mitigation ($ million)]:[Adaptation ($ million)]])</f>
        <v>187.5</v>
      </c>
      <c r="O3975">
        <v>145.30000000000001</v>
      </c>
      <c r="P3975">
        <v>42.2</v>
      </c>
      <c r="R3975" s="5">
        <v>0.375</v>
      </c>
      <c r="S3975" s="5"/>
      <c r="T3975" s="1" t="s">
        <v>8821</v>
      </c>
    </row>
    <row r="3976" spans="1:20" x14ac:dyDescent="0.25">
      <c r="A3976" t="s">
        <v>8801</v>
      </c>
      <c r="B3976" t="s">
        <v>66</v>
      </c>
      <c r="C3976" t="s">
        <v>7726</v>
      </c>
      <c r="D3976" t="s">
        <v>7725</v>
      </c>
      <c r="F3976">
        <v>2022</v>
      </c>
      <c r="G3976" t="s">
        <v>6903</v>
      </c>
      <c r="I3976" t="s">
        <v>6319</v>
      </c>
      <c r="J3976">
        <v>349.5</v>
      </c>
      <c r="N3976">
        <f>SUM(Table714[[#This Row],[Mitigation ($ million)]:[Adaptation ($ million)]])</f>
        <v>69.900000000000006</v>
      </c>
      <c r="O3976">
        <v>69.900000000000006</v>
      </c>
      <c r="P3976">
        <v>0</v>
      </c>
      <c r="R3976" s="4">
        <v>0.2</v>
      </c>
      <c r="S3976" s="4"/>
      <c r="T3976" s="1" t="s">
        <v>8822</v>
      </c>
    </row>
    <row r="3977" spans="1:20" x14ac:dyDescent="0.25">
      <c r="A3977" t="s">
        <v>8801</v>
      </c>
      <c r="B3977" t="s">
        <v>66</v>
      </c>
      <c r="C3977" t="s">
        <v>6712</v>
      </c>
      <c r="D3977" t="s">
        <v>6711</v>
      </c>
      <c r="F3977">
        <v>2023</v>
      </c>
      <c r="G3977" t="s">
        <v>8750</v>
      </c>
      <c r="I3977" t="s">
        <v>6316</v>
      </c>
      <c r="J3977">
        <v>400</v>
      </c>
      <c r="N3977">
        <f>SUM(Table714[[#This Row],[Mitigation ($ million)]:[Adaptation ($ million)]])</f>
        <v>206.3</v>
      </c>
      <c r="O3977">
        <v>201.3</v>
      </c>
      <c r="P3977">
        <v>5</v>
      </c>
      <c r="R3977" s="5">
        <v>0.51600000000000001</v>
      </c>
      <c r="S3977" s="5"/>
      <c r="T3977" s="1" t="s">
        <v>8821</v>
      </c>
    </row>
    <row r="3978" spans="1:20" x14ac:dyDescent="0.25">
      <c r="A3978" t="s">
        <v>8801</v>
      </c>
      <c r="B3978" t="s">
        <v>66</v>
      </c>
      <c r="C3978" t="s">
        <v>8327</v>
      </c>
      <c r="D3978" t="s">
        <v>8326</v>
      </c>
      <c r="F3978">
        <v>2021</v>
      </c>
      <c r="G3978" t="s">
        <v>6358</v>
      </c>
      <c r="I3978" t="s">
        <v>6313</v>
      </c>
      <c r="J3978">
        <v>450</v>
      </c>
      <c r="N3978">
        <f>SUM(Table714[[#This Row],[Mitigation ($ million)]:[Adaptation ($ million)]])</f>
        <v>95.600000000000009</v>
      </c>
      <c r="O3978">
        <v>19.7</v>
      </c>
      <c r="P3978">
        <v>75.900000000000006</v>
      </c>
      <c r="R3978" s="4">
        <v>0.21299999999999999</v>
      </c>
      <c r="S3978" s="4"/>
      <c r="T3978" s="1" t="s">
        <v>8823</v>
      </c>
    </row>
    <row r="3979" spans="1:20" x14ac:dyDescent="0.25">
      <c r="A3979" t="s">
        <v>8801</v>
      </c>
      <c r="B3979" t="s">
        <v>66</v>
      </c>
      <c r="C3979" t="s">
        <v>6874</v>
      </c>
      <c r="D3979" t="s">
        <v>6873</v>
      </c>
      <c r="F3979">
        <v>2023</v>
      </c>
      <c r="G3979" t="s">
        <v>6392</v>
      </c>
      <c r="I3979" t="s">
        <v>6296</v>
      </c>
      <c r="J3979">
        <v>150</v>
      </c>
      <c r="N3979">
        <f>SUM(Table714[[#This Row],[Mitigation ($ million)]:[Adaptation ($ million)]])</f>
        <v>36.200000000000003</v>
      </c>
      <c r="O3979">
        <v>22.1</v>
      </c>
      <c r="P3979">
        <v>14.1</v>
      </c>
      <c r="R3979" s="5">
        <v>0.24199999999999999</v>
      </c>
      <c r="S3979" s="5"/>
      <c r="T3979" s="1" t="s">
        <v>8821</v>
      </c>
    </row>
    <row r="3980" spans="1:20" x14ac:dyDescent="0.25">
      <c r="A3980" t="s">
        <v>8801</v>
      </c>
      <c r="B3980" t="s">
        <v>66</v>
      </c>
      <c r="C3980" t="s">
        <v>7966</v>
      </c>
      <c r="D3980" t="s">
        <v>7965</v>
      </c>
      <c r="F3980">
        <v>2021</v>
      </c>
      <c r="G3980" t="s">
        <v>6306</v>
      </c>
      <c r="I3980" t="s">
        <v>6296</v>
      </c>
      <c r="J3980">
        <v>150</v>
      </c>
      <c r="N3980">
        <f>SUM(Table714[[#This Row],[Mitigation ($ million)]:[Adaptation ($ million)]])</f>
        <v>79.8</v>
      </c>
      <c r="O3980">
        <v>15.3</v>
      </c>
      <c r="P3980">
        <v>64.5</v>
      </c>
      <c r="R3980" s="4">
        <v>0.53200000000000003</v>
      </c>
      <c r="S3980" s="4"/>
      <c r="T3980" s="1" t="s">
        <v>8823</v>
      </c>
    </row>
    <row r="3981" spans="1:20" x14ac:dyDescent="0.25">
      <c r="A3981" t="s">
        <v>8801</v>
      </c>
      <c r="B3981" t="s">
        <v>66</v>
      </c>
      <c r="C3981" t="s">
        <v>6542</v>
      </c>
      <c r="D3981" t="s">
        <v>6541</v>
      </c>
      <c r="F3981">
        <v>2023</v>
      </c>
      <c r="G3981" t="s">
        <v>6306</v>
      </c>
      <c r="I3981" t="s">
        <v>6296</v>
      </c>
      <c r="J3981">
        <v>350</v>
      </c>
      <c r="N3981">
        <f>SUM(Table714[[#This Row],[Mitigation ($ million)]:[Adaptation ($ million)]])</f>
        <v>95.2</v>
      </c>
      <c r="O3981">
        <v>26.2</v>
      </c>
      <c r="P3981">
        <v>69</v>
      </c>
      <c r="R3981" s="5">
        <v>0.27200000000000002</v>
      </c>
      <c r="S3981" s="5"/>
      <c r="T3981" s="1" t="s">
        <v>8821</v>
      </c>
    </row>
    <row r="3982" spans="1:20" x14ac:dyDescent="0.25">
      <c r="A3982" t="s">
        <v>8801</v>
      </c>
      <c r="B3982" t="s">
        <v>66</v>
      </c>
      <c r="C3982" t="s">
        <v>6608</v>
      </c>
      <c r="D3982" t="s">
        <v>6607</v>
      </c>
      <c r="F3982">
        <v>2023</v>
      </c>
      <c r="G3982" t="s">
        <v>62</v>
      </c>
      <c r="I3982" t="s">
        <v>6287</v>
      </c>
      <c r="J3982">
        <v>240</v>
      </c>
      <c r="N3982">
        <f>SUM(Table714[[#This Row],[Mitigation ($ million)]:[Adaptation ($ million)]])</f>
        <v>171.9</v>
      </c>
      <c r="O3982">
        <v>86.5</v>
      </c>
      <c r="P3982">
        <v>85.4</v>
      </c>
      <c r="R3982" s="5">
        <v>0.71599999999999997</v>
      </c>
      <c r="S3982" s="5"/>
      <c r="T3982" s="1" t="s">
        <v>8821</v>
      </c>
    </row>
    <row r="3983" spans="1:20" x14ac:dyDescent="0.25">
      <c r="A3983" t="s">
        <v>8801</v>
      </c>
      <c r="B3983" t="s">
        <v>66</v>
      </c>
      <c r="C3983" t="s">
        <v>7249</v>
      </c>
      <c r="D3983" t="s">
        <v>7248</v>
      </c>
      <c r="F3983">
        <v>2022</v>
      </c>
      <c r="G3983" t="s">
        <v>6370</v>
      </c>
      <c r="I3983" t="s">
        <v>6296</v>
      </c>
      <c r="J3983">
        <v>100</v>
      </c>
      <c r="N3983">
        <f>SUM(Table714[[#This Row],[Mitigation ($ million)]:[Adaptation ($ million)]])</f>
        <v>87.5</v>
      </c>
      <c r="O3983">
        <v>0</v>
      </c>
      <c r="P3983">
        <v>87.5</v>
      </c>
      <c r="R3983" s="4">
        <v>0.875</v>
      </c>
      <c r="S3983" s="4"/>
      <c r="T3983" s="1" t="s">
        <v>8822</v>
      </c>
    </row>
    <row r="3984" spans="1:20" x14ac:dyDescent="0.25">
      <c r="A3984" t="s">
        <v>8801</v>
      </c>
      <c r="B3984" t="s">
        <v>66</v>
      </c>
      <c r="C3984" t="s">
        <v>7228</v>
      </c>
      <c r="D3984" t="s">
        <v>7227</v>
      </c>
      <c r="F3984">
        <v>2022</v>
      </c>
      <c r="G3984" t="s">
        <v>4824</v>
      </c>
      <c r="I3984" t="s">
        <v>6400</v>
      </c>
      <c r="J3984">
        <v>175</v>
      </c>
      <c r="N3984">
        <f>SUM(Table714[[#This Row],[Mitigation ($ million)]:[Adaptation ($ million)]])</f>
        <v>14.6</v>
      </c>
      <c r="O3984">
        <v>0</v>
      </c>
      <c r="P3984">
        <v>14.6</v>
      </c>
      <c r="R3984" s="4">
        <v>8.3000000000000004E-2</v>
      </c>
      <c r="S3984" s="4"/>
      <c r="T3984" s="1" t="s">
        <v>8822</v>
      </c>
    </row>
    <row r="3985" spans="1:20" x14ac:dyDescent="0.25">
      <c r="A3985" t="s">
        <v>8801</v>
      </c>
      <c r="B3985" t="s">
        <v>66</v>
      </c>
      <c r="C3985" t="s">
        <v>7357</v>
      </c>
      <c r="D3985" t="s">
        <v>7356</v>
      </c>
      <c r="F3985">
        <v>2022</v>
      </c>
      <c r="G3985" t="s">
        <v>525</v>
      </c>
      <c r="I3985" t="s">
        <v>6296</v>
      </c>
      <c r="J3985">
        <v>50</v>
      </c>
      <c r="N3985">
        <f>SUM(Table714[[#This Row],[Mitigation ($ million)]:[Adaptation ($ million)]])</f>
        <v>4.7</v>
      </c>
      <c r="O3985">
        <v>0.2</v>
      </c>
      <c r="P3985">
        <v>4.5</v>
      </c>
      <c r="R3985" s="4">
        <v>9.4E-2</v>
      </c>
      <c r="S3985" s="4"/>
      <c r="T3985" s="1" t="s">
        <v>8822</v>
      </c>
    </row>
    <row r="3986" spans="1:20" x14ac:dyDescent="0.25">
      <c r="A3986" t="s">
        <v>8801</v>
      </c>
      <c r="B3986" t="s">
        <v>66</v>
      </c>
      <c r="C3986" t="s">
        <v>7414</v>
      </c>
      <c r="D3986" t="s">
        <v>7413</v>
      </c>
      <c r="F3986">
        <v>2022</v>
      </c>
      <c r="G3986" t="s">
        <v>62</v>
      </c>
      <c r="I3986" t="s">
        <v>6287</v>
      </c>
      <c r="J3986">
        <v>200</v>
      </c>
      <c r="N3986">
        <f>SUM(Table714[[#This Row],[Mitigation ($ million)]:[Adaptation ($ million)]])</f>
        <v>84.4</v>
      </c>
      <c r="O3986">
        <v>41.5</v>
      </c>
      <c r="P3986">
        <v>42.9</v>
      </c>
      <c r="R3986" s="4">
        <v>0.42199999999999999</v>
      </c>
      <c r="S3986" s="4"/>
      <c r="T3986" s="1" t="s">
        <v>8822</v>
      </c>
    </row>
    <row r="3987" spans="1:20" x14ac:dyDescent="0.25">
      <c r="A3987" t="s">
        <v>8801</v>
      </c>
      <c r="B3987" t="s">
        <v>66</v>
      </c>
      <c r="C3987" t="s">
        <v>7937</v>
      </c>
      <c r="D3987" t="s">
        <v>7936</v>
      </c>
      <c r="F3987">
        <v>2021</v>
      </c>
      <c r="G3987" t="s">
        <v>4824</v>
      </c>
      <c r="I3987" t="s">
        <v>6296</v>
      </c>
      <c r="J3987">
        <v>150</v>
      </c>
      <c r="N3987">
        <f>SUM(Table714[[#This Row],[Mitigation ($ million)]:[Adaptation ($ million)]])</f>
        <v>116.2</v>
      </c>
      <c r="O3987">
        <v>60.6</v>
      </c>
      <c r="P3987">
        <v>55.6</v>
      </c>
      <c r="R3987" s="4">
        <v>0.77500000000000002</v>
      </c>
      <c r="S3987" s="4"/>
      <c r="T3987" s="1" t="s">
        <v>8823</v>
      </c>
    </row>
    <row r="3988" spans="1:20" x14ac:dyDescent="0.25">
      <c r="A3988" t="s">
        <v>8801</v>
      </c>
      <c r="B3988" t="s">
        <v>66</v>
      </c>
      <c r="C3988" t="s">
        <v>7485</v>
      </c>
      <c r="D3988" t="s">
        <v>7484</v>
      </c>
      <c r="F3988">
        <v>2022</v>
      </c>
      <c r="G3988" t="s">
        <v>222</v>
      </c>
      <c r="I3988" t="s">
        <v>84</v>
      </c>
      <c r="J3988">
        <v>89.2</v>
      </c>
      <c r="N3988">
        <f>SUM(Table714[[#This Row],[Mitigation ($ million)]:[Adaptation ($ million)]])</f>
        <v>49</v>
      </c>
      <c r="O3988">
        <v>11.1</v>
      </c>
      <c r="P3988">
        <v>37.9</v>
      </c>
      <c r="R3988" s="4">
        <v>0.54800000000000004</v>
      </c>
      <c r="S3988" s="4"/>
      <c r="T3988" s="1" t="s">
        <v>8822</v>
      </c>
    </row>
    <row r="3989" spans="1:20" x14ac:dyDescent="0.25">
      <c r="A3989" t="s">
        <v>8801</v>
      </c>
      <c r="B3989" t="s">
        <v>66</v>
      </c>
      <c r="C3989" t="s">
        <v>7257</v>
      </c>
      <c r="D3989" t="s">
        <v>7256</v>
      </c>
      <c r="F3989">
        <v>2022</v>
      </c>
      <c r="G3989" t="s">
        <v>8809</v>
      </c>
      <c r="I3989" t="s">
        <v>6319</v>
      </c>
      <c r="J3989">
        <v>12</v>
      </c>
      <c r="N3989">
        <f>SUM(Table714[[#This Row],[Mitigation ($ million)]:[Adaptation ($ million)]])</f>
        <v>1.6</v>
      </c>
      <c r="O3989">
        <v>1</v>
      </c>
      <c r="P3989">
        <v>0.6</v>
      </c>
      <c r="R3989" s="4">
        <v>0.13</v>
      </c>
      <c r="S3989" s="4"/>
      <c r="T3989" s="1" t="s">
        <v>8822</v>
      </c>
    </row>
    <row r="3990" spans="1:20" x14ac:dyDescent="0.25">
      <c r="A3990" t="s">
        <v>8801</v>
      </c>
      <c r="B3990" t="s">
        <v>66</v>
      </c>
      <c r="C3990" t="s">
        <v>7813</v>
      </c>
      <c r="D3990" t="s">
        <v>7812</v>
      </c>
      <c r="F3990">
        <v>2022</v>
      </c>
      <c r="G3990" t="s">
        <v>88</v>
      </c>
      <c r="I3990" t="s">
        <v>6296</v>
      </c>
      <c r="J3990">
        <v>190</v>
      </c>
      <c r="N3990">
        <f>SUM(Table714[[#This Row],[Mitigation ($ million)]:[Adaptation ($ million)]])</f>
        <v>55.1</v>
      </c>
      <c r="O3990">
        <v>24</v>
      </c>
      <c r="P3990">
        <v>31.1</v>
      </c>
      <c r="R3990" s="4">
        <v>0.28999999999999998</v>
      </c>
      <c r="S3990" s="4"/>
      <c r="T3990" s="1" t="s">
        <v>8822</v>
      </c>
    </row>
    <row r="3991" spans="1:20" x14ac:dyDescent="0.25">
      <c r="A3991" t="s">
        <v>8801</v>
      </c>
      <c r="B3991" t="s">
        <v>66</v>
      </c>
      <c r="C3991" t="s">
        <v>8069</v>
      </c>
      <c r="D3991" t="s">
        <v>8068</v>
      </c>
      <c r="F3991">
        <v>2021</v>
      </c>
      <c r="G3991" t="s">
        <v>6406</v>
      </c>
      <c r="I3991" t="s">
        <v>132</v>
      </c>
      <c r="J3991">
        <v>125</v>
      </c>
      <c r="N3991">
        <f>SUM(Table714[[#This Row],[Mitigation ($ million)]:[Adaptation ($ million)]])</f>
        <v>11.1</v>
      </c>
      <c r="O3991">
        <v>4.5999999999999996</v>
      </c>
      <c r="P3991">
        <v>6.5</v>
      </c>
      <c r="R3991" s="4">
        <v>8.8999999999999996E-2</v>
      </c>
      <c r="S3991" s="4"/>
      <c r="T3991" s="1" t="s">
        <v>8823</v>
      </c>
    </row>
    <row r="3992" spans="1:20" x14ac:dyDescent="0.25">
      <c r="A3992" t="s">
        <v>8801</v>
      </c>
      <c r="B3992" t="s">
        <v>66</v>
      </c>
      <c r="C3992" t="s">
        <v>8207</v>
      </c>
      <c r="D3992" t="s">
        <v>8206</v>
      </c>
      <c r="F3992">
        <v>2021</v>
      </c>
      <c r="G3992" t="s">
        <v>168</v>
      </c>
      <c r="I3992" t="s">
        <v>132</v>
      </c>
      <c r="J3992">
        <v>400</v>
      </c>
      <c r="N3992">
        <f>SUM(Table714[[#This Row],[Mitigation ($ million)]:[Adaptation ($ million)]])</f>
        <v>37.1</v>
      </c>
      <c r="O3992">
        <v>0</v>
      </c>
      <c r="P3992">
        <v>37.1</v>
      </c>
      <c r="R3992" s="4">
        <v>9.2999999999999999E-2</v>
      </c>
      <c r="S3992" s="4"/>
      <c r="T3992" s="1" t="s">
        <v>8823</v>
      </c>
    </row>
    <row r="3993" spans="1:20" x14ac:dyDescent="0.25">
      <c r="A3993" t="s">
        <v>8801</v>
      </c>
      <c r="B3993" t="s">
        <v>66</v>
      </c>
      <c r="C3993" t="s">
        <v>8595</v>
      </c>
      <c r="D3993" t="s">
        <v>8594</v>
      </c>
      <c r="F3993">
        <v>2021</v>
      </c>
      <c r="G3993" t="s">
        <v>4725</v>
      </c>
      <c r="I3993" t="s">
        <v>6296</v>
      </c>
      <c r="J3993">
        <v>265</v>
      </c>
      <c r="N3993">
        <f>SUM(Table714[[#This Row],[Mitigation ($ million)]:[Adaptation ($ million)]])</f>
        <v>164.5</v>
      </c>
      <c r="O3993">
        <v>100.1</v>
      </c>
      <c r="P3993">
        <v>64.400000000000006</v>
      </c>
      <c r="R3993" s="4">
        <v>0.621</v>
      </c>
      <c r="S3993" s="4"/>
      <c r="T3993" s="1" t="s">
        <v>8823</v>
      </c>
    </row>
    <row r="3994" spans="1:20" x14ac:dyDescent="0.25">
      <c r="A3994" t="s">
        <v>8801</v>
      </c>
      <c r="B3994" t="s">
        <v>66</v>
      </c>
      <c r="C3994" t="s">
        <v>8092</v>
      </c>
      <c r="D3994" t="s">
        <v>8091</v>
      </c>
      <c r="F3994">
        <v>2021</v>
      </c>
      <c r="G3994" t="s">
        <v>6328</v>
      </c>
      <c r="I3994" t="s">
        <v>6296</v>
      </c>
      <c r="J3994">
        <v>50</v>
      </c>
      <c r="N3994">
        <f>SUM(Table714[[#This Row],[Mitigation ($ million)]:[Adaptation ($ million)]])</f>
        <v>50</v>
      </c>
      <c r="O3994">
        <v>0</v>
      </c>
      <c r="P3994">
        <v>50</v>
      </c>
      <c r="R3994" s="4">
        <v>1</v>
      </c>
      <c r="S3994" s="4"/>
      <c r="T3994" s="1" t="s">
        <v>8823</v>
      </c>
    </row>
    <row r="3995" spans="1:20" x14ac:dyDescent="0.25">
      <c r="A3995" t="s">
        <v>8801</v>
      </c>
      <c r="B3995" t="s">
        <v>66</v>
      </c>
      <c r="C3995" t="s">
        <v>7059</v>
      </c>
      <c r="D3995" t="s">
        <v>7058</v>
      </c>
      <c r="F3995">
        <v>2022</v>
      </c>
      <c r="G3995" t="s">
        <v>6328</v>
      </c>
      <c r="I3995" t="s">
        <v>132</v>
      </c>
      <c r="J3995">
        <v>100</v>
      </c>
      <c r="N3995">
        <f>SUM(Table714[[#This Row],[Mitigation ($ million)]:[Adaptation ($ million)]])</f>
        <v>8.9</v>
      </c>
      <c r="O3995">
        <v>3.4</v>
      </c>
      <c r="P3995">
        <v>5.5</v>
      </c>
      <c r="R3995" s="4">
        <v>0.09</v>
      </c>
      <c r="S3995" s="4"/>
      <c r="T3995" s="1" t="s">
        <v>8822</v>
      </c>
    </row>
    <row r="3996" spans="1:20" x14ac:dyDescent="0.25">
      <c r="A3996" t="s">
        <v>8801</v>
      </c>
      <c r="B3996" t="s">
        <v>66</v>
      </c>
      <c r="C3996" t="s">
        <v>8179</v>
      </c>
      <c r="D3996" t="s">
        <v>8178</v>
      </c>
      <c r="F3996">
        <v>2021</v>
      </c>
      <c r="G3996" t="s">
        <v>6328</v>
      </c>
      <c r="I3996" t="s">
        <v>6296</v>
      </c>
      <c r="J3996">
        <v>80</v>
      </c>
      <c r="N3996">
        <f>SUM(Table714[[#This Row],[Mitigation ($ million)]:[Adaptation ($ million)]])</f>
        <v>7.5</v>
      </c>
      <c r="O3996">
        <v>3.3</v>
      </c>
      <c r="P3996">
        <v>4.2</v>
      </c>
      <c r="R3996" s="4">
        <v>9.4E-2</v>
      </c>
      <c r="S3996" s="4"/>
      <c r="T3996" s="1" t="s">
        <v>8823</v>
      </c>
    </row>
    <row r="3997" spans="1:20" x14ac:dyDescent="0.25">
      <c r="A3997" t="s">
        <v>8801</v>
      </c>
      <c r="B3997" t="s">
        <v>66</v>
      </c>
      <c r="C3997" t="s">
        <v>6327</v>
      </c>
      <c r="D3997" t="s">
        <v>6326</v>
      </c>
      <c r="F3997">
        <v>2023</v>
      </c>
      <c r="G3997" t="s">
        <v>6328</v>
      </c>
      <c r="I3997" t="s">
        <v>6307</v>
      </c>
      <c r="J3997">
        <v>150</v>
      </c>
      <c r="N3997">
        <f>SUM(Table714[[#This Row],[Mitigation ($ million)]:[Adaptation ($ million)]])</f>
        <v>26.9</v>
      </c>
      <c r="O3997">
        <v>17.2</v>
      </c>
      <c r="P3997">
        <v>9.6999999999999993</v>
      </c>
      <c r="R3997" s="5">
        <v>0.17899999999999999</v>
      </c>
      <c r="S3997" s="5"/>
      <c r="T3997" s="1" t="s">
        <v>8821</v>
      </c>
    </row>
    <row r="3998" spans="1:20" x14ac:dyDescent="0.25">
      <c r="A3998" t="s">
        <v>8801</v>
      </c>
      <c r="B3998" t="s">
        <v>66</v>
      </c>
      <c r="C3998" t="s">
        <v>7499</v>
      </c>
      <c r="D3998" t="s">
        <v>7498</v>
      </c>
      <c r="F3998">
        <v>2022</v>
      </c>
      <c r="G3998" t="s">
        <v>6328</v>
      </c>
      <c r="I3998" t="s">
        <v>6316</v>
      </c>
      <c r="J3998">
        <v>150</v>
      </c>
      <c r="N3998">
        <f>SUM(Table714[[#This Row],[Mitigation ($ million)]:[Adaptation ($ million)]])</f>
        <v>74.5</v>
      </c>
      <c r="O3998">
        <v>50.6</v>
      </c>
      <c r="P3998">
        <v>23.9</v>
      </c>
      <c r="R3998" s="4">
        <v>0.497</v>
      </c>
      <c r="S3998" s="4"/>
      <c r="T3998" s="1" t="s">
        <v>8822</v>
      </c>
    </row>
    <row r="3999" spans="1:20" x14ac:dyDescent="0.25">
      <c r="A3999" t="s">
        <v>8801</v>
      </c>
      <c r="B3999" t="s">
        <v>66</v>
      </c>
      <c r="C3999" t="s">
        <v>6756</v>
      </c>
      <c r="D3999" t="s">
        <v>6755</v>
      </c>
      <c r="F3999">
        <v>2023</v>
      </c>
      <c r="G3999" t="s">
        <v>6328</v>
      </c>
      <c r="I3999" t="s">
        <v>132</v>
      </c>
      <c r="J3999">
        <v>150</v>
      </c>
      <c r="N3999">
        <f>SUM(Table714[[#This Row],[Mitigation ($ million)]:[Adaptation ($ million)]])</f>
        <v>38.1</v>
      </c>
      <c r="O3999">
        <v>11</v>
      </c>
      <c r="P3999">
        <v>27.1</v>
      </c>
      <c r="R3999" s="5">
        <v>0.254</v>
      </c>
      <c r="S3999" s="5"/>
      <c r="T3999" s="1" t="s">
        <v>8821</v>
      </c>
    </row>
    <row r="4000" spans="1:20" x14ac:dyDescent="0.25">
      <c r="A4000" t="s">
        <v>8801</v>
      </c>
      <c r="B4000" t="s">
        <v>66</v>
      </c>
      <c r="C4000" t="s">
        <v>8465</v>
      </c>
      <c r="D4000" t="s">
        <v>8464</v>
      </c>
      <c r="F4000">
        <v>2021</v>
      </c>
      <c r="G4000" t="s">
        <v>6328</v>
      </c>
      <c r="I4000" t="s">
        <v>6313</v>
      </c>
      <c r="J4000">
        <v>125</v>
      </c>
      <c r="N4000">
        <f>SUM(Table714[[#This Row],[Mitigation ($ million)]:[Adaptation ($ million)]])</f>
        <v>0.5</v>
      </c>
      <c r="O4000">
        <v>0.5</v>
      </c>
      <c r="P4000">
        <v>0</v>
      </c>
      <c r="R4000" s="4">
        <v>4.0000000000000001E-3</v>
      </c>
      <c r="S4000" s="4"/>
      <c r="T4000" s="1" t="s">
        <v>8823</v>
      </c>
    </row>
    <row r="4001" spans="1:20" x14ac:dyDescent="0.25">
      <c r="A4001" t="s">
        <v>8801</v>
      </c>
      <c r="B4001" t="s">
        <v>66</v>
      </c>
      <c r="C4001" t="s">
        <v>6414</v>
      </c>
      <c r="D4001" t="s">
        <v>6413</v>
      </c>
      <c r="F4001">
        <v>2023</v>
      </c>
      <c r="G4001" t="s">
        <v>6328</v>
      </c>
      <c r="I4001" t="s">
        <v>6319</v>
      </c>
      <c r="J4001">
        <v>300</v>
      </c>
      <c r="N4001">
        <f>SUM(Table714[[#This Row],[Mitigation ($ million)]:[Adaptation ($ million)]])</f>
        <v>36</v>
      </c>
      <c r="O4001">
        <v>30</v>
      </c>
      <c r="P4001">
        <v>6</v>
      </c>
      <c r="R4001" s="5">
        <v>0.12</v>
      </c>
      <c r="S4001" s="5"/>
      <c r="T4001" s="1" t="s">
        <v>8821</v>
      </c>
    </row>
    <row r="4002" spans="1:20" x14ac:dyDescent="0.25">
      <c r="A4002" t="s">
        <v>8801</v>
      </c>
      <c r="B4002" t="s">
        <v>66</v>
      </c>
      <c r="C4002" t="s">
        <v>6447</v>
      </c>
      <c r="D4002" t="s">
        <v>6446</v>
      </c>
      <c r="F4002">
        <v>2023</v>
      </c>
      <c r="G4002" t="s">
        <v>6328</v>
      </c>
      <c r="I4002" t="s">
        <v>6448</v>
      </c>
      <c r="J4002">
        <v>100</v>
      </c>
      <c r="N4002">
        <f>SUM(Table714[[#This Row],[Mitigation ($ million)]:[Adaptation ($ million)]])</f>
        <v>42.2</v>
      </c>
      <c r="O4002">
        <v>25</v>
      </c>
      <c r="P4002">
        <v>17.2</v>
      </c>
      <c r="R4002" s="5">
        <v>0.42199999999999999</v>
      </c>
      <c r="S4002" s="5"/>
      <c r="T4002" s="1" t="s">
        <v>8821</v>
      </c>
    </row>
    <row r="4003" spans="1:20" x14ac:dyDescent="0.25">
      <c r="A4003" t="s">
        <v>8801</v>
      </c>
      <c r="B4003" t="s">
        <v>66</v>
      </c>
      <c r="C4003" t="s">
        <v>7253</v>
      </c>
      <c r="D4003" t="s">
        <v>7252</v>
      </c>
      <c r="F4003">
        <v>2022</v>
      </c>
      <c r="G4003" t="s">
        <v>6429</v>
      </c>
      <c r="I4003" t="s">
        <v>84</v>
      </c>
      <c r="J4003">
        <v>100</v>
      </c>
      <c r="N4003">
        <f>SUM(Table714[[#This Row],[Mitigation ($ million)]:[Adaptation ($ million)]])</f>
        <v>57.7</v>
      </c>
      <c r="O4003">
        <v>35.4</v>
      </c>
      <c r="P4003">
        <v>22.3</v>
      </c>
      <c r="R4003" s="4">
        <v>0.57699999999999996</v>
      </c>
      <c r="S4003" s="4"/>
      <c r="T4003" s="1" t="s">
        <v>8822</v>
      </c>
    </row>
    <row r="4004" spans="1:20" x14ac:dyDescent="0.25">
      <c r="A4004" t="s">
        <v>8801</v>
      </c>
      <c r="B4004" t="s">
        <v>66</v>
      </c>
      <c r="C4004" t="s">
        <v>8087</v>
      </c>
      <c r="D4004" t="s">
        <v>8086</v>
      </c>
      <c r="F4004">
        <v>2021</v>
      </c>
      <c r="G4004" t="s">
        <v>6429</v>
      </c>
      <c r="I4004" t="s">
        <v>84</v>
      </c>
      <c r="J4004">
        <v>62.5</v>
      </c>
      <c r="N4004">
        <f>SUM(Table714[[#This Row],[Mitigation ($ million)]:[Adaptation ($ million)]])</f>
        <v>57.099999999999994</v>
      </c>
      <c r="O4004">
        <v>49.8</v>
      </c>
      <c r="P4004">
        <v>7.3</v>
      </c>
      <c r="R4004" s="4">
        <v>0.91400000000000003</v>
      </c>
      <c r="S4004" s="4"/>
      <c r="T4004" s="1" t="s">
        <v>8823</v>
      </c>
    </row>
    <row r="4005" spans="1:20" x14ac:dyDescent="0.25">
      <c r="A4005" t="s">
        <v>8801</v>
      </c>
      <c r="B4005" t="s">
        <v>66</v>
      </c>
      <c r="C4005" t="s">
        <v>7464</v>
      </c>
      <c r="D4005" t="s">
        <v>7463</v>
      </c>
      <c r="F4005">
        <v>2022</v>
      </c>
      <c r="G4005" t="s">
        <v>6664</v>
      </c>
      <c r="I4005" t="s">
        <v>6319</v>
      </c>
      <c r="J4005">
        <v>35</v>
      </c>
      <c r="N4005">
        <f>SUM(Table714[[#This Row],[Mitigation ($ million)]:[Adaptation ($ million)]])</f>
        <v>10.5</v>
      </c>
      <c r="O4005">
        <v>0</v>
      </c>
      <c r="P4005">
        <v>10.5</v>
      </c>
      <c r="R4005" s="4">
        <v>0.3</v>
      </c>
      <c r="S4005" s="4"/>
      <c r="T4005" s="1" t="s">
        <v>8822</v>
      </c>
    </row>
    <row r="4006" spans="1:20" x14ac:dyDescent="0.25">
      <c r="A4006" t="s">
        <v>8801</v>
      </c>
      <c r="B4006" t="s">
        <v>66</v>
      </c>
      <c r="C4006" t="s">
        <v>6663</v>
      </c>
      <c r="D4006" t="s">
        <v>6662</v>
      </c>
      <c r="F4006">
        <v>2023</v>
      </c>
      <c r="G4006" t="s">
        <v>6664</v>
      </c>
      <c r="I4006" t="s">
        <v>6319</v>
      </c>
      <c r="J4006">
        <v>25</v>
      </c>
      <c r="N4006">
        <f>SUM(Table714[[#This Row],[Mitigation ($ million)]:[Adaptation ($ million)]])</f>
        <v>2.5</v>
      </c>
      <c r="O4006">
        <v>0</v>
      </c>
      <c r="P4006">
        <v>2.5</v>
      </c>
      <c r="R4006" s="5">
        <v>0.1</v>
      </c>
      <c r="S4006" s="5"/>
      <c r="T4006" s="1" t="s">
        <v>8821</v>
      </c>
    </row>
    <row r="4007" spans="1:20" x14ac:dyDescent="0.25">
      <c r="A4007" t="s">
        <v>8801</v>
      </c>
      <c r="B4007" t="s">
        <v>66</v>
      </c>
      <c r="C4007" t="s">
        <v>7292</v>
      </c>
      <c r="D4007" t="s">
        <v>7291</v>
      </c>
      <c r="F4007">
        <v>2022</v>
      </c>
      <c r="G4007" t="s">
        <v>88</v>
      </c>
      <c r="I4007" t="s">
        <v>4841</v>
      </c>
      <c r="J4007">
        <v>160</v>
      </c>
      <c r="N4007">
        <f>SUM(Table714[[#This Row],[Mitigation ($ million)]:[Adaptation ($ million)]])</f>
        <v>51.5</v>
      </c>
      <c r="O4007">
        <v>21.6</v>
      </c>
      <c r="P4007">
        <v>29.9</v>
      </c>
      <c r="R4007" s="4">
        <v>0.32200000000000001</v>
      </c>
      <c r="S4007" s="4"/>
      <c r="T4007" s="1" t="s">
        <v>8822</v>
      </c>
    </row>
    <row r="4008" spans="1:20" x14ac:dyDescent="0.25">
      <c r="A4008" t="s">
        <v>8801</v>
      </c>
      <c r="B4008" t="s">
        <v>66</v>
      </c>
      <c r="C4008" t="s">
        <v>7489</v>
      </c>
      <c r="D4008" t="s">
        <v>7488</v>
      </c>
      <c r="F4008">
        <v>2022</v>
      </c>
      <c r="G4008" t="s">
        <v>6784</v>
      </c>
      <c r="I4008" t="s">
        <v>4841</v>
      </c>
      <c r="J4008">
        <v>134</v>
      </c>
      <c r="N4008">
        <f>SUM(Table714[[#This Row],[Mitigation ($ million)]:[Adaptation ($ million)]])</f>
        <v>83.6</v>
      </c>
      <c r="O4008">
        <v>5.5</v>
      </c>
      <c r="P4008">
        <v>78.099999999999994</v>
      </c>
      <c r="R4008" s="4">
        <v>0.623</v>
      </c>
      <c r="S4008" s="4"/>
      <c r="T4008" s="1" t="s">
        <v>8822</v>
      </c>
    </row>
    <row r="4009" spans="1:20" x14ac:dyDescent="0.25">
      <c r="A4009" t="s">
        <v>8801</v>
      </c>
      <c r="B4009" t="s">
        <v>66</v>
      </c>
      <c r="C4009" t="s">
        <v>6836</v>
      </c>
      <c r="D4009" t="s">
        <v>6835</v>
      </c>
      <c r="F4009">
        <v>2023</v>
      </c>
      <c r="G4009" t="s">
        <v>6837</v>
      </c>
      <c r="I4009" t="s">
        <v>6400</v>
      </c>
      <c r="J4009">
        <v>30</v>
      </c>
      <c r="N4009">
        <f>SUM(Table714[[#This Row],[Mitigation ($ million)]:[Adaptation ($ million)]])</f>
        <v>7.2</v>
      </c>
      <c r="O4009">
        <v>1.7</v>
      </c>
      <c r="P4009">
        <v>5.5</v>
      </c>
      <c r="R4009" s="5">
        <v>0.24099999999999999</v>
      </c>
      <c r="S4009" s="5"/>
      <c r="T4009" s="1" t="s">
        <v>8821</v>
      </c>
    </row>
    <row r="4010" spans="1:20" x14ac:dyDescent="0.25">
      <c r="A4010" t="s">
        <v>8801</v>
      </c>
      <c r="B4010" t="s">
        <v>66</v>
      </c>
      <c r="C4010" t="s">
        <v>8670</v>
      </c>
      <c r="D4010" t="s">
        <v>8669</v>
      </c>
      <c r="F4010">
        <v>2021</v>
      </c>
      <c r="G4010" t="s">
        <v>6384</v>
      </c>
      <c r="I4010" t="s">
        <v>6400</v>
      </c>
      <c r="J4010">
        <v>110</v>
      </c>
      <c r="N4010">
        <f>SUM(Table714[[#This Row],[Mitigation ($ million)]:[Adaptation ($ million)]])</f>
        <v>55</v>
      </c>
      <c r="O4010">
        <v>0</v>
      </c>
      <c r="P4010">
        <v>55</v>
      </c>
      <c r="R4010" s="4">
        <v>0.5</v>
      </c>
      <c r="S4010" s="4"/>
      <c r="T4010" s="1" t="s">
        <v>8823</v>
      </c>
    </row>
    <row r="4011" spans="1:20" x14ac:dyDescent="0.25">
      <c r="A4011" t="s">
        <v>8801</v>
      </c>
      <c r="B4011" t="s">
        <v>66</v>
      </c>
      <c r="C4011" t="s">
        <v>8672</v>
      </c>
      <c r="D4011" t="s">
        <v>8671</v>
      </c>
      <c r="F4011">
        <v>2021</v>
      </c>
      <c r="G4011" t="s">
        <v>6384</v>
      </c>
      <c r="I4011" t="s">
        <v>6400</v>
      </c>
      <c r="J4011">
        <v>75</v>
      </c>
      <c r="N4011">
        <f>SUM(Table714[[#This Row],[Mitigation ($ million)]:[Adaptation ($ million)]])</f>
        <v>37.5</v>
      </c>
      <c r="O4011">
        <v>0</v>
      </c>
      <c r="P4011">
        <v>37.5</v>
      </c>
      <c r="R4011" s="4">
        <v>0.5</v>
      </c>
      <c r="S4011" s="4"/>
      <c r="T4011" s="1" t="s">
        <v>8823</v>
      </c>
    </row>
    <row r="4012" spans="1:20" x14ac:dyDescent="0.25">
      <c r="A4012" t="s">
        <v>8801</v>
      </c>
      <c r="B4012" t="s">
        <v>66</v>
      </c>
      <c r="C4012" t="s">
        <v>7121</v>
      </c>
      <c r="D4012" t="s">
        <v>7120</v>
      </c>
      <c r="F4012">
        <v>2022</v>
      </c>
      <c r="G4012" t="s">
        <v>6551</v>
      </c>
      <c r="I4012" t="s">
        <v>6303</v>
      </c>
      <c r="J4012">
        <v>40</v>
      </c>
      <c r="N4012">
        <f>SUM(Table714[[#This Row],[Mitigation ($ million)]:[Adaptation ($ million)]])</f>
        <v>3.1</v>
      </c>
      <c r="O4012">
        <v>1.1000000000000001</v>
      </c>
      <c r="P4012">
        <v>2</v>
      </c>
      <c r="R4012" s="4">
        <v>7.9000000000000001E-2</v>
      </c>
      <c r="S4012" s="4"/>
      <c r="T4012" s="1" t="s">
        <v>8822</v>
      </c>
    </row>
    <row r="4013" spans="1:20" x14ac:dyDescent="0.25">
      <c r="A4013" t="s">
        <v>8801</v>
      </c>
      <c r="B4013" t="s">
        <v>66</v>
      </c>
      <c r="C4013" t="s">
        <v>7706</v>
      </c>
      <c r="D4013" t="s">
        <v>7705</v>
      </c>
      <c r="F4013">
        <v>2022</v>
      </c>
      <c r="G4013" t="s">
        <v>6551</v>
      </c>
      <c r="I4013" t="s">
        <v>6303</v>
      </c>
      <c r="J4013">
        <v>18.100000000000001</v>
      </c>
      <c r="N4013">
        <f>SUM(Table714[[#This Row],[Mitigation ($ million)]:[Adaptation ($ million)]])</f>
        <v>0.1</v>
      </c>
      <c r="O4013">
        <v>0.1</v>
      </c>
      <c r="P4013">
        <v>0</v>
      </c>
      <c r="R4013" s="4">
        <v>6.0000000000000001E-3</v>
      </c>
      <c r="S4013" s="4"/>
      <c r="T4013" s="1" t="s">
        <v>8822</v>
      </c>
    </row>
    <row r="4014" spans="1:20" x14ac:dyDescent="0.25">
      <c r="A4014" t="s">
        <v>8801</v>
      </c>
      <c r="B4014" t="s">
        <v>66</v>
      </c>
      <c r="C4014" t="s">
        <v>8686</v>
      </c>
      <c r="D4014" t="s">
        <v>8685</v>
      </c>
      <c r="F4014">
        <v>2021</v>
      </c>
      <c r="G4014" t="s">
        <v>6551</v>
      </c>
      <c r="I4014" t="s">
        <v>8054</v>
      </c>
      <c r="J4014">
        <v>5</v>
      </c>
      <c r="N4014">
        <f>SUM(Table714[[#This Row],[Mitigation ($ million)]:[Adaptation ($ million)]])</f>
        <v>0.1</v>
      </c>
      <c r="O4014">
        <v>0</v>
      </c>
      <c r="P4014">
        <v>0.1</v>
      </c>
      <c r="R4014" s="4">
        <v>1.6E-2</v>
      </c>
      <c r="S4014" s="4"/>
      <c r="T4014" s="1" t="s">
        <v>8823</v>
      </c>
    </row>
    <row r="4015" spans="1:20" x14ac:dyDescent="0.25">
      <c r="A4015" t="s">
        <v>8801</v>
      </c>
      <c r="B4015" t="s">
        <v>66</v>
      </c>
      <c r="C4015" t="s">
        <v>6550</v>
      </c>
      <c r="D4015" t="s">
        <v>6549</v>
      </c>
      <c r="F4015">
        <v>2023</v>
      </c>
      <c r="G4015" t="s">
        <v>6551</v>
      </c>
      <c r="I4015" t="s">
        <v>6307</v>
      </c>
      <c r="J4015">
        <v>50</v>
      </c>
      <c r="N4015">
        <f>SUM(Table714[[#This Row],[Mitigation ($ million)]:[Adaptation ($ million)]])</f>
        <v>4.9000000000000004</v>
      </c>
      <c r="O4015">
        <v>1.6</v>
      </c>
      <c r="P4015">
        <v>3.3</v>
      </c>
      <c r="R4015" s="5">
        <v>9.8000000000000004E-2</v>
      </c>
      <c r="S4015" s="5"/>
      <c r="T4015" s="1" t="s">
        <v>8821</v>
      </c>
    </row>
    <row r="4016" spans="1:20" x14ac:dyDescent="0.25">
      <c r="A4016" t="s">
        <v>8801</v>
      </c>
      <c r="B4016" t="s">
        <v>66</v>
      </c>
      <c r="C4016" t="s">
        <v>7924</v>
      </c>
      <c r="D4016" t="s">
        <v>7923</v>
      </c>
      <c r="F4016">
        <v>2021</v>
      </c>
      <c r="G4016" t="s">
        <v>6551</v>
      </c>
      <c r="I4016" t="s">
        <v>6313</v>
      </c>
      <c r="J4016">
        <v>40</v>
      </c>
      <c r="N4016">
        <f>SUM(Table714[[#This Row],[Mitigation ($ million)]:[Adaptation ($ million)]])</f>
        <v>2.2000000000000002</v>
      </c>
      <c r="O4016">
        <v>0.8</v>
      </c>
      <c r="P4016">
        <v>1.4</v>
      </c>
      <c r="R4016" s="4">
        <v>5.7000000000000002E-2</v>
      </c>
      <c r="S4016" s="4"/>
      <c r="T4016" s="1" t="s">
        <v>8823</v>
      </c>
    </row>
    <row r="4017" spans="1:20" x14ac:dyDescent="0.25">
      <c r="A4017" t="s">
        <v>8801</v>
      </c>
      <c r="B4017" t="s">
        <v>66</v>
      </c>
      <c r="C4017" t="s">
        <v>7590</v>
      </c>
      <c r="D4017" t="s">
        <v>7589</v>
      </c>
      <c r="F4017">
        <v>2022</v>
      </c>
      <c r="G4017" t="s">
        <v>6551</v>
      </c>
      <c r="I4017" t="s">
        <v>6296</v>
      </c>
      <c r="J4017">
        <v>41.1</v>
      </c>
      <c r="N4017">
        <f>SUM(Table714[[#This Row],[Mitigation ($ million)]:[Adaptation ($ million)]])</f>
        <v>7.9</v>
      </c>
      <c r="O4017">
        <v>2.6</v>
      </c>
      <c r="P4017">
        <v>5.3</v>
      </c>
      <c r="R4017" s="4">
        <v>0.192</v>
      </c>
      <c r="S4017" s="4"/>
      <c r="T4017" s="1" t="s">
        <v>8822</v>
      </c>
    </row>
    <row r="4018" spans="1:20" x14ac:dyDescent="0.25">
      <c r="A4018" t="s">
        <v>8801</v>
      </c>
      <c r="B4018" t="s">
        <v>66</v>
      </c>
      <c r="C4018" t="s">
        <v>6623</v>
      </c>
      <c r="D4018" t="s">
        <v>6622</v>
      </c>
      <c r="F4018">
        <v>2023</v>
      </c>
      <c r="G4018" t="s">
        <v>6551</v>
      </c>
      <c r="I4018" t="s">
        <v>6313</v>
      </c>
      <c r="J4018">
        <v>40</v>
      </c>
      <c r="N4018">
        <f>SUM(Table714[[#This Row],[Mitigation ($ million)]:[Adaptation ($ million)]])</f>
        <v>3</v>
      </c>
      <c r="O4018">
        <v>1.5</v>
      </c>
      <c r="P4018">
        <v>1.5</v>
      </c>
      <c r="R4018" s="5">
        <v>7.4999999999999997E-2</v>
      </c>
      <c r="S4018" s="5"/>
      <c r="T4018" s="1" t="s">
        <v>8821</v>
      </c>
    </row>
    <row r="4019" spans="1:20" x14ac:dyDescent="0.25">
      <c r="A4019" t="s">
        <v>8801</v>
      </c>
      <c r="B4019" t="s">
        <v>66</v>
      </c>
      <c r="C4019" t="s">
        <v>7161</v>
      </c>
      <c r="D4019" t="s">
        <v>7160</v>
      </c>
      <c r="F4019">
        <v>2022</v>
      </c>
      <c r="G4019" t="s">
        <v>168</v>
      </c>
      <c r="I4019" t="s">
        <v>132</v>
      </c>
      <c r="J4019">
        <v>100</v>
      </c>
      <c r="N4019">
        <f>SUM(Table714[[#This Row],[Mitigation ($ million)]:[Adaptation ($ million)]])</f>
        <v>20</v>
      </c>
      <c r="O4019">
        <v>10</v>
      </c>
      <c r="P4019">
        <v>10</v>
      </c>
      <c r="R4019" s="4">
        <v>0.2</v>
      </c>
      <c r="S4019" s="4"/>
      <c r="T4019" s="1" t="s">
        <v>8822</v>
      </c>
    </row>
    <row r="4020" spans="1:20" x14ac:dyDescent="0.25">
      <c r="A4020" t="s">
        <v>8801</v>
      </c>
      <c r="B4020" t="s">
        <v>66</v>
      </c>
      <c r="C4020" t="s">
        <v>6909</v>
      </c>
      <c r="D4020" t="s">
        <v>6908</v>
      </c>
      <c r="F4020">
        <v>2023</v>
      </c>
      <c r="G4020" t="s">
        <v>168</v>
      </c>
      <c r="I4020" t="s">
        <v>6296</v>
      </c>
      <c r="J4020">
        <v>500</v>
      </c>
      <c r="N4020">
        <f>SUM(Table714[[#This Row],[Mitigation ($ million)]:[Adaptation ($ million)]])</f>
        <v>250</v>
      </c>
      <c r="O4020">
        <v>0</v>
      </c>
      <c r="P4020">
        <v>250</v>
      </c>
      <c r="R4020" s="5">
        <v>0.5</v>
      </c>
      <c r="S4020" s="5"/>
      <c r="T4020" s="1" t="s">
        <v>8821</v>
      </c>
    </row>
    <row r="4021" spans="1:20" x14ac:dyDescent="0.25">
      <c r="A4021" t="s">
        <v>8801</v>
      </c>
      <c r="B4021" t="s">
        <v>66</v>
      </c>
      <c r="C4021" t="s">
        <v>6905</v>
      </c>
      <c r="D4021" t="s">
        <v>6904</v>
      </c>
      <c r="F4021">
        <v>2023</v>
      </c>
      <c r="G4021" t="s">
        <v>168</v>
      </c>
      <c r="I4021" t="s">
        <v>6296</v>
      </c>
      <c r="J4021">
        <v>500</v>
      </c>
      <c r="N4021">
        <f>SUM(Table714[[#This Row],[Mitigation ($ million)]:[Adaptation ($ million)]])</f>
        <v>331.6</v>
      </c>
      <c r="O4021">
        <v>15.8</v>
      </c>
      <c r="P4021">
        <v>315.8</v>
      </c>
      <c r="R4021" s="5">
        <v>0.66300000000000003</v>
      </c>
      <c r="S4021" s="5"/>
      <c r="T4021" s="1" t="s">
        <v>8821</v>
      </c>
    </row>
    <row r="4022" spans="1:20" x14ac:dyDescent="0.25">
      <c r="A4022" t="s">
        <v>8801</v>
      </c>
      <c r="B4022" t="s">
        <v>66</v>
      </c>
      <c r="C4022" t="s">
        <v>6698</v>
      </c>
      <c r="D4022" t="s">
        <v>6697</v>
      </c>
      <c r="F4022">
        <v>2023</v>
      </c>
      <c r="G4022" t="s">
        <v>168</v>
      </c>
      <c r="I4022" t="s">
        <v>6303</v>
      </c>
      <c r="J4022">
        <v>200</v>
      </c>
      <c r="N4022">
        <f>SUM(Table714[[#This Row],[Mitigation ($ million)]:[Adaptation ($ million)]])</f>
        <v>14.1</v>
      </c>
      <c r="O4022">
        <v>0</v>
      </c>
      <c r="P4022">
        <v>14.1</v>
      </c>
      <c r="R4022" s="5">
        <v>7.0000000000000007E-2</v>
      </c>
      <c r="S4022" s="5"/>
      <c r="T4022" s="1" t="s">
        <v>8821</v>
      </c>
    </row>
    <row r="4023" spans="1:20" x14ac:dyDescent="0.25">
      <c r="A4023" t="s">
        <v>8801</v>
      </c>
      <c r="B4023" t="s">
        <v>66</v>
      </c>
      <c r="C4023" t="s">
        <v>8245</v>
      </c>
      <c r="D4023" t="s">
        <v>8244</v>
      </c>
      <c r="F4023">
        <v>2021</v>
      </c>
      <c r="G4023" t="s">
        <v>168</v>
      </c>
      <c r="I4023" t="s">
        <v>6296</v>
      </c>
      <c r="J4023">
        <v>200</v>
      </c>
      <c r="N4023">
        <f>SUM(Table714[[#This Row],[Mitigation ($ million)]:[Adaptation ($ million)]])</f>
        <v>151.30000000000001</v>
      </c>
      <c r="O4023">
        <v>0</v>
      </c>
      <c r="P4023">
        <v>151.30000000000001</v>
      </c>
      <c r="R4023" s="4">
        <v>0.75600000000000001</v>
      </c>
      <c r="S4023" s="4"/>
      <c r="T4023" s="1" t="s">
        <v>8823</v>
      </c>
    </row>
    <row r="4024" spans="1:20" x14ac:dyDescent="0.25">
      <c r="A4024" t="s">
        <v>8801</v>
      </c>
      <c r="B4024" t="s">
        <v>66</v>
      </c>
      <c r="C4024" t="s">
        <v>6283</v>
      </c>
      <c r="D4024" t="s">
        <v>6282</v>
      </c>
      <c r="F4024">
        <v>2023</v>
      </c>
      <c r="G4024" t="s">
        <v>168</v>
      </c>
      <c r="I4024" t="s">
        <v>4841</v>
      </c>
      <c r="J4024">
        <v>292</v>
      </c>
      <c r="N4024">
        <f>SUM(Table714[[#This Row],[Mitigation ($ million)]:[Adaptation ($ million)]])</f>
        <v>198.8</v>
      </c>
      <c r="O4024">
        <v>78.8</v>
      </c>
      <c r="P4024">
        <v>120</v>
      </c>
      <c r="R4024" s="5">
        <v>0.68100000000000005</v>
      </c>
      <c r="S4024" s="5"/>
      <c r="T4024" s="1" t="s">
        <v>8821</v>
      </c>
    </row>
    <row r="4025" spans="1:20" x14ac:dyDescent="0.25">
      <c r="A4025" t="s">
        <v>8801</v>
      </c>
      <c r="B4025" t="s">
        <v>66</v>
      </c>
      <c r="C4025" t="s">
        <v>8205</v>
      </c>
      <c r="D4025" t="s">
        <v>8204</v>
      </c>
      <c r="F4025">
        <v>2021</v>
      </c>
      <c r="G4025" t="s">
        <v>6784</v>
      </c>
      <c r="I4025" t="s">
        <v>132</v>
      </c>
      <c r="J4025">
        <v>100</v>
      </c>
      <c r="N4025">
        <f>SUM(Table714[[#This Row],[Mitigation ($ million)]:[Adaptation ($ million)]])</f>
        <v>15.5</v>
      </c>
      <c r="O4025">
        <v>6.4</v>
      </c>
      <c r="P4025">
        <v>9.1</v>
      </c>
      <c r="R4025" s="4">
        <v>0.154</v>
      </c>
      <c r="S4025" s="4"/>
      <c r="T4025" s="1" t="s">
        <v>8823</v>
      </c>
    </row>
    <row r="4026" spans="1:20" x14ac:dyDescent="0.25">
      <c r="A4026" t="s">
        <v>8801</v>
      </c>
      <c r="B4026" t="s">
        <v>66</v>
      </c>
      <c r="C4026" t="s">
        <v>7343</v>
      </c>
      <c r="D4026" t="s">
        <v>7342</v>
      </c>
      <c r="F4026">
        <v>2022</v>
      </c>
      <c r="G4026" t="s">
        <v>6551</v>
      </c>
      <c r="I4026" t="s">
        <v>6319</v>
      </c>
      <c r="J4026">
        <v>75</v>
      </c>
      <c r="N4026">
        <f>SUM(Table714[[#This Row],[Mitigation ($ million)]:[Adaptation ($ million)]])</f>
        <v>1.9</v>
      </c>
      <c r="O4026">
        <v>0.5</v>
      </c>
      <c r="P4026">
        <v>1.4</v>
      </c>
      <c r="R4026" s="4">
        <v>2.5000000000000001E-2</v>
      </c>
      <c r="S4026" s="4"/>
      <c r="T4026" s="1" t="s">
        <v>8822</v>
      </c>
    </row>
    <row r="4027" spans="1:20" x14ac:dyDescent="0.25">
      <c r="A4027" t="s">
        <v>8801</v>
      </c>
      <c r="B4027" t="s">
        <v>66</v>
      </c>
      <c r="C4027" t="s">
        <v>6671</v>
      </c>
      <c r="D4027" t="s">
        <v>6670</v>
      </c>
      <c r="F4027">
        <v>2023</v>
      </c>
      <c r="G4027" t="s">
        <v>6551</v>
      </c>
      <c r="I4027" t="s">
        <v>6319</v>
      </c>
      <c r="J4027">
        <v>100</v>
      </c>
      <c r="N4027">
        <f>SUM(Table714[[#This Row],[Mitigation ($ million)]:[Adaptation ($ million)]])</f>
        <v>3.4</v>
      </c>
      <c r="O4027">
        <v>1.7</v>
      </c>
      <c r="P4027">
        <v>1.7</v>
      </c>
      <c r="R4027" s="5">
        <v>3.3000000000000002E-2</v>
      </c>
      <c r="S4027" s="5"/>
      <c r="T4027" s="1" t="s">
        <v>8821</v>
      </c>
    </row>
    <row r="4028" spans="1:20" x14ac:dyDescent="0.25">
      <c r="A4028" t="s">
        <v>8801</v>
      </c>
      <c r="B4028" t="s">
        <v>66</v>
      </c>
      <c r="C4028" t="s">
        <v>7637</v>
      </c>
      <c r="D4028" t="s">
        <v>7636</v>
      </c>
      <c r="F4028">
        <v>2022</v>
      </c>
      <c r="G4028" t="s">
        <v>6631</v>
      </c>
      <c r="I4028" t="s">
        <v>6287</v>
      </c>
      <c r="J4028">
        <v>300</v>
      </c>
      <c r="N4028">
        <f>SUM(Table714[[#This Row],[Mitigation ($ million)]:[Adaptation ($ million)]])</f>
        <v>179.2</v>
      </c>
      <c r="O4028">
        <v>65.7</v>
      </c>
      <c r="P4028">
        <v>113.5</v>
      </c>
      <c r="R4028" s="4">
        <v>0.59699999999999998</v>
      </c>
      <c r="S4028" s="4"/>
      <c r="T4028" s="1" t="s">
        <v>8822</v>
      </c>
    </row>
    <row r="4029" spans="1:20" x14ac:dyDescent="0.25">
      <c r="A4029" t="s">
        <v>8801</v>
      </c>
      <c r="B4029" t="s">
        <v>66</v>
      </c>
      <c r="C4029" t="s">
        <v>7503</v>
      </c>
      <c r="D4029" t="s">
        <v>7502</v>
      </c>
      <c r="F4029">
        <v>2022</v>
      </c>
      <c r="G4029" t="s">
        <v>430</v>
      </c>
      <c r="I4029" t="s">
        <v>6307</v>
      </c>
      <c r="J4029">
        <v>40.700000000000003</v>
      </c>
      <c r="N4029">
        <f>SUM(Table714[[#This Row],[Mitigation ($ million)]:[Adaptation ($ million)]])</f>
        <v>5.9</v>
      </c>
      <c r="O4029">
        <v>5.4</v>
      </c>
      <c r="P4029">
        <v>0.5</v>
      </c>
      <c r="R4029" s="4">
        <v>0.14499999999999999</v>
      </c>
      <c r="S4029" s="4"/>
      <c r="T4029" s="1" t="s">
        <v>8822</v>
      </c>
    </row>
    <row r="4030" spans="1:20" x14ac:dyDescent="0.25">
      <c r="A4030" t="s">
        <v>8801</v>
      </c>
      <c r="B4030" t="s">
        <v>66</v>
      </c>
      <c r="C4030" t="s">
        <v>7222</v>
      </c>
      <c r="D4030" t="s">
        <v>7221</v>
      </c>
      <c r="F4030">
        <v>2022</v>
      </c>
      <c r="G4030" t="s">
        <v>6381</v>
      </c>
      <c r="I4030" t="s">
        <v>6400</v>
      </c>
      <c r="J4030">
        <v>126.5</v>
      </c>
      <c r="N4030">
        <f>SUM(Table714[[#This Row],[Mitigation ($ million)]:[Adaptation ($ million)]])</f>
        <v>40.200000000000003</v>
      </c>
      <c r="O4030">
        <v>0</v>
      </c>
      <c r="P4030">
        <v>40.200000000000003</v>
      </c>
      <c r="R4030" s="4">
        <v>0.318</v>
      </c>
      <c r="S4030" s="4"/>
      <c r="T4030" s="1" t="s">
        <v>8822</v>
      </c>
    </row>
    <row r="4031" spans="1:20" x14ac:dyDescent="0.25">
      <c r="A4031" t="s">
        <v>8801</v>
      </c>
      <c r="B4031" t="s">
        <v>66</v>
      </c>
      <c r="C4031" t="s">
        <v>7746</v>
      </c>
      <c r="D4031" t="s">
        <v>7745</v>
      </c>
      <c r="F4031">
        <v>2022</v>
      </c>
      <c r="G4031" t="s">
        <v>8809</v>
      </c>
      <c r="I4031" t="s">
        <v>6400</v>
      </c>
      <c r="J4031">
        <v>18</v>
      </c>
      <c r="N4031">
        <f>SUM(Table714[[#This Row],[Mitigation ($ million)]:[Adaptation ($ million)]])</f>
        <v>1.9</v>
      </c>
      <c r="O4031">
        <v>0</v>
      </c>
      <c r="P4031">
        <v>1.9</v>
      </c>
      <c r="R4031" s="4">
        <v>0.108</v>
      </c>
      <c r="S4031" s="4"/>
      <c r="T4031" s="1" t="s">
        <v>8822</v>
      </c>
    </row>
    <row r="4032" spans="1:20" x14ac:dyDescent="0.25">
      <c r="A4032" t="s">
        <v>8801</v>
      </c>
      <c r="B4032" t="s">
        <v>66</v>
      </c>
      <c r="C4032" t="s">
        <v>7893</v>
      </c>
      <c r="D4032" t="s">
        <v>7892</v>
      </c>
      <c r="F4032">
        <v>2022</v>
      </c>
      <c r="G4032" t="s">
        <v>6503</v>
      </c>
      <c r="I4032" t="s">
        <v>6400</v>
      </c>
      <c r="J4032">
        <v>30</v>
      </c>
      <c r="N4032">
        <f>SUM(Table714[[#This Row],[Mitigation ($ million)]:[Adaptation ($ million)]])</f>
        <v>6.6</v>
      </c>
      <c r="O4032">
        <v>0</v>
      </c>
      <c r="P4032">
        <v>6.6</v>
      </c>
      <c r="R4032" s="4">
        <v>0.219</v>
      </c>
      <c r="S4032" s="4"/>
      <c r="T4032" s="1" t="s">
        <v>8822</v>
      </c>
    </row>
    <row r="4033" spans="1:20" x14ac:dyDescent="0.25">
      <c r="A4033" t="s">
        <v>8801</v>
      </c>
      <c r="B4033" t="s">
        <v>66</v>
      </c>
      <c r="C4033" t="s">
        <v>8347</v>
      </c>
      <c r="D4033" t="s">
        <v>8346</v>
      </c>
      <c r="F4033">
        <v>2021</v>
      </c>
      <c r="G4033" t="s">
        <v>525</v>
      </c>
      <c r="I4033" t="s">
        <v>6400</v>
      </c>
      <c r="J4033">
        <v>50</v>
      </c>
      <c r="N4033">
        <f>SUM(Table714[[#This Row],[Mitigation ($ million)]:[Adaptation ($ million)]])</f>
        <v>0.4</v>
      </c>
      <c r="O4033">
        <v>0.1</v>
      </c>
      <c r="P4033">
        <v>0.3</v>
      </c>
      <c r="R4033" s="4">
        <v>7.0000000000000001E-3</v>
      </c>
      <c r="S4033" s="4"/>
      <c r="T4033" s="1" t="s">
        <v>8823</v>
      </c>
    </row>
    <row r="4034" spans="1:20" x14ac:dyDescent="0.25">
      <c r="A4034" t="s">
        <v>8801</v>
      </c>
      <c r="B4034" t="s">
        <v>66</v>
      </c>
      <c r="C4034" t="s">
        <v>6786</v>
      </c>
      <c r="D4034" t="s">
        <v>6785</v>
      </c>
      <c r="F4034">
        <v>2023</v>
      </c>
      <c r="G4034" t="s">
        <v>397</v>
      </c>
      <c r="I4034" t="s">
        <v>6400</v>
      </c>
      <c r="J4034">
        <v>200</v>
      </c>
      <c r="N4034">
        <f>SUM(Table714[[#This Row],[Mitigation ($ million)]:[Adaptation ($ million)]])</f>
        <v>19.799999999999997</v>
      </c>
      <c r="O4034">
        <v>0.4</v>
      </c>
      <c r="P4034">
        <v>19.399999999999999</v>
      </c>
      <c r="R4034" s="5">
        <v>9.9000000000000005E-2</v>
      </c>
      <c r="S4034" s="5"/>
      <c r="T4034" s="1" t="s">
        <v>8821</v>
      </c>
    </row>
    <row r="4035" spans="1:20" x14ac:dyDescent="0.25">
      <c r="A4035" t="s">
        <v>8801</v>
      </c>
      <c r="B4035" t="s">
        <v>66</v>
      </c>
      <c r="C4035" t="s">
        <v>6582</v>
      </c>
      <c r="D4035" t="s">
        <v>6581</v>
      </c>
      <c r="F4035">
        <v>2023</v>
      </c>
      <c r="G4035" t="s">
        <v>4824</v>
      </c>
      <c r="I4035" t="s">
        <v>6400</v>
      </c>
      <c r="J4035">
        <v>100</v>
      </c>
      <c r="N4035">
        <f>SUM(Table714[[#This Row],[Mitigation ($ million)]:[Adaptation ($ million)]])</f>
        <v>11.6</v>
      </c>
      <c r="O4035">
        <v>0</v>
      </c>
      <c r="P4035">
        <v>11.6</v>
      </c>
      <c r="R4035" s="5">
        <v>0.11600000000000001</v>
      </c>
      <c r="S4035" s="5"/>
      <c r="T4035" s="1" t="s">
        <v>8821</v>
      </c>
    </row>
    <row r="4036" spans="1:20" x14ac:dyDescent="0.25">
      <c r="A4036" t="s">
        <v>8801</v>
      </c>
      <c r="B4036" t="s">
        <v>66</v>
      </c>
      <c r="C4036" t="s">
        <v>6932</v>
      </c>
      <c r="D4036" t="s">
        <v>6931</v>
      </c>
      <c r="F4036">
        <v>2023</v>
      </c>
      <c r="G4036" t="s">
        <v>6784</v>
      </c>
      <c r="I4036" t="s">
        <v>6400</v>
      </c>
      <c r="J4036">
        <v>110</v>
      </c>
      <c r="N4036">
        <f>SUM(Table714[[#This Row],[Mitigation ($ million)]:[Adaptation ($ million)]])</f>
        <v>31.200000000000003</v>
      </c>
      <c r="O4036">
        <v>4.0999999999999996</v>
      </c>
      <c r="P4036">
        <v>27.1</v>
      </c>
      <c r="R4036" s="5">
        <v>0.28299999999999997</v>
      </c>
      <c r="S4036" s="5"/>
      <c r="T4036" s="1" t="s">
        <v>8821</v>
      </c>
    </row>
    <row r="4037" spans="1:20" x14ac:dyDescent="0.25">
      <c r="A4037" t="s">
        <v>8801</v>
      </c>
      <c r="B4037" t="s">
        <v>66</v>
      </c>
      <c r="C4037" t="s">
        <v>7951</v>
      </c>
      <c r="D4037" t="s">
        <v>7950</v>
      </c>
      <c r="F4037">
        <v>2021</v>
      </c>
      <c r="G4037" t="s">
        <v>6529</v>
      </c>
      <c r="I4037" t="s">
        <v>6316</v>
      </c>
      <c r="J4037">
        <v>75</v>
      </c>
      <c r="N4037">
        <f>SUM(Table714[[#This Row],[Mitigation ($ million)]:[Adaptation ($ million)]])</f>
        <v>38.200000000000003</v>
      </c>
      <c r="O4037">
        <v>25.1</v>
      </c>
      <c r="P4037">
        <v>13.1</v>
      </c>
      <c r="R4037" s="4">
        <v>0.50800000000000001</v>
      </c>
      <c r="S4037" s="4"/>
      <c r="T4037" s="1" t="s">
        <v>8823</v>
      </c>
    </row>
    <row r="4038" spans="1:20" x14ac:dyDescent="0.25">
      <c r="A4038" t="s">
        <v>8801</v>
      </c>
      <c r="B4038" t="s">
        <v>66</v>
      </c>
      <c r="C4038" t="s">
        <v>8237</v>
      </c>
      <c r="D4038" t="s">
        <v>8236</v>
      </c>
      <c r="F4038">
        <v>2021</v>
      </c>
      <c r="G4038" t="s">
        <v>168</v>
      </c>
      <c r="I4038" t="s">
        <v>6296</v>
      </c>
      <c r="J4038">
        <v>100</v>
      </c>
      <c r="N4038">
        <f>SUM(Table714[[#This Row],[Mitigation ($ million)]:[Adaptation ($ million)]])</f>
        <v>85.8</v>
      </c>
      <c r="O4038">
        <v>70</v>
      </c>
      <c r="P4038">
        <v>15.8</v>
      </c>
      <c r="R4038" s="4">
        <v>0.85799999999999998</v>
      </c>
      <c r="S4038" s="4"/>
      <c r="T4038" s="1" t="s">
        <v>8823</v>
      </c>
    </row>
    <row r="4039" spans="1:20" x14ac:dyDescent="0.25">
      <c r="A4039" t="s">
        <v>8801</v>
      </c>
      <c r="B4039" t="s">
        <v>66</v>
      </c>
      <c r="C4039" t="s">
        <v>7175</v>
      </c>
      <c r="D4039" t="s">
        <v>7174</v>
      </c>
      <c r="F4039">
        <v>2022</v>
      </c>
      <c r="G4039" t="s">
        <v>222</v>
      </c>
      <c r="I4039" t="s">
        <v>6287</v>
      </c>
      <c r="J4039">
        <v>15</v>
      </c>
      <c r="N4039">
        <f>SUM(Table714[[#This Row],[Mitigation ($ million)]:[Adaptation ($ million)]])</f>
        <v>7.2</v>
      </c>
      <c r="O4039">
        <v>2.7</v>
      </c>
      <c r="P4039">
        <v>4.5</v>
      </c>
      <c r="R4039" s="4">
        <v>0.47499999999999998</v>
      </c>
      <c r="S4039" s="4"/>
      <c r="T4039" s="1" t="s">
        <v>8822</v>
      </c>
    </row>
    <row r="4040" spans="1:20" x14ac:dyDescent="0.25">
      <c r="A4040" t="s">
        <v>8801</v>
      </c>
      <c r="B4040" t="s">
        <v>66</v>
      </c>
      <c r="C4040" t="s">
        <v>7792</v>
      </c>
      <c r="D4040" t="s">
        <v>7791</v>
      </c>
      <c r="F4040">
        <v>2022</v>
      </c>
      <c r="G4040" t="s">
        <v>222</v>
      </c>
      <c r="I4040" t="s">
        <v>6303</v>
      </c>
      <c r="J4040">
        <v>5</v>
      </c>
      <c r="N4040">
        <f>SUM(Table714[[#This Row],[Mitigation ($ million)]:[Adaptation ($ million)]])</f>
        <v>0.5</v>
      </c>
      <c r="O4040">
        <v>0.2</v>
      </c>
      <c r="P4040">
        <v>0.3</v>
      </c>
      <c r="R4040" s="4">
        <v>8.5999999999999993E-2</v>
      </c>
      <c r="S4040" s="4"/>
      <c r="T4040" s="1" t="s">
        <v>8822</v>
      </c>
    </row>
    <row r="4041" spans="1:20" x14ac:dyDescent="0.25">
      <c r="A4041" t="s">
        <v>8801</v>
      </c>
      <c r="B4041" t="s">
        <v>66</v>
      </c>
      <c r="C4041" t="s">
        <v>8309</v>
      </c>
      <c r="D4041" t="s">
        <v>8308</v>
      </c>
      <c r="F4041">
        <v>2021</v>
      </c>
      <c r="G4041" t="s">
        <v>222</v>
      </c>
      <c r="I4041" t="s">
        <v>6303</v>
      </c>
      <c r="J4041">
        <v>5</v>
      </c>
      <c r="N4041">
        <f>SUM(Table714[[#This Row],[Mitigation ($ million)]:[Adaptation ($ million)]])</f>
        <v>1.1000000000000001</v>
      </c>
      <c r="O4041">
        <v>0.8</v>
      </c>
      <c r="P4041">
        <v>0.3</v>
      </c>
      <c r="R4041" s="4">
        <v>0.21</v>
      </c>
      <c r="S4041" s="4"/>
      <c r="T4041" s="1" t="s">
        <v>8823</v>
      </c>
    </row>
    <row r="4042" spans="1:20" x14ac:dyDescent="0.25">
      <c r="A4042" t="s">
        <v>8801</v>
      </c>
      <c r="B4042" t="s">
        <v>66</v>
      </c>
      <c r="C4042" t="s">
        <v>7841</v>
      </c>
      <c r="D4042" t="s">
        <v>7840</v>
      </c>
      <c r="F4042">
        <v>2022</v>
      </c>
      <c r="G4042" t="s">
        <v>222</v>
      </c>
      <c r="I4042" t="s">
        <v>6319</v>
      </c>
      <c r="J4042">
        <v>15</v>
      </c>
      <c r="N4042">
        <f>SUM(Table714[[#This Row],[Mitigation ($ million)]:[Adaptation ($ million)]])</f>
        <v>2.2000000000000002</v>
      </c>
      <c r="O4042">
        <v>1.1000000000000001</v>
      </c>
      <c r="P4042">
        <v>1.1000000000000001</v>
      </c>
      <c r="R4042" s="4">
        <v>0.14299999999999999</v>
      </c>
      <c r="S4042" s="4"/>
      <c r="T4042" s="1" t="s">
        <v>8822</v>
      </c>
    </row>
    <row r="4043" spans="1:20" x14ac:dyDescent="0.25">
      <c r="A4043" t="s">
        <v>8801</v>
      </c>
      <c r="B4043" t="s">
        <v>66</v>
      </c>
      <c r="C4043" t="s">
        <v>7171</v>
      </c>
      <c r="D4043" t="s">
        <v>7170</v>
      </c>
      <c r="F4043">
        <v>2022</v>
      </c>
      <c r="G4043" t="s">
        <v>222</v>
      </c>
      <c r="I4043" t="s">
        <v>6316</v>
      </c>
      <c r="J4043">
        <v>5</v>
      </c>
      <c r="N4043">
        <f>SUM(Table714[[#This Row],[Mitigation ($ million)]:[Adaptation ($ million)]])</f>
        <v>0.3</v>
      </c>
      <c r="O4043">
        <v>0</v>
      </c>
      <c r="P4043">
        <v>0.3</v>
      </c>
      <c r="R4043" s="4">
        <v>7.3999999999999996E-2</v>
      </c>
      <c r="S4043" s="4"/>
      <c r="T4043" s="1" t="s">
        <v>8822</v>
      </c>
    </row>
    <row r="4044" spans="1:20" x14ac:dyDescent="0.25">
      <c r="A4044" t="s">
        <v>8801</v>
      </c>
      <c r="B4044" t="s">
        <v>66</v>
      </c>
      <c r="C4044" t="s">
        <v>7627</v>
      </c>
      <c r="D4044" t="s">
        <v>7626</v>
      </c>
      <c r="F4044">
        <v>2022</v>
      </c>
      <c r="G4044" t="s">
        <v>222</v>
      </c>
      <c r="I4044" t="s">
        <v>6448</v>
      </c>
      <c r="J4044">
        <v>13.5</v>
      </c>
      <c r="N4044">
        <f>SUM(Table714[[#This Row],[Mitigation ($ million)]:[Adaptation ($ million)]])</f>
        <v>3.5</v>
      </c>
      <c r="O4044">
        <v>0</v>
      </c>
      <c r="P4044">
        <v>3.5</v>
      </c>
      <c r="R4044" s="4">
        <v>0.25900000000000001</v>
      </c>
      <c r="S4044" s="4"/>
      <c r="T4044" s="1" t="s">
        <v>8822</v>
      </c>
    </row>
    <row r="4045" spans="1:20" x14ac:dyDescent="0.25">
      <c r="A4045" t="s">
        <v>8801</v>
      </c>
      <c r="B4045" t="s">
        <v>66</v>
      </c>
      <c r="C4045" t="s">
        <v>7183</v>
      </c>
      <c r="D4045" t="s">
        <v>7182</v>
      </c>
      <c r="F4045">
        <v>2022</v>
      </c>
      <c r="G4045" t="s">
        <v>6384</v>
      </c>
      <c r="I4045" t="s">
        <v>6316</v>
      </c>
      <c r="J4045">
        <v>150</v>
      </c>
      <c r="N4045">
        <f>SUM(Table714[[#This Row],[Mitigation ($ million)]:[Adaptation ($ million)]])</f>
        <v>91.7</v>
      </c>
      <c r="O4045">
        <v>70.5</v>
      </c>
      <c r="P4045">
        <v>21.2</v>
      </c>
      <c r="R4045" s="4">
        <v>0.61199999999999999</v>
      </c>
      <c r="S4045" s="4"/>
      <c r="T4045" s="1" t="s">
        <v>8822</v>
      </c>
    </row>
    <row r="4046" spans="1:20" x14ac:dyDescent="0.25">
      <c r="A4046" t="s">
        <v>8801</v>
      </c>
      <c r="B4046" t="s">
        <v>66</v>
      </c>
      <c r="C4046" t="s">
        <v>6338</v>
      </c>
      <c r="D4046" t="s">
        <v>6337</v>
      </c>
      <c r="F4046">
        <v>2023</v>
      </c>
      <c r="G4046" t="s">
        <v>8802</v>
      </c>
      <c r="I4046" t="s">
        <v>84</v>
      </c>
      <c r="J4046">
        <v>58</v>
      </c>
      <c r="N4046">
        <f>SUM(Table714[[#This Row],[Mitigation ($ million)]:[Adaptation ($ million)]])</f>
        <v>4.7</v>
      </c>
      <c r="O4046">
        <v>0</v>
      </c>
      <c r="P4046">
        <v>4.7</v>
      </c>
      <c r="R4046" s="5">
        <v>8.1000000000000003E-2</v>
      </c>
      <c r="S4046" s="5"/>
      <c r="T4046" s="1" t="s">
        <v>8821</v>
      </c>
    </row>
    <row r="4047" spans="1:20" x14ac:dyDescent="0.25">
      <c r="A4047" t="s">
        <v>8801</v>
      </c>
      <c r="B4047" t="s">
        <v>66</v>
      </c>
      <c r="C4047" t="s">
        <v>8467</v>
      </c>
      <c r="D4047" t="s">
        <v>8466</v>
      </c>
      <c r="F4047">
        <v>2021</v>
      </c>
      <c r="G4047" t="s">
        <v>6384</v>
      </c>
      <c r="I4047" t="s">
        <v>6313</v>
      </c>
      <c r="J4047">
        <v>50</v>
      </c>
      <c r="N4047">
        <f>SUM(Table714[[#This Row],[Mitigation ($ million)]:[Adaptation ($ million)]])</f>
        <v>2</v>
      </c>
      <c r="O4047">
        <v>0.9</v>
      </c>
      <c r="P4047">
        <v>1.1000000000000001</v>
      </c>
      <c r="R4047" s="4">
        <v>0.04</v>
      </c>
      <c r="S4047" s="4"/>
      <c r="T4047" s="1" t="s">
        <v>8823</v>
      </c>
    </row>
    <row r="4048" spans="1:20" x14ac:dyDescent="0.25">
      <c r="A4048" t="s">
        <v>8801</v>
      </c>
      <c r="B4048" t="s">
        <v>66</v>
      </c>
      <c r="C4048" t="s">
        <v>7570</v>
      </c>
      <c r="D4048" t="s">
        <v>7569</v>
      </c>
      <c r="F4048">
        <v>2022</v>
      </c>
      <c r="G4048" t="s">
        <v>6384</v>
      </c>
      <c r="I4048" t="s">
        <v>6303</v>
      </c>
      <c r="J4048">
        <v>45</v>
      </c>
      <c r="N4048">
        <f>SUM(Table714[[#This Row],[Mitigation ($ million)]:[Adaptation ($ million)]])</f>
        <v>3.8</v>
      </c>
      <c r="O4048">
        <v>1.4</v>
      </c>
      <c r="P4048">
        <v>2.4</v>
      </c>
      <c r="R4048" s="4">
        <v>8.4000000000000005E-2</v>
      </c>
      <c r="S4048" s="4"/>
      <c r="T4048" s="1" t="s">
        <v>8822</v>
      </c>
    </row>
    <row r="4049" spans="1:20" x14ac:dyDescent="0.25">
      <c r="A4049" t="s">
        <v>8801</v>
      </c>
      <c r="B4049" t="s">
        <v>66</v>
      </c>
      <c r="C4049" t="s">
        <v>8183</v>
      </c>
      <c r="D4049" t="s">
        <v>8182</v>
      </c>
      <c r="F4049">
        <v>2021</v>
      </c>
      <c r="G4049" t="s">
        <v>6384</v>
      </c>
      <c r="I4049" t="s">
        <v>132</v>
      </c>
      <c r="J4049">
        <v>40</v>
      </c>
      <c r="N4049">
        <f>SUM(Table714[[#This Row],[Mitigation ($ million)]:[Adaptation ($ million)]])</f>
        <v>4</v>
      </c>
      <c r="O4049">
        <v>2</v>
      </c>
      <c r="P4049">
        <v>2</v>
      </c>
      <c r="R4049" s="4">
        <v>9.9000000000000005E-2</v>
      </c>
      <c r="S4049" s="4"/>
      <c r="T4049" s="1" t="s">
        <v>8823</v>
      </c>
    </row>
    <row r="4050" spans="1:20" x14ac:dyDescent="0.25">
      <c r="A4050" t="s">
        <v>8801</v>
      </c>
      <c r="B4050" t="s">
        <v>66</v>
      </c>
      <c r="C4050" t="s">
        <v>7549</v>
      </c>
      <c r="D4050" t="s">
        <v>7548</v>
      </c>
      <c r="F4050">
        <v>2022</v>
      </c>
      <c r="G4050" t="s">
        <v>6384</v>
      </c>
      <c r="I4050" t="s">
        <v>132</v>
      </c>
      <c r="J4050">
        <v>25</v>
      </c>
      <c r="N4050">
        <f>SUM(Table714[[#This Row],[Mitigation ($ million)]:[Adaptation ($ million)]])</f>
        <v>5.6</v>
      </c>
      <c r="O4050">
        <v>2.9</v>
      </c>
      <c r="P4050">
        <v>2.7</v>
      </c>
      <c r="R4050" s="4">
        <v>0.221</v>
      </c>
      <c r="S4050" s="4"/>
      <c r="T4050" s="1" t="s">
        <v>8822</v>
      </c>
    </row>
    <row r="4051" spans="1:20" x14ac:dyDescent="0.25">
      <c r="A4051" t="s">
        <v>8801</v>
      </c>
      <c r="B4051" t="s">
        <v>66</v>
      </c>
      <c r="C4051" t="s">
        <v>6564</v>
      </c>
      <c r="D4051" t="s">
        <v>6563</v>
      </c>
      <c r="F4051">
        <v>2023</v>
      </c>
      <c r="G4051" t="s">
        <v>6384</v>
      </c>
      <c r="I4051" t="s">
        <v>6409</v>
      </c>
      <c r="J4051">
        <v>60</v>
      </c>
      <c r="N4051">
        <f>SUM(Table714[[#This Row],[Mitigation ($ million)]:[Adaptation ($ million)]])</f>
        <v>0.3</v>
      </c>
      <c r="O4051">
        <v>0</v>
      </c>
      <c r="P4051">
        <v>0.3</v>
      </c>
      <c r="R4051" s="5">
        <v>6.0000000000000001E-3</v>
      </c>
      <c r="S4051" s="5"/>
      <c r="T4051" s="1" t="s">
        <v>8821</v>
      </c>
    </row>
    <row r="4052" spans="1:20" x14ac:dyDescent="0.25">
      <c r="A4052" t="s">
        <v>8801</v>
      </c>
      <c r="B4052" t="s">
        <v>66</v>
      </c>
      <c r="C4052" t="s">
        <v>6383</v>
      </c>
      <c r="D4052" t="s">
        <v>6382</v>
      </c>
      <c r="F4052">
        <v>2023</v>
      </c>
      <c r="G4052" t="s">
        <v>6384</v>
      </c>
      <c r="I4052" t="s">
        <v>6319</v>
      </c>
      <c r="J4052">
        <v>100</v>
      </c>
      <c r="N4052">
        <f>SUM(Table714[[#This Row],[Mitigation ($ million)]:[Adaptation ($ million)]])</f>
        <v>17.2</v>
      </c>
      <c r="O4052">
        <v>14.3</v>
      </c>
      <c r="P4052">
        <v>2.9</v>
      </c>
      <c r="R4052" s="5">
        <v>0.17100000000000001</v>
      </c>
      <c r="S4052" s="5"/>
      <c r="T4052" s="1" t="s">
        <v>8821</v>
      </c>
    </row>
    <row r="4053" spans="1:20" x14ac:dyDescent="0.25">
      <c r="A4053" t="s">
        <v>8801</v>
      </c>
      <c r="B4053" t="s">
        <v>66</v>
      </c>
      <c r="C4053" t="s">
        <v>7879</v>
      </c>
      <c r="D4053" t="s">
        <v>7878</v>
      </c>
      <c r="F4053">
        <v>2022</v>
      </c>
      <c r="G4053" t="s">
        <v>6384</v>
      </c>
      <c r="I4053" t="s">
        <v>6296</v>
      </c>
      <c r="J4053">
        <v>20</v>
      </c>
      <c r="N4053">
        <f>SUM(Table714[[#This Row],[Mitigation ($ million)]:[Adaptation ($ million)]])</f>
        <v>20</v>
      </c>
      <c r="O4053">
        <v>1</v>
      </c>
      <c r="P4053">
        <v>19</v>
      </c>
      <c r="R4053" s="4">
        <v>1</v>
      </c>
      <c r="S4053" s="4"/>
      <c r="T4053" s="1" t="s">
        <v>8822</v>
      </c>
    </row>
    <row r="4054" spans="1:20" x14ac:dyDescent="0.25">
      <c r="A4054" t="s">
        <v>8801</v>
      </c>
      <c r="B4054" t="s">
        <v>66</v>
      </c>
      <c r="C4054" t="s">
        <v>6884</v>
      </c>
      <c r="D4054" t="s">
        <v>6883</v>
      </c>
      <c r="F4054">
        <v>2023</v>
      </c>
      <c r="G4054" t="s">
        <v>6384</v>
      </c>
      <c r="I4054" t="s">
        <v>6296</v>
      </c>
      <c r="J4054">
        <v>50</v>
      </c>
      <c r="N4054">
        <f>SUM(Table714[[#This Row],[Mitigation ($ million)]:[Adaptation ($ million)]])</f>
        <v>25</v>
      </c>
      <c r="O4054">
        <v>2.5</v>
      </c>
      <c r="P4054">
        <v>22.5</v>
      </c>
      <c r="R4054" s="5">
        <v>0.5</v>
      </c>
      <c r="S4054" s="5"/>
      <c r="T4054" s="1" t="s">
        <v>8821</v>
      </c>
    </row>
    <row r="4055" spans="1:20" x14ac:dyDescent="0.25">
      <c r="A4055" t="s">
        <v>8801</v>
      </c>
      <c r="B4055" t="s">
        <v>66</v>
      </c>
      <c r="C4055" t="s">
        <v>7251</v>
      </c>
      <c r="D4055" t="s">
        <v>7250</v>
      </c>
      <c r="F4055">
        <v>2022</v>
      </c>
      <c r="G4055" t="s">
        <v>6571</v>
      </c>
      <c r="I4055" t="s">
        <v>6319</v>
      </c>
      <c r="J4055">
        <v>750</v>
      </c>
      <c r="N4055">
        <f>SUM(Table714[[#This Row],[Mitigation ($ million)]:[Adaptation ($ million)]])</f>
        <v>281.3</v>
      </c>
      <c r="O4055">
        <v>281.3</v>
      </c>
      <c r="P4055">
        <v>0</v>
      </c>
      <c r="R4055" s="4">
        <v>0.375</v>
      </c>
      <c r="S4055" s="4"/>
      <c r="T4055" s="1" t="s">
        <v>8822</v>
      </c>
    </row>
    <row r="4056" spans="1:20" x14ac:dyDescent="0.25">
      <c r="A4056" t="s">
        <v>8801</v>
      </c>
      <c r="B4056" t="s">
        <v>66</v>
      </c>
      <c r="C4056" t="s">
        <v>7766</v>
      </c>
      <c r="D4056" t="s">
        <v>7765</v>
      </c>
      <c r="F4056">
        <v>2022</v>
      </c>
      <c r="G4056" t="s">
        <v>6736</v>
      </c>
      <c r="I4056" t="s">
        <v>6303</v>
      </c>
      <c r="J4056">
        <v>200</v>
      </c>
      <c r="N4056">
        <f>SUM(Table714[[#This Row],[Mitigation ($ million)]:[Adaptation ($ million)]])</f>
        <v>32.6</v>
      </c>
      <c r="O4056">
        <v>1.5</v>
      </c>
      <c r="P4056">
        <v>31.1</v>
      </c>
      <c r="R4056" s="4">
        <v>0.16300000000000001</v>
      </c>
      <c r="S4056" s="4"/>
      <c r="T4056" s="1" t="s">
        <v>8822</v>
      </c>
    </row>
    <row r="4057" spans="1:20" x14ac:dyDescent="0.25">
      <c r="A4057" t="s">
        <v>8801</v>
      </c>
      <c r="B4057" t="s">
        <v>66</v>
      </c>
      <c r="C4057" t="s">
        <v>8696</v>
      </c>
      <c r="D4057" t="s">
        <v>8695</v>
      </c>
      <c r="F4057">
        <v>2021</v>
      </c>
      <c r="G4057" t="s">
        <v>6736</v>
      </c>
      <c r="I4057" t="s">
        <v>8054</v>
      </c>
      <c r="J4057">
        <v>60</v>
      </c>
      <c r="N4057">
        <f>SUM(Table714[[#This Row],[Mitigation ($ million)]:[Adaptation ($ million)]])</f>
        <v>9.9</v>
      </c>
      <c r="O4057">
        <v>0.1</v>
      </c>
      <c r="P4057">
        <v>9.8000000000000007</v>
      </c>
      <c r="R4057" s="4">
        <v>0.16300000000000001</v>
      </c>
      <c r="S4057" s="4"/>
      <c r="T4057" s="1" t="s">
        <v>8823</v>
      </c>
    </row>
    <row r="4058" spans="1:20" x14ac:dyDescent="0.25">
      <c r="A4058" t="s">
        <v>8801</v>
      </c>
      <c r="B4058" t="s">
        <v>66</v>
      </c>
      <c r="C4058" t="s">
        <v>6946</v>
      </c>
      <c r="D4058" t="s">
        <v>6945</v>
      </c>
      <c r="F4058">
        <v>2023</v>
      </c>
      <c r="G4058" t="s">
        <v>6736</v>
      </c>
      <c r="I4058" t="s">
        <v>6303</v>
      </c>
      <c r="J4058">
        <v>70</v>
      </c>
      <c r="N4058">
        <f>SUM(Table714[[#This Row],[Mitigation ($ million)]:[Adaptation ($ million)]])</f>
        <v>12.1</v>
      </c>
      <c r="O4058">
        <v>0</v>
      </c>
      <c r="P4058">
        <v>12.1</v>
      </c>
      <c r="R4058" s="5">
        <v>0.17299999999999999</v>
      </c>
      <c r="S4058" s="5"/>
      <c r="T4058" s="1" t="s">
        <v>8821</v>
      </c>
    </row>
    <row r="4059" spans="1:20" x14ac:dyDescent="0.25">
      <c r="A4059" t="s">
        <v>8801</v>
      </c>
      <c r="B4059" t="s">
        <v>66</v>
      </c>
      <c r="C4059" t="s">
        <v>6775</v>
      </c>
      <c r="D4059" t="s">
        <v>6774</v>
      </c>
      <c r="F4059">
        <v>2023</v>
      </c>
      <c r="G4059" t="s">
        <v>6736</v>
      </c>
      <c r="I4059" t="s">
        <v>6316</v>
      </c>
      <c r="J4059">
        <v>50</v>
      </c>
      <c r="N4059">
        <f>SUM(Table714[[#This Row],[Mitigation ($ million)]:[Adaptation ($ million)]])</f>
        <v>30.5</v>
      </c>
      <c r="O4059">
        <v>29</v>
      </c>
      <c r="P4059">
        <v>1.5</v>
      </c>
      <c r="R4059" s="5">
        <v>0.61099999999999999</v>
      </c>
      <c r="S4059" s="5"/>
      <c r="T4059" s="1" t="s">
        <v>8821</v>
      </c>
    </row>
    <row r="4060" spans="1:20" x14ac:dyDescent="0.25">
      <c r="A4060" t="s">
        <v>8801</v>
      </c>
      <c r="B4060" t="s">
        <v>66</v>
      </c>
      <c r="C4060" t="s">
        <v>8043</v>
      </c>
      <c r="D4060" t="s">
        <v>8042</v>
      </c>
      <c r="F4060">
        <v>2021</v>
      </c>
      <c r="G4060" t="s">
        <v>6736</v>
      </c>
      <c r="I4060" t="s">
        <v>6296</v>
      </c>
      <c r="J4060">
        <v>45</v>
      </c>
      <c r="N4060">
        <f>SUM(Table714[[#This Row],[Mitigation ($ million)]:[Adaptation ($ million)]])</f>
        <v>22.5</v>
      </c>
      <c r="O4060">
        <v>3.8</v>
      </c>
      <c r="P4060">
        <v>18.7</v>
      </c>
      <c r="R4060" s="4">
        <v>0.5</v>
      </c>
      <c r="S4060" s="4"/>
      <c r="T4060" s="1" t="s">
        <v>8823</v>
      </c>
    </row>
    <row r="4061" spans="1:20" x14ac:dyDescent="0.25">
      <c r="A4061" t="s">
        <v>8801</v>
      </c>
      <c r="B4061" t="s">
        <v>66</v>
      </c>
      <c r="C4061" t="s">
        <v>7667</v>
      </c>
      <c r="D4061" t="s">
        <v>7666</v>
      </c>
      <c r="F4061">
        <v>2022</v>
      </c>
      <c r="G4061" t="s">
        <v>6736</v>
      </c>
      <c r="I4061" t="s">
        <v>6400</v>
      </c>
      <c r="J4061">
        <v>129</v>
      </c>
      <c r="N4061">
        <f>SUM(Table714[[#This Row],[Mitigation ($ million)]:[Adaptation ($ million)]])</f>
        <v>56.6</v>
      </c>
      <c r="O4061">
        <v>8.1</v>
      </c>
      <c r="P4061">
        <v>48.5</v>
      </c>
      <c r="R4061" s="4">
        <v>0.439</v>
      </c>
      <c r="S4061" s="4"/>
      <c r="T4061" s="1" t="s">
        <v>8822</v>
      </c>
    </row>
    <row r="4062" spans="1:20" x14ac:dyDescent="0.25">
      <c r="A4062" t="s">
        <v>8801</v>
      </c>
      <c r="B4062" t="s">
        <v>66</v>
      </c>
      <c r="C4062" t="s">
        <v>8015</v>
      </c>
      <c r="D4062" t="s">
        <v>8014</v>
      </c>
      <c r="F4062">
        <v>2021</v>
      </c>
      <c r="G4062" t="s">
        <v>6736</v>
      </c>
      <c r="I4062" t="s">
        <v>6287</v>
      </c>
      <c r="J4062">
        <v>62.5</v>
      </c>
      <c r="N4062">
        <f>SUM(Table714[[#This Row],[Mitigation ($ million)]:[Adaptation ($ million)]])</f>
        <v>34.799999999999997</v>
      </c>
      <c r="O4062">
        <v>8.4</v>
      </c>
      <c r="P4062">
        <v>26.4</v>
      </c>
      <c r="R4062" s="4">
        <v>0.55600000000000005</v>
      </c>
      <c r="S4062" s="4"/>
      <c r="T4062" s="1" t="s">
        <v>8823</v>
      </c>
    </row>
    <row r="4063" spans="1:20" x14ac:dyDescent="0.25">
      <c r="A4063" t="s">
        <v>8801</v>
      </c>
      <c r="B4063" t="s">
        <v>66</v>
      </c>
      <c r="C4063" t="s">
        <v>7551</v>
      </c>
      <c r="D4063" t="s">
        <v>7550</v>
      </c>
      <c r="F4063">
        <v>2022</v>
      </c>
      <c r="G4063" t="s">
        <v>6736</v>
      </c>
      <c r="I4063" t="s">
        <v>6708</v>
      </c>
      <c r="J4063">
        <v>70</v>
      </c>
      <c r="N4063">
        <f>SUM(Table714[[#This Row],[Mitigation ($ million)]:[Adaptation ($ million)]])</f>
        <v>5.5</v>
      </c>
      <c r="O4063">
        <v>1.8</v>
      </c>
      <c r="P4063">
        <v>3.7</v>
      </c>
      <c r="R4063" s="4">
        <v>7.6999999999999999E-2</v>
      </c>
      <c r="S4063" s="4"/>
      <c r="T4063" s="1" t="s">
        <v>8822</v>
      </c>
    </row>
    <row r="4064" spans="1:20" x14ac:dyDescent="0.25">
      <c r="A4064" t="s">
        <v>8801</v>
      </c>
      <c r="B4064" t="s">
        <v>66</v>
      </c>
      <c r="C4064" t="s">
        <v>7472</v>
      </c>
      <c r="D4064" t="s">
        <v>7471</v>
      </c>
      <c r="F4064">
        <v>2022</v>
      </c>
      <c r="G4064" t="s">
        <v>250</v>
      </c>
      <c r="I4064" t="s">
        <v>4841</v>
      </c>
      <c r="J4064">
        <v>19.5</v>
      </c>
      <c r="N4064">
        <f>SUM(Table714[[#This Row],[Mitigation ($ million)]:[Adaptation ($ million)]])</f>
        <v>9.6999999999999993</v>
      </c>
      <c r="O4064">
        <v>3.7</v>
      </c>
      <c r="P4064">
        <v>6</v>
      </c>
      <c r="R4064" s="4">
        <v>0.501</v>
      </c>
      <c r="S4064" s="4"/>
      <c r="T4064" s="1" t="s">
        <v>8822</v>
      </c>
    </row>
    <row r="4065" spans="1:20" x14ac:dyDescent="0.25">
      <c r="A4065" t="s">
        <v>8801</v>
      </c>
      <c r="B4065" t="s">
        <v>66</v>
      </c>
      <c r="C4065" t="s">
        <v>7421</v>
      </c>
      <c r="D4065" t="s">
        <v>7420</v>
      </c>
      <c r="F4065">
        <v>2022</v>
      </c>
      <c r="G4065" t="s">
        <v>146</v>
      </c>
      <c r="I4065" t="s">
        <v>84</v>
      </c>
      <c r="J4065">
        <v>131.9</v>
      </c>
      <c r="N4065">
        <f>SUM(Table714[[#This Row],[Mitigation ($ million)]:[Adaptation ($ million)]])</f>
        <v>79.2</v>
      </c>
      <c r="O4065">
        <v>0.2</v>
      </c>
      <c r="P4065">
        <v>79</v>
      </c>
      <c r="R4065" s="4">
        <v>0.6</v>
      </c>
      <c r="S4065" s="4"/>
      <c r="T4065" s="1" t="s">
        <v>8822</v>
      </c>
    </row>
    <row r="4066" spans="1:20" x14ac:dyDescent="0.25">
      <c r="A4066" t="s">
        <v>8801</v>
      </c>
      <c r="B4066" t="s">
        <v>66</v>
      </c>
      <c r="C4066" t="s">
        <v>7367</v>
      </c>
      <c r="D4066" t="s">
        <v>7366</v>
      </c>
      <c r="F4066">
        <v>2022</v>
      </c>
      <c r="G4066" t="s">
        <v>190</v>
      </c>
      <c r="I4066" t="s">
        <v>6448</v>
      </c>
      <c r="J4066">
        <v>20</v>
      </c>
      <c r="N4066">
        <f>SUM(Table714[[#This Row],[Mitigation ($ million)]:[Adaptation ($ million)]])</f>
        <v>20</v>
      </c>
      <c r="O4066">
        <v>18.8</v>
      </c>
      <c r="P4066">
        <v>1.2</v>
      </c>
      <c r="R4066" s="4">
        <v>1</v>
      </c>
      <c r="S4066" s="4"/>
      <c r="T4066" s="1" t="s">
        <v>8822</v>
      </c>
    </row>
    <row r="4067" spans="1:20" x14ac:dyDescent="0.25">
      <c r="A4067" t="s">
        <v>8801</v>
      </c>
      <c r="B4067" t="s">
        <v>66</v>
      </c>
      <c r="C4067" t="s">
        <v>7932</v>
      </c>
      <c r="D4067" t="s">
        <v>7931</v>
      </c>
      <c r="F4067">
        <v>2021</v>
      </c>
      <c r="G4067" t="s">
        <v>8812</v>
      </c>
      <c r="I4067" t="s">
        <v>6313</v>
      </c>
      <c r="J4067">
        <v>380</v>
      </c>
      <c r="N4067">
        <f>SUM(Table714[[#This Row],[Mitigation ($ million)]:[Adaptation ($ million)]])</f>
        <v>123.80000000000001</v>
      </c>
      <c r="O4067">
        <v>32.9</v>
      </c>
      <c r="P4067">
        <v>90.9</v>
      </c>
      <c r="R4067" s="4">
        <v>0.32600000000000001</v>
      </c>
      <c r="S4067" s="4"/>
      <c r="T4067" s="1" t="s">
        <v>8823</v>
      </c>
    </row>
    <row r="4068" spans="1:20" x14ac:dyDescent="0.25">
      <c r="A4068" t="s">
        <v>8801</v>
      </c>
      <c r="B4068" t="s">
        <v>66</v>
      </c>
      <c r="C4068" t="s">
        <v>6807</v>
      </c>
      <c r="D4068" t="s">
        <v>6806</v>
      </c>
      <c r="F4068">
        <v>2023</v>
      </c>
      <c r="G4068" t="s">
        <v>6381</v>
      </c>
      <c r="I4068" t="s">
        <v>6287</v>
      </c>
      <c r="J4068">
        <v>50</v>
      </c>
      <c r="N4068">
        <f>SUM(Table714[[#This Row],[Mitigation ($ million)]:[Adaptation ($ million)]])</f>
        <v>11.8</v>
      </c>
      <c r="O4068">
        <v>0</v>
      </c>
      <c r="P4068">
        <v>11.8</v>
      </c>
      <c r="R4068" s="5">
        <v>0.23499999999999999</v>
      </c>
      <c r="S4068" s="5"/>
      <c r="T4068" s="1" t="s">
        <v>8821</v>
      </c>
    </row>
    <row r="4069" spans="1:20" x14ac:dyDescent="0.25">
      <c r="A4069" t="s">
        <v>8801</v>
      </c>
      <c r="B4069" t="s">
        <v>66</v>
      </c>
      <c r="C4069" t="s">
        <v>6890</v>
      </c>
      <c r="D4069" t="s">
        <v>6889</v>
      </c>
      <c r="F4069">
        <v>2023</v>
      </c>
      <c r="G4069" t="s">
        <v>397</v>
      </c>
      <c r="I4069" t="s">
        <v>6319</v>
      </c>
      <c r="J4069">
        <v>500</v>
      </c>
      <c r="N4069">
        <f>SUM(Table714[[#This Row],[Mitigation ($ million)]:[Adaptation ($ million)]])</f>
        <v>42.800000000000004</v>
      </c>
      <c r="O4069">
        <v>35.700000000000003</v>
      </c>
      <c r="P4069">
        <v>7.1</v>
      </c>
      <c r="R4069" s="5">
        <v>8.5999999999999993E-2</v>
      </c>
      <c r="S4069" s="5"/>
      <c r="T4069" s="1" t="s">
        <v>8821</v>
      </c>
    </row>
    <row r="4070" spans="1:20" x14ac:dyDescent="0.25">
      <c r="A4070" t="s">
        <v>8801</v>
      </c>
      <c r="B4070" t="s">
        <v>66</v>
      </c>
      <c r="C4070" t="s">
        <v>6441</v>
      </c>
      <c r="D4070" t="s">
        <v>6440</v>
      </c>
      <c r="F4070">
        <v>2023</v>
      </c>
      <c r="G4070" t="s">
        <v>8804</v>
      </c>
      <c r="I4070" t="s">
        <v>6443</v>
      </c>
      <c r="J4070">
        <v>250</v>
      </c>
      <c r="N4070">
        <f>SUM(Table714[[#This Row],[Mitigation ($ million)]:[Adaptation ($ million)]])</f>
        <v>8.1</v>
      </c>
      <c r="O4070">
        <v>3.5</v>
      </c>
      <c r="P4070">
        <v>4.5999999999999996</v>
      </c>
      <c r="R4070" s="5">
        <v>3.3000000000000002E-2</v>
      </c>
      <c r="S4070" s="5"/>
      <c r="T4070" s="1" t="s">
        <v>8821</v>
      </c>
    </row>
    <row r="4071" spans="1:20" x14ac:dyDescent="0.25">
      <c r="A4071" t="s">
        <v>8801</v>
      </c>
      <c r="B4071" t="s">
        <v>66</v>
      </c>
      <c r="C4071" t="s">
        <v>8193</v>
      </c>
      <c r="D4071" t="s">
        <v>8192</v>
      </c>
      <c r="F4071">
        <v>2021</v>
      </c>
      <c r="G4071" t="s">
        <v>6460</v>
      </c>
      <c r="I4071" t="s">
        <v>6409</v>
      </c>
      <c r="J4071">
        <v>10</v>
      </c>
      <c r="N4071">
        <f>SUM(Table714[[#This Row],[Mitigation ($ million)]:[Adaptation ($ million)]])</f>
        <v>0.5</v>
      </c>
      <c r="O4071">
        <v>0.5</v>
      </c>
      <c r="P4071">
        <v>0</v>
      </c>
      <c r="R4071" s="4">
        <v>4.4999999999999998E-2</v>
      </c>
      <c r="S4071" s="4"/>
      <c r="T4071" s="1" t="s">
        <v>8823</v>
      </c>
    </row>
    <row r="4072" spans="1:20" x14ac:dyDescent="0.25">
      <c r="A4072" t="s">
        <v>8801</v>
      </c>
      <c r="B4072" t="s">
        <v>66</v>
      </c>
      <c r="C4072" t="s">
        <v>8668</v>
      </c>
      <c r="D4072" t="s">
        <v>8667</v>
      </c>
      <c r="F4072">
        <v>2021</v>
      </c>
      <c r="G4072" t="s">
        <v>8804</v>
      </c>
      <c r="I4072" t="s">
        <v>6400</v>
      </c>
      <c r="J4072">
        <v>250</v>
      </c>
      <c r="N4072">
        <f>SUM(Table714[[#This Row],[Mitigation ($ million)]:[Adaptation ($ million)]])</f>
        <v>45.5</v>
      </c>
      <c r="O4072">
        <v>7.7</v>
      </c>
      <c r="P4072">
        <v>37.799999999999997</v>
      </c>
      <c r="R4072" s="4">
        <v>0.182</v>
      </c>
      <c r="S4072" s="4"/>
      <c r="T4072" s="1" t="s">
        <v>8823</v>
      </c>
    </row>
    <row r="4073" spans="1:20" x14ac:dyDescent="0.25">
      <c r="A4073" t="s">
        <v>8801</v>
      </c>
      <c r="B4073" t="s">
        <v>66</v>
      </c>
      <c r="C4073" t="s">
        <v>8577</v>
      </c>
      <c r="D4073" t="s">
        <v>8576</v>
      </c>
      <c r="F4073">
        <v>2021</v>
      </c>
      <c r="G4073" t="s">
        <v>6328</v>
      </c>
      <c r="I4073" t="s">
        <v>6296</v>
      </c>
      <c r="J4073">
        <v>155</v>
      </c>
      <c r="N4073">
        <f>SUM(Table714[[#This Row],[Mitigation ($ million)]:[Adaptation ($ million)]])</f>
        <v>126.80000000000001</v>
      </c>
      <c r="O4073">
        <v>3.4</v>
      </c>
      <c r="P4073">
        <v>123.4</v>
      </c>
      <c r="R4073" s="4">
        <v>0.81799999999999995</v>
      </c>
      <c r="S4073" s="4"/>
      <c r="T4073" s="1" t="s">
        <v>8823</v>
      </c>
    </row>
    <row r="4074" spans="1:20" x14ac:dyDescent="0.25">
      <c r="A4074" t="s">
        <v>8801</v>
      </c>
      <c r="B4074" t="s">
        <v>66</v>
      </c>
      <c r="C4074" t="s">
        <v>8633</v>
      </c>
      <c r="D4074" t="s">
        <v>8632</v>
      </c>
      <c r="F4074">
        <v>2021</v>
      </c>
      <c r="G4074" t="s">
        <v>8809</v>
      </c>
      <c r="I4074" t="s">
        <v>6303</v>
      </c>
      <c r="J4074">
        <v>3</v>
      </c>
      <c r="N4074">
        <f>SUM(Table714[[#This Row],[Mitigation ($ million)]:[Adaptation ($ million)]])</f>
        <v>0.1</v>
      </c>
      <c r="O4074">
        <v>0</v>
      </c>
      <c r="P4074">
        <v>0.1</v>
      </c>
      <c r="R4074" s="4">
        <v>3.6999999999999998E-2</v>
      </c>
      <c r="S4074" s="4"/>
      <c r="T4074" s="1" t="s">
        <v>8823</v>
      </c>
    </row>
    <row r="4075" spans="1:20" x14ac:dyDescent="0.25">
      <c r="A4075" t="s">
        <v>8801</v>
      </c>
      <c r="B4075" t="s">
        <v>66</v>
      </c>
      <c r="C4075" t="s">
        <v>7978</v>
      </c>
      <c r="D4075" t="s">
        <v>7977</v>
      </c>
      <c r="F4075">
        <v>2021</v>
      </c>
      <c r="G4075" t="s">
        <v>8809</v>
      </c>
      <c r="I4075" t="s">
        <v>6319</v>
      </c>
      <c r="J4075">
        <v>10</v>
      </c>
      <c r="N4075">
        <f>SUM(Table714[[#This Row],[Mitigation ($ million)]:[Adaptation ($ million)]])</f>
        <v>0.8</v>
      </c>
      <c r="O4075">
        <v>0.8</v>
      </c>
      <c r="P4075">
        <v>0</v>
      </c>
      <c r="R4075" s="4">
        <v>8.3000000000000004E-2</v>
      </c>
      <c r="S4075" s="4"/>
      <c r="T4075" s="1" t="s">
        <v>8823</v>
      </c>
    </row>
    <row r="4076" spans="1:20" x14ac:dyDescent="0.25">
      <c r="A4076" t="s">
        <v>8801</v>
      </c>
      <c r="B4076" t="s">
        <v>66</v>
      </c>
      <c r="C4076" t="s">
        <v>8189</v>
      </c>
      <c r="D4076" t="s">
        <v>8188</v>
      </c>
      <c r="F4076">
        <v>2021</v>
      </c>
      <c r="G4076" t="s">
        <v>6325</v>
      </c>
      <c r="I4076" t="s">
        <v>6400</v>
      </c>
      <c r="J4076">
        <v>512.5</v>
      </c>
      <c r="N4076">
        <f>SUM(Table714[[#This Row],[Mitigation ($ million)]:[Adaptation ($ million)]])</f>
        <v>140.4</v>
      </c>
      <c r="O4076">
        <v>4.3</v>
      </c>
      <c r="P4076">
        <v>136.1</v>
      </c>
      <c r="R4076" s="4">
        <v>0.27400000000000002</v>
      </c>
      <c r="S4076" s="4"/>
      <c r="T4076" s="1" t="s">
        <v>8823</v>
      </c>
    </row>
    <row r="4077" spans="1:20" x14ac:dyDescent="0.25">
      <c r="A4077" t="s">
        <v>8801</v>
      </c>
      <c r="B4077" t="s">
        <v>66</v>
      </c>
      <c r="C4077" t="s">
        <v>6721</v>
      </c>
      <c r="D4077" t="s">
        <v>6720</v>
      </c>
      <c r="F4077">
        <v>2023</v>
      </c>
      <c r="G4077" t="s">
        <v>6392</v>
      </c>
      <c r="I4077" t="s">
        <v>6307</v>
      </c>
      <c r="J4077">
        <v>200</v>
      </c>
      <c r="N4077">
        <f>SUM(Table714[[#This Row],[Mitigation ($ million)]:[Adaptation ($ million)]])</f>
        <v>33.799999999999997</v>
      </c>
      <c r="O4077">
        <v>19</v>
      </c>
      <c r="P4077">
        <v>14.8</v>
      </c>
      <c r="R4077" s="5">
        <v>0.16900000000000001</v>
      </c>
      <c r="S4077" s="5"/>
      <c r="T4077" s="1" t="s">
        <v>8821</v>
      </c>
    </row>
    <row r="4078" spans="1:20" x14ac:dyDescent="0.25">
      <c r="A4078" t="s">
        <v>8801</v>
      </c>
      <c r="B4078" t="s">
        <v>66</v>
      </c>
      <c r="C4078" t="s">
        <v>6653</v>
      </c>
      <c r="D4078" t="s">
        <v>6652</v>
      </c>
      <c r="F4078">
        <v>2023</v>
      </c>
      <c r="G4078" t="s">
        <v>6654</v>
      </c>
      <c r="I4078" t="s">
        <v>6409</v>
      </c>
      <c r="J4078">
        <v>20</v>
      </c>
      <c r="N4078">
        <f>SUM(Table714[[#This Row],[Mitigation ($ million)]:[Adaptation ($ million)]])</f>
        <v>0.9</v>
      </c>
      <c r="O4078">
        <v>0</v>
      </c>
      <c r="P4078">
        <v>0.9</v>
      </c>
      <c r="R4078" s="5">
        <v>4.5999999999999999E-2</v>
      </c>
      <c r="S4078" s="5"/>
      <c r="T4078" s="1" t="s">
        <v>8821</v>
      </c>
    </row>
    <row r="4079" spans="1:20" x14ac:dyDescent="0.25">
      <c r="A4079" t="s">
        <v>8801</v>
      </c>
      <c r="B4079" t="s">
        <v>66</v>
      </c>
      <c r="C4079" t="s">
        <v>7189</v>
      </c>
      <c r="D4079" t="s">
        <v>7188</v>
      </c>
      <c r="F4079">
        <v>2022</v>
      </c>
      <c r="G4079" t="s">
        <v>7190</v>
      </c>
      <c r="I4079" t="s">
        <v>132</v>
      </c>
      <c r="J4079">
        <v>27.4</v>
      </c>
      <c r="N4079">
        <f>SUM(Table714[[#This Row],[Mitigation ($ million)]:[Adaptation ($ million)]])</f>
        <v>1.1000000000000001</v>
      </c>
      <c r="O4079">
        <v>0.3</v>
      </c>
      <c r="P4079">
        <v>0.8</v>
      </c>
      <c r="R4079" s="4">
        <v>4.2000000000000003E-2</v>
      </c>
      <c r="S4079" s="4"/>
      <c r="T4079" s="1" t="s">
        <v>8822</v>
      </c>
    </row>
    <row r="4080" spans="1:20" x14ac:dyDescent="0.25">
      <c r="A4080" t="s">
        <v>8801</v>
      </c>
      <c r="B4080" t="s">
        <v>66</v>
      </c>
      <c r="C4080" t="s">
        <v>6719</v>
      </c>
      <c r="D4080" t="s">
        <v>6718</v>
      </c>
      <c r="F4080">
        <v>2023</v>
      </c>
      <c r="G4080" t="s">
        <v>4726</v>
      </c>
      <c r="I4080" t="s">
        <v>6409</v>
      </c>
      <c r="J4080">
        <v>109.8</v>
      </c>
      <c r="N4080">
        <f>SUM(Table714[[#This Row],[Mitigation ($ million)]:[Adaptation ($ million)]])</f>
        <v>4.5999999999999996</v>
      </c>
      <c r="O4080">
        <v>0</v>
      </c>
      <c r="P4080">
        <v>4.5999999999999996</v>
      </c>
      <c r="R4080" s="5">
        <v>4.2000000000000003E-2</v>
      </c>
      <c r="S4080" s="5"/>
      <c r="T4080" s="1" t="s">
        <v>8821</v>
      </c>
    </row>
    <row r="4081" spans="1:20" x14ac:dyDescent="0.25">
      <c r="A4081" t="s">
        <v>8801</v>
      </c>
      <c r="B4081" t="s">
        <v>66</v>
      </c>
      <c r="C4081" t="s">
        <v>6480</v>
      </c>
      <c r="D4081" t="s">
        <v>6479</v>
      </c>
      <c r="F4081">
        <v>2023</v>
      </c>
      <c r="G4081" t="s">
        <v>8810</v>
      </c>
      <c r="I4081" t="s">
        <v>6303</v>
      </c>
      <c r="J4081">
        <v>51</v>
      </c>
      <c r="N4081">
        <f>SUM(Table714[[#This Row],[Mitigation ($ million)]:[Adaptation ($ million)]])</f>
        <v>11.1</v>
      </c>
      <c r="O4081">
        <v>5.5</v>
      </c>
      <c r="P4081">
        <v>5.6</v>
      </c>
      <c r="R4081" s="5">
        <v>0.217</v>
      </c>
      <c r="S4081" s="5"/>
      <c r="T4081" s="1" t="s">
        <v>8821</v>
      </c>
    </row>
    <row r="4082" spans="1:20" x14ac:dyDescent="0.25">
      <c r="A4082" t="s">
        <v>8801</v>
      </c>
      <c r="B4082" t="s">
        <v>66</v>
      </c>
      <c r="C4082" t="s">
        <v>7561</v>
      </c>
      <c r="D4082" t="s">
        <v>7560</v>
      </c>
      <c r="F4082">
        <v>2022</v>
      </c>
      <c r="G4082" t="s">
        <v>6358</v>
      </c>
      <c r="I4082" t="s">
        <v>6303</v>
      </c>
      <c r="J4082">
        <v>500</v>
      </c>
      <c r="N4082">
        <f>SUM(Table714[[#This Row],[Mitigation ($ million)]:[Adaptation ($ million)]])</f>
        <v>185.7</v>
      </c>
      <c r="O4082">
        <v>35.700000000000003</v>
      </c>
      <c r="P4082">
        <v>150</v>
      </c>
      <c r="R4082" s="4">
        <v>0.371</v>
      </c>
      <c r="S4082" s="4"/>
      <c r="T4082" s="1" t="s">
        <v>8822</v>
      </c>
    </row>
    <row r="4083" spans="1:20" x14ac:dyDescent="0.25">
      <c r="A4083" t="s">
        <v>8801</v>
      </c>
      <c r="B4083" t="s">
        <v>66</v>
      </c>
      <c r="C4083" t="s">
        <v>7837</v>
      </c>
      <c r="D4083" t="s">
        <v>7836</v>
      </c>
      <c r="F4083">
        <v>2022</v>
      </c>
      <c r="G4083" t="s">
        <v>6925</v>
      </c>
      <c r="I4083" t="s">
        <v>6303</v>
      </c>
      <c r="J4083">
        <v>23</v>
      </c>
      <c r="N4083">
        <f>SUM(Table714[[#This Row],[Mitigation ($ million)]:[Adaptation ($ million)]])</f>
        <v>0.1</v>
      </c>
      <c r="O4083">
        <v>0.1</v>
      </c>
      <c r="P4083">
        <v>0</v>
      </c>
      <c r="R4083" s="4">
        <v>6.0000000000000001E-3</v>
      </c>
      <c r="S4083" s="4"/>
      <c r="T4083" s="1" t="s">
        <v>8822</v>
      </c>
    </row>
    <row r="4084" spans="1:20" x14ac:dyDescent="0.25">
      <c r="A4084" t="s">
        <v>8801</v>
      </c>
      <c r="B4084" t="s">
        <v>66</v>
      </c>
      <c r="C4084" t="s">
        <v>7423</v>
      </c>
      <c r="D4084" t="s">
        <v>7422</v>
      </c>
      <c r="F4084">
        <v>2022</v>
      </c>
      <c r="G4084" t="s">
        <v>7424</v>
      </c>
      <c r="I4084" t="s">
        <v>132</v>
      </c>
      <c r="J4084">
        <v>40</v>
      </c>
      <c r="N4084">
        <f>SUM(Table714[[#This Row],[Mitigation ($ million)]:[Adaptation ($ million)]])</f>
        <v>7</v>
      </c>
      <c r="O4084">
        <v>3.4</v>
      </c>
      <c r="P4084">
        <v>3.6</v>
      </c>
      <c r="R4084" s="4">
        <v>0.17599999999999999</v>
      </c>
      <c r="S4084" s="4"/>
      <c r="T4084" s="1" t="s">
        <v>8822</v>
      </c>
    </row>
    <row r="4085" spans="1:20" x14ac:dyDescent="0.25">
      <c r="A4085" t="s">
        <v>8801</v>
      </c>
      <c r="B4085" t="s">
        <v>66</v>
      </c>
      <c r="C4085" t="s">
        <v>7444</v>
      </c>
      <c r="D4085" t="s">
        <v>7443</v>
      </c>
      <c r="F4085">
        <v>2022</v>
      </c>
      <c r="G4085" t="s">
        <v>6715</v>
      </c>
      <c r="I4085" t="s">
        <v>6313</v>
      </c>
      <c r="J4085">
        <v>100</v>
      </c>
      <c r="N4085">
        <f>SUM(Table714[[#This Row],[Mitigation ($ million)]:[Adaptation ($ million)]])</f>
        <v>49.2</v>
      </c>
      <c r="O4085">
        <v>24.6</v>
      </c>
      <c r="P4085">
        <v>24.6</v>
      </c>
      <c r="R4085" s="4">
        <v>0.49299999999999999</v>
      </c>
      <c r="S4085" s="4"/>
      <c r="T4085" s="1" t="s">
        <v>8822</v>
      </c>
    </row>
    <row r="4086" spans="1:20" x14ac:dyDescent="0.25">
      <c r="A4086" t="s">
        <v>8801</v>
      </c>
      <c r="B4086" t="s">
        <v>66</v>
      </c>
      <c r="C4086" t="s">
        <v>8007</v>
      </c>
      <c r="D4086" t="s">
        <v>8006</v>
      </c>
      <c r="F4086">
        <v>2021</v>
      </c>
      <c r="G4086" t="s">
        <v>6664</v>
      </c>
      <c r="I4086" t="s">
        <v>6400</v>
      </c>
      <c r="J4086">
        <v>30</v>
      </c>
      <c r="N4086">
        <f>SUM(Table714[[#This Row],[Mitigation ($ million)]:[Adaptation ($ million)]])</f>
        <v>2.8</v>
      </c>
      <c r="O4086">
        <v>0</v>
      </c>
      <c r="P4086">
        <v>2.8</v>
      </c>
      <c r="R4086" s="4">
        <v>9.4E-2</v>
      </c>
      <c r="S4086" s="4"/>
      <c r="T4086" s="1" t="s">
        <v>8823</v>
      </c>
    </row>
    <row r="4087" spans="1:20" x14ac:dyDescent="0.25">
      <c r="A4087" t="s">
        <v>8801</v>
      </c>
      <c r="B4087" t="s">
        <v>66</v>
      </c>
      <c r="C4087" t="s">
        <v>8605</v>
      </c>
      <c r="D4087" t="s">
        <v>8604</v>
      </c>
      <c r="F4087">
        <v>2021</v>
      </c>
      <c r="G4087" t="s">
        <v>715</v>
      </c>
      <c r="I4087" t="s">
        <v>6287</v>
      </c>
      <c r="J4087">
        <v>58</v>
      </c>
      <c r="N4087">
        <f>SUM(Table714[[#This Row],[Mitigation ($ million)]:[Adaptation ($ million)]])</f>
        <v>26</v>
      </c>
      <c r="O4087">
        <v>2.2000000000000002</v>
      </c>
      <c r="P4087">
        <v>23.8</v>
      </c>
      <c r="R4087" s="4">
        <v>0.44800000000000001</v>
      </c>
      <c r="S4087" s="4"/>
      <c r="T4087" s="1" t="s">
        <v>8823</v>
      </c>
    </row>
    <row r="4088" spans="1:20" x14ac:dyDescent="0.25">
      <c r="A4088" t="s">
        <v>8801</v>
      </c>
      <c r="B4088" t="s">
        <v>66</v>
      </c>
      <c r="C4088" t="s">
        <v>6798</v>
      </c>
      <c r="D4088" t="s">
        <v>6797</v>
      </c>
      <c r="F4088">
        <v>2023</v>
      </c>
      <c r="G4088" t="s">
        <v>525</v>
      </c>
      <c r="I4088" t="s">
        <v>6400</v>
      </c>
      <c r="J4088">
        <v>30</v>
      </c>
      <c r="N4088">
        <f>SUM(Table714[[#This Row],[Mitigation ($ million)]:[Adaptation ($ million)]])</f>
        <v>0.1</v>
      </c>
      <c r="O4088">
        <v>0</v>
      </c>
      <c r="P4088">
        <v>0.1</v>
      </c>
      <c r="R4088" s="5">
        <v>3.0000000000000001E-3</v>
      </c>
      <c r="S4088" s="5"/>
      <c r="T4088" s="1" t="s">
        <v>8821</v>
      </c>
    </row>
    <row r="4089" spans="1:20" x14ac:dyDescent="0.25">
      <c r="A4089" t="s">
        <v>8801</v>
      </c>
      <c r="B4089" t="s">
        <v>66</v>
      </c>
      <c r="C4089" t="s">
        <v>6700</v>
      </c>
      <c r="D4089" t="s">
        <v>6699</v>
      </c>
      <c r="F4089">
        <v>2023</v>
      </c>
      <c r="G4089" t="s">
        <v>168</v>
      </c>
      <c r="I4089" t="s">
        <v>6400</v>
      </c>
      <c r="J4089">
        <v>200</v>
      </c>
      <c r="N4089">
        <f>SUM(Table714[[#This Row],[Mitigation ($ million)]:[Adaptation ($ million)]])</f>
        <v>21.2</v>
      </c>
      <c r="O4089">
        <v>1.4</v>
      </c>
      <c r="P4089">
        <v>19.8</v>
      </c>
      <c r="R4089" s="5">
        <v>0.106</v>
      </c>
      <c r="S4089" s="5"/>
      <c r="T4089" s="1" t="s">
        <v>8821</v>
      </c>
    </row>
    <row r="4090" spans="1:20" x14ac:dyDescent="0.25">
      <c r="A4090" t="s">
        <v>8801</v>
      </c>
      <c r="B4090" t="s">
        <v>66</v>
      </c>
      <c r="C4090" t="s">
        <v>7833</v>
      </c>
      <c r="D4090" t="s">
        <v>7832</v>
      </c>
      <c r="F4090">
        <v>2022</v>
      </c>
      <c r="G4090" t="s">
        <v>4734</v>
      </c>
      <c r="I4090" t="s">
        <v>6437</v>
      </c>
      <c r="J4090">
        <v>80</v>
      </c>
      <c r="N4090">
        <f>SUM(Table714[[#This Row],[Mitigation ($ million)]:[Adaptation ($ million)]])</f>
        <v>0.4</v>
      </c>
      <c r="O4090">
        <v>0.2</v>
      </c>
      <c r="P4090">
        <v>0.2</v>
      </c>
      <c r="R4090" s="4">
        <v>6.0000000000000001E-3</v>
      </c>
      <c r="S4090" s="4"/>
      <c r="T4090" s="1" t="s">
        <v>8822</v>
      </c>
    </row>
    <row r="4091" spans="1:20" x14ac:dyDescent="0.25">
      <c r="A4091" t="s">
        <v>8801</v>
      </c>
      <c r="B4091" t="s">
        <v>66</v>
      </c>
      <c r="C4091" t="s">
        <v>7208</v>
      </c>
      <c r="D4091" t="s">
        <v>7207</v>
      </c>
      <c r="F4091">
        <v>2022</v>
      </c>
      <c r="G4091" t="s">
        <v>62</v>
      </c>
      <c r="I4091" t="s">
        <v>6437</v>
      </c>
      <c r="J4091">
        <v>50</v>
      </c>
      <c r="N4091">
        <f>SUM(Table714[[#This Row],[Mitigation ($ million)]:[Adaptation ($ million)]])</f>
        <v>1</v>
      </c>
      <c r="O4091">
        <v>0</v>
      </c>
      <c r="P4091">
        <v>1</v>
      </c>
      <c r="R4091" s="4">
        <v>0.02</v>
      </c>
      <c r="S4091" s="4"/>
      <c r="T4091" s="1" t="s">
        <v>8822</v>
      </c>
    </row>
    <row r="4092" spans="1:20" x14ac:dyDescent="0.25">
      <c r="A4092" t="s">
        <v>8801</v>
      </c>
      <c r="B4092" t="s">
        <v>66</v>
      </c>
      <c r="C4092" t="s">
        <v>8286</v>
      </c>
      <c r="D4092" t="s">
        <v>8285</v>
      </c>
      <c r="F4092">
        <v>2021</v>
      </c>
      <c r="G4092" t="s">
        <v>8287</v>
      </c>
      <c r="I4092" t="s">
        <v>6400</v>
      </c>
      <c r="J4092">
        <v>200</v>
      </c>
      <c r="N4092">
        <f>SUM(Table714[[#This Row],[Mitigation ($ million)]:[Adaptation ($ million)]])</f>
        <v>20</v>
      </c>
      <c r="O4092">
        <v>0</v>
      </c>
      <c r="P4092">
        <v>20</v>
      </c>
      <c r="R4092" s="4">
        <v>0.1</v>
      </c>
      <c r="S4092" s="4"/>
      <c r="T4092" s="1" t="s">
        <v>8823</v>
      </c>
    </row>
    <row r="4093" spans="1:20" x14ac:dyDescent="0.25">
      <c r="A4093" t="s">
        <v>8801</v>
      </c>
      <c r="B4093" t="s">
        <v>66</v>
      </c>
      <c r="C4093" t="s">
        <v>8513</v>
      </c>
      <c r="D4093" t="s">
        <v>8512</v>
      </c>
      <c r="F4093">
        <v>2021</v>
      </c>
      <c r="G4093" t="s">
        <v>8287</v>
      </c>
      <c r="I4093" t="s">
        <v>6319</v>
      </c>
      <c r="J4093" s="7">
        <v>1375</v>
      </c>
      <c r="N4093">
        <f>SUM(Table714[[#This Row],[Mitigation ($ million)]:[Adaptation ($ million)]])</f>
        <v>378.2</v>
      </c>
      <c r="O4093">
        <v>343.8</v>
      </c>
      <c r="P4093">
        <v>34.4</v>
      </c>
      <c r="R4093" s="4">
        <v>0.27500000000000002</v>
      </c>
      <c r="S4093" s="4"/>
      <c r="T4093" s="1" t="s">
        <v>8823</v>
      </c>
    </row>
    <row r="4094" spans="1:20" x14ac:dyDescent="0.25">
      <c r="A4094" t="s">
        <v>8801</v>
      </c>
      <c r="B4094" t="s">
        <v>66</v>
      </c>
      <c r="C4094" t="s">
        <v>8728</v>
      </c>
      <c r="D4094" t="s">
        <v>8727</v>
      </c>
      <c r="F4094">
        <v>2021</v>
      </c>
      <c r="G4094" t="s">
        <v>8810</v>
      </c>
      <c r="I4094" t="s">
        <v>8067</v>
      </c>
      <c r="J4094">
        <v>50</v>
      </c>
      <c r="N4094">
        <f>SUM(Table714[[#This Row],[Mitigation ($ million)]:[Adaptation ($ million)]])</f>
        <v>13</v>
      </c>
      <c r="O4094">
        <v>0.6</v>
      </c>
      <c r="P4094">
        <v>12.4</v>
      </c>
      <c r="R4094" s="4">
        <v>0.25900000000000001</v>
      </c>
      <c r="S4094" s="4"/>
      <c r="T4094" s="1" t="s">
        <v>8823</v>
      </c>
    </row>
    <row r="4095" spans="1:20" x14ac:dyDescent="0.25">
      <c r="A4095" t="s">
        <v>8801</v>
      </c>
      <c r="B4095" t="s">
        <v>66</v>
      </c>
      <c r="C4095" t="s">
        <v>8098</v>
      </c>
      <c r="D4095" t="s">
        <v>8097</v>
      </c>
      <c r="F4095">
        <v>2021</v>
      </c>
      <c r="G4095" t="s">
        <v>6412</v>
      </c>
      <c r="I4095" t="s">
        <v>6443</v>
      </c>
      <c r="J4095">
        <v>100</v>
      </c>
      <c r="N4095">
        <f>SUM(Table714[[#This Row],[Mitigation ($ million)]:[Adaptation ($ million)]])</f>
        <v>56.199999999999996</v>
      </c>
      <c r="O4095">
        <v>2.4</v>
      </c>
      <c r="P4095">
        <v>53.8</v>
      </c>
      <c r="R4095" s="4">
        <v>0.56200000000000006</v>
      </c>
      <c r="S4095" s="4"/>
      <c r="T4095" s="1" t="s">
        <v>8823</v>
      </c>
    </row>
    <row r="4096" spans="1:20" x14ac:dyDescent="0.25">
      <c r="A4096" t="s">
        <v>8801</v>
      </c>
      <c r="B4096" t="s">
        <v>66</v>
      </c>
      <c r="C4096" t="s">
        <v>7657</v>
      </c>
      <c r="D4096" t="s">
        <v>7656</v>
      </c>
      <c r="F4096">
        <v>2022</v>
      </c>
      <c r="G4096" t="s">
        <v>6412</v>
      </c>
      <c r="I4096" t="s">
        <v>6708</v>
      </c>
      <c r="J4096">
        <v>100</v>
      </c>
      <c r="N4096">
        <f>SUM(Table714[[#This Row],[Mitigation ($ million)]:[Adaptation ($ million)]])</f>
        <v>38</v>
      </c>
      <c r="O4096">
        <v>7.2</v>
      </c>
      <c r="P4096">
        <v>30.8</v>
      </c>
      <c r="R4096" s="4">
        <v>0.379</v>
      </c>
      <c r="S4096" s="4"/>
      <c r="T4096" s="1" t="s">
        <v>8822</v>
      </c>
    </row>
    <row r="4097" spans="1:20" x14ac:dyDescent="0.25">
      <c r="A4097" t="s">
        <v>8801</v>
      </c>
      <c r="B4097" t="s">
        <v>66</v>
      </c>
      <c r="C4097" t="s">
        <v>8581</v>
      </c>
      <c r="D4097" t="s">
        <v>8580</v>
      </c>
      <c r="F4097">
        <v>2021</v>
      </c>
      <c r="G4097" t="s">
        <v>6837</v>
      </c>
      <c r="I4097" t="s">
        <v>6303</v>
      </c>
      <c r="J4097">
        <v>20</v>
      </c>
      <c r="N4097">
        <f>SUM(Table714[[#This Row],[Mitigation ($ million)]:[Adaptation ($ million)]])</f>
        <v>0.2</v>
      </c>
      <c r="O4097">
        <v>0</v>
      </c>
      <c r="P4097">
        <v>0.2</v>
      </c>
      <c r="R4097" s="4">
        <v>1.2E-2</v>
      </c>
      <c r="S4097" s="4"/>
      <c r="T4097" s="1" t="s">
        <v>8823</v>
      </c>
    </row>
    <row r="4098" spans="1:20" x14ac:dyDescent="0.25">
      <c r="A4098" t="s">
        <v>8801</v>
      </c>
      <c r="B4098" t="s">
        <v>66</v>
      </c>
      <c r="C4098" t="s">
        <v>8581</v>
      </c>
      <c r="D4098" t="s">
        <v>8733</v>
      </c>
      <c r="F4098">
        <v>2021</v>
      </c>
      <c r="G4098" t="s">
        <v>6412</v>
      </c>
      <c r="I4098" t="s">
        <v>8054</v>
      </c>
      <c r="J4098">
        <v>100</v>
      </c>
      <c r="N4098">
        <f>SUM(Table714[[#This Row],[Mitigation ($ million)]:[Adaptation ($ million)]])</f>
        <v>3.4</v>
      </c>
      <c r="O4098">
        <v>2.5</v>
      </c>
      <c r="P4098">
        <v>0.9</v>
      </c>
      <c r="R4098" s="4">
        <v>3.4000000000000002E-2</v>
      </c>
      <c r="S4098" s="4"/>
      <c r="T4098" s="1" t="s">
        <v>8823</v>
      </c>
    </row>
    <row r="4099" spans="1:20" x14ac:dyDescent="0.25">
      <c r="A4099" t="s">
        <v>8801</v>
      </c>
      <c r="B4099" t="s">
        <v>66</v>
      </c>
      <c r="C4099" t="s">
        <v>8021</v>
      </c>
      <c r="D4099" t="s">
        <v>8020</v>
      </c>
      <c r="F4099">
        <v>2021</v>
      </c>
      <c r="G4099" t="s">
        <v>6529</v>
      </c>
      <c r="I4099" t="s">
        <v>6316</v>
      </c>
      <c r="J4099">
        <v>150</v>
      </c>
      <c r="N4099">
        <f>SUM(Table714[[#This Row],[Mitigation ($ million)]:[Adaptation ($ million)]])</f>
        <v>11.3</v>
      </c>
      <c r="O4099">
        <v>7.4</v>
      </c>
      <c r="P4099">
        <v>3.9</v>
      </c>
      <c r="R4099" s="4">
        <v>7.4999999999999997E-2</v>
      </c>
      <c r="S4099" s="4"/>
      <c r="T4099" s="1" t="s">
        <v>8823</v>
      </c>
    </row>
    <row r="4100" spans="1:20" x14ac:dyDescent="0.25">
      <c r="A4100" t="s">
        <v>8801</v>
      </c>
      <c r="B4100" t="s">
        <v>66</v>
      </c>
      <c r="C4100" t="s">
        <v>6368</v>
      </c>
      <c r="D4100" t="s">
        <v>6367</v>
      </c>
      <c r="F4100">
        <v>2023</v>
      </c>
      <c r="G4100" t="s">
        <v>6370</v>
      </c>
      <c r="I4100" t="s">
        <v>84</v>
      </c>
      <c r="J4100">
        <v>7.5</v>
      </c>
      <c r="N4100">
        <f>SUM(Table714[[#This Row],[Mitigation ($ million)]:[Adaptation ($ million)]])</f>
        <v>0.79999999999999993</v>
      </c>
      <c r="O4100">
        <v>0.1</v>
      </c>
      <c r="P4100">
        <v>0.7</v>
      </c>
      <c r="R4100" s="5">
        <v>0.11</v>
      </c>
      <c r="S4100" s="5"/>
      <c r="T4100" s="1" t="s">
        <v>8821</v>
      </c>
    </row>
    <row r="4101" spans="1:20" x14ac:dyDescent="0.25">
      <c r="A4101" t="s">
        <v>8801</v>
      </c>
      <c r="B4101" t="s">
        <v>66</v>
      </c>
      <c r="C4101" t="s">
        <v>6681</v>
      </c>
      <c r="D4101" t="s">
        <v>6680</v>
      </c>
      <c r="F4101">
        <v>2023</v>
      </c>
      <c r="G4101" t="s">
        <v>6278</v>
      </c>
      <c r="I4101" t="s">
        <v>6313</v>
      </c>
      <c r="J4101">
        <v>120</v>
      </c>
      <c r="N4101">
        <f>SUM(Table714[[#This Row],[Mitigation ($ million)]:[Adaptation ($ million)]])</f>
        <v>6</v>
      </c>
      <c r="O4101">
        <v>4</v>
      </c>
      <c r="P4101">
        <v>2</v>
      </c>
      <c r="R4101" s="5">
        <v>0.05</v>
      </c>
      <c r="S4101" s="5"/>
      <c r="T4101" s="1" t="s">
        <v>8821</v>
      </c>
    </row>
    <row r="4102" spans="1:20" x14ac:dyDescent="0.25">
      <c r="A4102" t="s">
        <v>8801</v>
      </c>
      <c r="B4102" t="s">
        <v>66</v>
      </c>
      <c r="C4102" t="s">
        <v>7491</v>
      </c>
      <c r="D4102" t="s">
        <v>7490</v>
      </c>
      <c r="F4102">
        <v>2022</v>
      </c>
      <c r="G4102" t="s">
        <v>8750</v>
      </c>
      <c r="I4102" t="s">
        <v>6296</v>
      </c>
      <c r="J4102">
        <v>100</v>
      </c>
      <c r="N4102">
        <f>SUM(Table714[[#This Row],[Mitigation ($ million)]:[Adaptation ($ million)]])</f>
        <v>23.4</v>
      </c>
      <c r="O4102">
        <v>11.7</v>
      </c>
      <c r="P4102">
        <v>11.7</v>
      </c>
      <c r="R4102" s="4">
        <v>0.23400000000000001</v>
      </c>
      <c r="S4102" s="4"/>
      <c r="T4102" s="1" t="s">
        <v>8822</v>
      </c>
    </row>
    <row r="4103" spans="1:20" x14ac:dyDescent="0.25">
      <c r="A4103" t="s">
        <v>8801</v>
      </c>
      <c r="B4103" t="s">
        <v>66</v>
      </c>
      <c r="C4103" t="s">
        <v>7318</v>
      </c>
      <c r="D4103" t="s">
        <v>7317</v>
      </c>
      <c r="F4103">
        <v>2022</v>
      </c>
      <c r="G4103" t="s">
        <v>6306</v>
      </c>
      <c r="I4103" t="s">
        <v>6313</v>
      </c>
      <c r="J4103">
        <v>100</v>
      </c>
      <c r="N4103">
        <f>SUM(Table714[[#This Row],[Mitigation ($ million)]:[Adaptation ($ million)]])</f>
        <v>0.8</v>
      </c>
      <c r="O4103">
        <v>0.4</v>
      </c>
      <c r="P4103">
        <v>0.4</v>
      </c>
      <c r="R4103" s="4">
        <v>7.0000000000000001E-3</v>
      </c>
      <c r="S4103" s="4"/>
      <c r="T4103" s="1" t="s">
        <v>8822</v>
      </c>
    </row>
    <row r="4104" spans="1:20" x14ac:dyDescent="0.25">
      <c r="A4104" t="s">
        <v>8801</v>
      </c>
      <c r="B4104" t="s">
        <v>66</v>
      </c>
      <c r="C4104" t="s">
        <v>8317</v>
      </c>
      <c r="D4104" t="s">
        <v>8316</v>
      </c>
      <c r="F4104">
        <v>2021</v>
      </c>
      <c r="G4104" t="s">
        <v>88</v>
      </c>
      <c r="I4104" t="s">
        <v>132</v>
      </c>
      <c r="J4104">
        <v>250</v>
      </c>
      <c r="N4104">
        <f>SUM(Table714[[#This Row],[Mitigation ($ million)]:[Adaptation ($ million)]])</f>
        <v>14.399999999999999</v>
      </c>
      <c r="O4104">
        <v>3.8</v>
      </c>
      <c r="P4104">
        <v>10.6</v>
      </c>
      <c r="R4104" s="4">
        <v>5.7000000000000002E-2</v>
      </c>
      <c r="S4104" s="4"/>
      <c r="T4104" s="1" t="s">
        <v>8823</v>
      </c>
    </row>
    <row r="4105" spans="1:20" x14ac:dyDescent="0.25">
      <c r="A4105" t="s">
        <v>8801</v>
      </c>
      <c r="B4105" t="s">
        <v>66</v>
      </c>
      <c r="C4105" t="s">
        <v>6546</v>
      </c>
      <c r="D4105" t="s">
        <v>6545</v>
      </c>
      <c r="F4105">
        <v>2023</v>
      </c>
      <c r="G4105" t="s">
        <v>4729</v>
      </c>
      <c r="I4105" t="s">
        <v>6296</v>
      </c>
      <c r="J4105">
        <v>300</v>
      </c>
      <c r="N4105">
        <f>SUM(Table714[[#This Row],[Mitigation ($ million)]:[Adaptation ($ million)]])</f>
        <v>138.69999999999999</v>
      </c>
      <c r="O4105">
        <v>64.400000000000006</v>
      </c>
      <c r="P4105">
        <v>74.3</v>
      </c>
      <c r="R4105" s="5">
        <v>0.46200000000000002</v>
      </c>
      <c r="S4105" s="5"/>
      <c r="T4105" s="1" t="s">
        <v>8821</v>
      </c>
    </row>
    <row r="4106" spans="1:20" x14ac:dyDescent="0.25">
      <c r="A4106" t="s">
        <v>8801</v>
      </c>
      <c r="B4106" t="s">
        <v>66</v>
      </c>
      <c r="C4106" t="s">
        <v>7629</v>
      </c>
      <c r="D4106" t="s">
        <v>7628</v>
      </c>
      <c r="F4106">
        <v>2022</v>
      </c>
      <c r="G4106" t="s">
        <v>255</v>
      </c>
      <c r="I4106" t="s">
        <v>6400</v>
      </c>
      <c r="J4106">
        <v>24</v>
      </c>
      <c r="N4106">
        <f>SUM(Table714[[#This Row],[Mitigation ($ million)]:[Adaptation ($ million)]])</f>
        <v>8.6999999999999993</v>
      </c>
      <c r="O4106">
        <v>0</v>
      </c>
      <c r="P4106">
        <v>8.6999999999999993</v>
      </c>
      <c r="R4106" s="4">
        <v>0.36199999999999999</v>
      </c>
      <c r="S4106" s="4"/>
      <c r="T4106" s="1" t="s">
        <v>8822</v>
      </c>
    </row>
    <row r="4107" spans="1:20" x14ac:dyDescent="0.25">
      <c r="A4107" t="s">
        <v>8801</v>
      </c>
      <c r="B4107" t="s">
        <v>66</v>
      </c>
      <c r="C4107" t="s">
        <v>7333</v>
      </c>
      <c r="D4107" t="s">
        <v>7332</v>
      </c>
      <c r="F4107">
        <v>2022</v>
      </c>
      <c r="G4107" t="s">
        <v>6381</v>
      </c>
      <c r="I4107" t="s">
        <v>6316</v>
      </c>
      <c r="J4107">
        <v>300</v>
      </c>
      <c r="N4107">
        <f>SUM(Table714[[#This Row],[Mitigation ($ million)]:[Adaptation ($ million)]])</f>
        <v>250.4</v>
      </c>
      <c r="O4107">
        <v>239</v>
      </c>
      <c r="P4107">
        <v>11.4</v>
      </c>
      <c r="R4107" s="4">
        <v>0.83499999999999996</v>
      </c>
      <c r="S4107" s="4"/>
      <c r="T4107" s="1" t="s">
        <v>8822</v>
      </c>
    </row>
    <row r="4108" spans="1:20" x14ac:dyDescent="0.25">
      <c r="A4108" t="s">
        <v>8801</v>
      </c>
      <c r="B4108" t="s">
        <v>66</v>
      </c>
      <c r="C4108" t="s">
        <v>8056</v>
      </c>
      <c r="D4108" t="s">
        <v>8055</v>
      </c>
      <c r="F4108">
        <v>2021</v>
      </c>
      <c r="G4108" t="s">
        <v>306</v>
      </c>
      <c r="I4108" t="s">
        <v>6287</v>
      </c>
      <c r="J4108">
        <v>500</v>
      </c>
      <c r="N4108">
        <f>SUM(Table714[[#This Row],[Mitigation ($ million)]:[Adaptation ($ million)]])</f>
        <v>320.5</v>
      </c>
      <c r="O4108">
        <v>216.1</v>
      </c>
      <c r="P4108">
        <v>104.4</v>
      </c>
      <c r="R4108" s="4">
        <v>0.64100000000000001</v>
      </c>
      <c r="S4108" s="4"/>
      <c r="T4108" s="1" t="s">
        <v>8823</v>
      </c>
    </row>
    <row r="4109" spans="1:20" x14ac:dyDescent="0.25">
      <c r="A4109" t="s">
        <v>8801</v>
      </c>
      <c r="B4109" t="s">
        <v>66</v>
      </c>
      <c r="C4109" t="s">
        <v>6790</v>
      </c>
      <c r="D4109" t="s">
        <v>6789</v>
      </c>
      <c r="F4109">
        <v>2023</v>
      </c>
      <c r="G4109" t="s">
        <v>79</v>
      </c>
      <c r="I4109" t="s">
        <v>6448</v>
      </c>
      <c r="J4109">
        <v>250</v>
      </c>
      <c r="N4109">
        <f>SUM(Table714[[#This Row],[Mitigation ($ million)]:[Adaptation ($ million)]])</f>
        <v>112.89999999999999</v>
      </c>
      <c r="O4109">
        <v>72.599999999999994</v>
      </c>
      <c r="P4109">
        <v>40.299999999999997</v>
      </c>
      <c r="R4109" s="5">
        <v>0.45100000000000001</v>
      </c>
      <c r="S4109" s="5"/>
      <c r="T4109" s="1" t="s">
        <v>8821</v>
      </c>
    </row>
    <row r="4110" spans="1:20" x14ac:dyDescent="0.25">
      <c r="A4110" t="s">
        <v>8801</v>
      </c>
      <c r="B4110" t="s">
        <v>66</v>
      </c>
      <c r="C4110" t="s">
        <v>7372</v>
      </c>
      <c r="D4110" t="s">
        <v>7371</v>
      </c>
      <c r="F4110">
        <v>2022</v>
      </c>
      <c r="G4110" t="s">
        <v>6392</v>
      </c>
      <c r="I4110" t="s">
        <v>6448</v>
      </c>
      <c r="J4110">
        <v>45</v>
      </c>
      <c r="N4110">
        <f>SUM(Table714[[#This Row],[Mitigation ($ million)]:[Adaptation ($ million)]])</f>
        <v>17.3</v>
      </c>
      <c r="O4110">
        <v>6.3</v>
      </c>
      <c r="P4110">
        <v>11</v>
      </c>
      <c r="R4110" s="4">
        <v>0.38400000000000001</v>
      </c>
      <c r="S4110" s="4"/>
      <c r="T4110" s="1" t="s">
        <v>8822</v>
      </c>
    </row>
    <row r="4111" spans="1:20" x14ac:dyDescent="0.25">
      <c r="A4111" t="s">
        <v>8801</v>
      </c>
      <c r="B4111" t="s">
        <v>66</v>
      </c>
      <c r="C4111" t="s">
        <v>8325</v>
      </c>
      <c r="D4111" t="s">
        <v>8324</v>
      </c>
      <c r="F4111">
        <v>2021</v>
      </c>
      <c r="G4111" t="s">
        <v>6381</v>
      </c>
      <c r="I4111" t="s">
        <v>6287</v>
      </c>
      <c r="J4111">
        <v>150</v>
      </c>
      <c r="N4111">
        <f>SUM(Table714[[#This Row],[Mitigation ($ million)]:[Adaptation ($ million)]])</f>
        <v>81.7</v>
      </c>
      <c r="O4111">
        <v>50</v>
      </c>
      <c r="P4111">
        <v>31.7</v>
      </c>
      <c r="R4111" s="4">
        <v>0.54500000000000004</v>
      </c>
      <c r="S4111" s="4"/>
      <c r="T4111" s="1" t="s">
        <v>8823</v>
      </c>
    </row>
    <row r="4112" spans="1:20" x14ac:dyDescent="0.25">
      <c r="A4112" t="s">
        <v>8801</v>
      </c>
      <c r="B4112" t="s">
        <v>66</v>
      </c>
      <c r="C4112" t="s">
        <v>6556</v>
      </c>
      <c r="D4112" t="s">
        <v>6555</v>
      </c>
      <c r="F4112">
        <v>2023</v>
      </c>
      <c r="G4112" t="s">
        <v>6295</v>
      </c>
      <c r="I4112" t="s">
        <v>4841</v>
      </c>
      <c r="J4112">
        <v>300</v>
      </c>
      <c r="N4112">
        <f>SUM(Table714[[#This Row],[Mitigation ($ million)]:[Adaptation ($ million)]])</f>
        <v>180.3</v>
      </c>
      <c r="O4112">
        <v>114</v>
      </c>
      <c r="P4112">
        <v>66.3</v>
      </c>
      <c r="R4112" s="5">
        <v>0.60099999999999998</v>
      </c>
      <c r="S4112" s="5"/>
      <c r="T4112" s="1" t="s">
        <v>8821</v>
      </c>
    </row>
    <row r="4113" spans="1:20" x14ac:dyDescent="0.25">
      <c r="A4113" t="s">
        <v>8801</v>
      </c>
      <c r="B4113" t="s">
        <v>66</v>
      </c>
      <c r="C4113" t="s">
        <v>6666</v>
      </c>
      <c r="D4113" t="s">
        <v>6665</v>
      </c>
      <c r="F4113">
        <v>2023</v>
      </c>
      <c r="G4113" t="s">
        <v>88</v>
      </c>
      <c r="I4113" t="s">
        <v>6303</v>
      </c>
      <c r="J4113">
        <v>350</v>
      </c>
      <c r="N4113">
        <f>SUM(Table714[[#This Row],[Mitigation ($ million)]:[Adaptation ($ million)]])</f>
        <v>30.5</v>
      </c>
      <c r="O4113">
        <v>10.6</v>
      </c>
      <c r="P4113">
        <v>19.899999999999999</v>
      </c>
      <c r="R4113" s="5">
        <v>8.6999999999999994E-2</v>
      </c>
      <c r="S4113" s="5"/>
      <c r="T4113" s="1" t="s">
        <v>8821</v>
      </c>
    </row>
    <row r="4114" spans="1:20" x14ac:dyDescent="0.25">
      <c r="A4114" t="s">
        <v>8801</v>
      </c>
      <c r="B4114" t="s">
        <v>66</v>
      </c>
      <c r="C4114" t="s">
        <v>7686</v>
      </c>
      <c r="D4114" t="s">
        <v>7685</v>
      </c>
      <c r="F4114">
        <v>2022</v>
      </c>
      <c r="G4114" t="s">
        <v>715</v>
      </c>
      <c r="I4114" t="s">
        <v>6296</v>
      </c>
      <c r="J4114">
        <v>50</v>
      </c>
      <c r="N4114">
        <f>SUM(Table714[[#This Row],[Mitigation ($ million)]:[Adaptation ($ million)]])</f>
        <v>25</v>
      </c>
      <c r="O4114">
        <v>0.1</v>
      </c>
      <c r="P4114">
        <v>24.9</v>
      </c>
      <c r="R4114" s="4">
        <v>0.499</v>
      </c>
      <c r="S4114" s="4"/>
      <c r="T4114" s="1" t="s">
        <v>8822</v>
      </c>
    </row>
    <row r="4115" spans="1:20" x14ac:dyDescent="0.25">
      <c r="A4115" t="s">
        <v>8801</v>
      </c>
      <c r="B4115" t="s">
        <v>66</v>
      </c>
      <c r="C4115" t="s">
        <v>6896</v>
      </c>
      <c r="D4115" t="s">
        <v>6895</v>
      </c>
      <c r="F4115">
        <v>2023</v>
      </c>
      <c r="G4115" t="s">
        <v>715</v>
      </c>
      <c r="I4115" t="s">
        <v>6287</v>
      </c>
      <c r="J4115">
        <v>50</v>
      </c>
      <c r="N4115">
        <f>SUM(Table714[[#This Row],[Mitigation ($ million)]:[Adaptation ($ million)]])</f>
        <v>19.899999999999999</v>
      </c>
      <c r="O4115">
        <v>2.7</v>
      </c>
      <c r="P4115">
        <v>17.2</v>
      </c>
      <c r="R4115" s="5">
        <v>0.39900000000000002</v>
      </c>
      <c r="S4115" s="5"/>
      <c r="T4115" s="1" t="s">
        <v>8821</v>
      </c>
    </row>
    <row r="4116" spans="1:20" x14ac:dyDescent="0.25">
      <c r="A4116" t="s">
        <v>8801</v>
      </c>
      <c r="B4116" t="s">
        <v>66</v>
      </c>
      <c r="C4116" t="s">
        <v>7345</v>
      </c>
      <c r="D4116" t="s">
        <v>7344</v>
      </c>
      <c r="F4116">
        <v>2022</v>
      </c>
      <c r="G4116" t="s">
        <v>715</v>
      </c>
      <c r="I4116" t="s">
        <v>4841</v>
      </c>
      <c r="J4116">
        <v>30</v>
      </c>
      <c r="N4116">
        <f>SUM(Table714[[#This Row],[Mitigation ($ million)]:[Adaptation ($ million)]])</f>
        <v>15</v>
      </c>
      <c r="O4116">
        <v>1.7</v>
      </c>
      <c r="P4116">
        <v>13.3</v>
      </c>
      <c r="R4116" s="4">
        <v>0.498</v>
      </c>
      <c r="S4116" s="4"/>
      <c r="T4116" s="1" t="s">
        <v>8822</v>
      </c>
    </row>
    <row r="4117" spans="1:20" x14ac:dyDescent="0.25">
      <c r="A4117" t="s">
        <v>8801</v>
      </c>
      <c r="B4117" t="s">
        <v>66</v>
      </c>
      <c r="C4117" t="s">
        <v>7639</v>
      </c>
      <c r="D4117" t="s">
        <v>7638</v>
      </c>
      <c r="F4117">
        <v>2022</v>
      </c>
      <c r="G4117" t="s">
        <v>715</v>
      </c>
      <c r="I4117" t="s">
        <v>4841</v>
      </c>
      <c r="J4117">
        <v>45</v>
      </c>
      <c r="N4117">
        <f>SUM(Table714[[#This Row],[Mitigation ($ million)]:[Adaptation ($ million)]])</f>
        <v>10.6</v>
      </c>
      <c r="O4117">
        <v>0</v>
      </c>
      <c r="P4117">
        <v>10.6</v>
      </c>
      <c r="R4117" s="4">
        <v>0.23400000000000001</v>
      </c>
      <c r="S4117" s="4"/>
      <c r="T4117" s="1" t="s">
        <v>8822</v>
      </c>
    </row>
    <row r="4118" spans="1:20" x14ac:dyDescent="0.25">
      <c r="A4118" t="s">
        <v>8801</v>
      </c>
      <c r="B4118" t="s">
        <v>66</v>
      </c>
      <c r="C4118" t="s">
        <v>6878</v>
      </c>
      <c r="D4118" t="s">
        <v>6877</v>
      </c>
      <c r="F4118">
        <v>2023</v>
      </c>
      <c r="G4118" t="s">
        <v>6621</v>
      </c>
      <c r="I4118" t="s">
        <v>6400</v>
      </c>
      <c r="J4118">
        <v>500</v>
      </c>
      <c r="N4118">
        <f>SUM(Table714[[#This Row],[Mitigation ($ million)]:[Adaptation ($ million)]])</f>
        <v>55.5</v>
      </c>
      <c r="O4118">
        <v>0</v>
      </c>
      <c r="P4118">
        <v>55.5</v>
      </c>
      <c r="R4118" s="5">
        <v>0.111</v>
      </c>
      <c r="S4118" s="5"/>
      <c r="T4118" s="1" t="s">
        <v>8821</v>
      </c>
    </row>
    <row r="4119" spans="1:20" x14ac:dyDescent="0.25">
      <c r="A4119" t="s">
        <v>8801</v>
      </c>
      <c r="B4119" t="s">
        <v>66</v>
      </c>
      <c r="C4119" t="s">
        <v>7083</v>
      </c>
      <c r="D4119" t="s">
        <v>7082</v>
      </c>
      <c r="F4119">
        <v>2022</v>
      </c>
      <c r="G4119" t="s">
        <v>6295</v>
      </c>
      <c r="I4119" t="s">
        <v>6296</v>
      </c>
      <c r="J4119">
        <v>278</v>
      </c>
      <c r="N4119">
        <f>SUM(Table714[[#This Row],[Mitigation ($ million)]:[Adaptation ($ million)]])</f>
        <v>127.4</v>
      </c>
      <c r="O4119">
        <v>77.2</v>
      </c>
      <c r="P4119">
        <v>50.2</v>
      </c>
      <c r="R4119" s="4">
        <v>0.45800000000000002</v>
      </c>
      <c r="S4119" s="4"/>
      <c r="T4119" s="1" t="s">
        <v>8822</v>
      </c>
    </row>
    <row r="4120" spans="1:20" x14ac:dyDescent="0.25">
      <c r="A4120" t="s">
        <v>8801</v>
      </c>
      <c r="B4120" t="s">
        <v>66</v>
      </c>
      <c r="C4120" t="s">
        <v>6649</v>
      </c>
      <c r="D4120" t="s">
        <v>6648</v>
      </c>
      <c r="F4120">
        <v>2023</v>
      </c>
      <c r="G4120" t="s">
        <v>6295</v>
      </c>
      <c r="I4120" t="s">
        <v>6319</v>
      </c>
      <c r="J4120">
        <v>500</v>
      </c>
      <c r="N4120">
        <f>SUM(Table714[[#This Row],[Mitigation ($ million)]:[Adaptation ($ million)]])</f>
        <v>97.2</v>
      </c>
      <c r="O4120">
        <v>2.8</v>
      </c>
      <c r="P4120">
        <v>94.4</v>
      </c>
      <c r="R4120" s="5">
        <v>0.19400000000000001</v>
      </c>
      <c r="S4120" s="5"/>
      <c r="T4120" s="1" t="s">
        <v>8821</v>
      </c>
    </row>
    <row r="4121" spans="1:20" x14ac:dyDescent="0.25">
      <c r="A4121" t="s">
        <v>8801</v>
      </c>
      <c r="B4121" t="s">
        <v>66</v>
      </c>
      <c r="C4121" t="s">
        <v>6894</v>
      </c>
      <c r="D4121" t="s">
        <v>6893</v>
      </c>
      <c r="F4121">
        <v>2023</v>
      </c>
      <c r="G4121" t="s">
        <v>8802</v>
      </c>
      <c r="I4121" t="s">
        <v>6287</v>
      </c>
      <c r="J4121">
        <v>300</v>
      </c>
      <c r="N4121">
        <f>SUM(Table714[[#This Row],[Mitigation ($ million)]:[Adaptation ($ million)]])</f>
        <v>121.1</v>
      </c>
      <c r="O4121">
        <v>48.3</v>
      </c>
      <c r="P4121">
        <v>72.8</v>
      </c>
      <c r="R4121" s="5">
        <v>0.40400000000000003</v>
      </c>
      <c r="S4121" s="5"/>
      <c r="T4121" s="1" t="s">
        <v>8821</v>
      </c>
    </row>
    <row r="4122" spans="1:20" x14ac:dyDescent="0.25">
      <c r="A4122" t="s">
        <v>8801</v>
      </c>
      <c r="B4122" t="s">
        <v>66</v>
      </c>
      <c r="C4122" t="s">
        <v>6302</v>
      </c>
      <c r="D4122" t="s">
        <v>6301</v>
      </c>
      <c r="F4122">
        <v>2023</v>
      </c>
      <c r="G4122" t="s">
        <v>6295</v>
      </c>
      <c r="I4122" t="s">
        <v>6303</v>
      </c>
      <c r="J4122">
        <v>250</v>
      </c>
      <c r="N4122">
        <f>SUM(Table714[[#This Row],[Mitigation ($ million)]:[Adaptation ($ million)]])</f>
        <v>6.1</v>
      </c>
      <c r="O4122">
        <v>1.5</v>
      </c>
      <c r="P4122">
        <v>4.5999999999999996</v>
      </c>
      <c r="R4122" s="5">
        <v>2.5000000000000001E-2</v>
      </c>
      <c r="S4122" s="5"/>
      <c r="T4122" s="1" t="s">
        <v>8821</v>
      </c>
    </row>
    <row r="4123" spans="1:20" x14ac:dyDescent="0.25">
      <c r="A4123" t="s">
        <v>8801</v>
      </c>
      <c r="B4123" t="s">
        <v>66</v>
      </c>
      <c r="C4123" t="s">
        <v>7935</v>
      </c>
      <c r="D4123" t="s">
        <v>7934</v>
      </c>
      <c r="F4123">
        <v>2021</v>
      </c>
      <c r="G4123" t="s">
        <v>6295</v>
      </c>
      <c r="I4123" t="s">
        <v>84</v>
      </c>
      <c r="J4123">
        <v>300</v>
      </c>
      <c r="N4123">
        <f>SUM(Table714[[#This Row],[Mitigation ($ million)]:[Adaptation ($ million)]])</f>
        <v>160.6</v>
      </c>
      <c r="O4123">
        <v>25.4</v>
      </c>
      <c r="P4123">
        <v>135.19999999999999</v>
      </c>
      <c r="R4123" s="4">
        <v>0.53500000000000003</v>
      </c>
      <c r="S4123" s="4"/>
      <c r="T4123" s="1" t="s">
        <v>8823</v>
      </c>
    </row>
    <row r="4124" spans="1:20" x14ac:dyDescent="0.25">
      <c r="A4124" t="s">
        <v>8801</v>
      </c>
      <c r="B4124" t="s">
        <v>66</v>
      </c>
      <c r="C4124" t="s">
        <v>7028</v>
      </c>
      <c r="D4124" t="s">
        <v>7027</v>
      </c>
      <c r="F4124">
        <v>2022</v>
      </c>
      <c r="G4124" t="s">
        <v>6295</v>
      </c>
      <c r="I4124" t="s">
        <v>84</v>
      </c>
      <c r="J4124">
        <v>550</v>
      </c>
      <c r="N4124">
        <f>SUM(Table714[[#This Row],[Mitigation ($ million)]:[Adaptation ($ million)]])</f>
        <v>165</v>
      </c>
      <c r="O4124">
        <v>43.9</v>
      </c>
      <c r="P4124">
        <v>121.1</v>
      </c>
      <c r="R4124" s="4">
        <v>0.3</v>
      </c>
      <c r="S4124" s="4"/>
      <c r="T4124" s="1" t="s">
        <v>8822</v>
      </c>
    </row>
    <row r="4125" spans="1:20" x14ac:dyDescent="0.25">
      <c r="A4125" t="s">
        <v>8801</v>
      </c>
      <c r="B4125" t="s">
        <v>66</v>
      </c>
      <c r="C4125" t="s">
        <v>6280</v>
      </c>
      <c r="D4125" t="s">
        <v>6279</v>
      </c>
      <c r="F4125">
        <v>2023</v>
      </c>
      <c r="G4125" t="s">
        <v>122</v>
      </c>
      <c r="I4125" t="s">
        <v>132</v>
      </c>
      <c r="J4125">
        <v>110</v>
      </c>
      <c r="N4125">
        <f>SUM(Table714[[#This Row],[Mitigation ($ million)]:[Adaptation ($ million)]])</f>
        <v>15.2</v>
      </c>
      <c r="O4125">
        <v>7</v>
      </c>
      <c r="P4125">
        <v>8.1999999999999993</v>
      </c>
      <c r="R4125" s="5">
        <v>0.13800000000000001</v>
      </c>
      <c r="S4125" s="5"/>
      <c r="T4125" s="1" t="s">
        <v>8821</v>
      </c>
    </row>
    <row r="4126" spans="1:20" x14ac:dyDescent="0.25">
      <c r="A4126" t="s">
        <v>8801</v>
      </c>
      <c r="B4126" t="s">
        <v>66</v>
      </c>
      <c r="C4126" t="s">
        <v>6765</v>
      </c>
      <c r="D4126" t="s">
        <v>6764</v>
      </c>
      <c r="F4126">
        <v>2023</v>
      </c>
      <c r="G4126" t="s">
        <v>715</v>
      </c>
      <c r="I4126" t="s">
        <v>6316</v>
      </c>
      <c r="J4126">
        <v>15</v>
      </c>
      <c r="N4126">
        <f>SUM(Table714[[#This Row],[Mitigation ($ million)]:[Adaptation ($ million)]])</f>
        <v>15</v>
      </c>
      <c r="O4126">
        <v>13.7</v>
      </c>
      <c r="P4126">
        <v>1.3</v>
      </c>
      <c r="R4126" s="5">
        <v>1</v>
      </c>
      <c r="S4126" s="5"/>
      <c r="T4126" s="1" t="s">
        <v>8821</v>
      </c>
    </row>
    <row r="4127" spans="1:20" x14ac:dyDescent="0.25">
      <c r="A4127" t="s">
        <v>8801</v>
      </c>
      <c r="B4127" t="s">
        <v>66</v>
      </c>
      <c r="C4127" t="s">
        <v>8264</v>
      </c>
      <c r="D4127" t="s">
        <v>8263</v>
      </c>
      <c r="F4127">
        <v>2021</v>
      </c>
      <c r="G4127" t="s">
        <v>4734</v>
      </c>
      <c r="I4127" t="s">
        <v>6443</v>
      </c>
      <c r="J4127">
        <v>40</v>
      </c>
      <c r="N4127">
        <f>SUM(Table714[[#This Row],[Mitigation ($ million)]:[Adaptation ($ million)]])</f>
        <v>3.3</v>
      </c>
      <c r="O4127">
        <v>0</v>
      </c>
      <c r="P4127">
        <v>3.3</v>
      </c>
      <c r="R4127" s="4">
        <v>8.2000000000000003E-2</v>
      </c>
      <c r="S4127" s="4"/>
      <c r="T4127" s="1" t="s">
        <v>8823</v>
      </c>
    </row>
    <row r="4128" spans="1:20" x14ac:dyDescent="0.25">
      <c r="A4128" t="s">
        <v>8801</v>
      </c>
      <c r="B4128" t="s">
        <v>66</v>
      </c>
      <c r="C4128" t="s">
        <v>8539</v>
      </c>
      <c r="D4128" t="s">
        <v>8538</v>
      </c>
      <c r="F4128">
        <v>2021</v>
      </c>
      <c r="G4128" t="s">
        <v>8748</v>
      </c>
      <c r="I4128" t="s">
        <v>6319</v>
      </c>
      <c r="J4128">
        <v>100</v>
      </c>
      <c r="N4128">
        <f>SUM(Table714[[#This Row],[Mitigation ($ million)]:[Adaptation ($ million)]])</f>
        <v>17.5</v>
      </c>
      <c r="O4128">
        <v>5</v>
      </c>
      <c r="P4128">
        <v>12.5</v>
      </c>
      <c r="R4128" s="4">
        <v>0.17499999999999999</v>
      </c>
      <c r="S4128" s="4"/>
      <c r="T4128" s="1" t="s">
        <v>8823</v>
      </c>
    </row>
    <row r="4129" spans="1:20" x14ac:dyDescent="0.25">
      <c r="A4129" t="s">
        <v>8801</v>
      </c>
      <c r="B4129" t="s">
        <v>66</v>
      </c>
      <c r="C4129" t="s">
        <v>8266</v>
      </c>
      <c r="D4129" t="s">
        <v>8265</v>
      </c>
      <c r="F4129">
        <v>2021</v>
      </c>
      <c r="G4129" t="s">
        <v>6866</v>
      </c>
      <c r="I4129" t="s">
        <v>6303</v>
      </c>
      <c r="J4129">
        <v>30</v>
      </c>
      <c r="N4129">
        <f>SUM(Table714[[#This Row],[Mitigation ($ million)]:[Adaptation ($ million)]])</f>
        <v>5.7</v>
      </c>
      <c r="O4129">
        <v>2.2000000000000002</v>
      </c>
      <c r="P4129">
        <v>3.5</v>
      </c>
      <c r="R4129" s="4">
        <v>0.191</v>
      </c>
      <c r="S4129" s="4"/>
      <c r="T4129" s="1" t="s">
        <v>8823</v>
      </c>
    </row>
    <row r="4130" spans="1:20" x14ac:dyDescent="0.25">
      <c r="A4130" t="s">
        <v>8801</v>
      </c>
      <c r="B4130" t="s">
        <v>66</v>
      </c>
      <c r="C4130" t="s">
        <v>7187</v>
      </c>
      <c r="D4130" t="s">
        <v>7186</v>
      </c>
      <c r="F4130">
        <v>2022</v>
      </c>
      <c r="G4130" t="s">
        <v>6866</v>
      </c>
      <c r="I4130" t="s">
        <v>6319</v>
      </c>
      <c r="J4130">
        <v>20</v>
      </c>
      <c r="N4130">
        <f>SUM(Table714[[#This Row],[Mitigation ($ million)]:[Adaptation ($ million)]])</f>
        <v>1</v>
      </c>
      <c r="O4130">
        <v>0.6</v>
      </c>
      <c r="P4130">
        <v>0.4</v>
      </c>
      <c r="R4130" s="4">
        <v>4.9000000000000002E-2</v>
      </c>
      <c r="S4130" s="4"/>
      <c r="T4130" s="1" t="s">
        <v>8822</v>
      </c>
    </row>
    <row r="4131" spans="1:20" x14ac:dyDescent="0.25">
      <c r="A4131" t="s">
        <v>8801</v>
      </c>
      <c r="B4131" t="s">
        <v>66</v>
      </c>
      <c r="C4131" t="s">
        <v>6865</v>
      </c>
      <c r="D4131" t="s">
        <v>6864</v>
      </c>
      <c r="F4131">
        <v>2023</v>
      </c>
      <c r="G4131" t="s">
        <v>6866</v>
      </c>
      <c r="I4131" t="s">
        <v>6319</v>
      </c>
      <c r="J4131">
        <v>20</v>
      </c>
      <c r="N4131">
        <f>SUM(Table714[[#This Row],[Mitigation ($ million)]:[Adaptation ($ million)]])</f>
        <v>1</v>
      </c>
      <c r="O4131">
        <v>0.6</v>
      </c>
      <c r="P4131">
        <v>0.4</v>
      </c>
      <c r="R4131" s="5">
        <v>4.9000000000000002E-2</v>
      </c>
      <c r="S4131" s="5"/>
      <c r="T4131" s="1" t="s">
        <v>8821</v>
      </c>
    </row>
    <row r="4132" spans="1:20" x14ac:dyDescent="0.25">
      <c r="A4132" t="s">
        <v>8801</v>
      </c>
      <c r="B4132" t="s">
        <v>66</v>
      </c>
      <c r="C4132" t="s">
        <v>7353</v>
      </c>
      <c r="D4132" t="s">
        <v>7352</v>
      </c>
      <c r="F4132">
        <v>2022</v>
      </c>
      <c r="G4132" t="s">
        <v>122</v>
      </c>
      <c r="I4132" t="s">
        <v>6303</v>
      </c>
      <c r="J4132">
        <v>178.1</v>
      </c>
      <c r="N4132">
        <f>SUM(Table714[[#This Row],[Mitigation ($ million)]:[Adaptation ($ million)]])</f>
        <v>37</v>
      </c>
      <c r="O4132">
        <v>0</v>
      </c>
      <c r="P4132">
        <v>37</v>
      </c>
      <c r="R4132" s="4">
        <v>0.20799999999999999</v>
      </c>
      <c r="S4132" s="4"/>
      <c r="T4132" s="1" t="s">
        <v>8822</v>
      </c>
    </row>
    <row r="4133" spans="1:20" x14ac:dyDescent="0.25">
      <c r="A4133" t="s">
        <v>8801</v>
      </c>
      <c r="B4133" t="s">
        <v>66</v>
      </c>
      <c r="C4133" t="s">
        <v>8469</v>
      </c>
      <c r="D4133" t="s">
        <v>8468</v>
      </c>
      <c r="F4133">
        <v>2021</v>
      </c>
      <c r="G4133" t="s">
        <v>88</v>
      </c>
      <c r="I4133" t="s">
        <v>6296</v>
      </c>
      <c r="J4133">
        <v>125</v>
      </c>
      <c r="N4133">
        <f>SUM(Table714[[#This Row],[Mitigation ($ million)]:[Adaptation ($ million)]])</f>
        <v>95.1</v>
      </c>
      <c r="O4133">
        <v>2.8</v>
      </c>
      <c r="P4133">
        <v>92.3</v>
      </c>
      <c r="R4133" s="4">
        <v>0.76100000000000001</v>
      </c>
      <c r="S4133" s="4"/>
      <c r="T4133" s="1" t="s">
        <v>8823</v>
      </c>
    </row>
    <row r="4134" spans="1:20" x14ac:dyDescent="0.25">
      <c r="A4134" t="s">
        <v>8801</v>
      </c>
      <c r="B4134" t="s">
        <v>66</v>
      </c>
      <c r="C4134" t="s">
        <v>7129</v>
      </c>
      <c r="D4134" t="s">
        <v>7128</v>
      </c>
      <c r="F4134">
        <v>2022</v>
      </c>
      <c r="G4134" t="s">
        <v>222</v>
      </c>
      <c r="I4134" t="s">
        <v>6319</v>
      </c>
      <c r="J4134">
        <v>15</v>
      </c>
      <c r="N4134">
        <f>SUM(Table714[[#This Row],[Mitigation ($ million)]:[Adaptation ($ million)]])</f>
        <v>2.2000000000000002</v>
      </c>
      <c r="O4134">
        <v>1.1000000000000001</v>
      </c>
      <c r="P4134">
        <v>1.1000000000000001</v>
      </c>
      <c r="R4134" s="4">
        <v>0.14299999999999999</v>
      </c>
      <c r="S4134" s="4"/>
      <c r="T4134" s="1" t="s">
        <v>8822</v>
      </c>
    </row>
    <row r="4135" spans="1:20" x14ac:dyDescent="0.25">
      <c r="A4135" t="s">
        <v>8801</v>
      </c>
      <c r="B4135" t="s">
        <v>66</v>
      </c>
      <c r="C4135" t="s">
        <v>8714</v>
      </c>
      <c r="D4135" t="s">
        <v>8713</v>
      </c>
      <c r="F4135">
        <v>2021</v>
      </c>
      <c r="G4135" t="s">
        <v>201</v>
      </c>
      <c r="I4135" t="s">
        <v>6319</v>
      </c>
      <c r="J4135">
        <v>221.5</v>
      </c>
      <c r="N4135">
        <f>SUM(Table714[[#This Row],[Mitigation ($ million)]:[Adaptation ($ million)]])</f>
        <v>57.9</v>
      </c>
      <c r="O4135">
        <v>54.8</v>
      </c>
      <c r="P4135">
        <v>3.1</v>
      </c>
      <c r="R4135" s="4">
        <v>0.26100000000000001</v>
      </c>
      <c r="S4135" s="4"/>
      <c r="T4135" s="1" t="s">
        <v>8823</v>
      </c>
    </row>
    <row r="4136" spans="1:20" x14ac:dyDescent="0.25">
      <c r="A4136" t="s">
        <v>8801</v>
      </c>
      <c r="B4136" t="s">
        <v>66</v>
      </c>
      <c r="C4136" t="s">
        <v>8268</v>
      </c>
      <c r="D4136" t="s">
        <v>8267</v>
      </c>
      <c r="F4136">
        <v>2021</v>
      </c>
      <c r="G4136" t="s">
        <v>6328</v>
      </c>
      <c r="I4136" t="s">
        <v>6400</v>
      </c>
      <c r="J4136">
        <v>80</v>
      </c>
      <c r="N4136">
        <f>SUM(Table714[[#This Row],[Mitigation ($ million)]:[Adaptation ($ million)]])</f>
        <v>20</v>
      </c>
      <c r="O4136">
        <v>0</v>
      </c>
      <c r="P4136">
        <v>20</v>
      </c>
      <c r="R4136" s="4">
        <v>0.25</v>
      </c>
      <c r="S4136" s="4"/>
      <c r="T4136" s="1" t="s">
        <v>8823</v>
      </c>
    </row>
    <row r="4137" spans="1:20" x14ac:dyDescent="0.25">
      <c r="A4137" t="s">
        <v>8801</v>
      </c>
      <c r="B4137" t="s">
        <v>66</v>
      </c>
      <c r="C4137" t="s">
        <v>7675</v>
      </c>
      <c r="D4137" t="s">
        <v>7674</v>
      </c>
      <c r="F4137">
        <v>2022</v>
      </c>
      <c r="G4137" t="s">
        <v>397</v>
      </c>
      <c r="I4137" t="s">
        <v>6303</v>
      </c>
      <c r="J4137">
        <v>100</v>
      </c>
      <c r="N4137">
        <f>SUM(Table714[[#This Row],[Mitigation ($ million)]:[Adaptation ($ million)]])</f>
        <v>4</v>
      </c>
      <c r="O4137">
        <v>2</v>
      </c>
      <c r="P4137">
        <v>2</v>
      </c>
      <c r="R4137" s="4">
        <v>3.9E-2</v>
      </c>
      <c r="S4137" s="4"/>
      <c r="T4137" s="1" t="s">
        <v>8822</v>
      </c>
    </row>
    <row r="4138" spans="1:20" x14ac:dyDescent="0.25">
      <c r="A4138" t="s">
        <v>8801</v>
      </c>
      <c r="B4138" t="s">
        <v>66</v>
      </c>
      <c r="C4138" t="s">
        <v>8114</v>
      </c>
      <c r="D4138" t="s">
        <v>8113</v>
      </c>
      <c r="F4138">
        <v>2021</v>
      </c>
      <c r="G4138" t="s">
        <v>6300</v>
      </c>
      <c r="I4138" t="s">
        <v>6287</v>
      </c>
      <c r="J4138">
        <v>15</v>
      </c>
      <c r="N4138">
        <f>SUM(Table714[[#This Row],[Mitigation ($ million)]:[Adaptation ($ million)]])</f>
        <v>7.5</v>
      </c>
      <c r="O4138">
        <v>7.5</v>
      </c>
      <c r="P4138">
        <v>0</v>
      </c>
      <c r="R4138" s="4">
        <v>0.5</v>
      </c>
      <c r="S4138" s="4"/>
      <c r="T4138" s="1" t="s">
        <v>8823</v>
      </c>
    </row>
    <row r="4139" spans="1:20" x14ac:dyDescent="0.25">
      <c r="A4139" t="s">
        <v>8801</v>
      </c>
      <c r="B4139" t="s">
        <v>66</v>
      </c>
      <c r="C4139" t="s">
        <v>7869</v>
      </c>
      <c r="D4139" t="s">
        <v>7868</v>
      </c>
      <c r="F4139">
        <v>2022</v>
      </c>
      <c r="G4139" t="s">
        <v>6325</v>
      </c>
      <c r="I4139" t="s">
        <v>6303</v>
      </c>
      <c r="J4139">
        <v>195</v>
      </c>
      <c r="N4139">
        <f>SUM(Table714[[#This Row],[Mitigation ($ million)]:[Adaptation ($ million)]])</f>
        <v>9.3000000000000007</v>
      </c>
      <c r="O4139">
        <v>0</v>
      </c>
      <c r="P4139">
        <v>9.3000000000000007</v>
      </c>
      <c r="R4139" s="4">
        <v>4.8000000000000001E-2</v>
      </c>
      <c r="S4139" s="4"/>
      <c r="T4139" s="1" t="s">
        <v>8822</v>
      </c>
    </row>
    <row r="4140" spans="1:20" x14ac:dyDescent="0.25">
      <c r="A4140" t="s">
        <v>8801</v>
      </c>
      <c r="B4140" t="s">
        <v>66</v>
      </c>
      <c r="C4140" t="s">
        <v>7803</v>
      </c>
      <c r="D4140" t="s">
        <v>7802</v>
      </c>
      <c r="F4140">
        <v>2022</v>
      </c>
      <c r="G4140" t="s">
        <v>4824</v>
      </c>
      <c r="I4140" t="s">
        <v>6303</v>
      </c>
      <c r="J4140">
        <v>32</v>
      </c>
      <c r="N4140">
        <f>SUM(Table714[[#This Row],[Mitigation ($ million)]:[Adaptation ($ million)]])</f>
        <v>1</v>
      </c>
      <c r="O4140">
        <v>1</v>
      </c>
      <c r="P4140">
        <v>0</v>
      </c>
      <c r="R4140" s="4">
        <v>3.2000000000000001E-2</v>
      </c>
      <c r="S4140" s="4"/>
      <c r="T4140" s="1" t="s">
        <v>8822</v>
      </c>
    </row>
    <row r="4141" spans="1:20" x14ac:dyDescent="0.25">
      <c r="A4141" t="s">
        <v>8801</v>
      </c>
      <c r="B4141" t="s">
        <v>66</v>
      </c>
      <c r="C4141" t="s">
        <v>7061</v>
      </c>
      <c r="D4141" t="s">
        <v>7060</v>
      </c>
      <c r="F4141">
        <v>2022</v>
      </c>
      <c r="G4141" t="s">
        <v>6631</v>
      </c>
      <c r="I4141" t="s">
        <v>6319</v>
      </c>
      <c r="J4141">
        <v>500</v>
      </c>
      <c r="N4141">
        <f>SUM(Table714[[#This Row],[Mitigation ($ million)]:[Adaptation ($ million)]])</f>
        <v>170.89999999999998</v>
      </c>
      <c r="O4141">
        <v>114.6</v>
      </c>
      <c r="P4141">
        <v>56.3</v>
      </c>
      <c r="R4141" s="4">
        <v>0.34200000000000003</v>
      </c>
      <c r="S4141" s="4"/>
      <c r="T4141" s="1" t="s">
        <v>8822</v>
      </c>
    </row>
    <row r="4142" spans="1:20" x14ac:dyDescent="0.25">
      <c r="A4142" t="s">
        <v>8801</v>
      </c>
      <c r="B4142" t="s">
        <v>66</v>
      </c>
      <c r="C4142" t="s">
        <v>7505</v>
      </c>
      <c r="D4142" t="s">
        <v>7504</v>
      </c>
      <c r="F4142">
        <v>2022</v>
      </c>
      <c r="G4142" t="s">
        <v>6914</v>
      </c>
      <c r="I4142" t="s">
        <v>6296</v>
      </c>
      <c r="J4142">
        <v>300</v>
      </c>
      <c r="N4142">
        <f>SUM(Table714[[#This Row],[Mitigation ($ million)]:[Adaptation ($ million)]])</f>
        <v>235.7</v>
      </c>
      <c r="O4142">
        <v>53.6</v>
      </c>
      <c r="P4142">
        <v>182.1</v>
      </c>
      <c r="R4142" s="4">
        <v>0.78600000000000003</v>
      </c>
      <c r="S4142" s="4"/>
      <c r="T4142" s="1" t="s">
        <v>8822</v>
      </c>
    </row>
    <row r="4143" spans="1:20" x14ac:dyDescent="0.25">
      <c r="A4143" t="s">
        <v>8801</v>
      </c>
      <c r="B4143" t="s">
        <v>66</v>
      </c>
      <c r="C4143" t="s">
        <v>6357</v>
      </c>
      <c r="D4143" t="s">
        <v>6356</v>
      </c>
      <c r="F4143">
        <v>2023</v>
      </c>
      <c r="G4143" t="s">
        <v>6358</v>
      </c>
      <c r="I4143" t="s">
        <v>6313</v>
      </c>
      <c r="J4143">
        <v>450</v>
      </c>
      <c r="N4143">
        <f>SUM(Table714[[#This Row],[Mitigation ($ million)]:[Adaptation ($ million)]])</f>
        <v>142.5</v>
      </c>
      <c r="O4143">
        <v>72.5</v>
      </c>
      <c r="P4143">
        <v>70</v>
      </c>
      <c r="R4143" s="5">
        <v>0.317</v>
      </c>
      <c r="S4143" s="5"/>
      <c r="T4143" s="1" t="s">
        <v>8821</v>
      </c>
    </row>
    <row r="4144" spans="1:20" x14ac:dyDescent="0.25">
      <c r="A4144" t="s">
        <v>8801</v>
      </c>
      <c r="B4144" t="s">
        <v>66</v>
      </c>
      <c r="C4144" t="s">
        <v>7976</v>
      </c>
      <c r="D4144" t="s">
        <v>7975</v>
      </c>
      <c r="F4144">
        <v>2021</v>
      </c>
      <c r="G4144" t="s">
        <v>6406</v>
      </c>
      <c r="I4144" t="s">
        <v>6319</v>
      </c>
      <c r="J4144">
        <v>100</v>
      </c>
      <c r="N4144">
        <f>SUM(Table714[[#This Row],[Mitigation ($ million)]:[Adaptation ($ million)]])</f>
        <v>14.4</v>
      </c>
      <c r="O4144">
        <v>1.1000000000000001</v>
      </c>
      <c r="P4144">
        <v>13.3</v>
      </c>
      <c r="R4144" s="4">
        <v>0.14399999999999999</v>
      </c>
      <c r="S4144" s="4"/>
      <c r="T4144" s="1" t="s">
        <v>8823</v>
      </c>
    </row>
    <row r="4145" spans="1:20" x14ac:dyDescent="0.25">
      <c r="A4145" t="s">
        <v>8801</v>
      </c>
      <c r="B4145" t="s">
        <v>66</v>
      </c>
      <c r="C4145" t="s">
        <v>8421</v>
      </c>
      <c r="D4145" t="s">
        <v>8420</v>
      </c>
      <c r="F4145">
        <v>2021</v>
      </c>
      <c r="G4145" t="s">
        <v>6518</v>
      </c>
      <c r="I4145" t="s">
        <v>6319</v>
      </c>
      <c r="J4145">
        <v>70</v>
      </c>
      <c r="N4145">
        <f>SUM(Table714[[#This Row],[Mitigation ($ million)]:[Adaptation ($ million)]])</f>
        <v>2.2000000000000002</v>
      </c>
      <c r="O4145">
        <v>0</v>
      </c>
      <c r="P4145">
        <v>2.2000000000000002</v>
      </c>
      <c r="R4145" s="4">
        <v>3.1E-2</v>
      </c>
      <c r="S4145" s="4"/>
      <c r="T4145" s="1" t="s">
        <v>8823</v>
      </c>
    </row>
    <row r="4146" spans="1:20" x14ac:dyDescent="0.25">
      <c r="A4146" t="s">
        <v>8801</v>
      </c>
      <c r="B4146" t="s">
        <v>66</v>
      </c>
      <c r="C4146" t="s">
        <v>8395</v>
      </c>
      <c r="D4146" t="s">
        <v>8394</v>
      </c>
      <c r="F4146">
        <v>2021</v>
      </c>
      <c r="G4146" t="s">
        <v>6518</v>
      </c>
      <c r="I4146" t="s">
        <v>6303</v>
      </c>
      <c r="J4146">
        <v>70</v>
      </c>
      <c r="N4146">
        <f>SUM(Table714[[#This Row],[Mitigation ($ million)]:[Adaptation ($ million)]])</f>
        <v>3.4</v>
      </c>
      <c r="O4146">
        <v>3.1</v>
      </c>
      <c r="P4146">
        <v>0.3</v>
      </c>
      <c r="R4146" s="4">
        <v>4.9000000000000002E-2</v>
      </c>
      <c r="S4146" s="4"/>
      <c r="T4146" s="1" t="s">
        <v>8823</v>
      </c>
    </row>
    <row r="4147" spans="1:20" x14ac:dyDescent="0.25">
      <c r="A4147" t="s">
        <v>8801</v>
      </c>
      <c r="B4147" t="s">
        <v>66</v>
      </c>
      <c r="C4147" t="s">
        <v>7728</v>
      </c>
      <c r="D4147" t="s">
        <v>7727</v>
      </c>
      <c r="F4147">
        <v>2022</v>
      </c>
      <c r="G4147" t="s">
        <v>6518</v>
      </c>
      <c r="I4147" t="s">
        <v>6303</v>
      </c>
      <c r="J4147">
        <v>25</v>
      </c>
      <c r="N4147">
        <f>SUM(Table714[[#This Row],[Mitigation ($ million)]:[Adaptation ($ million)]])</f>
        <v>0.2</v>
      </c>
      <c r="O4147">
        <v>0.1</v>
      </c>
      <c r="P4147">
        <v>0.1</v>
      </c>
      <c r="R4147" s="4">
        <v>8.9999999999999993E-3</v>
      </c>
      <c r="S4147" s="4"/>
      <c r="T4147" s="1" t="s">
        <v>8822</v>
      </c>
    </row>
    <row r="4148" spans="1:20" x14ac:dyDescent="0.25">
      <c r="A4148" t="s">
        <v>8801</v>
      </c>
      <c r="B4148" t="s">
        <v>66</v>
      </c>
      <c r="C4148" t="s">
        <v>7119</v>
      </c>
      <c r="D4148" t="s">
        <v>7118</v>
      </c>
      <c r="F4148">
        <v>2022</v>
      </c>
      <c r="G4148" t="s">
        <v>6518</v>
      </c>
      <c r="I4148" t="s">
        <v>6319</v>
      </c>
      <c r="J4148">
        <v>100</v>
      </c>
      <c r="N4148">
        <f>SUM(Table714[[#This Row],[Mitigation ($ million)]:[Adaptation ($ million)]])</f>
        <v>25</v>
      </c>
      <c r="O4148">
        <v>25</v>
      </c>
      <c r="P4148">
        <v>0</v>
      </c>
      <c r="R4148" s="4">
        <v>0.25</v>
      </c>
      <c r="S4148" s="4"/>
      <c r="T4148" s="1" t="s">
        <v>8822</v>
      </c>
    </row>
    <row r="4149" spans="1:20" x14ac:dyDescent="0.25">
      <c r="A4149" t="s">
        <v>8801</v>
      </c>
      <c r="B4149" t="s">
        <v>66</v>
      </c>
      <c r="C4149" t="s">
        <v>6767</v>
      </c>
      <c r="D4149" t="s">
        <v>6766</v>
      </c>
      <c r="F4149">
        <v>2023</v>
      </c>
      <c r="G4149" t="s">
        <v>6518</v>
      </c>
      <c r="I4149" t="s">
        <v>6400</v>
      </c>
      <c r="J4149">
        <v>100</v>
      </c>
      <c r="N4149">
        <f>SUM(Table714[[#This Row],[Mitigation ($ million)]:[Adaptation ($ million)]])</f>
        <v>7.1</v>
      </c>
      <c r="O4149">
        <v>0</v>
      </c>
      <c r="P4149">
        <v>7.1</v>
      </c>
      <c r="R4149" s="5">
        <v>7.0999999999999994E-2</v>
      </c>
      <c r="S4149" s="5"/>
      <c r="T4149" s="1" t="s">
        <v>8821</v>
      </c>
    </row>
    <row r="4150" spans="1:20" x14ac:dyDescent="0.25">
      <c r="A4150" t="s">
        <v>8801</v>
      </c>
      <c r="B4150" t="s">
        <v>66</v>
      </c>
      <c r="C4150" t="s">
        <v>6517</v>
      </c>
      <c r="D4150" t="s">
        <v>6516</v>
      </c>
      <c r="F4150">
        <v>2023</v>
      </c>
      <c r="G4150" t="s">
        <v>6518</v>
      </c>
      <c r="I4150" t="s">
        <v>4841</v>
      </c>
      <c r="J4150">
        <v>100</v>
      </c>
      <c r="N4150">
        <f>SUM(Table714[[#This Row],[Mitigation ($ million)]:[Adaptation ($ million)]])</f>
        <v>21.299999999999997</v>
      </c>
      <c r="O4150">
        <v>1.4</v>
      </c>
      <c r="P4150">
        <v>19.899999999999999</v>
      </c>
      <c r="R4150" s="5">
        <v>0.21299999999999999</v>
      </c>
      <c r="S4150" s="5"/>
      <c r="T4150" s="1" t="s">
        <v>8821</v>
      </c>
    </row>
    <row r="4151" spans="1:20" x14ac:dyDescent="0.25">
      <c r="A4151" t="s">
        <v>8801</v>
      </c>
      <c r="B4151" t="s">
        <v>66</v>
      </c>
      <c r="C4151" t="s">
        <v>8654</v>
      </c>
      <c r="D4151" t="s">
        <v>8653</v>
      </c>
      <c r="F4151">
        <v>2021</v>
      </c>
      <c r="G4151" t="s">
        <v>6518</v>
      </c>
      <c r="I4151" t="s">
        <v>6303</v>
      </c>
      <c r="J4151">
        <v>25</v>
      </c>
      <c r="N4151">
        <f>SUM(Table714[[#This Row],[Mitigation ($ million)]:[Adaptation ($ million)]])</f>
        <v>0.2</v>
      </c>
      <c r="O4151">
        <v>0.1</v>
      </c>
      <c r="P4151">
        <v>0.1</v>
      </c>
      <c r="R4151" s="4">
        <v>8.9999999999999993E-3</v>
      </c>
      <c r="S4151" s="4"/>
      <c r="T4151" s="1" t="s">
        <v>8823</v>
      </c>
    </row>
    <row r="4152" spans="1:20" x14ac:dyDescent="0.25">
      <c r="A4152" t="s">
        <v>8801</v>
      </c>
      <c r="B4152" t="s">
        <v>66</v>
      </c>
      <c r="C4152" t="s">
        <v>7143</v>
      </c>
      <c r="D4152" t="s">
        <v>7142</v>
      </c>
      <c r="F4152">
        <v>2022</v>
      </c>
      <c r="G4152" t="s">
        <v>6518</v>
      </c>
      <c r="I4152" t="s">
        <v>132</v>
      </c>
      <c r="J4152">
        <v>45</v>
      </c>
      <c r="N4152">
        <f>SUM(Table714[[#This Row],[Mitigation ($ million)]:[Adaptation ($ million)]])</f>
        <v>5.4</v>
      </c>
      <c r="O4152">
        <v>2.7</v>
      </c>
      <c r="P4152">
        <v>2.7</v>
      </c>
      <c r="R4152" s="4">
        <v>0.11899999999999999</v>
      </c>
      <c r="S4152" s="4"/>
      <c r="T4152" s="1" t="s">
        <v>8822</v>
      </c>
    </row>
    <row r="4153" spans="1:20" x14ac:dyDescent="0.25">
      <c r="A4153" t="s">
        <v>8801</v>
      </c>
      <c r="B4153" t="s">
        <v>66</v>
      </c>
      <c r="C4153" t="s">
        <v>7434</v>
      </c>
      <c r="D4153" t="s">
        <v>7433</v>
      </c>
      <c r="F4153">
        <v>2022</v>
      </c>
      <c r="G4153" t="s">
        <v>228</v>
      </c>
      <c r="I4153" t="s">
        <v>84</v>
      </c>
      <c r="J4153">
        <v>38</v>
      </c>
      <c r="N4153">
        <f>SUM(Table714[[#This Row],[Mitigation ($ million)]:[Adaptation ($ million)]])</f>
        <v>31.900000000000002</v>
      </c>
      <c r="O4153">
        <v>0.3</v>
      </c>
      <c r="P4153">
        <v>31.6</v>
      </c>
      <c r="R4153" s="4">
        <v>0.84</v>
      </c>
      <c r="S4153" s="4"/>
      <c r="T4153" s="1" t="s">
        <v>8822</v>
      </c>
    </row>
    <row r="4154" spans="1:20" x14ac:dyDescent="0.25">
      <c r="A4154" t="s">
        <v>8801</v>
      </c>
      <c r="B4154" t="s">
        <v>66</v>
      </c>
      <c r="C4154" t="s">
        <v>7272</v>
      </c>
      <c r="D4154" t="s">
        <v>7271</v>
      </c>
      <c r="F4154">
        <v>2022</v>
      </c>
      <c r="G4154" t="s">
        <v>228</v>
      </c>
      <c r="I4154" t="s">
        <v>6296</v>
      </c>
      <c r="J4154">
        <v>15</v>
      </c>
      <c r="N4154">
        <f>SUM(Table714[[#This Row],[Mitigation ($ million)]:[Adaptation ($ million)]])</f>
        <v>4.0999999999999996</v>
      </c>
      <c r="O4154">
        <v>0</v>
      </c>
      <c r="P4154">
        <v>4.0999999999999996</v>
      </c>
      <c r="R4154" s="4">
        <v>0.27100000000000002</v>
      </c>
      <c r="S4154" s="4"/>
      <c r="T4154" s="1" t="s">
        <v>8822</v>
      </c>
    </row>
    <row r="4155" spans="1:20" x14ac:dyDescent="0.25">
      <c r="A4155" t="s">
        <v>8801</v>
      </c>
      <c r="B4155" t="s">
        <v>66</v>
      </c>
      <c r="C4155" t="s">
        <v>7851</v>
      </c>
      <c r="D4155" t="s">
        <v>7850</v>
      </c>
      <c r="F4155">
        <v>2022</v>
      </c>
      <c r="G4155" t="s">
        <v>228</v>
      </c>
      <c r="I4155" t="s">
        <v>6319</v>
      </c>
      <c r="J4155">
        <v>20</v>
      </c>
      <c r="N4155">
        <f>SUM(Table714[[#This Row],[Mitigation ($ million)]:[Adaptation ($ million)]])</f>
        <v>5</v>
      </c>
      <c r="O4155">
        <v>0</v>
      </c>
      <c r="P4155">
        <v>5</v>
      </c>
      <c r="R4155" s="4">
        <v>0.251</v>
      </c>
      <c r="S4155" s="4"/>
      <c r="T4155" s="1" t="s">
        <v>8822</v>
      </c>
    </row>
    <row r="4156" spans="1:20" x14ac:dyDescent="0.25">
      <c r="A4156" t="s">
        <v>8801</v>
      </c>
      <c r="B4156" t="s">
        <v>66</v>
      </c>
      <c r="C4156" t="s">
        <v>7149</v>
      </c>
      <c r="D4156" t="s">
        <v>7148</v>
      </c>
      <c r="F4156">
        <v>2022</v>
      </c>
      <c r="G4156" t="s">
        <v>228</v>
      </c>
      <c r="I4156" t="s">
        <v>6319</v>
      </c>
      <c r="J4156">
        <v>19</v>
      </c>
      <c r="N4156">
        <f>SUM(Table714[[#This Row],[Mitigation ($ million)]:[Adaptation ($ million)]])</f>
        <v>4.8</v>
      </c>
      <c r="O4156">
        <v>0</v>
      </c>
      <c r="P4156">
        <v>4.8</v>
      </c>
      <c r="R4156" s="4">
        <v>0.251</v>
      </c>
      <c r="S4156" s="4"/>
      <c r="T4156" s="1" t="s">
        <v>8822</v>
      </c>
    </row>
    <row r="4157" spans="1:20" x14ac:dyDescent="0.25">
      <c r="A4157" t="s">
        <v>8801</v>
      </c>
      <c r="B4157" t="s">
        <v>66</v>
      </c>
      <c r="C4157" t="s">
        <v>8457</v>
      </c>
      <c r="D4157" t="s">
        <v>8456</v>
      </c>
      <c r="F4157">
        <v>2021</v>
      </c>
      <c r="G4157" t="s">
        <v>228</v>
      </c>
      <c r="I4157" t="s">
        <v>6319</v>
      </c>
      <c r="J4157">
        <v>30</v>
      </c>
      <c r="N4157">
        <f>SUM(Table714[[#This Row],[Mitigation ($ million)]:[Adaptation ($ million)]])</f>
        <v>6.3</v>
      </c>
      <c r="O4157">
        <v>0</v>
      </c>
      <c r="P4157">
        <v>6.3</v>
      </c>
      <c r="R4157" s="4">
        <v>0.20799999999999999</v>
      </c>
      <c r="S4157" s="4"/>
      <c r="T4157" s="1" t="s">
        <v>8823</v>
      </c>
    </row>
    <row r="4158" spans="1:20" x14ac:dyDescent="0.25">
      <c r="A4158" t="s">
        <v>8801</v>
      </c>
      <c r="B4158" t="s">
        <v>66</v>
      </c>
      <c r="C4158" t="s">
        <v>7619</v>
      </c>
      <c r="D4158" t="s">
        <v>7618</v>
      </c>
      <c r="F4158">
        <v>2022</v>
      </c>
      <c r="G4158" t="s">
        <v>6866</v>
      </c>
      <c r="I4158" t="s">
        <v>6313</v>
      </c>
      <c r="J4158">
        <v>68</v>
      </c>
      <c r="N4158">
        <f>SUM(Table714[[#This Row],[Mitigation ($ million)]:[Adaptation ($ million)]])</f>
        <v>54.199999999999996</v>
      </c>
      <c r="O4158">
        <v>1.8</v>
      </c>
      <c r="P4158">
        <v>52.4</v>
      </c>
      <c r="R4158" s="4">
        <v>0.79700000000000004</v>
      </c>
      <c r="S4158" s="4"/>
      <c r="T4158" s="1" t="s">
        <v>8822</v>
      </c>
    </row>
    <row r="4159" spans="1:20" x14ac:dyDescent="0.25">
      <c r="A4159" t="s">
        <v>8801</v>
      </c>
      <c r="B4159" t="s">
        <v>66</v>
      </c>
      <c r="C4159" t="s">
        <v>6824</v>
      </c>
      <c r="D4159" t="s">
        <v>6823</v>
      </c>
      <c r="F4159">
        <v>2023</v>
      </c>
      <c r="G4159" t="s">
        <v>288</v>
      </c>
      <c r="I4159" t="s">
        <v>6448</v>
      </c>
      <c r="J4159">
        <v>64.8</v>
      </c>
      <c r="N4159">
        <f>SUM(Table714[[#This Row],[Mitigation ($ million)]:[Adaptation ($ million)]])</f>
        <v>14.4</v>
      </c>
      <c r="O4159">
        <v>10.5</v>
      </c>
      <c r="P4159">
        <v>3.9</v>
      </c>
      <c r="R4159" s="5">
        <v>0.222</v>
      </c>
      <c r="S4159" s="5"/>
      <c r="T4159" s="1" t="s">
        <v>8821</v>
      </c>
    </row>
    <row r="4160" spans="1:20" x14ac:dyDescent="0.25">
      <c r="A4160" t="s">
        <v>8801</v>
      </c>
      <c r="B4160" t="s">
        <v>66</v>
      </c>
      <c r="C4160" t="s">
        <v>7300</v>
      </c>
      <c r="D4160" t="s">
        <v>7299</v>
      </c>
      <c r="F4160">
        <v>2022</v>
      </c>
      <c r="G4160" t="s">
        <v>6715</v>
      </c>
      <c r="I4160" t="s">
        <v>6316</v>
      </c>
      <c r="J4160">
        <v>70</v>
      </c>
      <c r="N4160">
        <f>SUM(Table714[[#This Row],[Mitigation ($ million)]:[Adaptation ($ million)]])</f>
        <v>17.600000000000001</v>
      </c>
      <c r="O4160">
        <v>0.3</v>
      </c>
      <c r="P4160">
        <v>17.3</v>
      </c>
      <c r="R4160" s="4">
        <v>0.25</v>
      </c>
      <c r="S4160" s="4"/>
      <c r="T4160" s="1" t="s">
        <v>8822</v>
      </c>
    </row>
    <row r="4161" spans="1:20" x14ac:dyDescent="0.25">
      <c r="A4161" t="s">
        <v>8801</v>
      </c>
      <c r="B4161" t="s">
        <v>66</v>
      </c>
      <c r="C4161" t="s">
        <v>6685</v>
      </c>
      <c r="D4161" t="s">
        <v>6684</v>
      </c>
      <c r="F4161">
        <v>2023</v>
      </c>
      <c r="G4161" t="s">
        <v>88</v>
      </c>
      <c r="I4161" t="s">
        <v>6287</v>
      </c>
      <c r="J4161">
        <v>140</v>
      </c>
      <c r="N4161">
        <f>SUM(Table714[[#This Row],[Mitigation ($ million)]:[Adaptation ($ million)]])</f>
        <v>39.200000000000003</v>
      </c>
      <c r="O4161">
        <v>16</v>
      </c>
      <c r="P4161">
        <v>23.2</v>
      </c>
      <c r="R4161" s="5">
        <v>0.28000000000000003</v>
      </c>
      <c r="S4161" s="5"/>
      <c r="T4161" s="1" t="s">
        <v>8821</v>
      </c>
    </row>
    <row r="4162" spans="1:20" x14ac:dyDescent="0.25">
      <c r="A4162" t="s">
        <v>8801</v>
      </c>
      <c r="B4162" t="s">
        <v>66</v>
      </c>
      <c r="C4162" t="s">
        <v>8664</v>
      </c>
      <c r="D4162" t="s">
        <v>8663</v>
      </c>
      <c r="F4162">
        <v>2021</v>
      </c>
      <c r="G4162" t="s">
        <v>6278</v>
      </c>
      <c r="I4162" t="s">
        <v>6400</v>
      </c>
      <c r="J4162">
        <v>300</v>
      </c>
      <c r="N4162">
        <f>SUM(Table714[[#This Row],[Mitigation ($ million)]:[Adaptation ($ million)]])</f>
        <v>46</v>
      </c>
      <c r="O4162">
        <v>0</v>
      </c>
      <c r="P4162">
        <v>46</v>
      </c>
      <c r="R4162" s="4">
        <v>0.153</v>
      </c>
      <c r="S4162" s="4"/>
      <c r="T4162" s="1" t="s">
        <v>8823</v>
      </c>
    </row>
    <row r="4163" spans="1:20" x14ac:dyDescent="0.25">
      <c r="A4163" t="s">
        <v>8801</v>
      </c>
      <c r="B4163" t="s">
        <v>66</v>
      </c>
      <c r="C4163" t="s">
        <v>7700</v>
      </c>
      <c r="D4163" t="s">
        <v>7699</v>
      </c>
      <c r="F4163">
        <v>2022</v>
      </c>
      <c r="G4163" t="s">
        <v>6278</v>
      </c>
      <c r="I4163" t="s">
        <v>6400</v>
      </c>
      <c r="J4163">
        <v>400</v>
      </c>
      <c r="N4163">
        <f>SUM(Table714[[#This Row],[Mitigation ($ million)]:[Adaptation ($ million)]])</f>
        <v>94.2</v>
      </c>
      <c r="O4163">
        <v>0</v>
      </c>
      <c r="P4163">
        <v>94.2</v>
      </c>
      <c r="R4163" s="4">
        <v>0.23499999999999999</v>
      </c>
      <c r="S4163" s="4"/>
      <c r="T4163" s="1" t="s">
        <v>8822</v>
      </c>
    </row>
    <row r="4164" spans="1:20" x14ac:dyDescent="0.25">
      <c r="A4164" t="s">
        <v>8801</v>
      </c>
      <c r="B4164" t="s">
        <v>66</v>
      </c>
      <c r="C4164" t="s">
        <v>7895</v>
      </c>
      <c r="D4164" t="s">
        <v>7894</v>
      </c>
      <c r="F4164">
        <v>2022</v>
      </c>
      <c r="G4164" t="s">
        <v>6278</v>
      </c>
      <c r="I4164" t="s">
        <v>6287</v>
      </c>
      <c r="J4164">
        <v>130</v>
      </c>
      <c r="N4164">
        <f>SUM(Table714[[#This Row],[Mitigation ($ million)]:[Adaptation ($ million)]])</f>
        <v>26.8</v>
      </c>
      <c r="O4164">
        <v>0</v>
      </c>
      <c r="P4164">
        <v>26.8</v>
      </c>
      <c r="R4164" s="4">
        <v>0.20599999999999999</v>
      </c>
      <c r="S4164" s="4"/>
      <c r="T4164" s="1" t="s">
        <v>8822</v>
      </c>
    </row>
    <row r="4165" spans="1:20" x14ac:dyDescent="0.25">
      <c r="A4165" t="s">
        <v>8801</v>
      </c>
      <c r="B4165" t="s">
        <v>66</v>
      </c>
      <c r="C4165" t="s">
        <v>8291</v>
      </c>
      <c r="D4165" t="s">
        <v>8290</v>
      </c>
      <c r="F4165">
        <v>2021</v>
      </c>
      <c r="G4165" t="s">
        <v>6278</v>
      </c>
      <c r="I4165" t="s">
        <v>6296</v>
      </c>
      <c r="J4165">
        <v>50</v>
      </c>
      <c r="N4165">
        <f>SUM(Table714[[#This Row],[Mitigation ($ million)]:[Adaptation ($ million)]])</f>
        <v>50</v>
      </c>
      <c r="O4165">
        <v>0</v>
      </c>
      <c r="P4165">
        <v>50</v>
      </c>
      <c r="R4165" s="4">
        <v>1</v>
      </c>
      <c r="S4165" s="4"/>
      <c r="T4165" s="1" t="s">
        <v>8823</v>
      </c>
    </row>
    <row r="4166" spans="1:20" x14ac:dyDescent="0.25">
      <c r="A4166" t="s">
        <v>8801</v>
      </c>
      <c r="B4166" t="s">
        <v>66</v>
      </c>
      <c r="C4166" t="s">
        <v>6276</v>
      </c>
      <c r="D4166" t="s">
        <v>6275</v>
      </c>
      <c r="F4166">
        <v>2023</v>
      </c>
      <c r="G4166" t="s">
        <v>6278</v>
      </c>
      <c r="I4166" t="s">
        <v>4841</v>
      </c>
      <c r="J4166">
        <v>112.8</v>
      </c>
      <c r="N4166">
        <f>SUM(Table714[[#This Row],[Mitigation ($ million)]:[Adaptation ($ million)]])</f>
        <v>112.8</v>
      </c>
      <c r="O4166">
        <v>107.2</v>
      </c>
      <c r="P4166">
        <v>5.6</v>
      </c>
      <c r="R4166" s="5">
        <v>1</v>
      </c>
      <c r="S4166" s="5"/>
      <c r="T4166" s="1" t="s">
        <v>8821</v>
      </c>
    </row>
    <row r="4167" spans="1:20" x14ac:dyDescent="0.25">
      <c r="A4167" t="s">
        <v>8801</v>
      </c>
      <c r="B4167" t="s">
        <v>66</v>
      </c>
      <c r="C4167" t="s">
        <v>6822</v>
      </c>
      <c r="D4167" t="s">
        <v>6821</v>
      </c>
      <c r="F4167">
        <v>2023</v>
      </c>
      <c r="G4167" t="s">
        <v>6278</v>
      </c>
      <c r="I4167" t="s">
        <v>6316</v>
      </c>
      <c r="J4167">
        <v>268.39999999999998</v>
      </c>
      <c r="N4167">
        <f>SUM(Table714[[#This Row],[Mitigation ($ million)]:[Adaptation ($ million)]])</f>
        <v>178.20000000000002</v>
      </c>
      <c r="O4167">
        <v>151.4</v>
      </c>
      <c r="P4167">
        <v>26.8</v>
      </c>
      <c r="R4167" s="5">
        <v>0.66400000000000003</v>
      </c>
      <c r="S4167" s="5"/>
      <c r="T4167" s="1" t="s">
        <v>8821</v>
      </c>
    </row>
    <row r="4168" spans="1:20" x14ac:dyDescent="0.25">
      <c r="A4168" t="s">
        <v>8801</v>
      </c>
      <c r="B4168" t="s">
        <v>66</v>
      </c>
      <c r="C4168" t="s">
        <v>7316</v>
      </c>
      <c r="D4168" t="s">
        <v>7315</v>
      </c>
      <c r="F4168">
        <v>2022</v>
      </c>
      <c r="G4168" t="s">
        <v>4725</v>
      </c>
      <c r="I4168" t="s">
        <v>6287</v>
      </c>
      <c r="J4168">
        <v>341.3</v>
      </c>
      <c r="N4168">
        <f>SUM(Table714[[#This Row],[Mitigation ($ million)]:[Adaptation ($ million)]])</f>
        <v>272.60000000000002</v>
      </c>
      <c r="O4168">
        <v>180.9</v>
      </c>
      <c r="P4168">
        <v>91.7</v>
      </c>
      <c r="R4168" s="4">
        <v>0.79900000000000004</v>
      </c>
      <c r="S4168" s="4"/>
      <c r="T4168" s="1" t="s">
        <v>8822</v>
      </c>
    </row>
    <row r="4169" spans="1:20" x14ac:dyDescent="0.25">
      <c r="A4169" t="s">
        <v>8801</v>
      </c>
      <c r="B4169" t="s">
        <v>66</v>
      </c>
      <c r="C4169" t="s">
        <v>7159</v>
      </c>
      <c r="D4169" t="s">
        <v>7158</v>
      </c>
      <c r="F4169">
        <v>2022</v>
      </c>
      <c r="G4169" t="s">
        <v>4725</v>
      </c>
      <c r="I4169" t="s">
        <v>6316</v>
      </c>
      <c r="J4169">
        <v>300</v>
      </c>
      <c r="N4169">
        <f>SUM(Table714[[#This Row],[Mitigation ($ million)]:[Adaptation ($ million)]])</f>
        <v>300</v>
      </c>
      <c r="O4169">
        <v>285</v>
      </c>
      <c r="P4169">
        <v>15</v>
      </c>
      <c r="R4169" s="4">
        <v>1</v>
      </c>
      <c r="S4169" s="4"/>
      <c r="T4169" s="1" t="s">
        <v>8822</v>
      </c>
    </row>
    <row r="4170" spans="1:20" x14ac:dyDescent="0.25">
      <c r="A4170" t="s">
        <v>8801</v>
      </c>
      <c r="B4170" t="s">
        <v>66</v>
      </c>
      <c r="C4170" t="s">
        <v>8134</v>
      </c>
      <c r="D4170" t="s">
        <v>8133</v>
      </c>
      <c r="F4170">
        <v>2021</v>
      </c>
      <c r="G4170" t="s">
        <v>4725</v>
      </c>
      <c r="I4170" t="s">
        <v>6313</v>
      </c>
      <c r="J4170">
        <v>300</v>
      </c>
      <c r="N4170">
        <f>SUM(Table714[[#This Row],[Mitigation ($ million)]:[Adaptation ($ million)]])</f>
        <v>133.80000000000001</v>
      </c>
      <c r="O4170">
        <v>111.8</v>
      </c>
      <c r="P4170">
        <v>22</v>
      </c>
      <c r="R4170" s="4">
        <v>0.44600000000000001</v>
      </c>
      <c r="S4170" s="4"/>
      <c r="T4170" s="1" t="s">
        <v>8823</v>
      </c>
    </row>
    <row r="4171" spans="1:20" x14ac:dyDescent="0.25">
      <c r="A4171" t="s">
        <v>8801</v>
      </c>
      <c r="B4171" t="s">
        <v>66</v>
      </c>
      <c r="C4171" t="s">
        <v>8199</v>
      </c>
      <c r="D4171" t="s">
        <v>8198</v>
      </c>
      <c r="F4171">
        <v>2021</v>
      </c>
      <c r="G4171" t="s">
        <v>4725</v>
      </c>
      <c r="I4171" t="s">
        <v>6448</v>
      </c>
      <c r="J4171">
        <v>135</v>
      </c>
      <c r="N4171">
        <f>SUM(Table714[[#This Row],[Mitigation ($ million)]:[Adaptation ($ million)]])</f>
        <v>119.2</v>
      </c>
      <c r="O4171">
        <v>30.5</v>
      </c>
      <c r="P4171">
        <v>88.7</v>
      </c>
      <c r="R4171" s="4">
        <v>0.88300000000000001</v>
      </c>
      <c r="S4171" s="4"/>
      <c r="T4171" s="1" t="s">
        <v>8823</v>
      </c>
    </row>
    <row r="4172" spans="1:20" x14ac:dyDescent="0.25">
      <c r="A4172" t="s">
        <v>8801</v>
      </c>
      <c r="B4172" t="s">
        <v>66</v>
      </c>
      <c r="C4172" t="s">
        <v>6845</v>
      </c>
      <c r="D4172" t="s">
        <v>6844</v>
      </c>
      <c r="F4172">
        <v>2023</v>
      </c>
      <c r="G4172" t="s">
        <v>4725</v>
      </c>
      <c r="I4172" t="s">
        <v>6448</v>
      </c>
      <c r="J4172">
        <v>400</v>
      </c>
      <c r="N4172">
        <f>SUM(Table714[[#This Row],[Mitigation ($ million)]:[Adaptation ($ million)]])</f>
        <v>380.5</v>
      </c>
      <c r="O4172">
        <v>280.39999999999998</v>
      </c>
      <c r="P4172">
        <v>100.1</v>
      </c>
      <c r="R4172" s="5">
        <v>0.95099999999999996</v>
      </c>
      <c r="S4172" s="5"/>
      <c r="T4172" s="1" t="s">
        <v>8821</v>
      </c>
    </row>
    <row r="4173" spans="1:20" x14ac:dyDescent="0.25">
      <c r="A4173" t="s">
        <v>8801</v>
      </c>
      <c r="B4173" t="s">
        <v>66</v>
      </c>
      <c r="C4173" t="s">
        <v>6998</v>
      </c>
      <c r="D4173" t="s">
        <v>6997</v>
      </c>
      <c r="F4173">
        <v>2023</v>
      </c>
      <c r="G4173" t="s">
        <v>4725</v>
      </c>
      <c r="I4173" t="s">
        <v>6296</v>
      </c>
      <c r="J4173" s="7">
        <v>1000</v>
      </c>
      <c r="N4173">
        <f>SUM(Table714[[#This Row],[Mitigation ($ million)]:[Adaptation ($ million)]])</f>
        <v>235.1</v>
      </c>
      <c r="O4173">
        <v>38.1</v>
      </c>
      <c r="P4173">
        <v>197</v>
      </c>
      <c r="R4173" s="5">
        <v>0.23499999999999999</v>
      </c>
      <c r="S4173" s="5"/>
      <c r="T4173" s="1" t="s">
        <v>8821</v>
      </c>
    </row>
    <row r="4174" spans="1:20" x14ac:dyDescent="0.25">
      <c r="A4174" t="s">
        <v>8801</v>
      </c>
      <c r="B4174" t="s">
        <v>66</v>
      </c>
      <c r="C4174" t="s">
        <v>7495</v>
      </c>
      <c r="D4174" t="s">
        <v>7494</v>
      </c>
      <c r="F4174">
        <v>2022</v>
      </c>
      <c r="G4174" t="s">
        <v>4725</v>
      </c>
      <c r="I4174" t="s">
        <v>6296</v>
      </c>
      <c r="J4174">
        <v>449.3</v>
      </c>
      <c r="N4174">
        <f>SUM(Table714[[#This Row],[Mitigation ($ million)]:[Adaptation ($ million)]])</f>
        <v>280.5</v>
      </c>
      <c r="O4174">
        <v>3.3</v>
      </c>
      <c r="P4174">
        <v>277.2</v>
      </c>
      <c r="R4174" s="4">
        <v>0.625</v>
      </c>
      <c r="S4174" s="4"/>
      <c r="T4174" s="1" t="s">
        <v>8822</v>
      </c>
    </row>
    <row r="4175" spans="1:20" x14ac:dyDescent="0.25">
      <c r="A4175" t="s">
        <v>8801</v>
      </c>
      <c r="B4175" t="s">
        <v>66</v>
      </c>
      <c r="C4175" t="s">
        <v>6828</v>
      </c>
      <c r="D4175" t="s">
        <v>6827</v>
      </c>
      <c r="F4175">
        <v>2023</v>
      </c>
      <c r="G4175" t="s">
        <v>4725</v>
      </c>
      <c r="I4175" t="s">
        <v>6313</v>
      </c>
      <c r="J4175">
        <v>450</v>
      </c>
      <c r="N4175">
        <f>SUM(Table714[[#This Row],[Mitigation ($ million)]:[Adaptation ($ million)]])</f>
        <v>279.2</v>
      </c>
      <c r="O4175">
        <v>269.7</v>
      </c>
      <c r="P4175">
        <v>9.5</v>
      </c>
      <c r="R4175" s="5">
        <v>0.62</v>
      </c>
      <c r="S4175" s="5"/>
      <c r="T4175" s="1" t="s">
        <v>8821</v>
      </c>
    </row>
    <row r="4176" spans="1:20" x14ac:dyDescent="0.25">
      <c r="A4176" t="s">
        <v>8801</v>
      </c>
      <c r="B4176" t="s">
        <v>66</v>
      </c>
      <c r="C4176" t="s">
        <v>6389</v>
      </c>
      <c r="D4176" t="s">
        <v>6388</v>
      </c>
      <c r="F4176">
        <v>2023</v>
      </c>
      <c r="G4176" t="s">
        <v>4725</v>
      </c>
      <c r="I4176" t="s">
        <v>4841</v>
      </c>
      <c r="J4176">
        <v>434.7</v>
      </c>
      <c r="N4176">
        <f>SUM(Table714[[#This Row],[Mitigation ($ million)]:[Adaptation ($ million)]])</f>
        <v>434.1</v>
      </c>
      <c r="O4176">
        <v>325.60000000000002</v>
      </c>
      <c r="P4176">
        <v>108.5</v>
      </c>
      <c r="R4176" s="5">
        <v>0.999</v>
      </c>
      <c r="S4176" s="5"/>
      <c r="T4176" s="1" t="s">
        <v>8821</v>
      </c>
    </row>
    <row r="4177" spans="1:20" x14ac:dyDescent="0.25">
      <c r="A4177" t="s">
        <v>8801</v>
      </c>
      <c r="B4177" t="s">
        <v>66</v>
      </c>
      <c r="C4177" t="s">
        <v>7547</v>
      </c>
      <c r="D4177" t="s">
        <v>7546</v>
      </c>
      <c r="F4177">
        <v>2022</v>
      </c>
      <c r="G4177" t="s">
        <v>1001</v>
      </c>
      <c r="I4177" t="s">
        <v>84</v>
      </c>
      <c r="J4177">
        <v>6</v>
      </c>
      <c r="N4177">
        <f>SUM(Table714[[#This Row],[Mitigation ($ million)]:[Adaptation ($ million)]])</f>
        <v>6</v>
      </c>
      <c r="O4177">
        <v>0</v>
      </c>
      <c r="P4177">
        <v>6</v>
      </c>
      <c r="R4177" s="4">
        <v>1</v>
      </c>
      <c r="S4177" s="4"/>
      <c r="T4177" s="1" t="s">
        <v>8822</v>
      </c>
    </row>
    <row r="4178" spans="1:20" x14ac:dyDescent="0.25">
      <c r="A4178" t="s">
        <v>8801</v>
      </c>
      <c r="B4178" t="s">
        <v>66</v>
      </c>
      <c r="C4178" t="s">
        <v>6985</v>
      </c>
      <c r="D4178" t="s">
        <v>6984</v>
      </c>
      <c r="F4178">
        <v>2023</v>
      </c>
      <c r="G4178" t="s">
        <v>1001</v>
      </c>
      <c r="I4178" t="s">
        <v>84</v>
      </c>
      <c r="J4178">
        <v>23</v>
      </c>
      <c r="N4178">
        <f>SUM(Table714[[#This Row],[Mitigation ($ million)]:[Adaptation ($ million)]])</f>
        <v>19.5</v>
      </c>
      <c r="O4178">
        <v>0</v>
      </c>
      <c r="P4178">
        <v>19.5</v>
      </c>
      <c r="R4178" s="5">
        <v>0.84799999999999998</v>
      </c>
      <c r="S4178" s="5"/>
      <c r="T4178" s="1" t="s">
        <v>8821</v>
      </c>
    </row>
    <row r="4179" spans="1:20" x14ac:dyDescent="0.25">
      <c r="A4179" t="s">
        <v>8801</v>
      </c>
      <c r="B4179" t="s">
        <v>66</v>
      </c>
      <c r="C4179" t="s">
        <v>7139</v>
      </c>
      <c r="D4179" t="s">
        <v>7138</v>
      </c>
      <c r="F4179">
        <v>2022</v>
      </c>
      <c r="G4179" t="s">
        <v>1001</v>
      </c>
      <c r="I4179" t="s">
        <v>6319</v>
      </c>
      <c r="J4179">
        <v>17.5</v>
      </c>
      <c r="N4179">
        <f>SUM(Table714[[#This Row],[Mitigation ($ million)]:[Adaptation ($ million)]])</f>
        <v>8.8000000000000007</v>
      </c>
      <c r="O4179">
        <v>0</v>
      </c>
      <c r="P4179">
        <v>8.8000000000000007</v>
      </c>
      <c r="R4179" s="4">
        <v>0.501</v>
      </c>
      <c r="S4179" s="4"/>
      <c r="T4179" s="1" t="s">
        <v>8822</v>
      </c>
    </row>
    <row r="4180" spans="1:20" x14ac:dyDescent="0.25">
      <c r="A4180" t="s">
        <v>8801</v>
      </c>
      <c r="B4180" t="s">
        <v>66</v>
      </c>
      <c r="C4180" t="s">
        <v>6343</v>
      </c>
      <c r="D4180" t="s">
        <v>6342</v>
      </c>
      <c r="F4180">
        <v>2023</v>
      </c>
      <c r="G4180" t="s">
        <v>6344</v>
      </c>
      <c r="I4180" t="s">
        <v>6287</v>
      </c>
      <c r="J4180">
        <v>350</v>
      </c>
      <c r="N4180">
        <f>SUM(Table714[[#This Row],[Mitigation ($ million)]:[Adaptation ($ million)]])</f>
        <v>146.80000000000001</v>
      </c>
      <c r="O4180">
        <v>68</v>
      </c>
      <c r="P4180">
        <v>78.8</v>
      </c>
      <c r="R4180" s="5">
        <v>0.41899999999999998</v>
      </c>
      <c r="S4180" s="5"/>
      <c r="T4180" s="1" t="s">
        <v>8821</v>
      </c>
    </row>
    <row r="4181" spans="1:20" x14ac:dyDescent="0.25">
      <c r="A4181" t="s">
        <v>8801</v>
      </c>
      <c r="B4181" t="s">
        <v>66</v>
      </c>
      <c r="C4181" t="s">
        <v>8116</v>
      </c>
      <c r="D4181" t="s">
        <v>8115</v>
      </c>
      <c r="F4181">
        <v>2021</v>
      </c>
      <c r="G4181" t="s">
        <v>6344</v>
      </c>
      <c r="I4181" t="s">
        <v>6307</v>
      </c>
      <c r="J4181">
        <v>200</v>
      </c>
      <c r="N4181">
        <f>SUM(Table714[[#This Row],[Mitigation ($ million)]:[Adaptation ($ million)]])</f>
        <v>5.3</v>
      </c>
      <c r="O4181">
        <v>1.8</v>
      </c>
      <c r="P4181">
        <v>3.5</v>
      </c>
      <c r="R4181" s="4">
        <v>2.5999999999999999E-2</v>
      </c>
      <c r="S4181" s="4"/>
      <c r="T4181" s="1" t="s">
        <v>8823</v>
      </c>
    </row>
    <row r="4182" spans="1:20" x14ac:dyDescent="0.25">
      <c r="A4182" t="s">
        <v>8801</v>
      </c>
      <c r="B4182" t="s">
        <v>66</v>
      </c>
      <c r="C4182" t="s">
        <v>8221</v>
      </c>
      <c r="D4182" t="s">
        <v>8220</v>
      </c>
      <c r="F4182">
        <v>2021</v>
      </c>
      <c r="G4182" t="s">
        <v>6344</v>
      </c>
      <c r="I4182" t="s">
        <v>6409</v>
      </c>
      <c r="J4182">
        <v>300</v>
      </c>
      <c r="N4182">
        <f>SUM(Table714[[#This Row],[Mitigation ($ million)]:[Adaptation ($ million)]])</f>
        <v>152.30000000000001</v>
      </c>
      <c r="O4182">
        <v>64.5</v>
      </c>
      <c r="P4182">
        <v>87.8</v>
      </c>
      <c r="R4182" s="4">
        <v>0.50800000000000001</v>
      </c>
      <c r="S4182" s="4"/>
      <c r="T4182" s="1" t="s">
        <v>8823</v>
      </c>
    </row>
    <row r="4183" spans="1:20" x14ac:dyDescent="0.25">
      <c r="A4183" t="s">
        <v>8801</v>
      </c>
      <c r="B4183" t="s">
        <v>66</v>
      </c>
      <c r="C4183" t="s">
        <v>7949</v>
      </c>
      <c r="D4183" t="s">
        <v>7948</v>
      </c>
      <c r="F4183">
        <v>2021</v>
      </c>
      <c r="G4183" t="s">
        <v>6344</v>
      </c>
      <c r="I4183" t="s">
        <v>132</v>
      </c>
      <c r="J4183">
        <v>150</v>
      </c>
      <c r="N4183">
        <f>SUM(Table714[[#This Row],[Mitigation ($ million)]:[Adaptation ($ million)]])</f>
        <v>32.700000000000003</v>
      </c>
      <c r="O4183">
        <v>15.6</v>
      </c>
      <c r="P4183">
        <v>17.100000000000001</v>
      </c>
      <c r="R4183" s="4">
        <v>0.218</v>
      </c>
      <c r="S4183" s="4"/>
      <c r="T4183" s="1" t="s">
        <v>8823</v>
      </c>
    </row>
    <row r="4184" spans="1:20" x14ac:dyDescent="0.25">
      <c r="A4184" t="s">
        <v>8801</v>
      </c>
      <c r="B4184" t="s">
        <v>66</v>
      </c>
      <c r="C4184" t="s">
        <v>8118</v>
      </c>
      <c r="D4184" t="s">
        <v>8117</v>
      </c>
      <c r="F4184">
        <v>2021</v>
      </c>
      <c r="G4184" t="s">
        <v>6344</v>
      </c>
      <c r="I4184" t="s">
        <v>84</v>
      </c>
      <c r="J4184">
        <v>130.80000000000001</v>
      </c>
      <c r="N4184">
        <f>SUM(Table714[[#This Row],[Mitigation ($ million)]:[Adaptation ($ million)]])</f>
        <v>63.2</v>
      </c>
      <c r="O4184">
        <v>3.1</v>
      </c>
      <c r="P4184">
        <v>60.1</v>
      </c>
      <c r="R4184" s="4">
        <v>0.48299999999999998</v>
      </c>
      <c r="S4184" s="4"/>
      <c r="T4184" s="1" t="s">
        <v>8823</v>
      </c>
    </row>
    <row r="4185" spans="1:20" x14ac:dyDescent="0.25">
      <c r="A4185" t="s">
        <v>8801</v>
      </c>
      <c r="B4185" t="s">
        <v>66</v>
      </c>
      <c r="C4185" t="s">
        <v>8597</v>
      </c>
      <c r="D4185" t="s">
        <v>8596</v>
      </c>
      <c r="F4185">
        <v>2021</v>
      </c>
      <c r="G4185" t="s">
        <v>6903</v>
      </c>
      <c r="I4185" t="s">
        <v>6303</v>
      </c>
      <c r="J4185">
        <v>90</v>
      </c>
      <c r="N4185">
        <f>SUM(Table714[[#This Row],[Mitigation ($ million)]:[Adaptation ($ million)]])</f>
        <v>0.3</v>
      </c>
      <c r="O4185">
        <v>0.3</v>
      </c>
      <c r="P4185">
        <v>0</v>
      </c>
      <c r="R4185" s="4">
        <v>3.0000000000000001E-3</v>
      </c>
      <c r="S4185" s="4"/>
      <c r="T4185" s="1" t="s">
        <v>8823</v>
      </c>
    </row>
    <row r="4186" spans="1:20" x14ac:dyDescent="0.25">
      <c r="A4186" t="s">
        <v>8801</v>
      </c>
      <c r="B4186" t="s">
        <v>66</v>
      </c>
      <c r="C4186" t="s">
        <v>8096</v>
      </c>
      <c r="D4186" t="s">
        <v>8095</v>
      </c>
      <c r="F4186">
        <v>2021</v>
      </c>
      <c r="G4186" t="s">
        <v>6903</v>
      </c>
      <c r="I4186" t="s">
        <v>132</v>
      </c>
      <c r="J4186">
        <v>200</v>
      </c>
      <c r="N4186">
        <f>SUM(Table714[[#This Row],[Mitigation ($ million)]:[Adaptation ($ million)]])</f>
        <v>9.1999999999999993</v>
      </c>
      <c r="O4186">
        <v>4.5999999999999996</v>
      </c>
      <c r="P4186">
        <v>4.5999999999999996</v>
      </c>
      <c r="R4186" s="4">
        <v>4.5999999999999999E-2</v>
      </c>
      <c r="S4186" s="4"/>
      <c r="T4186" s="1" t="s">
        <v>8823</v>
      </c>
    </row>
    <row r="4187" spans="1:20" x14ac:dyDescent="0.25">
      <c r="A4187" t="s">
        <v>8801</v>
      </c>
      <c r="B4187" t="s">
        <v>66</v>
      </c>
      <c r="C4187" t="s">
        <v>8329</v>
      </c>
      <c r="D4187" t="s">
        <v>8328</v>
      </c>
      <c r="F4187">
        <v>2021</v>
      </c>
      <c r="G4187" t="s">
        <v>430</v>
      </c>
      <c r="I4187" t="s">
        <v>84</v>
      </c>
      <c r="J4187">
        <v>100</v>
      </c>
      <c r="N4187">
        <f>SUM(Table714[[#This Row],[Mitigation ($ million)]:[Adaptation ($ million)]])</f>
        <v>46.6</v>
      </c>
      <c r="O4187">
        <v>29</v>
      </c>
      <c r="P4187">
        <v>17.600000000000001</v>
      </c>
      <c r="R4187" s="4">
        <v>0.46600000000000003</v>
      </c>
      <c r="S4187" s="4"/>
      <c r="T4187" s="1" t="s">
        <v>8823</v>
      </c>
    </row>
    <row r="4188" spans="1:20" x14ac:dyDescent="0.25">
      <c r="A4188" t="s">
        <v>8801</v>
      </c>
      <c r="B4188" t="s">
        <v>66</v>
      </c>
      <c r="C4188" t="s">
        <v>7110</v>
      </c>
      <c r="D4188" t="s">
        <v>7109</v>
      </c>
      <c r="F4188">
        <v>2022</v>
      </c>
      <c r="G4188" t="s">
        <v>7111</v>
      </c>
      <c r="I4188" t="s">
        <v>6310</v>
      </c>
      <c r="J4188">
        <v>56</v>
      </c>
      <c r="N4188">
        <f>SUM(Table714[[#This Row],[Mitigation ($ million)]:[Adaptation ($ million)]])</f>
        <v>28.1</v>
      </c>
      <c r="O4188">
        <v>2.6</v>
      </c>
      <c r="P4188">
        <v>25.5</v>
      </c>
      <c r="R4188" s="4">
        <v>0.502</v>
      </c>
      <c r="S4188" s="4"/>
      <c r="T4188" s="1" t="s">
        <v>8822</v>
      </c>
    </row>
    <row r="4189" spans="1:20" x14ac:dyDescent="0.25">
      <c r="A4189" t="s">
        <v>8801</v>
      </c>
      <c r="B4189" t="s">
        <v>66</v>
      </c>
      <c r="C4189" t="s">
        <v>8039</v>
      </c>
      <c r="D4189" t="s">
        <v>8038</v>
      </c>
      <c r="F4189">
        <v>2021</v>
      </c>
      <c r="G4189" t="s">
        <v>6325</v>
      </c>
      <c r="I4189" t="s">
        <v>6400</v>
      </c>
      <c r="J4189">
        <v>400</v>
      </c>
      <c r="N4189">
        <f>SUM(Table714[[#This Row],[Mitigation ($ million)]:[Adaptation ($ million)]])</f>
        <v>66.7</v>
      </c>
      <c r="O4189">
        <v>43.5</v>
      </c>
      <c r="P4189">
        <v>23.2</v>
      </c>
      <c r="R4189" s="4">
        <v>0.16700000000000001</v>
      </c>
      <c r="S4189" s="4"/>
      <c r="T4189" s="1" t="s">
        <v>8823</v>
      </c>
    </row>
    <row r="4190" spans="1:20" x14ac:dyDescent="0.25">
      <c r="A4190" t="s">
        <v>8801</v>
      </c>
      <c r="B4190" t="s">
        <v>66</v>
      </c>
      <c r="C4190" t="s">
        <v>7438</v>
      </c>
      <c r="D4190" t="s">
        <v>7437</v>
      </c>
      <c r="F4190">
        <v>2022</v>
      </c>
      <c r="G4190" t="s">
        <v>7424</v>
      </c>
      <c r="I4190" t="s">
        <v>6287</v>
      </c>
      <c r="J4190">
        <v>35.5</v>
      </c>
      <c r="N4190">
        <f>SUM(Table714[[#This Row],[Mitigation ($ million)]:[Adaptation ($ million)]])</f>
        <v>18.399999999999999</v>
      </c>
      <c r="O4190">
        <v>10.7</v>
      </c>
      <c r="P4190">
        <v>7.7</v>
      </c>
      <c r="R4190" s="4">
        <v>0.51800000000000002</v>
      </c>
      <c r="S4190" s="4"/>
      <c r="T4190" s="1" t="s">
        <v>8822</v>
      </c>
    </row>
    <row r="4191" spans="1:20" x14ac:dyDescent="0.25">
      <c r="A4191" t="s">
        <v>8801</v>
      </c>
      <c r="B4191" t="s">
        <v>66</v>
      </c>
      <c r="C4191" t="s">
        <v>7220</v>
      </c>
      <c r="D4191" t="s">
        <v>7219</v>
      </c>
      <c r="F4191">
        <v>2022</v>
      </c>
      <c r="G4191" t="s">
        <v>62</v>
      </c>
      <c r="I4191" t="s">
        <v>6313</v>
      </c>
      <c r="J4191">
        <v>15</v>
      </c>
      <c r="N4191">
        <f>SUM(Table714[[#This Row],[Mitigation ($ million)]:[Adaptation ($ million)]])</f>
        <v>2.6999999999999997</v>
      </c>
      <c r="O4191">
        <v>0.3</v>
      </c>
      <c r="P4191">
        <v>2.4</v>
      </c>
      <c r="R4191" s="4">
        <v>0.17799999999999999</v>
      </c>
      <c r="S4191" s="4"/>
      <c r="T4191" s="1" t="s">
        <v>8822</v>
      </c>
    </row>
    <row r="4192" spans="1:20" x14ac:dyDescent="0.25">
      <c r="A4192" t="s">
        <v>8801</v>
      </c>
      <c r="B4192" t="s">
        <v>66</v>
      </c>
      <c r="C4192" t="s">
        <v>6362</v>
      </c>
      <c r="D4192" t="s">
        <v>6361</v>
      </c>
      <c r="F4192">
        <v>2023</v>
      </c>
      <c r="G4192" t="s">
        <v>62</v>
      </c>
      <c r="I4192" t="s">
        <v>6316</v>
      </c>
      <c r="J4192">
        <v>12</v>
      </c>
      <c r="N4192">
        <f>SUM(Table714[[#This Row],[Mitigation ($ million)]:[Adaptation ($ million)]])</f>
        <v>12</v>
      </c>
      <c r="O4192">
        <v>11.4</v>
      </c>
      <c r="P4192">
        <v>0.6</v>
      </c>
      <c r="R4192" s="5">
        <v>1</v>
      </c>
      <c r="S4192" s="5"/>
      <c r="T4192" s="1" t="s">
        <v>8821</v>
      </c>
    </row>
    <row r="4193" spans="1:20" x14ac:dyDescent="0.25">
      <c r="A4193" t="s">
        <v>8801</v>
      </c>
      <c r="B4193" t="s">
        <v>66</v>
      </c>
      <c r="C4193" t="s">
        <v>8143</v>
      </c>
      <c r="D4193" t="s">
        <v>8142</v>
      </c>
      <c r="F4193">
        <v>2021</v>
      </c>
      <c r="G4193" t="s">
        <v>62</v>
      </c>
      <c r="I4193" t="s">
        <v>6319</v>
      </c>
      <c r="J4193">
        <v>500</v>
      </c>
      <c r="N4193">
        <f>SUM(Table714[[#This Row],[Mitigation ($ million)]:[Adaptation ($ million)]])</f>
        <v>141.69999999999999</v>
      </c>
      <c r="O4193">
        <v>100</v>
      </c>
      <c r="P4193">
        <v>41.7</v>
      </c>
      <c r="R4193" s="4">
        <v>0.28299999999999997</v>
      </c>
      <c r="S4193" s="4"/>
      <c r="T4193" s="1" t="s">
        <v>8823</v>
      </c>
    </row>
    <row r="4194" spans="1:20" x14ac:dyDescent="0.25">
      <c r="A4194" t="s">
        <v>8801</v>
      </c>
      <c r="B4194" t="s">
        <v>66</v>
      </c>
      <c r="C4194" t="s">
        <v>7943</v>
      </c>
      <c r="D4194" t="s">
        <v>7942</v>
      </c>
      <c r="F4194">
        <v>2021</v>
      </c>
      <c r="G4194" t="s">
        <v>6406</v>
      </c>
      <c r="I4194" t="s">
        <v>6287</v>
      </c>
      <c r="J4194">
        <v>200</v>
      </c>
      <c r="N4194">
        <f>SUM(Table714[[#This Row],[Mitigation ($ million)]:[Adaptation ($ million)]])</f>
        <v>174.39999999999998</v>
      </c>
      <c r="O4194">
        <v>83.3</v>
      </c>
      <c r="P4194">
        <v>91.1</v>
      </c>
      <c r="R4194" s="4">
        <v>0.872</v>
      </c>
      <c r="S4194" s="4"/>
      <c r="T4194" s="1" t="s">
        <v>8823</v>
      </c>
    </row>
    <row r="4195" spans="1:20" x14ac:dyDescent="0.25">
      <c r="A4195" t="s">
        <v>8801</v>
      </c>
      <c r="B4195" t="s">
        <v>66</v>
      </c>
      <c r="C4195" t="s">
        <v>7045</v>
      </c>
      <c r="D4195" t="s">
        <v>7044</v>
      </c>
      <c r="F4195">
        <v>2022</v>
      </c>
      <c r="G4195" t="s">
        <v>6406</v>
      </c>
      <c r="I4195" t="s">
        <v>4841</v>
      </c>
      <c r="J4195">
        <v>200</v>
      </c>
      <c r="N4195">
        <f>SUM(Table714[[#This Row],[Mitigation ($ million)]:[Adaptation ($ million)]])</f>
        <v>170.8</v>
      </c>
      <c r="O4195">
        <v>81.900000000000006</v>
      </c>
      <c r="P4195">
        <v>88.9</v>
      </c>
      <c r="R4195" s="4">
        <v>0.85399999999999998</v>
      </c>
      <c r="S4195" s="4"/>
      <c r="T4195" s="1" t="s">
        <v>8822</v>
      </c>
    </row>
    <row r="4196" spans="1:20" x14ac:dyDescent="0.25">
      <c r="A4196" t="s">
        <v>8801</v>
      </c>
      <c r="B4196" t="s">
        <v>66</v>
      </c>
      <c r="C4196" t="s">
        <v>7198</v>
      </c>
      <c r="D4196" t="s">
        <v>7197</v>
      </c>
      <c r="F4196">
        <v>2022</v>
      </c>
      <c r="G4196" t="s">
        <v>2429</v>
      </c>
      <c r="I4196" t="s">
        <v>6296</v>
      </c>
      <c r="J4196">
        <v>25</v>
      </c>
      <c r="N4196">
        <f>SUM(Table714[[#This Row],[Mitigation ($ million)]:[Adaptation ($ million)]])</f>
        <v>14.4</v>
      </c>
      <c r="O4196">
        <v>0.3</v>
      </c>
      <c r="P4196">
        <v>14.1</v>
      </c>
      <c r="R4196" s="4">
        <v>0.57199999999999995</v>
      </c>
      <c r="S4196" s="4"/>
      <c r="T4196" s="1" t="s">
        <v>8822</v>
      </c>
    </row>
    <row r="4197" spans="1:20" x14ac:dyDescent="0.25">
      <c r="A4197" t="s">
        <v>8801</v>
      </c>
      <c r="B4197" t="s">
        <v>66</v>
      </c>
      <c r="C4197" t="s">
        <v>7615</v>
      </c>
      <c r="D4197" t="s">
        <v>7614</v>
      </c>
      <c r="F4197">
        <v>2022</v>
      </c>
      <c r="G4197" t="s">
        <v>2429</v>
      </c>
      <c r="I4197" t="s">
        <v>84</v>
      </c>
      <c r="J4197">
        <v>46.8</v>
      </c>
      <c r="N4197">
        <f>SUM(Table714[[#This Row],[Mitigation ($ million)]:[Adaptation ($ million)]])</f>
        <v>46.8</v>
      </c>
      <c r="O4197">
        <v>0</v>
      </c>
      <c r="P4197">
        <v>46.8</v>
      </c>
      <c r="R4197" s="4">
        <v>1</v>
      </c>
      <c r="S4197" s="4"/>
      <c r="T4197" s="1" t="s">
        <v>8822</v>
      </c>
    </row>
    <row r="4198" spans="1:20" x14ac:dyDescent="0.25">
      <c r="A4198" t="s">
        <v>8801</v>
      </c>
      <c r="B4198" t="s">
        <v>66</v>
      </c>
      <c r="C4198" t="s">
        <v>7557</v>
      </c>
      <c r="D4198" t="s">
        <v>7556</v>
      </c>
      <c r="F4198">
        <v>2022</v>
      </c>
      <c r="G4198" t="s">
        <v>2429</v>
      </c>
      <c r="I4198" t="s">
        <v>6296</v>
      </c>
      <c r="J4198">
        <v>10</v>
      </c>
      <c r="N4198">
        <f>SUM(Table714[[#This Row],[Mitigation ($ million)]:[Adaptation ($ million)]])</f>
        <v>7.5</v>
      </c>
      <c r="O4198">
        <v>0</v>
      </c>
      <c r="P4198">
        <v>7.5</v>
      </c>
      <c r="R4198" s="4">
        <v>0.75</v>
      </c>
      <c r="S4198" s="4"/>
      <c r="T4198" s="1" t="s">
        <v>8822</v>
      </c>
    </row>
    <row r="4199" spans="1:20" x14ac:dyDescent="0.25">
      <c r="A4199" t="s">
        <v>8801</v>
      </c>
      <c r="B4199" t="s">
        <v>66</v>
      </c>
      <c r="C4199" t="s">
        <v>7016</v>
      </c>
      <c r="D4199" t="s">
        <v>7015</v>
      </c>
      <c r="F4199">
        <v>2023</v>
      </c>
      <c r="G4199" t="s">
        <v>201</v>
      </c>
      <c r="I4199" t="s">
        <v>6319</v>
      </c>
      <c r="J4199">
        <v>263.89999999999998</v>
      </c>
      <c r="N4199">
        <f>SUM(Table714[[#This Row],[Mitigation ($ million)]:[Adaptation ($ million)]])</f>
        <v>69.7</v>
      </c>
      <c r="O4199">
        <v>66</v>
      </c>
      <c r="P4199">
        <v>3.7</v>
      </c>
      <c r="R4199" s="5">
        <v>0.26400000000000001</v>
      </c>
      <c r="S4199" s="5"/>
      <c r="T4199" s="1" t="s">
        <v>8821</v>
      </c>
    </row>
    <row r="4200" spans="1:20" x14ac:dyDescent="0.25">
      <c r="A4200" t="s">
        <v>8801</v>
      </c>
      <c r="B4200" t="s">
        <v>66</v>
      </c>
      <c r="C4200" t="s">
        <v>6783</v>
      </c>
      <c r="D4200" t="s">
        <v>6782</v>
      </c>
      <c r="F4200">
        <v>2023</v>
      </c>
      <c r="G4200" t="s">
        <v>6784</v>
      </c>
      <c r="I4200" t="s">
        <v>4841</v>
      </c>
      <c r="J4200">
        <v>145</v>
      </c>
      <c r="N4200">
        <f>SUM(Table714[[#This Row],[Mitigation ($ million)]:[Adaptation ($ million)]])</f>
        <v>42.9</v>
      </c>
      <c r="O4200">
        <v>32.5</v>
      </c>
      <c r="P4200">
        <v>10.4</v>
      </c>
      <c r="R4200" s="5">
        <v>0.29599999999999999</v>
      </c>
      <c r="S4200" s="5"/>
      <c r="T4200" s="1" t="s">
        <v>8821</v>
      </c>
    </row>
    <row r="4201" spans="1:20" x14ac:dyDescent="0.25">
      <c r="A4201" t="s">
        <v>8801</v>
      </c>
      <c r="B4201" t="s">
        <v>66</v>
      </c>
      <c r="C4201" t="s">
        <v>7493</v>
      </c>
      <c r="D4201" t="s">
        <v>7492</v>
      </c>
      <c r="F4201">
        <v>2022</v>
      </c>
      <c r="G4201" t="s">
        <v>424</v>
      </c>
      <c r="I4201" t="s">
        <v>4841</v>
      </c>
      <c r="J4201">
        <v>80</v>
      </c>
      <c r="N4201">
        <f>SUM(Table714[[#This Row],[Mitigation ($ million)]:[Adaptation ($ million)]])</f>
        <v>28.700000000000003</v>
      </c>
      <c r="O4201">
        <v>5.0999999999999996</v>
      </c>
      <c r="P4201">
        <v>23.6</v>
      </c>
      <c r="R4201" s="4">
        <v>0.35799999999999998</v>
      </c>
      <c r="S4201" s="4"/>
      <c r="T4201" s="1" t="s">
        <v>8822</v>
      </c>
    </row>
    <row r="4202" spans="1:20" x14ac:dyDescent="0.25">
      <c r="A4202" t="s">
        <v>8801</v>
      </c>
      <c r="B4202" t="s">
        <v>66</v>
      </c>
      <c r="C4202" t="s">
        <v>6683</v>
      </c>
      <c r="D4202" t="s">
        <v>6682</v>
      </c>
      <c r="F4202">
        <v>2023</v>
      </c>
      <c r="G4202" t="s">
        <v>8804</v>
      </c>
      <c r="I4202" t="s">
        <v>4841</v>
      </c>
      <c r="J4202">
        <v>400</v>
      </c>
      <c r="N4202">
        <f>SUM(Table714[[#This Row],[Mitigation ($ million)]:[Adaptation ($ million)]])</f>
        <v>326.39999999999998</v>
      </c>
      <c r="O4202">
        <v>285.5</v>
      </c>
      <c r="P4202">
        <v>40.9</v>
      </c>
      <c r="R4202" s="5">
        <v>0.81599999999999995</v>
      </c>
      <c r="S4202" s="5"/>
      <c r="T4202" s="1" t="s">
        <v>8821</v>
      </c>
    </row>
    <row r="4203" spans="1:20" x14ac:dyDescent="0.25">
      <c r="A4203" t="s">
        <v>8801</v>
      </c>
      <c r="B4203" t="s">
        <v>66</v>
      </c>
      <c r="C4203" t="s">
        <v>8085</v>
      </c>
      <c r="D4203" t="s">
        <v>8084</v>
      </c>
      <c r="F4203">
        <v>2021</v>
      </c>
      <c r="G4203" t="s">
        <v>397</v>
      </c>
      <c r="I4203" t="s">
        <v>4841</v>
      </c>
      <c r="J4203">
        <v>40</v>
      </c>
      <c r="N4203">
        <f>SUM(Table714[[#This Row],[Mitigation ($ million)]:[Adaptation ($ million)]])</f>
        <v>30</v>
      </c>
      <c r="O4203">
        <v>5.9</v>
      </c>
      <c r="P4203">
        <v>24.1</v>
      </c>
      <c r="R4203" s="4">
        <v>0.75</v>
      </c>
      <c r="S4203" s="4"/>
      <c r="T4203" s="1" t="s">
        <v>8823</v>
      </c>
    </row>
    <row r="4204" spans="1:20" x14ac:dyDescent="0.25">
      <c r="A4204" t="s">
        <v>8801</v>
      </c>
      <c r="B4204" t="s">
        <v>66</v>
      </c>
      <c r="C4204" t="s">
        <v>8147</v>
      </c>
      <c r="D4204" t="s">
        <v>8146</v>
      </c>
      <c r="F4204">
        <v>2021</v>
      </c>
      <c r="G4204" t="s">
        <v>8750</v>
      </c>
      <c r="I4204" t="s">
        <v>4841</v>
      </c>
      <c r="J4204">
        <v>43.5</v>
      </c>
      <c r="N4204">
        <f>SUM(Table714[[#This Row],[Mitigation ($ million)]:[Adaptation ($ million)]])</f>
        <v>21.599999999999998</v>
      </c>
      <c r="O4204">
        <v>0.4</v>
      </c>
      <c r="P4204">
        <v>21.2</v>
      </c>
      <c r="R4204" s="4">
        <v>0.496</v>
      </c>
      <c r="S4204" s="4"/>
      <c r="T4204" s="1" t="s">
        <v>8823</v>
      </c>
    </row>
    <row r="4205" spans="1:20" x14ac:dyDescent="0.25">
      <c r="A4205" t="s">
        <v>8801</v>
      </c>
      <c r="B4205" t="s">
        <v>66</v>
      </c>
      <c r="C4205" t="s">
        <v>6423</v>
      </c>
      <c r="D4205" t="s">
        <v>6422</v>
      </c>
      <c r="F4205">
        <v>2023</v>
      </c>
      <c r="G4205" t="s">
        <v>8803</v>
      </c>
      <c r="I4205" t="s">
        <v>6310</v>
      </c>
      <c r="J4205">
        <v>241</v>
      </c>
      <c r="N4205">
        <f>SUM(Table714[[#This Row],[Mitigation ($ million)]:[Adaptation ($ million)]])</f>
        <v>181.2</v>
      </c>
      <c r="O4205">
        <v>64</v>
      </c>
      <c r="P4205">
        <v>117.2</v>
      </c>
      <c r="R4205" s="5">
        <v>0.752</v>
      </c>
      <c r="S4205" s="5"/>
      <c r="T4205" s="1" t="s">
        <v>8821</v>
      </c>
    </row>
    <row r="4206" spans="1:20" x14ac:dyDescent="0.25">
      <c r="A4206" t="s">
        <v>8801</v>
      </c>
      <c r="B4206" t="s">
        <v>66</v>
      </c>
      <c r="C4206" t="s">
        <v>8650</v>
      </c>
      <c r="D4206" t="s">
        <v>8649</v>
      </c>
      <c r="F4206">
        <v>2021</v>
      </c>
      <c r="G4206" t="s">
        <v>8480</v>
      </c>
      <c r="I4206" t="s">
        <v>6448</v>
      </c>
      <c r="J4206">
        <v>36</v>
      </c>
      <c r="N4206">
        <f>SUM(Table714[[#This Row],[Mitigation ($ million)]:[Adaptation ($ million)]])</f>
        <v>36</v>
      </c>
      <c r="O4206">
        <v>3.6</v>
      </c>
      <c r="P4206">
        <v>32.4</v>
      </c>
      <c r="R4206" s="4">
        <v>1</v>
      </c>
      <c r="S4206" s="4"/>
      <c r="T4206" s="1" t="s">
        <v>8823</v>
      </c>
    </row>
    <row r="4207" spans="1:20" x14ac:dyDescent="0.25">
      <c r="A4207" t="s">
        <v>8801</v>
      </c>
      <c r="B4207" t="s">
        <v>66</v>
      </c>
      <c r="C4207" t="s">
        <v>7151</v>
      </c>
      <c r="D4207" t="s">
        <v>7150</v>
      </c>
      <c r="F4207">
        <v>2022</v>
      </c>
      <c r="G4207" t="s">
        <v>8803</v>
      </c>
      <c r="I4207" t="s">
        <v>6287</v>
      </c>
      <c r="J4207">
        <v>330</v>
      </c>
      <c r="N4207">
        <f>SUM(Table714[[#This Row],[Mitigation ($ million)]:[Adaptation ($ million)]])</f>
        <v>170.3</v>
      </c>
      <c r="O4207">
        <v>41.4</v>
      </c>
      <c r="P4207">
        <v>128.9</v>
      </c>
      <c r="R4207" s="4">
        <v>0.51600000000000001</v>
      </c>
      <c r="S4207" s="4"/>
      <c r="T4207" s="1" t="s">
        <v>8822</v>
      </c>
    </row>
    <row r="4208" spans="1:20" x14ac:dyDescent="0.25">
      <c r="A4208" t="s">
        <v>8801</v>
      </c>
      <c r="B4208" t="s">
        <v>66</v>
      </c>
      <c r="C4208" t="s">
        <v>6647</v>
      </c>
      <c r="D4208" t="s">
        <v>6646</v>
      </c>
      <c r="F4208">
        <v>2023</v>
      </c>
      <c r="G4208" t="s">
        <v>8803</v>
      </c>
      <c r="I4208" t="s">
        <v>6287</v>
      </c>
      <c r="J4208">
        <v>315</v>
      </c>
      <c r="N4208">
        <f>SUM(Table714[[#This Row],[Mitigation ($ million)]:[Adaptation ($ million)]])</f>
        <v>250.7</v>
      </c>
      <c r="O4208">
        <v>111.7</v>
      </c>
      <c r="P4208">
        <v>139</v>
      </c>
      <c r="R4208" s="5">
        <v>0.79600000000000004</v>
      </c>
      <c r="S4208" s="5"/>
      <c r="T4208" s="1" t="s">
        <v>8821</v>
      </c>
    </row>
    <row r="4209" spans="1:20" x14ac:dyDescent="0.25">
      <c r="A4209" t="s">
        <v>8801</v>
      </c>
      <c r="B4209" t="s">
        <v>66</v>
      </c>
      <c r="C4209" t="s">
        <v>8112</v>
      </c>
      <c r="D4209" t="s">
        <v>8111</v>
      </c>
      <c r="F4209">
        <v>2021</v>
      </c>
      <c r="G4209" t="s">
        <v>8480</v>
      </c>
      <c r="I4209" t="s">
        <v>6316</v>
      </c>
      <c r="J4209">
        <v>300</v>
      </c>
      <c r="N4209">
        <f>SUM(Table714[[#This Row],[Mitigation ($ million)]:[Adaptation ($ million)]])</f>
        <v>130</v>
      </c>
      <c r="O4209">
        <v>130</v>
      </c>
      <c r="P4209">
        <v>0</v>
      </c>
      <c r="R4209" s="4">
        <v>0.433</v>
      </c>
      <c r="S4209" s="4"/>
      <c r="T4209" s="1" t="s">
        <v>8823</v>
      </c>
    </row>
    <row r="4210" spans="1:20" x14ac:dyDescent="0.25">
      <c r="A4210" t="s">
        <v>8801</v>
      </c>
      <c r="B4210" t="s">
        <v>66</v>
      </c>
      <c r="C4210" t="s">
        <v>6614</v>
      </c>
      <c r="D4210" t="s">
        <v>6613</v>
      </c>
      <c r="F4210">
        <v>2023</v>
      </c>
      <c r="G4210" t="s">
        <v>88</v>
      </c>
      <c r="I4210" t="s">
        <v>4841</v>
      </c>
      <c r="J4210">
        <v>148</v>
      </c>
      <c r="N4210">
        <f>SUM(Table714[[#This Row],[Mitigation ($ million)]:[Adaptation ($ million)]])</f>
        <v>80.599999999999994</v>
      </c>
      <c r="O4210">
        <v>51.2</v>
      </c>
      <c r="P4210">
        <v>29.4</v>
      </c>
      <c r="R4210" s="5">
        <v>0.54500000000000004</v>
      </c>
      <c r="S4210" s="5"/>
      <c r="T4210" s="1" t="s">
        <v>8821</v>
      </c>
    </row>
    <row r="4211" spans="1:20" x14ac:dyDescent="0.25">
      <c r="A4211" t="s">
        <v>8801</v>
      </c>
      <c r="B4211" t="s">
        <v>66</v>
      </c>
      <c r="C4211" t="s">
        <v>7282</v>
      </c>
      <c r="D4211" t="s">
        <v>7281</v>
      </c>
      <c r="F4211">
        <v>2022</v>
      </c>
      <c r="G4211" t="s">
        <v>88</v>
      </c>
      <c r="I4211" t="s">
        <v>6400</v>
      </c>
      <c r="J4211">
        <v>125</v>
      </c>
      <c r="N4211">
        <f>SUM(Table714[[#This Row],[Mitigation ($ million)]:[Adaptation ($ million)]])</f>
        <v>5.2</v>
      </c>
      <c r="O4211">
        <v>0</v>
      </c>
      <c r="P4211">
        <v>5.2</v>
      </c>
      <c r="R4211" s="4">
        <v>4.2000000000000003E-2</v>
      </c>
      <c r="S4211" s="4"/>
      <c r="T4211" s="1" t="s">
        <v>8822</v>
      </c>
    </row>
    <row r="4212" spans="1:20" x14ac:dyDescent="0.25">
      <c r="A4212" t="s">
        <v>8801</v>
      </c>
      <c r="B4212" t="s">
        <v>66</v>
      </c>
      <c r="C4212" t="s">
        <v>4825</v>
      </c>
      <c r="D4212" t="s">
        <v>7075</v>
      </c>
      <c r="F4212">
        <v>2022</v>
      </c>
      <c r="G4212" t="s">
        <v>88</v>
      </c>
      <c r="I4212" t="s">
        <v>6316</v>
      </c>
      <c r="J4212">
        <v>135</v>
      </c>
      <c r="N4212">
        <f>SUM(Table714[[#This Row],[Mitigation ($ million)]:[Adaptation ($ million)]])</f>
        <v>95.800000000000011</v>
      </c>
      <c r="O4212">
        <v>60.1</v>
      </c>
      <c r="P4212">
        <v>35.700000000000003</v>
      </c>
      <c r="R4212" s="4">
        <v>0.71</v>
      </c>
      <c r="S4212" s="4"/>
      <c r="T4212" s="1" t="s">
        <v>8822</v>
      </c>
    </row>
    <row r="4213" spans="1:20" x14ac:dyDescent="0.25">
      <c r="A4213" t="s">
        <v>8801</v>
      </c>
      <c r="B4213" t="s">
        <v>66</v>
      </c>
      <c r="C4213" t="s">
        <v>7941</v>
      </c>
      <c r="D4213" t="s">
        <v>7940</v>
      </c>
      <c r="F4213">
        <v>2021</v>
      </c>
      <c r="G4213" t="s">
        <v>88</v>
      </c>
      <c r="I4213" t="s">
        <v>6296</v>
      </c>
      <c r="J4213">
        <v>105</v>
      </c>
      <c r="N4213">
        <f>SUM(Table714[[#This Row],[Mitigation ($ million)]:[Adaptation ($ million)]])</f>
        <v>75.3</v>
      </c>
      <c r="O4213">
        <v>61.3</v>
      </c>
      <c r="P4213">
        <v>14</v>
      </c>
      <c r="R4213" s="4">
        <v>0.71699999999999997</v>
      </c>
      <c r="S4213" s="4"/>
      <c r="T4213" s="1" t="s">
        <v>8823</v>
      </c>
    </row>
    <row r="4214" spans="1:20" x14ac:dyDescent="0.25">
      <c r="A4214" t="s">
        <v>8801</v>
      </c>
      <c r="B4214" t="s">
        <v>66</v>
      </c>
      <c r="C4214" t="s">
        <v>6350</v>
      </c>
      <c r="D4214" t="s">
        <v>6349</v>
      </c>
      <c r="F4214">
        <v>2023</v>
      </c>
      <c r="G4214" t="s">
        <v>8811</v>
      </c>
      <c r="I4214" t="s">
        <v>84</v>
      </c>
      <c r="J4214">
        <v>15</v>
      </c>
      <c r="N4214">
        <f>SUM(Table714[[#This Row],[Mitigation ($ million)]:[Adaptation ($ million)]])</f>
        <v>2.6</v>
      </c>
      <c r="O4214">
        <v>2.4</v>
      </c>
      <c r="P4214">
        <v>0.2</v>
      </c>
      <c r="R4214" s="5">
        <v>0.17199999999999999</v>
      </c>
      <c r="S4214" s="5"/>
      <c r="T4214" s="1" t="s">
        <v>8821</v>
      </c>
    </row>
    <row r="4215" spans="1:20" x14ac:dyDescent="0.25">
      <c r="A4215" t="s">
        <v>8801</v>
      </c>
      <c r="B4215" t="s">
        <v>66</v>
      </c>
      <c r="C4215" t="s">
        <v>7102</v>
      </c>
      <c r="D4215" t="s">
        <v>7101</v>
      </c>
      <c r="F4215">
        <v>2022</v>
      </c>
      <c r="G4215" t="s">
        <v>216</v>
      </c>
      <c r="I4215" t="s">
        <v>4841</v>
      </c>
      <c r="J4215">
        <v>400</v>
      </c>
      <c r="N4215">
        <f>SUM(Table714[[#This Row],[Mitigation ($ million)]:[Adaptation ($ million)]])</f>
        <v>194.7</v>
      </c>
      <c r="O4215">
        <v>178.5</v>
      </c>
      <c r="P4215">
        <v>16.2</v>
      </c>
      <c r="R4215" s="4">
        <v>0.48699999999999999</v>
      </c>
      <c r="S4215" s="4"/>
      <c r="T4215" s="1" t="s">
        <v>8822</v>
      </c>
    </row>
    <row r="4216" spans="1:20" x14ac:dyDescent="0.25">
      <c r="A4216" t="s">
        <v>8801</v>
      </c>
      <c r="B4216" t="s">
        <v>66</v>
      </c>
      <c r="C4216" t="s">
        <v>6673</v>
      </c>
      <c r="D4216" t="s">
        <v>6672</v>
      </c>
      <c r="F4216">
        <v>2023</v>
      </c>
      <c r="G4216" t="s">
        <v>216</v>
      </c>
      <c r="I4216" t="s">
        <v>4841</v>
      </c>
      <c r="J4216">
        <v>200</v>
      </c>
      <c r="N4216">
        <f>SUM(Table714[[#This Row],[Mitigation ($ million)]:[Adaptation ($ million)]])</f>
        <v>107.89999999999999</v>
      </c>
      <c r="O4216">
        <v>85.6</v>
      </c>
      <c r="P4216">
        <v>22.3</v>
      </c>
      <c r="R4216" s="5">
        <v>0.53900000000000003</v>
      </c>
      <c r="S4216" s="5"/>
      <c r="T4216" s="1" t="s">
        <v>8821</v>
      </c>
    </row>
    <row r="4217" spans="1:20" x14ac:dyDescent="0.25">
      <c r="A4217" t="s">
        <v>8801</v>
      </c>
      <c r="B4217" t="s">
        <v>66</v>
      </c>
      <c r="C4217" t="s">
        <v>7157</v>
      </c>
      <c r="D4217" t="s">
        <v>7156</v>
      </c>
      <c r="F4217">
        <v>2022</v>
      </c>
      <c r="G4217" t="s">
        <v>216</v>
      </c>
      <c r="I4217" t="s">
        <v>6448</v>
      </c>
      <c r="J4217">
        <v>380</v>
      </c>
      <c r="N4217">
        <f>SUM(Table714[[#This Row],[Mitigation ($ million)]:[Adaptation ($ million)]])</f>
        <v>286.60000000000002</v>
      </c>
      <c r="O4217">
        <v>154.9</v>
      </c>
      <c r="P4217">
        <v>131.69999999999999</v>
      </c>
      <c r="R4217" s="4">
        <v>0.754</v>
      </c>
      <c r="S4217" s="4"/>
      <c r="T4217" s="1" t="s">
        <v>8822</v>
      </c>
    </row>
    <row r="4218" spans="1:20" x14ac:dyDescent="0.25">
      <c r="A4218" t="s">
        <v>8801</v>
      </c>
      <c r="B4218" t="s">
        <v>66</v>
      </c>
      <c r="C4218" t="s">
        <v>8732</v>
      </c>
      <c r="D4218" t="s">
        <v>8731</v>
      </c>
      <c r="F4218">
        <v>2021</v>
      </c>
      <c r="G4218" t="s">
        <v>8805</v>
      </c>
      <c r="I4218" t="s">
        <v>8054</v>
      </c>
      <c r="J4218">
        <v>9</v>
      </c>
      <c r="N4218">
        <f>SUM(Table714[[#This Row],[Mitigation ($ million)]:[Adaptation ($ million)]])</f>
        <v>0.5</v>
      </c>
      <c r="O4218">
        <v>0</v>
      </c>
      <c r="P4218">
        <v>0.5</v>
      </c>
      <c r="R4218" s="4">
        <v>0.05</v>
      </c>
      <c r="S4218" s="4"/>
      <c r="T4218" s="1" t="s">
        <v>8823</v>
      </c>
    </row>
    <row r="4219" spans="1:20" x14ac:dyDescent="0.25">
      <c r="A4219" t="s">
        <v>8801</v>
      </c>
      <c r="B4219" t="s">
        <v>66</v>
      </c>
      <c r="C4219" t="s">
        <v>7815</v>
      </c>
      <c r="D4219" t="s">
        <v>7814</v>
      </c>
      <c r="F4219">
        <v>2022</v>
      </c>
      <c r="G4219" t="s">
        <v>8805</v>
      </c>
      <c r="I4219" t="s">
        <v>6316</v>
      </c>
      <c r="J4219">
        <v>100</v>
      </c>
      <c r="N4219">
        <f>SUM(Table714[[#This Row],[Mitigation ($ million)]:[Adaptation ($ million)]])</f>
        <v>86.9</v>
      </c>
      <c r="O4219">
        <v>82</v>
      </c>
      <c r="P4219">
        <v>4.9000000000000004</v>
      </c>
      <c r="R4219" s="4">
        <v>0.87</v>
      </c>
      <c r="S4219" s="4"/>
      <c r="T4219" s="1" t="s">
        <v>8822</v>
      </c>
    </row>
    <row r="4220" spans="1:20" x14ac:dyDescent="0.25">
      <c r="A4220" t="s">
        <v>8801</v>
      </c>
      <c r="B4220" t="s">
        <v>66</v>
      </c>
      <c r="C4220" t="s">
        <v>8708</v>
      </c>
      <c r="D4220" t="s">
        <v>8707</v>
      </c>
      <c r="F4220">
        <v>2021</v>
      </c>
      <c r="G4220" t="s">
        <v>8805</v>
      </c>
      <c r="I4220" t="s">
        <v>8054</v>
      </c>
      <c r="J4220">
        <v>150</v>
      </c>
      <c r="N4220">
        <f>SUM(Table714[[#This Row],[Mitigation ($ million)]:[Adaptation ($ million)]])</f>
        <v>14.8</v>
      </c>
      <c r="O4220">
        <v>2.5</v>
      </c>
      <c r="P4220">
        <v>12.3</v>
      </c>
      <c r="R4220" s="4">
        <v>9.8000000000000004E-2</v>
      </c>
      <c r="S4220" s="4"/>
      <c r="T4220" s="1" t="s">
        <v>8823</v>
      </c>
    </row>
    <row r="4221" spans="1:20" x14ac:dyDescent="0.25">
      <c r="A4221" t="s">
        <v>8801</v>
      </c>
      <c r="B4221" t="s">
        <v>66</v>
      </c>
      <c r="C4221" t="s">
        <v>8629</v>
      </c>
      <c r="D4221" t="s">
        <v>8628</v>
      </c>
      <c r="F4221">
        <v>2021</v>
      </c>
      <c r="G4221" t="s">
        <v>8805</v>
      </c>
      <c r="I4221" t="s">
        <v>6287</v>
      </c>
      <c r="J4221">
        <v>100</v>
      </c>
      <c r="N4221">
        <f>SUM(Table714[[#This Row],[Mitigation ($ million)]:[Adaptation ($ million)]])</f>
        <v>61.2</v>
      </c>
      <c r="O4221">
        <v>14.7</v>
      </c>
      <c r="P4221">
        <v>46.5</v>
      </c>
      <c r="R4221" s="4">
        <v>0.61199999999999999</v>
      </c>
      <c r="S4221" s="4"/>
      <c r="T4221" s="1" t="s">
        <v>8823</v>
      </c>
    </row>
    <row r="4222" spans="1:20" x14ac:dyDescent="0.25">
      <c r="A4222" t="s">
        <v>8801</v>
      </c>
      <c r="B4222" t="s">
        <v>66</v>
      </c>
      <c r="C4222" t="s">
        <v>8496</v>
      </c>
      <c r="D4222" t="s">
        <v>8495</v>
      </c>
      <c r="F4222">
        <v>2021</v>
      </c>
      <c r="G4222" t="s">
        <v>8805</v>
      </c>
      <c r="I4222" t="s">
        <v>132</v>
      </c>
      <c r="J4222">
        <v>100</v>
      </c>
      <c r="N4222">
        <f>SUM(Table714[[#This Row],[Mitigation ($ million)]:[Adaptation ($ million)]])</f>
        <v>8</v>
      </c>
      <c r="O4222">
        <v>3.7</v>
      </c>
      <c r="P4222">
        <v>4.3</v>
      </c>
      <c r="R4222" s="4">
        <v>0.08</v>
      </c>
      <c r="S4222" s="4"/>
      <c r="T4222" s="1" t="s">
        <v>8823</v>
      </c>
    </row>
    <row r="4223" spans="1:20" x14ac:dyDescent="0.25">
      <c r="A4223" t="s">
        <v>8801</v>
      </c>
      <c r="B4223" t="s">
        <v>66</v>
      </c>
      <c r="C4223" t="s">
        <v>6740</v>
      </c>
      <c r="D4223" t="s">
        <v>6739</v>
      </c>
      <c r="F4223">
        <v>2023</v>
      </c>
      <c r="G4223" t="s">
        <v>8805</v>
      </c>
      <c r="I4223" t="s">
        <v>6303</v>
      </c>
      <c r="J4223">
        <v>150</v>
      </c>
      <c r="N4223">
        <f>SUM(Table714[[#This Row],[Mitigation ($ million)]:[Adaptation ($ million)]])</f>
        <v>24</v>
      </c>
      <c r="O4223">
        <v>6.6</v>
      </c>
      <c r="P4223">
        <v>17.399999999999999</v>
      </c>
      <c r="R4223" s="5">
        <v>0.16</v>
      </c>
      <c r="S4223" s="5"/>
      <c r="T4223" s="1" t="s">
        <v>8821</v>
      </c>
    </row>
    <row r="4224" spans="1:20" x14ac:dyDescent="0.25">
      <c r="A4224" t="s">
        <v>8801</v>
      </c>
      <c r="B4224" t="s">
        <v>66</v>
      </c>
      <c r="C4224" t="s">
        <v>6861</v>
      </c>
      <c r="D4224" t="s">
        <v>6860</v>
      </c>
      <c r="F4224">
        <v>2023</v>
      </c>
      <c r="G4224" t="s">
        <v>6387</v>
      </c>
      <c r="I4224" t="s">
        <v>6313</v>
      </c>
      <c r="J4224">
        <v>170</v>
      </c>
      <c r="N4224">
        <f>SUM(Table714[[#This Row],[Mitigation ($ million)]:[Adaptation ($ million)]])</f>
        <v>18.600000000000001</v>
      </c>
      <c r="O4224">
        <v>9</v>
      </c>
      <c r="P4224">
        <v>9.6</v>
      </c>
      <c r="R4224" s="5">
        <v>0.109</v>
      </c>
      <c r="S4224" s="5"/>
      <c r="T4224" s="1" t="s">
        <v>8821</v>
      </c>
    </row>
    <row r="4225" spans="1:20" x14ac:dyDescent="0.25">
      <c r="A4225" t="s">
        <v>8801</v>
      </c>
      <c r="B4225" t="s">
        <v>66</v>
      </c>
      <c r="C4225" t="s">
        <v>8385</v>
      </c>
      <c r="D4225" t="s">
        <v>8384</v>
      </c>
      <c r="F4225">
        <v>2021</v>
      </c>
      <c r="G4225" t="s">
        <v>6387</v>
      </c>
      <c r="I4225" t="s">
        <v>6303</v>
      </c>
      <c r="J4225">
        <v>20</v>
      </c>
      <c r="N4225">
        <f>SUM(Table714[[#This Row],[Mitigation ($ million)]:[Adaptation ($ million)]])</f>
        <v>1.7</v>
      </c>
      <c r="O4225">
        <v>1</v>
      </c>
      <c r="P4225">
        <v>0.7</v>
      </c>
      <c r="R4225" s="4">
        <v>8.5000000000000006E-2</v>
      </c>
      <c r="S4225" s="4"/>
      <c r="T4225" s="1" t="s">
        <v>8823</v>
      </c>
    </row>
    <row r="4226" spans="1:20" x14ac:dyDescent="0.25">
      <c r="A4226" t="s">
        <v>8801</v>
      </c>
      <c r="B4226" t="s">
        <v>66</v>
      </c>
      <c r="C4226" t="s">
        <v>7827</v>
      </c>
      <c r="D4226" t="s">
        <v>7826</v>
      </c>
      <c r="F4226">
        <v>2022</v>
      </c>
      <c r="G4226" t="s">
        <v>6387</v>
      </c>
      <c r="I4226" t="s">
        <v>6409</v>
      </c>
      <c r="J4226">
        <v>210</v>
      </c>
      <c r="N4226">
        <f>SUM(Table714[[#This Row],[Mitigation ($ million)]:[Adaptation ($ million)]])</f>
        <v>1.6</v>
      </c>
      <c r="O4226">
        <v>0</v>
      </c>
      <c r="P4226">
        <v>1.6</v>
      </c>
      <c r="R4226" s="4">
        <v>8.0000000000000002E-3</v>
      </c>
      <c r="S4226" s="4"/>
      <c r="T4226" s="1" t="s">
        <v>8822</v>
      </c>
    </row>
    <row r="4227" spans="1:20" x14ac:dyDescent="0.25">
      <c r="A4227" t="s">
        <v>8801</v>
      </c>
      <c r="B4227" t="s">
        <v>66</v>
      </c>
      <c r="C4227" t="s">
        <v>6966</v>
      </c>
      <c r="D4227" t="s">
        <v>6965</v>
      </c>
      <c r="F4227">
        <v>2023</v>
      </c>
      <c r="G4227" t="s">
        <v>6387</v>
      </c>
      <c r="I4227" t="s">
        <v>132</v>
      </c>
      <c r="J4227">
        <v>53</v>
      </c>
      <c r="N4227">
        <f>SUM(Table714[[#This Row],[Mitigation ($ million)]:[Adaptation ($ million)]])</f>
        <v>5.3</v>
      </c>
      <c r="O4227">
        <v>0</v>
      </c>
      <c r="P4227">
        <v>5.3</v>
      </c>
      <c r="R4227" s="5">
        <v>0.1</v>
      </c>
      <c r="S4227" s="5"/>
      <c r="T4227" s="1" t="s">
        <v>8821</v>
      </c>
    </row>
    <row r="4228" spans="1:20" x14ac:dyDescent="0.25">
      <c r="A4228" t="s">
        <v>8801</v>
      </c>
      <c r="B4228" t="s">
        <v>66</v>
      </c>
      <c r="C4228" t="s">
        <v>6679</v>
      </c>
      <c r="D4228" t="s">
        <v>6678</v>
      </c>
      <c r="F4228">
        <v>2023</v>
      </c>
      <c r="G4228" t="s">
        <v>6387</v>
      </c>
      <c r="I4228" t="s">
        <v>6287</v>
      </c>
      <c r="J4228">
        <v>300</v>
      </c>
      <c r="N4228">
        <f>SUM(Table714[[#This Row],[Mitigation ($ million)]:[Adaptation ($ million)]])</f>
        <v>106.4</v>
      </c>
      <c r="O4228">
        <v>22.5</v>
      </c>
      <c r="P4228">
        <v>83.9</v>
      </c>
      <c r="R4228" s="5">
        <v>0.35499999999999998</v>
      </c>
      <c r="S4228" s="5"/>
      <c r="T4228" s="1" t="s">
        <v>8821</v>
      </c>
    </row>
    <row r="4229" spans="1:20" x14ac:dyDescent="0.25">
      <c r="A4229" t="s">
        <v>8801</v>
      </c>
      <c r="B4229" t="s">
        <v>66</v>
      </c>
      <c r="C4229" t="s">
        <v>6386</v>
      </c>
      <c r="D4229" t="s">
        <v>6385</v>
      </c>
      <c r="F4229">
        <v>2023</v>
      </c>
      <c r="G4229" t="s">
        <v>6387</v>
      </c>
      <c r="I4229" t="s">
        <v>6319</v>
      </c>
      <c r="J4229">
        <v>275</v>
      </c>
      <c r="N4229">
        <f>SUM(Table714[[#This Row],[Mitigation ($ million)]:[Adaptation ($ million)]])</f>
        <v>61.1</v>
      </c>
      <c r="O4229">
        <v>61.1</v>
      </c>
      <c r="P4229">
        <v>0</v>
      </c>
      <c r="R4229" s="5">
        <v>0.222</v>
      </c>
      <c r="S4229" s="5"/>
      <c r="T4229" s="1" t="s">
        <v>8821</v>
      </c>
    </row>
    <row r="4230" spans="1:20" x14ac:dyDescent="0.25">
      <c r="A4230" t="s">
        <v>8801</v>
      </c>
      <c r="B4230" t="s">
        <v>66</v>
      </c>
      <c r="C4230" t="s">
        <v>8029</v>
      </c>
      <c r="D4230" t="s">
        <v>8028</v>
      </c>
      <c r="F4230">
        <v>2021</v>
      </c>
      <c r="G4230" t="s">
        <v>6295</v>
      </c>
      <c r="I4230" t="s">
        <v>6316</v>
      </c>
      <c r="J4230">
        <v>117</v>
      </c>
      <c r="N4230">
        <f>SUM(Table714[[#This Row],[Mitigation ($ million)]:[Adaptation ($ million)]])</f>
        <v>65.400000000000006</v>
      </c>
      <c r="O4230">
        <v>62</v>
      </c>
      <c r="P4230">
        <v>3.4</v>
      </c>
      <c r="R4230" s="4">
        <v>0.55900000000000005</v>
      </c>
      <c r="S4230" s="4"/>
      <c r="T4230" s="1" t="s">
        <v>8823</v>
      </c>
    </row>
    <row r="4231" spans="1:20" x14ac:dyDescent="0.25">
      <c r="A4231" t="s">
        <v>8801</v>
      </c>
      <c r="B4231" t="s">
        <v>66</v>
      </c>
      <c r="C4231" t="s">
        <v>6651</v>
      </c>
      <c r="D4231" t="s">
        <v>6650</v>
      </c>
      <c r="F4231">
        <v>2023</v>
      </c>
      <c r="G4231" t="s">
        <v>6295</v>
      </c>
      <c r="I4231" t="s">
        <v>132</v>
      </c>
      <c r="J4231">
        <v>50</v>
      </c>
      <c r="N4231">
        <f>SUM(Table714[[#This Row],[Mitigation ($ million)]:[Adaptation ($ million)]])</f>
        <v>0.7</v>
      </c>
      <c r="O4231">
        <v>0.3</v>
      </c>
      <c r="P4231">
        <v>0.4</v>
      </c>
      <c r="R4231" s="5">
        <v>1.2999999999999999E-2</v>
      </c>
      <c r="S4231" s="5"/>
      <c r="T4231" s="1" t="s">
        <v>8821</v>
      </c>
    </row>
    <row r="4232" spans="1:20" x14ac:dyDescent="0.25">
      <c r="A4232" t="s">
        <v>11318</v>
      </c>
      <c r="C4232" t="s">
        <v>9908</v>
      </c>
      <c r="E4232" s="2">
        <v>45281</v>
      </c>
      <c r="F4232">
        <v>2023</v>
      </c>
      <c r="G4232" t="s">
        <v>9273</v>
      </c>
      <c r="H4232" t="s">
        <v>9218</v>
      </c>
      <c r="I4232" t="s">
        <v>9262</v>
      </c>
      <c r="J4232">
        <v>80.483321599999996</v>
      </c>
      <c r="N4232">
        <v>80.483321599999996</v>
      </c>
      <c r="O4232">
        <v>80.483321599999996</v>
      </c>
      <c r="P4232">
        <v>0</v>
      </c>
      <c r="R4232" s="38">
        <v>1</v>
      </c>
      <c r="S4232" s="5"/>
      <c r="T4232" s="1" t="s">
        <v>11319</v>
      </c>
    </row>
    <row r="4233" spans="1:20" x14ac:dyDescent="0.25">
      <c r="A4233" t="s">
        <v>11318</v>
      </c>
      <c r="C4233" t="s">
        <v>9908</v>
      </c>
      <c r="E4233" s="2">
        <v>45281</v>
      </c>
      <c r="F4233">
        <v>2023</v>
      </c>
      <c r="G4233" t="s">
        <v>9273</v>
      </c>
      <c r="H4233" t="s">
        <v>9218</v>
      </c>
      <c r="I4233" t="s">
        <v>9262</v>
      </c>
      <c r="J4233">
        <v>47.110078399999992</v>
      </c>
      <c r="N4233">
        <v>47.110078399999992</v>
      </c>
      <c r="O4233">
        <v>47.110078399999992</v>
      </c>
      <c r="P4233">
        <v>0</v>
      </c>
      <c r="R4233" s="38">
        <v>1</v>
      </c>
      <c r="S4233" s="5"/>
      <c r="T4233" s="1" t="s">
        <v>11319</v>
      </c>
    </row>
    <row r="4234" spans="1:20" x14ac:dyDescent="0.25">
      <c r="A4234" t="s">
        <v>11318</v>
      </c>
      <c r="C4234" t="s">
        <v>9908</v>
      </c>
      <c r="E4234" s="2">
        <v>45282</v>
      </c>
      <c r="F4234">
        <v>2023</v>
      </c>
      <c r="G4234" t="s">
        <v>9273</v>
      </c>
      <c r="H4234" t="s">
        <v>9218</v>
      </c>
      <c r="I4234" t="s">
        <v>9262</v>
      </c>
      <c r="J4234">
        <v>32.439</v>
      </c>
      <c r="N4234">
        <v>32.439</v>
      </c>
      <c r="O4234">
        <v>32.439</v>
      </c>
      <c r="P4234">
        <v>0</v>
      </c>
      <c r="R4234" s="38">
        <v>1</v>
      </c>
      <c r="S4234" s="5"/>
      <c r="T4234" s="1" t="s">
        <v>11319</v>
      </c>
    </row>
    <row r="4235" spans="1:20" x14ac:dyDescent="0.25">
      <c r="A4235" t="s">
        <v>11318</v>
      </c>
      <c r="C4235" t="s">
        <v>9908</v>
      </c>
      <c r="E4235" s="2">
        <v>45282</v>
      </c>
      <c r="F4235">
        <v>2023</v>
      </c>
      <c r="G4235" t="s">
        <v>9273</v>
      </c>
      <c r="H4235" t="s">
        <v>9218</v>
      </c>
      <c r="I4235" t="s">
        <v>9262</v>
      </c>
      <c r="J4235">
        <v>18.922749999999997</v>
      </c>
      <c r="N4235">
        <v>18.922749999999997</v>
      </c>
      <c r="O4235">
        <v>18.922749999999997</v>
      </c>
      <c r="P4235">
        <v>0</v>
      </c>
      <c r="R4235" s="38">
        <v>1</v>
      </c>
      <c r="S4235" s="5"/>
      <c r="T4235" s="1" t="s">
        <v>11319</v>
      </c>
    </row>
    <row r="4236" spans="1:20" x14ac:dyDescent="0.25">
      <c r="A4236" t="s">
        <v>11318</v>
      </c>
      <c r="C4236" t="s">
        <v>9502</v>
      </c>
      <c r="E4236" s="2">
        <v>45261</v>
      </c>
      <c r="F4236">
        <v>2023</v>
      </c>
      <c r="G4236" t="s">
        <v>9243</v>
      </c>
      <c r="H4236" t="s">
        <v>9218</v>
      </c>
      <c r="I4236" t="s">
        <v>361</v>
      </c>
      <c r="J4236">
        <v>313.577</v>
      </c>
      <c r="N4236">
        <v>250.86159999999998</v>
      </c>
      <c r="O4236">
        <v>250.86159999999998</v>
      </c>
      <c r="P4236">
        <v>0</v>
      </c>
      <c r="R4236" s="38">
        <v>0.8</v>
      </c>
      <c r="S4236" s="5"/>
      <c r="T4236" s="1" t="s">
        <v>11319</v>
      </c>
    </row>
    <row r="4237" spans="1:20" x14ac:dyDescent="0.25">
      <c r="A4237" t="s">
        <v>11318</v>
      </c>
      <c r="C4237" t="s">
        <v>9877</v>
      </c>
      <c r="E4237" s="2">
        <v>45281</v>
      </c>
      <c r="F4237">
        <v>2023</v>
      </c>
      <c r="G4237" t="s">
        <v>7066</v>
      </c>
      <c r="H4237" t="s">
        <v>9218</v>
      </c>
      <c r="I4237" t="s">
        <v>84</v>
      </c>
      <c r="J4237">
        <v>486.58499999999998</v>
      </c>
      <c r="N4237">
        <v>29.195099999999996</v>
      </c>
      <c r="O4237">
        <v>0</v>
      </c>
      <c r="P4237">
        <v>29.195099999999996</v>
      </c>
      <c r="R4237" s="38">
        <v>0.06</v>
      </c>
      <c r="S4237" s="5"/>
      <c r="T4237" s="1" t="s">
        <v>11319</v>
      </c>
    </row>
    <row r="4238" spans="1:20" x14ac:dyDescent="0.25">
      <c r="A4238" t="s">
        <v>11318</v>
      </c>
      <c r="C4238" t="s">
        <v>9969</v>
      </c>
      <c r="E4238" s="2">
        <v>45281</v>
      </c>
      <c r="F4238">
        <v>2023</v>
      </c>
      <c r="G4238" t="s">
        <v>9273</v>
      </c>
      <c r="H4238" t="s">
        <v>9218</v>
      </c>
      <c r="I4238" t="s">
        <v>141</v>
      </c>
      <c r="J4238">
        <v>216.26</v>
      </c>
      <c r="N4238">
        <v>216.26</v>
      </c>
      <c r="O4238">
        <v>216.26</v>
      </c>
      <c r="P4238">
        <v>0</v>
      </c>
      <c r="R4238" s="38">
        <v>1</v>
      </c>
      <c r="S4238" s="5"/>
      <c r="T4238" s="1" t="s">
        <v>11319</v>
      </c>
    </row>
    <row r="4239" spans="1:20" x14ac:dyDescent="0.25">
      <c r="A4239" t="s">
        <v>11318</v>
      </c>
      <c r="C4239" t="s">
        <v>9721</v>
      </c>
      <c r="E4239" s="2">
        <v>45250</v>
      </c>
      <c r="F4239">
        <v>2023</v>
      </c>
      <c r="G4239" t="s">
        <v>2724</v>
      </c>
      <c r="H4239" t="s">
        <v>9218</v>
      </c>
      <c r="I4239" t="s">
        <v>9262</v>
      </c>
      <c r="J4239">
        <v>17.841449999999998</v>
      </c>
      <c r="N4239">
        <v>6.2730538199999994</v>
      </c>
      <c r="O4239">
        <v>6.2730538199999994</v>
      </c>
      <c r="P4239">
        <v>0</v>
      </c>
      <c r="R4239" s="38">
        <v>0.35160000000000002</v>
      </c>
      <c r="S4239" s="5"/>
      <c r="T4239" s="1" t="s">
        <v>11319</v>
      </c>
    </row>
    <row r="4240" spans="1:20" x14ac:dyDescent="0.25">
      <c r="A4240" t="s">
        <v>11318</v>
      </c>
      <c r="C4240" t="s">
        <v>9721</v>
      </c>
      <c r="E4240" s="2">
        <v>45250</v>
      </c>
      <c r="F4240">
        <v>2023</v>
      </c>
      <c r="G4240" t="s">
        <v>748</v>
      </c>
      <c r="H4240" t="s">
        <v>9218</v>
      </c>
      <c r="I4240" t="s">
        <v>9262</v>
      </c>
      <c r="J4240">
        <v>67.581249999999997</v>
      </c>
      <c r="N4240">
        <v>23.761567499999998</v>
      </c>
      <c r="O4240">
        <v>23.761567499999998</v>
      </c>
      <c r="P4240">
        <v>0</v>
      </c>
      <c r="R4240" s="38">
        <v>0.35160000000000002</v>
      </c>
      <c r="S4240" s="5"/>
      <c r="T4240" s="1" t="s">
        <v>11319</v>
      </c>
    </row>
    <row r="4241" spans="1:20" x14ac:dyDescent="0.25">
      <c r="A4241" t="s">
        <v>11318</v>
      </c>
      <c r="C4241" t="s">
        <v>9721</v>
      </c>
      <c r="E4241" s="2">
        <v>45250</v>
      </c>
      <c r="F4241">
        <v>2023</v>
      </c>
      <c r="G4241" t="s">
        <v>9373</v>
      </c>
      <c r="H4241" t="s">
        <v>9218</v>
      </c>
      <c r="I4241" t="s">
        <v>9262</v>
      </c>
      <c r="J4241">
        <v>59.471499988104618</v>
      </c>
      <c r="N4241">
        <v>20.910179395817533</v>
      </c>
      <c r="O4241">
        <v>20.910179395817533</v>
      </c>
      <c r="P4241">
        <v>0</v>
      </c>
      <c r="R4241" s="38">
        <v>0.35160000000000002</v>
      </c>
      <c r="S4241" s="5"/>
      <c r="T4241" s="1" t="s">
        <v>11319</v>
      </c>
    </row>
    <row r="4242" spans="1:20" x14ac:dyDescent="0.25">
      <c r="A4242" t="s">
        <v>11318</v>
      </c>
      <c r="C4242" t="s">
        <v>9721</v>
      </c>
      <c r="E4242" s="2">
        <v>45250</v>
      </c>
      <c r="F4242">
        <v>2023</v>
      </c>
      <c r="G4242" t="s">
        <v>9276</v>
      </c>
      <c r="H4242" t="s">
        <v>9218</v>
      </c>
      <c r="I4242" t="s">
        <v>9262</v>
      </c>
      <c r="J4242">
        <v>134.08119995977563</v>
      </c>
      <c r="N4242">
        <v>47.142949905857677</v>
      </c>
      <c r="O4242">
        <v>47.142949905857677</v>
      </c>
      <c r="P4242">
        <v>0</v>
      </c>
      <c r="R4242" s="38">
        <v>0.35160000000000002</v>
      </c>
      <c r="S4242" s="5"/>
      <c r="T4242" s="1" t="s">
        <v>11319</v>
      </c>
    </row>
    <row r="4243" spans="1:20" x14ac:dyDescent="0.25">
      <c r="A4243" t="s">
        <v>11318</v>
      </c>
      <c r="C4243" t="s">
        <v>9721</v>
      </c>
      <c r="E4243" s="2">
        <v>45250</v>
      </c>
      <c r="F4243">
        <v>2023</v>
      </c>
      <c r="G4243" t="s">
        <v>7066</v>
      </c>
      <c r="H4243" t="s">
        <v>9218</v>
      </c>
      <c r="I4243" t="s">
        <v>9262</v>
      </c>
      <c r="J4243">
        <v>34.060949986375618</v>
      </c>
      <c r="N4243">
        <v>11.975830015208759</v>
      </c>
      <c r="O4243">
        <v>11.975830015208759</v>
      </c>
      <c r="P4243">
        <v>0</v>
      </c>
      <c r="R4243" s="38">
        <v>0.35160000000000002</v>
      </c>
      <c r="S4243" s="5"/>
      <c r="T4243" s="1" t="s">
        <v>11319</v>
      </c>
    </row>
    <row r="4244" spans="1:20" x14ac:dyDescent="0.25">
      <c r="A4244" t="s">
        <v>11318</v>
      </c>
      <c r="C4244" t="s">
        <v>9721</v>
      </c>
      <c r="E4244" s="2">
        <v>45250</v>
      </c>
      <c r="F4244">
        <v>2023</v>
      </c>
      <c r="G4244" t="s">
        <v>9387</v>
      </c>
      <c r="H4244" t="s">
        <v>9218</v>
      </c>
      <c r="I4244" t="s">
        <v>9262</v>
      </c>
      <c r="J4244">
        <v>63.256049999999995</v>
      </c>
      <c r="N4244">
        <v>22.24082718</v>
      </c>
      <c r="O4244">
        <v>22.24082718</v>
      </c>
      <c r="P4244">
        <v>0</v>
      </c>
      <c r="R4244" s="38">
        <v>0.35160000000000002</v>
      </c>
      <c r="S4244" s="5"/>
      <c r="T4244" s="1" t="s">
        <v>11319</v>
      </c>
    </row>
    <row r="4245" spans="1:20" x14ac:dyDescent="0.25">
      <c r="A4245" t="s">
        <v>11318</v>
      </c>
      <c r="C4245" t="s">
        <v>9721</v>
      </c>
      <c r="E4245" s="2">
        <v>45250</v>
      </c>
      <c r="F4245">
        <v>2023</v>
      </c>
      <c r="G4245" t="s">
        <v>9380</v>
      </c>
      <c r="H4245" t="s">
        <v>9218</v>
      </c>
      <c r="I4245" t="s">
        <v>9262</v>
      </c>
      <c r="J4245">
        <v>30.276399999999999</v>
      </c>
      <c r="N4245">
        <v>10.645182239999999</v>
      </c>
      <c r="O4245">
        <v>10.645182239999999</v>
      </c>
      <c r="P4245">
        <v>0</v>
      </c>
      <c r="R4245" s="38">
        <v>0.35160000000000002</v>
      </c>
      <c r="S4245" s="5"/>
      <c r="T4245" s="1" t="s">
        <v>11319</v>
      </c>
    </row>
    <row r="4246" spans="1:20" x14ac:dyDescent="0.25">
      <c r="A4246" t="s">
        <v>11318</v>
      </c>
      <c r="C4246" t="s">
        <v>9721</v>
      </c>
      <c r="E4246" s="2">
        <v>45250</v>
      </c>
      <c r="F4246">
        <v>2023</v>
      </c>
      <c r="G4246" t="s">
        <v>9273</v>
      </c>
      <c r="H4246" t="s">
        <v>9218</v>
      </c>
      <c r="I4246" t="s">
        <v>9262</v>
      </c>
      <c r="J4246">
        <v>134.0812</v>
      </c>
      <c r="N4246">
        <v>47.142949919999992</v>
      </c>
      <c r="O4246">
        <v>47.142949919999992</v>
      </c>
      <c r="P4246">
        <v>0</v>
      </c>
      <c r="R4246" s="38">
        <v>0.35160000000000002</v>
      </c>
      <c r="S4246" s="5"/>
      <c r="T4246" s="1" t="s">
        <v>11319</v>
      </c>
    </row>
    <row r="4247" spans="1:20" x14ac:dyDescent="0.25">
      <c r="A4247" t="s">
        <v>11318</v>
      </c>
      <c r="C4247" t="s">
        <v>9474</v>
      </c>
      <c r="E4247" s="2">
        <v>45098</v>
      </c>
      <c r="F4247">
        <v>2023</v>
      </c>
      <c r="G4247" t="s">
        <v>9473</v>
      </c>
      <c r="H4247" t="s">
        <v>9224</v>
      </c>
      <c r="I4247" t="s">
        <v>9225</v>
      </c>
      <c r="J4247">
        <v>70.284499999999994</v>
      </c>
      <c r="N4247">
        <v>0.70284499999999994</v>
      </c>
      <c r="O4247">
        <v>0.70284499999999994</v>
      </c>
      <c r="P4247">
        <v>0</v>
      </c>
      <c r="R4247" s="38">
        <v>0.01</v>
      </c>
      <c r="S4247" s="5"/>
      <c r="T4247" s="1" t="s">
        <v>11319</v>
      </c>
    </row>
    <row r="4248" spans="1:20" x14ac:dyDescent="0.25">
      <c r="A4248" t="s">
        <v>11318</v>
      </c>
      <c r="C4248" t="s">
        <v>9951</v>
      </c>
      <c r="E4248" s="2">
        <v>45281</v>
      </c>
      <c r="F4248">
        <v>2023</v>
      </c>
      <c r="G4248" t="s">
        <v>768</v>
      </c>
      <c r="H4248" t="s">
        <v>9224</v>
      </c>
      <c r="I4248" t="s">
        <v>9225</v>
      </c>
      <c r="J4248">
        <v>270.32499999999999</v>
      </c>
      <c r="N4248">
        <v>54.064999999999998</v>
      </c>
      <c r="O4248">
        <v>54.064999999999998</v>
      </c>
      <c r="P4248">
        <v>0</v>
      </c>
      <c r="R4248" s="38">
        <v>0.2</v>
      </c>
      <c r="S4248" s="5"/>
      <c r="T4248" s="1" t="s">
        <v>11319</v>
      </c>
    </row>
    <row r="4249" spans="1:20" x14ac:dyDescent="0.25">
      <c r="A4249" t="s">
        <v>11318</v>
      </c>
      <c r="C4249" t="s">
        <v>9582</v>
      </c>
      <c r="E4249" s="2">
        <v>45176</v>
      </c>
      <c r="F4249">
        <v>2023</v>
      </c>
      <c r="G4249" t="s">
        <v>6378</v>
      </c>
      <c r="H4249" t="s">
        <v>9224</v>
      </c>
      <c r="I4249" t="s">
        <v>9225</v>
      </c>
      <c r="J4249">
        <v>54.064999999999998</v>
      </c>
      <c r="N4249">
        <v>0.54064999999999996</v>
      </c>
      <c r="O4249">
        <v>0.54064999999999996</v>
      </c>
      <c r="P4249">
        <v>0</v>
      </c>
      <c r="R4249" s="38">
        <v>0.01</v>
      </c>
      <c r="S4249" s="5"/>
      <c r="T4249" s="1" t="s">
        <v>11319</v>
      </c>
    </row>
    <row r="4250" spans="1:20" x14ac:dyDescent="0.25">
      <c r="A4250" t="s">
        <v>11318</v>
      </c>
      <c r="C4250" t="s">
        <v>10190</v>
      </c>
      <c r="E4250" s="2">
        <v>44748</v>
      </c>
      <c r="F4250">
        <v>2022</v>
      </c>
      <c r="G4250" t="s">
        <v>9243</v>
      </c>
      <c r="H4250" t="s">
        <v>9218</v>
      </c>
      <c r="J4250">
        <v>70.551000000000002</v>
      </c>
      <c r="N4250">
        <v>29.483999999999998</v>
      </c>
      <c r="O4250">
        <v>29.483999999999998</v>
      </c>
      <c r="P4250">
        <v>0</v>
      </c>
      <c r="S4250" s="5"/>
      <c r="T4250" s="1" t="s">
        <v>11320</v>
      </c>
    </row>
    <row r="4251" spans="1:20" x14ac:dyDescent="0.25">
      <c r="A4251" t="s">
        <v>11318</v>
      </c>
      <c r="C4251" t="s">
        <v>10190</v>
      </c>
      <c r="E4251" s="2">
        <v>44748</v>
      </c>
      <c r="F4251">
        <v>2022</v>
      </c>
      <c r="G4251" t="s">
        <v>9243</v>
      </c>
      <c r="H4251" t="s">
        <v>9218</v>
      </c>
      <c r="J4251">
        <v>45.278999999999996</v>
      </c>
      <c r="N4251">
        <v>18.954000000000001</v>
      </c>
      <c r="O4251">
        <v>18.954000000000001</v>
      </c>
      <c r="P4251">
        <v>0</v>
      </c>
      <c r="S4251" s="5"/>
      <c r="T4251" s="1" t="s">
        <v>11320</v>
      </c>
    </row>
    <row r="4252" spans="1:20" x14ac:dyDescent="0.25">
      <c r="A4252" t="s">
        <v>11318</v>
      </c>
      <c r="C4252" t="s">
        <v>9826</v>
      </c>
      <c r="E4252" s="2">
        <v>45113</v>
      </c>
      <c r="F4252">
        <v>2023</v>
      </c>
      <c r="G4252" t="s">
        <v>9273</v>
      </c>
      <c r="H4252" t="s">
        <v>9218</v>
      </c>
      <c r="I4252" t="s">
        <v>9234</v>
      </c>
      <c r="J4252">
        <v>254.10549999999998</v>
      </c>
      <c r="N4252">
        <v>144.84013499999998</v>
      </c>
      <c r="O4252">
        <v>2.5410550000000001</v>
      </c>
      <c r="P4252">
        <v>142.29907999999998</v>
      </c>
      <c r="R4252" s="38">
        <v>0.56999999999999995</v>
      </c>
      <c r="S4252" s="5"/>
      <c r="T4252" s="1" t="s">
        <v>11319</v>
      </c>
    </row>
    <row r="4253" spans="1:20" x14ac:dyDescent="0.25">
      <c r="A4253" t="s">
        <v>11318</v>
      </c>
      <c r="C4253" t="s">
        <v>9959</v>
      </c>
      <c r="E4253" s="2">
        <v>45282</v>
      </c>
      <c r="F4253">
        <v>2023</v>
      </c>
      <c r="G4253" t="s">
        <v>6344</v>
      </c>
      <c r="H4253" t="s">
        <v>9224</v>
      </c>
      <c r="I4253" t="s">
        <v>9225</v>
      </c>
      <c r="J4253">
        <v>27.032499999999999</v>
      </c>
      <c r="N4253">
        <v>0.27032499999999998</v>
      </c>
      <c r="O4253">
        <v>0.27032499999999998</v>
      </c>
      <c r="P4253">
        <v>0</v>
      </c>
      <c r="R4253" s="38">
        <v>0.01</v>
      </c>
      <c r="S4253" s="5"/>
      <c r="T4253" s="1" t="s">
        <v>11319</v>
      </c>
    </row>
    <row r="4254" spans="1:20" x14ac:dyDescent="0.25">
      <c r="A4254" t="s">
        <v>11318</v>
      </c>
      <c r="C4254" t="s">
        <v>9661</v>
      </c>
      <c r="E4254" s="2">
        <v>45280</v>
      </c>
      <c r="F4254">
        <v>2023</v>
      </c>
      <c r="G4254" t="s">
        <v>6381</v>
      </c>
      <c r="H4254" t="s">
        <v>9224</v>
      </c>
      <c r="I4254" t="s">
        <v>9225</v>
      </c>
      <c r="J4254">
        <v>10.812999999999999</v>
      </c>
      <c r="N4254">
        <v>0.10813</v>
      </c>
      <c r="O4254">
        <v>0.10813</v>
      </c>
      <c r="P4254">
        <v>0</v>
      </c>
      <c r="R4254" s="38">
        <v>0.01</v>
      </c>
      <c r="S4254" s="5"/>
      <c r="T4254" s="1" t="s">
        <v>11319</v>
      </c>
    </row>
    <row r="4255" spans="1:20" x14ac:dyDescent="0.25">
      <c r="A4255" t="s">
        <v>11318</v>
      </c>
      <c r="C4255" t="s">
        <v>10182</v>
      </c>
      <c r="E4255" s="2">
        <v>44837</v>
      </c>
      <c r="F4255">
        <v>2022</v>
      </c>
      <c r="G4255" t="s">
        <v>9273</v>
      </c>
      <c r="H4255" t="s">
        <v>9218</v>
      </c>
      <c r="J4255">
        <v>42.12</v>
      </c>
      <c r="N4255">
        <v>0</v>
      </c>
      <c r="O4255">
        <v>0</v>
      </c>
      <c r="P4255">
        <v>0</v>
      </c>
      <c r="S4255" s="5"/>
      <c r="T4255" s="1" t="s">
        <v>11320</v>
      </c>
    </row>
    <row r="4256" spans="1:20" x14ac:dyDescent="0.25">
      <c r="A4256" t="s">
        <v>11318</v>
      </c>
      <c r="C4256" t="s">
        <v>9560</v>
      </c>
      <c r="E4256" s="2">
        <v>45090</v>
      </c>
      <c r="F4256">
        <v>2023</v>
      </c>
      <c r="G4256" t="s">
        <v>9273</v>
      </c>
      <c r="H4256" t="s">
        <v>9218</v>
      </c>
      <c r="I4256" t="s">
        <v>9234</v>
      </c>
      <c r="J4256">
        <v>140.56899999999999</v>
      </c>
      <c r="N4256">
        <v>15.040882999999999</v>
      </c>
      <c r="O4256">
        <v>0</v>
      </c>
      <c r="P4256">
        <v>15.040882999999999</v>
      </c>
      <c r="R4256" s="38">
        <v>0.107</v>
      </c>
      <c r="S4256" s="5"/>
      <c r="T4256" s="1" t="s">
        <v>11319</v>
      </c>
    </row>
    <row r="4257" spans="1:20" x14ac:dyDescent="0.25">
      <c r="A4257" t="s">
        <v>11318</v>
      </c>
      <c r="C4257" t="s">
        <v>9453</v>
      </c>
      <c r="E4257" s="2">
        <v>45002</v>
      </c>
      <c r="F4257">
        <v>2023</v>
      </c>
      <c r="G4257" t="s">
        <v>9451</v>
      </c>
      <c r="H4257" t="s">
        <v>9452</v>
      </c>
      <c r="I4257" t="s">
        <v>141</v>
      </c>
      <c r="J4257">
        <v>12.21462863597705</v>
      </c>
      <c r="N4257">
        <v>3.2979497317131217</v>
      </c>
      <c r="O4257">
        <v>3.2979497317131217</v>
      </c>
      <c r="P4257">
        <v>0</v>
      </c>
      <c r="R4257" s="38">
        <v>0.27</v>
      </c>
      <c r="S4257" s="5"/>
      <c r="T4257" s="1" t="s">
        <v>11319</v>
      </c>
    </row>
    <row r="4258" spans="1:20" x14ac:dyDescent="0.25">
      <c r="A4258" t="s">
        <v>11318</v>
      </c>
      <c r="C4258" t="s">
        <v>9453</v>
      </c>
      <c r="E4258" s="2">
        <v>45002</v>
      </c>
      <c r="F4258">
        <v>2023</v>
      </c>
      <c r="G4258" t="s">
        <v>9451</v>
      </c>
      <c r="H4258" t="s">
        <v>9452</v>
      </c>
      <c r="I4258" t="s">
        <v>84</v>
      </c>
      <c r="J4258">
        <v>12.21462863597813</v>
      </c>
      <c r="N4258">
        <v>3.297949731714203</v>
      </c>
      <c r="O4258">
        <v>3.297949731714203</v>
      </c>
      <c r="P4258">
        <v>0</v>
      </c>
      <c r="R4258" s="38">
        <v>0.27</v>
      </c>
      <c r="S4258" s="5"/>
      <c r="T4258" s="1" t="s">
        <v>11319</v>
      </c>
    </row>
    <row r="4259" spans="1:20" x14ac:dyDescent="0.25">
      <c r="A4259" t="s">
        <v>11318</v>
      </c>
      <c r="C4259" t="s">
        <v>9453</v>
      </c>
      <c r="E4259" s="2">
        <v>45002</v>
      </c>
      <c r="F4259">
        <v>2023</v>
      </c>
      <c r="G4259" t="s">
        <v>9451</v>
      </c>
      <c r="H4259" t="s">
        <v>9452</v>
      </c>
      <c r="I4259" t="s">
        <v>9234</v>
      </c>
      <c r="J4259">
        <v>16.286171514641833</v>
      </c>
      <c r="N4259">
        <v>4.3972663089529922</v>
      </c>
      <c r="O4259">
        <v>4.3972663089529922</v>
      </c>
      <c r="P4259">
        <v>0</v>
      </c>
      <c r="R4259" s="38">
        <v>0.27</v>
      </c>
      <c r="S4259" s="5"/>
      <c r="T4259" s="1" t="s">
        <v>11319</v>
      </c>
    </row>
    <row r="4260" spans="1:20" x14ac:dyDescent="0.25">
      <c r="A4260" t="s">
        <v>11318</v>
      </c>
      <c r="C4260" t="s">
        <v>10103</v>
      </c>
      <c r="E4260" s="2">
        <v>44321</v>
      </c>
      <c r="F4260">
        <v>2021</v>
      </c>
      <c r="G4260" t="s">
        <v>9243</v>
      </c>
      <c r="H4260" t="s">
        <v>9218</v>
      </c>
      <c r="J4260">
        <v>146.65480000000002</v>
      </c>
      <c r="N4260">
        <v>146.65480000000002</v>
      </c>
      <c r="O4260">
        <v>146.65480000000002</v>
      </c>
      <c r="P4260">
        <v>0</v>
      </c>
      <c r="S4260" s="5"/>
      <c r="T4260" s="1" t="s">
        <v>11321</v>
      </c>
    </row>
    <row r="4261" spans="1:20" x14ac:dyDescent="0.25">
      <c r="A4261" t="s">
        <v>11318</v>
      </c>
      <c r="C4261" t="s">
        <v>10103</v>
      </c>
      <c r="E4261" s="2">
        <v>44645</v>
      </c>
      <c r="F4261">
        <v>2022</v>
      </c>
      <c r="G4261" t="s">
        <v>9243</v>
      </c>
      <c r="H4261" t="s">
        <v>9218</v>
      </c>
      <c r="J4261">
        <v>80.027999999999992</v>
      </c>
      <c r="N4261">
        <v>80.027999999999992</v>
      </c>
      <c r="O4261">
        <v>80.027999999999992</v>
      </c>
      <c r="P4261">
        <v>0</v>
      </c>
      <c r="S4261" s="5"/>
      <c r="T4261" s="1" t="s">
        <v>11320</v>
      </c>
    </row>
    <row r="4262" spans="1:20" x14ac:dyDescent="0.25">
      <c r="A4262" t="s">
        <v>11318</v>
      </c>
      <c r="C4262" t="s">
        <v>10328</v>
      </c>
      <c r="E4262" s="2">
        <v>44916</v>
      </c>
      <c r="F4262">
        <v>2022</v>
      </c>
      <c r="G4262" t="s">
        <v>9320</v>
      </c>
      <c r="H4262" t="s">
        <v>9218</v>
      </c>
      <c r="J4262">
        <v>6.3179999999999996</v>
      </c>
      <c r="N4262">
        <v>2.1059999999999999</v>
      </c>
      <c r="O4262">
        <v>2.1059999999999999</v>
      </c>
      <c r="P4262">
        <v>0</v>
      </c>
      <c r="S4262" s="5"/>
      <c r="T4262" s="1" t="s">
        <v>11320</v>
      </c>
    </row>
    <row r="4263" spans="1:20" x14ac:dyDescent="0.25">
      <c r="A4263" t="s">
        <v>11318</v>
      </c>
      <c r="C4263" t="s">
        <v>10328</v>
      </c>
      <c r="E4263" s="2">
        <v>44916</v>
      </c>
      <c r="F4263">
        <v>2022</v>
      </c>
      <c r="G4263" t="s">
        <v>9380</v>
      </c>
      <c r="H4263" t="s">
        <v>9218</v>
      </c>
      <c r="J4263">
        <v>5.2649999999999997</v>
      </c>
      <c r="N4263">
        <v>1.7900999999999998</v>
      </c>
      <c r="O4263">
        <v>1.7900999999999998</v>
      </c>
      <c r="P4263">
        <v>0</v>
      </c>
      <c r="S4263" s="5"/>
      <c r="T4263" s="1" t="s">
        <v>11320</v>
      </c>
    </row>
    <row r="4264" spans="1:20" x14ac:dyDescent="0.25">
      <c r="A4264" t="s">
        <v>11318</v>
      </c>
      <c r="C4264" t="s">
        <v>10328</v>
      </c>
      <c r="E4264" s="2">
        <v>44916</v>
      </c>
      <c r="F4264">
        <v>2022</v>
      </c>
      <c r="G4264" t="s">
        <v>9276</v>
      </c>
      <c r="H4264" t="s">
        <v>9218</v>
      </c>
      <c r="J4264">
        <v>90.557999999999993</v>
      </c>
      <c r="N4264">
        <v>30.747599999999998</v>
      </c>
      <c r="O4264">
        <v>30.747599999999998</v>
      </c>
      <c r="P4264">
        <v>0</v>
      </c>
      <c r="S4264" s="5"/>
      <c r="T4264" s="1" t="s">
        <v>11320</v>
      </c>
    </row>
    <row r="4265" spans="1:20" x14ac:dyDescent="0.25">
      <c r="A4265" t="s">
        <v>11318</v>
      </c>
      <c r="C4265" t="s">
        <v>10328</v>
      </c>
      <c r="E4265" s="2">
        <v>44916</v>
      </c>
      <c r="F4265">
        <v>2022</v>
      </c>
      <c r="G4265" t="s">
        <v>9243</v>
      </c>
      <c r="H4265" t="s">
        <v>9218</v>
      </c>
      <c r="J4265">
        <v>3.1589999999999998</v>
      </c>
      <c r="N4265">
        <v>1.0529999999999999</v>
      </c>
      <c r="O4265">
        <v>1.0529999999999999</v>
      </c>
      <c r="P4265">
        <v>0</v>
      </c>
      <c r="S4265" s="5"/>
      <c r="T4265" s="1" t="s">
        <v>11320</v>
      </c>
    </row>
    <row r="4266" spans="1:20" x14ac:dyDescent="0.25">
      <c r="A4266" t="s">
        <v>11318</v>
      </c>
      <c r="C4266" t="s">
        <v>10171</v>
      </c>
      <c r="E4266" s="2">
        <v>44827</v>
      </c>
      <c r="F4266">
        <v>2022</v>
      </c>
      <c r="G4266" t="s">
        <v>9276</v>
      </c>
      <c r="H4266" t="s">
        <v>9218</v>
      </c>
      <c r="J4266">
        <v>126.35999999999999</v>
      </c>
      <c r="N4266">
        <v>94.77</v>
      </c>
      <c r="O4266">
        <v>94.77</v>
      </c>
      <c r="P4266">
        <v>0</v>
      </c>
      <c r="S4266" s="5"/>
      <c r="T4266" s="1" t="s">
        <v>11320</v>
      </c>
    </row>
    <row r="4267" spans="1:20" x14ac:dyDescent="0.25">
      <c r="A4267" t="s">
        <v>11318</v>
      </c>
      <c r="C4267" t="s">
        <v>10243</v>
      </c>
      <c r="E4267" s="2">
        <v>44770</v>
      </c>
      <c r="F4267">
        <v>2022</v>
      </c>
      <c r="G4267" t="s">
        <v>9276</v>
      </c>
      <c r="H4267" t="s">
        <v>9218</v>
      </c>
      <c r="J4267">
        <v>315.89999999999998</v>
      </c>
      <c r="N4267">
        <v>186.381</v>
      </c>
      <c r="O4267">
        <v>186.381</v>
      </c>
      <c r="P4267">
        <v>0</v>
      </c>
      <c r="S4267" s="5"/>
      <c r="T4267" s="1" t="s">
        <v>11320</v>
      </c>
    </row>
    <row r="4268" spans="1:20" x14ac:dyDescent="0.25">
      <c r="A4268" t="s">
        <v>11318</v>
      </c>
      <c r="C4268" t="s">
        <v>10789</v>
      </c>
      <c r="E4268" s="2">
        <v>44371</v>
      </c>
      <c r="F4268">
        <v>2021</v>
      </c>
      <c r="G4268" t="s">
        <v>9243</v>
      </c>
      <c r="H4268" t="s">
        <v>9229</v>
      </c>
      <c r="J4268">
        <v>372.5505</v>
      </c>
      <c r="N4268">
        <v>372.5505</v>
      </c>
      <c r="O4268">
        <v>372.5505</v>
      </c>
      <c r="P4268">
        <v>0</v>
      </c>
      <c r="S4268" s="5"/>
      <c r="T4268" s="1" t="s">
        <v>11321</v>
      </c>
    </row>
    <row r="4269" spans="1:20" x14ac:dyDescent="0.25">
      <c r="A4269" t="s">
        <v>11318</v>
      </c>
      <c r="C4269" t="s">
        <v>10909</v>
      </c>
      <c r="E4269" s="2">
        <v>44369</v>
      </c>
      <c r="F4269">
        <v>2021</v>
      </c>
      <c r="G4269" t="s">
        <v>9292</v>
      </c>
      <c r="H4269" t="s">
        <v>9229</v>
      </c>
      <c r="J4269">
        <v>59.135000000000005</v>
      </c>
      <c r="N4269">
        <v>11.827000000000002</v>
      </c>
      <c r="O4269">
        <v>11.827000000000002</v>
      </c>
      <c r="P4269">
        <v>0</v>
      </c>
      <c r="S4269" s="5"/>
      <c r="T4269" s="1" t="s">
        <v>11321</v>
      </c>
    </row>
    <row r="4270" spans="1:20" x14ac:dyDescent="0.25">
      <c r="A4270" t="s">
        <v>11318</v>
      </c>
      <c r="C4270" t="s">
        <v>10773</v>
      </c>
      <c r="E4270" s="2">
        <v>44414</v>
      </c>
      <c r="F4270">
        <v>2021</v>
      </c>
      <c r="G4270" t="s">
        <v>9292</v>
      </c>
      <c r="H4270" t="s">
        <v>9229</v>
      </c>
      <c r="J4270">
        <v>124.18350000000001</v>
      </c>
      <c r="N4270">
        <v>12.41835</v>
      </c>
      <c r="O4270">
        <v>12.41835</v>
      </c>
      <c r="P4270">
        <v>0</v>
      </c>
      <c r="S4270" s="5"/>
      <c r="T4270" s="1" t="s">
        <v>11321</v>
      </c>
    </row>
    <row r="4271" spans="1:20" x14ac:dyDescent="0.25">
      <c r="A4271" t="s">
        <v>11318</v>
      </c>
      <c r="C4271" t="s">
        <v>10773</v>
      </c>
      <c r="E4271" s="2">
        <v>44551</v>
      </c>
      <c r="F4271">
        <v>2021</v>
      </c>
      <c r="G4271" t="s">
        <v>9292</v>
      </c>
      <c r="H4271" t="s">
        <v>9229</v>
      </c>
      <c r="J4271">
        <v>53.221500000000006</v>
      </c>
      <c r="N4271">
        <v>5.3221500000000006</v>
      </c>
      <c r="O4271">
        <v>5.3221500000000006</v>
      </c>
      <c r="P4271">
        <v>0</v>
      </c>
      <c r="S4271" s="5"/>
      <c r="T4271" s="1" t="s">
        <v>11321</v>
      </c>
    </row>
    <row r="4272" spans="1:20" x14ac:dyDescent="0.25">
      <c r="A4272" t="s">
        <v>11318</v>
      </c>
      <c r="C4272" t="s">
        <v>9439</v>
      </c>
      <c r="E4272" s="2">
        <v>44887</v>
      </c>
      <c r="F4272">
        <v>2022</v>
      </c>
      <c r="G4272" t="s">
        <v>9292</v>
      </c>
      <c r="H4272" t="s">
        <v>9229</v>
      </c>
      <c r="J4272">
        <v>78.974999999999994</v>
      </c>
      <c r="N4272">
        <v>19.796399999999998</v>
      </c>
      <c r="O4272">
        <v>19.796399999999998</v>
      </c>
      <c r="P4272">
        <v>0</v>
      </c>
      <c r="S4272" s="5"/>
      <c r="T4272" s="1" t="s">
        <v>11320</v>
      </c>
    </row>
    <row r="4273" spans="1:20" x14ac:dyDescent="0.25">
      <c r="A4273" t="s">
        <v>11318</v>
      </c>
      <c r="C4273" t="s">
        <v>9439</v>
      </c>
      <c r="E4273" s="2">
        <v>45138</v>
      </c>
      <c r="F4273">
        <v>2023</v>
      </c>
      <c r="G4273" t="s">
        <v>9292</v>
      </c>
      <c r="H4273" t="s">
        <v>9229</v>
      </c>
      <c r="I4273" t="s">
        <v>9256</v>
      </c>
      <c r="J4273">
        <v>81.097499999999997</v>
      </c>
      <c r="N4273">
        <v>20.274374999999999</v>
      </c>
      <c r="O4273">
        <v>20.274374999999999</v>
      </c>
      <c r="P4273">
        <v>0</v>
      </c>
      <c r="R4273" s="38">
        <v>0.25</v>
      </c>
      <c r="S4273" s="5"/>
      <c r="T4273" s="1" t="s">
        <v>11319</v>
      </c>
    </row>
    <row r="4274" spans="1:20" x14ac:dyDescent="0.25">
      <c r="A4274" t="s">
        <v>11318</v>
      </c>
      <c r="C4274" t="s">
        <v>9729</v>
      </c>
      <c r="E4274" s="2">
        <v>45274</v>
      </c>
      <c r="F4274">
        <v>2023</v>
      </c>
      <c r="G4274" t="s">
        <v>9228</v>
      </c>
      <c r="H4274" t="s">
        <v>9218</v>
      </c>
      <c r="I4274" t="s">
        <v>9256</v>
      </c>
      <c r="J4274">
        <v>108.13</v>
      </c>
      <c r="N4274">
        <v>108.13</v>
      </c>
      <c r="O4274">
        <v>104.8861</v>
      </c>
      <c r="P4274">
        <v>3.2439</v>
      </c>
      <c r="R4274" s="38">
        <v>1</v>
      </c>
      <c r="S4274" s="5"/>
      <c r="T4274" s="1" t="s">
        <v>11319</v>
      </c>
    </row>
    <row r="4275" spans="1:20" x14ac:dyDescent="0.25">
      <c r="A4275" t="s">
        <v>11318</v>
      </c>
      <c r="C4275" t="s">
        <v>9339</v>
      </c>
      <c r="E4275" s="2">
        <v>45106</v>
      </c>
      <c r="F4275">
        <v>2023</v>
      </c>
      <c r="G4275" t="s">
        <v>9292</v>
      </c>
      <c r="H4275" t="s">
        <v>9229</v>
      </c>
      <c r="I4275" t="s">
        <v>9256</v>
      </c>
      <c r="J4275">
        <v>145.97549999999998</v>
      </c>
      <c r="N4275">
        <v>36.493874999999996</v>
      </c>
      <c r="O4275">
        <v>36.493874999999996</v>
      </c>
      <c r="P4275">
        <v>0</v>
      </c>
      <c r="R4275" s="38">
        <v>0.25</v>
      </c>
      <c r="S4275" s="5"/>
      <c r="T4275" s="1" t="s">
        <v>11319</v>
      </c>
    </row>
    <row r="4276" spans="1:20" x14ac:dyDescent="0.25">
      <c r="A4276" t="s">
        <v>11318</v>
      </c>
      <c r="C4276" t="s">
        <v>10087</v>
      </c>
      <c r="E4276" s="2">
        <v>44629</v>
      </c>
      <c r="F4276">
        <v>2022</v>
      </c>
      <c r="G4276" t="s">
        <v>9292</v>
      </c>
      <c r="H4276" t="s">
        <v>9218</v>
      </c>
      <c r="J4276">
        <v>24.640199999999997</v>
      </c>
      <c r="N4276">
        <v>24.640199999999997</v>
      </c>
      <c r="O4276">
        <v>24.640199999999997</v>
      </c>
      <c r="P4276">
        <v>0</v>
      </c>
      <c r="S4276" s="5"/>
      <c r="T4276" s="1" t="s">
        <v>11320</v>
      </c>
    </row>
    <row r="4277" spans="1:20" x14ac:dyDescent="0.25">
      <c r="A4277" t="s">
        <v>11318</v>
      </c>
      <c r="C4277" t="s">
        <v>10269</v>
      </c>
      <c r="E4277" s="2">
        <v>44873</v>
      </c>
      <c r="F4277">
        <v>2022</v>
      </c>
      <c r="G4277" t="s">
        <v>9451</v>
      </c>
      <c r="H4277" t="s">
        <v>9224</v>
      </c>
      <c r="J4277">
        <v>315.89999999999998</v>
      </c>
      <c r="N4277">
        <v>3.1589999999999998</v>
      </c>
      <c r="O4277">
        <v>3.1589999999999998</v>
      </c>
      <c r="P4277">
        <v>0</v>
      </c>
      <c r="S4277" s="5"/>
      <c r="T4277" s="1" t="s">
        <v>11320</v>
      </c>
    </row>
    <row r="4278" spans="1:20" x14ac:dyDescent="0.25">
      <c r="A4278" t="s">
        <v>11318</v>
      </c>
      <c r="C4278" t="s">
        <v>10224</v>
      </c>
      <c r="E4278" s="2">
        <v>44896</v>
      </c>
      <c r="F4278">
        <v>2022</v>
      </c>
      <c r="G4278" t="s">
        <v>9451</v>
      </c>
      <c r="H4278" t="s">
        <v>9452</v>
      </c>
      <c r="J4278">
        <v>75.500100000000003</v>
      </c>
      <c r="N4278">
        <v>25.693199999999997</v>
      </c>
      <c r="O4278">
        <v>24.956099999999999</v>
      </c>
      <c r="P4278">
        <v>0.73709999999999987</v>
      </c>
      <c r="S4278" s="5"/>
      <c r="T4278" s="1" t="s">
        <v>11320</v>
      </c>
    </row>
    <row r="4279" spans="1:20" x14ac:dyDescent="0.25">
      <c r="A4279" t="s">
        <v>11318</v>
      </c>
      <c r="C4279" t="s">
        <v>10980</v>
      </c>
      <c r="E4279" s="2">
        <v>44552</v>
      </c>
      <c r="F4279">
        <v>2021</v>
      </c>
      <c r="G4279" t="s">
        <v>10708</v>
      </c>
      <c r="H4279" t="s">
        <v>10711</v>
      </c>
      <c r="J4279">
        <v>14.783750000000001</v>
      </c>
      <c r="N4279">
        <v>13.364510000000001</v>
      </c>
      <c r="O4279">
        <v>13.364510000000001</v>
      </c>
      <c r="P4279">
        <v>0</v>
      </c>
      <c r="S4279" s="5"/>
      <c r="T4279" s="1" t="s">
        <v>11321</v>
      </c>
    </row>
    <row r="4280" spans="1:20" x14ac:dyDescent="0.25">
      <c r="A4280" t="s">
        <v>11318</v>
      </c>
      <c r="C4280" t="s">
        <v>10980</v>
      </c>
      <c r="E4280" s="2">
        <v>44552</v>
      </c>
      <c r="F4280">
        <v>2021</v>
      </c>
      <c r="G4280" t="s">
        <v>9473</v>
      </c>
      <c r="H4280" t="s">
        <v>10711</v>
      </c>
      <c r="J4280">
        <v>14.783750000000001</v>
      </c>
      <c r="N4280">
        <v>13.364510000000001</v>
      </c>
      <c r="O4280">
        <v>13.364510000000001</v>
      </c>
      <c r="P4280">
        <v>0</v>
      </c>
      <c r="S4280" s="5"/>
      <c r="T4280" s="1" t="s">
        <v>11321</v>
      </c>
    </row>
    <row r="4281" spans="1:20" x14ac:dyDescent="0.25">
      <c r="A4281" t="s">
        <v>11318</v>
      </c>
      <c r="C4281" t="s">
        <v>9411</v>
      </c>
      <c r="E4281" s="2">
        <v>45198</v>
      </c>
      <c r="F4281">
        <v>2023</v>
      </c>
      <c r="G4281" t="s">
        <v>9276</v>
      </c>
      <c r="H4281" t="s">
        <v>9218</v>
      </c>
      <c r="I4281" t="s">
        <v>9262</v>
      </c>
      <c r="J4281">
        <v>270.32499999999999</v>
      </c>
      <c r="N4281">
        <v>18.382099999999998</v>
      </c>
      <c r="O4281">
        <v>18.382099999999998</v>
      </c>
      <c r="P4281">
        <v>0</v>
      </c>
      <c r="R4281" s="38">
        <v>6.8000000000000005E-2</v>
      </c>
      <c r="S4281" s="5"/>
      <c r="T4281" s="1" t="s">
        <v>11319</v>
      </c>
    </row>
    <row r="4282" spans="1:20" x14ac:dyDescent="0.25">
      <c r="A4282" t="s">
        <v>11318</v>
      </c>
      <c r="C4282" t="s">
        <v>10029</v>
      </c>
      <c r="E4282" s="2">
        <v>44552</v>
      </c>
      <c r="F4282">
        <v>2021</v>
      </c>
      <c r="G4282" t="s">
        <v>88</v>
      </c>
      <c r="H4282" t="s">
        <v>9218</v>
      </c>
      <c r="J4282">
        <v>295.67500000000001</v>
      </c>
      <c r="N4282">
        <v>295.67500000000001</v>
      </c>
      <c r="O4282">
        <v>295.67500000000001</v>
      </c>
      <c r="P4282">
        <v>0</v>
      </c>
      <c r="S4282" s="5"/>
      <c r="T4282" s="1" t="s">
        <v>11321</v>
      </c>
    </row>
    <row r="4283" spans="1:20" x14ac:dyDescent="0.25">
      <c r="A4283" t="s">
        <v>11318</v>
      </c>
      <c r="C4283" t="s">
        <v>10029</v>
      </c>
      <c r="E4283" s="2">
        <v>45275</v>
      </c>
      <c r="F4283">
        <v>2023</v>
      </c>
      <c r="G4283" t="s">
        <v>88</v>
      </c>
      <c r="H4283" t="s">
        <v>9218</v>
      </c>
      <c r="I4283" t="s">
        <v>84</v>
      </c>
      <c r="J4283">
        <v>216.26</v>
      </c>
      <c r="N4283">
        <v>216.26</v>
      </c>
      <c r="O4283">
        <v>216.26</v>
      </c>
      <c r="P4283">
        <v>0</v>
      </c>
      <c r="R4283" s="38">
        <v>1</v>
      </c>
      <c r="S4283" s="5"/>
      <c r="T4283" s="1" t="s">
        <v>11319</v>
      </c>
    </row>
    <row r="4284" spans="1:20" x14ac:dyDescent="0.25">
      <c r="A4284" t="s">
        <v>11318</v>
      </c>
      <c r="C4284" t="s">
        <v>9879</v>
      </c>
      <c r="E4284" s="2">
        <v>45282</v>
      </c>
      <c r="F4284">
        <v>2023</v>
      </c>
      <c r="G4284" t="s">
        <v>9320</v>
      </c>
      <c r="H4284" t="s">
        <v>9218</v>
      </c>
      <c r="I4284" t="s">
        <v>9262</v>
      </c>
      <c r="J4284">
        <v>37.845500000012976</v>
      </c>
      <c r="N4284">
        <v>7.5691000000129751</v>
      </c>
      <c r="O4284">
        <v>7.5691000000129751</v>
      </c>
      <c r="P4284">
        <v>0</v>
      </c>
      <c r="R4284" s="38">
        <v>0.2</v>
      </c>
      <c r="S4284" s="5"/>
      <c r="T4284" s="1" t="s">
        <v>11319</v>
      </c>
    </row>
    <row r="4285" spans="1:20" x14ac:dyDescent="0.25">
      <c r="A4285" t="s">
        <v>11318</v>
      </c>
      <c r="C4285" t="s">
        <v>10886</v>
      </c>
      <c r="E4285" s="2">
        <v>44386</v>
      </c>
      <c r="F4285">
        <v>2021</v>
      </c>
      <c r="G4285" t="s">
        <v>4726</v>
      </c>
      <c r="H4285" t="s">
        <v>9224</v>
      </c>
      <c r="J4285">
        <v>8.8702500000000004</v>
      </c>
      <c r="N4285">
        <v>0.23654000000000003</v>
      </c>
      <c r="O4285">
        <v>0.23654000000000003</v>
      </c>
      <c r="P4285">
        <v>0</v>
      </c>
      <c r="S4285" s="5"/>
      <c r="T4285" s="1" t="s">
        <v>11321</v>
      </c>
    </row>
    <row r="4286" spans="1:20" x14ac:dyDescent="0.25">
      <c r="A4286" t="s">
        <v>11318</v>
      </c>
      <c r="C4286" t="s">
        <v>10133</v>
      </c>
      <c r="E4286" s="2">
        <v>44918</v>
      </c>
      <c r="F4286">
        <v>2022</v>
      </c>
      <c r="G4286" t="s">
        <v>9228</v>
      </c>
      <c r="H4286" t="s">
        <v>9218</v>
      </c>
      <c r="J4286">
        <v>38.223899999999993</v>
      </c>
      <c r="N4286">
        <v>35.4861</v>
      </c>
      <c r="O4286">
        <v>35.4861</v>
      </c>
      <c r="P4286">
        <v>0</v>
      </c>
      <c r="S4286" s="5"/>
      <c r="T4286" s="1" t="s">
        <v>11320</v>
      </c>
    </row>
    <row r="4287" spans="1:20" x14ac:dyDescent="0.25">
      <c r="A4287" t="s">
        <v>11318</v>
      </c>
      <c r="C4287" t="s">
        <v>10133</v>
      </c>
      <c r="E4287" s="2">
        <v>44918</v>
      </c>
      <c r="F4287">
        <v>2022</v>
      </c>
      <c r="G4287" t="s">
        <v>9276</v>
      </c>
      <c r="H4287" t="s">
        <v>9218</v>
      </c>
      <c r="J4287">
        <v>135.52109999999999</v>
      </c>
      <c r="N4287">
        <v>125.83349999999999</v>
      </c>
      <c r="O4287">
        <v>125.83349999999999</v>
      </c>
      <c r="P4287">
        <v>0</v>
      </c>
      <c r="S4287" s="5"/>
      <c r="T4287" s="1" t="s">
        <v>11320</v>
      </c>
    </row>
    <row r="4288" spans="1:20" x14ac:dyDescent="0.25">
      <c r="A4288" t="s">
        <v>11318</v>
      </c>
      <c r="C4288" t="s">
        <v>9765</v>
      </c>
      <c r="E4288" s="2">
        <v>45110</v>
      </c>
      <c r="F4288">
        <v>2023</v>
      </c>
      <c r="G4288" t="s">
        <v>9273</v>
      </c>
      <c r="H4288" t="s">
        <v>9224</v>
      </c>
      <c r="I4288" t="s">
        <v>9225</v>
      </c>
      <c r="J4288">
        <v>270.21686999999997</v>
      </c>
      <c r="N4288">
        <v>2.7021687000000001</v>
      </c>
      <c r="O4288">
        <v>2.7021687000000001</v>
      </c>
      <c r="P4288">
        <v>0</v>
      </c>
      <c r="R4288" s="38">
        <v>0.01</v>
      </c>
      <c r="S4288" s="5"/>
      <c r="T4288" s="1" t="s">
        <v>11319</v>
      </c>
    </row>
    <row r="4289" spans="1:20" x14ac:dyDescent="0.25">
      <c r="A4289" t="s">
        <v>11318</v>
      </c>
      <c r="C4289" t="s">
        <v>9765</v>
      </c>
      <c r="E4289" s="2">
        <v>45110</v>
      </c>
      <c r="F4289">
        <v>2023</v>
      </c>
      <c r="G4289" t="s">
        <v>9273</v>
      </c>
      <c r="H4289" t="s">
        <v>9224</v>
      </c>
      <c r="I4289" t="s">
        <v>9225</v>
      </c>
      <c r="J4289">
        <v>194.63399999999999</v>
      </c>
      <c r="N4289">
        <v>1.94634</v>
      </c>
      <c r="O4289">
        <v>1.94634</v>
      </c>
      <c r="P4289">
        <v>0</v>
      </c>
      <c r="R4289" s="38">
        <v>0.01</v>
      </c>
      <c r="S4289" s="5"/>
      <c r="T4289" s="1" t="s">
        <v>11319</v>
      </c>
    </row>
    <row r="4290" spans="1:20" x14ac:dyDescent="0.25">
      <c r="A4290" t="s">
        <v>11318</v>
      </c>
      <c r="C4290" t="s">
        <v>10977</v>
      </c>
      <c r="E4290" s="2">
        <v>44512</v>
      </c>
      <c r="F4290">
        <v>2021</v>
      </c>
      <c r="G4290" t="s">
        <v>9273</v>
      </c>
      <c r="H4290" t="s">
        <v>9224</v>
      </c>
      <c r="J4290">
        <v>252.97953000000001</v>
      </c>
      <c r="N4290">
        <v>2.4836700000000005</v>
      </c>
      <c r="O4290">
        <v>2.4836700000000005</v>
      </c>
      <c r="P4290">
        <v>0</v>
      </c>
      <c r="S4290" s="5"/>
      <c r="T4290" s="1" t="s">
        <v>11321</v>
      </c>
    </row>
    <row r="4291" spans="1:20" x14ac:dyDescent="0.25">
      <c r="A4291" t="s">
        <v>11318</v>
      </c>
      <c r="C4291" t="s">
        <v>10977</v>
      </c>
      <c r="E4291" s="2">
        <v>44512</v>
      </c>
      <c r="F4291">
        <v>2021</v>
      </c>
      <c r="G4291" t="s">
        <v>9273</v>
      </c>
      <c r="H4291" t="s">
        <v>9224</v>
      </c>
      <c r="J4291">
        <v>212.88600000000002</v>
      </c>
      <c r="N4291">
        <v>2.1288600000000004</v>
      </c>
      <c r="O4291">
        <v>2.1288600000000004</v>
      </c>
      <c r="P4291">
        <v>0</v>
      </c>
      <c r="S4291" s="5"/>
      <c r="T4291" s="1" t="s">
        <v>11321</v>
      </c>
    </row>
    <row r="4292" spans="1:20" x14ac:dyDescent="0.25">
      <c r="A4292" t="s">
        <v>11318</v>
      </c>
      <c r="C4292" t="s">
        <v>10212</v>
      </c>
      <c r="E4292" s="2">
        <v>44874</v>
      </c>
      <c r="F4292">
        <v>2022</v>
      </c>
      <c r="G4292" t="s">
        <v>9334</v>
      </c>
      <c r="H4292" t="s">
        <v>9452</v>
      </c>
      <c r="J4292">
        <v>78.659099999999995</v>
      </c>
      <c r="N4292">
        <v>78.659099999999995</v>
      </c>
      <c r="O4292">
        <v>78.659099999999995</v>
      </c>
      <c r="P4292">
        <v>0</v>
      </c>
      <c r="S4292" s="5"/>
      <c r="T4292" s="1" t="s">
        <v>11320</v>
      </c>
    </row>
    <row r="4293" spans="1:20" x14ac:dyDescent="0.25">
      <c r="A4293" t="s">
        <v>11318</v>
      </c>
      <c r="C4293" t="s">
        <v>10762</v>
      </c>
      <c r="E4293" s="2">
        <v>44490</v>
      </c>
      <c r="F4293">
        <v>2021</v>
      </c>
      <c r="G4293" t="s">
        <v>9289</v>
      </c>
      <c r="H4293" t="s">
        <v>9218</v>
      </c>
      <c r="J4293">
        <v>47.308000000000007</v>
      </c>
      <c r="N4293">
        <v>47.308000000000007</v>
      </c>
      <c r="O4293">
        <v>47.308000000000007</v>
      </c>
      <c r="P4293">
        <v>0</v>
      </c>
      <c r="S4293" s="5"/>
      <c r="T4293" s="1" t="s">
        <v>11321</v>
      </c>
    </row>
    <row r="4294" spans="1:20" x14ac:dyDescent="0.25">
      <c r="A4294" t="s">
        <v>11318</v>
      </c>
      <c r="C4294" t="s">
        <v>10273</v>
      </c>
      <c r="E4294" s="2">
        <v>44917</v>
      </c>
      <c r="F4294">
        <v>2022</v>
      </c>
      <c r="G4294" t="s">
        <v>9284</v>
      </c>
      <c r="H4294" t="s">
        <v>9218</v>
      </c>
      <c r="J4294">
        <v>31.589999999999996</v>
      </c>
      <c r="N4294">
        <v>31.589999999999996</v>
      </c>
      <c r="O4294">
        <v>31.589999999999996</v>
      </c>
      <c r="P4294">
        <v>0</v>
      </c>
      <c r="S4294" s="5"/>
      <c r="T4294" s="1" t="s">
        <v>11320</v>
      </c>
    </row>
    <row r="4295" spans="1:20" x14ac:dyDescent="0.25">
      <c r="A4295" t="s">
        <v>11318</v>
      </c>
      <c r="C4295" t="s">
        <v>10273</v>
      </c>
      <c r="E4295" s="2">
        <v>44917</v>
      </c>
      <c r="F4295">
        <v>2022</v>
      </c>
      <c r="G4295" t="s">
        <v>9228</v>
      </c>
      <c r="H4295" t="s">
        <v>9218</v>
      </c>
      <c r="J4295">
        <v>157.94999999999999</v>
      </c>
      <c r="N4295">
        <v>157.94999999999999</v>
      </c>
      <c r="O4295">
        <v>157.94999999999999</v>
      </c>
      <c r="P4295">
        <v>0</v>
      </c>
      <c r="S4295" s="5"/>
      <c r="T4295" s="1" t="s">
        <v>11320</v>
      </c>
    </row>
    <row r="4296" spans="1:20" x14ac:dyDescent="0.25">
      <c r="A4296" t="s">
        <v>11318</v>
      </c>
      <c r="C4296" t="s">
        <v>10273</v>
      </c>
      <c r="E4296" s="2">
        <v>44917</v>
      </c>
      <c r="F4296">
        <v>2022</v>
      </c>
      <c r="G4296" t="s">
        <v>9273</v>
      </c>
      <c r="H4296" t="s">
        <v>9218</v>
      </c>
      <c r="J4296">
        <v>31.589999999999996</v>
      </c>
      <c r="N4296">
        <v>31.589999999999996</v>
      </c>
      <c r="O4296">
        <v>31.589999999999996</v>
      </c>
      <c r="P4296">
        <v>0</v>
      </c>
      <c r="S4296" s="5"/>
      <c r="T4296" s="1" t="s">
        <v>11320</v>
      </c>
    </row>
    <row r="4297" spans="1:20" x14ac:dyDescent="0.25">
      <c r="A4297" t="s">
        <v>11318</v>
      </c>
      <c r="C4297" t="s">
        <v>10273</v>
      </c>
      <c r="E4297" s="2">
        <v>44917</v>
      </c>
      <c r="F4297">
        <v>2022</v>
      </c>
      <c r="G4297" t="s">
        <v>9549</v>
      </c>
      <c r="H4297" t="s">
        <v>9218</v>
      </c>
      <c r="J4297">
        <v>15.794999999999998</v>
      </c>
      <c r="N4297">
        <v>15.794999999999998</v>
      </c>
      <c r="O4297">
        <v>15.794999999999998</v>
      </c>
      <c r="P4297">
        <v>0</v>
      </c>
      <c r="S4297" s="5"/>
      <c r="T4297" s="1" t="s">
        <v>11320</v>
      </c>
    </row>
    <row r="4298" spans="1:20" x14ac:dyDescent="0.25">
      <c r="A4298" t="s">
        <v>11318</v>
      </c>
      <c r="C4298" t="s">
        <v>10273</v>
      </c>
      <c r="E4298" s="2">
        <v>44917</v>
      </c>
      <c r="F4298">
        <v>2022</v>
      </c>
      <c r="G4298" t="s">
        <v>768</v>
      </c>
      <c r="H4298" t="s">
        <v>9218</v>
      </c>
      <c r="J4298">
        <v>15.794999999999998</v>
      </c>
      <c r="N4298">
        <v>15.794999999999998</v>
      </c>
      <c r="O4298">
        <v>15.794999999999998</v>
      </c>
      <c r="P4298">
        <v>0</v>
      </c>
      <c r="S4298" s="5"/>
      <c r="T4298" s="1" t="s">
        <v>11320</v>
      </c>
    </row>
    <row r="4299" spans="1:20" x14ac:dyDescent="0.25">
      <c r="A4299" t="s">
        <v>11318</v>
      </c>
      <c r="C4299" t="s">
        <v>10273</v>
      </c>
      <c r="E4299" s="2">
        <v>44917</v>
      </c>
      <c r="F4299">
        <v>2022</v>
      </c>
      <c r="G4299" t="s">
        <v>9289</v>
      </c>
      <c r="H4299" t="s">
        <v>9218</v>
      </c>
      <c r="J4299">
        <v>15.794999999999998</v>
      </c>
      <c r="N4299">
        <v>15.794999999999998</v>
      </c>
      <c r="O4299">
        <v>15.794999999999998</v>
      </c>
      <c r="P4299">
        <v>0</v>
      </c>
      <c r="S4299" s="5"/>
      <c r="T4299" s="1" t="s">
        <v>11320</v>
      </c>
    </row>
    <row r="4300" spans="1:20" x14ac:dyDescent="0.25">
      <c r="A4300" t="s">
        <v>11318</v>
      </c>
      <c r="C4300" t="s">
        <v>10273</v>
      </c>
      <c r="E4300" s="2">
        <v>44917</v>
      </c>
      <c r="F4300">
        <v>2022</v>
      </c>
      <c r="G4300" t="s">
        <v>9387</v>
      </c>
      <c r="H4300" t="s">
        <v>9218</v>
      </c>
      <c r="J4300">
        <v>47.384999999999998</v>
      </c>
      <c r="N4300">
        <v>47.384999999999998</v>
      </c>
      <c r="O4300">
        <v>47.384999999999998</v>
      </c>
      <c r="P4300">
        <v>0</v>
      </c>
      <c r="S4300" s="5"/>
      <c r="T4300" s="1" t="s">
        <v>11320</v>
      </c>
    </row>
    <row r="4301" spans="1:20" x14ac:dyDescent="0.25">
      <c r="A4301" t="s">
        <v>11318</v>
      </c>
      <c r="C4301" t="s">
        <v>10201</v>
      </c>
      <c r="E4301" s="2">
        <v>44769</v>
      </c>
      <c r="F4301">
        <v>2022</v>
      </c>
      <c r="G4301" t="s">
        <v>9273</v>
      </c>
      <c r="H4301" t="s">
        <v>9218</v>
      </c>
      <c r="J4301">
        <v>78.974999999999994</v>
      </c>
      <c r="N4301">
        <v>23.4819</v>
      </c>
      <c r="O4301">
        <v>0</v>
      </c>
      <c r="P4301">
        <v>23.4819</v>
      </c>
      <c r="S4301" s="5"/>
      <c r="T4301" s="1" t="s">
        <v>11320</v>
      </c>
    </row>
    <row r="4302" spans="1:20" x14ac:dyDescent="0.25">
      <c r="A4302" t="s">
        <v>11318</v>
      </c>
      <c r="C4302" t="s">
        <v>9896</v>
      </c>
      <c r="E4302" s="2">
        <v>45289</v>
      </c>
      <c r="F4302">
        <v>2023</v>
      </c>
      <c r="G4302" t="s">
        <v>6492</v>
      </c>
      <c r="H4302" t="s">
        <v>9218</v>
      </c>
      <c r="I4302" t="s">
        <v>9234</v>
      </c>
      <c r="J4302">
        <v>67.040599999999998</v>
      </c>
      <c r="N4302">
        <v>33.520299999999999</v>
      </c>
      <c r="O4302">
        <v>0</v>
      </c>
      <c r="P4302">
        <v>33.520299999999999</v>
      </c>
      <c r="R4302" s="38">
        <v>0.5</v>
      </c>
      <c r="S4302" s="5"/>
      <c r="T4302" s="1" t="s">
        <v>11319</v>
      </c>
    </row>
    <row r="4303" spans="1:20" x14ac:dyDescent="0.25">
      <c r="A4303" t="s">
        <v>11318</v>
      </c>
      <c r="C4303" t="s">
        <v>9971</v>
      </c>
      <c r="E4303" s="2">
        <v>45264</v>
      </c>
      <c r="F4303">
        <v>2023</v>
      </c>
      <c r="G4303" t="s">
        <v>9320</v>
      </c>
      <c r="H4303" t="s">
        <v>318</v>
      </c>
      <c r="I4303" t="s">
        <v>9225</v>
      </c>
      <c r="J4303">
        <v>31.313120574490753</v>
      </c>
      <c r="N4303">
        <v>7.8282801436202556</v>
      </c>
      <c r="O4303">
        <v>7.8282801436202556</v>
      </c>
      <c r="P4303">
        <v>0</v>
      </c>
      <c r="R4303" s="38">
        <v>0.25</v>
      </c>
      <c r="S4303" s="5"/>
      <c r="T4303" s="1" t="s">
        <v>11319</v>
      </c>
    </row>
    <row r="4304" spans="1:20" x14ac:dyDescent="0.25">
      <c r="A4304" t="s">
        <v>11318</v>
      </c>
      <c r="C4304" t="s">
        <v>10007</v>
      </c>
      <c r="E4304" s="2">
        <v>45282</v>
      </c>
      <c r="F4304">
        <v>2023</v>
      </c>
      <c r="G4304" t="s">
        <v>9364</v>
      </c>
      <c r="H4304" t="s">
        <v>318</v>
      </c>
      <c r="I4304" t="s">
        <v>9225</v>
      </c>
      <c r="J4304">
        <v>216.26</v>
      </c>
      <c r="N4304">
        <v>1.0812999999999999</v>
      </c>
      <c r="O4304">
        <v>1.0812999999999999</v>
      </c>
      <c r="P4304">
        <v>0</v>
      </c>
      <c r="R4304" s="38">
        <v>5.0000000000000001E-3</v>
      </c>
      <c r="S4304" s="5"/>
      <c r="T4304" s="1" t="s">
        <v>11319</v>
      </c>
    </row>
    <row r="4305" spans="1:20" x14ac:dyDescent="0.25">
      <c r="A4305" t="s">
        <v>11318</v>
      </c>
      <c r="C4305" t="s">
        <v>10836</v>
      </c>
      <c r="E4305" s="2">
        <v>44530</v>
      </c>
      <c r="F4305">
        <v>2021</v>
      </c>
      <c r="G4305" t="s">
        <v>768</v>
      </c>
      <c r="H4305" t="s">
        <v>9218</v>
      </c>
      <c r="J4305">
        <v>59.135000000000005</v>
      </c>
      <c r="N4305">
        <v>21.406870000000005</v>
      </c>
      <c r="O4305">
        <v>21.406870000000005</v>
      </c>
      <c r="P4305">
        <v>0</v>
      </c>
      <c r="S4305" s="5"/>
      <c r="T4305" s="1" t="s">
        <v>11321</v>
      </c>
    </row>
    <row r="4306" spans="1:20" x14ac:dyDescent="0.25">
      <c r="A4306" t="s">
        <v>11318</v>
      </c>
      <c r="C4306" t="s">
        <v>10371</v>
      </c>
      <c r="E4306" s="2">
        <v>44368</v>
      </c>
      <c r="F4306">
        <v>2021</v>
      </c>
      <c r="G4306" t="s">
        <v>9276</v>
      </c>
      <c r="H4306" t="s">
        <v>9218</v>
      </c>
      <c r="J4306">
        <v>222.34760000000003</v>
      </c>
      <c r="N4306">
        <v>0</v>
      </c>
      <c r="O4306">
        <v>0</v>
      </c>
      <c r="P4306">
        <v>0</v>
      </c>
      <c r="S4306" s="5"/>
      <c r="T4306" s="1" t="s">
        <v>11321</v>
      </c>
    </row>
    <row r="4307" spans="1:20" x14ac:dyDescent="0.25">
      <c r="A4307" t="s">
        <v>11318</v>
      </c>
      <c r="C4307" t="s">
        <v>10371</v>
      </c>
      <c r="E4307" s="2">
        <v>44368</v>
      </c>
      <c r="F4307">
        <v>2021</v>
      </c>
      <c r="G4307" t="s">
        <v>9387</v>
      </c>
      <c r="H4307" t="s">
        <v>9218</v>
      </c>
      <c r="J4307">
        <v>14.192400000000001</v>
      </c>
      <c r="N4307">
        <v>0</v>
      </c>
      <c r="O4307">
        <v>0</v>
      </c>
      <c r="P4307">
        <v>0</v>
      </c>
      <c r="S4307" s="5"/>
      <c r="T4307" s="1" t="s">
        <v>11321</v>
      </c>
    </row>
    <row r="4308" spans="1:20" x14ac:dyDescent="0.25">
      <c r="A4308" t="s">
        <v>11318</v>
      </c>
      <c r="C4308" t="s">
        <v>10371</v>
      </c>
      <c r="E4308" s="2">
        <v>44893</v>
      </c>
      <c r="F4308">
        <v>2022</v>
      </c>
      <c r="G4308" t="s">
        <v>9276</v>
      </c>
      <c r="H4308" t="s">
        <v>9218</v>
      </c>
      <c r="J4308">
        <v>49.491</v>
      </c>
      <c r="N4308">
        <v>0</v>
      </c>
      <c r="O4308">
        <v>0</v>
      </c>
      <c r="P4308">
        <v>0</v>
      </c>
      <c r="S4308" s="5"/>
      <c r="T4308" s="1" t="s">
        <v>11320</v>
      </c>
    </row>
    <row r="4309" spans="1:20" x14ac:dyDescent="0.25">
      <c r="A4309" t="s">
        <v>11318</v>
      </c>
      <c r="C4309" t="s">
        <v>10371</v>
      </c>
      <c r="E4309" s="2">
        <v>44893</v>
      </c>
      <c r="F4309">
        <v>2022</v>
      </c>
      <c r="G4309" t="s">
        <v>9387</v>
      </c>
      <c r="H4309" t="s">
        <v>9218</v>
      </c>
      <c r="J4309">
        <v>3.1589999999999998</v>
      </c>
      <c r="N4309">
        <v>0</v>
      </c>
      <c r="O4309">
        <v>0</v>
      </c>
      <c r="P4309">
        <v>0</v>
      </c>
      <c r="S4309" s="5"/>
      <c r="T4309" s="1" t="s">
        <v>11320</v>
      </c>
    </row>
    <row r="4310" spans="1:20" x14ac:dyDescent="0.25">
      <c r="A4310" t="s">
        <v>11318</v>
      </c>
      <c r="C4310" t="s">
        <v>10904</v>
      </c>
      <c r="E4310" s="2">
        <v>44540</v>
      </c>
      <c r="F4310">
        <v>2021</v>
      </c>
      <c r="G4310" t="s">
        <v>9401</v>
      </c>
      <c r="H4310" t="s">
        <v>9224</v>
      </c>
      <c r="J4310">
        <v>1.4192400000000001</v>
      </c>
      <c r="N4310">
        <v>0</v>
      </c>
      <c r="O4310">
        <v>0</v>
      </c>
      <c r="P4310">
        <v>0</v>
      </c>
      <c r="S4310" s="5"/>
      <c r="T4310" s="1" t="s">
        <v>11321</v>
      </c>
    </row>
    <row r="4311" spans="1:20" x14ac:dyDescent="0.25">
      <c r="A4311" t="s">
        <v>11318</v>
      </c>
      <c r="C4311" t="s">
        <v>10904</v>
      </c>
      <c r="E4311" s="2">
        <v>44540</v>
      </c>
      <c r="F4311">
        <v>2021</v>
      </c>
      <c r="G4311" t="s">
        <v>9642</v>
      </c>
      <c r="H4311" t="s">
        <v>9224</v>
      </c>
      <c r="J4311">
        <v>44.469520000000003</v>
      </c>
      <c r="N4311">
        <v>0.47308000000000006</v>
      </c>
      <c r="O4311">
        <v>0.47308000000000006</v>
      </c>
      <c r="P4311">
        <v>0</v>
      </c>
      <c r="S4311" s="5"/>
      <c r="T4311" s="1" t="s">
        <v>11321</v>
      </c>
    </row>
    <row r="4312" spans="1:20" x14ac:dyDescent="0.25">
      <c r="A4312" t="s">
        <v>11318</v>
      </c>
      <c r="C4312" t="s">
        <v>10904</v>
      </c>
      <c r="E4312" s="2">
        <v>44540</v>
      </c>
      <c r="F4312">
        <v>2021</v>
      </c>
      <c r="G4312" t="s">
        <v>9317</v>
      </c>
      <c r="H4312" t="s">
        <v>9224</v>
      </c>
      <c r="J4312">
        <v>1.4192400000000001</v>
      </c>
      <c r="N4312">
        <v>0</v>
      </c>
      <c r="O4312">
        <v>0</v>
      </c>
      <c r="P4312">
        <v>0</v>
      </c>
      <c r="S4312" s="5"/>
      <c r="T4312" s="1" t="s">
        <v>11321</v>
      </c>
    </row>
    <row r="4313" spans="1:20" x14ac:dyDescent="0.25">
      <c r="A4313" t="s">
        <v>11318</v>
      </c>
      <c r="C4313" t="s">
        <v>10053</v>
      </c>
      <c r="E4313" s="2">
        <v>44917</v>
      </c>
      <c r="F4313">
        <v>2022</v>
      </c>
      <c r="G4313" t="s">
        <v>9549</v>
      </c>
      <c r="H4313" t="s">
        <v>9218</v>
      </c>
      <c r="J4313">
        <v>9.4770000000000003</v>
      </c>
      <c r="N4313">
        <v>4.7385000000000002</v>
      </c>
      <c r="O4313">
        <v>0</v>
      </c>
      <c r="P4313">
        <v>4.7385000000000002</v>
      </c>
      <c r="S4313" s="5"/>
      <c r="T4313" s="1" t="s">
        <v>11320</v>
      </c>
    </row>
    <row r="4314" spans="1:20" x14ac:dyDescent="0.25">
      <c r="A4314" t="s">
        <v>11318</v>
      </c>
      <c r="C4314" t="s">
        <v>10763</v>
      </c>
      <c r="E4314" s="2">
        <v>44349</v>
      </c>
      <c r="F4314">
        <v>2021</v>
      </c>
      <c r="G4314" t="s">
        <v>9284</v>
      </c>
      <c r="H4314" t="s">
        <v>9218</v>
      </c>
      <c r="J4314">
        <v>82.789000000000001</v>
      </c>
      <c r="N4314">
        <v>33.588680000000004</v>
      </c>
      <c r="O4314">
        <v>33.588680000000004</v>
      </c>
      <c r="P4314">
        <v>0</v>
      </c>
      <c r="S4314" s="5"/>
      <c r="T4314" s="1" t="s">
        <v>11321</v>
      </c>
    </row>
    <row r="4315" spans="1:20" x14ac:dyDescent="0.25">
      <c r="A4315" t="s">
        <v>11318</v>
      </c>
      <c r="C4315" t="s">
        <v>10763</v>
      </c>
      <c r="E4315" s="2">
        <v>44349</v>
      </c>
      <c r="F4315">
        <v>2021</v>
      </c>
      <c r="G4315" t="s">
        <v>9228</v>
      </c>
      <c r="H4315" t="s">
        <v>9218</v>
      </c>
      <c r="J4315">
        <v>185.44736000000003</v>
      </c>
      <c r="N4315">
        <v>75.337990000000005</v>
      </c>
      <c r="O4315">
        <v>75.337990000000005</v>
      </c>
      <c r="P4315">
        <v>0</v>
      </c>
      <c r="S4315" s="5"/>
      <c r="T4315" s="1" t="s">
        <v>11321</v>
      </c>
    </row>
    <row r="4316" spans="1:20" x14ac:dyDescent="0.25">
      <c r="A4316" t="s">
        <v>11318</v>
      </c>
      <c r="C4316" t="s">
        <v>10763</v>
      </c>
      <c r="E4316" s="2">
        <v>44349</v>
      </c>
      <c r="F4316">
        <v>2021</v>
      </c>
      <c r="G4316" t="s">
        <v>9549</v>
      </c>
      <c r="H4316" t="s">
        <v>9218</v>
      </c>
      <c r="J4316">
        <v>13.24624</v>
      </c>
      <c r="N4316">
        <v>5.3221500000000006</v>
      </c>
      <c r="O4316">
        <v>5.3221500000000006</v>
      </c>
      <c r="P4316">
        <v>0</v>
      </c>
      <c r="S4316" s="5"/>
      <c r="T4316" s="1" t="s">
        <v>11321</v>
      </c>
    </row>
    <row r="4317" spans="1:20" x14ac:dyDescent="0.25">
      <c r="A4317" t="s">
        <v>11318</v>
      </c>
      <c r="C4317" t="s">
        <v>10763</v>
      </c>
      <c r="E4317" s="2">
        <v>44349</v>
      </c>
      <c r="F4317">
        <v>2021</v>
      </c>
      <c r="G4317" t="s">
        <v>9243</v>
      </c>
      <c r="H4317" t="s">
        <v>9218</v>
      </c>
      <c r="J4317">
        <v>49.673400000000001</v>
      </c>
      <c r="N4317">
        <v>20.224170000000004</v>
      </c>
      <c r="O4317">
        <v>20.224170000000004</v>
      </c>
      <c r="P4317">
        <v>0</v>
      </c>
      <c r="S4317" s="5"/>
      <c r="T4317" s="1" t="s">
        <v>11321</v>
      </c>
    </row>
    <row r="4318" spans="1:20" x14ac:dyDescent="0.25">
      <c r="A4318" t="s">
        <v>11318</v>
      </c>
      <c r="C4318" t="s">
        <v>10170</v>
      </c>
      <c r="E4318" s="2">
        <v>44883</v>
      </c>
      <c r="F4318">
        <v>2022</v>
      </c>
      <c r="G4318" t="s">
        <v>9243</v>
      </c>
      <c r="H4318" t="s">
        <v>9218</v>
      </c>
      <c r="J4318">
        <v>152.685</v>
      </c>
      <c r="N4318">
        <v>152.685</v>
      </c>
      <c r="O4318">
        <v>152.685</v>
      </c>
      <c r="P4318">
        <v>0</v>
      </c>
      <c r="S4318" s="5"/>
      <c r="T4318" s="1" t="s">
        <v>11320</v>
      </c>
    </row>
    <row r="4319" spans="1:20" x14ac:dyDescent="0.25">
      <c r="A4319" t="s">
        <v>11318</v>
      </c>
      <c r="C4319" t="s">
        <v>9282</v>
      </c>
      <c r="E4319" s="2">
        <v>45111</v>
      </c>
      <c r="F4319">
        <v>2023</v>
      </c>
      <c r="G4319" t="s">
        <v>9273</v>
      </c>
      <c r="H4319" t="s">
        <v>9218</v>
      </c>
      <c r="I4319" t="s">
        <v>84</v>
      </c>
      <c r="J4319">
        <v>67.040599999999998</v>
      </c>
      <c r="N4319">
        <v>67.040599999999998</v>
      </c>
      <c r="O4319">
        <v>67.040599999999998</v>
      </c>
      <c r="P4319">
        <v>0</v>
      </c>
      <c r="R4319" s="38">
        <v>1</v>
      </c>
      <c r="S4319" s="5"/>
      <c r="T4319" s="1" t="s">
        <v>11319</v>
      </c>
    </row>
    <row r="4320" spans="1:20" x14ac:dyDescent="0.25">
      <c r="A4320" t="s">
        <v>11318</v>
      </c>
      <c r="C4320" t="s">
        <v>10106</v>
      </c>
      <c r="E4320" s="2">
        <v>44902</v>
      </c>
      <c r="F4320">
        <v>2022</v>
      </c>
      <c r="G4320" t="s">
        <v>9273</v>
      </c>
      <c r="H4320" t="s">
        <v>9218</v>
      </c>
      <c r="J4320">
        <v>35.802</v>
      </c>
      <c r="N4320">
        <v>35.802</v>
      </c>
      <c r="O4320">
        <v>35.802</v>
      </c>
      <c r="P4320">
        <v>0</v>
      </c>
      <c r="S4320" s="5"/>
      <c r="T4320" s="1" t="s">
        <v>11320</v>
      </c>
    </row>
    <row r="4321" spans="1:20" x14ac:dyDescent="0.25">
      <c r="A4321" t="s">
        <v>11318</v>
      </c>
      <c r="C4321" t="s">
        <v>9792</v>
      </c>
      <c r="E4321" s="2">
        <v>44903</v>
      </c>
      <c r="F4321">
        <v>2022</v>
      </c>
      <c r="G4321" t="s">
        <v>4733</v>
      </c>
      <c r="H4321" t="s">
        <v>9218</v>
      </c>
      <c r="J4321">
        <v>210.6</v>
      </c>
      <c r="N4321">
        <v>210.6</v>
      </c>
      <c r="O4321">
        <v>0</v>
      </c>
      <c r="P4321">
        <v>210.6</v>
      </c>
      <c r="S4321" s="5"/>
      <c r="T4321" s="1" t="s">
        <v>11320</v>
      </c>
    </row>
    <row r="4322" spans="1:20" x14ac:dyDescent="0.25">
      <c r="A4322" t="s">
        <v>11318</v>
      </c>
      <c r="C4322" t="s">
        <v>9792</v>
      </c>
      <c r="E4322" s="2">
        <v>45263</v>
      </c>
      <c r="F4322">
        <v>2023</v>
      </c>
      <c r="G4322" t="s">
        <v>4733</v>
      </c>
      <c r="H4322" t="s">
        <v>9218</v>
      </c>
      <c r="I4322" t="s">
        <v>9234</v>
      </c>
      <c r="J4322">
        <v>108.13</v>
      </c>
      <c r="N4322">
        <v>108.13</v>
      </c>
      <c r="O4322">
        <v>0</v>
      </c>
      <c r="P4322">
        <v>108.13</v>
      </c>
      <c r="R4322" s="38">
        <v>1</v>
      </c>
      <c r="S4322" s="5"/>
      <c r="T4322" s="1" t="s">
        <v>11319</v>
      </c>
    </row>
    <row r="4323" spans="1:20" x14ac:dyDescent="0.25">
      <c r="A4323" t="s">
        <v>11318</v>
      </c>
      <c r="C4323" t="s">
        <v>9929</v>
      </c>
      <c r="E4323" s="2">
        <v>45191</v>
      </c>
      <c r="F4323">
        <v>2023</v>
      </c>
      <c r="G4323" t="s">
        <v>9273</v>
      </c>
      <c r="H4323" t="s">
        <v>9218</v>
      </c>
      <c r="I4323" t="s">
        <v>9234</v>
      </c>
      <c r="J4323">
        <v>291.95099999999996</v>
      </c>
      <c r="N4323">
        <v>110.94137999999998</v>
      </c>
      <c r="O4323">
        <v>0</v>
      </c>
      <c r="P4323">
        <v>110.94137999999998</v>
      </c>
      <c r="R4323" s="38">
        <v>0.38</v>
      </c>
      <c r="S4323" s="5"/>
      <c r="T4323" s="1" t="s">
        <v>11319</v>
      </c>
    </row>
    <row r="4324" spans="1:20" x14ac:dyDescent="0.25">
      <c r="A4324" t="s">
        <v>11318</v>
      </c>
      <c r="C4324" t="s">
        <v>10128</v>
      </c>
      <c r="E4324" s="2">
        <v>44862</v>
      </c>
      <c r="F4324">
        <v>2022</v>
      </c>
      <c r="G4324" t="s">
        <v>7066</v>
      </c>
      <c r="H4324" t="s">
        <v>9218</v>
      </c>
      <c r="J4324">
        <v>111.4074</v>
      </c>
      <c r="N4324">
        <v>72.025199999999998</v>
      </c>
      <c r="O4324">
        <v>43.383600000000001</v>
      </c>
      <c r="P4324">
        <v>28.536300000000001</v>
      </c>
      <c r="S4324" s="5"/>
      <c r="T4324" s="1" t="s">
        <v>11320</v>
      </c>
    </row>
    <row r="4325" spans="1:20" x14ac:dyDescent="0.25">
      <c r="A4325" t="s">
        <v>11318</v>
      </c>
      <c r="C4325" t="s">
        <v>10766</v>
      </c>
      <c r="E4325" s="2">
        <v>44362</v>
      </c>
      <c r="F4325">
        <v>2021</v>
      </c>
      <c r="G4325" t="s">
        <v>9276</v>
      </c>
      <c r="H4325" t="s">
        <v>9218</v>
      </c>
      <c r="J4325">
        <v>177.405</v>
      </c>
      <c r="N4325">
        <v>177.405</v>
      </c>
      <c r="O4325">
        <v>177.405</v>
      </c>
      <c r="P4325">
        <v>0</v>
      </c>
      <c r="S4325" s="5"/>
      <c r="T4325" s="1" t="s">
        <v>11321</v>
      </c>
    </row>
    <row r="4326" spans="1:20" x14ac:dyDescent="0.25">
      <c r="A4326" t="s">
        <v>11318</v>
      </c>
      <c r="C4326" t="s">
        <v>10766</v>
      </c>
      <c r="E4326" s="2">
        <v>44362</v>
      </c>
      <c r="F4326">
        <v>2021</v>
      </c>
      <c r="G4326" t="s">
        <v>9276</v>
      </c>
      <c r="H4326" t="s">
        <v>9218</v>
      </c>
      <c r="J4326">
        <v>6.0317699999999999</v>
      </c>
      <c r="N4326">
        <v>6.0317699999999999</v>
      </c>
      <c r="O4326">
        <v>6.0317699999999999</v>
      </c>
      <c r="P4326">
        <v>0</v>
      </c>
      <c r="S4326" s="5"/>
      <c r="T4326" s="1" t="s">
        <v>11321</v>
      </c>
    </row>
    <row r="4327" spans="1:20" x14ac:dyDescent="0.25">
      <c r="A4327" t="s">
        <v>11318</v>
      </c>
      <c r="C4327" t="s">
        <v>9433</v>
      </c>
      <c r="E4327" s="2">
        <v>45069</v>
      </c>
      <c r="F4327">
        <v>2023</v>
      </c>
      <c r="G4327" t="s">
        <v>6392</v>
      </c>
      <c r="H4327" t="s">
        <v>9229</v>
      </c>
      <c r="I4327" t="s">
        <v>9250</v>
      </c>
      <c r="J4327">
        <v>43.251999999999995</v>
      </c>
      <c r="N4327">
        <v>17.300799999999999</v>
      </c>
      <c r="O4327">
        <v>17.300799999999999</v>
      </c>
      <c r="P4327">
        <v>0</v>
      </c>
      <c r="R4327" s="38">
        <v>0.4</v>
      </c>
      <c r="S4327" s="5"/>
      <c r="T4327" s="1" t="s">
        <v>11319</v>
      </c>
    </row>
    <row r="4328" spans="1:20" x14ac:dyDescent="0.25">
      <c r="A4328" t="s">
        <v>11318</v>
      </c>
      <c r="C4328" t="s">
        <v>10282</v>
      </c>
      <c r="E4328" s="2">
        <v>44925</v>
      </c>
      <c r="F4328">
        <v>2022</v>
      </c>
      <c r="G4328" t="s">
        <v>6392</v>
      </c>
      <c r="H4328" t="s">
        <v>9229</v>
      </c>
      <c r="J4328">
        <v>105.3</v>
      </c>
      <c r="N4328">
        <v>63.179999999999993</v>
      </c>
      <c r="O4328">
        <v>63.179999999999993</v>
      </c>
      <c r="P4328">
        <v>0</v>
      </c>
      <c r="S4328" s="5"/>
      <c r="T4328" s="1" t="s">
        <v>11320</v>
      </c>
    </row>
    <row r="4329" spans="1:20" x14ac:dyDescent="0.25">
      <c r="A4329" t="s">
        <v>11318</v>
      </c>
      <c r="C4329" t="s">
        <v>10919</v>
      </c>
      <c r="E4329" s="2">
        <v>44547</v>
      </c>
      <c r="F4329">
        <v>2021</v>
      </c>
      <c r="G4329" t="s">
        <v>9228</v>
      </c>
      <c r="H4329" t="s">
        <v>9229</v>
      </c>
      <c r="J4329">
        <v>236.54000000000002</v>
      </c>
      <c r="N4329">
        <v>236.54000000000002</v>
      </c>
      <c r="O4329">
        <v>236.54000000000002</v>
      </c>
      <c r="P4329">
        <v>0</v>
      </c>
      <c r="S4329" s="5"/>
      <c r="T4329" s="1" t="s">
        <v>11321</v>
      </c>
    </row>
    <row r="4330" spans="1:20" x14ac:dyDescent="0.25">
      <c r="A4330" t="s">
        <v>11318</v>
      </c>
      <c r="C4330" t="s">
        <v>9737</v>
      </c>
      <c r="E4330" s="2">
        <v>45282</v>
      </c>
      <c r="F4330">
        <v>2023</v>
      </c>
      <c r="G4330" t="s">
        <v>9228</v>
      </c>
      <c r="H4330" t="s">
        <v>9224</v>
      </c>
      <c r="I4330" t="s">
        <v>9225</v>
      </c>
      <c r="J4330">
        <v>144.1733329729</v>
      </c>
      <c r="N4330">
        <v>43.251999891869993</v>
      </c>
      <c r="O4330">
        <v>43.251999891869993</v>
      </c>
      <c r="P4330">
        <v>0</v>
      </c>
      <c r="R4330" s="38">
        <v>0.3</v>
      </c>
      <c r="S4330" s="5"/>
      <c r="T4330" s="1" t="s">
        <v>11319</v>
      </c>
    </row>
    <row r="4331" spans="1:20" x14ac:dyDescent="0.25">
      <c r="A4331" t="s">
        <v>11318</v>
      </c>
      <c r="C4331" t="s">
        <v>9737</v>
      </c>
      <c r="E4331" s="2">
        <v>45282</v>
      </c>
      <c r="F4331">
        <v>2023</v>
      </c>
      <c r="G4331" t="s">
        <v>9228</v>
      </c>
      <c r="H4331" t="s">
        <v>9224</v>
      </c>
      <c r="I4331" t="s">
        <v>9225</v>
      </c>
      <c r="J4331">
        <v>72.086667027100006</v>
      </c>
      <c r="N4331">
        <v>21.62600010813</v>
      </c>
      <c r="O4331">
        <v>21.62600010813</v>
      </c>
      <c r="P4331">
        <v>0</v>
      </c>
      <c r="R4331" s="38">
        <v>0.3</v>
      </c>
      <c r="S4331" s="5"/>
      <c r="T4331" s="1" t="s">
        <v>11319</v>
      </c>
    </row>
    <row r="4332" spans="1:20" x14ac:dyDescent="0.25">
      <c r="A4332" t="s">
        <v>11318</v>
      </c>
      <c r="C4332" t="s">
        <v>10275</v>
      </c>
      <c r="E4332" s="2">
        <v>44922</v>
      </c>
      <c r="F4332">
        <v>2022</v>
      </c>
      <c r="G4332" t="s">
        <v>658</v>
      </c>
      <c r="H4332" t="s">
        <v>9224</v>
      </c>
      <c r="J4332">
        <v>73.709999999999994</v>
      </c>
      <c r="N4332">
        <v>25.271999999999998</v>
      </c>
      <c r="O4332">
        <v>25.271999999999998</v>
      </c>
      <c r="P4332">
        <v>0</v>
      </c>
      <c r="S4332" s="5"/>
      <c r="T4332" s="1" t="s">
        <v>11320</v>
      </c>
    </row>
    <row r="4333" spans="1:20" x14ac:dyDescent="0.25">
      <c r="A4333" t="s">
        <v>11318</v>
      </c>
      <c r="C4333" t="s">
        <v>9881</v>
      </c>
      <c r="E4333" s="2">
        <v>45221</v>
      </c>
      <c r="F4333">
        <v>2023</v>
      </c>
      <c r="G4333" t="s">
        <v>6392</v>
      </c>
      <c r="H4333" t="s">
        <v>9229</v>
      </c>
      <c r="I4333" t="s">
        <v>9237</v>
      </c>
      <c r="J4333">
        <v>48.6682317</v>
      </c>
      <c r="N4333">
        <v>18.347923350899997</v>
      </c>
      <c r="O4333">
        <v>5.4508419503999992</v>
      </c>
      <c r="P4333">
        <v>12.897081400499998</v>
      </c>
      <c r="R4333" s="38">
        <v>0.377</v>
      </c>
      <c r="S4333" s="5"/>
      <c r="T4333" s="1" t="s">
        <v>11319</v>
      </c>
    </row>
    <row r="4334" spans="1:20" x14ac:dyDescent="0.25">
      <c r="A4334" t="s">
        <v>11318</v>
      </c>
      <c r="C4334" t="s">
        <v>9881</v>
      </c>
      <c r="E4334" s="2">
        <v>45221</v>
      </c>
      <c r="F4334">
        <v>2023</v>
      </c>
      <c r="G4334" t="s">
        <v>6392</v>
      </c>
      <c r="H4334" t="s">
        <v>9229</v>
      </c>
      <c r="I4334" t="s">
        <v>9225</v>
      </c>
      <c r="J4334">
        <v>16.2195</v>
      </c>
      <c r="N4334">
        <v>6.1147514999999997</v>
      </c>
      <c r="O4334">
        <v>1.8165839999999998</v>
      </c>
      <c r="P4334">
        <v>4.2981674999999999</v>
      </c>
      <c r="R4334" s="38">
        <v>0.377</v>
      </c>
      <c r="S4334" s="5"/>
      <c r="T4334" s="1" t="s">
        <v>11319</v>
      </c>
    </row>
    <row r="4335" spans="1:20" x14ac:dyDescent="0.25">
      <c r="A4335" t="s">
        <v>11318</v>
      </c>
      <c r="C4335" t="s">
        <v>9881</v>
      </c>
      <c r="E4335" s="2">
        <v>45221</v>
      </c>
      <c r="F4335">
        <v>2023</v>
      </c>
      <c r="G4335" t="s">
        <v>6392</v>
      </c>
      <c r="H4335" t="s">
        <v>9229</v>
      </c>
      <c r="I4335" t="s">
        <v>9234</v>
      </c>
      <c r="J4335">
        <v>97.30726829999999</v>
      </c>
      <c r="N4335">
        <v>36.684840149099998</v>
      </c>
      <c r="O4335">
        <v>10.898414049599999</v>
      </c>
      <c r="P4335">
        <v>25.786426099499998</v>
      </c>
      <c r="R4335" s="38">
        <v>0.377</v>
      </c>
      <c r="S4335" s="5"/>
      <c r="T4335" s="1" t="s">
        <v>11319</v>
      </c>
    </row>
    <row r="4336" spans="1:20" x14ac:dyDescent="0.25">
      <c r="A4336" t="s">
        <v>11318</v>
      </c>
      <c r="C4336" t="s">
        <v>10011</v>
      </c>
      <c r="E4336" s="2">
        <v>45280</v>
      </c>
      <c r="F4336">
        <v>2023</v>
      </c>
      <c r="G4336" t="s">
        <v>9243</v>
      </c>
      <c r="H4336" t="s">
        <v>9218</v>
      </c>
      <c r="I4336" t="s">
        <v>9262</v>
      </c>
      <c r="J4336">
        <v>31.357700000009729</v>
      </c>
      <c r="N4336">
        <v>3.1451773100021621</v>
      </c>
      <c r="O4336">
        <v>3.1451773100021621</v>
      </c>
      <c r="P4336">
        <v>0</v>
      </c>
      <c r="R4336" s="38">
        <v>0.1003</v>
      </c>
      <c r="S4336" s="5"/>
      <c r="T4336" s="1" t="s">
        <v>11319</v>
      </c>
    </row>
    <row r="4337" spans="1:20" x14ac:dyDescent="0.25">
      <c r="A4337" t="s">
        <v>11318</v>
      </c>
      <c r="C4337" t="s">
        <v>10830</v>
      </c>
      <c r="E4337" s="2">
        <v>44336</v>
      </c>
      <c r="F4337">
        <v>2021</v>
      </c>
      <c r="G4337" t="s">
        <v>9273</v>
      </c>
      <c r="H4337" t="s">
        <v>9218</v>
      </c>
      <c r="J4337">
        <v>130.09700000000001</v>
      </c>
      <c r="N4337">
        <v>48.135890000000003</v>
      </c>
      <c r="O4337">
        <v>48.135890000000003</v>
      </c>
      <c r="P4337">
        <v>0</v>
      </c>
      <c r="S4337" s="5"/>
      <c r="T4337" s="1" t="s">
        <v>11321</v>
      </c>
    </row>
    <row r="4338" spans="1:20" x14ac:dyDescent="0.25">
      <c r="A4338" t="s">
        <v>11318</v>
      </c>
      <c r="C4338" t="s">
        <v>10920</v>
      </c>
      <c r="E4338" s="2">
        <v>44382</v>
      </c>
      <c r="F4338">
        <v>2021</v>
      </c>
      <c r="G4338" t="s">
        <v>9273</v>
      </c>
      <c r="H4338" t="s">
        <v>9218</v>
      </c>
      <c r="J4338">
        <v>9.4616000000000007</v>
      </c>
      <c r="N4338">
        <v>0.23654000000000003</v>
      </c>
      <c r="O4338">
        <v>0.23654000000000003</v>
      </c>
      <c r="P4338">
        <v>0</v>
      </c>
      <c r="S4338" s="5"/>
      <c r="T4338" s="1" t="s">
        <v>11321</v>
      </c>
    </row>
    <row r="4339" spans="1:20" x14ac:dyDescent="0.25">
      <c r="A4339" t="s">
        <v>11318</v>
      </c>
      <c r="C4339" t="s">
        <v>10208</v>
      </c>
      <c r="E4339" s="2">
        <v>44918</v>
      </c>
      <c r="F4339">
        <v>2022</v>
      </c>
      <c r="G4339" t="s">
        <v>9273</v>
      </c>
      <c r="H4339" t="s">
        <v>9229</v>
      </c>
      <c r="J4339">
        <v>52.65</v>
      </c>
      <c r="N4339">
        <v>52.65</v>
      </c>
      <c r="O4339">
        <v>52.65</v>
      </c>
      <c r="P4339">
        <v>0</v>
      </c>
      <c r="S4339" s="5"/>
      <c r="T4339" s="1" t="s">
        <v>11320</v>
      </c>
    </row>
    <row r="4340" spans="1:20" x14ac:dyDescent="0.25">
      <c r="A4340" t="s">
        <v>11318</v>
      </c>
      <c r="C4340" t="s">
        <v>10812</v>
      </c>
      <c r="E4340" s="2">
        <v>44279</v>
      </c>
      <c r="F4340">
        <v>2021</v>
      </c>
      <c r="G4340" t="s">
        <v>6492</v>
      </c>
      <c r="H4340" t="s">
        <v>9218</v>
      </c>
      <c r="J4340">
        <v>130.09700000000001</v>
      </c>
      <c r="N4340">
        <v>65.048500000000004</v>
      </c>
      <c r="O4340">
        <v>0</v>
      </c>
      <c r="P4340">
        <v>65.048500000000004</v>
      </c>
      <c r="S4340" s="5"/>
      <c r="T4340" s="1" t="s">
        <v>11321</v>
      </c>
    </row>
    <row r="4341" spans="1:20" x14ac:dyDescent="0.25">
      <c r="A4341" t="s">
        <v>11318</v>
      </c>
      <c r="C4341" t="s">
        <v>10812</v>
      </c>
      <c r="E4341" s="2">
        <v>44536</v>
      </c>
      <c r="F4341">
        <v>2021</v>
      </c>
      <c r="G4341" t="s">
        <v>6492</v>
      </c>
      <c r="H4341" t="s">
        <v>9218</v>
      </c>
      <c r="J4341">
        <v>17.622230000000002</v>
      </c>
      <c r="N4341">
        <v>8.8702500000000004</v>
      </c>
      <c r="O4341">
        <v>0</v>
      </c>
      <c r="P4341">
        <v>8.8702500000000004</v>
      </c>
      <c r="S4341" s="5"/>
      <c r="T4341" s="1" t="s">
        <v>11321</v>
      </c>
    </row>
    <row r="4342" spans="1:20" x14ac:dyDescent="0.25">
      <c r="A4342" t="s">
        <v>11318</v>
      </c>
      <c r="C4342" t="s">
        <v>9747</v>
      </c>
      <c r="E4342" s="2">
        <v>45289</v>
      </c>
      <c r="F4342">
        <v>2023</v>
      </c>
      <c r="G4342" t="s">
        <v>6492</v>
      </c>
      <c r="H4342" t="s">
        <v>9218</v>
      </c>
      <c r="I4342" t="s">
        <v>9234</v>
      </c>
      <c r="J4342">
        <v>75.690999999999988</v>
      </c>
      <c r="N4342">
        <v>37.845499999999994</v>
      </c>
      <c r="O4342">
        <v>0</v>
      </c>
      <c r="P4342">
        <v>37.845499999999994</v>
      </c>
      <c r="R4342" s="38">
        <v>0.5</v>
      </c>
      <c r="S4342" s="5"/>
      <c r="T4342" s="1" t="s">
        <v>11319</v>
      </c>
    </row>
    <row r="4343" spans="1:20" x14ac:dyDescent="0.25">
      <c r="A4343" t="s">
        <v>11318</v>
      </c>
      <c r="C4343" t="s">
        <v>10339</v>
      </c>
      <c r="E4343" s="2">
        <v>44916</v>
      </c>
      <c r="F4343">
        <v>2022</v>
      </c>
      <c r="G4343" t="s">
        <v>9292</v>
      </c>
      <c r="H4343" t="s">
        <v>9218</v>
      </c>
      <c r="J4343">
        <v>263.25</v>
      </c>
      <c r="N4343">
        <v>26.535599999999999</v>
      </c>
      <c r="O4343">
        <v>26.535599999999999</v>
      </c>
      <c r="P4343">
        <v>0</v>
      </c>
      <c r="S4343" s="5"/>
      <c r="T4343" s="1" t="s">
        <v>11320</v>
      </c>
    </row>
    <row r="4344" spans="1:20" x14ac:dyDescent="0.25">
      <c r="A4344" t="s">
        <v>11318</v>
      </c>
      <c r="C4344" t="s">
        <v>9640</v>
      </c>
      <c r="E4344" s="2">
        <v>45042</v>
      </c>
      <c r="F4344">
        <v>2023</v>
      </c>
      <c r="G4344" t="s">
        <v>9426</v>
      </c>
      <c r="H4344" t="s">
        <v>9218</v>
      </c>
      <c r="I4344" t="s">
        <v>9240</v>
      </c>
      <c r="J4344">
        <v>29.735749999999999</v>
      </c>
      <c r="N4344">
        <v>1.2578222249999997</v>
      </c>
      <c r="O4344">
        <v>1.2578222249999997</v>
      </c>
      <c r="P4344">
        <v>0</v>
      </c>
      <c r="R4344" s="38">
        <v>4.2299999999999997E-2</v>
      </c>
      <c r="S4344" s="5"/>
      <c r="T4344" s="1" t="s">
        <v>11319</v>
      </c>
    </row>
    <row r="4345" spans="1:20" x14ac:dyDescent="0.25">
      <c r="A4345" t="s">
        <v>11318</v>
      </c>
      <c r="C4345" t="s">
        <v>9640</v>
      </c>
      <c r="E4345" s="2">
        <v>45042</v>
      </c>
      <c r="F4345">
        <v>2023</v>
      </c>
      <c r="G4345" t="s">
        <v>9373</v>
      </c>
      <c r="H4345" t="s">
        <v>9218</v>
      </c>
      <c r="I4345" t="s">
        <v>9240</v>
      </c>
      <c r="J4345">
        <v>3.7845499999999999</v>
      </c>
      <c r="N4345">
        <v>0.16008646499999998</v>
      </c>
      <c r="O4345">
        <v>0.16008646499999998</v>
      </c>
      <c r="P4345">
        <v>0</v>
      </c>
      <c r="R4345" s="38">
        <v>4.2299999999999997E-2</v>
      </c>
      <c r="S4345" s="5"/>
      <c r="T4345" s="1" t="s">
        <v>11319</v>
      </c>
    </row>
    <row r="4346" spans="1:20" x14ac:dyDescent="0.25">
      <c r="A4346" t="s">
        <v>11318</v>
      </c>
      <c r="C4346" t="s">
        <v>9640</v>
      </c>
      <c r="E4346" s="2">
        <v>45042</v>
      </c>
      <c r="F4346">
        <v>2023</v>
      </c>
      <c r="G4346" t="s">
        <v>9642</v>
      </c>
      <c r="H4346" t="s">
        <v>9218</v>
      </c>
      <c r="I4346" t="s">
        <v>9240</v>
      </c>
      <c r="J4346">
        <v>2.1625999999999999</v>
      </c>
      <c r="N4346">
        <v>9.1477979999999987E-2</v>
      </c>
      <c r="O4346">
        <v>9.1477979999999987E-2</v>
      </c>
      <c r="P4346">
        <v>0</v>
      </c>
      <c r="R4346" s="38">
        <v>4.2299999999999997E-2</v>
      </c>
      <c r="S4346" s="5"/>
      <c r="T4346" s="1" t="s">
        <v>11319</v>
      </c>
    </row>
    <row r="4347" spans="1:20" x14ac:dyDescent="0.25">
      <c r="A4347" t="s">
        <v>11318</v>
      </c>
      <c r="C4347" t="s">
        <v>9640</v>
      </c>
      <c r="E4347" s="2">
        <v>45042</v>
      </c>
      <c r="F4347">
        <v>2023</v>
      </c>
      <c r="G4347" t="s">
        <v>9317</v>
      </c>
      <c r="H4347" t="s">
        <v>9218</v>
      </c>
      <c r="I4347" t="s">
        <v>9240</v>
      </c>
      <c r="J4347">
        <v>5.9471499999999997</v>
      </c>
      <c r="N4347">
        <v>0.25156444499999997</v>
      </c>
      <c r="O4347">
        <v>0.25156444499999997</v>
      </c>
      <c r="P4347">
        <v>0</v>
      </c>
      <c r="R4347" s="38">
        <v>4.2299999999999997E-2</v>
      </c>
      <c r="S4347" s="5"/>
      <c r="T4347" s="1" t="s">
        <v>11319</v>
      </c>
    </row>
    <row r="4348" spans="1:20" x14ac:dyDescent="0.25">
      <c r="A4348" t="s">
        <v>11318</v>
      </c>
      <c r="C4348" t="s">
        <v>9640</v>
      </c>
      <c r="E4348" s="2">
        <v>45042</v>
      </c>
      <c r="F4348">
        <v>2023</v>
      </c>
      <c r="G4348" t="s">
        <v>9279</v>
      </c>
      <c r="H4348" t="s">
        <v>9218</v>
      </c>
      <c r="I4348" t="s">
        <v>9240</v>
      </c>
      <c r="J4348">
        <v>12.434949999999999</v>
      </c>
      <c r="N4348">
        <v>0.52599838499999996</v>
      </c>
      <c r="O4348">
        <v>0.52599838499999996</v>
      </c>
      <c r="P4348">
        <v>0</v>
      </c>
      <c r="R4348" s="38">
        <v>4.2299999999999997E-2</v>
      </c>
      <c r="S4348" s="5"/>
      <c r="T4348" s="1" t="s">
        <v>11319</v>
      </c>
    </row>
    <row r="4349" spans="1:20" x14ac:dyDescent="0.25">
      <c r="A4349" t="s">
        <v>11318</v>
      </c>
      <c r="C4349" t="s">
        <v>10091</v>
      </c>
      <c r="E4349" s="2">
        <v>44595</v>
      </c>
      <c r="F4349">
        <v>2022</v>
      </c>
      <c r="G4349" t="s">
        <v>9364</v>
      </c>
      <c r="H4349" t="s">
        <v>9218</v>
      </c>
      <c r="J4349">
        <v>610.74</v>
      </c>
      <c r="N4349">
        <v>610.74</v>
      </c>
      <c r="O4349">
        <v>610.74</v>
      </c>
      <c r="P4349">
        <v>0</v>
      </c>
      <c r="S4349" s="5"/>
      <c r="T4349" s="1" t="s">
        <v>11320</v>
      </c>
    </row>
    <row r="4350" spans="1:20" x14ac:dyDescent="0.25">
      <c r="A4350" t="s">
        <v>11318</v>
      </c>
      <c r="C4350" t="s">
        <v>10116</v>
      </c>
      <c r="E4350" s="2">
        <v>44778</v>
      </c>
      <c r="F4350">
        <v>2022</v>
      </c>
      <c r="G4350" t="s">
        <v>9243</v>
      </c>
      <c r="H4350" t="s">
        <v>9218</v>
      </c>
      <c r="J4350">
        <v>68.444999999999993</v>
      </c>
      <c r="N4350">
        <v>68.444999999999993</v>
      </c>
      <c r="O4350">
        <v>68.444999999999993</v>
      </c>
      <c r="P4350">
        <v>0</v>
      </c>
      <c r="S4350" s="5"/>
      <c r="T4350" s="1" t="s">
        <v>11320</v>
      </c>
    </row>
    <row r="4351" spans="1:20" x14ac:dyDescent="0.25">
      <c r="A4351" t="s">
        <v>11318</v>
      </c>
      <c r="C4351" t="s">
        <v>10116</v>
      </c>
      <c r="E4351" s="2">
        <v>44778</v>
      </c>
      <c r="F4351">
        <v>2022</v>
      </c>
      <c r="G4351" t="s">
        <v>9243</v>
      </c>
      <c r="H4351" t="s">
        <v>9218</v>
      </c>
      <c r="J4351">
        <v>94.77</v>
      </c>
      <c r="N4351">
        <v>94.77</v>
      </c>
      <c r="O4351">
        <v>94.77</v>
      </c>
      <c r="P4351">
        <v>0</v>
      </c>
      <c r="S4351" s="5"/>
      <c r="T4351" s="1" t="s">
        <v>11320</v>
      </c>
    </row>
    <row r="4352" spans="1:20" x14ac:dyDescent="0.25">
      <c r="A4352" t="s">
        <v>11318</v>
      </c>
      <c r="C4352" t="s">
        <v>10116</v>
      </c>
      <c r="E4352" s="2">
        <v>44778</v>
      </c>
      <c r="F4352">
        <v>2022</v>
      </c>
      <c r="G4352" t="s">
        <v>9243</v>
      </c>
      <c r="H4352" t="s">
        <v>9218</v>
      </c>
      <c r="J4352">
        <v>155.3175</v>
      </c>
      <c r="N4352">
        <v>155.3175</v>
      </c>
      <c r="O4352">
        <v>155.3175</v>
      </c>
      <c r="P4352">
        <v>0</v>
      </c>
      <c r="S4352" s="5"/>
      <c r="T4352" s="1" t="s">
        <v>11320</v>
      </c>
    </row>
    <row r="4353" spans="1:20" x14ac:dyDescent="0.25">
      <c r="A4353" t="s">
        <v>11318</v>
      </c>
      <c r="C4353" t="s">
        <v>10116</v>
      </c>
      <c r="E4353" s="2">
        <v>44778</v>
      </c>
      <c r="F4353">
        <v>2022</v>
      </c>
      <c r="G4353" t="s">
        <v>9289</v>
      </c>
      <c r="H4353" t="s">
        <v>9218</v>
      </c>
      <c r="J4353">
        <v>102.66749999999999</v>
      </c>
      <c r="N4353">
        <v>102.66749999999999</v>
      </c>
      <c r="O4353">
        <v>102.66749999999999</v>
      </c>
      <c r="P4353">
        <v>0</v>
      </c>
      <c r="S4353" s="5"/>
      <c r="T4353" s="1" t="s">
        <v>11320</v>
      </c>
    </row>
    <row r="4354" spans="1:20" x14ac:dyDescent="0.25">
      <c r="A4354" t="s">
        <v>11318</v>
      </c>
      <c r="C4354" t="s">
        <v>10116</v>
      </c>
      <c r="E4354" s="2">
        <v>44911</v>
      </c>
      <c r="F4354">
        <v>2022</v>
      </c>
      <c r="G4354" t="s">
        <v>9243</v>
      </c>
      <c r="H4354" t="s">
        <v>9218</v>
      </c>
      <c r="J4354">
        <v>52.65</v>
      </c>
      <c r="N4354">
        <v>52.65</v>
      </c>
      <c r="O4354">
        <v>52.65</v>
      </c>
      <c r="P4354">
        <v>0</v>
      </c>
      <c r="S4354" s="5"/>
      <c r="T4354" s="1" t="s">
        <v>11320</v>
      </c>
    </row>
    <row r="4355" spans="1:20" x14ac:dyDescent="0.25">
      <c r="A4355" t="s">
        <v>11318</v>
      </c>
      <c r="C4355" t="s">
        <v>10214</v>
      </c>
      <c r="E4355" s="2">
        <v>44910</v>
      </c>
      <c r="F4355">
        <v>2022</v>
      </c>
      <c r="G4355" t="s">
        <v>9276</v>
      </c>
      <c r="H4355" t="s">
        <v>9218</v>
      </c>
      <c r="J4355">
        <v>189.54</v>
      </c>
      <c r="N4355">
        <v>184.06440000000001</v>
      </c>
      <c r="O4355">
        <v>180.90540000000001</v>
      </c>
      <c r="P4355">
        <v>3.1589999999999998</v>
      </c>
      <c r="S4355" s="5"/>
      <c r="T4355" s="1" t="s">
        <v>11320</v>
      </c>
    </row>
    <row r="4356" spans="1:20" x14ac:dyDescent="0.25">
      <c r="A4356" t="s">
        <v>11318</v>
      </c>
      <c r="C4356" t="s">
        <v>10186</v>
      </c>
      <c r="E4356" s="2">
        <v>44903</v>
      </c>
      <c r="F4356">
        <v>2022</v>
      </c>
      <c r="G4356" t="s">
        <v>9228</v>
      </c>
      <c r="H4356" t="s">
        <v>9218</v>
      </c>
      <c r="J4356">
        <v>19.796399999999998</v>
      </c>
      <c r="N4356">
        <v>19.796399999999998</v>
      </c>
      <c r="O4356">
        <v>19.796399999999998</v>
      </c>
      <c r="P4356">
        <v>0</v>
      </c>
      <c r="S4356" s="5"/>
      <c r="T4356" s="1" t="s">
        <v>11320</v>
      </c>
    </row>
    <row r="4357" spans="1:20" x14ac:dyDescent="0.25">
      <c r="A4357" t="s">
        <v>11318</v>
      </c>
      <c r="C4357" t="s">
        <v>10186</v>
      </c>
      <c r="E4357" s="2">
        <v>44903</v>
      </c>
      <c r="F4357">
        <v>2022</v>
      </c>
      <c r="G4357" t="s">
        <v>9276</v>
      </c>
      <c r="H4357" t="s">
        <v>9218</v>
      </c>
      <c r="J4357">
        <v>200.59649999999999</v>
      </c>
      <c r="N4357">
        <v>200.59649999999999</v>
      </c>
      <c r="O4357">
        <v>200.59649999999999</v>
      </c>
      <c r="P4357">
        <v>0</v>
      </c>
      <c r="S4357" s="5"/>
      <c r="T4357" s="1" t="s">
        <v>11320</v>
      </c>
    </row>
    <row r="4358" spans="1:20" x14ac:dyDescent="0.25">
      <c r="A4358" t="s">
        <v>11318</v>
      </c>
      <c r="C4358" t="s">
        <v>10186</v>
      </c>
      <c r="E4358" s="2">
        <v>44903</v>
      </c>
      <c r="F4358">
        <v>2022</v>
      </c>
      <c r="G4358" t="s">
        <v>4726</v>
      </c>
      <c r="H4358" t="s">
        <v>9218</v>
      </c>
      <c r="J4358">
        <v>42.962399999999995</v>
      </c>
      <c r="N4358">
        <v>42.962399999999995</v>
      </c>
      <c r="O4358">
        <v>42.962399999999995</v>
      </c>
      <c r="P4358">
        <v>0</v>
      </c>
      <c r="S4358" s="5"/>
      <c r="T4358" s="1" t="s">
        <v>11320</v>
      </c>
    </row>
    <row r="4359" spans="1:20" x14ac:dyDescent="0.25">
      <c r="A4359" t="s">
        <v>11318</v>
      </c>
      <c r="C4359" t="s">
        <v>10289</v>
      </c>
      <c r="E4359" s="2">
        <v>44830</v>
      </c>
      <c r="F4359">
        <v>2022</v>
      </c>
      <c r="G4359" t="s">
        <v>4726</v>
      </c>
      <c r="H4359" t="s">
        <v>9218</v>
      </c>
      <c r="J4359">
        <v>15.794999999999998</v>
      </c>
      <c r="N4359">
        <v>15.794999999999998</v>
      </c>
      <c r="O4359">
        <v>15.794999999999998</v>
      </c>
      <c r="P4359">
        <v>0</v>
      </c>
      <c r="S4359" s="5"/>
      <c r="T4359" s="1" t="s">
        <v>11320</v>
      </c>
    </row>
    <row r="4360" spans="1:20" x14ac:dyDescent="0.25">
      <c r="A4360" t="s">
        <v>11318</v>
      </c>
      <c r="C4360" t="s">
        <v>9651</v>
      </c>
      <c r="E4360" s="2">
        <v>45260</v>
      </c>
      <c r="F4360">
        <v>2023</v>
      </c>
      <c r="G4360" t="s">
        <v>9228</v>
      </c>
      <c r="H4360" t="s">
        <v>9218</v>
      </c>
      <c r="I4360" t="s">
        <v>9404</v>
      </c>
      <c r="J4360">
        <v>162.19499999999999</v>
      </c>
      <c r="N4360">
        <v>14.921939999999999</v>
      </c>
      <c r="O4360">
        <v>14.921939999999999</v>
      </c>
      <c r="P4360">
        <v>0</v>
      </c>
      <c r="R4360" s="38">
        <v>9.1999999999999998E-2</v>
      </c>
      <c r="S4360" s="5"/>
      <c r="T4360" s="1" t="s">
        <v>11319</v>
      </c>
    </row>
    <row r="4361" spans="1:20" x14ac:dyDescent="0.25">
      <c r="A4361" t="s">
        <v>11318</v>
      </c>
      <c r="C4361" t="s">
        <v>10823</v>
      </c>
      <c r="E4361" s="2">
        <v>44498</v>
      </c>
      <c r="F4361">
        <v>2021</v>
      </c>
      <c r="G4361" t="s">
        <v>9261</v>
      </c>
      <c r="H4361" t="s">
        <v>9229</v>
      </c>
      <c r="J4361">
        <v>29.567500000000003</v>
      </c>
      <c r="N4361">
        <v>29.567500000000003</v>
      </c>
      <c r="O4361">
        <v>29.567500000000003</v>
      </c>
      <c r="P4361">
        <v>0</v>
      </c>
      <c r="S4361" s="5"/>
      <c r="T4361" s="1" t="s">
        <v>11321</v>
      </c>
    </row>
    <row r="4362" spans="1:20" x14ac:dyDescent="0.25">
      <c r="A4362" t="s">
        <v>11318</v>
      </c>
      <c r="C4362" t="s">
        <v>10283</v>
      </c>
      <c r="E4362" s="2">
        <v>44645</v>
      </c>
      <c r="F4362">
        <v>2022</v>
      </c>
      <c r="G4362" t="s">
        <v>9243</v>
      </c>
      <c r="H4362" t="s">
        <v>9218</v>
      </c>
      <c r="J4362">
        <v>436.99499999999995</v>
      </c>
      <c r="N4362">
        <v>436.99499999999995</v>
      </c>
      <c r="O4362">
        <v>436.99499999999995</v>
      </c>
      <c r="P4362">
        <v>0</v>
      </c>
      <c r="S4362" s="5"/>
      <c r="T4362" s="1" t="s">
        <v>11320</v>
      </c>
    </row>
    <row r="4363" spans="1:20" x14ac:dyDescent="0.25">
      <c r="A4363" t="s">
        <v>11318</v>
      </c>
      <c r="C4363" t="s">
        <v>10284</v>
      </c>
      <c r="E4363" s="2">
        <v>44645</v>
      </c>
      <c r="F4363">
        <v>2022</v>
      </c>
      <c r="G4363" t="s">
        <v>9243</v>
      </c>
      <c r="H4363" t="s">
        <v>9218</v>
      </c>
      <c r="J4363">
        <v>94.77</v>
      </c>
      <c r="N4363">
        <v>94.77</v>
      </c>
      <c r="O4363">
        <v>94.77</v>
      </c>
      <c r="P4363">
        <v>0</v>
      </c>
      <c r="S4363" s="5"/>
      <c r="T4363" s="1" t="s">
        <v>11320</v>
      </c>
    </row>
    <row r="4364" spans="1:20" x14ac:dyDescent="0.25">
      <c r="A4364" t="s">
        <v>11318</v>
      </c>
      <c r="C4364" t="s">
        <v>10892</v>
      </c>
      <c r="E4364" s="2">
        <v>44221</v>
      </c>
      <c r="F4364">
        <v>2021</v>
      </c>
      <c r="G4364" t="s">
        <v>9243</v>
      </c>
      <c r="H4364" t="s">
        <v>9218</v>
      </c>
      <c r="J4364">
        <v>473.08000000000004</v>
      </c>
      <c r="N4364">
        <v>473.08000000000004</v>
      </c>
      <c r="O4364">
        <v>473.08000000000004</v>
      </c>
      <c r="P4364">
        <v>0</v>
      </c>
      <c r="S4364" s="5"/>
      <c r="T4364" s="1" t="s">
        <v>11321</v>
      </c>
    </row>
    <row r="4365" spans="1:20" x14ac:dyDescent="0.25">
      <c r="A4365" t="s">
        <v>11318</v>
      </c>
      <c r="C4365" t="s">
        <v>9520</v>
      </c>
      <c r="E4365" s="2">
        <v>45222</v>
      </c>
      <c r="F4365">
        <v>2023</v>
      </c>
      <c r="G4365" t="s">
        <v>9292</v>
      </c>
      <c r="H4365" t="s">
        <v>9218</v>
      </c>
      <c r="I4365" t="s">
        <v>9262</v>
      </c>
      <c r="J4365">
        <v>16.2195</v>
      </c>
      <c r="N4365">
        <v>11.35365</v>
      </c>
      <c r="O4365">
        <v>11.35365</v>
      </c>
      <c r="P4365">
        <v>0</v>
      </c>
      <c r="R4365" s="38">
        <v>0.7</v>
      </c>
      <c r="S4365" s="5"/>
      <c r="T4365" s="1" t="s">
        <v>11319</v>
      </c>
    </row>
    <row r="4366" spans="1:20" x14ac:dyDescent="0.25">
      <c r="A4366" t="s">
        <v>11318</v>
      </c>
      <c r="C4366" t="s">
        <v>9520</v>
      </c>
      <c r="E4366" s="2">
        <v>45222</v>
      </c>
      <c r="F4366">
        <v>2023</v>
      </c>
      <c r="G4366" t="s">
        <v>9292</v>
      </c>
      <c r="H4366" t="s">
        <v>9218</v>
      </c>
      <c r="I4366" t="s">
        <v>9240</v>
      </c>
      <c r="J4366">
        <v>37.845499999999994</v>
      </c>
      <c r="N4366">
        <v>26.491849999999999</v>
      </c>
      <c r="O4366">
        <v>26.491849999999999</v>
      </c>
      <c r="P4366">
        <v>0</v>
      </c>
      <c r="R4366" s="38">
        <v>0.7</v>
      </c>
      <c r="S4366" s="5"/>
      <c r="T4366" s="1" t="s">
        <v>11319</v>
      </c>
    </row>
    <row r="4367" spans="1:20" x14ac:dyDescent="0.25">
      <c r="A4367" t="s">
        <v>11318</v>
      </c>
      <c r="C4367" t="s">
        <v>10770</v>
      </c>
      <c r="E4367" s="2">
        <v>44525</v>
      </c>
      <c r="F4367">
        <v>2021</v>
      </c>
      <c r="G4367" t="s">
        <v>9276</v>
      </c>
      <c r="H4367" t="s">
        <v>9218</v>
      </c>
      <c r="J4367">
        <v>118.27000000000001</v>
      </c>
      <c r="N4367">
        <v>59.135000000000005</v>
      </c>
      <c r="O4367">
        <v>0</v>
      </c>
      <c r="P4367">
        <v>59.135000000000005</v>
      </c>
      <c r="S4367" s="5"/>
      <c r="T4367" s="1" t="s">
        <v>11321</v>
      </c>
    </row>
    <row r="4368" spans="1:20" x14ac:dyDescent="0.25">
      <c r="A4368" t="s">
        <v>11318</v>
      </c>
      <c r="C4368" t="s">
        <v>10992</v>
      </c>
      <c r="E4368" s="2">
        <v>44470</v>
      </c>
      <c r="F4368">
        <v>2021</v>
      </c>
      <c r="G4368" t="s">
        <v>9276</v>
      </c>
      <c r="H4368" t="s">
        <v>9218</v>
      </c>
      <c r="J4368">
        <v>354.81</v>
      </c>
      <c r="N4368">
        <v>354.81</v>
      </c>
      <c r="O4368">
        <v>354.81</v>
      </c>
      <c r="P4368">
        <v>0</v>
      </c>
      <c r="S4368" s="5"/>
      <c r="T4368" s="1" t="s">
        <v>11321</v>
      </c>
    </row>
    <row r="4369" spans="1:20" x14ac:dyDescent="0.25">
      <c r="A4369" t="s">
        <v>11318</v>
      </c>
      <c r="C4369" t="s">
        <v>9604</v>
      </c>
      <c r="E4369" s="2">
        <v>45274</v>
      </c>
      <c r="F4369">
        <v>2023</v>
      </c>
      <c r="G4369" t="s">
        <v>9276</v>
      </c>
      <c r="H4369" t="s">
        <v>9218</v>
      </c>
      <c r="I4369" t="s">
        <v>84</v>
      </c>
      <c r="J4369">
        <v>513.61749999999995</v>
      </c>
      <c r="N4369">
        <v>513.61749999999995</v>
      </c>
      <c r="O4369">
        <v>513.61749999999995</v>
      </c>
      <c r="P4369">
        <v>0</v>
      </c>
      <c r="R4369" s="38">
        <v>1</v>
      </c>
      <c r="S4369" s="5"/>
      <c r="T4369" s="1" t="s">
        <v>11319</v>
      </c>
    </row>
    <row r="4370" spans="1:20" x14ac:dyDescent="0.25">
      <c r="A4370" t="s">
        <v>11318</v>
      </c>
      <c r="C4370" t="s">
        <v>9341</v>
      </c>
      <c r="E4370" s="2">
        <v>45183</v>
      </c>
      <c r="F4370">
        <v>2023</v>
      </c>
      <c r="G4370" t="s">
        <v>7066</v>
      </c>
      <c r="H4370" t="s">
        <v>9218</v>
      </c>
      <c r="I4370" t="s">
        <v>141</v>
      </c>
      <c r="J4370">
        <v>281.21698788370003</v>
      </c>
      <c r="N4370">
        <v>281.21698788370003</v>
      </c>
      <c r="O4370">
        <v>281.21698788370003</v>
      </c>
      <c r="P4370">
        <v>0</v>
      </c>
      <c r="R4370" s="38">
        <v>1</v>
      </c>
      <c r="S4370" s="5"/>
      <c r="T4370" s="1" t="s">
        <v>11319</v>
      </c>
    </row>
    <row r="4371" spans="1:20" x14ac:dyDescent="0.25">
      <c r="A4371" t="s">
        <v>11318</v>
      </c>
      <c r="C4371" t="s">
        <v>9341</v>
      </c>
      <c r="E4371" s="2">
        <v>45188</v>
      </c>
      <c r="F4371">
        <v>2023</v>
      </c>
      <c r="G4371" t="s">
        <v>7066</v>
      </c>
      <c r="H4371" t="s">
        <v>9218</v>
      </c>
      <c r="I4371" t="s">
        <v>141</v>
      </c>
      <c r="J4371">
        <v>361.1542</v>
      </c>
      <c r="N4371">
        <v>361.1542</v>
      </c>
      <c r="O4371">
        <v>361.1542</v>
      </c>
      <c r="P4371">
        <v>0</v>
      </c>
      <c r="R4371" s="38">
        <v>1</v>
      </c>
      <c r="S4371" s="5"/>
      <c r="T4371" s="1" t="s">
        <v>11319</v>
      </c>
    </row>
    <row r="4372" spans="1:20" x14ac:dyDescent="0.25">
      <c r="A4372" t="s">
        <v>11318</v>
      </c>
      <c r="C4372" t="s">
        <v>9341</v>
      </c>
      <c r="E4372" s="2">
        <v>45188</v>
      </c>
      <c r="F4372">
        <v>2023</v>
      </c>
      <c r="G4372" t="s">
        <v>7066</v>
      </c>
      <c r="H4372" t="s">
        <v>9218</v>
      </c>
      <c r="I4372" t="s">
        <v>141</v>
      </c>
      <c r="J4372">
        <v>16.674829374719998</v>
      </c>
      <c r="N4372">
        <v>16.674829374719998</v>
      </c>
      <c r="O4372">
        <v>16.674829374719998</v>
      </c>
      <c r="P4372">
        <v>0</v>
      </c>
      <c r="R4372" s="38">
        <v>1</v>
      </c>
      <c r="S4372" s="5"/>
      <c r="T4372" s="1" t="s">
        <v>11319</v>
      </c>
    </row>
    <row r="4373" spans="1:20" x14ac:dyDescent="0.25">
      <c r="A4373" t="s">
        <v>11318</v>
      </c>
      <c r="C4373" t="s">
        <v>10924</v>
      </c>
      <c r="E4373" s="2">
        <v>44545</v>
      </c>
      <c r="F4373">
        <v>2021</v>
      </c>
      <c r="G4373" t="s">
        <v>9243</v>
      </c>
      <c r="H4373" t="s">
        <v>318</v>
      </c>
      <c r="J4373">
        <v>82.789000000000001</v>
      </c>
      <c r="N4373">
        <v>0.47308000000000006</v>
      </c>
      <c r="O4373">
        <v>0.47308000000000006</v>
      </c>
      <c r="P4373">
        <v>0</v>
      </c>
      <c r="S4373" s="5"/>
      <c r="T4373" s="1" t="s">
        <v>11321</v>
      </c>
    </row>
    <row r="4374" spans="1:20" x14ac:dyDescent="0.25">
      <c r="A4374" t="s">
        <v>11318</v>
      </c>
      <c r="C4374" t="s">
        <v>10277</v>
      </c>
      <c r="E4374" s="2">
        <v>44924</v>
      </c>
      <c r="F4374">
        <v>2022</v>
      </c>
      <c r="G4374" t="s">
        <v>6585</v>
      </c>
      <c r="H4374" t="s">
        <v>9224</v>
      </c>
      <c r="J4374">
        <v>210.6</v>
      </c>
      <c r="N4374">
        <v>210.6</v>
      </c>
      <c r="O4374">
        <v>210.6</v>
      </c>
      <c r="P4374">
        <v>0</v>
      </c>
      <c r="S4374" s="5"/>
      <c r="T4374" s="1" t="s">
        <v>11320</v>
      </c>
    </row>
    <row r="4375" spans="1:20" x14ac:dyDescent="0.25">
      <c r="A4375" t="s">
        <v>11318</v>
      </c>
      <c r="C4375" t="s">
        <v>10813</v>
      </c>
      <c r="E4375" s="2">
        <v>44307</v>
      </c>
      <c r="F4375">
        <v>2021</v>
      </c>
      <c r="G4375" t="s">
        <v>6754</v>
      </c>
      <c r="H4375" t="s">
        <v>9229</v>
      </c>
      <c r="J4375">
        <v>39.38391</v>
      </c>
      <c r="N4375">
        <v>19.751090000000001</v>
      </c>
      <c r="O4375">
        <v>19.751090000000001</v>
      </c>
      <c r="P4375">
        <v>0</v>
      </c>
      <c r="S4375" s="5"/>
      <c r="T4375" s="1" t="s">
        <v>11321</v>
      </c>
    </row>
    <row r="4376" spans="1:20" x14ac:dyDescent="0.25">
      <c r="A4376" t="s">
        <v>11318</v>
      </c>
      <c r="C4376" t="s">
        <v>10265</v>
      </c>
      <c r="E4376" s="2">
        <v>44916</v>
      </c>
      <c r="F4376">
        <v>2022</v>
      </c>
      <c r="G4376" t="s">
        <v>8750</v>
      </c>
      <c r="H4376" t="s">
        <v>9224</v>
      </c>
      <c r="J4376">
        <v>10.53</v>
      </c>
      <c r="N4376">
        <v>0.1053</v>
      </c>
      <c r="O4376">
        <v>0.1053</v>
      </c>
      <c r="P4376">
        <v>0</v>
      </c>
      <c r="S4376" s="5"/>
      <c r="T4376" s="1" t="s">
        <v>11320</v>
      </c>
    </row>
    <row r="4377" spans="1:20" x14ac:dyDescent="0.25">
      <c r="A4377" t="s">
        <v>11318</v>
      </c>
      <c r="C4377" t="s">
        <v>9441</v>
      </c>
      <c r="E4377" s="2">
        <v>45224</v>
      </c>
      <c r="F4377">
        <v>2023</v>
      </c>
      <c r="G4377" t="s">
        <v>79</v>
      </c>
      <c r="H4377" t="s">
        <v>9229</v>
      </c>
      <c r="I4377" t="s">
        <v>141</v>
      </c>
      <c r="J4377">
        <v>378.45499999999998</v>
      </c>
      <c r="N4377">
        <v>378.45499999999998</v>
      </c>
      <c r="O4377">
        <v>378.45499999999998</v>
      </c>
      <c r="P4377">
        <v>0</v>
      </c>
      <c r="R4377" s="38">
        <v>1</v>
      </c>
      <c r="S4377" s="5"/>
      <c r="T4377" s="1" t="s">
        <v>11319</v>
      </c>
    </row>
    <row r="4378" spans="1:20" x14ac:dyDescent="0.25">
      <c r="A4378" t="s">
        <v>11318</v>
      </c>
      <c r="C4378" t="s">
        <v>9590</v>
      </c>
      <c r="E4378" s="2">
        <v>45282</v>
      </c>
      <c r="F4378">
        <v>2023</v>
      </c>
      <c r="G4378" t="s">
        <v>329</v>
      </c>
      <c r="H4378" t="s">
        <v>9224</v>
      </c>
      <c r="I4378" t="s">
        <v>9225</v>
      </c>
      <c r="J4378">
        <v>16.2195</v>
      </c>
      <c r="N4378">
        <v>16.2195</v>
      </c>
      <c r="O4378">
        <v>15.57072</v>
      </c>
      <c r="P4378">
        <v>0.64877999999999991</v>
      </c>
      <c r="R4378" s="38">
        <v>1</v>
      </c>
      <c r="S4378" s="5"/>
      <c r="T4378" s="1" t="s">
        <v>11319</v>
      </c>
    </row>
    <row r="4379" spans="1:20" x14ac:dyDescent="0.25">
      <c r="A4379" t="s">
        <v>11318</v>
      </c>
      <c r="C4379" t="s">
        <v>10764</v>
      </c>
      <c r="E4379" s="2">
        <v>44405</v>
      </c>
      <c r="F4379">
        <v>2021</v>
      </c>
      <c r="G4379" t="s">
        <v>9243</v>
      </c>
      <c r="H4379" t="s">
        <v>9224</v>
      </c>
      <c r="J4379">
        <v>283.84800000000001</v>
      </c>
      <c r="N4379">
        <v>2.8384800000000001</v>
      </c>
      <c r="O4379">
        <v>2.8384800000000001</v>
      </c>
      <c r="P4379">
        <v>0</v>
      </c>
      <c r="S4379" s="5"/>
      <c r="T4379" s="1" t="s">
        <v>11321</v>
      </c>
    </row>
    <row r="4380" spans="1:20" x14ac:dyDescent="0.25">
      <c r="A4380" t="s">
        <v>11318</v>
      </c>
      <c r="C4380" t="s">
        <v>9814</v>
      </c>
      <c r="E4380" s="2">
        <v>45092</v>
      </c>
      <c r="F4380">
        <v>2023</v>
      </c>
      <c r="G4380" t="s">
        <v>9243</v>
      </c>
      <c r="H4380" t="s">
        <v>9224</v>
      </c>
      <c r="I4380" t="s">
        <v>9225</v>
      </c>
      <c r="J4380">
        <v>270.32499999999999</v>
      </c>
      <c r="N4380">
        <v>54.064999999999998</v>
      </c>
      <c r="O4380">
        <v>54.064999999999998</v>
      </c>
      <c r="P4380">
        <v>0</v>
      </c>
      <c r="R4380" s="38">
        <v>0.2</v>
      </c>
      <c r="S4380" s="5"/>
      <c r="T4380" s="1" t="s">
        <v>11319</v>
      </c>
    </row>
    <row r="4381" spans="1:20" x14ac:dyDescent="0.25">
      <c r="A4381" t="s">
        <v>11318</v>
      </c>
      <c r="C4381" t="s">
        <v>9226</v>
      </c>
      <c r="E4381" s="2">
        <v>44981</v>
      </c>
      <c r="F4381">
        <v>2023</v>
      </c>
      <c r="G4381" t="s">
        <v>6358</v>
      </c>
      <c r="H4381" t="s">
        <v>9224</v>
      </c>
      <c r="I4381" t="s">
        <v>9225</v>
      </c>
      <c r="J4381">
        <v>54.064999999999998</v>
      </c>
      <c r="N4381">
        <v>0.54064999999999996</v>
      </c>
      <c r="O4381">
        <v>0.54064999999999996</v>
      </c>
      <c r="P4381">
        <v>0</v>
      </c>
      <c r="R4381" s="38">
        <v>0.01</v>
      </c>
      <c r="S4381" s="5"/>
      <c r="T4381" s="1" t="s">
        <v>11319</v>
      </c>
    </row>
    <row r="4382" spans="1:20" x14ac:dyDescent="0.25">
      <c r="A4382" t="s">
        <v>11318</v>
      </c>
      <c r="C4382" t="s">
        <v>9602</v>
      </c>
      <c r="E4382" s="2">
        <v>44972</v>
      </c>
      <c r="F4382">
        <v>2023</v>
      </c>
      <c r="G4382" t="s">
        <v>9334</v>
      </c>
      <c r="H4382" t="s">
        <v>9224</v>
      </c>
      <c r="I4382" t="s">
        <v>9225</v>
      </c>
      <c r="J4382">
        <v>75.690999999999988</v>
      </c>
      <c r="N4382">
        <v>0.75690999999999986</v>
      </c>
      <c r="O4382">
        <v>0.75690999999999986</v>
      </c>
      <c r="P4382">
        <v>0</v>
      </c>
      <c r="R4382" s="38">
        <v>0.01</v>
      </c>
      <c r="S4382" s="5"/>
      <c r="T4382" s="1" t="s">
        <v>11319</v>
      </c>
    </row>
    <row r="4383" spans="1:20" x14ac:dyDescent="0.25">
      <c r="A4383" t="s">
        <v>11318</v>
      </c>
      <c r="C4383" t="s">
        <v>10867</v>
      </c>
      <c r="E4383" s="2">
        <v>44258</v>
      </c>
      <c r="F4383">
        <v>2021</v>
      </c>
      <c r="G4383" t="s">
        <v>9334</v>
      </c>
      <c r="H4383" t="s">
        <v>9224</v>
      </c>
      <c r="J4383">
        <v>384.37750000000005</v>
      </c>
      <c r="N4383">
        <v>3.9029099999999999</v>
      </c>
      <c r="O4383">
        <v>3.9029099999999999</v>
      </c>
      <c r="P4383">
        <v>0</v>
      </c>
      <c r="S4383" s="5"/>
      <c r="T4383" s="1" t="s">
        <v>11321</v>
      </c>
    </row>
    <row r="4384" spans="1:20" x14ac:dyDescent="0.25">
      <c r="A4384" t="s">
        <v>11318</v>
      </c>
      <c r="C4384" t="s">
        <v>9393</v>
      </c>
      <c r="E4384" s="2">
        <v>45121</v>
      </c>
      <c r="F4384">
        <v>2023</v>
      </c>
      <c r="G4384" t="s">
        <v>9392</v>
      </c>
      <c r="H4384" t="s">
        <v>9229</v>
      </c>
      <c r="I4384" t="s">
        <v>9256</v>
      </c>
      <c r="J4384">
        <v>21.085349999999998</v>
      </c>
      <c r="N4384">
        <v>12.229502999999999</v>
      </c>
      <c r="O4384">
        <v>12.018649499999999</v>
      </c>
      <c r="P4384">
        <v>0.2108535</v>
      </c>
      <c r="R4384" s="38">
        <v>0.57999999999999996</v>
      </c>
      <c r="S4384" s="5"/>
      <c r="T4384" s="1" t="s">
        <v>11319</v>
      </c>
    </row>
    <row r="4385" spans="1:20" x14ac:dyDescent="0.25">
      <c r="A4385" t="s">
        <v>11318</v>
      </c>
      <c r="C4385" t="s">
        <v>10849</v>
      </c>
      <c r="E4385" s="2">
        <v>44322</v>
      </c>
      <c r="F4385">
        <v>2021</v>
      </c>
      <c r="G4385" t="s">
        <v>9243</v>
      </c>
      <c r="H4385" t="s">
        <v>9218</v>
      </c>
      <c r="J4385">
        <v>76.875500000000002</v>
      </c>
      <c r="N4385">
        <v>76.875500000000002</v>
      </c>
      <c r="O4385">
        <v>65.403310000000005</v>
      </c>
      <c r="P4385">
        <v>11.590460000000002</v>
      </c>
      <c r="S4385" s="5"/>
      <c r="T4385" s="1" t="s">
        <v>11321</v>
      </c>
    </row>
    <row r="4386" spans="1:20" x14ac:dyDescent="0.25">
      <c r="A4386" t="s">
        <v>11318</v>
      </c>
      <c r="C4386" t="s">
        <v>9618</v>
      </c>
      <c r="E4386" s="2">
        <v>44896</v>
      </c>
      <c r="F4386">
        <v>2022</v>
      </c>
      <c r="G4386" t="s">
        <v>9276</v>
      </c>
      <c r="H4386" t="s">
        <v>9218</v>
      </c>
      <c r="J4386">
        <v>368.54999999999995</v>
      </c>
      <c r="N4386">
        <v>82.660499999999999</v>
      </c>
      <c r="O4386">
        <v>82.660499999999999</v>
      </c>
      <c r="P4386">
        <v>0</v>
      </c>
      <c r="S4386" s="5"/>
      <c r="T4386" s="1" t="s">
        <v>11320</v>
      </c>
    </row>
    <row r="4387" spans="1:20" x14ac:dyDescent="0.25">
      <c r="A4387" t="s">
        <v>11318</v>
      </c>
      <c r="C4387" t="s">
        <v>9618</v>
      </c>
      <c r="E4387" s="2">
        <v>44937</v>
      </c>
      <c r="F4387">
        <v>2023</v>
      </c>
      <c r="G4387" t="s">
        <v>9276</v>
      </c>
      <c r="H4387" t="s">
        <v>9218</v>
      </c>
      <c r="I4387" t="s">
        <v>9262</v>
      </c>
      <c r="J4387">
        <v>378.45499999999998</v>
      </c>
      <c r="N4387">
        <v>84.849610999999996</v>
      </c>
      <c r="O4387">
        <v>84.849610999999996</v>
      </c>
      <c r="P4387">
        <v>0</v>
      </c>
      <c r="R4387" s="38">
        <v>0.22420000000000001</v>
      </c>
      <c r="S4387" s="5"/>
      <c r="T4387" s="1" t="s">
        <v>11319</v>
      </c>
    </row>
    <row r="4388" spans="1:20" x14ac:dyDescent="0.25">
      <c r="A4388" t="s">
        <v>11318</v>
      </c>
      <c r="C4388" t="s">
        <v>10914</v>
      </c>
      <c r="E4388" s="2">
        <v>44232</v>
      </c>
      <c r="F4388">
        <v>2021</v>
      </c>
      <c r="G4388" t="s">
        <v>9243</v>
      </c>
      <c r="H4388" t="s">
        <v>9224</v>
      </c>
      <c r="J4388">
        <v>118.27000000000001</v>
      </c>
      <c r="N4388">
        <v>1.1827000000000001</v>
      </c>
      <c r="O4388">
        <v>1.1827000000000001</v>
      </c>
      <c r="P4388">
        <v>0</v>
      </c>
      <c r="S4388" s="5"/>
      <c r="T4388" s="1" t="s">
        <v>11321</v>
      </c>
    </row>
    <row r="4389" spans="1:20" x14ac:dyDescent="0.25">
      <c r="A4389" t="s">
        <v>11318</v>
      </c>
      <c r="C4389" t="s">
        <v>10285</v>
      </c>
      <c r="E4389" s="2">
        <v>44830</v>
      </c>
      <c r="F4389">
        <v>2022</v>
      </c>
      <c r="G4389" t="s">
        <v>9276</v>
      </c>
      <c r="H4389" t="s">
        <v>9218</v>
      </c>
      <c r="J4389">
        <v>105.3</v>
      </c>
      <c r="N4389">
        <v>105.3</v>
      </c>
      <c r="O4389">
        <v>105.3</v>
      </c>
      <c r="P4389">
        <v>0</v>
      </c>
      <c r="S4389" s="5"/>
      <c r="T4389" s="1" t="s">
        <v>11320</v>
      </c>
    </row>
    <row r="4390" spans="1:20" x14ac:dyDescent="0.25">
      <c r="A4390" t="s">
        <v>11318</v>
      </c>
      <c r="C4390" t="s">
        <v>9303</v>
      </c>
      <c r="E4390" s="2">
        <v>45278</v>
      </c>
      <c r="F4390">
        <v>2023</v>
      </c>
      <c r="G4390" t="s">
        <v>9292</v>
      </c>
      <c r="H4390" t="s">
        <v>9229</v>
      </c>
      <c r="I4390" t="s">
        <v>9256</v>
      </c>
      <c r="J4390">
        <v>54.064999999999998</v>
      </c>
      <c r="N4390">
        <v>17.030474999999999</v>
      </c>
      <c r="O4390">
        <v>15.408524999999999</v>
      </c>
      <c r="P4390">
        <v>1.62195</v>
      </c>
      <c r="R4390" s="38">
        <v>0.315</v>
      </c>
      <c r="S4390" s="5"/>
      <c r="T4390" s="1" t="s">
        <v>11319</v>
      </c>
    </row>
    <row r="4391" spans="1:20" x14ac:dyDescent="0.25">
      <c r="A4391" t="s">
        <v>11318</v>
      </c>
      <c r="C4391" t="s">
        <v>9655</v>
      </c>
      <c r="E4391" s="2">
        <v>45099</v>
      </c>
      <c r="F4391">
        <v>2023</v>
      </c>
      <c r="G4391" t="s">
        <v>9243</v>
      </c>
      <c r="H4391" t="s">
        <v>9224</v>
      </c>
      <c r="I4391" t="s">
        <v>9262</v>
      </c>
      <c r="J4391">
        <v>32.439</v>
      </c>
      <c r="N4391">
        <v>32.439</v>
      </c>
      <c r="O4391">
        <v>32.439</v>
      </c>
      <c r="P4391">
        <v>0</v>
      </c>
      <c r="R4391" s="38">
        <v>1</v>
      </c>
      <c r="S4391" s="5"/>
      <c r="T4391" s="1" t="s">
        <v>11319</v>
      </c>
    </row>
    <row r="4392" spans="1:20" x14ac:dyDescent="0.25">
      <c r="A4392" t="s">
        <v>11318</v>
      </c>
      <c r="C4392" t="s">
        <v>9655</v>
      </c>
      <c r="E4392" s="2">
        <v>45099</v>
      </c>
      <c r="F4392">
        <v>2023</v>
      </c>
      <c r="G4392" t="s">
        <v>9243</v>
      </c>
      <c r="H4392" t="s">
        <v>9224</v>
      </c>
      <c r="I4392" t="s">
        <v>9262</v>
      </c>
      <c r="J4392">
        <v>21.625999999999998</v>
      </c>
      <c r="N4392">
        <v>21.625999999999998</v>
      </c>
      <c r="O4392">
        <v>21.625999999999998</v>
      </c>
      <c r="P4392">
        <v>0</v>
      </c>
      <c r="R4392" s="38">
        <v>1</v>
      </c>
      <c r="S4392" s="5"/>
      <c r="T4392" s="1" t="s">
        <v>11319</v>
      </c>
    </row>
    <row r="4393" spans="1:20" x14ac:dyDescent="0.25">
      <c r="A4393" t="s">
        <v>11318</v>
      </c>
      <c r="C4393" t="s">
        <v>10130</v>
      </c>
      <c r="E4393" s="2">
        <v>44917</v>
      </c>
      <c r="F4393">
        <v>2022</v>
      </c>
      <c r="G4393" t="s">
        <v>9243</v>
      </c>
      <c r="H4393" t="s">
        <v>318</v>
      </c>
      <c r="J4393">
        <v>263.25</v>
      </c>
      <c r="N4393">
        <v>1.3689</v>
      </c>
      <c r="O4393">
        <v>1.3689</v>
      </c>
      <c r="P4393">
        <v>0</v>
      </c>
      <c r="S4393" s="5"/>
      <c r="T4393" s="1" t="s">
        <v>11320</v>
      </c>
    </row>
    <row r="4394" spans="1:20" x14ac:dyDescent="0.25">
      <c r="A4394" t="s">
        <v>11318</v>
      </c>
      <c r="C4394" t="s">
        <v>10130</v>
      </c>
      <c r="E4394" s="2">
        <v>44917</v>
      </c>
      <c r="F4394">
        <v>2022</v>
      </c>
      <c r="G4394" t="s">
        <v>9243</v>
      </c>
      <c r="H4394" t="s">
        <v>318</v>
      </c>
      <c r="J4394">
        <v>127.0971</v>
      </c>
      <c r="N4394">
        <v>0.63179999999999992</v>
      </c>
      <c r="O4394">
        <v>0.63179999999999992</v>
      </c>
      <c r="P4394">
        <v>0</v>
      </c>
      <c r="S4394" s="5"/>
      <c r="T4394" s="1" t="s">
        <v>11320</v>
      </c>
    </row>
    <row r="4395" spans="1:20" x14ac:dyDescent="0.25">
      <c r="A4395" t="s">
        <v>11318</v>
      </c>
      <c r="C4395" t="s">
        <v>10068</v>
      </c>
      <c r="E4395" s="2">
        <v>44726</v>
      </c>
      <c r="F4395">
        <v>2022</v>
      </c>
      <c r="G4395" t="s">
        <v>9243</v>
      </c>
      <c r="H4395" t="s">
        <v>9224</v>
      </c>
      <c r="J4395">
        <v>105.3</v>
      </c>
      <c r="N4395">
        <v>105.3</v>
      </c>
      <c r="O4395">
        <v>105.3</v>
      </c>
      <c r="P4395">
        <v>0</v>
      </c>
      <c r="S4395" s="5"/>
      <c r="T4395" s="1" t="s">
        <v>11320</v>
      </c>
    </row>
    <row r="4396" spans="1:20" x14ac:dyDescent="0.25">
      <c r="A4396" t="s">
        <v>11318</v>
      </c>
      <c r="C4396" t="s">
        <v>10129</v>
      </c>
      <c r="E4396" s="2">
        <v>44726</v>
      </c>
      <c r="F4396">
        <v>2022</v>
      </c>
      <c r="G4396" t="s">
        <v>9243</v>
      </c>
      <c r="H4396" t="s">
        <v>9224</v>
      </c>
      <c r="J4396">
        <v>206.38799999999998</v>
      </c>
      <c r="N4396">
        <v>103.19399999999999</v>
      </c>
      <c r="O4396">
        <v>103.19399999999999</v>
      </c>
      <c r="P4396">
        <v>0</v>
      </c>
      <c r="S4396" s="5"/>
      <c r="T4396" s="1" t="s">
        <v>11320</v>
      </c>
    </row>
    <row r="4397" spans="1:20" x14ac:dyDescent="0.25">
      <c r="A4397" t="s">
        <v>11318</v>
      </c>
      <c r="C4397" t="s">
        <v>10129</v>
      </c>
      <c r="E4397" s="2">
        <v>44726</v>
      </c>
      <c r="F4397">
        <v>2022</v>
      </c>
      <c r="G4397" t="s">
        <v>9243</v>
      </c>
      <c r="H4397" t="s">
        <v>9224</v>
      </c>
      <c r="J4397">
        <v>25.271999999999998</v>
      </c>
      <c r="N4397">
        <v>12.635999999999999</v>
      </c>
      <c r="O4397">
        <v>12.635999999999999</v>
      </c>
      <c r="P4397">
        <v>0</v>
      </c>
      <c r="S4397" s="5"/>
      <c r="T4397" s="1" t="s">
        <v>11320</v>
      </c>
    </row>
    <row r="4398" spans="1:20" x14ac:dyDescent="0.25">
      <c r="A4398" t="s">
        <v>11318</v>
      </c>
      <c r="C4398" t="s">
        <v>10129</v>
      </c>
      <c r="E4398" s="2">
        <v>44726</v>
      </c>
      <c r="F4398">
        <v>2022</v>
      </c>
      <c r="G4398" t="s">
        <v>9243</v>
      </c>
      <c r="H4398" t="s">
        <v>9224</v>
      </c>
      <c r="J4398">
        <v>31.589999999999996</v>
      </c>
      <c r="N4398">
        <v>15.794999999999998</v>
      </c>
      <c r="O4398">
        <v>15.794999999999998</v>
      </c>
      <c r="P4398">
        <v>0</v>
      </c>
      <c r="S4398" s="5"/>
      <c r="T4398" s="1" t="s">
        <v>11320</v>
      </c>
    </row>
    <row r="4399" spans="1:20" x14ac:dyDescent="0.25">
      <c r="A4399" t="s">
        <v>11318</v>
      </c>
      <c r="C4399" t="s">
        <v>10129</v>
      </c>
      <c r="E4399" s="2">
        <v>44726</v>
      </c>
      <c r="F4399">
        <v>2022</v>
      </c>
      <c r="G4399" t="s">
        <v>9243</v>
      </c>
      <c r="H4399" t="s">
        <v>9224</v>
      </c>
      <c r="J4399">
        <v>263.25</v>
      </c>
      <c r="N4399">
        <v>131.625</v>
      </c>
      <c r="O4399">
        <v>131.625</v>
      </c>
      <c r="P4399">
        <v>0</v>
      </c>
      <c r="S4399" s="5"/>
      <c r="T4399" s="1" t="s">
        <v>11320</v>
      </c>
    </row>
    <row r="4400" spans="1:20" x14ac:dyDescent="0.25">
      <c r="A4400" t="s">
        <v>11318</v>
      </c>
      <c r="C4400" t="s">
        <v>9842</v>
      </c>
      <c r="E4400" s="2">
        <v>45099</v>
      </c>
      <c r="F4400">
        <v>2023</v>
      </c>
      <c r="G4400" t="s">
        <v>9243</v>
      </c>
      <c r="H4400" t="s">
        <v>9224</v>
      </c>
      <c r="I4400" t="s">
        <v>9225</v>
      </c>
      <c r="J4400">
        <v>396.40458000000001</v>
      </c>
      <c r="N4400">
        <v>3.9640457999999996</v>
      </c>
      <c r="O4400">
        <v>3.9640457999999996</v>
      </c>
      <c r="P4400">
        <v>0</v>
      </c>
      <c r="R4400" s="38">
        <v>0.01</v>
      </c>
      <c r="S4400" s="5"/>
      <c r="T4400" s="1" t="s">
        <v>11319</v>
      </c>
    </row>
    <row r="4401" spans="1:20" x14ac:dyDescent="0.25">
      <c r="A4401" t="s">
        <v>11318</v>
      </c>
      <c r="C4401" t="s">
        <v>9842</v>
      </c>
      <c r="E4401" s="2">
        <v>45099</v>
      </c>
      <c r="F4401">
        <v>2023</v>
      </c>
      <c r="G4401" t="s">
        <v>9243</v>
      </c>
      <c r="H4401" t="s">
        <v>9224</v>
      </c>
      <c r="I4401" t="s">
        <v>9225</v>
      </c>
      <c r="J4401">
        <v>16.2195</v>
      </c>
      <c r="N4401">
        <v>0.16219499999999998</v>
      </c>
      <c r="O4401">
        <v>0.16219499999999998</v>
      </c>
      <c r="P4401">
        <v>0</v>
      </c>
      <c r="R4401" s="38">
        <v>0.01</v>
      </c>
      <c r="S4401" s="5"/>
      <c r="T4401" s="1" t="s">
        <v>11319</v>
      </c>
    </row>
    <row r="4402" spans="1:20" x14ac:dyDescent="0.25">
      <c r="A4402" t="s">
        <v>11318</v>
      </c>
      <c r="C4402" t="s">
        <v>10925</v>
      </c>
      <c r="E4402" s="2">
        <v>44547</v>
      </c>
      <c r="F4402">
        <v>2021</v>
      </c>
      <c r="G4402" t="s">
        <v>9243</v>
      </c>
      <c r="H4402" t="s">
        <v>318</v>
      </c>
      <c r="J4402">
        <v>69.779300000000006</v>
      </c>
      <c r="N4402">
        <v>0.35481000000000001</v>
      </c>
      <c r="O4402">
        <v>0.35481000000000001</v>
      </c>
      <c r="P4402">
        <v>0</v>
      </c>
      <c r="S4402" s="5"/>
      <c r="T4402" s="1" t="s">
        <v>11321</v>
      </c>
    </row>
    <row r="4403" spans="1:20" x14ac:dyDescent="0.25">
      <c r="A4403" t="s">
        <v>11318</v>
      </c>
      <c r="C4403" t="s">
        <v>10925</v>
      </c>
      <c r="E4403" s="2">
        <v>44547</v>
      </c>
      <c r="F4403">
        <v>2021</v>
      </c>
      <c r="G4403" t="s">
        <v>9243</v>
      </c>
      <c r="H4403" t="s">
        <v>318</v>
      </c>
      <c r="J4403">
        <v>82.907269999999997</v>
      </c>
      <c r="N4403">
        <v>0.47308000000000006</v>
      </c>
      <c r="O4403">
        <v>0.47308000000000006</v>
      </c>
      <c r="P4403">
        <v>0</v>
      </c>
      <c r="S4403" s="5"/>
      <c r="T4403" s="1" t="s">
        <v>11321</v>
      </c>
    </row>
    <row r="4404" spans="1:20" x14ac:dyDescent="0.25">
      <c r="A4404" t="s">
        <v>11318</v>
      </c>
      <c r="C4404" t="s">
        <v>10033</v>
      </c>
      <c r="E4404" s="2">
        <v>45282</v>
      </c>
      <c r="F4404">
        <v>2023</v>
      </c>
      <c r="G4404" t="s">
        <v>9289</v>
      </c>
      <c r="H4404" t="s">
        <v>318</v>
      </c>
      <c r="I4404" t="s">
        <v>9225</v>
      </c>
      <c r="J4404">
        <v>216.26</v>
      </c>
      <c r="N4404">
        <v>1.0812999999999999</v>
      </c>
      <c r="O4404">
        <v>1.0812999999999999</v>
      </c>
      <c r="P4404">
        <v>0</v>
      </c>
      <c r="R4404" s="38">
        <v>5.0000000000000001E-3</v>
      </c>
      <c r="S4404" s="5"/>
      <c r="T4404" s="1" t="s">
        <v>11319</v>
      </c>
    </row>
    <row r="4405" spans="1:20" x14ac:dyDescent="0.25">
      <c r="A4405" t="s">
        <v>11318</v>
      </c>
      <c r="C4405" t="s">
        <v>9476</v>
      </c>
      <c r="E4405" s="2">
        <v>45118</v>
      </c>
      <c r="F4405">
        <v>2023</v>
      </c>
      <c r="G4405" t="s">
        <v>9320</v>
      </c>
      <c r="H4405" t="s">
        <v>9224</v>
      </c>
      <c r="I4405" t="s">
        <v>9225</v>
      </c>
      <c r="J4405">
        <v>189.22749999999999</v>
      </c>
      <c r="N4405">
        <v>35.953224999999996</v>
      </c>
      <c r="O4405">
        <v>35.953224999999996</v>
      </c>
      <c r="P4405">
        <v>0</v>
      </c>
      <c r="R4405" s="38">
        <v>0.19</v>
      </c>
      <c r="S4405" s="5"/>
      <c r="T4405" s="1" t="s">
        <v>11319</v>
      </c>
    </row>
    <row r="4406" spans="1:20" x14ac:dyDescent="0.25">
      <c r="A4406" t="s">
        <v>11318</v>
      </c>
      <c r="C4406" t="s">
        <v>10731</v>
      </c>
      <c r="E4406" s="2">
        <v>44554</v>
      </c>
      <c r="F4406">
        <v>2021</v>
      </c>
      <c r="G4406" t="s">
        <v>4734</v>
      </c>
      <c r="H4406" t="s">
        <v>9229</v>
      </c>
      <c r="J4406">
        <v>104.55068000000001</v>
      </c>
      <c r="N4406">
        <v>78.41301</v>
      </c>
      <c r="O4406">
        <v>78.41301</v>
      </c>
      <c r="P4406">
        <v>0</v>
      </c>
      <c r="S4406" s="5"/>
      <c r="T4406" s="1" t="s">
        <v>11321</v>
      </c>
    </row>
    <row r="4407" spans="1:20" x14ac:dyDescent="0.25">
      <c r="A4407" t="s">
        <v>11318</v>
      </c>
      <c r="C4407" t="s">
        <v>10997</v>
      </c>
      <c r="E4407" s="2">
        <v>44510</v>
      </c>
      <c r="F4407">
        <v>2021</v>
      </c>
      <c r="G4407" t="s">
        <v>6521</v>
      </c>
      <c r="H4407" t="s">
        <v>9229</v>
      </c>
      <c r="J4407">
        <v>16.5578</v>
      </c>
      <c r="N4407">
        <v>16.5578</v>
      </c>
      <c r="O4407">
        <v>16.5578</v>
      </c>
      <c r="P4407">
        <v>0</v>
      </c>
      <c r="S4407" s="5"/>
      <c r="T4407" s="1" t="s">
        <v>11321</v>
      </c>
    </row>
    <row r="4408" spans="1:20" x14ac:dyDescent="0.25">
      <c r="A4408" t="s">
        <v>11318</v>
      </c>
      <c r="C4408" t="s">
        <v>10997</v>
      </c>
      <c r="E4408" s="2">
        <v>44510</v>
      </c>
      <c r="F4408">
        <v>2021</v>
      </c>
      <c r="G4408" t="s">
        <v>6521</v>
      </c>
      <c r="H4408" t="s">
        <v>9224</v>
      </c>
      <c r="J4408">
        <v>7.0962000000000005</v>
      </c>
      <c r="N4408">
        <v>0.11827000000000001</v>
      </c>
      <c r="O4408">
        <v>0.11827000000000001</v>
      </c>
      <c r="P4408">
        <v>0</v>
      </c>
      <c r="S4408" s="5"/>
      <c r="T4408" s="1" t="s">
        <v>11321</v>
      </c>
    </row>
    <row r="4409" spans="1:20" x14ac:dyDescent="0.25">
      <c r="A4409" t="s">
        <v>11318</v>
      </c>
      <c r="C4409" t="s">
        <v>10714</v>
      </c>
      <c r="E4409" s="2">
        <v>44561</v>
      </c>
      <c r="F4409">
        <v>2021</v>
      </c>
      <c r="G4409" t="s">
        <v>6406</v>
      </c>
      <c r="H4409" t="s">
        <v>9218</v>
      </c>
      <c r="J4409">
        <v>125.36620000000001</v>
      </c>
      <c r="N4409">
        <v>125.36620000000001</v>
      </c>
      <c r="O4409">
        <v>125.36620000000001</v>
      </c>
      <c r="P4409">
        <v>0</v>
      </c>
      <c r="S4409" s="5"/>
      <c r="T4409" s="1" t="s">
        <v>11321</v>
      </c>
    </row>
    <row r="4410" spans="1:20" x14ac:dyDescent="0.25">
      <c r="A4410" t="s">
        <v>11318</v>
      </c>
      <c r="C4410" t="s">
        <v>10868</v>
      </c>
      <c r="E4410" s="2">
        <v>44547</v>
      </c>
      <c r="F4410">
        <v>2021</v>
      </c>
      <c r="G4410" t="s">
        <v>6492</v>
      </c>
      <c r="H4410" t="s">
        <v>9224</v>
      </c>
      <c r="J4410">
        <v>53.221500000000006</v>
      </c>
      <c r="N4410">
        <v>0.59135000000000004</v>
      </c>
      <c r="O4410">
        <v>0.59135000000000004</v>
      </c>
      <c r="P4410">
        <v>0</v>
      </c>
      <c r="S4410" s="5"/>
      <c r="T4410" s="1" t="s">
        <v>11321</v>
      </c>
    </row>
    <row r="4411" spans="1:20" x14ac:dyDescent="0.25">
      <c r="A4411" t="s">
        <v>11318</v>
      </c>
      <c r="C4411" t="s">
        <v>10327</v>
      </c>
      <c r="E4411" s="2">
        <v>44918</v>
      </c>
      <c r="F4411">
        <v>2022</v>
      </c>
      <c r="G4411" t="s">
        <v>9276</v>
      </c>
      <c r="H4411" t="s">
        <v>318</v>
      </c>
      <c r="J4411">
        <v>157.94999999999999</v>
      </c>
      <c r="N4411">
        <v>0.84240000000000004</v>
      </c>
      <c r="O4411">
        <v>0.84240000000000004</v>
      </c>
      <c r="P4411">
        <v>0</v>
      </c>
      <c r="S4411" s="5"/>
      <c r="T4411" s="1" t="s">
        <v>11320</v>
      </c>
    </row>
    <row r="4412" spans="1:20" x14ac:dyDescent="0.25">
      <c r="A4412" t="s">
        <v>11318</v>
      </c>
      <c r="C4412" t="s">
        <v>9832</v>
      </c>
      <c r="E4412" s="2">
        <v>45278</v>
      </c>
      <c r="F4412">
        <v>2023</v>
      </c>
      <c r="G4412" t="s">
        <v>9276</v>
      </c>
      <c r="H4412" t="s">
        <v>9218</v>
      </c>
      <c r="I4412" t="s">
        <v>9234</v>
      </c>
      <c r="J4412">
        <v>432.52</v>
      </c>
      <c r="N4412">
        <v>324.47650399999998</v>
      </c>
      <c r="O4412">
        <v>55.016543999999996</v>
      </c>
      <c r="P4412">
        <v>269.45995999999997</v>
      </c>
      <c r="R4412" s="38">
        <v>0.75019999999999998</v>
      </c>
      <c r="S4412" s="5"/>
      <c r="T4412" s="1" t="s">
        <v>11319</v>
      </c>
    </row>
    <row r="4413" spans="1:20" x14ac:dyDescent="0.25">
      <c r="A4413" t="s">
        <v>11318</v>
      </c>
      <c r="C4413" t="s">
        <v>10908</v>
      </c>
      <c r="E4413" s="2">
        <v>44546</v>
      </c>
      <c r="F4413">
        <v>2021</v>
      </c>
      <c r="G4413" t="s">
        <v>9228</v>
      </c>
      <c r="H4413" t="s">
        <v>9224</v>
      </c>
      <c r="J4413">
        <v>177.405</v>
      </c>
      <c r="N4413">
        <v>1.7740500000000001</v>
      </c>
      <c r="O4413">
        <v>1.7740500000000001</v>
      </c>
      <c r="P4413">
        <v>0</v>
      </c>
      <c r="S4413" s="5"/>
      <c r="T4413" s="1" t="s">
        <v>11321</v>
      </c>
    </row>
    <row r="4414" spans="1:20" x14ac:dyDescent="0.25">
      <c r="A4414" t="s">
        <v>11318</v>
      </c>
      <c r="C4414" t="s">
        <v>9771</v>
      </c>
      <c r="E4414" s="2">
        <v>45278</v>
      </c>
      <c r="F4414">
        <v>2023</v>
      </c>
      <c r="G4414" t="s">
        <v>9228</v>
      </c>
      <c r="H4414" t="s">
        <v>9229</v>
      </c>
      <c r="I4414" t="s">
        <v>141</v>
      </c>
      <c r="J4414">
        <v>216.26</v>
      </c>
      <c r="N4414">
        <v>216.26</v>
      </c>
      <c r="O4414">
        <v>216.26</v>
      </c>
      <c r="P4414">
        <v>0</v>
      </c>
      <c r="R4414" s="38">
        <v>1</v>
      </c>
      <c r="S4414" s="5"/>
      <c r="T4414" s="1" t="s">
        <v>11319</v>
      </c>
    </row>
    <row r="4415" spans="1:20" x14ac:dyDescent="0.25">
      <c r="A4415" t="s">
        <v>11318</v>
      </c>
      <c r="C4415" t="s">
        <v>10217</v>
      </c>
      <c r="E4415" s="2">
        <v>44883</v>
      </c>
      <c r="F4415">
        <v>2022</v>
      </c>
      <c r="G4415" t="s">
        <v>9228</v>
      </c>
      <c r="H4415" t="s">
        <v>9224</v>
      </c>
      <c r="J4415">
        <v>84.24</v>
      </c>
      <c r="N4415">
        <v>50.543999999999997</v>
      </c>
      <c r="O4415">
        <v>50.543999999999997</v>
      </c>
      <c r="P4415">
        <v>0</v>
      </c>
      <c r="S4415" s="5"/>
      <c r="T4415" s="1" t="s">
        <v>11320</v>
      </c>
    </row>
    <row r="4416" spans="1:20" x14ac:dyDescent="0.25">
      <c r="A4416" t="s">
        <v>11318</v>
      </c>
      <c r="C4416" t="s">
        <v>10818</v>
      </c>
      <c r="E4416" s="2">
        <v>44343</v>
      </c>
      <c r="F4416">
        <v>2021</v>
      </c>
      <c r="G4416" t="s">
        <v>7066</v>
      </c>
      <c r="H4416" t="s">
        <v>9229</v>
      </c>
      <c r="J4416">
        <v>184.61947000000001</v>
      </c>
      <c r="N4416">
        <v>37.373320000000007</v>
      </c>
      <c r="O4416">
        <v>23.535730000000001</v>
      </c>
      <c r="P4416">
        <v>13.837590000000001</v>
      </c>
      <c r="S4416" s="5"/>
      <c r="T4416" s="1" t="s">
        <v>11321</v>
      </c>
    </row>
    <row r="4417" spans="1:20" x14ac:dyDescent="0.25">
      <c r="A4417" t="s">
        <v>11318</v>
      </c>
      <c r="C4417" t="s">
        <v>10780</v>
      </c>
      <c r="E4417" s="2">
        <v>44442</v>
      </c>
      <c r="F4417">
        <v>2021</v>
      </c>
      <c r="G4417" t="s">
        <v>7066</v>
      </c>
      <c r="H4417" t="s">
        <v>9229</v>
      </c>
      <c r="J4417">
        <v>157.41737000000001</v>
      </c>
      <c r="N4417">
        <v>26.729020000000002</v>
      </c>
      <c r="O4417">
        <v>15.729910000000002</v>
      </c>
      <c r="P4417">
        <v>10.999110000000002</v>
      </c>
      <c r="S4417" s="5"/>
      <c r="T4417" s="1" t="s">
        <v>11321</v>
      </c>
    </row>
    <row r="4418" spans="1:20" x14ac:dyDescent="0.25">
      <c r="A4418" t="s">
        <v>11318</v>
      </c>
      <c r="C4418" t="s">
        <v>10078</v>
      </c>
      <c r="E4418" s="2">
        <v>44903</v>
      </c>
      <c r="F4418">
        <v>2022</v>
      </c>
      <c r="G4418" t="s">
        <v>88</v>
      </c>
      <c r="H4418" t="s">
        <v>9218</v>
      </c>
      <c r="J4418">
        <v>157.94999999999999</v>
      </c>
      <c r="N4418">
        <v>157.94999999999999</v>
      </c>
      <c r="O4418">
        <v>157.94999999999999</v>
      </c>
      <c r="P4418">
        <v>0</v>
      </c>
      <c r="S4418" s="5"/>
      <c r="T4418" s="1" t="s">
        <v>11320</v>
      </c>
    </row>
    <row r="4419" spans="1:20" x14ac:dyDescent="0.25">
      <c r="A4419" t="s">
        <v>11318</v>
      </c>
      <c r="C4419" t="s">
        <v>10934</v>
      </c>
      <c r="E4419" s="2">
        <v>44376</v>
      </c>
      <c r="F4419">
        <v>2021</v>
      </c>
      <c r="G4419" t="s">
        <v>6429</v>
      </c>
      <c r="H4419" t="s">
        <v>9224</v>
      </c>
      <c r="J4419">
        <v>47.308000000000007</v>
      </c>
      <c r="N4419">
        <v>0.47308000000000006</v>
      </c>
      <c r="O4419">
        <v>0.47308000000000006</v>
      </c>
      <c r="P4419">
        <v>0</v>
      </c>
      <c r="S4419" s="5"/>
      <c r="T4419" s="1" t="s">
        <v>11321</v>
      </c>
    </row>
    <row r="4420" spans="1:20" x14ac:dyDescent="0.25">
      <c r="A4420" t="s">
        <v>11318</v>
      </c>
      <c r="C4420" t="s">
        <v>10302</v>
      </c>
      <c r="E4420" s="2">
        <v>44925</v>
      </c>
      <c r="F4420">
        <v>2022</v>
      </c>
      <c r="G4420" t="s">
        <v>6392</v>
      </c>
      <c r="H4420" t="s">
        <v>9224</v>
      </c>
      <c r="J4420">
        <v>63.179999999999993</v>
      </c>
      <c r="N4420">
        <v>56.861999999999995</v>
      </c>
      <c r="O4420">
        <v>56.861999999999995</v>
      </c>
      <c r="P4420">
        <v>0</v>
      </c>
      <c r="S4420" s="5"/>
      <c r="T4420" s="1" t="s">
        <v>11320</v>
      </c>
    </row>
    <row r="4421" spans="1:20" x14ac:dyDescent="0.25">
      <c r="A4421" t="s">
        <v>11318</v>
      </c>
      <c r="C4421" t="s">
        <v>10340</v>
      </c>
      <c r="E4421" s="2">
        <v>44818</v>
      </c>
      <c r="F4421">
        <v>2022</v>
      </c>
      <c r="G4421" t="s">
        <v>7066</v>
      </c>
      <c r="H4421" t="s">
        <v>9229</v>
      </c>
      <c r="J4421">
        <v>44.647199999999998</v>
      </c>
      <c r="N4421">
        <v>8.5292999999999992</v>
      </c>
      <c r="O4421">
        <v>6.5286</v>
      </c>
      <c r="P4421">
        <v>2.0006999999999997</v>
      </c>
      <c r="S4421" s="5"/>
      <c r="T4421" s="1" t="s">
        <v>11320</v>
      </c>
    </row>
    <row r="4422" spans="1:20" x14ac:dyDescent="0.25">
      <c r="A4422" t="s">
        <v>11318</v>
      </c>
      <c r="C4422" t="s">
        <v>9885</v>
      </c>
      <c r="E4422" s="2">
        <v>45252</v>
      </c>
      <c r="F4422">
        <v>2023</v>
      </c>
      <c r="G4422" t="s">
        <v>9279</v>
      </c>
      <c r="H4422" t="s">
        <v>9218</v>
      </c>
      <c r="I4422" t="s">
        <v>9262</v>
      </c>
      <c r="J4422">
        <v>123.41439859525953</v>
      </c>
      <c r="N4422">
        <v>123.41439859525953</v>
      </c>
      <c r="O4422">
        <v>123.41439859525953</v>
      </c>
      <c r="P4422">
        <v>0</v>
      </c>
      <c r="R4422" s="38">
        <v>1</v>
      </c>
      <c r="S4422" s="5"/>
      <c r="T4422" s="1" t="s">
        <v>11319</v>
      </c>
    </row>
    <row r="4423" spans="1:20" x14ac:dyDescent="0.25">
      <c r="A4423" t="s">
        <v>11318</v>
      </c>
      <c r="C4423" t="s">
        <v>10301</v>
      </c>
      <c r="E4423" s="2">
        <v>44886</v>
      </c>
      <c r="F4423">
        <v>2022</v>
      </c>
      <c r="G4423" t="s">
        <v>9273</v>
      </c>
      <c r="H4423" t="s">
        <v>9452</v>
      </c>
      <c r="J4423">
        <v>10.53</v>
      </c>
      <c r="N4423">
        <v>10.53</v>
      </c>
      <c r="O4423">
        <v>10.53</v>
      </c>
      <c r="P4423">
        <v>0</v>
      </c>
      <c r="S4423" s="5"/>
      <c r="T4423" s="1" t="s">
        <v>11320</v>
      </c>
    </row>
    <row r="4424" spans="1:20" x14ac:dyDescent="0.25">
      <c r="A4424" t="s">
        <v>11318</v>
      </c>
      <c r="C4424" t="s">
        <v>9564</v>
      </c>
      <c r="E4424" s="2">
        <v>45069</v>
      </c>
      <c r="F4424">
        <v>2023</v>
      </c>
      <c r="G4424" t="s">
        <v>6291</v>
      </c>
      <c r="H4424" t="s">
        <v>9224</v>
      </c>
      <c r="I4424" t="s">
        <v>9225</v>
      </c>
      <c r="J4424">
        <v>21.625999999999998</v>
      </c>
      <c r="N4424">
        <v>0.21626000000000001</v>
      </c>
      <c r="O4424">
        <v>0.21626000000000001</v>
      </c>
      <c r="P4424">
        <v>0</v>
      </c>
      <c r="R4424" s="38">
        <v>0.01</v>
      </c>
      <c r="S4424" s="5"/>
      <c r="T4424" s="1" t="s">
        <v>11319</v>
      </c>
    </row>
    <row r="4425" spans="1:20" x14ac:dyDescent="0.25">
      <c r="A4425" t="s">
        <v>11318</v>
      </c>
      <c r="C4425" t="s">
        <v>10858</v>
      </c>
      <c r="E4425" s="2">
        <v>44536</v>
      </c>
      <c r="F4425">
        <v>2021</v>
      </c>
      <c r="G4425" t="s">
        <v>9273</v>
      </c>
      <c r="H4425" t="s">
        <v>318</v>
      </c>
      <c r="J4425">
        <v>110.93726000000001</v>
      </c>
      <c r="N4425">
        <v>0.59135000000000004</v>
      </c>
      <c r="O4425">
        <v>0.59135000000000004</v>
      </c>
      <c r="P4425">
        <v>0</v>
      </c>
      <c r="S4425" s="5"/>
      <c r="T4425" s="1" t="s">
        <v>11321</v>
      </c>
    </row>
    <row r="4426" spans="1:20" x14ac:dyDescent="0.25">
      <c r="A4426" t="s">
        <v>11318</v>
      </c>
      <c r="C4426" t="s">
        <v>10298</v>
      </c>
      <c r="E4426" s="2">
        <v>44917</v>
      </c>
      <c r="F4426">
        <v>2022</v>
      </c>
      <c r="G4426" t="s">
        <v>9273</v>
      </c>
      <c r="H4426" t="s">
        <v>318</v>
      </c>
      <c r="J4426">
        <v>91.400399999999991</v>
      </c>
      <c r="N4426">
        <v>18.322199999999999</v>
      </c>
      <c r="O4426">
        <v>18.322199999999999</v>
      </c>
      <c r="P4426">
        <v>0</v>
      </c>
      <c r="S4426" s="5"/>
      <c r="T4426" s="1" t="s">
        <v>11320</v>
      </c>
    </row>
    <row r="4427" spans="1:20" x14ac:dyDescent="0.25">
      <c r="A4427" t="s">
        <v>11318</v>
      </c>
      <c r="C4427" t="s">
        <v>10160</v>
      </c>
      <c r="E4427" s="2">
        <v>44785</v>
      </c>
      <c r="F4427">
        <v>2022</v>
      </c>
      <c r="G4427" t="s">
        <v>7066</v>
      </c>
      <c r="H4427" t="s">
        <v>9224</v>
      </c>
      <c r="J4427">
        <v>105.3</v>
      </c>
      <c r="N4427">
        <v>105.3</v>
      </c>
      <c r="O4427">
        <v>105.3</v>
      </c>
      <c r="P4427">
        <v>0</v>
      </c>
      <c r="S4427" s="5"/>
      <c r="T4427" s="1" t="s">
        <v>11320</v>
      </c>
    </row>
    <row r="4428" spans="1:20" x14ac:dyDescent="0.25">
      <c r="A4428" t="s">
        <v>11318</v>
      </c>
      <c r="C4428" t="s">
        <v>10733</v>
      </c>
      <c r="E4428" s="2">
        <v>44377</v>
      </c>
      <c r="F4428">
        <v>2021</v>
      </c>
      <c r="G4428" t="s">
        <v>7066</v>
      </c>
      <c r="H4428" t="s">
        <v>9224</v>
      </c>
      <c r="J4428">
        <v>236.54000000000002</v>
      </c>
      <c r="N4428">
        <v>47.308000000000007</v>
      </c>
      <c r="O4428">
        <v>47.308000000000007</v>
      </c>
      <c r="P4428">
        <v>0</v>
      </c>
      <c r="S4428" s="5"/>
      <c r="T4428" s="1" t="s">
        <v>11321</v>
      </c>
    </row>
    <row r="4429" spans="1:20" x14ac:dyDescent="0.25">
      <c r="A4429" t="s">
        <v>11318</v>
      </c>
      <c r="C4429" t="s">
        <v>9757</v>
      </c>
      <c r="E4429" s="2">
        <v>45125</v>
      </c>
      <c r="F4429">
        <v>2023</v>
      </c>
      <c r="G4429" t="s">
        <v>9228</v>
      </c>
      <c r="H4429" t="s">
        <v>9224</v>
      </c>
      <c r="I4429" t="s">
        <v>9225</v>
      </c>
      <c r="J4429">
        <v>396.62083999999999</v>
      </c>
      <c r="N4429">
        <v>396.62083999999999</v>
      </c>
      <c r="O4429">
        <v>396.62083999999999</v>
      </c>
      <c r="P4429">
        <v>0</v>
      </c>
      <c r="R4429" s="38">
        <v>1</v>
      </c>
      <c r="S4429" s="5"/>
      <c r="T4429" s="1" t="s">
        <v>11319</v>
      </c>
    </row>
    <row r="4430" spans="1:20" x14ac:dyDescent="0.25">
      <c r="A4430" t="s">
        <v>11318</v>
      </c>
      <c r="C4430" t="s">
        <v>9757</v>
      </c>
      <c r="E4430" s="2">
        <v>45125</v>
      </c>
      <c r="F4430">
        <v>2023</v>
      </c>
      <c r="G4430" t="s">
        <v>9228</v>
      </c>
      <c r="H4430" t="s">
        <v>9224</v>
      </c>
      <c r="I4430" t="s">
        <v>9225</v>
      </c>
      <c r="J4430">
        <v>10.272349999999999</v>
      </c>
      <c r="N4430">
        <v>10.272349999999999</v>
      </c>
      <c r="O4430">
        <v>10.272349999999999</v>
      </c>
      <c r="P4430">
        <v>0</v>
      </c>
      <c r="R4430" s="38">
        <v>1</v>
      </c>
      <c r="S4430" s="5"/>
      <c r="T4430" s="1" t="s">
        <v>11319</v>
      </c>
    </row>
    <row r="4431" spans="1:20" x14ac:dyDescent="0.25">
      <c r="A4431" t="s">
        <v>11318</v>
      </c>
      <c r="C4431" t="s">
        <v>9757</v>
      </c>
      <c r="E4431" s="2">
        <v>45125</v>
      </c>
      <c r="F4431">
        <v>2023</v>
      </c>
      <c r="G4431" t="s">
        <v>9228</v>
      </c>
      <c r="H4431" t="s">
        <v>9224</v>
      </c>
      <c r="I4431" t="s">
        <v>9225</v>
      </c>
      <c r="J4431">
        <v>9.1910499999999988</v>
      </c>
      <c r="N4431">
        <v>9.1910499999999988</v>
      </c>
      <c r="O4431">
        <v>9.1910499999999988</v>
      </c>
      <c r="P4431">
        <v>0</v>
      </c>
      <c r="R4431" s="38">
        <v>1</v>
      </c>
      <c r="S4431" s="5"/>
      <c r="T4431" s="1" t="s">
        <v>11319</v>
      </c>
    </row>
    <row r="4432" spans="1:20" x14ac:dyDescent="0.25">
      <c r="A4432" t="s">
        <v>11318</v>
      </c>
      <c r="C4432" t="s">
        <v>9757</v>
      </c>
      <c r="E4432" s="2">
        <v>45125</v>
      </c>
      <c r="F4432">
        <v>2023</v>
      </c>
      <c r="G4432" t="s">
        <v>9228</v>
      </c>
      <c r="H4432" t="s">
        <v>9224</v>
      </c>
      <c r="I4432" t="s">
        <v>9225</v>
      </c>
      <c r="J4432">
        <v>16.435759999999998</v>
      </c>
      <c r="N4432">
        <v>16.435759999999998</v>
      </c>
      <c r="O4432">
        <v>16.435759999999998</v>
      </c>
      <c r="P4432">
        <v>0</v>
      </c>
      <c r="R4432" s="38">
        <v>1</v>
      </c>
      <c r="S4432" s="5"/>
      <c r="T4432" s="1" t="s">
        <v>11319</v>
      </c>
    </row>
    <row r="4433" spans="1:20" x14ac:dyDescent="0.25">
      <c r="A4433" t="s">
        <v>11318</v>
      </c>
      <c r="C4433" t="s">
        <v>9572</v>
      </c>
      <c r="E4433" s="2">
        <v>45016</v>
      </c>
      <c r="F4433">
        <v>2023</v>
      </c>
      <c r="G4433" t="s">
        <v>9228</v>
      </c>
      <c r="H4433" t="s">
        <v>318</v>
      </c>
      <c r="I4433" t="s">
        <v>9225</v>
      </c>
      <c r="J4433">
        <v>128.40307073593999</v>
      </c>
      <c r="N4433">
        <v>25.680614147187995</v>
      </c>
      <c r="O4433">
        <v>25.680614147187995</v>
      </c>
      <c r="P4433">
        <v>0</v>
      </c>
      <c r="R4433" s="38">
        <v>0.2</v>
      </c>
      <c r="S4433" s="5"/>
      <c r="T4433" s="1" t="s">
        <v>11319</v>
      </c>
    </row>
    <row r="4434" spans="1:20" x14ac:dyDescent="0.25">
      <c r="A4434" t="s">
        <v>11318</v>
      </c>
      <c r="C4434" t="s">
        <v>9912</v>
      </c>
      <c r="E4434" s="2">
        <v>45273</v>
      </c>
      <c r="F4434">
        <v>2023</v>
      </c>
      <c r="G4434" t="s">
        <v>9228</v>
      </c>
      <c r="H4434" t="s">
        <v>318</v>
      </c>
      <c r="I4434" t="s">
        <v>9225</v>
      </c>
      <c r="J4434">
        <v>114.95041385958899</v>
      </c>
      <c r="N4434">
        <v>22.990082771917798</v>
      </c>
      <c r="O4434">
        <v>22.990082771917798</v>
      </c>
      <c r="P4434">
        <v>0</v>
      </c>
      <c r="R4434" s="38">
        <v>0.2</v>
      </c>
      <c r="S4434" s="5"/>
      <c r="T4434" s="1" t="s">
        <v>11319</v>
      </c>
    </row>
    <row r="4435" spans="1:20" x14ac:dyDescent="0.25">
      <c r="A4435" t="s">
        <v>11318</v>
      </c>
      <c r="C4435" t="s">
        <v>9871</v>
      </c>
      <c r="E4435" s="2">
        <v>45175</v>
      </c>
      <c r="F4435">
        <v>2023</v>
      </c>
      <c r="G4435" t="s">
        <v>9273</v>
      </c>
      <c r="H4435" t="s">
        <v>9218</v>
      </c>
      <c r="I4435" t="s">
        <v>132</v>
      </c>
      <c r="J4435">
        <v>32.439</v>
      </c>
      <c r="N4435">
        <v>30.408318599999998</v>
      </c>
      <c r="O4435">
        <v>27.975393599999997</v>
      </c>
      <c r="P4435">
        <v>2.432925</v>
      </c>
      <c r="R4435" s="38">
        <v>0.93740000000000001</v>
      </c>
      <c r="S4435" s="5"/>
      <c r="T4435" s="1" t="s">
        <v>11319</v>
      </c>
    </row>
    <row r="4436" spans="1:20" x14ac:dyDescent="0.25">
      <c r="A4436" t="s">
        <v>11318</v>
      </c>
      <c r="C4436" t="s">
        <v>9838</v>
      </c>
      <c r="E4436" s="2">
        <v>45281</v>
      </c>
      <c r="F4436">
        <v>2023</v>
      </c>
      <c r="G4436" t="s">
        <v>768</v>
      </c>
      <c r="H4436" t="s">
        <v>9218</v>
      </c>
      <c r="I4436" t="s">
        <v>9240</v>
      </c>
      <c r="J4436">
        <v>108.13</v>
      </c>
      <c r="N4436">
        <v>105.18886400000324</v>
      </c>
      <c r="O4436">
        <v>105.18886400000324</v>
      </c>
      <c r="P4436">
        <v>0</v>
      </c>
      <c r="R4436" s="38">
        <v>0.9728</v>
      </c>
      <c r="S4436" s="5"/>
      <c r="T4436" s="1" t="s">
        <v>11319</v>
      </c>
    </row>
    <row r="4437" spans="1:20" x14ac:dyDescent="0.25">
      <c r="A4437" t="s">
        <v>11318</v>
      </c>
      <c r="C4437" t="s">
        <v>9267</v>
      </c>
      <c r="E4437" s="2">
        <v>45054</v>
      </c>
      <c r="F4437">
        <v>2023</v>
      </c>
      <c r="G4437" t="s">
        <v>6914</v>
      </c>
      <c r="H4437" t="s">
        <v>9229</v>
      </c>
      <c r="I4437" t="s">
        <v>84</v>
      </c>
      <c r="J4437">
        <v>48.985231494065197</v>
      </c>
      <c r="N4437">
        <v>48.985231494065197</v>
      </c>
      <c r="O4437">
        <v>48.985231494065197</v>
      </c>
      <c r="P4437">
        <v>0</v>
      </c>
      <c r="R4437" s="38">
        <v>1</v>
      </c>
      <c r="S4437" s="5"/>
      <c r="T4437" s="1" t="s">
        <v>11319</v>
      </c>
    </row>
    <row r="4438" spans="1:20" x14ac:dyDescent="0.25">
      <c r="A4438" t="s">
        <v>11318</v>
      </c>
      <c r="C4438" t="s">
        <v>10963</v>
      </c>
      <c r="E4438" s="2">
        <v>44547</v>
      </c>
      <c r="F4438">
        <v>2021</v>
      </c>
      <c r="G4438" t="s">
        <v>9273</v>
      </c>
      <c r="H4438" t="s">
        <v>9229</v>
      </c>
      <c r="J4438">
        <v>59.135000000000005</v>
      </c>
      <c r="N4438">
        <v>32.997329999999998</v>
      </c>
      <c r="O4438">
        <v>23.180920000000004</v>
      </c>
      <c r="P4438">
        <v>9.934680000000002</v>
      </c>
      <c r="S4438" s="5"/>
      <c r="T4438" s="1" t="s">
        <v>11321</v>
      </c>
    </row>
    <row r="4439" spans="1:20" x14ac:dyDescent="0.25">
      <c r="A4439" t="s">
        <v>11318</v>
      </c>
      <c r="C4439" t="s">
        <v>9337</v>
      </c>
      <c r="E4439" s="2">
        <v>45016</v>
      </c>
      <c r="F4439">
        <v>2023</v>
      </c>
      <c r="G4439" t="s">
        <v>9273</v>
      </c>
      <c r="H4439" t="s">
        <v>9218</v>
      </c>
      <c r="I4439" t="s">
        <v>132</v>
      </c>
      <c r="J4439">
        <v>49.739799999999995</v>
      </c>
      <c r="N4439">
        <v>38.926367479999996</v>
      </c>
      <c r="O4439">
        <v>37.434173479999998</v>
      </c>
      <c r="P4439">
        <v>1.4921939999999998</v>
      </c>
      <c r="R4439" s="38">
        <v>0.78259999999999996</v>
      </c>
      <c r="S4439" s="5"/>
      <c r="T4439" s="1" t="s">
        <v>11319</v>
      </c>
    </row>
    <row r="4440" spans="1:20" x14ac:dyDescent="0.25">
      <c r="A4440" t="s">
        <v>11318</v>
      </c>
      <c r="C4440" t="s">
        <v>10310</v>
      </c>
      <c r="E4440" s="2">
        <v>44915</v>
      </c>
      <c r="F4440">
        <v>2022</v>
      </c>
      <c r="G4440" t="s">
        <v>9228</v>
      </c>
      <c r="H4440" t="s">
        <v>9218</v>
      </c>
      <c r="J4440">
        <v>15.794999999999998</v>
      </c>
      <c r="N4440">
        <v>15.794999999999998</v>
      </c>
      <c r="O4440">
        <v>15.794999999999998</v>
      </c>
      <c r="P4440">
        <v>0</v>
      </c>
      <c r="S4440" s="5"/>
      <c r="T4440" s="1" t="s">
        <v>11320</v>
      </c>
    </row>
    <row r="4441" spans="1:20" x14ac:dyDescent="0.25">
      <c r="A4441" t="s">
        <v>11318</v>
      </c>
      <c r="C4441" t="s">
        <v>10310</v>
      </c>
      <c r="E4441" s="2">
        <v>44915</v>
      </c>
      <c r="F4441">
        <v>2022</v>
      </c>
      <c r="G4441" t="s">
        <v>9228</v>
      </c>
      <c r="H4441" t="s">
        <v>9218</v>
      </c>
      <c r="J4441">
        <v>1.5794999999999999</v>
      </c>
      <c r="N4441">
        <v>1.5794999999999999</v>
      </c>
      <c r="O4441">
        <v>1.5794999999999999</v>
      </c>
      <c r="P4441">
        <v>0</v>
      </c>
      <c r="S4441" s="5"/>
      <c r="T4441" s="1" t="s">
        <v>11320</v>
      </c>
    </row>
    <row r="4442" spans="1:20" x14ac:dyDescent="0.25">
      <c r="A4442" t="s">
        <v>11318</v>
      </c>
      <c r="C4442" t="s">
        <v>10756</v>
      </c>
      <c r="E4442" s="2">
        <v>44463</v>
      </c>
      <c r="F4442">
        <v>2021</v>
      </c>
      <c r="G4442" t="s">
        <v>768</v>
      </c>
      <c r="H4442" t="s">
        <v>9218</v>
      </c>
      <c r="J4442">
        <v>591.35</v>
      </c>
      <c r="N4442">
        <v>591.35</v>
      </c>
      <c r="O4442">
        <v>591.35</v>
      </c>
      <c r="P4442">
        <v>0</v>
      </c>
      <c r="S4442" s="5"/>
      <c r="T4442" s="1" t="s">
        <v>11321</v>
      </c>
    </row>
    <row r="4443" spans="1:20" x14ac:dyDescent="0.25">
      <c r="A4443" t="s">
        <v>11318</v>
      </c>
      <c r="C4443" t="s">
        <v>10960</v>
      </c>
      <c r="E4443" s="2">
        <v>44497</v>
      </c>
      <c r="F4443">
        <v>2021</v>
      </c>
      <c r="G4443" t="s">
        <v>7066</v>
      </c>
      <c r="H4443" t="s">
        <v>9224</v>
      </c>
      <c r="J4443">
        <v>88.702500000000001</v>
      </c>
      <c r="N4443">
        <v>44.35125</v>
      </c>
      <c r="O4443">
        <v>44.35125</v>
      </c>
      <c r="P4443">
        <v>0</v>
      </c>
      <c r="S4443" s="5"/>
      <c r="T4443" s="1" t="s">
        <v>11321</v>
      </c>
    </row>
    <row r="4444" spans="1:20" x14ac:dyDescent="0.25">
      <c r="A4444" t="s">
        <v>11318</v>
      </c>
      <c r="C4444" t="s">
        <v>10933</v>
      </c>
      <c r="E4444" s="2">
        <v>44530</v>
      </c>
      <c r="F4444">
        <v>2021</v>
      </c>
      <c r="G4444" t="s">
        <v>9228</v>
      </c>
      <c r="H4444" t="s">
        <v>9229</v>
      </c>
      <c r="J4444">
        <v>177.405</v>
      </c>
      <c r="N4444">
        <v>69.187950000000001</v>
      </c>
      <c r="O4444">
        <v>62.091750000000005</v>
      </c>
      <c r="P4444">
        <v>7.0962000000000005</v>
      </c>
      <c r="S4444" s="5"/>
      <c r="T4444" s="1" t="s">
        <v>11321</v>
      </c>
    </row>
    <row r="4445" spans="1:20" x14ac:dyDescent="0.25">
      <c r="A4445" t="s">
        <v>11318</v>
      </c>
      <c r="C4445" t="s">
        <v>10863</v>
      </c>
      <c r="E4445" s="2">
        <v>44536</v>
      </c>
      <c r="F4445">
        <v>2021</v>
      </c>
      <c r="G4445" t="s">
        <v>9273</v>
      </c>
      <c r="H4445" t="s">
        <v>9229</v>
      </c>
      <c r="J4445">
        <v>148.54712000000001</v>
      </c>
      <c r="N4445">
        <v>91.777519999999996</v>
      </c>
      <c r="O4445">
        <v>91.777519999999996</v>
      </c>
      <c r="P4445">
        <v>0</v>
      </c>
      <c r="S4445" s="5"/>
      <c r="T4445" s="1" t="s">
        <v>11321</v>
      </c>
    </row>
    <row r="4446" spans="1:20" x14ac:dyDescent="0.25">
      <c r="A4446" t="s">
        <v>11318</v>
      </c>
      <c r="C4446" t="s">
        <v>9902</v>
      </c>
      <c r="E4446" s="2">
        <v>45253</v>
      </c>
      <c r="F4446">
        <v>2023</v>
      </c>
      <c r="G4446" t="s">
        <v>9273</v>
      </c>
      <c r="H4446" t="s">
        <v>9224</v>
      </c>
      <c r="I4446" t="s">
        <v>9225</v>
      </c>
      <c r="J4446">
        <v>108.13</v>
      </c>
      <c r="N4446">
        <v>27.032499999999999</v>
      </c>
      <c r="O4446">
        <v>27.032499999999999</v>
      </c>
      <c r="P4446">
        <v>0</v>
      </c>
      <c r="R4446" s="38">
        <v>0.25</v>
      </c>
      <c r="S4446" s="5"/>
      <c r="T4446" s="1" t="s">
        <v>11319</v>
      </c>
    </row>
    <row r="4447" spans="1:20" x14ac:dyDescent="0.25">
      <c r="A4447" t="s">
        <v>11318</v>
      </c>
      <c r="C4447" t="s">
        <v>10844</v>
      </c>
      <c r="E4447" s="2">
        <v>44524</v>
      </c>
      <c r="F4447">
        <v>2021</v>
      </c>
      <c r="G4447" t="s">
        <v>9228</v>
      </c>
      <c r="H4447" t="s">
        <v>9229</v>
      </c>
      <c r="J4447">
        <v>354.81</v>
      </c>
      <c r="N4447">
        <v>354.81</v>
      </c>
      <c r="O4447">
        <v>354.81</v>
      </c>
      <c r="P4447">
        <v>0</v>
      </c>
      <c r="S4447" s="5"/>
      <c r="T4447" s="1" t="s">
        <v>11321</v>
      </c>
    </row>
    <row r="4448" spans="1:20" x14ac:dyDescent="0.25">
      <c r="A4448" t="s">
        <v>11318</v>
      </c>
      <c r="C4448" t="s">
        <v>9443</v>
      </c>
      <c r="E4448" s="2">
        <v>45002</v>
      </c>
      <c r="F4448">
        <v>2023</v>
      </c>
      <c r="G4448" t="s">
        <v>9228</v>
      </c>
      <c r="H4448" t="s">
        <v>9229</v>
      </c>
      <c r="I4448" t="s">
        <v>141</v>
      </c>
      <c r="J4448">
        <v>378.45499999999998</v>
      </c>
      <c r="N4448">
        <v>359.53224999999998</v>
      </c>
      <c r="O4448">
        <v>359.53224999999998</v>
      </c>
      <c r="P4448">
        <v>0</v>
      </c>
      <c r="R4448" s="38">
        <v>0.95</v>
      </c>
      <c r="S4448" s="5"/>
      <c r="T4448" s="1" t="s">
        <v>11319</v>
      </c>
    </row>
    <row r="4449" spans="1:20" x14ac:dyDescent="0.25">
      <c r="A4449" t="s">
        <v>11318</v>
      </c>
      <c r="C4449" t="s">
        <v>10070</v>
      </c>
      <c r="E4449" s="2">
        <v>44915</v>
      </c>
      <c r="F4449">
        <v>2022</v>
      </c>
      <c r="G4449" t="s">
        <v>9228</v>
      </c>
      <c r="H4449" t="s">
        <v>9224</v>
      </c>
      <c r="J4449">
        <v>157.94999999999999</v>
      </c>
      <c r="N4449">
        <v>157.94999999999999</v>
      </c>
      <c r="O4449">
        <v>157.94999999999999</v>
      </c>
      <c r="P4449">
        <v>0</v>
      </c>
      <c r="S4449" s="5"/>
      <c r="T4449" s="1" t="s">
        <v>11320</v>
      </c>
    </row>
    <row r="4450" spans="1:20" x14ac:dyDescent="0.25">
      <c r="A4450" t="s">
        <v>11318</v>
      </c>
      <c r="C4450" t="s">
        <v>9739</v>
      </c>
      <c r="E4450" s="2">
        <v>45274</v>
      </c>
      <c r="F4450">
        <v>2023</v>
      </c>
      <c r="G4450" t="s">
        <v>9228</v>
      </c>
      <c r="H4450" t="s">
        <v>9224</v>
      </c>
      <c r="I4450" t="s">
        <v>9225</v>
      </c>
      <c r="J4450">
        <v>145.9754999124147</v>
      </c>
      <c r="N4450">
        <v>145.9754999124147</v>
      </c>
      <c r="O4450">
        <v>145.9754999124147</v>
      </c>
      <c r="P4450">
        <v>0</v>
      </c>
      <c r="R4450" s="38">
        <v>1</v>
      </c>
      <c r="S4450" s="5"/>
      <c r="T4450" s="1" t="s">
        <v>11319</v>
      </c>
    </row>
    <row r="4451" spans="1:20" x14ac:dyDescent="0.25">
      <c r="A4451" t="s">
        <v>11318</v>
      </c>
      <c r="C4451" t="s">
        <v>9739</v>
      </c>
      <c r="E4451" s="2">
        <v>45274</v>
      </c>
      <c r="F4451">
        <v>2023</v>
      </c>
      <c r="G4451" t="s">
        <v>9273</v>
      </c>
      <c r="H4451" t="s">
        <v>9224</v>
      </c>
      <c r="I4451" t="s">
        <v>9225</v>
      </c>
      <c r="J4451">
        <v>8.10975</v>
      </c>
      <c r="N4451">
        <v>8.10975</v>
      </c>
      <c r="O4451">
        <v>8.10975</v>
      </c>
      <c r="P4451">
        <v>0</v>
      </c>
      <c r="R4451" s="38">
        <v>1</v>
      </c>
      <c r="S4451" s="5"/>
      <c r="T4451" s="1" t="s">
        <v>11319</v>
      </c>
    </row>
    <row r="4452" spans="1:20" x14ac:dyDescent="0.25">
      <c r="A4452" t="s">
        <v>11318</v>
      </c>
      <c r="C4452" t="s">
        <v>9739</v>
      </c>
      <c r="E4452" s="2">
        <v>45274</v>
      </c>
      <c r="F4452">
        <v>2023</v>
      </c>
      <c r="G4452" t="s">
        <v>9243</v>
      </c>
      <c r="H4452" t="s">
        <v>9224</v>
      </c>
      <c r="I4452" t="s">
        <v>9225</v>
      </c>
      <c r="J4452">
        <v>8.10975</v>
      </c>
      <c r="N4452">
        <v>8.10975</v>
      </c>
      <c r="O4452">
        <v>8.10975</v>
      </c>
      <c r="P4452">
        <v>0</v>
      </c>
      <c r="R4452" s="38">
        <v>1</v>
      </c>
      <c r="S4452" s="5"/>
      <c r="T4452" s="1" t="s">
        <v>11319</v>
      </c>
    </row>
    <row r="4453" spans="1:20" x14ac:dyDescent="0.25">
      <c r="A4453" t="s">
        <v>11318</v>
      </c>
      <c r="C4453" t="s">
        <v>10843</v>
      </c>
      <c r="E4453" s="2">
        <v>44411</v>
      </c>
      <c r="F4453">
        <v>2021</v>
      </c>
      <c r="G4453" t="s">
        <v>9228</v>
      </c>
      <c r="H4453" t="s">
        <v>9224</v>
      </c>
      <c r="J4453">
        <v>118.27000000000001</v>
      </c>
      <c r="N4453">
        <v>29.567500000000003</v>
      </c>
      <c r="O4453">
        <v>29.567500000000003</v>
      </c>
      <c r="P4453">
        <v>0</v>
      </c>
      <c r="S4453" s="5"/>
      <c r="T4453" s="1" t="s">
        <v>11321</v>
      </c>
    </row>
    <row r="4454" spans="1:20" x14ac:dyDescent="0.25">
      <c r="A4454" t="s">
        <v>11318</v>
      </c>
      <c r="C4454" t="s">
        <v>9774</v>
      </c>
      <c r="E4454" s="2">
        <v>45282</v>
      </c>
      <c r="F4454">
        <v>2023</v>
      </c>
      <c r="G4454" t="s">
        <v>9273</v>
      </c>
      <c r="H4454" t="s">
        <v>318</v>
      </c>
      <c r="I4454" t="s">
        <v>9225</v>
      </c>
      <c r="J4454">
        <v>162.19499999999999</v>
      </c>
      <c r="N4454">
        <v>0.810975</v>
      </c>
      <c r="O4454">
        <v>0.810975</v>
      </c>
      <c r="P4454">
        <v>0</v>
      </c>
      <c r="R4454" s="38">
        <v>5.0000000000000001E-3</v>
      </c>
      <c r="S4454" s="5"/>
      <c r="T4454" s="1" t="s">
        <v>11319</v>
      </c>
    </row>
    <row r="4455" spans="1:20" x14ac:dyDescent="0.25">
      <c r="A4455" t="s">
        <v>11318</v>
      </c>
      <c r="C4455" t="s">
        <v>10765</v>
      </c>
      <c r="E4455" s="2">
        <v>44546</v>
      </c>
      <c r="F4455">
        <v>2021</v>
      </c>
      <c r="G4455" t="s">
        <v>9228</v>
      </c>
      <c r="H4455" t="s">
        <v>318</v>
      </c>
      <c r="J4455">
        <v>266.10750000000002</v>
      </c>
      <c r="N4455">
        <v>266.10750000000002</v>
      </c>
      <c r="O4455">
        <v>266.10750000000002</v>
      </c>
      <c r="P4455">
        <v>0</v>
      </c>
      <c r="S4455" s="5"/>
      <c r="T4455" s="1" t="s">
        <v>11321</v>
      </c>
    </row>
    <row r="4456" spans="1:20" x14ac:dyDescent="0.25">
      <c r="A4456" t="s">
        <v>11318</v>
      </c>
      <c r="C4456" t="s">
        <v>10027</v>
      </c>
      <c r="E4456" s="2">
        <v>45260</v>
      </c>
      <c r="F4456">
        <v>2023</v>
      </c>
      <c r="G4456" t="s">
        <v>4824</v>
      </c>
      <c r="H4456" t="s">
        <v>9229</v>
      </c>
      <c r="I4456" t="s">
        <v>141</v>
      </c>
      <c r="J4456">
        <v>7.1365799999999995</v>
      </c>
      <c r="N4456">
        <v>7.1365799999999995</v>
      </c>
      <c r="O4456">
        <v>7.1365799999999995</v>
      </c>
      <c r="P4456">
        <v>0</v>
      </c>
      <c r="R4456" s="38">
        <v>1</v>
      </c>
      <c r="S4456" s="5"/>
      <c r="T4456" s="1" t="s">
        <v>11319</v>
      </c>
    </row>
    <row r="4457" spans="1:20" x14ac:dyDescent="0.25">
      <c r="A4457" t="s">
        <v>11318</v>
      </c>
      <c r="C4457" t="s">
        <v>10027</v>
      </c>
      <c r="E4457" s="2">
        <v>45260</v>
      </c>
      <c r="F4457">
        <v>2023</v>
      </c>
      <c r="G4457" t="s">
        <v>4824</v>
      </c>
      <c r="H4457" t="s">
        <v>9229</v>
      </c>
      <c r="I4457" t="s">
        <v>9250</v>
      </c>
      <c r="J4457">
        <v>2.1625999999999999</v>
      </c>
      <c r="N4457">
        <v>2.1625999999999999</v>
      </c>
      <c r="O4457">
        <v>2.1625999999999999</v>
      </c>
      <c r="P4457">
        <v>0</v>
      </c>
      <c r="R4457" s="38">
        <v>1</v>
      </c>
      <c r="S4457" s="5"/>
      <c r="T4457" s="1" t="s">
        <v>11319</v>
      </c>
    </row>
    <row r="4458" spans="1:20" x14ac:dyDescent="0.25">
      <c r="A4458" t="s">
        <v>11318</v>
      </c>
      <c r="C4458" t="s">
        <v>10027</v>
      </c>
      <c r="E4458" s="2">
        <v>45260</v>
      </c>
      <c r="F4458">
        <v>2023</v>
      </c>
      <c r="G4458" t="s">
        <v>4824</v>
      </c>
      <c r="H4458" t="s">
        <v>9229</v>
      </c>
      <c r="I4458" t="s">
        <v>84</v>
      </c>
      <c r="J4458">
        <v>2.8113799999999998</v>
      </c>
      <c r="N4458">
        <v>2.8113799999999998</v>
      </c>
      <c r="O4458">
        <v>2.8113799999999998</v>
      </c>
      <c r="P4458">
        <v>0</v>
      </c>
      <c r="R4458" s="38">
        <v>1</v>
      </c>
      <c r="S4458" s="5"/>
      <c r="T4458" s="1" t="s">
        <v>11319</v>
      </c>
    </row>
    <row r="4459" spans="1:20" x14ac:dyDescent="0.25">
      <c r="A4459" t="s">
        <v>11318</v>
      </c>
      <c r="C4459" t="s">
        <v>10027</v>
      </c>
      <c r="E4459" s="2">
        <v>45260</v>
      </c>
      <c r="F4459">
        <v>2023</v>
      </c>
      <c r="G4459" t="s">
        <v>4824</v>
      </c>
      <c r="H4459" t="s">
        <v>9229</v>
      </c>
      <c r="I4459" t="s">
        <v>9256</v>
      </c>
      <c r="J4459">
        <v>8.9747900000000005</v>
      </c>
      <c r="N4459">
        <v>8.9747900000000005</v>
      </c>
      <c r="O4459">
        <v>8.9747900000000005</v>
      </c>
      <c r="P4459">
        <v>0</v>
      </c>
      <c r="R4459" s="38">
        <v>1</v>
      </c>
      <c r="S4459" s="5"/>
      <c r="T4459" s="1" t="s">
        <v>11319</v>
      </c>
    </row>
    <row r="4460" spans="1:20" x14ac:dyDescent="0.25">
      <c r="A4460" t="s">
        <v>11318</v>
      </c>
      <c r="C4460" t="s">
        <v>10027</v>
      </c>
      <c r="E4460" s="2">
        <v>45260</v>
      </c>
      <c r="F4460">
        <v>2023</v>
      </c>
      <c r="G4460" t="s">
        <v>4824</v>
      </c>
      <c r="H4460" t="s">
        <v>9229</v>
      </c>
      <c r="I4460" t="s">
        <v>9234</v>
      </c>
      <c r="J4460">
        <v>0.54064999999999996</v>
      </c>
      <c r="N4460">
        <v>0.54064999999999996</v>
      </c>
      <c r="O4460">
        <v>0.54064999999999996</v>
      </c>
      <c r="P4460">
        <v>0</v>
      </c>
      <c r="R4460" s="38">
        <v>1</v>
      </c>
      <c r="S4460" s="5"/>
      <c r="T4460" s="1" t="s">
        <v>11319</v>
      </c>
    </row>
    <row r="4461" spans="1:20" x14ac:dyDescent="0.25">
      <c r="A4461" t="s">
        <v>11318</v>
      </c>
      <c r="C4461" t="s">
        <v>10968</v>
      </c>
      <c r="E4461" s="2">
        <v>44530</v>
      </c>
      <c r="F4461">
        <v>2021</v>
      </c>
      <c r="G4461" t="s">
        <v>9273</v>
      </c>
      <c r="H4461" t="s">
        <v>9218</v>
      </c>
      <c r="J4461">
        <v>65.048500000000004</v>
      </c>
      <c r="N4461">
        <v>35.835810000000002</v>
      </c>
      <c r="O4461">
        <v>0</v>
      </c>
      <c r="P4461">
        <v>35.835810000000002</v>
      </c>
      <c r="S4461" s="5"/>
      <c r="T4461" s="1" t="s">
        <v>11321</v>
      </c>
    </row>
    <row r="4462" spans="1:20" x14ac:dyDescent="0.25">
      <c r="A4462" t="s">
        <v>11318</v>
      </c>
      <c r="C4462" t="s">
        <v>9480</v>
      </c>
      <c r="E4462" s="2">
        <v>45063</v>
      </c>
      <c r="F4462">
        <v>2023</v>
      </c>
      <c r="G4462" t="s">
        <v>9380</v>
      </c>
      <c r="H4462" t="s">
        <v>9218</v>
      </c>
      <c r="I4462" t="s">
        <v>141</v>
      </c>
      <c r="J4462">
        <v>81.097499999999997</v>
      </c>
      <c r="N4462">
        <v>81.097499999999997</v>
      </c>
      <c r="O4462">
        <v>81.097499999999997</v>
      </c>
      <c r="P4462">
        <v>0</v>
      </c>
      <c r="R4462" s="38">
        <v>1</v>
      </c>
      <c r="S4462" s="5"/>
      <c r="T4462" s="1" t="s">
        <v>11319</v>
      </c>
    </row>
    <row r="4463" spans="1:20" x14ac:dyDescent="0.25">
      <c r="A4463" t="s">
        <v>11318</v>
      </c>
      <c r="C4463" t="s">
        <v>10059</v>
      </c>
      <c r="E4463" s="2">
        <v>44910</v>
      </c>
      <c r="F4463">
        <v>2022</v>
      </c>
      <c r="G4463" t="s">
        <v>9284</v>
      </c>
      <c r="H4463" t="s">
        <v>9218</v>
      </c>
      <c r="J4463">
        <v>500.17499999999995</v>
      </c>
      <c r="N4463">
        <v>500.17499999999995</v>
      </c>
      <c r="O4463">
        <v>500.17499999999995</v>
      </c>
      <c r="P4463">
        <v>0</v>
      </c>
      <c r="S4463" s="5"/>
      <c r="T4463" s="1" t="s">
        <v>11320</v>
      </c>
    </row>
    <row r="4464" spans="1:20" x14ac:dyDescent="0.25">
      <c r="A4464" t="s">
        <v>11318</v>
      </c>
      <c r="C4464" t="s">
        <v>9810</v>
      </c>
      <c r="E4464" s="2">
        <v>45281</v>
      </c>
      <c r="F4464">
        <v>2023</v>
      </c>
      <c r="G4464" t="s">
        <v>9284</v>
      </c>
      <c r="H4464" t="s">
        <v>9218</v>
      </c>
      <c r="I4464" t="s">
        <v>84</v>
      </c>
      <c r="J4464">
        <v>513.61749999999995</v>
      </c>
      <c r="N4464">
        <v>513.61749999999995</v>
      </c>
      <c r="O4464">
        <v>513.61749999999995</v>
      </c>
      <c r="P4464">
        <v>0</v>
      </c>
      <c r="R4464" s="38">
        <v>1</v>
      </c>
      <c r="S4464" s="5"/>
      <c r="T4464" s="1" t="s">
        <v>11319</v>
      </c>
    </row>
    <row r="4465" spans="1:20" x14ac:dyDescent="0.25">
      <c r="A4465" t="s">
        <v>11318</v>
      </c>
      <c r="C4465" t="s">
        <v>9285</v>
      </c>
      <c r="E4465" s="2">
        <v>45280</v>
      </c>
      <c r="F4465">
        <v>2023</v>
      </c>
      <c r="G4465" t="s">
        <v>9284</v>
      </c>
      <c r="H4465" t="s">
        <v>9218</v>
      </c>
      <c r="I4465" t="s">
        <v>9234</v>
      </c>
      <c r="J4465">
        <v>362.2355</v>
      </c>
      <c r="N4465">
        <v>213.57405079999998</v>
      </c>
      <c r="O4465">
        <v>29.196181299999999</v>
      </c>
      <c r="P4465">
        <v>184.37786949999997</v>
      </c>
      <c r="R4465" s="38">
        <v>0.58960000000000001</v>
      </c>
      <c r="S4465" s="5"/>
      <c r="T4465" s="1" t="s">
        <v>11319</v>
      </c>
    </row>
    <row r="4466" spans="1:20" x14ac:dyDescent="0.25">
      <c r="A4466" t="s">
        <v>11318</v>
      </c>
      <c r="C4466" t="s">
        <v>10347</v>
      </c>
      <c r="E4466" s="2">
        <v>44832</v>
      </c>
      <c r="F4466">
        <v>2022</v>
      </c>
      <c r="G4466" t="s">
        <v>9289</v>
      </c>
      <c r="H4466" t="s">
        <v>9224</v>
      </c>
      <c r="J4466">
        <v>363.28499999999997</v>
      </c>
      <c r="N4466">
        <v>3.6854999999999998</v>
      </c>
      <c r="O4466">
        <v>3.6854999999999998</v>
      </c>
      <c r="P4466">
        <v>0</v>
      </c>
      <c r="S4466" s="5"/>
      <c r="T4466" s="1" t="s">
        <v>11320</v>
      </c>
    </row>
    <row r="4467" spans="1:20" x14ac:dyDescent="0.25">
      <c r="A4467" t="s">
        <v>11318</v>
      </c>
      <c r="C4467" t="s">
        <v>10347</v>
      </c>
      <c r="E4467" s="2">
        <v>44832</v>
      </c>
      <c r="F4467">
        <v>2022</v>
      </c>
      <c r="G4467" t="s">
        <v>9289</v>
      </c>
      <c r="H4467" t="s">
        <v>9224</v>
      </c>
      <c r="J4467">
        <v>26.324999999999999</v>
      </c>
      <c r="N4467">
        <v>0.31589999999999996</v>
      </c>
      <c r="O4467">
        <v>0.31589999999999996</v>
      </c>
      <c r="P4467">
        <v>0</v>
      </c>
      <c r="S4467" s="5"/>
      <c r="T4467" s="1" t="s">
        <v>11320</v>
      </c>
    </row>
    <row r="4468" spans="1:20" x14ac:dyDescent="0.25">
      <c r="A4468" t="s">
        <v>11318</v>
      </c>
      <c r="C4468" t="s">
        <v>10347</v>
      </c>
      <c r="E4468" s="2">
        <v>44832</v>
      </c>
      <c r="F4468">
        <v>2022</v>
      </c>
      <c r="G4468" t="s">
        <v>9289</v>
      </c>
      <c r="H4468" t="s">
        <v>9224</v>
      </c>
      <c r="J4468">
        <v>42.12</v>
      </c>
      <c r="N4468">
        <v>0.42120000000000002</v>
      </c>
      <c r="O4468">
        <v>0.42120000000000002</v>
      </c>
      <c r="P4468">
        <v>0</v>
      </c>
      <c r="S4468" s="5"/>
      <c r="T4468" s="1" t="s">
        <v>11320</v>
      </c>
    </row>
    <row r="4469" spans="1:20" x14ac:dyDescent="0.25">
      <c r="A4469" t="s">
        <v>11318</v>
      </c>
      <c r="C4469" t="s">
        <v>9935</v>
      </c>
      <c r="E4469" s="2">
        <v>45009</v>
      </c>
      <c r="F4469">
        <v>2023</v>
      </c>
      <c r="G4469" t="s">
        <v>9289</v>
      </c>
      <c r="H4469" t="s">
        <v>318</v>
      </c>
      <c r="I4469" t="s">
        <v>9262</v>
      </c>
      <c r="J4469">
        <v>61.029609497618296</v>
      </c>
      <c r="N4469">
        <v>61.029609497618296</v>
      </c>
      <c r="O4469">
        <v>61.029609497618296</v>
      </c>
      <c r="P4469">
        <v>0</v>
      </c>
      <c r="R4469" s="38">
        <v>1</v>
      </c>
      <c r="S4469" s="5"/>
      <c r="T4469" s="1" t="s">
        <v>11319</v>
      </c>
    </row>
    <row r="4470" spans="1:20" x14ac:dyDescent="0.25">
      <c r="A4470" t="s">
        <v>11318</v>
      </c>
      <c r="C4470" t="s">
        <v>9935</v>
      </c>
      <c r="E4470" s="2">
        <v>45009</v>
      </c>
      <c r="F4470">
        <v>2023</v>
      </c>
      <c r="G4470" t="s">
        <v>9289</v>
      </c>
      <c r="H4470" t="s">
        <v>318</v>
      </c>
      <c r="I4470" t="s">
        <v>9256</v>
      </c>
      <c r="J4470">
        <v>26.155546927550699</v>
      </c>
      <c r="N4470">
        <v>26.155546927550699</v>
      </c>
      <c r="O4470">
        <v>26.155546927550699</v>
      </c>
      <c r="P4470">
        <v>0</v>
      </c>
      <c r="R4470" s="38">
        <v>1</v>
      </c>
      <c r="S4470" s="5"/>
      <c r="T4470" s="1" t="s">
        <v>11319</v>
      </c>
    </row>
    <row r="4471" spans="1:20" x14ac:dyDescent="0.25">
      <c r="A4471" t="s">
        <v>11318</v>
      </c>
      <c r="C4471" t="s">
        <v>9659</v>
      </c>
      <c r="E4471" s="2">
        <v>45189</v>
      </c>
      <c r="F4471">
        <v>2023</v>
      </c>
      <c r="G4471" t="s">
        <v>9289</v>
      </c>
      <c r="H4471" t="s">
        <v>318</v>
      </c>
      <c r="I4471" t="s">
        <v>9225</v>
      </c>
      <c r="J4471">
        <v>216.26</v>
      </c>
      <c r="N4471">
        <v>1.0812999999999999</v>
      </c>
      <c r="O4471">
        <v>1.0812999999999999</v>
      </c>
      <c r="P4471">
        <v>0</v>
      </c>
      <c r="R4471" s="38">
        <v>5.0000000000000001E-3</v>
      </c>
      <c r="S4471" s="5"/>
      <c r="T4471" s="1" t="s">
        <v>11319</v>
      </c>
    </row>
    <row r="4472" spans="1:20" x14ac:dyDescent="0.25">
      <c r="A4472" t="s">
        <v>11318</v>
      </c>
      <c r="C4472" t="s">
        <v>9840</v>
      </c>
      <c r="E4472" s="2">
        <v>45282</v>
      </c>
      <c r="F4472">
        <v>2023</v>
      </c>
      <c r="G4472" t="s">
        <v>4726</v>
      </c>
      <c r="H4472" t="s">
        <v>318</v>
      </c>
      <c r="I4472" t="s">
        <v>9225</v>
      </c>
      <c r="J4472">
        <v>70.567294280645683</v>
      </c>
      <c r="N4472">
        <v>14.113458856128487</v>
      </c>
      <c r="O4472">
        <v>14.113458856128487</v>
      </c>
      <c r="P4472">
        <v>0</v>
      </c>
      <c r="R4472" s="38">
        <v>0.2</v>
      </c>
      <c r="S4472" s="5"/>
      <c r="T4472" s="1" t="s">
        <v>11319</v>
      </c>
    </row>
    <row r="4473" spans="1:20" x14ac:dyDescent="0.25">
      <c r="A4473" t="s">
        <v>11318</v>
      </c>
      <c r="C4473" t="s">
        <v>9840</v>
      </c>
      <c r="E4473" s="2">
        <v>45282</v>
      </c>
      <c r="F4473">
        <v>2023</v>
      </c>
      <c r="G4473" t="s">
        <v>4726</v>
      </c>
      <c r="H4473" t="s">
        <v>318</v>
      </c>
      <c r="I4473" t="s">
        <v>9225</v>
      </c>
      <c r="J4473">
        <v>181.71078277450479</v>
      </c>
      <c r="N4473">
        <v>36.342156554897713</v>
      </c>
      <c r="O4473">
        <v>36.342156554897713</v>
      </c>
      <c r="P4473">
        <v>0</v>
      </c>
      <c r="R4473" s="38">
        <v>0.2</v>
      </c>
      <c r="S4473" s="5"/>
      <c r="T4473" s="1" t="s">
        <v>11319</v>
      </c>
    </row>
    <row r="4474" spans="1:20" x14ac:dyDescent="0.25">
      <c r="A4474" t="s">
        <v>11318</v>
      </c>
      <c r="C4474" t="s">
        <v>10887</v>
      </c>
      <c r="E4474" s="2">
        <v>44300</v>
      </c>
      <c r="F4474">
        <v>2021</v>
      </c>
      <c r="G4474" t="s">
        <v>4726</v>
      </c>
      <c r="H4474" t="s">
        <v>9218</v>
      </c>
      <c r="J4474">
        <v>24.127079999999999</v>
      </c>
      <c r="N4474">
        <v>24.127079999999999</v>
      </c>
      <c r="O4474">
        <v>24.127079999999999</v>
      </c>
      <c r="P4474">
        <v>0</v>
      </c>
      <c r="S4474" s="5"/>
      <c r="T4474" s="1" t="s">
        <v>11321</v>
      </c>
    </row>
    <row r="4475" spans="1:20" x14ac:dyDescent="0.25">
      <c r="A4475" t="s">
        <v>11318</v>
      </c>
      <c r="C4475" t="s">
        <v>9699</v>
      </c>
      <c r="E4475" s="2">
        <v>44914</v>
      </c>
      <c r="F4475">
        <v>2022</v>
      </c>
      <c r="G4475" t="s">
        <v>4726</v>
      </c>
      <c r="H4475" t="s">
        <v>9218</v>
      </c>
      <c r="J4475">
        <v>10.53</v>
      </c>
      <c r="N4475">
        <v>10.53</v>
      </c>
      <c r="O4475">
        <v>10.53</v>
      </c>
      <c r="P4475">
        <v>0</v>
      </c>
      <c r="S4475" s="5"/>
      <c r="T4475" s="1" t="s">
        <v>11320</v>
      </c>
    </row>
    <row r="4476" spans="1:20" x14ac:dyDescent="0.25">
      <c r="A4476" t="s">
        <v>11318</v>
      </c>
      <c r="C4476" t="s">
        <v>9699</v>
      </c>
      <c r="E4476" s="2">
        <v>45091</v>
      </c>
      <c r="F4476">
        <v>2023</v>
      </c>
      <c r="G4476" t="s">
        <v>4726</v>
      </c>
      <c r="H4476" t="s">
        <v>9218</v>
      </c>
      <c r="I4476" t="s">
        <v>9256</v>
      </c>
      <c r="J4476">
        <v>32.439</v>
      </c>
      <c r="N4476">
        <v>32.439</v>
      </c>
      <c r="O4476">
        <v>32.439</v>
      </c>
      <c r="P4476">
        <v>0</v>
      </c>
      <c r="R4476" s="38">
        <v>1</v>
      </c>
      <c r="S4476" s="5"/>
      <c r="T4476" s="1" t="s">
        <v>11319</v>
      </c>
    </row>
    <row r="4477" spans="1:20" x14ac:dyDescent="0.25">
      <c r="A4477" t="s">
        <v>11318</v>
      </c>
      <c r="C4477" t="s">
        <v>10791</v>
      </c>
      <c r="E4477" s="2">
        <v>44299</v>
      </c>
      <c r="F4477">
        <v>2021</v>
      </c>
      <c r="G4477" t="s">
        <v>4726</v>
      </c>
      <c r="H4477" t="s">
        <v>9218</v>
      </c>
      <c r="J4477">
        <v>24.127079999999999</v>
      </c>
      <c r="N4477">
        <v>24.127079999999999</v>
      </c>
      <c r="O4477">
        <v>24.127079999999999</v>
      </c>
      <c r="P4477">
        <v>0</v>
      </c>
      <c r="S4477" s="5"/>
      <c r="T4477" s="1" t="s">
        <v>11321</v>
      </c>
    </row>
    <row r="4478" spans="1:20" x14ac:dyDescent="0.25">
      <c r="A4478" t="s">
        <v>11318</v>
      </c>
      <c r="C4478" t="s">
        <v>10359</v>
      </c>
      <c r="E4478" s="2">
        <v>44917</v>
      </c>
      <c r="F4478">
        <v>2022</v>
      </c>
      <c r="G4478" t="s">
        <v>9320</v>
      </c>
      <c r="H4478" t="s">
        <v>318</v>
      </c>
      <c r="J4478">
        <v>105.3</v>
      </c>
      <c r="N4478">
        <v>0.52649999999999997</v>
      </c>
      <c r="O4478">
        <v>0.52649999999999997</v>
      </c>
      <c r="P4478">
        <v>0</v>
      </c>
      <c r="S4478" s="5"/>
      <c r="T4478" s="1" t="s">
        <v>11320</v>
      </c>
    </row>
    <row r="4479" spans="1:20" x14ac:dyDescent="0.25">
      <c r="A4479" t="s">
        <v>11318</v>
      </c>
      <c r="C4479" t="s">
        <v>9315</v>
      </c>
      <c r="E4479" s="2">
        <v>44980</v>
      </c>
      <c r="F4479">
        <v>2023</v>
      </c>
      <c r="G4479" t="s">
        <v>9243</v>
      </c>
      <c r="H4479" t="s">
        <v>9218</v>
      </c>
      <c r="I4479" t="s">
        <v>141</v>
      </c>
      <c r="J4479">
        <v>59.471499999999999</v>
      </c>
      <c r="N4479">
        <v>59.471499999999999</v>
      </c>
      <c r="O4479">
        <v>59.471499999999999</v>
      </c>
      <c r="P4479">
        <v>0</v>
      </c>
      <c r="R4479" s="38">
        <v>1</v>
      </c>
      <c r="S4479" s="5"/>
      <c r="T4479" s="1" t="s">
        <v>11319</v>
      </c>
    </row>
    <row r="4480" spans="1:20" x14ac:dyDescent="0.25">
      <c r="A4480" t="s">
        <v>11318</v>
      </c>
      <c r="C4480" t="s">
        <v>9516</v>
      </c>
      <c r="E4480" s="2">
        <v>45181</v>
      </c>
      <c r="F4480">
        <v>2023</v>
      </c>
      <c r="G4480" t="s">
        <v>9320</v>
      </c>
      <c r="H4480" t="s">
        <v>9218</v>
      </c>
      <c r="I4480" t="s">
        <v>361</v>
      </c>
      <c r="J4480">
        <v>13.84064</v>
      </c>
      <c r="N4480">
        <v>0.63528537600000001</v>
      </c>
      <c r="O4480">
        <v>0.63528537600000001</v>
      </c>
      <c r="P4480">
        <v>0</v>
      </c>
      <c r="R4480" s="38">
        <v>4.5900000000000003E-2</v>
      </c>
      <c r="S4480" s="5"/>
      <c r="T4480" s="1" t="s">
        <v>11319</v>
      </c>
    </row>
    <row r="4481" spans="1:20" x14ac:dyDescent="0.25">
      <c r="A4481" t="s">
        <v>11318</v>
      </c>
      <c r="C4481" t="s">
        <v>10947</v>
      </c>
      <c r="E4481" s="2">
        <v>44370</v>
      </c>
      <c r="F4481">
        <v>2021</v>
      </c>
      <c r="G4481" t="s">
        <v>9276</v>
      </c>
      <c r="H4481" t="s">
        <v>9218</v>
      </c>
      <c r="J4481">
        <v>354.81</v>
      </c>
      <c r="N4481">
        <v>354.81</v>
      </c>
      <c r="O4481">
        <v>354.81</v>
      </c>
      <c r="P4481">
        <v>0</v>
      </c>
      <c r="S4481" s="5"/>
      <c r="T4481" s="1" t="s">
        <v>11321</v>
      </c>
    </row>
    <row r="4482" spans="1:20" x14ac:dyDescent="0.25">
      <c r="A4482" t="s">
        <v>11318</v>
      </c>
      <c r="C4482" t="s">
        <v>9836</v>
      </c>
      <c r="E4482" s="2">
        <v>45202</v>
      </c>
      <c r="F4482">
        <v>2023</v>
      </c>
      <c r="G4482" t="s">
        <v>9273</v>
      </c>
      <c r="H4482" t="s">
        <v>9224</v>
      </c>
      <c r="I4482" t="s">
        <v>9225</v>
      </c>
      <c r="J4482">
        <v>432.52</v>
      </c>
      <c r="N4482">
        <v>108.13</v>
      </c>
      <c r="O4482">
        <v>108.13</v>
      </c>
      <c r="P4482">
        <v>0</v>
      </c>
      <c r="R4482" s="38">
        <v>0.25</v>
      </c>
      <c r="S4482" s="5"/>
      <c r="T4482" s="1" t="s">
        <v>11319</v>
      </c>
    </row>
    <row r="4483" spans="1:20" x14ac:dyDescent="0.25">
      <c r="A4483" t="s">
        <v>11318</v>
      </c>
      <c r="C4483" t="s">
        <v>9455</v>
      </c>
      <c r="E4483" s="2">
        <v>45281</v>
      </c>
      <c r="F4483">
        <v>2023</v>
      </c>
      <c r="G4483" t="s">
        <v>9228</v>
      </c>
      <c r="H4483" t="s">
        <v>9224</v>
      </c>
      <c r="I4483" t="s">
        <v>9225</v>
      </c>
      <c r="J4483">
        <v>108.13</v>
      </c>
      <c r="N4483">
        <v>108.13</v>
      </c>
      <c r="O4483">
        <v>108.13</v>
      </c>
      <c r="P4483">
        <v>0</v>
      </c>
      <c r="R4483" s="38">
        <v>1</v>
      </c>
      <c r="S4483" s="5"/>
      <c r="T4483" s="1" t="s">
        <v>11319</v>
      </c>
    </row>
    <row r="4484" spans="1:20" x14ac:dyDescent="0.25">
      <c r="A4484" t="s">
        <v>11318</v>
      </c>
      <c r="C4484" t="s">
        <v>10112</v>
      </c>
      <c r="E4484" s="2">
        <v>44908</v>
      </c>
      <c r="F4484">
        <v>2022</v>
      </c>
      <c r="G4484" t="s">
        <v>9243</v>
      </c>
      <c r="H4484" t="s">
        <v>9452</v>
      </c>
      <c r="J4484">
        <v>42.12</v>
      </c>
      <c r="N4484">
        <v>42.12</v>
      </c>
      <c r="O4484">
        <v>42.12</v>
      </c>
      <c r="P4484">
        <v>0</v>
      </c>
      <c r="S4484" s="5"/>
      <c r="T4484" s="1" t="s">
        <v>11320</v>
      </c>
    </row>
    <row r="4485" spans="1:20" x14ac:dyDescent="0.25">
      <c r="A4485" t="s">
        <v>11318</v>
      </c>
      <c r="C4485" t="s">
        <v>9332</v>
      </c>
      <c r="E4485" s="2">
        <v>45108</v>
      </c>
      <c r="F4485">
        <v>2023</v>
      </c>
      <c r="G4485" t="s">
        <v>9243</v>
      </c>
      <c r="H4485" t="s">
        <v>9218</v>
      </c>
      <c r="I4485" t="s">
        <v>84</v>
      </c>
      <c r="J4485">
        <v>32.439</v>
      </c>
      <c r="N4485">
        <v>32.439</v>
      </c>
      <c r="O4485">
        <v>30.817049999999998</v>
      </c>
      <c r="P4485">
        <v>1.62195</v>
      </c>
      <c r="R4485" s="38">
        <v>1</v>
      </c>
      <c r="S4485" s="5"/>
      <c r="T4485" s="1" t="s">
        <v>11319</v>
      </c>
    </row>
    <row r="4486" spans="1:20" x14ac:dyDescent="0.25">
      <c r="A4486" t="s">
        <v>11318</v>
      </c>
      <c r="C4486" t="s">
        <v>9594</v>
      </c>
      <c r="E4486" s="2">
        <v>45275</v>
      </c>
      <c r="F4486">
        <v>2023</v>
      </c>
      <c r="G4486" t="s">
        <v>9243</v>
      </c>
      <c r="H4486" t="s">
        <v>9218</v>
      </c>
      <c r="I4486" t="s">
        <v>141</v>
      </c>
      <c r="J4486">
        <v>86.503999999999991</v>
      </c>
      <c r="N4486">
        <v>86.503999999999991</v>
      </c>
      <c r="O4486">
        <v>86.503999999999991</v>
      </c>
      <c r="P4486">
        <v>0</v>
      </c>
      <c r="R4486" s="38">
        <v>1</v>
      </c>
      <c r="S4486" s="5"/>
      <c r="T4486" s="1" t="s">
        <v>11319</v>
      </c>
    </row>
    <row r="4487" spans="1:20" x14ac:dyDescent="0.25">
      <c r="A4487" t="s">
        <v>11318</v>
      </c>
      <c r="C4487" t="s">
        <v>9558</v>
      </c>
      <c r="E4487" s="2">
        <v>44929</v>
      </c>
      <c r="F4487">
        <v>2023</v>
      </c>
      <c r="G4487" t="s">
        <v>9243</v>
      </c>
      <c r="H4487" t="s">
        <v>9224</v>
      </c>
      <c r="I4487" t="s">
        <v>9225</v>
      </c>
      <c r="J4487">
        <v>270.32499999999999</v>
      </c>
      <c r="N4487">
        <v>2.7032499999999997</v>
      </c>
      <c r="O4487">
        <v>2.7032499999999997</v>
      </c>
      <c r="P4487">
        <v>0</v>
      </c>
      <c r="R4487" s="38">
        <v>0.01</v>
      </c>
      <c r="S4487" s="5"/>
      <c r="T4487" s="1" t="s">
        <v>11319</v>
      </c>
    </row>
    <row r="4488" spans="1:20" x14ac:dyDescent="0.25">
      <c r="A4488" t="s">
        <v>11318</v>
      </c>
      <c r="C4488" t="s">
        <v>9949</v>
      </c>
      <c r="E4488" s="2">
        <v>45281</v>
      </c>
      <c r="F4488">
        <v>2023</v>
      </c>
      <c r="G4488" t="s">
        <v>9243</v>
      </c>
      <c r="H4488" t="s">
        <v>9218</v>
      </c>
      <c r="I4488" t="s">
        <v>141</v>
      </c>
      <c r="J4488">
        <v>162.19499999999999</v>
      </c>
      <c r="N4488">
        <v>162.19499999999999</v>
      </c>
      <c r="O4488">
        <v>162.19499999999999</v>
      </c>
      <c r="P4488">
        <v>0</v>
      </c>
      <c r="R4488" s="38">
        <v>1</v>
      </c>
      <c r="S4488" s="5"/>
      <c r="T4488" s="1" t="s">
        <v>11319</v>
      </c>
    </row>
    <row r="4489" spans="1:20" x14ac:dyDescent="0.25">
      <c r="A4489" t="s">
        <v>11318</v>
      </c>
      <c r="C4489" t="s">
        <v>9645</v>
      </c>
      <c r="E4489" s="2">
        <v>44915</v>
      </c>
      <c r="F4489">
        <v>2022</v>
      </c>
      <c r="G4489" t="s">
        <v>9243</v>
      </c>
      <c r="H4489" t="s">
        <v>318</v>
      </c>
      <c r="J4489">
        <v>210.6</v>
      </c>
      <c r="N4489">
        <v>1.0529999999999999</v>
      </c>
      <c r="O4489">
        <v>1.0529999999999999</v>
      </c>
      <c r="P4489">
        <v>0</v>
      </c>
      <c r="S4489" s="5"/>
      <c r="T4489" s="1" t="s">
        <v>11320</v>
      </c>
    </row>
    <row r="4490" spans="1:20" x14ac:dyDescent="0.25">
      <c r="A4490" t="s">
        <v>11318</v>
      </c>
      <c r="C4490" t="s">
        <v>9645</v>
      </c>
      <c r="E4490" s="2">
        <v>45104</v>
      </c>
      <c r="F4490">
        <v>2023</v>
      </c>
      <c r="G4490" t="s">
        <v>9243</v>
      </c>
      <c r="H4490" t="s">
        <v>318</v>
      </c>
      <c r="I4490" t="s">
        <v>9225</v>
      </c>
      <c r="J4490">
        <v>270.32499999999999</v>
      </c>
      <c r="N4490">
        <v>1.3516249999999999</v>
      </c>
      <c r="O4490">
        <v>1.3516249999999999</v>
      </c>
      <c r="P4490">
        <v>0</v>
      </c>
      <c r="R4490" s="38">
        <v>5.0000000000000001E-3</v>
      </c>
      <c r="S4490" s="5"/>
      <c r="T4490" s="1" t="s">
        <v>11319</v>
      </c>
    </row>
    <row r="4491" spans="1:20" x14ac:dyDescent="0.25">
      <c r="A4491" t="s">
        <v>11318</v>
      </c>
      <c r="C4491" t="s">
        <v>9299</v>
      </c>
      <c r="E4491" s="2">
        <v>45008</v>
      </c>
      <c r="F4491">
        <v>2023</v>
      </c>
      <c r="G4491" t="s">
        <v>9243</v>
      </c>
      <c r="H4491" t="s">
        <v>9224</v>
      </c>
      <c r="I4491" t="s">
        <v>9225</v>
      </c>
      <c r="J4491">
        <v>378.45499999999998</v>
      </c>
      <c r="N4491">
        <v>3.7845499999999999</v>
      </c>
      <c r="O4491">
        <v>3.7845499999999999</v>
      </c>
      <c r="P4491">
        <v>0</v>
      </c>
      <c r="R4491" s="38">
        <v>0.01</v>
      </c>
      <c r="S4491" s="5"/>
      <c r="T4491" s="1" t="s">
        <v>11319</v>
      </c>
    </row>
    <row r="4492" spans="1:20" x14ac:dyDescent="0.25">
      <c r="A4492" t="s">
        <v>11318</v>
      </c>
      <c r="C4492" t="s">
        <v>10996</v>
      </c>
      <c r="E4492" s="2">
        <v>44522</v>
      </c>
      <c r="F4492">
        <v>2021</v>
      </c>
      <c r="G4492" t="s">
        <v>9228</v>
      </c>
      <c r="H4492" t="s">
        <v>9229</v>
      </c>
      <c r="J4492">
        <v>141.92400000000001</v>
      </c>
      <c r="N4492">
        <v>141.92400000000001</v>
      </c>
      <c r="O4492">
        <v>141.92400000000001</v>
      </c>
      <c r="P4492">
        <v>0</v>
      </c>
      <c r="S4492" s="5"/>
      <c r="T4492" s="1" t="s">
        <v>11321</v>
      </c>
    </row>
    <row r="4493" spans="1:20" x14ac:dyDescent="0.25">
      <c r="A4493" t="s">
        <v>11318</v>
      </c>
      <c r="C4493" t="s">
        <v>10996</v>
      </c>
      <c r="E4493" s="2">
        <v>44522</v>
      </c>
      <c r="F4493">
        <v>2021</v>
      </c>
      <c r="G4493" t="s">
        <v>9387</v>
      </c>
      <c r="H4493" t="s">
        <v>9229</v>
      </c>
      <c r="J4493">
        <v>94.616000000000014</v>
      </c>
      <c r="N4493">
        <v>94.616000000000014</v>
      </c>
      <c r="O4493">
        <v>94.616000000000014</v>
      </c>
      <c r="P4493">
        <v>0</v>
      </c>
      <c r="S4493" s="5"/>
      <c r="T4493" s="1" t="s">
        <v>11321</v>
      </c>
    </row>
    <row r="4494" spans="1:20" x14ac:dyDescent="0.25">
      <c r="A4494" t="s">
        <v>11318</v>
      </c>
      <c r="C4494" t="s">
        <v>10264</v>
      </c>
      <c r="E4494" s="2">
        <v>44837</v>
      </c>
      <c r="F4494">
        <v>2022</v>
      </c>
      <c r="G4494" t="s">
        <v>9228</v>
      </c>
      <c r="H4494" t="s">
        <v>9229</v>
      </c>
      <c r="J4494">
        <v>252.71999999999997</v>
      </c>
      <c r="N4494">
        <v>252.71999999999997</v>
      </c>
      <c r="O4494">
        <v>252.71999999999997</v>
      </c>
      <c r="P4494">
        <v>0</v>
      </c>
      <c r="S4494" s="5"/>
      <c r="T4494" s="1" t="s">
        <v>11320</v>
      </c>
    </row>
    <row r="4495" spans="1:20" x14ac:dyDescent="0.25">
      <c r="A4495" t="s">
        <v>11318</v>
      </c>
      <c r="C4495" t="s">
        <v>10264</v>
      </c>
      <c r="E4495" s="2">
        <v>44837</v>
      </c>
      <c r="F4495">
        <v>2022</v>
      </c>
      <c r="G4495" t="s">
        <v>9387</v>
      </c>
      <c r="H4495" t="s">
        <v>9229</v>
      </c>
      <c r="J4495">
        <v>63.179999999999993</v>
      </c>
      <c r="N4495">
        <v>63.179999999999993</v>
      </c>
      <c r="O4495">
        <v>63.179999999999993</v>
      </c>
      <c r="P4495">
        <v>0</v>
      </c>
      <c r="S4495" s="5"/>
      <c r="T4495" s="1" t="s">
        <v>11320</v>
      </c>
    </row>
    <row r="4496" spans="1:20" x14ac:dyDescent="0.25">
      <c r="A4496" t="s">
        <v>11318</v>
      </c>
      <c r="C4496" t="s">
        <v>9537</v>
      </c>
      <c r="E4496" s="2">
        <v>44951</v>
      </c>
      <c r="F4496">
        <v>2023</v>
      </c>
      <c r="G4496" t="s">
        <v>9228</v>
      </c>
      <c r="H4496" t="s">
        <v>9224</v>
      </c>
      <c r="I4496" t="s">
        <v>9225</v>
      </c>
      <c r="J4496">
        <v>363.56686990364148</v>
      </c>
      <c r="N4496">
        <v>109.07006097108822</v>
      </c>
      <c r="O4496">
        <v>109.07006097108822</v>
      </c>
      <c r="P4496">
        <v>0</v>
      </c>
      <c r="R4496" s="38">
        <v>0.3</v>
      </c>
      <c r="S4496" s="5"/>
      <c r="T4496" s="1" t="s">
        <v>11319</v>
      </c>
    </row>
    <row r="4497" spans="1:20" x14ac:dyDescent="0.25">
      <c r="A4497" t="s">
        <v>11318</v>
      </c>
      <c r="C4497" t="s">
        <v>9537</v>
      </c>
      <c r="E4497" s="2">
        <v>44951</v>
      </c>
      <c r="F4497">
        <v>2023</v>
      </c>
      <c r="G4497" t="s">
        <v>7066</v>
      </c>
      <c r="H4497" t="s">
        <v>9224</v>
      </c>
      <c r="I4497" t="s">
        <v>9225</v>
      </c>
      <c r="J4497">
        <v>68.953129987290993</v>
      </c>
      <c r="N4497">
        <v>20.6859389961873</v>
      </c>
      <c r="O4497">
        <v>20.6859389961873</v>
      </c>
      <c r="P4497">
        <v>0</v>
      </c>
      <c r="R4497" s="38">
        <v>0.3</v>
      </c>
      <c r="S4497" s="5"/>
      <c r="T4497" s="1" t="s">
        <v>11319</v>
      </c>
    </row>
    <row r="4498" spans="1:20" x14ac:dyDescent="0.25">
      <c r="A4498" t="s">
        <v>11318</v>
      </c>
      <c r="C4498" t="s">
        <v>9259</v>
      </c>
      <c r="E4498" s="2">
        <v>45280</v>
      </c>
      <c r="F4498">
        <v>2023</v>
      </c>
      <c r="G4498" t="s">
        <v>7066</v>
      </c>
      <c r="H4498" t="s">
        <v>9218</v>
      </c>
      <c r="I4498" t="s">
        <v>132</v>
      </c>
      <c r="J4498">
        <v>60.773777439937909</v>
      </c>
      <c r="N4498">
        <v>25.828855411973016</v>
      </c>
      <c r="O4498">
        <v>24.37028475341414</v>
      </c>
      <c r="P4498">
        <v>1.4585706585588731</v>
      </c>
      <c r="R4498" s="38">
        <v>0.42499999999999999</v>
      </c>
      <c r="S4498" s="5"/>
      <c r="T4498" s="1" t="s">
        <v>11319</v>
      </c>
    </row>
    <row r="4499" spans="1:20" x14ac:dyDescent="0.25">
      <c r="A4499" t="s">
        <v>11318</v>
      </c>
      <c r="C4499" t="s">
        <v>10199</v>
      </c>
      <c r="E4499" s="2">
        <v>44915</v>
      </c>
      <c r="F4499">
        <v>2022</v>
      </c>
      <c r="G4499" t="s">
        <v>9228</v>
      </c>
      <c r="H4499" t="s">
        <v>9218</v>
      </c>
      <c r="J4499">
        <v>73.709999999999994</v>
      </c>
      <c r="N4499">
        <v>73.709999999999994</v>
      </c>
      <c r="O4499">
        <v>71.498699999999999</v>
      </c>
      <c r="P4499">
        <v>2.2113</v>
      </c>
      <c r="S4499" s="5"/>
      <c r="T4499" s="1" t="s">
        <v>11320</v>
      </c>
    </row>
    <row r="4500" spans="1:20" x14ac:dyDescent="0.25">
      <c r="A4500" t="s">
        <v>11318</v>
      </c>
      <c r="C4500" t="s">
        <v>9295</v>
      </c>
      <c r="E4500" s="2">
        <v>45211</v>
      </c>
      <c r="F4500">
        <v>2023</v>
      </c>
      <c r="G4500" t="s">
        <v>9273</v>
      </c>
      <c r="H4500" t="s">
        <v>9229</v>
      </c>
      <c r="I4500" t="s">
        <v>141</v>
      </c>
      <c r="J4500">
        <v>54.064999999999998</v>
      </c>
      <c r="N4500">
        <v>54.064999999999998</v>
      </c>
      <c r="O4500">
        <v>54.064999999999998</v>
      </c>
      <c r="P4500">
        <v>0</v>
      </c>
      <c r="R4500" s="38">
        <v>1</v>
      </c>
      <c r="S4500" s="5"/>
      <c r="T4500" s="1" t="s">
        <v>11319</v>
      </c>
    </row>
    <row r="4501" spans="1:20" x14ac:dyDescent="0.25">
      <c r="A4501" t="s">
        <v>11318</v>
      </c>
      <c r="C4501" t="s">
        <v>10111</v>
      </c>
      <c r="E4501" s="2">
        <v>44915</v>
      </c>
      <c r="F4501">
        <v>2022</v>
      </c>
      <c r="G4501" t="s">
        <v>9228</v>
      </c>
      <c r="H4501" t="s">
        <v>9218</v>
      </c>
      <c r="J4501">
        <v>842.4</v>
      </c>
      <c r="N4501">
        <v>842.4</v>
      </c>
      <c r="O4501">
        <v>800.28</v>
      </c>
      <c r="P4501">
        <v>42.12</v>
      </c>
      <c r="S4501" s="5"/>
      <c r="T4501" s="1" t="s">
        <v>11320</v>
      </c>
    </row>
    <row r="4502" spans="1:20" x14ac:dyDescent="0.25">
      <c r="A4502" t="s">
        <v>11318</v>
      </c>
      <c r="C4502" t="s">
        <v>9626</v>
      </c>
      <c r="E4502" s="2">
        <v>45280</v>
      </c>
      <c r="F4502">
        <v>2023</v>
      </c>
      <c r="G4502" t="s">
        <v>9243</v>
      </c>
      <c r="H4502" t="s">
        <v>9218</v>
      </c>
      <c r="I4502" t="s">
        <v>9256</v>
      </c>
      <c r="J4502">
        <v>37.845499999999994</v>
      </c>
      <c r="N4502">
        <v>23.842665</v>
      </c>
      <c r="O4502">
        <v>23.085754999999999</v>
      </c>
      <c r="P4502">
        <v>0.75690999999999986</v>
      </c>
      <c r="R4502" s="38">
        <v>0.63</v>
      </c>
      <c r="S4502" s="5"/>
      <c r="T4502" s="1" t="s">
        <v>11319</v>
      </c>
    </row>
    <row r="4503" spans="1:20" x14ac:dyDescent="0.25">
      <c r="A4503" t="s">
        <v>11318</v>
      </c>
      <c r="C4503" t="s">
        <v>10194</v>
      </c>
      <c r="E4503" s="2">
        <v>44662</v>
      </c>
      <c r="F4503">
        <v>2022</v>
      </c>
      <c r="G4503" t="s">
        <v>9273</v>
      </c>
      <c r="H4503" t="s">
        <v>9218</v>
      </c>
      <c r="J4503">
        <v>105.3</v>
      </c>
      <c r="N4503">
        <v>58.230899999999991</v>
      </c>
      <c r="O4503">
        <v>19.585799999999999</v>
      </c>
      <c r="P4503">
        <v>38.750399999999992</v>
      </c>
      <c r="S4503" s="5"/>
      <c r="T4503" s="1" t="s">
        <v>11320</v>
      </c>
    </row>
    <row r="4504" spans="1:20" x14ac:dyDescent="0.25">
      <c r="A4504" t="s">
        <v>11318</v>
      </c>
      <c r="C4504" t="s">
        <v>9672</v>
      </c>
      <c r="E4504" s="2">
        <v>45289</v>
      </c>
      <c r="F4504">
        <v>2023</v>
      </c>
      <c r="G4504" t="s">
        <v>9671</v>
      </c>
      <c r="H4504" t="s">
        <v>9229</v>
      </c>
      <c r="I4504" t="s">
        <v>141</v>
      </c>
      <c r="J4504">
        <v>129.756</v>
      </c>
      <c r="N4504">
        <v>129.756</v>
      </c>
      <c r="O4504">
        <v>128.45844</v>
      </c>
      <c r="P4504">
        <v>1.2975599999999998</v>
      </c>
      <c r="R4504" s="38">
        <v>1</v>
      </c>
      <c r="S4504" s="5"/>
      <c r="T4504" s="1" t="s">
        <v>11319</v>
      </c>
    </row>
    <row r="4505" spans="1:20" x14ac:dyDescent="0.25">
      <c r="A4505" t="s">
        <v>11318</v>
      </c>
      <c r="C4505" t="s">
        <v>10838</v>
      </c>
      <c r="E4505" s="2">
        <v>44550</v>
      </c>
      <c r="F4505">
        <v>2021</v>
      </c>
      <c r="G4505" t="s">
        <v>9228</v>
      </c>
      <c r="H4505" t="s">
        <v>10711</v>
      </c>
      <c r="J4505">
        <v>35.481000000000002</v>
      </c>
      <c r="N4505">
        <v>35.481000000000002</v>
      </c>
      <c r="O4505">
        <v>35.481000000000002</v>
      </c>
      <c r="P4505">
        <v>0</v>
      </c>
      <c r="S4505" s="5"/>
      <c r="T4505" s="1" t="s">
        <v>11321</v>
      </c>
    </row>
    <row r="4506" spans="1:20" x14ac:dyDescent="0.25">
      <c r="A4506" t="s">
        <v>11318</v>
      </c>
      <c r="C4506" t="s">
        <v>9983</v>
      </c>
      <c r="E4506" s="2">
        <v>44363</v>
      </c>
      <c r="F4506">
        <v>2021</v>
      </c>
      <c r="G4506" t="s">
        <v>7066</v>
      </c>
      <c r="H4506" t="s">
        <v>9218</v>
      </c>
      <c r="J4506">
        <v>70.962000000000003</v>
      </c>
      <c r="N4506">
        <v>70.962000000000003</v>
      </c>
      <c r="O4506">
        <v>70.962000000000003</v>
      </c>
      <c r="P4506">
        <v>0</v>
      </c>
      <c r="S4506" s="5"/>
      <c r="T4506" s="1" t="s">
        <v>11321</v>
      </c>
    </row>
    <row r="4507" spans="1:20" x14ac:dyDescent="0.25">
      <c r="A4507" t="s">
        <v>11318</v>
      </c>
      <c r="C4507" t="s">
        <v>9983</v>
      </c>
      <c r="E4507" s="2">
        <v>45195</v>
      </c>
      <c r="F4507">
        <v>2023</v>
      </c>
      <c r="G4507" t="s">
        <v>7066</v>
      </c>
      <c r="H4507" t="s">
        <v>9218</v>
      </c>
      <c r="I4507" t="s">
        <v>84</v>
      </c>
      <c r="J4507">
        <v>86.503999999999991</v>
      </c>
      <c r="N4507">
        <v>86.503999999999991</v>
      </c>
      <c r="O4507">
        <v>86.503999999999991</v>
      </c>
      <c r="P4507">
        <v>0</v>
      </c>
      <c r="R4507" s="38">
        <v>1</v>
      </c>
      <c r="S4507" s="5"/>
      <c r="T4507" s="1" t="s">
        <v>11319</v>
      </c>
    </row>
    <row r="4508" spans="1:20" x14ac:dyDescent="0.25">
      <c r="A4508" t="s">
        <v>11318</v>
      </c>
      <c r="C4508" t="s">
        <v>10355</v>
      </c>
      <c r="E4508" s="2">
        <v>44904</v>
      </c>
      <c r="F4508">
        <v>2022</v>
      </c>
      <c r="G4508" t="s">
        <v>9273</v>
      </c>
      <c r="H4508" t="s">
        <v>9218</v>
      </c>
      <c r="J4508">
        <v>33.695999999999998</v>
      </c>
      <c r="N4508">
        <v>18.111599999999999</v>
      </c>
      <c r="O4508">
        <v>18.111599999999999</v>
      </c>
      <c r="P4508">
        <v>0</v>
      </c>
      <c r="S4508" s="5"/>
      <c r="T4508" s="1" t="s">
        <v>11320</v>
      </c>
    </row>
    <row r="4509" spans="1:20" x14ac:dyDescent="0.25">
      <c r="A4509" t="s">
        <v>11318</v>
      </c>
      <c r="C4509" t="s">
        <v>10324</v>
      </c>
      <c r="E4509" s="2">
        <v>44911</v>
      </c>
      <c r="F4509">
        <v>2022</v>
      </c>
      <c r="G4509" t="s">
        <v>9243</v>
      </c>
      <c r="H4509" t="s">
        <v>9218</v>
      </c>
      <c r="J4509">
        <v>126.35999999999999</v>
      </c>
      <c r="N4509">
        <v>101.08799999999999</v>
      </c>
      <c r="O4509">
        <v>101.08799999999999</v>
      </c>
      <c r="P4509">
        <v>0</v>
      </c>
      <c r="S4509" s="5"/>
      <c r="T4509" s="1" t="s">
        <v>11320</v>
      </c>
    </row>
    <row r="4510" spans="1:20" x14ac:dyDescent="0.25">
      <c r="A4510" t="s">
        <v>11318</v>
      </c>
      <c r="C4510" t="s">
        <v>10245</v>
      </c>
      <c r="E4510" s="2">
        <v>44901</v>
      </c>
      <c r="F4510">
        <v>2022</v>
      </c>
      <c r="G4510" t="s">
        <v>9228</v>
      </c>
      <c r="H4510" t="s">
        <v>9224</v>
      </c>
      <c r="J4510">
        <v>147.41999999999999</v>
      </c>
      <c r="N4510">
        <v>22.113</v>
      </c>
      <c r="O4510">
        <v>22.113</v>
      </c>
      <c r="P4510">
        <v>0</v>
      </c>
      <c r="S4510" s="5"/>
      <c r="T4510" s="1" t="s">
        <v>11320</v>
      </c>
    </row>
    <row r="4511" spans="1:20" x14ac:dyDescent="0.25">
      <c r="A4511" t="s">
        <v>11318</v>
      </c>
      <c r="C4511" t="s">
        <v>10245</v>
      </c>
      <c r="E4511" s="2">
        <v>44901</v>
      </c>
      <c r="F4511">
        <v>2022</v>
      </c>
      <c r="G4511" t="s">
        <v>9387</v>
      </c>
      <c r="H4511" t="s">
        <v>9224</v>
      </c>
      <c r="J4511">
        <v>10.53</v>
      </c>
      <c r="N4511">
        <v>1.5794999999999999</v>
      </c>
      <c r="O4511">
        <v>1.5794999999999999</v>
      </c>
      <c r="P4511">
        <v>0</v>
      </c>
      <c r="S4511" s="5"/>
      <c r="T4511" s="1" t="s">
        <v>11320</v>
      </c>
    </row>
    <row r="4512" spans="1:20" x14ac:dyDescent="0.25">
      <c r="A4512" t="s">
        <v>11318</v>
      </c>
      <c r="C4512" t="s">
        <v>10200</v>
      </c>
      <c r="E4512" s="2">
        <v>44615</v>
      </c>
      <c r="F4512">
        <v>2022</v>
      </c>
      <c r="G4512" t="s">
        <v>9228</v>
      </c>
      <c r="H4512" t="s">
        <v>9224</v>
      </c>
      <c r="J4512">
        <v>421.2</v>
      </c>
      <c r="N4512">
        <v>4.2119999999999997</v>
      </c>
      <c r="O4512">
        <v>4.2119999999999997</v>
      </c>
      <c r="P4512">
        <v>0</v>
      </c>
      <c r="S4512" s="5"/>
      <c r="T4512" s="1" t="s">
        <v>11320</v>
      </c>
    </row>
    <row r="4513" spans="1:20" x14ac:dyDescent="0.25">
      <c r="A4513" t="s">
        <v>11318</v>
      </c>
      <c r="C4513" t="s">
        <v>9967</v>
      </c>
      <c r="E4513" s="2">
        <v>45280</v>
      </c>
      <c r="F4513">
        <v>2023</v>
      </c>
      <c r="G4513" t="s">
        <v>9228</v>
      </c>
      <c r="H4513" t="s">
        <v>9224</v>
      </c>
      <c r="I4513" t="s">
        <v>9225</v>
      </c>
      <c r="J4513">
        <v>162.19499999999999</v>
      </c>
      <c r="N4513">
        <v>1.62195</v>
      </c>
      <c r="O4513">
        <v>1.62195</v>
      </c>
      <c r="P4513">
        <v>0</v>
      </c>
      <c r="R4513" s="38">
        <v>0.01</v>
      </c>
      <c r="S4513" s="5"/>
      <c r="T4513" s="1" t="s">
        <v>11319</v>
      </c>
    </row>
    <row r="4514" spans="1:20" x14ac:dyDescent="0.25">
      <c r="A4514" t="s">
        <v>11318</v>
      </c>
      <c r="C4514" t="s">
        <v>9362</v>
      </c>
      <c r="E4514" s="2">
        <v>45274</v>
      </c>
      <c r="F4514">
        <v>2023</v>
      </c>
      <c r="G4514" t="s">
        <v>6521</v>
      </c>
      <c r="H4514" t="s">
        <v>9229</v>
      </c>
      <c r="I4514" t="s">
        <v>9234</v>
      </c>
      <c r="J4514">
        <v>108.13</v>
      </c>
      <c r="N4514">
        <v>89.953346999999994</v>
      </c>
      <c r="O4514">
        <v>78.934899999999999</v>
      </c>
      <c r="P4514">
        <v>11.018446999999998</v>
      </c>
      <c r="R4514" s="38">
        <v>0.83189999999999997</v>
      </c>
      <c r="S4514" s="5"/>
      <c r="T4514" s="1" t="s">
        <v>11319</v>
      </c>
    </row>
    <row r="4515" spans="1:20" x14ac:dyDescent="0.25">
      <c r="A4515" t="s">
        <v>11318</v>
      </c>
      <c r="C4515" t="s">
        <v>10210</v>
      </c>
      <c r="E4515" s="2">
        <v>44771</v>
      </c>
      <c r="F4515">
        <v>2022</v>
      </c>
      <c r="G4515" t="s">
        <v>9273</v>
      </c>
      <c r="H4515" t="s">
        <v>9224</v>
      </c>
      <c r="J4515">
        <v>31.589999999999996</v>
      </c>
      <c r="N4515">
        <v>7.8974999999999991</v>
      </c>
      <c r="O4515">
        <v>7.8974999999999991</v>
      </c>
      <c r="P4515">
        <v>0</v>
      </c>
      <c r="S4515" s="5"/>
      <c r="T4515" s="1" t="s">
        <v>11320</v>
      </c>
    </row>
    <row r="4516" spans="1:20" x14ac:dyDescent="0.25">
      <c r="A4516" t="s">
        <v>11318</v>
      </c>
      <c r="C4516" t="s">
        <v>9518</v>
      </c>
      <c r="E4516" s="2">
        <v>45211</v>
      </c>
      <c r="F4516">
        <v>2023</v>
      </c>
      <c r="G4516" t="s">
        <v>9228</v>
      </c>
      <c r="H4516" t="s">
        <v>9224</v>
      </c>
      <c r="I4516" t="s">
        <v>9225</v>
      </c>
      <c r="J4516">
        <v>540.65</v>
      </c>
      <c r="N4516">
        <v>351.42249999999996</v>
      </c>
      <c r="O4516">
        <v>351.42249999999996</v>
      </c>
      <c r="P4516">
        <v>0</v>
      </c>
      <c r="R4516" s="38">
        <v>0.65</v>
      </c>
      <c r="S4516" s="5"/>
      <c r="T4516" s="1" t="s">
        <v>11319</v>
      </c>
    </row>
    <row r="4517" spans="1:20" x14ac:dyDescent="0.25">
      <c r="A4517" t="s">
        <v>11318</v>
      </c>
      <c r="C4517" t="s">
        <v>10180</v>
      </c>
      <c r="E4517" s="2">
        <v>44544</v>
      </c>
      <c r="F4517">
        <v>2021</v>
      </c>
      <c r="G4517" t="s">
        <v>9228</v>
      </c>
      <c r="H4517" t="s">
        <v>9229</v>
      </c>
      <c r="J4517">
        <v>591.35</v>
      </c>
      <c r="N4517">
        <v>591.35</v>
      </c>
      <c r="O4517">
        <v>591.35</v>
      </c>
      <c r="P4517">
        <v>0</v>
      </c>
      <c r="S4517" s="5"/>
      <c r="T4517" s="1" t="s">
        <v>11321</v>
      </c>
    </row>
    <row r="4518" spans="1:20" x14ac:dyDescent="0.25">
      <c r="A4518" t="s">
        <v>11318</v>
      </c>
      <c r="C4518" t="s">
        <v>10180</v>
      </c>
      <c r="E4518" s="2">
        <v>44769</v>
      </c>
      <c r="F4518">
        <v>2022</v>
      </c>
      <c r="G4518" t="s">
        <v>9228</v>
      </c>
      <c r="H4518" t="s">
        <v>9229</v>
      </c>
      <c r="J4518">
        <v>526.5</v>
      </c>
      <c r="N4518">
        <v>526.5</v>
      </c>
      <c r="O4518">
        <v>526.5</v>
      </c>
      <c r="P4518">
        <v>0</v>
      </c>
      <c r="S4518" s="5"/>
      <c r="T4518" s="1" t="s">
        <v>11320</v>
      </c>
    </row>
    <row r="4519" spans="1:20" x14ac:dyDescent="0.25">
      <c r="A4519" t="s">
        <v>11318</v>
      </c>
      <c r="C4519" t="s">
        <v>10835</v>
      </c>
      <c r="E4519" s="2">
        <v>44393</v>
      </c>
      <c r="F4519">
        <v>2021</v>
      </c>
      <c r="G4519" t="s">
        <v>9228</v>
      </c>
      <c r="H4519" t="s">
        <v>9224</v>
      </c>
      <c r="J4519">
        <v>591.35</v>
      </c>
      <c r="N4519">
        <v>295.67500000000001</v>
      </c>
      <c r="O4519">
        <v>295.67500000000001</v>
      </c>
      <c r="P4519">
        <v>0</v>
      </c>
      <c r="S4519" s="5"/>
      <c r="T4519" s="1" t="s">
        <v>11321</v>
      </c>
    </row>
    <row r="4520" spans="1:20" x14ac:dyDescent="0.25">
      <c r="A4520" t="s">
        <v>11318</v>
      </c>
      <c r="C4520" t="s">
        <v>9574</v>
      </c>
      <c r="E4520" s="2">
        <v>44952</v>
      </c>
      <c r="F4520">
        <v>2023</v>
      </c>
      <c r="G4520" t="s">
        <v>9228</v>
      </c>
      <c r="H4520" t="s">
        <v>9224</v>
      </c>
      <c r="I4520" t="s">
        <v>9225</v>
      </c>
      <c r="J4520">
        <v>540.65</v>
      </c>
      <c r="N4520">
        <v>270.32499999999999</v>
      </c>
      <c r="O4520">
        <v>270.32499999999999</v>
      </c>
      <c r="P4520">
        <v>0</v>
      </c>
      <c r="R4520" s="38">
        <v>0.5</v>
      </c>
      <c r="S4520" s="5"/>
      <c r="T4520" s="1" t="s">
        <v>11319</v>
      </c>
    </row>
    <row r="4521" spans="1:20" x14ac:dyDescent="0.25">
      <c r="A4521" t="s">
        <v>11318</v>
      </c>
      <c r="C4521" t="s">
        <v>10056</v>
      </c>
      <c r="E4521" s="2">
        <v>44750</v>
      </c>
      <c r="F4521">
        <v>2022</v>
      </c>
      <c r="G4521" t="s">
        <v>9273</v>
      </c>
      <c r="H4521" t="s">
        <v>318</v>
      </c>
      <c r="J4521">
        <v>510.70499999999998</v>
      </c>
      <c r="N4521">
        <v>102.14099999999999</v>
      </c>
      <c r="O4521">
        <v>102.14099999999999</v>
      </c>
      <c r="P4521">
        <v>0</v>
      </c>
      <c r="S4521" s="5"/>
      <c r="T4521" s="1" t="s">
        <v>11320</v>
      </c>
    </row>
    <row r="4522" spans="1:20" x14ac:dyDescent="0.25">
      <c r="A4522" t="s">
        <v>11318</v>
      </c>
      <c r="C4522" t="s">
        <v>10056</v>
      </c>
      <c r="E4522" s="2">
        <v>44750</v>
      </c>
      <c r="F4522">
        <v>2022</v>
      </c>
      <c r="G4522" t="s">
        <v>9273</v>
      </c>
      <c r="H4522" t="s">
        <v>318</v>
      </c>
      <c r="J4522">
        <v>52.65</v>
      </c>
      <c r="N4522">
        <v>10.53</v>
      </c>
      <c r="O4522">
        <v>10.53</v>
      </c>
      <c r="P4522">
        <v>0</v>
      </c>
      <c r="S4522" s="5"/>
      <c r="T4522" s="1" t="s">
        <v>11320</v>
      </c>
    </row>
    <row r="4523" spans="1:20" x14ac:dyDescent="0.25">
      <c r="A4523" t="s">
        <v>11318</v>
      </c>
      <c r="C4523" t="s">
        <v>9947</v>
      </c>
      <c r="E4523" s="2">
        <v>45212</v>
      </c>
      <c r="F4523">
        <v>2023</v>
      </c>
      <c r="G4523" t="s">
        <v>9273</v>
      </c>
      <c r="H4523" t="s">
        <v>9224</v>
      </c>
      <c r="I4523" t="s">
        <v>9225</v>
      </c>
      <c r="J4523">
        <v>432.52</v>
      </c>
      <c r="N4523">
        <v>4.3251999999999997</v>
      </c>
      <c r="O4523">
        <v>4.3251999999999997</v>
      </c>
      <c r="P4523">
        <v>0</v>
      </c>
      <c r="R4523" s="38">
        <v>0.01</v>
      </c>
      <c r="S4523" s="5"/>
      <c r="T4523" s="1" t="s">
        <v>11319</v>
      </c>
    </row>
    <row r="4524" spans="1:20" x14ac:dyDescent="0.25">
      <c r="A4524" t="s">
        <v>11318</v>
      </c>
      <c r="C4524" t="s">
        <v>10294</v>
      </c>
      <c r="E4524" s="2">
        <v>44910</v>
      </c>
      <c r="F4524">
        <v>2022</v>
      </c>
      <c r="G4524" t="s">
        <v>9273</v>
      </c>
      <c r="H4524" t="s">
        <v>9224</v>
      </c>
      <c r="J4524">
        <v>105.3</v>
      </c>
      <c r="N4524">
        <v>94.77</v>
      </c>
      <c r="O4524">
        <v>94.77</v>
      </c>
      <c r="P4524">
        <v>0</v>
      </c>
      <c r="S4524" s="5"/>
      <c r="T4524" s="1" t="s">
        <v>11320</v>
      </c>
    </row>
    <row r="4525" spans="1:20" x14ac:dyDescent="0.25">
      <c r="A4525" t="s">
        <v>11318</v>
      </c>
      <c r="C4525" t="s">
        <v>10075</v>
      </c>
      <c r="E4525" s="2">
        <v>44606</v>
      </c>
      <c r="F4525">
        <v>2022</v>
      </c>
      <c r="G4525" t="s">
        <v>9228</v>
      </c>
      <c r="H4525" t="s">
        <v>9218</v>
      </c>
      <c r="J4525">
        <v>251.14049999999997</v>
      </c>
      <c r="N4525">
        <v>62.758800000000001</v>
      </c>
      <c r="O4525">
        <v>62.758800000000001</v>
      </c>
      <c r="P4525">
        <v>0</v>
      </c>
      <c r="S4525" s="5"/>
      <c r="T4525" s="1" t="s">
        <v>11320</v>
      </c>
    </row>
    <row r="4526" spans="1:20" x14ac:dyDescent="0.25">
      <c r="A4526" t="s">
        <v>11318</v>
      </c>
      <c r="C4526" t="s">
        <v>10075</v>
      </c>
      <c r="E4526" s="2">
        <v>44606</v>
      </c>
      <c r="F4526">
        <v>2022</v>
      </c>
      <c r="G4526" t="s">
        <v>9228</v>
      </c>
      <c r="H4526" t="s">
        <v>9218</v>
      </c>
      <c r="J4526">
        <v>248.19209999999998</v>
      </c>
      <c r="N4526">
        <v>62.021699999999996</v>
      </c>
      <c r="O4526">
        <v>62.021699999999996</v>
      </c>
      <c r="P4526">
        <v>0</v>
      </c>
      <c r="S4526" s="5"/>
      <c r="T4526" s="1" t="s">
        <v>11320</v>
      </c>
    </row>
    <row r="4527" spans="1:20" x14ac:dyDescent="0.25">
      <c r="A4527" t="s">
        <v>11318</v>
      </c>
      <c r="C4527" t="s">
        <v>10075</v>
      </c>
      <c r="E4527" s="2">
        <v>44606</v>
      </c>
      <c r="F4527">
        <v>2022</v>
      </c>
      <c r="G4527" t="s">
        <v>9228</v>
      </c>
      <c r="H4527" t="s">
        <v>9218</v>
      </c>
      <c r="J4527">
        <v>12.109499999999999</v>
      </c>
      <c r="N4527">
        <v>3.0536999999999996</v>
      </c>
      <c r="O4527">
        <v>3.0536999999999996</v>
      </c>
      <c r="P4527">
        <v>0</v>
      </c>
      <c r="S4527" s="5"/>
      <c r="T4527" s="1" t="s">
        <v>11320</v>
      </c>
    </row>
    <row r="4528" spans="1:20" x14ac:dyDescent="0.25">
      <c r="A4528" t="s">
        <v>11318</v>
      </c>
      <c r="C4528" t="s">
        <v>10055</v>
      </c>
      <c r="E4528" s="2">
        <v>44880</v>
      </c>
      <c r="F4528">
        <v>2022</v>
      </c>
      <c r="G4528" t="s">
        <v>9261</v>
      </c>
      <c r="H4528" t="s">
        <v>9218</v>
      </c>
      <c r="J4528">
        <v>157.94999999999999</v>
      </c>
      <c r="N4528">
        <v>157.94999999999999</v>
      </c>
      <c r="O4528">
        <v>157.94999999999999</v>
      </c>
      <c r="P4528">
        <v>0</v>
      </c>
      <c r="S4528" s="5"/>
      <c r="T4528" s="1" t="s">
        <v>11320</v>
      </c>
    </row>
    <row r="4529" spans="1:20" x14ac:dyDescent="0.25">
      <c r="A4529" t="s">
        <v>11318</v>
      </c>
      <c r="C4529" t="s">
        <v>10055</v>
      </c>
      <c r="E4529" s="2">
        <v>44880</v>
      </c>
      <c r="F4529">
        <v>2022</v>
      </c>
      <c r="G4529" t="s">
        <v>9261</v>
      </c>
      <c r="H4529" t="s">
        <v>9218</v>
      </c>
      <c r="J4529">
        <v>157.94999999999999</v>
      </c>
      <c r="N4529">
        <v>157.94999999999999</v>
      </c>
      <c r="O4529">
        <v>157.94999999999999</v>
      </c>
      <c r="P4529">
        <v>0</v>
      </c>
      <c r="S4529" s="5"/>
      <c r="T4529" s="1" t="s">
        <v>11320</v>
      </c>
    </row>
    <row r="4530" spans="1:20" x14ac:dyDescent="0.25">
      <c r="A4530" t="s">
        <v>11318</v>
      </c>
      <c r="C4530" t="s">
        <v>10775</v>
      </c>
      <c r="E4530" s="2">
        <v>44378</v>
      </c>
      <c r="F4530">
        <v>2021</v>
      </c>
      <c r="G4530" t="s">
        <v>9380</v>
      </c>
      <c r="H4530" t="s">
        <v>9229</v>
      </c>
      <c r="J4530">
        <v>81.133219999999994</v>
      </c>
      <c r="N4530">
        <v>17.030880000000003</v>
      </c>
      <c r="O4530">
        <v>14.547210000000002</v>
      </c>
      <c r="P4530">
        <v>2.4836700000000005</v>
      </c>
      <c r="S4530" s="5"/>
      <c r="T4530" s="1" t="s">
        <v>11321</v>
      </c>
    </row>
    <row r="4531" spans="1:20" x14ac:dyDescent="0.25">
      <c r="A4531" t="s">
        <v>11318</v>
      </c>
      <c r="C4531" t="s">
        <v>9869</v>
      </c>
      <c r="E4531" s="2">
        <v>45259</v>
      </c>
      <c r="F4531">
        <v>2023</v>
      </c>
      <c r="G4531" t="s">
        <v>9228</v>
      </c>
      <c r="H4531" t="s">
        <v>9218</v>
      </c>
      <c r="I4531" t="s">
        <v>132</v>
      </c>
      <c r="J4531">
        <v>24.329249999999998</v>
      </c>
      <c r="N4531">
        <v>24.329249999999998</v>
      </c>
      <c r="O4531">
        <v>23.964311250000002</v>
      </c>
      <c r="P4531">
        <v>0.36493874999999998</v>
      </c>
      <c r="R4531" s="38">
        <v>1</v>
      </c>
      <c r="S4531" s="5"/>
      <c r="T4531" s="1" t="s">
        <v>11319</v>
      </c>
    </row>
    <row r="4532" spans="1:20" x14ac:dyDescent="0.25">
      <c r="A4532" t="s">
        <v>11318</v>
      </c>
      <c r="C4532" t="s">
        <v>9869</v>
      </c>
      <c r="E4532" s="2">
        <v>45259</v>
      </c>
      <c r="F4532">
        <v>2023</v>
      </c>
      <c r="G4532" t="s">
        <v>9228</v>
      </c>
      <c r="H4532" t="s">
        <v>9218</v>
      </c>
      <c r="I4532" t="s">
        <v>9240</v>
      </c>
      <c r="J4532">
        <v>24.329249999999998</v>
      </c>
      <c r="N4532">
        <v>24.329249999999998</v>
      </c>
      <c r="O4532">
        <v>23.964311250000002</v>
      </c>
      <c r="P4532">
        <v>0.36493874999999998</v>
      </c>
      <c r="R4532" s="38">
        <v>1</v>
      </c>
      <c r="S4532" s="5"/>
      <c r="T4532" s="1" t="s">
        <v>11319</v>
      </c>
    </row>
    <row r="4533" spans="1:20" x14ac:dyDescent="0.25">
      <c r="A4533" t="s">
        <v>11318</v>
      </c>
      <c r="C4533" t="s">
        <v>9407</v>
      </c>
      <c r="E4533" s="2">
        <v>45229</v>
      </c>
      <c r="F4533">
        <v>2023</v>
      </c>
      <c r="G4533" t="s">
        <v>9228</v>
      </c>
      <c r="H4533" t="s">
        <v>9218</v>
      </c>
      <c r="I4533" t="s">
        <v>84</v>
      </c>
      <c r="J4533">
        <v>346.01599999999996</v>
      </c>
      <c r="N4533">
        <v>346.01599999999996</v>
      </c>
      <c r="O4533">
        <v>346.01599999999996</v>
      </c>
      <c r="P4533">
        <v>0</v>
      </c>
      <c r="R4533" s="38">
        <v>1</v>
      </c>
      <c r="S4533" s="5"/>
      <c r="T4533" s="1" t="s">
        <v>11319</v>
      </c>
    </row>
    <row r="4534" spans="1:20" x14ac:dyDescent="0.25">
      <c r="A4534" t="s">
        <v>11318</v>
      </c>
      <c r="C4534" t="s">
        <v>10246</v>
      </c>
      <c r="E4534" s="2">
        <v>44862</v>
      </c>
      <c r="F4534">
        <v>2022</v>
      </c>
      <c r="G4534" t="s">
        <v>9228</v>
      </c>
      <c r="H4534" t="s">
        <v>9229</v>
      </c>
      <c r="J4534">
        <v>368.54999999999995</v>
      </c>
      <c r="N4534">
        <v>368.54999999999995</v>
      </c>
      <c r="O4534">
        <v>368.54999999999995</v>
      </c>
      <c r="P4534">
        <v>0</v>
      </c>
      <c r="S4534" s="5"/>
      <c r="T4534" s="1" t="s">
        <v>11320</v>
      </c>
    </row>
    <row r="4535" spans="1:20" x14ac:dyDescent="0.25">
      <c r="A4535" t="s">
        <v>11318</v>
      </c>
      <c r="C4535" t="s">
        <v>10982</v>
      </c>
      <c r="E4535" s="2">
        <v>44544</v>
      </c>
      <c r="F4535">
        <v>2021</v>
      </c>
      <c r="G4535" t="s">
        <v>9380</v>
      </c>
      <c r="H4535" t="s">
        <v>9218</v>
      </c>
      <c r="J4535">
        <v>168.06166999999999</v>
      </c>
      <c r="N4535">
        <v>168.06166999999999</v>
      </c>
      <c r="O4535">
        <v>168.06166999999999</v>
      </c>
      <c r="P4535">
        <v>0</v>
      </c>
      <c r="S4535" s="5"/>
      <c r="T4535" s="1" t="s">
        <v>11321</v>
      </c>
    </row>
    <row r="4536" spans="1:20" x14ac:dyDescent="0.25">
      <c r="A4536" t="s">
        <v>11318</v>
      </c>
      <c r="C4536" t="s">
        <v>10314</v>
      </c>
      <c r="E4536" s="2">
        <v>44902</v>
      </c>
      <c r="F4536">
        <v>2022</v>
      </c>
      <c r="G4536" t="s">
        <v>9380</v>
      </c>
      <c r="H4536" t="s">
        <v>9218</v>
      </c>
      <c r="J4536">
        <v>96.454799999999992</v>
      </c>
      <c r="N4536">
        <v>96.454799999999992</v>
      </c>
      <c r="O4536">
        <v>96.454799999999992</v>
      </c>
      <c r="P4536">
        <v>0</v>
      </c>
      <c r="S4536" s="5"/>
      <c r="T4536" s="1" t="s">
        <v>11320</v>
      </c>
    </row>
    <row r="4537" spans="1:20" x14ac:dyDescent="0.25">
      <c r="A4537" t="s">
        <v>11318</v>
      </c>
      <c r="C4537" t="s">
        <v>10177</v>
      </c>
      <c r="E4537" s="2">
        <v>44881</v>
      </c>
      <c r="F4537">
        <v>2022</v>
      </c>
      <c r="G4537" t="s">
        <v>9364</v>
      </c>
      <c r="H4537" t="s">
        <v>9218</v>
      </c>
      <c r="J4537">
        <v>40.013999999999996</v>
      </c>
      <c r="N4537">
        <v>31.063499999999998</v>
      </c>
      <c r="O4537">
        <v>31.063499999999998</v>
      </c>
      <c r="P4537">
        <v>0</v>
      </c>
      <c r="S4537" s="5"/>
      <c r="T4537" s="1" t="s">
        <v>11320</v>
      </c>
    </row>
    <row r="4538" spans="1:20" x14ac:dyDescent="0.25">
      <c r="A4538" t="s">
        <v>11318</v>
      </c>
      <c r="C4538" t="s">
        <v>9828</v>
      </c>
      <c r="E4538" s="2">
        <v>45279</v>
      </c>
      <c r="F4538">
        <v>2023</v>
      </c>
      <c r="G4538" t="s">
        <v>6344</v>
      </c>
      <c r="H4538" t="s">
        <v>9224</v>
      </c>
      <c r="I4538" t="s">
        <v>9225</v>
      </c>
      <c r="J4538">
        <v>54.064999999999998</v>
      </c>
      <c r="N4538">
        <v>0.54064999999999996</v>
      </c>
      <c r="O4538">
        <v>0.54064999999999996</v>
      </c>
      <c r="P4538">
        <v>0</v>
      </c>
      <c r="R4538" s="38">
        <v>0.01</v>
      </c>
      <c r="S4538" s="5"/>
      <c r="T4538" s="1" t="s">
        <v>11319</v>
      </c>
    </row>
    <row r="4539" spans="1:20" x14ac:dyDescent="0.25">
      <c r="A4539" t="s">
        <v>11318</v>
      </c>
      <c r="C4539" t="s">
        <v>10135</v>
      </c>
      <c r="E4539" s="2">
        <v>44734</v>
      </c>
      <c r="F4539">
        <v>2022</v>
      </c>
      <c r="G4539" t="s">
        <v>9380</v>
      </c>
      <c r="H4539" t="s">
        <v>9224</v>
      </c>
      <c r="J4539">
        <v>105.3</v>
      </c>
      <c r="N4539">
        <v>1.0529999999999999</v>
      </c>
      <c r="O4539">
        <v>1.0529999999999999</v>
      </c>
      <c r="P4539">
        <v>0</v>
      </c>
      <c r="S4539" s="5"/>
      <c r="T4539" s="1" t="s">
        <v>11320</v>
      </c>
    </row>
    <row r="4540" spans="1:20" x14ac:dyDescent="0.25">
      <c r="A4540" t="s">
        <v>11318</v>
      </c>
      <c r="C4540" t="s">
        <v>10086</v>
      </c>
      <c r="E4540" s="2">
        <v>44774</v>
      </c>
      <c r="F4540">
        <v>2022</v>
      </c>
      <c r="G4540" t="s">
        <v>9380</v>
      </c>
      <c r="H4540" t="s">
        <v>9218</v>
      </c>
      <c r="J4540">
        <v>38.645099999999999</v>
      </c>
      <c r="N4540">
        <v>24.324300000000001</v>
      </c>
      <c r="O4540">
        <v>24.324300000000001</v>
      </c>
      <c r="P4540">
        <v>0</v>
      </c>
      <c r="S4540" s="5"/>
      <c r="T4540" s="1" t="s">
        <v>11320</v>
      </c>
    </row>
    <row r="4541" spans="1:20" x14ac:dyDescent="0.25">
      <c r="A4541" t="s">
        <v>11318</v>
      </c>
      <c r="C4541" t="s">
        <v>10856</v>
      </c>
      <c r="E4541" s="2">
        <v>44522</v>
      </c>
      <c r="F4541">
        <v>2021</v>
      </c>
      <c r="G4541" t="s">
        <v>9380</v>
      </c>
      <c r="H4541" t="s">
        <v>9218</v>
      </c>
      <c r="J4541">
        <v>354.81</v>
      </c>
      <c r="N4541">
        <v>337.06950000000001</v>
      </c>
      <c r="O4541">
        <v>337.06950000000001</v>
      </c>
      <c r="P4541">
        <v>0</v>
      </c>
      <c r="S4541" s="5"/>
      <c r="T4541" s="1" t="s">
        <v>11321</v>
      </c>
    </row>
    <row r="4542" spans="1:20" x14ac:dyDescent="0.25">
      <c r="A4542" t="s">
        <v>11318</v>
      </c>
      <c r="C4542" t="s">
        <v>10856</v>
      </c>
      <c r="E4542" s="2">
        <v>44543</v>
      </c>
      <c r="F4542">
        <v>2021</v>
      </c>
      <c r="G4542" t="s">
        <v>9380</v>
      </c>
      <c r="H4542" t="s">
        <v>9218</v>
      </c>
      <c r="J4542">
        <v>118.27000000000001</v>
      </c>
      <c r="N4542">
        <v>112.35650000000001</v>
      </c>
      <c r="O4542">
        <v>112.35650000000001</v>
      </c>
      <c r="P4542">
        <v>0</v>
      </c>
      <c r="S4542" s="5"/>
      <c r="T4542" s="1" t="s">
        <v>11321</v>
      </c>
    </row>
    <row r="4543" spans="1:20" x14ac:dyDescent="0.25">
      <c r="A4543" t="s">
        <v>11318</v>
      </c>
      <c r="C4543" t="s">
        <v>10337</v>
      </c>
      <c r="E4543" s="2">
        <v>44907</v>
      </c>
      <c r="F4543">
        <v>2022</v>
      </c>
      <c r="G4543" t="s">
        <v>9380</v>
      </c>
      <c r="H4543" t="s">
        <v>9218</v>
      </c>
      <c r="J4543">
        <v>831.87</v>
      </c>
      <c r="N4543">
        <v>790.27649999999994</v>
      </c>
      <c r="O4543">
        <v>790.27649999999994</v>
      </c>
      <c r="P4543">
        <v>0</v>
      </c>
      <c r="S4543" s="5"/>
      <c r="T4543" s="1" t="s">
        <v>11320</v>
      </c>
    </row>
    <row r="4544" spans="1:20" x14ac:dyDescent="0.25">
      <c r="A4544" t="s">
        <v>11318</v>
      </c>
      <c r="C4544" t="s">
        <v>9634</v>
      </c>
      <c r="E4544" s="2">
        <v>44917</v>
      </c>
      <c r="F4544">
        <v>2022</v>
      </c>
      <c r="G4544" t="s">
        <v>9273</v>
      </c>
      <c r="H4544" t="s">
        <v>9218</v>
      </c>
      <c r="J4544">
        <v>120.35789999999999</v>
      </c>
      <c r="N4544">
        <v>120.35789999999999</v>
      </c>
      <c r="O4544">
        <v>120.35789999999999</v>
      </c>
      <c r="P4544">
        <v>0</v>
      </c>
      <c r="S4544" s="5"/>
      <c r="T4544" s="1" t="s">
        <v>11320</v>
      </c>
    </row>
    <row r="4545" spans="1:20" x14ac:dyDescent="0.25">
      <c r="A4545" t="s">
        <v>11318</v>
      </c>
      <c r="C4545" t="s">
        <v>9634</v>
      </c>
      <c r="E4545" s="2">
        <v>44917</v>
      </c>
      <c r="F4545">
        <v>2022</v>
      </c>
      <c r="G4545" t="s">
        <v>9273</v>
      </c>
      <c r="H4545" t="s">
        <v>9218</v>
      </c>
      <c r="J4545">
        <v>5.2649999999999997</v>
      </c>
      <c r="N4545">
        <v>5.2649999999999997</v>
      </c>
      <c r="O4545">
        <v>5.2649999999999997</v>
      </c>
      <c r="P4545">
        <v>0</v>
      </c>
      <c r="S4545" s="5"/>
      <c r="T4545" s="1" t="s">
        <v>11320</v>
      </c>
    </row>
    <row r="4546" spans="1:20" x14ac:dyDescent="0.25">
      <c r="A4546" t="s">
        <v>11318</v>
      </c>
      <c r="C4546" t="s">
        <v>9634</v>
      </c>
      <c r="E4546" s="2">
        <v>44972</v>
      </c>
      <c r="F4546">
        <v>2023</v>
      </c>
      <c r="G4546" t="s">
        <v>9273</v>
      </c>
      <c r="H4546" t="s">
        <v>9218</v>
      </c>
      <c r="I4546" t="s">
        <v>141</v>
      </c>
      <c r="J4546">
        <v>40.8028555</v>
      </c>
      <c r="N4546">
        <v>40.8028555</v>
      </c>
      <c r="O4546">
        <v>40.8028555</v>
      </c>
      <c r="P4546">
        <v>0</v>
      </c>
      <c r="R4546" s="38">
        <v>1</v>
      </c>
      <c r="S4546" s="5"/>
      <c r="T4546" s="1" t="s">
        <v>11319</v>
      </c>
    </row>
    <row r="4547" spans="1:20" x14ac:dyDescent="0.25">
      <c r="A4547" t="s">
        <v>11318</v>
      </c>
      <c r="C4547" t="s">
        <v>10771</v>
      </c>
      <c r="E4547" s="2">
        <v>44350</v>
      </c>
      <c r="F4547">
        <v>2021</v>
      </c>
      <c r="G4547" t="s">
        <v>6358</v>
      </c>
      <c r="H4547" t="s">
        <v>9224</v>
      </c>
      <c r="J4547">
        <v>33.115600000000001</v>
      </c>
      <c r="N4547">
        <v>0.35481000000000001</v>
      </c>
      <c r="O4547">
        <v>0.35481000000000001</v>
      </c>
      <c r="P4547">
        <v>0</v>
      </c>
      <c r="S4547" s="5"/>
      <c r="T4547" s="1" t="s">
        <v>11321</v>
      </c>
    </row>
    <row r="4548" spans="1:20" x14ac:dyDescent="0.25">
      <c r="A4548" t="s">
        <v>11318</v>
      </c>
      <c r="C4548" t="s">
        <v>10972</v>
      </c>
      <c r="E4548" s="2">
        <v>44524</v>
      </c>
      <c r="F4548">
        <v>2021</v>
      </c>
      <c r="G4548" t="s">
        <v>6358</v>
      </c>
      <c r="H4548" t="s">
        <v>9224</v>
      </c>
      <c r="J4548">
        <v>37.846400000000003</v>
      </c>
      <c r="N4548">
        <v>0.35481000000000001</v>
      </c>
      <c r="O4548">
        <v>0.35481000000000001</v>
      </c>
      <c r="P4548">
        <v>0</v>
      </c>
      <c r="S4548" s="5"/>
      <c r="T4548" s="1" t="s">
        <v>11321</v>
      </c>
    </row>
    <row r="4549" spans="1:20" x14ac:dyDescent="0.25">
      <c r="A4549" t="s">
        <v>11318</v>
      </c>
      <c r="C4549" t="s">
        <v>9628</v>
      </c>
      <c r="E4549" s="2">
        <v>45036</v>
      </c>
      <c r="F4549">
        <v>2023</v>
      </c>
      <c r="G4549" t="s">
        <v>9273</v>
      </c>
      <c r="H4549" t="s">
        <v>9218</v>
      </c>
      <c r="I4549" t="s">
        <v>9234</v>
      </c>
      <c r="J4549">
        <v>54.064999999999998</v>
      </c>
      <c r="N4549">
        <v>18.922749999999997</v>
      </c>
      <c r="O4549">
        <v>0</v>
      </c>
      <c r="P4549">
        <v>18.922749999999997</v>
      </c>
      <c r="R4549" s="38">
        <v>0.35</v>
      </c>
      <c r="S4549" s="5"/>
      <c r="T4549" s="1" t="s">
        <v>11319</v>
      </c>
    </row>
    <row r="4550" spans="1:20" x14ac:dyDescent="0.25">
      <c r="A4550" t="s">
        <v>11318</v>
      </c>
      <c r="C4550" t="s">
        <v>10942</v>
      </c>
      <c r="E4550" s="2">
        <v>44546</v>
      </c>
      <c r="F4550">
        <v>2021</v>
      </c>
      <c r="G4550" t="s">
        <v>9638</v>
      </c>
      <c r="H4550" t="s">
        <v>10711</v>
      </c>
      <c r="J4550">
        <v>20.815520000000003</v>
      </c>
      <c r="N4550">
        <v>14.665480000000002</v>
      </c>
      <c r="O4550">
        <v>14.665480000000002</v>
      </c>
      <c r="P4550">
        <v>0</v>
      </c>
      <c r="S4550" s="5"/>
      <c r="T4550" s="1" t="s">
        <v>11321</v>
      </c>
    </row>
    <row r="4551" spans="1:20" x14ac:dyDescent="0.25">
      <c r="A4551" t="s">
        <v>11318</v>
      </c>
      <c r="C4551" t="s">
        <v>9975</v>
      </c>
      <c r="E4551" s="2">
        <v>45281</v>
      </c>
      <c r="F4551">
        <v>2023</v>
      </c>
      <c r="G4551" t="s">
        <v>9289</v>
      </c>
      <c r="H4551" t="s">
        <v>9218</v>
      </c>
      <c r="I4551" t="s">
        <v>9262</v>
      </c>
      <c r="J4551">
        <v>124.34949999999999</v>
      </c>
      <c r="N4551">
        <v>124.34949999999999</v>
      </c>
      <c r="O4551">
        <v>124.34949999999999</v>
      </c>
      <c r="P4551">
        <v>0</v>
      </c>
      <c r="R4551" s="38">
        <v>1</v>
      </c>
      <c r="S4551" s="5"/>
      <c r="T4551" s="1" t="s">
        <v>11319</v>
      </c>
    </row>
    <row r="4552" spans="1:20" x14ac:dyDescent="0.25">
      <c r="A4552" t="s">
        <v>11318</v>
      </c>
      <c r="C4552" t="s">
        <v>10156</v>
      </c>
      <c r="E4552" s="2">
        <v>44893</v>
      </c>
      <c r="F4552">
        <v>2022</v>
      </c>
      <c r="G4552" t="s">
        <v>9642</v>
      </c>
      <c r="H4552" t="s">
        <v>318</v>
      </c>
      <c r="J4552">
        <v>200.91239999999999</v>
      </c>
      <c r="N4552">
        <v>40.224600000000002</v>
      </c>
      <c r="O4552">
        <v>40.224600000000002</v>
      </c>
      <c r="P4552">
        <v>0</v>
      </c>
      <c r="S4552" s="5"/>
      <c r="T4552" s="1" t="s">
        <v>11320</v>
      </c>
    </row>
    <row r="4553" spans="1:20" x14ac:dyDescent="0.25">
      <c r="A4553" t="s">
        <v>11318</v>
      </c>
      <c r="C4553" t="s">
        <v>10156</v>
      </c>
      <c r="E4553" s="2">
        <v>44893</v>
      </c>
      <c r="F4553">
        <v>2022</v>
      </c>
      <c r="G4553" t="s">
        <v>9642</v>
      </c>
      <c r="H4553" t="s">
        <v>318</v>
      </c>
      <c r="J4553">
        <v>61.705799999999996</v>
      </c>
      <c r="N4553">
        <v>12.320099999999998</v>
      </c>
      <c r="O4553">
        <v>12.320099999999998</v>
      </c>
      <c r="P4553">
        <v>0</v>
      </c>
      <c r="S4553" s="5"/>
      <c r="T4553" s="1" t="s">
        <v>11320</v>
      </c>
    </row>
    <row r="4554" spans="1:20" x14ac:dyDescent="0.25">
      <c r="A4554" t="s">
        <v>11318</v>
      </c>
      <c r="C4554" t="s">
        <v>9622</v>
      </c>
      <c r="E4554" s="2">
        <v>45245</v>
      </c>
      <c r="F4554">
        <v>2023</v>
      </c>
      <c r="G4554" t="s">
        <v>9228</v>
      </c>
      <c r="H4554" t="s">
        <v>9218</v>
      </c>
      <c r="I4554" t="s">
        <v>132</v>
      </c>
      <c r="J4554">
        <v>19.4634</v>
      </c>
      <c r="N4554">
        <v>16.828055639999999</v>
      </c>
      <c r="O4554">
        <v>15.274876319999999</v>
      </c>
      <c r="P4554">
        <v>1.5531793199999997</v>
      </c>
      <c r="R4554" s="38">
        <v>0.86460000000000004</v>
      </c>
      <c r="S4554" s="5"/>
      <c r="T4554" s="1" t="s">
        <v>11319</v>
      </c>
    </row>
    <row r="4555" spans="1:20" x14ac:dyDescent="0.25">
      <c r="A4555" t="s">
        <v>11318</v>
      </c>
      <c r="C4555" t="s">
        <v>9622</v>
      </c>
      <c r="E4555" s="2">
        <v>45258</v>
      </c>
      <c r="F4555">
        <v>2023</v>
      </c>
      <c r="G4555" t="s">
        <v>9228</v>
      </c>
      <c r="H4555" t="s">
        <v>9218</v>
      </c>
      <c r="I4555" t="s">
        <v>132</v>
      </c>
      <c r="J4555">
        <v>21.625999999999998</v>
      </c>
      <c r="N4555">
        <v>18.697839600000002</v>
      </c>
      <c r="O4555">
        <v>16.972084799999998</v>
      </c>
      <c r="P4555">
        <v>1.7257548</v>
      </c>
      <c r="R4555" s="38">
        <v>0.86460000000000004</v>
      </c>
      <c r="S4555" s="5"/>
      <c r="T4555" s="1" t="s">
        <v>11319</v>
      </c>
    </row>
    <row r="4556" spans="1:20" x14ac:dyDescent="0.25">
      <c r="A4556" t="s">
        <v>11318</v>
      </c>
      <c r="C4556" t="s">
        <v>10964</v>
      </c>
      <c r="E4556" s="2">
        <v>44321</v>
      </c>
      <c r="F4556">
        <v>2021</v>
      </c>
      <c r="G4556" t="s">
        <v>9292</v>
      </c>
      <c r="H4556" t="s">
        <v>9218</v>
      </c>
      <c r="J4556">
        <v>177.405</v>
      </c>
      <c r="N4556">
        <v>177.405</v>
      </c>
      <c r="O4556">
        <v>177.405</v>
      </c>
      <c r="P4556">
        <v>0</v>
      </c>
      <c r="S4556" s="5"/>
      <c r="T4556" s="1" t="s">
        <v>11321</v>
      </c>
    </row>
    <row r="4557" spans="1:20" x14ac:dyDescent="0.25">
      <c r="A4557" t="s">
        <v>11318</v>
      </c>
      <c r="C4557" t="s">
        <v>9504</v>
      </c>
      <c r="E4557" s="2">
        <v>45278</v>
      </c>
      <c r="F4557">
        <v>2023</v>
      </c>
      <c r="G4557" t="s">
        <v>9387</v>
      </c>
      <c r="H4557" t="s">
        <v>9452</v>
      </c>
      <c r="I4557" t="s">
        <v>9240</v>
      </c>
      <c r="J4557">
        <v>54.064999999999998</v>
      </c>
      <c r="N4557">
        <v>35.682899999999997</v>
      </c>
      <c r="O4557">
        <v>35.682899999999997</v>
      </c>
      <c r="P4557">
        <v>0</v>
      </c>
      <c r="R4557" s="38">
        <v>0.66</v>
      </c>
      <c r="S4557" s="5"/>
      <c r="T4557" s="1" t="s">
        <v>11319</v>
      </c>
    </row>
    <row r="4558" spans="1:20" x14ac:dyDescent="0.25">
      <c r="A4558" t="s">
        <v>11318</v>
      </c>
      <c r="C4558" t="s">
        <v>10207</v>
      </c>
      <c r="E4558" s="2">
        <v>44887</v>
      </c>
      <c r="F4558">
        <v>2022</v>
      </c>
      <c r="G4558" t="s">
        <v>9292</v>
      </c>
      <c r="H4558" t="s">
        <v>9229</v>
      </c>
      <c r="J4558">
        <v>105.3</v>
      </c>
      <c r="N4558">
        <v>105.3</v>
      </c>
      <c r="O4558">
        <v>105.3</v>
      </c>
      <c r="P4558">
        <v>0</v>
      </c>
      <c r="S4558" s="5"/>
      <c r="T4558" s="1" t="s">
        <v>11320</v>
      </c>
    </row>
    <row r="4559" spans="1:20" x14ac:dyDescent="0.25">
      <c r="A4559" t="s">
        <v>11318</v>
      </c>
      <c r="C4559" t="s">
        <v>10234</v>
      </c>
      <c r="E4559" s="2">
        <v>44900</v>
      </c>
      <c r="F4559">
        <v>2022</v>
      </c>
      <c r="G4559" t="s">
        <v>9292</v>
      </c>
      <c r="H4559" t="s">
        <v>9229</v>
      </c>
      <c r="J4559">
        <v>52.65</v>
      </c>
      <c r="N4559">
        <v>52.65</v>
      </c>
      <c r="O4559">
        <v>52.65</v>
      </c>
      <c r="P4559">
        <v>0</v>
      </c>
      <c r="S4559" s="5"/>
      <c r="T4559" s="1" t="s">
        <v>11320</v>
      </c>
    </row>
    <row r="4560" spans="1:20" x14ac:dyDescent="0.25">
      <c r="A4560" t="s">
        <v>11318</v>
      </c>
      <c r="C4560" t="s">
        <v>10138</v>
      </c>
      <c r="E4560" s="2">
        <v>44739</v>
      </c>
      <c r="F4560">
        <v>2022</v>
      </c>
      <c r="G4560" t="s">
        <v>9292</v>
      </c>
      <c r="H4560" t="s">
        <v>9229</v>
      </c>
      <c r="J4560">
        <v>75.816000000000003</v>
      </c>
      <c r="N4560">
        <v>75.816000000000003</v>
      </c>
      <c r="O4560">
        <v>75.816000000000003</v>
      </c>
      <c r="P4560">
        <v>0</v>
      </c>
      <c r="S4560" s="5"/>
      <c r="T4560" s="1" t="s">
        <v>11320</v>
      </c>
    </row>
    <row r="4561" spans="1:20" x14ac:dyDescent="0.25">
      <c r="A4561" t="s">
        <v>11318</v>
      </c>
      <c r="C4561" t="s">
        <v>10319</v>
      </c>
      <c r="E4561" s="2">
        <v>44377</v>
      </c>
      <c r="F4561">
        <v>2021</v>
      </c>
      <c r="G4561" t="s">
        <v>9273</v>
      </c>
      <c r="H4561" t="s">
        <v>9229</v>
      </c>
      <c r="J4561">
        <v>82.789000000000001</v>
      </c>
      <c r="N4561">
        <v>48.845509999999997</v>
      </c>
      <c r="O4561">
        <v>43.050280000000001</v>
      </c>
      <c r="P4561">
        <v>5.795230000000001</v>
      </c>
      <c r="S4561" s="5"/>
      <c r="T4561" s="1" t="s">
        <v>11321</v>
      </c>
    </row>
    <row r="4562" spans="1:20" x14ac:dyDescent="0.25">
      <c r="A4562" t="s">
        <v>11318</v>
      </c>
      <c r="C4562" t="s">
        <v>10319</v>
      </c>
      <c r="E4562" s="2">
        <v>44742</v>
      </c>
      <c r="F4562">
        <v>2022</v>
      </c>
      <c r="G4562" t="s">
        <v>9273</v>
      </c>
      <c r="H4562" t="s">
        <v>9229</v>
      </c>
      <c r="J4562">
        <v>32.643000000000001</v>
      </c>
      <c r="N4562">
        <v>19.2699</v>
      </c>
      <c r="O4562">
        <v>16.953299999999999</v>
      </c>
      <c r="P4562">
        <v>2.3166000000000002</v>
      </c>
      <c r="S4562" s="5"/>
      <c r="T4562" s="1" t="s">
        <v>11320</v>
      </c>
    </row>
    <row r="4563" spans="1:20" x14ac:dyDescent="0.25">
      <c r="A4563" t="s">
        <v>11318</v>
      </c>
      <c r="C4563" t="s">
        <v>10744</v>
      </c>
      <c r="E4563" s="2">
        <v>44313</v>
      </c>
      <c r="F4563">
        <v>2021</v>
      </c>
      <c r="G4563" t="s">
        <v>9261</v>
      </c>
      <c r="H4563" t="s">
        <v>9218</v>
      </c>
      <c r="J4563">
        <v>56.414790000000011</v>
      </c>
      <c r="N4563">
        <v>56.414790000000011</v>
      </c>
      <c r="O4563">
        <v>56.414790000000011</v>
      </c>
      <c r="P4563">
        <v>0</v>
      </c>
      <c r="S4563" s="5"/>
      <c r="T4563" s="1" t="s">
        <v>11321</v>
      </c>
    </row>
    <row r="4564" spans="1:20" x14ac:dyDescent="0.25">
      <c r="A4564" t="s">
        <v>11318</v>
      </c>
      <c r="C4564" t="s">
        <v>10744</v>
      </c>
      <c r="E4564" s="2">
        <v>44313</v>
      </c>
      <c r="F4564">
        <v>2021</v>
      </c>
      <c r="G4564" t="s">
        <v>9261</v>
      </c>
      <c r="H4564" t="s">
        <v>9218</v>
      </c>
      <c r="J4564">
        <v>2.3654000000000002</v>
      </c>
      <c r="N4564">
        <v>2.3654000000000002</v>
      </c>
      <c r="O4564">
        <v>2.3654000000000002</v>
      </c>
      <c r="P4564">
        <v>0</v>
      </c>
      <c r="S4564" s="5"/>
      <c r="T4564" s="1" t="s">
        <v>11321</v>
      </c>
    </row>
    <row r="4565" spans="1:20" x14ac:dyDescent="0.25">
      <c r="A4565" t="s">
        <v>11318</v>
      </c>
      <c r="C4565" t="s">
        <v>10878</v>
      </c>
      <c r="E4565" s="2">
        <v>44515</v>
      </c>
      <c r="F4565">
        <v>2021</v>
      </c>
      <c r="G4565" t="s">
        <v>4726</v>
      </c>
      <c r="H4565" t="s">
        <v>9218</v>
      </c>
      <c r="J4565">
        <v>360.7235</v>
      </c>
      <c r="N4565">
        <v>22.944379999999999</v>
      </c>
      <c r="O4565">
        <v>7.0962000000000005</v>
      </c>
      <c r="P4565">
        <v>15.848180000000001</v>
      </c>
      <c r="S4565" s="5"/>
      <c r="T4565" s="1" t="s">
        <v>11321</v>
      </c>
    </row>
    <row r="4566" spans="1:20" x14ac:dyDescent="0.25">
      <c r="A4566" t="s">
        <v>11318</v>
      </c>
      <c r="C4566" t="s">
        <v>10142</v>
      </c>
      <c r="E4566" s="2">
        <v>44638</v>
      </c>
      <c r="F4566">
        <v>2022</v>
      </c>
      <c r="G4566" t="s">
        <v>4726</v>
      </c>
      <c r="H4566" t="s">
        <v>9218</v>
      </c>
      <c r="J4566">
        <v>36.854999999999997</v>
      </c>
      <c r="N4566">
        <v>20.6388</v>
      </c>
      <c r="O4566">
        <v>20.6388</v>
      </c>
      <c r="P4566">
        <v>0</v>
      </c>
      <c r="S4566" s="5"/>
      <c r="T4566" s="1" t="s">
        <v>11320</v>
      </c>
    </row>
    <row r="4567" spans="1:20" x14ac:dyDescent="0.25">
      <c r="A4567" t="s">
        <v>11318</v>
      </c>
      <c r="C4567" t="s">
        <v>10873</v>
      </c>
      <c r="E4567" s="2">
        <v>44390</v>
      </c>
      <c r="F4567">
        <v>2021</v>
      </c>
      <c r="G4567" t="s">
        <v>9380</v>
      </c>
      <c r="H4567" t="s">
        <v>9224</v>
      </c>
      <c r="J4567">
        <v>230.62650000000002</v>
      </c>
      <c r="N4567">
        <v>69.187950000000001</v>
      </c>
      <c r="O4567">
        <v>57.597490000000008</v>
      </c>
      <c r="P4567">
        <v>11.472189999999999</v>
      </c>
      <c r="S4567" s="5"/>
      <c r="T4567" s="1" t="s">
        <v>11321</v>
      </c>
    </row>
    <row r="4568" spans="1:20" x14ac:dyDescent="0.25">
      <c r="A4568" t="s">
        <v>11318</v>
      </c>
      <c r="C4568" t="s">
        <v>9514</v>
      </c>
      <c r="E4568" s="2">
        <v>45112</v>
      </c>
      <c r="F4568">
        <v>2023</v>
      </c>
      <c r="G4568" t="s">
        <v>8865</v>
      </c>
      <c r="H4568" t="s">
        <v>9224</v>
      </c>
      <c r="I4568" t="s">
        <v>9225</v>
      </c>
      <c r="J4568">
        <v>17.408930000000002</v>
      </c>
      <c r="N4568">
        <v>5.2226789999999994</v>
      </c>
      <c r="O4568">
        <v>2.6113394999999997</v>
      </c>
      <c r="P4568">
        <v>2.6113394999999997</v>
      </c>
      <c r="R4568" s="38">
        <v>0.3</v>
      </c>
      <c r="S4568" s="5"/>
      <c r="T4568" s="1" t="s">
        <v>11319</v>
      </c>
    </row>
    <row r="4569" spans="1:20" x14ac:dyDescent="0.25">
      <c r="A4569" t="s">
        <v>11318</v>
      </c>
      <c r="C4569" t="s">
        <v>9514</v>
      </c>
      <c r="E4569" s="2">
        <v>45112</v>
      </c>
      <c r="F4569">
        <v>2023</v>
      </c>
      <c r="G4569" t="s">
        <v>6328</v>
      </c>
      <c r="H4569" t="s">
        <v>9224</v>
      </c>
      <c r="I4569" t="s">
        <v>9225</v>
      </c>
      <c r="J4569">
        <v>10.542674999999999</v>
      </c>
      <c r="N4569">
        <v>3.1628024999999997</v>
      </c>
      <c r="O4569">
        <v>1.5814012499999999</v>
      </c>
      <c r="P4569">
        <v>1.5814012499999999</v>
      </c>
      <c r="R4569" s="38">
        <v>0.3</v>
      </c>
      <c r="S4569" s="5"/>
      <c r="T4569" s="1" t="s">
        <v>11319</v>
      </c>
    </row>
    <row r="4570" spans="1:20" x14ac:dyDescent="0.25">
      <c r="A4570" t="s">
        <v>11318</v>
      </c>
      <c r="C4570" t="s">
        <v>10985</v>
      </c>
      <c r="E4570" s="2">
        <v>44546</v>
      </c>
      <c r="F4570">
        <v>2021</v>
      </c>
      <c r="G4570" t="s">
        <v>9387</v>
      </c>
      <c r="H4570" t="s">
        <v>10711</v>
      </c>
      <c r="J4570">
        <v>39.265640000000005</v>
      </c>
      <c r="N4570">
        <v>39.265640000000005</v>
      </c>
      <c r="O4570">
        <v>39.265640000000005</v>
      </c>
      <c r="P4570">
        <v>0</v>
      </c>
      <c r="S4570" s="5"/>
      <c r="T4570" s="1" t="s">
        <v>11321</v>
      </c>
    </row>
    <row r="4571" spans="1:20" x14ac:dyDescent="0.25">
      <c r="A4571" t="s">
        <v>11318</v>
      </c>
      <c r="C4571" t="s">
        <v>10357</v>
      </c>
      <c r="E4571" s="2">
        <v>44901</v>
      </c>
      <c r="F4571">
        <v>2022</v>
      </c>
      <c r="G4571" t="s">
        <v>9261</v>
      </c>
      <c r="H4571" t="s">
        <v>9452</v>
      </c>
      <c r="J4571">
        <v>22.113</v>
      </c>
      <c r="N4571">
        <v>22.113</v>
      </c>
      <c r="O4571">
        <v>22.113</v>
      </c>
      <c r="P4571">
        <v>0</v>
      </c>
      <c r="S4571" s="5"/>
      <c r="T4571" s="1" t="s">
        <v>11320</v>
      </c>
    </row>
    <row r="4572" spans="1:20" x14ac:dyDescent="0.25">
      <c r="A4572" t="s">
        <v>11318</v>
      </c>
      <c r="C4572" t="s">
        <v>10922</v>
      </c>
      <c r="E4572" s="2">
        <v>44530</v>
      </c>
      <c r="F4572">
        <v>2021</v>
      </c>
      <c r="G4572" t="s">
        <v>9373</v>
      </c>
      <c r="H4572" t="s">
        <v>10711</v>
      </c>
      <c r="J4572">
        <v>41.394500000000001</v>
      </c>
      <c r="N4572">
        <v>41.394500000000001</v>
      </c>
      <c r="O4572">
        <v>41.394500000000001</v>
      </c>
      <c r="P4572">
        <v>0</v>
      </c>
      <c r="S4572" s="5"/>
      <c r="T4572" s="1" t="s">
        <v>11321</v>
      </c>
    </row>
    <row r="4573" spans="1:20" x14ac:dyDescent="0.25">
      <c r="A4573" t="s">
        <v>11318</v>
      </c>
      <c r="C4573" t="s">
        <v>9921</v>
      </c>
      <c r="E4573" s="2">
        <v>45282</v>
      </c>
      <c r="F4573">
        <v>2023</v>
      </c>
      <c r="G4573" t="s">
        <v>9279</v>
      </c>
      <c r="H4573" t="s">
        <v>9452</v>
      </c>
      <c r="I4573" t="s">
        <v>9237</v>
      </c>
      <c r="J4573">
        <v>30.276399999999999</v>
      </c>
      <c r="N4573">
        <v>30.276399999999999</v>
      </c>
      <c r="O4573">
        <v>17.445261680000002</v>
      </c>
      <c r="P4573">
        <v>12.831138319999999</v>
      </c>
      <c r="R4573" s="38">
        <v>1</v>
      </c>
      <c r="S4573" s="5"/>
      <c r="T4573" s="1" t="s">
        <v>11319</v>
      </c>
    </row>
    <row r="4574" spans="1:20" x14ac:dyDescent="0.25">
      <c r="A4574" t="s">
        <v>11318</v>
      </c>
      <c r="C4574" t="s">
        <v>10082</v>
      </c>
      <c r="E4574" s="2">
        <v>44719</v>
      </c>
      <c r="F4574">
        <v>2022</v>
      </c>
      <c r="G4574" t="s">
        <v>9276</v>
      </c>
      <c r="H4574" t="s">
        <v>9218</v>
      </c>
      <c r="J4574">
        <v>15.794999999999998</v>
      </c>
      <c r="N4574">
        <v>0</v>
      </c>
      <c r="O4574">
        <v>0</v>
      </c>
      <c r="P4574">
        <v>0</v>
      </c>
      <c r="S4574" s="5"/>
      <c r="T4574" s="1" t="s">
        <v>11320</v>
      </c>
    </row>
    <row r="4575" spans="1:20" x14ac:dyDescent="0.25">
      <c r="A4575" t="s">
        <v>11318</v>
      </c>
      <c r="C4575" t="s">
        <v>10082</v>
      </c>
      <c r="E4575" s="2">
        <v>44719</v>
      </c>
      <c r="F4575">
        <v>2022</v>
      </c>
      <c r="G4575" t="s">
        <v>768</v>
      </c>
      <c r="H4575" t="s">
        <v>9218</v>
      </c>
      <c r="J4575">
        <v>36.854999999999997</v>
      </c>
      <c r="N4575">
        <v>0</v>
      </c>
      <c r="O4575">
        <v>0</v>
      </c>
      <c r="P4575">
        <v>0</v>
      </c>
      <c r="S4575" s="5"/>
      <c r="T4575" s="1" t="s">
        <v>11320</v>
      </c>
    </row>
    <row r="4576" spans="1:20" x14ac:dyDescent="0.25">
      <c r="A4576" t="s">
        <v>11318</v>
      </c>
      <c r="C4576" t="s">
        <v>10197</v>
      </c>
      <c r="E4576" s="2">
        <v>44680</v>
      </c>
      <c r="F4576">
        <v>2022</v>
      </c>
      <c r="G4576" t="s">
        <v>9228</v>
      </c>
      <c r="H4576" t="s">
        <v>9229</v>
      </c>
      <c r="J4576">
        <v>84.24</v>
      </c>
      <c r="N4576">
        <v>44.857799999999997</v>
      </c>
      <c r="O4576">
        <v>9.8981999999999992</v>
      </c>
      <c r="P4576">
        <v>34.959600000000002</v>
      </c>
      <c r="S4576" s="5"/>
      <c r="T4576" s="1" t="s">
        <v>11320</v>
      </c>
    </row>
    <row r="4577" spans="1:20" x14ac:dyDescent="0.25">
      <c r="A4577" t="s">
        <v>11318</v>
      </c>
      <c r="C4577" t="s">
        <v>10851</v>
      </c>
      <c r="E4577" s="2">
        <v>44547</v>
      </c>
      <c r="F4577">
        <v>2021</v>
      </c>
      <c r="G4577" t="s">
        <v>9228</v>
      </c>
      <c r="H4577" t="s">
        <v>9229</v>
      </c>
      <c r="J4577">
        <v>118.27000000000001</v>
      </c>
      <c r="N4577">
        <v>60.554240000000007</v>
      </c>
      <c r="O4577">
        <v>48.727240000000009</v>
      </c>
      <c r="P4577">
        <v>11.827000000000002</v>
      </c>
      <c r="S4577" s="5"/>
      <c r="T4577" s="1" t="s">
        <v>11321</v>
      </c>
    </row>
    <row r="4578" spans="1:20" x14ac:dyDescent="0.25">
      <c r="A4578" t="s">
        <v>11318</v>
      </c>
      <c r="C4578" t="s">
        <v>10850</v>
      </c>
      <c r="E4578" s="2">
        <v>44487</v>
      </c>
      <c r="F4578">
        <v>2021</v>
      </c>
      <c r="G4578" t="s">
        <v>9228</v>
      </c>
      <c r="H4578" t="s">
        <v>9229</v>
      </c>
      <c r="J4578">
        <v>206.97250000000003</v>
      </c>
      <c r="N4578">
        <v>143.81631999999999</v>
      </c>
      <c r="O4578">
        <v>143.81631999999999</v>
      </c>
      <c r="P4578">
        <v>0</v>
      </c>
      <c r="S4578" s="5"/>
      <c r="T4578" s="1" t="s">
        <v>11321</v>
      </c>
    </row>
    <row r="4579" spans="1:20" x14ac:dyDescent="0.25">
      <c r="A4579" t="s">
        <v>11318</v>
      </c>
      <c r="C4579" t="s">
        <v>9541</v>
      </c>
      <c r="E4579" s="2">
        <v>45110</v>
      </c>
      <c r="F4579">
        <v>2023</v>
      </c>
      <c r="G4579" t="s">
        <v>9426</v>
      </c>
      <c r="H4579" t="s">
        <v>9452</v>
      </c>
      <c r="I4579" t="s">
        <v>9262</v>
      </c>
      <c r="J4579">
        <v>41.002896</v>
      </c>
      <c r="N4579">
        <v>0</v>
      </c>
      <c r="O4579">
        <v>0</v>
      </c>
      <c r="P4579">
        <v>0</v>
      </c>
      <c r="R4579" s="38"/>
      <c r="S4579" s="5"/>
      <c r="T4579" s="1" t="s">
        <v>11319</v>
      </c>
    </row>
    <row r="4580" spans="1:20" x14ac:dyDescent="0.25">
      <c r="A4580" t="s">
        <v>11318</v>
      </c>
      <c r="C4580" t="s">
        <v>9541</v>
      </c>
      <c r="E4580" s="2">
        <v>45110</v>
      </c>
      <c r="F4580">
        <v>2023</v>
      </c>
      <c r="G4580" t="s">
        <v>7066</v>
      </c>
      <c r="H4580" t="s">
        <v>9452</v>
      </c>
      <c r="I4580" t="s">
        <v>9262</v>
      </c>
      <c r="J4580">
        <v>2.249104</v>
      </c>
      <c r="N4580">
        <v>0</v>
      </c>
      <c r="O4580">
        <v>0</v>
      </c>
      <c r="P4580">
        <v>0</v>
      </c>
      <c r="R4580" s="38"/>
      <c r="S4580" s="5"/>
      <c r="T4580" s="1" t="s">
        <v>11319</v>
      </c>
    </row>
    <row r="4581" spans="1:20" x14ac:dyDescent="0.25">
      <c r="A4581" t="s">
        <v>11318</v>
      </c>
      <c r="C4581" t="s">
        <v>9552</v>
      </c>
      <c r="E4581" s="2">
        <v>45021</v>
      </c>
      <c r="F4581">
        <v>2023</v>
      </c>
      <c r="G4581" t="s">
        <v>9387</v>
      </c>
      <c r="H4581" t="s">
        <v>318</v>
      </c>
      <c r="I4581" t="s">
        <v>9225</v>
      </c>
      <c r="J4581">
        <v>216.26</v>
      </c>
      <c r="N4581">
        <v>1.0812999999999999</v>
      </c>
      <c r="O4581">
        <v>1.0812999999999999</v>
      </c>
      <c r="P4581">
        <v>0</v>
      </c>
      <c r="R4581" s="38">
        <v>5.0000000000000001E-3</v>
      </c>
      <c r="S4581" s="5"/>
      <c r="T4581" s="1" t="s">
        <v>11319</v>
      </c>
    </row>
    <row r="4582" spans="1:20" x14ac:dyDescent="0.25">
      <c r="A4582" t="s">
        <v>11318</v>
      </c>
      <c r="C4582" t="s">
        <v>10848</v>
      </c>
      <c r="E4582" s="2">
        <v>44322</v>
      </c>
      <c r="F4582">
        <v>2021</v>
      </c>
      <c r="G4582" t="s">
        <v>9284</v>
      </c>
      <c r="H4582" t="s">
        <v>9218</v>
      </c>
      <c r="J4582">
        <v>354.81</v>
      </c>
      <c r="N4582">
        <v>70.962000000000003</v>
      </c>
      <c r="O4582">
        <v>70.962000000000003</v>
      </c>
      <c r="P4582">
        <v>0</v>
      </c>
      <c r="S4582" s="5"/>
      <c r="T4582" s="1" t="s">
        <v>11321</v>
      </c>
    </row>
    <row r="4583" spans="1:20" x14ac:dyDescent="0.25">
      <c r="A4583" t="s">
        <v>11318</v>
      </c>
      <c r="C4583" t="s">
        <v>9343</v>
      </c>
      <c r="E4583" s="2">
        <v>45127</v>
      </c>
      <c r="F4583">
        <v>2023</v>
      </c>
      <c r="G4583" t="s">
        <v>9273</v>
      </c>
      <c r="H4583" t="s">
        <v>9218</v>
      </c>
      <c r="I4583" t="s">
        <v>9234</v>
      </c>
      <c r="J4583">
        <v>54.064999999999998</v>
      </c>
      <c r="N4583">
        <v>16.2195</v>
      </c>
      <c r="O4583">
        <v>0</v>
      </c>
      <c r="P4583">
        <v>16.2195</v>
      </c>
      <c r="R4583" s="38">
        <v>0.3</v>
      </c>
      <c r="S4583" s="5"/>
      <c r="T4583" s="1" t="s">
        <v>11319</v>
      </c>
    </row>
    <row r="4584" spans="1:20" x14ac:dyDescent="0.25">
      <c r="A4584" t="s">
        <v>11318</v>
      </c>
      <c r="C4584" t="s">
        <v>10081</v>
      </c>
      <c r="E4584" s="2">
        <v>44925</v>
      </c>
      <c r="F4584">
        <v>2022</v>
      </c>
      <c r="G4584" t="s">
        <v>10046</v>
      </c>
      <c r="H4584" t="s">
        <v>9218</v>
      </c>
      <c r="J4584">
        <v>27.378</v>
      </c>
      <c r="N4584">
        <v>4.7385000000000002</v>
      </c>
      <c r="O4584">
        <v>4.7385000000000002</v>
      </c>
      <c r="P4584">
        <v>0</v>
      </c>
      <c r="S4584" s="5"/>
      <c r="T4584" s="1" t="s">
        <v>11320</v>
      </c>
    </row>
    <row r="4585" spans="1:20" x14ac:dyDescent="0.25">
      <c r="A4585" t="s">
        <v>11318</v>
      </c>
      <c r="C4585" t="s">
        <v>9307</v>
      </c>
      <c r="E4585" s="2">
        <v>45280</v>
      </c>
      <c r="F4585">
        <v>2023</v>
      </c>
      <c r="G4585" t="s">
        <v>9261</v>
      </c>
      <c r="H4585" t="s">
        <v>9218</v>
      </c>
      <c r="I4585" t="s">
        <v>132</v>
      </c>
      <c r="J4585">
        <v>54.064999999999998</v>
      </c>
      <c r="N4585">
        <v>54.064999999999998</v>
      </c>
      <c r="O4585">
        <v>52.313293999999999</v>
      </c>
      <c r="P4585">
        <v>1.751706</v>
      </c>
      <c r="R4585" s="38">
        <v>1</v>
      </c>
      <c r="S4585" s="5"/>
      <c r="T4585" s="1" t="s">
        <v>11319</v>
      </c>
    </row>
    <row r="4586" spans="1:20" x14ac:dyDescent="0.25">
      <c r="A4586" t="s">
        <v>11318</v>
      </c>
      <c r="C4586" t="s">
        <v>9796</v>
      </c>
      <c r="E4586" s="2">
        <v>45278</v>
      </c>
      <c r="F4586">
        <v>2023</v>
      </c>
      <c r="G4586" t="s">
        <v>8808</v>
      </c>
      <c r="H4586" t="s">
        <v>9218</v>
      </c>
      <c r="I4586" t="s">
        <v>84</v>
      </c>
      <c r="J4586">
        <v>189.22749999999999</v>
      </c>
      <c r="N4586">
        <v>189.22749999999999</v>
      </c>
      <c r="O4586">
        <v>189.22749999999999</v>
      </c>
      <c r="P4586">
        <v>0</v>
      </c>
      <c r="R4586" s="38">
        <v>1</v>
      </c>
      <c r="S4586" s="5"/>
      <c r="T4586" s="1" t="s">
        <v>11319</v>
      </c>
    </row>
    <row r="4587" spans="1:20" x14ac:dyDescent="0.25">
      <c r="A4587" t="s">
        <v>11318</v>
      </c>
      <c r="C4587" t="s">
        <v>10316</v>
      </c>
      <c r="E4587" s="2">
        <v>44915</v>
      </c>
      <c r="F4587">
        <v>2022</v>
      </c>
      <c r="G4587" t="s">
        <v>9243</v>
      </c>
      <c r="H4587" t="s">
        <v>9218</v>
      </c>
      <c r="J4587">
        <v>126.35999999999999</v>
      </c>
      <c r="N4587">
        <v>71.2881</v>
      </c>
      <c r="O4587">
        <v>71.2881</v>
      </c>
      <c r="P4587">
        <v>0</v>
      </c>
      <c r="S4587" s="5"/>
      <c r="T4587" s="1" t="s">
        <v>11320</v>
      </c>
    </row>
    <row r="4588" spans="1:20" x14ac:dyDescent="0.25">
      <c r="A4588" t="s">
        <v>11318</v>
      </c>
      <c r="C4588" t="s">
        <v>9649</v>
      </c>
      <c r="E4588" s="2">
        <v>45182</v>
      </c>
      <c r="F4588">
        <v>2023</v>
      </c>
      <c r="G4588" t="s">
        <v>9284</v>
      </c>
      <c r="H4588" t="s">
        <v>9218</v>
      </c>
      <c r="I4588" t="s">
        <v>9262</v>
      </c>
      <c r="J4588">
        <v>10.812999999999999</v>
      </c>
      <c r="N4588">
        <v>1.2975599999999998</v>
      </c>
      <c r="O4588">
        <v>1.2975599999999998</v>
      </c>
      <c r="P4588">
        <v>0</v>
      </c>
      <c r="R4588" s="38">
        <v>0.12</v>
      </c>
      <c r="S4588" s="5"/>
      <c r="T4588" s="1" t="s">
        <v>11319</v>
      </c>
    </row>
    <row r="4589" spans="1:20" x14ac:dyDescent="0.25">
      <c r="A4589" t="s">
        <v>11318</v>
      </c>
      <c r="C4589" t="s">
        <v>9649</v>
      </c>
      <c r="E4589" s="2">
        <v>45182</v>
      </c>
      <c r="F4589">
        <v>2023</v>
      </c>
      <c r="G4589" t="s">
        <v>9276</v>
      </c>
      <c r="H4589" t="s">
        <v>9218</v>
      </c>
      <c r="I4589" t="s">
        <v>9262</v>
      </c>
      <c r="J4589">
        <v>179.49579999999997</v>
      </c>
      <c r="N4589">
        <v>21.539496</v>
      </c>
      <c r="O4589">
        <v>21.539496</v>
      </c>
      <c r="P4589">
        <v>0</v>
      </c>
      <c r="R4589" s="38">
        <v>0.12</v>
      </c>
      <c r="S4589" s="5"/>
      <c r="T4589" s="1" t="s">
        <v>11319</v>
      </c>
    </row>
    <row r="4590" spans="1:20" x14ac:dyDescent="0.25">
      <c r="A4590" t="s">
        <v>11318</v>
      </c>
      <c r="C4590" t="s">
        <v>9649</v>
      </c>
      <c r="E4590" s="2">
        <v>45182</v>
      </c>
      <c r="F4590">
        <v>2023</v>
      </c>
      <c r="G4590" t="s">
        <v>768</v>
      </c>
      <c r="H4590" t="s">
        <v>9218</v>
      </c>
      <c r="I4590" t="s">
        <v>9262</v>
      </c>
      <c r="J4590">
        <v>25.9512</v>
      </c>
      <c r="N4590">
        <v>3.1141439999999996</v>
      </c>
      <c r="O4590">
        <v>3.1141439999999996</v>
      </c>
      <c r="P4590">
        <v>0</v>
      </c>
      <c r="R4590" s="38">
        <v>0.12</v>
      </c>
      <c r="S4590" s="5"/>
      <c r="T4590" s="1" t="s">
        <v>11319</v>
      </c>
    </row>
    <row r="4591" spans="1:20" x14ac:dyDescent="0.25">
      <c r="A4591" t="s">
        <v>11318</v>
      </c>
      <c r="C4591" t="s">
        <v>10991</v>
      </c>
      <c r="E4591" s="2">
        <v>44498</v>
      </c>
      <c r="F4591">
        <v>2021</v>
      </c>
      <c r="G4591" t="s">
        <v>255</v>
      </c>
      <c r="H4591" t="s">
        <v>9224</v>
      </c>
      <c r="J4591">
        <v>23.654000000000003</v>
      </c>
      <c r="N4591">
        <v>0.23654000000000003</v>
      </c>
      <c r="O4591">
        <v>0.23654000000000003</v>
      </c>
      <c r="P4591">
        <v>0</v>
      </c>
      <c r="S4591" s="5"/>
      <c r="T4591" s="1" t="s">
        <v>11321</v>
      </c>
    </row>
    <row r="4592" spans="1:20" x14ac:dyDescent="0.25">
      <c r="A4592" t="s">
        <v>11318</v>
      </c>
      <c r="C4592" t="s">
        <v>10786</v>
      </c>
      <c r="E4592" s="2">
        <v>44222</v>
      </c>
      <c r="F4592">
        <v>2021</v>
      </c>
      <c r="G4592" t="s">
        <v>9364</v>
      </c>
      <c r="H4592" t="s">
        <v>9229</v>
      </c>
      <c r="J4592">
        <v>443.51250000000005</v>
      </c>
      <c r="N4592">
        <v>350.43401000000006</v>
      </c>
      <c r="O4592">
        <v>0</v>
      </c>
      <c r="P4592">
        <v>350.43401000000006</v>
      </c>
      <c r="S4592" s="5"/>
      <c r="T4592" s="1" t="s">
        <v>11321</v>
      </c>
    </row>
    <row r="4593" spans="1:20" x14ac:dyDescent="0.25">
      <c r="A4593" t="s">
        <v>11318</v>
      </c>
      <c r="C4593" t="s">
        <v>10826</v>
      </c>
      <c r="E4593" s="2">
        <v>44306</v>
      </c>
      <c r="F4593">
        <v>2021</v>
      </c>
      <c r="G4593" t="s">
        <v>4726</v>
      </c>
      <c r="H4593" t="s">
        <v>9218</v>
      </c>
      <c r="J4593">
        <v>295.67500000000001</v>
      </c>
      <c r="N4593">
        <v>29.567500000000003</v>
      </c>
      <c r="O4593">
        <v>0</v>
      </c>
      <c r="P4593">
        <v>29.567500000000003</v>
      </c>
      <c r="S4593" s="5"/>
      <c r="T4593" s="1" t="s">
        <v>11321</v>
      </c>
    </row>
    <row r="4594" spans="1:20" x14ac:dyDescent="0.25">
      <c r="A4594" t="s">
        <v>11318</v>
      </c>
      <c r="C4594" t="s">
        <v>10926</v>
      </c>
      <c r="E4594" s="2">
        <v>44239</v>
      </c>
      <c r="F4594">
        <v>2021</v>
      </c>
      <c r="G4594" t="s">
        <v>9273</v>
      </c>
      <c r="H4594" t="s">
        <v>9229</v>
      </c>
      <c r="J4594">
        <v>1182.7</v>
      </c>
      <c r="N4594">
        <v>118.27000000000001</v>
      </c>
      <c r="O4594">
        <v>118.27000000000001</v>
      </c>
      <c r="P4594">
        <v>0</v>
      </c>
      <c r="S4594" s="5"/>
      <c r="T4594" s="1" t="s">
        <v>11321</v>
      </c>
    </row>
    <row r="4595" spans="1:20" x14ac:dyDescent="0.25">
      <c r="A4595" t="s">
        <v>11318</v>
      </c>
      <c r="C4595" t="s">
        <v>10862</v>
      </c>
      <c r="E4595" s="2">
        <v>44368</v>
      </c>
      <c r="F4595">
        <v>2021</v>
      </c>
      <c r="G4595" t="s">
        <v>8808</v>
      </c>
      <c r="H4595" t="s">
        <v>9224</v>
      </c>
      <c r="J4595">
        <v>118.27000000000001</v>
      </c>
      <c r="N4595">
        <v>1.1827000000000001</v>
      </c>
      <c r="O4595">
        <v>1.1827000000000001</v>
      </c>
      <c r="P4595">
        <v>0</v>
      </c>
      <c r="S4595" s="5"/>
      <c r="T4595" s="1" t="s">
        <v>11321</v>
      </c>
    </row>
    <row r="4596" spans="1:20" x14ac:dyDescent="0.25">
      <c r="A4596" t="s">
        <v>11318</v>
      </c>
      <c r="C4596" t="s">
        <v>10825</v>
      </c>
      <c r="E4596" s="2">
        <v>44365</v>
      </c>
      <c r="F4596">
        <v>2021</v>
      </c>
      <c r="G4596" t="s">
        <v>6429</v>
      </c>
      <c r="H4596" t="s">
        <v>9224</v>
      </c>
      <c r="J4596">
        <v>236.54000000000002</v>
      </c>
      <c r="N4596">
        <v>4.7308000000000003</v>
      </c>
      <c r="O4596">
        <v>0</v>
      </c>
      <c r="P4596">
        <v>4.7308000000000003</v>
      </c>
      <c r="S4596" s="5"/>
      <c r="T4596" s="1" t="s">
        <v>11321</v>
      </c>
    </row>
    <row r="4597" spans="1:20" x14ac:dyDescent="0.25">
      <c r="A4597" t="s">
        <v>11318</v>
      </c>
      <c r="C4597" t="s">
        <v>9678</v>
      </c>
      <c r="E4597" s="2">
        <v>45274</v>
      </c>
      <c r="F4597">
        <v>2023</v>
      </c>
      <c r="G4597" t="s">
        <v>9273</v>
      </c>
      <c r="H4597" t="s">
        <v>9224</v>
      </c>
      <c r="I4597" t="s">
        <v>9225</v>
      </c>
      <c r="J4597">
        <v>54.064999999999998</v>
      </c>
      <c r="N4597">
        <v>0.54064999999999996</v>
      </c>
      <c r="O4597">
        <v>0.54064999999999996</v>
      </c>
      <c r="P4597">
        <v>0</v>
      </c>
      <c r="R4597" s="38">
        <v>0.01</v>
      </c>
      <c r="S4597" s="5"/>
      <c r="T4597" s="1" t="s">
        <v>11319</v>
      </c>
    </row>
    <row r="4598" spans="1:20" x14ac:dyDescent="0.25">
      <c r="A4598" t="s">
        <v>11318</v>
      </c>
      <c r="C4598" t="s">
        <v>10323</v>
      </c>
      <c r="E4598" s="2">
        <v>44914</v>
      </c>
      <c r="F4598">
        <v>2022</v>
      </c>
      <c r="G4598" t="s">
        <v>9273</v>
      </c>
      <c r="H4598" t="s">
        <v>9224</v>
      </c>
      <c r="J4598">
        <v>84.24</v>
      </c>
      <c r="N4598">
        <v>21.06</v>
      </c>
      <c r="O4598">
        <v>21.06</v>
      </c>
      <c r="P4598">
        <v>0</v>
      </c>
      <c r="S4598" s="5"/>
      <c r="T4598" s="1" t="s">
        <v>11320</v>
      </c>
    </row>
    <row r="4599" spans="1:20" x14ac:dyDescent="0.25">
      <c r="A4599" t="s">
        <v>11318</v>
      </c>
      <c r="C4599" t="s">
        <v>10885</v>
      </c>
      <c r="E4599" s="2">
        <v>44468</v>
      </c>
      <c r="F4599">
        <v>2021</v>
      </c>
      <c r="G4599" t="s">
        <v>9273</v>
      </c>
      <c r="H4599" t="s">
        <v>9224</v>
      </c>
      <c r="J4599">
        <v>70.962000000000003</v>
      </c>
      <c r="N4599">
        <v>17.740500000000001</v>
      </c>
      <c r="O4599">
        <v>0</v>
      </c>
      <c r="P4599">
        <v>17.740500000000001</v>
      </c>
      <c r="S4599" s="5"/>
      <c r="T4599" s="1" t="s">
        <v>11321</v>
      </c>
    </row>
    <row r="4600" spans="1:20" x14ac:dyDescent="0.25">
      <c r="A4600" t="s">
        <v>11318</v>
      </c>
      <c r="C4600" t="s">
        <v>10122</v>
      </c>
      <c r="E4600" s="2">
        <v>44662</v>
      </c>
      <c r="F4600">
        <v>2022</v>
      </c>
      <c r="G4600" t="s">
        <v>4726</v>
      </c>
      <c r="H4600" t="s">
        <v>9218</v>
      </c>
      <c r="J4600">
        <v>387.50399999999996</v>
      </c>
      <c r="N4600">
        <v>17.795699999999997</v>
      </c>
      <c r="O4600">
        <v>7.2656999999999998</v>
      </c>
      <c r="P4600">
        <v>10.53</v>
      </c>
      <c r="S4600" s="5"/>
      <c r="T4600" s="1" t="s">
        <v>11320</v>
      </c>
    </row>
    <row r="4601" spans="1:20" x14ac:dyDescent="0.25">
      <c r="A4601" t="s">
        <v>11318</v>
      </c>
      <c r="C4601" t="s">
        <v>10098</v>
      </c>
      <c r="E4601" s="2">
        <v>44916</v>
      </c>
      <c r="F4601">
        <v>2022</v>
      </c>
      <c r="G4601" t="s">
        <v>9228</v>
      </c>
      <c r="H4601" t="s">
        <v>9229</v>
      </c>
      <c r="J4601">
        <v>76.869</v>
      </c>
      <c r="N4601">
        <v>10.740599999999999</v>
      </c>
      <c r="O4601">
        <v>10.740599999999999</v>
      </c>
      <c r="P4601">
        <v>0</v>
      </c>
      <c r="S4601" s="5"/>
      <c r="T4601" s="1" t="s">
        <v>11320</v>
      </c>
    </row>
    <row r="4602" spans="1:20" x14ac:dyDescent="0.25">
      <c r="A4602" t="s">
        <v>11318</v>
      </c>
      <c r="C4602" t="s">
        <v>10098</v>
      </c>
      <c r="E4602" s="2">
        <v>44916</v>
      </c>
      <c r="F4602">
        <v>2022</v>
      </c>
      <c r="G4602" t="s">
        <v>9228</v>
      </c>
      <c r="H4602" t="s">
        <v>9229</v>
      </c>
      <c r="J4602">
        <v>138.99599999999998</v>
      </c>
      <c r="N4602">
        <v>19.480499999999999</v>
      </c>
      <c r="O4602">
        <v>19.480499999999999</v>
      </c>
      <c r="P4602">
        <v>0</v>
      </c>
      <c r="S4602" s="5"/>
      <c r="T4602" s="1" t="s">
        <v>11320</v>
      </c>
    </row>
    <row r="4603" spans="1:20" x14ac:dyDescent="0.25">
      <c r="A4603" t="s">
        <v>11318</v>
      </c>
      <c r="C4603" t="s">
        <v>9753</v>
      </c>
      <c r="E4603" s="2">
        <v>45119</v>
      </c>
      <c r="F4603">
        <v>2023</v>
      </c>
      <c r="G4603" t="s">
        <v>9380</v>
      </c>
      <c r="H4603" t="s">
        <v>9224</v>
      </c>
      <c r="I4603" t="s">
        <v>9225</v>
      </c>
      <c r="J4603">
        <v>216.26</v>
      </c>
      <c r="N4603">
        <v>43.251999999999995</v>
      </c>
      <c r="O4603">
        <v>43.251999999999995</v>
      </c>
      <c r="P4603">
        <v>0</v>
      </c>
      <c r="R4603" s="38">
        <v>0.2</v>
      </c>
      <c r="S4603" s="5"/>
      <c r="T4603" s="1" t="s">
        <v>11319</v>
      </c>
    </row>
    <row r="4604" spans="1:20" x14ac:dyDescent="0.25">
      <c r="A4604" t="s">
        <v>11318</v>
      </c>
      <c r="C4604" t="s">
        <v>9753</v>
      </c>
      <c r="E4604" s="2">
        <v>45278</v>
      </c>
      <c r="F4604">
        <v>2023</v>
      </c>
      <c r="G4604" t="s">
        <v>9380</v>
      </c>
      <c r="H4604" t="s">
        <v>9224</v>
      </c>
      <c r="I4604" t="s">
        <v>9225</v>
      </c>
      <c r="J4604">
        <v>108.13</v>
      </c>
      <c r="N4604">
        <v>21.625999999999998</v>
      </c>
      <c r="O4604">
        <v>21.625999999999998</v>
      </c>
      <c r="P4604">
        <v>0</v>
      </c>
      <c r="R4604" s="38">
        <v>0.2</v>
      </c>
      <c r="S4604" s="5"/>
      <c r="T4604" s="1" t="s">
        <v>11319</v>
      </c>
    </row>
    <row r="4605" spans="1:20" x14ac:dyDescent="0.25">
      <c r="A4605" t="s">
        <v>11318</v>
      </c>
      <c r="C4605" t="s">
        <v>10073</v>
      </c>
      <c r="E4605" s="2">
        <v>44767</v>
      </c>
      <c r="F4605">
        <v>2022</v>
      </c>
      <c r="G4605" t="s">
        <v>9380</v>
      </c>
      <c r="H4605" t="s">
        <v>9224</v>
      </c>
      <c r="J4605">
        <v>157.94999999999999</v>
      </c>
      <c r="N4605">
        <v>31.589999999999996</v>
      </c>
      <c r="O4605">
        <v>31.589999999999996</v>
      </c>
      <c r="P4605">
        <v>0</v>
      </c>
      <c r="S4605" s="5"/>
      <c r="T4605" s="1" t="s">
        <v>11320</v>
      </c>
    </row>
    <row r="4606" spans="1:20" x14ac:dyDescent="0.25">
      <c r="A4606" t="s">
        <v>11318</v>
      </c>
      <c r="C4606" t="s">
        <v>10073</v>
      </c>
      <c r="E4606" s="2">
        <v>44768</v>
      </c>
      <c r="F4606">
        <v>2022</v>
      </c>
      <c r="G4606" t="s">
        <v>9380</v>
      </c>
      <c r="H4606" t="s">
        <v>9224</v>
      </c>
      <c r="J4606">
        <v>210.6</v>
      </c>
      <c r="N4606">
        <v>42.12</v>
      </c>
      <c r="O4606">
        <v>42.12</v>
      </c>
      <c r="P4606">
        <v>0</v>
      </c>
      <c r="S4606" s="5"/>
      <c r="T4606" s="1" t="s">
        <v>11320</v>
      </c>
    </row>
    <row r="4607" spans="1:20" x14ac:dyDescent="0.25">
      <c r="A4607" t="s">
        <v>11318</v>
      </c>
      <c r="C4607" t="s">
        <v>9381</v>
      </c>
      <c r="E4607" s="2">
        <v>45146</v>
      </c>
      <c r="F4607">
        <v>2023</v>
      </c>
      <c r="G4607" t="s">
        <v>9380</v>
      </c>
      <c r="H4607" t="s">
        <v>9229</v>
      </c>
      <c r="I4607" t="s">
        <v>9240</v>
      </c>
      <c r="J4607">
        <v>216.26</v>
      </c>
      <c r="N4607">
        <v>216.26</v>
      </c>
      <c r="O4607">
        <v>216.26</v>
      </c>
      <c r="P4607">
        <v>0</v>
      </c>
      <c r="R4607" s="38">
        <v>1</v>
      </c>
      <c r="S4607" s="5"/>
      <c r="T4607" s="1" t="s">
        <v>11319</v>
      </c>
    </row>
    <row r="4608" spans="1:20" x14ac:dyDescent="0.25">
      <c r="A4608" t="s">
        <v>11318</v>
      </c>
      <c r="C4608" t="s">
        <v>10100</v>
      </c>
      <c r="E4608" s="2">
        <v>44273</v>
      </c>
      <c r="F4608">
        <v>2021</v>
      </c>
      <c r="G4608" t="s">
        <v>9423</v>
      </c>
      <c r="H4608" t="s">
        <v>9224</v>
      </c>
      <c r="J4608">
        <v>118.27000000000001</v>
      </c>
      <c r="N4608">
        <v>1.1827000000000001</v>
      </c>
      <c r="O4608">
        <v>1.1827000000000001</v>
      </c>
      <c r="P4608">
        <v>0</v>
      </c>
      <c r="S4608" s="5"/>
      <c r="T4608" s="1" t="s">
        <v>11321</v>
      </c>
    </row>
    <row r="4609" spans="1:20" x14ac:dyDescent="0.25">
      <c r="A4609" t="s">
        <v>11318</v>
      </c>
      <c r="C4609" t="s">
        <v>10100</v>
      </c>
      <c r="E4609" s="2">
        <v>44768</v>
      </c>
      <c r="F4609">
        <v>2022</v>
      </c>
      <c r="G4609" t="s">
        <v>9423</v>
      </c>
      <c r="H4609" t="s">
        <v>9224</v>
      </c>
      <c r="J4609">
        <v>105.3</v>
      </c>
      <c r="N4609">
        <v>1.0529999999999999</v>
      </c>
      <c r="O4609">
        <v>1.0529999999999999</v>
      </c>
      <c r="P4609">
        <v>0</v>
      </c>
      <c r="S4609" s="5"/>
      <c r="T4609" s="1" t="s">
        <v>11320</v>
      </c>
    </row>
    <row r="4610" spans="1:20" x14ac:dyDescent="0.25">
      <c r="A4610" t="s">
        <v>11318</v>
      </c>
      <c r="C4610" t="s">
        <v>9424</v>
      </c>
      <c r="E4610" s="2">
        <v>45280</v>
      </c>
      <c r="F4610">
        <v>2023</v>
      </c>
      <c r="G4610" t="s">
        <v>9423</v>
      </c>
      <c r="H4610" t="s">
        <v>9229</v>
      </c>
      <c r="I4610" t="s">
        <v>9357</v>
      </c>
      <c r="J4610">
        <v>29.519489999999998</v>
      </c>
      <c r="N4610">
        <v>8.2005143220000001</v>
      </c>
      <c r="O4610">
        <v>5.0419288919999996</v>
      </c>
      <c r="P4610">
        <v>3.15858543</v>
      </c>
      <c r="R4610" s="38">
        <v>0.27779999999999999</v>
      </c>
      <c r="S4610" s="5"/>
      <c r="T4610" s="1" t="s">
        <v>11319</v>
      </c>
    </row>
    <row r="4611" spans="1:20" x14ac:dyDescent="0.25">
      <c r="A4611" t="s">
        <v>11318</v>
      </c>
      <c r="C4611" t="s">
        <v>9424</v>
      </c>
      <c r="E4611" s="2">
        <v>45280</v>
      </c>
      <c r="F4611">
        <v>2023</v>
      </c>
      <c r="G4611" t="s">
        <v>9423</v>
      </c>
      <c r="H4611" t="s">
        <v>9229</v>
      </c>
      <c r="I4611" t="s">
        <v>132</v>
      </c>
      <c r="J4611">
        <v>21.085349999999998</v>
      </c>
      <c r="N4611">
        <v>5.857510229999999</v>
      </c>
      <c r="O4611">
        <v>3.60137778</v>
      </c>
      <c r="P4611">
        <v>2.25613245</v>
      </c>
      <c r="R4611" s="38">
        <v>0.27779999999999999</v>
      </c>
      <c r="S4611" s="5"/>
      <c r="T4611" s="1" t="s">
        <v>11319</v>
      </c>
    </row>
    <row r="4612" spans="1:20" x14ac:dyDescent="0.25">
      <c r="A4612" t="s">
        <v>11318</v>
      </c>
      <c r="C4612" t="s">
        <v>9424</v>
      </c>
      <c r="E4612" s="2">
        <v>45280</v>
      </c>
      <c r="F4612">
        <v>2023</v>
      </c>
      <c r="G4612" t="s">
        <v>9423</v>
      </c>
      <c r="H4612" t="s">
        <v>9229</v>
      </c>
      <c r="I4612" t="s">
        <v>141</v>
      </c>
      <c r="J4612">
        <v>14.056899999999999</v>
      </c>
      <c r="N4612">
        <v>3.9050068200000001</v>
      </c>
      <c r="O4612">
        <v>2.4009185199999998</v>
      </c>
      <c r="P4612">
        <v>1.5040882999999998</v>
      </c>
      <c r="R4612" s="38">
        <v>0.27779999999999999</v>
      </c>
      <c r="S4612" s="5"/>
      <c r="T4612" s="1" t="s">
        <v>11319</v>
      </c>
    </row>
    <row r="4613" spans="1:20" x14ac:dyDescent="0.25">
      <c r="A4613" t="s">
        <v>11318</v>
      </c>
      <c r="C4613" t="s">
        <v>9424</v>
      </c>
      <c r="E4613" s="2">
        <v>45280</v>
      </c>
      <c r="F4613">
        <v>2023</v>
      </c>
      <c r="G4613" t="s">
        <v>9423</v>
      </c>
      <c r="H4613" t="s">
        <v>9229</v>
      </c>
      <c r="I4613" t="s">
        <v>361</v>
      </c>
      <c r="J4613">
        <v>12.651209999999999</v>
      </c>
      <c r="N4613">
        <v>3.5145061379999998</v>
      </c>
      <c r="O4613">
        <v>2.1608266679999999</v>
      </c>
      <c r="P4613">
        <v>1.3536794699999999</v>
      </c>
      <c r="R4613" s="38">
        <v>0.27779999999999999</v>
      </c>
      <c r="S4613" s="5"/>
      <c r="T4613" s="1" t="s">
        <v>11319</v>
      </c>
    </row>
    <row r="4614" spans="1:20" x14ac:dyDescent="0.25">
      <c r="A4614" t="s">
        <v>11318</v>
      </c>
      <c r="C4614" t="s">
        <v>9424</v>
      </c>
      <c r="E4614" s="2">
        <v>45280</v>
      </c>
      <c r="F4614">
        <v>2023</v>
      </c>
      <c r="G4614" t="s">
        <v>9423</v>
      </c>
      <c r="H4614" t="s">
        <v>9229</v>
      </c>
      <c r="I4614" t="s">
        <v>9240</v>
      </c>
      <c r="J4614">
        <v>29.519489999999998</v>
      </c>
      <c r="N4614">
        <v>8.2005143220000001</v>
      </c>
      <c r="O4614">
        <v>5.0419288919999996</v>
      </c>
      <c r="P4614">
        <v>3.15858543</v>
      </c>
      <c r="R4614" s="38">
        <v>0.27779999999999999</v>
      </c>
      <c r="S4614" s="5"/>
      <c r="T4614" s="1" t="s">
        <v>11319</v>
      </c>
    </row>
    <row r="4615" spans="1:20" x14ac:dyDescent="0.25">
      <c r="A4615" t="s">
        <v>11318</v>
      </c>
      <c r="C4615" t="s">
        <v>9424</v>
      </c>
      <c r="E4615" s="2">
        <v>45280</v>
      </c>
      <c r="F4615">
        <v>2023</v>
      </c>
      <c r="G4615" t="s">
        <v>9423</v>
      </c>
      <c r="H4615" t="s">
        <v>9229</v>
      </c>
      <c r="I4615" t="s">
        <v>9250</v>
      </c>
      <c r="J4615">
        <v>9.8403922759999993</v>
      </c>
      <c r="N4615">
        <v>2.7336609742727997</v>
      </c>
      <c r="O4615">
        <v>1.6807390007407998</v>
      </c>
      <c r="P4615">
        <v>1.0529219735319999</v>
      </c>
      <c r="R4615" s="38">
        <v>0.27779999999999999</v>
      </c>
      <c r="S4615" s="5"/>
      <c r="T4615" s="1" t="s">
        <v>11319</v>
      </c>
    </row>
    <row r="4616" spans="1:20" x14ac:dyDescent="0.25">
      <c r="A4616" t="s">
        <v>11318</v>
      </c>
      <c r="C4616" t="s">
        <v>9424</v>
      </c>
      <c r="E4616" s="2">
        <v>45280</v>
      </c>
      <c r="F4616">
        <v>2023</v>
      </c>
      <c r="G4616" t="s">
        <v>9423</v>
      </c>
      <c r="H4616" t="s">
        <v>9229</v>
      </c>
      <c r="I4616" t="s">
        <v>9404</v>
      </c>
      <c r="J4616">
        <v>8.4341399999999993</v>
      </c>
      <c r="N4616">
        <v>2.3430040920000001</v>
      </c>
      <c r="O4616">
        <v>1.4405511120000001</v>
      </c>
      <c r="P4616">
        <v>0.90245297999999996</v>
      </c>
      <c r="R4616" s="38">
        <v>0.27779999999999999</v>
      </c>
      <c r="S4616" s="5"/>
      <c r="T4616" s="1" t="s">
        <v>11319</v>
      </c>
    </row>
    <row r="4617" spans="1:20" x14ac:dyDescent="0.25">
      <c r="A4617" t="s">
        <v>11318</v>
      </c>
      <c r="C4617" t="s">
        <v>9424</v>
      </c>
      <c r="E4617" s="2">
        <v>45280</v>
      </c>
      <c r="F4617">
        <v>2023</v>
      </c>
      <c r="G4617" t="s">
        <v>9423</v>
      </c>
      <c r="H4617" t="s">
        <v>9229</v>
      </c>
      <c r="I4617" t="s">
        <v>84</v>
      </c>
      <c r="J4617">
        <v>9.8398299999999992</v>
      </c>
      <c r="N4617">
        <v>2.7335047739999996</v>
      </c>
      <c r="O4617">
        <v>1.680642964</v>
      </c>
      <c r="P4617">
        <v>1.05286181</v>
      </c>
      <c r="R4617" s="38">
        <v>0.27779999999999999</v>
      </c>
      <c r="S4617" s="5"/>
      <c r="T4617" s="1" t="s">
        <v>11319</v>
      </c>
    </row>
    <row r="4618" spans="1:20" x14ac:dyDescent="0.25">
      <c r="A4618" t="s">
        <v>11318</v>
      </c>
      <c r="C4618" t="s">
        <v>9424</v>
      </c>
      <c r="E4618" s="2">
        <v>45280</v>
      </c>
      <c r="F4618">
        <v>2023</v>
      </c>
      <c r="G4618" t="s">
        <v>9423</v>
      </c>
      <c r="H4618" t="s">
        <v>9229</v>
      </c>
      <c r="I4618" t="s">
        <v>9234</v>
      </c>
      <c r="J4618">
        <v>5.6221977240000003</v>
      </c>
      <c r="N4618">
        <v>1.5618465277271998</v>
      </c>
      <c r="O4618">
        <v>0.96027137125919992</v>
      </c>
      <c r="P4618">
        <v>0.60157515646799997</v>
      </c>
      <c r="R4618" s="38">
        <v>0.27779999999999999</v>
      </c>
      <c r="S4618" s="5"/>
      <c r="T4618" s="1" t="s">
        <v>11319</v>
      </c>
    </row>
    <row r="4619" spans="1:20" x14ac:dyDescent="0.25">
      <c r="A4619" t="s">
        <v>11318</v>
      </c>
      <c r="C4619" t="s">
        <v>9614</v>
      </c>
      <c r="E4619" s="2">
        <v>45268</v>
      </c>
      <c r="F4619">
        <v>2023</v>
      </c>
      <c r="G4619" t="s">
        <v>9423</v>
      </c>
      <c r="H4619" t="s">
        <v>9218</v>
      </c>
      <c r="I4619" t="s">
        <v>9234</v>
      </c>
      <c r="J4619">
        <v>10.812999999999999</v>
      </c>
      <c r="N4619">
        <v>5.4064999999999994</v>
      </c>
      <c r="O4619">
        <v>0</v>
      </c>
      <c r="P4619">
        <v>5.4064999999999994</v>
      </c>
      <c r="R4619" s="38">
        <v>0.5</v>
      </c>
      <c r="S4619" s="5"/>
      <c r="T4619" s="1" t="s">
        <v>11319</v>
      </c>
    </row>
    <row r="4620" spans="1:20" x14ac:dyDescent="0.25">
      <c r="A4620" t="s">
        <v>11318</v>
      </c>
      <c r="C4620" t="s">
        <v>9614</v>
      </c>
      <c r="E4620" s="2">
        <v>45279</v>
      </c>
      <c r="F4620">
        <v>2023</v>
      </c>
      <c r="G4620" t="s">
        <v>9423</v>
      </c>
      <c r="H4620" t="s">
        <v>9218</v>
      </c>
      <c r="I4620" t="s">
        <v>9234</v>
      </c>
      <c r="J4620">
        <v>81.097499999999997</v>
      </c>
      <c r="N4620">
        <v>40.548749999999998</v>
      </c>
      <c r="O4620">
        <v>0</v>
      </c>
      <c r="P4620">
        <v>40.548749999999998</v>
      </c>
      <c r="R4620" s="38">
        <v>0.5</v>
      </c>
      <c r="S4620" s="5"/>
      <c r="T4620" s="1" t="s">
        <v>11319</v>
      </c>
    </row>
    <row r="4621" spans="1:20" x14ac:dyDescent="0.25">
      <c r="A4621" t="s">
        <v>11318</v>
      </c>
      <c r="C4621" t="s">
        <v>9614</v>
      </c>
      <c r="E4621" s="2">
        <v>45279</v>
      </c>
      <c r="F4621">
        <v>2023</v>
      </c>
      <c r="G4621" t="s">
        <v>9423</v>
      </c>
      <c r="H4621" t="s">
        <v>9218</v>
      </c>
      <c r="I4621" t="s">
        <v>9234</v>
      </c>
      <c r="J4621">
        <v>16.2195</v>
      </c>
      <c r="N4621">
        <v>8.10975</v>
      </c>
      <c r="O4621">
        <v>0</v>
      </c>
      <c r="P4621">
        <v>8.10975</v>
      </c>
      <c r="R4621" s="38">
        <v>0.5</v>
      </c>
      <c r="S4621" s="5"/>
      <c r="T4621" s="1" t="s">
        <v>11319</v>
      </c>
    </row>
    <row r="4622" spans="1:20" x14ac:dyDescent="0.25">
      <c r="A4622" t="s">
        <v>11318</v>
      </c>
      <c r="C4622" t="s">
        <v>9669</v>
      </c>
      <c r="E4622" s="2">
        <v>45194</v>
      </c>
      <c r="F4622">
        <v>2023</v>
      </c>
      <c r="G4622" t="s">
        <v>9380</v>
      </c>
      <c r="H4622" t="s">
        <v>9218</v>
      </c>
      <c r="I4622" t="s">
        <v>84</v>
      </c>
      <c r="J4622">
        <v>1064.5772654551411</v>
      </c>
      <c r="N4622">
        <v>1064.5772654551422</v>
      </c>
      <c r="O4622">
        <v>1064.5772654551422</v>
      </c>
      <c r="P4622">
        <v>0</v>
      </c>
      <c r="R4622" s="38">
        <v>1</v>
      </c>
      <c r="S4622" s="5"/>
      <c r="T4622" s="1" t="s">
        <v>11319</v>
      </c>
    </row>
    <row r="4623" spans="1:20" x14ac:dyDescent="0.25">
      <c r="A4623" t="s">
        <v>11318</v>
      </c>
      <c r="C4623" t="s">
        <v>10955</v>
      </c>
      <c r="E4623" s="2">
        <v>44547</v>
      </c>
      <c r="F4623">
        <v>2021</v>
      </c>
      <c r="G4623" t="s">
        <v>7066</v>
      </c>
      <c r="H4623" t="s">
        <v>9229</v>
      </c>
      <c r="J4623">
        <v>63.865800000000007</v>
      </c>
      <c r="N4623">
        <v>19.159739999999999</v>
      </c>
      <c r="O4623">
        <v>10.880839999999999</v>
      </c>
      <c r="P4623">
        <v>8.2789000000000001</v>
      </c>
      <c r="S4623" s="5"/>
      <c r="T4623" s="1" t="s">
        <v>11321</v>
      </c>
    </row>
    <row r="4624" spans="1:20" x14ac:dyDescent="0.25">
      <c r="A4624" t="s">
        <v>11318</v>
      </c>
      <c r="C4624" t="s">
        <v>9943</v>
      </c>
      <c r="E4624" s="2">
        <v>45191</v>
      </c>
      <c r="F4624">
        <v>2023</v>
      </c>
      <c r="G4624" t="s">
        <v>7066</v>
      </c>
      <c r="H4624" t="s">
        <v>9229</v>
      </c>
      <c r="I4624" t="s">
        <v>9256</v>
      </c>
      <c r="J4624">
        <v>25.899401197604536</v>
      </c>
      <c r="N4624">
        <v>8.5468023952101575</v>
      </c>
      <c r="O4624">
        <v>6.7338443113776334</v>
      </c>
      <c r="P4624">
        <v>1.812958083832523</v>
      </c>
      <c r="R4624" s="38">
        <v>0.33</v>
      </c>
      <c r="S4624" s="5"/>
      <c r="T4624" s="1" t="s">
        <v>11319</v>
      </c>
    </row>
    <row r="4625" spans="1:20" x14ac:dyDescent="0.25">
      <c r="A4625" t="s">
        <v>11318</v>
      </c>
      <c r="C4625" t="s">
        <v>10035</v>
      </c>
      <c r="E4625" s="2">
        <v>45243</v>
      </c>
      <c r="F4625">
        <v>2023</v>
      </c>
      <c r="G4625" t="s">
        <v>7066</v>
      </c>
      <c r="H4625" t="s">
        <v>9218</v>
      </c>
      <c r="I4625" t="s">
        <v>9262</v>
      </c>
      <c r="J4625">
        <v>21.625999999999998</v>
      </c>
      <c r="N4625">
        <v>0.86504000000000003</v>
      </c>
      <c r="O4625">
        <v>0.86504000000000003</v>
      </c>
      <c r="P4625">
        <v>0</v>
      </c>
      <c r="R4625" s="38">
        <v>0.04</v>
      </c>
      <c r="S4625" s="5"/>
      <c r="T4625" s="1" t="s">
        <v>11319</v>
      </c>
    </row>
    <row r="4626" spans="1:20" x14ac:dyDescent="0.25">
      <c r="A4626" t="s">
        <v>11318</v>
      </c>
      <c r="C4626" t="s">
        <v>10155</v>
      </c>
      <c r="E4626" s="2">
        <v>44922</v>
      </c>
      <c r="F4626">
        <v>2022</v>
      </c>
      <c r="G4626" t="s">
        <v>6328</v>
      </c>
      <c r="H4626" t="s">
        <v>9218</v>
      </c>
      <c r="J4626">
        <v>175.7457</v>
      </c>
      <c r="N4626">
        <v>39.066299999999998</v>
      </c>
      <c r="O4626">
        <v>39.066299999999998</v>
      </c>
      <c r="P4626">
        <v>0</v>
      </c>
      <c r="S4626" s="5"/>
      <c r="T4626" s="1" t="s">
        <v>11320</v>
      </c>
    </row>
    <row r="4627" spans="1:20" x14ac:dyDescent="0.25">
      <c r="A4627" t="s">
        <v>11318</v>
      </c>
      <c r="C4627" t="s">
        <v>10883</v>
      </c>
      <c r="E4627" s="2">
        <v>44202</v>
      </c>
      <c r="F4627">
        <v>2021</v>
      </c>
      <c r="G4627" t="s">
        <v>306</v>
      </c>
      <c r="H4627" t="s">
        <v>9224</v>
      </c>
      <c r="J4627">
        <v>49.673400000000001</v>
      </c>
      <c r="N4627">
        <v>24.8367</v>
      </c>
      <c r="O4627">
        <v>24.8367</v>
      </c>
      <c r="P4627">
        <v>0</v>
      </c>
      <c r="S4627" s="5"/>
      <c r="T4627" s="1" t="s">
        <v>11321</v>
      </c>
    </row>
    <row r="4628" spans="1:20" x14ac:dyDescent="0.25">
      <c r="A4628" t="s">
        <v>11318</v>
      </c>
      <c r="C4628" t="s">
        <v>10254</v>
      </c>
      <c r="E4628" s="2">
        <v>44911</v>
      </c>
      <c r="F4628">
        <v>2022</v>
      </c>
      <c r="G4628" t="s">
        <v>6992</v>
      </c>
      <c r="H4628" t="s">
        <v>9218</v>
      </c>
      <c r="J4628">
        <v>128.99249999999998</v>
      </c>
      <c r="N4628">
        <v>103.50989999999999</v>
      </c>
      <c r="O4628">
        <v>103.50989999999999</v>
      </c>
      <c r="P4628">
        <v>0</v>
      </c>
      <c r="S4628" s="5"/>
      <c r="T4628" s="1" t="s">
        <v>11320</v>
      </c>
    </row>
    <row r="4629" spans="1:20" x14ac:dyDescent="0.25">
      <c r="A4629" t="s">
        <v>11318</v>
      </c>
      <c r="C4629" t="s">
        <v>10254</v>
      </c>
      <c r="E4629" s="2">
        <v>44911</v>
      </c>
      <c r="F4629">
        <v>2022</v>
      </c>
      <c r="G4629" t="s">
        <v>9273</v>
      </c>
      <c r="H4629" t="s">
        <v>9218</v>
      </c>
      <c r="J4629">
        <v>239.55749999999998</v>
      </c>
      <c r="N4629">
        <v>192.27779999999998</v>
      </c>
      <c r="O4629">
        <v>192.27779999999998</v>
      </c>
      <c r="P4629">
        <v>0</v>
      </c>
      <c r="S4629" s="5"/>
      <c r="T4629" s="1" t="s">
        <v>11320</v>
      </c>
    </row>
    <row r="4630" spans="1:20" x14ac:dyDescent="0.25">
      <c r="A4630" t="s">
        <v>11318</v>
      </c>
      <c r="C4630" t="s">
        <v>9818</v>
      </c>
      <c r="E4630" s="2">
        <v>45280</v>
      </c>
      <c r="F4630">
        <v>2023</v>
      </c>
      <c r="G4630" t="s">
        <v>9276</v>
      </c>
      <c r="H4630" t="s">
        <v>318</v>
      </c>
      <c r="I4630" t="s">
        <v>9225</v>
      </c>
      <c r="J4630">
        <v>162.19499999999999</v>
      </c>
      <c r="N4630">
        <v>162.19499999999999</v>
      </c>
      <c r="O4630">
        <v>162.19499999999999</v>
      </c>
      <c r="P4630">
        <v>0</v>
      </c>
      <c r="R4630" s="38">
        <v>1</v>
      </c>
      <c r="S4630" s="5"/>
      <c r="T4630" s="1" t="s">
        <v>11319</v>
      </c>
    </row>
    <row r="4631" spans="1:20" x14ac:dyDescent="0.25">
      <c r="A4631" t="s">
        <v>11318</v>
      </c>
      <c r="C4631" t="s">
        <v>9751</v>
      </c>
      <c r="E4631" s="2">
        <v>45134</v>
      </c>
      <c r="F4631">
        <v>2023</v>
      </c>
      <c r="G4631" t="s">
        <v>9273</v>
      </c>
      <c r="H4631" t="s">
        <v>318</v>
      </c>
      <c r="I4631" t="s">
        <v>9225</v>
      </c>
      <c r="J4631">
        <v>78.931891423344936</v>
      </c>
      <c r="N4631">
        <v>0.39465945712092021</v>
      </c>
      <c r="O4631">
        <v>0.39465945712092021</v>
      </c>
      <c r="P4631">
        <v>0</v>
      </c>
      <c r="R4631" s="38">
        <v>5.0000000000000001E-3</v>
      </c>
      <c r="S4631" s="5"/>
      <c r="T4631" s="1" t="s">
        <v>11319</v>
      </c>
    </row>
    <row r="4632" spans="1:20" x14ac:dyDescent="0.25">
      <c r="A4632" t="s">
        <v>11318</v>
      </c>
      <c r="C4632" t="s">
        <v>10293</v>
      </c>
      <c r="E4632" s="2">
        <v>44918</v>
      </c>
      <c r="F4632">
        <v>2022</v>
      </c>
      <c r="G4632" t="s">
        <v>9276</v>
      </c>
      <c r="H4632" t="s">
        <v>318</v>
      </c>
      <c r="J4632">
        <v>210.6</v>
      </c>
      <c r="N4632">
        <v>105.3</v>
      </c>
      <c r="O4632">
        <v>105.3</v>
      </c>
      <c r="P4632">
        <v>0</v>
      </c>
      <c r="S4632" s="5"/>
      <c r="T4632" s="1" t="s">
        <v>11320</v>
      </c>
    </row>
    <row r="4633" spans="1:20" x14ac:dyDescent="0.25">
      <c r="A4633" t="s">
        <v>11318</v>
      </c>
      <c r="C4633" t="s">
        <v>10062</v>
      </c>
      <c r="E4633" s="2">
        <v>44631</v>
      </c>
      <c r="F4633">
        <v>2022</v>
      </c>
      <c r="G4633" t="s">
        <v>9243</v>
      </c>
      <c r="H4633" t="s">
        <v>318</v>
      </c>
      <c r="J4633">
        <v>78.974999999999994</v>
      </c>
      <c r="N4633">
        <v>0.42120000000000002</v>
      </c>
      <c r="O4633">
        <v>0.42120000000000002</v>
      </c>
      <c r="P4633">
        <v>0</v>
      </c>
      <c r="S4633" s="5"/>
      <c r="T4633" s="1" t="s">
        <v>11320</v>
      </c>
    </row>
    <row r="4634" spans="1:20" x14ac:dyDescent="0.25">
      <c r="A4634" t="s">
        <v>11318</v>
      </c>
      <c r="C4634" t="s">
        <v>10062</v>
      </c>
      <c r="E4634" s="2">
        <v>44631</v>
      </c>
      <c r="F4634">
        <v>2022</v>
      </c>
      <c r="G4634" t="s">
        <v>9243</v>
      </c>
      <c r="H4634" t="s">
        <v>318</v>
      </c>
      <c r="J4634">
        <v>53.071199999999997</v>
      </c>
      <c r="N4634">
        <v>0.31589999999999996</v>
      </c>
      <c r="O4634">
        <v>0.31589999999999996</v>
      </c>
      <c r="P4634">
        <v>0</v>
      </c>
      <c r="S4634" s="5"/>
      <c r="T4634" s="1" t="s">
        <v>11320</v>
      </c>
    </row>
    <row r="4635" spans="1:20" x14ac:dyDescent="0.25">
      <c r="A4635" t="s">
        <v>11318</v>
      </c>
      <c r="C4635" t="s">
        <v>10062</v>
      </c>
      <c r="E4635" s="2">
        <v>44631</v>
      </c>
      <c r="F4635">
        <v>2022</v>
      </c>
      <c r="G4635" t="s">
        <v>9243</v>
      </c>
      <c r="H4635" t="s">
        <v>318</v>
      </c>
      <c r="J4635">
        <v>26.430299999999999</v>
      </c>
      <c r="N4635">
        <v>0.1053</v>
      </c>
      <c r="O4635">
        <v>0.1053</v>
      </c>
      <c r="P4635">
        <v>0</v>
      </c>
      <c r="S4635" s="5"/>
      <c r="T4635" s="1" t="s">
        <v>11320</v>
      </c>
    </row>
    <row r="4636" spans="1:20" x14ac:dyDescent="0.25">
      <c r="A4636" t="s">
        <v>11318</v>
      </c>
      <c r="C4636" t="s">
        <v>9488</v>
      </c>
      <c r="E4636" s="2">
        <v>45131</v>
      </c>
      <c r="F4636">
        <v>2023</v>
      </c>
      <c r="G4636" t="s">
        <v>8808</v>
      </c>
      <c r="H4636" t="s">
        <v>9224</v>
      </c>
      <c r="I4636" t="s">
        <v>9225</v>
      </c>
      <c r="J4636">
        <v>108.13</v>
      </c>
      <c r="N4636">
        <v>21.625999999999998</v>
      </c>
      <c r="O4636">
        <v>21.625999999999998</v>
      </c>
      <c r="P4636">
        <v>0</v>
      </c>
      <c r="R4636" s="38">
        <v>0.2</v>
      </c>
      <c r="S4636" s="5"/>
      <c r="T4636" s="1" t="s">
        <v>11319</v>
      </c>
    </row>
    <row r="4637" spans="1:20" x14ac:dyDescent="0.25">
      <c r="A4637" t="s">
        <v>11318</v>
      </c>
      <c r="C4637" t="s">
        <v>10037</v>
      </c>
      <c r="E4637" s="2">
        <v>44868</v>
      </c>
      <c r="F4637">
        <v>2022</v>
      </c>
      <c r="G4637" t="s">
        <v>6571</v>
      </c>
      <c r="H4637" t="s">
        <v>9229</v>
      </c>
      <c r="J4637">
        <v>210.6</v>
      </c>
      <c r="N4637">
        <v>210.6</v>
      </c>
      <c r="O4637">
        <v>210.6</v>
      </c>
      <c r="P4637">
        <v>0</v>
      </c>
      <c r="S4637" s="5"/>
      <c r="T4637" s="1" t="s">
        <v>11320</v>
      </c>
    </row>
    <row r="4638" spans="1:20" x14ac:dyDescent="0.25">
      <c r="A4638" t="s">
        <v>11318</v>
      </c>
      <c r="C4638" t="s">
        <v>10037</v>
      </c>
      <c r="E4638" s="2">
        <v>45272</v>
      </c>
      <c r="F4638">
        <v>2023</v>
      </c>
      <c r="G4638" t="s">
        <v>6571</v>
      </c>
      <c r="H4638" t="s">
        <v>9229</v>
      </c>
      <c r="I4638" t="s">
        <v>141</v>
      </c>
      <c r="J4638">
        <v>108.13</v>
      </c>
      <c r="N4638">
        <v>108.13</v>
      </c>
      <c r="O4638">
        <v>108.13</v>
      </c>
      <c r="P4638">
        <v>0</v>
      </c>
      <c r="R4638" s="38">
        <v>1</v>
      </c>
      <c r="S4638" s="5"/>
      <c r="T4638" s="1" t="s">
        <v>11319</v>
      </c>
    </row>
    <row r="4639" spans="1:20" x14ac:dyDescent="0.25">
      <c r="A4639" t="s">
        <v>11318</v>
      </c>
      <c r="C4639" t="s">
        <v>10777</v>
      </c>
      <c r="E4639" s="2">
        <v>44512</v>
      </c>
      <c r="F4639">
        <v>2021</v>
      </c>
      <c r="G4639" t="s">
        <v>768</v>
      </c>
      <c r="H4639" t="s">
        <v>9224</v>
      </c>
      <c r="J4639">
        <v>147.83750000000001</v>
      </c>
      <c r="N4639">
        <v>0</v>
      </c>
      <c r="O4639">
        <v>0</v>
      </c>
      <c r="P4639">
        <v>0</v>
      </c>
      <c r="S4639" s="5"/>
      <c r="T4639" s="1" t="s">
        <v>11321</v>
      </c>
    </row>
    <row r="4640" spans="1:20" x14ac:dyDescent="0.25">
      <c r="A4640" t="s">
        <v>11318</v>
      </c>
      <c r="C4640" t="s">
        <v>10901</v>
      </c>
      <c r="E4640" s="2">
        <v>44512</v>
      </c>
      <c r="F4640">
        <v>2021</v>
      </c>
      <c r="G4640" t="s">
        <v>9426</v>
      </c>
      <c r="H4640" t="s">
        <v>9224</v>
      </c>
      <c r="J4640">
        <v>44.35125</v>
      </c>
      <c r="N4640">
        <v>15.493370000000001</v>
      </c>
      <c r="O4640">
        <v>15.493370000000001</v>
      </c>
      <c r="P4640">
        <v>0</v>
      </c>
      <c r="S4640" s="5"/>
      <c r="T4640" s="1" t="s">
        <v>11321</v>
      </c>
    </row>
    <row r="4641" spans="1:20" x14ac:dyDescent="0.25">
      <c r="A4641" t="s">
        <v>11318</v>
      </c>
      <c r="C4641" t="s">
        <v>10901</v>
      </c>
      <c r="E4641" s="2">
        <v>44512</v>
      </c>
      <c r="F4641">
        <v>2021</v>
      </c>
      <c r="G4641" t="s">
        <v>9373</v>
      </c>
      <c r="H4641" t="s">
        <v>9224</v>
      </c>
      <c r="J4641">
        <v>29.567500000000003</v>
      </c>
      <c r="N4641">
        <v>10.407760000000001</v>
      </c>
      <c r="O4641">
        <v>10.407760000000001</v>
      </c>
      <c r="P4641">
        <v>0</v>
      </c>
      <c r="S4641" s="5"/>
      <c r="T4641" s="1" t="s">
        <v>11321</v>
      </c>
    </row>
    <row r="4642" spans="1:20" x14ac:dyDescent="0.25">
      <c r="A4642" t="s">
        <v>11318</v>
      </c>
      <c r="C4642" t="s">
        <v>10901</v>
      </c>
      <c r="E4642" s="2">
        <v>44512</v>
      </c>
      <c r="F4642">
        <v>2021</v>
      </c>
      <c r="G4642" t="s">
        <v>9279</v>
      </c>
      <c r="H4642" t="s">
        <v>9224</v>
      </c>
      <c r="J4642">
        <v>73.918750000000003</v>
      </c>
      <c r="N4642">
        <v>25.901129999999998</v>
      </c>
      <c r="O4642">
        <v>25.901129999999998</v>
      </c>
      <c r="P4642">
        <v>0</v>
      </c>
      <c r="S4642" s="5"/>
      <c r="T4642" s="1" t="s">
        <v>11321</v>
      </c>
    </row>
    <row r="4643" spans="1:20" x14ac:dyDescent="0.25">
      <c r="A4643" t="s">
        <v>11318</v>
      </c>
      <c r="C4643" t="s">
        <v>10751</v>
      </c>
      <c r="E4643" s="2">
        <v>44512</v>
      </c>
      <c r="F4643">
        <v>2021</v>
      </c>
      <c r="G4643" t="s">
        <v>9261</v>
      </c>
      <c r="H4643" t="s">
        <v>9224</v>
      </c>
      <c r="J4643">
        <v>118.27000000000001</v>
      </c>
      <c r="N4643">
        <v>59.135000000000005</v>
      </c>
      <c r="O4643">
        <v>59.135000000000005</v>
      </c>
      <c r="P4643">
        <v>0</v>
      </c>
      <c r="S4643" s="5"/>
      <c r="T4643" s="1" t="s">
        <v>11321</v>
      </c>
    </row>
    <row r="4644" spans="1:20" x14ac:dyDescent="0.25">
      <c r="A4644" t="s">
        <v>11318</v>
      </c>
      <c r="C4644" t="s">
        <v>9383</v>
      </c>
      <c r="E4644" s="2">
        <v>45239</v>
      </c>
      <c r="F4644">
        <v>2023</v>
      </c>
      <c r="G4644" t="s">
        <v>768</v>
      </c>
      <c r="H4644" t="s">
        <v>9224</v>
      </c>
      <c r="I4644" t="s">
        <v>9225</v>
      </c>
      <c r="J4644">
        <v>324.39000000003887</v>
      </c>
      <c r="N4644">
        <v>81.09750000003892</v>
      </c>
      <c r="O4644">
        <v>81.09750000003892</v>
      </c>
      <c r="P4644">
        <v>0</v>
      </c>
      <c r="R4644" s="38">
        <v>0.25</v>
      </c>
      <c r="S4644" s="5"/>
      <c r="T4644" s="1" t="s">
        <v>11319</v>
      </c>
    </row>
    <row r="4645" spans="1:20" x14ac:dyDescent="0.25">
      <c r="A4645" t="s">
        <v>11318</v>
      </c>
      <c r="C4645" t="s">
        <v>10796</v>
      </c>
      <c r="E4645" s="2">
        <v>44356</v>
      </c>
      <c r="F4645">
        <v>2021</v>
      </c>
      <c r="G4645" t="s">
        <v>9276</v>
      </c>
      <c r="H4645" t="s">
        <v>318</v>
      </c>
      <c r="J4645">
        <v>88.702500000000001</v>
      </c>
      <c r="N4645">
        <v>0.47308000000000006</v>
      </c>
      <c r="O4645">
        <v>0.47308000000000006</v>
      </c>
      <c r="P4645">
        <v>0</v>
      </c>
      <c r="S4645" s="5"/>
      <c r="T4645" s="1" t="s">
        <v>11321</v>
      </c>
    </row>
    <row r="4646" spans="1:20" x14ac:dyDescent="0.25">
      <c r="A4646" t="s">
        <v>11318</v>
      </c>
      <c r="C4646" t="s">
        <v>9676</v>
      </c>
      <c r="E4646" s="2">
        <v>45275</v>
      </c>
      <c r="F4646">
        <v>2023</v>
      </c>
      <c r="G4646" t="s">
        <v>4726</v>
      </c>
      <c r="H4646" t="s">
        <v>318</v>
      </c>
      <c r="I4646" t="s">
        <v>9225</v>
      </c>
      <c r="J4646">
        <v>149.20105377753399</v>
      </c>
      <c r="N4646">
        <v>44.760316133260197</v>
      </c>
      <c r="O4646">
        <v>44.760316133260197</v>
      </c>
      <c r="P4646">
        <v>0</v>
      </c>
      <c r="R4646" s="38">
        <v>0.3</v>
      </c>
      <c r="S4646" s="5"/>
      <c r="T4646" s="1" t="s">
        <v>11319</v>
      </c>
    </row>
    <row r="4647" spans="1:20" x14ac:dyDescent="0.25">
      <c r="A4647" t="s">
        <v>11318</v>
      </c>
      <c r="C4647" t="s">
        <v>9676</v>
      </c>
      <c r="E4647" s="2">
        <v>45275</v>
      </c>
      <c r="F4647">
        <v>2023</v>
      </c>
      <c r="G4647" t="s">
        <v>4726</v>
      </c>
      <c r="H4647" t="s">
        <v>318</v>
      </c>
      <c r="I4647" t="s">
        <v>9225</v>
      </c>
      <c r="J4647">
        <v>58.737717406675998</v>
      </c>
      <c r="N4647">
        <v>17.621315222002799</v>
      </c>
      <c r="O4647">
        <v>17.621315222002799</v>
      </c>
      <c r="P4647">
        <v>0</v>
      </c>
      <c r="R4647" s="38">
        <v>0.3</v>
      </c>
      <c r="S4647" s="5"/>
      <c r="T4647" s="1" t="s">
        <v>11319</v>
      </c>
    </row>
    <row r="4648" spans="1:20" x14ac:dyDescent="0.25">
      <c r="A4648" t="s">
        <v>11318</v>
      </c>
      <c r="C4648" t="s">
        <v>9863</v>
      </c>
      <c r="E4648" s="2">
        <v>44539</v>
      </c>
      <c r="F4648">
        <v>2021</v>
      </c>
      <c r="G4648" t="s">
        <v>9276</v>
      </c>
      <c r="H4648" t="s">
        <v>9224</v>
      </c>
      <c r="J4648">
        <v>79.832250000000002</v>
      </c>
      <c r="N4648">
        <v>24.008810000000004</v>
      </c>
      <c r="O4648">
        <v>24.008810000000004</v>
      </c>
      <c r="P4648">
        <v>0</v>
      </c>
      <c r="S4648" s="5"/>
      <c r="T4648" s="1" t="s">
        <v>11321</v>
      </c>
    </row>
    <row r="4649" spans="1:20" x14ac:dyDescent="0.25">
      <c r="A4649" t="s">
        <v>11318</v>
      </c>
      <c r="C4649" t="s">
        <v>9863</v>
      </c>
      <c r="E4649" s="2">
        <v>44539</v>
      </c>
      <c r="F4649">
        <v>2021</v>
      </c>
      <c r="G4649" t="s">
        <v>9387</v>
      </c>
      <c r="H4649" t="s">
        <v>9224</v>
      </c>
      <c r="J4649">
        <v>8.8702500000000004</v>
      </c>
      <c r="N4649">
        <v>2.7202099999999998</v>
      </c>
      <c r="O4649">
        <v>2.7202099999999998</v>
      </c>
      <c r="P4649">
        <v>0</v>
      </c>
      <c r="S4649" s="5"/>
      <c r="T4649" s="1" t="s">
        <v>11321</v>
      </c>
    </row>
    <row r="4650" spans="1:20" x14ac:dyDescent="0.25">
      <c r="A4650" t="s">
        <v>11318</v>
      </c>
      <c r="C4650" t="s">
        <v>9863</v>
      </c>
      <c r="E4650" s="2">
        <v>45016</v>
      </c>
      <c r="F4650">
        <v>2023</v>
      </c>
      <c r="G4650" t="s">
        <v>9276</v>
      </c>
      <c r="H4650" t="s">
        <v>9224</v>
      </c>
      <c r="I4650" t="s">
        <v>9225</v>
      </c>
      <c r="J4650">
        <v>27.032499999999999</v>
      </c>
      <c r="N4650">
        <v>8.10975</v>
      </c>
      <c r="O4650">
        <v>8.10975</v>
      </c>
      <c r="P4650">
        <v>0</v>
      </c>
      <c r="R4650" s="38">
        <v>0.3</v>
      </c>
      <c r="S4650" s="5"/>
      <c r="T4650" s="1" t="s">
        <v>11319</v>
      </c>
    </row>
    <row r="4651" spans="1:20" x14ac:dyDescent="0.25">
      <c r="A4651" t="s">
        <v>11318</v>
      </c>
      <c r="C4651" t="s">
        <v>10781</v>
      </c>
      <c r="E4651" s="2">
        <v>44533</v>
      </c>
      <c r="F4651">
        <v>2021</v>
      </c>
      <c r="G4651" t="s">
        <v>9276</v>
      </c>
      <c r="H4651" t="s">
        <v>9218</v>
      </c>
      <c r="J4651">
        <v>709.62</v>
      </c>
      <c r="N4651">
        <v>141.92400000000001</v>
      </c>
      <c r="O4651">
        <v>141.92400000000001</v>
      </c>
      <c r="P4651">
        <v>0</v>
      </c>
      <c r="S4651" s="5"/>
      <c r="T4651" s="1" t="s">
        <v>11321</v>
      </c>
    </row>
    <row r="4652" spans="1:20" x14ac:dyDescent="0.25">
      <c r="A4652" t="s">
        <v>11318</v>
      </c>
      <c r="C4652" t="s">
        <v>9293</v>
      </c>
      <c r="E4652" s="2">
        <v>45097</v>
      </c>
      <c r="F4652">
        <v>2023</v>
      </c>
      <c r="G4652" t="s">
        <v>9292</v>
      </c>
      <c r="H4652" t="s">
        <v>9218</v>
      </c>
      <c r="I4652" t="s">
        <v>84</v>
      </c>
      <c r="J4652">
        <v>216.26</v>
      </c>
      <c r="N4652">
        <v>216.26</v>
      </c>
      <c r="O4652">
        <v>216.26</v>
      </c>
      <c r="P4652">
        <v>0</v>
      </c>
      <c r="R4652" s="38">
        <v>1</v>
      </c>
      <c r="S4652" s="5"/>
      <c r="T4652" s="1" t="s">
        <v>11319</v>
      </c>
    </row>
    <row r="4653" spans="1:20" x14ac:dyDescent="0.25">
      <c r="A4653" t="s">
        <v>11318</v>
      </c>
      <c r="C4653" t="s">
        <v>10792</v>
      </c>
      <c r="E4653" s="2">
        <v>44414</v>
      </c>
      <c r="F4653">
        <v>2021</v>
      </c>
      <c r="G4653" t="s">
        <v>9228</v>
      </c>
      <c r="H4653" t="s">
        <v>9218</v>
      </c>
      <c r="J4653">
        <v>153.751</v>
      </c>
      <c r="N4653">
        <v>79.832250000000002</v>
      </c>
      <c r="O4653">
        <v>5.9135000000000009</v>
      </c>
      <c r="P4653">
        <v>73.918750000000003</v>
      </c>
      <c r="S4653" s="5"/>
      <c r="T4653" s="1" t="s">
        <v>11321</v>
      </c>
    </row>
    <row r="4654" spans="1:20" x14ac:dyDescent="0.25">
      <c r="A4654" t="s">
        <v>11318</v>
      </c>
      <c r="C4654" t="s">
        <v>9222</v>
      </c>
      <c r="E4654" s="2">
        <v>45268</v>
      </c>
      <c r="F4654">
        <v>2023</v>
      </c>
      <c r="G4654" t="s">
        <v>9221</v>
      </c>
      <c r="H4654" t="s">
        <v>9218</v>
      </c>
      <c r="I4654" t="s">
        <v>84</v>
      </c>
      <c r="J4654">
        <v>270.32499999999999</v>
      </c>
      <c r="N4654">
        <v>270.32499999999999</v>
      </c>
      <c r="O4654">
        <v>270.32499999999999</v>
      </c>
      <c r="P4654">
        <v>0</v>
      </c>
      <c r="R4654" s="38">
        <v>1</v>
      </c>
      <c r="S4654" s="5"/>
      <c r="T4654" s="1" t="s">
        <v>11319</v>
      </c>
    </row>
    <row r="4655" spans="1:20" x14ac:dyDescent="0.25">
      <c r="A4655" t="s">
        <v>11318</v>
      </c>
      <c r="C4655" t="s">
        <v>9235</v>
      </c>
      <c r="E4655" s="2">
        <v>45114</v>
      </c>
      <c r="F4655">
        <v>2023</v>
      </c>
      <c r="G4655" t="s">
        <v>6503</v>
      </c>
      <c r="H4655" t="s">
        <v>9218</v>
      </c>
      <c r="I4655" t="s">
        <v>9234</v>
      </c>
      <c r="J4655">
        <v>85.638959999999997</v>
      </c>
      <c r="N4655">
        <v>62.602079759999995</v>
      </c>
      <c r="O4655">
        <v>7.7075063999999998</v>
      </c>
      <c r="P4655">
        <v>54.894573360000003</v>
      </c>
      <c r="R4655" s="38">
        <v>0.73099999999999998</v>
      </c>
      <c r="S4655" s="5"/>
      <c r="T4655" s="1" t="s">
        <v>11319</v>
      </c>
    </row>
    <row r="4656" spans="1:20" x14ac:dyDescent="0.25">
      <c r="A4656" t="s">
        <v>11318</v>
      </c>
      <c r="C4656" t="s">
        <v>9663</v>
      </c>
      <c r="E4656" s="2">
        <v>44736</v>
      </c>
      <c r="F4656">
        <v>2022</v>
      </c>
      <c r="G4656" t="s">
        <v>9276</v>
      </c>
      <c r="H4656" t="s">
        <v>9224</v>
      </c>
      <c r="J4656">
        <v>105.3</v>
      </c>
      <c r="N4656">
        <v>52.65</v>
      </c>
      <c r="O4656">
        <v>52.65</v>
      </c>
      <c r="P4656">
        <v>0</v>
      </c>
      <c r="S4656" s="5"/>
      <c r="T4656" s="1" t="s">
        <v>11320</v>
      </c>
    </row>
    <row r="4657" spans="1:20" x14ac:dyDescent="0.25">
      <c r="A4657" t="s">
        <v>11318</v>
      </c>
      <c r="C4657" t="s">
        <v>9663</v>
      </c>
      <c r="E4657" s="2">
        <v>44949</v>
      </c>
      <c r="F4657">
        <v>2023</v>
      </c>
      <c r="G4657" t="s">
        <v>9276</v>
      </c>
      <c r="H4657" t="s">
        <v>9224</v>
      </c>
      <c r="I4657" t="s">
        <v>9225</v>
      </c>
      <c r="J4657">
        <v>162.19499999999999</v>
      </c>
      <c r="N4657">
        <v>81.097499999999997</v>
      </c>
      <c r="O4657">
        <v>81.097499999999997</v>
      </c>
      <c r="P4657">
        <v>0</v>
      </c>
      <c r="R4657" s="38">
        <v>0.5</v>
      </c>
      <c r="S4657" s="5"/>
      <c r="T4657" s="1" t="s">
        <v>11319</v>
      </c>
    </row>
    <row r="4658" spans="1:20" x14ac:dyDescent="0.25">
      <c r="A4658" t="s">
        <v>11318</v>
      </c>
      <c r="C4658" t="s">
        <v>9892</v>
      </c>
      <c r="E4658" s="2">
        <v>45260</v>
      </c>
      <c r="F4658">
        <v>2023</v>
      </c>
      <c r="G4658" t="s">
        <v>9276</v>
      </c>
      <c r="H4658" t="s">
        <v>9229</v>
      </c>
      <c r="I4658" t="s">
        <v>141</v>
      </c>
      <c r="J4658">
        <v>108.13</v>
      </c>
      <c r="N4658">
        <v>108.13</v>
      </c>
      <c r="O4658">
        <v>108.13</v>
      </c>
      <c r="P4658">
        <v>0</v>
      </c>
      <c r="R4658" s="38">
        <v>1</v>
      </c>
      <c r="S4658" s="5"/>
      <c r="T4658" s="1" t="s">
        <v>11319</v>
      </c>
    </row>
    <row r="4659" spans="1:20" x14ac:dyDescent="0.25">
      <c r="A4659" t="s">
        <v>11318</v>
      </c>
      <c r="C4659" t="s">
        <v>10918</v>
      </c>
      <c r="E4659" s="2">
        <v>44539</v>
      </c>
      <c r="F4659">
        <v>2021</v>
      </c>
      <c r="G4659" t="s">
        <v>9276</v>
      </c>
      <c r="H4659" t="s">
        <v>9218</v>
      </c>
      <c r="J4659">
        <v>59.135000000000005</v>
      </c>
      <c r="N4659">
        <v>24.48189</v>
      </c>
      <c r="O4659">
        <v>24.48189</v>
      </c>
      <c r="P4659">
        <v>0</v>
      </c>
      <c r="S4659" s="5"/>
      <c r="T4659" s="1" t="s">
        <v>11321</v>
      </c>
    </row>
    <row r="4660" spans="1:20" x14ac:dyDescent="0.25">
      <c r="A4660" t="s">
        <v>11318</v>
      </c>
      <c r="C4660" t="s">
        <v>10837</v>
      </c>
      <c r="E4660" s="2">
        <v>44320</v>
      </c>
      <c r="F4660">
        <v>2021</v>
      </c>
      <c r="G4660" t="s">
        <v>9273</v>
      </c>
      <c r="H4660" t="s">
        <v>9218</v>
      </c>
      <c r="J4660">
        <v>118.27000000000001</v>
      </c>
      <c r="N4660">
        <v>100.52950000000001</v>
      </c>
      <c r="O4660">
        <v>91.777519999999996</v>
      </c>
      <c r="P4660">
        <v>8.7519800000000014</v>
      </c>
      <c r="S4660" s="5"/>
      <c r="T4660" s="1" t="s">
        <v>11321</v>
      </c>
    </row>
    <row r="4661" spans="1:20" x14ac:dyDescent="0.25">
      <c r="A4661" t="s">
        <v>11318</v>
      </c>
      <c r="C4661" t="s">
        <v>9405</v>
      </c>
      <c r="E4661" s="2">
        <v>45197</v>
      </c>
      <c r="F4661">
        <v>2023</v>
      </c>
      <c r="G4661" t="s">
        <v>9228</v>
      </c>
      <c r="H4661" t="s">
        <v>9218</v>
      </c>
      <c r="I4661" t="s">
        <v>9262</v>
      </c>
      <c r="J4661">
        <v>21.085349999999998</v>
      </c>
      <c r="N4661">
        <v>21.085349999999998</v>
      </c>
      <c r="O4661">
        <v>21.085349999999998</v>
      </c>
      <c r="P4661">
        <v>0</v>
      </c>
      <c r="R4661" s="38">
        <v>1</v>
      </c>
      <c r="S4661" s="5"/>
      <c r="T4661" s="1" t="s">
        <v>11319</v>
      </c>
    </row>
    <row r="4662" spans="1:20" x14ac:dyDescent="0.25">
      <c r="A4662" t="s">
        <v>11318</v>
      </c>
      <c r="C4662" t="s">
        <v>9405</v>
      </c>
      <c r="E4662" s="2">
        <v>45197</v>
      </c>
      <c r="F4662">
        <v>2023</v>
      </c>
      <c r="G4662" t="s">
        <v>9228</v>
      </c>
      <c r="H4662" t="s">
        <v>9218</v>
      </c>
      <c r="I4662" t="s">
        <v>9262</v>
      </c>
      <c r="J4662">
        <v>343.52900999999997</v>
      </c>
      <c r="N4662">
        <v>343.52900999999997</v>
      </c>
      <c r="O4662">
        <v>343.52900999999997</v>
      </c>
      <c r="P4662">
        <v>0</v>
      </c>
      <c r="R4662" s="38">
        <v>1</v>
      </c>
      <c r="S4662" s="5"/>
      <c r="T4662" s="1" t="s">
        <v>11319</v>
      </c>
    </row>
    <row r="4663" spans="1:20" x14ac:dyDescent="0.25">
      <c r="A4663" t="s">
        <v>11318</v>
      </c>
      <c r="C4663" t="s">
        <v>9405</v>
      </c>
      <c r="E4663" s="2">
        <v>45281</v>
      </c>
      <c r="F4663">
        <v>2023</v>
      </c>
      <c r="G4663" t="s">
        <v>9228</v>
      </c>
      <c r="H4663" t="s">
        <v>9218</v>
      </c>
      <c r="I4663" t="s">
        <v>9262</v>
      </c>
      <c r="J4663">
        <v>60.985319999999994</v>
      </c>
      <c r="N4663">
        <v>60.985319999999994</v>
      </c>
      <c r="O4663">
        <v>60.985319999999994</v>
      </c>
      <c r="P4663">
        <v>0</v>
      </c>
      <c r="R4663" s="38">
        <v>1</v>
      </c>
      <c r="S4663" s="5"/>
      <c r="T4663" s="1" t="s">
        <v>11319</v>
      </c>
    </row>
    <row r="4664" spans="1:20" x14ac:dyDescent="0.25">
      <c r="A4664" t="s">
        <v>11318</v>
      </c>
      <c r="C4664" t="s">
        <v>9405</v>
      </c>
      <c r="E4664" s="2">
        <v>45281</v>
      </c>
      <c r="F4664">
        <v>2023</v>
      </c>
      <c r="G4664" t="s">
        <v>9228</v>
      </c>
      <c r="H4664" t="s">
        <v>9218</v>
      </c>
      <c r="I4664" t="s">
        <v>9262</v>
      </c>
      <c r="J4664">
        <v>60.985319999999994</v>
      </c>
      <c r="N4664">
        <v>60.985319999999994</v>
      </c>
      <c r="O4664">
        <v>60.985319999999994</v>
      </c>
      <c r="P4664">
        <v>0</v>
      </c>
      <c r="R4664" s="38">
        <v>1</v>
      </c>
      <c r="S4664" s="5"/>
      <c r="T4664" s="1" t="s">
        <v>11319</v>
      </c>
    </row>
    <row r="4665" spans="1:20" x14ac:dyDescent="0.25">
      <c r="A4665" t="s">
        <v>11318</v>
      </c>
      <c r="C4665" t="s">
        <v>10377</v>
      </c>
      <c r="E4665" s="2">
        <v>44559</v>
      </c>
      <c r="F4665">
        <v>2021</v>
      </c>
      <c r="G4665" t="s">
        <v>9426</v>
      </c>
      <c r="H4665" t="s">
        <v>9218</v>
      </c>
      <c r="J4665">
        <v>413.94500000000005</v>
      </c>
      <c r="N4665">
        <v>413.94500000000005</v>
      </c>
      <c r="O4665">
        <v>413.94500000000005</v>
      </c>
      <c r="P4665">
        <v>0</v>
      </c>
      <c r="S4665" s="5"/>
      <c r="T4665" s="1" t="s">
        <v>11321</v>
      </c>
    </row>
    <row r="4666" spans="1:20" x14ac:dyDescent="0.25">
      <c r="A4666" t="s">
        <v>11318</v>
      </c>
      <c r="C4666" t="s">
        <v>10377</v>
      </c>
      <c r="E4666" s="2">
        <v>44917</v>
      </c>
      <c r="F4666">
        <v>2022</v>
      </c>
      <c r="G4666" t="s">
        <v>9426</v>
      </c>
      <c r="H4666" t="s">
        <v>9218</v>
      </c>
      <c r="J4666">
        <v>105.3</v>
      </c>
      <c r="N4666">
        <v>105.3</v>
      </c>
      <c r="O4666">
        <v>105.3</v>
      </c>
      <c r="P4666">
        <v>0</v>
      </c>
      <c r="S4666" s="5"/>
      <c r="T4666" s="1" t="s">
        <v>11320</v>
      </c>
    </row>
    <row r="4667" spans="1:20" x14ac:dyDescent="0.25">
      <c r="A4667" t="s">
        <v>11318</v>
      </c>
      <c r="C4667" t="s">
        <v>9852</v>
      </c>
      <c r="E4667" s="2">
        <v>45259</v>
      </c>
      <c r="F4667">
        <v>2023</v>
      </c>
      <c r="G4667" t="s">
        <v>9320</v>
      </c>
      <c r="H4667" t="s">
        <v>9224</v>
      </c>
      <c r="I4667" t="s">
        <v>9225</v>
      </c>
      <c r="J4667">
        <v>9.4613749999999985</v>
      </c>
      <c r="N4667">
        <v>2.8384125</v>
      </c>
      <c r="O4667">
        <v>2.8384125</v>
      </c>
      <c r="P4667">
        <v>0</v>
      </c>
      <c r="R4667" s="38">
        <v>0.3</v>
      </c>
      <c r="S4667" s="5"/>
      <c r="T4667" s="1" t="s">
        <v>11319</v>
      </c>
    </row>
    <row r="4668" spans="1:20" x14ac:dyDescent="0.25">
      <c r="A4668" t="s">
        <v>11318</v>
      </c>
      <c r="C4668" t="s">
        <v>9852</v>
      </c>
      <c r="E4668" s="2">
        <v>45259</v>
      </c>
      <c r="F4668">
        <v>2023</v>
      </c>
      <c r="G4668" t="s">
        <v>9276</v>
      </c>
      <c r="H4668" t="s">
        <v>9224</v>
      </c>
      <c r="I4668" t="s">
        <v>9225</v>
      </c>
      <c r="J4668">
        <v>24.329249997564908</v>
      </c>
      <c r="N4668">
        <v>7.2987749992679598</v>
      </c>
      <c r="O4668">
        <v>7.2987749992679598</v>
      </c>
      <c r="P4668">
        <v>0</v>
      </c>
      <c r="R4668" s="38">
        <v>0.3</v>
      </c>
      <c r="S4668" s="5"/>
      <c r="T4668" s="1" t="s">
        <v>11319</v>
      </c>
    </row>
    <row r="4669" spans="1:20" x14ac:dyDescent="0.25">
      <c r="A4669" t="s">
        <v>11318</v>
      </c>
      <c r="C4669" t="s">
        <v>9852</v>
      </c>
      <c r="E4669" s="2">
        <v>45259</v>
      </c>
      <c r="F4669">
        <v>2023</v>
      </c>
      <c r="G4669" t="s">
        <v>8761</v>
      </c>
      <c r="H4669" t="s">
        <v>9224</v>
      </c>
      <c r="I4669" t="s">
        <v>9225</v>
      </c>
      <c r="J4669">
        <v>9.4613749990560247</v>
      </c>
      <c r="N4669">
        <v>2.8384124997166991</v>
      </c>
      <c r="O4669">
        <v>2.8384124997166991</v>
      </c>
      <c r="P4669">
        <v>0</v>
      </c>
      <c r="R4669" s="38">
        <v>0.3</v>
      </c>
      <c r="S4669" s="5"/>
      <c r="T4669" s="1" t="s">
        <v>11319</v>
      </c>
    </row>
    <row r="4670" spans="1:20" x14ac:dyDescent="0.25">
      <c r="A4670" t="s">
        <v>11318</v>
      </c>
      <c r="C4670" t="s">
        <v>9852</v>
      </c>
      <c r="E4670" s="2">
        <v>45259</v>
      </c>
      <c r="F4670">
        <v>2023</v>
      </c>
      <c r="G4670" t="s">
        <v>9387</v>
      </c>
      <c r="H4670" t="s">
        <v>9224</v>
      </c>
      <c r="I4670" t="s">
        <v>9225</v>
      </c>
      <c r="J4670">
        <v>1.3516249999999999</v>
      </c>
      <c r="N4670">
        <v>0.4054875</v>
      </c>
      <c r="O4670">
        <v>0.4054875</v>
      </c>
      <c r="P4670">
        <v>0</v>
      </c>
      <c r="R4670" s="38">
        <v>0.3</v>
      </c>
      <c r="S4670" s="5"/>
      <c r="T4670" s="1" t="s">
        <v>11319</v>
      </c>
    </row>
    <row r="4671" spans="1:20" x14ac:dyDescent="0.25">
      <c r="A4671" t="s">
        <v>11318</v>
      </c>
      <c r="C4671" t="s">
        <v>9852</v>
      </c>
      <c r="E4671" s="2">
        <v>45259</v>
      </c>
      <c r="F4671">
        <v>2023</v>
      </c>
      <c r="G4671" t="s">
        <v>4726</v>
      </c>
      <c r="H4671" t="s">
        <v>9224</v>
      </c>
      <c r="I4671" t="s">
        <v>9225</v>
      </c>
      <c r="J4671">
        <v>9.4613749999999985</v>
      </c>
      <c r="N4671">
        <v>2.8384125</v>
      </c>
      <c r="O4671">
        <v>2.8384125</v>
      </c>
      <c r="P4671">
        <v>0</v>
      </c>
      <c r="R4671" s="38">
        <v>0.3</v>
      </c>
      <c r="S4671" s="5"/>
      <c r="T4671" s="1" t="s">
        <v>11319</v>
      </c>
    </row>
    <row r="4672" spans="1:20" x14ac:dyDescent="0.25">
      <c r="A4672" t="s">
        <v>11318</v>
      </c>
      <c r="C4672" t="s">
        <v>10095</v>
      </c>
      <c r="E4672" s="2">
        <v>44726</v>
      </c>
      <c r="F4672">
        <v>2022</v>
      </c>
      <c r="G4672" t="s">
        <v>9243</v>
      </c>
      <c r="H4672" t="s">
        <v>9229</v>
      </c>
      <c r="J4672">
        <v>131.625</v>
      </c>
      <c r="N4672">
        <v>41.382899999999992</v>
      </c>
      <c r="O4672">
        <v>0.52649999999999997</v>
      </c>
      <c r="P4672">
        <v>40.856399999999994</v>
      </c>
      <c r="S4672" s="5"/>
      <c r="T4672" s="1" t="s">
        <v>11320</v>
      </c>
    </row>
    <row r="4673" spans="1:20" x14ac:dyDescent="0.25">
      <c r="A4673" t="s">
        <v>11318</v>
      </c>
      <c r="C4673" t="s">
        <v>10288</v>
      </c>
      <c r="E4673" s="2">
        <v>44896</v>
      </c>
      <c r="F4673">
        <v>2022</v>
      </c>
      <c r="G4673" t="s">
        <v>9243</v>
      </c>
      <c r="H4673" t="s">
        <v>9229</v>
      </c>
      <c r="J4673">
        <v>63.179999999999993</v>
      </c>
      <c r="N4673">
        <v>20.322900000000001</v>
      </c>
      <c r="O4673">
        <v>8.4239999999999995</v>
      </c>
      <c r="P4673">
        <v>11.898899999999999</v>
      </c>
      <c r="S4673" s="5"/>
      <c r="T4673" s="1" t="s">
        <v>11320</v>
      </c>
    </row>
    <row r="4674" spans="1:20" x14ac:dyDescent="0.25">
      <c r="A4674" t="s">
        <v>11318</v>
      </c>
      <c r="C4674" t="s">
        <v>9883</v>
      </c>
      <c r="E4674" s="2">
        <v>45121</v>
      </c>
      <c r="F4674">
        <v>2023</v>
      </c>
      <c r="G4674" t="s">
        <v>9243</v>
      </c>
      <c r="H4674" t="s">
        <v>9229</v>
      </c>
      <c r="I4674" t="s">
        <v>9237</v>
      </c>
      <c r="J4674">
        <v>33.898755000000001</v>
      </c>
      <c r="N4674">
        <v>10.644209069999999</v>
      </c>
      <c r="O4674">
        <v>0.13559502000000001</v>
      </c>
      <c r="P4674">
        <v>10.50861405</v>
      </c>
      <c r="R4674" s="38">
        <v>0.314</v>
      </c>
      <c r="S4674" s="5"/>
      <c r="T4674" s="1" t="s">
        <v>11319</v>
      </c>
    </row>
    <row r="4675" spans="1:20" x14ac:dyDescent="0.25">
      <c r="A4675" t="s">
        <v>11318</v>
      </c>
      <c r="C4675" t="s">
        <v>9883</v>
      </c>
      <c r="E4675" s="2">
        <v>45121</v>
      </c>
      <c r="F4675">
        <v>2023</v>
      </c>
      <c r="G4675" t="s">
        <v>9243</v>
      </c>
      <c r="H4675" t="s">
        <v>9229</v>
      </c>
      <c r="I4675" t="s">
        <v>9240</v>
      </c>
      <c r="J4675">
        <v>1.7841449999999999</v>
      </c>
      <c r="N4675">
        <v>0.56022152999999997</v>
      </c>
      <c r="O4675">
        <v>7.1365799999999991E-3</v>
      </c>
      <c r="P4675">
        <v>0.55308494999999991</v>
      </c>
      <c r="R4675" s="38">
        <v>0.314</v>
      </c>
      <c r="S4675" s="5"/>
      <c r="T4675" s="1" t="s">
        <v>11319</v>
      </c>
    </row>
    <row r="4676" spans="1:20" x14ac:dyDescent="0.25">
      <c r="A4676" t="s">
        <v>11318</v>
      </c>
      <c r="C4676" t="s">
        <v>9873</v>
      </c>
      <c r="E4676" s="2">
        <v>45245</v>
      </c>
      <c r="F4676">
        <v>2023</v>
      </c>
      <c r="G4676" t="s">
        <v>8135</v>
      </c>
      <c r="H4676" t="s">
        <v>9229</v>
      </c>
      <c r="I4676" t="s">
        <v>9234</v>
      </c>
      <c r="J4676">
        <v>432.52</v>
      </c>
      <c r="N4676">
        <v>147.10005199999998</v>
      </c>
      <c r="O4676">
        <v>4.3251999999999999E-2</v>
      </c>
      <c r="P4676">
        <v>147.05679999999998</v>
      </c>
      <c r="R4676" s="38">
        <v>0.34010000000000001</v>
      </c>
      <c r="S4676" s="5"/>
      <c r="T4676" s="1" t="s">
        <v>11319</v>
      </c>
    </row>
    <row r="4677" spans="1:20" x14ac:dyDescent="0.25">
      <c r="A4677" t="s">
        <v>11318</v>
      </c>
      <c r="C4677" t="s">
        <v>10252</v>
      </c>
      <c r="E4677" s="2">
        <v>44918</v>
      </c>
      <c r="F4677">
        <v>2022</v>
      </c>
      <c r="G4677" t="s">
        <v>9243</v>
      </c>
      <c r="H4677" t="s">
        <v>9452</v>
      </c>
      <c r="J4677">
        <v>42.12</v>
      </c>
      <c r="N4677">
        <v>42.12</v>
      </c>
      <c r="O4677">
        <v>42.12</v>
      </c>
      <c r="P4677">
        <v>0</v>
      </c>
      <c r="S4677" s="5"/>
      <c r="T4677" s="1" t="s">
        <v>11320</v>
      </c>
    </row>
    <row r="4678" spans="1:20" x14ac:dyDescent="0.25">
      <c r="A4678" t="s">
        <v>11318</v>
      </c>
      <c r="C4678" t="s">
        <v>10935</v>
      </c>
      <c r="E4678" s="2">
        <v>44550</v>
      </c>
      <c r="F4678">
        <v>2021</v>
      </c>
      <c r="G4678" t="s">
        <v>9228</v>
      </c>
      <c r="H4678" t="s">
        <v>9218</v>
      </c>
      <c r="J4678">
        <v>4.4942599999999997</v>
      </c>
      <c r="N4678">
        <v>2.2471299999999998</v>
      </c>
      <c r="O4678">
        <v>0</v>
      </c>
      <c r="P4678">
        <v>2.2471299999999998</v>
      </c>
      <c r="S4678" s="5"/>
      <c r="T4678" s="1" t="s">
        <v>11321</v>
      </c>
    </row>
    <row r="4679" spans="1:20" x14ac:dyDescent="0.25">
      <c r="A4679" t="s">
        <v>11318</v>
      </c>
      <c r="C4679" t="s">
        <v>9397</v>
      </c>
      <c r="E4679" s="2">
        <v>44944</v>
      </c>
      <c r="F4679">
        <v>2023</v>
      </c>
      <c r="G4679" t="s">
        <v>9243</v>
      </c>
      <c r="H4679" t="s">
        <v>9218</v>
      </c>
      <c r="I4679" t="s">
        <v>9240</v>
      </c>
      <c r="J4679">
        <v>32.006479999999996</v>
      </c>
      <c r="N4679">
        <v>16.003239999999998</v>
      </c>
      <c r="O4679">
        <v>16.003239999999998</v>
      </c>
      <c r="P4679">
        <v>0</v>
      </c>
      <c r="R4679" s="38">
        <v>0.5</v>
      </c>
      <c r="S4679" s="5"/>
      <c r="T4679" s="1" t="s">
        <v>11319</v>
      </c>
    </row>
    <row r="4680" spans="1:20" x14ac:dyDescent="0.25">
      <c r="A4680" t="s">
        <v>11318</v>
      </c>
      <c r="C4680" t="s">
        <v>9397</v>
      </c>
      <c r="E4680" s="2">
        <v>44944</v>
      </c>
      <c r="F4680">
        <v>2023</v>
      </c>
      <c r="G4680" t="s">
        <v>9243</v>
      </c>
      <c r="H4680" t="s">
        <v>9218</v>
      </c>
      <c r="I4680" t="s">
        <v>9240</v>
      </c>
      <c r="J4680">
        <v>48.009719999999994</v>
      </c>
      <c r="N4680">
        <v>24.004859999999997</v>
      </c>
      <c r="O4680">
        <v>24.004859999999997</v>
      </c>
      <c r="P4680">
        <v>0</v>
      </c>
      <c r="R4680" s="38">
        <v>0.5</v>
      </c>
      <c r="S4680" s="5"/>
      <c r="T4680" s="1" t="s">
        <v>11319</v>
      </c>
    </row>
    <row r="4681" spans="1:20" x14ac:dyDescent="0.25">
      <c r="A4681" t="s">
        <v>11318</v>
      </c>
      <c r="C4681" t="s">
        <v>9313</v>
      </c>
      <c r="E4681" s="2">
        <v>45288</v>
      </c>
      <c r="F4681">
        <v>2023</v>
      </c>
      <c r="G4681" t="s">
        <v>4734</v>
      </c>
      <c r="H4681" t="s">
        <v>9218</v>
      </c>
      <c r="I4681" t="s">
        <v>141</v>
      </c>
      <c r="J4681">
        <v>121.61463019614767</v>
      </c>
      <c r="N4681">
        <v>91.210972647111291</v>
      </c>
      <c r="O4681">
        <v>91.210972647111291</v>
      </c>
      <c r="P4681">
        <v>0</v>
      </c>
      <c r="R4681" s="38">
        <v>0.75</v>
      </c>
      <c r="S4681" s="5"/>
      <c r="T4681" s="1" t="s">
        <v>11319</v>
      </c>
    </row>
    <row r="4682" spans="1:20" x14ac:dyDescent="0.25">
      <c r="A4682" t="s">
        <v>11318</v>
      </c>
      <c r="C4682" t="s">
        <v>10983</v>
      </c>
      <c r="E4682" s="2">
        <v>44550</v>
      </c>
      <c r="F4682">
        <v>2021</v>
      </c>
      <c r="G4682" t="s">
        <v>9243</v>
      </c>
      <c r="H4682" t="s">
        <v>9218</v>
      </c>
      <c r="J4682">
        <v>31.932900000000004</v>
      </c>
      <c r="N4682">
        <v>4.4942599999999997</v>
      </c>
      <c r="O4682">
        <v>4.4942599999999997</v>
      </c>
      <c r="P4682">
        <v>0</v>
      </c>
      <c r="S4682" s="5"/>
      <c r="T4682" s="1" t="s">
        <v>11321</v>
      </c>
    </row>
    <row r="4683" spans="1:20" x14ac:dyDescent="0.25">
      <c r="A4683" t="s">
        <v>11318</v>
      </c>
      <c r="C4683" t="s">
        <v>10096</v>
      </c>
      <c r="E4683" s="2">
        <v>44574</v>
      </c>
      <c r="F4683">
        <v>2022</v>
      </c>
      <c r="G4683" t="s">
        <v>7066</v>
      </c>
      <c r="H4683" t="s">
        <v>9218</v>
      </c>
      <c r="J4683">
        <v>9.0557999999999996</v>
      </c>
      <c r="N4683">
        <v>9.0557999999999996</v>
      </c>
      <c r="O4683">
        <v>9.0557999999999996</v>
      </c>
      <c r="P4683">
        <v>0</v>
      </c>
      <c r="S4683" s="5"/>
      <c r="T4683" s="1" t="s">
        <v>11320</v>
      </c>
    </row>
    <row r="4684" spans="1:20" x14ac:dyDescent="0.25">
      <c r="A4684" t="s">
        <v>11318</v>
      </c>
      <c r="C4684" t="s">
        <v>10096</v>
      </c>
      <c r="E4684" s="2">
        <v>44574</v>
      </c>
      <c r="F4684">
        <v>2022</v>
      </c>
      <c r="G4684" t="s">
        <v>7066</v>
      </c>
      <c r="H4684" t="s">
        <v>9218</v>
      </c>
      <c r="J4684">
        <v>0.63179999999999992</v>
      </c>
      <c r="N4684">
        <v>0.63179999999999992</v>
      </c>
      <c r="O4684">
        <v>0.63179999999999992</v>
      </c>
      <c r="P4684">
        <v>0</v>
      </c>
      <c r="S4684" s="5"/>
      <c r="T4684" s="1" t="s">
        <v>11320</v>
      </c>
    </row>
    <row r="4685" spans="1:20" x14ac:dyDescent="0.25">
      <c r="A4685" t="s">
        <v>11318</v>
      </c>
      <c r="C4685" t="s">
        <v>10096</v>
      </c>
      <c r="E4685" s="2">
        <v>44574</v>
      </c>
      <c r="F4685">
        <v>2022</v>
      </c>
      <c r="G4685" t="s">
        <v>7066</v>
      </c>
      <c r="H4685" t="s">
        <v>9218</v>
      </c>
      <c r="J4685">
        <v>10.108799999999999</v>
      </c>
      <c r="N4685">
        <v>10.108799999999999</v>
      </c>
      <c r="O4685">
        <v>10.108799999999999</v>
      </c>
      <c r="P4685">
        <v>0</v>
      </c>
      <c r="S4685" s="5"/>
      <c r="T4685" s="1" t="s">
        <v>11320</v>
      </c>
    </row>
    <row r="4686" spans="1:20" x14ac:dyDescent="0.25">
      <c r="A4686" t="s">
        <v>11318</v>
      </c>
      <c r="C4686" t="s">
        <v>10096</v>
      </c>
      <c r="E4686" s="2">
        <v>44574</v>
      </c>
      <c r="F4686">
        <v>2022</v>
      </c>
      <c r="G4686" t="s">
        <v>7066</v>
      </c>
      <c r="H4686" t="s">
        <v>9218</v>
      </c>
      <c r="J4686">
        <v>13.478400000000001</v>
      </c>
      <c r="N4686">
        <v>13.478400000000001</v>
      </c>
      <c r="O4686">
        <v>13.478400000000001</v>
      </c>
      <c r="P4686">
        <v>0</v>
      </c>
      <c r="S4686" s="5"/>
      <c r="T4686" s="1" t="s">
        <v>11320</v>
      </c>
    </row>
    <row r="4687" spans="1:20" x14ac:dyDescent="0.25">
      <c r="A4687" t="s">
        <v>11318</v>
      </c>
      <c r="C4687" t="s">
        <v>10096</v>
      </c>
      <c r="E4687" s="2">
        <v>44574</v>
      </c>
      <c r="F4687">
        <v>2022</v>
      </c>
      <c r="G4687" t="s">
        <v>7066</v>
      </c>
      <c r="H4687" t="s">
        <v>9218</v>
      </c>
      <c r="J4687">
        <v>2.7378</v>
      </c>
      <c r="N4687">
        <v>2.7378</v>
      </c>
      <c r="O4687">
        <v>2.7378</v>
      </c>
      <c r="P4687">
        <v>0</v>
      </c>
      <c r="S4687" s="5"/>
      <c r="T4687" s="1" t="s">
        <v>11320</v>
      </c>
    </row>
    <row r="4688" spans="1:20" x14ac:dyDescent="0.25">
      <c r="A4688" t="s">
        <v>11318</v>
      </c>
      <c r="C4688" t="s">
        <v>10096</v>
      </c>
      <c r="E4688" s="2">
        <v>44574</v>
      </c>
      <c r="F4688">
        <v>2022</v>
      </c>
      <c r="G4688" t="s">
        <v>7066</v>
      </c>
      <c r="H4688" t="s">
        <v>9218</v>
      </c>
      <c r="J4688">
        <v>11.4777</v>
      </c>
      <c r="N4688">
        <v>11.4777</v>
      </c>
      <c r="O4688">
        <v>11.4777</v>
      </c>
      <c r="P4688">
        <v>0</v>
      </c>
      <c r="S4688" s="5"/>
      <c r="T4688" s="1" t="s">
        <v>11320</v>
      </c>
    </row>
    <row r="4689" spans="1:20" x14ac:dyDescent="0.25">
      <c r="A4689" t="s">
        <v>11318</v>
      </c>
      <c r="C4689" t="s">
        <v>10096</v>
      </c>
      <c r="E4689" s="2">
        <v>44574</v>
      </c>
      <c r="F4689">
        <v>2022</v>
      </c>
      <c r="G4689" t="s">
        <v>7066</v>
      </c>
      <c r="H4689" t="s">
        <v>9218</v>
      </c>
      <c r="J4689">
        <v>19.480499999999999</v>
      </c>
      <c r="N4689">
        <v>19.480499999999999</v>
      </c>
      <c r="O4689">
        <v>19.480499999999999</v>
      </c>
      <c r="P4689">
        <v>0</v>
      </c>
      <c r="S4689" s="5"/>
      <c r="T4689" s="1" t="s">
        <v>11320</v>
      </c>
    </row>
    <row r="4690" spans="1:20" x14ac:dyDescent="0.25">
      <c r="A4690" t="s">
        <v>11318</v>
      </c>
      <c r="C4690" t="s">
        <v>10096</v>
      </c>
      <c r="E4690" s="2">
        <v>44574</v>
      </c>
      <c r="F4690">
        <v>2022</v>
      </c>
      <c r="G4690" t="s">
        <v>7066</v>
      </c>
      <c r="H4690" t="s">
        <v>9218</v>
      </c>
      <c r="J4690">
        <v>0.52649999999999997</v>
      </c>
      <c r="N4690">
        <v>0.52649999999999997</v>
      </c>
      <c r="O4690">
        <v>0.52649999999999997</v>
      </c>
      <c r="P4690">
        <v>0</v>
      </c>
      <c r="S4690" s="5"/>
      <c r="T4690" s="1" t="s">
        <v>11320</v>
      </c>
    </row>
    <row r="4691" spans="1:20" x14ac:dyDescent="0.25">
      <c r="A4691" t="s">
        <v>11318</v>
      </c>
      <c r="C4691" t="s">
        <v>10096</v>
      </c>
      <c r="E4691" s="2">
        <v>44574</v>
      </c>
      <c r="F4691">
        <v>2022</v>
      </c>
      <c r="G4691" t="s">
        <v>7066</v>
      </c>
      <c r="H4691" t="s">
        <v>9218</v>
      </c>
      <c r="J4691">
        <v>0.84240000000000004</v>
      </c>
      <c r="N4691">
        <v>0.84240000000000004</v>
      </c>
      <c r="O4691">
        <v>0.84240000000000004</v>
      </c>
      <c r="P4691">
        <v>0</v>
      </c>
      <c r="S4691" s="5"/>
      <c r="T4691" s="1" t="s">
        <v>11320</v>
      </c>
    </row>
    <row r="4692" spans="1:20" x14ac:dyDescent="0.25">
      <c r="A4692" t="s">
        <v>11318</v>
      </c>
      <c r="C4692" t="s">
        <v>10096</v>
      </c>
      <c r="E4692" s="2">
        <v>44574</v>
      </c>
      <c r="F4692">
        <v>2022</v>
      </c>
      <c r="G4692" t="s">
        <v>7066</v>
      </c>
      <c r="H4692" t="s">
        <v>9218</v>
      </c>
      <c r="J4692">
        <v>0.21060000000000001</v>
      </c>
      <c r="N4692">
        <v>0.21060000000000001</v>
      </c>
      <c r="O4692">
        <v>0.21060000000000001</v>
      </c>
      <c r="P4692">
        <v>0</v>
      </c>
      <c r="S4692" s="5"/>
      <c r="T4692" s="1" t="s">
        <v>11320</v>
      </c>
    </row>
    <row r="4693" spans="1:20" x14ac:dyDescent="0.25">
      <c r="A4693" t="s">
        <v>11318</v>
      </c>
      <c r="C4693" t="s">
        <v>10096</v>
      </c>
      <c r="E4693" s="2">
        <v>44574</v>
      </c>
      <c r="F4693">
        <v>2022</v>
      </c>
      <c r="G4693" t="s">
        <v>7066</v>
      </c>
      <c r="H4693" t="s">
        <v>9218</v>
      </c>
      <c r="J4693">
        <v>0.73709999999999987</v>
      </c>
      <c r="N4693">
        <v>0.73709999999999987</v>
      </c>
      <c r="O4693">
        <v>0.73709999999999987</v>
      </c>
      <c r="P4693">
        <v>0</v>
      </c>
      <c r="S4693" s="5"/>
      <c r="T4693" s="1" t="s">
        <v>11320</v>
      </c>
    </row>
    <row r="4694" spans="1:20" x14ac:dyDescent="0.25">
      <c r="A4694" t="s">
        <v>11318</v>
      </c>
      <c r="C4694" t="s">
        <v>10096</v>
      </c>
      <c r="E4694" s="2">
        <v>44574</v>
      </c>
      <c r="F4694">
        <v>2022</v>
      </c>
      <c r="G4694" t="s">
        <v>7066</v>
      </c>
      <c r="H4694" t="s">
        <v>9218</v>
      </c>
      <c r="J4694">
        <v>1.1583000000000001</v>
      </c>
      <c r="N4694">
        <v>1.1583000000000001</v>
      </c>
      <c r="O4694">
        <v>1.1583000000000001</v>
      </c>
      <c r="P4694">
        <v>0</v>
      </c>
      <c r="S4694" s="5"/>
      <c r="T4694" s="1" t="s">
        <v>11320</v>
      </c>
    </row>
    <row r="4695" spans="1:20" x14ac:dyDescent="0.25">
      <c r="A4695" t="s">
        <v>11318</v>
      </c>
      <c r="C4695" t="s">
        <v>10305</v>
      </c>
      <c r="E4695" s="2">
        <v>44907</v>
      </c>
      <c r="F4695">
        <v>2022</v>
      </c>
      <c r="G4695" t="s">
        <v>9228</v>
      </c>
      <c r="H4695" t="s">
        <v>9218</v>
      </c>
      <c r="J4695">
        <v>100.035</v>
      </c>
      <c r="N4695">
        <v>76.974299999999985</v>
      </c>
      <c r="O4695">
        <v>69.392700000000005</v>
      </c>
      <c r="P4695">
        <v>7.4762999999999993</v>
      </c>
      <c r="S4695" s="5"/>
      <c r="T4695" s="1" t="s">
        <v>11320</v>
      </c>
    </row>
    <row r="4696" spans="1:20" x14ac:dyDescent="0.25">
      <c r="A4696" t="s">
        <v>11318</v>
      </c>
      <c r="C4696" t="s">
        <v>9919</v>
      </c>
      <c r="E4696" s="2">
        <v>45267</v>
      </c>
      <c r="F4696">
        <v>2023</v>
      </c>
      <c r="G4696" t="s">
        <v>9228</v>
      </c>
      <c r="H4696" t="s">
        <v>9218</v>
      </c>
      <c r="I4696" t="s">
        <v>132</v>
      </c>
      <c r="J4696">
        <v>56.768249999999995</v>
      </c>
      <c r="N4696">
        <v>47.963494425</v>
      </c>
      <c r="O4696">
        <v>46.470489449999995</v>
      </c>
      <c r="P4696">
        <v>1.4930049749999998</v>
      </c>
      <c r="R4696" s="38">
        <v>0.84489999999999998</v>
      </c>
      <c r="S4696" s="5"/>
      <c r="T4696" s="1" t="s">
        <v>11319</v>
      </c>
    </row>
    <row r="4697" spans="1:20" x14ac:dyDescent="0.25">
      <c r="A4697" t="s">
        <v>11318</v>
      </c>
      <c r="C4697" t="s">
        <v>10975</v>
      </c>
      <c r="E4697" s="2">
        <v>44530</v>
      </c>
      <c r="F4697">
        <v>2021</v>
      </c>
      <c r="G4697" t="s">
        <v>9228</v>
      </c>
      <c r="H4697" t="s">
        <v>9218</v>
      </c>
      <c r="J4697">
        <v>117.91519000000001</v>
      </c>
      <c r="N4697">
        <v>117.91519000000001</v>
      </c>
      <c r="O4697">
        <v>117.91519000000001</v>
      </c>
      <c r="P4697">
        <v>0</v>
      </c>
      <c r="S4697" s="5"/>
      <c r="T4697" s="1" t="s">
        <v>11321</v>
      </c>
    </row>
    <row r="4698" spans="1:20" x14ac:dyDescent="0.25">
      <c r="A4698" t="s">
        <v>11318</v>
      </c>
      <c r="C4698" t="s">
        <v>9447</v>
      </c>
      <c r="E4698" s="2">
        <v>45134</v>
      </c>
      <c r="F4698">
        <v>2023</v>
      </c>
      <c r="G4698" t="s">
        <v>9228</v>
      </c>
      <c r="H4698" t="s">
        <v>9218</v>
      </c>
      <c r="I4698" t="s">
        <v>132</v>
      </c>
      <c r="J4698">
        <v>183.821</v>
      </c>
      <c r="N4698">
        <v>169.02340949999999</v>
      </c>
      <c r="O4698">
        <v>163.5087795</v>
      </c>
      <c r="P4698">
        <v>5.5146299999999995</v>
      </c>
      <c r="R4698" s="38">
        <v>0.91949999999999998</v>
      </c>
      <c r="S4698" s="5"/>
      <c r="T4698" s="1" t="s">
        <v>11319</v>
      </c>
    </row>
    <row r="4699" spans="1:20" x14ac:dyDescent="0.25">
      <c r="A4699" t="s">
        <v>11318</v>
      </c>
      <c r="C4699" t="s">
        <v>10188</v>
      </c>
      <c r="E4699" s="2">
        <v>44903</v>
      </c>
      <c r="F4699">
        <v>2022</v>
      </c>
      <c r="G4699" t="s">
        <v>9228</v>
      </c>
      <c r="H4699" t="s">
        <v>9218</v>
      </c>
      <c r="J4699">
        <v>163.215</v>
      </c>
      <c r="N4699">
        <v>75.921299999999988</v>
      </c>
      <c r="O4699">
        <v>71.077500000000001</v>
      </c>
      <c r="P4699">
        <v>4.9490999999999996</v>
      </c>
      <c r="S4699" s="5"/>
      <c r="T4699" s="1" t="s">
        <v>11320</v>
      </c>
    </row>
    <row r="4700" spans="1:20" x14ac:dyDescent="0.25">
      <c r="A4700" t="s">
        <v>11318</v>
      </c>
      <c r="C4700" t="s">
        <v>9265</v>
      </c>
      <c r="E4700" s="2">
        <v>45280</v>
      </c>
      <c r="F4700">
        <v>2023</v>
      </c>
      <c r="G4700" t="s">
        <v>9228</v>
      </c>
      <c r="H4700" t="s">
        <v>9218</v>
      </c>
      <c r="I4700" t="s">
        <v>132</v>
      </c>
      <c r="J4700">
        <v>378.45499999999998</v>
      </c>
      <c r="N4700">
        <v>252.27810299999999</v>
      </c>
      <c r="O4700">
        <v>240.924453</v>
      </c>
      <c r="P4700">
        <v>11.35365</v>
      </c>
      <c r="R4700" s="38">
        <v>0.66659999999999997</v>
      </c>
      <c r="S4700" s="5"/>
      <c r="T4700" s="1" t="s">
        <v>11319</v>
      </c>
    </row>
    <row r="4701" spans="1:20" x14ac:dyDescent="0.25">
      <c r="A4701" t="s">
        <v>11318</v>
      </c>
      <c r="C4701" t="s">
        <v>9798</v>
      </c>
      <c r="E4701" s="2">
        <v>45238</v>
      </c>
      <c r="F4701">
        <v>2023</v>
      </c>
      <c r="G4701" t="s">
        <v>9228</v>
      </c>
      <c r="H4701" t="s">
        <v>9218</v>
      </c>
      <c r="I4701" t="s">
        <v>132</v>
      </c>
      <c r="J4701">
        <v>102.72349999999999</v>
      </c>
      <c r="N4701">
        <v>75.707219499999994</v>
      </c>
      <c r="O4701">
        <v>72.625514500000008</v>
      </c>
      <c r="P4701">
        <v>3.0817049999999999</v>
      </c>
      <c r="R4701" s="38">
        <v>0.73699999999999999</v>
      </c>
      <c r="S4701" s="5"/>
      <c r="T4701" s="1" t="s">
        <v>11319</v>
      </c>
    </row>
    <row r="4702" spans="1:20" x14ac:dyDescent="0.25">
      <c r="A4702" t="s">
        <v>11318</v>
      </c>
      <c r="C4702" t="s">
        <v>9834</v>
      </c>
      <c r="E4702" s="2">
        <v>45266</v>
      </c>
      <c r="F4702">
        <v>2023</v>
      </c>
      <c r="G4702" t="s">
        <v>9228</v>
      </c>
      <c r="H4702" t="s">
        <v>9218</v>
      </c>
      <c r="I4702" t="s">
        <v>132</v>
      </c>
      <c r="J4702">
        <v>77.8536</v>
      </c>
      <c r="N4702">
        <v>69.087284639999993</v>
      </c>
      <c r="O4702">
        <v>65.256887519999992</v>
      </c>
      <c r="P4702">
        <v>3.8303971199999998</v>
      </c>
      <c r="R4702" s="38">
        <v>0.88739999999999997</v>
      </c>
      <c r="S4702" s="5"/>
      <c r="T4702" s="1" t="s">
        <v>11319</v>
      </c>
    </row>
    <row r="4703" spans="1:20" x14ac:dyDescent="0.25">
      <c r="A4703" t="s">
        <v>11318</v>
      </c>
      <c r="C4703" t="s">
        <v>10959</v>
      </c>
      <c r="E4703" s="2">
        <v>44552</v>
      </c>
      <c r="F4703">
        <v>2021</v>
      </c>
      <c r="G4703" t="s">
        <v>9228</v>
      </c>
      <c r="H4703" t="s">
        <v>9218</v>
      </c>
      <c r="J4703">
        <v>177.405</v>
      </c>
      <c r="N4703">
        <v>125.48447</v>
      </c>
      <c r="O4703">
        <v>123.47388000000002</v>
      </c>
      <c r="P4703">
        <v>2.0105900000000001</v>
      </c>
      <c r="S4703" s="5"/>
      <c r="T4703" s="1" t="s">
        <v>11321</v>
      </c>
    </row>
    <row r="4704" spans="1:20" x14ac:dyDescent="0.25">
      <c r="A4704" t="s">
        <v>11318</v>
      </c>
      <c r="C4704" t="s">
        <v>9875</v>
      </c>
      <c r="E4704" s="2">
        <v>45145</v>
      </c>
      <c r="F4704">
        <v>2023</v>
      </c>
      <c r="G4704" t="s">
        <v>9228</v>
      </c>
      <c r="H4704" t="s">
        <v>9218</v>
      </c>
      <c r="I4704" t="s">
        <v>132</v>
      </c>
      <c r="J4704">
        <v>31.898349999999997</v>
      </c>
      <c r="N4704">
        <v>22.561702954999998</v>
      </c>
      <c r="O4704">
        <v>22.201251599999999</v>
      </c>
      <c r="P4704">
        <v>0.36045135499999997</v>
      </c>
      <c r="R4704" s="38">
        <v>0.70730000000000004</v>
      </c>
      <c r="S4704" s="5"/>
      <c r="T4704" s="1" t="s">
        <v>11319</v>
      </c>
    </row>
    <row r="4705" spans="1:20" x14ac:dyDescent="0.25">
      <c r="A4705" t="s">
        <v>11318</v>
      </c>
      <c r="C4705" t="s">
        <v>10841</v>
      </c>
      <c r="E4705" s="2">
        <v>44424</v>
      </c>
      <c r="F4705">
        <v>2021</v>
      </c>
      <c r="G4705" t="s">
        <v>9228</v>
      </c>
      <c r="H4705" t="s">
        <v>9218</v>
      </c>
      <c r="J4705">
        <v>113.53920000000001</v>
      </c>
      <c r="N4705">
        <v>90.594819999999999</v>
      </c>
      <c r="O4705">
        <v>90.594819999999999</v>
      </c>
      <c r="P4705">
        <v>0</v>
      </c>
      <c r="S4705" s="5"/>
      <c r="T4705" s="1" t="s">
        <v>11321</v>
      </c>
    </row>
    <row r="4706" spans="1:20" x14ac:dyDescent="0.25">
      <c r="A4706" t="s">
        <v>11318</v>
      </c>
      <c r="C4706" t="s">
        <v>10907</v>
      </c>
      <c r="E4706" s="2">
        <v>44377</v>
      </c>
      <c r="F4706">
        <v>2021</v>
      </c>
      <c r="G4706" t="s">
        <v>7066</v>
      </c>
      <c r="H4706" t="s">
        <v>9224</v>
      </c>
      <c r="J4706">
        <v>232.87363000000002</v>
      </c>
      <c r="N4706">
        <v>2.3654000000000002</v>
      </c>
      <c r="O4706">
        <v>2.3654000000000002</v>
      </c>
      <c r="P4706">
        <v>0</v>
      </c>
      <c r="S4706" s="5"/>
      <c r="T4706" s="1" t="s">
        <v>11321</v>
      </c>
    </row>
    <row r="4707" spans="1:20" x14ac:dyDescent="0.25">
      <c r="A4707" t="s">
        <v>11318</v>
      </c>
      <c r="C4707" t="s">
        <v>9887</v>
      </c>
      <c r="E4707" s="2">
        <v>45280</v>
      </c>
      <c r="F4707">
        <v>2023</v>
      </c>
      <c r="G4707" t="s">
        <v>7066</v>
      </c>
      <c r="H4707" t="s">
        <v>318</v>
      </c>
      <c r="I4707" t="s">
        <v>9225</v>
      </c>
      <c r="J4707">
        <v>213.86166727222067</v>
      </c>
      <c r="N4707">
        <v>1.0693083363602871</v>
      </c>
      <c r="O4707">
        <v>1.0693083363602871</v>
      </c>
      <c r="P4707">
        <v>0</v>
      </c>
      <c r="R4707" s="38">
        <v>5.0000000000000001E-3</v>
      </c>
      <c r="S4707" s="5"/>
      <c r="T4707" s="1" t="s">
        <v>11319</v>
      </c>
    </row>
    <row r="4708" spans="1:20" x14ac:dyDescent="0.25">
      <c r="A4708" t="s">
        <v>11318</v>
      </c>
      <c r="C4708" t="s">
        <v>9887</v>
      </c>
      <c r="E4708" s="2">
        <v>45280</v>
      </c>
      <c r="F4708">
        <v>2023</v>
      </c>
      <c r="G4708" t="s">
        <v>7066</v>
      </c>
      <c r="H4708" t="s">
        <v>318</v>
      </c>
      <c r="I4708" t="s">
        <v>9225</v>
      </c>
      <c r="J4708">
        <v>62.27771324259534</v>
      </c>
      <c r="N4708">
        <v>0.31138856621404176</v>
      </c>
      <c r="O4708">
        <v>0.31138856621404176</v>
      </c>
      <c r="P4708">
        <v>0</v>
      </c>
      <c r="R4708" s="38">
        <v>5.0000000000000001E-3</v>
      </c>
      <c r="S4708" s="5"/>
      <c r="T4708" s="1" t="s">
        <v>11319</v>
      </c>
    </row>
    <row r="4709" spans="1:20" x14ac:dyDescent="0.25">
      <c r="A4709" t="s">
        <v>11318</v>
      </c>
      <c r="C4709" t="s">
        <v>10280</v>
      </c>
      <c r="E4709" s="2">
        <v>44375</v>
      </c>
      <c r="F4709">
        <v>2021</v>
      </c>
      <c r="G4709" t="s">
        <v>9273</v>
      </c>
      <c r="H4709" t="s">
        <v>9218</v>
      </c>
      <c r="J4709">
        <v>354.81</v>
      </c>
      <c r="N4709">
        <v>337.06950000000001</v>
      </c>
      <c r="O4709">
        <v>322.99537000000004</v>
      </c>
      <c r="P4709">
        <v>14.074130000000002</v>
      </c>
      <c r="S4709" s="5"/>
      <c r="T4709" s="1" t="s">
        <v>11321</v>
      </c>
    </row>
    <row r="4710" spans="1:20" x14ac:dyDescent="0.25">
      <c r="A4710" t="s">
        <v>11318</v>
      </c>
      <c r="C4710" t="s">
        <v>10280</v>
      </c>
      <c r="E4710" s="2">
        <v>44750</v>
      </c>
      <c r="F4710">
        <v>2022</v>
      </c>
      <c r="G4710" t="s">
        <v>9273</v>
      </c>
      <c r="H4710" t="s">
        <v>9218</v>
      </c>
      <c r="J4710">
        <v>315.89999999999998</v>
      </c>
      <c r="N4710">
        <v>300.10499999999996</v>
      </c>
      <c r="O4710">
        <v>287.57429999999999</v>
      </c>
      <c r="P4710">
        <v>12.5307</v>
      </c>
      <c r="S4710" s="5"/>
      <c r="T4710" s="1" t="s">
        <v>11320</v>
      </c>
    </row>
    <row r="4711" spans="1:20" x14ac:dyDescent="0.25">
      <c r="A4711" t="s">
        <v>11318</v>
      </c>
      <c r="C4711" t="s">
        <v>10067</v>
      </c>
      <c r="E4711" s="2">
        <v>44916</v>
      </c>
      <c r="F4711">
        <v>2022</v>
      </c>
      <c r="G4711" t="s">
        <v>9334</v>
      </c>
      <c r="H4711" t="s">
        <v>9229</v>
      </c>
      <c r="J4711">
        <v>14.847299999999999</v>
      </c>
      <c r="N4711">
        <v>11.161799999999999</v>
      </c>
      <c r="O4711">
        <v>11.161799999999999</v>
      </c>
      <c r="P4711">
        <v>0</v>
      </c>
      <c r="S4711" s="5"/>
      <c r="T4711" s="1" t="s">
        <v>11320</v>
      </c>
    </row>
    <row r="4712" spans="1:20" x14ac:dyDescent="0.25">
      <c r="A4712" t="s">
        <v>11318</v>
      </c>
      <c r="C4712" t="s">
        <v>10321</v>
      </c>
      <c r="E4712" s="2">
        <v>44918</v>
      </c>
      <c r="F4712">
        <v>2022</v>
      </c>
      <c r="G4712" t="s">
        <v>9334</v>
      </c>
      <c r="H4712" t="s">
        <v>9224</v>
      </c>
      <c r="J4712">
        <v>263.25</v>
      </c>
      <c r="N4712">
        <v>2.6324999999999998</v>
      </c>
      <c r="O4712">
        <v>2.6324999999999998</v>
      </c>
      <c r="P4712">
        <v>0</v>
      </c>
      <c r="S4712" s="5"/>
      <c r="T4712" s="1" t="s">
        <v>11320</v>
      </c>
    </row>
    <row r="4713" spans="1:20" x14ac:dyDescent="0.25">
      <c r="A4713" t="s">
        <v>11318</v>
      </c>
      <c r="C4713" t="s">
        <v>10321</v>
      </c>
      <c r="E4713" s="2">
        <v>44924</v>
      </c>
      <c r="F4713">
        <v>2022</v>
      </c>
      <c r="G4713" t="s">
        <v>9334</v>
      </c>
      <c r="H4713" t="s">
        <v>9224</v>
      </c>
      <c r="J4713">
        <v>263.25</v>
      </c>
      <c r="N4713">
        <v>2.6324999999999998</v>
      </c>
      <c r="O4713">
        <v>2.6324999999999998</v>
      </c>
      <c r="P4713">
        <v>0</v>
      </c>
      <c r="S4713" s="5"/>
      <c r="T4713" s="1" t="s">
        <v>11320</v>
      </c>
    </row>
    <row r="4714" spans="1:20" x14ac:dyDescent="0.25">
      <c r="A4714" t="s">
        <v>11318</v>
      </c>
      <c r="C4714" t="s">
        <v>10218</v>
      </c>
      <c r="E4714" s="2">
        <v>44911</v>
      </c>
      <c r="F4714">
        <v>2022</v>
      </c>
      <c r="G4714" t="s">
        <v>9451</v>
      </c>
      <c r="H4714" t="s">
        <v>9452</v>
      </c>
      <c r="J4714">
        <v>37.170899999999996</v>
      </c>
      <c r="N4714">
        <v>29.799899999999997</v>
      </c>
      <c r="O4714">
        <v>29.799899999999997</v>
      </c>
      <c r="P4714">
        <v>0</v>
      </c>
      <c r="S4714" s="5"/>
      <c r="T4714" s="1" t="s">
        <v>11320</v>
      </c>
    </row>
    <row r="4715" spans="1:20" x14ac:dyDescent="0.25">
      <c r="A4715" t="s">
        <v>11318</v>
      </c>
      <c r="C4715" t="s">
        <v>10295</v>
      </c>
      <c r="E4715" s="2">
        <v>44910</v>
      </c>
      <c r="F4715">
        <v>2022</v>
      </c>
      <c r="G4715" t="s">
        <v>9276</v>
      </c>
      <c r="H4715" t="s">
        <v>9218</v>
      </c>
      <c r="J4715">
        <v>136.88999999999999</v>
      </c>
      <c r="N4715">
        <v>90.347399999999993</v>
      </c>
      <c r="O4715">
        <v>90.347399999999993</v>
      </c>
      <c r="P4715">
        <v>0</v>
      </c>
      <c r="S4715" s="5"/>
      <c r="T4715" s="1" t="s">
        <v>11320</v>
      </c>
    </row>
    <row r="4716" spans="1:20" x14ac:dyDescent="0.25">
      <c r="A4716" t="s">
        <v>11318</v>
      </c>
      <c r="C4716" t="s">
        <v>10295</v>
      </c>
      <c r="E4716" s="2">
        <v>44910</v>
      </c>
      <c r="F4716">
        <v>2022</v>
      </c>
      <c r="G4716" t="s">
        <v>9276</v>
      </c>
      <c r="H4716" t="s">
        <v>9218</v>
      </c>
      <c r="J4716">
        <v>21.06</v>
      </c>
      <c r="N4716">
        <v>13.899599999999998</v>
      </c>
      <c r="O4716">
        <v>13.899599999999998</v>
      </c>
      <c r="P4716">
        <v>0</v>
      </c>
      <c r="S4716" s="5"/>
      <c r="T4716" s="1" t="s">
        <v>11320</v>
      </c>
    </row>
    <row r="4717" spans="1:20" x14ac:dyDescent="0.25">
      <c r="A4717" t="s">
        <v>11318</v>
      </c>
      <c r="C4717" t="s">
        <v>9545</v>
      </c>
      <c r="E4717" s="2">
        <v>45281</v>
      </c>
      <c r="F4717">
        <v>2023</v>
      </c>
      <c r="G4717" t="s">
        <v>9320</v>
      </c>
      <c r="H4717" t="s">
        <v>9452</v>
      </c>
      <c r="I4717" t="s">
        <v>84</v>
      </c>
      <c r="J4717">
        <v>7.3415944777973916</v>
      </c>
      <c r="N4717">
        <v>7.3415944777973916</v>
      </c>
      <c r="O4717">
        <v>7.3415944777973916</v>
      </c>
      <c r="P4717">
        <v>0</v>
      </c>
      <c r="R4717" s="38">
        <v>1</v>
      </c>
      <c r="S4717" s="5"/>
      <c r="T4717" s="1" t="s">
        <v>11319</v>
      </c>
    </row>
    <row r="4718" spans="1:20" x14ac:dyDescent="0.25">
      <c r="A4718" t="s">
        <v>11318</v>
      </c>
      <c r="C4718" t="s">
        <v>9545</v>
      </c>
      <c r="E4718" s="2">
        <v>45281</v>
      </c>
      <c r="F4718">
        <v>2023</v>
      </c>
      <c r="G4718" t="s">
        <v>9317</v>
      </c>
      <c r="H4718" t="s">
        <v>9452</v>
      </c>
      <c r="I4718" t="s">
        <v>84</v>
      </c>
      <c r="J4718">
        <v>14.541754918546733</v>
      </c>
      <c r="N4718">
        <v>14.541754918546733</v>
      </c>
      <c r="O4718">
        <v>14.541754918546733</v>
      </c>
      <c r="P4718">
        <v>0</v>
      </c>
      <c r="R4718" s="38">
        <v>1</v>
      </c>
      <c r="S4718" s="5"/>
      <c r="T4718" s="1" t="s">
        <v>11319</v>
      </c>
    </row>
    <row r="4719" spans="1:20" x14ac:dyDescent="0.25">
      <c r="A4719" t="s">
        <v>11318</v>
      </c>
      <c r="C4719" t="s">
        <v>9545</v>
      </c>
      <c r="E4719" s="2">
        <v>45281</v>
      </c>
      <c r="F4719">
        <v>2023</v>
      </c>
      <c r="G4719" t="s">
        <v>4726</v>
      </c>
      <c r="H4719" t="s">
        <v>9452</v>
      </c>
      <c r="I4719" t="s">
        <v>84</v>
      </c>
      <c r="J4719">
        <v>21.368650589314591</v>
      </c>
      <c r="N4719">
        <v>21.368650589314591</v>
      </c>
      <c r="O4719">
        <v>21.368650589314591</v>
      </c>
      <c r="P4719">
        <v>0</v>
      </c>
      <c r="R4719" s="38">
        <v>1</v>
      </c>
      <c r="S4719" s="5"/>
      <c r="T4719" s="1" t="s">
        <v>11319</v>
      </c>
    </row>
    <row r="4720" spans="1:20" x14ac:dyDescent="0.25">
      <c r="A4720" t="s">
        <v>11318</v>
      </c>
      <c r="C4720" t="s">
        <v>10801</v>
      </c>
      <c r="E4720" s="2">
        <v>44391</v>
      </c>
      <c r="F4720">
        <v>2021</v>
      </c>
      <c r="G4720" t="s">
        <v>4726</v>
      </c>
      <c r="H4720" t="s">
        <v>9218</v>
      </c>
      <c r="J4720">
        <v>141.92400000000001</v>
      </c>
      <c r="N4720">
        <v>111.76515000000001</v>
      </c>
      <c r="O4720">
        <v>111.76515000000001</v>
      </c>
      <c r="P4720">
        <v>0</v>
      </c>
      <c r="S4720" s="5"/>
      <c r="T4720" s="1" t="s">
        <v>11321</v>
      </c>
    </row>
    <row r="4721" spans="1:20" x14ac:dyDescent="0.25">
      <c r="A4721" t="s">
        <v>11318</v>
      </c>
      <c r="C4721" t="s">
        <v>10801</v>
      </c>
      <c r="E4721" s="2">
        <v>44537</v>
      </c>
      <c r="F4721">
        <v>2021</v>
      </c>
      <c r="G4721" t="s">
        <v>4726</v>
      </c>
      <c r="H4721" t="s">
        <v>9218</v>
      </c>
      <c r="J4721">
        <v>106.44300000000001</v>
      </c>
      <c r="N4721">
        <v>83.853430000000017</v>
      </c>
      <c r="O4721">
        <v>83.853430000000017</v>
      </c>
      <c r="P4721">
        <v>0</v>
      </c>
      <c r="S4721" s="5"/>
      <c r="T4721" s="1" t="s">
        <v>11321</v>
      </c>
    </row>
    <row r="4722" spans="1:20" x14ac:dyDescent="0.25">
      <c r="A4722" t="s">
        <v>11318</v>
      </c>
      <c r="C4722" t="s">
        <v>10814</v>
      </c>
      <c r="E4722" s="2">
        <v>44385</v>
      </c>
      <c r="F4722">
        <v>2021</v>
      </c>
      <c r="G4722" t="s">
        <v>9228</v>
      </c>
      <c r="H4722" t="s">
        <v>9218</v>
      </c>
      <c r="J4722">
        <v>36.427160000000001</v>
      </c>
      <c r="N4722">
        <v>14.547210000000002</v>
      </c>
      <c r="O4722">
        <v>14.547210000000002</v>
      </c>
      <c r="P4722">
        <v>0</v>
      </c>
      <c r="S4722" s="5"/>
      <c r="T4722" s="1" t="s">
        <v>11321</v>
      </c>
    </row>
    <row r="4723" spans="1:20" x14ac:dyDescent="0.25">
      <c r="A4723" t="s">
        <v>11318</v>
      </c>
      <c r="C4723" t="s">
        <v>10814</v>
      </c>
      <c r="E4723" s="2">
        <v>44385</v>
      </c>
      <c r="F4723">
        <v>2021</v>
      </c>
      <c r="G4723" t="s">
        <v>9276</v>
      </c>
      <c r="H4723" t="s">
        <v>9218</v>
      </c>
      <c r="J4723">
        <v>24.8367</v>
      </c>
      <c r="N4723">
        <v>9.934680000000002</v>
      </c>
      <c r="O4723">
        <v>9.934680000000002</v>
      </c>
      <c r="P4723">
        <v>0</v>
      </c>
      <c r="S4723" s="5"/>
      <c r="T4723" s="1" t="s">
        <v>11321</v>
      </c>
    </row>
    <row r="4724" spans="1:20" x14ac:dyDescent="0.25">
      <c r="A4724" t="s">
        <v>11318</v>
      </c>
      <c r="C4724" t="s">
        <v>10814</v>
      </c>
      <c r="E4724" s="2">
        <v>44385</v>
      </c>
      <c r="F4724">
        <v>2021</v>
      </c>
      <c r="G4724" t="s">
        <v>9261</v>
      </c>
      <c r="H4724" t="s">
        <v>9218</v>
      </c>
      <c r="J4724">
        <v>25.782860000000003</v>
      </c>
      <c r="N4724">
        <v>10.289490000000001</v>
      </c>
      <c r="O4724">
        <v>10.289490000000001</v>
      </c>
      <c r="P4724">
        <v>0</v>
      </c>
      <c r="S4724" s="5"/>
      <c r="T4724" s="1" t="s">
        <v>11321</v>
      </c>
    </row>
    <row r="4725" spans="1:20" x14ac:dyDescent="0.25">
      <c r="A4725" t="s">
        <v>11318</v>
      </c>
      <c r="C4725" t="s">
        <v>10814</v>
      </c>
      <c r="E4725" s="2">
        <v>44385</v>
      </c>
      <c r="F4725">
        <v>2021</v>
      </c>
      <c r="G4725" t="s">
        <v>768</v>
      </c>
      <c r="H4725" t="s">
        <v>9218</v>
      </c>
      <c r="J4725">
        <v>1.7740500000000001</v>
      </c>
      <c r="N4725">
        <v>0.70962000000000003</v>
      </c>
      <c r="O4725">
        <v>0.70962000000000003</v>
      </c>
      <c r="P4725">
        <v>0</v>
      </c>
      <c r="S4725" s="5"/>
      <c r="T4725" s="1" t="s">
        <v>11321</v>
      </c>
    </row>
    <row r="4726" spans="1:20" x14ac:dyDescent="0.25">
      <c r="A4726" t="s">
        <v>11318</v>
      </c>
      <c r="C4726" t="s">
        <v>9347</v>
      </c>
      <c r="E4726" s="2">
        <v>45229</v>
      </c>
      <c r="F4726">
        <v>2023</v>
      </c>
      <c r="G4726" t="s">
        <v>9221</v>
      </c>
      <c r="H4726" t="s">
        <v>9218</v>
      </c>
      <c r="I4726" t="s">
        <v>141</v>
      </c>
      <c r="J4726">
        <v>45.4146</v>
      </c>
      <c r="N4726">
        <v>45.4146</v>
      </c>
      <c r="O4726">
        <v>40.541613419999997</v>
      </c>
      <c r="P4726">
        <v>4.8729865799999992</v>
      </c>
      <c r="R4726" s="38">
        <v>1</v>
      </c>
      <c r="S4726" s="5"/>
      <c r="T4726" s="1" t="s">
        <v>11319</v>
      </c>
    </row>
    <row r="4727" spans="1:20" x14ac:dyDescent="0.25">
      <c r="A4727" t="s">
        <v>11318</v>
      </c>
      <c r="C4727" t="s">
        <v>10855</v>
      </c>
      <c r="E4727" s="2">
        <v>44519</v>
      </c>
      <c r="F4727">
        <v>2021</v>
      </c>
      <c r="G4727" t="s">
        <v>9276</v>
      </c>
      <c r="H4727" t="s">
        <v>9218</v>
      </c>
      <c r="J4727">
        <v>41.867580000000004</v>
      </c>
      <c r="N4727">
        <v>6.6231200000000001</v>
      </c>
      <c r="O4727">
        <v>6.6231200000000001</v>
      </c>
      <c r="P4727">
        <v>0</v>
      </c>
      <c r="S4727" s="5"/>
      <c r="T4727" s="1" t="s">
        <v>11321</v>
      </c>
    </row>
    <row r="4728" spans="1:20" x14ac:dyDescent="0.25">
      <c r="A4728" t="s">
        <v>11318</v>
      </c>
      <c r="C4728" t="s">
        <v>10855</v>
      </c>
      <c r="E4728" s="2">
        <v>44519</v>
      </c>
      <c r="F4728">
        <v>2021</v>
      </c>
      <c r="G4728" t="s">
        <v>9273</v>
      </c>
      <c r="H4728" t="s">
        <v>9218</v>
      </c>
      <c r="J4728">
        <v>45.888759999999998</v>
      </c>
      <c r="N4728">
        <v>7.2144700000000004</v>
      </c>
      <c r="O4728">
        <v>7.2144700000000004</v>
      </c>
      <c r="P4728">
        <v>0</v>
      </c>
      <c r="S4728" s="5"/>
      <c r="T4728" s="1" t="s">
        <v>11321</v>
      </c>
    </row>
    <row r="4729" spans="1:20" x14ac:dyDescent="0.25">
      <c r="A4729" t="s">
        <v>11318</v>
      </c>
      <c r="C4729" t="s">
        <v>10855</v>
      </c>
      <c r="E4729" s="2">
        <v>44519</v>
      </c>
      <c r="F4729">
        <v>2021</v>
      </c>
      <c r="G4729" t="s">
        <v>9279</v>
      </c>
      <c r="H4729" t="s">
        <v>9218</v>
      </c>
      <c r="J4729">
        <v>60.19943</v>
      </c>
      <c r="N4729">
        <v>9.4616000000000007</v>
      </c>
      <c r="O4729">
        <v>9.4616000000000007</v>
      </c>
      <c r="P4729">
        <v>0</v>
      </c>
      <c r="S4729" s="5"/>
      <c r="T4729" s="1" t="s">
        <v>11321</v>
      </c>
    </row>
    <row r="4730" spans="1:20" x14ac:dyDescent="0.25">
      <c r="A4730" t="s">
        <v>11318</v>
      </c>
      <c r="C4730" t="s">
        <v>10855</v>
      </c>
      <c r="E4730" s="2">
        <v>44519</v>
      </c>
      <c r="F4730">
        <v>2021</v>
      </c>
      <c r="G4730" t="s">
        <v>9273</v>
      </c>
      <c r="H4730" t="s">
        <v>9218</v>
      </c>
      <c r="J4730">
        <v>147.83750000000001</v>
      </c>
      <c r="N4730">
        <v>23.299189999999999</v>
      </c>
      <c r="O4730">
        <v>23.299189999999999</v>
      </c>
      <c r="P4730">
        <v>0</v>
      </c>
      <c r="S4730" s="5"/>
      <c r="T4730" s="1" t="s">
        <v>11321</v>
      </c>
    </row>
    <row r="4731" spans="1:20" x14ac:dyDescent="0.25">
      <c r="A4731" t="s">
        <v>11318</v>
      </c>
      <c r="C4731" t="s">
        <v>10176</v>
      </c>
      <c r="E4731" s="2">
        <v>44917</v>
      </c>
      <c r="F4731">
        <v>2022</v>
      </c>
      <c r="G4731" t="s">
        <v>9279</v>
      </c>
      <c r="H4731" t="s">
        <v>9218</v>
      </c>
      <c r="J4731">
        <v>95.296499999999995</v>
      </c>
      <c r="N4731">
        <v>95.296499999999995</v>
      </c>
      <c r="O4731">
        <v>95.296499999999995</v>
      </c>
      <c r="P4731">
        <v>0</v>
      </c>
      <c r="S4731" s="5"/>
      <c r="T4731" s="1" t="s">
        <v>11320</v>
      </c>
    </row>
    <row r="4732" spans="1:20" x14ac:dyDescent="0.25">
      <c r="A4732" t="s">
        <v>11318</v>
      </c>
      <c r="C4732" t="s">
        <v>10162</v>
      </c>
      <c r="E4732" s="2">
        <v>44659</v>
      </c>
      <c r="F4732">
        <v>2022</v>
      </c>
      <c r="G4732" t="s">
        <v>9364</v>
      </c>
      <c r="H4732" t="s">
        <v>9218</v>
      </c>
      <c r="J4732">
        <v>78.974999999999994</v>
      </c>
      <c r="N4732">
        <v>0</v>
      </c>
      <c r="O4732">
        <v>0</v>
      </c>
      <c r="P4732">
        <v>0</v>
      </c>
      <c r="S4732" s="5"/>
      <c r="T4732" s="1" t="s">
        <v>11320</v>
      </c>
    </row>
    <row r="4733" spans="1:20" x14ac:dyDescent="0.25">
      <c r="A4733" t="s">
        <v>11318</v>
      </c>
      <c r="C4733" t="s">
        <v>10860</v>
      </c>
      <c r="E4733" s="2">
        <v>44504</v>
      </c>
      <c r="F4733">
        <v>2021</v>
      </c>
      <c r="G4733" t="s">
        <v>9451</v>
      </c>
      <c r="H4733" t="s">
        <v>10711</v>
      </c>
      <c r="J4733">
        <v>23.654000000000003</v>
      </c>
      <c r="N4733">
        <v>21.288600000000002</v>
      </c>
      <c r="O4733">
        <v>21.052060000000001</v>
      </c>
      <c r="P4733">
        <v>0.23654000000000003</v>
      </c>
      <c r="S4733" s="5"/>
      <c r="T4733" s="1" t="s">
        <v>11321</v>
      </c>
    </row>
    <row r="4734" spans="1:20" x14ac:dyDescent="0.25">
      <c r="A4734" t="s">
        <v>11318</v>
      </c>
      <c r="C4734" t="s">
        <v>10860</v>
      </c>
      <c r="E4734" s="2">
        <v>44504</v>
      </c>
      <c r="F4734">
        <v>2021</v>
      </c>
      <c r="G4734" t="s">
        <v>9638</v>
      </c>
      <c r="H4734" t="s">
        <v>10711</v>
      </c>
      <c r="J4734">
        <v>17.740500000000001</v>
      </c>
      <c r="N4734">
        <v>15.966450000000002</v>
      </c>
      <c r="O4734">
        <v>15.848180000000001</v>
      </c>
      <c r="P4734">
        <v>0.23654000000000003</v>
      </c>
      <c r="S4734" s="5"/>
      <c r="T4734" s="1" t="s">
        <v>11321</v>
      </c>
    </row>
    <row r="4735" spans="1:20" x14ac:dyDescent="0.25">
      <c r="A4735" t="s">
        <v>11318</v>
      </c>
      <c r="C4735" t="s">
        <v>10860</v>
      </c>
      <c r="E4735" s="2">
        <v>44504</v>
      </c>
      <c r="F4735">
        <v>2021</v>
      </c>
      <c r="G4735" t="s">
        <v>9639</v>
      </c>
      <c r="H4735" t="s">
        <v>10711</v>
      </c>
      <c r="J4735">
        <v>17.740500000000001</v>
      </c>
      <c r="N4735">
        <v>15.966450000000002</v>
      </c>
      <c r="O4735">
        <v>15.848180000000001</v>
      </c>
      <c r="P4735">
        <v>0.23654000000000003</v>
      </c>
      <c r="S4735" s="5"/>
      <c r="T4735" s="1" t="s">
        <v>11321</v>
      </c>
    </row>
    <row r="4736" spans="1:20" x14ac:dyDescent="0.25">
      <c r="A4736" t="s">
        <v>11318</v>
      </c>
      <c r="C4736" t="s">
        <v>10943</v>
      </c>
      <c r="E4736" s="2">
        <v>44539</v>
      </c>
      <c r="F4736">
        <v>2021</v>
      </c>
      <c r="G4736" t="s">
        <v>6278</v>
      </c>
      <c r="H4736" t="s">
        <v>9224</v>
      </c>
      <c r="J4736">
        <v>10.644300000000001</v>
      </c>
      <c r="N4736">
        <v>0.11827000000000001</v>
      </c>
      <c r="O4736">
        <v>0.11827000000000001</v>
      </c>
      <c r="P4736">
        <v>0</v>
      </c>
      <c r="S4736" s="5"/>
      <c r="T4736" s="1" t="s">
        <v>11321</v>
      </c>
    </row>
    <row r="4737" spans="1:20" x14ac:dyDescent="0.25">
      <c r="A4737" t="s">
        <v>11318</v>
      </c>
      <c r="C4737" t="s">
        <v>9657</v>
      </c>
      <c r="E4737" s="2">
        <v>44872</v>
      </c>
      <c r="F4737">
        <v>2022</v>
      </c>
      <c r="G4737" t="s">
        <v>9243</v>
      </c>
      <c r="H4737" t="s">
        <v>9218</v>
      </c>
      <c r="J4737">
        <v>263.25</v>
      </c>
      <c r="N4737">
        <v>263.25</v>
      </c>
      <c r="O4737">
        <v>263.25</v>
      </c>
      <c r="P4737">
        <v>0</v>
      </c>
      <c r="S4737" s="5"/>
      <c r="T4737" s="1" t="s">
        <v>11320</v>
      </c>
    </row>
    <row r="4738" spans="1:20" x14ac:dyDescent="0.25">
      <c r="A4738" t="s">
        <v>11318</v>
      </c>
      <c r="C4738" t="s">
        <v>9657</v>
      </c>
      <c r="E4738" s="2">
        <v>44943</v>
      </c>
      <c r="F4738">
        <v>2023</v>
      </c>
      <c r="G4738" t="s">
        <v>9243</v>
      </c>
      <c r="H4738" t="s">
        <v>9218</v>
      </c>
      <c r="I4738" t="s">
        <v>141</v>
      </c>
      <c r="J4738">
        <v>270.32499999999999</v>
      </c>
      <c r="N4738">
        <v>270.32499999999999</v>
      </c>
      <c r="O4738">
        <v>270.32499999999999</v>
      </c>
      <c r="P4738">
        <v>0</v>
      </c>
      <c r="R4738" s="38">
        <v>1</v>
      </c>
      <c r="S4738" s="5"/>
      <c r="T4738" s="1" t="s">
        <v>11319</v>
      </c>
    </row>
    <row r="4739" spans="1:20" x14ac:dyDescent="0.25">
      <c r="A4739" t="s">
        <v>11318</v>
      </c>
      <c r="C4739" t="s">
        <v>9957</v>
      </c>
      <c r="E4739" s="2">
        <v>44511</v>
      </c>
      <c r="F4739">
        <v>2021</v>
      </c>
      <c r="G4739" t="s">
        <v>9243</v>
      </c>
      <c r="H4739" t="s">
        <v>9229</v>
      </c>
      <c r="J4739">
        <v>295.67500000000001</v>
      </c>
      <c r="N4739">
        <v>295.67500000000001</v>
      </c>
      <c r="O4739">
        <v>295.67500000000001</v>
      </c>
      <c r="P4739">
        <v>0</v>
      </c>
      <c r="S4739" s="5"/>
      <c r="T4739" s="1" t="s">
        <v>11321</v>
      </c>
    </row>
    <row r="4740" spans="1:20" x14ac:dyDescent="0.25">
      <c r="A4740" t="s">
        <v>11318</v>
      </c>
      <c r="C4740" t="s">
        <v>9957</v>
      </c>
      <c r="E4740" s="2">
        <v>44551</v>
      </c>
      <c r="F4740">
        <v>2021</v>
      </c>
      <c r="G4740" t="s">
        <v>9243</v>
      </c>
      <c r="H4740" t="s">
        <v>9229</v>
      </c>
      <c r="J4740">
        <v>295.67500000000001</v>
      </c>
      <c r="N4740">
        <v>295.67500000000001</v>
      </c>
      <c r="O4740">
        <v>295.67500000000001</v>
      </c>
      <c r="P4740">
        <v>0</v>
      </c>
      <c r="S4740" s="5"/>
      <c r="T4740" s="1" t="s">
        <v>11321</v>
      </c>
    </row>
    <row r="4741" spans="1:20" x14ac:dyDescent="0.25">
      <c r="A4741" t="s">
        <v>11318</v>
      </c>
      <c r="C4741" t="s">
        <v>9957</v>
      </c>
      <c r="E4741" s="2">
        <v>45105</v>
      </c>
      <c r="F4741">
        <v>2023</v>
      </c>
      <c r="G4741" t="s">
        <v>9243</v>
      </c>
      <c r="H4741" t="s">
        <v>9229</v>
      </c>
      <c r="I4741" t="s">
        <v>141</v>
      </c>
      <c r="J4741">
        <v>216.26</v>
      </c>
      <c r="N4741">
        <v>216.26</v>
      </c>
      <c r="O4741">
        <v>216.26</v>
      </c>
      <c r="P4741">
        <v>0</v>
      </c>
      <c r="R4741" s="38">
        <v>1</v>
      </c>
      <c r="S4741" s="5"/>
      <c r="T4741" s="1" t="s">
        <v>11319</v>
      </c>
    </row>
    <row r="4742" spans="1:20" x14ac:dyDescent="0.25">
      <c r="A4742" t="s">
        <v>11318</v>
      </c>
      <c r="C4742" t="s">
        <v>9933</v>
      </c>
      <c r="E4742" s="2">
        <v>45282</v>
      </c>
      <c r="F4742">
        <v>2023</v>
      </c>
      <c r="G4742" t="s">
        <v>7066</v>
      </c>
      <c r="H4742" t="s">
        <v>9218</v>
      </c>
      <c r="I4742" t="s">
        <v>141</v>
      </c>
      <c r="J4742">
        <v>249.03270382312243</v>
      </c>
      <c r="N4742">
        <v>249.03270382312243</v>
      </c>
      <c r="O4742">
        <v>249.03270382312243</v>
      </c>
      <c r="P4742">
        <v>0</v>
      </c>
      <c r="R4742" s="38">
        <v>1</v>
      </c>
      <c r="S4742" s="5"/>
      <c r="T4742" s="1" t="s">
        <v>11319</v>
      </c>
    </row>
    <row r="4743" spans="1:20" x14ac:dyDescent="0.25">
      <c r="A4743" t="s">
        <v>11318</v>
      </c>
      <c r="C4743" t="s">
        <v>10219</v>
      </c>
      <c r="E4743" s="2">
        <v>44554</v>
      </c>
      <c r="F4743">
        <v>2021</v>
      </c>
      <c r="G4743" t="s">
        <v>9228</v>
      </c>
      <c r="H4743" t="s">
        <v>9218</v>
      </c>
      <c r="J4743">
        <v>473.08000000000004</v>
      </c>
      <c r="N4743">
        <v>473.08000000000004</v>
      </c>
      <c r="O4743">
        <v>473.08000000000004</v>
      </c>
      <c r="P4743">
        <v>0</v>
      </c>
      <c r="S4743" s="5"/>
      <c r="T4743" s="1" t="s">
        <v>11321</v>
      </c>
    </row>
    <row r="4744" spans="1:20" x14ac:dyDescent="0.25">
      <c r="A4744" t="s">
        <v>11318</v>
      </c>
      <c r="C4744" t="s">
        <v>10219</v>
      </c>
      <c r="E4744" s="2">
        <v>44610</v>
      </c>
      <c r="F4744">
        <v>2022</v>
      </c>
      <c r="G4744" t="s">
        <v>9228</v>
      </c>
      <c r="H4744" t="s">
        <v>9218</v>
      </c>
      <c r="J4744">
        <v>421.2</v>
      </c>
      <c r="N4744">
        <v>421.2</v>
      </c>
      <c r="O4744">
        <v>421.2</v>
      </c>
      <c r="P4744">
        <v>0</v>
      </c>
      <c r="S4744" s="5"/>
      <c r="T4744" s="1" t="s">
        <v>11320</v>
      </c>
    </row>
    <row r="4745" spans="1:20" x14ac:dyDescent="0.25">
      <c r="A4745" t="s">
        <v>11318</v>
      </c>
      <c r="C4745" t="s">
        <v>9767</v>
      </c>
      <c r="E4745" s="2">
        <v>45126</v>
      </c>
      <c r="F4745">
        <v>2023</v>
      </c>
      <c r="G4745" t="s">
        <v>9273</v>
      </c>
      <c r="H4745" t="s">
        <v>9218</v>
      </c>
      <c r="I4745" t="s">
        <v>141</v>
      </c>
      <c r="J4745">
        <v>96.884479980623098</v>
      </c>
      <c r="N4745">
        <v>96.884479980623098</v>
      </c>
      <c r="O4745">
        <v>96.884479980623098</v>
      </c>
      <c r="P4745">
        <v>0</v>
      </c>
      <c r="R4745" s="38">
        <v>1</v>
      </c>
      <c r="S4745" s="5"/>
      <c r="T4745" s="1" t="s">
        <v>11319</v>
      </c>
    </row>
    <row r="4746" spans="1:20" x14ac:dyDescent="0.25">
      <c r="A4746" t="s">
        <v>11318</v>
      </c>
      <c r="C4746" t="s">
        <v>9767</v>
      </c>
      <c r="E4746" s="2">
        <v>45126</v>
      </c>
      <c r="F4746">
        <v>2023</v>
      </c>
      <c r="G4746" t="s">
        <v>9243</v>
      </c>
      <c r="H4746" t="s">
        <v>9218</v>
      </c>
      <c r="I4746" t="s">
        <v>141</v>
      </c>
      <c r="J4746">
        <v>11.245519999999999</v>
      </c>
      <c r="N4746">
        <v>11.245519999999999</v>
      </c>
      <c r="O4746">
        <v>11.245519999999999</v>
      </c>
      <c r="P4746">
        <v>0</v>
      </c>
      <c r="R4746" s="38">
        <v>1</v>
      </c>
      <c r="S4746" s="5"/>
      <c r="T4746" s="1" t="s">
        <v>11319</v>
      </c>
    </row>
    <row r="4747" spans="1:20" x14ac:dyDescent="0.25">
      <c r="A4747" t="s">
        <v>11318</v>
      </c>
      <c r="C4747" t="s">
        <v>9989</v>
      </c>
      <c r="E4747" s="2">
        <v>44553</v>
      </c>
      <c r="F4747">
        <v>2021</v>
      </c>
      <c r="G4747" t="s">
        <v>9639</v>
      </c>
      <c r="H4747" t="s">
        <v>9229</v>
      </c>
      <c r="J4747">
        <v>135.89223000000001</v>
      </c>
      <c r="N4747">
        <v>112.82958000000002</v>
      </c>
      <c r="O4747">
        <v>112.82958000000002</v>
      </c>
      <c r="P4747">
        <v>0</v>
      </c>
      <c r="S4747" s="5"/>
      <c r="T4747" s="1" t="s">
        <v>11321</v>
      </c>
    </row>
    <row r="4748" spans="1:20" x14ac:dyDescent="0.25">
      <c r="A4748" t="s">
        <v>11318</v>
      </c>
      <c r="C4748" t="s">
        <v>9989</v>
      </c>
      <c r="E4748" s="2">
        <v>44734</v>
      </c>
      <c r="F4748">
        <v>2022</v>
      </c>
      <c r="G4748" t="s">
        <v>9639</v>
      </c>
      <c r="H4748" t="s">
        <v>9229</v>
      </c>
      <c r="J4748">
        <v>200.17529999999999</v>
      </c>
      <c r="N4748">
        <v>166.1634</v>
      </c>
      <c r="O4748">
        <v>166.1634</v>
      </c>
      <c r="P4748">
        <v>0</v>
      </c>
      <c r="S4748" s="5"/>
      <c r="T4748" s="1" t="s">
        <v>11320</v>
      </c>
    </row>
    <row r="4749" spans="1:20" x14ac:dyDescent="0.25">
      <c r="A4749" t="s">
        <v>11318</v>
      </c>
      <c r="C4749" t="s">
        <v>9989</v>
      </c>
      <c r="E4749" s="2">
        <v>44797</v>
      </c>
      <c r="F4749">
        <v>2022</v>
      </c>
      <c r="G4749" t="s">
        <v>9639</v>
      </c>
      <c r="H4749" t="s">
        <v>9229</v>
      </c>
      <c r="J4749">
        <v>311.68799999999999</v>
      </c>
      <c r="N4749">
        <v>258.61679999999996</v>
      </c>
      <c r="O4749">
        <v>258.61679999999996</v>
      </c>
      <c r="P4749">
        <v>0</v>
      </c>
      <c r="S4749" s="5"/>
      <c r="T4749" s="1" t="s">
        <v>11320</v>
      </c>
    </row>
    <row r="4750" spans="1:20" x14ac:dyDescent="0.25">
      <c r="A4750" t="s">
        <v>11318</v>
      </c>
      <c r="C4750" t="s">
        <v>9989</v>
      </c>
      <c r="E4750" s="2">
        <v>45119</v>
      </c>
      <c r="F4750">
        <v>2023</v>
      </c>
      <c r="G4750" t="s">
        <v>9639</v>
      </c>
      <c r="H4750" t="s">
        <v>9229</v>
      </c>
      <c r="I4750" t="s">
        <v>141</v>
      </c>
      <c r="J4750">
        <v>196.20758483034626</v>
      </c>
      <c r="N4750">
        <v>162.85229540918232</v>
      </c>
      <c r="O4750">
        <v>162.85229540918232</v>
      </c>
      <c r="P4750">
        <v>0</v>
      </c>
      <c r="R4750" s="38">
        <v>0.83</v>
      </c>
      <c r="S4750" s="5"/>
      <c r="T4750" s="1" t="s">
        <v>11319</v>
      </c>
    </row>
    <row r="4751" spans="1:20" x14ac:dyDescent="0.25">
      <c r="A4751" t="s">
        <v>11318</v>
      </c>
      <c r="C4751" t="s">
        <v>9989</v>
      </c>
      <c r="E4751" s="2">
        <v>45282</v>
      </c>
      <c r="F4751">
        <v>2023</v>
      </c>
      <c r="G4751" t="s">
        <v>9639</v>
      </c>
      <c r="H4751" t="s">
        <v>9229</v>
      </c>
      <c r="I4751" t="s">
        <v>141</v>
      </c>
      <c r="J4751">
        <v>98.094892497503068</v>
      </c>
      <c r="N4751">
        <v>81.418760772928991</v>
      </c>
      <c r="O4751">
        <v>81.418760772928991</v>
      </c>
      <c r="P4751">
        <v>0</v>
      </c>
      <c r="R4751" s="38">
        <v>0.83</v>
      </c>
      <c r="S4751" s="5"/>
      <c r="T4751" s="1" t="s">
        <v>11319</v>
      </c>
    </row>
    <row r="4752" spans="1:20" x14ac:dyDescent="0.25">
      <c r="A4752" t="s">
        <v>11318</v>
      </c>
      <c r="C4752" t="s">
        <v>10986</v>
      </c>
      <c r="E4752" s="2">
        <v>44546</v>
      </c>
      <c r="F4752">
        <v>2021</v>
      </c>
      <c r="G4752" t="s">
        <v>9273</v>
      </c>
      <c r="H4752" t="s">
        <v>9229</v>
      </c>
      <c r="J4752">
        <v>141.92400000000001</v>
      </c>
      <c r="N4752">
        <v>141.92400000000001</v>
      </c>
      <c r="O4752">
        <v>141.92400000000001</v>
      </c>
      <c r="P4752">
        <v>0</v>
      </c>
      <c r="S4752" s="5"/>
      <c r="T4752" s="1" t="s">
        <v>11321</v>
      </c>
    </row>
    <row r="4753" spans="1:20" x14ac:dyDescent="0.25">
      <c r="A4753" t="s">
        <v>11318</v>
      </c>
      <c r="C4753" t="s">
        <v>9931</v>
      </c>
      <c r="E4753" s="2">
        <v>45191</v>
      </c>
      <c r="F4753">
        <v>2023</v>
      </c>
      <c r="G4753" t="s">
        <v>9273</v>
      </c>
      <c r="H4753" t="s">
        <v>9218</v>
      </c>
      <c r="I4753" t="s">
        <v>141</v>
      </c>
      <c r="J4753">
        <v>540.65</v>
      </c>
      <c r="N4753">
        <v>540.65</v>
      </c>
      <c r="O4753">
        <v>540.65</v>
      </c>
      <c r="P4753">
        <v>0</v>
      </c>
      <c r="R4753" s="38">
        <v>1</v>
      </c>
      <c r="S4753" s="5"/>
      <c r="T4753" s="1" t="s">
        <v>11319</v>
      </c>
    </row>
    <row r="4754" spans="1:20" x14ac:dyDescent="0.25">
      <c r="A4754" t="s">
        <v>11318</v>
      </c>
      <c r="C4754" t="s">
        <v>10900</v>
      </c>
      <c r="E4754" s="2">
        <v>44546</v>
      </c>
      <c r="F4754">
        <v>2021</v>
      </c>
      <c r="G4754" t="s">
        <v>7066</v>
      </c>
      <c r="H4754" t="s">
        <v>9218</v>
      </c>
      <c r="J4754">
        <v>177.405</v>
      </c>
      <c r="N4754">
        <v>170.07226000000003</v>
      </c>
      <c r="O4754">
        <v>167.11551000000003</v>
      </c>
      <c r="P4754">
        <v>3.0750200000000003</v>
      </c>
      <c r="S4754" s="5"/>
      <c r="T4754" s="1" t="s">
        <v>11321</v>
      </c>
    </row>
    <row r="4755" spans="1:20" x14ac:dyDescent="0.25">
      <c r="A4755" t="s">
        <v>11318</v>
      </c>
      <c r="C4755" t="s">
        <v>10159</v>
      </c>
      <c r="E4755" s="2">
        <v>44755</v>
      </c>
      <c r="F4755">
        <v>2022</v>
      </c>
      <c r="G4755" t="s">
        <v>768</v>
      </c>
      <c r="H4755" t="s">
        <v>9229</v>
      </c>
      <c r="J4755">
        <v>52.65</v>
      </c>
      <c r="N4755">
        <v>52.65</v>
      </c>
      <c r="O4755">
        <v>52.65</v>
      </c>
      <c r="P4755">
        <v>0</v>
      </c>
      <c r="S4755" s="5"/>
      <c r="T4755" s="1" t="s">
        <v>11320</v>
      </c>
    </row>
    <row r="4756" spans="1:20" x14ac:dyDescent="0.25">
      <c r="A4756" t="s">
        <v>11318</v>
      </c>
      <c r="C4756" t="s">
        <v>9854</v>
      </c>
      <c r="E4756" s="2">
        <v>45282</v>
      </c>
      <c r="F4756">
        <v>2023</v>
      </c>
      <c r="G4756" t="s">
        <v>9273</v>
      </c>
      <c r="H4756" t="s">
        <v>9452</v>
      </c>
      <c r="I4756" t="s">
        <v>141</v>
      </c>
      <c r="J4756">
        <v>27.032499999999999</v>
      </c>
      <c r="N4756">
        <v>27.032499999999999</v>
      </c>
      <c r="O4756">
        <v>27.032499999999999</v>
      </c>
      <c r="P4756">
        <v>0</v>
      </c>
      <c r="R4756" s="38">
        <v>1</v>
      </c>
      <c r="S4756" s="5"/>
      <c r="T4756" s="1" t="s">
        <v>11319</v>
      </c>
    </row>
    <row r="4757" spans="1:20" x14ac:dyDescent="0.25">
      <c r="A4757" t="s">
        <v>11318</v>
      </c>
      <c r="C4757" t="s">
        <v>10025</v>
      </c>
      <c r="E4757" s="2">
        <v>44517</v>
      </c>
      <c r="F4757">
        <v>2021</v>
      </c>
      <c r="G4757" t="s">
        <v>8761</v>
      </c>
      <c r="H4757" t="s">
        <v>9218</v>
      </c>
      <c r="J4757">
        <v>354.81</v>
      </c>
      <c r="N4757">
        <v>354.81</v>
      </c>
      <c r="O4757">
        <v>354.81</v>
      </c>
      <c r="P4757">
        <v>0</v>
      </c>
      <c r="S4757" s="5"/>
      <c r="T4757" s="1" t="s">
        <v>11321</v>
      </c>
    </row>
    <row r="4758" spans="1:20" x14ac:dyDescent="0.25">
      <c r="A4758" t="s">
        <v>11318</v>
      </c>
      <c r="C4758" t="s">
        <v>10025</v>
      </c>
      <c r="E4758" s="2">
        <v>44819</v>
      </c>
      <c r="F4758">
        <v>2022</v>
      </c>
      <c r="G4758" t="s">
        <v>8761</v>
      </c>
      <c r="H4758" t="s">
        <v>9218</v>
      </c>
      <c r="J4758">
        <v>157.94999999999999</v>
      </c>
      <c r="N4758">
        <v>157.94999999999999</v>
      </c>
      <c r="O4758">
        <v>157.94999999999999</v>
      </c>
      <c r="P4758">
        <v>0</v>
      </c>
      <c r="S4758" s="5"/>
      <c r="T4758" s="1" t="s">
        <v>11320</v>
      </c>
    </row>
    <row r="4759" spans="1:20" x14ac:dyDescent="0.25">
      <c r="A4759" t="s">
        <v>11318</v>
      </c>
      <c r="C4759" t="s">
        <v>10025</v>
      </c>
      <c r="E4759" s="2">
        <v>45280</v>
      </c>
      <c r="F4759">
        <v>2023</v>
      </c>
      <c r="G4759" t="s">
        <v>8761</v>
      </c>
      <c r="H4759" t="s">
        <v>9218</v>
      </c>
      <c r="I4759" t="s">
        <v>141</v>
      </c>
      <c r="J4759">
        <v>5.4064999999999994</v>
      </c>
      <c r="N4759">
        <v>5.4064999999999994</v>
      </c>
      <c r="O4759">
        <v>5.4064999999999994</v>
      </c>
      <c r="P4759">
        <v>0</v>
      </c>
      <c r="R4759" s="38">
        <v>1</v>
      </c>
      <c r="S4759" s="5"/>
      <c r="T4759" s="1" t="s">
        <v>11319</v>
      </c>
    </row>
    <row r="4760" spans="1:20" x14ac:dyDescent="0.25">
      <c r="A4760" t="s">
        <v>11318</v>
      </c>
      <c r="C4760" t="s">
        <v>10025</v>
      </c>
      <c r="E4760" s="2">
        <v>45280</v>
      </c>
      <c r="F4760">
        <v>2023</v>
      </c>
      <c r="G4760" t="s">
        <v>8761</v>
      </c>
      <c r="H4760" t="s">
        <v>9218</v>
      </c>
      <c r="I4760" t="s">
        <v>9262</v>
      </c>
      <c r="J4760">
        <v>48.658499999999997</v>
      </c>
      <c r="N4760">
        <v>48.658499999999997</v>
      </c>
      <c r="O4760">
        <v>48.658499999999997</v>
      </c>
      <c r="P4760">
        <v>0</v>
      </c>
      <c r="R4760" s="38">
        <v>1</v>
      </c>
      <c r="S4760" s="5"/>
      <c r="T4760" s="1" t="s">
        <v>11319</v>
      </c>
    </row>
    <row r="4761" spans="1:20" x14ac:dyDescent="0.25">
      <c r="A4761" t="s">
        <v>11318</v>
      </c>
      <c r="C4761" t="s">
        <v>10247</v>
      </c>
      <c r="E4761" s="2">
        <v>44834</v>
      </c>
      <c r="F4761">
        <v>2022</v>
      </c>
      <c r="G4761" t="s">
        <v>9279</v>
      </c>
      <c r="H4761" t="s">
        <v>9218</v>
      </c>
      <c r="J4761">
        <v>77.290199999999999</v>
      </c>
      <c r="N4761">
        <v>77.290199999999999</v>
      </c>
      <c r="O4761">
        <v>77.290199999999999</v>
      </c>
      <c r="P4761">
        <v>0</v>
      </c>
      <c r="S4761" s="5"/>
      <c r="T4761" s="1" t="s">
        <v>11320</v>
      </c>
    </row>
    <row r="4762" spans="1:20" x14ac:dyDescent="0.25">
      <c r="A4762" t="s">
        <v>11318</v>
      </c>
      <c r="C4762" t="s">
        <v>10930</v>
      </c>
      <c r="E4762" s="2">
        <v>44546</v>
      </c>
      <c r="F4762">
        <v>2021</v>
      </c>
      <c r="G4762" t="s">
        <v>9289</v>
      </c>
      <c r="H4762" t="s">
        <v>9229</v>
      </c>
      <c r="J4762">
        <v>1.0644300000000002</v>
      </c>
      <c r="N4762">
        <v>1.0644300000000002</v>
      </c>
      <c r="O4762">
        <v>1.0644300000000002</v>
      </c>
      <c r="P4762">
        <v>0</v>
      </c>
      <c r="S4762" s="5"/>
      <c r="T4762" s="1" t="s">
        <v>11321</v>
      </c>
    </row>
    <row r="4763" spans="1:20" x14ac:dyDescent="0.25">
      <c r="A4763" t="s">
        <v>11318</v>
      </c>
      <c r="C4763" t="s">
        <v>10930</v>
      </c>
      <c r="E4763" s="2">
        <v>44546</v>
      </c>
      <c r="F4763">
        <v>2021</v>
      </c>
      <c r="G4763" t="s">
        <v>9243</v>
      </c>
      <c r="H4763" t="s">
        <v>9229</v>
      </c>
      <c r="J4763">
        <v>52.393610000000002</v>
      </c>
      <c r="N4763">
        <v>52.393610000000002</v>
      </c>
      <c r="O4763">
        <v>52.393610000000002</v>
      </c>
      <c r="P4763">
        <v>0</v>
      </c>
      <c r="S4763" s="5"/>
      <c r="T4763" s="1" t="s">
        <v>11321</v>
      </c>
    </row>
    <row r="4764" spans="1:20" x14ac:dyDescent="0.25">
      <c r="A4764" t="s">
        <v>11318</v>
      </c>
      <c r="C4764" t="s">
        <v>10913</v>
      </c>
      <c r="E4764" s="2">
        <v>44523</v>
      </c>
      <c r="F4764">
        <v>2021</v>
      </c>
      <c r="G4764" t="s">
        <v>9373</v>
      </c>
      <c r="H4764" t="s">
        <v>9218</v>
      </c>
      <c r="J4764">
        <v>94.616000000000014</v>
      </c>
      <c r="N4764">
        <v>94.616000000000014</v>
      </c>
      <c r="O4764">
        <v>94.616000000000014</v>
      </c>
      <c r="P4764">
        <v>0</v>
      </c>
      <c r="S4764" s="5"/>
      <c r="T4764" s="1" t="s">
        <v>11321</v>
      </c>
    </row>
    <row r="4765" spans="1:20" x14ac:dyDescent="0.25">
      <c r="A4765" t="s">
        <v>11318</v>
      </c>
      <c r="C4765" t="s">
        <v>9867</v>
      </c>
      <c r="E4765" s="2">
        <v>45280</v>
      </c>
      <c r="F4765">
        <v>2023</v>
      </c>
      <c r="G4765" t="s">
        <v>768</v>
      </c>
      <c r="H4765" t="s">
        <v>9218</v>
      </c>
      <c r="I4765" t="s">
        <v>141</v>
      </c>
      <c r="J4765">
        <v>540.65</v>
      </c>
      <c r="N4765">
        <v>540.65</v>
      </c>
      <c r="O4765">
        <v>540.65</v>
      </c>
      <c r="P4765">
        <v>0</v>
      </c>
      <c r="R4765" s="38">
        <v>1</v>
      </c>
      <c r="S4765" s="5"/>
      <c r="T4765" s="1" t="s">
        <v>11319</v>
      </c>
    </row>
    <row r="4766" spans="1:20" x14ac:dyDescent="0.25">
      <c r="A4766" t="s">
        <v>11318</v>
      </c>
      <c r="C4766" t="s">
        <v>9991</v>
      </c>
      <c r="E4766" s="2">
        <v>45223</v>
      </c>
      <c r="F4766">
        <v>2023</v>
      </c>
      <c r="G4766" t="s">
        <v>9292</v>
      </c>
      <c r="H4766" t="s">
        <v>9218</v>
      </c>
      <c r="I4766" t="s">
        <v>141</v>
      </c>
      <c r="J4766">
        <v>55.524754999999999</v>
      </c>
      <c r="N4766">
        <v>55.524754999999999</v>
      </c>
      <c r="O4766">
        <v>55.524754999999999</v>
      </c>
      <c r="P4766">
        <v>0</v>
      </c>
      <c r="R4766" s="38">
        <v>1</v>
      </c>
      <c r="S4766" s="5"/>
      <c r="T4766" s="1" t="s">
        <v>11319</v>
      </c>
    </row>
    <row r="4767" spans="1:20" x14ac:dyDescent="0.25">
      <c r="A4767" t="s">
        <v>11318</v>
      </c>
      <c r="C4767" t="s">
        <v>9991</v>
      </c>
      <c r="E4767" s="2">
        <v>45223</v>
      </c>
      <c r="F4767">
        <v>2023</v>
      </c>
      <c r="G4767" t="s">
        <v>9292</v>
      </c>
      <c r="H4767" t="s">
        <v>9218</v>
      </c>
      <c r="I4767" t="s">
        <v>141</v>
      </c>
      <c r="J4767">
        <v>16.6574265</v>
      </c>
      <c r="N4767">
        <v>16.6574265</v>
      </c>
      <c r="O4767">
        <v>16.6574265</v>
      </c>
      <c r="P4767">
        <v>0</v>
      </c>
      <c r="R4767" s="38">
        <v>1</v>
      </c>
      <c r="S4767" s="5"/>
      <c r="T4767" s="1" t="s">
        <v>11319</v>
      </c>
    </row>
    <row r="4768" spans="1:20" x14ac:dyDescent="0.25">
      <c r="A4768" t="s">
        <v>11318</v>
      </c>
      <c r="C4768" t="s">
        <v>9598</v>
      </c>
      <c r="E4768" s="2">
        <v>45273</v>
      </c>
      <c r="F4768">
        <v>2023</v>
      </c>
      <c r="G4768" t="s">
        <v>9228</v>
      </c>
      <c r="H4768" t="s">
        <v>9218</v>
      </c>
      <c r="I4768" t="s">
        <v>141</v>
      </c>
      <c r="J4768">
        <v>477.93459999999999</v>
      </c>
      <c r="N4768">
        <v>477.93459999999999</v>
      </c>
      <c r="O4768">
        <v>477.93459999999999</v>
      </c>
      <c r="P4768">
        <v>0</v>
      </c>
      <c r="R4768" s="38">
        <v>1</v>
      </c>
      <c r="S4768" s="5"/>
      <c r="T4768" s="1" t="s">
        <v>11319</v>
      </c>
    </row>
    <row r="4769" spans="1:20" x14ac:dyDescent="0.25">
      <c r="A4769" t="s">
        <v>11318</v>
      </c>
      <c r="C4769" t="s">
        <v>10291</v>
      </c>
      <c r="E4769" s="2">
        <v>44918</v>
      </c>
      <c r="F4769">
        <v>2022</v>
      </c>
      <c r="G4769" t="s">
        <v>9284</v>
      </c>
      <c r="H4769" t="s">
        <v>9218</v>
      </c>
      <c r="J4769">
        <v>66.023099999999999</v>
      </c>
      <c r="N4769">
        <v>54.756</v>
      </c>
      <c r="O4769">
        <v>54.756</v>
      </c>
      <c r="P4769">
        <v>0</v>
      </c>
      <c r="S4769" s="5"/>
      <c r="T4769" s="1" t="s">
        <v>11320</v>
      </c>
    </row>
    <row r="4770" spans="1:20" x14ac:dyDescent="0.25">
      <c r="A4770" t="s">
        <v>11318</v>
      </c>
      <c r="C4770" t="s">
        <v>10291</v>
      </c>
      <c r="E4770" s="2">
        <v>44918</v>
      </c>
      <c r="F4770">
        <v>2022</v>
      </c>
      <c r="G4770" t="s">
        <v>9228</v>
      </c>
      <c r="H4770" t="s">
        <v>9218</v>
      </c>
      <c r="J4770">
        <v>91.926899999999989</v>
      </c>
      <c r="N4770">
        <v>76.342500000000001</v>
      </c>
      <c r="O4770">
        <v>76.342500000000001</v>
      </c>
      <c r="P4770">
        <v>0</v>
      </c>
      <c r="S4770" s="5"/>
      <c r="T4770" s="1" t="s">
        <v>11320</v>
      </c>
    </row>
    <row r="4771" spans="1:20" x14ac:dyDescent="0.25">
      <c r="A4771" t="s">
        <v>11318</v>
      </c>
      <c r="C4771" t="s">
        <v>10857</v>
      </c>
      <c r="E4771" s="2">
        <v>44393</v>
      </c>
      <c r="F4771">
        <v>2021</v>
      </c>
      <c r="G4771" t="s">
        <v>9228</v>
      </c>
      <c r="H4771" t="s">
        <v>9218</v>
      </c>
      <c r="J4771">
        <v>299.81445000000002</v>
      </c>
      <c r="N4771">
        <v>299.81445000000002</v>
      </c>
      <c r="O4771">
        <v>299.81445000000002</v>
      </c>
      <c r="P4771">
        <v>0</v>
      </c>
      <c r="S4771" s="5"/>
      <c r="T4771" s="1" t="s">
        <v>11321</v>
      </c>
    </row>
    <row r="4772" spans="1:20" x14ac:dyDescent="0.25">
      <c r="A4772" t="s">
        <v>11318</v>
      </c>
      <c r="C4772" t="s">
        <v>10721</v>
      </c>
      <c r="E4772" s="2">
        <v>44266</v>
      </c>
      <c r="F4772">
        <v>2021</v>
      </c>
      <c r="G4772" t="s">
        <v>9273</v>
      </c>
      <c r="H4772" t="s">
        <v>9229</v>
      </c>
      <c r="J4772">
        <v>88.702500000000001</v>
      </c>
      <c r="N4772">
        <v>88.702500000000001</v>
      </c>
      <c r="O4772">
        <v>88.702500000000001</v>
      </c>
      <c r="P4772">
        <v>0</v>
      </c>
      <c r="S4772" s="5"/>
      <c r="T4772" s="1" t="s">
        <v>11321</v>
      </c>
    </row>
    <row r="4773" spans="1:20" x14ac:dyDescent="0.25">
      <c r="A4773" t="s">
        <v>11318</v>
      </c>
      <c r="C4773" t="s">
        <v>10060</v>
      </c>
      <c r="E4773" s="2">
        <v>44680</v>
      </c>
      <c r="F4773">
        <v>2022</v>
      </c>
      <c r="G4773" t="s">
        <v>9228</v>
      </c>
      <c r="H4773" t="s">
        <v>9218</v>
      </c>
      <c r="J4773">
        <v>82.555199999999999</v>
      </c>
      <c r="N4773">
        <v>82.555199999999999</v>
      </c>
      <c r="O4773">
        <v>82.555199999999999</v>
      </c>
      <c r="P4773">
        <v>0</v>
      </c>
      <c r="S4773" s="5"/>
      <c r="T4773" s="1" t="s">
        <v>11320</v>
      </c>
    </row>
    <row r="4774" spans="1:20" x14ac:dyDescent="0.25">
      <c r="A4774" t="s">
        <v>11318</v>
      </c>
      <c r="C4774" t="s">
        <v>10060</v>
      </c>
      <c r="E4774" s="2">
        <v>44680</v>
      </c>
      <c r="F4774">
        <v>2022</v>
      </c>
      <c r="G4774" t="s">
        <v>9228</v>
      </c>
      <c r="H4774" t="s">
        <v>9218</v>
      </c>
      <c r="J4774">
        <v>6.9497999999999989</v>
      </c>
      <c r="N4774">
        <v>6.9497999999999989</v>
      </c>
      <c r="O4774">
        <v>6.9497999999999989</v>
      </c>
      <c r="P4774">
        <v>0</v>
      </c>
      <c r="S4774" s="5"/>
      <c r="T4774" s="1" t="s">
        <v>11320</v>
      </c>
    </row>
    <row r="4775" spans="1:20" x14ac:dyDescent="0.25">
      <c r="A4775" t="s">
        <v>11318</v>
      </c>
      <c r="C4775" t="s">
        <v>10165</v>
      </c>
      <c r="E4775" s="2">
        <v>44673</v>
      </c>
      <c r="F4775">
        <v>2022</v>
      </c>
      <c r="G4775" t="s">
        <v>9889</v>
      </c>
      <c r="H4775" t="s">
        <v>9218</v>
      </c>
      <c r="J4775">
        <v>21.06</v>
      </c>
      <c r="N4775">
        <v>6.5286</v>
      </c>
      <c r="O4775">
        <v>6.5286</v>
      </c>
      <c r="P4775">
        <v>0</v>
      </c>
      <c r="S4775" s="5"/>
      <c r="T4775" s="1" t="s">
        <v>11320</v>
      </c>
    </row>
    <row r="4776" spans="1:20" x14ac:dyDescent="0.25">
      <c r="A4776" t="s">
        <v>11318</v>
      </c>
      <c r="C4776" t="s">
        <v>9806</v>
      </c>
      <c r="E4776" s="2">
        <v>45099</v>
      </c>
      <c r="F4776">
        <v>2023</v>
      </c>
      <c r="G4776" t="s">
        <v>9273</v>
      </c>
      <c r="H4776" t="s">
        <v>9218</v>
      </c>
      <c r="I4776" t="s">
        <v>9262</v>
      </c>
      <c r="J4776">
        <v>54.064999999999998</v>
      </c>
      <c r="N4776">
        <v>0</v>
      </c>
      <c r="O4776">
        <v>0</v>
      </c>
      <c r="P4776">
        <v>0</v>
      </c>
      <c r="R4776" s="38"/>
      <c r="S4776" s="5"/>
      <c r="T4776" s="1" t="s">
        <v>11319</v>
      </c>
    </row>
    <row r="4777" spans="1:20" x14ac:dyDescent="0.25">
      <c r="A4777" t="s">
        <v>11318</v>
      </c>
      <c r="C4777" t="s">
        <v>10953</v>
      </c>
      <c r="E4777" s="2">
        <v>44553</v>
      </c>
      <c r="F4777">
        <v>2021</v>
      </c>
      <c r="G4777" t="s">
        <v>9243</v>
      </c>
      <c r="H4777" t="s">
        <v>9218</v>
      </c>
      <c r="J4777">
        <v>47.308000000000007</v>
      </c>
      <c r="N4777">
        <v>12.65489</v>
      </c>
      <c r="O4777">
        <v>12.65489</v>
      </c>
      <c r="P4777">
        <v>0</v>
      </c>
      <c r="S4777" s="5"/>
      <c r="T4777" s="1" t="s">
        <v>11321</v>
      </c>
    </row>
    <row r="4778" spans="1:20" x14ac:dyDescent="0.25">
      <c r="A4778" t="s">
        <v>11318</v>
      </c>
      <c r="C4778" t="s">
        <v>9800</v>
      </c>
      <c r="E4778" s="2">
        <v>45239</v>
      </c>
      <c r="F4778">
        <v>2023</v>
      </c>
      <c r="G4778" t="s">
        <v>9243</v>
      </c>
      <c r="H4778" t="s">
        <v>9229</v>
      </c>
      <c r="I4778" t="s">
        <v>9357</v>
      </c>
      <c r="J4778">
        <v>22.772177999999997</v>
      </c>
      <c r="N4778">
        <v>6.6950203319999995</v>
      </c>
      <c r="O4778">
        <v>3.005927496</v>
      </c>
      <c r="P4778">
        <v>3.6890928359999995</v>
      </c>
      <c r="R4778" s="38">
        <v>0.29399999999999998</v>
      </c>
      <c r="S4778" s="5"/>
      <c r="T4778" s="1" t="s">
        <v>11319</v>
      </c>
    </row>
    <row r="4779" spans="1:20" x14ac:dyDescent="0.25">
      <c r="A4779" t="s">
        <v>11318</v>
      </c>
      <c r="C4779" t="s">
        <v>9800</v>
      </c>
      <c r="E4779" s="2">
        <v>45239</v>
      </c>
      <c r="F4779">
        <v>2023</v>
      </c>
      <c r="G4779" t="s">
        <v>9243</v>
      </c>
      <c r="H4779" t="s">
        <v>9229</v>
      </c>
      <c r="I4779" t="s">
        <v>141</v>
      </c>
      <c r="J4779">
        <v>24.523883999999999</v>
      </c>
      <c r="N4779">
        <v>7.2100218959999989</v>
      </c>
      <c r="O4779">
        <v>3.2371526879999997</v>
      </c>
      <c r="P4779">
        <v>3.9728692079999997</v>
      </c>
      <c r="R4779" s="38">
        <v>0.29399999999999998</v>
      </c>
      <c r="S4779" s="5"/>
      <c r="T4779" s="1" t="s">
        <v>11319</v>
      </c>
    </row>
    <row r="4780" spans="1:20" x14ac:dyDescent="0.25">
      <c r="A4780" t="s">
        <v>11318</v>
      </c>
      <c r="C4780" t="s">
        <v>9800</v>
      </c>
      <c r="E4780" s="2">
        <v>45239</v>
      </c>
      <c r="F4780">
        <v>2023</v>
      </c>
      <c r="G4780" t="s">
        <v>9243</v>
      </c>
      <c r="H4780" t="s">
        <v>9229</v>
      </c>
      <c r="I4780" t="s">
        <v>361</v>
      </c>
      <c r="J4780">
        <v>9.5370659999999994</v>
      </c>
      <c r="N4780">
        <v>2.8038974039999998</v>
      </c>
      <c r="O4780">
        <v>1.2588927119999997</v>
      </c>
      <c r="P4780">
        <v>1.545004692</v>
      </c>
      <c r="R4780" s="38">
        <v>0.29399999999999998</v>
      </c>
      <c r="S4780" s="5"/>
      <c r="T4780" s="1" t="s">
        <v>11319</v>
      </c>
    </row>
    <row r="4781" spans="1:20" x14ac:dyDescent="0.25">
      <c r="A4781" t="s">
        <v>11318</v>
      </c>
      <c r="C4781" t="s">
        <v>9800</v>
      </c>
      <c r="E4781" s="2">
        <v>45239</v>
      </c>
      <c r="F4781">
        <v>2023</v>
      </c>
      <c r="G4781" t="s">
        <v>9243</v>
      </c>
      <c r="H4781" t="s">
        <v>9229</v>
      </c>
      <c r="I4781" t="s">
        <v>9240</v>
      </c>
      <c r="J4781">
        <v>60.336539999999992</v>
      </c>
      <c r="N4781">
        <v>17.73894276</v>
      </c>
      <c r="O4781">
        <v>7.9644232799999992</v>
      </c>
      <c r="P4781">
        <v>9.7745194799999986</v>
      </c>
      <c r="R4781" s="38">
        <v>0.29399999999999998</v>
      </c>
      <c r="S4781" s="5"/>
      <c r="T4781" s="1" t="s">
        <v>11319</v>
      </c>
    </row>
    <row r="4782" spans="1:20" x14ac:dyDescent="0.25">
      <c r="A4782" t="s">
        <v>11318</v>
      </c>
      <c r="C4782" t="s">
        <v>9800</v>
      </c>
      <c r="E4782" s="2">
        <v>45239</v>
      </c>
      <c r="F4782">
        <v>2023</v>
      </c>
      <c r="G4782" t="s">
        <v>9243</v>
      </c>
      <c r="H4782" t="s">
        <v>9229</v>
      </c>
      <c r="I4782" t="s">
        <v>9404</v>
      </c>
      <c r="J4782">
        <v>51.578009999999999</v>
      </c>
      <c r="N4782">
        <v>15.163934939999999</v>
      </c>
      <c r="O4782">
        <v>6.8082973199999994</v>
      </c>
      <c r="P4782">
        <v>8.3556376199999995</v>
      </c>
      <c r="R4782" s="38">
        <v>0.29399999999999998</v>
      </c>
      <c r="S4782" s="5"/>
      <c r="T4782" s="1" t="s">
        <v>11319</v>
      </c>
    </row>
    <row r="4783" spans="1:20" x14ac:dyDescent="0.25">
      <c r="A4783" t="s">
        <v>11318</v>
      </c>
      <c r="C4783" t="s">
        <v>9800</v>
      </c>
      <c r="E4783" s="2">
        <v>45239</v>
      </c>
      <c r="F4783">
        <v>2023</v>
      </c>
      <c r="G4783" t="s">
        <v>9243</v>
      </c>
      <c r="H4783" t="s">
        <v>9229</v>
      </c>
      <c r="I4783" t="s">
        <v>84</v>
      </c>
      <c r="J4783">
        <v>1.3624379999999998</v>
      </c>
      <c r="N4783">
        <v>0.40055677199999995</v>
      </c>
      <c r="O4783">
        <v>0.17984181599999999</v>
      </c>
      <c r="P4783">
        <v>0.22071495599999999</v>
      </c>
      <c r="R4783" s="38">
        <v>0.29399999999999998</v>
      </c>
      <c r="S4783" s="5"/>
      <c r="T4783" s="1" t="s">
        <v>11319</v>
      </c>
    </row>
    <row r="4784" spans="1:20" x14ac:dyDescent="0.25">
      <c r="A4784" t="s">
        <v>11318</v>
      </c>
      <c r="C4784" t="s">
        <v>9800</v>
      </c>
      <c r="E4784" s="2">
        <v>45239</v>
      </c>
      <c r="F4784">
        <v>2023</v>
      </c>
      <c r="G4784" t="s">
        <v>9243</v>
      </c>
      <c r="H4784" t="s">
        <v>9229</v>
      </c>
      <c r="I4784" t="s">
        <v>9234</v>
      </c>
      <c r="J4784">
        <v>24.523883999999999</v>
      </c>
      <c r="N4784">
        <v>7.2100218959999989</v>
      </c>
      <c r="O4784">
        <v>3.2371526879999997</v>
      </c>
      <c r="P4784">
        <v>3.9728692079999997</v>
      </c>
      <c r="R4784" s="38">
        <v>0.29399999999999998</v>
      </c>
      <c r="S4784" s="5"/>
      <c r="T4784" s="1" t="s">
        <v>11319</v>
      </c>
    </row>
    <row r="4785" spans="1:20" x14ac:dyDescent="0.25">
      <c r="A4785" t="s">
        <v>11318</v>
      </c>
      <c r="C4785" t="s">
        <v>9435</v>
      </c>
      <c r="E4785" s="2">
        <v>45236</v>
      </c>
      <c r="F4785">
        <v>2023</v>
      </c>
      <c r="G4785" t="s">
        <v>9243</v>
      </c>
      <c r="H4785" t="s">
        <v>9229</v>
      </c>
      <c r="I4785" t="s">
        <v>9357</v>
      </c>
      <c r="J4785">
        <v>43.792649999999995</v>
      </c>
      <c r="N4785">
        <v>3.3632755199999997</v>
      </c>
      <c r="O4785">
        <v>3.0392099099999998</v>
      </c>
      <c r="P4785">
        <v>0.32406561</v>
      </c>
      <c r="R4785" s="38">
        <v>7.6799999999999993E-2</v>
      </c>
      <c r="S4785" s="5"/>
      <c r="T4785" s="1" t="s">
        <v>11319</v>
      </c>
    </row>
    <row r="4786" spans="1:20" x14ac:dyDescent="0.25">
      <c r="A4786" t="s">
        <v>11318</v>
      </c>
      <c r="C4786" t="s">
        <v>9435</v>
      </c>
      <c r="E4786" s="2">
        <v>45236</v>
      </c>
      <c r="F4786">
        <v>2023</v>
      </c>
      <c r="G4786" t="s">
        <v>9243</v>
      </c>
      <c r="H4786" t="s">
        <v>9229</v>
      </c>
      <c r="I4786" t="s">
        <v>9225</v>
      </c>
      <c r="J4786">
        <v>9.7317</v>
      </c>
      <c r="N4786">
        <v>0.74739456000000004</v>
      </c>
      <c r="O4786">
        <v>0.67537997999999999</v>
      </c>
      <c r="P4786">
        <v>7.2014580000000009E-2</v>
      </c>
      <c r="R4786" s="38">
        <v>7.6799999999999993E-2</v>
      </c>
      <c r="S4786" s="5"/>
      <c r="T4786" s="1" t="s">
        <v>11319</v>
      </c>
    </row>
    <row r="4787" spans="1:20" x14ac:dyDescent="0.25">
      <c r="A4787" t="s">
        <v>11318</v>
      </c>
      <c r="C4787" t="s">
        <v>9435</v>
      </c>
      <c r="E4787" s="2">
        <v>45236</v>
      </c>
      <c r="F4787">
        <v>2023</v>
      </c>
      <c r="G4787" t="s">
        <v>9243</v>
      </c>
      <c r="H4787" t="s">
        <v>9229</v>
      </c>
      <c r="I4787" t="s">
        <v>132</v>
      </c>
      <c r="J4787">
        <v>65.688974999999999</v>
      </c>
      <c r="N4787">
        <v>5.0449132800000003</v>
      </c>
      <c r="O4787">
        <v>4.5588148649999995</v>
      </c>
      <c r="P4787">
        <v>0.48609841499999995</v>
      </c>
      <c r="R4787" s="38">
        <v>7.6799999999999993E-2</v>
      </c>
      <c r="S4787" s="5"/>
      <c r="T4787" s="1" t="s">
        <v>11319</v>
      </c>
    </row>
    <row r="4788" spans="1:20" x14ac:dyDescent="0.25">
      <c r="A4788" t="s">
        <v>11318</v>
      </c>
      <c r="C4788" t="s">
        <v>9435</v>
      </c>
      <c r="E4788" s="2">
        <v>45236</v>
      </c>
      <c r="F4788">
        <v>2023</v>
      </c>
      <c r="G4788" t="s">
        <v>9243</v>
      </c>
      <c r="H4788" t="s">
        <v>9229</v>
      </c>
      <c r="I4788" t="s">
        <v>141</v>
      </c>
      <c r="J4788">
        <v>7.2987749999999991</v>
      </c>
      <c r="N4788">
        <v>0.56054591999999992</v>
      </c>
      <c r="O4788">
        <v>0.50653498499999994</v>
      </c>
      <c r="P4788">
        <v>5.4010934999999996E-2</v>
      </c>
      <c r="R4788" s="38">
        <v>7.6799999999999993E-2</v>
      </c>
      <c r="S4788" s="5"/>
      <c r="T4788" s="1" t="s">
        <v>11319</v>
      </c>
    </row>
    <row r="4789" spans="1:20" x14ac:dyDescent="0.25">
      <c r="A4789" t="s">
        <v>11318</v>
      </c>
      <c r="C4789" t="s">
        <v>9435</v>
      </c>
      <c r="E4789" s="2">
        <v>45236</v>
      </c>
      <c r="F4789">
        <v>2023</v>
      </c>
      <c r="G4789" t="s">
        <v>9243</v>
      </c>
      <c r="H4789" t="s">
        <v>9229</v>
      </c>
      <c r="I4789" t="s">
        <v>361</v>
      </c>
      <c r="J4789">
        <v>19.4634</v>
      </c>
      <c r="N4789">
        <v>1.4947891200000001</v>
      </c>
      <c r="O4789">
        <v>1.35075996</v>
      </c>
      <c r="P4789">
        <v>0.14402916000000002</v>
      </c>
      <c r="R4789" s="38">
        <v>7.6799999999999993E-2</v>
      </c>
      <c r="S4789" s="5"/>
      <c r="T4789" s="1" t="s">
        <v>11319</v>
      </c>
    </row>
    <row r="4790" spans="1:20" x14ac:dyDescent="0.25">
      <c r="A4790" t="s">
        <v>11318</v>
      </c>
      <c r="C4790" t="s">
        <v>9435</v>
      </c>
      <c r="E4790" s="2">
        <v>45236</v>
      </c>
      <c r="F4790">
        <v>2023</v>
      </c>
      <c r="G4790" t="s">
        <v>9243</v>
      </c>
      <c r="H4790" t="s">
        <v>9229</v>
      </c>
      <c r="I4790" t="s">
        <v>9240</v>
      </c>
      <c r="J4790">
        <v>53.524349999999998</v>
      </c>
      <c r="N4790">
        <v>4.1106700800000002</v>
      </c>
      <c r="O4790">
        <v>3.7145898899999996</v>
      </c>
      <c r="P4790">
        <v>0.39608019</v>
      </c>
      <c r="R4790" s="38">
        <v>7.6799999999999993E-2</v>
      </c>
      <c r="S4790" s="5"/>
      <c r="T4790" s="1" t="s">
        <v>11319</v>
      </c>
    </row>
    <row r="4791" spans="1:20" x14ac:dyDescent="0.25">
      <c r="A4791" t="s">
        <v>11318</v>
      </c>
      <c r="C4791" t="s">
        <v>9435</v>
      </c>
      <c r="E4791" s="2">
        <v>45236</v>
      </c>
      <c r="F4791">
        <v>2023</v>
      </c>
      <c r="G4791" t="s">
        <v>9243</v>
      </c>
      <c r="H4791" t="s">
        <v>9229</v>
      </c>
      <c r="I4791" t="s">
        <v>9250</v>
      </c>
      <c r="J4791">
        <v>2.432925</v>
      </c>
      <c r="N4791">
        <v>0.18684864000000001</v>
      </c>
      <c r="O4791">
        <v>0.168844995</v>
      </c>
      <c r="P4791">
        <v>1.8003645000000002E-2</v>
      </c>
      <c r="R4791" s="38">
        <v>7.6799999999999993E-2</v>
      </c>
      <c r="S4791" s="5"/>
      <c r="T4791" s="1" t="s">
        <v>11319</v>
      </c>
    </row>
    <row r="4792" spans="1:20" x14ac:dyDescent="0.25">
      <c r="A4792" t="s">
        <v>11318</v>
      </c>
      <c r="C4792" t="s">
        <v>9435</v>
      </c>
      <c r="E4792" s="2">
        <v>45236</v>
      </c>
      <c r="F4792">
        <v>2023</v>
      </c>
      <c r="G4792" t="s">
        <v>9243</v>
      </c>
      <c r="H4792" t="s">
        <v>9229</v>
      </c>
      <c r="I4792" t="s">
        <v>9404</v>
      </c>
      <c r="J4792">
        <v>24.329249999999998</v>
      </c>
      <c r="N4792">
        <v>1.8684863999999999</v>
      </c>
      <c r="O4792">
        <v>1.6884499500000001</v>
      </c>
      <c r="P4792">
        <v>0.18003644999999999</v>
      </c>
      <c r="R4792" s="38">
        <v>7.6799999999999993E-2</v>
      </c>
      <c r="S4792" s="5"/>
      <c r="T4792" s="1" t="s">
        <v>11319</v>
      </c>
    </row>
    <row r="4793" spans="1:20" x14ac:dyDescent="0.25">
      <c r="A4793" t="s">
        <v>11318</v>
      </c>
      <c r="C4793" t="s">
        <v>9435</v>
      </c>
      <c r="E4793" s="2">
        <v>45236</v>
      </c>
      <c r="F4793">
        <v>2023</v>
      </c>
      <c r="G4793" t="s">
        <v>9243</v>
      </c>
      <c r="H4793" t="s">
        <v>9229</v>
      </c>
      <c r="I4793" t="s">
        <v>84</v>
      </c>
      <c r="J4793">
        <v>7.2987749999999991</v>
      </c>
      <c r="N4793">
        <v>0.56054591999999992</v>
      </c>
      <c r="O4793">
        <v>0.50653498499999994</v>
      </c>
      <c r="P4793">
        <v>5.4010934999999996E-2</v>
      </c>
      <c r="R4793" s="38">
        <v>7.6799999999999993E-2</v>
      </c>
      <c r="S4793" s="5"/>
      <c r="T4793" s="1" t="s">
        <v>11319</v>
      </c>
    </row>
    <row r="4794" spans="1:20" x14ac:dyDescent="0.25">
      <c r="A4794" t="s">
        <v>11318</v>
      </c>
      <c r="C4794" t="s">
        <v>9435</v>
      </c>
      <c r="E4794" s="2">
        <v>45236</v>
      </c>
      <c r="F4794">
        <v>2023</v>
      </c>
      <c r="G4794" t="s">
        <v>9243</v>
      </c>
      <c r="H4794" t="s">
        <v>9229</v>
      </c>
      <c r="I4794" t="s">
        <v>9234</v>
      </c>
      <c r="J4794">
        <v>9.7317</v>
      </c>
      <c r="N4794">
        <v>0.74739456000000004</v>
      </c>
      <c r="O4794">
        <v>0.67537997999999999</v>
      </c>
      <c r="P4794">
        <v>7.2014580000000009E-2</v>
      </c>
      <c r="R4794" s="38">
        <v>7.6799999999999993E-2</v>
      </c>
      <c r="S4794" s="5"/>
      <c r="T4794" s="1" t="s">
        <v>11319</v>
      </c>
    </row>
    <row r="4795" spans="1:20" x14ac:dyDescent="0.25">
      <c r="A4795" t="s">
        <v>11318</v>
      </c>
      <c r="C4795" t="s">
        <v>10833</v>
      </c>
      <c r="E4795" s="2">
        <v>44495</v>
      </c>
      <c r="F4795">
        <v>2021</v>
      </c>
      <c r="G4795" t="s">
        <v>9276</v>
      </c>
      <c r="H4795" t="s">
        <v>9218</v>
      </c>
      <c r="J4795">
        <v>88.702500000000001</v>
      </c>
      <c r="N4795">
        <v>88.702500000000001</v>
      </c>
      <c r="O4795">
        <v>87.874610000000004</v>
      </c>
      <c r="P4795">
        <v>0.94616000000000011</v>
      </c>
      <c r="S4795" s="5"/>
      <c r="T4795" s="1" t="s">
        <v>11321</v>
      </c>
    </row>
    <row r="4796" spans="1:20" x14ac:dyDescent="0.25">
      <c r="A4796" t="s">
        <v>11318</v>
      </c>
      <c r="C4796" t="s">
        <v>9723</v>
      </c>
      <c r="E4796" s="2">
        <v>44915</v>
      </c>
      <c r="F4796">
        <v>2022</v>
      </c>
      <c r="G4796" t="s">
        <v>9292</v>
      </c>
      <c r="H4796" t="s">
        <v>9224</v>
      </c>
      <c r="J4796">
        <v>105.3</v>
      </c>
      <c r="N4796">
        <v>1.0529999999999999</v>
      </c>
      <c r="O4796">
        <v>1.0529999999999999</v>
      </c>
      <c r="P4796">
        <v>0</v>
      </c>
      <c r="S4796" s="5"/>
      <c r="T4796" s="1" t="s">
        <v>11320</v>
      </c>
    </row>
    <row r="4797" spans="1:20" x14ac:dyDescent="0.25">
      <c r="A4797" t="s">
        <v>11318</v>
      </c>
      <c r="C4797" t="s">
        <v>9723</v>
      </c>
      <c r="E4797" s="2">
        <v>44999</v>
      </c>
      <c r="F4797">
        <v>2023</v>
      </c>
      <c r="G4797" t="s">
        <v>9292</v>
      </c>
      <c r="H4797" t="s">
        <v>9224</v>
      </c>
      <c r="I4797" t="s">
        <v>9225</v>
      </c>
      <c r="J4797">
        <v>54.064999999999998</v>
      </c>
      <c r="N4797">
        <v>0.54064999999999996</v>
      </c>
      <c r="O4797">
        <v>0.54064999999999996</v>
      </c>
      <c r="P4797">
        <v>0</v>
      </c>
      <c r="R4797" s="38">
        <v>0.01</v>
      </c>
      <c r="S4797" s="5"/>
      <c r="T4797" s="1" t="s">
        <v>11319</v>
      </c>
    </row>
    <row r="4798" spans="1:20" x14ac:dyDescent="0.25">
      <c r="A4798" t="s">
        <v>11318</v>
      </c>
      <c r="C4798" t="s">
        <v>9697</v>
      </c>
      <c r="E4798" s="2">
        <v>45280</v>
      </c>
      <c r="F4798">
        <v>2023</v>
      </c>
      <c r="G4798" t="s">
        <v>9292</v>
      </c>
      <c r="H4798" t="s">
        <v>318</v>
      </c>
      <c r="I4798" t="s">
        <v>9225</v>
      </c>
      <c r="J4798">
        <v>52.999792036355998</v>
      </c>
      <c r="N4798">
        <v>0.26499896018177999</v>
      </c>
      <c r="O4798">
        <v>0.26499896018177999</v>
      </c>
      <c r="P4798">
        <v>0</v>
      </c>
      <c r="R4798" s="38">
        <v>5.0000000000000001E-3</v>
      </c>
      <c r="S4798" s="5"/>
      <c r="T4798" s="1" t="s">
        <v>11319</v>
      </c>
    </row>
    <row r="4799" spans="1:20" x14ac:dyDescent="0.25">
      <c r="A4799" t="s">
        <v>11318</v>
      </c>
      <c r="C4799" t="s">
        <v>9917</v>
      </c>
      <c r="E4799" s="2">
        <v>45281</v>
      </c>
      <c r="F4799">
        <v>2023</v>
      </c>
      <c r="G4799" t="s">
        <v>9292</v>
      </c>
      <c r="H4799" t="s">
        <v>9229</v>
      </c>
      <c r="I4799" t="s">
        <v>9256</v>
      </c>
      <c r="J4799">
        <v>54.064999999999998</v>
      </c>
      <c r="N4799">
        <v>54.064999999999998</v>
      </c>
      <c r="O4799">
        <v>54.064999999999998</v>
      </c>
      <c r="P4799">
        <v>0</v>
      </c>
      <c r="R4799" s="38">
        <v>1</v>
      </c>
      <c r="S4799" s="5"/>
      <c r="T4799" s="1" t="s">
        <v>11319</v>
      </c>
    </row>
    <row r="4800" spans="1:20" x14ac:dyDescent="0.25">
      <c r="A4800" t="s">
        <v>11318</v>
      </c>
      <c r="C4800" t="s">
        <v>10329</v>
      </c>
      <c r="E4800" s="2">
        <v>44918</v>
      </c>
      <c r="F4800">
        <v>2022</v>
      </c>
      <c r="G4800" t="s">
        <v>9292</v>
      </c>
      <c r="H4800" t="s">
        <v>318</v>
      </c>
      <c r="J4800">
        <v>210.6</v>
      </c>
      <c r="N4800">
        <v>1.0529999999999999</v>
      </c>
      <c r="O4800">
        <v>1.0529999999999999</v>
      </c>
      <c r="P4800">
        <v>0</v>
      </c>
      <c r="S4800" s="5"/>
      <c r="T4800" s="1" t="s">
        <v>11320</v>
      </c>
    </row>
    <row r="4801" spans="1:20" x14ac:dyDescent="0.25">
      <c r="A4801" t="s">
        <v>11318</v>
      </c>
      <c r="C4801" t="s">
        <v>10893</v>
      </c>
      <c r="E4801" s="2">
        <v>44221</v>
      </c>
      <c r="F4801">
        <v>2021</v>
      </c>
      <c r="G4801" t="s">
        <v>9243</v>
      </c>
      <c r="H4801" t="s">
        <v>9218</v>
      </c>
      <c r="J4801">
        <v>112.35650000000001</v>
      </c>
      <c r="N4801">
        <v>112.35650000000001</v>
      </c>
      <c r="O4801">
        <v>112.35650000000001</v>
      </c>
      <c r="P4801">
        <v>0</v>
      </c>
      <c r="S4801" s="5"/>
      <c r="T4801" s="1" t="s">
        <v>11321</v>
      </c>
    </row>
    <row r="4802" spans="1:20" x14ac:dyDescent="0.25">
      <c r="A4802" t="s">
        <v>11318</v>
      </c>
      <c r="C4802" t="s">
        <v>10808</v>
      </c>
      <c r="E4802" s="2">
        <v>44545</v>
      </c>
      <c r="F4802">
        <v>2021</v>
      </c>
      <c r="G4802" t="s">
        <v>9373</v>
      </c>
      <c r="H4802" t="s">
        <v>9218</v>
      </c>
      <c r="J4802">
        <v>236.54000000000002</v>
      </c>
      <c r="N4802">
        <v>68.005250000000004</v>
      </c>
      <c r="O4802">
        <v>68.005250000000004</v>
      </c>
      <c r="P4802">
        <v>0</v>
      </c>
      <c r="S4802" s="5"/>
      <c r="T4802" s="1" t="s">
        <v>11321</v>
      </c>
    </row>
    <row r="4803" spans="1:20" x14ac:dyDescent="0.25">
      <c r="A4803" t="s">
        <v>11318</v>
      </c>
      <c r="C4803" t="s">
        <v>10958</v>
      </c>
      <c r="E4803" s="2">
        <v>44539</v>
      </c>
      <c r="F4803">
        <v>2021</v>
      </c>
      <c r="G4803" t="s">
        <v>9228</v>
      </c>
      <c r="H4803" t="s">
        <v>9218</v>
      </c>
      <c r="J4803">
        <v>28.384800000000002</v>
      </c>
      <c r="N4803">
        <v>5.6769600000000002</v>
      </c>
      <c r="O4803">
        <v>5.6769600000000002</v>
      </c>
      <c r="P4803">
        <v>0</v>
      </c>
      <c r="S4803" s="5"/>
      <c r="T4803" s="1" t="s">
        <v>11321</v>
      </c>
    </row>
    <row r="4804" spans="1:20" x14ac:dyDescent="0.25">
      <c r="A4804" t="s">
        <v>11318</v>
      </c>
      <c r="C4804" t="s">
        <v>10958</v>
      </c>
      <c r="E4804" s="2">
        <v>44539</v>
      </c>
      <c r="F4804">
        <v>2021</v>
      </c>
      <c r="G4804" t="s">
        <v>9276</v>
      </c>
      <c r="H4804" t="s">
        <v>9218</v>
      </c>
      <c r="J4804">
        <v>80.423600000000008</v>
      </c>
      <c r="N4804">
        <v>16.084720000000001</v>
      </c>
      <c r="O4804">
        <v>16.084720000000001</v>
      </c>
      <c r="P4804">
        <v>0</v>
      </c>
      <c r="S4804" s="5"/>
      <c r="T4804" s="1" t="s">
        <v>11321</v>
      </c>
    </row>
    <row r="4805" spans="1:20" x14ac:dyDescent="0.25">
      <c r="A4805" t="s">
        <v>11318</v>
      </c>
      <c r="C4805" t="s">
        <v>10958</v>
      </c>
      <c r="E4805" s="2">
        <v>44539</v>
      </c>
      <c r="F4805">
        <v>2021</v>
      </c>
      <c r="G4805" t="s">
        <v>9279</v>
      </c>
      <c r="H4805" t="s">
        <v>9218</v>
      </c>
      <c r="J4805">
        <v>246.00160000000002</v>
      </c>
      <c r="N4805">
        <v>49.200320000000005</v>
      </c>
      <c r="O4805">
        <v>49.200320000000005</v>
      </c>
      <c r="P4805">
        <v>0</v>
      </c>
      <c r="S4805" s="5"/>
      <c r="T4805" s="1" t="s">
        <v>11321</v>
      </c>
    </row>
    <row r="4806" spans="1:20" x14ac:dyDescent="0.25">
      <c r="A4806" t="s">
        <v>11318</v>
      </c>
      <c r="C4806" t="s">
        <v>10376</v>
      </c>
      <c r="E4806" s="2">
        <v>44907</v>
      </c>
      <c r="F4806">
        <v>2022</v>
      </c>
      <c r="G4806" t="s">
        <v>9401</v>
      </c>
      <c r="H4806" t="s">
        <v>9218</v>
      </c>
      <c r="J4806">
        <v>19.480499999999999</v>
      </c>
      <c r="N4806">
        <v>19.480499999999999</v>
      </c>
      <c r="O4806">
        <v>19.480499999999999</v>
      </c>
      <c r="P4806">
        <v>0</v>
      </c>
      <c r="S4806" s="5"/>
      <c r="T4806" s="1" t="s">
        <v>11320</v>
      </c>
    </row>
    <row r="4807" spans="1:20" x14ac:dyDescent="0.25">
      <c r="A4807" t="s">
        <v>11318</v>
      </c>
      <c r="C4807" t="s">
        <v>9588</v>
      </c>
      <c r="E4807" s="2">
        <v>45183</v>
      </c>
      <c r="F4807">
        <v>2023</v>
      </c>
      <c r="G4807" t="s">
        <v>9401</v>
      </c>
      <c r="H4807" t="s">
        <v>9218</v>
      </c>
      <c r="I4807" t="s">
        <v>141</v>
      </c>
      <c r="J4807">
        <v>194.63399999999999</v>
      </c>
      <c r="N4807">
        <v>194.63399999999999</v>
      </c>
      <c r="O4807">
        <v>194.63399999999999</v>
      </c>
      <c r="P4807">
        <v>0</v>
      </c>
      <c r="R4807" s="38">
        <v>1</v>
      </c>
      <c r="S4807" s="5"/>
      <c r="T4807" s="1" t="s">
        <v>11319</v>
      </c>
    </row>
    <row r="4808" spans="1:20" x14ac:dyDescent="0.25">
      <c r="A4808" t="s">
        <v>11318</v>
      </c>
      <c r="C4808" t="s">
        <v>9421</v>
      </c>
      <c r="E4808" s="2">
        <v>45274</v>
      </c>
      <c r="F4808">
        <v>2023</v>
      </c>
      <c r="G4808" t="s">
        <v>768</v>
      </c>
      <c r="H4808" t="s">
        <v>9218</v>
      </c>
      <c r="I4808" t="s">
        <v>361</v>
      </c>
      <c r="J4808">
        <v>108.13</v>
      </c>
      <c r="N4808">
        <v>89.510013999999998</v>
      </c>
      <c r="O4808">
        <v>89.510013999999998</v>
      </c>
      <c r="P4808">
        <v>0</v>
      </c>
      <c r="R4808" s="38">
        <v>0.82779999999999998</v>
      </c>
      <c r="S4808" s="5"/>
      <c r="T4808" s="1" t="s">
        <v>11319</v>
      </c>
    </row>
    <row r="4809" spans="1:20" x14ac:dyDescent="0.25">
      <c r="A4809" t="s">
        <v>11318</v>
      </c>
      <c r="C4809" t="s">
        <v>10276</v>
      </c>
      <c r="E4809" s="2">
        <v>44841</v>
      </c>
      <c r="F4809">
        <v>2022</v>
      </c>
      <c r="G4809" t="s">
        <v>9243</v>
      </c>
      <c r="H4809" t="s">
        <v>9229</v>
      </c>
      <c r="J4809">
        <v>115.83</v>
      </c>
      <c r="N4809">
        <v>12.9519</v>
      </c>
      <c r="O4809">
        <v>12.9519</v>
      </c>
      <c r="P4809">
        <v>0</v>
      </c>
      <c r="S4809" s="5"/>
      <c r="T4809" s="1" t="s">
        <v>11320</v>
      </c>
    </row>
    <row r="4810" spans="1:20" x14ac:dyDescent="0.25">
      <c r="A4810" t="s">
        <v>11318</v>
      </c>
      <c r="C4810" t="s">
        <v>10828</v>
      </c>
      <c r="E4810" s="2">
        <v>44365</v>
      </c>
      <c r="F4810">
        <v>2021</v>
      </c>
      <c r="G4810" t="s">
        <v>9243</v>
      </c>
      <c r="H4810" t="s">
        <v>9229</v>
      </c>
      <c r="J4810">
        <v>177.405</v>
      </c>
      <c r="N4810">
        <v>19.869360000000004</v>
      </c>
      <c r="O4810">
        <v>19.869360000000004</v>
      </c>
      <c r="P4810">
        <v>0</v>
      </c>
      <c r="S4810" s="5"/>
      <c r="T4810" s="1" t="s">
        <v>11321</v>
      </c>
    </row>
    <row r="4811" spans="1:20" x14ac:dyDescent="0.25">
      <c r="A4811" t="s">
        <v>11318</v>
      </c>
      <c r="C4811" t="s">
        <v>9769</v>
      </c>
      <c r="E4811" s="2">
        <v>45212</v>
      </c>
      <c r="F4811">
        <v>2023</v>
      </c>
      <c r="G4811" t="s">
        <v>9243</v>
      </c>
      <c r="H4811" t="s">
        <v>9229</v>
      </c>
      <c r="I4811" t="s">
        <v>9237</v>
      </c>
      <c r="J4811">
        <v>104.19406799999999</v>
      </c>
      <c r="N4811">
        <v>30.6538948056</v>
      </c>
      <c r="O4811">
        <v>5.9599006895999995</v>
      </c>
      <c r="P4811">
        <v>24.693994115999995</v>
      </c>
      <c r="R4811" s="38">
        <v>0.29420000000000002</v>
      </c>
      <c r="S4811" s="5"/>
      <c r="T4811" s="1" t="s">
        <v>11319</v>
      </c>
    </row>
    <row r="4812" spans="1:20" x14ac:dyDescent="0.25">
      <c r="A4812" t="s">
        <v>11318</v>
      </c>
      <c r="C4812" t="s">
        <v>9769</v>
      </c>
      <c r="E4812" s="2">
        <v>45212</v>
      </c>
      <c r="F4812">
        <v>2023</v>
      </c>
      <c r="G4812" t="s">
        <v>9243</v>
      </c>
      <c r="H4812" t="s">
        <v>9229</v>
      </c>
      <c r="I4812" t="s">
        <v>9225</v>
      </c>
      <c r="J4812">
        <v>5.7092640000000001</v>
      </c>
      <c r="N4812">
        <v>1.6796654687999999</v>
      </c>
      <c r="O4812">
        <v>0.32656990079999998</v>
      </c>
      <c r="P4812">
        <v>1.3530955679999999</v>
      </c>
      <c r="R4812" s="38">
        <v>0.29420000000000002</v>
      </c>
      <c r="S4812" s="5"/>
      <c r="T4812" s="1" t="s">
        <v>11319</v>
      </c>
    </row>
    <row r="4813" spans="1:20" x14ac:dyDescent="0.25">
      <c r="A4813" t="s">
        <v>11318</v>
      </c>
      <c r="C4813" t="s">
        <v>9769</v>
      </c>
      <c r="E4813" s="2">
        <v>45212</v>
      </c>
      <c r="F4813">
        <v>2023</v>
      </c>
      <c r="G4813" t="s">
        <v>9243</v>
      </c>
      <c r="H4813" t="s">
        <v>9229</v>
      </c>
      <c r="I4813" t="s">
        <v>361</v>
      </c>
      <c r="J4813">
        <v>15.700475999999998</v>
      </c>
      <c r="N4813">
        <v>4.6190800392</v>
      </c>
      <c r="O4813">
        <v>0.89806722719999987</v>
      </c>
      <c r="P4813">
        <v>3.7210128119999997</v>
      </c>
      <c r="R4813" s="38">
        <v>0.29420000000000002</v>
      </c>
      <c r="S4813" s="5"/>
      <c r="T4813" s="1" t="s">
        <v>11319</v>
      </c>
    </row>
    <row r="4814" spans="1:20" x14ac:dyDescent="0.25">
      <c r="A4814" t="s">
        <v>11318</v>
      </c>
      <c r="C4814" t="s">
        <v>9769</v>
      </c>
      <c r="E4814" s="2">
        <v>45212</v>
      </c>
      <c r="F4814">
        <v>2023</v>
      </c>
      <c r="G4814" t="s">
        <v>9243</v>
      </c>
      <c r="H4814" t="s">
        <v>9229</v>
      </c>
      <c r="I4814" t="s">
        <v>9240</v>
      </c>
      <c r="J4814">
        <v>12.845844</v>
      </c>
      <c r="N4814">
        <v>3.7792473048000002</v>
      </c>
      <c r="O4814">
        <v>0.73478227679999997</v>
      </c>
      <c r="P4814">
        <v>3.0444650279999999</v>
      </c>
      <c r="R4814" s="38">
        <v>0.29420000000000002</v>
      </c>
      <c r="S4814" s="5"/>
      <c r="T4814" s="1" t="s">
        <v>11319</v>
      </c>
    </row>
    <row r="4815" spans="1:20" x14ac:dyDescent="0.25">
      <c r="A4815" t="s">
        <v>11318</v>
      </c>
      <c r="C4815" t="s">
        <v>9769</v>
      </c>
      <c r="E4815" s="2">
        <v>45212</v>
      </c>
      <c r="F4815">
        <v>2023</v>
      </c>
      <c r="G4815" t="s">
        <v>9243</v>
      </c>
      <c r="H4815" t="s">
        <v>9229</v>
      </c>
      <c r="I4815" t="s">
        <v>9404</v>
      </c>
      <c r="J4815">
        <v>1.427316</v>
      </c>
      <c r="N4815">
        <v>0.41991636719999997</v>
      </c>
      <c r="O4815">
        <v>8.1642475199999995E-2</v>
      </c>
      <c r="P4815">
        <v>0.33827389199999996</v>
      </c>
      <c r="R4815" s="38">
        <v>0.29420000000000002</v>
      </c>
      <c r="S4815" s="5"/>
      <c r="T4815" s="1" t="s">
        <v>11319</v>
      </c>
    </row>
    <row r="4816" spans="1:20" x14ac:dyDescent="0.25">
      <c r="A4816" t="s">
        <v>11318</v>
      </c>
      <c r="C4816" t="s">
        <v>9769</v>
      </c>
      <c r="E4816" s="2">
        <v>45212</v>
      </c>
      <c r="F4816">
        <v>2023</v>
      </c>
      <c r="G4816" t="s">
        <v>9243</v>
      </c>
      <c r="H4816" t="s">
        <v>9229</v>
      </c>
      <c r="I4816" t="s">
        <v>9234</v>
      </c>
      <c r="J4816">
        <v>2.8546320000000001</v>
      </c>
      <c r="N4816">
        <v>0.83983273439999995</v>
      </c>
      <c r="O4816">
        <v>0.16328495039999999</v>
      </c>
      <c r="P4816">
        <v>0.67654778399999993</v>
      </c>
      <c r="R4816" s="38">
        <v>0.29420000000000002</v>
      </c>
      <c r="S4816" s="5"/>
      <c r="T4816" s="1" t="s">
        <v>11319</v>
      </c>
    </row>
    <row r="4817" spans="1:20" x14ac:dyDescent="0.25">
      <c r="A4817" t="s">
        <v>11318</v>
      </c>
      <c r="C4817" t="s">
        <v>10051</v>
      </c>
      <c r="E4817" s="2">
        <v>44918</v>
      </c>
      <c r="F4817">
        <v>2022</v>
      </c>
      <c r="G4817" t="s">
        <v>9289</v>
      </c>
      <c r="H4817" t="s">
        <v>9229</v>
      </c>
      <c r="J4817">
        <v>210.6</v>
      </c>
      <c r="N4817">
        <v>35.802</v>
      </c>
      <c r="O4817">
        <v>23.165999999999997</v>
      </c>
      <c r="P4817">
        <v>12.635999999999999</v>
      </c>
      <c r="S4817" s="5"/>
      <c r="T4817" s="1" t="s">
        <v>11320</v>
      </c>
    </row>
    <row r="4818" spans="1:20" x14ac:dyDescent="0.25">
      <c r="A4818" t="s">
        <v>11318</v>
      </c>
      <c r="C4818" t="s">
        <v>10916</v>
      </c>
      <c r="E4818" s="2">
        <v>44218</v>
      </c>
      <c r="F4818">
        <v>2021</v>
      </c>
      <c r="G4818" t="s">
        <v>9364</v>
      </c>
      <c r="H4818" t="s">
        <v>9229</v>
      </c>
      <c r="J4818">
        <v>236.54000000000002</v>
      </c>
      <c r="N4818">
        <v>42.577200000000005</v>
      </c>
      <c r="O4818">
        <v>42.577200000000005</v>
      </c>
      <c r="P4818">
        <v>0</v>
      </c>
      <c r="S4818" s="5"/>
      <c r="T4818" s="1" t="s">
        <v>11321</v>
      </c>
    </row>
    <row r="4819" spans="1:20" x14ac:dyDescent="0.25">
      <c r="A4819" t="s">
        <v>11318</v>
      </c>
      <c r="C4819" t="s">
        <v>10806</v>
      </c>
      <c r="E4819" s="2">
        <v>44272</v>
      </c>
      <c r="F4819">
        <v>2021</v>
      </c>
      <c r="G4819" t="s">
        <v>9243</v>
      </c>
      <c r="H4819" t="s">
        <v>9229</v>
      </c>
      <c r="J4819">
        <v>68.005250000000004</v>
      </c>
      <c r="N4819">
        <v>9.3433300000000017</v>
      </c>
      <c r="O4819">
        <v>7.4510100000000001</v>
      </c>
      <c r="P4819">
        <v>1.8923200000000002</v>
      </c>
      <c r="S4819" s="5"/>
      <c r="T4819" s="1" t="s">
        <v>11321</v>
      </c>
    </row>
    <row r="4820" spans="1:20" x14ac:dyDescent="0.25">
      <c r="A4820" t="s">
        <v>11318</v>
      </c>
      <c r="C4820" t="s">
        <v>10222</v>
      </c>
      <c r="E4820" s="2">
        <v>44915</v>
      </c>
      <c r="F4820">
        <v>2022</v>
      </c>
      <c r="G4820" t="s">
        <v>9243</v>
      </c>
      <c r="H4820" t="s">
        <v>9229</v>
      </c>
      <c r="J4820">
        <v>205.33499999999998</v>
      </c>
      <c r="N4820">
        <v>27.693899999999999</v>
      </c>
      <c r="O4820">
        <v>23.587199999999996</v>
      </c>
      <c r="P4820">
        <v>4.1067</v>
      </c>
      <c r="S4820" s="5"/>
      <c r="T4820" s="1" t="s">
        <v>11320</v>
      </c>
    </row>
    <row r="4821" spans="1:20" x14ac:dyDescent="0.25">
      <c r="A4821" t="s">
        <v>11318</v>
      </c>
      <c r="C4821" t="s">
        <v>9707</v>
      </c>
      <c r="E4821" s="2">
        <v>45135</v>
      </c>
      <c r="F4821">
        <v>2023</v>
      </c>
      <c r="G4821" t="s">
        <v>9289</v>
      </c>
      <c r="H4821" t="s">
        <v>9229</v>
      </c>
      <c r="I4821" t="s">
        <v>9225</v>
      </c>
      <c r="J4821">
        <v>74.609699999999989</v>
      </c>
      <c r="N4821">
        <v>12.683648999999999</v>
      </c>
      <c r="O4821">
        <v>8.2070669999999986</v>
      </c>
      <c r="P4821">
        <v>4.4765819999999996</v>
      </c>
      <c r="R4821" s="38">
        <v>0.17</v>
      </c>
      <c r="S4821" s="5"/>
      <c r="T4821" s="1" t="s">
        <v>11319</v>
      </c>
    </row>
    <row r="4822" spans="1:20" x14ac:dyDescent="0.25">
      <c r="A4822" t="s">
        <v>11318</v>
      </c>
      <c r="C4822" t="s">
        <v>9707</v>
      </c>
      <c r="E4822" s="2">
        <v>45135</v>
      </c>
      <c r="F4822">
        <v>2023</v>
      </c>
      <c r="G4822" t="s">
        <v>9289</v>
      </c>
      <c r="H4822" t="s">
        <v>9229</v>
      </c>
      <c r="I4822" t="s">
        <v>132</v>
      </c>
      <c r="J4822">
        <v>38.9268</v>
      </c>
      <c r="N4822">
        <v>6.6175559999999995</v>
      </c>
      <c r="O4822">
        <v>4.2819479999999999</v>
      </c>
      <c r="P4822">
        <v>2.3356080000000001</v>
      </c>
      <c r="R4822" s="38">
        <v>0.17</v>
      </c>
      <c r="S4822" s="5"/>
      <c r="T4822" s="1" t="s">
        <v>11319</v>
      </c>
    </row>
    <row r="4823" spans="1:20" x14ac:dyDescent="0.25">
      <c r="A4823" t="s">
        <v>11318</v>
      </c>
      <c r="C4823" t="s">
        <v>9707</v>
      </c>
      <c r="E4823" s="2">
        <v>45135</v>
      </c>
      <c r="F4823">
        <v>2023</v>
      </c>
      <c r="G4823" t="s">
        <v>9289</v>
      </c>
      <c r="H4823" t="s">
        <v>9229</v>
      </c>
      <c r="I4823" t="s">
        <v>141</v>
      </c>
      <c r="J4823">
        <v>16.2195</v>
      </c>
      <c r="N4823">
        <v>2.7573149999999997</v>
      </c>
      <c r="O4823">
        <v>1.7841449999999999</v>
      </c>
      <c r="P4823">
        <v>0.97316999999999998</v>
      </c>
      <c r="R4823" s="38">
        <v>0.17</v>
      </c>
      <c r="S4823" s="5"/>
      <c r="T4823" s="1" t="s">
        <v>11319</v>
      </c>
    </row>
    <row r="4824" spans="1:20" x14ac:dyDescent="0.25">
      <c r="A4824" t="s">
        <v>11318</v>
      </c>
      <c r="C4824" t="s">
        <v>9707</v>
      </c>
      <c r="E4824" s="2">
        <v>45135</v>
      </c>
      <c r="F4824">
        <v>2023</v>
      </c>
      <c r="G4824" t="s">
        <v>9289</v>
      </c>
      <c r="H4824" t="s">
        <v>9229</v>
      </c>
      <c r="I4824" t="s">
        <v>361</v>
      </c>
      <c r="J4824">
        <v>32.439</v>
      </c>
      <c r="N4824">
        <v>5.5146299999999995</v>
      </c>
      <c r="O4824">
        <v>3.5682899999999997</v>
      </c>
      <c r="P4824">
        <v>1.94634</v>
      </c>
      <c r="R4824" s="38">
        <v>0.17</v>
      </c>
      <c r="S4824" s="5"/>
      <c r="T4824" s="1" t="s">
        <v>11319</v>
      </c>
    </row>
    <row r="4825" spans="1:20" x14ac:dyDescent="0.25">
      <c r="A4825" t="s">
        <v>11318</v>
      </c>
      <c r="C4825" t="s">
        <v>9707</v>
      </c>
      <c r="E4825" s="2">
        <v>45135</v>
      </c>
      <c r="F4825">
        <v>2023</v>
      </c>
      <c r="G4825" t="s">
        <v>9289</v>
      </c>
      <c r="H4825" t="s">
        <v>9229</v>
      </c>
      <c r="I4825" t="s">
        <v>9262</v>
      </c>
      <c r="J4825">
        <v>12.164624999999999</v>
      </c>
      <c r="N4825">
        <v>2.0679862500000001</v>
      </c>
      <c r="O4825">
        <v>1.33810875</v>
      </c>
      <c r="P4825">
        <v>0.72987749999999996</v>
      </c>
      <c r="R4825" s="38">
        <v>0.17</v>
      </c>
      <c r="S4825" s="5"/>
      <c r="T4825" s="1" t="s">
        <v>11319</v>
      </c>
    </row>
    <row r="4826" spans="1:20" x14ac:dyDescent="0.25">
      <c r="A4826" t="s">
        <v>11318</v>
      </c>
      <c r="C4826" t="s">
        <v>9707</v>
      </c>
      <c r="E4826" s="2">
        <v>45135</v>
      </c>
      <c r="F4826">
        <v>2023</v>
      </c>
      <c r="G4826" t="s">
        <v>9289</v>
      </c>
      <c r="H4826" t="s">
        <v>9229</v>
      </c>
      <c r="I4826" t="s">
        <v>9240</v>
      </c>
      <c r="J4826">
        <v>32.439</v>
      </c>
      <c r="N4826">
        <v>5.5146299999999995</v>
      </c>
      <c r="O4826">
        <v>3.5682899999999997</v>
      </c>
      <c r="P4826">
        <v>1.94634</v>
      </c>
      <c r="R4826" s="38">
        <v>0.17</v>
      </c>
      <c r="S4826" s="5"/>
      <c r="T4826" s="1" t="s">
        <v>11319</v>
      </c>
    </row>
    <row r="4827" spans="1:20" x14ac:dyDescent="0.25">
      <c r="A4827" t="s">
        <v>11318</v>
      </c>
      <c r="C4827" t="s">
        <v>9707</v>
      </c>
      <c r="E4827" s="2">
        <v>45135</v>
      </c>
      <c r="F4827">
        <v>2023</v>
      </c>
      <c r="G4827" t="s">
        <v>9289</v>
      </c>
      <c r="H4827" t="s">
        <v>9229</v>
      </c>
      <c r="I4827" t="s">
        <v>9250</v>
      </c>
      <c r="J4827">
        <v>6.4878</v>
      </c>
      <c r="N4827">
        <v>1.1029259999999999</v>
      </c>
      <c r="O4827">
        <v>0.71365800000000001</v>
      </c>
      <c r="P4827">
        <v>0.38926799999999995</v>
      </c>
      <c r="R4827" s="38">
        <v>0.17</v>
      </c>
      <c r="S4827" s="5"/>
      <c r="T4827" s="1" t="s">
        <v>11319</v>
      </c>
    </row>
    <row r="4828" spans="1:20" x14ac:dyDescent="0.25">
      <c r="A4828" t="s">
        <v>11318</v>
      </c>
      <c r="C4828" t="s">
        <v>9707</v>
      </c>
      <c r="E4828" s="2">
        <v>45135</v>
      </c>
      <c r="F4828">
        <v>2023</v>
      </c>
      <c r="G4828" t="s">
        <v>9289</v>
      </c>
      <c r="H4828" t="s">
        <v>9229</v>
      </c>
      <c r="I4828" t="s">
        <v>84</v>
      </c>
      <c r="J4828">
        <v>16.2195</v>
      </c>
      <c r="N4828">
        <v>2.7573149999999997</v>
      </c>
      <c r="O4828">
        <v>1.7841449999999999</v>
      </c>
      <c r="P4828">
        <v>0.97316999999999998</v>
      </c>
      <c r="R4828" s="38">
        <v>0.17</v>
      </c>
      <c r="S4828" s="5"/>
      <c r="T4828" s="1" t="s">
        <v>11319</v>
      </c>
    </row>
    <row r="4829" spans="1:20" x14ac:dyDescent="0.25">
      <c r="A4829" t="s">
        <v>11318</v>
      </c>
      <c r="C4829" t="s">
        <v>9707</v>
      </c>
      <c r="E4829" s="2">
        <v>45135</v>
      </c>
      <c r="F4829">
        <v>2023</v>
      </c>
      <c r="G4829" t="s">
        <v>9289</v>
      </c>
      <c r="H4829" t="s">
        <v>9229</v>
      </c>
      <c r="I4829" t="s">
        <v>9256</v>
      </c>
      <c r="J4829">
        <v>68.932874999999996</v>
      </c>
      <c r="N4829">
        <v>11.71858875</v>
      </c>
      <c r="O4829">
        <v>7.5826162500000001</v>
      </c>
      <c r="P4829">
        <v>4.1359725000000003</v>
      </c>
      <c r="R4829" s="38">
        <v>0.17</v>
      </c>
      <c r="S4829" s="5"/>
      <c r="T4829" s="1" t="s">
        <v>11319</v>
      </c>
    </row>
    <row r="4830" spans="1:20" x14ac:dyDescent="0.25">
      <c r="A4830" t="s">
        <v>11318</v>
      </c>
      <c r="C4830" t="s">
        <v>9707</v>
      </c>
      <c r="E4830" s="2">
        <v>45135</v>
      </c>
      <c r="F4830">
        <v>2023</v>
      </c>
      <c r="G4830" t="s">
        <v>9289</v>
      </c>
      <c r="H4830" t="s">
        <v>9229</v>
      </c>
      <c r="I4830" t="s">
        <v>9234</v>
      </c>
      <c r="J4830">
        <v>25.9512</v>
      </c>
      <c r="N4830">
        <v>4.4117039999999994</v>
      </c>
      <c r="O4830">
        <v>2.8546320000000001</v>
      </c>
      <c r="P4830">
        <v>1.5570719999999998</v>
      </c>
      <c r="R4830" s="38">
        <v>0.17</v>
      </c>
      <c r="S4830" s="5"/>
      <c r="T4830" s="1" t="s">
        <v>11319</v>
      </c>
    </row>
    <row r="4831" spans="1:20" x14ac:dyDescent="0.25">
      <c r="A4831" t="s">
        <v>11318</v>
      </c>
      <c r="C4831" t="s">
        <v>9402</v>
      </c>
      <c r="E4831" s="2">
        <v>45099</v>
      </c>
      <c r="F4831">
        <v>2023</v>
      </c>
      <c r="G4831" t="s">
        <v>9401</v>
      </c>
      <c r="H4831" t="s">
        <v>9229</v>
      </c>
      <c r="I4831" t="s">
        <v>9357</v>
      </c>
      <c r="J4831">
        <v>55.146299999999997</v>
      </c>
      <c r="N4831">
        <v>13.543931280000001</v>
      </c>
      <c r="O4831">
        <v>12.424461389999999</v>
      </c>
      <c r="P4831">
        <v>1.11946989</v>
      </c>
      <c r="R4831" s="38">
        <v>0.24560000000000001</v>
      </c>
      <c r="S4831" s="5"/>
      <c r="T4831" s="1" t="s">
        <v>11319</v>
      </c>
    </row>
    <row r="4832" spans="1:20" x14ac:dyDescent="0.25">
      <c r="A4832" t="s">
        <v>11318</v>
      </c>
      <c r="C4832" t="s">
        <v>9402</v>
      </c>
      <c r="E4832" s="2">
        <v>45099</v>
      </c>
      <c r="F4832">
        <v>2023</v>
      </c>
      <c r="G4832" t="s">
        <v>9401</v>
      </c>
      <c r="H4832" t="s">
        <v>9229</v>
      </c>
      <c r="I4832" t="s">
        <v>132</v>
      </c>
      <c r="J4832">
        <v>32.439</v>
      </c>
      <c r="N4832">
        <v>7.9670183999999997</v>
      </c>
      <c r="O4832">
        <v>7.3085066999999997</v>
      </c>
      <c r="P4832">
        <v>0.65851169999999992</v>
      </c>
      <c r="R4832" s="38">
        <v>0.24560000000000001</v>
      </c>
      <c r="S4832" s="5"/>
      <c r="T4832" s="1" t="s">
        <v>11319</v>
      </c>
    </row>
    <row r="4833" spans="1:20" x14ac:dyDescent="0.25">
      <c r="A4833" t="s">
        <v>11318</v>
      </c>
      <c r="C4833" t="s">
        <v>9402</v>
      </c>
      <c r="E4833" s="2">
        <v>45099</v>
      </c>
      <c r="F4833">
        <v>2023</v>
      </c>
      <c r="G4833" t="s">
        <v>9401</v>
      </c>
      <c r="H4833" t="s">
        <v>9229</v>
      </c>
      <c r="I4833" t="s">
        <v>141</v>
      </c>
      <c r="J4833">
        <v>3.2439</v>
      </c>
      <c r="N4833">
        <v>0.79670183999999999</v>
      </c>
      <c r="O4833">
        <v>0.73085066999999992</v>
      </c>
      <c r="P4833">
        <v>6.5851170000000001E-2</v>
      </c>
      <c r="R4833" s="38">
        <v>0.24560000000000001</v>
      </c>
      <c r="S4833" s="5"/>
      <c r="T4833" s="1" t="s">
        <v>11319</v>
      </c>
    </row>
    <row r="4834" spans="1:20" x14ac:dyDescent="0.25">
      <c r="A4834" t="s">
        <v>11318</v>
      </c>
      <c r="C4834" t="s">
        <v>9402</v>
      </c>
      <c r="E4834" s="2">
        <v>45099</v>
      </c>
      <c r="F4834">
        <v>2023</v>
      </c>
      <c r="G4834" t="s">
        <v>9401</v>
      </c>
      <c r="H4834" t="s">
        <v>9229</v>
      </c>
      <c r="I4834" t="s">
        <v>361</v>
      </c>
      <c r="J4834">
        <v>64.878</v>
      </c>
      <c r="N4834">
        <v>15.934036799999999</v>
      </c>
      <c r="O4834">
        <v>14.617013399999999</v>
      </c>
      <c r="P4834">
        <v>1.3170233999999998</v>
      </c>
      <c r="R4834" s="38">
        <v>0.24560000000000001</v>
      </c>
      <c r="S4834" s="5"/>
      <c r="T4834" s="1" t="s">
        <v>11319</v>
      </c>
    </row>
    <row r="4835" spans="1:20" x14ac:dyDescent="0.25">
      <c r="A4835" t="s">
        <v>11318</v>
      </c>
      <c r="C4835" t="s">
        <v>9402</v>
      </c>
      <c r="E4835" s="2">
        <v>45099</v>
      </c>
      <c r="F4835">
        <v>2023</v>
      </c>
      <c r="G4835" t="s">
        <v>9401</v>
      </c>
      <c r="H4835" t="s">
        <v>9229</v>
      </c>
      <c r="I4835" t="s">
        <v>9262</v>
      </c>
      <c r="J4835">
        <v>3.2439</v>
      </c>
      <c r="N4835">
        <v>0.79670183999999999</v>
      </c>
      <c r="O4835">
        <v>0.73085066999999992</v>
      </c>
      <c r="P4835">
        <v>6.5851170000000001E-2</v>
      </c>
      <c r="R4835" s="38">
        <v>0.24560000000000001</v>
      </c>
      <c r="S4835" s="5"/>
      <c r="T4835" s="1" t="s">
        <v>11319</v>
      </c>
    </row>
    <row r="4836" spans="1:20" x14ac:dyDescent="0.25">
      <c r="A4836" t="s">
        <v>11318</v>
      </c>
      <c r="C4836" t="s">
        <v>9402</v>
      </c>
      <c r="E4836" s="2">
        <v>45099</v>
      </c>
      <c r="F4836">
        <v>2023</v>
      </c>
      <c r="G4836" t="s">
        <v>9401</v>
      </c>
      <c r="H4836" t="s">
        <v>9229</v>
      </c>
      <c r="I4836" t="s">
        <v>9240</v>
      </c>
      <c r="J4836">
        <v>87.585299999999989</v>
      </c>
      <c r="N4836">
        <v>21.51094968</v>
      </c>
      <c r="O4836">
        <v>19.73296809</v>
      </c>
      <c r="P4836">
        <v>1.77798159</v>
      </c>
      <c r="R4836" s="38">
        <v>0.24560000000000001</v>
      </c>
      <c r="S4836" s="5"/>
      <c r="T4836" s="1" t="s">
        <v>11319</v>
      </c>
    </row>
    <row r="4837" spans="1:20" x14ac:dyDescent="0.25">
      <c r="A4837" t="s">
        <v>11318</v>
      </c>
      <c r="C4837" t="s">
        <v>9402</v>
      </c>
      <c r="E4837" s="2">
        <v>45099</v>
      </c>
      <c r="F4837">
        <v>2023</v>
      </c>
      <c r="G4837" t="s">
        <v>9401</v>
      </c>
      <c r="H4837" t="s">
        <v>9229</v>
      </c>
      <c r="I4837" t="s">
        <v>9250</v>
      </c>
      <c r="J4837">
        <v>6.4878</v>
      </c>
      <c r="N4837">
        <v>1.59340368</v>
      </c>
      <c r="O4837">
        <v>1.4617013399999998</v>
      </c>
      <c r="P4837">
        <v>0.13170234</v>
      </c>
      <c r="R4837" s="38">
        <v>0.24560000000000001</v>
      </c>
      <c r="S4837" s="5"/>
      <c r="T4837" s="1" t="s">
        <v>11319</v>
      </c>
    </row>
    <row r="4838" spans="1:20" x14ac:dyDescent="0.25">
      <c r="A4838" t="s">
        <v>11318</v>
      </c>
      <c r="C4838" t="s">
        <v>9402</v>
      </c>
      <c r="E4838" s="2">
        <v>45099</v>
      </c>
      <c r="F4838">
        <v>2023</v>
      </c>
      <c r="G4838" t="s">
        <v>9401</v>
      </c>
      <c r="H4838" t="s">
        <v>9229</v>
      </c>
      <c r="I4838" t="s">
        <v>9404</v>
      </c>
      <c r="J4838">
        <v>16.2195</v>
      </c>
      <c r="N4838">
        <v>3.9835091999999999</v>
      </c>
      <c r="O4838">
        <v>3.6542533499999998</v>
      </c>
      <c r="P4838">
        <v>0.32925584999999996</v>
      </c>
      <c r="R4838" s="38">
        <v>0.24560000000000001</v>
      </c>
      <c r="S4838" s="5"/>
      <c r="T4838" s="1" t="s">
        <v>11319</v>
      </c>
    </row>
    <row r="4839" spans="1:20" x14ac:dyDescent="0.25">
      <c r="A4839" t="s">
        <v>11318</v>
      </c>
      <c r="C4839" t="s">
        <v>9402</v>
      </c>
      <c r="E4839" s="2">
        <v>45099</v>
      </c>
      <c r="F4839">
        <v>2023</v>
      </c>
      <c r="G4839" t="s">
        <v>9401</v>
      </c>
      <c r="H4839" t="s">
        <v>9229</v>
      </c>
      <c r="I4839" t="s">
        <v>84</v>
      </c>
      <c r="J4839">
        <v>55.146299999999997</v>
      </c>
      <c r="N4839">
        <v>13.543931280000001</v>
      </c>
      <c r="O4839">
        <v>12.424461389999999</v>
      </c>
      <c r="P4839">
        <v>1.11946989</v>
      </c>
      <c r="R4839" s="38">
        <v>0.24560000000000001</v>
      </c>
      <c r="S4839" s="5"/>
      <c r="T4839" s="1" t="s">
        <v>11319</v>
      </c>
    </row>
    <row r="4840" spans="1:20" x14ac:dyDescent="0.25">
      <c r="A4840" t="s">
        <v>11318</v>
      </c>
      <c r="C4840" t="s">
        <v>9419</v>
      </c>
      <c r="E4840" s="2">
        <v>44950</v>
      </c>
      <c r="F4840">
        <v>2023</v>
      </c>
      <c r="G4840" t="s">
        <v>9364</v>
      </c>
      <c r="H4840" t="s">
        <v>9229</v>
      </c>
      <c r="I4840" t="s">
        <v>9357</v>
      </c>
      <c r="J4840">
        <v>84.341399999999993</v>
      </c>
      <c r="N4840">
        <v>21.085349999999998</v>
      </c>
      <c r="O4840">
        <v>14.338037999999999</v>
      </c>
      <c r="P4840">
        <v>6.747312</v>
      </c>
      <c r="R4840" s="38">
        <v>0.25</v>
      </c>
      <c r="S4840" s="5"/>
      <c r="T4840" s="1" t="s">
        <v>11319</v>
      </c>
    </row>
    <row r="4841" spans="1:20" x14ac:dyDescent="0.25">
      <c r="A4841" t="s">
        <v>11318</v>
      </c>
      <c r="C4841" t="s">
        <v>9419</v>
      </c>
      <c r="E4841" s="2">
        <v>44950</v>
      </c>
      <c r="F4841">
        <v>2023</v>
      </c>
      <c r="G4841" t="s">
        <v>9364</v>
      </c>
      <c r="H4841" t="s">
        <v>9229</v>
      </c>
      <c r="I4841" t="s">
        <v>132</v>
      </c>
      <c r="J4841">
        <v>142.73159999999999</v>
      </c>
      <c r="N4841">
        <v>35.682899999999997</v>
      </c>
      <c r="O4841">
        <v>24.264371999999998</v>
      </c>
      <c r="P4841">
        <v>11.418528</v>
      </c>
      <c r="R4841" s="38">
        <v>0.25</v>
      </c>
      <c r="S4841" s="5"/>
      <c r="T4841" s="1" t="s">
        <v>11319</v>
      </c>
    </row>
    <row r="4842" spans="1:20" x14ac:dyDescent="0.25">
      <c r="A4842" t="s">
        <v>11318</v>
      </c>
      <c r="C4842" t="s">
        <v>9419</v>
      </c>
      <c r="E4842" s="2">
        <v>44950</v>
      </c>
      <c r="F4842">
        <v>2023</v>
      </c>
      <c r="G4842" t="s">
        <v>9364</v>
      </c>
      <c r="H4842" t="s">
        <v>9229</v>
      </c>
      <c r="I4842" t="s">
        <v>141</v>
      </c>
      <c r="J4842">
        <v>58.390199999999993</v>
      </c>
      <c r="N4842">
        <v>14.597549999999998</v>
      </c>
      <c r="O4842">
        <v>9.9263339999999989</v>
      </c>
      <c r="P4842">
        <v>4.6712160000000003</v>
      </c>
      <c r="R4842" s="38">
        <v>0.25</v>
      </c>
      <c r="S4842" s="5"/>
      <c r="T4842" s="1" t="s">
        <v>11319</v>
      </c>
    </row>
    <row r="4843" spans="1:20" x14ac:dyDescent="0.25">
      <c r="A4843" t="s">
        <v>11318</v>
      </c>
      <c r="C4843" t="s">
        <v>9419</v>
      </c>
      <c r="E4843" s="2">
        <v>44950</v>
      </c>
      <c r="F4843">
        <v>2023</v>
      </c>
      <c r="G4843" t="s">
        <v>9364</v>
      </c>
      <c r="H4843" t="s">
        <v>9229</v>
      </c>
      <c r="I4843" t="s">
        <v>361</v>
      </c>
      <c r="J4843">
        <v>51.9024</v>
      </c>
      <c r="N4843">
        <v>12.9756</v>
      </c>
      <c r="O4843">
        <v>8.8234079999999988</v>
      </c>
      <c r="P4843">
        <v>4.1521919999999994</v>
      </c>
      <c r="R4843" s="38">
        <v>0.25</v>
      </c>
      <c r="S4843" s="5"/>
      <c r="T4843" s="1" t="s">
        <v>11319</v>
      </c>
    </row>
    <row r="4844" spans="1:20" x14ac:dyDescent="0.25">
      <c r="A4844" t="s">
        <v>11318</v>
      </c>
      <c r="C4844" t="s">
        <v>9419</v>
      </c>
      <c r="E4844" s="2">
        <v>44950</v>
      </c>
      <c r="F4844">
        <v>2023</v>
      </c>
      <c r="G4844" t="s">
        <v>9364</v>
      </c>
      <c r="H4844" t="s">
        <v>9229</v>
      </c>
      <c r="I4844" t="s">
        <v>9240</v>
      </c>
      <c r="J4844">
        <v>155.7072</v>
      </c>
      <c r="N4844">
        <v>38.9268</v>
      </c>
      <c r="O4844">
        <v>26.470223999999998</v>
      </c>
      <c r="P4844">
        <v>12.456575999999998</v>
      </c>
      <c r="R4844" s="38">
        <v>0.25</v>
      </c>
      <c r="S4844" s="5"/>
      <c r="T4844" s="1" t="s">
        <v>11319</v>
      </c>
    </row>
    <row r="4845" spans="1:20" x14ac:dyDescent="0.25">
      <c r="A4845" t="s">
        <v>11318</v>
      </c>
      <c r="C4845" t="s">
        <v>9419</v>
      </c>
      <c r="E4845" s="2">
        <v>44950</v>
      </c>
      <c r="F4845">
        <v>2023</v>
      </c>
      <c r="G4845" t="s">
        <v>9364</v>
      </c>
      <c r="H4845" t="s">
        <v>9229</v>
      </c>
      <c r="I4845" t="s">
        <v>9250</v>
      </c>
      <c r="J4845">
        <v>25.948604879999998</v>
      </c>
      <c r="N4845">
        <v>6.4871512199999994</v>
      </c>
      <c r="O4845">
        <v>4.4112628295999992</v>
      </c>
      <c r="P4845">
        <v>2.0758883903999998</v>
      </c>
      <c r="R4845" s="38">
        <v>0.25</v>
      </c>
      <c r="S4845" s="5"/>
      <c r="T4845" s="1" t="s">
        <v>11319</v>
      </c>
    </row>
    <row r="4846" spans="1:20" x14ac:dyDescent="0.25">
      <c r="A4846" t="s">
        <v>11318</v>
      </c>
      <c r="C4846" t="s">
        <v>9419</v>
      </c>
      <c r="E4846" s="2">
        <v>44950</v>
      </c>
      <c r="F4846">
        <v>2023</v>
      </c>
      <c r="G4846" t="s">
        <v>9364</v>
      </c>
      <c r="H4846" t="s">
        <v>9229</v>
      </c>
      <c r="I4846" t="s">
        <v>9404</v>
      </c>
      <c r="J4846">
        <v>32.439</v>
      </c>
      <c r="N4846">
        <v>8.10975</v>
      </c>
      <c r="O4846">
        <v>5.5146299999999995</v>
      </c>
      <c r="P4846">
        <v>2.5951199999999996</v>
      </c>
      <c r="R4846" s="38">
        <v>0.25</v>
      </c>
      <c r="S4846" s="5"/>
      <c r="T4846" s="1" t="s">
        <v>11319</v>
      </c>
    </row>
    <row r="4847" spans="1:20" x14ac:dyDescent="0.25">
      <c r="A4847" t="s">
        <v>11318</v>
      </c>
      <c r="C4847" t="s">
        <v>9419</v>
      </c>
      <c r="E4847" s="2">
        <v>44950</v>
      </c>
      <c r="F4847">
        <v>2023</v>
      </c>
      <c r="G4847" t="s">
        <v>9364</v>
      </c>
      <c r="H4847" t="s">
        <v>9229</v>
      </c>
      <c r="I4847" t="s">
        <v>84</v>
      </c>
      <c r="J4847">
        <v>64.878</v>
      </c>
      <c r="N4847">
        <v>16.2195</v>
      </c>
      <c r="O4847">
        <v>11.029259999999999</v>
      </c>
      <c r="P4847">
        <v>5.1902399999999993</v>
      </c>
      <c r="R4847" s="38">
        <v>0.25</v>
      </c>
      <c r="S4847" s="5"/>
      <c r="T4847" s="1" t="s">
        <v>11319</v>
      </c>
    </row>
    <row r="4848" spans="1:20" x14ac:dyDescent="0.25">
      <c r="A4848" t="s">
        <v>11318</v>
      </c>
      <c r="C4848" t="s">
        <v>9419</v>
      </c>
      <c r="E4848" s="2">
        <v>44950</v>
      </c>
      <c r="F4848">
        <v>2023</v>
      </c>
      <c r="G4848" t="s">
        <v>9364</v>
      </c>
      <c r="H4848" t="s">
        <v>9229</v>
      </c>
      <c r="I4848" t="s">
        <v>9234</v>
      </c>
      <c r="J4848">
        <v>32.441595120000002</v>
      </c>
      <c r="N4848">
        <v>8.1103987800000006</v>
      </c>
      <c r="O4848">
        <v>5.5150711703999997</v>
      </c>
      <c r="P4848">
        <v>2.5953276096</v>
      </c>
      <c r="R4848" s="38">
        <v>0.25</v>
      </c>
      <c r="S4848" s="5"/>
      <c r="T4848" s="1" t="s">
        <v>11319</v>
      </c>
    </row>
    <row r="4849" spans="1:20" x14ac:dyDescent="0.25">
      <c r="A4849" t="s">
        <v>11318</v>
      </c>
      <c r="C4849" t="s">
        <v>9467</v>
      </c>
      <c r="E4849" s="2">
        <v>45124</v>
      </c>
      <c r="F4849">
        <v>2023</v>
      </c>
      <c r="G4849" t="s">
        <v>9317</v>
      </c>
      <c r="H4849" t="s">
        <v>9229</v>
      </c>
      <c r="I4849" t="s">
        <v>9357</v>
      </c>
      <c r="J4849">
        <v>53.848739999999992</v>
      </c>
      <c r="N4849">
        <v>9.5581513499999993</v>
      </c>
      <c r="O4849">
        <v>8.9065815959999988</v>
      </c>
      <c r="P4849">
        <v>0.65156975399999995</v>
      </c>
      <c r="R4849" s="38">
        <v>0.17749999999999999</v>
      </c>
      <c r="S4849" s="5"/>
      <c r="T4849" s="1" t="s">
        <v>11319</v>
      </c>
    </row>
    <row r="4850" spans="1:20" x14ac:dyDescent="0.25">
      <c r="A4850" t="s">
        <v>11318</v>
      </c>
      <c r="C4850" t="s">
        <v>9467</v>
      </c>
      <c r="E4850" s="2">
        <v>45124</v>
      </c>
      <c r="F4850">
        <v>2023</v>
      </c>
      <c r="G4850" t="s">
        <v>9317</v>
      </c>
      <c r="H4850" t="s">
        <v>9229</v>
      </c>
      <c r="I4850" t="s">
        <v>132</v>
      </c>
      <c r="J4850">
        <v>37.953629999999997</v>
      </c>
      <c r="N4850">
        <v>6.7367693249999991</v>
      </c>
      <c r="O4850">
        <v>6.2775304019999991</v>
      </c>
      <c r="P4850">
        <v>0.45923892299999997</v>
      </c>
      <c r="R4850" s="38">
        <v>0.17749999999999999</v>
      </c>
      <c r="S4850" s="5"/>
      <c r="T4850" s="1" t="s">
        <v>11319</v>
      </c>
    </row>
    <row r="4851" spans="1:20" x14ac:dyDescent="0.25">
      <c r="A4851" t="s">
        <v>11318</v>
      </c>
      <c r="C4851" t="s">
        <v>9467</v>
      </c>
      <c r="E4851" s="2">
        <v>45124</v>
      </c>
      <c r="F4851">
        <v>2023</v>
      </c>
      <c r="G4851" t="s">
        <v>9317</v>
      </c>
      <c r="H4851" t="s">
        <v>9229</v>
      </c>
      <c r="I4851" t="s">
        <v>141</v>
      </c>
      <c r="J4851">
        <v>20.436569999999996</v>
      </c>
      <c r="N4851">
        <v>3.6274911749999998</v>
      </c>
      <c r="O4851">
        <v>3.3802086779999998</v>
      </c>
      <c r="P4851">
        <v>0.24728249699999999</v>
      </c>
      <c r="R4851" s="38">
        <v>0.17749999999999999</v>
      </c>
      <c r="S4851" s="5"/>
      <c r="T4851" s="1" t="s">
        <v>11319</v>
      </c>
    </row>
    <row r="4852" spans="1:20" x14ac:dyDescent="0.25">
      <c r="A4852" t="s">
        <v>11318</v>
      </c>
      <c r="C4852" t="s">
        <v>9467</v>
      </c>
      <c r="E4852" s="2">
        <v>45124</v>
      </c>
      <c r="F4852">
        <v>2023</v>
      </c>
      <c r="G4852" t="s">
        <v>9317</v>
      </c>
      <c r="H4852" t="s">
        <v>9229</v>
      </c>
      <c r="I4852" t="s">
        <v>361</v>
      </c>
      <c r="J4852">
        <v>40.873139999999992</v>
      </c>
      <c r="N4852">
        <v>7.2549823499999997</v>
      </c>
      <c r="O4852">
        <v>6.7604173559999996</v>
      </c>
      <c r="P4852">
        <v>0.49456499399999998</v>
      </c>
      <c r="R4852" s="38">
        <v>0.17749999999999999</v>
      </c>
      <c r="S4852" s="5"/>
      <c r="T4852" s="1" t="s">
        <v>11319</v>
      </c>
    </row>
    <row r="4853" spans="1:20" x14ac:dyDescent="0.25">
      <c r="A4853" t="s">
        <v>11318</v>
      </c>
      <c r="C4853" t="s">
        <v>9467</v>
      </c>
      <c r="E4853" s="2">
        <v>45124</v>
      </c>
      <c r="F4853">
        <v>2023</v>
      </c>
      <c r="G4853" t="s">
        <v>9317</v>
      </c>
      <c r="H4853" t="s">
        <v>9229</v>
      </c>
      <c r="I4853" t="s">
        <v>9262</v>
      </c>
      <c r="J4853">
        <v>11.35365</v>
      </c>
      <c r="N4853">
        <v>2.015272875</v>
      </c>
      <c r="O4853">
        <v>1.8778937099999997</v>
      </c>
      <c r="P4853">
        <v>0.137379165</v>
      </c>
      <c r="R4853" s="38">
        <v>0.17749999999999999</v>
      </c>
      <c r="S4853" s="5"/>
      <c r="T4853" s="1" t="s">
        <v>11319</v>
      </c>
    </row>
    <row r="4854" spans="1:20" x14ac:dyDescent="0.25">
      <c r="A4854" t="s">
        <v>11318</v>
      </c>
      <c r="C4854" t="s">
        <v>9467</v>
      </c>
      <c r="E4854" s="2">
        <v>45124</v>
      </c>
      <c r="F4854">
        <v>2023</v>
      </c>
      <c r="G4854" t="s">
        <v>9317</v>
      </c>
      <c r="H4854" t="s">
        <v>9229</v>
      </c>
      <c r="I4854" t="s">
        <v>9240</v>
      </c>
      <c r="J4854">
        <v>94.073099999999997</v>
      </c>
      <c r="N4854">
        <v>16.697975249999999</v>
      </c>
      <c r="O4854">
        <v>15.559690739999999</v>
      </c>
      <c r="P4854">
        <v>1.1382845099999999</v>
      </c>
      <c r="R4854" s="38">
        <v>0.17749999999999999</v>
      </c>
      <c r="S4854" s="5"/>
      <c r="T4854" s="1" t="s">
        <v>11319</v>
      </c>
    </row>
    <row r="4855" spans="1:20" x14ac:dyDescent="0.25">
      <c r="A4855" t="s">
        <v>11318</v>
      </c>
      <c r="C4855" t="s">
        <v>9467</v>
      </c>
      <c r="E4855" s="2">
        <v>45124</v>
      </c>
      <c r="F4855">
        <v>2023</v>
      </c>
      <c r="G4855" t="s">
        <v>9317</v>
      </c>
      <c r="H4855" t="s">
        <v>9229</v>
      </c>
      <c r="I4855" t="s">
        <v>9250</v>
      </c>
      <c r="J4855">
        <v>10.380479999999999</v>
      </c>
      <c r="N4855">
        <v>1.8425351999999999</v>
      </c>
      <c r="O4855">
        <v>1.7169313919999998</v>
      </c>
      <c r="P4855">
        <v>0.12560380799999998</v>
      </c>
      <c r="R4855" s="38">
        <v>0.17749999999999999</v>
      </c>
      <c r="S4855" s="5"/>
      <c r="T4855" s="1" t="s">
        <v>11319</v>
      </c>
    </row>
    <row r="4856" spans="1:20" x14ac:dyDescent="0.25">
      <c r="A4856" t="s">
        <v>11318</v>
      </c>
      <c r="C4856" t="s">
        <v>9467</v>
      </c>
      <c r="E4856" s="2">
        <v>45124</v>
      </c>
      <c r="F4856">
        <v>2023</v>
      </c>
      <c r="G4856" t="s">
        <v>9317</v>
      </c>
      <c r="H4856" t="s">
        <v>9229</v>
      </c>
      <c r="I4856" t="s">
        <v>9404</v>
      </c>
      <c r="J4856">
        <v>10.056089999999999</v>
      </c>
      <c r="N4856">
        <v>1.7849559749999999</v>
      </c>
      <c r="O4856">
        <v>1.6632772859999998</v>
      </c>
      <c r="P4856">
        <v>0.12167868899999999</v>
      </c>
      <c r="R4856" s="38">
        <v>0.17749999999999999</v>
      </c>
      <c r="S4856" s="5"/>
      <c r="T4856" s="1" t="s">
        <v>11319</v>
      </c>
    </row>
    <row r="4857" spans="1:20" x14ac:dyDescent="0.25">
      <c r="A4857" t="s">
        <v>11318</v>
      </c>
      <c r="C4857" t="s">
        <v>9467</v>
      </c>
      <c r="E4857" s="2">
        <v>45124</v>
      </c>
      <c r="F4857">
        <v>2023</v>
      </c>
      <c r="G4857" t="s">
        <v>9317</v>
      </c>
      <c r="H4857" t="s">
        <v>9229</v>
      </c>
      <c r="I4857" t="s">
        <v>84</v>
      </c>
      <c r="J4857">
        <v>42.819479999999999</v>
      </c>
      <c r="N4857">
        <v>7.6004576999999998</v>
      </c>
      <c r="O4857">
        <v>7.082341991999999</v>
      </c>
      <c r="P4857">
        <v>0.51811570799999995</v>
      </c>
      <c r="R4857" s="38">
        <v>0.17749999999999999</v>
      </c>
      <c r="S4857" s="5"/>
      <c r="T4857" s="1" t="s">
        <v>11319</v>
      </c>
    </row>
    <row r="4858" spans="1:20" x14ac:dyDescent="0.25">
      <c r="A4858" t="s">
        <v>11318</v>
      </c>
      <c r="C4858" t="s">
        <v>9467</v>
      </c>
      <c r="E4858" s="2">
        <v>45124</v>
      </c>
      <c r="F4858">
        <v>2023</v>
      </c>
      <c r="G4858" t="s">
        <v>9317</v>
      </c>
      <c r="H4858" t="s">
        <v>9229</v>
      </c>
      <c r="I4858" t="s">
        <v>9234</v>
      </c>
      <c r="J4858">
        <v>2.5951199999999996</v>
      </c>
      <c r="N4858">
        <v>0.46063379999999998</v>
      </c>
      <c r="O4858">
        <v>0.42923284799999994</v>
      </c>
      <c r="P4858">
        <v>3.1400951999999996E-2</v>
      </c>
      <c r="R4858" s="38">
        <v>0.17749999999999999</v>
      </c>
      <c r="S4858" s="5"/>
      <c r="T4858" s="1" t="s">
        <v>11319</v>
      </c>
    </row>
    <row r="4859" spans="1:20" x14ac:dyDescent="0.25">
      <c r="A4859" t="s">
        <v>11318</v>
      </c>
      <c r="C4859" t="s">
        <v>10039</v>
      </c>
      <c r="E4859" s="2">
        <v>45272</v>
      </c>
      <c r="F4859">
        <v>2023</v>
      </c>
      <c r="G4859" t="s">
        <v>9243</v>
      </c>
      <c r="H4859" t="s">
        <v>9229</v>
      </c>
      <c r="I4859" t="s">
        <v>132</v>
      </c>
      <c r="J4859">
        <v>3.7845499999999999</v>
      </c>
      <c r="N4859">
        <v>0.29633026499999998</v>
      </c>
      <c r="O4859">
        <v>0.18695676999999999</v>
      </c>
      <c r="P4859">
        <v>0.109373495</v>
      </c>
      <c r="R4859" s="38">
        <v>7.8299999999999995E-2</v>
      </c>
      <c r="S4859" s="5"/>
      <c r="T4859" s="1" t="s">
        <v>11319</v>
      </c>
    </row>
    <row r="4860" spans="1:20" x14ac:dyDescent="0.25">
      <c r="A4860" t="s">
        <v>11318</v>
      </c>
      <c r="C4860" t="s">
        <v>10039</v>
      </c>
      <c r="E4860" s="2">
        <v>45272</v>
      </c>
      <c r="F4860">
        <v>2023</v>
      </c>
      <c r="G4860" t="s">
        <v>9243</v>
      </c>
      <c r="H4860" t="s">
        <v>9229</v>
      </c>
      <c r="I4860" t="s">
        <v>141</v>
      </c>
      <c r="J4860">
        <v>2.7032499999999997</v>
      </c>
      <c r="N4860">
        <v>0.21166447499999999</v>
      </c>
      <c r="O4860">
        <v>0.13354054999999998</v>
      </c>
      <c r="P4860">
        <v>7.8123924999999983E-2</v>
      </c>
      <c r="R4860" s="38">
        <v>7.8299999999999995E-2</v>
      </c>
      <c r="S4860" s="5"/>
      <c r="T4860" s="1" t="s">
        <v>11319</v>
      </c>
    </row>
    <row r="4861" spans="1:20" x14ac:dyDescent="0.25">
      <c r="A4861" t="s">
        <v>11318</v>
      </c>
      <c r="C4861" t="s">
        <v>10039</v>
      </c>
      <c r="E4861" s="2">
        <v>45272</v>
      </c>
      <c r="F4861">
        <v>2023</v>
      </c>
      <c r="G4861" t="s">
        <v>9243</v>
      </c>
      <c r="H4861" t="s">
        <v>9229</v>
      </c>
      <c r="I4861" t="s">
        <v>9262</v>
      </c>
      <c r="J4861">
        <v>18.111774999999998</v>
      </c>
      <c r="N4861">
        <v>1.4181519825</v>
      </c>
      <c r="O4861">
        <v>0.89472168499999993</v>
      </c>
      <c r="P4861">
        <v>0.52343029749999992</v>
      </c>
      <c r="R4861" s="38">
        <v>7.8299999999999995E-2</v>
      </c>
      <c r="S4861" s="5"/>
      <c r="T4861" s="1" t="s">
        <v>11319</v>
      </c>
    </row>
    <row r="4862" spans="1:20" x14ac:dyDescent="0.25">
      <c r="A4862" t="s">
        <v>11318</v>
      </c>
      <c r="C4862" t="s">
        <v>10039</v>
      </c>
      <c r="E4862" s="2">
        <v>45272</v>
      </c>
      <c r="F4862">
        <v>2023</v>
      </c>
      <c r="G4862" t="s">
        <v>9243</v>
      </c>
      <c r="H4862" t="s">
        <v>9229</v>
      </c>
      <c r="I4862" t="s">
        <v>9240</v>
      </c>
      <c r="J4862">
        <v>19.4634</v>
      </c>
      <c r="N4862">
        <v>1.5239842199999998</v>
      </c>
      <c r="O4862">
        <v>0.96149195999999992</v>
      </c>
      <c r="P4862">
        <v>0.56249225999999997</v>
      </c>
      <c r="R4862" s="38">
        <v>7.8299999999999995E-2</v>
      </c>
      <c r="S4862" s="5"/>
      <c r="T4862" s="1" t="s">
        <v>11319</v>
      </c>
    </row>
    <row r="4863" spans="1:20" x14ac:dyDescent="0.25">
      <c r="A4863" t="s">
        <v>11318</v>
      </c>
      <c r="C4863" t="s">
        <v>10039</v>
      </c>
      <c r="E4863" s="2">
        <v>45272</v>
      </c>
      <c r="F4863">
        <v>2023</v>
      </c>
      <c r="G4863" t="s">
        <v>9243</v>
      </c>
      <c r="H4863" t="s">
        <v>9229</v>
      </c>
      <c r="I4863" t="s">
        <v>9250</v>
      </c>
      <c r="J4863">
        <v>0.75690999999999986</v>
      </c>
      <c r="N4863">
        <v>5.9266052999999992E-2</v>
      </c>
      <c r="O4863">
        <v>3.7391353999999995E-2</v>
      </c>
      <c r="P4863">
        <v>2.1874699000000001E-2</v>
      </c>
      <c r="R4863" s="38">
        <v>7.8299999999999995E-2</v>
      </c>
      <c r="S4863" s="5"/>
      <c r="T4863" s="1" t="s">
        <v>11319</v>
      </c>
    </row>
    <row r="4864" spans="1:20" x14ac:dyDescent="0.25">
      <c r="A4864" t="s">
        <v>11318</v>
      </c>
      <c r="C4864" t="s">
        <v>10039</v>
      </c>
      <c r="E4864" s="2">
        <v>45272</v>
      </c>
      <c r="F4864">
        <v>2023</v>
      </c>
      <c r="G4864" t="s">
        <v>9243</v>
      </c>
      <c r="H4864" t="s">
        <v>9229</v>
      </c>
      <c r="I4864" t="s">
        <v>9404</v>
      </c>
      <c r="J4864">
        <v>2.432925</v>
      </c>
      <c r="N4864">
        <v>0.19049802749999997</v>
      </c>
      <c r="O4864">
        <v>0.12018649499999999</v>
      </c>
      <c r="P4864">
        <v>7.0311532499999996E-2</v>
      </c>
      <c r="R4864" s="38">
        <v>7.8299999999999995E-2</v>
      </c>
      <c r="S4864" s="5"/>
      <c r="T4864" s="1" t="s">
        <v>11319</v>
      </c>
    </row>
    <row r="4865" spans="1:20" x14ac:dyDescent="0.25">
      <c r="A4865" t="s">
        <v>11318</v>
      </c>
      <c r="C4865" t="s">
        <v>10039</v>
      </c>
      <c r="E4865" s="2">
        <v>45272</v>
      </c>
      <c r="F4865">
        <v>2023</v>
      </c>
      <c r="G4865" t="s">
        <v>9243</v>
      </c>
      <c r="H4865" t="s">
        <v>9229</v>
      </c>
      <c r="I4865" t="s">
        <v>9234</v>
      </c>
      <c r="J4865">
        <v>6.8121899999999993</v>
      </c>
      <c r="N4865">
        <v>0.53339447699999998</v>
      </c>
      <c r="O4865">
        <v>0.336522186</v>
      </c>
      <c r="P4865">
        <v>0.196872291</v>
      </c>
      <c r="R4865" s="38">
        <v>7.8299999999999995E-2</v>
      </c>
      <c r="S4865" s="5"/>
      <c r="T4865" s="1" t="s">
        <v>11319</v>
      </c>
    </row>
    <row r="4866" spans="1:20" x14ac:dyDescent="0.25">
      <c r="A4866" t="s">
        <v>11318</v>
      </c>
      <c r="C4866" t="s">
        <v>10747</v>
      </c>
      <c r="E4866" s="2">
        <v>44285</v>
      </c>
      <c r="F4866">
        <v>2021</v>
      </c>
      <c r="G4866" t="s">
        <v>9228</v>
      </c>
      <c r="H4866" t="s">
        <v>9218</v>
      </c>
      <c r="J4866">
        <v>52.038800000000002</v>
      </c>
      <c r="N4866">
        <v>52.038800000000002</v>
      </c>
      <c r="O4866">
        <v>2.2471299999999998</v>
      </c>
      <c r="P4866">
        <v>49.791670000000003</v>
      </c>
      <c r="S4866" s="5"/>
      <c r="T4866" s="1" t="s">
        <v>11321</v>
      </c>
    </row>
    <row r="4867" spans="1:20" x14ac:dyDescent="0.25">
      <c r="A4867" t="s">
        <v>11318</v>
      </c>
      <c r="C4867" t="s">
        <v>10088</v>
      </c>
      <c r="E4867" s="2">
        <v>44616</v>
      </c>
      <c r="F4867">
        <v>2022</v>
      </c>
      <c r="G4867" t="s">
        <v>9273</v>
      </c>
      <c r="H4867" t="s">
        <v>9218</v>
      </c>
      <c r="J4867">
        <v>10.53</v>
      </c>
      <c r="N4867">
        <v>10.53</v>
      </c>
      <c r="O4867">
        <v>10.53</v>
      </c>
      <c r="P4867">
        <v>0</v>
      </c>
      <c r="S4867" s="5"/>
      <c r="T4867" s="1" t="s">
        <v>11320</v>
      </c>
    </row>
    <row r="4868" spans="1:20" x14ac:dyDescent="0.25">
      <c r="A4868" t="s">
        <v>11318</v>
      </c>
      <c r="C4868" t="s">
        <v>10088</v>
      </c>
      <c r="E4868" s="2">
        <v>44616</v>
      </c>
      <c r="F4868">
        <v>2022</v>
      </c>
      <c r="G4868" t="s">
        <v>9273</v>
      </c>
      <c r="H4868" t="s">
        <v>9218</v>
      </c>
      <c r="J4868">
        <v>10.53</v>
      </c>
      <c r="N4868">
        <v>10.53</v>
      </c>
      <c r="O4868">
        <v>10.53</v>
      </c>
      <c r="P4868">
        <v>0</v>
      </c>
      <c r="S4868" s="5"/>
      <c r="T4868" s="1" t="s">
        <v>11320</v>
      </c>
    </row>
    <row r="4869" spans="1:20" x14ac:dyDescent="0.25">
      <c r="A4869" t="s">
        <v>11318</v>
      </c>
      <c r="C4869" t="s">
        <v>9665</v>
      </c>
      <c r="E4869" s="2">
        <v>45079</v>
      </c>
      <c r="F4869">
        <v>2023</v>
      </c>
      <c r="G4869" t="s">
        <v>9292</v>
      </c>
      <c r="H4869" t="s">
        <v>9218</v>
      </c>
      <c r="I4869" t="s">
        <v>141</v>
      </c>
      <c r="J4869">
        <v>118.943</v>
      </c>
      <c r="N4869">
        <v>118.943</v>
      </c>
      <c r="O4869">
        <v>118.943</v>
      </c>
      <c r="P4869">
        <v>0</v>
      </c>
      <c r="R4869" s="38">
        <v>1</v>
      </c>
      <c r="S4869" s="5"/>
      <c r="T4869" s="1" t="s">
        <v>11319</v>
      </c>
    </row>
    <row r="4870" spans="1:20" x14ac:dyDescent="0.25">
      <c r="A4870" t="s">
        <v>11318</v>
      </c>
      <c r="C4870" t="s">
        <v>10315</v>
      </c>
      <c r="E4870" s="2">
        <v>44911</v>
      </c>
      <c r="F4870">
        <v>2022</v>
      </c>
      <c r="G4870" t="s">
        <v>10047</v>
      </c>
      <c r="H4870" t="s">
        <v>9452</v>
      </c>
      <c r="J4870">
        <v>10.9512</v>
      </c>
      <c r="N4870">
        <v>10.635299999999999</v>
      </c>
      <c r="O4870">
        <v>10.635299999999999</v>
      </c>
      <c r="P4870">
        <v>0</v>
      </c>
      <c r="S4870" s="5"/>
      <c r="T4870" s="1" t="s">
        <v>11320</v>
      </c>
    </row>
    <row r="4871" spans="1:20" x14ac:dyDescent="0.25">
      <c r="A4871" t="s">
        <v>11318</v>
      </c>
      <c r="C4871" t="s">
        <v>10315</v>
      </c>
      <c r="E4871" s="2">
        <v>44911</v>
      </c>
      <c r="F4871">
        <v>2022</v>
      </c>
      <c r="G4871" t="s">
        <v>10048</v>
      </c>
      <c r="H4871" t="s">
        <v>9452</v>
      </c>
      <c r="J4871">
        <v>23.797799999999999</v>
      </c>
      <c r="N4871">
        <v>23.165999999999997</v>
      </c>
      <c r="O4871">
        <v>23.165999999999997</v>
      </c>
      <c r="P4871">
        <v>0</v>
      </c>
      <c r="S4871" s="5"/>
      <c r="T4871" s="1" t="s">
        <v>11320</v>
      </c>
    </row>
    <row r="4872" spans="1:20" x14ac:dyDescent="0.25">
      <c r="A4872" t="s">
        <v>11318</v>
      </c>
      <c r="C4872" t="s">
        <v>10315</v>
      </c>
      <c r="E4872" s="2">
        <v>44911</v>
      </c>
      <c r="F4872">
        <v>2022</v>
      </c>
      <c r="G4872" t="s">
        <v>9473</v>
      </c>
      <c r="H4872" t="s">
        <v>9452</v>
      </c>
      <c r="J4872">
        <v>14.847299999999999</v>
      </c>
      <c r="N4872">
        <v>14.426099999999998</v>
      </c>
      <c r="O4872">
        <v>14.426099999999998</v>
      </c>
      <c r="P4872">
        <v>0</v>
      </c>
      <c r="S4872" s="5"/>
      <c r="T4872" s="1" t="s">
        <v>11320</v>
      </c>
    </row>
    <row r="4873" spans="1:20" x14ac:dyDescent="0.25">
      <c r="A4873" t="s">
        <v>11318</v>
      </c>
      <c r="C4873" t="s">
        <v>10151</v>
      </c>
      <c r="E4873" s="2">
        <v>44809</v>
      </c>
      <c r="F4873">
        <v>2022</v>
      </c>
      <c r="G4873" t="s">
        <v>9276</v>
      </c>
      <c r="H4873" t="s">
        <v>9452</v>
      </c>
      <c r="J4873">
        <v>6.6338999999999997</v>
      </c>
      <c r="N4873">
        <v>4.843799999999999</v>
      </c>
      <c r="O4873">
        <v>4.843799999999999</v>
      </c>
      <c r="P4873">
        <v>0</v>
      </c>
      <c r="S4873" s="5"/>
      <c r="T4873" s="1" t="s">
        <v>11320</v>
      </c>
    </row>
    <row r="4874" spans="1:20" x14ac:dyDescent="0.25">
      <c r="A4874" t="s">
        <v>11318</v>
      </c>
      <c r="C4874" t="s">
        <v>10151</v>
      </c>
      <c r="E4874" s="2">
        <v>44809</v>
      </c>
      <c r="F4874">
        <v>2022</v>
      </c>
      <c r="G4874" t="s">
        <v>9276</v>
      </c>
      <c r="H4874" t="s">
        <v>9452</v>
      </c>
      <c r="J4874">
        <v>6.6338999999999997</v>
      </c>
      <c r="N4874">
        <v>4.843799999999999</v>
      </c>
      <c r="O4874">
        <v>4.843799999999999</v>
      </c>
      <c r="P4874">
        <v>0</v>
      </c>
      <c r="S4874" s="5"/>
      <c r="T4874" s="1" t="s">
        <v>11320</v>
      </c>
    </row>
    <row r="4875" spans="1:20" x14ac:dyDescent="0.25">
      <c r="A4875" t="s">
        <v>11318</v>
      </c>
      <c r="C4875" t="s">
        <v>10097</v>
      </c>
      <c r="E4875" s="2">
        <v>44917</v>
      </c>
      <c r="F4875">
        <v>2022</v>
      </c>
      <c r="G4875" t="s">
        <v>4726</v>
      </c>
      <c r="H4875" t="s">
        <v>9224</v>
      </c>
      <c r="J4875">
        <v>52.65</v>
      </c>
      <c r="N4875">
        <v>0.52649999999999997</v>
      </c>
      <c r="O4875">
        <v>0.52649999999999997</v>
      </c>
      <c r="P4875">
        <v>0</v>
      </c>
      <c r="S4875" s="5"/>
      <c r="T4875" s="1" t="s">
        <v>11320</v>
      </c>
    </row>
    <row r="4876" spans="1:20" x14ac:dyDescent="0.25">
      <c r="A4876" t="s">
        <v>11318</v>
      </c>
      <c r="C4876" t="s">
        <v>10807</v>
      </c>
      <c r="E4876" s="2">
        <v>44371</v>
      </c>
      <c r="F4876">
        <v>2021</v>
      </c>
      <c r="G4876" t="s">
        <v>9392</v>
      </c>
      <c r="H4876" t="s">
        <v>9224</v>
      </c>
      <c r="J4876">
        <v>35.481000000000002</v>
      </c>
      <c r="N4876">
        <v>0.35481000000000001</v>
      </c>
      <c r="O4876">
        <v>0.35481000000000001</v>
      </c>
      <c r="P4876">
        <v>0</v>
      </c>
      <c r="S4876" s="5"/>
      <c r="T4876" s="1" t="s">
        <v>11321</v>
      </c>
    </row>
    <row r="4877" spans="1:20" x14ac:dyDescent="0.25">
      <c r="A4877" t="s">
        <v>11318</v>
      </c>
      <c r="C4877" t="s">
        <v>10248</v>
      </c>
      <c r="E4877" s="2">
        <v>44743</v>
      </c>
      <c r="F4877">
        <v>2022</v>
      </c>
      <c r="G4877" t="s">
        <v>9228</v>
      </c>
      <c r="H4877" t="s">
        <v>9218</v>
      </c>
      <c r="J4877">
        <v>331.69499999999999</v>
      </c>
      <c r="N4877">
        <v>295.26119999999997</v>
      </c>
      <c r="O4877">
        <v>295.26119999999997</v>
      </c>
      <c r="P4877">
        <v>0</v>
      </c>
      <c r="S4877" s="5"/>
      <c r="T4877" s="1" t="s">
        <v>11320</v>
      </c>
    </row>
    <row r="4878" spans="1:20" x14ac:dyDescent="0.25">
      <c r="A4878" t="s">
        <v>11318</v>
      </c>
      <c r="C4878" t="s">
        <v>10373</v>
      </c>
      <c r="E4878" s="2">
        <v>44924</v>
      </c>
      <c r="F4878">
        <v>2022</v>
      </c>
      <c r="G4878" t="s">
        <v>9334</v>
      </c>
      <c r="H4878" t="s">
        <v>9218</v>
      </c>
      <c r="J4878">
        <v>48.437999999999995</v>
      </c>
      <c r="N4878">
        <v>42.014699999999998</v>
      </c>
      <c r="O4878">
        <v>42.014699999999998</v>
      </c>
      <c r="P4878">
        <v>0</v>
      </c>
      <c r="S4878" s="5"/>
      <c r="T4878" s="1" t="s">
        <v>11320</v>
      </c>
    </row>
    <row r="4879" spans="1:20" x14ac:dyDescent="0.25">
      <c r="A4879" t="s">
        <v>11318</v>
      </c>
      <c r="C4879" t="s">
        <v>10351</v>
      </c>
      <c r="E4879" s="2">
        <v>44918</v>
      </c>
      <c r="F4879">
        <v>2022</v>
      </c>
      <c r="G4879" t="s">
        <v>9273</v>
      </c>
      <c r="H4879" t="s">
        <v>9224</v>
      </c>
      <c r="J4879">
        <v>94.77</v>
      </c>
      <c r="N4879">
        <v>94.77</v>
      </c>
      <c r="O4879">
        <v>94.77</v>
      </c>
      <c r="P4879">
        <v>0</v>
      </c>
      <c r="S4879" s="5"/>
      <c r="T4879" s="1" t="s">
        <v>11320</v>
      </c>
    </row>
    <row r="4880" spans="1:20" x14ac:dyDescent="0.25">
      <c r="A4880" t="s">
        <v>11318</v>
      </c>
      <c r="C4880" t="s">
        <v>10351</v>
      </c>
      <c r="E4880" s="2">
        <v>44918</v>
      </c>
      <c r="F4880">
        <v>2022</v>
      </c>
      <c r="G4880" t="s">
        <v>9387</v>
      </c>
      <c r="H4880" t="s">
        <v>9224</v>
      </c>
      <c r="J4880">
        <v>63.179999999999993</v>
      </c>
      <c r="N4880">
        <v>63.179999999999993</v>
      </c>
      <c r="O4880">
        <v>63.179999999999993</v>
      </c>
      <c r="P4880">
        <v>0</v>
      </c>
      <c r="S4880" s="5"/>
      <c r="T4880" s="1" t="s">
        <v>11320</v>
      </c>
    </row>
    <row r="4881" spans="1:20" x14ac:dyDescent="0.25">
      <c r="A4881" t="s">
        <v>11318</v>
      </c>
      <c r="C4881" t="s">
        <v>10303</v>
      </c>
      <c r="E4881" s="2">
        <v>44546</v>
      </c>
      <c r="F4881">
        <v>2021</v>
      </c>
      <c r="G4881" t="s">
        <v>9273</v>
      </c>
      <c r="H4881" t="s">
        <v>9218</v>
      </c>
      <c r="J4881">
        <v>165.578</v>
      </c>
      <c r="N4881">
        <v>165.578</v>
      </c>
      <c r="O4881">
        <v>165.578</v>
      </c>
      <c r="P4881">
        <v>0</v>
      </c>
      <c r="S4881" s="5"/>
      <c r="T4881" s="1" t="s">
        <v>11321</v>
      </c>
    </row>
    <row r="4882" spans="1:20" x14ac:dyDescent="0.25">
      <c r="A4882" t="s">
        <v>11318</v>
      </c>
      <c r="C4882" t="s">
        <v>10303</v>
      </c>
      <c r="E4882" s="2">
        <v>44546</v>
      </c>
      <c r="F4882">
        <v>2021</v>
      </c>
      <c r="G4882" t="s">
        <v>9243</v>
      </c>
      <c r="H4882" t="s">
        <v>9218</v>
      </c>
      <c r="J4882">
        <v>248.36700000000002</v>
      </c>
      <c r="N4882">
        <v>248.36700000000002</v>
      </c>
      <c r="O4882">
        <v>248.36700000000002</v>
      </c>
      <c r="P4882">
        <v>0</v>
      </c>
      <c r="S4882" s="5"/>
      <c r="T4882" s="1" t="s">
        <v>11321</v>
      </c>
    </row>
    <row r="4883" spans="1:20" x14ac:dyDescent="0.25">
      <c r="A4883" t="s">
        <v>11318</v>
      </c>
      <c r="C4883" t="s">
        <v>10303</v>
      </c>
      <c r="E4883" s="2">
        <v>44755</v>
      </c>
      <c r="F4883">
        <v>2022</v>
      </c>
      <c r="G4883" t="s">
        <v>9243</v>
      </c>
      <c r="H4883" t="s">
        <v>9218</v>
      </c>
      <c r="J4883">
        <v>126.35999999999999</v>
      </c>
      <c r="N4883">
        <v>126.35999999999999</v>
      </c>
      <c r="O4883">
        <v>126.35999999999999</v>
      </c>
      <c r="P4883">
        <v>0</v>
      </c>
      <c r="S4883" s="5"/>
      <c r="T4883" s="1" t="s">
        <v>11320</v>
      </c>
    </row>
    <row r="4884" spans="1:20" x14ac:dyDescent="0.25">
      <c r="A4884" t="s">
        <v>11318</v>
      </c>
      <c r="C4884" t="s">
        <v>10303</v>
      </c>
      <c r="E4884" s="2">
        <v>44755</v>
      </c>
      <c r="F4884">
        <v>2022</v>
      </c>
      <c r="G4884" t="s">
        <v>9273</v>
      </c>
      <c r="H4884" t="s">
        <v>9218</v>
      </c>
      <c r="J4884">
        <v>84.24</v>
      </c>
      <c r="N4884">
        <v>84.24</v>
      </c>
      <c r="O4884">
        <v>84.24</v>
      </c>
      <c r="P4884">
        <v>0</v>
      </c>
      <c r="S4884" s="5"/>
      <c r="T4884" s="1" t="s">
        <v>11320</v>
      </c>
    </row>
    <row r="4885" spans="1:20" x14ac:dyDescent="0.25">
      <c r="A4885" t="s">
        <v>11318</v>
      </c>
      <c r="C4885" t="s">
        <v>10077</v>
      </c>
      <c r="E4885" s="2">
        <v>44761</v>
      </c>
      <c r="F4885">
        <v>2022</v>
      </c>
      <c r="G4885" t="s">
        <v>9243</v>
      </c>
      <c r="H4885" t="s">
        <v>9218</v>
      </c>
      <c r="J4885">
        <v>25.271999999999998</v>
      </c>
      <c r="N4885">
        <v>25.271999999999998</v>
      </c>
      <c r="O4885">
        <v>25.271999999999998</v>
      </c>
      <c r="P4885">
        <v>0</v>
      </c>
      <c r="S4885" s="5"/>
      <c r="T4885" s="1" t="s">
        <v>11320</v>
      </c>
    </row>
    <row r="4886" spans="1:20" x14ac:dyDescent="0.25">
      <c r="A4886" t="s">
        <v>11318</v>
      </c>
      <c r="C4886" t="s">
        <v>10077</v>
      </c>
      <c r="E4886" s="2">
        <v>44761</v>
      </c>
      <c r="F4886">
        <v>2022</v>
      </c>
      <c r="G4886" t="s">
        <v>9243</v>
      </c>
      <c r="H4886" t="s">
        <v>9218</v>
      </c>
      <c r="J4886">
        <v>25.271999999999998</v>
      </c>
      <c r="N4886">
        <v>25.271999999999998</v>
      </c>
      <c r="O4886">
        <v>25.271999999999998</v>
      </c>
      <c r="P4886">
        <v>0</v>
      </c>
      <c r="S4886" s="5"/>
      <c r="T4886" s="1" t="s">
        <v>11320</v>
      </c>
    </row>
    <row r="4887" spans="1:20" x14ac:dyDescent="0.25">
      <c r="A4887" t="s">
        <v>11318</v>
      </c>
      <c r="C4887" t="s">
        <v>10077</v>
      </c>
      <c r="E4887" s="2">
        <v>44761</v>
      </c>
      <c r="F4887">
        <v>2022</v>
      </c>
      <c r="G4887" t="s">
        <v>9243</v>
      </c>
      <c r="H4887" t="s">
        <v>9218</v>
      </c>
      <c r="J4887">
        <v>6.3179999999999996</v>
      </c>
      <c r="N4887">
        <v>6.3179999999999996</v>
      </c>
      <c r="O4887">
        <v>6.3179999999999996</v>
      </c>
      <c r="P4887">
        <v>0</v>
      </c>
      <c r="S4887" s="5"/>
      <c r="T4887" s="1" t="s">
        <v>11320</v>
      </c>
    </row>
    <row r="4888" spans="1:20" x14ac:dyDescent="0.25">
      <c r="A4888" t="s">
        <v>11318</v>
      </c>
      <c r="C4888" t="s">
        <v>10077</v>
      </c>
      <c r="E4888" s="2">
        <v>44761</v>
      </c>
      <c r="F4888">
        <v>2022</v>
      </c>
      <c r="G4888" t="s">
        <v>9243</v>
      </c>
      <c r="H4888" t="s">
        <v>9218</v>
      </c>
      <c r="J4888">
        <v>6.3179999999999996</v>
      </c>
      <c r="N4888">
        <v>6.3179999999999996</v>
      </c>
      <c r="O4888">
        <v>6.3179999999999996</v>
      </c>
      <c r="P4888">
        <v>0</v>
      </c>
      <c r="S4888" s="5"/>
      <c r="T4888" s="1" t="s">
        <v>11320</v>
      </c>
    </row>
    <row r="4889" spans="1:20" x14ac:dyDescent="0.25">
      <c r="A4889" t="s">
        <v>11318</v>
      </c>
      <c r="C4889" t="s">
        <v>10257</v>
      </c>
      <c r="E4889" s="2">
        <v>44893</v>
      </c>
      <c r="F4889">
        <v>2022</v>
      </c>
      <c r="G4889" t="s">
        <v>9243</v>
      </c>
      <c r="H4889" t="s">
        <v>9229</v>
      </c>
      <c r="J4889">
        <v>52.65</v>
      </c>
      <c r="N4889">
        <v>52.65</v>
      </c>
      <c r="O4889">
        <v>52.65</v>
      </c>
      <c r="P4889">
        <v>0</v>
      </c>
      <c r="S4889" s="5"/>
      <c r="T4889" s="1" t="s">
        <v>11320</v>
      </c>
    </row>
    <row r="4890" spans="1:20" x14ac:dyDescent="0.25">
      <c r="A4890" t="s">
        <v>11318</v>
      </c>
      <c r="C4890" t="s">
        <v>10854</v>
      </c>
      <c r="E4890" s="2">
        <v>44391</v>
      </c>
      <c r="F4890">
        <v>2021</v>
      </c>
      <c r="G4890" t="s">
        <v>7066</v>
      </c>
      <c r="H4890" t="s">
        <v>9218</v>
      </c>
      <c r="J4890">
        <v>155.17024000000001</v>
      </c>
      <c r="N4890">
        <v>77.585120000000003</v>
      </c>
      <c r="O4890">
        <v>77.585120000000003</v>
      </c>
      <c r="P4890">
        <v>0</v>
      </c>
      <c r="S4890" s="5"/>
      <c r="T4890" s="1" t="s">
        <v>11321</v>
      </c>
    </row>
    <row r="4891" spans="1:20" x14ac:dyDescent="0.25">
      <c r="A4891" t="s">
        <v>11318</v>
      </c>
      <c r="C4891" t="s">
        <v>10003</v>
      </c>
      <c r="E4891" s="2">
        <v>45291</v>
      </c>
      <c r="F4891">
        <v>2023</v>
      </c>
      <c r="G4891" t="s">
        <v>9253</v>
      </c>
      <c r="H4891" t="s">
        <v>9224</v>
      </c>
      <c r="I4891" t="s">
        <v>9225</v>
      </c>
      <c r="J4891">
        <v>270.32499999999999</v>
      </c>
      <c r="N4891">
        <v>44.333299999999994</v>
      </c>
      <c r="O4891">
        <v>38.9268</v>
      </c>
      <c r="P4891">
        <v>5.4064999999999994</v>
      </c>
      <c r="R4891" s="38">
        <v>0.16400000000000001</v>
      </c>
      <c r="S4891" s="5"/>
      <c r="T4891" s="1" t="s">
        <v>11319</v>
      </c>
    </row>
    <row r="4892" spans="1:20" x14ac:dyDescent="0.25">
      <c r="A4892" t="s">
        <v>11318</v>
      </c>
      <c r="C4892" t="s">
        <v>10066</v>
      </c>
      <c r="E4892" s="2">
        <v>44711</v>
      </c>
      <c r="F4892">
        <v>2022</v>
      </c>
      <c r="G4892" t="s">
        <v>9243</v>
      </c>
      <c r="H4892" t="s">
        <v>9218</v>
      </c>
      <c r="J4892">
        <v>115.83</v>
      </c>
      <c r="N4892">
        <v>115.83</v>
      </c>
      <c r="O4892">
        <v>113.51339999999999</v>
      </c>
      <c r="P4892">
        <v>2.3166000000000002</v>
      </c>
      <c r="S4892" s="5"/>
      <c r="T4892" s="1" t="s">
        <v>11320</v>
      </c>
    </row>
    <row r="4893" spans="1:20" x14ac:dyDescent="0.25">
      <c r="A4893" t="s">
        <v>11318</v>
      </c>
      <c r="C4893" t="s">
        <v>10268</v>
      </c>
      <c r="E4893" s="2">
        <v>44886</v>
      </c>
      <c r="F4893">
        <v>2022</v>
      </c>
      <c r="G4893" t="s">
        <v>9273</v>
      </c>
      <c r="H4893" t="s">
        <v>9229</v>
      </c>
      <c r="J4893">
        <v>210.6</v>
      </c>
      <c r="N4893">
        <v>47.069099999999999</v>
      </c>
      <c r="O4893">
        <v>32.327099999999994</v>
      </c>
      <c r="P4893">
        <v>14.741999999999999</v>
      </c>
      <c r="S4893" s="5"/>
      <c r="T4893" s="1" t="s">
        <v>11320</v>
      </c>
    </row>
    <row r="4894" spans="1:20" x14ac:dyDescent="0.25">
      <c r="A4894" t="s">
        <v>11318</v>
      </c>
      <c r="C4894" t="s">
        <v>10335</v>
      </c>
      <c r="E4894" s="2">
        <v>44915</v>
      </c>
      <c r="F4894">
        <v>2022</v>
      </c>
      <c r="G4894" t="s">
        <v>9320</v>
      </c>
      <c r="H4894" t="s">
        <v>9229</v>
      </c>
      <c r="J4894">
        <v>42.12</v>
      </c>
      <c r="N4894">
        <v>12.635999999999999</v>
      </c>
      <c r="O4894">
        <v>9.687599999999998</v>
      </c>
      <c r="P4894">
        <v>2.9483999999999995</v>
      </c>
      <c r="S4894" s="5"/>
      <c r="T4894" s="1" t="s">
        <v>11320</v>
      </c>
    </row>
    <row r="4895" spans="1:20" x14ac:dyDescent="0.25">
      <c r="A4895" t="s">
        <v>11318</v>
      </c>
      <c r="C4895" t="s">
        <v>10749</v>
      </c>
      <c r="E4895" s="2">
        <v>44284</v>
      </c>
      <c r="F4895">
        <v>2021</v>
      </c>
      <c r="G4895" t="s">
        <v>9284</v>
      </c>
      <c r="H4895" t="s">
        <v>9218</v>
      </c>
      <c r="J4895">
        <v>118.27000000000001</v>
      </c>
      <c r="N4895">
        <v>60.19943</v>
      </c>
      <c r="O4895">
        <v>25.30978</v>
      </c>
      <c r="P4895">
        <v>34.889650000000003</v>
      </c>
      <c r="S4895" s="5"/>
      <c r="T4895" s="1" t="s">
        <v>11321</v>
      </c>
    </row>
    <row r="4896" spans="1:20" x14ac:dyDescent="0.25">
      <c r="A4896" t="s">
        <v>11318</v>
      </c>
      <c r="C4896" t="s">
        <v>9376</v>
      </c>
      <c r="E4896" s="2">
        <v>45043</v>
      </c>
      <c r="F4896">
        <v>2023</v>
      </c>
      <c r="G4896" t="s">
        <v>9284</v>
      </c>
      <c r="H4896" t="s">
        <v>9218</v>
      </c>
      <c r="I4896" t="s">
        <v>9234</v>
      </c>
      <c r="J4896">
        <v>216.26</v>
      </c>
      <c r="N4896">
        <v>142.320706</v>
      </c>
      <c r="O4896">
        <v>65.548406</v>
      </c>
      <c r="P4896">
        <v>76.772300000000001</v>
      </c>
      <c r="R4896" s="38">
        <v>0.65810000000000002</v>
      </c>
      <c r="S4896" s="5"/>
      <c r="T4896" s="1" t="s">
        <v>11319</v>
      </c>
    </row>
    <row r="4897" spans="1:20" x14ac:dyDescent="0.25">
      <c r="A4897" t="s">
        <v>11318</v>
      </c>
      <c r="C4897" t="s">
        <v>10852</v>
      </c>
      <c r="E4897" s="2">
        <v>44372</v>
      </c>
      <c r="F4897">
        <v>2021</v>
      </c>
      <c r="G4897" t="s">
        <v>9243</v>
      </c>
      <c r="H4897" t="s">
        <v>9224</v>
      </c>
      <c r="J4897">
        <v>59.135000000000005</v>
      </c>
      <c r="N4897">
        <v>1.1827000000000001</v>
      </c>
      <c r="O4897">
        <v>1.1827000000000001</v>
      </c>
      <c r="P4897">
        <v>0</v>
      </c>
      <c r="S4897" s="5"/>
      <c r="T4897" s="1" t="s">
        <v>11321</v>
      </c>
    </row>
    <row r="4898" spans="1:20" x14ac:dyDescent="0.25">
      <c r="A4898" t="s">
        <v>11318</v>
      </c>
      <c r="C4898" t="s">
        <v>10750</v>
      </c>
      <c r="E4898" s="2">
        <v>44372</v>
      </c>
      <c r="F4898">
        <v>2021</v>
      </c>
      <c r="G4898" t="s">
        <v>9243</v>
      </c>
      <c r="H4898" t="s">
        <v>9224</v>
      </c>
      <c r="J4898">
        <v>118.27000000000001</v>
      </c>
      <c r="N4898">
        <v>1.1827000000000001</v>
      </c>
      <c r="O4898">
        <v>1.1827000000000001</v>
      </c>
      <c r="P4898">
        <v>0</v>
      </c>
      <c r="S4898" s="5"/>
      <c r="T4898" s="1" t="s">
        <v>11321</v>
      </c>
    </row>
    <row r="4899" spans="1:20" x14ac:dyDescent="0.25">
      <c r="A4899" t="s">
        <v>11318</v>
      </c>
      <c r="C4899" t="s">
        <v>10107</v>
      </c>
      <c r="E4899" s="2">
        <v>44740</v>
      </c>
      <c r="F4899">
        <v>2022</v>
      </c>
      <c r="G4899" t="s">
        <v>9243</v>
      </c>
      <c r="H4899" t="s">
        <v>9224</v>
      </c>
      <c r="J4899">
        <v>105.3</v>
      </c>
      <c r="N4899">
        <v>1.0529999999999999</v>
      </c>
      <c r="O4899">
        <v>1.0529999999999999</v>
      </c>
      <c r="P4899">
        <v>0</v>
      </c>
      <c r="S4899" s="5"/>
      <c r="T4899" s="1" t="s">
        <v>11320</v>
      </c>
    </row>
    <row r="4900" spans="1:20" x14ac:dyDescent="0.25">
      <c r="A4900" t="s">
        <v>11318</v>
      </c>
      <c r="C4900" t="s">
        <v>10114</v>
      </c>
      <c r="E4900" s="2">
        <v>44624</v>
      </c>
      <c r="F4900">
        <v>2022</v>
      </c>
      <c r="G4900" t="s">
        <v>9228</v>
      </c>
      <c r="H4900" t="s">
        <v>9218</v>
      </c>
      <c r="J4900">
        <v>42.12</v>
      </c>
      <c r="N4900">
        <v>42.12</v>
      </c>
      <c r="O4900">
        <v>0</v>
      </c>
      <c r="P4900">
        <v>42.12</v>
      </c>
      <c r="S4900" s="5"/>
      <c r="T4900" s="1" t="s">
        <v>11320</v>
      </c>
    </row>
    <row r="4901" spans="1:20" x14ac:dyDescent="0.25">
      <c r="A4901" t="s">
        <v>11318</v>
      </c>
      <c r="C4901" t="s">
        <v>10184</v>
      </c>
      <c r="E4901" s="2">
        <v>44546</v>
      </c>
      <c r="F4901">
        <v>2021</v>
      </c>
      <c r="G4901" t="s">
        <v>9284</v>
      </c>
      <c r="H4901" t="s">
        <v>9218</v>
      </c>
      <c r="J4901">
        <v>177.405</v>
      </c>
      <c r="N4901">
        <v>177.405</v>
      </c>
      <c r="O4901">
        <v>177.405</v>
      </c>
      <c r="P4901">
        <v>0</v>
      </c>
      <c r="S4901" s="5"/>
      <c r="T4901" s="1" t="s">
        <v>11321</v>
      </c>
    </row>
    <row r="4902" spans="1:20" x14ac:dyDescent="0.25">
      <c r="A4902" t="s">
        <v>11318</v>
      </c>
      <c r="C4902" t="s">
        <v>10184</v>
      </c>
      <c r="E4902" s="2">
        <v>44691</v>
      </c>
      <c r="F4902">
        <v>2022</v>
      </c>
      <c r="G4902" t="s">
        <v>9284</v>
      </c>
      <c r="H4902" t="s">
        <v>9218</v>
      </c>
      <c r="J4902">
        <v>210.6</v>
      </c>
      <c r="N4902">
        <v>210.6</v>
      </c>
      <c r="O4902">
        <v>210.6</v>
      </c>
      <c r="P4902">
        <v>0</v>
      </c>
      <c r="S4902" s="5"/>
      <c r="T4902" s="1" t="s">
        <v>11320</v>
      </c>
    </row>
    <row r="4903" spans="1:20" x14ac:dyDescent="0.25">
      <c r="A4903" t="s">
        <v>11318</v>
      </c>
      <c r="C4903" t="s">
        <v>9297</v>
      </c>
      <c r="E4903" s="2">
        <v>44249</v>
      </c>
      <c r="F4903">
        <v>2021</v>
      </c>
      <c r="G4903" t="s">
        <v>9284</v>
      </c>
      <c r="H4903" t="s">
        <v>9218</v>
      </c>
      <c r="J4903">
        <v>177.405</v>
      </c>
      <c r="N4903">
        <v>177.405</v>
      </c>
      <c r="O4903">
        <v>177.405</v>
      </c>
      <c r="P4903">
        <v>0</v>
      </c>
      <c r="S4903" s="5"/>
      <c r="T4903" s="1" t="s">
        <v>11321</v>
      </c>
    </row>
    <row r="4904" spans="1:20" x14ac:dyDescent="0.25">
      <c r="A4904" t="s">
        <v>11318</v>
      </c>
      <c r="C4904" t="s">
        <v>9297</v>
      </c>
      <c r="E4904" s="2">
        <v>45278</v>
      </c>
      <c r="F4904">
        <v>2023</v>
      </c>
      <c r="G4904" t="s">
        <v>9284</v>
      </c>
      <c r="H4904" t="s">
        <v>9218</v>
      </c>
      <c r="I4904" t="s">
        <v>141</v>
      </c>
      <c r="J4904">
        <v>214.09739999999999</v>
      </c>
      <c r="N4904">
        <v>214.09739999999999</v>
      </c>
      <c r="O4904">
        <v>214.09739999999999</v>
      </c>
      <c r="P4904">
        <v>0</v>
      </c>
      <c r="R4904" s="38">
        <v>1</v>
      </c>
      <c r="S4904" s="5"/>
      <c r="T4904" s="1" t="s">
        <v>11319</v>
      </c>
    </row>
    <row r="4905" spans="1:20" x14ac:dyDescent="0.25">
      <c r="A4905" t="s">
        <v>11318</v>
      </c>
      <c r="C4905" t="s">
        <v>10774</v>
      </c>
      <c r="E4905" s="2">
        <v>44260</v>
      </c>
      <c r="F4905">
        <v>2021</v>
      </c>
      <c r="G4905" t="s">
        <v>9228</v>
      </c>
      <c r="H4905" t="s">
        <v>9229</v>
      </c>
      <c r="J4905">
        <v>35.481000000000002</v>
      </c>
      <c r="N4905">
        <v>2.4836700000000005</v>
      </c>
      <c r="O4905">
        <v>0</v>
      </c>
      <c r="P4905">
        <v>2.4836700000000005</v>
      </c>
      <c r="S4905" s="5"/>
      <c r="T4905" s="1" t="s">
        <v>11321</v>
      </c>
    </row>
    <row r="4906" spans="1:20" x14ac:dyDescent="0.25">
      <c r="A4906" t="s">
        <v>11318</v>
      </c>
      <c r="C4906" t="s">
        <v>9865</v>
      </c>
      <c r="E4906" s="2">
        <v>45282</v>
      </c>
      <c r="F4906">
        <v>2023</v>
      </c>
      <c r="G4906" t="s">
        <v>9228</v>
      </c>
      <c r="H4906" t="s">
        <v>9224</v>
      </c>
      <c r="I4906" t="s">
        <v>9225</v>
      </c>
      <c r="J4906">
        <v>378.45499999999998</v>
      </c>
      <c r="N4906">
        <v>56.768249999999995</v>
      </c>
      <c r="O4906">
        <v>56.768249999999995</v>
      </c>
      <c r="P4906">
        <v>0</v>
      </c>
      <c r="R4906" s="38">
        <v>0.15</v>
      </c>
      <c r="S4906" s="5"/>
      <c r="T4906" s="1" t="s">
        <v>11319</v>
      </c>
    </row>
    <row r="4907" spans="1:20" x14ac:dyDescent="0.25">
      <c r="A4907" t="s">
        <v>11318</v>
      </c>
      <c r="C4907" t="s">
        <v>10134</v>
      </c>
      <c r="E4907" s="2">
        <v>44924</v>
      </c>
      <c r="F4907">
        <v>2022</v>
      </c>
      <c r="G4907" t="s">
        <v>9228</v>
      </c>
      <c r="H4907" t="s">
        <v>9229</v>
      </c>
      <c r="J4907">
        <v>39.487499999999997</v>
      </c>
      <c r="N4907">
        <v>39.487499999999997</v>
      </c>
      <c r="O4907">
        <v>39.487499999999997</v>
      </c>
      <c r="P4907">
        <v>0</v>
      </c>
      <c r="S4907" s="5"/>
      <c r="T4907" s="1" t="s">
        <v>11320</v>
      </c>
    </row>
    <row r="4908" spans="1:20" x14ac:dyDescent="0.25">
      <c r="A4908" t="s">
        <v>11318</v>
      </c>
      <c r="C4908" t="s">
        <v>10715</v>
      </c>
      <c r="E4908" s="2">
        <v>44245</v>
      </c>
      <c r="F4908">
        <v>2021</v>
      </c>
      <c r="G4908" t="s">
        <v>9228</v>
      </c>
      <c r="H4908" t="s">
        <v>9218</v>
      </c>
      <c r="J4908">
        <v>413.94500000000005</v>
      </c>
      <c r="N4908">
        <v>413.94500000000005</v>
      </c>
      <c r="O4908">
        <v>413.94500000000005</v>
      </c>
      <c r="P4908">
        <v>0</v>
      </c>
      <c r="S4908" s="5"/>
      <c r="T4908" s="1" t="s">
        <v>11321</v>
      </c>
    </row>
    <row r="4909" spans="1:20" x14ac:dyDescent="0.25">
      <c r="A4909" t="s">
        <v>11318</v>
      </c>
      <c r="C4909" t="s">
        <v>9945</v>
      </c>
      <c r="E4909" s="2">
        <v>45267</v>
      </c>
      <c r="F4909">
        <v>2023</v>
      </c>
      <c r="G4909" t="s">
        <v>9273</v>
      </c>
      <c r="H4909" t="s">
        <v>9218</v>
      </c>
      <c r="I4909" t="s">
        <v>84</v>
      </c>
      <c r="J4909">
        <v>540.65</v>
      </c>
      <c r="N4909">
        <v>540.65</v>
      </c>
      <c r="O4909">
        <v>540.65</v>
      </c>
      <c r="P4909">
        <v>0</v>
      </c>
      <c r="R4909" s="38">
        <v>1</v>
      </c>
      <c r="S4909" s="5"/>
      <c r="T4909" s="1" t="s">
        <v>11319</v>
      </c>
    </row>
    <row r="4910" spans="1:20" x14ac:dyDescent="0.25">
      <c r="A4910" t="s">
        <v>11318</v>
      </c>
      <c r="C4910" t="s">
        <v>10760</v>
      </c>
      <c r="E4910" s="2">
        <v>44516</v>
      </c>
      <c r="F4910">
        <v>2021</v>
      </c>
      <c r="G4910" t="s">
        <v>9261</v>
      </c>
      <c r="H4910" t="s">
        <v>9218</v>
      </c>
      <c r="J4910">
        <v>41.394500000000001</v>
      </c>
      <c r="N4910">
        <v>17.38569</v>
      </c>
      <c r="O4910">
        <v>17.38569</v>
      </c>
      <c r="P4910">
        <v>0</v>
      </c>
      <c r="S4910" s="5"/>
      <c r="T4910" s="1" t="s">
        <v>11321</v>
      </c>
    </row>
    <row r="4911" spans="1:20" x14ac:dyDescent="0.25">
      <c r="A4911" t="s">
        <v>11318</v>
      </c>
      <c r="C4911" t="s">
        <v>9251</v>
      </c>
      <c r="E4911" s="2">
        <v>45232</v>
      </c>
      <c r="F4911">
        <v>2023</v>
      </c>
      <c r="G4911" t="s">
        <v>4726</v>
      </c>
      <c r="H4911" t="s">
        <v>9218</v>
      </c>
      <c r="I4911" t="s">
        <v>9250</v>
      </c>
      <c r="J4911">
        <v>15.528506047999999</v>
      </c>
      <c r="N4911">
        <v>3.7734269696639999</v>
      </c>
      <c r="O4911">
        <v>3.7268414515199999</v>
      </c>
      <c r="P4911">
        <v>4.6585518143999992E-2</v>
      </c>
      <c r="R4911" s="38">
        <v>0.24299999999999999</v>
      </c>
      <c r="S4911" s="5"/>
      <c r="T4911" s="1" t="s">
        <v>11319</v>
      </c>
    </row>
    <row r="4912" spans="1:20" x14ac:dyDescent="0.25">
      <c r="A4912" t="s">
        <v>11318</v>
      </c>
      <c r="C4912" t="s">
        <v>10326</v>
      </c>
      <c r="E4912" s="2">
        <v>44490</v>
      </c>
      <c r="F4912">
        <v>2021</v>
      </c>
      <c r="G4912" t="s">
        <v>9289</v>
      </c>
      <c r="H4912" t="s">
        <v>9218</v>
      </c>
      <c r="J4912">
        <v>49.082050000000002</v>
      </c>
      <c r="N4912">
        <v>49.082050000000002</v>
      </c>
      <c r="O4912">
        <v>49.082050000000002</v>
      </c>
      <c r="P4912">
        <v>0</v>
      </c>
      <c r="S4912" s="5"/>
      <c r="T4912" s="1" t="s">
        <v>11321</v>
      </c>
    </row>
    <row r="4913" spans="1:20" x14ac:dyDescent="0.25">
      <c r="A4913" t="s">
        <v>11318</v>
      </c>
      <c r="C4913" t="s">
        <v>10326</v>
      </c>
      <c r="E4913" s="2">
        <v>44721</v>
      </c>
      <c r="F4913">
        <v>2022</v>
      </c>
      <c r="G4913" t="s">
        <v>9289</v>
      </c>
      <c r="H4913" t="s">
        <v>9218</v>
      </c>
      <c r="J4913">
        <v>23.165999999999997</v>
      </c>
      <c r="N4913">
        <v>23.165999999999997</v>
      </c>
      <c r="O4913">
        <v>23.165999999999997</v>
      </c>
      <c r="P4913">
        <v>0</v>
      </c>
      <c r="S4913" s="5"/>
      <c r="T4913" s="1" t="s">
        <v>11320</v>
      </c>
    </row>
    <row r="4914" spans="1:20" x14ac:dyDescent="0.25">
      <c r="A4914" t="s">
        <v>11318</v>
      </c>
      <c r="C4914" t="s">
        <v>9360</v>
      </c>
      <c r="E4914" s="2">
        <v>45096</v>
      </c>
      <c r="F4914">
        <v>2023</v>
      </c>
      <c r="G4914" t="s">
        <v>4726</v>
      </c>
      <c r="H4914" t="s">
        <v>9224</v>
      </c>
      <c r="I4914" t="s">
        <v>9225</v>
      </c>
      <c r="J4914">
        <v>26.383719999999997</v>
      </c>
      <c r="N4914">
        <v>7.9151159999999994</v>
      </c>
      <c r="O4914">
        <v>7.9151159999999994</v>
      </c>
      <c r="P4914">
        <v>0</v>
      </c>
      <c r="R4914" s="38">
        <v>0.3</v>
      </c>
      <c r="S4914" s="5"/>
      <c r="T4914" s="1" t="s">
        <v>11319</v>
      </c>
    </row>
    <row r="4915" spans="1:20" x14ac:dyDescent="0.25">
      <c r="A4915" t="s">
        <v>11318</v>
      </c>
      <c r="C4915" t="s">
        <v>10147</v>
      </c>
      <c r="E4915" s="2">
        <v>44768</v>
      </c>
      <c r="F4915">
        <v>2022</v>
      </c>
      <c r="G4915" t="s">
        <v>9228</v>
      </c>
      <c r="H4915" t="s">
        <v>9218</v>
      </c>
      <c r="J4915">
        <v>52.65</v>
      </c>
      <c r="N4915">
        <v>42.646499999999996</v>
      </c>
      <c r="O4915">
        <v>42.646499999999996</v>
      </c>
      <c r="P4915">
        <v>0</v>
      </c>
      <c r="S4915" s="5"/>
      <c r="T4915" s="1" t="s">
        <v>11320</v>
      </c>
    </row>
    <row r="4916" spans="1:20" x14ac:dyDescent="0.25">
      <c r="A4916" t="s">
        <v>11318</v>
      </c>
      <c r="C4916" t="s">
        <v>10320</v>
      </c>
      <c r="E4916" s="2">
        <v>44914</v>
      </c>
      <c r="F4916">
        <v>2022</v>
      </c>
      <c r="G4916" t="s">
        <v>9638</v>
      </c>
      <c r="H4916" t="s">
        <v>318</v>
      </c>
      <c r="J4916">
        <v>317.90069999999997</v>
      </c>
      <c r="N4916">
        <v>15.900299999999998</v>
      </c>
      <c r="O4916">
        <v>0</v>
      </c>
      <c r="P4916">
        <v>15.900299999999998</v>
      </c>
      <c r="S4916" s="5"/>
      <c r="T4916" s="1" t="s">
        <v>11320</v>
      </c>
    </row>
    <row r="4917" spans="1:20" x14ac:dyDescent="0.25">
      <c r="A4917" t="s">
        <v>11318</v>
      </c>
      <c r="C4917" t="s">
        <v>9500</v>
      </c>
      <c r="E4917" s="2">
        <v>45267</v>
      </c>
      <c r="F4917">
        <v>2023</v>
      </c>
      <c r="G4917" t="s">
        <v>7066</v>
      </c>
      <c r="H4917" t="s">
        <v>9229</v>
      </c>
      <c r="I4917" t="s">
        <v>9256</v>
      </c>
      <c r="J4917">
        <v>49.929582342484203</v>
      </c>
      <c r="N4917">
        <v>25.963382818092001</v>
      </c>
      <c r="O4917">
        <v>22.468312054118432</v>
      </c>
      <c r="P4917">
        <v>3.4950707639735699</v>
      </c>
      <c r="R4917" s="38">
        <v>0.52</v>
      </c>
      <c r="S4917" s="5"/>
      <c r="T4917" s="1" t="s">
        <v>11319</v>
      </c>
    </row>
    <row r="4918" spans="1:20" x14ac:dyDescent="0.25">
      <c r="A4918" t="s">
        <v>11318</v>
      </c>
      <c r="C4918" t="s">
        <v>10948</v>
      </c>
      <c r="E4918" s="2">
        <v>44547</v>
      </c>
      <c r="F4918">
        <v>2021</v>
      </c>
      <c r="G4918" t="s">
        <v>6521</v>
      </c>
      <c r="H4918" t="s">
        <v>10711</v>
      </c>
      <c r="J4918">
        <v>33.352139999999999</v>
      </c>
      <c r="N4918">
        <v>18.686660000000003</v>
      </c>
      <c r="O4918">
        <v>18.686660000000003</v>
      </c>
      <c r="P4918">
        <v>0</v>
      </c>
      <c r="S4918" s="5"/>
      <c r="T4918" s="1" t="s">
        <v>11321</v>
      </c>
    </row>
    <row r="4919" spans="1:20" x14ac:dyDescent="0.25">
      <c r="A4919" t="s">
        <v>11318</v>
      </c>
      <c r="C4919" t="s">
        <v>10948</v>
      </c>
      <c r="E4919" s="2">
        <v>44547</v>
      </c>
      <c r="F4919">
        <v>2021</v>
      </c>
      <c r="G4919" t="s">
        <v>9639</v>
      </c>
      <c r="H4919" t="s">
        <v>10711</v>
      </c>
      <c r="J4919">
        <v>8.3971700000000009</v>
      </c>
      <c r="N4919">
        <v>4.7308000000000003</v>
      </c>
      <c r="O4919">
        <v>4.7308000000000003</v>
      </c>
      <c r="P4919">
        <v>0</v>
      </c>
      <c r="S4919" s="5"/>
      <c r="T4919" s="1" t="s">
        <v>11321</v>
      </c>
    </row>
    <row r="4920" spans="1:20" x14ac:dyDescent="0.25">
      <c r="A4920" t="s">
        <v>11318</v>
      </c>
      <c r="C4920" t="s">
        <v>10278</v>
      </c>
      <c r="E4920" s="2">
        <v>44889</v>
      </c>
      <c r="F4920">
        <v>2022</v>
      </c>
      <c r="G4920" t="s">
        <v>88</v>
      </c>
      <c r="H4920" t="s">
        <v>9452</v>
      </c>
      <c r="J4920">
        <v>40.435199999999995</v>
      </c>
      <c r="N4920">
        <v>16.847999999999999</v>
      </c>
      <c r="O4920">
        <v>16.847999999999999</v>
      </c>
      <c r="P4920">
        <v>0</v>
      </c>
      <c r="S4920" s="5"/>
      <c r="T4920" s="1" t="s">
        <v>11320</v>
      </c>
    </row>
    <row r="4921" spans="1:20" x14ac:dyDescent="0.25">
      <c r="A4921" t="s">
        <v>11318</v>
      </c>
      <c r="C4921" t="s">
        <v>10898</v>
      </c>
      <c r="E4921" s="2">
        <v>44223</v>
      </c>
      <c r="F4921">
        <v>2021</v>
      </c>
      <c r="G4921" t="s">
        <v>9276</v>
      </c>
      <c r="H4921" t="s">
        <v>9224</v>
      </c>
      <c r="J4921">
        <v>59.135000000000005</v>
      </c>
      <c r="N4921">
        <v>5.9135000000000009</v>
      </c>
      <c r="O4921">
        <v>5.9135000000000009</v>
      </c>
      <c r="P4921">
        <v>0</v>
      </c>
      <c r="S4921" s="5"/>
      <c r="T4921" s="1" t="s">
        <v>11321</v>
      </c>
    </row>
    <row r="4922" spans="1:20" x14ac:dyDescent="0.25">
      <c r="A4922" t="s">
        <v>11318</v>
      </c>
      <c r="C4922" t="s">
        <v>10211</v>
      </c>
      <c r="E4922" s="2">
        <v>44539</v>
      </c>
      <c r="F4922">
        <v>2021</v>
      </c>
      <c r="G4922" t="s">
        <v>9276</v>
      </c>
      <c r="H4922" t="s">
        <v>9224</v>
      </c>
      <c r="J4922">
        <v>47.308000000000007</v>
      </c>
      <c r="N4922">
        <v>11.827000000000002</v>
      </c>
      <c r="O4922">
        <v>11.827000000000002</v>
      </c>
      <c r="P4922">
        <v>0</v>
      </c>
      <c r="S4922" s="5"/>
      <c r="T4922" s="1" t="s">
        <v>11321</v>
      </c>
    </row>
    <row r="4923" spans="1:20" x14ac:dyDescent="0.25">
      <c r="A4923" t="s">
        <v>11318</v>
      </c>
      <c r="C4923" t="s">
        <v>10211</v>
      </c>
      <c r="E4923" s="2">
        <v>44888</v>
      </c>
      <c r="F4923">
        <v>2022</v>
      </c>
      <c r="G4923" t="s">
        <v>9276</v>
      </c>
      <c r="H4923" t="s">
        <v>9224</v>
      </c>
      <c r="J4923">
        <v>52.65</v>
      </c>
      <c r="N4923">
        <v>15.794999999999998</v>
      </c>
      <c r="O4923">
        <v>15.794999999999998</v>
      </c>
      <c r="P4923">
        <v>0</v>
      </c>
      <c r="S4923" s="5"/>
      <c r="T4923" s="1" t="s">
        <v>11320</v>
      </c>
    </row>
    <row r="4924" spans="1:20" x14ac:dyDescent="0.25">
      <c r="A4924" t="s">
        <v>11318</v>
      </c>
      <c r="C4924" t="s">
        <v>10221</v>
      </c>
      <c r="E4924" s="2">
        <v>44897</v>
      </c>
      <c r="F4924">
        <v>2022</v>
      </c>
      <c r="G4924" t="s">
        <v>768</v>
      </c>
      <c r="H4924" t="s">
        <v>9452</v>
      </c>
      <c r="J4924">
        <v>31.589999999999996</v>
      </c>
      <c r="N4924">
        <v>31.589999999999996</v>
      </c>
      <c r="O4924">
        <v>31.589999999999996</v>
      </c>
      <c r="P4924">
        <v>0</v>
      </c>
      <c r="S4924" s="5"/>
      <c r="T4924" s="1" t="s">
        <v>11320</v>
      </c>
    </row>
    <row r="4925" spans="1:20" x14ac:dyDescent="0.25">
      <c r="A4925" t="s">
        <v>11318</v>
      </c>
      <c r="C4925" t="s">
        <v>10101</v>
      </c>
      <c r="E4925" s="2">
        <v>44635</v>
      </c>
      <c r="F4925">
        <v>2022</v>
      </c>
      <c r="G4925" t="s">
        <v>9273</v>
      </c>
      <c r="H4925" t="s">
        <v>9218</v>
      </c>
      <c r="J4925">
        <v>21.06</v>
      </c>
      <c r="N4925">
        <v>0.63179999999999992</v>
      </c>
      <c r="O4925">
        <v>0.63179999999999992</v>
      </c>
      <c r="P4925">
        <v>0</v>
      </c>
      <c r="S4925" s="5"/>
      <c r="T4925" s="1" t="s">
        <v>11320</v>
      </c>
    </row>
    <row r="4926" spans="1:20" x14ac:dyDescent="0.25">
      <c r="A4926" t="s">
        <v>11318</v>
      </c>
      <c r="C4926" t="s">
        <v>10865</v>
      </c>
      <c r="E4926" s="2">
        <v>44253</v>
      </c>
      <c r="F4926">
        <v>2021</v>
      </c>
      <c r="G4926" t="s">
        <v>329</v>
      </c>
      <c r="H4926" t="s">
        <v>9224</v>
      </c>
      <c r="J4926">
        <v>2.9567500000000004</v>
      </c>
      <c r="N4926">
        <v>0</v>
      </c>
      <c r="O4926">
        <v>0</v>
      </c>
      <c r="P4926">
        <v>0</v>
      </c>
      <c r="S4926" s="5"/>
      <c r="T4926" s="1" t="s">
        <v>11321</v>
      </c>
    </row>
    <row r="4927" spans="1:20" x14ac:dyDescent="0.25">
      <c r="A4927" t="s">
        <v>11318</v>
      </c>
      <c r="C4927" t="s">
        <v>10865</v>
      </c>
      <c r="E4927" s="2">
        <v>44477</v>
      </c>
      <c r="F4927">
        <v>2021</v>
      </c>
      <c r="G4927" t="s">
        <v>329</v>
      </c>
      <c r="H4927" t="s">
        <v>9224</v>
      </c>
      <c r="J4927">
        <v>7.0962000000000005</v>
      </c>
      <c r="N4927">
        <v>0.11827000000000001</v>
      </c>
      <c r="O4927">
        <v>0.11827000000000001</v>
      </c>
      <c r="P4927">
        <v>0</v>
      </c>
      <c r="S4927" s="5"/>
      <c r="T4927" s="1" t="s">
        <v>11321</v>
      </c>
    </row>
    <row r="4928" spans="1:20" x14ac:dyDescent="0.25">
      <c r="A4928" t="s">
        <v>11318</v>
      </c>
      <c r="C4928" t="s">
        <v>10093</v>
      </c>
      <c r="E4928" s="2">
        <v>44917</v>
      </c>
      <c r="F4928">
        <v>2022</v>
      </c>
      <c r="G4928" t="s">
        <v>329</v>
      </c>
      <c r="H4928" t="s">
        <v>9229</v>
      </c>
      <c r="J4928">
        <v>21.06</v>
      </c>
      <c r="N4928">
        <v>11.898899999999999</v>
      </c>
      <c r="O4928">
        <v>2.9483999999999995</v>
      </c>
      <c r="P4928">
        <v>8.9504999999999999</v>
      </c>
      <c r="S4928" s="5"/>
      <c r="T4928" s="1" t="s">
        <v>11320</v>
      </c>
    </row>
    <row r="4929" spans="1:20" x14ac:dyDescent="0.25">
      <c r="A4929" t="s">
        <v>11318</v>
      </c>
      <c r="C4929" t="s">
        <v>10754</v>
      </c>
      <c r="E4929" s="2">
        <v>44454</v>
      </c>
      <c r="F4929">
        <v>2021</v>
      </c>
      <c r="G4929" t="s">
        <v>9276</v>
      </c>
      <c r="H4929" t="s">
        <v>9218</v>
      </c>
      <c r="J4929">
        <v>102.65836</v>
      </c>
      <c r="N4929">
        <v>102.65836</v>
      </c>
      <c r="O4929">
        <v>102.65836</v>
      </c>
      <c r="P4929">
        <v>0</v>
      </c>
      <c r="S4929" s="5"/>
      <c r="T4929" s="1" t="s">
        <v>11321</v>
      </c>
    </row>
    <row r="4930" spans="1:20" x14ac:dyDescent="0.25">
      <c r="A4930" t="s">
        <v>11318</v>
      </c>
      <c r="C4930" t="s">
        <v>9277</v>
      </c>
      <c r="E4930" s="2">
        <v>45107</v>
      </c>
      <c r="F4930">
        <v>2023</v>
      </c>
      <c r="G4930" t="s">
        <v>9276</v>
      </c>
      <c r="H4930" t="s">
        <v>9218</v>
      </c>
      <c r="I4930" t="s">
        <v>84</v>
      </c>
      <c r="J4930">
        <v>228.01372843731897</v>
      </c>
      <c r="N4930">
        <v>228.01372843731897</v>
      </c>
      <c r="O4930">
        <v>228.01372843731897</v>
      </c>
      <c r="P4930">
        <v>0</v>
      </c>
      <c r="R4930" s="38">
        <v>1</v>
      </c>
      <c r="S4930" s="5"/>
      <c r="T4930" s="1" t="s">
        <v>11319</v>
      </c>
    </row>
    <row r="4931" spans="1:20" x14ac:dyDescent="0.25">
      <c r="A4931" t="s">
        <v>11318</v>
      </c>
      <c r="C4931" t="s">
        <v>9277</v>
      </c>
      <c r="E4931" s="2">
        <v>45107</v>
      </c>
      <c r="F4931">
        <v>2023</v>
      </c>
      <c r="G4931" t="s">
        <v>9276</v>
      </c>
      <c r="H4931" t="s">
        <v>9218</v>
      </c>
      <c r="I4931" t="s">
        <v>84</v>
      </c>
      <c r="J4931">
        <v>178.90932261372498</v>
      </c>
      <c r="N4931">
        <v>178.90932261372498</v>
      </c>
      <c r="O4931">
        <v>178.90932261372498</v>
      </c>
      <c r="P4931">
        <v>0</v>
      </c>
      <c r="R4931" s="38">
        <v>1</v>
      </c>
      <c r="S4931" s="5"/>
      <c r="T4931" s="1" t="s">
        <v>11319</v>
      </c>
    </row>
    <row r="4932" spans="1:20" x14ac:dyDescent="0.25">
      <c r="A4932" t="s">
        <v>11318</v>
      </c>
      <c r="C4932" t="s">
        <v>9277</v>
      </c>
      <c r="E4932" s="2">
        <v>45107</v>
      </c>
      <c r="F4932">
        <v>2023</v>
      </c>
      <c r="G4932" t="s">
        <v>9276</v>
      </c>
      <c r="H4932" t="s">
        <v>9218</v>
      </c>
      <c r="I4932" t="s">
        <v>84</v>
      </c>
      <c r="J4932">
        <v>166.02116341960598</v>
      </c>
      <c r="N4932">
        <v>166.02116341960598</v>
      </c>
      <c r="O4932">
        <v>166.02116341960598</v>
      </c>
      <c r="P4932">
        <v>0</v>
      </c>
      <c r="R4932" s="38">
        <v>1</v>
      </c>
      <c r="S4932" s="5"/>
      <c r="T4932" s="1" t="s">
        <v>11319</v>
      </c>
    </row>
    <row r="4933" spans="1:20" x14ac:dyDescent="0.25">
      <c r="A4933" t="s">
        <v>11318</v>
      </c>
      <c r="C4933" t="s">
        <v>9277</v>
      </c>
      <c r="E4933" s="2">
        <v>45107</v>
      </c>
      <c r="F4933">
        <v>2023</v>
      </c>
      <c r="G4933" t="s">
        <v>9276</v>
      </c>
      <c r="H4933" t="s">
        <v>9218</v>
      </c>
      <c r="I4933" t="s">
        <v>84</v>
      </c>
      <c r="J4933">
        <v>168.01832429253298</v>
      </c>
      <c r="N4933">
        <v>168.01832429253298</v>
      </c>
      <c r="O4933">
        <v>168.01832429253298</v>
      </c>
      <c r="P4933">
        <v>0</v>
      </c>
      <c r="R4933" s="38">
        <v>1</v>
      </c>
      <c r="S4933" s="5"/>
      <c r="T4933" s="1" t="s">
        <v>11319</v>
      </c>
    </row>
    <row r="4934" spans="1:20" x14ac:dyDescent="0.25">
      <c r="A4934" t="s">
        <v>11318</v>
      </c>
      <c r="C4934" t="s">
        <v>9277</v>
      </c>
      <c r="E4934" s="2">
        <v>45107</v>
      </c>
      <c r="F4934">
        <v>2023</v>
      </c>
      <c r="G4934" t="s">
        <v>9276</v>
      </c>
      <c r="H4934" t="s">
        <v>9218</v>
      </c>
      <c r="I4934" t="s">
        <v>84</v>
      </c>
      <c r="J4934">
        <v>169.52586871928401</v>
      </c>
      <c r="N4934">
        <v>169.52586871928401</v>
      </c>
      <c r="O4934">
        <v>169.52586871928401</v>
      </c>
      <c r="P4934">
        <v>0</v>
      </c>
      <c r="R4934" s="38">
        <v>1</v>
      </c>
      <c r="S4934" s="5"/>
      <c r="T4934" s="1" t="s">
        <v>11319</v>
      </c>
    </row>
    <row r="4935" spans="1:20" x14ac:dyDescent="0.25">
      <c r="A4935" t="s">
        <v>11318</v>
      </c>
      <c r="C4935" t="s">
        <v>9277</v>
      </c>
      <c r="E4935" s="2">
        <v>45107</v>
      </c>
      <c r="F4935">
        <v>2023</v>
      </c>
      <c r="G4935" t="s">
        <v>9276</v>
      </c>
      <c r="H4935" t="s">
        <v>9218</v>
      </c>
      <c r="I4935" t="s">
        <v>84</v>
      </c>
      <c r="J4935">
        <v>170.78184031014698</v>
      </c>
      <c r="N4935">
        <v>170.78184031014698</v>
      </c>
      <c r="O4935">
        <v>170.78184031014698</v>
      </c>
      <c r="P4935">
        <v>0</v>
      </c>
      <c r="R4935" s="38">
        <v>1</v>
      </c>
      <c r="S4935" s="5"/>
      <c r="T4935" s="1" t="s">
        <v>11319</v>
      </c>
    </row>
    <row r="4936" spans="1:20" x14ac:dyDescent="0.25">
      <c r="A4936" t="s">
        <v>11318</v>
      </c>
      <c r="C4936" t="s">
        <v>9277</v>
      </c>
      <c r="E4936" s="2">
        <v>45107</v>
      </c>
      <c r="F4936">
        <v>2023</v>
      </c>
      <c r="G4936" t="s">
        <v>9276</v>
      </c>
      <c r="H4936" t="s">
        <v>9218</v>
      </c>
      <c r="I4936" t="s">
        <v>84</v>
      </c>
      <c r="J4936">
        <v>172.21169515929498</v>
      </c>
      <c r="N4936">
        <v>172.21169515929498</v>
      </c>
      <c r="O4936">
        <v>172.21169515929498</v>
      </c>
      <c r="P4936">
        <v>0</v>
      </c>
      <c r="R4936" s="38">
        <v>1</v>
      </c>
      <c r="S4936" s="5"/>
      <c r="T4936" s="1" t="s">
        <v>11319</v>
      </c>
    </row>
    <row r="4937" spans="1:20" x14ac:dyDescent="0.25">
      <c r="A4937" t="s">
        <v>11318</v>
      </c>
      <c r="C4937" t="s">
        <v>9388</v>
      </c>
      <c r="E4937" s="2">
        <v>45015</v>
      </c>
      <c r="F4937">
        <v>2023</v>
      </c>
      <c r="G4937" t="s">
        <v>9276</v>
      </c>
      <c r="H4937" t="s">
        <v>9218</v>
      </c>
      <c r="I4937" t="s">
        <v>9256</v>
      </c>
      <c r="J4937">
        <v>324.39</v>
      </c>
      <c r="N4937">
        <v>112.88772</v>
      </c>
      <c r="O4937">
        <v>88.55847</v>
      </c>
      <c r="P4937">
        <v>24.329249999999998</v>
      </c>
      <c r="R4937" s="38">
        <v>0.34799999999999998</v>
      </c>
      <c r="S4937" s="5"/>
      <c r="T4937" s="1" t="s">
        <v>11319</v>
      </c>
    </row>
    <row r="4938" spans="1:20" x14ac:dyDescent="0.25">
      <c r="A4938" t="s">
        <v>11318</v>
      </c>
      <c r="C4938" t="s">
        <v>10880</v>
      </c>
      <c r="E4938" s="2">
        <v>44547</v>
      </c>
      <c r="F4938">
        <v>2021</v>
      </c>
      <c r="G4938" t="s">
        <v>9387</v>
      </c>
      <c r="H4938" t="s">
        <v>10711</v>
      </c>
      <c r="J4938">
        <v>17.740500000000001</v>
      </c>
      <c r="N4938">
        <v>15.966450000000002</v>
      </c>
      <c r="O4938">
        <v>0</v>
      </c>
      <c r="P4938">
        <v>15.966450000000002</v>
      </c>
      <c r="S4938" s="5"/>
      <c r="T4938" s="1" t="s">
        <v>11321</v>
      </c>
    </row>
    <row r="4939" spans="1:20" x14ac:dyDescent="0.25">
      <c r="A4939" t="s">
        <v>11318</v>
      </c>
      <c r="C4939" t="s">
        <v>10365</v>
      </c>
      <c r="E4939" s="2">
        <v>44918</v>
      </c>
      <c r="F4939">
        <v>2022</v>
      </c>
      <c r="G4939" t="s">
        <v>9451</v>
      </c>
      <c r="H4939" t="s">
        <v>9452</v>
      </c>
      <c r="J4939">
        <v>63.179999999999993</v>
      </c>
      <c r="N4939">
        <v>15.794999999999998</v>
      </c>
      <c r="O4939">
        <v>15.794999999999998</v>
      </c>
      <c r="P4939">
        <v>0</v>
      </c>
      <c r="S4939" s="5"/>
      <c r="T4939" s="1" t="s">
        <v>11320</v>
      </c>
    </row>
    <row r="4940" spans="1:20" x14ac:dyDescent="0.25">
      <c r="A4940" t="s">
        <v>11318</v>
      </c>
      <c r="C4940" t="s">
        <v>10365</v>
      </c>
      <c r="E4940" s="2">
        <v>44918</v>
      </c>
      <c r="F4940">
        <v>2022</v>
      </c>
      <c r="G4940" t="s">
        <v>9638</v>
      </c>
      <c r="H4940" t="s">
        <v>9452</v>
      </c>
      <c r="J4940">
        <v>126.35999999999999</v>
      </c>
      <c r="N4940">
        <v>31.589999999999996</v>
      </c>
      <c r="O4940">
        <v>31.589999999999996</v>
      </c>
      <c r="P4940">
        <v>0</v>
      </c>
      <c r="S4940" s="5"/>
      <c r="T4940" s="1" t="s">
        <v>11320</v>
      </c>
    </row>
    <row r="4941" spans="1:20" x14ac:dyDescent="0.25">
      <c r="A4941" t="s">
        <v>11318</v>
      </c>
      <c r="C4941" t="s">
        <v>10365</v>
      </c>
      <c r="E4941" s="2">
        <v>44918</v>
      </c>
      <c r="F4941">
        <v>2022</v>
      </c>
      <c r="G4941" t="s">
        <v>9639</v>
      </c>
      <c r="H4941" t="s">
        <v>9452</v>
      </c>
      <c r="J4941">
        <v>63.179999999999993</v>
      </c>
      <c r="N4941">
        <v>15.794999999999998</v>
      </c>
      <c r="O4941">
        <v>15.794999999999998</v>
      </c>
      <c r="P4941">
        <v>0</v>
      </c>
      <c r="S4941" s="5"/>
      <c r="T4941" s="1" t="s">
        <v>11320</v>
      </c>
    </row>
    <row r="4942" spans="1:20" x14ac:dyDescent="0.25">
      <c r="A4942" t="s">
        <v>11318</v>
      </c>
      <c r="C4942" t="s">
        <v>10365</v>
      </c>
      <c r="E4942" s="2">
        <v>44918</v>
      </c>
      <c r="F4942">
        <v>2022</v>
      </c>
      <c r="G4942" t="s">
        <v>10049</v>
      </c>
      <c r="H4942" t="s">
        <v>9452</v>
      </c>
      <c r="J4942">
        <v>63.179999999999993</v>
      </c>
      <c r="N4942">
        <v>15.794999999999998</v>
      </c>
      <c r="O4942">
        <v>15.794999999999998</v>
      </c>
      <c r="P4942">
        <v>0</v>
      </c>
      <c r="S4942" s="5"/>
      <c r="T4942" s="1" t="s">
        <v>11320</v>
      </c>
    </row>
    <row r="4943" spans="1:20" x14ac:dyDescent="0.25">
      <c r="A4943" t="s">
        <v>11318</v>
      </c>
      <c r="C4943" t="s">
        <v>10061</v>
      </c>
      <c r="E4943" s="2">
        <v>44712</v>
      </c>
      <c r="F4943">
        <v>2022</v>
      </c>
      <c r="G4943" t="s">
        <v>9228</v>
      </c>
      <c r="H4943" t="s">
        <v>9218</v>
      </c>
      <c r="J4943">
        <v>78.974999999999994</v>
      </c>
      <c r="N4943">
        <v>78.974999999999994</v>
      </c>
      <c r="O4943">
        <v>78.974999999999994</v>
      </c>
      <c r="P4943">
        <v>0</v>
      </c>
      <c r="S4943" s="5"/>
      <c r="T4943" s="1" t="s">
        <v>11320</v>
      </c>
    </row>
    <row r="4944" spans="1:20" x14ac:dyDescent="0.25">
      <c r="A4944" t="s">
        <v>11318</v>
      </c>
      <c r="C4944" t="s">
        <v>10345</v>
      </c>
      <c r="E4944" s="2">
        <v>44873</v>
      </c>
      <c r="F4944">
        <v>2022</v>
      </c>
      <c r="G4944" t="s">
        <v>7066</v>
      </c>
      <c r="H4944" t="s">
        <v>9229</v>
      </c>
      <c r="J4944">
        <v>9.687599999999998</v>
      </c>
      <c r="N4944">
        <v>3.4748999999999994</v>
      </c>
      <c r="O4944">
        <v>3.4748999999999994</v>
      </c>
      <c r="P4944">
        <v>0</v>
      </c>
      <c r="S4944" s="5"/>
      <c r="T4944" s="1" t="s">
        <v>11320</v>
      </c>
    </row>
    <row r="4945" spans="1:20" x14ac:dyDescent="0.25">
      <c r="A4945" t="s">
        <v>11318</v>
      </c>
      <c r="C4945" t="s">
        <v>9449</v>
      </c>
      <c r="E4945" s="2">
        <v>45104</v>
      </c>
      <c r="F4945">
        <v>2023</v>
      </c>
      <c r="G4945" t="s">
        <v>9228</v>
      </c>
      <c r="H4945" t="s">
        <v>9218</v>
      </c>
      <c r="I4945" t="s">
        <v>84</v>
      </c>
      <c r="J4945">
        <v>1081.3</v>
      </c>
      <c r="N4945">
        <v>1081.3</v>
      </c>
      <c r="O4945">
        <v>1081.3</v>
      </c>
      <c r="P4945">
        <v>0</v>
      </c>
      <c r="R4945" s="38">
        <v>1</v>
      </c>
      <c r="S4945" s="5"/>
      <c r="T4945" s="1" t="s">
        <v>11319</v>
      </c>
    </row>
    <row r="4946" spans="1:20" x14ac:dyDescent="0.25">
      <c r="A4946" t="s">
        <v>11318</v>
      </c>
      <c r="C4946" t="s">
        <v>10882</v>
      </c>
      <c r="E4946" s="2">
        <v>44453</v>
      </c>
      <c r="F4946">
        <v>2021</v>
      </c>
      <c r="G4946" t="s">
        <v>9292</v>
      </c>
      <c r="H4946" t="s">
        <v>9218</v>
      </c>
      <c r="J4946">
        <v>82.789000000000001</v>
      </c>
      <c r="N4946">
        <v>82.789000000000001</v>
      </c>
      <c r="O4946">
        <v>82.789000000000001</v>
      </c>
      <c r="P4946">
        <v>0</v>
      </c>
      <c r="S4946" s="5"/>
      <c r="T4946" s="1" t="s">
        <v>11321</v>
      </c>
    </row>
    <row r="4947" spans="1:20" x14ac:dyDescent="0.25">
      <c r="A4947" t="s">
        <v>11318</v>
      </c>
      <c r="C4947" t="s">
        <v>10827</v>
      </c>
      <c r="E4947" s="2">
        <v>44559</v>
      </c>
      <c r="F4947">
        <v>2021</v>
      </c>
      <c r="G4947" t="s">
        <v>9364</v>
      </c>
      <c r="H4947" t="s">
        <v>9224</v>
      </c>
      <c r="J4947">
        <v>177.405</v>
      </c>
      <c r="N4947">
        <v>1.7740500000000001</v>
      </c>
      <c r="O4947">
        <v>1.7740500000000001</v>
      </c>
      <c r="P4947">
        <v>0</v>
      </c>
      <c r="S4947" s="5"/>
      <c r="T4947" s="1" t="s">
        <v>11321</v>
      </c>
    </row>
    <row r="4948" spans="1:20" x14ac:dyDescent="0.25">
      <c r="A4948" t="s">
        <v>11318</v>
      </c>
      <c r="C4948" t="s">
        <v>10084</v>
      </c>
      <c r="E4948" s="2">
        <v>44341</v>
      </c>
      <c r="F4948">
        <v>2021</v>
      </c>
      <c r="G4948" t="s">
        <v>9364</v>
      </c>
      <c r="H4948" t="s">
        <v>9224</v>
      </c>
      <c r="J4948">
        <v>118.27000000000001</v>
      </c>
      <c r="N4948">
        <v>39.0291</v>
      </c>
      <c r="O4948">
        <v>39.0291</v>
      </c>
      <c r="P4948">
        <v>0</v>
      </c>
      <c r="S4948" s="5"/>
      <c r="T4948" s="1" t="s">
        <v>11321</v>
      </c>
    </row>
    <row r="4949" spans="1:20" x14ac:dyDescent="0.25">
      <c r="A4949" t="s">
        <v>11318</v>
      </c>
      <c r="C4949" t="s">
        <v>10084</v>
      </c>
      <c r="E4949" s="2">
        <v>44410</v>
      </c>
      <c r="F4949">
        <v>2021</v>
      </c>
      <c r="G4949" t="s">
        <v>9364</v>
      </c>
      <c r="H4949" t="s">
        <v>9224</v>
      </c>
      <c r="J4949">
        <v>118.27000000000001</v>
      </c>
      <c r="N4949">
        <v>39.0291</v>
      </c>
      <c r="O4949">
        <v>39.0291</v>
      </c>
      <c r="P4949">
        <v>0</v>
      </c>
      <c r="S4949" s="5"/>
      <c r="T4949" s="1" t="s">
        <v>11321</v>
      </c>
    </row>
    <row r="4950" spans="1:20" x14ac:dyDescent="0.25">
      <c r="A4950" t="s">
        <v>11318</v>
      </c>
      <c r="C4950" t="s">
        <v>10084</v>
      </c>
      <c r="E4950" s="2">
        <v>44908</v>
      </c>
      <c r="F4950">
        <v>2022</v>
      </c>
      <c r="G4950" t="s">
        <v>9364</v>
      </c>
      <c r="H4950" t="s">
        <v>9224</v>
      </c>
      <c r="J4950">
        <v>210.6</v>
      </c>
      <c r="N4950">
        <v>69.49799999999999</v>
      </c>
      <c r="O4950">
        <v>69.49799999999999</v>
      </c>
      <c r="P4950">
        <v>0</v>
      </c>
      <c r="S4950" s="5"/>
      <c r="T4950" s="1" t="s">
        <v>11320</v>
      </c>
    </row>
    <row r="4951" spans="1:20" x14ac:dyDescent="0.25">
      <c r="A4951" t="s">
        <v>11318</v>
      </c>
      <c r="C4951" t="s">
        <v>10084</v>
      </c>
      <c r="E4951" s="2">
        <v>44915</v>
      </c>
      <c r="F4951">
        <v>2022</v>
      </c>
      <c r="G4951" t="s">
        <v>9364</v>
      </c>
      <c r="H4951" t="s">
        <v>9224</v>
      </c>
      <c r="J4951">
        <v>315.89999999999998</v>
      </c>
      <c r="N4951">
        <v>104.247</v>
      </c>
      <c r="O4951">
        <v>104.247</v>
      </c>
      <c r="P4951">
        <v>0</v>
      </c>
      <c r="S4951" s="5"/>
      <c r="T4951" s="1" t="s">
        <v>11320</v>
      </c>
    </row>
    <row r="4952" spans="1:20" x14ac:dyDescent="0.25">
      <c r="A4952" t="s">
        <v>11318</v>
      </c>
      <c r="C4952" t="s">
        <v>9937</v>
      </c>
      <c r="E4952" s="2">
        <v>45188</v>
      </c>
      <c r="F4952">
        <v>2023</v>
      </c>
      <c r="G4952" t="s">
        <v>9364</v>
      </c>
      <c r="H4952" t="s">
        <v>9224</v>
      </c>
      <c r="I4952" t="s">
        <v>9225</v>
      </c>
      <c r="J4952">
        <v>432.52</v>
      </c>
      <c r="N4952">
        <v>4.3251999999999997</v>
      </c>
      <c r="O4952">
        <v>4.3251999999999997</v>
      </c>
      <c r="P4952">
        <v>0</v>
      </c>
      <c r="R4952" s="38">
        <v>0.01</v>
      </c>
      <c r="S4952" s="5"/>
      <c r="T4952" s="1" t="s">
        <v>11319</v>
      </c>
    </row>
    <row r="4953" spans="1:20" x14ac:dyDescent="0.25">
      <c r="A4953" t="s">
        <v>11318</v>
      </c>
      <c r="C4953" t="s">
        <v>10117</v>
      </c>
      <c r="E4953" s="2">
        <v>44881</v>
      </c>
      <c r="F4953">
        <v>2022</v>
      </c>
      <c r="G4953" t="s">
        <v>9364</v>
      </c>
      <c r="H4953" t="s">
        <v>9218</v>
      </c>
      <c r="J4953">
        <v>84.977099999999993</v>
      </c>
      <c r="N4953">
        <v>52.65</v>
      </c>
      <c r="O4953">
        <v>51.070499999999996</v>
      </c>
      <c r="P4953">
        <v>1.5794999999999999</v>
      </c>
      <c r="S4953" s="5"/>
      <c r="T4953" s="1" t="s">
        <v>11320</v>
      </c>
    </row>
    <row r="4954" spans="1:20" x14ac:dyDescent="0.25">
      <c r="A4954" t="s">
        <v>11318</v>
      </c>
      <c r="C4954" t="s">
        <v>9478</v>
      </c>
      <c r="E4954" s="2">
        <v>45086</v>
      </c>
      <c r="F4954">
        <v>2023</v>
      </c>
      <c r="G4954" t="s">
        <v>6387</v>
      </c>
      <c r="H4954" t="s">
        <v>9224</v>
      </c>
      <c r="I4954" t="s">
        <v>9225</v>
      </c>
      <c r="J4954">
        <v>10.812999999999999</v>
      </c>
      <c r="N4954">
        <v>3.2439</v>
      </c>
      <c r="O4954">
        <v>1.62195</v>
      </c>
      <c r="P4954">
        <v>1.62195</v>
      </c>
      <c r="R4954" s="38">
        <v>0.3</v>
      </c>
      <c r="S4954" s="5"/>
      <c r="T4954" s="1" t="s">
        <v>11319</v>
      </c>
    </row>
    <row r="4955" spans="1:20" x14ac:dyDescent="0.25">
      <c r="A4955" t="s">
        <v>11318</v>
      </c>
      <c r="C4955" t="s">
        <v>10281</v>
      </c>
      <c r="E4955" s="2">
        <v>44895</v>
      </c>
      <c r="F4955">
        <v>2022</v>
      </c>
      <c r="G4955" t="s">
        <v>9243</v>
      </c>
      <c r="H4955" t="s">
        <v>9218</v>
      </c>
      <c r="J4955">
        <v>36.854999999999997</v>
      </c>
      <c r="N4955">
        <v>29.168099999999999</v>
      </c>
      <c r="O4955">
        <v>29.168099999999999</v>
      </c>
      <c r="P4955">
        <v>0</v>
      </c>
      <c r="S4955" s="5"/>
      <c r="T4955" s="1" t="s">
        <v>11320</v>
      </c>
    </row>
    <row r="4956" spans="1:20" x14ac:dyDescent="0.25">
      <c r="A4956" t="s">
        <v>11318</v>
      </c>
      <c r="C4956" t="s">
        <v>10866</v>
      </c>
      <c r="E4956" s="2">
        <v>44553</v>
      </c>
      <c r="F4956">
        <v>2021</v>
      </c>
      <c r="G4956" t="s">
        <v>768</v>
      </c>
      <c r="H4956" t="s">
        <v>9218</v>
      </c>
      <c r="J4956">
        <v>23.654000000000003</v>
      </c>
      <c r="N4956">
        <v>23.654000000000003</v>
      </c>
      <c r="O4956">
        <v>23.654000000000003</v>
      </c>
      <c r="P4956">
        <v>0</v>
      </c>
      <c r="S4956" s="5"/>
      <c r="T4956" s="1" t="s">
        <v>11321</v>
      </c>
    </row>
    <row r="4957" spans="1:20" x14ac:dyDescent="0.25">
      <c r="A4957" t="s">
        <v>11318</v>
      </c>
      <c r="C4957" t="s">
        <v>9335</v>
      </c>
      <c r="E4957" s="2">
        <v>45291</v>
      </c>
      <c r="F4957">
        <v>2023</v>
      </c>
      <c r="G4957" t="s">
        <v>9334</v>
      </c>
      <c r="H4957" t="s">
        <v>9229</v>
      </c>
      <c r="I4957" t="s">
        <v>9262</v>
      </c>
      <c r="J4957">
        <v>145.97549999999998</v>
      </c>
      <c r="N4957">
        <v>46.712159999999997</v>
      </c>
      <c r="O4957">
        <v>38.3915565</v>
      </c>
      <c r="P4957">
        <v>8.3206034999999989</v>
      </c>
      <c r="R4957" s="38">
        <v>0.32</v>
      </c>
      <c r="S4957" s="5"/>
      <c r="T4957" s="1" t="s">
        <v>11319</v>
      </c>
    </row>
    <row r="4958" spans="1:20" x14ac:dyDescent="0.25">
      <c r="A4958" t="s">
        <v>11318</v>
      </c>
      <c r="C4958" t="s">
        <v>10196</v>
      </c>
      <c r="E4958" s="2">
        <v>44860</v>
      </c>
      <c r="F4958">
        <v>2022</v>
      </c>
      <c r="G4958" t="s">
        <v>9228</v>
      </c>
      <c r="H4958" t="s">
        <v>9218</v>
      </c>
      <c r="J4958">
        <v>47.384999999999998</v>
      </c>
      <c r="N4958">
        <v>47.384999999999998</v>
      </c>
      <c r="O4958">
        <v>47.384999999999998</v>
      </c>
      <c r="P4958">
        <v>0</v>
      </c>
      <c r="S4958" s="5"/>
      <c r="T4958" s="1" t="s">
        <v>11320</v>
      </c>
    </row>
    <row r="4959" spans="1:20" x14ac:dyDescent="0.25">
      <c r="A4959" t="s">
        <v>11318</v>
      </c>
      <c r="C4959" t="s">
        <v>9584</v>
      </c>
      <c r="E4959" s="2">
        <v>45281</v>
      </c>
      <c r="F4959">
        <v>2023</v>
      </c>
      <c r="G4959" t="s">
        <v>9292</v>
      </c>
      <c r="H4959" t="s">
        <v>9452</v>
      </c>
      <c r="I4959" t="s">
        <v>9262</v>
      </c>
      <c r="J4959">
        <v>9.9479599999999984</v>
      </c>
      <c r="N4959">
        <v>9.9479599999999984</v>
      </c>
      <c r="O4959">
        <v>9.9479599999999984</v>
      </c>
      <c r="P4959">
        <v>0</v>
      </c>
      <c r="R4959" s="38">
        <v>1</v>
      </c>
      <c r="S4959" s="5"/>
      <c r="T4959" s="1" t="s">
        <v>11319</v>
      </c>
    </row>
    <row r="4960" spans="1:20" x14ac:dyDescent="0.25">
      <c r="A4960" t="s">
        <v>11318</v>
      </c>
      <c r="C4960" t="s">
        <v>9584</v>
      </c>
      <c r="E4960" s="2">
        <v>45281</v>
      </c>
      <c r="F4960">
        <v>2023</v>
      </c>
      <c r="G4960" t="s">
        <v>9276</v>
      </c>
      <c r="H4960" t="s">
        <v>9452</v>
      </c>
      <c r="I4960" t="s">
        <v>9262</v>
      </c>
      <c r="J4960">
        <v>33.304040000000001</v>
      </c>
      <c r="N4960">
        <v>33.304040000000001</v>
      </c>
      <c r="O4960">
        <v>33.304040000000001</v>
      </c>
      <c r="P4960">
        <v>0</v>
      </c>
      <c r="R4960" s="38">
        <v>1</v>
      </c>
      <c r="S4960" s="5"/>
      <c r="T4960" s="1" t="s">
        <v>11319</v>
      </c>
    </row>
    <row r="4961" spans="1:20" x14ac:dyDescent="0.25">
      <c r="A4961" t="s">
        <v>11318</v>
      </c>
      <c r="C4961" t="s">
        <v>10148</v>
      </c>
      <c r="E4961" s="2">
        <v>44749</v>
      </c>
      <c r="F4961">
        <v>2022</v>
      </c>
      <c r="G4961" t="s">
        <v>9243</v>
      </c>
      <c r="H4961" t="s">
        <v>9218</v>
      </c>
      <c r="J4961">
        <v>42.12</v>
      </c>
      <c r="N4961">
        <v>32.011199999999995</v>
      </c>
      <c r="O4961">
        <v>32.011199999999995</v>
      </c>
      <c r="P4961">
        <v>0</v>
      </c>
      <c r="S4961" s="5"/>
      <c r="T4961" s="1" t="s">
        <v>11320</v>
      </c>
    </row>
    <row r="4962" spans="1:20" x14ac:dyDescent="0.25">
      <c r="A4962" t="s">
        <v>11318</v>
      </c>
      <c r="C4962" t="s">
        <v>9301</v>
      </c>
      <c r="E4962" s="2">
        <v>45281</v>
      </c>
      <c r="F4962">
        <v>2023</v>
      </c>
      <c r="G4962" t="s">
        <v>9279</v>
      </c>
      <c r="H4962" t="s">
        <v>9218</v>
      </c>
      <c r="I4962" t="s">
        <v>9262</v>
      </c>
      <c r="J4962">
        <v>216.26</v>
      </c>
      <c r="N4962">
        <v>216.26</v>
      </c>
      <c r="O4962">
        <v>216.26</v>
      </c>
      <c r="P4962">
        <v>0</v>
      </c>
      <c r="R4962" s="38">
        <v>1</v>
      </c>
      <c r="S4962" s="5"/>
      <c r="T4962" s="1" t="s">
        <v>11319</v>
      </c>
    </row>
    <row r="4963" spans="1:20" x14ac:dyDescent="0.25">
      <c r="A4963" t="s">
        <v>11318</v>
      </c>
      <c r="C4963" t="s">
        <v>9301</v>
      </c>
      <c r="E4963" s="2">
        <v>45281</v>
      </c>
      <c r="F4963">
        <v>2023</v>
      </c>
      <c r="G4963" t="s">
        <v>9279</v>
      </c>
      <c r="H4963" t="s">
        <v>9218</v>
      </c>
      <c r="I4963" t="s">
        <v>9262</v>
      </c>
      <c r="J4963">
        <v>54.064999999999998</v>
      </c>
      <c r="N4963">
        <v>54.064999999999998</v>
      </c>
      <c r="O4963">
        <v>54.064999999999998</v>
      </c>
      <c r="P4963">
        <v>0</v>
      </c>
      <c r="R4963" s="38">
        <v>1</v>
      </c>
      <c r="S4963" s="5"/>
      <c r="T4963" s="1" t="s">
        <v>11319</v>
      </c>
    </row>
    <row r="4964" spans="1:20" x14ac:dyDescent="0.25">
      <c r="A4964" t="s">
        <v>11318</v>
      </c>
      <c r="C4964" t="s">
        <v>9301</v>
      </c>
      <c r="E4964" s="2">
        <v>45281</v>
      </c>
      <c r="F4964">
        <v>2023</v>
      </c>
      <c r="G4964" t="s">
        <v>9279</v>
      </c>
      <c r="H4964" t="s">
        <v>9218</v>
      </c>
      <c r="I4964" t="s">
        <v>9262</v>
      </c>
      <c r="J4964">
        <v>69.203199999999995</v>
      </c>
      <c r="N4964">
        <v>69.203199999999995</v>
      </c>
      <c r="O4964">
        <v>69.203199999999995</v>
      </c>
      <c r="P4964">
        <v>0</v>
      </c>
      <c r="R4964" s="38">
        <v>1</v>
      </c>
      <c r="S4964" s="5"/>
      <c r="T4964" s="1" t="s">
        <v>11319</v>
      </c>
    </row>
    <row r="4965" spans="1:20" x14ac:dyDescent="0.25">
      <c r="A4965" t="s">
        <v>11318</v>
      </c>
      <c r="C4965" t="s">
        <v>9543</v>
      </c>
      <c r="E4965" s="2">
        <v>45209</v>
      </c>
      <c r="F4965">
        <v>2023</v>
      </c>
      <c r="G4965" t="s">
        <v>768</v>
      </c>
      <c r="H4965" t="s">
        <v>9452</v>
      </c>
      <c r="I4965" t="s">
        <v>9262</v>
      </c>
      <c r="J4965">
        <v>43.251999999999995</v>
      </c>
      <c r="N4965">
        <v>43.251999999999995</v>
      </c>
      <c r="O4965">
        <v>43.251999999999995</v>
      </c>
      <c r="P4965">
        <v>0</v>
      </c>
      <c r="R4965" s="38">
        <v>1</v>
      </c>
      <c r="S4965" s="5"/>
      <c r="T4965" s="1" t="s">
        <v>11319</v>
      </c>
    </row>
    <row r="4966" spans="1:20" x14ac:dyDescent="0.25">
      <c r="A4966" t="s">
        <v>11318</v>
      </c>
      <c r="C4966" t="s">
        <v>10853</v>
      </c>
      <c r="E4966" s="2">
        <v>44547</v>
      </c>
      <c r="F4966">
        <v>2021</v>
      </c>
      <c r="G4966" t="s">
        <v>9426</v>
      </c>
      <c r="H4966" t="s">
        <v>9218</v>
      </c>
      <c r="J4966">
        <v>53.221500000000006</v>
      </c>
      <c r="N4966">
        <v>49.909940000000006</v>
      </c>
      <c r="O4966">
        <v>49.909940000000006</v>
      </c>
      <c r="P4966">
        <v>0</v>
      </c>
      <c r="S4966" s="5"/>
      <c r="T4966" s="1" t="s">
        <v>11321</v>
      </c>
    </row>
    <row r="4967" spans="1:20" x14ac:dyDescent="0.25">
      <c r="A4967" t="s">
        <v>11318</v>
      </c>
      <c r="C4967" t="s">
        <v>10069</v>
      </c>
      <c r="E4967" s="2">
        <v>44781</v>
      </c>
      <c r="F4967">
        <v>2022</v>
      </c>
      <c r="G4967" t="s">
        <v>9276</v>
      </c>
      <c r="H4967" t="s">
        <v>9218</v>
      </c>
      <c r="J4967">
        <v>63.179999999999993</v>
      </c>
      <c r="N4967">
        <v>63.179999999999993</v>
      </c>
      <c r="O4967">
        <v>63.179999999999993</v>
      </c>
      <c r="P4967">
        <v>0</v>
      </c>
      <c r="S4967" s="5"/>
      <c r="T4967" s="1" t="s">
        <v>11320</v>
      </c>
    </row>
    <row r="4968" spans="1:20" x14ac:dyDescent="0.25">
      <c r="A4968" t="s">
        <v>11318</v>
      </c>
      <c r="C4968" t="s">
        <v>9987</v>
      </c>
      <c r="E4968" s="2">
        <v>45260</v>
      </c>
      <c r="F4968">
        <v>2023</v>
      </c>
      <c r="G4968" t="s">
        <v>6992</v>
      </c>
      <c r="H4968" t="s">
        <v>9224</v>
      </c>
      <c r="I4968" t="s">
        <v>9225</v>
      </c>
      <c r="J4968">
        <v>216.26</v>
      </c>
      <c r="N4968">
        <v>43.251999999999995</v>
      </c>
      <c r="O4968">
        <v>43.251999999999995</v>
      </c>
      <c r="P4968">
        <v>0</v>
      </c>
      <c r="R4968" s="38">
        <v>0.2</v>
      </c>
      <c r="S4968" s="5"/>
      <c r="T4968" s="1" t="s">
        <v>11319</v>
      </c>
    </row>
    <row r="4969" spans="1:20" x14ac:dyDescent="0.25">
      <c r="A4969" t="s">
        <v>11318</v>
      </c>
      <c r="C4969" t="s">
        <v>10369</v>
      </c>
      <c r="E4969" s="2">
        <v>44917</v>
      </c>
      <c r="F4969">
        <v>2022</v>
      </c>
      <c r="G4969" t="s">
        <v>9276</v>
      </c>
      <c r="H4969" t="s">
        <v>9218</v>
      </c>
      <c r="J4969">
        <v>315.89999999999998</v>
      </c>
      <c r="N4969">
        <v>315.89999999999998</v>
      </c>
      <c r="O4969">
        <v>315.89999999999998</v>
      </c>
      <c r="P4969">
        <v>0</v>
      </c>
      <c r="S4969" s="5"/>
      <c r="T4969" s="1" t="s">
        <v>11320</v>
      </c>
    </row>
    <row r="4970" spans="1:20" x14ac:dyDescent="0.25">
      <c r="A4970" t="s">
        <v>11318</v>
      </c>
      <c r="C4970" t="s">
        <v>10369</v>
      </c>
      <c r="E4970" s="2">
        <v>44917</v>
      </c>
      <c r="F4970">
        <v>2022</v>
      </c>
      <c r="G4970" t="s">
        <v>9276</v>
      </c>
      <c r="H4970" t="s">
        <v>9218</v>
      </c>
      <c r="J4970">
        <v>315.89999999999998</v>
      </c>
      <c r="N4970">
        <v>315.89999999999998</v>
      </c>
      <c r="O4970">
        <v>315.89999999999998</v>
      </c>
      <c r="P4970">
        <v>0</v>
      </c>
      <c r="S4970" s="5"/>
      <c r="T4970" s="1" t="s">
        <v>11320</v>
      </c>
    </row>
    <row r="4971" spans="1:20" x14ac:dyDescent="0.25">
      <c r="A4971" t="s">
        <v>11318</v>
      </c>
      <c r="C4971" t="s">
        <v>9674</v>
      </c>
      <c r="E4971" s="2">
        <v>45236</v>
      </c>
      <c r="F4971">
        <v>2023</v>
      </c>
      <c r="G4971" t="s">
        <v>9364</v>
      </c>
      <c r="H4971" t="s">
        <v>9218</v>
      </c>
      <c r="I4971" t="s">
        <v>141</v>
      </c>
      <c r="J4971">
        <v>98.127974999999992</v>
      </c>
      <c r="N4971">
        <v>98.127974999999992</v>
      </c>
      <c r="O4971">
        <v>98.127974999999992</v>
      </c>
      <c r="P4971">
        <v>0</v>
      </c>
      <c r="R4971" s="38">
        <v>1</v>
      </c>
      <c r="S4971" s="5"/>
      <c r="T4971" s="1" t="s">
        <v>11319</v>
      </c>
    </row>
    <row r="4972" spans="1:20" x14ac:dyDescent="0.25">
      <c r="A4972" t="s">
        <v>11318</v>
      </c>
      <c r="C4972" t="s">
        <v>9963</v>
      </c>
      <c r="E4972" s="2">
        <v>45267</v>
      </c>
      <c r="F4972">
        <v>2023</v>
      </c>
      <c r="G4972" t="s">
        <v>9276</v>
      </c>
      <c r="H4972" t="s">
        <v>9218</v>
      </c>
      <c r="I4972" t="s">
        <v>9262</v>
      </c>
      <c r="J4972">
        <v>108.13</v>
      </c>
      <c r="N4972">
        <v>54.064999999999998</v>
      </c>
      <c r="O4972">
        <v>54.064999999999998</v>
      </c>
      <c r="P4972">
        <v>0</v>
      </c>
      <c r="R4972" s="38">
        <v>0.5</v>
      </c>
      <c r="S4972" s="5"/>
      <c r="T4972" s="1" t="s">
        <v>11319</v>
      </c>
    </row>
    <row r="4973" spans="1:20" x14ac:dyDescent="0.25">
      <c r="A4973" t="s">
        <v>11318</v>
      </c>
      <c r="C4973" t="s">
        <v>9749</v>
      </c>
      <c r="E4973" s="2">
        <v>45279</v>
      </c>
      <c r="F4973">
        <v>2023</v>
      </c>
      <c r="G4973" t="s">
        <v>9276</v>
      </c>
      <c r="H4973" t="s">
        <v>9218</v>
      </c>
      <c r="I4973" t="s">
        <v>132</v>
      </c>
      <c r="J4973">
        <v>87.950130619999996</v>
      </c>
      <c r="N4973">
        <v>87.950130619999996</v>
      </c>
      <c r="O4973">
        <v>81.353870823499989</v>
      </c>
      <c r="P4973">
        <v>6.5962597964999992</v>
      </c>
      <c r="R4973" s="38">
        <v>1</v>
      </c>
      <c r="S4973" s="5"/>
      <c r="T4973" s="1" t="s">
        <v>11319</v>
      </c>
    </row>
    <row r="4974" spans="1:20" x14ac:dyDescent="0.25">
      <c r="A4974" t="s">
        <v>11318</v>
      </c>
      <c r="C4974" t="s">
        <v>10174</v>
      </c>
      <c r="E4974" s="2">
        <v>44733</v>
      </c>
      <c r="F4974">
        <v>2022</v>
      </c>
      <c r="G4974" t="s">
        <v>9276</v>
      </c>
      <c r="H4974" t="s">
        <v>9224</v>
      </c>
      <c r="J4974">
        <v>105.3</v>
      </c>
      <c r="N4974">
        <v>10.53</v>
      </c>
      <c r="O4974">
        <v>10.53</v>
      </c>
      <c r="P4974">
        <v>0</v>
      </c>
      <c r="S4974" s="5"/>
      <c r="T4974" s="1" t="s">
        <v>11320</v>
      </c>
    </row>
    <row r="4975" spans="1:20" x14ac:dyDescent="0.25">
      <c r="A4975" t="s">
        <v>11318</v>
      </c>
      <c r="C4975" t="s">
        <v>9816</v>
      </c>
      <c r="E4975" s="2">
        <v>45282</v>
      </c>
      <c r="F4975">
        <v>2023</v>
      </c>
      <c r="G4975" t="s">
        <v>9451</v>
      </c>
      <c r="H4975" t="s">
        <v>9452</v>
      </c>
      <c r="I4975" t="s">
        <v>9240</v>
      </c>
      <c r="J4975">
        <v>51.990293023679804</v>
      </c>
      <c r="N4975">
        <v>36.393205116575317</v>
      </c>
      <c r="O4975">
        <v>29.764442756055942</v>
      </c>
      <c r="P4975">
        <v>6.6287623605193771</v>
      </c>
      <c r="R4975" s="38">
        <v>0.7</v>
      </c>
      <c r="S4975" s="5"/>
      <c r="T4975" s="1" t="s">
        <v>11319</v>
      </c>
    </row>
    <row r="4976" spans="1:20" x14ac:dyDescent="0.25">
      <c r="A4976" t="s">
        <v>11318</v>
      </c>
      <c r="C4976" t="s">
        <v>10161</v>
      </c>
      <c r="E4976" s="2">
        <v>44726</v>
      </c>
      <c r="F4976">
        <v>2022</v>
      </c>
      <c r="G4976" t="s">
        <v>9243</v>
      </c>
      <c r="H4976" t="s">
        <v>9218</v>
      </c>
      <c r="J4976">
        <v>94.77</v>
      </c>
      <c r="N4976">
        <v>94.77</v>
      </c>
      <c r="O4976">
        <v>94.77</v>
      </c>
      <c r="P4976">
        <v>0</v>
      </c>
      <c r="S4976" s="5"/>
      <c r="T4976" s="1" t="s">
        <v>11320</v>
      </c>
    </row>
    <row r="4977" spans="1:20" x14ac:dyDescent="0.25">
      <c r="A4977" t="s">
        <v>11318</v>
      </c>
      <c r="C4977" t="s">
        <v>10161</v>
      </c>
      <c r="E4977" s="2">
        <v>44764</v>
      </c>
      <c r="F4977">
        <v>2022</v>
      </c>
      <c r="G4977" t="s">
        <v>9243</v>
      </c>
      <c r="H4977" t="s">
        <v>9218</v>
      </c>
      <c r="J4977">
        <v>10.3194</v>
      </c>
      <c r="N4977">
        <v>10.3194</v>
      </c>
      <c r="O4977">
        <v>10.3194</v>
      </c>
      <c r="P4977">
        <v>0</v>
      </c>
      <c r="S4977" s="5"/>
      <c r="T4977" s="1" t="s">
        <v>11320</v>
      </c>
    </row>
    <row r="4978" spans="1:20" x14ac:dyDescent="0.25">
      <c r="A4978" t="s">
        <v>11318</v>
      </c>
      <c r="C4978" t="s">
        <v>10161</v>
      </c>
      <c r="E4978" s="2">
        <v>44764</v>
      </c>
      <c r="F4978">
        <v>2022</v>
      </c>
      <c r="G4978" t="s">
        <v>9243</v>
      </c>
      <c r="H4978" t="s">
        <v>9218</v>
      </c>
      <c r="J4978">
        <v>0.63179999999999992</v>
      </c>
      <c r="N4978">
        <v>0.63179999999999992</v>
      </c>
      <c r="O4978">
        <v>0.63179999999999992</v>
      </c>
      <c r="P4978">
        <v>0</v>
      </c>
      <c r="S4978" s="5"/>
      <c r="T4978" s="1" t="s">
        <v>11320</v>
      </c>
    </row>
    <row r="4979" spans="1:20" x14ac:dyDescent="0.25">
      <c r="A4979" t="s">
        <v>11318</v>
      </c>
      <c r="C4979" t="s">
        <v>10161</v>
      </c>
      <c r="E4979" s="2">
        <v>44764</v>
      </c>
      <c r="F4979">
        <v>2022</v>
      </c>
      <c r="G4979" t="s">
        <v>9243</v>
      </c>
      <c r="H4979" t="s">
        <v>9218</v>
      </c>
      <c r="J4979">
        <v>13.478400000000001</v>
      </c>
      <c r="N4979">
        <v>13.478400000000001</v>
      </c>
      <c r="O4979">
        <v>13.478400000000001</v>
      </c>
      <c r="P4979">
        <v>0</v>
      </c>
      <c r="S4979" s="5"/>
      <c r="T4979" s="1" t="s">
        <v>11320</v>
      </c>
    </row>
    <row r="4980" spans="1:20" x14ac:dyDescent="0.25">
      <c r="A4980" t="s">
        <v>11318</v>
      </c>
      <c r="C4980" t="s">
        <v>10161</v>
      </c>
      <c r="E4980" s="2">
        <v>44764</v>
      </c>
      <c r="F4980">
        <v>2022</v>
      </c>
      <c r="G4980" t="s">
        <v>9243</v>
      </c>
      <c r="H4980" t="s">
        <v>9218</v>
      </c>
      <c r="J4980">
        <v>10.635299999999999</v>
      </c>
      <c r="N4980">
        <v>10.635299999999999</v>
      </c>
      <c r="O4980">
        <v>10.635299999999999</v>
      </c>
      <c r="P4980">
        <v>0</v>
      </c>
      <c r="S4980" s="5"/>
      <c r="T4980" s="1" t="s">
        <v>11320</v>
      </c>
    </row>
    <row r="4981" spans="1:20" x14ac:dyDescent="0.25">
      <c r="A4981" t="s">
        <v>11318</v>
      </c>
      <c r="C4981" t="s">
        <v>10161</v>
      </c>
      <c r="E4981" s="2">
        <v>44764</v>
      </c>
      <c r="F4981">
        <v>2022</v>
      </c>
      <c r="G4981" t="s">
        <v>9243</v>
      </c>
      <c r="H4981" t="s">
        <v>9218</v>
      </c>
      <c r="J4981">
        <v>6.6338999999999997</v>
      </c>
      <c r="N4981">
        <v>6.6338999999999997</v>
      </c>
      <c r="O4981">
        <v>6.6338999999999997</v>
      </c>
      <c r="P4981">
        <v>0</v>
      </c>
      <c r="S4981" s="5"/>
      <c r="T4981" s="1" t="s">
        <v>11320</v>
      </c>
    </row>
    <row r="4982" spans="1:20" x14ac:dyDescent="0.25">
      <c r="A4982" t="s">
        <v>11318</v>
      </c>
      <c r="C4982" t="s">
        <v>10161</v>
      </c>
      <c r="E4982" s="2">
        <v>44764</v>
      </c>
      <c r="F4982">
        <v>2022</v>
      </c>
      <c r="G4982" t="s">
        <v>9243</v>
      </c>
      <c r="H4982" t="s">
        <v>9218</v>
      </c>
      <c r="J4982">
        <v>13.1625</v>
      </c>
      <c r="N4982">
        <v>13.1625</v>
      </c>
      <c r="O4982">
        <v>13.1625</v>
      </c>
      <c r="P4982">
        <v>0</v>
      </c>
      <c r="S4982" s="5"/>
      <c r="T4982" s="1" t="s">
        <v>11320</v>
      </c>
    </row>
    <row r="4983" spans="1:20" x14ac:dyDescent="0.25">
      <c r="A4983" t="s">
        <v>11318</v>
      </c>
      <c r="C4983" t="s">
        <v>10161</v>
      </c>
      <c r="E4983" s="2">
        <v>44764</v>
      </c>
      <c r="F4983">
        <v>2022</v>
      </c>
      <c r="G4983" t="s">
        <v>9243</v>
      </c>
      <c r="H4983" t="s">
        <v>9218</v>
      </c>
      <c r="J4983">
        <v>12.004199999999999</v>
      </c>
      <c r="N4983">
        <v>12.004199999999999</v>
      </c>
      <c r="O4983">
        <v>12.004199999999999</v>
      </c>
      <c r="P4983">
        <v>0</v>
      </c>
      <c r="S4983" s="5"/>
      <c r="T4983" s="1" t="s">
        <v>11320</v>
      </c>
    </row>
    <row r="4984" spans="1:20" x14ac:dyDescent="0.25">
      <c r="A4984" t="s">
        <v>11318</v>
      </c>
      <c r="C4984" t="s">
        <v>10161</v>
      </c>
      <c r="E4984" s="2">
        <v>44764</v>
      </c>
      <c r="F4984">
        <v>2022</v>
      </c>
      <c r="G4984" t="s">
        <v>9243</v>
      </c>
      <c r="H4984" t="s">
        <v>9218</v>
      </c>
      <c r="J4984">
        <v>13.1625</v>
      </c>
      <c r="N4984">
        <v>13.1625</v>
      </c>
      <c r="O4984">
        <v>13.1625</v>
      </c>
      <c r="P4984">
        <v>0</v>
      </c>
      <c r="S4984" s="5"/>
      <c r="T4984" s="1" t="s">
        <v>11320</v>
      </c>
    </row>
    <row r="4985" spans="1:20" x14ac:dyDescent="0.25">
      <c r="A4985" t="s">
        <v>11318</v>
      </c>
      <c r="C4985" t="s">
        <v>10161</v>
      </c>
      <c r="E4985" s="2">
        <v>44764</v>
      </c>
      <c r="F4985">
        <v>2022</v>
      </c>
      <c r="G4985" t="s">
        <v>9243</v>
      </c>
      <c r="H4985" t="s">
        <v>9218</v>
      </c>
      <c r="J4985">
        <v>13.478400000000001</v>
      </c>
      <c r="N4985">
        <v>13.478400000000001</v>
      </c>
      <c r="O4985">
        <v>13.478400000000001</v>
      </c>
      <c r="P4985">
        <v>0</v>
      </c>
      <c r="S4985" s="5"/>
      <c r="T4985" s="1" t="s">
        <v>11320</v>
      </c>
    </row>
    <row r="4986" spans="1:20" x14ac:dyDescent="0.25">
      <c r="A4986" t="s">
        <v>11318</v>
      </c>
      <c r="C4986" t="s">
        <v>10161</v>
      </c>
      <c r="E4986" s="2">
        <v>44764</v>
      </c>
      <c r="F4986">
        <v>2022</v>
      </c>
      <c r="G4986" t="s">
        <v>9243</v>
      </c>
      <c r="H4986" t="s">
        <v>9218</v>
      </c>
      <c r="J4986">
        <v>3.5801999999999996</v>
      </c>
      <c r="N4986">
        <v>3.5801999999999996</v>
      </c>
      <c r="O4986">
        <v>3.5801999999999996</v>
      </c>
      <c r="P4986">
        <v>0</v>
      </c>
      <c r="S4986" s="5"/>
      <c r="T4986" s="1" t="s">
        <v>11320</v>
      </c>
    </row>
    <row r="4987" spans="1:20" x14ac:dyDescent="0.25">
      <c r="A4987" t="s">
        <v>11318</v>
      </c>
      <c r="C4987" t="s">
        <v>10161</v>
      </c>
      <c r="E4987" s="2">
        <v>44764</v>
      </c>
      <c r="F4987">
        <v>2022</v>
      </c>
      <c r="G4987" t="s">
        <v>9243</v>
      </c>
      <c r="H4987" t="s">
        <v>9218</v>
      </c>
      <c r="J4987">
        <v>10.9512</v>
      </c>
      <c r="N4987">
        <v>10.9512</v>
      </c>
      <c r="O4987">
        <v>10.9512</v>
      </c>
      <c r="P4987">
        <v>0</v>
      </c>
      <c r="S4987" s="5"/>
      <c r="T4987" s="1" t="s">
        <v>11320</v>
      </c>
    </row>
    <row r="4988" spans="1:20" x14ac:dyDescent="0.25">
      <c r="A4988" t="s">
        <v>11318</v>
      </c>
      <c r="C4988" t="s">
        <v>10161</v>
      </c>
      <c r="E4988" s="2">
        <v>44764</v>
      </c>
      <c r="F4988">
        <v>2022</v>
      </c>
      <c r="G4988" t="s">
        <v>9243</v>
      </c>
      <c r="H4988" t="s">
        <v>9218</v>
      </c>
      <c r="J4988">
        <v>13.1625</v>
      </c>
      <c r="N4988">
        <v>13.1625</v>
      </c>
      <c r="O4988">
        <v>13.1625</v>
      </c>
      <c r="P4988">
        <v>0</v>
      </c>
      <c r="S4988" s="5"/>
      <c r="T4988" s="1" t="s">
        <v>11320</v>
      </c>
    </row>
    <row r="4989" spans="1:20" x14ac:dyDescent="0.25">
      <c r="A4989" t="s">
        <v>11318</v>
      </c>
      <c r="C4989" t="s">
        <v>10161</v>
      </c>
      <c r="E4989" s="2">
        <v>44764</v>
      </c>
      <c r="F4989">
        <v>2022</v>
      </c>
      <c r="G4989" t="s">
        <v>9243</v>
      </c>
      <c r="H4989" t="s">
        <v>9218</v>
      </c>
      <c r="J4989">
        <v>13.267799999999999</v>
      </c>
      <c r="N4989">
        <v>13.267799999999999</v>
      </c>
      <c r="O4989">
        <v>13.267799999999999</v>
      </c>
      <c r="P4989">
        <v>0</v>
      </c>
      <c r="S4989" s="5"/>
      <c r="T4989" s="1" t="s">
        <v>11320</v>
      </c>
    </row>
    <row r="4990" spans="1:20" x14ac:dyDescent="0.25">
      <c r="A4990" t="s">
        <v>11318</v>
      </c>
      <c r="C4990" t="s">
        <v>10161</v>
      </c>
      <c r="E4990" s="2">
        <v>44764</v>
      </c>
      <c r="F4990">
        <v>2022</v>
      </c>
      <c r="G4990" t="s">
        <v>9243</v>
      </c>
      <c r="H4990" t="s">
        <v>9218</v>
      </c>
      <c r="J4990">
        <v>13.478400000000001</v>
      </c>
      <c r="N4990">
        <v>13.478400000000001</v>
      </c>
      <c r="O4990">
        <v>13.478400000000001</v>
      </c>
      <c r="P4990">
        <v>0</v>
      </c>
      <c r="S4990" s="5"/>
      <c r="T4990" s="1" t="s">
        <v>11320</v>
      </c>
    </row>
    <row r="4991" spans="1:20" x14ac:dyDescent="0.25">
      <c r="A4991" t="s">
        <v>11318</v>
      </c>
      <c r="C4991" t="s">
        <v>10161</v>
      </c>
      <c r="E4991" s="2">
        <v>44764</v>
      </c>
      <c r="F4991">
        <v>2022</v>
      </c>
      <c r="G4991" t="s">
        <v>9243</v>
      </c>
      <c r="H4991" t="s">
        <v>9218</v>
      </c>
      <c r="J4991">
        <v>1.1583000000000001</v>
      </c>
      <c r="N4991">
        <v>1.1583000000000001</v>
      </c>
      <c r="O4991">
        <v>1.1583000000000001</v>
      </c>
      <c r="P4991">
        <v>0</v>
      </c>
      <c r="S4991" s="5"/>
      <c r="T4991" s="1" t="s">
        <v>11320</v>
      </c>
    </row>
    <row r="4992" spans="1:20" x14ac:dyDescent="0.25">
      <c r="A4992" t="s">
        <v>11318</v>
      </c>
      <c r="C4992" t="s">
        <v>10161</v>
      </c>
      <c r="E4992" s="2">
        <v>44764</v>
      </c>
      <c r="F4992">
        <v>2022</v>
      </c>
      <c r="G4992" t="s">
        <v>9243</v>
      </c>
      <c r="H4992" t="s">
        <v>9218</v>
      </c>
      <c r="J4992">
        <v>0.63179999999999992</v>
      </c>
      <c r="N4992">
        <v>0.63179999999999992</v>
      </c>
      <c r="O4992">
        <v>0.63179999999999992</v>
      </c>
      <c r="P4992">
        <v>0</v>
      </c>
      <c r="S4992" s="5"/>
      <c r="T4992" s="1" t="s">
        <v>11320</v>
      </c>
    </row>
    <row r="4993" spans="1:20" x14ac:dyDescent="0.25">
      <c r="A4993" t="s">
        <v>11318</v>
      </c>
      <c r="C4993" t="s">
        <v>10161</v>
      </c>
      <c r="E4993" s="2">
        <v>44764</v>
      </c>
      <c r="F4993">
        <v>2022</v>
      </c>
      <c r="G4993" t="s">
        <v>9243</v>
      </c>
      <c r="H4993" t="s">
        <v>9218</v>
      </c>
      <c r="J4993">
        <v>0.42120000000000002</v>
      </c>
      <c r="N4993">
        <v>0.42120000000000002</v>
      </c>
      <c r="O4993">
        <v>0.42120000000000002</v>
      </c>
      <c r="P4993">
        <v>0</v>
      </c>
      <c r="S4993" s="5"/>
      <c r="T4993" s="1" t="s">
        <v>11320</v>
      </c>
    </row>
    <row r="4994" spans="1:20" x14ac:dyDescent="0.25">
      <c r="A4994" t="s">
        <v>11318</v>
      </c>
      <c r="C4994" t="s">
        <v>10161</v>
      </c>
      <c r="E4994" s="2">
        <v>44764</v>
      </c>
      <c r="F4994">
        <v>2022</v>
      </c>
      <c r="G4994" t="s">
        <v>9243</v>
      </c>
      <c r="H4994" t="s">
        <v>9218</v>
      </c>
      <c r="J4994">
        <v>0.63179999999999992</v>
      </c>
      <c r="N4994">
        <v>0.63179999999999992</v>
      </c>
      <c r="O4994">
        <v>0.63179999999999992</v>
      </c>
      <c r="P4994">
        <v>0</v>
      </c>
      <c r="S4994" s="5"/>
      <c r="T4994" s="1" t="s">
        <v>11320</v>
      </c>
    </row>
    <row r="4995" spans="1:20" x14ac:dyDescent="0.25">
      <c r="A4995" t="s">
        <v>11318</v>
      </c>
      <c r="C4995" t="s">
        <v>10161</v>
      </c>
      <c r="E4995" s="2">
        <v>44764</v>
      </c>
      <c r="F4995">
        <v>2022</v>
      </c>
      <c r="G4995" t="s">
        <v>9243</v>
      </c>
      <c r="H4995" t="s">
        <v>9218</v>
      </c>
      <c r="J4995">
        <v>0.63179999999999992</v>
      </c>
      <c r="N4995">
        <v>0.63179999999999992</v>
      </c>
      <c r="O4995">
        <v>0.63179999999999992</v>
      </c>
      <c r="P4995">
        <v>0</v>
      </c>
      <c r="S4995" s="5"/>
      <c r="T4995" s="1" t="s">
        <v>11320</v>
      </c>
    </row>
    <row r="4996" spans="1:20" x14ac:dyDescent="0.25">
      <c r="A4996" t="s">
        <v>11318</v>
      </c>
      <c r="C4996" t="s">
        <v>10161</v>
      </c>
      <c r="E4996" s="2">
        <v>44764</v>
      </c>
      <c r="F4996">
        <v>2022</v>
      </c>
      <c r="G4996" t="s">
        <v>9243</v>
      </c>
      <c r="H4996" t="s">
        <v>9218</v>
      </c>
      <c r="J4996">
        <v>0.73709999999999987</v>
      </c>
      <c r="N4996">
        <v>0.73709999999999987</v>
      </c>
      <c r="O4996">
        <v>0.73709999999999987</v>
      </c>
      <c r="P4996">
        <v>0</v>
      </c>
      <c r="S4996" s="5"/>
      <c r="T4996" s="1" t="s">
        <v>11320</v>
      </c>
    </row>
    <row r="4997" spans="1:20" x14ac:dyDescent="0.25">
      <c r="A4997" t="s">
        <v>11318</v>
      </c>
      <c r="C4997" t="s">
        <v>10161</v>
      </c>
      <c r="E4997" s="2">
        <v>44764</v>
      </c>
      <c r="F4997">
        <v>2022</v>
      </c>
      <c r="G4997" t="s">
        <v>9243</v>
      </c>
      <c r="H4997" t="s">
        <v>9218</v>
      </c>
      <c r="J4997">
        <v>0.84240000000000004</v>
      </c>
      <c r="N4997">
        <v>0.84240000000000004</v>
      </c>
      <c r="O4997">
        <v>0.84240000000000004</v>
      </c>
      <c r="P4997">
        <v>0</v>
      </c>
      <c r="S4997" s="5"/>
      <c r="T4997" s="1" t="s">
        <v>11320</v>
      </c>
    </row>
    <row r="4998" spans="1:20" x14ac:dyDescent="0.25">
      <c r="A4998" t="s">
        <v>11318</v>
      </c>
      <c r="C4998" t="s">
        <v>10161</v>
      </c>
      <c r="E4998" s="2">
        <v>44764</v>
      </c>
      <c r="F4998">
        <v>2022</v>
      </c>
      <c r="G4998" t="s">
        <v>9243</v>
      </c>
      <c r="H4998" t="s">
        <v>9218</v>
      </c>
      <c r="J4998">
        <v>0.21060000000000001</v>
      </c>
      <c r="N4998">
        <v>0.21060000000000001</v>
      </c>
      <c r="O4998">
        <v>0.21060000000000001</v>
      </c>
      <c r="P4998">
        <v>0</v>
      </c>
      <c r="S4998" s="5"/>
      <c r="T4998" s="1" t="s">
        <v>11320</v>
      </c>
    </row>
    <row r="4999" spans="1:20" x14ac:dyDescent="0.25">
      <c r="A4999" t="s">
        <v>11318</v>
      </c>
      <c r="C4999" t="s">
        <v>10161</v>
      </c>
      <c r="E4999" s="2">
        <v>44764</v>
      </c>
      <c r="F4999">
        <v>2022</v>
      </c>
      <c r="G4999" t="s">
        <v>9243</v>
      </c>
      <c r="H4999" t="s">
        <v>9218</v>
      </c>
      <c r="J4999">
        <v>0.52649999999999997</v>
      </c>
      <c r="N4999">
        <v>0.52649999999999997</v>
      </c>
      <c r="O4999">
        <v>0.52649999999999997</v>
      </c>
      <c r="P4999">
        <v>0</v>
      </c>
      <c r="S4999" s="5"/>
      <c r="T4999" s="1" t="s">
        <v>11320</v>
      </c>
    </row>
    <row r="5000" spans="1:20" x14ac:dyDescent="0.25">
      <c r="A5000" t="s">
        <v>11318</v>
      </c>
      <c r="C5000" t="s">
        <v>10161</v>
      </c>
      <c r="E5000" s="2">
        <v>44764</v>
      </c>
      <c r="F5000">
        <v>2022</v>
      </c>
      <c r="G5000" t="s">
        <v>9243</v>
      </c>
      <c r="H5000" t="s">
        <v>9218</v>
      </c>
      <c r="J5000">
        <v>0.63179999999999992</v>
      </c>
      <c r="N5000">
        <v>0.63179999999999992</v>
      </c>
      <c r="O5000">
        <v>0.63179999999999992</v>
      </c>
      <c r="P5000">
        <v>0</v>
      </c>
      <c r="S5000" s="5"/>
      <c r="T5000" s="1" t="s">
        <v>11320</v>
      </c>
    </row>
    <row r="5001" spans="1:20" x14ac:dyDescent="0.25">
      <c r="A5001" t="s">
        <v>11318</v>
      </c>
      <c r="C5001" t="s">
        <v>10161</v>
      </c>
      <c r="E5001" s="2">
        <v>44764</v>
      </c>
      <c r="F5001">
        <v>2022</v>
      </c>
      <c r="G5001" t="s">
        <v>9243</v>
      </c>
      <c r="H5001" t="s">
        <v>9218</v>
      </c>
      <c r="J5001">
        <v>0.63179999999999992</v>
      </c>
      <c r="N5001">
        <v>0.63179999999999992</v>
      </c>
      <c r="O5001">
        <v>0.63179999999999992</v>
      </c>
      <c r="P5001">
        <v>0</v>
      </c>
      <c r="S5001" s="5"/>
      <c r="T5001" s="1" t="s">
        <v>11320</v>
      </c>
    </row>
    <row r="5002" spans="1:20" x14ac:dyDescent="0.25">
      <c r="A5002" t="s">
        <v>11318</v>
      </c>
      <c r="C5002" t="s">
        <v>10161</v>
      </c>
      <c r="E5002" s="2">
        <v>44764</v>
      </c>
      <c r="F5002">
        <v>2022</v>
      </c>
      <c r="G5002" t="s">
        <v>9243</v>
      </c>
      <c r="H5002" t="s">
        <v>9218</v>
      </c>
      <c r="J5002">
        <v>0.63179999999999992</v>
      </c>
      <c r="N5002">
        <v>0.63179999999999992</v>
      </c>
      <c r="O5002">
        <v>0.63179999999999992</v>
      </c>
      <c r="P5002">
        <v>0</v>
      </c>
      <c r="S5002" s="5"/>
      <c r="T5002" s="1" t="s">
        <v>11320</v>
      </c>
    </row>
    <row r="5003" spans="1:20" x14ac:dyDescent="0.25">
      <c r="A5003" t="s">
        <v>11318</v>
      </c>
      <c r="C5003" t="s">
        <v>10800</v>
      </c>
      <c r="E5003" s="2">
        <v>44369</v>
      </c>
      <c r="F5003">
        <v>2021</v>
      </c>
      <c r="G5003" t="s">
        <v>9364</v>
      </c>
      <c r="H5003" t="s">
        <v>9224</v>
      </c>
      <c r="J5003">
        <v>236.54000000000002</v>
      </c>
      <c r="N5003">
        <v>2.3654000000000002</v>
      </c>
      <c r="O5003">
        <v>2.3654000000000002</v>
      </c>
      <c r="P5003">
        <v>0</v>
      </c>
      <c r="S5003" s="5"/>
      <c r="T5003" s="1" t="s">
        <v>11321</v>
      </c>
    </row>
    <row r="5004" spans="1:20" x14ac:dyDescent="0.25">
      <c r="A5004" t="s">
        <v>11318</v>
      </c>
      <c r="C5004" t="s">
        <v>9374</v>
      </c>
      <c r="E5004" s="2">
        <v>45243</v>
      </c>
      <c r="F5004">
        <v>2023</v>
      </c>
      <c r="G5004" t="s">
        <v>9373</v>
      </c>
      <c r="H5004" t="s">
        <v>9218</v>
      </c>
      <c r="I5004" t="s">
        <v>132</v>
      </c>
      <c r="J5004">
        <v>118.943</v>
      </c>
      <c r="N5004">
        <v>98.425332499999996</v>
      </c>
      <c r="O5004">
        <v>98.425332499999996</v>
      </c>
      <c r="P5004">
        <v>0</v>
      </c>
      <c r="R5004" s="38">
        <v>0.82750000000000001</v>
      </c>
      <c r="S5004" s="5"/>
      <c r="T5004" s="1" t="s">
        <v>11319</v>
      </c>
    </row>
    <row r="5005" spans="1:20" x14ac:dyDescent="0.25">
      <c r="A5005" t="s">
        <v>11318</v>
      </c>
      <c r="C5005" t="s">
        <v>10089</v>
      </c>
      <c r="E5005" s="2">
        <v>44895</v>
      </c>
      <c r="F5005">
        <v>2022</v>
      </c>
      <c r="G5005" t="s">
        <v>9334</v>
      </c>
      <c r="H5005" t="s">
        <v>9218</v>
      </c>
      <c r="J5005">
        <v>82.134</v>
      </c>
      <c r="N5005">
        <v>82.028700000000001</v>
      </c>
      <c r="O5005">
        <v>69.919200000000004</v>
      </c>
      <c r="P5005">
        <v>12.109499999999999</v>
      </c>
      <c r="S5005" s="5"/>
      <c r="T5005" s="1" t="s">
        <v>11320</v>
      </c>
    </row>
    <row r="5006" spans="1:20" x14ac:dyDescent="0.25">
      <c r="A5006" t="s">
        <v>11318</v>
      </c>
      <c r="C5006" t="s">
        <v>10894</v>
      </c>
      <c r="E5006" s="2">
        <v>44497</v>
      </c>
      <c r="F5006">
        <v>2021</v>
      </c>
      <c r="G5006" t="s">
        <v>9373</v>
      </c>
      <c r="H5006" t="s">
        <v>9218</v>
      </c>
      <c r="J5006">
        <v>5.9135000000000009</v>
      </c>
      <c r="N5006">
        <v>5.9135000000000009</v>
      </c>
      <c r="O5006">
        <v>5.9135000000000009</v>
      </c>
      <c r="P5006">
        <v>0</v>
      </c>
      <c r="S5006" s="5"/>
      <c r="T5006" s="1" t="s">
        <v>11321</v>
      </c>
    </row>
    <row r="5007" spans="1:20" x14ac:dyDescent="0.25">
      <c r="A5007" t="s">
        <v>11318</v>
      </c>
      <c r="C5007" t="s">
        <v>10894</v>
      </c>
      <c r="E5007" s="2">
        <v>44497</v>
      </c>
      <c r="F5007">
        <v>2021</v>
      </c>
      <c r="G5007" t="s">
        <v>9279</v>
      </c>
      <c r="H5007" t="s">
        <v>9218</v>
      </c>
      <c r="J5007">
        <v>112.71131000000001</v>
      </c>
      <c r="N5007">
        <v>112.71131000000001</v>
      </c>
      <c r="O5007">
        <v>111.88342</v>
      </c>
      <c r="P5007">
        <v>0.82789000000000001</v>
      </c>
      <c r="S5007" s="5"/>
      <c r="T5007" s="1" t="s">
        <v>11321</v>
      </c>
    </row>
    <row r="5008" spans="1:20" x14ac:dyDescent="0.25">
      <c r="A5008" t="s">
        <v>11318</v>
      </c>
      <c r="C5008" t="s">
        <v>10810</v>
      </c>
      <c r="E5008" s="2">
        <v>44557</v>
      </c>
      <c r="F5008">
        <v>2021</v>
      </c>
      <c r="G5008" t="s">
        <v>6992</v>
      </c>
      <c r="H5008" t="s">
        <v>9218</v>
      </c>
      <c r="J5008">
        <v>74.510100000000008</v>
      </c>
      <c r="N5008">
        <v>74.510100000000008</v>
      </c>
      <c r="O5008">
        <v>74.510100000000008</v>
      </c>
      <c r="P5008">
        <v>0</v>
      </c>
      <c r="S5008" s="5"/>
      <c r="T5008" s="1" t="s">
        <v>11321</v>
      </c>
    </row>
    <row r="5009" spans="1:20" x14ac:dyDescent="0.25">
      <c r="A5009" t="s">
        <v>11318</v>
      </c>
      <c r="C5009" t="s">
        <v>9780</v>
      </c>
      <c r="E5009" s="2">
        <v>45124</v>
      </c>
      <c r="F5009">
        <v>2023</v>
      </c>
      <c r="G5009" t="s">
        <v>9273</v>
      </c>
      <c r="H5009" t="s">
        <v>9218</v>
      </c>
      <c r="I5009" t="s">
        <v>141</v>
      </c>
      <c r="J5009">
        <v>140.26623599999999</v>
      </c>
      <c r="N5009">
        <v>107.02313806799999</v>
      </c>
      <c r="O5009">
        <v>77.146429799999993</v>
      </c>
      <c r="P5009">
        <v>29.876708267999998</v>
      </c>
      <c r="R5009" s="38">
        <v>0.76300000000000001</v>
      </c>
      <c r="S5009" s="5"/>
      <c r="T5009" s="1" t="s">
        <v>11319</v>
      </c>
    </row>
    <row r="5010" spans="1:20" x14ac:dyDescent="0.25">
      <c r="A5010" t="s">
        <v>11318</v>
      </c>
      <c r="C5010" t="s">
        <v>9780</v>
      </c>
      <c r="E5010" s="2">
        <v>45124</v>
      </c>
      <c r="F5010">
        <v>2023</v>
      </c>
      <c r="G5010" t="s">
        <v>9273</v>
      </c>
      <c r="H5010" t="s">
        <v>9218</v>
      </c>
      <c r="I5010" t="s">
        <v>9250</v>
      </c>
      <c r="J5010">
        <v>149.70963546879997</v>
      </c>
      <c r="N5010">
        <v>114.22845186269438</v>
      </c>
      <c r="O5010">
        <v>82.340299507840001</v>
      </c>
      <c r="P5010">
        <v>31.888152354854398</v>
      </c>
      <c r="R5010" s="38">
        <v>0.76300000000000001</v>
      </c>
      <c r="S5010" s="5"/>
      <c r="T5010" s="1" t="s">
        <v>11319</v>
      </c>
    </row>
    <row r="5011" spans="1:20" x14ac:dyDescent="0.25">
      <c r="A5011" t="s">
        <v>11318</v>
      </c>
      <c r="C5011" t="s">
        <v>9780</v>
      </c>
      <c r="E5011" s="2">
        <v>45124</v>
      </c>
      <c r="F5011">
        <v>2023</v>
      </c>
      <c r="G5011" t="s">
        <v>9273</v>
      </c>
      <c r="H5011" t="s">
        <v>9218</v>
      </c>
      <c r="I5011" t="s">
        <v>9234</v>
      </c>
      <c r="J5011">
        <v>207.4221285312</v>
      </c>
      <c r="N5011">
        <v>158.26308406930559</v>
      </c>
      <c r="O5011">
        <v>114.08217069215999</v>
      </c>
      <c r="P5011">
        <v>44.1809133771456</v>
      </c>
      <c r="R5011" s="38">
        <v>0.76300000000000001</v>
      </c>
      <c r="S5011" s="5"/>
      <c r="T5011" s="1" t="s">
        <v>11319</v>
      </c>
    </row>
    <row r="5012" spans="1:20" x14ac:dyDescent="0.25">
      <c r="A5012" t="s">
        <v>11318</v>
      </c>
      <c r="C5012" t="s">
        <v>10903</v>
      </c>
      <c r="E5012" s="2">
        <v>44547</v>
      </c>
      <c r="F5012">
        <v>2021</v>
      </c>
      <c r="G5012" t="s">
        <v>9261</v>
      </c>
      <c r="H5012" t="s">
        <v>9229</v>
      </c>
      <c r="J5012">
        <v>236.54000000000002</v>
      </c>
      <c r="N5012">
        <v>26.019400000000001</v>
      </c>
      <c r="O5012">
        <v>9.4616000000000007</v>
      </c>
      <c r="P5012">
        <v>16.5578</v>
      </c>
      <c r="S5012" s="5"/>
      <c r="T5012" s="1" t="s">
        <v>11321</v>
      </c>
    </row>
    <row r="5013" spans="1:20" x14ac:dyDescent="0.25">
      <c r="A5013" t="s">
        <v>11318</v>
      </c>
      <c r="C5013" t="s">
        <v>10889</v>
      </c>
      <c r="E5013" s="2">
        <v>44531</v>
      </c>
      <c r="F5013">
        <v>2021</v>
      </c>
      <c r="G5013" t="s">
        <v>9276</v>
      </c>
      <c r="H5013" t="s">
        <v>9218</v>
      </c>
      <c r="J5013">
        <v>118.27000000000001</v>
      </c>
      <c r="N5013">
        <v>70.843730000000008</v>
      </c>
      <c r="O5013">
        <v>70.843730000000008</v>
      </c>
      <c r="P5013">
        <v>0</v>
      </c>
      <c r="S5013" s="5"/>
      <c r="T5013" s="1" t="s">
        <v>11321</v>
      </c>
    </row>
    <row r="5014" spans="1:20" x14ac:dyDescent="0.25">
      <c r="A5014" t="s">
        <v>11318</v>
      </c>
      <c r="C5014" t="s">
        <v>10172</v>
      </c>
      <c r="E5014" s="2">
        <v>44624</v>
      </c>
      <c r="F5014">
        <v>2022</v>
      </c>
      <c r="G5014" t="s">
        <v>9243</v>
      </c>
      <c r="H5014" t="s">
        <v>9218</v>
      </c>
      <c r="J5014">
        <v>21.06</v>
      </c>
      <c r="N5014">
        <v>10.740599999999999</v>
      </c>
      <c r="O5014">
        <v>10.740599999999999</v>
      </c>
      <c r="P5014">
        <v>0</v>
      </c>
      <c r="S5014" s="5"/>
      <c r="T5014" s="1" t="s">
        <v>11320</v>
      </c>
    </row>
    <row r="5015" spans="1:20" x14ac:dyDescent="0.25">
      <c r="A5015" t="s">
        <v>11318</v>
      </c>
      <c r="C5015" t="s">
        <v>9608</v>
      </c>
      <c r="E5015" s="2">
        <v>45044</v>
      </c>
      <c r="F5015">
        <v>2023</v>
      </c>
      <c r="G5015" t="s">
        <v>768</v>
      </c>
      <c r="H5015" t="s">
        <v>9218</v>
      </c>
      <c r="I5015" t="s">
        <v>361</v>
      </c>
      <c r="J5015">
        <v>118.943</v>
      </c>
      <c r="N5015">
        <v>36.015940399999998</v>
      </c>
      <c r="O5015">
        <v>36.015940399999998</v>
      </c>
      <c r="P5015">
        <v>0</v>
      </c>
      <c r="R5015" s="38">
        <v>0.30280000000000001</v>
      </c>
      <c r="S5015" s="5"/>
      <c r="T5015" s="1" t="s">
        <v>11319</v>
      </c>
    </row>
    <row r="5016" spans="1:20" x14ac:dyDescent="0.25">
      <c r="A5016" t="s">
        <v>11318</v>
      </c>
      <c r="C5016" t="s">
        <v>10230</v>
      </c>
      <c r="E5016" s="2">
        <v>44887</v>
      </c>
      <c r="F5016">
        <v>2022</v>
      </c>
      <c r="G5016" t="s">
        <v>8761</v>
      </c>
      <c r="H5016" t="s">
        <v>9224</v>
      </c>
      <c r="J5016">
        <v>105.3</v>
      </c>
      <c r="N5016">
        <v>52.65</v>
      </c>
      <c r="O5016">
        <v>52.65</v>
      </c>
      <c r="P5016">
        <v>0</v>
      </c>
      <c r="S5016" s="5"/>
      <c r="T5016" s="1" t="s">
        <v>11320</v>
      </c>
    </row>
    <row r="5017" spans="1:20" x14ac:dyDescent="0.25">
      <c r="A5017" t="s">
        <v>11318</v>
      </c>
      <c r="C5017" t="s">
        <v>10945</v>
      </c>
      <c r="E5017" s="2">
        <v>44390</v>
      </c>
      <c r="F5017">
        <v>2021</v>
      </c>
      <c r="G5017" t="s">
        <v>9273</v>
      </c>
      <c r="H5017" t="s">
        <v>9218</v>
      </c>
      <c r="J5017">
        <v>29.567500000000003</v>
      </c>
      <c r="N5017">
        <v>23.654000000000003</v>
      </c>
      <c r="O5017">
        <v>23.654000000000003</v>
      </c>
      <c r="P5017">
        <v>0</v>
      </c>
      <c r="S5017" s="5"/>
      <c r="T5017" s="1" t="s">
        <v>11321</v>
      </c>
    </row>
    <row r="5018" spans="1:20" x14ac:dyDescent="0.25">
      <c r="A5018" t="s">
        <v>11318</v>
      </c>
      <c r="C5018" t="s">
        <v>10945</v>
      </c>
      <c r="E5018" s="2">
        <v>44390</v>
      </c>
      <c r="F5018">
        <v>2021</v>
      </c>
      <c r="G5018" t="s">
        <v>9273</v>
      </c>
      <c r="H5018" t="s">
        <v>9218</v>
      </c>
      <c r="J5018">
        <v>28.384800000000002</v>
      </c>
      <c r="N5018">
        <v>22.707840000000001</v>
      </c>
      <c r="O5018">
        <v>22.707840000000001</v>
      </c>
      <c r="P5018">
        <v>0</v>
      </c>
      <c r="S5018" s="5"/>
      <c r="T5018" s="1" t="s">
        <v>11321</v>
      </c>
    </row>
    <row r="5019" spans="1:20" x14ac:dyDescent="0.25">
      <c r="A5019" t="s">
        <v>11318</v>
      </c>
      <c r="C5019" t="s">
        <v>10940</v>
      </c>
      <c r="E5019" s="2">
        <v>44543</v>
      </c>
      <c r="F5019">
        <v>2021</v>
      </c>
      <c r="G5019" t="s">
        <v>9292</v>
      </c>
      <c r="H5019" t="s">
        <v>9224</v>
      </c>
      <c r="J5019">
        <v>29.567500000000003</v>
      </c>
      <c r="N5019">
        <v>8.8702500000000004</v>
      </c>
      <c r="O5019">
        <v>8.8702500000000004</v>
      </c>
      <c r="P5019">
        <v>0</v>
      </c>
      <c r="S5019" s="5"/>
      <c r="T5019" s="1" t="s">
        <v>11321</v>
      </c>
    </row>
    <row r="5020" spans="1:20" x14ac:dyDescent="0.25">
      <c r="A5020" t="s">
        <v>11318</v>
      </c>
      <c r="C5020" t="s">
        <v>9643</v>
      </c>
      <c r="E5020" s="2">
        <v>45266</v>
      </c>
      <c r="F5020">
        <v>2023</v>
      </c>
      <c r="G5020" t="s">
        <v>9292</v>
      </c>
      <c r="H5020" t="s">
        <v>318</v>
      </c>
      <c r="I5020" t="s">
        <v>9262</v>
      </c>
      <c r="J5020">
        <v>66.175560000000004</v>
      </c>
      <c r="N5020">
        <v>66.175560000000004</v>
      </c>
      <c r="O5020">
        <v>66.175560000000004</v>
      </c>
      <c r="P5020">
        <v>0</v>
      </c>
      <c r="R5020" s="38">
        <v>1</v>
      </c>
      <c r="S5020" s="5"/>
      <c r="T5020" s="1" t="s">
        <v>11319</v>
      </c>
    </row>
    <row r="5021" spans="1:20" x14ac:dyDescent="0.25">
      <c r="A5021" t="s">
        <v>11318</v>
      </c>
      <c r="C5021" t="s">
        <v>9859</v>
      </c>
      <c r="E5021" s="2">
        <v>45278</v>
      </c>
      <c r="F5021">
        <v>2023</v>
      </c>
      <c r="G5021" t="s">
        <v>9292</v>
      </c>
      <c r="H5021" t="s">
        <v>9224</v>
      </c>
      <c r="I5021" t="s">
        <v>9225</v>
      </c>
      <c r="J5021">
        <v>43.251999999999995</v>
      </c>
      <c r="N5021">
        <v>12.9756</v>
      </c>
      <c r="O5021">
        <v>12.9756</v>
      </c>
      <c r="P5021">
        <v>0</v>
      </c>
      <c r="R5021" s="38">
        <v>0.3</v>
      </c>
      <c r="S5021" s="5"/>
      <c r="T5021" s="1" t="s">
        <v>11319</v>
      </c>
    </row>
    <row r="5022" spans="1:20" x14ac:dyDescent="0.25">
      <c r="A5022" t="s">
        <v>11318</v>
      </c>
      <c r="C5022" t="s">
        <v>9859</v>
      </c>
      <c r="E5022" s="2">
        <v>45278</v>
      </c>
      <c r="F5022">
        <v>2023</v>
      </c>
      <c r="G5022" t="s">
        <v>9276</v>
      </c>
      <c r="H5022" t="s">
        <v>9224</v>
      </c>
      <c r="I5022" t="s">
        <v>9225</v>
      </c>
      <c r="J5022">
        <v>10.812999999999999</v>
      </c>
      <c r="N5022">
        <v>3.2439</v>
      </c>
      <c r="O5022">
        <v>3.2439</v>
      </c>
      <c r="P5022">
        <v>0</v>
      </c>
      <c r="R5022" s="38">
        <v>0.3</v>
      </c>
      <c r="S5022" s="5"/>
      <c r="T5022" s="1" t="s">
        <v>11319</v>
      </c>
    </row>
    <row r="5023" spans="1:20" x14ac:dyDescent="0.25">
      <c r="A5023" t="s">
        <v>11318</v>
      </c>
      <c r="C5023" t="s">
        <v>10367</v>
      </c>
      <c r="E5023" s="2">
        <v>44403</v>
      </c>
      <c r="F5023">
        <v>2021</v>
      </c>
      <c r="G5023" t="s">
        <v>9243</v>
      </c>
      <c r="H5023" t="s">
        <v>9218</v>
      </c>
      <c r="J5023">
        <v>650.48500000000001</v>
      </c>
      <c r="N5023">
        <v>650.48500000000001</v>
      </c>
      <c r="O5023">
        <v>650.48500000000001</v>
      </c>
      <c r="P5023">
        <v>0</v>
      </c>
      <c r="S5023" s="5"/>
      <c r="T5023" s="1" t="s">
        <v>11321</v>
      </c>
    </row>
    <row r="5024" spans="1:20" x14ac:dyDescent="0.25">
      <c r="A5024" t="s">
        <v>11318</v>
      </c>
      <c r="C5024" t="s">
        <v>10367</v>
      </c>
      <c r="E5024" s="2">
        <v>44546</v>
      </c>
      <c r="F5024">
        <v>2021</v>
      </c>
      <c r="G5024" t="s">
        <v>9243</v>
      </c>
      <c r="H5024" t="s">
        <v>9218</v>
      </c>
      <c r="J5024">
        <v>59.135000000000005</v>
      </c>
      <c r="N5024">
        <v>59.135000000000005</v>
      </c>
      <c r="O5024">
        <v>59.135000000000005</v>
      </c>
      <c r="P5024">
        <v>0</v>
      </c>
      <c r="S5024" s="5"/>
      <c r="T5024" s="1" t="s">
        <v>11321</v>
      </c>
    </row>
    <row r="5025" spans="1:20" x14ac:dyDescent="0.25">
      <c r="A5025" t="s">
        <v>11318</v>
      </c>
      <c r="C5025" t="s">
        <v>10367</v>
      </c>
      <c r="E5025" s="2">
        <v>44834</v>
      </c>
      <c r="F5025">
        <v>2022</v>
      </c>
      <c r="G5025" t="s">
        <v>9243</v>
      </c>
      <c r="H5025" t="s">
        <v>9218</v>
      </c>
      <c r="J5025">
        <v>231.66</v>
      </c>
      <c r="N5025">
        <v>231.66</v>
      </c>
      <c r="O5025">
        <v>231.66</v>
      </c>
      <c r="P5025">
        <v>0</v>
      </c>
      <c r="S5025" s="5"/>
      <c r="T5025" s="1" t="s">
        <v>11320</v>
      </c>
    </row>
    <row r="5026" spans="1:20" x14ac:dyDescent="0.25">
      <c r="A5026" t="s">
        <v>11318</v>
      </c>
      <c r="C5026" t="s">
        <v>10262</v>
      </c>
      <c r="E5026" s="2">
        <v>44764</v>
      </c>
      <c r="F5026">
        <v>2022</v>
      </c>
      <c r="G5026" t="s">
        <v>9243</v>
      </c>
      <c r="H5026" t="s">
        <v>9229</v>
      </c>
      <c r="J5026">
        <v>579.15</v>
      </c>
      <c r="N5026">
        <v>579.15</v>
      </c>
      <c r="O5026">
        <v>579.15</v>
      </c>
      <c r="P5026">
        <v>0</v>
      </c>
      <c r="S5026" s="5"/>
      <c r="T5026" s="1" t="s">
        <v>11320</v>
      </c>
    </row>
    <row r="5027" spans="1:20" x14ac:dyDescent="0.25">
      <c r="A5027" t="s">
        <v>11318</v>
      </c>
      <c r="C5027" t="s">
        <v>9429</v>
      </c>
      <c r="E5027" s="2">
        <v>44963</v>
      </c>
      <c r="F5027">
        <v>2023</v>
      </c>
      <c r="G5027" t="s">
        <v>9273</v>
      </c>
      <c r="H5027" t="s">
        <v>9229</v>
      </c>
      <c r="I5027" t="s">
        <v>141</v>
      </c>
      <c r="J5027">
        <v>162.19499999999999</v>
      </c>
      <c r="N5027">
        <v>162.19499999999999</v>
      </c>
      <c r="O5027">
        <v>162.19499999999999</v>
      </c>
      <c r="P5027">
        <v>0</v>
      </c>
      <c r="R5027" s="38">
        <v>1</v>
      </c>
      <c r="S5027" s="5"/>
      <c r="T5027" s="1" t="s">
        <v>11319</v>
      </c>
    </row>
    <row r="5028" spans="1:20" x14ac:dyDescent="0.25">
      <c r="A5028" t="s">
        <v>11318</v>
      </c>
      <c r="C5028" t="s">
        <v>10137</v>
      </c>
      <c r="E5028" s="2">
        <v>44652</v>
      </c>
      <c r="F5028">
        <v>2022</v>
      </c>
      <c r="G5028" t="s">
        <v>9243</v>
      </c>
      <c r="H5028" t="s">
        <v>9218</v>
      </c>
      <c r="J5028">
        <v>55.808999999999997</v>
      </c>
      <c r="N5028">
        <v>55.808999999999997</v>
      </c>
      <c r="O5028">
        <v>55.808999999999997</v>
      </c>
      <c r="P5028">
        <v>0</v>
      </c>
      <c r="S5028" s="5"/>
      <c r="T5028" s="1" t="s">
        <v>11320</v>
      </c>
    </row>
    <row r="5029" spans="1:20" x14ac:dyDescent="0.25">
      <c r="A5029" t="s">
        <v>11318</v>
      </c>
      <c r="C5029" t="s">
        <v>10804</v>
      </c>
      <c r="E5029" s="2">
        <v>44215</v>
      </c>
      <c r="F5029">
        <v>2021</v>
      </c>
      <c r="G5029" t="s">
        <v>9243</v>
      </c>
      <c r="H5029" t="s">
        <v>9218</v>
      </c>
      <c r="J5029">
        <v>118.27000000000001</v>
      </c>
      <c r="N5029">
        <v>41.394500000000001</v>
      </c>
      <c r="O5029">
        <v>41.394500000000001</v>
      </c>
      <c r="P5029">
        <v>0</v>
      </c>
      <c r="S5029" s="5"/>
      <c r="T5029" s="1" t="s">
        <v>11321</v>
      </c>
    </row>
    <row r="5030" spans="1:20" x14ac:dyDescent="0.25">
      <c r="A5030" t="s">
        <v>11318</v>
      </c>
      <c r="C5030" t="s">
        <v>9711</v>
      </c>
      <c r="E5030" s="2">
        <v>45084</v>
      </c>
      <c r="F5030">
        <v>2023</v>
      </c>
      <c r="G5030" t="s">
        <v>9276</v>
      </c>
      <c r="H5030" t="s">
        <v>9229</v>
      </c>
      <c r="I5030" t="s">
        <v>141</v>
      </c>
      <c r="J5030">
        <v>56.519550937828491</v>
      </c>
      <c r="N5030">
        <v>56.519550937828491</v>
      </c>
      <c r="O5030">
        <v>56.519550937828491</v>
      </c>
      <c r="P5030">
        <v>0</v>
      </c>
      <c r="R5030" s="38">
        <v>1</v>
      </c>
      <c r="S5030" s="5"/>
      <c r="T5030" s="1" t="s">
        <v>11319</v>
      </c>
    </row>
    <row r="5031" spans="1:20" x14ac:dyDescent="0.25">
      <c r="A5031" t="s">
        <v>11318</v>
      </c>
      <c r="C5031" t="s">
        <v>9711</v>
      </c>
      <c r="E5031" s="2">
        <v>45084</v>
      </c>
      <c r="F5031">
        <v>2023</v>
      </c>
      <c r="G5031" t="s">
        <v>9243</v>
      </c>
      <c r="H5031" t="s">
        <v>9229</v>
      </c>
      <c r="I5031" t="s">
        <v>141</v>
      </c>
      <c r="J5031">
        <v>976.87885841387583</v>
      </c>
      <c r="N5031">
        <v>976.87885841387265</v>
      </c>
      <c r="O5031">
        <v>976.87885841387265</v>
      </c>
      <c r="P5031">
        <v>0</v>
      </c>
      <c r="R5031" s="38">
        <v>1</v>
      </c>
      <c r="S5031" s="5"/>
      <c r="T5031" s="1" t="s">
        <v>11319</v>
      </c>
    </row>
    <row r="5032" spans="1:20" x14ac:dyDescent="0.25">
      <c r="A5032" t="s">
        <v>11318</v>
      </c>
      <c r="C5032" t="s">
        <v>9711</v>
      </c>
      <c r="E5032" s="2">
        <v>45084</v>
      </c>
      <c r="F5032">
        <v>2023</v>
      </c>
      <c r="G5032" t="s">
        <v>9289</v>
      </c>
      <c r="H5032" t="s">
        <v>9229</v>
      </c>
      <c r="I5032" t="s">
        <v>141</v>
      </c>
      <c r="J5032">
        <v>47.901589999999992</v>
      </c>
      <c r="N5032">
        <v>47.901589999999992</v>
      </c>
      <c r="O5032">
        <v>47.901589999999992</v>
      </c>
      <c r="P5032">
        <v>0</v>
      </c>
      <c r="R5032" s="38">
        <v>1</v>
      </c>
      <c r="S5032" s="5"/>
      <c r="T5032" s="1" t="s">
        <v>11319</v>
      </c>
    </row>
    <row r="5033" spans="1:20" x14ac:dyDescent="0.25">
      <c r="A5033" t="s">
        <v>11318</v>
      </c>
      <c r="C5033" t="s">
        <v>10300</v>
      </c>
      <c r="E5033" s="2">
        <v>44914</v>
      </c>
      <c r="F5033">
        <v>2022</v>
      </c>
      <c r="G5033" t="s">
        <v>9289</v>
      </c>
      <c r="H5033" t="s">
        <v>9218</v>
      </c>
      <c r="J5033">
        <v>73.709999999999994</v>
      </c>
      <c r="N5033">
        <v>73.709999999999994</v>
      </c>
      <c r="O5033">
        <v>73.709999999999994</v>
      </c>
      <c r="P5033">
        <v>0</v>
      </c>
      <c r="S5033" s="5"/>
      <c r="T5033" s="1" t="s">
        <v>11320</v>
      </c>
    </row>
    <row r="5034" spans="1:20" x14ac:dyDescent="0.25">
      <c r="A5034" t="s">
        <v>11318</v>
      </c>
      <c r="C5034" t="s">
        <v>9861</v>
      </c>
      <c r="E5034" s="2">
        <v>44365</v>
      </c>
      <c r="F5034">
        <v>2021</v>
      </c>
      <c r="G5034" t="s">
        <v>9243</v>
      </c>
      <c r="H5034" t="s">
        <v>9224</v>
      </c>
      <c r="J5034">
        <v>37.964670000000005</v>
      </c>
      <c r="N5034">
        <v>0.35481000000000001</v>
      </c>
      <c r="O5034">
        <v>0.35481000000000001</v>
      </c>
      <c r="P5034">
        <v>0</v>
      </c>
      <c r="S5034" s="5"/>
      <c r="T5034" s="1" t="s">
        <v>11321</v>
      </c>
    </row>
    <row r="5035" spans="1:20" x14ac:dyDescent="0.25">
      <c r="A5035" t="s">
        <v>11318</v>
      </c>
      <c r="C5035" t="s">
        <v>9861</v>
      </c>
      <c r="E5035" s="2">
        <v>44701</v>
      </c>
      <c r="F5035">
        <v>2022</v>
      </c>
      <c r="G5035" t="s">
        <v>9243</v>
      </c>
      <c r="H5035" t="s">
        <v>9224</v>
      </c>
      <c r="J5035">
        <v>31.589999999999996</v>
      </c>
      <c r="N5035">
        <v>0.31589999999999996</v>
      </c>
      <c r="O5035">
        <v>0.31589999999999996</v>
      </c>
      <c r="P5035">
        <v>0</v>
      </c>
      <c r="S5035" s="5"/>
      <c r="T5035" s="1" t="s">
        <v>11320</v>
      </c>
    </row>
    <row r="5036" spans="1:20" x14ac:dyDescent="0.25">
      <c r="A5036" t="s">
        <v>11318</v>
      </c>
      <c r="C5036" t="s">
        <v>9861</v>
      </c>
      <c r="E5036" s="2">
        <v>44701</v>
      </c>
      <c r="F5036">
        <v>2022</v>
      </c>
      <c r="G5036" t="s">
        <v>9243</v>
      </c>
      <c r="H5036" t="s">
        <v>9224</v>
      </c>
      <c r="J5036">
        <v>2.2113</v>
      </c>
      <c r="N5036">
        <v>0</v>
      </c>
      <c r="O5036">
        <v>0</v>
      </c>
      <c r="P5036">
        <v>0</v>
      </c>
      <c r="S5036" s="5"/>
      <c r="T5036" s="1" t="s">
        <v>11320</v>
      </c>
    </row>
    <row r="5037" spans="1:20" x14ac:dyDescent="0.25">
      <c r="A5037" t="s">
        <v>11318</v>
      </c>
      <c r="C5037" t="s">
        <v>9861</v>
      </c>
      <c r="E5037" s="2">
        <v>45042</v>
      </c>
      <c r="F5037">
        <v>2023</v>
      </c>
      <c r="G5037" t="s">
        <v>9243</v>
      </c>
      <c r="H5037" t="s">
        <v>9224</v>
      </c>
      <c r="I5037" t="s">
        <v>9225</v>
      </c>
      <c r="J5037">
        <v>27.897539999999999</v>
      </c>
      <c r="N5037">
        <v>0.27897539999999998</v>
      </c>
      <c r="O5037">
        <v>0.27897539999999998</v>
      </c>
      <c r="P5037">
        <v>0</v>
      </c>
      <c r="R5037" s="38">
        <v>0.01</v>
      </c>
      <c r="S5037" s="5"/>
      <c r="T5037" s="1" t="s">
        <v>11319</v>
      </c>
    </row>
    <row r="5038" spans="1:20" x14ac:dyDescent="0.25">
      <c r="A5038" t="s">
        <v>11318</v>
      </c>
      <c r="C5038" t="s">
        <v>10181</v>
      </c>
      <c r="E5038" s="2">
        <v>44711</v>
      </c>
      <c r="F5038">
        <v>2022</v>
      </c>
      <c r="G5038" t="s">
        <v>9243</v>
      </c>
      <c r="H5038" t="s">
        <v>9218</v>
      </c>
      <c r="J5038">
        <v>26.324999999999999</v>
      </c>
      <c r="N5038">
        <v>26.324999999999999</v>
      </c>
      <c r="O5038">
        <v>26.324999999999999</v>
      </c>
      <c r="P5038">
        <v>0</v>
      </c>
      <c r="S5038" s="5"/>
      <c r="T5038" s="1" t="s">
        <v>11320</v>
      </c>
    </row>
    <row r="5039" spans="1:20" x14ac:dyDescent="0.25">
      <c r="A5039" t="s">
        <v>11318</v>
      </c>
      <c r="C5039" t="s">
        <v>9244</v>
      </c>
      <c r="E5039" s="2">
        <v>45077</v>
      </c>
      <c r="F5039">
        <v>2023</v>
      </c>
      <c r="G5039" t="s">
        <v>9243</v>
      </c>
      <c r="H5039" t="s">
        <v>9224</v>
      </c>
      <c r="I5039" t="s">
        <v>9225</v>
      </c>
      <c r="J5039">
        <v>108.13</v>
      </c>
      <c r="N5039">
        <v>32.439</v>
      </c>
      <c r="O5039">
        <v>32.439</v>
      </c>
      <c r="P5039">
        <v>0</v>
      </c>
      <c r="R5039" s="38">
        <v>0.3</v>
      </c>
      <c r="S5039" s="5"/>
      <c r="T5039" s="1" t="s">
        <v>11319</v>
      </c>
    </row>
    <row r="5040" spans="1:20" x14ac:dyDescent="0.25">
      <c r="A5040" t="s">
        <v>11318</v>
      </c>
      <c r="C5040" t="s">
        <v>10809</v>
      </c>
      <c r="E5040" s="2">
        <v>44249</v>
      </c>
      <c r="F5040">
        <v>2021</v>
      </c>
      <c r="G5040" t="s">
        <v>9243</v>
      </c>
      <c r="H5040" t="s">
        <v>9224</v>
      </c>
      <c r="J5040">
        <v>118.27000000000001</v>
      </c>
      <c r="N5040">
        <v>1.1827000000000001</v>
      </c>
      <c r="O5040">
        <v>1.1827000000000001</v>
      </c>
      <c r="P5040">
        <v>0</v>
      </c>
      <c r="S5040" s="5"/>
      <c r="T5040" s="1" t="s">
        <v>11321</v>
      </c>
    </row>
    <row r="5041" spans="1:20" x14ac:dyDescent="0.25">
      <c r="A5041" t="s">
        <v>11318</v>
      </c>
      <c r="C5041" t="s">
        <v>10817</v>
      </c>
      <c r="E5041" s="2">
        <v>44293</v>
      </c>
      <c r="F5041">
        <v>2021</v>
      </c>
      <c r="G5041" t="s">
        <v>9243</v>
      </c>
      <c r="H5041" t="s">
        <v>9224</v>
      </c>
      <c r="J5041">
        <v>591.35</v>
      </c>
      <c r="N5041">
        <v>5.9135000000000009</v>
      </c>
      <c r="O5041">
        <v>5.9135000000000009</v>
      </c>
      <c r="P5041">
        <v>0</v>
      </c>
      <c r="S5041" s="5"/>
      <c r="T5041" s="1" t="s">
        <v>11321</v>
      </c>
    </row>
    <row r="5042" spans="1:20" x14ac:dyDescent="0.25">
      <c r="A5042" t="s">
        <v>11318</v>
      </c>
      <c r="C5042" t="s">
        <v>10127</v>
      </c>
      <c r="E5042" s="2">
        <v>44918</v>
      </c>
      <c r="F5042">
        <v>2022</v>
      </c>
      <c r="G5042" t="s">
        <v>9243</v>
      </c>
      <c r="H5042" t="s">
        <v>9224</v>
      </c>
      <c r="J5042">
        <v>131.625</v>
      </c>
      <c r="N5042">
        <v>39.487499999999997</v>
      </c>
      <c r="O5042">
        <v>39.487499999999997</v>
      </c>
      <c r="P5042">
        <v>0</v>
      </c>
      <c r="S5042" s="5"/>
      <c r="T5042" s="1" t="s">
        <v>11320</v>
      </c>
    </row>
    <row r="5043" spans="1:20" x14ac:dyDescent="0.25">
      <c r="A5043" t="s">
        <v>11318</v>
      </c>
      <c r="C5043" t="s">
        <v>10912</v>
      </c>
      <c r="E5043" s="2">
        <v>44512</v>
      </c>
      <c r="F5043">
        <v>2021</v>
      </c>
      <c r="G5043" t="s">
        <v>9243</v>
      </c>
      <c r="H5043" t="s">
        <v>9224</v>
      </c>
      <c r="J5043">
        <v>354.81</v>
      </c>
      <c r="N5043">
        <v>3.5481000000000003</v>
      </c>
      <c r="O5043">
        <v>3.5481000000000003</v>
      </c>
      <c r="P5043">
        <v>0</v>
      </c>
      <c r="S5043" s="5"/>
      <c r="T5043" s="1" t="s">
        <v>11321</v>
      </c>
    </row>
    <row r="5044" spans="1:20" x14ac:dyDescent="0.25">
      <c r="A5044" t="s">
        <v>11318</v>
      </c>
      <c r="C5044" t="s">
        <v>9492</v>
      </c>
      <c r="E5044" s="2">
        <v>44988</v>
      </c>
      <c r="F5044">
        <v>2023</v>
      </c>
      <c r="G5044" t="s">
        <v>9273</v>
      </c>
      <c r="H5044" t="s">
        <v>9224</v>
      </c>
      <c r="I5044" t="s">
        <v>9225</v>
      </c>
      <c r="J5044">
        <v>54.064999999999998</v>
      </c>
      <c r="N5044">
        <v>10.812999999999999</v>
      </c>
      <c r="O5044">
        <v>10.812999999999999</v>
      </c>
      <c r="P5044">
        <v>0</v>
      </c>
      <c r="R5044" s="38">
        <v>0.2</v>
      </c>
      <c r="S5044" s="5"/>
      <c r="T5044" s="1" t="s">
        <v>11319</v>
      </c>
    </row>
    <row r="5045" spans="1:20" x14ac:dyDescent="0.25">
      <c r="A5045" t="s">
        <v>11318</v>
      </c>
      <c r="C5045" t="s">
        <v>9492</v>
      </c>
      <c r="E5045" s="2">
        <v>44988</v>
      </c>
      <c r="F5045">
        <v>2023</v>
      </c>
      <c r="G5045" t="s">
        <v>9273</v>
      </c>
      <c r="H5045" t="s">
        <v>9224</v>
      </c>
      <c r="I5045" t="s">
        <v>9256</v>
      </c>
      <c r="J5045">
        <v>54.064999999999998</v>
      </c>
      <c r="N5045">
        <v>10.812999999999999</v>
      </c>
      <c r="O5045">
        <v>10.812999999999999</v>
      </c>
      <c r="P5045">
        <v>0</v>
      </c>
      <c r="R5045" s="38">
        <v>0.2</v>
      </c>
      <c r="S5045" s="5"/>
      <c r="T5045" s="1" t="s">
        <v>11319</v>
      </c>
    </row>
    <row r="5046" spans="1:20" x14ac:dyDescent="0.25">
      <c r="A5046" t="s">
        <v>11318</v>
      </c>
      <c r="C5046" t="s">
        <v>10354</v>
      </c>
      <c r="E5046" s="2">
        <v>44498</v>
      </c>
      <c r="F5046">
        <v>2021</v>
      </c>
      <c r="G5046" t="s">
        <v>10050</v>
      </c>
      <c r="H5046" t="s">
        <v>9224</v>
      </c>
      <c r="J5046">
        <v>59.135000000000005</v>
      </c>
      <c r="N5046">
        <v>8.1606300000000012</v>
      </c>
      <c r="O5046">
        <v>8.1606300000000012</v>
      </c>
      <c r="P5046">
        <v>0</v>
      </c>
      <c r="S5046" s="5"/>
      <c r="T5046" s="1" t="s">
        <v>11321</v>
      </c>
    </row>
    <row r="5047" spans="1:20" x14ac:dyDescent="0.25">
      <c r="A5047" t="s">
        <v>11318</v>
      </c>
      <c r="C5047" t="s">
        <v>10354</v>
      </c>
      <c r="E5047" s="2">
        <v>44771</v>
      </c>
      <c r="F5047">
        <v>2022</v>
      </c>
      <c r="G5047" t="s">
        <v>10050</v>
      </c>
      <c r="H5047" t="s">
        <v>9224</v>
      </c>
      <c r="J5047">
        <v>52.65</v>
      </c>
      <c r="N5047">
        <v>7.2656999999999998</v>
      </c>
      <c r="O5047">
        <v>7.2656999999999998</v>
      </c>
      <c r="P5047">
        <v>0</v>
      </c>
      <c r="S5047" s="5"/>
      <c r="T5047" s="1" t="s">
        <v>11320</v>
      </c>
    </row>
    <row r="5048" spans="1:20" x14ac:dyDescent="0.25">
      <c r="A5048" t="s">
        <v>11318</v>
      </c>
      <c r="C5048" t="s">
        <v>10255</v>
      </c>
      <c r="E5048" s="2">
        <v>44355</v>
      </c>
      <c r="F5048">
        <v>2021</v>
      </c>
      <c r="G5048" t="s">
        <v>9243</v>
      </c>
      <c r="H5048" t="s">
        <v>9218</v>
      </c>
      <c r="J5048">
        <v>17.740500000000001</v>
      </c>
      <c r="N5048">
        <v>2.9567500000000004</v>
      </c>
      <c r="O5048">
        <v>2.3654000000000002</v>
      </c>
      <c r="P5048">
        <v>0.47308000000000006</v>
      </c>
      <c r="S5048" s="5"/>
      <c r="T5048" s="1" t="s">
        <v>11321</v>
      </c>
    </row>
    <row r="5049" spans="1:20" x14ac:dyDescent="0.25">
      <c r="A5049" t="s">
        <v>11318</v>
      </c>
      <c r="C5049" t="s">
        <v>10255</v>
      </c>
      <c r="E5049" s="2">
        <v>44677</v>
      </c>
      <c r="F5049">
        <v>2022</v>
      </c>
      <c r="G5049" t="s">
        <v>9243</v>
      </c>
      <c r="H5049" t="s">
        <v>9218</v>
      </c>
      <c r="J5049">
        <v>15.794999999999998</v>
      </c>
      <c r="N5049">
        <v>2.6324999999999998</v>
      </c>
      <c r="O5049">
        <v>2.1059999999999999</v>
      </c>
      <c r="P5049">
        <v>0.42120000000000002</v>
      </c>
      <c r="S5049" s="5"/>
      <c r="T5049" s="1" t="s">
        <v>11320</v>
      </c>
    </row>
    <row r="5050" spans="1:20" x14ac:dyDescent="0.25">
      <c r="A5050" t="s">
        <v>11318</v>
      </c>
      <c r="C5050" t="s">
        <v>9693</v>
      </c>
      <c r="E5050" s="2">
        <v>44876</v>
      </c>
      <c r="F5050">
        <v>2022</v>
      </c>
      <c r="G5050" t="s">
        <v>9451</v>
      </c>
      <c r="H5050" t="s">
        <v>9229</v>
      </c>
      <c r="J5050">
        <v>157.94999999999999</v>
      </c>
      <c r="N5050">
        <v>55.282499999999999</v>
      </c>
      <c r="O5050">
        <v>0</v>
      </c>
      <c r="P5050">
        <v>55.282499999999999</v>
      </c>
      <c r="S5050" s="5"/>
      <c r="T5050" s="1" t="s">
        <v>11320</v>
      </c>
    </row>
    <row r="5051" spans="1:20" x14ac:dyDescent="0.25">
      <c r="A5051" t="s">
        <v>11318</v>
      </c>
      <c r="C5051" t="s">
        <v>9693</v>
      </c>
      <c r="E5051" s="2">
        <v>45061</v>
      </c>
      <c r="F5051">
        <v>2023</v>
      </c>
      <c r="G5051" t="s">
        <v>9451</v>
      </c>
      <c r="H5051" t="s">
        <v>9229</v>
      </c>
      <c r="I5051" t="s">
        <v>9237</v>
      </c>
      <c r="J5051">
        <v>151.38199999999998</v>
      </c>
      <c r="N5051">
        <v>52.983699999999999</v>
      </c>
      <c r="O5051">
        <v>0</v>
      </c>
      <c r="P5051">
        <v>52.983699999999999</v>
      </c>
      <c r="R5051" s="38">
        <v>0.35</v>
      </c>
      <c r="S5051" s="5"/>
      <c r="T5051" s="1" t="s">
        <v>11319</v>
      </c>
    </row>
    <row r="5052" spans="1:20" x14ac:dyDescent="0.25">
      <c r="A5052" t="s">
        <v>11318</v>
      </c>
      <c r="C5052" t="s">
        <v>9693</v>
      </c>
      <c r="E5052" s="2">
        <v>45061</v>
      </c>
      <c r="F5052">
        <v>2023</v>
      </c>
      <c r="G5052" t="s">
        <v>9451</v>
      </c>
      <c r="H5052" t="s">
        <v>9229</v>
      </c>
      <c r="I5052" t="s">
        <v>9262</v>
      </c>
      <c r="J5052">
        <v>37.845499999999994</v>
      </c>
      <c r="N5052">
        <v>13.245925</v>
      </c>
      <c r="O5052">
        <v>0</v>
      </c>
      <c r="P5052">
        <v>13.245925</v>
      </c>
      <c r="R5052" s="38">
        <v>0.35</v>
      </c>
      <c r="S5052" s="5"/>
      <c r="T5052" s="1" t="s">
        <v>11319</v>
      </c>
    </row>
    <row r="5053" spans="1:20" x14ac:dyDescent="0.25">
      <c r="A5053" t="s">
        <v>11318</v>
      </c>
      <c r="C5053" t="s">
        <v>9693</v>
      </c>
      <c r="E5053" s="2">
        <v>45061</v>
      </c>
      <c r="F5053">
        <v>2023</v>
      </c>
      <c r="G5053" t="s">
        <v>9638</v>
      </c>
      <c r="H5053" t="s">
        <v>9229</v>
      </c>
      <c r="I5053" t="s">
        <v>9237</v>
      </c>
      <c r="J5053">
        <v>115.05032</v>
      </c>
      <c r="N5053">
        <v>40.267612</v>
      </c>
      <c r="O5053">
        <v>0</v>
      </c>
      <c r="P5053">
        <v>40.267612</v>
      </c>
      <c r="R5053" s="38">
        <v>0.35</v>
      </c>
      <c r="S5053" s="5"/>
      <c r="T5053" s="1" t="s">
        <v>11319</v>
      </c>
    </row>
    <row r="5054" spans="1:20" x14ac:dyDescent="0.25">
      <c r="A5054" t="s">
        <v>11318</v>
      </c>
      <c r="C5054" t="s">
        <v>9693</v>
      </c>
      <c r="E5054" s="2">
        <v>45061</v>
      </c>
      <c r="F5054">
        <v>2023</v>
      </c>
      <c r="G5054" t="s">
        <v>9638</v>
      </c>
      <c r="H5054" t="s">
        <v>9229</v>
      </c>
      <c r="I5054" t="s">
        <v>9262</v>
      </c>
      <c r="J5054">
        <v>28.76258</v>
      </c>
      <c r="N5054">
        <v>10.066903</v>
      </c>
      <c r="O5054">
        <v>0</v>
      </c>
      <c r="P5054">
        <v>10.066903</v>
      </c>
      <c r="R5054" s="38">
        <v>0.35</v>
      </c>
      <c r="S5054" s="5"/>
      <c r="T5054" s="1" t="s">
        <v>11319</v>
      </c>
    </row>
    <row r="5055" spans="1:20" x14ac:dyDescent="0.25">
      <c r="A5055" t="s">
        <v>11318</v>
      </c>
      <c r="C5055" t="s">
        <v>9693</v>
      </c>
      <c r="E5055" s="2">
        <v>45061</v>
      </c>
      <c r="F5055">
        <v>2023</v>
      </c>
      <c r="G5055" t="s">
        <v>9639</v>
      </c>
      <c r="H5055" t="s">
        <v>9229</v>
      </c>
      <c r="I5055" t="s">
        <v>9237</v>
      </c>
      <c r="J5055">
        <v>36.331679999999999</v>
      </c>
      <c r="N5055">
        <v>12.716087999999999</v>
      </c>
      <c r="O5055">
        <v>0</v>
      </c>
      <c r="P5055">
        <v>12.716087999999999</v>
      </c>
      <c r="R5055" s="38">
        <v>0.35</v>
      </c>
      <c r="S5055" s="5"/>
      <c r="T5055" s="1" t="s">
        <v>11319</v>
      </c>
    </row>
    <row r="5056" spans="1:20" x14ac:dyDescent="0.25">
      <c r="A5056" t="s">
        <v>11318</v>
      </c>
      <c r="C5056" t="s">
        <v>9693</v>
      </c>
      <c r="E5056" s="2">
        <v>45061</v>
      </c>
      <c r="F5056">
        <v>2023</v>
      </c>
      <c r="G5056" t="s">
        <v>9639</v>
      </c>
      <c r="H5056" t="s">
        <v>9229</v>
      </c>
      <c r="I5056" t="s">
        <v>9262</v>
      </c>
      <c r="J5056">
        <v>9.0829199999999997</v>
      </c>
      <c r="N5056">
        <v>3.1790219999999998</v>
      </c>
      <c r="O5056">
        <v>0</v>
      </c>
      <c r="P5056">
        <v>3.1790219999999998</v>
      </c>
      <c r="R5056" s="38">
        <v>0.35</v>
      </c>
      <c r="S5056" s="5"/>
      <c r="T5056" s="1" t="s">
        <v>11319</v>
      </c>
    </row>
    <row r="5057" spans="1:20" x14ac:dyDescent="0.25">
      <c r="A5057" t="s">
        <v>11318</v>
      </c>
      <c r="C5057" t="s">
        <v>10951</v>
      </c>
      <c r="E5057" s="2">
        <v>44539</v>
      </c>
      <c r="F5057">
        <v>2021</v>
      </c>
      <c r="G5057" t="s">
        <v>9273</v>
      </c>
      <c r="H5057" t="s">
        <v>9224</v>
      </c>
      <c r="J5057">
        <v>59.135000000000005</v>
      </c>
      <c r="N5057">
        <v>59.135000000000005</v>
      </c>
      <c r="O5057">
        <v>59.135000000000005</v>
      </c>
      <c r="P5057">
        <v>0</v>
      </c>
      <c r="S5057" s="5"/>
      <c r="T5057" s="1" t="s">
        <v>11321</v>
      </c>
    </row>
    <row r="5058" spans="1:20" x14ac:dyDescent="0.25">
      <c r="A5058" t="s">
        <v>11318</v>
      </c>
      <c r="C5058" t="s">
        <v>10969</v>
      </c>
      <c r="E5058" s="2">
        <v>44545</v>
      </c>
      <c r="F5058">
        <v>2021</v>
      </c>
      <c r="G5058" t="s">
        <v>9273</v>
      </c>
      <c r="H5058" t="s">
        <v>9224</v>
      </c>
      <c r="J5058">
        <v>59.135000000000005</v>
      </c>
      <c r="N5058">
        <v>0.59135000000000004</v>
      </c>
      <c r="O5058">
        <v>0.59135000000000004</v>
      </c>
      <c r="P5058">
        <v>0</v>
      </c>
      <c r="S5058" s="5"/>
      <c r="T5058" s="1" t="s">
        <v>11321</v>
      </c>
    </row>
    <row r="5059" spans="1:20" x14ac:dyDescent="0.25">
      <c r="A5059" t="s">
        <v>11318</v>
      </c>
      <c r="C5059" t="s">
        <v>10362</v>
      </c>
      <c r="E5059" s="2">
        <v>44546</v>
      </c>
      <c r="F5059">
        <v>2021</v>
      </c>
      <c r="G5059" t="s">
        <v>9289</v>
      </c>
      <c r="H5059" t="s">
        <v>9229</v>
      </c>
      <c r="J5059">
        <v>236.54000000000002</v>
      </c>
      <c r="N5059">
        <v>70.962000000000003</v>
      </c>
      <c r="O5059">
        <v>70.962000000000003</v>
      </c>
      <c r="P5059">
        <v>0</v>
      </c>
      <c r="S5059" s="5"/>
      <c r="T5059" s="1" t="s">
        <v>11321</v>
      </c>
    </row>
    <row r="5060" spans="1:20" x14ac:dyDescent="0.25">
      <c r="A5060" t="s">
        <v>11318</v>
      </c>
      <c r="C5060" t="s">
        <v>10362</v>
      </c>
      <c r="E5060" s="2">
        <v>44918</v>
      </c>
      <c r="F5060">
        <v>2022</v>
      </c>
      <c r="G5060" t="s">
        <v>9289</v>
      </c>
      <c r="H5060" t="s">
        <v>9229</v>
      </c>
      <c r="J5060">
        <v>210.6</v>
      </c>
      <c r="N5060">
        <v>63.179999999999993</v>
      </c>
      <c r="O5060">
        <v>63.179999999999993</v>
      </c>
      <c r="P5060">
        <v>0</v>
      </c>
      <c r="S5060" s="5"/>
      <c r="T5060" s="1" t="s">
        <v>11320</v>
      </c>
    </row>
    <row r="5061" spans="1:20" x14ac:dyDescent="0.25">
      <c r="A5061" t="s">
        <v>11318</v>
      </c>
      <c r="C5061" t="s">
        <v>10272</v>
      </c>
      <c r="E5061" s="2">
        <v>44908</v>
      </c>
      <c r="F5061">
        <v>2022</v>
      </c>
      <c r="G5061" t="s">
        <v>9228</v>
      </c>
      <c r="H5061" t="s">
        <v>9218</v>
      </c>
      <c r="J5061">
        <v>315.89999999999998</v>
      </c>
      <c r="N5061">
        <v>145.20869999999999</v>
      </c>
      <c r="O5061">
        <v>145.20869999999999</v>
      </c>
      <c r="P5061">
        <v>0</v>
      </c>
      <c r="S5061" s="5"/>
      <c r="T5061" s="1" t="s">
        <v>11320</v>
      </c>
    </row>
    <row r="5062" spans="1:20" x14ac:dyDescent="0.25">
      <c r="A5062" t="s">
        <v>11318</v>
      </c>
      <c r="C5062" t="s">
        <v>10307</v>
      </c>
      <c r="E5062" s="2">
        <v>44918</v>
      </c>
      <c r="F5062">
        <v>2022</v>
      </c>
      <c r="G5062" t="s">
        <v>9273</v>
      </c>
      <c r="H5062" t="s">
        <v>9224</v>
      </c>
      <c r="J5062">
        <v>105.3</v>
      </c>
      <c r="N5062">
        <v>21.06</v>
      </c>
      <c r="O5062">
        <v>21.06</v>
      </c>
      <c r="P5062">
        <v>0</v>
      </c>
      <c r="S5062" s="5"/>
      <c r="T5062" s="1" t="s">
        <v>11320</v>
      </c>
    </row>
    <row r="5063" spans="1:20" x14ac:dyDescent="0.25">
      <c r="A5063" t="s">
        <v>11318</v>
      </c>
      <c r="C5063" t="s">
        <v>9624</v>
      </c>
      <c r="E5063" s="2">
        <v>45156</v>
      </c>
      <c r="F5063">
        <v>2023</v>
      </c>
      <c r="G5063" t="s">
        <v>768</v>
      </c>
      <c r="H5063" t="s">
        <v>9452</v>
      </c>
      <c r="I5063" t="s">
        <v>9237</v>
      </c>
      <c r="J5063">
        <v>43.251999999999995</v>
      </c>
      <c r="N5063">
        <v>43.251999999999995</v>
      </c>
      <c r="O5063">
        <v>43.251999999999995</v>
      </c>
      <c r="P5063">
        <v>0</v>
      </c>
      <c r="R5063" s="38">
        <v>1</v>
      </c>
      <c r="S5063" s="5"/>
      <c r="T5063" s="1" t="s">
        <v>11319</v>
      </c>
    </row>
    <row r="5064" spans="1:20" x14ac:dyDescent="0.25">
      <c r="A5064" t="s">
        <v>11318</v>
      </c>
      <c r="C5064" t="s">
        <v>10890</v>
      </c>
      <c r="E5064" s="2">
        <v>44512</v>
      </c>
      <c r="F5064">
        <v>2021</v>
      </c>
      <c r="G5064" t="s">
        <v>9273</v>
      </c>
      <c r="H5064" t="s">
        <v>9229</v>
      </c>
      <c r="J5064">
        <v>57.952300000000001</v>
      </c>
      <c r="N5064">
        <v>57.952300000000001</v>
      </c>
      <c r="O5064">
        <v>54.522470000000006</v>
      </c>
      <c r="P5064">
        <v>3.4298299999999999</v>
      </c>
      <c r="S5064" s="5"/>
      <c r="T5064" s="1" t="s">
        <v>11321</v>
      </c>
    </row>
    <row r="5065" spans="1:20" x14ac:dyDescent="0.25">
      <c r="A5065" t="s">
        <v>11318</v>
      </c>
      <c r="C5065" t="s">
        <v>9741</v>
      </c>
      <c r="E5065" s="2">
        <v>45289</v>
      </c>
      <c r="F5065">
        <v>2023</v>
      </c>
      <c r="G5065" t="s">
        <v>6358</v>
      </c>
      <c r="H5065" t="s">
        <v>9229</v>
      </c>
      <c r="I5065" t="s">
        <v>9237</v>
      </c>
      <c r="J5065">
        <v>108.13</v>
      </c>
      <c r="N5065">
        <v>79.107907999999995</v>
      </c>
      <c r="O5065">
        <v>39.553953999999997</v>
      </c>
      <c r="P5065">
        <v>39.553953999999997</v>
      </c>
      <c r="R5065" s="38">
        <v>0.73160000000000003</v>
      </c>
      <c r="S5065" s="5"/>
      <c r="T5065" s="1" t="s">
        <v>11319</v>
      </c>
    </row>
    <row r="5066" spans="1:20" x14ac:dyDescent="0.25">
      <c r="A5066" t="s">
        <v>11318</v>
      </c>
      <c r="C5066" t="s">
        <v>9547</v>
      </c>
      <c r="E5066" s="2">
        <v>45104</v>
      </c>
      <c r="F5066">
        <v>2023</v>
      </c>
      <c r="G5066" t="s">
        <v>9284</v>
      </c>
      <c r="H5066" t="s">
        <v>9224</v>
      </c>
      <c r="I5066" t="s">
        <v>9225</v>
      </c>
      <c r="J5066">
        <v>145.97549999999998</v>
      </c>
      <c r="N5066">
        <v>43.792649999999995</v>
      </c>
      <c r="O5066">
        <v>43.792649999999995</v>
      </c>
      <c r="P5066">
        <v>0</v>
      </c>
      <c r="R5066" s="38">
        <v>0.3</v>
      </c>
      <c r="S5066" s="5"/>
      <c r="T5066" s="1" t="s">
        <v>11319</v>
      </c>
    </row>
    <row r="5067" spans="1:20" x14ac:dyDescent="0.25">
      <c r="A5067" t="s">
        <v>11318</v>
      </c>
      <c r="C5067" t="s">
        <v>9547</v>
      </c>
      <c r="E5067" s="2">
        <v>45104</v>
      </c>
      <c r="F5067">
        <v>2023</v>
      </c>
      <c r="G5067" t="s">
        <v>9549</v>
      </c>
      <c r="H5067" t="s">
        <v>9224</v>
      </c>
      <c r="I5067" t="s">
        <v>9225</v>
      </c>
      <c r="J5067">
        <v>16.2195</v>
      </c>
      <c r="N5067">
        <v>4.86585</v>
      </c>
      <c r="O5067">
        <v>4.86585</v>
      </c>
      <c r="P5067">
        <v>0</v>
      </c>
      <c r="R5067" s="38">
        <v>0.3</v>
      </c>
      <c r="S5067" s="5"/>
      <c r="T5067" s="1" t="s">
        <v>11319</v>
      </c>
    </row>
    <row r="5068" spans="1:20" x14ac:dyDescent="0.25">
      <c r="A5068" t="s">
        <v>11318</v>
      </c>
      <c r="C5068" t="s">
        <v>9547</v>
      </c>
      <c r="E5068" s="2">
        <v>45104</v>
      </c>
      <c r="F5068">
        <v>2023</v>
      </c>
      <c r="G5068" t="s">
        <v>768</v>
      </c>
      <c r="H5068" t="s">
        <v>9224</v>
      </c>
      <c r="I5068" t="s">
        <v>9225</v>
      </c>
      <c r="J5068">
        <v>162.19499999999999</v>
      </c>
      <c r="N5068">
        <v>48.658499999999997</v>
      </c>
      <c r="O5068">
        <v>48.658499999999997</v>
      </c>
      <c r="P5068">
        <v>0</v>
      </c>
      <c r="R5068" s="38">
        <v>0.3</v>
      </c>
      <c r="S5068" s="5"/>
      <c r="T5068" s="1" t="s">
        <v>11319</v>
      </c>
    </row>
    <row r="5069" spans="1:20" x14ac:dyDescent="0.25">
      <c r="A5069" t="s">
        <v>11318</v>
      </c>
      <c r="C5069" t="s">
        <v>9997</v>
      </c>
      <c r="E5069" s="2">
        <v>45274</v>
      </c>
      <c r="F5069">
        <v>2023</v>
      </c>
      <c r="G5069" t="s">
        <v>9243</v>
      </c>
      <c r="H5069" t="s">
        <v>9218</v>
      </c>
      <c r="I5069" t="s">
        <v>9262</v>
      </c>
      <c r="J5069">
        <v>49.73980000000865</v>
      </c>
      <c r="N5069">
        <v>27.053477220003241</v>
      </c>
      <c r="O5069">
        <v>27.053477220003241</v>
      </c>
      <c r="P5069">
        <v>0</v>
      </c>
      <c r="R5069" s="38">
        <v>0.54390000000000005</v>
      </c>
      <c r="S5069" s="5"/>
      <c r="T5069" s="1" t="s">
        <v>11319</v>
      </c>
    </row>
    <row r="5070" spans="1:20" x14ac:dyDescent="0.25">
      <c r="A5070" t="s">
        <v>11318</v>
      </c>
      <c r="C5070" t="s">
        <v>10874</v>
      </c>
      <c r="E5070" s="2">
        <v>44265</v>
      </c>
      <c r="F5070">
        <v>2021</v>
      </c>
      <c r="G5070" t="s">
        <v>9243</v>
      </c>
      <c r="H5070" t="s">
        <v>9218</v>
      </c>
      <c r="J5070">
        <v>23.654000000000003</v>
      </c>
      <c r="N5070">
        <v>10.17122</v>
      </c>
      <c r="O5070">
        <v>10.17122</v>
      </c>
      <c r="P5070">
        <v>0</v>
      </c>
      <c r="S5070" s="5"/>
      <c r="T5070" s="1" t="s">
        <v>11321</v>
      </c>
    </row>
    <row r="5071" spans="1:20" x14ac:dyDescent="0.25">
      <c r="A5071" t="s">
        <v>11318</v>
      </c>
      <c r="C5071" t="s">
        <v>10876</v>
      </c>
      <c r="E5071" s="2">
        <v>44540</v>
      </c>
      <c r="F5071">
        <v>2021</v>
      </c>
      <c r="G5071" t="s">
        <v>9276</v>
      </c>
      <c r="H5071" t="s">
        <v>9218</v>
      </c>
      <c r="J5071">
        <v>108.80840000000001</v>
      </c>
      <c r="N5071">
        <v>108.80840000000001</v>
      </c>
      <c r="O5071">
        <v>108.80840000000001</v>
      </c>
      <c r="P5071">
        <v>0</v>
      </c>
      <c r="S5071" s="5"/>
      <c r="T5071" s="1" t="s">
        <v>11321</v>
      </c>
    </row>
    <row r="5072" spans="1:20" x14ac:dyDescent="0.25">
      <c r="A5072" t="s">
        <v>11318</v>
      </c>
      <c r="C5072" t="s">
        <v>9630</v>
      </c>
      <c r="E5072" s="2">
        <v>45247</v>
      </c>
      <c r="F5072">
        <v>2023</v>
      </c>
      <c r="G5072" t="s">
        <v>9228</v>
      </c>
      <c r="H5072" t="s">
        <v>9218</v>
      </c>
      <c r="I5072" t="s">
        <v>132</v>
      </c>
      <c r="J5072">
        <v>64.878</v>
      </c>
      <c r="N5072">
        <v>64.878</v>
      </c>
      <c r="O5072">
        <v>62.931660000000001</v>
      </c>
      <c r="P5072">
        <v>1.94634</v>
      </c>
      <c r="R5072" s="38">
        <v>1</v>
      </c>
      <c r="S5072" s="5"/>
      <c r="T5072" s="1" t="s">
        <v>11319</v>
      </c>
    </row>
    <row r="5073" spans="1:20" x14ac:dyDescent="0.25">
      <c r="A5073" t="s">
        <v>11318</v>
      </c>
      <c r="C5073" t="s">
        <v>9431</v>
      </c>
      <c r="E5073" s="2">
        <v>45272</v>
      </c>
      <c r="F5073">
        <v>2023</v>
      </c>
      <c r="G5073" t="s">
        <v>9243</v>
      </c>
      <c r="H5073" t="s">
        <v>9218</v>
      </c>
      <c r="I5073" t="s">
        <v>84</v>
      </c>
      <c r="J5073">
        <v>216.26</v>
      </c>
      <c r="N5073">
        <v>9.8398299999999992</v>
      </c>
      <c r="O5073">
        <v>4.5198339999999995</v>
      </c>
      <c r="P5073">
        <v>5.3199959999999997</v>
      </c>
      <c r="R5073" s="38">
        <v>4.5499999999999999E-2</v>
      </c>
      <c r="S5073" s="5"/>
      <c r="T5073" s="1" t="s">
        <v>11319</v>
      </c>
    </row>
    <row r="5074" spans="1:20" x14ac:dyDescent="0.25">
      <c r="A5074" t="s">
        <v>11318</v>
      </c>
      <c r="C5074" t="s">
        <v>10741</v>
      </c>
      <c r="E5074" s="2">
        <v>44529</v>
      </c>
      <c r="F5074">
        <v>2021</v>
      </c>
      <c r="G5074" t="s">
        <v>6412</v>
      </c>
      <c r="H5074" t="s">
        <v>9218</v>
      </c>
      <c r="J5074">
        <v>96.153509999999997</v>
      </c>
      <c r="N5074">
        <v>96.153509999999997</v>
      </c>
      <c r="O5074">
        <v>96.153509999999997</v>
      </c>
      <c r="P5074">
        <v>0</v>
      </c>
      <c r="S5074" s="5"/>
      <c r="T5074" s="1" t="s">
        <v>11321</v>
      </c>
    </row>
    <row r="5075" spans="1:20" x14ac:dyDescent="0.25">
      <c r="A5075" t="s">
        <v>11318</v>
      </c>
      <c r="C5075" t="s">
        <v>10879</v>
      </c>
      <c r="E5075" s="2">
        <v>44259</v>
      </c>
      <c r="F5075">
        <v>2021</v>
      </c>
      <c r="G5075" t="s">
        <v>6554</v>
      </c>
      <c r="H5075" t="s">
        <v>9218</v>
      </c>
      <c r="J5075">
        <v>201.05900000000003</v>
      </c>
      <c r="N5075">
        <v>146.18172000000001</v>
      </c>
      <c r="O5075">
        <v>146.18172000000001</v>
      </c>
      <c r="P5075">
        <v>0</v>
      </c>
      <c r="S5075" s="5"/>
      <c r="T5075" s="1" t="s">
        <v>11321</v>
      </c>
    </row>
    <row r="5076" spans="1:20" x14ac:dyDescent="0.25">
      <c r="A5076" t="s">
        <v>11318</v>
      </c>
      <c r="C5076" t="s">
        <v>10341</v>
      </c>
      <c r="E5076" s="2">
        <v>44915</v>
      </c>
      <c r="F5076">
        <v>2022</v>
      </c>
      <c r="G5076" t="s">
        <v>9387</v>
      </c>
      <c r="H5076" t="s">
        <v>9452</v>
      </c>
      <c r="J5076">
        <v>52.65</v>
      </c>
      <c r="N5076">
        <v>14.741999999999999</v>
      </c>
      <c r="O5076">
        <v>13.689</v>
      </c>
      <c r="P5076">
        <v>1.0529999999999999</v>
      </c>
      <c r="S5076" s="5"/>
      <c r="T5076" s="1" t="s">
        <v>11320</v>
      </c>
    </row>
    <row r="5077" spans="1:20" x14ac:dyDescent="0.25">
      <c r="A5077" t="s">
        <v>11318</v>
      </c>
      <c r="C5077" t="s">
        <v>10870</v>
      </c>
      <c r="E5077" s="2">
        <v>44517</v>
      </c>
      <c r="F5077">
        <v>2021</v>
      </c>
      <c r="G5077" t="s">
        <v>768</v>
      </c>
      <c r="H5077" t="s">
        <v>9218</v>
      </c>
      <c r="J5077">
        <v>118.27000000000001</v>
      </c>
      <c r="N5077">
        <v>10.999110000000002</v>
      </c>
      <c r="O5077">
        <v>10.999110000000002</v>
      </c>
      <c r="P5077">
        <v>0</v>
      </c>
      <c r="S5077" s="5"/>
      <c r="T5077" s="1" t="s">
        <v>11321</v>
      </c>
    </row>
    <row r="5078" spans="1:20" x14ac:dyDescent="0.25">
      <c r="A5078" t="s">
        <v>11318</v>
      </c>
      <c r="C5078" t="s">
        <v>10309</v>
      </c>
      <c r="E5078" s="2">
        <v>44911</v>
      </c>
      <c r="F5078">
        <v>2022</v>
      </c>
      <c r="G5078" t="s">
        <v>9364</v>
      </c>
      <c r="H5078" t="s">
        <v>9218</v>
      </c>
      <c r="J5078">
        <v>263.25</v>
      </c>
      <c r="N5078">
        <v>263.25</v>
      </c>
      <c r="O5078">
        <v>263.25</v>
      </c>
      <c r="P5078">
        <v>0</v>
      </c>
      <c r="S5078" s="5"/>
      <c r="T5078" s="1" t="s">
        <v>11320</v>
      </c>
    </row>
    <row r="5079" spans="1:20" x14ac:dyDescent="0.25">
      <c r="A5079" t="s">
        <v>11318</v>
      </c>
      <c r="C5079" t="s">
        <v>10309</v>
      </c>
      <c r="E5079" s="2">
        <v>44911</v>
      </c>
      <c r="F5079">
        <v>2022</v>
      </c>
      <c r="G5079" t="s">
        <v>9364</v>
      </c>
      <c r="H5079" t="s">
        <v>9218</v>
      </c>
      <c r="J5079">
        <v>68.444999999999993</v>
      </c>
      <c r="N5079">
        <v>68.444999999999993</v>
      </c>
      <c r="O5079">
        <v>68.444999999999993</v>
      </c>
      <c r="P5079">
        <v>0</v>
      </c>
      <c r="S5079" s="5"/>
      <c r="T5079" s="1" t="s">
        <v>11320</v>
      </c>
    </row>
    <row r="5080" spans="1:20" x14ac:dyDescent="0.25">
      <c r="A5080" t="s">
        <v>11318</v>
      </c>
      <c r="C5080" t="s">
        <v>9592</v>
      </c>
      <c r="E5080" s="2">
        <v>45015</v>
      </c>
      <c r="F5080">
        <v>2023</v>
      </c>
      <c r="G5080" t="s">
        <v>9273</v>
      </c>
      <c r="H5080" t="s">
        <v>9218</v>
      </c>
      <c r="I5080" t="s">
        <v>9234</v>
      </c>
      <c r="J5080">
        <v>162.19499999999999</v>
      </c>
      <c r="N5080">
        <v>12.9756</v>
      </c>
      <c r="O5080">
        <v>0</v>
      </c>
      <c r="P5080">
        <v>12.9756</v>
      </c>
      <c r="R5080" s="38">
        <v>0.08</v>
      </c>
      <c r="S5080" s="5"/>
      <c r="T5080" s="1" t="s">
        <v>11319</v>
      </c>
    </row>
    <row r="5081" spans="1:20" x14ac:dyDescent="0.25">
      <c r="A5081" t="s">
        <v>11318</v>
      </c>
      <c r="C5081" t="s">
        <v>9263</v>
      </c>
      <c r="E5081" s="2">
        <v>45264</v>
      </c>
      <c r="F5081">
        <v>2023</v>
      </c>
      <c r="G5081" t="s">
        <v>9261</v>
      </c>
      <c r="H5081" t="s">
        <v>318</v>
      </c>
      <c r="I5081" t="s">
        <v>9262</v>
      </c>
      <c r="J5081">
        <v>200.41246719999998</v>
      </c>
      <c r="N5081">
        <v>200.41246719999998</v>
      </c>
      <c r="O5081">
        <v>200.41246719999998</v>
      </c>
      <c r="P5081">
        <v>0</v>
      </c>
      <c r="R5081" s="38">
        <v>1</v>
      </c>
      <c r="S5081" s="5"/>
      <c r="T5081" s="1" t="s">
        <v>11319</v>
      </c>
    </row>
    <row r="5082" spans="1:20" x14ac:dyDescent="0.25">
      <c r="A5082" t="s">
        <v>11318</v>
      </c>
      <c r="C5082" t="s">
        <v>9263</v>
      </c>
      <c r="E5082" s="2">
        <v>45264</v>
      </c>
      <c r="F5082">
        <v>2023</v>
      </c>
      <c r="G5082" t="s">
        <v>9261</v>
      </c>
      <c r="H5082" t="s">
        <v>318</v>
      </c>
      <c r="I5082" t="s">
        <v>9262</v>
      </c>
      <c r="J5082">
        <v>43.598015999999994</v>
      </c>
      <c r="N5082">
        <v>43.598015999999994</v>
      </c>
      <c r="O5082">
        <v>43.598015999999994</v>
      </c>
      <c r="P5082">
        <v>0</v>
      </c>
      <c r="R5082" s="38">
        <v>1</v>
      </c>
      <c r="S5082" s="5"/>
      <c r="T5082" s="1" t="s">
        <v>11319</v>
      </c>
    </row>
    <row r="5083" spans="1:20" x14ac:dyDescent="0.25">
      <c r="A5083" t="s">
        <v>11318</v>
      </c>
      <c r="C5083" t="s">
        <v>10071</v>
      </c>
      <c r="E5083" s="2">
        <v>44902</v>
      </c>
      <c r="F5083">
        <v>2022</v>
      </c>
      <c r="G5083" t="s">
        <v>9261</v>
      </c>
      <c r="H5083" t="s">
        <v>9218</v>
      </c>
      <c r="J5083">
        <v>84.24</v>
      </c>
      <c r="N5083">
        <v>5.4756</v>
      </c>
      <c r="O5083">
        <v>0</v>
      </c>
      <c r="P5083">
        <v>5.4756</v>
      </c>
      <c r="S5083" s="5"/>
      <c r="T5083" s="1" t="s">
        <v>11320</v>
      </c>
    </row>
    <row r="5084" spans="1:20" x14ac:dyDescent="0.25">
      <c r="A5084" t="s">
        <v>11318</v>
      </c>
      <c r="C5084" t="s">
        <v>10071</v>
      </c>
      <c r="E5084" s="2">
        <v>44902</v>
      </c>
      <c r="F5084">
        <v>2022</v>
      </c>
      <c r="G5084" t="s">
        <v>9261</v>
      </c>
      <c r="H5084" t="s">
        <v>9218</v>
      </c>
      <c r="J5084">
        <v>4.1067</v>
      </c>
      <c r="N5084">
        <v>0.31589999999999996</v>
      </c>
      <c r="O5084">
        <v>0</v>
      </c>
      <c r="P5084">
        <v>0.31589999999999996</v>
      </c>
      <c r="S5084" s="5"/>
      <c r="T5084" s="1" t="s">
        <v>11320</v>
      </c>
    </row>
    <row r="5085" spans="1:20" x14ac:dyDescent="0.25">
      <c r="A5085" t="s">
        <v>11318</v>
      </c>
      <c r="C5085" t="s">
        <v>10071</v>
      </c>
      <c r="E5085" s="2">
        <v>44902</v>
      </c>
      <c r="F5085">
        <v>2022</v>
      </c>
      <c r="G5085" t="s">
        <v>9261</v>
      </c>
      <c r="H5085" t="s">
        <v>9218</v>
      </c>
      <c r="J5085">
        <v>17.374499999999998</v>
      </c>
      <c r="N5085">
        <v>1.1583000000000001</v>
      </c>
      <c r="O5085">
        <v>0</v>
      </c>
      <c r="P5085">
        <v>1.1583000000000001</v>
      </c>
      <c r="S5085" s="5"/>
      <c r="T5085" s="1" t="s">
        <v>11320</v>
      </c>
    </row>
    <row r="5086" spans="1:20" x14ac:dyDescent="0.25">
      <c r="A5086" t="s">
        <v>11318</v>
      </c>
      <c r="C5086" t="s">
        <v>9846</v>
      </c>
      <c r="E5086" s="2">
        <v>45245</v>
      </c>
      <c r="F5086">
        <v>2023</v>
      </c>
      <c r="G5086" t="s">
        <v>9261</v>
      </c>
      <c r="H5086" t="s">
        <v>9229</v>
      </c>
      <c r="I5086" t="s">
        <v>132</v>
      </c>
      <c r="J5086">
        <v>216.26</v>
      </c>
      <c r="N5086">
        <v>16.2195</v>
      </c>
      <c r="O5086">
        <v>0</v>
      </c>
      <c r="P5086">
        <v>16.2195</v>
      </c>
      <c r="R5086" s="38">
        <v>7.4999999999999997E-2</v>
      </c>
      <c r="S5086" s="5"/>
      <c r="T5086" s="1" t="s">
        <v>11319</v>
      </c>
    </row>
    <row r="5087" spans="1:20" x14ac:dyDescent="0.25">
      <c r="A5087" t="s">
        <v>11318</v>
      </c>
      <c r="C5087" t="s">
        <v>10131</v>
      </c>
      <c r="E5087" s="2">
        <v>44741</v>
      </c>
      <c r="F5087">
        <v>2022</v>
      </c>
      <c r="G5087" t="s">
        <v>9261</v>
      </c>
      <c r="H5087" t="s">
        <v>9218</v>
      </c>
      <c r="J5087">
        <v>252.71999999999997</v>
      </c>
      <c r="N5087">
        <v>120.67379999999999</v>
      </c>
      <c r="O5087">
        <v>115.1982</v>
      </c>
      <c r="P5087">
        <v>5.4756</v>
      </c>
      <c r="S5087" s="5"/>
      <c r="T5087" s="1" t="s">
        <v>11320</v>
      </c>
    </row>
    <row r="5088" spans="1:20" x14ac:dyDescent="0.25">
      <c r="A5088" t="s">
        <v>11318</v>
      </c>
      <c r="C5088" t="s">
        <v>10013</v>
      </c>
      <c r="E5088" s="2">
        <v>45247</v>
      </c>
      <c r="F5088">
        <v>2023</v>
      </c>
      <c r="G5088" t="s">
        <v>9261</v>
      </c>
      <c r="H5088" t="s">
        <v>9218</v>
      </c>
      <c r="I5088" t="s">
        <v>141</v>
      </c>
      <c r="J5088">
        <v>324.39</v>
      </c>
      <c r="N5088">
        <v>324.39</v>
      </c>
      <c r="O5088">
        <v>324.39</v>
      </c>
      <c r="P5088">
        <v>0</v>
      </c>
      <c r="R5088" s="38">
        <v>1</v>
      </c>
      <c r="S5088" s="5"/>
      <c r="T5088" s="1" t="s">
        <v>11319</v>
      </c>
    </row>
    <row r="5089" spans="1:20" x14ac:dyDescent="0.25">
      <c r="A5089" t="s">
        <v>11318</v>
      </c>
      <c r="C5089" t="s">
        <v>9290</v>
      </c>
      <c r="E5089" s="2">
        <v>45264</v>
      </c>
      <c r="F5089">
        <v>2023</v>
      </c>
      <c r="G5089" t="s">
        <v>9289</v>
      </c>
      <c r="H5089" t="s">
        <v>9218</v>
      </c>
      <c r="I5089" t="s">
        <v>132</v>
      </c>
      <c r="J5089">
        <v>43.251999999999995</v>
      </c>
      <c r="N5089">
        <v>12.979925199999998</v>
      </c>
      <c r="O5089">
        <v>12.979925199999998</v>
      </c>
      <c r="P5089">
        <v>0</v>
      </c>
      <c r="R5089" s="38">
        <v>0.30009999999999998</v>
      </c>
      <c r="S5089" s="5"/>
      <c r="T5089" s="1" t="s">
        <v>11319</v>
      </c>
    </row>
    <row r="5090" spans="1:20" x14ac:dyDescent="0.25">
      <c r="A5090" t="s">
        <v>11318</v>
      </c>
      <c r="C5090" t="s">
        <v>10154</v>
      </c>
      <c r="E5090" s="2">
        <v>44616</v>
      </c>
      <c r="F5090">
        <v>2022</v>
      </c>
      <c r="G5090" t="s">
        <v>8807</v>
      </c>
      <c r="H5090" t="s">
        <v>9224</v>
      </c>
      <c r="J5090">
        <v>21.06</v>
      </c>
      <c r="N5090">
        <v>0.21060000000000001</v>
      </c>
      <c r="O5090">
        <v>0.21060000000000001</v>
      </c>
      <c r="P5090">
        <v>0</v>
      </c>
      <c r="S5090" s="5"/>
      <c r="T5090" s="1" t="s">
        <v>11320</v>
      </c>
    </row>
    <row r="5091" spans="1:20" x14ac:dyDescent="0.25">
      <c r="A5091" t="s">
        <v>11318</v>
      </c>
      <c r="C5091" t="s">
        <v>10758</v>
      </c>
      <c r="E5091" s="2">
        <v>44314</v>
      </c>
      <c r="F5091">
        <v>2021</v>
      </c>
      <c r="G5091" t="s">
        <v>8807</v>
      </c>
      <c r="H5091" t="s">
        <v>9224</v>
      </c>
      <c r="J5091">
        <v>35.481000000000002</v>
      </c>
      <c r="N5091">
        <v>0.35481000000000001</v>
      </c>
      <c r="O5091">
        <v>0.35481000000000001</v>
      </c>
      <c r="P5091">
        <v>0</v>
      </c>
      <c r="S5091" s="5"/>
      <c r="T5091" s="1" t="s">
        <v>11321</v>
      </c>
    </row>
    <row r="5092" spans="1:20" x14ac:dyDescent="0.25">
      <c r="A5092" t="s">
        <v>11318</v>
      </c>
      <c r="C5092" t="s">
        <v>10313</v>
      </c>
      <c r="E5092" s="2">
        <v>44781</v>
      </c>
      <c r="F5092">
        <v>2022</v>
      </c>
      <c r="G5092" t="s">
        <v>9273</v>
      </c>
      <c r="H5092" t="s">
        <v>9224</v>
      </c>
      <c r="J5092">
        <v>105.3</v>
      </c>
      <c r="N5092">
        <v>10.53</v>
      </c>
      <c r="O5092">
        <v>10.53</v>
      </c>
      <c r="P5092">
        <v>0</v>
      </c>
      <c r="S5092" s="5"/>
      <c r="T5092" s="1" t="s">
        <v>11320</v>
      </c>
    </row>
    <row r="5093" spans="1:20" x14ac:dyDescent="0.25">
      <c r="A5093" t="s">
        <v>11318</v>
      </c>
      <c r="C5093" t="s">
        <v>9794</v>
      </c>
      <c r="E5093" s="2">
        <v>45223</v>
      </c>
      <c r="F5093">
        <v>2023</v>
      </c>
      <c r="G5093" t="s">
        <v>9273</v>
      </c>
      <c r="H5093" t="s">
        <v>9224</v>
      </c>
      <c r="I5093" t="s">
        <v>9225</v>
      </c>
      <c r="J5093">
        <v>108.13</v>
      </c>
      <c r="N5093">
        <v>54.064999999999998</v>
      </c>
      <c r="O5093">
        <v>54.064999999999998</v>
      </c>
      <c r="P5093">
        <v>0</v>
      </c>
      <c r="R5093" s="38">
        <v>0.5</v>
      </c>
      <c r="S5093" s="5"/>
      <c r="T5093" s="1" t="s">
        <v>11319</v>
      </c>
    </row>
    <row r="5094" spans="1:20" x14ac:dyDescent="0.25">
      <c r="A5094" t="s">
        <v>11318</v>
      </c>
      <c r="C5094" t="s">
        <v>9703</v>
      </c>
      <c r="E5094" s="2">
        <v>45133</v>
      </c>
      <c r="F5094">
        <v>2023</v>
      </c>
      <c r="G5094" t="s">
        <v>9273</v>
      </c>
      <c r="H5094" t="s">
        <v>9224</v>
      </c>
      <c r="I5094" t="s">
        <v>9225</v>
      </c>
      <c r="J5094">
        <v>324.39</v>
      </c>
      <c r="N5094">
        <v>3.2439</v>
      </c>
      <c r="O5094">
        <v>3.2439</v>
      </c>
      <c r="P5094">
        <v>0</v>
      </c>
      <c r="R5094" s="38">
        <v>0.01</v>
      </c>
      <c r="S5094" s="5"/>
      <c r="T5094" s="1" t="s">
        <v>11319</v>
      </c>
    </row>
    <row r="5095" spans="1:20" x14ac:dyDescent="0.25">
      <c r="A5095" t="s">
        <v>11318</v>
      </c>
      <c r="C5095" t="s">
        <v>10815</v>
      </c>
      <c r="E5095" s="2">
        <v>44546</v>
      </c>
      <c r="F5095">
        <v>2021</v>
      </c>
      <c r="G5095" t="s">
        <v>4726</v>
      </c>
      <c r="H5095" t="s">
        <v>9224</v>
      </c>
      <c r="J5095">
        <v>29.567500000000003</v>
      </c>
      <c r="N5095">
        <v>0.35481000000000001</v>
      </c>
      <c r="O5095">
        <v>0.35481000000000001</v>
      </c>
      <c r="P5095">
        <v>0</v>
      </c>
      <c r="S5095" s="5"/>
      <c r="T5095" s="1" t="s">
        <v>11321</v>
      </c>
    </row>
    <row r="5096" spans="1:20" x14ac:dyDescent="0.25">
      <c r="A5096" t="s">
        <v>11318</v>
      </c>
      <c r="C5096" t="s">
        <v>9731</v>
      </c>
      <c r="E5096" s="2">
        <v>45254</v>
      </c>
      <c r="F5096">
        <v>2023</v>
      </c>
      <c r="G5096" t="s">
        <v>6429</v>
      </c>
      <c r="H5096" t="s">
        <v>9224</v>
      </c>
      <c r="I5096" t="s">
        <v>9225</v>
      </c>
      <c r="J5096">
        <v>108.13</v>
      </c>
      <c r="N5096">
        <v>10.812999999999999</v>
      </c>
      <c r="O5096">
        <v>10.812999999999999</v>
      </c>
      <c r="P5096">
        <v>0</v>
      </c>
      <c r="R5096" s="38">
        <v>0.1</v>
      </c>
      <c r="S5096" s="5"/>
      <c r="T5096" s="1" t="s">
        <v>11319</v>
      </c>
    </row>
    <row r="5097" spans="1:20" x14ac:dyDescent="0.25">
      <c r="A5097" t="s">
        <v>11318</v>
      </c>
      <c r="C5097" t="s">
        <v>9904</v>
      </c>
      <c r="E5097" s="2">
        <v>45282</v>
      </c>
      <c r="F5097">
        <v>2023</v>
      </c>
      <c r="G5097" t="s">
        <v>9273</v>
      </c>
      <c r="H5097" t="s">
        <v>9224</v>
      </c>
      <c r="I5097" t="s">
        <v>9225</v>
      </c>
      <c r="J5097">
        <v>108.13</v>
      </c>
      <c r="N5097">
        <v>10.812999999999999</v>
      </c>
      <c r="O5097">
        <v>10.812999999999999</v>
      </c>
      <c r="P5097">
        <v>0</v>
      </c>
      <c r="R5097" s="38">
        <v>0.1</v>
      </c>
      <c r="S5097" s="5"/>
      <c r="T5097" s="1" t="s">
        <v>11319</v>
      </c>
    </row>
    <row r="5098" spans="1:20" x14ac:dyDescent="0.25">
      <c r="A5098" t="s">
        <v>11318</v>
      </c>
      <c r="C5098" t="s">
        <v>10735</v>
      </c>
      <c r="E5098" s="2">
        <v>44532</v>
      </c>
      <c r="F5098">
        <v>2021</v>
      </c>
      <c r="G5098" t="s">
        <v>9273</v>
      </c>
      <c r="H5098" t="s">
        <v>9224</v>
      </c>
      <c r="J5098">
        <v>59.135000000000005</v>
      </c>
      <c r="N5098">
        <v>0.59135000000000004</v>
      </c>
      <c r="O5098">
        <v>0.59135000000000004</v>
      </c>
      <c r="P5098">
        <v>0</v>
      </c>
      <c r="S5098" s="5"/>
      <c r="T5098" s="1" t="s">
        <v>11321</v>
      </c>
    </row>
    <row r="5099" spans="1:20" x14ac:dyDescent="0.25">
      <c r="A5099" t="s">
        <v>11318</v>
      </c>
      <c r="C5099" t="s">
        <v>10260</v>
      </c>
      <c r="E5099" s="2">
        <v>44781</v>
      </c>
      <c r="F5099">
        <v>2022</v>
      </c>
      <c r="G5099" t="s">
        <v>9273</v>
      </c>
      <c r="H5099" t="s">
        <v>9224</v>
      </c>
      <c r="J5099">
        <v>526.5</v>
      </c>
      <c r="N5099">
        <v>131.625</v>
      </c>
      <c r="O5099">
        <v>131.625</v>
      </c>
      <c r="P5099">
        <v>0</v>
      </c>
      <c r="S5099" s="5"/>
      <c r="T5099" s="1" t="s">
        <v>11320</v>
      </c>
    </row>
    <row r="5100" spans="1:20" x14ac:dyDescent="0.25">
      <c r="A5100" t="s">
        <v>11318</v>
      </c>
      <c r="C5100" t="s">
        <v>10334</v>
      </c>
      <c r="E5100" s="2">
        <v>44926</v>
      </c>
      <c r="F5100">
        <v>2022</v>
      </c>
      <c r="G5100" t="s">
        <v>9253</v>
      </c>
      <c r="H5100" t="s">
        <v>9224</v>
      </c>
      <c r="J5100">
        <v>526.5</v>
      </c>
      <c r="N5100">
        <v>223.76249999999999</v>
      </c>
      <c r="O5100">
        <v>202.70249999999999</v>
      </c>
      <c r="P5100">
        <v>21.06</v>
      </c>
      <c r="S5100" s="5"/>
      <c r="T5100" s="1" t="s">
        <v>11320</v>
      </c>
    </row>
    <row r="5101" spans="1:20" x14ac:dyDescent="0.25">
      <c r="A5101" t="s">
        <v>11318</v>
      </c>
      <c r="C5101" t="s">
        <v>10263</v>
      </c>
      <c r="E5101" s="2">
        <v>44824</v>
      </c>
      <c r="F5101">
        <v>2022</v>
      </c>
      <c r="G5101" t="s">
        <v>9273</v>
      </c>
      <c r="H5101" t="s">
        <v>9229</v>
      </c>
      <c r="J5101">
        <v>157.94999999999999</v>
      </c>
      <c r="N5101">
        <v>157.94999999999999</v>
      </c>
      <c r="O5101">
        <v>157.94999999999999</v>
      </c>
      <c r="P5101">
        <v>0</v>
      </c>
      <c r="S5101" s="5"/>
      <c r="T5101" s="1" t="s">
        <v>11320</v>
      </c>
    </row>
    <row r="5102" spans="1:20" x14ac:dyDescent="0.25">
      <c r="A5102" t="s">
        <v>11318</v>
      </c>
      <c r="C5102" t="s">
        <v>10306</v>
      </c>
      <c r="E5102" s="2">
        <v>44853</v>
      </c>
      <c r="F5102">
        <v>2022</v>
      </c>
      <c r="G5102" t="s">
        <v>9273</v>
      </c>
      <c r="H5102" t="s">
        <v>9218</v>
      </c>
      <c r="J5102">
        <v>252.71999999999997</v>
      </c>
      <c r="N5102">
        <v>122.5692</v>
      </c>
      <c r="O5102">
        <v>22.850099999999998</v>
      </c>
      <c r="P5102">
        <v>99.613799999999983</v>
      </c>
      <c r="S5102" s="5"/>
      <c r="T5102" s="1" t="s">
        <v>11320</v>
      </c>
    </row>
    <row r="5103" spans="1:20" x14ac:dyDescent="0.25">
      <c r="A5103" t="s">
        <v>11318</v>
      </c>
      <c r="C5103" t="s">
        <v>9820</v>
      </c>
      <c r="E5103" s="2">
        <v>45257</v>
      </c>
      <c r="F5103">
        <v>2023</v>
      </c>
      <c r="G5103" t="s">
        <v>9273</v>
      </c>
      <c r="H5103" t="s">
        <v>9218</v>
      </c>
      <c r="I5103" t="s">
        <v>9262</v>
      </c>
      <c r="J5103">
        <v>486.58499999999998</v>
      </c>
      <c r="N5103">
        <v>364.5981405</v>
      </c>
      <c r="O5103">
        <v>364.5981405</v>
      </c>
      <c r="P5103">
        <v>0</v>
      </c>
      <c r="R5103" s="38">
        <v>0.74929999999999997</v>
      </c>
      <c r="S5103" s="5"/>
      <c r="T5103" s="1" t="s">
        <v>11319</v>
      </c>
    </row>
    <row r="5104" spans="1:20" x14ac:dyDescent="0.25">
      <c r="A5104" t="s">
        <v>11318</v>
      </c>
      <c r="C5104" t="s">
        <v>10938</v>
      </c>
      <c r="E5104" s="2">
        <v>44538</v>
      </c>
      <c r="F5104">
        <v>2021</v>
      </c>
      <c r="G5104" t="s">
        <v>9638</v>
      </c>
      <c r="H5104" t="s">
        <v>10711</v>
      </c>
      <c r="J5104">
        <v>29.44923</v>
      </c>
      <c r="N5104">
        <v>18.804930000000002</v>
      </c>
      <c r="O5104">
        <v>18.804930000000002</v>
      </c>
      <c r="P5104">
        <v>0</v>
      </c>
      <c r="S5104" s="5"/>
      <c r="T5104" s="1" t="s">
        <v>11321</v>
      </c>
    </row>
    <row r="5105" spans="1:20" x14ac:dyDescent="0.25">
      <c r="A5105" t="s">
        <v>11318</v>
      </c>
      <c r="C5105" t="s">
        <v>9463</v>
      </c>
      <c r="E5105" s="2">
        <v>44977</v>
      </c>
      <c r="F5105">
        <v>2023</v>
      </c>
      <c r="G5105" t="s">
        <v>9373</v>
      </c>
      <c r="H5105" t="s">
        <v>9218</v>
      </c>
      <c r="I5105" t="s">
        <v>9240</v>
      </c>
      <c r="J5105">
        <v>108.13</v>
      </c>
      <c r="N5105">
        <v>108.13</v>
      </c>
      <c r="O5105">
        <v>108.13</v>
      </c>
      <c r="P5105">
        <v>0</v>
      </c>
      <c r="R5105" s="38">
        <v>1</v>
      </c>
      <c r="S5105" s="5"/>
      <c r="T5105" s="1" t="s">
        <v>11319</v>
      </c>
    </row>
    <row r="5106" spans="1:20" x14ac:dyDescent="0.25">
      <c r="A5106" t="s">
        <v>11318</v>
      </c>
      <c r="C5106" t="s">
        <v>10742</v>
      </c>
      <c r="E5106" s="2">
        <v>44377</v>
      </c>
      <c r="F5106">
        <v>2021</v>
      </c>
      <c r="G5106" t="s">
        <v>4733</v>
      </c>
      <c r="H5106" t="s">
        <v>9224</v>
      </c>
      <c r="J5106">
        <v>118.74308000000002</v>
      </c>
      <c r="N5106">
        <v>1.1827000000000001</v>
      </c>
      <c r="O5106">
        <v>1.1827000000000001</v>
      </c>
      <c r="P5106">
        <v>0</v>
      </c>
      <c r="S5106" s="5"/>
      <c r="T5106" s="1" t="s">
        <v>11321</v>
      </c>
    </row>
    <row r="5107" spans="1:20" x14ac:dyDescent="0.25">
      <c r="A5107" t="s">
        <v>11318</v>
      </c>
      <c r="C5107" t="s">
        <v>10742</v>
      </c>
      <c r="E5107" s="2">
        <v>44523</v>
      </c>
      <c r="F5107">
        <v>2021</v>
      </c>
      <c r="G5107" t="s">
        <v>4733</v>
      </c>
      <c r="H5107" t="s">
        <v>9224</v>
      </c>
      <c r="J5107">
        <v>35.481000000000002</v>
      </c>
      <c r="N5107">
        <v>0.35481000000000001</v>
      </c>
      <c r="O5107">
        <v>0.35481000000000001</v>
      </c>
      <c r="P5107">
        <v>0</v>
      </c>
      <c r="S5107" s="5"/>
      <c r="T5107" s="1" t="s">
        <v>11321</v>
      </c>
    </row>
    <row r="5108" spans="1:20" x14ac:dyDescent="0.25">
      <c r="A5108" t="s">
        <v>11318</v>
      </c>
      <c r="C5108" t="s">
        <v>10742</v>
      </c>
      <c r="E5108" s="2">
        <v>44546</v>
      </c>
      <c r="F5108">
        <v>2021</v>
      </c>
      <c r="G5108" t="s">
        <v>4733</v>
      </c>
      <c r="H5108" t="s">
        <v>9224</v>
      </c>
      <c r="J5108">
        <v>31.341550000000002</v>
      </c>
      <c r="N5108">
        <v>0.35481000000000001</v>
      </c>
      <c r="O5108">
        <v>0.35481000000000001</v>
      </c>
      <c r="P5108">
        <v>0</v>
      </c>
      <c r="S5108" s="5"/>
      <c r="T5108" s="1" t="s">
        <v>11321</v>
      </c>
    </row>
    <row r="5109" spans="1:20" x14ac:dyDescent="0.25">
      <c r="A5109" t="s">
        <v>11318</v>
      </c>
      <c r="C5109" t="s">
        <v>10742</v>
      </c>
      <c r="E5109" s="2">
        <v>44560</v>
      </c>
      <c r="F5109">
        <v>2021</v>
      </c>
      <c r="G5109" t="s">
        <v>10707</v>
      </c>
      <c r="H5109" t="s">
        <v>9224</v>
      </c>
      <c r="J5109">
        <v>22.944379999999999</v>
      </c>
      <c r="N5109">
        <v>0.23654000000000003</v>
      </c>
      <c r="O5109">
        <v>0.23654000000000003</v>
      </c>
      <c r="P5109">
        <v>0</v>
      </c>
      <c r="S5109" s="5"/>
      <c r="T5109" s="1" t="s">
        <v>11321</v>
      </c>
    </row>
    <row r="5110" spans="1:20" x14ac:dyDescent="0.25">
      <c r="A5110" t="s">
        <v>11318</v>
      </c>
      <c r="C5110" t="s">
        <v>10271</v>
      </c>
      <c r="E5110" s="2">
        <v>44728</v>
      </c>
      <c r="F5110">
        <v>2022</v>
      </c>
      <c r="G5110" t="s">
        <v>4733</v>
      </c>
      <c r="H5110" t="s">
        <v>9224</v>
      </c>
      <c r="J5110">
        <v>105.3</v>
      </c>
      <c r="N5110">
        <v>1.0529999999999999</v>
      </c>
      <c r="O5110">
        <v>1.0529999999999999</v>
      </c>
      <c r="P5110">
        <v>0</v>
      </c>
      <c r="S5110" s="5"/>
      <c r="T5110" s="1" t="s">
        <v>11320</v>
      </c>
    </row>
    <row r="5111" spans="1:20" x14ac:dyDescent="0.25">
      <c r="A5111" t="s">
        <v>11318</v>
      </c>
      <c r="C5111" t="s">
        <v>10271</v>
      </c>
      <c r="E5111" s="2">
        <v>44902</v>
      </c>
      <c r="F5111">
        <v>2022</v>
      </c>
      <c r="G5111" t="s">
        <v>4733</v>
      </c>
      <c r="H5111" t="s">
        <v>9224</v>
      </c>
      <c r="J5111">
        <v>63.179999999999993</v>
      </c>
      <c r="N5111">
        <v>0.63179999999999992</v>
      </c>
      <c r="O5111">
        <v>0.63179999999999992</v>
      </c>
      <c r="P5111">
        <v>0</v>
      </c>
      <c r="S5111" s="5"/>
      <c r="T5111" s="1" t="s">
        <v>11320</v>
      </c>
    </row>
    <row r="5112" spans="1:20" x14ac:dyDescent="0.25">
      <c r="A5112" t="s">
        <v>11318</v>
      </c>
      <c r="C5112" t="s">
        <v>9395</v>
      </c>
      <c r="E5112" s="2">
        <v>45131</v>
      </c>
      <c r="F5112">
        <v>2023</v>
      </c>
      <c r="G5112" t="s">
        <v>4733</v>
      </c>
      <c r="H5112" t="s">
        <v>9224</v>
      </c>
      <c r="I5112" t="s">
        <v>9225</v>
      </c>
      <c r="J5112">
        <v>97.316999999999993</v>
      </c>
      <c r="N5112">
        <v>0.97316999999999998</v>
      </c>
      <c r="O5112">
        <v>0.97316999999999998</v>
      </c>
      <c r="P5112">
        <v>0</v>
      </c>
      <c r="R5112" s="38">
        <v>0.01</v>
      </c>
      <c r="S5112" s="5"/>
      <c r="T5112" s="1" t="s">
        <v>11319</v>
      </c>
    </row>
    <row r="5113" spans="1:20" x14ac:dyDescent="0.25">
      <c r="A5113" t="s">
        <v>11318</v>
      </c>
      <c r="C5113" t="s">
        <v>9395</v>
      </c>
      <c r="E5113" s="2">
        <v>45289</v>
      </c>
      <c r="F5113">
        <v>2023</v>
      </c>
      <c r="G5113" t="s">
        <v>4733</v>
      </c>
      <c r="H5113" t="s">
        <v>9224</v>
      </c>
      <c r="I5113" t="s">
        <v>9225</v>
      </c>
      <c r="J5113">
        <v>103.8048</v>
      </c>
      <c r="N5113">
        <v>1.0380479999999999</v>
      </c>
      <c r="O5113">
        <v>1.0380479999999999</v>
      </c>
      <c r="P5113">
        <v>0</v>
      </c>
      <c r="R5113" s="38">
        <v>0.01</v>
      </c>
      <c r="S5113" s="5"/>
      <c r="T5113" s="1" t="s">
        <v>11319</v>
      </c>
    </row>
    <row r="5114" spans="1:20" x14ac:dyDescent="0.25">
      <c r="A5114" t="s">
        <v>11318</v>
      </c>
      <c r="C5114" t="s">
        <v>10736</v>
      </c>
      <c r="E5114" s="2">
        <v>44546</v>
      </c>
      <c r="F5114">
        <v>2021</v>
      </c>
      <c r="G5114" t="s">
        <v>4733</v>
      </c>
      <c r="H5114" t="s">
        <v>9218</v>
      </c>
      <c r="J5114">
        <v>83.025540000000007</v>
      </c>
      <c r="N5114">
        <v>83.025540000000007</v>
      </c>
      <c r="O5114">
        <v>0</v>
      </c>
      <c r="P5114">
        <v>83.025540000000007</v>
      </c>
      <c r="S5114" s="5"/>
      <c r="T5114" s="1" t="s">
        <v>11321</v>
      </c>
    </row>
    <row r="5115" spans="1:20" x14ac:dyDescent="0.25">
      <c r="A5115" t="s">
        <v>11318</v>
      </c>
      <c r="C5115" t="s">
        <v>9735</v>
      </c>
      <c r="E5115" s="2">
        <v>45106</v>
      </c>
      <c r="F5115">
        <v>2023</v>
      </c>
      <c r="G5115" t="s">
        <v>9426</v>
      </c>
      <c r="H5115" t="s">
        <v>9224</v>
      </c>
      <c r="I5115" t="s">
        <v>9225</v>
      </c>
      <c r="J5115">
        <v>216.26</v>
      </c>
      <c r="N5115">
        <v>64.878</v>
      </c>
      <c r="O5115">
        <v>64.878</v>
      </c>
      <c r="P5115">
        <v>0</v>
      </c>
      <c r="R5115" s="38">
        <v>0.3</v>
      </c>
      <c r="S5115" s="5"/>
      <c r="T5115" s="1" t="s">
        <v>11319</v>
      </c>
    </row>
    <row r="5116" spans="1:20" x14ac:dyDescent="0.25">
      <c r="A5116" t="s">
        <v>11318</v>
      </c>
      <c r="C5116" t="s">
        <v>10031</v>
      </c>
      <c r="E5116" s="2">
        <v>45275</v>
      </c>
      <c r="F5116">
        <v>2023</v>
      </c>
      <c r="G5116" t="s">
        <v>88</v>
      </c>
      <c r="H5116" t="s">
        <v>9218</v>
      </c>
      <c r="I5116" t="s">
        <v>84</v>
      </c>
      <c r="J5116">
        <v>324.39</v>
      </c>
      <c r="N5116">
        <v>324.39</v>
      </c>
      <c r="O5116">
        <v>324.39</v>
      </c>
      <c r="P5116">
        <v>0</v>
      </c>
      <c r="R5116" s="38">
        <v>1</v>
      </c>
      <c r="S5116" s="5"/>
      <c r="T5116" s="1" t="s">
        <v>11319</v>
      </c>
    </row>
    <row r="5117" spans="1:20" x14ac:dyDescent="0.25">
      <c r="A5117" t="s">
        <v>11318</v>
      </c>
      <c r="C5117" t="s">
        <v>10058</v>
      </c>
      <c r="E5117" s="2">
        <v>44631</v>
      </c>
      <c r="F5117">
        <v>2022</v>
      </c>
      <c r="G5117" t="s">
        <v>9373</v>
      </c>
      <c r="H5117" t="s">
        <v>9218</v>
      </c>
      <c r="J5117">
        <v>184.27499999999998</v>
      </c>
      <c r="N5117">
        <v>165.8475</v>
      </c>
      <c r="O5117">
        <v>165.8475</v>
      </c>
      <c r="P5117">
        <v>0</v>
      </c>
      <c r="S5117" s="5"/>
      <c r="T5117" s="1" t="s">
        <v>11320</v>
      </c>
    </row>
    <row r="5118" spans="1:20" x14ac:dyDescent="0.25">
      <c r="A5118" t="s">
        <v>11318</v>
      </c>
      <c r="C5118" t="s">
        <v>10076</v>
      </c>
      <c r="E5118" s="2">
        <v>44853</v>
      </c>
      <c r="F5118">
        <v>2022</v>
      </c>
      <c r="G5118" t="s">
        <v>9284</v>
      </c>
      <c r="H5118" t="s">
        <v>9224</v>
      </c>
      <c r="J5118">
        <v>157.94999999999999</v>
      </c>
      <c r="N5118">
        <v>23.692499999999999</v>
      </c>
      <c r="O5118">
        <v>23.692499999999999</v>
      </c>
      <c r="P5118">
        <v>0</v>
      </c>
      <c r="S5118" s="5"/>
      <c r="T5118" s="1" t="s">
        <v>11320</v>
      </c>
    </row>
    <row r="5119" spans="1:20" x14ac:dyDescent="0.25">
      <c r="A5119" t="s">
        <v>11318</v>
      </c>
      <c r="C5119" t="s">
        <v>9993</v>
      </c>
      <c r="E5119" s="2">
        <v>44238</v>
      </c>
      <c r="F5119">
        <v>2021</v>
      </c>
      <c r="G5119" t="s">
        <v>9373</v>
      </c>
      <c r="H5119" t="s">
        <v>9218</v>
      </c>
      <c r="J5119">
        <v>236.54000000000002</v>
      </c>
      <c r="N5119">
        <v>215.25140000000002</v>
      </c>
      <c r="O5119">
        <v>215.25140000000002</v>
      </c>
      <c r="P5119">
        <v>0</v>
      </c>
      <c r="S5119" s="5"/>
      <c r="T5119" s="1" t="s">
        <v>11321</v>
      </c>
    </row>
    <row r="5120" spans="1:20" x14ac:dyDescent="0.25">
      <c r="A5120" t="s">
        <v>11318</v>
      </c>
      <c r="C5120" t="s">
        <v>9993</v>
      </c>
      <c r="E5120" s="2">
        <v>45272</v>
      </c>
      <c r="F5120">
        <v>2023</v>
      </c>
      <c r="G5120" t="s">
        <v>9373</v>
      </c>
      <c r="H5120" t="s">
        <v>9218</v>
      </c>
      <c r="I5120" t="s">
        <v>9262</v>
      </c>
      <c r="J5120">
        <v>54.064999999999998</v>
      </c>
      <c r="N5120">
        <v>49.199149999999996</v>
      </c>
      <c r="O5120">
        <v>49.199149999999996</v>
      </c>
      <c r="P5120">
        <v>0</v>
      </c>
      <c r="R5120" s="38">
        <v>0.91</v>
      </c>
      <c r="S5120" s="5"/>
      <c r="T5120" s="1" t="s">
        <v>11319</v>
      </c>
    </row>
    <row r="5121" spans="1:20" x14ac:dyDescent="0.25">
      <c r="A5121" t="s">
        <v>11318</v>
      </c>
      <c r="C5121" t="s">
        <v>9993</v>
      </c>
      <c r="E5121" s="2">
        <v>45272</v>
      </c>
      <c r="F5121">
        <v>2023</v>
      </c>
      <c r="G5121" t="s">
        <v>9373</v>
      </c>
      <c r="H5121" t="s">
        <v>9218</v>
      </c>
      <c r="I5121" t="s">
        <v>9262</v>
      </c>
      <c r="J5121">
        <v>54.064999999999998</v>
      </c>
      <c r="N5121">
        <v>49.199149999999996</v>
      </c>
      <c r="O5121">
        <v>49.199149999999996</v>
      </c>
      <c r="P5121">
        <v>0</v>
      </c>
      <c r="R5121" s="38">
        <v>0.91</v>
      </c>
      <c r="S5121" s="5"/>
      <c r="T5121" s="1" t="s">
        <v>11319</v>
      </c>
    </row>
    <row r="5122" spans="1:20" x14ac:dyDescent="0.25">
      <c r="A5122" t="s">
        <v>11318</v>
      </c>
      <c r="C5122" t="s">
        <v>10052</v>
      </c>
      <c r="E5122" s="2">
        <v>44904</v>
      </c>
      <c r="F5122">
        <v>2022</v>
      </c>
      <c r="G5122" t="s">
        <v>9317</v>
      </c>
      <c r="H5122" t="s">
        <v>9218</v>
      </c>
      <c r="J5122">
        <v>68.444999999999993</v>
      </c>
      <c r="N5122">
        <v>22.744800000000001</v>
      </c>
      <c r="O5122">
        <v>22.744800000000001</v>
      </c>
      <c r="P5122">
        <v>0</v>
      </c>
      <c r="S5122" s="5"/>
      <c r="T5122" s="1" t="s">
        <v>11320</v>
      </c>
    </row>
    <row r="5123" spans="1:20" x14ac:dyDescent="0.25">
      <c r="A5123" t="s">
        <v>11318</v>
      </c>
      <c r="C5123" t="s">
        <v>9761</v>
      </c>
      <c r="E5123" s="2">
        <v>45246</v>
      </c>
      <c r="F5123">
        <v>2023</v>
      </c>
      <c r="G5123" t="s">
        <v>9317</v>
      </c>
      <c r="H5123" t="s">
        <v>9218</v>
      </c>
      <c r="I5123" t="s">
        <v>9234</v>
      </c>
      <c r="J5123">
        <v>27.032499999999999</v>
      </c>
      <c r="N5123">
        <v>13.886595249999999</v>
      </c>
      <c r="O5123">
        <v>10.91842675</v>
      </c>
      <c r="P5123">
        <v>2.9681685</v>
      </c>
      <c r="R5123" s="38">
        <v>0.51370000000000005</v>
      </c>
      <c r="S5123" s="5"/>
      <c r="T5123" s="1" t="s">
        <v>11319</v>
      </c>
    </row>
    <row r="5124" spans="1:20" x14ac:dyDescent="0.25">
      <c r="A5124" t="s">
        <v>11318</v>
      </c>
      <c r="C5124" t="s">
        <v>10794</v>
      </c>
      <c r="E5124" s="2">
        <v>44491</v>
      </c>
      <c r="F5124">
        <v>2021</v>
      </c>
      <c r="G5124" t="s">
        <v>9380</v>
      </c>
      <c r="H5124" t="s">
        <v>9224</v>
      </c>
      <c r="J5124">
        <v>58.425380000000004</v>
      </c>
      <c r="N5124">
        <v>0.59135000000000004</v>
      </c>
      <c r="O5124">
        <v>0.59135000000000004</v>
      </c>
      <c r="P5124">
        <v>0</v>
      </c>
      <c r="S5124" s="5"/>
      <c r="T5124" s="1" t="s">
        <v>11321</v>
      </c>
    </row>
    <row r="5125" spans="1:20" x14ac:dyDescent="0.25">
      <c r="A5125" t="s">
        <v>11318</v>
      </c>
      <c r="C5125" t="s">
        <v>10322</v>
      </c>
      <c r="E5125" s="2">
        <v>44916</v>
      </c>
      <c r="F5125">
        <v>2022</v>
      </c>
      <c r="G5125" t="s">
        <v>9373</v>
      </c>
      <c r="H5125" t="s">
        <v>9218</v>
      </c>
      <c r="J5125">
        <v>197.964</v>
      </c>
      <c r="N5125">
        <v>32.116499999999995</v>
      </c>
      <c r="O5125">
        <v>32.116499999999995</v>
      </c>
      <c r="P5125">
        <v>0</v>
      </c>
      <c r="S5125" s="5"/>
      <c r="T5125" s="1" t="s">
        <v>11320</v>
      </c>
    </row>
    <row r="5126" spans="1:20" x14ac:dyDescent="0.25">
      <c r="A5126" t="s">
        <v>11318</v>
      </c>
      <c r="C5126" t="s">
        <v>10322</v>
      </c>
      <c r="E5126" s="2">
        <v>44916</v>
      </c>
      <c r="F5126">
        <v>2022</v>
      </c>
      <c r="G5126" t="s">
        <v>9273</v>
      </c>
      <c r="H5126" t="s">
        <v>9218</v>
      </c>
      <c r="J5126">
        <v>12.635999999999999</v>
      </c>
      <c r="N5126">
        <v>2.0006999999999997</v>
      </c>
      <c r="O5126">
        <v>2.0006999999999997</v>
      </c>
      <c r="P5126">
        <v>0</v>
      </c>
      <c r="S5126" s="5"/>
      <c r="T5126" s="1" t="s">
        <v>11320</v>
      </c>
    </row>
    <row r="5127" spans="1:20" x14ac:dyDescent="0.25">
      <c r="A5127" t="s">
        <v>11318</v>
      </c>
      <c r="C5127" t="s">
        <v>10819</v>
      </c>
      <c r="E5127" s="2">
        <v>44375</v>
      </c>
      <c r="F5127">
        <v>2021</v>
      </c>
      <c r="G5127" t="s">
        <v>6654</v>
      </c>
      <c r="H5127" t="s">
        <v>9224</v>
      </c>
      <c r="J5127">
        <v>47.308000000000007</v>
      </c>
      <c r="N5127">
        <v>0.94616000000000011</v>
      </c>
      <c r="O5127">
        <v>0</v>
      </c>
      <c r="P5127">
        <v>0.94616000000000011</v>
      </c>
      <c r="S5127" s="5"/>
      <c r="T5127" s="1" t="s">
        <v>11321</v>
      </c>
    </row>
    <row r="5128" spans="1:20" x14ac:dyDescent="0.25">
      <c r="A5128" t="s">
        <v>11318</v>
      </c>
      <c r="C5128" t="s">
        <v>9682</v>
      </c>
      <c r="E5128" s="2">
        <v>44916</v>
      </c>
      <c r="F5128">
        <v>2022</v>
      </c>
      <c r="G5128" t="s">
        <v>9364</v>
      </c>
      <c r="H5128" t="s">
        <v>9218</v>
      </c>
      <c r="J5128">
        <v>30.010499999999997</v>
      </c>
      <c r="N5128">
        <v>30.010499999999997</v>
      </c>
      <c r="O5128">
        <v>30.010499999999997</v>
      </c>
      <c r="P5128">
        <v>0</v>
      </c>
      <c r="S5128" s="5"/>
      <c r="T5128" s="1" t="s">
        <v>11320</v>
      </c>
    </row>
    <row r="5129" spans="1:20" x14ac:dyDescent="0.25">
      <c r="A5129" t="s">
        <v>11318</v>
      </c>
      <c r="C5129" t="s">
        <v>9682</v>
      </c>
      <c r="E5129" s="2">
        <v>45264</v>
      </c>
      <c r="F5129">
        <v>2023</v>
      </c>
      <c r="G5129" t="s">
        <v>9364</v>
      </c>
      <c r="H5129" t="s">
        <v>9218</v>
      </c>
      <c r="I5129" t="s">
        <v>141</v>
      </c>
      <c r="J5129">
        <v>2.2216779067999997</v>
      </c>
      <c r="N5129">
        <v>2.2216779067999997</v>
      </c>
      <c r="O5129">
        <v>2.2216779067999997</v>
      </c>
      <c r="P5129">
        <v>0</v>
      </c>
      <c r="R5129" s="38">
        <v>1</v>
      </c>
      <c r="S5129" s="5"/>
      <c r="T5129" s="1" t="s">
        <v>11319</v>
      </c>
    </row>
    <row r="5130" spans="1:20" x14ac:dyDescent="0.25">
      <c r="A5130" t="s">
        <v>11318</v>
      </c>
      <c r="C5130" t="s">
        <v>9682</v>
      </c>
      <c r="E5130" s="2">
        <v>45264</v>
      </c>
      <c r="F5130">
        <v>2023</v>
      </c>
      <c r="G5130" t="s">
        <v>9364</v>
      </c>
      <c r="H5130" t="s">
        <v>9218</v>
      </c>
      <c r="I5130" t="s">
        <v>141</v>
      </c>
      <c r="J5130">
        <v>2.6215188582</v>
      </c>
      <c r="N5130">
        <v>2.6215188582</v>
      </c>
      <c r="O5130">
        <v>2.6215188582</v>
      </c>
      <c r="P5130">
        <v>0</v>
      </c>
      <c r="R5130" s="38">
        <v>1</v>
      </c>
      <c r="S5130" s="5"/>
      <c r="T5130" s="1" t="s">
        <v>11319</v>
      </c>
    </row>
    <row r="5131" spans="1:20" x14ac:dyDescent="0.25">
      <c r="A5131" t="s">
        <v>11318</v>
      </c>
      <c r="C5131" t="s">
        <v>10911</v>
      </c>
      <c r="E5131" s="2">
        <v>44384</v>
      </c>
      <c r="F5131">
        <v>2021</v>
      </c>
      <c r="G5131" t="s">
        <v>7066</v>
      </c>
      <c r="H5131" t="s">
        <v>9229</v>
      </c>
      <c r="J5131">
        <v>78.53128000000001</v>
      </c>
      <c r="N5131">
        <v>17.267420000000001</v>
      </c>
      <c r="O5131">
        <v>11.827000000000002</v>
      </c>
      <c r="P5131">
        <v>5.4404199999999996</v>
      </c>
      <c r="S5131" s="5"/>
      <c r="T5131" s="1" t="s">
        <v>11321</v>
      </c>
    </row>
    <row r="5132" spans="1:20" x14ac:dyDescent="0.25">
      <c r="A5132" t="s">
        <v>11318</v>
      </c>
      <c r="C5132" t="s">
        <v>9415</v>
      </c>
      <c r="E5132" s="2">
        <v>44945</v>
      </c>
      <c r="F5132">
        <v>2023</v>
      </c>
      <c r="G5132" t="s">
        <v>7066</v>
      </c>
      <c r="H5132" t="s">
        <v>9218</v>
      </c>
      <c r="I5132" t="s">
        <v>84</v>
      </c>
      <c r="J5132">
        <v>36.18654781888128</v>
      </c>
      <c r="N5132">
        <v>36.18654781888128</v>
      </c>
      <c r="O5132">
        <v>36.18654781888128</v>
      </c>
      <c r="P5132">
        <v>0</v>
      </c>
      <c r="R5132" s="38">
        <v>1</v>
      </c>
      <c r="S5132" s="5"/>
      <c r="T5132" s="1" t="s">
        <v>11319</v>
      </c>
    </row>
    <row r="5133" spans="1:20" x14ac:dyDescent="0.25">
      <c r="A5133" t="s">
        <v>11318</v>
      </c>
      <c r="C5133" t="s">
        <v>10057</v>
      </c>
      <c r="E5133" s="2">
        <v>44917</v>
      </c>
      <c r="F5133">
        <v>2022</v>
      </c>
      <c r="G5133" t="s">
        <v>7066</v>
      </c>
      <c r="H5133" t="s">
        <v>9218</v>
      </c>
      <c r="J5133">
        <v>34.011899999999997</v>
      </c>
      <c r="N5133">
        <v>34.011899999999997</v>
      </c>
      <c r="O5133">
        <v>34.011899999999997</v>
      </c>
      <c r="P5133">
        <v>0</v>
      </c>
      <c r="S5133" s="5"/>
      <c r="T5133" s="1" t="s">
        <v>11320</v>
      </c>
    </row>
    <row r="5134" spans="1:20" x14ac:dyDescent="0.25">
      <c r="A5134" t="s">
        <v>11318</v>
      </c>
      <c r="C5134" t="s">
        <v>10057</v>
      </c>
      <c r="E5134" s="2">
        <v>44917</v>
      </c>
      <c r="F5134">
        <v>2022</v>
      </c>
      <c r="G5134" t="s">
        <v>7066</v>
      </c>
      <c r="H5134" t="s">
        <v>9218</v>
      </c>
      <c r="J5134">
        <v>6.8445</v>
      </c>
      <c r="N5134">
        <v>6.8445</v>
      </c>
      <c r="O5134">
        <v>6.8445</v>
      </c>
      <c r="P5134">
        <v>0</v>
      </c>
      <c r="S5134" s="5"/>
      <c r="T5134" s="1" t="s">
        <v>11320</v>
      </c>
    </row>
    <row r="5135" spans="1:20" x14ac:dyDescent="0.25">
      <c r="A5135" t="s">
        <v>11318</v>
      </c>
      <c r="C5135" t="s">
        <v>9371</v>
      </c>
      <c r="E5135" s="2">
        <v>45202</v>
      </c>
      <c r="F5135">
        <v>2023</v>
      </c>
      <c r="G5135" t="s">
        <v>7066</v>
      </c>
      <c r="H5135" t="s">
        <v>9229</v>
      </c>
      <c r="I5135" t="s">
        <v>9256</v>
      </c>
      <c r="J5135">
        <v>136.82900713822292</v>
      </c>
      <c r="N5135">
        <v>48.273273718365509</v>
      </c>
      <c r="O5135">
        <v>13.422925600260026</v>
      </c>
      <c r="P5135">
        <v>34.85034811810548</v>
      </c>
      <c r="R5135" s="38">
        <v>0.3528</v>
      </c>
      <c r="S5135" s="5"/>
      <c r="T5135" s="1" t="s">
        <v>11319</v>
      </c>
    </row>
    <row r="5136" spans="1:20" x14ac:dyDescent="0.25">
      <c r="A5136" t="s">
        <v>11318</v>
      </c>
      <c r="C5136" t="s">
        <v>10946</v>
      </c>
      <c r="E5136" s="2">
        <v>44553</v>
      </c>
      <c r="F5136">
        <v>2021</v>
      </c>
      <c r="G5136" t="s">
        <v>7066</v>
      </c>
      <c r="H5136" t="s">
        <v>10713</v>
      </c>
      <c r="J5136">
        <v>76.638959999999997</v>
      </c>
      <c r="N5136">
        <v>28.384800000000002</v>
      </c>
      <c r="O5136">
        <v>12.65489</v>
      </c>
      <c r="P5136">
        <v>15.61164</v>
      </c>
      <c r="S5136" s="5"/>
      <c r="T5136" s="1" t="s">
        <v>11321</v>
      </c>
    </row>
    <row r="5137" spans="1:20" x14ac:dyDescent="0.25">
      <c r="A5137" t="s">
        <v>11318</v>
      </c>
      <c r="C5137" t="s">
        <v>9596</v>
      </c>
      <c r="E5137" s="2">
        <v>45006</v>
      </c>
      <c r="F5137">
        <v>2023</v>
      </c>
      <c r="G5137" t="s">
        <v>9292</v>
      </c>
      <c r="H5137" t="s">
        <v>9218</v>
      </c>
      <c r="I5137" t="s">
        <v>9262</v>
      </c>
      <c r="J5137">
        <v>108.13</v>
      </c>
      <c r="N5137">
        <v>58.465890999999999</v>
      </c>
      <c r="O5137">
        <v>58.465890999999999</v>
      </c>
      <c r="P5137">
        <v>0</v>
      </c>
      <c r="R5137" s="38">
        <v>0.54069999999999996</v>
      </c>
      <c r="S5137" s="5"/>
      <c r="T5137" s="1" t="s">
        <v>11319</v>
      </c>
    </row>
    <row r="5138" spans="1:20" x14ac:dyDescent="0.25">
      <c r="A5138" t="s">
        <v>11318</v>
      </c>
      <c r="C5138" t="s">
        <v>10017</v>
      </c>
      <c r="E5138" s="2">
        <v>45264</v>
      </c>
      <c r="F5138">
        <v>2023</v>
      </c>
      <c r="G5138" t="s">
        <v>9228</v>
      </c>
      <c r="H5138" t="s">
        <v>9218</v>
      </c>
      <c r="I5138" t="s">
        <v>9237</v>
      </c>
      <c r="J5138">
        <v>13.786574999999999</v>
      </c>
      <c r="N5138">
        <v>13.786574999999999</v>
      </c>
      <c r="O5138">
        <v>0</v>
      </c>
      <c r="P5138">
        <v>13.786574999999999</v>
      </c>
      <c r="R5138" s="38">
        <v>1</v>
      </c>
      <c r="S5138" s="5"/>
      <c r="T5138" s="1" t="s">
        <v>11319</v>
      </c>
    </row>
    <row r="5139" spans="1:20" x14ac:dyDescent="0.25">
      <c r="A5139" t="s">
        <v>11318</v>
      </c>
      <c r="C5139" t="s">
        <v>10017</v>
      </c>
      <c r="E5139" s="2">
        <v>45264</v>
      </c>
      <c r="F5139">
        <v>2023</v>
      </c>
      <c r="G5139" t="s">
        <v>9276</v>
      </c>
      <c r="H5139" t="s">
        <v>9218</v>
      </c>
      <c r="I5139" t="s">
        <v>9237</v>
      </c>
      <c r="J5139">
        <v>56.768249999999995</v>
      </c>
      <c r="N5139">
        <v>56.768249999999995</v>
      </c>
      <c r="O5139">
        <v>0</v>
      </c>
      <c r="P5139">
        <v>56.768249999999995</v>
      </c>
      <c r="R5139" s="38">
        <v>1</v>
      </c>
      <c r="S5139" s="5"/>
      <c r="T5139" s="1" t="s">
        <v>11319</v>
      </c>
    </row>
    <row r="5140" spans="1:20" x14ac:dyDescent="0.25">
      <c r="A5140" t="s">
        <v>11318</v>
      </c>
      <c r="C5140" t="s">
        <v>10017</v>
      </c>
      <c r="E5140" s="2">
        <v>45264</v>
      </c>
      <c r="F5140">
        <v>2023</v>
      </c>
      <c r="G5140" t="s">
        <v>9273</v>
      </c>
      <c r="H5140" t="s">
        <v>9218</v>
      </c>
      <c r="I5140" t="s">
        <v>9237</v>
      </c>
      <c r="J5140">
        <v>3.2439</v>
      </c>
      <c r="N5140">
        <v>3.2439</v>
      </c>
      <c r="O5140">
        <v>0</v>
      </c>
      <c r="P5140">
        <v>3.2439</v>
      </c>
      <c r="R5140" s="38">
        <v>1</v>
      </c>
      <c r="S5140" s="5"/>
      <c r="T5140" s="1" t="s">
        <v>11319</v>
      </c>
    </row>
    <row r="5141" spans="1:20" x14ac:dyDescent="0.25">
      <c r="A5141" t="s">
        <v>11318</v>
      </c>
      <c r="C5141" t="s">
        <v>10017</v>
      </c>
      <c r="E5141" s="2">
        <v>45264</v>
      </c>
      <c r="F5141">
        <v>2023</v>
      </c>
      <c r="G5141" t="s">
        <v>768</v>
      </c>
      <c r="H5141" t="s">
        <v>9218</v>
      </c>
      <c r="I5141" t="s">
        <v>9237</v>
      </c>
      <c r="J5141">
        <v>3.2439</v>
      </c>
      <c r="N5141">
        <v>3.2439</v>
      </c>
      <c r="O5141">
        <v>0</v>
      </c>
      <c r="P5141">
        <v>3.2439</v>
      </c>
      <c r="R5141" s="38">
        <v>1</v>
      </c>
      <c r="S5141" s="5"/>
      <c r="T5141" s="1" t="s">
        <v>11319</v>
      </c>
    </row>
    <row r="5142" spans="1:20" x14ac:dyDescent="0.25">
      <c r="A5142" t="s">
        <v>11318</v>
      </c>
      <c r="C5142" t="s">
        <v>10017</v>
      </c>
      <c r="E5142" s="2">
        <v>45264</v>
      </c>
      <c r="F5142">
        <v>2023</v>
      </c>
      <c r="G5142" t="s">
        <v>9387</v>
      </c>
      <c r="H5142" t="s">
        <v>9218</v>
      </c>
      <c r="I5142" t="s">
        <v>9237</v>
      </c>
      <c r="J5142">
        <v>4.054875</v>
      </c>
      <c r="N5142">
        <v>4.054875</v>
      </c>
      <c r="O5142">
        <v>0</v>
      </c>
      <c r="P5142">
        <v>4.054875</v>
      </c>
      <c r="R5142" s="38">
        <v>1</v>
      </c>
      <c r="S5142" s="5"/>
      <c r="T5142" s="1" t="s">
        <v>11319</v>
      </c>
    </row>
    <row r="5143" spans="1:20" x14ac:dyDescent="0.25">
      <c r="A5143" t="s">
        <v>11318</v>
      </c>
      <c r="C5143" t="s">
        <v>10790</v>
      </c>
      <c r="E5143" s="2">
        <v>44540</v>
      </c>
      <c r="F5143">
        <v>2021</v>
      </c>
      <c r="G5143" t="s">
        <v>6903</v>
      </c>
      <c r="H5143" t="s">
        <v>9218</v>
      </c>
      <c r="J5143">
        <v>118.27000000000001</v>
      </c>
      <c r="N5143">
        <v>118.27000000000001</v>
      </c>
      <c r="O5143">
        <v>118.27000000000001</v>
      </c>
      <c r="P5143">
        <v>0</v>
      </c>
      <c r="S5143" s="5"/>
      <c r="T5143" s="1" t="s">
        <v>11321</v>
      </c>
    </row>
    <row r="5144" spans="1:20" x14ac:dyDescent="0.25">
      <c r="A5144" t="s">
        <v>11318</v>
      </c>
      <c r="C5144" t="s">
        <v>9328</v>
      </c>
      <c r="E5144" s="2">
        <v>44985</v>
      </c>
      <c r="F5144">
        <v>2023</v>
      </c>
      <c r="G5144" t="s">
        <v>9327</v>
      </c>
      <c r="H5144" t="s">
        <v>9218</v>
      </c>
      <c r="I5144" t="s">
        <v>141</v>
      </c>
      <c r="J5144">
        <v>64.878</v>
      </c>
      <c r="N5144">
        <v>64.878</v>
      </c>
      <c r="O5144">
        <v>64.878</v>
      </c>
      <c r="P5144">
        <v>0</v>
      </c>
      <c r="R5144" s="38">
        <v>1</v>
      </c>
      <c r="S5144" s="5"/>
      <c r="T5144" s="1" t="s">
        <v>11319</v>
      </c>
    </row>
    <row r="5145" spans="1:20" x14ac:dyDescent="0.25">
      <c r="A5145" t="s">
        <v>11318</v>
      </c>
      <c r="C5145" t="s">
        <v>10757</v>
      </c>
      <c r="E5145" s="2">
        <v>44454</v>
      </c>
      <c r="F5145">
        <v>2021</v>
      </c>
      <c r="G5145" t="s">
        <v>9373</v>
      </c>
      <c r="H5145" t="s">
        <v>9218</v>
      </c>
      <c r="J5145">
        <v>85.15440000000001</v>
      </c>
      <c r="N5145">
        <v>2.4836700000000005</v>
      </c>
      <c r="O5145">
        <v>2.4836700000000005</v>
      </c>
      <c r="P5145">
        <v>0</v>
      </c>
      <c r="S5145" s="5"/>
      <c r="T5145" s="1" t="s">
        <v>11321</v>
      </c>
    </row>
    <row r="5146" spans="1:20" x14ac:dyDescent="0.25">
      <c r="A5146" t="s">
        <v>11318</v>
      </c>
      <c r="C5146" t="s">
        <v>10259</v>
      </c>
      <c r="E5146" s="2">
        <v>44875</v>
      </c>
      <c r="F5146">
        <v>2022</v>
      </c>
      <c r="G5146" t="s">
        <v>9276</v>
      </c>
      <c r="H5146" t="s">
        <v>9218</v>
      </c>
      <c r="J5146">
        <v>631.79999999999995</v>
      </c>
      <c r="N5146">
        <v>631.79999999999995</v>
      </c>
      <c r="O5146">
        <v>631.79999999999995</v>
      </c>
      <c r="P5146">
        <v>0</v>
      </c>
      <c r="S5146" s="5"/>
      <c r="T5146" s="1" t="s">
        <v>11320</v>
      </c>
    </row>
    <row r="5147" spans="1:20" x14ac:dyDescent="0.25">
      <c r="A5147" t="s">
        <v>11318</v>
      </c>
      <c r="C5147" t="s">
        <v>10120</v>
      </c>
      <c r="E5147" s="2">
        <v>44767</v>
      </c>
      <c r="F5147">
        <v>2022</v>
      </c>
      <c r="G5147" t="s">
        <v>9639</v>
      </c>
      <c r="H5147" t="s">
        <v>9452</v>
      </c>
      <c r="J5147">
        <v>25.693199999999997</v>
      </c>
      <c r="N5147">
        <v>25.693199999999997</v>
      </c>
      <c r="O5147">
        <v>25.693199999999997</v>
      </c>
      <c r="P5147">
        <v>0</v>
      </c>
      <c r="S5147" s="5"/>
      <c r="T5147" s="1" t="s">
        <v>11320</v>
      </c>
    </row>
    <row r="5148" spans="1:20" x14ac:dyDescent="0.25">
      <c r="A5148" t="s">
        <v>11318</v>
      </c>
      <c r="C5148" t="s">
        <v>9606</v>
      </c>
      <c r="E5148" s="2">
        <v>44811</v>
      </c>
      <c r="F5148">
        <v>2022</v>
      </c>
      <c r="G5148" t="s">
        <v>9273</v>
      </c>
      <c r="H5148" t="s">
        <v>9229</v>
      </c>
      <c r="J5148">
        <v>526.5</v>
      </c>
      <c r="N5148">
        <v>360.02069999999998</v>
      </c>
      <c r="O5148">
        <v>344.22569999999996</v>
      </c>
      <c r="P5148">
        <v>15.794999999999998</v>
      </c>
      <c r="S5148" s="5"/>
      <c r="T5148" s="1" t="s">
        <v>11320</v>
      </c>
    </row>
    <row r="5149" spans="1:20" x14ac:dyDescent="0.25">
      <c r="A5149" t="s">
        <v>11318</v>
      </c>
      <c r="C5149" t="s">
        <v>9606</v>
      </c>
      <c r="E5149" s="2">
        <v>45093</v>
      </c>
      <c r="F5149">
        <v>2023</v>
      </c>
      <c r="G5149" t="s">
        <v>9273</v>
      </c>
      <c r="H5149" t="s">
        <v>9229</v>
      </c>
      <c r="I5149" t="s">
        <v>9256</v>
      </c>
      <c r="J5149">
        <v>270.32499999999999</v>
      </c>
      <c r="N5149">
        <v>184.8212025</v>
      </c>
      <c r="O5149">
        <v>176.71145250000001</v>
      </c>
      <c r="P5149">
        <v>8.10975</v>
      </c>
      <c r="R5149" s="38">
        <v>0.68369999999999997</v>
      </c>
      <c r="S5149" s="5"/>
      <c r="T5149" s="1" t="s">
        <v>11319</v>
      </c>
    </row>
    <row r="5150" spans="1:20" x14ac:dyDescent="0.25">
      <c r="A5150" t="s">
        <v>11318</v>
      </c>
      <c r="C5150" t="s">
        <v>9616</v>
      </c>
      <c r="E5150" s="2">
        <v>45190</v>
      </c>
      <c r="F5150">
        <v>2023</v>
      </c>
      <c r="G5150" t="s">
        <v>9276</v>
      </c>
      <c r="H5150" t="s">
        <v>318</v>
      </c>
      <c r="I5150" t="s">
        <v>141</v>
      </c>
      <c r="J5150">
        <v>189.22749999999999</v>
      </c>
      <c r="N5150">
        <v>189.22749999999999</v>
      </c>
      <c r="O5150">
        <v>189.22749999999999</v>
      </c>
      <c r="P5150">
        <v>0</v>
      </c>
      <c r="R5150" s="38">
        <v>1</v>
      </c>
      <c r="S5150" s="5"/>
      <c r="T5150" s="1" t="s">
        <v>11319</v>
      </c>
    </row>
    <row r="5151" spans="1:20" x14ac:dyDescent="0.25">
      <c r="A5151" t="s">
        <v>11318</v>
      </c>
      <c r="C5151" t="s">
        <v>9689</v>
      </c>
      <c r="E5151" s="2">
        <v>45281</v>
      </c>
      <c r="F5151">
        <v>2023</v>
      </c>
      <c r="G5151" t="s">
        <v>9228</v>
      </c>
      <c r="H5151" t="s">
        <v>9229</v>
      </c>
      <c r="I5151" t="s">
        <v>141</v>
      </c>
      <c r="J5151">
        <v>173.00799999999998</v>
      </c>
      <c r="N5151">
        <v>173.00799999999998</v>
      </c>
      <c r="O5151">
        <v>173.00799999999998</v>
      </c>
      <c r="P5151">
        <v>0</v>
      </c>
      <c r="R5151" s="38">
        <v>1</v>
      </c>
      <c r="S5151" s="5"/>
      <c r="T5151" s="1" t="s">
        <v>11319</v>
      </c>
    </row>
    <row r="5152" spans="1:20" x14ac:dyDescent="0.25">
      <c r="A5152" t="s">
        <v>11318</v>
      </c>
      <c r="C5152" t="s">
        <v>9689</v>
      </c>
      <c r="E5152" s="2">
        <v>45281</v>
      </c>
      <c r="F5152">
        <v>2023</v>
      </c>
      <c r="G5152" t="s">
        <v>9261</v>
      </c>
      <c r="H5152" t="s">
        <v>9229</v>
      </c>
      <c r="I5152" t="s">
        <v>141</v>
      </c>
      <c r="J5152">
        <v>173.00799999999998</v>
      </c>
      <c r="N5152">
        <v>173.00799999999998</v>
      </c>
      <c r="O5152">
        <v>173.00799999999998</v>
      </c>
      <c r="P5152">
        <v>0</v>
      </c>
      <c r="R5152" s="38">
        <v>1</v>
      </c>
      <c r="S5152" s="5"/>
      <c r="T5152" s="1" t="s">
        <v>11319</v>
      </c>
    </row>
    <row r="5153" spans="1:20" x14ac:dyDescent="0.25">
      <c r="A5153" t="s">
        <v>11318</v>
      </c>
      <c r="C5153" t="s">
        <v>9689</v>
      </c>
      <c r="E5153" s="2">
        <v>45281</v>
      </c>
      <c r="F5153">
        <v>2023</v>
      </c>
      <c r="G5153" t="s">
        <v>9243</v>
      </c>
      <c r="H5153" t="s">
        <v>9229</v>
      </c>
      <c r="I5153" t="s">
        <v>141</v>
      </c>
      <c r="J5153">
        <v>86.503999999999991</v>
      </c>
      <c r="N5153">
        <v>86.503999999999991</v>
      </c>
      <c r="O5153">
        <v>86.503999999999991</v>
      </c>
      <c r="P5153">
        <v>0</v>
      </c>
      <c r="R5153" s="38">
        <v>1</v>
      </c>
      <c r="S5153" s="5"/>
      <c r="T5153" s="1" t="s">
        <v>11319</v>
      </c>
    </row>
    <row r="5154" spans="1:20" x14ac:dyDescent="0.25">
      <c r="A5154" t="s">
        <v>11318</v>
      </c>
      <c r="C5154" t="s">
        <v>10896</v>
      </c>
      <c r="E5154" s="2">
        <v>44476</v>
      </c>
      <c r="F5154">
        <v>2021</v>
      </c>
      <c r="G5154" t="s">
        <v>9228</v>
      </c>
      <c r="H5154" t="s">
        <v>9224</v>
      </c>
      <c r="J5154">
        <v>236.54000000000002</v>
      </c>
      <c r="N5154">
        <v>2.3654000000000002</v>
      </c>
      <c r="O5154">
        <v>2.3654000000000002</v>
      </c>
      <c r="P5154">
        <v>0</v>
      </c>
      <c r="S5154" s="5"/>
      <c r="T5154" s="1" t="s">
        <v>11321</v>
      </c>
    </row>
    <row r="5155" spans="1:20" x14ac:dyDescent="0.25">
      <c r="A5155" t="s">
        <v>11318</v>
      </c>
      <c r="C5155" t="s">
        <v>9600</v>
      </c>
      <c r="E5155" s="2">
        <v>45280</v>
      </c>
      <c r="F5155">
        <v>2023</v>
      </c>
      <c r="G5155" t="s">
        <v>9228</v>
      </c>
      <c r="H5155" t="s">
        <v>9224</v>
      </c>
      <c r="I5155" t="s">
        <v>9225</v>
      </c>
      <c r="J5155">
        <v>91.910499999999999</v>
      </c>
      <c r="N5155">
        <v>55.146299999999997</v>
      </c>
      <c r="O5155">
        <v>55.146299999999997</v>
      </c>
      <c r="P5155">
        <v>0</v>
      </c>
      <c r="R5155" s="38">
        <v>0.6</v>
      </c>
      <c r="S5155" s="5"/>
      <c r="T5155" s="1" t="s">
        <v>11319</v>
      </c>
    </row>
    <row r="5156" spans="1:20" x14ac:dyDescent="0.25">
      <c r="A5156" t="s">
        <v>11318</v>
      </c>
      <c r="C5156" t="s">
        <v>9490</v>
      </c>
      <c r="E5156" s="2">
        <v>45071</v>
      </c>
      <c r="F5156">
        <v>2023</v>
      </c>
      <c r="G5156" t="s">
        <v>9289</v>
      </c>
      <c r="H5156" t="s">
        <v>9218</v>
      </c>
      <c r="I5156" t="s">
        <v>84</v>
      </c>
      <c r="J5156">
        <v>64.878</v>
      </c>
      <c r="N5156">
        <v>56.443860000000001</v>
      </c>
      <c r="O5156">
        <v>49.956060000000001</v>
      </c>
      <c r="P5156">
        <v>6.4878</v>
      </c>
      <c r="R5156" s="38">
        <v>0.87</v>
      </c>
      <c r="S5156" s="5"/>
      <c r="T5156" s="1" t="s">
        <v>11319</v>
      </c>
    </row>
    <row r="5157" spans="1:20" x14ac:dyDescent="0.25">
      <c r="A5157" t="s">
        <v>11318</v>
      </c>
      <c r="C5157" t="s">
        <v>10102</v>
      </c>
      <c r="E5157" s="2">
        <v>44872</v>
      </c>
      <c r="F5157">
        <v>2022</v>
      </c>
      <c r="G5157" t="s">
        <v>9276</v>
      </c>
      <c r="H5157" t="s">
        <v>9218</v>
      </c>
      <c r="J5157">
        <v>3.4748999999999994</v>
      </c>
      <c r="N5157">
        <v>0.84240000000000004</v>
      </c>
      <c r="O5157">
        <v>0.84240000000000004</v>
      </c>
      <c r="P5157">
        <v>0</v>
      </c>
      <c r="S5157" s="5"/>
      <c r="T5157" s="1" t="s">
        <v>11320</v>
      </c>
    </row>
    <row r="5158" spans="1:20" x14ac:dyDescent="0.25">
      <c r="A5158" t="s">
        <v>11318</v>
      </c>
      <c r="C5158" t="s">
        <v>10102</v>
      </c>
      <c r="E5158" s="2">
        <v>44872</v>
      </c>
      <c r="F5158">
        <v>2022</v>
      </c>
      <c r="G5158" t="s">
        <v>9273</v>
      </c>
      <c r="H5158" t="s">
        <v>9218</v>
      </c>
      <c r="J5158">
        <v>270.30509999999998</v>
      </c>
      <c r="N5158">
        <v>66.549599999999998</v>
      </c>
      <c r="O5158">
        <v>66.549599999999998</v>
      </c>
      <c r="P5158">
        <v>0</v>
      </c>
      <c r="S5158" s="5"/>
      <c r="T5158" s="1" t="s">
        <v>11320</v>
      </c>
    </row>
    <row r="5159" spans="1:20" x14ac:dyDescent="0.25">
      <c r="A5159" t="s">
        <v>11318</v>
      </c>
      <c r="C5159" t="s">
        <v>10761</v>
      </c>
      <c r="E5159" s="2">
        <v>44511</v>
      </c>
      <c r="F5159">
        <v>2021</v>
      </c>
      <c r="G5159" t="s">
        <v>768</v>
      </c>
      <c r="H5159" t="s">
        <v>9229</v>
      </c>
      <c r="J5159">
        <v>63.865800000000007</v>
      </c>
      <c r="N5159">
        <v>37.018510000000006</v>
      </c>
      <c r="O5159">
        <v>37.018510000000006</v>
      </c>
      <c r="P5159">
        <v>0</v>
      </c>
      <c r="S5159" s="5"/>
      <c r="T5159" s="1" t="s">
        <v>11321</v>
      </c>
    </row>
    <row r="5160" spans="1:20" x14ac:dyDescent="0.25">
      <c r="A5160" t="s">
        <v>11318</v>
      </c>
      <c r="C5160" t="s">
        <v>10311</v>
      </c>
      <c r="E5160" s="2">
        <v>44761</v>
      </c>
      <c r="F5160">
        <v>2022</v>
      </c>
      <c r="G5160" t="s">
        <v>9289</v>
      </c>
      <c r="H5160" t="s">
        <v>9229</v>
      </c>
      <c r="J5160">
        <v>94.77</v>
      </c>
      <c r="N5160">
        <v>7.5815999999999999</v>
      </c>
      <c r="O5160">
        <v>4.7385000000000002</v>
      </c>
      <c r="P5160">
        <v>2.8431000000000002</v>
      </c>
      <c r="S5160" s="5"/>
      <c r="T5160" s="1" t="s">
        <v>11320</v>
      </c>
    </row>
    <row r="5161" spans="1:20" x14ac:dyDescent="0.25">
      <c r="A5161" t="s">
        <v>11318</v>
      </c>
      <c r="C5161" t="s">
        <v>10755</v>
      </c>
      <c r="E5161" s="2">
        <v>44405</v>
      </c>
      <c r="F5161">
        <v>2021</v>
      </c>
      <c r="G5161" t="s">
        <v>9243</v>
      </c>
      <c r="H5161" t="s">
        <v>9224</v>
      </c>
      <c r="J5161">
        <v>118.27000000000001</v>
      </c>
      <c r="N5161">
        <v>1.1827000000000001</v>
      </c>
      <c r="O5161">
        <v>1.1827000000000001</v>
      </c>
      <c r="P5161">
        <v>0</v>
      </c>
      <c r="S5161" s="5"/>
      <c r="T5161" s="1" t="s">
        <v>11321</v>
      </c>
    </row>
    <row r="5162" spans="1:20" x14ac:dyDescent="0.25">
      <c r="A5162" t="s">
        <v>11318</v>
      </c>
      <c r="C5162" t="s">
        <v>10163</v>
      </c>
      <c r="E5162" s="2">
        <v>44897</v>
      </c>
      <c r="F5162">
        <v>2022</v>
      </c>
      <c r="G5162" t="s">
        <v>7066</v>
      </c>
      <c r="H5162" t="s">
        <v>9229</v>
      </c>
      <c r="J5162">
        <v>67.391999999999996</v>
      </c>
      <c r="N5162">
        <v>36.433799999999998</v>
      </c>
      <c r="O5162">
        <v>31.6953</v>
      </c>
      <c r="P5162">
        <v>4.7385000000000002</v>
      </c>
      <c r="S5162" s="5"/>
      <c r="T5162" s="1" t="s">
        <v>11320</v>
      </c>
    </row>
    <row r="5163" spans="1:20" x14ac:dyDescent="0.25">
      <c r="A5163" t="s">
        <v>11318</v>
      </c>
      <c r="C5163" t="s">
        <v>9812</v>
      </c>
      <c r="E5163" s="2">
        <v>45281</v>
      </c>
      <c r="F5163">
        <v>2023</v>
      </c>
      <c r="G5163" t="s">
        <v>9243</v>
      </c>
      <c r="H5163" t="s">
        <v>9218</v>
      </c>
      <c r="I5163" t="s">
        <v>361</v>
      </c>
      <c r="J5163">
        <v>34.060950000003238</v>
      </c>
      <c r="N5163">
        <v>22.139617500002164</v>
      </c>
      <c r="O5163">
        <v>22.139617500002164</v>
      </c>
      <c r="P5163">
        <v>0</v>
      </c>
      <c r="R5163" s="38">
        <v>0.65</v>
      </c>
      <c r="S5163" s="5"/>
      <c r="T5163" s="1" t="s">
        <v>11319</v>
      </c>
    </row>
    <row r="5164" spans="1:20" x14ac:dyDescent="0.25">
      <c r="A5164" t="s">
        <v>11318</v>
      </c>
      <c r="C5164" t="s">
        <v>9812</v>
      </c>
      <c r="E5164" s="2">
        <v>45281</v>
      </c>
      <c r="F5164">
        <v>2023</v>
      </c>
      <c r="G5164" t="s">
        <v>9243</v>
      </c>
      <c r="H5164" t="s">
        <v>9218</v>
      </c>
      <c r="I5164" t="s">
        <v>361</v>
      </c>
      <c r="J5164">
        <v>63.256050000004322</v>
      </c>
      <c r="N5164">
        <v>41.116432500002162</v>
      </c>
      <c r="O5164">
        <v>41.116432500002162</v>
      </c>
      <c r="P5164">
        <v>0</v>
      </c>
      <c r="R5164" s="38">
        <v>0.65</v>
      </c>
      <c r="S5164" s="5"/>
      <c r="T5164" s="1" t="s">
        <v>11319</v>
      </c>
    </row>
    <row r="5165" spans="1:20" x14ac:dyDescent="0.25">
      <c r="A5165" t="s">
        <v>11318</v>
      </c>
      <c r="C5165" t="s">
        <v>9535</v>
      </c>
      <c r="E5165" s="2">
        <v>45251</v>
      </c>
      <c r="F5165">
        <v>2023</v>
      </c>
      <c r="G5165" t="s">
        <v>9289</v>
      </c>
      <c r="H5165" t="s">
        <v>9229</v>
      </c>
      <c r="I5165" t="s">
        <v>132</v>
      </c>
      <c r="J5165">
        <v>4.3504916069999995</v>
      </c>
      <c r="N5165">
        <v>2.3518757627441995</v>
      </c>
      <c r="O5165">
        <v>1.0123593969489</v>
      </c>
      <c r="P5165">
        <v>1.3395163657953</v>
      </c>
      <c r="R5165" s="38">
        <v>0.54059999999999997</v>
      </c>
      <c r="S5165" s="5"/>
      <c r="T5165" s="1" t="s">
        <v>11319</v>
      </c>
    </row>
    <row r="5166" spans="1:20" x14ac:dyDescent="0.25">
      <c r="A5166" t="s">
        <v>11318</v>
      </c>
      <c r="C5166" t="s">
        <v>9535</v>
      </c>
      <c r="E5166" s="2">
        <v>45251</v>
      </c>
      <c r="F5166">
        <v>2023</v>
      </c>
      <c r="G5166" t="s">
        <v>9289</v>
      </c>
      <c r="H5166" t="s">
        <v>9229</v>
      </c>
      <c r="I5166" t="s">
        <v>9250</v>
      </c>
      <c r="J5166">
        <v>0.32641743749999996</v>
      </c>
      <c r="N5166">
        <v>0.17646126671250001</v>
      </c>
      <c r="O5166">
        <v>7.5957337706250003E-2</v>
      </c>
      <c r="P5166">
        <v>0.10050392900624999</v>
      </c>
      <c r="R5166" s="38">
        <v>0.54059999999999997</v>
      </c>
      <c r="S5166" s="5"/>
      <c r="T5166" s="1" t="s">
        <v>11319</v>
      </c>
    </row>
    <row r="5167" spans="1:20" x14ac:dyDescent="0.25">
      <c r="A5167" t="s">
        <v>11318</v>
      </c>
      <c r="C5167" t="s">
        <v>9535</v>
      </c>
      <c r="E5167" s="2">
        <v>45251</v>
      </c>
      <c r="F5167">
        <v>2023</v>
      </c>
      <c r="G5167" t="s">
        <v>9289</v>
      </c>
      <c r="H5167" t="s">
        <v>9229</v>
      </c>
      <c r="I5167" t="s">
        <v>9256</v>
      </c>
      <c r="J5167">
        <v>21.4364859555</v>
      </c>
      <c r="N5167">
        <v>11.588564307543299</v>
      </c>
      <c r="O5167">
        <v>4.9882702818448497</v>
      </c>
      <c r="P5167">
        <v>6.6002940256984495</v>
      </c>
      <c r="R5167" s="38">
        <v>0.54059999999999997</v>
      </c>
      <c r="S5167" s="5"/>
      <c r="T5167" s="1" t="s">
        <v>11319</v>
      </c>
    </row>
    <row r="5168" spans="1:20" x14ac:dyDescent="0.25">
      <c r="A5168" t="s">
        <v>11318</v>
      </c>
      <c r="C5168" t="s">
        <v>10164</v>
      </c>
      <c r="E5168" s="2">
        <v>44762</v>
      </c>
      <c r="F5168">
        <v>2022</v>
      </c>
      <c r="G5168" t="s">
        <v>9228</v>
      </c>
      <c r="H5168" t="s">
        <v>9218</v>
      </c>
      <c r="J5168">
        <v>136.88999999999999</v>
      </c>
      <c r="N5168">
        <v>126.46529999999998</v>
      </c>
      <c r="O5168">
        <v>126.46529999999998</v>
      </c>
      <c r="P5168">
        <v>0</v>
      </c>
      <c r="S5168" s="5"/>
      <c r="T5168" s="1" t="s">
        <v>11320</v>
      </c>
    </row>
    <row r="5169" spans="1:20" x14ac:dyDescent="0.25">
      <c r="A5169" t="s">
        <v>11318</v>
      </c>
      <c r="C5169" t="s">
        <v>10192</v>
      </c>
      <c r="E5169" s="2">
        <v>44799</v>
      </c>
      <c r="F5169">
        <v>2022</v>
      </c>
      <c r="G5169" t="s">
        <v>9273</v>
      </c>
      <c r="H5169" t="s">
        <v>9218</v>
      </c>
      <c r="J5169">
        <v>63.179999999999993</v>
      </c>
      <c r="N5169">
        <v>49.912199999999999</v>
      </c>
      <c r="O5169">
        <v>48.016799999999996</v>
      </c>
      <c r="P5169">
        <v>1.8954</v>
      </c>
      <c r="S5169" s="5"/>
      <c r="T5169" s="1" t="s">
        <v>11320</v>
      </c>
    </row>
    <row r="5170" spans="1:20" x14ac:dyDescent="0.25">
      <c r="A5170" t="s">
        <v>11318</v>
      </c>
      <c r="C5170" t="s">
        <v>10192</v>
      </c>
      <c r="E5170" s="2">
        <v>44799</v>
      </c>
      <c r="F5170">
        <v>2022</v>
      </c>
      <c r="G5170" t="s">
        <v>9273</v>
      </c>
      <c r="H5170" t="s">
        <v>9218</v>
      </c>
      <c r="J5170">
        <v>26.324999999999999</v>
      </c>
      <c r="N5170">
        <v>20.849399999999999</v>
      </c>
      <c r="O5170">
        <v>20.006999999999998</v>
      </c>
      <c r="P5170">
        <v>0.84240000000000004</v>
      </c>
      <c r="S5170" s="5"/>
      <c r="T5170" s="1" t="s">
        <v>11320</v>
      </c>
    </row>
    <row r="5171" spans="1:20" x14ac:dyDescent="0.25">
      <c r="A5171" t="s">
        <v>11318</v>
      </c>
      <c r="C5171" t="s">
        <v>10192</v>
      </c>
      <c r="E5171" s="2">
        <v>44799</v>
      </c>
      <c r="F5171">
        <v>2022</v>
      </c>
      <c r="G5171" t="s">
        <v>9273</v>
      </c>
      <c r="H5171" t="s">
        <v>9218</v>
      </c>
      <c r="J5171">
        <v>26.324999999999999</v>
      </c>
      <c r="N5171">
        <v>20.849399999999999</v>
      </c>
      <c r="O5171">
        <v>20.006999999999998</v>
      </c>
      <c r="P5171">
        <v>0.84240000000000004</v>
      </c>
      <c r="S5171" s="5"/>
      <c r="T5171" s="1" t="s">
        <v>11320</v>
      </c>
    </row>
    <row r="5172" spans="1:20" x14ac:dyDescent="0.25">
      <c r="A5172" t="s">
        <v>11318</v>
      </c>
      <c r="C5172" t="s">
        <v>9844</v>
      </c>
      <c r="E5172" s="2">
        <v>45251</v>
      </c>
      <c r="F5172">
        <v>2023</v>
      </c>
      <c r="G5172" t="s">
        <v>9401</v>
      </c>
      <c r="H5172" t="s">
        <v>9224</v>
      </c>
      <c r="I5172" t="s">
        <v>9225</v>
      </c>
      <c r="J5172">
        <v>64.873134149999998</v>
      </c>
      <c r="N5172">
        <v>12.97462683</v>
      </c>
      <c r="O5172">
        <v>12.97462683</v>
      </c>
      <c r="P5172">
        <v>0</v>
      </c>
      <c r="R5172" s="38">
        <v>0.2</v>
      </c>
      <c r="S5172" s="5"/>
      <c r="T5172" s="1" t="s">
        <v>11319</v>
      </c>
    </row>
    <row r="5173" spans="1:20" x14ac:dyDescent="0.25">
      <c r="A5173" t="s">
        <v>11318</v>
      </c>
      <c r="C5173" t="s">
        <v>9844</v>
      </c>
      <c r="E5173" s="2">
        <v>45251</v>
      </c>
      <c r="F5173">
        <v>2023</v>
      </c>
      <c r="G5173" t="s">
        <v>9642</v>
      </c>
      <c r="H5173" t="s">
        <v>9224</v>
      </c>
      <c r="I5173" t="s">
        <v>9225</v>
      </c>
      <c r="J5173">
        <v>27.033581299999998</v>
      </c>
      <c r="N5173">
        <v>5.4067162600000005</v>
      </c>
      <c r="O5173">
        <v>5.4067162600000005</v>
      </c>
      <c r="P5173">
        <v>0</v>
      </c>
      <c r="R5173" s="38">
        <v>0.2</v>
      </c>
      <c r="S5173" s="5"/>
      <c r="T5173" s="1" t="s">
        <v>11319</v>
      </c>
    </row>
    <row r="5174" spans="1:20" x14ac:dyDescent="0.25">
      <c r="A5174" t="s">
        <v>11318</v>
      </c>
      <c r="C5174" t="s">
        <v>9844</v>
      </c>
      <c r="E5174" s="2">
        <v>45251</v>
      </c>
      <c r="F5174">
        <v>2023</v>
      </c>
      <c r="G5174" t="s">
        <v>9317</v>
      </c>
      <c r="H5174" t="s">
        <v>9224</v>
      </c>
      <c r="I5174" t="s">
        <v>9225</v>
      </c>
      <c r="J5174">
        <v>32.442784546752854</v>
      </c>
      <c r="N5174">
        <v>6.4885569093501383</v>
      </c>
      <c r="O5174">
        <v>6.4885569093501383</v>
      </c>
      <c r="P5174">
        <v>0</v>
      </c>
      <c r="R5174" s="38">
        <v>0.2</v>
      </c>
      <c r="S5174" s="5"/>
      <c r="T5174" s="1" t="s">
        <v>11319</v>
      </c>
    </row>
    <row r="5175" spans="1:20" x14ac:dyDescent="0.25">
      <c r="A5175" t="s">
        <v>11318</v>
      </c>
      <c r="C5175" t="s">
        <v>10360</v>
      </c>
      <c r="E5175" s="2">
        <v>44552</v>
      </c>
      <c r="F5175">
        <v>2021</v>
      </c>
      <c r="G5175" t="s">
        <v>9243</v>
      </c>
      <c r="H5175" t="s">
        <v>9224</v>
      </c>
      <c r="J5175">
        <v>29.567500000000003</v>
      </c>
      <c r="N5175">
        <v>0.35481000000000001</v>
      </c>
      <c r="O5175">
        <v>0.35481000000000001</v>
      </c>
      <c r="P5175">
        <v>0</v>
      </c>
      <c r="S5175" s="5"/>
      <c r="T5175" s="1" t="s">
        <v>11321</v>
      </c>
    </row>
    <row r="5176" spans="1:20" x14ac:dyDescent="0.25">
      <c r="A5176" t="s">
        <v>11318</v>
      </c>
      <c r="C5176" t="s">
        <v>10360</v>
      </c>
      <c r="E5176" s="2">
        <v>44914</v>
      </c>
      <c r="F5176">
        <v>2022</v>
      </c>
      <c r="G5176" t="s">
        <v>9243</v>
      </c>
      <c r="H5176" t="s">
        <v>9224</v>
      </c>
      <c r="J5176">
        <v>26.324999999999999</v>
      </c>
      <c r="N5176">
        <v>0.31589999999999996</v>
      </c>
      <c r="O5176">
        <v>0.31589999999999996</v>
      </c>
      <c r="P5176">
        <v>0</v>
      </c>
      <c r="S5176" s="5"/>
      <c r="T5176" s="1" t="s">
        <v>11320</v>
      </c>
    </row>
    <row r="5177" spans="1:20" x14ac:dyDescent="0.25">
      <c r="A5177" t="s">
        <v>11318</v>
      </c>
      <c r="C5177" t="s">
        <v>10366</v>
      </c>
      <c r="E5177" s="2">
        <v>44543</v>
      </c>
      <c r="F5177">
        <v>2021</v>
      </c>
      <c r="G5177" t="s">
        <v>9228</v>
      </c>
      <c r="H5177" t="s">
        <v>9229</v>
      </c>
      <c r="J5177">
        <v>591.35</v>
      </c>
      <c r="N5177">
        <v>591.35</v>
      </c>
      <c r="O5177">
        <v>591.35</v>
      </c>
      <c r="P5177">
        <v>0</v>
      </c>
      <c r="S5177" s="5"/>
      <c r="T5177" s="1" t="s">
        <v>11321</v>
      </c>
    </row>
    <row r="5178" spans="1:20" x14ac:dyDescent="0.25">
      <c r="A5178" t="s">
        <v>11318</v>
      </c>
      <c r="C5178" t="s">
        <v>10366</v>
      </c>
      <c r="E5178" s="2">
        <v>44868</v>
      </c>
      <c r="F5178">
        <v>2022</v>
      </c>
      <c r="G5178" t="s">
        <v>9228</v>
      </c>
      <c r="H5178" t="s">
        <v>9229</v>
      </c>
      <c r="J5178">
        <v>263.25</v>
      </c>
      <c r="N5178">
        <v>263.25</v>
      </c>
      <c r="O5178">
        <v>263.25</v>
      </c>
      <c r="P5178">
        <v>0</v>
      </c>
      <c r="S5178" s="5"/>
      <c r="T5178" s="1" t="s">
        <v>11320</v>
      </c>
    </row>
    <row r="5179" spans="1:20" x14ac:dyDescent="0.25">
      <c r="A5179" t="s">
        <v>11318</v>
      </c>
      <c r="C5179" t="s">
        <v>9527</v>
      </c>
      <c r="E5179" s="2">
        <v>45006</v>
      </c>
      <c r="F5179">
        <v>2023</v>
      </c>
      <c r="G5179" t="s">
        <v>9243</v>
      </c>
      <c r="H5179" t="s">
        <v>9218</v>
      </c>
      <c r="I5179" t="s">
        <v>132</v>
      </c>
      <c r="J5179">
        <v>270.32499999999999</v>
      </c>
      <c r="N5179">
        <v>245.67135999999996</v>
      </c>
      <c r="O5179">
        <v>237.56160999999997</v>
      </c>
      <c r="P5179">
        <v>8.10975</v>
      </c>
      <c r="R5179" s="38">
        <v>0.90880000000000005</v>
      </c>
      <c r="S5179" s="5"/>
      <c r="T5179" s="1" t="s">
        <v>11319</v>
      </c>
    </row>
    <row r="5180" spans="1:20" x14ac:dyDescent="0.25">
      <c r="A5180" t="s">
        <v>11318</v>
      </c>
      <c r="C5180" t="s">
        <v>10317</v>
      </c>
      <c r="E5180" s="2">
        <v>44897</v>
      </c>
      <c r="F5180">
        <v>2022</v>
      </c>
      <c r="G5180" t="s">
        <v>9243</v>
      </c>
      <c r="H5180" t="s">
        <v>9218</v>
      </c>
      <c r="J5180">
        <v>526.5</v>
      </c>
      <c r="N5180">
        <v>58.862699999999997</v>
      </c>
      <c r="O5180">
        <v>38.960999999999999</v>
      </c>
      <c r="P5180">
        <v>19.901699999999998</v>
      </c>
      <c r="S5180" s="5"/>
      <c r="T5180" s="1" t="s">
        <v>11320</v>
      </c>
    </row>
    <row r="5181" spans="1:20" x14ac:dyDescent="0.25">
      <c r="A5181" t="s">
        <v>11318</v>
      </c>
      <c r="C5181" t="s">
        <v>9939</v>
      </c>
      <c r="E5181" s="2">
        <v>44645</v>
      </c>
      <c r="F5181">
        <v>2022</v>
      </c>
      <c r="G5181" t="s">
        <v>9243</v>
      </c>
      <c r="H5181" t="s">
        <v>9229</v>
      </c>
      <c r="J5181">
        <v>233.76599999999999</v>
      </c>
      <c r="N5181">
        <v>233.76599999999999</v>
      </c>
      <c r="O5181">
        <v>233.76599999999999</v>
      </c>
      <c r="P5181">
        <v>0</v>
      </c>
      <c r="S5181" s="5"/>
      <c r="T5181" s="1" t="s">
        <v>11320</v>
      </c>
    </row>
    <row r="5182" spans="1:20" x14ac:dyDescent="0.25">
      <c r="A5182" t="s">
        <v>11318</v>
      </c>
      <c r="C5182" t="s">
        <v>9939</v>
      </c>
      <c r="E5182" s="2">
        <v>45043</v>
      </c>
      <c r="F5182">
        <v>2023</v>
      </c>
      <c r="G5182" t="s">
        <v>9243</v>
      </c>
      <c r="H5182" t="s">
        <v>9229</v>
      </c>
      <c r="I5182" t="s">
        <v>84</v>
      </c>
      <c r="J5182">
        <v>560.11339999999996</v>
      </c>
      <c r="N5182">
        <v>560.11339999999996</v>
      </c>
      <c r="O5182">
        <v>560.11339999999996</v>
      </c>
      <c r="P5182">
        <v>0</v>
      </c>
      <c r="R5182" s="38">
        <v>1</v>
      </c>
      <c r="S5182" s="5"/>
      <c r="T5182" s="1" t="s">
        <v>11319</v>
      </c>
    </row>
    <row r="5183" spans="1:20" x14ac:dyDescent="0.25">
      <c r="A5183" t="s">
        <v>11318</v>
      </c>
      <c r="C5183" t="s">
        <v>10225</v>
      </c>
      <c r="E5183" s="2">
        <v>44819</v>
      </c>
      <c r="F5183">
        <v>2022</v>
      </c>
      <c r="G5183" t="s">
        <v>9243</v>
      </c>
      <c r="H5183" t="s">
        <v>9218</v>
      </c>
      <c r="J5183">
        <v>191.64599999999999</v>
      </c>
      <c r="N5183">
        <v>11.793599999999998</v>
      </c>
      <c r="O5183">
        <v>11.0565</v>
      </c>
      <c r="P5183">
        <v>0.73709999999999987</v>
      </c>
      <c r="S5183" s="5"/>
      <c r="T5183" s="1" t="s">
        <v>11320</v>
      </c>
    </row>
    <row r="5184" spans="1:20" x14ac:dyDescent="0.25">
      <c r="A5184" t="s">
        <v>11318</v>
      </c>
      <c r="C5184" t="s">
        <v>10266</v>
      </c>
      <c r="E5184" s="2">
        <v>44901</v>
      </c>
      <c r="F5184">
        <v>2022</v>
      </c>
      <c r="G5184" t="s">
        <v>9273</v>
      </c>
      <c r="H5184" t="s">
        <v>9218</v>
      </c>
      <c r="J5184">
        <v>42.12</v>
      </c>
      <c r="N5184">
        <v>13.267799999999999</v>
      </c>
      <c r="O5184">
        <v>13.267799999999999</v>
      </c>
      <c r="P5184">
        <v>0</v>
      </c>
      <c r="S5184" s="5"/>
      <c r="T5184" s="1" t="s">
        <v>11320</v>
      </c>
    </row>
    <row r="5185" spans="1:20" x14ac:dyDescent="0.25">
      <c r="A5185" t="s">
        <v>11318</v>
      </c>
      <c r="C5185" t="s">
        <v>9713</v>
      </c>
      <c r="E5185" s="2">
        <v>44917</v>
      </c>
      <c r="F5185">
        <v>2022</v>
      </c>
      <c r="G5185" t="s">
        <v>7066</v>
      </c>
      <c r="H5185" t="s">
        <v>9218</v>
      </c>
      <c r="J5185">
        <v>42.12</v>
      </c>
      <c r="N5185">
        <v>9.687599999999998</v>
      </c>
      <c r="O5185">
        <v>9.687599999999998</v>
      </c>
      <c r="P5185">
        <v>0</v>
      </c>
      <c r="S5185" s="5"/>
      <c r="T5185" s="1" t="s">
        <v>11320</v>
      </c>
    </row>
    <row r="5186" spans="1:20" x14ac:dyDescent="0.25">
      <c r="A5186" t="s">
        <v>11318</v>
      </c>
      <c r="C5186" t="s">
        <v>9713</v>
      </c>
      <c r="E5186" s="2">
        <v>44917</v>
      </c>
      <c r="F5186">
        <v>2022</v>
      </c>
      <c r="G5186" t="s">
        <v>4726</v>
      </c>
      <c r="H5186" t="s">
        <v>9218</v>
      </c>
      <c r="J5186">
        <v>14.741999999999999</v>
      </c>
      <c r="N5186">
        <v>3.3696000000000002</v>
      </c>
      <c r="O5186">
        <v>3.3696000000000002</v>
      </c>
      <c r="P5186">
        <v>0</v>
      </c>
      <c r="S5186" s="5"/>
      <c r="T5186" s="1" t="s">
        <v>11320</v>
      </c>
    </row>
    <row r="5187" spans="1:20" x14ac:dyDescent="0.25">
      <c r="A5187" t="s">
        <v>11318</v>
      </c>
      <c r="C5187" t="s">
        <v>9713</v>
      </c>
      <c r="E5187" s="2">
        <v>45028</v>
      </c>
      <c r="F5187">
        <v>2023</v>
      </c>
      <c r="G5187" t="s">
        <v>7066</v>
      </c>
      <c r="H5187" t="s">
        <v>9218</v>
      </c>
      <c r="I5187" t="s">
        <v>9262</v>
      </c>
      <c r="J5187">
        <v>47.339313999982693</v>
      </c>
      <c r="N5187">
        <v>10.888042219984861</v>
      </c>
      <c r="O5187">
        <v>10.888042219984861</v>
      </c>
      <c r="P5187">
        <v>0</v>
      </c>
      <c r="R5187" s="38">
        <v>0.23</v>
      </c>
      <c r="S5187" s="5"/>
      <c r="T5187" s="1" t="s">
        <v>11319</v>
      </c>
    </row>
    <row r="5188" spans="1:20" x14ac:dyDescent="0.25">
      <c r="A5188" t="s">
        <v>11318</v>
      </c>
      <c r="C5188" t="s">
        <v>9713</v>
      </c>
      <c r="E5188" s="2">
        <v>45028</v>
      </c>
      <c r="F5188">
        <v>2023</v>
      </c>
      <c r="G5188" t="s">
        <v>4726</v>
      </c>
      <c r="H5188" t="s">
        <v>9218</v>
      </c>
      <c r="I5188" t="s">
        <v>9262</v>
      </c>
      <c r="J5188">
        <v>6.7256859999989178</v>
      </c>
      <c r="N5188">
        <v>1.5469077800010811</v>
      </c>
      <c r="O5188">
        <v>1.5469077800010811</v>
      </c>
      <c r="P5188">
        <v>0</v>
      </c>
      <c r="R5188" s="38">
        <v>0.23</v>
      </c>
      <c r="S5188" s="5"/>
      <c r="T5188" s="1" t="s">
        <v>11319</v>
      </c>
    </row>
    <row r="5189" spans="1:20" x14ac:dyDescent="0.25">
      <c r="A5189" t="s">
        <v>11318</v>
      </c>
      <c r="C5189" t="s">
        <v>9512</v>
      </c>
      <c r="E5189" s="2">
        <v>45217</v>
      </c>
      <c r="F5189">
        <v>2023</v>
      </c>
      <c r="G5189" t="s">
        <v>9228</v>
      </c>
      <c r="H5189" t="s">
        <v>9218</v>
      </c>
      <c r="I5189" t="s">
        <v>84</v>
      </c>
      <c r="J5189">
        <v>89.207249999999988</v>
      </c>
      <c r="N5189">
        <v>89.207249999999988</v>
      </c>
      <c r="O5189">
        <v>89.207249999999988</v>
      </c>
      <c r="P5189">
        <v>0</v>
      </c>
      <c r="R5189" s="38">
        <v>1</v>
      </c>
      <c r="S5189" s="5"/>
      <c r="T5189" s="1" t="s">
        <v>11319</v>
      </c>
    </row>
    <row r="5190" spans="1:20" x14ac:dyDescent="0.25">
      <c r="A5190" t="s">
        <v>11318</v>
      </c>
      <c r="C5190" t="s">
        <v>9512</v>
      </c>
      <c r="E5190" s="2">
        <v>45217</v>
      </c>
      <c r="F5190">
        <v>2023</v>
      </c>
      <c r="G5190" t="s">
        <v>9228</v>
      </c>
      <c r="H5190" t="s">
        <v>9218</v>
      </c>
      <c r="I5190" t="s">
        <v>84</v>
      </c>
      <c r="J5190">
        <v>89.207249999999988</v>
      </c>
      <c r="N5190">
        <v>89.207249999999988</v>
      </c>
      <c r="O5190">
        <v>89.207249999999988</v>
      </c>
      <c r="P5190">
        <v>0</v>
      </c>
      <c r="R5190" s="38">
        <v>1</v>
      </c>
      <c r="S5190" s="5"/>
      <c r="T5190" s="1" t="s">
        <v>11319</v>
      </c>
    </row>
    <row r="5191" spans="1:20" x14ac:dyDescent="0.25">
      <c r="A5191" t="s">
        <v>11318</v>
      </c>
      <c r="C5191" t="s">
        <v>10895</v>
      </c>
      <c r="E5191" s="2">
        <v>44559</v>
      </c>
      <c r="F5191">
        <v>2021</v>
      </c>
      <c r="G5191" t="s">
        <v>9228</v>
      </c>
      <c r="H5191" t="s">
        <v>9218</v>
      </c>
      <c r="J5191">
        <v>333.52140000000003</v>
      </c>
      <c r="N5191">
        <v>333.52140000000003</v>
      </c>
      <c r="O5191">
        <v>333.52140000000003</v>
      </c>
      <c r="P5191">
        <v>0</v>
      </c>
      <c r="S5191" s="5"/>
      <c r="T5191" s="1" t="s">
        <v>11321</v>
      </c>
    </row>
    <row r="5192" spans="1:20" x14ac:dyDescent="0.25">
      <c r="A5192" t="s">
        <v>11318</v>
      </c>
      <c r="C5192" t="s">
        <v>10085</v>
      </c>
      <c r="E5192" s="2">
        <v>44838</v>
      </c>
      <c r="F5192">
        <v>2022</v>
      </c>
      <c r="G5192" t="s">
        <v>8761</v>
      </c>
      <c r="H5192" t="s">
        <v>9218</v>
      </c>
      <c r="J5192">
        <v>165.8475</v>
      </c>
      <c r="N5192">
        <v>165.8475</v>
      </c>
      <c r="O5192">
        <v>165.8475</v>
      </c>
      <c r="P5192">
        <v>0</v>
      </c>
      <c r="S5192" s="5"/>
      <c r="T5192" s="1" t="s">
        <v>11320</v>
      </c>
    </row>
    <row r="5193" spans="1:20" x14ac:dyDescent="0.25">
      <c r="A5193" t="s">
        <v>11318</v>
      </c>
      <c r="C5193" t="s">
        <v>9318</v>
      </c>
      <c r="E5193" s="2">
        <v>45274</v>
      </c>
      <c r="F5193">
        <v>2023</v>
      </c>
      <c r="G5193" t="s">
        <v>9317</v>
      </c>
      <c r="H5193" t="s">
        <v>9218</v>
      </c>
      <c r="I5193" t="s">
        <v>141</v>
      </c>
      <c r="J5193">
        <v>34.601599999999998</v>
      </c>
      <c r="N5193">
        <v>34.601599999999998</v>
      </c>
      <c r="O5193">
        <v>34.601599999999998</v>
      </c>
      <c r="P5193">
        <v>0</v>
      </c>
      <c r="R5193" s="38">
        <v>1</v>
      </c>
      <c r="S5193" s="5"/>
      <c r="T5193" s="1" t="s">
        <v>11319</v>
      </c>
    </row>
    <row r="5194" spans="1:20" x14ac:dyDescent="0.25">
      <c r="A5194" t="s">
        <v>11318</v>
      </c>
      <c r="C5194" t="s">
        <v>9309</v>
      </c>
      <c r="E5194" s="2">
        <v>45104</v>
      </c>
      <c r="F5194">
        <v>2023</v>
      </c>
      <c r="G5194" t="s">
        <v>7066</v>
      </c>
      <c r="H5194" t="s">
        <v>9229</v>
      </c>
      <c r="I5194" t="s">
        <v>361</v>
      </c>
      <c r="J5194">
        <v>36.626922295238828</v>
      </c>
      <c r="N5194">
        <v>3.3330499288672528</v>
      </c>
      <c r="O5194">
        <v>3.3330499288672528</v>
      </c>
      <c r="P5194">
        <v>0</v>
      </c>
      <c r="R5194" s="38">
        <v>9.0999999999999998E-2</v>
      </c>
      <c r="S5194" s="5"/>
      <c r="T5194" s="1" t="s">
        <v>11319</v>
      </c>
    </row>
    <row r="5195" spans="1:20" x14ac:dyDescent="0.25">
      <c r="A5195" t="s">
        <v>11318</v>
      </c>
      <c r="C5195" t="s">
        <v>9715</v>
      </c>
      <c r="E5195" s="2">
        <v>44923</v>
      </c>
      <c r="F5195">
        <v>2022</v>
      </c>
      <c r="G5195" t="s">
        <v>9273</v>
      </c>
      <c r="H5195" t="s">
        <v>9224</v>
      </c>
      <c r="J5195">
        <v>52.65</v>
      </c>
      <c r="N5195">
        <v>15.794999999999998</v>
      </c>
      <c r="O5195">
        <v>15.794999999999998</v>
      </c>
      <c r="P5195">
        <v>0</v>
      </c>
      <c r="S5195" s="5"/>
      <c r="T5195" s="1" t="s">
        <v>11320</v>
      </c>
    </row>
    <row r="5196" spans="1:20" x14ac:dyDescent="0.25">
      <c r="A5196" t="s">
        <v>11318</v>
      </c>
      <c r="C5196" t="s">
        <v>9715</v>
      </c>
      <c r="E5196" s="2">
        <v>45008</v>
      </c>
      <c r="F5196">
        <v>2023</v>
      </c>
      <c r="G5196" t="s">
        <v>9273</v>
      </c>
      <c r="H5196" t="s">
        <v>9224</v>
      </c>
      <c r="I5196" t="s">
        <v>9225</v>
      </c>
      <c r="J5196">
        <v>54.064999999999998</v>
      </c>
      <c r="N5196">
        <v>16.2195</v>
      </c>
      <c r="O5196">
        <v>16.2195</v>
      </c>
      <c r="P5196">
        <v>0</v>
      </c>
      <c r="R5196" s="38">
        <v>0.3</v>
      </c>
      <c r="S5196" s="5"/>
      <c r="T5196" s="1" t="s">
        <v>11319</v>
      </c>
    </row>
    <row r="5197" spans="1:20" x14ac:dyDescent="0.25">
      <c r="A5197" t="s">
        <v>11318</v>
      </c>
      <c r="C5197" t="s">
        <v>9890</v>
      </c>
      <c r="E5197" s="2">
        <v>45244</v>
      </c>
      <c r="F5197">
        <v>2023</v>
      </c>
      <c r="G5197" t="s">
        <v>9889</v>
      </c>
      <c r="H5197" t="s">
        <v>9224</v>
      </c>
      <c r="I5197" t="s">
        <v>9225</v>
      </c>
      <c r="J5197">
        <v>32.439</v>
      </c>
      <c r="N5197">
        <v>32.439</v>
      </c>
      <c r="O5197">
        <v>32.439</v>
      </c>
      <c r="P5197">
        <v>0</v>
      </c>
      <c r="R5197" s="38">
        <v>1</v>
      </c>
      <c r="S5197" s="5"/>
      <c r="T5197" s="1" t="s">
        <v>11319</v>
      </c>
    </row>
    <row r="5198" spans="1:20" x14ac:dyDescent="0.25">
      <c r="A5198" t="s">
        <v>11318</v>
      </c>
      <c r="C5198" t="s">
        <v>10956</v>
      </c>
      <c r="E5198" s="2">
        <v>44286</v>
      </c>
      <c r="F5198">
        <v>2021</v>
      </c>
      <c r="G5198" t="s">
        <v>6278</v>
      </c>
      <c r="H5198" t="s">
        <v>9218</v>
      </c>
      <c r="J5198">
        <v>10.644300000000001</v>
      </c>
      <c r="N5198">
        <v>1.0644300000000002</v>
      </c>
      <c r="O5198">
        <v>1.0644300000000002</v>
      </c>
      <c r="P5198">
        <v>0</v>
      </c>
      <c r="S5198" s="5"/>
      <c r="T5198" s="1" t="s">
        <v>11321</v>
      </c>
    </row>
    <row r="5199" spans="1:20" x14ac:dyDescent="0.25">
      <c r="A5199" t="s">
        <v>11318</v>
      </c>
      <c r="C5199" t="s">
        <v>10902</v>
      </c>
      <c r="E5199" s="2">
        <v>44215</v>
      </c>
      <c r="F5199">
        <v>2021</v>
      </c>
      <c r="G5199" t="s">
        <v>9243</v>
      </c>
      <c r="H5199" t="s">
        <v>9218</v>
      </c>
      <c r="J5199">
        <v>413.94500000000005</v>
      </c>
      <c r="N5199">
        <v>413.94500000000005</v>
      </c>
      <c r="O5199">
        <v>413.94500000000005</v>
      </c>
      <c r="P5199">
        <v>0</v>
      </c>
      <c r="S5199" s="5"/>
      <c r="T5199" s="1" t="s">
        <v>11321</v>
      </c>
    </row>
    <row r="5200" spans="1:20" x14ac:dyDescent="0.25">
      <c r="A5200" t="s">
        <v>11318</v>
      </c>
      <c r="C5200" t="s">
        <v>10803</v>
      </c>
      <c r="E5200" s="2">
        <v>44553</v>
      </c>
      <c r="F5200">
        <v>2021</v>
      </c>
      <c r="G5200" t="s">
        <v>9289</v>
      </c>
      <c r="H5200" t="s">
        <v>9218</v>
      </c>
      <c r="J5200">
        <v>53.221500000000006</v>
      </c>
      <c r="N5200">
        <v>53.221500000000006</v>
      </c>
      <c r="O5200">
        <v>53.221500000000006</v>
      </c>
      <c r="P5200">
        <v>0</v>
      </c>
      <c r="S5200" s="5"/>
      <c r="T5200" s="1" t="s">
        <v>11321</v>
      </c>
    </row>
    <row r="5201" spans="1:20" x14ac:dyDescent="0.25">
      <c r="A5201" t="s">
        <v>11318</v>
      </c>
      <c r="C5201" t="s">
        <v>9390</v>
      </c>
      <c r="E5201" s="2">
        <v>45175</v>
      </c>
      <c r="F5201">
        <v>2023</v>
      </c>
      <c r="G5201" t="s">
        <v>9243</v>
      </c>
      <c r="H5201" t="s">
        <v>9229</v>
      </c>
      <c r="I5201" t="s">
        <v>84</v>
      </c>
      <c r="J5201">
        <v>216.26</v>
      </c>
      <c r="N5201">
        <v>216.26</v>
      </c>
      <c r="O5201">
        <v>215.24357799999999</v>
      </c>
      <c r="P5201">
        <v>1.0164219999999999</v>
      </c>
      <c r="R5201" s="38">
        <v>1</v>
      </c>
      <c r="S5201" s="5"/>
      <c r="T5201" s="1" t="s">
        <v>11319</v>
      </c>
    </row>
    <row r="5202" spans="1:20" x14ac:dyDescent="0.25">
      <c r="A5202" t="s">
        <v>11318</v>
      </c>
      <c r="C5202" t="s">
        <v>10213</v>
      </c>
      <c r="E5202" s="2">
        <v>44741</v>
      </c>
      <c r="F5202">
        <v>2022</v>
      </c>
      <c r="G5202" t="s">
        <v>9243</v>
      </c>
      <c r="H5202" t="s">
        <v>9218</v>
      </c>
      <c r="J5202">
        <v>391.71599999999995</v>
      </c>
      <c r="N5202">
        <v>391.71599999999995</v>
      </c>
      <c r="O5202">
        <v>391.71599999999995</v>
      </c>
      <c r="P5202">
        <v>0</v>
      </c>
      <c r="S5202" s="5"/>
      <c r="T5202" s="1" t="s">
        <v>11320</v>
      </c>
    </row>
    <row r="5203" spans="1:20" x14ac:dyDescent="0.25">
      <c r="A5203" t="s">
        <v>11318</v>
      </c>
      <c r="C5203" t="s">
        <v>9246</v>
      </c>
      <c r="E5203" s="2">
        <v>45260</v>
      </c>
      <c r="F5203">
        <v>2023</v>
      </c>
      <c r="G5203" t="s">
        <v>9243</v>
      </c>
      <c r="H5203" t="s">
        <v>9218</v>
      </c>
      <c r="I5203" t="s">
        <v>84</v>
      </c>
      <c r="J5203">
        <v>472.52809999999999</v>
      </c>
      <c r="N5203">
        <v>472.52809999999999</v>
      </c>
      <c r="O5203">
        <v>472.52809999999999</v>
      </c>
      <c r="P5203">
        <v>0</v>
      </c>
      <c r="R5203" s="38">
        <v>1</v>
      </c>
      <c r="S5203" s="5"/>
      <c r="T5203" s="1" t="s">
        <v>11319</v>
      </c>
    </row>
    <row r="5204" spans="1:20" x14ac:dyDescent="0.25">
      <c r="A5204" t="s">
        <v>11318</v>
      </c>
      <c r="C5204" t="s">
        <v>9246</v>
      </c>
      <c r="E5204" s="2">
        <v>45260</v>
      </c>
      <c r="F5204">
        <v>2023</v>
      </c>
      <c r="G5204" t="s">
        <v>9243</v>
      </c>
      <c r="H5204" t="s">
        <v>9218</v>
      </c>
      <c r="I5204" t="s">
        <v>84</v>
      </c>
      <c r="J5204">
        <v>35.682899999999997</v>
      </c>
      <c r="N5204">
        <v>35.682899999999997</v>
      </c>
      <c r="O5204">
        <v>35.682899999999997</v>
      </c>
      <c r="P5204">
        <v>0</v>
      </c>
      <c r="R5204" s="38">
        <v>1</v>
      </c>
      <c r="S5204" s="5"/>
      <c r="T5204" s="1" t="s">
        <v>11319</v>
      </c>
    </row>
    <row r="5205" spans="1:20" x14ac:dyDescent="0.25">
      <c r="A5205" t="s">
        <v>11318</v>
      </c>
      <c r="C5205" t="s">
        <v>9790</v>
      </c>
      <c r="E5205" s="2">
        <v>45217</v>
      </c>
      <c r="F5205">
        <v>2023</v>
      </c>
      <c r="G5205" t="s">
        <v>8761</v>
      </c>
      <c r="H5205" t="s">
        <v>9224</v>
      </c>
      <c r="I5205" t="s">
        <v>9225</v>
      </c>
      <c r="J5205">
        <v>108.13</v>
      </c>
      <c r="N5205">
        <v>108.13</v>
      </c>
      <c r="O5205">
        <v>108.13</v>
      </c>
      <c r="P5205">
        <v>0</v>
      </c>
      <c r="R5205" s="38">
        <v>1</v>
      </c>
      <c r="S5205" s="5"/>
      <c r="T5205" s="1" t="s">
        <v>11319</v>
      </c>
    </row>
    <row r="5206" spans="1:20" x14ac:dyDescent="0.25">
      <c r="A5206" t="s">
        <v>11318</v>
      </c>
      <c r="C5206" t="s">
        <v>9857</v>
      </c>
      <c r="E5206" s="2">
        <v>45103</v>
      </c>
      <c r="F5206">
        <v>2023</v>
      </c>
      <c r="G5206" t="s">
        <v>9856</v>
      </c>
      <c r="H5206" t="s">
        <v>9224</v>
      </c>
      <c r="I5206" t="s">
        <v>9225</v>
      </c>
      <c r="J5206">
        <v>12.9756</v>
      </c>
      <c r="N5206">
        <v>0.12975599999999998</v>
      </c>
      <c r="O5206">
        <v>0.12975599999999998</v>
      </c>
      <c r="P5206">
        <v>0</v>
      </c>
      <c r="R5206" s="38">
        <v>0.01</v>
      </c>
      <c r="S5206" s="5"/>
      <c r="T5206" s="1" t="s">
        <v>11319</v>
      </c>
    </row>
    <row r="5207" spans="1:20" x14ac:dyDescent="0.25">
      <c r="A5207" t="s">
        <v>11318</v>
      </c>
      <c r="C5207" t="s">
        <v>10346</v>
      </c>
      <c r="E5207" s="2">
        <v>44914</v>
      </c>
      <c r="F5207">
        <v>2022</v>
      </c>
      <c r="G5207" t="s">
        <v>10049</v>
      </c>
      <c r="H5207" t="s">
        <v>9452</v>
      </c>
      <c r="J5207">
        <v>5.5808999999999997</v>
      </c>
      <c r="N5207">
        <v>1.1583000000000001</v>
      </c>
      <c r="O5207">
        <v>1.1583000000000001</v>
      </c>
      <c r="P5207">
        <v>0</v>
      </c>
      <c r="S5207" s="5"/>
      <c r="T5207" s="1" t="s">
        <v>11320</v>
      </c>
    </row>
    <row r="5208" spans="1:20" x14ac:dyDescent="0.25">
      <c r="A5208" t="s">
        <v>11318</v>
      </c>
      <c r="C5208" t="s">
        <v>9353</v>
      </c>
      <c r="E5208" s="2">
        <v>45238</v>
      </c>
      <c r="F5208">
        <v>2023</v>
      </c>
      <c r="G5208" t="s">
        <v>9273</v>
      </c>
      <c r="H5208" t="s">
        <v>9218</v>
      </c>
      <c r="I5208" t="s">
        <v>9256</v>
      </c>
      <c r="J5208">
        <v>36.764199999999995</v>
      </c>
      <c r="N5208">
        <v>36.764199999999995</v>
      </c>
      <c r="O5208">
        <v>36.764199999999995</v>
      </c>
      <c r="P5208">
        <v>0</v>
      </c>
      <c r="R5208" s="38">
        <v>1</v>
      </c>
      <c r="S5208" s="5"/>
      <c r="T5208" s="1" t="s">
        <v>11319</v>
      </c>
    </row>
    <row r="5209" spans="1:20" x14ac:dyDescent="0.25">
      <c r="A5209" t="s">
        <v>11318</v>
      </c>
      <c r="C5209" t="s">
        <v>9995</v>
      </c>
      <c r="E5209" s="2">
        <v>45281</v>
      </c>
      <c r="F5209">
        <v>2023</v>
      </c>
      <c r="G5209" t="s">
        <v>9273</v>
      </c>
      <c r="H5209" t="s">
        <v>9218</v>
      </c>
      <c r="I5209" t="s">
        <v>132</v>
      </c>
      <c r="J5209">
        <v>92.451149999999998</v>
      </c>
      <c r="N5209">
        <v>6.9338362499999988</v>
      </c>
      <c r="O5209">
        <v>0</v>
      </c>
      <c r="P5209">
        <v>6.9338362499999988</v>
      </c>
      <c r="R5209" s="38">
        <v>7.4999999999999997E-2</v>
      </c>
      <c r="S5209" s="5"/>
      <c r="T5209" s="1" t="s">
        <v>11319</v>
      </c>
    </row>
    <row r="5210" spans="1:20" x14ac:dyDescent="0.25">
      <c r="A5210" t="s">
        <v>11318</v>
      </c>
      <c r="C5210" t="s">
        <v>9995</v>
      </c>
      <c r="E5210" s="2">
        <v>45281</v>
      </c>
      <c r="F5210">
        <v>2023</v>
      </c>
      <c r="G5210" t="s">
        <v>9273</v>
      </c>
      <c r="H5210" t="s">
        <v>9218</v>
      </c>
      <c r="I5210" t="s">
        <v>9240</v>
      </c>
      <c r="J5210">
        <v>10.272349999999999</v>
      </c>
      <c r="N5210">
        <v>0.77042624999999998</v>
      </c>
      <c r="O5210">
        <v>0</v>
      </c>
      <c r="P5210">
        <v>0.77042624999999998</v>
      </c>
      <c r="R5210" s="38">
        <v>7.4999999999999997E-2</v>
      </c>
      <c r="S5210" s="5"/>
      <c r="T5210" s="1" t="s">
        <v>11319</v>
      </c>
    </row>
    <row r="5211" spans="1:20" x14ac:dyDescent="0.25">
      <c r="A5211" t="s">
        <v>11318</v>
      </c>
      <c r="C5211" t="s">
        <v>10152</v>
      </c>
      <c r="E5211" s="2">
        <v>44910</v>
      </c>
      <c r="F5211">
        <v>2022</v>
      </c>
      <c r="G5211" t="s">
        <v>9373</v>
      </c>
      <c r="H5211" t="s">
        <v>9218</v>
      </c>
      <c r="J5211">
        <v>39.487499999999997</v>
      </c>
      <c r="N5211">
        <v>18.638099999999998</v>
      </c>
      <c r="O5211">
        <v>18.638099999999998</v>
      </c>
      <c r="P5211">
        <v>0</v>
      </c>
      <c r="S5211" s="5"/>
      <c r="T5211" s="1" t="s">
        <v>11320</v>
      </c>
    </row>
    <row r="5212" spans="1:20" x14ac:dyDescent="0.25">
      <c r="A5212" t="s">
        <v>11318</v>
      </c>
      <c r="C5212" t="s">
        <v>10152</v>
      </c>
      <c r="E5212" s="2">
        <v>44910</v>
      </c>
      <c r="F5212">
        <v>2022</v>
      </c>
      <c r="G5212" t="s">
        <v>9228</v>
      </c>
      <c r="H5212" t="s">
        <v>9218</v>
      </c>
      <c r="J5212">
        <v>4.2119999999999997</v>
      </c>
      <c r="N5212">
        <v>2.0006999999999997</v>
      </c>
      <c r="O5212">
        <v>2.0006999999999997</v>
      </c>
      <c r="P5212">
        <v>0</v>
      </c>
      <c r="S5212" s="5"/>
      <c r="T5212" s="1" t="s">
        <v>11320</v>
      </c>
    </row>
    <row r="5213" spans="1:20" x14ac:dyDescent="0.25">
      <c r="A5213" t="s">
        <v>11318</v>
      </c>
      <c r="C5213" t="s">
        <v>10152</v>
      </c>
      <c r="E5213" s="2">
        <v>44910</v>
      </c>
      <c r="F5213">
        <v>2022</v>
      </c>
      <c r="G5213" t="s">
        <v>9279</v>
      </c>
      <c r="H5213" t="s">
        <v>9218</v>
      </c>
      <c r="J5213">
        <v>8.9504999999999999</v>
      </c>
      <c r="N5213">
        <v>4.2119999999999997</v>
      </c>
      <c r="O5213">
        <v>4.2119999999999997</v>
      </c>
      <c r="P5213">
        <v>0</v>
      </c>
      <c r="S5213" s="5"/>
      <c r="T5213" s="1" t="s">
        <v>11320</v>
      </c>
    </row>
    <row r="5214" spans="1:20" x14ac:dyDescent="0.25">
      <c r="A5214" t="s">
        <v>11318</v>
      </c>
      <c r="C5214" t="s">
        <v>9782</v>
      </c>
      <c r="E5214" s="2">
        <v>45131</v>
      </c>
      <c r="F5214">
        <v>2023</v>
      </c>
      <c r="G5214" t="s">
        <v>9228</v>
      </c>
      <c r="H5214" t="s">
        <v>9218</v>
      </c>
      <c r="I5214" t="s">
        <v>9404</v>
      </c>
      <c r="J5214">
        <v>149.86818</v>
      </c>
      <c r="N5214">
        <v>5.9347799279999993</v>
      </c>
      <c r="O5214">
        <v>5.9347799279999993</v>
      </c>
      <c r="P5214">
        <v>0</v>
      </c>
      <c r="R5214" s="38">
        <v>3.9600000000000003E-2</v>
      </c>
      <c r="S5214" s="5"/>
      <c r="T5214" s="1" t="s">
        <v>11319</v>
      </c>
    </row>
    <row r="5215" spans="1:20" x14ac:dyDescent="0.25">
      <c r="A5215" t="s">
        <v>11318</v>
      </c>
      <c r="C5215" t="s">
        <v>9782</v>
      </c>
      <c r="E5215" s="2">
        <v>45131</v>
      </c>
      <c r="F5215">
        <v>2023</v>
      </c>
      <c r="G5215" t="s">
        <v>9273</v>
      </c>
      <c r="H5215" t="s">
        <v>9218</v>
      </c>
      <c r="I5215" t="s">
        <v>9404</v>
      </c>
      <c r="J5215">
        <v>68.121899999999997</v>
      </c>
      <c r="N5215">
        <v>2.6976272400000001</v>
      </c>
      <c r="O5215">
        <v>2.6976272400000001</v>
      </c>
      <c r="P5215">
        <v>0</v>
      </c>
      <c r="R5215" s="38">
        <v>3.9600000000000003E-2</v>
      </c>
      <c r="S5215" s="5"/>
      <c r="T5215" s="1" t="s">
        <v>11319</v>
      </c>
    </row>
    <row r="5216" spans="1:20" x14ac:dyDescent="0.25">
      <c r="A5216" t="s">
        <v>11318</v>
      </c>
      <c r="C5216" t="s">
        <v>9782</v>
      </c>
      <c r="E5216" s="2">
        <v>45131</v>
      </c>
      <c r="F5216">
        <v>2023</v>
      </c>
      <c r="G5216" t="s">
        <v>7066</v>
      </c>
      <c r="H5216" t="s">
        <v>9218</v>
      </c>
      <c r="I5216" t="s">
        <v>9404</v>
      </c>
      <c r="J5216">
        <v>71.527995000000004</v>
      </c>
      <c r="N5216">
        <v>2.8325086019999999</v>
      </c>
      <c r="O5216">
        <v>2.8325086019999999</v>
      </c>
      <c r="P5216">
        <v>0</v>
      </c>
      <c r="R5216" s="38">
        <v>3.9600000000000003E-2</v>
      </c>
      <c r="S5216" s="5"/>
      <c r="T5216" s="1" t="s">
        <v>11319</v>
      </c>
    </row>
    <row r="5217" spans="1:20" x14ac:dyDescent="0.25">
      <c r="A5217" t="s">
        <v>11318</v>
      </c>
      <c r="C5217" t="s">
        <v>9782</v>
      </c>
      <c r="E5217" s="2">
        <v>45131</v>
      </c>
      <c r="F5217">
        <v>2023</v>
      </c>
      <c r="G5217" t="s">
        <v>9289</v>
      </c>
      <c r="H5217" t="s">
        <v>9218</v>
      </c>
      <c r="I5217" t="s">
        <v>9404</v>
      </c>
      <c r="J5217">
        <v>20.436569999999996</v>
      </c>
      <c r="N5217">
        <v>0.80928817199999992</v>
      </c>
      <c r="O5217">
        <v>0.80928817199999992</v>
      </c>
      <c r="P5217">
        <v>0</v>
      </c>
      <c r="R5217" s="38">
        <v>3.9600000000000003E-2</v>
      </c>
      <c r="S5217" s="5"/>
      <c r="T5217" s="1" t="s">
        <v>11319</v>
      </c>
    </row>
    <row r="5218" spans="1:20" x14ac:dyDescent="0.25">
      <c r="A5218" t="s">
        <v>11318</v>
      </c>
      <c r="C5218" t="s">
        <v>9782</v>
      </c>
      <c r="E5218" s="2">
        <v>45131</v>
      </c>
      <c r="F5218">
        <v>2023</v>
      </c>
      <c r="G5218" t="s">
        <v>9243</v>
      </c>
      <c r="H5218" t="s">
        <v>9218</v>
      </c>
      <c r="I5218" t="s">
        <v>9404</v>
      </c>
      <c r="J5218">
        <v>30.654854999999998</v>
      </c>
      <c r="N5218">
        <v>1.2139322579999998</v>
      </c>
      <c r="O5218">
        <v>1.2139322579999998</v>
      </c>
      <c r="P5218">
        <v>0</v>
      </c>
      <c r="R5218" s="38">
        <v>3.9600000000000003E-2</v>
      </c>
      <c r="S5218" s="5"/>
      <c r="T5218" s="1" t="s">
        <v>11319</v>
      </c>
    </row>
    <row r="5219" spans="1:20" x14ac:dyDescent="0.25">
      <c r="A5219" t="s">
        <v>11318</v>
      </c>
      <c r="C5219" t="s">
        <v>10173</v>
      </c>
      <c r="E5219" s="2">
        <v>44649</v>
      </c>
      <c r="F5219">
        <v>2022</v>
      </c>
      <c r="G5219" t="s">
        <v>9276</v>
      </c>
      <c r="H5219" t="s">
        <v>9218</v>
      </c>
      <c r="J5219">
        <v>66.549599999999998</v>
      </c>
      <c r="N5219">
        <v>66.549599999999998</v>
      </c>
      <c r="O5219">
        <v>66.549599999999998</v>
      </c>
      <c r="P5219">
        <v>0</v>
      </c>
      <c r="S5219" s="5"/>
      <c r="T5219" s="1" t="s">
        <v>11320</v>
      </c>
    </row>
    <row r="5220" spans="1:20" x14ac:dyDescent="0.25">
      <c r="A5220" t="s">
        <v>11318</v>
      </c>
      <c r="C5220" t="s">
        <v>10173</v>
      </c>
      <c r="E5220" s="2">
        <v>44649</v>
      </c>
      <c r="F5220">
        <v>2022</v>
      </c>
      <c r="G5220" t="s">
        <v>9276</v>
      </c>
      <c r="H5220" t="s">
        <v>9218</v>
      </c>
      <c r="J5220">
        <v>26.746199999999998</v>
      </c>
      <c r="N5220">
        <v>26.746199999999998</v>
      </c>
      <c r="O5220">
        <v>26.746199999999998</v>
      </c>
      <c r="P5220">
        <v>0</v>
      </c>
      <c r="S5220" s="5"/>
      <c r="T5220" s="1" t="s">
        <v>11320</v>
      </c>
    </row>
    <row r="5221" spans="1:20" x14ac:dyDescent="0.25">
      <c r="A5221" t="s">
        <v>11318</v>
      </c>
      <c r="C5221" t="s">
        <v>10083</v>
      </c>
      <c r="E5221" s="2">
        <v>44826</v>
      </c>
      <c r="F5221">
        <v>2022</v>
      </c>
      <c r="G5221" t="s">
        <v>6540</v>
      </c>
      <c r="H5221" t="s">
        <v>9218</v>
      </c>
      <c r="J5221">
        <v>148.68359999999998</v>
      </c>
      <c r="N5221">
        <v>4.7385000000000002</v>
      </c>
      <c r="O5221">
        <v>0.21060000000000001</v>
      </c>
      <c r="P5221">
        <v>4.5278999999999998</v>
      </c>
      <c r="S5221" s="5"/>
      <c r="T5221" s="1" t="s">
        <v>11320</v>
      </c>
    </row>
    <row r="5222" spans="1:20" x14ac:dyDescent="0.25">
      <c r="A5222" t="s">
        <v>11318</v>
      </c>
      <c r="C5222" t="s">
        <v>9232</v>
      </c>
      <c r="E5222" s="2">
        <v>45117</v>
      </c>
      <c r="F5222">
        <v>2023</v>
      </c>
      <c r="G5222" t="s">
        <v>6278</v>
      </c>
      <c r="H5222" t="s">
        <v>9229</v>
      </c>
      <c r="I5222" t="s">
        <v>132</v>
      </c>
      <c r="J5222">
        <v>43.251999999999995</v>
      </c>
      <c r="N5222">
        <v>24.709867599999999</v>
      </c>
      <c r="O5222">
        <v>24.709867599999999</v>
      </c>
      <c r="P5222">
        <v>0</v>
      </c>
      <c r="R5222" s="38">
        <v>0.57130000000000003</v>
      </c>
      <c r="S5222" s="5"/>
      <c r="T5222" s="1" t="s">
        <v>11319</v>
      </c>
    </row>
    <row r="5223" spans="1:20" x14ac:dyDescent="0.25">
      <c r="A5223" t="s">
        <v>11318</v>
      </c>
      <c r="C5223" t="s">
        <v>10905</v>
      </c>
      <c r="E5223" s="2">
        <v>44368</v>
      </c>
      <c r="F5223">
        <v>2021</v>
      </c>
      <c r="G5223" t="s">
        <v>9292</v>
      </c>
      <c r="H5223" t="s">
        <v>9218</v>
      </c>
      <c r="J5223">
        <v>59.135000000000005</v>
      </c>
      <c r="N5223">
        <v>7.0962000000000005</v>
      </c>
      <c r="O5223">
        <v>7.0962000000000005</v>
      </c>
      <c r="P5223">
        <v>0</v>
      </c>
      <c r="S5223" s="5"/>
      <c r="T5223" s="1" t="s">
        <v>11321</v>
      </c>
    </row>
    <row r="5224" spans="1:20" x14ac:dyDescent="0.25">
      <c r="A5224" t="s">
        <v>11318</v>
      </c>
      <c r="C5224" t="s">
        <v>10720</v>
      </c>
      <c r="E5224" s="2">
        <v>44540</v>
      </c>
      <c r="F5224">
        <v>2021</v>
      </c>
      <c r="G5224" t="s">
        <v>9686</v>
      </c>
      <c r="H5224" t="s">
        <v>9229</v>
      </c>
      <c r="J5224">
        <v>35.481000000000002</v>
      </c>
      <c r="N5224">
        <v>32.287710000000004</v>
      </c>
      <c r="O5224">
        <v>32.287710000000004</v>
      </c>
      <c r="P5224">
        <v>0</v>
      </c>
      <c r="S5224" s="5"/>
      <c r="T5224" s="1" t="s">
        <v>11321</v>
      </c>
    </row>
    <row r="5225" spans="1:20" x14ac:dyDescent="0.25">
      <c r="A5225" t="s">
        <v>11318</v>
      </c>
      <c r="C5225" t="s">
        <v>10999</v>
      </c>
      <c r="E5225" s="2">
        <v>44547</v>
      </c>
      <c r="F5225">
        <v>2021</v>
      </c>
      <c r="G5225" t="s">
        <v>9686</v>
      </c>
      <c r="H5225" t="s">
        <v>9229</v>
      </c>
      <c r="J5225">
        <v>28.384800000000002</v>
      </c>
      <c r="N5225">
        <v>28.384800000000002</v>
      </c>
      <c r="O5225">
        <v>28.384800000000002</v>
      </c>
      <c r="P5225">
        <v>0</v>
      </c>
      <c r="S5225" s="5"/>
      <c r="T5225" s="1" t="s">
        <v>11321</v>
      </c>
    </row>
    <row r="5226" spans="1:20" x14ac:dyDescent="0.25">
      <c r="A5226" t="s">
        <v>11318</v>
      </c>
      <c r="C5226" t="s">
        <v>10374</v>
      </c>
      <c r="E5226" s="2">
        <v>44910</v>
      </c>
      <c r="F5226">
        <v>2022</v>
      </c>
      <c r="G5226" t="s">
        <v>9686</v>
      </c>
      <c r="H5226" t="s">
        <v>9229</v>
      </c>
      <c r="J5226">
        <v>105.3</v>
      </c>
      <c r="N5226">
        <v>3.1589999999999998</v>
      </c>
      <c r="O5226">
        <v>0</v>
      </c>
      <c r="P5226">
        <v>3.1589999999999998</v>
      </c>
      <c r="S5226" s="5"/>
      <c r="T5226" s="1" t="s">
        <v>11320</v>
      </c>
    </row>
    <row r="5227" spans="1:20" x14ac:dyDescent="0.25">
      <c r="A5227" t="s">
        <v>11318</v>
      </c>
      <c r="C5227" t="s">
        <v>10099</v>
      </c>
      <c r="E5227" s="2">
        <v>44651</v>
      </c>
      <c r="F5227">
        <v>2022</v>
      </c>
      <c r="G5227" t="s">
        <v>9686</v>
      </c>
      <c r="H5227" t="s">
        <v>9229</v>
      </c>
      <c r="J5227">
        <v>157.94999999999999</v>
      </c>
      <c r="N5227">
        <v>7.8974999999999991</v>
      </c>
      <c r="O5227">
        <v>0</v>
      </c>
      <c r="P5227">
        <v>7.8974999999999991</v>
      </c>
      <c r="S5227" s="5"/>
      <c r="T5227" s="1" t="s">
        <v>11320</v>
      </c>
    </row>
    <row r="5228" spans="1:20" x14ac:dyDescent="0.25">
      <c r="A5228" t="s">
        <v>11318</v>
      </c>
      <c r="C5228" t="s">
        <v>9999</v>
      </c>
      <c r="E5228" s="2">
        <v>45282</v>
      </c>
      <c r="F5228">
        <v>2023</v>
      </c>
      <c r="G5228" t="s">
        <v>9686</v>
      </c>
      <c r="H5228" t="s">
        <v>9224</v>
      </c>
      <c r="I5228" t="s">
        <v>9225</v>
      </c>
      <c r="J5228">
        <v>54.064999999999998</v>
      </c>
      <c r="N5228">
        <v>5.4064999999999994</v>
      </c>
      <c r="O5228">
        <v>5.4064999999999994</v>
      </c>
      <c r="P5228">
        <v>0</v>
      </c>
      <c r="R5228" s="38">
        <v>0.1</v>
      </c>
      <c r="S5228" s="5"/>
      <c r="T5228" s="1" t="s">
        <v>11319</v>
      </c>
    </row>
    <row r="5229" spans="1:20" x14ac:dyDescent="0.25">
      <c r="A5229" t="s">
        <v>11318</v>
      </c>
      <c r="C5229" t="s">
        <v>9687</v>
      </c>
      <c r="E5229" s="2">
        <v>45275</v>
      </c>
      <c r="F5229">
        <v>2023</v>
      </c>
      <c r="G5229" t="s">
        <v>9686</v>
      </c>
      <c r="H5229" t="s">
        <v>9218</v>
      </c>
      <c r="I5229" t="s">
        <v>84</v>
      </c>
      <c r="J5229">
        <v>44.554966499999992</v>
      </c>
      <c r="N5229">
        <v>19.604185259999998</v>
      </c>
      <c r="O5229">
        <v>19.604185259999998</v>
      </c>
      <c r="P5229">
        <v>0</v>
      </c>
      <c r="R5229" s="38">
        <v>0.44</v>
      </c>
      <c r="S5229" s="5"/>
      <c r="T5229" s="1" t="s">
        <v>11319</v>
      </c>
    </row>
    <row r="5230" spans="1:20" x14ac:dyDescent="0.25">
      <c r="A5230" t="s">
        <v>11318</v>
      </c>
      <c r="C5230" t="s">
        <v>9257</v>
      </c>
      <c r="E5230" s="2">
        <v>45289</v>
      </c>
      <c r="F5230">
        <v>2023</v>
      </c>
      <c r="G5230" t="s">
        <v>430</v>
      </c>
      <c r="H5230" t="s">
        <v>9229</v>
      </c>
      <c r="I5230" t="s">
        <v>9256</v>
      </c>
      <c r="J5230">
        <v>48.561182999999993</v>
      </c>
      <c r="N5230">
        <v>3.5935275419999999</v>
      </c>
      <c r="O5230">
        <v>2.1366920519999999</v>
      </c>
      <c r="P5230">
        <v>1.4568354899999998</v>
      </c>
      <c r="R5230" s="38">
        <v>7.3999999999999996E-2</v>
      </c>
      <c r="S5230" s="5"/>
      <c r="T5230" s="1" t="s">
        <v>11319</v>
      </c>
    </row>
    <row r="5231" spans="1:20" x14ac:dyDescent="0.25">
      <c r="A5231" t="s">
        <v>11318</v>
      </c>
      <c r="C5231" t="s">
        <v>10139</v>
      </c>
      <c r="E5231" s="2">
        <v>44684</v>
      </c>
      <c r="F5231">
        <v>2022</v>
      </c>
      <c r="G5231" t="s">
        <v>9228</v>
      </c>
      <c r="H5231" t="s">
        <v>9218</v>
      </c>
      <c r="J5231">
        <v>84.24</v>
      </c>
      <c r="N5231">
        <v>84.24</v>
      </c>
      <c r="O5231">
        <v>67.391999999999996</v>
      </c>
      <c r="P5231">
        <v>16.847999999999999</v>
      </c>
      <c r="S5231" s="5"/>
      <c r="T5231" s="1" t="s">
        <v>11320</v>
      </c>
    </row>
    <row r="5232" spans="1:20" x14ac:dyDescent="0.25">
      <c r="A5232" t="s">
        <v>11318</v>
      </c>
      <c r="C5232" t="s">
        <v>10175</v>
      </c>
      <c r="E5232" s="2">
        <v>44914</v>
      </c>
      <c r="F5232">
        <v>2022</v>
      </c>
      <c r="G5232" t="s">
        <v>9228</v>
      </c>
      <c r="H5232" t="s">
        <v>9218</v>
      </c>
      <c r="J5232">
        <v>263.25</v>
      </c>
      <c r="N5232">
        <v>263.25</v>
      </c>
      <c r="O5232">
        <v>263.25</v>
      </c>
      <c r="P5232">
        <v>0</v>
      </c>
      <c r="S5232" s="5"/>
      <c r="T5232" s="1" t="s">
        <v>11320</v>
      </c>
    </row>
    <row r="5233" spans="1:20" x14ac:dyDescent="0.25">
      <c r="A5233" t="s">
        <v>11318</v>
      </c>
      <c r="C5233" t="s">
        <v>10869</v>
      </c>
      <c r="E5233" s="2">
        <v>44560</v>
      </c>
      <c r="F5233">
        <v>2021</v>
      </c>
      <c r="G5233" t="s">
        <v>6358</v>
      </c>
      <c r="H5233" t="s">
        <v>9224</v>
      </c>
      <c r="J5233">
        <v>177.405</v>
      </c>
      <c r="N5233">
        <v>1.7740500000000001</v>
      </c>
      <c r="O5233">
        <v>1.7740500000000001</v>
      </c>
      <c r="P5233">
        <v>0</v>
      </c>
      <c r="S5233" s="5"/>
      <c r="T5233" s="1" t="s">
        <v>11321</v>
      </c>
    </row>
    <row r="5234" spans="1:20" x14ac:dyDescent="0.25">
      <c r="A5234" t="s">
        <v>11318</v>
      </c>
      <c r="C5234" t="s">
        <v>9271</v>
      </c>
      <c r="E5234" s="2">
        <v>45006</v>
      </c>
      <c r="F5234">
        <v>2023</v>
      </c>
      <c r="G5234" t="s">
        <v>6358</v>
      </c>
      <c r="H5234" t="s">
        <v>9224</v>
      </c>
      <c r="I5234" t="s">
        <v>9225</v>
      </c>
      <c r="J5234">
        <v>32.439</v>
      </c>
      <c r="N5234">
        <v>0.32438999999999996</v>
      </c>
      <c r="O5234">
        <v>0.32438999999999996</v>
      </c>
      <c r="P5234">
        <v>0</v>
      </c>
      <c r="R5234" s="38">
        <v>0.01</v>
      </c>
      <c r="S5234" s="5"/>
      <c r="T5234" s="1" t="s">
        <v>11319</v>
      </c>
    </row>
    <row r="5235" spans="1:20" x14ac:dyDescent="0.25">
      <c r="A5235" t="s">
        <v>11318</v>
      </c>
      <c r="C5235" t="s">
        <v>9271</v>
      </c>
      <c r="E5235" s="2">
        <v>45282</v>
      </c>
      <c r="F5235">
        <v>2023</v>
      </c>
      <c r="G5235" t="s">
        <v>6358</v>
      </c>
      <c r="H5235" t="s">
        <v>9224</v>
      </c>
      <c r="I5235" t="s">
        <v>9225</v>
      </c>
      <c r="J5235">
        <v>27.032499999999999</v>
      </c>
      <c r="N5235">
        <v>0.27032499999999998</v>
      </c>
      <c r="O5235">
        <v>0.27032499999999998</v>
      </c>
      <c r="P5235">
        <v>0</v>
      </c>
      <c r="R5235" s="38">
        <v>0.01</v>
      </c>
      <c r="S5235" s="5"/>
      <c r="T5235" s="1" t="s">
        <v>11319</v>
      </c>
    </row>
    <row r="5236" spans="1:20" x14ac:dyDescent="0.25">
      <c r="A5236" t="s">
        <v>11318</v>
      </c>
      <c r="C5236" t="s">
        <v>10146</v>
      </c>
      <c r="E5236" s="2">
        <v>44917</v>
      </c>
      <c r="F5236">
        <v>2022</v>
      </c>
      <c r="G5236" t="s">
        <v>9364</v>
      </c>
      <c r="H5236" t="s">
        <v>9218</v>
      </c>
      <c r="J5236">
        <v>42.12</v>
      </c>
      <c r="N5236">
        <v>42.12</v>
      </c>
      <c r="O5236">
        <v>42.12</v>
      </c>
      <c r="P5236">
        <v>0</v>
      </c>
      <c r="S5236" s="5"/>
      <c r="T5236" s="1" t="s">
        <v>11320</v>
      </c>
    </row>
    <row r="5237" spans="1:20" x14ac:dyDescent="0.25">
      <c r="A5237" t="s">
        <v>11318</v>
      </c>
      <c r="C5237" t="s">
        <v>10256</v>
      </c>
      <c r="E5237" s="2">
        <v>44924</v>
      </c>
      <c r="F5237">
        <v>2022</v>
      </c>
      <c r="G5237" t="s">
        <v>329</v>
      </c>
      <c r="H5237" t="s">
        <v>9224</v>
      </c>
      <c r="J5237">
        <v>10.53</v>
      </c>
      <c r="N5237">
        <v>0.1053</v>
      </c>
      <c r="O5237">
        <v>0.1053</v>
      </c>
      <c r="P5237">
        <v>0</v>
      </c>
      <c r="S5237" s="5"/>
      <c r="T5237" s="1" t="s">
        <v>11320</v>
      </c>
    </row>
    <row r="5238" spans="1:20" x14ac:dyDescent="0.25">
      <c r="A5238" t="s">
        <v>11318</v>
      </c>
      <c r="C5238" t="s">
        <v>10215</v>
      </c>
      <c r="E5238" s="2">
        <v>44909</v>
      </c>
      <c r="F5238">
        <v>2022</v>
      </c>
      <c r="G5238" t="s">
        <v>9276</v>
      </c>
      <c r="H5238" t="s">
        <v>9218</v>
      </c>
      <c r="J5238">
        <v>120.67379999999999</v>
      </c>
      <c r="N5238">
        <v>120.67379999999999</v>
      </c>
      <c r="O5238">
        <v>120.67379999999999</v>
      </c>
      <c r="P5238">
        <v>0</v>
      </c>
      <c r="S5238" s="5"/>
      <c r="T5238" s="1" t="s">
        <v>11320</v>
      </c>
    </row>
    <row r="5239" spans="1:20" x14ac:dyDescent="0.25">
      <c r="A5239" t="s">
        <v>11318</v>
      </c>
      <c r="C5239" t="s">
        <v>10064</v>
      </c>
      <c r="E5239" s="2">
        <v>44888</v>
      </c>
      <c r="F5239">
        <v>2022</v>
      </c>
      <c r="G5239" t="s">
        <v>8808</v>
      </c>
      <c r="H5239" t="s">
        <v>9229</v>
      </c>
      <c r="J5239">
        <v>52.65</v>
      </c>
      <c r="N5239">
        <v>20.217599999999997</v>
      </c>
      <c r="O5239">
        <v>12.5307</v>
      </c>
      <c r="P5239">
        <v>7.6868999999999996</v>
      </c>
      <c r="S5239" s="5"/>
      <c r="T5239" s="1" t="s">
        <v>11320</v>
      </c>
    </row>
    <row r="5240" spans="1:20" x14ac:dyDescent="0.25">
      <c r="A5240" t="s">
        <v>11318</v>
      </c>
      <c r="C5240" t="s">
        <v>10343</v>
      </c>
      <c r="E5240" s="2">
        <v>44918</v>
      </c>
      <c r="F5240">
        <v>2022</v>
      </c>
      <c r="G5240" t="s">
        <v>8761</v>
      </c>
      <c r="H5240" t="s">
        <v>9218</v>
      </c>
      <c r="J5240">
        <v>136.88999999999999</v>
      </c>
      <c r="N5240">
        <v>136.88999999999999</v>
      </c>
      <c r="O5240">
        <v>136.88999999999999</v>
      </c>
      <c r="P5240">
        <v>0</v>
      </c>
      <c r="S5240" s="5"/>
      <c r="T5240" s="1" t="s">
        <v>11320</v>
      </c>
    </row>
    <row r="5241" spans="1:20" x14ac:dyDescent="0.25">
      <c r="A5241" t="s">
        <v>11318</v>
      </c>
      <c r="C5241" t="s">
        <v>10965</v>
      </c>
      <c r="E5241" s="2">
        <v>44547</v>
      </c>
      <c r="F5241">
        <v>2021</v>
      </c>
      <c r="G5241" t="s">
        <v>8761</v>
      </c>
      <c r="H5241" t="s">
        <v>9218</v>
      </c>
      <c r="J5241">
        <v>236.54000000000002</v>
      </c>
      <c r="N5241">
        <v>236.54000000000002</v>
      </c>
      <c r="O5241">
        <v>236.54000000000002</v>
      </c>
      <c r="P5241">
        <v>0</v>
      </c>
      <c r="S5241" s="5"/>
      <c r="T5241" s="1" t="s">
        <v>11321</v>
      </c>
    </row>
    <row r="5242" spans="1:20" x14ac:dyDescent="0.25">
      <c r="A5242" t="s">
        <v>11318</v>
      </c>
      <c r="C5242" t="s">
        <v>9973</v>
      </c>
      <c r="E5242" s="2">
        <v>45281</v>
      </c>
      <c r="F5242">
        <v>2023</v>
      </c>
      <c r="G5242" t="s">
        <v>9320</v>
      </c>
      <c r="H5242" t="s">
        <v>9229</v>
      </c>
      <c r="I5242" t="s">
        <v>141</v>
      </c>
      <c r="J5242">
        <v>6.4878</v>
      </c>
      <c r="N5242">
        <v>6.4878</v>
      </c>
      <c r="O5242">
        <v>6.4878</v>
      </c>
      <c r="P5242">
        <v>0</v>
      </c>
      <c r="R5242" s="38">
        <v>1</v>
      </c>
      <c r="S5242" s="5"/>
      <c r="T5242" s="1" t="s">
        <v>11319</v>
      </c>
    </row>
    <row r="5243" spans="1:20" x14ac:dyDescent="0.25">
      <c r="A5243" t="s">
        <v>11318</v>
      </c>
      <c r="C5243" t="s">
        <v>9973</v>
      </c>
      <c r="E5243" s="2">
        <v>45281</v>
      </c>
      <c r="F5243">
        <v>2023</v>
      </c>
      <c r="G5243" t="s">
        <v>9364</v>
      </c>
      <c r="H5243" t="s">
        <v>9229</v>
      </c>
      <c r="I5243" t="s">
        <v>141</v>
      </c>
      <c r="J5243">
        <v>99.479599980093255</v>
      </c>
      <c r="N5243">
        <v>99.479599980099749</v>
      </c>
      <c r="O5243">
        <v>99.479599980099749</v>
      </c>
      <c r="P5243">
        <v>0</v>
      </c>
      <c r="R5243" s="38">
        <v>1</v>
      </c>
      <c r="S5243" s="5"/>
      <c r="T5243" s="1" t="s">
        <v>11319</v>
      </c>
    </row>
    <row r="5244" spans="1:20" x14ac:dyDescent="0.25">
      <c r="A5244" t="s">
        <v>11318</v>
      </c>
      <c r="C5244" t="s">
        <v>9973</v>
      </c>
      <c r="E5244" s="2">
        <v>45281</v>
      </c>
      <c r="F5244">
        <v>2023</v>
      </c>
      <c r="G5244" t="s">
        <v>9261</v>
      </c>
      <c r="H5244" t="s">
        <v>9229</v>
      </c>
      <c r="I5244" t="s">
        <v>141</v>
      </c>
      <c r="J5244">
        <v>10.81300000000865</v>
      </c>
      <c r="N5244">
        <v>10.813000000002162</v>
      </c>
      <c r="O5244">
        <v>10.813000000002162</v>
      </c>
      <c r="P5244">
        <v>0</v>
      </c>
      <c r="R5244" s="38">
        <v>1</v>
      </c>
      <c r="S5244" s="5"/>
      <c r="T5244" s="1" t="s">
        <v>11319</v>
      </c>
    </row>
    <row r="5245" spans="1:20" x14ac:dyDescent="0.25">
      <c r="A5245" t="s">
        <v>11318</v>
      </c>
      <c r="C5245" t="s">
        <v>9973</v>
      </c>
      <c r="E5245" s="2">
        <v>45281</v>
      </c>
      <c r="F5245">
        <v>2023</v>
      </c>
      <c r="G5245" t="s">
        <v>9273</v>
      </c>
      <c r="H5245" t="s">
        <v>9229</v>
      </c>
      <c r="I5245" t="s">
        <v>141</v>
      </c>
      <c r="J5245">
        <v>214.09739989295127</v>
      </c>
      <c r="N5245">
        <v>214.09739989295127</v>
      </c>
      <c r="O5245">
        <v>214.09739989295127</v>
      </c>
      <c r="P5245">
        <v>0</v>
      </c>
      <c r="R5245" s="38">
        <v>1</v>
      </c>
      <c r="S5245" s="5"/>
      <c r="T5245" s="1" t="s">
        <v>11319</v>
      </c>
    </row>
    <row r="5246" spans="1:20" x14ac:dyDescent="0.25">
      <c r="A5246" t="s">
        <v>11318</v>
      </c>
      <c r="C5246" t="s">
        <v>9973</v>
      </c>
      <c r="E5246" s="2">
        <v>45281</v>
      </c>
      <c r="F5246">
        <v>2023</v>
      </c>
      <c r="G5246" t="s">
        <v>7066</v>
      </c>
      <c r="H5246" t="s">
        <v>9229</v>
      </c>
      <c r="I5246" t="s">
        <v>141</v>
      </c>
      <c r="J5246">
        <v>32.439</v>
      </c>
      <c r="N5246">
        <v>32.439</v>
      </c>
      <c r="O5246">
        <v>32.439</v>
      </c>
      <c r="P5246">
        <v>0</v>
      </c>
      <c r="R5246" s="38">
        <v>1</v>
      </c>
      <c r="S5246" s="5"/>
      <c r="T5246" s="1" t="s">
        <v>11319</v>
      </c>
    </row>
    <row r="5247" spans="1:20" x14ac:dyDescent="0.25">
      <c r="A5247" t="s">
        <v>11318</v>
      </c>
      <c r="C5247" t="s">
        <v>9973</v>
      </c>
      <c r="E5247" s="2">
        <v>45281</v>
      </c>
      <c r="F5247">
        <v>2023</v>
      </c>
      <c r="G5247" t="s">
        <v>4726</v>
      </c>
      <c r="H5247" t="s">
        <v>9229</v>
      </c>
      <c r="I5247" t="s">
        <v>141</v>
      </c>
      <c r="J5247">
        <v>32.438999996756095</v>
      </c>
      <c r="N5247">
        <v>32.438999996756095</v>
      </c>
      <c r="O5247">
        <v>32.438999996756095</v>
      </c>
      <c r="P5247">
        <v>0</v>
      </c>
      <c r="R5247" s="38">
        <v>1</v>
      </c>
      <c r="S5247" s="5"/>
      <c r="T5247" s="1" t="s">
        <v>11319</v>
      </c>
    </row>
    <row r="5248" spans="1:20" x14ac:dyDescent="0.25">
      <c r="A5248" t="s">
        <v>11318</v>
      </c>
      <c r="C5248" t="s">
        <v>9973</v>
      </c>
      <c r="E5248" s="2">
        <v>45281</v>
      </c>
      <c r="F5248">
        <v>2023</v>
      </c>
      <c r="G5248" t="s">
        <v>9243</v>
      </c>
      <c r="H5248" t="s">
        <v>9229</v>
      </c>
      <c r="I5248" t="s">
        <v>141</v>
      </c>
      <c r="J5248">
        <v>36.764199996323583</v>
      </c>
      <c r="N5248">
        <v>36.764199996323583</v>
      </c>
      <c r="O5248">
        <v>36.764199996323583</v>
      </c>
      <c r="P5248">
        <v>0</v>
      </c>
      <c r="R5248" s="38">
        <v>1</v>
      </c>
      <c r="S5248" s="5"/>
      <c r="T5248" s="1" t="s">
        <v>11319</v>
      </c>
    </row>
    <row r="5249" spans="1:20" x14ac:dyDescent="0.25">
      <c r="A5249" t="s">
        <v>11318</v>
      </c>
      <c r="C5249" t="s">
        <v>10726</v>
      </c>
      <c r="E5249" s="2">
        <v>44372</v>
      </c>
      <c r="F5249">
        <v>2021</v>
      </c>
      <c r="G5249" t="s">
        <v>9423</v>
      </c>
      <c r="H5249" t="s">
        <v>9218</v>
      </c>
      <c r="J5249">
        <v>132.4624</v>
      </c>
      <c r="N5249">
        <v>7.9240900000000005</v>
      </c>
      <c r="O5249">
        <v>0</v>
      </c>
      <c r="P5249">
        <v>7.9240900000000005</v>
      </c>
      <c r="S5249" s="5"/>
      <c r="T5249" s="1" t="s">
        <v>11321</v>
      </c>
    </row>
    <row r="5250" spans="1:20" x14ac:dyDescent="0.25">
      <c r="A5250" t="s">
        <v>11318</v>
      </c>
      <c r="C5250" t="s">
        <v>9576</v>
      </c>
      <c r="E5250" s="2">
        <v>45202</v>
      </c>
      <c r="F5250">
        <v>2023</v>
      </c>
      <c r="G5250" t="s">
        <v>9243</v>
      </c>
      <c r="H5250" t="s">
        <v>9218</v>
      </c>
      <c r="I5250" t="s">
        <v>141</v>
      </c>
      <c r="J5250">
        <v>540.65</v>
      </c>
      <c r="N5250">
        <v>540.65</v>
      </c>
      <c r="O5250">
        <v>540.65</v>
      </c>
      <c r="P5250">
        <v>0</v>
      </c>
      <c r="R5250" s="38">
        <v>1</v>
      </c>
      <c r="S5250" s="5"/>
      <c r="T5250" s="1" t="s">
        <v>11319</v>
      </c>
    </row>
    <row r="5251" spans="1:20" x14ac:dyDescent="0.25">
      <c r="A5251" t="s">
        <v>11318</v>
      </c>
      <c r="C5251" t="s">
        <v>10286</v>
      </c>
      <c r="E5251" s="2">
        <v>44916</v>
      </c>
      <c r="F5251">
        <v>2022</v>
      </c>
      <c r="G5251" t="s">
        <v>9243</v>
      </c>
      <c r="H5251" t="s">
        <v>9229</v>
      </c>
      <c r="J5251">
        <v>24.8508</v>
      </c>
      <c r="N5251">
        <v>24.8508</v>
      </c>
      <c r="O5251">
        <v>22.955400000000001</v>
      </c>
      <c r="P5251">
        <v>1.8954</v>
      </c>
      <c r="S5251" s="5"/>
      <c r="T5251" s="1" t="s">
        <v>11320</v>
      </c>
    </row>
    <row r="5252" spans="1:20" x14ac:dyDescent="0.25">
      <c r="A5252" t="s">
        <v>11318</v>
      </c>
      <c r="C5252" t="s">
        <v>9496</v>
      </c>
      <c r="E5252" s="2">
        <v>44992</v>
      </c>
      <c r="F5252">
        <v>2023</v>
      </c>
      <c r="G5252" t="s">
        <v>9289</v>
      </c>
      <c r="H5252" t="s">
        <v>9224</v>
      </c>
      <c r="I5252" t="s">
        <v>9225</v>
      </c>
      <c r="J5252">
        <v>324.39</v>
      </c>
      <c r="N5252">
        <v>97.316999999999993</v>
      </c>
      <c r="O5252">
        <v>97.316999999999993</v>
      </c>
      <c r="P5252">
        <v>0</v>
      </c>
      <c r="R5252" s="38">
        <v>0.3</v>
      </c>
      <c r="S5252" s="5"/>
      <c r="T5252" s="1" t="s">
        <v>11319</v>
      </c>
    </row>
    <row r="5253" spans="1:20" x14ac:dyDescent="0.25">
      <c r="A5253" t="s">
        <v>11318</v>
      </c>
      <c r="C5253" t="s">
        <v>9709</v>
      </c>
      <c r="E5253" s="2">
        <v>45275</v>
      </c>
      <c r="F5253">
        <v>2023</v>
      </c>
      <c r="G5253" t="s">
        <v>9289</v>
      </c>
      <c r="H5253" t="s">
        <v>318</v>
      </c>
      <c r="I5253" t="s">
        <v>9225</v>
      </c>
      <c r="J5253">
        <v>162.19499999999999</v>
      </c>
      <c r="N5253">
        <v>0.810975</v>
      </c>
      <c r="O5253">
        <v>0.810975</v>
      </c>
      <c r="P5253">
        <v>0</v>
      </c>
      <c r="R5253" s="38">
        <v>5.0000000000000001E-3</v>
      </c>
      <c r="S5253" s="5"/>
      <c r="T5253" s="1" t="s">
        <v>11319</v>
      </c>
    </row>
    <row r="5254" spans="1:20" x14ac:dyDescent="0.25">
      <c r="A5254" t="s">
        <v>11318</v>
      </c>
      <c r="C5254" t="s">
        <v>10989</v>
      </c>
      <c r="E5254" s="2">
        <v>44494</v>
      </c>
      <c r="F5254">
        <v>2021</v>
      </c>
      <c r="G5254" t="s">
        <v>6571</v>
      </c>
      <c r="H5254" t="s">
        <v>9224</v>
      </c>
      <c r="J5254">
        <v>26.019400000000001</v>
      </c>
      <c r="N5254">
        <v>0.23654000000000003</v>
      </c>
      <c r="O5254">
        <v>0.23654000000000003</v>
      </c>
      <c r="P5254">
        <v>0</v>
      </c>
      <c r="S5254" s="5"/>
      <c r="T5254" s="1" t="s">
        <v>11321</v>
      </c>
    </row>
    <row r="5255" spans="1:20" x14ac:dyDescent="0.25">
      <c r="A5255" t="s">
        <v>11318</v>
      </c>
      <c r="C5255" t="s">
        <v>10984</v>
      </c>
      <c r="E5255" s="2">
        <v>44552</v>
      </c>
      <c r="F5255">
        <v>2021</v>
      </c>
      <c r="G5255" t="s">
        <v>6521</v>
      </c>
      <c r="H5255" t="s">
        <v>9229</v>
      </c>
      <c r="J5255">
        <v>53.812850000000005</v>
      </c>
      <c r="N5255">
        <v>53.812850000000005</v>
      </c>
      <c r="O5255">
        <v>53.812850000000005</v>
      </c>
      <c r="P5255">
        <v>0</v>
      </c>
      <c r="S5255" s="5"/>
      <c r="T5255" s="1" t="s">
        <v>11321</v>
      </c>
    </row>
    <row r="5256" spans="1:20" x14ac:dyDescent="0.25">
      <c r="A5256" t="s">
        <v>11318</v>
      </c>
      <c r="C5256" t="s">
        <v>10984</v>
      </c>
      <c r="E5256" s="2">
        <v>44552</v>
      </c>
      <c r="F5256">
        <v>2021</v>
      </c>
      <c r="G5256" t="s">
        <v>6521</v>
      </c>
      <c r="H5256" t="s">
        <v>9229</v>
      </c>
      <c r="J5256">
        <v>182.72715000000002</v>
      </c>
      <c r="N5256">
        <v>182.72715000000002</v>
      </c>
      <c r="O5256">
        <v>182.72715000000002</v>
      </c>
      <c r="P5256">
        <v>0</v>
      </c>
      <c r="S5256" s="5"/>
      <c r="T5256" s="1" t="s">
        <v>11321</v>
      </c>
    </row>
    <row r="5257" spans="1:20" x14ac:dyDescent="0.25">
      <c r="A5257" t="s">
        <v>11318</v>
      </c>
      <c r="C5257" t="s">
        <v>10368</v>
      </c>
      <c r="E5257" s="2">
        <v>44847</v>
      </c>
      <c r="F5257">
        <v>2022</v>
      </c>
      <c r="G5257" t="s">
        <v>768</v>
      </c>
      <c r="H5257" t="s">
        <v>9218</v>
      </c>
      <c r="J5257">
        <v>12.741299999999999</v>
      </c>
      <c r="N5257">
        <v>12.741299999999999</v>
      </c>
      <c r="O5257">
        <v>12.741299999999999</v>
      </c>
      <c r="P5257">
        <v>0</v>
      </c>
      <c r="S5257" s="5"/>
      <c r="T5257" s="1" t="s">
        <v>11320</v>
      </c>
    </row>
    <row r="5258" spans="1:20" x14ac:dyDescent="0.25">
      <c r="A5258" t="s">
        <v>11318</v>
      </c>
      <c r="C5258" t="s">
        <v>10015</v>
      </c>
      <c r="E5258" s="2">
        <v>45182</v>
      </c>
      <c r="F5258">
        <v>2023</v>
      </c>
      <c r="G5258" t="s">
        <v>9276</v>
      </c>
      <c r="H5258" t="s">
        <v>9218</v>
      </c>
      <c r="I5258" t="s">
        <v>84</v>
      </c>
      <c r="J5258">
        <v>39.017650274536997</v>
      </c>
      <c r="N5258">
        <v>39.017650274536997</v>
      </c>
      <c r="O5258">
        <v>39.017650274536997</v>
      </c>
      <c r="P5258">
        <v>0</v>
      </c>
      <c r="R5258" s="38">
        <v>1</v>
      </c>
      <c r="S5258" s="5"/>
      <c r="T5258" s="1" t="s">
        <v>11319</v>
      </c>
    </row>
    <row r="5259" spans="1:20" x14ac:dyDescent="0.25">
      <c r="A5259" t="s">
        <v>11318</v>
      </c>
      <c r="C5259" t="s">
        <v>10015</v>
      </c>
      <c r="E5259" s="2">
        <v>45182</v>
      </c>
      <c r="F5259">
        <v>2023</v>
      </c>
      <c r="G5259" t="s">
        <v>9276</v>
      </c>
      <c r="H5259" t="s">
        <v>9218</v>
      </c>
      <c r="I5259" t="s">
        <v>84</v>
      </c>
      <c r="J5259">
        <v>17.777257814524997</v>
      </c>
      <c r="N5259">
        <v>17.777257814524997</v>
      </c>
      <c r="O5259">
        <v>17.777257814524997</v>
      </c>
      <c r="P5259">
        <v>0</v>
      </c>
      <c r="R5259" s="38">
        <v>1</v>
      </c>
      <c r="S5259" s="5"/>
      <c r="T5259" s="1" t="s">
        <v>11319</v>
      </c>
    </row>
    <row r="5260" spans="1:20" x14ac:dyDescent="0.25">
      <c r="A5260" t="s">
        <v>11318</v>
      </c>
      <c r="C5260" t="s">
        <v>10110</v>
      </c>
      <c r="E5260" s="2">
        <v>44763</v>
      </c>
      <c r="F5260">
        <v>2022</v>
      </c>
      <c r="G5260" t="s">
        <v>9276</v>
      </c>
      <c r="H5260" t="s">
        <v>9218</v>
      </c>
      <c r="J5260">
        <v>252.6147</v>
      </c>
      <c r="N5260">
        <v>252.6147</v>
      </c>
      <c r="O5260">
        <v>252.6147</v>
      </c>
      <c r="P5260">
        <v>0</v>
      </c>
      <c r="S5260" s="5"/>
      <c r="T5260" s="1" t="s">
        <v>11320</v>
      </c>
    </row>
    <row r="5261" spans="1:20" x14ac:dyDescent="0.25">
      <c r="A5261" t="s">
        <v>11318</v>
      </c>
      <c r="C5261" t="s">
        <v>10110</v>
      </c>
      <c r="E5261" s="2">
        <v>44763</v>
      </c>
      <c r="F5261">
        <v>2022</v>
      </c>
      <c r="G5261" t="s">
        <v>9276</v>
      </c>
      <c r="H5261" t="s">
        <v>9218</v>
      </c>
      <c r="J5261">
        <v>24.113699999999998</v>
      </c>
      <c r="N5261">
        <v>24.113699999999998</v>
      </c>
      <c r="O5261">
        <v>24.113699999999998</v>
      </c>
      <c r="P5261">
        <v>0</v>
      </c>
      <c r="S5261" s="5"/>
      <c r="T5261" s="1" t="s">
        <v>11320</v>
      </c>
    </row>
    <row r="5262" spans="1:20" x14ac:dyDescent="0.25">
      <c r="A5262" t="s">
        <v>11318</v>
      </c>
      <c r="C5262" t="s">
        <v>10110</v>
      </c>
      <c r="E5262" s="2">
        <v>44763</v>
      </c>
      <c r="F5262">
        <v>2022</v>
      </c>
      <c r="G5262" t="s">
        <v>768</v>
      </c>
      <c r="H5262" t="s">
        <v>9218</v>
      </c>
      <c r="J5262">
        <v>101.93039999999999</v>
      </c>
      <c r="N5262">
        <v>101.93039999999999</v>
      </c>
      <c r="O5262">
        <v>101.93039999999999</v>
      </c>
      <c r="P5262">
        <v>0</v>
      </c>
      <c r="S5262" s="5"/>
      <c r="T5262" s="1" t="s">
        <v>11320</v>
      </c>
    </row>
    <row r="5263" spans="1:20" x14ac:dyDescent="0.25">
      <c r="A5263" t="s">
        <v>11318</v>
      </c>
      <c r="C5263" t="s">
        <v>10110</v>
      </c>
      <c r="E5263" s="2">
        <v>44763</v>
      </c>
      <c r="F5263">
        <v>2022</v>
      </c>
      <c r="G5263" t="s">
        <v>768</v>
      </c>
      <c r="H5263" t="s">
        <v>9218</v>
      </c>
      <c r="J5263">
        <v>8.2134</v>
      </c>
      <c r="N5263">
        <v>8.2134</v>
      </c>
      <c r="O5263">
        <v>8.2134</v>
      </c>
      <c r="P5263">
        <v>0</v>
      </c>
      <c r="S5263" s="5"/>
      <c r="T5263" s="1" t="s">
        <v>11320</v>
      </c>
    </row>
    <row r="5264" spans="1:20" x14ac:dyDescent="0.25">
      <c r="A5264" t="s">
        <v>11318</v>
      </c>
      <c r="C5264" t="s">
        <v>10110</v>
      </c>
      <c r="E5264" s="2">
        <v>44763</v>
      </c>
      <c r="F5264">
        <v>2022</v>
      </c>
      <c r="G5264" t="s">
        <v>9276</v>
      </c>
      <c r="H5264" t="s">
        <v>9218</v>
      </c>
      <c r="J5264">
        <v>14.215499999999999</v>
      </c>
      <c r="N5264">
        <v>14.215499999999999</v>
      </c>
      <c r="O5264">
        <v>14.215499999999999</v>
      </c>
      <c r="P5264">
        <v>0</v>
      </c>
      <c r="S5264" s="5"/>
      <c r="T5264" s="1" t="s">
        <v>11320</v>
      </c>
    </row>
    <row r="5265" spans="1:20" x14ac:dyDescent="0.25">
      <c r="A5265" t="s">
        <v>11318</v>
      </c>
      <c r="C5265" t="s">
        <v>10338</v>
      </c>
      <c r="E5265" s="2">
        <v>44747</v>
      </c>
      <c r="F5265">
        <v>2022</v>
      </c>
      <c r="G5265" t="s">
        <v>9243</v>
      </c>
      <c r="H5265" t="s">
        <v>9218</v>
      </c>
      <c r="J5265">
        <v>25.798499999999997</v>
      </c>
      <c r="N5265">
        <v>0.52649999999999997</v>
      </c>
      <c r="O5265">
        <v>0.52649999999999997</v>
      </c>
      <c r="P5265">
        <v>0</v>
      </c>
      <c r="S5265" s="5"/>
      <c r="T5265" s="1" t="s">
        <v>11320</v>
      </c>
    </row>
    <row r="5266" spans="1:20" x14ac:dyDescent="0.25">
      <c r="A5266" t="s">
        <v>11318</v>
      </c>
      <c r="C5266" t="s">
        <v>9586</v>
      </c>
      <c r="E5266" s="2">
        <v>45196</v>
      </c>
      <c r="F5266">
        <v>2023</v>
      </c>
      <c r="G5266" t="s">
        <v>9289</v>
      </c>
      <c r="H5266" t="s">
        <v>9218</v>
      </c>
      <c r="I5266" t="s">
        <v>84</v>
      </c>
      <c r="J5266">
        <v>19.139009994260459</v>
      </c>
      <c r="N5266">
        <v>19.139009994258295</v>
      </c>
      <c r="O5266">
        <v>19.139009994258295</v>
      </c>
      <c r="P5266">
        <v>0</v>
      </c>
      <c r="R5266" s="38">
        <v>1</v>
      </c>
      <c r="S5266" s="5"/>
      <c r="T5266" s="1" t="s">
        <v>11319</v>
      </c>
    </row>
    <row r="5267" spans="1:20" x14ac:dyDescent="0.25">
      <c r="A5267" t="s">
        <v>11318</v>
      </c>
      <c r="C5267" t="s">
        <v>9586</v>
      </c>
      <c r="E5267" s="2">
        <v>45196</v>
      </c>
      <c r="F5267">
        <v>2023</v>
      </c>
      <c r="G5267" t="s">
        <v>9243</v>
      </c>
      <c r="H5267" t="s">
        <v>9218</v>
      </c>
      <c r="I5267" t="s">
        <v>84</v>
      </c>
      <c r="J5267">
        <v>143.05598985694076</v>
      </c>
      <c r="N5267">
        <v>143.055989856944</v>
      </c>
      <c r="O5267">
        <v>143.055989856944</v>
      </c>
      <c r="P5267">
        <v>0</v>
      </c>
      <c r="R5267" s="38">
        <v>1</v>
      </c>
      <c r="S5267" s="5"/>
      <c r="T5267" s="1" t="s">
        <v>11319</v>
      </c>
    </row>
    <row r="5268" spans="1:20" x14ac:dyDescent="0.25">
      <c r="A5268" t="s">
        <v>11318</v>
      </c>
      <c r="C5268" t="s">
        <v>10728</v>
      </c>
      <c r="E5268" s="2">
        <v>44286</v>
      </c>
      <c r="F5268">
        <v>2021</v>
      </c>
      <c r="G5268" t="s">
        <v>9253</v>
      </c>
      <c r="H5268" t="s">
        <v>10711</v>
      </c>
      <c r="J5268">
        <v>8.8702500000000004</v>
      </c>
      <c r="N5268">
        <v>8.8702500000000004</v>
      </c>
      <c r="O5268">
        <v>8.8702500000000004</v>
      </c>
      <c r="P5268">
        <v>0</v>
      </c>
      <c r="S5268" s="5"/>
      <c r="T5268" s="1" t="s">
        <v>11321</v>
      </c>
    </row>
    <row r="5269" spans="1:20" x14ac:dyDescent="0.25">
      <c r="A5269" t="s">
        <v>11318</v>
      </c>
      <c r="C5269" t="s">
        <v>10957</v>
      </c>
      <c r="E5269" s="2">
        <v>44475</v>
      </c>
      <c r="F5269">
        <v>2021</v>
      </c>
      <c r="G5269" t="s">
        <v>9228</v>
      </c>
      <c r="H5269" t="s">
        <v>9218</v>
      </c>
      <c r="J5269">
        <v>236.54000000000002</v>
      </c>
      <c r="N5269">
        <v>221.04663000000002</v>
      </c>
      <c r="O5269">
        <v>221.04663000000002</v>
      </c>
      <c r="P5269">
        <v>0</v>
      </c>
      <c r="S5269" s="5"/>
      <c r="T5269" s="1" t="s">
        <v>11321</v>
      </c>
    </row>
    <row r="5270" spans="1:20" x14ac:dyDescent="0.25">
      <c r="A5270" t="s">
        <v>11318</v>
      </c>
      <c r="C5270" t="s">
        <v>9788</v>
      </c>
      <c r="E5270" s="2">
        <v>45260</v>
      </c>
      <c r="F5270">
        <v>2023</v>
      </c>
      <c r="G5270" t="s">
        <v>9279</v>
      </c>
      <c r="H5270" t="s">
        <v>9218</v>
      </c>
      <c r="I5270" t="s">
        <v>9262</v>
      </c>
      <c r="J5270">
        <v>270.32499999999999</v>
      </c>
      <c r="N5270">
        <v>135.16249999999999</v>
      </c>
      <c r="O5270">
        <v>135.16249999999999</v>
      </c>
      <c r="P5270">
        <v>0</v>
      </c>
      <c r="R5270" s="38">
        <v>0.5</v>
      </c>
      <c r="S5270" s="5"/>
      <c r="T5270" s="1" t="s">
        <v>11319</v>
      </c>
    </row>
    <row r="5271" spans="1:20" x14ac:dyDescent="0.25">
      <c r="A5271" t="s">
        <v>11318</v>
      </c>
      <c r="C5271" t="s">
        <v>10193</v>
      </c>
      <c r="E5271" s="2">
        <v>44914</v>
      </c>
      <c r="F5271">
        <v>2022</v>
      </c>
      <c r="G5271" t="s">
        <v>9228</v>
      </c>
      <c r="H5271" t="s">
        <v>9218</v>
      </c>
      <c r="J5271">
        <v>89.504999999999995</v>
      </c>
      <c r="N5271">
        <v>89.504999999999995</v>
      </c>
      <c r="O5271">
        <v>89.504999999999995</v>
      </c>
      <c r="P5271">
        <v>0</v>
      </c>
      <c r="S5271" s="5"/>
      <c r="T5271" s="1" t="s">
        <v>11320</v>
      </c>
    </row>
    <row r="5272" spans="1:20" x14ac:dyDescent="0.25">
      <c r="A5272" t="s">
        <v>11318</v>
      </c>
      <c r="C5272" t="s">
        <v>9238</v>
      </c>
      <c r="E5272" s="2">
        <v>45289</v>
      </c>
      <c r="F5272">
        <v>2023</v>
      </c>
      <c r="G5272" t="s">
        <v>6378</v>
      </c>
      <c r="H5272" t="s">
        <v>9229</v>
      </c>
      <c r="I5272" t="s">
        <v>9237</v>
      </c>
      <c r="J5272">
        <v>43.792649999999995</v>
      </c>
      <c r="N5272">
        <v>10.948162499999999</v>
      </c>
      <c r="O5272">
        <v>0</v>
      </c>
      <c r="P5272">
        <v>10.948162499999999</v>
      </c>
      <c r="R5272" s="38">
        <v>0.25</v>
      </c>
      <c r="S5272" s="5"/>
      <c r="T5272" s="1" t="s">
        <v>11319</v>
      </c>
    </row>
    <row r="5273" spans="1:20" x14ac:dyDescent="0.25">
      <c r="A5273" t="s">
        <v>11318</v>
      </c>
      <c r="C5273" t="s">
        <v>9238</v>
      </c>
      <c r="E5273" s="2">
        <v>45289</v>
      </c>
      <c r="F5273">
        <v>2023</v>
      </c>
      <c r="G5273" t="s">
        <v>6378</v>
      </c>
      <c r="H5273" t="s">
        <v>9229</v>
      </c>
      <c r="I5273" t="s">
        <v>84</v>
      </c>
      <c r="J5273">
        <v>118.40235</v>
      </c>
      <c r="N5273">
        <v>29.6005875</v>
      </c>
      <c r="O5273">
        <v>0</v>
      </c>
      <c r="P5273">
        <v>29.6005875</v>
      </c>
      <c r="R5273" s="38">
        <v>0.25</v>
      </c>
      <c r="S5273" s="5"/>
      <c r="T5273" s="1" t="s">
        <v>11319</v>
      </c>
    </row>
    <row r="5274" spans="1:20" x14ac:dyDescent="0.25">
      <c r="A5274" t="s">
        <v>11318</v>
      </c>
      <c r="C5274" t="s">
        <v>10784</v>
      </c>
      <c r="E5274" s="2">
        <v>44393</v>
      </c>
      <c r="F5274">
        <v>2021</v>
      </c>
      <c r="G5274" t="s">
        <v>9373</v>
      </c>
      <c r="H5274" t="s">
        <v>318</v>
      </c>
      <c r="J5274">
        <v>111.29207</v>
      </c>
      <c r="N5274">
        <v>55.586900000000007</v>
      </c>
      <c r="O5274">
        <v>55.586900000000007</v>
      </c>
      <c r="P5274">
        <v>0</v>
      </c>
      <c r="S5274" s="5"/>
      <c r="T5274" s="1" t="s">
        <v>11321</v>
      </c>
    </row>
    <row r="5275" spans="1:20" x14ac:dyDescent="0.25">
      <c r="A5275" t="s">
        <v>11318</v>
      </c>
      <c r="C5275" t="s">
        <v>9427</v>
      </c>
      <c r="E5275" s="2">
        <v>45184</v>
      </c>
      <c r="F5275">
        <v>2023</v>
      </c>
      <c r="G5275" t="s">
        <v>9426</v>
      </c>
      <c r="H5275" t="s">
        <v>9229</v>
      </c>
      <c r="I5275" t="s">
        <v>141</v>
      </c>
      <c r="J5275">
        <v>27.032499999999999</v>
      </c>
      <c r="N5275">
        <v>27.032499999999999</v>
      </c>
      <c r="O5275">
        <v>27.032499999999999</v>
      </c>
      <c r="P5275">
        <v>0</v>
      </c>
      <c r="R5275" s="38">
        <v>1</v>
      </c>
      <c r="S5275" s="5"/>
      <c r="T5275" s="1" t="s">
        <v>11319</v>
      </c>
    </row>
    <row r="5276" spans="1:20" x14ac:dyDescent="0.25">
      <c r="A5276" t="s">
        <v>11318</v>
      </c>
      <c r="C5276" t="s">
        <v>9427</v>
      </c>
      <c r="E5276" s="2">
        <v>45184</v>
      </c>
      <c r="F5276">
        <v>2023</v>
      </c>
      <c r="G5276" t="s">
        <v>7066</v>
      </c>
      <c r="H5276" t="s">
        <v>9229</v>
      </c>
      <c r="I5276" t="s">
        <v>141</v>
      </c>
      <c r="J5276">
        <v>97.316999999999993</v>
      </c>
      <c r="N5276">
        <v>97.316999999999993</v>
      </c>
      <c r="O5276">
        <v>97.316999999999993</v>
      </c>
      <c r="P5276">
        <v>0</v>
      </c>
      <c r="R5276" s="38">
        <v>1</v>
      </c>
      <c r="S5276" s="5"/>
      <c r="T5276" s="1" t="s">
        <v>11319</v>
      </c>
    </row>
    <row r="5277" spans="1:20" x14ac:dyDescent="0.25">
      <c r="A5277" t="s">
        <v>11318</v>
      </c>
      <c r="C5277" t="s">
        <v>9427</v>
      </c>
      <c r="E5277" s="2">
        <v>45184</v>
      </c>
      <c r="F5277">
        <v>2023</v>
      </c>
      <c r="G5277" t="s">
        <v>9279</v>
      </c>
      <c r="H5277" t="s">
        <v>9229</v>
      </c>
      <c r="I5277" t="s">
        <v>141</v>
      </c>
      <c r="J5277">
        <v>10.812999999999999</v>
      </c>
      <c r="N5277">
        <v>10.812999999999999</v>
      </c>
      <c r="O5277">
        <v>10.812999999999999</v>
      </c>
      <c r="P5277">
        <v>0</v>
      </c>
      <c r="R5277" s="38">
        <v>1</v>
      </c>
      <c r="S5277" s="5"/>
      <c r="T5277" s="1" t="s">
        <v>11319</v>
      </c>
    </row>
    <row r="5278" spans="1:20" x14ac:dyDescent="0.25">
      <c r="A5278" t="s">
        <v>11318</v>
      </c>
      <c r="C5278" t="s">
        <v>10990</v>
      </c>
      <c r="E5278" s="2">
        <v>44417</v>
      </c>
      <c r="F5278">
        <v>2021</v>
      </c>
      <c r="G5278" t="s">
        <v>2724</v>
      </c>
      <c r="H5278" t="s">
        <v>9218</v>
      </c>
      <c r="J5278">
        <v>153.751</v>
      </c>
      <c r="N5278">
        <v>153.751</v>
      </c>
      <c r="O5278">
        <v>153.751</v>
      </c>
      <c r="P5278">
        <v>0</v>
      </c>
      <c r="S5278" s="5"/>
      <c r="T5278" s="1" t="s">
        <v>11321</v>
      </c>
    </row>
    <row r="5279" spans="1:20" x14ac:dyDescent="0.25">
      <c r="A5279" t="s">
        <v>11318</v>
      </c>
      <c r="C5279" t="s">
        <v>10724</v>
      </c>
      <c r="E5279" s="2">
        <v>44343</v>
      </c>
      <c r="F5279">
        <v>2021</v>
      </c>
      <c r="G5279" t="s">
        <v>9228</v>
      </c>
      <c r="H5279" t="s">
        <v>9218</v>
      </c>
      <c r="J5279">
        <v>331.15600000000001</v>
      </c>
      <c r="N5279">
        <v>331.15600000000001</v>
      </c>
      <c r="O5279">
        <v>331.15600000000001</v>
      </c>
      <c r="P5279">
        <v>0</v>
      </c>
      <c r="S5279" s="5"/>
      <c r="T5279" s="1" t="s">
        <v>11321</v>
      </c>
    </row>
    <row r="5280" spans="1:20" x14ac:dyDescent="0.25">
      <c r="A5280" t="s">
        <v>11318</v>
      </c>
      <c r="C5280" t="s">
        <v>10798</v>
      </c>
      <c r="E5280" s="2">
        <v>44552</v>
      </c>
      <c r="F5280">
        <v>2021</v>
      </c>
      <c r="G5280" t="s">
        <v>9279</v>
      </c>
      <c r="H5280" t="s">
        <v>9218</v>
      </c>
      <c r="J5280">
        <v>60.672510000000003</v>
      </c>
      <c r="N5280">
        <v>57.715760000000003</v>
      </c>
      <c r="O5280">
        <v>57.715760000000003</v>
      </c>
      <c r="P5280">
        <v>0</v>
      </c>
      <c r="S5280" s="5"/>
      <c r="T5280" s="1" t="s">
        <v>11321</v>
      </c>
    </row>
    <row r="5281" spans="1:20" x14ac:dyDescent="0.25">
      <c r="A5281" t="s">
        <v>11318</v>
      </c>
      <c r="C5281" t="s">
        <v>10798</v>
      </c>
      <c r="E5281" s="2">
        <v>44552</v>
      </c>
      <c r="F5281">
        <v>2021</v>
      </c>
      <c r="G5281" t="s">
        <v>9279</v>
      </c>
      <c r="H5281" t="s">
        <v>9218</v>
      </c>
      <c r="J5281">
        <v>40.211800000000004</v>
      </c>
      <c r="N5281">
        <v>38.201209999999996</v>
      </c>
      <c r="O5281">
        <v>38.201209999999996</v>
      </c>
      <c r="P5281">
        <v>0</v>
      </c>
      <c r="S5281" s="5"/>
      <c r="T5281" s="1" t="s">
        <v>11321</v>
      </c>
    </row>
    <row r="5282" spans="1:20" x14ac:dyDescent="0.25">
      <c r="A5282" t="s">
        <v>11318</v>
      </c>
      <c r="C5282" t="s">
        <v>9508</v>
      </c>
      <c r="E5282" s="2">
        <v>45281</v>
      </c>
      <c r="F5282">
        <v>2023</v>
      </c>
      <c r="G5282" t="s">
        <v>9279</v>
      </c>
      <c r="H5282" t="s">
        <v>9218</v>
      </c>
      <c r="I5282" t="s">
        <v>9262</v>
      </c>
      <c r="J5282">
        <v>39.380861331147756</v>
      </c>
      <c r="N5282">
        <v>39.380861331147756</v>
      </c>
      <c r="O5282">
        <v>39.380861331147756</v>
      </c>
      <c r="P5282">
        <v>0</v>
      </c>
      <c r="R5282" s="38">
        <v>1</v>
      </c>
      <c r="S5282" s="5"/>
      <c r="T5282" s="1" t="s">
        <v>11319</v>
      </c>
    </row>
    <row r="5283" spans="1:20" x14ac:dyDescent="0.25">
      <c r="A5283" t="s">
        <v>11318</v>
      </c>
      <c r="C5283" t="s">
        <v>9508</v>
      </c>
      <c r="E5283" s="2">
        <v>45281</v>
      </c>
      <c r="F5283">
        <v>2023</v>
      </c>
      <c r="G5283" t="s">
        <v>9279</v>
      </c>
      <c r="H5283" t="s">
        <v>9218</v>
      </c>
      <c r="I5283" t="s">
        <v>9262</v>
      </c>
      <c r="J5283">
        <v>49.226076663934698</v>
      </c>
      <c r="N5283">
        <v>49.226076663934698</v>
      </c>
      <c r="O5283">
        <v>49.226076663934698</v>
      </c>
      <c r="P5283">
        <v>0</v>
      </c>
      <c r="R5283" s="38">
        <v>1</v>
      </c>
      <c r="S5283" s="5"/>
      <c r="T5283" s="1" t="s">
        <v>11319</v>
      </c>
    </row>
    <row r="5284" spans="1:20" x14ac:dyDescent="0.25">
      <c r="A5284" t="s">
        <v>11318</v>
      </c>
      <c r="C5284" t="s">
        <v>9508</v>
      </c>
      <c r="E5284" s="2">
        <v>45282</v>
      </c>
      <c r="F5284">
        <v>2023</v>
      </c>
      <c r="G5284" t="s">
        <v>9279</v>
      </c>
      <c r="H5284" t="s">
        <v>9218</v>
      </c>
      <c r="I5284" t="s">
        <v>9262</v>
      </c>
      <c r="J5284">
        <v>392.37956999002091</v>
      </c>
      <c r="N5284">
        <v>392.37956999002091</v>
      </c>
      <c r="O5284">
        <v>392.37956999002091</v>
      </c>
      <c r="P5284">
        <v>0</v>
      </c>
      <c r="R5284" s="38">
        <v>1</v>
      </c>
      <c r="S5284" s="5"/>
      <c r="T5284" s="1" t="s">
        <v>11319</v>
      </c>
    </row>
    <row r="5285" spans="1:20" x14ac:dyDescent="0.25">
      <c r="A5285" t="s">
        <v>11318</v>
      </c>
      <c r="C5285" t="s">
        <v>9508</v>
      </c>
      <c r="E5285" s="2">
        <v>45282</v>
      </c>
      <c r="F5285">
        <v>2023</v>
      </c>
      <c r="G5285" t="s">
        <v>9279</v>
      </c>
      <c r="H5285" t="s">
        <v>9218</v>
      </c>
      <c r="I5285" t="s">
        <v>9262</v>
      </c>
      <c r="J5285">
        <v>47.772212646285212</v>
      </c>
      <c r="N5285">
        <v>47.772212646285212</v>
      </c>
      <c r="O5285">
        <v>47.772212646285212</v>
      </c>
      <c r="P5285">
        <v>0</v>
      </c>
      <c r="R5285" s="38">
        <v>1</v>
      </c>
      <c r="S5285" s="5"/>
      <c r="T5285" s="1" t="s">
        <v>11319</v>
      </c>
    </row>
    <row r="5286" spans="1:20" x14ac:dyDescent="0.25">
      <c r="A5286" t="s">
        <v>11318</v>
      </c>
      <c r="C5286" t="s">
        <v>9508</v>
      </c>
      <c r="E5286" s="2">
        <v>45282</v>
      </c>
      <c r="F5286">
        <v>2023</v>
      </c>
      <c r="G5286" t="s">
        <v>9279</v>
      </c>
      <c r="H5286" t="s">
        <v>9218</v>
      </c>
      <c r="I5286" t="s">
        <v>9262</v>
      </c>
      <c r="J5286">
        <v>490.47446248752613</v>
      </c>
      <c r="N5286">
        <v>490.47446248752613</v>
      </c>
      <c r="O5286">
        <v>490.47446248752613</v>
      </c>
      <c r="P5286">
        <v>0</v>
      </c>
      <c r="R5286" s="38">
        <v>1</v>
      </c>
      <c r="S5286" s="5"/>
      <c r="T5286" s="1" t="s">
        <v>11319</v>
      </c>
    </row>
    <row r="5287" spans="1:20" x14ac:dyDescent="0.25">
      <c r="A5287" t="s">
        <v>11318</v>
      </c>
      <c r="C5287" t="s">
        <v>10079</v>
      </c>
      <c r="E5287" s="2">
        <v>44917</v>
      </c>
      <c r="F5287">
        <v>2022</v>
      </c>
      <c r="G5287" t="s">
        <v>9228</v>
      </c>
      <c r="H5287" t="s">
        <v>9218</v>
      </c>
      <c r="J5287">
        <v>421.2</v>
      </c>
      <c r="N5287">
        <v>219.4452</v>
      </c>
      <c r="O5287">
        <v>219.4452</v>
      </c>
      <c r="P5287">
        <v>0</v>
      </c>
      <c r="S5287" s="5"/>
      <c r="T5287" s="1" t="s">
        <v>11320</v>
      </c>
    </row>
    <row r="5288" spans="1:20" x14ac:dyDescent="0.25">
      <c r="A5288" t="s">
        <v>11318</v>
      </c>
      <c r="C5288" t="s">
        <v>9531</v>
      </c>
      <c r="E5288" s="2">
        <v>44952</v>
      </c>
      <c r="F5288">
        <v>2023</v>
      </c>
      <c r="G5288" t="s">
        <v>9426</v>
      </c>
      <c r="H5288" t="s">
        <v>9218</v>
      </c>
      <c r="I5288" t="s">
        <v>9262</v>
      </c>
      <c r="J5288">
        <v>108.13</v>
      </c>
      <c r="N5288">
        <v>33.531112999999998</v>
      </c>
      <c r="O5288">
        <v>33.531112999999998</v>
      </c>
      <c r="P5288">
        <v>0</v>
      </c>
      <c r="R5288" s="38">
        <v>0.31009999999999999</v>
      </c>
      <c r="S5288" s="5"/>
      <c r="T5288" s="1" t="s">
        <v>11319</v>
      </c>
    </row>
    <row r="5289" spans="1:20" x14ac:dyDescent="0.25">
      <c r="A5289" t="s">
        <v>11318</v>
      </c>
      <c r="C5289" t="s">
        <v>10966</v>
      </c>
      <c r="E5289" s="2">
        <v>44547</v>
      </c>
      <c r="F5289">
        <v>2021</v>
      </c>
      <c r="G5289" t="s">
        <v>768</v>
      </c>
      <c r="H5289" t="s">
        <v>9218</v>
      </c>
      <c r="J5289">
        <v>295.67500000000001</v>
      </c>
      <c r="N5289">
        <v>295.67500000000001</v>
      </c>
      <c r="O5289">
        <v>295.67500000000001</v>
      </c>
      <c r="P5289">
        <v>0</v>
      </c>
      <c r="S5289" s="5"/>
      <c r="T5289" s="1" t="s">
        <v>11321</v>
      </c>
    </row>
    <row r="5290" spans="1:20" x14ac:dyDescent="0.25">
      <c r="A5290" t="s">
        <v>11318</v>
      </c>
      <c r="C5290" t="s">
        <v>9550</v>
      </c>
      <c r="E5290" s="2">
        <v>45282</v>
      </c>
      <c r="F5290">
        <v>2023</v>
      </c>
      <c r="G5290" t="s">
        <v>4726</v>
      </c>
      <c r="H5290" t="s">
        <v>9218</v>
      </c>
      <c r="I5290" t="s">
        <v>141</v>
      </c>
      <c r="J5290">
        <v>78.39425</v>
      </c>
      <c r="N5290">
        <v>0</v>
      </c>
      <c r="O5290">
        <v>0</v>
      </c>
      <c r="P5290">
        <v>0</v>
      </c>
      <c r="R5290" s="38"/>
      <c r="S5290" s="5"/>
      <c r="T5290" s="1" t="s">
        <v>11319</v>
      </c>
    </row>
    <row r="5291" spans="1:20" x14ac:dyDescent="0.25">
      <c r="A5291" t="s">
        <v>11318</v>
      </c>
      <c r="C5291" t="s">
        <v>9550</v>
      </c>
      <c r="E5291" s="2">
        <v>45282</v>
      </c>
      <c r="F5291">
        <v>2023</v>
      </c>
      <c r="G5291" t="s">
        <v>4726</v>
      </c>
      <c r="H5291" t="s">
        <v>9218</v>
      </c>
      <c r="I5291" t="s">
        <v>9234</v>
      </c>
      <c r="J5291">
        <v>78.39425</v>
      </c>
      <c r="N5291">
        <v>0</v>
      </c>
      <c r="O5291">
        <v>0</v>
      </c>
      <c r="P5291">
        <v>0</v>
      </c>
      <c r="R5291" s="38"/>
      <c r="S5291" s="5"/>
      <c r="T5291" s="1" t="s">
        <v>11319</v>
      </c>
    </row>
    <row r="5292" spans="1:20" x14ac:dyDescent="0.25">
      <c r="A5292" t="s">
        <v>11318</v>
      </c>
      <c r="C5292" t="s">
        <v>10987</v>
      </c>
      <c r="E5292" s="2">
        <v>44540</v>
      </c>
      <c r="F5292">
        <v>2021</v>
      </c>
      <c r="G5292" t="s">
        <v>768</v>
      </c>
      <c r="H5292" t="s">
        <v>9218</v>
      </c>
      <c r="J5292">
        <v>82.789000000000001</v>
      </c>
      <c r="N5292">
        <v>27.438639999999999</v>
      </c>
      <c r="O5292">
        <v>22.234760000000001</v>
      </c>
      <c r="P5292">
        <v>5.3221500000000006</v>
      </c>
      <c r="S5292" s="5"/>
      <c r="T5292" s="1" t="s">
        <v>11321</v>
      </c>
    </row>
    <row r="5293" spans="1:20" x14ac:dyDescent="0.25">
      <c r="A5293" t="s">
        <v>11318</v>
      </c>
      <c r="C5293" t="s">
        <v>10206</v>
      </c>
      <c r="E5293" s="2">
        <v>44760</v>
      </c>
      <c r="F5293">
        <v>2022</v>
      </c>
      <c r="G5293" t="s">
        <v>9292</v>
      </c>
      <c r="H5293" t="s">
        <v>9224</v>
      </c>
      <c r="J5293">
        <v>105.3</v>
      </c>
      <c r="N5293">
        <v>47.384999999999998</v>
      </c>
      <c r="O5293">
        <v>47.384999999999998</v>
      </c>
      <c r="P5293">
        <v>0</v>
      </c>
      <c r="S5293" s="5"/>
      <c r="T5293" s="1" t="s">
        <v>11320</v>
      </c>
    </row>
    <row r="5294" spans="1:20" x14ac:dyDescent="0.25">
      <c r="A5294" t="s">
        <v>11318</v>
      </c>
      <c r="C5294" t="s">
        <v>10842</v>
      </c>
      <c r="E5294" s="2">
        <v>44336</v>
      </c>
      <c r="F5294">
        <v>2021</v>
      </c>
      <c r="G5294" t="s">
        <v>10706</v>
      </c>
      <c r="H5294" t="s">
        <v>9224</v>
      </c>
      <c r="J5294">
        <v>59.135000000000005</v>
      </c>
      <c r="N5294">
        <v>0.59135000000000004</v>
      </c>
      <c r="O5294">
        <v>0.59135000000000004</v>
      </c>
      <c r="P5294">
        <v>0</v>
      </c>
      <c r="S5294" s="5"/>
      <c r="T5294" s="1" t="s">
        <v>11321</v>
      </c>
    </row>
    <row r="5295" spans="1:20" x14ac:dyDescent="0.25">
      <c r="A5295" t="s">
        <v>11318</v>
      </c>
      <c r="C5295" t="s">
        <v>10009</v>
      </c>
      <c r="E5295" s="2">
        <v>45264</v>
      </c>
      <c r="F5295">
        <v>2023</v>
      </c>
      <c r="G5295" t="s">
        <v>9276</v>
      </c>
      <c r="H5295" t="s">
        <v>9229</v>
      </c>
      <c r="I5295" t="s">
        <v>141</v>
      </c>
      <c r="J5295">
        <v>432.52</v>
      </c>
      <c r="N5295">
        <v>432.52</v>
      </c>
      <c r="O5295">
        <v>432.52</v>
      </c>
      <c r="P5295">
        <v>0</v>
      </c>
      <c r="R5295" s="38">
        <v>1</v>
      </c>
      <c r="S5295" s="5"/>
      <c r="T5295" s="1" t="s">
        <v>11319</v>
      </c>
    </row>
    <row r="5296" spans="1:20" x14ac:dyDescent="0.25">
      <c r="A5296" t="s">
        <v>11318</v>
      </c>
      <c r="C5296" t="s">
        <v>10267</v>
      </c>
      <c r="E5296" s="2">
        <v>44910</v>
      </c>
      <c r="F5296">
        <v>2022</v>
      </c>
      <c r="G5296" t="s">
        <v>9292</v>
      </c>
      <c r="H5296" t="s">
        <v>9224</v>
      </c>
      <c r="J5296">
        <v>157.94999999999999</v>
      </c>
      <c r="N5296">
        <v>31.589999999999996</v>
      </c>
      <c r="O5296">
        <v>31.589999999999996</v>
      </c>
      <c r="P5296">
        <v>0</v>
      </c>
      <c r="S5296" s="5"/>
      <c r="T5296" s="1" t="s">
        <v>11320</v>
      </c>
    </row>
    <row r="5297" spans="1:20" x14ac:dyDescent="0.25">
      <c r="A5297" t="s">
        <v>11318</v>
      </c>
      <c r="C5297" t="s">
        <v>9321</v>
      </c>
      <c r="E5297" s="2">
        <v>45104</v>
      </c>
      <c r="F5297">
        <v>2023</v>
      </c>
      <c r="G5297" t="s">
        <v>9320</v>
      </c>
      <c r="H5297" t="s">
        <v>9218</v>
      </c>
      <c r="I5297" t="s">
        <v>9237</v>
      </c>
      <c r="J5297">
        <v>27.032499999999999</v>
      </c>
      <c r="N5297">
        <v>16.760149999999999</v>
      </c>
      <c r="O5297">
        <v>16.2195</v>
      </c>
      <c r="P5297">
        <v>0.54064999999999996</v>
      </c>
      <c r="R5297" s="38">
        <v>0.62</v>
      </c>
      <c r="S5297" s="5"/>
      <c r="T5297" s="1" t="s">
        <v>11319</v>
      </c>
    </row>
    <row r="5298" spans="1:20" x14ac:dyDescent="0.25">
      <c r="A5298" t="s">
        <v>11318</v>
      </c>
      <c r="C5298" t="s">
        <v>9321</v>
      </c>
      <c r="E5298" s="2">
        <v>45104</v>
      </c>
      <c r="F5298">
        <v>2023</v>
      </c>
      <c r="G5298" t="s">
        <v>9320</v>
      </c>
      <c r="H5298" t="s">
        <v>9218</v>
      </c>
      <c r="I5298" t="s">
        <v>84</v>
      </c>
      <c r="J5298">
        <v>27.032499999999999</v>
      </c>
      <c r="N5298">
        <v>16.760149999999999</v>
      </c>
      <c r="O5298">
        <v>16.2195</v>
      </c>
      <c r="P5298">
        <v>0.54064999999999996</v>
      </c>
      <c r="R5298" s="38">
        <v>0.62</v>
      </c>
      <c r="S5298" s="5"/>
      <c r="T5298" s="1" t="s">
        <v>11319</v>
      </c>
    </row>
    <row r="5299" spans="1:20" x14ac:dyDescent="0.25">
      <c r="A5299" t="s">
        <v>11318</v>
      </c>
      <c r="C5299" t="s">
        <v>10372</v>
      </c>
      <c r="E5299" s="2">
        <v>44900</v>
      </c>
      <c r="F5299">
        <v>2022</v>
      </c>
      <c r="G5299" t="s">
        <v>6554</v>
      </c>
      <c r="H5299" t="s">
        <v>9218</v>
      </c>
      <c r="J5299">
        <v>17.901</v>
      </c>
      <c r="N5299">
        <v>17.901</v>
      </c>
      <c r="O5299">
        <v>17.901</v>
      </c>
      <c r="P5299">
        <v>0</v>
      </c>
      <c r="S5299" s="5"/>
      <c r="T5299" s="1" t="s">
        <v>11320</v>
      </c>
    </row>
    <row r="5300" spans="1:20" x14ac:dyDescent="0.25">
      <c r="A5300" t="s">
        <v>11318</v>
      </c>
      <c r="C5300" t="s">
        <v>10167</v>
      </c>
      <c r="E5300" s="2">
        <v>44876</v>
      </c>
      <c r="F5300">
        <v>2022</v>
      </c>
      <c r="G5300" t="s">
        <v>6358</v>
      </c>
      <c r="H5300" t="s">
        <v>9229</v>
      </c>
      <c r="J5300">
        <v>210.6</v>
      </c>
      <c r="N5300">
        <v>210.6</v>
      </c>
      <c r="O5300">
        <v>200.07</v>
      </c>
      <c r="P5300">
        <v>10.53</v>
      </c>
      <c r="S5300" s="5"/>
      <c r="T5300" s="1" t="s">
        <v>11320</v>
      </c>
    </row>
    <row r="5301" spans="1:20" x14ac:dyDescent="0.25">
      <c r="A5301" t="s">
        <v>11318</v>
      </c>
      <c r="C5301" t="s">
        <v>10988</v>
      </c>
      <c r="E5301" s="2">
        <v>44371</v>
      </c>
      <c r="F5301">
        <v>2021</v>
      </c>
      <c r="G5301" t="s">
        <v>6358</v>
      </c>
      <c r="H5301" t="s">
        <v>9229</v>
      </c>
      <c r="J5301">
        <v>44.35125</v>
      </c>
      <c r="N5301">
        <v>6.6231200000000001</v>
      </c>
      <c r="O5301">
        <v>0</v>
      </c>
      <c r="P5301">
        <v>6.6231200000000001</v>
      </c>
      <c r="S5301" s="5"/>
      <c r="T5301" s="1" t="s">
        <v>11321</v>
      </c>
    </row>
    <row r="5302" spans="1:20" x14ac:dyDescent="0.25">
      <c r="A5302" t="s">
        <v>11318</v>
      </c>
      <c r="C5302" t="s">
        <v>9778</v>
      </c>
      <c r="E5302" s="2">
        <v>44481</v>
      </c>
      <c r="F5302">
        <v>2021</v>
      </c>
      <c r="G5302" t="s">
        <v>9284</v>
      </c>
      <c r="H5302" t="s">
        <v>9218</v>
      </c>
      <c r="J5302">
        <v>295.67500000000001</v>
      </c>
      <c r="N5302">
        <v>17.740500000000001</v>
      </c>
      <c r="O5302">
        <v>0</v>
      </c>
      <c r="P5302">
        <v>17.740500000000001</v>
      </c>
      <c r="S5302" s="5"/>
      <c r="T5302" s="1" t="s">
        <v>11321</v>
      </c>
    </row>
    <row r="5303" spans="1:20" x14ac:dyDescent="0.25">
      <c r="A5303" t="s">
        <v>11318</v>
      </c>
      <c r="C5303" t="s">
        <v>9778</v>
      </c>
      <c r="E5303" s="2">
        <v>44918</v>
      </c>
      <c r="F5303">
        <v>2022</v>
      </c>
      <c r="G5303" t="s">
        <v>9284</v>
      </c>
      <c r="H5303" t="s">
        <v>9218</v>
      </c>
      <c r="J5303">
        <v>421.2</v>
      </c>
      <c r="N5303">
        <v>25.271999999999998</v>
      </c>
      <c r="O5303">
        <v>0</v>
      </c>
      <c r="P5303">
        <v>25.271999999999998</v>
      </c>
      <c r="S5303" s="5"/>
      <c r="T5303" s="1" t="s">
        <v>11320</v>
      </c>
    </row>
    <row r="5304" spans="1:20" x14ac:dyDescent="0.25">
      <c r="A5304" t="s">
        <v>11318</v>
      </c>
      <c r="C5304" t="s">
        <v>9778</v>
      </c>
      <c r="E5304" s="2">
        <v>45282</v>
      </c>
      <c r="F5304">
        <v>2023</v>
      </c>
      <c r="G5304" t="s">
        <v>9284</v>
      </c>
      <c r="H5304" t="s">
        <v>9218</v>
      </c>
      <c r="I5304" t="s">
        <v>84</v>
      </c>
      <c r="J5304">
        <v>108.13</v>
      </c>
      <c r="N5304">
        <v>6.4878</v>
      </c>
      <c r="O5304">
        <v>0</v>
      </c>
      <c r="P5304">
        <v>6.4878</v>
      </c>
      <c r="R5304" s="38">
        <v>0.06</v>
      </c>
      <c r="S5304" s="5"/>
      <c r="T5304" s="1" t="s">
        <v>11319</v>
      </c>
    </row>
    <row r="5305" spans="1:20" x14ac:dyDescent="0.25">
      <c r="A5305" t="s">
        <v>11318</v>
      </c>
      <c r="C5305" t="s">
        <v>10308</v>
      </c>
      <c r="E5305" s="2">
        <v>44662</v>
      </c>
      <c r="F5305">
        <v>2022</v>
      </c>
      <c r="G5305" t="s">
        <v>7066</v>
      </c>
      <c r="H5305" t="s">
        <v>9229</v>
      </c>
      <c r="J5305">
        <v>27.167400000000001</v>
      </c>
      <c r="N5305">
        <v>12.004199999999999</v>
      </c>
      <c r="O5305">
        <v>12.004199999999999</v>
      </c>
      <c r="P5305">
        <v>0</v>
      </c>
      <c r="S5305" s="5"/>
      <c r="T5305" s="1" t="s">
        <v>11320</v>
      </c>
    </row>
    <row r="5306" spans="1:20" x14ac:dyDescent="0.25">
      <c r="A5306" t="s">
        <v>11318</v>
      </c>
      <c r="C5306" t="s">
        <v>9695</v>
      </c>
      <c r="E5306" s="2">
        <v>44642</v>
      </c>
      <c r="F5306">
        <v>2022</v>
      </c>
      <c r="G5306" t="s">
        <v>4726</v>
      </c>
      <c r="H5306" t="s">
        <v>9229</v>
      </c>
      <c r="J5306">
        <v>20.5335</v>
      </c>
      <c r="N5306">
        <v>13.478400000000001</v>
      </c>
      <c r="O5306">
        <v>8.6345999999999989</v>
      </c>
      <c r="P5306">
        <v>4.843799999999999</v>
      </c>
      <c r="S5306" s="5"/>
      <c r="T5306" s="1" t="s">
        <v>11320</v>
      </c>
    </row>
    <row r="5307" spans="1:20" x14ac:dyDescent="0.25">
      <c r="A5307" t="s">
        <v>11318</v>
      </c>
      <c r="C5307" t="s">
        <v>9695</v>
      </c>
      <c r="E5307" s="2">
        <v>45091</v>
      </c>
      <c r="F5307">
        <v>2023</v>
      </c>
      <c r="G5307" t="s">
        <v>4726</v>
      </c>
      <c r="H5307" t="s">
        <v>9229</v>
      </c>
      <c r="I5307" t="s">
        <v>9256</v>
      </c>
      <c r="J5307">
        <v>22.599169999999997</v>
      </c>
      <c r="N5307">
        <v>14.786636930999999</v>
      </c>
      <c r="O5307">
        <v>9.4826117320000005</v>
      </c>
      <c r="P5307">
        <v>5.3040251989999998</v>
      </c>
      <c r="R5307" s="38">
        <v>0.65429999999999999</v>
      </c>
      <c r="S5307" s="5"/>
      <c r="T5307" s="1" t="s">
        <v>11319</v>
      </c>
    </row>
    <row r="5308" spans="1:20" x14ac:dyDescent="0.25">
      <c r="A5308" t="s">
        <v>11318</v>
      </c>
      <c r="C5308" t="s">
        <v>10342</v>
      </c>
      <c r="E5308" s="2">
        <v>44909</v>
      </c>
      <c r="F5308">
        <v>2022</v>
      </c>
      <c r="G5308" t="s">
        <v>9243</v>
      </c>
      <c r="H5308" t="s">
        <v>9218</v>
      </c>
      <c r="J5308">
        <v>42.12</v>
      </c>
      <c r="N5308">
        <v>25.271999999999998</v>
      </c>
      <c r="O5308">
        <v>25.271999999999998</v>
      </c>
      <c r="P5308">
        <v>0</v>
      </c>
      <c r="S5308" s="5"/>
      <c r="T5308" s="1" t="s">
        <v>11320</v>
      </c>
    </row>
    <row r="5309" spans="1:20" x14ac:dyDescent="0.25">
      <c r="A5309" t="s">
        <v>11318</v>
      </c>
      <c r="C5309" t="s">
        <v>10348</v>
      </c>
      <c r="E5309" s="2">
        <v>44923</v>
      </c>
      <c r="F5309">
        <v>2022</v>
      </c>
      <c r="G5309" t="s">
        <v>6429</v>
      </c>
      <c r="H5309" t="s">
        <v>9224</v>
      </c>
      <c r="J5309">
        <v>42.12</v>
      </c>
      <c r="N5309">
        <v>0.42120000000000002</v>
      </c>
      <c r="O5309">
        <v>0.42120000000000002</v>
      </c>
      <c r="P5309">
        <v>0</v>
      </c>
      <c r="S5309" s="5"/>
      <c r="T5309" s="1" t="s">
        <v>11320</v>
      </c>
    </row>
    <row r="5310" spans="1:20" x14ac:dyDescent="0.25">
      <c r="A5310" t="s">
        <v>11318</v>
      </c>
      <c r="C5310" t="s">
        <v>10348</v>
      </c>
      <c r="E5310" s="2">
        <v>44923</v>
      </c>
      <c r="F5310">
        <v>2022</v>
      </c>
      <c r="G5310" t="s">
        <v>6429</v>
      </c>
      <c r="H5310" t="s">
        <v>9224</v>
      </c>
      <c r="J5310">
        <v>42.12</v>
      </c>
      <c r="N5310">
        <v>0.42120000000000002</v>
      </c>
      <c r="O5310">
        <v>0.42120000000000002</v>
      </c>
      <c r="P5310">
        <v>0</v>
      </c>
      <c r="S5310" s="5"/>
      <c r="T5310" s="1" t="s">
        <v>11320</v>
      </c>
    </row>
    <row r="5311" spans="1:20" x14ac:dyDescent="0.25">
      <c r="A5311" t="s">
        <v>11318</v>
      </c>
      <c r="C5311" t="s">
        <v>10802</v>
      </c>
      <c r="E5311" s="2">
        <v>44460</v>
      </c>
      <c r="F5311">
        <v>2021</v>
      </c>
      <c r="G5311" t="s">
        <v>9261</v>
      </c>
      <c r="H5311" t="s">
        <v>9218</v>
      </c>
      <c r="J5311">
        <v>73.918750000000003</v>
      </c>
      <c r="N5311">
        <v>73.918750000000003</v>
      </c>
      <c r="O5311">
        <v>73.918750000000003</v>
      </c>
      <c r="P5311">
        <v>0</v>
      </c>
      <c r="S5311" s="5"/>
      <c r="T5311" s="1" t="s">
        <v>11321</v>
      </c>
    </row>
    <row r="5312" spans="1:20" x14ac:dyDescent="0.25">
      <c r="A5312" t="s">
        <v>11318</v>
      </c>
      <c r="C5312" t="s">
        <v>10802</v>
      </c>
      <c r="E5312" s="2">
        <v>44460</v>
      </c>
      <c r="F5312">
        <v>2021</v>
      </c>
      <c r="G5312" t="s">
        <v>9261</v>
      </c>
      <c r="H5312" t="s">
        <v>9218</v>
      </c>
      <c r="J5312">
        <v>3.4298299999999999</v>
      </c>
      <c r="N5312">
        <v>3.4298299999999999</v>
      </c>
      <c r="O5312">
        <v>3.4298299999999999</v>
      </c>
      <c r="P5312">
        <v>0</v>
      </c>
      <c r="S5312" s="5"/>
      <c r="T5312" s="1" t="s">
        <v>11321</v>
      </c>
    </row>
    <row r="5313" spans="1:20" x14ac:dyDescent="0.25">
      <c r="A5313" t="s">
        <v>11318</v>
      </c>
      <c r="C5313" t="s">
        <v>9725</v>
      </c>
      <c r="E5313" s="2">
        <v>45281</v>
      </c>
      <c r="F5313">
        <v>2023</v>
      </c>
      <c r="G5313" t="s">
        <v>9380</v>
      </c>
      <c r="H5313" t="s">
        <v>9229</v>
      </c>
      <c r="I5313" t="s">
        <v>141</v>
      </c>
      <c r="J5313">
        <v>16.2195</v>
      </c>
      <c r="N5313">
        <v>16.2195</v>
      </c>
      <c r="O5313">
        <v>16.2195</v>
      </c>
      <c r="P5313">
        <v>0</v>
      </c>
      <c r="R5313" s="38">
        <v>1</v>
      </c>
      <c r="S5313" s="5"/>
      <c r="T5313" s="1" t="s">
        <v>11319</v>
      </c>
    </row>
    <row r="5314" spans="1:20" x14ac:dyDescent="0.25">
      <c r="A5314" t="s">
        <v>11318</v>
      </c>
      <c r="C5314" t="s">
        <v>9725</v>
      </c>
      <c r="E5314" s="2">
        <v>45281</v>
      </c>
      <c r="F5314">
        <v>2023</v>
      </c>
      <c r="G5314" t="s">
        <v>9387</v>
      </c>
      <c r="H5314" t="s">
        <v>9229</v>
      </c>
      <c r="I5314" t="s">
        <v>141</v>
      </c>
      <c r="J5314">
        <v>134.62184999999999</v>
      </c>
      <c r="N5314">
        <v>134.62184999999999</v>
      </c>
      <c r="O5314">
        <v>134.62184999999999</v>
      </c>
      <c r="P5314">
        <v>0</v>
      </c>
      <c r="R5314" s="38">
        <v>1</v>
      </c>
      <c r="S5314" s="5"/>
      <c r="T5314" s="1" t="s">
        <v>11319</v>
      </c>
    </row>
    <row r="5315" spans="1:20" x14ac:dyDescent="0.25">
      <c r="A5315" t="s">
        <v>11318</v>
      </c>
      <c r="C5315" t="s">
        <v>9725</v>
      </c>
      <c r="E5315" s="2">
        <v>45281</v>
      </c>
      <c r="F5315">
        <v>2023</v>
      </c>
      <c r="G5315" t="s">
        <v>4726</v>
      </c>
      <c r="H5315" t="s">
        <v>9229</v>
      </c>
      <c r="I5315" t="s">
        <v>141</v>
      </c>
      <c r="J5315">
        <v>3.2439</v>
      </c>
      <c r="N5315">
        <v>3.2439</v>
      </c>
      <c r="O5315">
        <v>3.2439</v>
      </c>
      <c r="P5315">
        <v>0</v>
      </c>
      <c r="R5315" s="38">
        <v>1</v>
      </c>
      <c r="S5315" s="5"/>
      <c r="T5315" s="1" t="s">
        <v>11319</v>
      </c>
    </row>
    <row r="5316" spans="1:20" x14ac:dyDescent="0.25">
      <c r="A5316" t="s">
        <v>11318</v>
      </c>
      <c r="C5316" t="s">
        <v>9725</v>
      </c>
      <c r="E5316" s="2">
        <v>45281</v>
      </c>
      <c r="F5316">
        <v>2023</v>
      </c>
      <c r="G5316" t="s">
        <v>9392</v>
      </c>
      <c r="H5316" t="s">
        <v>9229</v>
      </c>
      <c r="I5316" t="s">
        <v>141</v>
      </c>
      <c r="J5316">
        <v>8.10975</v>
      </c>
      <c r="N5316">
        <v>8.10975</v>
      </c>
      <c r="O5316">
        <v>8.10975</v>
      </c>
      <c r="P5316">
        <v>0</v>
      </c>
      <c r="R5316" s="38">
        <v>1</v>
      </c>
      <c r="S5316" s="5"/>
      <c r="T5316" s="1" t="s">
        <v>11319</v>
      </c>
    </row>
    <row r="5317" spans="1:20" x14ac:dyDescent="0.25">
      <c r="A5317" t="s">
        <v>11318</v>
      </c>
      <c r="C5317" t="s">
        <v>10993</v>
      </c>
      <c r="E5317" s="2">
        <v>44546</v>
      </c>
      <c r="F5317">
        <v>2021</v>
      </c>
      <c r="G5317" t="s">
        <v>10709</v>
      </c>
      <c r="H5317" t="s">
        <v>9224</v>
      </c>
      <c r="J5317">
        <v>18.686660000000003</v>
      </c>
      <c r="N5317">
        <v>0.23654000000000003</v>
      </c>
      <c r="O5317">
        <v>0.23654000000000003</v>
      </c>
      <c r="P5317">
        <v>0</v>
      </c>
      <c r="S5317" s="5"/>
      <c r="T5317" s="1" t="s">
        <v>11321</v>
      </c>
    </row>
    <row r="5318" spans="1:20" x14ac:dyDescent="0.25">
      <c r="A5318" t="s">
        <v>11318</v>
      </c>
      <c r="C5318" t="s">
        <v>10237</v>
      </c>
      <c r="E5318" s="2">
        <v>44917</v>
      </c>
      <c r="F5318">
        <v>2022</v>
      </c>
      <c r="G5318" t="s">
        <v>9243</v>
      </c>
      <c r="H5318" t="s">
        <v>9452</v>
      </c>
      <c r="J5318">
        <v>13.899599999999998</v>
      </c>
      <c r="N5318">
        <v>0</v>
      </c>
      <c r="O5318">
        <v>0</v>
      </c>
      <c r="P5318">
        <v>0</v>
      </c>
      <c r="S5318" s="5"/>
      <c r="T5318" s="1" t="s">
        <v>11320</v>
      </c>
    </row>
    <row r="5319" spans="1:20" x14ac:dyDescent="0.25">
      <c r="A5319" t="s">
        <v>11318</v>
      </c>
      <c r="C5319" t="s">
        <v>10917</v>
      </c>
      <c r="E5319" s="2">
        <v>44368</v>
      </c>
      <c r="F5319">
        <v>2021</v>
      </c>
      <c r="G5319" t="s">
        <v>10707</v>
      </c>
      <c r="H5319" t="s">
        <v>9224</v>
      </c>
      <c r="J5319">
        <v>19.869360000000004</v>
      </c>
      <c r="N5319">
        <v>0.23654000000000003</v>
      </c>
      <c r="O5319">
        <v>0.23654000000000003</v>
      </c>
      <c r="P5319">
        <v>0</v>
      </c>
      <c r="S5319" s="5"/>
      <c r="T5319" s="1" t="s">
        <v>11321</v>
      </c>
    </row>
    <row r="5320" spans="1:20" x14ac:dyDescent="0.25">
      <c r="A5320" t="s">
        <v>11318</v>
      </c>
      <c r="C5320" t="s">
        <v>10929</v>
      </c>
      <c r="E5320" s="2">
        <v>44475</v>
      </c>
      <c r="F5320">
        <v>2021</v>
      </c>
      <c r="G5320" t="s">
        <v>10707</v>
      </c>
      <c r="H5320" t="s">
        <v>9224</v>
      </c>
      <c r="J5320">
        <v>204.96191000000002</v>
      </c>
      <c r="N5320">
        <v>2.0105900000000001</v>
      </c>
      <c r="O5320">
        <v>2.0105900000000001</v>
      </c>
      <c r="P5320">
        <v>0</v>
      </c>
      <c r="S5320" s="5"/>
      <c r="T5320" s="1" t="s">
        <v>11321</v>
      </c>
    </row>
    <row r="5321" spans="1:20" x14ac:dyDescent="0.25">
      <c r="A5321" t="s">
        <v>11318</v>
      </c>
      <c r="C5321" t="s">
        <v>10144</v>
      </c>
      <c r="E5321" s="2">
        <v>44917</v>
      </c>
      <c r="F5321">
        <v>2022</v>
      </c>
      <c r="G5321" t="s">
        <v>8761</v>
      </c>
      <c r="H5321" t="s">
        <v>9218</v>
      </c>
      <c r="J5321">
        <v>52.65</v>
      </c>
      <c r="N5321">
        <v>0</v>
      </c>
      <c r="O5321">
        <v>0</v>
      </c>
      <c r="P5321">
        <v>0</v>
      </c>
      <c r="S5321" s="5"/>
      <c r="T5321" s="1" t="s">
        <v>11320</v>
      </c>
    </row>
    <row r="5322" spans="1:20" x14ac:dyDescent="0.25">
      <c r="A5322" t="s">
        <v>11318</v>
      </c>
      <c r="C5322" t="s">
        <v>10145</v>
      </c>
      <c r="E5322" s="2">
        <v>44628</v>
      </c>
      <c r="F5322">
        <v>2022</v>
      </c>
      <c r="G5322" t="s">
        <v>9364</v>
      </c>
      <c r="H5322" t="s">
        <v>9218</v>
      </c>
      <c r="J5322">
        <v>26.1144</v>
      </c>
      <c r="N5322">
        <v>5.2649999999999997</v>
      </c>
      <c r="O5322">
        <v>5.2649999999999997</v>
      </c>
      <c r="P5322">
        <v>0</v>
      </c>
      <c r="S5322" s="5"/>
      <c r="T5322" s="1" t="s">
        <v>11320</v>
      </c>
    </row>
    <row r="5323" spans="1:20" x14ac:dyDescent="0.25">
      <c r="A5323" t="s">
        <v>11318</v>
      </c>
      <c r="C5323" t="s">
        <v>10375</v>
      </c>
      <c r="E5323" s="2">
        <v>44911</v>
      </c>
      <c r="F5323">
        <v>2022</v>
      </c>
      <c r="G5323" t="s">
        <v>9451</v>
      </c>
      <c r="H5323" t="s">
        <v>9452</v>
      </c>
      <c r="J5323">
        <v>47.384999999999998</v>
      </c>
      <c r="N5323">
        <v>11.898899999999999</v>
      </c>
      <c r="O5323">
        <v>11.898899999999999</v>
      </c>
      <c r="P5323">
        <v>0</v>
      </c>
      <c r="S5323" s="5"/>
      <c r="T5323" s="1" t="s">
        <v>11320</v>
      </c>
    </row>
    <row r="5324" spans="1:20" x14ac:dyDescent="0.25">
      <c r="A5324" t="s">
        <v>11318</v>
      </c>
      <c r="C5324" t="s">
        <v>10312</v>
      </c>
      <c r="E5324" s="2">
        <v>44897</v>
      </c>
      <c r="F5324">
        <v>2022</v>
      </c>
      <c r="G5324" t="s">
        <v>9276</v>
      </c>
      <c r="H5324" t="s">
        <v>9452</v>
      </c>
      <c r="J5324">
        <v>38.645099999999999</v>
      </c>
      <c r="N5324">
        <v>38.645099999999999</v>
      </c>
      <c r="O5324">
        <v>38.645099999999999</v>
      </c>
      <c r="P5324">
        <v>0</v>
      </c>
      <c r="S5324" s="5"/>
      <c r="T5324" s="1" t="s">
        <v>11320</v>
      </c>
    </row>
    <row r="5325" spans="1:20" x14ac:dyDescent="0.25">
      <c r="A5325" t="s">
        <v>11318</v>
      </c>
      <c r="C5325" t="s">
        <v>10023</v>
      </c>
      <c r="E5325" s="2">
        <v>44550</v>
      </c>
      <c r="F5325">
        <v>2021</v>
      </c>
      <c r="G5325" t="s">
        <v>7066</v>
      </c>
      <c r="H5325" t="s">
        <v>9224</v>
      </c>
      <c r="J5325">
        <v>156.1164</v>
      </c>
      <c r="N5325">
        <v>31.223279999999999</v>
      </c>
      <c r="O5325">
        <v>31.223279999999999</v>
      </c>
      <c r="P5325">
        <v>0</v>
      </c>
      <c r="S5325" s="5"/>
      <c r="T5325" s="1" t="s">
        <v>11321</v>
      </c>
    </row>
    <row r="5326" spans="1:20" x14ac:dyDescent="0.25">
      <c r="A5326" t="s">
        <v>11318</v>
      </c>
      <c r="C5326" t="s">
        <v>10023</v>
      </c>
      <c r="E5326" s="2">
        <v>45260</v>
      </c>
      <c r="F5326">
        <v>2023</v>
      </c>
      <c r="G5326" t="s">
        <v>7066</v>
      </c>
      <c r="H5326" t="s">
        <v>9224</v>
      </c>
      <c r="I5326" t="s">
        <v>9225</v>
      </c>
      <c r="J5326">
        <v>73.528399999999991</v>
      </c>
      <c r="N5326">
        <v>14.705679999999999</v>
      </c>
      <c r="O5326">
        <v>14.705679999999999</v>
      </c>
      <c r="P5326">
        <v>0</v>
      </c>
      <c r="R5326" s="38">
        <v>0.2</v>
      </c>
      <c r="S5326" s="5"/>
      <c r="T5326" s="1" t="s">
        <v>11319</v>
      </c>
    </row>
    <row r="5327" spans="1:20" x14ac:dyDescent="0.25">
      <c r="A5327" t="s">
        <v>11318</v>
      </c>
      <c r="C5327" t="s">
        <v>9566</v>
      </c>
      <c r="E5327" s="2">
        <v>44974</v>
      </c>
      <c r="F5327">
        <v>2023</v>
      </c>
      <c r="G5327" t="s">
        <v>9451</v>
      </c>
      <c r="H5327" t="s">
        <v>9452</v>
      </c>
      <c r="I5327" t="s">
        <v>141</v>
      </c>
      <c r="J5327">
        <v>22.195908705884069</v>
      </c>
      <c r="N5327">
        <v>10.698427996236184</v>
      </c>
      <c r="O5327">
        <v>10.698427996236184</v>
      </c>
      <c r="P5327">
        <v>0</v>
      </c>
      <c r="R5327" s="38">
        <v>0.48199999999999998</v>
      </c>
      <c r="S5327" s="5"/>
      <c r="T5327" s="1" t="s">
        <v>11319</v>
      </c>
    </row>
    <row r="5328" spans="1:20" x14ac:dyDescent="0.25">
      <c r="A5328" t="s">
        <v>11318</v>
      </c>
      <c r="C5328" t="s">
        <v>9566</v>
      </c>
      <c r="E5328" s="2">
        <v>44974</v>
      </c>
      <c r="F5328">
        <v>2023</v>
      </c>
      <c r="G5328" t="s">
        <v>9451</v>
      </c>
      <c r="H5328" t="s">
        <v>9452</v>
      </c>
      <c r="I5328" t="s">
        <v>9240</v>
      </c>
      <c r="J5328">
        <v>6.6587726117648964</v>
      </c>
      <c r="N5328">
        <v>3.2095283988712877</v>
      </c>
      <c r="O5328">
        <v>3.2095283988712877</v>
      </c>
      <c r="P5328">
        <v>0</v>
      </c>
      <c r="R5328" s="38">
        <v>0.48199999999999998</v>
      </c>
      <c r="S5328" s="5"/>
      <c r="T5328" s="1" t="s">
        <v>11319</v>
      </c>
    </row>
    <row r="5329" spans="1:20" x14ac:dyDescent="0.25">
      <c r="A5329" t="s">
        <v>11318</v>
      </c>
      <c r="C5329" t="s">
        <v>9566</v>
      </c>
      <c r="E5329" s="2">
        <v>44974</v>
      </c>
      <c r="F5329">
        <v>2023</v>
      </c>
      <c r="G5329" t="s">
        <v>9451</v>
      </c>
      <c r="H5329" t="s">
        <v>9452</v>
      </c>
      <c r="I5329" t="s">
        <v>9404</v>
      </c>
      <c r="J5329">
        <v>22.195908705884069</v>
      </c>
      <c r="N5329">
        <v>10.698427996236184</v>
      </c>
      <c r="O5329">
        <v>10.698427996236184</v>
      </c>
      <c r="P5329">
        <v>0</v>
      </c>
      <c r="R5329" s="38">
        <v>0.48199999999999998</v>
      </c>
      <c r="S5329" s="5"/>
      <c r="T5329" s="1" t="s">
        <v>11319</v>
      </c>
    </row>
    <row r="5330" spans="1:20" x14ac:dyDescent="0.25">
      <c r="A5330" t="s">
        <v>11318</v>
      </c>
      <c r="C5330" t="s">
        <v>9566</v>
      </c>
      <c r="E5330" s="2">
        <v>44974</v>
      </c>
      <c r="F5330">
        <v>2023</v>
      </c>
      <c r="G5330" t="s">
        <v>9451</v>
      </c>
      <c r="H5330" t="s">
        <v>9452</v>
      </c>
      <c r="I5330" t="s">
        <v>84</v>
      </c>
      <c r="J5330">
        <v>15.537136094117011</v>
      </c>
      <c r="N5330">
        <v>7.4888995973659771</v>
      </c>
      <c r="O5330">
        <v>7.4888995973659771</v>
      </c>
      <c r="P5330">
        <v>0</v>
      </c>
      <c r="R5330" s="38">
        <v>0.48199999999999998</v>
      </c>
      <c r="S5330" s="5"/>
      <c r="T5330" s="1" t="s">
        <v>11319</v>
      </c>
    </row>
    <row r="5331" spans="1:20" x14ac:dyDescent="0.25">
      <c r="A5331" t="s">
        <v>11318</v>
      </c>
      <c r="C5331" t="s">
        <v>9566</v>
      </c>
      <c r="E5331" s="2">
        <v>44974</v>
      </c>
      <c r="F5331">
        <v>2023</v>
      </c>
      <c r="G5331" t="s">
        <v>9451</v>
      </c>
      <c r="H5331" t="s">
        <v>9452</v>
      </c>
      <c r="I5331" t="s">
        <v>9234</v>
      </c>
      <c r="J5331">
        <v>7.3986362352957711</v>
      </c>
      <c r="N5331">
        <v>3.5661426654127824</v>
      </c>
      <c r="O5331">
        <v>3.5661426654127824</v>
      </c>
      <c r="P5331">
        <v>0</v>
      </c>
      <c r="R5331" s="38">
        <v>0.48199999999999998</v>
      </c>
      <c r="S5331" s="5"/>
      <c r="T5331" s="1" t="s">
        <v>11319</v>
      </c>
    </row>
    <row r="5332" spans="1:20" x14ac:dyDescent="0.25">
      <c r="A5332" t="s">
        <v>11318</v>
      </c>
      <c r="C5332" t="s">
        <v>9566</v>
      </c>
      <c r="E5332" s="2">
        <v>44981</v>
      </c>
      <c r="F5332">
        <v>2023</v>
      </c>
      <c r="G5332" t="s">
        <v>9451</v>
      </c>
      <c r="H5332" t="s">
        <v>9452</v>
      </c>
      <c r="I5332" t="s">
        <v>141</v>
      </c>
      <c r="J5332">
        <v>2.1237263954585481</v>
      </c>
      <c r="N5332">
        <v>1.0236361226105508</v>
      </c>
      <c r="O5332">
        <v>1.0236361226105508</v>
      </c>
      <c r="P5332">
        <v>0</v>
      </c>
      <c r="R5332" s="38">
        <v>0.48199999999999998</v>
      </c>
      <c r="S5332" s="5"/>
      <c r="T5332" s="1" t="s">
        <v>11319</v>
      </c>
    </row>
    <row r="5333" spans="1:20" x14ac:dyDescent="0.25">
      <c r="A5333" t="s">
        <v>11318</v>
      </c>
      <c r="C5333" t="s">
        <v>9566</v>
      </c>
      <c r="E5333" s="2">
        <v>44981</v>
      </c>
      <c r="F5333">
        <v>2023</v>
      </c>
      <c r="G5333" t="s">
        <v>9451</v>
      </c>
      <c r="H5333" t="s">
        <v>9452</v>
      </c>
      <c r="I5333" t="s">
        <v>9240</v>
      </c>
      <c r="J5333">
        <v>0.63711791863853762</v>
      </c>
      <c r="N5333">
        <v>0.30709083678219207</v>
      </c>
      <c r="O5333">
        <v>0.30709083678219207</v>
      </c>
      <c r="P5333">
        <v>0</v>
      </c>
      <c r="R5333" s="38">
        <v>0.48199999999999998</v>
      </c>
      <c r="S5333" s="5"/>
      <c r="T5333" s="1" t="s">
        <v>11319</v>
      </c>
    </row>
    <row r="5334" spans="1:20" x14ac:dyDescent="0.25">
      <c r="A5334" t="s">
        <v>11318</v>
      </c>
      <c r="C5334" t="s">
        <v>9566</v>
      </c>
      <c r="E5334" s="2">
        <v>44981</v>
      </c>
      <c r="F5334">
        <v>2023</v>
      </c>
      <c r="G5334" t="s">
        <v>9451</v>
      </c>
      <c r="H5334" t="s">
        <v>9452</v>
      </c>
      <c r="I5334" t="s">
        <v>9404</v>
      </c>
      <c r="J5334">
        <v>2.1237263954585481</v>
      </c>
      <c r="N5334">
        <v>1.0236361226105508</v>
      </c>
      <c r="O5334">
        <v>1.0236361226105508</v>
      </c>
      <c r="P5334">
        <v>0</v>
      </c>
      <c r="R5334" s="38">
        <v>0.48199999999999998</v>
      </c>
      <c r="S5334" s="5"/>
      <c r="T5334" s="1" t="s">
        <v>11319</v>
      </c>
    </row>
    <row r="5335" spans="1:20" x14ac:dyDescent="0.25">
      <c r="A5335" t="s">
        <v>11318</v>
      </c>
      <c r="C5335" t="s">
        <v>9566</v>
      </c>
      <c r="E5335" s="2">
        <v>44981</v>
      </c>
      <c r="F5335">
        <v>2023</v>
      </c>
      <c r="G5335" t="s">
        <v>9451</v>
      </c>
      <c r="H5335" t="s">
        <v>9452</v>
      </c>
      <c r="I5335" t="s">
        <v>84</v>
      </c>
      <c r="J5335">
        <v>1.486608476822173</v>
      </c>
      <c r="N5335">
        <v>0.71654528582727739</v>
      </c>
      <c r="O5335">
        <v>0.71654528582727739</v>
      </c>
      <c r="P5335">
        <v>0</v>
      </c>
      <c r="R5335" s="38">
        <v>0.48199999999999998</v>
      </c>
      <c r="S5335" s="5"/>
      <c r="T5335" s="1" t="s">
        <v>11319</v>
      </c>
    </row>
    <row r="5336" spans="1:20" x14ac:dyDescent="0.25">
      <c r="A5336" t="s">
        <v>11318</v>
      </c>
      <c r="C5336" t="s">
        <v>9566</v>
      </c>
      <c r="E5336" s="2">
        <v>44981</v>
      </c>
      <c r="F5336">
        <v>2023</v>
      </c>
      <c r="G5336" t="s">
        <v>9451</v>
      </c>
      <c r="H5336" t="s">
        <v>9452</v>
      </c>
      <c r="I5336" t="s">
        <v>9234</v>
      </c>
      <c r="J5336">
        <v>0.7079087984883452</v>
      </c>
      <c r="N5336">
        <v>0.34121204087090445</v>
      </c>
      <c r="O5336">
        <v>0.34121204087090445</v>
      </c>
      <c r="P5336">
        <v>0</v>
      </c>
      <c r="R5336" s="38">
        <v>0.48199999999999998</v>
      </c>
      <c r="S5336" s="5"/>
      <c r="T5336" s="1" t="s">
        <v>11319</v>
      </c>
    </row>
    <row r="5337" spans="1:20" x14ac:dyDescent="0.25">
      <c r="A5337" t="s">
        <v>11318</v>
      </c>
      <c r="C5337" t="s">
        <v>10125</v>
      </c>
      <c r="E5337" s="2">
        <v>44638</v>
      </c>
      <c r="F5337">
        <v>2022</v>
      </c>
      <c r="G5337" t="s">
        <v>9273</v>
      </c>
      <c r="H5337" t="s">
        <v>9229</v>
      </c>
      <c r="J5337">
        <v>36.854999999999997</v>
      </c>
      <c r="N5337">
        <v>29.483999999999998</v>
      </c>
      <c r="O5337">
        <v>29.483999999999998</v>
      </c>
      <c r="P5337">
        <v>0</v>
      </c>
      <c r="S5337" s="5"/>
      <c r="T5337" s="1" t="s">
        <v>11320</v>
      </c>
    </row>
    <row r="5338" spans="1:20" x14ac:dyDescent="0.25">
      <c r="A5338" t="s">
        <v>11318</v>
      </c>
      <c r="C5338" t="s">
        <v>10831</v>
      </c>
      <c r="E5338" s="2">
        <v>44225</v>
      </c>
      <c r="F5338">
        <v>2021</v>
      </c>
      <c r="G5338" t="s">
        <v>7066</v>
      </c>
      <c r="H5338" t="s">
        <v>9224</v>
      </c>
      <c r="J5338">
        <v>261.02188999999998</v>
      </c>
      <c r="N5338">
        <v>2.6019400000000004</v>
      </c>
      <c r="O5338">
        <v>2.6019400000000004</v>
      </c>
      <c r="P5338">
        <v>0</v>
      </c>
      <c r="S5338" s="5"/>
      <c r="T5338" s="1" t="s">
        <v>11321</v>
      </c>
    </row>
    <row r="5339" spans="1:20" x14ac:dyDescent="0.25">
      <c r="A5339" t="s">
        <v>11318</v>
      </c>
      <c r="C5339" t="s">
        <v>10831</v>
      </c>
      <c r="E5339" s="2">
        <v>44232</v>
      </c>
      <c r="F5339">
        <v>2021</v>
      </c>
      <c r="G5339" t="s">
        <v>7066</v>
      </c>
      <c r="H5339" t="s">
        <v>9224</v>
      </c>
      <c r="J5339">
        <v>262.67767000000003</v>
      </c>
      <c r="N5339">
        <v>2.6019400000000004</v>
      </c>
      <c r="O5339">
        <v>2.6019400000000004</v>
      </c>
      <c r="P5339">
        <v>0</v>
      </c>
      <c r="S5339" s="5"/>
      <c r="T5339" s="1" t="s">
        <v>11321</v>
      </c>
    </row>
    <row r="5340" spans="1:20" x14ac:dyDescent="0.25">
      <c r="A5340" t="s">
        <v>11318</v>
      </c>
      <c r="C5340" t="s">
        <v>10730</v>
      </c>
      <c r="E5340" s="2">
        <v>44559</v>
      </c>
      <c r="F5340">
        <v>2021</v>
      </c>
      <c r="G5340" t="s">
        <v>7066</v>
      </c>
      <c r="H5340" t="s">
        <v>9229</v>
      </c>
      <c r="J5340">
        <v>35.481000000000002</v>
      </c>
      <c r="N5340">
        <v>1.0644300000000002</v>
      </c>
      <c r="O5340">
        <v>0</v>
      </c>
      <c r="P5340">
        <v>1.0644300000000002</v>
      </c>
      <c r="S5340" s="5"/>
      <c r="T5340" s="1" t="s">
        <v>11321</v>
      </c>
    </row>
    <row r="5341" spans="1:20" x14ac:dyDescent="0.25">
      <c r="A5341" t="s">
        <v>11318</v>
      </c>
      <c r="C5341" t="s">
        <v>9578</v>
      </c>
      <c r="E5341" s="2">
        <v>44904</v>
      </c>
      <c r="F5341">
        <v>2022</v>
      </c>
      <c r="G5341" t="s">
        <v>7066</v>
      </c>
      <c r="H5341" t="s">
        <v>9218</v>
      </c>
      <c r="J5341">
        <v>449.31509999999997</v>
      </c>
      <c r="N5341">
        <v>449.31509999999997</v>
      </c>
      <c r="O5341">
        <v>359.38889999999998</v>
      </c>
      <c r="P5341">
        <v>89.926199999999994</v>
      </c>
      <c r="S5341" s="5"/>
      <c r="T5341" s="1" t="s">
        <v>11320</v>
      </c>
    </row>
    <row r="5342" spans="1:20" x14ac:dyDescent="0.25">
      <c r="A5342" t="s">
        <v>11318</v>
      </c>
      <c r="C5342" t="s">
        <v>9578</v>
      </c>
      <c r="E5342" s="2">
        <v>44960</v>
      </c>
      <c r="F5342">
        <v>2023</v>
      </c>
      <c r="G5342" t="s">
        <v>7066</v>
      </c>
      <c r="H5342" t="s">
        <v>9218</v>
      </c>
      <c r="I5342" t="s">
        <v>141</v>
      </c>
      <c r="J5342">
        <v>322.63853367434047</v>
      </c>
      <c r="N5342">
        <v>322.63853367434047</v>
      </c>
      <c r="O5342">
        <v>258.07856308610536</v>
      </c>
      <c r="P5342">
        <v>64.559970588235103</v>
      </c>
      <c r="R5342" s="38">
        <v>1</v>
      </c>
      <c r="S5342" s="5"/>
      <c r="T5342" s="1" t="s">
        <v>11319</v>
      </c>
    </row>
    <row r="5343" spans="1:20" x14ac:dyDescent="0.25">
      <c r="A5343" t="s">
        <v>11318</v>
      </c>
      <c r="C5343" t="s">
        <v>10290</v>
      </c>
      <c r="E5343" s="2">
        <v>44923</v>
      </c>
      <c r="F5343">
        <v>2022</v>
      </c>
      <c r="G5343" t="s">
        <v>9273</v>
      </c>
      <c r="H5343" t="s">
        <v>9218</v>
      </c>
      <c r="J5343">
        <v>63.179999999999993</v>
      </c>
      <c r="N5343">
        <v>44.225999999999999</v>
      </c>
      <c r="O5343">
        <v>44.225999999999999</v>
      </c>
      <c r="P5343">
        <v>0</v>
      </c>
      <c r="S5343" s="5"/>
      <c r="T5343" s="1" t="s">
        <v>11320</v>
      </c>
    </row>
    <row r="5344" spans="1:20" x14ac:dyDescent="0.25">
      <c r="A5344" t="s">
        <v>11318</v>
      </c>
      <c r="C5344" t="s">
        <v>10005</v>
      </c>
      <c r="E5344" s="2">
        <v>45282</v>
      </c>
      <c r="F5344">
        <v>2023</v>
      </c>
      <c r="G5344" t="s">
        <v>9364</v>
      </c>
      <c r="H5344" t="s">
        <v>318</v>
      </c>
      <c r="I5344" t="s">
        <v>9225</v>
      </c>
      <c r="J5344">
        <v>216.26</v>
      </c>
      <c r="N5344">
        <v>1.0812999999999999</v>
      </c>
      <c r="O5344">
        <v>1.0812999999999999</v>
      </c>
      <c r="P5344">
        <v>0</v>
      </c>
      <c r="R5344" s="38">
        <v>5.0000000000000001E-3</v>
      </c>
      <c r="S5344" s="5"/>
      <c r="T5344" s="1" t="s">
        <v>11319</v>
      </c>
    </row>
    <row r="5345" spans="1:20" x14ac:dyDescent="0.25">
      <c r="A5345" t="s">
        <v>11318</v>
      </c>
      <c r="C5345" t="s">
        <v>10746</v>
      </c>
      <c r="E5345" s="2">
        <v>44547</v>
      </c>
      <c r="F5345">
        <v>2021</v>
      </c>
      <c r="G5345" t="s">
        <v>7066</v>
      </c>
      <c r="H5345" t="s">
        <v>9218</v>
      </c>
      <c r="J5345">
        <v>212.88600000000002</v>
      </c>
      <c r="N5345">
        <v>183.3185</v>
      </c>
      <c r="O5345">
        <v>183.3185</v>
      </c>
      <c r="P5345">
        <v>0</v>
      </c>
      <c r="S5345" s="5"/>
      <c r="T5345" s="1" t="s">
        <v>11321</v>
      </c>
    </row>
    <row r="5346" spans="1:20" x14ac:dyDescent="0.25">
      <c r="A5346" t="s">
        <v>11318</v>
      </c>
      <c r="C5346" t="s">
        <v>10906</v>
      </c>
      <c r="E5346" s="2">
        <v>44496</v>
      </c>
      <c r="F5346">
        <v>2021</v>
      </c>
      <c r="G5346" t="s">
        <v>7066</v>
      </c>
      <c r="H5346" t="s">
        <v>9224</v>
      </c>
      <c r="J5346">
        <v>59.135000000000005</v>
      </c>
      <c r="N5346">
        <v>0.59135000000000004</v>
      </c>
      <c r="O5346">
        <v>0.59135000000000004</v>
      </c>
      <c r="P5346">
        <v>0</v>
      </c>
      <c r="S5346" s="5"/>
      <c r="T5346" s="1" t="s">
        <v>11321</v>
      </c>
    </row>
    <row r="5347" spans="1:20" x14ac:dyDescent="0.25">
      <c r="A5347" t="s">
        <v>11318</v>
      </c>
      <c r="C5347" t="s">
        <v>10906</v>
      </c>
      <c r="E5347" s="2">
        <v>44496</v>
      </c>
      <c r="F5347">
        <v>2021</v>
      </c>
      <c r="G5347" t="s">
        <v>7066</v>
      </c>
      <c r="H5347" t="s">
        <v>9224</v>
      </c>
      <c r="J5347">
        <v>59.135000000000005</v>
      </c>
      <c r="N5347">
        <v>0.59135000000000004</v>
      </c>
      <c r="O5347">
        <v>0.59135000000000004</v>
      </c>
      <c r="P5347">
        <v>0</v>
      </c>
      <c r="S5347" s="5"/>
      <c r="T5347" s="1" t="s">
        <v>11321</v>
      </c>
    </row>
    <row r="5348" spans="1:20" x14ac:dyDescent="0.25">
      <c r="A5348" t="s">
        <v>11318</v>
      </c>
      <c r="C5348" t="s">
        <v>9325</v>
      </c>
      <c r="E5348" s="2">
        <v>44540</v>
      </c>
      <c r="F5348">
        <v>2021</v>
      </c>
      <c r="G5348" t="s">
        <v>7066</v>
      </c>
      <c r="H5348" t="s">
        <v>9218</v>
      </c>
      <c r="J5348">
        <v>512.8187200000001</v>
      </c>
      <c r="N5348">
        <v>512.8187200000001</v>
      </c>
      <c r="O5348">
        <v>512.8187200000001</v>
      </c>
      <c r="P5348">
        <v>0</v>
      </c>
      <c r="S5348" s="5"/>
      <c r="T5348" s="1" t="s">
        <v>11321</v>
      </c>
    </row>
    <row r="5349" spans="1:20" x14ac:dyDescent="0.25">
      <c r="A5349" t="s">
        <v>11318</v>
      </c>
      <c r="C5349" t="s">
        <v>9325</v>
      </c>
      <c r="E5349" s="2">
        <v>45189</v>
      </c>
      <c r="F5349">
        <v>2023</v>
      </c>
      <c r="G5349" t="s">
        <v>7066</v>
      </c>
      <c r="H5349" t="s">
        <v>9218</v>
      </c>
      <c r="I5349" t="s">
        <v>84</v>
      </c>
      <c r="J5349">
        <v>233.0237269142001</v>
      </c>
      <c r="N5349">
        <v>233.02372691420658</v>
      </c>
      <c r="O5349">
        <v>233.02372691420658</v>
      </c>
      <c r="P5349">
        <v>0</v>
      </c>
      <c r="R5349" s="38">
        <v>1</v>
      </c>
      <c r="S5349" s="5"/>
      <c r="T5349" s="1" t="s">
        <v>11319</v>
      </c>
    </row>
    <row r="5350" spans="1:20" x14ac:dyDescent="0.25">
      <c r="A5350" t="s">
        <v>11318</v>
      </c>
      <c r="C5350" t="s">
        <v>9759</v>
      </c>
      <c r="E5350" s="2">
        <v>45071</v>
      </c>
      <c r="F5350">
        <v>2023</v>
      </c>
      <c r="G5350" t="s">
        <v>9228</v>
      </c>
      <c r="H5350" t="s">
        <v>9229</v>
      </c>
      <c r="I5350" t="s">
        <v>9234</v>
      </c>
      <c r="J5350">
        <v>108.13</v>
      </c>
      <c r="N5350">
        <v>32.439</v>
      </c>
      <c r="O5350">
        <v>21.625999999999998</v>
      </c>
      <c r="P5350">
        <v>10.812999999999999</v>
      </c>
      <c r="R5350" s="38">
        <v>0.3</v>
      </c>
      <c r="S5350" s="5"/>
      <c r="T5350" s="1" t="s">
        <v>11319</v>
      </c>
    </row>
    <row r="5351" spans="1:20" x14ac:dyDescent="0.25">
      <c r="A5351" t="s">
        <v>11318</v>
      </c>
      <c r="C5351" t="s">
        <v>9230</v>
      </c>
      <c r="E5351" s="2">
        <v>45243</v>
      </c>
      <c r="F5351">
        <v>2023</v>
      </c>
      <c r="G5351" t="s">
        <v>9228</v>
      </c>
      <c r="H5351" t="s">
        <v>9229</v>
      </c>
      <c r="I5351" t="s">
        <v>84</v>
      </c>
      <c r="J5351">
        <v>162.19499999999999</v>
      </c>
      <c r="N5351">
        <v>162.19499999999999</v>
      </c>
      <c r="O5351">
        <v>162.19499999999999</v>
      </c>
      <c r="P5351">
        <v>0</v>
      </c>
      <c r="R5351" s="38">
        <v>1</v>
      </c>
      <c r="S5351" s="5"/>
      <c r="T5351" s="1" t="s">
        <v>11319</v>
      </c>
    </row>
    <row r="5352" spans="1:20" x14ac:dyDescent="0.25">
      <c r="A5352" t="s">
        <v>11318</v>
      </c>
      <c r="C5352" t="s">
        <v>9437</v>
      </c>
      <c r="E5352" s="2">
        <v>45187</v>
      </c>
      <c r="F5352">
        <v>2023</v>
      </c>
      <c r="G5352" t="s">
        <v>9292</v>
      </c>
      <c r="H5352" t="s">
        <v>9218</v>
      </c>
      <c r="I5352" t="s">
        <v>9262</v>
      </c>
      <c r="J5352">
        <v>108.13</v>
      </c>
      <c r="N5352">
        <v>0</v>
      </c>
      <c r="O5352">
        <v>0</v>
      </c>
      <c r="P5352">
        <v>0</v>
      </c>
      <c r="R5352" s="38"/>
      <c r="S5352" s="5"/>
      <c r="T5352" s="1" t="s">
        <v>11319</v>
      </c>
    </row>
    <row r="5353" spans="1:20" x14ac:dyDescent="0.25">
      <c r="A5353" t="s">
        <v>11318</v>
      </c>
      <c r="C5353" t="s">
        <v>10832</v>
      </c>
      <c r="E5353" s="2">
        <v>44550</v>
      </c>
      <c r="F5353">
        <v>2021</v>
      </c>
      <c r="G5353" t="s">
        <v>9243</v>
      </c>
      <c r="H5353" t="s">
        <v>10711</v>
      </c>
      <c r="J5353">
        <v>36.308890000000005</v>
      </c>
      <c r="N5353">
        <v>29.094420000000003</v>
      </c>
      <c r="O5353">
        <v>29.094420000000003</v>
      </c>
      <c r="P5353">
        <v>0</v>
      </c>
      <c r="S5353" s="5"/>
      <c r="T5353" s="1" t="s">
        <v>11321</v>
      </c>
    </row>
    <row r="5354" spans="1:20" x14ac:dyDescent="0.25">
      <c r="A5354" t="s">
        <v>11318</v>
      </c>
      <c r="C5354" t="s">
        <v>10132</v>
      </c>
      <c r="E5354" s="2">
        <v>44918</v>
      </c>
      <c r="F5354">
        <v>2022</v>
      </c>
      <c r="G5354" t="s">
        <v>7066</v>
      </c>
      <c r="H5354" t="s">
        <v>9218</v>
      </c>
      <c r="J5354">
        <v>631.79999999999995</v>
      </c>
      <c r="N5354">
        <v>631.79999999999995</v>
      </c>
      <c r="O5354">
        <v>631.79999999999995</v>
      </c>
      <c r="P5354">
        <v>0</v>
      </c>
      <c r="S5354" s="5"/>
      <c r="T5354" s="1" t="s">
        <v>11320</v>
      </c>
    </row>
    <row r="5355" spans="1:20" x14ac:dyDescent="0.25">
      <c r="A5355" t="s">
        <v>11318</v>
      </c>
      <c r="C5355" t="s">
        <v>9977</v>
      </c>
      <c r="E5355" s="2">
        <v>45282</v>
      </c>
      <c r="F5355">
        <v>2023</v>
      </c>
      <c r="G5355" t="s">
        <v>7066</v>
      </c>
      <c r="H5355" t="s">
        <v>9218</v>
      </c>
      <c r="I5355" t="s">
        <v>84</v>
      </c>
      <c r="J5355">
        <v>54.064999999999998</v>
      </c>
      <c r="N5355">
        <v>54.064999999999998</v>
      </c>
      <c r="O5355">
        <v>54.064999999999998</v>
      </c>
      <c r="P5355">
        <v>0</v>
      </c>
      <c r="R5355" s="38">
        <v>1</v>
      </c>
      <c r="S5355" s="5"/>
      <c r="T5355" s="1" t="s">
        <v>11319</v>
      </c>
    </row>
    <row r="5356" spans="1:20" x14ac:dyDescent="0.25">
      <c r="A5356" t="s">
        <v>11318</v>
      </c>
      <c r="C5356" t="s">
        <v>10779</v>
      </c>
      <c r="E5356" s="2">
        <v>44517</v>
      </c>
      <c r="F5356">
        <v>2021</v>
      </c>
      <c r="G5356" t="s">
        <v>9273</v>
      </c>
      <c r="H5356" t="s">
        <v>9218</v>
      </c>
      <c r="J5356">
        <v>46.00703</v>
      </c>
      <c r="N5356">
        <v>46.00703</v>
      </c>
      <c r="O5356">
        <v>46.00703</v>
      </c>
      <c r="P5356">
        <v>0</v>
      </c>
      <c r="S5356" s="5"/>
      <c r="T5356" s="1" t="s">
        <v>11321</v>
      </c>
    </row>
    <row r="5357" spans="1:20" x14ac:dyDescent="0.25">
      <c r="A5357" t="s">
        <v>11318</v>
      </c>
      <c r="C5357" t="s">
        <v>10779</v>
      </c>
      <c r="E5357" s="2">
        <v>44517</v>
      </c>
      <c r="F5357">
        <v>2021</v>
      </c>
      <c r="G5357" t="s">
        <v>9273</v>
      </c>
      <c r="H5357" t="s">
        <v>9218</v>
      </c>
      <c r="J5357">
        <v>20.815520000000003</v>
      </c>
      <c r="N5357">
        <v>20.815520000000003</v>
      </c>
      <c r="O5357">
        <v>20.815520000000003</v>
      </c>
      <c r="P5357">
        <v>0</v>
      </c>
      <c r="S5357" s="5"/>
      <c r="T5357" s="1" t="s">
        <v>11321</v>
      </c>
    </row>
    <row r="5358" spans="1:20" x14ac:dyDescent="0.25">
      <c r="A5358" t="s">
        <v>11318</v>
      </c>
      <c r="C5358" t="s">
        <v>10779</v>
      </c>
      <c r="E5358" s="2">
        <v>44517</v>
      </c>
      <c r="F5358">
        <v>2021</v>
      </c>
      <c r="G5358" t="s">
        <v>9273</v>
      </c>
      <c r="H5358" t="s">
        <v>9218</v>
      </c>
      <c r="J5358">
        <v>20.815520000000003</v>
      </c>
      <c r="N5358">
        <v>20.815520000000003</v>
      </c>
      <c r="O5358">
        <v>20.815520000000003</v>
      </c>
      <c r="P5358">
        <v>0</v>
      </c>
      <c r="S5358" s="5"/>
      <c r="T5358" s="1" t="s">
        <v>11321</v>
      </c>
    </row>
    <row r="5359" spans="1:20" x14ac:dyDescent="0.25">
      <c r="A5359" t="s">
        <v>11318</v>
      </c>
      <c r="C5359" t="s">
        <v>10779</v>
      </c>
      <c r="E5359" s="2">
        <v>44517</v>
      </c>
      <c r="F5359">
        <v>2021</v>
      </c>
      <c r="G5359" t="s">
        <v>9273</v>
      </c>
      <c r="H5359" t="s">
        <v>9218</v>
      </c>
      <c r="J5359">
        <v>1.8923200000000002</v>
      </c>
      <c r="N5359">
        <v>1.8923200000000002</v>
      </c>
      <c r="O5359">
        <v>1.8923200000000002</v>
      </c>
      <c r="P5359">
        <v>0</v>
      </c>
      <c r="S5359" s="5"/>
      <c r="T5359" s="1" t="s">
        <v>11321</v>
      </c>
    </row>
    <row r="5360" spans="1:20" x14ac:dyDescent="0.25">
      <c r="A5360" t="s">
        <v>11318</v>
      </c>
      <c r="C5360" t="s">
        <v>10931</v>
      </c>
      <c r="E5360" s="2">
        <v>44257</v>
      </c>
      <c r="F5360">
        <v>2021</v>
      </c>
      <c r="G5360" t="s">
        <v>7066</v>
      </c>
      <c r="H5360" t="s">
        <v>9229</v>
      </c>
      <c r="J5360">
        <v>236.54000000000002</v>
      </c>
      <c r="N5360">
        <v>66.231200000000001</v>
      </c>
      <c r="O5360">
        <v>37.846400000000003</v>
      </c>
      <c r="P5360">
        <v>28.384800000000002</v>
      </c>
      <c r="S5360" s="5"/>
      <c r="T5360" s="1" t="s">
        <v>11321</v>
      </c>
    </row>
    <row r="5361" spans="1:20" x14ac:dyDescent="0.25">
      <c r="A5361" t="s">
        <v>11318</v>
      </c>
      <c r="C5361" t="s">
        <v>10936</v>
      </c>
      <c r="E5361" s="2">
        <v>44461</v>
      </c>
      <c r="F5361">
        <v>2021</v>
      </c>
      <c r="G5361" t="s">
        <v>7066</v>
      </c>
      <c r="H5361" t="s">
        <v>9218</v>
      </c>
      <c r="J5361">
        <v>209.33790000000002</v>
      </c>
      <c r="N5361">
        <v>10.17122</v>
      </c>
      <c r="O5361">
        <v>0</v>
      </c>
      <c r="P5361">
        <v>10.17122</v>
      </c>
      <c r="S5361" s="5"/>
      <c r="T5361" s="1" t="s">
        <v>11321</v>
      </c>
    </row>
    <row r="5362" spans="1:20" x14ac:dyDescent="0.25">
      <c r="A5362" t="s">
        <v>11318</v>
      </c>
      <c r="C5362" t="s">
        <v>10937</v>
      </c>
      <c r="E5362" s="2">
        <v>44461</v>
      </c>
      <c r="F5362">
        <v>2021</v>
      </c>
      <c r="G5362" t="s">
        <v>7066</v>
      </c>
      <c r="H5362" t="s">
        <v>9218</v>
      </c>
      <c r="J5362">
        <v>431.68550000000005</v>
      </c>
      <c r="N5362">
        <v>13.955860000000001</v>
      </c>
      <c r="O5362">
        <v>12.41835</v>
      </c>
      <c r="P5362">
        <v>1.65578</v>
      </c>
      <c r="S5362" s="5"/>
      <c r="T5362" s="1" t="s">
        <v>11321</v>
      </c>
    </row>
    <row r="5363" spans="1:20" x14ac:dyDescent="0.25">
      <c r="A5363" t="s">
        <v>11318</v>
      </c>
      <c r="C5363" t="s">
        <v>9349</v>
      </c>
      <c r="E5363" s="2">
        <v>45020</v>
      </c>
      <c r="F5363">
        <v>2023</v>
      </c>
      <c r="G5363" t="s">
        <v>9273</v>
      </c>
      <c r="H5363" t="s">
        <v>9218</v>
      </c>
      <c r="I5363" t="s">
        <v>132</v>
      </c>
      <c r="J5363">
        <v>32.439</v>
      </c>
      <c r="N5363">
        <v>24.747713099999999</v>
      </c>
      <c r="O5363">
        <v>24.121640399999997</v>
      </c>
      <c r="P5363">
        <v>0.62607269999999993</v>
      </c>
      <c r="R5363" s="38">
        <v>0.76290000000000002</v>
      </c>
      <c r="S5363" s="5"/>
      <c r="T5363" s="1" t="s">
        <v>11319</v>
      </c>
    </row>
    <row r="5364" spans="1:20" x14ac:dyDescent="0.25">
      <c r="A5364" t="s">
        <v>11318</v>
      </c>
      <c r="C5364" t="s">
        <v>10236</v>
      </c>
      <c r="E5364" s="2">
        <v>44763</v>
      </c>
      <c r="F5364">
        <v>2022</v>
      </c>
      <c r="G5364" t="s">
        <v>9228</v>
      </c>
      <c r="H5364" t="s">
        <v>9218</v>
      </c>
      <c r="J5364">
        <v>31.589999999999996</v>
      </c>
      <c r="N5364">
        <v>3.7907999999999999</v>
      </c>
      <c r="O5364">
        <v>3.3696000000000002</v>
      </c>
      <c r="P5364">
        <v>0.42120000000000002</v>
      </c>
      <c r="S5364" s="5"/>
      <c r="T5364" s="1" t="s">
        <v>11320</v>
      </c>
    </row>
    <row r="5365" spans="1:20" x14ac:dyDescent="0.25">
      <c r="A5365" t="s">
        <v>11318</v>
      </c>
      <c r="C5365" t="s">
        <v>9274</v>
      </c>
      <c r="E5365" s="2">
        <v>45098</v>
      </c>
      <c r="F5365">
        <v>2023</v>
      </c>
      <c r="G5365" t="s">
        <v>9273</v>
      </c>
      <c r="H5365" t="s">
        <v>9218</v>
      </c>
      <c r="I5365" t="s">
        <v>84</v>
      </c>
      <c r="J5365">
        <v>54.064999999999998</v>
      </c>
      <c r="N5365">
        <v>35.142249999999997</v>
      </c>
      <c r="O5365">
        <v>35.142249999999997</v>
      </c>
      <c r="P5365">
        <v>0</v>
      </c>
      <c r="R5365" s="38">
        <v>0.65</v>
      </c>
      <c r="S5365" s="5"/>
      <c r="T5365" s="1" t="s">
        <v>11319</v>
      </c>
    </row>
    <row r="5366" spans="1:20" x14ac:dyDescent="0.25">
      <c r="A5366" t="s">
        <v>11318</v>
      </c>
      <c r="C5366" t="s">
        <v>9274</v>
      </c>
      <c r="E5366" s="2">
        <v>45098</v>
      </c>
      <c r="F5366">
        <v>2023</v>
      </c>
      <c r="G5366" t="s">
        <v>9273</v>
      </c>
      <c r="H5366" t="s">
        <v>9218</v>
      </c>
      <c r="I5366" t="s">
        <v>84</v>
      </c>
      <c r="J5366">
        <v>31.357699999999998</v>
      </c>
      <c r="N5366">
        <v>20.382505000000002</v>
      </c>
      <c r="O5366">
        <v>20.382505000000002</v>
      </c>
      <c r="P5366">
        <v>0</v>
      </c>
      <c r="R5366" s="38">
        <v>0.65</v>
      </c>
      <c r="S5366" s="5"/>
      <c r="T5366" s="1" t="s">
        <v>11319</v>
      </c>
    </row>
    <row r="5367" spans="1:20" x14ac:dyDescent="0.25">
      <c r="A5367" t="s">
        <v>11318</v>
      </c>
      <c r="C5367" t="s">
        <v>10748</v>
      </c>
      <c r="E5367" s="2">
        <v>44298</v>
      </c>
      <c r="F5367">
        <v>2021</v>
      </c>
      <c r="G5367" t="s">
        <v>9228</v>
      </c>
      <c r="H5367" t="s">
        <v>9218</v>
      </c>
      <c r="J5367">
        <v>177.405</v>
      </c>
      <c r="N5367">
        <v>115.31325000000001</v>
      </c>
      <c r="O5367">
        <v>115.31325000000001</v>
      </c>
      <c r="P5367">
        <v>0</v>
      </c>
      <c r="S5367" s="5"/>
      <c r="T5367" s="1" t="s">
        <v>11321</v>
      </c>
    </row>
    <row r="5368" spans="1:20" x14ac:dyDescent="0.25">
      <c r="A5368" t="s">
        <v>11318</v>
      </c>
      <c r="C5368" t="s">
        <v>10195</v>
      </c>
      <c r="E5368" s="2">
        <v>44539</v>
      </c>
      <c r="F5368">
        <v>2021</v>
      </c>
      <c r="G5368" t="s">
        <v>9273</v>
      </c>
      <c r="H5368" t="s">
        <v>9229</v>
      </c>
      <c r="J5368">
        <v>118.27000000000001</v>
      </c>
      <c r="N5368">
        <v>70.962000000000003</v>
      </c>
      <c r="O5368">
        <v>62.683100000000003</v>
      </c>
      <c r="P5368">
        <v>8.2789000000000001</v>
      </c>
      <c r="S5368" s="5"/>
      <c r="T5368" s="1" t="s">
        <v>11321</v>
      </c>
    </row>
    <row r="5369" spans="1:20" x14ac:dyDescent="0.25">
      <c r="A5369" t="s">
        <v>11318</v>
      </c>
      <c r="C5369" t="s">
        <v>10195</v>
      </c>
      <c r="E5369" s="2">
        <v>44740</v>
      </c>
      <c r="F5369">
        <v>2022</v>
      </c>
      <c r="G5369" t="s">
        <v>9273</v>
      </c>
      <c r="H5369" t="s">
        <v>9229</v>
      </c>
      <c r="J5369">
        <v>210.6</v>
      </c>
      <c r="N5369">
        <v>126.35999999999999</v>
      </c>
      <c r="O5369">
        <v>111.61799999999999</v>
      </c>
      <c r="P5369">
        <v>14.741999999999999</v>
      </c>
      <c r="S5369" s="5"/>
      <c r="T5369" s="1" t="s">
        <v>11320</v>
      </c>
    </row>
    <row r="5370" spans="1:20" x14ac:dyDescent="0.25">
      <c r="A5370" t="s">
        <v>11318</v>
      </c>
      <c r="C5370" t="s">
        <v>10349</v>
      </c>
      <c r="E5370" s="2">
        <v>44918</v>
      </c>
      <c r="F5370">
        <v>2022</v>
      </c>
      <c r="G5370" t="s">
        <v>9289</v>
      </c>
      <c r="H5370" t="s">
        <v>9218</v>
      </c>
      <c r="J5370">
        <v>105.3</v>
      </c>
      <c r="N5370">
        <v>83.186999999999998</v>
      </c>
      <c r="O5370">
        <v>83.186999999999998</v>
      </c>
      <c r="P5370">
        <v>0</v>
      </c>
      <c r="S5370" s="5"/>
      <c r="T5370" s="1" t="s">
        <v>11320</v>
      </c>
    </row>
    <row r="5371" spans="1:20" x14ac:dyDescent="0.25">
      <c r="A5371" t="s">
        <v>11318</v>
      </c>
      <c r="C5371" t="s">
        <v>10884</v>
      </c>
      <c r="E5371" s="2">
        <v>44222</v>
      </c>
      <c r="F5371">
        <v>2021</v>
      </c>
      <c r="G5371" t="s">
        <v>9273</v>
      </c>
      <c r="H5371" t="s">
        <v>9218</v>
      </c>
      <c r="J5371">
        <v>177.405</v>
      </c>
      <c r="N5371">
        <v>5.3221500000000006</v>
      </c>
      <c r="O5371">
        <v>5.3221500000000006</v>
      </c>
      <c r="P5371">
        <v>0</v>
      </c>
      <c r="S5371" s="5"/>
      <c r="T5371" s="1" t="s">
        <v>11321</v>
      </c>
    </row>
    <row r="5372" spans="1:20" x14ac:dyDescent="0.25">
      <c r="A5372" t="s">
        <v>11318</v>
      </c>
      <c r="C5372" t="s">
        <v>10109</v>
      </c>
      <c r="E5372" s="2">
        <v>44651</v>
      </c>
      <c r="F5372">
        <v>2022</v>
      </c>
      <c r="G5372" t="s">
        <v>9273</v>
      </c>
      <c r="H5372" t="s">
        <v>9218</v>
      </c>
      <c r="J5372">
        <v>105.3</v>
      </c>
      <c r="N5372">
        <v>105.3</v>
      </c>
      <c r="O5372">
        <v>105.3</v>
      </c>
      <c r="P5372">
        <v>0</v>
      </c>
      <c r="S5372" s="5"/>
      <c r="T5372" s="1" t="s">
        <v>11320</v>
      </c>
    </row>
    <row r="5373" spans="1:20" x14ac:dyDescent="0.25">
      <c r="A5373" t="s">
        <v>11318</v>
      </c>
      <c r="C5373" t="s">
        <v>10119</v>
      </c>
      <c r="E5373" s="2">
        <v>44651</v>
      </c>
      <c r="F5373">
        <v>2022</v>
      </c>
      <c r="G5373" t="s">
        <v>9273</v>
      </c>
      <c r="H5373" t="s">
        <v>9224</v>
      </c>
      <c r="J5373">
        <v>631.79999999999995</v>
      </c>
      <c r="N5373">
        <v>442.26</v>
      </c>
      <c r="O5373">
        <v>442.26</v>
      </c>
      <c r="P5373">
        <v>0</v>
      </c>
      <c r="S5373" s="5"/>
      <c r="T5373" s="1" t="s">
        <v>11320</v>
      </c>
    </row>
    <row r="5374" spans="1:20" x14ac:dyDescent="0.25">
      <c r="A5374" t="s">
        <v>11318</v>
      </c>
      <c r="C5374" t="s">
        <v>10330</v>
      </c>
      <c r="E5374" s="2">
        <v>44369</v>
      </c>
      <c r="F5374">
        <v>2021</v>
      </c>
      <c r="G5374" t="s">
        <v>9364</v>
      </c>
      <c r="H5374" t="s">
        <v>9218</v>
      </c>
      <c r="J5374">
        <v>118.27000000000001</v>
      </c>
      <c r="N5374">
        <v>105.85165000000001</v>
      </c>
      <c r="O5374">
        <v>105.85165000000001</v>
      </c>
      <c r="P5374">
        <v>0</v>
      </c>
      <c r="S5374" s="5"/>
      <c r="T5374" s="1" t="s">
        <v>11321</v>
      </c>
    </row>
    <row r="5375" spans="1:20" x14ac:dyDescent="0.25">
      <c r="A5375" t="s">
        <v>11318</v>
      </c>
      <c r="C5375" t="s">
        <v>10330</v>
      </c>
      <c r="E5375" s="2">
        <v>44841</v>
      </c>
      <c r="F5375">
        <v>2022</v>
      </c>
      <c r="G5375" t="s">
        <v>9364</v>
      </c>
      <c r="H5375" t="s">
        <v>9218</v>
      </c>
      <c r="J5375">
        <v>136.88999999999999</v>
      </c>
      <c r="N5375">
        <v>122.5692</v>
      </c>
      <c r="O5375">
        <v>122.5692</v>
      </c>
      <c r="P5375">
        <v>0</v>
      </c>
      <c r="S5375" s="5"/>
      <c r="T5375" s="1" t="s">
        <v>11320</v>
      </c>
    </row>
    <row r="5376" spans="1:20" x14ac:dyDescent="0.25">
      <c r="A5376" t="s">
        <v>11318</v>
      </c>
      <c r="C5376" t="s">
        <v>10233</v>
      </c>
      <c r="E5376" s="2">
        <v>44896</v>
      </c>
      <c r="F5376">
        <v>2022</v>
      </c>
      <c r="G5376" t="s">
        <v>9279</v>
      </c>
      <c r="H5376" t="s">
        <v>9452</v>
      </c>
      <c r="J5376">
        <v>51.175799999999995</v>
      </c>
      <c r="N5376">
        <v>0</v>
      </c>
      <c r="O5376">
        <v>0</v>
      </c>
      <c r="P5376">
        <v>0</v>
      </c>
      <c r="S5376" s="5"/>
      <c r="T5376" s="1" t="s">
        <v>11320</v>
      </c>
    </row>
    <row r="5377" spans="1:20" x14ac:dyDescent="0.25">
      <c r="A5377" t="s">
        <v>11318</v>
      </c>
      <c r="C5377" t="s">
        <v>10871</v>
      </c>
      <c r="E5377" s="2">
        <v>44354</v>
      </c>
      <c r="F5377">
        <v>2021</v>
      </c>
      <c r="G5377" t="s">
        <v>9392</v>
      </c>
      <c r="H5377" t="s">
        <v>9229</v>
      </c>
      <c r="J5377">
        <v>35.481000000000002</v>
      </c>
      <c r="N5377">
        <v>7.0962000000000005</v>
      </c>
      <c r="O5377">
        <v>6.0317699999999999</v>
      </c>
      <c r="P5377">
        <v>1.0644300000000002</v>
      </c>
      <c r="S5377" s="5"/>
      <c r="T5377" s="1" t="s">
        <v>11321</v>
      </c>
    </row>
    <row r="5378" spans="1:20" x14ac:dyDescent="0.25">
      <c r="A5378" t="s">
        <v>11318</v>
      </c>
      <c r="C5378" t="s">
        <v>10220</v>
      </c>
      <c r="E5378" s="2">
        <v>44754</v>
      </c>
      <c r="F5378">
        <v>2022</v>
      </c>
      <c r="G5378" t="s">
        <v>9292</v>
      </c>
      <c r="H5378" t="s">
        <v>9218</v>
      </c>
      <c r="J5378">
        <v>2.7378</v>
      </c>
      <c r="N5378">
        <v>2.7378</v>
      </c>
      <c r="O5378">
        <v>2.7378</v>
      </c>
      <c r="P5378">
        <v>0</v>
      </c>
      <c r="S5378" s="5"/>
      <c r="T5378" s="1" t="s">
        <v>11320</v>
      </c>
    </row>
    <row r="5379" spans="1:20" x14ac:dyDescent="0.25">
      <c r="A5379" t="s">
        <v>11318</v>
      </c>
      <c r="C5379" t="s">
        <v>9471</v>
      </c>
      <c r="E5379" s="2">
        <v>45267</v>
      </c>
      <c r="F5379">
        <v>2023</v>
      </c>
      <c r="G5379" t="s">
        <v>9279</v>
      </c>
      <c r="H5379" t="s">
        <v>9452</v>
      </c>
      <c r="I5379" t="s">
        <v>9262</v>
      </c>
      <c r="J5379">
        <v>37.845499999999994</v>
      </c>
      <c r="N5379">
        <v>37.845499999999994</v>
      </c>
      <c r="O5379">
        <v>37.845499999999994</v>
      </c>
      <c r="P5379">
        <v>0</v>
      </c>
      <c r="R5379" s="38">
        <v>1</v>
      </c>
      <c r="S5379" s="5"/>
      <c r="T5379" s="1" t="s">
        <v>11319</v>
      </c>
    </row>
    <row r="5380" spans="1:20" x14ac:dyDescent="0.25">
      <c r="A5380" t="s">
        <v>11318</v>
      </c>
      <c r="C5380" t="s">
        <v>9802</v>
      </c>
      <c r="E5380" s="2">
        <v>45098</v>
      </c>
      <c r="F5380">
        <v>2023</v>
      </c>
      <c r="G5380" t="s">
        <v>9320</v>
      </c>
      <c r="H5380" t="s">
        <v>318</v>
      </c>
      <c r="I5380" t="s">
        <v>9225</v>
      </c>
      <c r="J5380">
        <v>43.796610445075316</v>
      </c>
      <c r="N5380">
        <v>21.385884880340065</v>
      </c>
      <c r="O5380">
        <v>21.385884880340065</v>
      </c>
      <c r="P5380">
        <v>0</v>
      </c>
      <c r="R5380" s="38">
        <v>0.48830000000000001</v>
      </c>
      <c r="S5380" s="5"/>
      <c r="T5380" s="1" t="s">
        <v>11319</v>
      </c>
    </row>
    <row r="5381" spans="1:20" x14ac:dyDescent="0.25">
      <c r="A5381" t="s">
        <v>11318</v>
      </c>
      <c r="C5381" t="s">
        <v>10718</v>
      </c>
      <c r="E5381" s="2">
        <v>44544</v>
      </c>
      <c r="F5381">
        <v>2021</v>
      </c>
      <c r="G5381" t="s">
        <v>6358</v>
      </c>
      <c r="H5381" t="s">
        <v>9229</v>
      </c>
      <c r="J5381">
        <v>121.22675000000001</v>
      </c>
      <c r="N5381">
        <v>83.971700000000013</v>
      </c>
      <c r="O5381">
        <v>83.971700000000013</v>
      </c>
      <c r="P5381">
        <v>0</v>
      </c>
      <c r="S5381" s="5"/>
      <c r="T5381" s="1" t="s">
        <v>11321</v>
      </c>
    </row>
    <row r="5382" spans="1:20" x14ac:dyDescent="0.25">
      <c r="A5382" t="s">
        <v>11318</v>
      </c>
      <c r="C5382" t="s">
        <v>9465</v>
      </c>
      <c r="E5382" s="2">
        <v>45282</v>
      </c>
      <c r="F5382">
        <v>2023</v>
      </c>
      <c r="G5382" t="s">
        <v>7066</v>
      </c>
      <c r="H5382" t="s">
        <v>9452</v>
      </c>
      <c r="I5382" t="s">
        <v>9262</v>
      </c>
      <c r="J5382">
        <v>40.008099999999999</v>
      </c>
      <c r="N5382">
        <v>0</v>
      </c>
      <c r="O5382">
        <v>0</v>
      </c>
      <c r="P5382">
        <v>0</v>
      </c>
      <c r="R5382" s="38"/>
      <c r="S5382" s="5"/>
      <c r="T5382" s="1" t="s">
        <v>11319</v>
      </c>
    </row>
    <row r="5383" spans="1:20" x14ac:dyDescent="0.25">
      <c r="A5383" t="s">
        <v>11318</v>
      </c>
      <c r="C5383" t="s">
        <v>10732</v>
      </c>
      <c r="E5383" s="2">
        <v>44516</v>
      </c>
      <c r="F5383">
        <v>2021</v>
      </c>
      <c r="G5383" t="s">
        <v>9228</v>
      </c>
      <c r="H5383" t="s">
        <v>9218</v>
      </c>
      <c r="J5383">
        <v>59.135000000000005</v>
      </c>
      <c r="N5383">
        <v>59.135000000000005</v>
      </c>
      <c r="O5383">
        <v>59.135000000000005</v>
      </c>
      <c r="P5383">
        <v>0</v>
      </c>
      <c r="S5383" s="5"/>
      <c r="T5383" s="1" t="s">
        <v>11321</v>
      </c>
    </row>
    <row r="5384" spans="1:20" x14ac:dyDescent="0.25">
      <c r="A5384" t="s">
        <v>11318</v>
      </c>
      <c r="C5384" t="s">
        <v>10976</v>
      </c>
      <c r="E5384" s="2">
        <v>44546</v>
      </c>
      <c r="F5384">
        <v>2021</v>
      </c>
      <c r="G5384" t="s">
        <v>9273</v>
      </c>
      <c r="H5384" t="s">
        <v>9218</v>
      </c>
      <c r="J5384">
        <v>159.6645</v>
      </c>
      <c r="N5384">
        <v>87.874610000000004</v>
      </c>
      <c r="O5384">
        <v>87.874610000000004</v>
      </c>
      <c r="P5384">
        <v>0</v>
      </c>
      <c r="S5384" s="5"/>
      <c r="T5384" s="1" t="s">
        <v>11321</v>
      </c>
    </row>
    <row r="5385" spans="1:20" x14ac:dyDescent="0.25">
      <c r="A5385" t="s">
        <v>11318</v>
      </c>
      <c r="C5385" t="s">
        <v>10141</v>
      </c>
      <c r="E5385" s="2">
        <v>44922</v>
      </c>
      <c r="F5385">
        <v>2022</v>
      </c>
      <c r="G5385" t="s">
        <v>9228</v>
      </c>
      <c r="H5385" t="s">
        <v>9218</v>
      </c>
      <c r="J5385">
        <v>3.7907999999999999</v>
      </c>
      <c r="N5385">
        <v>2.3166000000000002</v>
      </c>
      <c r="O5385">
        <v>2.3166000000000002</v>
      </c>
      <c r="P5385">
        <v>0</v>
      </c>
      <c r="S5385" s="5"/>
      <c r="T5385" s="1" t="s">
        <v>11320</v>
      </c>
    </row>
    <row r="5386" spans="1:20" x14ac:dyDescent="0.25">
      <c r="A5386" t="s">
        <v>11318</v>
      </c>
      <c r="C5386" t="s">
        <v>10141</v>
      </c>
      <c r="E5386" s="2">
        <v>44922</v>
      </c>
      <c r="F5386">
        <v>2022</v>
      </c>
      <c r="G5386" t="s">
        <v>9273</v>
      </c>
      <c r="H5386" t="s">
        <v>9218</v>
      </c>
      <c r="J5386">
        <v>27.799199999999995</v>
      </c>
      <c r="N5386">
        <v>17.269199999999998</v>
      </c>
      <c r="O5386">
        <v>17.269199999999998</v>
      </c>
      <c r="P5386">
        <v>0</v>
      </c>
      <c r="S5386" s="5"/>
      <c r="T5386" s="1" t="s">
        <v>11320</v>
      </c>
    </row>
    <row r="5387" spans="1:20" x14ac:dyDescent="0.25">
      <c r="A5387" t="s">
        <v>11318</v>
      </c>
      <c r="C5387" t="s">
        <v>10141</v>
      </c>
      <c r="E5387" s="2">
        <v>44923</v>
      </c>
      <c r="F5387">
        <v>2022</v>
      </c>
      <c r="G5387" t="s">
        <v>9228</v>
      </c>
      <c r="H5387" t="s">
        <v>9218</v>
      </c>
      <c r="J5387">
        <v>1.2635999999999998</v>
      </c>
      <c r="N5387">
        <v>0.73709999999999987</v>
      </c>
      <c r="O5387">
        <v>0.73709999999999987</v>
      </c>
      <c r="P5387">
        <v>0</v>
      </c>
      <c r="S5387" s="5"/>
      <c r="T5387" s="1" t="s">
        <v>11320</v>
      </c>
    </row>
    <row r="5388" spans="1:20" x14ac:dyDescent="0.25">
      <c r="A5388" t="s">
        <v>11318</v>
      </c>
      <c r="C5388" t="s">
        <v>10141</v>
      </c>
      <c r="E5388" s="2">
        <v>44923</v>
      </c>
      <c r="F5388">
        <v>2022</v>
      </c>
      <c r="G5388" t="s">
        <v>9273</v>
      </c>
      <c r="H5388" t="s">
        <v>9218</v>
      </c>
      <c r="J5388">
        <v>9.2664000000000009</v>
      </c>
      <c r="N5388">
        <v>5.7914999999999992</v>
      </c>
      <c r="O5388">
        <v>5.7914999999999992</v>
      </c>
      <c r="P5388">
        <v>0</v>
      </c>
      <c r="S5388" s="5"/>
      <c r="T5388" s="1" t="s">
        <v>11320</v>
      </c>
    </row>
    <row r="5389" spans="1:20" x14ac:dyDescent="0.25">
      <c r="A5389" t="s">
        <v>11318</v>
      </c>
      <c r="C5389" t="s">
        <v>10352</v>
      </c>
      <c r="E5389" s="2">
        <v>44323</v>
      </c>
      <c r="F5389">
        <v>2021</v>
      </c>
      <c r="G5389" t="s">
        <v>88</v>
      </c>
      <c r="H5389" t="s">
        <v>9218</v>
      </c>
      <c r="J5389">
        <v>177.405</v>
      </c>
      <c r="N5389">
        <v>177.405</v>
      </c>
      <c r="O5389">
        <v>177.405</v>
      </c>
      <c r="P5389">
        <v>0</v>
      </c>
      <c r="S5389" s="5"/>
      <c r="T5389" s="1" t="s">
        <v>11321</v>
      </c>
    </row>
    <row r="5390" spans="1:20" x14ac:dyDescent="0.25">
      <c r="A5390" t="s">
        <v>11318</v>
      </c>
      <c r="C5390" t="s">
        <v>10352</v>
      </c>
      <c r="E5390" s="2">
        <v>44903</v>
      </c>
      <c r="F5390">
        <v>2022</v>
      </c>
      <c r="G5390" t="s">
        <v>88</v>
      </c>
      <c r="H5390" t="s">
        <v>9218</v>
      </c>
      <c r="J5390">
        <v>157.94999999999999</v>
      </c>
      <c r="N5390">
        <v>157.94999999999999</v>
      </c>
      <c r="O5390">
        <v>157.94999999999999</v>
      </c>
      <c r="P5390">
        <v>0</v>
      </c>
      <c r="S5390" s="5"/>
      <c r="T5390" s="1" t="s">
        <v>11320</v>
      </c>
    </row>
    <row r="5391" spans="1:20" x14ac:dyDescent="0.25">
      <c r="A5391" t="s">
        <v>11318</v>
      </c>
      <c r="C5391" t="s">
        <v>10745</v>
      </c>
      <c r="E5391" s="2">
        <v>44468</v>
      </c>
      <c r="F5391">
        <v>2021</v>
      </c>
      <c r="G5391" t="s">
        <v>9228</v>
      </c>
      <c r="H5391" t="s">
        <v>9218</v>
      </c>
      <c r="J5391">
        <v>29.567500000000003</v>
      </c>
      <c r="N5391">
        <v>29.567500000000003</v>
      </c>
      <c r="O5391">
        <v>29.567500000000003</v>
      </c>
      <c r="P5391">
        <v>0</v>
      </c>
      <c r="S5391" s="5"/>
      <c r="T5391" s="1" t="s">
        <v>11321</v>
      </c>
    </row>
    <row r="5392" spans="1:20" x14ac:dyDescent="0.25">
      <c r="A5392" t="s">
        <v>11318</v>
      </c>
      <c r="C5392" t="s">
        <v>10778</v>
      </c>
      <c r="E5392" s="2">
        <v>44434</v>
      </c>
      <c r="F5392">
        <v>2021</v>
      </c>
      <c r="G5392" t="s">
        <v>768</v>
      </c>
      <c r="H5392" t="s">
        <v>9224</v>
      </c>
      <c r="J5392">
        <v>295.67500000000001</v>
      </c>
      <c r="N5392">
        <v>88.702500000000001</v>
      </c>
      <c r="O5392">
        <v>88.702500000000001</v>
      </c>
      <c r="P5392">
        <v>0</v>
      </c>
      <c r="S5392" s="5"/>
      <c r="T5392" s="1" t="s">
        <v>11321</v>
      </c>
    </row>
    <row r="5393" spans="1:20" x14ac:dyDescent="0.25">
      <c r="A5393" t="s">
        <v>11318</v>
      </c>
      <c r="C5393" t="s">
        <v>10209</v>
      </c>
      <c r="E5393" s="2">
        <v>44886</v>
      </c>
      <c r="F5393">
        <v>2022</v>
      </c>
      <c r="G5393" t="s">
        <v>768</v>
      </c>
      <c r="H5393" t="s">
        <v>9224</v>
      </c>
      <c r="J5393">
        <v>315.89999999999998</v>
      </c>
      <c r="N5393">
        <v>94.77</v>
      </c>
      <c r="O5393">
        <v>94.77</v>
      </c>
      <c r="P5393">
        <v>0</v>
      </c>
      <c r="S5393" s="5"/>
      <c r="T5393" s="1" t="s">
        <v>11320</v>
      </c>
    </row>
    <row r="5394" spans="1:20" x14ac:dyDescent="0.25">
      <c r="A5394" t="s">
        <v>11318</v>
      </c>
      <c r="C5394" t="s">
        <v>9701</v>
      </c>
      <c r="E5394" s="2">
        <v>45273</v>
      </c>
      <c r="F5394">
        <v>2023</v>
      </c>
      <c r="G5394" t="s">
        <v>768</v>
      </c>
      <c r="H5394" t="s">
        <v>9224</v>
      </c>
      <c r="I5394" t="s">
        <v>9225</v>
      </c>
      <c r="J5394">
        <v>432.52</v>
      </c>
      <c r="N5394">
        <v>129.756</v>
      </c>
      <c r="O5394">
        <v>129.756</v>
      </c>
      <c r="P5394">
        <v>0</v>
      </c>
      <c r="R5394" s="38">
        <v>0.3</v>
      </c>
      <c r="S5394" s="5"/>
      <c r="T5394" s="1" t="s">
        <v>11319</v>
      </c>
    </row>
    <row r="5395" spans="1:20" x14ac:dyDescent="0.25">
      <c r="A5395" t="s">
        <v>11318</v>
      </c>
      <c r="C5395" t="s">
        <v>10829</v>
      </c>
      <c r="E5395" s="2">
        <v>44278</v>
      </c>
      <c r="F5395">
        <v>2021</v>
      </c>
      <c r="G5395" t="s">
        <v>9292</v>
      </c>
      <c r="H5395" t="s">
        <v>9224</v>
      </c>
      <c r="J5395">
        <v>177.405</v>
      </c>
      <c r="N5395">
        <v>53.221500000000006</v>
      </c>
      <c r="O5395">
        <v>53.221500000000006</v>
      </c>
      <c r="P5395">
        <v>0</v>
      </c>
      <c r="S5395" s="5"/>
      <c r="T5395" s="1" t="s">
        <v>11321</v>
      </c>
    </row>
    <row r="5396" spans="1:20" x14ac:dyDescent="0.25">
      <c r="A5396" t="s">
        <v>11318</v>
      </c>
      <c r="C5396" t="s">
        <v>10092</v>
      </c>
      <c r="E5396" s="2">
        <v>44894</v>
      </c>
      <c r="F5396">
        <v>2022</v>
      </c>
      <c r="G5396" t="s">
        <v>4726</v>
      </c>
      <c r="H5396" t="s">
        <v>318</v>
      </c>
      <c r="J5396">
        <v>28.009799999999998</v>
      </c>
      <c r="N5396">
        <v>0.1053</v>
      </c>
      <c r="O5396">
        <v>0.1053</v>
      </c>
      <c r="P5396">
        <v>0</v>
      </c>
      <c r="S5396" s="5"/>
      <c r="T5396" s="1" t="s">
        <v>11320</v>
      </c>
    </row>
    <row r="5397" spans="1:20" x14ac:dyDescent="0.25">
      <c r="A5397" t="s">
        <v>11318</v>
      </c>
      <c r="C5397" t="s">
        <v>9941</v>
      </c>
      <c r="E5397" s="2">
        <v>45190</v>
      </c>
      <c r="F5397">
        <v>2023</v>
      </c>
      <c r="G5397" t="s">
        <v>9273</v>
      </c>
      <c r="H5397" t="s">
        <v>9218</v>
      </c>
      <c r="I5397" t="s">
        <v>9262</v>
      </c>
      <c r="J5397">
        <v>21.625999999999998</v>
      </c>
      <c r="N5397">
        <v>0</v>
      </c>
      <c r="O5397">
        <v>0</v>
      </c>
      <c r="P5397">
        <v>0</v>
      </c>
      <c r="R5397" s="38"/>
      <c r="S5397" s="5"/>
      <c r="T5397" s="1" t="s">
        <v>11319</v>
      </c>
    </row>
    <row r="5398" spans="1:20" x14ac:dyDescent="0.25">
      <c r="A5398" t="s">
        <v>11318</v>
      </c>
      <c r="C5398" t="s">
        <v>10126</v>
      </c>
      <c r="E5398" s="2">
        <v>44742</v>
      </c>
      <c r="F5398">
        <v>2022</v>
      </c>
      <c r="G5398" t="s">
        <v>9292</v>
      </c>
      <c r="H5398" t="s">
        <v>9224</v>
      </c>
      <c r="J5398">
        <v>105.3</v>
      </c>
      <c r="N5398">
        <v>1.0529999999999999</v>
      </c>
      <c r="O5398">
        <v>1.0529999999999999</v>
      </c>
      <c r="P5398">
        <v>0</v>
      </c>
      <c r="S5398" s="5"/>
      <c r="T5398" s="1" t="s">
        <v>11320</v>
      </c>
    </row>
    <row r="5399" spans="1:20" x14ac:dyDescent="0.25">
      <c r="A5399" t="s">
        <v>11318</v>
      </c>
      <c r="C5399" t="s">
        <v>9620</v>
      </c>
      <c r="E5399" s="2">
        <v>45198</v>
      </c>
      <c r="F5399">
        <v>2023</v>
      </c>
      <c r="G5399" t="s">
        <v>6429</v>
      </c>
      <c r="H5399" t="s">
        <v>9224</v>
      </c>
      <c r="I5399" t="s">
        <v>9225</v>
      </c>
      <c r="J5399">
        <v>32.439</v>
      </c>
      <c r="N5399">
        <v>5.4075813000000004</v>
      </c>
      <c r="O5399">
        <v>5.4075813000000004</v>
      </c>
      <c r="P5399">
        <v>0</v>
      </c>
      <c r="R5399" s="38">
        <v>0.16669999999999999</v>
      </c>
      <c r="S5399" s="5"/>
      <c r="T5399" s="1" t="s">
        <v>11319</v>
      </c>
    </row>
    <row r="5400" spans="1:20" x14ac:dyDescent="0.25">
      <c r="A5400" t="s">
        <v>11318</v>
      </c>
      <c r="C5400" t="s">
        <v>9413</v>
      </c>
      <c r="E5400" s="2">
        <v>44949</v>
      </c>
      <c r="F5400">
        <v>2023</v>
      </c>
      <c r="G5400" t="s">
        <v>9243</v>
      </c>
      <c r="H5400" t="s">
        <v>9218</v>
      </c>
      <c r="I5400" t="s">
        <v>141</v>
      </c>
      <c r="J5400">
        <v>44.873949999999994</v>
      </c>
      <c r="N5400">
        <v>44.873949999999994</v>
      </c>
      <c r="O5400">
        <v>44.873949999999994</v>
      </c>
      <c r="P5400">
        <v>0</v>
      </c>
      <c r="R5400" s="38">
        <v>1</v>
      </c>
      <c r="S5400" s="5"/>
      <c r="T5400" s="1" t="s">
        <v>11319</v>
      </c>
    </row>
    <row r="5401" spans="1:20" x14ac:dyDescent="0.25">
      <c r="A5401" t="s">
        <v>11318</v>
      </c>
      <c r="C5401" t="s">
        <v>9413</v>
      </c>
      <c r="E5401" s="2">
        <v>45252</v>
      </c>
      <c r="F5401">
        <v>2023</v>
      </c>
      <c r="G5401" t="s">
        <v>9243</v>
      </c>
      <c r="H5401" t="s">
        <v>9218</v>
      </c>
      <c r="I5401" t="s">
        <v>141</v>
      </c>
      <c r="J5401">
        <v>108.13</v>
      </c>
      <c r="N5401">
        <v>108.13</v>
      </c>
      <c r="O5401">
        <v>108.13</v>
      </c>
      <c r="P5401">
        <v>0</v>
      </c>
      <c r="R5401" s="38">
        <v>1</v>
      </c>
      <c r="S5401" s="5"/>
      <c r="T5401" s="1" t="s">
        <v>11319</v>
      </c>
    </row>
    <row r="5402" spans="1:20" x14ac:dyDescent="0.25">
      <c r="A5402" t="s">
        <v>11318</v>
      </c>
      <c r="C5402" t="s">
        <v>10824</v>
      </c>
      <c r="E5402" s="2">
        <v>44546</v>
      </c>
      <c r="F5402">
        <v>2021</v>
      </c>
      <c r="G5402" t="s">
        <v>9228</v>
      </c>
      <c r="H5402" t="s">
        <v>9218</v>
      </c>
      <c r="J5402">
        <v>384.37750000000005</v>
      </c>
      <c r="N5402">
        <v>384.37750000000005</v>
      </c>
      <c r="O5402">
        <v>384.37750000000005</v>
      </c>
      <c r="P5402">
        <v>0</v>
      </c>
      <c r="S5402" s="5"/>
      <c r="T5402" s="1" t="s">
        <v>11321</v>
      </c>
    </row>
    <row r="5403" spans="1:20" x14ac:dyDescent="0.25">
      <c r="A5403" t="s">
        <v>11318</v>
      </c>
      <c r="C5403" t="s">
        <v>10961</v>
      </c>
      <c r="E5403" s="2">
        <v>44337</v>
      </c>
      <c r="F5403">
        <v>2021</v>
      </c>
      <c r="G5403" t="s">
        <v>9228</v>
      </c>
      <c r="H5403" t="s">
        <v>9218</v>
      </c>
      <c r="J5403">
        <v>177.405</v>
      </c>
      <c r="N5403">
        <v>177.405</v>
      </c>
      <c r="O5403">
        <v>177.405</v>
      </c>
      <c r="P5403">
        <v>0</v>
      </c>
      <c r="S5403" s="5"/>
      <c r="T5403" s="1" t="s">
        <v>11321</v>
      </c>
    </row>
    <row r="5404" spans="1:20" x14ac:dyDescent="0.25">
      <c r="A5404" t="s">
        <v>11318</v>
      </c>
      <c r="C5404" t="s">
        <v>10768</v>
      </c>
      <c r="E5404" s="2">
        <v>44361</v>
      </c>
      <c r="F5404">
        <v>2021</v>
      </c>
      <c r="G5404" t="s">
        <v>9279</v>
      </c>
      <c r="H5404" t="s">
        <v>9218</v>
      </c>
      <c r="J5404">
        <v>56.296520000000008</v>
      </c>
      <c r="N5404">
        <v>56.296520000000008</v>
      </c>
      <c r="O5404">
        <v>56.296520000000008</v>
      </c>
      <c r="P5404">
        <v>0</v>
      </c>
      <c r="S5404" s="5"/>
      <c r="T5404" s="1" t="s">
        <v>11321</v>
      </c>
    </row>
    <row r="5405" spans="1:20" x14ac:dyDescent="0.25">
      <c r="A5405" t="s">
        <v>11318</v>
      </c>
      <c r="C5405" t="s">
        <v>10168</v>
      </c>
      <c r="E5405" s="2">
        <v>44902</v>
      </c>
      <c r="F5405">
        <v>2022</v>
      </c>
      <c r="G5405" t="s">
        <v>9273</v>
      </c>
      <c r="H5405" t="s">
        <v>9224</v>
      </c>
      <c r="J5405">
        <v>39.487499999999997</v>
      </c>
      <c r="N5405">
        <v>4.7385000000000002</v>
      </c>
      <c r="O5405">
        <v>4.7385000000000002</v>
      </c>
      <c r="P5405">
        <v>0</v>
      </c>
      <c r="S5405" s="5"/>
      <c r="T5405" s="1" t="s">
        <v>11320</v>
      </c>
    </row>
    <row r="5406" spans="1:20" x14ac:dyDescent="0.25">
      <c r="A5406" t="s">
        <v>11318</v>
      </c>
      <c r="C5406" t="s">
        <v>10168</v>
      </c>
      <c r="E5406" s="2">
        <v>44917</v>
      </c>
      <c r="F5406">
        <v>2022</v>
      </c>
      <c r="G5406" t="s">
        <v>9273</v>
      </c>
      <c r="H5406" t="s">
        <v>9224</v>
      </c>
      <c r="J5406">
        <v>39.487499999999997</v>
      </c>
      <c r="N5406">
        <v>4.7385000000000002</v>
      </c>
      <c r="O5406">
        <v>4.7385000000000002</v>
      </c>
      <c r="P5406">
        <v>0</v>
      </c>
      <c r="S5406" s="5"/>
      <c r="T5406" s="1" t="s">
        <v>11320</v>
      </c>
    </row>
    <row r="5407" spans="1:20" x14ac:dyDescent="0.25">
      <c r="A5407" t="s">
        <v>11318</v>
      </c>
      <c r="C5407" t="s">
        <v>10168</v>
      </c>
      <c r="E5407" s="2">
        <v>44917</v>
      </c>
      <c r="F5407">
        <v>2022</v>
      </c>
      <c r="G5407" t="s">
        <v>9273</v>
      </c>
      <c r="H5407" t="s">
        <v>9224</v>
      </c>
      <c r="J5407">
        <v>39.487499999999997</v>
      </c>
      <c r="N5407">
        <v>4.7385000000000002</v>
      </c>
      <c r="O5407">
        <v>4.7385000000000002</v>
      </c>
      <c r="P5407">
        <v>0</v>
      </c>
      <c r="S5407" s="5"/>
      <c r="T5407" s="1" t="s">
        <v>11320</v>
      </c>
    </row>
    <row r="5408" spans="1:20" x14ac:dyDescent="0.25">
      <c r="A5408" t="s">
        <v>11318</v>
      </c>
      <c r="C5408" t="s">
        <v>10168</v>
      </c>
      <c r="E5408" s="2">
        <v>44924</v>
      </c>
      <c r="F5408">
        <v>2022</v>
      </c>
      <c r="G5408" t="s">
        <v>9273</v>
      </c>
      <c r="H5408" t="s">
        <v>9224</v>
      </c>
      <c r="J5408">
        <v>39.487499999999997</v>
      </c>
      <c r="N5408">
        <v>4.7385000000000002</v>
      </c>
      <c r="O5408">
        <v>4.7385000000000002</v>
      </c>
      <c r="P5408">
        <v>0</v>
      </c>
      <c r="S5408" s="5"/>
      <c r="T5408" s="1" t="s">
        <v>11320</v>
      </c>
    </row>
    <row r="5409" spans="1:20" x14ac:dyDescent="0.25">
      <c r="A5409" t="s">
        <v>11318</v>
      </c>
      <c r="C5409" t="s">
        <v>10944</v>
      </c>
      <c r="E5409" s="2">
        <v>44536</v>
      </c>
      <c r="F5409">
        <v>2021</v>
      </c>
      <c r="G5409" t="s">
        <v>9228</v>
      </c>
      <c r="H5409" t="s">
        <v>9218</v>
      </c>
      <c r="J5409">
        <v>47.308000000000007</v>
      </c>
      <c r="N5409">
        <v>40.921420000000005</v>
      </c>
      <c r="O5409">
        <v>40.921420000000005</v>
      </c>
      <c r="P5409">
        <v>0</v>
      </c>
      <c r="S5409" s="5"/>
      <c r="T5409" s="1" t="s">
        <v>11321</v>
      </c>
    </row>
    <row r="5410" spans="1:20" x14ac:dyDescent="0.25">
      <c r="A5410" t="s">
        <v>11318</v>
      </c>
      <c r="C5410" t="s">
        <v>9705</v>
      </c>
      <c r="E5410" s="2">
        <v>44917</v>
      </c>
      <c r="F5410">
        <v>2022</v>
      </c>
      <c r="G5410" t="s">
        <v>9289</v>
      </c>
      <c r="H5410" t="s">
        <v>9218</v>
      </c>
      <c r="J5410">
        <v>315.89999999999998</v>
      </c>
      <c r="N5410">
        <v>315.89999999999998</v>
      </c>
      <c r="O5410">
        <v>284.31</v>
      </c>
      <c r="P5410">
        <v>31.589999999999996</v>
      </c>
      <c r="S5410" s="5"/>
      <c r="T5410" s="1" t="s">
        <v>11320</v>
      </c>
    </row>
    <row r="5411" spans="1:20" x14ac:dyDescent="0.25">
      <c r="A5411" t="s">
        <v>11318</v>
      </c>
      <c r="C5411" t="s">
        <v>9705</v>
      </c>
      <c r="E5411" s="2">
        <v>44931</v>
      </c>
      <c r="F5411">
        <v>2023</v>
      </c>
      <c r="G5411" t="s">
        <v>9289</v>
      </c>
      <c r="H5411" t="s">
        <v>9218</v>
      </c>
      <c r="I5411" t="s">
        <v>141</v>
      </c>
      <c r="J5411">
        <v>162.19499999999999</v>
      </c>
      <c r="N5411">
        <v>162.19499999999999</v>
      </c>
      <c r="O5411">
        <v>145.97549999999998</v>
      </c>
      <c r="P5411">
        <v>16.2195</v>
      </c>
      <c r="R5411" s="38">
        <v>1</v>
      </c>
      <c r="S5411" s="5"/>
      <c r="T5411" s="1" t="s">
        <v>11319</v>
      </c>
    </row>
    <row r="5412" spans="1:20" x14ac:dyDescent="0.25">
      <c r="A5412" t="s">
        <v>11318</v>
      </c>
      <c r="C5412" t="s">
        <v>10797</v>
      </c>
      <c r="E5412" s="2">
        <v>44377</v>
      </c>
      <c r="F5412">
        <v>2021</v>
      </c>
      <c r="G5412" t="s">
        <v>9279</v>
      </c>
      <c r="H5412" t="s">
        <v>10711</v>
      </c>
      <c r="J5412">
        <v>36.427160000000001</v>
      </c>
      <c r="N5412">
        <v>36.427160000000001</v>
      </c>
      <c r="O5412">
        <v>36.427160000000001</v>
      </c>
      <c r="P5412">
        <v>0</v>
      </c>
      <c r="S5412" s="5"/>
      <c r="T5412" s="1" t="s">
        <v>11321</v>
      </c>
    </row>
    <row r="5413" spans="1:20" x14ac:dyDescent="0.25">
      <c r="A5413" t="s">
        <v>11318</v>
      </c>
      <c r="C5413" t="s">
        <v>9469</v>
      </c>
      <c r="E5413" s="2">
        <v>45244</v>
      </c>
      <c r="F5413">
        <v>2023</v>
      </c>
      <c r="G5413" t="s">
        <v>9243</v>
      </c>
      <c r="H5413" t="s">
        <v>9218</v>
      </c>
      <c r="I5413" t="s">
        <v>84</v>
      </c>
      <c r="J5413">
        <v>108.13</v>
      </c>
      <c r="N5413">
        <v>108.13</v>
      </c>
      <c r="O5413">
        <v>108.13</v>
      </c>
      <c r="P5413">
        <v>0</v>
      </c>
      <c r="R5413" s="38">
        <v>1</v>
      </c>
      <c r="S5413" s="5"/>
      <c r="T5413" s="1" t="s">
        <v>11319</v>
      </c>
    </row>
    <row r="5414" spans="1:20" x14ac:dyDescent="0.25">
      <c r="A5414" t="s">
        <v>11318</v>
      </c>
      <c r="C5414" t="s">
        <v>9248</v>
      </c>
      <c r="E5414" s="2">
        <v>45243</v>
      </c>
      <c r="F5414">
        <v>2023</v>
      </c>
      <c r="G5414" t="s">
        <v>9243</v>
      </c>
      <c r="H5414" t="s">
        <v>9218</v>
      </c>
      <c r="I5414" t="s">
        <v>84</v>
      </c>
      <c r="J5414">
        <v>135.16249999999999</v>
      </c>
      <c r="N5414">
        <v>135.16249999999999</v>
      </c>
      <c r="O5414">
        <v>135.16249999999999</v>
      </c>
      <c r="P5414">
        <v>0</v>
      </c>
      <c r="R5414" s="38">
        <v>1</v>
      </c>
      <c r="S5414" s="5"/>
      <c r="T5414" s="1" t="s">
        <v>11319</v>
      </c>
    </row>
    <row r="5415" spans="1:20" x14ac:dyDescent="0.25">
      <c r="A5415" t="s">
        <v>11318</v>
      </c>
      <c r="C5415" t="s">
        <v>10231</v>
      </c>
      <c r="E5415" s="2">
        <v>44916</v>
      </c>
      <c r="F5415">
        <v>2022</v>
      </c>
      <c r="G5415" t="s">
        <v>9228</v>
      </c>
      <c r="H5415" t="s">
        <v>9218</v>
      </c>
      <c r="J5415">
        <v>263.25</v>
      </c>
      <c r="N5415">
        <v>263.25</v>
      </c>
      <c r="O5415">
        <v>263.25</v>
      </c>
      <c r="P5415">
        <v>0</v>
      </c>
      <c r="S5415" s="5"/>
      <c r="T5415" s="1" t="s">
        <v>11320</v>
      </c>
    </row>
    <row r="5416" spans="1:20" x14ac:dyDescent="0.25">
      <c r="A5416" t="s">
        <v>11318</v>
      </c>
      <c r="C5416" t="s">
        <v>10974</v>
      </c>
      <c r="E5416" s="2">
        <v>44342</v>
      </c>
      <c r="F5416">
        <v>2021</v>
      </c>
      <c r="G5416" t="s">
        <v>9228</v>
      </c>
      <c r="H5416" t="s">
        <v>9218</v>
      </c>
      <c r="J5416">
        <v>97.217940000000013</v>
      </c>
      <c r="N5416">
        <v>97.217940000000013</v>
      </c>
      <c r="O5416">
        <v>97.217940000000013</v>
      </c>
      <c r="P5416">
        <v>0</v>
      </c>
      <c r="S5416" s="5"/>
      <c r="T5416" s="1" t="s">
        <v>11321</v>
      </c>
    </row>
    <row r="5417" spans="1:20" x14ac:dyDescent="0.25">
      <c r="A5417" t="s">
        <v>11318</v>
      </c>
      <c r="C5417" t="s">
        <v>9745</v>
      </c>
      <c r="E5417" s="2">
        <v>45132</v>
      </c>
      <c r="F5417">
        <v>2023</v>
      </c>
      <c r="G5417" t="s">
        <v>9243</v>
      </c>
      <c r="H5417" t="s">
        <v>9218</v>
      </c>
      <c r="I5417" t="s">
        <v>141</v>
      </c>
      <c r="J5417">
        <v>432.52</v>
      </c>
      <c r="N5417">
        <v>432.52</v>
      </c>
      <c r="O5417">
        <v>432.52</v>
      </c>
      <c r="P5417">
        <v>0</v>
      </c>
      <c r="R5417" s="38">
        <v>1</v>
      </c>
      <c r="S5417" s="5"/>
      <c r="T5417" s="1" t="s">
        <v>11319</v>
      </c>
    </row>
    <row r="5418" spans="1:20" x14ac:dyDescent="0.25">
      <c r="A5418" t="s">
        <v>11318</v>
      </c>
      <c r="C5418" t="s">
        <v>9691</v>
      </c>
      <c r="E5418" s="2">
        <v>45288</v>
      </c>
      <c r="F5418">
        <v>2023</v>
      </c>
      <c r="G5418" t="s">
        <v>9284</v>
      </c>
      <c r="H5418" t="s">
        <v>9218</v>
      </c>
      <c r="I5418" t="s">
        <v>141</v>
      </c>
      <c r="J5418">
        <v>205.44699999999997</v>
      </c>
      <c r="N5418">
        <v>205.44699999999997</v>
      </c>
      <c r="O5418">
        <v>198.8110619</v>
      </c>
      <c r="P5418">
        <v>6.6359380999999988</v>
      </c>
      <c r="R5418" s="38">
        <v>1</v>
      </c>
      <c r="S5418" s="5"/>
      <c r="T5418" s="1" t="s">
        <v>11319</v>
      </c>
    </row>
    <row r="5419" spans="1:20" x14ac:dyDescent="0.25">
      <c r="A5419" t="s">
        <v>11318</v>
      </c>
      <c r="C5419" t="s">
        <v>9539</v>
      </c>
      <c r="E5419" s="2">
        <v>45260</v>
      </c>
      <c r="F5419">
        <v>2023</v>
      </c>
      <c r="G5419" t="s">
        <v>7066</v>
      </c>
      <c r="H5419" t="s">
        <v>9229</v>
      </c>
      <c r="I5419" t="s">
        <v>9240</v>
      </c>
      <c r="J5419">
        <v>372.94780409290769</v>
      </c>
      <c r="N5419">
        <v>372.94780409290769</v>
      </c>
      <c r="O5419">
        <v>372.94780409290769</v>
      </c>
      <c r="P5419">
        <v>0</v>
      </c>
      <c r="R5419" s="38">
        <v>1</v>
      </c>
      <c r="S5419" s="5"/>
      <c r="T5419" s="1" t="s">
        <v>11319</v>
      </c>
    </row>
    <row r="5420" spans="1:20" x14ac:dyDescent="0.25">
      <c r="A5420" t="s">
        <v>11318</v>
      </c>
      <c r="C5420" t="s">
        <v>10241</v>
      </c>
      <c r="E5420" s="2">
        <v>44239</v>
      </c>
      <c r="F5420">
        <v>2021</v>
      </c>
      <c r="G5420" t="s">
        <v>9273</v>
      </c>
      <c r="H5420" t="s">
        <v>9218</v>
      </c>
      <c r="J5420">
        <v>827.8900000000001</v>
      </c>
      <c r="N5420">
        <v>827.8900000000001</v>
      </c>
      <c r="O5420">
        <v>827.8900000000001</v>
      </c>
      <c r="P5420">
        <v>0</v>
      </c>
      <c r="S5420" s="5"/>
      <c r="T5420" s="1" t="s">
        <v>11321</v>
      </c>
    </row>
    <row r="5421" spans="1:20" x14ac:dyDescent="0.25">
      <c r="A5421" t="s">
        <v>11318</v>
      </c>
      <c r="C5421" t="s">
        <v>10241</v>
      </c>
      <c r="E5421" s="2">
        <v>44620</v>
      </c>
      <c r="F5421">
        <v>2022</v>
      </c>
      <c r="G5421" t="s">
        <v>9273</v>
      </c>
      <c r="H5421" t="s">
        <v>9218</v>
      </c>
      <c r="J5421">
        <v>526.5</v>
      </c>
      <c r="N5421">
        <v>526.5</v>
      </c>
      <c r="O5421">
        <v>526.5</v>
      </c>
      <c r="P5421">
        <v>0</v>
      </c>
      <c r="S5421" s="5"/>
      <c r="T5421" s="1" t="s">
        <v>11320</v>
      </c>
    </row>
    <row r="5422" spans="1:20" x14ac:dyDescent="0.25">
      <c r="A5422" t="s">
        <v>11318</v>
      </c>
      <c r="C5422" t="s">
        <v>10344</v>
      </c>
      <c r="E5422" s="2">
        <v>44911</v>
      </c>
      <c r="F5422">
        <v>2022</v>
      </c>
      <c r="G5422" t="s">
        <v>9273</v>
      </c>
      <c r="H5422" t="s">
        <v>9218</v>
      </c>
      <c r="J5422">
        <v>210.6</v>
      </c>
      <c r="N5422">
        <v>210.6</v>
      </c>
      <c r="O5422">
        <v>189.54</v>
      </c>
      <c r="P5422">
        <v>21.06</v>
      </c>
      <c r="S5422" s="5"/>
      <c r="T5422" s="1" t="s">
        <v>11320</v>
      </c>
    </row>
    <row r="5423" spans="1:20" x14ac:dyDescent="0.25">
      <c r="A5423" t="s">
        <v>11318</v>
      </c>
      <c r="C5423" t="s">
        <v>9562</v>
      </c>
      <c r="E5423" s="2">
        <v>44965</v>
      </c>
      <c r="F5423">
        <v>2023</v>
      </c>
      <c r="G5423" t="s">
        <v>9273</v>
      </c>
      <c r="H5423" t="s">
        <v>318</v>
      </c>
      <c r="I5423" t="s">
        <v>84</v>
      </c>
      <c r="J5423">
        <v>540.65000000001078</v>
      </c>
      <c r="N5423">
        <v>540.65</v>
      </c>
      <c r="O5423">
        <v>486.58499999999884</v>
      </c>
      <c r="P5423">
        <v>54.065000000001078</v>
      </c>
      <c r="R5423" s="38">
        <v>1</v>
      </c>
      <c r="S5423" s="5"/>
      <c r="T5423" s="1" t="s">
        <v>11319</v>
      </c>
    </row>
    <row r="5424" spans="1:20" x14ac:dyDescent="0.25">
      <c r="A5424" t="s">
        <v>11318</v>
      </c>
      <c r="C5424" t="s">
        <v>9562</v>
      </c>
      <c r="E5424" s="2">
        <v>44998</v>
      </c>
      <c r="F5424">
        <v>2023</v>
      </c>
      <c r="G5424" t="s">
        <v>9273</v>
      </c>
      <c r="H5424" t="s">
        <v>318</v>
      </c>
      <c r="I5424" t="s">
        <v>84</v>
      </c>
      <c r="J5424">
        <v>324.39</v>
      </c>
      <c r="N5424">
        <v>324.39</v>
      </c>
      <c r="O5424">
        <v>291.95099999999996</v>
      </c>
      <c r="P5424">
        <v>32.439</v>
      </c>
      <c r="R5424" s="38">
        <v>1</v>
      </c>
      <c r="S5424" s="5"/>
      <c r="T5424" s="1" t="s">
        <v>11319</v>
      </c>
    </row>
    <row r="5425" spans="1:20" x14ac:dyDescent="0.25">
      <c r="A5425" t="s">
        <v>11318</v>
      </c>
      <c r="C5425" t="s">
        <v>9562</v>
      </c>
      <c r="E5425" s="2">
        <v>45253</v>
      </c>
      <c r="F5425">
        <v>2023</v>
      </c>
      <c r="G5425" t="s">
        <v>9273</v>
      </c>
      <c r="H5425" t="s">
        <v>9218</v>
      </c>
      <c r="I5425" t="s">
        <v>84</v>
      </c>
      <c r="J5425">
        <v>540.65</v>
      </c>
      <c r="N5425">
        <v>540.65</v>
      </c>
      <c r="O5425">
        <v>486.58499999999998</v>
      </c>
      <c r="P5425">
        <v>54.064999999999998</v>
      </c>
      <c r="R5425" s="38">
        <v>1</v>
      </c>
      <c r="S5425" s="5"/>
      <c r="T5425" s="1" t="s">
        <v>11319</v>
      </c>
    </row>
    <row r="5426" spans="1:20" x14ac:dyDescent="0.25">
      <c r="A5426" t="s">
        <v>11318</v>
      </c>
      <c r="C5426" t="s">
        <v>10124</v>
      </c>
      <c r="E5426" s="2">
        <v>44728</v>
      </c>
      <c r="F5426">
        <v>2022</v>
      </c>
      <c r="G5426" t="s">
        <v>9642</v>
      </c>
      <c r="H5426" t="s">
        <v>9218</v>
      </c>
      <c r="J5426">
        <v>63.179999999999993</v>
      </c>
      <c r="N5426">
        <v>39.276899999999998</v>
      </c>
      <c r="O5426">
        <v>37.276199999999996</v>
      </c>
      <c r="P5426">
        <v>2.0006999999999997</v>
      </c>
      <c r="S5426" s="5"/>
      <c r="T5426" s="1" t="s">
        <v>11320</v>
      </c>
    </row>
    <row r="5427" spans="1:20" x14ac:dyDescent="0.25">
      <c r="A5427" t="s">
        <v>11318</v>
      </c>
      <c r="C5427" t="s">
        <v>10019</v>
      </c>
      <c r="E5427" s="2">
        <v>45278</v>
      </c>
      <c r="F5427">
        <v>2023</v>
      </c>
      <c r="G5427" t="s">
        <v>9426</v>
      </c>
      <c r="H5427" t="s">
        <v>9224</v>
      </c>
      <c r="I5427" t="s">
        <v>9225</v>
      </c>
      <c r="J5427">
        <v>97.316999999999993</v>
      </c>
      <c r="N5427">
        <v>24.329249999999998</v>
      </c>
      <c r="O5427">
        <v>24.329249999999998</v>
      </c>
      <c r="P5427">
        <v>0</v>
      </c>
      <c r="R5427" s="38">
        <v>0.25</v>
      </c>
      <c r="S5427" s="5"/>
      <c r="T5427" s="1" t="s">
        <v>11319</v>
      </c>
    </row>
    <row r="5428" spans="1:20" x14ac:dyDescent="0.25">
      <c r="A5428" t="s">
        <v>11318</v>
      </c>
      <c r="C5428" t="s">
        <v>10019</v>
      </c>
      <c r="E5428" s="2">
        <v>45278</v>
      </c>
      <c r="F5428">
        <v>2023</v>
      </c>
      <c r="G5428" t="s">
        <v>9387</v>
      </c>
      <c r="H5428" t="s">
        <v>9224</v>
      </c>
      <c r="I5428" t="s">
        <v>9225</v>
      </c>
      <c r="J5428">
        <v>10.812999999999999</v>
      </c>
      <c r="N5428">
        <v>2.7032499999999997</v>
      </c>
      <c r="O5428">
        <v>2.7032499999999997</v>
      </c>
      <c r="P5428">
        <v>0</v>
      </c>
      <c r="R5428" s="38">
        <v>0.25</v>
      </c>
      <c r="S5428" s="5"/>
      <c r="T5428" s="1" t="s">
        <v>11319</v>
      </c>
    </row>
    <row r="5429" spans="1:20" x14ac:dyDescent="0.25">
      <c r="A5429" t="s">
        <v>11318</v>
      </c>
      <c r="C5429" t="s">
        <v>10722</v>
      </c>
      <c r="E5429" s="2">
        <v>44377</v>
      </c>
      <c r="F5429">
        <v>2021</v>
      </c>
      <c r="G5429" t="s">
        <v>6392</v>
      </c>
      <c r="H5429" t="s">
        <v>9218</v>
      </c>
      <c r="J5429">
        <v>109.51802000000001</v>
      </c>
      <c r="N5429">
        <v>54.759010000000004</v>
      </c>
      <c r="O5429">
        <v>0</v>
      </c>
      <c r="P5429">
        <v>54.759010000000004</v>
      </c>
      <c r="S5429" s="5"/>
      <c r="T5429" s="1" t="s">
        <v>11321</v>
      </c>
    </row>
    <row r="5430" spans="1:20" x14ac:dyDescent="0.25">
      <c r="A5430" t="s">
        <v>11318</v>
      </c>
      <c r="C5430" t="s">
        <v>10949</v>
      </c>
      <c r="E5430" s="2">
        <v>44389</v>
      </c>
      <c r="F5430">
        <v>2021</v>
      </c>
      <c r="G5430" t="s">
        <v>9292</v>
      </c>
      <c r="H5430" t="s">
        <v>9224</v>
      </c>
      <c r="J5430">
        <v>94.616000000000014</v>
      </c>
      <c r="N5430">
        <v>28.384800000000002</v>
      </c>
      <c r="O5430">
        <v>28.384800000000002</v>
      </c>
      <c r="P5430">
        <v>0</v>
      </c>
      <c r="S5430" s="5"/>
      <c r="T5430" s="1" t="s">
        <v>11321</v>
      </c>
    </row>
    <row r="5431" spans="1:20" x14ac:dyDescent="0.25">
      <c r="A5431" t="s">
        <v>11318</v>
      </c>
      <c r="C5431" t="s">
        <v>10949</v>
      </c>
      <c r="E5431" s="2">
        <v>44389</v>
      </c>
      <c r="F5431">
        <v>2021</v>
      </c>
      <c r="G5431" t="s">
        <v>9276</v>
      </c>
      <c r="H5431" t="s">
        <v>9224</v>
      </c>
      <c r="J5431">
        <v>23.654000000000003</v>
      </c>
      <c r="N5431">
        <v>7.0962000000000005</v>
      </c>
      <c r="O5431">
        <v>7.0962000000000005</v>
      </c>
      <c r="P5431">
        <v>0</v>
      </c>
      <c r="S5431" s="5"/>
      <c r="T5431" s="1" t="s">
        <v>11321</v>
      </c>
    </row>
    <row r="5432" spans="1:20" x14ac:dyDescent="0.25">
      <c r="A5432" t="s">
        <v>11318</v>
      </c>
      <c r="C5432" t="s">
        <v>10743</v>
      </c>
      <c r="E5432" s="2">
        <v>44544</v>
      </c>
      <c r="F5432">
        <v>2021</v>
      </c>
      <c r="G5432" t="s">
        <v>9292</v>
      </c>
      <c r="H5432" t="s">
        <v>318</v>
      </c>
      <c r="J5432">
        <v>67.886980000000008</v>
      </c>
      <c r="N5432">
        <v>8.5154400000000017</v>
      </c>
      <c r="O5432">
        <v>8.5154400000000017</v>
      </c>
      <c r="P5432">
        <v>0</v>
      </c>
      <c r="S5432" s="5"/>
      <c r="T5432" s="1" t="s">
        <v>11321</v>
      </c>
    </row>
    <row r="5433" spans="1:20" x14ac:dyDescent="0.25">
      <c r="A5433" t="s">
        <v>11318</v>
      </c>
      <c r="C5433" t="s">
        <v>9580</v>
      </c>
      <c r="E5433" s="2">
        <v>45104</v>
      </c>
      <c r="F5433">
        <v>2023</v>
      </c>
      <c r="G5433" t="s">
        <v>768</v>
      </c>
      <c r="H5433" t="s">
        <v>9452</v>
      </c>
      <c r="I5433" t="s">
        <v>84</v>
      </c>
      <c r="J5433">
        <v>19.4634</v>
      </c>
      <c r="N5433">
        <v>19.4634</v>
      </c>
      <c r="O5433">
        <v>19.4634</v>
      </c>
      <c r="P5433">
        <v>0</v>
      </c>
      <c r="R5433" s="38">
        <v>1</v>
      </c>
      <c r="S5433" s="5"/>
      <c r="T5433" s="1" t="s">
        <v>11319</v>
      </c>
    </row>
    <row r="5434" spans="1:20" x14ac:dyDescent="0.25">
      <c r="A5434" t="s">
        <v>11318</v>
      </c>
      <c r="C5434" t="s">
        <v>10189</v>
      </c>
      <c r="E5434" s="2">
        <v>44580</v>
      </c>
      <c r="F5434">
        <v>2022</v>
      </c>
      <c r="G5434" t="s">
        <v>9243</v>
      </c>
      <c r="H5434" t="s">
        <v>9218</v>
      </c>
      <c r="J5434">
        <v>36.854999999999997</v>
      </c>
      <c r="N5434">
        <v>36.854999999999997</v>
      </c>
      <c r="O5434">
        <v>36.854999999999997</v>
      </c>
      <c r="P5434">
        <v>0</v>
      </c>
      <c r="S5434" s="5"/>
      <c r="T5434" s="1" t="s">
        <v>11320</v>
      </c>
    </row>
    <row r="5435" spans="1:20" x14ac:dyDescent="0.25">
      <c r="A5435" t="s">
        <v>11318</v>
      </c>
      <c r="C5435" t="s">
        <v>9684</v>
      </c>
      <c r="E5435" s="2">
        <v>45250</v>
      </c>
      <c r="F5435">
        <v>2023</v>
      </c>
      <c r="G5435" t="s">
        <v>4726</v>
      </c>
      <c r="H5435" t="s">
        <v>9218</v>
      </c>
      <c r="I5435" t="s">
        <v>84</v>
      </c>
      <c r="J5435">
        <v>216.26</v>
      </c>
      <c r="N5435">
        <v>6.898693999999999</v>
      </c>
      <c r="O5435">
        <v>0</v>
      </c>
      <c r="P5435">
        <v>6.898693999999999</v>
      </c>
      <c r="R5435" s="38">
        <v>3.1899999999999998E-2</v>
      </c>
      <c r="S5435" s="5"/>
      <c r="T5435" s="1" t="s">
        <v>11319</v>
      </c>
    </row>
    <row r="5436" spans="1:20" x14ac:dyDescent="0.25">
      <c r="A5436" t="s">
        <v>11318</v>
      </c>
      <c r="C5436" t="s">
        <v>9680</v>
      </c>
      <c r="E5436" s="2">
        <v>45091</v>
      </c>
      <c r="F5436">
        <v>2023</v>
      </c>
      <c r="G5436" t="s">
        <v>4726</v>
      </c>
      <c r="H5436" t="s">
        <v>9218</v>
      </c>
      <c r="I5436" t="s">
        <v>84</v>
      </c>
      <c r="J5436">
        <v>648.78</v>
      </c>
      <c r="N5436">
        <v>20.177057999999999</v>
      </c>
      <c r="O5436">
        <v>0.64877999999999991</v>
      </c>
      <c r="P5436">
        <v>19.528277999999997</v>
      </c>
      <c r="R5436" s="38">
        <v>3.1099999999999999E-2</v>
      </c>
      <c r="S5436" s="5"/>
      <c r="T5436" s="1" t="s">
        <v>11319</v>
      </c>
    </row>
    <row r="5437" spans="1:20" x14ac:dyDescent="0.25">
      <c r="A5437" t="s">
        <v>11318</v>
      </c>
      <c r="C5437" t="s">
        <v>10115</v>
      </c>
      <c r="E5437" s="2">
        <v>44852</v>
      </c>
      <c r="F5437">
        <v>2022</v>
      </c>
      <c r="G5437" t="s">
        <v>4726</v>
      </c>
      <c r="H5437" t="s">
        <v>9218</v>
      </c>
      <c r="J5437">
        <v>10.003499999999999</v>
      </c>
      <c r="N5437">
        <v>8.2134</v>
      </c>
      <c r="O5437">
        <v>4.1067</v>
      </c>
      <c r="P5437">
        <v>4.1067</v>
      </c>
      <c r="S5437" s="5"/>
      <c r="T5437" s="1" t="s">
        <v>11320</v>
      </c>
    </row>
    <row r="5438" spans="1:20" x14ac:dyDescent="0.25">
      <c r="A5438" t="s">
        <v>11318</v>
      </c>
      <c r="C5438" t="s">
        <v>10198</v>
      </c>
      <c r="E5438" s="2">
        <v>44914</v>
      </c>
      <c r="F5438">
        <v>2022</v>
      </c>
      <c r="G5438" t="s">
        <v>4726</v>
      </c>
      <c r="H5438" t="s">
        <v>9218</v>
      </c>
      <c r="J5438">
        <v>130.15079999999998</v>
      </c>
      <c r="N5438">
        <v>9.1610999999999994</v>
      </c>
      <c r="O5438">
        <v>9.1610999999999994</v>
      </c>
      <c r="P5438">
        <v>0</v>
      </c>
      <c r="S5438" s="5"/>
      <c r="T5438" s="1" t="s">
        <v>11320</v>
      </c>
    </row>
    <row r="5439" spans="1:20" x14ac:dyDescent="0.25">
      <c r="A5439" t="s">
        <v>11318</v>
      </c>
      <c r="C5439" t="s">
        <v>10121</v>
      </c>
      <c r="E5439" s="2">
        <v>44914</v>
      </c>
      <c r="F5439">
        <v>2022</v>
      </c>
      <c r="G5439" t="s">
        <v>4726</v>
      </c>
      <c r="H5439" t="s">
        <v>9229</v>
      </c>
      <c r="J5439">
        <v>52.65</v>
      </c>
      <c r="N5439">
        <v>0.52649999999999997</v>
      </c>
      <c r="O5439">
        <v>0</v>
      </c>
      <c r="P5439">
        <v>0.52649999999999997</v>
      </c>
      <c r="S5439" s="5"/>
      <c r="T5439" s="1" t="s">
        <v>11320</v>
      </c>
    </row>
    <row r="5440" spans="1:20" x14ac:dyDescent="0.25">
      <c r="A5440" t="s">
        <v>11318</v>
      </c>
      <c r="C5440" t="s">
        <v>9287</v>
      </c>
      <c r="E5440" s="2">
        <v>45251</v>
      </c>
      <c r="F5440">
        <v>2023</v>
      </c>
      <c r="G5440" t="s">
        <v>9276</v>
      </c>
      <c r="H5440" t="s">
        <v>9218</v>
      </c>
      <c r="I5440" t="s">
        <v>9256</v>
      </c>
      <c r="J5440">
        <v>108.13</v>
      </c>
      <c r="N5440">
        <v>104.38870199999999</v>
      </c>
      <c r="O5440">
        <v>104.38870199999999</v>
      </c>
      <c r="P5440">
        <v>0</v>
      </c>
      <c r="R5440" s="38">
        <v>0.96540000000000004</v>
      </c>
      <c r="S5440" s="5"/>
      <c r="T5440" s="1" t="s">
        <v>11319</v>
      </c>
    </row>
    <row r="5441" spans="1:20" x14ac:dyDescent="0.25">
      <c r="A5441" t="s">
        <v>11318</v>
      </c>
      <c r="C5441" t="s">
        <v>9927</v>
      </c>
      <c r="E5441" s="2">
        <v>45282</v>
      </c>
      <c r="F5441">
        <v>2023</v>
      </c>
      <c r="G5441" t="s">
        <v>8761</v>
      </c>
      <c r="H5441" t="s">
        <v>9229</v>
      </c>
      <c r="I5441" t="s">
        <v>9237</v>
      </c>
      <c r="J5441">
        <v>160.03499511999999</v>
      </c>
      <c r="N5441">
        <v>30.470663070847998</v>
      </c>
      <c r="O5441">
        <v>20.356451379263998</v>
      </c>
      <c r="P5441">
        <v>10.114211691584</v>
      </c>
      <c r="R5441" s="38">
        <v>0.19040000000000001</v>
      </c>
      <c r="S5441" s="5"/>
      <c r="T5441" s="1" t="s">
        <v>11319</v>
      </c>
    </row>
    <row r="5442" spans="1:20" x14ac:dyDescent="0.25">
      <c r="A5442" t="s">
        <v>11318</v>
      </c>
      <c r="C5442" t="s">
        <v>9927</v>
      </c>
      <c r="E5442" s="2">
        <v>45282</v>
      </c>
      <c r="F5442">
        <v>2023</v>
      </c>
      <c r="G5442" t="s">
        <v>8761</v>
      </c>
      <c r="H5442" t="s">
        <v>9229</v>
      </c>
      <c r="I5442" t="s">
        <v>9357</v>
      </c>
      <c r="J5442">
        <v>25.9512</v>
      </c>
      <c r="N5442">
        <v>4.9411084800000005</v>
      </c>
      <c r="O5442">
        <v>3.3009926399999996</v>
      </c>
      <c r="P5442">
        <v>1.6401158399999998</v>
      </c>
      <c r="R5442" s="38">
        <v>0.19040000000000001</v>
      </c>
      <c r="S5442" s="5"/>
      <c r="T5442" s="1" t="s">
        <v>11319</v>
      </c>
    </row>
    <row r="5443" spans="1:20" x14ac:dyDescent="0.25">
      <c r="A5443" t="s">
        <v>11318</v>
      </c>
      <c r="C5443" t="s">
        <v>9927</v>
      </c>
      <c r="E5443" s="2">
        <v>45282</v>
      </c>
      <c r="F5443">
        <v>2023</v>
      </c>
      <c r="G5443" t="s">
        <v>8761</v>
      </c>
      <c r="H5443" t="s">
        <v>9229</v>
      </c>
      <c r="I5443" t="s">
        <v>9240</v>
      </c>
      <c r="J5443">
        <v>25.9512</v>
      </c>
      <c r="N5443">
        <v>4.9411084800000005</v>
      </c>
      <c r="O5443">
        <v>3.3009926399999996</v>
      </c>
      <c r="P5443">
        <v>1.6401158399999998</v>
      </c>
      <c r="R5443" s="38">
        <v>0.19040000000000001</v>
      </c>
      <c r="S5443" s="5"/>
      <c r="T5443" s="1" t="s">
        <v>11319</v>
      </c>
    </row>
    <row r="5444" spans="1:20" x14ac:dyDescent="0.25">
      <c r="A5444" t="s">
        <v>11318</v>
      </c>
      <c r="C5444" t="s">
        <v>9927</v>
      </c>
      <c r="E5444" s="2">
        <v>45282</v>
      </c>
      <c r="F5444">
        <v>2023</v>
      </c>
      <c r="G5444" t="s">
        <v>8761</v>
      </c>
      <c r="H5444" t="s">
        <v>9229</v>
      </c>
      <c r="I5444" t="s">
        <v>9234</v>
      </c>
      <c r="J5444">
        <v>4.3226048799999992</v>
      </c>
      <c r="N5444">
        <v>0.82302396915199993</v>
      </c>
      <c r="O5444">
        <v>0.54983534073599993</v>
      </c>
      <c r="P5444">
        <v>0.27318862841599995</v>
      </c>
      <c r="R5444" s="38">
        <v>0.19040000000000001</v>
      </c>
      <c r="S5444" s="5"/>
      <c r="T5444" s="1" t="s">
        <v>11319</v>
      </c>
    </row>
    <row r="5445" spans="1:20" x14ac:dyDescent="0.25">
      <c r="A5445" t="s">
        <v>11318</v>
      </c>
      <c r="C5445" t="s">
        <v>10899</v>
      </c>
      <c r="E5445" s="2">
        <v>44405</v>
      </c>
      <c r="F5445">
        <v>2021</v>
      </c>
      <c r="G5445" t="s">
        <v>9292</v>
      </c>
      <c r="H5445" t="s">
        <v>9224</v>
      </c>
      <c r="J5445">
        <v>20.105900000000002</v>
      </c>
      <c r="N5445">
        <v>3.0750200000000003</v>
      </c>
      <c r="O5445">
        <v>3.0750200000000003</v>
      </c>
      <c r="P5445">
        <v>0</v>
      </c>
      <c r="S5445" s="5"/>
      <c r="T5445" s="1" t="s">
        <v>11321</v>
      </c>
    </row>
    <row r="5446" spans="1:20" x14ac:dyDescent="0.25">
      <c r="A5446" t="s">
        <v>11318</v>
      </c>
      <c r="C5446" t="s">
        <v>10899</v>
      </c>
      <c r="E5446" s="2">
        <v>44405</v>
      </c>
      <c r="F5446">
        <v>2021</v>
      </c>
      <c r="G5446" t="s">
        <v>9276</v>
      </c>
      <c r="H5446" t="s">
        <v>9224</v>
      </c>
      <c r="J5446">
        <v>3.5481000000000003</v>
      </c>
      <c r="N5446">
        <v>0.59135000000000004</v>
      </c>
      <c r="O5446">
        <v>0.59135000000000004</v>
      </c>
      <c r="P5446">
        <v>0</v>
      </c>
      <c r="S5446" s="5"/>
      <c r="T5446" s="1" t="s">
        <v>11321</v>
      </c>
    </row>
    <row r="5447" spans="1:20" x14ac:dyDescent="0.25">
      <c r="A5447" t="s">
        <v>11318</v>
      </c>
      <c r="C5447" t="s">
        <v>9830</v>
      </c>
      <c r="E5447" s="2">
        <v>45287</v>
      </c>
      <c r="F5447">
        <v>2023</v>
      </c>
      <c r="G5447" t="s">
        <v>9426</v>
      </c>
      <c r="H5447" t="s">
        <v>9218</v>
      </c>
      <c r="I5447" t="s">
        <v>141</v>
      </c>
      <c r="J5447">
        <v>540.65</v>
      </c>
      <c r="N5447">
        <v>540.65</v>
      </c>
      <c r="O5447">
        <v>540.65</v>
      </c>
      <c r="P5447">
        <v>0</v>
      </c>
      <c r="R5447" s="38">
        <v>1</v>
      </c>
      <c r="S5447" s="5"/>
      <c r="T5447" s="1" t="s">
        <v>11319</v>
      </c>
    </row>
    <row r="5448" spans="1:20" x14ac:dyDescent="0.25">
      <c r="A5448" t="s">
        <v>11318</v>
      </c>
      <c r="C5448" t="s">
        <v>10239</v>
      </c>
      <c r="E5448" s="2">
        <v>44917</v>
      </c>
      <c r="F5448">
        <v>2022</v>
      </c>
      <c r="G5448" t="s">
        <v>7066</v>
      </c>
      <c r="H5448" t="s">
        <v>9229</v>
      </c>
      <c r="J5448">
        <v>36.328499999999998</v>
      </c>
      <c r="N5448">
        <v>20.322900000000001</v>
      </c>
      <c r="O5448">
        <v>19.585799999999999</v>
      </c>
      <c r="P5448">
        <v>0.73709999999999987</v>
      </c>
      <c r="S5448" s="5"/>
      <c r="T5448" s="1" t="s">
        <v>11320</v>
      </c>
    </row>
    <row r="5449" spans="1:20" x14ac:dyDescent="0.25">
      <c r="A5449" t="s">
        <v>11318</v>
      </c>
      <c r="C5449" t="s">
        <v>10297</v>
      </c>
      <c r="E5449" s="2">
        <v>44879</v>
      </c>
      <c r="F5449">
        <v>2022</v>
      </c>
      <c r="G5449" t="s">
        <v>7066</v>
      </c>
      <c r="H5449" t="s">
        <v>9229</v>
      </c>
      <c r="J5449">
        <v>78.553799999999995</v>
      </c>
      <c r="N5449">
        <v>56.861999999999995</v>
      </c>
      <c r="O5449">
        <v>17.163899999999998</v>
      </c>
      <c r="P5449">
        <v>39.698100000000004</v>
      </c>
      <c r="S5449" s="5"/>
      <c r="T5449" s="1" t="s">
        <v>11320</v>
      </c>
    </row>
    <row r="5450" spans="1:20" x14ac:dyDescent="0.25">
      <c r="A5450" t="s">
        <v>11318</v>
      </c>
      <c r="C5450" t="s">
        <v>10158</v>
      </c>
      <c r="E5450" s="2">
        <v>44911</v>
      </c>
      <c r="F5450">
        <v>2022</v>
      </c>
      <c r="G5450" t="s">
        <v>7066</v>
      </c>
      <c r="H5450" t="s">
        <v>9218</v>
      </c>
      <c r="J5450">
        <v>421.2</v>
      </c>
      <c r="N5450">
        <v>21.06</v>
      </c>
      <c r="O5450">
        <v>0</v>
      </c>
      <c r="P5450">
        <v>21.06</v>
      </c>
      <c r="S5450" s="5"/>
      <c r="T5450" s="1" t="s">
        <v>11320</v>
      </c>
    </row>
    <row r="5451" spans="1:20" x14ac:dyDescent="0.25">
      <c r="A5451" t="s">
        <v>11318</v>
      </c>
      <c r="C5451" t="s">
        <v>10970</v>
      </c>
      <c r="E5451" s="2">
        <v>44547</v>
      </c>
      <c r="F5451">
        <v>2021</v>
      </c>
      <c r="G5451" t="s">
        <v>7066</v>
      </c>
      <c r="H5451" t="s">
        <v>9218</v>
      </c>
      <c r="J5451">
        <v>236.54000000000002</v>
      </c>
      <c r="N5451">
        <v>11.827000000000002</v>
      </c>
      <c r="O5451">
        <v>0</v>
      </c>
      <c r="P5451">
        <v>11.827000000000002</v>
      </c>
      <c r="S5451" s="5"/>
      <c r="T5451" s="1" t="s">
        <v>11321</v>
      </c>
    </row>
    <row r="5452" spans="1:20" x14ac:dyDescent="0.25">
      <c r="A5452" t="s">
        <v>11318</v>
      </c>
      <c r="C5452" t="s">
        <v>10104</v>
      </c>
      <c r="E5452" s="2">
        <v>44617</v>
      </c>
      <c r="F5452">
        <v>2022</v>
      </c>
      <c r="G5452" t="s">
        <v>7066</v>
      </c>
      <c r="H5452" t="s">
        <v>9218</v>
      </c>
      <c r="J5452">
        <v>263.25</v>
      </c>
      <c r="N5452">
        <v>13.478400000000001</v>
      </c>
      <c r="O5452">
        <v>0</v>
      </c>
      <c r="P5452">
        <v>13.478400000000001</v>
      </c>
      <c r="S5452" s="5"/>
      <c r="T5452" s="1" t="s">
        <v>11320</v>
      </c>
    </row>
    <row r="5453" spans="1:20" x14ac:dyDescent="0.25">
      <c r="A5453" t="s">
        <v>11318</v>
      </c>
      <c r="C5453" t="s">
        <v>9981</v>
      </c>
      <c r="E5453" s="2">
        <v>45281</v>
      </c>
      <c r="F5453">
        <v>2023</v>
      </c>
      <c r="G5453" t="s">
        <v>7066</v>
      </c>
      <c r="H5453" t="s">
        <v>9218</v>
      </c>
      <c r="I5453" t="s">
        <v>84</v>
      </c>
      <c r="J5453">
        <v>486.58499999999998</v>
      </c>
      <c r="N5453">
        <v>38.9268</v>
      </c>
      <c r="O5453">
        <v>0</v>
      </c>
      <c r="P5453">
        <v>38.9268</v>
      </c>
      <c r="R5453" s="38">
        <v>0.08</v>
      </c>
      <c r="S5453" s="5"/>
      <c r="T5453" s="1" t="s">
        <v>11319</v>
      </c>
    </row>
    <row r="5454" spans="1:20" x14ac:dyDescent="0.25">
      <c r="A5454" t="s">
        <v>11318</v>
      </c>
      <c r="C5454" t="s">
        <v>10962</v>
      </c>
      <c r="E5454" s="2">
        <v>44497</v>
      </c>
      <c r="F5454">
        <v>2021</v>
      </c>
      <c r="G5454" t="s">
        <v>7066</v>
      </c>
      <c r="H5454" t="s">
        <v>9218</v>
      </c>
      <c r="J5454">
        <v>283.84800000000001</v>
      </c>
      <c r="N5454">
        <v>12.536620000000001</v>
      </c>
      <c r="O5454">
        <v>0</v>
      </c>
      <c r="P5454">
        <v>12.536620000000001</v>
      </c>
      <c r="S5454" s="5"/>
      <c r="T5454" s="1" t="s">
        <v>11321</v>
      </c>
    </row>
    <row r="5455" spans="1:20" x14ac:dyDescent="0.25">
      <c r="A5455" t="s">
        <v>11318</v>
      </c>
      <c r="C5455" t="s">
        <v>10332</v>
      </c>
      <c r="E5455" s="2">
        <v>44918</v>
      </c>
      <c r="F5455">
        <v>2022</v>
      </c>
      <c r="G5455" t="s">
        <v>7066</v>
      </c>
      <c r="H5455" t="s">
        <v>9218</v>
      </c>
      <c r="J5455">
        <v>231.66</v>
      </c>
      <c r="N5455">
        <v>13.899599999999998</v>
      </c>
      <c r="O5455">
        <v>0</v>
      </c>
      <c r="P5455">
        <v>13.899599999999998</v>
      </c>
      <c r="S5455" s="5"/>
      <c r="T5455" s="1" t="s">
        <v>11320</v>
      </c>
    </row>
    <row r="5456" spans="1:20" x14ac:dyDescent="0.25">
      <c r="A5456" t="s">
        <v>11318</v>
      </c>
      <c r="C5456" t="s">
        <v>10859</v>
      </c>
      <c r="E5456" s="2">
        <v>44372</v>
      </c>
      <c r="F5456">
        <v>2021</v>
      </c>
      <c r="G5456" t="s">
        <v>9228</v>
      </c>
      <c r="H5456" t="s">
        <v>9224</v>
      </c>
      <c r="J5456">
        <v>22.234760000000001</v>
      </c>
      <c r="N5456">
        <v>22.234760000000001</v>
      </c>
      <c r="O5456">
        <v>22.234760000000001</v>
      </c>
      <c r="P5456">
        <v>0</v>
      </c>
      <c r="S5456" s="5"/>
      <c r="T5456" s="1" t="s">
        <v>11321</v>
      </c>
    </row>
    <row r="5457" spans="1:20" x14ac:dyDescent="0.25">
      <c r="A5457" t="s">
        <v>11318</v>
      </c>
      <c r="C5457" t="s">
        <v>10859</v>
      </c>
      <c r="E5457" s="2">
        <v>44372</v>
      </c>
      <c r="F5457">
        <v>2021</v>
      </c>
      <c r="G5457" t="s">
        <v>9276</v>
      </c>
      <c r="H5457" t="s">
        <v>9224</v>
      </c>
      <c r="J5457">
        <v>66.586010000000002</v>
      </c>
      <c r="N5457">
        <v>66.586010000000002</v>
      </c>
      <c r="O5457">
        <v>66.586010000000002</v>
      </c>
      <c r="P5457">
        <v>0</v>
      </c>
      <c r="S5457" s="5"/>
      <c r="T5457" s="1" t="s">
        <v>11321</v>
      </c>
    </row>
    <row r="5458" spans="1:20" x14ac:dyDescent="0.25">
      <c r="A5458" t="s">
        <v>11318</v>
      </c>
      <c r="C5458" t="s">
        <v>9923</v>
      </c>
      <c r="E5458" s="2">
        <v>45195</v>
      </c>
      <c r="F5458">
        <v>2023</v>
      </c>
      <c r="G5458" t="s">
        <v>9243</v>
      </c>
      <c r="H5458" t="s">
        <v>9224</v>
      </c>
      <c r="I5458" t="s">
        <v>9225</v>
      </c>
      <c r="J5458">
        <v>22.382909999999999</v>
      </c>
      <c r="N5458">
        <v>0.22382909999999998</v>
      </c>
      <c r="O5458">
        <v>0.22382909999999998</v>
      </c>
      <c r="P5458">
        <v>0</v>
      </c>
      <c r="R5458" s="38">
        <v>0.01</v>
      </c>
      <c r="S5458" s="5"/>
      <c r="T5458" s="1" t="s">
        <v>11319</v>
      </c>
    </row>
    <row r="5459" spans="1:20" x14ac:dyDescent="0.25">
      <c r="A5459" t="s">
        <v>11318</v>
      </c>
      <c r="C5459" t="s">
        <v>9923</v>
      </c>
      <c r="E5459" s="2">
        <v>45195</v>
      </c>
      <c r="F5459">
        <v>2023</v>
      </c>
      <c r="G5459" t="s">
        <v>9243</v>
      </c>
      <c r="H5459" t="s">
        <v>9224</v>
      </c>
      <c r="I5459" t="s">
        <v>9225</v>
      </c>
      <c r="J5459">
        <v>21.625999999999998</v>
      </c>
      <c r="N5459">
        <v>0.21626000000000001</v>
      </c>
      <c r="O5459">
        <v>0.21626000000000001</v>
      </c>
      <c r="P5459">
        <v>0</v>
      </c>
      <c r="R5459" s="38">
        <v>0.01</v>
      </c>
      <c r="S5459" s="5"/>
      <c r="T5459" s="1" t="s">
        <v>11319</v>
      </c>
    </row>
    <row r="5460" spans="1:20" x14ac:dyDescent="0.25">
      <c r="A5460" t="s">
        <v>11318</v>
      </c>
      <c r="C5460" t="s">
        <v>10041</v>
      </c>
      <c r="E5460" s="2">
        <v>44910</v>
      </c>
      <c r="F5460">
        <v>2022</v>
      </c>
      <c r="G5460" t="s">
        <v>9243</v>
      </c>
      <c r="H5460" t="s">
        <v>9224</v>
      </c>
      <c r="J5460">
        <v>526.5</v>
      </c>
      <c r="N5460">
        <v>105.3</v>
      </c>
      <c r="O5460">
        <v>105.3</v>
      </c>
      <c r="P5460">
        <v>0</v>
      </c>
      <c r="S5460" s="5"/>
      <c r="T5460" s="1" t="s">
        <v>11320</v>
      </c>
    </row>
    <row r="5461" spans="1:20" x14ac:dyDescent="0.25">
      <c r="A5461" t="s">
        <v>11318</v>
      </c>
      <c r="C5461" t="s">
        <v>10041</v>
      </c>
      <c r="E5461" s="2">
        <v>45274</v>
      </c>
      <c r="F5461">
        <v>2023</v>
      </c>
      <c r="G5461" t="s">
        <v>9243</v>
      </c>
      <c r="H5461" t="s">
        <v>9224</v>
      </c>
      <c r="I5461" t="s">
        <v>9225</v>
      </c>
      <c r="J5461">
        <v>10.056089999999999</v>
      </c>
      <c r="N5461">
        <v>2.011218</v>
      </c>
      <c r="O5461">
        <v>2.011218</v>
      </c>
      <c r="P5461">
        <v>0</v>
      </c>
      <c r="R5461" s="38">
        <v>0.2</v>
      </c>
      <c r="S5461" s="5"/>
      <c r="T5461" s="1" t="s">
        <v>11319</v>
      </c>
    </row>
    <row r="5462" spans="1:20" x14ac:dyDescent="0.25">
      <c r="A5462" t="s">
        <v>11318</v>
      </c>
      <c r="C5462" t="s">
        <v>10738</v>
      </c>
      <c r="E5462" s="2">
        <v>44273</v>
      </c>
      <c r="F5462">
        <v>2021</v>
      </c>
      <c r="G5462" t="s">
        <v>9243</v>
      </c>
      <c r="H5462" t="s">
        <v>318</v>
      </c>
      <c r="J5462">
        <v>354.81</v>
      </c>
      <c r="N5462">
        <v>1.7740500000000001</v>
      </c>
      <c r="O5462">
        <v>1.7740500000000001</v>
      </c>
      <c r="P5462">
        <v>0</v>
      </c>
      <c r="S5462" s="5"/>
      <c r="T5462" s="1" t="s">
        <v>11321</v>
      </c>
    </row>
    <row r="5463" spans="1:20" x14ac:dyDescent="0.25">
      <c r="A5463" t="s">
        <v>11318</v>
      </c>
      <c r="C5463" t="s">
        <v>9925</v>
      </c>
      <c r="E5463" s="2">
        <v>45195</v>
      </c>
      <c r="F5463">
        <v>2023</v>
      </c>
      <c r="G5463" t="s">
        <v>9243</v>
      </c>
      <c r="H5463" t="s">
        <v>9224</v>
      </c>
      <c r="I5463" t="s">
        <v>9225</v>
      </c>
      <c r="J5463">
        <v>325.79568999999998</v>
      </c>
      <c r="N5463">
        <v>3.2579568999999995</v>
      </c>
      <c r="O5463">
        <v>3.2579568999999995</v>
      </c>
      <c r="P5463">
        <v>0</v>
      </c>
      <c r="R5463" s="38">
        <v>0.01</v>
      </c>
      <c r="S5463" s="5"/>
      <c r="T5463" s="1" t="s">
        <v>11319</v>
      </c>
    </row>
    <row r="5464" spans="1:20" x14ac:dyDescent="0.25">
      <c r="A5464" t="s">
        <v>11318</v>
      </c>
      <c r="C5464" t="s">
        <v>9925</v>
      </c>
      <c r="E5464" s="2">
        <v>45195</v>
      </c>
      <c r="F5464">
        <v>2023</v>
      </c>
      <c r="G5464" t="s">
        <v>9243</v>
      </c>
      <c r="H5464" t="s">
        <v>9224</v>
      </c>
      <c r="I5464" t="s">
        <v>9225</v>
      </c>
      <c r="J5464">
        <v>8.6503999999999994</v>
      </c>
      <c r="N5464">
        <v>8.6503999999999998E-2</v>
      </c>
      <c r="O5464">
        <v>8.6503999999999998E-2</v>
      </c>
      <c r="P5464">
        <v>0</v>
      </c>
      <c r="R5464" s="38">
        <v>0.01</v>
      </c>
      <c r="S5464" s="5"/>
      <c r="T5464" s="1" t="s">
        <v>11319</v>
      </c>
    </row>
    <row r="5465" spans="1:20" x14ac:dyDescent="0.25">
      <c r="A5465" t="s">
        <v>11318</v>
      </c>
      <c r="C5465" t="s">
        <v>9925</v>
      </c>
      <c r="E5465" s="2">
        <v>45274</v>
      </c>
      <c r="F5465">
        <v>2023</v>
      </c>
      <c r="G5465" t="s">
        <v>9243</v>
      </c>
      <c r="H5465" t="s">
        <v>9224</v>
      </c>
      <c r="I5465" t="s">
        <v>9225</v>
      </c>
      <c r="J5465">
        <v>206.20390999999998</v>
      </c>
      <c r="N5465">
        <v>2.0620390999999998</v>
      </c>
      <c r="O5465">
        <v>2.0620390999999998</v>
      </c>
      <c r="P5465">
        <v>0</v>
      </c>
      <c r="R5465" s="38">
        <v>0.01</v>
      </c>
      <c r="S5465" s="5"/>
      <c r="T5465" s="1" t="s">
        <v>11319</v>
      </c>
    </row>
    <row r="5466" spans="1:20" x14ac:dyDescent="0.25">
      <c r="A5466" t="s">
        <v>11318</v>
      </c>
      <c r="C5466" t="s">
        <v>10805</v>
      </c>
      <c r="E5466" s="2">
        <v>44259</v>
      </c>
      <c r="F5466">
        <v>2021</v>
      </c>
      <c r="G5466" t="s">
        <v>9228</v>
      </c>
      <c r="H5466" t="s">
        <v>9218</v>
      </c>
      <c r="J5466">
        <v>591.35</v>
      </c>
      <c r="N5466">
        <v>591.35</v>
      </c>
      <c r="O5466">
        <v>591.35</v>
      </c>
      <c r="P5466">
        <v>0</v>
      </c>
      <c r="S5466" s="5"/>
      <c r="T5466" s="1" t="s">
        <v>11321</v>
      </c>
    </row>
    <row r="5467" spans="1:20" x14ac:dyDescent="0.25">
      <c r="A5467" t="s">
        <v>11318</v>
      </c>
      <c r="C5467" t="s">
        <v>10204</v>
      </c>
      <c r="E5467" s="2">
        <v>44659</v>
      </c>
      <c r="F5467">
        <v>2022</v>
      </c>
      <c r="G5467" t="s">
        <v>9273</v>
      </c>
      <c r="H5467" t="s">
        <v>9218</v>
      </c>
      <c r="J5467">
        <v>31.589999999999996</v>
      </c>
      <c r="N5467">
        <v>14.004899999999999</v>
      </c>
      <c r="O5467">
        <v>0</v>
      </c>
      <c r="P5467">
        <v>14.004899999999999</v>
      </c>
      <c r="S5467" s="5"/>
      <c r="T5467" s="1" t="s">
        <v>11320</v>
      </c>
    </row>
    <row r="5468" spans="1:20" x14ac:dyDescent="0.25">
      <c r="A5468" t="s">
        <v>11318</v>
      </c>
      <c r="C5468" t="s">
        <v>9763</v>
      </c>
      <c r="E5468" s="2">
        <v>45282</v>
      </c>
      <c r="F5468">
        <v>2023</v>
      </c>
      <c r="G5468" t="s">
        <v>9276</v>
      </c>
      <c r="H5468" t="s">
        <v>9452</v>
      </c>
      <c r="I5468" t="s">
        <v>9262</v>
      </c>
      <c r="J5468">
        <v>21.625999999999998</v>
      </c>
      <c r="N5468">
        <v>21.625999999999998</v>
      </c>
      <c r="O5468">
        <v>21.625999999999998</v>
      </c>
      <c r="P5468">
        <v>0</v>
      </c>
      <c r="R5468" s="38">
        <v>1</v>
      </c>
      <c r="S5468" s="5"/>
      <c r="T5468" s="1" t="s">
        <v>11319</v>
      </c>
    </row>
    <row r="5469" spans="1:20" x14ac:dyDescent="0.25">
      <c r="A5469" t="s">
        <v>11318</v>
      </c>
      <c r="C5469" t="s">
        <v>10261</v>
      </c>
      <c r="E5469" s="2">
        <v>44916</v>
      </c>
      <c r="F5469">
        <v>2022</v>
      </c>
      <c r="G5469" t="s">
        <v>9373</v>
      </c>
      <c r="H5469" t="s">
        <v>9218</v>
      </c>
      <c r="J5469">
        <v>144.78749999999999</v>
      </c>
      <c r="N5469">
        <v>10.108799999999999</v>
      </c>
      <c r="O5469">
        <v>10.108799999999999</v>
      </c>
      <c r="P5469">
        <v>0</v>
      </c>
      <c r="S5469" s="5"/>
      <c r="T5469" s="1" t="s">
        <v>11320</v>
      </c>
    </row>
    <row r="5470" spans="1:20" x14ac:dyDescent="0.25">
      <c r="A5470" t="s">
        <v>11318</v>
      </c>
      <c r="C5470" t="s">
        <v>10261</v>
      </c>
      <c r="E5470" s="2">
        <v>44916</v>
      </c>
      <c r="F5470">
        <v>2022</v>
      </c>
      <c r="G5470" t="s">
        <v>9276</v>
      </c>
      <c r="H5470" t="s">
        <v>9218</v>
      </c>
      <c r="J5470">
        <v>54.229499999999994</v>
      </c>
      <c r="N5470">
        <v>3.7907999999999999</v>
      </c>
      <c r="O5470">
        <v>3.7907999999999999</v>
      </c>
      <c r="P5470">
        <v>0</v>
      </c>
      <c r="S5470" s="5"/>
      <c r="T5470" s="1" t="s">
        <v>11320</v>
      </c>
    </row>
    <row r="5471" spans="1:20" x14ac:dyDescent="0.25">
      <c r="A5471" t="s">
        <v>11318</v>
      </c>
      <c r="C5471" t="s">
        <v>10261</v>
      </c>
      <c r="E5471" s="2">
        <v>44916</v>
      </c>
      <c r="F5471">
        <v>2022</v>
      </c>
      <c r="G5471" t="s">
        <v>9279</v>
      </c>
      <c r="H5471" t="s">
        <v>9218</v>
      </c>
      <c r="J5471">
        <v>327.483</v>
      </c>
      <c r="N5471">
        <v>22.955400000000001</v>
      </c>
      <c r="O5471">
        <v>22.955400000000001</v>
      </c>
      <c r="P5471">
        <v>0</v>
      </c>
      <c r="S5471" s="5"/>
      <c r="T5471" s="1" t="s">
        <v>11320</v>
      </c>
    </row>
    <row r="5472" spans="1:20" x14ac:dyDescent="0.25">
      <c r="A5472" t="s">
        <v>11318</v>
      </c>
      <c r="C5472" t="s">
        <v>9457</v>
      </c>
      <c r="E5472" s="2">
        <v>44908</v>
      </c>
      <c r="F5472">
        <v>2022</v>
      </c>
      <c r="G5472" t="s">
        <v>9243</v>
      </c>
      <c r="H5472" t="s">
        <v>318</v>
      </c>
      <c r="J5472">
        <v>84.977099999999993</v>
      </c>
      <c r="N5472">
        <v>84.977099999999993</v>
      </c>
      <c r="O5472">
        <v>84.977099999999993</v>
      </c>
      <c r="P5472">
        <v>0</v>
      </c>
      <c r="S5472" s="5"/>
      <c r="T5472" s="1" t="s">
        <v>11320</v>
      </c>
    </row>
    <row r="5473" spans="1:20" x14ac:dyDescent="0.25">
      <c r="A5473" t="s">
        <v>11318</v>
      </c>
      <c r="C5473" t="s">
        <v>9457</v>
      </c>
      <c r="E5473" s="2">
        <v>45013</v>
      </c>
      <c r="F5473">
        <v>2023</v>
      </c>
      <c r="G5473" t="s">
        <v>9243</v>
      </c>
      <c r="H5473" t="s">
        <v>9224</v>
      </c>
      <c r="I5473" t="s">
        <v>9225</v>
      </c>
      <c r="J5473">
        <v>13.148607999999999</v>
      </c>
      <c r="N5473">
        <v>13.148607999999999</v>
      </c>
      <c r="O5473">
        <v>13.148607999999999</v>
      </c>
      <c r="P5473">
        <v>0</v>
      </c>
      <c r="R5473" s="38">
        <v>1</v>
      </c>
      <c r="S5473" s="5"/>
      <c r="T5473" s="1" t="s">
        <v>11319</v>
      </c>
    </row>
    <row r="5474" spans="1:20" x14ac:dyDescent="0.25">
      <c r="A5474" t="s">
        <v>11318</v>
      </c>
      <c r="C5474" t="s">
        <v>9457</v>
      </c>
      <c r="E5474" s="2">
        <v>45013</v>
      </c>
      <c r="F5474">
        <v>2023</v>
      </c>
      <c r="G5474" t="s">
        <v>9243</v>
      </c>
      <c r="H5474" t="s">
        <v>9224</v>
      </c>
      <c r="I5474" t="s">
        <v>9256</v>
      </c>
      <c r="J5474">
        <v>118.33747199999999</v>
      </c>
      <c r="N5474">
        <v>118.33747199999999</v>
      </c>
      <c r="O5474">
        <v>118.33747199999999</v>
      </c>
      <c r="P5474">
        <v>0</v>
      </c>
      <c r="R5474" s="38">
        <v>1</v>
      </c>
      <c r="S5474" s="5"/>
      <c r="T5474" s="1" t="s">
        <v>11319</v>
      </c>
    </row>
    <row r="5475" spans="1:20" x14ac:dyDescent="0.25">
      <c r="A5475" t="s">
        <v>11318</v>
      </c>
      <c r="C5475" t="s">
        <v>9457</v>
      </c>
      <c r="E5475" s="2">
        <v>45013</v>
      </c>
      <c r="F5475">
        <v>2023</v>
      </c>
      <c r="G5475" t="s">
        <v>9243</v>
      </c>
      <c r="H5475" t="s">
        <v>9224</v>
      </c>
      <c r="I5475" t="s">
        <v>9225</v>
      </c>
      <c r="J5475">
        <v>8.477392</v>
      </c>
      <c r="N5475">
        <v>8.477392</v>
      </c>
      <c r="O5475">
        <v>8.477392</v>
      </c>
      <c r="P5475">
        <v>0</v>
      </c>
      <c r="R5475" s="38">
        <v>1</v>
      </c>
      <c r="S5475" s="5"/>
      <c r="T5475" s="1" t="s">
        <v>11319</v>
      </c>
    </row>
    <row r="5476" spans="1:20" x14ac:dyDescent="0.25">
      <c r="A5476" t="s">
        <v>11318</v>
      </c>
      <c r="C5476" t="s">
        <v>9457</v>
      </c>
      <c r="E5476" s="2">
        <v>45013</v>
      </c>
      <c r="F5476">
        <v>2023</v>
      </c>
      <c r="G5476" t="s">
        <v>9243</v>
      </c>
      <c r="H5476" t="s">
        <v>9224</v>
      </c>
      <c r="I5476" t="s">
        <v>9256</v>
      </c>
      <c r="J5476">
        <v>76.296527999999995</v>
      </c>
      <c r="N5476">
        <v>76.296527999999995</v>
      </c>
      <c r="O5476">
        <v>76.296527999999995</v>
      </c>
      <c r="P5476">
        <v>0</v>
      </c>
      <c r="R5476" s="38">
        <v>1</v>
      </c>
      <c r="S5476" s="5"/>
      <c r="T5476" s="1" t="s">
        <v>11319</v>
      </c>
    </row>
    <row r="5477" spans="1:20" x14ac:dyDescent="0.25">
      <c r="A5477" t="s">
        <v>11318</v>
      </c>
      <c r="C5477" t="s">
        <v>9457</v>
      </c>
      <c r="E5477" s="2">
        <v>45274</v>
      </c>
      <c r="F5477">
        <v>2023</v>
      </c>
      <c r="G5477" t="s">
        <v>9243</v>
      </c>
      <c r="H5477" t="s">
        <v>318</v>
      </c>
      <c r="I5477" t="s">
        <v>9225</v>
      </c>
      <c r="J5477">
        <v>12.7615077653701</v>
      </c>
      <c r="N5477">
        <v>12.7615077653701</v>
      </c>
      <c r="O5477">
        <v>12.7615077653701</v>
      </c>
      <c r="P5477">
        <v>0</v>
      </c>
      <c r="R5477" s="38">
        <v>1</v>
      </c>
      <c r="S5477" s="5"/>
      <c r="T5477" s="1" t="s">
        <v>11319</v>
      </c>
    </row>
    <row r="5478" spans="1:20" x14ac:dyDescent="0.25">
      <c r="A5478" t="s">
        <v>11318</v>
      </c>
      <c r="C5478" t="s">
        <v>9457</v>
      </c>
      <c r="E5478" s="2">
        <v>45274</v>
      </c>
      <c r="F5478">
        <v>2023</v>
      </c>
      <c r="G5478" t="s">
        <v>9243</v>
      </c>
      <c r="H5478" t="s">
        <v>318</v>
      </c>
      <c r="I5478" t="s">
        <v>9256</v>
      </c>
      <c r="J5478">
        <v>114.8535698883309</v>
      </c>
      <c r="N5478">
        <v>114.8535698883309</v>
      </c>
      <c r="O5478">
        <v>114.8535698883309</v>
      </c>
      <c r="P5478">
        <v>0</v>
      </c>
      <c r="R5478" s="38">
        <v>1</v>
      </c>
      <c r="S5478" s="5"/>
      <c r="T5478" s="1" t="s">
        <v>11319</v>
      </c>
    </row>
    <row r="5479" spans="1:20" x14ac:dyDescent="0.25">
      <c r="A5479" t="s">
        <v>11318</v>
      </c>
      <c r="C5479" t="s">
        <v>9786</v>
      </c>
      <c r="E5479" s="2">
        <v>45126</v>
      </c>
      <c r="F5479">
        <v>2023</v>
      </c>
      <c r="G5479" t="s">
        <v>9243</v>
      </c>
      <c r="H5479" t="s">
        <v>9224</v>
      </c>
      <c r="I5479" t="s">
        <v>9225</v>
      </c>
      <c r="J5479">
        <v>163.49255999999997</v>
      </c>
      <c r="N5479">
        <v>1.6349255999999999</v>
      </c>
      <c r="O5479">
        <v>1.6349255999999999</v>
      </c>
      <c r="P5479">
        <v>0</v>
      </c>
      <c r="R5479" s="38">
        <v>0.01</v>
      </c>
      <c r="S5479" s="5"/>
      <c r="T5479" s="1" t="s">
        <v>11319</v>
      </c>
    </row>
    <row r="5480" spans="1:20" x14ac:dyDescent="0.25">
      <c r="A5480" t="s">
        <v>11318</v>
      </c>
      <c r="C5480" t="s">
        <v>9786</v>
      </c>
      <c r="E5480" s="2">
        <v>45126</v>
      </c>
      <c r="F5480">
        <v>2023</v>
      </c>
      <c r="G5480" t="s">
        <v>9243</v>
      </c>
      <c r="H5480" t="s">
        <v>9224</v>
      </c>
      <c r="I5480" t="s">
        <v>9225</v>
      </c>
      <c r="J5480">
        <v>46.712159999999997</v>
      </c>
      <c r="N5480">
        <v>0.46712159999999997</v>
      </c>
      <c r="O5480">
        <v>0.46712159999999997</v>
      </c>
      <c r="P5480">
        <v>0</v>
      </c>
      <c r="R5480" s="38">
        <v>0.01</v>
      </c>
      <c r="S5480" s="5"/>
      <c r="T5480" s="1" t="s">
        <v>11319</v>
      </c>
    </row>
    <row r="5481" spans="1:20" x14ac:dyDescent="0.25">
      <c r="A5481" t="s">
        <v>11318</v>
      </c>
      <c r="C5481" t="s">
        <v>9786</v>
      </c>
      <c r="E5481" s="2">
        <v>45126</v>
      </c>
      <c r="F5481">
        <v>2023</v>
      </c>
      <c r="G5481" t="s">
        <v>9243</v>
      </c>
      <c r="H5481" t="s">
        <v>9224</v>
      </c>
      <c r="I5481" t="s">
        <v>9225</v>
      </c>
      <c r="J5481">
        <v>6.0552799999999989</v>
      </c>
      <c r="N5481">
        <v>6.0552799999999997E-2</v>
      </c>
      <c r="O5481">
        <v>6.0552799999999997E-2</v>
      </c>
      <c r="P5481">
        <v>0</v>
      </c>
      <c r="R5481" s="38">
        <v>0.01</v>
      </c>
      <c r="S5481" s="5"/>
      <c r="T5481" s="1" t="s">
        <v>11319</v>
      </c>
    </row>
    <row r="5482" spans="1:20" x14ac:dyDescent="0.25">
      <c r="A5482" t="s">
        <v>11318</v>
      </c>
      <c r="C5482" t="s">
        <v>9786</v>
      </c>
      <c r="E5482" s="2">
        <v>45126</v>
      </c>
      <c r="F5482">
        <v>2023</v>
      </c>
      <c r="G5482" t="s">
        <v>9243</v>
      </c>
      <c r="H5482" t="s">
        <v>9224</v>
      </c>
      <c r="I5482" t="s">
        <v>9225</v>
      </c>
      <c r="J5482">
        <v>33.304040000000001</v>
      </c>
      <c r="N5482">
        <v>0.33304039999999996</v>
      </c>
      <c r="O5482">
        <v>0.33304039999999996</v>
      </c>
      <c r="P5482">
        <v>0</v>
      </c>
      <c r="R5482" s="38">
        <v>0.01</v>
      </c>
      <c r="S5482" s="5"/>
      <c r="T5482" s="1" t="s">
        <v>11319</v>
      </c>
    </row>
    <row r="5483" spans="1:20" x14ac:dyDescent="0.25">
      <c r="A5483" t="s">
        <v>11318</v>
      </c>
      <c r="C5483" t="s">
        <v>9667</v>
      </c>
      <c r="E5483" s="2">
        <v>44966</v>
      </c>
      <c r="F5483">
        <v>2023</v>
      </c>
      <c r="G5483" t="s">
        <v>9243</v>
      </c>
      <c r="H5483" t="s">
        <v>9224</v>
      </c>
      <c r="I5483" t="s">
        <v>9225</v>
      </c>
      <c r="J5483">
        <v>108.13</v>
      </c>
      <c r="N5483">
        <v>1.0812999999999999</v>
      </c>
      <c r="O5483">
        <v>1.0812999999999999</v>
      </c>
      <c r="P5483">
        <v>0</v>
      </c>
      <c r="R5483" s="38">
        <v>0.01</v>
      </c>
      <c r="S5483" s="5"/>
      <c r="T5483" s="1" t="s">
        <v>11319</v>
      </c>
    </row>
    <row r="5484" spans="1:20" x14ac:dyDescent="0.25">
      <c r="A5484" t="s">
        <v>11318</v>
      </c>
      <c r="C5484" t="s">
        <v>9910</v>
      </c>
      <c r="E5484" s="2">
        <v>45126</v>
      </c>
      <c r="F5484">
        <v>2023</v>
      </c>
      <c r="G5484" t="s">
        <v>9243</v>
      </c>
      <c r="H5484" t="s">
        <v>9224</v>
      </c>
      <c r="I5484" t="s">
        <v>9262</v>
      </c>
      <c r="J5484">
        <v>108.13</v>
      </c>
      <c r="N5484">
        <v>108.13</v>
      </c>
      <c r="O5484">
        <v>108.13</v>
      </c>
      <c r="P5484">
        <v>0</v>
      </c>
      <c r="R5484" s="38">
        <v>1</v>
      </c>
      <c r="S5484" s="5"/>
      <c r="T5484" s="1" t="s">
        <v>11319</v>
      </c>
    </row>
    <row r="5485" spans="1:20" x14ac:dyDescent="0.25">
      <c r="A5485" t="s">
        <v>11318</v>
      </c>
      <c r="C5485" t="s">
        <v>9612</v>
      </c>
      <c r="E5485" s="2">
        <v>44909</v>
      </c>
      <c r="F5485">
        <v>2022</v>
      </c>
      <c r="G5485" t="s">
        <v>9243</v>
      </c>
      <c r="H5485" t="s">
        <v>9218</v>
      </c>
      <c r="J5485">
        <v>342.22499999999997</v>
      </c>
      <c r="N5485">
        <v>342.22499999999997</v>
      </c>
      <c r="O5485">
        <v>342.22499999999997</v>
      </c>
      <c r="P5485">
        <v>0</v>
      </c>
      <c r="S5485" s="5"/>
      <c r="T5485" s="1" t="s">
        <v>11320</v>
      </c>
    </row>
    <row r="5486" spans="1:20" x14ac:dyDescent="0.25">
      <c r="A5486" t="s">
        <v>11318</v>
      </c>
      <c r="C5486" t="s">
        <v>9612</v>
      </c>
      <c r="E5486" s="2">
        <v>45252</v>
      </c>
      <c r="F5486">
        <v>2023</v>
      </c>
      <c r="G5486" t="s">
        <v>9243</v>
      </c>
      <c r="H5486" t="s">
        <v>9218</v>
      </c>
      <c r="I5486" t="s">
        <v>141</v>
      </c>
      <c r="J5486">
        <v>135.16249999999999</v>
      </c>
      <c r="N5486">
        <v>135.16249999999999</v>
      </c>
      <c r="O5486">
        <v>135.16249999999999</v>
      </c>
      <c r="P5486">
        <v>0</v>
      </c>
      <c r="R5486" s="38">
        <v>1</v>
      </c>
      <c r="S5486" s="5"/>
      <c r="T5486" s="1" t="s">
        <v>11319</v>
      </c>
    </row>
    <row r="5487" spans="1:20" x14ac:dyDescent="0.25">
      <c r="A5487" t="s">
        <v>11318</v>
      </c>
      <c r="C5487" t="s">
        <v>10333</v>
      </c>
      <c r="E5487" s="2">
        <v>44547</v>
      </c>
      <c r="F5487">
        <v>2021</v>
      </c>
      <c r="G5487" t="s">
        <v>9243</v>
      </c>
      <c r="H5487" t="s">
        <v>9224</v>
      </c>
      <c r="J5487">
        <v>236.54000000000002</v>
      </c>
      <c r="N5487">
        <v>18.21358</v>
      </c>
      <c r="O5487">
        <v>18.21358</v>
      </c>
      <c r="P5487">
        <v>0</v>
      </c>
      <c r="S5487" s="5"/>
      <c r="T5487" s="1" t="s">
        <v>11321</v>
      </c>
    </row>
    <row r="5488" spans="1:20" x14ac:dyDescent="0.25">
      <c r="A5488" t="s">
        <v>11318</v>
      </c>
      <c r="C5488" t="s">
        <v>10333</v>
      </c>
      <c r="E5488" s="2">
        <v>44768</v>
      </c>
      <c r="F5488">
        <v>2022</v>
      </c>
      <c r="G5488" t="s">
        <v>9243</v>
      </c>
      <c r="H5488" t="s">
        <v>318</v>
      </c>
      <c r="J5488">
        <v>105.3</v>
      </c>
      <c r="N5488">
        <v>8.1081000000000003</v>
      </c>
      <c r="O5488">
        <v>8.1081000000000003</v>
      </c>
      <c r="P5488">
        <v>0</v>
      </c>
      <c r="S5488" s="5"/>
      <c r="T5488" s="1" t="s">
        <v>11320</v>
      </c>
    </row>
    <row r="5489" spans="1:20" x14ac:dyDescent="0.25">
      <c r="A5489" t="s">
        <v>11318</v>
      </c>
      <c r="C5489" t="s">
        <v>10788</v>
      </c>
      <c r="E5489" s="2">
        <v>44250</v>
      </c>
      <c r="F5489">
        <v>2021</v>
      </c>
      <c r="G5489" t="s">
        <v>9243</v>
      </c>
      <c r="H5489" t="s">
        <v>9224</v>
      </c>
      <c r="J5489">
        <v>124.18350000000001</v>
      </c>
      <c r="N5489">
        <v>2.4836700000000005</v>
      </c>
      <c r="O5489">
        <v>2.4836700000000005</v>
      </c>
      <c r="P5489">
        <v>0</v>
      </c>
      <c r="S5489" s="5"/>
      <c r="T5489" s="1" t="s">
        <v>11321</v>
      </c>
    </row>
    <row r="5490" spans="1:20" x14ac:dyDescent="0.25">
      <c r="A5490" t="s">
        <v>11318</v>
      </c>
      <c r="C5490" t="s">
        <v>10123</v>
      </c>
      <c r="E5490" s="2">
        <v>44926</v>
      </c>
      <c r="F5490">
        <v>2022</v>
      </c>
      <c r="G5490" t="s">
        <v>8809</v>
      </c>
      <c r="H5490" t="s">
        <v>9218</v>
      </c>
      <c r="J5490">
        <v>8.8452000000000002</v>
      </c>
      <c r="N5490">
        <v>5.1597</v>
      </c>
      <c r="O5490">
        <v>0</v>
      </c>
      <c r="P5490">
        <v>5.1597</v>
      </c>
      <c r="S5490" s="5"/>
      <c r="T5490" s="1" t="s">
        <v>11320</v>
      </c>
    </row>
    <row r="5491" spans="1:20" x14ac:dyDescent="0.25">
      <c r="A5491" t="s">
        <v>11318</v>
      </c>
      <c r="C5491" t="s">
        <v>10950</v>
      </c>
      <c r="E5491" s="2">
        <v>44536</v>
      </c>
      <c r="F5491">
        <v>2021</v>
      </c>
      <c r="G5491" t="s">
        <v>9273</v>
      </c>
      <c r="H5491" t="s">
        <v>9218</v>
      </c>
      <c r="J5491">
        <v>35.481000000000002</v>
      </c>
      <c r="N5491">
        <v>1.7740500000000001</v>
      </c>
      <c r="O5491">
        <v>1.7740500000000001</v>
      </c>
      <c r="P5491">
        <v>0</v>
      </c>
      <c r="S5491" s="5"/>
      <c r="T5491" s="1" t="s">
        <v>11321</v>
      </c>
    </row>
    <row r="5492" spans="1:20" x14ac:dyDescent="0.25">
      <c r="A5492" t="s">
        <v>11318</v>
      </c>
      <c r="C5492" t="s">
        <v>9556</v>
      </c>
      <c r="E5492" s="2">
        <v>44272</v>
      </c>
      <c r="F5492">
        <v>2021</v>
      </c>
      <c r="G5492" t="s">
        <v>8807</v>
      </c>
      <c r="H5492" t="s">
        <v>9218</v>
      </c>
      <c r="J5492">
        <v>47.308000000000007</v>
      </c>
      <c r="N5492">
        <v>34.534840000000003</v>
      </c>
      <c r="O5492">
        <v>34.534840000000003</v>
      </c>
      <c r="P5492">
        <v>0</v>
      </c>
      <c r="S5492" s="5"/>
      <c r="T5492" s="1" t="s">
        <v>11321</v>
      </c>
    </row>
    <row r="5493" spans="1:20" x14ac:dyDescent="0.25">
      <c r="A5493" t="s">
        <v>11318</v>
      </c>
      <c r="C5493" t="s">
        <v>9556</v>
      </c>
      <c r="E5493" s="2">
        <v>45092</v>
      </c>
      <c r="F5493">
        <v>2023</v>
      </c>
      <c r="G5493" t="s">
        <v>8807</v>
      </c>
      <c r="H5493" t="s">
        <v>9218</v>
      </c>
      <c r="I5493" t="s">
        <v>84</v>
      </c>
      <c r="J5493">
        <v>37.845499999999994</v>
      </c>
      <c r="N5493">
        <v>27.627215</v>
      </c>
      <c r="O5493">
        <v>27.627215</v>
      </c>
      <c r="P5493">
        <v>0</v>
      </c>
      <c r="R5493" s="38">
        <v>0.73</v>
      </c>
      <c r="S5493" s="5"/>
      <c r="T5493" s="1" t="s">
        <v>11319</v>
      </c>
    </row>
    <row r="5494" spans="1:20" x14ac:dyDescent="0.25">
      <c r="A5494" t="s">
        <v>11318</v>
      </c>
      <c r="C5494" t="s">
        <v>10727</v>
      </c>
      <c r="E5494" s="2">
        <v>44364</v>
      </c>
      <c r="F5494">
        <v>2021</v>
      </c>
      <c r="G5494" t="s">
        <v>9273</v>
      </c>
      <c r="H5494" t="s">
        <v>9229</v>
      </c>
      <c r="J5494">
        <v>24.8367</v>
      </c>
      <c r="N5494">
        <v>11.117380000000001</v>
      </c>
      <c r="O5494">
        <v>10.407760000000001</v>
      </c>
      <c r="P5494">
        <v>0.70962000000000003</v>
      </c>
      <c r="S5494" s="5"/>
      <c r="T5494" s="1" t="s">
        <v>11321</v>
      </c>
    </row>
    <row r="5495" spans="1:20" x14ac:dyDescent="0.25">
      <c r="A5495" t="s">
        <v>11318</v>
      </c>
      <c r="C5495" t="s">
        <v>10242</v>
      </c>
      <c r="E5495" s="2">
        <v>44894</v>
      </c>
      <c r="F5495">
        <v>2022</v>
      </c>
      <c r="G5495" t="s">
        <v>9273</v>
      </c>
      <c r="H5495" t="s">
        <v>9218</v>
      </c>
      <c r="J5495">
        <v>121.095</v>
      </c>
      <c r="N5495">
        <v>0</v>
      </c>
      <c r="O5495">
        <v>0</v>
      </c>
      <c r="P5495">
        <v>0</v>
      </c>
      <c r="S5495" s="5"/>
      <c r="T5495" s="1" t="s">
        <v>11320</v>
      </c>
    </row>
    <row r="5496" spans="1:20" x14ac:dyDescent="0.25">
      <c r="A5496" t="s">
        <v>11318</v>
      </c>
      <c r="C5496" t="s">
        <v>9529</v>
      </c>
      <c r="E5496" s="2">
        <v>45272</v>
      </c>
      <c r="F5496">
        <v>2023</v>
      </c>
      <c r="G5496" t="s">
        <v>9276</v>
      </c>
      <c r="H5496" t="s">
        <v>9218</v>
      </c>
      <c r="I5496" t="s">
        <v>84</v>
      </c>
      <c r="J5496">
        <v>258.4307</v>
      </c>
      <c r="N5496">
        <v>258.4307</v>
      </c>
      <c r="O5496">
        <v>258.4307</v>
      </c>
      <c r="P5496">
        <v>0</v>
      </c>
      <c r="R5496" s="38">
        <v>1</v>
      </c>
      <c r="S5496" s="5"/>
      <c r="T5496" s="1" t="s">
        <v>11319</v>
      </c>
    </row>
    <row r="5497" spans="1:20" x14ac:dyDescent="0.25">
      <c r="A5497" t="s">
        <v>11318</v>
      </c>
      <c r="C5497" t="s">
        <v>9529</v>
      </c>
      <c r="E5497" s="2">
        <v>45272</v>
      </c>
      <c r="F5497">
        <v>2023</v>
      </c>
      <c r="G5497" t="s">
        <v>9276</v>
      </c>
      <c r="H5497" t="s">
        <v>9218</v>
      </c>
      <c r="I5497" t="s">
        <v>84</v>
      </c>
      <c r="J5497">
        <v>822.86929999999995</v>
      </c>
      <c r="N5497">
        <v>822.86929999999995</v>
      </c>
      <c r="O5497">
        <v>822.86929999999995</v>
      </c>
      <c r="P5497">
        <v>0</v>
      </c>
      <c r="R5497" s="38">
        <v>1</v>
      </c>
      <c r="S5497" s="5"/>
      <c r="T5497" s="1" t="s">
        <v>11319</v>
      </c>
    </row>
    <row r="5498" spans="1:20" x14ac:dyDescent="0.25">
      <c r="A5498" t="s">
        <v>11318</v>
      </c>
      <c r="C5498" t="s">
        <v>10325</v>
      </c>
      <c r="E5498" s="2">
        <v>44924</v>
      </c>
      <c r="F5498">
        <v>2022</v>
      </c>
      <c r="G5498" t="s">
        <v>9261</v>
      </c>
      <c r="H5498" t="s">
        <v>318</v>
      </c>
      <c r="J5498">
        <v>259.66979999999995</v>
      </c>
      <c r="N5498">
        <v>56.230199999999996</v>
      </c>
      <c r="O5498">
        <v>56.230199999999996</v>
      </c>
      <c r="P5498">
        <v>0</v>
      </c>
      <c r="S5498" s="5"/>
      <c r="T5498" s="1" t="s">
        <v>11320</v>
      </c>
    </row>
    <row r="5499" spans="1:20" x14ac:dyDescent="0.25">
      <c r="A5499" t="s">
        <v>11318</v>
      </c>
      <c r="C5499" t="s">
        <v>10325</v>
      </c>
      <c r="E5499" s="2">
        <v>44924</v>
      </c>
      <c r="F5499">
        <v>2022</v>
      </c>
      <c r="G5499" t="s">
        <v>9261</v>
      </c>
      <c r="H5499" t="s">
        <v>318</v>
      </c>
      <c r="J5499">
        <v>29.905199999999997</v>
      </c>
      <c r="N5499">
        <v>6.5286</v>
      </c>
      <c r="O5499">
        <v>6.5286</v>
      </c>
      <c r="P5499">
        <v>0</v>
      </c>
      <c r="S5499" s="5"/>
      <c r="T5499" s="1" t="s">
        <v>11320</v>
      </c>
    </row>
    <row r="5500" spans="1:20" x14ac:dyDescent="0.25">
      <c r="A5500" t="s">
        <v>11318</v>
      </c>
      <c r="C5500" t="s">
        <v>10203</v>
      </c>
      <c r="E5500" s="2">
        <v>44926</v>
      </c>
      <c r="F5500">
        <v>2022</v>
      </c>
      <c r="G5500" t="s">
        <v>88</v>
      </c>
      <c r="H5500" t="s">
        <v>9229</v>
      </c>
      <c r="J5500">
        <v>210.6</v>
      </c>
      <c r="N5500">
        <v>210.6</v>
      </c>
      <c r="O5500">
        <v>210.6</v>
      </c>
      <c r="P5500">
        <v>0</v>
      </c>
      <c r="S5500" s="5"/>
      <c r="T5500" s="1" t="s">
        <v>11320</v>
      </c>
    </row>
    <row r="5501" spans="1:20" x14ac:dyDescent="0.25">
      <c r="A5501" t="s">
        <v>11318</v>
      </c>
      <c r="C5501" t="s">
        <v>10923</v>
      </c>
      <c r="E5501" s="2">
        <v>44470</v>
      </c>
      <c r="F5501">
        <v>2021</v>
      </c>
      <c r="G5501" t="s">
        <v>9279</v>
      </c>
      <c r="H5501" t="s">
        <v>9218</v>
      </c>
      <c r="J5501">
        <v>354.81</v>
      </c>
      <c r="N5501">
        <v>39.0291</v>
      </c>
      <c r="O5501">
        <v>39.0291</v>
      </c>
      <c r="P5501">
        <v>0</v>
      </c>
      <c r="S5501" s="5"/>
      <c r="T5501" s="1" t="s">
        <v>11321</v>
      </c>
    </row>
    <row r="5502" spans="1:20" x14ac:dyDescent="0.25">
      <c r="A5502" t="s">
        <v>11318</v>
      </c>
      <c r="C5502" t="s">
        <v>10350</v>
      </c>
      <c r="E5502" s="2">
        <v>44911</v>
      </c>
      <c r="F5502">
        <v>2022</v>
      </c>
      <c r="G5502" t="s">
        <v>7066</v>
      </c>
      <c r="H5502" t="s">
        <v>318</v>
      </c>
      <c r="J5502">
        <v>104.7735</v>
      </c>
      <c r="N5502">
        <v>20.954699999999999</v>
      </c>
      <c r="O5502">
        <v>20.954699999999999</v>
      </c>
      <c r="P5502">
        <v>0</v>
      </c>
      <c r="S5502" s="5"/>
      <c r="T5502" s="1" t="s">
        <v>11320</v>
      </c>
    </row>
    <row r="5503" spans="1:20" x14ac:dyDescent="0.25">
      <c r="A5503" t="s">
        <v>11318</v>
      </c>
      <c r="C5503" t="s">
        <v>10350</v>
      </c>
      <c r="E5503" s="2">
        <v>44911</v>
      </c>
      <c r="F5503">
        <v>2022</v>
      </c>
      <c r="G5503" t="s">
        <v>7066</v>
      </c>
      <c r="H5503" t="s">
        <v>318</v>
      </c>
      <c r="J5503">
        <v>44.541899999999991</v>
      </c>
      <c r="N5503">
        <v>8.9504999999999999</v>
      </c>
      <c r="O5503">
        <v>8.9504999999999999</v>
      </c>
      <c r="P5503">
        <v>0</v>
      </c>
      <c r="S5503" s="5"/>
      <c r="T5503" s="1" t="s">
        <v>11320</v>
      </c>
    </row>
    <row r="5504" spans="1:20" x14ac:dyDescent="0.25">
      <c r="A5504" t="s">
        <v>11318</v>
      </c>
      <c r="C5504" t="s">
        <v>10356</v>
      </c>
      <c r="E5504" s="2">
        <v>44880</v>
      </c>
      <c r="F5504">
        <v>2022</v>
      </c>
      <c r="G5504" t="s">
        <v>9243</v>
      </c>
      <c r="H5504" t="s">
        <v>9224</v>
      </c>
      <c r="J5504">
        <v>100.035</v>
      </c>
      <c r="N5504">
        <v>1.0529999999999999</v>
      </c>
      <c r="O5504">
        <v>1.0529999999999999</v>
      </c>
      <c r="P5504">
        <v>0</v>
      </c>
      <c r="S5504" s="5"/>
      <c r="T5504" s="1" t="s">
        <v>11320</v>
      </c>
    </row>
    <row r="5505" spans="1:20" x14ac:dyDescent="0.25">
      <c r="A5505" t="s">
        <v>11318</v>
      </c>
      <c r="C5505" t="s">
        <v>10356</v>
      </c>
      <c r="E5505" s="2">
        <v>44880</v>
      </c>
      <c r="F5505">
        <v>2022</v>
      </c>
      <c r="G5505" t="s">
        <v>9243</v>
      </c>
      <c r="H5505" t="s">
        <v>9224</v>
      </c>
      <c r="J5505">
        <v>47.384999999999998</v>
      </c>
      <c r="N5505">
        <v>0.52649999999999997</v>
      </c>
      <c r="O5505">
        <v>0.52649999999999997</v>
      </c>
      <c r="P5505">
        <v>0</v>
      </c>
      <c r="S5505" s="5"/>
      <c r="T5505" s="1" t="s">
        <v>11320</v>
      </c>
    </row>
    <row r="5506" spans="1:20" x14ac:dyDescent="0.25">
      <c r="A5506" t="s">
        <v>11318</v>
      </c>
      <c r="C5506" t="s">
        <v>10356</v>
      </c>
      <c r="E5506" s="2">
        <v>44880</v>
      </c>
      <c r="F5506">
        <v>2022</v>
      </c>
      <c r="G5506" t="s">
        <v>9243</v>
      </c>
      <c r="H5506" t="s">
        <v>9224</v>
      </c>
      <c r="J5506">
        <v>34.222499999999997</v>
      </c>
      <c r="N5506">
        <v>0.31589999999999996</v>
      </c>
      <c r="O5506">
        <v>0.31589999999999996</v>
      </c>
      <c r="P5506">
        <v>0</v>
      </c>
      <c r="S5506" s="5"/>
      <c r="T5506" s="1" t="s">
        <v>11320</v>
      </c>
    </row>
    <row r="5507" spans="1:20" x14ac:dyDescent="0.25">
      <c r="A5507" t="s">
        <v>11318</v>
      </c>
      <c r="C5507" t="s">
        <v>10356</v>
      </c>
      <c r="E5507" s="2">
        <v>44880</v>
      </c>
      <c r="F5507">
        <v>2022</v>
      </c>
      <c r="G5507" t="s">
        <v>9243</v>
      </c>
      <c r="H5507" t="s">
        <v>9224</v>
      </c>
      <c r="J5507">
        <v>23.692499999999999</v>
      </c>
      <c r="N5507">
        <v>0.21060000000000001</v>
      </c>
      <c r="O5507">
        <v>0.21060000000000001</v>
      </c>
      <c r="P5507">
        <v>0</v>
      </c>
      <c r="S5507" s="5"/>
      <c r="T5507" s="1" t="s">
        <v>11320</v>
      </c>
    </row>
    <row r="5508" spans="1:20" x14ac:dyDescent="0.25">
      <c r="A5508" t="s">
        <v>11318</v>
      </c>
      <c r="C5508" t="s">
        <v>10353</v>
      </c>
      <c r="E5508" s="2">
        <v>44880</v>
      </c>
      <c r="F5508">
        <v>2022</v>
      </c>
      <c r="G5508" t="s">
        <v>9243</v>
      </c>
      <c r="H5508" t="s">
        <v>9224</v>
      </c>
      <c r="J5508">
        <v>52.65</v>
      </c>
      <c r="N5508">
        <v>52.65</v>
      </c>
      <c r="O5508">
        <v>52.65</v>
      </c>
      <c r="P5508">
        <v>0</v>
      </c>
      <c r="S5508" s="5"/>
      <c r="T5508" s="1" t="s">
        <v>11320</v>
      </c>
    </row>
    <row r="5509" spans="1:20" x14ac:dyDescent="0.25">
      <c r="A5509" t="s">
        <v>11318</v>
      </c>
      <c r="C5509" t="s">
        <v>10799</v>
      </c>
      <c r="E5509" s="2">
        <v>44467</v>
      </c>
      <c r="F5509">
        <v>2021</v>
      </c>
      <c r="G5509" t="s">
        <v>9273</v>
      </c>
      <c r="H5509" t="s">
        <v>9224</v>
      </c>
      <c r="J5509">
        <v>533.98905000000002</v>
      </c>
      <c r="N5509">
        <v>5.3221500000000006</v>
      </c>
      <c r="O5509">
        <v>5.3221500000000006</v>
      </c>
      <c r="P5509">
        <v>0</v>
      </c>
      <c r="S5509" s="5"/>
      <c r="T5509" s="1" t="s">
        <v>11321</v>
      </c>
    </row>
    <row r="5510" spans="1:20" x14ac:dyDescent="0.25">
      <c r="A5510" t="s">
        <v>11318</v>
      </c>
      <c r="C5510" t="s">
        <v>10799</v>
      </c>
      <c r="E5510" s="2">
        <v>44467</v>
      </c>
      <c r="F5510">
        <v>2021</v>
      </c>
      <c r="G5510" t="s">
        <v>9273</v>
      </c>
      <c r="H5510" t="s">
        <v>9224</v>
      </c>
      <c r="J5510">
        <v>17.740500000000001</v>
      </c>
      <c r="N5510">
        <v>0.23654000000000003</v>
      </c>
      <c r="O5510">
        <v>0.23654000000000003</v>
      </c>
      <c r="P5510">
        <v>0</v>
      </c>
      <c r="S5510" s="5"/>
      <c r="T5510" s="1" t="s">
        <v>11321</v>
      </c>
    </row>
    <row r="5511" spans="1:20" x14ac:dyDescent="0.25">
      <c r="A5511" t="s">
        <v>11318</v>
      </c>
      <c r="C5511" t="s">
        <v>10799</v>
      </c>
      <c r="E5511" s="2">
        <v>44467</v>
      </c>
      <c r="F5511">
        <v>2021</v>
      </c>
      <c r="G5511" t="s">
        <v>9273</v>
      </c>
      <c r="H5511" t="s">
        <v>9224</v>
      </c>
      <c r="J5511">
        <v>11.827000000000002</v>
      </c>
      <c r="N5511">
        <v>0.11827000000000001</v>
      </c>
      <c r="O5511">
        <v>0.11827000000000001</v>
      </c>
      <c r="P5511">
        <v>0</v>
      </c>
      <c r="S5511" s="5"/>
      <c r="T5511" s="1" t="s">
        <v>11321</v>
      </c>
    </row>
    <row r="5512" spans="1:20" x14ac:dyDescent="0.25">
      <c r="A5512" t="s">
        <v>11318</v>
      </c>
      <c r="C5512" t="s">
        <v>10799</v>
      </c>
      <c r="E5512" s="2">
        <v>44467</v>
      </c>
      <c r="F5512">
        <v>2021</v>
      </c>
      <c r="G5512" t="s">
        <v>9273</v>
      </c>
      <c r="H5512" t="s">
        <v>9224</v>
      </c>
      <c r="J5512">
        <v>8.8702500000000004</v>
      </c>
      <c r="N5512">
        <v>0.11827000000000001</v>
      </c>
      <c r="O5512">
        <v>0.11827000000000001</v>
      </c>
      <c r="P5512">
        <v>0</v>
      </c>
      <c r="S5512" s="5"/>
      <c r="T5512" s="1" t="s">
        <v>11321</v>
      </c>
    </row>
    <row r="5513" spans="1:20" x14ac:dyDescent="0.25">
      <c r="A5513" t="s">
        <v>11318</v>
      </c>
      <c r="C5513" t="s">
        <v>9906</v>
      </c>
      <c r="E5513" s="2">
        <v>45280</v>
      </c>
      <c r="F5513">
        <v>2023</v>
      </c>
      <c r="G5513" t="s">
        <v>9289</v>
      </c>
      <c r="H5513" t="s">
        <v>9224</v>
      </c>
      <c r="I5513" t="s">
        <v>9225</v>
      </c>
      <c r="J5513">
        <v>108.13</v>
      </c>
      <c r="N5513">
        <v>32.439</v>
      </c>
      <c r="O5513">
        <v>32.439</v>
      </c>
      <c r="P5513">
        <v>0</v>
      </c>
      <c r="R5513" s="38">
        <v>0.3</v>
      </c>
      <c r="S5513" s="5"/>
      <c r="T5513" s="1" t="s">
        <v>11319</v>
      </c>
    </row>
    <row r="5514" spans="1:20" x14ac:dyDescent="0.25">
      <c r="A5514" t="s">
        <v>11318</v>
      </c>
      <c r="C5514" t="s">
        <v>9804</v>
      </c>
      <c r="E5514" s="2">
        <v>45281</v>
      </c>
      <c r="F5514">
        <v>2023</v>
      </c>
      <c r="G5514" t="s">
        <v>9276</v>
      </c>
      <c r="H5514" t="s">
        <v>9218</v>
      </c>
      <c r="I5514" t="s">
        <v>9262</v>
      </c>
      <c r="J5514">
        <v>454.14599999999996</v>
      </c>
      <c r="N5514">
        <v>236.15591999999998</v>
      </c>
      <c r="O5514">
        <v>236.15591999999998</v>
      </c>
      <c r="P5514">
        <v>0</v>
      </c>
      <c r="R5514" s="38">
        <v>0.52</v>
      </c>
      <c r="S5514" s="5"/>
      <c r="T5514" s="1" t="s">
        <v>11319</v>
      </c>
    </row>
    <row r="5515" spans="1:20" x14ac:dyDescent="0.25">
      <c r="A5515" t="s">
        <v>11318</v>
      </c>
      <c r="C5515" t="s">
        <v>10847</v>
      </c>
      <c r="E5515" s="2">
        <v>44358</v>
      </c>
      <c r="F5515">
        <v>2021</v>
      </c>
      <c r="G5515" t="s">
        <v>9273</v>
      </c>
      <c r="H5515" t="s">
        <v>9218</v>
      </c>
      <c r="J5515">
        <v>59.135000000000005</v>
      </c>
      <c r="N5515">
        <v>5.9135000000000009</v>
      </c>
      <c r="O5515">
        <v>5.9135000000000009</v>
      </c>
      <c r="P5515">
        <v>0</v>
      </c>
      <c r="S5515" s="5"/>
      <c r="T5515" s="1" t="s">
        <v>11321</v>
      </c>
    </row>
    <row r="5516" spans="1:20" x14ac:dyDescent="0.25">
      <c r="A5516" t="s">
        <v>11318</v>
      </c>
      <c r="C5516" t="s">
        <v>10941</v>
      </c>
      <c r="E5516" s="2">
        <v>44496</v>
      </c>
      <c r="F5516">
        <v>2021</v>
      </c>
      <c r="G5516" t="s">
        <v>9243</v>
      </c>
      <c r="H5516" t="s">
        <v>9218</v>
      </c>
      <c r="J5516">
        <v>68.005250000000004</v>
      </c>
      <c r="N5516">
        <v>2.1288600000000004</v>
      </c>
      <c r="O5516">
        <v>2.1288600000000004</v>
      </c>
      <c r="P5516">
        <v>0</v>
      </c>
      <c r="S5516" s="5"/>
      <c r="T5516" s="1" t="s">
        <v>11321</v>
      </c>
    </row>
    <row r="5517" spans="1:20" x14ac:dyDescent="0.25">
      <c r="A5517" t="s">
        <v>11318</v>
      </c>
      <c r="C5517" t="s">
        <v>10729</v>
      </c>
      <c r="E5517" s="2">
        <v>44286</v>
      </c>
      <c r="F5517">
        <v>2021</v>
      </c>
      <c r="G5517" t="s">
        <v>9387</v>
      </c>
      <c r="H5517" t="s">
        <v>10711</v>
      </c>
      <c r="J5517">
        <v>23.654000000000003</v>
      </c>
      <c r="N5517">
        <v>14.192400000000001</v>
      </c>
      <c r="O5517">
        <v>14.192400000000001</v>
      </c>
      <c r="P5517">
        <v>0</v>
      </c>
      <c r="S5517" s="5"/>
      <c r="T5517" s="1" t="s">
        <v>11321</v>
      </c>
    </row>
    <row r="5518" spans="1:20" x14ac:dyDescent="0.25">
      <c r="A5518" t="s">
        <v>11318</v>
      </c>
      <c r="C5518" t="s">
        <v>10729</v>
      </c>
      <c r="E5518" s="2">
        <v>44286</v>
      </c>
      <c r="F5518">
        <v>2021</v>
      </c>
      <c r="G5518" t="s">
        <v>9387</v>
      </c>
      <c r="H5518" t="s">
        <v>10711</v>
      </c>
      <c r="J5518">
        <v>23.654000000000003</v>
      </c>
      <c r="N5518">
        <v>14.192400000000001</v>
      </c>
      <c r="O5518">
        <v>14.192400000000001</v>
      </c>
      <c r="P5518">
        <v>0</v>
      </c>
      <c r="S5518" s="5"/>
      <c r="T5518" s="1" t="s">
        <v>11321</v>
      </c>
    </row>
    <row r="5519" spans="1:20" x14ac:dyDescent="0.25">
      <c r="A5519" t="s">
        <v>11318</v>
      </c>
      <c r="C5519" t="s">
        <v>10759</v>
      </c>
      <c r="E5519" s="2">
        <v>44236</v>
      </c>
      <c r="F5519">
        <v>2021</v>
      </c>
      <c r="G5519" t="s">
        <v>6328</v>
      </c>
      <c r="H5519" t="s">
        <v>9229</v>
      </c>
      <c r="J5519">
        <v>59.135000000000005</v>
      </c>
      <c r="N5519">
        <v>11.827000000000002</v>
      </c>
      <c r="O5519">
        <v>11.827000000000002</v>
      </c>
      <c r="P5519">
        <v>0</v>
      </c>
      <c r="S5519" s="5"/>
      <c r="T5519" s="1" t="s">
        <v>11321</v>
      </c>
    </row>
    <row r="5520" spans="1:20" x14ac:dyDescent="0.25">
      <c r="A5520" t="s">
        <v>11318</v>
      </c>
      <c r="C5520" t="s">
        <v>10772</v>
      </c>
      <c r="E5520" s="2">
        <v>44236</v>
      </c>
      <c r="F5520">
        <v>2021</v>
      </c>
      <c r="G5520" t="s">
        <v>6328</v>
      </c>
      <c r="H5520" t="s">
        <v>9218</v>
      </c>
      <c r="J5520">
        <v>76.284150000000011</v>
      </c>
      <c r="N5520">
        <v>3.7846400000000004</v>
      </c>
      <c r="O5520">
        <v>0</v>
      </c>
      <c r="P5520">
        <v>3.7846400000000004</v>
      </c>
      <c r="S5520" s="5"/>
      <c r="T5520" s="1" t="s">
        <v>11321</v>
      </c>
    </row>
    <row r="5521" spans="1:20" x14ac:dyDescent="0.25">
      <c r="A5521" t="s">
        <v>11318</v>
      </c>
      <c r="C5521" t="s">
        <v>10166</v>
      </c>
      <c r="E5521" s="2">
        <v>44911</v>
      </c>
      <c r="F5521">
        <v>2022</v>
      </c>
      <c r="G5521" t="s">
        <v>6429</v>
      </c>
      <c r="H5521" t="s">
        <v>9229</v>
      </c>
      <c r="J5521">
        <v>579.15</v>
      </c>
      <c r="N5521">
        <v>579.15</v>
      </c>
      <c r="O5521">
        <v>579.15</v>
      </c>
      <c r="P5521">
        <v>0</v>
      </c>
      <c r="S5521" s="5"/>
      <c r="T5521" s="1" t="s">
        <v>11320</v>
      </c>
    </row>
    <row r="5522" spans="1:20" x14ac:dyDescent="0.25">
      <c r="A5522" t="s">
        <v>11318</v>
      </c>
      <c r="C5522" t="s">
        <v>9330</v>
      </c>
      <c r="E5522" s="2">
        <v>44945</v>
      </c>
      <c r="F5522">
        <v>2023</v>
      </c>
      <c r="G5522" t="s">
        <v>6429</v>
      </c>
      <c r="H5522" t="s">
        <v>9229</v>
      </c>
      <c r="I5522" t="s">
        <v>132</v>
      </c>
      <c r="J5522">
        <v>43.251999999999995</v>
      </c>
      <c r="N5522">
        <v>16.976409999999998</v>
      </c>
      <c r="O5522">
        <v>16.976409999999998</v>
      </c>
      <c r="P5522">
        <v>0</v>
      </c>
      <c r="R5522" s="38">
        <v>0.39250000000000002</v>
      </c>
      <c r="S5522" s="5"/>
      <c r="T5522" s="1" t="s">
        <v>11319</v>
      </c>
    </row>
    <row r="5523" spans="1:20" x14ac:dyDescent="0.25">
      <c r="A5523" t="s">
        <v>11318</v>
      </c>
      <c r="C5523" t="s">
        <v>10238</v>
      </c>
      <c r="E5523" s="2">
        <v>44908</v>
      </c>
      <c r="F5523">
        <v>2022</v>
      </c>
      <c r="G5523" t="s">
        <v>6429</v>
      </c>
      <c r="H5523" t="s">
        <v>9229</v>
      </c>
      <c r="J5523">
        <v>32.643000000000001</v>
      </c>
      <c r="N5523">
        <v>31.905899999999999</v>
      </c>
      <c r="O5523">
        <v>31.905899999999999</v>
      </c>
      <c r="P5523">
        <v>0</v>
      </c>
      <c r="S5523" s="5"/>
      <c r="T5523" s="1" t="s">
        <v>11320</v>
      </c>
    </row>
    <row r="5524" spans="1:20" x14ac:dyDescent="0.25">
      <c r="A5524" t="s">
        <v>11318</v>
      </c>
      <c r="C5524" t="s">
        <v>10776</v>
      </c>
      <c r="E5524" s="2">
        <v>44413</v>
      </c>
      <c r="F5524">
        <v>2021</v>
      </c>
      <c r="G5524" t="s">
        <v>9243</v>
      </c>
      <c r="H5524" t="s">
        <v>9218</v>
      </c>
      <c r="J5524">
        <v>88.702500000000001</v>
      </c>
      <c r="N5524">
        <v>18.804930000000002</v>
      </c>
      <c r="O5524">
        <v>3.5481000000000003</v>
      </c>
      <c r="P5524">
        <v>15.256830000000001</v>
      </c>
      <c r="S5524" s="5"/>
      <c r="T5524" s="1" t="s">
        <v>11321</v>
      </c>
    </row>
    <row r="5525" spans="1:20" x14ac:dyDescent="0.25">
      <c r="A5525" t="s">
        <v>11318</v>
      </c>
      <c r="C5525" t="s">
        <v>10244</v>
      </c>
      <c r="E5525" s="2">
        <v>44874</v>
      </c>
      <c r="F5525">
        <v>2022</v>
      </c>
      <c r="G5525" t="s">
        <v>768</v>
      </c>
      <c r="H5525" t="s">
        <v>9218</v>
      </c>
      <c r="J5525">
        <v>84.24</v>
      </c>
      <c r="N5525">
        <v>45.173699999999997</v>
      </c>
      <c r="O5525">
        <v>45.173699999999997</v>
      </c>
      <c r="P5525">
        <v>0</v>
      </c>
      <c r="S5525" s="5"/>
      <c r="T5525" s="1" t="s">
        <v>11320</v>
      </c>
    </row>
    <row r="5526" spans="1:20" x14ac:dyDescent="0.25">
      <c r="A5526" t="s">
        <v>11318</v>
      </c>
      <c r="C5526" t="s">
        <v>10821</v>
      </c>
      <c r="E5526" s="2">
        <v>44469</v>
      </c>
      <c r="F5526">
        <v>2021</v>
      </c>
      <c r="G5526" t="s">
        <v>768</v>
      </c>
      <c r="H5526" t="s">
        <v>9224</v>
      </c>
      <c r="J5526">
        <v>70.962000000000003</v>
      </c>
      <c r="N5526">
        <v>0.70962000000000003</v>
      </c>
      <c r="O5526">
        <v>0.70962000000000003</v>
      </c>
      <c r="P5526">
        <v>0</v>
      </c>
      <c r="S5526" s="5"/>
      <c r="T5526" s="1" t="s">
        <v>11321</v>
      </c>
    </row>
    <row r="5527" spans="1:20" x14ac:dyDescent="0.25">
      <c r="A5527" t="s">
        <v>11318</v>
      </c>
      <c r="C5527" t="s">
        <v>9727</v>
      </c>
      <c r="E5527" s="2">
        <v>45287</v>
      </c>
      <c r="F5527">
        <v>2023</v>
      </c>
      <c r="G5527" t="s">
        <v>768</v>
      </c>
      <c r="H5527" t="s">
        <v>9224</v>
      </c>
      <c r="I5527" t="s">
        <v>9225</v>
      </c>
      <c r="J5527">
        <v>64.878</v>
      </c>
      <c r="N5527">
        <v>12.9756</v>
      </c>
      <c r="O5527">
        <v>12.9756</v>
      </c>
      <c r="P5527">
        <v>0</v>
      </c>
      <c r="R5527" s="38">
        <v>0.2</v>
      </c>
      <c r="S5527" s="5"/>
      <c r="T5527" s="1" t="s">
        <v>11319</v>
      </c>
    </row>
    <row r="5528" spans="1:20" x14ac:dyDescent="0.25">
      <c r="A5528" t="s">
        <v>11318</v>
      </c>
      <c r="C5528" t="s">
        <v>9385</v>
      </c>
      <c r="E5528" s="2">
        <v>45209</v>
      </c>
      <c r="F5528">
        <v>2023</v>
      </c>
      <c r="G5528" t="s">
        <v>9228</v>
      </c>
      <c r="H5528" t="s">
        <v>9229</v>
      </c>
      <c r="I5528" t="s">
        <v>84</v>
      </c>
      <c r="J5528">
        <v>108.13</v>
      </c>
      <c r="N5528">
        <v>108.13</v>
      </c>
      <c r="O5528">
        <v>108.13</v>
      </c>
      <c r="P5528">
        <v>0</v>
      </c>
      <c r="R5528" s="38">
        <v>1</v>
      </c>
      <c r="S5528" s="5"/>
      <c r="T5528" s="1" t="s">
        <v>11319</v>
      </c>
    </row>
    <row r="5529" spans="1:20" x14ac:dyDescent="0.25">
      <c r="A5529" t="s">
        <v>11318</v>
      </c>
      <c r="C5529" t="s">
        <v>9385</v>
      </c>
      <c r="E5529" s="2">
        <v>45209</v>
      </c>
      <c r="F5529">
        <v>2023</v>
      </c>
      <c r="G5529" t="s">
        <v>9387</v>
      </c>
      <c r="H5529" t="s">
        <v>9229</v>
      </c>
      <c r="I5529" t="s">
        <v>84</v>
      </c>
      <c r="J5529">
        <v>54.064999999999998</v>
      </c>
      <c r="N5529">
        <v>54.064999999999998</v>
      </c>
      <c r="O5529">
        <v>54.064999999999998</v>
      </c>
      <c r="P5529">
        <v>0</v>
      </c>
      <c r="R5529" s="38">
        <v>1</v>
      </c>
      <c r="S5529" s="5"/>
      <c r="T5529" s="1" t="s">
        <v>11319</v>
      </c>
    </row>
    <row r="5530" spans="1:20" x14ac:dyDescent="0.25">
      <c r="A5530" t="s">
        <v>11318</v>
      </c>
      <c r="C5530" t="s">
        <v>10270</v>
      </c>
      <c r="E5530" s="2">
        <v>44853</v>
      </c>
      <c r="F5530">
        <v>2022</v>
      </c>
      <c r="G5530" t="s">
        <v>9228</v>
      </c>
      <c r="H5530" t="s">
        <v>9229</v>
      </c>
      <c r="J5530">
        <v>184.27499999999998</v>
      </c>
      <c r="N5530">
        <v>184.27499999999998</v>
      </c>
      <c r="O5530">
        <v>184.27499999999998</v>
      </c>
      <c r="P5530">
        <v>0</v>
      </c>
      <c r="S5530" s="5"/>
      <c r="T5530" s="1" t="s">
        <v>11320</v>
      </c>
    </row>
    <row r="5531" spans="1:20" x14ac:dyDescent="0.25">
      <c r="A5531" t="s">
        <v>11318</v>
      </c>
      <c r="C5531" t="s">
        <v>10270</v>
      </c>
      <c r="E5531" s="2">
        <v>44853</v>
      </c>
      <c r="F5531">
        <v>2022</v>
      </c>
      <c r="G5531" t="s">
        <v>9273</v>
      </c>
      <c r="H5531" t="s">
        <v>9229</v>
      </c>
      <c r="J5531">
        <v>184.27499999999998</v>
      </c>
      <c r="N5531">
        <v>184.27499999999998</v>
      </c>
      <c r="O5531">
        <v>184.27499999999998</v>
      </c>
      <c r="P5531">
        <v>0</v>
      </c>
      <c r="S5531" s="5"/>
      <c r="T5531" s="1" t="s">
        <v>11320</v>
      </c>
    </row>
    <row r="5532" spans="1:20" x14ac:dyDescent="0.25">
      <c r="A5532" t="s">
        <v>11318</v>
      </c>
      <c r="C5532" t="s">
        <v>10270</v>
      </c>
      <c r="E5532" s="2">
        <v>44853</v>
      </c>
      <c r="F5532">
        <v>2022</v>
      </c>
      <c r="G5532" t="s">
        <v>9387</v>
      </c>
      <c r="H5532" t="s">
        <v>9229</v>
      </c>
      <c r="J5532">
        <v>52.65</v>
      </c>
      <c r="N5532">
        <v>52.65</v>
      </c>
      <c r="O5532">
        <v>52.65</v>
      </c>
      <c r="P5532">
        <v>0</v>
      </c>
      <c r="S5532" s="5"/>
      <c r="T5532" s="1" t="s">
        <v>11320</v>
      </c>
    </row>
    <row r="5533" spans="1:20" x14ac:dyDescent="0.25">
      <c r="A5533" t="s">
        <v>11318</v>
      </c>
      <c r="C5533" t="s">
        <v>10973</v>
      </c>
      <c r="E5533" s="2">
        <v>44398</v>
      </c>
      <c r="F5533">
        <v>2021</v>
      </c>
      <c r="G5533" t="s">
        <v>9380</v>
      </c>
      <c r="H5533" t="s">
        <v>9224</v>
      </c>
      <c r="J5533">
        <v>94.616000000000014</v>
      </c>
      <c r="N5533">
        <v>17.030880000000003</v>
      </c>
      <c r="O5533">
        <v>17.030880000000003</v>
      </c>
      <c r="P5533">
        <v>0</v>
      </c>
      <c r="S5533" s="5"/>
      <c r="T5533" s="1" t="s">
        <v>11321</v>
      </c>
    </row>
    <row r="5534" spans="1:20" x14ac:dyDescent="0.25">
      <c r="A5534" t="s">
        <v>11318</v>
      </c>
      <c r="C5534" t="s">
        <v>10973</v>
      </c>
      <c r="E5534" s="2">
        <v>44398</v>
      </c>
      <c r="F5534">
        <v>2021</v>
      </c>
      <c r="G5534" t="s">
        <v>9392</v>
      </c>
      <c r="H5534" t="s">
        <v>9224</v>
      </c>
      <c r="J5534">
        <v>23.654000000000003</v>
      </c>
      <c r="N5534">
        <v>4.2577200000000008</v>
      </c>
      <c r="O5534">
        <v>4.2577200000000008</v>
      </c>
      <c r="P5534">
        <v>0</v>
      </c>
      <c r="S5534" s="5"/>
      <c r="T5534" s="1" t="s">
        <v>11321</v>
      </c>
    </row>
    <row r="5535" spans="1:20" x14ac:dyDescent="0.25">
      <c r="A5535" t="s">
        <v>11318</v>
      </c>
      <c r="C5535" t="s">
        <v>9719</v>
      </c>
      <c r="E5535" s="2">
        <v>45128</v>
      </c>
      <c r="F5535">
        <v>2023</v>
      </c>
      <c r="G5535" t="s">
        <v>9380</v>
      </c>
      <c r="H5535" t="s">
        <v>9224</v>
      </c>
      <c r="I5535" t="s">
        <v>9225</v>
      </c>
      <c r="J5535">
        <v>173.00799999999998</v>
      </c>
      <c r="N5535">
        <v>34.601599999999998</v>
      </c>
      <c r="O5535">
        <v>34.601599999999998</v>
      </c>
      <c r="P5535">
        <v>0</v>
      </c>
      <c r="R5535" s="38">
        <v>0.2</v>
      </c>
      <c r="S5535" s="5"/>
      <c r="T5535" s="1" t="s">
        <v>11319</v>
      </c>
    </row>
    <row r="5536" spans="1:20" x14ac:dyDescent="0.25">
      <c r="A5536" t="s">
        <v>11318</v>
      </c>
      <c r="C5536" t="s">
        <v>9719</v>
      </c>
      <c r="E5536" s="2">
        <v>45128</v>
      </c>
      <c r="F5536">
        <v>2023</v>
      </c>
      <c r="G5536" t="s">
        <v>9392</v>
      </c>
      <c r="H5536" t="s">
        <v>9224</v>
      </c>
      <c r="I5536" t="s">
        <v>9225</v>
      </c>
      <c r="J5536">
        <v>43.251999999999995</v>
      </c>
      <c r="N5536">
        <v>8.6503999999999994</v>
      </c>
      <c r="O5536">
        <v>8.6503999999999994</v>
      </c>
      <c r="P5536">
        <v>0</v>
      </c>
      <c r="R5536" s="38">
        <v>0.2</v>
      </c>
      <c r="S5536" s="5"/>
      <c r="T5536" s="1" t="s">
        <v>11319</v>
      </c>
    </row>
    <row r="5537" spans="1:20" x14ac:dyDescent="0.25">
      <c r="A5537" t="s">
        <v>11318</v>
      </c>
      <c r="C5537" t="s">
        <v>10090</v>
      </c>
      <c r="E5537" s="2">
        <v>44756</v>
      </c>
      <c r="F5537">
        <v>2022</v>
      </c>
      <c r="G5537" t="s">
        <v>9380</v>
      </c>
      <c r="H5537" t="s">
        <v>9224</v>
      </c>
      <c r="J5537">
        <v>121.6215</v>
      </c>
      <c r="N5537">
        <v>18.216899999999999</v>
      </c>
      <c r="O5537">
        <v>18.216899999999999</v>
      </c>
      <c r="P5537">
        <v>0</v>
      </c>
      <c r="S5537" s="5"/>
      <c r="T5537" s="1" t="s">
        <v>11320</v>
      </c>
    </row>
    <row r="5538" spans="1:20" x14ac:dyDescent="0.25">
      <c r="A5538" t="s">
        <v>11318</v>
      </c>
      <c r="C5538" t="s">
        <v>10090</v>
      </c>
      <c r="E5538" s="2">
        <v>44756</v>
      </c>
      <c r="F5538">
        <v>2022</v>
      </c>
      <c r="G5538" t="s">
        <v>9392</v>
      </c>
      <c r="H5538" t="s">
        <v>9224</v>
      </c>
      <c r="J5538">
        <v>36.328499999999998</v>
      </c>
      <c r="N5538">
        <v>5.4756</v>
      </c>
      <c r="O5538">
        <v>5.4756</v>
      </c>
      <c r="P5538">
        <v>0</v>
      </c>
      <c r="S5538" s="5"/>
      <c r="T5538" s="1" t="s">
        <v>11320</v>
      </c>
    </row>
    <row r="5539" spans="1:20" x14ac:dyDescent="0.25">
      <c r="A5539" t="s">
        <v>11318</v>
      </c>
      <c r="C5539" t="s">
        <v>10090</v>
      </c>
      <c r="E5539" s="2">
        <v>44869</v>
      </c>
      <c r="F5539">
        <v>2022</v>
      </c>
      <c r="G5539" t="s">
        <v>9380</v>
      </c>
      <c r="H5539" t="s">
        <v>9224</v>
      </c>
      <c r="J5539">
        <v>42.12</v>
      </c>
      <c r="N5539">
        <v>6.3179999999999996</v>
      </c>
      <c r="O5539">
        <v>6.3179999999999996</v>
      </c>
      <c r="P5539">
        <v>0</v>
      </c>
      <c r="S5539" s="5"/>
      <c r="T5539" s="1" t="s">
        <v>11320</v>
      </c>
    </row>
    <row r="5540" spans="1:20" x14ac:dyDescent="0.25">
      <c r="A5540" t="s">
        <v>11318</v>
      </c>
      <c r="C5540" t="s">
        <v>10090</v>
      </c>
      <c r="E5540" s="2">
        <v>44869</v>
      </c>
      <c r="F5540">
        <v>2022</v>
      </c>
      <c r="G5540" t="s">
        <v>9392</v>
      </c>
      <c r="H5540" t="s">
        <v>9224</v>
      </c>
      <c r="J5540">
        <v>10.53</v>
      </c>
      <c r="N5540">
        <v>1.5794999999999999</v>
      </c>
      <c r="O5540">
        <v>1.5794999999999999</v>
      </c>
      <c r="P5540">
        <v>0</v>
      </c>
      <c r="S5540" s="5"/>
      <c r="T5540" s="1" t="s">
        <v>11320</v>
      </c>
    </row>
    <row r="5541" spans="1:20" x14ac:dyDescent="0.25">
      <c r="A5541" t="s">
        <v>11318</v>
      </c>
      <c r="C5541" t="s">
        <v>9355</v>
      </c>
      <c r="E5541" s="2">
        <v>45274</v>
      </c>
      <c r="F5541">
        <v>2023</v>
      </c>
      <c r="G5541" t="s">
        <v>8761</v>
      </c>
      <c r="H5541" t="s">
        <v>9224</v>
      </c>
      <c r="I5541" t="s">
        <v>9225</v>
      </c>
      <c r="J5541">
        <v>43.251999999999995</v>
      </c>
      <c r="N5541">
        <v>12.9756</v>
      </c>
      <c r="O5541">
        <v>12.9756</v>
      </c>
      <c r="P5541">
        <v>0</v>
      </c>
      <c r="R5541" s="38">
        <v>0.3</v>
      </c>
      <c r="S5541" s="5"/>
      <c r="T5541" s="1" t="s">
        <v>11319</v>
      </c>
    </row>
    <row r="5542" spans="1:20" x14ac:dyDescent="0.25">
      <c r="A5542" t="s">
        <v>11318</v>
      </c>
      <c r="C5542" t="s">
        <v>9323</v>
      </c>
      <c r="E5542" s="2">
        <v>45131</v>
      </c>
      <c r="F5542">
        <v>2023</v>
      </c>
      <c r="G5542" t="s">
        <v>9243</v>
      </c>
      <c r="H5542" t="s">
        <v>9224</v>
      </c>
      <c r="I5542" t="s">
        <v>9225</v>
      </c>
      <c r="J5542">
        <v>54.064999999999998</v>
      </c>
      <c r="N5542">
        <v>9.4613749999999985</v>
      </c>
      <c r="O5542">
        <v>9.4613749999999985</v>
      </c>
      <c r="P5542">
        <v>0</v>
      </c>
      <c r="R5542" s="38">
        <v>0.17499999999999999</v>
      </c>
      <c r="S5542" s="5"/>
      <c r="T5542" s="1" t="s">
        <v>11319</v>
      </c>
    </row>
    <row r="5543" spans="1:20" x14ac:dyDescent="0.25">
      <c r="A5543" t="s">
        <v>11318</v>
      </c>
      <c r="C5543" t="s">
        <v>10169</v>
      </c>
      <c r="E5543" s="2">
        <v>44769</v>
      </c>
      <c r="F5543">
        <v>2022</v>
      </c>
      <c r="G5543" t="s">
        <v>9273</v>
      </c>
      <c r="H5543" t="s">
        <v>9224</v>
      </c>
      <c r="J5543">
        <v>263.25</v>
      </c>
      <c r="N5543">
        <v>39.487499999999997</v>
      </c>
      <c r="O5543">
        <v>39.487499999999997</v>
      </c>
      <c r="P5543">
        <v>0</v>
      </c>
      <c r="S5543" s="5"/>
      <c r="T5543" s="1" t="s">
        <v>11320</v>
      </c>
    </row>
    <row r="5544" spans="1:20" x14ac:dyDescent="0.25">
      <c r="A5544" t="s">
        <v>11318</v>
      </c>
      <c r="C5544" t="s">
        <v>10113</v>
      </c>
      <c r="E5544" s="2">
        <v>44882</v>
      </c>
      <c r="F5544">
        <v>2022</v>
      </c>
      <c r="G5544" t="s">
        <v>7066</v>
      </c>
      <c r="H5544" t="s">
        <v>9224</v>
      </c>
      <c r="J5544">
        <v>105.3</v>
      </c>
      <c r="N5544">
        <v>21.06</v>
      </c>
      <c r="O5544">
        <v>21.06</v>
      </c>
      <c r="P5544">
        <v>0</v>
      </c>
      <c r="S5544" s="5"/>
      <c r="T5544" s="1" t="s">
        <v>11320</v>
      </c>
    </row>
    <row r="5545" spans="1:20" x14ac:dyDescent="0.25">
      <c r="A5545" t="s">
        <v>11318</v>
      </c>
      <c r="C5545" t="s">
        <v>10251</v>
      </c>
      <c r="E5545" s="2">
        <v>44894</v>
      </c>
      <c r="F5545">
        <v>2022</v>
      </c>
      <c r="G5545" t="s">
        <v>6521</v>
      </c>
      <c r="H5545" t="s">
        <v>9229</v>
      </c>
      <c r="J5545">
        <v>210.6</v>
      </c>
      <c r="N5545">
        <v>210.6</v>
      </c>
      <c r="O5545">
        <v>210.6</v>
      </c>
      <c r="P5545">
        <v>0</v>
      </c>
      <c r="S5545" s="5"/>
      <c r="T5545" s="1" t="s">
        <v>11320</v>
      </c>
    </row>
    <row r="5546" spans="1:20" x14ac:dyDescent="0.25">
      <c r="A5546" t="s">
        <v>11318</v>
      </c>
      <c r="C5546" t="s">
        <v>10981</v>
      </c>
      <c r="E5546" s="2">
        <v>44536</v>
      </c>
      <c r="F5546">
        <v>2021</v>
      </c>
      <c r="G5546" t="s">
        <v>9221</v>
      </c>
      <c r="H5546" t="s">
        <v>9224</v>
      </c>
      <c r="J5546">
        <v>59.135000000000005</v>
      </c>
      <c r="N5546">
        <v>1.1827000000000001</v>
      </c>
      <c r="O5546">
        <v>1.1827000000000001</v>
      </c>
      <c r="P5546">
        <v>0</v>
      </c>
      <c r="S5546" s="5"/>
      <c r="T5546" s="1" t="s">
        <v>11321</v>
      </c>
    </row>
    <row r="5547" spans="1:20" x14ac:dyDescent="0.25">
      <c r="A5547" t="s">
        <v>11318</v>
      </c>
      <c r="C5547" t="s">
        <v>10240</v>
      </c>
      <c r="E5547" s="2">
        <v>44854</v>
      </c>
      <c r="F5547">
        <v>2022</v>
      </c>
      <c r="G5547" t="s">
        <v>768</v>
      </c>
      <c r="H5547" t="s">
        <v>9218</v>
      </c>
      <c r="J5547">
        <v>42.12</v>
      </c>
      <c r="N5547">
        <v>26.219699999999996</v>
      </c>
      <c r="O5547">
        <v>26.219699999999996</v>
      </c>
      <c r="P5547">
        <v>0</v>
      </c>
      <c r="S5547" s="5"/>
      <c r="T5547" s="1" t="s">
        <v>11320</v>
      </c>
    </row>
    <row r="5548" spans="1:20" x14ac:dyDescent="0.25">
      <c r="A5548" t="s">
        <v>11318</v>
      </c>
      <c r="C5548" t="s">
        <v>9399</v>
      </c>
      <c r="E5548" s="2">
        <v>45126</v>
      </c>
      <c r="F5548">
        <v>2023</v>
      </c>
      <c r="G5548" t="s">
        <v>9273</v>
      </c>
      <c r="H5548" t="s">
        <v>9218</v>
      </c>
      <c r="I5548" t="s">
        <v>84</v>
      </c>
      <c r="J5548">
        <v>85.265262719999996</v>
      </c>
      <c r="N5548">
        <v>6.8212210176000001</v>
      </c>
      <c r="O5548">
        <v>1.7053052544</v>
      </c>
      <c r="P5548">
        <v>5.1159157632000003</v>
      </c>
      <c r="R5548" s="38">
        <v>0.08</v>
      </c>
      <c r="S5548" s="5"/>
      <c r="T5548" s="1" t="s">
        <v>11319</v>
      </c>
    </row>
    <row r="5549" spans="1:20" x14ac:dyDescent="0.25">
      <c r="A5549" t="s">
        <v>11318</v>
      </c>
      <c r="C5549" t="s">
        <v>9399</v>
      </c>
      <c r="E5549" s="2">
        <v>45126</v>
      </c>
      <c r="F5549">
        <v>2023</v>
      </c>
      <c r="G5549" t="s">
        <v>9273</v>
      </c>
      <c r="H5549" t="s">
        <v>9218</v>
      </c>
      <c r="I5549" t="s">
        <v>84</v>
      </c>
      <c r="J5549">
        <v>27.032499999999999</v>
      </c>
      <c r="N5549">
        <v>2.1625999999999999</v>
      </c>
      <c r="O5549">
        <v>0.54064999999999996</v>
      </c>
      <c r="P5549">
        <v>1.62195</v>
      </c>
      <c r="R5549" s="38">
        <v>0.08</v>
      </c>
      <c r="S5549" s="5"/>
      <c r="T5549" s="1" t="s">
        <v>11319</v>
      </c>
    </row>
    <row r="5550" spans="1:20" x14ac:dyDescent="0.25">
      <c r="A5550" t="s">
        <v>11318</v>
      </c>
      <c r="C5550" t="s">
        <v>9399</v>
      </c>
      <c r="E5550" s="2">
        <v>45126</v>
      </c>
      <c r="F5550">
        <v>2023</v>
      </c>
      <c r="G5550" t="s">
        <v>9273</v>
      </c>
      <c r="H5550" t="s">
        <v>9218</v>
      </c>
      <c r="I5550" t="s">
        <v>84</v>
      </c>
      <c r="J5550">
        <v>99.348113919999989</v>
      </c>
      <c r="N5550">
        <v>7.9478491136000002</v>
      </c>
      <c r="O5550">
        <v>1.9869622784000001</v>
      </c>
      <c r="P5550">
        <v>5.9608868352000002</v>
      </c>
      <c r="R5550" s="38">
        <v>0.08</v>
      </c>
      <c r="S5550" s="5"/>
      <c r="T5550" s="1" t="s">
        <v>11319</v>
      </c>
    </row>
    <row r="5551" spans="1:20" x14ac:dyDescent="0.25">
      <c r="A5551" t="s">
        <v>11318</v>
      </c>
      <c r="C5551" t="s">
        <v>9399</v>
      </c>
      <c r="E5551" s="2">
        <v>45126</v>
      </c>
      <c r="F5551">
        <v>2023</v>
      </c>
      <c r="G5551" t="s">
        <v>9273</v>
      </c>
      <c r="H5551" t="s">
        <v>9218</v>
      </c>
      <c r="I5551" t="s">
        <v>84</v>
      </c>
      <c r="J5551">
        <v>54.064999999999998</v>
      </c>
      <c r="N5551">
        <v>4.3251999999999997</v>
      </c>
      <c r="O5551">
        <v>1.0812999999999999</v>
      </c>
      <c r="P5551">
        <v>3.2439</v>
      </c>
      <c r="R5551" s="38">
        <v>0.08</v>
      </c>
      <c r="S5551" s="5"/>
      <c r="T5551" s="1" t="s">
        <v>11319</v>
      </c>
    </row>
    <row r="5552" spans="1:20" x14ac:dyDescent="0.25">
      <c r="A5552" t="s">
        <v>11318</v>
      </c>
      <c r="C5552" t="s">
        <v>10001</v>
      </c>
      <c r="E5552" s="2">
        <v>45273</v>
      </c>
      <c r="F5552">
        <v>2023</v>
      </c>
      <c r="G5552" t="s">
        <v>9279</v>
      </c>
      <c r="H5552" t="s">
        <v>9218</v>
      </c>
      <c r="I5552" t="s">
        <v>84</v>
      </c>
      <c r="J5552">
        <v>167.79950341402767</v>
      </c>
      <c r="N5552">
        <v>167.79950341402767</v>
      </c>
      <c r="O5552">
        <v>167.79950341402767</v>
      </c>
      <c r="P5552">
        <v>0</v>
      </c>
      <c r="R5552" s="38">
        <v>1</v>
      </c>
      <c r="S5552" s="5"/>
      <c r="T5552" s="1" t="s">
        <v>11319</v>
      </c>
    </row>
    <row r="5553" spans="1:20" x14ac:dyDescent="0.25">
      <c r="A5553" t="s">
        <v>11318</v>
      </c>
      <c r="C5553" t="s">
        <v>9822</v>
      </c>
      <c r="E5553" s="2">
        <v>45281</v>
      </c>
      <c r="F5553">
        <v>2023</v>
      </c>
      <c r="G5553" t="s">
        <v>9279</v>
      </c>
      <c r="H5553" t="s">
        <v>9218</v>
      </c>
      <c r="I5553" t="s">
        <v>9256</v>
      </c>
      <c r="J5553">
        <v>77.93855302279502</v>
      </c>
      <c r="N5553">
        <v>77.93855302279502</v>
      </c>
      <c r="O5553">
        <v>75.600396432111523</v>
      </c>
      <c r="P5553">
        <v>2.3381565906835045</v>
      </c>
      <c r="R5553" s="38">
        <v>1</v>
      </c>
      <c r="S5553" s="5"/>
      <c r="T5553" s="1" t="s">
        <v>11319</v>
      </c>
    </row>
    <row r="5554" spans="1:20" x14ac:dyDescent="0.25">
      <c r="A5554" t="s">
        <v>11318</v>
      </c>
      <c r="C5554" t="s">
        <v>9755</v>
      </c>
      <c r="E5554" s="2">
        <v>45133</v>
      </c>
      <c r="F5554">
        <v>2023</v>
      </c>
      <c r="G5554" t="s">
        <v>9392</v>
      </c>
      <c r="H5554" t="s">
        <v>9224</v>
      </c>
      <c r="I5554" t="s">
        <v>9225</v>
      </c>
      <c r="J5554">
        <v>108.13</v>
      </c>
      <c r="N5554">
        <v>21.625999999999998</v>
      </c>
      <c r="O5554">
        <v>21.625999999999998</v>
      </c>
      <c r="P5554">
        <v>0</v>
      </c>
      <c r="R5554" s="38">
        <v>0.2</v>
      </c>
      <c r="S5554" s="5"/>
      <c r="T5554" s="1" t="s">
        <v>11319</v>
      </c>
    </row>
    <row r="5555" spans="1:20" x14ac:dyDescent="0.25">
      <c r="A5555" t="s">
        <v>11318</v>
      </c>
      <c r="C5555" t="s">
        <v>10279</v>
      </c>
      <c r="E5555" s="2">
        <v>44827</v>
      </c>
      <c r="F5555">
        <v>2022</v>
      </c>
      <c r="G5555" t="s">
        <v>9273</v>
      </c>
      <c r="H5555" t="s">
        <v>9218</v>
      </c>
      <c r="J5555">
        <v>157.94999999999999</v>
      </c>
      <c r="N5555">
        <v>74.236499999999992</v>
      </c>
      <c r="O5555">
        <v>0</v>
      </c>
      <c r="P5555">
        <v>74.236499999999992</v>
      </c>
      <c r="S5555" s="5"/>
      <c r="T5555" s="1" t="s">
        <v>11320</v>
      </c>
    </row>
    <row r="5556" spans="1:20" x14ac:dyDescent="0.25">
      <c r="A5556" t="s">
        <v>11318</v>
      </c>
      <c r="C5556" t="s">
        <v>10872</v>
      </c>
      <c r="E5556" s="2">
        <v>44259</v>
      </c>
      <c r="F5556">
        <v>2021</v>
      </c>
      <c r="G5556" t="s">
        <v>9273</v>
      </c>
      <c r="H5556" t="s">
        <v>9218</v>
      </c>
      <c r="J5556">
        <v>59.135000000000005</v>
      </c>
      <c r="N5556">
        <v>38.437750000000001</v>
      </c>
      <c r="O5556">
        <v>7.0962000000000005</v>
      </c>
      <c r="P5556">
        <v>31.341550000000002</v>
      </c>
      <c r="S5556" s="5"/>
      <c r="T5556" s="1" t="s">
        <v>11321</v>
      </c>
    </row>
    <row r="5557" spans="1:20" x14ac:dyDescent="0.25">
      <c r="A5557" t="s">
        <v>11318</v>
      </c>
      <c r="C5557" t="s">
        <v>10178</v>
      </c>
      <c r="E5557" s="2">
        <v>44553</v>
      </c>
      <c r="F5557">
        <v>2021</v>
      </c>
      <c r="G5557" t="s">
        <v>9364</v>
      </c>
      <c r="H5557" t="s">
        <v>318</v>
      </c>
      <c r="J5557">
        <v>289.76150000000001</v>
      </c>
      <c r="N5557">
        <v>57.952300000000001</v>
      </c>
      <c r="O5557">
        <v>57.952300000000001</v>
      </c>
      <c r="P5557">
        <v>0</v>
      </c>
      <c r="S5557" s="5"/>
      <c r="T5557" s="1" t="s">
        <v>11321</v>
      </c>
    </row>
    <row r="5558" spans="1:20" x14ac:dyDescent="0.25">
      <c r="A5558" t="s">
        <v>11318</v>
      </c>
      <c r="C5558" t="s">
        <v>10178</v>
      </c>
      <c r="E5558" s="2">
        <v>44553</v>
      </c>
      <c r="F5558">
        <v>2021</v>
      </c>
      <c r="G5558" t="s">
        <v>9364</v>
      </c>
      <c r="H5558" t="s">
        <v>318</v>
      </c>
      <c r="J5558">
        <v>76.875500000000002</v>
      </c>
      <c r="N5558">
        <v>15.375100000000002</v>
      </c>
      <c r="O5558">
        <v>15.375100000000002</v>
      </c>
      <c r="P5558">
        <v>0</v>
      </c>
      <c r="S5558" s="5"/>
      <c r="T5558" s="1" t="s">
        <v>11321</v>
      </c>
    </row>
    <row r="5559" spans="1:20" x14ac:dyDescent="0.25">
      <c r="A5559" t="s">
        <v>11318</v>
      </c>
      <c r="C5559" t="s">
        <v>10178</v>
      </c>
      <c r="E5559" s="2">
        <v>44553</v>
      </c>
      <c r="F5559">
        <v>2021</v>
      </c>
      <c r="G5559" t="s">
        <v>9364</v>
      </c>
      <c r="H5559" t="s">
        <v>318</v>
      </c>
      <c r="J5559">
        <v>47.308000000000007</v>
      </c>
      <c r="N5559">
        <v>9.4616000000000007</v>
      </c>
      <c r="O5559">
        <v>9.4616000000000007</v>
      </c>
      <c r="P5559">
        <v>0</v>
      </c>
      <c r="S5559" s="5"/>
      <c r="T5559" s="1" t="s">
        <v>11321</v>
      </c>
    </row>
    <row r="5560" spans="1:20" x14ac:dyDescent="0.25">
      <c r="A5560" t="s">
        <v>11318</v>
      </c>
      <c r="C5560" t="s">
        <v>10178</v>
      </c>
      <c r="E5560" s="2">
        <v>44917</v>
      </c>
      <c r="F5560">
        <v>2022</v>
      </c>
      <c r="G5560" t="s">
        <v>9364</v>
      </c>
      <c r="H5560" t="s">
        <v>318</v>
      </c>
      <c r="J5560">
        <v>63.179999999999993</v>
      </c>
      <c r="N5560">
        <v>12.635999999999999</v>
      </c>
      <c r="O5560">
        <v>12.635999999999999</v>
      </c>
      <c r="P5560">
        <v>0</v>
      </c>
      <c r="S5560" s="5"/>
      <c r="T5560" s="1" t="s">
        <v>11320</v>
      </c>
    </row>
    <row r="5561" spans="1:20" x14ac:dyDescent="0.25">
      <c r="A5561" t="s">
        <v>11318</v>
      </c>
      <c r="C5561" t="s">
        <v>10178</v>
      </c>
      <c r="E5561" s="2">
        <v>44917</v>
      </c>
      <c r="F5561">
        <v>2022</v>
      </c>
      <c r="G5561" t="s">
        <v>9364</v>
      </c>
      <c r="H5561" t="s">
        <v>318</v>
      </c>
      <c r="J5561">
        <v>52.65</v>
      </c>
      <c r="N5561">
        <v>10.53</v>
      </c>
      <c r="O5561">
        <v>10.53</v>
      </c>
      <c r="P5561">
        <v>0</v>
      </c>
      <c r="S5561" s="5"/>
      <c r="T5561" s="1" t="s">
        <v>11320</v>
      </c>
    </row>
    <row r="5562" spans="1:20" x14ac:dyDescent="0.25">
      <c r="A5562" t="s">
        <v>11318</v>
      </c>
      <c r="C5562" t="s">
        <v>10178</v>
      </c>
      <c r="E5562" s="2">
        <v>44917</v>
      </c>
      <c r="F5562">
        <v>2022</v>
      </c>
      <c r="G5562" t="s">
        <v>9364</v>
      </c>
      <c r="H5562" t="s">
        <v>318</v>
      </c>
      <c r="J5562">
        <v>94.77</v>
      </c>
      <c r="N5562">
        <v>18.954000000000001</v>
      </c>
      <c r="O5562">
        <v>18.954000000000001</v>
      </c>
      <c r="P5562">
        <v>0</v>
      </c>
      <c r="S5562" s="5"/>
      <c r="T5562" s="1" t="s">
        <v>11320</v>
      </c>
    </row>
    <row r="5563" spans="1:20" x14ac:dyDescent="0.25">
      <c r="A5563" t="s">
        <v>11318</v>
      </c>
      <c r="C5563" t="s">
        <v>10816</v>
      </c>
      <c r="E5563" s="2">
        <v>44362</v>
      </c>
      <c r="F5563">
        <v>2021</v>
      </c>
      <c r="G5563" t="s">
        <v>9273</v>
      </c>
      <c r="H5563" t="s">
        <v>9229</v>
      </c>
      <c r="J5563">
        <v>177.405</v>
      </c>
      <c r="N5563">
        <v>177.405</v>
      </c>
      <c r="O5563">
        <v>177.405</v>
      </c>
      <c r="P5563">
        <v>0</v>
      </c>
      <c r="S5563" s="5"/>
      <c r="T5563" s="1" t="s">
        <v>11321</v>
      </c>
    </row>
    <row r="5564" spans="1:20" x14ac:dyDescent="0.25">
      <c r="A5564" t="s">
        <v>11318</v>
      </c>
      <c r="C5564" t="s">
        <v>9369</v>
      </c>
      <c r="E5564" s="2">
        <v>44967</v>
      </c>
      <c r="F5564">
        <v>2023</v>
      </c>
      <c r="G5564" t="s">
        <v>9364</v>
      </c>
      <c r="H5564" t="s">
        <v>9229</v>
      </c>
      <c r="I5564" t="s">
        <v>141</v>
      </c>
      <c r="J5564">
        <v>21.930278958608898</v>
      </c>
      <c r="N5564">
        <v>7.9387609830164214</v>
      </c>
      <c r="O5564">
        <v>6.4036414559137986</v>
      </c>
      <c r="P5564">
        <v>1.535119527102623</v>
      </c>
      <c r="R5564" s="38">
        <v>0.36199999999999999</v>
      </c>
      <c r="S5564" s="5"/>
      <c r="T5564" s="1" t="s">
        <v>11319</v>
      </c>
    </row>
    <row r="5565" spans="1:20" x14ac:dyDescent="0.25">
      <c r="A5565" t="s">
        <v>11318</v>
      </c>
      <c r="C5565" t="s">
        <v>9369</v>
      </c>
      <c r="E5565" s="2">
        <v>44967</v>
      </c>
      <c r="F5565">
        <v>2023</v>
      </c>
      <c r="G5565" t="s">
        <v>9364</v>
      </c>
      <c r="H5565" t="s">
        <v>9229</v>
      </c>
      <c r="I5565" t="s">
        <v>361</v>
      </c>
      <c r="J5565">
        <v>14.012757042320299</v>
      </c>
      <c r="N5565">
        <v>5.0726180493199484</v>
      </c>
      <c r="O5565">
        <v>4.0917250563575269</v>
      </c>
      <c r="P5565">
        <v>0.98089299296242094</v>
      </c>
      <c r="R5565" s="38">
        <v>0.36199999999999999</v>
      </c>
      <c r="S5565" s="5"/>
      <c r="T5565" s="1" t="s">
        <v>11319</v>
      </c>
    </row>
    <row r="5566" spans="1:20" x14ac:dyDescent="0.25">
      <c r="A5566" t="s">
        <v>11318</v>
      </c>
      <c r="C5566" t="s">
        <v>9369</v>
      </c>
      <c r="E5566" s="2">
        <v>44967</v>
      </c>
      <c r="F5566">
        <v>2023</v>
      </c>
      <c r="G5566" t="s">
        <v>9364</v>
      </c>
      <c r="H5566" t="s">
        <v>9229</v>
      </c>
      <c r="I5566" t="s">
        <v>84</v>
      </c>
      <c r="J5566">
        <v>17.1546308186253</v>
      </c>
      <c r="N5566">
        <v>6.2099763563423576</v>
      </c>
      <c r="O5566">
        <v>5.0091521990385868</v>
      </c>
      <c r="P5566">
        <v>1.2008241573037708</v>
      </c>
      <c r="R5566" s="38">
        <v>0.36199999999999999</v>
      </c>
      <c r="S5566" s="5"/>
      <c r="T5566" s="1" t="s">
        <v>11319</v>
      </c>
    </row>
    <row r="5567" spans="1:20" x14ac:dyDescent="0.25">
      <c r="A5567" t="s">
        <v>11318</v>
      </c>
      <c r="C5567" t="s">
        <v>9369</v>
      </c>
      <c r="E5567" s="2">
        <v>44967</v>
      </c>
      <c r="F5567">
        <v>2023</v>
      </c>
      <c r="G5567" t="s">
        <v>9364</v>
      </c>
      <c r="H5567" t="s">
        <v>9229</v>
      </c>
      <c r="I5567" t="s">
        <v>9256</v>
      </c>
      <c r="J5567">
        <v>9.7398087065454995</v>
      </c>
      <c r="N5567">
        <v>3.525810751769471</v>
      </c>
      <c r="O5567">
        <v>2.844024142311286</v>
      </c>
      <c r="P5567">
        <v>0.68178660945818492</v>
      </c>
      <c r="R5567" s="38">
        <v>0.36199999999999999</v>
      </c>
      <c r="S5567" s="5"/>
      <c r="T5567" s="1" t="s">
        <v>11319</v>
      </c>
    </row>
    <row r="5568" spans="1:20" x14ac:dyDescent="0.25">
      <c r="A5568" t="s">
        <v>11318</v>
      </c>
      <c r="C5568" t="s">
        <v>10223</v>
      </c>
      <c r="E5568" s="2">
        <v>44915</v>
      </c>
      <c r="F5568">
        <v>2022</v>
      </c>
      <c r="G5568" t="s">
        <v>9320</v>
      </c>
      <c r="H5568" t="s">
        <v>9218</v>
      </c>
      <c r="J5568">
        <v>205.86149999999998</v>
      </c>
      <c r="N5568">
        <v>205.86149999999998</v>
      </c>
      <c r="O5568">
        <v>205.86149999999998</v>
      </c>
      <c r="P5568">
        <v>0</v>
      </c>
      <c r="S5568" s="5"/>
      <c r="T5568" s="1" t="s">
        <v>11320</v>
      </c>
    </row>
    <row r="5569" spans="1:20" x14ac:dyDescent="0.25">
      <c r="A5569" t="s">
        <v>11318</v>
      </c>
      <c r="C5569" t="s">
        <v>10364</v>
      </c>
      <c r="E5569" s="2">
        <v>44453</v>
      </c>
      <c r="F5569">
        <v>2021</v>
      </c>
      <c r="G5569" t="s">
        <v>9320</v>
      </c>
      <c r="H5569" t="s">
        <v>9229</v>
      </c>
      <c r="J5569">
        <v>70.962000000000003</v>
      </c>
      <c r="N5569">
        <v>35.481000000000002</v>
      </c>
      <c r="O5569">
        <v>35.481000000000002</v>
      </c>
      <c r="P5569">
        <v>0</v>
      </c>
      <c r="S5569" s="5"/>
      <c r="T5569" s="1" t="s">
        <v>11321</v>
      </c>
    </row>
    <row r="5570" spans="1:20" x14ac:dyDescent="0.25">
      <c r="A5570" t="s">
        <v>11318</v>
      </c>
      <c r="C5570" t="s">
        <v>10364</v>
      </c>
      <c r="E5570" s="2">
        <v>44890</v>
      </c>
      <c r="F5570">
        <v>2022</v>
      </c>
      <c r="G5570" t="s">
        <v>9320</v>
      </c>
      <c r="H5570" t="s">
        <v>9229</v>
      </c>
      <c r="J5570">
        <v>52.65</v>
      </c>
      <c r="N5570">
        <v>32.011199999999995</v>
      </c>
      <c r="O5570">
        <v>32.011199999999995</v>
      </c>
      <c r="P5570">
        <v>0</v>
      </c>
      <c r="S5570" s="5"/>
      <c r="T5570" s="1" t="s">
        <v>11320</v>
      </c>
    </row>
    <row r="5571" spans="1:20" x14ac:dyDescent="0.25">
      <c r="A5571" t="s">
        <v>11318</v>
      </c>
      <c r="C5571" t="s">
        <v>10235</v>
      </c>
      <c r="E5571" s="2">
        <v>44769</v>
      </c>
      <c r="F5571">
        <v>2022</v>
      </c>
      <c r="G5571" t="s">
        <v>4726</v>
      </c>
      <c r="H5571" t="s">
        <v>9224</v>
      </c>
      <c r="J5571">
        <v>52.65</v>
      </c>
      <c r="N5571">
        <v>10.53</v>
      </c>
      <c r="O5571">
        <v>10.53</v>
      </c>
      <c r="P5571">
        <v>0</v>
      </c>
      <c r="S5571" s="5"/>
      <c r="T5571" s="1" t="s">
        <v>11320</v>
      </c>
    </row>
    <row r="5572" spans="1:20" x14ac:dyDescent="0.25">
      <c r="A5572" t="s">
        <v>11318</v>
      </c>
      <c r="C5572" t="s">
        <v>9979</v>
      </c>
      <c r="E5572" s="2">
        <v>45272</v>
      </c>
      <c r="F5572">
        <v>2023</v>
      </c>
      <c r="G5572" t="s">
        <v>4726</v>
      </c>
      <c r="H5572" t="s">
        <v>9224</v>
      </c>
      <c r="I5572" t="s">
        <v>9225</v>
      </c>
      <c r="J5572">
        <v>54.064999999999998</v>
      </c>
      <c r="N5572">
        <v>10.812999999999999</v>
      </c>
      <c r="O5572">
        <v>10.812999999999999</v>
      </c>
      <c r="P5572">
        <v>0</v>
      </c>
      <c r="R5572" s="38">
        <v>0.2</v>
      </c>
      <c r="S5572" s="5"/>
      <c r="T5572" s="1" t="s">
        <v>11319</v>
      </c>
    </row>
    <row r="5573" spans="1:20" x14ac:dyDescent="0.25">
      <c r="A5573" t="s">
        <v>11318</v>
      </c>
      <c r="C5573" t="s">
        <v>10274</v>
      </c>
      <c r="E5573" s="2">
        <v>44917</v>
      </c>
      <c r="F5573">
        <v>2022</v>
      </c>
      <c r="G5573" t="s">
        <v>6521</v>
      </c>
      <c r="H5573" t="s">
        <v>9229</v>
      </c>
      <c r="J5573">
        <v>315.89999999999998</v>
      </c>
      <c r="N5573">
        <v>315.89999999999998</v>
      </c>
      <c r="O5573">
        <v>315.89999999999998</v>
      </c>
      <c r="P5573">
        <v>0</v>
      </c>
      <c r="S5573" s="5"/>
      <c r="T5573" s="1" t="s">
        <v>11320</v>
      </c>
    </row>
    <row r="5574" spans="1:20" x14ac:dyDescent="0.25">
      <c r="A5574" t="s">
        <v>11318</v>
      </c>
      <c r="C5574" t="s">
        <v>10782</v>
      </c>
      <c r="E5574" s="2">
        <v>44400</v>
      </c>
      <c r="F5574">
        <v>2021</v>
      </c>
      <c r="G5574" t="s">
        <v>9243</v>
      </c>
      <c r="H5574" t="s">
        <v>9218</v>
      </c>
      <c r="J5574">
        <v>61.145590000000006</v>
      </c>
      <c r="N5574">
        <v>61.145590000000006</v>
      </c>
      <c r="O5574">
        <v>61.145590000000006</v>
      </c>
      <c r="P5574">
        <v>0</v>
      </c>
      <c r="S5574" s="5"/>
      <c r="T5574" s="1" t="s">
        <v>11321</v>
      </c>
    </row>
    <row r="5575" spans="1:20" x14ac:dyDescent="0.25">
      <c r="A5575" t="s">
        <v>11318</v>
      </c>
      <c r="C5575" t="s">
        <v>10782</v>
      </c>
      <c r="E5575" s="2">
        <v>44400</v>
      </c>
      <c r="F5575">
        <v>2021</v>
      </c>
      <c r="G5575" t="s">
        <v>9243</v>
      </c>
      <c r="H5575" t="s">
        <v>9218</v>
      </c>
      <c r="J5575">
        <v>2.7202099999999998</v>
      </c>
      <c r="N5575">
        <v>2.7202099999999998</v>
      </c>
      <c r="O5575">
        <v>2.7202099999999998</v>
      </c>
      <c r="P5575">
        <v>0</v>
      </c>
      <c r="S5575" s="5"/>
      <c r="T5575" s="1" t="s">
        <v>11321</v>
      </c>
    </row>
    <row r="5576" spans="1:20" x14ac:dyDescent="0.25">
      <c r="A5576" t="s">
        <v>11318</v>
      </c>
      <c r="C5576" t="s">
        <v>10782</v>
      </c>
      <c r="E5576" s="2">
        <v>44489</v>
      </c>
      <c r="F5576">
        <v>2021</v>
      </c>
      <c r="G5576" t="s">
        <v>9243</v>
      </c>
      <c r="H5576" t="s">
        <v>9218</v>
      </c>
      <c r="J5576">
        <v>16.321260000000002</v>
      </c>
      <c r="N5576">
        <v>16.321260000000002</v>
      </c>
      <c r="O5576">
        <v>16.321260000000002</v>
      </c>
      <c r="P5576">
        <v>0</v>
      </c>
      <c r="S5576" s="5"/>
      <c r="T5576" s="1" t="s">
        <v>11321</v>
      </c>
    </row>
    <row r="5577" spans="1:20" x14ac:dyDescent="0.25">
      <c r="A5577" t="s">
        <v>11318</v>
      </c>
      <c r="C5577" t="s">
        <v>9653</v>
      </c>
      <c r="E5577" s="2">
        <v>45190</v>
      </c>
      <c r="F5577">
        <v>2023</v>
      </c>
      <c r="G5577" t="s">
        <v>9243</v>
      </c>
      <c r="H5577" t="s">
        <v>9218</v>
      </c>
      <c r="I5577" t="s">
        <v>141</v>
      </c>
      <c r="J5577">
        <v>278.3318913375</v>
      </c>
      <c r="N5577">
        <v>278.3318913375</v>
      </c>
      <c r="O5577">
        <v>278.3318913375</v>
      </c>
      <c r="P5577">
        <v>0</v>
      </c>
      <c r="R5577" s="38">
        <v>1</v>
      </c>
      <c r="S5577" s="5"/>
      <c r="T5577" s="1" t="s">
        <v>11319</v>
      </c>
    </row>
    <row r="5578" spans="1:20" x14ac:dyDescent="0.25">
      <c r="A5578" t="s">
        <v>11318</v>
      </c>
      <c r="C5578" t="s">
        <v>9653</v>
      </c>
      <c r="E5578" s="2">
        <v>45190</v>
      </c>
      <c r="F5578">
        <v>2023</v>
      </c>
      <c r="G5578" t="s">
        <v>9243</v>
      </c>
      <c r="H5578" t="s">
        <v>9218</v>
      </c>
      <c r="I5578" t="s">
        <v>141</v>
      </c>
      <c r="J5578">
        <v>20.699805997199999</v>
      </c>
      <c r="N5578">
        <v>20.699805997199999</v>
      </c>
      <c r="O5578">
        <v>20.699805997199999</v>
      </c>
      <c r="P5578">
        <v>0</v>
      </c>
      <c r="R5578" s="38">
        <v>1</v>
      </c>
      <c r="S5578" s="5"/>
      <c r="T5578" s="1" t="s">
        <v>11319</v>
      </c>
    </row>
    <row r="5579" spans="1:20" x14ac:dyDescent="0.25">
      <c r="A5579" t="s">
        <v>11318</v>
      </c>
      <c r="C5579" t="s">
        <v>9653</v>
      </c>
      <c r="E5579" s="2">
        <v>45280</v>
      </c>
      <c r="F5579">
        <v>2023</v>
      </c>
      <c r="G5579" t="s">
        <v>9243</v>
      </c>
      <c r="H5579" t="s">
        <v>9218</v>
      </c>
      <c r="I5579" t="s">
        <v>141</v>
      </c>
      <c r="J5579">
        <v>81.097499999999997</v>
      </c>
      <c r="N5579">
        <v>81.097499999999997</v>
      </c>
      <c r="O5579">
        <v>81.097499999999997</v>
      </c>
      <c r="P5579">
        <v>0</v>
      </c>
      <c r="R5579" s="38">
        <v>1</v>
      </c>
      <c r="S5579" s="5"/>
      <c r="T5579" s="1" t="s">
        <v>11319</v>
      </c>
    </row>
    <row r="5580" spans="1:20" x14ac:dyDescent="0.25">
      <c r="A5580" t="s">
        <v>11318</v>
      </c>
      <c r="C5580" t="s">
        <v>10202</v>
      </c>
      <c r="E5580" s="2">
        <v>44742</v>
      </c>
      <c r="F5580">
        <v>2022</v>
      </c>
      <c r="G5580" t="s">
        <v>9243</v>
      </c>
      <c r="H5580" t="s">
        <v>9218</v>
      </c>
      <c r="J5580">
        <v>149.21009999999998</v>
      </c>
      <c r="N5580">
        <v>149.21009999999998</v>
      </c>
      <c r="O5580">
        <v>149.21009999999998</v>
      </c>
      <c r="P5580">
        <v>0</v>
      </c>
      <c r="S5580" s="5"/>
      <c r="T5580" s="1" t="s">
        <v>11320</v>
      </c>
    </row>
    <row r="5581" spans="1:20" x14ac:dyDescent="0.25">
      <c r="A5581" t="s">
        <v>11318</v>
      </c>
      <c r="C5581" t="s">
        <v>10202</v>
      </c>
      <c r="E5581" s="2">
        <v>44742</v>
      </c>
      <c r="F5581">
        <v>2022</v>
      </c>
      <c r="G5581" t="s">
        <v>9243</v>
      </c>
      <c r="H5581" t="s">
        <v>9218</v>
      </c>
      <c r="J5581">
        <v>7.3709999999999996</v>
      </c>
      <c r="N5581">
        <v>7.3709999999999996</v>
      </c>
      <c r="O5581">
        <v>7.3709999999999996</v>
      </c>
      <c r="P5581">
        <v>0</v>
      </c>
      <c r="S5581" s="5"/>
      <c r="T5581" s="1" t="s">
        <v>11320</v>
      </c>
    </row>
    <row r="5582" spans="1:20" x14ac:dyDescent="0.25">
      <c r="A5582" t="s">
        <v>11318</v>
      </c>
      <c r="C5582" t="s">
        <v>9484</v>
      </c>
      <c r="E5582" s="2">
        <v>45281</v>
      </c>
      <c r="F5582">
        <v>2023</v>
      </c>
      <c r="G5582" t="s">
        <v>9243</v>
      </c>
      <c r="H5582" t="s">
        <v>9229</v>
      </c>
      <c r="I5582" t="s">
        <v>9237</v>
      </c>
      <c r="J5582">
        <v>2.1625999999999999</v>
      </c>
      <c r="N5582">
        <v>2.1625999999999999</v>
      </c>
      <c r="O5582">
        <v>2.1370813199999996</v>
      </c>
      <c r="P5582">
        <v>2.5518679999999998E-2</v>
      </c>
      <c r="R5582" s="38">
        <v>1</v>
      </c>
      <c r="S5582" s="5"/>
      <c r="T5582" s="1" t="s">
        <v>11319</v>
      </c>
    </row>
    <row r="5583" spans="1:20" x14ac:dyDescent="0.25">
      <c r="A5583" t="s">
        <v>11318</v>
      </c>
      <c r="C5583" t="s">
        <v>9484</v>
      </c>
      <c r="E5583" s="2">
        <v>45281</v>
      </c>
      <c r="F5583">
        <v>2023</v>
      </c>
      <c r="G5583" t="s">
        <v>9243</v>
      </c>
      <c r="H5583" t="s">
        <v>9229</v>
      </c>
      <c r="I5583" t="s">
        <v>141</v>
      </c>
      <c r="J5583">
        <v>35.466639999999991</v>
      </c>
      <c r="N5583">
        <v>35.466639999999991</v>
      </c>
      <c r="O5583">
        <v>35.048133647999997</v>
      </c>
      <c r="P5583">
        <v>0.41850635199999997</v>
      </c>
      <c r="R5583" s="38">
        <v>1</v>
      </c>
      <c r="S5583" s="5"/>
      <c r="T5583" s="1" t="s">
        <v>11319</v>
      </c>
    </row>
    <row r="5584" spans="1:20" x14ac:dyDescent="0.25">
      <c r="A5584" t="s">
        <v>11318</v>
      </c>
      <c r="C5584" t="s">
        <v>9484</v>
      </c>
      <c r="E5584" s="2">
        <v>45281</v>
      </c>
      <c r="F5584">
        <v>2023</v>
      </c>
      <c r="G5584" t="s">
        <v>9243</v>
      </c>
      <c r="H5584" t="s">
        <v>9229</v>
      </c>
      <c r="I5584" t="s">
        <v>9262</v>
      </c>
      <c r="J5584">
        <v>5.6227599999999995</v>
      </c>
      <c r="N5584">
        <v>5.6227599999999995</v>
      </c>
      <c r="O5584">
        <v>5.5564114319999991</v>
      </c>
      <c r="P5584">
        <v>6.6348567999999997E-2</v>
      </c>
      <c r="R5584" s="38">
        <v>1</v>
      </c>
      <c r="S5584" s="5"/>
      <c r="T5584" s="1" t="s">
        <v>11319</v>
      </c>
    </row>
    <row r="5585" spans="1:20" x14ac:dyDescent="0.25">
      <c r="A5585" t="s">
        <v>11318</v>
      </c>
      <c r="C5585" t="s">
        <v>9461</v>
      </c>
      <c r="E5585" s="2">
        <v>45106</v>
      </c>
      <c r="F5585">
        <v>2023</v>
      </c>
      <c r="G5585" t="s">
        <v>9243</v>
      </c>
      <c r="H5585" t="s">
        <v>9229</v>
      </c>
      <c r="I5585" t="s">
        <v>9256</v>
      </c>
      <c r="J5585">
        <v>64.878</v>
      </c>
      <c r="N5585">
        <v>64.878</v>
      </c>
      <c r="O5585">
        <v>60.012149999999998</v>
      </c>
      <c r="P5585">
        <v>4.86585</v>
      </c>
      <c r="R5585" s="38">
        <v>1</v>
      </c>
      <c r="S5585" s="5"/>
      <c r="T5585" s="1" t="s">
        <v>11319</v>
      </c>
    </row>
    <row r="5586" spans="1:20" x14ac:dyDescent="0.25">
      <c r="A5586" t="s">
        <v>11318</v>
      </c>
      <c r="C5586" t="s">
        <v>10846</v>
      </c>
      <c r="E5586" s="2">
        <v>44529</v>
      </c>
      <c r="F5586">
        <v>2021</v>
      </c>
      <c r="G5586" t="s">
        <v>9243</v>
      </c>
      <c r="H5586" t="s">
        <v>9218</v>
      </c>
      <c r="J5586">
        <v>53.221500000000006</v>
      </c>
      <c r="N5586">
        <v>51.920529999999999</v>
      </c>
      <c r="O5586">
        <v>51.920529999999999</v>
      </c>
      <c r="P5586">
        <v>0</v>
      </c>
      <c r="S5586" s="5"/>
      <c r="T5586" s="1" t="s">
        <v>11321</v>
      </c>
    </row>
    <row r="5587" spans="1:20" x14ac:dyDescent="0.25">
      <c r="A5587" t="s">
        <v>11318</v>
      </c>
      <c r="C5587" t="s">
        <v>10783</v>
      </c>
      <c r="E5587" s="2">
        <v>44414</v>
      </c>
      <c r="F5587">
        <v>2021</v>
      </c>
      <c r="G5587" t="s">
        <v>9228</v>
      </c>
      <c r="H5587" t="s">
        <v>9218</v>
      </c>
      <c r="J5587">
        <v>39.0291</v>
      </c>
      <c r="N5587">
        <v>39.0291</v>
      </c>
      <c r="O5587">
        <v>38.082940000000008</v>
      </c>
      <c r="P5587">
        <v>0.94616000000000011</v>
      </c>
      <c r="S5587" s="5"/>
      <c r="T5587" s="1" t="s">
        <v>11321</v>
      </c>
    </row>
    <row r="5588" spans="1:20" x14ac:dyDescent="0.25">
      <c r="A5588" t="s">
        <v>11318</v>
      </c>
      <c r="C5588" t="s">
        <v>9647</v>
      </c>
      <c r="E5588" s="2">
        <v>45280</v>
      </c>
      <c r="F5588">
        <v>2023</v>
      </c>
      <c r="G5588" t="s">
        <v>9228</v>
      </c>
      <c r="H5588" t="s">
        <v>9218</v>
      </c>
      <c r="I5588" t="s">
        <v>141</v>
      </c>
      <c r="J5588">
        <v>270.32499999999999</v>
      </c>
      <c r="N5588">
        <v>270.32499999999999</v>
      </c>
      <c r="O5588">
        <v>270.32499999999999</v>
      </c>
      <c r="P5588">
        <v>0</v>
      </c>
      <c r="R5588" s="38">
        <v>1</v>
      </c>
      <c r="S5588" s="5"/>
      <c r="T5588" s="1" t="s">
        <v>11319</v>
      </c>
    </row>
    <row r="5589" spans="1:20" x14ac:dyDescent="0.25">
      <c r="A5589" t="s">
        <v>11318</v>
      </c>
      <c r="C5589" t="s">
        <v>10971</v>
      </c>
      <c r="E5589" s="2">
        <v>44376</v>
      </c>
      <c r="F5589">
        <v>2021</v>
      </c>
      <c r="G5589" t="s">
        <v>9243</v>
      </c>
      <c r="H5589" t="s">
        <v>9218</v>
      </c>
      <c r="J5589">
        <v>118.27000000000001</v>
      </c>
      <c r="N5589">
        <v>118.27000000000001</v>
      </c>
      <c r="O5589">
        <v>118.27000000000001</v>
      </c>
      <c r="P5589">
        <v>0</v>
      </c>
      <c r="S5589" s="5"/>
      <c r="T5589" s="1" t="s">
        <v>11321</v>
      </c>
    </row>
    <row r="5590" spans="1:20" x14ac:dyDescent="0.25">
      <c r="A5590" t="s">
        <v>11318</v>
      </c>
      <c r="C5590" t="s">
        <v>10927</v>
      </c>
      <c r="E5590" s="2">
        <v>44286</v>
      </c>
      <c r="F5590">
        <v>2021</v>
      </c>
      <c r="G5590" t="s">
        <v>9276</v>
      </c>
      <c r="H5590" t="s">
        <v>9218</v>
      </c>
      <c r="J5590">
        <v>3.5481000000000003</v>
      </c>
      <c r="N5590">
        <v>3.5481000000000003</v>
      </c>
      <c r="O5590">
        <v>3.5481000000000003</v>
      </c>
      <c r="P5590">
        <v>0</v>
      </c>
      <c r="S5590" s="5"/>
      <c r="T5590" s="1" t="s">
        <v>11321</v>
      </c>
    </row>
    <row r="5591" spans="1:20" x14ac:dyDescent="0.25">
      <c r="A5591" t="s">
        <v>11318</v>
      </c>
      <c r="C5591" t="s">
        <v>10150</v>
      </c>
      <c r="E5591" s="2">
        <v>44698</v>
      </c>
      <c r="F5591">
        <v>2022</v>
      </c>
      <c r="G5591" t="s">
        <v>9228</v>
      </c>
      <c r="H5591" t="s">
        <v>9218</v>
      </c>
      <c r="J5591">
        <v>31.589999999999996</v>
      </c>
      <c r="N5591">
        <v>31.589999999999996</v>
      </c>
      <c r="O5591">
        <v>31.589999999999996</v>
      </c>
      <c r="P5591">
        <v>0</v>
      </c>
      <c r="S5591" s="5"/>
      <c r="T5591" s="1" t="s">
        <v>11320</v>
      </c>
    </row>
    <row r="5592" spans="1:20" x14ac:dyDescent="0.25">
      <c r="A5592" t="s">
        <v>11318</v>
      </c>
      <c r="C5592" t="s">
        <v>9717</v>
      </c>
      <c r="E5592" s="2">
        <v>45287</v>
      </c>
      <c r="F5592">
        <v>2023</v>
      </c>
      <c r="G5592" t="s">
        <v>6992</v>
      </c>
      <c r="H5592" t="s">
        <v>9229</v>
      </c>
      <c r="I5592" t="s">
        <v>9256</v>
      </c>
      <c r="J5592">
        <v>52.983699999999999</v>
      </c>
      <c r="N5592">
        <v>11.656413999999998</v>
      </c>
      <c r="O5592">
        <v>9.5370659999999994</v>
      </c>
      <c r="P5592">
        <v>2.119348</v>
      </c>
      <c r="R5592" s="38">
        <v>0.22</v>
      </c>
      <c r="S5592" s="5"/>
      <c r="T5592" s="1" t="s">
        <v>11319</v>
      </c>
    </row>
    <row r="5593" spans="1:20" x14ac:dyDescent="0.25">
      <c r="A5593" t="s">
        <v>11318</v>
      </c>
      <c r="C5593" t="s">
        <v>10811</v>
      </c>
      <c r="E5593" s="2">
        <v>44460</v>
      </c>
      <c r="F5593">
        <v>2021</v>
      </c>
      <c r="G5593" t="s">
        <v>9221</v>
      </c>
      <c r="H5593" t="s">
        <v>9224</v>
      </c>
      <c r="J5593">
        <v>35.481000000000002</v>
      </c>
      <c r="N5593">
        <v>0.35481000000000001</v>
      </c>
      <c r="O5593">
        <v>0.35481000000000001</v>
      </c>
      <c r="P5593">
        <v>0</v>
      </c>
      <c r="S5593" s="5"/>
      <c r="T5593" s="1" t="s">
        <v>11321</v>
      </c>
    </row>
    <row r="5594" spans="1:20" x14ac:dyDescent="0.25">
      <c r="A5594" t="s">
        <v>11318</v>
      </c>
      <c r="C5594" t="s">
        <v>10363</v>
      </c>
      <c r="E5594" s="2">
        <v>44369</v>
      </c>
      <c r="F5594">
        <v>2021</v>
      </c>
      <c r="G5594" t="s">
        <v>9284</v>
      </c>
      <c r="H5594" t="s">
        <v>9224</v>
      </c>
      <c r="J5594">
        <v>118.27000000000001</v>
      </c>
      <c r="N5594">
        <v>1.1827000000000001</v>
      </c>
      <c r="O5594">
        <v>1.1827000000000001</v>
      </c>
      <c r="P5594">
        <v>0</v>
      </c>
      <c r="S5594" s="5"/>
      <c r="T5594" s="1" t="s">
        <v>11321</v>
      </c>
    </row>
    <row r="5595" spans="1:20" x14ac:dyDescent="0.25">
      <c r="A5595" t="s">
        <v>11318</v>
      </c>
      <c r="C5595" t="s">
        <v>10363</v>
      </c>
      <c r="E5595" s="2">
        <v>44904</v>
      </c>
      <c r="F5595">
        <v>2022</v>
      </c>
      <c r="G5595" t="s">
        <v>9284</v>
      </c>
      <c r="H5595" t="s">
        <v>9224</v>
      </c>
      <c r="J5595">
        <v>105.3</v>
      </c>
      <c r="N5595">
        <v>1.0529999999999999</v>
      </c>
      <c r="O5595">
        <v>1.0529999999999999</v>
      </c>
      <c r="P5595">
        <v>0</v>
      </c>
      <c r="S5595" s="5"/>
      <c r="T5595" s="1" t="s">
        <v>11320</v>
      </c>
    </row>
    <row r="5596" spans="1:20" x14ac:dyDescent="0.25">
      <c r="A5596" t="s">
        <v>11318</v>
      </c>
      <c r="C5596" t="s">
        <v>9776</v>
      </c>
      <c r="E5596" s="2">
        <v>45127</v>
      </c>
      <c r="F5596">
        <v>2023</v>
      </c>
      <c r="G5596" t="s">
        <v>9273</v>
      </c>
      <c r="H5596" t="s">
        <v>9218</v>
      </c>
      <c r="I5596" t="s">
        <v>84</v>
      </c>
      <c r="J5596">
        <v>34.953319857499999</v>
      </c>
      <c r="N5596">
        <v>34.953319857499999</v>
      </c>
      <c r="O5596">
        <v>34.953319857499999</v>
      </c>
      <c r="P5596">
        <v>0</v>
      </c>
      <c r="R5596" s="38">
        <v>1</v>
      </c>
      <c r="S5596" s="5"/>
      <c r="T5596" s="1" t="s">
        <v>11319</v>
      </c>
    </row>
    <row r="5597" spans="1:20" x14ac:dyDescent="0.25">
      <c r="A5597" t="s">
        <v>11318</v>
      </c>
      <c r="C5597" t="s">
        <v>10105</v>
      </c>
      <c r="E5597" s="2">
        <v>44923</v>
      </c>
      <c r="F5597">
        <v>2022</v>
      </c>
      <c r="G5597" t="s">
        <v>6278</v>
      </c>
      <c r="H5597" t="s">
        <v>9218</v>
      </c>
      <c r="J5597">
        <v>69.287399999999991</v>
      </c>
      <c r="N5597">
        <v>1.3689</v>
      </c>
      <c r="O5597">
        <v>1.3689</v>
      </c>
      <c r="P5597">
        <v>0</v>
      </c>
      <c r="S5597" s="5"/>
      <c r="T5597" s="1" t="s">
        <v>11320</v>
      </c>
    </row>
    <row r="5598" spans="1:20" x14ac:dyDescent="0.25">
      <c r="A5598" t="s">
        <v>11318</v>
      </c>
      <c r="C5598" t="s">
        <v>9219</v>
      </c>
      <c r="E5598" s="2">
        <v>45290</v>
      </c>
      <c r="F5598">
        <v>2023</v>
      </c>
      <c r="G5598" t="s">
        <v>6278</v>
      </c>
      <c r="H5598" t="s">
        <v>9218</v>
      </c>
      <c r="I5598" t="s">
        <v>141</v>
      </c>
      <c r="J5598">
        <v>48.658499999999997</v>
      </c>
      <c r="N5598">
        <v>30.654854999999998</v>
      </c>
      <c r="O5598">
        <v>30.654854999999998</v>
      </c>
      <c r="P5598">
        <v>0</v>
      </c>
      <c r="R5598" s="38">
        <v>0.63</v>
      </c>
      <c r="S5598" s="5"/>
      <c r="T5598" s="1" t="s">
        <v>11319</v>
      </c>
    </row>
    <row r="5599" spans="1:20" x14ac:dyDescent="0.25">
      <c r="A5599" t="s">
        <v>11318</v>
      </c>
      <c r="C5599" t="s">
        <v>10191</v>
      </c>
      <c r="E5599" s="2">
        <v>44546</v>
      </c>
      <c r="F5599">
        <v>2021</v>
      </c>
      <c r="G5599" t="s">
        <v>9273</v>
      </c>
      <c r="H5599" t="s">
        <v>9218</v>
      </c>
      <c r="J5599">
        <v>354.81</v>
      </c>
      <c r="N5599">
        <v>141.80573000000001</v>
      </c>
      <c r="O5599">
        <v>141.80573000000001</v>
      </c>
      <c r="P5599">
        <v>0</v>
      </c>
      <c r="S5599" s="5"/>
      <c r="T5599" s="1" t="s">
        <v>11321</v>
      </c>
    </row>
    <row r="5600" spans="1:20" x14ac:dyDescent="0.25">
      <c r="A5600" t="s">
        <v>11318</v>
      </c>
      <c r="C5600" t="s">
        <v>10191</v>
      </c>
      <c r="E5600" s="2">
        <v>44601</v>
      </c>
      <c r="F5600">
        <v>2022</v>
      </c>
      <c r="G5600" t="s">
        <v>9228</v>
      </c>
      <c r="H5600" t="s">
        <v>9218</v>
      </c>
      <c r="J5600">
        <v>315.89999999999998</v>
      </c>
      <c r="N5600">
        <v>126.2547</v>
      </c>
      <c r="O5600">
        <v>126.2547</v>
      </c>
      <c r="P5600">
        <v>0</v>
      </c>
      <c r="S5600" s="5"/>
      <c r="T5600" s="1" t="s">
        <v>11320</v>
      </c>
    </row>
    <row r="5601" spans="1:20" x14ac:dyDescent="0.25">
      <c r="A5601" t="s">
        <v>11318</v>
      </c>
      <c r="C5601" t="s">
        <v>10787</v>
      </c>
      <c r="E5601" s="2">
        <v>44543</v>
      </c>
      <c r="F5601">
        <v>2021</v>
      </c>
      <c r="G5601" t="s">
        <v>9279</v>
      </c>
      <c r="H5601" t="s">
        <v>9218</v>
      </c>
      <c r="J5601">
        <v>138.73071000000002</v>
      </c>
      <c r="N5601">
        <v>138.73071000000002</v>
      </c>
      <c r="O5601">
        <v>138.73071000000002</v>
      </c>
      <c r="P5601">
        <v>0</v>
      </c>
      <c r="S5601" s="5"/>
      <c r="T5601" s="1" t="s">
        <v>11321</v>
      </c>
    </row>
    <row r="5602" spans="1:20" x14ac:dyDescent="0.25">
      <c r="A5602" t="s">
        <v>11318</v>
      </c>
      <c r="C5602" t="s">
        <v>10249</v>
      </c>
      <c r="E5602" s="2">
        <v>44918</v>
      </c>
      <c r="F5602">
        <v>2022</v>
      </c>
      <c r="G5602" t="s">
        <v>9279</v>
      </c>
      <c r="H5602" t="s">
        <v>9218</v>
      </c>
      <c r="J5602">
        <v>237.03029999999998</v>
      </c>
      <c r="N5602">
        <v>225.23669999999998</v>
      </c>
      <c r="O5602">
        <v>208.3887</v>
      </c>
      <c r="P5602">
        <v>16.847999999999999</v>
      </c>
      <c r="S5602" s="5"/>
      <c r="T5602" s="1" t="s">
        <v>11320</v>
      </c>
    </row>
    <row r="5603" spans="1:20" x14ac:dyDescent="0.25">
      <c r="A5603" t="s">
        <v>11318</v>
      </c>
      <c r="C5603" t="s">
        <v>9850</v>
      </c>
      <c r="E5603" s="2">
        <v>45275</v>
      </c>
      <c r="F5603">
        <v>2023</v>
      </c>
      <c r="G5603" t="s">
        <v>9228</v>
      </c>
      <c r="H5603" t="s">
        <v>9229</v>
      </c>
      <c r="I5603" t="s">
        <v>84</v>
      </c>
      <c r="J5603">
        <v>129.756</v>
      </c>
      <c r="N5603">
        <v>129.756</v>
      </c>
      <c r="O5603">
        <v>129.756</v>
      </c>
      <c r="P5603">
        <v>0</v>
      </c>
      <c r="R5603" s="38">
        <v>1</v>
      </c>
      <c r="S5603" s="5"/>
      <c r="T5603" s="1" t="s">
        <v>11319</v>
      </c>
    </row>
    <row r="5604" spans="1:20" x14ac:dyDescent="0.25">
      <c r="A5604" t="s">
        <v>11318</v>
      </c>
      <c r="C5604" t="s">
        <v>10336</v>
      </c>
      <c r="E5604" s="2">
        <v>44911</v>
      </c>
      <c r="F5604">
        <v>2022</v>
      </c>
      <c r="G5604" t="s">
        <v>6278</v>
      </c>
      <c r="H5604" t="s">
        <v>9229</v>
      </c>
      <c r="J5604">
        <v>157.94999999999999</v>
      </c>
      <c r="N5604">
        <v>85.292999999999992</v>
      </c>
      <c r="O5604">
        <v>6.9497999999999989</v>
      </c>
      <c r="P5604">
        <v>78.343199999999996</v>
      </c>
      <c r="S5604" s="5"/>
      <c r="T5604" s="1" t="s">
        <v>11320</v>
      </c>
    </row>
    <row r="5605" spans="1:20" x14ac:dyDescent="0.25">
      <c r="A5605" t="s">
        <v>11318</v>
      </c>
      <c r="C5605" t="s">
        <v>10785</v>
      </c>
      <c r="E5605" s="2">
        <v>44463</v>
      </c>
      <c r="F5605">
        <v>2021</v>
      </c>
      <c r="G5605" t="s">
        <v>9276</v>
      </c>
      <c r="H5605" t="s">
        <v>9218</v>
      </c>
      <c r="J5605">
        <v>70.962000000000003</v>
      </c>
      <c r="N5605">
        <v>70.962000000000003</v>
      </c>
      <c r="O5605">
        <v>70.962000000000003</v>
      </c>
      <c r="P5605">
        <v>0</v>
      </c>
      <c r="S5605" s="5"/>
      <c r="T5605" s="1" t="s">
        <v>11321</v>
      </c>
    </row>
    <row r="5606" spans="1:20" x14ac:dyDescent="0.25">
      <c r="A5606" t="s">
        <v>11318</v>
      </c>
      <c r="C5606" t="s">
        <v>10136</v>
      </c>
      <c r="E5606" s="2">
        <v>44834</v>
      </c>
      <c r="F5606">
        <v>2022</v>
      </c>
      <c r="G5606" t="s">
        <v>9276</v>
      </c>
      <c r="H5606" t="s">
        <v>9218</v>
      </c>
      <c r="J5606">
        <v>200.07</v>
      </c>
      <c r="N5606">
        <v>200.07</v>
      </c>
      <c r="O5606">
        <v>200.07</v>
      </c>
      <c r="P5606">
        <v>0</v>
      </c>
      <c r="S5606" s="5"/>
      <c r="T5606" s="1" t="s">
        <v>11320</v>
      </c>
    </row>
    <row r="5607" spans="1:20" x14ac:dyDescent="0.25">
      <c r="A5607" t="s">
        <v>11318</v>
      </c>
      <c r="C5607" t="s">
        <v>9345</v>
      </c>
      <c r="E5607" s="2">
        <v>45259</v>
      </c>
      <c r="F5607">
        <v>2023</v>
      </c>
      <c r="G5607" t="s">
        <v>9228</v>
      </c>
      <c r="H5607" t="s">
        <v>9218</v>
      </c>
      <c r="I5607" t="s">
        <v>84</v>
      </c>
      <c r="J5607">
        <v>205.44699999999997</v>
      </c>
      <c r="N5607">
        <v>204.81011429999998</v>
      </c>
      <c r="O5607">
        <v>204.81011429999998</v>
      </c>
      <c r="P5607">
        <v>0</v>
      </c>
      <c r="R5607" s="38">
        <v>0.99690000000000001</v>
      </c>
      <c r="S5607" s="5"/>
      <c r="T5607" s="1" t="s">
        <v>11319</v>
      </c>
    </row>
    <row r="5608" spans="1:20" x14ac:dyDescent="0.25">
      <c r="A5608" t="s">
        <v>11318</v>
      </c>
      <c r="C5608" t="s">
        <v>9848</v>
      </c>
      <c r="E5608" s="2">
        <v>45282</v>
      </c>
      <c r="F5608">
        <v>2023</v>
      </c>
      <c r="G5608" t="s">
        <v>9276</v>
      </c>
      <c r="H5608" t="s">
        <v>9452</v>
      </c>
      <c r="I5608" t="s">
        <v>9262</v>
      </c>
      <c r="J5608">
        <v>75.690999999999988</v>
      </c>
      <c r="N5608">
        <v>75.690999999999988</v>
      </c>
      <c r="O5608">
        <v>75.690999999999988</v>
      </c>
      <c r="P5608">
        <v>0</v>
      </c>
      <c r="R5608" s="38">
        <v>1</v>
      </c>
      <c r="S5608" s="5"/>
      <c r="T5608" s="1" t="s">
        <v>11319</v>
      </c>
    </row>
    <row r="5609" spans="1:20" x14ac:dyDescent="0.25">
      <c r="A5609" t="s">
        <v>11318</v>
      </c>
      <c r="C5609" t="s">
        <v>9636</v>
      </c>
      <c r="E5609" s="2">
        <v>45239</v>
      </c>
      <c r="F5609">
        <v>2023</v>
      </c>
      <c r="G5609" t="s">
        <v>9451</v>
      </c>
      <c r="H5609" t="s">
        <v>9452</v>
      </c>
      <c r="I5609" t="s">
        <v>141</v>
      </c>
      <c r="J5609">
        <v>56.662051795904063</v>
      </c>
      <c r="N5609">
        <v>41.363297811009375</v>
      </c>
      <c r="O5609">
        <v>41.363297811009375</v>
      </c>
      <c r="P5609">
        <v>0</v>
      </c>
      <c r="R5609" s="38">
        <v>0.73</v>
      </c>
      <c r="S5609" s="5"/>
      <c r="T5609" s="1" t="s">
        <v>11319</v>
      </c>
    </row>
    <row r="5610" spans="1:20" x14ac:dyDescent="0.25">
      <c r="A5610" t="s">
        <v>11318</v>
      </c>
      <c r="C5610" t="s">
        <v>9636</v>
      </c>
      <c r="E5610" s="2">
        <v>45239</v>
      </c>
      <c r="F5610">
        <v>2023</v>
      </c>
      <c r="G5610" t="s">
        <v>9638</v>
      </c>
      <c r="H5610" t="s">
        <v>9452</v>
      </c>
      <c r="I5610" t="s">
        <v>141</v>
      </c>
      <c r="J5610">
        <v>11.332410359181893</v>
      </c>
      <c r="N5610">
        <v>8.2726595622025236</v>
      </c>
      <c r="O5610">
        <v>8.2726595622025236</v>
      </c>
      <c r="P5610">
        <v>0</v>
      </c>
      <c r="R5610" s="38">
        <v>0.73</v>
      </c>
      <c r="S5610" s="5"/>
      <c r="T5610" s="1" t="s">
        <v>11319</v>
      </c>
    </row>
    <row r="5611" spans="1:20" x14ac:dyDescent="0.25">
      <c r="A5611" t="s">
        <v>11318</v>
      </c>
      <c r="C5611" t="s">
        <v>9636</v>
      </c>
      <c r="E5611" s="2">
        <v>45239</v>
      </c>
      <c r="F5611">
        <v>2023</v>
      </c>
      <c r="G5611" t="s">
        <v>9639</v>
      </c>
      <c r="H5611" t="s">
        <v>9452</v>
      </c>
      <c r="I5611" t="s">
        <v>141</v>
      </c>
      <c r="J5611">
        <v>7.5549402394527938</v>
      </c>
      <c r="N5611">
        <v>5.5151063748009603</v>
      </c>
      <c r="O5611">
        <v>5.5151063748009603</v>
      </c>
      <c r="P5611">
        <v>0</v>
      </c>
      <c r="R5611" s="38">
        <v>0.73</v>
      </c>
      <c r="S5611" s="5"/>
      <c r="T5611" s="1" t="s">
        <v>11319</v>
      </c>
    </row>
    <row r="5612" spans="1:20" x14ac:dyDescent="0.25">
      <c r="A5612" t="s">
        <v>11318</v>
      </c>
      <c r="C5612" t="s">
        <v>9365</v>
      </c>
      <c r="E5612" s="2">
        <v>45230</v>
      </c>
      <c r="F5612">
        <v>2023</v>
      </c>
      <c r="G5612" t="s">
        <v>9364</v>
      </c>
      <c r="H5612" t="s">
        <v>9218</v>
      </c>
      <c r="I5612" t="s">
        <v>9262</v>
      </c>
      <c r="J5612">
        <v>27.032499999999999</v>
      </c>
      <c r="N5612">
        <v>27.032499999999999</v>
      </c>
      <c r="O5612">
        <v>27.032499999999999</v>
      </c>
      <c r="P5612">
        <v>0</v>
      </c>
      <c r="R5612" s="38">
        <v>1</v>
      </c>
      <c r="S5612" s="5"/>
      <c r="T5612" s="1" t="s">
        <v>11319</v>
      </c>
    </row>
    <row r="5613" spans="1:20" x14ac:dyDescent="0.25">
      <c r="A5613" t="s">
        <v>11318</v>
      </c>
      <c r="C5613" t="s">
        <v>10888</v>
      </c>
      <c r="E5613" s="2">
        <v>44517</v>
      </c>
      <c r="F5613">
        <v>2021</v>
      </c>
      <c r="G5613" t="s">
        <v>9276</v>
      </c>
      <c r="H5613" t="s">
        <v>9218</v>
      </c>
      <c r="J5613">
        <v>108.80840000000001</v>
      </c>
      <c r="N5613">
        <v>48.135890000000003</v>
      </c>
      <c r="O5613">
        <v>27.438639999999999</v>
      </c>
      <c r="P5613">
        <v>20.69725</v>
      </c>
      <c r="S5613" s="5"/>
      <c r="T5613" s="1" t="s">
        <v>11321</v>
      </c>
    </row>
    <row r="5614" spans="1:20" x14ac:dyDescent="0.25">
      <c r="A5614" t="s">
        <v>11318</v>
      </c>
      <c r="C5614" t="s">
        <v>10888</v>
      </c>
      <c r="E5614" s="2">
        <v>44517</v>
      </c>
      <c r="F5614">
        <v>2021</v>
      </c>
      <c r="G5614" t="s">
        <v>9387</v>
      </c>
      <c r="H5614" t="s">
        <v>9218</v>
      </c>
      <c r="J5614">
        <v>9.4616000000000007</v>
      </c>
      <c r="N5614">
        <v>4.1394500000000001</v>
      </c>
      <c r="O5614">
        <v>2.3654000000000002</v>
      </c>
      <c r="P5614">
        <v>1.7740500000000001</v>
      </c>
      <c r="S5614" s="5"/>
      <c r="T5614" s="1" t="s">
        <v>11321</v>
      </c>
    </row>
    <row r="5615" spans="1:20" x14ac:dyDescent="0.25">
      <c r="A5615" t="s">
        <v>11318</v>
      </c>
      <c r="C5615" t="s">
        <v>10915</v>
      </c>
      <c r="E5615" s="2">
        <v>44552</v>
      </c>
      <c r="F5615">
        <v>2021</v>
      </c>
      <c r="G5615" t="s">
        <v>9284</v>
      </c>
      <c r="H5615" t="s">
        <v>9218</v>
      </c>
      <c r="J5615">
        <v>8.8702500000000004</v>
      </c>
      <c r="N5615">
        <v>0.35481000000000001</v>
      </c>
      <c r="O5615">
        <v>0.35481000000000001</v>
      </c>
      <c r="P5615">
        <v>0</v>
      </c>
      <c r="S5615" s="5"/>
      <c r="T5615" s="1" t="s">
        <v>11321</v>
      </c>
    </row>
    <row r="5616" spans="1:20" x14ac:dyDescent="0.25">
      <c r="A5616" t="s">
        <v>11318</v>
      </c>
      <c r="C5616" t="s">
        <v>10915</v>
      </c>
      <c r="E5616" s="2">
        <v>44552</v>
      </c>
      <c r="F5616">
        <v>2021</v>
      </c>
      <c r="G5616" t="s">
        <v>9276</v>
      </c>
      <c r="H5616" t="s">
        <v>9218</v>
      </c>
      <c r="J5616">
        <v>3.5481000000000003</v>
      </c>
      <c r="N5616">
        <v>0.11827000000000001</v>
      </c>
      <c r="O5616">
        <v>0.11827000000000001</v>
      </c>
      <c r="P5616">
        <v>0</v>
      </c>
      <c r="S5616" s="5"/>
      <c r="T5616" s="1" t="s">
        <v>11321</v>
      </c>
    </row>
    <row r="5617" spans="1:20" x14ac:dyDescent="0.25">
      <c r="A5617" t="s">
        <v>11318</v>
      </c>
      <c r="C5617" t="s">
        <v>10915</v>
      </c>
      <c r="E5617" s="2">
        <v>44552</v>
      </c>
      <c r="F5617">
        <v>2021</v>
      </c>
      <c r="G5617" t="s">
        <v>768</v>
      </c>
      <c r="H5617" t="s">
        <v>9218</v>
      </c>
      <c r="J5617">
        <v>164.98665000000003</v>
      </c>
      <c r="N5617">
        <v>7.2144700000000004</v>
      </c>
      <c r="O5617">
        <v>7.2144700000000004</v>
      </c>
      <c r="P5617">
        <v>0</v>
      </c>
      <c r="S5617" s="5"/>
      <c r="T5617" s="1" t="s">
        <v>11321</v>
      </c>
    </row>
    <row r="5618" spans="1:20" x14ac:dyDescent="0.25">
      <c r="A5618" t="s">
        <v>11318</v>
      </c>
      <c r="C5618" t="s">
        <v>10205</v>
      </c>
      <c r="E5618" s="2">
        <v>44911</v>
      </c>
      <c r="F5618">
        <v>2022</v>
      </c>
      <c r="G5618" t="s">
        <v>9423</v>
      </c>
      <c r="H5618" t="s">
        <v>9229</v>
      </c>
      <c r="J5618">
        <v>157.94999999999999</v>
      </c>
      <c r="N5618">
        <v>55.282499999999999</v>
      </c>
      <c r="O5618">
        <v>44.225999999999999</v>
      </c>
      <c r="P5618">
        <v>11.0565</v>
      </c>
      <c r="S5618" s="5"/>
      <c r="T5618" s="1" t="s">
        <v>11320</v>
      </c>
    </row>
    <row r="5619" spans="1:20" x14ac:dyDescent="0.25">
      <c r="A5619" t="s">
        <v>11318</v>
      </c>
      <c r="C5619" t="s">
        <v>9554</v>
      </c>
      <c r="E5619" s="2">
        <v>44271</v>
      </c>
      <c r="F5619">
        <v>2021</v>
      </c>
      <c r="G5619" t="s">
        <v>9364</v>
      </c>
      <c r="H5619" t="s">
        <v>9229</v>
      </c>
      <c r="J5619">
        <v>236.54000000000002</v>
      </c>
      <c r="N5619">
        <v>37.846400000000003</v>
      </c>
      <c r="O5619">
        <v>21.288600000000002</v>
      </c>
      <c r="P5619">
        <v>16.5578</v>
      </c>
      <c r="S5619" s="5"/>
      <c r="T5619" s="1" t="s">
        <v>11321</v>
      </c>
    </row>
    <row r="5620" spans="1:20" x14ac:dyDescent="0.25">
      <c r="A5620" t="s">
        <v>11318</v>
      </c>
      <c r="C5620" t="s">
        <v>9554</v>
      </c>
      <c r="E5620" s="2">
        <v>44945</v>
      </c>
      <c r="F5620">
        <v>2023</v>
      </c>
      <c r="G5620" t="s">
        <v>9364</v>
      </c>
      <c r="H5620" t="s">
        <v>9229</v>
      </c>
      <c r="I5620" t="s">
        <v>9256</v>
      </c>
      <c r="J5620">
        <v>324.39</v>
      </c>
      <c r="N5620">
        <v>51.9024</v>
      </c>
      <c r="O5620">
        <v>29.195099999999996</v>
      </c>
      <c r="P5620">
        <v>22.7073</v>
      </c>
      <c r="R5620" s="38">
        <v>0.16</v>
      </c>
      <c r="S5620" s="5"/>
      <c r="T5620" s="1" t="s">
        <v>11319</v>
      </c>
    </row>
    <row r="5621" spans="1:20" x14ac:dyDescent="0.25">
      <c r="A5621" t="s">
        <v>11318</v>
      </c>
      <c r="C5621" t="s">
        <v>10226</v>
      </c>
      <c r="E5621" s="2">
        <v>44896</v>
      </c>
      <c r="F5621">
        <v>2022</v>
      </c>
      <c r="G5621" t="s">
        <v>768</v>
      </c>
      <c r="H5621" t="s">
        <v>9218</v>
      </c>
      <c r="J5621">
        <v>210.6</v>
      </c>
      <c r="N5621">
        <v>154.47509999999997</v>
      </c>
      <c r="O5621">
        <v>134.15219999999999</v>
      </c>
      <c r="P5621">
        <v>20.322900000000001</v>
      </c>
      <c r="S5621" s="5"/>
      <c r="T5621" s="1" t="s">
        <v>11320</v>
      </c>
    </row>
    <row r="5622" spans="1:20" x14ac:dyDescent="0.25">
      <c r="A5622" t="s">
        <v>11318</v>
      </c>
      <c r="C5622" t="s">
        <v>10967</v>
      </c>
      <c r="E5622" s="2">
        <v>44372</v>
      </c>
      <c r="F5622">
        <v>2021</v>
      </c>
      <c r="G5622" t="s">
        <v>9273</v>
      </c>
      <c r="H5622" t="s">
        <v>9229</v>
      </c>
      <c r="J5622">
        <v>177.405</v>
      </c>
      <c r="N5622">
        <v>67.413899999999998</v>
      </c>
      <c r="O5622">
        <v>54.995550000000001</v>
      </c>
      <c r="P5622">
        <v>12.41835</v>
      </c>
      <c r="S5622" s="5"/>
      <c r="T5622" s="1" t="s">
        <v>11321</v>
      </c>
    </row>
    <row r="5623" spans="1:20" x14ac:dyDescent="0.25">
      <c r="A5623" t="s">
        <v>11318</v>
      </c>
      <c r="C5623" t="s">
        <v>9280</v>
      </c>
      <c r="E5623" s="2">
        <v>45273</v>
      </c>
      <c r="F5623">
        <v>2023</v>
      </c>
      <c r="G5623" t="s">
        <v>9279</v>
      </c>
      <c r="H5623" t="s">
        <v>9218</v>
      </c>
      <c r="I5623" t="s">
        <v>9234</v>
      </c>
      <c r="J5623">
        <v>67.119801365601333</v>
      </c>
      <c r="N5623">
        <v>48.285985102427212</v>
      </c>
      <c r="O5623">
        <v>34.741209186841509</v>
      </c>
      <c r="P5623">
        <v>13.544775915585699</v>
      </c>
      <c r="R5623" s="38">
        <v>0.71940000000000004</v>
      </c>
      <c r="S5623" s="5"/>
      <c r="T5623" s="1" t="s">
        <v>11319</v>
      </c>
    </row>
    <row r="5624" spans="1:20" x14ac:dyDescent="0.25">
      <c r="A5624" t="s">
        <v>11318</v>
      </c>
      <c r="C5624" t="s">
        <v>10021</v>
      </c>
      <c r="E5624" s="2">
        <v>44510</v>
      </c>
      <c r="F5624">
        <v>2021</v>
      </c>
      <c r="G5624" t="s">
        <v>7066</v>
      </c>
      <c r="H5624" t="s">
        <v>9229</v>
      </c>
      <c r="J5624">
        <v>86.928450000000012</v>
      </c>
      <c r="N5624">
        <v>26.137670000000004</v>
      </c>
      <c r="O5624">
        <v>23.417460000000002</v>
      </c>
      <c r="P5624">
        <v>2.6019400000000004</v>
      </c>
      <c r="S5624" s="5"/>
      <c r="T5624" s="1" t="s">
        <v>11321</v>
      </c>
    </row>
    <row r="5625" spans="1:20" x14ac:dyDescent="0.25">
      <c r="A5625" t="s">
        <v>11318</v>
      </c>
      <c r="C5625" t="s">
        <v>10021</v>
      </c>
      <c r="E5625" s="2">
        <v>45232</v>
      </c>
      <c r="F5625">
        <v>2023</v>
      </c>
      <c r="G5625" t="s">
        <v>7066</v>
      </c>
      <c r="H5625" t="s">
        <v>9229</v>
      </c>
      <c r="I5625" t="s">
        <v>84</v>
      </c>
      <c r="J5625">
        <v>5.9315362175518898</v>
      </c>
      <c r="N5625">
        <v>1.779460865265567</v>
      </c>
      <c r="O5625">
        <v>1.60151477873901</v>
      </c>
      <c r="P5625">
        <v>0.17794608652655669</v>
      </c>
      <c r="R5625" s="38">
        <v>0.3</v>
      </c>
      <c r="S5625" s="5"/>
      <c r="T5625" s="1" t="s">
        <v>11319</v>
      </c>
    </row>
    <row r="5626" spans="1:20" x14ac:dyDescent="0.25">
      <c r="A5626" t="s">
        <v>11318</v>
      </c>
      <c r="C5626" t="s">
        <v>10021</v>
      </c>
      <c r="E5626" s="2">
        <v>45232</v>
      </c>
      <c r="F5626">
        <v>2023</v>
      </c>
      <c r="G5626" t="s">
        <v>7066</v>
      </c>
      <c r="H5626" t="s">
        <v>9229</v>
      </c>
      <c r="I5626" t="s">
        <v>9256</v>
      </c>
      <c r="J5626">
        <v>10.544953275648764</v>
      </c>
      <c r="N5626">
        <v>3.1634859826939805</v>
      </c>
      <c r="O5626">
        <v>2.847137384424907</v>
      </c>
      <c r="P5626">
        <v>0.31634859826907369</v>
      </c>
      <c r="R5626" s="38">
        <v>0.3</v>
      </c>
      <c r="S5626" s="5"/>
      <c r="T5626" s="1" t="s">
        <v>11319</v>
      </c>
    </row>
    <row r="5627" spans="1:20" x14ac:dyDescent="0.25">
      <c r="A5627" t="s">
        <v>11318</v>
      </c>
      <c r="C5627" t="s">
        <v>10979</v>
      </c>
      <c r="E5627" s="2">
        <v>44553</v>
      </c>
      <c r="F5627">
        <v>2021</v>
      </c>
      <c r="G5627" t="s">
        <v>9401</v>
      </c>
      <c r="H5627" t="s">
        <v>9229</v>
      </c>
      <c r="J5627">
        <v>118.27000000000001</v>
      </c>
      <c r="N5627">
        <v>69.779300000000006</v>
      </c>
      <c r="O5627">
        <v>57.952300000000001</v>
      </c>
      <c r="P5627">
        <v>11.827000000000002</v>
      </c>
      <c r="S5627" s="5"/>
      <c r="T5627" s="1" t="s">
        <v>11321</v>
      </c>
    </row>
    <row r="5628" spans="1:20" x14ac:dyDescent="0.25">
      <c r="A5628" t="s">
        <v>11318</v>
      </c>
      <c r="C5628" t="s">
        <v>10932</v>
      </c>
      <c r="E5628" s="2">
        <v>44546</v>
      </c>
      <c r="F5628">
        <v>2021</v>
      </c>
      <c r="G5628" t="s">
        <v>4733</v>
      </c>
      <c r="H5628" t="s">
        <v>9224</v>
      </c>
      <c r="J5628">
        <v>7.0962000000000005</v>
      </c>
      <c r="N5628">
        <v>0.11827000000000001</v>
      </c>
      <c r="O5628">
        <v>0.11827000000000001</v>
      </c>
      <c r="P5628">
        <v>0</v>
      </c>
      <c r="S5628" s="5"/>
      <c r="T5628" s="1" t="s">
        <v>11321</v>
      </c>
    </row>
    <row r="5629" spans="1:20" x14ac:dyDescent="0.25">
      <c r="A5629" t="s">
        <v>11318</v>
      </c>
      <c r="C5629" t="s">
        <v>10063</v>
      </c>
      <c r="E5629" s="2">
        <v>44872</v>
      </c>
      <c r="F5629">
        <v>2022</v>
      </c>
      <c r="G5629" t="s">
        <v>9334</v>
      </c>
      <c r="H5629" t="s">
        <v>9218</v>
      </c>
      <c r="J5629">
        <v>232.71299999999999</v>
      </c>
      <c r="N5629">
        <v>232.71299999999999</v>
      </c>
      <c r="O5629">
        <v>232.71299999999999</v>
      </c>
      <c r="P5629">
        <v>0</v>
      </c>
      <c r="S5629" s="5"/>
      <c r="T5629" s="1" t="s">
        <v>11320</v>
      </c>
    </row>
    <row r="5630" spans="1:20" x14ac:dyDescent="0.25">
      <c r="A5630" t="s">
        <v>11318</v>
      </c>
      <c r="C5630" t="s">
        <v>9523</v>
      </c>
      <c r="E5630" s="2">
        <v>44979</v>
      </c>
      <c r="F5630">
        <v>2023</v>
      </c>
      <c r="G5630" t="s">
        <v>9522</v>
      </c>
      <c r="H5630" t="s">
        <v>9224</v>
      </c>
      <c r="I5630" t="s">
        <v>9225</v>
      </c>
      <c r="J5630">
        <v>97.316999999999993</v>
      </c>
      <c r="N5630">
        <v>0.97316999999999998</v>
      </c>
      <c r="O5630">
        <v>0.97316999999999998</v>
      </c>
      <c r="P5630">
        <v>0</v>
      </c>
      <c r="R5630" s="38">
        <v>0.01</v>
      </c>
      <c r="S5630" s="5"/>
      <c r="T5630" s="1" t="s">
        <v>11319</v>
      </c>
    </row>
    <row r="5631" spans="1:20" x14ac:dyDescent="0.25">
      <c r="A5631" t="s">
        <v>11318</v>
      </c>
      <c r="C5631" t="s">
        <v>9523</v>
      </c>
      <c r="E5631" s="2">
        <v>44979</v>
      </c>
      <c r="F5631">
        <v>2023</v>
      </c>
      <c r="G5631" t="s">
        <v>9522</v>
      </c>
      <c r="H5631" t="s">
        <v>9224</v>
      </c>
      <c r="I5631" t="s">
        <v>9225</v>
      </c>
      <c r="J5631">
        <v>64.878</v>
      </c>
      <c r="N5631">
        <v>0.64877999999999991</v>
      </c>
      <c r="O5631">
        <v>0.64877999999999991</v>
      </c>
      <c r="P5631">
        <v>0</v>
      </c>
      <c r="R5631" s="38">
        <v>0.01</v>
      </c>
      <c r="S5631" s="5"/>
      <c r="T5631" s="1" t="s">
        <v>11319</v>
      </c>
    </row>
    <row r="5632" spans="1:20" x14ac:dyDescent="0.25">
      <c r="A5632" t="s">
        <v>11318</v>
      </c>
      <c r="C5632" t="s">
        <v>9570</v>
      </c>
      <c r="E5632" s="2">
        <v>44980</v>
      </c>
      <c r="F5632">
        <v>2023</v>
      </c>
      <c r="G5632" t="s">
        <v>9522</v>
      </c>
      <c r="H5632" t="s">
        <v>9224</v>
      </c>
      <c r="I5632" t="s">
        <v>9225</v>
      </c>
      <c r="J5632">
        <v>64.878</v>
      </c>
      <c r="N5632">
        <v>0.64877999999999991</v>
      </c>
      <c r="O5632">
        <v>0.64877999999999991</v>
      </c>
      <c r="P5632">
        <v>0</v>
      </c>
      <c r="R5632" s="38">
        <v>0.01</v>
      </c>
      <c r="S5632" s="5"/>
      <c r="T5632" s="1" t="s">
        <v>11319</v>
      </c>
    </row>
    <row r="5633" spans="1:20" x14ac:dyDescent="0.25">
      <c r="A5633" t="s">
        <v>11318</v>
      </c>
      <c r="C5633" t="s">
        <v>9570</v>
      </c>
      <c r="E5633" s="2">
        <v>44980</v>
      </c>
      <c r="F5633">
        <v>2023</v>
      </c>
      <c r="G5633" t="s">
        <v>9522</v>
      </c>
      <c r="H5633" t="s">
        <v>9224</v>
      </c>
      <c r="I5633" t="s">
        <v>9225</v>
      </c>
      <c r="J5633">
        <v>43.251999999999995</v>
      </c>
      <c r="N5633">
        <v>0.43252000000000002</v>
      </c>
      <c r="O5633">
        <v>0.43252000000000002</v>
      </c>
      <c r="P5633">
        <v>0</v>
      </c>
      <c r="R5633" s="38">
        <v>0.01</v>
      </c>
      <c r="S5633" s="5"/>
      <c r="T5633" s="1" t="s">
        <v>11319</v>
      </c>
    </row>
    <row r="5634" spans="1:20" x14ac:dyDescent="0.25">
      <c r="A5634" t="s">
        <v>11318</v>
      </c>
      <c r="C5634" t="s">
        <v>9568</v>
      </c>
      <c r="E5634" s="2">
        <v>44978</v>
      </c>
      <c r="F5634">
        <v>2023</v>
      </c>
      <c r="G5634" t="s">
        <v>9522</v>
      </c>
      <c r="H5634" t="s">
        <v>9224</v>
      </c>
      <c r="I5634" t="s">
        <v>9225</v>
      </c>
      <c r="J5634">
        <v>21.625999999999998</v>
      </c>
      <c r="N5634">
        <v>0.21626000000000001</v>
      </c>
      <c r="O5634">
        <v>0.21626000000000001</v>
      </c>
      <c r="P5634">
        <v>0</v>
      </c>
      <c r="R5634" s="38">
        <v>0.01</v>
      </c>
      <c r="S5634" s="5"/>
      <c r="T5634" s="1" t="s">
        <v>11319</v>
      </c>
    </row>
    <row r="5635" spans="1:20" x14ac:dyDescent="0.25">
      <c r="A5635" t="s">
        <v>11318</v>
      </c>
      <c r="C5635" t="s">
        <v>10140</v>
      </c>
      <c r="E5635" s="2">
        <v>44771</v>
      </c>
      <c r="F5635">
        <v>2022</v>
      </c>
      <c r="G5635" t="s">
        <v>9273</v>
      </c>
      <c r="H5635" t="s">
        <v>9218</v>
      </c>
      <c r="J5635">
        <v>18.954000000000001</v>
      </c>
      <c r="N5635">
        <v>0</v>
      </c>
      <c r="O5635">
        <v>0</v>
      </c>
      <c r="P5635">
        <v>0</v>
      </c>
      <c r="S5635" s="5"/>
      <c r="T5635" s="1" t="s">
        <v>11320</v>
      </c>
    </row>
    <row r="5636" spans="1:20" x14ac:dyDescent="0.25">
      <c r="A5636" t="s">
        <v>11318</v>
      </c>
      <c r="C5636" t="s">
        <v>10143</v>
      </c>
      <c r="E5636" s="2">
        <v>44789</v>
      </c>
      <c r="F5636">
        <v>2022</v>
      </c>
      <c r="G5636" t="s">
        <v>4726</v>
      </c>
      <c r="H5636" t="s">
        <v>9218</v>
      </c>
      <c r="J5636">
        <v>21.06</v>
      </c>
      <c r="N5636">
        <v>12.4254</v>
      </c>
      <c r="O5636">
        <v>12.4254</v>
      </c>
      <c r="P5636">
        <v>0</v>
      </c>
      <c r="S5636" s="5"/>
      <c r="T5636" s="1" t="s">
        <v>11320</v>
      </c>
    </row>
    <row r="5637" spans="1:20" x14ac:dyDescent="0.25">
      <c r="A5637" t="s">
        <v>11318</v>
      </c>
      <c r="C5637" t="s">
        <v>10723</v>
      </c>
      <c r="E5637" s="2">
        <v>44224</v>
      </c>
      <c r="F5637">
        <v>2021</v>
      </c>
      <c r="G5637" t="s">
        <v>9392</v>
      </c>
      <c r="H5637" t="s">
        <v>9224</v>
      </c>
      <c r="J5637">
        <v>70.962000000000003</v>
      </c>
      <c r="N5637">
        <v>0.70962000000000003</v>
      </c>
      <c r="O5637">
        <v>0.70962000000000003</v>
      </c>
      <c r="P5637">
        <v>0</v>
      </c>
      <c r="S5637" s="5"/>
      <c r="T5637" s="1" t="s">
        <v>11321</v>
      </c>
    </row>
    <row r="5638" spans="1:20" x14ac:dyDescent="0.25">
      <c r="A5638" t="s">
        <v>11318</v>
      </c>
      <c r="C5638" t="s">
        <v>10910</v>
      </c>
      <c r="E5638" s="2">
        <v>44498</v>
      </c>
      <c r="F5638">
        <v>2021</v>
      </c>
      <c r="G5638" t="s">
        <v>7066</v>
      </c>
      <c r="H5638" t="s">
        <v>9218</v>
      </c>
      <c r="J5638">
        <v>716.59793000000002</v>
      </c>
      <c r="N5638">
        <v>545.69777999999997</v>
      </c>
      <c r="O5638">
        <v>545.69777999999997</v>
      </c>
      <c r="P5638">
        <v>0</v>
      </c>
      <c r="S5638" s="5"/>
      <c r="T5638" s="1" t="s">
        <v>11321</v>
      </c>
    </row>
    <row r="5639" spans="1:20" x14ac:dyDescent="0.25">
      <c r="A5639" t="s">
        <v>11318</v>
      </c>
      <c r="C5639" t="s">
        <v>9445</v>
      </c>
      <c r="E5639" s="2">
        <v>45014</v>
      </c>
      <c r="F5639">
        <v>2023</v>
      </c>
      <c r="G5639" t="s">
        <v>9243</v>
      </c>
      <c r="H5639" t="s">
        <v>9218</v>
      </c>
      <c r="I5639" t="s">
        <v>84</v>
      </c>
      <c r="J5639">
        <v>29.145045271375</v>
      </c>
      <c r="N5639">
        <v>29.145045271375</v>
      </c>
      <c r="O5639">
        <v>29.145045271375</v>
      </c>
      <c r="P5639">
        <v>0</v>
      </c>
      <c r="R5639" s="38">
        <v>1</v>
      </c>
      <c r="S5639" s="5"/>
      <c r="T5639" s="1" t="s">
        <v>11319</v>
      </c>
    </row>
    <row r="5640" spans="1:20" x14ac:dyDescent="0.25">
      <c r="A5640" t="s">
        <v>11318</v>
      </c>
      <c r="C5640" t="s">
        <v>10877</v>
      </c>
      <c r="E5640" s="2">
        <v>44236</v>
      </c>
      <c r="F5640">
        <v>2021</v>
      </c>
      <c r="G5640" t="s">
        <v>9243</v>
      </c>
      <c r="H5640" t="s">
        <v>9218</v>
      </c>
      <c r="J5640">
        <v>59.135000000000005</v>
      </c>
      <c r="N5640">
        <v>33.115600000000001</v>
      </c>
      <c r="O5640">
        <v>33.115600000000001</v>
      </c>
      <c r="P5640">
        <v>0</v>
      </c>
      <c r="S5640" s="5"/>
      <c r="T5640" s="1" t="s">
        <v>11321</v>
      </c>
    </row>
    <row r="5641" spans="1:20" x14ac:dyDescent="0.25">
      <c r="A5641" t="s">
        <v>11318</v>
      </c>
      <c r="C5641" t="s">
        <v>9533</v>
      </c>
      <c r="E5641" s="2">
        <v>45268</v>
      </c>
      <c r="F5641">
        <v>2023</v>
      </c>
      <c r="G5641" t="s">
        <v>329</v>
      </c>
      <c r="H5641" t="s">
        <v>9224</v>
      </c>
      <c r="I5641" t="s">
        <v>9225</v>
      </c>
      <c r="J5641">
        <v>43.251999999999995</v>
      </c>
      <c r="N5641">
        <v>42.092846399999992</v>
      </c>
      <c r="O5641">
        <v>41.513269600000001</v>
      </c>
      <c r="P5641">
        <v>0.5795768</v>
      </c>
      <c r="R5641" s="38">
        <v>0.97319999999999995</v>
      </c>
      <c r="S5641" s="5"/>
      <c r="T5641" s="1" t="s">
        <v>11319</v>
      </c>
    </row>
    <row r="5642" spans="1:20" x14ac:dyDescent="0.25">
      <c r="A5642" t="s">
        <v>11318</v>
      </c>
      <c r="C5642" t="s">
        <v>10287</v>
      </c>
      <c r="E5642" s="2">
        <v>44907</v>
      </c>
      <c r="F5642">
        <v>2022</v>
      </c>
      <c r="G5642" t="s">
        <v>9451</v>
      </c>
      <c r="H5642" t="s">
        <v>9224</v>
      </c>
      <c r="J5642">
        <v>199.43819999999999</v>
      </c>
      <c r="N5642">
        <v>2.0006999999999997</v>
      </c>
      <c r="O5642">
        <v>2.0006999999999997</v>
      </c>
      <c r="P5642">
        <v>0</v>
      </c>
      <c r="S5642" s="5"/>
      <c r="T5642" s="1" t="s">
        <v>11320</v>
      </c>
    </row>
    <row r="5643" spans="1:20" x14ac:dyDescent="0.25">
      <c r="A5643" t="s">
        <v>11318</v>
      </c>
      <c r="C5643" t="s">
        <v>10149</v>
      </c>
      <c r="E5643" s="2">
        <v>44673</v>
      </c>
      <c r="F5643">
        <v>2022</v>
      </c>
      <c r="G5643" t="s">
        <v>9273</v>
      </c>
      <c r="H5643" t="s">
        <v>9218</v>
      </c>
      <c r="J5643">
        <v>63.179999999999993</v>
      </c>
      <c r="N5643">
        <v>5.6862000000000004</v>
      </c>
      <c r="O5643">
        <v>0</v>
      </c>
      <c r="P5643">
        <v>5.6862000000000004</v>
      </c>
      <c r="S5643" s="5"/>
      <c r="T5643" s="1" t="s">
        <v>11320</v>
      </c>
    </row>
    <row r="5644" spans="1:20" x14ac:dyDescent="0.25">
      <c r="A5644" t="s">
        <v>11318</v>
      </c>
      <c r="C5644" t="s">
        <v>9482</v>
      </c>
      <c r="E5644" s="2">
        <v>45289</v>
      </c>
      <c r="F5644">
        <v>2023</v>
      </c>
      <c r="G5644" t="s">
        <v>6358</v>
      </c>
      <c r="H5644" t="s">
        <v>9229</v>
      </c>
      <c r="I5644" t="s">
        <v>9357</v>
      </c>
      <c r="J5644">
        <v>124.34949999999999</v>
      </c>
      <c r="N5644">
        <v>30.987895399999999</v>
      </c>
      <c r="O5644">
        <v>30.987895399999999</v>
      </c>
      <c r="P5644">
        <v>0</v>
      </c>
      <c r="R5644" s="38">
        <v>0.2492</v>
      </c>
      <c r="S5644" s="5"/>
      <c r="T5644" s="1" t="s">
        <v>11319</v>
      </c>
    </row>
    <row r="5645" spans="1:20" x14ac:dyDescent="0.25">
      <c r="A5645" t="s">
        <v>11318</v>
      </c>
      <c r="C5645" t="s">
        <v>9254</v>
      </c>
      <c r="E5645" s="2">
        <v>45274</v>
      </c>
      <c r="F5645">
        <v>2023</v>
      </c>
      <c r="G5645" t="s">
        <v>9253</v>
      </c>
      <c r="H5645" t="s">
        <v>9218</v>
      </c>
      <c r="I5645" t="s">
        <v>84</v>
      </c>
      <c r="J5645">
        <v>270.32499999999999</v>
      </c>
      <c r="N5645">
        <v>270.32499999999999</v>
      </c>
      <c r="O5645">
        <v>270.32499999999999</v>
      </c>
      <c r="P5645">
        <v>0</v>
      </c>
      <c r="R5645" s="38">
        <v>1</v>
      </c>
      <c r="S5645" s="5"/>
      <c r="T5645" s="1" t="s">
        <v>11319</v>
      </c>
    </row>
    <row r="5646" spans="1:20" x14ac:dyDescent="0.25">
      <c r="A5646" t="s">
        <v>11318</v>
      </c>
      <c r="C5646" t="s">
        <v>10921</v>
      </c>
      <c r="E5646" s="2">
        <v>44455</v>
      </c>
      <c r="F5646">
        <v>2021</v>
      </c>
      <c r="G5646" t="s">
        <v>768</v>
      </c>
      <c r="H5646" t="s">
        <v>9218</v>
      </c>
      <c r="J5646">
        <v>295.67500000000001</v>
      </c>
      <c r="N5646">
        <v>295.67500000000001</v>
      </c>
      <c r="O5646">
        <v>295.67500000000001</v>
      </c>
      <c r="P5646">
        <v>0</v>
      </c>
      <c r="S5646" s="5"/>
      <c r="T5646" s="1" t="s">
        <v>11321</v>
      </c>
    </row>
    <row r="5647" spans="1:20" x14ac:dyDescent="0.25">
      <c r="A5647" t="s">
        <v>11318</v>
      </c>
      <c r="C5647" t="s">
        <v>10258</v>
      </c>
      <c r="E5647" s="2">
        <v>44852</v>
      </c>
      <c r="F5647">
        <v>2022</v>
      </c>
      <c r="G5647" t="s">
        <v>9276</v>
      </c>
      <c r="H5647" t="s">
        <v>9218</v>
      </c>
      <c r="J5647">
        <v>473.84999999999997</v>
      </c>
      <c r="N5647">
        <v>473.84999999999997</v>
      </c>
      <c r="O5647">
        <v>473.84999999999997</v>
      </c>
      <c r="P5647">
        <v>0</v>
      </c>
      <c r="S5647" s="5"/>
      <c r="T5647" s="1" t="s">
        <v>11320</v>
      </c>
    </row>
    <row r="5648" spans="1:20" x14ac:dyDescent="0.25">
      <c r="A5648" t="s">
        <v>11318</v>
      </c>
      <c r="C5648" t="s">
        <v>10864</v>
      </c>
      <c r="E5648" s="2">
        <v>44390</v>
      </c>
      <c r="F5648">
        <v>2021</v>
      </c>
      <c r="G5648" t="s">
        <v>9273</v>
      </c>
      <c r="H5648" t="s">
        <v>9218</v>
      </c>
      <c r="J5648">
        <v>354.81</v>
      </c>
      <c r="N5648">
        <v>337.06950000000001</v>
      </c>
      <c r="O5648">
        <v>337.06950000000001</v>
      </c>
      <c r="P5648">
        <v>0</v>
      </c>
      <c r="S5648" s="5"/>
      <c r="T5648" s="1" t="s">
        <v>11321</v>
      </c>
    </row>
    <row r="5649" spans="1:20" x14ac:dyDescent="0.25">
      <c r="A5649" t="s">
        <v>11318</v>
      </c>
      <c r="C5649" t="s">
        <v>9985</v>
      </c>
      <c r="E5649" s="2">
        <v>44553</v>
      </c>
      <c r="F5649">
        <v>2021</v>
      </c>
      <c r="G5649" t="s">
        <v>9451</v>
      </c>
      <c r="H5649" t="s">
        <v>10711</v>
      </c>
      <c r="J5649">
        <v>44.469520000000003</v>
      </c>
      <c r="N5649">
        <v>37.846400000000003</v>
      </c>
      <c r="O5649">
        <v>34.653110000000005</v>
      </c>
      <c r="P5649">
        <v>3.0750200000000003</v>
      </c>
      <c r="S5649" s="5"/>
      <c r="T5649" s="1" t="s">
        <v>11321</v>
      </c>
    </row>
    <row r="5650" spans="1:20" x14ac:dyDescent="0.25">
      <c r="A5650" t="s">
        <v>11318</v>
      </c>
      <c r="C5650" t="s">
        <v>9985</v>
      </c>
      <c r="E5650" s="2">
        <v>44553</v>
      </c>
      <c r="F5650">
        <v>2021</v>
      </c>
      <c r="G5650" t="s">
        <v>9638</v>
      </c>
      <c r="H5650" t="s">
        <v>10711</v>
      </c>
      <c r="J5650">
        <v>11.117380000000001</v>
      </c>
      <c r="N5650">
        <v>9.4616000000000007</v>
      </c>
      <c r="O5650">
        <v>8.6337100000000007</v>
      </c>
      <c r="P5650">
        <v>0.82789000000000001</v>
      </c>
      <c r="S5650" s="5"/>
      <c r="T5650" s="1" t="s">
        <v>11321</v>
      </c>
    </row>
    <row r="5651" spans="1:20" x14ac:dyDescent="0.25">
      <c r="A5651" t="s">
        <v>11318</v>
      </c>
      <c r="C5651" t="s">
        <v>9985</v>
      </c>
      <c r="E5651" s="2">
        <v>45113</v>
      </c>
      <c r="F5651">
        <v>2023</v>
      </c>
      <c r="G5651" t="s">
        <v>9451</v>
      </c>
      <c r="H5651" t="s">
        <v>9452</v>
      </c>
      <c r="I5651" t="s">
        <v>9262</v>
      </c>
      <c r="J5651">
        <v>1.135365</v>
      </c>
      <c r="N5651">
        <v>0.96506024999999984</v>
      </c>
      <c r="O5651">
        <v>0.88558469999999989</v>
      </c>
      <c r="P5651">
        <v>7.9475549999999992E-2</v>
      </c>
      <c r="R5651" s="38">
        <v>0.85</v>
      </c>
      <c r="S5651" s="5"/>
      <c r="T5651" s="1" t="s">
        <v>11319</v>
      </c>
    </row>
    <row r="5652" spans="1:20" x14ac:dyDescent="0.25">
      <c r="A5652" t="s">
        <v>11318</v>
      </c>
      <c r="C5652" t="s">
        <v>9985</v>
      </c>
      <c r="E5652" s="2">
        <v>45113</v>
      </c>
      <c r="F5652">
        <v>2023</v>
      </c>
      <c r="G5652" t="s">
        <v>9451</v>
      </c>
      <c r="H5652" t="s">
        <v>9452</v>
      </c>
      <c r="I5652" t="s">
        <v>9250</v>
      </c>
      <c r="J5652">
        <v>0.32440621949999993</v>
      </c>
      <c r="N5652">
        <v>0.27574528657499997</v>
      </c>
      <c r="O5652">
        <v>0.25303685120999997</v>
      </c>
      <c r="P5652">
        <v>2.2708435364999998E-2</v>
      </c>
      <c r="R5652" s="38">
        <v>0.85</v>
      </c>
      <c r="S5652" s="5"/>
      <c r="T5652" s="1" t="s">
        <v>11319</v>
      </c>
    </row>
    <row r="5653" spans="1:20" x14ac:dyDescent="0.25">
      <c r="A5653" t="s">
        <v>11318</v>
      </c>
      <c r="C5653" t="s">
        <v>9985</v>
      </c>
      <c r="E5653" s="2">
        <v>45113</v>
      </c>
      <c r="F5653">
        <v>2023</v>
      </c>
      <c r="G5653" t="s">
        <v>9451</v>
      </c>
      <c r="H5653" t="s">
        <v>9452</v>
      </c>
      <c r="I5653" t="s">
        <v>84</v>
      </c>
      <c r="J5653">
        <v>1.135365</v>
      </c>
      <c r="N5653">
        <v>0.96506024999999984</v>
      </c>
      <c r="O5653">
        <v>0.88558469999999989</v>
      </c>
      <c r="P5653">
        <v>7.9475549999999992E-2</v>
      </c>
      <c r="R5653" s="38">
        <v>0.85</v>
      </c>
      <c r="S5653" s="5"/>
      <c r="T5653" s="1" t="s">
        <v>11319</v>
      </c>
    </row>
    <row r="5654" spans="1:20" x14ac:dyDescent="0.25">
      <c r="A5654" t="s">
        <v>11318</v>
      </c>
      <c r="C5654" t="s">
        <v>9985</v>
      </c>
      <c r="E5654" s="2">
        <v>45113</v>
      </c>
      <c r="F5654">
        <v>2023</v>
      </c>
      <c r="G5654" t="s">
        <v>9451</v>
      </c>
      <c r="H5654" t="s">
        <v>9452</v>
      </c>
      <c r="I5654" t="s">
        <v>9256</v>
      </c>
      <c r="J5654">
        <v>0.48658499999999999</v>
      </c>
      <c r="N5654">
        <v>0.41359724999999997</v>
      </c>
      <c r="O5654">
        <v>0.37953629999999994</v>
      </c>
      <c r="P5654">
        <v>3.406095E-2</v>
      </c>
      <c r="R5654" s="38">
        <v>0.85</v>
      </c>
      <c r="S5654" s="5"/>
      <c r="T5654" s="1" t="s">
        <v>11319</v>
      </c>
    </row>
    <row r="5655" spans="1:20" x14ac:dyDescent="0.25">
      <c r="A5655" t="s">
        <v>11318</v>
      </c>
      <c r="C5655" t="s">
        <v>9985</v>
      </c>
      <c r="E5655" s="2">
        <v>45113</v>
      </c>
      <c r="F5655">
        <v>2023</v>
      </c>
      <c r="G5655" t="s">
        <v>9451</v>
      </c>
      <c r="H5655" t="s">
        <v>9452</v>
      </c>
      <c r="I5655" t="s">
        <v>9234</v>
      </c>
      <c r="J5655">
        <v>0.16217878050000001</v>
      </c>
      <c r="N5655">
        <v>0.13785196342499997</v>
      </c>
      <c r="O5655">
        <v>0.12649944879</v>
      </c>
      <c r="P5655">
        <v>1.1352514635E-2</v>
      </c>
      <c r="R5655" s="38">
        <v>0.85</v>
      </c>
      <c r="S5655" s="5"/>
      <c r="T5655" s="1" t="s">
        <v>11319</v>
      </c>
    </row>
    <row r="5656" spans="1:20" x14ac:dyDescent="0.25">
      <c r="A5656" t="s">
        <v>11318</v>
      </c>
      <c r="C5656" t="s">
        <v>10820</v>
      </c>
      <c r="E5656" s="2">
        <v>44335</v>
      </c>
      <c r="F5656">
        <v>2021</v>
      </c>
      <c r="G5656" t="s">
        <v>9364</v>
      </c>
      <c r="H5656" t="s">
        <v>9218</v>
      </c>
      <c r="J5656">
        <v>6.1500400000000006</v>
      </c>
      <c r="N5656">
        <v>1.0644300000000002</v>
      </c>
      <c r="O5656">
        <v>1.0644300000000002</v>
      </c>
      <c r="P5656">
        <v>0</v>
      </c>
      <c r="S5656" s="5"/>
      <c r="T5656" s="1" t="s">
        <v>11321</v>
      </c>
    </row>
    <row r="5657" spans="1:20" x14ac:dyDescent="0.25">
      <c r="A5657" t="s">
        <v>11318</v>
      </c>
      <c r="C5657" t="s">
        <v>10820</v>
      </c>
      <c r="E5657" s="2">
        <v>44335</v>
      </c>
      <c r="F5657">
        <v>2021</v>
      </c>
      <c r="G5657" t="s">
        <v>9273</v>
      </c>
      <c r="H5657" t="s">
        <v>9218</v>
      </c>
      <c r="J5657">
        <v>265.98923000000002</v>
      </c>
      <c r="N5657">
        <v>44.942600000000006</v>
      </c>
      <c r="O5657">
        <v>44.942600000000006</v>
      </c>
      <c r="P5657">
        <v>0</v>
      </c>
      <c r="S5657" s="5"/>
      <c r="T5657" s="1" t="s">
        <v>11321</v>
      </c>
    </row>
    <row r="5658" spans="1:20" x14ac:dyDescent="0.25">
      <c r="A5658" t="s">
        <v>11318</v>
      </c>
      <c r="C5658" t="s">
        <v>9525</v>
      </c>
      <c r="E5658" s="2">
        <v>44490</v>
      </c>
      <c r="F5658">
        <v>2021</v>
      </c>
      <c r="G5658" t="s">
        <v>9243</v>
      </c>
      <c r="H5658" t="s">
        <v>9229</v>
      </c>
      <c r="J5658">
        <v>384.37750000000005</v>
      </c>
      <c r="N5658">
        <v>384.37750000000005</v>
      </c>
      <c r="O5658">
        <v>384.37750000000005</v>
      </c>
      <c r="P5658">
        <v>0</v>
      </c>
      <c r="S5658" s="5"/>
      <c r="T5658" s="1" t="s">
        <v>11321</v>
      </c>
    </row>
    <row r="5659" spans="1:20" x14ac:dyDescent="0.25">
      <c r="A5659" t="s">
        <v>11318</v>
      </c>
      <c r="C5659" t="s">
        <v>9525</v>
      </c>
      <c r="E5659" s="2">
        <v>45246</v>
      </c>
      <c r="F5659">
        <v>2023</v>
      </c>
      <c r="G5659" t="s">
        <v>9243</v>
      </c>
      <c r="H5659" t="s">
        <v>9229</v>
      </c>
      <c r="I5659" t="s">
        <v>141</v>
      </c>
      <c r="J5659">
        <v>62.113115899999997</v>
      </c>
      <c r="N5659">
        <v>62.113115899999997</v>
      </c>
      <c r="O5659">
        <v>62.113115899999997</v>
      </c>
      <c r="P5659">
        <v>0</v>
      </c>
      <c r="R5659" s="38">
        <v>1</v>
      </c>
      <c r="S5659" s="5"/>
      <c r="T5659" s="1" t="s">
        <v>11319</v>
      </c>
    </row>
    <row r="5660" spans="1:20" x14ac:dyDescent="0.25">
      <c r="A5660" t="s">
        <v>11318</v>
      </c>
      <c r="C5660" t="s">
        <v>9525</v>
      </c>
      <c r="E5660" s="2">
        <v>45246</v>
      </c>
      <c r="F5660">
        <v>2023</v>
      </c>
      <c r="G5660" t="s">
        <v>9243</v>
      </c>
      <c r="H5660" t="s">
        <v>9229</v>
      </c>
      <c r="I5660" t="s">
        <v>141</v>
      </c>
      <c r="J5660">
        <v>4.6944639499999994</v>
      </c>
      <c r="N5660">
        <v>4.6944639499999994</v>
      </c>
      <c r="O5660">
        <v>4.6944639499999994</v>
      </c>
      <c r="P5660">
        <v>0</v>
      </c>
      <c r="R5660" s="38">
        <v>1</v>
      </c>
      <c r="S5660" s="5"/>
      <c r="T5660" s="1" t="s">
        <v>11319</v>
      </c>
    </row>
    <row r="5661" spans="1:20" x14ac:dyDescent="0.25">
      <c r="A5661" t="s">
        <v>11318</v>
      </c>
      <c r="C5661" t="s">
        <v>9459</v>
      </c>
      <c r="E5661" s="2">
        <v>45014</v>
      </c>
      <c r="F5661">
        <v>2023</v>
      </c>
      <c r="G5661" t="s">
        <v>9373</v>
      </c>
      <c r="H5661" t="s">
        <v>9218</v>
      </c>
      <c r="I5661" t="s">
        <v>9240</v>
      </c>
      <c r="J5661">
        <v>64.878</v>
      </c>
      <c r="N5661">
        <v>64.878</v>
      </c>
      <c r="O5661">
        <v>64.878</v>
      </c>
      <c r="P5661">
        <v>0</v>
      </c>
      <c r="R5661" s="38">
        <v>1</v>
      </c>
      <c r="S5661" s="5"/>
      <c r="T5661" s="1" t="s">
        <v>11319</v>
      </c>
    </row>
    <row r="5662" spans="1:20" x14ac:dyDescent="0.25">
      <c r="A5662" t="s">
        <v>11318</v>
      </c>
      <c r="C5662" t="s">
        <v>9311</v>
      </c>
      <c r="E5662" s="2">
        <v>45110</v>
      </c>
      <c r="F5662">
        <v>2023</v>
      </c>
      <c r="G5662" t="s">
        <v>9228</v>
      </c>
      <c r="H5662" t="s">
        <v>9229</v>
      </c>
      <c r="I5662" t="s">
        <v>84</v>
      </c>
      <c r="J5662">
        <v>183.821</v>
      </c>
      <c r="N5662">
        <v>183.821</v>
      </c>
      <c r="O5662">
        <v>183.821</v>
      </c>
      <c r="P5662">
        <v>0</v>
      </c>
      <c r="R5662" s="38">
        <v>1</v>
      </c>
      <c r="S5662" s="5"/>
      <c r="T5662" s="1" t="s">
        <v>11319</v>
      </c>
    </row>
    <row r="5663" spans="1:20" x14ac:dyDescent="0.25">
      <c r="A5663" t="s">
        <v>11318</v>
      </c>
      <c r="C5663" t="s">
        <v>10072</v>
      </c>
      <c r="E5663" s="2">
        <v>44910</v>
      </c>
      <c r="F5663">
        <v>2022</v>
      </c>
      <c r="G5663" t="s">
        <v>9276</v>
      </c>
      <c r="H5663" t="s">
        <v>9218</v>
      </c>
      <c r="J5663">
        <v>157.94999999999999</v>
      </c>
      <c r="N5663">
        <v>157.94999999999999</v>
      </c>
      <c r="O5663">
        <v>157.94999999999999</v>
      </c>
      <c r="P5663">
        <v>0</v>
      </c>
      <c r="S5663" s="5"/>
      <c r="T5663" s="1" t="s">
        <v>11320</v>
      </c>
    </row>
    <row r="5664" spans="1:20" x14ac:dyDescent="0.25">
      <c r="A5664" t="s">
        <v>11318</v>
      </c>
      <c r="C5664" t="s">
        <v>10897</v>
      </c>
      <c r="E5664" s="2">
        <v>44538</v>
      </c>
      <c r="F5664">
        <v>2021</v>
      </c>
      <c r="G5664" t="s">
        <v>9276</v>
      </c>
      <c r="H5664" t="s">
        <v>9218</v>
      </c>
      <c r="J5664">
        <v>390.29100000000005</v>
      </c>
      <c r="N5664">
        <v>390.29100000000005</v>
      </c>
      <c r="O5664">
        <v>390.29100000000005</v>
      </c>
      <c r="P5664">
        <v>0</v>
      </c>
      <c r="S5664" s="5"/>
      <c r="T5664" s="1" t="s">
        <v>11321</v>
      </c>
    </row>
    <row r="5665" spans="1:20" x14ac:dyDescent="0.25">
      <c r="A5665" t="s">
        <v>11318</v>
      </c>
      <c r="C5665" t="s">
        <v>10995</v>
      </c>
      <c r="E5665" s="2">
        <v>44530</v>
      </c>
      <c r="F5665">
        <v>2021</v>
      </c>
      <c r="G5665" t="s">
        <v>7066</v>
      </c>
      <c r="H5665" t="s">
        <v>9218</v>
      </c>
      <c r="J5665">
        <v>8.0423600000000004</v>
      </c>
      <c r="N5665">
        <v>8.0423600000000004</v>
      </c>
      <c r="O5665">
        <v>8.0423600000000004</v>
      </c>
      <c r="P5665">
        <v>0</v>
      </c>
      <c r="S5665" s="5"/>
      <c r="T5665" s="1" t="s">
        <v>11321</v>
      </c>
    </row>
    <row r="5666" spans="1:20" x14ac:dyDescent="0.25">
      <c r="A5666" t="s">
        <v>11318</v>
      </c>
      <c r="C5666" t="s">
        <v>10995</v>
      </c>
      <c r="E5666" s="2">
        <v>44530</v>
      </c>
      <c r="F5666">
        <v>2021</v>
      </c>
      <c r="G5666" t="s">
        <v>7066</v>
      </c>
      <c r="H5666" t="s">
        <v>9218</v>
      </c>
      <c r="J5666">
        <v>47.308000000000007</v>
      </c>
      <c r="N5666">
        <v>47.308000000000007</v>
      </c>
      <c r="O5666">
        <v>47.308000000000007</v>
      </c>
      <c r="P5666">
        <v>0</v>
      </c>
      <c r="S5666" s="5"/>
      <c r="T5666" s="1" t="s">
        <v>11321</v>
      </c>
    </row>
    <row r="5667" spans="1:20" x14ac:dyDescent="0.25">
      <c r="A5667" t="s">
        <v>11318</v>
      </c>
      <c r="C5667" t="s">
        <v>9494</v>
      </c>
      <c r="E5667" s="2">
        <v>45247</v>
      </c>
      <c r="F5667">
        <v>2023</v>
      </c>
      <c r="G5667" t="s">
        <v>9228</v>
      </c>
      <c r="H5667" t="s">
        <v>9218</v>
      </c>
      <c r="I5667" t="s">
        <v>84</v>
      </c>
      <c r="J5667">
        <v>216.26</v>
      </c>
      <c r="N5667">
        <v>216.26</v>
      </c>
      <c r="O5667">
        <v>216.26</v>
      </c>
      <c r="P5667">
        <v>0</v>
      </c>
      <c r="R5667" s="38">
        <v>1</v>
      </c>
      <c r="S5667" s="5"/>
      <c r="T5667" s="1" t="s">
        <v>11319</v>
      </c>
    </row>
    <row r="5668" spans="1:20" x14ac:dyDescent="0.25">
      <c r="A5668" t="s">
        <v>11318</v>
      </c>
      <c r="C5668" t="s">
        <v>10054</v>
      </c>
      <c r="E5668" s="2">
        <v>44889</v>
      </c>
      <c r="F5668">
        <v>2022</v>
      </c>
      <c r="G5668" t="s">
        <v>9228</v>
      </c>
      <c r="H5668" t="s">
        <v>9218</v>
      </c>
      <c r="J5668">
        <v>231.66</v>
      </c>
      <c r="N5668">
        <v>231.66</v>
      </c>
      <c r="O5668">
        <v>231.66</v>
      </c>
      <c r="P5668">
        <v>0</v>
      </c>
      <c r="S5668" s="5"/>
      <c r="T5668" s="1" t="s">
        <v>11320</v>
      </c>
    </row>
    <row r="5669" spans="1:20" x14ac:dyDescent="0.25">
      <c r="A5669" t="s">
        <v>11318</v>
      </c>
      <c r="C5669" t="s">
        <v>10716</v>
      </c>
      <c r="E5669" s="2">
        <v>44550</v>
      </c>
      <c r="F5669">
        <v>2021</v>
      </c>
      <c r="G5669" t="s">
        <v>6278</v>
      </c>
      <c r="H5669" t="s">
        <v>9218</v>
      </c>
      <c r="J5669">
        <v>53.221500000000006</v>
      </c>
      <c r="N5669">
        <v>53.221500000000006</v>
      </c>
      <c r="O5669">
        <v>53.221500000000006</v>
      </c>
      <c r="P5669">
        <v>0</v>
      </c>
      <c r="S5669" s="5"/>
      <c r="T5669" s="1" t="s">
        <v>11321</v>
      </c>
    </row>
    <row r="5670" spans="1:20" x14ac:dyDescent="0.25">
      <c r="A5670" t="s">
        <v>11318</v>
      </c>
      <c r="C5670" t="s">
        <v>10839</v>
      </c>
      <c r="E5670" s="2">
        <v>44369</v>
      </c>
      <c r="F5670">
        <v>2021</v>
      </c>
      <c r="G5670" t="s">
        <v>9273</v>
      </c>
      <c r="H5670" t="s">
        <v>9229</v>
      </c>
      <c r="J5670">
        <v>159.6645</v>
      </c>
      <c r="N5670">
        <v>35.599270000000004</v>
      </c>
      <c r="O5670">
        <v>30.868470000000006</v>
      </c>
      <c r="P5670">
        <v>4.8490700000000002</v>
      </c>
      <c r="S5670" s="5"/>
      <c r="T5670" s="1" t="s">
        <v>11321</v>
      </c>
    </row>
    <row r="5671" spans="1:20" x14ac:dyDescent="0.25">
      <c r="A5671" t="s">
        <v>11318</v>
      </c>
      <c r="C5671" t="s">
        <v>10839</v>
      </c>
      <c r="E5671" s="2">
        <v>44369</v>
      </c>
      <c r="F5671">
        <v>2021</v>
      </c>
      <c r="G5671" t="s">
        <v>9273</v>
      </c>
      <c r="H5671" t="s">
        <v>9229</v>
      </c>
      <c r="J5671">
        <v>5.9135000000000009</v>
      </c>
      <c r="N5671">
        <v>1.3009700000000002</v>
      </c>
      <c r="O5671">
        <v>1.1827000000000001</v>
      </c>
      <c r="P5671">
        <v>0.23654000000000003</v>
      </c>
      <c r="S5671" s="5"/>
      <c r="T5671" s="1" t="s">
        <v>11321</v>
      </c>
    </row>
    <row r="5672" spans="1:20" x14ac:dyDescent="0.25">
      <c r="A5672" t="s">
        <v>11318</v>
      </c>
      <c r="C5672" t="s">
        <v>10153</v>
      </c>
      <c r="E5672" s="2">
        <v>44882</v>
      </c>
      <c r="F5672">
        <v>2022</v>
      </c>
      <c r="G5672" t="s">
        <v>9228</v>
      </c>
      <c r="H5672" t="s">
        <v>9218</v>
      </c>
      <c r="J5672">
        <v>42.12</v>
      </c>
      <c r="N5672">
        <v>10.108799999999999</v>
      </c>
      <c r="O5672">
        <v>10.108799999999999</v>
      </c>
      <c r="P5672">
        <v>0</v>
      </c>
      <c r="S5672" s="5"/>
      <c r="T5672" s="1" t="s">
        <v>11320</v>
      </c>
    </row>
    <row r="5673" spans="1:20" x14ac:dyDescent="0.25">
      <c r="A5673" t="s">
        <v>11318</v>
      </c>
      <c r="C5673" t="s">
        <v>10370</v>
      </c>
      <c r="E5673" s="2">
        <v>44539</v>
      </c>
      <c r="F5673">
        <v>2021</v>
      </c>
      <c r="G5673" t="s">
        <v>9276</v>
      </c>
      <c r="H5673" t="s">
        <v>9224</v>
      </c>
      <c r="J5673">
        <v>30.750200000000003</v>
      </c>
      <c r="N5673">
        <v>7.6875500000000008</v>
      </c>
      <c r="O5673">
        <v>7.6875500000000008</v>
      </c>
      <c r="P5673">
        <v>0</v>
      </c>
      <c r="S5673" s="5"/>
      <c r="T5673" s="1" t="s">
        <v>11321</v>
      </c>
    </row>
    <row r="5674" spans="1:20" x14ac:dyDescent="0.25">
      <c r="A5674" t="s">
        <v>11318</v>
      </c>
      <c r="C5674" t="s">
        <v>10370</v>
      </c>
      <c r="E5674" s="2">
        <v>44539</v>
      </c>
      <c r="F5674">
        <v>2021</v>
      </c>
      <c r="G5674" t="s">
        <v>768</v>
      </c>
      <c r="H5674" t="s">
        <v>9224</v>
      </c>
      <c r="J5674">
        <v>7.6875500000000008</v>
      </c>
      <c r="N5674">
        <v>1.8923200000000002</v>
      </c>
      <c r="O5674">
        <v>1.8923200000000002</v>
      </c>
      <c r="P5674">
        <v>0</v>
      </c>
      <c r="S5674" s="5"/>
      <c r="T5674" s="1" t="s">
        <v>11321</v>
      </c>
    </row>
    <row r="5675" spans="1:20" x14ac:dyDescent="0.25">
      <c r="A5675" t="s">
        <v>11318</v>
      </c>
      <c r="C5675" t="s">
        <v>10370</v>
      </c>
      <c r="E5675" s="2">
        <v>44539</v>
      </c>
      <c r="F5675">
        <v>2021</v>
      </c>
      <c r="G5675" t="s">
        <v>9387</v>
      </c>
      <c r="H5675" t="s">
        <v>9224</v>
      </c>
      <c r="J5675">
        <v>11.827000000000002</v>
      </c>
      <c r="N5675">
        <v>2.9567500000000004</v>
      </c>
      <c r="O5675">
        <v>2.9567500000000004</v>
      </c>
      <c r="P5675">
        <v>0</v>
      </c>
      <c r="S5675" s="5"/>
      <c r="T5675" s="1" t="s">
        <v>11321</v>
      </c>
    </row>
    <row r="5676" spans="1:20" x14ac:dyDescent="0.25">
      <c r="A5676" t="s">
        <v>11318</v>
      </c>
      <c r="C5676" t="s">
        <v>10370</v>
      </c>
      <c r="E5676" s="2">
        <v>44539</v>
      </c>
      <c r="F5676">
        <v>2021</v>
      </c>
      <c r="G5676" t="s">
        <v>9243</v>
      </c>
      <c r="H5676" t="s">
        <v>9224</v>
      </c>
      <c r="J5676">
        <v>8.8702500000000004</v>
      </c>
      <c r="N5676">
        <v>2.2471299999999998</v>
      </c>
      <c r="O5676">
        <v>2.2471299999999998</v>
      </c>
      <c r="P5676">
        <v>0</v>
      </c>
      <c r="S5676" s="5"/>
      <c r="T5676" s="1" t="s">
        <v>11321</v>
      </c>
    </row>
    <row r="5677" spans="1:20" x14ac:dyDescent="0.25">
      <c r="A5677" t="s">
        <v>11318</v>
      </c>
      <c r="C5677" t="s">
        <v>10370</v>
      </c>
      <c r="E5677" s="2">
        <v>44910</v>
      </c>
      <c r="F5677">
        <v>2022</v>
      </c>
      <c r="G5677" t="s">
        <v>9387</v>
      </c>
      <c r="H5677" t="s">
        <v>9224</v>
      </c>
      <c r="J5677">
        <v>78.974999999999994</v>
      </c>
      <c r="N5677">
        <v>19.796399999999998</v>
      </c>
      <c r="O5677">
        <v>19.796399999999998</v>
      </c>
      <c r="P5677">
        <v>0</v>
      </c>
      <c r="S5677" s="5"/>
      <c r="T5677" s="1" t="s">
        <v>11320</v>
      </c>
    </row>
    <row r="5678" spans="1:20" x14ac:dyDescent="0.25">
      <c r="A5678" t="s">
        <v>11318</v>
      </c>
      <c r="C5678" t="s">
        <v>10229</v>
      </c>
      <c r="E5678" s="2">
        <v>44916</v>
      </c>
      <c r="F5678">
        <v>2022</v>
      </c>
      <c r="G5678" t="s">
        <v>9373</v>
      </c>
      <c r="H5678" t="s">
        <v>9218</v>
      </c>
      <c r="J5678">
        <v>200.07</v>
      </c>
      <c r="N5678">
        <v>113.30279999999999</v>
      </c>
      <c r="O5678">
        <v>98.244899999999987</v>
      </c>
      <c r="P5678">
        <v>15.0579</v>
      </c>
      <c r="S5678" s="5"/>
      <c r="T5678" s="1" t="s">
        <v>11320</v>
      </c>
    </row>
    <row r="5679" spans="1:20" x14ac:dyDescent="0.25">
      <c r="A5679" t="s">
        <v>11318</v>
      </c>
      <c r="C5679" t="s">
        <v>9510</v>
      </c>
      <c r="E5679" s="2">
        <v>45092</v>
      </c>
      <c r="F5679">
        <v>2023</v>
      </c>
      <c r="G5679" t="s">
        <v>7066</v>
      </c>
      <c r="H5679" t="s">
        <v>9229</v>
      </c>
      <c r="I5679" t="s">
        <v>84</v>
      </c>
      <c r="J5679">
        <v>12.096972680285891</v>
      </c>
      <c r="N5679">
        <v>4.354910164902229</v>
      </c>
      <c r="O5679">
        <v>3.0242431700703909</v>
      </c>
      <c r="P5679">
        <v>1.330666994831837</v>
      </c>
      <c r="R5679" s="38">
        <v>0.36</v>
      </c>
      <c r="S5679" s="5"/>
      <c r="T5679" s="1" t="s">
        <v>11319</v>
      </c>
    </row>
    <row r="5680" spans="1:20" x14ac:dyDescent="0.25">
      <c r="A5680" t="s">
        <v>11318</v>
      </c>
      <c r="C5680" t="s">
        <v>9510</v>
      </c>
      <c r="E5680" s="2">
        <v>45092</v>
      </c>
      <c r="F5680">
        <v>2023</v>
      </c>
      <c r="G5680" t="s">
        <v>7066</v>
      </c>
      <c r="H5680" t="s">
        <v>9229</v>
      </c>
      <c r="I5680" t="s">
        <v>9256</v>
      </c>
      <c r="J5680">
        <v>36.290918040856589</v>
      </c>
      <c r="N5680">
        <v>13.064730494708847</v>
      </c>
      <c r="O5680">
        <v>9.072729510214419</v>
      </c>
      <c r="P5680">
        <v>3.9920009844944304</v>
      </c>
      <c r="R5680" s="38">
        <v>0.36</v>
      </c>
      <c r="S5680" s="5"/>
      <c r="T5680" s="1" t="s">
        <v>11319</v>
      </c>
    </row>
    <row r="5681" spans="1:20" x14ac:dyDescent="0.25">
      <c r="A5681" t="s">
        <v>11318</v>
      </c>
      <c r="C5681" t="s">
        <v>9900</v>
      </c>
      <c r="E5681" s="2">
        <v>44873</v>
      </c>
      <c r="F5681">
        <v>2022</v>
      </c>
      <c r="G5681" t="s">
        <v>9273</v>
      </c>
      <c r="H5681" t="s">
        <v>9218</v>
      </c>
      <c r="J5681">
        <v>526.5</v>
      </c>
      <c r="N5681">
        <v>526.5</v>
      </c>
      <c r="O5681">
        <v>526.5</v>
      </c>
      <c r="P5681">
        <v>0</v>
      </c>
      <c r="S5681" s="5"/>
      <c r="T5681" s="1" t="s">
        <v>11320</v>
      </c>
    </row>
    <row r="5682" spans="1:20" x14ac:dyDescent="0.25">
      <c r="A5682" t="s">
        <v>11318</v>
      </c>
      <c r="C5682" t="s">
        <v>9900</v>
      </c>
      <c r="E5682" s="2">
        <v>45015</v>
      </c>
      <c r="F5682">
        <v>2023</v>
      </c>
      <c r="G5682" t="s">
        <v>9273</v>
      </c>
      <c r="H5682" t="s">
        <v>9218</v>
      </c>
      <c r="I5682" t="s">
        <v>141</v>
      </c>
      <c r="J5682">
        <v>486.58499999999998</v>
      </c>
      <c r="N5682">
        <v>486.58499999999998</v>
      </c>
      <c r="O5682">
        <v>486.58499999999998</v>
      </c>
      <c r="P5682">
        <v>0</v>
      </c>
      <c r="R5682" s="38">
        <v>1</v>
      </c>
      <c r="S5682" s="5"/>
      <c r="T5682" s="1" t="s">
        <v>11319</v>
      </c>
    </row>
    <row r="5683" spans="1:20" x14ac:dyDescent="0.25">
      <c r="A5683" t="s">
        <v>11318</v>
      </c>
      <c r="C5683" t="s">
        <v>9900</v>
      </c>
      <c r="E5683" s="2">
        <v>45015</v>
      </c>
      <c r="F5683">
        <v>2023</v>
      </c>
      <c r="G5683" t="s">
        <v>9273</v>
      </c>
      <c r="H5683" t="s">
        <v>9218</v>
      </c>
      <c r="I5683" t="s">
        <v>141</v>
      </c>
      <c r="J5683">
        <v>486.58499999999998</v>
      </c>
      <c r="N5683">
        <v>486.58499999999998</v>
      </c>
      <c r="O5683">
        <v>486.58499999999998</v>
      </c>
      <c r="P5683">
        <v>0</v>
      </c>
      <c r="R5683" s="38">
        <v>1</v>
      </c>
      <c r="S5683" s="5"/>
      <c r="T5683" s="1" t="s">
        <v>11319</v>
      </c>
    </row>
    <row r="5684" spans="1:20" x14ac:dyDescent="0.25">
      <c r="A5684" t="s">
        <v>11318</v>
      </c>
      <c r="C5684" t="s">
        <v>10717</v>
      </c>
      <c r="E5684" s="2">
        <v>44375</v>
      </c>
      <c r="F5684">
        <v>2021</v>
      </c>
      <c r="G5684" t="s">
        <v>8807</v>
      </c>
      <c r="H5684" t="s">
        <v>9224</v>
      </c>
      <c r="J5684">
        <v>59.135000000000005</v>
      </c>
      <c r="N5684">
        <v>0.59135000000000004</v>
      </c>
      <c r="O5684">
        <v>0.59135000000000004</v>
      </c>
      <c r="P5684">
        <v>0</v>
      </c>
      <c r="S5684" s="5"/>
      <c r="T5684" s="1" t="s">
        <v>11321</v>
      </c>
    </row>
    <row r="5685" spans="1:20" x14ac:dyDescent="0.25">
      <c r="A5685" t="s">
        <v>11318</v>
      </c>
      <c r="C5685" t="s">
        <v>10753</v>
      </c>
      <c r="E5685" s="2">
        <v>44376</v>
      </c>
      <c r="F5685">
        <v>2021</v>
      </c>
      <c r="G5685" t="s">
        <v>9273</v>
      </c>
      <c r="H5685" t="s">
        <v>318</v>
      </c>
      <c r="J5685">
        <v>71.080270000000013</v>
      </c>
      <c r="N5685">
        <v>0.35481000000000001</v>
      </c>
      <c r="O5685">
        <v>0.35481000000000001</v>
      </c>
      <c r="P5685">
        <v>0</v>
      </c>
      <c r="S5685" s="5"/>
      <c r="T5685" s="1" t="s">
        <v>11321</v>
      </c>
    </row>
    <row r="5686" spans="1:20" x14ac:dyDescent="0.25">
      <c r="A5686" t="s">
        <v>11318</v>
      </c>
      <c r="C5686" t="s">
        <v>9915</v>
      </c>
      <c r="E5686" s="2">
        <v>45204</v>
      </c>
      <c r="F5686">
        <v>2023</v>
      </c>
      <c r="G5686" t="s">
        <v>9273</v>
      </c>
      <c r="H5686" t="s">
        <v>9224</v>
      </c>
      <c r="I5686" t="s">
        <v>9225</v>
      </c>
      <c r="J5686">
        <v>657.97104999999999</v>
      </c>
      <c r="N5686">
        <v>118.43478899999999</v>
      </c>
      <c r="O5686">
        <v>118.43478899999999</v>
      </c>
      <c r="P5686">
        <v>0</v>
      </c>
      <c r="R5686" s="38">
        <v>0.18</v>
      </c>
      <c r="S5686" s="5"/>
      <c r="T5686" s="1" t="s">
        <v>11319</v>
      </c>
    </row>
    <row r="5687" spans="1:20" x14ac:dyDescent="0.25">
      <c r="A5687" t="s">
        <v>11318</v>
      </c>
      <c r="C5687" t="s">
        <v>9915</v>
      </c>
      <c r="E5687" s="2">
        <v>45204</v>
      </c>
      <c r="F5687">
        <v>2023</v>
      </c>
      <c r="G5687" t="s">
        <v>9273</v>
      </c>
      <c r="H5687" t="s">
        <v>9224</v>
      </c>
      <c r="I5687" t="s">
        <v>9225</v>
      </c>
      <c r="J5687">
        <v>29.735749999999999</v>
      </c>
      <c r="N5687">
        <v>5.3524349999999998</v>
      </c>
      <c r="O5687">
        <v>5.3524349999999998</v>
      </c>
      <c r="P5687">
        <v>0</v>
      </c>
      <c r="R5687" s="38">
        <v>0.18</v>
      </c>
      <c r="S5687" s="5"/>
      <c r="T5687" s="1" t="s">
        <v>11319</v>
      </c>
    </row>
    <row r="5688" spans="1:20" x14ac:dyDescent="0.25">
      <c r="A5688" t="s">
        <v>11318</v>
      </c>
      <c r="C5688" t="s">
        <v>9915</v>
      </c>
      <c r="E5688" s="2">
        <v>45204</v>
      </c>
      <c r="F5688">
        <v>2023</v>
      </c>
      <c r="G5688" t="s">
        <v>9273</v>
      </c>
      <c r="H5688" t="s">
        <v>9224</v>
      </c>
      <c r="I5688" t="s">
        <v>9225</v>
      </c>
      <c r="J5688">
        <v>16.111370000000001</v>
      </c>
      <c r="N5688">
        <v>2.9000465999999996</v>
      </c>
      <c r="O5688">
        <v>2.9000465999999996</v>
      </c>
      <c r="P5688">
        <v>0</v>
      </c>
      <c r="R5688" s="38">
        <v>0.18</v>
      </c>
      <c r="S5688" s="5"/>
      <c r="T5688" s="1" t="s">
        <v>11319</v>
      </c>
    </row>
    <row r="5689" spans="1:20" x14ac:dyDescent="0.25">
      <c r="A5689" t="s">
        <v>11318</v>
      </c>
      <c r="C5689" t="s">
        <v>9915</v>
      </c>
      <c r="E5689" s="2">
        <v>45204</v>
      </c>
      <c r="F5689">
        <v>2023</v>
      </c>
      <c r="G5689" t="s">
        <v>9273</v>
      </c>
      <c r="H5689" t="s">
        <v>9224</v>
      </c>
      <c r="I5689" t="s">
        <v>9225</v>
      </c>
      <c r="J5689">
        <v>53.091829999999995</v>
      </c>
      <c r="N5689">
        <v>9.5565293999999987</v>
      </c>
      <c r="O5689">
        <v>9.5565293999999987</v>
      </c>
      <c r="P5689">
        <v>0</v>
      </c>
      <c r="R5689" s="38">
        <v>0.18</v>
      </c>
      <c r="S5689" s="5"/>
      <c r="T5689" s="1" t="s">
        <v>11319</v>
      </c>
    </row>
    <row r="5690" spans="1:20" x14ac:dyDescent="0.25">
      <c r="A5690" t="s">
        <v>11318</v>
      </c>
      <c r="C5690" t="s">
        <v>10954</v>
      </c>
      <c r="E5690" s="2">
        <v>44526</v>
      </c>
      <c r="F5690">
        <v>2021</v>
      </c>
      <c r="G5690" t="s">
        <v>9273</v>
      </c>
      <c r="H5690" t="s">
        <v>318</v>
      </c>
      <c r="J5690">
        <v>141.92400000000001</v>
      </c>
      <c r="N5690">
        <v>0.70962000000000003</v>
      </c>
      <c r="O5690">
        <v>0.70962000000000003</v>
      </c>
      <c r="P5690">
        <v>0</v>
      </c>
      <c r="S5690" s="5"/>
      <c r="T5690" s="1" t="s">
        <v>11321</v>
      </c>
    </row>
    <row r="5691" spans="1:20" x14ac:dyDescent="0.25">
      <c r="A5691" t="s">
        <v>11318</v>
      </c>
      <c r="C5691" t="s">
        <v>9961</v>
      </c>
      <c r="E5691" s="2">
        <v>45272</v>
      </c>
      <c r="F5691">
        <v>2023</v>
      </c>
      <c r="G5691" t="s">
        <v>4726</v>
      </c>
      <c r="H5691" t="s">
        <v>9224</v>
      </c>
      <c r="I5691" t="s">
        <v>9225</v>
      </c>
      <c r="J5691">
        <v>27.032499999999999</v>
      </c>
      <c r="N5691">
        <v>27.032499999999999</v>
      </c>
      <c r="O5691">
        <v>27.032499999999999</v>
      </c>
      <c r="P5691">
        <v>0</v>
      </c>
      <c r="R5691" s="38">
        <v>1</v>
      </c>
      <c r="S5691" s="5"/>
      <c r="T5691" s="1" t="s">
        <v>11319</v>
      </c>
    </row>
    <row r="5692" spans="1:20" x14ac:dyDescent="0.25">
      <c r="A5692" t="s">
        <v>11318</v>
      </c>
      <c r="C5692" t="s">
        <v>10361</v>
      </c>
      <c r="E5692" s="2">
        <v>44886</v>
      </c>
      <c r="F5692">
        <v>2022</v>
      </c>
      <c r="G5692" t="s">
        <v>9273</v>
      </c>
      <c r="H5692" t="s">
        <v>9224</v>
      </c>
      <c r="J5692">
        <v>640.85579999999993</v>
      </c>
      <c r="N5692">
        <v>192.27779999999998</v>
      </c>
      <c r="O5692">
        <v>192.27779999999998</v>
      </c>
      <c r="P5692">
        <v>0</v>
      </c>
      <c r="S5692" s="5"/>
      <c r="T5692" s="1" t="s">
        <v>11320</v>
      </c>
    </row>
    <row r="5693" spans="1:20" x14ac:dyDescent="0.25">
      <c r="A5693" t="s">
        <v>11318</v>
      </c>
      <c r="C5693" t="s">
        <v>10361</v>
      </c>
      <c r="E5693" s="2">
        <v>44886</v>
      </c>
      <c r="F5693">
        <v>2022</v>
      </c>
      <c r="G5693" t="s">
        <v>9273</v>
      </c>
      <c r="H5693" t="s">
        <v>9224</v>
      </c>
      <c r="J5693">
        <v>28.852199999999996</v>
      </c>
      <c r="N5693">
        <v>8.6345999999999989</v>
      </c>
      <c r="O5693">
        <v>8.6345999999999989</v>
      </c>
      <c r="P5693">
        <v>0</v>
      </c>
      <c r="S5693" s="5"/>
      <c r="T5693" s="1" t="s">
        <v>11320</v>
      </c>
    </row>
    <row r="5694" spans="1:20" x14ac:dyDescent="0.25">
      <c r="A5694" t="s">
        <v>11318</v>
      </c>
      <c r="C5694" t="s">
        <v>10361</v>
      </c>
      <c r="E5694" s="2">
        <v>44886</v>
      </c>
      <c r="F5694">
        <v>2022</v>
      </c>
      <c r="G5694" t="s">
        <v>9273</v>
      </c>
      <c r="H5694" t="s">
        <v>9224</v>
      </c>
      <c r="J5694">
        <v>15.6897</v>
      </c>
      <c r="N5694">
        <v>4.7385000000000002</v>
      </c>
      <c r="O5694">
        <v>4.7385000000000002</v>
      </c>
      <c r="P5694">
        <v>0</v>
      </c>
      <c r="S5694" s="5"/>
      <c r="T5694" s="1" t="s">
        <v>11320</v>
      </c>
    </row>
    <row r="5695" spans="1:20" x14ac:dyDescent="0.25">
      <c r="A5695" t="s">
        <v>11318</v>
      </c>
      <c r="C5695" t="s">
        <v>10361</v>
      </c>
      <c r="E5695" s="2">
        <v>44886</v>
      </c>
      <c r="F5695">
        <v>2022</v>
      </c>
      <c r="G5695" t="s">
        <v>9273</v>
      </c>
      <c r="H5695" t="s">
        <v>9224</v>
      </c>
      <c r="J5695">
        <v>51.702300000000001</v>
      </c>
      <c r="N5695">
        <v>15.479099999999999</v>
      </c>
      <c r="O5695">
        <v>15.479099999999999</v>
      </c>
      <c r="P5695">
        <v>0</v>
      </c>
      <c r="S5695" s="5"/>
      <c r="T5695" s="1" t="s">
        <v>11320</v>
      </c>
    </row>
    <row r="5696" spans="1:20" x14ac:dyDescent="0.25">
      <c r="A5696" t="s">
        <v>11318</v>
      </c>
      <c r="C5696" t="s">
        <v>10845</v>
      </c>
      <c r="E5696" s="2">
        <v>44518</v>
      </c>
      <c r="F5696">
        <v>2021</v>
      </c>
      <c r="G5696" t="s">
        <v>9284</v>
      </c>
      <c r="H5696" t="s">
        <v>9218</v>
      </c>
      <c r="J5696">
        <v>413.94500000000005</v>
      </c>
      <c r="N5696">
        <v>66.586010000000002</v>
      </c>
      <c r="O5696">
        <v>66.586010000000002</v>
      </c>
      <c r="P5696">
        <v>0</v>
      </c>
      <c r="S5696" s="5"/>
      <c r="T5696" s="1" t="s">
        <v>11321</v>
      </c>
    </row>
    <row r="5697" spans="1:20" x14ac:dyDescent="0.25">
      <c r="A5697" t="s">
        <v>11318</v>
      </c>
      <c r="C5697" t="s">
        <v>9965</v>
      </c>
      <c r="E5697" s="2">
        <v>45288</v>
      </c>
      <c r="F5697">
        <v>2023</v>
      </c>
      <c r="G5697" t="s">
        <v>4726</v>
      </c>
      <c r="H5697" t="s">
        <v>9224</v>
      </c>
      <c r="I5697" t="s">
        <v>9225</v>
      </c>
      <c r="J5697">
        <v>75.690999999999988</v>
      </c>
      <c r="N5697">
        <v>15.138199999999999</v>
      </c>
      <c r="O5697">
        <v>15.138199999999999</v>
      </c>
      <c r="P5697">
        <v>0</v>
      </c>
      <c r="R5697" s="38">
        <v>0.2</v>
      </c>
      <c r="S5697" s="5"/>
      <c r="T5697" s="1" t="s">
        <v>11319</v>
      </c>
    </row>
    <row r="5698" spans="1:20" x14ac:dyDescent="0.25">
      <c r="A5698" t="s">
        <v>11318</v>
      </c>
      <c r="C5698" t="s">
        <v>10834</v>
      </c>
      <c r="E5698" s="2">
        <v>44375</v>
      </c>
      <c r="F5698">
        <v>2021</v>
      </c>
      <c r="G5698" t="s">
        <v>6429</v>
      </c>
      <c r="H5698" t="s">
        <v>9224</v>
      </c>
      <c r="J5698">
        <v>59.135000000000005</v>
      </c>
      <c r="N5698">
        <v>0.59135000000000004</v>
      </c>
      <c r="O5698">
        <v>0.59135000000000004</v>
      </c>
      <c r="P5698">
        <v>0</v>
      </c>
      <c r="S5698" s="5"/>
      <c r="T5698" s="1" t="s">
        <v>11321</v>
      </c>
    </row>
    <row r="5699" spans="1:20" x14ac:dyDescent="0.25">
      <c r="A5699" t="s">
        <v>11318</v>
      </c>
      <c r="C5699" t="s">
        <v>10043</v>
      </c>
      <c r="E5699" s="2">
        <v>45288</v>
      </c>
      <c r="F5699">
        <v>2023</v>
      </c>
      <c r="G5699" t="s">
        <v>6429</v>
      </c>
      <c r="H5699" t="s">
        <v>9224</v>
      </c>
      <c r="I5699" t="s">
        <v>9225</v>
      </c>
      <c r="J5699">
        <v>16.2195</v>
      </c>
      <c r="N5699">
        <v>0.32438999999999996</v>
      </c>
      <c r="O5699">
        <v>0.32438999999999996</v>
      </c>
      <c r="P5699">
        <v>0</v>
      </c>
      <c r="R5699" s="38">
        <v>0.02</v>
      </c>
      <c r="S5699" s="5"/>
      <c r="T5699" s="1" t="s">
        <v>11319</v>
      </c>
    </row>
    <row r="5700" spans="1:20" x14ac:dyDescent="0.25">
      <c r="A5700" t="s">
        <v>11318</v>
      </c>
      <c r="C5700" t="s">
        <v>10939</v>
      </c>
      <c r="E5700" s="2">
        <v>44322</v>
      </c>
      <c r="F5700">
        <v>2021</v>
      </c>
      <c r="G5700" t="s">
        <v>9243</v>
      </c>
      <c r="H5700" t="s">
        <v>9224</v>
      </c>
      <c r="J5700">
        <v>59.135000000000005</v>
      </c>
      <c r="N5700">
        <v>59.135000000000005</v>
      </c>
      <c r="O5700">
        <v>59.135000000000005</v>
      </c>
      <c r="P5700">
        <v>0</v>
      </c>
      <c r="S5700" s="5"/>
      <c r="T5700" s="1" t="s">
        <v>11321</v>
      </c>
    </row>
    <row r="5701" spans="1:20" x14ac:dyDescent="0.25">
      <c r="A5701" t="s">
        <v>11318</v>
      </c>
      <c r="C5701" t="s">
        <v>10065</v>
      </c>
      <c r="E5701" s="2">
        <v>44911</v>
      </c>
      <c r="F5701">
        <v>2022</v>
      </c>
      <c r="G5701" t="s">
        <v>9380</v>
      </c>
      <c r="H5701" t="s">
        <v>9224</v>
      </c>
      <c r="J5701">
        <v>52.65</v>
      </c>
      <c r="N5701">
        <v>10.53</v>
      </c>
      <c r="O5701">
        <v>10.53</v>
      </c>
      <c r="P5701">
        <v>0</v>
      </c>
      <c r="S5701" s="5"/>
      <c r="T5701" s="1" t="s">
        <v>11320</v>
      </c>
    </row>
    <row r="5702" spans="1:20" x14ac:dyDescent="0.25">
      <c r="A5702" t="s">
        <v>11318</v>
      </c>
      <c r="C5702" t="s">
        <v>9913</v>
      </c>
      <c r="E5702" s="2">
        <v>45254</v>
      </c>
      <c r="F5702">
        <v>2023</v>
      </c>
      <c r="G5702" t="s">
        <v>4726</v>
      </c>
      <c r="H5702" t="s">
        <v>9224</v>
      </c>
      <c r="I5702" t="s">
        <v>9225</v>
      </c>
      <c r="J5702">
        <v>108.13</v>
      </c>
      <c r="N5702">
        <v>21.625999999999998</v>
      </c>
      <c r="O5702">
        <v>21.625999999999998</v>
      </c>
      <c r="P5702">
        <v>0</v>
      </c>
      <c r="R5702" s="38">
        <v>0.2</v>
      </c>
      <c r="S5702" s="5"/>
      <c r="T5702" s="1" t="s">
        <v>11319</v>
      </c>
    </row>
    <row r="5703" spans="1:20" x14ac:dyDescent="0.25">
      <c r="A5703" t="s">
        <v>11318</v>
      </c>
      <c r="C5703" t="s">
        <v>10080</v>
      </c>
      <c r="E5703" s="2">
        <v>44819</v>
      </c>
      <c r="F5703">
        <v>2022</v>
      </c>
      <c r="G5703" t="s">
        <v>4726</v>
      </c>
      <c r="H5703" t="s">
        <v>9224</v>
      </c>
      <c r="J5703">
        <v>52.65</v>
      </c>
      <c r="N5703">
        <v>0.52649999999999997</v>
      </c>
      <c r="O5703">
        <v>0.52649999999999997</v>
      </c>
      <c r="P5703">
        <v>0</v>
      </c>
      <c r="S5703" s="5"/>
      <c r="T5703" s="1" t="s">
        <v>11320</v>
      </c>
    </row>
    <row r="5704" spans="1:20" x14ac:dyDescent="0.25">
      <c r="A5704" t="s">
        <v>11318</v>
      </c>
      <c r="C5704" t="s">
        <v>10080</v>
      </c>
      <c r="E5704" s="2">
        <v>44819</v>
      </c>
      <c r="F5704">
        <v>2022</v>
      </c>
      <c r="G5704" t="s">
        <v>4726</v>
      </c>
      <c r="H5704" t="s">
        <v>9224</v>
      </c>
      <c r="J5704">
        <v>21.06</v>
      </c>
      <c r="N5704">
        <v>0.21060000000000001</v>
      </c>
      <c r="O5704">
        <v>0.21060000000000001</v>
      </c>
      <c r="P5704">
        <v>0</v>
      </c>
      <c r="S5704" s="5"/>
      <c r="T5704" s="1" t="s">
        <v>11320</v>
      </c>
    </row>
    <row r="5705" spans="1:20" x14ac:dyDescent="0.25">
      <c r="A5705" t="s">
        <v>11318</v>
      </c>
      <c r="C5705" t="s">
        <v>9367</v>
      </c>
      <c r="E5705" s="2">
        <v>45247</v>
      </c>
      <c r="F5705">
        <v>2023</v>
      </c>
      <c r="G5705" t="s">
        <v>9276</v>
      </c>
      <c r="H5705" t="s">
        <v>9218</v>
      </c>
      <c r="I5705" t="s">
        <v>84</v>
      </c>
      <c r="J5705">
        <v>108.13</v>
      </c>
      <c r="N5705">
        <v>108.13</v>
      </c>
      <c r="O5705">
        <v>108.13</v>
      </c>
      <c r="P5705">
        <v>0</v>
      </c>
      <c r="R5705" s="38">
        <v>1</v>
      </c>
      <c r="S5705" s="5"/>
      <c r="T5705" s="1" t="s">
        <v>11319</v>
      </c>
    </row>
    <row r="5706" spans="1:20" x14ac:dyDescent="0.25">
      <c r="A5706" t="s">
        <v>11318</v>
      </c>
      <c r="C5706" t="s">
        <v>10994</v>
      </c>
      <c r="E5706" s="2">
        <v>44547</v>
      </c>
      <c r="F5706">
        <v>2021</v>
      </c>
      <c r="G5706" t="s">
        <v>6903</v>
      </c>
      <c r="H5706" t="s">
        <v>9224</v>
      </c>
      <c r="J5706">
        <v>23.654000000000003</v>
      </c>
      <c r="N5706">
        <v>0.23654000000000003</v>
      </c>
      <c r="O5706">
        <v>0.23654000000000003</v>
      </c>
      <c r="P5706">
        <v>0</v>
      </c>
      <c r="S5706" s="5"/>
      <c r="T5706" s="1" t="s">
        <v>11321</v>
      </c>
    </row>
    <row r="5707" spans="1:20" x14ac:dyDescent="0.25">
      <c r="A5707" t="s">
        <v>11318</v>
      </c>
      <c r="C5707" t="s">
        <v>10739</v>
      </c>
      <c r="E5707" s="2">
        <v>44552</v>
      </c>
      <c r="F5707">
        <v>2021</v>
      </c>
      <c r="G5707" t="s">
        <v>6903</v>
      </c>
      <c r="H5707" t="s">
        <v>9218</v>
      </c>
      <c r="J5707">
        <v>73.209130000000002</v>
      </c>
      <c r="N5707">
        <v>30.040580000000002</v>
      </c>
      <c r="O5707">
        <v>8.0423600000000004</v>
      </c>
      <c r="P5707">
        <v>21.998220000000003</v>
      </c>
      <c r="S5707" s="5"/>
      <c r="T5707" s="1" t="s">
        <v>11321</v>
      </c>
    </row>
    <row r="5708" spans="1:20" x14ac:dyDescent="0.25">
      <c r="A5708" t="s">
        <v>11318</v>
      </c>
      <c r="C5708" t="s">
        <v>10739</v>
      </c>
      <c r="E5708" s="2">
        <v>44552</v>
      </c>
      <c r="F5708">
        <v>2021</v>
      </c>
      <c r="G5708" t="s">
        <v>6903</v>
      </c>
      <c r="H5708" t="s">
        <v>9218</v>
      </c>
      <c r="J5708">
        <v>2.1288600000000004</v>
      </c>
      <c r="N5708">
        <v>0.82789000000000001</v>
      </c>
      <c r="O5708">
        <v>0.23654000000000003</v>
      </c>
      <c r="P5708">
        <v>0.59135000000000004</v>
      </c>
      <c r="S5708" s="5"/>
      <c r="T5708" s="1" t="s">
        <v>11321</v>
      </c>
    </row>
    <row r="5709" spans="1:20" x14ac:dyDescent="0.25">
      <c r="A5709" t="s">
        <v>11318</v>
      </c>
      <c r="C5709" t="s">
        <v>10822</v>
      </c>
      <c r="E5709" s="2">
        <v>44552</v>
      </c>
      <c r="F5709">
        <v>2021</v>
      </c>
      <c r="G5709" t="s">
        <v>6903</v>
      </c>
      <c r="H5709" t="s">
        <v>9218</v>
      </c>
      <c r="J5709">
        <v>50.264750000000006</v>
      </c>
      <c r="N5709">
        <v>20.578980000000001</v>
      </c>
      <c r="O5709">
        <v>5.5586900000000004</v>
      </c>
      <c r="P5709">
        <v>15.020290000000001</v>
      </c>
      <c r="S5709" s="5"/>
      <c r="T5709" s="1" t="s">
        <v>11321</v>
      </c>
    </row>
    <row r="5710" spans="1:20" x14ac:dyDescent="0.25">
      <c r="A5710" t="s">
        <v>11318</v>
      </c>
      <c r="C5710" t="s">
        <v>9955</v>
      </c>
      <c r="E5710" s="2">
        <v>44831</v>
      </c>
      <c r="F5710">
        <v>2022</v>
      </c>
      <c r="G5710" t="s">
        <v>7066</v>
      </c>
      <c r="H5710" t="s">
        <v>9229</v>
      </c>
      <c r="J5710">
        <v>631.79999999999995</v>
      </c>
      <c r="N5710">
        <v>82.134</v>
      </c>
      <c r="O5710">
        <v>50.543999999999997</v>
      </c>
      <c r="P5710">
        <v>31.589999999999996</v>
      </c>
      <c r="S5710" s="5"/>
      <c r="T5710" s="1" t="s">
        <v>11320</v>
      </c>
    </row>
    <row r="5711" spans="1:20" x14ac:dyDescent="0.25">
      <c r="A5711" t="s">
        <v>11318</v>
      </c>
      <c r="C5711" t="s">
        <v>9955</v>
      </c>
      <c r="E5711" s="2">
        <v>44909</v>
      </c>
      <c r="F5711">
        <v>2022</v>
      </c>
      <c r="G5711" t="s">
        <v>7066</v>
      </c>
      <c r="H5711" t="s">
        <v>9229</v>
      </c>
      <c r="J5711">
        <v>631.79999999999995</v>
      </c>
      <c r="N5711">
        <v>82.134</v>
      </c>
      <c r="O5711">
        <v>50.543999999999997</v>
      </c>
      <c r="P5711">
        <v>31.589999999999996</v>
      </c>
      <c r="S5711" s="5"/>
      <c r="T5711" s="1" t="s">
        <v>11320</v>
      </c>
    </row>
    <row r="5712" spans="1:20" x14ac:dyDescent="0.25">
      <c r="A5712" t="s">
        <v>11318</v>
      </c>
      <c r="C5712" t="s">
        <v>9955</v>
      </c>
      <c r="E5712" s="2">
        <v>45131</v>
      </c>
      <c r="F5712">
        <v>2023</v>
      </c>
      <c r="G5712" t="s">
        <v>7066</v>
      </c>
      <c r="H5712" t="s">
        <v>9229</v>
      </c>
      <c r="I5712" t="s">
        <v>9240</v>
      </c>
      <c r="J5712">
        <v>648.78</v>
      </c>
      <c r="N5712">
        <v>84.341399999999993</v>
      </c>
      <c r="O5712">
        <v>51.9024</v>
      </c>
      <c r="P5712">
        <v>32.439</v>
      </c>
      <c r="R5712" s="38">
        <v>0.13</v>
      </c>
      <c r="S5712" s="5"/>
      <c r="T5712" s="1" t="s">
        <v>11319</v>
      </c>
    </row>
    <row r="5713" spans="1:20" x14ac:dyDescent="0.25">
      <c r="A5713" t="s">
        <v>11318</v>
      </c>
      <c r="C5713" t="s">
        <v>10740</v>
      </c>
      <c r="E5713" s="2">
        <v>44532</v>
      </c>
      <c r="F5713">
        <v>2021</v>
      </c>
      <c r="G5713" t="s">
        <v>6375</v>
      </c>
      <c r="H5713" t="s">
        <v>9218</v>
      </c>
      <c r="J5713">
        <v>94.616000000000014</v>
      </c>
      <c r="N5713">
        <v>12.300080000000001</v>
      </c>
      <c r="O5713">
        <v>0</v>
      </c>
      <c r="P5713">
        <v>12.300080000000001</v>
      </c>
      <c r="S5713" s="5"/>
      <c r="T5713" s="1" t="s">
        <v>11321</v>
      </c>
    </row>
    <row r="5714" spans="1:20" x14ac:dyDescent="0.25">
      <c r="A5714" t="s">
        <v>11318</v>
      </c>
      <c r="C5714" t="s">
        <v>9772</v>
      </c>
      <c r="E5714" s="2">
        <v>45134</v>
      </c>
      <c r="F5714">
        <v>2023</v>
      </c>
      <c r="G5714" t="s">
        <v>9273</v>
      </c>
      <c r="H5714" t="s">
        <v>318</v>
      </c>
      <c r="I5714" t="s">
        <v>9256</v>
      </c>
      <c r="J5714">
        <v>70.477405379754998</v>
      </c>
      <c r="N5714">
        <v>70.477405379754998</v>
      </c>
      <c r="O5714">
        <v>70.477405379754998</v>
      </c>
      <c r="P5714">
        <v>0</v>
      </c>
      <c r="R5714" s="38">
        <v>1</v>
      </c>
      <c r="S5714" s="5"/>
      <c r="T5714" s="1" t="s">
        <v>11319</v>
      </c>
    </row>
    <row r="5715" spans="1:20" x14ac:dyDescent="0.25">
      <c r="A5715" t="s">
        <v>11318</v>
      </c>
      <c r="C5715" t="s">
        <v>10952</v>
      </c>
      <c r="E5715" s="2">
        <v>44413</v>
      </c>
      <c r="F5715">
        <v>2021</v>
      </c>
      <c r="G5715" t="s">
        <v>9273</v>
      </c>
      <c r="H5715" t="s">
        <v>9229</v>
      </c>
      <c r="J5715">
        <v>147.83750000000001</v>
      </c>
      <c r="N5715">
        <v>147.83750000000001</v>
      </c>
      <c r="O5715">
        <v>147.83750000000001</v>
      </c>
      <c r="P5715">
        <v>0</v>
      </c>
      <c r="S5715" s="5"/>
      <c r="T5715" s="1" t="s">
        <v>11321</v>
      </c>
    </row>
    <row r="5716" spans="1:20" x14ac:dyDescent="0.25">
      <c r="A5716" t="s">
        <v>11318</v>
      </c>
      <c r="C5716" t="s">
        <v>10292</v>
      </c>
      <c r="E5716" s="2">
        <v>44854</v>
      </c>
      <c r="F5716">
        <v>2022</v>
      </c>
      <c r="G5716" t="s">
        <v>9273</v>
      </c>
      <c r="H5716" t="s">
        <v>9229</v>
      </c>
      <c r="J5716">
        <v>157.94999999999999</v>
      </c>
      <c r="N5716">
        <v>157.94999999999999</v>
      </c>
      <c r="O5716">
        <v>157.94999999999999</v>
      </c>
      <c r="P5716">
        <v>0</v>
      </c>
      <c r="S5716" s="5"/>
      <c r="T5716" s="1" t="s">
        <v>11320</v>
      </c>
    </row>
    <row r="5717" spans="1:20" x14ac:dyDescent="0.25">
      <c r="A5717" t="s">
        <v>11318</v>
      </c>
      <c r="C5717" t="s">
        <v>10795</v>
      </c>
      <c r="E5717" s="2">
        <v>44285</v>
      </c>
      <c r="F5717">
        <v>2021</v>
      </c>
      <c r="G5717" t="s">
        <v>8761</v>
      </c>
      <c r="H5717" t="s">
        <v>9224</v>
      </c>
      <c r="J5717">
        <v>59.135000000000005</v>
      </c>
      <c r="N5717">
        <v>0.59135000000000004</v>
      </c>
      <c r="O5717">
        <v>0.59135000000000004</v>
      </c>
      <c r="P5717">
        <v>0</v>
      </c>
      <c r="S5717" s="5"/>
      <c r="T5717" s="1" t="s">
        <v>11321</v>
      </c>
    </row>
    <row r="5718" spans="1:20" x14ac:dyDescent="0.25">
      <c r="A5718" t="s">
        <v>11318</v>
      </c>
      <c r="C5718" t="s">
        <v>9506</v>
      </c>
      <c r="E5718" s="2">
        <v>45090</v>
      </c>
      <c r="F5718">
        <v>2023</v>
      </c>
      <c r="G5718" t="s">
        <v>9273</v>
      </c>
      <c r="H5718" t="s">
        <v>9218</v>
      </c>
      <c r="I5718" t="s">
        <v>132</v>
      </c>
      <c r="J5718">
        <v>15.354459999999998</v>
      </c>
      <c r="N5718">
        <v>13.378340997999999</v>
      </c>
      <c r="O5718">
        <v>11.560372933999998</v>
      </c>
      <c r="P5718">
        <v>1.817968064</v>
      </c>
      <c r="R5718" s="38">
        <v>0.87129999999999996</v>
      </c>
      <c r="S5718" s="5"/>
      <c r="T5718" s="1" t="s">
        <v>11319</v>
      </c>
    </row>
    <row r="5719" spans="1:20" x14ac:dyDescent="0.25">
      <c r="A5719" t="s">
        <v>11318</v>
      </c>
      <c r="C5719" t="s">
        <v>9378</v>
      </c>
      <c r="E5719" s="2">
        <v>45282</v>
      </c>
      <c r="F5719">
        <v>2023</v>
      </c>
      <c r="G5719" t="s">
        <v>9320</v>
      </c>
      <c r="H5719" t="s">
        <v>318</v>
      </c>
      <c r="I5719" t="s">
        <v>9225</v>
      </c>
      <c r="J5719">
        <v>81.097499999999997</v>
      </c>
      <c r="N5719">
        <v>0.4054875</v>
      </c>
      <c r="O5719">
        <v>0.4054875</v>
      </c>
      <c r="P5719">
        <v>0</v>
      </c>
      <c r="R5719" s="38">
        <v>5.0000000000000001E-3</v>
      </c>
      <c r="S5719" s="5"/>
      <c r="T5719" s="1" t="s">
        <v>11319</v>
      </c>
    </row>
    <row r="5720" spans="1:20" x14ac:dyDescent="0.25">
      <c r="A5720" t="s">
        <v>11318</v>
      </c>
      <c r="C5720" t="s">
        <v>10881</v>
      </c>
      <c r="E5720" s="2">
        <v>44547</v>
      </c>
      <c r="F5720">
        <v>2021</v>
      </c>
      <c r="G5720" t="s">
        <v>9289</v>
      </c>
      <c r="H5720" t="s">
        <v>9229</v>
      </c>
      <c r="J5720">
        <v>23.654000000000003</v>
      </c>
      <c r="N5720">
        <v>23.654000000000003</v>
      </c>
      <c r="O5720">
        <v>23.654000000000003</v>
      </c>
      <c r="P5720">
        <v>0</v>
      </c>
      <c r="S5720" s="5"/>
      <c r="T5720" s="1" t="s">
        <v>11321</v>
      </c>
    </row>
    <row r="5721" spans="1:20" x14ac:dyDescent="0.25">
      <c r="A5721" t="s">
        <v>11318</v>
      </c>
      <c r="C5721" t="s">
        <v>10881</v>
      </c>
      <c r="E5721" s="2">
        <v>44547</v>
      </c>
      <c r="F5721">
        <v>2021</v>
      </c>
      <c r="G5721" t="s">
        <v>9243</v>
      </c>
      <c r="H5721" t="s">
        <v>9229</v>
      </c>
      <c r="J5721">
        <v>94.616000000000014</v>
      </c>
      <c r="N5721">
        <v>94.616000000000014</v>
      </c>
      <c r="O5721">
        <v>94.616000000000014</v>
      </c>
      <c r="P5721">
        <v>0</v>
      </c>
      <c r="S5721" s="5"/>
      <c r="T5721" s="1" t="s">
        <v>11321</v>
      </c>
    </row>
    <row r="5722" spans="1:20" x14ac:dyDescent="0.25">
      <c r="A5722" t="s">
        <v>11318</v>
      </c>
      <c r="C5722" t="s">
        <v>10752</v>
      </c>
      <c r="E5722" s="2">
        <v>44400</v>
      </c>
      <c r="F5722">
        <v>2021</v>
      </c>
      <c r="G5722" t="s">
        <v>7066</v>
      </c>
      <c r="H5722" t="s">
        <v>9229</v>
      </c>
      <c r="J5722">
        <v>25.901129999999998</v>
      </c>
      <c r="N5722">
        <v>2.4836700000000005</v>
      </c>
      <c r="O5722">
        <v>0.59135000000000004</v>
      </c>
      <c r="P5722">
        <v>1.8923200000000002</v>
      </c>
      <c r="S5722" s="5"/>
      <c r="T5722" s="1" t="s">
        <v>11321</v>
      </c>
    </row>
    <row r="5723" spans="1:20" x14ac:dyDescent="0.25">
      <c r="A5723" t="s">
        <v>11318</v>
      </c>
      <c r="C5723" t="s">
        <v>10861</v>
      </c>
      <c r="E5723" s="2">
        <v>44341</v>
      </c>
      <c r="F5723">
        <v>2021</v>
      </c>
      <c r="G5723" t="s">
        <v>9334</v>
      </c>
      <c r="H5723" t="s">
        <v>9229</v>
      </c>
      <c r="J5723">
        <v>624.46559999999999</v>
      </c>
      <c r="N5723">
        <v>624.46559999999999</v>
      </c>
      <c r="O5723">
        <v>624.46559999999999</v>
      </c>
      <c r="P5723">
        <v>0</v>
      </c>
      <c r="S5723" s="5"/>
      <c r="T5723" s="1" t="s">
        <v>11321</v>
      </c>
    </row>
    <row r="5724" spans="1:20" x14ac:dyDescent="0.25">
      <c r="A5724" t="s">
        <v>11318</v>
      </c>
      <c r="C5724" t="s">
        <v>10767</v>
      </c>
      <c r="E5724" s="2">
        <v>44315</v>
      </c>
      <c r="F5724">
        <v>2021</v>
      </c>
      <c r="G5724" t="s">
        <v>62</v>
      </c>
      <c r="H5724" t="s">
        <v>9218</v>
      </c>
      <c r="J5724">
        <v>50.264750000000006</v>
      </c>
      <c r="N5724">
        <v>50.264750000000006</v>
      </c>
      <c r="O5724">
        <v>50.264750000000006</v>
      </c>
      <c r="P5724">
        <v>0</v>
      </c>
      <c r="S5724" s="5"/>
      <c r="T5724" s="1" t="s">
        <v>11321</v>
      </c>
    </row>
    <row r="5725" spans="1:20" x14ac:dyDescent="0.25">
      <c r="A5725" t="s">
        <v>11318</v>
      </c>
      <c r="C5725" t="s">
        <v>10767</v>
      </c>
      <c r="E5725" s="2">
        <v>44315</v>
      </c>
      <c r="F5725">
        <v>2021</v>
      </c>
      <c r="G5725" t="s">
        <v>62</v>
      </c>
      <c r="H5725" t="s">
        <v>9218</v>
      </c>
      <c r="J5725">
        <v>1.4192400000000001</v>
      </c>
      <c r="N5725">
        <v>1.4192400000000001</v>
      </c>
      <c r="O5725">
        <v>1.4192400000000001</v>
      </c>
      <c r="P5725">
        <v>0</v>
      </c>
      <c r="S5725" s="5"/>
      <c r="T5725" s="1" t="s">
        <v>11321</v>
      </c>
    </row>
    <row r="5726" spans="1:20" x14ac:dyDescent="0.25">
      <c r="A5726" t="s">
        <v>11318</v>
      </c>
      <c r="C5726" t="s">
        <v>9305</v>
      </c>
      <c r="E5726" s="2">
        <v>45019</v>
      </c>
      <c r="F5726">
        <v>2023</v>
      </c>
      <c r="G5726" t="s">
        <v>62</v>
      </c>
      <c r="H5726" t="s">
        <v>9218</v>
      </c>
      <c r="I5726" t="s">
        <v>141</v>
      </c>
      <c r="J5726">
        <v>19.791683475805439</v>
      </c>
      <c r="N5726">
        <v>19.791683475805439</v>
      </c>
      <c r="O5726">
        <v>19.791683475805439</v>
      </c>
      <c r="P5726">
        <v>0</v>
      </c>
      <c r="R5726" s="38">
        <v>1</v>
      </c>
      <c r="S5726" s="5"/>
      <c r="T5726" s="1" t="s">
        <v>11319</v>
      </c>
    </row>
    <row r="5727" spans="1:20" x14ac:dyDescent="0.25">
      <c r="A5727" t="s">
        <v>11318</v>
      </c>
      <c r="C5727" t="s">
        <v>9305</v>
      </c>
      <c r="E5727" s="2">
        <v>45019</v>
      </c>
      <c r="F5727">
        <v>2023</v>
      </c>
      <c r="G5727" t="s">
        <v>62</v>
      </c>
      <c r="H5727" t="s">
        <v>9218</v>
      </c>
      <c r="I5727" t="s">
        <v>141</v>
      </c>
      <c r="J5727">
        <v>42.848767612327791</v>
      </c>
      <c r="N5727">
        <v>42.848767612327791</v>
      </c>
      <c r="O5727">
        <v>42.848767612327791</v>
      </c>
      <c r="P5727">
        <v>0</v>
      </c>
      <c r="R5727" s="38">
        <v>1</v>
      </c>
      <c r="S5727" s="5"/>
      <c r="T5727" s="1" t="s">
        <v>11319</v>
      </c>
    </row>
    <row r="5728" spans="1:20" x14ac:dyDescent="0.25">
      <c r="A5728" t="s">
        <v>11318</v>
      </c>
      <c r="C5728" t="s">
        <v>9305</v>
      </c>
      <c r="E5728" s="2">
        <v>45019</v>
      </c>
      <c r="F5728">
        <v>2023</v>
      </c>
      <c r="G5728" t="s">
        <v>62</v>
      </c>
      <c r="H5728" t="s">
        <v>9218</v>
      </c>
      <c r="I5728" t="s">
        <v>141</v>
      </c>
      <c r="J5728">
        <v>20.555787552714314</v>
      </c>
      <c r="N5728">
        <v>20.555787552714314</v>
      </c>
      <c r="O5728">
        <v>20.555787552714314</v>
      </c>
      <c r="P5728">
        <v>0</v>
      </c>
      <c r="R5728" s="38">
        <v>1</v>
      </c>
      <c r="S5728" s="5"/>
      <c r="T5728" s="1" t="s">
        <v>11319</v>
      </c>
    </row>
    <row r="5729" spans="1:20" x14ac:dyDescent="0.25">
      <c r="A5729" t="s">
        <v>11318</v>
      </c>
      <c r="C5729" t="s">
        <v>10891</v>
      </c>
      <c r="E5729" s="2">
        <v>44215</v>
      </c>
      <c r="F5729">
        <v>2021</v>
      </c>
      <c r="G5729" t="s">
        <v>9243</v>
      </c>
      <c r="H5729" t="s">
        <v>9218</v>
      </c>
      <c r="J5729">
        <v>88.702500000000001</v>
      </c>
      <c r="N5729">
        <v>88.702500000000001</v>
      </c>
      <c r="O5729">
        <v>88.702500000000001</v>
      </c>
      <c r="P5729">
        <v>0</v>
      </c>
      <c r="S5729" s="5"/>
      <c r="T5729" s="1" t="s">
        <v>11321</v>
      </c>
    </row>
    <row r="5730" spans="1:20" x14ac:dyDescent="0.25">
      <c r="A5730" t="s">
        <v>11318</v>
      </c>
      <c r="C5730" t="s">
        <v>10737</v>
      </c>
      <c r="E5730" s="2">
        <v>44298</v>
      </c>
      <c r="F5730">
        <v>2021</v>
      </c>
      <c r="G5730" t="s">
        <v>9243</v>
      </c>
      <c r="H5730" t="s">
        <v>9218</v>
      </c>
      <c r="J5730">
        <v>31.932900000000004</v>
      </c>
      <c r="N5730">
        <v>6.3865800000000013</v>
      </c>
      <c r="O5730">
        <v>6.3865800000000013</v>
      </c>
      <c r="P5730">
        <v>0</v>
      </c>
      <c r="S5730" s="5"/>
      <c r="T5730" s="1" t="s">
        <v>11321</v>
      </c>
    </row>
    <row r="5731" spans="1:20" x14ac:dyDescent="0.25">
      <c r="A5731" t="s">
        <v>11318</v>
      </c>
      <c r="C5731" t="s">
        <v>9894</v>
      </c>
      <c r="E5731" s="2">
        <v>45202</v>
      </c>
      <c r="F5731">
        <v>2023</v>
      </c>
      <c r="G5731" t="s">
        <v>9228</v>
      </c>
      <c r="H5731" t="s">
        <v>9218</v>
      </c>
      <c r="I5731" t="s">
        <v>9262</v>
      </c>
      <c r="J5731">
        <v>162.19499999999999</v>
      </c>
      <c r="N5731">
        <v>162.19499999999999</v>
      </c>
      <c r="O5731">
        <v>162.19499999999999</v>
      </c>
      <c r="P5731">
        <v>0</v>
      </c>
      <c r="R5731" s="38">
        <v>1</v>
      </c>
      <c r="S5731" s="5"/>
      <c r="T5731" s="1" t="s">
        <v>11319</v>
      </c>
    </row>
    <row r="5732" spans="1:20" x14ac:dyDescent="0.25">
      <c r="A5732" t="s">
        <v>11318</v>
      </c>
      <c r="C5732" t="s">
        <v>10793</v>
      </c>
      <c r="E5732" s="2">
        <v>44231</v>
      </c>
      <c r="F5732">
        <v>2021</v>
      </c>
      <c r="G5732" t="s">
        <v>9228</v>
      </c>
      <c r="H5732" t="s">
        <v>9218</v>
      </c>
      <c r="J5732">
        <v>354.81</v>
      </c>
      <c r="N5732">
        <v>70.962000000000003</v>
      </c>
      <c r="O5732">
        <v>70.962000000000003</v>
      </c>
      <c r="P5732">
        <v>0</v>
      </c>
      <c r="S5732" s="5"/>
      <c r="T5732" s="1" t="s">
        <v>11321</v>
      </c>
    </row>
    <row r="5733" spans="1:20" x14ac:dyDescent="0.25">
      <c r="A5733" t="s">
        <v>11318</v>
      </c>
      <c r="C5733" t="s">
        <v>10793</v>
      </c>
      <c r="E5733" s="2">
        <v>44392</v>
      </c>
      <c r="F5733">
        <v>2021</v>
      </c>
      <c r="G5733" t="s">
        <v>9228</v>
      </c>
      <c r="H5733" t="s">
        <v>9218</v>
      </c>
      <c r="J5733">
        <v>354.81</v>
      </c>
      <c r="N5733">
        <v>70.962000000000003</v>
      </c>
      <c r="O5733">
        <v>70.962000000000003</v>
      </c>
      <c r="P5733">
        <v>0</v>
      </c>
      <c r="S5733" s="5"/>
      <c r="T5733" s="1" t="s">
        <v>11321</v>
      </c>
    </row>
    <row r="5734" spans="1:20" x14ac:dyDescent="0.25">
      <c r="A5734" t="s">
        <v>11318</v>
      </c>
      <c r="C5734" t="s">
        <v>9824</v>
      </c>
      <c r="E5734" s="2">
        <v>45187</v>
      </c>
      <c r="F5734">
        <v>2023</v>
      </c>
      <c r="G5734" t="s">
        <v>9373</v>
      </c>
      <c r="H5734" t="s">
        <v>9218</v>
      </c>
      <c r="I5734" t="s">
        <v>9262</v>
      </c>
      <c r="J5734">
        <v>189.22749999999999</v>
      </c>
      <c r="N5734">
        <v>6.8878809999999993</v>
      </c>
      <c r="O5734">
        <v>6.8878809999999993</v>
      </c>
      <c r="P5734">
        <v>0</v>
      </c>
      <c r="R5734" s="38">
        <v>3.6400000000000002E-2</v>
      </c>
      <c r="S5734" s="5"/>
      <c r="T5734" s="1" t="s">
        <v>11319</v>
      </c>
    </row>
    <row r="5735" spans="1:20" x14ac:dyDescent="0.25">
      <c r="A5735" t="s">
        <v>11318</v>
      </c>
      <c r="C5735" t="s">
        <v>10216</v>
      </c>
      <c r="E5735" s="2">
        <v>44769</v>
      </c>
      <c r="F5735">
        <v>2022</v>
      </c>
      <c r="G5735" t="s">
        <v>9273</v>
      </c>
      <c r="H5735" t="s">
        <v>9218</v>
      </c>
      <c r="J5735">
        <v>52.65</v>
      </c>
      <c r="N5735">
        <v>18.954000000000001</v>
      </c>
      <c r="O5735">
        <v>0</v>
      </c>
      <c r="P5735">
        <v>18.954000000000001</v>
      </c>
      <c r="S5735" s="5"/>
      <c r="T5735" s="1" t="s">
        <v>11320</v>
      </c>
    </row>
    <row r="5736" spans="1:20" x14ac:dyDescent="0.25">
      <c r="A5736" t="s">
        <v>11318</v>
      </c>
      <c r="C5736" t="s">
        <v>10157</v>
      </c>
      <c r="E5736" s="2">
        <v>44778</v>
      </c>
      <c r="F5736">
        <v>2022</v>
      </c>
      <c r="G5736" t="s">
        <v>9228</v>
      </c>
      <c r="H5736" t="s">
        <v>9452</v>
      </c>
      <c r="J5736">
        <v>51.596999999999994</v>
      </c>
      <c r="N5736">
        <v>51.596999999999994</v>
      </c>
      <c r="O5736">
        <v>51.596999999999994</v>
      </c>
      <c r="P5736">
        <v>0</v>
      </c>
      <c r="S5736" s="5"/>
      <c r="T5736" s="1" t="s">
        <v>11320</v>
      </c>
    </row>
    <row r="5737" spans="1:20" x14ac:dyDescent="0.25">
      <c r="A5737" t="s">
        <v>11318</v>
      </c>
      <c r="C5737" t="s">
        <v>10179</v>
      </c>
      <c r="E5737" s="2">
        <v>44743</v>
      </c>
      <c r="F5737">
        <v>2022</v>
      </c>
      <c r="G5737" t="s">
        <v>9426</v>
      </c>
      <c r="H5737" t="s">
        <v>9218</v>
      </c>
      <c r="J5737">
        <v>500.17499999999995</v>
      </c>
      <c r="N5737">
        <v>500.17499999999995</v>
      </c>
      <c r="O5737">
        <v>500.17499999999995</v>
      </c>
      <c r="P5737">
        <v>0</v>
      </c>
      <c r="S5737" s="5"/>
      <c r="T5737" s="1" t="s">
        <v>11320</v>
      </c>
    </row>
    <row r="5738" spans="1:20" x14ac:dyDescent="0.25">
      <c r="A5738" t="s">
        <v>11318</v>
      </c>
      <c r="C5738" t="s">
        <v>10304</v>
      </c>
      <c r="E5738" s="2">
        <v>44915</v>
      </c>
      <c r="F5738">
        <v>2022</v>
      </c>
      <c r="G5738" t="s">
        <v>768</v>
      </c>
      <c r="H5738" t="s">
        <v>9218</v>
      </c>
      <c r="J5738">
        <v>157.94999999999999</v>
      </c>
      <c r="N5738">
        <v>127.9395</v>
      </c>
      <c r="O5738">
        <v>118.46249999999999</v>
      </c>
      <c r="P5738">
        <v>9.4770000000000003</v>
      </c>
      <c r="S5738" s="5"/>
      <c r="T5738" s="1" t="s">
        <v>11320</v>
      </c>
    </row>
    <row r="5739" spans="1:20" x14ac:dyDescent="0.25">
      <c r="A5739" t="s">
        <v>11318</v>
      </c>
      <c r="C5739" t="s">
        <v>9486</v>
      </c>
      <c r="E5739" s="2">
        <v>45275</v>
      </c>
      <c r="F5739">
        <v>2023</v>
      </c>
      <c r="G5739" t="s">
        <v>9392</v>
      </c>
      <c r="H5739" t="s">
        <v>9229</v>
      </c>
      <c r="I5739" t="s">
        <v>141</v>
      </c>
      <c r="J5739">
        <v>162.19499999999999</v>
      </c>
      <c r="N5739">
        <v>162.19499999999999</v>
      </c>
      <c r="O5739">
        <v>162.19499999999999</v>
      </c>
      <c r="P5739">
        <v>0</v>
      </c>
      <c r="R5739" s="38">
        <v>1</v>
      </c>
      <c r="S5739" s="5"/>
      <c r="T5739" s="1" t="s">
        <v>11319</v>
      </c>
    </row>
    <row r="5740" spans="1:20" x14ac:dyDescent="0.25">
      <c r="A5740" t="s">
        <v>11318</v>
      </c>
      <c r="C5740" t="s">
        <v>10253</v>
      </c>
      <c r="E5740" s="2">
        <v>44854</v>
      </c>
      <c r="F5740">
        <v>2022</v>
      </c>
      <c r="G5740" t="s">
        <v>768</v>
      </c>
      <c r="H5740" t="s">
        <v>9218</v>
      </c>
      <c r="J5740">
        <v>94.77</v>
      </c>
      <c r="N5740">
        <v>26.535599999999999</v>
      </c>
      <c r="O5740">
        <v>26.535599999999999</v>
      </c>
      <c r="P5740">
        <v>0</v>
      </c>
      <c r="S5740" s="5"/>
      <c r="T5740" s="1" t="s">
        <v>11320</v>
      </c>
    </row>
    <row r="5741" spans="1:20" x14ac:dyDescent="0.25">
      <c r="A5741" t="s">
        <v>11318</v>
      </c>
      <c r="C5741" t="s">
        <v>10769</v>
      </c>
      <c r="E5741" s="2">
        <v>44320</v>
      </c>
      <c r="F5741">
        <v>2021</v>
      </c>
      <c r="G5741" t="s">
        <v>9292</v>
      </c>
      <c r="H5741" t="s">
        <v>9218</v>
      </c>
      <c r="J5741">
        <v>49.318590000000007</v>
      </c>
      <c r="N5741">
        <v>49.318590000000007</v>
      </c>
      <c r="O5741">
        <v>49.318590000000007</v>
      </c>
      <c r="P5741">
        <v>0</v>
      </c>
      <c r="S5741" s="5"/>
      <c r="T5741" s="1" t="s">
        <v>11321</v>
      </c>
    </row>
    <row r="5742" spans="1:20" x14ac:dyDescent="0.25">
      <c r="A5742" t="s">
        <v>11318</v>
      </c>
      <c r="C5742" t="s">
        <v>10769</v>
      </c>
      <c r="E5742" s="2">
        <v>44320</v>
      </c>
      <c r="F5742">
        <v>2021</v>
      </c>
      <c r="G5742" t="s">
        <v>9292</v>
      </c>
      <c r="H5742" t="s">
        <v>9218</v>
      </c>
      <c r="J5742">
        <v>1.3009700000000002</v>
      </c>
      <c r="N5742">
        <v>1.3009700000000002</v>
      </c>
      <c r="O5742">
        <v>1.3009700000000002</v>
      </c>
      <c r="P5742">
        <v>0</v>
      </c>
      <c r="S5742" s="5"/>
      <c r="T5742" s="1" t="s">
        <v>11321</v>
      </c>
    </row>
    <row r="5743" spans="1:20" x14ac:dyDescent="0.25">
      <c r="A5743" t="s">
        <v>11318</v>
      </c>
      <c r="C5743" t="s">
        <v>10840</v>
      </c>
      <c r="E5743" s="2">
        <v>44552</v>
      </c>
      <c r="F5743">
        <v>2021</v>
      </c>
      <c r="G5743" t="s">
        <v>9317</v>
      </c>
      <c r="H5743" t="s">
        <v>9218</v>
      </c>
      <c r="J5743">
        <v>50.856100000000005</v>
      </c>
      <c r="N5743">
        <v>45.297409999999999</v>
      </c>
      <c r="O5743">
        <v>45.297409999999999</v>
      </c>
      <c r="P5743">
        <v>0</v>
      </c>
      <c r="S5743" s="5"/>
      <c r="T5743" s="1" t="s">
        <v>11321</v>
      </c>
    </row>
    <row r="5744" spans="1:20" x14ac:dyDescent="0.25">
      <c r="A5744" t="s">
        <v>11318</v>
      </c>
      <c r="C5744" t="s">
        <v>10299</v>
      </c>
      <c r="E5744" s="2">
        <v>44286</v>
      </c>
      <c r="F5744">
        <v>2021</v>
      </c>
      <c r="G5744" t="s">
        <v>9317</v>
      </c>
      <c r="H5744" t="s">
        <v>9218</v>
      </c>
      <c r="J5744">
        <v>23.654000000000003</v>
      </c>
      <c r="N5744">
        <v>11.590460000000002</v>
      </c>
      <c r="O5744">
        <v>11.590460000000002</v>
      </c>
      <c r="P5744">
        <v>0</v>
      </c>
      <c r="S5744" s="5"/>
      <c r="T5744" s="1" t="s">
        <v>11321</v>
      </c>
    </row>
    <row r="5745" spans="1:20" x14ac:dyDescent="0.25">
      <c r="A5745" t="s">
        <v>11318</v>
      </c>
      <c r="C5745" t="s">
        <v>10299</v>
      </c>
      <c r="E5745" s="2">
        <v>44732</v>
      </c>
      <c r="F5745">
        <v>2022</v>
      </c>
      <c r="G5745" t="s">
        <v>9317</v>
      </c>
      <c r="H5745" t="s">
        <v>9218</v>
      </c>
      <c r="J5745">
        <v>31.589999999999996</v>
      </c>
      <c r="N5745">
        <v>15.479099999999999</v>
      </c>
      <c r="O5745">
        <v>15.479099999999999</v>
      </c>
      <c r="P5745">
        <v>0</v>
      </c>
      <c r="S5745" s="5"/>
      <c r="T5745" s="1" t="s">
        <v>11320</v>
      </c>
    </row>
    <row r="5746" spans="1:20" x14ac:dyDescent="0.25">
      <c r="A5746" t="s">
        <v>11318</v>
      </c>
      <c r="C5746" t="s">
        <v>9632</v>
      </c>
      <c r="E5746" s="2">
        <v>45148</v>
      </c>
      <c r="F5746">
        <v>2023</v>
      </c>
      <c r="G5746" t="s">
        <v>6521</v>
      </c>
      <c r="H5746" t="s">
        <v>9452</v>
      </c>
      <c r="I5746" t="s">
        <v>141</v>
      </c>
      <c r="J5746">
        <v>37.608514838007629</v>
      </c>
      <c r="N5746">
        <v>33.546795235501641</v>
      </c>
      <c r="O5746">
        <v>33.546795235501641</v>
      </c>
      <c r="P5746">
        <v>0</v>
      </c>
      <c r="R5746" s="38">
        <v>0.89200000000000002</v>
      </c>
      <c r="S5746" s="5"/>
      <c r="T5746" s="1" t="s">
        <v>11319</v>
      </c>
    </row>
    <row r="5747" spans="1:20" x14ac:dyDescent="0.25">
      <c r="A5747" t="s">
        <v>11318</v>
      </c>
      <c r="C5747" t="s">
        <v>9632</v>
      </c>
      <c r="E5747" s="2">
        <v>45148</v>
      </c>
      <c r="F5747">
        <v>2023</v>
      </c>
      <c r="G5747" t="s">
        <v>6521</v>
      </c>
      <c r="H5747" t="s">
        <v>9452</v>
      </c>
      <c r="I5747" t="s">
        <v>9234</v>
      </c>
      <c r="J5747">
        <v>13.909998638715372</v>
      </c>
      <c r="N5747">
        <v>12.407718785733913</v>
      </c>
      <c r="O5747">
        <v>12.407718785733913</v>
      </c>
      <c r="P5747">
        <v>0</v>
      </c>
      <c r="R5747" s="38">
        <v>0.89200000000000002</v>
      </c>
      <c r="S5747" s="5"/>
      <c r="T5747" s="1" t="s">
        <v>11319</v>
      </c>
    </row>
    <row r="5748" spans="1:20" x14ac:dyDescent="0.25">
      <c r="A5748" t="s">
        <v>11318</v>
      </c>
      <c r="C5748" t="s">
        <v>10227</v>
      </c>
      <c r="E5748" s="2">
        <v>44608</v>
      </c>
      <c r="F5748">
        <v>2022</v>
      </c>
      <c r="G5748" t="s">
        <v>9273</v>
      </c>
      <c r="H5748" t="s">
        <v>9218</v>
      </c>
      <c r="J5748">
        <v>78.237899999999996</v>
      </c>
      <c r="N5748">
        <v>24.956099999999999</v>
      </c>
      <c r="O5748">
        <v>18.322199999999999</v>
      </c>
      <c r="P5748">
        <v>6.5286</v>
      </c>
      <c r="S5748" s="5"/>
      <c r="T5748" s="1" t="s">
        <v>11320</v>
      </c>
    </row>
    <row r="5749" spans="1:20" x14ac:dyDescent="0.25">
      <c r="A5749" t="s">
        <v>11318</v>
      </c>
      <c r="C5749" t="s">
        <v>9417</v>
      </c>
      <c r="E5749" s="2">
        <v>45260</v>
      </c>
      <c r="F5749">
        <v>2023</v>
      </c>
      <c r="G5749" t="s">
        <v>768</v>
      </c>
      <c r="H5749" t="s">
        <v>9218</v>
      </c>
      <c r="I5749" t="s">
        <v>361</v>
      </c>
      <c r="J5749">
        <v>75.690999999999988</v>
      </c>
      <c r="N5749">
        <v>35.726151999999999</v>
      </c>
      <c r="O5749">
        <v>35.726151999999999</v>
      </c>
      <c r="P5749">
        <v>0</v>
      </c>
      <c r="R5749" s="38">
        <v>0.47199999999999998</v>
      </c>
      <c r="S5749" s="5"/>
      <c r="T5749" s="1" t="s">
        <v>11319</v>
      </c>
    </row>
    <row r="5750" spans="1:20" x14ac:dyDescent="0.25">
      <c r="A5750" t="s">
        <v>11318</v>
      </c>
      <c r="C5750" t="s">
        <v>10725</v>
      </c>
      <c r="E5750" s="2">
        <v>44545</v>
      </c>
      <c r="F5750">
        <v>2021</v>
      </c>
      <c r="G5750" t="s">
        <v>6903</v>
      </c>
      <c r="H5750" t="s">
        <v>9218</v>
      </c>
      <c r="J5750">
        <v>68.596600000000009</v>
      </c>
      <c r="N5750">
        <v>35.71754</v>
      </c>
      <c r="O5750">
        <v>35.71754</v>
      </c>
      <c r="P5750">
        <v>0</v>
      </c>
      <c r="S5750" s="5"/>
      <c r="T5750" s="1" t="s">
        <v>11321</v>
      </c>
    </row>
    <row r="5751" spans="1:20" x14ac:dyDescent="0.25">
      <c r="A5751" t="s">
        <v>11318</v>
      </c>
      <c r="C5751" t="s">
        <v>10074</v>
      </c>
      <c r="E5751" s="2">
        <v>44911</v>
      </c>
      <c r="F5751">
        <v>2022</v>
      </c>
      <c r="G5751" t="s">
        <v>8761</v>
      </c>
      <c r="H5751" t="s">
        <v>9229</v>
      </c>
      <c r="J5751">
        <v>80.975700000000003</v>
      </c>
      <c r="N5751">
        <v>80.975700000000003</v>
      </c>
      <c r="O5751">
        <v>80.975700000000003</v>
      </c>
      <c r="P5751">
        <v>0</v>
      </c>
      <c r="S5751" s="5"/>
      <c r="T5751" s="1" t="s">
        <v>11320</v>
      </c>
    </row>
    <row r="5752" spans="1:20" x14ac:dyDescent="0.25">
      <c r="A5752" t="s">
        <v>11318</v>
      </c>
      <c r="C5752" t="s">
        <v>10318</v>
      </c>
      <c r="E5752" s="2">
        <v>44917</v>
      </c>
      <c r="F5752">
        <v>2022</v>
      </c>
      <c r="G5752" t="s">
        <v>9276</v>
      </c>
      <c r="H5752" t="s">
        <v>9452</v>
      </c>
      <c r="J5752">
        <v>31.589999999999996</v>
      </c>
      <c r="N5752">
        <v>31.589999999999996</v>
      </c>
      <c r="O5752">
        <v>31.589999999999996</v>
      </c>
      <c r="P5752">
        <v>0</v>
      </c>
      <c r="S5752" s="5"/>
      <c r="T5752" s="1" t="s">
        <v>11320</v>
      </c>
    </row>
    <row r="5753" spans="1:20" x14ac:dyDescent="0.25">
      <c r="A5753" t="s">
        <v>11318</v>
      </c>
      <c r="C5753" t="s">
        <v>9733</v>
      </c>
      <c r="E5753" s="2">
        <v>45274</v>
      </c>
      <c r="F5753">
        <v>2023</v>
      </c>
      <c r="G5753" t="s">
        <v>9279</v>
      </c>
      <c r="H5753" t="s">
        <v>9218</v>
      </c>
      <c r="I5753" t="s">
        <v>9262</v>
      </c>
      <c r="J5753">
        <v>270.32499999999999</v>
      </c>
      <c r="N5753">
        <v>150.03037499999999</v>
      </c>
      <c r="O5753">
        <v>150.03037499999999</v>
      </c>
      <c r="P5753">
        <v>0</v>
      </c>
      <c r="R5753" s="38">
        <v>0.55500000000000005</v>
      </c>
      <c r="S5753" s="5"/>
      <c r="T5753" s="1" t="s">
        <v>11319</v>
      </c>
    </row>
    <row r="5754" spans="1:20" x14ac:dyDescent="0.25">
      <c r="A5754" t="s">
        <v>11318</v>
      </c>
      <c r="C5754" t="s">
        <v>10108</v>
      </c>
      <c r="E5754" s="2">
        <v>44853</v>
      </c>
      <c r="F5754">
        <v>2022</v>
      </c>
      <c r="G5754" t="s">
        <v>9228</v>
      </c>
      <c r="H5754" t="s">
        <v>9218</v>
      </c>
      <c r="J5754">
        <v>47.384999999999998</v>
      </c>
      <c r="N5754">
        <v>28.9575</v>
      </c>
      <c r="O5754">
        <v>28.9575</v>
      </c>
      <c r="P5754">
        <v>0</v>
      </c>
      <c r="S5754" s="5"/>
      <c r="T5754" s="1" t="s">
        <v>11320</v>
      </c>
    </row>
    <row r="5755" spans="1:20" x14ac:dyDescent="0.25">
      <c r="A5755" t="s">
        <v>11318</v>
      </c>
      <c r="C5755" t="s">
        <v>10108</v>
      </c>
      <c r="E5755" s="2">
        <v>44853</v>
      </c>
      <c r="F5755">
        <v>2022</v>
      </c>
      <c r="G5755" t="s">
        <v>9279</v>
      </c>
      <c r="H5755" t="s">
        <v>9218</v>
      </c>
      <c r="J5755">
        <v>479.11499999999995</v>
      </c>
      <c r="N5755">
        <v>292.31279999999998</v>
      </c>
      <c r="O5755">
        <v>292.31279999999998</v>
      </c>
      <c r="P5755">
        <v>0</v>
      </c>
      <c r="S5755" s="5"/>
      <c r="T5755" s="1" t="s">
        <v>11320</v>
      </c>
    </row>
    <row r="5756" spans="1:20" x14ac:dyDescent="0.25">
      <c r="A5756" t="s">
        <v>11318</v>
      </c>
      <c r="C5756" t="s">
        <v>9498</v>
      </c>
      <c r="E5756" s="2">
        <v>45103</v>
      </c>
      <c r="F5756">
        <v>2023</v>
      </c>
      <c r="G5756" t="s">
        <v>9392</v>
      </c>
      <c r="H5756" t="s">
        <v>9224</v>
      </c>
      <c r="I5756" t="s">
        <v>9225</v>
      </c>
      <c r="J5756">
        <v>54.064999999999998</v>
      </c>
      <c r="N5756">
        <v>5.4064999999999994</v>
      </c>
      <c r="O5756">
        <v>5.4064999999999994</v>
      </c>
      <c r="P5756">
        <v>0</v>
      </c>
      <c r="R5756" s="38">
        <v>0.1</v>
      </c>
      <c r="S5756" s="5"/>
      <c r="T5756" s="1" t="s">
        <v>11319</v>
      </c>
    </row>
    <row r="5757" spans="1:20" x14ac:dyDescent="0.25">
      <c r="A5757" t="s">
        <v>11318</v>
      </c>
      <c r="C5757" t="s">
        <v>9953</v>
      </c>
      <c r="E5757" s="2">
        <v>45261</v>
      </c>
      <c r="F5757">
        <v>2023</v>
      </c>
      <c r="G5757" t="s">
        <v>9276</v>
      </c>
      <c r="H5757" t="s">
        <v>9218</v>
      </c>
      <c r="I5757" t="s">
        <v>9262</v>
      </c>
      <c r="J5757">
        <v>162.19499999999999</v>
      </c>
      <c r="N5757">
        <v>162.19499999999999</v>
      </c>
      <c r="O5757">
        <v>162.19499999999999</v>
      </c>
      <c r="P5757">
        <v>0</v>
      </c>
      <c r="R5757" s="38">
        <v>1</v>
      </c>
      <c r="S5757" s="5"/>
      <c r="T5757" s="1" t="s">
        <v>11319</v>
      </c>
    </row>
    <row r="5758" spans="1:20" x14ac:dyDescent="0.25">
      <c r="A5758" t="s">
        <v>11318</v>
      </c>
      <c r="C5758" t="s">
        <v>10228</v>
      </c>
      <c r="E5758" s="2">
        <v>44531</v>
      </c>
      <c r="F5758">
        <v>2021</v>
      </c>
      <c r="G5758" t="s">
        <v>9284</v>
      </c>
      <c r="H5758" t="s">
        <v>9229</v>
      </c>
      <c r="J5758">
        <v>514.47450000000003</v>
      </c>
      <c r="N5758">
        <v>514.47450000000003</v>
      </c>
      <c r="O5758">
        <v>398.56990000000002</v>
      </c>
      <c r="P5758">
        <v>115.9046</v>
      </c>
      <c r="S5758" s="5"/>
      <c r="T5758" s="1" t="s">
        <v>11321</v>
      </c>
    </row>
    <row r="5759" spans="1:20" x14ac:dyDescent="0.25">
      <c r="A5759" t="s">
        <v>11318</v>
      </c>
      <c r="C5759" t="s">
        <v>10228</v>
      </c>
      <c r="E5759" s="2">
        <v>44531</v>
      </c>
      <c r="F5759">
        <v>2021</v>
      </c>
      <c r="G5759" t="s">
        <v>9284</v>
      </c>
      <c r="H5759" t="s">
        <v>9229</v>
      </c>
      <c r="J5759">
        <v>195.14550000000003</v>
      </c>
      <c r="N5759">
        <v>195.14550000000003</v>
      </c>
      <c r="O5759">
        <v>151.14906000000002</v>
      </c>
      <c r="P5759">
        <v>43.996440000000007</v>
      </c>
      <c r="S5759" s="5"/>
      <c r="T5759" s="1" t="s">
        <v>11321</v>
      </c>
    </row>
    <row r="5760" spans="1:20" x14ac:dyDescent="0.25">
      <c r="A5760" t="s">
        <v>11318</v>
      </c>
      <c r="C5760" t="s">
        <v>10228</v>
      </c>
      <c r="E5760" s="2">
        <v>44713</v>
      </c>
      <c r="F5760">
        <v>2022</v>
      </c>
      <c r="G5760" t="s">
        <v>9284</v>
      </c>
      <c r="H5760" t="s">
        <v>9229</v>
      </c>
      <c r="J5760">
        <v>384.34499999999997</v>
      </c>
      <c r="N5760">
        <v>384.34499999999997</v>
      </c>
      <c r="O5760">
        <v>297.78839999999997</v>
      </c>
      <c r="P5760">
        <v>86.556600000000003</v>
      </c>
      <c r="S5760" s="5"/>
      <c r="T5760" s="1" t="s">
        <v>11320</v>
      </c>
    </row>
    <row r="5761" spans="1:20" x14ac:dyDescent="0.25">
      <c r="A5761" t="s">
        <v>11318</v>
      </c>
      <c r="C5761" t="s">
        <v>10228</v>
      </c>
      <c r="E5761" s="2">
        <v>44713</v>
      </c>
      <c r="F5761">
        <v>2022</v>
      </c>
      <c r="G5761" t="s">
        <v>9284</v>
      </c>
      <c r="H5761" t="s">
        <v>9229</v>
      </c>
      <c r="J5761">
        <v>142.155</v>
      </c>
      <c r="N5761">
        <v>142.155</v>
      </c>
      <c r="O5761">
        <v>110.14379999999998</v>
      </c>
      <c r="P5761">
        <v>32.011199999999995</v>
      </c>
      <c r="S5761" s="5"/>
      <c r="T5761" s="1" t="s">
        <v>11320</v>
      </c>
    </row>
    <row r="5762" spans="1:20" x14ac:dyDescent="0.25">
      <c r="A5762" t="s">
        <v>11318</v>
      </c>
      <c r="C5762" t="s">
        <v>9784</v>
      </c>
      <c r="E5762" s="2">
        <v>45261</v>
      </c>
      <c r="F5762">
        <v>2023</v>
      </c>
      <c r="G5762" t="s">
        <v>9284</v>
      </c>
      <c r="H5762" t="s">
        <v>9218</v>
      </c>
      <c r="I5762" t="s">
        <v>9234</v>
      </c>
      <c r="J5762">
        <v>248.69899999999998</v>
      </c>
      <c r="N5762">
        <v>173.84060099999999</v>
      </c>
      <c r="O5762">
        <v>125.94117359999998</v>
      </c>
      <c r="P5762">
        <v>47.8994274</v>
      </c>
      <c r="R5762" s="38">
        <v>0.69899999999999995</v>
      </c>
      <c r="S5762" s="5"/>
      <c r="T5762" s="1" t="s">
        <v>11319</v>
      </c>
    </row>
    <row r="5763" spans="1:20" x14ac:dyDescent="0.25">
      <c r="A5763" t="s">
        <v>11318</v>
      </c>
      <c r="C5763" t="s">
        <v>10185</v>
      </c>
      <c r="E5763" s="2">
        <v>44692</v>
      </c>
      <c r="F5763">
        <v>2022</v>
      </c>
      <c r="G5763" t="s">
        <v>9284</v>
      </c>
      <c r="H5763" t="s">
        <v>9218</v>
      </c>
      <c r="J5763">
        <v>263.25</v>
      </c>
      <c r="N5763">
        <v>263.25</v>
      </c>
      <c r="O5763">
        <v>0</v>
      </c>
      <c r="P5763">
        <v>263.25</v>
      </c>
      <c r="S5763" s="5"/>
      <c r="T5763" s="1" t="s">
        <v>11320</v>
      </c>
    </row>
    <row r="5764" spans="1:20" x14ac:dyDescent="0.25">
      <c r="A5764" t="s">
        <v>11318</v>
      </c>
      <c r="C5764" t="s">
        <v>10875</v>
      </c>
      <c r="E5764" s="2">
        <v>44376</v>
      </c>
      <c r="F5764">
        <v>2021</v>
      </c>
      <c r="G5764" t="s">
        <v>7066</v>
      </c>
      <c r="H5764" t="s">
        <v>9218</v>
      </c>
      <c r="J5764">
        <v>497.20708000000002</v>
      </c>
      <c r="N5764">
        <v>497.20708000000002</v>
      </c>
      <c r="O5764">
        <v>497.20708000000002</v>
      </c>
      <c r="P5764">
        <v>0</v>
      </c>
      <c r="S5764" s="5"/>
      <c r="T5764" s="1" t="s">
        <v>11321</v>
      </c>
    </row>
    <row r="5765" spans="1:20" x14ac:dyDescent="0.25">
      <c r="A5765" t="s">
        <v>11318</v>
      </c>
      <c r="C5765" t="s">
        <v>10331</v>
      </c>
      <c r="E5765" s="2">
        <v>44868</v>
      </c>
      <c r="F5765">
        <v>2022</v>
      </c>
      <c r="G5765" t="s">
        <v>7066</v>
      </c>
      <c r="H5765" t="s">
        <v>9229</v>
      </c>
      <c r="J5765">
        <v>44.752499999999998</v>
      </c>
      <c r="N5765">
        <v>13.373099999999999</v>
      </c>
      <c r="O5765">
        <v>10.3194</v>
      </c>
      <c r="P5765">
        <v>3.1589999999999998</v>
      </c>
      <c r="S5765" s="5"/>
      <c r="T5765" s="1" t="s">
        <v>11320</v>
      </c>
    </row>
    <row r="5766" spans="1:20" x14ac:dyDescent="0.25">
      <c r="A5766" t="s">
        <v>11318</v>
      </c>
      <c r="C5766" t="s">
        <v>10187</v>
      </c>
      <c r="E5766" s="2">
        <v>44924</v>
      </c>
      <c r="F5766">
        <v>2022</v>
      </c>
      <c r="G5766" t="s">
        <v>7066</v>
      </c>
      <c r="H5766" t="s">
        <v>9218</v>
      </c>
      <c r="J5766">
        <v>202.28129999999999</v>
      </c>
      <c r="N5766">
        <v>148.47299999999998</v>
      </c>
      <c r="O5766">
        <v>77.606099999999998</v>
      </c>
      <c r="P5766">
        <v>70.866899999999987</v>
      </c>
      <c r="S5766" s="5"/>
      <c r="T5766" s="1" t="s">
        <v>11320</v>
      </c>
    </row>
    <row r="5767" spans="1:20" x14ac:dyDescent="0.25">
      <c r="A5767" t="s">
        <v>11318</v>
      </c>
      <c r="C5767" t="s">
        <v>10250</v>
      </c>
      <c r="E5767" s="2">
        <v>44917</v>
      </c>
      <c r="F5767">
        <v>2022</v>
      </c>
      <c r="G5767" t="s">
        <v>7066</v>
      </c>
      <c r="H5767" t="s">
        <v>9218</v>
      </c>
      <c r="J5767">
        <v>215.44379999999998</v>
      </c>
      <c r="N5767">
        <v>215.44379999999998</v>
      </c>
      <c r="O5767">
        <v>215.44379999999998</v>
      </c>
      <c r="P5767">
        <v>0</v>
      </c>
      <c r="S5767" s="5"/>
      <c r="T5767" s="1" t="s">
        <v>11320</v>
      </c>
    </row>
    <row r="5768" spans="1:20" x14ac:dyDescent="0.25">
      <c r="A5768" t="s">
        <v>11318</v>
      </c>
      <c r="C5768" t="s">
        <v>9808</v>
      </c>
      <c r="E5768" s="2">
        <v>45271</v>
      </c>
      <c r="F5768">
        <v>2023</v>
      </c>
      <c r="G5768" t="s">
        <v>9292</v>
      </c>
      <c r="H5768" t="s">
        <v>9218</v>
      </c>
      <c r="I5768" t="s">
        <v>9234</v>
      </c>
      <c r="J5768">
        <v>54.064999999999998</v>
      </c>
      <c r="N5768">
        <v>54.064999999999998</v>
      </c>
      <c r="O5768">
        <v>27.032499999999999</v>
      </c>
      <c r="P5768">
        <v>27.032499999999999</v>
      </c>
      <c r="R5768" s="38">
        <v>1</v>
      </c>
      <c r="S5768" s="5"/>
      <c r="T5768" s="1" t="s">
        <v>11319</v>
      </c>
    </row>
    <row r="5769" spans="1:20" x14ac:dyDescent="0.25">
      <c r="A5769" t="s">
        <v>11318</v>
      </c>
      <c r="C5769" t="s">
        <v>10183</v>
      </c>
      <c r="E5769" s="2">
        <v>44882</v>
      </c>
      <c r="F5769">
        <v>2022</v>
      </c>
      <c r="G5769" t="s">
        <v>9284</v>
      </c>
      <c r="H5769" t="s">
        <v>9218</v>
      </c>
      <c r="J5769">
        <v>30.747599999999998</v>
      </c>
      <c r="N5769">
        <v>8.2134</v>
      </c>
      <c r="O5769">
        <v>8.2134</v>
      </c>
      <c r="P5769">
        <v>0</v>
      </c>
      <c r="S5769" s="5"/>
      <c r="T5769" s="1" t="s">
        <v>11320</v>
      </c>
    </row>
    <row r="5770" spans="1:20" x14ac:dyDescent="0.25">
      <c r="A5770" t="s">
        <v>11318</v>
      </c>
      <c r="C5770" t="s">
        <v>10183</v>
      </c>
      <c r="E5770" s="2">
        <v>44882</v>
      </c>
      <c r="F5770">
        <v>2022</v>
      </c>
      <c r="G5770" t="s">
        <v>768</v>
      </c>
      <c r="H5770" t="s">
        <v>9218</v>
      </c>
      <c r="J5770">
        <v>11.372400000000001</v>
      </c>
      <c r="N5770">
        <v>3.0536999999999996</v>
      </c>
      <c r="O5770">
        <v>3.0536999999999996</v>
      </c>
      <c r="P5770">
        <v>0</v>
      </c>
      <c r="S5770" s="5"/>
      <c r="T5770" s="1" t="s">
        <v>11320</v>
      </c>
    </row>
    <row r="5771" spans="1:20" x14ac:dyDescent="0.25">
      <c r="A5771" t="s">
        <v>11318</v>
      </c>
      <c r="C5771" t="s">
        <v>9409</v>
      </c>
      <c r="E5771" s="2">
        <v>45260</v>
      </c>
      <c r="F5771">
        <v>2023</v>
      </c>
      <c r="G5771" t="s">
        <v>768</v>
      </c>
      <c r="H5771" t="s">
        <v>9218</v>
      </c>
      <c r="I5771" t="s">
        <v>9234</v>
      </c>
      <c r="J5771">
        <v>108.13</v>
      </c>
      <c r="N5771">
        <v>97.316999999999993</v>
      </c>
      <c r="O5771">
        <v>65.959299999999999</v>
      </c>
      <c r="P5771">
        <v>31.357699999999998</v>
      </c>
      <c r="R5771" s="38">
        <v>0.9</v>
      </c>
      <c r="S5771" s="5"/>
      <c r="T5771" s="1" t="s">
        <v>11319</v>
      </c>
    </row>
    <row r="5772" spans="1:20" x14ac:dyDescent="0.25">
      <c r="A5772" t="s">
        <v>11318</v>
      </c>
      <c r="C5772" t="s">
        <v>9351</v>
      </c>
      <c r="E5772" s="2">
        <v>45283</v>
      </c>
      <c r="F5772">
        <v>2023</v>
      </c>
      <c r="G5772" t="s">
        <v>9253</v>
      </c>
      <c r="H5772" t="s">
        <v>9218</v>
      </c>
      <c r="I5772" t="s">
        <v>9234</v>
      </c>
      <c r="J5772">
        <v>162.19499999999999</v>
      </c>
      <c r="N5772">
        <v>155.7072</v>
      </c>
      <c r="O5772">
        <v>0</v>
      </c>
      <c r="P5772">
        <v>155.7072</v>
      </c>
      <c r="R5772" s="38">
        <v>0.96</v>
      </c>
      <c r="S5772" s="5"/>
      <c r="T5772" s="1" t="s">
        <v>11319</v>
      </c>
    </row>
    <row r="5773" spans="1:20" x14ac:dyDescent="0.25">
      <c r="A5773" t="s">
        <v>11318</v>
      </c>
      <c r="C5773" t="s">
        <v>10998</v>
      </c>
      <c r="E5773" s="2">
        <v>44545</v>
      </c>
      <c r="F5773">
        <v>2021</v>
      </c>
      <c r="G5773" t="s">
        <v>9373</v>
      </c>
      <c r="H5773" t="s">
        <v>9218</v>
      </c>
      <c r="J5773">
        <v>76.875500000000002</v>
      </c>
      <c r="N5773">
        <v>76.875500000000002</v>
      </c>
      <c r="O5773">
        <v>76.875500000000002</v>
      </c>
      <c r="P5773">
        <v>0</v>
      </c>
      <c r="S5773" s="5"/>
      <c r="T5773" s="1" t="s">
        <v>11321</v>
      </c>
    </row>
    <row r="5774" spans="1:20" x14ac:dyDescent="0.25">
      <c r="A5774" t="s">
        <v>11318</v>
      </c>
      <c r="C5774" t="s">
        <v>10928</v>
      </c>
      <c r="E5774" s="2">
        <v>44238</v>
      </c>
      <c r="F5774">
        <v>2021</v>
      </c>
      <c r="G5774" t="s">
        <v>9426</v>
      </c>
      <c r="H5774" t="s">
        <v>9218</v>
      </c>
      <c r="J5774">
        <v>85.15440000000001</v>
      </c>
      <c r="N5774">
        <v>85.15440000000001</v>
      </c>
      <c r="O5774">
        <v>85.15440000000001</v>
      </c>
      <c r="P5774">
        <v>0</v>
      </c>
      <c r="S5774" s="5"/>
      <c r="T5774" s="1" t="s">
        <v>11321</v>
      </c>
    </row>
    <row r="5775" spans="1:20" x14ac:dyDescent="0.25">
      <c r="A5775" t="s">
        <v>11318</v>
      </c>
      <c r="C5775" t="s">
        <v>10928</v>
      </c>
      <c r="E5775" s="2">
        <v>44238</v>
      </c>
      <c r="F5775">
        <v>2021</v>
      </c>
      <c r="G5775" t="s">
        <v>9243</v>
      </c>
      <c r="H5775" t="s">
        <v>9218</v>
      </c>
      <c r="J5775">
        <v>92.250600000000006</v>
      </c>
      <c r="N5775">
        <v>92.250600000000006</v>
      </c>
      <c r="O5775">
        <v>92.250600000000006</v>
      </c>
      <c r="P5775">
        <v>0</v>
      </c>
      <c r="S5775" s="5"/>
      <c r="T5775" s="1" t="s">
        <v>11321</v>
      </c>
    </row>
    <row r="5776" spans="1:20" x14ac:dyDescent="0.25">
      <c r="A5776" t="s">
        <v>11318</v>
      </c>
      <c r="C5776" t="s">
        <v>10928</v>
      </c>
      <c r="E5776" s="2">
        <v>44238</v>
      </c>
      <c r="F5776">
        <v>2021</v>
      </c>
      <c r="G5776" t="s">
        <v>9243</v>
      </c>
      <c r="H5776" t="s">
        <v>9218</v>
      </c>
      <c r="J5776">
        <v>59.135000000000005</v>
      </c>
      <c r="N5776">
        <v>59.135000000000005</v>
      </c>
      <c r="O5776">
        <v>59.135000000000005</v>
      </c>
      <c r="P5776">
        <v>0</v>
      </c>
      <c r="S5776" s="5"/>
      <c r="T5776" s="1" t="s">
        <v>11321</v>
      </c>
    </row>
    <row r="5777" spans="1:20" x14ac:dyDescent="0.25">
      <c r="A5777" t="s">
        <v>11318</v>
      </c>
      <c r="C5777" t="s">
        <v>9269</v>
      </c>
      <c r="E5777" s="2">
        <v>45218</v>
      </c>
      <c r="F5777">
        <v>2023</v>
      </c>
      <c r="G5777" t="s">
        <v>8807</v>
      </c>
      <c r="H5777" t="s">
        <v>9218</v>
      </c>
      <c r="I5777" t="s">
        <v>141</v>
      </c>
      <c r="J5777">
        <v>38.9268</v>
      </c>
      <c r="N5777">
        <v>38.9268</v>
      </c>
      <c r="O5777">
        <v>38.9268</v>
      </c>
      <c r="P5777">
        <v>0</v>
      </c>
      <c r="R5777" s="38">
        <v>1</v>
      </c>
      <c r="S5777" s="5"/>
      <c r="T5777" s="1" t="s">
        <v>11319</v>
      </c>
    </row>
    <row r="5778" spans="1:20" x14ac:dyDescent="0.25">
      <c r="A5778" t="s">
        <v>11318</v>
      </c>
      <c r="C5778" t="s">
        <v>10232</v>
      </c>
      <c r="E5778" s="2">
        <v>44918</v>
      </c>
      <c r="F5778">
        <v>2022</v>
      </c>
      <c r="G5778" t="s">
        <v>9276</v>
      </c>
      <c r="H5778" t="s">
        <v>9452</v>
      </c>
      <c r="J5778">
        <v>42.12</v>
      </c>
      <c r="N5778">
        <v>42.12</v>
      </c>
      <c r="O5778">
        <v>42.12</v>
      </c>
      <c r="P5778">
        <v>0</v>
      </c>
      <c r="S5778" s="5"/>
      <c r="T5778" s="1" t="s">
        <v>11320</v>
      </c>
    </row>
    <row r="5779" spans="1:20" x14ac:dyDescent="0.25">
      <c r="A5779" t="s">
        <v>11318</v>
      </c>
      <c r="C5779" t="s">
        <v>10358</v>
      </c>
      <c r="E5779" s="2">
        <v>44347</v>
      </c>
      <c r="F5779">
        <v>2021</v>
      </c>
      <c r="G5779" t="s">
        <v>7066</v>
      </c>
      <c r="H5779" t="s">
        <v>9229</v>
      </c>
      <c r="J5779">
        <v>158.24526000000003</v>
      </c>
      <c r="N5779">
        <v>109.87283000000001</v>
      </c>
      <c r="O5779">
        <v>103.95933000000001</v>
      </c>
      <c r="P5779">
        <v>5.9135000000000009</v>
      </c>
      <c r="S5779" s="5"/>
      <c r="T5779" s="1" t="s">
        <v>11321</v>
      </c>
    </row>
    <row r="5780" spans="1:20" x14ac:dyDescent="0.25">
      <c r="A5780" t="s">
        <v>11318</v>
      </c>
      <c r="C5780" t="s">
        <v>10358</v>
      </c>
      <c r="E5780" s="2">
        <v>44854</v>
      </c>
      <c r="F5780">
        <v>2022</v>
      </c>
      <c r="G5780" t="s">
        <v>7066</v>
      </c>
      <c r="H5780" t="s">
        <v>9229</v>
      </c>
      <c r="J5780">
        <v>26.430299999999999</v>
      </c>
      <c r="N5780">
        <v>18.427499999999998</v>
      </c>
      <c r="O5780">
        <v>17.374499999999998</v>
      </c>
      <c r="P5780">
        <v>0.94769999999999999</v>
      </c>
      <c r="S5780" s="5"/>
      <c r="T5780" s="1" t="s">
        <v>11320</v>
      </c>
    </row>
    <row r="5781" spans="1:20" x14ac:dyDescent="0.25">
      <c r="A5781" t="s">
        <v>11318</v>
      </c>
      <c r="C5781" t="s">
        <v>9898</v>
      </c>
      <c r="E5781" s="2">
        <v>45266</v>
      </c>
      <c r="F5781">
        <v>2023</v>
      </c>
      <c r="G5781" t="s">
        <v>7066</v>
      </c>
      <c r="H5781" t="s">
        <v>9229</v>
      </c>
      <c r="I5781" t="s">
        <v>9256</v>
      </c>
      <c r="J5781">
        <v>149.47814667188916</v>
      </c>
      <c r="N5781">
        <v>65.42658479828647</v>
      </c>
      <c r="O5781">
        <v>41.241020666774283</v>
      </c>
      <c r="P5781">
        <v>24.185564131512184</v>
      </c>
      <c r="R5781" s="38">
        <v>0.43769999999999998</v>
      </c>
      <c r="S5781" s="5"/>
      <c r="T5781" s="1" t="s">
        <v>11319</v>
      </c>
    </row>
    <row r="5782" spans="1:20" x14ac:dyDescent="0.25">
      <c r="A5782" t="s">
        <v>11318</v>
      </c>
      <c r="C5782" t="s">
        <v>10719</v>
      </c>
      <c r="E5782" s="2">
        <v>44553</v>
      </c>
      <c r="F5782">
        <v>2021</v>
      </c>
      <c r="G5782" t="s">
        <v>7066</v>
      </c>
      <c r="H5782" t="s">
        <v>9218</v>
      </c>
      <c r="J5782">
        <v>42.34066</v>
      </c>
      <c r="N5782">
        <v>42.34066</v>
      </c>
      <c r="O5782">
        <v>42.34066</v>
      </c>
      <c r="P5782">
        <v>0</v>
      </c>
      <c r="S5782" s="5"/>
      <c r="T5782" s="1" t="s">
        <v>11321</v>
      </c>
    </row>
    <row r="5783" spans="1:20" x14ac:dyDescent="0.25">
      <c r="A5783" t="s">
        <v>11318</v>
      </c>
      <c r="C5783" t="s">
        <v>10978</v>
      </c>
      <c r="E5783" s="2">
        <v>44540</v>
      </c>
      <c r="F5783">
        <v>2021</v>
      </c>
      <c r="G5783" t="s">
        <v>7066</v>
      </c>
      <c r="H5783" t="s">
        <v>9218</v>
      </c>
      <c r="J5783">
        <v>107.74397</v>
      </c>
      <c r="N5783">
        <v>50.028210000000001</v>
      </c>
      <c r="O5783">
        <v>35.481000000000002</v>
      </c>
      <c r="P5783">
        <v>14.547210000000002</v>
      </c>
      <c r="S5783" s="5"/>
      <c r="T5783" s="1" t="s">
        <v>11321</v>
      </c>
    </row>
    <row r="5784" spans="1:20" x14ac:dyDescent="0.25">
      <c r="A5784" t="s">
        <v>11318</v>
      </c>
      <c r="C5784" t="s">
        <v>10734</v>
      </c>
      <c r="E5784" s="2">
        <v>44540</v>
      </c>
      <c r="F5784">
        <v>2021</v>
      </c>
      <c r="G5784" t="s">
        <v>6654</v>
      </c>
      <c r="H5784" t="s">
        <v>9218</v>
      </c>
      <c r="J5784">
        <v>23.417460000000002</v>
      </c>
      <c r="N5784">
        <v>19.278010000000002</v>
      </c>
      <c r="O5784">
        <v>19.278010000000002</v>
      </c>
      <c r="P5784">
        <v>0</v>
      </c>
      <c r="S5784" s="5"/>
      <c r="T5784" s="1" t="s">
        <v>11321</v>
      </c>
    </row>
    <row r="5785" spans="1:20" x14ac:dyDescent="0.25">
      <c r="A5785" t="s">
        <v>11318</v>
      </c>
      <c r="C5785" t="s">
        <v>9743</v>
      </c>
      <c r="E5785" s="2">
        <v>45258</v>
      </c>
      <c r="F5785">
        <v>2023</v>
      </c>
      <c r="G5785" t="s">
        <v>9261</v>
      </c>
      <c r="H5785" t="s">
        <v>9452</v>
      </c>
      <c r="I5785" t="s">
        <v>9262</v>
      </c>
      <c r="J5785">
        <v>32.439</v>
      </c>
      <c r="N5785">
        <v>32.439</v>
      </c>
      <c r="O5785">
        <v>32.439</v>
      </c>
      <c r="P5785">
        <v>0</v>
      </c>
      <c r="R5785" s="38">
        <v>1</v>
      </c>
      <c r="S5785" s="5"/>
      <c r="T5785" s="1" t="s">
        <v>11319</v>
      </c>
    </row>
    <row r="5786" spans="1:20" x14ac:dyDescent="0.25">
      <c r="A5786" t="s">
        <v>11318</v>
      </c>
      <c r="C5786" t="s">
        <v>10296</v>
      </c>
      <c r="E5786" s="2">
        <v>44881</v>
      </c>
      <c r="F5786">
        <v>2022</v>
      </c>
      <c r="G5786" t="s">
        <v>9261</v>
      </c>
      <c r="H5786" t="s">
        <v>9452</v>
      </c>
      <c r="J5786">
        <v>21.06</v>
      </c>
      <c r="N5786">
        <v>10.53</v>
      </c>
      <c r="O5786">
        <v>0</v>
      </c>
      <c r="P5786">
        <v>10.53</v>
      </c>
      <c r="S5786" s="5"/>
      <c r="T5786" s="1" t="s">
        <v>11320</v>
      </c>
    </row>
    <row r="5787" spans="1:20" x14ac:dyDescent="0.25">
      <c r="A5787" t="s">
        <v>11318</v>
      </c>
      <c r="C5787" t="s">
        <v>9241</v>
      </c>
      <c r="E5787" s="2">
        <v>45259</v>
      </c>
      <c r="F5787">
        <v>2023</v>
      </c>
      <c r="G5787" t="s">
        <v>658</v>
      </c>
      <c r="H5787" t="s">
        <v>9229</v>
      </c>
      <c r="I5787" t="s">
        <v>9240</v>
      </c>
      <c r="J5787">
        <v>27.032499999999999</v>
      </c>
      <c r="N5787">
        <v>27.032499999999999</v>
      </c>
      <c r="O5787">
        <v>27.032499999999999</v>
      </c>
      <c r="P5787">
        <v>0</v>
      </c>
      <c r="R5787" s="38">
        <v>1</v>
      </c>
      <c r="S5787" s="5"/>
      <c r="T5787" s="1" t="s">
        <v>11319</v>
      </c>
    </row>
    <row r="5788" spans="1:20" x14ac:dyDescent="0.25">
      <c r="A5788" t="s">
        <v>11318</v>
      </c>
      <c r="C5788" t="s">
        <v>9610</v>
      </c>
      <c r="E5788" s="2">
        <v>45140</v>
      </c>
      <c r="F5788">
        <v>2023</v>
      </c>
      <c r="G5788" t="s">
        <v>6992</v>
      </c>
      <c r="H5788" t="s">
        <v>318</v>
      </c>
      <c r="I5788" t="s">
        <v>9225</v>
      </c>
      <c r="J5788">
        <v>129.756</v>
      </c>
      <c r="N5788">
        <v>25.9512</v>
      </c>
      <c r="O5788">
        <v>25.9512</v>
      </c>
      <c r="P5788">
        <v>0</v>
      </c>
      <c r="R5788" s="38">
        <v>0.2</v>
      </c>
      <c r="S5788" s="5"/>
      <c r="T5788" s="1" t="s">
        <v>11319</v>
      </c>
    </row>
    <row r="5789" spans="1:20" x14ac:dyDescent="0.25">
      <c r="A5789" t="s">
        <v>11318</v>
      </c>
      <c r="C5789" t="s">
        <v>9610</v>
      </c>
      <c r="E5789" s="2">
        <v>45140</v>
      </c>
      <c r="F5789">
        <v>2023</v>
      </c>
      <c r="G5789" t="s">
        <v>6992</v>
      </c>
      <c r="H5789" t="s">
        <v>318</v>
      </c>
      <c r="I5789" t="s">
        <v>9240</v>
      </c>
      <c r="J5789">
        <v>32.439</v>
      </c>
      <c r="N5789">
        <v>6.4878</v>
      </c>
      <c r="O5789">
        <v>6.4878</v>
      </c>
      <c r="P5789">
        <v>0</v>
      </c>
      <c r="R5789" s="38">
        <v>0.2</v>
      </c>
      <c r="S5789" s="5"/>
      <c r="T5789" s="1" t="s">
        <v>11319</v>
      </c>
    </row>
    <row r="5790" spans="1:20" x14ac:dyDescent="0.25">
      <c r="A5790" t="s">
        <v>11318</v>
      </c>
      <c r="C5790" t="s">
        <v>9358</v>
      </c>
      <c r="E5790" s="2">
        <v>45020</v>
      </c>
      <c r="F5790">
        <v>2023</v>
      </c>
      <c r="G5790" t="s">
        <v>7066</v>
      </c>
      <c r="H5790" t="s">
        <v>9229</v>
      </c>
      <c r="I5790" t="s">
        <v>9357</v>
      </c>
      <c r="J5790">
        <v>81.00839077015425</v>
      </c>
      <c r="N5790">
        <v>27.542852861852182</v>
      </c>
      <c r="O5790">
        <v>21.872265507941407</v>
      </c>
      <c r="P5790">
        <v>5.6705873539107756</v>
      </c>
      <c r="R5790" s="38">
        <v>0.34</v>
      </c>
      <c r="S5790" s="5"/>
      <c r="T5790" s="1" t="s">
        <v>11319</v>
      </c>
    </row>
    <row r="5791" spans="1:20" x14ac:dyDescent="0.25">
      <c r="A5791" t="s">
        <v>11318</v>
      </c>
      <c r="C5791" t="s">
        <v>10118</v>
      </c>
      <c r="E5791" s="2">
        <v>44742</v>
      </c>
      <c r="F5791">
        <v>2022</v>
      </c>
      <c r="G5791" t="s">
        <v>7066</v>
      </c>
      <c r="H5791" t="s">
        <v>9229</v>
      </c>
      <c r="J5791">
        <v>67.391999999999996</v>
      </c>
      <c r="N5791">
        <v>32.7483</v>
      </c>
      <c r="O5791">
        <v>25.9038</v>
      </c>
      <c r="P5791">
        <v>6.9497999999999989</v>
      </c>
      <c r="S5791" s="5"/>
      <c r="T5791" s="1" t="s">
        <v>11320</v>
      </c>
    </row>
    <row r="5792" spans="1:20" x14ac:dyDescent="0.25">
      <c r="A5792" t="s">
        <v>11318</v>
      </c>
      <c r="C5792" t="s">
        <v>10094</v>
      </c>
      <c r="E5792" s="2">
        <v>44902</v>
      </c>
      <c r="F5792">
        <v>2022</v>
      </c>
      <c r="G5792" t="s">
        <v>9284</v>
      </c>
      <c r="H5792" t="s">
        <v>9218</v>
      </c>
      <c r="J5792">
        <v>105.3</v>
      </c>
      <c r="N5792">
        <v>6.0020999999999995</v>
      </c>
      <c r="O5792">
        <v>6.0020999999999995</v>
      </c>
      <c r="P5792">
        <v>0</v>
      </c>
      <c r="S5792" s="5"/>
      <c r="T5792" s="1" t="s">
        <v>11320</v>
      </c>
    </row>
  </sheetData>
  <hyperlinks>
    <hyperlink ref="T2" r:id="rId3" xr:uid="{4ED7D174-7CF0-433A-A97E-9FACACF581E8}"/>
    <hyperlink ref="T3" r:id="rId4" xr:uid="{CFD547C8-A29E-421B-B789-18051E917446}"/>
    <hyperlink ref="T4" r:id="rId5" xr:uid="{695501B7-8399-45DD-9BE3-8C2CE8ED49A7}"/>
    <hyperlink ref="T5" r:id="rId6" xr:uid="{CD932475-1CFE-47A6-95FA-5BA2A44D83FC}"/>
    <hyperlink ref="T6" r:id="rId7" xr:uid="{CD7C99FB-1047-4A2A-965B-66723BC47717}"/>
    <hyperlink ref="T7" r:id="rId8" xr:uid="{84260222-BE2E-4163-913B-AC588A5E0728}"/>
    <hyperlink ref="T20" r:id="rId9" xr:uid="{4EB73571-0F26-4A83-8D9E-F2051E68298E}"/>
    <hyperlink ref="T16" r:id="rId10" xr:uid="{1F5605DC-8B12-4C22-8635-67E604D3F065}"/>
    <hyperlink ref="T22" r:id="rId11" xr:uid="{F0189A1D-1650-4F08-BAF8-58125C353E19}"/>
    <hyperlink ref="T27" r:id="rId12" xr:uid="{1A371B27-066E-486B-A3FC-018AA20353ED}"/>
    <hyperlink ref="T31" r:id="rId13" xr:uid="{1DD607E4-2A0A-4048-A9CA-B22946767BEC}"/>
    <hyperlink ref="T37" r:id="rId14" xr:uid="{27F6C91F-02CD-4674-BDE8-4B03013C4658}"/>
    <hyperlink ref="T42" r:id="rId15" xr:uid="{A2CC9B08-D86B-408E-A4B9-8FF15C5E8697}"/>
    <hyperlink ref="T47" r:id="rId16" xr:uid="{550D8B09-3E41-4909-A857-1B542461AC3D}"/>
    <hyperlink ref="T52" r:id="rId17" xr:uid="{951D510A-D5C4-463E-9066-F3ADE184445D}"/>
    <hyperlink ref="T57" r:id="rId18" xr:uid="{6C68233A-F74B-452B-863E-65C60DA9E569}"/>
    <hyperlink ref="T62" r:id="rId19" xr:uid="{2FF75351-B807-4929-A0F1-07CE3989CA63}"/>
    <hyperlink ref="T67" r:id="rId20" xr:uid="{357C4EAA-8081-4937-9C7F-E2C4BAE23AE9}"/>
    <hyperlink ref="T72" r:id="rId21" xr:uid="{1A04BAC5-A279-458B-B778-B3CF61DAD412}"/>
    <hyperlink ref="T77" r:id="rId22" xr:uid="{506F8A6C-AF16-4434-B8DF-0422A2039725}"/>
    <hyperlink ref="T82" r:id="rId23" xr:uid="{BD84F863-0F80-4F8A-AF27-A000F176A965}"/>
    <hyperlink ref="T87" r:id="rId24" xr:uid="{2B1086EE-FF83-4CE9-B072-1F58A2AC56B0}"/>
    <hyperlink ref="T92" r:id="rId25" xr:uid="{D7EBF03F-F405-489E-9372-655F81AC3D87}"/>
    <hyperlink ref="T97" r:id="rId26" xr:uid="{08AF5391-A839-4BFB-8341-CEB6781C09B5}"/>
    <hyperlink ref="T105" r:id="rId27" xr:uid="{01FEC3EA-115C-4851-A69F-68D8529E639E}"/>
    <hyperlink ref="T108" r:id="rId28" xr:uid="{33267E17-46B8-4B58-9CDF-C5453002B614}"/>
    <hyperlink ref="T112" r:id="rId29" xr:uid="{00BF3471-585B-4F18-8762-14B34BD63B0B}"/>
    <hyperlink ref="T117" r:id="rId30" xr:uid="{75DEA052-32E1-4673-8DEA-65A3AFAD4F90}"/>
    <hyperlink ref="T121" r:id="rId31" xr:uid="{F2DCF035-2137-4D6E-AA5A-414594F5E9BD}"/>
    <hyperlink ref="T127" r:id="rId32" xr:uid="{F131DEE6-B801-438A-9791-BCB05B2E6D67}"/>
    <hyperlink ref="T132" r:id="rId33" xr:uid="{C18AE79F-9150-477A-A6DF-70224462BB94}"/>
    <hyperlink ref="T137" r:id="rId34" xr:uid="{460C3100-006B-4579-B372-7DF2E49B6FEC}"/>
    <hyperlink ref="T142" r:id="rId35" xr:uid="{09DC0AA9-9BE5-41C8-85EB-626FD04433D0}"/>
    <hyperlink ref="T147" r:id="rId36" xr:uid="{9C7249C8-34BF-4085-B934-1C62BF7D2A8A}"/>
    <hyperlink ref="T152" r:id="rId37" xr:uid="{2E0F143C-1AC7-40B6-9389-17740CDCA921}"/>
    <hyperlink ref="T157" r:id="rId38" xr:uid="{3B28CFED-5BD5-4F12-9DEF-C754B512CFEB}"/>
    <hyperlink ref="T163" r:id="rId39" xr:uid="{5DEBF93A-5ACD-4674-A190-175CF46436D5}"/>
    <hyperlink ref="T167" r:id="rId40" xr:uid="{06B63B98-6B38-4928-AE7E-21769285C86F}"/>
    <hyperlink ref="T172" r:id="rId41" xr:uid="{E90F2793-01F5-4760-B23A-5BFCCF295E61}"/>
    <hyperlink ref="T177" r:id="rId42" xr:uid="{91B13049-923C-488E-903A-D8BD590E0894}"/>
    <hyperlink ref="T182" r:id="rId43" xr:uid="{C9763E00-E719-480D-A255-315E3187535C}"/>
    <hyperlink ref="T187" r:id="rId44" xr:uid="{068F4F8E-3127-4BD1-9D24-08FDEAA8041F}"/>
    <hyperlink ref="T192" r:id="rId45" xr:uid="{2B109141-AF7A-4402-BA7B-0E54F035101A}"/>
    <hyperlink ref="T197" r:id="rId46" xr:uid="{2F14A57D-0BCF-4321-BB37-04EB1B0DCF5A}"/>
    <hyperlink ref="T203" r:id="rId47" xr:uid="{D4CD2B01-F3E8-4C1C-B4FF-A2164D3A34C7}"/>
    <hyperlink ref="T207" r:id="rId48" xr:uid="{663CC0D0-D1AE-4E23-93CB-5AC05448FA7F}"/>
    <hyperlink ref="T210" r:id="rId49" xr:uid="{0511E44B-641B-4F63-9A6D-8126718C4E3E}"/>
    <hyperlink ref="T217" r:id="rId50" xr:uid="{7823CF6A-2F02-40FB-ADD8-EBDE67CA1AA6}"/>
    <hyperlink ref="T220" r:id="rId51" xr:uid="{5A66222A-5DC8-4CF1-8C8B-A80E9DCE67E7}"/>
    <hyperlink ref="T238" r:id="rId52" xr:uid="{49B6DCDB-6D09-40FF-9600-65B61AFAEAC4}"/>
    <hyperlink ref="T227" r:id="rId53" xr:uid="{3CD988A8-4D76-4CDD-8A10-B6B0D4255824}"/>
    <hyperlink ref="T232" r:id="rId54" xr:uid="{39EB4679-C0DC-4F4C-9792-3C896DE7934C}"/>
    <hyperlink ref="T242" r:id="rId55" xr:uid="{8973182C-BE14-4DEE-8FB4-0727C9D03737}"/>
    <hyperlink ref="T247" r:id="rId56" xr:uid="{CA3E1698-E5E6-47CB-9EEF-3AC3254E429F}"/>
    <hyperlink ref="T252" r:id="rId57" xr:uid="{9F8A7992-C8B8-47EB-A520-C397C710753D}"/>
    <hyperlink ref="T259" r:id="rId58" xr:uid="{F8659932-D9FD-4F82-A895-B7089CEC8E66}"/>
    <hyperlink ref="T264" r:id="rId59" xr:uid="{5EDEEC99-491B-4AFC-8D5E-715578174B35}"/>
    <hyperlink ref="T269" r:id="rId60" xr:uid="{19A0719B-33AD-4F02-91A0-ADAE92DC7935}"/>
    <hyperlink ref="T257" r:id="rId61" xr:uid="{AAD79500-D15A-4F0D-8445-CD7327B4DC79}"/>
    <hyperlink ref="T277" r:id="rId62" xr:uid="{3845326C-BA79-409F-93A2-7A60E34C3455}"/>
    <hyperlink ref="T282" r:id="rId63" xr:uid="{CC33BB09-E9E4-48BA-B1BA-2B8A39193ADA}"/>
    <hyperlink ref="T287" r:id="rId64" xr:uid="{2FD6F0BE-2FAF-4BD0-BF56-B77D1F64DF65}"/>
    <hyperlink ref="T290" r:id="rId65" xr:uid="{10B3587A-A353-475E-BECE-A415201803D9}"/>
    <hyperlink ref="T299" r:id="rId66" xr:uid="{A360D847-FEC3-46C7-AC3D-5AB2540964EE}"/>
    <hyperlink ref="T297" r:id="rId67" xr:uid="{B4CB4526-F43E-4053-86EE-D53B17F235F6}"/>
    <hyperlink ref="T308" r:id="rId68" xr:uid="{D606F458-5B94-4635-B21B-039C293CEA67}"/>
    <hyperlink ref="T306" r:id="rId69" xr:uid="{77BB9E2A-40F3-4141-82F3-0FB40EC52EA8}"/>
    <hyperlink ref="T317" r:id="rId70" xr:uid="{0A142E8B-2BB1-4AB4-A6AC-7F661FAEE758}"/>
    <hyperlink ref="T329" r:id="rId71" xr:uid="{B1025BF2-E319-467F-9A55-AFFC7428DEF6}"/>
    <hyperlink ref="T327" r:id="rId72" xr:uid="{7FB1958D-9511-4826-8B08-996A4B538BEB}"/>
    <hyperlink ref="T335" r:id="rId73" xr:uid="{ADDEF313-28E8-4B9E-8CD5-697059D78AB1}"/>
    <hyperlink ref="T8" r:id="rId74" xr:uid="{13443058-F0A2-44A7-90F8-CDFA2DB8AFA9}"/>
    <hyperlink ref="T12" r:id="rId75" xr:uid="{B2DB4D83-5A41-40BB-A894-76DDC39B774B}"/>
    <hyperlink ref="T17" r:id="rId76" xr:uid="{D91BAD06-AEAB-4591-A78A-529B23DCCB40}"/>
    <hyperlink ref="T23" r:id="rId77" xr:uid="{9E51A4C9-50AA-44B6-BB33-DAAC54AA6EBC}"/>
    <hyperlink ref="T28" r:id="rId78" xr:uid="{E0904839-DE5B-4F3F-9FA2-EE782AF7C52C}"/>
    <hyperlink ref="T33" r:id="rId79" xr:uid="{9A9EE586-81A9-424F-B220-44E248B5E229}"/>
    <hyperlink ref="T38" r:id="rId80" xr:uid="{D020592F-C240-4258-B787-DB13EC5CEAAC}"/>
    <hyperlink ref="T43" r:id="rId81" xr:uid="{9D7C5311-B3E5-49C0-826E-80F79F5BCEB1}"/>
    <hyperlink ref="T48" r:id="rId82" xr:uid="{EAF5617D-0E16-4A60-BEB7-52F0209DC451}"/>
    <hyperlink ref="T53" r:id="rId83" xr:uid="{E4BCEAC8-F251-4E21-9953-391FB00E38A3}"/>
    <hyperlink ref="T58" r:id="rId84" xr:uid="{04080EF8-2BD2-4916-9BA7-2125CE7B710A}"/>
    <hyperlink ref="T63" r:id="rId85" xr:uid="{7AD29F12-0C1D-40D7-8408-B03A13B9799D}"/>
    <hyperlink ref="T68" r:id="rId86" xr:uid="{3E6C481D-2357-4E71-9A9C-AD50094C48CA}"/>
    <hyperlink ref="T73" r:id="rId87" xr:uid="{0E4B2220-05BB-4542-A582-17A90CD438B2}"/>
    <hyperlink ref="T78" r:id="rId88" xr:uid="{00694E61-8639-45F1-887D-0C6723A380C3}"/>
    <hyperlink ref="T83" r:id="rId89" xr:uid="{29FD4CC4-6964-42E6-961D-11C20035510B}"/>
    <hyperlink ref="T88" r:id="rId90" xr:uid="{BF04A8BA-0A04-4FFD-8215-77B80072A6A6}"/>
    <hyperlink ref="T94" r:id="rId91" xr:uid="{D4E295E8-42AE-488B-93C5-646BF54DF7E1}"/>
    <hyperlink ref="T98" r:id="rId92" xr:uid="{B0801B11-A14F-4543-AAF2-490A0A20A81B}"/>
    <hyperlink ref="T106" r:id="rId93" xr:uid="{2BFA8D0E-9594-4A03-A03B-3CC5A81F7521}"/>
    <hyperlink ref="T101" r:id="rId94" xr:uid="{08064EAF-0A7F-4DC0-B4F9-A812BF646B34}"/>
    <hyperlink ref="T113" r:id="rId95" xr:uid="{8DA4AE08-99EE-4FC6-B7C4-D1E1D96057D3}"/>
    <hyperlink ref="T118" r:id="rId96" xr:uid="{9ECA02D5-2D3F-4122-BC6A-CF92E0823061}"/>
    <hyperlink ref="T123" r:id="rId97" xr:uid="{BA585398-FEB8-4D94-84A1-93884E139F87}"/>
    <hyperlink ref="T128" r:id="rId98" xr:uid="{D67A0C5C-AC86-47CE-9EAB-B8F4EBE5A580}"/>
    <hyperlink ref="T133" r:id="rId99" xr:uid="{926B635C-6980-4DDD-AF25-2D2F1E0626E6}"/>
    <hyperlink ref="T138" r:id="rId100" xr:uid="{153301DC-2BE2-4441-B87D-0A130BF190CC}"/>
    <hyperlink ref="T143" r:id="rId101" xr:uid="{DCB360B3-7DC0-47B8-AEC9-BE938D49228A}"/>
    <hyperlink ref="T148" r:id="rId102" xr:uid="{CDD61ED6-64C3-47BB-8626-71CF8D5D690B}"/>
    <hyperlink ref="T153" r:id="rId103" xr:uid="{791837E1-293A-4F0A-A756-3A3FA4810549}"/>
    <hyperlink ref="T158" r:id="rId104" xr:uid="{EA6FE7B1-92DF-4923-9C78-03AC919A13BB}"/>
    <hyperlink ref="T162" r:id="rId105" xr:uid="{17D632BC-207C-4EA0-9EDB-50D35A695E3C}"/>
    <hyperlink ref="T168" r:id="rId106" xr:uid="{12409178-AF27-44AA-A3A5-8B761B99BBA5}"/>
    <hyperlink ref="T173" r:id="rId107" xr:uid="{11862101-DF38-48DF-B260-BF98EE8CBEF5}"/>
    <hyperlink ref="T178" r:id="rId108" xr:uid="{7692211B-68A7-4ECF-AEBD-2439CFE3DEAF}"/>
    <hyperlink ref="T183" r:id="rId109" xr:uid="{C6278427-E80D-439A-9D1C-E632FC63FF0C}"/>
    <hyperlink ref="T188" r:id="rId110" xr:uid="{92DB64ED-3E2F-4019-A802-7111D3E609BB}"/>
    <hyperlink ref="T193" r:id="rId111" xr:uid="{171475CD-BACC-4B55-8E73-1BE3DC7E2950}"/>
    <hyperlink ref="T198" r:id="rId112" xr:uid="{0B57DD0E-0DAF-4A09-8161-85ED09D820BF}"/>
    <hyperlink ref="T208" r:id="rId113" xr:uid="{63C54F13-276A-4B69-AAB5-B1E8E887126D}"/>
    <hyperlink ref="T204" r:id="rId114" xr:uid="{4D7C864A-AAFF-4AA2-BC38-E7B41DC52605}"/>
    <hyperlink ref="T211" r:id="rId115" xr:uid="{4DF876F5-4710-47EA-9C14-460546F74FD0}"/>
    <hyperlink ref="T234" r:id="rId116" xr:uid="{FB3CA128-2D94-4D5C-9C5D-8B93EBE97C9F}"/>
    <hyperlink ref="T221" r:id="rId117" xr:uid="{5AA11334-7EC4-4F2D-B822-1D8A1B67D39F}"/>
    <hyperlink ref="T223" r:id="rId118" xr:uid="{A6E583D5-EE7A-453C-BEFE-6FD52F4E2720}"/>
    <hyperlink ref="T228" r:id="rId119" xr:uid="{A132A4A1-34A2-40F9-82C9-66D2DF7A2692}"/>
    <hyperlink ref="T233" r:id="rId120" xr:uid="{D2B69DAD-E715-4DF6-8209-76F2F9C6837C}"/>
    <hyperlink ref="T239" r:id="rId121" xr:uid="{CA04B0E8-5689-4497-811F-AC94D5E05F33}"/>
    <hyperlink ref="T244" r:id="rId122" xr:uid="{49F1A1D5-08C6-4CEE-850E-C95670057833}"/>
    <hyperlink ref="T253" r:id="rId123" xr:uid="{4FEAC927-68A2-4D1C-9F25-FC9A4D16A3AD}"/>
    <hyperlink ref="T260" r:id="rId124" xr:uid="{B03CACAD-071F-4DD1-A391-586EA943F5F1}"/>
    <hyperlink ref="T265" r:id="rId125" xr:uid="{066C3735-9634-460A-AA56-C21ADB0A0ED5}"/>
    <hyperlink ref="T270" r:id="rId126" xr:uid="{1260086F-5AB0-4EAD-B30D-94E4FF49EFB6}"/>
    <hyperlink ref="T274" r:id="rId127" xr:uid="{32B50A03-C3CC-49E8-A884-65B6F73CDF7E}"/>
    <hyperlink ref="T279" r:id="rId128" xr:uid="{5C5C6241-C955-4462-94E3-8C9D25F8BDB3}"/>
    <hyperlink ref="T283" r:id="rId129" xr:uid="{5C8592BB-0324-4582-B37A-0482FA2B118E}"/>
    <hyperlink ref="T288" r:id="rId130" xr:uid="{ECBA5FBF-B830-4DBF-AD1A-ADC2D93029FA}"/>
    <hyperlink ref="T293" r:id="rId131" xr:uid="{BEAC5828-7DA3-4308-AFE6-15DBB241EDAD}"/>
    <hyperlink ref="T296" r:id="rId132" xr:uid="{1ACE56BD-CF04-4A61-8C9B-8EB0F1CEE5DC}"/>
    <hyperlink ref="T303" r:id="rId133" xr:uid="{3D7D2FE6-97E0-4CF1-AFF2-EB0C0AF29723}"/>
    <hyperlink ref="T309" r:id="rId134" xr:uid="{10546F27-3116-4EE4-B62A-834616F788BB}"/>
    <hyperlink ref="T314" r:id="rId135" xr:uid="{442CC3BC-9A25-4F96-9AF0-6017936D20AC}"/>
    <hyperlink ref="T318" r:id="rId136" xr:uid="{3D88CE03-06BE-40E3-ABC8-B8A92D5CDC62}"/>
    <hyperlink ref="T323" r:id="rId137" xr:uid="{00D4C1DE-50DB-4487-B458-773E6FA3A9A5}"/>
    <hyperlink ref="T330" r:id="rId138" xr:uid="{6940F1D9-1B16-4FCD-958C-41573369ABCB}"/>
    <hyperlink ref="T333" r:id="rId139" xr:uid="{0F8F4BE2-42A9-4774-A5A9-D50B672C0C32}"/>
    <hyperlink ref="T9" r:id="rId140" xr:uid="{B6FD6BAA-EB8B-47FC-B213-824C9CDF1F6F}"/>
    <hyperlink ref="T13" r:id="rId141" xr:uid="{C9A474BA-867C-47D3-8DE4-D497BC35DA48}"/>
    <hyperlink ref="T18" r:id="rId142" xr:uid="{756A4BD0-77D7-4205-930E-06301167E4B0}"/>
    <hyperlink ref="T24" r:id="rId143" xr:uid="{BBAF75BB-F085-4360-90CA-0336D713ED21}"/>
    <hyperlink ref="T29" r:id="rId144" xr:uid="{80DFBDA6-05A1-4768-867A-CDAA27DD7B52}"/>
    <hyperlink ref="T34" r:id="rId145" xr:uid="{5643C3CC-0551-44C4-884E-1D83A2C542BD}"/>
    <hyperlink ref="T39" r:id="rId146" xr:uid="{134CE2FA-58E5-4BDF-8971-7D122069D162}"/>
    <hyperlink ref="T44" r:id="rId147" xr:uid="{D038E110-CF6E-4E9C-988B-1AE18E65F00C}"/>
    <hyperlink ref="T49" r:id="rId148" xr:uid="{DAA1943D-447D-4B1B-9D27-FE43A51B93F0}"/>
    <hyperlink ref="T54" r:id="rId149" xr:uid="{610B3A43-2715-4920-95FA-4C580731FCF4}"/>
    <hyperlink ref="T59" r:id="rId150" xr:uid="{93E14CA2-EA6E-4DFF-B370-7BA20D88EB12}"/>
    <hyperlink ref="T64" r:id="rId151" xr:uid="{AD5D8D3E-ED1F-4D61-BA7A-B0BCE6089FEF}"/>
    <hyperlink ref="T69" r:id="rId152" xr:uid="{646E3E3A-2154-4F22-B9A0-838B08D027AE}"/>
    <hyperlink ref="T74" r:id="rId153" xr:uid="{2E0E0011-F380-494E-A030-92D08F9137D5}"/>
    <hyperlink ref="T79" r:id="rId154" xr:uid="{700B7DD4-8F4E-4034-833A-26514EE579A9}"/>
    <hyperlink ref="T84" r:id="rId155" xr:uid="{45098B19-1492-4A4F-96DB-EA46DADA0882}"/>
    <hyperlink ref="T89" r:id="rId156" xr:uid="{6B9E2454-077D-447B-9331-D588F30BA8BF}"/>
    <hyperlink ref="T95" r:id="rId157" xr:uid="{F11E99EA-6460-421A-9066-47262D9BAC55}"/>
    <hyperlink ref="T99" r:id="rId158" xr:uid="{5138F8ED-234E-4EFC-8EA1-9096FD534925}"/>
    <hyperlink ref="T102" r:id="rId159" xr:uid="{43BE1290-41CD-45F0-B040-3739071E265E}"/>
    <hyperlink ref="T109" r:id="rId160" xr:uid="{83A8D814-496A-4447-AEB0-4650C36EF852}"/>
    <hyperlink ref="T114" r:id="rId161" xr:uid="{4F42DCE9-1619-49B2-9EB9-E11D631510C6}"/>
    <hyperlink ref="T119" r:id="rId162" xr:uid="{54CF2322-63CF-4B76-AAFE-2D85D138CA71}"/>
    <hyperlink ref="T124" r:id="rId163" xr:uid="{9077D680-908B-40F4-A24A-9ED03786DA5B}"/>
    <hyperlink ref="T129" r:id="rId164" xr:uid="{7DC0A42F-7757-4CF5-BB91-821A6EEF448B}"/>
    <hyperlink ref="T134" r:id="rId165" xr:uid="{361FAAE8-90C1-4ADC-9F05-6C3C53C0EB80}"/>
    <hyperlink ref="T139" r:id="rId166" xr:uid="{39C83AD5-0E1A-4773-B826-0CFE5A726835}"/>
    <hyperlink ref="T144" r:id="rId167" xr:uid="{5ED12921-D55D-4041-8435-AD9DDEDDC09F}"/>
    <hyperlink ref="T149" r:id="rId168" xr:uid="{3A79E237-75ED-4D6D-9341-F0143F743D8B}"/>
    <hyperlink ref="T154" r:id="rId169" xr:uid="{707AA71E-082D-4F66-AD92-129950B5E818}"/>
    <hyperlink ref="T159" r:id="rId170" xr:uid="{7B3BB04D-8A5B-4373-9894-576627D257DE}"/>
    <hyperlink ref="T164" r:id="rId171" xr:uid="{59785A86-27CC-4B75-9A49-C36B46269CB1}"/>
    <hyperlink ref="T169" r:id="rId172" xr:uid="{9BFA95F5-6981-4744-BC5C-3E99AD6ADDBC}"/>
    <hyperlink ref="T174" r:id="rId173" xr:uid="{6ACCEF7F-6DEB-4B99-AE78-1E0BA49CEA98}"/>
    <hyperlink ref="T179" r:id="rId174" xr:uid="{90974D5B-C4F6-4CDA-8BC6-24BE3ED5304F}"/>
    <hyperlink ref="T184" r:id="rId175" xr:uid="{05156A98-9C2E-48CC-BF98-363DC68981C0}"/>
    <hyperlink ref="T189" r:id="rId176" xr:uid="{B6410FBB-7489-4FD8-831B-CE8D646B32A5}"/>
    <hyperlink ref="T194" r:id="rId177" xr:uid="{B16A088A-4F38-48A8-B883-B3A68F97C5C4}"/>
    <hyperlink ref="T199" r:id="rId178" xr:uid="{A6288CC6-7BF8-4B6E-B515-FF849067B8AD}"/>
    <hyperlink ref="T202" r:id="rId179" xr:uid="{107FAA31-0D46-46CC-BEB4-3E5A66A857CE}"/>
    <hyperlink ref="T209" r:id="rId180" xr:uid="{E83BDEA9-49DD-45F3-9CFC-A12732824C37}"/>
    <hyperlink ref="T214" r:id="rId181" xr:uid="{DE16010C-1F7F-431E-8D34-30BBEB8524FB}"/>
    <hyperlink ref="T235" r:id="rId182" xr:uid="{0451ABB5-5CA3-4E19-BFBC-7025E4436627}"/>
    <hyperlink ref="T222" r:id="rId183" xr:uid="{217EA9A5-B6C5-45F1-A3B5-523D9171F35A}"/>
    <hyperlink ref="T224" r:id="rId184" xr:uid="{1CA4F629-8E58-4C8E-B2BC-294D7EB73D83}"/>
    <hyperlink ref="T229" r:id="rId185" xr:uid="{748880EF-57AE-4FF6-A544-9B5D17BA1DC7}"/>
    <hyperlink ref="T243" r:id="rId186" xr:uid="{FE149032-C249-4834-A892-971E6A794F33}"/>
    <hyperlink ref="T245" r:id="rId187" xr:uid="{BE5C8FAA-E589-4A4C-BADC-543B07B5AC9B}"/>
    <hyperlink ref="T249" r:id="rId188" xr:uid="{44B2EBA0-EBB9-429C-A17C-8C49C5457098}"/>
    <hyperlink ref="T254" r:id="rId189" xr:uid="{AAAE95F2-C8A7-48DC-88EB-4E347B140D9B}"/>
    <hyperlink ref="T261" r:id="rId190" xr:uid="{3F0AA4BC-574E-4382-BE06-C7710B35E74B}"/>
    <hyperlink ref="T266" r:id="rId191" xr:uid="{4FB37B84-863B-4411-B18F-AEC99750681F}"/>
    <hyperlink ref="T271" r:id="rId192" xr:uid="{5404A118-641B-4EF6-BDFB-0DDE4AABB620}"/>
    <hyperlink ref="T273" r:id="rId193" xr:uid="{E8D267D0-D54B-477C-BF98-16F2FF60DB1C}"/>
    <hyperlink ref="T275" r:id="rId194" xr:uid="{A39CAA27-C59B-4CF1-A1C5-EC62C596FFF2}"/>
    <hyperlink ref="T284" r:id="rId195" xr:uid="{447E0D21-1AE3-4737-BEFA-664DF91F7439}"/>
    <hyperlink ref="T289" r:id="rId196" xr:uid="{91A8AB00-B5E3-42F6-BFEA-E3DBF30982BE}"/>
    <hyperlink ref="T295" r:id="rId197" xr:uid="{3516C0A8-F86C-4252-9840-8EFD972E6632}"/>
    <hyperlink ref="T300" r:id="rId198" xr:uid="{09C30538-8832-4175-A2AC-C0CB2FA79B3C}"/>
    <hyperlink ref="T304" r:id="rId199" xr:uid="{20303F64-51FF-4EFE-A8BA-577629423023}"/>
    <hyperlink ref="T310" r:id="rId200" xr:uid="{BD321807-15B4-4CFB-ADE9-03CF46A478D2}"/>
    <hyperlink ref="T315" r:id="rId201" xr:uid="{7B92D33C-6662-4009-867A-1B5F6E2E4107}"/>
    <hyperlink ref="T319" r:id="rId202" xr:uid="{E0B9D4EF-86AC-48E8-97D8-90E2658CE6FC}"/>
    <hyperlink ref="T324" r:id="rId203" xr:uid="{9821A2C2-30BF-4457-AF6B-2FD42F0CA385}"/>
    <hyperlink ref="T321" r:id="rId204" xr:uid="{AA3E4BC2-C890-485B-8220-9F886020A62C}"/>
    <hyperlink ref="T331" r:id="rId205" xr:uid="{10FF14EF-78D8-41C6-A2E5-1843F257A406}"/>
    <hyperlink ref="T10" r:id="rId206" xr:uid="{8A1FC0FD-5DCC-47F0-8D57-156375E6C661}"/>
    <hyperlink ref="T14" r:id="rId207" xr:uid="{B27B9A37-8CC1-45AD-9B08-9DD20D44A654}"/>
    <hyperlink ref="T19" r:id="rId208" xr:uid="{645C6EDC-DFA9-4FA9-A9B2-075BA4663024}"/>
    <hyperlink ref="T25" r:id="rId209" xr:uid="{6B00A230-D9E1-4116-A2D1-A9A437E89F38}"/>
    <hyperlink ref="T30" r:id="rId210" xr:uid="{F8294B14-5B97-495D-A31D-1AED453F5954}"/>
    <hyperlink ref="T35" r:id="rId211" xr:uid="{DD095F54-603F-446E-AC9C-19DDC58C09A5}"/>
    <hyperlink ref="T40" r:id="rId212" xr:uid="{9C3A258A-A529-4535-B222-FF87DD9C8136}"/>
    <hyperlink ref="T45" r:id="rId213" xr:uid="{3203C7F7-3744-4913-BF07-04B4CD6B6E2C}"/>
    <hyperlink ref="T50" r:id="rId214" xr:uid="{110F5016-2017-4D08-B402-1BA624712DBC}"/>
    <hyperlink ref="T55" r:id="rId215" xr:uid="{E3A097FB-E009-4AAC-AB06-62FD1B17EF54}"/>
    <hyperlink ref="T60" r:id="rId216" xr:uid="{109499D5-34BC-4A04-B437-D15AF6DBEEF1}"/>
    <hyperlink ref="T65" r:id="rId217" xr:uid="{A132D57E-A6EF-4F38-A91A-40B5F8126DC2}"/>
    <hyperlink ref="T70" r:id="rId218" xr:uid="{1E78E923-F979-4C79-9EA4-A894AF4DFBDC}"/>
    <hyperlink ref="T75" r:id="rId219" xr:uid="{2799C0EE-E706-4977-8FCF-F8280C87A485}"/>
    <hyperlink ref="T80" r:id="rId220" xr:uid="{07468DB7-4186-4CD1-9BF1-EEC329F8E818}"/>
    <hyperlink ref="T85" r:id="rId221" xr:uid="{9429FDD3-483F-4BB0-94A3-FD6403FC7208}"/>
    <hyperlink ref="T90" r:id="rId222" xr:uid="{77A18745-0D44-4B84-A089-A98607E5A106}"/>
    <hyperlink ref="T96" r:id="rId223" xr:uid="{81D190DC-1523-4052-B4F0-AFD39D4F9F7C}"/>
    <hyperlink ref="T100" r:id="rId224" xr:uid="{D435652F-8905-4744-8D65-C8392D17F11C}"/>
    <hyperlink ref="T103" r:id="rId225" xr:uid="{7FD59BE9-E4E4-4FAD-810F-587449EBB920}"/>
    <hyperlink ref="T110" r:id="rId226" xr:uid="{2DEC69B6-C896-4DC7-B871-40381FF97A17}"/>
    <hyperlink ref="T115" r:id="rId227" xr:uid="{D8B933F0-3819-4E5E-89DF-68CCD4F7BF91}"/>
    <hyperlink ref="T120" r:id="rId228" xr:uid="{53DFE6BF-F031-4AF5-8677-0C6CD53238BF}"/>
    <hyperlink ref="T125" r:id="rId229" xr:uid="{F491B278-5549-44BA-A1B3-F2E1778F6694}"/>
    <hyperlink ref="T130" r:id="rId230" xr:uid="{D4FE8C63-E6E1-4CB8-A30E-540EED3690A0}"/>
    <hyperlink ref="T135" r:id="rId231" xr:uid="{1706A913-107E-468D-A56C-640DDA5F8983}"/>
    <hyperlink ref="T140" r:id="rId232" xr:uid="{F1D59850-9EBC-4A6E-8648-27B79BAED291}"/>
    <hyperlink ref="T145" r:id="rId233" xr:uid="{CA57551A-4A32-4699-BC09-85DA859CDD98}"/>
    <hyperlink ref="T150" r:id="rId234" xr:uid="{3DEE34CB-66FE-48BF-9BD4-ADC6F1598E88}"/>
    <hyperlink ref="T155" r:id="rId235" xr:uid="{06E0AF10-1522-477D-97D3-C4944E637EDC}"/>
    <hyperlink ref="T160" r:id="rId236" xr:uid="{E7DC8110-7D16-4523-B20A-C0C071A54428}"/>
    <hyperlink ref="T165" r:id="rId237" xr:uid="{04A1536B-3D9E-444C-B318-89D21FA2256E}"/>
    <hyperlink ref="T170" r:id="rId238" xr:uid="{B30AC7FD-2EC4-48D8-8C80-8C90CCD9D1B0}"/>
    <hyperlink ref="T175" r:id="rId239" xr:uid="{699CAA27-E73B-482D-9520-D39F43D31876}"/>
    <hyperlink ref="T180" r:id="rId240" xr:uid="{1353C2AF-88C3-4A44-AD6C-49A44D699FF6}"/>
    <hyperlink ref="T185" r:id="rId241" xr:uid="{81E3409F-0D34-44C6-B8AC-973FA08DE9FE}"/>
    <hyperlink ref="T190" r:id="rId242" xr:uid="{B40F9E79-2EFA-4E1F-AC88-3E54D5BBFCF0}"/>
    <hyperlink ref="T195" r:id="rId243" xr:uid="{3A2023A4-3E1F-4E0B-A7B0-AF10BF8BF121}"/>
    <hyperlink ref="T200" r:id="rId244" xr:uid="{1142EEAB-91D1-4422-A76D-F272EA64C4B5}"/>
    <hyperlink ref="T205" r:id="rId245" xr:uid="{3C23DF3A-06F7-4E55-8685-22396DC8225D}"/>
    <hyperlink ref="T212" r:id="rId246" xr:uid="{F96778B0-7382-49BB-BAC2-C70E186DDA3D}"/>
    <hyperlink ref="T215" r:id="rId247" xr:uid="{BEE81059-C38F-431A-B57B-85294F6C3F6A}"/>
    <hyperlink ref="T218" r:id="rId248" xr:uid="{BA7DBD34-2B0C-46BD-BA7E-F0E09FD878BF}"/>
    <hyperlink ref="T236" r:id="rId249" xr:uid="{7B71790C-AA2F-4EFD-8A3C-EDE5108356AB}"/>
    <hyperlink ref="T225" r:id="rId250" xr:uid="{CEE2FE7D-321A-4E06-81AA-FA74A955DFF7}"/>
    <hyperlink ref="T230" r:id="rId251" xr:uid="{CD62A926-6939-4A46-A610-A259DE91564E}"/>
    <hyperlink ref="T240" r:id="rId252" xr:uid="{76C67F5C-7C3A-4518-9B3A-940F33248583}"/>
    <hyperlink ref="T248" r:id="rId253" xr:uid="{F206E220-0D3A-4FB0-8318-3BACE735A50A}"/>
    <hyperlink ref="T250" r:id="rId254" xr:uid="{7497660C-D2E3-4AF9-B937-82E610A89BA8}"/>
    <hyperlink ref="T258" r:id="rId255" xr:uid="{0D190268-C1EA-4E2D-8C57-400CBA545503}"/>
    <hyperlink ref="T262" r:id="rId256" xr:uid="{3154F31C-C6A9-4570-A711-4F28630C8662}"/>
    <hyperlink ref="T267" r:id="rId257" xr:uid="{32FCD6C6-1124-4532-9896-03A1E081B942}"/>
    <hyperlink ref="T272" r:id="rId258" xr:uid="{A66AAE4F-9D83-48CD-B158-9DCB00689413}"/>
    <hyperlink ref="T278" r:id="rId259" xr:uid="{DA2C797E-7E7A-4E31-A452-C7BC65EF258F}"/>
    <hyperlink ref="T276" r:id="rId260" xr:uid="{AA6D74FB-B2B3-4F99-9666-65485F2231D4}"/>
    <hyperlink ref="T285" r:id="rId261" xr:uid="{2E4A4FC3-4598-435F-932F-DF5008040938}"/>
    <hyperlink ref="T291" r:id="rId262" xr:uid="{15464856-6B0E-4EE2-B664-952F2E41427B}"/>
    <hyperlink ref="T294" r:id="rId263" xr:uid="{AA764E79-029D-458F-A1BA-63A3409C5C7C}"/>
    <hyperlink ref="T301" r:id="rId264" xr:uid="{9E9F6137-5C59-41B2-A8AE-131561AB4808}"/>
    <hyperlink ref="T305" r:id="rId265" xr:uid="{07B0A228-1ECA-4AAE-B3F2-EE3DF0911181}"/>
    <hyperlink ref="T311" r:id="rId266" xr:uid="{35A2004A-C1B9-44DA-A8CF-C4FAE9E24CEE}"/>
    <hyperlink ref="T313" r:id="rId267" xr:uid="{FE21EF88-4838-4489-91CA-CC11F4F78DA5}"/>
    <hyperlink ref="T320" r:id="rId268" xr:uid="{D2DD7D3F-CD20-4EFF-97EA-FB1C453E909A}"/>
    <hyperlink ref="T325" r:id="rId269" xr:uid="{5BC127E9-FE8D-48AD-9F9C-C680988F7F3B}"/>
    <hyperlink ref="T322" r:id="rId270" xr:uid="{39AB177E-AD61-48AD-B49D-1275DB9A30DB}"/>
    <hyperlink ref="T332" r:id="rId271" xr:uid="{19740BF4-E8F2-49FE-BBF6-F3D3E61B3736}"/>
    <hyperlink ref="T11" r:id="rId272" xr:uid="{C27C6D10-77AC-4016-86B2-220A7BF72D72}"/>
    <hyperlink ref="T15" r:id="rId273" xr:uid="{363CB709-B384-4AFE-B8DF-2C3501F5248C}"/>
    <hyperlink ref="T21" r:id="rId274" xr:uid="{354CF5C5-3ADB-4BF2-A6C1-DAF44CA0A79B}"/>
    <hyperlink ref="T26" r:id="rId275" xr:uid="{121A3842-839C-461C-89EF-378F2027437F}"/>
    <hyperlink ref="T32" r:id="rId276" xr:uid="{061939AC-2702-41D8-885A-01ED376DA41C}"/>
    <hyperlink ref="T36" r:id="rId277" xr:uid="{D64C536C-05AC-41F4-8651-BC02E8CEC76A}"/>
    <hyperlink ref="T41" r:id="rId278" xr:uid="{A7A69916-26E7-4DA8-B94E-ECE736DB5892}"/>
    <hyperlink ref="T46" r:id="rId279" xr:uid="{7FC5E03D-860B-4372-95A0-6B50F6DD8EFE}"/>
    <hyperlink ref="T51" r:id="rId280" xr:uid="{6491A679-A6FF-41EF-92D2-FA8DFF0326D0}"/>
    <hyperlink ref="T56" r:id="rId281" xr:uid="{4CA8568C-5F10-4729-B3DB-6A4BF32E86C7}"/>
    <hyperlink ref="T61" r:id="rId282" xr:uid="{B450E061-2711-43BB-B1E3-F64E56DB4009}"/>
    <hyperlink ref="T66" r:id="rId283" xr:uid="{2BF5A17F-6F8D-4E56-A23D-BDC428A420C9}"/>
    <hyperlink ref="T71" r:id="rId284" xr:uid="{BC573753-1E4F-44BA-84A9-3E38AE1C95C1}"/>
    <hyperlink ref="T76" r:id="rId285" xr:uid="{68F20C2E-CC06-4B86-AD06-2DF8626E0204}"/>
    <hyperlink ref="T81" r:id="rId286" xr:uid="{10F951B1-9C96-4D37-A365-5DB6E5D25CA9}"/>
    <hyperlink ref="T86" r:id="rId287" xr:uid="{9C5BDB01-B9C5-4510-A6CF-5BCDDD38EDB0}"/>
    <hyperlink ref="T91" r:id="rId288" xr:uid="{BC73A8B6-9A0F-4018-878C-51A40181AB61}"/>
    <hyperlink ref="T93" r:id="rId289" xr:uid="{07506D5A-3849-4519-AA4F-8F06D0C97033}"/>
    <hyperlink ref="T104" r:id="rId290" xr:uid="{2B6FAAC2-D21C-4074-88BB-49E43DD72FFB}"/>
    <hyperlink ref="T107" r:id="rId291" xr:uid="{FE298824-F5F1-4D40-9CFB-E032D27B0BD9}"/>
    <hyperlink ref="T111" r:id="rId292" xr:uid="{3F78730E-CB7E-458A-8598-2D7AD7908C6B}"/>
    <hyperlink ref="T116" r:id="rId293" xr:uid="{9107A21E-997F-46DB-B4E0-FAEF73A72EAA}"/>
    <hyperlink ref="T122" r:id="rId294" xr:uid="{078A40B4-0A24-4C47-932F-FF9612B17D8F}"/>
    <hyperlink ref="T126" r:id="rId295" xr:uid="{194C5403-6141-437F-9971-62A460A7816C}"/>
    <hyperlink ref="T131" r:id="rId296" xr:uid="{798F18B0-85BC-4A4C-B3A0-D6C6DC83D569}"/>
    <hyperlink ref="T136" r:id="rId297" xr:uid="{AFF728E8-5D2B-4970-9762-A7BAAB64C411}"/>
    <hyperlink ref="T141" r:id="rId298" xr:uid="{812D489D-7EBC-4188-BE5F-FA99A77DA8AB}"/>
    <hyperlink ref="T146" r:id="rId299" xr:uid="{F808DF6C-32FC-4D72-94D3-5B213023F733}"/>
    <hyperlink ref="T151" r:id="rId300" xr:uid="{3C5B62E7-18D2-458E-92CF-104DA902C2DD}"/>
    <hyperlink ref="T156" r:id="rId301" xr:uid="{B02DA961-53C7-4BD2-956E-533BF926C960}"/>
    <hyperlink ref="T161" r:id="rId302" xr:uid="{5DA337AB-469D-444B-BFA4-13127FA9C829}"/>
    <hyperlink ref="T166" r:id="rId303" xr:uid="{2D5167A2-4EF7-435E-9D1D-44A5FA14B9C1}"/>
    <hyperlink ref="T171" r:id="rId304" xr:uid="{C406B70E-C70B-41CF-8D0D-EAAF54B06A60}"/>
    <hyperlink ref="T176" r:id="rId305" xr:uid="{42384540-1029-425A-ACEE-251027879793}"/>
    <hyperlink ref="T181" r:id="rId306" xr:uid="{F04863C8-F54E-4EC3-86DB-3A557B7BC14E}"/>
    <hyperlink ref="T186" r:id="rId307" xr:uid="{CFC1E93B-D5EF-4DF5-96A9-F79736D3C31A}"/>
    <hyperlink ref="T191" r:id="rId308" xr:uid="{52AD7B4A-F199-4389-A116-A3FFAC6F3EB8}"/>
    <hyperlink ref="T196" r:id="rId309" xr:uid="{26F3C550-072D-4648-B880-BB9465708797}"/>
    <hyperlink ref="T201" r:id="rId310" xr:uid="{0227D748-C9B1-4E27-9DD7-40E8C3CE2B53}"/>
    <hyperlink ref="T206" r:id="rId311" xr:uid="{E24F186B-2B56-4623-8E1A-70CBD4FB456B}"/>
    <hyperlink ref="T213" r:id="rId312" xr:uid="{7ED21A22-5CEF-4C1A-8CA9-61CE2F4AA08B}"/>
    <hyperlink ref="T216" r:id="rId313" xr:uid="{F0830120-D215-45F5-9872-2F3907D01868}"/>
    <hyperlink ref="T219" r:id="rId314" xr:uid="{1926BFF2-DE92-44D2-8ECC-DE8496D764EC}"/>
    <hyperlink ref="T237" r:id="rId315" xr:uid="{732E028F-860B-4AF5-9DAD-46322574A5B7}"/>
    <hyperlink ref="T226" r:id="rId316" xr:uid="{E8932CE4-65D6-426A-816A-56D568248809}"/>
    <hyperlink ref="T231" r:id="rId317" xr:uid="{AD2457C1-20BF-4407-97B5-8CDC5705AB2A}"/>
    <hyperlink ref="T241" r:id="rId318" xr:uid="{595BF93F-9CEF-453D-AA9D-FBBE01CB63A7}"/>
    <hyperlink ref="T246" r:id="rId319" xr:uid="{12EE643C-7849-48AD-873B-ACED6B272FB7}"/>
    <hyperlink ref="T251" r:id="rId320" xr:uid="{30CEB615-1ECB-4788-A1FB-97C7023E2121}"/>
    <hyperlink ref="T255" r:id="rId321" xr:uid="{196B42C8-6559-42B0-A828-A05A086606DF}"/>
    <hyperlink ref="T263" r:id="rId322" xr:uid="{B29AF64E-981F-495A-A99C-320C5626933D}"/>
    <hyperlink ref="T268" r:id="rId323" xr:uid="{6710BB07-BD4B-48D9-9D89-10A47DC2A62A}"/>
    <hyperlink ref="T256" r:id="rId324" xr:uid="{7149E2E4-2782-440E-A3ED-E7F64CCF263B}"/>
    <hyperlink ref="T280" r:id="rId325" xr:uid="{89E351B2-2C50-4D6E-B9E1-03EC5E76448A}"/>
    <hyperlink ref="T281" r:id="rId326" xr:uid="{702D4843-E687-43C2-B7BB-9D15011493D9}"/>
    <hyperlink ref="T286" r:id="rId327" xr:uid="{4D59E8C6-2F91-44D0-8D22-002D96D8C2E1}"/>
    <hyperlink ref="T292" r:id="rId328" xr:uid="{24EF90A0-2E19-4B73-9CC2-E981559DA08E}"/>
    <hyperlink ref="T298" r:id="rId329" xr:uid="{B1FE9352-9A08-493F-B0E0-E8330FF88BEE}"/>
    <hyperlink ref="T302" r:id="rId330" xr:uid="{987E32F8-DC44-4920-9831-B2BE5F5EEE4B}"/>
    <hyperlink ref="T307" r:id="rId331" xr:uid="{A8EBB17E-BC21-49E9-B172-24C15DDFFF0E}"/>
    <hyperlink ref="T312" r:id="rId332" xr:uid="{2F4259F1-7D9F-4A00-AA9C-A4A6C9994B53}"/>
    <hyperlink ref="T316" r:id="rId333" xr:uid="{E65001E8-1986-406A-A080-7CA6097AC13E}"/>
    <hyperlink ref="T328" r:id="rId334" xr:uid="{504F5082-AD27-4677-9253-C38DB0315E12}"/>
    <hyperlink ref="T326" r:id="rId335" xr:uid="{94CB2589-686B-4F40-ABDA-2CE4F7A3FF0F}"/>
    <hyperlink ref="T334" r:id="rId336" xr:uid="{74922F15-356B-43CE-BDBC-B665B0C24E4A}"/>
    <hyperlink ref="T336" r:id="rId337" xr:uid="{D3089483-149C-46F3-9249-83E7F628FFA7}"/>
    <hyperlink ref="T337" r:id="rId338" xr:uid="{321E346B-685D-42CE-9C60-AA6EF521834A}"/>
    <hyperlink ref="T338" r:id="rId339" xr:uid="{FCF67819-8C14-4B9D-8176-D2CFEBFD1C6B}"/>
    <hyperlink ref="T339" r:id="rId340" xr:uid="{2025F034-1C38-436E-8F4B-A22F11E3B70D}"/>
    <hyperlink ref="T340" r:id="rId341" xr:uid="{FA9A689E-7FD5-4742-A758-59588B3DB42D}"/>
    <hyperlink ref="T341" r:id="rId342" xr:uid="{5225FA4F-95F1-4FD4-9C4C-9261DCE25E60}"/>
    <hyperlink ref="T346" r:id="rId343" xr:uid="{E37BE2F2-8DA5-4048-8A8A-7EC9A49B94B0}"/>
    <hyperlink ref="T351" r:id="rId344" xr:uid="{72CE5B9C-4A90-4BD0-AA6C-333B1E483BC4}"/>
    <hyperlink ref="T354" r:id="rId345" xr:uid="{09D935CF-17F8-4E97-A131-C195C08AEE7C}"/>
    <hyperlink ref="T361" r:id="rId346" xr:uid="{BBD1A033-F582-41E1-9968-07E8FAA4CD61}"/>
    <hyperlink ref="T366" r:id="rId347" xr:uid="{EC69B1E7-6C31-41BF-BF95-E3364BEE4AB9}"/>
    <hyperlink ref="T371" r:id="rId348" xr:uid="{125F65F5-63A9-4BDC-9709-0CA6193B138E}"/>
    <hyperlink ref="T376" r:id="rId349" xr:uid="{59E348BC-3F2D-415B-A1B7-82765FEEEA6C}"/>
    <hyperlink ref="T381" r:id="rId350" xr:uid="{3A4BDB64-7366-48D4-89D0-E4ECF8F00C70}"/>
    <hyperlink ref="T386" r:id="rId351" xr:uid="{278CDE2E-807C-4BF4-A053-83D53BA16EED}"/>
    <hyperlink ref="T391" r:id="rId352" xr:uid="{56FFF9AB-FEB4-41ED-8130-2585E42673FA}"/>
    <hyperlink ref="T396" r:id="rId353" xr:uid="{C7641D99-1CA9-4C71-A4EB-21A161270F4C}"/>
    <hyperlink ref="T401" r:id="rId354" xr:uid="{CA420467-6EFD-470A-9B93-7F3B47E211A6}"/>
    <hyperlink ref="T406" r:id="rId355" xr:uid="{A02F5C8A-48A6-4E07-A117-DDF9F5E620CE}"/>
    <hyperlink ref="T411" r:id="rId356" xr:uid="{48A30D3A-BBB8-4499-AD3D-251BD4D0067F}"/>
    <hyperlink ref="T416" r:id="rId357" xr:uid="{5B881B41-A0D4-44B3-AF65-6B447640E4A9}"/>
    <hyperlink ref="T421" r:id="rId358" xr:uid="{EB427D47-781A-49E6-BF57-9430201D9E42}"/>
    <hyperlink ref="T426" r:id="rId359" xr:uid="{DCFB4D38-ADE1-42A3-83AC-CE8127288E1E}"/>
    <hyperlink ref="T431" r:id="rId360" xr:uid="{7BD27030-5B43-46BE-8A5E-66FA454DB76C}"/>
    <hyperlink ref="T436" r:id="rId361" xr:uid="{6F2D147B-FAAF-4A6C-B845-8FE37FE54BFB}"/>
    <hyperlink ref="T441" r:id="rId362" xr:uid="{B1C481CA-8F6C-4E27-BDC8-18AF965D3595}"/>
    <hyperlink ref="T446" r:id="rId363" xr:uid="{C67E8358-CE12-41B0-BA0D-28C4B81D53C0}"/>
    <hyperlink ref="T451" r:id="rId364" xr:uid="{E794C0F6-7219-4444-A63B-BE3739825BBD}"/>
    <hyperlink ref="T454" r:id="rId365" xr:uid="{8CA00394-C6BC-4D66-86EC-A223CE135C85}"/>
    <hyperlink ref="T461" r:id="rId366" xr:uid="{151C4A76-9BD2-4AC8-BB61-067462C9A12F}"/>
    <hyperlink ref="T475" r:id="rId367" xr:uid="{A6509B75-152A-4FBF-81FB-A28752561867}"/>
    <hyperlink ref="T465" r:id="rId368" xr:uid="{106901A9-6DEA-4649-BDA8-EA964782ED97}"/>
    <hyperlink ref="T470" r:id="rId369" xr:uid="{E1C33EC1-9760-427E-84A8-5F5BE9C692CC}"/>
    <hyperlink ref="T479" r:id="rId370" xr:uid="{B227A2AB-9928-4C26-9F8C-7C82A07DB44A}"/>
    <hyperlink ref="T486" r:id="rId371" xr:uid="{2753350F-452E-4D57-A3C2-6FF09FAF0BE3}"/>
    <hyperlink ref="T491" r:id="rId372" xr:uid="{7BCEDA59-55A1-41CB-B441-E533E333D6A0}"/>
    <hyperlink ref="T496" r:id="rId373" xr:uid="{3A8C194B-E713-47A6-86CF-BD0BC8873646}"/>
    <hyperlink ref="T503" r:id="rId374" xr:uid="{E75D65CD-A395-490F-B58F-A05FA4F0B334}"/>
    <hyperlink ref="T506" r:id="rId375" xr:uid="{FEDA7DAE-BF2C-4E9B-B51D-80DDC483200E}"/>
    <hyperlink ref="T511" r:id="rId376" xr:uid="{D26F6DCB-C0FF-4903-9BDE-843DAA7EB2E7}"/>
    <hyperlink ref="T516" r:id="rId377" xr:uid="{B2689B33-6826-46F7-BE07-63A710C671C1}"/>
    <hyperlink ref="T521" r:id="rId378" xr:uid="{627E950A-1199-4FE1-A160-1830486E8525}"/>
    <hyperlink ref="T526" r:id="rId379" xr:uid="{B19E565C-834E-4595-B10D-AC6D9D57BDCB}"/>
    <hyperlink ref="T531" r:id="rId380" xr:uid="{46246320-5A83-403A-83C7-EE5E2B4EBA73}"/>
    <hyperlink ref="T544" r:id="rId381" xr:uid="{6B5FB0FF-F7F7-4F4E-BF80-0B5D6D78132B}"/>
    <hyperlink ref="T540" r:id="rId382" xr:uid="{91A0B645-4FD0-465C-A6CA-7CCF3D28934A}"/>
    <hyperlink ref="T546" r:id="rId383" xr:uid="{7D2FF43F-19D9-4B75-A693-0ED4A1CFECEC}"/>
    <hyperlink ref="T553" r:id="rId384" xr:uid="{3107D616-EEAC-43E7-BB3A-6B910C16B9AF}"/>
    <hyperlink ref="T556" r:id="rId385" xr:uid="{2AD9986F-810F-4B1D-B3C4-4F58F84E9EC2}"/>
    <hyperlink ref="T561" r:id="rId386" xr:uid="{162C2F69-1F87-466C-8464-17435305B895}"/>
    <hyperlink ref="T563" r:id="rId387" xr:uid="{C1A52620-7F5C-48AE-BB3F-54770AC328AE}"/>
    <hyperlink ref="T571" r:id="rId388" xr:uid="{5ED89FC6-0715-42EC-B232-D0CBA10854F9}"/>
    <hyperlink ref="T576" r:id="rId389" xr:uid="{AD956663-0EDE-4DE4-B6B0-5E5053579F99}"/>
    <hyperlink ref="T581" r:id="rId390" xr:uid="{A36E5062-0838-46B9-BE84-433156462635}"/>
    <hyperlink ref="T585" r:id="rId391" xr:uid="{AB0E546F-5192-4E4F-82B0-281A6FA37D38}"/>
    <hyperlink ref="T592" r:id="rId392" xr:uid="{8C7C896F-8CEB-45D1-BC4C-F7FCE007B914}"/>
    <hyperlink ref="T596" r:id="rId393" xr:uid="{F03F78C4-2A81-4A87-AF1D-5F5694B885FC}"/>
    <hyperlink ref="T601" r:id="rId394" xr:uid="{79BC2A04-E678-4648-BA0D-D6CB1922063B}"/>
    <hyperlink ref="T606" r:id="rId395" xr:uid="{F49CC55C-A92C-40AA-ABDB-85673328E6AB}"/>
    <hyperlink ref="T614" r:id="rId396" xr:uid="{F2FFDDF2-1CA1-4BEF-AA02-8FA14413E0F4}"/>
    <hyperlink ref="T610" r:id="rId397" xr:uid="{FD2572B5-D8DB-4267-B52D-FF21C25AE156}"/>
    <hyperlink ref="T620" r:id="rId398" xr:uid="{3E0E34E7-3C9D-4733-B18C-050FCA372699}"/>
    <hyperlink ref="T633" r:id="rId399" xr:uid="{20B04835-8D4A-4A35-B5E4-0C81F43E94E9}"/>
    <hyperlink ref="T629" r:id="rId400" xr:uid="{FB95E5B3-A1BD-45AF-A844-95381863B70D}"/>
    <hyperlink ref="T636" r:id="rId401" xr:uid="{67817B66-B4E8-4581-B96C-C3109D0EEFC6}"/>
    <hyperlink ref="T644" r:id="rId402" xr:uid="{CB8DAF4A-904F-48C2-916E-08AF340A80EA}"/>
    <hyperlink ref="T650" r:id="rId403" xr:uid="{863BBB90-02A1-4A87-8FE9-F6E4E36E8AA1}"/>
    <hyperlink ref="T651" r:id="rId404" xr:uid="{C6B673ED-D33E-43DE-847E-A5E2E067D327}"/>
    <hyperlink ref="T660" r:id="rId405" xr:uid="{1BFB9317-B3E0-45E9-B211-C4A3C1915AAE}"/>
    <hyperlink ref="T657" r:id="rId406" xr:uid="{1916B74A-017D-452D-8FD6-CA05492F73DD}"/>
    <hyperlink ref="T665" r:id="rId407" xr:uid="{3AF92EC7-0CD9-43E1-8D54-F30C1A1E69BA}"/>
    <hyperlink ref="T685" r:id="rId408" xr:uid="{35146CA4-4E06-4617-9DB8-0ACB06C5FE45}"/>
    <hyperlink ref="T670" r:id="rId409" xr:uid="{0A783C4C-6BD1-4A2F-8E3B-0627F5FBDAC9}"/>
    <hyperlink ref="T675" r:id="rId410" xr:uid="{A1A44FB4-2DA4-423B-B376-2C05BCFCFD2C}"/>
    <hyperlink ref="T680" r:id="rId411" xr:uid="{BCEEA38A-CBDB-4219-9D64-7BC8C50D9EB2}"/>
    <hyperlink ref="T693" r:id="rId412" xr:uid="{F186D332-EB8C-4CCE-AC94-A00EE14458CE}"/>
    <hyperlink ref="T701" r:id="rId413" xr:uid="{B3564868-695F-4E98-AD22-FEE4F14F7634}"/>
    <hyperlink ref="T696" r:id="rId414" xr:uid="{EF4B177E-355A-4F7D-8608-0961126B39A0}"/>
    <hyperlink ref="T706" r:id="rId415" xr:uid="{73418B60-08E4-422B-9BAB-BA00E08987A8}"/>
    <hyperlink ref="T710" r:id="rId416" xr:uid="{AA3E24F9-CCA8-4FDA-AFA5-2BDCEC5112DF}"/>
    <hyperlink ref="T722" r:id="rId417" xr:uid="{8A12F02F-069C-41F7-AB7C-A207B4B7EB36}"/>
    <hyperlink ref="T718" r:id="rId418" xr:uid="{7D8D54A5-CA59-4540-9B7A-0ACE5591A96B}"/>
    <hyperlink ref="T725" r:id="rId419" xr:uid="{A9434094-C983-4341-8698-B5AE868ED12F}"/>
    <hyperlink ref="T730" r:id="rId420" xr:uid="{E3C7760A-B15D-450D-80B6-BCC9BB640C53}"/>
    <hyperlink ref="T736" r:id="rId421" xr:uid="{57DAAA35-72D6-4740-9C7F-D2DCDDA651FB}"/>
    <hyperlink ref="T737" r:id="rId422" xr:uid="{344B7A43-A14F-44B2-B524-40437D33C262}"/>
    <hyperlink ref="T749" r:id="rId423" xr:uid="{FD9D017B-FBD4-4F9B-ACF5-85BADB7B0936}"/>
    <hyperlink ref="T342" r:id="rId424" xr:uid="{6F1AB656-1283-4DC5-B68B-808EE70889D6}"/>
    <hyperlink ref="T347" r:id="rId425" xr:uid="{9F138C9B-ABB3-45E3-9808-7133BF3E9A99}"/>
    <hyperlink ref="T352" r:id="rId426" xr:uid="{889A4BAB-85A0-4777-8DAA-5339F40A24B9}"/>
    <hyperlink ref="T355" r:id="rId427" xr:uid="{24B94EE0-F211-47F3-8418-DC4C7DE4738D}"/>
    <hyperlink ref="T362" r:id="rId428" xr:uid="{5D86836B-A22F-40BC-AFF4-B9772CF3D7DE}"/>
    <hyperlink ref="T367" r:id="rId429" xr:uid="{8E62AFF4-C70E-4F71-B28B-6C19168ABCEE}"/>
    <hyperlink ref="T372" r:id="rId430" xr:uid="{BB748D41-8244-4162-9F91-40804AFC3B06}"/>
    <hyperlink ref="T377" r:id="rId431" xr:uid="{C84429E4-7258-48BB-A789-DB5C24450BF2}"/>
    <hyperlink ref="T382" r:id="rId432" xr:uid="{3257D60E-0616-43BD-9298-13C7BE9CA366}"/>
    <hyperlink ref="T387" r:id="rId433" xr:uid="{87EFD035-9524-499F-B168-B2F402BD5475}"/>
    <hyperlink ref="T392" r:id="rId434" xr:uid="{F0DDD30A-23D7-423C-8F9C-F4A15F97845C}"/>
    <hyperlink ref="T397" r:id="rId435" xr:uid="{26A9501D-E70A-4BDB-9CDA-B3276865D715}"/>
    <hyperlink ref="T402" r:id="rId436" xr:uid="{7A398EF3-D9F2-40EA-8C13-96DBBFAB9F2E}"/>
    <hyperlink ref="T407" r:id="rId437" xr:uid="{4D71714B-4913-4401-A994-58E9EE391095}"/>
    <hyperlink ref="T412" r:id="rId438" xr:uid="{DD5E9DB7-1FCF-4834-ABAF-268302CCDFD7}"/>
    <hyperlink ref="T417" r:id="rId439" xr:uid="{6BF34975-3102-49B1-AA02-161A74EE680C}"/>
    <hyperlink ref="T422" r:id="rId440" xr:uid="{ACE68096-B1AD-406D-A868-D480D635D791}"/>
    <hyperlink ref="T427" r:id="rId441" xr:uid="{11081E75-1D75-47C1-9986-5E114A0AB2FF}"/>
    <hyperlink ref="T432" r:id="rId442" xr:uid="{86E590D7-895B-4DD1-B5B6-EF04295C0312}"/>
    <hyperlink ref="T437" r:id="rId443" xr:uid="{36AA9D77-FBC4-4485-9996-899D4C0D02D5}"/>
    <hyperlink ref="T443" r:id="rId444" xr:uid="{93FE9682-2410-47BC-87B1-1A640308A0F5}"/>
    <hyperlink ref="T447" r:id="rId445" xr:uid="{DE149485-93A7-4354-8191-48F86252D780}"/>
    <hyperlink ref="T452" r:id="rId446" xr:uid="{5E7549FF-FC1A-4CC6-A238-B7FB22ACFDF1}"/>
    <hyperlink ref="T455" r:id="rId447" xr:uid="{B7C79A9A-5B6B-483C-93D2-2872656A3FBF}"/>
    <hyperlink ref="T462" r:id="rId448" xr:uid="{92A4D041-93C4-4CE4-8415-17230BF1C3CF}"/>
    <hyperlink ref="T476" r:id="rId449" xr:uid="{E90C2D15-D842-4B46-AE9C-E5F7205382F5}"/>
    <hyperlink ref="T466" r:id="rId450" xr:uid="{8CA865D6-789D-4407-99CB-49432BFBA16D}"/>
    <hyperlink ref="T471" r:id="rId451" xr:uid="{8546691F-ACC5-40A2-A6D9-C7FB01DB1985}"/>
    <hyperlink ref="T484" r:id="rId452" xr:uid="{75350A37-E442-4292-A694-A1A1FF5805CB}"/>
    <hyperlink ref="T487" r:id="rId453" xr:uid="{2C360DFA-55CB-4DB0-B426-5004DB620541}"/>
    <hyperlink ref="T492" r:id="rId454" xr:uid="{6801A626-EB28-44E6-BC32-AAA0BA72205B}"/>
    <hyperlink ref="T499" r:id="rId455" xr:uid="{0E110D2F-45CA-4797-A9F9-C983C2511B42}"/>
    <hyperlink ref="T497" r:id="rId456" xr:uid="{43CC7941-5A13-4BE0-91A4-B232570FA191}"/>
    <hyperlink ref="T507" r:id="rId457" xr:uid="{8FEED401-BB68-4C7E-8C76-7DE38DD15396}"/>
    <hyperlink ref="T512" r:id="rId458" xr:uid="{38EAEA02-21B5-482E-B5FE-AEBCEBCBBD01}"/>
    <hyperlink ref="T517" r:id="rId459" xr:uid="{9AE2E4E9-93B0-45DB-A6B2-5D7E3B84C95D}"/>
    <hyperlink ref="T522" r:id="rId460" xr:uid="{5787FFC9-2C4B-45F4-A495-B50FAD33C1BB}"/>
    <hyperlink ref="T527" r:id="rId461" xr:uid="{F3A444B2-9C55-42C8-AA26-EBCAB7FD92A2}"/>
    <hyperlink ref="T532" r:id="rId462" xr:uid="{F257CDD3-CBC1-406D-9FF5-5C0AE5925AA2}"/>
    <hyperlink ref="T533" r:id="rId463" xr:uid="{A43A6FD4-A626-432B-AC1A-7E49B887F39B}"/>
    <hyperlink ref="T541" r:id="rId464" xr:uid="{56541413-83DA-4341-82F1-E5C1C274B3AF}"/>
    <hyperlink ref="T547" r:id="rId465" xr:uid="{FF53ADF9-757C-47E7-84D4-B6FFAC1AD21B}"/>
    <hyperlink ref="T554" r:id="rId466" xr:uid="{AC70CD3F-D7EB-4C4C-81EB-4DE86284B809}"/>
    <hyperlink ref="T558" r:id="rId467" xr:uid="{60E00FCE-04AA-4966-8230-489959934952}"/>
    <hyperlink ref="T562" r:id="rId468" xr:uid="{8D3EF844-ED3B-45E3-9FC9-CE9BA01122D7}"/>
    <hyperlink ref="T565" r:id="rId469" xr:uid="{4983DAF8-3A32-435A-B898-2CA498FD96D2}"/>
    <hyperlink ref="T572" r:id="rId470" xr:uid="{1CA7BE3B-C6FD-436C-857D-74AB60704CD3}"/>
    <hyperlink ref="T577" r:id="rId471" xr:uid="{335D0826-0C1E-4135-A9D1-256D351B795C}"/>
    <hyperlink ref="T588" r:id="rId472" xr:uid="{8A53A30C-2CFB-4BFE-8D79-1F60F4974EA6}"/>
    <hyperlink ref="T586" r:id="rId473" xr:uid="{451B88C1-14DA-4BEB-B62D-1057202C0761}"/>
    <hyperlink ref="T591" r:id="rId474" xr:uid="{C63F1B67-386C-4D87-9C0C-7CE6B9BD9636}"/>
    <hyperlink ref="T597" r:id="rId475" xr:uid="{87E8A384-0F44-4BEE-BACC-EEB20243BE39}"/>
    <hyperlink ref="T602" r:id="rId476" xr:uid="{117E55F0-5DCB-41BF-AAA6-330264175C7A}"/>
    <hyperlink ref="T607" r:id="rId477" xr:uid="{A4FBF759-3891-402E-B258-76F5E84B61B3}"/>
    <hyperlink ref="T615" r:id="rId478" xr:uid="{F9B1AF7E-104C-4240-91BD-56CECC321223}"/>
    <hyperlink ref="T611" r:id="rId479" xr:uid="{CBB60FC5-4C31-401B-B769-41775FFA27FD}"/>
    <hyperlink ref="T622" r:id="rId480" xr:uid="{D5F57097-B643-4B6F-8C9D-C8B0F439CAF1}"/>
    <hyperlink ref="T625" r:id="rId481" xr:uid="{60898456-9288-41F5-8C66-D5C588720653}"/>
    <hyperlink ref="T631" r:id="rId482" xr:uid="{D8DE2F09-C0EC-4D61-841D-3C4202A114EC}"/>
    <hyperlink ref="T645" r:id="rId483" xr:uid="{A424B9A9-37D9-487D-AB6F-D6678A05A3A4}"/>
    <hyperlink ref="T637" r:id="rId484" xr:uid="{F81A9128-F90D-44AA-BCBC-77AF93A184B3}"/>
    <hyperlink ref="T649" r:id="rId485" xr:uid="{6A7FD197-1CD6-4454-A75E-FCEF4031B87D}"/>
    <hyperlink ref="T652" r:id="rId486" xr:uid="{CD900C37-FEB3-48C0-8E81-E66F29056C77}"/>
    <hyperlink ref="T661" r:id="rId487" xr:uid="{6B5802C0-0679-4A9C-9DF0-18605701241F}"/>
    <hyperlink ref="T659" r:id="rId488" xr:uid="{C1D138AE-A59F-4874-85D5-A64A455203C7}"/>
    <hyperlink ref="T686" r:id="rId489" xr:uid="{AE8E1937-B126-49E9-93B1-0E7FDC999F13}"/>
    <hyperlink ref="T666" r:id="rId490" xr:uid="{F0237EB6-5B2C-4959-A167-BE98DE96DEDC}"/>
    <hyperlink ref="T671" r:id="rId491" xr:uid="{44B1B7BB-D043-4BF1-8FA2-7B7313DCFB2F}"/>
    <hyperlink ref="T676" r:id="rId492" xr:uid="{9200D2ED-A71F-414C-ADA0-CCA76B8C370B}"/>
    <hyperlink ref="T681" r:id="rId493" xr:uid="{D238C183-4749-4C22-BFF0-BC446B213978}"/>
    <hyperlink ref="T697" r:id="rId494" xr:uid="{4E404161-B80D-499E-81DD-6D911D764812}"/>
    <hyperlink ref="T692" r:id="rId495" xr:uid="{2E0570B3-B9EB-4A80-AD52-6FCB4197A83E}"/>
    <hyperlink ref="T702" r:id="rId496" xr:uid="{8B559DB9-3390-4683-9527-B40857620281}"/>
    <hyperlink ref="T707" r:id="rId497" xr:uid="{FD10FD68-A5A6-4BDC-BDCF-F57CE2A7E8D6}"/>
    <hyperlink ref="T711" r:id="rId498" xr:uid="{E1B470EE-1252-4BDC-873D-36F74D273023}"/>
    <hyperlink ref="T721" r:id="rId499" xr:uid="{AD203E00-E68A-40CB-ADFD-889E0B7D1635}"/>
    <hyperlink ref="T719" r:id="rId500" xr:uid="{422A3614-C812-4366-9AC4-0CDEA90D7A8C}"/>
    <hyperlink ref="T726" r:id="rId501" xr:uid="{5A1F2F5D-16CF-4639-8553-3D371120BEDB}"/>
    <hyperlink ref="T731" r:id="rId502" xr:uid="{8CAE26C8-EE76-4111-96E7-00E5F730C214}"/>
    <hyperlink ref="T738" r:id="rId503" xr:uid="{1912E58A-CA3A-4E78-B1DD-9661235AB6A9}"/>
    <hyperlink ref="T739" r:id="rId504" xr:uid="{6BA27C40-CC2B-4737-A36E-9992A639E252}"/>
    <hyperlink ref="T743" r:id="rId505" xr:uid="{E2413530-875F-42BF-84AF-908A27AE8C4F}"/>
    <hyperlink ref="T343" r:id="rId506" xr:uid="{5CBF9BDA-2F73-40C6-9579-453DD0DD0638}"/>
    <hyperlink ref="T348" r:id="rId507" xr:uid="{7F8AA8B8-1C55-489A-9B4B-53669965A07F}"/>
    <hyperlink ref="T359" r:id="rId508" xr:uid="{E4ABDA34-9FF2-4C48-8622-C89F54C707F2}"/>
    <hyperlink ref="T356" r:id="rId509" xr:uid="{4BCDFB79-3BE5-4BF0-B803-BF7BABF9333A}"/>
    <hyperlink ref="T363" r:id="rId510" xr:uid="{C3106363-F2BA-4E66-8423-A9674E1795CC}"/>
    <hyperlink ref="T368" r:id="rId511" xr:uid="{8D6421BA-1582-4617-A199-EAD2FFB5998A}"/>
    <hyperlink ref="T373" r:id="rId512" xr:uid="{22EB23FF-22D9-4A82-9170-61588D06D59D}"/>
    <hyperlink ref="T378" r:id="rId513" xr:uid="{06BE8C93-0883-40FA-BE1A-5790814E3775}"/>
    <hyperlink ref="T383" r:id="rId514" xr:uid="{06A37D7F-36BF-4C53-9143-D28D36FF25FE}"/>
    <hyperlink ref="T388" r:id="rId515" xr:uid="{AE2864B0-1F01-4FF0-8E6F-2B6C2606BE9D}"/>
    <hyperlink ref="T393" r:id="rId516" xr:uid="{9F1F1305-2F72-4CB2-BA47-2E0EF2E7FEB0}"/>
    <hyperlink ref="T398" r:id="rId517" xr:uid="{8FB368D6-EDF1-4585-AF2C-8DF5CA6552DC}"/>
    <hyperlink ref="T403" r:id="rId518" xr:uid="{8F461AC1-D5A7-405D-8E93-9D484982842F}"/>
    <hyperlink ref="T408" r:id="rId519" xr:uid="{0B306E02-85A6-4950-AE74-583E74FC80AA}"/>
    <hyperlink ref="T413" r:id="rId520" xr:uid="{A5FBE791-9D4F-43EB-ABFF-624C70952B2D}"/>
    <hyperlink ref="T418" r:id="rId521" xr:uid="{2CCF95F7-2BEA-4E43-94DF-91DB07729607}"/>
    <hyperlink ref="T423" r:id="rId522" xr:uid="{D3C8C8A3-15C3-4D11-8A6D-2F3FA7BB19CA}"/>
    <hyperlink ref="T428" r:id="rId523" xr:uid="{422FE299-621A-404A-9894-8A6B894EF3FF}"/>
    <hyperlink ref="T433" r:id="rId524" xr:uid="{A67DA7C9-4197-421D-A334-6BBBA86C662B}"/>
    <hyperlink ref="T438" r:id="rId525" xr:uid="{5909E38C-94AD-49A4-BB9F-E639D2B1697A}"/>
    <hyperlink ref="T442" r:id="rId526" xr:uid="{7FAAE755-CDF7-40DC-8918-728D455A181C}"/>
    <hyperlink ref="T448" r:id="rId527" xr:uid="{EBEB4194-A4C7-459D-BE82-B4EA6C4A40E9}"/>
    <hyperlink ref="T458" r:id="rId528" xr:uid="{395C6864-7861-4F79-9CF1-AE01E34AEFB7}"/>
    <hyperlink ref="T456" r:id="rId529" xr:uid="{C8902F79-8EE1-434E-986D-67B61ACEE739}"/>
    <hyperlink ref="T472" r:id="rId530" xr:uid="{3D9939DE-02C6-4327-B256-6AB230F62CC8}"/>
    <hyperlink ref="T477" r:id="rId531" xr:uid="{9BA14C96-6CA7-4053-8BF1-0A6E39277279}"/>
    <hyperlink ref="T467" r:id="rId532" xr:uid="{E7100FA5-26D5-4490-8FAB-C0D6B0DC2A6F}"/>
    <hyperlink ref="T478" r:id="rId533" xr:uid="{2C861441-BCDC-47A0-BAED-517ED8800510}"/>
    <hyperlink ref="T482" r:id="rId534" xr:uid="{7D2888F6-C774-4233-8F22-C1CF0284CD73}"/>
    <hyperlink ref="T488" r:id="rId535" xr:uid="{A0D2BEE1-6F58-4E92-84A6-8D42E8D48311}"/>
    <hyperlink ref="T493" r:id="rId536" xr:uid="{5B344B21-E954-442F-B78F-F80339CF67CB}"/>
    <hyperlink ref="T500" r:id="rId537" xr:uid="{69E074F6-419B-47AB-B785-FD7A30C1ADAB}"/>
    <hyperlink ref="T498" r:id="rId538" xr:uid="{D307198B-0774-4657-8255-4F80BB0465E0}"/>
    <hyperlink ref="T508" r:id="rId539" xr:uid="{91BD4C10-DD14-4BAC-AB69-BE85424C9023}"/>
    <hyperlink ref="T513" r:id="rId540" xr:uid="{7B26267F-B98D-4B34-BF7F-212552FFAF19}"/>
    <hyperlink ref="T518" r:id="rId541" xr:uid="{5C1C9CE0-D0E1-4448-8992-57E134045524}"/>
    <hyperlink ref="T523" r:id="rId542" xr:uid="{0ADAAD5B-D196-4F8A-B9FD-D29950C8859C}"/>
    <hyperlink ref="T528" r:id="rId543" xr:uid="{130D7302-E917-4CBA-9947-725DCBA119A6}"/>
    <hyperlink ref="T536" r:id="rId544" xr:uid="{8D9E78F2-542B-4118-8F38-62B5A95CEFE9}"/>
    <hyperlink ref="T534" r:id="rId545" xr:uid="{AFDF2454-389C-40C1-8CF0-8C6371205AE6}"/>
    <hyperlink ref="T542" r:id="rId546" xr:uid="{FC414C32-22B6-4500-866A-60DD46BBB6AC}"/>
    <hyperlink ref="T548" r:id="rId547" xr:uid="{5250DA18-93C9-4046-AB7F-0E536177E588}"/>
    <hyperlink ref="T551" r:id="rId548" xr:uid="{22C37742-959F-4C6A-8359-4C45AE45D2EF}"/>
    <hyperlink ref="T559" r:id="rId549" xr:uid="{ACD0770A-CD58-4B67-AC78-B90DA73475A2}"/>
    <hyperlink ref="T567" r:id="rId550" xr:uid="{FA0A7352-2F8B-4D20-A931-62155E2A00CF}"/>
    <hyperlink ref="T566" r:id="rId551" xr:uid="{FBDDB2A8-4806-427A-826D-83ECCEDAAF39}"/>
    <hyperlink ref="T573" r:id="rId552" xr:uid="{770FC49F-E37E-45C8-8F00-A4BE8C9C239E}"/>
    <hyperlink ref="T578" r:id="rId553" xr:uid="{9BD40A17-95AD-43F1-9DFD-C4E5D0067D91}"/>
    <hyperlink ref="T582" r:id="rId554" xr:uid="{4ABA690A-9B12-4484-B4B1-B9A2478BCE3B}"/>
    <hyperlink ref="T587" r:id="rId555" xr:uid="{E5C2DEDB-4C20-4857-B17F-E344363A4D2A}"/>
    <hyperlink ref="T593" r:id="rId556" xr:uid="{A5E4F517-C009-4902-9925-8A1693CF6F60}"/>
    <hyperlink ref="T598" r:id="rId557" xr:uid="{D66640B0-31B8-410A-8B5A-62A00D3D4DAE}"/>
    <hyperlink ref="T603" r:id="rId558" xr:uid="{1823D8DC-A0D7-48EF-88BF-F3B0346F1931}"/>
    <hyperlink ref="T618" r:id="rId559" xr:uid="{B9C0BF77-DF27-4DF1-B408-C28EC960688B}"/>
    <hyperlink ref="T616" r:id="rId560" xr:uid="{49CF7F99-6613-4C2A-9185-86A95B9209D7}"/>
    <hyperlink ref="T612" r:id="rId561" xr:uid="{4751E393-5FB4-41B5-AFE8-DF6E48D6E9DF}"/>
    <hyperlink ref="T623" r:id="rId562" xr:uid="{6484187B-B761-459C-8FFC-CB882995C9E2}"/>
    <hyperlink ref="T626" r:id="rId563" xr:uid="{DDE25E73-A894-4DDF-B8EE-8E37ACCFBD89}"/>
    <hyperlink ref="T630" r:id="rId564" xr:uid="{59FB866C-14CD-49B7-96E5-93AC2A7FB450}"/>
    <hyperlink ref="T639" r:id="rId565" xr:uid="{AA445328-4278-41BB-A798-F3AEC6F49C12}"/>
    <hyperlink ref="T638" r:id="rId566" xr:uid="{E743A86C-4101-4EF3-A9A1-BE1246918494}"/>
    <hyperlink ref="T647" r:id="rId567" xr:uid="{5298C7C7-3DD5-47B2-8C6E-30D281518B38}"/>
    <hyperlink ref="T653" r:id="rId568" xr:uid="{806E380E-18BE-4A36-86DC-E112A0ABFC60}"/>
    <hyperlink ref="T662" r:id="rId569" xr:uid="{F562BE9D-40D0-4608-AC04-C75D453CAE9B}"/>
    <hyperlink ref="T663" r:id="rId570" xr:uid="{C5DCE88D-1EF2-4EF6-B8E1-B59F4F0143A8}"/>
    <hyperlink ref="T687" r:id="rId571" xr:uid="{B23B1D77-9ED0-480C-AAF5-D3284B5FC2DB}"/>
    <hyperlink ref="T667" r:id="rId572" xr:uid="{6966D60E-1539-471A-9A7B-BF37658B99A4}"/>
    <hyperlink ref="T672" r:id="rId573" xr:uid="{7D08E0EE-6013-49F8-8113-7819DCB27C29}"/>
    <hyperlink ref="T677" r:id="rId574" xr:uid="{F5EBF1B1-2B5F-4793-AB76-8BFC9778F871}"/>
    <hyperlink ref="T682" r:id="rId575" xr:uid="{EC8D65D3-CE30-4C5E-9522-7FF45A63D803}"/>
    <hyperlink ref="T698" r:id="rId576" xr:uid="{AA73FFEA-C4FA-4D12-9058-5177E911F1C9}"/>
    <hyperlink ref="T691" r:id="rId577" xr:uid="{88179ADC-E023-40A6-9509-A1D22868AE00}"/>
    <hyperlink ref="T703" r:id="rId578" xr:uid="{EC9A669B-805E-4E8A-965A-6D3103C8F4BA}"/>
    <hyperlink ref="T708" r:id="rId579" xr:uid="{A9FA3B0A-64B8-430B-8FF0-46DF520D7768}"/>
    <hyperlink ref="T713" r:id="rId580" xr:uid="{8C8255B2-538F-4F2C-9348-082488971029}"/>
    <hyperlink ref="T715" r:id="rId581" xr:uid="{1DE0096B-B83B-4BBC-A177-BDF518BAB5B0}"/>
    <hyperlink ref="T720" r:id="rId582" xr:uid="{4077C4F7-6CFB-45B7-AB49-E81804D6BB3E}"/>
    <hyperlink ref="T727" r:id="rId583" xr:uid="{D926F47D-2DDA-4957-AD43-3D523AA1F014}"/>
    <hyperlink ref="T732" r:id="rId584" xr:uid="{1785BAE9-9091-4033-B975-774794596A25}"/>
    <hyperlink ref="T740" r:id="rId585" xr:uid="{FE8EA686-5574-4F23-BBD6-56E3BF68E431}"/>
    <hyperlink ref="T745" r:id="rId586" xr:uid="{FE864D77-B40F-43C1-89B1-79B7954BE34D}"/>
    <hyperlink ref="T744" r:id="rId587" xr:uid="{ADB42CD0-B9AC-4352-9A83-EB6AD97A5F9A}"/>
    <hyperlink ref="T344" r:id="rId588" xr:uid="{039826D1-F4C7-4FA4-824C-A49550EFAE23}"/>
    <hyperlink ref="T349" r:id="rId589" xr:uid="{B891BE72-79F0-4F7A-98AD-259F57F0932D}"/>
    <hyperlink ref="T360" r:id="rId590" xr:uid="{44D789E4-2DD5-409B-A991-4A31940C437B}"/>
    <hyperlink ref="T357" r:id="rId591" xr:uid="{8F1E9E8E-8150-41E2-87DE-CB10FF539CE1}"/>
    <hyperlink ref="T364" r:id="rId592" xr:uid="{CA66D753-18D4-4462-957E-90591F0A05F6}"/>
    <hyperlink ref="T369" r:id="rId593" xr:uid="{17ED27ED-7560-4CC3-80AD-80B83582F271}"/>
    <hyperlink ref="T374" r:id="rId594" xr:uid="{DB4BB982-0F5C-4B1F-A3FF-B0F400608527}"/>
    <hyperlink ref="T379" r:id="rId595" xr:uid="{D15E755C-2775-4C28-BA9B-ABE7B372DEAD}"/>
    <hyperlink ref="T384" r:id="rId596" xr:uid="{0F29D7CC-239A-4775-A0C7-00EEEBD70648}"/>
    <hyperlink ref="T389" r:id="rId597" xr:uid="{01BB529C-909C-4AAE-A36B-883CB81188DA}"/>
    <hyperlink ref="T394" r:id="rId598" xr:uid="{EAEF984D-263C-4A64-9E29-EE9207803766}"/>
    <hyperlink ref="T399" r:id="rId599" xr:uid="{22BC105A-C712-486C-AF9B-0F068EB4FA99}"/>
    <hyperlink ref="T404" r:id="rId600" xr:uid="{89F83007-403B-4EC6-9D38-144EBA2B188C}"/>
    <hyperlink ref="T409" r:id="rId601" xr:uid="{A78C1BDD-DD31-4885-BFE8-CE480109D943}"/>
    <hyperlink ref="T414" r:id="rId602" xr:uid="{CC18BE14-96F7-4D58-97B1-F6A75E6F63E1}"/>
    <hyperlink ref="T419" r:id="rId603" xr:uid="{E74DD837-5CA1-47F9-A0F9-2456E745A7F5}"/>
    <hyperlink ref="T425" r:id="rId604" xr:uid="{02FA32FF-BADC-422F-9261-F3F40493D47F}"/>
    <hyperlink ref="T429" r:id="rId605" xr:uid="{9458CC57-CFDC-4C17-93BB-44C55E3E07BD}"/>
    <hyperlink ref="T434" r:id="rId606" xr:uid="{5BDEEC54-1408-4782-89F0-A977E6D23B03}"/>
    <hyperlink ref="T439" r:id="rId607" xr:uid="{0CC79E66-D778-40B9-85B8-A5EDB6552E9F}"/>
    <hyperlink ref="T444" r:id="rId608" xr:uid="{F312D787-3D71-448E-BAE0-0E40D40D08E1}"/>
    <hyperlink ref="T449" r:id="rId609" xr:uid="{72B0467B-81BA-41A3-8A70-BDF6EA07922A}"/>
    <hyperlink ref="T457" r:id="rId610" xr:uid="{8969DD8F-C3E8-4A08-B04D-BF7BFEC71572}"/>
    <hyperlink ref="T460" r:id="rId611" xr:uid="{51789677-920F-4F7E-962F-E98317A041FD}"/>
    <hyperlink ref="T473" r:id="rId612" xr:uid="{28250220-FE67-4C52-903C-8A9D5D77EDF4}"/>
    <hyperlink ref="T463" r:id="rId613" xr:uid="{6ED49A78-D3A7-417E-9044-3A89CA31CC29}"/>
    <hyperlink ref="T468" r:id="rId614" xr:uid="{AEC851FD-4BCE-406F-BDBB-E4DF9923B90A}"/>
    <hyperlink ref="T480" r:id="rId615" xr:uid="{FAB9BC96-7C9D-4012-9B15-CDB55D5017BE}"/>
    <hyperlink ref="T483" r:id="rId616" xr:uid="{60852DB7-07FB-4BC2-8619-6B1AF3D2E6B6}"/>
    <hyperlink ref="T489" r:id="rId617" xr:uid="{CA38D8D1-7AC1-49C1-8AAA-680D54F1D321}"/>
    <hyperlink ref="T494" r:id="rId618" xr:uid="{AE161647-BEAE-4CC9-9232-F89A6F02FFE9}"/>
    <hyperlink ref="T501" r:id="rId619" xr:uid="{CACE01B8-BCAB-4125-AF8F-0DC9A0488B45}"/>
    <hyperlink ref="T504" r:id="rId620" xr:uid="{0B7B499D-F639-4221-8D21-72FAD4BF326B}"/>
    <hyperlink ref="T509" r:id="rId621" xr:uid="{49419518-5B78-4223-A635-999FA03624D8}"/>
    <hyperlink ref="T514" r:id="rId622" xr:uid="{B8EC8356-D432-47E4-BC70-A1B141861A18}"/>
    <hyperlink ref="T519" r:id="rId623" xr:uid="{7175E1D7-E2FB-45E9-896D-C565B11E3AF9}"/>
    <hyperlink ref="T524" r:id="rId624" xr:uid="{976E2EBB-B659-4BA8-8D07-F9257AD2FA52}"/>
    <hyperlink ref="T529" r:id="rId625" xr:uid="{7403A5F5-FBA9-4A4F-AC9F-1D93856AAF8A}"/>
    <hyperlink ref="T537" r:id="rId626" xr:uid="{35716D47-7616-4482-9CE6-FDD6C1366324}"/>
    <hyperlink ref="T535" r:id="rId627" xr:uid="{48E4E60A-B6FB-41D9-8B73-A70E21E3BDD2}"/>
    <hyperlink ref="T543" r:id="rId628" xr:uid="{F628AB48-DBA4-41DF-B432-715021543423}"/>
    <hyperlink ref="T549" r:id="rId629" xr:uid="{D5F31CB1-739D-49F0-9B6D-5EE2C0D0BDF1}"/>
    <hyperlink ref="T552" r:id="rId630" xr:uid="{FA76641F-0660-4AE0-8E65-9350E055FA13}"/>
    <hyperlink ref="T557" r:id="rId631" xr:uid="{6A271718-D2DE-43D0-8CEF-7BD6D4D84086}"/>
    <hyperlink ref="T568" r:id="rId632" xr:uid="{AC4247D1-2869-423B-B0B2-86D2F88781E5}"/>
    <hyperlink ref="T569" r:id="rId633" xr:uid="{BE744CA1-45DC-49A5-8C63-81353DD2D5C9}"/>
    <hyperlink ref="T574" r:id="rId634" xr:uid="{0118840D-632A-4688-909E-0EE3B8AD1A6D}"/>
    <hyperlink ref="T579" r:id="rId635" xr:uid="{13A2FC6C-6739-437F-AA85-79A814E90E30}"/>
    <hyperlink ref="T583" r:id="rId636" xr:uid="{D4D92BF4-A296-4920-9CAC-9BD39E5CAE44}"/>
    <hyperlink ref="T590" r:id="rId637" xr:uid="{EA460B42-F3C8-458A-AF16-8D566EA22720}"/>
    <hyperlink ref="T594" r:id="rId638" xr:uid="{A7060755-1F59-404B-AB94-BF2E5D38E2F7}"/>
    <hyperlink ref="T599" r:id="rId639" xr:uid="{5E1257C4-2C6C-4397-BE11-7907E3278DB4}"/>
    <hyperlink ref="T604" r:id="rId640" xr:uid="{15B90545-AD8E-4496-BDF0-8DDFF07D7CAC}"/>
    <hyperlink ref="T621" r:id="rId641" xr:uid="{E1F06497-48F0-4EB7-997B-4FE7D21EE3E3}"/>
    <hyperlink ref="T608" r:id="rId642" xr:uid="{B29F6320-2313-4F34-9BF6-C756222F942E}"/>
    <hyperlink ref="T617" r:id="rId643" xr:uid="{8CB1F395-8C04-4F90-A8B8-3448CA38293C}"/>
    <hyperlink ref="T624" r:id="rId644" xr:uid="{89CC055E-2C9A-4F95-9874-CC32C5DD126A}"/>
    <hyperlink ref="T627" r:id="rId645" xr:uid="{7B014A8A-A596-4D2E-BE40-824D205547E6}"/>
    <hyperlink ref="T634" r:id="rId646" xr:uid="{1470353B-9F90-4ECE-B441-0AD344B617E2}"/>
    <hyperlink ref="T642" r:id="rId647" xr:uid="{4A423461-1650-49C7-B2E1-E69497ED995A}"/>
    <hyperlink ref="T641" r:id="rId648" xr:uid="{F3668AD9-6661-47AC-B0EB-9C0241F37766}"/>
    <hyperlink ref="T648" r:id="rId649" xr:uid="{72D2CB9B-0F31-418C-983C-715832D61371}"/>
    <hyperlink ref="T654" r:id="rId650" xr:uid="{D6B16D7D-AFFA-4964-99CB-863E136A95A3}"/>
    <hyperlink ref="T658" r:id="rId651" xr:uid="{F67A47C9-64F0-4C63-BBFA-711185D229D4}"/>
    <hyperlink ref="T664" r:id="rId652" xr:uid="{A532157B-D743-4D04-BC51-ACBDAA53D1F2}"/>
    <hyperlink ref="T688" r:id="rId653" xr:uid="{BD23884D-63AE-4D61-B2F0-29292900C6FA}"/>
    <hyperlink ref="T668" r:id="rId654" xr:uid="{FFB512C5-DBB2-4D44-8FFD-02ADA29DC038}"/>
    <hyperlink ref="T673" r:id="rId655" xr:uid="{20F9E4A5-80CF-4471-8B23-D0B85FEF7C6D}"/>
    <hyperlink ref="T678" r:id="rId656" xr:uid="{4AF34992-58C1-415C-A4E1-E12DFB91058D}"/>
    <hyperlink ref="T683" r:id="rId657" xr:uid="{70CA04BE-1399-4321-9867-EDB3A05CA09E}"/>
    <hyperlink ref="T699" r:id="rId658" xr:uid="{C72F7838-AF1F-4E90-9132-8AD7FA5F0D34}"/>
    <hyperlink ref="T694" r:id="rId659" xr:uid="{7B994F3A-E39C-48AC-9264-95E7948CCBE1}"/>
    <hyperlink ref="T704" r:id="rId660" xr:uid="{2D1D5226-6831-4CC8-8D9E-CE8A5E40B603}"/>
    <hyperlink ref="T709" r:id="rId661" xr:uid="{BF881D76-C1AE-4428-91F8-DB8E65B45C66}"/>
    <hyperlink ref="T714" r:id="rId662" xr:uid="{F3EF84EE-47A7-4BB9-947D-692192830DB0}"/>
    <hyperlink ref="T716" r:id="rId663" xr:uid="{CDD5CB91-41DC-4898-BB92-ADE996C30AAD}"/>
    <hyperlink ref="T723" r:id="rId664" xr:uid="{BCDEF099-0915-4E8A-9A9B-37AB59A2BE9B}"/>
    <hyperlink ref="T728" r:id="rId665" xr:uid="{CBD8A62B-D48B-4F05-B4B7-C0F3D54C1EE9}"/>
    <hyperlink ref="T734" r:id="rId666" xr:uid="{43E7A69B-3F53-479C-A481-7CA33C033386}"/>
    <hyperlink ref="T741" r:id="rId667" xr:uid="{E8176D63-6533-4FAF-A18B-20D76CC0462E}"/>
    <hyperlink ref="T746" r:id="rId668" xr:uid="{6BC7AEB2-821A-41DB-BFDD-8852FF6283D1}"/>
    <hyperlink ref="T747" r:id="rId669" xr:uid="{C5175687-9432-4100-8C72-8ED401F76A99}"/>
    <hyperlink ref="T345" r:id="rId670" xr:uid="{7DF242FF-DA31-4980-9DCB-8FE6F863AC16}"/>
    <hyperlink ref="T350" r:id="rId671" xr:uid="{2C87E2A2-D5F1-450F-812A-FA1B07F73D52}"/>
    <hyperlink ref="T353" r:id="rId672" xr:uid="{2F74D80A-0C26-4292-9A0D-6A7BAE780DAB}"/>
    <hyperlink ref="T358" r:id="rId673" xr:uid="{7B6767AE-A704-4A20-BA03-DB6147505D25}"/>
    <hyperlink ref="T365" r:id="rId674" xr:uid="{9010D266-0CFE-412B-835F-8B8AAB7DF7CF}"/>
    <hyperlink ref="T370" r:id="rId675" xr:uid="{BB4371D8-E579-40F9-9BEE-13CD86D4E664}"/>
    <hyperlink ref="T375" r:id="rId676" xr:uid="{FB696E10-A7EF-4110-BEB3-7CFAA0232B9F}"/>
    <hyperlink ref="T380" r:id="rId677" xr:uid="{4B58C4E7-F185-40A3-B630-5B57A3A1A23C}"/>
    <hyperlink ref="T385" r:id="rId678" xr:uid="{488E2D88-B6D7-4022-87B9-86ABE4EDF26E}"/>
    <hyperlink ref="T390" r:id="rId679" xr:uid="{B83F3B31-E3F7-439A-A5EE-95CB05DF540B}"/>
    <hyperlink ref="T395" r:id="rId680" xr:uid="{AE7E8B63-79C0-495E-B39F-B5C95B375CC6}"/>
    <hyperlink ref="T400" r:id="rId681" xr:uid="{58CBC27B-52E7-431C-96E2-FCBE6D28A75A}"/>
    <hyperlink ref="T405" r:id="rId682" xr:uid="{B738CDDC-3287-4C72-A963-18BAFCF326B1}"/>
    <hyperlink ref="T410" r:id="rId683" xr:uid="{7258C9A0-35DE-4246-B9BD-8893A111D5A9}"/>
    <hyperlink ref="T415" r:id="rId684" xr:uid="{5000D8D8-638B-4384-B38A-4B2099F32685}"/>
    <hyperlink ref="T420" r:id="rId685" xr:uid="{C32DC739-69EA-4241-ACA2-06F2C3211AB3}"/>
    <hyperlink ref="T424" r:id="rId686" xr:uid="{CF7E7785-FF00-4AB0-8500-E3F2565EB2AA}"/>
    <hyperlink ref="T430" r:id="rId687" xr:uid="{E231182D-4BC6-456A-96E0-F7642715BF51}"/>
    <hyperlink ref="T435" r:id="rId688" xr:uid="{1ED75567-96D9-4B40-9F90-468FB2D439DF}"/>
    <hyperlink ref="T440" r:id="rId689" xr:uid="{74D97E74-FCB7-4A2A-A77B-F7976D85527E}"/>
    <hyperlink ref="T445" r:id="rId690" xr:uid="{02044A02-9EDF-41F0-979E-FB2FBCBF941B}"/>
    <hyperlink ref="T450" r:id="rId691" xr:uid="{163AAA0F-16D3-4EB5-86E6-55B0C4E52053}"/>
    <hyperlink ref="T453" r:id="rId692" xr:uid="{A2938183-07AA-4730-A651-AA937E74C5E7}"/>
    <hyperlink ref="T459" r:id="rId693" xr:uid="{0F25D415-4B09-4771-A41A-EE72ADB585CD}"/>
    <hyperlink ref="T474" r:id="rId694" xr:uid="{F15153E4-2EF9-439B-80EF-862F17622EFC}"/>
    <hyperlink ref="T464" r:id="rId695" xr:uid="{145123F8-9419-46B7-85A4-2990A045F933}"/>
    <hyperlink ref="T469" r:id="rId696" xr:uid="{44DB48D3-8078-49B2-85CE-A16300CF90C0}"/>
    <hyperlink ref="T481" r:id="rId697" xr:uid="{55D23F1F-1E8D-44FC-90DC-249C5FE7FC05}"/>
    <hyperlink ref="T485" r:id="rId698" xr:uid="{07AB2351-8634-4770-9FE8-91BD271D5789}"/>
    <hyperlink ref="T490" r:id="rId699" xr:uid="{C067C57F-8233-4775-BEA4-C73D7A2F4B90}"/>
    <hyperlink ref="T495" r:id="rId700" xr:uid="{0B2F6F36-95D4-483A-B6FF-DA5CA85B6991}"/>
    <hyperlink ref="T502" r:id="rId701" xr:uid="{9738DD68-F9E0-4CB2-92F3-EA6733A8C439}"/>
    <hyperlink ref="T505" r:id="rId702" xr:uid="{8BF07412-EA74-4562-8039-7133462A1F6C}"/>
    <hyperlink ref="T510" r:id="rId703" xr:uid="{3F6EEC07-332E-40C9-9005-F52FB91F8204}"/>
    <hyperlink ref="T515" r:id="rId704" xr:uid="{9AC0E0F7-8340-40B9-B5C8-69F2F0260A7F}"/>
    <hyperlink ref="T520" r:id="rId705" xr:uid="{9126BDE1-E639-48CF-9EFA-E213E5C40A29}"/>
    <hyperlink ref="T525" r:id="rId706" xr:uid="{3C815849-3E7F-4972-8FF0-719814C51882}"/>
    <hyperlink ref="T530" r:id="rId707" xr:uid="{FB2E7A61-260C-48E7-895B-415173B0344D}"/>
    <hyperlink ref="T538" r:id="rId708" xr:uid="{365D7BB1-4003-4E28-9038-2133E3035ACF}"/>
    <hyperlink ref="T539" r:id="rId709" xr:uid="{829E0FC0-F167-4084-9F53-D3D7E977F71F}"/>
    <hyperlink ref="T545" r:id="rId710" xr:uid="{6890BAC9-44AB-4FB9-91D1-32A141780D95}"/>
    <hyperlink ref="T550" r:id="rId711" xr:uid="{31E3B2A6-D05A-41FA-9451-0EA2AFBC819E}"/>
    <hyperlink ref="T555" r:id="rId712" xr:uid="{78B862F6-A146-4512-A8B5-AFE91DAFDBC0}"/>
    <hyperlink ref="T560" r:id="rId713" xr:uid="{CAD5ABE7-241C-4963-8BCB-5E4633C339EE}"/>
    <hyperlink ref="T564" r:id="rId714" xr:uid="{6249D6C9-39FA-4A13-BEAC-00CD8D0CB007}"/>
    <hyperlink ref="T570" r:id="rId715" xr:uid="{95A36D7F-74DF-4F7F-BBA1-704C648A7BAC}"/>
    <hyperlink ref="T575" r:id="rId716" xr:uid="{F5F25F1B-389C-40C7-9367-4304EE30449C}"/>
    <hyperlink ref="T580" r:id="rId717" xr:uid="{89D79336-625B-46ED-A9B7-AD838BC6EE7C}"/>
    <hyperlink ref="T584" r:id="rId718" xr:uid="{56E9E688-989C-49DB-9659-8EA6DFF2D12E}"/>
    <hyperlink ref="T589" r:id="rId719" xr:uid="{A86E2506-6D14-447A-821D-6440C44FD55E}"/>
    <hyperlink ref="T595" r:id="rId720" xr:uid="{83B5D725-5017-4B75-AE84-B36F89D72E17}"/>
    <hyperlink ref="T600" r:id="rId721" xr:uid="{37116EEA-6966-4681-BB4B-7B4F645458DC}"/>
    <hyperlink ref="T605" r:id="rId722" xr:uid="{1ED88AAF-A817-47F6-8D00-992767BDDCE0}"/>
    <hyperlink ref="T613" r:id="rId723" xr:uid="{DB44FF2D-4A59-451C-A2C6-AAA76D5F6C21}"/>
    <hyperlink ref="T609" r:id="rId724" xr:uid="{D0937D89-E8E9-4AD8-83E5-0EE08191A4B0}"/>
    <hyperlink ref="T619" r:id="rId725" xr:uid="{509371FC-4DF3-4185-8B2E-058D3BA7BB4E}"/>
    <hyperlink ref="T632" r:id="rId726" xr:uid="{A0825A91-75B3-482C-A5D8-53015C7F2E97}"/>
    <hyperlink ref="T628" r:id="rId727" xr:uid="{0844074B-9B02-4DDE-9033-047C85AC0672}"/>
    <hyperlink ref="T635" r:id="rId728" xr:uid="{D9B89D48-ABEC-4E1B-971F-85FB0DBC8069}"/>
    <hyperlink ref="T643" r:id="rId729" xr:uid="{526A1AB8-D0E6-4F89-8261-A042360D5633}"/>
    <hyperlink ref="T640" r:id="rId730" xr:uid="{DD485BDC-D18C-41B6-9745-0BA30A1967D6}"/>
    <hyperlink ref="T646" r:id="rId731" xr:uid="{6BF893FA-BEF6-4E59-8566-520749C5AD98}"/>
    <hyperlink ref="T655" r:id="rId732" xr:uid="{17C67932-5287-4248-B9E1-22293CC6DCD4}"/>
    <hyperlink ref="T656" r:id="rId733" xr:uid="{8D8CE4EA-7890-4E1E-9760-9577FB26776E}"/>
    <hyperlink ref="T690" r:id="rId734" xr:uid="{112FE388-9AA2-4714-AE32-B5D0AC5F1767}"/>
    <hyperlink ref="T689" r:id="rId735" xr:uid="{F787F6B0-194A-4A60-9C16-D1D44A0FAC95}"/>
    <hyperlink ref="T669" r:id="rId736" xr:uid="{2E8108FA-C953-4E08-A154-9C5746F31CF7}"/>
    <hyperlink ref="T674" r:id="rId737" xr:uid="{197B2CDC-759A-44C4-8A9F-5AE536B30213}"/>
    <hyperlink ref="T679" r:id="rId738" xr:uid="{CB075987-3DA1-405B-AF1B-DACFD4A0C020}"/>
    <hyperlink ref="T684" r:id="rId739" xr:uid="{6F0F58DB-B403-4173-8566-87B7AE628040}"/>
    <hyperlink ref="T700" r:id="rId740" xr:uid="{4CA81C5D-9365-4338-8043-50BB8A54DF39}"/>
    <hyperlink ref="T695" r:id="rId741" xr:uid="{3DAA5097-5DF0-4AA4-836C-2B8549688DBB}"/>
    <hyperlink ref="T705" r:id="rId742" xr:uid="{D5CC052E-DFBD-4412-AA3A-A2A756197F10}"/>
    <hyperlink ref="T712" r:id="rId743" xr:uid="{C91DDADD-F116-4E0E-B7BE-63E01533B753}"/>
    <hyperlink ref="T724" r:id="rId744" xr:uid="{79D737DE-D82C-43A8-BE87-341ED6100059}"/>
    <hyperlink ref="T717" r:id="rId745" xr:uid="{07BFEFF7-D32D-44FC-8B90-261959E013E4}"/>
    <hyperlink ref="T733" r:id="rId746" xr:uid="{8A237C47-43CF-4634-9CB0-3874F312A1F5}"/>
    <hyperlink ref="T729" r:id="rId747" xr:uid="{603E5451-485C-4D74-A63D-97F0B3AA0C73}"/>
    <hyperlink ref="T735" r:id="rId748" xr:uid="{0B17D5D3-4D5A-4B36-B9C1-0400ED1135EE}"/>
    <hyperlink ref="T742" r:id="rId749" xr:uid="{58505CC5-E5DF-4DBC-B94A-F90559E42F64}"/>
    <hyperlink ref="T748" r:id="rId750" xr:uid="{2ADB5E1F-B0C2-4572-87BD-A6D428553E0E}"/>
    <hyperlink ref="T750" r:id="rId751" xr:uid="{E9FC3915-EE0E-4640-9C98-BCB5AB5B7F32}"/>
    <hyperlink ref="T751" r:id="rId752" xr:uid="{14CD76AE-9A34-430A-B077-76DA9B9FFA94}"/>
    <hyperlink ref="T752" r:id="rId753" xr:uid="{19E1E991-96AB-492F-A9E1-504714D0F916}"/>
    <hyperlink ref="T754" r:id="rId754" xr:uid="{B31BA7A1-FE00-4779-B0FB-32B930A00101}"/>
    <hyperlink ref="T755" r:id="rId755" xr:uid="{D591D415-8721-429A-8C0B-7B16344FDCFB}"/>
    <hyperlink ref="T758" r:id="rId756" xr:uid="{566930B3-967C-4CFD-A2AC-D4424846D5AF}"/>
    <hyperlink ref="T762" r:id="rId757" xr:uid="{61B5EB3D-B499-4111-9B5B-A5E63679952B}"/>
    <hyperlink ref="T766" r:id="rId758" xr:uid="{0184E1DD-7305-4317-8302-0C39B5E692E4}"/>
    <hyperlink ref="T770" r:id="rId759" xr:uid="{4D41B259-67A1-4F9F-B1DF-D74623FBE8A4}"/>
    <hyperlink ref="T774" r:id="rId760" xr:uid="{5474EAAC-1F3E-4DB7-96AE-99C14C6B1F04}"/>
    <hyperlink ref="T779" r:id="rId761" xr:uid="{1BF2BEC2-3848-43DE-89B6-F841A31CF7A2}"/>
    <hyperlink ref="T782" r:id="rId762" xr:uid="{288B3145-595F-4E03-AD34-B2511C34EE52}"/>
    <hyperlink ref="T786" r:id="rId763" xr:uid="{B138AE27-F901-4B53-8598-2BEF1A002CE5}"/>
    <hyperlink ref="T790" r:id="rId764" xr:uid="{2DCB3C5D-FE9C-40D5-A9E7-05B02601B794}"/>
    <hyperlink ref="T794" r:id="rId765" xr:uid="{0B997AB3-4ADE-484C-ACD4-078BA16D7213}"/>
    <hyperlink ref="T798" r:id="rId766" xr:uid="{74D2B049-40F7-475A-8B96-019E6298567A}"/>
    <hyperlink ref="T802" r:id="rId767" xr:uid="{0E50EFB5-CDCA-4275-8DE2-7919E4EABF77}"/>
    <hyperlink ref="T807" r:id="rId768" xr:uid="{227441D2-CBB2-4FA2-9C8B-2BFA846AC481}"/>
    <hyperlink ref="T810" r:id="rId769" xr:uid="{C737474B-767C-4303-AF8D-EDC555D672A6}"/>
    <hyperlink ref="T814" r:id="rId770" xr:uid="{F6B01736-952B-4924-AEFD-B89E47F79432}"/>
    <hyperlink ref="T818" r:id="rId771" xr:uid="{5B93B374-C386-463B-BAA6-395950AD6056}"/>
    <hyperlink ref="T822" r:id="rId772" xr:uid="{213870FB-28DA-4D27-BEDB-265B6D768EA1}"/>
    <hyperlink ref="T826" r:id="rId773" xr:uid="{6B529572-2C29-46C1-AE11-5C46C625BFFF}"/>
    <hyperlink ref="T830" r:id="rId774" xr:uid="{FD04C17F-3C01-45AF-9C07-00AA1CAAC46A}"/>
    <hyperlink ref="T834" r:id="rId775" xr:uid="{747BECC8-0070-4910-90F5-FF30E697BEA0}"/>
    <hyperlink ref="T838" r:id="rId776" xr:uid="{1B3B1885-A32C-4B57-9CC2-07F7FA003618}"/>
    <hyperlink ref="T842" r:id="rId777" xr:uid="{9CE81C62-1A34-49E7-AC96-A6B791491F1A}"/>
    <hyperlink ref="T846" r:id="rId778" xr:uid="{3665C17B-1913-410E-B387-8E8195EC0BD5}"/>
    <hyperlink ref="T850" r:id="rId779" xr:uid="{EA3A6AA4-EDF4-4079-93C3-A81B48A44640}"/>
    <hyperlink ref="T853" r:id="rId780" xr:uid="{A9CF2FBA-357E-4FE4-AB61-7AAE3329BED7}"/>
    <hyperlink ref="T858" r:id="rId781" xr:uid="{5DC21E07-3E9C-412B-8E48-A90C2A9E17FD}"/>
    <hyperlink ref="T862" r:id="rId782" xr:uid="{8241DEC1-6728-4334-AFC4-49F2054FF27A}"/>
    <hyperlink ref="T866" r:id="rId783" xr:uid="{CA7360C3-37EC-4A73-9EE7-C4FE7B837061}"/>
    <hyperlink ref="T870" r:id="rId784" xr:uid="{CD55C267-9108-414E-ACEB-E3FDAD992943}"/>
    <hyperlink ref="T874" r:id="rId785" xr:uid="{DC1EBF0E-2260-4ABF-A13A-9A663E95BDBB}"/>
    <hyperlink ref="T878" r:id="rId786" xr:uid="{0415E644-8C4B-48BA-8F9D-3ED9B0E627F0}"/>
    <hyperlink ref="T882" r:id="rId787" xr:uid="{118E428C-3FDB-42A9-A756-A3236F24C6A4}"/>
    <hyperlink ref="T886" r:id="rId788" xr:uid="{7AC694BF-65E7-439B-BA03-4005ECF76F79}"/>
    <hyperlink ref="T890" r:id="rId789" xr:uid="{64DFB79B-AE75-41F4-BC7F-85DBDE530933}"/>
    <hyperlink ref="T894" r:id="rId790" xr:uid="{7B072D45-E3B4-432D-A2D0-323B7567780D}"/>
    <hyperlink ref="T899" r:id="rId791" xr:uid="{B531C25D-CEF5-461A-8FDA-47177ED31B7C}"/>
    <hyperlink ref="T903" r:id="rId792" xr:uid="{9BE1D327-75D6-4CCA-9EC5-ABDA03EA9EBD}"/>
    <hyperlink ref="T906" r:id="rId793" xr:uid="{126BF0EC-71D0-41C8-88DD-85FBCBD61704}"/>
    <hyperlink ref="T910" r:id="rId794" xr:uid="{AEBEF727-33E2-4CBC-9F10-DAB8C6B435BB}"/>
    <hyperlink ref="T914" r:id="rId795" xr:uid="{C23AC8E2-6DF7-4B76-B475-45296BEE5629}"/>
    <hyperlink ref="T917" r:id="rId796" xr:uid="{1670CB90-E078-4C14-9911-F4B27EBE3553}"/>
    <hyperlink ref="T922" r:id="rId797" xr:uid="{A5A46260-0343-4EFF-9D01-84393B708962}"/>
    <hyperlink ref="T926" r:id="rId798" xr:uid="{FDD12C58-52E0-4E36-BA73-D60E0420A4A9}"/>
    <hyperlink ref="T753" r:id="rId799" xr:uid="{5C249DB8-5AFD-4CE8-9B6F-13C817D66A0C}"/>
    <hyperlink ref="T759" r:id="rId800" xr:uid="{425B2BB6-0B9D-4E38-99D0-A7EA9D76FE6C}"/>
    <hyperlink ref="T763" r:id="rId801" xr:uid="{8B8EC78D-3ABA-4AB5-A4E1-AC13BBB4AC9D}"/>
    <hyperlink ref="T767" r:id="rId802" xr:uid="{BE1E665C-5BAB-4CFC-822A-CEAF34966089}"/>
    <hyperlink ref="T771" r:id="rId803" xr:uid="{C371CE1D-9524-4368-9545-85B8355C3DBD}"/>
    <hyperlink ref="T775" r:id="rId804" xr:uid="{AD1234C7-F811-4349-A130-BE341AA3F0D1}"/>
    <hyperlink ref="T778" r:id="rId805" xr:uid="{8FE09F5F-06BB-4CAC-BDDA-DBE6CACE318B}"/>
    <hyperlink ref="T783" r:id="rId806" xr:uid="{C9C034AA-3CB9-4683-A083-B8A2905BB10A}"/>
    <hyperlink ref="T787" r:id="rId807" xr:uid="{6FBA01E4-AA72-4415-A550-209B334351EF}"/>
    <hyperlink ref="T791" r:id="rId808" xr:uid="{07BBD2CD-676C-4317-8240-D1F936A5DE87}"/>
    <hyperlink ref="T795" r:id="rId809" xr:uid="{FF5CD35E-3A05-481D-85DF-D66BE83A5A95}"/>
    <hyperlink ref="T799" r:id="rId810" xr:uid="{1BAF54D3-2525-49FE-AA21-1C3A6EEAD82C}"/>
    <hyperlink ref="T803" r:id="rId811" xr:uid="{A8EC6322-E095-453D-AC2B-58257F4F3858}"/>
    <hyperlink ref="T806" r:id="rId812" xr:uid="{6A907FC6-367D-4210-B191-961CED1FC6A1}"/>
    <hyperlink ref="T811" r:id="rId813" xr:uid="{8D5DC98C-D3CE-41A4-817C-E0CD0BAB7A73}"/>
    <hyperlink ref="T815" r:id="rId814" xr:uid="{B3A1FE33-2641-4392-AFC4-C0545960D30A}"/>
    <hyperlink ref="T819" r:id="rId815" xr:uid="{12500B48-FDD0-463D-88F4-DD69B458E9BA}"/>
    <hyperlink ref="T823" r:id="rId816" xr:uid="{2B5497B4-031D-4C96-8AED-362BAF9CB0AF}"/>
    <hyperlink ref="T827" r:id="rId817" xr:uid="{8D72E9C4-6C7C-41A8-89E4-F6699306AF5F}"/>
    <hyperlink ref="T831" r:id="rId818" xr:uid="{41A7F33A-C919-44B4-B6F9-2A2258744493}"/>
    <hyperlink ref="T835" r:id="rId819" xr:uid="{E001E6CE-ECBB-4537-9244-236CBF64BE48}"/>
    <hyperlink ref="T839" r:id="rId820" xr:uid="{5A3482B7-74E0-4528-B539-97732A05DC73}"/>
    <hyperlink ref="T843" r:id="rId821" xr:uid="{60D5DFC0-CC76-4517-AE41-E6A15CC35AD0}"/>
    <hyperlink ref="T847" r:id="rId822" xr:uid="{F3715031-B1E0-4550-A02B-797F092B1205}"/>
    <hyperlink ref="T851" r:id="rId823" xr:uid="{B3F3DBE2-DF01-457C-831D-F0DFC252C6B0}"/>
    <hyperlink ref="T855" r:id="rId824" xr:uid="{25F013CB-C3BB-421C-A97A-F8E3595F6616}"/>
    <hyperlink ref="T859" r:id="rId825" xr:uid="{4FD69D69-1160-4E9E-B6C3-EC575E8A912F}"/>
    <hyperlink ref="T863" r:id="rId826" xr:uid="{D3FA4745-AE07-498E-8E99-44C03F535C9D}"/>
    <hyperlink ref="T867" r:id="rId827" xr:uid="{FC99D8CD-3262-40D9-B511-B6A70C97A6C0}"/>
    <hyperlink ref="T871" r:id="rId828" xr:uid="{4F11C305-9193-4056-B2CB-ABF0129B7C2F}"/>
    <hyperlink ref="T875" r:id="rId829" xr:uid="{3B0F5662-C120-4F91-A345-B31E1B16AC3B}"/>
    <hyperlink ref="T879" r:id="rId830" xr:uid="{BBC7487F-ED65-4831-9043-CE222AA0AA5C}"/>
    <hyperlink ref="T883" r:id="rId831" xr:uid="{32126898-0D4B-4FD2-9E1A-2EBFD2E17357}"/>
    <hyperlink ref="T887" r:id="rId832" xr:uid="{F72EE427-C622-49A0-BE2E-956700426E9B}"/>
    <hyperlink ref="T891" r:id="rId833" xr:uid="{B5373F59-70DE-4797-AF98-3C5131950EA1}"/>
    <hyperlink ref="T895" r:id="rId834" xr:uid="{0AA5589D-3655-4D17-95BE-304F1737EBCB}"/>
    <hyperlink ref="T898" r:id="rId835" xr:uid="{8761D3FC-65CC-4157-A063-746ED42693E6}"/>
    <hyperlink ref="T902" r:id="rId836" xr:uid="{0898FA16-1508-434C-A282-5594B72A5730}"/>
    <hyperlink ref="T907" r:id="rId837" xr:uid="{CB5341A6-FDC9-4EF5-B09F-233E07EEE46E}"/>
    <hyperlink ref="T911" r:id="rId838" xr:uid="{E701E1DC-8473-4B18-B5D2-F2B19C951330}"/>
    <hyperlink ref="T915" r:id="rId839" xr:uid="{9F951A30-D476-4138-9350-E03B0498846C}"/>
    <hyperlink ref="T918" r:id="rId840" xr:uid="{CA52E824-9A83-4D7C-B086-DC680A7FAF5F}"/>
    <hyperlink ref="T923" r:id="rId841" xr:uid="{AE493AD1-5BC5-4E10-B247-367CF8A9AF12}"/>
    <hyperlink ref="T927" r:id="rId842" xr:uid="{069AE2AA-D8FE-47FE-ADC6-4B357529FCBF}"/>
    <hyperlink ref="T756" r:id="rId843" xr:uid="{29946B09-33F4-4218-B429-9F70C603DAE9}"/>
    <hyperlink ref="T760" r:id="rId844" xr:uid="{E66C87E2-E817-4EDD-977C-9B1B8A3038EE}"/>
    <hyperlink ref="T764" r:id="rId845" xr:uid="{07EFBD1B-191B-4C0F-9DB4-24661A12EFB1}"/>
    <hyperlink ref="T768" r:id="rId846" xr:uid="{B3000E7F-7827-426B-9800-EC65FCEF58FA}"/>
    <hyperlink ref="T772" r:id="rId847" xr:uid="{FCD840B5-272C-4450-83F6-9EBC5F2325C3}"/>
    <hyperlink ref="T776" r:id="rId848" xr:uid="{660EA3BA-3570-44A2-B7EF-20BE05CC7EAF}"/>
    <hyperlink ref="T780" r:id="rId849" xr:uid="{93F4843E-DE09-4A7D-A4EF-533DCE614CD5}"/>
    <hyperlink ref="T784" r:id="rId850" xr:uid="{B132CE81-1293-42B5-8077-137C93AFC00B}"/>
    <hyperlink ref="T788" r:id="rId851" xr:uid="{69F01953-BCE6-43C2-8E11-C64EF9ED31A5}"/>
    <hyperlink ref="T792" r:id="rId852" xr:uid="{750FD636-B27D-4957-B193-3A67DB27BF55}"/>
    <hyperlink ref="T796" r:id="rId853" xr:uid="{65FF51A5-013A-4456-8303-47A613C8A409}"/>
    <hyperlink ref="T800" r:id="rId854" xr:uid="{2AC926BD-7B5B-4A75-B08F-E21589BF8210}"/>
    <hyperlink ref="T804" r:id="rId855" xr:uid="{3839A1C9-B94F-4C93-AE09-16D78644D8C5}"/>
    <hyperlink ref="T808" r:id="rId856" xr:uid="{918E42E4-E5F7-4FB7-9F72-7AF338599714}"/>
    <hyperlink ref="T812" r:id="rId857" xr:uid="{654C9862-2576-452E-8857-D561F3CE8E2C}"/>
    <hyperlink ref="T816" r:id="rId858" xr:uid="{24126935-C611-4FCE-91A1-06ED81DE8EB2}"/>
    <hyperlink ref="T820" r:id="rId859" xr:uid="{2DBCD51C-367B-48D9-B8BA-CA752D8CC49C}"/>
    <hyperlink ref="T824" r:id="rId860" xr:uid="{D08C4E46-83CA-4C3C-8351-D1284324AA9D}"/>
    <hyperlink ref="T828" r:id="rId861" xr:uid="{13F13FD6-E5F1-445F-B59C-5AF6D44EF588}"/>
    <hyperlink ref="T833" r:id="rId862" xr:uid="{69D0F42C-742C-43B4-8A8F-0F3564CB5C8D}"/>
    <hyperlink ref="T837" r:id="rId863" xr:uid="{DEC50CF9-8E21-48EF-8820-B6F2E94592EA}"/>
    <hyperlink ref="T840" r:id="rId864" xr:uid="{370977DE-B262-4C7B-8B76-80C0D9B1AEEE}"/>
    <hyperlink ref="T844" r:id="rId865" xr:uid="{D918DA6D-E313-4340-B02E-544BC9DE76DB}"/>
    <hyperlink ref="T848" r:id="rId866" xr:uid="{70D66296-BD2D-4DA0-A381-CF2CF2F3ABA4}"/>
    <hyperlink ref="T852" r:id="rId867" xr:uid="{B6887C7C-E7F2-4662-B721-95611690AF55}"/>
    <hyperlink ref="T856" r:id="rId868" xr:uid="{0C8522D2-56A0-4912-A364-D984F9362AC1}"/>
    <hyperlink ref="T860" r:id="rId869" xr:uid="{F897A661-454F-400A-A75C-5CC3BE727C43}"/>
    <hyperlink ref="T864" r:id="rId870" xr:uid="{7B5AA4F5-30DC-402E-B9A2-45BD97E3B3E7}"/>
    <hyperlink ref="T868" r:id="rId871" xr:uid="{48DB6418-CBF6-4681-9E83-6BEF3168ECB2}"/>
    <hyperlink ref="T872" r:id="rId872" xr:uid="{6562968B-6C5F-46BF-8B36-783EECA1810E}"/>
    <hyperlink ref="T876" r:id="rId873" xr:uid="{754D75FE-63E0-4271-86BF-967B66C4835E}"/>
    <hyperlink ref="T880" r:id="rId874" xr:uid="{2796431D-B6BD-48FB-9C4F-965819990802}"/>
    <hyperlink ref="T885" r:id="rId875" xr:uid="{3D3B0469-9FC1-445C-9925-1F1E5A0A9FF8}"/>
    <hyperlink ref="T888" r:id="rId876" xr:uid="{0E196816-89AD-44B5-9970-FCA22B7BBC96}"/>
    <hyperlink ref="T892" r:id="rId877" xr:uid="{264F4795-76DA-4BDB-80BB-B0A18E38A27B}"/>
    <hyperlink ref="T896" r:id="rId878" xr:uid="{8CF42320-1890-4F35-BD3E-5A95CD7D1B64}"/>
    <hyperlink ref="T900" r:id="rId879" xr:uid="{1D421F17-2C30-40B3-82C4-9B223D3E31FF}"/>
    <hyperlink ref="T904" r:id="rId880" xr:uid="{21F26F3C-E09B-476D-B4CA-EC43A9FCA6D0}"/>
    <hyperlink ref="T908" r:id="rId881" xr:uid="{D7A59A17-05A7-4682-8682-B0CE3071E676}"/>
    <hyperlink ref="T912" r:id="rId882" xr:uid="{8DE84CCA-0538-49FF-A11A-6611734C28F5}"/>
    <hyperlink ref="T916" r:id="rId883" xr:uid="{C1371026-914B-469D-A0E7-9AC5D7E9FCB1}"/>
    <hyperlink ref="T920" r:id="rId884" xr:uid="{9025976E-E89F-4DCA-972E-150E35FFD530}"/>
    <hyperlink ref="T924" r:id="rId885" xr:uid="{5B89F5B8-6C53-412B-B1C1-AA4E0AF94829}"/>
    <hyperlink ref="T928" r:id="rId886" xr:uid="{6C76DE31-3C99-4A9D-9AE5-D50DA39A2C7B}"/>
    <hyperlink ref="T757" r:id="rId887" xr:uid="{69D08D37-C1AA-4CDF-9A05-A1E65127E647}"/>
    <hyperlink ref="T761" r:id="rId888" xr:uid="{B108FE65-638B-4102-9FE8-75B453605D35}"/>
    <hyperlink ref="T765" r:id="rId889" xr:uid="{3779D50C-4450-45A7-8F6B-91004A9DA978}"/>
    <hyperlink ref="T769" r:id="rId890" xr:uid="{BB6330CB-871F-479C-8037-B1A3F755E6B5}"/>
    <hyperlink ref="T773" r:id="rId891" xr:uid="{03016668-0ABD-4DC6-A0F8-E0CD01522C95}"/>
    <hyperlink ref="T777" r:id="rId892" xr:uid="{8761224B-E951-4968-A2AD-FBE9A860AC38}"/>
    <hyperlink ref="T781" r:id="rId893" xr:uid="{07EB62F3-9937-4233-88CD-8FE383986257}"/>
    <hyperlink ref="T785" r:id="rId894" xr:uid="{B3880ADE-EF62-46A8-A3AC-0630BC65B14A}"/>
    <hyperlink ref="T789" r:id="rId895" xr:uid="{042F29F9-C46E-4E0E-B110-3FFD3B0F6D70}"/>
    <hyperlink ref="T793" r:id="rId896" xr:uid="{B755CA46-579F-4510-8F8B-58AA377EA5A7}"/>
    <hyperlink ref="T797" r:id="rId897" xr:uid="{D43EA036-20AD-49E6-AE80-7B73FFB3CAAF}"/>
    <hyperlink ref="T801" r:id="rId898" xr:uid="{7B28D135-2E46-4593-85AE-9436E1B37887}"/>
    <hyperlink ref="T805" r:id="rId899" xr:uid="{27FAC81B-755A-4931-8638-2DBEE66617CC}"/>
    <hyperlink ref="T809" r:id="rId900" xr:uid="{7A08440A-D486-45AB-A245-04738B2283EC}"/>
    <hyperlink ref="T813" r:id="rId901" xr:uid="{6C3C4B58-CC18-41A4-8D66-AB1A9D07EC78}"/>
    <hyperlink ref="T817" r:id="rId902" xr:uid="{74D9BD9D-10E4-49CB-A26F-E6DD9DC21702}"/>
    <hyperlink ref="T821" r:id="rId903" xr:uid="{07C8806D-5289-44B1-AC99-64E5D5FC177E}"/>
    <hyperlink ref="T825" r:id="rId904" xr:uid="{3ECF6415-65F4-4319-8BDA-9A7D4C0920E0}"/>
    <hyperlink ref="T829" r:id="rId905" xr:uid="{B9390437-4DE1-4BB8-AB60-28C86465A62D}"/>
    <hyperlink ref="T832" r:id="rId906" xr:uid="{D5B2793C-2E52-4D61-8F2E-DB515688E82C}"/>
    <hyperlink ref="T836" r:id="rId907" xr:uid="{95BECA00-0C3D-459B-82ED-3FECD01B1937}"/>
    <hyperlink ref="T841" r:id="rId908" xr:uid="{70F98161-1DB5-4C95-9933-3A4F7019BDFF}"/>
    <hyperlink ref="T845" r:id="rId909" xr:uid="{8950710F-D93B-450D-83F1-D11485961685}"/>
    <hyperlink ref="T849" r:id="rId910" xr:uid="{7C94FD11-13CB-4439-AD99-40944EEE2060}"/>
    <hyperlink ref="T854" r:id="rId911" xr:uid="{CF74CBDB-8E67-4966-BD33-7B99CB0A224B}"/>
    <hyperlink ref="T857" r:id="rId912" xr:uid="{5C034B82-6A70-4ED9-ACBF-08943BFD1111}"/>
    <hyperlink ref="T861" r:id="rId913" xr:uid="{3EF0E9F3-A2BA-4063-8915-12DCEF611964}"/>
    <hyperlink ref="T865" r:id="rId914" xr:uid="{BD0ED6DE-66CD-4A0E-A2EC-B2C3FF704BFA}"/>
    <hyperlink ref="T869" r:id="rId915" xr:uid="{1A545FE0-83E5-48F0-8799-ECD2237C7E3F}"/>
    <hyperlink ref="T873" r:id="rId916" xr:uid="{EA28B9DA-4768-442A-8B38-01CECA5E94B5}"/>
    <hyperlink ref="T877" r:id="rId917" xr:uid="{3E4A0C03-EDA5-4E89-B369-FA4090BB94D8}"/>
    <hyperlink ref="T881" r:id="rId918" xr:uid="{CF7562D9-016C-4C04-AE4A-06E6FA6AD18B}"/>
    <hyperlink ref="T884" r:id="rId919" xr:uid="{D6BCAB29-6F45-4A21-9DFF-B6838E731AC2}"/>
    <hyperlink ref="T889" r:id="rId920" xr:uid="{3D3FE67C-0F31-4006-A104-FD7F43D0BAA4}"/>
    <hyperlink ref="T893" r:id="rId921" xr:uid="{06380535-4693-4FBE-B535-1AB5A9898E31}"/>
    <hyperlink ref="T897" r:id="rId922" xr:uid="{A6D58B21-73DC-4709-A45D-18EADD8B1CE9}"/>
    <hyperlink ref="T901" r:id="rId923" xr:uid="{56E4952D-1DB2-4946-825B-7C40DD0BB3F2}"/>
    <hyperlink ref="T905" r:id="rId924" xr:uid="{BF00A276-D0E9-49F1-8F7F-1D8A4834E899}"/>
    <hyperlink ref="T909" r:id="rId925" xr:uid="{BC86F014-36C2-4F68-BD48-446B5049269D}"/>
    <hyperlink ref="T913" r:id="rId926" xr:uid="{827C393B-F4E5-471E-852D-227E4C8CAD5A}"/>
    <hyperlink ref="T919" r:id="rId927" xr:uid="{A312F1CC-05DF-493F-8760-A60F79CEF65F}"/>
    <hyperlink ref="T921" r:id="rId928" xr:uid="{C8B87F2C-5548-4A52-A69F-1C3E2813B7DA}"/>
    <hyperlink ref="T925" r:id="rId929" xr:uid="{F65AAAE6-11AB-457D-AA6F-10BE9944E44F}"/>
    <hyperlink ref="T934" r:id="rId930" xr:uid="{A755A059-4862-4465-BDDA-E23BBE6BE04F}"/>
    <hyperlink ref="T929" r:id="rId931" xr:uid="{6E6C8C82-4FA0-45D1-B74F-DA654E3BCD61}"/>
    <hyperlink ref="T941" r:id="rId932" xr:uid="{9A1FE18C-363C-4B7F-921D-492EC0B8F022}"/>
    <hyperlink ref="T951" r:id="rId933" xr:uid="{ACC38915-089A-4A3A-8A42-48D94D53D2D2}"/>
    <hyperlink ref="T960" r:id="rId934" xr:uid="{3CD62864-7A58-4C4F-8B73-828890CF209A}"/>
    <hyperlink ref="T972" r:id="rId935" xr:uid="{AB638EC7-FB46-432B-9542-E6FFDAAF1DA6}"/>
    <hyperlink ref="T981" r:id="rId936" xr:uid="{947EEDC7-3D8F-4E67-9B7B-D74DC8D96038}"/>
    <hyperlink ref="T992" r:id="rId937" xr:uid="{56BFF251-7E64-455A-B19C-53438B215235}"/>
    <hyperlink ref="T1002" r:id="rId938" xr:uid="{F22391AC-4E6B-4558-9442-053DA45F03AE}"/>
    <hyperlink ref="T1012" r:id="rId939" xr:uid="{C627C7AC-8DCF-459D-A5F0-94B39E1385EF}"/>
    <hyperlink ref="T1022" r:id="rId940" xr:uid="{94E13435-1685-4FB6-AF50-33DBC785E456}"/>
    <hyperlink ref="T1032" r:id="rId941" xr:uid="{FE2FB8CE-4606-4816-916D-4B834BFC4DB4}"/>
    <hyperlink ref="T1044" r:id="rId942" xr:uid="{17803CEB-28B8-41ED-939D-D49E1F204FE9}"/>
    <hyperlink ref="T1054" r:id="rId943" xr:uid="{967DD3BD-E182-42E6-A2AD-D549FB9EF72F}"/>
    <hyperlink ref="T1063" r:id="rId944" xr:uid="{04FDC44B-E997-45C7-8520-397AEE57FC3B}"/>
    <hyperlink ref="T1071" r:id="rId945" xr:uid="{4DF95522-83FA-4C61-98A2-FBD967A48477}"/>
    <hyperlink ref="T1076" r:id="rId946" xr:uid="{953955F1-1C65-470B-A541-5170B7C0BBB7}"/>
    <hyperlink ref="T1090" r:id="rId947" xr:uid="{2A597C09-3238-4C64-AF33-9E853F42F896}"/>
    <hyperlink ref="T1106" r:id="rId948" xr:uid="{D7806F2B-6C2B-4C69-8C73-6C5E88DED6CC}"/>
    <hyperlink ref="T1109" r:id="rId949" xr:uid="{98C8E73D-4B9B-4844-B362-515F6E3EA9B7}"/>
    <hyperlink ref="T1115" r:id="rId950" xr:uid="{F19ADCCC-ADD5-4D17-9B55-0446C52EB075}"/>
    <hyperlink ref="T1137" r:id="rId951" xr:uid="{29D86B6B-0C62-464B-88CA-26AB19CD1013}"/>
    <hyperlink ref="T1143" r:id="rId952" xr:uid="{F00C3DE5-8885-48E3-B33D-FC806D99AC1C}"/>
    <hyperlink ref="T1157" r:id="rId953" xr:uid="{A69FFA38-BF31-4AA0-B278-77C3D714E985}"/>
    <hyperlink ref="T1162" r:id="rId954" xr:uid="{E707DFB9-44BA-4163-9EB2-A43408C91ADF}"/>
    <hyperlink ref="T1171" r:id="rId955" xr:uid="{6F04758F-D0CC-49D4-A12B-A4046E9AEFA5}"/>
    <hyperlink ref="T1182" r:id="rId956" xr:uid="{5B106F6A-E494-4886-960C-252BCACCF64A}"/>
    <hyperlink ref="T1196" r:id="rId957" xr:uid="{F7860BF5-7E41-48B4-AAFD-FD6D2BF5BCDD}"/>
    <hyperlink ref="T1198" r:id="rId958" xr:uid="{B0205A53-5B0A-4C8A-BDF9-B0281B1B4967}"/>
    <hyperlink ref="T936" r:id="rId959" xr:uid="{15FB8F2B-B921-41CE-9E9E-ECA6ED311F2C}"/>
    <hyperlink ref="T946" r:id="rId960" xr:uid="{11D5C40E-5E97-48E4-B329-FCD278D6847A}"/>
    <hyperlink ref="T955" r:id="rId961" xr:uid="{4FD471EC-9EA0-48A8-8592-AD8DF3F14ABE}"/>
    <hyperlink ref="T964" r:id="rId962" xr:uid="{764C1A46-D203-4448-807A-F07F2D8B6D7B}"/>
    <hyperlink ref="T976" r:id="rId963" xr:uid="{30D56A04-47DD-4979-A7D3-8536721D56E3}"/>
    <hyperlink ref="T986" r:id="rId964" xr:uid="{3483FAAF-663F-43C7-9476-0E604F60631A}"/>
    <hyperlink ref="T996" r:id="rId965" xr:uid="{54022BAB-84DA-4802-80E2-F72E006509FE}"/>
    <hyperlink ref="T1006" r:id="rId966" xr:uid="{F9BAFF1D-5F21-4D1F-9E09-05E39A8073B3}"/>
    <hyperlink ref="T1017" r:id="rId967" xr:uid="{808E11DF-8E1D-44C2-9B66-BAD2BD51EED2}"/>
    <hyperlink ref="T1027" r:id="rId968" xr:uid="{E8864AF8-1E20-4667-84E6-986B56895519}"/>
    <hyperlink ref="T1039" r:id="rId969" xr:uid="{83CA1271-32B8-44A2-8559-3DFDB6514E25}"/>
    <hyperlink ref="T1047" r:id="rId970" xr:uid="{0418B2D9-5FAE-4AA7-8EAB-4B4C48802D01}"/>
    <hyperlink ref="T1056" r:id="rId971" xr:uid="{F8A766BB-01D1-4182-8A14-2D4AF50D56D6}"/>
    <hyperlink ref="T1074" r:id="rId972" xr:uid="{489BE03E-273E-43BD-9532-198924048F9B}"/>
    <hyperlink ref="T1099" r:id="rId973" xr:uid="{351A40F9-34C8-436A-BFD3-3EDC399AF8B8}"/>
    <hyperlink ref="T1080" r:id="rId974" xr:uid="{41AA3A57-4769-42F3-9BDF-B90D30F5996A}"/>
    <hyperlink ref="T1094" r:id="rId975" xr:uid="{736F4388-EE7D-498C-A3CA-97046BADA9E6}"/>
    <hyperlink ref="T1116" r:id="rId976" xr:uid="{35D96E44-1449-4625-8014-B0A7A1B1D401}"/>
    <hyperlink ref="T1104" r:id="rId977" xr:uid="{3D450446-0322-4B06-8976-6B2E588241F3}"/>
    <hyperlink ref="T1126" r:id="rId978" xr:uid="{1E2D6C56-14D3-4F3D-96DF-C58453B0CC42}"/>
    <hyperlink ref="T1140" r:id="rId979" xr:uid="{C1A80B97-6E88-41A4-AECB-378D4FCDDB75}"/>
    <hyperlink ref="T1146" r:id="rId980" xr:uid="{E26EEDF2-FFFE-4013-9543-8B7A26754C26}"/>
    <hyperlink ref="T1154" r:id="rId981" xr:uid="{7610ECA9-1FD0-4BC3-9145-1B9B1E0A13B6}"/>
    <hyperlink ref="T1167" r:id="rId982" xr:uid="{072B8551-69DD-4E11-9F62-CA5C587DDD15}"/>
    <hyperlink ref="T1176" r:id="rId983" xr:uid="{15299C4B-C900-4902-A491-F257B37198A6}"/>
    <hyperlink ref="T1186" r:id="rId984" xr:uid="{2B5A9EF1-BBCD-43E9-81B0-89969AE9C9CE}"/>
    <hyperlink ref="T1194" r:id="rId985" xr:uid="{8BCAB157-773B-46D1-8287-8D407761BC32}"/>
    <hyperlink ref="T931" r:id="rId986" xr:uid="{02336F25-CFBE-4CF1-A060-24804D3AEF86}"/>
    <hyperlink ref="T942" r:id="rId987" xr:uid="{FA11077C-4B37-4CC2-A8D5-D712D2517906}"/>
    <hyperlink ref="T952" r:id="rId988" xr:uid="{344CA885-F178-4D2A-8E01-60DF814632A8}"/>
    <hyperlink ref="T961" r:id="rId989" xr:uid="{79FBB3E6-2E34-4A09-9D29-40121B2A5877}"/>
    <hyperlink ref="T973" r:id="rId990" xr:uid="{F57B3FCE-29B8-4E05-BABE-B5D2904AE8A0}"/>
    <hyperlink ref="T983" r:id="rId991" xr:uid="{301DD5E3-A81C-4853-ABF4-2495F58FDC82}"/>
    <hyperlink ref="T993" r:id="rId992" xr:uid="{E5DAD6EE-D53F-4D80-BBAD-70C9C5A8A9FF}"/>
    <hyperlink ref="T1003" r:id="rId993" xr:uid="{76FE3853-A503-47A8-9FFD-D85BD68C1F2B}"/>
    <hyperlink ref="T1013" r:id="rId994" xr:uid="{6D249CF6-F5D3-4A1C-B47B-101AD6DFD222}"/>
    <hyperlink ref="T1025" r:id="rId995" xr:uid="{913AD42C-C59C-49BB-B014-D40A57669680}"/>
    <hyperlink ref="T1033" r:id="rId996" xr:uid="{1AFDB157-AE64-432D-B5FC-AF7BB1972AD3}"/>
    <hyperlink ref="T1043" r:id="rId997" xr:uid="{EB018DC2-7DE5-4C37-8273-E30D28625F4E}"/>
    <hyperlink ref="T1042" r:id="rId998" xr:uid="{3997252A-2414-4FB1-8756-1A76477FE22B}"/>
    <hyperlink ref="T1061" r:id="rId999" xr:uid="{014A0040-9753-4AE2-905B-6EE904242CD2}"/>
    <hyperlink ref="T1072" r:id="rId1000" xr:uid="{231321DF-312C-4EF6-B388-7B32C928AC53}"/>
    <hyperlink ref="T1077" r:id="rId1001" xr:uid="{FB65E035-7510-409B-ACEB-E4A56B31F507}"/>
    <hyperlink ref="T1091" r:id="rId1002" xr:uid="{61A1B6AC-7625-4EF0-9238-5E8F246236A4}"/>
    <hyperlink ref="T1107" r:id="rId1003" xr:uid="{7FFDBE24-7B5B-4A35-B7EE-C6F2502C5E72}"/>
    <hyperlink ref="T1110" r:id="rId1004" xr:uid="{B7FADB46-83B9-44B1-A6BA-BF3DAA7DDF8A}"/>
    <hyperlink ref="T1125" r:id="rId1005" xr:uid="{3943E923-14C2-4C8A-B933-D87A05C71D89}"/>
    <hyperlink ref="T1138" r:id="rId1006" xr:uid="{05817286-BF77-48CC-9262-21501DD744D6}"/>
    <hyperlink ref="T1142" r:id="rId1007" xr:uid="{DEF07B6D-ABE2-47BE-B189-9CC1F75CD630}"/>
    <hyperlink ref="T1144" r:id="rId1008" xr:uid="{B063820A-2647-4935-85C1-CC2010310798}"/>
    <hyperlink ref="T1163" r:id="rId1009" xr:uid="{EF0FE4A8-5D18-45C3-BD37-389A37E6803E}"/>
    <hyperlink ref="T1173" r:id="rId1010" xr:uid="{75B4EE48-2830-4E38-BCC1-A4AD238950E7}"/>
    <hyperlink ref="T1183" r:id="rId1011" xr:uid="{98788E7D-4C09-430B-8ADC-57E44EF0E256}"/>
    <hyperlink ref="T1187" r:id="rId1012" xr:uid="{1AD9A358-B2A7-42A7-97FA-289CBB2835D3}"/>
    <hyperlink ref="T1199" r:id="rId1013" xr:uid="{FB4FDD31-E17B-4393-A238-46440568FFA7}"/>
    <hyperlink ref="T939" r:id="rId1014" xr:uid="{35B3533F-738D-45D1-A210-E86FB316D15E}"/>
    <hyperlink ref="T947" r:id="rId1015" xr:uid="{A6C0CF02-267D-4DB1-8013-DDF24AEDCFBE}"/>
    <hyperlink ref="T957" r:id="rId1016" xr:uid="{082CBD45-2245-47AB-BF12-339345EF94B2}"/>
    <hyperlink ref="T965" r:id="rId1017" xr:uid="{08980FE8-5C3C-46B7-9986-6473B7D1903D}"/>
    <hyperlink ref="T977" r:id="rId1018" xr:uid="{79D41C86-BBC8-4894-86B3-1A2AA2982BDA}"/>
    <hyperlink ref="T987" r:id="rId1019" xr:uid="{373F3763-7C83-474C-A20F-A2E6FC1DB0BE}"/>
    <hyperlink ref="T997" r:id="rId1020" xr:uid="{133888FB-8706-4355-84BB-54BE548CC9F3}"/>
    <hyperlink ref="T1007" r:id="rId1021" xr:uid="{E6DD3F54-4204-4F1A-8B47-2A7575F5DAF9}"/>
    <hyperlink ref="T1016" r:id="rId1022" xr:uid="{89BB6893-B416-4F83-BA73-D77BBBEFC3F2}"/>
    <hyperlink ref="T1028" r:id="rId1023" xr:uid="{A01F47A5-306F-4D4A-8226-08F8A127716C}"/>
    <hyperlink ref="T1040" r:id="rId1024" xr:uid="{E25D6C21-C082-455B-A4C6-90361E366B20}"/>
    <hyperlink ref="T1048" r:id="rId1025" xr:uid="{6B006293-14DF-497C-9315-48557814A50B}"/>
    <hyperlink ref="T1057" r:id="rId1026" xr:uid="{80A16404-FE5F-4B8E-8CB2-58F40F29D925}"/>
    <hyperlink ref="T1066" r:id="rId1027" xr:uid="{38E3BD6D-8CE4-48B0-AFDD-1685CCAB7C09}"/>
    <hyperlink ref="T1084" r:id="rId1028" xr:uid="{7012ADB9-42CB-49DE-A8CD-3EAE4FB22F68}"/>
    <hyperlink ref="T1081" r:id="rId1029" xr:uid="{359784E2-5840-4107-80BF-337B15D90FE3}"/>
    <hyperlink ref="T1095" r:id="rId1030" xr:uid="{41FF66BA-103E-4F5E-80F1-087F8C62A2A9}"/>
    <hyperlink ref="T1117" r:id="rId1031" xr:uid="{5E355D0C-EEFC-4C05-BFE4-830F7682304B}"/>
    <hyperlink ref="T1105" r:id="rId1032" xr:uid="{E9F7EA09-3019-460E-A947-4061BBF6B0D2}"/>
    <hyperlink ref="T1130" r:id="rId1033" xr:uid="{470E51C9-1397-4BEB-A693-4F7CACA223A8}"/>
    <hyperlink ref="T1139" r:id="rId1034" xr:uid="{734399FD-A26A-4856-AD8F-E7B93A74F117}"/>
    <hyperlink ref="T1147" r:id="rId1035" xr:uid="{58B30F9F-6864-4643-A41C-547AFD5CA4D8}"/>
    <hyperlink ref="T1155" r:id="rId1036" xr:uid="{D0BD4729-2F4D-41A0-B32B-78B4716936C0}"/>
    <hyperlink ref="T1168" r:id="rId1037" xr:uid="{7477CEEB-A120-4CAE-8ACC-901C48BB1E28}"/>
    <hyperlink ref="T1177" r:id="rId1038" xr:uid="{9181266E-CC98-4570-9490-49FC156D17BD}"/>
    <hyperlink ref="T1189" r:id="rId1039" xr:uid="{1E88D005-8006-427B-B7B4-3F83D4BFACDB}"/>
    <hyperlink ref="T1200" r:id="rId1040" xr:uid="{529E9D0A-1AA1-42FE-AB39-A24020151C07}"/>
    <hyperlink ref="T932" r:id="rId1041" xr:uid="{05BEDEDE-5050-4CDE-BC41-7AFC3C1C94D2}"/>
    <hyperlink ref="T940" r:id="rId1042" xr:uid="{5C9B0E0C-0A51-451F-BBF0-CDFCF3BAF20E}"/>
    <hyperlink ref="T950" r:id="rId1043" xr:uid="{EB34A7A9-0C41-4DA1-830C-0A93075E0D09}"/>
    <hyperlink ref="T967" r:id="rId1044" xr:uid="{91C432F5-01D0-4EF9-9A9E-4BD032D3B076}"/>
    <hyperlink ref="T970" r:id="rId1045" xr:uid="{0ED61B38-ADCF-4187-B526-8A9F4F395F70}"/>
    <hyperlink ref="T979" r:id="rId1046" xr:uid="{016ECB8D-5728-4C67-BF0B-40DDA1E3673D}"/>
    <hyperlink ref="T990" r:id="rId1047" xr:uid="{81D8D70B-AB88-4A57-9351-94A24CECEC1E}"/>
    <hyperlink ref="T1000" r:id="rId1048" xr:uid="{5333B1FD-11E7-44E9-8DF6-1D5657F2FE82}"/>
    <hyperlink ref="T1010" r:id="rId1049" xr:uid="{FC50C330-4325-4806-8775-DA24325CEAB8}"/>
    <hyperlink ref="T1020" r:id="rId1050" xr:uid="{2058A6E5-99C3-4F11-BD26-0EC3B6E6D338}"/>
    <hyperlink ref="T1030" r:id="rId1051" xr:uid="{C5CE2950-DD67-4420-8BA1-EC757CB28051}"/>
    <hyperlink ref="T1038" r:id="rId1052" xr:uid="{176512AD-3D6A-4057-8B89-F1441A07FB81}"/>
    <hyperlink ref="T1051" r:id="rId1053" xr:uid="{B79976E2-CCAD-4E31-9C0A-82D67F85289F}"/>
    <hyperlink ref="T1060" r:id="rId1054" xr:uid="{6E2D492D-9FB2-4B64-9129-344AD9F44ED1}"/>
    <hyperlink ref="T1069" r:id="rId1055" xr:uid="{30274965-C0A8-4364-ABBD-285F2C3C1851}"/>
    <hyperlink ref="T1087" r:id="rId1056" xr:uid="{DE58CB72-556A-4899-B9FF-3ACA0B955F30}"/>
    <hyperlink ref="T1088" r:id="rId1057" xr:uid="{117014D8-2118-4CD8-A366-D9BE7FB8D40D}"/>
    <hyperlink ref="T1100" r:id="rId1058" xr:uid="{F892069D-6270-4B5F-9564-92FA28F269BB}"/>
    <hyperlink ref="T1122" r:id="rId1059" xr:uid="{85384A7E-9C7E-471A-8AFE-34B30D803BE3}"/>
    <hyperlink ref="T1113" r:id="rId1060" xr:uid="{C05D4C2E-7106-45C6-8C43-F85F7D216869}"/>
    <hyperlink ref="T1128" r:id="rId1061" xr:uid="{C69687B0-E84B-4CF6-B831-C00095FBC518}"/>
    <hyperlink ref="T1135" r:id="rId1062" xr:uid="{49066AC7-1B6D-4C52-86B9-496ABE505791}"/>
    <hyperlink ref="T1151" r:id="rId1063" xr:uid="{C23D04D4-47B3-43D2-AB64-965C369E9BB0}"/>
    <hyperlink ref="T1161" r:id="rId1064" xr:uid="{8566FE03-E251-4346-A896-BFBBEF98DEE1}"/>
    <hyperlink ref="T1172" r:id="rId1065" xr:uid="{E0688ECF-1823-47A9-A18A-868BE066E478}"/>
    <hyperlink ref="T1180" r:id="rId1066" xr:uid="{66057072-72B0-4553-958D-2E93ED16934B}"/>
    <hyperlink ref="T1193" r:id="rId1067" xr:uid="{0656F4AC-2E89-4A5A-8BE8-4B1E7EF6FBBF}"/>
    <hyperlink ref="T1203" r:id="rId1068" xr:uid="{F457B14F-6C2C-4EDA-8B6D-9078960FF876}"/>
    <hyperlink ref="T930" r:id="rId1069" xr:uid="{841A6176-2B32-4CC3-8D65-C471949D85F1}"/>
    <hyperlink ref="T944" r:id="rId1070" xr:uid="{8BEB7A46-38B3-4ABF-A1ED-973DAB64C7A2}"/>
    <hyperlink ref="T953" r:id="rId1071" xr:uid="{54FC6BE2-A66E-453F-8013-D929A8905ADD}"/>
    <hyperlink ref="T962" r:id="rId1072" xr:uid="{FCC6C43B-61EE-4C74-8503-C46A955468F9}"/>
    <hyperlink ref="T974" r:id="rId1073" xr:uid="{270235E5-A8F4-4DEA-8E18-D3E361712C5C}"/>
    <hyperlink ref="T984" r:id="rId1074" xr:uid="{88EB6B04-1BAA-4008-A56E-47B1034DC479}"/>
    <hyperlink ref="T994" r:id="rId1075" xr:uid="{C1BB31C4-0C10-4FB3-914F-96C6A726CF8F}"/>
    <hyperlink ref="T1004" r:id="rId1076" xr:uid="{C991EF5E-4903-4422-AB99-969816927132}"/>
    <hyperlink ref="T1014" r:id="rId1077" xr:uid="{C5D0C139-F854-4EC3-BE3F-BE8E24287C6B}"/>
    <hyperlink ref="T1023" r:id="rId1078" xr:uid="{520D3E78-6058-43B9-BE3F-822C29FB03F4}"/>
    <hyperlink ref="T1034" r:id="rId1079" xr:uid="{554643BA-A66D-45CF-99BC-71C608BCFA07}"/>
    <hyperlink ref="T1045" r:id="rId1080" xr:uid="{DFF235AB-DC03-4D79-BA84-5550C332BC94}"/>
    <hyperlink ref="T1053" r:id="rId1081" xr:uid="{096D050F-93B8-4C52-A21F-6142F7E79BC0}"/>
    <hyperlink ref="T1064" r:id="rId1082" xr:uid="{7D628F23-FABC-41DE-ACF8-A016FA8741CA}"/>
    <hyperlink ref="T1073" r:id="rId1083" xr:uid="{03485264-8F3A-4A6B-9110-42688FF867D2}"/>
    <hyperlink ref="T1078" r:id="rId1084" xr:uid="{E38B83D7-C6C2-4E30-98C1-2260E325228E}"/>
    <hyperlink ref="T1098" r:id="rId1085" xr:uid="{BEFFE445-AF23-420F-ADF9-73047F5B2B34}"/>
    <hyperlink ref="T1108" r:id="rId1086" xr:uid="{3F654D39-FDD9-40DD-B88B-2BDD5BD282D1}"/>
    <hyperlink ref="T1111" r:id="rId1087" xr:uid="{AE693E63-09A4-450E-BAB8-482740E233B5}"/>
    <hyperlink ref="T1123" r:id="rId1088" xr:uid="{212E9AF1-82EC-4C87-9B1D-1185AF0F3427}"/>
    <hyperlink ref="T1131" r:id="rId1089" xr:uid="{871D6577-8E5D-4586-8B9A-C191B4BFFEB2}"/>
    <hyperlink ref="T1148" r:id="rId1090" xr:uid="{CB287584-0DB5-4512-A40C-3E6F6E0BAEE7}"/>
    <hyperlink ref="T1145" r:id="rId1091" xr:uid="{D7783CAF-06AA-455A-89EC-8536F1D6E718}"/>
    <hyperlink ref="T1164" r:id="rId1092" xr:uid="{23988C09-3428-45EE-8847-156CCE1E393F}"/>
    <hyperlink ref="T1174" r:id="rId1093" xr:uid="{D64EC0D5-0C42-4F59-A36C-9EA9A9B2B5D6}"/>
    <hyperlink ref="T1184" r:id="rId1094" xr:uid="{415CBA9C-CCDD-4822-AF8B-BE77B572C709}"/>
    <hyperlink ref="T1188" r:id="rId1095" xr:uid="{0FA83D5C-01E2-4C2F-9361-F92A3A42FCDC}"/>
    <hyperlink ref="T1204" r:id="rId1096" xr:uid="{21F4B843-5390-4DFC-B577-1097D178D197}"/>
    <hyperlink ref="T937" r:id="rId1097" xr:uid="{62812CD4-9957-49C6-84AC-B855867B9B6C}"/>
    <hyperlink ref="T948" r:id="rId1098" xr:uid="{2FBB6E7F-D0D7-4175-B7BE-3DBB2FA12943}"/>
    <hyperlink ref="T958" r:id="rId1099" xr:uid="{32F85B22-2F90-4E27-AFA1-A741AB110E2E}"/>
    <hyperlink ref="T968" r:id="rId1100" xr:uid="{711D3423-50E8-464B-A5B0-16B751187F41}"/>
    <hyperlink ref="T982" r:id="rId1101" xr:uid="{71EC5C8E-69F5-4D31-B23E-79429EA364B6}"/>
    <hyperlink ref="T988" r:id="rId1102" xr:uid="{6E4AEBD8-5D2B-43A1-AE1C-DFAAEF277517}"/>
    <hyperlink ref="T998" r:id="rId1103" xr:uid="{C931CE3D-5607-4E81-9F01-80BCBDCCE81E}"/>
    <hyperlink ref="T1008" r:id="rId1104" xr:uid="{34E393EA-1408-4DC1-96C5-3E94F20CF8BE}"/>
    <hyperlink ref="T1018" r:id="rId1105" xr:uid="{8538066B-70F6-44CF-B681-7AAE956E8C63}"/>
    <hyperlink ref="T1026" r:id="rId1106" xr:uid="{15FC6CA0-CC78-497E-B8AF-6BEA88963309}"/>
    <hyperlink ref="T1041" r:id="rId1107" xr:uid="{0C4AE01B-28B8-486A-A88E-760ED0A2A27F}"/>
    <hyperlink ref="T1049" r:id="rId1108" xr:uid="{E891EB49-ABB2-4BC1-AF30-BD222DB2818B}"/>
    <hyperlink ref="T1058" r:id="rId1109" xr:uid="{ADF48468-94BB-43B8-A7ED-249D2A9190A6}"/>
    <hyperlink ref="T1067" r:id="rId1110" xr:uid="{F64645ED-685B-4F68-8D13-6FCE45C0D844}"/>
    <hyperlink ref="T1085" r:id="rId1111" xr:uid="{2B433672-FAB3-4FD5-A42B-CB334CA844EB}"/>
    <hyperlink ref="T1082" r:id="rId1112" xr:uid="{5DDDB165-2079-4975-B92A-FD0EC5576DAA}"/>
    <hyperlink ref="T1096" r:id="rId1113" xr:uid="{91D36F06-D326-4F52-B30F-D1ACC622BC82}"/>
    <hyperlink ref="T1118" r:id="rId1114" xr:uid="{9B5737BA-F09A-41D7-8184-74E90BD07947}"/>
    <hyperlink ref="T1119" r:id="rId1115" xr:uid="{BD48F182-D6FE-44B8-A25D-E4386F345D6D}"/>
    <hyperlink ref="T1129" r:id="rId1116" xr:uid="{35439426-820B-492D-93E6-83C3A8D32139}"/>
    <hyperlink ref="T1133" r:id="rId1117" xr:uid="{825351AB-06D4-4208-BA99-75614677C24E}"/>
    <hyperlink ref="T1149" r:id="rId1118" xr:uid="{4843BBE7-E079-4C0B-BD37-163D0273442C}"/>
    <hyperlink ref="T1158" r:id="rId1119" xr:uid="{558312AB-D916-42BB-9C8F-7B0128026E74}"/>
    <hyperlink ref="T1169" r:id="rId1120" xr:uid="{414202A3-97D1-414D-8F18-6FE562960127}"/>
    <hyperlink ref="T1178" r:id="rId1121" xr:uid="{59309FE4-3B89-4939-8F79-E41FEF14979D}"/>
    <hyperlink ref="T1191" r:id="rId1122" xr:uid="{46306998-9BC8-4D45-8857-DB2340DF0427}"/>
    <hyperlink ref="T1201" r:id="rId1123" xr:uid="{7BC636A7-4913-4F57-A323-A204AAF63074}"/>
    <hyperlink ref="T933" r:id="rId1124" xr:uid="{F6C1DDE1-0F7C-45B9-8604-DC40600F6D70}"/>
    <hyperlink ref="T943" r:id="rId1125" xr:uid="{EAFE7A44-1856-4049-A789-387A37AB002C}"/>
    <hyperlink ref="T956" r:id="rId1126" xr:uid="{C09E7A54-D3B5-4652-9CF3-29134B8E112E}"/>
    <hyperlink ref="T959" r:id="rId1127" xr:uid="{05A65767-2E3B-4371-8C35-36A3D262EB44}"/>
    <hyperlink ref="T971" r:id="rId1128" xr:uid="{E478FDAD-BDEC-4DC1-9B9E-C73AB0658B82}"/>
    <hyperlink ref="T980" r:id="rId1129" xr:uid="{8962C89A-AAF8-4301-A06F-E0D1250C12FC}"/>
    <hyperlink ref="T991" r:id="rId1130" xr:uid="{8AE36ABB-D2D0-46A7-B4A8-2017AE86F7B3}"/>
    <hyperlink ref="T1001" r:id="rId1131" xr:uid="{300892DC-2C5A-40A9-A1C9-E4EA1384AD9F}"/>
    <hyperlink ref="T1011" r:id="rId1132" xr:uid="{6CA7F528-C15E-4BCB-82B5-7220FA29030D}"/>
    <hyperlink ref="T1021" r:id="rId1133" xr:uid="{083731FC-68D4-46E3-BEE1-968BF2E07C88}"/>
    <hyperlink ref="T1031" r:id="rId1134" xr:uid="{E3231492-0E23-4093-97D6-EE0B50ADDBFB}"/>
    <hyperlink ref="T1036" r:id="rId1135" xr:uid="{664FBBBB-DD3D-4616-9EC3-0D8A3400EE1B}"/>
    <hyperlink ref="T1052" r:id="rId1136" xr:uid="{C773EDCD-4136-4F3A-9967-6CF47D090C58}"/>
    <hyperlink ref="T1062" r:id="rId1137" xr:uid="{D638DAA4-6BD7-41B5-96AE-989A5753EA56}"/>
    <hyperlink ref="T1070" r:id="rId1138" xr:uid="{CA1AF154-3B92-4A1B-B8B2-7C6E8A3FA308}"/>
    <hyperlink ref="T1075" r:id="rId1139" xr:uid="{2C01345C-37CF-48C1-8125-612FC94A4CFE}"/>
    <hyperlink ref="T1089" r:id="rId1140" xr:uid="{650C26AA-AB90-4274-A495-E31F694CA0CF}"/>
    <hyperlink ref="T1103" r:id="rId1141" xr:uid="{A8D563F1-1958-4957-8190-3E467A628451}"/>
    <hyperlink ref="T1102" r:id="rId1142" xr:uid="{D858E56C-B7D0-464B-9422-F9420F21B969}"/>
    <hyperlink ref="T1114" r:id="rId1143" xr:uid="{97FB3F2D-0E2E-43E5-AED2-622266139458}"/>
    <hyperlink ref="T1136" r:id="rId1144" xr:uid="{B9FFCF51-C1B8-4D7E-B6FE-B7A0979364AC}"/>
    <hyperlink ref="T1141" r:id="rId1145" xr:uid="{7676AB8C-9C81-4FB2-AC7E-97E849E9D19E}"/>
    <hyperlink ref="T1152" r:id="rId1146" xr:uid="{F69C152D-31B8-4B3B-BB6A-6D85A37D61B7}"/>
    <hyperlink ref="T1160" r:id="rId1147" xr:uid="{0A03C90B-30C8-4ED4-9F49-D032429C465E}"/>
    <hyperlink ref="T1170" r:id="rId1148" xr:uid="{EACF9017-9CD2-4CDF-86C3-5F5BA57FCCF3}"/>
    <hyperlink ref="T1181" r:id="rId1149" xr:uid="{4A8F0A18-A1BE-403A-9C22-F9954FE80213}"/>
    <hyperlink ref="T1195" r:id="rId1150" xr:uid="{BB2CB228-F802-4D9C-8B42-8EDCAD2AC917}"/>
    <hyperlink ref="T1197" r:id="rId1151" xr:uid="{C6C3EFFF-BDD1-4ED1-8B88-636DBE212743}"/>
    <hyperlink ref="T935" r:id="rId1152" xr:uid="{250DF739-6833-47A7-A1D7-68C5EDC4FCF1}"/>
    <hyperlink ref="T945" r:id="rId1153" xr:uid="{75DF5489-E228-4C94-A4FA-C83E13D9F5A8}"/>
    <hyperlink ref="T954" r:id="rId1154" xr:uid="{7634C996-7339-45CA-A68E-8C5B383B0F12}"/>
    <hyperlink ref="T963" r:id="rId1155" xr:uid="{7D54B3CF-5378-42F6-9FC7-879BF31E7B43}"/>
    <hyperlink ref="T975" r:id="rId1156" xr:uid="{52AAB799-0DB0-4823-9914-4A6966BEFB3D}"/>
    <hyperlink ref="T985" r:id="rId1157" xr:uid="{6688672C-CBE5-4AB5-B65D-FB908816186E}"/>
    <hyperlink ref="T995" r:id="rId1158" xr:uid="{86B5C279-ED63-401D-BDA5-9CBB728E5E91}"/>
    <hyperlink ref="T1005" r:id="rId1159" xr:uid="{3AAE8139-9A9A-4C0E-A0B1-ED74AB20AC4E}"/>
    <hyperlink ref="T1015" r:id="rId1160" xr:uid="{84A7A186-476A-4110-9B44-1D6DD9CB9375}"/>
    <hyperlink ref="T1024" r:id="rId1161" xr:uid="{A9783D05-CA2D-4DBF-9B08-F4E451DA57C2}"/>
    <hyperlink ref="T1035" r:id="rId1162" xr:uid="{6A2CB541-31A7-4A30-BCE2-02FD2A5B9268}"/>
    <hyperlink ref="T1046" r:id="rId1163" xr:uid="{ABBBF222-22A2-4A46-9AAE-B4E8085CFB2A}"/>
    <hyperlink ref="T1055" r:id="rId1164" xr:uid="{20293B88-0083-4B1D-BA9E-5604FC691AF2}"/>
    <hyperlink ref="T1065" r:id="rId1165" xr:uid="{629940AD-0A85-4EE5-8346-D729E038F19D}"/>
    <hyperlink ref="T1092" r:id="rId1166" xr:uid="{F9500CE1-3937-47DF-B864-973A5D29ED6F}"/>
    <hyperlink ref="T1079" r:id="rId1167" xr:uid="{0B65B78B-F798-403C-A262-1EE5E98B9948}"/>
    <hyperlink ref="T1093" r:id="rId1168" xr:uid="{1AA4D0D7-1016-4002-9C2A-DFF0B3F4A2D3}"/>
    <hyperlink ref="T1112" r:id="rId1169" xr:uid="{6181C7DE-F483-4B00-9906-0F0BA2408241}"/>
    <hyperlink ref="T1101" r:id="rId1170" xr:uid="{8391B549-AA00-445C-AFDD-1380D374FD20}"/>
    <hyperlink ref="T1124" r:id="rId1171" xr:uid="{0EB6FCD2-CFB4-4950-A854-4EF36CA44874}"/>
    <hyperlink ref="T1132" r:id="rId1172" xr:uid="{EBCC82BA-035E-4F04-9F69-DB7A02B2BDC8}"/>
    <hyperlink ref="T1156" r:id="rId1173" xr:uid="{D53C60FA-123D-4FCB-A3A1-0A0351C0E54B}"/>
    <hyperlink ref="T1153" r:id="rId1174" xr:uid="{4D3C6812-97C4-4998-8F98-E3534EA3905E}"/>
    <hyperlink ref="T1165" r:id="rId1175" xr:uid="{7552FE02-AE99-4151-82C9-0CA78660F371}"/>
    <hyperlink ref="T1175" r:id="rId1176" xr:uid="{6D616942-B807-4F9A-AFF9-A89B7EC63C47}"/>
    <hyperlink ref="T1185" r:id="rId1177" xr:uid="{2E0BF99E-6163-4BAB-93F3-ADD1F05318A0}"/>
    <hyperlink ref="T1190" r:id="rId1178" xr:uid="{EC7B5D7B-3C04-4133-9A78-73B647D00E2B}"/>
    <hyperlink ref="T1205" r:id="rId1179" xr:uid="{B3AE068D-FDE6-41BA-BA78-9D9363B6D8F8}"/>
    <hyperlink ref="T938" r:id="rId1180" xr:uid="{15A51D15-273B-4574-AA06-1355C4DC410A}"/>
    <hyperlink ref="T949" r:id="rId1181" xr:uid="{CED361C9-D233-44A4-9C32-9716F09741EA}"/>
    <hyperlink ref="T966" r:id="rId1182" xr:uid="{89BA1286-8C01-46F5-A436-CA62622EA6DC}"/>
    <hyperlink ref="T969" r:id="rId1183" xr:uid="{146737A5-1303-4812-8757-DB7B71F326BA}"/>
    <hyperlink ref="T978" r:id="rId1184" xr:uid="{36688112-565D-453F-8660-97259772BAAB}"/>
    <hyperlink ref="T989" r:id="rId1185" xr:uid="{42EE28F4-6E20-40A6-8C44-DFB7583E2D8F}"/>
    <hyperlink ref="T999" r:id="rId1186" xr:uid="{7879A2A8-6865-4029-9A1E-B7D7F9454B0F}"/>
    <hyperlink ref="T1009" r:id="rId1187" xr:uid="{D0D8E5EC-668D-401B-9EA9-32B694320002}"/>
    <hyperlink ref="T1019" r:id="rId1188" xr:uid="{E00D0896-8D07-49CE-A9CD-DAFC4F01BB27}"/>
    <hyperlink ref="T1029" r:id="rId1189" xr:uid="{D078701D-8CD9-48AF-B919-1D2F9D932998}"/>
    <hyperlink ref="T1037" r:id="rId1190" xr:uid="{23C8609D-E588-4027-BCF3-06EE85410995}"/>
    <hyperlink ref="T1050" r:id="rId1191" xr:uid="{2BFFA95D-BE86-4CC3-A475-E6F55A14C572}"/>
    <hyperlink ref="T1059" r:id="rId1192" xr:uid="{3FC09491-2BC0-4EDC-B825-D5E7C183B4A1}"/>
    <hyperlink ref="T1068" r:id="rId1193" xr:uid="{ADC50862-9EB9-4F59-93D1-2DDCC278787F}"/>
    <hyperlink ref="T1086" r:id="rId1194" xr:uid="{BCB4A9DC-5FAD-42FA-AFAB-00ECC3BE699E}"/>
    <hyperlink ref="T1083" r:id="rId1195" xr:uid="{E43C5DFE-5F1E-40AB-9583-6008C1B2056A}"/>
    <hyperlink ref="T1097" r:id="rId1196" xr:uid="{D0C03A5F-A729-4184-8A0C-E7334A9FBF08}"/>
    <hyperlink ref="T1121" r:id="rId1197" xr:uid="{17F66F58-2616-42D6-BB63-23569714DA75}"/>
    <hyperlink ref="T1120" r:id="rId1198" xr:uid="{B1C15373-F521-4920-B19F-0008F6F28158}"/>
    <hyperlink ref="T1127" r:id="rId1199" xr:uid="{6A67675C-862D-4C6E-9B71-092E0573FD8E}"/>
    <hyperlink ref="T1134" r:id="rId1200" xr:uid="{84D7E129-8172-4074-A6E1-FA180510DF85}"/>
    <hyperlink ref="T1150" r:id="rId1201" xr:uid="{83CFCDA5-0C57-4CF6-9131-900F06EBC22B}"/>
    <hyperlink ref="T1159" r:id="rId1202" xr:uid="{45901724-6336-435E-BA0B-6BB650825AD4}"/>
    <hyperlink ref="T1166" r:id="rId1203" xr:uid="{518B7489-03BA-4595-9436-11E7B95773EE}"/>
    <hyperlink ref="T1179" r:id="rId1204" xr:uid="{A771291D-271D-42D8-9584-A2B9A23E68AC}"/>
    <hyperlink ref="T1192" r:id="rId1205" xr:uid="{7B1C60F1-C03D-4AAD-8CBE-14F1DA052BF9}"/>
    <hyperlink ref="T1202" r:id="rId1206" xr:uid="{4D289290-BAC6-423A-907F-DDDF4B002A8C}"/>
    <hyperlink ref="T2912" r:id="rId1207" xr:uid="{D5A2C7DB-C260-43CA-95F4-086AD4A37411}"/>
    <hyperlink ref="T3074" r:id="rId1208" xr:uid="{71E47E1A-6170-4C29-B2E9-0FCAB0E849C0}"/>
    <hyperlink ref="T2784" r:id="rId1209" xr:uid="{F1CB12BC-FB11-4B30-ABB5-A934AA3A81F2}"/>
    <hyperlink ref="T2910" r:id="rId1210" xr:uid="{C1414381-B709-4D45-86DA-E46FCCBA80CA}"/>
    <hyperlink ref="T3075" r:id="rId1211" xr:uid="{F9575552-A3B5-4F42-9EA1-DB4BF7F0C856}"/>
    <hyperlink ref="T2911" r:id="rId1212" xr:uid="{AB96D788-094F-41DA-BF6F-7AB91B449AFB}"/>
    <hyperlink ref="T2828" r:id="rId1213" xr:uid="{84FB5C1D-6D8D-4ED4-B16E-28AB6F5CAECE}"/>
    <hyperlink ref="T2842" r:id="rId1214" xr:uid="{0A058ABD-E532-43A7-871E-40686025CE97}"/>
    <hyperlink ref="T2857" r:id="rId1215" xr:uid="{11D1F3BE-D07D-4B5A-8F5C-EFBA2C0C1AB6}"/>
    <hyperlink ref="T2795" r:id="rId1216" xr:uid="{430C2932-0AE2-4805-8C4C-49E1BB502A3D}"/>
    <hyperlink ref="T2809" r:id="rId1217" xr:uid="{19B81A07-7C18-452B-813E-4994045DF7A2}"/>
    <hyperlink ref="T3058" r:id="rId1218" xr:uid="{35BB31BF-17B8-4E5C-94E8-4677F8134085}"/>
    <hyperlink ref="T2992" r:id="rId1219" xr:uid="{F219CE1F-904A-4BE3-9CD1-8F2805970C6E}"/>
    <hyperlink ref="T2937" r:id="rId1220" xr:uid="{C07505F5-AF75-4C70-B4B0-C9219B4C0BE1}"/>
    <hyperlink ref="T2948" r:id="rId1221" xr:uid="{4C716A05-6A1B-49DB-A09C-772666FEC4D8}"/>
    <hyperlink ref="T2974" r:id="rId1222" xr:uid="{118267AE-151D-44AF-A737-6AD4092965E1}"/>
    <hyperlink ref="T2913" r:id="rId1223" xr:uid="{C42A8F5B-889D-408B-96E7-423B64EB43FB}"/>
    <hyperlink ref="T3078" r:id="rId1224" xr:uid="{E60C5195-266A-4180-AC0E-AF7E26B6B192}"/>
    <hyperlink ref="T3084" r:id="rId1225" xr:uid="{85F59476-7D1A-49BA-8F93-7E8C8C2FFA32}"/>
    <hyperlink ref="T3088" r:id="rId1226" xr:uid="{3E08EDD2-5DFA-474C-BF6F-A56F7964B91E}"/>
    <hyperlink ref="T3119" r:id="rId1227" xr:uid="{B90C6055-7F54-4F74-A6DE-4F713F57F8C3}"/>
    <hyperlink ref="T2895" r:id="rId1228" xr:uid="{84B8B1F9-73F8-4E9A-9BA8-16B1456983C4}"/>
    <hyperlink ref="T2845" r:id="rId1229" xr:uid="{D06FEBD5-0179-4A04-99AB-E693E180BA97}"/>
    <hyperlink ref="T3060" r:id="rId1230" xr:uid="{139336AA-2AEF-47D5-B019-480C49322823}"/>
    <hyperlink ref="T2783" r:id="rId1231" xr:uid="{7494EAE4-7CD8-4BD4-831E-F43F26B699D8}"/>
    <hyperlink ref="T2919" r:id="rId1232" xr:uid="{1A6593D4-965F-4F46-B287-03B8B63BFD8C}"/>
    <hyperlink ref="T3112" r:id="rId1233" xr:uid="{99D9D182-01C9-4D3B-8926-20C05F4A2D00}"/>
    <hyperlink ref="T2827" r:id="rId1234" xr:uid="{B5203C56-A599-49B5-9CE2-C8327CAEF72B}"/>
    <hyperlink ref="T3031" r:id="rId1235" xr:uid="{9D370115-F2F2-4213-9882-215C35120907}"/>
    <hyperlink ref="T3037" r:id="rId1236" xr:uid="{ACBB65BA-A07F-481B-8AFD-3F0193A76C2F}"/>
    <hyperlink ref="T3057" r:id="rId1237" xr:uid="{24F0C12F-374E-4BEF-ACB4-4EF7749F3F85}"/>
    <hyperlink ref="T2830" r:id="rId1238" xr:uid="{0451A937-BBC1-4CAC-882E-740A24EC387D}"/>
    <hyperlink ref="T2844" r:id="rId1239" xr:uid="{91D02A13-2F5C-4726-97D0-AB70828AD829}"/>
    <hyperlink ref="T2855" r:id="rId1240" xr:uid="{3A7CE3A6-68A5-4268-819E-CB914C6DBFC8}"/>
    <hyperlink ref="T2812" r:id="rId1241" xr:uid="{BF8FA484-A484-48A6-8975-7AB54174E6CC}"/>
    <hyperlink ref="T2989" r:id="rId1242" xr:uid="{F23EB713-13AF-4C32-9745-C37F05A141A3}"/>
    <hyperlink ref="T2995" r:id="rId1243" xr:uid="{D2A40DD8-481D-4443-A473-3876D3E2F1A9}"/>
    <hyperlink ref="T2939" r:id="rId1244" xr:uid="{447E9941-302C-45AB-B05B-732983825621}"/>
    <hyperlink ref="T2947" r:id="rId1245" xr:uid="{BAFA32F4-6911-4D8E-8591-67DBAA49D72D}"/>
    <hyperlink ref="T2785" r:id="rId1246" xr:uid="{BC91FEEF-9FEC-4914-BAF2-BC2822F60F98}"/>
    <hyperlink ref="T2921" r:id="rId1247" xr:uid="{9A181403-1F79-43D8-94BA-EC0F1A6C1935}"/>
    <hyperlink ref="T2934" r:id="rId1248" xr:uid="{BBAC44C8-2274-4F91-AF70-DA0A6CDBCE0F}"/>
    <hyperlink ref="T3081" r:id="rId1249" xr:uid="{BBEC289C-70EB-4CA6-B9BE-B3687C195ABB}"/>
    <hyperlink ref="T2834" r:id="rId1250" xr:uid="{EC092044-E440-4F78-969D-60719EEBAEDB}"/>
    <hyperlink ref="T2802" r:id="rId1251" xr:uid="{1AE9D9EB-100E-42A8-9131-A8701A6AF567}"/>
    <hyperlink ref="T2926" r:id="rId1252" xr:uid="{027BCA14-EC4D-4D0A-A133-846B83642B59}"/>
    <hyperlink ref="T3106" r:id="rId1253" xr:uid="{76706F2F-D71A-43DC-927E-DD01A25E6C2D}"/>
    <hyperlink ref="T3109" r:id="rId1254" xr:uid="{57E89ACF-8AEC-4709-9881-6ED79B62C907}"/>
    <hyperlink ref="T2866" r:id="rId1255" xr:uid="{3A1672B0-E2CA-4E74-954A-A303124BBFCA}"/>
    <hyperlink ref="T2793" r:id="rId1256" xr:uid="{B7B16F4E-6190-4114-A44D-5C8E85DA71EE}"/>
    <hyperlink ref="T3034" r:id="rId1257" xr:uid="{6C23D63E-B294-45BE-9451-48ED057448F7}"/>
    <hyperlink ref="T3040" r:id="rId1258" xr:uid="{ABC14C66-F2FB-4EE6-89F5-47D1B6E6B103}"/>
    <hyperlink ref="T3076" r:id="rId1259" xr:uid="{580B5959-E34C-4629-B74F-10C27941E85B}"/>
    <hyperlink ref="T2893" r:id="rId1260" xr:uid="{64D57454-5903-4FFE-A56A-94C9C0DC1F5E}"/>
    <hyperlink ref="T2831" r:id="rId1261" xr:uid="{412CAF5E-57B0-4C60-9561-B6406A16FE52}"/>
    <hyperlink ref="T2853" r:id="rId1262" xr:uid="{F9514CF2-3120-48C4-AB53-383DA1C1064E}"/>
    <hyperlink ref="T2856" r:id="rId1263" xr:uid="{30F08CCE-C5F2-4A4F-85BA-5135E9C4559F}"/>
    <hyperlink ref="T2870" r:id="rId1264" xr:uid="{4D8203F0-1D06-4899-8C1F-A3C5B51E46F4}"/>
    <hyperlink ref="T2813" r:id="rId1265" xr:uid="{ED3D8254-4A63-40C2-B857-8844DBF9B1B4}"/>
    <hyperlink ref="T2990" r:id="rId1266" xr:uid="{0912B9D5-E853-48A1-8ECD-E80CFD397859}"/>
    <hyperlink ref="T2996" r:id="rId1267" xr:uid="{4234565A-9049-4F65-BA8E-E1BFCAF0020C}"/>
    <hyperlink ref="T2940" r:id="rId1268" xr:uid="{27B06775-BDC9-4AC4-9FAD-EBE05B503282}"/>
    <hyperlink ref="T2922" r:id="rId1269" xr:uid="{0E3B9C78-0B16-405C-9578-738494121894}"/>
    <hyperlink ref="T3082" r:id="rId1270" xr:uid="{9099C397-AA63-4750-A13C-2E922F82D424}"/>
    <hyperlink ref="T3115" r:id="rId1271" xr:uid="{162A7F2A-48A1-41C6-AEFA-6702592FFC02}"/>
    <hyperlink ref="T2764" r:id="rId1272" xr:uid="{D50A2284-9D60-4759-A985-958F7D0E2310}"/>
    <hyperlink ref="T2891" r:id="rId1273" xr:uid="{1FC2DBFE-32A8-470F-83A1-075D1CDA797E}"/>
    <hyperlink ref="T2835" r:id="rId1274" xr:uid="{C030491E-8B46-40DB-89A2-B5BB1F0A8111}"/>
    <hyperlink ref="T2858" r:id="rId1275" xr:uid="{6945A406-27A2-4DA9-8CD4-A220BE369CB1}"/>
    <hyperlink ref="T2873" r:id="rId1276" xr:uid="{B223CC59-8C87-45A9-89C6-DB2A5840261D}"/>
    <hyperlink ref="T2798" r:id="rId1277" xr:uid="{9056C867-9017-41BA-9792-B20C866BDF8A}"/>
    <hyperlink ref="T3042" r:id="rId1278" xr:uid="{1D747F2A-E3F2-487F-B02F-EE6AB5ACAE91}"/>
    <hyperlink ref="T2927" r:id="rId1279" xr:uid="{EFE2BFA0-ED8C-4E36-BF96-3E1B37493E3E}"/>
    <hyperlink ref="T3107" r:id="rId1280" xr:uid="{B9DAC23F-C2DF-4F20-8940-9A537E18DE84}"/>
    <hyperlink ref="T3110" r:id="rId1281" xr:uid="{FD0C16B0-DC9A-4013-B676-D8E382BE6273}"/>
    <hyperlink ref="T2766" r:id="rId1282" xr:uid="{583FFB43-FC8D-4126-9E2A-9B5FAE9A903A}"/>
    <hyperlink ref="T2825" r:id="rId1283" xr:uid="{82CE4FFA-839A-4F1C-96DA-13D804F68733}"/>
    <hyperlink ref="T2867" r:id="rId1284" xr:uid="{478AB811-49AD-433E-A981-30CCE93FC660}"/>
    <hyperlink ref="T2772" r:id="rId1285" xr:uid="{E8CCC98A-9A86-4547-B98E-EC7D04DF044A}"/>
    <hyperlink ref="T2794" r:id="rId1286" xr:uid="{FE2D8675-43B6-4E1D-9831-7F789348D0CF}"/>
    <hyperlink ref="T3028" r:id="rId1287" xr:uid="{A9D7DF6E-8ED8-404A-A53D-07BD75C71C9D}"/>
    <hyperlink ref="T3035" r:id="rId1288" xr:uid="{61764408-5C4E-4931-95CA-D4DAAF28C85B}"/>
    <hyperlink ref="T3041" r:id="rId1289" xr:uid="{87F36152-75C9-4594-8516-D8BC86DA08A1}"/>
    <hyperlink ref="T3113" r:id="rId1290" xr:uid="{DE1B2B31-A7CB-4C3E-943A-E0D17C45C553}"/>
    <hyperlink ref="T2890" r:id="rId1291" xr:uid="{6119E7F4-8B2C-4F58-B65F-0CF2FF851084}"/>
    <hyperlink ref="T2843" r:id="rId1292" xr:uid="{E7A5B790-D40C-4028-B5A1-FB91ED4897E6}"/>
    <hyperlink ref="T2868" r:id="rId1293" xr:uid="{0F2EB845-5E5C-48C9-A851-B59267D00305}"/>
    <hyperlink ref="T2882" r:id="rId1294" xr:uid="{062F9885-356D-436A-A50A-246F6D02E2CC}"/>
    <hyperlink ref="T2796" r:id="rId1295" xr:uid="{D5C2F6B1-8595-4014-983F-C4002F18504B}"/>
    <hyperlink ref="T2810" r:id="rId1296" xr:uid="{F40DCABC-DC03-4F6F-8C9F-8B6F8FBB6C0B}"/>
    <hyperlink ref="T2993" r:id="rId1297" xr:uid="{F8CC61BF-C535-4E32-ADBB-3F51355FA239}"/>
    <hyperlink ref="T2938" r:id="rId1298" xr:uid="{1DDB4B71-D6DD-49D5-BFAA-C954351468D6}"/>
    <hyperlink ref="T2949" r:id="rId1299" xr:uid="{199332BF-596A-41BB-98D1-2BB6E4CDB568}"/>
    <hyperlink ref="T2975" r:id="rId1300" xr:uid="{3BED011F-FE8C-4F9B-BBA5-DEAE59677890}"/>
    <hyperlink ref="T2914" r:id="rId1301" xr:uid="{7162EC39-41D4-47F8-985B-B391DC4E2A1B}"/>
    <hyperlink ref="T2928" r:id="rId1302" xr:uid="{BE4B5205-04EF-4BBC-AE85-E18533AFF4FE}"/>
    <hyperlink ref="T3079" r:id="rId1303" xr:uid="{017C8196-55F1-434E-94DE-30E8F7D8C6B8}"/>
    <hyperlink ref="T3085" r:id="rId1304" xr:uid="{C8B3E778-8B5A-4026-AED3-3DF68532BF57}"/>
    <hyperlink ref="T2884" r:id="rId1305" xr:uid="{8E841FE1-29EF-4509-82AC-792C71247FBE}"/>
    <hyperlink ref="T2899" r:id="rId1306" xr:uid="{ED8B06E1-BE98-402C-9D6E-D81353D86595}"/>
    <hyperlink ref="T2846" r:id="rId1307" xr:uid="{70DD63B5-ACC6-4D28-AAB5-9B46F67707D8}"/>
    <hyperlink ref="T2875" r:id="rId1308" xr:uid="{86B87847-9C2E-4D29-A8A5-F1D5423FEA2F}"/>
    <hyperlink ref="T2925" r:id="rId1309" xr:uid="{FE7B3ECD-81DE-4E4C-9ACA-BF21A53564E9}"/>
    <hyperlink ref="T2932" r:id="rId1310" xr:uid="{F59F0A0E-C8C8-4F64-89CD-187A74102060}"/>
    <hyperlink ref="T2851" r:id="rId1311" xr:uid="{1609BB9F-5070-415F-A77C-55BDD688CC65}"/>
    <hyperlink ref="T2801" r:id="rId1312" xr:uid="{30C5B4E3-B9CB-46B7-8BA9-E990F01377A0}"/>
    <hyperlink ref="T3032" r:id="rId1313" xr:uid="{13BF2BE0-BF22-40F4-A85E-0B0A20A636CE}"/>
    <hyperlink ref="T3038" r:id="rId1314" xr:uid="{48FBC47F-1AE2-45CE-8982-C04404146D6D}"/>
    <hyperlink ref="T3077" r:id="rId1315" xr:uid="{FD76F3F1-049A-4C50-BB5B-AA792650DE4E}"/>
    <hyperlink ref="T3139" r:id="rId1316" xr:uid="{CC8FC289-06A9-46A0-9114-704719A61224}"/>
    <hyperlink ref="T2894" r:id="rId1317" xr:uid="{7103243C-A04D-4156-B6DB-612D6DA27181}"/>
    <hyperlink ref="T2832" r:id="rId1318" xr:uid="{6D90182D-A4B1-4CFB-973A-6988CDC5CFD6}"/>
    <hyperlink ref="T2854" r:id="rId1319" xr:uid="{10EF2B2D-7BB6-41A3-8EE1-B4621E6B1291}"/>
    <hyperlink ref="T2808" r:id="rId1320" xr:uid="{075BA416-6D3B-4400-AF4F-12E62763552A}"/>
    <hyperlink ref="T2991" r:id="rId1321" xr:uid="{B4419342-0AAC-482B-8B4D-7BE66ECD5589}"/>
    <hyperlink ref="T2997" r:id="rId1322" xr:uid="{30363781-E400-45DB-BE1B-B4E2B003596D}"/>
    <hyperlink ref="T2941" r:id="rId1323" xr:uid="{49D92D70-B347-4305-8D00-A0E66A620CD6}"/>
    <hyperlink ref="T2973" r:id="rId1324" xr:uid="{2EB64680-B048-47CD-9473-E8C527F24017}"/>
    <hyperlink ref="T2923" r:id="rId1325" xr:uid="{0A19DD3B-13B2-4A63-AC3F-C4842D3FA038}"/>
    <hyperlink ref="T3083" r:id="rId1326" xr:uid="{4100ACC2-0D72-4F0A-8791-D18EF53A3B67}"/>
    <hyperlink ref="T3087" r:id="rId1327" xr:uid="{0963E763-E1DC-49AF-8B71-E3A0AFD32FAC}"/>
    <hyperlink ref="T3116" r:id="rId1328" xr:uid="{7C9B649D-523F-4017-9BCB-6B76604EB878}"/>
    <hyperlink ref="T3118" r:id="rId1329" xr:uid="{B576E2C0-1120-4AB2-A228-6AA79DF302F5}"/>
    <hyperlink ref="T2871" r:id="rId1330" xr:uid="{E5E06812-262D-421F-8BDF-6348A0E8317A}"/>
    <hyperlink ref="T2874" r:id="rId1331" xr:uid="{48BF8FB1-CD6E-4A0E-BA8D-46553CCE771C}"/>
    <hyperlink ref="T3059" r:id="rId1332" xr:uid="{26D8452C-0220-45EB-9F63-C5382C3028CD}"/>
    <hyperlink ref="T2782" r:id="rId1333" xr:uid="{7BA74E84-9DB0-4167-ACE7-595BF65EA00A}"/>
    <hyperlink ref="T2909" r:id="rId1334" xr:uid="{32C4A0FD-777D-49A1-AB00-8E4A02399C3F}"/>
    <hyperlink ref="T2918" r:id="rId1335" xr:uid="{F7348E3D-1578-4012-A9B0-596CBF85F58E}"/>
    <hyperlink ref="T3111" r:id="rId1336" xr:uid="{9D87C452-A299-4530-80FB-8EAD5A2A1729}"/>
    <hyperlink ref="T2826" r:id="rId1337" xr:uid="{22FB7695-6A77-4DF9-B9A8-1FD8F3A02A5F}"/>
    <hyperlink ref="T2841" r:id="rId1338" xr:uid="{852867EC-D576-44ED-AEFE-68B888354A9E}"/>
    <hyperlink ref="T2817" r:id="rId1339" xr:uid="{16743475-6FBD-45A5-9AEA-46E76DC95155}"/>
    <hyperlink ref="T3029" r:id="rId1340" xr:uid="{495C6A97-49E7-427B-999C-504B9D8FB61C}"/>
    <hyperlink ref="T3036" r:id="rId1341" xr:uid="{29B5C297-913E-4F0C-A9F7-AB3F3403BF30}"/>
    <hyperlink ref="T3056" r:id="rId1342" xr:uid="{4F8C9FEA-1D9B-46D8-8635-E3CB6AAB5D1F}"/>
    <hyperlink ref="T3114" r:id="rId1343" xr:uid="{8521F38B-9522-4B82-8A4A-BF2F6B97CC89}"/>
    <hyperlink ref="T2829" r:id="rId1344" xr:uid="{0CCFFA21-A9EF-49A4-B52E-5C7907ACE1DC}"/>
    <hyperlink ref="T2869" r:id="rId1345" xr:uid="{BDD7F905-6671-4C46-8AD6-5663B11D121A}"/>
    <hyperlink ref="T2797" r:id="rId1346" xr:uid="{A3CD6C17-25F5-4DAC-87C0-DE264D4220AA}"/>
    <hyperlink ref="T2811" r:id="rId1347" xr:uid="{9317E28F-132F-4712-9CB5-A7B7CFD88779}"/>
    <hyperlink ref="T2977" r:id="rId1348" xr:uid="{8BC7EAB2-A2FF-4FB8-B4B3-9F22DA2A7C5F}"/>
    <hyperlink ref="T2994" r:id="rId1349" xr:uid="{78F2E4DB-D03C-455D-B6A2-5DFB37671F7B}"/>
    <hyperlink ref="T2953" r:id="rId1350" xr:uid="{86AAFA1B-E626-472D-8069-D8C256224A94}"/>
    <hyperlink ref="T2920" r:id="rId1351" xr:uid="{98B91EEC-AD98-4BA1-A53F-23DD57DAA1CF}"/>
    <hyperlink ref="T2929" r:id="rId1352" xr:uid="{A7009BCF-B0DD-4DA5-A826-2B3B1DE7767F}"/>
    <hyperlink ref="T3080" r:id="rId1353" xr:uid="{6E85CCC6-B87F-4946-A4AD-0CA1C20CA968}"/>
    <hyperlink ref="T3086" r:id="rId1354" xr:uid="{87AE4C8A-3B7C-4DF2-8FD8-71A320CE5CA0}"/>
    <hyperlink ref="T3117" r:id="rId1355" xr:uid="{B7FD89F3-82DB-4554-B2F9-F0F7B7EE54EF}"/>
    <hyperlink ref="T2885" r:id="rId1356" xr:uid="{DC5FF822-6810-48B6-B09F-D1F5E06D8E11}"/>
    <hyperlink ref="T2833" r:id="rId1357" xr:uid="{6781874E-65CA-4B4D-A830-E9E762A11EA3}"/>
    <hyperlink ref="T2847" r:id="rId1358" xr:uid="{AC157684-723B-4F7B-9513-86D4AEB92C3C}"/>
    <hyperlink ref="T2872" r:id="rId1359" xr:uid="{87C1ABD6-2181-425F-936C-699068D73111}"/>
    <hyperlink ref="T2917" r:id="rId1360" xr:uid="{67B05BE1-736B-462C-8EA1-F82B97349A8E}"/>
    <hyperlink ref="T2933" r:id="rId1361" xr:uid="{51D817C0-A3F5-4C91-84C0-51C8A8632F0F}"/>
    <hyperlink ref="T3108" r:id="rId1362" xr:uid="{66F37A5F-FEBF-452E-898E-05126E6E10AA}"/>
    <hyperlink ref="T3138" r:id="rId1363" xr:uid="{4265989F-1480-495C-A74C-5105AA984470}"/>
    <hyperlink ref="T2889" r:id="rId1364" xr:uid="{A8CFA56D-9D95-41B6-9AC0-2BDD2122CC33}"/>
    <hyperlink ref="T2852" r:id="rId1365" xr:uid="{C20957AA-F46A-4E2D-9B65-4CBB115769FD}"/>
    <hyperlink ref="T2780" r:id="rId1366" xr:uid="{E5E636E4-9629-4C25-AEE5-F32D93EA1CA7}"/>
    <hyperlink ref="T3033" r:id="rId1367" xr:uid="{06A42A0B-0A9B-4BF7-9BD5-B450E6771744}"/>
    <hyperlink ref="T3039" r:id="rId1368" xr:uid="{27167EAD-63C5-46DF-90AC-4D77B2CF496F}"/>
    <hyperlink ref="T3072" r:id="rId1369" xr:uid="{86EFE751-2367-4F41-91FF-B7F6CE52F8EB}"/>
    <hyperlink ref="T2976" r:id="rId1370" xr:uid="{ECDBA8D5-A09C-44E1-9169-AF46DADBD463}"/>
    <hyperlink ref="T3073" r:id="rId1371" xr:uid="{19EFB775-2A71-47CE-A651-31E968EA90C5}"/>
    <hyperlink ref="T3008" r:id="rId1372" xr:uid="{A4A0266B-1155-4FBE-96B4-3B444C463EFE}"/>
    <hyperlink ref="T2951" r:id="rId1373" xr:uid="{ABCF10AD-C151-4B77-BD96-610119E2E8BF}"/>
    <hyperlink ref="T2916" r:id="rId1374" xr:uid="{501F9CC0-C9E8-482D-A47C-11F1150629DD}"/>
    <hyperlink ref="T3120" r:id="rId1375" xr:uid="{F50836DF-7AD2-4E19-AB44-59085974AC6B}"/>
    <hyperlink ref="T3125" r:id="rId1376" xr:uid="{CEEFED7C-3A6D-4C0C-AB66-8AE7AE1D5B4D}"/>
    <hyperlink ref="T2886" r:id="rId1377" xr:uid="{0BE0A0AB-01E1-466D-970B-8A4BCBD0C4D2}"/>
    <hyperlink ref="T2848" r:id="rId1378" xr:uid="{C4CF8253-9237-421F-864C-327D25C008D5}"/>
    <hyperlink ref="T3061" r:id="rId1379" xr:uid="{B5765AE0-23C2-4EF2-AF6E-CC0A1DCA923F}"/>
    <hyperlink ref="T2946" r:id="rId1380" xr:uid="{B46458F5-5CE1-4728-AD1B-3271BCA6CFF5}"/>
    <hyperlink ref="T3090" r:id="rId1381" xr:uid="{34E903B5-4833-4F49-BBE1-09216327CBDF}"/>
    <hyperlink ref="T3093" r:id="rId1382" xr:uid="{413558D0-7CFA-479A-B401-2D986531E67C}"/>
    <hyperlink ref="T3122" r:id="rId1383" xr:uid="{72DDD20C-FA6B-4602-99F6-5BF71466B096}"/>
    <hyperlink ref="T2767" r:id="rId1384" xr:uid="{BF9056E2-4A6F-4138-B29A-23B7BB724BD9}"/>
    <hyperlink ref="T2836" r:id="rId1385" xr:uid="{A5C0F71D-F2A2-4836-B049-6B842BE976DC}"/>
    <hyperlink ref="T2769" r:id="rId1386" xr:uid="{67F781B6-B019-4374-B068-10B19DE127BE}"/>
    <hyperlink ref="T2915" r:id="rId1387" xr:uid="{634EDC8F-F3AD-4776-BE9C-4734111A1F06}"/>
    <hyperlink ref="T3123" r:id="rId1388" xr:uid="{715C7850-29BA-4C06-9ADB-8058A4BDDBA2}"/>
    <hyperlink ref="T2770" r:id="rId1389" xr:uid="{C0E26CE9-F2EE-454F-98D5-4E8006B287DD}"/>
    <hyperlink ref="T2788" r:id="rId1390" xr:uid="{13E6A0C6-D73B-4A00-9D06-9821137F1AEB}"/>
    <hyperlink ref="T2803" r:id="rId1391" xr:uid="{EFAE48EB-E77B-4C98-94F6-671883B1D92D}"/>
    <hyperlink ref="T2944" r:id="rId1392" xr:uid="{48E37775-8B20-4A84-BFD0-ED8E59061027}"/>
    <hyperlink ref="T2952" r:id="rId1393" xr:uid="{DF47B8CC-01FA-4061-A277-6FE68DFD2966}"/>
    <hyperlink ref="T2930" r:id="rId1394" xr:uid="{A29B6B8D-7270-4BF8-BA91-6E177BBB84A2}"/>
    <hyperlink ref="T3092" r:id="rId1395" xr:uid="{0DCDEC50-367D-48AE-AFBD-38B685810887}"/>
    <hyperlink ref="T2773" r:id="rId1396" xr:uid="{A65F5478-01E2-4FD0-AEB0-893D782047FC}"/>
    <hyperlink ref="T2814" r:id="rId1397" xr:uid="{8D9D22E3-B5DD-4F01-B081-CE0C970D4817}"/>
    <hyperlink ref="T2988" r:id="rId1398" xr:uid="{949B981E-2F68-4775-AFF6-143935D9BDCB}"/>
    <hyperlink ref="T2935" r:id="rId1399" xr:uid="{21655442-4C57-41AC-9F77-F6CB662A8A1B}"/>
    <hyperlink ref="T3091" r:id="rId1400" xr:uid="{286FE13D-071D-4F48-B9F6-8EC6F32EDA39}"/>
    <hyperlink ref="T3124" r:id="rId1401" xr:uid="{D18846C1-B338-48B1-AA8D-1F78BBEFCFA0}"/>
    <hyperlink ref="T2771" r:id="rId1402" xr:uid="{73A96761-00D4-4F03-A3C0-488558572818}"/>
    <hyperlink ref="T2799" r:id="rId1403" xr:uid="{032E7638-E3B6-4716-80D7-08D700192C77}"/>
    <hyperlink ref="T2804" r:id="rId1404" xr:uid="{C3FF20E3-8115-42EE-9F37-EDE47498D754}"/>
    <hyperlink ref="T2945" r:id="rId1405" xr:uid="{133CFE3F-8C9D-4A70-9B7D-52E0B3EF9CCB}"/>
    <hyperlink ref="T2781" r:id="rId1406" xr:uid="{553D7E26-AEED-480B-8909-3F04172A8DD4}"/>
    <hyperlink ref="T2931" r:id="rId1407" xr:uid="{09AF6E82-6F59-4253-814C-B0B7551DEA32}"/>
    <hyperlink ref="T3089" r:id="rId1408" xr:uid="{7245628A-4AAE-4BB6-BB62-305AD27A38B7}"/>
    <hyperlink ref="T3121" r:id="rId1409" xr:uid="{9FC058D3-ABE6-4D06-A897-0AB4F727502C}"/>
    <hyperlink ref="T2849" r:id="rId1410" xr:uid="{A37274DE-A4B7-45D4-BE34-3CD85DBAC66A}"/>
    <hyperlink ref="T2859" r:id="rId1411" xr:uid="{D93F6916-68A5-4EAD-9335-210AEA9DA531}"/>
    <hyperlink ref="T2768" r:id="rId1412" xr:uid="{5844483E-4D2A-41B7-9CFA-0AFCE1CB2BE6}"/>
    <hyperlink ref="T2800" r:id="rId1413" xr:uid="{448B8CA5-3AED-4E61-9B07-5B617BB509E8}"/>
    <hyperlink ref="T2815" r:id="rId1414" xr:uid="{92E2E812-B9D6-4934-881E-B3A2514788A3}"/>
    <hyperlink ref="T3064" r:id="rId1415" xr:uid="{A8D210CE-AA24-4726-AA58-834BF232A1B6}"/>
    <hyperlink ref="T3014" r:id="rId1416" xr:uid="{24BCB633-F41C-4CE5-963D-087D71C19737}"/>
    <hyperlink ref="T2954" r:id="rId1417" xr:uid="{ABE6F491-E1B4-4811-B5B8-5BE012205236}"/>
    <hyperlink ref="T2966" r:id="rId1418" xr:uid="{5DC5B614-6D93-4AA5-B05C-1DEE94A4C7AB}"/>
    <hyperlink ref="T2787" r:id="rId1419" xr:uid="{7F037FBA-A89F-4E83-9E87-554D12CA8BD0}"/>
    <hyperlink ref="T2900" r:id="rId1420" xr:uid="{F4BCA80F-C469-44A3-A403-6CBF0D607BB7}"/>
    <hyperlink ref="T2902" r:id="rId1421" xr:uid="{93B21A19-0520-4F8E-AC7F-B3D996B8A98A}"/>
    <hyperlink ref="T2904" r:id="rId1422" xr:uid="{3E7D7338-AC83-47D7-9316-D202AE2A0F7F}"/>
    <hyperlink ref="T2905" r:id="rId1423" xr:uid="{D7C7EA0F-4BEE-49F7-B549-F60BFDF6A933}"/>
    <hyperlink ref="T2907" r:id="rId1424" xr:uid="{8BB4309B-F4A0-4E67-A922-EF4E81821539}"/>
    <hyperlink ref="T2924" r:id="rId1425" xr:uid="{33B52B61-29C5-478C-BA21-A836F754F781}"/>
    <hyperlink ref="T3094" r:id="rId1426" xr:uid="{DA95D567-6152-4B3B-B79A-5AB995217E31}"/>
    <hyperlink ref="T3096" r:id="rId1427" xr:uid="{4408316C-0D27-48B0-9533-19981B563214}"/>
    <hyperlink ref="T3098" r:id="rId1428" xr:uid="{65B97EB2-EAAE-456C-899B-7A897D4FFC1A}"/>
    <hyperlink ref="T3100" r:id="rId1429" xr:uid="{C754EE44-C8F8-4D70-B3FA-898B3EF5BD5E}"/>
    <hyperlink ref="T3102" r:id="rId1430" xr:uid="{FD066590-DC86-41C5-BBD9-476E7EDF87FF}"/>
    <hyperlink ref="T3104" r:id="rId1431" xr:uid="{60EF3F91-6C93-4A46-BF7C-4CF1CD064362}"/>
    <hyperlink ref="T3127" r:id="rId1432" xr:uid="{CE022158-C771-4D4D-BF83-23A20CAB58E0}"/>
    <hyperlink ref="T3129" r:id="rId1433" xr:uid="{5C79D7AB-109A-492B-924E-8E8C9C89EE54}"/>
    <hyperlink ref="T3131" r:id="rId1434" xr:uid="{BA167AD1-F89C-4A77-BBE5-8C453053411D}"/>
    <hyperlink ref="T3133" r:id="rId1435" xr:uid="{75C6D740-BF3B-4C57-921D-BE55E8F6D335}"/>
    <hyperlink ref="T3135" r:id="rId1436" xr:uid="{7F40D84A-A4C6-47CD-AD82-E3027CB39332}"/>
    <hyperlink ref="T3136" r:id="rId1437" xr:uid="{9D689611-9CB9-48CB-8904-8C953F6D90E8}"/>
    <hyperlink ref="T2749" r:id="rId1438" xr:uid="{A01BFBD8-2B41-46D6-BFF6-189B91FB315D}"/>
    <hyperlink ref="T2751" r:id="rId1439" xr:uid="{0C645AEF-3F94-49CF-9894-4E0654351BA3}"/>
    <hyperlink ref="T2753" r:id="rId1440" xr:uid="{7598F35A-D2CE-40F5-A3A4-B29E3AFF6D3E}"/>
    <hyperlink ref="T2755" r:id="rId1441" xr:uid="{741B5CCF-0265-4343-BDB8-5931488398AD}"/>
    <hyperlink ref="T2757" r:id="rId1442" xr:uid="{C1F2C6E2-9A3F-45D9-B99B-DDC3766B33F0}"/>
    <hyperlink ref="T2759" r:id="rId1443" xr:uid="{C9AFABDD-97F8-4F2A-9D5F-CAF23E0F3ECE}"/>
    <hyperlink ref="T2761" r:id="rId1444" xr:uid="{5C2E3F81-56C3-482F-8EFA-92B1B5B86FA3}"/>
    <hyperlink ref="T2763" r:id="rId1445" xr:uid="{7F525069-EAFE-4F82-80EE-B6CB9FB09611}"/>
    <hyperlink ref="T2883" r:id="rId1446" xr:uid="{F68911A7-2769-428C-9AE8-0CEAEFB9A682}"/>
    <hyperlink ref="T2887" r:id="rId1447" xr:uid="{F89E3810-5C3D-4B71-9E62-28DBF8E2B742}"/>
    <hyperlink ref="T2888" r:id="rId1448" xr:uid="{65416656-6372-484F-A5AE-EB453CB1F80E}"/>
    <hyperlink ref="T2892" r:id="rId1449" xr:uid="{B6634F00-557F-4570-8D39-9DE57FBD92E5}"/>
    <hyperlink ref="T2896" r:id="rId1450" xr:uid="{9AD367A3-9EE5-4135-9797-650862D296E7}"/>
    <hyperlink ref="T2898" r:id="rId1451" xr:uid="{95541241-9649-4993-817F-D5EDBE32B9CC}"/>
    <hyperlink ref="T2837" r:id="rId1452" xr:uid="{67772A82-5433-47C2-8ACF-455EBE90AEB6}"/>
    <hyperlink ref="T2839" r:id="rId1453" xr:uid="{9EB79BAB-0693-42DB-B24D-5233C2E64D4A}"/>
    <hyperlink ref="T2860" r:id="rId1454" xr:uid="{24510174-1B20-45A6-A1FD-062F641547E0}"/>
    <hyperlink ref="T2862" r:id="rId1455" xr:uid="{AE39D393-5420-4B5B-AA59-A82EAA7AEAA1}"/>
    <hyperlink ref="T2864" r:id="rId1456" xr:uid="{5FEDA248-2D97-4206-92BD-A77B263B9FE2}"/>
    <hyperlink ref="T2876" r:id="rId1457" xr:uid="{049D5176-8AE0-4524-BCA3-7A5A8F0B2B42}"/>
    <hyperlink ref="T2878" r:id="rId1458" xr:uid="{FA4AC9E7-CBBA-485D-8DDF-9EBF62E3329F}"/>
    <hyperlink ref="T2881" r:id="rId1459" xr:uid="{609E1520-6F2A-4978-A605-85A8D0E77213}"/>
    <hyperlink ref="T2775" r:id="rId1460" xr:uid="{20D5B01A-8004-473A-B059-C56BE61966DD}"/>
    <hyperlink ref="T2777" r:id="rId1461" xr:uid="{AE3EBAFB-3C47-4E17-A65E-FBA4A5C567FB}"/>
    <hyperlink ref="T2779" r:id="rId1462" xr:uid="{2C3A6F35-A394-4BE0-AB91-59650F9092CC}"/>
    <hyperlink ref="T2789" r:id="rId1463" xr:uid="{282DFFC5-8988-4E9A-B2E2-6883D4D2DF05}"/>
    <hyperlink ref="T2791" r:id="rId1464" xr:uid="{AF3C1A5B-A47B-40DE-8886-F5E31987C371}"/>
    <hyperlink ref="T2806" r:id="rId1465" xr:uid="{068BA6E0-24E4-4390-B783-DFD1F7FD2B80}"/>
    <hyperlink ref="T2818" r:id="rId1466" xr:uid="{E0E4E300-7B8F-4BA9-AEA5-6D69DE318E9B}"/>
    <hyperlink ref="T2820" r:id="rId1467" xr:uid="{52840F44-BE4D-46B1-8384-A4DACDB7CBFB}"/>
    <hyperlink ref="T2822" r:id="rId1468" xr:uid="{0B4465BA-EE0E-46F8-AAA6-B95D9F55739B}"/>
    <hyperlink ref="T2823" r:id="rId1469" xr:uid="{B6F4AAC1-BBF5-459E-97D8-2E31984F933C}"/>
    <hyperlink ref="T3016" r:id="rId1470" xr:uid="{A59B9193-21C8-40FD-BCA2-1B8DA11AD7FC}"/>
    <hyperlink ref="T3018" r:id="rId1471" xr:uid="{F0D57CC2-AF0D-4203-BE0A-A3BB986C0510}"/>
    <hyperlink ref="T3020" r:id="rId1472" xr:uid="{0824B2DE-79FD-4D8C-80FE-08CAA32E2236}"/>
    <hyperlink ref="T3022" r:id="rId1473" xr:uid="{4457BD6B-8BFE-4138-97FC-A90DBE4B1CE8}"/>
    <hyperlink ref="T3024" r:id="rId1474" xr:uid="{E7672DF9-BDC7-48BC-B473-A55E7492F16E}"/>
    <hyperlink ref="T3025" r:id="rId1475" xr:uid="{4EF8A75F-A9BD-418D-AE14-9A32BA5AE4FF}"/>
    <hyperlink ref="T3027" r:id="rId1476" xr:uid="{BFB5140B-97EC-401E-8D87-35A7B074180B}"/>
    <hyperlink ref="T3043" r:id="rId1477" xr:uid="{27069518-3E5C-4001-8831-01D604402B6F}"/>
    <hyperlink ref="T3045" r:id="rId1478" xr:uid="{E13C45CF-C270-4A2B-82FE-DF05577D8668}"/>
    <hyperlink ref="T3046" r:id="rId1479" xr:uid="{9438330C-BDA2-4316-8326-7DD120F1D6C7}"/>
    <hyperlink ref="T3048" r:id="rId1480" xr:uid="{A0FBC1F9-5DB0-4DEE-BA6B-B12DB91A5B2C}"/>
    <hyperlink ref="T3051" r:id="rId1481" xr:uid="{8AE76686-2301-4E0C-915B-EFC4A0B3200B}"/>
    <hyperlink ref="T3053" r:id="rId1482" xr:uid="{81044291-AD6A-438A-8330-5B1ADEBFC26D}"/>
    <hyperlink ref="T3054" r:id="rId1483" xr:uid="{519171A0-FCD9-402E-B953-7FB0E8D22429}"/>
    <hyperlink ref="T3062" r:id="rId1484" xr:uid="{4E8F9D04-7641-4437-BDE4-F0F66FCE34EF}"/>
    <hyperlink ref="T3065" r:id="rId1485" xr:uid="{AEE3C9DF-E7A2-410C-B589-525CDC1554E8}"/>
    <hyperlink ref="T3068" r:id="rId1486" xr:uid="{33A0F156-B8A2-4A3C-A53B-650FD656E862}"/>
    <hyperlink ref="T3070" r:id="rId1487" xr:uid="{0CDE75A0-8344-4CC3-9F2C-0712D1973A87}"/>
    <hyperlink ref="T2979" r:id="rId1488" xr:uid="{DDB0E4CE-6EB0-447E-85D6-F7A1B2A29D91}"/>
    <hyperlink ref="T2981" r:id="rId1489" xr:uid="{1F201BF7-B40F-478D-A107-587913735FAE}"/>
    <hyperlink ref="T2983" r:id="rId1490" xr:uid="{39850358-F21C-4F80-972A-4DFFF7DE679E}"/>
    <hyperlink ref="T2985" r:id="rId1491" xr:uid="{76E00B35-A55D-431C-9BD3-E6D11AADAC86}"/>
    <hyperlink ref="T2987" r:id="rId1492" xr:uid="{ED79AA0B-F3DD-4A3A-AF76-491F85830FA7}"/>
    <hyperlink ref="T2999" r:id="rId1493" xr:uid="{E1ABA7E6-CB93-4939-BE03-CA578BF9B9C6}"/>
    <hyperlink ref="T3001" r:id="rId1494" xr:uid="{895D10A6-2EB4-4742-8F45-E1B50ADEE380}"/>
    <hyperlink ref="T3003" r:id="rId1495" xr:uid="{1B60426A-0541-4892-84CC-16ECEA1AA4F9}"/>
    <hyperlink ref="T3005" r:id="rId1496" xr:uid="{9383B577-4743-49B3-97DE-B56F3161170E}"/>
    <hyperlink ref="T3007" r:id="rId1497" xr:uid="{E74CEC07-ED2C-48FA-9C06-3F7EF8F3D1DE}"/>
    <hyperlink ref="T3011" r:id="rId1498" xr:uid="{140E3883-7162-4A95-B810-1BCC5B3CD502}"/>
    <hyperlink ref="T2942" r:id="rId1499" xr:uid="{E87A4D8E-E16E-4E43-ADF2-082C9E6C452B}"/>
    <hyperlink ref="T2956" r:id="rId1500" xr:uid="{FA9AA758-252B-4821-A956-08BA0AEB37CF}"/>
    <hyperlink ref="T2959" r:id="rId1501" xr:uid="{478B9B26-EAE4-4823-A215-DD8D8CB79645}"/>
    <hyperlink ref="T2961" r:id="rId1502" xr:uid="{AAB4B5B2-A80B-484C-A426-32A8E5D647A2}"/>
    <hyperlink ref="T2963" r:id="rId1503" xr:uid="{67C19D14-16B5-4086-8932-3575C6FC0989}"/>
    <hyperlink ref="T2967" r:id="rId1504" xr:uid="{F38B05EF-B03D-4C7C-9675-9FD220D2351B}"/>
    <hyperlink ref="T2970" r:id="rId1505" xr:uid="{E5062331-4DEC-4106-BDC7-A26868061B19}"/>
    <hyperlink ref="T3009" r:id="rId1506" xr:uid="{32933457-929F-491F-B2A4-2337BD94BAAD}"/>
    <hyperlink ref="T3013" r:id="rId1507" xr:uid="{AB567575-6CE9-4A16-9708-F1D9C9650712}"/>
    <hyperlink ref="T3015" r:id="rId1508" xr:uid="{E8311DDE-AAB9-4D27-B122-1A6DF57B185E}"/>
    <hyperlink ref="T2965" r:id="rId1509" xr:uid="{B02E52C8-A85F-415D-8A82-3A361DD3CE90}"/>
    <hyperlink ref="T2786" r:id="rId1510" xr:uid="{FC5E2186-33BC-4B72-B669-A0A7DEE506E7}"/>
    <hyperlink ref="T2901" r:id="rId1511" xr:uid="{84D831B4-EC9F-4AC2-8EB9-F5EBA3533965}"/>
    <hyperlink ref="T2903" r:id="rId1512" xr:uid="{046EA58F-1A02-4CA7-804F-3C1085F7B06F}"/>
    <hyperlink ref="T2906" r:id="rId1513" xr:uid="{6976639A-6F4E-48DB-A3F7-50CC168B0096}"/>
    <hyperlink ref="T2908" r:id="rId1514" xr:uid="{B2975B3C-A154-47C2-B31C-23570EC4C536}"/>
    <hyperlink ref="T2936" r:id="rId1515" xr:uid="{8AA0B778-EBAA-44E9-99E6-E79A8EFDA3A0}"/>
    <hyperlink ref="T3095" r:id="rId1516" xr:uid="{13F6042D-D441-4AEE-8F9B-54AAF4EBE8B6}"/>
    <hyperlink ref="T3097" r:id="rId1517" xr:uid="{5B32DC2C-0896-47B4-8A75-9E94D90A1E3A}"/>
    <hyperlink ref="T3099" r:id="rId1518" xr:uid="{49D01B26-B504-4636-9120-C36053C49CBC}"/>
    <hyperlink ref="T3101" r:id="rId1519" xr:uid="{370EED38-4DF6-4974-9148-903414989524}"/>
    <hyperlink ref="T3103" r:id="rId1520" xr:uid="{F0C26FFA-D784-44F3-90EF-B0F36432C31B}"/>
    <hyperlink ref="T3105" r:id="rId1521" xr:uid="{80DA3E8C-C6E5-46B7-AF22-36D1C0674122}"/>
    <hyperlink ref="T3126" r:id="rId1522" xr:uid="{DEF341A8-AAC4-42BB-9DD5-ACCE1FF3F826}"/>
    <hyperlink ref="T3128" r:id="rId1523" xr:uid="{4A33EC71-9947-4258-867D-8D37E92ACFE1}"/>
    <hyperlink ref="T3130" r:id="rId1524" xr:uid="{145027DB-2539-435E-AC93-FAB7699D233F}"/>
    <hyperlink ref="T3132" r:id="rId1525" xr:uid="{7749C16C-FE2E-4D19-B250-22A3FFFA667F}"/>
    <hyperlink ref="T3134" r:id="rId1526" xr:uid="{43E25587-0D9C-4115-A6D2-9DEAC1CB2675}"/>
    <hyperlink ref="T3137" r:id="rId1527" xr:uid="{1DB228FC-155B-476B-86E7-34D00BA2192D}"/>
    <hyperlink ref="T2765" r:id="rId1528" xr:uid="{2BEEB609-A463-4FC9-9B40-C41AFB56A44F}"/>
    <hyperlink ref="T2750" r:id="rId1529" xr:uid="{C7D4FBB2-2086-4A32-8FA0-745C4EC68D1C}"/>
    <hyperlink ref="T2752" r:id="rId1530" xr:uid="{EB4D83D8-9D1B-47FA-A988-29CA764CFE60}"/>
    <hyperlink ref="T2754" r:id="rId1531" xr:uid="{C375D574-1AEE-4184-B34D-72D438B54E22}"/>
    <hyperlink ref="T2756" r:id="rId1532" xr:uid="{49940909-C1B2-4AC8-8E60-B5C3321E086E}"/>
    <hyperlink ref="T2758" r:id="rId1533" xr:uid="{BB02D8F4-ABA7-4A97-B670-2B9F195362D5}"/>
    <hyperlink ref="T2760" r:id="rId1534" xr:uid="{097F2F38-8B66-4E08-8BAA-9ADDC6660068}"/>
    <hyperlink ref="T2762" r:id="rId1535" xr:uid="{E0FC6B57-1407-4274-98D0-55E354309FD7}"/>
    <hyperlink ref="T2897" r:id="rId1536" xr:uid="{D9EADBBC-6453-420C-8235-D1337B8A69A1}"/>
    <hyperlink ref="T2838" r:id="rId1537" xr:uid="{9DF72BBC-A743-4B62-BE0F-31C720BBD436}"/>
    <hyperlink ref="T2840" r:id="rId1538" xr:uid="{8D649E62-091F-477C-A5D2-F87D4F9FED9A}"/>
    <hyperlink ref="T2850" r:id="rId1539" xr:uid="{90E740F1-B644-4CCE-BB76-45C5985257A3}"/>
    <hyperlink ref="T2861" r:id="rId1540" xr:uid="{550D8B8B-7D72-47EF-9658-4A4978186DDB}"/>
    <hyperlink ref="T2863" r:id="rId1541" xr:uid="{C3312846-0974-4455-9128-A6F6E912C947}"/>
    <hyperlink ref="T2865" r:id="rId1542" xr:uid="{CF3BA4F8-8261-403A-BBF1-3A6CCB954C70}"/>
    <hyperlink ref="T2877" r:id="rId1543" xr:uid="{8AAB7144-0B1E-4127-B8C8-B53797132874}"/>
    <hyperlink ref="T2879" r:id="rId1544" xr:uid="{4DAD5CF0-CCEE-462B-B45D-24B56F4FC574}"/>
    <hyperlink ref="T2880" r:id="rId1545" xr:uid="{4EBE498C-5048-4E3E-B389-6BA5AADA4B2E}"/>
    <hyperlink ref="T2774" r:id="rId1546" xr:uid="{81CB91DC-D469-43C1-9D5E-3610317B7459}"/>
    <hyperlink ref="T2776" r:id="rId1547" xr:uid="{54093A6B-A159-450B-B4FF-2F1569FC1EDF}"/>
    <hyperlink ref="T2778" r:id="rId1548" xr:uid="{15E10D74-FE77-4A1F-AD57-5F379B6ACE15}"/>
    <hyperlink ref="T2790" r:id="rId1549" xr:uid="{F1F4781E-6B6D-4B32-8D2F-D83DE603A13B}"/>
    <hyperlink ref="T2792" r:id="rId1550" xr:uid="{95368B19-E6BC-4D43-A8C9-65EFACDF7A5E}"/>
    <hyperlink ref="T2805" r:id="rId1551" xr:uid="{3783BD86-30C3-4B63-B977-1F908FBD4E06}"/>
    <hyperlink ref="T2807" r:id="rId1552" xr:uid="{CE792D8E-C23A-4E34-8773-7DC8D059F7B9}"/>
    <hyperlink ref="T2816" r:id="rId1553" xr:uid="{56BAAF5F-D876-4F3F-A575-C0E3AA1A05B4}"/>
    <hyperlink ref="T2819" r:id="rId1554" xr:uid="{9E65740D-9BF6-4076-A184-1AC40C52A405}"/>
    <hyperlink ref="T2821" r:id="rId1555" xr:uid="{E5AB0448-AF76-4BC0-B6D7-EFACACD7A75E}"/>
    <hyperlink ref="T2824" r:id="rId1556" xr:uid="{76BA44F4-B97E-4656-8791-F13B0C354241}"/>
    <hyperlink ref="T3017" r:id="rId1557" xr:uid="{8C066DB6-43EE-4F9C-A8EC-6CD932D3AF45}"/>
    <hyperlink ref="T3019" r:id="rId1558" xr:uid="{CA2AB30B-75B7-420A-BD00-A86932FFFCB6}"/>
    <hyperlink ref="T3021" r:id="rId1559" xr:uid="{FC484D6F-6FD2-4B2A-9079-04EA56ED52EF}"/>
    <hyperlink ref="T3023" r:id="rId1560" xr:uid="{FF45BF45-D873-437D-BF6F-50C2681D231F}"/>
    <hyperlink ref="T3026" r:id="rId1561" xr:uid="{CB0D5BC6-4355-4BF3-97B4-0F7EFC414FC4}"/>
    <hyperlink ref="T3030" r:id="rId1562" xr:uid="{A781DD90-12D0-4626-9347-D1AE31A4D78F}"/>
    <hyperlink ref="T3044" r:id="rId1563" xr:uid="{B6F5DF70-CB7E-4507-BD9E-FC5FA8CF181B}"/>
    <hyperlink ref="T3047" r:id="rId1564" xr:uid="{D75BB8BC-A190-45B5-B85C-C748024CFCDA}"/>
    <hyperlink ref="T3049" r:id="rId1565" xr:uid="{94DAD28C-8FE3-4D74-B287-D3FB130417E4}"/>
    <hyperlink ref="T3050" r:id="rId1566" xr:uid="{6AAE8616-4C9C-4EAC-A32C-ED21AFD55D57}"/>
    <hyperlink ref="T3052" r:id="rId1567" xr:uid="{708DA859-3C55-4A12-A97C-431C90880AD5}"/>
    <hyperlink ref="T3055" r:id="rId1568" xr:uid="{E1D07063-7C61-4817-BBBE-71A73FA3C194}"/>
    <hyperlink ref="T3063" r:id="rId1569" xr:uid="{ECBCE178-0F8E-406A-A163-883BA2659837}"/>
    <hyperlink ref="T3066" r:id="rId1570" xr:uid="{DA75D18D-6F82-4707-99D1-7E3E51F16F4F}"/>
    <hyperlink ref="T3067" r:id="rId1571" xr:uid="{D448AC6C-43C2-4806-9283-7087591B277A}"/>
    <hyperlink ref="T3069" r:id="rId1572" xr:uid="{02693927-2675-435E-B7A8-F5477DB4BBF3}"/>
    <hyperlink ref="T3071" r:id="rId1573" xr:uid="{B1EF67C1-FF80-4A9C-B0AD-B15D6ABCDAE2}"/>
    <hyperlink ref="T2978" r:id="rId1574" xr:uid="{19D92C8A-A090-4888-A511-E09D65D5991A}"/>
    <hyperlink ref="T2980" r:id="rId1575" xr:uid="{87F9A894-303D-4265-A942-D2E71FD2429C}"/>
    <hyperlink ref="T2982" r:id="rId1576" xr:uid="{7B11D84C-C0C0-4947-A45F-F41A76B43DBE}"/>
    <hyperlink ref="T2984" r:id="rId1577" xr:uid="{E15EBC8D-06E1-42EE-B1F4-A18189553973}"/>
    <hyperlink ref="T2986" r:id="rId1578" xr:uid="{10816D01-7177-41C8-A13B-142B85370BB2}"/>
    <hyperlink ref="T2998" r:id="rId1579" xr:uid="{D45FB6EF-11F0-4E16-9C8E-F10A2358274D}"/>
    <hyperlink ref="T3000" r:id="rId1580" xr:uid="{CA9CF19E-BBD4-4014-AA2E-ECA6E859BD30}"/>
    <hyperlink ref="T3002" r:id="rId1581" xr:uid="{2F16BC00-C51A-4849-BD1D-A4DEC6279481}"/>
    <hyperlink ref="T3004" r:id="rId1582" xr:uid="{14E1D700-D5F2-4ECD-9FBA-56E608A6A865}"/>
    <hyperlink ref="T3006" r:id="rId1583" xr:uid="{22EABE1A-968C-406E-AE2A-E0C3A54927F6}"/>
    <hyperlink ref="T3010" r:id="rId1584" xr:uid="{287DE17B-EA11-4731-891C-C421E9618102}"/>
    <hyperlink ref="T3012" r:id="rId1585" xr:uid="{AE8903B9-0FFD-4315-9153-A26B621476DA}"/>
    <hyperlink ref="T2943" r:id="rId1586" xr:uid="{FB83451D-D73C-4BDA-BCB0-C1DD931BF5C1}"/>
    <hyperlink ref="T2950" r:id="rId1587" xr:uid="{E4734323-5D98-451D-8D4B-2185672A6390}"/>
    <hyperlink ref="T2955" r:id="rId1588" xr:uid="{C4AD036C-F5C3-43B9-A293-84AE5704FF80}"/>
    <hyperlink ref="T2957" r:id="rId1589" xr:uid="{26B48BDA-7617-4B67-A2BB-C34277C3231E}"/>
    <hyperlink ref="T2958" r:id="rId1590" xr:uid="{D9A9AD98-9006-4891-99C3-65A447DCDA24}"/>
    <hyperlink ref="T2960" r:id="rId1591" xr:uid="{32C623AA-5664-4176-A8FF-70E25659BFB4}"/>
    <hyperlink ref="T2962" r:id="rId1592" xr:uid="{80679A2A-ED31-443F-822E-AB52D3C080C5}"/>
    <hyperlink ref="T2964" r:id="rId1593" xr:uid="{DD07DAE7-11E6-4941-A80B-FCE1608A55BD}"/>
    <hyperlink ref="T2968" r:id="rId1594" xr:uid="{0B404F69-555D-4B18-82E9-2F84A8E9B9F7}"/>
    <hyperlink ref="T2969" r:id="rId1595" xr:uid="{380704EF-DE78-4759-96B6-1095A1F58AF5}"/>
    <hyperlink ref="T2971" r:id="rId1596" xr:uid="{87B9E8B5-2647-4A9E-8A9D-41A0DC36C624}"/>
    <hyperlink ref="T2972" r:id="rId1597" xr:uid="{83387631-9B91-48A3-AF9A-9B703584DE16}"/>
    <hyperlink ref="T2424" r:id="rId1598" xr:uid="{BEBD8FE1-0DE0-411C-B849-1B9213699195}"/>
    <hyperlink ref="T2453" r:id="rId1599" xr:uid="{97DE74B2-D6E1-477F-9DEE-8EDF4236F8DD}"/>
    <hyperlink ref="T2454" r:id="rId1600" xr:uid="{2C0E1363-59C4-4DAF-AED1-0AF6099C80EF}"/>
    <hyperlink ref="T2455" r:id="rId1601" xr:uid="{6F300EDD-4439-4EA7-BA04-D3C6EEAC40AC}"/>
    <hyperlink ref="T2456" r:id="rId1602" xr:uid="{4FA9A763-3534-4350-A6C6-BDE7D2C2CC31}"/>
    <hyperlink ref="T2498" r:id="rId1603" xr:uid="{676C2012-CC71-4A5E-8BAE-8020673DA8CD}"/>
    <hyperlink ref="T2656" r:id="rId1604" xr:uid="{A4C3EE11-B12A-4CE0-A8A1-1F5E2679829F}"/>
    <hyperlink ref="T2677" r:id="rId1605" xr:uid="{294BBEBD-9D91-429A-B4A6-FB3EF8EBAB44}"/>
    <hyperlink ref="T2526" r:id="rId1606" xr:uid="{FA09832D-A9A9-4E3C-A8C3-61413B56E260}"/>
    <hyperlink ref="T2513" r:id="rId1607" xr:uid="{C9450817-3569-43A1-97FA-3AD3CE4C9635}"/>
    <hyperlink ref="T2490" r:id="rId1608" xr:uid="{F49328C5-F385-4744-A897-FF769048F345}"/>
    <hyperlink ref="T2702" r:id="rId1609" xr:uid="{A856D7A4-E730-4609-BEE2-A0C4A7B595F4}"/>
    <hyperlink ref="T2574" r:id="rId1610" xr:uid="{9BD0ADB8-41FD-4BB3-B05F-791ED69C3877}"/>
    <hyperlink ref="T2565" r:id="rId1611" xr:uid="{B71DE75F-673F-4545-8EA1-07E31DB159B8}"/>
    <hyperlink ref="T2707" r:id="rId1612" xr:uid="{4971BAEE-0544-4906-983E-6E57A63C9705}"/>
    <hyperlink ref="T2496" r:id="rId1613" xr:uid="{3E4A5A48-5049-4ADD-8B3E-73310572544F}"/>
    <hyperlink ref="T2452" r:id="rId1614" xr:uid="{24607DE3-771A-441A-8B8D-88F35F8B2091}"/>
    <hyperlink ref="T2631" r:id="rId1615" xr:uid="{57F542D9-EDB8-4DF3-AEF2-049289B8A117}"/>
    <hyperlink ref="T2681" r:id="rId1616" xr:uid="{D18C4F9E-1EA9-4A63-9FA8-F38AA2CCC383}"/>
    <hyperlink ref="T2432" r:id="rId1617" xr:uid="{DE2D2A24-B72C-4B77-A4F9-CD5C1E2DED29}"/>
    <hyperlink ref="T2550" r:id="rId1618" xr:uid="{E889FA43-5FC5-402C-808C-F4B0F2A428A8}"/>
    <hyperlink ref="T2720" r:id="rId1619" xr:uid="{B994B702-3B60-42DC-B75B-7E8C9FBCDF9C}"/>
    <hyperlink ref="T2534" r:id="rId1620" xr:uid="{C40843F4-34C2-4841-85BB-34492A4DD8B9}"/>
    <hyperlink ref="T2516" r:id="rId1621" xr:uid="{AA90A980-81F5-48F5-9326-74317E87AFB8}"/>
    <hyperlink ref="T2438" r:id="rId1622" xr:uid="{A3245316-D277-462C-8A69-48C4832837BB}"/>
    <hyperlink ref="T2647" r:id="rId1623" xr:uid="{16719BC8-D283-46ED-897A-75E860F20EBA}"/>
    <hyperlink ref="T2607" r:id="rId1624" xr:uid="{ABE4D8E7-8EF6-4220-A57C-A0AC418E4AA9}"/>
    <hyperlink ref="T2469" r:id="rId1625" xr:uid="{C9BD588B-A925-4C12-B856-03962568E797}"/>
    <hyperlink ref="T2659" r:id="rId1626" xr:uid="{B5538FAD-7489-4958-B8AE-D56B65ADCDAF}"/>
    <hyperlink ref="T2444" r:id="rId1627" xr:uid="{2CC8A8AA-F8C1-4451-9C47-889C796F8A78}"/>
    <hyperlink ref="T2686" r:id="rId1628" xr:uid="{C3BC0BCE-B303-4685-89C9-5A785153A8D3}"/>
    <hyperlink ref="T2543" r:id="rId1629" xr:uid="{0DF8EDFB-8B8E-4E4D-8B19-C8C9FFBD3412}"/>
    <hyperlink ref="T2587" r:id="rId1630" xr:uid="{12D7512B-E26C-4C91-9259-17C1009A60DC}"/>
    <hyperlink ref="T2577" r:id="rId1631" xr:uid="{0A8C21BF-B6E1-4DA5-8F28-78E7989307F9}"/>
    <hyperlink ref="T2459" r:id="rId1632" xr:uid="{4AE7963E-3037-4CE8-A259-CA4D33155019}"/>
    <hyperlink ref="T2509" r:id="rId1633" xr:uid="{BC550482-199D-43D7-BC5B-26A22DB440BC}"/>
    <hyperlink ref="T2485" r:id="rId1634" xr:uid="{C5728C5F-EF77-4726-B65E-C953BEC98EF9}"/>
    <hyperlink ref="T2591" r:id="rId1635" xr:uid="{7D0116F6-235C-459E-AF23-32F102030E0E}"/>
    <hyperlink ref="T2499" r:id="rId1636" xr:uid="{1C0EC4C2-6BAB-4F89-964B-D84748D766C0}"/>
    <hyperlink ref="T2523" r:id="rId1637" xr:uid="{8680C89E-CEFB-45F0-B935-15C6B2CE178D}"/>
    <hyperlink ref="T2661" r:id="rId1638" xr:uid="{71B30BC4-19B4-4EBD-801F-6FEA174E1D5F}"/>
    <hyperlink ref="T2527" r:id="rId1639" xr:uid="{01964CB9-717E-4E0B-B3DD-7BCB379DE5B2}"/>
    <hyperlink ref="T2449" r:id="rId1640" xr:uid="{A28F1E2B-FE3F-4D8D-8869-C4323D07EDF9}"/>
    <hyperlink ref="T2585" r:id="rId1641" xr:uid="{CA0E322A-C78D-4BD5-81CD-666027DCD31A}"/>
    <hyperlink ref="T2552" r:id="rId1642" xr:uid="{20FD4284-F134-4F83-8C32-2F2BF54F65EF}"/>
    <hyperlink ref="T2671" r:id="rId1643" xr:uid="{3EB9EB93-075F-4DDE-B8AB-81C0D2A4784B}"/>
    <hyperlink ref="T2530" r:id="rId1644" xr:uid="{BCA05A26-20B1-4B82-B58E-1E661E53BD58}"/>
    <hyperlink ref="T2419" r:id="rId1645" xr:uid="{4E72E134-5524-41D6-9A7A-EF7253B6DED1}"/>
    <hyperlink ref="T2657" r:id="rId1646" xr:uid="{A96F4723-6EA5-4294-B28B-7B2148FA1698}"/>
    <hyperlink ref="T2418" r:id="rId1647" xr:uid="{F8EC06A3-7F17-4735-812E-9E7574CA8CE9}"/>
    <hyperlink ref="T2708" r:id="rId1648" xr:uid="{7387F6D2-B55B-4F8B-92E0-E2D2558DE80C}"/>
    <hyperlink ref="T2680" r:id="rId1649" xr:uid="{4823C213-CA86-44D5-9BF6-47897EEA7B7A}"/>
    <hyperlink ref="T2612" r:id="rId1650" xr:uid="{D9DFF0FB-9878-48C0-8B92-6952DC429424}"/>
    <hyperlink ref="T2563" r:id="rId1651" xr:uid="{1DDCB7C3-7E76-4BB1-8094-BAC9639CBE6C}"/>
    <hyperlink ref="T2632" r:id="rId1652" xr:uid="{C097817B-A49F-455A-9734-8F0B34D949ED}"/>
    <hyperlink ref="T2682" r:id="rId1653" xr:uid="{87853A2A-3686-4293-BDF2-1C773CF29DCB}"/>
    <hyperlink ref="T2491" r:id="rId1654" xr:uid="{1BD2776E-6138-44D7-8F78-82C7AAD492F2}"/>
    <hyperlink ref="T2471" r:id="rId1655" xr:uid="{99B9FEF9-1251-4484-A2B0-89F1CD3351E8}"/>
    <hyperlink ref="T2541" r:id="rId1656" xr:uid="{C5AA2AEC-87AC-4723-8FD1-72BA8664C841}"/>
    <hyperlink ref="T2503" r:id="rId1657" xr:uid="{ED89554F-7E77-4E97-9411-7ED0B54AC626}"/>
    <hyperlink ref="T2489" r:id="rId1658" xr:uid="{10AE4E74-9243-40BC-95F4-93DAB6687A22}"/>
    <hyperlink ref="T2684" r:id="rId1659" xr:uid="{986D8705-5374-4697-8F39-54EFDB1AA506}"/>
    <hyperlink ref="T2685" r:id="rId1660" xr:uid="{28BD7302-D52E-4E1D-BB63-F8B4ED9C645F}"/>
    <hyperlink ref="T2458" r:id="rId1661" xr:uid="{80CE7B6C-C965-4A1C-B0CB-63075812090A}"/>
    <hyperlink ref="T2466" r:id="rId1662" xr:uid="{924FB42E-8DEF-413E-A3A4-4CB0E5FFE4F3}"/>
    <hyperlink ref="T2465" r:id="rId1663" xr:uid="{354A2CAE-78A5-4D01-909A-CB44D70DD66D}"/>
    <hyperlink ref="T2538" r:id="rId1664" xr:uid="{74301D37-A048-48B4-B6C4-48E0BF04FF23}"/>
    <hyperlink ref="T2712" r:id="rId1665" xr:uid="{90EDDF13-EF5D-40E2-AB4A-FFAA2CB26FE3}"/>
    <hyperlink ref="T2588" r:id="rId1666" xr:uid="{4783282B-6450-4A3B-8C05-CD7EDB4A90F6}"/>
    <hyperlink ref="T2629" r:id="rId1667" xr:uid="{8E6FC6F2-88CB-4D73-9771-BE8C7821B777}"/>
    <hyperlink ref="T2462" r:id="rId1668" xr:uid="{A4F5EB1D-457F-43AA-BBCD-D4231531C468}"/>
    <hyperlink ref="T2623" r:id="rId1669" xr:uid="{CDEC3EAA-C7E2-42A4-96F5-E6E5FB66AE16}"/>
    <hyperlink ref="T2569" r:id="rId1670" xr:uid="{AFB3DB7E-F9E7-4A0A-8337-CDC88B66C77D}"/>
    <hyperlink ref="T2518" r:id="rId1671" xr:uid="{D1084FED-A435-4204-95D1-B73CDF367A65}"/>
    <hyperlink ref="T2714" r:id="rId1672" xr:uid="{29B534ED-A87A-4FEF-BCC0-3AB8C3CB2B62}"/>
    <hyperlink ref="T2510" r:id="rId1673" xr:uid="{1E844371-CA8E-4D41-ADD9-C279A3361AA4}"/>
    <hyperlink ref="T2500" r:id="rId1674" xr:uid="{FA6BC86E-5984-43EC-A96E-561E1ACAA32A}"/>
    <hyperlink ref="T2524" r:id="rId1675" xr:uid="{F74F6CE0-6385-47EA-B1F1-242823D41BC4}"/>
    <hyperlink ref="T2662" r:id="rId1676" xr:uid="{F1CEE8FE-0716-48CC-89C7-0D23C465FBC3}"/>
    <hyperlink ref="T2583" r:id="rId1677" xr:uid="{72DA22BB-6076-442B-827D-1B6CF3E5393D}"/>
    <hyperlink ref="T2580" r:id="rId1678" xr:uid="{86608C31-FFF4-475C-8E7D-F028AC17855F}"/>
    <hyperlink ref="T2578" r:id="rId1679" xr:uid="{8FC0EE4B-D45B-45A0-AA6E-324435531F4C}"/>
    <hyperlink ref="T2610" r:id="rId1680" xr:uid="{FF7AC337-F963-4E6C-956E-261251082A65}"/>
    <hyperlink ref="T2735" r:id="rId1681" xr:uid="{187E9FA8-DFC8-4A49-AB8C-8E7ED698CEC3}"/>
    <hyperlink ref="T2599" r:id="rId1682" xr:uid="{03C9DB9E-BF6E-4F43-ABEF-43B1873711A6}"/>
    <hyperlink ref="T2420" r:id="rId1683" xr:uid="{B607BBBE-CE39-4B99-92D7-ED79E3773863}"/>
    <hyperlink ref="T2658" r:id="rId1684" xr:uid="{FC6954D5-F31C-4879-8E1C-DA51AE2179F9}"/>
    <hyperlink ref="T2678" r:id="rId1685" xr:uid="{29FEA3CC-D696-43CD-BCD8-93F371823CDD}"/>
    <hyperlink ref="T2613" r:id="rId1686" xr:uid="{EBF1CE6E-D6DC-4827-BAEF-EBB3B992D7A7}"/>
    <hyperlink ref="T2426" r:id="rId1687" xr:uid="{8D3BE3F9-F0A3-45F2-A89D-DA9D6AA6B162}"/>
    <hyperlink ref="T2649" r:id="rId1688" xr:uid="{0B893825-7F5F-4EEB-BFBA-77EF10184DE5}"/>
    <hyperlink ref="T2683" r:id="rId1689" xr:uid="{47E11E7B-67DF-4C76-A52F-F08784CE1E53}"/>
    <hyperlink ref="T2468" r:id="rId1690" xr:uid="{39C3346B-1AD7-4D1E-88E2-EB61A86CA5B9}"/>
    <hyperlink ref="T2493" r:id="rId1691" xr:uid="{CF6DC48C-939B-4B47-B9A1-5564B1186385}"/>
    <hyperlink ref="T2540" r:id="rId1692" xr:uid="{77F957AD-C848-4A10-97F4-D551819B3A78}"/>
    <hyperlink ref="T2483" r:id="rId1693" xr:uid="{135DA743-7406-4943-8035-D66338603732}"/>
    <hyperlink ref="T2508" r:id="rId1694" xr:uid="{F0D05418-5FFC-4777-BFA5-E0581A6B2AC1}"/>
    <hyperlink ref="T2621" r:id="rId1695" xr:uid="{134FDE66-88C3-4B20-B2A2-55D11D4BB28A}"/>
    <hyperlink ref="T2517" r:id="rId1696" xr:uid="{234802BA-F604-4E92-A2E8-79E7411B131B}"/>
    <hyperlink ref="T2436" r:id="rId1697" xr:uid="{0A6B7794-331A-45A6-BF6A-5E172872E4DB}"/>
    <hyperlink ref="T2710" r:id="rId1698" xr:uid="{EABF983F-6C4C-4C5C-A182-9984F4A776AA}"/>
    <hyperlink ref="T2521" r:id="rId1699" xr:uid="{6CBD8B45-977E-4B3A-AF7B-CD6DA31EC082}"/>
    <hyperlink ref="T2567" r:id="rId1700" xr:uid="{8CE3A596-E4A8-4579-9633-31CDA976A316}"/>
    <hyperlink ref="T2650" r:id="rId1701" xr:uid="{334ECA1E-B8E9-4EDC-A4BF-58C22A236507}"/>
    <hyperlink ref="T2636" r:id="rId1702" xr:uid="{8B6B5B06-0F0A-4AC9-9FD3-68256D7368D7}"/>
    <hyperlink ref="T2602" r:id="rId1703" xr:uid="{58947B72-C682-4086-A9F2-8D1FDC3EBFC4}"/>
    <hyperlink ref="T2472" r:id="rId1704" xr:uid="{3551EB47-0459-4D4E-BED4-0777C86155F8}"/>
    <hyperlink ref="T2423" r:id="rId1705" xr:uid="{2E42D876-E06C-4A2D-9F9C-DF5F24D981D7}"/>
    <hyperlink ref="T2589" r:id="rId1706" xr:uid="{5A2D1145-93D4-479B-8F54-2B56F84D460E}"/>
    <hyperlink ref="T2715" r:id="rId1707" xr:uid="{C1592ED1-2008-4A8F-AA43-AB11BA27996A}"/>
    <hyperlink ref="T2501" r:id="rId1708" xr:uid="{A17B6F02-EABA-4EB5-8F90-E7C4498753E0}"/>
    <hyperlink ref="T2572" r:id="rId1709" xr:uid="{D76B0E10-714D-4DED-A3C8-B54859DEBF42}"/>
    <hyperlink ref="T2663" r:id="rId1710" xr:uid="{6CBE034F-E7FC-4989-9AF0-F2F0F60139A6}"/>
    <hyperlink ref="T2601" r:id="rId1711" xr:uid="{FF93F06B-9192-4577-A5FF-E60B1ACF1AA4}"/>
    <hyperlink ref="T2561" r:id="rId1712" xr:uid="{7F01FC1E-BBA0-45C3-A272-0CBF42F9C147}"/>
    <hyperlink ref="T2555" r:id="rId1713" xr:uid="{C96F845D-C06D-4469-A238-B6C087BDE32A}"/>
    <hyperlink ref="T2581" r:id="rId1714" xr:uid="{1B54CB85-75B1-4136-B6E0-8A68B388359F}"/>
    <hyperlink ref="T2736" r:id="rId1715" xr:uid="{F5731330-C913-497C-9B35-976D617D2251}"/>
    <hyperlink ref="T2536" r:id="rId1716" xr:uid="{581DB4A5-13FF-4D8D-9254-F9F698F60FEB}"/>
    <hyperlink ref="T2573" r:id="rId1717" xr:uid="{1C1F005B-954F-40BF-A9A5-8A146B9DC359}"/>
    <hyperlink ref="T2421" r:id="rId1718" xr:uid="{7B5FDB95-41B9-46B8-A22D-2C0A097CC518}"/>
    <hyperlink ref="T2575" r:id="rId1719" xr:uid="{ECC8DC0C-97E6-4D14-8F50-EF56CA61E5F6}"/>
    <hyperlink ref="T2431" r:id="rId1720" xr:uid="{76D86183-2F58-40E4-BCCF-DD0175CD9336}"/>
    <hyperlink ref="T2606" r:id="rId1721" xr:uid="{C40401C9-3020-4BC8-8364-708B0433CEB5}"/>
    <hyperlink ref="T2679" r:id="rId1722" xr:uid="{2E65EED3-6433-43AD-96D6-B08F0BB9AADE}"/>
    <hyperlink ref="T2450" r:id="rId1723" xr:uid="{5D93A35B-9502-4ED5-B6C3-8419F16B77C4}"/>
    <hyperlink ref="T2648" r:id="rId1724" xr:uid="{F8F4D793-52D3-4387-AFE8-775E4B27F841}"/>
    <hyperlink ref="T2467" r:id="rId1725" xr:uid="{18E9D060-E133-4D9F-B5DF-89B7F52A1A24}"/>
    <hyperlink ref="T2614" r:id="rId1726" xr:uid="{7320823A-9176-470A-86C4-199692DBDA71}"/>
    <hyperlink ref="T2654" r:id="rId1727" xr:uid="{61CBFE7C-7223-44FF-9712-522755731759}"/>
    <hyperlink ref="T2482" r:id="rId1728" xr:uid="{B6AA9A1C-3F67-4F0F-9AC2-D4129C954889}"/>
    <hyperlink ref="T2422" r:id="rId1729" xr:uid="{978D9C1F-D041-41F4-AE3C-A76E91AF7992}"/>
    <hyperlink ref="T2637" r:id="rId1730" xr:uid="{FA3E5E36-7A11-4CA1-BF60-55088F7D4896}"/>
    <hyperlink ref="T2643" r:id="rId1731" xr:uid="{D6311959-D423-4B22-A480-6384B898BA51}"/>
    <hyperlink ref="T2709" r:id="rId1732" xr:uid="{B0DE11D1-7C89-4187-BDE3-6524B5430081}"/>
    <hyperlink ref="T2616" r:id="rId1733" xr:uid="{2B1362F5-11C3-4BA7-A085-B79CF228747C}"/>
    <hyperlink ref="T2502" r:id="rId1734" xr:uid="{1517C2FF-858F-4438-A508-C713C7E4C9DC}"/>
    <hyperlink ref="T2494" r:id="rId1735" xr:uid="{C7CB1E5F-BD27-4DEB-9462-CD3BE41ACEB6}"/>
    <hyperlink ref="T2600" r:id="rId1736" xr:uid="{F485FFFD-938F-4D89-9F67-1FCF553D8223}"/>
    <hyperlink ref="T2729" r:id="rId1737" xr:uid="{877BD361-A9E3-4DD8-9145-90150B60611E}"/>
    <hyperlink ref="T2711" r:id="rId1738" xr:uid="{49530968-7E81-4B87-9D0D-629CA59BB3BE}"/>
    <hyperlink ref="T2434" r:id="rId1739" xr:uid="{642C8BA5-1599-4429-8E61-6FBD7E01C938}"/>
    <hyperlink ref="T2651" r:id="rId1740" xr:uid="{EBCF4C03-F29F-4B38-BF5D-F54ACDB89438}"/>
    <hyperlink ref="T2425" r:id="rId1741" xr:uid="{296A74AE-A187-4C37-835F-EC728B251323}"/>
    <hyperlink ref="T2554" r:id="rId1742" xr:uid="{086FB290-2250-4588-9F37-F1503FA2012A}"/>
    <hyperlink ref="T2672" r:id="rId1743" xr:uid="{770C768C-FB08-4280-B1D5-A9EC62130838}"/>
    <hyperlink ref="T2603" r:id="rId1744" xr:uid="{3213E34C-90A1-40B6-BE81-CB6410744625}"/>
    <hyperlink ref="T2628" r:id="rId1745" xr:uid="{98DA2A5F-8DE2-429D-93D7-161F2ABDD15A}"/>
    <hyperlink ref="T2590" r:id="rId1746" xr:uid="{A4D1389A-FDA2-4797-AF2E-FFB602CA9AF5}"/>
    <hyperlink ref="T2644" r:id="rId1747" xr:uid="{E18CFE71-DE0C-402D-B2E8-2E45F7B01202}"/>
    <hyperlink ref="T2645" r:id="rId1748" xr:uid="{83C05727-6DEB-4376-AF94-3FAB796511E4}"/>
    <hyperlink ref="T2439" r:id="rId1749" xr:uid="{61E317D5-E8AA-4D03-9F17-2C69A67FFEA0}"/>
    <hyperlink ref="T2655" r:id="rId1750" xr:uid="{23E324E7-8891-43A5-A3D2-8E01C0A1124B}"/>
    <hyperlink ref="T2716" r:id="rId1751" xr:uid="{452DA1C5-ADED-4982-A43B-A97DDF16C1C0}"/>
    <hyperlink ref="T2535" r:id="rId1752" xr:uid="{BE97D562-6F25-49BD-ADF4-AB83CB1B08AE}"/>
    <hyperlink ref="T2525" r:id="rId1753" xr:uid="{4DAEF874-814E-4D78-8AF7-4215FE73A3A8}"/>
    <hyperlink ref="T2542" r:id="rId1754" xr:uid="{7EB1FACD-8D49-4587-82B4-88A48DFA6BBD}"/>
    <hyperlink ref="T2562" r:id="rId1755" xr:uid="{BCCD77A2-963A-4C5D-A1A7-BAC66EDE5680}"/>
    <hyperlink ref="T2445" r:id="rId1756" xr:uid="{00897201-2C69-4037-86B8-CE5D57A03A13}"/>
    <hyperlink ref="T2737" r:id="rId1757" xr:uid="{47CC08C5-7B91-401B-833D-29DC52C93963}"/>
    <hyperlink ref="T2564" r:id="rId1758" xr:uid="{F3C62CD9-39B0-4EF0-8A4B-33E49359D976}"/>
    <hyperlink ref="T2460" r:id="rId1759" xr:uid="{44386D95-DB29-4203-AA31-0D98BAEF19D5}"/>
    <hyperlink ref="T2446" r:id="rId1760" xr:uid="{215E1069-B2BF-45B9-A83A-F929134945A8}"/>
    <hyperlink ref="T2738" r:id="rId1761" xr:uid="{48401B06-F04C-407D-B271-D0185E9B7AEB}"/>
    <hyperlink ref="T2537" r:id="rId1762" xr:uid="{30FD189F-451D-4579-8E65-66D23E4E0BCB}"/>
    <hyperlink ref="T2728" r:id="rId1763" xr:uid="{C67FD7B5-8807-42B8-9988-F612B9081CB1}"/>
    <hyperlink ref="T2451" r:id="rId1764" xr:uid="{A4DD569A-1107-4C30-B14B-5F20904BEDD4}"/>
    <hyperlink ref="T2630" r:id="rId1765" xr:uid="{E272A1C9-ED43-4DC3-B1A9-53BD3C681B32}"/>
    <hyperlink ref="T2566" r:id="rId1766" xr:uid="{FBB22DB1-3845-41D6-AB5A-FD5439CC64A4}"/>
    <hyperlink ref="T2615" r:id="rId1767" xr:uid="{4ACAEC72-77F8-44ED-8AD5-E1307E0EB17E}"/>
    <hyperlink ref="T2515" r:id="rId1768" xr:uid="{41F9C23D-FF2E-4ADD-AE1A-883BFB949632}"/>
    <hyperlink ref="T2586" r:id="rId1769" xr:uid="{7AF9CC5E-4F12-41ED-AAF9-481596760C4E}"/>
    <hyperlink ref="T2699" r:id="rId1770" xr:uid="{75664094-7787-4B9A-BD3D-AFC187258FD6}"/>
    <hyperlink ref="T2568" r:id="rId1771" xr:uid="{2BAC7D1C-AC66-407F-8A89-7B56D8ECB203}"/>
    <hyperlink ref="T2495" r:id="rId1772" xr:uid="{D7F9DED5-47A8-4595-B227-1AB107ADB8E8}"/>
    <hyperlink ref="T2669" r:id="rId1773" xr:uid="{56AB9BEE-20F6-46D7-A2E1-C38FBC938D1C}"/>
    <hyperlink ref="T2522" r:id="rId1774" xr:uid="{08C8B058-32DE-48C4-82AE-6657E93419CD}"/>
    <hyperlink ref="T2617" r:id="rId1775" xr:uid="{2967F897-695C-470B-BCAD-82C9B93FFE15}"/>
    <hyperlink ref="T2435" r:id="rId1776" xr:uid="{6C089F00-D373-4CEE-B8F6-D55F0375518A}"/>
    <hyperlink ref="T2622" r:id="rId1777" xr:uid="{BC3C44E5-38AE-4A58-A6AB-A6A7852F25F8}"/>
    <hyperlink ref="T2457" r:id="rId1778" xr:uid="{8EFB7CCA-FEBE-4B99-A753-E1E04E219525}"/>
    <hyperlink ref="T2724" r:id="rId1779" xr:uid="{1D5961C9-3015-45FC-9017-5F9835D1C447}"/>
    <hyperlink ref="T2694" r:id="rId1780" xr:uid="{5A325846-3B96-4866-8736-4D0476279FA7}"/>
    <hyperlink ref="T2653" r:id="rId1781" xr:uid="{BD75C6B3-25FE-4D09-A1A0-7A0690C56B0E}"/>
    <hyperlink ref="T2576" r:id="rId1782" xr:uid="{45F56D14-32A0-45BA-B82E-C2BD1888042C}"/>
    <hyperlink ref="T2695" r:id="rId1783" xr:uid="{BF2E6D26-83DA-4102-9877-07D58AFFF17A}"/>
    <hyperlink ref="T2713" r:id="rId1784" xr:uid="{6BB09515-77EB-4C4F-9872-924A3EF2D99A}"/>
    <hyperlink ref="T2484" r:id="rId1785" xr:uid="{1128D148-E6BA-4F83-B3DF-145D74D12210}"/>
    <hyperlink ref="T2639" r:id="rId1786" xr:uid="{5397B170-E580-4AC0-B1AD-26C1F3146A84}"/>
    <hyperlink ref="T2511" r:id="rId1787" xr:uid="{BDA71C82-BF99-4EC4-9B2F-ECF2359E5C47}"/>
    <hyperlink ref="T2464" r:id="rId1788" xr:uid="{B01B7BA9-3ACC-4CB4-97D6-E56681829AD6}"/>
    <hyperlink ref="T2592" r:id="rId1789" xr:uid="{9215099A-2549-4EA4-9D57-465160AA6AC7}"/>
    <hyperlink ref="T2593" r:id="rId1790" xr:uid="{65ACB589-7C02-4EFF-8721-C3FDF531D642}"/>
    <hyperlink ref="T2595" r:id="rId1791" xr:uid="{3440D045-137A-4016-8CAC-0FF7301C2647}"/>
    <hyperlink ref="T2689" r:id="rId1792" xr:uid="{55FD8390-77D3-4E1A-9677-E5865913B3CC}"/>
    <hyperlink ref="T2547" r:id="rId1793" xr:uid="{C6BD97B8-CA8D-4D1C-8A27-24B7A8A35F1D}"/>
    <hyperlink ref="T2604" r:id="rId1794" xr:uid="{8C3BD1C9-FE19-46C6-B6DD-82F84ABAB857}"/>
    <hyperlink ref="T2428" r:id="rId1795" xr:uid="{36D7E448-9C9C-42BF-B008-FF977629901D}"/>
    <hyperlink ref="T2486" r:id="rId1796" xr:uid="{0A6962DD-4E51-4145-B163-BD6B9C676938}"/>
    <hyperlink ref="T2479" r:id="rId1797" xr:uid="{1CDF03F8-26B7-4899-B0B1-C57EF67C09A1}"/>
    <hyperlink ref="T2596" r:id="rId1798" xr:uid="{FB8F49B0-89C8-404B-AAA6-878C82FD74D3}"/>
    <hyperlink ref="T2605" r:id="rId1799" xr:uid="{E24180A6-7D57-4F99-9D8E-FFB12081AC32}"/>
    <hyperlink ref="T2487" r:id="rId1800" xr:uid="{C467C139-81C1-41EC-84EE-7B0E7D203CBB}"/>
    <hyperlink ref="T2506" r:id="rId1801" xr:uid="{6C7574A7-B152-48CB-B09A-17973EB63F88}"/>
    <hyperlink ref="T2700" r:id="rId1802" xr:uid="{B7A333D4-3112-4590-8C97-DC1B8430EC20}"/>
    <hyperlink ref="T2415" r:id="rId1803" xr:uid="{9CEE6E60-E7E2-4B41-83B9-43E8FE7549B4}"/>
    <hyperlink ref="T2640" r:id="rId1804" xr:uid="{04AD54F9-233D-45AD-849A-8F90C248A1ED}"/>
    <hyperlink ref="T2597" r:id="rId1805" xr:uid="{D88359C8-7F45-47F1-86A9-1812181B3FAA}"/>
    <hyperlink ref="T2741" r:id="rId1806" xr:uid="{22A03677-D59E-4B6C-918D-ED76B4CDF0E3}"/>
    <hyperlink ref="T2417" r:id="rId1807" xr:uid="{C930B827-85DE-497B-AE55-0340F849DF24}"/>
    <hyperlink ref="T2443" r:id="rId1808" xr:uid="{5D2E15A3-AADD-4F0C-9090-25F4E2F641C1}"/>
    <hyperlink ref="T2743" r:id="rId1809" xr:uid="{28CE0EE1-7869-4E5C-A2B7-8F886E2D3F04}"/>
    <hyperlink ref="T2429" r:id="rId1810" xr:uid="{F037B0BD-7B65-43BD-9E44-38035899924F}"/>
    <hyperlink ref="T2608" r:id="rId1811" xr:uid="{7404E71B-8B3F-46F5-BD9C-E70C275E0DA5}"/>
    <hyperlink ref="T2528" r:id="rId1812" xr:uid="{97B09EF7-3E75-4C48-B3CA-342772ABA6AE}"/>
    <hyperlink ref="T2638" r:id="rId1813" xr:uid="{B9EFE39A-2C26-48FA-8BCC-95FB3E3A3F95}"/>
    <hyperlink ref="T2433" r:id="rId1814" xr:uid="{5E574B29-7D18-4362-95BB-3AFE2DB627F4}"/>
    <hyperlink ref="T2619" r:id="rId1815" xr:uid="{322B8935-D659-4EFC-BB6B-E9680D710CDA}"/>
    <hyperlink ref="T2646" r:id="rId1816" xr:uid="{D4E241C4-2074-4F67-BB6B-905076893841}"/>
    <hyperlink ref="T2624" r:id="rId1817" xr:uid="{0CA67848-186F-4054-8E9A-CC5CA8B18196}"/>
    <hyperlink ref="T2747" r:id="rId1818" xr:uid="{581B5462-AEA8-48D6-BF1C-F5155E701780}"/>
    <hyperlink ref="T2473" r:id="rId1819" xr:uid="{6B671D36-23B7-4B00-9C6F-B719A63042E3}"/>
    <hyperlink ref="T2430" r:id="rId1820" xr:uid="{DE7D3DA5-D0EE-4A3C-A10E-210E552DA008}"/>
    <hyperlink ref="T2718" r:id="rId1821" xr:uid="{A5BC1389-A11A-46D8-AE97-2BEE4E564E83}"/>
    <hyperlink ref="T2733" r:id="rId1822" xr:uid="{CC1643F0-3F16-4A34-A5A6-64B04507FC5C}"/>
    <hyperlink ref="T2598" r:id="rId1823" xr:uid="{D63FDF51-DFE6-4AC3-86D9-EA5AE2BCFD8F}"/>
    <hyperlink ref="T2519" r:id="rId1824" xr:uid="{496B253A-282C-4ED7-B572-EC1CDF198369}"/>
    <hyperlink ref="T2475" r:id="rId1825" xr:uid="{D2483717-45E8-4F98-94E8-8CF622EEFE1C}"/>
    <hyperlink ref="T2442" r:id="rId1826" xr:uid="{D523E888-29B9-4D5C-BA20-896C8F7E30D8}"/>
    <hyperlink ref="T2722" r:id="rId1827" xr:uid="{B6504681-0B14-4290-835F-42196E2D297B}"/>
    <hyperlink ref="T2675" r:id="rId1828" xr:uid="{D1F28344-1499-4FCD-96DB-D60327B0526D}"/>
    <hyperlink ref="T2553" r:id="rId1829" xr:uid="{92706686-AB0F-4B5D-8E81-0DCCFB74500A}"/>
    <hyperlink ref="T2556" r:id="rId1830" xr:uid="{87A19CD6-72A1-4292-B055-DF9181C0ED69}"/>
    <hyperlink ref="T2609" r:id="rId1831" xr:uid="{FF3A8C8D-1A5D-4975-AE94-BCD503EFD3F6}"/>
    <hyperlink ref="T2539" r:id="rId1832" xr:uid="{085EB406-8462-43D3-BD25-3AA643E25407}"/>
    <hyperlink ref="T2551" r:id="rId1833" xr:uid="{4077ABFB-E1C1-4385-AAD7-0DA0B40874D9}"/>
    <hyperlink ref="T2618" r:id="rId1834" xr:uid="{FA3851F6-58BB-4A33-A40C-7C14BA51D1A4}"/>
    <hyperlink ref="T2625" r:id="rId1835" xr:uid="{9C8367DB-C91B-4929-B32F-3C8301BCCC0C}"/>
    <hyperlink ref="T2545" r:id="rId1836" xr:uid="{15A399F0-0930-4E55-A33D-E0FA2A388A9F}"/>
    <hyperlink ref="T2557" r:id="rId1837" xr:uid="{2B235835-45F0-4B1F-A7CB-C76ED69680EC}"/>
    <hyperlink ref="T2676" r:id="rId1838" xr:uid="{3036AAD6-1BE3-4001-90B5-E4979428DF9C}"/>
    <hyperlink ref="T2744" r:id="rId1839" xr:uid="{5C100250-9467-42EE-8564-D101C8FFA230}"/>
    <hyperlink ref="T2698" r:id="rId1840" xr:uid="{E9E1A2CB-1A92-41CF-9538-685C962A2CA6}"/>
    <hyperlink ref="T2745" r:id="rId1841" xr:uid="{CD71D335-0EC7-4093-AA04-4AA895AF8EAF}"/>
    <hyperlink ref="T2726" r:id="rId1842" xr:uid="{E1D396EB-1D35-4E10-B20D-FD57E38882A7}"/>
    <hyperlink ref="T2668" r:id="rId1843" xr:uid="{77977BFC-F652-4200-ACBC-F15EE7AF192E}"/>
    <hyperlink ref="T2746" r:id="rId1844" xr:uid="{938A6320-6F81-438D-9F74-77F6BC9A58FE}"/>
    <hyperlink ref="T2529" r:id="rId1845" xr:uid="{0D6A9E3B-3AEB-4E08-892E-8E829282579F}"/>
    <hyperlink ref="T2727" r:id="rId1846" xr:uid="{32C502F2-13F7-4AC3-972E-9B9CB6408E53}"/>
    <hyperlink ref="T2665" r:id="rId1847" xr:uid="{BE760721-E717-466D-BCC8-2DFDF143730F}"/>
    <hyperlink ref="T2670" r:id="rId1848" xr:uid="{47A687E4-E293-451B-A7ED-93DA0CB80FA7}"/>
    <hyperlink ref="T2674" r:id="rId1849" xr:uid="{3B519AEF-C91A-498F-9110-0A2FB29F0AC8}"/>
    <hyperlink ref="T2531" r:id="rId1850" xr:uid="{1850C795-08AA-4278-B323-798468DF992C}"/>
    <hyperlink ref="T2532" r:id="rId1851" xr:uid="{C953B4F9-A057-4ED3-95BA-8AC693BD16B4}"/>
    <hyperlink ref="T2427" r:id="rId1852" xr:uid="{5C539BB3-8CE4-462A-87D0-B578E0138EB5}"/>
    <hyperlink ref="T2481" r:id="rId1853" xr:uid="{816CD11C-0E6A-485A-81A9-AAD6488F41B4}"/>
    <hyperlink ref="T2470" r:id="rId1854" xr:uid="{C0761735-4334-4DA0-8D45-E2F566FCE6CE}"/>
    <hyperlink ref="T2584" r:id="rId1855" xr:uid="{0F3EA8F4-64B2-4622-8155-16529B11DCAD}"/>
    <hyperlink ref="T2514" r:id="rId1856" xr:uid="{17A40DF8-481E-4261-831F-73E1868762DC}"/>
    <hyperlink ref="T2627" r:id="rId1857" xr:uid="{D110A7D9-2CC0-4122-87E7-C31ACCE4384E}"/>
    <hyperlink ref="T2546" r:id="rId1858" xr:uid="{42206020-F29F-4F60-92EF-C6B488E5C2A8}"/>
    <hyperlink ref="T2693" r:id="rId1859" xr:uid="{D39F2969-E20F-4413-A39A-D8D1A49AB953}"/>
    <hyperlink ref="T2571" r:id="rId1860" xr:uid="{75935D1C-B559-43CE-883A-B25E14D50218}"/>
    <hyperlink ref="T2512" r:id="rId1861" xr:uid="{AED53C7C-1CDE-4CE9-A450-FF48656D5417}"/>
    <hyperlink ref="T2739" r:id="rId1862" xr:uid="{F8A6B0BF-F8D4-4E70-8DAD-1CB7DD779908}"/>
    <hyperlink ref="T2611" r:id="rId1863" xr:uid="{E00E8F1C-8E39-4FAF-AE7C-6FFDC9D10848}"/>
    <hyperlink ref="T2687" r:id="rId1864" xr:uid="{812C3DA7-104E-47DB-86D7-A1D60EC05DC6}"/>
    <hyperlink ref="T2594" r:id="rId1865" xr:uid="{3B5D876B-C0F3-4DE2-9045-7450F8660C59}"/>
    <hyperlink ref="T2688" r:id="rId1866" xr:uid="{D0638AE8-25EC-4770-9698-FD29DD751A1C}"/>
    <hyperlink ref="T2477" r:id="rId1867" xr:uid="{18B9B001-6F23-49C7-86EE-B57F664D9126}"/>
    <hyperlink ref="T2437" r:id="rId1868" xr:uid="{6BC4DF52-00F6-41EE-BC4B-4ADA4A794EA2}"/>
    <hyperlink ref="T2505" r:id="rId1869" xr:uid="{CC581F8C-2A7B-4244-B4BC-E0DEE15B3637}"/>
    <hyperlink ref="T2725" r:id="rId1870" xr:uid="{276DD078-20B5-4EC9-8141-FC977424C3B7}"/>
    <hyperlink ref="T2549" r:id="rId1871" xr:uid="{20580BBB-C4F5-4D9D-BF2B-F692C64BBB12}"/>
    <hyperlink ref="T2478" r:id="rId1872" xr:uid="{1229360C-9009-4A3A-AF2C-667459B2639D}"/>
    <hyperlink ref="T2480" r:id="rId1873" xr:uid="{DE5D01C3-24EE-49BD-86F2-D8BF93C1298E}"/>
    <hyperlink ref="T2717" r:id="rId1874" xr:uid="{FC7EF02C-E1DE-491C-A1F7-27DBB8A7D8DF}"/>
    <hyperlink ref="T2492" r:id="rId1875" xr:uid="{DFD62A60-5FC8-429B-AFD5-2DD8426FE9A6}"/>
    <hyperlink ref="T2701" r:id="rId1876" xr:uid="{CC53D562-74B7-409E-AC67-A509660CD323}"/>
    <hyperlink ref="T2748" r:id="rId1877" xr:uid="{99C764F8-C858-4AB6-857C-25067B782217}"/>
    <hyperlink ref="T2641" r:id="rId1878" xr:uid="{F2796C1D-CFF2-42D5-997B-E9626748BDAB}"/>
    <hyperlink ref="T2740" r:id="rId1879" xr:uid="{0F8D2ECF-91A7-4328-8380-963A4E4D02CC}"/>
    <hyperlink ref="T2742" r:id="rId1880" xr:uid="{3E8973B8-21AA-4EA5-9204-73D349F031FE}"/>
    <hyperlink ref="T2488" r:id="rId1881" xr:uid="{C2D9E897-3E06-49B5-A407-2BD6616D3633}"/>
    <hyperlink ref="T2570" r:id="rId1882" xr:uid="{09CCA809-63C1-4064-84C9-1DBE3F8A5328}"/>
    <hyperlink ref="T2721" r:id="rId1883" xr:uid="{30F9BC4F-C25C-4D4A-BEED-70D7FD932315}"/>
    <hyperlink ref="T2730" r:id="rId1884" xr:uid="{21B9578A-B2FB-46A9-90A3-3183BF7FBD52}"/>
    <hyperlink ref="T2731" r:id="rId1885" xr:uid="{E78A4D57-42ED-4594-9883-A98D77C35B6A}"/>
    <hyperlink ref="T2732" r:id="rId1886" xr:uid="{A9268652-5DE6-4990-97BD-7D6A2C4A43B3}"/>
    <hyperlink ref="T2703" r:id="rId1887" xr:uid="{BCD27ACD-7AE2-42C0-A56A-F56A4E5CBCCE}"/>
    <hyperlink ref="T2463" r:id="rId1888" xr:uid="{ECCC4F1B-9A82-496B-AC72-AA3AC6496E05}"/>
    <hyperlink ref="T2642" r:id="rId1889" xr:uid="{B5D67911-DC5D-4F9E-B572-086DF40FC5BA}"/>
    <hyperlink ref="T2476" r:id="rId1890" xr:uid="{9883EAAB-3D22-4E3C-A29B-FE26C4F6682D}"/>
    <hyperlink ref="T2497" r:id="rId1891" xr:uid="{3804B99F-B75A-4E36-B641-86C13C67E308}"/>
    <hyperlink ref="T2416" r:id="rId1892" xr:uid="{8D2E1F39-FD04-41E6-A63D-8E3C92A82DED}"/>
    <hyperlink ref="T2474" r:id="rId1893" xr:uid="{78B720E6-0F2C-42D1-A00A-F30737F0725F}"/>
    <hyperlink ref="T2507" r:id="rId1894" xr:uid="{8249978E-3CC5-49BA-896A-AAB721D906E4}"/>
    <hyperlink ref="T2664" r:id="rId1895" xr:uid="{D7F4A884-295A-46EC-B5B1-5444BC92B06A}"/>
    <hyperlink ref="T2559" r:id="rId1896" xr:uid="{02EEB3FB-FAB1-4DB4-B236-A4004E30745A}"/>
    <hyperlink ref="T2441" r:id="rId1897" xr:uid="{F6F7F458-F6FD-4ABE-A8F6-41116CFCF615}"/>
    <hyperlink ref="T2440" r:id="rId1898" xr:uid="{54B68DFD-9426-46ED-A569-D64D9F72019B}"/>
    <hyperlink ref="T2548" r:id="rId1899" xr:uid="{E29AAE71-905C-4D8E-A5A6-DB5F15EFFF48}"/>
    <hyperlink ref="T2667" r:id="rId1900" xr:uid="{4CE1826F-C3C2-408F-8F98-5300AB7DA949}"/>
    <hyperlink ref="T2544" r:id="rId1901" xr:uid="{6CBAD424-9ECC-4A2F-9C61-8FB46374E94E}"/>
    <hyperlink ref="T2560" r:id="rId1902" xr:uid="{74AF2AE6-877B-43B8-A2F1-B41C6704C164}"/>
    <hyperlink ref="T2520" r:id="rId1903" xr:uid="{42CC8DA4-306A-40D7-868B-E2A90831280D}"/>
    <hyperlink ref="T2504" r:id="rId1904" xr:uid="{3754E607-B700-4390-BDFF-3CB4372B5ABA}"/>
    <hyperlink ref="T2660" r:id="rId1905" xr:uid="{42AC7FD2-C2A1-4706-B5A1-54E2CDE1FCE6}"/>
    <hyperlink ref="T2633" r:id="rId1906" xr:uid="{D070088B-C4CC-4387-93DB-982A7EC62D88}"/>
    <hyperlink ref="T2696" r:id="rId1907" xr:uid="{A0E2CEAF-78F9-4D18-810A-1FD59B341183}"/>
    <hyperlink ref="T2448" r:id="rId1908" xr:uid="{2B362726-B6E2-4EC4-9A1C-9B5594A206DD}"/>
    <hyperlink ref="T2582" r:id="rId1909" xr:uid="{5FD394FF-777E-41C1-A9E7-62C2DF28296A}"/>
    <hyperlink ref="T2704" r:id="rId1910" xr:uid="{5CC745CC-8D93-4469-849C-915BFE9E023C}"/>
    <hyperlink ref="T2626" r:id="rId1911" xr:uid="{930C8A72-D0C2-423A-9C56-C6AD26E0FB57}"/>
    <hyperlink ref="T2705" r:id="rId1912" xr:uid="{038077A2-3E8C-4D70-BD27-54449849868A}"/>
    <hyperlink ref="T2706" r:id="rId1913" xr:uid="{3626640D-C7F4-4EA8-94E5-25AF448D9A06}"/>
    <hyperlink ref="T2697" r:id="rId1914" xr:uid="{B1922171-4F5A-4DE6-909E-65F4D6D53A18}"/>
    <hyperlink ref="T2734" r:id="rId1915" xr:uid="{9C64C2E1-D62C-4AE4-AA42-BCF61136C2E0}"/>
    <hyperlink ref="T2690" r:id="rId1916" xr:uid="{F5721819-B4C7-43D1-BD2D-1AE44B7F3393}"/>
    <hyperlink ref="T2691" r:id="rId1917" xr:uid="{86D4AECD-37A1-43CD-8948-49EA963EDA2D}"/>
    <hyperlink ref="T2634" r:id="rId1918" xr:uid="{C17268D9-9451-4F19-9EE0-A8F8073F4186}"/>
    <hyperlink ref="T2652" r:id="rId1919" xr:uid="{072C9A9C-07E0-46CA-8215-6200A5BDA86F}"/>
    <hyperlink ref="T2635" r:id="rId1920" xr:uid="{7300DDE7-19D6-4B6A-A389-E9A6B25E4048}"/>
    <hyperlink ref="T2723" r:id="rId1921" xr:uid="{B50ACD3A-785B-47B5-BDF3-F40C71CBB92B}"/>
    <hyperlink ref="T2461" r:id="rId1922" xr:uid="{651B8755-9440-43E7-9533-3180365223E4}"/>
    <hyperlink ref="T2666" r:id="rId1923" xr:uid="{7A2ABE36-14C0-4023-8CB0-FA65B2977685}"/>
    <hyperlink ref="T2673" r:id="rId1924" xr:uid="{172F1847-EDB9-4F24-9C9B-280AF75D27F2}"/>
    <hyperlink ref="T2692" r:id="rId1925" xr:uid="{79FB428E-5489-4828-9292-60E4C74ADEA4}"/>
    <hyperlink ref="T2719" r:id="rId1926" xr:uid="{D02678B2-99E1-4309-8E2B-60A293B36D6F}"/>
    <hyperlink ref="T2533" r:id="rId1927" xr:uid="{C6FD302B-707F-407F-A260-78CC6CEF073D}"/>
    <hyperlink ref="T2447" r:id="rId1928" xr:uid="{31D64717-E982-4219-AB58-D34DC12ACCAA}"/>
    <hyperlink ref="T2579" r:id="rId1929" xr:uid="{DA0B0BF1-F52F-4585-9FB4-BDBB1B78198E}"/>
    <hyperlink ref="T2558" r:id="rId1930" xr:uid="{321C0959-5FE9-4676-8AE2-98B91061D9A8}"/>
    <hyperlink ref="T2620" r:id="rId1931" xr:uid="{38D8B0E6-6268-48CB-8D71-B814195B3C61}"/>
    <hyperlink ref="T2197" r:id="rId1932" xr:uid="{52E8EBF6-5937-41BB-824F-F194D9AFDF73}"/>
    <hyperlink ref="T2198" r:id="rId1933" xr:uid="{58930570-FF17-4D55-BBD9-D33AC98127BF}"/>
    <hyperlink ref="T2220" r:id="rId1934" xr:uid="{F06572D5-4B75-4F7D-BAA4-4BDFD2379173}"/>
    <hyperlink ref="T2221" r:id="rId1935" xr:uid="{7DC0EEDA-296C-4A24-AF79-F767D0340037}"/>
    <hyperlink ref="T2297" r:id="rId1936" xr:uid="{A3110575-382A-46B3-A005-0FA259C80A73}"/>
    <hyperlink ref="T2351" r:id="rId1937" xr:uid="{089C7AB8-F935-4198-AEBB-DC0648161411}"/>
    <hyperlink ref="T2368" r:id="rId1938" xr:uid="{B3CD9A65-22CC-42D9-AFEB-103010A762B5}"/>
    <hyperlink ref="T2191" r:id="rId1939" xr:uid="{3AD7780A-7062-4C51-B230-AE06BF0376C5}"/>
    <hyperlink ref="T2303" r:id="rId1940" xr:uid="{6478D2AE-2CA7-435F-8C9E-FE46B6E07698}"/>
    <hyperlink ref="T2291" r:id="rId1941" xr:uid="{D0A134BD-112D-4FE3-908D-00AA26271127}"/>
    <hyperlink ref="T2318" r:id="rId1942" xr:uid="{1FEA5AAC-5853-4847-9DB2-ACB61AED62E9}"/>
    <hyperlink ref="T2164" r:id="rId1943" xr:uid="{B5F36651-7318-4FCC-9C5F-C89A046C587C}"/>
    <hyperlink ref="T2353" r:id="rId1944" xr:uid="{A81939E4-2ABB-494B-9FDC-0CD345BFEA2E}"/>
    <hyperlink ref="T2370" r:id="rId1945" xr:uid="{7A7FC0C6-3429-4241-883E-2342DFBCEEF0}"/>
    <hyperlink ref="T2206" r:id="rId1946" xr:uid="{D571FF85-FCD3-4363-95CF-E78172240902}"/>
    <hyperlink ref="T2314" r:id="rId1947" xr:uid="{AB246088-B924-4855-9261-68330972B4EC}"/>
    <hyperlink ref="T2235" r:id="rId1948" xr:uid="{618AC923-9F77-4373-95CB-2F73CD0F2E02}"/>
    <hyperlink ref="T2397" r:id="rId1949" xr:uid="{D94D0B8D-E632-4DE6-BFF2-60C91C8F050D}"/>
    <hyperlink ref="T2342" r:id="rId1950" xr:uid="{A09BEC2B-2FEF-40FB-9140-F498E3E71BB6}"/>
    <hyperlink ref="T2413" r:id="rId1951" xr:uid="{CEBFEAAC-7D5C-43F0-A537-1233D95BB9A2}"/>
    <hyperlink ref="T2328" r:id="rId1952" xr:uid="{3CF34BFA-B921-4CA9-AD79-2323AF33078E}"/>
    <hyperlink ref="T2251" r:id="rId1953" xr:uid="{464C0F35-395F-4B1A-B234-55E18D8CDB2F}"/>
    <hyperlink ref="T2207" r:id="rId1954" xr:uid="{B2534ECB-8A81-4D76-A266-4B40497EE0C1}"/>
    <hyperlink ref="T2185" r:id="rId1955" xr:uid="{21157E79-5483-442A-BD05-B262EC1012CA}"/>
    <hyperlink ref="T2335" r:id="rId1956" xr:uid="{C1B1597D-EE2C-421A-8692-376E0D7A4E1B}"/>
    <hyperlink ref="T2308" r:id="rId1957" xr:uid="{047655DD-058F-4905-91BB-627FD2796D02}"/>
    <hyperlink ref="T2294" r:id="rId1958" xr:uid="{BD03106D-D2FD-4F47-9274-72227252C357}"/>
    <hyperlink ref="T2173" r:id="rId1959" xr:uid="{BE64AE53-85C2-4F78-939C-8DBF344F45FC}"/>
    <hyperlink ref="T2331" r:id="rId1960" xr:uid="{83F1E792-FEDC-4A03-BD9A-C0BDA70786C2}"/>
    <hyperlink ref="T2357" r:id="rId1961" xr:uid="{E4297BC0-AE1C-4289-8A3C-89BC241E5F9C}"/>
    <hyperlink ref="T2402" r:id="rId1962" xr:uid="{62D84686-9FF1-4DC3-8F29-154253DE88C4}"/>
    <hyperlink ref="T2257" r:id="rId1963" xr:uid="{627AC3D6-25BE-4007-9456-978851631C84}"/>
    <hyperlink ref="T2403" r:id="rId1964" xr:uid="{59508D4A-33C6-447E-9891-053106BBE0B7}"/>
    <hyperlink ref="T2240" r:id="rId1965" xr:uid="{53B59AD1-D883-427C-B115-3B000D6D28FC}"/>
    <hyperlink ref="T2360" r:id="rId1966" xr:uid="{BAE724BA-CEC7-49C8-A305-4B40F6584512}"/>
    <hyperlink ref="T2282" r:id="rId1967" xr:uid="{35F69F50-EFFF-4928-B9A5-3AEF4B6CAD07}"/>
    <hyperlink ref="T2361" r:id="rId1968" xr:uid="{6D4A7E29-F0E8-4960-AA4D-28094A47E577}"/>
    <hyperlink ref="T2375" r:id="rId1969" xr:uid="{D042F14D-6FCF-4206-BA20-BB115F21D699}"/>
    <hyperlink ref="T2296" r:id="rId1970" xr:uid="{600DBA71-769F-4F63-BC4A-83456B009A20}"/>
    <hyperlink ref="T2376" r:id="rId1971" xr:uid="{2302383D-34AD-450F-A48C-190B41DB5EA4}"/>
    <hyperlink ref="T2214" r:id="rId1972" xr:uid="{A188040A-8A0A-4162-B49E-2464F8D0B992}"/>
    <hyperlink ref="T2208" r:id="rId1973" xr:uid="{6E8BBB7B-E3D2-4F44-8022-84D0E9A136CA}"/>
    <hyperlink ref="T2233" r:id="rId1974" xr:uid="{FB3ABE17-13B1-4E9D-9044-C17A7A23DC6C}"/>
    <hyperlink ref="T2316" r:id="rId1975" xr:uid="{6439CEB0-8A8C-415F-9BD6-6A0407FCC0EE}"/>
    <hyperlink ref="T2243" r:id="rId1976" xr:uid="{B361259B-AAA1-48C8-AB16-A3B774F7120B}"/>
    <hyperlink ref="T2341" r:id="rId1977" xr:uid="{949E5B1B-9459-439E-90C4-E52D48EEBDBA}"/>
    <hyperlink ref="T2218" r:id="rId1978" xr:uid="{9F3C5758-EC01-4AFC-9AA1-1274BB44F567}"/>
    <hyperlink ref="T2209" r:id="rId1979" xr:uid="{078945CF-0607-49B7-B851-23C1CB548F8B}"/>
    <hyperlink ref="T2274" r:id="rId1980" xr:uid="{5AFFEC6D-D099-4C22-8AED-E4A4FD4B1FCD}"/>
    <hyperlink ref="T2244" r:id="rId1981" xr:uid="{8E91EB21-1EA8-4266-B73D-BC46DF697D3A}"/>
    <hyperlink ref="T2326" r:id="rId1982" xr:uid="{C3C445AA-65F9-44AA-AEA6-4AF26710A5AF}"/>
    <hyperlink ref="T2299" r:id="rId1983" xr:uid="{81DD0255-F1DE-49C1-8274-7387FA90A048}"/>
    <hyperlink ref="T2249" r:id="rId1984" xr:uid="{55ED27E6-2FC6-40D4-A964-D93BCAED3779}"/>
    <hyperlink ref="T2330" r:id="rId1985" xr:uid="{984A3D2C-BF13-44E3-A052-854DF8885081}"/>
    <hyperlink ref="T2382" r:id="rId1986" xr:uid="{1FA2A528-5C6E-4588-BADC-38A61414A11C}"/>
    <hyperlink ref="T2383" r:id="rId1987" xr:uid="{1828990C-702C-4E03-AC53-A38EE26444AC}"/>
    <hyperlink ref="T2393" r:id="rId1988" xr:uid="{3593BF05-1DA7-48A6-BD3F-82A5025EB5D8}"/>
    <hyperlink ref="T2231" r:id="rId1989" xr:uid="{736B2C8F-50CA-4C14-BB83-5B8ED1C1F9D4}"/>
    <hyperlink ref="T2365" r:id="rId1990" xr:uid="{15A42D0D-36FE-44F6-8EA5-F1D900186E73}"/>
    <hyperlink ref="T2272" r:id="rId1991" xr:uid="{A6B6A2A3-90EC-4511-8ED3-D8F5529746A1}"/>
    <hyperlink ref="T2280" r:id="rId1992" xr:uid="{89176961-19BE-48D5-A065-A595241345FB}"/>
    <hyperlink ref="T2222" r:id="rId1993" xr:uid="{57BD8C2A-D4A9-44F7-B3F0-F82A67F0BBDF}"/>
    <hyperlink ref="T2394" r:id="rId1994" xr:uid="{48CC7A43-D83B-4FFE-85B1-3B58D1CC40EA}"/>
    <hyperlink ref="T2366" r:id="rId1995" xr:uid="{88432212-BDBC-4FE3-9B19-7267A996282F}"/>
    <hyperlink ref="T2281" r:id="rId1996" xr:uid="{048820BC-BC31-4568-BC22-D7FBFD33EC63}"/>
    <hyperlink ref="T2319" r:id="rId1997" xr:uid="{7A83342A-5648-40A5-9820-E68A5F7BD733}"/>
    <hyperlink ref="T2337" r:id="rId1998" xr:uid="{5202EEC1-D956-4FC4-B8D3-7E4ED43E51DD}"/>
    <hyperlink ref="T2354" r:id="rId1999" xr:uid="{B6AB0A76-2AAE-41D3-8511-2197D551A859}"/>
    <hyperlink ref="T2396" r:id="rId2000" xr:uid="{C0DC7B9A-5717-41BD-A7A8-ECD668D51B5E}"/>
    <hyperlink ref="T2398" r:id="rId2001" xr:uid="{4513CC3D-459A-40FD-806E-88B71C8CF124}"/>
    <hyperlink ref="T2350" r:id="rId2002" xr:uid="{688C4F7D-EB03-4268-89A0-13AD1EC86EAA}"/>
    <hyperlink ref="T2343" r:id="rId2003" xr:uid="{68A8A012-ABB8-4DC9-B975-D22028494EC0}"/>
    <hyperlink ref="T2199" r:id="rId2004" xr:uid="{D1DF79C5-C96D-43EA-8DA3-7A93FF89452F}"/>
    <hyperlink ref="T2329" r:id="rId2005" xr:uid="{383555CB-B49A-4AD3-84D7-4278B118D3C6}"/>
    <hyperlink ref="T2336" r:id="rId2006" xr:uid="{8FBFF6A4-24FB-4EB4-8E96-89D53CC04065}"/>
    <hyperlink ref="T2223" r:id="rId2007" xr:uid="{3AA2B5C6-D2E7-4D19-8FBA-753BF9627BCD}"/>
    <hyperlink ref="T2205" r:id="rId2008" xr:uid="{590DAF32-670B-4351-AB75-00AFC39F8A64}"/>
    <hyperlink ref="T2248" r:id="rId2009" xr:uid="{1DCCE990-8778-47CD-9C3E-0AB4C130AB19}"/>
    <hyperlink ref="T2293" r:id="rId2010" xr:uid="{F429A63E-6B69-47E4-A2BA-FC194F691301}"/>
    <hyperlink ref="T2340" r:id="rId2011" xr:uid="{B5C9F6D8-6AAD-41C0-9079-3AB9D15DBA56}"/>
    <hyperlink ref="T2262" r:id="rId2012" xr:uid="{0BFE758F-E940-4708-BD61-7470BE2F4A50}"/>
    <hyperlink ref="T2410" r:id="rId2013" xr:uid="{8B7AD78B-AD83-420B-B835-7DE432CDC55B}"/>
    <hyperlink ref="T2367" r:id="rId2014" xr:uid="{138EFBDB-D3C8-4F2A-BFA1-D19C7AC900CC}"/>
    <hyperlink ref="T2405" r:id="rId2015" xr:uid="{7049C4D4-F642-4012-94BB-626EA250360B}"/>
    <hyperlink ref="T2225" r:id="rId2016" xr:uid="{9A312FC2-280E-4CDB-A602-85C9657A3083}"/>
    <hyperlink ref="T2177" r:id="rId2017" xr:uid="{A4676AB2-793C-4851-B474-4133DE2103AF}"/>
    <hyperlink ref="T2228" r:id="rId2018" xr:uid="{78C3A49C-839A-4490-A4A6-9865D2664E3E}"/>
    <hyperlink ref="T2186" r:id="rId2019" xr:uid="{835558EB-C5A7-4601-9B10-FEC89587A79A}"/>
    <hyperlink ref="T2310" r:id="rId2020" xr:uid="{E1294259-C1AC-40FE-8477-E30285C8A2F9}"/>
    <hyperlink ref="T2170" r:id="rId2021" xr:uid="{DE8CB369-CEE8-4F3B-95AC-76D543A1158B}"/>
    <hyperlink ref="T2346" r:id="rId2022" xr:uid="{3453A816-4A61-4D35-8A05-FC73AD81583E}"/>
    <hyperlink ref="T2265" r:id="rId2023" xr:uid="{696F8FED-AD33-4AF4-9FCF-BCAD9F39FDAA}"/>
    <hyperlink ref="T2167" r:id="rId2024" xr:uid="{76C4B45F-D0CB-4DC9-8274-B87A23F37289}"/>
    <hyperlink ref="T2226" r:id="rId2025" xr:uid="{56E8845B-3950-4DF2-BF90-D73CB73D1BA1}"/>
    <hyperlink ref="T2270" r:id="rId2026" xr:uid="{3C131C20-E034-44AD-A26D-19DA9C8FA826}"/>
    <hyperlink ref="T2304" r:id="rId2027" xr:uid="{B6489682-7EDE-4EC0-A75E-C188BFA1B406}"/>
    <hyperlink ref="T2254" r:id="rId2028" xr:uid="{234DCD60-5259-4C74-BE47-9ECC6DAFA003}"/>
    <hyperlink ref="T2378" r:id="rId2029" xr:uid="{96749623-04CA-4BC7-8B7E-35830E954099}"/>
    <hyperlink ref="T2386" r:id="rId2030" xr:uid="{CC543EA3-198E-4924-9B49-6411FFAE8DC8}"/>
    <hyperlink ref="T2333" r:id="rId2031" xr:uid="{22622E70-9AC8-4FBB-AFC3-7159A61C466C}"/>
    <hyperlink ref="T2241" r:id="rId2032" xr:uid="{838FF37E-5B28-43B6-98C1-BFDE3AFEEE05}"/>
    <hyperlink ref="T2352" r:id="rId2033" xr:uid="{556748F7-5C92-447D-90AE-B23AA9F16305}"/>
    <hyperlink ref="T2313" r:id="rId2034" xr:uid="{56B3A271-532A-4C9C-A4B3-9742271F92A9}"/>
    <hyperlink ref="T2230" r:id="rId2035" xr:uid="{60C35E41-9CB3-42B1-8940-CB3C62730040}"/>
    <hyperlink ref="T2275" r:id="rId2036" xr:uid="{74EA92A9-2F82-434F-BA6C-BC5F0F806570}"/>
    <hyperlink ref="T2338" r:id="rId2037" xr:uid="{A009F9FC-2200-4B0A-A20B-8DAB843C6BEA}"/>
    <hyperlink ref="T2355" r:id="rId2038" xr:uid="{269254BE-DB81-4798-A25C-804F35546292}"/>
    <hyperlink ref="T2194" r:id="rId2039" xr:uid="{C2291ABA-4338-43F8-97AB-63BAAD12358B}"/>
    <hyperlink ref="T2250" r:id="rId2040" xr:uid="{E8F1E5C8-BCCA-4416-ADAA-BA8525644A64}"/>
    <hyperlink ref="T2189" r:id="rId2041" xr:uid="{8FAC56CB-37AD-407A-BF53-D6BB5E865C6B}"/>
    <hyperlink ref="T2399" r:id="rId2042" xr:uid="{3B9C2EBF-1436-4D75-A051-23E2D273E45F}"/>
    <hyperlink ref="T2212" r:id="rId2043" xr:uid="{8C7CCCE8-0E78-4335-BB57-AD7AD4039352}"/>
    <hyperlink ref="T2245" r:id="rId2044" xr:uid="{8BD5A438-E705-42DF-B5FF-77A15DAFA734}"/>
    <hyperlink ref="T2285" r:id="rId2045" xr:uid="{DBB3CB2C-61A5-4DF3-8ACB-F5495D260F4B}"/>
    <hyperlink ref="T2344" r:id="rId2046" xr:uid="{7E24FD58-29C0-4220-84DB-EB6CE9EF0C44}"/>
    <hyperlink ref="T2268" r:id="rId2047" xr:uid="{FE68D335-A0AD-45EE-A465-5451D44C8FDC}"/>
    <hyperlink ref="T2371" r:id="rId2048" xr:uid="{E49867CA-D271-4573-A247-87BFA68AB564}"/>
    <hyperlink ref="T2200" r:id="rId2049" xr:uid="{F458F0C4-1FF2-4F43-BDDD-C6BFBBCDD6BF}"/>
    <hyperlink ref="T2400" r:id="rId2050" xr:uid="{3111AF5D-1B22-42A5-B796-DAE6D8AC4BDA}"/>
    <hyperlink ref="T2283" r:id="rId2051" xr:uid="{003777ED-9ACB-4660-82B1-390DE1D097E6}"/>
    <hyperlink ref="T2372" r:id="rId2052" xr:uid="{A4BE4500-71C1-49EA-8319-2E1EF58DE5EE}"/>
    <hyperlink ref="T2401" r:id="rId2053" xr:uid="{1FEDB4CA-F7E5-4CE6-ADA3-E390A5B8E795}"/>
    <hyperlink ref="T2246" r:id="rId2054" xr:uid="{84DE5BBE-7E3F-4109-97E7-1F18459AD06B}"/>
    <hyperlink ref="T2196" r:id="rId2055" xr:uid="{7BF09FBE-E398-46BE-BCAB-8BBD227111AB}"/>
    <hyperlink ref="T2409" r:id="rId2056" xr:uid="{CEEFAA59-802A-48C3-9084-DDD812228A28}"/>
    <hyperlink ref="T2358" r:id="rId2057" xr:uid="{B97F8B20-FE4E-419D-A6BA-7EDD140A2823}"/>
    <hyperlink ref="T2320" r:id="rId2058" xr:uid="{F639B058-D455-41E0-92F6-85C97BEF6517}"/>
    <hyperlink ref="T2411" r:id="rId2059" xr:uid="{32EE3F34-106B-406F-A5AE-AD152FAC1136}"/>
    <hyperlink ref="T2404" r:id="rId2060" xr:uid="{849C3B9D-68C3-4E4D-9D2F-DFF11DBE17CB}"/>
    <hyperlink ref="T2364" r:id="rId2061" xr:uid="{6B5211EF-50DB-40BF-93DC-06F742AF30AF}"/>
    <hyperlink ref="T2406" r:id="rId2062" xr:uid="{E52B32AB-60EA-43EC-AF07-8A5A99355B71}"/>
    <hyperlink ref="T2178" r:id="rId2063" xr:uid="{2236F5F4-604F-4F49-A317-9960BF121E40}"/>
    <hyperlink ref="T2309" r:id="rId2064" xr:uid="{26FD3D11-4010-49B3-8132-B1C97823975F}"/>
    <hyperlink ref="T2203" r:id="rId2065" xr:uid="{E969573C-13C2-4BF3-838F-53DB48DE3B20}"/>
    <hyperlink ref="T2325" r:id="rId2066" xr:uid="{02C9DA41-DBA4-4FBE-AE8D-892144487F97}"/>
    <hyperlink ref="T2168" r:id="rId2067" xr:uid="{6B59194F-9E98-4BB0-83DE-947E87A7C4DE}"/>
    <hyperlink ref="T2229" r:id="rId2068" xr:uid="{AFA718EA-1AC4-4DAF-BF0B-5F5912B582C8}"/>
    <hyperlink ref="T2347" r:id="rId2069" xr:uid="{0321EB7C-D47B-486E-B6D2-87A79E21EDC6}"/>
    <hyperlink ref="T2259" r:id="rId2070" xr:uid="{12C56194-625E-4552-81E4-A421C1A00633}"/>
    <hyperlink ref="T2183" r:id="rId2071" xr:uid="{6A24E77F-BCC0-42D8-8A92-252BF2B74E4E}"/>
    <hyperlink ref="T2210" r:id="rId2072" xr:uid="{6431BB21-2E5F-42C2-9F89-5E6203A261BF}"/>
    <hyperlink ref="T2267" r:id="rId2073" xr:uid="{EC59045E-3F24-4E0A-BE8E-B9A75C4C399F}"/>
    <hyperlink ref="T2317" r:id="rId2074" xr:uid="{CA7DBF85-3BE4-4C52-A8B5-A476A71A47F1}"/>
    <hyperlink ref="T2219" r:id="rId2075" xr:uid="{0FFAA0FF-CC0E-4831-AE75-BA65A17CDC6D}"/>
    <hyperlink ref="T2298" r:id="rId2076" xr:uid="{5941EB42-7810-4C4B-AB38-45753A53432B}"/>
    <hyperlink ref="T2264" r:id="rId2077" xr:uid="{E4AB6C64-3506-4666-9F6F-C2C51325573B}"/>
    <hyperlink ref="T2332" r:id="rId2078" xr:uid="{69C72BAF-CDB4-46E2-9626-8128CAF21142}"/>
    <hyperlink ref="T2260" r:id="rId2079" xr:uid="{F55EEAC8-EF58-4354-82DF-7CCFE3FE0D3E}"/>
    <hyperlink ref="T2384" r:id="rId2080" xr:uid="{63C82F09-15CB-45DF-B6EF-98361F001A1A}"/>
    <hyperlink ref="T2211" r:id="rId2081" xr:uid="{110BA14E-9F6E-4F34-8E8F-F516C175FADE}"/>
    <hyperlink ref="T2363" r:id="rId2082" xr:uid="{2BCF8888-801F-4A18-8E24-6AB7E23339EA}"/>
    <hyperlink ref="T2345" r:id="rId2083" xr:uid="{E40BBADA-5AC8-4E33-941B-6686467C672A}"/>
    <hyperlink ref="T2379" r:id="rId2084" xr:uid="{A5E43A80-EE4B-452D-A07C-6123FC545ABA}"/>
    <hyperlink ref="T2192" r:id="rId2085" xr:uid="{DA19806E-8010-4CF7-B77C-67A63BC0DB5A}"/>
    <hyperlink ref="T2242" r:id="rId2086" xr:uid="{EE3A1E1D-2213-41D9-BD0C-C26186147976}"/>
    <hyperlink ref="T2323" r:id="rId2087" xr:uid="{5C9D7CAF-9921-4945-92DA-DA75C57B6D8E}"/>
    <hyperlink ref="T2339" r:id="rId2088" xr:uid="{ACC50F19-7FF7-4545-A176-3A06DA241A60}"/>
    <hyperlink ref="T2176" r:id="rId2089" xr:uid="{D82F7001-AF8B-48AC-83CB-2B983D08F424}"/>
    <hyperlink ref="T2312" r:id="rId2090" xr:uid="{0B3204B1-1626-4FE8-A3A5-60C16837F57F}"/>
    <hyperlink ref="T2217" r:id="rId2091" xr:uid="{E5E9F7C6-6443-482F-BB50-0D1F49B9E8A0}"/>
    <hyperlink ref="T2276" r:id="rId2092" xr:uid="{CC70A46E-205B-4AE2-AB37-011D63C366CD}"/>
    <hyperlink ref="T2356" r:id="rId2093" xr:uid="{47812B23-B397-4D5E-A4F7-88C10356AB14}"/>
    <hyperlink ref="T2227" r:id="rId2094" xr:uid="{7862BAEA-2A45-4891-A94B-FB07A1DE27FD}"/>
    <hyperlink ref="T2284" r:id="rId2095" xr:uid="{EAB5763E-425B-4F4A-91D6-08F7DEFBF011}"/>
    <hyperlink ref="T2171" r:id="rId2096" xr:uid="{E5FD6CDD-70CC-4299-8D52-26A51442A3C7}"/>
    <hyperlink ref="T2213" r:id="rId2097" xr:uid="{2EF235FB-8C55-4099-B7A4-0C59D1207555}"/>
    <hyperlink ref="T2182" r:id="rId2098" xr:uid="{621707B0-DC4A-4FF5-A6E3-180181CC92DD}"/>
    <hyperlink ref="T2295" r:id="rId2099" xr:uid="{A7304568-5355-4470-A181-8744056AA224}"/>
    <hyperlink ref="T2324" r:id="rId2100" xr:uid="{2951787B-A5F0-4627-B492-E76FFE9FDD8C}"/>
    <hyperlink ref="T2256" r:id="rId2101" xr:uid="{C5B3A948-62AD-4D01-9C91-3F10A40B79F7}"/>
    <hyperlink ref="T2269" r:id="rId2102" xr:uid="{487921CD-93E6-41C7-9391-A9B08E0E18DF}"/>
    <hyperlink ref="T2201" r:id="rId2103" xr:uid="{DC2F6D7A-8741-4157-8A0B-CE83A45CC1CF}"/>
    <hyperlink ref="T2204" r:id="rId2104" xr:uid="{E2E977C6-B097-449C-A79C-C9695900FB2B}"/>
    <hyperlink ref="T2286" r:id="rId2105" xr:uid="{CA9FE766-4FD6-4203-A154-1C3010D32758}"/>
    <hyperlink ref="T2165" r:id="rId2106" xr:uid="{2E910C58-5C72-429B-B2E4-04F268907A1C}"/>
    <hyperlink ref="T2277" r:id="rId2107" xr:uid="{F3D38E3D-7C41-4AF8-AF95-0FF33FE32596}"/>
    <hyperlink ref="T2195" r:id="rId2108" xr:uid="{1A049AA6-6ECC-4D4C-AC6F-FDE21D4A7DF4}"/>
    <hyperlink ref="T2215" r:id="rId2109" xr:uid="{EFC8CB81-D9CD-4553-B7C9-7350D0FF9729}"/>
    <hyperlink ref="T2202" r:id="rId2110" xr:uid="{65AAE6A2-1ED1-4938-B40D-8E3159E25EF1}"/>
    <hyperlink ref="T2232" r:id="rId2111" xr:uid="{0527EB12-1B7A-447D-8DC4-0A7ED9F9A89E}"/>
    <hyperlink ref="T2380" r:id="rId2112" xr:uid="{E0D4AD99-10F3-4AAB-9FF4-33F552569983}"/>
    <hyperlink ref="T2373" r:id="rId2113" xr:uid="{35ECBA20-7DB9-4FA4-956A-67F6EDA4AFD2}"/>
    <hyperlink ref="T2253" r:id="rId2114" xr:uid="{7034174E-198C-4254-A455-0F14424BDC83}"/>
    <hyperlink ref="T2407" r:id="rId2115" xr:uid="{B22729E1-DE62-4268-95E6-B28C84DF6488}"/>
    <hyperlink ref="T2187" r:id="rId2116" xr:uid="{4A75C2EA-7286-46CA-BB5F-377BA6400AC7}"/>
    <hyperlink ref="T2247" r:id="rId2117" xr:uid="{A399151B-F957-4C7E-BC05-7D1E62BB1E44}"/>
    <hyperlink ref="T2179" r:id="rId2118" xr:uid="{2C84A3DD-AF15-4421-AD6B-2BFA42E5290A}"/>
    <hyperlink ref="T2408" r:id="rId2119" xr:uid="{4ADEF141-5092-4A58-8A33-FDAC4171E12C}"/>
    <hyperlink ref="T2348" r:id="rId2120" xr:uid="{CEC97D5C-09B2-4A4C-A0B6-0AC58082071D}"/>
    <hyperlink ref="T2258" r:id="rId2121" xr:uid="{C8D8D03A-4CF8-4FB8-9707-F6783EA6FB46}"/>
    <hyperlink ref="T2216" r:id="rId2122" xr:uid="{452E3FD9-63C7-4ECC-9596-B55D6F033FEF}"/>
    <hyperlink ref="T2315" r:id="rId2123" xr:uid="{6B190388-838F-44B9-9ADB-88F8CDA8F9C4}"/>
    <hyperlink ref="T2180" r:id="rId2124" xr:uid="{69C92E39-3575-4782-8243-D36E4D51827D}"/>
    <hyperlink ref="T2266" r:id="rId2125" xr:uid="{70FD56CB-E70E-4749-83F4-4AF421FA5E62}"/>
    <hyperlink ref="T2288" r:id="rId2126" xr:uid="{A5C7205C-1FD8-40C1-BE66-E8ECACA9494E}"/>
    <hyperlink ref="T2169" r:id="rId2127" xr:uid="{81871A0D-BCEB-433E-8FE6-FEAECE3DB2F7}"/>
    <hyperlink ref="T2239" r:id="rId2128" xr:uid="{DBC617ED-0510-415B-9C7A-741A477CEC29}"/>
    <hyperlink ref="T2321" r:id="rId2129" xr:uid="{B083965B-7FF1-4004-AF17-016A40B2873A}"/>
    <hyperlink ref="T2306" r:id="rId2130" xr:uid="{3666D8E0-20CB-4A28-AF98-646B6C36CB77}"/>
    <hyperlink ref="T2300" r:id="rId2131" xr:uid="{210BEDDB-C15E-420B-B72F-B2BCB616B5E0}"/>
    <hyperlink ref="T2255" r:id="rId2132" xr:uid="{7CFC0A67-BA29-4C02-9A8D-2457BE6443B8}"/>
    <hyperlink ref="T2392" r:id="rId2133" xr:uid="{2441617C-50B5-4012-89CF-193BD3461F80}"/>
    <hyperlink ref="T2387" r:id="rId2134" xr:uid="{91822386-8A3D-41B1-8D48-BE6EBD8A3E49}"/>
    <hyperlink ref="T2289" r:id="rId2135" xr:uid="{7053E2D4-ED6C-4F21-B710-67A343128C9C}"/>
    <hyperlink ref="T2362" r:id="rId2136" xr:uid="{41981989-B923-4408-9D95-CE1DD94C574E}"/>
    <hyperlink ref="T2334" r:id="rId2137" xr:uid="{11D9841D-71C7-4D21-B3EE-1D3A9DACE54B}"/>
    <hyperlink ref="T2388" r:id="rId2138" xr:uid="{61680D4B-21F3-4AF6-B5D8-FC24379DA325}"/>
    <hyperlink ref="T2305" r:id="rId2139" xr:uid="{16A9E438-82B3-46E0-959E-62955AF22ABF}"/>
    <hyperlink ref="T2389" r:id="rId2140" xr:uid="{8EE47A38-4004-4215-8F82-8C4044CB6F82}"/>
    <hyperlink ref="T2190" r:id="rId2141" xr:uid="{707647BC-EC3C-47E9-988E-B1C6C27A2843}"/>
    <hyperlink ref="T2181" r:id="rId2142" xr:uid="{492D6BEF-AED0-4F42-8423-4DC0B09FADEF}"/>
    <hyperlink ref="T2290" r:id="rId2143" xr:uid="{8BD69770-019B-4242-92F0-5740296598E4}"/>
    <hyperlink ref="T2395" r:id="rId2144" xr:uid="{200F32D5-499B-47BC-99D9-1E5FFCEF74DF}"/>
    <hyperlink ref="T2349" r:id="rId2145" xr:uid="{B4346FC0-6CB6-4FC5-A9CB-8AE0AAF1028D}"/>
    <hyperlink ref="T2369" r:id="rId2146" xr:uid="{E67B1B34-EADB-415D-B344-04DE545D59F2}"/>
    <hyperlink ref="T2263" r:id="rId2147" xr:uid="{E109B463-1F68-4077-9F04-7AB26AA920A2}"/>
    <hyperlink ref="T2234" r:id="rId2148" xr:uid="{84BA8F47-2DA8-41D2-B8B2-F57D31C533F0}"/>
    <hyperlink ref="T2236" r:id="rId2149" xr:uid="{7AFEAB20-0082-41ED-84AA-06811AB07C6B}"/>
    <hyperlink ref="T2172" r:id="rId2150" xr:uid="{8C77FC2A-3BA5-4D77-A4EE-BACCA1B7C63E}"/>
    <hyperlink ref="T2307" r:id="rId2151" xr:uid="{EB44F768-F114-4590-918E-5D5EC9179538}"/>
    <hyperlink ref="T2252" r:id="rId2152" xr:uid="{9F5F50D4-A846-49A3-AA9F-A640CE7A2295}"/>
    <hyperlink ref="T2237" r:id="rId2153" xr:uid="{A2C7FD9D-0212-4541-8101-19BD1443D6E1}"/>
    <hyperlink ref="T2166" r:id="rId2154" xr:uid="{904234D4-6BC8-4025-AAFE-2807F2851BD4}"/>
    <hyperlink ref="T2278" r:id="rId2155" xr:uid="{BE2C8F8A-901E-48B7-B835-623C26015BD1}"/>
    <hyperlink ref="T2174" r:id="rId2156" xr:uid="{B597667D-16B7-4505-85BC-B5379DE1D494}"/>
    <hyperlink ref="T2359" r:id="rId2157" xr:uid="{7564FA39-7B45-4C1E-BBC3-92818F805FC7}"/>
    <hyperlink ref="T2279" r:id="rId2158" xr:uid="{B3E3DD99-C613-4AB8-A4BE-EB1C661394F0}"/>
    <hyperlink ref="T2374" r:id="rId2159" xr:uid="{4A9C9777-F87E-469A-BF03-BFAA21D3770F}"/>
    <hyperlink ref="T2412" r:id="rId2160" xr:uid="{962D12AD-EAB6-43B9-8A69-B95272D49F3E}"/>
    <hyperlink ref="T2287" r:id="rId2161" xr:uid="{B67A183B-76AE-4569-A16C-E4892A4DA311}"/>
    <hyperlink ref="T2184" r:id="rId2162" xr:uid="{B4EB3881-8C84-4AAB-8790-6FABC8BA8766}"/>
    <hyperlink ref="T2377" r:id="rId2163" xr:uid="{205E9583-BB51-418E-B311-60109C98DED7}"/>
    <hyperlink ref="T2238" r:id="rId2164" xr:uid="{EF5C5C43-4ADA-44A3-8942-0CAEE192CDDA}"/>
    <hyperlink ref="T2193" r:id="rId2165" xr:uid="{D7F110D8-945A-44D1-B58F-0399C5F55BDD}"/>
    <hyperlink ref="T2381" r:id="rId2166" xr:uid="{C762BB20-5350-4122-BFCD-693C9B58E958}"/>
    <hyperlink ref="T2301" r:id="rId2167" xr:uid="{0824D3AB-292A-4C93-8696-07DFDD472F2E}"/>
    <hyperlink ref="T2391" r:id="rId2168" xr:uid="{FD5B3ABA-02BA-4CF2-81F2-503CFD7ACDF1}"/>
    <hyperlink ref="T2311" r:id="rId2169" xr:uid="{476B297E-E363-4048-BED0-40EBC979B98F}"/>
    <hyperlink ref="T2261" r:id="rId2170" xr:uid="{C931E725-BBFE-422C-8432-9531FC47B592}"/>
    <hyperlink ref="T2175" r:id="rId2171" xr:uid="{BFDD2EB2-F1D0-4C99-BA2F-380D692C9910}"/>
    <hyperlink ref="T2188" r:id="rId2172" xr:uid="{5CBA96F9-662B-46D1-9499-8C0397831E9D}"/>
    <hyperlink ref="T2273" r:id="rId2173" xr:uid="{463A7B33-6DB5-4B01-99CC-D07C05D2C585}"/>
    <hyperlink ref="T2224" r:id="rId2174" xr:uid="{16AB9363-BDF0-42EC-99BD-66EE2C709FE1}"/>
    <hyperlink ref="T2322" r:id="rId2175" xr:uid="{34E1D36E-69F6-4691-B55F-B1F3FE1CEE18}"/>
    <hyperlink ref="T2327" r:id="rId2176" xr:uid="{AA65A8C7-3386-4AA2-AD3D-C974C770563B}"/>
    <hyperlink ref="T2302" r:id="rId2177" xr:uid="{25EEAB35-344D-4882-BBB3-CAF5FB1269A1}"/>
    <hyperlink ref="T2390" r:id="rId2178" xr:uid="{1200D762-FAE4-4D56-A0B3-DD0F3A5187FB}"/>
    <hyperlink ref="T2385" r:id="rId2179" xr:uid="{C163B4F5-09ED-4F6E-82F7-8EC06EE7DABA}"/>
    <hyperlink ref="T2414" r:id="rId2180" xr:uid="{5A923616-1904-46B3-9810-93010797C208}"/>
    <hyperlink ref="T2271" r:id="rId2181" xr:uid="{C3690270-9D65-41A6-BB55-7C1E4E7A706E}"/>
    <hyperlink ref="T2292" r:id="rId2182" xr:uid="{B5461B36-3FD8-48A2-8AB7-86CF6FACEDD5}"/>
    <hyperlink ref="T4231" r:id="rId2183" xr:uid="{61CC8505-FD08-4CC4-96FB-8B0380ECB58A}"/>
    <hyperlink ref="T3271:T3547" r:id="rId2184" display="World Bank Climate Finance 2023" xr:uid="{C9A6C59F-A775-42FB-AC54-42B46D593E05}"/>
    <hyperlink ref="T2879:T2997" r:id="rId2185" display="World Bank Climate Finance 2022" xr:uid="{019C1837-D33A-4642-8F1C-5328CEC121C5}"/>
    <hyperlink ref="T4230" r:id="rId2186" xr:uid="{F28C6780-EB50-4336-959C-E1B8FFB2CB9C}"/>
    <hyperlink ref="T2473:T2877" r:id="rId2187" display="World Bank Climate Finance 2021" xr:uid="{CCE0AA41-77AB-4472-A943-23DF9C94C11C}"/>
    <hyperlink ref="T2467:T2475" r:id="rId2188" display="World Bank Climate Finance 2021" xr:uid="{C5044065-F14D-44F3-9CBB-27ED8138E73A}"/>
    <hyperlink ref="T1282" r:id="rId2189" xr:uid="{BEB6B3ED-2526-4AD0-B5A3-F78BB59D1BC0}"/>
    <hyperlink ref="T3550:T3709" r:id="rId2190" display="EBRD Sustainability Report 2021" xr:uid="{94F57F1F-D096-401D-BA7B-36D5325772A9}"/>
    <hyperlink ref="T1281" r:id="rId2191" xr:uid="{3651D1B0-20A0-42F5-A80E-F8ECB98EF729}"/>
    <hyperlink ref="T3711:T3848" r:id="rId2192" display="EBRD Sustainability Report 2022" xr:uid="{9A87B40A-3895-4B55-A4BB-331E1FA07BD7}"/>
    <hyperlink ref="T1283" r:id="rId2193" xr:uid="{8F09015E-E938-460C-BDBA-A40AEDF34A5C}"/>
    <hyperlink ref="T3849:T4126" r:id="rId2194" display="EBRD Sustainability Report 2023" xr:uid="{B89ABDA9-F5DB-4AC6-A68D-5B46E8D64A7E}"/>
    <hyperlink ref="T4127:T4132" r:id="rId2195" display="AIIB List of Disbursed Projects Since 2016" xr:uid="{FA85639C-B6FE-4A20-B2A0-5625D962C192}"/>
    <hyperlink ref="T1223" r:id="rId2196" xr:uid="{26058022-0FB2-46AB-9A84-6AE3487984A9}"/>
    <hyperlink ref="T1224" r:id="rId2197" xr:uid="{343E4F6A-543F-4532-8A93-A9DCCB443E85}"/>
    <hyperlink ref="T1237" r:id="rId2198" xr:uid="{2BD2D981-2B62-44A2-A0EA-9FCB5A279914}"/>
    <hyperlink ref="T1241" r:id="rId2199" xr:uid="{E693C32F-E834-4A33-8B9E-6E46C789C2BA}"/>
    <hyperlink ref="T1254" r:id="rId2200" xr:uid="{7E00451A-2750-4FFE-AF6E-79B01399FAB1}"/>
    <hyperlink ref="T1260" r:id="rId2201" xr:uid="{FED053AC-4AA2-47D6-81E6-68699AB63D9D}"/>
    <hyperlink ref="T1261" r:id="rId2202" xr:uid="{AA39C29B-2DF4-4989-A717-C1B180B0A5BF}"/>
    <hyperlink ref="T1265" r:id="rId2203" xr:uid="{992FCFC7-8F7E-4C32-9E02-F446E9EE2AA4}"/>
    <hyperlink ref="T1266" r:id="rId2204" xr:uid="{A60CD648-0CFB-448B-96C6-4D11273CABA0}"/>
    <hyperlink ref="T1267" r:id="rId2205" xr:uid="{5F57C7B7-D6A8-443E-AAF4-039B36EF2900}"/>
    <hyperlink ref="T1268" r:id="rId2206" xr:uid="{F15E6E42-9151-463C-818E-01EA9E85DD7B}"/>
    <hyperlink ref="T1270" r:id="rId2207" xr:uid="{0C1BE733-6B73-43BF-9002-EAFE4F17E3AE}"/>
    <hyperlink ref="T1277" r:id="rId2208" xr:uid="{4853629A-37E0-4CD3-A963-B47FE6F265E8}"/>
    <hyperlink ref="T1278" r:id="rId2209" xr:uid="{AA7C17C8-17D3-4480-BD46-569FA709C91F}"/>
    <hyperlink ref="T1279" r:id="rId2210" xr:uid="{AC249AD9-C3C2-4B2C-84C6-4B8C0137B651}"/>
    <hyperlink ref="S1029" r:id="rId2211" xr:uid="{BE5519E1-148D-4477-BB3D-D1AB0BAD1DD8}"/>
    <hyperlink ref="S2746:S2747" r:id="rId2212" display="https://www.adb.org/projects/42007-021/main" xr:uid="{BC0E1405-B97F-4CE1-ADB7-2BEE641CD62A}"/>
    <hyperlink ref="S1100" r:id="rId2213" xr:uid="{4C5187A8-179B-483D-9B8B-C5646A6D5073}"/>
    <hyperlink ref="S1006" r:id="rId2214" xr:uid="{A0616C96-BB38-4A5A-95C1-7BA273B2DD15}"/>
    <hyperlink ref="S1103" r:id="rId2215" xr:uid="{D2B1C0E9-4CB1-4F79-AFEF-9B71988943F7}"/>
    <hyperlink ref="S1174" r:id="rId2216" xr:uid="{78D84C31-9AB2-4906-8411-FB3AA9990D9E}"/>
    <hyperlink ref="S1175" r:id="rId2217" xr:uid="{3D5705AB-3E3C-4A4C-A7DF-2B21FEAF6B0C}"/>
    <hyperlink ref="S1176" r:id="rId2218" xr:uid="{2C81A00D-E539-448E-BE57-3475CE81A077}"/>
    <hyperlink ref="S1062" r:id="rId2219" xr:uid="{6EEF3B1B-04E2-4344-BBBC-82C96C29CD21}"/>
    <hyperlink ref="S1063" r:id="rId2220" xr:uid="{964EA1F4-A004-44A8-B958-E7AC951DCCB1}"/>
    <hyperlink ref="S769" r:id="rId2221" xr:uid="{3F8E991F-4976-45D7-8CFF-1367BCCD1DC3}"/>
    <hyperlink ref="S772" r:id="rId2222" xr:uid="{E90F9E92-A543-4654-B80F-23C00B5DFDA1}"/>
    <hyperlink ref="S810" r:id="rId2223" xr:uid="{1618D099-0B22-4F9F-98EA-0896BC430817}"/>
    <hyperlink ref="S811" r:id="rId2224" xr:uid="{11B61858-93FE-4D83-840E-4EEFF025DF70}"/>
    <hyperlink ref="S1002" r:id="rId2225" xr:uid="{AC852308-5828-4293-93C6-F3F9F27950B1}"/>
    <hyperlink ref="S888" r:id="rId2226" xr:uid="{D85304A0-2010-4D35-9993-34C5467F0732}"/>
    <hyperlink ref="S889" r:id="rId2227" xr:uid="{34E80785-5A0E-406D-A4DE-04DCB6179F46}"/>
    <hyperlink ref="S890" r:id="rId2228" xr:uid="{1A15B006-29FF-4BEB-935D-6CC84D0AA446}"/>
    <hyperlink ref="S928" r:id="rId2229" xr:uid="{EB706EC5-5F03-419F-BABB-63921431F478}"/>
    <hyperlink ref="S808" r:id="rId2230" xr:uid="{4A9D80B9-B334-4241-9096-738FA0BBC5EC}"/>
    <hyperlink ref="S885" r:id="rId2231" xr:uid="{A19A1996-0D5B-4461-A595-A694467A48CF}"/>
    <hyperlink ref="S988" r:id="rId2232" xr:uid="{1CB77F54-9795-4C18-AA2B-1414887B24D6}"/>
    <hyperlink ref="S989" r:id="rId2233" xr:uid="{7A385941-3E0D-4EBA-A945-9829C894B717}"/>
    <hyperlink ref="S1044" r:id="rId2234" xr:uid="{9960DD02-F121-4826-AFBA-77B7CFCCF913}"/>
    <hyperlink ref="S818" r:id="rId2235" xr:uid="{4C1E54DE-E074-44F3-9ED3-C0BF7CE5C43F}"/>
    <hyperlink ref="S819" r:id="rId2236" xr:uid="{9CE9270E-6B7D-4615-9D62-C14775F6D8D6}"/>
    <hyperlink ref="S815" r:id="rId2237" xr:uid="{5E8F3390-2C2C-4E09-9F90-13BF1F5FA6E0}"/>
    <hyperlink ref="S984" r:id="rId2238" xr:uid="{55D41FD5-2C9F-47BB-B33D-D296D3B37173}"/>
    <hyperlink ref="S1003" r:id="rId2239" xr:uid="{83389739-FB4D-4AFB-8190-C74C477709CF}"/>
    <hyperlink ref="S1148" r:id="rId2240" xr:uid="{B17632ED-F5A2-4BCB-AE5C-FCEDA135CC6F}"/>
    <hyperlink ref="S1106" r:id="rId2241" xr:uid="{42A9578B-B678-444D-8303-A373E37B0694}"/>
    <hyperlink ref="S2777:S2778" r:id="rId2242" display="https://www.adb.org/projects/54424-001/main" xr:uid="{15E43C63-E31D-40A2-BE2D-DBFD4AA55872}"/>
    <hyperlink ref="S800" r:id="rId2243" xr:uid="{B2C14887-14E4-48F7-AE9B-A3A38BEB2746}"/>
    <hyperlink ref="S804" r:id="rId2244" xr:uid="{8C637FC0-995F-4D59-8263-726016008BFF}"/>
    <hyperlink ref="S801" r:id="rId2245" xr:uid="{8F0BCE35-4296-4EBA-8B8F-2F4A798E0ED3}"/>
    <hyperlink ref="S802" r:id="rId2246" xr:uid="{934EA4F8-3A07-472D-AD7B-1E26F595828A}"/>
    <hyperlink ref="S803" r:id="rId2247" xr:uid="{D3020E1F-381E-4628-80C8-80976A9DA584}"/>
    <hyperlink ref="S805" r:id="rId2248" xr:uid="{9B1C89B2-020F-4D53-B758-D72C21BA5A36}"/>
    <hyperlink ref="S1112" r:id="rId2249" xr:uid="{D31D9966-3C36-4F1B-9136-1BCD03CD483E}"/>
    <hyperlink ref="S1141" r:id="rId2250" xr:uid="{67AF3D67-EAAA-4A8E-95DF-308CA4511D04}"/>
    <hyperlink ref="S1116" r:id="rId2251" xr:uid="{0E90C38E-96AB-4B2C-8D96-CAA2BE129BB0}"/>
    <hyperlink ref="S825" r:id="rId2252" xr:uid="{EC72F733-CCB8-4224-B347-BCB61ACC48C0}"/>
    <hyperlink ref="S2789:S2794" r:id="rId2253" display="https://www.adb.org/projects/56025-001/main" xr:uid="{6A0CE321-B1BA-4A90-83DD-E363C3BB3DFA}"/>
    <hyperlink ref="S945" r:id="rId2254" xr:uid="{43C9B88E-603E-4264-BDFD-5B657EC8601B}"/>
    <hyperlink ref="S946" r:id="rId2255" xr:uid="{DCB7723C-8060-49B8-9E7A-930EF411BEB1}"/>
    <hyperlink ref="S795" r:id="rId2256" xr:uid="{0DC3A27A-87DE-46DA-AB82-C98D0099E1C2}"/>
    <hyperlink ref="S796" r:id="rId2257" xr:uid="{CFE23809-1542-4333-982E-D15EF71B3713}"/>
    <hyperlink ref="S797" r:id="rId2258" xr:uid="{E423026C-6344-4ADE-B1DB-6C6E958B88D2}"/>
    <hyperlink ref="S798" r:id="rId2259" xr:uid="{F70B2F42-8ECF-43D1-8405-F2DA1C50E210}"/>
    <hyperlink ref="S817" r:id="rId2260" xr:uid="{6D2F4F52-96A1-4AA5-972D-23915254EB3B}"/>
    <hyperlink ref="S750" r:id="rId2261" xr:uid="{90E89CF4-FFA6-4C20-9FD3-E4DC196191FD}"/>
    <hyperlink ref="S1117" r:id="rId2262" xr:uid="{F86F135B-BDEE-457E-A1CC-6469958CA6FB}"/>
    <hyperlink ref="S1118" r:id="rId2263" xr:uid="{D99773A8-0782-4A40-928E-CBE5C9AA13C9}"/>
    <hyperlink ref="S850" r:id="rId2264" xr:uid="{D827B6FE-4732-40A5-919E-7AD5DEC43F6E}"/>
    <hyperlink ref="S1200" r:id="rId2265" xr:uid="{ED1C3F40-AF72-44BE-BE36-9630A7BB28B6}"/>
    <hyperlink ref="S2808:S2809" r:id="rId2266" display="https://www.adb.org/projects/56231-001/main" xr:uid="{59F0302D-123C-460B-B761-B980D15C3313}"/>
    <hyperlink ref="S833" r:id="rId2267" xr:uid="{15A5A7FE-3425-4631-851A-5B46DE578D6D}"/>
    <hyperlink ref="S1121" r:id="rId2268" xr:uid="{E2B640EF-D28C-4013-B756-C171CBF45BAD}"/>
    <hyperlink ref="S1122" r:id="rId2269" xr:uid="{93848E31-0521-4437-91EA-D00BF2598FD4}"/>
    <hyperlink ref="S770" r:id="rId2270" xr:uid="{DA28A670-3461-4170-90AE-6CA4665DF96A}"/>
    <hyperlink ref="S916" r:id="rId2271" xr:uid="{15D119DE-AF51-45C7-8F14-212BE388F146}"/>
    <hyperlink ref="S1202" r:id="rId2272" xr:uid="{F2943C4B-A5A9-4B61-9E0A-1D51F7E83D37}"/>
    <hyperlink ref="S934" r:id="rId2273" xr:uid="{3A1D6948-8DD2-497D-9435-05BCD1463841}"/>
    <hyperlink ref="S932" r:id="rId2274" xr:uid="{A890D30D-93B9-497D-897F-9D551D8D89E3}"/>
    <hyperlink ref="S933" r:id="rId2275" xr:uid="{79386C1C-AFFD-454E-B83C-66815698C671}"/>
    <hyperlink ref="S1027" r:id="rId2276" xr:uid="{6260C0C1-7D19-47BF-8598-9C3D8C7C7558}"/>
    <hyperlink ref="S1028" r:id="rId2277" xr:uid="{494D51E5-B4B5-4F3B-A77F-F336A1895267}"/>
    <hyperlink ref="S1156" r:id="rId2278" xr:uid="{C2C821E2-0EDC-4745-A8FF-EF5E51156579}"/>
    <hyperlink ref="S1172" r:id="rId2279" xr:uid="{3CE1BD37-CAE9-4C46-B3A6-999B0B48BE92}"/>
    <hyperlink ref="S835" r:id="rId2280" xr:uid="{BF56E9DC-2E61-46D2-BCEB-D73C17A6D388}"/>
    <hyperlink ref="S903" r:id="rId2281" xr:uid="{1B24A256-6F7D-458B-97AF-2E0B46C1A5DB}"/>
    <hyperlink ref="S1017" r:id="rId2282" xr:uid="{91D4533A-6EA8-416D-A45D-194613A56F39}"/>
    <hyperlink ref="S1125" r:id="rId2283" xr:uid="{D9AF9540-C71B-46A8-B858-38B45B32CD01}"/>
    <hyperlink ref="S950" r:id="rId2284" xr:uid="{3F179132-8955-435E-9B4A-72D1C55CD1BF}"/>
    <hyperlink ref="S899" r:id="rId2285" xr:uid="{8D744B74-E876-46CF-995E-C3B56A1B4145}"/>
    <hyperlink ref="S1161" r:id="rId2286" xr:uid="{5031AC44-6183-486D-ADAA-B1C2E9D2BB54}"/>
    <hyperlink ref="S935" r:id="rId2287" xr:uid="{8FA0481D-FDDB-4BE4-9F71-972712E76626}"/>
    <hyperlink ref="S936" r:id="rId2288" xr:uid="{E94B5F2B-E55E-4B9D-82A5-6B86AD6786AB}"/>
    <hyperlink ref="S1177" r:id="rId2289" xr:uid="{83694988-2FDE-4F3A-85CD-22482838D868}"/>
    <hyperlink ref="S2834:S2836" r:id="rId2290" display="https://www.adb.org/projects/51381-001/main" xr:uid="{2335F4A4-5891-4FA5-9E39-C6DA870D252D}"/>
    <hyperlink ref="S1123" r:id="rId2291" xr:uid="{995AFDAF-9236-4258-933A-3EB517F93FDB}"/>
    <hyperlink ref="S864" r:id="rId2292" xr:uid="{B965D9CA-316B-422D-AA92-822970640E96}"/>
    <hyperlink ref="S1043" r:id="rId2293" xr:uid="{B0845A56-B557-4DCF-978D-4A23CBCA4233}"/>
    <hyperlink ref="S1181" r:id="rId2294" xr:uid="{F12D5D65-5B52-439D-B225-C3463E9BE382}"/>
    <hyperlink ref="S1182" r:id="rId2295" xr:uid="{C4688BDB-4ACC-47F5-B89A-F714EFB6BAAA}"/>
    <hyperlink ref="S1183" r:id="rId2296" xr:uid="{EC407233-269C-4EAD-994F-DC1436A44CFD}"/>
    <hyperlink ref="S1204" r:id="rId2297" xr:uid="{4DDC0383-E542-44D0-9EB3-E4655032EDFA}"/>
    <hyperlink ref="S1162" r:id="rId2298" xr:uid="{27D72CCF-5F8D-4E1E-B9CE-D28DE05E74DE}"/>
    <hyperlink ref="S1163" r:id="rId2299" xr:uid="{23623134-7218-402E-8990-1A2932A07474}"/>
    <hyperlink ref="S1164" r:id="rId2300" xr:uid="{2C4FE7B0-B835-47B4-82B6-378BB6151FD4}"/>
    <hyperlink ref="S1165" r:id="rId2301" xr:uid="{1E1B236C-D487-4A02-BF45-32DDBFB49EB3}"/>
    <hyperlink ref="S1124" r:id="rId2302" xr:uid="{70E07E35-AF12-4000-BF01-A8E7155264E6}"/>
    <hyperlink ref="S1184" r:id="rId2303" xr:uid="{23A2E825-97AA-4A5B-B5E3-0F257D227AE1}"/>
    <hyperlink ref="S1185" r:id="rId2304" xr:uid="{95C000C8-8CEB-4315-9734-B6E4BCDA5FD4}"/>
    <hyperlink ref="S1186" r:id="rId2305" xr:uid="{258D7231-521E-4ADA-AE7B-4BECBFD09846}"/>
    <hyperlink ref="S1205" r:id="rId2306" xr:uid="{C7B75B17-25A7-48C6-917E-023A9745EBF4}"/>
    <hyperlink ref="S943" r:id="rId2307" xr:uid="{85CEB29C-7092-448A-A1D3-741994D77073}"/>
    <hyperlink ref="S1092" r:id="rId2308" xr:uid="{1C9630BF-4A3E-49CF-8D4F-92CED98BA16F}"/>
    <hyperlink ref="S832" r:id="rId2309" xr:uid="{8AF684AC-ADC8-49BC-B25C-770DD58A8C65}"/>
    <hyperlink ref="S1170" r:id="rId2310" xr:uid="{69AAEBCD-1D2E-45FB-A10B-742ECBB72796}"/>
    <hyperlink ref="S1171" r:id="rId2311" xr:uid="{82BBA170-D03A-44FF-95B8-6D63D1D20E9F}"/>
    <hyperlink ref="S1189" r:id="rId2312" xr:uid="{B114FC69-C613-4F01-B22B-710BE524F99D}"/>
    <hyperlink ref="S874" r:id="rId2313" xr:uid="{CF6883A2-46F2-4B8C-8840-2AABA2412360}"/>
    <hyperlink ref="S854" r:id="rId2314" xr:uid="{7A196FE8-2BE1-4FCC-BD5B-77ED868AA949}"/>
    <hyperlink ref="S1191" r:id="rId2315" xr:uid="{1271F1B1-DDCF-4E9B-8F48-B3D9C8499E82}"/>
    <hyperlink ref="S2862:S2863" r:id="rId2316" display="https://www.adb.org/projects/56309-001/main" xr:uid="{B33ABF8D-75DB-4754-A564-7CE9B35CE218}"/>
    <hyperlink ref="S914" r:id="rId2317" xr:uid="{22CCA25B-4BED-42E9-8461-ADCEE49E1BFE}"/>
    <hyperlink ref="S1167" r:id="rId2318" xr:uid="{1B252DFD-BB39-460E-865B-C42D25756EC1}"/>
    <hyperlink ref="S1168" r:id="rId2319" xr:uid="{A14B93A4-5CA6-41C9-B7A8-65DDD72FF662}"/>
    <hyperlink ref="S1169" r:id="rId2320" xr:uid="{37C488F6-B427-4885-8F5C-97C931DBEBDE}"/>
    <hyperlink ref="S1018" r:id="rId2321" xr:uid="{F5FE5EF7-09A0-4D9E-B71B-601041A92667}"/>
    <hyperlink ref="S2869:S2871" r:id="rId2322" display="https://www.adb.org/projects/57107-001/main" xr:uid="{F43F0ACB-6FE3-444E-97BA-2AA4D8BA671D}"/>
    <hyperlink ref="S985" r:id="rId2323" xr:uid="{8969F5A2-1328-49E9-837F-E2DF6B81638D}"/>
    <hyperlink ref="S1075" r:id="rId2324" xr:uid="{C9E66565-C9BD-4DA1-99EF-007F3AA2B42F}"/>
    <hyperlink ref="S1076" r:id="rId2325" xr:uid="{2836702B-767F-4C1F-9F94-B4328BC02AFE}"/>
    <hyperlink ref="S1130" r:id="rId2326" xr:uid="{C3296808-B63E-4B11-8939-378BE277C606}"/>
    <hyperlink ref="S1195" r:id="rId2327" xr:uid="{7628A6E2-FE97-4F64-A97E-8B2544AD9CC2}"/>
    <hyperlink ref="S1203" r:id="rId2328" xr:uid="{319D1BF0-067B-4979-92FF-07DC30619D1D}"/>
    <hyperlink ref="S947" r:id="rId2329" xr:uid="{933B8DA0-E5E6-42E4-A328-6A91D16EC743}"/>
    <hyperlink ref="S1196" r:id="rId2330" xr:uid="{2AFDBBAF-CA0A-43C5-A1DE-C5D99A62267F}"/>
    <hyperlink ref="S897" r:id="rId2331" xr:uid="{E04843DA-C9C1-499D-91FB-309F83E1A3C1}"/>
    <hyperlink ref="S982" r:id="rId2332" xr:uid="{896CBE61-3EAC-4498-A575-E31A029A39B8}"/>
    <hyperlink ref="S1025" r:id="rId2333" xr:uid="{862BFB6C-7A80-40DE-83F2-2E1FFF89BF28}"/>
    <hyperlink ref="S1136" r:id="rId2334" xr:uid="{73F72451-925D-4F9B-ACDA-B7C4A389B913}"/>
    <hyperlink ref="S1137" r:id="rId2335" xr:uid="{7858EB3B-8F64-4E21-9490-11A1E98D259A}"/>
    <hyperlink ref="S1138" r:id="rId2336" xr:uid="{A6BAF89C-CE14-41E6-8BED-8D76722F3E3F}"/>
    <hyperlink ref="S1077" r:id="rId2337" xr:uid="{A1FB96A3-E50C-4F59-834F-B21A79F4CD52}"/>
    <hyperlink ref="S1078" r:id="rId2338" xr:uid="{597F93A7-58C3-4FB9-A649-39EA1B6E8649}"/>
    <hyperlink ref="S1079" r:id="rId2339" xr:uid="{99BCDECA-B4E2-4180-984A-C27843A05B26}"/>
    <hyperlink ref="S1080" r:id="rId2340" xr:uid="{08FECC20-0ED0-4876-B28D-4F7F1E87309F}"/>
    <hyperlink ref="S1081" r:id="rId2341" xr:uid="{7359E51C-C446-48F8-96C7-56987ACA07E8}"/>
    <hyperlink ref="S1082" r:id="rId2342" xr:uid="{684B2DD8-6C82-40AF-B7D8-6672A6AE602A}"/>
    <hyperlink ref="S1083" r:id="rId2343" xr:uid="{52B4B2F4-EB63-4E00-9F53-00B355EA9350}"/>
    <hyperlink ref="S1032" r:id="rId2344" xr:uid="{A5504440-CB3E-45F9-924F-5ECA36CD8343}"/>
    <hyperlink ref="S1033" r:id="rId2345" xr:uid="{306CDCB0-7565-4664-88CE-638F3307761F}"/>
    <hyperlink ref="S1034" r:id="rId2346" xr:uid="{5421FE57-0D1E-4ED6-A4F5-698CCA6A5133}"/>
    <hyperlink ref="S994" r:id="rId2347" xr:uid="{A996145C-9CEC-4DA0-9423-A48919B2A41C}"/>
    <hyperlink ref="S995" r:id="rId2348" xr:uid="{10D06509-5BCB-4021-9F09-B3690B81688D}"/>
    <hyperlink ref="S1128" r:id="rId2349" xr:uid="{98B2AA97-EAA5-4A85-A59A-6C027A3754EC}"/>
    <hyperlink ref="S1088" r:id="rId2350" xr:uid="{18527A97-A605-447B-9086-34BEC8E789C8}"/>
    <hyperlink ref="S1089" r:id="rId2351" xr:uid="{1BBBE159-52F7-498B-90E8-52C2ED09EDA8}"/>
    <hyperlink ref="S1090" r:id="rId2352" xr:uid="{C51FB116-5A4E-4CC2-A4C0-C7F08F7C10C9}"/>
    <hyperlink ref="S1091" r:id="rId2353" xr:uid="{57813A84-CE3F-4BB7-B824-77FD57302D93}"/>
    <hyperlink ref="S1113" r:id="rId2354" xr:uid="{67439C23-D684-4037-9905-EC9DCBAA415E}"/>
    <hyperlink ref="S1114" r:id="rId2355" xr:uid="{673F15FB-EAE8-4C5D-83B2-03AC58A507AB}"/>
    <hyperlink ref="S1115" r:id="rId2356" xr:uid="{42C606DB-86C4-4106-BE9C-FE1CF90859DA}"/>
    <hyperlink ref="S791" r:id="rId2357" xr:uid="{1450787F-5EC7-48D9-81E9-5B45EF6834A0}"/>
    <hyperlink ref="S784" r:id="rId2358" xr:uid="{B6589495-3E26-4865-BB29-21E0A6E22BDC}"/>
    <hyperlink ref="S780" r:id="rId2359" xr:uid="{0405F400-B4D0-4B76-BA78-B09C9C3C94A8}"/>
    <hyperlink ref="S781" r:id="rId2360" xr:uid="{F523F151-92DB-46F6-850F-0236102E8E75}"/>
    <hyperlink ref="S782" r:id="rId2361" xr:uid="{DEAE298F-2E04-451D-A349-95BDB71489CE}"/>
    <hyperlink ref="S1005" r:id="rId2362" xr:uid="{39C2F818-5804-4B24-8E67-AC854A11FD3C}"/>
    <hyperlink ref="S924" r:id="rId2363" xr:uid="{FC6AE986-1885-492C-A53D-6865AAF6E220}"/>
    <hyperlink ref="S925" r:id="rId2364" xr:uid="{D6A712D6-5AF5-4E80-A7D5-29CBC7FEB46C}"/>
    <hyperlink ref="S1133" r:id="rId2365" xr:uid="{C19B6CDA-4383-431E-9F83-32755E1BE9D3}"/>
    <hyperlink ref="S1134" r:id="rId2366" xr:uid="{2E629F2D-D89E-4000-87EE-FE4A3D1D0CFC}"/>
    <hyperlink ref="S1135" r:id="rId2367" xr:uid="{F84ED6F4-E2D5-48DD-B367-EAF2E1C2694A}"/>
    <hyperlink ref="S1098" r:id="rId2368" xr:uid="{0D8187A4-E028-46B6-B32E-04D737045673}"/>
    <hyperlink ref="S908" r:id="rId2369" xr:uid="{AA79685D-AB5E-4680-B478-B62858E2BE36}"/>
    <hyperlink ref="S1061" r:id="rId2370" xr:uid="{64429511-7D30-4B3A-A7BB-F5028508DDA4}"/>
    <hyperlink ref="S948" r:id="rId2371" xr:uid="{6E546B2A-1D89-4009-9560-101F6E438BBC}"/>
    <hyperlink ref="T1206" r:id="rId2372" xr:uid="{0A3651F3-9956-47E4-9C16-71BCBE18E3E6}"/>
    <hyperlink ref="T1208" r:id="rId2373" xr:uid="{D9DD2363-7CE6-4D9E-9C8F-F3578A6C4BF9}"/>
    <hyperlink ref="T1280" r:id="rId2374" xr:uid="{1A11A71B-456C-4EB5-A503-6351CD6C6893}"/>
    <hyperlink ref="S135" r:id="rId2375" xr:uid="{0D0385CC-EB77-44DA-91E4-2BC58DE2DEB3}"/>
    <hyperlink ref="S100" r:id="rId2376" xr:uid="{5FA70A08-EA60-4001-85B8-52ABBB41C6A7}"/>
    <hyperlink ref="S9" r:id="rId2377" xr:uid="{7DE21E3B-63B1-4BB8-BE17-644E548FB499}"/>
    <hyperlink ref="S5" r:id="rId2378" xr:uid="{F87388A2-09BC-4A46-9F10-7FFF2D6D6382}"/>
    <hyperlink ref="S10" r:id="rId2379" xr:uid="{1A52BD2D-C411-4C14-92CF-28CCFB423DCB}"/>
    <hyperlink ref="S11" r:id="rId2380" xr:uid="{F9A6F31F-CD53-4D65-92B7-4CDF2F347D73}"/>
    <hyperlink ref="S2" r:id="rId2381" xr:uid="{D772A6F9-A6A4-4F55-9952-B2FF3060B37F}"/>
    <hyperlink ref="S3" r:id="rId2382" xr:uid="{5CE462A9-D4FA-4E55-A34F-2B658E9A79A9}"/>
    <hyperlink ref="S112" r:id="rId2383" xr:uid="{8EEBF138-492A-4C36-97AC-DDA76012E9E5}"/>
    <hyperlink ref="S51" r:id="rId2384" xr:uid="{56E5606C-7E25-447F-80E3-8FC2C2C53876}"/>
    <hyperlink ref="S234" r:id="rId2385" xr:uid="{7FB00C43-2128-447C-9B92-0A8730EC85EC}"/>
    <hyperlink ref="S13:S14" r:id="rId2386" display="https://www.adb.org/projects/53118-001/main" xr:uid="{961D5673-E71E-4563-AB24-4635D8A1ADE4}"/>
    <hyperlink ref="S128" r:id="rId2387" xr:uid="{047E0869-D2F9-410D-BE39-B38C0638BD15}"/>
    <hyperlink ref="S129" r:id="rId2388" display="https://www.adb.org/projects/53118-001/main" xr:uid="{C653D73B-ACB1-46F7-BA22-5CD43718465B}"/>
    <hyperlink ref="S40" r:id="rId2389" xr:uid="{4B2440FC-0D03-443A-AB9B-926DCB6F1715}"/>
    <hyperlink ref="S41" r:id="rId2390" xr:uid="{4B3435B8-C8C6-40C1-8E69-E209F2396240}"/>
    <hyperlink ref="S281" r:id="rId2391" xr:uid="{4A5EE57A-4928-41D2-AFFE-36F4E953A2AB}"/>
    <hyperlink ref="S19:S20" r:id="rId2392" display="https://www.adb.org/projects/53165-002/main" xr:uid="{8698209E-08C1-47F2-BC85-7C6AF0ED76EE}"/>
    <hyperlink ref="S307" r:id="rId2393" xr:uid="{56E45899-D057-423A-8CC4-D1489039F8D2}"/>
    <hyperlink ref="S20:S24" r:id="rId2394" display="https://www.adb.org/projects/53165-002/main" xr:uid="{DD3F8229-F8B6-4E53-A4F6-5796B9612F42}"/>
    <hyperlink ref="S218" r:id="rId2395" xr:uid="{7D7B66DF-CFC3-4F74-9C6B-FA9DD08415D3}"/>
    <hyperlink ref="S26:S29" r:id="rId2396" display="https://www.adb.org/projects/45233-007/main" xr:uid="{4A9D6862-EB7F-4B4B-8999-C2575B57036F}"/>
    <hyperlink ref="S293" r:id="rId2397" xr:uid="{FFFEE803-B5E2-4890-9C52-CA44BFB74EBC}"/>
    <hyperlink ref="S249" r:id="rId2398" xr:uid="{C8CC382B-A39B-4D3D-8A6E-D7FB8E1AD4D7}"/>
    <hyperlink ref="S250" r:id="rId2399" xr:uid="{EB288BB6-5C99-416B-B330-08C3061B444E}"/>
    <hyperlink ref="S251" r:id="rId2400" xr:uid="{FCFD862D-9736-4C96-9CB8-1948EC0A6333}"/>
    <hyperlink ref="S328" r:id="rId2401" xr:uid="{BBCFBEE0-7B1A-4A61-90E9-B37E182FCDE3}"/>
    <hyperlink ref="S314" r:id="rId2402" xr:uid="{B7974C64-FBC1-493B-85AB-CD8E0F30F16A}"/>
    <hyperlink ref="S315" r:id="rId2403" xr:uid="{C5F2518C-0674-4142-AB75-DD18CE7C2F7B}"/>
    <hyperlink ref="S313" r:id="rId2404" xr:uid="{BCE50652-AB19-43C9-BD19-FA9C31F97988}"/>
    <hyperlink ref="S190" r:id="rId2405" xr:uid="{89670B9C-A853-4C0C-9501-6560BECAE234}"/>
    <hyperlink ref="S151" r:id="rId2406" xr:uid="{D94D9064-B7FE-49E6-8990-2955729FBA9E}"/>
    <hyperlink ref="S20" r:id="rId2407" xr:uid="{F07D911C-5703-4FBE-BC41-9E70BD0853F3}"/>
    <hyperlink ref="S191" r:id="rId2408" xr:uid="{53FD3328-A3FA-4462-82C1-C2A3BFC59653}"/>
    <hyperlink ref="S188" r:id="rId2409" xr:uid="{1437DE83-85EA-41C0-879F-23D0CD2DDF3B}"/>
    <hyperlink ref="S298" r:id="rId2410" xr:uid="{D9FCBAA9-4389-4488-AFBB-C82EE54E31FB}"/>
    <hyperlink ref="S299" r:id="rId2411" xr:uid="{4FFB50B8-B164-4907-B322-C8F878A6F80E}"/>
    <hyperlink ref="S169" r:id="rId2412" xr:uid="{18C70FA2-49F8-4DEC-B34C-D1EFA530D0D5}"/>
    <hyperlink ref="S104" r:id="rId2413" xr:uid="{3C2B6AB7-6698-48F4-8FD5-256EE963E446}"/>
    <hyperlink ref="S47:S48" r:id="rId2414" display="https://www.adb.org/projects/54196-001/main" xr:uid="{E1B1575E-3C35-4F58-AFE3-F70CC82030B9}"/>
    <hyperlink ref="S274" r:id="rId2415" xr:uid="{D60D660E-CFB4-46C2-BC52-03C6F8106BDA}"/>
    <hyperlink ref="S273" r:id="rId2416" xr:uid="{0DABFF81-DF1D-4727-9B41-BAF4AEBA2916}"/>
    <hyperlink ref="S203" r:id="rId2417" xr:uid="{31CDFA8C-A70C-4F43-8C43-AE7953DCADD6}"/>
    <hyperlink ref="S164" r:id="rId2418" xr:uid="{4B8552F3-934B-4499-BA9C-D458F87DCD8A}"/>
    <hyperlink ref="S90" r:id="rId2419" xr:uid="{AD09C4A3-F03C-4CEB-AC36-27BE27C43ADA}"/>
    <hyperlink ref="S91" r:id="rId2420" xr:uid="{428A2C70-B256-4D10-9EF6-96B6F2B02FBB}"/>
    <hyperlink ref="S143" r:id="rId2421" xr:uid="{409BEBB4-E12E-46B6-93F6-15A9127E74F4}"/>
    <hyperlink ref="S144" r:id="rId2422" xr:uid="{FDA343C0-03A1-4407-9847-2D3B2286660B}"/>
    <hyperlink ref="S296" r:id="rId2423" xr:uid="{7FAF96D5-BC67-43D2-A6B6-FE542B96882D}"/>
    <hyperlink ref="S189" r:id="rId2424" xr:uid="{060A216B-176A-4344-B303-4BCE3D0DB032}"/>
    <hyperlink ref="S139" r:id="rId2425" xr:uid="{48D0A3BA-B3B6-4A09-912D-A164BB5629FA}"/>
    <hyperlink ref="S166" r:id="rId2426" xr:uid="{596B7760-0418-4C2E-AC97-2D1014D6CD86}"/>
    <hyperlink ref="S300" r:id="rId2427" xr:uid="{180AEEAF-C753-4A9C-817F-A586E57BB9A7}"/>
    <hyperlink ref="S301" r:id="rId2428" xr:uid="{97B0DDBD-60E3-459B-9C67-90725967DA9B}"/>
    <hyperlink ref="S122" r:id="rId2429" xr:uid="{54622EB5-B8E4-4687-8801-450F648B57D0}"/>
    <hyperlink ref="S163" r:id="rId2430" xr:uid="{E4FED6E5-C2DE-4AEB-B1A3-645F6725EB6D}"/>
    <hyperlink ref="S278" r:id="rId2431" xr:uid="{8678A757-12CE-4F1C-BF3B-EE85ADE687A3}"/>
    <hyperlink ref="S184" r:id="rId2432" xr:uid="{CA199AB1-7FD4-48E0-8067-566726143B05}"/>
    <hyperlink ref="S55" r:id="rId2433" xr:uid="{B6EDC7B6-9498-4AC3-8200-D15626F8B516}"/>
    <hyperlink ref="S208" r:id="rId2434" xr:uid="{AC6A15FE-A5D4-48B3-9431-B7DDB90CD901}"/>
    <hyperlink ref="S162" r:id="rId2435" xr:uid="{30AB1E9F-CB4D-4AAB-835F-5AE3087C1FCF}"/>
    <hyperlink ref="S121" r:id="rId2436" xr:uid="{1E476793-59EB-4CEF-B6E3-72E8BF49E9EF}"/>
    <hyperlink ref="S280" r:id="rId2437" xr:uid="{67705D7F-1A80-442B-BD05-DDEE02145FD3}"/>
    <hyperlink ref="S202" r:id="rId2438" xr:uid="{A3EB6D30-22B7-4089-826D-3CBCB538133C}"/>
    <hyperlink ref="S172" r:id="rId2439" xr:uid="{86838356-A9E8-4974-850C-F8A3536BAD1B}"/>
    <hyperlink ref="S185" r:id="rId2440" xr:uid="{90AF2E87-6A7B-42A4-B2CA-92BE4C5CA7DD}"/>
    <hyperlink ref="S66" r:id="rId2441" xr:uid="{17368284-1ED9-4617-9A7F-06F77AE90ADB}"/>
    <hyperlink ref="S67" r:id="rId2442" xr:uid="{01AD7CB2-E4B8-4B90-A898-4BF939545A57}"/>
    <hyperlink ref="S140" r:id="rId2443" xr:uid="{880AB0DF-C4B5-4047-BC83-5364F4AC5CB5}"/>
    <hyperlink ref="S141" r:id="rId2444" xr:uid="{F8D8F127-F174-4FD9-8E5F-AE5EEB447219}"/>
    <hyperlink ref="S48" r:id="rId2445" xr:uid="{45AE4AFE-7879-40A7-982E-D6D227D59429}"/>
    <hyperlink ref="S209" r:id="rId2446" xr:uid="{503C3B6B-8C7C-46AF-A750-68E24A14038E}"/>
    <hyperlink ref="S212" r:id="rId2447" xr:uid="{AF191D26-972B-44B8-A592-4B70AB35AB0E}"/>
    <hyperlink ref="S213" r:id="rId2448" xr:uid="{F927F9ED-94F7-497A-A8AE-FC5CB43AA616}"/>
    <hyperlink ref="S210" r:id="rId2449" xr:uid="{BB13F2AE-3310-4D06-8C89-C44EA951DB7C}"/>
    <hyperlink ref="S211" r:id="rId2450" xr:uid="{A04B1F31-0DF3-4942-80E4-091CC2C92690}"/>
    <hyperlink ref="S329" r:id="rId2451" xr:uid="{D13B9935-15E3-4EC4-BA8B-01BC7E2E52DE}"/>
    <hyperlink ref="S205" r:id="rId2452" xr:uid="{02B829C9-B2BD-4BE2-8C2D-E9161E8984C4}"/>
    <hyperlink ref="S88:S89" r:id="rId2453" display="https://www.adb.org/projects/52332-001/main" xr:uid="{3313CBC2-D14C-48E9-9AC9-DD6811891A31}"/>
    <hyperlink ref="S252" r:id="rId2454" xr:uid="{4155A89C-F758-4A98-9958-6C11AD0A4897}"/>
    <hyperlink ref="S253" r:id="rId2455" xr:uid="{9F8FDCFA-B799-424D-9C6F-E62BDDEB961A}"/>
    <hyperlink ref="S254" r:id="rId2456" xr:uid="{7517F93B-DFAE-42EE-955C-410F46DDC45B}"/>
    <hyperlink ref="S258" r:id="rId2457" xr:uid="{DDBDA7A8-2444-4860-BD80-701379074D59}"/>
    <hyperlink ref="S177" r:id="rId2458" xr:uid="{758033B0-F689-49E1-81F8-B0248A066456}"/>
    <hyperlink ref="S111" r:id="rId2459" xr:uid="{C4B9339E-AA69-45CE-B267-9118E6FB9D63}"/>
    <hyperlink ref="S255" r:id="rId2460" xr:uid="{30D46145-D0D9-4C24-9311-9DFB44A49CF6}"/>
    <hyperlink ref="S285" r:id="rId2461" xr:uid="{D2DA9105-DE60-4A71-8C65-06244F8DAFA4}"/>
    <hyperlink ref="S137" r:id="rId2462" xr:uid="{4FB0C370-A45B-4C1D-8993-E3E03392F8B2}"/>
    <hyperlink ref="S138" r:id="rId2463" xr:uid="{5852709D-DB88-42B7-9945-1ECE38719EB7}"/>
    <hyperlink ref="S102" r:id="rId2464" xr:uid="{C668068F-0C71-4B6D-8558-A73CC838225D}"/>
    <hyperlink ref="S103" r:id="rId2465" xr:uid="{0C3D835C-BD41-418A-A517-750B08B56812}"/>
    <hyperlink ref="S323" r:id="rId2466" xr:uid="{8B44ABD8-9266-4395-905A-8D6571725882}"/>
    <hyperlink ref="S103:S105" r:id="rId2467" display="https://www.adb.org/projects/49026-004/main" xr:uid="{C85FE424-FE0A-4310-8A03-0BC146331136}"/>
    <hyperlink ref="S173" r:id="rId2468" xr:uid="{8FEDB7E1-B888-4F9A-AFAB-1C121B192FC4}"/>
    <hyperlink ref="S26" r:id="rId2469" xr:uid="{FAC40D0D-3385-49F7-8569-7FB36FFDE220}"/>
    <hyperlink ref="S108:S109" r:id="rId2470" display="https://www.adb.org/projects/53283-001/main" xr:uid="{00AF8071-44DF-4F02-9B4B-97A541990788}"/>
    <hyperlink ref="S42" r:id="rId2471" xr:uid="{B4C7EC9B-1E09-455D-A7FB-20888588BC9C}"/>
    <hyperlink ref="S111:S115" r:id="rId2472" display="https://www.adb.org/projects/54211-001/main" xr:uid="{EB5FAA23-8BEA-4ECB-A512-EC8CDF5F2EF2}"/>
    <hyperlink ref="S113" r:id="rId2473" xr:uid="{DDA7549B-DFD7-4939-B235-30A89D9B18C9}"/>
    <hyperlink ref="S117:S118" r:id="rId2474" display="https://www.adb.org/projects/52287-001/main" xr:uid="{75789878-1824-46D8-8DA5-C6FCB5B29B87}"/>
    <hyperlink ref="S116" r:id="rId2475" xr:uid="{11DFC752-F7DE-4B31-A723-BCD4DDDEA391}"/>
    <hyperlink ref="S120:S121" r:id="rId2476" display="https://www.adb.org/projects/52287-001/main" xr:uid="{83008524-E4C3-4996-86E1-F7A7BAE2BC4F}"/>
    <hyperlink ref="S136" r:id="rId2477" xr:uid="{BBB32423-B2C4-4D18-8605-4BF68193E233}"/>
    <hyperlink ref="S316" r:id="rId2478" xr:uid="{B2A84C06-4EAF-42AD-980E-65B71B3A495C}"/>
    <hyperlink ref="S317" r:id="rId2479" xr:uid="{03EECB80-BA62-4214-990E-8CCC92FFC69B}"/>
    <hyperlink ref="S109" r:id="rId2480" xr:uid="{B92EA5A1-377D-4675-850F-5171D68E68CE}"/>
    <hyperlink ref="S110" r:id="rId2481" xr:uid="{9E0353E6-8059-4372-968F-F82372F2546A}"/>
    <hyperlink ref="S295" r:id="rId2482" xr:uid="{6C385569-2A7B-43C7-803D-EC3ABFC1B7CF}"/>
    <hyperlink ref="S277" r:id="rId2483" xr:uid="{FCB5E5B7-816A-4FA2-AE15-40D480349498}"/>
    <hyperlink ref="S175" r:id="rId2484" xr:uid="{EC9945AC-EC9D-4FF1-9DD2-23195082A266}"/>
    <hyperlink ref="S69" r:id="rId2485" xr:uid="{F6FF05AB-6379-4C94-96E6-3DF44D618B46}"/>
    <hyperlink ref="S70" r:id="rId2486" xr:uid="{B235880F-C757-488D-B2F5-C786E823E8CE}"/>
    <hyperlink ref="S198" r:id="rId2487" xr:uid="{89C1AE2F-27DD-4A73-AE59-C8B8535921B3}"/>
    <hyperlink ref="S178" r:id="rId2488" xr:uid="{1CB983D0-D81D-4E80-86AC-025A1D99FD71}"/>
    <hyperlink ref="S179" r:id="rId2489" xr:uid="{11A903BD-635D-4B5F-A477-DEEBDADF30D8}"/>
    <hyperlink ref="S214" r:id="rId2490" xr:uid="{51E984E1-E318-40DF-BD2C-9AA5FB8BF7EF}"/>
    <hyperlink ref="S215" r:id="rId2491" xr:uid="{21ADD8B9-956C-487F-AE30-D2A86537935F}"/>
    <hyperlink ref="S216" r:id="rId2492" xr:uid="{5B0CAB83-4CC3-4E71-A975-47D9CCE7D1C1}"/>
    <hyperlink ref="S217" r:id="rId2493" xr:uid="{42D88279-5F01-4A6F-9CA4-8B035ADCF7C0}"/>
    <hyperlink ref="S4" r:id="rId2494" xr:uid="{7CF7DDFE-AFA5-428C-9FF8-E586BE9272A4}"/>
    <hyperlink ref="S6" r:id="rId2495" xr:uid="{34571E2E-7927-41C2-AF70-A5E3A5857A1C}"/>
    <hyperlink ref="S7" r:id="rId2496" xr:uid="{B2578752-2F20-43E0-A49B-2660640A0A59}"/>
    <hyperlink ref="S8" r:id="rId2497" xr:uid="{3C757397-CD88-4754-A7DF-41809722453D}"/>
    <hyperlink ref="S68" r:id="rId2498" xr:uid="{FF95ED9C-AB04-4BBB-9FA5-8184FECDA4EE}"/>
    <hyperlink ref="S23" r:id="rId2499" xr:uid="{9318D4EE-1D3A-4066-A103-49ECC60D3A6A}"/>
    <hyperlink ref="S24" r:id="rId2500" xr:uid="{4A27E717-3EE0-4A84-8B9C-C298AD7D58B4}"/>
    <hyperlink ref="S65" r:id="rId2501" xr:uid="{0B92D1FC-FEDE-48A3-9029-A0BC9686115E}"/>
    <hyperlink ref="S236" r:id="rId2502" xr:uid="{E562D917-1B67-4BB9-91A1-184D10E1EE07}"/>
    <hyperlink ref="S21" r:id="rId2503" xr:uid="{36B92429-5D4B-4956-BE75-FD1E1FD25479}"/>
    <hyperlink ref="S150:S151" r:id="rId2504" display="https://www.adb.org/projects/55051-001/main" xr:uid="{1B40E485-E9FC-43CB-905B-CE18628A16EA}"/>
    <hyperlink ref="S124" r:id="rId2505" xr:uid="{455A99A6-12FB-4199-8DD7-01639E745F03}"/>
    <hyperlink ref="S153:S154" r:id="rId2506" display="https://www.adb.org/projects/55051-001/main" xr:uid="{154C91FD-DD1A-40A0-91FD-06F3946871FC}"/>
    <hyperlink ref="S32" r:id="rId2507" xr:uid="{A6EB4FA7-B974-4714-A38E-18226028C541}"/>
    <hyperlink ref="S57" r:id="rId2508" xr:uid="{C015CEA9-5E44-43E5-836A-A03E784F1B07}"/>
    <hyperlink ref="S56" r:id="rId2509" xr:uid="{E728DA82-B7A6-477D-AB4A-1B04C4951153}"/>
    <hyperlink ref="S92" r:id="rId2510" xr:uid="{10617AF0-9EE7-4DDA-BDDB-1E79F7F70AA9}"/>
    <hyperlink ref="S53" r:id="rId2511" xr:uid="{2EC8D44B-C2B9-4EDF-94A3-341BCEA15DF2}"/>
    <hyperlink ref="S54" r:id="rId2512" xr:uid="{8B7A43D5-D367-43C3-B6E7-6380CF7F530D}"/>
    <hyperlink ref="S50" r:id="rId2513" xr:uid="{05CB304F-6617-4B00-9517-9E1DF0463426}"/>
    <hyperlink ref="S58" r:id="rId2514" xr:uid="{972BB834-2DDC-470A-A653-8CE263879DA4}"/>
    <hyperlink ref="S163:S168" r:id="rId2515" display="https://www.adb.org/projects/54212-001/main" xr:uid="{12E4DA08-6902-47DF-9A3E-A4B4DD4A4553}"/>
    <hyperlink ref="S71" r:id="rId2516" xr:uid="{D9288526-F581-44E1-85B8-A7843B061D37}"/>
    <hyperlink ref="S170:S174" r:id="rId2517" display="https://www.adb.org/projects/55124-001/main" xr:uid="{AC730EDA-AE4E-40FD-9160-EAA4A7D2F04B}"/>
    <hyperlink ref="S87" r:id="rId2518" xr:uid="{69DA090E-C488-49FF-A209-34A0B9C219B5}"/>
    <hyperlink ref="S88" r:id="rId2519" xr:uid="{72839080-49C3-4941-830F-B36E2956779E}"/>
    <hyperlink ref="S107" r:id="rId2520" xr:uid="{8898E1B6-C1CA-48EA-AB41-7A3082088144}"/>
    <hyperlink ref="S108" r:id="rId2521" xr:uid="{E9890EF2-98AB-4D46-92ED-543F5DB4433D}"/>
    <hyperlink ref="S89" r:id="rId2522" xr:uid="{795EAEA1-BA06-4E80-B3DF-11C4BCEA5671}"/>
    <hyperlink ref="S94" r:id="rId2523" xr:uid="{F17C9B5B-9E1D-4CC9-B073-86F9785B2D8D}"/>
    <hyperlink ref="S181:S182" r:id="rId2524" display="https://www.adb.org/projects/55059-001/main" xr:uid="{1DA47865-C760-4FD0-B11B-A468279600F8}"/>
    <hyperlink ref="S327" r:id="rId2525" xr:uid="{E21CBF1F-9AB4-4F36-AC41-C356B4E69B08}"/>
    <hyperlink ref="S127" r:id="rId2526" xr:uid="{F2FC3029-B15E-45AD-8634-FCFFFB991D0C}"/>
    <hyperlink ref="S176" r:id="rId2527" xr:uid="{BE7A90A2-12BE-4358-B33D-71CE06D5A59F}"/>
    <hyperlink ref="S152" r:id="rId2528" xr:uid="{0A154F9C-D992-4F1C-8A71-6F5B324AC0F2}"/>
    <hyperlink ref="S153" r:id="rId2529" xr:uid="{0CDF2FFE-A35B-4A68-A4E6-F4DCD98B758B}"/>
    <hyperlink ref="S167" r:id="rId2530" xr:uid="{2352B5E9-1A78-47F4-B08B-D7D49F057150}"/>
    <hyperlink ref="S168" r:id="rId2531" xr:uid="{8CF6FC8E-3D4E-43F0-95C0-92C11BBA537D}"/>
    <hyperlink ref="S158" r:id="rId2532" xr:uid="{595CC7A8-2908-46F0-B17F-0321BD6C52FA}"/>
    <hyperlink ref="S191:S193" r:id="rId2533" display="https://www.adb.org/projects/55033-001/main" xr:uid="{18BE4EF8-CE10-473B-869E-3196B33D88A7}"/>
    <hyperlink ref="S154" r:id="rId2534" xr:uid="{4D1438E9-C516-4D8A-A539-B0466900E448}"/>
    <hyperlink ref="S195:S197" r:id="rId2535" display="https://www.adb.org/projects/55036-001/main" xr:uid="{A62A3B71-A836-419B-9BAA-D2A6BCD403D5}"/>
    <hyperlink ref="S165" r:id="rId2536" xr:uid="{A35D59CD-9F17-48A6-8457-BB1FC1DDB928}"/>
    <hyperlink ref="S245" r:id="rId2537" xr:uid="{E6FFC02C-092F-4233-9740-15E49A0734B3}"/>
    <hyperlink ref="S170" r:id="rId2538" xr:uid="{5269F7CA-0A3D-4EA3-A140-3F6199667447}"/>
    <hyperlink ref="S171" r:id="rId2539" xr:uid="{24041BAE-9ADC-4A26-88AB-9B2DA493B51E}"/>
    <hyperlink ref="S330" r:id="rId2540" xr:uid="{30B4E40D-B405-4FAB-8460-403B1A47C4AA}"/>
    <hyperlink ref="S279" r:id="rId2541" xr:uid="{E5EEA195-25B9-475D-99B8-278EE24A2E4B}"/>
    <hyperlink ref="S291" r:id="rId2542" xr:uid="{DD8FE586-2231-4433-B0D0-56CA94545EFE}"/>
    <hyperlink ref="S292" r:id="rId2543" xr:uid="{ED2148C4-DB8D-4731-8296-CCCAF11494ED}"/>
    <hyperlink ref="S174" r:id="rId2544" xr:uid="{8A4A5EBA-049D-43B8-869D-6A6325A75728}"/>
    <hyperlink ref="S290" r:id="rId2545" xr:uid="{C6B9EC76-1C83-46B8-BAD3-3F160CB76EF3}"/>
    <hyperlink ref="S294" r:id="rId2546" xr:uid="{00310376-EEFE-4585-9DA3-481850394F0C}"/>
    <hyperlink ref="S180" r:id="rId2547" xr:uid="{1919DD71-6800-4059-ADE2-557FEBFAEE44}"/>
    <hyperlink ref="S181" r:id="rId2548" xr:uid="{A2B10C19-C9DD-4B4A-82CC-6AC484164A14}"/>
    <hyperlink ref="S306" r:id="rId2549" xr:uid="{71B9768E-43E1-4D76-8A8F-98288D88EDCA}"/>
    <hyperlink ref="S182" r:id="rId2550" xr:uid="{785C95F3-D29F-4348-BA14-4FAB996B2286}"/>
    <hyperlink ref="S275" r:id="rId2551" xr:uid="{6FAFF7B4-FC33-4B80-B87E-55E81FD1EC4D}"/>
    <hyperlink ref="S276" r:id="rId2552" xr:uid="{F2FDDF2A-3B87-4F04-A61C-E22D305B215D}"/>
    <hyperlink ref="S321" r:id="rId2553" xr:uid="{6502C17C-B52B-492D-9C2D-04F153684865}"/>
    <hyperlink ref="S322" r:id="rId2554" xr:uid="{549D50C3-E5CB-419D-A123-865033D37C46}"/>
    <hyperlink ref="S186" r:id="rId2555" xr:uid="{76FB70CA-C4B6-471A-9101-7E4C0CD33572}"/>
    <hyperlink ref="S187" r:id="rId2556" xr:uid="{DED34236-4585-400D-9822-AE6EFCAD283B}"/>
    <hyperlink ref="S282" r:id="rId2557" xr:uid="{413094E6-50B6-41FC-9763-3ECBD0EADE60}"/>
    <hyperlink ref="S220:S221" r:id="rId2558" display="https://www.adb.org/projects/54328-001/main" xr:uid="{FFC900F4-327B-4E42-B615-889634D7E37D}"/>
    <hyperlink ref="S303" r:id="rId2559" xr:uid="{60EA675A-B601-40F5-AA97-2EF44D9AC2EF}"/>
    <hyperlink ref="S304" r:id="rId2560" xr:uid="{C4241ACB-79D1-46FE-B600-318CFFE329B2}"/>
    <hyperlink ref="S305" r:id="rId2561" xr:uid="{D8BD3699-5B43-4CC9-A9F5-C5D7AE7A57EC}"/>
    <hyperlink ref="S334" r:id="rId2562" xr:uid="{A20FC8B8-0012-48CB-BC2B-6D76AFAB2506}"/>
    <hyperlink ref="S335" r:id="rId2563" xr:uid="{C74A6416-C9B2-4AE9-8FEE-369CC5124C54}"/>
    <hyperlink ref="S199" r:id="rId2564" xr:uid="{2375773A-7E48-4D80-9952-BBE3142AE321}"/>
    <hyperlink ref="S228:S229" r:id="rId2565" display="https://www.adb.org/projects/55162-001/main" xr:uid="{A3DFF11E-A1BD-43E2-A194-89673773BB74}"/>
    <hyperlink ref="S302" r:id="rId2566" xr:uid="{8246B585-074C-494C-A62F-750AC4FC3F27}"/>
    <hyperlink ref="S319" r:id="rId2567" xr:uid="{0CCD17AB-F8D7-49AF-82D4-103D0C67268A}"/>
    <hyperlink ref="S320" r:id="rId2568" xr:uid="{E0ABCDAB-C497-4F75-A776-5C4BA76A09CC}"/>
    <hyperlink ref="S333" r:id="rId2569" xr:uid="{FB1A01E4-2826-4FEA-B9C6-A5398A4EAA94}"/>
    <hyperlink ref="S243" r:id="rId2570" xr:uid="{FD3581DE-4937-4955-ABE7-FD27736330F3}"/>
    <hyperlink ref="S318" r:id="rId2571" xr:uid="{E0683706-EFE1-4D5F-8D20-3C68A9664E7A}"/>
    <hyperlink ref="S331" r:id="rId2572" xr:uid="{030B189B-3F70-47BA-90B7-F469CBC446E6}"/>
    <hyperlink ref="S332" r:id="rId2573" xr:uid="{3B268906-CA8B-47E0-8F0C-442DEBDD4B13}"/>
    <hyperlink ref="S248" r:id="rId2574" xr:uid="{5CA72D64-BA9C-4E94-B9DB-E57F8D50C693}"/>
    <hyperlink ref="S286" r:id="rId2575" xr:uid="{8CDE7D92-6BD6-4F8C-A12C-945A5E206E80}"/>
    <hyperlink ref="S240:S242" r:id="rId2576" display="https://www.adb.org/projects/55032-001/main" xr:uid="{348B5891-7B56-46AA-9991-019ED0DDEA71}"/>
    <hyperlink ref="S259" r:id="rId2577" xr:uid="{BE1599E5-CA43-42CD-B38D-8C8D5F49B528}"/>
    <hyperlink ref="S244:S251" r:id="rId2578" display="https://www.adb.org/projects/55113-001/main" xr:uid="{CF097BAA-EBCE-4B95-BD16-77011E3ADBD6}"/>
    <hyperlink ref="S297" r:id="rId2579" xr:uid="{C1C0C344-2563-4D7A-861A-EEF8983854FA}"/>
    <hyperlink ref="S246" r:id="rId2580" xr:uid="{C872ED3B-E621-4A40-9F12-BA7D4D261BEA}"/>
    <hyperlink ref="S254:S256" r:id="rId2581" display="https://www.adb.org/projects/55106-002/main" xr:uid="{D814A346-659D-4827-BA89-CD1F61D24A7E}"/>
    <hyperlink ref="S242" r:id="rId2582" xr:uid="{F2BA0AEB-B1CF-4F4F-8F94-45229F26827D}"/>
    <hyperlink ref="S268" r:id="rId2583" xr:uid="{F2E65015-1960-448C-B8FE-733DAB5586DA}"/>
    <hyperlink ref="S259:S262" r:id="rId2584" display="https://www.adb.org/projects/55339-001/main" xr:uid="{EFCF71B7-B164-48C3-B29F-C427651B07F1}"/>
    <hyperlink ref="S101" r:id="rId2585" xr:uid="{C779DE85-173B-4017-9F30-CCECC393BC40}"/>
    <hyperlink ref="S130" r:id="rId2586" xr:uid="{946FD932-86A6-419A-8DAC-6C6EC335045E}"/>
    <hyperlink ref="S52" r:id="rId2587" xr:uid="{1E0A1AFF-C608-428C-A374-1AEB1B990105}"/>
    <hyperlink ref="S93" r:id="rId2588" xr:uid="{855E708B-0CB4-456C-B85C-6B58FEF11C11}"/>
    <hyperlink ref="S244" r:id="rId2589" xr:uid="{526506EB-1B28-42D1-8254-B73B19D6C45A}"/>
    <hyperlink ref="S12" r:id="rId2590" xr:uid="{EE8DAFBF-D695-4B5E-B4B6-E052A51AECDD}"/>
    <hyperlink ref="S269:S283" r:id="rId2591" display="https://www.adb.org/projects/46470-003/main" xr:uid="{A361A71F-266E-4EDE-BB19-EA4D0619CC6B}"/>
    <hyperlink ref="S30" r:id="rId2592" xr:uid="{557A2D0D-E9B2-4157-8236-1FA64F8D64EC}"/>
    <hyperlink ref="S204" r:id="rId2593" xr:uid="{E38567AF-8BC7-446F-A8E0-A8C5FA52F879}"/>
    <hyperlink ref="S49" r:id="rId2594" xr:uid="{334EEC48-C017-4977-93B6-ECD2382540E7}"/>
    <hyperlink ref="S239" r:id="rId2595" xr:uid="{54DB7AB1-1138-4AC9-8C39-2865F6FBB61F}"/>
    <hyperlink ref="S31" r:id="rId2596" xr:uid="{0845B0C4-6030-4B58-B50E-16186068B5FB}"/>
    <hyperlink ref="S25" r:id="rId2597" xr:uid="{055B8B76-EDBB-41F3-A14A-911FFD6A2265}"/>
    <hyperlink ref="S132" r:id="rId2598" xr:uid="{C0414018-9736-4A82-A70B-A7D336B55A03}"/>
    <hyperlink ref="S291:S295" r:id="rId2599" display="https://www.adb.org/projects/53074-001/main" xr:uid="{9AA4E097-67AB-4A2D-A011-710D2ECD13F8}"/>
    <hyperlink ref="S145" r:id="rId2600" xr:uid="{6C3011E4-1BEC-461F-8036-90F0BC9FD9DF}"/>
    <hyperlink ref="S297:S299" r:id="rId2601" display="https://www.adb.org/projects/53129-001/main" xr:uid="{0EDC4574-870A-419B-B660-1C250CC04FA1}"/>
    <hyperlink ref="S131" r:id="rId2602" xr:uid="{FF187EA0-53C4-4052-BBA4-DA1C3C2A03FF}"/>
    <hyperlink ref="S192" r:id="rId2603" xr:uid="{CFC27A45-21B9-4447-B5DD-E77741C51552}"/>
    <hyperlink ref="S302:S305" r:id="rId2604" display="https://www.adb.org/projects/53390-001/main" xr:uid="{450C31EC-FC9B-4F5D-A58D-8D057611FE72}"/>
    <hyperlink ref="S183" r:id="rId2605" xr:uid="{3C9F9692-DE8C-44B8-88AE-B2DCBC6DB136}"/>
    <hyperlink ref="S34" r:id="rId2606" xr:uid="{2D5A0255-81DA-4DA3-ADB7-95550B18A6FF}"/>
    <hyperlink ref="S308:S324" r:id="rId2607" display="https://www.adb.org/projects/54055-001/main" xr:uid="{2BFB02A3-1134-460D-AC90-78AF5EC52B2F}"/>
    <hyperlink ref="S149" r:id="rId2608" xr:uid="{19330FDE-92D2-477D-9184-56D29205DEC7}"/>
    <hyperlink ref="S326:S328" r:id="rId2609" display="https://www.adb.org/projects/54002-001/main" xr:uid="{0BA2FB00-2A54-45CF-98DF-8EE301D7E760}"/>
    <hyperlink ref="S197" r:id="rId2610" xr:uid="{98EE25C0-11E3-4ED9-B0CA-CEA58C49C4AC}"/>
    <hyperlink ref="S29" r:id="rId2611" xr:uid="{23730C4A-19BC-4CA2-9A7D-CFC88DD6BD51}"/>
    <hyperlink ref="T5598" r:id="rId2612" xr:uid="{662451D4-5D96-4674-B1BA-F88DE3253EBA}"/>
    <hyperlink ref="T4233:T4879" r:id="rId2613" display="Climate Action and Sustainability Figures 2023 (excel format)" xr:uid="{3ABA3D67-29AF-4297-B335-13B074F113C4}"/>
    <hyperlink ref="T4817" r:id="rId2614" xr:uid="{4508C1F7-E3C8-4638-9C2B-BD6F81C20C6B}"/>
    <hyperlink ref="T4881:T5377" r:id="rId2615" display="Climate Action and Environmental Sustainability Figures for 2022" xr:uid="{C84E4B86-4E74-469C-96D8-278E17798E60}"/>
    <hyperlink ref="T4409" r:id="rId2616" xr:uid="{3D996F25-683D-46A4-84CB-BD50BB4E5153}"/>
    <hyperlink ref="T5379:T5792" r:id="rId2617" display="Climate Action and Environmental Sustainability Figures for 2021" xr:uid="{0C0F1C13-CA0D-4883-8DB6-5F6A669F2A88}"/>
  </hyperlinks>
  <pageMargins left="0.7" right="0.7" top="0.75" bottom="0.75" header="0.3" footer="0.3"/>
  <tableParts count="1">
    <tablePart r:id="rId2618"/>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E90D2-45EC-4714-B289-BCB6D4CA5A2B}">
  <dimension ref="A1:Z5792"/>
  <sheetViews>
    <sheetView workbookViewId="0">
      <pane ySplit="1" topLeftCell="A2" activePane="bottomLeft" state="frozen"/>
      <selection pane="bottomLeft"/>
    </sheetView>
  </sheetViews>
  <sheetFormatPr defaultRowHeight="15" x14ac:dyDescent="0.25"/>
  <cols>
    <col min="1" max="1" width="29.140625" customWidth="1"/>
    <col min="2" max="2" width="16.85546875" customWidth="1"/>
    <col min="3" max="3" width="58" customWidth="1"/>
    <col min="4" max="4" width="13.140625" bestFit="1" customWidth="1"/>
    <col min="5" max="5" width="14.42578125" customWidth="1"/>
    <col min="6" max="6" width="9.42578125" hidden="1" customWidth="1"/>
    <col min="7" max="7" width="26.5703125" customWidth="1"/>
    <col min="8" max="8" width="37.7109375" bestFit="1" customWidth="1"/>
    <col min="9" max="9" width="51.7109375" bestFit="1" customWidth="1"/>
    <col min="10" max="10" width="29.7109375" bestFit="1" customWidth="1"/>
    <col min="11" max="11" width="25.140625" customWidth="1"/>
    <col min="12" max="12" width="22.5703125" customWidth="1"/>
    <col min="13" max="13" width="10.85546875" bestFit="1" customWidth="1"/>
    <col min="14" max="14" width="27.140625" bestFit="1" customWidth="1"/>
    <col min="15" max="15" width="22.42578125" bestFit="1" customWidth="1"/>
    <col min="16" max="16" width="23" bestFit="1" customWidth="1"/>
    <col min="17" max="17" width="21" bestFit="1" customWidth="1"/>
    <col min="18" max="18" width="20.85546875" bestFit="1" customWidth="1"/>
    <col min="19" max="19" width="74.7109375" customWidth="1"/>
    <col min="20" max="20" width="59.5703125" bestFit="1" customWidth="1"/>
    <col min="25" max="25" width="52.5703125" bestFit="1" customWidth="1"/>
    <col min="26" max="26" width="31.7109375" bestFit="1" customWidth="1"/>
  </cols>
  <sheetData>
    <row r="1" spans="1:20" x14ac:dyDescent="0.25">
      <c r="A1" t="s">
        <v>0</v>
      </c>
      <c r="B1" t="s">
        <v>8743</v>
      </c>
      <c r="C1" t="s">
        <v>21</v>
      </c>
      <c r="D1" t="s">
        <v>22</v>
      </c>
      <c r="E1" t="s">
        <v>9184</v>
      </c>
      <c r="F1" t="s">
        <v>9165</v>
      </c>
      <c r="G1" t="s">
        <v>33</v>
      </c>
      <c r="H1" t="s">
        <v>8741</v>
      </c>
      <c r="I1" t="s">
        <v>8758</v>
      </c>
      <c r="J1" t="s">
        <v>8820</v>
      </c>
      <c r="K1" t="s">
        <v>1303</v>
      </c>
      <c r="L1" t="s">
        <v>1304</v>
      </c>
      <c r="M1" t="s">
        <v>9182</v>
      </c>
      <c r="N1" t="s">
        <v>8759</v>
      </c>
      <c r="O1" t="s">
        <v>8744</v>
      </c>
      <c r="P1" t="s">
        <v>8745</v>
      </c>
      <c r="Q1" t="s">
        <v>8746</v>
      </c>
      <c r="R1" t="s">
        <v>9181</v>
      </c>
      <c r="S1" t="s">
        <v>58</v>
      </c>
      <c r="T1" t="s">
        <v>8765</v>
      </c>
    </row>
    <row r="2" spans="1:20" x14ac:dyDescent="0.25">
      <c r="A2" t="s">
        <v>8742</v>
      </c>
      <c r="B2" t="s">
        <v>66</v>
      </c>
      <c r="C2" t="s">
        <v>3441</v>
      </c>
      <c r="D2" t="s">
        <v>3440</v>
      </c>
      <c r="E2" s="2">
        <v>44558</v>
      </c>
      <c r="F2">
        <v>2021</v>
      </c>
      <c r="G2" t="s">
        <v>79</v>
      </c>
      <c r="H2" t="s">
        <v>68</v>
      </c>
      <c r="I2" t="s">
        <v>117</v>
      </c>
      <c r="J2">
        <v>1</v>
      </c>
      <c r="M2" t="s">
        <v>25</v>
      </c>
      <c r="N2">
        <f>SUM(Table71417[[#This Row],[Mitigation ($ million)]], Table71417[[#This Row],[Adaptation ($ million)]])</f>
        <v>1</v>
      </c>
      <c r="O2">
        <v>1</v>
      </c>
      <c r="R2" s="43">
        <f>Table71417[[#This Row],[Climate finance ($ million)]]/Table71417[[#This Row],[Total commitment ($ million)]]</f>
        <v>1</v>
      </c>
      <c r="S2" s="21" t="s">
        <v>3442</v>
      </c>
      <c r="T2" s="1" t="s">
        <v>8795</v>
      </c>
    </row>
    <row r="3" spans="1:20" x14ac:dyDescent="0.25">
      <c r="A3" t="s">
        <v>8742</v>
      </c>
      <c r="B3" t="s">
        <v>66</v>
      </c>
      <c r="C3" t="s">
        <v>3226</v>
      </c>
      <c r="D3" t="s">
        <v>3225</v>
      </c>
      <c r="E3" s="2">
        <v>44537</v>
      </c>
      <c r="F3">
        <v>2021</v>
      </c>
      <c r="G3" t="s">
        <v>88</v>
      </c>
      <c r="H3" t="s">
        <v>93</v>
      </c>
      <c r="I3" t="s">
        <v>71</v>
      </c>
      <c r="J3">
        <v>157.25</v>
      </c>
      <c r="M3" t="s">
        <v>72</v>
      </c>
      <c r="N3">
        <f>SUM(Table71417[[#This Row],[Mitigation ($ million)]], Table71417[[#This Row],[Adaptation ($ million)]])</f>
        <v>73.13</v>
      </c>
      <c r="O3">
        <v>16.489999999999998</v>
      </c>
      <c r="P3">
        <v>56.64</v>
      </c>
      <c r="R3" s="43">
        <f>Table71417[[#This Row],[Climate finance ($ million)]]/Table71417[[#This Row],[Total commitment ($ million)]]</f>
        <v>0.46505564387917325</v>
      </c>
      <c r="S3" s="21" t="s">
        <v>3227</v>
      </c>
      <c r="T3" s="1" t="s">
        <v>8795</v>
      </c>
    </row>
    <row r="4" spans="1:20" x14ac:dyDescent="0.25">
      <c r="A4" t="s">
        <v>8742</v>
      </c>
      <c r="B4" t="s">
        <v>66</v>
      </c>
      <c r="C4" t="s">
        <v>3447</v>
      </c>
      <c r="D4" t="s">
        <v>3225</v>
      </c>
      <c r="E4" s="2">
        <v>44561</v>
      </c>
      <c r="F4">
        <v>2021</v>
      </c>
      <c r="G4" t="s">
        <v>88</v>
      </c>
      <c r="H4" t="s">
        <v>68</v>
      </c>
      <c r="I4" t="s">
        <v>71</v>
      </c>
      <c r="M4" t="s">
        <v>72</v>
      </c>
      <c r="N4">
        <f>SUM(Table71417[[#This Row],[Mitigation ($ million)]], Table71417[[#This Row],[Adaptation ($ million)]])</f>
        <v>0.75</v>
      </c>
      <c r="O4">
        <v>0.75</v>
      </c>
      <c r="R4" s="5"/>
      <c r="S4" s="21" t="s">
        <v>3227</v>
      </c>
      <c r="T4" s="1" t="s">
        <v>8795</v>
      </c>
    </row>
    <row r="5" spans="1:20" x14ac:dyDescent="0.25">
      <c r="A5" t="s">
        <v>8742</v>
      </c>
      <c r="B5" t="s">
        <v>66</v>
      </c>
      <c r="C5" t="s">
        <v>3447</v>
      </c>
      <c r="D5" t="s">
        <v>3225</v>
      </c>
      <c r="E5" s="2">
        <v>44561</v>
      </c>
      <c r="F5">
        <v>2021</v>
      </c>
      <c r="G5" t="s">
        <v>88</v>
      </c>
      <c r="H5" t="s">
        <v>68</v>
      </c>
      <c r="I5" t="s">
        <v>71</v>
      </c>
      <c r="M5" t="s">
        <v>72</v>
      </c>
      <c r="N5">
        <f>SUM(Table71417[[#This Row],[Mitigation ($ million)]], Table71417[[#This Row],[Adaptation ($ million)]])</f>
        <v>0.25</v>
      </c>
      <c r="O5">
        <v>0.25</v>
      </c>
      <c r="R5" s="5"/>
      <c r="S5" s="21" t="s">
        <v>3227</v>
      </c>
      <c r="T5" s="1" t="s">
        <v>8795</v>
      </c>
    </row>
    <row r="6" spans="1:20" x14ac:dyDescent="0.25">
      <c r="A6" t="s">
        <v>8742</v>
      </c>
      <c r="B6" t="s">
        <v>66</v>
      </c>
      <c r="C6" t="s">
        <v>961</v>
      </c>
      <c r="D6" t="s">
        <v>960</v>
      </c>
      <c r="E6" s="2">
        <v>45273</v>
      </c>
      <c r="F6">
        <v>2023</v>
      </c>
      <c r="G6" t="s">
        <v>88</v>
      </c>
      <c r="H6" t="s">
        <v>93</v>
      </c>
      <c r="I6" t="s">
        <v>71</v>
      </c>
      <c r="J6">
        <v>254</v>
      </c>
      <c r="M6" t="s">
        <v>72</v>
      </c>
      <c r="N6">
        <f>SUM(Table71417[[#This Row],[Mitigation ($ million)]], Table71417[[#This Row],[Adaptation ($ million)]])</f>
        <v>121.55</v>
      </c>
      <c r="O6">
        <v>78.69</v>
      </c>
      <c r="P6">
        <v>42.86</v>
      </c>
      <c r="R6" s="43">
        <f>Table71417[[#This Row],[Climate finance ($ million)]]/Table71417[[#This Row],[Total commitment ($ million)]]</f>
        <v>0.47854330708661419</v>
      </c>
      <c r="S6" s="21" t="s">
        <v>963</v>
      </c>
      <c r="T6" s="1" t="s">
        <v>8797</v>
      </c>
    </row>
    <row r="7" spans="1:20" x14ac:dyDescent="0.25">
      <c r="A7" t="s">
        <v>8742</v>
      </c>
      <c r="B7" t="s">
        <v>66</v>
      </c>
      <c r="C7" t="s">
        <v>402</v>
      </c>
      <c r="D7" t="s">
        <v>401</v>
      </c>
      <c r="E7" s="2">
        <v>45076</v>
      </c>
      <c r="F7">
        <v>2023</v>
      </c>
      <c r="G7" t="s">
        <v>79</v>
      </c>
      <c r="H7" t="s">
        <v>68</v>
      </c>
      <c r="I7" t="s">
        <v>84</v>
      </c>
      <c r="J7">
        <v>1</v>
      </c>
      <c r="M7" t="s">
        <v>24</v>
      </c>
      <c r="N7">
        <f>SUM(Table71417[[#This Row],[Mitigation ($ million)]], Table71417[[#This Row],[Adaptation ($ million)]])</f>
        <v>0.2</v>
      </c>
      <c r="O7">
        <v>0.2</v>
      </c>
      <c r="R7" s="43">
        <f>Table71417[[#This Row],[Climate finance ($ million)]]/Table71417[[#This Row],[Total commitment ($ million)]]</f>
        <v>0.2</v>
      </c>
      <c r="S7" s="21" t="s">
        <v>403</v>
      </c>
      <c r="T7" s="1" t="s">
        <v>8797</v>
      </c>
    </row>
    <row r="8" spans="1:20" x14ac:dyDescent="0.25">
      <c r="A8" t="s">
        <v>8742</v>
      </c>
      <c r="B8" t="s">
        <v>66</v>
      </c>
      <c r="C8" t="s">
        <v>402</v>
      </c>
      <c r="D8" t="s">
        <v>401</v>
      </c>
      <c r="E8" s="2">
        <v>45265</v>
      </c>
      <c r="F8">
        <v>2023</v>
      </c>
      <c r="G8" t="s">
        <v>79</v>
      </c>
      <c r="H8" t="s">
        <v>68</v>
      </c>
      <c r="I8" t="s">
        <v>84</v>
      </c>
      <c r="M8" t="s">
        <v>24</v>
      </c>
      <c r="N8">
        <f>SUM(Table71417[[#This Row],[Mitigation ($ million)]], Table71417[[#This Row],[Adaptation ($ million)]])</f>
        <v>0</v>
      </c>
      <c r="R8" s="5"/>
      <c r="S8" s="21" t="s">
        <v>403</v>
      </c>
      <c r="T8" s="1" t="s">
        <v>8797</v>
      </c>
    </row>
    <row r="9" spans="1:20" x14ac:dyDescent="0.25">
      <c r="A9" t="s">
        <v>8742</v>
      </c>
      <c r="B9" t="s">
        <v>66</v>
      </c>
      <c r="C9" t="s">
        <v>849</v>
      </c>
      <c r="D9" t="s">
        <v>848</v>
      </c>
      <c r="E9" s="2">
        <v>45258</v>
      </c>
      <c r="F9">
        <v>2023</v>
      </c>
      <c r="G9" t="s">
        <v>79</v>
      </c>
      <c r="H9" t="s">
        <v>93</v>
      </c>
      <c r="I9" t="s">
        <v>84</v>
      </c>
      <c r="J9">
        <v>461.5</v>
      </c>
      <c r="M9" t="s">
        <v>25</v>
      </c>
      <c r="N9">
        <f>SUM(Table71417[[#This Row],[Mitigation ($ million)]], Table71417[[#This Row],[Adaptation ($ million)]])</f>
        <v>38.5</v>
      </c>
      <c r="P9">
        <v>38.5</v>
      </c>
      <c r="R9" s="43">
        <f>Table71417[[#This Row],[Climate finance ($ million)]]/Table71417[[#This Row],[Total commitment ($ million)]]</f>
        <v>8.3423618634886246E-2</v>
      </c>
      <c r="S9" s="21" t="s">
        <v>851</v>
      </c>
      <c r="T9" s="1" t="s">
        <v>8797</v>
      </c>
    </row>
    <row r="10" spans="1:20" x14ac:dyDescent="0.25">
      <c r="A10" t="s">
        <v>8742</v>
      </c>
      <c r="B10" t="s">
        <v>66</v>
      </c>
      <c r="C10" t="s">
        <v>898</v>
      </c>
      <c r="D10" t="s">
        <v>897</v>
      </c>
      <c r="E10" s="2">
        <v>45267</v>
      </c>
      <c r="F10">
        <v>2023</v>
      </c>
      <c r="G10" t="s">
        <v>62</v>
      </c>
      <c r="H10" t="s">
        <v>93</v>
      </c>
      <c r="I10" t="s">
        <v>132</v>
      </c>
      <c r="J10">
        <v>100</v>
      </c>
      <c r="M10" t="s">
        <v>24</v>
      </c>
      <c r="N10">
        <f>SUM(Table71417[[#This Row],[Mitigation ($ million)]], Table71417[[#This Row],[Adaptation ($ million)]])</f>
        <v>4.43</v>
      </c>
      <c r="O10">
        <v>4.43</v>
      </c>
      <c r="R10" s="5"/>
      <c r="S10" s="21" t="s">
        <v>900</v>
      </c>
      <c r="T10" s="1" t="s">
        <v>8797</v>
      </c>
    </row>
    <row r="11" spans="1:20" x14ac:dyDescent="0.25">
      <c r="A11" t="s">
        <v>8742</v>
      </c>
      <c r="B11" t="s">
        <v>66</v>
      </c>
      <c r="C11" t="s">
        <v>898</v>
      </c>
      <c r="D11" t="s">
        <v>897</v>
      </c>
      <c r="E11" s="2">
        <v>45267</v>
      </c>
      <c r="F11">
        <v>2023</v>
      </c>
      <c r="G11" t="s">
        <v>62</v>
      </c>
      <c r="H11" t="s">
        <v>93</v>
      </c>
      <c r="I11" t="s">
        <v>128</v>
      </c>
      <c r="M11" t="s">
        <v>24</v>
      </c>
      <c r="N11">
        <f>SUM(Table71417[[#This Row],[Mitigation ($ million)]], Table71417[[#This Row],[Adaptation ($ million)]])</f>
        <v>7</v>
      </c>
      <c r="O11">
        <v>7</v>
      </c>
      <c r="R11" s="5"/>
      <c r="S11" s="21" t="s">
        <v>900</v>
      </c>
      <c r="T11" s="1" t="s">
        <v>8797</v>
      </c>
    </row>
    <row r="12" spans="1:20" x14ac:dyDescent="0.25">
      <c r="A12" t="s">
        <v>8742</v>
      </c>
      <c r="B12" t="s">
        <v>66</v>
      </c>
      <c r="C12" t="s">
        <v>898</v>
      </c>
      <c r="D12" t="s">
        <v>897</v>
      </c>
      <c r="E12" s="2">
        <v>45267</v>
      </c>
      <c r="F12">
        <v>2023</v>
      </c>
      <c r="G12" t="s">
        <v>62</v>
      </c>
      <c r="H12" t="s">
        <v>93</v>
      </c>
      <c r="I12" t="s">
        <v>332</v>
      </c>
      <c r="M12" t="s">
        <v>24</v>
      </c>
      <c r="N12">
        <f>SUM(Table71417[[#This Row],[Mitigation ($ million)]], Table71417[[#This Row],[Adaptation ($ million)]])</f>
        <v>10</v>
      </c>
      <c r="O12">
        <v>10</v>
      </c>
      <c r="R12" s="5"/>
      <c r="S12" s="21" t="s">
        <v>900</v>
      </c>
      <c r="T12" s="1" t="s">
        <v>8797</v>
      </c>
    </row>
    <row r="13" spans="1:20" x14ac:dyDescent="0.25">
      <c r="A13" t="s">
        <v>8742</v>
      </c>
      <c r="B13" t="s">
        <v>66</v>
      </c>
      <c r="C13" t="s">
        <v>2666</v>
      </c>
      <c r="D13" t="s">
        <v>2665</v>
      </c>
      <c r="E13" s="2">
        <v>44921</v>
      </c>
      <c r="F13">
        <v>2022</v>
      </c>
      <c r="G13" t="s">
        <v>79</v>
      </c>
      <c r="H13" t="s">
        <v>93</v>
      </c>
      <c r="I13" t="s">
        <v>84</v>
      </c>
      <c r="J13">
        <v>222.75</v>
      </c>
      <c r="M13" t="s">
        <v>72</v>
      </c>
      <c r="N13">
        <f>SUM(Table71417[[#This Row],[Mitigation ($ million)]], Table71417[[#This Row],[Adaptation ($ million)]])</f>
        <v>60.25</v>
      </c>
      <c r="O13">
        <v>7.0000000000000007E-2</v>
      </c>
      <c r="P13">
        <v>60.18</v>
      </c>
      <c r="R13" s="43">
        <f>Table71417[[#This Row],[Climate finance ($ million)]]/Table71417[[#This Row],[Total commitment ($ million)]]</f>
        <v>0.27048260381593714</v>
      </c>
      <c r="S13" s="21" t="s">
        <v>2668</v>
      </c>
      <c r="T13" s="1" t="s">
        <v>8796</v>
      </c>
    </row>
    <row r="14" spans="1:20" x14ac:dyDescent="0.25">
      <c r="A14" t="s">
        <v>8742</v>
      </c>
      <c r="B14" t="s">
        <v>66</v>
      </c>
      <c r="C14" t="s">
        <v>2670</v>
      </c>
      <c r="D14" t="s">
        <v>2669</v>
      </c>
      <c r="E14" s="2">
        <v>44621</v>
      </c>
      <c r="F14">
        <v>2022</v>
      </c>
      <c r="G14" t="s">
        <v>79</v>
      </c>
      <c r="H14" t="s">
        <v>93</v>
      </c>
      <c r="I14" t="s">
        <v>71</v>
      </c>
      <c r="J14">
        <v>430</v>
      </c>
      <c r="M14" t="s">
        <v>72</v>
      </c>
      <c r="N14">
        <f>SUM(Table71417[[#This Row],[Mitigation ($ million)]], Table71417[[#This Row],[Adaptation ($ million)]])</f>
        <v>19.369999999999997</v>
      </c>
      <c r="O14">
        <v>7.08</v>
      </c>
      <c r="P14">
        <v>12.29</v>
      </c>
      <c r="R14" s="43">
        <f>Table71417[[#This Row],[Climate finance ($ million)]]/Table71417[[#This Row],[Total commitment ($ million)]]</f>
        <v>4.5046511627906974E-2</v>
      </c>
      <c r="S14" s="21" t="s">
        <v>2672</v>
      </c>
      <c r="T14" s="1" t="s">
        <v>8796</v>
      </c>
    </row>
    <row r="15" spans="1:20" x14ac:dyDescent="0.25">
      <c r="A15" t="s">
        <v>8742</v>
      </c>
      <c r="B15" t="s">
        <v>66</v>
      </c>
      <c r="C15" t="s">
        <v>2670</v>
      </c>
      <c r="D15" t="s">
        <v>2669</v>
      </c>
      <c r="E15" s="2">
        <v>44621</v>
      </c>
      <c r="F15">
        <v>2022</v>
      </c>
      <c r="G15" t="s">
        <v>79</v>
      </c>
      <c r="H15" t="s">
        <v>93</v>
      </c>
      <c r="I15" t="s">
        <v>71</v>
      </c>
      <c r="M15" t="s">
        <v>72</v>
      </c>
      <c r="N15">
        <f>SUM(Table71417[[#This Row],[Mitigation ($ million)]], Table71417[[#This Row],[Adaptation ($ million)]])</f>
        <v>9.09</v>
      </c>
      <c r="P15">
        <v>9.09</v>
      </c>
      <c r="R15" s="5"/>
      <c r="S15" s="21" t="s">
        <v>2672</v>
      </c>
      <c r="T15" s="1" t="s">
        <v>8796</v>
      </c>
    </row>
    <row r="16" spans="1:20" x14ac:dyDescent="0.25">
      <c r="A16" t="s">
        <v>8742</v>
      </c>
      <c r="B16" t="s">
        <v>66</v>
      </c>
      <c r="C16" t="s">
        <v>2670</v>
      </c>
      <c r="D16" t="s">
        <v>2669</v>
      </c>
      <c r="E16" s="2">
        <v>44621</v>
      </c>
      <c r="F16">
        <v>2022</v>
      </c>
      <c r="G16" t="s">
        <v>79</v>
      </c>
      <c r="H16" t="s">
        <v>150</v>
      </c>
      <c r="I16" t="s">
        <v>71</v>
      </c>
      <c r="M16" t="s">
        <v>72</v>
      </c>
      <c r="N16">
        <f>SUM(Table71417[[#This Row],[Mitigation ($ million)]], Table71417[[#This Row],[Adaptation ($ million)]])</f>
        <v>0</v>
      </c>
      <c r="R16" s="5"/>
      <c r="S16" s="21" t="s">
        <v>2672</v>
      </c>
      <c r="T16" s="1" t="s">
        <v>8796</v>
      </c>
    </row>
    <row r="17" spans="1:26" x14ac:dyDescent="0.25">
      <c r="A17" t="s">
        <v>8742</v>
      </c>
      <c r="B17" t="s">
        <v>66</v>
      </c>
      <c r="C17" t="s">
        <v>2670</v>
      </c>
      <c r="D17" t="s">
        <v>2669</v>
      </c>
      <c r="E17" s="2">
        <v>44621</v>
      </c>
      <c r="F17">
        <v>2022</v>
      </c>
      <c r="G17" t="s">
        <v>79</v>
      </c>
      <c r="H17" t="s">
        <v>93</v>
      </c>
      <c r="I17" t="s">
        <v>71</v>
      </c>
      <c r="M17" t="s">
        <v>72</v>
      </c>
      <c r="N17">
        <f>SUM(Table71417[[#This Row],[Mitigation ($ million)]], Table71417[[#This Row],[Adaptation ($ million)]])</f>
        <v>45.52</v>
      </c>
      <c r="O17">
        <v>35.89</v>
      </c>
      <c r="P17">
        <v>9.6300000000000008</v>
      </c>
      <c r="R17" s="5"/>
      <c r="S17" s="21" t="s">
        <v>2672</v>
      </c>
      <c r="T17" s="1" t="s">
        <v>8796</v>
      </c>
    </row>
    <row r="18" spans="1:26" x14ac:dyDescent="0.25">
      <c r="A18" t="s">
        <v>8742</v>
      </c>
      <c r="B18" t="s">
        <v>66</v>
      </c>
      <c r="C18" t="s">
        <v>2677</v>
      </c>
      <c r="D18" t="s">
        <v>2676</v>
      </c>
      <c r="E18" s="2">
        <v>44909</v>
      </c>
      <c r="F18">
        <v>2022</v>
      </c>
      <c r="G18" t="s">
        <v>698</v>
      </c>
      <c r="H18" t="s">
        <v>93</v>
      </c>
      <c r="I18" t="s">
        <v>71</v>
      </c>
      <c r="J18">
        <v>23.8</v>
      </c>
      <c r="M18" t="s">
        <v>25</v>
      </c>
      <c r="N18">
        <f>SUM(Table71417[[#This Row],[Mitigation ($ million)]], Table71417[[#This Row],[Adaptation ($ million)]])</f>
        <v>1.98</v>
      </c>
      <c r="P18">
        <v>1.98</v>
      </c>
      <c r="R18" s="43">
        <f>Table71417[[#This Row],[Climate finance ($ million)]]/Table71417[[#This Row],[Total commitment ($ million)]]</f>
        <v>8.3193277310924366E-2</v>
      </c>
      <c r="S18" s="21" t="s">
        <v>2679</v>
      </c>
      <c r="T18" s="1" t="s">
        <v>8796</v>
      </c>
    </row>
    <row r="19" spans="1:26" x14ac:dyDescent="0.25">
      <c r="A19" t="s">
        <v>8742</v>
      </c>
      <c r="B19" t="s">
        <v>66</v>
      </c>
      <c r="C19" t="s">
        <v>2677</v>
      </c>
      <c r="D19" t="s">
        <v>2676</v>
      </c>
      <c r="E19" s="2">
        <v>44909</v>
      </c>
      <c r="F19">
        <v>2022</v>
      </c>
      <c r="G19" t="s">
        <v>698</v>
      </c>
      <c r="H19" t="s">
        <v>93</v>
      </c>
      <c r="I19" t="s">
        <v>117</v>
      </c>
      <c r="M19" t="s">
        <v>25</v>
      </c>
      <c r="N19">
        <f>SUM(Table71417[[#This Row],[Mitigation ($ million)]], Table71417[[#This Row],[Adaptation ($ million)]])</f>
        <v>4.62</v>
      </c>
      <c r="P19">
        <v>4.62</v>
      </c>
      <c r="R19" s="5"/>
      <c r="S19" s="21" t="s">
        <v>2679</v>
      </c>
      <c r="T19" s="1" t="s">
        <v>8796</v>
      </c>
    </row>
    <row r="20" spans="1:26" x14ac:dyDescent="0.25">
      <c r="A20" t="s">
        <v>8742</v>
      </c>
      <c r="B20" t="s">
        <v>66</v>
      </c>
      <c r="C20" t="s">
        <v>2677</v>
      </c>
      <c r="D20" t="s">
        <v>2676</v>
      </c>
      <c r="E20" s="2">
        <v>44909</v>
      </c>
      <c r="F20">
        <v>2022</v>
      </c>
      <c r="G20" t="s">
        <v>698</v>
      </c>
      <c r="H20" t="s">
        <v>150</v>
      </c>
      <c r="I20" t="s">
        <v>71</v>
      </c>
      <c r="M20" t="s">
        <v>25</v>
      </c>
      <c r="N20">
        <f>SUM(Table71417[[#This Row],[Mitigation ($ million)]], Table71417[[#This Row],[Adaptation ($ million)]])</f>
        <v>1.3</v>
      </c>
      <c r="P20">
        <v>1.3</v>
      </c>
      <c r="R20" s="5"/>
      <c r="S20" s="21" t="s">
        <v>2679</v>
      </c>
      <c r="T20" s="1" t="s">
        <v>8796</v>
      </c>
    </row>
    <row r="21" spans="1:26" x14ac:dyDescent="0.25">
      <c r="A21" t="s">
        <v>8742</v>
      </c>
      <c r="B21" t="s">
        <v>66</v>
      </c>
      <c r="C21" t="s">
        <v>2677</v>
      </c>
      <c r="D21" t="s">
        <v>2676</v>
      </c>
      <c r="E21" s="2">
        <v>44909</v>
      </c>
      <c r="F21">
        <v>2022</v>
      </c>
      <c r="G21" t="s">
        <v>698</v>
      </c>
      <c r="H21" t="s">
        <v>150</v>
      </c>
      <c r="I21" t="s">
        <v>117</v>
      </c>
      <c r="M21" t="s">
        <v>25</v>
      </c>
      <c r="N21">
        <f>SUM(Table71417[[#This Row],[Mitigation ($ million)]], Table71417[[#This Row],[Adaptation ($ million)]])</f>
        <v>2.8</v>
      </c>
      <c r="P21">
        <v>2.8</v>
      </c>
      <c r="R21" s="5"/>
      <c r="S21" s="21" t="s">
        <v>2679</v>
      </c>
      <c r="T21" s="1" t="s">
        <v>8796</v>
      </c>
    </row>
    <row r="22" spans="1:26" x14ac:dyDescent="0.25">
      <c r="A22" t="s">
        <v>8742</v>
      </c>
      <c r="B22" t="s">
        <v>66</v>
      </c>
      <c r="C22" t="s">
        <v>2677</v>
      </c>
      <c r="D22" t="s">
        <v>2676</v>
      </c>
      <c r="E22" s="2">
        <v>44909</v>
      </c>
      <c r="F22">
        <v>2022</v>
      </c>
      <c r="G22" t="s">
        <v>698</v>
      </c>
      <c r="H22" t="s">
        <v>150</v>
      </c>
      <c r="I22" t="s">
        <v>117</v>
      </c>
      <c r="M22" t="s">
        <v>25</v>
      </c>
      <c r="N22">
        <f>SUM(Table71417[[#This Row],[Mitigation ($ million)]], Table71417[[#This Row],[Adaptation ($ million)]])</f>
        <v>1.5</v>
      </c>
      <c r="P22">
        <v>1.5</v>
      </c>
      <c r="R22" s="5"/>
      <c r="S22" s="21" t="s">
        <v>2679</v>
      </c>
      <c r="T22" s="1" t="s">
        <v>8796</v>
      </c>
    </row>
    <row r="23" spans="1:26" x14ac:dyDescent="0.25">
      <c r="A23" t="s">
        <v>8742</v>
      </c>
      <c r="B23" t="s">
        <v>66</v>
      </c>
      <c r="C23" t="s">
        <v>2683</v>
      </c>
      <c r="D23" t="s">
        <v>2682</v>
      </c>
      <c r="E23" s="2">
        <v>44921</v>
      </c>
      <c r="F23">
        <v>2022</v>
      </c>
      <c r="G23" t="s">
        <v>79</v>
      </c>
      <c r="H23" t="s">
        <v>93</v>
      </c>
      <c r="I23" t="s">
        <v>128</v>
      </c>
      <c r="J23">
        <v>695.72500000000002</v>
      </c>
      <c r="M23" t="s">
        <v>72</v>
      </c>
      <c r="N23">
        <f>SUM(Table71417[[#This Row],[Mitigation ($ million)]], Table71417[[#This Row],[Adaptation ($ million)]])</f>
        <v>41.58</v>
      </c>
      <c r="O23">
        <v>15.35</v>
      </c>
      <c r="P23">
        <v>26.23</v>
      </c>
      <c r="R23" s="43">
        <f>Table71417[[#This Row],[Climate finance ($ million)]]/Table71417[[#This Row],[Total commitment ($ million)]]</f>
        <v>5.9764993352258433E-2</v>
      </c>
      <c r="S23" s="21" t="s">
        <v>2685</v>
      </c>
      <c r="T23" s="1" t="s">
        <v>8796</v>
      </c>
    </row>
    <row r="24" spans="1:26" x14ac:dyDescent="0.25">
      <c r="A24" t="s">
        <v>8742</v>
      </c>
      <c r="B24" t="s">
        <v>66</v>
      </c>
      <c r="C24" t="s">
        <v>2683</v>
      </c>
      <c r="D24" t="s">
        <v>2682</v>
      </c>
      <c r="E24" s="2">
        <v>44921</v>
      </c>
      <c r="F24">
        <v>2022</v>
      </c>
      <c r="G24" t="s">
        <v>79</v>
      </c>
      <c r="H24" t="s">
        <v>93</v>
      </c>
      <c r="I24" t="s">
        <v>128</v>
      </c>
      <c r="M24" t="s">
        <v>72</v>
      </c>
      <c r="N24">
        <f>SUM(Table71417[[#This Row],[Mitigation ($ million)]], Table71417[[#This Row],[Adaptation ($ million)]])</f>
        <v>12.799999999999999</v>
      </c>
      <c r="O24">
        <v>11.2</v>
      </c>
      <c r="P24">
        <v>1.6</v>
      </c>
      <c r="R24" s="5"/>
      <c r="S24" s="21" t="s">
        <v>2685</v>
      </c>
      <c r="T24" s="1" t="s">
        <v>8796</v>
      </c>
    </row>
    <row r="25" spans="1:26" x14ac:dyDescent="0.25">
      <c r="A25" t="s">
        <v>8742</v>
      </c>
      <c r="B25" t="s">
        <v>66</v>
      </c>
      <c r="C25" t="s">
        <v>176</v>
      </c>
      <c r="D25" t="s">
        <v>175</v>
      </c>
      <c r="E25" s="2">
        <v>44516</v>
      </c>
      <c r="F25">
        <v>2021</v>
      </c>
      <c r="G25" t="s">
        <v>88</v>
      </c>
      <c r="H25" t="s">
        <v>68</v>
      </c>
      <c r="I25" t="s">
        <v>71</v>
      </c>
      <c r="J25">
        <v>0.75</v>
      </c>
      <c r="M25" t="s">
        <v>72</v>
      </c>
      <c r="N25">
        <f>SUM(Table71417[[#This Row],[Mitigation ($ million)]], Table71417[[#This Row],[Adaptation ($ million)]])</f>
        <v>6.3E-2</v>
      </c>
      <c r="O25">
        <v>3.5000000000000003E-2</v>
      </c>
      <c r="P25">
        <v>2.8000000000000001E-2</v>
      </c>
      <c r="R25" s="43">
        <f>Table71417[[#This Row],[Climate finance ($ million)]]/Table71417[[#This Row],[Total commitment ($ million)]]</f>
        <v>8.4000000000000005E-2</v>
      </c>
      <c r="S25" s="21" t="s">
        <v>178</v>
      </c>
      <c r="T25" s="1" t="s">
        <v>8795</v>
      </c>
      <c r="Y25" s="8" t="s">
        <v>8738</v>
      </c>
      <c r="Z25" t="s">
        <v>8825</v>
      </c>
    </row>
    <row r="26" spans="1:26" x14ac:dyDescent="0.25">
      <c r="A26" t="s">
        <v>8742</v>
      </c>
      <c r="B26" t="s">
        <v>66</v>
      </c>
      <c r="C26" t="s">
        <v>176</v>
      </c>
      <c r="D26" t="s">
        <v>175</v>
      </c>
      <c r="E26" s="2">
        <v>44986</v>
      </c>
      <c r="F26">
        <v>2023</v>
      </c>
      <c r="G26" t="s">
        <v>88</v>
      </c>
      <c r="H26" t="s">
        <v>107</v>
      </c>
      <c r="I26" t="s">
        <v>71</v>
      </c>
      <c r="J26">
        <v>0.85</v>
      </c>
      <c r="M26" t="s">
        <v>72</v>
      </c>
      <c r="N26">
        <f>SUM(Table71417[[#This Row],[Mitigation ($ million)]], Table71417[[#This Row],[Adaptation ($ million)]])</f>
        <v>0.30000000000000004</v>
      </c>
      <c r="O26">
        <v>0.2</v>
      </c>
      <c r="P26">
        <v>0.1</v>
      </c>
      <c r="R26" s="43">
        <f>Table71417[[#This Row],[Climate finance ($ million)]]/Table71417[[#This Row],[Total commitment ($ million)]]</f>
        <v>0.35294117647058831</v>
      </c>
      <c r="S26" s="21" t="s">
        <v>178</v>
      </c>
      <c r="T26" s="1" t="s">
        <v>8797</v>
      </c>
      <c r="Y26" s="9">
        <v>2021</v>
      </c>
      <c r="Z26">
        <v>69556.326000653527</v>
      </c>
    </row>
    <row r="27" spans="1:26" x14ac:dyDescent="0.25">
      <c r="A27" t="s">
        <v>8742</v>
      </c>
      <c r="B27" t="s">
        <v>66</v>
      </c>
      <c r="C27" t="s">
        <v>549</v>
      </c>
      <c r="D27" t="s">
        <v>548</v>
      </c>
      <c r="E27" s="2">
        <v>45134</v>
      </c>
      <c r="F27">
        <v>2023</v>
      </c>
      <c r="G27" t="s">
        <v>88</v>
      </c>
      <c r="H27" t="s">
        <v>93</v>
      </c>
      <c r="I27" t="s">
        <v>71</v>
      </c>
      <c r="J27">
        <v>299.8</v>
      </c>
      <c r="M27" t="s">
        <v>72</v>
      </c>
      <c r="N27">
        <f>SUM(Table71417[[#This Row],[Mitigation ($ million)]], Table71417[[#This Row],[Adaptation ($ million)]])</f>
        <v>122.8</v>
      </c>
      <c r="O27">
        <v>44.75</v>
      </c>
      <c r="P27">
        <v>78.05</v>
      </c>
      <c r="R27" s="43">
        <f>Table71417[[#This Row],[Climate finance ($ million)]]/Table71417[[#This Row],[Total commitment ($ million)]]</f>
        <v>0.409606404269513</v>
      </c>
      <c r="S27" s="21" t="s">
        <v>551</v>
      </c>
      <c r="T27" s="1" t="s">
        <v>8797</v>
      </c>
      <c r="Y27" s="13" t="s">
        <v>8742</v>
      </c>
      <c r="Z27">
        <v>4765.9300559279445</v>
      </c>
    </row>
    <row r="28" spans="1:26" x14ac:dyDescent="0.25">
      <c r="A28" t="s">
        <v>8742</v>
      </c>
      <c r="B28" t="s">
        <v>66</v>
      </c>
      <c r="C28" t="s">
        <v>2688</v>
      </c>
      <c r="D28" t="s">
        <v>2687</v>
      </c>
      <c r="E28" s="2">
        <v>44621</v>
      </c>
      <c r="F28">
        <v>2022</v>
      </c>
      <c r="G28" t="s">
        <v>79</v>
      </c>
      <c r="H28" t="s">
        <v>93</v>
      </c>
      <c r="I28" t="s">
        <v>117</v>
      </c>
      <c r="J28">
        <v>212.8</v>
      </c>
      <c r="M28" t="s">
        <v>25</v>
      </c>
      <c r="N28">
        <f>SUM(Table71417[[#This Row],[Mitigation ($ million)]], Table71417[[#This Row],[Adaptation ($ million)]])</f>
        <v>47.402000000000001</v>
      </c>
      <c r="P28">
        <v>47.402000000000001</v>
      </c>
      <c r="R28" s="5"/>
      <c r="S28" s="21" t="s">
        <v>2690</v>
      </c>
      <c r="T28" s="1" t="s">
        <v>8796</v>
      </c>
      <c r="Y28" s="13" t="s">
        <v>914</v>
      </c>
      <c r="Z28">
        <v>2682.5211439999998</v>
      </c>
    </row>
    <row r="29" spans="1:26" x14ac:dyDescent="0.25">
      <c r="A29" t="s">
        <v>8742</v>
      </c>
      <c r="B29" t="s">
        <v>66</v>
      </c>
      <c r="C29" t="s">
        <v>2688</v>
      </c>
      <c r="D29" t="s">
        <v>2687</v>
      </c>
      <c r="E29" s="2">
        <v>44621</v>
      </c>
      <c r="F29">
        <v>2022</v>
      </c>
      <c r="G29" t="s">
        <v>79</v>
      </c>
      <c r="H29" t="s">
        <v>150</v>
      </c>
      <c r="I29" t="s">
        <v>117</v>
      </c>
      <c r="M29" t="s">
        <v>25</v>
      </c>
      <c r="N29">
        <f>SUM(Table71417[[#This Row],[Mitigation ($ million)]], Table71417[[#This Row],[Adaptation ($ million)]])</f>
        <v>0</v>
      </c>
      <c r="R29" s="5"/>
      <c r="S29" s="21" t="s">
        <v>2690</v>
      </c>
      <c r="T29" s="1" t="s">
        <v>8796</v>
      </c>
      <c r="Y29" s="13" t="s">
        <v>8816</v>
      </c>
      <c r="Z29">
        <v>5141.9999999999982</v>
      </c>
    </row>
    <row r="30" spans="1:26" x14ac:dyDescent="0.25">
      <c r="A30" t="s">
        <v>8742</v>
      </c>
      <c r="B30" t="s">
        <v>66</v>
      </c>
      <c r="C30" t="s">
        <v>3248</v>
      </c>
      <c r="D30" t="s">
        <v>3247</v>
      </c>
      <c r="E30" s="2">
        <v>44538</v>
      </c>
      <c r="F30">
        <v>2021</v>
      </c>
      <c r="G30" t="s">
        <v>638</v>
      </c>
      <c r="H30" t="s">
        <v>93</v>
      </c>
      <c r="I30" t="s">
        <v>128</v>
      </c>
      <c r="J30">
        <v>40</v>
      </c>
      <c r="M30" t="s">
        <v>72</v>
      </c>
      <c r="N30">
        <f>SUM(Table71417[[#This Row],[Mitigation ($ million)]], Table71417[[#This Row],[Adaptation ($ million)]])</f>
        <v>5.9700000000000006</v>
      </c>
      <c r="O30">
        <v>4.74</v>
      </c>
      <c r="P30">
        <v>1.23</v>
      </c>
      <c r="R30" s="43">
        <f>Table71417[[#This Row],[Climate finance ($ million)]]/Table71417[[#This Row],[Total commitment ($ million)]]</f>
        <v>0.14925000000000002</v>
      </c>
      <c r="S30" s="21" t="s">
        <v>3249</v>
      </c>
      <c r="T30" s="1" t="s">
        <v>8795</v>
      </c>
      <c r="Y30" s="13" t="s">
        <v>8747</v>
      </c>
      <c r="Z30">
        <v>4463.8818707255996</v>
      </c>
    </row>
    <row r="31" spans="1:26" x14ac:dyDescent="0.25">
      <c r="A31" t="s">
        <v>8742</v>
      </c>
      <c r="B31" t="s">
        <v>66</v>
      </c>
      <c r="C31" t="s">
        <v>2918</v>
      </c>
      <c r="D31" t="s">
        <v>2917</v>
      </c>
      <c r="E31" s="2">
        <v>44644</v>
      </c>
      <c r="F31">
        <v>2022</v>
      </c>
      <c r="G31" t="s">
        <v>638</v>
      </c>
      <c r="H31" t="s">
        <v>150</v>
      </c>
      <c r="I31" t="s">
        <v>117</v>
      </c>
      <c r="J31">
        <v>3.92</v>
      </c>
      <c r="M31" t="s">
        <v>25</v>
      </c>
      <c r="N31">
        <f>SUM(Table71417[[#This Row],[Mitigation ($ million)]], Table71417[[#This Row],[Adaptation ($ million)]])</f>
        <v>0.4</v>
      </c>
      <c r="P31">
        <v>0.4</v>
      </c>
      <c r="R31" s="43">
        <f>Table71417[[#This Row],[Climate finance ($ million)]]/Table71417[[#This Row],[Total commitment ($ million)]]</f>
        <v>0.10204081632653061</v>
      </c>
      <c r="S31" s="21" t="s">
        <v>2920</v>
      </c>
      <c r="T31" s="1" t="s">
        <v>8796</v>
      </c>
      <c r="Y31" s="13" t="s">
        <v>8801</v>
      </c>
      <c r="Z31">
        <v>21212.6</v>
      </c>
    </row>
    <row r="32" spans="1:26" x14ac:dyDescent="0.25">
      <c r="A32" t="s">
        <v>8742</v>
      </c>
      <c r="B32" t="s">
        <v>91</v>
      </c>
      <c r="C32" t="s">
        <v>3407</v>
      </c>
      <c r="D32" t="s">
        <v>3406</v>
      </c>
      <c r="E32" s="2">
        <v>44454</v>
      </c>
      <c r="F32">
        <v>2021</v>
      </c>
      <c r="G32" t="s">
        <v>104</v>
      </c>
      <c r="H32" t="s">
        <v>68</v>
      </c>
      <c r="I32" t="s">
        <v>128</v>
      </c>
      <c r="J32">
        <v>1.5</v>
      </c>
      <c r="M32" t="s">
        <v>24</v>
      </c>
      <c r="N32">
        <f>SUM(Table71417[[#This Row],[Mitigation ($ million)]], Table71417[[#This Row],[Adaptation ($ million)]])</f>
        <v>1.5</v>
      </c>
      <c r="P32">
        <v>1.5</v>
      </c>
      <c r="R32" s="43">
        <f>Table71417[[#This Row],[Climate finance ($ million)]]/Table71417[[#This Row],[Total commitment ($ million)]]</f>
        <v>1</v>
      </c>
      <c r="S32" s="21" t="s">
        <v>3408</v>
      </c>
      <c r="T32" s="1" t="s">
        <v>8795</v>
      </c>
      <c r="Y32" s="13" t="s">
        <v>11318</v>
      </c>
      <c r="Z32">
        <v>31289.39292999998</v>
      </c>
    </row>
    <row r="33" spans="1:26" x14ac:dyDescent="0.25">
      <c r="A33" t="s">
        <v>8742</v>
      </c>
      <c r="B33" t="s">
        <v>66</v>
      </c>
      <c r="C33" t="s">
        <v>3183</v>
      </c>
      <c r="D33" t="s">
        <v>3182</v>
      </c>
      <c r="E33" s="2">
        <v>44553</v>
      </c>
      <c r="F33">
        <v>2021</v>
      </c>
      <c r="G33" t="s">
        <v>79</v>
      </c>
      <c r="H33" t="s">
        <v>93</v>
      </c>
      <c r="I33" t="s">
        <v>117</v>
      </c>
      <c r="J33">
        <v>14.63</v>
      </c>
      <c r="M33" t="s">
        <v>72</v>
      </c>
      <c r="N33">
        <f>SUM(Table71417[[#This Row],[Mitigation ($ million)]], Table71417[[#This Row],[Adaptation ($ million)]])</f>
        <v>6.4</v>
      </c>
      <c r="O33">
        <v>4</v>
      </c>
      <c r="P33">
        <v>2.4</v>
      </c>
      <c r="R33" s="43">
        <f>Table71417[[#This Row],[Climate finance ($ million)]]/Table71417[[#This Row],[Total commitment ($ million)]]</f>
        <v>0.43745727956254271</v>
      </c>
      <c r="S33" s="21" t="s">
        <v>3184</v>
      </c>
      <c r="T33" s="1" t="s">
        <v>8795</v>
      </c>
      <c r="Y33" s="9">
        <v>2022</v>
      </c>
      <c r="Z33">
        <v>83865.18622065871</v>
      </c>
    </row>
    <row r="34" spans="1:26" x14ac:dyDescent="0.25">
      <c r="A34" t="s">
        <v>8742</v>
      </c>
      <c r="B34" t="s">
        <v>66</v>
      </c>
      <c r="C34" t="s">
        <v>3108</v>
      </c>
      <c r="D34" t="s">
        <v>3107</v>
      </c>
      <c r="E34" s="2">
        <v>44540</v>
      </c>
      <c r="F34">
        <v>2021</v>
      </c>
      <c r="G34" t="s">
        <v>168</v>
      </c>
      <c r="H34" t="s">
        <v>93</v>
      </c>
      <c r="I34" t="s">
        <v>126</v>
      </c>
      <c r="J34">
        <v>6327</v>
      </c>
      <c r="M34" t="s">
        <v>25</v>
      </c>
      <c r="N34">
        <f>SUM(Table71417[[#This Row],[Mitigation ($ million)]], Table71417[[#This Row],[Adaptation ($ million)]])</f>
        <v>17.5</v>
      </c>
      <c r="O34">
        <v>17.5</v>
      </c>
      <c r="R34" s="43">
        <f>Table71417[[#This Row],[Climate finance ($ million)]]/Table71417[[#This Row],[Total commitment ($ million)]]</f>
        <v>2.7659238185553975E-3</v>
      </c>
      <c r="S34" s="21" t="s">
        <v>3109</v>
      </c>
      <c r="T34" s="1" t="s">
        <v>8795</v>
      </c>
      <c r="Y34" s="13" t="s">
        <v>8742</v>
      </c>
      <c r="Z34">
        <v>7109.8748869059409</v>
      </c>
    </row>
    <row r="35" spans="1:26" x14ac:dyDescent="0.25">
      <c r="A35" t="s">
        <v>8742</v>
      </c>
      <c r="B35" t="s">
        <v>66</v>
      </c>
      <c r="C35" t="s">
        <v>3108</v>
      </c>
      <c r="D35" t="s">
        <v>3107</v>
      </c>
      <c r="E35" s="2">
        <v>44540</v>
      </c>
      <c r="F35">
        <v>2021</v>
      </c>
      <c r="G35" t="s">
        <v>168</v>
      </c>
      <c r="H35" t="s">
        <v>93</v>
      </c>
      <c r="I35" t="s">
        <v>361</v>
      </c>
      <c r="M35" t="s">
        <v>25</v>
      </c>
      <c r="N35">
        <f>SUM(Table71417[[#This Row],[Mitigation ($ million)]], Table71417[[#This Row],[Adaptation ($ million)]])</f>
        <v>6.25</v>
      </c>
      <c r="O35">
        <v>6.25</v>
      </c>
      <c r="R35" s="5"/>
      <c r="S35" s="21" t="s">
        <v>3109</v>
      </c>
      <c r="T35" s="1" t="s">
        <v>8795</v>
      </c>
      <c r="Y35" s="13" t="s">
        <v>914</v>
      </c>
      <c r="Z35">
        <v>1718.8480537</v>
      </c>
    </row>
    <row r="36" spans="1:26" x14ac:dyDescent="0.25">
      <c r="A36" t="s">
        <v>8742</v>
      </c>
      <c r="B36" t="s">
        <v>66</v>
      </c>
      <c r="C36" t="s">
        <v>3108</v>
      </c>
      <c r="D36" t="s">
        <v>3107</v>
      </c>
      <c r="E36" s="2">
        <v>44540</v>
      </c>
      <c r="F36">
        <v>2021</v>
      </c>
      <c r="G36" t="s">
        <v>168</v>
      </c>
      <c r="H36" t="s">
        <v>93</v>
      </c>
      <c r="I36" t="s">
        <v>132</v>
      </c>
      <c r="M36" t="s">
        <v>25</v>
      </c>
      <c r="N36">
        <f>SUM(Table71417[[#This Row],[Mitigation ($ million)]], Table71417[[#This Row],[Adaptation ($ million)]])</f>
        <v>7.75</v>
      </c>
      <c r="O36">
        <v>7.75</v>
      </c>
      <c r="R36" s="5"/>
      <c r="S36" s="21" t="s">
        <v>3109</v>
      </c>
      <c r="T36" s="1" t="s">
        <v>8795</v>
      </c>
      <c r="Y36" s="13" t="s">
        <v>8816</v>
      </c>
      <c r="Z36">
        <v>6013.7000000000044</v>
      </c>
    </row>
    <row r="37" spans="1:26" x14ac:dyDescent="0.25">
      <c r="A37" t="s">
        <v>8742</v>
      </c>
      <c r="B37" t="s">
        <v>66</v>
      </c>
      <c r="C37" t="s">
        <v>3108</v>
      </c>
      <c r="D37" t="s">
        <v>3107</v>
      </c>
      <c r="E37" s="2">
        <v>44540</v>
      </c>
      <c r="F37">
        <v>2021</v>
      </c>
      <c r="G37" t="s">
        <v>168</v>
      </c>
      <c r="H37" t="s">
        <v>150</v>
      </c>
      <c r="I37" t="s">
        <v>126</v>
      </c>
      <c r="M37" t="s">
        <v>25</v>
      </c>
      <c r="N37">
        <f>SUM(Table71417[[#This Row],[Mitigation ($ million)]], Table71417[[#This Row],[Adaptation ($ million)]])</f>
        <v>0</v>
      </c>
      <c r="R37" s="5"/>
      <c r="S37" s="21" t="s">
        <v>3109</v>
      </c>
      <c r="T37" s="1" t="s">
        <v>8795</v>
      </c>
      <c r="Y37" s="13" t="s">
        <v>8747</v>
      </c>
      <c r="Z37">
        <v>5895.5293800527961</v>
      </c>
    </row>
    <row r="38" spans="1:26" x14ac:dyDescent="0.25">
      <c r="A38" t="s">
        <v>8742</v>
      </c>
      <c r="B38" t="s">
        <v>66</v>
      </c>
      <c r="C38" t="s">
        <v>3108</v>
      </c>
      <c r="D38" t="s">
        <v>3107</v>
      </c>
      <c r="E38" s="2">
        <v>44540</v>
      </c>
      <c r="F38">
        <v>2021</v>
      </c>
      <c r="G38" t="s">
        <v>168</v>
      </c>
      <c r="H38" t="s">
        <v>150</v>
      </c>
      <c r="I38" t="s">
        <v>126</v>
      </c>
      <c r="M38" t="s">
        <v>25</v>
      </c>
      <c r="N38">
        <f>SUM(Table71417[[#This Row],[Mitigation ($ million)]], Table71417[[#This Row],[Adaptation ($ million)]])</f>
        <v>0</v>
      </c>
      <c r="R38" s="5"/>
      <c r="S38" s="21" t="s">
        <v>3109</v>
      </c>
      <c r="T38" s="1" t="s">
        <v>8795</v>
      </c>
      <c r="Y38" s="13" t="s">
        <v>8801</v>
      </c>
      <c r="Z38">
        <v>26160.30000000001</v>
      </c>
    </row>
    <row r="39" spans="1:26" x14ac:dyDescent="0.25">
      <c r="A39" t="s">
        <v>8742</v>
      </c>
      <c r="B39" t="s">
        <v>66</v>
      </c>
      <c r="C39" t="s">
        <v>490</v>
      </c>
      <c r="D39" t="s">
        <v>489</v>
      </c>
      <c r="E39" s="2">
        <v>45108</v>
      </c>
      <c r="F39">
        <v>2023</v>
      </c>
      <c r="G39" t="s">
        <v>122</v>
      </c>
      <c r="H39" t="s">
        <v>93</v>
      </c>
      <c r="I39" t="s">
        <v>84</v>
      </c>
      <c r="J39">
        <v>1711.78</v>
      </c>
      <c r="M39" t="s">
        <v>72</v>
      </c>
      <c r="N39">
        <f>SUM(Table71417[[#This Row],[Mitigation ($ million)]], Table71417[[#This Row],[Adaptation ($ million)]])</f>
        <v>1014.6899999999999</v>
      </c>
      <c r="O39">
        <v>1013.27</v>
      </c>
      <c r="P39">
        <v>1.42</v>
      </c>
      <c r="R39" s="5"/>
      <c r="S39" s="21" t="s">
        <v>493</v>
      </c>
      <c r="T39" s="1" t="s">
        <v>8797</v>
      </c>
      <c r="Y39" s="13" t="s">
        <v>11318</v>
      </c>
      <c r="Z39">
        <v>36966.93389999996</v>
      </c>
    </row>
    <row r="40" spans="1:26" x14ac:dyDescent="0.25">
      <c r="A40" t="s">
        <v>8742</v>
      </c>
      <c r="B40" t="s">
        <v>66</v>
      </c>
      <c r="C40" t="s">
        <v>490</v>
      </c>
      <c r="D40" t="s">
        <v>489</v>
      </c>
      <c r="E40" s="2">
        <v>45108</v>
      </c>
      <c r="F40">
        <v>2023</v>
      </c>
      <c r="G40" t="s">
        <v>122</v>
      </c>
      <c r="H40" t="s">
        <v>98</v>
      </c>
      <c r="I40" t="s">
        <v>84</v>
      </c>
      <c r="M40" t="s">
        <v>72</v>
      </c>
      <c r="N40">
        <f>SUM(Table71417[[#This Row],[Mitigation ($ million)]], Table71417[[#This Row],[Adaptation ($ million)]])</f>
        <v>50</v>
      </c>
      <c r="O40">
        <v>50</v>
      </c>
      <c r="R40" s="5"/>
      <c r="S40" s="21" t="s">
        <v>493</v>
      </c>
      <c r="T40" s="1" t="s">
        <v>8797</v>
      </c>
      <c r="Y40" s="9">
        <v>2023</v>
      </c>
      <c r="Z40">
        <v>99792.456808950854</v>
      </c>
    </row>
    <row r="41" spans="1:26" x14ac:dyDescent="0.25">
      <c r="A41" t="s">
        <v>8742</v>
      </c>
      <c r="B41" t="s">
        <v>66</v>
      </c>
      <c r="C41" t="s">
        <v>490</v>
      </c>
      <c r="D41" t="s">
        <v>489</v>
      </c>
      <c r="E41" s="2">
        <v>45108</v>
      </c>
      <c r="F41">
        <v>2023</v>
      </c>
      <c r="G41" t="s">
        <v>122</v>
      </c>
      <c r="H41" t="s">
        <v>98</v>
      </c>
      <c r="I41" t="s">
        <v>84</v>
      </c>
      <c r="M41" t="s">
        <v>72</v>
      </c>
      <c r="N41">
        <f>SUM(Table71417[[#This Row],[Mitigation ($ million)]], Table71417[[#This Row],[Adaptation ($ million)]])</f>
        <v>10</v>
      </c>
      <c r="O41">
        <v>10</v>
      </c>
      <c r="R41" s="5"/>
      <c r="S41" s="21" t="s">
        <v>493</v>
      </c>
      <c r="T41" s="1" t="s">
        <v>8797</v>
      </c>
      <c r="Y41" s="13" t="s">
        <v>8742</v>
      </c>
      <c r="Z41">
        <v>10746.553252252052</v>
      </c>
    </row>
    <row r="42" spans="1:26" x14ac:dyDescent="0.25">
      <c r="A42" t="s">
        <v>8742</v>
      </c>
      <c r="B42" t="s">
        <v>66</v>
      </c>
      <c r="C42" t="s">
        <v>490</v>
      </c>
      <c r="D42" t="s">
        <v>489</v>
      </c>
      <c r="E42" s="2">
        <v>45219</v>
      </c>
      <c r="F42">
        <v>2023</v>
      </c>
      <c r="G42" t="s">
        <v>122</v>
      </c>
      <c r="H42" t="s">
        <v>68</v>
      </c>
      <c r="I42" t="s">
        <v>84</v>
      </c>
      <c r="M42" t="s">
        <v>24</v>
      </c>
      <c r="N42">
        <f>SUM(Table71417[[#This Row],[Mitigation ($ million)]], Table71417[[#This Row],[Adaptation ($ million)]])</f>
        <v>0.5</v>
      </c>
      <c r="O42">
        <v>0.5</v>
      </c>
      <c r="R42" s="5"/>
      <c r="S42" s="21" t="s">
        <v>493</v>
      </c>
      <c r="T42" s="1" t="s">
        <v>8797</v>
      </c>
      <c r="Y42" s="13" t="s">
        <v>914</v>
      </c>
      <c r="Z42">
        <v>2002.0229616000001</v>
      </c>
    </row>
    <row r="43" spans="1:26" x14ac:dyDescent="0.25">
      <c r="A43" t="s">
        <v>8742</v>
      </c>
      <c r="B43" t="s">
        <v>66</v>
      </c>
      <c r="C43" t="s">
        <v>490</v>
      </c>
      <c r="D43" t="s">
        <v>489</v>
      </c>
      <c r="E43" s="2">
        <v>45219</v>
      </c>
      <c r="F43">
        <v>2023</v>
      </c>
      <c r="G43" t="s">
        <v>122</v>
      </c>
      <c r="H43" t="s">
        <v>107</v>
      </c>
      <c r="I43" t="s">
        <v>84</v>
      </c>
      <c r="M43" t="s">
        <v>24</v>
      </c>
      <c r="N43">
        <f>SUM(Table71417[[#This Row],[Mitigation ($ million)]], Table71417[[#This Row],[Adaptation ($ million)]])</f>
        <v>0.5</v>
      </c>
      <c r="O43">
        <v>0.5</v>
      </c>
      <c r="R43" s="5"/>
      <c r="S43" s="21" t="s">
        <v>493</v>
      </c>
      <c r="T43" s="1" t="s">
        <v>8797</v>
      </c>
      <c r="Y43" s="13" t="s">
        <v>8816</v>
      </c>
      <c r="Z43">
        <v>6363.199999999998</v>
      </c>
    </row>
    <row r="44" spans="1:26" x14ac:dyDescent="0.25">
      <c r="A44" t="s">
        <v>8742</v>
      </c>
      <c r="B44" t="s">
        <v>66</v>
      </c>
      <c r="C44" t="s">
        <v>477</v>
      </c>
      <c r="D44" t="s">
        <v>476</v>
      </c>
      <c r="E44" s="2">
        <v>45102</v>
      </c>
      <c r="F44">
        <v>2023</v>
      </c>
      <c r="G44" t="s">
        <v>79</v>
      </c>
      <c r="H44" t="s">
        <v>93</v>
      </c>
      <c r="I44" t="s">
        <v>84</v>
      </c>
      <c r="J44">
        <v>402.95</v>
      </c>
      <c r="M44" t="s">
        <v>72</v>
      </c>
      <c r="N44">
        <f>SUM(Table71417[[#This Row],[Mitigation ($ million)]], Table71417[[#This Row],[Adaptation ($ million)]])</f>
        <v>400</v>
      </c>
      <c r="O44">
        <v>365.87</v>
      </c>
      <c r="P44">
        <v>34.130000000000003</v>
      </c>
      <c r="R44" s="43">
        <f>Table71417[[#This Row],[Climate finance ($ million)]]/Table71417[[#This Row],[Total commitment ($ million)]]</f>
        <v>0.99267899243082269</v>
      </c>
      <c r="S44" s="21" t="s">
        <v>479</v>
      </c>
      <c r="T44" s="1" t="s">
        <v>8797</v>
      </c>
      <c r="Y44" s="13" t="s">
        <v>8747</v>
      </c>
      <c r="Z44">
        <v>6063.5523301800049</v>
      </c>
    </row>
    <row r="45" spans="1:26" x14ac:dyDescent="0.25">
      <c r="A45" t="s">
        <v>8742</v>
      </c>
      <c r="B45" t="s">
        <v>66</v>
      </c>
      <c r="C45" t="s">
        <v>477</v>
      </c>
      <c r="D45" t="s">
        <v>476</v>
      </c>
      <c r="E45" s="2">
        <v>45260</v>
      </c>
      <c r="F45">
        <v>2023</v>
      </c>
      <c r="G45" t="s">
        <v>79</v>
      </c>
      <c r="H45" t="s">
        <v>68</v>
      </c>
      <c r="I45" t="s">
        <v>84</v>
      </c>
      <c r="M45" t="s">
        <v>72</v>
      </c>
      <c r="N45">
        <f>SUM(Table71417[[#This Row],[Mitigation ($ million)]], Table71417[[#This Row],[Adaptation ($ million)]])</f>
        <v>0</v>
      </c>
      <c r="R45" s="5"/>
      <c r="S45" s="21" t="s">
        <v>479</v>
      </c>
      <c r="T45" s="1" t="s">
        <v>8797</v>
      </c>
      <c r="Y45" s="13" t="s">
        <v>8801</v>
      </c>
      <c r="Z45">
        <v>29441.999999999985</v>
      </c>
    </row>
    <row r="46" spans="1:26" x14ac:dyDescent="0.25">
      <c r="A46" t="s">
        <v>8742</v>
      </c>
      <c r="B46" t="s">
        <v>66</v>
      </c>
      <c r="C46" t="s">
        <v>2693</v>
      </c>
      <c r="D46" t="s">
        <v>2692</v>
      </c>
      <c r="E46" s="2">
        <v>44281</v>
      </c>
      <c r="F46">
        <v>2021</v>
      </c>
      <c r="G46" t="s">
        <v>288</v>
      </c>
      <c r="H46" t="s">
        <v>68</v>
      </c>
      <c r="I46" t="s">
        <v>117</v>
      </c>
      <c r="J46">
        <v>0.7581</v>
      </c>
      <c r="M46" t="s">
        <v>72</v>
      </c>
      <c r="N46">
        <f>SUM(Table71417[[#This Row],[Mitigation ($ million)]], Table71417[[#This Row],[Adaptation ($ million)]])</f>
        <v>3.3800217459999997E-2</v>
      </c>
      <c r="O46">
        <v>2.8773389999999999E-2</v>
      </c>
      <c r="P46">
        <v>5.0268274600000001E-3</v>
      </c>
      <c r="R46" s="43">
        <f>Table71417[[#This Row],[Climate finance ($ million)]]/Table71417[[#This Row],[Total commitment ($ million)]]</f>
        <v>4.4585433926922567E-2</v>
      </c>
      <c r="S46" s="21" t="s">
        <v>2696</v>
      </c>
      <c r="T46" s="1" t="s">
        <v>8795</v>
      </c>
      <c r="Y46" s="13" t="s">
        <v>11318</v>
      </c>
      <c r="Z46">
        <v>45175.128264918814</v>
      </c>
    </row>
    <row r="47" spans="1:26" x14ac:dyDescent="0.25">
      <c r="A47" t="s">
        <v>8742</v>
      </c>
      <c r="B47" t="s">
        <v>66</v>
      </c>
      <c r="C47" t="s">
        <v>2693</v>
      </c>
      <c r="D47" t="s">
        <v>2692</v>
      </c>
      <c r="E47" s="2">
        <v>44281</v>
      </c>
      <c r="F47">
        <v>2021</v>
      </c>
      <c r="G47" t="s">
        <v>288</v>
      </c>
      <c r="H47" t="s">
        <v>68</v>
      </c>
      <c r="I47" t="s">
        <v>132</v>
      </c>
      <c r="M47" t="s">
        <v>72</v>
      </c>
      <c r="N47">
        <f>SUM(Table71417[[#This Row],[Mitigation ($ million)]], Table71417[[#This Row],[Adaptation ($ million)]])</f>
        <v>1.1209959800000001E-2</v>
      </c>
      <c r="O47">
        <v>9.1894999999999998E-4</v>
      </c>
      <c r="P47">
        <v>1.0291009800000001E-2</v>
      </c>
      <c r="R47" s="5"/>
      <c r="S47" s="21" t="s">
        <v>2696</v>
      </c>
      <c r="T47" s="1" t="s">
        <v>8795</v>
      </c>
      <c r="Y47" s="9" t="s">
        <v>8739</v>
      </c>
      <c r="Z47">
        <v>253213.96903026308</v>
      </c>
    </row>
    <row r="48" spans="1:26" x14ac:dyDescent="0.25">
      <c r="A48" t="s">
        <v>8742</v>
      </c>
      <c r="B48" t="s">
        <v>66</v>
      </c>
      <c r="C48" t="s">
        <v>2693</v>
      </c>
      <c r="D48" t="s">
        <v>2692</v>
      </c>
      <c r="E48" s="2">
        <v>44281</v>
      </c>
      <c r="F48">
        <v>2021</v>
      </c>
      <c r="G48" t="s">
        <v>288</v>
      </c>
      <c r="H48" t="s">
        <v>68</v>
      </c>
      <c r="I48" t="s">
        <v>141</v>
      </c>
      <c r="M48" t="s">
        <v>72</v>
      </c>
      <c r="N48">
        <f>SUM(Table71417[[#This Row],[Mitigation ($ million)]], Table71417[[#This Row],[Adaptation ($ million)]])</f>
        <v>1.67283937E-2</v>
      </c>
      <c r="O48">
        <v>2.6311199999999998E-3</v>
      </c>
      <c r="P48">
        <v>1.4097273699999999E-2</v>
      </c>
      <c r="R48" s="5"/>
      <c r="S48" s="21" t="s">
        <v>2696</v>
      </c>
      <c r="T48" s="1" t="s">
        <v>8795</v>
      </c>
    </row>
    <row r="49" spans="1:20" x14ac:dyDescent="0.25">
      <c r="A49" t="s">
        <v>8742</v>
      </c>
      <c r="B49" t="s">
        <v>66</v>
      </c>
      <c r="C49" t="s">
        <v>2693</v>
      </c>
      <c r="D49" t="s">
        <v>2692</v>
      </c>
      <c r="E49" s="2">
        <v>44281</v>
      </c>
      <c r="F49">
        <v>2021</v>
      </c>
      <c r="G49" t="s">
        <v>288</v>
      </c>
      <c r="H49" t="s">
        <v>68</v>
      </c>
      <c r="I49" t="s">
        <v>128</v>
      </c>
      <c r="M49" t="s">
        <v>72</v>
      </c>
      <c r="N49">
        <f>SUM(Table71417[[#This Row],[Mitigation ($ million)]], Table71417[[#This Row],[Adaptation ($ million)]])</f>
        <v>2.7696015710000001E-2</v>
      </c>
      <c r="O49">
        <v>1.9387209999999998E-2</v>
      </c>
      <c r="P49">
        <v>8.3088057100000005E-3</v>
      </c>
      <c r="R49" s="5"/>
      <c r="S49" s="21" t="s">
        <v>2696</v>
      </c>
      <c r="T49" s="1" t="s">
        <v>8795</v>
      </c>
    </row>
    <row r="50" spans="1:20" x14ac:dyDescent="0.25">
      <c r="A50" t="s">
        <v>8742</v>
      </c>
      <c r="B50" t="s">
        <v>66</v>
      </c>
      <c r="C50" t="s">
        <v>2693</v>
      </c>
      <c r="D50" t="s">
        <v>2692</v>
      </c>
      <c r="E50" s="2">
        <v>44281</v>
      </c>
      <c r="F50">
        <v>2021</v>
      </c>
      <c r="G50" t="s">
        <v>288</v>
      </c>
      <c r="H50" t="s">
        <v>68</v>
      </c>
      <c r="I50" t="s">
        <v>361</v>
      </c>
      <c r="M50" t="s">
        <v>72</v>
      </c>
      <c r="N50">
        <f>SUM(Table71417[[#This Row],[Mitigation ($ million)]], Table71417[[#This Row],[Adaptation ($ million)]])</f>
        <v>7.8795527000000002E-4</v>
      </c>
      <c r="O50">
        <v>6.8548000000000003E-4</v>
      </c>
      <c r="P50">
        <v>1.0247527E-4</v>
      </c>
      <c r="R50" s="5"/>
      <c r="S50" s="21" t="s">
        <v>2696</v>
      </c>
      <c r="T50" s="1" t="s">
        <v>8795</v>
      </c>
    </row>
    <row r="51" spans="1:20" x14ac:dyDescent="0.25">
      <c r="A51" t="s">
        <v>8742</v>
      </c>
      <c r="B51" t="s">
        <v>66</v>
      </c>
      <c r="C51" t="s">
        <v>2693</v>
      </c>
      <c r="D51" t="s">
        <v>2692</v>
      </c>
      <c r="E51" s="2">
        <v>44281</v>
      </c>
      <c r="F51">
        <v>2021</v>
      </c>
      <c r="G51" t="s">
        <v>288</v>
      </c>
      <c r="H51" t="s">
        <v>68</v>
      </c>
      <c r="I51" t="s">
        <v>332</v>
      </c>
      <c r="M51" t="s">
        <v>72</v>
      </c>
      <c r="N51">
        <f>SUM(Table71417[[#This Row],[Mitigation ($ million)]], Table71417[[#This Row],[Adaptation ($ million)]])</f>
        <v>5.5392000000000002E-3</v>
      </c>
      <c r="O51">
        <v>5.5392000000000002E-3</v>
      </c>
      <c r="P51">
        <v>0</v>
      </c>
      <c r="R51" s="5"/>
      <c r="S51" s="21" t="s">
        <v>2696</v>
      </c>
      <c r="T51" s="1" t="s">
        <v>8795</v>
      </c>
    </row>
    <row r="52" spans="1:20" x14ac:dyDescent="0.25">
      <c r="A52" t="s">
        <v>8742</v>
      </c>
      <c r="B52" t="s">
        <v>66</v>
      </c>
      <c r="C52" t="s">
        <v>2693</v>
      </c>
      <c r="D52" t="s">
        <v>2692</v>
      </c>
      <c r="E52" s="2">
        <v>44281</v>
      </c>
      <c r="F52">
        <v>2021</v>
      </c>
      <c r="G52" t="s">
        <v>288</v>
      </c>
      <c r="H52" t="s">
        <v>68</v>
      </c>
      <c r="I52" t="s">
        <v>84</v>
      </c>
      <c r="M52" t="s">
        <v>72</v>
      </c>
      <c r="N52">
        <f>SUM(Table71417[[#This Row],[Mitigation ($ million)]], Table71417[[#This Row],[Adaptation ($ million)]])</f>
        <v>0.28873487599999997</v>
      </c>
      <c r="O52">
        <v>6.0649849999999998E-2</v>
      </c>
      <c r="P52">
        <v>0.228085026</v>
      </c>
      <c r="R52" s="5"/>
      <c r="S52" s="21" t="s">
        <v>2696</v>
      </c>
      <c r="T52" s="1" t="s">
        <v>8795</v>
      </c>
    </row>
    <row r="53" spans="1:20" x14ac:dyDescent="0.25">
      <c r="A53" t="s">
        <v>8742</v>
      </c>
      <c r="B53" t="s">
        <v>66</v>
      </c>
      <c r="C53" t="s">
        <v>2693</v>
      </c>
      <c r="D53" t="s">
        <v>2692</v>
      </c>
      <c r="E53" s="2">
        <v>44281</v>
      </c>
      <c r="F53">
        <v>2021</v>
      </c>
      <c r="G53" t="s">
        <v>288</v>
      </c>
      <c r="H53" t="s">
        <v>68</v>
      </c>
      <c r="I53" t="s">
        <v>71</v>
      </c>
      <c r="M53" t="s">
        <v>72</v>
      </c>
      <c r="N53">
        <f>SUM(Table71417[[#This Row],[Mitigation ($ million)]], Table71417[[#This Row],[Adaptation ($ million)]])</f>
        <v>3.9603369999999999E-2</v>
      </c>
      <c r="O53">
        <v>3.7864059999999998E-2</v>
      </c>
      <c r="P53">
        <v>1.73931E-3</v>
      </c>
      <c r="R53" s="5"/>
      <c r="S53" s="21" t="s">
        <v>2696</v>
      </c>
      <c r="T53" s="1" t="s">
        <v>8795</v>
      </c>
    </row>
    <row r="54" spans="1:20" x14ac:dyDescent="0.25">
      <c r="A54" t="s">
        <v>8742</v>
      </c>
      <c r="B54" t="s">
        <v>66</v>
      </c>
      <c r="C54" t="s">
        <v>2693</v>
      </c>
      <c r="D54" t="s">
        <v>2692</v>
      </c>
      <c r="E54" s="2">
        <v>44540</v>
      </c>
      <c r="F54">
        <v>2021</v>
      </c>
      <c r="G54" t="s">
        <v>288</v>
      </c>
      <c r="H54" t="s">
        <v>68</v>
      </c>
      <c r="I54" t="s">
        <v>117</v>
      </c>
      <c r="M54" t="s">
        <v>72</v>
      </c>
      <c r="N54">
        <f>SUM(Table71417[[#This Row],[Mitigation ($ million)]], Table71417[[#This Row],[Adaptation ($ million)]])</f>
        <v>2.2504300000000001E-2</v>
      </c>
      <c r="O54">
        <v>2.2504300000000001E-2</v>
      </c>
      <c r="R54" s="5"/>
      <c r="S54" s="21" t="s">
        <v>2696</v>
      </c>
      <c r="T54" s="1" t="s">
        <v>8795</v>
      </c>
    </row>
    <row r="55" spans="1:20" x14ac:dyDescent="0.25">
      <c r="A55" t="s">
        <v>8742</v>
      </c>
      <c r="B55" t="s">
        <v>66</v>
      </c>
      <c r="C55" t="s">
        <v>2693</v>
      </c>
      <c r="D55" t="s">
        <v>2692</v>
      </c>
      <c r="E55" s="2">
        <v>44540</v>
      </c>
      <c r="F55">
        <v>2021</v>
      </c>
      <c r="G55" t="s">
        <v>288</v>
      </c>
      <c r="H55" t="s">
        <v>68</v>
      </c>
      <c r="I55" t="s">
        <v>132</v>
      </c>
      <c r="M55" t="s">
        <v>72</v>
      </c>
      <c r="N55">
        <f>SUM(Table71417[[#This Row],[Mitigation ($ million)]], Table71417[[#This Row],[Adaptation ($ million)]])</f>
        <v>1.8940000000000001E-3</v>
      </c>
      <c r="O55">
        <v>1.8940000000000001E-3</v>
      </c>
      <c r="R55" s="5"/>
      <c r="S55" s="21" t="s">
        <v>2696</v>
      </c>
      <c r="T55" s="1" t="s">
        <v>8795</v>
      </c>
    </row>
    <row r="56" spans="1:20" x14ac:dyDescent="0.25">
      <c r="A56" t="s">
        <v>8742</v>
      </c>
      <c r="B56" t="s">
        <v>66</v>
      </c>
      <c r="C56" t="s">
        <v>2693</v>
      </c>
      <c r="D56" t="s">
        <v>2692</v>
      </c>
      <c r="E56" s="2">
        <v>44540</v>
      </c>
      <c r="F56">
        <v>2021</v>
      </c>
      <c r="G56" t="s">
        <v>288</v>
      </c>
      <c r="H56" t="s">
        <v>68</v>
      </c>
      <c r="I56" t="s">
        <v>141</v>
      </c>
      <c r="M56" t="s">
        <v>72</v>
      </c>
      <c r="N56">
        <f>SUM(Table71417[[#This Row],[Mitigation ($ million)]], Table71417[[#This Row],[Adaptation ($ million)]])</f>
        <v>4.0063500000000002E-2</v>
      </c>
      <c r="P56">
        <v>4.0063500000000002E-2</v>
      </c>
      <c r="R56" s="5"/>
      <c r="S56" s="21" t="s">
        <v>2696</v>
      </c>
      <c r="T56" s="1" t="s">
        <v>8795</v>
      </c>
    </row>
    <row r="57" spans="1:20" x14ac:dyDescent="0.25">
      <c r="A57" t="s">
        <v>8742</v>
      </c>
      <c r="B57" t="s">
        <v>66</v>
      </c>
      <c r="C57" t="s">
        <v>2693</v>
      </c>
      <c r="D57" t="s">
        <v>2692</v>
      </c>
      <c r="E57" s="2">
        <v>44540</v>
      </c>
      <c r="F57">
        <v>2021</v>
      </c>
      <c r="G57" t="s">
        <v>288</v>
      </c>
      <c r="H57" t="s">
        <v>68</v>
      </c>
      <c r="I57" t="s">
        <v>128</v>
      </c>
      <c r="M57" t="s">
        <v>72</v>
      </c>
      <c r="N57">
        <f>SUM(Table71417[[#This Row],[Mitigation ($ million)]], Table71417[[#This Row],[Adaptation ($ million)]])</f>
        <v>1.4812000000000001E-2</v>
      </c>
      <c r="O57">
        <v>1.4812000000000001E-2</v>
      </c>
      <c r="R57" s="5"/>
      <c r="S57" s="21" t="s">
        <v>2696</v>
      </c>
      <c r="T57" s="1" t="s">
        <v>8795</v>
      </c>
    </row>
    <row r="58" spans="1:20" x14ac:dyDescent="0.25">
      <c r="A58" t="s">
        <v>8742</v>
      </c>
      <c r="B58" t="s">
        <v>66</v>
      </c>
      <c r="C58" t="s">
        <v>2693</v>
      </c>
      <c r="D58" t="s">
        <v>2692</v>
      </c>
      <c r="E58" s="2">
        <v>44540</v>
      </c>
      <c r="F58">
        <v>2021</v>
      </c>
      <c r="G58" t="s">
        <v>288</v>
      </c>
      <c r="H58" t="s">
        <v>68</v>
      </c>
      <c r="I58" t="s">
        <v>361</v>
      </c>
      <c r="M58" t="s">
        <v>72</v>
      </c>
      <c r="N58">
        <f>SUM(Table71417[[#This Row],[Mitigation ($ million)]], Table71417[[#This Row],[Adaptation ($ million)]])</f>
        <v>4.4999999999999999E-4</v>
      </c>
      <c r="O58">
        <v>4.4999999999999999E-4</v>
      </c>
      <c r="R58" s="5"/>
      <c r="S58" s="21" t="s">
        <v>2696</v>
      </c>
      <c r="T58" s="1" t="s">
        <v>8795</v>
      </c>
    </row>
    <row r="59" spans="1:20" x14ac:dyDescent="0.25">
      <c r="A59" t="s">
        <v>8742</v>
      </c>
      <c r="B59" t="s">
        <v>66</v>
      </c>
      <c r="C59" t="s">
        <v>2693</v>
      </c>
      <c r="D59" t="s">
        <v>2692</v>
      </c>
      <c r="E59" s="2">
        <v>44540</v>
      </c>
      <c r="F59">
        <v>2021</v>
      </c>
      <c r="G59" t="s">
        <v>288</v>
      </c>
      <c r="H59" t="s">
        <v>68</v>
      </c>
      <c r="I59" t="s">
        <v>332</v>
      </c>
      <c r="M59" t="s">
        <v>72</v>
      </c>
      <c r="N59">
        <f>SUM(Table71417[[#This Row],[Mitigation ($ million)]], Table71417[[#This Row],[Adaptation ($ million)]])</f>
        <v>2.1159999999999998E-3</v>
      </c>
      <c r="P59">
        <v>2.1159999999999998E-3</v>
      </c>
      <c r="R59" s="5"/>
      <c r="S59" s="21" t="s">
        <v>2696</v>
      </c>
      <c r="T59" s="1" t="s">
        <v>8795</v>
      </c>
    </row>
    <row r="60" spans="1:20" x14ac:dyDescent="0.25">
      <c r="A60" t="s">
        <v>8742</v>
      </c>
      <c r="B60" t="s">
        <v>66</v>
      </c>
      <c r="C60" t="s">
        <v>2693</v>
      </c>
      <c r="D60" t="s">
        <v>2692</v>
      </c>
      <c r="E60" s="2">
        <v>44540</v>
      </c>
      <c r="F60">
        <v>2021</v>
      </c>
      <c r="G60" t="s">
        <v>288</v>
      </c>
      <c r="H60" t="s">
        <v>68</v>
      </c>
      <c r="I60" t="s">
        <v>84</v>
      </c>
      <c r="M60" t="s">
        <v>72</v>
      </c>
      <c r="N60">
        <f>SUM(Table71417[[#This Row],[Mitigation ($ million)]], Table71417[[#This Row],[Adaptation ($ million)]])</f>
        <v>0.16299440000000001</v>
      </c>
      <c r="P60">
        <v>0.16299440000000001</v>
      </c>
      <c r="R60" s="5"/>
      <c r="S60" s="21" t="s">
        <v>2696</v>
      </c>
      <c r="T60" s="1" t="s">
        <v>8795</v>
      </c>
    </row>
    <row r="61" spans="1:20" x14ac:dyDescent="0.25">
      <c r="A61" t="s">
        <v>8742</v>
      </c>
      <c r="B61" t="s">
        <v>66</v>
      </c>
      <c r="C61" t="s">
        <v>2693</v>
      </c>
      <c r="D61" t="s">
        <v>2692</v>
      </c>
      <c r="E61" s="2">
        <v>44540</v>
      </c>
      <c r="F61">
        <v>2021</v>
      </c>
      <c r="G61" t="s">
        <v>288</v>
      </c>
      <c r="H61" t="s">
        <v>68</v>
      </c>
      <c r="I61" t="s">
        <v>71</v>
      </c>
      <c r="M61" t="s">
        <v>72</v>
      </c>
      <c r="N61">
        <f>SUM(Table71417[[#This Row],[Mitigation ($ million)]], Table71417[[#This Row],[Adaptation ($ million)]])</f>
        <v>8.9165499999999995E-2</v>
      </c>
      <c r="O61">
        <v>8.9165499999999995E-2</v>
      </c>
      <c r="R61" s="5"/>
      <c r="S61" s="21" t="s">
        <v>2696</v>
      </c>
      <c r="T61" s="1" t="s">
        <v>8795</v>
      </c>
    </row>
    <row r="62" spans="1:20" x14ac:dyDescent="0.25">
      <c r="A62" t="s">
        <v>8742</v>
      </c>
      <c r="B62" t="s">
        <v>66</v>
      </c>
      <c r="C62" t="s">
        <v>2693</v>
      </c>
      <c r="D62" t="s">
        <v>2692</v>
      </c>
      <c r="E62" s="2">
        <v>44837</v>
      </c>
      <c r="F62">
        <v>2022</v>
      </c>
      <c r="G62" t="s">
        <v>288</v>
      </c>
      <c r="H62" t="s">
        <v>68</v>
      </c>
      <c r="I62" t="s">
        <v>141</v>
      </c>
      <c r="M62" t="s">
        <v>72</v>
      </c>
      <c r="N62">
        <f>SUM(Table71417[[#This Row],[Mitigation ($ million)]], Table71417[[#This Row],[Adaptation ($ million)]])</f>
        <v>4.5575000000000004E-2</v>
      </c>
      <c r="O62">
        <v>3.3658E-2</v>
      </c>
      <c r="P62">
        <v>1.1917000000000001E-2</v>
      </c>
      <c r="R62" s="5"/>
      <c r="S62" s="21" t="s">
        <v>2696</v>
      </c>
      <c r="T62" s="1" t="s">
        <v>8796</v>
      </c>
    </row>
    <row r="63" spans="1:20" x14ac:dyDescent="0.25">
      <c r="A63" t="s">
        <v>8742</v>
      </c>
      <c r="B63" t="s">
        <v>66</v>
      </c>
      <c r="C63" t="s">
        <v>2693</v>
      </c>
      <c r="D63" t="s">
        <v>2692</v>
      </c>
      <c r="E63" s="2">
        <v>44837</v>
      </c>
      <c r="F63">
        <v>2022</v>
      </c>
      <c r="G63" t="s">
        <v>288</v>
      </c>
      <c r="H63" t="s">
        <v>68</v>
      </c>
      <c r="I63" t="s">
        <v>117</v>
      </c>
      <c r="M63" t="s">
        <v>72</v>
      </c>
      <c r="N63">
        <f>SUM(Table71417[[#This Row],[Mitigation ($ million)]], Table71417[[#This Row],[Adaptation ($ million)]])</f>
        <v>5.4689000000000002E-2</v>
      </c>
      <c r="O63">
        <v>3.7200000000000002E-3</v>
      </c>
      <c r="P63">
        <v>5.0969E-2</v>
      </c>
      <c r="R63" s="5"/>
      <c r="S63" s="21" t="s">
        <v>2696</v>
      </c>
      <c r="T63" s="1" t="s">
        <v>8796</v>
      </c>
    </row>
    <row r="64" spans="1:20" x14ac:dyDescent="0.25">
      <c r="A64" t="s">
        <v>8742</v>
      </c>
      <c r="B64" t="s">
        <v>66</v>
      </c>
      <c r="C64" t="s">
        <v>2693</v>
      </c>
      <c r="D64" t="s">
        <v>2692</v>
      </c>
      <c r="E64" s="2">
        <v>44837</v>
      </c>
      <c r="F64">
        <v>2022</v>
      </c>
      <c r="G64" t="s">
        <v>288</v>
      </c>
      <c r="H64" t="s">
        <v>68</v>
      </c>
      <c r="I64" t="s">
        <v>132</v>
      </c>
      <c r="M64" t="s">
        <v>72</v>
      </c>
      <c r="N64">
        <f>SUM(Table71417[[#This Row],[Mitigation ($ million)]], Table71417[[#This Row],[Adaptation ($ million)]])</f>
        <v>9.1149999999999998E-3</v>
      </c>
      <c r="O64">
        <v>2.5479999999999999E-3</v>
      </c>
      <c r="P64">
        <v>6.5669999999999999E-3</v>
      </c>
      <c r="R64" s="5"/>
      <c r="S64" s="21" t="s">
        <v>2696</v>
      </c>
      <c r="T64" s="1" t="s">
        <v>8796</v>
      </c>
    </row>
    <row r="65" spans="1:20" x14ac:dyDescent="0.25">
      <c r="A65" t="s">
        <v>8742</v>
      </c>
      <c r="B65" t="s">
        <v>66</v>
      </c>
      <c r="C65" t="s">
        <v>2693</v>
      </c>
      <c r="D65" t="s">
        <v>2692</v>
      </c>
      <c r="E65" s="2">
        <v>44837</v>
      </c>
      <c r="F65">
        <v>2022</v>
      </c>
      <c r="G65" t="s">
        <v>288</v>
      </c>
      <c r="H65" t="s">
        <v>68</v>
      </c>
      <c r="I65" t="s">
        <v>128</v>
      </c>
      <c r="M65" t="s">
        <v>72</v>
      </c>
      <c r="N65">
        <f>SUM(Table71417[[#This Row],[Mitigation ($ million)]], Table71417[[#This Row],[Adaptation ($ million)]])</f>
        <v>9.1400000000000006E-3</v>
      </c>
      <c r="O65">
        <v>3.29E-3</v>
      </c>
      <c r="P65">
        <v>5.8500000000000002E-3</v>
      </c>
      <c r="R65" s="5"/>
      <c r="S65" s="21" t="s">
        <v>2696</v>
      </c>
      <c r="T65" s="1" t="s">
        <v>8796</v>
      </c>
    </row>
    <row r="66" spans="1:20" x14ac:dyDescent="0.25">
      <c r="A66" t="s">
        <v>8742</v>
      </c>
      <c r="B66" t="s">
        <v>66</v>
      </c>
      <c r="C66" t="s">
        <v>2693</v>
      </c>
      <c r="D66" t="s">
        <v>2692</v>
      </c>
      <c r="E66" s="2">
        <v>44837</v>
      </c>
      <c r="F66">
        <v>2022</v>
      </c>
      <c r="G66" t="s">
        <v>288</v>
      </c>
      <c r="H66" t="s">
        <v>68</v>
      </c>
      <c r="I66" t="s">
        <v>361</v>
      </c>
      <c r="M66" t="s">
        <v>72</v>
      </c>
      <c r="N66">
        <f>SUM(Table71417[[#This Row],[Mitigation ($ million)]], Table71417[[#This Row],[Adaptation ($ million)]])</f>
        <v>9.1160000000000008E-3</v>
      </c>
      <c r="O66">
        <v>4.5580000000000004E-3</v>
      </c>
      <c r="P66">
        <v>4.5580000000000004E-3</v>
      </c>
      <c r="R66" s="5"/>
      <c r="S66" s="21" t="s">
        <v>2696</v>
      </c>
      <c r="T66" s="1" t="s">
        <v>8796</v>
      </c>
    </row>
    <row r="67" spans="1:20" x14ac:dyDescent="0.25">
      <c r="A67" t="s">
        <v>8742</v>
      </c>
      <c r="B67" t="s">
        <v>66</v>
      </c>
      <c r="C67" t="s">
        <v>2693</v>
      </c>
      <c r="D67" t="s">
        <v>2692</v>
      </c>
      <c r="E67" s="2">
        <v>44837</v>
      </c>
      <c r="F67">
        <v>2022</v>
      </c>
      <c r="G67" t="s">
        <v>288</v>
      </c>
      <c r="H67" t="s">
        <v>68</v>
      </c>
      <c r="I67" t="s">
        <v>332</v>
      </c>
      <c r="M67" t="s">
        <v>72</v>
      </c>
      <c r="N67">
        <f>SUM(Table71417[[#This Row],[Mitigation ($ million)]], Table71417[[#This Row],[Adaptation ($ million)]])</f>
        <v>9.1149999999999998E-3</v>
      </c>
      <c r="O67">
        <v>8.8400000000000006E-3</v>
      </c>
      <c r="P67">
        <v>2.7500000000000002E-4</v>
      </c>
      <c r="R67" s="5"/>
      <c r="S67" s="21" t="s">
        <v>2696</v>
      </c>
      <c r="T67" s="1" t="s">
        <v>8796</v>
      </c>
    </row>
    <row r="68" spans="1:20" x14ac:dyDescent="0.25">
      <c r="A68" t="s">
        <v>8742</v>
      </c>
      <c r="B68" t="s">
        <v>66</v>
      </c>
      <c r="C68" t="s">
        <v>2693</v>
      </c>
      <c r="D68" t="s">
        <v>2692</v>
      </c>
      <c r="E68" s="2">
        <v>44837</v>
      </c>
      <c r="F68">
        <v>2022</v>
      </c>
      <c r="G68" t="s">
        <v>288</v>
      </c>
      <c r="H68" t="s">
        <v>68</v>
      </c>
      <c r="I68" t="s">
        <v>126</v>
      </c>
      <c r="M68" t="s">
        <v>72</v>
      </c>
      <c r="N68">
        <f>SUM(Table71417[[#This Row],[Mitigation ($ million)]], Table71417[[#This Row],[Adaptation ($ million)]])</f>
        <v>9.1149999999999998E-3</v>
      </c>
      <c r="O68">
        <v>4.6629999999999996E-3</v>
      </c>
      <c r="P68">
        <v>4.4520000000000002E-3</v>
      </c>
      <c r="R68" s="5"/>
      <c r="S68" s="21" t="s">
        <v>2696</v>
      </c>
      <c r="T68" s="1" t="s">
        <v>8796</v>
      </c>
    </row>
    <row r="69" spans="1:20" x14ac:dyDescent="0.25">
      <c r="A69" t="s">
        <v>8742</v>
      </c>
      <c r="B69" t="s">
        <v>66</v>
      </c>
      <c r="C69" t="s">
        <v>2693</v>
      </c>
      <c r="D69" t="s">
        <v>2692</v>
      </c>
      <c r="E69" s="2">
        <v>44837</v>
      </c>
      <c r="F69">
        <v>2022</v>
      </c>
      <c r="G69" t="s">
        <v>288</v>
      </c>
      <c r="H69" t="s">
        <v>68</v>
      </c>
      <c r="I69" t="s">
        <v>84</v>
      </c>
      <c r="M69" t="s">
        <v>72</v>
      </c>
      <c r="N69">
        <f>SUM(Table71417[[#This Row],[Mitigation ($ million)]], Table71417[[#This Row],[Adaptation ($ million)]])</f>
        <v>3.6459999999999999E-2</v>
      </c>
      <c r="O69">
        <v>2.1770999999999999E-2</v>
      </c>
      <c r="P69">
        <v>1.4689000000000001E-2</v>
      </c>
      <c r="R69" s="5"/>
      <c r="S69" s="21" t="s">
        <v>2696</v>
      </c>
      <c r="T69" s="1" t="s">
        <v>8796</v>
      </c>
    </row>
    <row r="70" spans="1:20" x14ac:dyDescent="0.25">
      <c r="A70" t="s">
        <v>8742</v>
      </c>
      <c r="B70" t="s">
        <v>66</v>
      </c>
      <c r="C70" t="s">
        <v>2693</v>
      </c>
      <c r="D70" t="s">
        <v>2692</v>
      </c>
      <c r="E70" s="2">
        <v>44837</v>
      </c>
      <c r="F70">
        <v>2022</v>
      </c>
      <c r="G70" t="s">
        <v>288</v>
      </c>
      <c r="H70" t="s">
        <v>68</v>
      </c>
      <c r="I70" t="s">
        <v>71</v>
      </c>
      <c r="M70" t="s">
        <v>72</v>
      </c>
      <c r="N70">
        <f>SUM(Table71417[[#This Row],[Mitigation ($ million)]], Table71417[[#This Row],[Adaptation ($ million)]])</f>
        <v>4.5574999999999997E-2</v>
      </c>
      <c r="O70">
        <v>7.1590000000000004E-3</v>
      </c>
      <c r="P70">
        <v>3.8415999999999999E-2</v>
      </c>
      <c r="R70" s="5"/>
      <c r="S70" s="21" t="s">
        <v>2696</v>
      </c>
      <c r="T70" s="1" t="s">
        <v>8796</v>
      </c>
    </row>
    <row r="71" spans="1:20" x14ac:dyDescent="0.25">
      <c r="A71" t="s">
        <v>8742</v>
      </c>
      <c r="B71" t="s">
        <v>66</v>
      </c>
      <c r="C71" t="s">
        <v>453</v>
      </c>
      <c r="D71" t="s">
        <v>452</v>
      </c>
      <c r="E71" s="2">
        <v>45098</v>
      </c>
      <c r="F71">
        <v>2023</v>
      </c>
      <c r="G71" t="s">
        <v>104</v>
      </c>
      <c r="H71" t="s">
        <v>107</v>
      </c>
      <c r="I71" t="s">
        <v>132</v>
      </c>
      <c r="J71">
        <v>0.75</v>
      </c>
      <c r="M71" t="s">
        <v>25</v>
      </c>
      <c r="N71">
        <f>SUM(Table71417[[#This Row],[Mitigation ($ million)]], Table71417[[#This Row],[Adaptation ($ million)]])</f>
        <v>6.6000000000000003E-2</v>
      </c>
      <c r="P71">
        <v>6.6000000000000003E-2</v>
      </c>
      <c r="R71" s="5"/>
      <c r="S71" s="21" t="s">
        <v>457</v>
      </c>
      <c r="T71" s="1" t="s">
        <v>8797</v>
      </c>
    </row>
    <row r="72" spans="1:20" x14ac:dyDescent="0.25">
      <c r="A72" t="s">
        <v>8742</v>
      </c>
      <c r="B72" t="s">
        <v>66</v>
      </c>
      <c r="C72" t="s">
        <v>586</v>
      </c>
      <c r="D72" t="s">
        <v>585</v>
      </c>
      <c r="E72" s="2">
        <v>45152</v>
      </c>
      <c r="F72">
        <v>2023</v>
      </c>
      <c r="G72" t="s">
        <v>79</v>
      </c>
      <c r="H72" t="s">
        <v>93</v>
      </c>
      <c r="I72" t="s">
        <v>117</v>
      </c>
      <c r="J72">
        <v>267.10000000000002</v>
      </c>
      <c r="M72" t="s">
        <v>25</v>
      </c>
      <c r="N72">
        <f>SUM(Table71417[[#This Row],[Mitigation ($ million)]], Table71417[[#This Row],[Adaptation ($ million)]])</f>
        <v>39.299999999999997</v>
      </c>
      <c r="P72">
        <v>39.299999999999997</v>
      </c>
      <c r="R72" s="43">
        <f>Table71417[[#This Row],[Climate finance ($ million)]]/Table71417[[#This Row],[Total commitment ($ million)]]</f>
        <v>0.1471359041557469</v>
      </c>
      <c r="S72" s="21" t="s">
        <v>588</v>
      </c>
      <c r="T72" s="1" t="s">
        <v>8797</v>
      </c>
    </row>
    <row r="73" spans="1:20" x14ac:dyDescent="0.25">
      <c r="A73" t="s">
        <v>8742</v>
      </c>
      <c r="B73" t="s">
        <v>66</v>
      </c>
      <c r="C73" t="s">
        <v>2399</v>
      </c>
      <c r="D73" t="s">
        <v>2398</v>
      </c>
      <c r="E73" s="2">
        <v>44827</v>
      </c>
      <c r="F73">
        <v>2022</v>
      </c>
      <c r="G73" t="s">
        <v>904</v>
      </c>
      <c r="H73" t="s">
        <v>93</v>
      </c>
      <c r="I73" t="s">
        <v>141</v>
      </c>
      <c r="J73">
        <v>305</v>
      </c>
      <c r="M73" t="s">
        <v>72</v>
      </c>
      <c r="N73">
        <f>SUM(Table71417[[#This Row],[Mitigation ($ million)]], Table71417[[#This Row],[Adaptation ($ million)]])</f>
        <v>7.5</v>
      </c>
      <c r="O73">
        <v>6.8</v>
      </c>
      <c r="P73">
        <v>0.7</v>
      </c>
      <c r="R73" s="43">
        <f>Table71417[[#This Row],[Climate finance ($ million)]]/Table71417[[#This Row],[Total commitment ($ million)]]</f>
        <v>2.4590163934426229E-2</v>
      </c>
      <c r="S73" s="21" t="s">
        <v>2401</v>
      </c>
      <c r="T73" s="1" t="s">
        <v>8796</v>
      </c>
    </row>
    <row r="74" spans="1:20" x14ac:dyDescent="0.25">
      <c r="A74" t="s">
        <v>8742</v>
      </c>
      <c r="B74" t="s">
        <v>66</v>
      </c>
      <c r="C74" t="s">
        <v>2399</v>
      </c>
      <c r="D74" t="s">
        <v>2398</v>
      </c>
      <c r="E74" s="2">
        <v>44827</v>
      </c>
      <c r="F74">
        <v>2022</v>
      </c>
      <c r="G74" t="s">
        <v>904</v>
      </c>
      <c r="H74" t="s">
        <v>93</v>
      </c>
      <c r="I74" t="s">
        <v>141</v>
      </c>
      <c r="M74" t="s">
        <v>72</v>
      </c>
      <c r="N74">
        <f>SUM(Table71417[[#This Row],[Mitigation ($ million)]], Table71417[[#This Row],[Adaptation ($ million)]])</f>
        <v>68.7</v>
      </c>
      <c r="O74">
        <v>62.7</v>
      </c>
      <c r="P74">
        <v>6</v>
      </c>
      <c r="R74" s="5"/>
      <c r="S74" s="21" t="s">
        <v>2401</v>
      </c>
      <c r="T74" s="1" t="s">
        <v>8796</v>
      </c>
    </row>
    <row r="75" spans="1:20" x14ac:dyDescent="0.25">
      <c r="A75" t="s">
        <v>8742</v>
      </c>
      <c r="B75" t="s">
        <v>66</v>
      </c>
      <c r="C75" t="s">
        <v>3063</v>
      </c>
      <c r="D75" t="s">
        <v>3062</v>
      </c>
      <c r="E75" s="2">
        <v>44414</v>
      </c>
      <c r="F75">
        <v>2021</v>
      </c>
      <c r="G75" t="s">
        <v>62</v>
      </c>
      <c r="H75" t="s">
        <v>93</v>
      </c>
      <c r="I75" t="s">
        <v>84</v>
      </c>
      <c r="J75">
        <v>164</v>
      </c>
      <c r="M75" t="s">
        <v>72</v>
      </c>
      <c r="N75">
        <f>SUM(Table71417[[#This Row],[Mitigation ($ million)]], Table71417[[#This Row],[Adaptation ($ million)]])</f>
        <v>121</v>
      </c>
      <c r="O75">
        <v>1.1000000000000001</v>
      </c>
      <c r="P75">
        <v>119.9</v>
      </c>
      <c r="R75" s="43">
        <f>Table71417[[#This Row],[Climate finance ($ million)]]/Table71417[[#This Row],[Total commitment ($ million)]]</f>
        <v>0.73780487804878048</v>
      </c>
      <c r="S75" s="21" t="s">
        <v>3064</v>
      </c>
      <c r="T75" s="1" t="s">
        <v>8795</v>
      </c>
    </row>
    <row r="76" spans="1:20" x14ac:dyDescent="0.25">
      <c r="A76" t="s">
        <v>8742</v>
      </c>
      <c r="B76" t="s">
        <v>66</v>
      </c>
      <c r="C76" t="s">
        <v>2147</v>
      </c>
      <c r="D76" t="s">
        <v>2146</v>
      </c>
      <c r="E76" s="2">
        <v>44910</v>
      </c>
      <c r="F76">
        <v>2022</v>
      </c>
      <c r="G76" t="s">
        <v>168</v>
      </c>
      <c r="H76" t="s">
        <v>93</v>
      </c>
      <c r="I76" t="s">
        <v>141</v>
      </c>
      <c r="J76">
        <v>296</v>
      </c>
      <c r="M76" t="s">
        <v>72</v>
      </c>
      <c r="N76">
        <f>SUM(Table71417[[#This Row],[Mitigation ($ million)]], Table71417[[#This Row],[Adaptation ($ million)]])</f>
        <v>189</v>
      </c>
      <c r="O76">
        <v>87.5</v>
      </c>
      <c r="P76">
        <v>101.5</v>
      </c>
      <c r="R76" s="43">
        <f>Table71417[[#This Row],[Climate finance ($ million)]]/Table71417[[#This Row],[Total commitment ($ million)]]</f>
        <v>0.63851351351351349</v>
      </c>
      <c r="S76" s="21" t="s">
        <v>2150</v>
      </c>
      <c r="T76" s="1" t="s">
        <v>8796</v>
      </c>
    </row>
    <row r="77" spans="1:20" x14ac:dyDescent="0.25">
      <c r="A77" t="s">
        <v>8742</v>
      </c>
      <c r="B77" t="s">
        <v>66</v>
      </c>
      <c r="C77" t="s">
        <v>3257</v>
      </c>
      <c r="D77" t="s">
        <v>3256</v>
      </c>
      <c r="E77" s="2">
        <v>44538</v>
      </c>
      <c r="F77">
        <v>2021</v>
      </c>
      <c r="G77" t="s">
        <v>638</v>
      </c>
      <c r="H77" t="s">
        <v>93</v>
      </c>
      <c r="I77" t="s">
        <v>361</v>
      </c>
      <c r="J77">
        <v>35</v>
      </c>
      <c r="M77" t="s">
        <v>24</v>
      </c>
      <c r="N77">
        <f>SUM(Table71417[[#This Row],[Mitigation ($ million)]], Table71417[[#This Row],[Adaptation ($ million)]])</f>
        <v>4.58</v>
      </c>
      <c r="P77">
        <v>4.58</v>
      </c>
      <c r="R77" s="5"/>
      <c r="S77" s="21" t="s">
        <v>3258</v>
      </c>
      <c r="T77" s="1" t="s">
        <v>8795</v>
      </c>
    </row>
    <row r="78" spans="1:20" x14ac:dyDescent="0.25">
      <c r="A78" t="s">
        <v>8742</v>
      </c>
      <c r="B78" t="s">
        <v>66</v>
      </c>
      <c r="C78" t="s">
        <v>3257</v>
      </c>
      <c r="D78" t="s">
        <v>3256</v>
      </c>
      <c r="E78" s="2">
        <v>44538</v>
      </c>
      <c r="F78">
        <v>2021</v>
      </c>
      <c r="G78" t="s">
        <v>638</v>
      </c>
      <c r="H78" t="s">
        <v>150</v>
      </c>
      <c r="I78" t="s">
        <v>361</v>
      </c>
      <c r="M78" t="s">
        <v>24</v>
      </c>
      <c r="N78">
        <f>SUM(Table71417[[#This Row],[Mitigation ($ million)]], Table71417[[#This Row],[Adaptation ($ million)]])</f>
        <v>0</v>
      </c>
      <c r="R78" s="5"/>
      <c r="S78" s="21" t="s">
        <v>3258</v>
      </c>
      <c r="T78" s="1" t="s">
        <v>8795</v>
      </c>
    </row>
    <row r="79" spans="1:20" x14ac:dyDescent="0.25">
      <c r="A79" t="s">
        <v>8742</v>
      </c>
      <c r="B79" t="s">
        <v>66</v>
      </c>
      <c r="C79" t="s">
        <v>682</v>
      </c>
      <c r="D79" t="s">
        <v>681</v>
      </c>
      <c r="E79" s="2">
        <v>45204</v>
      </c>
      <c r="F79">
        <v>2023</v>
      </c>
      <c r="G79" t="s">
        <v>430</v>
      </c>
      <c r="H79" t="s">
        <v>93</v>
      </c>
      <c r="I79" t="s">
        <v>84</v>
      </c>
      <c r="J79">
        <v>158</v>
      </c>
      <c r="M79" t="s">
        <v>72</v>
      </c>
      <c r="N79">
        <f>SUM(Table71417[[#This Row],[Mitigation ($ million)]], Table71417[[#This Row],[Adaptation ($ million)]])</f>
        <v>30.799999999999997</v>
      </c>
      <c r="O79">
        <v>0.24</v>
      </c>
      <c r="P79">
        <v>30.56</v>
      </c>
      <c r="R79" s="43">
        <f>Table71417[[#This Row],[Climate finance ($ million)]]/Table71417[[#This Row],[Total commitment ($ million)]]</f>
        <v>0.19493670886075948</v>
      </c>
      <c r="S79" s="21" t="s">
        <v>685</v>
      </c>
      <c r="T79" s="1" t="s">
        <v>8797</v>
      </c>
    </row>
    <row r="80" spans="1:20" x14ac:dyDescent="0.25">
      <c r="A80" t="s">
        <v>8742</v>
      </c>
      <c r="B80" t="s">
        <v>66</v>
      </c>
      <c r="C80" t="s">
        <v>682</v>
      </c>
      <c r="D80" t="s">
        <v>681</v>
      </c>
      <c r="E80" s="2">
        <v>45204</v>
      </c>
      <c r="F80">
        <v>2023</v>
      </c>
      <c r="G80" t="s">
        <v>430</v>
      </c>
      <c r="H80" t="s">
        <v>93</v>
      </c>
      <c r="I80" t="s">
        <v>84</v>
      </c>
      <c r="M80" t="s">
        <v>72</v>
      </c>
      <c r="N80">
        <f>SUM(Table71417[[#This Row],[Mitigation ($ million)]], Table71417[[#This Row],[Adaptation ($ million)]])</f>
        <v>7.6999999999999993</v>
      </c>
      <c r="O80">
        <v>0.06</v>
      </c>
      <c r="P80">
        <v>7.64</v>
      </c>
      <c r="R80" s="5"/>
      <c r="S80" s="21" t="s">
        <v>685</v>
      </c>
      <c r="T80" s="1" t="s">
        <v>8797</v>
      </c>
    </row>
    <row r="81" spans="1:20" x14ac:dyDescent="0.25">
      <c r="A81" t="s">
        <v>8742</v>
      </c>
      <c r="B81" t="s">
        <v>66</v>
      </c>
      <c r="C81" t="s">
        <v>2698</v>
      </c>
      <c r="D81" t="s">
        <v>2697</v>
      </c>
      <c r="E81" s="2">
        <v>44872</v>
      </c>
      <c r="F81">
        <v>2022</v>
      </c>
      <c r="G81" t="s">
        <v>424</v>
      </c>
      <c r="H81" t="s">
        <v>93</v>
      </c>
      <c r="I81" t="s">
        <v>117</v>
      </c>
      <c r="J81">
        <v>96.45</v>
      </c>
      <c r="M81" t="s">
        <v>72</v>
      </c>
      <c r="N81">
        <f>SUM(Table71417[[#This Row],[Mitigation ($ million)]], Table71417[[#This Row],[Adaptation ($ million)]])</f>
        <v>53.930000000000007</v>
      </c>
      <c r="O81">
        <v>21.01</v>
      </c>
      <c r="P81">
        <v>32.92</v>
      </c>
      <c r="R81" s="43">
        <f>Table71417[[#This Row],[Climate finance ($ million)]]/Table71417[[#This Row],[Total commitment ($ million)]]</f>
        <v>0.55914981855883883</v>
      </c>
      <c r="S81" s="21" t="s">
        <v>2700</v>
      </c>
      <c r="T81" s="1" t="s">
        <v>8796</v>
      </c>
    </row>
    <row r="82" spans="1:20" x14ac:dyDescent="0.25">
      <c r="A82" t="s">
        <v>8742</v>
      </c>
      <c r="B82" t="s">
        <v>66</v>
      </c>
      <c r="C82" t="s">
        <v>2698</v>
      </c>
      <c r="D82" t="s">
        <v>2697</v>
      </c>
      <c r="E82" s="2">
        <v>44872</v>
      </c>
      <c r="F82">
        <v>2022</v>
      </c>
      <c r="G82" t="s">
        <v>424</v>
      </c>
      <c r="H82" t="s">
        <v>150</v>
      </c>
      <c r="I82" t="s">
        <v>117</v>
      </c>
      <c r="M82" t="s">
        <v>72</v>
      </c>
      <c r="N82">
        <f>SUM(Table71417[[#This Row],[Mitigation ($ million)]], Table71417[[#This Row],[Adaptation ($ million)]])</f>
        <v>2.17</v>
      </c>
      <c r="P82">
        <v>2.17</v>
      </c>
      <c r="R82" s="5"/>
      <c r="S82" s="21" t="s">
        <v>2700</v>
      </c>
      <c r="T82" s="1" t="s">
        <v>8796</v>
      </c>
    </row>
    <row r="83" spans="1:20" x14ac:dyDescent="0.25">
      <c r="A83" t="s">
        <v>8742</v>
      </c>
      <c r="B83" t="s">
        <v>66</v>
      </c>
      <c r="C83" t="s">
        <v>2698</v>
      </c>
      <c r="D83" t="s">
        <v>2697</v>
      </c>
      <c r="E83" s="2">
        <v>44872</v>
      </c>
      <c r="F83">
        <v>2022</v>
      </c>
      <c r="G83" t="s">
        <v>424</v>
      </c>
      <c r="H83" t="s">
        <v>150</v>
      </c>
      <c r="I83" t="s">
        <v>117</v>
      </c>
      <c r="M83" t="s">
        <v>72</v>
      </c>
      <c r="N83">
        <f>SUM(Table71417[[#This Row],[Mitigation ($ million)]], Table71417[[#This Row],[Adaptation ($ million)]])</f>
        <v>5.67</v>
      </c>
      <c r="O83">
        <v>0.48</v>
      </c>
      <c r="P83">
        <v>5.19</v>
      </c>
      <c r="R83" s="5"/>
      <c r="S83" s="21" t="s">
        <v>2700</v>
      </c>
      <c r="T83" s="1" t="s">
        <v>8796</v>
      </c>
    </row>
    <row r="84" spans="1:20" x14ac:dyDescent="0.25">
      <c r="A84" t="s">
        <v>8742</v>
      </c>
      <c r="B84" t="s">
        <v>66</v>
      </c>
      <c r="C84" t="s">
        <v>578</v>
      </c>
      <c r="D84" t="s">
        <v>577</v>
      </c>
      <c r="E84" s="2">
        <v>45147</v>
      </c>
      <c r="F84">
        <v>2023</v>
      </c>
      <c r="G84" t="s">
        <v>424</v>
      </c>
      <c r="H84" t="s">
        <v>68</v>
      </c>
      <c r="I84" t="s">
        <v>117</v>
      </c>
      <c r="M84" t="s">
        <v>72</v>
      </c>
      <c r="N84">
        <f>SUM(Table71417[[#This Row],[Mitigation ($ million)]], Table71417[[#This Row],[Adaptation ($ million)]])</f>
        <v>0</v>
      </c>
      <c r="R84" s="5"/>
      <c r="S84" s="21" t="s">
        <v>579</v>
      </c>
      <c r="T84" s="1" t="s">
        <v>8797</v>
      </c>
    </row>
    <row r="85" spans="1:20" x14ac:dyDescent="0.25">
      <c r="A85" t="s">
        <v>8742</v>
      </c>
      <c r="B85" t="s">
        <v>66</v>
      </c>
      <c r="C85" t="s">
        <v>578</v>
      </c>
      <c r="D85" t="s">
        <v>577</v>
      </c>
      <c r="E85" s="2">
        <v>45230</v>
      </c>
      <c r="F85">
        <v>2023</v>
      </c>
      <c r="G85" t="s">
        <v>424</v>
      </c>
      <c r="H85" t="s">
        <v>93</v>
      </c>
      <c r="I85" t="s">
        <v>117</v>
      </c>
      <c r="J85">
        <v>121</v>
      </c>
      <c r="M85" t="s">
        <v>72</v>
      </c>
      <c r="N85">
        <f>SUM(Table71417[[#This Row],[Mitigation ($ million)]], Table71417[[#This Row],[Adaptation ($ million)]])</f>
        <v>20.399999999999999</v>
      </c>
      <c r="P85">
        <v>20.399999999999999</v>
      </c>
      <c r="R85" s="43">
        <f>Table71417[[#This Row],[Climate finance ($ million)]]/Table71417[[#This Row],[Total commitment ($ million)]]</f>
        <v>0.16859504132231404</v>
      </c>
      <c r="S85" s="21" t="s">
        <v>579</v>
      </c>
      <c r="T85" s="1" t="s">
        <v>8797</v>
      </c>
    </row>
    <row r="86" spans="1:20" x14ac:dyDescent="0.25">
      <c r="A86" t="s">
        <v>8742</v>
      </c>
      <c r="B86" t="s">
        <v>66</v>
      </c>
      <c r="C86" t="s">
        <v>3385</v>
      </c>
      <c r="D86" t="s">
        <v>3384</v>
      </c>
      <c r="E86" s="2">
        <v>44377</v>
      </c>
      <c r="F86">
        <v>2021</v>
      </c>
      <c r="G86" t="s">
        <v>424</v>
      </c>
      <c r="H86" t="s">
        <v>68</v>
      </c>
      <c r="I86" t="s">
        <v>117</v>
      </c>
      <c r="J86">
        <v>1</v>
      </c>
      <c r="M86" t="s">
        <v>25</v>
      </c>
      <c r="N86">
        <f>SUM(Table71417[[#This Row],[Mitigation ($ million)]], Table71417[[#This Row],[Adaptation ($ million)]])</f>
        <v>0.7</v>
      </c>
      <c r="O86">
        <v>0.7</v>
      </c>
      <c r="R86" s="43">
        <f>Table71417[[#This Row],[Climate finance ($ million)]]/Table71417[[#This Row],[Total commitment ($ million)]]</f>
        <v>0.7</v>
      </c>
      <c r="S86" s="21" t="s">
        <v>3386</v>
      </c>
      <c r="T86" s="1" t="s">
        <v>8795</v>
      </c>
    </row>
    <row r="87" spans="1:20" x14ac:dyDescent="0.25">
      <c r="A87" t="s">
        <v>8742</v>
      </c>
      <c r="B87" t="s">
        <v>66</v>
      </c>
      <c r="C87" t="s">
        <v>3114</v>
      </c>
      <c r="D87" t="s">
        <v>3113</v>
      </c>
      <c r="E87" s="2">
        <v>44552</v>
      </c>
      <c r="F87">
        <v>2021</v>
      </c>
      <c r="G87" t="s">
        <v>168</v>
      </c>
      <c r="H87" t="s">
        <v>93</v>
      </c>
      <c r="I87" t="s">
        <v>84</v>
      </c>
      <c r="J87">
        <v>270.83</v>
      </c>
      <c r="M87" t="s">
        <v>25</v>
      </c>
      <c r="N87">
        <f>SUM(Table71417[[#This Row],[Mitigation ($ million)]], Table71417[[#This Row],[Adaptation ($ million)]])</f>
        <v>25.419020440000001</v>
      </c>
      <c r="O87">
        <v>25.419020440000001</v>
      </c>
      <c r="R87" s="43">
        <f>Table71417[[#This Row],[Climate finance ($ million)]]/Table71417[[#This Row],[Total commitment ($ million)]]</f>
        <v>9.3855999852305888E-2</v>
      </c>
      <c r="S87" s="21" t="s">
        <v>3115</v>
      </c>
      <c r="T87" s="1" t="s">
        <v>8795</v>
      </c>
    </row>
    <row r="88" spans="1:20" x14ac:dyDescent="0.25">
      <c r="A88" t="s">
        <v>8742</v>
      </c>
      <c r="B88" t="s">
        <v>66</v>
      </c>
      <c r="C88" t="s">
        <v>1036</v>
      </c>
      <c r="D88" t="s">
        <v>1035</v>
      </c>
      <c r="E88" s="2">
        <v>45275</v>
      </c>
      <c r="F88">
        <v>2023</v>
      </c>
      <c r="G88" t="s">
        <v>168</v>
      </c>
      <c r="H88" t="s">
        <v>93</v>
      </c>
      <c r="I88" t="s">
        <v>84</v>
      </c>
      <c r="J88">
        <v>471.9</v>
      </c>
      <c r="M88" t="s">
        <v>72</v>
      </c>
      <c r="N88">
        <f>SUM(Table71417[[#This Row],[Mitigation ($ million)]], Table71417[[#This Row],[Adaptation ($ million)]])</f>
        <v>130.79</v>
      </c>
      <c r="O88">
        <v>1.45</v>
      </c>
      <c r="P88">
        <v>129.34</v>
      </c>
      <c r="R88" s="43">
        <f>Table71417[[#This Row],[Climate finance ($ million)]]/Table71417[[#This Row],[Total commitment ($ million)]]</f>
        <v>0.27715617715617713</v>
      </c>
      <c r="S88" s="21" t="s">
        <v>1039</v>
      </c>
      <c r="T88" s="1" t="s">
        <v>8797</v>
      </c>
    </row>
    <row r="89" spans="1:20" x14ac:dyDescent="0.25">
      <c r="A89" t="s">
        <v>8742</v>
      </c>
      <c r="B89" t="s">
        <v>66</v>
      </c>
      <c r="C89" t="s">
        <v>385</v>
      </c>
      <c r="D89" t="s">
        <v>384</v>
      </c>
      <c r="E89" s="2">
        <v>45069</v>
      </c>
      <c r="F89">
        <v>2023</v>
      </c>
      <c r="G89" t="s">
        <v>88</v>
      </c>
      <c r="H89" t="s">
        <v>93</v>
      </c>
      <c r="I89" t="s">
        <v>71</v>
      </c>
      <c r="J89">
        <v>214.8</v>
      </c>
      <c r="M89" t="s">
        <v>72</v>
      </c>
      <c r="N89">
        <f>SUM(Table71417[[#This Row],[Mitigation ($ million)]], Table71417[[#This Row],[Adaptation ($ million)]])</f>
        <v>9.58</v>
      </c>
      <c r="O89">
        <v>0.06</v>
      </c>
      <c r="P89">
        <v>9.52</v>
      </c>
      <c r="R89" s="5"/>
      <c r="S89" s="21" t="s">
        <v>387</v>
      </c>
      <c r="T89" s="1" t="s">
        <v>8797</v>
      </c>
    </row>
    <row r="90" spans="1:20" x14ac:dyDescent="0.25">
      <c r="A90" t="s">
        <v>8742</v>
      </c>
      <c r="B90" t="s">
        <v>66</v>
      </c>
      <c r="C90" t="s">
        <v>385</v>
      </c>
      <c r="D90" t="s">
        <v>384</v>
      </c>
      <c r="E90" s="2">
        <v>45069</v>
      </c>
      <c r="F90">
        <v>2023</v>
      </c>
      <c r="G90" t="s">
        <v>88</v>
      </c>
      <c r="H90" t="s">
        <v>93</v>
      </c>
      <c r="I90" t="s">
        <v>84</v>
      </c>
      <c r="M90" t="s">
        <v>72</v>
      </c>
      <c r="N90">
        <f>SUM(Table71417[[#This Row],[Mitigation ($ million)]], Table71417[[#This Row],[Adaptation ($ million)]])</f>
        <v>15.26</v>
      </c>
      <c r="O90">
        <v>7.0000000000000007E-2</v>
      </c>
      <c r="P90">
        <v>15.19</v>
      </c>
      <c r="R90" s="5"/>
      <c r="S90" s="21" t="s">
        <v>387</v>
      </c>
      <c r="T90" s="1" t="s">
        <v>8797</v>
      </c>
    </row>
    <row r="91" spans="1:20" x14ac:dyDescent="0.25">
      <c r="A91" t="s">
        <v>8742</v>
      </c>
      <c r="B91" t="s">
        <v>66</v>
      </c>
      <c r="C91" t="s">
        <v>385</v>
      </c>
      <c r="D91" t="s">
        <v>384</v>
      </c>
      <c r="E91" s="2">
        <v>45069</v>
      </c>
      <c r="F91">
        <v>2023</v>
      </c>
      <c r="G91" t="s">
        <v>88</v>
      </c>
      <c r="H91" t="s">
        <v>93</v>
      </c>
      <c r="I91" t="s">
        <v>332</v>
      </c>
      <c r="M91" t="s">
        <v>72</v>
      </c>
      <c r="N91">
        <f>SUM(Table71417[[#This Row],[Mitigation ($ million)]], Table71417[[#This Row],[Adaptation ($ million)]])</f>
        <v>19.62</v>
      </c>
      <c r="O91">
        <v>0.16</v>
      </c>
      <c r="P91">
        <v>19.46</v>
      </c>
      <c r="R91" s="5"/>
      <c r="S91" s="21" t="s">
        <v>387</v>
      </c>
      <c r="T91" s="1" t="s">
        <v>8797</v>
      </c>
    </row>
    <row r="92" spans="1:20" x14ac:dyDescent="0.25">
      <c r="A92" t="s">
        <v>8742</v>
      </c>
      <c r="B92" t="s">
        <v>66</v>
      </c>
      <c r="C92" t="s">
        <v>3179</v>
      </c>
      <c r="D92" t="s">
        <v>3178</v>
      </c>
      <c r="E92" s="2">
        <v>44483</v>
      </c>
      <c r="F92">
        <v>2021</v>
      </c>
      <c r="G92" t="s">
        <v>904</v>
      </c>
      <c r="H92" t="s">
        <v>93</v>
      </c>
      <c r="I92" t="s">
        <v>84</v>
      </c>
      <c r="J92">
        <v>395</v>
      </c>
      <c r="M92" t="s">
        <v>25</v>
      </c>
      <c r="N92">
        <f>SUM(Table71417[[#This Row],[Mitigation ($ million)]], Table71417[[#This Row],[Adaptation ($ million)]])</f>
        <v>57.04</v>
      </c>
      <c r="O92">
        <v>57.04</v>
      </c>
      <c r="R92" s="43">
        <f>Table71417[[#This Row],[Climate finance ($ million)]]/Table71417[[#This Row],[Total commitment ($ million)]]</f>
        <v>0.14440506329113925</v>
      </c>
      <c r="S92" s="21" t="s">
        <v>3181</v>
      </c>
      <c r="T92" s="1" t="s">
        <v>8795</v>
      </c>
    </row>
    <row r="93" spans="1:20" x14ac:dyDescent="0.25">
      <c r="A93" t="s">
        <v>8742</v>
      </c>
      <c r="B93" t="s">
        <v>66</v>
      </c>
      <c r="C93" t="s">
        <v>3179</v>
      </c>
      <c r="D93" t="s">
        <v>3178</v>
      </c>
      <c r="E93" s="2">
        <v>44483</v>
      </c>
      <c r="F93">
        <v>2021</v>
      </c>
      <c r="G93" t="s">
        <v>904</v>
      </c>
      <c r="H93" t="s">
        <v>93</v>
      </c>
      <c r="I93" t="s">
        <v>84</v>
      </c>
      <c r="M93" t="s">
        <v>25</v>
      </c>
      <c r="N93">
        <f>SUM(Table71417[[#This Row],[Mitigation ($ million)]], Table71417[[#This Row],[Adaptation ($ million)]])</f>
        <v>8.01</v>
      </c>
      <c r="O93">
        <v>8.01</v>
      </c>
      <c r="R93" s="5"/>
      <c r="S93" s="21" t="s">
        <v>3181</v>
      </c>
      <c r="T93" s="1" t="s">
        <v>8795</v>
      </c>
    </row>
    <row r="94" spans="1:20" x14ac:dyDescent="0.25">
      <c r="A94" t="s">
        <v>8742</v>
      </c>
      <c r="B94" t="s">
        <v>66</v>
      </c>
      <c r="C94" t="s">
        <v>2404</v>
      </c>
      <c r="D94" t="s">
        <v>2403</v>
      </c>
      <c r="E94" s="2">
        <v>44691</v>
      </c>
      <c r="F94">
        <v>2022</v>
      </c>
      <c r="G94" t="s">
        <v>2406</v>
      </c>
      <c r="H94" t="s">
        <v>150</v>
      </c>
      <c r="I94" t="s">
        <v>84</v>
      </c>
      <c r="J94">
        <v>15.2</v>
      </c>
      <c r="M94" t="s">
        <v>72</v>
      </c>
      <c r="N94">
        <f>SUM(Table71417[[#This Row],[Mitigation ($ million)]], Table71417[[#This Row],[Adaptation ($ million)]])</f>
        <v>15</v>
      </c>
      <c r="O94">
        <v>2.5499999999999998</v>
      </c>
      <c r="P94">
        <v>12.45</v>
      </c>
      <c r="R94" s="43">
        <f>Table71417[[#This Row],[Climate finance ($ million)]]/Table71417[[#This Row],[Total commitment ($ million)]]</f>
        <v>0.98684210526315796</v>
      </c>
      <c r="S94" s="21" t="s">
        <v>2409</v>
      </c>
      <c r="T94" s="1" t="s">
        <v>8796</v>
      </c>
    </row>
    <row r="95" spans="1:20" x14ac:dyDescent="0.25">
      <c r="A95" t="s">
        <v>8742</v>
      </c>
      <c r="B95" t="s">
        <v>66</v>
      </c>
      <c r="C95" t="s">
        <v>3079</v>
      </c>
      <c r="D95" t="s">
        <v>3078</v>
      </c>
      <c r="E95" s="2">
        <v>44209</v>
      </c>
      <c r="F95">
        <v>2021</v>
      </c>
      <c r="G95" t="s">
        <v>1001</v>
      </c>
      <c r="H95" t="s">
        <v>150</v>
      </c>
      <c r="I95" t="s">
        <v>84</v>
      </c>
      <c r="J95">
        <v>22.2</v>
      </c>
      <c r="M95" t="s">
        <v>25</v>
      </c>
      <c r="N95">
        <f>SUM(Table71417[[#This Row],[Mitigation ($ million)]], Table71417[[#This Row],[Adaptation ($ million)]])</f>
        <v>3.1</v>
      </c>
      <c r="O95">
        <v>3.1</v>
      </c>
      <c r="P95">
        <v>0</v>
      </c>
      <c r="R95" s="43">
        <f>Table71417[[#This Row],[Climate finance ($ million)]]/Table71417[[#This Row],[Total commitment ($ million)]]</f>
        <v>0.13963963963963966</v>
      </c>
      <c r="S95" s="21" t="s">
        <v>3081</v>
      </c>
      <c r="T95" s="1" t="s">
        <v>8795</v>
      </c>
    </row>
    <row r="96" spans="1:20" x14ac:dyDescent="0.25">
      <c r="A96" t="s">
        <v>8742</v>
      </c>
      <c r="B96" t="s">
        <v>66</v>
      </c>
      <c r="C96" t="s">
        <v>999</v>
      </c>
      <c r="D96" t="s">
        <v>998</v>
      </c>
      <c r="E96" s="2">
        <v>45274</v>
      </c>
      <c r="F96">
        <v>2023</v>
      </c>
      <c r="G96" t="s">
        <v>1001</v>
      </c>
      <c r="H96" t="s">
        <v>150</v>
      </c>
      <c r="I96" t="s">
        <v>84</v>
      </c>
      <c r="J96">
        <v>32</v>
      </c>
      <c r="M96" t="s">
        <v>25</v>
      </c>
      <c r="N96">
        <f>SUM(Table71417[[#This Row],[Mitigation ($ million)]], Table71417[[#This Row],[Adaptation ($ million)]])</f>
        <v>2.3250000000000002</v>
      </c>
      <c r="P96">
        <v>2.3250000000000002</v>
      </c>
      <c r="R96" s="43">
        <f>Table71417[[#This Row],[Climate finance ($ million)]]/Table71417[[#This Row],[Total commitment ($ million)]]</f>
        <v>7.2656250000000006E-2</v>
      </c>
      <c r="S96" s="21" t="s">
        <v>1003</v>
      </c>
      <c r="T96" s="1" t="s">
        <v>8797</v>
      </c>
    </row>
    <row r="97" spans="1:20" x14ac:dyDescent="0.25">
      <c r="A97" t="s">
        <v>8742</v>
      </c>
      <c r="B97" t="s">
        <v>66</v>
      </c>
      <c r="C97" t="s">
        <v>999</v>
      </c>
      <c r="D97" t="s">
        <v>998</v>
      </c>
      <c r="E97" s="2">
        <v>45274</v>
      </c>
      <c r="F97">
        <v>2023</v>
      </c>
      <c r="G97" t="s">
        <v>1001</v>
      </c>
      <c r="H97" t="s">
        <v>170</v>
      </c>
      <c r="I97" t="s">
        <v>84</v>
      </c>
      <c r="M97" t="s">
        <v>25</v>
      </c>
      <c r="N97">
        <f>SUM(Table71417[[#This Row],[Mitigation ($ million)]], Table71417[[#This Row],[Adaptation ($ million)]])</f>
        <v>2.3250000000000002</v>
      </c>
      <c r="P97">
        <v>2.3250000000000002</v>
      </c>
      <c r="R97" s="5"/>
      <c r="S97" s="21" t="s">
        <v>1003</v>
      </c>
      <c r="T97" s="1" t="s">
        <v>8797</v>
      </c>
    </row>
    <row r="98" spans="1:20" x14ac:dyDescent="0.25">
      <c r="A98" t="s">
        <v>8742</v>
      </c>
      <c r="B98" t="s">
        <v>66</v>
      </c>
      <c r="C98" t="s">
        <v>3297</v>
      </c>
      <c r="D98" t="s">
        <v>3296</v>
      </c>
      <c r="E98" s="2">
        <v>44561</v>
      </c>
      <c r="F98">
        <v>2021</v>
      </c>
      <c r="G98" t="s">
        <v>201</v>
      </c>
      <c r="H98" t="s">
        <v>93</v>
      </c>
      <c r="I98" t="s">
        <v>84</v>
      </c>
      <c r="J98">
        <v>81.73</v>
      </c>
      <c r="M98" t="s">
        <v>25</v>
      </c>
      <c r="N98">
        <f>SUM(Table71417[[#This Row],[Mitigation ($ million)]], Table71417[[#This Row],[Adaptation ($ million)]])</f>
        <v>2</v>
      </c>
      <c r="O98">
        <v>2</v>
      </c>
      <c r="R98" s="43">
        <f>Table71417[[#This Row],[Climate finance ($ million)]]/Table71417[[#This Row],[Total commitment ($ million)]]</f>
        <v>2.447081854888046E-2</v>
      </c>
      <c r="S98" s="21" t="s">
        <v>3298</v>
      </c>
      <c r="T98" s="1" t="s">
        <v>8795</v>
      </c>
    </row>
    <row r="99" spans="1:20" x14ac:dyDescent="0.25">
      <c r="A99" t="s">
        <v>8742</v>
      </c>
      <c r="B99" t="s">
        <v>66</v>
      </c>
      <c r="C99" t="s">
        <v>3297</v>
      </c>
      <c r="D99" t="s">
        <v>3296</v>
      </c>
      <c r="E99" s="2">
        <v>44561</v>
      </c>
      <c r="F99">
        <v>2021</v>
      </c>
      <c r="G99" t="s">
        <v>201</v>
      </c>
      <c r="H99" t="s">
        <v>93</v>
      </c>
      <c r="I99" t="s">
        <v>117</v>
      </c>
      <c r="M99" t="s">
        <v>25</v>
      </c>
      <c r="N99">
        <f>SUM(Table71417[[#This Row],[Mitigation ($ million)]], Table71417[[#This Row],[Adaptation ($ million)]])</f>
        <v>7</v>
      </c>
      <c r="O99">
        <v>7</v>
      </c>
      <c r="R99" s="5"/>
      <c r="S99" s="21" t="s">
        <v>3298</v>
      </c>
      <c r="T99" s="1" t="s">
        <v>8795</v>
      </c>
    </row>
    <row r="100" spans="1:20" x14ac:dyDescent="0.25">
      <c r="A100" t="s">
        <v>8742</v>
      </c>
      <c r="B100" t="s">
        <v>66</v>
      </c>
      <c r="C100" t="s">
        <v>3297</v>
      </c>
      <c r="D100" t="s">
        <v>3296</v>
      </c>
      <c r="E100" s="2">
        <v>44561</v>
      </c>
      <c r="F100">
        <v>2021</v>
      </c>
      <c r="G100" t="s">
        <v>201</v>
      </c>
      <c r="H100" t="s">
        <v>93</v>
      </c>
      <c r="I100" t="s">
        <v>84</v>
      </c>
      <c r="M100" t="s">
        <v>25</v>
      </c>
      <c r="N100">
        <f>SUM(Table71417[[#This Row],[Mitigation ($ million)]], Table71417[[#This Row],[Adaptation ($ million)]])</f>
        <v>0</v>
      </c>
      <c r="R100" s="5"/>
      <c r="S100" s="21" t="s">
        <v>3298</v>
      </c>
      <c r="T100" s="1" t="s">
        <v>8795</v>
      </c>
    </row>
    <row r="101" spans="1:20" x14ac:dyDescent="0.25">
      <c r="A101" t="s">
        <v>8742</v>
      </c>
      <c r="B101" t="s">
        <v>66</v>
      </c>
      <c r="C101" t="s">
        <v>3297</v>
      </c>
      <c r="D101" t="s">
        <v>3296</v>
      </c>
      <c r="E101" s="2">
        <v>44561</v>
      </c>
      <c r="F101">
        <v>2021</v>
      </c>
      <c r="G101" t="s">
        <v>201</v>
      </c>
      <c r="H101" t="s">
        <v>150</v>
      </c>
      <c r="I101" t="s">
        <v>117</v>
      </c>
      <c r="M101" t="s">
        <v>25</v>
      </c>
      <c r="N101">
        <f>SUM(Table71417[[#This Row],[Mitigation ($ million)]], Table71417[[#This Row],[Adaptation ($ million)]])</f>
        <v>2</v>
      </c>
      <c r="O101">
        <v>2</v>
      </c>
      <c r="R101" s="5"/>
      <c r="S101" s="21" t="s">
        <v>3298</v>
      </c>
      <c r="T101" s="1" t="s">
        <v>8795</v>
      </c>
    </row>
    <row r="102" spans="1:20" x14ac:dyDescent="0.25">
      <c r="A102" t="s">
        <v>8742</v>
      </c>
      <c r="B102" t="s">
        <v>66</v>
      </c>
      <c r="C102" t="s">
        <v>1122</v>
      </c>
      <c r="D102" t="s">
        <v>1121</v>
      </c>
      <c r="E102" s="2">
        <v>45279</v>
      </c>
      <c r="F102">
        <v>2023</v>
      </c>
      <c r="G102" t="s">
        <v>638</v>
      </c>
      <c r="H102" t="s">
        <v>93</v>
      </c>
      <c r="I102" t="s">
        <v>126</v>
      </c>
      <c r="J102">
        <v>50</v>
      </c>
      <c r="M102" t="s">
        <v>72</v>
      </c>
      <c r="N102">
        <f>SUM(Table71417[[#This Row],[Mitigation ($ million)]], Table71417[[#This Row],[Adaptation ($ million)]])</f>
        <v>7.68</v>
      </c>
      <c r="O102">
        <v>6.45</v>
      </c>
      <c r="P102">
        <v>1.23</v>
      </c>
      <c r="R102" s="5"/>
      <c r="S102" s="21" t="s">
        <v>1125</v>
      </c>
      <c r="T102" s="1" t="s">
        <v>8797</v>
      </c>
    </row>
    <row r="103" spans="1:20" x14ac:dyDescent="0.25">
      <c r="A103" t="s">
        <v>8742</v>
      </c>
      <c r="B103" t="s">
        <v>66</v>
      </c>
      <c r="C103" t="s">
        <v>2922</v>
      </c>
      <c r="D103" t="s">
        <v>2921</v>
      </c>
      <c r="E103" s="2">
        <v>44923</v>
      </c>
      <c r="F103">
        <v>2022</v>
      </c>
      <c r="G103" t="s">
        <v>113</v>
      </c>
      <c r="H103" t="s">
        <v>93</v>
      </c>
      <c r="I103" t="s">
        <v>141</v>
      </c>
      <c r="J103">
        <v>867</v>
      </c>
      <c r="M103" t="s">
        <v>72</v>
      </c>
      <c r="N103">
        <f>SUM(Table71417[[#This Row],[Mitigation ($ million)]], Table71417[[#This Row],[Adaptation ($ million)]])</f>
        <v>322.19</v>
      </c>
      <c r="O103">
        <v>314.38</v>
      </c>
      <c r="P103">
        <v>7.81</v>
      </c>
      <c r="R103" s="43">
        <f>Table71417[[#This Row],[Climate finance ($ million)]]/Table71417[[#This Row],[Total commitment ($ million)]]</f>
        <v>0.3716147635524798</v>
      </c>
      <c r="S103" s="21" t="s">
        <v>2924</v>
      </c>
      <c r="T103" s="1" t="s">
        <v>8796</v>
      </c>
    </row>
    <row r="104" spans="1:20" x14ac:dyDescent="0.25">
      <c r="A104" t="s">
        <v>8742</v>
      </c>
      <c r="B104" t="s">
        <v>66</v>
      </c>
      <c r="C104" t="s">
        <v>2922</v>
      </c>
      <c r="D104" t="s">
        <v>2921</v>
      </c>
      <c r="E104" s="2">
        <v>44923</v>
      </c>
      <c r="F104">
        <v>2022</v>
      </c>
      <c r="G104" t="s">
        <v>113</v>
      </c>
      <c r="H104" t="s">
        <v>93</v>
      </c>
      <c r="I104" t="s">
        <v>141</v>
      </c>
      <c r="M104" t="s">
        <v>72</v>
      </c>
      <c r="N104">
        <f>SUM(Table71417[[#This Row],[Mitigation ($ million)]], Table71417[[#This Row],[Adaptation ($ million)]])</f>
        <v>9.66</v>
      </c>
      <c r="O104">
        <v>9.43</v>
      </c>
      <c r="P104">
        <v>0.23</v>
      </c>
      <c r="R104" s="5"/>
      <c r="S104" s="21" t="s">
        <v>2924</v>
      </c>
      <c r="T104" s="1" t="s">
        <v>8796</v>
      </c>
    </row>
    <row r="105" spans="1:20" x14ac:dyDescent="0.25">
      <c r="A105" t="s">
        <v>8742</v>
      </c>
      <c r="B105" t="s">
        <v>66</v>
      </c>
      <c r="C105" t="s">
        <v>3097</v>
      </c>
      <c r="D105" t="s">
        <v>3096</v>
      </c>
      <c r="E105" s="2">
        <v>44337</v>
      </c>
      <c r="F105">
        <v>2021</v>
      </c>
      <c r="G105" t="s">
        <v>168</v>
      </c>
      <c r="H105" t="s">
        <v>93</v>
      </c>
      <c r="I105" t="s">
        <v>141</v>
      </c>
      <c r="J105">
        <v>755</v>
      </c>
      <c r="M105" t="s">
        <v>72</v>
      </c>
      <c r="N105">
        <f>SUM(Table71417[[#This Row],[Mitigation ($ million)]], Table71417[[#This Row],[Adaptation ($ million)]])</f>
        <v>300</v>
      </c>
      <c r="O105">
        <v>2.79</v>
      </c>
      <c r="P105">
        <v>297.20999999999998</v>
      </c>
      <c r="R105" s="43">
        <f>Table71417[[#This Row],[Climate finance ($ million)]]/Table71417[[#This Row],[Total commitment ($ million)]]</f>
        <v>0.39735099337748342</v>
      </c>
      <c r="S105" s="21" t="s">
        <v>3098</v>
      </c>
      <c r="T105" s="1" t="s">
        <v>8795</v>
      </c>
    </row>
    <row r="106" spans="1:20" x14ac:dyDescent="0.25">
      <c r="A106" t="s">
        <v>8742</v>
      </c>
      <c r="B106" t="s">
        <v>66</v>
      </c>
      <c r="C106" t="s">
        <v>3097</v>
      </c>
      <c r="D106" t="s">
        <v>3096</v>
      </c>
      <c r="E106" s="2">
        <v>44337</v>
      </c>
      <c r="F106">
        <v>2021</v>
      </c>
      <c r="G106" t="s">
        <v>168</v>
      </c>
      <c r="H106" t="s">
        <v>93</v>
      </c>
      <c r="I106" t="s">
        <v>141</v>
      </c>
      <c r="M106" t="s">
        <v>72</v>
      </c>
      <c r="N106">
        <f>SUM(Table71417[[#This Row],[Mitigation ($ million)]], Table71417[[#This Row],[Adaptation ($ million)]])</f>
        <v>250</v>
      </c>
      <c r="O106">
        <v>2.33</v>
      </c>
      <c r="P106">
        <v>247.67</v>
      </c>
      <c r="R106" s="5"/>
      <c r="S106" s="21" t="s">
        <v>3098</v>
      </c>
      <c r="T106" s="1" t="s">
        <v>8795</v>
      </c>
    </row>
    <row r="107" spans="1:20" x14ac:dyDescent="0.25">
      <c r="A107" t="s">
        <v>8742</v>
      </c>
      <c r="B107" t="s">
        <v>66</v>
      </c>
      <c r="C107" t="s">
        <v>844</v>
      </c>
      <c r="D107" t="s">
        <v>843</v>
      </c>
      <c r="E107" s="2">
        <v>45257</v>
      </c>
      <c r="F107">
        <v>2023</v>
      </c>
      <c r="G107" t="s">
        <v>658</v>
      </c>
      <c r="H107" t="s">
        <v>93</v>
      </c>
      <c r="I107" t="s">
        <v>71</v>
      </c>
      <c r="J107">
        <v>85.7</v>
      </c>
      <c r="M107" t="s">
        <v>72</v>
      </c>
      <c r="N107">
        <f>SUM(Table71417[[#This Row],[Mitigation ($ million)]], Table71417[[#This Row],[Adaptation ($ million)]])</f>
        <v>8.99</v>
      </c>
      <c r="O107">
        <v>4.8600000000000003</v>
      </c>
      <c r="P107">
        <v>4.13</v>
      </c>
      <c r="R107" s="43">
        <f>Table71417[[#This Row],[Climate finance ($ million)]]/Table71417[[#This Row],[Total commitment ($ million)]]</f>
        <v>0.10490081680280046</v>
      </c>
      <c r="S107" s="21" t="s">
        <v>847</v>
      </c>
      <c r="T107" s="1" t="s">
        <v>8797</v>
      </c>
    </row>
    <row r="108" spans="1:20" x14ac:dyDescent="0.25">
      <c r="A108" t="s">
        <v>8742</v>
      </c>
      <c r="B108" t="s">
        <v>66</v>
      </c>
      <c r="C108" t="s">
        <v>3217</v>
      </c>
      <c r="D108" t="s">
        <v>3216</v>
      </c>
      <c r="E108" s="2">
        <v>44495</v>
      </c>
      <c r="F108">
        <v>2021</v>
      </c>
      <c r="G108" t="s">
        <v>88</v>
      </c>
      <c r="H108" t="s">
        <v>93</v>
      </c>
      <c r="I108" t="s">
        <v>71</v>
      </c>
      <c r="J108">
        <v>470.5</v>
      </c>
      <c r="M108" t="s">
        <v>25</v>
      </c>
      <c r="N108">
        <f>SUM(Table71417[[#This Row],[Mitigation ($ million)]], Table71417[[#This Row],[Adaptation ($ million)]])</f>
        <v>87</v>
      </c>
      <c r="O108">
        <v>87</v>
      </c>
      <c r="R108" s="43">
        <f>Table71417[[#This Row],[Climate finance ($ million)]]/Table71417[[#This Row],[Total commitment ($ million)]]</f>
        <v>0.1849096705632306</v>
      </c>
      <c r="S108" s="21" t="s">
        <v>3218</v>
      </c>
      <c r="T108" s="1" t="s">
        <v>8795</v>
      </c>
    </row>
    <row r="109" spans="1:20" x14ac:dyDescent="0.25">
      <c r="A109" t="s">
        <v>8742</v>
      </c>
      <c r="B109" t="s">
        <v>66</v>
      </c>
      <c r="C109" t="s">
        <v>2704</v>
      </c>
      <c r="D109" t="s">
        <v>2703</v>
      </c>
      <c r="E109" s="2">
        <v>44922</v>
      </c>
      <c r="F109">
        <v>2022</v>
      </c>
      <c r="G109" t="s">
        <v>88</v>
      </c>
      <c r="H109" t="s">
        <v>93</v>
      </c>
      <c r="I109" t="s">
        <v>71</v>
      </c>
      <c r="J109">
        <v>193.5</v>
      </c>
      <c r="M109" t="s">
        <v>72</v>
      </c>
      <c r="N109">
        <f>SUM(Table71417[[#This Row],[Mitigation ($ million)]], Table71417[[#This Row],[Adaptation ($ million)]])</f>
        <v>64.069999999999993</v>
      </c>
      <c r="O109">
        <v>31.32</v>
      </c>
      <c r="P109">
        <v>32.75</v>
      </c>
      <c r="R109" s="43">
        <f>Table71417[[#This Row],[Climate finance ($ million)]]/Table71417[[#This Row],[Total commitment ($ million)]]</f>
        <v>0.33111111111111108</v>
      </c>
      <c r="S109" s="21" t="s">
        <v>2706</v>
      </c>
      <c r="T109" s="1" t="s">
        <v>8796</v>
      </c>
    </row>
    <row r="110" spans="1:20" x14ac:dyDescent="0.25">
      <c r="A110" t="s">
        <v>8742</v>
      </c>
      <c r="B110" t="s">
        <v>66</v>
      </c>
      <c r="C110" t="s">
        <v>2708</v>
      </c>
      <c r="D110" t="s">
        <v>2707</v>
      </c>
      <c r="E110" s="2">
        <v>44789</v>
      </c>
      <c r="F110">
        <v>2022</v>
      </c>
      <c r="G110" t="s">
        <v>88</v>
      </c>
      <c r="H110" t="s">
        <v>150</v>
      </c>
      <c r="I110" t="s">
        <v>71</v>
      </c>
      <c r="J110">
        <v>9.49</v>
      </c>
      <c r="M110" t="s">
        <v>25</v>
      </c>
      <c r="N110">
        <f>SUM(Table71417[[#This Row],[Mitigation ($ million)]], Table71417[[#This Row],[Adaptation ($ million)]])</f>
        <v>6.88</v>
      </c>
      <c r="P110">
        <v>6.88</v>
      </c>
      <c r="R110" s="43">
        <f>Table71417[[#This Row],[Climate finance ($ million)]]/Table71417[[#This Row],[Total commitment ($ million)]]</f>
        <v>0.72497365648050571</v>
      </c>
      <c r="S110" s="21" t="s">
        <v>2710</v>
      </c>
      <c r="T110" s="1" t="s">
        <v>8796</v>
      </c>
    </row>
    <row r="111" spans="1:20" x14ac:dyDescent="0.25">
      <c r="A111" t="s">
        <v>8742</v>
      </c>
      <c r="B111" t="s">
        <v>66</v>
      </c>
      <c r="C111" t="s">
        <v>2708</v>
      </c>
      <c r="D111" t="s">
        <v>2711</v>
      </c>
      <c r="E111" s="2">
        <v>44918</v>
      </c>
      <c r="F111">
        <v>2022</v>
      </c>
      <c r="G111" t="s">
        <v>88</v>
      </c>
      <c r="H111" t="s">
        <v>150</v>
      </c>
      <c r="I111" t="s">
        <v>71</v>
      </c>
      <c r="J111">
        <v>2.2799999999999998</v>
      </c>
      <c r="M111" t="s">
        <v>25</v>
      </c>
      <c r="N111">
        <f>SUM(Table71417[[#This Row],[Mitigation ($ million)]], Table71417[[#This Row],[Adaptation ($ million)]])</f>
        <v>0.06</v>
      </c>
      <c r="P111">
        <v>0.06</v>
      </c>
      <c r="R111" s="43">
        <f>Table71417[[#This Row],[Climate finance ($ million)]]/Table71417[[#This Row],[Total commitment ($ million)]]</f>
        <v>2.6315789473684213E-2</v>
      </c>
      <c r="S111" s="21" t="s">
        <v>2713</v>
      </c>
      <c r="T111" s="1" t="s">
        <v>8796</v>
      </c>
    </row>
    <row r="112" spans="1:20" x14ac:dyDescent="0.25">
      <c r="A112" t="s">
        <v>8742</v>
      </c>
      <c r="B112" t="s">
        <v>66</v>
      </c>
      <c r="C112" t="s">
        <v>3279</v>
      </c>
      <c r="D112" t="s">
        <v>3278</v>
      </c>
      <c r="E112" s="2">
        <v>44421</v>
      </c>
      <c r="F112">
        <v>2021</v>
      </c>
      <c r="G112" t="s">
        <v>122</v>
      </c>
      <c r="H112" t="s">
        <v>93</v>
      </c>
      <c r="I112" t="s">
        <v>126</v>
      </c>
      <c r="J112">
        <v>400</v>
      </c>
      <c r="M112" t="s">
        <v>72</v>
      </c>
      <c r="N112">
        <f>SUM(Table71417[[#This Row],[Mitigation ($ million)]], Table71417[[#This Row],[Adaptation ($ million)]])</f>
        <v>22.939999999999998</v>
      </c>
      <c r="O112">
        <v>13.53</v>
      </c>
      <c r="P112">
        <v>9.41</v>
      </c>
      <c r="R112" s="43">
        <f>Table71417[[#This Row],[Climate finance ($ million)]]/Table71417[[#This Row],[Total commitment ($ million)]]</f>
        <v>5.7349999999999991E-2</v>
      </c>
      <c r="S112" s="21" t="s">
        <v>3282</v>
      </c>
      <c r="T112" s="1" t="s">
        <v>8795</v>
      </c>
    </row>
    <row r="113" spans="1:20" x14ac:dyDescent="0.25">
      <c r="A113" t="s">
        <v>8742</v>
      </c>
      <c r="B113" t="s">
        <v>66</v>
      </c>
      <c r="C113" t="s">
        <v>3426</v>
      </c>
      <c r="D113" t="s">
        <v>3286</v>
      </c>
      <c r="E113" s="2">
        <v>44511</v>
      </c>
      <c r="F113">
        <v>2021</v>
      </c>
      <c r="G113" t="s">
        <v>2981</v>
      </c>
      <c r="H113" t="s">
        <v>68</v>
      </c>
      <c r="I113" t="s">
        <v>141</v>
      </c>
      <c r="M113" t="s">
        <v>72</v>
      </c>
      <c r="N113">
        <f>SUM(Table71417[[#This Row],[Mitigation ($ million)]], Table71417[[#This Row],[Adaptation ($ million)]])</f>
        <v>0</v>
      </c>
      <c r="R113" s="5"/>
      <c r="S113" s="21" t="s">
        <v>3288</v>
      </c>
      <c r="T113" s="1" t="s">
        <v>8795</v>
      </c>
    </row>
    <row r="114" spans="1:20" x14ac:dyDescent="0.25">
      <c r="A114" t="s">
        <v>8742</v>
      </c>
      <c r="B114" t="s">
        <v>66</v>
      </c>
      <c r="C114" t="s">
        <v>3287</v>
      </c>
      <c r="D114" t="s">
        <v>3286</v>
      </c>
      <c r="E114" s="2">
        <v>44550</v>
      </c>
      <c r="F114">
        <v>2021</v>
      </c>
      <c r="G114" t="s">
        <v>2981</v>
      </c>
      <c r="H114" t="s">
        <v>93</v>
      </c>
      <c r="I114" t="s">
        <v>141</v>
      </c>
      <c r="J114">
        <v>50.75</v>
      </c>
      <c r="M114" t="s">
        <v>72</v>
      </c>
      <c r="N114">
        <f>SUM(Table71417[[#This Row],[Mitigation ($ million)]], Table71417[[#This Row],[Adaptation ($ million)]])</f>
        <v>31.900000000000002</v>
      </c>
      <c r="O114">
        <v>1.1000000000000001</v>
      </c>
      <c r="P114">
        <v>30.8</v>
      </c>
      <c r="R114" s="43">
        <f>Table71417[[#This Row],[Climate finance ($ million)]]/Table71417[[#This Row],[Total commitment ($ million)]]</f>
        <v>0.62857142857142856</v>
      </c>
      <c r="S114" s="21" t="s">
        <v>3288</v>
      </c>
      <c r="T114" s="1" t="s">
        <v>8795</v>
      </c>
    </row>
    <row r="115" spans="1:20" x14ac:dyDescent="0.25">
      <c r="A115" t="s">
        <v>8742</v>
      </c>
      <c r="B115" t="s">
        <v>66</v>
      </c>
      <c r="C115" t="s">
        <v>2715</v>
      </c>
      <c r="D115" t="s">
        <v>2714</v>
      </c>
      <c r="E115" s="2">
        <v>44915</v>
      </c>
      <c r="F115">
        <v>2022</v>
      </c>
      <c r="G115" t="s">
        <v>88</v>
      </c>
      <c r="H115" t="s">
        <v>93</v>
      </c>
      <c r="I115" t="s">
        <v>84</v>
      </c>
      <c r="J115">
        <v>158.1</v>
      </c>
      <c r="M115" t="s">
        <v>72</v>
      </c>
      <c r="N115">
        <f>SUM(Table71417[[#This Row],[Mitigation ($ million)]], Table71417[[#This Row],[Adaptation ($ million)]])</f>
        <v>23.619999999999997</v>
      </c>
      <c r="O115">
        <v>1.1299999999999999</v>
      </c>
      <c r="P115">
        <v>22.49</v>
      </c>
      <c r="R115" s="43">
        <f>Table71417[[#This Row],[Climate finance ($ million)]]/Table71417[[#This Row],[Total commitment ($ million)]]</f>
        <v>0.14939911448450346</v>
      </c>
      <c r="S115" s="21" t="s">
        <v>2717</v>
      </c>
      <c r="T115" s="1" t="s">
        <v>8796</v>
      </c>
    </row>
    <row r="116" spans="1:20" x14ac:dyDescent="0.25">
      <c r="A116" t="s">
        <v>8742</v>
      </c>
      <c r="B116" t="s">
        <v>66</v>
      </c>
      <c r="C116" t="s">
        <v>2719</v>
      </c>
      <c r="D116" t="s">
        <v>2718</v>
      </c>
      <c r="E116" s="2">
        <v>44922</v>
      </c>
      <c r="F116">
        <v>2022</v>
      </c>
      <c r="G116" t="s">
        <v>424</v>
      </c>
      <c r="H116" t="s">
        <v>93</v>
      </c>
      <c r="I116" t="s">
        <v>132</v>
      </c>
      <c r="J116">
        <v>3584.7</v>
      </c>
      <c r="M116" t="s">
        <v>25</v>
      </c>
      <c r="N116">
        <f>SUM(Table71417[[#This Row],[Mitigation ($ million)]], Table71417[[#This Row],[Adaptation ($ million)]])</f>
        <v>35</v>
      </c>
      <c r="P116">
        <v>35</v>
      </c>
      <c r="R116" s="43">
        <f>Table71417[[#This Row],[Climate finance ($ million)]]/Table71417[[#This Row],[Total commitment ($ million)]]</f>
        <v>9.7637180238234721E-3</v>
      </c>
      <c r="S116" s="21" t="s">
        <v>2722</v>
      </c>
      <c r="T116" s="1" t="s">
        <v>8796</v>
      </c>
    </row>
    <row r="117" spans="1:20" x14ac:dyDescent="0.25">
      <c r="A117" t="s">
        <v>8742</v>
      </c>
      <c r="B117" t="s">
        <v>66</v>
      </c>
      <c r="C117" t="s">
        <v>2723</v>
      </c>
      <c r="D117" t="s">
        <v>2718</v>
      </c>
      <c r="E117" s="2">
        <v>44926</v>
      </c>
      <c r="F117">
        <v>2022</v>
      </c>
      <c r="G117" t="s">
        <v>424</v>
      </c>
      <c r="H117" t="s">
        <v>68</v>
      </c>
      <c r="I117" s="41" t="s">
        <v>132</v>
      </c>
      <c r="M117" t="s">
        <v>25</v>
      </c>
      <c r="N117">
        <f>SUM(Table71417[[#This Row],[Mitigation ($ million)]], Table71417[[#This Row],[Adaptation ($ million)]])</f>
        <v>0</v>
      </c>
      <c r="R117" s="5"/>
      <c r="S117" s="21" t="s">
        <v>2722</v>
      </c>
      <c r="T117" s="1" t="s">
        <v>8796</v>
      </c>
    </row>
    <row r="118" spans="1:20" x14ac:dyDescent="0.25">
      <c r="A118" t="s">
        <v>8742</v>
      </c>
      <c r="B118" t="s">
        <v>66</v>
      </c>
      <c r="C118" t="s">
        <v>2723</v>
      </c>
      <c r="D118" t="s">
        <v>2718</v>
      </c>
      <c r="E118" s="2">
        <v>44926</v>
      </c>
      <c r="F118">
        <v>2022</v>
      </c>
      <c r="G118" t="s">
        <v>424</v>
      </c>
      <c r="H118" t="s">
        <v>68</v>
      </c>
      <c r="I118" s="41" t="s">
        <v>132</v>
      </c>
      <c r="M118" t="s">
        <v>25</v>
      </c>
      <c r="N118">
        <f>SUM(Table71417[[#This Row],[Mitigation ($ million)]], Table71417[[#This Row],[Adaptation ($ million)]])</f>
        <v>0</v>
      </c>
      <c r="R118" s="5"/>
      <c r="S118" s="21" t="s">
        <v>2722</v>
      </c>
      <c r="T118" s="1" t="s">
        <v>8796</v>
      </c>
    </row>
    <row r="119" spans="1:20" x14ac:dyDescent="0.25">
      <c r="A119" t="s">
        <v>8742</v>
      </c>
      <c r="B119" t="s">
        <v>66</v>
      </c>
      <c r="C119" t="s">
        <v>3509</v>
      </c>
      <c r="D119" t="s">
        <v>3508</v>
      </c>
      <c r="E119" s="2">
        <v>44460</v>
      </c>
      <c r="F119">
        <v>2021</v>
      </c>
      <c r="G119" t="s">
        <v>652</v>
      </c>
      <c r="H119" t="s">
        <v>68</v>
      </c>
      <c r="I119" t="s">
        <v>141</v>
      </c>
      <c r="J119">
        <v>0.42499999999999999</v>
      </c>
      <c r="M119" t="s">
        <v>24</v>
      </c>
      <c r="N119">
        <f>SUM(Table71417[[#This Row],[Mitigation ($ million)]], Table71417[[#This Row],[Adaptation ($ million)]])</f>
        <v>0.42499999999999999</v>
      </c>
      <c r="P119">
        <v>0.42499999999999999</v>
      </c>
      <c r="R119" s="43">
        <f>Table71417[[#This Row],[Climate finance ($ million)]]/Table71417[[#This Row],[Total commitment ($ million)]]</f>
        <v>1</v>
      </c>
      <c r="S119" s="21" t="s">
        <v>3511</v>
      </c>
      <c r="T119" s="1" t="s">
        <v>8795</v>
      </c>
    </row>
    <row r="120" spans="1:20" x14ac:dyDescent="0.25">
      <c r="A120" t="s">
        <v>8742</v>
      </c>
      <c r="B120" t="s">
        <v>66</v>
      </c>
      <c r="C120" t="s">
        <v>3161</v>
      </c>
      <c r="D120" t="s">
        <v>3160</v>
      </c>
      <c r="E120" s="2">
        <v>44547</v>
      </c>
      <c r="F120">
        <v>2021</v>
      </c>
      <c r="G120" t="s">
        <v>3163</v>
      </c>
      <c r="H120" t="s">
        <v>150</v>
      </c>
      <c r="I120" t="s">
        <v>141</v>
      </c>
      <c r="J120">
        <v>7.7</v>
      </c>
      <c r="M120" t="s">
        <v>72</v>
      </c>
      <c r="N120">
        <f>SUM(Table71417[[#This Row],[Mitigation ($ million)]], Table71417[[#This Row],[Adaptation ($ million)]])</f>
        <v>0.60000000000000009</v>
      </c>
      <c r="O120">
        <v>0.2</v>
      </c>
      <c r="P120">
        <v>0.4</v>
      </c>
      <c r="R120" s="5"/>
      <c r="S120" s="21" t="s">
        <v>3165</v>
      </c>
      <c r="T120" s="1" t="s">
        <v>8795</v>
      </c>
    </row>
    <row r="121" spans="1:20" x14ac:dyDescent="0.25">
      <c r="A121" t="s">
        <v>8742</v>
      </c>
      <c r="B121" t="s">
        <v>66</v>
      </c>
      <c r="C121" t="s">
        <v>3157</v>
      </c>
      <c r="D121" t="s">
        <v>3156</v>
      </c>
      <c r="E121" s="2">
        <v>44547</v>
      </c>
      <c r="F121">
        <v>2021</v>
      </c>
      <c r="G121" t="s">
        <v>1129</v>
      </c>
      <c r="H121" t="s">
        <v>150</v>
      </c>
      <c r="I121" t="s">
        <v>141</v>
      </c>
      <c r="J121">
        <v>4.2</v>
      </c>
      <c r="M121" t="s">
        <v>72</v>
      </c>
      <c r="N121">
        <f>SUM(Table71417[[#This Row],[Mitigation ($ million)]], Table71417[[#This Row],[Adaptation ($ million)]])</f>
        <v>0.4</v>
      </c>
      <c r="O121">
        <v>0.3</v>
      </c>
      <c r="P121">
        <v>0.1</v>
      </c>
      <c r="R121" s="43">
        <f>Table71417[[#This Row],[Climate finance ($ million)]]/Table71417[[#This Row],[Total commitment ($ million)]]</f>
        <v>9.5238095238095233E-2</v>
      </c>
      <c r="S121" s="21" t="s">
        <v>3159</v>
      </c>
      <c r="T121" s="1" t="s">
        <v>8795</v>
      </c>
    </row>
    <row r="122" spans="1:20" x14ac:dyDescent="0.25">
      <c r="A122" t="s">
        <v>8742</v>
      </c>
      <c r="B122" t="s">
        <v>66</v>
      </c>
      <c r="C122" t="s">
        <v>2411</v>
      </c>
      <c r="D122" t="s">
        <v>2410</v>
      </c>
      <c r="E122" s="2">
        <v>44918</v>
      </c>
      <c r="F122">
        <v>2022</v>
      </c>
      <c r="G122" t="s">
        <v>2413</v>
      </c>
      <c r="H122" t="s">
        <v>68</v>
      </c>
      <c r="I122" t="s">
        <v>141</v>
      </c>
      <c r="J122">
        <v>1.5</v>
      </c>
      <c r="M122" t="s">
        <v>24</v>
      </c>
      <c r="N122">
        <f>SUM(Table71417[[#This Row],[Mitigation ($ million)]], Table71417[[#This Row],[Adaptation ($ million)]])</f>
        <v>1.5</v>
      </c>
      <c r="O122">
        <v>1.5</v>
      </c>
      <c r="R122" s="43">
        <f>Table71417[[#This Row],[Climate finance ($ million)]]/Table71417[[#This Row],[Total commitment ($ million)]]</f>
        <v>1</v>
      </c>
      <c r="S122" s="21" t="s">
        <v>2414</v>
      </c>
      <c r="T122" s="1" t="s">
        <v>8796</v>
      </c>
    </row>
    <row r="123" spans="1:20" x14ac:dyDescent="0.25">
      <c r="A123" t="s">
        <v>8742</v>
      </c>
      <c r="B123" t="s">
        <v>66</v>
      </c>
      <c r="C123" t="s">
        <v>3167</v>
      </c>
      <c r="D123" t="s">
        <v>3166</v>
      </c>
      <c r="E123" s="2">
        <v>44537</v>
      </c>
      <c r="F123">
        <v>2021</v>
      </c>
      <c r="G123" t="s">
        <v>2429</v>
      </c>
      <c r="H123" t="s">
        <v>150</v>
      </c>
      <c r="I123" t="s">
        <v>141</v>
      </c>
      <c r="J123">
        <v>7.2</v>
      </c>
      <c r="M123" t="s">
        <v>24</v>
      </c>
      <c r="N123">
        <f>SUM(Table71417[[#This Row],[Mitigation ($ million)]], Table71417[[#This Row],[Adaptation ($ million)]])</f>
        <v>5.4</v>
      </c>
      <c r="P123">
        <v>5.4</v>
      </c>
      <c r="R123" s="5"/>
      <c r="S123" s="21" t="s">
        <v>3169</v>
      </c>
      <c r="T123" s="1" t="s">
        <v>8795</v>
      </c>
    </row>
    <row r="124" spans="1:20" x14ac:dyDescent="0.25">
      <c r="A124" t="s">
        <v>8742</v>
      </c>
      <c r="B124" t="s">
        <v>66</v>
      </c>
      <c r="C124" t="s">
        <v>1006</v>
      </c>
      <c r="D124" t="s">
        <v>1005</v>
      </c>
      <c r="E124" s="2">
        <v>45274</v>
      </c>
      <c r="F124">
        <v>2023</v>
      </c>
      <c r="G124" t="s">
        <v>1001</v>
      </c>
      <c r="H124" t="s">
        <v>150</v>
      </c>
      <c r="I124" t="s">
        <v>141</v>
      </c>
      <c r="J124">
        <v>8.5</v>
      </c>
      <c r="M124" t="s">
        <v>72</v>
      </c>
      <c r="N124">
        <f>SUM(Table71417[[#This Row],[Mitigation ($ million)]], Table71417[[#This Row],[Adaptation ($ million)]])</f>
        <v>2</v>
      </c>
      <c r="P124">
        <v>2</v>
      </c>
      <c r="R124" s="43">
        <f>Table71417[[#This Row],[Climate finance ($ million)]]/Table71417[[#This Row],[Total commitment ($ million)]]</f>
        <v>0.23529411764705882</v>
      </c>
      <c r="S124" s="21" t="s">
        <v>1009</v>
      </c>
      <c r="T124" s="1" t="s">
        <v>8797</v>
      </c>
    </row>
    <row r="125" spans="1:20" x14ac:dyDescent="0.25">
      <c r="A125" t="s">
        <v>8742</v>
      </c>
      <c r="B125" t="s">
        <v>66</v>
      </c>
      <c r="C125" t="s">
        <v>1006</v>
      </c>
      <c r="D125" t="s">
        <v>1005</v>
      </c>
      <c r="E125" s="2">
        <v>45274</v>
      </c>
      <c r="F125">
        <v>2023</v>
      </c>
      <c r="G125" t="s">
        <v>1001</v>
      </c>
      <c r="H125" t="s">
        <v>170</v>
      </c>
      <c r="I125" t="s">
        <v>141</v>
      </c>
      <c r="M125" t="s">
        <v>72</v>
      </c>
      <c r="N125">
        <f>SUM(Table71417[[#This Row],[Mitigation ($ million)]], Table71417[[#This Row],[Adaptation ($ million)]])</f>
        <v>0.5</v>
      </c>
      <c r="P125">
        <v>0.5</v>
      </c>
      <c r="R125" s="5"/>
      <c r="S125" s="21" t="s">
        <v>1009</v>
      </c>
      <c r="T125" s="1" t="s">
        <v>8797</v>
      </c>
    </row>
    <row r="126" spans="1:20" x14ac:dyDescent="0.25">
      <c r="A126" t="s">
        <v>8742</v>
      </c>
      <c r="B126" t="s">
        <v>66</v>
      </c>
      <c r="C126" t="s">
        <v>1006</v>
      </c>
      <c r="D126" t="s">
        <v>1005</v>
      </c>
      <c r="E126" s="2">
        <v>45274</v>
      </c>
      <c r="F126">
        <v>2023</v>
      </c>
      <c r="G126" t="s">
        <v>1001</v>
      </c>
      <c r="H126" t="s">
        <v>170</v>
      </c>
      <c r="I126" t="s">
        <v>117</v>
      </c>
      <c r="M126" t="s">
        <v>72</v>
      </c>
      <c r="N126">
        <f>SUM(Table71417[[#This Row],[Mitigation ($ million)]], Table71417[[#This Row],[Adaptation ($ million)]])</f>
        <v>0.3</v>
      </c>
      <c r="P126">
        <v>0.3</v>
      </c>
      <c r="R126" s="5"/>
      <c r="S126" s="21" t="s">
        <v>1009</v>
      </c>
      <c r="T126" s="1" t="s">
        <v>8797</v>
      </c>
    </row>
    <row r="127" spans="1:20" x14ac:dyDescent="0.25">
      <c r="A127" t="s">
        <v>8742</v>
      </c>
      <c r="B127" t="s">
        <v>66</v>
      </c>
      <c r="C127" t="s">
        <v>1006</v>
      </c>
      <c r="D127" t="s">
        <v>1005</v>
      </c>
      <c r="E127" s="2">
        <v>45274</v>
      </c>
      <c r="F127">
        <v>2023</v>
      </c>
      <c r="G127" t="s">
        <v>1001</v>
      </c>
      <c r="H127" t="s">
        <v>170</v>
      </c>
      <c r="I127" t="s">
        <v>141</v>
      </c>
      <c r="M127" t="s">
        <v>72</v>
      </c>
      <c r="N127">
        <f>SUM(Table71417[[#This Row],[Mitigation ($ million)]], Table71417[[#This Row],[Adaptation ($ million)]])</f>
        <v>3</v>
      </c>
      <c r="O127">
        <v>3</v>
      </c>
      <c r="R127" s="5"/>
      <c r="S127" s="21" t="s">
        <v>1009</v>
      </c>
      <c r="T127" s="1" t="s">
        <v>8797</v>
      </c>
    </row>
    <row r="128" spans="1:20" x14ac:dyDescent="0.25">
      <c r="A128" t="s">
        <v>8742</v>
      </c>
      <c r="B128" t="s">
        <v>66</v>
      </c>
      <c r="C128" t="s">
        <v>1006</v>
      </c>
      <c r="D128" t="s">
        <v>1005</v>
      </c>
      <c r="E128" s="2">
        <v>45274</v>
      </c>
      <c r="F128">
        <v>2023</v>
      </c>
      <c r="G128" t="s">
        <v>1001</v>
      </c>
      <c r="H128" t="s">
        <v>170</v>
      </c>
      <c r="I128" t="s">
        <v>84</v>
      </c>
      <c r="M128" t="s">
        <v>72</v>
      </c>
      <c r="N128">
        <f>SUM(Table71417[[#This Row],[Mitigation ($ million)]], Table71417[[#This Row],[Adaptation ($ million)]])</f>
        <v>0.3</v>
      </c>
      <c r="P128">
        <v>0.3</v>
      </c>
      <c r="R128" s="5"/>
      <c r="S128" s="21" t="s">
        <v>1009</v>
      </c>
      <c r="T128" s="1" t="s">
        <v>8797</v>
      </c>
    </row>
    <row r="129" spans="1:20" x14ac:dyDescent="0.25">
      <c r="A129" t="s">
        <v>8742</v>
      </c>
      <c r="B129" t="s">
        <v>66</v>
      </c>
      <c r="C129" t="s">
        <v>1006</v>
      </c>
      <c r="D129" t="s">
        <v>1005</v>
      </c>
      <c r="E129" s="2">
        <v>45274</v>
      </c>
      <c r="F129">
        <v>2023</v>
      </c>
      <c r="G129" t="s">
        <v>1001</v>
      </c>
      <c r="H129" t="s">
        <v>170</v>
      </c>
      <c r="I129" t="s">
        <v>141</v>
      </c>
      <c r="M129" t="s">
        <v>72</v>
      </c>
      <c r="N129">
        <f>SUM(Table71417[[#This Row],[Mitigation ($ million)]], Table71417[[#This Row],[Adaptation ($ million)]])</f>
        <v>0.6</v>
      </c>
      <c r="P129">
        <v>0.6</v>
      </c>
      <c r="R129" s="5"/>
      <c r="S129" s="21" t="s">
        <v>1009</v>
      </c>
      <c r="T129" s="1" t="s">
        <v>8797</v>
      </c>
    </row>
    <row r="130" spans="1:20" x14ac:dyDescent="0.25">
      <c r="A130" t="s">
        <v>8742</v>
      </c>
      <c r="B130" t="s">
        <v>66</v>
      </c>
      <c r="C130" t="s">
        <v>1006</v>
      </c>
      <c r="D130" t="s">
        <v>1005</v>
      </c>
      <c r="E130" s="2">
        <v>45274</v>
      </c>
      <c r="F130">
        <v>2023</v>
      </c>
      <c r="G130" t="s">
        <v>1001</v>
      </c>
      <c r="H130" t="s">
        <v>170</v>
      </c>
      <c r="I130" t="s">
        <v>117</v>
      </c>
      <c r="M130" t="s">
        <v>72</v>
      </c>
      <c r="N130">
        <f>SUM(Table71417[[#This Row],[Mitigation ($ million)]], Table71417[[#This Row],[Adaptation ($ million)]])</f>
        <v>1.1000000000000001</v>
      </c>
      <c r="P130">
        <v>1.1000000000000001</v>
      </c>
      <c r="R130" s="5"/>
      <c r="S130" s="21" t="s">
        <v>1009</v>
      </c>
      <c r="T130" s="1" t="s">
        <v>8797</v>
      </c>
    </row>
    <row r="131" spans="1:20" x14ac:dyDescent="0.25">
      <c r="A131" t="s">
        <v>8742</v>
      </c>
      <c r="B131" t="s">
        <v>66</v>
      </c>
      <c r="C131" t="s">
        <v>2416</v>
      </c>
      <c r="D131" t="s">
        <v>2415</v>
      </c>
      <c r="E131" s="2">
        <v>44903</v>
      </c>
      <c r="F131">
        <v>2022</v>
      </c>
      <c r="G131" t="s">
        <v>228</v>
      </c>
      <c r="H131" t="s">
        <v>150</v>
      </c>
      <c r="I131" t="s">
        <v>141</v>
      </c>
      <c r="J131">
        <v>8.6999999999999993</v>
      </c>
      <c r="M131" t="s">
        <v>72</v>
      </c>
      <c r="N131">
        <f>SUM(Table71417[[#This Row],[Mitigation ($ million)]], Table71417[[#This Row],[Adaptation ($ million)]])</f>
        <v>2.3000000000000003</v>
      </c>
      <c r="O131">
        <v>0.18</v>
      </c>
      <c r="P131">
        <v>2.12</v>
      </c>
      <c r="R131" s="43">
        <f>Table71417[[#This Row],[Climate finance ($ million)]]/Table71417[[#This Row],[Total commitment ($ million)]]</f>
        <v>0.26436781609195409</v>
      </c>
      <c r="S131" s="21" t="s">
        <v>2419</v>
      </c>
      <c r="T131" s="1" t="s">
        <v>8796</v>
      </c>
    </row>
    <row r="132" spans="1:20" x14ac:dyDescent="0.25">
      <c r="A132" t="s">
        <v>8742</v>
      </c>
      <c r="B132" t="s">
        <v>66</v>
      </c>
      <c r="C132" t="s">
        <v>2421</v>
      </c>
      <c r="D132" t="s">
        <v>2420</v>
      </c>
      <c r="E132" s="2">
        <v>44914</v>
      </c>
      <c r="F132">
        <v>2022</v>
      </c>
      <c r="G132" t="s">
        <v>250</v>
      </c>
      <c r="H132" t="s">
        <v>150</v>
      </c>
      <c r="I132" t="s">
        <v>71</v>
      </c>
      <c r="J132">
        <v>28.193505999999999</v>
      </c>
      <c r="M132" t="s">
        <v>72</v>
      </c>
      <c r="N132">
        <f>SUM(Table71417[[#This Row],[Mitigation ($ million)]], Table71417[[#This Row],[Adaptation ($ million)]])</f>
        <v>10.1</v>
      </c>
      <c r="O132">
        <v>1.1000000000000001</v>
      </c>
      <c r="P132">
        <v>9</v>
      </c>
      <c r="R132" s="5"/>
      <c r="S132" s="21" t="s">
        <v>2423</v>
      </c>
      <c r="T132" s="1" t="s">
        <v>8796</v>
      </c>
    </row>
    <row r="133" spans="1:20" x14ac:dyDescent="0.25">
      <c r="A133" t="s">
        <v>8742</v>
      </c>
      <c r="B133" t="s">
        <v>66</v>
      </c>
      <c r="C133" t="s">
        <v>2421</v>
      </c>
      <c r="D133" t="s">
        <v>2420</v>
      </c>
      <c r="E133" s="2">
        <v>44914</v>
      </c>
      <c r="F133">
        <v>2022</v>
      </c>
      <c r="G133" t="s">
        <v>250</v>
      </c>
      <c r="H133" t="s">
        <v>150</v>
      </c>
      <c r="I133" t="s">
        <v>71</v>
      </c>
      <c r="M133" t="s">
        <v>72</v>
      </c>
      <c r="N133">
        <f>SUM(Table71417[[#This Row],[Mitigation ($ million)]], Table71417[[#This Row],[Adaptation ($ million)]])</f>
        <v>2.3165290000000001</v>
      </c>
      <c r="O133">
        <v>0.25229499999999999</v>
      </c>
      <c r="P133">
        <v>2.0642339999999999</v>
      </c>
      <c r="R133" s="5"/>
      <c r="S133" s="21" t="s">
        <v>2423</v>
      </c>
      <c r="T133" s="1" t="s">
        <v>8796</v>
      </c>
    </row>
    <row r="134" spans="1:20" x14ac:dyDescent="0.25">
      <c r="A134" t="s">
        <v>8742</v>
      </c>
      <c r="B134" t="s">
        <v>66</v>
      </c>
      <c r="C134" t="s">
        <v>3140</v>
      </c>
      <c r="D134" t="s">
        <v>3139</v>
      </c>
      <c r="E134" s="2">
        <v>44532</v>
      </c>
      <c r="F134">
        <v>2021</v>
      </c>
      <c r="G134" t="s">
        <v>216</v>
      </c>
      <c r="H134" t="s">
        <v>93</v>
      </c>
      <c r="I134" t="s">
        <v>332</v>
      </c>
      <c r="J134">
        <v>326.7</v>
      </c>
      <c r="M134" t="s">
        <v>72</v>
      </c>
      <c r="N134">
        <f>SUM(Table71417[[#This Row],[Mitigation ($ million)]], Table71417[[#This Row],[Adaptation ($ million)]])</f>
        <v>5.86</v>
      </c>
      <c r="O134">
        <v>1.91</v>
      </c>
      <c r="P134">
        <v>3.95</v>
      </c>
      <c r="R134" s="43">
        <f>Table71417[[#This Row],[Climate finance ($ million)]]/Table71417[[#This Row],[Total commitment ($ million)]]</f>
        <v>1.7936945209672484E-2</v>
      </c>
      <c r="S134" s="21" t="s">
        <v>3141</v>
      </c>
      <c r="T134" s="1" t="s">
        <v>8795</v>
      </c>
    </row>
    <row r="135" spans="1:20" x14ac:dyDescent="0.25">
      <c r="A135" t="s">
        <v>8742</v>
      </c>
      <c r="B135" t="s">
        <v>66</v>
      </c>
      <c r="C135" t="s">
        <v>750</v>
      </c>
      <c r="D135" t="s">
        <v>749</v>
      </c>
      <c r="E135" s="2">
        <v>44658</v>
      </c>
      <c r="F135">
        <v>2022</v>
      </c>
      <c r="G135" t="s">
        <v>104</v>
      </c>
      <c r="H135" t="s">
        <v>68</v>
      </c>
      <c r="I135" t="s">
        <v>71</v>
      </c>
      <c r="J135">
        <v>0.45</v>
      </c>
      <c r="M135" t="s">
        <v>25</v>
      </c>
      <c r="N135">
        <f>SUM(Table71417[[#This Row],[Mitigation ($ million)]], Table71417[[#This Row],[Adaptation ($ million)]])</f>
        <v>0.1</v>
      </c>
      <c r="P135">
        <v>0.1</v>
      </c>
      <c r="R135" s="43">
        <f>Table71417[[#This Row],[Climate finance ($ million)]]/Table71417[[#This Row],[Total commitment ($ million)]]</f>
        <v>0.22222222222222224</v>
      </c>
      <c r="S135" s="21" t="s">
        <v>751</v>
      </c>
      <c r="T135" s="1" t="s">
        <v>8796</v>
      </c>
    </row>
    <row r="136" spans="1:20" x14ac:dyDescent="0.25">
      <c r="A136" t="s">
        <v>8742</v>
      </c>
      <c r="B136" t="s">
        <v>66</v>
      </c>
      <c r="C136" t="s">
        <v>750</v>
      </c>
      <c r="D136" t="s">
        <v>749</v>
      </c>
      <c r="E136" s="2">
        <v>44658</v>
      </c>
      <c r="F136">
        <v>2022</v>
      </c>
      <c r="G136" t="s">
        <v>104</v>
      </c>
      <c r="H136" t="s">
        <v>68</v>
      </c>
      <c r="I136" t="s">
        <v>117</v>
      </c>
      <c r="M136" t="s">
        <v>25</v>
      </c>
      <c r="N136">
        <f>SUM(Table71417[[#This Row],[Mitigation ($ million)]], Table71417[[#This Row],[Adaptation ($ million)]])</f>
        <v>0.1</v>
      </c>
      <c r="P136">
        <v>0.1</v>
      </c>
      <c r="R136" s="5"/>
      <c r="S136" s="21" t="s">
        <v>751</v>
      </c>
      <c r="T136" s="1" t="s">
        <v>8796</v>
      </c>
    </row>
    <row r="137" spans="1:20" x14ac:dyDescent="0.25">
      <c r="A137" t="s">
        <v>8742</v>
      </c>
      <c r="B137" t="s">
        <v>66</v>
      </c>
      <c r="C137" t="s">
        <v>750</v>
      </c>
      <c r="D137" t="s">
        <v>749</v>
      </c>
      <c r="E137" s="2">
        <v>44658</v>
      </c>
      <c r="F137">
        <v>2022</v>
      </c>
      <c r="G137" t="s">
        <v>104</v>
      </c>
      <c r="H137" t="s">
        <v>68</v>
      </c>
      <c r="I137" t="s">
        <v>132</v>
      </c>
      <c r="M137" t="s">
        <v>25</v>
      </c>
      <c r="N137">
        <f>SUM(Table71417[[#This Row],[Mitigation ($ million)]], Table71417[[#This Row],[Adaptation ($ million)]])</f>
        <v>0.1</v>
      </c>
      <c r="P137">
        <v>0.1</v>
      </c>
      <c r="R137" s="5"/>
      <c r="S137" s="21" t="s">
        <v>751</v>
      </c>
      <c r="T137" s="1" t="s">
        <v>8796</v>
      </c>
    </row>
    <row r="138" spans="1:20" x14ac:dyDescent="0.25">
      <c r="A138" t="s">
        <v>8742</v>
      </c>
      <c r="B138" t="s">
        <v>66</v>
      </c>
      <c r="C138" t="s">
        <v>750</v>
      </c>
      <c r="D138" t="s">
        <v>749</v>
      </c>
      <c r="E138" s="2">
        <v>44658</v>
      </c>
      <c r="F138">
        <v>2022</v>
      </c>
      <c r="G138" t="s">
        <v>104</v>
      </c>
      <c r="H138" t="s">
        <v>68</v>
      </c>
      <c r="I138" t="s">
        <v>361</v>
      </c>
      <c r="M138" t="s">
        <v>25</v>
      </c>
      <c r="N138">
        <f>SUM(Table71417[[#This Row],[Mitigation ($ million)]], Table71417[[#This Row],[Adaptation ($ million)]])</f>
        <v>0.1</v>
      </c>
      <c r="P138">
        <v>0.1</v>
      </c>
      <c r="R138" s="5"/>
      <c r="S138" s="21" t="s">
        <v>751</v>
      </c>
      <c r="T138" s="1" t="s">
        <v>8796</v>
      </c>
    </row>
    <row r="139" spans="1:20" x14ac:dyDescent="0.25">
      <c r="A139" t="s">
        <v>8742</v>
      </c>
      <c r="B139" t="s">
        <v>66</v>
      </c>
      <c r="C139" t="s">
        <v>750</v>
      </c>
      <c r="D139" t="s">
        <v>749</v>
      </c>
      <c r="E139" s="2">
        <v>44658</v>
      </c>
      <c r="F139">
        <v>2022</v>
      </c>
      <c r="G139" t="s">
        <v>104</v>
      </c>
      <c r="H139" t="s">
        <v>68</v>
      </c>
      <c r="I139" t="s">
        <v>84</v>
      </c>
      <c r="M139" t="s">
        <v>25</v>
      </c>
      <c r="N139">
        <f>SUM(Table71417[[#This Row],[Mitigation ($ million)]], Table71417[[#This Row],[Adaptation ($ million)]])</f>
        <v>0.05</v>
      </c>
      <c r="P139">
        <v>0.05</v>
      </c>
      <c r="R139" s="5"/>
      <c r="S139" s="21" t="s">
        <v>751</v>
      </c>
      <c r="T139" s="1" t="s">
        <v>8796</v>
      </c>
    </row>
    <row r="140" spans="1:20" x14ac:dyDescent="0.25">
      <c r="A140" t="s">
        <v>8742</v>
      </c>
      <c r="B140" t="s">
        <v>66</v>
      </c>
      <c r="C140" t="s">
        <v>750</v>
      </c>
      <c r="D140" t="s">
        <v>749</v>
      </c>
      <c r="E140" s="2">
        <v>45224</v>
      </c>
      <c r="F140">
        <v>2023</v>
      </c>
      <c r="G140" t="s">
        <v>104</v>
      </c>
      <c r="H140" t="s">
        <v>68</v>
      </c>
      <c r="I140" t="s">
        <v>71</v>
      </c>
      <c r="J140">
        <v>0.6</v>
      </c>
      <c r="M140" t="s">
        <v>25</v>
      </c>
      <c r="N140">
        <f>SUM(Table71417[[#This Row],[Mitigation ($ million)]], Table71417[[#This Row],[Adaptation ($ million)]])</f>
        <v>0.1</v>
      </c>
      <c r="P140">
        <v>0.1</v>
      </c>
      <c r="R140" s="5"/>
      <c r="S140" s="21" t="s">
        <v>751</v>
      </c>
      <c r="T140" s="1" t="s">
        <v>8797</v>
      </c>
    </row>
    <row r="141" spans="1:20" x14ac:dyDescent="0.25">
      <c r="A141" t="s">
        <v>8742</v>
      </c>
      <c r="B141" t="s">
        <v>66</v>
      </c>
      <c r="C141" t="s">
        <v>750</v>
      </c>
      <c r="D141" t="s">
        <v>749</v>
      </c>
      <c r="E141" s="2">
        <v>45224</v>
      </c>
      <c r="F141">
        <v>2023</v>
      </c>
      <c r="G141" t="s">
        <v>104</v>
      </c>
      <c r="H141" t="s">
        <v>68</v>
      </c>
      <c r="I141" t="s">
        <v>117</v>
      </c>
      <c r="M141" t="s">
        <v>25</v>
      </c>
      <c r="N141">
        <f>SUM(Table71417[[#This Row],[Mitigation ($ million)]], Table71417[[#This Row],[Adaptation ($ million)]])</f>
        <v>0.1</v>
      </c>
      <c r="P141">
        <v>0.1</v>
      </c>
      <c r="R141" s="5"/>
      <c r="S141" s="21" t="s">
        <v>751</v>
      </c>
      <c r="T141" s="1" t="s">
        <v>8797</v>
      </c>
    </row>
    <row r="142" spans="1:20" x14ac:dyDescent="0.25">
      <c r="A142" t="s">
        <v>8742</v>
      </c>
      <c r="B142" t="s">
        <v>66</v>
      </c>
      <c r="C142" t="s">
        <v>750</v>
      </c>
      <c r="D142" t="s">
        <v>749</v>
      </c>
      <c r="E142" s="2">
        <v>45224</v>
      </c>
      <c r="F142">
        <v>2023</v>
      </c>
      <c r="G142" t="s">
        <v>104</v>
      </c>
      <c r="H142" t="s">
        <v>68</v>
      </c>
      <c r="I142" t="s">
        <v>132</v>
      </c>
      <c r="M142" t="s">
        <v>25</v>
      </c>
      <c r="N142">
        <f>SUM(Table71417[[#This Row],[Mitigation ($ million)]], Table71417[[#This Row],[Adaptation ($ million)]])</f>
        <v>0.1</v>
      </c>
      <c r="P142">
        <v>0.1</v>
      </c>
      <c r="R142" s="5"/>
      <c r="S142" s="21" t="s">
        <v>751</v>
      </c>
      <c r="T142" s="1" t="s">
        <v>8797</v>
      </c>
    </row>
    <row r="143" spans="1:20" x14ac:dyDescent="0.25">
      <c r="A143" t="s">
        <v>8742</v>
      </c>
      <c r="B143" t="s">
        <v>66</v>
      </c>
      <c r="C143" t="s">
        <v>750</v>
      </c>
      <c r="D143" t="s">
        <v>749</v>
      </c>
      <c r="E143" s="2">
        <v>45224</v>
      </c>
      <c r="F143">
        <v>2023</v>
      </c>
      <c r="G143" t="s">
        <v>104</v>
      </c>
      <c r="H143" t="s">
        <v>68</v>
      </c>
      <c r="I143" t="s">
        <v>141</v>
      </c>
      <c r="M143" t="s">
        <v>25</v>
      </c>
      <c r="N143">
        <f>SUM(Table71417[[#This Row],[Mitigation ($ million)]], Table71417[[#This Row],[Adaptation ($ million)]])</f>
        <v>0.1</v>
      </c>
      <c r="P143">
        <v>0.1</v>
      </c>
      <c r="R143" s="5"/>
      <c r="S143" s="21" t="s">
        <v>751</v>
      </c>
      <c r="T143" s="1" t="s">
        <v>8797</v>
      </c>
    </row>
    <row r="144" spans="1:20" x14ac:dyDescent="0.25">
      <c r="A144" t="s">
        <v>8742</v>
      </c>
      <c r="B144" t="s">
        <v>66</v>
      </c>
      <c r="C144" t="s">
        <v>750</v>
      </c>
      <c r="D144" t="s">
        <v>749</v>
      </c>
      <c r="E144" s="2">
        <v>45224</v>
      </c>
      <c r="F144">
        <v>2023</v>
      </c>
      <c r="G144" t="s">
        <v>104</v>
      </c>
      <c r="H144" t="s">
        <v>68</v>
      </c>
      <c r="I144" t="s">
        <v>361</v>
      </c>
      <c r="M144" t="s">
        <v>25</v>
      </c>
      <c r="N144">
        <f>SUM(Table71417[[#This Row],[Mitigation ($ million)]], Table71417[[#This Row],[Adaptation ($ million)]])</f>
        <v>7.4999999999999997E-2</v>
      </c>
      <c r="P144">
        <v>7.4999999999999997E-2</v>
      </c>
      <c r="R144" s="5"/>
      <c r="S144" s="21" t="s">
        <v>751</v>
      </c>
      <c r="T144" s="1" t="s">
        <v>8797</v>
      </c>
    </row>
    <row r="145" spans="1:20" x14ac:dyDescent="0.25">
      <c r="A145" t="s">
        <v>8742</v>
      </c>
      <c r="B145" t="s">
        <v>66</v>
      </c>
      <c r="C145" t="s">
        <v>750</v>
      </c>
      <c r="D145" t="s">
        <v>749</v>
      </c>
      <c r="E145" s="2">
        <v>45224</v>
      </c>
      <c r="F145">
        <v>2023</v>
      </c>
      <c r="G145" t="s">
        <v>104</v>
      </c>
      <c r="H145" t="s">
        <v>68</v>
      </c>
      <c r="I145" t="s">
        <v>475</v>
      </c>
      <c r="M145" t="s">
        <v>25</v>
      </c>
      <c r="N145">
        <f>SUM(Table71417[[#This Row],[Mitigation ($ million)]], Table71417[[#This Row],[Adaptation ($ million)]])</f>
        <v>2.5000000000000001E-2</v>
      </c>
      <c r="P145">
        <v>2.5000000000000001E-2</v>
      </c>
      <c r="R145" s="5"/>
      <c r="S145" s="21" t="s">
        <v>751</v>
      </c>
      <c r="T145" s="1" t="s">
        <v>8797</v>
      </c>
    </row>
    <row r="146" spans="1:20" x14ac:dyDescent="0.25">
      <c r="A146" t="s">
        <v>8742</v>
      </c>
      <c r="B146" t="s">
        <v>66</v>
      </c>
      <c r="C146" t="s">
        <v>750</v>
      </c>
      <c r="D146" t="s">
        <v>749</v>
      </c>
      <c r="E146" s="2">
        <v>45224</v>
      </c>
      <c r="F146">
        <v>2023</v>
      </c>
      <c r="G146" t="s">
        <v>104</v>
      </c>
      <c r="H146" t="s">
        <v>68</v>
      </c>
      <c r="I146" t="s">
        <v>84</v>
      </c>
      <c r="M146" t="s">
        <v>25</v>
      </c>
      <c r="N146">
        <f>SUM(Table71417[[#This Row],[Mitigation ($ million)]], Table71417[[#This Row],[Adaptation ($ million)]])</f>
        <v>0.1</v>
      </c>
      <c r="P146">
        <v>0.1</v>
      </c>
      <c r="R146" s="5"/>
      <c r="S146" s="21" t="s">
        <v>751</v>
      </c>
      <c r="T146" s="1" t="s">
        <v>8797</v>
      </c>
    </row>
    <row r="147" spans="1:20" x14ac:dyDescent="0.25">
      <c r="A147" t="s">
        <v>8742</v>
      </c>
      <c r="B147" t="s">
        <v>66</v>
      </c>
      <c r="C147" t="s">
        <v>853</v>
      </c>
      <c r="D147" t="s">
        <v>852</v>
      </c>
      <c r="E147" s="2">
        <v>45258</v>
      </c>
      <c r="F147">
        <v>2023</v>
      </c>
      <c r="G147" t="s">
        <v>79</v>
      </c>
      <c r="H147" t="s">
        <v>93</v>
      </c>
      <c r="I147" t="s">
        <v>132</v>
      </c>
      <c r="J147">
        <v>114</v>
      </c>
      <c r="M147" t="s">
        <v>72</v>
      </c>
      <c r="N147">
        <f>SUM(Table71417[[#This Row],[Mitigation ($ million)]], Table71417[[#This Row],[Adaptation ($ million)]])</f>
        <v>4.8669999999999991</v>
      </c>
      <c r="O147">
        <v>4.3869999999999996</v>
      </c>
      <c r="P147">
        <v>0.48</v>
      </c>
      <c r="R147" s="5"/>
      <c r="S147" s="21" t="s">
        <v>855</v>
      </c>
      <c r="T147" s="1" t="s">
        <v>8797</v>
      </c>
    </row>
    <row r="148" spans="1:20" x14ac:dyDescent="0.25">
      <c r="A148" t="s">
        <v>8742</v>
      </c>
      <c r="B148" t="s">
        <v>91</v>
      </c>
      <c r="C148" t="s">
        <v>3327</v>
      </c>
      <c r="D148" t="s">
        <v>3326</v>
      </c>
      <c r="E148" s="2">
        <v>44419</v>
      </c>
      <c r="F148">
        <v>2021</v>
      </c>
      <c r="G148" t="s">
        <v>658</v>
      </c>
      <c r="H148" t="s">
        <v>93</v>
      </c>
      <c r="I148" t="s">
        <v>141</v>
      </c>
      <c r="J148">
        <v>148.41999999999999</v>
      </c>
      <c r="M148" t="s">
        <v>24</v>
      </c>
      <c r="N148">
        <f>SUM(Table71417[[#This Row],[Mitigation ($ million)]], Table71417[[#This Row],[Adaptation ($ million)]])</f>
        <v>16.04</v>
      </c>
      <c r="P148">
        <v>16.04</v>
      </c>
      <c r="R148" s="43">
        <f>Table71417[[#This Row],[Climate finance ($ million)]]/Table71417[[#This Row],[Total commitment ($ million)]]</f>
        <v>0.10807168845169116</v>
      </c>
      <c r="S148" s="21" t="s">
        <v>3328</v>
      </c>
      <c r="T148" s="1" t="s">
        <v>8795</v>
      </c>
    </row>
    <row r="149" spans="1:20" x14ac:dyDescent="0.25">
      <c r="A149" t="s">
        <v>8742</v>
      </c>
      <c r="B149" t="s">
        <v>91</v>
      </c>
      <c r="C149" t="s">
        <v>3327</v>
      </c>
      <c r="D149" t="s">
        <v>3326</v>
      </c>
      <c r="E149" s="2">
        <v>44419</v>
      </c>
      <c r="F149">
        <v>2021</v>
      </c>
      <c r="G149" t="s">
        <v>658</v>
      </c>
      <c r="H149" t="s">
        <v>93</v>
      </c>
      <c r="I149" t="s">
        <v>141</v>
      </c>
      <c r="M149" t="s">
        <v>24</v>
      </c>
      <c r="N149">
        <f>SUM(Table71417[[#This Row],[Mitigation ($ million)]], Table71417[[#This Row],[Adaptation ($ million)]])</f>
        <v>12.03</v>
      </c>
      <c r="P149">
        <v>12.03</v>
      </c>
      <c r="R149" s="5"/>
      <c r="S149" s="21" t="s">
        <v>3328</v>
      </c>
      <c r="T149" s="1" t="s">
        <v>8795</v>
      </c>
    </row>
    <row r="150" spans="1:20" x14ac:dyDescent="0.25">
      <c r="A150" t="s">
        <v>8742</v>
      </c>
      <c r="B150" t="s">
        <v>66</v>
      </c>
      <c r="C150" t="s">
        <v>938</v>
      </c>
      <c r="D150" t="s">
        <v>937</v>
      </c>
      <c r="E150" s="2">
        <v>45272</v>
      </c>
      <c r="F150">
        <v>2023</v>
      </c>
      <c r="G150" t="s">
        <v>146</v>
      </c>
      <c r="H150" t="s">
        <v>170</v>
      </c>
      <c r="I150" t="s">
        <v>117</v>
      </c>
      <c r="J150">
        <v>14</v>
      </c>
      <c r="M150" t="s">
        <v>72</v>
      </c>
      <c r="N150">
        <f>SUM(Table71417[[#This Row],[Mitigation ($ million)]], Table71417[[#This Row],[Adaptation ($ million)]])</f>
        <v>6.5</v>
      </c>
      <c r="O150">
        <v>4</v>
      </c>
      <c r="P150">
        <v>2.5</v>
      </c>
      <c r="R150" s="43">
        <f>Table71417[[#This Row],[Climate finance ($ million)]]/Table71417[[#This Row],[Total commitment ($ million)]]</f>
        <v>0.4642857142857143</v>
      </c>
      <c r="S150" s="21" t="s">
        <v>941</v>
      </c>
      <c r="T150" s="1" t="s">
        <v>8797</v>
      </c>
    </row>
    <row r="151" spans="1:20" x14ac:dyDescent="0.25">
      <c r="A151" t="s">
        <v>8742</v>
      </c>
      <c r="B151" t="s">
        <v>66</v>
      </c>
      <c r="C151" t="s">
        <v>2927</v>
      </c>
      <c r="D151" t="s">
        <v>2926</v>
      </c>
      <c r="E151" s="2">
        <v>44923</v>
      </c>
      <c r="F151">
        <v>2022</v>
      </c>
      <c r="G151" t="s">
        <v>122</v>
      </c>
      <c r="H151" t="s">
        <v>68</v>
      </c>
      <c r="I151" t="s">
        <v>71</v>
      </c>
      <c r="J151">
        <v>1</v>
      </c>
      <c r="M151" t="s">
        <v>72</v>
      </c>
      <c r="N151">
        <f>SUM(Table71417[[#This Row],[Mitigation ($ million)]], Table71417[[#This Row],[Adaptation ($ million)]])</f>
        <v>0.08</v>
      </c>
      <c r="O151">
        <v>0.04</v>
      </c>
      <c r="P151">
        <v>0.04</v>
      </c>
      <c r="R151" s="43">
        <f>Table71417[[#This Row],[Climate finance ($ million)]]/Table71417[[#This Row],[Total commitment ($ million)]]</f>
        <v>0.08</v>
      </c>
      <c r="S151" s="21" t="s">
        <v>2929</v>
      </c>
      <c r="T151" s="1" t="s">
        <v>8796</v>
      </c>
    </row>
    <row r="152" spans="1:20" x14ac:dyDescent="0.25">
      <c r="A152" t="s">
        <v>8742</v>
      </c>
      <c r="B152" t="s">
        <v>66</v>
      </c>
      <c r="C152" t="s">
        <v>2927</v>
      </c>
      <c r="D152" t="s">
        <v>2926</v>
      </c>
      <c r="E152" s="2">
        <v>44923</v>
      </c>
      <c r="F152">
        <v>2022</v>
      </c>
      <c r="G152" t="s">
        <v>122</v>
      </c>
      <c r="H152" t="s">
        <v>68</v>
      </c>
      <c r="I152" t="s">
        <v>84</v>
      </c>
      <c r="M152" t="s">
        <v>72</v>
      </c>
      <c r="N152">
        <f>SUM(Table71417[[#This Row],[Mitigation ($ million)]], Table71417[[#This Row],[Adaptation ($ million)]])</f>
        <v>0.64</v>
      </c>
      <c r="O152">
        <v>0.32</v>
      </c>
      <c r="P152">
        <v>0.32</v>
      </c>
      <c r="R152" s="5"/>
      <c r="S152" s="21" t="s">
        <v>2929</v>
      </c>
      <c r="T152" s="1" t="s">
        <v>8796</v>
      </c>
    </row>
    <row r="153" spans="1:20" x14ac:dyDescent="0.25">
      <c r="A153" t="s">
        <v>8742</v>
      </c>
      <c r="B153" t="s">
        <v>66</v>
      </c>
      <c r="C153" t="s">
        <v>2927</v>
      </c>
      <c r="D153" t="s">
        <v>2926</v>
      </c>
      <c r="E153" s="2">
        <v>44923</v>
      </c>
      <c r="F153">
        <v>2022</v>
      </c>
      <c r="G153" t="s">
        <v>122</v>
      </c>
      <c r="H153" t="s">
        <v>68</v>
      </c>
      <c r="I153" t="s">
        <v>117</v>
      </c>
      <c r="M153" t="s">
        <v>72</v>
      </c>
      <c r="N153">
        <f>SUM(Table71417[[#This Row],[Mitigation ($ million)]], Table71417[[#This Row],[Adaptation ($ million)]])</f>
        <v>0.08</v>
      </c>
      <c r="O153">
        <v>0.04</v>
      </c>
      <c r="P153">
        <v>0.04</v>
      </c>
      <c r="R153" s="5"/>
      <c r="S153" s="21" t="s">
        <v>2929</v>
      </c>
      <c r="T153" s="1" t="s">
        <v>8796</v>
      </c>
    </row>
    <row r="154" spans="1:20" x14ac:dyDescent="0.25">
      <c r="A154" t="s">
        <v>8742</v>
      </c>
      <c r="B154" t="s">
        <v>66</v>
      </c>
      <c r="C154" t="s">
        <v>1085</v>
      </c>
      <c r="D154" t="s">
        <v>1084</v>
      </c>
      <c r="E154" s="2">
        <v>45275</v>
      </c>
      <c r="F154">
        <v>2023</v>
      </c>
      <c r="G154" t="s">
        <v>122</v>
      </c>
      <c r="H154" t="s">
        <v>93</v>
      </c>
      <c r="I154" t="s">
        <v>84</v>
      </c>
      <c r="J154">
        <v>264.04000000000002</v>
      </c>
      <c r="M154" t="s">
        <v>72</v>
      </c>
      <c r="N154">
        <f>SUM(Table71417[[#This Row],[Mitigation ($ million)]], Table71417[[#This Row],[Adaptation ($ million)]])</f>
        <v>109.19999999999999</v>
      </c>
      <c r="O154">
        <v>57.9</v>
      </c>
      <c r="P154">
        <v>51.3</v>
      </c>
      <c r="R154" s="43">
        <f>Table71417[[#This Row],[Climate finance ($ million)]]/Table71417[[#This Row],[Total commitment ($ million)]]</f>
        <v>0.41357370095440077</v>
      </c>
      <c r="S154" s="21" t="s">
        <v>1088</v>
      </c>
      <c r="T154" s="1" t="s">
        <v>8797</v>
      </c>
    </row>
    <row r="155" spans="1:20" x14ac:dyDescent="0.25">
      <c r="A155" t="s">
        <v>8742</v>
      </c>
      <c r="B155" t="s">
        <v>66</v>
      </c>
      <c r="C155" t="s">
        <v>1178</v>
      </c>
      <c r="D155" t="s">
        <v>1084</v>
      </c>
      <c r="E155" s="2">
        <v>45282</v>
      </c>
      <c r="F155">
        <v>2023</v>
      </c>
      <c r="G155" t="s">
        <v>122</v>
      </c>
      <c r="H155" t="s">
        <v>68</v>
      </c>
      <c r="I155" t="s">
        <v>84</v>
      </c>
      <c r="M155" t="s">
        <v>72</v>
      </c>
      <c r="N155">
        <f>SUM(Table71417[[#This Row],[Mitigation ($ million)]], Table71417[[#This Row],[Adaptation ($ million)]])</f>
        <v>0.5</v>
      </c>
      <c r="O155">
        <v>0.15</v>
      </c>
      <c r="P155">
        <v>0.35</v>
      </c>
      <c r="R155" s="5"/>
      <c r="S155" s="21" t="s">
        <v>1088</v>
      </c>
      <c r="T155" s="1" t="s">
        <v>8797</v>
      </c>
    </row>
    <row r="156" spans="1:20" x14ac:dyDescent="0.25">
      <c r="A156" t="s">
        <v>8742</v>
      </c>
      <c r="B156" t="s">
        <v>66</v>
      </c>
      <c r="C156" t="s">
        <v>1178</v>
      </c>
      <c r="D156" t="s">
        <v>1084</v>
      </c>
      <c r="E156" s="2">
        <v>45282</v>
      </c>
      <c r="F156">
        <v>2023</v>
      </c>
      <c r="G156" t="s">
        <v>122</v>
      </c>
      <c r="H156" t="s">
        <v>107</v>
      </c>
      <c r="I156" t="s">
        <v>84</v>
      </c>
      <c r="M156" t="s">
        <v>72</v>
      </c>
      <c r="N156">
        <f>SUM(Table71417[[#This Row],[Mitigation ($ million)]], Table71417[[#This Row],[Adaptation ($ million)]])</f>
        <v>1</v>
      </c>
      <c r="O156">
        <v>0.3</v>
      </c>
      <c r="P156">
        <v>0.7</v>
      </c>
      <c r="R156" s="5"/>
      <c r="S156" s="21" t="s">
        <v>1088</v>
      </c>
      <c r="T156" s="1" t="s">
        <v>8797</v>
      </c>
    </row>
    <row r="157" spans="1:20" x14ac:dyDescent="0.25">
      <c r="A157" t="s">
        <v>8742</v>
      </c>
      <c r="B157" t="s">
        <v>66</v>
      </c>
      <c r="C157" t="s">
        <v>3245</v>
      </c>
      <c r="D157" t="s">
        <v>3244</v>
      </c>
      <c r="E157" s="2">
        <v>44344</v>
      </c>
      <c r="F157">
        <v>2021</v>
      </c>
      <c r="G157" t="s">
        <v>397</v>
      </c>
      <c r="H157" t="s">
        <v>93</v>
      </c>
      <c r="I157" t="s">
        <v>84</v>
      </c>
      <c r="J157">
        <v>215.72</v>
      </c>
      <c r="M157" t="s">
        <v>25</v>
      </c>
      <c r="N157">
        <f>SUM(Table71417[[#This Row],[Mitigation ($ million)]], Table71417[[#This Row],[Adaptation ($ million)]])</f>
        <v>9.9</v>
      </c>
      <c r="O157">
        <v>9.9</v>
      </c>
      <c r="R157" s="43">
        <f>Table71417[[#This Row],[Climate finance ($ million)]]/Table71417[[#This Row],[Total commitment ($ million)]]</f>
        <v>4.5892824031151497E-2</v>
      </c>
      <c r="S157" s="21" t="s">
        <v>3246</v>
      </c>
      <c r="T157" s="1" t="s">
        <v>8795</v>
      </c>
    </row>
    <row r="158" spans="1:20" x14ac:dyDescent="0.25">
      <c r="A158" t="s">
        <v>8742</v>
      </c>
      <c r="B158" t="s">
        <v>66</v>
      </c>
      <c r="C158" t="s">
        <v>857</v>
      </c>
      <c r="D158" t="s">
        <v>856</v>
      </c>
      <c r="E158" s="2">
        <v>45258</v>
      </c>
      <c r="F158">
        <v>2023</v>
      </c>
      <c r="G158" t="s">
        <v>397</v>
      </c>
      <c r="H158" t="s">
        <v>93</v>
      </c>
      <c r="I158" t="s">
        <v>84</v>
      </c>
      <c r="J158">
        <v>68.5</v>
      </c>
      <c r="M158" t="s">
        <v>25</v>
      </c>
      <c r="N158">
        <f>SUM(Table71417[[#This Row],[Mitigation ($ million)]], Table71417[[#This Row],[Adaptation ($ million)]])</f>
        <v>43.6</v>
      </c>
      <c r="P158">
        <v>43.6</v>
      </c>
      <c r="R158" s="43">
        <f>Table71417[[#This Row],[Climate finance ($ million)]]/Table71417[[#This Row],[Total commitment ($ million)]]</f>
        <v>0.63649635036496355</v>
      </c>
      <c r="S158" s="21" t="s">
        <v>859</v>
      </c>
      <c r="T158" s="1" t="s">
        <v>8797</v>
      </c>
    </row>
    <row r="159" spans="1:20" x14ac:dyDescent="0.25">
      <c r="A159" t="s">
        <v>8742</v>
      </c>
      <c r="B159" t="s">
        <v>66</v>
      </c>
      <c r="C159" t="s">
        <v>2152</v>
      </c>
      <c r="D159" t="s">
        <v>2151</v>
      </c>
      <c r="E159" s="2">
        <v>44852</v>
      </c>
      <c r="F159">
        <v>2022</v>
      </c>
      <c r="G159" t="s">
        <v>715</v>
      </c>
      <c r="H159" t="s">
        <v>150</v>
      </c>
      <c r="I159" t="s">
        <v>71</v>
      </c>
      <c r="J159">
        <v>42.63</v>
      </c>
      <c r="M159" t="s">
        <v>72</v>
      </c>
      <c r="N159">
        <f>SUM(Table71417[[#This Row],[Mitigation ($ million)]], Table71417[[#This Row],[Adaptation ($ million)]])</f>
        <v>14.254</v>
      </c>
      <c r="O159">
        <v>0.60399999999999998</v>
      </c>
      <c r="P159">
        <v>13.65</v>
      </c>
      <c r="R159" s="43">
        <f>Table71417[[#This Row],[Climate finance ($ million)]]/Table71417[[#This Row],[Total commitment ($ million)]]</f>
        <v>0.33436547032606145</v>
      </c>
      <c r="S159" s="21" t="s">
        <v>2155</v>
      </c>
      <c r="T159" s="1" t="s">
        <v>8796</v>
      </c>
    </row>
    <row r="160" spans="1:20" x14ac:dyDescent="0.25">
      <c r="A160" t="s">
        <v>8742</v>
      </c>
      <c r="B160" t="s">
        <v>66</v>
      </c>
      <c r="C160" t="s">
        <v>537</v>
      </c>
      <c r="D160" t="s">
        <v>536</v>
      </c>
      <c r="E160" s="2">
        <v>44620</v>
      </c>
      <c r="F160">
        <v>2022</v>
      </c>
      <c r="G160" t="s">
        <v>397</v>
      </c>
      <c r="H160" t="s">
        <v>68</v>
      </c>
      <c r="I160" t="s">
        <v>128</v>
      </c>
      <c r="J160">
        <v>0.8</v>
      </c>
      <c r="M160" t="s">
        <v>25</v>
      </c>
      <c r="N160">
        <f>SUM(Table71417[[#This Row],[Mitigation ($ million)]], Table71417[[#This Row],[Adaptation ($ million)]])</f>
        <v>7.0800000000000002E-2</v>
      </c>
      <c r="P160">
        <v>7.0800000000000002E-2</v>
      </c>
      <c r="R160" s="43">
        <f>Table71417[[#This Row],[Climate finance ($ million)]]/Table71417[[#This Row],[Total commitment ($ million)]]</f>
        <v>8.8499999999999995E-2</v>
      </c>
      <c r="S160" s="21" t="s">
        <v>539</v>
      </c>
      <c r="T160" s="1" t="s">
        <v>8796</v>
      </c>
    </row>
    <row r="161" spans="1:20" x14ac:dyDescent="0.25">
      <c r="A161" t="s">
        <v>8742</v>
      </c>
      <c r="B161" t="s">
        <v>66</v>
      </c>
      <c r="C161" t="s">
        <v>537</v>
      </c>
      <c r="D161" t="s">
        <v>536</v>
      </c>
      <c r="E161" s="2">
        <v>44620</v>
      </c>
      <c r="F161">
        <v>2022</v>
      </c>
      <c r="G161" t="s">
        <v>397</v>
      </c>
      <c r="H161" t="s">
        <v>68</v>
      </c>
      <c r="I161" t="s">
        <v>128</v>
      </c>
      <c r="M161" t="s">
        <v>25</v>
      </c>
      <c r="N161">
        <f>SUM(Table71417[[#This Row],[Mitigation ($ million)]], Table71417[[#This Row],[Adaptation ($ million)]])</f>
        <v>0.03</v>
      </c>
      <c r="P161">
        <v>0.03</v>
      </c>
      <c r="R161" s="5"/>
      <c r="S161" s="21" t="s">
        <v>539</v>
      </c>
      <c r="T161" s="1" t="s">
        <v>8796</v>
      </c>
    </row>
    <row r="162" spans="1:20" x14ac:dyDescent="0.25">
      <c r="A162" t="s">
        <v>8742</v>
      </c>
      <c r="B162" t="s">
        <v>66</v>
      </c>
      <c r="C162" t="s">
        <v>537</v>
      </c>
      <c r="D162" t="s">
        <v>536</v>
      </c>
      <c r="E162" s="2">
        <v>45132</v>
      </c>
      <c r="F162">
        <v>2023</v>
      </c>
      <c r="G162" t="s">
        <v>397</v>
      </c>
      <c r="H162" t="s">
        <v>107</v>
      </c>
      <c r="I162" t="s">
        <v>128</v>
      </c>
      <c r="J162">
        <v>0.33507999999999999</v>
      </c>
      <c r="M162" t="s">
        <v>72</v>
      </c>
      <c r="N162">
        <f>SUM(Table71417[[#This Row],[Mitigation ($ million)]], Table71417[[#This Row],[Adaptation ($ million)]])</f>
        <v>0.06</v>
      </c>
      <c r="O162">
        <v>0.03</v>
      </c>
      <c r="P162">
        <v>0.03</v>
      </c>
      <c r="R162" s="43">
        <f>Table71417[[#This Row],[Climate finance ($ million)]]/Table71417[[#This Row],[Total commitment ($ million)]]</f>
        <v>0.17906171660498985</v>
      </c>
      <c r="S162" s="21" t="s">
        <v>539</v>
      </c>
      <c r="T162" s="1" t="s">
        <v>8797</v>
      </c>
    </row>
    <row r="163" spans="1:20" x14ac:dyDescent="0.25">
      <c r="A163" t="s">
        <v>8742</v>
      </c>
      <c r="B163" t="s">
        <v>66</v>
      </c>
      <c r="C163" t="s">
        <v>808</v>
      </c>
      <c r="D163" t="s">
        <v>807</v>
      </c>
      <c r="E163" s="2">
        <v>45250</v>
      </c>
      <c r="F163">
        <v>2023</v>
      </c>
      <c r="G163" t="s">
        <v>104</v>
      </c>
      <c r="H163" t="s">
        <v>68</v>
      </c>
      <c r="I163" t="s">
        <v>141</v>
      </c>
      <c r="J163">
        <v>2.7760800000000003</v>
      </c>
      <c r="M163" t="s">
        <v>24</v>
      </c>
      <c r="N163">
        <f>SUM(Table71417[[#This Row],[Mitigation ($ million)]], Table71417[[#This Row],[Adaptation ($ million)]])</f>
        <v>1.5</v>
      </c>
      <c r="O163">
        <v>1.5</v>
      </c>
      <c r="R163" s="43">
        <f>Table71417[[#This Row],[Climate finance ($ million)]]/Table71417[[#This Row],[Total commitment ($ million)]]</f>
        <v>0.54033024984870748</v>
      </c>
      <c r="S163" s="21" t="s">
        <v>809</v>
      </c>
      <c r="T163" s="1" t="s">
        <v>8797</v>
      </c>
    </row>
    <row r="164" spans="1:20" x14ac:dyDescent="0.25">
      <c r="A164" t="s">
        <v>8742</v>
      </c>
      <c r="B164" t="s">
        <v>66</v>
      </c>
      <c r="C164" t="s">
        <v>808</v>
      </c>
      <c r="D164" t="s">
        <v>807</v>
      </c>
      <c r="E164" s="2">
        <v>45250</v>
      </c>
      <c r="F164">
        <v>2023</v>
      </c>
      <c r="G164" t="s">
        <v>104</v>
      </c>
      <c r="H164" t="s">
        <v>107</v>
      </c>
      <c r="I164" t="s">
        <v>141</v>
      </c>
      <c r="M164" t="s">
        <v>24</v>
      </c>
      <c r="N164">
        <f>SUM(Table71417[[#This Row],[Mitigation ($ million)]], Table71417[[#This Row],[Adaptation ($ million)]])</f>
        <v>1.2760800000000001</v>
      </c>
      <c r="O164">
        <v>1.2760800000000001</v>
      </c>
      <c r="R164" s="5"/>
      <c r="S164" s="21" t="s">
        <v>809</v>
      </c>
      <c r="T164" s="1" t="s">
        <v>8797</v>
      </c>
    </row>
    <row r="165" spans="1:20" x14ac:dyDescent="0.25">
      <c r="A165" t="s">
        <v>8742</v>
      </c>
      <c r="B165" t="s">
        <v>66</v>
      </c>
      <c r="C165" t="s">
        <v>3060</v>
      </c>
      <c r="D165" t="s">
        <v>3059</v>
      </c>
      <c r="E165" s="2">
        <v>44469</v>
      </c>
      <c r="F165">
        <v>2021</v>
      </c>
      <c r="G165" t="s">
        <v>62</v>
      </c>
      <c r="H165" t="s">
        <v>93</v>
      </c>
      <c r="I165" t="s">
        <v>132</v>
      </c>
      <c r="J165">
        <v>162</v>
      </c>
      <c r="M165" t="s">
        <v>24</v>
      </c>
      <c r="N165">
        <f>SUM(Table71417[[#This Row],[Mitigation ($ million)]], Table71417[[#This Row],[Adaptation ($ million)]])</f>
        <v>2.2229999999999999</v>
      </c>
      <c r="P165">
        <v>2.2229999999999999</v>
      </c>
      <c r="R165" s="43">
        <f>Table71417[[#This Row],[Climate finance ($ million)]]/Table71417[[#This Row],[Total commitment ($ million)]]</f>
        <v>1.3722222222222221E-2</v>
      </c>
      <c r="S165" s="21" t="s">
        <v>3061</v>
      </c>
      <c r="T165" s="1" t="s">
        <v>8795</v>
      </c>
    </row>
    <row r="166" spans="1:20" x14ac:dyDescent="0.25">
      <c r="A166" t="s">
        <v>8742</v>
      </c>
      <c r="B166" t="s">
        <v>66</v>
      </c>
      <c r="C166" t="s">
        <v>3072</v>
      </c>
      <c r="D166" t="s">
        <v>3071</v>
      </c>
      <c r="E166" s="2">
        <v>44273</v>
      </c>
      <c r="F166">
        <v>2021</v>
      </c>
      <c r="G166" t="s">
        <v>216</v>
      </c>
      <c r="H166" t="s">
        <v>93</v>
      </c>
      <c r="I166" t="s">
        <v>141</v>
      </c>
      <c r="J166">
        <v>650.78</v>
      </c>
      <c r="M166" t="s">
        <v>24</v>
      </c>
      <c r="N166">
        <f>SUM(Table71417[[#This Row],[Mitigation ($ million)]], Table71417[[#This Row],[Adaptation ($ million)]])</f>
        <v>135</v>
      </c>
      <c r="O166">
        <v>0</v>
      </c>
      <c r="P166">
        <v>135</v>
      </c>
      <c r="R166" s="43">
        <f>Table71417[[#This Row],[Climate finance ($ million)]]/Table71417[[#This Row],[Total commitment ($ million)]]</f>
        <v>0.20744337564153786</v>
      </c>
      <c r="S166" s="21" t="s">
        <v>3073</v>
      </c>
      <c r="T166" s="1" t="s">
        <v>8795</v>
      </c>
    </row>
    <row r="167" spans="1:20" x14ac:dyDescent="0.25">
      <c r="A167" t="s">
        <v>8742</v>
      </c>
      <c r="B167" t="s">
        <v>66</v>
      </c>
      <c r="C167" t="s">
        <v>3072</v>
      </c>
      <c r="D167" t="s">
        <v>3071</v>
      </c>
      <c r="E167" s="2">
        <v>44273</v>
      </c>
      <c r="F167">
        <v>2021</v>
      </c>
      <c r="G167" t="s">
        <v>216</v>
      </c>
      <c r="H167" t="s">
        <v>93</v>
      </c>
      <c r="I167" t="s">
        <v>128</v>
      </c>
      <c r="M167" t="s">
        <v>24</v>
      </c>
      <c r="N167">
        <f>SUM(Table71417[[#This Row],[Mitigation ($ million)]], Table71417[[#This Row],[Adaptation ($ million)]])</f>
        <v>15</v>
      </c>
      <c r="O167">
        <v>0</v>
      </c>
      <c r="P167">
        <v>15</v>
      </c>
      <c r="R167" s="5"/>
      <c r="S167" s="21" t="s">
        <v>3073</v>
      </c>
      <c r="T167" s="1" t="s">
        <v>8795</v>
      </c>
    </row>
    <row r="168" spans="1:20" x14ac:dyDescent="0.25">
      <c r="A168" t="s">
        <v>8742</v>
      </c>
      <c r="B168" t="s">
        <v>66</v>
      </c>
      <c r="C168" t="s">
        <v>902</v>
      </c>
      <c r="D168" t="s">
        <v>901</v>
      </c>
      <c r="E168" s="2">
        <v>45267</v>
      </c>
      <c r="F168">
        <v>2023</v>
      </c>
      <c r="G168" t="s">
        <v>904</v>
      </c>
      <c r="H168" t="s">
        <v>93</v>
      </c>
      <c r="I168" t="s">
        <v>361</v>
      </c>
      <c r="J168">
        <v>63.6</v>
      </c>
      <c r="M168" t="s">
        <v>72</v>
      </c>
      <c r="N168">
        <f>SUM(Table71417[[#This Row],[Mitigation ($ million)]], Table71417[[#This Row],[Adaptation ($ million)]])</f>
        <v>2.9630000000000001</v>
      </c>
      <c r="O168">
        <v>0.45200000000000001</v>
      </c>
      <c r="P168">
        <v>2.5110000000000001</v>
      </c>
      <c r="R168" s="43">
        <f>Table71417[[#This Row],[Climate finance ($ million)]]/Table71417[[#This Row],[Total commitment ($ million)]]</f>
        <v>4.6588050314465411E-2</v>
      </c>
      <c r="S168" s="21" t="s">
        <v>906</v>
      </c>
      <c r="T168" s="1" t="s">
        <v>8797</v>
      </c>
    </row>
    <row r="169" spans="1:20" x14ac:dyDescent="0.25">
      <c r="A169" t="s">
        <v>8742</v>
      </c>
      <c r="B169" t="s">
        <v>66</v>
      </c>
      <c r="C169" t="s">
        <v>902</v>
      </c>
      <c r="D169" t="s">
        <v>901</v>
      </c>
      <c r="E169" s="2">
        <v>45267</v>
      </c>
      <c r="F169">
        <v>2023</v>
      </c>
      <c r="G169" t="s">
        <v>904</v>
      </c>
      <c r="H169" t="s">
        <v>150</v>
      </c>
      <c r="I169" t="s">
        <v>361</v>
      </c>
      <c r="M169" t="s">
        <v>72</v>
      </c>
      <c r="N169">
        <f>SUM(Table71417[[#This Row],[Mitigation ($ million)]], Table71417[[#This Row],[Adaptation ($ million)]])</f>
        <v>0.47799999999999998</v>
      </c>
      <c r="O169">
        <v>7.0000000000000007E-2</v>
      </c>
      <c r="P169">
        <v>0.40799999999999997</v>
      </c>
      <c r="R169" s="5"/>
      <c r="S169" s="21" t="s">
        <v>906</v>
      </c>
      <c r="T169" s="1" t="s">
        <v>8797</v>
      </c>
    </row>
    <row r="170" spans="1:20" x14ac:dyDescent="0.25">
      <c r="A170" t="s">
        <v>8742</v>
      </c>
      <c r="B170" t="s">
        <v>66</v>
      </c>
      <c r="C170" t="s">
        <v>902</v>
      </c>
      <c r="D170" t="s">
        <v>901</v>
      </c>
      <c r="E170" s="2">
        <v>45267</v>
      </c>
      <c r="F170">
        <v>2023</v>
      </c>
      <c r="G170" t="s">
        <v>904</v>
      </c>
      <c r="H170" t="s">
        <v>170</v>
      </c>
      <c r="I170" t="s">
        <v>361</v>
      </c>
      <c r="M170" t="s">
        <v>72</v>
      </c>
      <c r="N170">
        <f>SUM(Table71417[[#This Row],[Mitigation ($ million)]], Table71417[[#This Row],[Adaptation ($ million)]])</f>
        <v>1.7949999999999999</v>
      </c>
      <c r="O170">
        <v>0.27500000000000002</v>
      </c>
      <c r="P170">
        <v>1.52</v>
      </c>
      <c r="R170" s="5"/>
      <c r="S170" s="21" t="s">
        <v>906</v>
      </c>
      <c r="T170" s="1" t="s">
        <v>8797</v>
      </c>
    </row>
    <row r="171" spans="1:20" x14ac:dyDescent="0.25">
      <c r="A171" t="s">
        <v>8742</v>
      </c>
      <c r="B171" t="s">
        <v>66</v>
      </c>
      <c r="C171" t="s">
        <v>3117</v>
      </c>
      <c r="D171" t="s">
        <v>3116</v>
      </c>
      <c r="E171" s="2">
        <v>44545</v>
      </c>
      <c r="F171">
        <v>2021</v>
      </c>
      <c r="G171" t="s">
        <v>168</v>
      </c>
      <c r="H171" t="s">
        <v>93</v>
      </c>
      <c r="I171" t="s">
        <v>71</v>
      </c>
      <c r="J171">
        <v>650</v>
      </c>
      <c r="M171" t="s">
        <v>72</v>
      </c>
      <c r="N171">
        <f>SUM(Table71417[[#This Row],[Mitigation ($ million)]], Table71417[[#This Row],[Adaptation ($ million)]])</f>
        <v>106.82900000000001</v>
      </c>
      <c r="O171">
        <v>25.7</v>
      </c>
      <c r="P171">
        <v>81.129000000000005</v>
      </c>
      <c r="R171" s="43">
        <f>Table71417[[#This Row],[Climate finance ($ million)]]/Table71417[[#This Row],[Total commitment ($ million)]]</f>
        <v>0.16435230769230771</v>
      </c>
      <c r="S171" s="21" t="s">
        <v>3118</v>
      </c>
      <c r="T171" s="1" t="s">
        <v>8795</v>
      </c>
    </row>
    <row r="172" spans="1:20" x14ac:dyDescent="0.25">
      <c r="A172" t="s">
        <v>8742</v>
      </c>
      <c r="B172" t="s">
        <v>66</v>
      </c>
      <c r="C172" t="s">
        <v>3117</v>
      </c>
      <c r="D172" t="s">
        <v>3116</v>
      </c>
      <c r="E172" s="2">
        <v>44545</v>
      </c>
      <c r="F172">
        <v>2021</v>
      </c>
      <c r="G172" t="s">
        <v>168</v>
      </c>
      <c r="H172" t="s">
        <v>150</v>
      </c>
      <c r="I172" t="s">
        <v>71</v>
      </c>
      <c r="M172" t="s">
        <v>72</v>
      </c>
      <c r="N172">
        <f>SUM(Table71417[[#This Row],[Mitigation ($ million)]], Table71417[[#This Row],[Adaptation ($ million)]])</f>
        <v>0</v>
      </c>
      <c r="R172" s="5"/>
      <c r="S172" s="21" t="s">
        <v>3118</v>
      </c>
      <c r="T172" s="1" t="s">
        <v>8795</v>
      </c>
    </row>
    <row r="173" spans="1:20" x14ac:dyDescent="0.25">
      <c r="A173" t="s">
        <v>8742</v>
      </c>
      <c r="B173" t="s">
        <v>66</v>
      </c>
      <c r="C173" t="s">
        <v>3117</v>
      </c>
      <c r="D173" t="s">
        <v>3116</v>
      </c>
      <c r="E173" s="2">
        <v>44545</v>
      </c>
      <c r="F173">
        <v>2021</v>
      </c>
      <c r="G173" t="s">
        <v>168</v>
      </c>
      <c r="H173" t="s">
        <v>93</v>
      </c>
      <c r="I173" t="s">
        <v>71</v>
      </c>
      <c r="M173" t="s">
        <v>72</v>
      </c>
      <c r="N173">
        <f>SUM(Table71417[[#This Row],[Mitigation ($ million)]], Table71417[[#This Row],[Adaptation ($ million)]])</f>
        <v>55.033999999999999</v>
      </c>
      <c r="O173">
        <v>13.24</v>
      </c>
      <c r="P173">
        <v>41.793999999999997</v>
      </c>
      <c r="R173" s="5"/>
      <c r="S173" s="21" t="s">
        <v>3118</v>
      </c>
      <c r="T173" s="1" t="s">
        <v>8795</v>
      </c>
    </row>
    <row r="174" spans="1:20" x14ac:dyDescent="0.25">
      <c r="A174" t="s">
        <v>8742</v>
      </c>
      <c r="B174" t="s">
        <v>66</v>
      </c>
      <c r="C174" t="s">
        <v>2157</v>
      </c>
      <c r="D174" t="s">
        <v>2156</v>
      </c>
      <c r="E174" s="2">
        <v>44910</v>
      </c>
      <c r="F174">
        <v>2022</v>
      </c>
      <c r="G174" t="s">
        <v>715</v>
      </c>
      <c r="H174" t="s">
        <v>150</v>
      </c>
      <c r="I174" t="s">
        <v>126</v>
      </c>
      <c r="J174">
        <v>50</v>
      </c>
      <c r="M174" t="s">
        <v>72</v>
      </c>
      <c r="N174">
        <f>SUM(Table71417[[#This Row],[Mitigation ($ million)]], Table71417[[#This Row],[Adaptation ($ million)]])</f>
        <v>3.27</v>
      </c>
      <c r="O174">
        <v>2.23</v>
      </c>
      <c r="P174">
        <v>1.04</v>
      </c>
      <c r="R174" s="5"/>
      <c r="S174" s="21" t="s">
        <v>2160</v>
      </c>
      <c r="T174" s="1" t="s">
        <v>8796</v>
      </c>
    </row>
    <row r="175" spans="1:20" x14ac:dyDescent="0.25">
      <c r="A175" t="s">
        <v>8742</v>
      </c>
      <c r="B175" t="s">
        <v>66</v>
      </c>
      <c r="C175" t="s">
        <v>3232</v>
      </c>
      <c r="D175" t="s">
        <v>3231</v>
      </c>
      <c r="E175" s="2">
        <v>44533</v>
      </c>
      <c r="F175">
        <v>2021</v>
      </c>
      <c r="G175" t="s">
        <v>88</v>
      </c>
      <c r="H175" t="s">
        <v>93</v>
      </c>
      <c r="I175" t="s">
        <v>84</v>
      </c>
      <c r="J175">
        <v>1299.5999999999999</v>
      </c>
      <c r="M175" t="s">
        <v>72</v>
      </c>
      <c r="N175">
        <f>SUM(Table71417[[#This Row],[Mitigation ($ million)]], Table71417[[#This Row],[Adaptation ($ million)]])</f>
        <v>500</v>
      </c>
      <c r="O175">
        <v>1.47</v>
      </c>
      <c r="P175">
        <v>498.53</v>
      </c>
      <c r="R175" s="43">
        <f>Table71417[[#This Row],[Climate finance ($ million)]]/Table71417[[#This Row],[Total commitment ($ million)]]</f>
        <v>0.38473376423514932</v>
      </c>
      <c r="S175" s="21" t="s">
        <v>3234</v>
      </c>
      <c r="T175" s="1" t="s">
        <v>8795</v>
      </c>
    </row>
    <row r="176" spans="1:20" x14ac:dyDescent="0.25">
      <c r="A176" t="s">
        <v>8742</v>
      </c>
      <c r="B176" t="s">
        <v>66</v>
      </c>
      <c r="C176" t="s">
        <v>1069</v>
      </c>
      <c r="D176" t="s">
        <v>1068</v>
      </c>
      <c r="E176" s="2">
        <v>45275</v>
      </c>
      <c r="F176">
        <v>2023</v>
      </c>
      <c r="G176" t="s">
        <v>88</v>
      </c>
      <c r="H176" t="s">
        <v>93</v>
      </c>
      <c r="I176" t="s">
        <v>84</v>
      </c>
      <c r="J176">
        <v>432.8</v>
      </c>
      <c r="M176" t="s">
        <v>72</v>
      </c>
      <c r="N176">
        <f>SUM(Table71417[[#This Row],[Mitigation ($ million)]], Table71417[[#This Row],[Adaptation ($ million)]])</f>
        <v>259.45342228999999</v>
      </c>
      <c r="O176">
        <v>257.79242228999999</v>
      </c>
      <c r="P176">
        <v>1.661</v>
      </c>
      <c r="R176" s="43">
        <f>Table71417[[#This Row],[Climate finance ($ million)]]/Table71417[[#This Row],[Total commitment ($ million)]]</f>
        <v>0.59947648403419584</v>
      </c>
      <c r="S176" s="21" t="s">
        <v>1071</v>
      </c>
      <c r="T176" s="1" t="s">
        <v>8797</v>
      </c>
    </row>
    <row r="177" spans="1:20" x14ac:dyDescent="0.25">
      <c r="A177" t="s">
        <v>8742</v>
      </c>
      <c r="B177" t="s">
        <v>66</v>
      </c>
      <c r="C177" t="s">
        <v>3242</v>
      </c>
      <c r="D177" t="s">
        <v>3241</v>
      </c>
      <c r="E177" s="2">
        <v>44476</v>
      </c>
      <c r="F177">
        <v>2021</v>
      </c>
      <c r="G177" t="s">
        <v>397</v>
      </c>
      <c r="H177" t="s">
        <v>93</v>
      </c>
      <c r="I177" t="s">
        <v>361</v>
      </c>
      <c r="J177">
        <v>123</v>
      </c>
      <c r="M177" t="s">
        <v>72</v>
      </c>
      <c r="N177">
        <f>SUM(Table71417[[#This Row],[Mitigation ($ million)]], Table71417[[#This Row],[Adaptation ($ million)]])</f>
        <v>9.33</v>
      </c>
      <c r="O177">
        <v>6.28</v>
      </c>
      <c r="P177">
        <v>3.05</v>
      </c>
      <c r="R177" s="5"/>
      <c r="S177" s="21" t="s">
        <v>3243</v>
      </c>
      <c r="T177" s="1" t="s">
        <v>8795</v>
      </c>
    </row>
    <row r="178" spans="1:20" x14ac:dyDescent="0.25">
      <c r="A178" t="s">
        <v>8742</v>
      </c>
      <c r="B178" t="s">
        <v>66</v>
      </c>
      <c r="C178" t="s">
        <v>3242</v>
      </c>
      <c r="D178" t="s">
        <v>3241</v>
      </c>
      <c r="E178" s="2">
        <v>44476</v>
      </c>
      <c r="F178">
        <v>2021</v>
      </c>
      <c r="G178" t="s">
        <v>397</v>
      </c>
      <c r="H178" t="s">
        <v>150</v>
      </c>
      <c r="I178" t="s">
        <v>361</v>
      </c>
      <c r="M178" t="s">
        <v>72</v>
      </c>
      <c r="N178">
        <f>SUM(Table71417[[#This Row],[Mitigation ($ million)]], Table71417[[#This Row],[Adaptation ($ million)]])</f>
        <v>0.63</v>
      </c>
      <c r="P178">
        <v>0.63</v>
      </c>
      <c r="R178" s="5"/>
      <c r="S178" s="21" t="s">
        <v>3243</v>
      </c>
      <c r="T178" s="1" t="s">
        <v>8795</v>
      </c>
    </row>
    <row r="179" spans="1:20" x14ac:dyDescent="0.25">
      <c r="A179" t="s">
        <v>8742</v>
      </c>
      <c r="B179" t="s">
        <v>66</v>
      </c>
      <c r="C179" t="s">
        <v>1041</v>
      </c>
      <c r="D179" t="s">
        <v>1040</v>
      </c>
      <c r="E179" s="2">
        <v>45275</v>
      </c>
      <c r="F179">
        <v>2023</v>
      </c>
      <c r="G179" t="s">
        <v>168</v>
      </c>
      <c r="H179" t="s">
        <v>93</v>
      </c>
      <c r="I179" t="s">
        <v>132</v>
      </c>
      <c r="J179">
        <v>310.8</v>
      </c>
      <c r="M179" t="s">
        <v>72</v>
      </c>
      <c r="N179">
        <f>SUM(Table71417[[#This Row],[Mitigation ($ million)]], Table71417[[#This Row],[Adaptation ($ million)]])</f>
        <v>93</v>
      </c>
      <c r="O179">
        <v>15</v>
      </c>
      <c r="P179">
        <v>78</v>
      </c>
      <c r="R179" s="43">
        <f>Table71417[[#This Row],[Climate finance ($ million)]]/Table71417[[#This Row],[Total commitment ($ million)]]</f>
        <v>0.29922779922779924</v>
      </c>
      <c r="S179" s="21" t="s">
        <v>1043</v>
      </c>
      <c r="T179" s="1" t="s">
        <v>8797</v>
      </c>
    </row>
    <row r="180" spans="1:20" x14ac:dyDescent="0.25">
      <c r="A180" t="s">
        <v>8742</v>
      </c>
      <c r="B180" t="s">
        <v>66</v>
      </c>
      <c r="C180" t="s">
        <v>1041</v>
      </c>
      <c r="D180" t="s">
        <v>1040</v>
      </c>
      <c r="E180" s="2">
        <v>45288</v>
      </c>
      <c r="F180">
        <v>2023</v>
      </c>
      <c r="G180" t="s">
        <v>168</v>
      </c>
      <c r="H180" t="s">
        <v>68</v>
      </c>
      <c r="I180" t="s">
        <v>132</v>
      </c>
      <c r="M180" t="s">
        <v>72</v>
      </c>
      <c r="N180">
        <f>SUM(Table71417[[#This Row],[Mitigation ($ million)]], Table71417[[#This Row],[Adaptation ($ million)]])</f>
        <v>0</v>
      </c>
      <c r="R180" s="5"/>
      <c r="S180" s="21" t="s">
        <v>1043</v>
      </c>
      <c r="T180" s="1" t="s">
        <v>8797</v>
      </c>
    </row>
    <row r="181" spans="1:20" x14ac:dyDescent="0.25">
      <c r="A181" t="s">
        <v>8742</v>
      </c>
      <c r="B181" t="s">
        <v>66</v>
      </c>
      <c r="C181" t="s">
        <v>1229</v>
      </c>
      <c r="D181" t="s">
        <v>1228</v>
      </c>
      <c r="E181" s="2">
        <v>45288</v>
      </c>
      <c r="F181">
        <v>2023</v>
      </c>
      <c r="G181" t="s">
        <v>168</v>
      </c>
      <c r="H181" t="s">
        <v>68</v>
      </c>
      <c r="I181" t="s">
        <v>141</v>
      </c>
      <c r="J181">
        <v>0.52800000000000002</v>
      </c>
      <c r="M181" t="s">
        <v>72</v>
      </c>
      <c r="N181">
        <f>SUM(Table71417[[#This Row],[Mitigation ($ million)]], Table71417[[#This Row],[Adaptation ($ million)]])</f>
        <v>0.06</v>
      </c>
      <c r="O181">
        <v>0.06</v>
      </c>
      <c r="R181" s="43">
        <f>Table71417[[#This Row],[Climate finance ($ million)]]/Table71417[[#This Row],[Total commitment ($ million)]]</f>
        <v>0.11363636363636363</v>
      </c>
      <c r="S181" s="21" t="s">
        <v>1230</v>
      </c>
      <c r="T181" s="1" t="s">
        <v>8797</v>
      </c>
    </row>
    <row r="182" spans="1:20" x14ac:dyDescent="0.25">
      <c r="A182" t="s">
        <v>8742</v>
      </c>
      <c r="B182" t="s">
        <v>66</v>
      </c>
      <c r="C182" t="s">
        <v>1229</v>
      </c>
      <c r="D182" t="s">
        <v>1228</v>
      </c>
      <c r="E182" s="2">
        <v>45288</v>
      </c>
      <c r="F182">
        <v>2023</v>
      </c>
      <c r="G182" t="s">
        <v>168</v>
      </c>
      <c r="H182" t="s">
        <v>68</v>
      </c>
      <c r="I182" t="s">
        <v>117</v>
      </c>
      <c r="M182" t="s">
        <v>72</v>
      </c>
      <c r="N182">
        <f>SUM(Table71417[[#This Row],[Mitigation ($ million)]], Table71417[[#This Row],[Adaptation ($ million)]])</f>
        <v>0.06</v>
      </c>
      <c r="P182">
        <v>0.06</v>
      </c>
      <c r="R182" s="5"/>
      <c r="S182" s="21" t="s">
        <v>1230</v>
      </c>
      <c r="T182" s="1" t="s">
        <v>8797</v>
      </c>
    </row>
    <row r="183" spans="1:20" x14ac:dyDescent="0.25">
      <c r="A183" t="s">
        <v>8742</v>
      </c>
      <c r="B183" t="s">
        <v>66</v>
      </c>
      <c r="C183" t="s">
        <v>987</v>
      </c>
      <c r="D183" t="s">
        <v>986</v>
      </c>
      <c r="E183" s="2">
        <v>45274</v>
      </c>
      <c r="F183">
        <v>2023</v>
      </c>
      <c r="G183" t="s">
        <v>113</v>
      </c>
      <c r="H183" t="s">
        <v>93</v>
      </c>
      <c r="I183" t="s">
        <v>117</v>
      </c>
      <c r="J183">
        <v>320.9242855</v>
      </c>
      <c r="M183" t="s">
        <v>25</v>
      </c>
      <c r="N183">
        <f>SUM(Table71417[[#This Row],[Mitigation ($ million)]], Table71417[[#This Row],[Adaptation ($ million)]])</f>
        <v>240</v>
      </c>
      <c r="P183">
        <v>240</v>
      </c>
      <c r="R183" s="43">
        <f>Table71417[[#This Row],[Climate finance ($ million)]]/Table71417[[#This Row],[Total commitment ($ million)]]</f>
        <v>0.74783994494551898</v>
      </c>
      <c r="S183" s="21" t="s">
        <v>990</v>
      </c>
      <c r="T183" s="1" t="s">
        <v>8797</v>
      </c>
    </row>
    <row r="184" spans="1:20" x14ac:dyDescent="0.25">
      <c r="A184" t="s">
        <v>8742</v>
      </c>
      <c r="B184" t="s">
        <v>66</v>
      </c>
      <c r="C184" t="s">
        <v>987</v>
      </c>
      <c r="D184" t="s">
        <v>986</v>
      </c>
      <c r="E184" s="2">
        <v>45274</v>
      </c>
      <c r="F184">
        <v>2023</v>
      </c>
      <c r="G184" t="s">
        <v>113</v>
      </c>
      <c r="H184" t="s">
        <v>98</v>
      </c>
      <c r="I184" t="s">
        <v>117</v>
      </c>
      <c r="M184" t="s">
        <v>25</v>
      </c>
      <c r="N184">
        <f>SUM(Table71417[[#This Row],[Mitigation ($ million)]], Table71417[[#This Row],[Adaptation ($ million)]])</f>
        <v>10</v>
      </c>
      <c r="P184">
        <v>10</v>
      </c>
      <c r="R184" s="5"/>
      <c r="S184" s="21" t="s">
        <v>990</v>
      </c>
      <c r="T184" s="1" t="s">
        <v>8797</v>
      </c>
    </row>
    <row r="185" spans="1:20" x14ac:dyDescent="0.25">
      <c r="A185" t="s">
        <v>8742</v>
      </c>
      <c r="B185" t="s">
        <v>66</v>
      </c>
      <c r="C185" t="s">
        <v>2838</v>
      </c>
      <c r="D185" t="s">
        <v>2837</v>
      </c>
      <c r="E185" s="2">
        <v>44414</v>
      </c>
      <c r="F185">
        <v>2021</v>
      </c>
      <c r="G185" t="s">
        <v>104</v>
      </c>
      <c r="H185" t="s">
        <v>68</v>
      </c>
      <c r="I185" t="s">
        <v>128</v>
      </c>
      <c r="J185">
        <v>0.17499999999999999</v>
      </c>
      <c r="M185" t="s">
        <v>25</v>
      </c>
      <c r="N185">
        <f>SUM(Table71417[[#This Row],[Mitigation ($ million)]], Table71417[[#This Row],[Adaptation ($ million)]])</f>
        <v>0.17499999999999999</v>
      </c>
      <c r="O185">
        <v>0.17499999999999999</v>
      </c>
      <c r="R185" s="43">
        <f>Table71417[[#This Row],[Climate finance ($ million)]]/Table71417[[#This Row],[Total commitment ($ million)]]</f>
        <v>1</v>
      </c>
      <c r="S185" s="21" t="s">
        <v>2839</v>
      </c>
      <c r="T185" s="1" t="s">
        <v>8795</v>
      </c>
    </row>
    <row r="186" spans="1:20" x14ac:dyDescent="0.25">
      <c r="A186" t="s">
        <v>8742</v>
      </c>
      <c r="B186" t="s">
        <v>66</v>
      </c>
      <c r="C186" t="s">
        <v>2838</v>
      </c>
      <c r="D186" t="s">
        <v>2837</v>
      </c>
      <c r="E186" s="2">
        <v>44823</v>
      </c>
      <c r="F186">
        <v>2022</v>
      </c>
      <c r="G186" t="s">
        <v>104</v>
      </c>
      <c r="H186" t="s">
        <v>68</v>
      </c>
      <c r="I186" t="s">
        <v>128</v>
      </c>
      <c r="J186">
        <v>0.25</v>
      </c>
      <c r="M186" t="s">
        <v>25</v>
      </c>
      <c r="N186">
        <f>SUM(Table71417[[#This Row],[Mitigation ($ million)]], Table71417[[#This Row],[Adaptation ($ million)]])</f>
        <v>0.25</v>
      </c>
      <c r="P186">
        <v>0.25</v>
      </c>
      <c r="R186" s="43">
        <f>Table71417[[#This Row],[Climate finance ($ million)]]/Table71417[[#This Row],[Total commitment ($ million)]]</f>
        <v>1</v>
      </c>
      <c r="S186" s="21" t="s">
        <v>2839</v>
      </c>
      <c r="T186" s="1" t="s">
        <v>8796</v>
      </c>
    </row>
    <row r="187" spans="1:20" x14ac:dyDescent="0.25">
      <c r="A187" t="s">
        <v>8742</v>
      </c>
      <c r="B187" t="s">
        <v>66</v>
      </c>
      <c r="C187" t="s">
        <v>2286</v>
      </c>
      <c r="D187" t="s">
        <v>2285</v>
      </c>
      <c r="E187" s="2">
        <v>44650</v>
      </c>
      <c r="F187">
        <v>2022</v>
      </c>
      <c r="G187" t="s">
        <v>216</v>
      </c>
      <c r="H187" t="s">
        <v>93</v>
      </c>
      <c r="I187" t="s">
        <v>128</v>
      </c>
      <c r="J187">
        <v>100</v>
      </c>
      <c r="M187" t="s">
        <v>72</v>
      </c>
      <c r="N187">
        <f>SUM(Table71417[[#This Row],[Mitigation ($ million)]], Table71417[[#This Row],[Adaptation ($ million)]])</f>
        <v>100</v>
      </c>
      <c r="O187">
        <v>75</v>
      </c>
      <c r="P187">
        <v>25</v>
      </c>
      <c r="R187" s="43">
        <f>Table71417[[#This Row],[Climate finance ($ million)]]/Table71417[[#This Row],[Total commitment ($ million)]]</f>
        <v>1</v>
      </c>
      <c r="S187" s="21" t="s">
        <v>2288</v>
      </c>
      <c r="T187" s="1" t="s">
        <v>8796</v>
      </c>
    </row>
    <row r="188" spans="1:20" x14ac:dyDescent="0.25">
      <c r="A188" t="s">
        <v>8742</v>
      </c>
      <c r="B188" t="s">
        <v>66</v>
      </c>
      <c r="C188" t="s">
        <v>3192</v>
      </c>
      <c r="D188" t="s">
        <v>3191</v>
      </c>
      <c r="E188" s="2">
        <v>44503</v>
      </c>
      <c r="F188">
        <v>2021</v>
      </c>
      <c r="G188" t="s">
        <v>698</v>
      </c>
      <c r="H188" t="s">
        <v>93</v>
      </c>
      <c r="I188" t="s">
        <v>128</v>
      </c>
      <c r="J188">
        <v>30</v>
      </c>
      <c r="M188" t="s">
        <v>72</v>
      </c>
      <c r="N188">
        <f>SUM(Table71417[[#This Row],[Mitigation ($ million)]], Table71417[[#This Row],[Adaptation ($ million)]])</f>
        <v>2.2999999999999998</v>
      </c>
      <c r="O188">
        <v>1.1499999999999999</v>
      </c>
      <c r="P188">
        <v>1.1499999999999999</v>
      </c>
      <c r="R188" s="43">
        <f>Table71417[[#This Row],[Climate finance ($ million)]]/Table71417[[#This Row],[Total commitment ($ million)]]</f>
        <v>7.6666666666666661E-2</v>
      </c>
      <c r="S188" s="21" t="s">
        <v>3193</v>
      </c>
      <c r="T188" s="1" t="s">
        <v>8795</v>
      </c>
    </row>
    <row r="189" spans="1:20" x14ac:dyDescent="0.25">
      <c r="A189" t="s">
        <v>8742</v>
      </c>
      <c r="B189" t="s">
        <v>66</v>
      </c>
      <c r="C189" t="s">
        <v>3489</v>
      </c>
      <c r="D189" t="s">
        <v>3488</v>
      </c>
      <c r="E189" s="2">
        <v>44553</v>
      </c>
      <c r="F189">
        <v>2021</v>
      </c>
      <c r="G189" t="s">
        <v>698</v>
      </c>
      <c r="H189" t="s">
        <v>68</v>
      </c>
      <c r="I189" t="s">
        <v>128</v>
      </c>
      <c r="J189">
        <v>0.5</v>
      </c>
      <c r="M189" t="s">
        <v>72</v>
      </c>
      <c r="N189">
        <f>SUM(Table71417[[#This Row],[Mitigation ($ million)]], Table71417[[#This Row],[Adaptation ($ million)]])</f>
        <v>6.25E-2</v>
      </c>
      <c r="O189">
        <v>3.125E-2</v>
      </c>
      <c r="P189">
        <v>3.125E-2</v>
      </c>
      <c r="R189" s="43">
        <f>Table71417[[#This Row],[Climate finance ($ million)]]/Table71417[[#This Row],[Total commitment ($ million)]]</f>
        <v>0.125</v>
      </c>
      <c r="S189" s="21" t="s">
        <v>3490</v>
      </c>
      <c r="T189" s="1" t="s">
        <v>8795</v>
      </c>
    </row>
    <row r="190" spans="1:20" x14ac:dyDescent="0.25">
      <c r="A190" t="s">
        <v>8742</v>
      </c>
      <c r="B190" t="s">
        <v>66</v>
      </c>
      <c r="C190" t="s">
        <v>2726</v>
      </c>
      <c r="D190" t="s">
        <v>2725</v>
      </c>
      <c r="E190" s="2">
        <v>44901</v>
      </c>
      <c r="F190">
        <v>2022</v>
      </c>
      <c r="G190" t="s">
        <v>79</v>
      </c>
      <c r="H190" t="s">
        <v>93</v>
      </c>
      <c r="I190" t="s">
        <v>128</v>
      </c>
      <c r="J190">
        <v>201</v>
      </c>
      <c r="M190" t="s">
        <v>25</v>
      </c>
      <c r="N190">
        <f>SUM(Table71417[[#This Row],[Mitigation ($ million)]], Table71417[[#This Row],[Adaptation ($ million)]])</f>
        <v>91</v>
      </c>
      <c r="P190">
        <v>91</v>
      </c>
      <c r="R190" s="43">
        <f>Table71417[[#This Row],[Climate finance ($ million)]]/Table71417[[#This Row],[Total commitment ($ million)]]</f>
        <v>0.45273631840796019</v>
      </c>
      <c r="S190" s="21" t="s">
        <v>2729</v>
      </c>
      <c r="T190" s="1" t="s">
        <v>8796</v>
      </c>
    </row>
    <row r="191" spans="1:20" x14ac:dyDescent="0.25">
      <c r="A191" t="s">
        <v>8742</v>
      </c>
      <c r="B191" t="s">
        <v>66</v>
      </c>
      <c r="C191" t="s">
        <v>2730</v>
      </c>
      <c r="D191" t="s">
        <v>2725</v>
      </c>
      <c r="E191" s="2">
        <v>44924</v>
      </c>
      <c r="F191">
        <v>2022</v>
      </c>
      <c r="G191" t="s">
        <v>79</v>
      </c>
      <c r="H191" t="s">
        <v>68</v>
      </c>
      <c r="I191" s="41" t="s">
        <v>128</v>
      </c>
      <c r="M191" t="s">
        <v>25</v>
      </c>
      <c r="N191">
        <f>SUM(Table71417[[#This Row],[Mitigation ($ million)]], Table71417[[#This Row],[Adaptation ($ million)]])</f>
        <v>0</v>
      </c>
      <c r="R191" s="5"/>
      <c r="S191" s="21" t="s">
        <v>2729</v>
      </c>
      <c r="T191" s="1" t="s">
        <v>8796</v>
      </c>
    </row>
    <row r="192" spans="1:20" x14ac:dyDescent="0.25">
      <c r="A192" t="s">
        <v>8742</v>
      </c>
      <c r="B192" t="s">
        <v>66</v>
      </c>
      <c r="C192" t="s">
        <v>2730</v>
      </c>
      <c r="D192" t="s">
        <v>2725</v>
      </c>
      <c r="E192" s="2">
        <v>44924</v>
      </c>
      <c r="F192">
        <v>2022</v>
      </c>
      <c r="G192" t="s">
        <v>79</v>
      </c>
      <c r="H192" t="s">
        <v>68</v>
      </c>
      <c r="I192" s="41" t="s">
        <v>128</v>
      </c>
      <c r="M192" t="s">
        <v>25</v>
      </c>
      <c r="N192">
        <f>SUM(Table71417[[#This Row],[Mitigation ($ million)]], Table71417[[#This Row],[Adaptation ($ million)]])</f>
        <v>0</v>
      </c>
      <c r="R192" s="5"/>
      <c r="S192" s="21" t="s">
        <v>2729</v>
      </c>
      <c r="T192" s="1" t="s">
        <v>8796</v>
      </c>
    </row>
    <row r="193" spans="1:20" x14ac:dyDescent="0.25">
      <c r="A193" t="s">
        <v>8742</v>
      </c>
      <c r="B193" t="s">
        <v>66</v>
      </c>
      <c r="C193" t="s">
        <v>3171</v>
      </c>
      <c r="D193" t="s">
        <v>3170</v>
      </c>
      <c r="E193" s="2">
        <v>44498</v>
      </c>
      <c r="F193">
        <v>2021</v>
      </c>
      <c r="G193" t="s">
        <v>222</v>
      </c>
      <c r="H193" t="s">
        <v>150</v>
      </c>
      <c r="I193" t="s">
        <v>71</v>
      </c>
      <c r="J193">
        <v>5.2471560000000004</v>
      </c>
      <c r="M193" t="s">
        <v>25</v>
      </c>
      <c r="N193">
        <f>SUM(Table71417[[#This Row],[Mitigation ($ million)]], Table71417[[#This Row],[Adaptation ($ million)]])</f>
        <v>4.5871560000000002</v>
      </c>
      <c r="O193">
        <v>4.5871560000000002</v>
      </c>
      <c r="R193" s="43">
        <f>Table71417[[#This Row],[Climate finance ($ million)]]/Table71417[[#This Row],[Total commitment ($ million)]]</f>
        <v>0.87421757614982287</v>
      </c>
      <c r="S193" s="21" t="s">
        <v>3173</v>
      </c>
      <c r="T193" s="1" t="s">
        <v>8795</v>
      </c>
    </row>
    <row r="194" spans="1:20" x14ac:dyDescent="0.25">
      <c r="A194" t="s">
        <v>8742</v>
      </c>
      <c r="B194" t="s">
        <v>66</v>
      </c>
      <c r="C194" t="s">
        <v>956</v>
      </c>
      <c r="D194" t="s">
        <v>955</v>
      </c>
      <c r="E194" s="2">
        <v>45273</v>
      </c>
      <c r="F194">
        <v>2023</v>
      </c>
      <c r="G194" t="s">
        <v>525</v>
      </c>
      <c r="H194" t="s">
        <v>93</v>
      </c>
      <c r="I194" t="s">
        <v>117</v>
      </c>
      <c r="J194">
        <v>52.37</v>
      </c>
      <c r="M194" t="s">
        <v>72</v>
      </c>
      <c r="N194">
        <f>SUM(Table71417[[#This Row],[Mitigation ($ million)]], Table71417[[#This Row],[Adaptation ($ million)]])</f>
        <v>13.2</v>
      </c>
      <c r="O194">
        <v>7.1</v>
      </c>
      <c r="P194">
        <v>6.1</v>
      </c>
      <c r="R194" s="43">
        <f>Table71417[[#This Row],[Climate finance ($ million)]]/Table71417[[#This Row],[Total commitment ($ million)]]</f>
        <v>0.25205270192858509</v>
      </c>
      <c r="S194" s="21" t="s">
        <v>958</v>
      </c>
      <c r="T194" s="1" t="s">
        <v>8797</v>
      </c>
    </row>
    <row r="195" spans="1:20" x14ac:dyDescent="0.25">
      <c r="A195" t="s">
        <v>8742</v>
      </c>
      <c r="B195" t="s">
        <v>66</v>
      </c>
      <c r="C195" t="s">
        <v>956</v>
      </c>
      <c r="D195" t="s">
        <v>955</v>
      </c>
      <c r="E195" s="2">
        <v>45273</v>
      </c>
      <c r="F195">
        <v>2023</v>
      </c>
      <c r="G195" t="s">
        <v>525</v>
      </c>
      <c r="H195" t="s">
        <v>150</v>
      </c>
      <c r="I195" t="s">
        <v>117</v>
      </c>
      <c r="M195" t="s">
        <v>72</v>
      </c>
      <c r="N195">
        <f>SUM(Table71417[[#This Row],[Mitigation ($ million)]], Table71417[[#This Row],[Adaptation ($ million)]])</f>
        <v>13.2</v>
      </c>
      <c r="O195">
        <v>7.1</v>
      </c>
      <c r="P195">
        <v>6.1</v>
      </c>
      <c r="R195" s="5"/>
      <c r="S195" s="21" t="s">
        <v>958</v>
      </c>
      <c r="T195" s="1" t="s">
        <v>8797</v>
      </c>
    </row>
    <row r="196" spans="1:20" x14ac:dyDescent="0.25">
      <c r="A196" t="s">
        <v>8742</v>
      </c>
      <c r="B196" t="s">
        <v>66</v>
      </c>
      <c r="C196" t="s">
        <v>630</v>
      </c>
      <c r="D196" t="s">
        <v>629</v>
      </c>
      <c r="E196" s="2">
        <v>45190</v>
      </c>
      <c r="F196">
        <v>2023</v>
      </c>
      <c r="G196" t="s">
        <v>122</v>
      </c>
      <c r="H196" t="s">
        <v>93</v>
      </c>
      <c r="I196" t="s">
        <v>117</v>
      </c>
      <c r="J196">
        <v>408.76</v>
      </c>
      <c r="M196" t="s">
        <v>25</v>
      </c>
      <c r="N196">
        <f>SUM(Table71417[[#This Row],[Mitigation ($ million)]], Table71417[[#This Row],[Adaptation ($ million)]])</f>
        <v>303.24</v>
      </c>
      <c r="P196">
        <v>303.24</v>
      </c>
      <c r="R196" s="5"/>
      <c r="S196" s="21" t="s">
        <v>633</v>
      </c>
      <c r="T196" s="1" t="s">
        <v>8797</v>
      </c>
    </row>
    <row r="197" spans="1:20" x14ac:dyDescent="0.25">
      <c r="A197" t="s">
        <v>8742</v>
      </c>
      <c r="B197" t="s">
        <v>66</v>
      </c>
      <c r="C197" t="s">
        <v>630</v>
      </c>
      <c r="D197" t="s">
        <v>629</v>
      </c>
      <c r="E197" s="2">
        <v>45190</v>
      </c>
      <c r="F197">
        <v>2023</v>
      </c>
      <c r="G197" t="s">
        <v>122</v>
      </c>
      <c r="H197" t="s">
        <v>170</v>
      </c>
      <c r="I197" t="s">
        <v>117</v>
      </c>
      <c r="M197" t="s">
        <v>25</v>
      </c>
      <c r="N197">
        <f>SUM(Table71417[[#This Row],[Mitigation ($ million)]], Table71417[[#This Row],[Adaptation ($ million)]])</f>
        <v>0.68</v>
      </c>
      <c r="P197">
        <v>0.68</v>
      </c>
      <c r="R197" s="5"/>
      <c r="S197" s="21" t="s">
        <v>633</v>
      </c>
      <c r="T197" s="1" t="s">
        <v>8797</v>
      </c>
    </row>
    <row r="198" spans="1:20" x14ac:dyDescent="0.25">
      <c r="A198" t="s">
        <v>8742</v>
      </c>
      <c r="B198" t="s">
        <v>66</v>
      </c>
      <c r="C198" t="s">
        <v>861</v>
      </c>
      <c r="D198" t="s">
        <v>860</v>
      </c>
      <c r="E198" s="2">
        <v>45258</v>
      </c>
      <c r="F198">
        <v>2023</v>
      </c>
      <c r="G198" t="s">
        <v>79</v>
      </c>
      <c r="H198" t="s">
        <v>93</v>
      </c>
      <c r="I198" t="s">
        <v>71</v>
      </c>
      <c r="J198">
        <v>109.3</v>
      </c>
      <c r="M198" t="s">
        <v>72</v>
      </c>
      <c r="N198">
        <f>SUM(Table71417[[#This Row],[Mitigation ($ million)]], Table71417[[#This Row],[Adaptation ($ million)]])</f>
        <v>57.06</v>
      </c>
      <c r="O198">
        <v>12.31</v>
      </c>
      <c r="P198">
        <v>44.75</v>
      </c>
      <c r="R198" s="43">
        <f>Table71417[[#This Row],[Climate finance ($ million)]]/Table71417[[#This Row],[Total commitment ($ million)]]</f>
        <v>0.52204940530649591</v>
      </c>
      <c r="S198" s="21" t="s">
        <v>863</v>
      </c>
      <c r="T198" s="1" t="s">
        <v>8797</v>
      </c>
    </row>
    <row r="199" spans="1:20" x14ac:dyDescent="0.25">
      <c r="A199" t="s">
        <v>8742</v>
      </c>
      <c r="B199" t="s">
        <v>66</v>
      </c>
      <c r="C199" t="s">
        <v>965</v>
      </c>
      <c r="D199" t="s">
        <v>964</v>
      </c>
      <c r="E199" s="2">
        <v>45273</v>
      </c>
      <c r="F199">
        <v>2023</v>
      </c>
      <c r="G199" t="s">
        <v>88</v>
      </c>
      <c r="H199" t="s">
        <v>93</v>
      </c>
      <c r="I199" t="s">
        <v>141</v>
      </c>
      <c r="J199">
        <v>252</v>
      </c>
      <c r="M199" t="s">
        <v>72</v>
      </c>
      <c r="N199">
        <f>SUM(Table71417[[#This Row],[Mitigation ($ million)]], Table71417[[#This Row],[Adaptation ($ million)]])</f>
        <v>157.68</v>
      </c>
      <c r="O199">
        <v>77.03</v>
      </c>
      <c r="P199">
        <v>80.650000000000006</v>
      </c>
      <c r="R199" s="5"/>
      <c r="S199" s="21" t="s">
        <v>967</v>
      </c>
      <c r="T199" s="1" t="s">
        <v>8797</v>
      </c>
    </row>
    <row r="200" spans="1:20" x14ac:dyDescent="0.25">
      <c r="A200" t="s">
        <v>8742</v>
      </c>
      <c r="B200" t="s">
        <v>66</v>
      </c>
      <c r="C200" t="s">
        <v>965</v>
      </c>
      <c r="D200" t="s">
        <v>964</v>
      </c>
      <c r="E200" s="2">
        <v>45273</v>
      </c>
      <c r="F200">
        <v>2023</v>
      </c>
      <c r="G200" t="s">
        <v>88</v>
      </c>
      <c r="H200" t="s">
        <v>170</v>
      </c>
      <c r="I200" t="s">
        <v>141</v>
      </c>
      <c r="M200" t="s">
        <v>72</v>
      </c>
      <c r="N200">
        <f>SUM(Table71417[[#This Row],[Mitigation ($ million)]], Table71417[[#This Row],[Adaptation ($ million)]])</f>
        <v>2</v>
      </c>
      <c r="O200">
        <v>1.8</v>
      </c>
      <c r="P200">
        <v>0.2</v>
      </c>
      <c r="R200" s="5"/>
      <c r="S200" s="21" t="s">
        <v>967</v>
      </c>
      <c r="T200" s="1" t="s">
        <v>8797</v>
      </c>
    </row>
    <row r="201" spans="1:20" x14ac:dyDescent="0.25">
      <c r="A201" t="s">
        <v>8742</v>
      </c>
      <c r="B201" t="s">
        <v>66</v>
      </c>
      <c r="C201" t="s">
        <v>2732</v>
      </c>
      <c r="D201" t="s">
        <v>2731</v>
      </c>
      <c r="E201" s="2">
        <v>44925</v>
      </c>
      <c r="F201">
        <v>2022</v>
      </c>
      <c r="G201" t="s">
        <v>88</v>
      </c>
      <c r="H201" t="s">
        <v>93</v>
      </c>
      <c r="I201" t="s">
        <v>141</v>
      </c>
      <c r="J201">
        <v>277.39999999999998</v>
      </c>
      <c r="M201" t="s">
        <v>72</v>
      </c>
      <c r="N201">
        <f>SUM(Table71417[[#This Row],[Mitigation ($ million)]], Table71417[[#This Row],[Adaptation ($ million)]])</f>
        <v>204.15</v>
      </c>
      <c r="O201">
        <v>129.71</v>
      </c>
      <c r="P201">
        <v>74.44</v>
      </c>
      <c r="R201" s="43">
        <f>Table71417[[#This Row],[Climate finance ($ million)]]/Table71417[[#This Row],[Total commitment ($ million)]]</f>
        <v>0.73594087959625099</v>
      </c>
      <c r="S201" s="21" t="s">
        <v>2734</v>
      </c>
      <c r="T201" s="1" t="s">
        <v>8796</v>
      </c>
    </row>
    <row r="202" spans="1:20" x14ac:dyDescent="0.25">
      <c r="A202" t="s">
        <v>8742</v>
      </c>
      <c r="B202" t="s">
        <v>66</v>
      </c>
      <c r="C202" t="s">
        <v>782</v>
      </c>
      <c r="D202" t="s">
        <v>781</v>
      </c>
      <c r="E202" s="2">
        <v>45233</v>
      </c>
      <c r="F202">
        <v>2023</v>
      </c>
      <c r="G202" t="s">
        <v>122</v>
      </c>
      <c r="H202" t="s">
        <v>93</v>
      </c>
      <c r="I202" t="s">
        <v>128</v>
      </c>
      <c r="J202">
        <v>600</v>
      </c>
      <c r="M202" t="s">
        <v>72</v>
      </c>
      <c r="N202">
        <f>SUM(Table71417[[#This Row],[Mitigation ($ million)]], Table71417[[#This Row],[Adaptation ($ million)]])</f>
        <v>93.65</v>
      </c>
      <c r="O202">
        <v>30.72</v>
      </c>
      <c r="P202">
        <v>62.93</v>
      </c>
      <c r="R202" s="43">
        <f>Table71417[[#This Row],[Climate finance ($ million)]]/Table71417[[#This Row],[Total commitment ($ million)]]</f>
        <v>0.15608333333333335</v>
      </c>
      <c r="S202" s="21" t="s">
        <v>784</v>
      </c>
      <c r="T202" s="1" t="s">
        <v>8797</v>
      </c>
    </row>
    <row r="203" spans="1:20" x14ac:dyDescent="0.25">
      <c r="A203" t="s">
        <v>8742</v>
      </c>
      <c r="B203" t="s">
        <v>66</v>
      </c>
      <c r="C203" t="s">
        <v>3513</v>
      </c>
      <c r="D203" t="s">
        <v>3512</v>
      </c>
      <c r="E203" s="2">
        <v>44356</v>
      </c>
      <c r="F203">
        <v>2021</v>
      </c>
      <c r="G203" t="s">
        <v>104</v>
      </c>
      <c r="H203" t="s">
        <v>68</v>
      </c>
      <c r="I203" t="s">
        <v>126</v>
      </c>
      <c r="J203">
        <v>0.2</v>
      </c>
      <c r="M203" t="s">
        <v>72</v>
      </c>
      <c r="N203">
        <f>SUM(Table71417[[#This Row],[Mitigation ($ million)]], Table71417[[#This Row],[Adaptation ($ million)]])</f>
        <v>0.13333333</v>
      </c>
      <c r="O203">
        <v>6.6666669999999997E-2</v>
      </c>
      <c r="P203">
        <v>6.6666660000000003E-2</v>
      </c>
      <c r="R203" s="43">
        <f>Table71417[[#This Row],[Climate finance ($ million)]]/Table71417[[#This Row],[Total commitment ($ million)]]</f>
        <v>0.66666664999999992</v>
      </c>
      <c r="S203" s="21" t="s">
        <v>3514</v>
      </c>
      <c r="T203" s="1" t="s">
        <v>8795</v>
      </c>
    </row>
    <row r="204" spans="1:20" x14ac:dyDescent="0.25">
      <c r="A204" t="s">
        <v>8742</v>
      </c>
      <c r="B204" t="s">
        <v>66</v>
      </c>
      <c r="C204" t="s">
        <v>3516</v>
      </c>
      <c r="D204" t="s">
        <v>3515</v>
      </c>
      <c r="E204" s="2">
        <v>44406</v>
      </c>
      <c r="F204">
        <v>2021</v>
      </c>
      <c r="G204" t="s">
        <v>104</v>
      </c>
      <c r="H204" t="s">
        <v>68</v>
      </c>
      <c r="I204" t="s">
        <v>132</v>
      </c>
      <c r="J204">
        <v>0.4</v>
      </c>
      <c r="M204" t="s">
        <v>72</v>
      </c>
      <c r="N204">
        <f>SUM(Table71417[[#This Row],[Mitigation ($ million)]], Table71417[[#This Row],[Adaptation ($ million)]])</f>
        <v>0.39999999999999997</v>
      </c>
      <c r="O204">
        <v>0.36</v>
      </c>
      <c r="P204">
        <v>0.04</v>
      </c>
      <c r="R204" s="43">
        <f>Table71417[[#This Row],[Climate finance ($ million)]]/Table71417[[#This Row],[Total commitment ($ million)]]</f>
        <v>0.99999999999999989</v>
      </c>
      <c r="S204" s="21" t="s">
        <v>3518</v>
      </c>
      <c r="T204" s="1" t="s">
        <v>8795</v>
      </c>
    </row>
    <row r="205" spans="1:20" x14ac:dyDescent="0.25">
      <c r="A205" t="s">
        <v>8742</v>
      </c>
      <c r="B205" t="s">
        <v>66</v>
      </c>
      <c r="C205" t="s">
        <v>3211</v>
      </c>
      <c r="D205" t="s">
        <v>3210</v>
      </c>
      <c r="E205" s="2">
        <v>44363</v>
      </c>
      <c r="F205">
        <v>2021</v>
      </c>
      <c r="G205" t="s">
        <v>88</v>
      </c>
      <c r="H205" t="s">
        <v>93</v>
      </c>
      <c r="I205" t="s">
        <v>84</v>
      </c>
      <c r="J205">
        <v>904.6</v>
      </c>
      <c r="M205" t="s">
        <v>25</v>
      </c>
      <c r="N205">
        <f>SUM(Table71417[[#This Row],[Mitigation ($ million)]], Table71417[[#This Row],[Adaptation ($ million)]])</f>
        <v>42.503999999999998</v>
      </c>
      <c r="O205">
        <v>42.503999999999998</v>
      </c>
      <c r="R205" s="43">
        <f>Table71417[[#This Row],[Climate finance ($ million)]]/Table71417[[#This Row],[Total commitment ($ million)]]</f>
        <v>4.6986513376077822E-2</v>
      </c>
      <c r="S205" s="21" t="s">
        <v>3212</v>
      </c>
      <c r="T205" s="1" t="s">
        <v>8795</v>
      </c>
    </row>
    <row r="206" spans="1:20" x14ac:dyDescent="0.25">
      <c r="A206" t="s">
        <v>8742</v>
      </c>
      <c r="B206" t="s">
        <v>66</v>
      </c>
      <c r="C206" t="s">
        <v>2162</v>
      </c>
      <c r="D206" t="s">
        <v>2161</v>
      </c>
      <c r="E206" s="2">
        <v>44879</v>
      </c>
      <c r="F206">
        <v>2022</v>
      </c>
      <c r="G206" t="s">
        <v>62</v>
      </c>
      <c r="H206" t="s">
        <v>93</v>
      </c>
      <c r="I206" t="s">
        <v>128</v>
      </c>
      <c r="J206">
        <v>150</v>
      </c>
      <c r="M206" t="s">
        <v>24</v>
      </c>
      <c r="N206">
        <f>SUM(Table71417[[#This Row],[Mitigation ($ million)]], Table71417[[#This Row],[Adaptation ($ million)]])</f>
        <v>7</v>
      </c>
      <c r="O206">
        <v>7</v>
      </c>
      <c r="R206" s="43">
        <f>Table71417[[#This Row],[Climate finance ($ million)]]/Table71417[[#This Row],[Total commitment ($ million)]]</f>
        <v>4.6666666666666669E-2</v>
      </c>
      <c r="S206" s="21" t="s">
        <v>2165</v>
      </c>
      <c r="T206" s="1" t="s">
        <v>8796</v>
      </c>
    </row>
    <row r="207" spans="1:20" x14ac:dyDescent="0.25">
      <c r="A207" t="s">
        <v>8742</v>
      </c>
      <c r="B207" t="s">
        <v>66</v>
      </c>
      <c r="C207" t="s">
        <v>162</v>
      </c>
      <c r="D207" t="s">
        <v>161</v>
      </c>
      <c r="E207" s="2">
        <v>44985</v>
      </c>
      <c r="F207">
        <v>2023</v>
      </c>
      <c r="G207" t="s">
        <v>62</v>
      </c>
      <c r="H207" t="s">
        <v>93</v>
      </c>
      <c r="I207" t="s">
        <v>126</v>
      </c>
      <c r="J207">
        <v>150.4</v>
      </c>
      <c r="M207" t="s">
        <v>72</v>
      </c>
      <c r="N207">
        <f>SUM(Table71417[[#This Row],[Mitigation ($ million)]], Table71417[[#This Row],[Adaptation ($ million)]])</f>
        <v>56.25</v>
      </c>
      <c r="O207">
        <v>53.75</v>
      </c>
      <c r="P207">
        <v>2.5</v>
      </c>
      <c r="R207" s="43">
        <f>Table71417[[#This Row],[Climate finance ($ million)]]/Table71417[[#This Row],[Total commitment ($ million)]]</f>
        <v>0.37400265957446804</v>
      </c>
      <c r="S207" s="21" t="s">
        <v>164</v>
      </c>
      <c r="T207" s="1" t="s">
        <v>8797</v>
      </c>
    </row>
    <row r="208" spans="1:20" x14ac:dyDescent="0.25">
      <c r="A208" t="s">
        <v>8742</v>
      </c>
      <c r="B208" t="s">
        <v>66</v>
      </c>
      <c r="C208" t="s">
        <v>179</v>
      </c>
      <c r="D208" t="s">
        <v>161</v>
      </c>
      <c r="E208" s="2">
        <v>44989</v>
      </c>
      <c r="F208">
        <v>2023</v>
      </c>
      <c r="G208" t="s">
        <v>62</v>
      </c>
      <c r="H208" t="s">
        <v>68</v>
      </c>
      <c r="I208" t="s">
        <v>126</v>
      </c>
      <c r="M208" t="s">
        <v>72</v>
      </c>
      <c r="N208">
        <f>SUM(Table71417[[#This Row],[Mitigation ($ million)]], Table71417[[#This Row],[Adaptation ($ million)]])</f>
        <v>0</v>
      </c>
      <c r="R208" s="5"/>
      <c r="S208" s="21" t="s">
        <v>164</v>
      </c>
      <c r="T208" s="1" t="s">
        <v>8797</v>
      </c>
    </row>
    <row r="209" spans="1:20" x14ac:dyDescent="0.25">
      <c r="A209" t="s">
        <v>8742</v>
      </c>
      <c r="B209" t="s">
        <v>66</v>
      </c>
      <c r="C209" t="s">
        <v>1232</v>
      </c>
      <c r="D209" t="s">
        <v>1231</v>
      </c>
      <c r="E209" s="2">
        <v>45288</v>
      </c>
      <c r="F209">
        <v>2023</v>
      </c>
      <c r="G209" t="s">
        <v>216</v>
      </c>
      <c r="H209" t="s">
        <v>93</v>
      </c>
      <c r="I209" t="s">
        <v>71</v>
      </c>
      <c r="J209">
        <v>665.1</v>
      </c>
      <c r="M209" t="s">
        <v>72</v>
      </c>
      <c r="N209">
        <f>SUM(Table71417[[#This Row],[Mitigation ($ million)]], Table71417[[#This Row],[Adaptation ($ million)]])</f>
        <v>148.44724058</v>
      </c>
      <c r="O209">
        <v>49.178569330000002</v>
      </c>
      <c r="P209">
        <v>99.268671249999997</v>
      </c>
      <c r="R209" s="43">
        <f>Table71417[[#This Row],[Climate finance ($ million)]]/Table71417[[#This Row],[Total commitment ($ million)]]</f>
        <v>0.22319536998947526</v>
      </c>
      <c r="S209" s="21" t="s">
        <v>1235</v>
      </c>
      <c r="T209" s="1" t="s">
        <v>8797</v>
      </c>
    </row>
    <row r="210" spans="1:20" x14ac:dyDescent="0.25">
      <c r="A210" t="s">
        <v>8742</v>
      </c>
      <c r="B210" t="s">
        <v>66</v>
      </c>
      <c r="C210" t="s">
        <v>1232</v>
      </c>
      <c r="D210" t="s">
        <v>1231</v>
      </c>
      <c r="E210" s="2">
        <v>45288</v>
      </c>
      <c r="F210">
        <v>2023</v>
      </c>
      <c r="G210" t="s">
        <v>216</v>
      </c>
      <c r="H210" t="s">
        <v>93</v>
      </c>
      <c r="I210" t="s">
        <v>84</v>
      </c>
      <c r="M210" t="s">
        <v>72</v>
      </c>
      <c r="N210">
        <f>SUM(Table71417[[#This Row],[Mitigation ($ million)]], Table71417[[#This Row],[Adaptation ($ million)]])</f>
        <v>28.791241599999999</v>
      </c>
      <c r="O210">
        <v>21.988155500000001</v>
      </c>
      <c r="P210">
        <v>6.8030860999999998</v>
      </c>
      <c r="R210" s="5"/>
      <c r="S210" s="21" t="s">
        <v>1235</v>
      </c>
      <c r="T210" s="1" t="s">
        <v>8797</v>
      </c>
    </row>
    <row r="211" spans="1:20" x14ac:dyDescent="0.25">
      <c r="A211" t="s">
        <v>8742</v>
      </c>
      <c r="B211" t="s">
        <v>66</v>
      </c>
      <c r="C211" t="s">
        <v>1232</v>
      </c>
      <c r="D211" t="s">
        <v>1231</v>
      </c>
      <c r="E211" s="2">
        <v>45288</v>
      </c>
      <c r="F211">
        <v>2023</v>
      </c>
      <c r="G211" t="s">
        <v>216</v>
      </c>
      <c r="H211" t="s">
        <v>93</v>
      </c>
      <c r="I211" t="s">
        <v>475</v>
      </c>
      <c r="M211" t="s">
        <v>72</v>
      </c>
      <c r="N211">
        <f>SUM(Table71417[[#This Row],[Mitigation ($ million)]], Table71417[[#This Row],[Adaptation ($ million)]])</f>
        <v>29.417920000000002</v>
      </c>
      <c r="O211">
        <v>11.261547500000001</v>
      </c>
      <c r="P211">
        <v>18.1563725</v>
      </c>
      <c r="R211" s="5"/>
      <c r="S211" s="21" t="s">
        <v>1235</v>
      </c>
      <c r="T211" s="1" t="s">
        <v>8797</v>
      </c>
    </row>
    <row r="212" spans="1:20" x14ac:dyDescent="0.25">
      <c r="A212" t="s">
        <v>8742</v>
      </c>
      <c r="B212" t="s">
        <v>66</v>
      </c>
      <c r="C212" t="s">
        <v>1232</v>
      </c>
      <c r="D212" t="s">
        <v>1231</v>
      </c>
      <c r="E212" s="2">
        <v>45288</v>
      </c>
      <c r="F212">
        <v>2023</v>
      </c>
      <c r="G212" t="s">
        <v>216</v>
      </c>
      <c r="H212" t="s">
        <v>93</v>
      </c>
      <c r="I212" t="s">
        <v>128</v>
      </c>
      <c r="M212" t="s">
        <v>72</v>
      </c>
      <c r="N212">
        <f>SUM(Table71417[[#This Row],[Mitigation ($ million)]], Table71417[[#This Row],[Adaptation ($ million)]])</f>
        <v>44.002000000000002</v>
      </c>
      <c r="O212">
        <v>44.002000000000002</v>
      </c>
      <c r="R212" s="5"/>
      <c r="S212" s="21" t="s">
        <v>1235</v>
      </c>
      <c r="T212" s="1" t="s">
        <v>8797</v>
      </c>
    </row>
    <row r="213" spans="1:20" x14ac:dyDescent="0.25">
      <c r="A213" t="s">
        <v>8742</v>
      </c>
      <c r="B213" t="s">
        <v>66</v>
      </c>
      <c r="C213" t="s">
        <v>3146</v>
      </c>
      <c r="D213" t="s">
        <v>3145</v>
      </c>
      <c r="E213" s="2">
        <v>44553</v>
      </c>
      <c r="F213">
        <v>2021</v>
      </c>
      <c r="G213" t="s">
        <v>216</v>
      </c>
      <c r="H213" t="s">
        <v>93</v>
      </c>
      <c r="I213" t="s">
        <v>361</v>
      </c>
      <c r="J213">
        <v>236.06100000000001</v>
      </c>
      <c r="M213" t="s">
        <v>72</v>
      </c>
      <c r="N213">
        <f>SUM(Table71417[[#This Row],[Mitigation ($ million)]], Table71417[[#This Row],[Adaptation ($ million)]])</f>
        <v>1.7233609999999999</v>
      </c>
      <c r="O213">
        <v>0.33434999999999998</v>
      </c>
      <c r="P213">
        <v>1.389011</v>
      </c>
      <c r="R213" s="43">
        <f>Table71417[[#This Row],[Climate finance ($ million)]]/Table71417[[#This Row],[Total commitment ($ million)]]</f>
        <v>7.3004901275517762E-3</v>
      </c>
      <c r="S213" s="21" t="s">
        <v>3147</v>
      </c>
      <c r="T213" s="1" t="s">
        <v>8795</v>
      </c>
    </row>
    <row r="214" spans="1:20" x14ac:dyDescent="0.25">
      <c r="A214" t="s">
        <v>8742</v>
      </c>
      <c r="B214" t="s">
        <v>66</v>
      </c>
      <c r="C214" t="s">
        <v>3146</v>
      </c>
      <c r="D214" t="s">
        <v>3145</v>
      </c>
      <c r="E214" s="2">
        <v>44553</v>
      </c>
      <c r="F214">
        <v>2021</v>
      </c>
      <c r="G214" t="s">
        <v>216</v>
      </c>
      <c r="H214" t="s">
        <v>93</v>
      </c>
      <c r="I214" t="s">
        <v>117</v>
      </c>
      <c r="M214" t="s">
        <v>72</v>
      </c>
      <c r="N214">
        <f>SUM(Table71417[[#This Row],[Mitigation ($ million)]], Table71417[[#This Row],[Adaptation ($ million)]])</f>
        <v>11.468</v>
      </c>
      <c r="O214">
        <v>7.93</v>
      </c>
      <c r="P214">
        <v>3.5379999999999998</v>
      </c>
      <c r="R214" s="5"/>
      <c r="S214" s="21" t="s">
        <v>3147</v>
      </c>
      <c r="T214" s="1" t="s">
        <v>8795</v>
      </c>
    </row>
    <row r="215" spans="1:20" x14ac:dyDescent="0.25">
      <c r="A215" t="s">
        <v>8742</v>
      </c>
      <c r="B215" t="s">
        <v>66</v>
      </c>
      <c r="C215" t="s">
        <v>3066</v>
      </c>
      <c r="D215" t="s">
        <v>3065</v>
      </c>
      <c r="E215" s="2">
        <v>44267</v>
      </c>
      <c r="F215">
        <v>2021</v>
      </c>
      <c r="G215" t="s">
        <v>216</v>
      </c>
      <c r="H215" t="s">
        <v>93</v>
      </c>
      <c r="I215" t="s">
        <v>84</v>
      </c>
      <c r="J215">
        <v>804.08</v>
      </c>
      <c r="M215" t="s">
        <v>72</v>
      </c>
      <c r="N215">
        <f>SUM(Table71417[[#This Row],[Mitigation ($ million)]], Table71417[[#This Row],[Adaptation ($ million)]])</f>
        <v>133.66</v>
      </c>
      <c r="O215">
        <v>14.06</v>
      </c>
      <c r="P215">
        <v>119.6</v>
      </c>
      <c r="R215" s="43">
        <f>Table71417[[#This Row],[Climate finance ($ million)]]/Table71417[[#This Row],[Total commitment ($ million)]]</f>
        <v>0.16622724107054024</v>
      </c>
      <c r="S215" s="21" t="s">
        <v>3067</v>
      </c>
      <c r="T215" s="1" t="s">
        <v>8795</v>
      </c>
    </row>
    <row r="216" spans="1:20" x14ac:dyDescent="0.25">
      <c r="A216" t="s">
        <v>8742</v>
      </c>
      <c r="B216" t="s">
        <v>66</v>
      </c>
      <c r="C216" t="s">
        <v>2290</v>
      </c>
      <c r="D216" t="s">
        <v>2289</v>
      </c>
      <c r="E216" s="2">
        <v>44872</v>
      </c>
      <c r="F216">
        <v>2022</v>
      </c>
      <c r="G216" t="s">
        <v>430</v>
      </c>
      <c r="H216" t="s">
        <v>93</v>
      </c>
      <c r="I216" t="s">
        <v>117</v>
      </c>
      <c r="J216">
        <v>32.299999999999997</v>
      </c>
      <c r="M216" t="s">
        <v>72</v>
      </c>
      <c r="N216">
        <f>SUM(Table71417[[#This Row],[Mitigation ($ million)]], Table71417[[#This Row],[Adaptation ($ million)]])</f>
        <v>2.2000000000000002</v>
      </c>
      <c r="O216">
        <v>2</v>
      </c>
      <c r="P216">
        <v>0.2</v>
      </c>
      <c r="R216" s="43">
        <f>Table71417[[#This Row],[Climate finance ($ million)]]/Table71417[[#This Row],[Total commitment ($ million)]]</f>
        <v>6.8111455108359142E-2</v>
      </c>
      <c r="S216" s="21" t="s">
        <v>2292</v>
      </c>
      <c r="T216" s="1" t="s">
        <v>8796</v>
      </c>
    </row>
    <row r="217" spans="1:20" x14ac:dyDescent="0.25">
      <c r="A217" t="s">
        <v>8742</v>
      </c>
      <c r="B217" t="s">
        <v>66</v>
      </c>
      <c r="C217" t="s">
        <v>2290</v>
      </c>
      <c r="D217" t="s">
        <v>2289</v>
      </c>
      <c r="E217" s="2">
        <v>44872</v>
      </c>
      <c r="F217">
        <v>2022</v>
      </c>
      <c r="G217" t="s">
        <v>430</v>
      </c>
      <c r="H217" t="s">
        <v>93</v>
      </c>
      <c r="I217" t="s">
        <v>332</v>
      </c>
      <c r="M217" t="s">
        <v>72</v>
      </c>
      <c r="N217">
        <f>SUM(Table71417[[#This Row],[Mitigation ($ million)]], Table71417[[#This Row],[Adaptation ($ million)]])</f>
        <v>3.19</v>
      </c>
      <c r="O217">
        <v>2.89</v>
      </c>
      <c r="P217">
        <v>0.3</v>
      </c>
      <c r="R217" s="5"/>
      <c r="S217" s="21" t="s">
        <v>2292</v>
      </c>
      <c r="T217" s="1" t="s">
        <v>8796</v>
      </c>
    </row>
    <row r="218" spans="1:20" x14ac:dyDescent="0.25">
      <c r="A218" t="s">
        <v>8742</v>
      </c>
      <c r="B218" t="s">
        <v>66</v>
      </c>
      <c r="C218" t="s">
        <v>2290</v>
      </c>
      <c r="D218" t="s">
        <v>2289</v>
      </c>
      <c r="E218" s="2">
        <v>44872</v>
      </c>
      <c r="F218">
        <v>2022</v>
      </c>
      <c r="G218" t="s">
        <v>430</v>
      </c>
      <c r="H218" t="s">
        <v>150</v>
      </c>
      <c r="I218" t="s">
        <v>117</v>
      </c>
      <c r="M218" t="s">
        <v>72</v>
      </c>
      <c r="N218">
        <f>SUM(Table71417[[#This Row],[Mitigation ($ million)]], Table71417[[#This Row],[Adaptation ($ million)]])</f>
        <v>0</v>
      </c>
      <c r="R218" s="5"/>
      <c r="S218" s="21" t="s">
        <v>2292</v>
      </c>
      <c r="T218" s="1" t="s">
        <v>8796</v>
      </c>
    </row>
    <row r="219" spans="1:20" x14ac:dyDescent="0.25">
      <c r="A219" t="s">
        <v>8742</v>
      </c>
      <c r="B219" t="s">
        <v>66</v>
      </c>
      <c r="C219" t="s">
        <v>2296</v>
      </c>
      <c r="D219" t="s">
        <v>2295</v>
      </c>
      <c r="E219" s="2">
        <v>44914</v>
      </c>
      <c r="F219">
        <v>2022</v>
      </c>
      <c r="G219" t="s">
        <v>216</v>
      </c>
      <c r="H219" t="s">
        <v>93</v>
      </c>
      <c r="I219" t="s">
        <v>117</v>
      </c>
      <c r="J219">
        <v>327.22899999999998</v>
      </c>
      <c r="M219" t="s">
        <v>72</v>
      </c>
      <c r="N219">
        <f>SUM(Table71417[[#This Row],[Mitigation ($ million)]], Table71417[[#This Row],[Adaptation ($ million)]])</f>
        <v>137.94999999999999</v>
      </c>
      <c r="O219">
        <v>95.14</v>
      </c>
      <c r="P219">
        <v>42.81</v>
      </c>
      <c r="R219" s="43">
        <f>Table71417[[#This Row],[Climate finance ($ million)]]/Table71417[[#This Row],[Total commitment ($ million)]]</f>
        <v>0.42157021535377365</v>
      </c>
      <c r="S219" s="21" t="s">
        <v>2298</v>
      </c>
      <c r="T219" s="1" t="s">
        <v>8796</v>
      </c>
    </row>
    <row r="220" spans="1:20" x14ac:dyDescent="0.25">
      <c r="A220" t="s">
        <v>8742</v>
      </c>
      <c r="B220" t="s">
        <v>66</v>
      </c>
      <c r="C220" t="s">
        <v>2841</v>
      </c>
      <c r="D220" t="s">
        <v>2840</v>
      </c>
      <c r="E220" s="2">
        <v>44872</v>
      </c>
      <c r="F220">
        <v>2022</v>
      </c>
      <c r="G220" t="s">
        <v>104</v>
      </c>
      <c r="H220" t="s">
        <v>68</v>
      </c>
      <c r="I220" t="s">
        <v>141</v>
      </c>
      <c r="J220">
        <v>1.5</v>
      </c>
      <c r="M220" t="s">
        <v>72</v>
      </c>
      <c r="N220">
        <f>SUM(Table71417[[#This Row],[Mitigation ($ million)]], Table71417[[#This Row],[Adaptation ($ million)]])</f>
        <v>0.1</v>
      </c>
      <c r="O220">
        <v>6.6699999999999995E-2</v>
      </c>
      <c r="P220">
        <v>3.3300000000000003E-2</v>
      </c>
      <c r="R220" s="5"/>
      <c r="S220" s="21" t="s">
        <v>2842</v>
      </c>
      <c r="T220" s="1" t="s">
        <v>8796</v>
      </c>
    </row>
    <row r="221" spans="1:20" x14ac:dyDescent="0.25">
      <c r="A221" t="s">
        <v>8742</v>
      </c>
      <c r="B221" t="s">
        <v>66</v>
      </c>
      <c r="C221" t="s">
        <v>2841</v>
      </c>
      <c r="D221" t="s">
        <v>2840</v>
      </c>
      <c r="E221" s="2">
        <v>44872</v>
      </c>
      <c r="F221">
        <v>2022</v>
      </c>
      <c r="G221" t="s">
        <v>104</v>
      </c>
      <c r="H221" t="s">
        <v>68</v>
      </c>
      <c r="I221" t="s">
        <v>117</v>
      </c>
      <c r="M221" t="s">
        <v>72</v>
      </c>
      <c r="N221">
        <f>SUM(Table71417[[#This Row],[Mitigation ($ million)]], Table71417[[#This Row],[Adaptation ($ million)]])</f>
        <v>0.1</v>
      </c>
      <c r="O221">
        <v>6.6699999999999995E-2</v>
      </c>
      <c r="P221">
        <v>3.3300000000000003E-2</v>
      </c>
      <c r="R221" s="5"/>
      <c r="S221" s="21" t="s">
        <v>2842</v>
      </c>
      <c r="T221" s="1" t="s">
        <v>8796</v>
      </c>
    </row>
    <row r="222" spans="1:20" x14ac:dyDescent="0.25">
      <c r="A222" t="s">
        <v>8742</v>
      </c>
      <c r="B222" t="s">
        <v>66</v>
      </c>
      <c r="C222" t="s">
        <v>2841</v>
      </c>
      <c r="D222" t="s">
        <v>2840</v>
      </c>
      <c r="E222" s="2">
        <v>44872</v>
      </c>
      <c r="F222">
        <v>2022</v>
      </c>
      <c r="G222" t="s">
        <v>104</v>
      </c>
      <c r="H222" t="s">
        <v>68</v>
      </c>
      <c r="I222" t="s">
        <v>126</v>
      </c>
      <c r="M222" t="s">
        <v>72</v>
      </c>
      <c r="N222">
        <f>SUM(Table71417[[#This Row],[Mitigation ($ million)]], Table71417[[#This Row],[Adaptation ($ million)]])</f>
        <v>1.1000000000000001</v>
      </c>
      <c r="O222">
        <v>0.73319999999999996</v>
      </c>
      <c r="P222">
        <v>0.36680000000000001</v>
      </c>
      <c r="R222" s="5"/>
      <c r="S222" s="21" t="s">
        <v>2842</v>
      </c>
      <c r="T222" s="1" t="s">
        <v>8796</v>
      </c>
    </row>
    <row r="223" spans="1:20" x14ac:dyDescent="0.25">
      <c r="A223" t="s">
        <v>8742</v>
      </c>
      <c r="B223" t="s">
        <v>66</v>
      </c>
      <c r="C223" t="s">
        <v>2841</v>
      </c>
      <c r="D223" t="s">
        <v>2840</v>
      </c>
      <c r="E223" s="2">
        <v>44872</v>
      </c>
      <c r="F223">
        <v>2022</v>
      </c>
      <c r="G223" t="s">
        <v>104</v>
      </c>
      <c r="H223" t="s">
        <v>68</v>
      </c>
      <c r="I223" t="s">
        <v>84</v>
      </c>
      <c r="M223" t="s">
        <v>72</v>
      </c>
      <c r="N223">
        <f>SUM(Table71417[[#This Row],[Mitigation ($ million)]], Table71417[[#This Row],[Adaptation ($ million)]])</f>
        <v>0.1</v>
      </c>
      <c r="O223">
        <v>6.6699999999999995E-2</v>
      </c>
      <c r="P223">
        <v>3.3300000000000003E-2</v>
      </c>
      <c r="R223" s="5"/>
      <c r="S223" s="21" t="s">
        <v>2842</v>
      </c>
      <c r="T223" s="1" t="s">
        <v>8796</v>
      </c>
    </row>
    <row r="224" spans="1:20" x14ac:dyDescent="0.25">
      <c r="A224" t="s">
        <v>8742</v>
      </c>
      <c r="B224" t="s">
        <v>66</v>
      </c>
      <c r="C224" t="s">
        <v>2841</v>
      </c>
      <c r="D224" t="s">
        <v>2840</v>
      </c>
      <c r="E224" s="2">
        <v>44872</v>
      </c>
      <c r="F224">
        <v>2022</v>
      </c>
      <c r="G224" t="s">
        <v>104</v>
      </c>
      <c r="H224" t="s">
        <v>68</v>
      </c>
      <c r="I224" t="s">
        <v>71</v>
      </c>
      <c r="M224" t="s">
        <v>72</v>
      </c>
      <c r="N224">
        <f>SUM(Table71417[[#This Row],[Mitigation ($ million)]], Table71417[[#This Row],[Adaptation ($ million)]])</f>
        <v>0.1</v>
      </c>
      <c r="O224">
        <v>6.6699999999999995E-2</v>
      </c>
      <c r="P224">
        <v>3.3300000000000003E-2</v>
      </c>
      <c r="R224" s="5"/>
      <c r="S224" s="21" t="s">
        <v>2842</v>
      </c>
      <c r="T224" s="1" t="s">
        <v>8796</v>
      </c>
    </row>
    <row r="225" spans="1:20" x14ac:dyDescent="0.25">
      <c r="A225" t="s">
        <v>8742</v>
      </c>
      <c r="B225" t="s">
        <v>66</v>
      </c>
      <c r="C225" t="s">
        <v>3524</v>
      </c>
      <c r="D225" t="s">
        <v>3523</v>
      </c>
      <c r="E225" s="2">
        <v>44537</v>
      </c>
      <c r="F225">
        <v>2021</v>
      </c>
      <c r="G225" t="s">
        <v>104</v>
      </c>
      <c r="H225" t="s">
        <v>68</v>
      </c>
      <c r="I225" t="s">
        <v>128</v>
      </c>
      <c r="J225">
        <v>1.1198999999999999</v>
      </c>
      <c r="M225" t="s">
        <v>72</v>
      </c>
      <c r="N225">
        <f>SUM(Table71417[[#This Row],[Mitigation ($ million)]], Table71417[[#This Row],[Adaptation ($ million)]])</f>
        <v>1.1198999999999999</v>
      </c>
      <c r="O225">
        <v>0.44796000000000002</v>
      </c>
      <c r="P225">
        <v>0.67193999999999998</v>
      </c>
      <c r="R225" s="43">
        <f>Table71417[[#This Row],[Climate finance ($ million)]]/Table71417[[#This Row],[Total commitment ($ million)]]</f>
        <v>1</v>
      </c>
      <c r="S225" s="21" t="s">
        <v>3525</v>
      </c>
      <c r="T225" s="1" t="s">
        <v>8795</v>
      </c>
    </row>
    <row r="226" spans="1:20" x14ac:dyDescent="0.25">
      <c r="A226" t="s">
        <v>8742</v>
      </c>
      <c r="B226" t="s">
        <v>66</v>
      </c>
      <c r="C226" t="s">
        <v>2844</v>
      </c>
      <c r="D226" t="s">
        <v>2843</v>
      </c>
      <c r="E226" s="2">
        <v>44321</v>
      </c>
      <c r="F226">
        <v>2021</v>
      </c>
      <c r="G226" t="s">
        <v>104</v>
      </c>
      <c r="H226" t="s">
        <v>68</v>
      </c>
      <c r="I226" t="s">
        <v>126</v>
      </c>
      <c r="J226">
        <v>0.45</v>
      </c>
      <c r="M226" t="s">
        <v>72</v>
      </c>
      <c r="N226">
        <f>SUM(Table71417[[#This Row],[Mitigation ($ million)]], Table71417[[#This Row],[Adaptation ($ million)]])</f>
        <v>0.45</v>
      </c>
      <c r="O226">
        <v>0.19500000000000001</v>
      </c>
      <c r="P226">
        <v>0.255</v>
      </c>
      <c r="R226" s="43">
        <f>Table71417[[#This Row],[Climate finance ($ million)]]/Table71417[[#This Row],[Total commitment ($ million)]]</f>
        <v>1</v>
      </c>
      <c r="S226" s="21" t="s">
        <v>2845</v>
      </c>
      <c r="T226" s="1" t="s">
        <v>8795</v>
      </c>
    </row>
    <row r="227" spans="1:20" x14ac:dyDescent="0.25">
      <c r="A227" t="s">
        <v>8742</v>
      </c>
      <c r="B227" t="s">
        <v>66</v>
      </c>
      <c r="C227" t="s">
        <v>2844</v>
      </c>
      <c r="D227" t="s">
        <v>2843</v>
      </c>
      <c r="E227" s="2">
        <v>44790</v>
      </c>
      <c r="F227">
        <v>2022</v>
      </c>
      <c r="G227" t="s">
        <v>104</v>
      </c>
      <c r="H227" t="s">
        <v>68</v>
      </c>
      <c r="I227" t="s">
        <v>126</v>
      </c>
      <c r="J227">
        <v>0.5</v>
      </c>
      <c r="M227" t="s">
        <v>72</v>
      </c>
      <c r="N227">
        <f>SUM(Table71417[[#This Row],[Mitigation ($ million)]], Table71417[[#This Row],[Adaptation ($ million)]])</f>
        <v>0.5</v>
      </c>
      <c r="O227">
        <v>0.28300000000000003</v>
      </c>
      <c r="P227">
        <v>0.217</v>
      </c>
      <c r="R227" s="43">
        <f>Table71417[[#This Row],[Climate finance ($ million)]]/Table71417[[#This Row],[Total commitment ($ million)]]</f>
        <v>1</v>
      </c>
      <c r="S227" s="21" t="s">
        <v>2845</v>
      </c>
      <c r="T227" s="1" t="s">
        <v>8796</v>
      </c>
    </row>
    <row r="228" spans="1:20" x14ac:dyDescent="0.25">
      <c r="A228" t="s">
        <v>8742</v>
      </c>
      <c r="B228" t="s">
        <v>66</v>
      </c>
      <c r="C228" t="s">
        <v>2847</v>
      </c>
      <c r="D228" t="s">
        <v>2846</v>
      </c>
      <c r="E228" s="2">
        <v>44769</v>
      </c>
      <c r="F228">
        <v>2022</v>
      </c>
      <c r="G228" t="s">
        <v>2849</v>
      </c>
      <c r="H228" t="s">
        <v>68</v>
      </c>
      <c r="I228" t="s">
        <v>126</v>
      </c>
      <c r="J228">
        <v>1</v>
      </c>
      <c r="M228" t="s">
        <v>25</v>
      </c>
      <c r="N228">
        <f>SUM(Table71417[[#This Row],[Mitigation ($ million)]], Table71417[[#This Row],[Adaptation ($ million)]])</f>
        <v>1</v>
      </c>
      <c r="P228">
        <v>1</v>
      </c>
      <c r="R228" s="5"/>
      <c r="S228" s="21" t="s">
        <v>2850</v>
      </c>
      <c r="T228" s="1" t="s">
        <v>8796</v>
      </c>
    </row>
    <row r="229" spans="1:20" x14ac:dyDescent="0.25">
      <c r="A229" t="s">
        <v>8742</v>
      </c>
      <c r="B229" t="s">
        <v>66</v>
      </c>
      <c r="C229" t="s">
        <v>464</v>
      </c>
      <c r="D229" t="s">
        <v>463</v>
      </c>
      <c r="E229" s="2">
        <v>45100</v>
      </c>
      <c r="F229">
        <v>2023</v>
      </c>
      <c r="G229" t="s">
        <v>430</v>
      </c>
      <c r="H229" t="s">
        <v>107</v>
      </c>
      <c r="I229" t="s">
        <v>117</v>
      </c>
      <c r="J229">
        <v>0.3</v>
      </c>
      <c r="M229" t="s">
        <v>25</v>
      </c>
      <c r="N229">
        <f>SUM(Table71417[[#This Row],[Mitigation ($ million)]], Table71417[[#This Row],[Adaptation ($ million)]])</f>
        <v>0.3</v>
      </c>
      <c r="P229">
        <v>0.3</v>
      </c>
      <c r="R229" s="43">
        <f>Table71417[[#This Row],[Climate finance ($ million)]]/Table71417[[#This Row],[Total commitment ($ million)]]</f>
        <v>1</v>
      </c>
      <c r="S229" s="21" t="s">
        <v>466</v>
      </c>
      <c r="T229" s="1" t="s">
        <v>8797</v>
      </c>
    </row>
    <row r="230" spans="1:20" x14ac:dyDescent="0.25">
      <c r="A230" t="s">
        <v>8742</v>
      </c>
      <c r="B230" t="s">
        <v>66</v>
      </c>
      <c r="C230" t="s">
        <v>3220</v>
      </c>
      <c r="D230" t="s">
        <v>3219</v>
      </c>
      <c r="E230" s="2">
        <v>44447</v>
      </c>
      <c r="F230">
        <v>2021</v>
      </c>
      <c r="G230" t="s">
        <v>88</v>
      </c>
      <c r="H230" t="s">
        <v>93</v>
      </c>
      <c r="I230" t="s">
        <v>71</v>
      </c>
      <c r="J230">
        <v>160</v>
      </c>
      <c r="M230" t="s">
        <v>72</v>
      </c>
      <c r="N230">
        <f>SUM(Table71417[[#This Row],[Mitigation ($ million)]], Table71417[[#This Row],[Adaptation ($ million)]])</f>
        <v>10.655000000000001</v>
      </c>
      <c r="O230">
        <v>6.1150000000000002</v>
      </c>
      <c r="P230">
        <v>4.54</v>
      </c>
      <c r="R230" s="43">
        <f>Table71417[[#This Row],[Climate finance ($ million)]]/Table71417[[#This Row],[Total commitment ($ million)]]</f>
        <v>6.6593750000000007E-2</v>
      </c>
      <c r="S230" s="21" t="s">
        <v>3221</v>
      </c>
      <c r="T230" s="1" t="s">
        <v>8795</v>
      </c>
    </row>
    <row r="231" spans="1:20" x14ac:dyDescent="0.25">
      <c r="A231" t="s">
        <v>8742</v>
      </c>
      <c r="B231" t="s">
        <v>66</v>
      </c>
      <c r="C231" t="s">
        <v>2427</v>
      </c>
      <c r="D231" t="s">
        <v>2426</v>
      </c>
      <c r="E231" s="2">
        <v>44659</v>
      </c>
      <c r="F231">
        <v>2022</v>
      </c>
      <c r="G231" t="s">
        <v>2429</v>
      </c>
      <c r="H231" t="s">
        <v>150</v>
      </c>
      <c r="I231" t="s">
        <v>71</v>
      </c>
      <c r="J231">
        <v>4.3935779999999998</v>
      </c>
      <c r="M231" t="s">
        <v>25</v>
      </c>
      <c r="N231">
        <f>SUM(Table71417[[#This Row],[Mitigation ($ million)]], Table71417[[#This Row],[Adaptation ($ million)]])</f>
        <v>2.2935780000000001</v>
      </c>
      <c r="P231">
        <v>2.2935780000000001</v>
      </c>
      <c r="R231" s="5"/>
      <c r="S231" s="21" t="s">
        <v>2431</v>
      </c>
      <c r="T231" s="1" t="s">
        <v>8796</v>
      </c>
    </row>
    <row r="232" spans="1:20" x14ac:dyDescent="0.25">
      <c r="A232" t="s">
        <v>8742</v>
      </c>
      <c r="B232" t="s">
        <v>66</v>
      </c>
      <c r="C232" t="s">
        <v>2427</v>
      </c>
      <c r="D232" t="s">
        <v>2426</v>
      </c>
      <c r="E232" s="2">
        <v>44659</v>
      </c>
      <c r="F232">
        <v>2022</v>
      </c>
      <c r="G232" t="s">
        <v>2429</v>
      </c>
      <c r="H232" t="s">
        <v>150</v>
      </c>
      <c r="I232" t="s">
        <v>71</v>
      </c>
      <c r="M232" t="s">
        <v>25</v>
      </c>
      <c r="N232">
        <f>SUM(Table71417[[#This Row],[Mitigation ($ million)]], Table71417[[#This Row],[Adaptation ($ million)]])</f>
        <v>0.7</v>
      </c>
      <c r="P232">
        <v>0.7</v>
      </c>
      <c r="R232" s="5"/>
      <c r="S232" s="21" t="s">
        <v>2431</v>
      </c>
      <c r="T232" s="1" t="s">
        <v>8796</v>
      </c>
    </row>
    <row r="233" spans="1:20" x14ac:dyDescent="0.25">
      <c r="A233" t="s">
        <v>8742</v>
      </c>
      <c r="B233" t="s">
        <v>66</v>
      </c>
      <c r="C233" t="s">
        <v>292</v>
      </c>
      <c r="D233" t="s">
        <v>291</v>
      </c>
      <c r="E233" s="2">
        <v>44811</v>
      </c>
      <c r="F233">
        <v>2022</v>
      </c>
      <c r="G233" t="s">
        <v>104</v>
      </c>
      <c r="H233" t="s">
        <v>68</v>
      </c>
      <c r="I233" t="s">
        <v>141</v>
      </c>
      <c r="J233">
        <v>2</v>
      </c>
      <c r="M233" t="s">
        <v>24</v>
      </c>
      <c r="N233">
        <f>SUM(Table71417[[#This Row],[Mitigation ($ million)]], Table71417[[#This Row],[Adaptation ($ million)]])</f>
        <v>2</v>
      </c>
      <c r="O233">
        <v>2</v>
      </c>
      <c r="R233" s="5"/>
      <c r="S233" s="21" t="s">
        <v>294</v>
      </c>
      <c r="T233" s="1" t="s">
        <v>8796</v>
      </c>
    </row>
    <row r="234" spans="1:20" x14ac:dyDescent="0.25">
      <c r="A234" t="s">
        <v>8742</v>
      </c>
      <c r="B234" t="s">
        <v>66</v>
      </c>
      <c r="C234" t="s">
        <v>292</v>
      </c>
      <c r="D234" t="s">
        <v>291</v>
      </c>
      <c r="E234" s="2">
        <v>45021</v>
      </c>
      <c r="F234">
        <v>2023</v>
      </c>
      <c r="G234" t="s">
        <v>104</v>
      </c>
      <c r="H234" t="s">
        <v>107</v>
      </c>
      <c r="I234" t="s">
        <v>141</v>
      </c>
      <c r="J234">
        <v>0.1</v>
      </c>
      <c r="M234" t="s">
        <v>72</v>
      </c>
      <c r="N234">
        <f>SUM(Table71417[[#This Row],[Mitigation ($ million)]], Table71417[[#This Row],[Adaptation ($ million)]])</f>
        <v>0.1</v>
      </c>
      <c r="O234">
        <v>0.08</v>
      </c>
      <c r="P234">
        <v>0.02</v>
      </c>
      <c r="R234" s="43">
        <f>Table71417[[#This Row],[Climate finance ($ million)]]/Table71417[[#This Row],[Total commitment ($ million)]]</f>
        <v>1</v>
      </c>
      <c r="S234" s="21" t="s">
        <v>294</v>
      </c>
      <c r="T234" s="1" t="s">
        <v>8797</v>
      </c>
    </row>
    <row r="235" spans="1:20" x14ac:dyDescent="0.25">
      <c r="A235" t="s">
        <v>8742</v>
      </c>
      <c r="B235" t="s">
        <v>66</v>
      </c>
      <c r="C235" t="s">
        <v>3446</v>
      </c>
      <c r="D235" t="s">
        <v>3127</v>
      </c>
      <c r="E235" s="2">
        <v>44547</v>
      </c>
      <c r="F235">
        <v>2021</v>
      </c>
      <c r="G235" t="s">
        <v>62</v>
      </c>
      <c r="H235" t="s">
        <v>68</v>
      </c>
      <c r="I235" t="s">
        <v>71</v>
      </c>
      <c r="M235" t="s">
        <v>72</v>
      </c>
      <c r="N235">
        <f>SUM(Table71417[[#This Row],[Mitigation ($ million)]], Table71417[[#This Row],[Adaptation ($ million)]])</f>
        <v>0</v>
      </c>
      <c r="R235" s="5"/>
      <c r="S235" s="21" t="s">
        <v>3129</v>
      </c>
      <c r="T235" s="1" t="s">
        <v>8795</v>
      </c>
    </row>
    <row r="236" spans="1:20" x14ac:dyDescent="0.25">
      <c r="A236" t="s">
        <v>8742</v>
      </c>
      <c r="B236" t="s">
        <v>66</v>
      </c>
      <c r="C236" t="s">
        <v>3446</v>
      </c>
      <c r="D236" t="s">
        <v>3127</v>
      </c>
      <c r="E236" s="2">
        <v>44547</v>
      </c>
      <c r="F236">
        <v>2021</v>
      </c>
      <c r="G236" t="s">
        <v>62</v>
      </c>
      <c r="H236" t="s">
        <v>68</v>
      </c>
      <c r="I236" t="s">
        <v>71</v>
      </c>
      <c r="M236" t="s">
        <v>72</v>
      </c>
      <c r="N236">
        <f>SUM(Table71417[[#This Row],[Mitigation ($ million)]], Table71417[[#This Row],[Adaptation ($ million)]])</f>
        <v>0</v>
      </c>
      <c r="R236" s="5"/>
      <c r="S236" s="21" t="s">
        <v>3129</v>
      </c>
      <c r="T236" s="1" t="s">
        <v>8795</v>
      </c>
    </row>
    <row r="237" spans="1:20" x14ac:dyDescent="0.25">
      <c r="A237" t="s">
        <v>8742</v>
      </c>
      <c r="B237" t="s">
        <v>66</v>
      </c>
      <c r="C237" t="s">
        <v>3128</v>
      </c>
      <c r="D237" t="s">
        <v>3127</v>
      </c>
      <c r="E237" s="2">
        <v>44559</v>
      </c>
      <c r="F237">
        <v>2021</v>
      </c>
      <c r="G237" t="s">
        <v>62</v>
      </c>
      <c r="H237" t="s">
        <v>93</v>
      </c>
      <c r="I237" t="s">
        <v>71</v>
      </c>
      <c r="J237">
        <v>186.6</v>
      </c>
      <c r="M237" t="s">
        <v>72</v>
      </c>
      <c r="N237">
        <f>SUM(Table71417[[#This Row],[Mitigation ($ million)]], Table71417[[#This Row],[Adaptation ($ million)]])</f>
        <v>47.6</v>
      </c>
      <c r="O237">
        <v>15</v>
      </c>
      <c r="P237">
        <v>32.6</v>
      </c>
      <c r="R237" s="43">
        <f>Table71417[[#This Row],[Climate finance ($ million)]]/Table71417[[#This Row],[Total commitment ($ million)]]</f>
        <v>0.25509110396570206</v>
      </c>
      <c r="S237" s="21" t="s">
        <v>3129</v>
      </c>
      <c r="T237" s="1" t="s">
        <v>8795</v>
      </c>
    </row>
    <row r="238" spans="1:20" x14ac:dyDescent="0.25">
      <c r="A238" t="s">
        <v>8742</v>
      </c>
      <c r="B238" t="s">
        <v>66</v>
      </c>
      <c r="C238" t="s">
        <v>2167</v>
      </c>
      <c r="D238" t="s">
        <v>2166</v>
      </c>
      <c r="E238" s="2">
        <v>44910</v>
      </c>
      <c r="F238">
        <v>2022</v>
      </c>
      <c r="G238" t="s">
        <v>168</v>
      </c>
      <c r="H238" t="s">
        <v>93</v>
      </c>
      <c r="I238" t="s">
        <v>132</v>
      </c>
      <c r="J238">
        <v>112</v>
      </c>
      <c r="M238" t="s">
        <v>72</v>
      </c>
      <c r="N238">
        <f>SUM(Table71417[[#This Row],[Mitigation ($ million)]], Table71417[[#This Row],[Adaptation ($ million)]])</f>
        <v>6.45</v>
      </c>
      <c r="O238">
        <v>3.93</v>
      </c>
      <c r="P238">
        <v>2.52</v>
      </c>
      <c r="R238" s="43">
        <f>Table71417[[#This Row],[Climate finance ($ million)]]/Table71417[[#This Row],[Total commitment ($ million)]]</f>
        <v>5.7589285714285718E-2</v>
      </c>
      <c r="S238" s="21" t="s">
        <v>2170</v>
      </c>
      <c r="T238" s="1" t="s">
        <v>8796</v>
      </c>
    </row>
    <row r="239" spans="1:20" x14ac:dyDescent="0.25">
      <c r="A239" t="s">
        <v>8742</v>
      </c>
      <c r="B239" t="s">
        <v>66</v>
      </c>
      <c r="C239" t="s">
        <v>2171</v>
      </c>
      <c r="D239" t="s">
        <v>2166</v>
      </c>
      <c r="E239" s="2">
        <v>44926</v>
      </c>
      <c r="F239">
        <v>2022</v>
      </c>
      <c r="G239" t="s">
        <v>168</v>
      </c>
      <c r="H239" t="s">
        <v>68</v>
      </c>
      <c r="I239" s="41" t="s">
        <v>132</v>
      </c>
      <c r="M239" t="s">
        <v>72</v>
      </c>
      <c r="N239">
        <f>SUM(Table71417[[#This Row],[Mitigation ($ million)]], Table71417[[#This Row],[Adaptation ($ million)]])</f>
        <v>0</v>
      </c>
      <c r="R239" s="5"/>
      <c r="S239" s="21" t="s">
        <v>2170</v>
      </c>
      <c r="T239" s="1" t="s">
        <v>8796</v>
      </c>
    </row>
    <row r="240" spans="1:20" x14ac:dyDescent="0.25">
      <c r="A240" t="s">
        <v>8742</v>
      </c>
      <c r="B240" t="s">
        <v>66</v>
      </c>
      <c r="C240" t="s">
        <v>3520</v>
      </c>
      <c r="D240" t="s">
        <v>3519</v>
      </c>
      <c r="E240" s="2">
        <v>44544</v>
      </c>
      <c r="F240">
        <v>2021</v>
      </c>
      <c r="G240" t="s">
        <v>3521</v>
      </c>
      <c r="H240" t="s">
        <v>68</v>
      </c>
      <c r="I240" t="s">
        <v>141</v>
      </c>
      <c r="J240">
        <v>0.75</v>
      </c>
      <c r="M240" t="s">
        <v>24</v>
      </c>
      <c r="N240">
        <f>SUM(Table71417[[#This Row],[Mitigation ($ million)]], Table71417[[#This Row],[Adaptation ($ million)]])</f>
        <v>0.75</v>
      </c>
      <c r="P240">
        <v>0.75</v>
      </c>
      <c r="R240" s="43">
        <f>Table71417[[#This Row],[Climate finance ($ million)]]/Table71417[[#This Row],[Total commitment ($ million)]]</f>
        <v>1</v>
      </c>
      <c r="S240" s="21" t="s">
        <v>3522</v>
      </c>
      <c r="T240" s="1" t="s">
        <v>8795</v>
      </c>
    </row>
    <row r="241" spans="1:20" x14ac:dyDescent="0.25">
      <c r="A241" t="s">
        <v>8742</v>
      </c>
      <c r="B241" t="s">
        <v>66</v>
      </c>
      <c r="C241" t="s">
        <v>422</v>
      </c>
      <c r="D241" t="s">
        <v>421</v>
      </c>
      <c r="E241" s="2">
        <v>45090</v>
      </c>
      <c r="F241">
        <v>2023</v>
      </c>
      <c r="G241" t="s">
        <v>424</v>
      </c>
      <c r="H241" t="s">
        <v>68</v>
      </c>
      <c r="I241" t="s">
        <v>84</v>
      </c>
      <c r="M241" t="s">
        <v>72</v>
      </c>
      <c r="N241">
        <f>SUM(Table71417[[#This Row],[Mitigation ($ million)]], Table71417[[#This Row],[Adaptation ($ million)]])</f>
        <v>0</v>
      </c>
      <c r="R241" s="5"/>
      <c r="S241" s="21" t="s">
        <v>426</v>
      </c>
      <c r="T241" s="1" t="s">
        <v>8797</v>
      </c>
    </row>
    <row r="242" spans="1:20" x14ac:dyDescent="0.25">
      <c r="A242" t="s">
        <v>8742</v>
      </c>
      <c r="B242" t="s">
        <v>66</v>
      </c>
      <c r="C242" t="s">
        <v>502</v>
      </c>
      <c r="D242" t="s">
        <v>421</v>
      </c>
      <c r="E242" s="2">
        <v>45114</v>
      </c>
      <c r="F242">
        <v>2023</v>
      </c>
      <c r="G242" t="s">
        <v>424</v>
      </c>
      <c r="H242" t="s">
        <v>93</v>
      </c>
      <c r="I242" t="s">
        <v>84</v>
      </c>
      <c r="J242">
        <v>363.21888899999999</v>
      </c>
      <c r="M242" t="s">
        <v>72</v>
      </c>
      <c r="N242">
        <f>SUM(Table71417[[#This Row],[Mitigation ($ million)]], Table71417[[#This Row],[Adaptation ($ million)]])</f>
        <v>115.45247999999999</v>
      </c>
      <c r="O242">
        <v>11.025510000000001</v>
      </c>
      <c r="P242">
        <v>104.42697</v>
      </c>
      <c r="R242" s="43">
        <f>Table71417[[#This Row],[Climate finance ($ million)]]/Table71417[[#This Row],[Total commitment ($ million)]]</f>
        <v>0.31785923996920767</v>
      </c>
      <c r="S242" s="21" t="s">
        <v>426</v>
      </c>
      <c r="T242" s="1" t="s">
        <v>8797</v>
      </c>
    </row>
    <row r="243" spans="1:20" x14ac:dyDescent="0.25">
      <c r="A243" t="s">
        <v>8742</v>
      </c>
      <c r="B243" t="s">
        <v>66</v>
      </c>
      <c r="C243" t="s">
        <v>2173</v>
      </c>
      <c r="D243" t="s">
        <v>2172</v>
      </c>
      <c r="E243" s="2">
        <v>44925</v>
      </c>
      <c r="F243">
        <v>2022</v>
      </c>
      <c r="G243" t="s">
        <v>715</v>
      </c>
      <c r="H243" t="s">
        <v>150</v>
      </c>
      <c r="I243" t="s">
        <v>117</v>
      </c>
      <c r="J243">
        <v>32</v>
      </c>
      <c r="M243" t="s">
        <v>72</v>
      </c>
      <c r="N243">
        <f>SUM(Table71417[[#This Row],[Mitigation ($ million)]], Table71417[[#This Row],[Adaptation ($ million)]])</f>
        <v>10.62</v>
      </c>
      <c r="O243">
        <v>0.1</v>
      </c>
      <c r="P243">
        <v>10.52</v>
      </c>
      <c r="R243" s="43">
        <f>Table71417[[#This Row],[Climate finance ($ million)]]/Table71417[[#This Row],[Total commitment ($ million)]]</f>
        <v>0.33187499999999998</v>
      </c>
      <c r="S243" s="21" t="s">
        <v>2175</v>
      </c>
      <c r="T243" s="1" t="s">
        <v>8796</v>
      </c>
    </row>
    <row r="244" spans="1:20" x14ac:dyDescent="0.25">
      <c r="A244" t="s">
        <v>8742</v>
      </c>
      <c r="B244" t="s">
        <v>66</v>
      </c>
      <c r="C244" t="s">
        <v>636</v>
      </c>
      <c r="D244" t="s">
        <v>635</v>
      </c>
      <c r="E244" s="2">
        <v>45195</v>
      </c>
      <c r="F244">
        <v>2023</v>
      </c>
      <c r="G244" t="s">
        <v>638</v>
      </c>
      <c r="H244" t="s">
        <v>93</v>
      </c>
      <c r="I244" t="s">
        <v>126</v>
      </c>
      <c r="J244">
        <v>40</v>
      </c>
      <c r="M244" t="s">
        <v>72</v>
      </c>
      <c r="N244">
        <f>SUM(Table71417[[#This Row],[Mitigation ($ million)]], Table71417[[#This Row],[Adaptation ($ million)]])</f>
        <v>9.17</v>
      </c>
      <c r="O244">
        <v>4.17</v>
      </c>
      <c r="P244">
        <v>5</v>
      </c>
      <c r="R244" s="43">
        <f>Table71417[[#This Row],[Climate finance ($ million)]]/Table71417[[#This Row],[Total commitment ($ million)]]</f>
        <v>0.22925000000000001</v>
      </c>
      <c r="S244" s="21" t="s">
        <v>641</v>
      </c>
      <c r="T244" s="1" t="s">
        <v>8797</v>
      </c>
    </row>
    <row r="245" spans="1:20" x14ac:dyDescent="0.25">
      <c r="A245" t="s">
        <v>8742</v>
      </c>
      <c r="B245" t="s">
        <v>66</v>
      </c>
      <c r="C245" t="s">
        <v>3530</v>
      </c>
      <c r="D245" t="s">
        <v>3529</v>
      </c>
      <c r="E245" s="2">
        <v>44543</v>
      </c>
      <c r="F245">
        <v>2021</v>
      </c>
      <c r="G245" t="s">
        <v>113</v>
      </c>
      <c r="H245" t="s">
        <v>68</v>
      </c>
      <c r="I245" t="s">
        <v>141</v>
      </c>
      <c r="J245">
        <v>2</v>
      </c>
      <c r="M245" t="s">
        <v>72</v>
      </c>
      <c r="N245">
        <f>SUM(Table71417[[#This Row],[Mitigation ($ million)]], Table71417[[#This Row],[Adaptation ($ million)]])</f>
        <v>2</v>
      </c>
      <c r="O245">
        <v>0.3</v>
      </c>
      <c r="P245">
        <v>1.7</v>
      </c>
      <c r="R245" s="43">
        <f>Table71417[[#This Row],[Climate finance ($ million)]]/Table71417[[#This Row],[Total commitment ($ million)]]</f>
        <v>1</v>
      </c>
      <c r="S245" s="21" t="s">
        <v>3531</v>
      </c>
      <c r="T245" s="1" t="s">
        <v>8795</v>
      </c>
    </row>
    <row r="246" spans="1:20" x14ac:dyDescent="0.25">
      <c r="A246" t="s">
        <v>8742</v>
      </c>
      <c r="B246" t="s">
        <v>66</v>
      </c>
      <c r="C246" t="s">
        <v>541</v>
      </c>
      <c r="D246" t="s">
        <v>540</v>
      </c>
      <c r="E246" s="2">
        <v>45133</v>
      </c>
      <c r="F246">
        <v>2023</v>
      </c>
      <c r="G246" t="s">
        <v>113</v>
      </c>
      <c r="H246" t="s">
        <v>107</v>
      </c>
      <c r="I246" t="s">
        <v>71</v>
      </c>
      <c r="J246">
        <v>0.5</v>
      </c>
      <c r="M246" t="s">
        <v>72</v>
      </c>
      <c r="N246">
        <f>SUM(Table71417[[#This Row],[Mitigation ($ million)]], Table71417[[#This Row],[Adaptation ($ million)]])</f>
        <v>8.7999999999999995E-2</v>
      </c>
      <c r="O246">
        <v>0.03</v>
      </c>
      <c r="P246">
        <v>5.8000000000000003E-2</v>
      </c>
      <c r="R246" s="43">
        <f>Table71417[[#This Row],[Climate finance ($ million)]]/Table71417[[#This Row],[Total commitment ($ million)]]</f>
        <v>0.17599999999999999</v>
      </c>
      <c r="S246" s="21" t="s">
        <v>543</v>
      </c>
      <c r="T246" s="1" t="s">
        <v>8797</v>
      </c>
    </row>
    <row r="247" spans="1:20" x14ac:dyDescent="0.25">
      <c r="A247" t="s">
        <v>8742</v>
      </c>
      <c r="B247" t="s">
        <v>66</v>
      </c>
      <c r="C247" t="s">
        <v>3276</v>
      </c>
      <c r="D247" t="s">
        <v>3275</v>
      </c>
      <c r="E247" s="2">
        <v>44519</v>
      </c>
      <c r="F247">
        <v>2021</v>
      </c>
      <c r="G247" t="s">
        <v>122</v>
      </c>
      <c r="H247" t="s">
        <v>93</v>
      </c>
      <c r="I247" t="s">
        <v>126</v>
      </c>
      <c r="J247">
        <v>400</v>
      </c>
      <c r="M247" t="s">
        <v>72</v>
      </c>
      <c r="N247">
        <f>SUM(Table71417[[#This Row],[Mitigation ($ million)]], Table71417[[#This Row],[Adaptation ($ million)]])</f>
        <v>86.33</v>
      </c>
      <c r="O247">
        <v>54.74</v>
      </c>
      <c r="P247">
        <v>31.59</v>
      </c>
      <c r="R247" s="43">
        <f>Table71417[[#This Row],[Climate finance ($ million)]]/Table71417[[#This Row],[Total commitment ($ million)]]</f>
        <v>0.21582499999999999</v>
      </c>
      <c r="S247" s="21" t="s">
        <v>3277</v>
      </c>
      <c r="T247" s="1" t="s">
        <v>8795</v>
      </c>
    </row>
    <row r="248" spans="1:20" x14ac:dyDescent="0.25">
      <c r="A248" t="s">
        <v>8742</v>
      </c>
      <c r="B248" t="s">
        <v>66</v>
      </c>
      <c r="C248" t="s">
        <v>2736</v>
      </c>
      <c r="D248" t="s">
        <v>2735</v>
      </c>
      <c r="E248" s="2">
        <v>44741</v>
      </c>
      <c r="F248">
        <v>2022</v>
      </c>
      <c r="G248" t="s">
        <v>79</v>
      </c>
      <c r="H248" t="s">
        <v>93</v>
      </c>
      <c r="I248" t="s">
        <v>84</v>
      </c>
      <c r="J248">
        <v>83.89</v>
      </c>
      <c r="M248" t="s">
        <v>72</v>
      </c>
      <c r="N248">
        <f>SUM(Table71417[[#This Row],[Mitigation ($ million)]], Table71417[[#This Row],[Adaptation ($ million)]])</f>
        <v>2.2999999999999998</v>
      </c>
      <c r="P248">
        <v>2.2999999999999998</v>
      </c>
      <c r="R248" s="43">
        <f>Table71417[[#This Row],[Climate finance ($ million)]]/Table71417[[#This Row],[Total commitment ($ million)]]</f>
        <v>2.741685540588866E-2</v>
      </c>
      <c r="S248" s="21" t="s">
        <v>2739</v>
      </c>
      <c r="T248" s="1" t="s">
        <v>8796</v>
      </c>
    </row>
    <row r="249" spans="1:20" x14ac:dyDescent="0.25">
      <c r="A249" t="s">
        <v>8742</v>
      </c>
      <c r="B249" t="s">
        <v>66</v>
      </c>
      <c r="C249" t="s">
        <v>2736</v>
      </c>
      <c r="D249" t="s">
        <v>2735</v>
      </c>
      <c r="E249" s="2">
        <v>44741</v>
      </c>
      <c r="F249">
        <v>2022</v>
      </c>
      <c r="G249" t="s">
        <v>79</v>
      </c>
      <c r="H249" t="s">
        <v>150</v>
      </c>
      <c r="I249" t="s">
        <v>71</v>
      </c>
      <c r="M249" t="s">
        <v>72</v>
      </c>
      <c r="N249">
        <f>SUM(Table71417[[#This Row],[Mitigation ($ million)]], Table71417[[#This Row],[Adaptation ($ million)]])</f>
        <v>15.12</v>
      </c>
      <c r="O249">
        <v>4.5999999999999996</v>
      </c>
      <c r="P249">
        <v>10.52</v>
      </c>
      <c r="R249" s="5"/>
      <c r="S249" s="21" t="s">
        <v>2739</v>
      </c>
      <c r="T249" s="1" t="s">
        <v>8796</v>
      </c>
    </row>
    <row r="250" spans="1:20" x14ac:dyDescent="0.25">
      <c r="A250" t="s">
        <v>8742</v>
      </c>
      <c r="B250" t="s">
        <v>66</v>
      </c>
      <c r="C250" t="s">
        <v>3284</v>
      </c>
      <c r="D250" t="s">
        <v>3283</v>
      </c>
      <c r="E250" s="2">
        <v>44546</v>
      </c>
      <c r="F250">
        <v>2021</v>
      </c>
      <c r="G250" t="s">
        <v>122</v>
      </c>
      <c r="H250" t="s">
        <v>93</v>
      </c>
      <c r="I250" t="s">
        <v>84</v>
      </c>
      <c r="J250">
        <v>247.5</v>
      </c>
      <c r="M250" t="s">
        <v>25</v>
      </c>
      <c r="N250">
        <f>SUM(Table71417[[#This Row],[Mitigation ($ million)]], Table71417[[#This Row],[Adaptation ($ million)]])</f>
        <v>4.2430000000000003</v>
      </c>
      <c r="O250">
        <v>4.2430000000000003</v>
      </c>
      <c r="R250" s="43">
        <f>Table71417[[#This Row],[Climate finance ($ million)]]/Table71417[[#This Row],[Total commitment ($ million)]]</f>
        <v>1.7143434343434346E-2</v>
      </c>
      <c r="S250" s="21" t="s">
        <v>3285</v>
      </c>
      <c r="T250" s="1" t="s">
        <v>8795</v>
      </c>
    </row>
    <row r="251" spans="1:20" x14ac:dyDescent="0.25">
      <c r="A251" t="s">
        <v>8742</v>
      </c>
      <c r="B251" t="s">
        <v>66</v>
      </c>
      <c r="C251" t="s">
        <v>3536</v>
      </c>
      <c r="D251" t="s">
        <v>3535</v>
      </c>
      <c r="E251" s="2">
        <v>44460</v>
      </c>
      <c r="F251">
        <v>2021</v>
      </c>
      <c r="G251" t="s">
        <v>88</v>
      </c>
      <c r="H251" t="s">
        <v>68</v>
      </c>
      <c r="I251" t="s">
        <v>141</v>
      </c>
      <c r="J251">
        <v>3.2201849999999999</v>
      </c>
      <c r="M251" t="s">
        <v>24</v>
      </c>
      <c r="N251">
        <f>SUM(Table71417[[#This Row],[Mitigation ($ million)]], Table71417[[#This Row],[Adaptation ($ million)]])</f>
        <v>3.2201849999999999</v>
      </c>
      <c r="P251">
        <v>3.2201849999999999</v>
      </c>
      <c r="R251" s="43">
        <f>Table71417[[#This Row],[Climate finance ($ million)]]/Table71417[[#This Row],[Total commitment ($ million)]]</f>
        <v>1</v>
      </c>
      <c r="S251" s="21" t="s">
        <v>3537</v>
      </c>
      <c r="T251" s="1" t="s">
        <v>8795</v>
      </c>
    </row>
    <row r="252" spans="1:20" x14ac:dyDescent="0.25">
      <c r="A252" t="s">
        <v>8742</v>
      </c>
      <c r="B252" t="s">
        <v>66</v>
      </c>
      <c r="C252" t="s">
        <v>2434</v>
      </c>
      <c r="D252" t="s">
        <v>2433</v>
      </c>
      <c r="E252" s="2">
        <v>44909</v>
      </c>
      <c r="F252">
        <v>2022</v>
      </c>
      <c r="G252" t="s">
        <v>904</v>
      </c>
      <c r="H252" t="s">
        <v>93</v>
      </c>
      <c r="I252" t="s">
        <v>84</v>
      </c>
      <c r="J252">
        <v>171.5</v>
      </c>
      <c r="M252" t="s">
        <v>25</v>
      </c>
      <c r="N252">
        <f>SUM(Table71417[[#This Row],[Mitigation ($ million)]], Table71417[[#This Row],[Adaptation ($ million)]])</f>
        <v>13.5</v>
      </c>
      <c r="P252">
        <v>13.5</v>
      </c>
      <c r="R252" s="43">
        <f>Table71417[[#This Row],[Climate finance ($ million)]]/Table71417[[#This Row],[Total commitment ($ million)]]</f>
        <v>7.8717201166180764E-2</v>
      </c>
      <c r="S252" s="21" t="s">
        <v>2436</v>
      </c>
      <c r="T252" s="1" t="s">
        <v>8796</v>
      </c>
    </row>
    <row r="253" spans="1:20" x14ac:dyDescent="0.25">
      <c r="A253" t="s">
        <v>8742</v>
      </c>
      <c r="B253" t="s">
        <v>66</v>
      </c>
      <c r="C253" t="s">
        <v>2434</v>
      </c>
      <c r="D253" t="s">
        <v>2433</v>
      </c>
      <c r="E253" s="2">
        <v>44909</v>
      </c>
      <c r="F253">
        <v>2022</v>
      </c>
      <c r="G253" t="s">
        <v>904</v>
      </c>
      <c r="H253" t="s">
        <v>93</v>
      </c>
      <c r="I253" s="41" t="s">
        <v>84</v>
      </c>
      <c r="M253" t="s">
        <v>25</v>
      </c>
      <c r="N253">
        <f>SUM(Table71417[[#This Row],[Mitigation ($ million)]], Table71417[[#This Row],[Adaptation ($ million)]])</f>
        <v>0</v>
      </c>
      <c r="R253" s="5"/>
      <c r="S253" s="21" t="s">
        <v>2436</v>
      </c>
      <c r="T253" s="1" t="s">
        <v>8796</v>
      </c>
    </row>
    <row r="254" spans="1:20" x14ac:dyDescent="0.25">
      <c r="A254" t="s">
        <v>8742</v>
      </c>
      <c r="B254" t="s">
        <v>66</v>
      </c>
      <c r="C254" t="s">
        <v>569</v>
      </c>
      <c r="D254" t="s">
        <v>568</v>
      </c>
      <c r="E254" s="2">
        <v>45139</v>
      </c>
      <c r="F254">
        <v>2023</v>
      </c>
      <c r="G254" t="s">
        <v>104</v>
      </c>
      <c r="H254" t="s">
        <v>68</v>
      </c>
      <c r="I254" t="s">
        <v>325</v>
      </c>
      <c r="J254">
        <v>1.2</v>
      </c>
      <c r="M254" t="s">
        <v>24</v>
      </c>
      <c r="N254">
        <f>SUM(Table71417[[#This Row],[Mitigation ($ million)]], Table71417[[#This Row],[Adaptation ($ million)]])</f>
        <v>0.25</v>
      </c>
      <c r="O254">
        <v>0.25</v>
      </c>
      <c r="R254" s="43">
        <f>Table71417[[#This Row],[Climate finance ($ million)]]/Table71417[[#This Row],[Total commitment ($ million)]]</f>
        <v>0.20833333333333334</v>
      </c>
      <c r="S254" s="21" t="s">
        <v>570</v>
      </c>
      <c r="T254" s="1" t="s">
        <v>8797</v>
      </c>
    </row>
    <row r="255" spans="1:20" x14ac:dyDescent="0.25">
      <c r="A255" t="s">
        <v>8742</v>
      </c>
      <c r="B255" t="s">
        <v>66</v>
      </c>
      <c r="C255" t="s">
        <v>2931</v>
      </c>
      <c r="D255" t="s">
        <v>2930</v>
      </c>
      <c r="E255" s="2">
        <v>44923</v>
      </c>
      <c r="F255">
        <v>2022</v>
      </c>
      <c r="G255" t="s">
        <v>113</v>
      </c>
      <c r="H255" t="s">
        <v>93</v>
      </c>
      <c r="I255" t="s">
        <v>128</v>
      </c>
      <c r="J255">
        <v>801.25986899999998</v>
      </c>
      <c r="M255" t="s">
        <v>72</v>
      </c>
      <c r="N255">
        <f>SUM(Table71417[[#This Row],[Mitigation ($ million)]], Table71417[[#This Row],[Adaptation ($ million)]])</f>
        <v>93.33</v>
      </c>
      <c r="O255">
        <v>18</v>
      </c>
      <c r="P255">
        <v>75.33</v>
      </c>
      <c r="R255" s="43">
        <f>Table71417[[#This Row],[Climate finance ($ million)]]/Table71417[[#This Row],[Total commitment ($ million)]]</f>
        <v>0.11647906454678564</v>
      </c>
      <c r="S255" s="21" t="s">
        <v>2933</v>
      </c>
      <c r="T255" s="1" t="s">
        <v>8796</v>
      </c>
    </row>
    <row r="256" spans="1:20" x14ac:dyDescent="0.25">
      <c r="A256" t="s">
        <v>8742</v>
      </c>
      <c r="B256" t="s">
        <v>66</v>
      </c>
      <c r="C256" t="s">
        <v>2935</v>
      </c>
      <c r="D256" t="s">
        <v>2934</v>
      </c>
      <c r="E256" s="2">
        <v>44728</v>
      </c>
      <c r="F256">
        <v>2022</v>
      </c>
      <c r="G256" t="s">
        <v>122</v>
      </c>
      <c r="H256" t="s">
        <v>93</v>
      </c>
      <c r="I256" t="s">
        <v>84</v>
      </c>
      <c r="J256">
        <v>5519.2</v>
      </c>
      <c r="M256" t="s">
        <v>72</v>
      </c>
      <c r="N256">
        <f>SUM(Table71417[[#This Row],[Mitigation ($ million)]], Table71417[[#This Row],[Adaptation ($ million)]])</f>
        <v>1750</v>
      </c>
      <c r="O256">
        <v>1696</v>
      </c>
      <c r="P256">
        <v>54</v>
      </c>
      <c r="R256" s="43">
        <f>Table71417[[#This Row],[Climate finance ($ million)]]/Table71417[[#This Row],[Total commitment ($ million)]]</f>
        <v>0.31707493839686912</v>
      </c>
      <c r="S256" s="21" t="s">
        <v>2937</v>
      </c>
      <c r="T256" s="1" t="s">
        <v>8796</v>
      </c>
    </row>
    <row r="257" spans="1:20" x14ac:dyDescent="0.25">
      <c r="A257" t="s">
        <v>8742</v>
      </c>
      <c r="B257" t="s">
        <v>66</v>
      </c>
      <c r="C257" t="s">
        <v>2938</v>
      </c>
      <c r="D257" t="s">
        <v>2934</v>
      </c>
      <c r="E257" s="2">
        <v>44838</v>
      </c>
      <c r="F257">
        <v>2022</v>
      </c>
      <c r="G257" t="s">
        <v>122</v>
      </c>
      <c r="H257" t="s">
        <v>68</v>
      </c>
      <c r="I257" s="41" t="s">
        <v>84</v>
      </c>
      <c r="M257" t="s">
        <v>72</v>
      </c>
      <c r="N257">
        <f>SUM(Table71417[[#This Row],[Mitigation ($ million)]], Table71417[[#This Row],[Adaptation ($ million)]])</f>
        <v>0</v>
      </c>
      <c r="R257" s="5"/>
      <c r="S257" s="21" t="s">
        <v>2937</v>
      </c>
      <c r="T257" s="1" t="s">
        <v>8796</v>
      </c>
    </row>
    <row r="258" spans="1:20" x14ac:dyDescent="0.25">
      <c r="A258" t="s">
        <v>8742</v>
      </c>
      <c r="B258" t="s">
        <v>66</v>
      </c>
      <c r="C258" t="s">
        <v>2177</v>
      </c>
      <c r="D258" t="s">
        <v>2176</v>
      </c>
      <c r="E258" s="2">
        <v>44837</v>
      </c>
      <c r="F258">
        <v>2022</v>
      </c>
      <c r="G258" t="s">
        <v>525</v>
      </c>
      <c r="H258" t="s">
        <v>93</v>
      </c>
      <c r="I258" t="s">
        <v>126</v>
      </c>
      <c r="J258">
        <v>50</v>
      </c>
      <c r="M258" t="s">
        <v>72</v>
      </c>
      <c r="N258">
        <f>SUM(Table71417[[#This Row],[Mitigation ($ million)]], Table71417[[#This Row],[Adaptation ($ million)]])</f>
        <v>1.6</v>
      </c>
      <c r="O258">
        <v>0.8</v>
      </c>
      <c r="P258">
        <v>0.8</v>
      </c>
      <c r="R258" s="43">
        <f>Table71417[[#This Row],[Climate finance ($ million)]]/Table71417[[#This Row],[Total commitment ($ million)]]</f>
        <v>3.2000000000000001E-2</v>
      </c>
      <c r="S258" s="21" t="s">
        <v>2180</v>
      </c>
      <c r="T258" s="1" t="s">
        <v>8796</v>
      </c>
    </row>
    <row r="259" spans="1:20" x14ac:dyDescent="0.25">
      <c r="A259" t="s">
        <v>8742</v>
      </c>
      <c r="B259" t="s">
        <v>66</v>
      </c>
      <c r="C259" t="s">
        <v>2177</v>
      </c>
      <c r="D259" t="s">
        <v>2176</v>
      </c>
      <c r="E259" s="2">
        <v>44837</v>
      </c>
      <c r="F259">
        <v>2022</v>
      </c>
      <c r="G259" t="s">
        <v>525</v>
      </c>
      <c r="H259" t="s">
        <v>93</v>
      </c>
      <c r="I259" t="s">
        <v>117</v>
      </c>
      <c r="M259" t="s">
        <v>72</v>
      </c>
      <c r="N259">
        <f>SUM(Table71417[[#This Row],[Mitigation ($ million)]], Table71417[[#This Row],[Adaptation ($ million)]])</f>
        <v>1.6</v>
      </c>
      <c r="O259">
        <v>0.8</v>
      </c>
      <c r="P259">
        <v>0.8</v>
      </c>
      <c r="R259" s="5"/>
      <c r="S259" s="21" t="s">
        <v>2180</v>
      </c>
      <c r="T259" s="1" t="s">
        <v>8796</v>
      </c>
    </row>
    <row r="260" spans="1:20" x14ac:dyDescent="0.25">
      <c r="A260" t="s">
        <v>8742</v>
      </c>
      <c r="B260" t="s">
        <v>66</v>
      </c>
      <c r="C260" t="s">
        <v>2177</v>
      </c>
      <c r="D260" t="s">
        <v>2176</v>
      </c>
      <c r="E260" s="2">
        <v>44837</v>
      </c>
      <c r="F260">
        <v>2022</v>
      </c>
      <c r="G260" t="s">
        <v>525</v>
      </c>
      <c r="H260" t="s">
        <v>150</v>
      </c>
      <c r="I260" t="s">
        <v>126</v>
      </c>
      <c r="M260" t="s">
        <v>72</v>
      </c>
      <c r="N260">
        <f>SUM(Table71417[[#This Row],[Mitigation ($ million)]], Table71417[[#This Row],[Adaptation ($ million)]])</f>
        <v>1.6</v>
      </c>
      <c r="O260">
        <v>0.8</v>
      </c>
      <c r="P260">
        <v>0.8</v>
      </c>
      <c r="R260" s="5"/>
      <c r="S260" s="21" t="s">
        <v>2180</v>
      </c>
      <c r="T260" s="1" t="s">
        <v>8796</v>
      </c>
    </row>
    <row r="261" spans="1:20" x14ac:dyDescent="0.25">
      <c r="A261" t="s">
        <v>8742</v>
      </c>
      <c r="B261" t="s">
        <v>66</v>
      </c>
      <c r="C261" t="s">
        <v>2177</v>
      </c>
      <c r="D261" t="s">
        <v>2176</v>
      </c>
      <c r="E261" s="2">
        <v>44837</v>
      </c>
      <c r="F261">
        <v>2022</v>
      </c>
      <c r="G261" t="s">
        <v>525</v>
      </c>
      <c r="H261" t="s">
        <v>150</v>
      </c>
      <c r="I261" t="s">
        <v>117</v>
      </c>
      <c r="M261" t="s">
        <v>72</v>
      </c>
      <c r="N261">
        <f>SUM(Table71417[[#This Row],[Mitigation ($ million)]], Table71417[[#This Row],[Adaptation ($ million)]])</f>
        <v>1.6</v>
      </c>
      <c r="O261">
        <v>0.8</v>
      </c>
      <c r="P261">
        <v>0.8</v>
      </c>
      <c r="R261" s="5"/>
      <c r="S261" s="21" t="s">
        <v>2180</v>
      </c>
      <c r="T261" s="1" t="s">
        <v>8796</v>
      </c>
    </row>
    <row r="262" spans="1:20" x14ac:dyDescent="0.25">
      <c r="A262" t="s">
        <v>8742</v>
      </c>
      <c r="B262" t="s">
        <v>66</v>
      </c>
      <c r="C262" t="s">
        <v>286</v>
      </c>
      <c r="D262" t="s">
        <v>285</v>
      </c>
      <c r="E262" s="2">
        <v>44883</v>
      </c>
      <c r="F262">
        <v>2022</v>
      </c>
      <c r="G262" t="s">
        <v>2741</v>
      </c>
      <c r="H262" t="s">
        <v>68</v>
      </c>
      <c r="I262" t="s">
        <v>141</v>
      </c>
      <c r="J262">
        <v>1.5</v>
      </c>
      <c r="M262" t="s">
        <v>24</v>
      </c>
      <c r="N262">
        <f>SUM(Table71417[[#This Row],[Mitigation ($ million)]], Table71417[[#This Row],[Adaptation ($ million)]])</f>
        <v>1.5</v>
      </c>
      <c r="O262">
        <v>1.5</v>
      </c>
      <c r="R262" s="5"/>
      <c r="S262" s="21" t="s">
        <v>290</v>
      </c>
      <c r="T262" s="1" t="s">
        <v>8796</v>
      </c>
    </row>
    <row r="263" spans="1:20" x14ac:dyDescent="0.25">
      <c r="A263" t="s">
        <v>8742</v>
      </c>
      <c r="B263" t="s">
        <v>66</v>
      </c>
      <c r="C263" t="s">
        <v>286</v>
      </c>
      <c r="D263" t="s">
        <v>285</v>
      </c>
      <c r="E263" s="2">
        <v>45021</v>
      </c>
      <c r="F263">
        <v>2023</v>
      </c>
      <c r="G263" t="s">
        <v>288</v>
      </c>
      <c r="H263" t="s">
        <v>68</v>
      </c>
      <c r="I263" t="s">
        <v>141</v>
      </c>
      <c r="J263">
        <v>0.2</v>
      </c>
      <c r="M263" t="s">
        <v>24</v>
      </c>
      <c r="N263">
        <f>SUM(Table71417[[#This Row],[Mitigation ($ million)]], Table71417[[#This Row],[Adaptation ($ million)]])</f>
        <v>0.2</v>
      </c>
      <c r="O263">
        <v>0.2</v>
      </c>
      <c r="R263" s="43">
        <f>Table71417[[#This Row],[Climate finance ($ million)]]/Table71417[[#This Row],[Total commitment ($ million)]]</f>
        <v>1</v>
      </c>
      <c r="S263" s="21" t="s">
        <v>290</v>
      </c>
      <c r="T263" s="1" t="s">
        <v>8797</v>
      </c>
    </row>
    <row r="264" spans="1:20" x14ac:dyDescent="0.25">
      <c r="A264" t="s">
        <v>8742</v>
      </c>
      <c r="B264" t="s">
        <v>66</v>
      </c>
      <c r="C264" t="s">
        <v>2743</v>
      </c>
      <c r="D264" t="s">
        <v>2742</v>
      </c>
      <c r="E264" s="2">
        <v>44924</v>
      </c>
      <c r="F264">
        <v>2022</v>
      </c>
      <c r="G264" t="s">
        <v>88</v>
      </c>
      <c r="H264" t="s">
        <v>93</v>
      </c>
      <c r="I264" t="s">
        <v>84</v>
      </c>
      <c r="J264">
        <v>2832.82</v>
      </c>
      <c r="M264" t="s">
        <v>72</v>
      </c>
      <c r="N264">
        <f>SUM(Table71417[[#This Row],[Mitigation ($ million)]], Table71417[[#This Row],[Adaptation ($ million)]])</f>
        <v>350</v>
      </c>
      <c r="O264">
        <v>301.87</v>
      </c>
      <c r="P264">
        <v>48.13</v>
      </c>
      <c r="R264" s="43">
        <f>Table71417[[#This Row],[Climate finance ($ million)]]/Table71417[[#This Row],[Total commitment ($ million)]]</f>
        <v>0.12355179644312028</v>
      </c>
      <c r="S264" s="21" t="s">
        <v>2745</v>
      </c>
      <c r="T264" s="1" t="s">
        <v>8796</v>
      </c>
    </row>
    <row r="265" spans="1:20" x14ac:dyDescent="0.25">
      <c r="A265" t="s">
        <v>8742</v>
      </c>
      <c r="B265" t="s">
        <v>66</v>
      </c>
      <c r="C265" t="s">
        <v>2746</v>
      </c>
      <c r="D265" t="s">
        <v>2742</v>
      </c>
      <c r="E265" s="2">
        <v>44924</v>
      </c>
      <c r="F265">
        <v>2022</v>
      </c>
      <c r="G265" t="s">
        <v>88</v>
      </c>
      <c r="H265" t="s">
        <v>68</v>
      </c>
      <c r="I265" s="41" t="s">
        <v>84</v>
      </c>
      <c r="M265" t="s">
        <v>72</v>
      </c>
      <c r="N265">
        <f>SUM(Table71417[[#This Row],[Mitigation ($ million)]], Table71417[[#This Row],[Adaptation ($ million)]])</f>
        <v>0</v>
      </c>
      <c r="R265" s="5"/>
      <c r="S265" s="21" t="s">
        <v>2745</v>
      </c>
      <c r="T265" s="1" t="s">
        <v>8796</v>
      </c>
    </row>
    <row r="266" spans="1:20" x14ac:dyDescent="0.25">
      <c r="A266" t="s">
        <v>8742</v>
      </c>
      <c r="B266" t="s">
        <v>66</v>
      </c>
      <c r="C266" t="s">
        <v>1107</v>
      </c>
      <c r="D266" t="s">
        <v>1106</v>
      </c>
      <c r="E266" s="2">
        <v>44917</v>
      </c>
      <c r="F266">
        <v>2022</v>
      </c>
      <c r="G266" t="s">
        <v>430</v>
      </c>
      <c r="H266" t="s">
        <v>68</v>
      </c>
      <c r="I266" t="s">
        <v>141</v>
      </c>
      <c r="J266">
        <v>0.05</v>
      </c>
      <c r="M266" t="s">
        <v>72</v>
      </c>
      <c r="N266">
        <f>SUM(Table71417[[#This Row],[Mitigation ($ million)]], Table71417[[#This Row],[Adaptation ($ million)]])</f>
        <v>3.9E-2</v>
      </c>
      <c r="O266">
        <v>3.7999999999999999E-2</v>
      </c>
      <c r="P266">
        <v>1E-3</v>
      </c>
      <c r="R266" s="5"/>
      <c r="S266" s="21" t="s">
        <v>1109</v>
      </c>
      <c r="T266" s="1" t="s">
        <v>8796</v>
      </c>
    </row>
    <row r="267" spans="1:20" x14ac:dyDescent="0.25">
      <c r="A267" t="s">
        <v>8742</v>
      </c>
      <c r="B267" t="s">
        <v>66</v>
      </c>
      <c r="C267" t="s">
        <v>1107</v>
      </c>
      <c r="D267" t="s">
        <v>1106</v>
      </c>
      <c r="E267" s="2">
        <v>45278</v>
      </c>
      <c r="F267">
        <v>2023</v>
      </c>
      <c r="G267" t="s">
        <v>430</v>
      </c>
      <c r="H267" t="s">
        <v>68</v>
      </c>
      <c r="I267" t="s">
        <v>132</v>
      </c>
      <c r="J267">
        <v>0.75</v>
      </c>
      <c r="M267" t="s">
        <v>72</v>
      </c>
      <c r="N267">
        <f>SUM(Table71417[[#This Row],[Mitigation ($ million)]], Table71417[[#This Row],[Adaptation ($ million)]])</f>
        <v>0.75</v>
      </c>
      <c r="O267">
        <v>0.5625</v>
      </c>
      <c r="P267">
        <v>0.1875</v>
      </c>
      <c r="R267" s="43">
        <f>Table71417[[#This Row],[Climate finance ($ million)]]/Table71417[[#This Row],[Total commitment ($ million)]]</f>
        <v>1</v>
      </c>
      <c r="S267" s="21" t="s">
        <v>1109</v>
      </c>
      <c r="T267" s="1" t="s">
        <v>8797</v>
      </c>
    </row>
    <row r="268" spans="1:20" x14ac:dyDescent="0.25">
      <c r="A268" t="s">
        <v>8742</v>
      </c>
      <c r="B268" t="s">
        <v>66</v>
      </c>
      <c r="C268" t="s">
        <v>3143</v>
      </c>
      <c r="D268" t="s">
        <v>3142</v>
      </c>
      <c r="E268" s="2">
        <v>44529</v>
      </c>
      <c r="F268">
        <v>2021</v>
      </c>
      <c r="G268" t="s">
        <v>216</v>
      </c>
      <c r="H268" t="s">
        <v>93</v>
      </c>
      <c r="I268" t="s">
        <v>361</v>
      </c>
      <c r="J268">
        <v>307.26</v>
      </c>
      <c r="M268" t="s">
        <v>72</v>
      </c>
      <c r="N268">
        <f>SUM(Table71417[[#This Row],[Mitigation ($ million)]], Table71417[[#This Row],[Adaptation ($ million)]])</f>
        <v>0.72</v>
      </c>
      <c r="O268">
        <v>0.3</v>
      </c>
      <c r="P268">
        <v>0.42</v>
      </c>
      <c r="R268" s="43">
        <f>Table71417[[#This Row],[Climate finance ($ million)]]/Table71417[[#This Row],[Total commitment ($ million)]]</f>
        <v>2.3432923257176333E-3</v>
      </c>
      <c r="S268" s="21" t="s">
        <v>3144</v>
      </c>
      <c r="T268" s="1" t="s">
        <v>8795</v>
      </c>
    </row>
    <row r="269" spans="1:20" x14ac:dyDescent="0.25">
      <c r="A269" t="s">
        <v>8742</v>
      </c>
      <c r="B269" t="s">
        <v>66</v>
      </c>
      <c r="C269" t="s">
        <v>2748</v>
      </c>
      <c r="D269" t="s">
        <v>2747</v>
      </c>
      <c r="E269" s="2">
        <v>44841</v>
      </c>
      <c r="F269">
        <v>2022</v>
      </c>
      <c r="G269" t="s">
        <v>397</v>
      </c>
      <c r="H269" t="s">
        <v>68</v>
      </c>
      <c r="I269" t="s">
        <v>71</v>
      </c>
      <c r="J269">
        <v>1</v>
      </c>
      <c r="M269" t="s">
        <v>25</v>
      </c>
      <c r="N269">
        <f>SUM(Table71417[[#This Row],[Mitigation ($ million)]], Table71417[[#This Row],[Adaptation ($ million)]])</f>
        <v>0.4</v>
      </c>
      <c r="P269">
        <v>0.4</v>
      </c>
      <c r="R269" s="43">
        <f>Table71417[[#This Row],[Climate finance ($ million)]]/Table71417[[#This Row],[Total commitment ($ million)]]</f>
        <v>0.4</v>
      </c>
      <c r="S269" s="21" t="s">
        <v>2749</v>
      </c>
      <c r="T269" s="1" t="s">
        <v>8796</v>
      </c>
    </row>
    <row r="270" spans="1:20" x14ac:dyDescent="0.25">
      <c r="A270" t="s">
        <v>8742</v>
      </c>
      <c r="B270" t="s">
        <v>66</v>
      </c>
      <c r="C270" t="s">
        <v>2183</v>
      </c>
      <c r="D270" t="s">
        <v>2182</v>
      </c>
      <c r="E270" s="2">
        <v>44908</v>
      </c>
      <c r="F270">
        <v>2022</v>
      </c>
      <c r="G270" t="s">
        <v>168</v>
      </c>
      <c r="H270" t="s">
        <v>68</v>
      </c>
      <c r="I270" t="s">
        <v>126</v>
      </c>
      <c r="J270">
        <v>0.3</v>
      </c>
      <c r="M270" t="s">
        <v>72</v>
      </c>
      <c r="N270">
        <f>SUM(Table71417[[#This Row],[Mitigation ($ million)]], Table71417[[#This Row],[Adaptation ($ million)]])</f>
        <v>0.3</v>
      </c>
      <c r="O270">
        <v>0.09</v>
      </c>
      <c r="P270">
        <v>0.21</v>
      </c>
      <c r="R270" s="43">
        <f>Table71417[[#This Row],[Climate finance ($ million)]]/Table71417[[#This Row],[Total commitment ($ million)]]</f>
        <v>1</v>
      </c>
      <c r="S270" s="21" t="s">
        <v>2185</v>
      </c>
      <c r="T270" s="1" t="s">
        <v>8796</v>
      </c>
    </row>
    <row r="271" spans="1:20" x14ac:dyDescent="0.25">
      <c r="A271" t="s">
        <v>8742</v>
      </c>
      <c r="B271" t="s">
        <v>66</v>
      </c>
      <c r="C271" t="s">
        <v>513</v>
      </c>
      <c r="D271" t="s">
        <v>512</v>
      </c>
      <c r="E271" s="2">
        <v>45124</v>
      </c>
      <c r="F271">
        <v>2023</v>
      </c>
      <c r="G271" t="s">
        <v>113</v>
      </c>
      <c r="H271" t="s">
        <v>170</v>
      </c>
      <c r="I271" t="s">
        <v>141</v>
      </c>
      <c r="J271">
        <v>10</v>
      </c>
      <c r="M271" t="s">
        <v>24</v>
      </c>
      <c r="N271">
        <f>SUM(Table71417[[#This Row],[Mitigation ($ million)]], Table71417[[#This Row],[Adaptation ($ million)]])</f>
        <v>10</v>
      </c>
      <c r="O271">
        <v>10</v>
      </c>
      <c r="R271" s="43">
        <f>Table71417[[#This Row],[Climate finance ($ million)]]/Table71417[[#This Row],[Total commitment ($ million)]]</f>
        <v>1</v>
      </c>
      <c r="S271" s="21" t="s">
        <v>516</v>
      </c>
      <c r="T271" s="1" t="s">
        <v>8797</v>
      </c>
    </row>
    <row r="272" spans="1:20" x14ac:dyDescent="0.25">
      <c r="A272" t="s">
        <v>8742</v>
      </c>
      <c r="B272" t="s">
        <v>91</v>
      </c>
      <c r="C272" t="s">
        <v>3314</v>
      </c>
      <c r="D272" t="s">
        <v>3313</v>
      </c>
      <c r="E272" s="2">
        <v>44433</v>
      </c>
      <c r="F272">
        <v>2021</v>
      </c>
      <c r="G272" t="s">
        <v>638</v>
      </c>
      <c r="H272" t="s">
        <v>93</v>
      </c>
      <c r="I272" t="s">
        <v>141</v>
      </c>
      <c r="J272">
        <v>41.2</v>
      </c>
      <c r="M272" t="s">
        <v>24</v>
      </c>
      <c r="N272">
        <f>SUM(Table71417[[#This Row],[Mitigation ($ million)]], Table71417[[#This Row],[Adaptation ($ million)]])</f>
        <v>4.7</v>
      </c>
      <c r="P272">
        <v>4.7</v>
      </c>
      <c r="R272" s="43">
        <f>Table71417[[#This Row],[Climate finance ($ million)]]/Table71417[[#This Row],[Total commitment ($ million)]]</f>
        <v>0.11407766990291261</v>
      </c>
      <c r="S272" s="21" t="s">
        <v>3315</v>
      </c>
      <c r="T272" s="1" t="s">
        <v>8795</v>
      </c>
    </row>
    <row r="273" spans="1:20" x14ac:dyDescent="0.25">
      <c r="A273" t="s">
        <v>8742</v>
      </c>
      <c r="B273" t="s">
        <v>91</v>
      </c>
      <c r="C273" t="s">
        <v>3314</v>
      </c>
      <c r="D273" t="s">
        <v>3313</v>
      </c>
      <c r="E273" s="2">
        <v>44433</v>
      </c>
      <c r="F273">
        <v>2021</v>
      </c>
      <c r="G273" t="s">
        <v>638</v>
      </c>
      <c r="H273" t="s">
        <v>93</v>
      </c>
      <c r="I273" t="s">
        <v>141</v>
      </c>
      <c r="M273" t="s">
        <v>24</v>
      </c>
      <c r="N273">
        <f>SUM(Table71417[[#This Row],[Mitigation ($ million)]], Table71417[[#This Row],[Adaptation ($ million)]])</f>
        <v>3.2</v>
      </c>
      <c r="P273">
        <v>3.2</v>
      </c>
      <c r="R273" s="5"/>
      <c r="S273" s="21" t="s">
        <v>3315</v>
      </c>
      <c r="T273" s="1" t="s">
        <v>8795</v>
      </c>
    </row>
    <row r="274" spans="1:20" x14ac:dyDescent="0.25">
      <c r="A274" t="s">
        <v>8742</v>
      </c>
      <c r="B274" t="s">
        <v>91</v>
      </c>
      <c r="C274" t="s">
        <v>3314</v>
      </c>
      <c r="D274" t="s">
        <v>3313</v>
      </c>
      <c r="E274" s="2">
        <v>44433</v>
      </c>
      <c r="F274">
        <v>2021</v>
      </c>
      <c r="G274" t="s">
        <v>638</v>
      </c>
      <c r="H274" t="s">
        <v>93</v>
      </c>
      <c r="I274" t="s">
        <v>141</v>
      </c>
      <c r="M274" t="s">
        <v>24</v>
      </c>
      <c r="N274">
        <f>SUM(Table71417[[#This Row],[Mitigation ($ million)]], Table71417[[#This Row],[Adaptation ($ million)]])</f>
        <v>4.2</v>
      </c>
      <c r="P274">
        <v>4.2</v>
      </c>
      <c r="R274" s="5"/>
      <c r="S274" s="21" t="s">
        <v>3315</v>
      </c>
      <c r="T274" s="1" t="s">
        <v>8795</v>
      </c>
    </row>
    <row r="275" spans="1:20" x14ac:dyDescent="0.25">
      <c r="A275" t="s">
        <v>8742</v>
      </c>
      <c r="B275" t="s">
        <v>66</v>
      </c>
      <c r="C275" t="s">
        <v>2751</v>
      </c>
      <c r="D275" t="s">
        <v>2750</v>
      </c>
      <c r="E275" s="2">
        <v>44925</v>
      </c>
      <c r="F275">
        <v>2022</v>
      </c>
      <c r="G275" t="s">
        <v>88</v>
      </c>
      <c r="H275" t="s">
        <v>93</v>
      </c>
      <c r="I275" t="s">
        <v>84</v>
      </c>
      <c r="J275">
        <v>505</v>
      </c>
      <c r="M275" t="s">
        <v>72</v>
      </c>
      <c r="N275">
        <f>SUM(Table71417[[#This Row],[Mitigation ($ million)]], Table71417[[#This Row],[Adaptation ($ million)]])</f>
        <v>95.15</v>
      </c>
      <c r="O275">
        <v>4.67</v>
      </c>
      <c r="P275">
        <v>90.48</v>
      </c>
      <c r="R275" s="43">
        <f>Table71417[[#This Row],[Climate finance ($ million)]]/Table71417[[#This Row],[Total commitment ($ million)]]</f>
        <v>0.18841584158415842</v>
      </c>
      <c r="S275" s="21" t="s">
        <v>2753</v>
      </c>
      <c r="T275" s="1" t="s">
        <v>8796</v>
      </c>
    </row>
    <row r="276" spans="1:20" x14ac:dyDescent="0.25">
      <c r="A276" t="s">
        <v>8742</v>
      </c>
      <c r="B276" t="s">
        <v>66</v>
      </c>
      <c r="C276" t="s">
        <v>1090</v>
      </c>
      <c r="D276" t="s">
        <v>1089</v>
      </c>
      <c r="E276" s="2">
        <v>45275</v>
      </c>
      <c r="F276">
        <v>2023</v>
      </c>
      <c r="G276" t="s">
        <v>122</v>
      </c>
      <c r="H276" t="s">
        <v>93</v>
      </c>
      <c r="I276" t="s">
        <v>84</v>
      </c>
      <c r="J276">
        <v>1310.78</v>
      </c>
      <c r="M276" t="s">
        <v>25</v>
      </c>
      <c r="N276">
        <f>SUM(Table71417[[#This Row],[Mitigation ($ million)]], Table71417[[#This Row],[Adaptation ($ million)]])</f>
        <v>27</v>
      </c>
      <c r="P276">
        <v>27</v>
      </c>
      <c r="R276" s="43">
        <f>Table71417[[#This Row],[Climate finance ($ million)]]/Table71417[[#This Row],[Total commitment ($ million)]]</f>
        <v>2.0598422313431699E-2</v>
      </c>
      <c r="S276" s="21" t="s">
        <v>1092</v>
      </c>
      <c r="T276" s="1" t="s">
        <v>8797</v>
      </c>
    </row>
    <row r="277" spans="1:20" x14ac:dyDescent="0.25">
      <c r="A277" t="s">
        <v>8742</v>
      </c>
      <c r="B277" t="s">
        <v>66</v>
      </c>
      <c r="C277" t="s">
        <v>1090</v>
      </c>
      <c r="D277" t="s">
        <v>1089</v>
      </c>
      <c r="E277" s="2">
        <v>45275</v>
      </c>
      <c r="F277">
        <v>2023</v>
      </c>
      <c r="G277" t="s">
        <v>122</v>
      </c>
      <c r="H277" t="s">
        <v>98</v>
      </c>
      <c r="I277" t="s">
        <v>84</v>
      </c>
      <c r="M277" t="s">
        <v>25</v>
      </c>
      <c r="N277">
        <f>SUM(Table71417[[#This Row],[Mitigation ($ million)]], Table71417[[#This Row],[Adaptation ($ million)]])</f>
        <v>13</v>
      </c>
      <c r="P277">
        <v>13</v>
      </c>
      <c r="R277" s="5"/>
      <c r="S277" s="21" t="s">
        <v>1092</v>
      </c>
      <c r="T277" s="1" t="s">
        <v>8797</v>
      </c>
    </row>
    <row r="278" spans="1:20" x14ac:dyDescent="0.25">
      <c r="A278" t="s">
        <v>8742</v>
      </c>
      <c r="B278" t="s">
        <v>66</v>
      </c>
      <c r="C278" t="s">
        <v>304</v>
      </c>
      <c r="D278" t="s">
        <v>303</v>
      </c>
      <c r="E278" s="2">
        <v>44912</v>
      </c>
      <c r="F278">
        <v>2022</v>
      </c>
      <c r="G278" t="s">
        <v>306</v>
      </c>
      <c r="H278" t="s">
        <v>68</v>
      </c>
      <c r="I278" t="s">
        <v>128</v>
      </c>
      <c r="J278">
        <v>0.81299999999999994</v>
      </c>
      <c r="M278" t="s">
        <v>72</v>
      </c>
      <c r="N278">
        <f>SUM(Table71417[[#This Row],[Mitigation ($ million)]], Table71417[[#This Row],[Adaptation ($ million)]])</f>
        <v>0.26300000000000001</v>
      </c>
      <c r="O278">
        <v>0.230125</v>
      </c>
      <c r="P278">
        <v>3.2875000000000001E-2</v>
      </c>
      <c r="R278" s="43">
        <f>Table71417[[#This Row],[Climate finance ($ million)]]/Table71417[[#This Row],[Total commitment ($ million)]]</f>
        <v>0.32349323493234938</v>
      </c>
      <c r="S278" s="21" t="s">
        <v>308</v>
      </c>
      <c r="T278" s="1" t="s">
        <v>8796</v>
      </c>
    </row>
    <row r="279" spans="1:20" x14ac:dyDescent="0.25">
      <c r="A279" t="s">
        <v>8742</v>
      </c>
      <c r="B279" t="s">
        <v>66</v>
      </c>
      <c r="C279" t="s">
        <v>304</v>
      </c>
      <c r="D279" t="s">
        <v>303</v>
      </c>
      <c r="E279" s="2">
        <v>44912</v>
      </c>
      <c r="F279">
        <v>2022</v>
      </c>
      <c r="G279" t="s">
        <v>306</v>
      </c>
      <c r="H279" t="s">
        <v>68</v>
      </c>
      <c r="I279" t="s">
        <v>128</v>
      </c>
      <c r="M279" t="s">
        <v>72</v>
      </c>
      <c r="N279">
        <f>SUM(Table71417[[#This Row],[Mitigation ($ million)]], Table71417[[#This Row],[Adaptation ($ million)]])</f>
        <v>0.55000000000000004</v>
      </c>
      <c r="O279">
        <v>0.48125000000000001</v>
      </c>
      <c r="P279">
        <v>6.8750000000000006E-2</v>
      </c>
      <c r="R279" s="5"/>
      <c r="S279" s="21" t="s">
        <v>308</v>
      </c>
      <c r="T279" s="1" t="s">
        <v>8796</v>
      </c>
    </row>
    <row r="280" spans="1:20" x14ac:dyDescent="0.25">
      <c r="A280" t="s">
        <v>8742</v>
      </c>
      <c r="B280" t="s">
        <v>66</v>
      </c>
      <c r="C280" t="s">
        <v>304</v>
      </c>
      <c r="D280" t="s">
        <v>303</v>
      </c>
      <c r="E280" s="2">
        <v>45028</v>
      </c>
      <c r="F280">
        <v>2023</v>
      </c>
      <c r="G280" t="s">
        <v>306</v>
      </c>
      <c r="H280" t="s">
        <v>68</v>
      </c>
      <c r="I280" t="s">
        <v>128</v>
      </c>
      <c r="J280">
        <v>1.0169999999999999</v>
      </c>
      <c r="M280" t="s">
        <v>72</v>
      </c>
      <c r="N280">
        <f>SUM(Table71417[[#This Row],[Mitigation ($ million)]], Table71417[[#This Row],[Adaptation ($ million)]])</f>
        <v>0.71699999999999997</v>
      </c>
      <c r="O280">
        <v>0.62737500000000002</v>
      </c>
      <c r="P280">
        <v>8.9624999999999996E-2</v>
      </c>
      <c r="R280" s="43">
        <f>Table71417[[#This Row],[Climate finance ($ million)]]/Table71417[[#This Row],[Total commitment ($ million)]]</f>
        <v>0.70501474926253693</v>
      </c>
      <c r="S280" s="21" t="s">
        <v>308</v>
      </c>
      <c r="T280" s="1" t="s">
        <v>8797</v>
      </c>
    </row>
    <row r="281" spans="1:20" x14ac:dyDescent="0.25">
      <c r="A281" t="s">
        <v>8742</v>
      </c>
      <c r="B281" t="s">
        <v>66</v>
      </c>
      <c r="C281" t="s">
        <v>304</v>
      </c>
      <c r="D281" t="s">
        <v>303</v>
      </c>
      <c r="E281" s="2">
        <v>45028</v>
      </c>
      <c r="F281">
        <v>2023</v>
      </c>
      <c r="G281" t="s">
        <v>306</v>
      </c>
      <c r="H281" t="s">
        <v>107</v>
      </c>
      <c r="I281" t="s">
        <v>128</v>
      </c>
      <c r="M281" t="s">
        <v>72</v>
      </c>
      <c r="N281">
        <f>SUM(Table71417[[#This Row],[Mitigation ($ million)]], Table71417[[#This Row],[Adaptation ($ million)]])</f>
        <v>0.3</v>
      </c>
      <c r="O281">
        <v>0.26200000000000001</v>
      </c>
      <c r="P281">
        <v>3.7999999999999999E-2</v>
      </c>
      <c r="R281" s="5"/>
      <c r="S281" s="21" t="s">
        <v>308</v>
      </c>
      <c r="T281" s="1" t="s">
        <v>8797</v>
      </c>
    </row>
    <row r="282" spans="1:20" x14ac:dyDescent="0.25">
      <c r="A282" t="s">
        <v>8742</v>
      </c>
      <c r="B282" t="s">
        <v>66</v>
      </c>
      <c r="C282" t="s">
        <v>3290</v>
      </c>
      <c r="D282" t="s">
        <v>3289</v>
      </c>
      <c r="E282" s="2">
        <v>44470</v>
      </c>
      <c r="F282">
        <v>2021</v>
      </c>
      <c r="G282" t="s">
        <v>2981</v>
      </c>
      <c r="H282" t="s">
        <v>93</v>
      </c>
      <c r="I282" t="s">
        <v>84</v>
      </c>
      <c r="J282">
        <v>209</v>
      </c>
      <c r="M282" t="s">
        <v>25</v>
      </c>
      <c r="N282">
        <f>SUM(Table71417[[#This Row],[Mitigation ($ million)]], Table71417[[#This Row],[Adaptation ($ million)]])</f>
        <v>0.67037036999999999</v>
      </c>
      <c r="O282">
        <v>0.67037036999999999</v>
      </c>
      <c r="R282" s="43">
        <f>Table71417[[#This Row],[Climate finance ($ million)]]/Table71417[[#This Row],[Total commitment ($ million)]]</f>
        <v>3.2075137320574164E-3</v>
      </c>
      <c r="S282" s="21" t="s">
        <v>3291</v>
      </c>
      <c r="T282" s="1" t="s">
        <v>8795</v>
      </c>
    </row>
    <row r="283" spans="1:20" x14ac:dyDescent="0.25">
      <c r="A283" t="s">
        <v>8742</v>
      </c>
      <c r="B283" t="s">
        <v>66</v>
      </c>
      <c r="C283" t="s">
        <v>3290</v>
      </c>
      <c r="D283" t="s">
        <v>3289</v>
      </c>
      <c r="E283" s="2">
        <v>44470</v>
      </c>
      <c r="F283">
        <v>2021</v>
      </c>
      <c r="G283" t="s">
        <v>2981</v>
      </c>
      <c r="H283" t="s">
        <v>93</v>
      </c>
      <c r="I283" t="s">
        <v>84</v>
      </c>
      <c r="M283" t="s">
        <v>25</v>
      </c>
      <c r="N283">
        <f>SUM(Table71417[[#This Row],[Mitigation ($ million)]], Table71417[[#This Row],[Adaptation ($ million)]])</f>
        <v>1.1396296299999999</v>
      </c>
      <c r="O283">
        <v>1.1396296299999999</v>
      </c>
      <c r="R283" s="5"/>
      <c r="S283" s="21" t="s">
        <v>3291</v>
      </c>
      <c r="T283" s="1" t="s">
        <v>8795</v>
      </c>
    </row>
    <row r="284" spans="1:20" x14ac:dyDescent="0.25">
      <c r="A284" t="s">
        <v>8742</v>
      </c>
      <c r="B284" t="s">
        <v>66</v>
      </c>
      <c r="C284" t="s">
        <v>3444</v>
      </c>
      <c r="D284" t="s">
        <v>3443</v>
      </c>
      <c r="E284" s="2">
        <v>44523</v>
      </c>
      <c r="F284">
        <v>2021</v>
      </c>
      <c r="G284" t="s">
        <v>2981</v>
      </c>
      <c r="H284" t="s">
        <v>68</v>
      </c>
      <c r="I284" t="s">
        <v>84</v>
      </c>
      <c r="J284">
        <v>0.2</v>
      </c>
      <c r="M284" t="s">
        <v>25</v>
      </c>
      <c r="N284">
        <f>SUM(Table71417[[#This Row],[Mitigation ($ million)]], Table71417[[#This Row],[Adaptation ($ million)]])</f>
        <v>0.04</v>
      </c>
      <c r="O284">
        <v>0.04</v>
      </c>
      <c r="R284" s="5"/>
      <c r="S284" s="21" t="s">
        <v>3445</v>
      </c>
      <c r="T284" s="1" t="s">
        <v>8795</v>
      </c>
    </row>
    <row r="285" spans="1:20" x14ac:dyDescent="0.25">
      <c r="A285" t="s">
        <v>8742</v>
      </c>
      <c r="B285" t="s">
        <v>66</v>
      </c>
      <c r="C285" t="s">
        <v>831</v>
      </c>
      <c r="D285" t="s">
        <v>830</v>
      </c>
      <c r="E285" s="2">
        <v>45254</v>
      </c>
      <c r="F285">
        <v>2023</v>
      </c>
      <c r="G285" t="s">
        <v>62</v>
      </c>
      <c r="H285" t="s">
        <v>93</v>
      </c>
      <c r="I285" t="s">
        <v>141</v>
      </c>
      <c r="J285">
        <v>164.3</v>
      </c>
      <c r="M285" t="s">
        <v>72</v>
      </c>
      <c r="N285">
        <f>SUM(Table71417[[#This Row],[Mitigation ($ million)]], Table71417[[#This Row],[Adaptation ($ million)]])</f>
        <v>109.4</v>
      </c>
      <c r="O285">
        <v>49.4</v>
      </c>
      <c r="P285">
        <v>60</v>
      </c>
      <c r="R285" s="43">
        <f>Table71417[[#This Row],[Climate finance ($ million)]]/Table71417[[#This Row],[Total commitment ($ million)]]</f>
        <v>0.66585514303104076</v>
      </c>
      <c r="S285" s="21" t="s">
        <v>833</v>
      </c>
      <c r="T285" s="1" t="s">
        <v>8797</v>
      </c>
    </row>
    <row r="286" spans="1:20" x14ac:dyDescent="0.25">
      <c r="A286" t="s">
        <v>8742</v>
      </c>
      <c r="B286" t="s">
        <v>66</v>
      </c>
      <c r="C286" t="s">
        <v>3199</v>
      </c>
      <c r="D286" t="s">
        <v>3198</v>
      </c>
      <c r="E286" s="2">
        <v>44447</v>
      </c>
      <c r="F286">
        <v>2021</v>
      </c>
      <c r="G286" t="s">
        <v>88</v>
      </c>
      <c r="H286" t="s">
        <v>93</v>
      </c>
      <c r="I286" t="s">
        <v>117</v>
      </c>
      <c r="J286">
        <v>441.9</v>
      </c>
      <c r="M286" t="s">
        <v>72</v>
      </c>
      <c r="N286">
        <f>SUM(Table71417[[#This Row],[Mitigation ($ million)]], Table71417[[#This Row],[Adaptation ($ million)]])</f>
        <v>96.65</v>
      </c>
      <c r="O286">
        <v>78.64</v>
      </c>
      <c r="P286">
        <v>18.010000000000002</v>
      </c>
      <c r="R286" s="43">
        <f>Table71417[[#This Row],[Climate finance ($ million)]]/Table71417[[#This Row],[Total commitment ($ million)]]</f>
        <v>0.21871464132156598</v>
      </c>
      <c r="S286" s="21" t="s">
        <v>3200</v>
      </c>
      <c r="T286" s="1" t="s">
        <v>8795</v>
      </c>
    </row>
    <row r="287" spans="1:20" x14ac:dyDescent="0.25">
      <c r="A287" t="s">
        <v>8742</v>
      </c>
      <c r="B287" t="s">
        <v>66</v>
      </c>
      <c r="C287" t="s">
        <v>3263</v>
      </c>
      <c r="D287" t="s">
        <v>3262</v>
      </c>
      <c r="E287" s="2">
        <v>44537</v>
      </c>
      <c r="F287">
        <v>2021</v>
      </c>
      <c r="G287" t="s">
        <v>113</v>
      </c>
      <c r="H287" t="s">
        <v>93</v>
      </c>
      <c r="I287" t="s">
        <v>361</v>
      </c>
      <c r="J287">
        <v>94.265000000000001</v>
      </c>
      <c r="M287" t="s">
        <v>72</v>
      </c>
      <c r="N287">
        <f>SUM(Table71417[[#This Row],[Mitigation ($ million)]], Table71417[[#This Row],[Adaptation ($ million)]])</f>
        <v>1.2333333399999999</v>
      </c>
      <c r="O287">
        <v>0.83666666999999995</v>
      </c>
      <c r="P287">
        <v>0.39666667</v>
      </c>
      <c r="R287" s="43">
        <f>Table71417[[#This Row],[Climate finance ($ million)]]/Table71417[[#This Row],[Total commitment ($ million)]]</f>
        <v>1.3083682596934175E-2</v>
      </c>
      <c r="S287" s="21" t="s">
        <v>3264</v>
      </c>
      <c r="T287" s="1" t="s">
        <v>8795</v>
      </c>
    </row>
    <row r="288" spans="1:20" x14ac:dyDescent="0.25">
      <c r="A288" t="s">
        <v>8742</v>
      </c>
      <c r="B288" t="s">
        <v>66</v>
      </c>
      <c r="C288" t="s">
        <v>3263</v>
      </c>
      <c r="D288" t="s">
        <v>3262</v>
      </c>
      <c r="E288" s="2">
        <v>44537</v>
      </c>
      <c r="F288">
        <v>2021</v>
      </c>
      <c r="G288" t="s">
        <v>113</v>
      </c>
      <c r="H288" t="s">
        <v>93</v>
      </c>
      <c r="I288" t="s">
        <v>132</v>
      </c>
      <c r="M288" t="s">
        <v>72</v>
      </c>
      <c r="N288">
        <f>SUM(Table71417[[#This Row],[Mitigation ($ million)]], Table71417[[#This Row],[Adaptation ($ million)]])</f>
        <v>1.2333333399999999</v>
      </c>
      <c r="O288">
        <v>0.83666666999999995</v>
      </c>
      <c r="P288">
        <v>0.39666667</v>
      </c>
      <c r="R288" s="5"/>
      <c r="S288" s="21" t="s">
        <v>3264</v>
      </c>
      <c r="T288" s="1" t="s">
        <v>8795</v>
      </c>
    </row>
    <row r="289" spans="1:20" x14ac:dyDescent="0.25">
      <c r="A289" t="s">
        <v>8742</v>
      </c>
      <c r="B289" t="s">
        <v>66</v>
      </c>
      <c r="C289" t="s">
        <v>3263</v>
      </c>
      <c r="D289" t="s">
        <v>3262</v>
      </c>
      <c r="E289" s="2">
        <v>44537</v>
      </c>
      <c r="F289">
        <v>2021</v>
      </c>
      <c r="G289" t="s">
        <v>113</v>
      </c>
      <c r="H289" t="s">
        <v>93</v>
      </c>
      <c r="I289" t="s">
        <v>475</v>
      </c>
      <c r="M289" t="s">
        <v>72</v>
      </c>
      <c r="N289">
        <f>SUM(Table71417[[#This Row],[Mitigation ($ million)]], Table71417[[#This Row],[Adaptation ($ million)]])</f>
        <v>1.2333333399999999</v>
      </c>
      <c r="O289">
        <v>0.83666666999999995</v>
      </c>
      <c r="P289">
        <v>0.39666667</v>
      </c>
      <c r="R289" s="5"/>
      <c r="S289" s="21" t="s">
        <v>3264</v>
      </c>
      <c r="T289" s="1" t="s">
        <v>8795</v>
      </c>
    </row>
    <row r="290" spans="1:20" x14ac:dyDescent="0.25">
      <c r="A290" t="s">
        <v>8742</v>
      </c>
      <c r="B290" t="s">
        <v>66</v>
      </c>
      <c r="C290" t="s">
        <v>523</v>
      </c>
      <c r="D290" t="s">
        <v>522</v>
      </c>
      <c r="E290" s="2">
        <v>45128</v>
      </c>
      <c r="F290">
        <v>2023</v>
      </c>
      <c r="G290" t="s">
        <v>525</v>
      </c>
      <c r="H290" t="s">
        <v>93</v>
      </c>
      <c r="I290" t="s">
        <v>132</v>
      </c>
      <c r="J290">
        <v>42.8</v>
      </c>
      <c r="M290" t="s">
        <v>72</v>
      </c>
      <c r="N290">
        <f>SUM(Table71417[[#This Row],[Mitigation ($ million)]], Table71417[[#This Row],[Adaptation ($ million)]])</f>
        <v>0.38</v>
      </c>
      <c r="O290">
        <v>0.38</v>
      </c>
      <c r="R290" s="43">
        <f>Table71417[[#This Row],[Climate finance ($ million)]]/Table71417[[#This Row],[Total commitment ($ million)]]</f>
        <v>8.8785046728971969E-3</v>
      </c>
      <c r="S290" s="21" t="s">
        <v>528</v>
      </c>
      <c r="T290" s="1" t="s">
        <v>8797</v>
      </c>
    </row>
    <row r="291" spans="1:20" x14ac:dyDescent="0.25">
      <c r="A291" t="s">
        <v>8742</v>
      </c>
      <c r="B291" t="s">
        <v>66</v>
      </c>
      <c r="C291" t="s">
        <v>523</v>
      </c>
      <c r="D291" t="s">
        <v>522</v>
      </c>
      <c r="E291" s="2">
        <v>45128</v>
      </c>
      <c r="F291">
        <v>2023</v>
      </c>
      <c r="G291" t="s">
        <v>525</v>
      </c>
      <c r="H291" t="s">
        <v>150</v>
      </c>
      <c r="I291" t="s">
        <v>132</v>
      </c>
      <c r="M291" t="s">
        <v>72</v>
      </c>
      <c r="N291">
        <f>SUM(Table71417[[#This Row],[Mitigation ($ million)]], Table71417[[#This Row],[Adaptation ($ million)]])</f>
        <v>0.15</v>
      </c>
      <c r="O291">
        <v>2.5000000000000001E-2</v>
      </c>
      <c r="P291">
        <v>0.125</v>
      </c>
      <c r="R291" s="5"/>
      <c r="S291" s="21" t="s">
        <v>528</v>
      </c>
      <c r="T291" s="1" t="s">
        <v>8797</v>
      </c>
    </row>
    <row r="292" spans="1:20" x14ac:dyDescent="0.25">
      <c r="A292" t="s">
        <v>8742</v>
      </c>
      <c r="B292" t="s">
        <v>66</v>
      </c>
      <c r="C292" t="s">
        <v>523</v>
      </c>
      <c r="D292" t="s">
        <v>522</v>
      </c>
      <c r="E292" s="2">
        <v>45128</v>
      </c>
      <c r="F292">
        <v>2023</v>
      </c>
      <c r="G292" t="s">
        <v>525</v>
      </c>
      <c r="H292" t="s">
        <v>150</v>
      </c>
      <c r="I292" t="s">
        <v>132</v>
      </c>
      <c r="M292" t="s">
        <v>72</v>
      </c>
      <c r="N292">
        <f>SUM(Table71417[[#This Row],[Mitigation ($ million)]], Table71417[[#This Row],[Adaptation ($ million)]])</f>
        <v>0</v>
      </c>
      <c r="R292" s="5"/>
      <c r="S292" s="21" t="s">
        <v>528</v>
      </c>
      <c r="T292" s="1" t="s">
        <v>8797</v>
      </c>
    </row>
    <row r="293" spans="1:20" x14ac:dyDescent="0.25">
      <c r="A293" t="s">
        <v>8742</v>
      </c>
      <c r="B293" t="s">
        <v>66</v>
      </c>
      <c r="C293" t="s">
        <v>3527</v>
      </c>
      <c r="D293" t="s">
        <v>3526</v>
      </c>
      <c r="E293" s="2">
        <v>44344</v>
      </c>
      <c r="F293">
        <v>2021</v>
      </c>
      <c r="G293" t="s">
        <v>216</v>
      </c>
      <c r="H293" t="s">
        <v>68</v>
      </c>
      <c r="I293" t="s">
        <v>128</v>
      </c>
      <c r="J293">
        <v>0.2</v>
      </c>
      <c r="M293" t="s">
        <v>25</v>
      </c>
      <c r="N293">
        <f>SUM(Table71417[[#This Row],[Mitigation ($ million)]], Table71417[[#This Row],[Adaptation ($ million)]])</f>
        <v>0.1</v>
      </c>
      <c r="O293">
        <v>0.1</v>
      </c>
      <c r="R293" s="5"/>
      <c r="S293" s="21" t="s">
        <v>3528</v>
      </c>
      <c r="T293" s="1" t="s">
        <v>8795</v>
      </c>
    </row>
    <row r="294" spans="1:20" x14ac:dyDescent="0.25">
      <c r="A294" t="s">
        <v>8742</v>
      </c>
      <c r="B294" t="s">
        <v>91</v>
      </c>
      <c r="C294" t="s">
        <v>3335</v>
      </c>
      <c r="D294" t="s">
        <v>3334</v>
      </c>
      <c r="E294" s="2">
        <v>44547</v>
      </c>
      <c r="F294">
        <v>2021</v>
      </c>
      <c r="G294" t="s">
        <v>216</v>
      </c>
      <c r="H294" t="s">
        <v>93</v>
      </c>
      <c r="I294" t="s">
        <v>117</v>
      </c>
      <c r="J294">
        <v>41.3</v>
      </c>
      <c r="M294" t="s">
        <v>24</v>
      </c>
      <c r="N294">
        <f>SUM(Table71417[[#This Row],[Mitigation ($ million)]], Table71417[[#This Row],[Adaptation ($ million)]])</f>
        <v>0.03</v>
      </c>
      <c r="P294">
        <v>0.03</v>
      </c>
      <c r="R294" s="43">
        <f>Table71417[[#This Row],[Climate finance ($ million)]]/Table71417[[#This Row],[Total commitment ($ million)]]</f>
        <v>7.2639225181598069E-4</v>
      </c>
      <c r="S294" s="21" t="s">
        <v>3336</v>
      </c>
      <c r="T294" s="1" t="s">
        <v>8795</v>
      </c>
    </row>
    <row r="295" spans="1:20" x14ac:dyDescent="0.25">
      <c r="A295" t="s">
        <v>8742</v>
      </c>
      <c r="B295" t="s">
        <v>66</v>
      </c>
      <c r="C295" t="s">
        <v>3092</v>
      </c>
      <c r="D295" t="s">
        <v>3091</v>
      </c>
      <c r="E295" s="2">
        <v>44455</v>
      </c>
      <c r="F295">
        <v>2021</v>
      </c>
      <c r="G295" t="s">
        <v>525</v>
      </c>
      <c r="H295" t="s">
        <v>93</v>
      </c>
      <c r="I295" t="s">
        <v>117</v>
      </c>
      <c r="J295">
        <v>39</v>
      </c>
      <c r="M295" t="s">
        <v>25</v>
      </c>
      <c r="N295">
        <f>SUM(Table71417[[#This Row],[Mitigation ($ million)]], Table71417[[#This Row],[Adaptation ($ million)]])</f>
        <v>5.75</v>
      </c>
      <c r="O295">
        <v>5.75</v>
      </c>
      <c r="R295" s="43">
        <f>Table71417[[#This Row],[Climate finance ($ million)]]/Table71417[[#This Row],[Total commitment ($ million)]]</f>
        <v>0.14743589743589744</v>
      </c>
      <c r="S295" s="21" t="s">
        <v>3094</v>
      </c>
      <c r="T295" s="1" t="s">
        <v>8795</v>
      </c>
    </row>
    <row r="296" spans="1:20" x14ac:dyDescent="0.25">
      <c r="A296" t="s">
        <v>8742</v>
      </c>
      <c r="B296" t="s">
        <v>66</v>
      </c>
      <c r="C296" t="s">
        <v>3092</v>
      </c>
      <c r="D296" t="s">
        <v>3091</v>
      </c>
      <c r="E296" s="2">
        <v>44455</v>
      </c>
      <c r="F296">
        <v>2021</v>
      </c>
      <c r="G296" t="s">
        <v>525</v>
      </c>
      <c r="H296" t="s">
        <v>150</v>
      </c>
      <c r="I296" t="s">
        <v>117</v>
      </c>
      <c r="M296" t="s">
        <v>25</v>
      </c>
      <c r="N296">
        <f>SUM(Table71417[[#This Row],[Mitigation ($ million)]], Table71417[[#This Row],[Adaptation ($ million)]])</f>
        <v>11.75</v>
      </c>
      <c r="O296">
        <v>11.75</v>
      </c>
      <c r="R296" s="5"/>
      <c r="S296" s="21" t="s">
        <v>3094</v>
      </c>
      <c r="T296" s="1" t="s">
        <v>8795</v>
      </c>
    </row>
    <row r="297" spans="1:20" x14ac:dyDescent="0.25">
      <c r="A297" t="s">
        <v>8742</v>
      </c>
      <c r="B297" t="s">
        <v>66</v>
      </c>
      <c r="C297" t="s">
        <v>2300</v>
      </c>
      <c r="D297" t="s">
        <v>2299</v>
      </c>
      <c r="E297" s="2">
        <v>44897</v>
      </c>
      <c r="F297">
        <v>2022</v>
      </c>
      <c r="G297" t="s">
        <v>430</v>
      </c>
      <c r="H297" t="s">
        <v>93</v>
      </c>
      <c r="I297" t="s">
        <v>117</v>
      </c>
      <c r="J297">
        <v>34.504415000000002</v>
      </c>
      <c r="M297" t="s">
        <v>72</v>
      </c>
      <c r="N297">
        <f>SUM(Table71417[[#This Row],[Mitigation ($ million)]], Table71417[[#This Row],[Adaptation ($ million)]])</f>
        <v>16.875422999999998</v>
      </c>
      <c r="O297">
        <v>12.880666</v>
      </c>
      <c r="P297">
        <v>3.9947569999999999</v>
      </c>
      <c r="R297" s="43">
        <f>Table71417[[#This Row],[Climate finance ($ million)]]/Table71417[[#This Row],[Total commitment ($ million)]]</f>
        <v>0.48908010757463927</v>
      </c>
      <c r="S297" s="21" t="s">
        <v>2302</v>
      </c>
      <c r="T297" s="1" t="s">
        <v>8796</v>
      </c>
    </row>
    <row r="298" spans="1:20" x14ac:dyDescent="0.25">
      <c r="A298" t="s">
        <v>8742</v>
      </c>
      <c r="B298" t="s">
        <v>66</v>
      </c>
      <c r="C298" t="s">
        <v>2300</v>
      </c>
      <c r="D298" t="s">
        <v>2299</v>
      </c>
      <c r="E298" s="2">
        <v>44897</v>
      </c>
      <c r="F298">
        <v>2022</v>
      </c>
      <c r="G298" t="s">
        <v>430</v>
      </c>
      <c r="H298" t="s">
        <v>93</v>
      </c>
      <c r="I298" t="s">
        <v>117</v>
      </c>
      <c r="M298" t="s">
        <v>72</v>
      </c>
      <c r="N298">
        <f>SUM(Table71417[[#This Row],[Mitigation ($ million)]], Table71417[[#This Row],[Adaptation ($ million)]])</f>
        <v>5.135999</v>
      </c>
      <c r="O298">
        <v>3.9202029999999999</v>
      </c>
      <c r="P298">
        <v>1.2157960000000001</v>
      </c>
      <c r="R298" s="5"/>
      <c r="S298" s="21" t="s">
        <v>2302</v>
      </c>
      <c r="T298" s="1" t="s">
        <v>8796</v>
      </c>
    </row>
    <row r="299" spans="1:20" x14ac:dyDescent="0.25">
      <c r="A299" t="s">
        <v>8742</v>
      </c>
      <c r="B299" t="s">
        <v>66</v>
      </c>
      <c r="C299" t="s">
        <v>3075</v>
      </c>
      <c r="D299" t="s">
        <v>3074</v>
      </c>
      <c r="E299" s="2">
        <v>44208</v>
      </c>
      <c r="F299">
        <v>2021</v>
      </c>
      <c r="G299" t="s">
        <v>228</v>
      </c>
      <c r="H299" t="s">
        <v>150</v>
      </c>
      <c r="I299" t="s">
        <v>84</v>
      </c>
      <c r="J299">
        <v>50</v>
      </c>
      <c r="M299" t="s">
        <v>72</v>
      </c>
      <c r="N299">
        <f>SUM(Table71417[[#This Row],[Mitigation ($ million)]], Table71417[[#This Row],[Adaptation ($ million)]])</f>
        <v>21.2</v>
      </c>
      <c r="O299">
        <v>15.1</v>
      </c>
      <c r="P299">
        <v>6.1</v>
      </c>
      <c r="R299" s="43">
        <f>Table71417[[#This Row],[Climate finance ($ million)]]/Table71417[[#This Row],[Total commitment ($ million)]]</f>
        <v>0.42399999999999999</v>
      </c>
      <c r="S299" s="21" t="s">
        <v>3077</v>
      </c>
      <c r="T299" s="1" t="s">
        <v>8795</v>
      </c>
    </row>
    <row r="300" spans="1:20" x14ac:dyDescent="0.25">
      <c r="A300" t="s">
        <v>8742</v>
      </c>
      <c r="B300" t="s">
        <v>66</v>
      </c>
      <c r="C300" t="s">
        <v>816</v>
      </c>
      <c r="D300" t="s">
        <v>815</v>
      </c>
      <c r="E300" s="2">
        <v>45251</v>
      </c>
      <c r="F300">
        <v>2023</v>
      </c>
      <c r="G300" t="s">
        <v>228</v>
      </c>
      <c r="H300" t="s">
        <v>150</v>
      </c>
      <c r="I300" t="s">
        <v>84</v>
      </c>
      <c r="J300">
        <v>33.5</v>
      </c>
      <c r="M300" t="s">
        <v>72</v>
      </c>
      <c r="N300">
        <f>SUM(Table71417[[#This Row],[Mitigation ($ million)]], Table71417[[#This Row],[Adaptation ($ million)]])</f>
        <v>7.0600000000000005</v>
      </c>
      <c r="O300">
        <v>2.0299999999999998</v>
      </c>
      <c r="P300">
        <v>5.03</v>
      </c>
      <c r="R300" s="5"/>
      <c r="S300" s="21" t="s">
        <v>819</v>
      </c>
      <c r="T300" s="1" t="s">
        <v>8797</v>
      </c>
    </row>
    <row r="301" spans="1:20" x14ac:dyDescent="0.25">
      <c r="A301" t="s">
        <v>8742</v>
      </c>
      <c r="B301" t="s">
        <v>66</v>
      </c>
      <c r="C301" t="s">
        <v>816</v>
      </c>
      <c r="D301" t="s">
        <v>815</v>
      </c>
      <c r="E301" s="2">
        <v>45251</v>
      </c>
      <c r="F301">
        <v>2023</v>
      </c>
      <c r="G301" t="s">
        <v>228</v>
      </c>
      <c r="H301" t="s">
        <v>170</v>
      </c>
      <c r="I301" t="s">
        <v>84</v>
      </c>
      <c r="M301" t="s">
        <v>72</v>
      </c>
      <c r="N301">
        <f>SUM(Table71417[[#This Row],[Mitigation ($ million)]], Table71417[[#This Row],[Adaptation ($ million)]])</f>
        <v>9.42</v>
      </c>
      <c r="O301">
        <v>2.71</v>
      </c>
      <c r="P301">
        <v>6.71</v>
      </c>
      <c r="R301" s="5"/>
      <c r="S301" s="21" t="s">
        <v>819</v>
      </c>
      <c r="T301" s="1" t="s">
        <v>8797</v>
      </c>
    </row>
    <row r="302" spans="1:20" x14ac:dyDescent="0.25">
      <c r="A302" t="s">
        <v>8742</v>
      </c>
      <c r="B302" t="s">
        <v>66</v>
      </c>
      <c r="C302" t="s">
        <v>2940</v>
      </c>
      <c r="D302" t="s">
        <v>2939</v>
      </c>
      <c r="E302" s="2">
        <v>44713</v>
      </c>
      <c r="F302">
        <v>2022</v>
      </c>
      <c r="G302" t="s">
        <v>122</v>
      </c>
      <c r="H302" t="s">
        <v>93</v>
      </c>
      <c r="I302" t="s">
        <v>128</v>
      </c>
      <c r="J302">
        <v>400</v>
      </c>
      <c r="M302" t="s">
        <v>72</v>
      </c>
      <c r="N302">
        <f>SUM(Table71417[[#This Row],[Mitigation ($ million)]], Table71417[[#This Row],[Adaptation ($ million)]])</f>
        <v>62.22</v>
      </c>
      <c r="O302">
        <v>21.11</v>
      </c>
      <c r="P302">
        <v>41.11</v>
      </c>
      <c r="R302" s="43">
        <f>Table71417[[#This Row],[Climate finance ($ million)]]/Table71417[[#This Row],[Total commitment ($ million)]]</f>
        <v>0.15554999999999999</v>
      </c>
      <c r="S302" s="21" t="s">
        <v>2942</v>
      </c>
      <c r="T302" s="1" t="s">
        <v>8796</v>
      </c>
    </row>
    <row r="303" spans="1:20" x14ac:dyDescent="0.25">
      <c r="A303" t="s">
        <v>8742</v>
      </c>
      <c r="B303" t="s">
        <v>66</v>
      </c>
      <c r="C303" t="s">
        <v>3131</v>
      </c>
      <c r="D303" t="s">
        <v>3130</v>
      </c>
      <c r="E303" s="2">
        <v>44531</v>
      </c>
      <c r="F303">
        <v>2021</v>
      </c>
      <c r="G303" t="s">
        <v>216</v>
      </c>
      <c r="H303" t="s">
        <v>93</v>
      </c>
      <c r="I303" t="s">
        <v>117</v>
      </c>
      <c r="J303">
        <v>453.91</v>
      </c>
      <c r="M303" t="s">
        <v>72</v>
      </c>
      <c r="N303">
        <f>SUM(Table71417[[#This Row],[Mitigation ($ million)]], Table71417[[#This Row],[Adaptation ($ million)]])</f>
        <v>79.94</v>
      </c>
      <c r="O303">
        <v>44.77</v>
      </c>
      <c r="P303">
        <v>35.17</v>
      </c>
      <c r="R303" s="43">
        <f>Table71417[[#This Row],[Climate finance ($ million)]]/Table71417[[#This Row],[Total commitment ($ million)]]</f>
        <v>0.17611420766231189</v>
      </c>
      <c r="S303" s="21" t="s">
        <v>3132</v>
      </c>
      <c r="T303" s="1" t="s">
        <v>8795</v>
      </c>
    </row>
    <row r="304" spans="1:20" x14ac:dyDescent="0.25">
      <c r="A304" t="s">
        <v>8742</v>
      </c>
      <c r="B304" t="s">
        <v>66</v>
      </c>
      <c r="C304" t="s">
        <v>3137</v>
      </c>
      <c r="D304" t="s">
        <v>3136</v>
      </c>
      <c r="E304" s="2">
        <v>44281</v>
      </c>
      <c r="F304">
        <v>2021</v>
      </c>
      <c r="G304" t="s">
        <v>216</v>
      </c>
      <c r="H304" t="s">
        <v>93</v>
      </c>
      <c r="I304" t="s">
        <v>117</v>
      </c>
      <c r="J304">
        <v>420.72945099999998</v>
      </c>
      <c r="M304" t="s">
        <v>72</v>
      </c>
      <c r="N304">
        <f>SUM(Table71417[[#This Row],[Mitigation ($ million)]], Table71417[[#This Row],[Adaptation ($ million)]])</f>
        <v>26.808075000000002</v>
      </c>
      <c r="O304">
        <v>9.0269239999999993</v>
      </c>
      <c r="P304">
        <v>17.781151000000001</v>
      </c>
      <c r="R304" s="43">
        <f>Table71417[[#This Row],[Climate finance ($ million)]]/Table71417[[#This Row],[Total commitment ($ million)]]</f>
        <v>6.3718085188193788E-2</v>
      </c>
      <c r="S304" s="21" t="s">
        <v>3138</v>
      </c>
      <c r="T304" s="1" t="s">
        <v>8795</v>
      </c>
    </row>
    <row r="305" spans="1:20" x14ac:dyDescent="0.25">
      <c r="A305" t="s">
        <v>8742</v>
      </c>
      <c r="B305" t="s">
        <v>66</v>
      </c>
      <c r="C305" t="s">
        <v>2305</v>
      </c>
      <c r="D305" t="s">
        <v>2304</v>
      </c>
      <c r="E305" s="2">
        <v>44876</v>
      </c>
      <c r="F305">
        <v>2022</v>
      </c>
      <c r="G305" t="s">
        <v>216</v>
      </c>
      <c r="H305" t="s">
        <v>93</v>
      </c>
      <c r="I305" t="s">
        <v>71</v>
      </c>
      <c r="J305">
        <v>577.35</v>
      </c>
      <c r="M305" t="s">
        <v>72</v>
      </c>
      <c r="N305">
        <f>SUM(Table71417[[#This Row],[Mitigation ($ million)]], Table71417[[#This Row],[Adaptation ($ million)]])</f>
        <v>14</v>
      </c>
      <c r="O305">
        <v>7</v>
      </c>
      <c r="P305">
        <v>7</v>
      </c>
      <c r="R305" s="43">
        <f>Table71417[[#This Row],[Climate finance ($ million)]]/Table71417[[#This Row],[Total commitment ($ million)]]</f>
        <v>2.4248722611933834E-2</v>
      </c>
      <c r="S305" s="21" t="s">
        <v>2308</v>
      </c>
      <c r="T305" s="1" t="s">
        <v>8796</v>
      </c>
    </row>
    <row r="306" spans="1:20" x14ac:dyDescent="0.25">
      <c r="A306" t="s">
        <v>8742</v>
      </c>
      <c r="B306" t="s">
        <v>66</v>
      </c>
      <c r="C306" t="s">
        <v>2305</v>
      </c>
      <c r="D306" t="s">
        <v>2304</v>
      </c>
      <c r="E306" s="2">
        <v>44876</v>
      </c>
      <c r="F306">
        <v>2022</v>
      </c>
      <c r="G306" t="s">
        <v>216</v>
      </c>
      <c r="H306" t="s">
        <v>93</v>
      </c>
      <c r="I306" t="s">
        <v>117</v>
      </c>
      <c r="M306" t="s">
        <v>72</v>
      </c>
      <c r="N306">
        <f>SUM(Table71417[[#This Row],[Mitigation ($ million)]], Table71417[[#This Row],[Adaptation ($ million)]])</f>
        <v>39.760000000000005</v>
      </c>
      <c r="O306">
        <v>15.91</v>
      </c>
      <c r="P306">
        <v>23.85</v>
      </c>
      <c r="R306" s="5"/>
      <c r="S306" s="21" t="s">
        <v>2308</v>
      </c>
      <c r="T306" s="1" t="s">
        <v>8796</v>
      </c>
    </row>
    <row r="307" spans="1:20" x14ac:dyDescent="0.25">
      <c r="A307" t="s">
        <v>8742</v>
      </c>
      <c r="B307" t="s">
        <v>66</v>
      </c>
      <c r="C307" t="s">
        <v>3069</v>
      </c>
      <c r="D307" t="s">
        <v>3068</v>
      </c>
      <c r="E307" s="2">
        <v>44230</v>
      </c>
      <c r="F307">
        <v>2021</v>
      </c>
      <c r="G307" t="s">
        <v>216</v>
      </c>
      <c r="H307" t="s">
        <v>93</v>
      </c>
      <c r="I307" t="s">
        <v>117</v>
      </c>
      <c r="J307">
        <v>353.56</v>
      </c>
      <c r="M307" t="s">
        <v>72</v>
      </c>
      <c r="N307">
        <f>SUM(Table71417[[#This Row],[Mitigation ($ million)]], Table71417[[#This Row],[Adaptation ($ million)]])</f>
        <v>8.94</v>
      </c>
      <c r="O307">
        <v>7.64</v>
      </c>
      <c r="P307">
        <v>1.3</v>
      </c>
      <c r="R307" s="43">
        <f>Table71417[[#This Row],[Climate finance ($ million)]]/Table71417[[#This Row],[Total commitment ($ million)]]</f>
        <v>2.528566579929856E-2</v>
      </c>
      <c r="S307" s="21" t="s">
        <v>3070</v>
      </c>
      <c r="T307" s="1" t="s">
        <v>8795</v>
      </c>
    </row>
    <row r="308" spans="1:20" x14ac:dyDescent="0.25">
      <c r="A308" t="s">
        <v>8742</v>
      </c>
      <c r="B308" t="s">
        <v>66</v>
      </c>
      <c r="C308" t="s">
        <v>3134</v>
      </c>
      <c r="D308" t="s">
        <v>3133</v>
      </c>
      <c r="E308" s="2">
        <v>44487</v>
      </c>
      <c r="F308">
        <v>2021</v>
      </c>
      <c r="G308" t="s">
        <v>216</v>
      </c>
      <c r="H308" t="s">
        <v>93</v>
      </c>
      <c r="I308" t="s">
        <v>117</v>
      </c>
      <c r="J308">
        <v>466.76</v>
      </c>
      <c r="M308" t="s">
        <v>72</v>
      </c>
      <c r="N308">
        <f>SUM(Table71417[[#This Row],[Mitigation ($ million)]], Table71417[[#This Row],[Adaptation ($ million)]])</f>
        <v>18.29</v>
      </c>
      <c r="O308">
        <v>10.029999999999999</v>
      </c>
      <c r="P308">
        <v>8.26</v>
      </c>
      <c r="R308" s="43">
        <f>Table71417[[#This Row],[Climate finance ($ million)]]/Table71417[[#This Row],[Total commitment ($ million)]]</f>
        <v>3.9185020138829373E-2</v>
      </c>
      <c r="S308" s="21" t="s">
        <v>3135</v>
      </c>
      <c r="T308" s="1" t="s">
        <v>8795</v>
      </c>
    </row>
    <row r="309" spans="1:20" x14ac:dyDescent="0.25">
      <c r="A309" t="s">
        <v>8742</v>
      </c>
      <c r="B309" t="s">
        <v>66</v>
      </c>
      <c r="C309" t="s">
        <v>2310</v>
      </c>
      <c r="D309" t="s">
        <v>2309</v>
      </c>
      <c r="E309" s="2">
        <v>44910</v>
      </c>
      <c r="F309">
        <v>2022</v>
      </c>
      <c r="G309" t="s">
        <v>216</v>
      </c>
      <c r="H309" t="s">
        <v>93</v>
      </c>
      <c r="I309" t="s">
        <v>361</v>
      </c>
      <c r="J309">
        <v>1373.08</v>
      </c>
      <c r="M309" t="s">
        <v>72</v>
      </c>
      <c r="N309">
        <f>SUM(Table71417[[#This Row],[Mitigation ($ million)]], Table71417[[#This Row],[Adaptation ($ million)]])</f>
        <v>13.23</v>
      </c>
      <c r="O309">
        <v>4.7</v>
      </c>
      <c r="P309">
        <v>8.5299999999999994</v>
      </c>
      <c r="R309" s="43">
        <f>Table71417[[#This Row],[Climate finance ($ million)]]/Table71417[[#This Row],[Total commitment ($ million)]]</f>
        <v>9.6352725259999418E-3</v>
      </c>
      <c r="S309" s="21" t="s">
        <v>2312</v>
      </c>
      <c r="T309" s="1" t="s">
        <v>8796</v>
      </c>
    </row>
    <row r="310" spans="1:20" x14ac:dyDescent="0.25">
      <c r="A310" t="s">
        <v>8742</v>
      </c>
      <c r="B310" t="s">
        <v>66</v>
      </c>
      <c r="C310" t="s">
        <v>2310</v>
      </c>
      <c r="D310" t="s">
        <v>2309</v>
      </c>
      <c r="E310" s="2">
        <v>44910</v>
      </c>
      <c r="F310">
        <v>2022</v>
      </c>
      <c r="G310" t="s">
        <v>216</v>
      </c>
      <c r="H310" t="s">
        <v>93</v>
      </c>
      <c r="I310" t="s">
        <v>71</v>
      </c>
      <c r="M310" t="s">
        <v>72</v>
      </c>
      <c r="N310">
        <f>SUM(Table71417[[#This Row],[Mitigation ($ million)]], Table71417[[#This Row],[Adaptation ($ million)]])</f>
        <v>39.69</v>
      </c>
      <c r="O310">
        <v>14.1</v>
      </c>
      <c r="P310">
        <v>25.59</v>
      </c>
      <c r="R310" s="5"/>
      <c r="S310" s="21" t="s">
        <v>2312</v>
      </c>
      <c r="T310" s="1" t="s">
        <v>8796</v>
      </c>
    </row>
    <row r="311" spans="1:20" x14ac:dyDescent="0.25">
      <c r="A311" t="s">
        <v>8742</v>
      </c>
      <c r="B311" t="s">
        <v>66</v>
      </c>
      <c r="C311" t="s">
        <v>2314</v>
      </c>
      <c r="D311" t="s">
        <v>2313</v>
      </c>
      <c r="E311" s="2">
        <v>44916</v>
      </c>
      <c r="F311">
        <v>2022</v>
      </c>
      <c r="G311" t="s">
        <v>216</v>
      </c>
      <c r="H311" t="s">
        <v>93</v>
      </c>
      <c r="I311" t="s">
        <v>71</v>
      </c>
      <c r="J311">
        <v>212.244</v>
      </c>
      <c r="M311" t="s">
        <v>25</v>
      </c>
      <c r="N311">
        <f>SUM(Table71417[[#This Row],[Mitigation ($ million)]], Table71417[[#This Row],[Adaptation ($ million)]])</f>
        <v>5.03</v>
      </c>
      <c r="P311">
        <v>5.03</v>
      </c>
      <c r="R311" s="5"/>
      <c r="S311" s="21" t="s">
        <v>2316</v>
      </c>
      <c r="T311" s="1" t="s">
        <v>8796</v>
      </c>
    </row>
    <row r="312" spans="1:20" x14ac:dyDescent="0.25">
      <c r="A312" t="s">
        <v>8742</v>
      </c>
      <c r="B312" t="s">
        <v>66</v>
      </c>
      <c r="C312" t="s">
        <v>2314</v>
      </c>
      <c r="D312" t="s">
        <v>2313</v>
      </c>
      <c r="E312" s="2">
        <v>44916</v>
      </c>
      <c r="F312">
        <v>2022</v>
      </c>
      <c r="G312" t="s">
        <v>216</v>
      </c>
      <c r="H312" t="s">
        <v>93</v>
      </c>
      <c r="I312" t="s">
        <v>117</v>
      </c>
      <c r="M312" t="s">
        <v>25</v>
      </c>
      <c r="N312">
        <f>SUM(Table71417[[#This Row],[Mitigation ($ million)]], Table71417[[#This Row],[Adaptation ($ million)]])</f>
        <v>24</v>
      </c>
      <c r="P312">
        <v>24</v>
      </c>
      <c r="R312" s="5"/>
      <c r="S312" s="21" t="s">
        <v>2316</v>
      </c>
      <c r="T312" s="1" t="s">
        <v>8796</v>
      </c>
    </row>
    <row r="313" spans="1:20" x14ac:dyDescent="0.25">
      <c r="A313" t="s">
        <v>8742</v>
      </c>
      <c r="B313" t="s">
        <v>66</v>
      </c>
      <c r="C313" t="s">
        <v>2314</v>
      </c>
      <c r="D313" t="s">
        <v>2313</v>
      </c>
      <c r="E313" s="2">
        <v>44916</v>
      </c>
      <c r="F313">
        <v>2022</v>
      </c>
      <c r="G313" t="s">
        <v>216</v>
      </c>
      <c r="H313" t="s">
        <v>93</v>
      </c>
      <c r="I313" t="s">
        <v>126</v>
      </c>
      <c r="M313" t="s">
        <v>25</v>
      </c>
      <c r="N313">
        <f>SUM(Table71417[[#This Row],[Mitigation ($ million)]], Table71417[[#This Row],[Adaptation ($ million)]])</f>
        <v>3</v>
      </c>
      <c r="P313">
        <v>3</v>
      </c>
      <c r="R313" s="5"/>
      <c r="S313" s="21" t="s">
        <v>2316</v>
      </c>
      <c r="T313" s="1" t="s">
        <v>8796</v>
      </c>
    </row>
    <row r="314" spans="1:20" x14ac:dyDescent="0.25">
      <c r="A314" t="s">
        <v>8742</v>
      </c>
      <c r="B314" t="s">
        <v>66</v>
      </c>
      <c r="C314" t="s">
        <v>2314</v>
      </c>
      <c r="D314" t="s">
        <v>2313</v>
      </c>
      <c r="E314" s="2">
        <v>44916</v>
      </c>
      <c r="F314">
        <v>2022</v>
      </c>
      <c r="G314" t="s">
        <v>216</v>
      </c>
      <c r="H314" t="s">
        <v>93</v>
      </c>
      <c r="I314" t="s">
        <v>71</v>
      </c>
      <c r="M314" t="s">
        <v>25</v>
      </c>
      <c r="N314">
        <f>SUM(Table71417[[#This Row],[Mitigation ($ million)]], Table71417[[#This Row],[Adaptation ($ million)]])</f>
        <v>8</v>
      </c>
      <c r="P314">
        <v>8</v>
      </c>
      <c r="R314" s="5"/>
      <c r="S314" s="21" t="s">
        <v>2316</v>
      </c>
      <c r="T314" s="1" t="s">
        <v>8796</v>
      </c>
    </row>
    <row r="315" spans="1:20" x14ac:dyDescent="0.25">
      <c r="A315" t="s">
        <v>8742</v>
      </c>
      <c r="B315" t="s">
        <v>66</v>
      </c>
      <c r="C315" t="s">
        <v>2314</v>
      </c>
      <c r="D315" t="s">
        <v>2313</v>
      </c>
      <c r="E315" s="2">
        <v>44916</v>
      </c>
      <c r="F315">
        <v>2022</v>
      </c>
      <c r="G315" t="s">
        <v>216</v>
      </c>
      <c r="H315" t="s">
        <v>93</v>
      </c>
      <c r="I315" t="s">
        <v>117</v>
      </c>
      <c r="M315" t="s">
        <v>25</v>
      </c>
      <c r="N315">
        <f>SUM(Table71417[[#This Row],[Mitigation ($ million)]], Table71417[[#This Row],[Adaptation ($ million)]])</f>
        <v>17</v>
      </c>
      <c r="P315">
        <v>17</v>
      </c>
      <c r="R315" s="5"/>
      <c r="S315" s="21" t="s">
        <v>2316</v>
      </c>
      <c r="T315" s="1" t="s">
        <v>8796</v>
      </c>
    </row>
    <row r="316" spans="1:20" x14ac:dyDescent="0.25">
      <c r="A316" t="s">
        <v>8742</v>
      </c>
      <c r="B316" t="s">
        <v>66</v>
      </c>
      <c r="C316" t="s">
        <v>3149</v>
      </c>
      <c r="D316" t="s">
        <v>3148</v>
      </c>
      <c r="E316" s="2">
        <v>44504</v>
      </c>
      <c r="F316">
        <v>2021</v>
      </c>
      <c r="G316" t="s">
        <v>216</v>
      </c>
      <c r="H316" t="s">
        <v>93</v>
      </c>
      <c r="I316" t="s">
        <v>132</v>
      </c>
      <c r="J316">
        <v>2225.13</v>
      </c>
      <c r="M316" t="s">
        <v>72</v>
      </c>
      <c r="N316">
        <f>SUM(Table71417[[#This Row],[Mitigation ($ million)]], Table71417[[#This Row],[Adaptation ($ million)]])</f>
        <v>2.9539999999999997</v>
      </c>
      <c r="O316">
        <v>2.63</v>
      </c>
      <c r="P316">
        <v>0.32400000000000001</v>
      </c>
      <c r="R316" s="43">
        <f>Table71417[[#This Row],[Climate finance ($ million)]]/Table71417[[#This Row],[Total commitment ($ million)]]</f>
        <v>1.3275628839663298E-3</v>
      </c>
      <c r="S316" s="21" t="s">
        <v>3150</v>
      </c>
      <c r="T316" s="1" t="s">
        <v>8795</v>
      </c>
    </row>
    <row r="317" spans="1:20" x14ac:dyDescent="0.25">
      <c r="A317" t="s">
        <v>8742</v>
      </c>
      <c r="B317" t="s">
        <v>66</v>
      </c>
      <c r="C317" t="s">
        <v>3214</v>
      </c>
      <c r="D317" t="s">
        <v>3213</v>
      </c>
      <c r="E317" s="2">
        <v>44537</v>
      </c>
      <c r="F317">
        <v>2021</v>
      </c>
      <c r="G317" t="s">
        <v>88</v>
      </c>
      <c r="H317" t="s">
        <v>93</v>
      </c>
      <c r="I317" t="s">
        <v>71</v>
      </c>
      <c r="J317">
        <v>216.5</v>
      </c>
      <c r="M317" t="s">
        <v>72</v>
      </c>
      <c r="N317">
        <f>SUM(Table71417[[#This Row],[Mitigation ($ million)]], Table71417[[#This Row],[Adaptation ($ million)]])</f>
        <v>50.169999999999995</v>
      </c>
      <c r="O317">
        <v>48.87</v>
      </c>
      <c r="P317">
        <v>1.3</v>
      </c>
      <c r="R317" s="43">
        <f>Table71417[[#This Row],[Climate finance ($ million)]]/Table71417[[#This Row],[Total commitment ($ million)]]</f>
        <v>0.23173210161662816</v>
      </c>
      <c r="S317" s="21" t="s">
        <v>3215</v>
      </c>
      <c r="T317" s="1" t="s">
        <v>8795</v>
      </c>
    </row>
    <row r="318" spans="1:20" x14ac:dyDescent="0.25">
      <c r="A318" t="s">
        <v>8742</v>
      </c>
      <c r="B318" t="s">
        <v>66</v>
      </c>
      <c r="C318" t="s">
        <v>3405</v>
      </c>
      <c r="D318" t="s">
        <v>3213</v>
      </c>
      <c r="E318" s="2">
        <v>44561</v>
      </c>
      <c r="F318">
        <v>2021</v>
      </c>
      <c r="G318" t="s">
        <v>88</v>
      </c>
      <c r="H318" t="s">
        <v>68</v>
      </c>
      <c r="I318" t="s">
        <v>71</v>
      </c>
      <c r="M318" t="s">
        <v>72</v>
      </c>
      <c r="N318">
        <f>SUM(Table71417[[#This Row],[Mitigation ($ million)]], Table71417[[#This Row],[Adaptation ($ million)]])</f>
        <v>0</v>
      </c>
      <c r="R318" s="5"/>
      <c r="S318" s="21" t="s">
        <v>3215</v>
      </c>
      <c r="T318" s="1" t="s">
        <v>8795</v>
      </c>
    </row>
    <row r="319" spans="1:20" x14ac:dyDescent="0.25">
      <c r="A319" t="s">
        <v>8742</v>
      </c>
      <c r="B319" t="s">
        <v>66</v>
      </c>
      <c r="C319" t="s">
        <v>2755</v>
      </c>
      <c r="D319" t="s">
        <v>2754</v>
      </c>
      <c r="E319" s="2">
        <v>44789</v>
      </c>
      <c r="F319">
        <v>2022</v>
      </c>
      <c r="G319" t="s">
        <v>88</v>
      </c>
      <c r="H319" t="s">
        <v>93</v>
      </c>
      <c r="I319" t="s">
        <v>117</v>
      </c>
      <c r="J319">
        <v>139.1</v>
      </c>
      <c r="M319" t="s">
        <v>72</v>
      </c>
      <c r="N319">
        <f>SUM(Table71417[[#This Row],[Mitigation ($ million)]], Table71417[[#This Row],[Adaptation ($ million)]])</f>
        <v>38.790000000000006</v>
      </c>
      <c r="O319">
        <v>6.7</v>
      </c>
      <c r="P319">
        <v>32.090000000000003</v>
      </c>
      <c r="R319" s="5"/>
      <c r="S319" s="21" t="s">
        <v>2757</v>
      </c>
      <c r="T319" s="1" t="s">
        <v>8796</v>
      </c>
    </row>
    <row r="320" spans="1:20" x14ac:dyDescent="0.25">
      <c r="A320" t="s">
        <v>8742</v>
      </c>
      <c r="B320" t="s">
        <v>66</v>
      </c>
      <c r="C320" t="s">
        <v>921</v>
      </c>
      <c r="D320" t="s">
        <v>920</v>
      </c>
      <c r="E320" s="2">
        <v>44462</v>
      </c>
      <c r="F320">
        <v>2021</v>
      </c>
      <c r="G320" t="s">
        <v>216</v>
      </c>
      <c r="H320" t="s">
        <v>68</v>
      </c>
      <c r="I320" t="s">
        <v>84</v>
      </c>
      <c r="J320">
        <v>0.51</v>
      </c>
      <c r="M320" t="s">
        <v>72</v>
      </c>
      <c r="N320">
        <f>SUM(Table71417[[#This Row],[Mitigation ($ million)]], Table71417[[#This Row],[Adaptation ($ million)]])</f>
        <v>5.4901960784313735E-3</v>
      </c>
      <c r="O320">
        <v>2.7450980392156868E-3</v>
      </c>
      <c r="P320">
        <v>2.7450980392156868E-3</v>
      </c>
      <c r="R320" s="43">
        <f>Table71417[[#This Row],[Climate finance ($ million)]]/Table71417[[#This Row],[Total commitment ($ million)]]</f>
        <v>1.0765090349865438E-2</v>
      </c>
      <c r="S320" s="21" t="s">
        <v>923</v>
      </c>
      <c r="T320" s="1" t="s">
        <v>8795</v>
      </c>
    </row>
    <row r="321" spans="1:20" x14ac:dyDescent="0.25">
      <c r="A321" t="s">
        <v>8742</v>
      </c>
      <c r="B321" t="s">
        <v>66</v>
      </c>
      <c r="C321" t="s">
        <v>921</v>
      </c>
      <c r="D321" t="s">
        <v>920</v>
      </c>
      <c r="E321" s="2">
        <v>44462</v>
      </c>
      <c r="F321">
        <v>2021</v>
      </c>
      <c r="G321" t="s">
        <v>216</v>
      </c>
      <c r="H321" t="s">
        <v>68</v>
      </c>
      <c r="I321" t="s">
        <v>117</v>
      </c>
      <c r="M321" t="s">
        <v>72</v>
      </c>
      <c r="N321">
        <f>SUM(Table71417[[#This Row],[Mitigation ($ million)]], Table71417[[#This Row],[Adaptation ($ million)]])</f>
        <v>2.8627450980392162E-2</v>
      </c>
      <c r="O321">
        <v>1.4313725490196081E-2</v>
      </c>
      <c r="P321">
        <v>1.4313725490196081E-2</v>
      </c>
      <c r="R321" s="5"/>
      <c r="S321" s="21" t="s">
        <v>923</v>
      </c>
      <c r="T321" s="1" t="s">
        <v>8795</v>
      </c>
    </row>
    <row r="322" spans="1:20" x14ac:dyDescent="0.25">
      <c r="A322" t="s">
        <v>8742</v>
      </c>
      <c r="B322" t="s">
        <v>66</v>
      </c>
      <c r="C322" t="s">
        <v>921</v>
      </c>
      <c r="D322" t="s">
        <v>920</v>
      </c>
      <c r="E322" s="2">
        <v>44462</v>
      </c>
      <c r="F322">
        <v>2021</v>
      </c>
      <c r="G322" t="s">
        <v>216</v>
      </c>
      <c r="H322" t="s">
        <v>68</v>
      </c>
      <c r="I322" t="s">
        <v>141</v>
      </c>
      <c r="M322" t="s">
        <v>72</v>
      </c>
      <c r="N322">
        <f>SUM(Table71417[[#This Row],[Mitigation ($ million)]], Table71417[[#This Row],[Adaptation ($ million)]])</f>
        <v>5.8823529411764714E-3</v>
      </c>
      <c r="O322">
        <v>2.9411764705882357E-3</v>
      </c>
      <c r="P322">
        <v>2.9411764705882357E-3</v>
      </c>
      <c r="R322" s="5"/>
      <c r="S322" s="21" t="s">
        <v>923</v>
      </c>
      <c r="T322" s="1" t="s">
        <v>8795</v>
      </c>
    </row>
    <row r="323" spans="1:20" x14ac:dyDescent="0.25">
      <c r="A323" t="s">
        <v>8742</v>
      </c>
      <c r="B323" t="s">
        <v>66</v>
      </c>
      <c r="C323" t="s">
        <v>921</v>
      </c>
      <c r="D323" t="s">
        <v>920</v>
      </c>
      <c r="E323" s="2">
        <v>44540</v>
      </c>
      <c r="F323">
        <v>2021</v>
      </c>
      <c r="G323" t="s">
        <v>216</v>
      </c>
      <c r="H323" t="s">
        <v>68</v>
      </c>
      <c r="I323" t="s">
        <v>84</v>
      </c>
      <c r="M323" t="s">
        <v>72</v>
      </c>
      <c r="N323">
        <f>SUM(Table71417[[#This Row],[Mitigation ($ million)]], Table71417[[#This Row],[Adaptation ($ million)]])</f>
        <v>1.5098039215686277E-3</v>
      </c>
      <c r="O323">
        <v>7.5490196078431386E-4</v>
      </c>
      <c r="P323">
        <v>7.5490196078431386E-4</v>
      </c>
      <c r="R323" s="5"/>
      <c r="S323" s="21" t="s">
        <v>923</v>
      </c>
      <c r="T323" s="1" t="s">
        <v>8795</v>
      </c>
    </row>
    <row r="324" spans="1:20" x14ac:dyDescent="0.25">
      <c r="A324" t="s">
        <v>8742</v>
      </c>
      <c r="B324" t="s">
        <v>66</v>
      </c>
      <c r="C324" t="s">
        <v>921</v>
      </c>
      <c r="D324" t="s">
        <v>920</v>
      </c>
      <c r="E324" s="2">
        <v>44540</v>
      </c>
      <c r="F324">
        <v>2021</v>
      </c>
      <c r="G324" t="s">
        <v>216</v>
      </c>
      <c r="H324" t="s">
        <v>68</v>
      </c>
      <c r="I324" t="s">
        <v>117</v>
      </c>
      <c r="M324" t="s">
        <v>72</v>
      </c>
      <c r="N324">
        <f>SUM(Table71417[[#This Row],[Mitigation ($ million)]], Table71417[[#This Row],[Adaptation ($ million)]])</f>
        <v>7.8725490196078444E-3</v>
      </c>
      <c r="O324">
        <v>3.9362745098039222E-3</v>
      </c>
      <c r="P324">
        <v>3.9362745098039222E-3</v>
      </c>
      <c r="R324" s="5"/>
      <c r="S324" s="21" t="s">
        <v>923</v>
      </c>
      <c r="T324" s="1" t="s">
        <v>8795</v>
      </c>
    </row>
    <row r="325" spans="1:20" x14ac:dyDescent="0.25">
      <c r="A325" t="s">
        <v>8742</v>
      </c>
      <c r="B325" t="s">
        <v>66</v>
      </c>
      <c r="C325" t="s">
        <v>921</v>
      </c>
      <c r="D325" t="s">
        <v>920</v>
      </c>
      <c r="E325" s="2">
        <v>44540</v>
      </c>
      <c r="F325">
        <v>2021</v>
      </c>
      <c r="G325" t="s">
        <v>216</v>
      </c>
      <c r="H325" t="s">
        <v>68</v>
      </c>
      <c r="I325" t="s">
        <v>141</v>
      </c>
      <c r="M325" t="s">
        <v>72</v>
      </c>
      <c r="N325">
        <f>SUM(Table71417[[#This Row],[Mitigation ($ million)]], Table71417[[#This Row],[Adaptation ($ million)]])</f>
        <v>1.6176470588235296E-3</v>
      </c>
      <c r="O325">
        <v>8.0882352941176482E-4</v>
      </c>
      <c r="P325">
        <v>8.0882352941176482E-4</v>
      </c>
      <c r="R325" s="5"/>
      <c r="S325" s="21" t="s">
        <v>923</v>
      </c>
      <c r="T325" s="1" t="s">
        <v>8795</v>
      </c>
    </row>
    <row r="326" spans="1:20" x14ac:dyDescent="0.25">
      <c r="A326" t="s">
        <v>8742</v>
      </c>
      <c r="B326" t="s">
        <v>66</v>
      </c>
      <c r="C326" t="s">
        <v>921</v>
      </c>
      <c r="D326" t="s">
        <v>920</v>
      </c>
      <c r="E326" s="2">
        <v>45272</v>
      </c>
      <c r="F326">
        <v>2023</v>
      </c>
      <c r="G326" t="s">
        <v>216</v>
      </c>
      <c r="H326" t="s">
        <v>68</v>
      </c>
      <c r="I326" t="s">
        <v>84</v>
      </c>
      <c r="J326">
        <v>0.4</v>
      </c>
      <c r="M326" t="s">
        <v>72</v>
      </c>
      <c r="N326">
        <f>SUM(Table71417[[#This Row],[Mitigation ($ million)]], Table71417[[#This Row],[Adaptation ($ million)]])</f>
        <v>7.1999999999999995E-2</v>
      </c>
      <c r="O326">
        <v>3.5999999999999997E-2</v>
      </c>
      <c r="P326">
        <v>3.5999999999999997E-2</v>
      </c>
      <c r="R326" s="5"/>
      <c r="S326" s="21" t="s">
        <v>923</v>
      </c>
      <c r="T326" s="1" t="s">
        <v>8797</v>
      </c>
    </row>
    <row r="327" spans="1:20" x14ac:dyDescent="0.25">
      <c r="A327" t="s">
        <v>8742</v>
      </c>
      <c r="B327" t="s">
        <v>66</v>
      </c>
      <c r="C327" t="s">
        <v>2319</v>
      </c>
      <c r="D327" t="s">
        <v>2318</v>
      </c>
      <c r="E327" s="2">
        <v>44897</v>
      </c>
      <c r="F327">
        <v>2022</v>
      </c>
      <c r="G327" t="s">
        <v>216</v>
      </c>
      <c r="H327" t="s">
        <v>93</v>
      </c>
      <c r="I327" t="s">
        <v>117</v>
      </c>
      <c r="J327">
        <v>319.29000000000002</v>
      </c>
      <c r="M327" t="s">
        <v>72</v>
      </c>
      <c r="N327">
        <f>SUM(Table71417[[#This Row],[Mitigation ($ million)]], Table71417[[#This Row],[Adaptation ($ million)]])</f>
        <v>89.28</v>
      </c>
      <c r="O327">
        <v>40.24</v>
      </c>
      <c r="P327">
        <v>49.04</v>
      </c>
      <c r="R327" s="43">
        <f>Table71417[[#This Row],[Climate finance ($ million)]]/Table71417[[#This Row],[Total commitment ($ million)]]</f>
        <v>0.27962040777976133</v>
      </c>
      <c r="S327" s="21" t="s">
        <v>2321</v>
      </c>
      <c r="T327" s="1" t="s">
        <v>8796</v>
      </c>
    </row>
    <row r="328" spans="1:20" x14ac:dyDescent="0.25">
      <c r="A328" t="s">
        <v>8742</v>
      </c>
      <c r="B328" t="s">
        <v>66</v>
      </c>
      <c r="C328" t="s">
        <v>1237</v>
      </c>
      <c r="D328" t="s">
        <v>1236</v>
      </c>
      <c r="E328" s="2">
        <v>45288</v>
      </c>
      <c r="F328">
        <v>2023</v>
      </c>
      <c r="G328" t="s">
        <v>216</v>
      </c>
      <c r="H328" t="s">
        <v>93</v>
      </c>
      <c r="I328" t="s">
        <v>141</v>
      </c>
      <c r="J328">
        <v>318.41000000000003</v>
      </c>
      <c r="M328" t="s">
        <v>72</v>
      </c>
      <c r="N328">
        <f>SUM(Table71417[[#This Row],[Mitigation ($ million)]], Table71417[[#This Row],[Adaptation ($ million)]])</f>
        <v>41.97</v>
      </c>
      <c r="O328">
        <v>29.93</v>
      </c>
      <c r="P328">
        <v>12.04</v>
      </c>
      <c r="R328" s="43">
        <f>Table71417[[#This Row],[Climate finance ($ million)]]/Table71417[[#This Row],[Total commitment ($ million)]]</f>
        <v>0.13181118683458432</v>
      </c>
      <c r="S328" s="21" t="s">
        <v>1239</v>
      </c>
      <c r="T328" s="1" t="s">
        <v>8797</v>
      </c>
    </row>
    <row r="329" spans="1:20" x14ac:dyDescent="0.25">
      <c r="A329" t="s">
        <v>8742</v>
      </c>
      <c r="B329" t="s">
        <v>66</v>
      </c>
      <c r="C329" t="s">
        <v>1237</v>
      </c>
      <c r="D329" t="s">
        <v>1236</v>
      </c>
      <c r="E329" s="2">
        <v>45288</v>
      </c>
      <c r="F329">
        <v>2023</v>
      </c>
      <c r="G329" t="s">
        <v>216</v>
      </c>
      <c r="H329" t="s">
        <v>93</v>
      </c>
      <c r="I329" t="s">
        <v>128</v>
      </c>
      <c r="M329" t="s">
        <v>72</v>
      </c>
      <c r="N329">
        <f>SUM(Table71417[[#This Row],[Mitigation ($ million)]], Table71417[[#This Row],[Adaptation ($ million)]])</f>
        <v>11.89</v>
      </c>
      <c r="O329">
        <v>7.89</v>
      </c>
      <c r="P329">
        <v>4</v>
      </c>
      <c r="R329" s="5"/>
      <c r="S329" s="21" t="s">
        <v>1239</v>
      </c>
      <c r="T329" s="1" t="s">
        <v>8797</v>
      </c>
    </row>
    <row r="330" spans="1:20" x14ac:dyDescent="0.25">
      <c r="A330" t="s">
        <v>8742</v>
      </c>
      <c r="B330" t="s">
        <v>66</v>
      </c>
      <c r="C330" t="s">
        <v>1237</v>
      </c>
      <c r="D330" t="s">
        <v>1236</v>
      </c>
      <c r="E330" s="2">
        <v>45288</v>
      </c>
      <c r="F330">
        <v>2023</v>
      </c>
      <c r="G330" t="s">
        <v>216</v>
      </c>
      <c r="H330" t="s">
        <v>93</v>
      </c>
      <c r="I330" t="s">
        <v>117</v>
      </c>
      <c r="M330" t="s">
        <v>72</v>
      </c>
      <c r="N330">
        <f>SUM(Table71417[[#This Row],[Mitigation ($ million)]], Table71417[[#This Row],[Adaptation ($ million)]])</f>
        <v>76.28</v>
      </c>
      <c r="O330">
        <v>28.56</v>
      </c>
      <c r="P330">
        <v>47.72</v>
      </c>
      <c r="R330" s="5"/>
      <c r="S330" s="21" t="s">
        <v>1239</v>
      </c>
      <c r="T330" s="1" t="s">
        <v>8797</v>
      </c>
    </row>
    <row r="331" spans="1:20" x14ac:dyDescent="0.25">
      <c r="A331" t="s">
        <v>8742</v>
      </c>
      <c r="B331" t="s">
        <v>66</v>
      </c>
      <c r="C331" t="s">
        <v>2323</v>
      </c>
      <c r="D331" t="s">
        <v>2322</v>
      </c>
      <c r="E331" s="2">
        <v>44910</v>
      </c>
      <c r="F331">
        <v>2022</v>
      </c>
      <c r="G331" t="s">
        <v>216</v>
      </c>
      <c r="H331" t="s">
        <v>93</v>
      </c>
      <c r="I331" t="s">
        <v>71</v>
      </c>
      <c r="J331">
        <v>357.6</v>
      </c>
      <c r="M331" t="s">
        <v>72</v>
      </c>
      <c r="N331">
        <f>SUM(Table71417[[#This Row],[Mitigation ($ million)]], Table71417[[#This Row],[Adaptation ($ million)]])</f>
        <v>24.656945</v>
      </c>
      <c r="O331">
        <v>7.7065599999999996</v>
      </c>
      <c r="P331">
        <v>16.950385000000001</v>
      </c>
      <c r="R331" s="43">
        <f>Table71417[[#This Row],[Climate finance ($ million)]]/Table71417[[#This Row],[Total commitment ($ million)]]</f>
        <v>6.8951188478747205E-2</v>
      </c>
      <c r="S331" s="21" t="s">
        <v>2325</v>
      </c>
      <c r="T331" s="1" t="s">
        <v>8796</v>
      </c>
    </row>
    <row r="332" spans="1:20" x14ac:dyDescent="0.25">
      <c r="A332" t="s">
        <v>8742</v>
      </c>
      <c r="B332" t="s">
        <v>66</v>
      </c>
      <c r="C332" t="s">
        <v>2323</v>
      </c>
      <c r="D332" t="s">
        <v>2322</v>
      </c>
      <c r="E332" s="2">
        <v>44910</v>
      </c>
      <c r="F332">
        <v>2022</v>
      </c>
      <c r="G332" t="s">
        <v>216</v>
      </c>
      <c r="H332" t="s">
        <v>93</v>
      </c>
      <c r="I332" t="s">
        <v>84</v>
      </c>
      <c r="M332" t="s">
        <v>72</v>
      </c>
      <c r="N332">
        <f>SUM(Table71417[[#This Row],[Mitigation ($ million)]], Table71417[[#This Row],[Adaptation ($ million)]])</f>
        <v>12.388342</v>
      </c>
      <c r="O332">
        <v>9.0947809999999993</v>
      </c>
      <c r="P332">
        <v>3.293561</v>
      </c>
      <c r="R332" s="5"/>
      <c r="S332" s="21" t="s">
        <v>2325</v>
      </c>
      <c r="T332" s="1" t="s">
        <v>8796</v>
      </c>
    </row>
    <row r="333" spans="1:20" x14ac:dyDescent="0.25">
      <c r="A333" t="s">
        <v>8742</v>
      </c>
      <c r="B333" t="s">
        <v>66</v>
      </c>
      <c r="C333" t="s">
        <v>2323</v>
      </c>
      <c r="D333" t="s">
        <v>2322</v>
      </c>
      <c r="E333" s="2">
        <v>44910</v>
      </c>
      <c r="F333">
        <v>2022</v>
      </c>
      <c r="G333" t="s">
        <v>216</v>
      </c>
      <c r="H333" t="s">
        <v>93</v>
      </c>
      <c r="I333" t="s">
        <v>117</v>
      </c>
      <c r="M333" t="s">
        <v>72</v>
      </c>
      <c r="N333">
        <f>SUM(Table71417[[#This Row],[Mitigation ($ million)]], Table71417[[#This Row],[Adaptation ($ million)]])</f>
        <v>12.886699</v>
      </c>
      <c r="O333">
        <v>7.7065599999999996</v>
      </c>
      <c r="P333">
        <v>5.1801389999999996</v>
      </c>
      <c r="R333" s="5"/>
      <c r="S333" s="21" t="s">
        <v>2325</v>
      </c>
      <c r="T333" s="1" t="s">
        <v>8796</v>
      </c>
    </row>
    <row r="334" spans="1:20" x14ac:dyDescent="0.25">
      <c r="A334" t="s">
        <v>8742</v>
      </c>
      <c r="B334" t="s">
        <v>66</v>
      </c>
      <c r="C334" t="s">
        <v>2327</v>
      </c>
      <c r="D334" t="s">
        <v>2326</v>
      </c>
      <c r="E334" s="2">
        <v>44896</v>
      </c>
      <c r="F334">
        <v>2022</v>
      </c>
      <c r="G334" t="s">
        <v>216</v>
      </c>
      <c r="H334" t="s">
        <v>93</v>
      </c>
      <c r="I334" t="s">
        <v>71</v>
      </c>
      <c r="J334">
        <v>498.83100000000002</v>
      </c>
      <c r="M334" t="s">
        <v>72</v>
      </c>
      <c r="N334">
        <f>SUM(Table71417[[#This Row],[Mitigation ($ million)]], Table71417[[#This Row],[Adaptation ($ million)]])</f>
        <v>29.021100000000001</v>
      </c>
      <c r="O334">
        <v>15.1111</v>
      </c>
      <c r="P334">
        <v>13.91</v>
      </c>
      <c r="R334" s="43">
        <f>Table71417[[#This Row],[Climate finance ($ million)]]/Table71417[[#This Row],[Total commitment ($ million)]]</f>
        <v>5.8178220679949724E-2</v>
      </c>
      <c r="S334" s="21" t="s">
        <v>2329</v>
      </c>
      <c r="T334" s="1" t="s">
        <v>8796</v>
      </c>
    </row>
    <row r="335" spans="1:20" x14ac:dyDescent="0.25">
      <c r="A335" t="s">
        <v>8742</v>
      </c>
      <c r="B335" t="s">
        <v>66</v>
      </c>
      <c r="C335" t="s">
        <v>2327</v>
      </c>
      <c r="D335" t="s">
        <v>2326</v>
      </c>
      <c r="E335" s="2">
        <v>44896</v>
      </c>
      <c r="F335">
        <v>2022</v>
      </c>
      <c r="G335" t="s">
        <v>216</v>
      </c>
      <c r="H335" t="s">
        <v>93</v>
      </c>
      <c r="I335" t="s">
        <v>84</v>
      </c>
      <c r="M335" t="s">
        <v>72</v>
      </c>
      <c r="N335">
        <f>SUM(Table71417[[#This Row],[Mitigation ($ million)]], Table71417[[#This Row],[Adaptation ($ million)]])</f>
        <v>3.7751999999999999</v>
      </c>
      <c r="O335">
        <v>2.5581999999999998</v>
      </c>
      <c r="P335">
        <v>1.2170000000000001</v>
      </c>
      <c r="R335" s="5"/>
      <c r="S335" s="21" t="s">
        <v>2329</v>
      </c>
      <c r="T335" s="1" t="s">
        <v>8796</v>
      </c>
    </row>
    <row r="336" spans="1:20" x14ac:dyDescent="0.25">
      <c r="A336" t="s">
        <v>8742</v>
      </c>
      <c r="B336" t="s">
        <v>66</v>
      </c>
      <c r="C336" t="s">
        <v>2327</v>
      </c>
      <c r="D336" t="s">
        <v>2326</v>
      </c>
      <c r="E336" s="2">
        <v>44896</v>
      </c>
      <c r="F336">
        <v>2022</v>
      </c>
      <c r="G336" t="s">
        <v>216</v>
      </c>
      <c r="H336" t="s">
        <v>93</v>
      </c>
      <c r="I336" t="s">
        <v>475</v>
      </c>
      <c r="M336" t="s">
        <v>72</v>
      </c>
      <c r="N336">
        <f>SUM(Table71417[[#This Row],[Mitigation ($ million)]], Table71417[[#This Row],[Adaptation ($ million)]])</f>
        <v>6.3506999999999998</v>
      </c>
      <c r="O336">
        <v>4.4157000000000002</v>
      </c>
      <c r="P336">
        <v>1.9350000000000001</v>
      </c>
      <c r="R336" s="5"/>
      <c r="S336" s="21" t="s">
        <v>2329</v>
      </c>
      <c r="T336" s="1" t="s">
        <v>8796</v>
      </c>
    </row>
    <row r="337" spans="1:20" x14ac:dyDescent="0.25">
      <c r="A337" t="s">
        <v>8742</v>
      </c>
      <c r="B337" t="s">
        <v>66</v>
      </c>
      <c r="C337" t="s">
        <v>2327</v>
      </c>
      <c r="D337" t="s">
        <v>2326</v>
      </c>
      <c r="E337" s="2">
        <v>44896</v>
      </c>
      <c r="F337">
        <v>2022</v>
      </c>
      <c r="G337" t="s">
        <v>216</v>
      </c>
      <c r="H337" t="s">
        <v>93</v>
      </c>
      <c r="I337" t="s">
        <v>117</v>
      </c>
      <c r="M337" t="s">
        <v>72</v>
      </c>
      <c r="N337">
        <f>SUM(Table71417[[#This Row],[Mitigation ($ million)]], Table71417[[#This Row],[Adaptation ($ million)]])</f>
        <v>4.5939999999999994</v>
      </c>
      <c r="O337">
        <v>4.0129999999999999</v>
      </c>
      <c r="P337">
        <v>0.58099999999999996</v>
      </c>
      <c r="R337" s="5"/>
      <c r="S337" s="21" t="s">
        <v>2329</v>
      </c>
      <c r="T337" s="1" t="s">
        <v>8796</v>
      </c>
    </row>
    <row r="338" spans="1:20" x14ac:dyDescent="0.25">
      <c r="A338" t="s">
        <v>8742</v>
      </c>
      <c r="B338" t="s">
        <v>66</v>
      </c>
      <c r="C338" t="s">
        <v>2327</v>
      </c>
      <c r="D338" t="s">
        <v>2326</v>
      </c>
      <c r="E338" s="2">
        <v>44896</v>
      </c>
      <c r="F338">
        <v>2022</v>
      </c>
      <c r="G338" t="s">
        <v>216</v>
      </c>
      <c r="H338" t="s">
        <v>93</v>
      </c>
      <c r="I338" s="41" t="s">
        <v>117</v>
      </c>
      <c r="M338" t="s">
        <v>72</v>
      </c>
      <c r="N338">
        <f>SUM(Table71417[[#This Row],[Mitigation ($ million)]], Table71417[[#This Row],[Adaptation ($ million)]])</f>
        <v>0</v>
      </c>
      <c r="R338" s="5"/>
      <c r="S338" s="21" t="s">
        <v>2329</v>
      </c>
      <c r="T338" s="1" t="s">
        <v>8796</v>
      </c>
    </row>
    <row r="339" spans="1:20" x14ac:dyDescent="0.25">
      <c r="A339" t="s">
        <v>8742</v>
      </c>
      <c r="B339" t="s">
        <v>66</v>
      </c>
      <c r="C339" t="s">
        <v>2439</v>
      </c>
      <c r="D339" t="s">
        <v>2438</v>
      </c>
      <c r="E339" s="2">
        <v>44909</v>
      </c>
      <c r="F339">
        <v>2022</v>
      </c>
      <c r="G339" t="s">
        <v>904</v>
      </c>
      <c r="H339" t="s">
        <v>93</v>
      </c>
      <c r="I339" t="s">
        <v>132</v>
      </c>
      <c r="J339">
        <v>66.39</v>
      </c>
      <c r="M339" t="s">
        <v>72</v>
      </c>
      <c r="N339">
        <f>SUM(Table71417[[#This Row],[Mitigation ($ million)]], Table71417[[#This Row],[Adaptation ($ million)]])</f>
        <v>7.9420000000000002</v>
      </c>
      <c r="O339">
        <v>3</v>
      </c>
      <c r="P339">
        <v>4.9420000000000002</v>
      </c>
      <c r="R339" s="43">
        <f>Table71417[[#This Row],[Climate finance ($ million)]]/Table71417[[#This Row],[Total commitment ($ million)]]</f>
        <v>0.11962644976653111</v>
      </c>
      <c r="S339" s="21" t="s">
        <v>2441</v>
      </c>
      <c r="T339" s="1" t="s">
        <v>8796</v>
      </c>
    </row>
    <row r="340" spans="1:20" x14ac:dyDescent="0.25">
      <c r="A340" t="s">
        <v>8742</v>
      </c>
      <c r="B340" t="s">
        <v>66</v>
      </c>
      <c r="C340" t="s">
        <v>2439</v>
      </c>
      <c r="D340" t="s">
        <v>2438</v>
      </c>
      <c r="E340" s="2">
        <v>44909</v>
      </c>
      <c r="F340">
        <v>2022</v>
      </c>
      <c r="G340" t="s">
        <v>904</v>
      </c>
      <c r="H340" t="s">
        <v>150</v>
      </c>
      <c r="I340" t="s">
        <v>132</v>
      </c>
      <c r="M340" t="s">
        <v>72</v>
      </c>
      <c r="N340">
        <f>SUM(Table71417[[#This Row],[Mitigation ($ million)]], Table71417[[#This Row],[Adaptation ($ million)]])</f>
        <v>1.42</v>
      </c>
      <c r="P340">
        <v>1.42</v>
      </c>
      <c r="R340" s="5"/>
      <c r="S340" s="21" t="s">
        <v>2441</v>
      </c>
      <c r="T340" s="1" t="s">
        <v>8796</v>
      </c>
    </row>
    <row r="341" spans="1:20" x14ac:dyDescent="0.25">
      <c r="A341" t="s">
        <v>8742</v>
      </c>
      <c r="B341" t="s">
        <v>66</v>
      </c>
      <c r="C341" t="s">
        <v>3454</v>
      </c>
      <c r="D341" t="s">
        <v>3120</v>
      </c>
      <c r="E341" s="2">
        <v>44555</v>
      </c>
      <c r="F341">
        <v>2021</v>
      </c>
      <c r="G341" t="s">
        <v>715</v>
      </c>
      <c r="H341" t="s">
        <v>68</v>
      </c>
      <c r="I341" t="s">
        <v>117</v>
      </c>
      <c r="M341" t="s">
        <v>72</v>
      </c>
      <c r="N341">
        <f>SUM(Table71417[[#This Row],[Mitigation ($ million)]], Table71417[[#This Row],[Adaptation ($ million)]])</f>
        <v>0</v>
      </c>
      <c r="R341" s="5"/>
      <c r="S341" s="21" t="s">
        <v>3123</v>
      </c>
      <c r="T341" s="1" t="s">
        <v>8795</v>
      </c>
    </row>
    <row r="342" spans="1:20" x14ac:dyDescent="0.25">
      <c r="A342" t="s">
        <v>8742</v>
      </c>
      <c r="B342" t="s">
        <v>66</v>
      </c>
      <c r="C342" t="s">
        <v>3121</v>
      </c>
      <c r="D342" t="s">
        <v>3120</v>
      </c>
      <c r="E342" s="2">
        <v>44561</v>
      </c>
      <c r="F342">
        <v>2021</v>
      </c>
      <c r="G342" t="s">
        <v>715</v>
      </c>
      <c r="H342" t="s">
        <v>150</v>
      </c>
      <c r="I342" t="s">
        <v>117</v>
      </c>
      <c r="J342">
        <v>36.200000000000003</v>
      </c>
      <c r="M342" t="s">
        <v>72</v>
      </c>
      <c r="N342">
        <f>SUM(Table71417[[#This Row],[Mitigation ($ million)]], Table71417[[#This Row],[Adaptation ($ million)]])</f>
        <v>9.3000000000000007</v>
      </c>
      <c r="O342">
        <v>7.2</v>
      </c>
      <c r="P342">
        <v>2.1</v>
      </c>
      <c r="R342" s="43">
        <f>Table71417[[#This Row],[Climate finance ($ million)]]/Table71417[[#This Row],[Total commitment ($ million)]]</f>
        <v>0.25690607734806631</v>
      </c>
      <c r="S342" s="21" t="s">
        <v>3123</v>
      </c>
      <c r="T342" s="1" t="s">
        <v>8795</v>
      </c>
    </row>
    <row r="343" spans="1:20" x14ac:dyDescent="0.25">
      <c r="A343" t="s">
        <v>8742</v>
      </c>
      <c r="B343" t="s">
        <v>66</v>
      </c>
      <c r="C343" t="s">
        <v>3089</v>
      </c>
      <c r="D343" t="s">
        <v>3088</v>
      </c>
      <c r="E343" s="2">
        <v>44540</v>
      </c>
      <c r="F343">
        <v>2021</v>
      </c>
      <c r="G343" t="s">
        <v>329</v>
      </c>
      <c r="H343" t="s">
        <v>93</v>
      </c>
      <c r="I343" t="s">
        <v>71</v>
      </c>
      <c r="J343">
        <v>180.5</v>
      </c>
      <c r="M343" t="s">
        <v>72</v>
      </c>
      <c r="N343">
        <f>SUM(Table71417[[#This Row],[Mitigation ($ million)]], Table71417[[#This Row],[Adaptation ($ million)]])</f>
        <v>18.439999999999998</v>
      </c>
      <c r="O343">
        <v>11.04</v>
      </c>
      <c r="P343">
        <v>7.4</v>
      </c>
      <c r="R343" s="43">
        <f>Table71417[[#This Row],[Climate finance ($ million)]]/Table71417[[#This Row],[Total commitment ($ million)]]</f>
        <v>0.10216066481994458</v>
      </c>
      <c r="S343" s="21" t="s">
        <v>3090</v>
      </c>
      <c r="T343" s="1" t="s">
        <v>8795</v>
      </c>
    </row>
    <row r="344" spans="1:20" x14ac:dyDescent="0.25">
      <c r="A344" t="s">
        <v>8742</v>
      </c>
      <c r="B344" t="s">
        <v>66</v>
      </c>
      <c r="C344" t="s">
        <v>3089</v>
      </c>
      <c r="D344" t="s">
        <v>3088</v>
      </c>
      <c r="E344" s="2">
        <v>44540</v>
      </c>
      <c r="F344">
        <v>2021</v>
      </c>
      <c r="G344" t="s">
        <v>329</v>
      </c>
      <c r="H344" t="s">
        <v>93</v>
      </c>
      <c r="I344" t="s">
        <v>84</v>
      </c>
      <c r="M344" t="s">
        <v>72</v>
      </c>
      <c r="N344">
        <f>SUM(Table71417[[#This Row],[Mitigation ($ million)]], Table71417[[#This Row],[Adaptation ($ million)]])</f>
        <v>2.2599999999999998</v>
      </c>
      <c r="O344">
        <v>0.96</v>
      </c>
      <c r="P344">
        <v>1.3</v>
      </c>
      <c r="R344" s="5"/>
      <c r="S344" s="21" t="s">
        <v>3090</v>
      </c>
      <c r="T344" s="1" t="s">
        <v>8795</v>
      </c>
    </row>
    <row r="345" spans="1:20" x14ac:dyDescent="0.25">
      <c r="A345" t="s">
        <v>8742</v>
      </c>
      <c r="B345" t="s">
        <v>66</v>
      </c>
      <c r="C345" t="s">
        <v>2193</v>
      </c>
      <c r="D345" t="s">
        <v>2186</v>
      </c>
      <c r="E345" s="2">
        <v>44833</v>
      </c>
      <c r="F345">
        <v>2022</v>
      </c>
      <c r="G345" t="s">
        <v>62</v>
      </c>
      <c r="H345" t="s">
        <v>68</v>
      </c>
      <c r="I345" s="41" t="s">
        <v>84</v>
      </c>
      <c r="M345" t="s">
        <v>25</v>
      </c>
      <c r="N345">
        <f>SUM(Table71417[[#This Row],[Mitigation ($ million)]], Table71417[[#This Row],[Adaptation ($ million)]])</f>
        <v>0</v>
      </c>
      <c r="R345" s="5"/>
      <c r="S345" s="21" t="s">
        <v>2190</v>
      </c>
      <c r="T345" s="1" t="s">
        <v>8796</v>
      </c>
    </row>
    <row r="346" spans="1:20" x14ac:dyDescent="0.25">
      <c r="A346" t="s">
        <v>8742</v>
      </c>
      <c r="B346" t="s">
        <v>66</v>
      </c>
      <c r="C346" t="s">
        <v>2187</v>
      </c>
      <c r="D346" t="s">
        <v>2186</v>
      </c>
      <c r="E346" s="2">
        <v>44868</v>
      </c>
      <c r="F346">
        <v>2022</v>
      </c>
      <c r="G346" t="s">
        <v>62</v>
      </c>
      <c r="H346" t="s">
        <v>93</v>
      </c>
      <c r="I346" t="s">
        <v>117</v>
      </c>
      <c r="J346">
        <v>195.65</v>
      </c>
      <c r="M346" t="s">
        <v>25</v>
      </c>
      <c r="N346">
        <f>SUM(Table71417[[#This Row],[Mitigation ($ million)]], Table71417[[#This Row],[Adaptation ($ million)]])</f>
        <v>51</v>
      </c>
      <c r="P346">
        <v>51</v>
      </c>
      <c r="R346" s="43">
        <f>Table71417[[#This Row],[Climate finance ($ million)]]/Table71417[[#This Row],[Total commitment ($ million)]]</f>
        <v>0.26066956299514438</v>
      </c>
      <c r="S346" s="21" t="s">
        <v>2190</v>
      </c>
      <c r="T346" s="1" t="s">
        <v>8796</v>
      </c>
    </row>
    <row r="347" spans="1:20" x14ac:dyDescent="0.25">
      <c r="A347" t="s">
        <v>8742</v>
      </c>
      <c r="B347" t="s">
        <v>66</v>
      </c>
      <c r="C347" t="s">
        <v>2187</v>
      </c>
      <c r="D347" t="s">
        <v>2186</v>
      </c>
      <c r="E347" s="2">
        <v>44868</v>
      </c>
      <c r="F347">
        <v>2022</v>
      </c>
      <c r="G347" t="s">
        <v>62</v>
      </c>
      <c r="H347" t="s">
        <v>150</v>
      </c>
      <c r="I347" t="s">
        <v>117</v>
      </c>
      <c r="M347" t="s">
        <v>25</v>
      </c>
      <c r="N347">
        <f>SUM(Table71417[[#This Row],[Mitigation ($ million)]], Table71417[[#This Row],[Adaptation ($ million)]])</f>
        <v>3</v>
      </c>
      <c r="P347">
        <v>3</v>
      </c>
      <c r="R347" s="5"/>
      <c r="S347" s="21" t="s">
        <v>2190</v>
      </c>
      <c r="T347" s="1" t="s">
        <v>8796</v>
      </c>
    </row>
    <row r="348" spans="1:20" x14ac:dyDescent="0.25">
      <c r="A348" t="s">
        <v>8742</v>
      </c>
      <c r="B348" t="s">
        <v>66</v>
      </c>
      <c r="C348" t="s">
        <v>2187</v>
      </c>
      <c r="D348" t="s">
        <v>2186</v>
      </c>
      <c r="E348" s="2">
        <v>44868</v>
      </c>
      <c r="F348">
        <v>2022</v>
      </c>
      <c r="G348" t="s">
        <v>62</v>
      </c>
      <c r="H348" t="s">
        <v>150</v>
      </c>
      <c r="I348" t="s">
        <v>117</v>
      </c>
      <c r="M348" t="s">
        <v>25</v>
      </c>
      <c r="N348">
        <f>SUM(Table71417[[#This Row],[Mitigation ($ million)]], Table71417[[#This Row],[Adaptation ($ million)]])</f>
        <v>0.3</v>
      </c>
      <c r="P348">
        <v>0.3</v>
      </c>
      <c r="R348" s="5"/>
      <c r="S348" s="21" t="s">
        <v>2190</v>
      </c>
      <c r="T348" s="1" t="s">
        <v>8796</v>
      </c>
    </row>
    <row r="349" spans="1:20" x14ac:dyDescent="0.25">
      <c r="A349" t="s">
        <v>8742</v>
      </c>
      <c r="B349" t="s">
        <v>66</v>
      </c>
      <c r="C349" t="s">
        <v>2195</v>
      </c>
      <c r="D349" t="s">
        <v>2194</v>
      </c>
      <c r="E349" s="2">
        <v>44322</v>
      </c>
      <c r="F349">
        <v>2021</v>
      </c>
      <c r="G349" t="s">
        <v>62</v>
      </c>
      <c r="H349" t="s">
        <v>68</v>
      </c>
      <c r="I349" t="s">
        <v>117</v>
      </c>
      <c r="J349">
        <v>0.15</v>
      </c>
      <c r="M349" t="s">
        <v>25</v>
      </c>
      <c r="N349">
        <f>SUM(Table71417[[#This Row],[Mitigation ($ million)]], Table71417[[#This Row],[Adaptation ($ million)]])</f>
        <v>0.15</v>
      </c>
      <c r="O349">
        <v>0.15</v>
      </c>
      <c r="P349">
        <v>0</v>
      </c>
      <c r="R349" s="43">
        <f>Table71417[[#This Row],[Climate finance ($ million)]]/Table71417[[#This Row],[Total commitment ($ million)]]</f>
        <v>1</v>
      </c>
      <c r="S349" s="21" t="s">
        <v>2196</v>
      </c>
      <c r="T349" s="1" t="s">
        <v>8795</v>
      </c>
    </row>
    <row r="350" spans="1:20" x14ac:dyDescent="0.25">
      <c r="A350" t="s">
        <v>8742</v>
      </c>
      <c r="B350" t="s">
        <v>66</v>
      </c>
      <c r="C350" t="s">
        <v>2195</v>
      </c>
      <c r="D350" t="s">
        <v>2194</v>
      </c>
      <c r="E350" s="2">
        <v>44673</v>
      </c>
      <c r="F350">
        <v>2022</v>
      </c>
      <c r="G350" t="s">
        <v>62</v>
      </c>
      <c r="H350" t="s">
        <v>68</v>
      </c>
      <c r="I350" t="s">
        <v>117</v>
      </c>
      <c r="J350">
        <v>0.3</v>
      </c>
      <c r="M350" t="s">
        <v>25</v>
      </c>
      <c r="N350">
        <f>SUM(Table71417[[#This Row],[Mitigation ($ million)]], Table71417[[#This Row],[Adaptation ($ million)]])</f>
        <v>0.3</v>
      </c>
      <c r="P350">
        <v>0.3</v>
      </c>
      <c r="R350" s="43">
        <f>Table71417[[#This Row],[Climate finance ($ million)]]/Table71417[[#This Row],[Total commitment ($ million)]]</f>
        <v>1</v>
      </c>
      <c r="S350" s="21" t="s">
        <v>2196</v>
      </c>
      <c r="T350" s="1" t="s">
        <v>8796</v>
      </c>
    </row>
    <row r="351" spans="1:20" x14ac:dyDescent="0.25">
      <c r="A351" t="s">
        <v>8742</v>
      </c>
      <c r="B351" t="s">
        <v>66</v>
      </c>
      <c r="C351" t="s">
        <v>2853</v>
      </c>
      <c r="D351" t="s">
        <v>2852</v>
      </c>
      <c r="E351" s="2">
        <v>44832</v>
      </c>
      <c r="F351">
        <v>2022</v>
      </c>
      <c r="G351" t="s">
        <v>104</v>
      </c>
      <c r="H351" t="s">
        <v>68</v>
      </c>
      <c r="I351" t="s">
        <v>126</v>
      </c>
      <c r="J351">
        <v>0.4</v>
      </c>
      <c r="M351" t="s">
        <v>25</v>
      </c>
      <c r="N351">
        <f>SUM(Table71417[[#This Row],[Mitigation ($ million)]], Table71417[[#This Row],[Adaptation ($ million)]])</f>
        <v>0.2</v>
      </c>
      <c r="P351">
        <v>0.2</v>
      </c>
      <c r="R351" s="43">
        <f>Table71417[[#This Row],[Climate finance ($ million)]]/Table71417[[#This Row],[Total commitment ($ million)]]</f>
        <v>0.5</v>
      </c>
      <c r="S351" s="21" t="s">
        <v>2854</v>
      </c>
      <c r="T351" s="1" t="s">
        <v>8796</v>
      </c>
    </row>
    <row r="352" spans="1:20" x14ac:dyDescent="0.25">
      <c r="A352" t="s">
        <v>8742</v>
      </c>
      <c r="B352" t="s">
        <v>66</v>
      </c>
      <c r="C352" t="s">
        <v>3533</v>
      </c>
      <c r="D352" t="s">
        <v>3532</v>
      </c>
      <c r="E352" s="2">
        <v>44483</v>
      </c>
      <c r="F352">
        <v>2021</v>
      </c>
      <c r="G352" t="s">
        <v>168</v>
      </c>
      <c r="H352" t="s">
        <v>68</v>
      </c>
      <c r="I352" t="s">
        <v>71</v>
      </c>
      <c r="J352">
        <v>4.4000000000000004</v>
      </c>
      <c r="M352" t="s">
        <v>25</v>
      </c>
      <c r="N352">
        <f>SUM(Table71417[[#This Row],[Mitigation ($ million)]], Table71417[[#This Row],[Adaptation ($ million)]])</f>
        <v>0</v>
      </c>
      <c r="R352" s="43">
        <f>Table71417[[#This Row],[Climate finance ($ million)]]/Table71417[[#This Row],[Total commitment ($ million)]]</f>
        <v>0</v>
      </c>
      <c r="S352" s="21" t="s">
        <v>3534</v>
      </c>
      <c r="T352" s="1" t="s">
        <v>8795</v>
      </c>
    </row>
    <row r="353" spans="1:20" x14ac:dyDescent="0.25">
      <c r="A353" t="s">
        <v>8742</v>
      </c>
      <c r="B353" t="s">
        <v>66</v>
      </c>
      <c r="C353" t="s">
        <v>3533</v>
      </c>
      <c r="D353" t="s">
        <v>3532</v>
      </c>
      <c r="E353" s="2">
        <v>44483</v>
      </c>
      <c r="F353">
        <v>2021</v>
      </c>
      <c r="G353" t="s">
        <v>168</v>
      </c>
      <c r="H353" t="s">
        <v>68</v>
      </c>
      <c r="I353" t="s">
        <v>71</v>
      </c>
      <c r="M353" t="s">
        <v>25</v>
      </c>
      <c r="N353">
        <f>SUM(Table71417[[#This Row],[Mitigation ($ million)]], Table71417[[#This Row],[Adaptation ($ million)]])</f>
        <v>0</v>
      </c>
      <c r="R353" s="5"/>
      <c r="S353" s="21" t="s">
        <v>3534</v>
      </c>
      <c r="T353" s="1" t="s">
        <v>8795</v>
      </c>
    </row>
    <row r="354" spans="1:20" x14ac:dyDescent="0.25">
      <c r="A354" t="s">
        <v>8742</v>
      </c>
      <c r="B354" t="s">
        <v>66</v>
      </c>
      <c r="C354" t="s">
        <v>3533</v>
      </c>
      <c r="D354" t="s">
        <v>3532</v>
      </c>
      <c r="E354" s="2">
        <v>44483</v>
      </c>
      <c r="F354">
        <v>2021</v>
      </c>
      <c r="G354" t="s">
        <v>168</v>
      </c>
      <c r="H354" t="s">
        <v>68</v>
      </c>
      <c r="I354" t="s">
        <v>71</v>
      </c>
      <c r="M354" t="s">
        <v>25</v>
      </c>
      <c r="N354">
        <f>SUM(Table71417[[#This Row],[Mitigation ($ million)]], Table71417[[#This Row],[Adaptation ($ million)]])</f>
        <v>0.1</v>
      </c>
      <c r="O354">
        <v>0.1</v>
      </c>
      <c r="R354" s="5"/>
      <c r="S354" s="21" t="s">
        <v>3534</v>
      </c>
      <c r="T354" s="1" t="s">
        <v>8795</v>
      </c>
    </row>
    <row r="355" spans="1:20" x14ac:dyDescent="0.25">
      <c r="A355" t="s">
        <v>8742</v>
      </c>
      <c r="B355" t="s">
        <v>66</v>
      </c>
      <c r="C355" t="s">
        <v>3533</v>
      </c>
      <c r="D355" t="s">
        <v>3532</v>
      </c>
      <c r="E355" s="2">
        <v>44483</v>
      </c>
      <c r="F355">
        <v>2021</v>
      </c>
      <c r="G355" t="s">
        <v>168</v>
      </c>
      <c r="H355" t="s">
        <v>68</v>
      </c>
      <c r="I355" t="s">
        <v>84</v>
      </c>
      <c r="M355" t="s">
        <v>25</v>
      </c>
      <c r="N355">
        <f>SUM(Table71417[[#This Row],[Mitigation ($ million)]], Table71417[[#This Row],[Adaptation ($ million)]])</f>
        <v>1.6</v>
      </c>
      <c r="O355">
        <v>1.6</v>
      </c>
      <c r="R355" s="5"/>
      <c r="S355" s="21" t="s">
        <v>3534</v>
      </c>
      <c r="T355" s="1" t="s">
        <v>8795</v>
      </c>
    </row>
    <row r="356" spans="1:20" x14ac:dyDescent="0.25">
      <c r="A356" t="s">
        <v>8742</v>
      </c>
      <c r="B356" t="s">
        <v>66</v>
      </c>
      <c r="C356" t="s">
        <v>2856</v>
      </c>
      <c r="D356" t="s">
        <v>2855</v>
      </c>
      <c r="E356" s="2">
        <v>44718</v>
      </c>
      <c r="F356">
        <v>2022</v>
      </c>
      <c r="G356" t="s">
        <v>2858</v>
      </c>
      <c r="H356" t="s">
        <v>68</v>
      </c>
      <c r="I356" t="s">
        <v>128</v>
      </c>
      <c r="J356">
        <v>0.95</v>
      </c>
      <c r="M356" t="s">
        <v>25</v>
      </c>
      <c r="N356">
        <f>SUM(Table71417[[#This Row],[Mitigation ($ million)]], Table71417[[#This Row],[Adaptation ($ million)]])</f>
        <v>0.95</v>
      </c>
      <c r="P356">
        <v>0.95</v>
      </c>
      <c r="R356" s="43">
        <f>Table71417[[#This Row],[Climate finance ($ million)]]/Table71417[[#This Row],[Total commitment ($ million)]]</f>
        <v>1</v>
      </c>
      <c r="S356" s="21" t="s">
        <v>2860</v>
      </c>
      <c r="T356" s="1" t="s">
        <v>8796</v>
      </c>
    </row>
    <row r="357" spans="1:20" x14ac:dyDescent="0.25">
      <c r="A357" t="s">
        <v>8742</v>
      </c>
      <c r="B357" t="s">
        <v>66</v>
      </c>
      <c r="C357" t="s">
        <v>3100</v>
      </c>
      <c r="D357" t="s">
        <v>3099</v>
      </c>
      <c r="E357" s="2">
        <v>44548</v>
      </c>
      <c r="F357">
        <v>2021</v>
      </c>
      <c r="G357" t="s">
        <v>168</v>
      </c>
      <c r="H357" t="s">
        <v>93</v>
      </c>
      <c r="I357" t="s">
        <v>141</v>
      </c>
      <c r="J357">
        <v>300</v>
      </c>
      <c r="M357" t="s">
        <v>24</v>
      </c>
      <c r="N357">
        <f>SUM(Table71417[[#This Row],[Mitigation ($ million)]], Table71417[[#This Row],[Adaptation ($ million)]])</f>
        <v>87</v>
      </c>
      <c r="P357">
        <v>87</v>
      </c>
      <c r="R357" s="43">
        <f>Table71417[[#This Row],[Climate finance ($ million)]]/Table71417[[#This Row],[Total commitment ($ million)]]</f>
        <v>0.28999999999999998</v>
      </c>
      <c r="S357" s="21" t="s">
        <v>3101</v>
      </c>
      <c r="T357" s="1" t="s">
        <v>8795</v>
      </c>
    </row>
    <row r="358" spans="1:20" x14ac:dyDescent="0.25">
      <c r="A358" t="s">
        <v>8742</v>
      </c>
      <c r="B358" t="s">
        <v>66</v>
      </c>
      <c r="C358" t="s">
        <v>2944</v>
      </c>
      <c r="D358" t="s">
        <v>2943</v>
      </c>
      <c r="E358" s="2">
        <v>44882</v>
      </c>
      <c r="F358">
        <v>2022</v>
      </c>
      <c r="G358" t="s">
        <v>2946</v>
      </c>
      <c r="H358" t="s">
        <v>68</v>
      </c>
      <c r="I358" t="s">
        <v>128</v>
      </c>
      <c r="J358">
        <v>0.25</v>
      </c>
      <c r="M358" t="s">
        <v>24</v>
      </c>
      <c r="N358">
        <f>SUM(Table71417[[#This Row],[Mitigation ($ million)]], Table71417[[#This Row],[Adaptation ($ million)]])</f>
        <v>0.25</v>
      </c>
      <c r="O358">
        <v>0.25</v>
      </c>
      <c r="R358" s="43">
        <f>Table71417[[#This Row],[Climate finance ($ million)]]/Table71417[[#This Row],[Total commitment ($ million)]]</f>
        <v>1</v>
      </c>
      <c r="S358" s="21" t="s">
        <v>2948</v>
      </c>
      <c r="T358" s="1" t="s">
        <v>8796</v>
      </c>
    </row>
    <row r="359" spans="1:20" x14ac:dyDescent="0.25">
      <c r="A359" t="s">
        <v>8742</v>
      </c>
      <c r="B359" t="s">
        <v>66</v>
      </c>
      <c r="C359" t="s">
        <v>410</v>
      </c>
      <c r="D359" t="s">
        <v>409</v>
      </c>
      <c r="E359" s="2">
        <v>45085</v>
      </c>
      <c r="F359">
        <v>2023</v>
      </c>
      <c r="G359" t="s">
        <v>88</v>
      </c>
      <c r="H359" t="s">
        <v>93</v>
      </c>
      <c r="I359" t="s">
        <v>117</v>
      </c>
      <c r="J359">
        <v>163.11000000000001</v>
      </c>
      <c r="M359" t="s">
        <v>72</v>
      </c>
      <c r="N359">
        <f>SUM(Table71417[[#This Row],[Mitigation ($ million)]], Table71417[[#This Row],[Adaptation ($ million)]])</f>
        <v>117.5</v>
      </c>
      <c r="O359">
        <v>16.8</v>
      </c>
      <c r="P359">
        <v>100.7</v>
      </c>
      <c r="R359" s="43">
        <f>Table71417[[#This Row],[Climate finance ($ million)]]/Table71417[[#This Row],[Total commitment ($ million)]]</f>
        <v>0.72037275458279681</v>
      </c>
      <c r="S359" s="21" t="s">
        <v>412</v>
      </c>
      <c r="T359" s="1" t="s">
        <v>8797</v>
      </c>
    </row>
    <row r="360" spans="1:20" x14ac:dyDescent="0.25">
      <c r="A360" t="s">
        <v>8742</v>
      </c>
      <c r="B360" t="s">
        <v>66</v>
      </c>
      <c r="C360" t="s">
        <v>608</v>
      </c>
      <c r="D360" t="s">
        <v>607</v>
      </c>
      <c r="E360" s="2">
        <v>44638</v>
      </c>
      <c r="F360">
        <v>2022</v>
      </c>
      <c r="G360" t="s">
        <v>190</v>
      </c>
      <c r="H360" t="s">
        <v>68</v>
      </c>
      <c r="I360" t="s">
        <v>71</v>
      </c>
      <c r="J360">
        <v>3.2</v>
      </c>
      <c r="M360" t="s">
        <v>72</v>
      </c>
      <c r="N360">
        <f>SUM(Table71417[[#This Row],[Mitigation ($ million)]], Table71417[[#This Row],[Adaptation ($ million)]])</f>
        <v>8.7999999999999995E-2</v>
      </c>
      <c r="O360">
        <v>4.3999999999999997E-2</v>
      </c>
      <c r="P360">
        <v>4.3999999999999997E-2</v>
      </c>
      <c r="R360" s="5"/>
      <c r="S360" s="21" t="s">
        <v>609</v>
      </c>
      <c r="T360" s="1" t="s">
        <v>8796</v>
      </c>
    </row>
    <row r="361" spans="1:20" x14ac:dyDescent="0.25">
      <c r="A361" t="s">
        <v>8742</v>
      </c>
      <c r="B361" t="s">
        <v>66</v>
      </c>
      <c r="C361" t="s">
        <v>608</v>
      </c>
      <c r="D361" t="s">
        <v>607</v>
      </c>
      <c r="E361" s="2">
        <v>44810</v>
      </c>
      <c r="F361">
        <v>2022</v>
      </c>
      <c r="G361" t="s">
        <v>190</v>
      </c>
      <c r="H361" t="s">
        <v>68</v>
      </c>
      <c r="I361" t="s">
        <v>71</v>
      </c>
      <c r="M361" t="s">
        <v>72</v>
      </c>
      <c r="N361">
        <f>SUM(Table71417[[#This Row],[Mitigation ($ million)]], Table71417[[#This Row],[Adaptation ($ million)]])</f>
        <v>0.129</v>
      </c>
      <c r="P361">
        <v>0.129</v>
      </c>
      <c r="R361" s="5"/>
      <c r="S361" s="21" t="s">
        <v>609</v>
      </c>
      <c r="T361" s="1" t="s">
        <v>8796</v>
      </c>
    </row>
    <row r="362" spans="1:20" x14ac:dyDescent="0.25">
      <c r="A362" t="s">
        <v>8742</v>
      </c>
      <c r="B362" t="s">
        <v>66</v>
      </c>
      <c r="C362" t="s">
        <v>608</v>
      </c>
      <c r="D362" t="s">
        <v>607</v>
      </c>
      <c r="E362" s="2">
        <v>44810</v>
      </c>
      <c r="F362">
        <v>2022</v>
      </c>
      <c r="G362" t="s">
        <v>190</v>
      </c>
      <c r="H362" t="s">
        <v>68</v>
      </c>
      <c r="I362" t="s">
        <v>71</v>
      </c>
      <c r="M362" t="s">
        <v>72</v>
      </c>
      <c r="N362">
        <f>SUM(Table71417[[#This Row],[Mitigation ($ million)]], Table71417[[#This Row],[Adaptation ($ million)]])</f>
        <v>0.2</v>
      </c>
      <c r="P362">
        <v>0.2</v>
      </c>
      <c r="R362" s="5"/>
      <c r="S362" s="21" t="s">
        <v>609</v>
      </c>
      <c r="T362" s="1" t="s">
        <v>8796</v>
      </c>
    </row>
    <row r="363" spans="1:20" x14ac:dyDescent="0.25">
      <c r="A363" t="s">
        <v>8742</v>
      </c>
      <c r="B363" t="s">
        <v>66</v>
      </c>
      <c r="C363" t="s">
        <v>608</v>
      </c>
      <c r="D363" t="s">
        <v>607</v>
      </c>
      <c r="E363" s="2">
        <v>45163</v>
      </c>
      <c r="F363">
        <v>2023</v>
      </c>
      <c r="G363" t="s">
        <v>104</v>
      </c>
      <c r="H363" t="s">
        <v>68</v>
      </c>
      <c r="I363" t="s">
        <v>71</v>
      </c>
      <c r="J363">
        <v>1.7250000000000001</v>
      </c>
      <c r="M363" t="s">
        <v>25</v>
      </c>
      <c r="N363">
        <f>SUM(Table71417[[#This Row],[Mitigation ($ million)]], Table71417[[#This Row],[Adaptation ($ million)]])</f>
        <v>0</v>
      </c>
      <c r="R363" s="43">
        <f>Table71417[[#This Row],[Climate finance ($ million)]]/Table71417[[#This Row],[Total commitment ($ million)]]</f>
        <v>0</v>
      </c>
      <c r="S363" s="21" t="s">
        <v>609</v>
      </c>
      <c r="T363" s="1" t="s">
        <v>8797</v>
      </c>
    </row>
    <row r="364" spans="1:20" x14ac:dyDescent="0.25">
      <c r="A364" t="s">
        <v>8742</v>
      </c>
      <c r="B364" t="s">
        <v>66</v>
      </c>
      <c r="C364" t="s">
        <v>608</v>
      </c>
      <c r="D364" t="s">
        <v>607</v>
      </c>
      <c r="E364" s="2">
        <v>45163</v>
      </c>
      <c r="F364">
        <v>2023</v>
      </c>
      <c r="G364" t="s">
        <v>104</v>
      </c>
      <c r="H364" t="s">
        <v>107</v>
      </c>
      <c r="I364" t="s">
        <v>71</v>
      </c>
      <c r="M364" t="s">
        <v>25</v>
      </c>
      <c r="N364">
        <f>SUM(Table71417[[#This Row],[Mitigation ($ million)]], Table71417[[#This Row],[Adaptation ($ million)]])</f>
        <v>0</v>
      </c>
      <c r="R364" s="5"/>
      <c r="S364" s="21" t="s">
        <v>609</v>
      </c>
      <c r="T364" s="1" t="s">
        <v>8797</v>
      </c>
    </row>
    <row r="365" spans="1:20" x14ac:dyDescent="0.25">
      <c r="A365" t="s">
        <v>8742</v>
      </c>
      <c r="B365" t="s">
        <v>91</v>
      </c>
      <c r="C365" t="s">
        <v>3086</v>
      </c>
      <c r="D365" t="s">
        <v>3085</v>
      </c>
      <c r="E365" s="2">
        <v>44355</v>
      </c>
      <c r="F365">
        <v>2021</v>
      </c>
      <c r="G365" t="s">
        <v>88</v>
      </c>
      <c r="H365" t="s">
        <v>93</v>
      </c>
      <c r="I365" t="s">
        <v>141</v>
      </c>
      <c r="J365">
        <v>90</v>
      </c>
      <c r="M365" t="s">
        <v>72</v>
      </c>
      <c r="N365">
        <f>SUM(Table71417[[#This Row],[Mitigation ($ million)]], Table71417[[#This Row],[Adaptation ($ million)]])</f>
        <v>23.7</v>
      </c>
      <c r="O365">
        <v>3.5</v>
      </c>
      <c r="P365">
        <v>20.2</v>
      </c>
      <c r="R365" s="43">
        <f>Table71417[[#This Row],[Climate finance ($ million)]]/Table71417[[#This Row],[Total commitment ($ million)]]</f>
        <v>0.26333333333333331</v>
      </c>
      <c r="S365" s="21" t="s">
        <v>3087</v>
      </c>
      <c r="T365" s="1" t="s">
        <v>8795</v>
      </c>
    </row>
    <row r="366" spans="1:20" x14ac:dyDescent="0.25">
      <c r="A366" t="s">
        <v>8742</v>
      </c>
      <c r="B366" t="s">
        <v>66</v>
      </c>
      <c r="C366" t="s">
        <v>656</v>
      </c>
      <c r="D366" t="s">
        <v>655</v>
      </c>
      <c r="E366" s="2">
        <v>45202</v>
      </c>
      <c r="F366">
        <v>2023</v>
      </c>
      <c r="G366" t="s">
        <v>658</v>
      </c>
      <c r="H366" t="s">
        <v>68</v>
      </c>
      <c r="I366" t="s">
        <v>117</v>
      </c>
      <c r="J366">
        <v>0.97499999999999998</v>
      </c>
      <c r="M366" t="s">
        <v>25</v>
      </c>
      <c r="N366">
        <f>SUM(Table71417[[#This Row],[Mitigation ($ million)]], Table71417[[#This Row],[Adaptation ($ million)]])</f>
        <v>0.22500000000000001</v>
      </c>
      <c r="P366">
        <v>0.22500000000000001</v>
      </c>
      <c r="R366" s="43">
        <f>Table71417[[#This Row],[Climate finance ($ million)]]/Table71417[[#This Row],[Total commitment ($ million)]]</f>
        <v>0.23076923076923078</v>
      </c>
      <c r="S366" s="21" t="s">
        <v>660</v>
      </c>
      <c r="T366" s="1" t="s">
        <v>8797</v>
      </c>
    </row>
    <row r="367" spans="1:20" x14ac:dyDescent="0.25">
      <c r="A367" t="s">
        <v>8742</v>
      </c>
      <c r="B367" t="s">
        <v>66</v>
      </c>
      <c r="C367" t="s">
        <v>3251</v>
      </c>
      <c r="D367" t="s">
        <v>3250</v>
      </c>
      <c r="E367" s="2">
        <v>44538</v>
      </c>
      <c r="F367">
        <v>2021</v>
      </c>
      <c r="G367" t="s">
        <v>638</v>
      </c>
      <c r="H367" t="s">
        <v>93</v>
      </c>
      <c r="I367" t="s">
        <v>71</v>
      </c>
      <c r="J367">
        <v>196.1</v>
      </c>
      <c r="M367" t="s">
        <v>72</v>
      </c>
      <c r="N367">
        <f>SUM(Table71417[[#This Row],[Mitigation ($ million)]], Table71417[[#This Row],[Adaptation ($ million)]])</f>
        <v>36.32</v>
      </c>
      <c r="O367">
        <v>30.86</v>
      </c>
      <c r="P367">
        <v>5.46</v>
      </c>
      <c r="R367" s="43">
        <f>Table71417[[#This Row],[Climate finance ($ million)]]/Table71417[[#This Row],[Total commitment ($ million)]]</f>
        <v>0.1852116267210607</v>
      </c>
      <c r="S367" s="21" t="s">
        <v>3252</v>
      </c>
      <c r="T367" s="1" t="s">
        <v>8795</v>
      </c>
    </row>
    <row r="368" spans="1:20" x14ac:dyDescent="0.25">
      <c r="A368" t="s">
        <v>8742</v>
      </c>
      <c r="B368" t="s">
        <v>66</v>
      </c>
      <c r="C368" t="s">
        <v>3434</v>
      </c>
      <c r="D368" t="s">
        <v>3250</v>
      </c>
      <c r="E368" s="2">
        <v>44552</v>
      </c>
      <c r="F368">
        <v>2021</v>
      </c>
      <c r="G368" t="s">
        <v>638</v>
      </c>
      <c r="H368" t="s">
        <v>68</v>
      </c>
      <c r="I368" t="s">
        <v>71</v>
      </c>
      <c r="M368" t="s">
        <v>72</v>
      </c>
      <c r="N368">
        <f>SUM(Table71417[[#This Row],[Mitigation ($ million)]], Table71417[[#This Row],[Adaptation ($ million)]])</f>
        <v>0</v>
      </c>
      <c r="R368" s="5"/>
      <c r="S368" s="21" t="s">
        <v>3252</v>
      </c>
      <c r="T368" s="1" t="s">
        <v>8795</v>
      </c>
    </row>
    <row r="369" spans="1:20" x14ac:dyDescent="0.25">
      <c r="A369" t="s">
        <v>8742</v>
      </c>
      <c r="B369" t="s">
        <v>91</v>
      </c>
      <c r="C369" t="s">
        <v>2495</v>
      </c>
      <c r="D369" t="s">
        <v>2494</v>
      </c>
      <c r="E369" s="2">
        <v>44915</v>
      </c>
      <c r="F369">
        <v>2022</v>
      </c>
      <c r="G369" t="s">
        <v>201</v>
      </c>
      <c r="H369" t="s">
        <v>93</v>
      </c>
      <c r="I369" t="s">
        <v>141</v>
      </c>
      <c r="J369">
        <v>152</v>
      </c>
      <c r="M369" t="s">
        <v>24</v>
      </c>
      <c r="N369">
        <f>SUM(Table71417[[#This Row],[Mitigation ($ million)]], Table71417[[#This Row],[Adaptation ($ million)]])</f>
        <v>25</v>
      </c>
      <c r="O369">
        <v>25</v>
      </c>
      <c r="R369" s="43">
        <f>Table71417[[#This Row],[Climate finance ($ million)]]/Table71417[[#This Row],[Total commitment ($ million)]]</f>
        <v>0.16447368421052633</v>
      </c>
      <c r="S369" s="21" t="s">
        <v>2497</v>
      </c>
      <c r="T369" s="1" t="s">
        <v>8796</v>
      </c>
    </row>
    <row r="370" spans="1:20" x14ac:dyDescent="0.25">
      <c r="A370" t="s">
        <v>8742</v>
      </c>
      <c r="B370" t="s">
        <v>91</v>
      </c>
      <c r="C370" t="s">
        <v>2495</v>
      </c>
      <c r="D370" t="s">
        <v>2494</v>
      </c>
      <c r="E370" s="2">
        <v>44915</v>
      </c>
      <c r="F370">
        <v>2022</v>
      </c>
      <c r="G370" t="s">
        <v>201</v>
      </c>
      <c r="H370" t="s">
        <v>150</v>
      </c>
      <c r="I370" t="s">
        <v>141</v>
      </c>
      <c r="M370" t="s">
        <v>24</v>
      </c>
      <c r="N370">
        <f>SUM(Table71417[[#This Row],[Mitigation ($ million)]], Table71417[[#This Row],[Adaptation ($ million)]])</f>
        <v>5</v>
      </c>
      <c r="O370">
        <v>5</v>
      </c>
      <c r="R370" s="5"/>
      <c r="S370" s="21" t="s">
        <v>2497</v>
      </c>
      <c r="T370" s="1" t="s">
        <v>8796</v>
      </c>
    </row>
    <row r="371" spans="1:20" x14ac:dyDescent="0.25">
      <c r="A371" t="s">
        <v>8742</v>
      </c>
      <c r="B371" t="s">
        <v>66</v>
      </c>
      <c r="C371" t="s">
        <v>3266</v>
      </c>
      <c r="D371" t="s">
        <v>3265</v>
      </c>
      <c r="E371" s="2">
        <v>44545</v>
      </c>
      <c r="F371">
        <v>2021</v>
      </c>
      <c r="G371" t="s">
        <v>113</v>
      </c>
      <c r="H371" t="s">
        <v>93</v>
      </c>
      <c r="I371" t="s">
        <v>126</v>
      </c>
      <c r="J371">
        <v>954.25</v>
      </c>
      <c r="M371" t="s">
        <v>72</v>
      </c>
      <c r="N371">
        <f>SUM(Table71417[[#This Row],[Mitigation ($ million)]], Table71417[[#This Row],[Adaptation ($ million)]])</f>
        <v>48.61</v>
      </c>
      <c r="O371">
        <v>24.54</v>
      </c>
      <c r="P371">
        <v>24.07</v>
      </c>
      <c r="R371" s="5"/>
      <c r="S371" s="21" t="s">
        <v>3267</v>
      </c>
      <c r="T371" s="1" t="s">
        <v>8795</v>
      </c>
    </row>
    <row r="372" spans="1:20" x14ac:dyDescent="0.25">
      <c r="A372" t="s">
        <v>8742</v>
      </c>
      <c r="B372" t="s">
        <v>66</v>
      </c>
      <c r="C372" t="s">
        <v>3266</v>
      </c>
      <c r="D372" t="s">
        <v>3265</v>
      </c>
      <c r="E372" s="2">
        <v>44545</v>
      </c>
      <c r="F372">
        <v>2021</v>
      </c>
      <c r="G372" t="s">
        <v>113</v>
      </c>
      <c r="H372" t="s">
        <v>93</v>
      </c>
      <c r="I372" t="s">
        <v>332</v>
      </c>
      <c r="M372" t="s">
        <v>72</v>
      </c>
      <c r="N372">
        <f>SUM(Table71417[[#This Row],[Mitigation ($ million)]], Table71417[[#This Row],[Adaptation ($ million)]])</f>
        <v>48.61</v>
      </c>
      <c r="O372">
        <v>24.54</v>
      </c>
      <c r="P372">
        <v>24.07</v>
      </c>
      <c r="R372" s="5"/>
      <c r="S372" s="21" t="s">
        <v>3267</v>
      </c>
      <c r="T372" s="1" t="s">
        <v>8795</v>
      </c>
    </row>
    <row r="373" spans="1:20" x14ac:dyDescent="0.25">
      <c r="A373" t="s">
        <v>8742</v>
      </c>
      <c r="B373" t="s">
        <v>66</v>
      </c>
      <c r="C373" t="s">
        <v>688</v>
      </c>
      <c r="D373" t="s">
        <v>687</v>
      </c>
      <c r="E373" s="2">
        <v>45205</v>
      </c>
      <c r="F373">
        <v>2023</v>
      </c>
      <c r="G373" t="s">
        <v>113</v>
      </c>
      <c r="H373" t="s">
        <v>93</v>
      </c>
      <c r="I373" t="s">
        <v>126</v>
      </c>
      <c r="J373">
        <v>1000</v>
      </c>
      <c r="M373" t="s">
        <v>72</v>
      </c>
      <c r="N373">
        <f>SUM(Table71417[[#This Row],[Mitigation ($ million)]], Table71417[[#This Row],[Adaptation ($ million)]])</f>
        <v>85.625</v>
      </c>
      <c r="O373">
        <v>75.625</v>
      </c>
      <c r="P373">
        <v>10</v>
      </c>
      <c r="R373" s="43">
        <f>Table71417[[#This Row],[Climate finance ($ million)]]/Table71417[[#This Row],[Total commitment ($ million)]]</f>
        <v>8.5625000000000007E-2</v>
      </c>
      <c r="S373" s="21" t="s">
        <v>690</v>
      </c>
      <c r="T373" s="1" t="s">
        <v>8797</v>
      </c>
    </row>
    <row r="374" spans="1:20" x14ac:dyDescent="0.25">
      <c r="A374" t="s">
        <v>8742</v>
      </c>
      <c r="B374" t="s">
        <v>66</v>
      </c>
      <c r="C374" t="s">
        <v>688</v>
      </c>
      <c r="D374" t="s">
        <v>687</v>
      </c>
      <c r="E374" s="2">
        <v>45205</v>
      </c>
      <c r="F374">
        <v>2023</v>
      </c>
      <c r="G374" t="s">
        <v>113</v>
      </c>
      <c r="H374" t="s">
        <v>93</v>
      </c>
      <c r="I374" t="s">
        <v>332</v>
      </c>
      <c r="M374" t="s">
        <v>72</v>
      </c>
      <c r="N374">
        <f>SUM(Table71417[[#This Row],[Mitigation ($ million)]], Table71417[[#This Row],[Adaptation ($ million)]])</f>
        <v>85.625</v>
      </c>
      <c r="O374">
        <v>75.625</v>
      </c>
      <c r="P374">
        <v>10</v>
      </c>
      <c r="R374" s="5"/>
      <c r="S374" s="21" t="s">
        <v>690</v>
      </c>
      <c r="T374" s="1" t="s">
        <v>8797</v>
      </c>
    </row>
    <row r="375" spans="1:20" x14ac:dyDescent="0.25">
      <c r="A375" t="s">
        <v>8742</v>
      </c>
      <c r="B375" t="s">
        <v>66</v>
      </c>
      <c r="C375" t="s">
        <v>3260</v>
      </c>
      <c r="D375" t="s">
        <v>3259</v>
      </c>
      <c r="E375" s="2">
        <v>44561</v>
      </c>
      <c r="F375">
        <v>2021</v>
      </c>
      <c r="G375" t="s">
        <v>113</v>
      </c>
      <c r="H375" t="s">
        <v>93</v>
      </c>
      <c r="I375" t="s">
        <v>141</v>
      </c>
      <c r="J375">
        <v>1411.5</v>
      </c>
      <c r="M375" t="s">
        <v>72</v>
      </c>
      <c r="N375">
        <f>SUM(Table71417[[#This Row],[Mitigation ($ million)]], Table71417[[#This Row],[Adaptation ($ million)]])</f>
        <v>123.8</v>
      </c>
      <c r="O375">
        <v>29.3</v>
      </c>
      <c r="P375">
        <v>94.5</v>
      </c>
      <c r="R375" s="5"/>
      <c r="S375" s="21" t="s">
        <v>3261</v>
      </c>
      <c r="T375" s="1" t="s">
        <v>8795</v>
      </c>
    </row>
    <row r="376" spans="1:20" x14ac:dyDescent="0.25">
      <c r="A376" t="s">
        <v>8742</v>
      </c>
      <c r="B376" t="s">
        <v>66</v>
      </c>
      <c r="C376" t="s">
        <v>296</v>
      </c>
      <c r="D376" t="s">
        <v>295</v>
      </c>
      <c r="E376" s="2">
        <v>45023</v>
      </c>
      <c r="F376">
        <v>2023</v>
      </c>
      <c r="G376" t="s">
        <v>208</v>
      </c>
      <c r="H376" t="s">
        <v>68</v>
      </c>
      <c r="I376" t="s">
        <v>141</v>
      </c>
      <c r="J376">
        <v>4.9749999999999996</v>
      </c>
      <c r="M376" t="s">
        <v>24</v>
      </c>
      <c r="N376">
        <f>SUM(Table71417[[#This Row],[Mitigation ($ million)]], Table71417[[#This Row],[Adaptation ($ million)]])</f>
        <v>1</v>
      </c>
      <c r="O376">
        <v>1</v>
      </c>
      <c r="R376" s="43">
        <f>Table71417[[#This Row],[Climate finance ($ million)]]/Table71417[[#This Row],[Total commitment ($ million)]]</f>
        <v>0.20100502512562815</v>
      </c>
      <c r="S376" s="21" t="s">
        <v>298</v>
      </c>
      <c r="T376" s="1" t="s">
        <v>8797</v>
      </c>
    </row>
    <row r="377" spans="1:20" x14ac:dyDescent="0.25">
      <c r="A377" t="s">
        <v>8742</v>
      </c>
      <c r="B377" t="s">
        <v>66</v>
      </c>
      <c r="C377" t="s">
        <v>296</v>
      </c>
      <c r="D377" t="s">
        <v>295</v>
      </c>
      <c r="E377" s="2">
        <v>45124</v>
      </c>
      <c r="F377">
        <v>2023</v>
      </c>
      <c r="G377" t="s">
        <v>208</v>
      </c>
      <c r="H377" t="s">
        <v>68</v>
      </c>
      <c r="I377" t="s">
        <v>141</v>
      </c>
      <c r="M377" t="s">
        <v>24</v>
      </c>
      <c r="N377">
        <f>SUM(Table71417[[#This Row],[Mitigation ($ million)]], Table71417[[#This Row],[Adaptation ($ million)]])</f>
        <v>0.5</v>
      </c>
      <c r="O377">
        <v>0.5</v>
      </c>
      <c r="R377" s="5"/>
      <c r="S377" s="21" t="s">
        <v>298</v>
      </c>
      <c r="T377" s="1" t="s">
        <v>8797</v>
      </c>
    </row>
    <row r="378" spans="1:20" x14ac:dyDescent="0.25">
      <c r="A378" t="s">
        <v>8742</v>
      </c>
      <c r="B378" t="s">
        <v>66</v>
      </c>
      <c r="C378" t="s">
        <v>763</v>
      </c>
      <c r="D378" t="s">
        <v>762</v>
      </c>
      <c r="E378" s="2">
        <v>45228</v>
      </c>
      <c r="F378">
        <v>2023</v>
      </c>
      <c r="G378" t="s">
        <v>79</v>
      </c>
      <c r="H378" t="s">
        <v>93</v>
      </c>
      <c r="I378" t="s">
        <v>117</v>
      </c>
      <c r="J378">
        <v>225</v>
      </c>
      <c r="M378" t="s">
        <v>72</v>
      </c>
      <c r="N378">
        <f>SUM(Table71417[[#This Row],[Mitigation ($ million)]], Table71417[[#This Row],[Adaptation ($ million)]])</f>
        <v>89.7</v>
      </c>
      <c r="O378">
        <v>5.4</v>
      </c>
      <c r="P378">
        <v>84.3</v>
      </c>
      <c r="R378" s="43">
        <f>Table71417[[#This Row],[Climate finance ($ million)]]/Table71417[[#This Row],[Total commitment ($ million)]]</f>
        <v>0.39866666666666667</v>
      </c>
      <c r="S378" s="21" t="s">
        <v>765</v>
      </c>
      <c r="T378" s="1" t="s">
        <v>8797</v>
      </c>
    </row>
    <row r="379" spans="1:20" x14ac:dyDescent="0.25">
      <c r="A379" t="s">
        <v>8742</v>
      </c>
      <c r="B379" t="s">
        <v>66</v>
      </c>
      <c r="C379" t="s">
        <v>763</v>
      </c>
      <c r="D379" t="s">
        <v>762</v>
      </c>
      <c r="E379" s="2">
        <v>45228</v>
      </c>
      <c r="F379">
        <v>2023</v>
      </c>
      <c r="G379" t="s">
        <v>79</v>
      </c>
      <c r="H379" t="s">
        <v>98</v>
      </c>
      <c r="I379" t="s">
        <v>117</v>
      </c>
      <c r="M379" t="s">
        <v>72</v>
      </c>
      <c r="N379">
        <f>SUM(Table71417[[#This Row],[Mitigation ($ million)]], Table71417[[#This Row],[Adaptation ($ million)]])</f>
        <v>33.699999999999996</v>
      </c>
      <c r="O379">
        <v>2.2999999999999998</v>
      </c>
      <c r="P379">
        <v>31.4</v>
      </c>
      <c r="R379" s="5"/>
      <c r="S379" s="21" t="s">
        <v>765</v>
      </c>
      <c r="T379" s="1" t="s">
        <v>8797</v>
      </c>
    </row>
    <row r="380" spans="1:20" x14ac:dyDescent="0.25">
      <c r="A380" t="s">
        <v>8742</v>
      </c>
      <c r="B380" t="s">
        <v>66</v>
      </c>
      <c r="C380" t="s">
        <v>763</v>
      </c>
      <c r="D380" t="s">
        <v>762</v>
      </c>
      <c r="E380" s="2">
        <v>45228</v>
      </c>
      <c r="F380">
        <v>2023</v>
      </c>
      <c r="G380" t="s">
        <v>79</v>
      </c>
      <c r="H380" t="s">
        <v>170</v>
      </c>
      <c r="I380" t="s">
        <v>117</v>
      </c>
      <c r="M380" t="s">
        <v>72</v>
      </c>
      <c r="N380">
        <f>SUM(Table71417[[#This Row],[Mitigation ($ million)]], Table71417[[#This Row],[Adaptation ($ million)]])</f>
        <v>12.5</v>
      </c>
      <c r="P380">
        <v>12.5</v>
      </c>
      <c r="R380" s="5"/>
      <c r="S380" s="21" t="s">
        <v>765</v>
      </c>
      <c r="T380" s="1" t="s">
        <v>8797</v>
      </c>
    </row>
    <row r="381" spans="1:20" x14ac:dyDescent="0.25">
      <c r="A381" t="s">
        <v>8742</v>
      </c>
      <c r="B381" t="s">
        <v>66</v>
      </c>
      <c r="C381" t="s">
        <v>3540</v>
      </c>
      <c r="D381" t="s">
        <v>3539</v>
      </c>
      <c r="E381" s="2">
        <v>44523</v>
      </c>
      <c r="F381">
        <v>2021</v>
      </c>
      <c r="G381" t="s">
        <v>79</v>
      </c>
      <c r="H381" t="s">
        <v>68</v>
      </c>
      <c r="I381" t="s">
        <v>117</v>
      </c>
      <c r="J381">
        <v>0.2</v>
      </c>
      <c r="M381" t="s">
        <v>25</v>
      </c>
      <c r="N381">
        <f>SUM(Table71417[[#This Row],[Mitigation ($ million)]], Table71417[[#This Row],[Adaptation ($ million)]])</f>
        <v>0.06</v>
      </c>
      <c r="O381">
        <v>0.06</v>
      </c>
      <c r="R381" s="43">
        <f>Table71417[[#This Row],[Climate finance ($ million)]]/Table71417[[#This Row],[Total commitment ($ million)]]</f>
        <v>0.3</v>
      </c>
      <c r="S381" s="21" t="s">
        <v>3541</v>
      </c>
      <c r="T381" s="1" t="s">
        <v>8795</v>
      </c>
    </row>
    <row r="382" spans="1:20" x14ac:dyDescent="0.25">
      <c r="A382" t="s">
        <v>8742</v>
      </c>
      <c r="B382" t="s">
        <v>66</v>
      </c>
      <c r="C382" t="s">
        <v>2950</v>
      </c>
      <c r="D382" t="s">
        <v>2949</v>
      </c>
      <c r="E382" s="2">
        <v>44917</v>
      </c>
      <c r="F382">
        <v>2022</v>
      </c>
      <c r="G382" t="s">
        <v>638</v>
      </c>
      <c r="H382" t="s">
        <v>93</v>
      </c>
      <c r="I382" t="s">
        <v>117</v>
      </c>
      <c r="J382">
        <v>128.78</v>
      </c>
      <c r="M382" t="s">
        <v>72</v>
      </c>
      <c r="N382">
        <f>SUM(Table71417[[#This Row],[Mitigation ($ million)]], Table71417[[#This Row],[Adaptation ($ million)]])</f>
        <v>20.45</v>
      </c>
      <c r="O382">
        <v>12.28</v>
      </c>
      <c r="P382">
        <v>8.17</v>
      </c>
      <c r="R382" s="43">
        <f>Table71417[[#This Row],[Climate finance ($ million)]]/Table71417[[#This Row],[Total commitment ($ million)]]</f>
        <v>0.15879794999223482</v>
      </c>
      <c r="S382" s="21" t="s">
        <v>2952</v>
      </c>
      <c r="T382" s="1" t="s">
        <v>8796</v>
      </c>
    </row>
    <row r="383" spans="1:20" x14ac:dyDescent="0.25">
      <c r="A383" t="s">
        <v>8742</v>
      </c>
      <c r="B383" t="s">
        <v>66</v>
      </c>
      <c r="C383" t="s">
        <v>2950</v>
      </c>
      <c r="D383" t="s">
        <v>2949</v>
      </c>
      <c r="E383" s="2">
        <v>44917</v>
      </c>
      <c r="F383">
        <v>2022</v>
      </c>
      <c r="G383" t="s">
        <v>638</v>
      </c>
      <c r="H383" t="s">
        <v>150</v>
      </c>
      <c r="I383" t="s">
        <v>117</v>
      </c>
      <c r="M383" t="s">
        <v>72</v>
      </c>
      <c r="N383">
        <f>SUM(Table71417[[#This Row],[Mitigation ($ million)]], Table71417[[#This Row],[Adaptation ($ million)]])</f>
        <v>0.9</v>
      </c>
      <c r="P383">
        <v>0.9</v>
      </c>
      <c r="R383" s="5"/>
      <c r="S383" s="21" t="s">
        <v>2952</v>
      </c>
      <c r="T383" s="1" t="s">
        <v>8796</v>
      </c>
    </row>
    <row r="384" spans="1:20" x14ac:dyDescent="0.25">
      <c r="A384" t="s">
        <v>8742</v>
      </c>
      <c r="B384" t="s">
        <v>66</v>
      </c>
      <c r="C384" t="s">
        <v>2950</v>
      </c>
      <c r="D384" t="s">
        <v>2949</v>
      </c>
      <c r="E384" s="2">
        <v>44917</v>
      </c>
      <c r="F384">
        <v>2022</v>
      </c>
      <c r="G384" t="s">
        <v>638</v>
      </c>
      <c r="H384" t="s">
        <v>150</v>
      </c>
      <c r="I384" t="s">
        <v>117</v>
      </c>
      <c r="M384" t="s">
        <v>72</v>
      </c>
      <c r="N384">
        <f>SUM(Table71417[[#This Row],[Mitigation ($ million)]], Table71417[[#This Row],[Adaptation ($ million)]])</f>
        <v>0</v>
      </c>
      <c r="R384" s="5"/>
      <c r="S384" s="21" t="s">
        <v>2952</v>
      </c>
      <c r="T384" s="1" t="s">
        <v>8796</v>
      </c>
    </row>
    <row r="385" spans="1:20" x14ac:dyDescent="0.25">
      <c r="A385" t="s">
        <v>8742</v>
      </c>
      <c r="B385" t="s">
        <v>66</v>
      </c>
      <c r="C385" t="s">
        <v>2950</v>
      </c>
      <c r="D385" t="s">
        <v>2949</v>
      </c>
      <c r="E385" s="2">
        <v>44917</v>
      </c>
      <c r="F385">
        <v>2022</v>
      </c>
      <c r="G385" t="s">
        <v>638</v>
      </c>
      <c r="H385" t="s">
        <v>150</v>
      </c>
      <c r="I385" t="s">
        <v>117</v>
      </c>
      <c r="M385" t="s">
        <v>72</v>
      </c>
      <c r="N385">
        <f>SUM(Table71417[[#This Row],[Mitigation ($ million)]], Table71417[[#This Row],[Adaptation ($ million)]])</f>
        <v>13.75</v>
      </c>
      <c r="O385">
        <v>7.03</v>
      </c>
      <c r="P385">
        <v>6.72</v>
      </c>
      <c r="R385" s="5"/>
      <c r="S385" s="21" t="s">
        <v>2952</v>
      </c>
      <c r="T385" s="1" t="s">
        <v>8796</v>
      </c>
    </row>
    <row r="386" spans="1:20" x14ac:dyDescent="0.25">
      <c r="A386" t="s">
        <v>8742</v>
      </c>
      <c r="B386" t="s">
        <v>91</v>
      </c>
      <c r="C386" t="s">
        <v>2500</v>
      </c>
      <c r="D386" t="s">
        <v>2499</v>
      </c>
      <c r="E386" s="2">
        <v>44297</v>
      </c>
      <c r="F386">
        <v>2021</v>
      </c>
      <c r="G386" t="s">
        <v>2502</v>
      </c>
      <c r="H386" t="s">
        <v>68</v>
      </c>
      <c r="I386" t="s">
        <v>84</v>
      </c>
      <c r="J386">
        <v>0.17499999999999999</v>
      </c>
      <c r="M386" t="s">
        <v>24</v>
      </c>
      <c r="N386">
        <f>SUM(Table71417[[#This Row],[Mitigation ($ million)]], Table71417[[#This Row],[Adaptation ($ million)]])</f>
        <v>0.17499999999999999</v>
      </c>
      <c r="O386">
        <v>0</v>
      </c>
      <c r="P386">
        <v>0.17499999999999999</v>
      </c>
      <c r="R386" s="43">
        <f>Table71417[[#This Row],[Climate finance ($ million)]]/Table71417[[#This Row],[Total commitment ($ million)]]</f>
        <v>1</v>
      </c>
      <c r="S386" s="21" t="s">
        <v>2504</v>
      </c>
      <c r="T386" s="1" t="s">
        <v>8795</v>
      </c>
    </row>
    <row r="387" spans="1:20" x14ac:dyDescent="0.25">
      <c r="A387" t="s">
        <v>8742</v>
      </c>
      <c r="B387" t="s">
        <v>91</v>
      </c>
      <c r="C387" t="s">
        <v>2500</v>
      </c>
      <c r="D387" t="s">
        <v>2499</v>
      </c>
      <c r="E387" s="2">
        <v>44641</v>
      </c>
      <c r="F387">
        <v>2022</v>
      </c>
      <c r="G387" t="s">
        <v>2502</v>
      </c>
      <c r="H387" t="s">
        <v>68</v>
      </c>
      <c r="I387" t="s">
        <v>84</v>
      </c>
      <c r="J387">
        <v>0.35</v>
      </c>
      <c r="M387" t="s">
        <v>24</v>
      </c>
      <c r="N387">
        <f>SUM(Table71417[[#This Row],[Mitigation ($ million)]], Table71417[[#This Row],[Adaptation ($ million)]])</f>
        <v>3.5000000000000003E-2</v>
      </c>
      <c r="O387">
        <v>3.5000000000000003E-2</v>
      </c>
      <c r="R387" s="43">
        <f>Table71417[[#This Row],[Climate finance ($ million)]]/Table71417[[#This Row],[Total commitment ($ million)]]</f>
        <v>0.10000000000000002</v>
      </c>
      <c r="S387" s="21" t="s">
        <v>2504</v>
      </c>
      <c r="T387" s="1" t="s">
        <v>8796</v>
      </c>
    </row>
    <row r="388" spans="1:20" x14ac:dyDescent="0.25">
      <c r="A388" t="s">
        <v>8742</v>
      </c>
      <c r="B388" t="s">
        <v>66</v>
      </c>
      <c r="C388" t="s">
        <v>2759</v>
      </c>
      <c r="D388" t="s">
        <v>2758</v>
      </c>
      <c r="E388" s="2">
        <v>44727</v>
      </c>
      <c r="F388">
        <v>2022</v>
      </c>
      <c r="G388" t="s">
        <v>79</v>
      </c>
      <c r="H388" t="s">
        <v>93</v>
      </c>
      <c r="I388" t="s">
        <v>332</v>
      </c>
      <c r="J388">
        <v>152.54</v>
      </c>
      <c r="M388" t="s">
        <v>72</v>
      </c>
      <c r="N388">
        <f>SUM(Table71417[[#This Row],[Mitigation ($ million)]], Table71417[[#This Row],[Adaptation ($ million)]])</f>
        <v>30</v>
      </c>
      <c r="O388">
        <v>30</v>
      </c>
      <c r="R388" s="43">
        <f>Table71417[[#This Row],[Climate finance ($ million)]]/Table71417[[#This Row],[Total commitment ($ million)]]</f>
        <v>0.19666972597351515</v>
      </c>
      <c r="S388" s="21" t="s">
        <v>2762</v>
      </c>
      <c r="T388" s="1" t="s">
        <v>8796</v>
      </c>
    </row>
    <row r="389" spans="1:20" x14ac:dyDescent="0.25">
      <c r="A389" t="s">
        <v>8742</v>
      </c>
      <c r="B389" t="s">
        <v>66</v>
      </c>
      <c r="C389" t="s">
        <v>2759</v>
      </c>
      <c r="D389" t="s">
        <v>2758</v>
      </c>
      <c r="E389" s="2">
        <v>44727</v>
      </c>
      <c r="F389">
        <v>2022</v>
      </c>
      <c r="G389" t="s">
        <v>79</v>
      </c>
      <c r="H389" t="s">
        <v>93</v>
      </c>
      <c r="I389" t="s">
        <v>332</v>
      </c>
      <c r="M389" t="s">
        <v>72</v>
      </c>
      <c r="N389">
        <f>SUM(Table71417[[#This Row],[Mitigation ($ million)]], Table71417[[#This Row],[Adaptation ($ million)]])</f>
        <v>5.26</v>
      </c>
      <c r="O389">
        <v>1.21</v>
      </c>
      <c r="P389">
        <v>4.05</v>
      </c>
      <c r="R389" s="5"/>
      <c r="S389" s="21" t="s">
        <v>2762</v>
      </c>
      <c r="T389" s="1" t="s">
        <v>8796</v>
      </c>
    </row>
    <row r="390" spans="1:20" x14ac:dyDescent="0.25">
      <c r="A390" t="s">
        <v>8742</v>
      </c>
      <c r="B390" t="s">
        <v>66</v>
      </c>
      <c r="C390" t="s">
        <v>2764</v>
      </c>
      <c r="D390" t="s">
        <v>2758</v>
      </c>
      <c r="E390" s="2">
        <v>44924</v>
      </c>
      <c r="F390">
        <v>2022</v>
      </c>
      <c r="G390" t="s">
        <v>79</v>
      </c>
      <c r="H390" t="s">
        <v>68</v>
      </c>
      <c r="I390" s="41" t="s">
        <v>332</v>
      </c>
      <c r="M390" t="s">
        <v>72</v>
      </c>
      <c r="N390">
        <f>SUM(Table71417[[#This Row],[Mitigation ($ million)]], Table71417[[#This Row],[Adaptation ($ million)]])</f>
        <v>0</v>
      </c>
      <c r="R390" s="5"/>
      <c r="S390" s="21" t="s">
        <v>2762</v>
      </c>
      <c r="T390" s="1" t="s">
        <v>8796</v>
      </c>
    </row>
    <row r="391" spans="1:20" x14ac:dyDescent="0.25">
      <c r="A391" t="s">
        <v>8742</v>
      </c>
      <c r="B391" t="s">
        <v>66</v>
      </c>
      <c r="C391" t="s">
        <v>2957</v>
      </c>
      <c r="D391" t="s">
        <v>2956</v>
      </c>
      <c r="E391" s="2">
        <v>44917</v>
      </c>
      <c r="F391">
        <v>2022</v>
      </c>
      <c r="G391" t="s">
        <v>638</v>
      </c>
      <c r="H391" t="s">
        <v>93</v>
      </c>
      <c r="I391" t="s">
        <v>117</v>
      </c>
      <c r="J391">
        <v>104</v>
      </c>
      <c r="M391" t="s">
        <v>25</v>
      </c>
      <c r="N391">
        <f>SUM(Table71417[[#This Row],[Mitigation ($ million)]], Table71417[[#This Row],[Adaptation ($ million)]])</f>
        <v>22.7</v>
      </c>
      <c r="P391">
        <v>22.7</v>
      </c>
      <c r="R391" s="43">
        <f>Table71417[[#This Row],[Climate finance ($ million)]]/Table71417[[#This Row],[Total commitment ($ million)]]</f>
        <v>0.21826923076923077</v>
      </c>
      <c r="S391" s="21" t="s">
        <v>2959</v>
      </c>
      <c r="T391" s="1" t="s">
        <v>8796</v>
      </c>
    </row>
    <row r="392" spans="1:20" x14ac:dyDescent="0.25">
      <c r="A392" t="s">
        <v>8742</v>
      </c>
      <c r="B392" t="s">
        <v>66</v>
      </c>
      <c r="C392" t="s">
        <v>2957</v>
      </c>
      <c r="D392" t="s">
        <v>2956</v>
      </c>
      <c r="E392" s="2">
        <v>44917</v>
      </c>
      <c r="F392">
        <v>2022</v>
      </c>
      <c r="G392" t="s">
        <v>638</v>
      </c>
      <c r="H392" t="s">
        <v>150</v>
      </c>
      <c r="I392" t="s">
        <v>117</v>
      </c>
      <c r="M392" t="s">
        <v>25</v>
      </c>
      <c r="N392">
        <f>SUM(Table71417[[#This Row],[Mitigation ($ million)]], Table71417[[#This Row],[Adaptation ($ million)]])</f>
        <v>18.600000000000001</v>
      </c>
      <c r="P392">
        <v>18.600000000000001</v>
      </c>
      <c r="R392" s="5"/>
      <c r="S392" s="21" t="s">
        <v>2959</v>
      </c>
      <c r="T392" s="1" t="s">
        <v>8796</v>
      </c>
    </row>
    <row r="393" spans="1:20" x14ac:dyDescent="0.25">
      <c r="A393" t="s">
        <v>8742</v>
      </c>
      <c r="B393" t="s">
        <v>66</v>
      </c>
      <c r="C393" t="s">
        <v>2957</v>
      </c>
      <c r="D393" t="s">
        <v>2956</v>
      </c>
      <c r="E393" s="2">
        <v>44917</v>
      </c>
      <c r="F393">
        <v>2022</v>
      </c>
      <c r="G393" t="s">
        <v>638</v>
      </c>
      <c r="H393" t="s">
        <v>93</v>
      </c>
      <c r="I393" t="s">
        <v>117</v>
      </c>
      <c r="M393" t="s">
        <v>25</v>
      </c>
      <c r="N393">
        <f>SUM(Table71417[[#This Row],[Mitigation ($ million)]], Table71417[[#This Row],[Adaptation ($ million)]])</f>
        <v>3.5</v>
      </c>
      <c r="P393">
        <v>3.5</v>
      </c>
      <c r="R393" s="5"/>
      <c r="S393" s="21" t="s">
        <v>2959</v>
      </c>
      <c r="T393" s="1" t="s">
        <v>8796</v>
      </c>
    </row>
    <row r="394" spans="1:20" x14ac:dyDescent="0.25">
      <c r="A394" t="s">
        <v>8742</v>
      </c>
      <c r="B394" t="s">
        <v>66</v>
      </c>
      <c r="C394" t="s">
        <v>2957</v>
      </c>
      <c r="D394" t="s">
        <v>2956</v>
      </c>
      <c r="E394" s="2">
        <v>44917</v>
      </c>
      <c r="F394">
        <v>2022</v>
      </c>
      <c r="G394" t="s">
        <v>638</v>
      </c>
      <c r="H394" t="s">
        <v>93</v>
      </c>
      <c r="I394" t="s">
        <v>117</v>
      </c>
      <c r="M394" t="s">
        <v>25</v>
      </c>
      <c r="N394">
        <f>SUM(Table71417[[#This Row],[Mitigation ($ million)]], Table71417[[#This Row],[Adaptation ($ million)]])</f>
        <v>12.5</v>
      </c>
      <c r="P394">
        <v>12.5</v>
      </c>
      <c r="R394" s="5"/>
      <c r="S394" s="21" t="s">
        <v>2959</v>
      </c>
      <c r="T394" s="1" t="s">
        <v>8796</v>
      </c>
    </row>
    <row r="395" spans="1:20" x14ac:dyDescent="0.25">
      <c r="A395" t="s">
        <v>8742</v>
      </c>
      <c r="B395" t="s">
        <v>66</v>
      </c>
      <c r="C395" t="s">
        <v>3229</v>
      </c>
      <c r="D395" t="s">
        <v>3228</v>
      </c>
      <c r="E395" s="2">
        <v>44512</v>
      </c>
      <c r="F395">
        <v>2021</v>
      </c>
      <c r="G395" t="s">
        <v>88</v>
      </c>
      <c r="H395" t="s">
        <v>93</v>
      </c>
      <c r="I395" t="s">
        <v>71</v>
      </c>
      <c r="J395">
        <v>77.25</v>
      </c>
      <c r="M395" t="s">
        <v>25</v>
      </c>
      <c r="N395">
        <f>SUM(Table71417[[#This Row],[Mitigation ($ million)]], Table71417[[#This Row],[Adaptation ($ million)]])</f>
        <v>6.52</v>
      </c>
      <c r="O395">
        <v>6.52</v>
      </c>
      <c r="R395" s="43">
        <f>Table71417[[#This Row],[Climate finance ($ million)]]/Table71417[[#This Row],[Total commitment ($ million)]]</f>
        <v>8.4401294498381865E-2</v>
      </c>
      <c r="S395" s="21" t="s">
        <v>3230</v>
      </c>
      <c r="T395" s="1" t="s">
        <v>8795</v>
      </c>
    </row>
    <row r="396" spans="1:20" x14ac:dyDescent="0.25">
      <c r="A396" t="s">
        <v>8742</v>
      </c>
      <c r="B396" t="s">
        <v>66</v>
      </c>
      <c r="C396" t="s">
        <v>3428</v>
      </c>
      <c r="D396" t="s">
        <v>3228</v>
      </c>
      <c r="E396" s="2">
        <v>44561</v>
      </c>
      <c r="F396">
        <v>2021</v>
      </c>
      <c r="G396" t="s">
        <v>88</v>
      </c>
      <c r="H396" t="s">
        <v>68</v>
      </c>
      <c r="I396" t="s">
        <v>71</v>
      </c>
      <c r="M396" t="s">
        <v>25</v>
      </c>
      <c r="N396">
        <f>SUM(Table71417[[#This Row],[Mitigation ($ million)]], Table71417[[#This Row],[Adaptation ($ million)]])</f>
        <v>0.1</v>
      </c>
      <c r="O396">
        <v>0.1</v>
      </c>
      <c r="R396" s="5"/>
      <c r="S396" s="21" t="s">
        <v>3230</v>
      </c>
      <c r="T396" s="1" t="s">
        <v>8795</v>
      </c>
    </row>
    <row r="397" spans="1:20" x14ac:dyDescent="0.25">
      <c r="A397" t="s">
        <v>8742</v>
      </c>
      <c r="B397" t="s">
        <v>66</v>
      </c>
      <c r="C397" t="s">
        <v>812</v>
      </c>
      <c r="D397" t="s">
        <v>811</v>
      </c>
      <c r="E397" s="2">
        <v>45250</v>
      </c>
      <c r="F397">
        <v>2023</v>
      </c>
      <c r="G397" t="s">
        <v>104</v>
      </c>
      <c r="H397" t="s">
        <v>107</v>
      </c>
      <c r="I397" t="s">
        <v>117</v>
      </c>
      <c r="J397">
        <v>2.0000000000000004</v>
      </c>
      <c r="M397" t="s">
        <v>25</v>
      </c>
      <c r="N397">
        <f>SUM(Table71417[[#This Row],[Mitigation ($ million)]], Table71417[[#This Row],[Adaptation ($ million)]])</f>
        <v>1.5</v>
      </c>
      <c r="P397">
        <v>1.5</v>
      </c>
      <c r="R397" s="43">
        <f>Table71417[[#This Row],[Climate finance ($ million)]]/Table71417[[#This Row],[Total commitment ($ million)]]</f>
        <v>0.74999999999999978</v>
      </c>
      <c r="S397" s="21" t="s">
        <v>814</v>
      </c>
      <c r="T397" s="1" t="s">
        <v>8797</v>
      </c>
    </row>
    <row r="398" spans="1:20" x14ac:dyDescent="0.25">
      <c r="A398" t="s">
        <v>8742</v>
      </c>
      <c r="B398" t="s">
        <v>66</v>
      </c>
      <c r="C398" t="s">
        <v>3202</v>
      </c>
      <c r="D398" t="s">
        <v>3201</v>
      </c>
      <c r="E398" s="2">
        <v>44495</v>
      </c>
      <c r="F398">
        <v>2021</v>
      </c>
      <c r="G398" t="s">
        <v>88</v>
      </c>
      <c r="H398" t="s">
        <v>93</v>
      </c>
      <c r="I398" t="s">
        <v>117</v>
      </c>
      <c r="J398">
        <v>145.4</v>
      </c>
      <c r="M398" t="s">
        <v>72</v>
      </c>
      <c r="N398">
        <f>SUM(Table71417[[#This Row],[Mitigation ($ million)]], Table71417[[#This Row],[Adaptation ($ million)]])</f>
        <v>0.37</v>
      </c>
      <c r="O398">
        <v>0.23</v>
      </c>
      <c r="P398">
        <v>0.14000000000000001</v>
      </c>
      <c r="R398" s="43">
        <f>Table71417[[#This Row],[Climate finance ($ million)]]/Table71417[[#This Row],[Total commitment ($ million)]]</f>
        <v>2.544704264099037E-3</v>
      </c>
      <c r="S398" s="21" t="s">
        <v>3203</v>
      </c>
      <c r="T398" s="1" t="s">
        <v>8795</v>
      </c>
    </row>
    <row r="399" spans="1:20" x14ac:dyDescent="0.25">
      <c r="A399" t="s">
        <v>8742</v>
      </c>
      <c r="B399" t="s">
        <v>66</v>
      </c>
      <c r="C399" t="s">
        <v>3412</v>
      </c>
      <c r="D399" t="s">
        <v>3201</v>
      </c>
      <c r="E399" s="2">
        <v>44503</v>
      </c>
      <c r="F399">
        <v>2021</v>
      </c>
      <c r="G399" t="s">
        <v>88</v>
      </c>
      <c r="H399" t="s">
        <v>68</v>
      </c>
      <c r="I399" t="s">
        <v>117</v>
      </c>
      <c r="M399" t="s">
        <v>72</v>
      </c>
      <c r="N399">
        <f>SUM(Table71417[[#This Row],[Mitigation ($ million)]], Table71417[[#This Row],[Adaptation ($ million)]])</f>
        <v>0</v>
      </c>
      <c r="R399" s="5"/>
      <c r="S399" s="21" t="s">
        <v>3203</v>
      </c>
      <c r="T399" s="1" t="s">
        <v>8795</v>
      </c>
    </row>
    <row r="400" spans="1:20" x14ac:dyDescent="0.25">
      <c r="A400" t="s">
        <v>8742</v>
      </c>
      <c r="B400" t="s">
        <v>66</v>
      </c>
      <c r="C400" t="s">
        <v>3412</v>
      </c>
      <c r="D400" t="s">
        <v>3201</v>
      </c>
      <c r="E400" s="2">
        <v>44503</v>
      </c>
      <c r="F400">
        <v>2021</v>
      </c>
      <c r="G400" t="s">
        <v>88</v>
      </c>
      <c r="H400" t="s">
        <v>68</v>
      </c>
      <c r="I400" t="s">
        <v>117</v>
      </c>
      <c r="M400" t="s">
        <v>72</v>
      </c>
      <c r="N400">
        <f>SUM(Table71417[[#This Row],[Mitigation ($ million)]], Table71417[[#This Row],[Adaptation ($ million)]])</f>
        <v>0</v>
      </c>
      <c r="R400" s="5"/>
      <c r="S400" s="21" t="s">
        <v>3203</v>
      </c>
      <c r="T400" s="1" t="s">
        <v>8795</v>
      </c>
    </row>
    <row r="401" spans="1:20" x14ac:dyDescent="0.25">
      <c r="A401" t="s">
        <v>8742</v>
      </c>
      <c r="B401" t="s">
        <v>66</v>
      </c>
      <c r="C401" t="s">
        <v>3125</v>
      </c>
      <c r="D401" t="s">
        <v>3124</v>
      </c>
      <c r="E401" s="2">
        <v>44559</v>
      </c>
      <c r="F401">
        <v>2021</v>
      </c>
      <c r="G401" t="s">
        <v>62</v>
      </c>
      <c r="H401" t="s">
        <v>93</v>
      </c>
      <c r="I401" t="s">
        <v>84</v>
      </c>
      <c r="J401">
        <v>445.65467000000001</v>
      </c>
      <c r="M401" t="s">
        <v>72</v>
      </c>
      <c r="N401">
        <f>SUM(Table71417[[#This Row],[Mitigation ($ million)]], Table71417[[#This Row],[Adaptation ($ million)]])</f>
        <v>162</v>
      </c>
      <c r="O401">
        <v>4.0199999999999996</v>
      </c>
      <c r="P401">
        <v>157.97999999999999</v>
      </c>
      <c r="R401" s="43">
        <f>Table71417[[#This Row],[Climate finance ($ million)]]/Table71417[[#This Row],[Total commitment ($ million)]]</f>
        <v>0.36351015911041612</v>
      </c>
      <c r="S401" s="21" t="s">
        <v>3126</v>
      </c>
      <c r="T401" s="1" t="s">
        <v>8795</v>
      </c>
    </row>
    <row r="402" spans="1:20" x14ac:dyDescent="0.25">
      <c r="A402" t="s">
        <v>8742</v>
      </c>
      <c r="B402" t="s">
        <v>66</v>
      </c>
      <c r="C402" t="s">
        <v>3125</v>
      </c>
      <c r="D402" t="s">
        <v>3124</v>
      </c>
      <c r="E402" s="2">
        <v>44559</v>
      </c>
      <c r="F402">
        <v>2021</v>
      </c>
      <c r="G402" t="s">
        <v>62</v>
      </c>
      <c r="H402" t="s">
        <v>93</v>
      </c>
      <c r="I402" t="s">
        <v>84</v>
      </c>
      <c r="M402" t="s">
        <v>72</v>
      </c>
      <c r="N402">
        <f>SUM(Table71417[[#This Row],[Mitigation ($ million)]], Table71417[[#This Row],[Adaptation ($ million)]])</f>
        <v>108</v>
      </c>
      <c r="O402">
        <v>2.68</v>
      </c>
      <c r="P402">
        <v>105.32</v>
      </c>
      <c r="R402" s="5"/>
      <c r="S402" s="21" t="s">
        <v>3126</v>
      </c>
      <c r="T402" s="1" t="s">
        <v>8795</v>
      </c>
    </row>
    <row r="403" spans="1:20" x14ac:dyDescent="0.25">
      <c r="A403" t="s">
        <v>8742</v>
      </c>
      <c r="B403" t="s">
        <v>66</v>
      </c>
      <c r="C403" t="s">
        <v>1170</v>
      </c>
      <c r="D403" t="s">
        <v>1169</v>
      </c>
      <c r="E403" s="2">
        <v>45282</v>
      </c>
      <c r="F403">
        <v>2023</v>
      </c>
      <c r="G403" t="s">
        <v>88</v>
      </c>
      <c r="H403" t="s">
        <v>93</v>
      </c>
      <c r="I403" t="s">
        <v>71</v>
      </c>
      <c r="J403">
        <v>125</v>
      </c>
      <c r="M403" t="s">
        <v>72</v>
      </c>
      <c r="N403">
        <f>SUM(Table71417[[#This Row],[Mitigation ($ million)]], Table71417[[#This Row],[Adaptation ($ million)]])</f>
        <v>14.139999999999999</v>
      </c>
      <c r="O403">
        <v>1.95</v>
      </c>
      <c r="P403">
        <v>12.19</v>
      </c>
      <c r="R403" s="43">
        <f>Table71417[[#This Row],[Climate finance ($ million)]]/Table71417[[#This Row],[Total commitment ($ million)]]</f>
        <v>0.11311999999999998</v>
      </c>
      <c r="S403" s="21" t="s">
        <v>1172</v>
      </c>
      <c r="T403" s="1" t="s">
        <v>8797</v>
      </c>
    </row>
    <row r="404" spans="1:20" x14ac:dyDescent="0.25">
      <c r="A404" t="s">
        <v>8742</v>
      </c>
      <c r="B404" t="s">
        <v>66</v>
      </c>
      <c r="C404" t="s">
        <v>1170</v>
      </c>
      <c r="D404" t="s">
        <v>1169</v>
      </c>
      <c r="E404" s="2">
        <v>45282</v>
      </c>
      <c r="F404">
        <v>2023</v>
      </c>
      <c r="G404" t="s">
        <v>88</v>
      </c>
      <c r="H404" t="s">
        <v>93</v>
      </c>
      <c r="I404" t="s">
        <v>84</v>
      </c>
      <c r="M404" t="s">
        <v>72</v>
      </c>
      <c r="N404">
        <f>SUM(Table71417[[#This Row],[Mitigation ($ million)]], Table71417[[#This Row],[Adaptation ($ million)]])</f>
        <v>0.01</v>
      </c>
      <c r="P404">
        <v>0.01</v>
      </c>
      <c r="R404" s="5"/>
      <c r="S404" s="21" t="s">
        <v>1172</v>
      </c>
      <c r="T404" s="1" t="s">
        <v>8797</v>
      </c>
    </row>
    <row r="405" spans="1:20" x14ac:dyDescent="0.25">
      <c r="A405" t="s">
        <v>8742</v>
      </c>
      <c r="B405" t="s">
        <v>66</v>
      </c>
      <c r="C405" t="s">
        <v>3205</v>
      </c>
      <c r="D405" t="s">
        <v>3204</v>
      </c>
      <c r="E405" s="2">
        <v>44547</v>
      </c>
      <c r="F405">
        <v>2021</v>
      </c>
      <c r="G405" t="s">
        <v>88</v>
      </c>
      <c r="H405" t="s">
        <v>93</v>
      </c>
      <c r="I405" t="s">
        <v>132</v>
      </c>
      <c r="J405">
        <v>141.15</v>
      </c>
      <c r="M405" t="s">
        <v>72</v>
      </c>
      <c r="N405">
        <f>SUM(Table71417[[#This Row],[Mitigation ($ million)]], Table71417[[#This Row],[Adaptation ($ million)]])</f>
        <v>32.81</v>
      </c>
      <c r="O405">
        <v>1.88</v>
      </c>
      <c r="P405">
        <v>30.93</v>
      </c>
      <c r="R405" s="43">
        <f>Table71417[[#This Row],[Climate finance ($ million)]]/Table71417[[#This Row],[Total commitment ($ million)]]</f>
        <v>0.23244775061990791</v>
      </c>
      <c r="S405" s="21" t="s">
        <v>3206</v>
      </c>
      <c r="T405" s="1" t="s">
        <v>8795</v>
      </c>
    </row>
    <row r="406" spans="1:20" x14ac:dyDescent="0.25">
      <c r="A406" t="s">
        <v>8742</v>
      </c>
      <c r="B406" t="s">
        <v>66</v>
      </c>
      <c r="C406" t="s">
        <v>3476</v>
      </c>
      <c r="D406" t="s">
        <v>3204</v>
      </c>
      <c r="E406" s="2">
        <v>44561</v>
      </c>
      <c r="F406">
        <v>2021</v>
      </c>
      <c r="G406" t="s">
        <v>88</v>
      </c>
      <c r="H406" t="s">
        <v>68</v>
      </c>
      <c r="I406" t="s">
        <v>132</v>
      </c>
      <c r="M406" t="s">
        <v>72</v>
      </c>
      <c r="N406">
        <f>SUM(Table71417[[#This Row],[Mitigation ($ million)]], Table71417[[#This Row],[Adaptation ($ million)]])</f>
        <v>0.15</v>
      </c>
      <c r="O406">
        <v>0.15</v>
      </c>
      <c r="R406" s="5"/>
      <c r="S406" s="21" t="s">
        <v>3206</v>
      </c>
      <c r="T406" s="1" t="s">
        <v>8795</v>
      </c>
    </row>
    <row r="407" spans="1:20" x14ac:dyDescent="0.25">
      <c r="A407" t="s">
        <v>8742</v>
      </c>
      <c r="B407" t="s">
        <v>66</v>
      </c>
      <c r="C407" t="s">
        <v>3476</v>
      </c>
      <c r="D407" t="s">
        <v>3204</v>
      </c>
      <c r="E407" s="2">
        <v>44561</v>
      </c>
      <c r="F407">
        <v>2021</v>
      </c>
      <c r="G407" t="s">
        <v>88</v>
      </c>
      <c r="H407" t="s">
        <v>68</v>
      </c>
      <c r="I407" t="s">
        <v>132</v>
      </c>
      <c r="M407" t="s">
        <v>72</v>
      </c>
      <c r="N407">
        <f>SUM(Table71417[[#This Row],[Mitigation ($ million)]], Table71417[[#This Row],[Adaptation ($ million)]])</f>
        <v>0.20200000000000001</v>
      </c>
      <c r="O407">
        <v>8.8374999999999995E-2</v>
      </c>
      <c r="P407">
        <v>0.113625</v>
      </c>
      <c r="R407" s="5"/>
      <c r="S407" s="21" t="s">
        <v>3206</v>
      </c>
      <c r="T407" s="1" t="s">
        <v>8795</v>
      </c>
    </row>
    <row r="408" spans="1:20" x14ac:dyDescent="0.25">
      <c r="A408" t="s">
        <v>8742</v>
      </c>
      <c r="B408" t="s">
        <v>91</v>
      </c>
      <c r="C408" t="s">
        <v>3304</v>
      </c>
      <c r="D408" t="s">
        <v>3303</v>
      </c>
      <c r="E408" s="2">
        <v>44298</v>
      </c>
      <c r="F408">
        <v>2021</v>
      </c>
      <c r="G408" t="s">
        <v>945</v>
      </c>
      <c r="H408" t="s">
        <v>93</v>
      </c>
      <c r="I408" t="s">
        <v>141</v>
      </c>
      <c r="J408">
        <v>49.78</v>
      </c>
      <c r="M408" t="s">
        <v>24</v>
      </c>
      <c r="N408">
        <f>SUM(Table71417[[#This Row],[Mitigation ($ million)]], Table71417[[#This Row],[Adaptation ($ million)]])</f>
        <v>9.9229448700000003</v>
      </c>
      <c r="O408">
        <v>0</v>
      </c>
      <c r="P408">
        <v>9.9229448700000003</v>
      </c>
      <c r="R408" s="43">
        <f>Table71417[[#This Row],[Climate finance ($ million)]]/Table71417[[#This Row],[Total commitment ($ million)]]</f>
        <v>0.19933597569304942</v>
      </c>
      <c r="S408" s="21" t="s">
        <v>3305</v>
      </c>
      <c r="T408" s="1" t="s">
        <v>8795</v>
      </c>
    </row>
    <row r="409" spans="1:20" x14ac:dyDescent="0.25">
      <c r="A409" t="s">
        <v>8742</v>
      </c>
      <c r="B409" t="s">
        <v>91</v>
      </c>
      <c r="C409" t="s">
        <v>3304</v>
      </c>
      <c r="D409" t="s">
        <v>3303</v>
      </c>
      <c r="E409" s="2">
        <v>44298</v>
      </c>
      <c r="F409">
        <v>2021</v>
      </c>
      <c r="G409" t="s">
        <v>945</v>
      </c>
      <c r="H409" t="s">
        <v>93</v>
      </c>
      <c r="I409" t="s">
        <v>141</v>
      </c>
      <c r="M409" t="s">
        <v>24</v>
      </c>
      <c r="N409">
        <f>SUM(Table71417[[#This Row],[Mitigation ($ million)]], Table71417[[#This Row],[Adaptation ($ million)]])</f>
        <v>1.2556130000000001</v>
      </c>
      <c r="O409">
        <v>0</v>
      </c>
      <c r="P409">
        <v>1.2556130000000001</v>
      </c>
      <c r="R409" s="5"/>
      <c r="S409" s="21" t="s">
        <v>3305</v>
      </c>
      <c r="T409" s="1" t="s">
        <v>8795</v>
      </c>
    </row>
    <row r="410" spans="1:20" x14ac:dyDescent="0.25">
      <c r="A410" t="s">
        <v>8742</v>
      </c>
      <c r="B410" t="s">
        <v>91</v>
      </c>
      <c r="C410" t="s">
        <v>3304</v>
      </c>
      <c r="D410" t="s">
        <v>3303</v>
      </c>
      <c r="E410" s="2">
        <v>44298</v>
      </c>
      <c r="F410">
        <v>2021</v>
      </c>
      <c r="G410" t="s">
        <v>945</v>
      </c>
      <c r="H410" t="s">
        <v>93</v>
      </c>
      <c r="I410" t="s">
        <v>141</v>
      </c>
      <c r="M410" t="s">
        <v>24</v>
      </c>
      <c r="N410">
        <f>SUM(Table71417[[#This Row],[Mitigation ($ million)]], Table71417[[#This Row],[Adaptation ($ million)]])</f>
        <v>11.300514</v>
      </c>
      <c r="O410">
        <v>0</v>
      </c>
      <c r="P410">
        <v>11.300514</v>
      </c>
      <c r="R410" s="5"/>
      <c r="S410" s="21" t="s">
        <v>3305</v>
      </c>
      <c r="T410" s="1" t="s">
        <v>8795</v>
      </c>
    </row>
    <row r="411" spans="1:20" x14ac:dyDescent="0.25">
      <c r="A411" t="s">
        <v>8742</v>
      </c>
      <c r="B411" t="s">
        <v>66</v>
      </c>
      <c r="C411" t="s">
        <v>1127</v>
      </c>
      <c r="D411" t="s">
        <v>1126</v>
      </c>
      <c r="E411" s="2">
        <v>45279</v>
      </c>
      <c r="F411">
        <v>2023</v>
      </c>
      <c r="G411" t="s">
        <v>1129</v>
      </c>
      <c r="H411" t="s">
        <v>150</v>
      </c>
      <c r="I411" t="s">
        <v>71</v>
      </c>
      <c r="J411">
        <v>19.190000000000001</v>
      </c>
      <c r="M411" t="s">
        <v>25</v>
      </c>
      <c r="N411">
        <f>SUM(Table71417[[#This Row],[Mitigation ($ million)]], Table71417[[#This Row],[Adaptation ($ million)]])</f>
        <v>17.899999999999999</v>
      </c>
      <c r="P411">
        <v>17.899999999999999</v>
      </c>
      <c r="R411" s="43">
        <f>Table71417[[#This Row],[Climate finance ($ million)]]/Table71417[[#This Row],[Total commitment ($ million)]]</f>
        <v>0.93277748827514317</v>
      </c>
      <c r="S411" s="21" t="s">
        <v>1132</v>
      </c>
      <c r="T411" s="1" t="s">
        <v>8797</v>
      </c>
    </row>
    <row r="412" spans="1:20" x14ac:dyDescent="0.25">
      <c r="A412" t="s">
        <v>8742</v>
      </c>
      <c r="B412" t="s">
        <v>66</v>
      </c>
      <c r="C412" t="s">
        <v>2964</v>
      </c>
      <c r="D412" t="s">
        <v>2963</v>
      </c>
      <c r="E412" s="2">
        <v>44917</v>
      </c>
      <c r="F412">
        <v>2022</v>
      </c>
      <c r="G412" t="s">
        <v>638</v>
      </c>
      <c r="H412" t="s">
        <v>93</v>
      </c>
      <c r="I412" t="s">
        <v>361</v>
      </c>
      <c r="J412">
        <v>36.119999999999997</v>
      </c>
      <c r="M412" t="s">
        <v>72</v>
      </c>
      <c r="N412">
        <f>SUM(Table71417[[#This Row],[Mitigation ($ million)]], Table71417[[#This Row],[Adaptation ($ million)]])</f>
        <v>2</v>
      </c>
      <c r="O412">
        <v>1.1000000000000001</v>
      </c>
      <c r="P412">
        <v>0.9</v>
      </c>
      <c r="R412" s="43">
        <f>Table71417[[#This Row],[Climate finance ($ million)]]/Table71417[[#This Row],[Total commitment ($ million)]]</f>
        <v>5.5370985603543747E-2</v>
      </c>
      <c r="S412" s="21" t="s">
        <v>2966</v>
      </c>
      <c r="T412" s="1" t="s">
        <v>8796</v>
      </c>
    </row>
    <row r="413" spans="1:20" x14ac:dyDescent="0.25">
      <c r="A413" t="s">
        <v>8742</v>
      </c>
      <c r="B413" t="s">
        <v>66</v>
      </c>
      <c r="C413" t="s">
        <v>2964</v>
      </c>
      <c r="D413" t="s">
        <v>2963</v>
      </c>
      <c r="E413" s="2">
        <v>44917</v>
      </c>
      <c r="F413">
        <v>2022</v>
      </c>
      <c r="G413" t="s">
        <v>638</v>
      </c>
      <c r="H413" t="s">
        <v>150</v>
      </c>
      <c r="I413" t="s">
        <v>361</v>
      </c>
      <c r="M413" t="s">
        <v>72</v>
      </c>
      <c r="N413">
        <f>SUM(Table71417[[#This Row],[Mitigation ($ million)]], Table71417[[#This Row],[Adaptation ($ million)]])</f>
        <v>0</v>
      </c>
      <c r="R413" s="5"/>
      <c r="S413" s="21" t="s">
        <v>2966</v>
      </c>
      <c r="T413" s="1" t="s">
        <v>8796</v>
      </c>
    </row>
    <row r="414" spans="1:20" x14ac:dyDescent="0.25">
      <c r="A414" t="s">
        <v>8742</v>
      </c>
      <c r="B414" t="s">
        <v>66</v>
      </c>
      <c r="C414" t="s">
        <v>730</v>
      </c>
      <c r="D414" t="s">
        <v>729</v>
      </c>
      <c r="E414" s="2">
        <v>45219</v>
      </c>
      <c r="F414">
        <v>2023</v>
      </c>
      <c r="G414" t="s">
        <v>146</v>
      </c>
      <c r="H414" t="s">
        <v>93</v>
      </c>
      <c r="I414" t="s">
        <v>361</v>
      </c>
      <c r="J414">
        <v>45</v>
      </c>
      <c r="M414" t="s">
        <v>72</v>
      </c>
      <c r="N414">
        <f>SUM(Table71417[[#This Row],[Mitigation ($ million)]], Table71417[[#This Row],[Adaptation ($ million)]])</f>
        <v>3.8</v>
      </c>
      <c r="O414">
        <v>1.5</v>
      </c>
      <c r="P414">
        <v>2.2999999999999998</v>
      </c>
      <c r="R414" s="43">
        <f>Table71417[[#This Row],[Climate finance ($ million)]]/Table71417[[#This Row],[Total commitment ($ million)]]</f>
        <v>8.4444444444444447E-2</v>
      </c>
      <c r="S414" s="21" t="s">
        <v>732</v>
      </c>
      <c r="T414" s="1" t="s">
        <v>8797</v>
      </c>
    </row>
    <row r="415" spans="1:20" x14ac:dyDescent="0.25">
      <c r="A415" t="s">
        <v>8742</v>
      </c>
      <c r="B415" t="s">
        <v>91</v>
      </c>
      <c r="C415" t="s">
        <v>2506</v>
      </c>
      <c r="D415" t="s">
        <v>2505</v>
      </c>
      <c r="E415" s="2">
        <v>44657</v>
      </c>
      <c r="F415">
        <v>2022</v>
      </c>
      <c r="G415" t="s">
        <v>2508</v>
      </c>
      <c r="H415" t="s">
        <v>93</v>
      </c>
      <c r="I415" t="s">
        <v>117</v>
      </c>
      <c r="J415">
        <v>296.5</v>
      </c>
      <c r="M415" t="s">
        <v>25</v>
      </c>
      <c r="N415">
        <f>SUM(Table71417[[#This Row],[Mitigation ($ million)]], Table71417[[#This Row],[Adaptation ($ million)]])</f>
        <v>36.090000000000003</v>
      </c>
      <c r="P415">
        <v>36.090000000000003</v>
      </c>
      <c r="R415" s="43">
        <f>Table71417[[#This Row],[Climate finance ($ million)]]/Table71417[[#This Row],[Total commitment ($ million)]]</f>
        <v>0.12172006745362564</v>
      </c>
      <c r="S415" s="21" t="s">
        <v>2510</v>
      </c>
      <c r="T415" s="1" t="s">
        <v>8796</v>
      </c>
    </row>
    <row r="416" spans="1:20" x14ac:dyDescent="0.25">
      <c r="A416" t="s">
        <v>8742</v>
      </c>
      <c r="B416" t="s">
        <v>91</v>
      </c>
      <c r="C416" t="s">
        <v>3498</v>
      </c>
      <c r="D416" t="s">
        <v>3497</v>
      </c>
      <c r="E416" s="2">
        <v>44543</v>
      </c>
      <c r="F416">
        <v>2021</v>
      </c>
      <c r="G416" t="s">
        <v>3500</v>
      </c>
      <c r="H416" t="s">
        <v>68</v>
      </c>
      <c r="I416" t="s">
        <v>117</v>
      </c>
      <c r="J416">
        <v>0.59</v>
      </c>
      <c r="M416" t="s">
        <v>25</v>
      </c>
      <c r="N416">
        <f>SUM(Table71417[[#This Row],[Mitigation ($ million)]], Table71417[[#This Row],[Adaptation ($ million)]])</f>
        <v>0.20499999999999999</v>
      </c>
      <c r="O416">
        <v>0.20499999999999999</v>
      </c>
      <c r="R416" s="43">
        <f>Table71417[[#This Row],[Climate finance ($ million)]]/Table71417[[#This Row],[Total commitment ($ million)]]</f>
        <v>0.34745762711864409</v>
      </c>
      <c r="S416" s="21" t="s">
        <v>3495</v>
      </c>
      <c r="T416" s="1" t="s">
        <v>8795</v>
      </c>
    </row>
    <row r="417" spans="1:20" x14ac:dyDescent="0.25">
      <c r="A417" t="s">
        <v>8742</v>
      </c>
      <c r="B417" t="s">
        <v>91</v>
      </c>
      <c r="C417" t="s">
        <v>3498</v>
      </c>
      <c r="D417" t="s">
        <v>3497</v>
      </c>
      <c r="E417" s="2">
        <v>44543</v>
      </c>
      <c r="F417">
        <v>2021</v>
      </c>
      <c r="G417" t="s">
        <v>3500</v>
      </c>
      <c r="H417" t="s">
        <v>68</v>
      </c>
      <c r="I417" t="s">
        <v>117</v>
      </c>
      <c r="M417" t="s">
        <v>25</v>
      </c>
      <c r="N417">
        <f>SUM(Table71417[[#This Row],[Mitigation ($ million)]], Table71417[[#This Row],[Adaptation ($ million)]])</f>
        <v>0.38500000000000001</v>
      </c>
      <c r="O417">
        <v>0.38500000000000001</v>
      </c>
      <c r="R417" s="5"/>
      <c r="S417" s="21" t="s">
        <v>3495</v>
      </c>
      <c r="T417" s="1" t="s">
        <v>8795</v>
      </c>
    </row>
    <row r="418" spans="1:20" x14ac:dyDescent="0.25">
      <c r="A418" t="s">
        <v>8742</v>
      </c>
      <c r="B418" t="s">
        <v>66</v>
      </c>
      <c r="C418" t="s">
        <v>2202</v>
      </c>
      <c r="D418" t="s">
        <v>2197</v>
      </c>
      <c r="E418" s="2">
        <v>44614</v>
      </c>
      <c r="F418">
        <v>2022</v>
      </c>
      <c r="G418" t="s">
        <v>62</v>
      </c>
      <c r="H418" t="s">
        <v>68</v>
      </c>
      <c r="I418" t="s">
        <v>84</v>
      </c>
      <c r="M418" t="s">
        <v>72</v>
      </c>
      <c r="N418">
        <f>SUM(Table71417[[#This Row],[Mitigation ($ million)]], Table71417[[#This Row],[Adaptation ($ million)]])</f>
        <v>0</v>
      </c>
      <c r="R418" s="5"/>
      <c r="S418" s="21" t="s">
        <v>2201</v>
      </c>
      <c r="T418" s="1" t="s">
        <v>8796</v>
      </c>
    </row>
    <row r="419" spans="1:20" x14ac:dyDescent="0.25">
      <c r="A419" t="s">
        <v>8742</v>
      </c>
      <c r="B419" t="s">
        <v>66</v>
      </c>
      <c r="C419" t="s">
        <v>2198</v>
      </c>
      <c r="D419" t="s">
        <v>2197</v>
      </c>
      <c r="E419" s="2">
        <v>44645</v>
      </c>
      <c r="F419">
        <v>2022</v>
      </c>
      <c r="G419" t="s">
        <v>62</v>
      </c>
      <c r="H419" t="s">
        <v>93</v>
      </c>
      <c r="I419" t="s">
        <v>84</v>
      </c>
      <c r="J419">
        <v>337.08</v>
      </c>
      <c r="M419" t="s">
        <v>72</v>
      </c>
      <c r="N419">
        <f>SUM(Table71417[[#This Row],[Mitigation ($ million)]], Table71417[[#This Row],[Adaptation ($ million)]])</f>
        <v>17.760000000000002</v>
      </c>
      <c r="O419">
        <v>0.76800000000000002</v>
      </c>
      <c r="P419">
        <v>16.992000000000001</v>
      </c>
      <c r="R419" s="43">
        <f>Table71417[[#This Row],[Climate finance ($ million)]]/Table71417[[#This Row],[Total commitment ($ million)]]</f>
        <v>5.2687789248843014E-2</v>
      </c>
      <c r="S419" s="21" t="s">
        <v>2201</v>
      </c>
      <c r="T419" s="1" t="s">
        <v>8796</v>
      </c>
    </row>
    <row r="420" spans="1:20" x14ac:dyDescent="0.25">
      <c r="A420" t="s">
        <v>8742</v>
      </c>
      <c r="B420" t="s">
        <v>66</v>
      </c>
      <c r="C420" t="s">
        <v>3083</v>
      </c>
      <c r="D420" t="s">
        <v>3082</v>
      </c>
      <c r="E420" s="2">
        <v>44427</v>
      </c>
      <c r="F420">
        <v>2021</v>
      </c>
      <c r="G420" t="s">
        <v>88</v>
      </c>
      <c r="H420" t="s">
        <v>93</v>
      </c>
      <c r="I420" t="s">
        <v>84</v>
      </c>
      <c r="J420">
        <v>1847</v>
      </c>
      <c r="M420" t="s">
        <v>72</v>
      </c>
      <c r="N420">
        <f>SUM(Table71417[[#This Row],[Mitigation ($ million)]], Table71417[[#This Row],[Adaptation ($ million)]])</f>
        <v>500</v>
      </c>
      <c r="O420">
        <v>1.47</v>
      </c>
      <c r="P420">
        <v>498.53</v>
      </c>
      <c r="R420" s="5"/>
      <c r="S420" s="21" t="s">
        <v>3084</v>
      </c>
      <c r="T420" s="1" t="s">
        <v>8795</v>
      </c>
    </row>
    <row r="421" spans="1:20" x14ac:dyDescent="0.25">
      <c r="A421" t="s">
        <v>8742</v>
      </c>
      <c r="B421" t="s">
        <v>66</v>
      </c>
      <c r="C421" t="s">
        <v>2766</v>
      </c>
      <c r="D421" t="s">
        <v>2765</v>
      </c>
      <c r="E421" s="2">
        <v>44923</v>
      </c>
      <c r="F421">
        <v>2022</v>
      </c>
      <c r="G421" t="s">
        <v>88</v>
      </c>
      <c r="H421" t="s">
        <v>93</v>
      </c>
      <c r="I421" t="s">
        <v>84</v>
      </c>
      <c r="J421">
        <v>500</v>
      </c>
      <c r="M421" t="s">
        <v>25</v>
      </c>
      <c r="N421">
        <f>SUM(Table71417[[#This Row],[Mitigation ($ million)]], Table71417[[#This Row],[Adaptation ($ million)]])</f>
        <v>75.396000000000001</v>
      </c>
      <c r="P421">
        <v>75.396000000000001</v>
      </c>
      <c r="R421" s="5"/>
      <c r="S421" s="21" t="s">
        <v>2768</v>
      </c>
      <c r="T421" s="1" t="s">
        <v>8796</v>
      </c>
    </row>
    <row r="422" spans="1:20" x14ac:dyDescent="0.25">
      <c r="A422" t="s">
        <v>8742</v>
      </c>
      <c r="B422" t="s">
        <v>66</v>
      </c>
      <c r="C422" t="s">
        <v>3347</v>
      </c>
      <c r="D422" t="s">
        <v>3346</v>
      </c>
      <c r="E422" s="2">
        <v>44536</v>
      </c>
      <c r="F422">
        <v>2021</v>
      </c>
      <c r="G422" t="s">
        <v>306</v>
      </c>
      <c r="H422" t="s">
        <v>68</v>
      </c>
      <c r="I422" t="s">
        <v>141</v>
      </c>
      <c r="J422">
        <v>0.3</v>
      </c>
      <c r="M422" t="s">
        <v>24</v>
      </c>
      <c r="N422">
        <f>SUM(Table71417[[#This Row],[Mitigation ($ million)]], Table71417[[#This Row],[Adaptation ($ million)]])</f>
        <v>0.3</v>
      </c>
      <c r="P422">
        <v>0.3</v>
      </c>
      <c r="R422" s="43">
        <f>Table71417[[#This Row],[Climate finance ($ million)]]/Table71417[[#This Row],[Total commitment ($ million)]]</f>
        <v>1</v>
      </c>
      <c r="S422" s="21" t="s">
        <v>3349</v>
      </c>
      <c r="T422" s="1" t="s">
        <v>8795</v>
      </c>
    </row>
    <row r="423" spans="1:20" x14ac:dyDescent="0.25">
      <c r="A423" t="s">
        <v>8742</v>
      </c>
      <c r="B423" t="s">
        <v>66</v>
      </c>
      <c r="C423" t="s">
        <v>382</v>
      </c>
      <c r="D423" t="s">
        <v>381</v>
      </c>
      <c r="E423" s="2">
        <v>45062</v>
      </c>
      <c r="F423">
        <v>2023</v>
      </c>
      <c r="G423" t="s">
        <v>104</v>
      </c>
      <c r="H423" t="s">
        <v>68</v>
      </c>
      <c r="I423" t="s">
        <v>117</v>
      </c>
      <c r="J423">
        <v>0.18</v>
      </c>
      <c r="M423" t="s">
        <v>25</v>
      </c>
      <c r="N423">
        <f>SUM(Table71417[[#This Row],[Mitigation ($ million)]], Table71417[[#This Row],[Adaptation ($ million)]])</f>
        <v>0.18</v>
      </c>
      <c r="P423">
        <v>0.18</v>
      </c>
      <c r="R423" s="43">
        <f>Table71417[[#This Row],[Climate finance ($ million)]]/Table71417[[#This Row],[Total commitment ($ million)]]</f>
        <v>1</v>
      </c>
      <c r="S423" s="21" t="s">
        <v>383</v>
      </c>
      <c r="T423" s="1" t="s">
        <v>8797</v>
      </c>
    </row>
    <row r="424" spans="1:20" x14ac:dyDescent="0.25">
      <c r="A424" t="s">
        <v>8742</v>
      </c>
      <c r="B424" t="s">
        <v>66</v>
      </c>
      <c r="C424" t="s">
        <v>120</v>
      </c>
      <c r="D424" t="s">
        <v>119</v>
      </c>
      <c r="E424" s="2">
        <v>44963</v>
      </c>
      <c r="F424">
        <v>2023</v>
      </c>
      <c r="G424" t="s">
        <v>122</v>
      </c>
      <c r="H424" t="s">
        <v>93</v>
      </c>
      <c r="I424" t="s">
        <v>126</v>
      </c>
      <c r="J424">
        <v>500</v>
      </c>
      <c r="M424" t="s">
        <v>72</v>
      </c>
      <c r="N424">
        <f>SUM(Table71417[[#This Row],[Mitigation ($ million)]], Table71417[[#This Row],[Adaptation ($ million)]])</f>
        <v>5.6550000000000002</v>
      </c>
      <c r="P424">
        <v>5.6550000000000002</v>
      </c>
      <c r="R424" s="43">
        <f>Table71417[[#This Row],[Climate finance ($ million)]]/Table71417[[#This Row],[Total commitment ($ million)]]</f>
        <v>1.1310000000000001E-2</v>
      </c>
      <c r="S424" s="21" t="s">
        <v>127</v>
      </c>
      <c r="T424" s="1" t="s">
        <v>8797</v>
      </c>
    </row>
    <row r="425" spans="1:20" x14ac:dyDescent="0.25">
      <c r="A425" t="s">
        <v>8742</v>
      </c>
      <c r="B425" t="s">
        <v>66</v>
      </c>
      <c r="C425" t="s">
        <v>120</v>
      </c>
      <c r="D425" t="s">
        <v>119</v>
      </c>
      <c r="E425" s="2">
        <v>44963</v>
      </c>
      <c r="F425">
        <v>2023</v>
      </c>
      <c r="G425" t="s">
        <v>122</v>
      </c>
      <c r="H425" t="s">
        <v>93</v>
      </c>
      <c r="I425" t="s">
        <v>128</v>
      </c>
      <c r="M425" t="s">
        <v>72</v>
      </c>
      <c r="N425">
        <f>SUM(Table71417[[#This Row],[Mitigation ($ million)]], Table71417[[#This Row],[Adaptation ($ million)]])</f>
        <v>5.6550000000000002</v>
      </c>
      <c r="P425">
        <v>5.6550000000000002</v>
      </c>
      <c r="R425" s="5"/>
      <c r="S425" s="21" t="s">
        <v>127</v>
      </c>
      <c r="T425" s="1" t="s">
        <v>8797</v>
      </c>
    </row>
    <row r="426" spans="1:20" x14ac:dyDescent="0.25">
      <c r="A426" t="s">
        <v>8742</v>
      </c>
      <c r="B426" t="s">
        <v>66</v>
      </c>
      <c r="C426" t="s">
        <v>120</v>
      </c>
      <c r="D426" t="s">
        <v>119</v>
      </c>
      <c r="E426" s="2">
        <v>44963</v>
      </c>
      <c r="F426">
        <v>2023</v>
      </c>
      <c r="G426" t="s">
        <v>122</v>
      </c>
      <c r="H426" t="s">
        <v>93</v>
      </c>
      <c r="I426" t="s">
        <v>117</v>
      </c>
      <c r="M426" t="s">
        <v>72</v>
      </c>
      <c r="N426">
        <f>SUM(Table71417[[#This Row],[Mitigation ($ million)]], Table71417[[#This Row],[Adaptation ($ million)]])</f>
        <v>100</v>
      </c>
      <c r="O426">
        <v>32.700000000000003</v>
      </c>
      <c r="P426">
        <v>67.3</v>
      </c>
      <c r="R426" s="5"/>
      <c r="S426" s="21" t="s">
        <v>127</v>
      </c>
      <c r="T426" s="1" t="s">
        <v>8797</v>
      </c>
    </row>
    <row r="427" spans="1:20" x14ac:dyDescent="0.25">
      <c r="A427" t="s">
        <v>8742</v>
      </c>
      <c r="B427" t="s">
        <v>66</v>
      </c>
      <c r="C427" t="s">
        <v>3254</v>
      </c>
      <c r="D427" t="s">
        <v>3253</v>
      </c>
      <c r="E427" s="2">
        <v>44538</v>
      </c>
      <c r="F427">
        <v>2021</v>
      </c>
      <c r="G427" t="s">
        <v>638</v>
      </c>
      <c r="H427" t="s">
        <v>93</v>
      </c>
      <c r="I427" t="s">
        <v>84</v>
      </c>
      <c r="J427">
        <v>90</v>
      </c>
      <c r="M427" t="s">
        <v>72</v>
      </c>
      <c r="N427">
        <f>SUM(Table71417[[#This Row],[Mitigation ($ million)]], Table71417[[#This Row],[Adaptation ($ million)]])</f>
        <v>8.39</v>
      </c>
      <c r="O427">
        <v>7.74</v>
      </c>
      <c r="P427">
        <v>0.65</v>
      </c>
      <c r="R427" s="43">
        <f>Table71417[[#This Row],[Climate finance ($ million)]]/Table71417[[#This Row],[Total commitment ($ million)]]</f>
        <v>9.3222222222222234E-2</v>
      </c>
      <c r="S427" s="21" t="s">
        <v>3255</v>
      </c>
      <c r="T427" s="1" t="s">
        <v>8795</v>
      </c>
    </row>
    <row r="428" spans="1:20" x14ac:dyDescent="0.25">
      <c r="A428" t="s">
        <v>8742</v>
      </c>
      <c r="B428" t="s">
        <v>91</v>
      </c>
      <c r="C428" t="s">
        <v>3301</v>
      </c>
      <c r="D428" t="s">
        <v>3300</v>
      </c>
      <c r="E428" s="2">
        <v>44512</v>
      </c>
      <c r="F428">
        <v>2021</v>
      </c>
      <c r="G428" t="s">
        <v>88</v>
      </c>
      <c r="H428" t="s">
        <v>93</v>
      </c>
      <c r="I428" t="s">
        <v>84</v>
      </c>
      <c r="J428">
        <v>242</v>
      </c>
      <c r="M428" t="s">
        <v>25</v>
      </c>
      <c r="N428">
        <f>SUM(Table71417[[#This Row],[Mitigation ($ million)]], Table71417[[#This Row],[Adaptation ($ million)]])</f>
        <v>0.61</v>
      </c>
      <c r="O428">
        <v>0.61</v>
      </c>
      <c r="R428" s="43">
        <f>Table71417[[#This Row],[Climate finance ($ million)]]/Table71417[[#This Row],[Total commitment ($ million)]]</f>
        <v>2.5206611570247933E-3</v>
      </c>
      <c r="S428" s="21" t="s">
        <v>3302</v>
      </c>
      <c r="T428" s="1" t="s">
        <v>8795</v>
      </c>
    </row>
    <row r="429" spans="1:20" x14ac:dyDescent="0.25">
      <c r="A429" t="s">
        <v>8742</v>
      </c>
      <c r="B429" t="s">
        <v>66</v>
      </c>
      <c r="C429" t="s">
        <v>3189</v>
      </c>
      <c r="D429" t="s">
        <v>3188</v>
      </c>
      <c r="E429" s="2">
        <v>44473</v>
      </c>
      <c r="F429">
        <v>2021</v>
      </c>
      <c r="G429" t="s">
        <v>79</v>
      </c>
      <c r="H429" t="s">
        <v>93</v>
      </c>
      <c r="I429" t="s">
        <v>84</v>
      </c>
      <c r="J429">
        <v>882.9</v>
      </c>
      <c r="M429" t="s">
        <v>25</v>
      </c>
      <c r="N429">
        <f>SUM(Table71417[[#This Row],[Mitigation ($ million)]], Table71417[[#This Row],[Adaptation ($ million)]])</f>
        <v>78.516486599999993</v>
      </c>
      <c r="O429">
        <v>78.516486599999993</v>
      </c>
      <c r="R429" s="43">
        <f>Table71417[[#This Row],[Climate finance ($ million)]]/Table71417[[#This Row],[Total commitment ($ million)]]</f>
        <v>8.8930214746856945E-2</v>
      </c>
      <c r="S429" s="21" t="s">
        <v>3190</v>
      </c>
      <c r="T429" s="1" t="s">
        <v>8795</v>
      </c>
    </row>
    <row r="430" spans="1:20" x14ac:dyDescent="0.25">
      <c r="A430" t="s">
        <v>8742</v>
      </c>
      <c r="B430" t="s">
        <v>66</v>
      </c>
      <c r="C430" t="s">
        <v>468</v>
      </c>
      <c r="D430" t="s">
        <v>467</v>
      </c>
      <c r="E430" s="2">
        <v>44532</v>
      </c>
      <c r="F430">
        <v>2021</v>
      </c>
      <c r="G430" t="s">
        <v>3538</v>
      </c>
      <c r="H430" t="s">
        <v>68</v>
      </c>
      <c r="I430" t="s">
        <v>117</v>
      </c>
      <c r="J430">
        <v>2</v>
      </c>
      <c r="M430" t="s">
        <v>72</v>
      </c>
      <c r="N430">
        <f>SUM(Table71417[[#This Row],[Mitigation ($ million)]], Table71417[[#This Row],[Adaptation ($ million)]])</f>
        <v>1.25</v>
      </c>
      <c r="O430">
        <v>0.875</v>
      </c>
      <c r="P430">
        <v>0.375</v>
      </c>
      <c r="R430" s="43">
        <f>Table71417[[#This Row],[Climate finance ($ million)]]/Table71417[[#This Row],[Total commitment ($ million)]]</f>
        <v>0.625</v>
      </c>
      <c r="S430" s="21" t="s">
        <v>471</v>
      </c>
      <c r="T430" s="1" t="s">
        <v>8795</v>
      </c>
    </row>
    <row r="431" spans="1:20" x14ac:dyDescent="0.25">
      <c r="A431" t="s">
        <v>8742</v>
      </c>
      <c r="B431" t="s">
        <v>66</v>
      </c>
      <c r="C431" t="s">
        <v>468</v>
      </c>
      <c r="D431" t="s">
        <v>467</v>
      </c>
      <c r="E431" s="2">
        <v>44532</v>
      </c>
      <c r="F431">
        <v>2021</v>
      </c>
      <c r="G431" t="s">
        <v>3538</v>
      </c>
      <c r="H431" t="s">
        <v>68</v>
      </c>
      <c r="I431" t="s">
        <v>141</v>
      </c>
      <c r="M431" t="s">
        <v>72</v>
      </c>
      <c r="N431">
        <f>SUM(Table71417[[#This Row],[Mitigation ($ million)]], Table71417[[#This Row],[Adaptation ($ million)]])</f>
        <v>0.25</v>
      </c>
      <c r="O431">
        <v>0.17499999999999999</v>
      </c>
      <c r="P431">
        <v>7.4999999999999997E-2</v>
      </c>
      <c r="R431" s="5"/>
      <c r="S431" s="21" t="s">
        <v>471</v>
      </c>
      <c r="T431" s="1" t="s">
        <v>8795</v>
      </c>
    </row>
    <row r="432" spans="1:20" x14ac:dyDescent="0.25">
      <c r="A432" t="s">
        <v>8742</v>
      </c>
      <c r="B432" t="s">
        <v>66</v>
      </c>
      <c r="C432" t="s">
        <v>468</v>
      </c>
      <c r="D432" t="s">
        <v>467</v>
      </c>
      <c r="E432" s="2">
        <v>44532</v>
      </c>
      <c r="F432">
        <v>2021</v>
      </c>
      <c r="G432" t="s">
        <v>3538</v>
      </c>
      <c r="H432" t="s">
        <v>68</v>
      </c>
      <c r="I432" t="s">
        <v>128</v>
      </c>
      <c r="M432" t="s">
        <v>72</v>
      </c>
      <c r="N432">
        <f>SUM(Table71417[[#This Row],[Mitigation ($ million)]], Table71417[[#This Row],[Adaptation ($ million)]])</f>
        <v>0.2</v>
      </c>
      <c r="O432">
        <v>0.14000000000000001</v>
      </c>
      <c r="P432">
        <v>0.06</v>
      </c>
      <c r="R432" s="5"/>
      <c r="S432" s="21" t="s">
        <v>471</v>
      </c>
      <c r="T432" s="1" t="s">
        <v>8795</v>
      </c>
    </row>
    <row r="433" spans="1:20" x14ac:dyDescent="0.25">
      <c r="A433" t="s">
        <v>8742</v>
      </c>
      <c r="B433" t="s">
        <v>66</v>
      </c>
      <c r="C433" t="s">
        <v>468</v>
      </c>
      <c r="D433" t="s">
        <v>467</v>
      </c>
      <c r="E433" s="2">
        <v>44532</v>
      </c>
      <c r="F433">
        <v>2021</v>
      </c>
      <c r="G433" t="s">
        <v>3538</v>
      </c>
      <c r="H433" t="s">
        <v>68</v>
      </c>
      <c r="I433" t="s">
        <v>332</v>
      </c>
      <c r="M433" t="s">
        <v>72</v>
      </c>
      <c r="N433">
        <f>SUM(Table71417[[#This Row],[Mitigation ($ million)]], Table71417[[#This Row],[Adaptation ($ million)]])</f>
        <v>0.1</v>
      </c>
      <c r="O433">
        <v>7.0000000000000007E-2</v>
      </c>
      <c r="P433">
        <v>0.03</v>
      </c>
      <c r="R433" s="5"/>
      <c r="S433" s="21" t="s">
        <v>471</v>
      </c>
      <c r="T433" s="1" t="s">
        <v>8795</v>
      </c>
    </row>
    <row r="434" spans="1:20" x14ac:dyDescent="0.25">
      <c r="A434" t="s">
        <v>8742</v>
      </c>
      <c r="B434" t="s">
        <v>66</v>
      </c>
      <c r="C434" t="s">
        <v>468</v>
      </c>
      <c r="D434" t="s">
        <v>467</v>
      </c>
      <c r="E434" s="2">
        <v>44532</v>
      </c>
      <c r="F434">
        <v>2021</v>
      </c>
      <c r="G434" t="s">
        <v>3538</v>
      </c>
      <c r="H434" t="s">
        <v>68</v>
      </c>
      <c r="I434" t="s">
        <v>475</v>
      </c>
      <c r="M434" t="s">
        <v>72</v>
      </c>
      <c r="N434">
        <f>SUM(Table71417[[#This Row],[Mitigation ($ million)]], Table71417[[#This Row],[Adaptation ($ million)]])</f>
        <v>0.2</v>
      </c>
      <c r="O434">
        <v>0.14000000000000001</v>
      </c>
      <c r="P434">
        <v>0.06</v>
      </c>
      <c r="R434" s="5"/>
      <c r="S434" s="21" t="s">
        <v>471</v>
      </c>
      <c r="T434" s="1" t="s">
        <v>8795</v>
      </c>
    </row>
    <row r="435" spans="1:20" x14ac:dyDescent="0.25">
      <c r="A435" t="s">
        <v>8742</v>
      </c>
      <c r="B435" t="s">
        <v>66</v>
      </c>
      <c r="C435" t="s">
        <v>468</v>
      </c>
      <c r="D435" t="s">
        <v>467</v>
      </c>
      <c r="E435" s="2">
        <v>45100</v>
      </c>
      <c r="F435">
        <v>2023</v>
      </c>
      <c r="G435" t="s">
        <v>190</v>
      </c>
      <c r="H435" t="s">
        <v>107</v>
      </c>
      <c r="I435" t="s">
        <v>117</v>
      </c>
      <c r="J435">
        <v>0.5</v>
      </c>
      <c r="M435" t="s">
        <v>72</v>
      </c>
      <c r="N435">
        <f>SUM(Table71417[[#This Row],[Mitigation ($ million)]], Table71417[[#This Row],[Adaptation ($ million)]])</f>
        <v>0.5</v>
      </c>
      <c r="O435">
        <v>0.25</v>
      </c>
      <c r="P435">
        <v>0.25</v>
      </c>
      <c r="R435" s="43">
        <f>Table71417[[#This Row],[Climate finance ($ million)]]/Table71417[[#This Row],[Total commitment ($ million)]]</f>
        <v>1</v>
      </c>
      <c r="S435" s="21" t="s">
        <v>471</v>
      </c>
      <c r="T435" s="1" t="s">
        <v>8797</v>
      </c>
    </row>
    <row r="436" spans="1:20" x14ac:dyDescent="0.25">
      <c r="A436" t="s">
        <v>8742</v>
      </c>
      <c r="B436" t="s">
        <v>66</v>
      </c>
      <c r="C436" t="s">
        <v>3293</v>
      </c>
      <c r="D436" t="s">
        <v>3292</v>
      </c>
      <c r="E436" s="2">
        <v>44414</v>
      </c>
      <c r="F436">
        <v>2021</v>
      </c>
      <c r="G436" t="s">
        <v>2981</v>
      </c>
      <c r="H436" t="s">
        <v>93</v>
      </c>
      <c r="I436" t="s">
        <v>71</v>
      </c>
      <c r="J436">
        <v>62.5</v>
      </c>
      <c r="M436" t="s">
        <v>25</v>
      </c>
      <c r="N436">
        <f>SUM(Table71417[[#This Row],[Mitigation ($ million)]], Table71417[[#This Row],[Adaptation ($ million)]])</f>
        <v>3.45</v>
      </c>
      <c r="O436">
        <v>3.45</v>
      </c>
      <c r="R436" s="43">
        <f>Table71417[[#This Row],[Climate finance ($ million)]]/Table71417[[#This Row],[Total commitment ($ million)]]</f>
        <v>5.5200000000000006E-2</v>
      </c>
      <c r="S436" s="21" t="s">
        <v>3294</v>
      </c>
      <c r="T436" s="1" t="s">
        <v>8795</v>
      </c>
    </row>
    <row r="437" spans="1:20" x14ac:dyDescent="0.25">
      <c r="A437" t="s">
        <v>8742</v>
      </c>
      <c r="B437" t="s">
        <v>66</v>
      </c>
      <c r="C437" t="s">
        <v>3293</v>
      </c>
      <c r="D437" t="s">
        <v>3292</v>
      </c>
      <c r="E437" s="2">
        <v>44414</v>
      </c>
      <c r="F437">
        <v>2021</v>
      </c>
      <c r="G437" t="s">
        <v>2981</v>
      </c>
      <c r="H437" t="s">
        <v>150</v>
      </c>
      <c r="I437" t="s">
        <v>71</v>
      </c>
      <c r="M437" t="s">
        <v>25</v>
      </c>
      <c r="N437">
        <f>SUM(Table71417[[#This Row],[Mitigation ($ million)]], Table71417[[#This Row],[Adaptation ($ million)]])</f>
        <v>3</v>
      </c>
      <c r="O437">
        <v>3</v>
      </c>
      <c r="R437" s="5"/>
      <c r="S437" s="21" t="s">
        <v>3294</v>
      </c>
      <c r="T437" s="1" t="s">
        <v>8795</v>
      </c>
    </row>
    <row r="438" spans="1:20" x14ac:dyDescent="0.25">
      <c r="A438" t="s">
        <v>8742</v>
      </c>
      <c r="B438" t="s">
        <v>66</v>
      </c>
      <c r="C438" t="s">
        <v>3175</v>
      </c>
      <c r="D438" t="s">
        <v>3174</v>
      </c>
      <c r="E438" s="2">
        <v>44399</v>
      </c>
      <c r="F438">
        <v>2021</v>
      </c>
      <c r="G438" t="s">
        <v>222</v>
      </c>
      <c r="H438" t="s">
        <v>93</v>
      </c>
      <c r="I438" t="s">
        <v>84</v>
      </c>
      <c r="J438">
        <v>49.15</v>
      </c>
      <c r="M438" t="s">
        <v>25</v>
      </c>
      <c r="N438">
        <f>SUM(Table71417[[#This Row],[Mitigation ($ million)]], Table71417[[#This Row],[Adaptation ($ million)]])</f>
        <v>0.40500000000000003</v>
      </c>
      <c r="O438">
        <v>0.40500000000000003</v>
      </c>
      <c r="R438" s="43">
        <f>Table71417[[#This Row],[Climate finance ($ million)]]/Table71417[[#This Row],[Total commitment ($ million)]]</f>
        <v>8.2400813835198372E-3</v>
      </c>
      <c r="S438" s="21" t="s">
        <v>3176</v>
      </c>
      <c r="T438" s="1" t="s">
        <v>8795</v>
      </c>
    </row>
    <row r="439" spans="1:20" x14ac:dyDescent="0.25">
      <c r="A439" t="s">
        <v>8742</v>
      </c>
      <c r="B439" t="s">
        <v>66</v>
      </c>
      <c r="C439" t="s">
        <v>3175</v>
      </c>
      <c r="D439" t="s">
        <v>3174</v>
      </c>
      <c r="E439" s="2">
        <v>44399</v>
      </c>
      <c r="F439">
        <v>2021</v>
      </c>
      <c r="G439" t="s">
        <v>222</v>
      </c>
      <c r="H439" t="s">
        <v>150</v>
      </c>
      <c r="I439" t="s">
        <v>84</v>
      </c>
      <c r="M439" t="s">
        <v>25</v>
      </c>
      <c r="N439">
        <f>SUM(Table71417[[#This Row],[Mitigation ($ million)]], Table71417[[#This Row],[Adaptation ($ million)]])</f>
        <v>0.40500000000000003</v>
      </c>
      <c r="O439">
        <v>0.40500000000000003</v>
      </c>
      <c r="R439" s="5"/>
      <c r="S439" s="21" t="s">
        <v>3176</v>
      </c>
      <c r="T439" s="1" t="s">
        <v>8795</v>
      </c>
    </row>
    <row r="440" spans="1:20" x14ac:dyDescent="0.25">
      <c r="A440" t="s">
        <v>8742</v>
      </c>
      <c r="B440" t="s">
        <v>91</v>
      </c>
      <c r="C440" t="s">
        <v>2512</v>
      </c>
      <c r="D440" t="s">
        <v>2511</v>
      </c>
      <c r="E440" s="2">
        <v>44678</v>
      </c>
      <c r="F440">
        <v>2022</v>
      </c>
      <c r="G440" t="s">
        <v>945</v>
      </c>
      <c r="H440" t="s">
        <v>93</v>
      </c>
      <c r="I440" t="s">
        <v>84</v>
      </c>
      <c r="J440">
        <v>32.700000000000003</v>
      </c>
      <c r="M440" t="s">
        <v>24</v>
      </c>
      <c r="N440">
        <f>SUM(Table71417[[#This Row],[Mitigation ($ million)]], Table71417[[#This Row],[Adaptation ($ million)]])</f>
        <v>4.7104542644320002</v>
      </c>
      <c r="O440">
        <v>4.7104542644320002</v>
      </c>
      <c r="R440" s="43">
        <f>Table71417[[#This Row],[Climate finance ($ million)]]/Table71417[[#This Row],[Total commitment ($ million)]]</f>
        <v>0.14405058912636085</v>
      </c>
      <c r="S440" s="21" t="s">
        <v>2514</v>
      </c>
      <c r="T440" s="1" t="s">
        <v>8796</v>
      </c>
    </row>
    <row r="441" spans="1:20" x14ac:dyDescent="0.25">
      <c r="A441" t="s">
        <v>8742</v>
      </c>
      <c r="B441" t="s">
        <v>91</v>
      </c>
      <c r="C441" t="s">
        <v>2512</v>
      </c>
      <c r="D441" t="s">
        <v>2511</v>
      </c>
      <c r="E441" s="2">
        <v>44678</v>
      </c>
      <c r="F441">
        <v>2022</v>
      </c>
      <c r="G441" t="s">
        <v>945</v>
      </c>
      <c r="H441" t="s">
        <v>93</v>
      </c>
      <c r="I441" t="s">
        <v>84</v>
      </c>
      <c r="M441" t="s">
        <v>24</v>
      </c>
      <c r="N441">
        <f>SUM(Table71417[[#This Row],[Mitigation ($ million)]], Table71417[[#This Row],[Adaptation ($ million)]])</f>
        <v>3.6</v>
      </c>
      <c r="O441">
        <v>3.6</v>
      </c>
      <c r="R441" s="5"/>
      <c r="S441" s="21" t="s">
        <v>2514</v>
      </c>
      <c r="T441" s="1" t="s">
        <v>8796</v>
      </c>
    </row>
    <row r="442" spans="1:20" x14ac:dyDescent="0.25">
      <c r="A442" t="s">
        <v>8742</v>
      </c>
      <c r="B442" t="s">
        <v>66</v>
      </c>
      <c r="C442" t="s">
        <v>3543</v>
      </c>
      <c r="D442" t="s">
        <v>3542</v>
      </c>
      <c r="E442" s="2">
        <v>44483</v>
      </c>
      <c r="F442">
        <v>2021</v>
      </c>
      <c r="G442" t="s">
        <v>3545</v>
      </c>
      <c r="H442" t="s">
        <v>68</v>
      </c>
      <c r="I442" t="s">
        <v>117</v>
      </c>
      <c r="J442">
        <v>6.8730000000000002</v>
      </c>
      <c r="M442" t="s">
        <v>25</v>
      </c>
      <c r="N442">
        <f>SUM(Table71417[[#This Row],[Mitigation ($ million)]], Table71417[[#This Row],[Adaptation ($ million)]])</f>
        <v>0</v>
      </c>
      <c r="R442" s="43">
        <f>Table71417[[#This Row],[Climate finance ($ million)]]/Table71417[[#This Row],[Total commitment ($ million)]]</f>
        <v>0</v>
      </c>
      <c r="S442" s="21" t="s">
        <v>3546</v>
      </c>
      <c r="T442" s="1" t="s">
        <v>8795</v>
      </c>
    </row>
    <row r="443" spans="1:20" x14ac:dyDescent="0.25">
      <c r="A443" t="s">
        <v>8742</v>
      </c>
      <c r="B443" t="s">
        <v>66</v>
      </c>
      <c r="C443" t="s">
        <v>3543</v>
      </c>
      <c r="D443" t="s">
        <v>3542</v>
      </c>
      <c r="E443" s="2">
        <v>44483</v>
      </c>
      <c r="F443">
        <v>2021</v>
      </c>
      <c r="G443" t="s">
        <v>3545</v>
      </c>
      <c r="H443" t="s">
        <v>68</v>
      </c>
      <c r="I443" t="s">
        <v>117</v>
      </c>
      <c r="M443" t="s">
        <v>25</v>
      </c>
      <c r="N443">
        <f>SUM(Table71417[[#This Row],[Mitigation ($ million)]], Table71417[[#This Row],[Adaptation ($ million)]])</f>
        <v>0.875</v>
      </c>
      <c r="O443">
        <v>0.875</v>
      </c>
      <c r="R443" s="5"/>
      <c r="S443" s="21" t="s">
        <v>3546</v>
      </c>
      <c r="T443" s="1" t="s">
        <v>8795</v>
      </c>
    </row>
    <row r="444" spans="1:20" x14ac:dyDescent="0.25">
      <c r="A444" t="s">
        <v>8742</v>
      </c>
      <c r="B444" t="s">
        <v>66</v>
      </c>
      <c r="C444" t="s">
        <v>3543</v>
      </c>
      <c r="D444" t="s">
        <v>3542</v>
      </c>
      <c r="E444" s="2">
        <v>44546</v>
      </c>
      <c r="F444">
        <v>2021</v>
      </c>
      <c r="G444" t="s">
        <v>3545</v>
      </c>
      <c r="H444" t="s">
        <v>68</v>
      </c>
      <c r="I444" t="s">
        <v>117</v>
      </c>
      <c r="M444" t="s">
        <v>25</v>
      </c>
      <c r="N444">
        <f>SUM(Table71417[[#This Row],[Mitigation ($ million)]], Table71417[[#This Row],[Adaptation ($ million)]])</f>
        <v>0</v>
      </c>
      <c r="R444" s="5"/>
      <c r="S444" s="21" t="s">
        <v>3546</v>
      </c>
      <c r="T444" s="1" t="s">
        <v>8795</v>
      </c>
    </row>
    <row r="445" spans="1:20" x14ac:dyDescent="0.25">
      <c r="A445" t="s">
        <v>8742</v>
      </c>
      <c r="B445" t="s">
        <v>66</v>
      </c>
      <c r="C445" t="s">
        <v>3543</v>
      </c>
      <c r="D445" t="s">
        <v>3542</v>
      </c>
      <c r="E445" s="2">
        <v>44546</v>
      </c>
      <c r="F445">
        <v>2021</v>
      </c>
      <c r="G445" t="s">
        <v>3545</v>
      </c>
      <c r="H445" t="s">
        <v>68</v>
      </c>
      <c r="I445" t="s">
        <v>117</v>
      </c>
      <c r="M445" t="s">
        <v>25</v>
      </c>
      <c r="N445">
        <f>SUM(Table71417[[#This Row],[Mitigation ($ million)]], Table71417[[#This Row],[Adaptation ($ million)]])</f>
        <v>0</v>
      </c>
      <c r="R445" s="5"/>
      <c r="S445" s="21" t="s">
        <v>3546</v>
      </c>
      <c r="T445" s="1" t="s">
        <v>8795</v>
      </c>
    </row>
    <row r="446" spans="1:20" x14ac:dyDescent="0.25">
      <c r="A446" t="s">
        <v>8742</v>
      </c>
      <c r="B446" t="s">
        <v>66</v>
      </c>
      <c r="C446" t="s">
        <v>2204</v>
      </c>
      <c r="D446" t="s">
        <v>2203</v>
      </c>
      <c r="E446" s="2">
        <v>44869</v>
      </c>
      <c r="F446">
        <v>2022</v>
      </c>
      <c r="G446" t="s">
        <v>715</v>
      </c>
      <c r="H446" t="s">
        <v>150</v>
      </c>
      <c r="I446" t="s">
        <v>84</v>
      </c>
      <c r="J446">
        <v>52.47</v>
      </c>
      <c r="M446" t="s">
        <v>72</v>
      </c>
      <c r="N446">
        <f>SUM(Table71417[[#This Row],[Mitigation ($ million)]], Table71417[[#This Row],[Adaptation ($ million)]])</f>
        <v>2.2830000000000004</v>
      </c>
      <c r="O446">
        <v>0.56000000000000005</v>
      </c>
      <c r="P446">
        <v>1.7230000000000001</v>
      </c>
      <c r="R446" s="43">
        <f>Table71417[[#This Row],[Climate finance ($ million)]]/Table71417[[#This Row],[Total commitment ($ million)]]</f>
        <v>4.3510577472841629E-2</v>
      </c>
      <c r="S446" s="21" t="s">
        <v>2206</v>
      </c>
      <c r="T446" s="1" t="s">
        <v>8796</v>
      </c>
    </row>
    <row r="447" spans="1:20" x14ac:dyDescent="0.25">
      <c r="A447" t="s">
        <v>8742</v>
      </c>
      <c r="B447" t="s">
        <v>66</v>
      </c>
      <c r="C447" t="s">
        <v>2444</v>
      </c>
      <c r="D447" t="s">
        <v>2443</v>
      </c>
      <c r="E447" s="2">
        <v>44660</v>
      </c>
      <c r="F447">
        <v>2022</v>
      </c>
      <c r="G447" t="s">
        <v>2446</v>
      </c>
      <c r="H447" t="s">
        <v>68</v>
      </c>
      <c r="I447" t="s">
        <v>141</v>
      </c>
      <c r="M447" t="s">
        <v>24</v>
      </c>
      <c r="N447">
        <f>SUM(Table71417[[#This Row],[Mitigation ($ million)]], Table71417[[#This Row],[Adaptation ($ million)]])</f>
        <v>1.5</v>
      </c>
      <c r="O447">
        <v>1.5</v>
      </c>
      <c r="R447" s="5"/>
      <c r="S447" s="21" t="s">
        <v>2448</v>
      </c>
      <c r="T447" s="1" t="s">
        <v>8796</v>
      </c>
    </row>
    <row r="448" spans="1:20" x14ac:dyDescent="0.25">
      <c r="A448" t="s">
        <v>8742</v>
      </c>
      <c r="B448" t="s">
        <v>91</v>
      </c>
      <c r="C448" t="s">
        <v>3318</v>
      </c>
      <c r="D448" t="s">
        <v>3317</v>
      </c>
      <c r="E448" s="2">
        <v>44439</v>
      </c>
      <c r="F448">
        <v>2021</v>
      </c>
      <c r="G448" t="s">
        <v>201</v>
      </c>
      <c r="H448" t="s">
        <v>93</v>
      </c>
      <c r="I448" t="s">
        <v>141</v>
      </c>
      <c r="J448">
        <v>214</v>
      </c>
      <c r="M448" t="s">
        <v>24</v>
      </c>
      <c r="N448">
        <f>SUM(Table71417[[#This Row],[Mitigation ($ million)]], Table71417[[#This Row],[Adaptation ($ million)]])</f>
        <v>24.5</v>
      </c>
      <c r="P448">
        <v>24.5</v>
      </c>
      <c r="R448" s="43">
        <f>Table71417[[#This Row],[Climate finance ($ million)]]/Table71417[[#This Row],[Total commitment ($ million)]]</f>
        <v>0.11448598130841121</v>
      </c>
      <c r="S448" s="21" t="s">
        <v>3315</v>
      </c>
      <c r="T448" s="1" t="s">
        <v>8795</v>
      </c>
    </row>
    <row r="449" spans="1:20" x14ac:dyDescent="0.25">
      <c r="A449" t="s">
        <v>8742</v>
      </c>
      <c r="B449" t="s">
        <v>91</v>
      </c>
      <c r="C449" t="s">
        <v>3318</v>
      </c>
      <c r="D449" t="s">
        <v>3317</v>
      </c>
      <c r="E449" s="2">
        <v>44439</v>
      </c>
      <c r="F449">
        <v>2021</v>
      </c>
      <c r="G449" t="s">
        <v>201</v>
      </c>
      <c r="H449" t="s">
        <v>93</v>
      </c>
      <c r="I449" t="s">
        <v>141</v>
      </c>
      <c r="M449" t="s">
        <v>24</v>
      </c>
      <c r="N449">
        <f>SUM(Table71417[[#This Row],[Mitigation ($ million)]], Table71417[[#This Row],[Adaptation ($ million)]])</f>
        <v>128</v>
      </c>
      <c r="P449">
        <v>128</v>
      </c>
      <c r="R449" s="5"/>
      <c r="S449" s="21" t="s">
        <v>3315</v>
      </c>
      <c r="T449" s="1" t="s">
        <v>8795</v>
      </c>
    </row>
    <row r="450" spans="1:20" x14ac:dyDescent="0.25">
      <c r="A450" t="s">
        <v>8742</v>
      </c>
      <c r="B450" t="s">
        <v>91</v>
      </c>
      <c r="C450" t="s">
        <v>3318</v>
      </c>
      <c r="D450" t="s">
        <v>3317</v>
      </c>
      <c r="E450" s="2">
        <v>44439</v>
      </c>
      <c r="F450">
        <v>2021</v>
      </c>
      <c r="G450" t="s">
        <v>201</v>
      </c>
      <c r="H450" t="s">
        <v>93</v>
      </c>
      <c r="I450" t="s">
        <v>141</v>
      </c>
      <c r="M450" t="s">
        <v>24</v>
      </c>
      <c r="N450">
        <f>SUM(Table71417[[#This Row],[Mitigation ($ million)]], Table71417[[#This Row],[Adaptation ($ million)]])</f>
        <v>8</v>
      </c>
      <c r="P450">
        <v>8</v>
      </c>
      <c r="R450" s="5"/>
      <c r="S450" s="21" t="s">
        <v>3315</v>
      </c>
      <c r="T450" s="1" t="s">
        <v>8795</v>
      </c>
    </row>
    <row r="451" spans="1:20" x14ac:dyDescent="0.25">
      <c r="A451" t="s">
        <v>8742</v>
      </c>
      <c r="B451" t="s">
        <v>66</v>
      </c>
      <c r="C451" t="s">
        <v>800</v>
      </c>
      <c r="D451" t="s">
        <v>799</v>
      </c>
      <c r="E451" s="2">
        <v>45247</v>
      </c>
      <c r="F451">
        <v>2023</v>
      </c>
      <c r="G451" t="s">
        <v>329</v>
      </c>
      <c r="H451" t="s">
        <v>93</v>
      </c>
      <c r="I451" t="s">
        <v>117</v>
      </c>
      <c r="J451">
        <v>125.2495</v>
      </c>
      <c r="M451" t="s">
        <v>72</v>
      </c>
      <c r="N451">
        <f>SUM(Table71417[[#This Row],[Mitigation ($ million)]], Table71417[[#This Row],[Adaptation ($ million)]])</f>
        <v>7.5</v>
      </c>
      <c r="P451">
        <v>7.5</v>
      </c>
      <c r="R451" s="43">
        <f>Table71417[[#This Row],[Climate finance ($ million)]]/Table71417[[#This Row],[Total commitment ($ million)]]</f>
        <v>5.9880478564784692E-2</v>
      </c>
      <c r="S451" s="21" t="s">
        <v>802</v>
      </c>
      <c r="T451" s="1" t="s">
        <v>8797</v>
      </c>
    </row>
    <row r="452" spans="1:20" x14ac:dyDescent="0.25">
      <c r="A452" t="s">
        <v>8742</v>
      </c>
      <c r="B452" t="s">
        <v>66</v>
      </c>
      <c r="C452" t="s">
        <v>800</v>
      </c>
      <c r="D452" t="s">
        <v>799</v>
      </c>
      <c r="E452" s="2">
        <v>45247</v>
      </c>
      <c r="F452">
        <v>2023</v>
      </c>
      <c r="G452" t="s">
        <v>329</v>
      </c>
      <c r="H452" t="s">
        <v>93</v>
      </c>
      <c r="I452" t="s">
        <v>117</v>
      </c>
      <c r="M452" t="s">
        <v>72</v>
      </c>
      <c r="N452">
        <f>SUM(Table71417[[#This Row],[Mitigation ($ million)]], Table71417[[#This Row],[Adaptation ($ million)]])</f>
        <v>23.209</v>
      </c>
      <c r="O452">
        <v>1.169</v>
      </c>
      <c r="P452">
        <v>22.04</v>
      </c>
      <c r="R452" s="5"/>
      <c r="S452" s="21" t="s">
        <v>802</v>
      </c>
      <c r="T452" s="1" t="s">
        <v>8797</v>
      </c>
    </row>
    <row r="453" spans="1:20" x14ac:dyDescent="0.25">
      <c r="A453" t="s">
        <v>8742</v>
      </c>
      <c r="B453" t="s">
        <v>66</v>
      </c>
      <c r="C453" t="s">
        <v>800</v>
      </c>
      <c r="D453" t="s">
        <v>799</v>
      </c>
      <c r="E453" s="2">
        <v>45272</v>
      </c>
      <c r="F453">
        <v>2023</v>
      </c>
      <c r="G453" t="s">
        <v>329</v>
      </c>
      <c r="H453" t="s">
        <v>68</v>
      </c>
      <c r="I453" t="s">
        <v>117</v>
      </c>
      <c r="M453" t="s">
        <v>72</v>
      </c>
      <c r="N453">
        <f>SUM(Table71417[[#This Row],[Mitigation ($ million)]], Table71417[[#This Row],[Adaptation ($ million)]])</f>
        <v>0</v>
      </c>
      <c r="R453" s="5"/>
      <c r="S453" s="21" t="s">
        <v>802</v>
      </c>
      <c r="T453" s="1" t="s">
        <v>8797</v>
      </c>
    </row>
    <row r="454" spans="1:20" x14ac:dyDescent="0.25">
      <c r="A454" t="s">
        <v>8742</v>
      </c>
      <c r="B454" t="s">
        <v>66</v>
      </c>
      <c r="C454" t="s">
        <v>335</v>
      </c>
      <c r="D454" t="s">
        <v>334</v>
      </c>
      <c r="E454" s="2">
        <v>45044</v>
      </c>
      <c r="F454">
        <v>2023</v>
      </c>
      <c r="G454" t="s">
        <v>62</v>
      </c>
      <c r="H454" t="s">
        <v>93</v>
      </c>
      <c r="I454" t="s">
        <v>71</v>
      </c>
      <c r="J454">
        <v>68.150000000000006</v>
      </c>
      <c r="M454" t="s">
        <v>72</v>
      </c>
      <c r="N454">
        <f>SUM(Table71417[[#This Row],[Mitigation ($ million)]], Table71417[[#This Row],[Adaptation ($ million)]])</f>
        <v>7.76</v>
      </c>
      <c r="O454">
        <v>0.76</v>
      </c>
      <c r="P454">
        <v>7</v>
      </c>
      <c r="R454" s="43">
        <f>Table71417[[#This Row],[Climate finance ($ million)]]/Table71417[[#This Row],[Total commitment ($ million)]]</f>
        <v>0.11386647101980923</v>
      </c>
      <c r="S454" s="21" t="s">
        <v>337</v>
      </c>
      <c r="T454" s="1" t="s">
        <v>8797</v>
      </c>
    </row>
    <row r="455" spans="1:20" x14ac:dyDescent="0.25">
      <c r="A455" t="s">
        <v>8742</v>
      </c>
      <c r="B455" t="s">
        <v>66</v>
      </c>
      <c r="C455" t="s">
        <v>335</v>
      </c>
      <c r="D455" t="s">
        <v>334</v>
      </c>
      <c r="E455" s="2">
        <v>45044</v>
      </c>
      <c r="F455">
        <v>2023</v>
      </c>
      <c r="G455" t="s">
        <v>62</v>
      </c>
      <c r="H455" t="s">
        <v>170</v>
      </c>
      <c r="I455" t="s">
        <v>71</v>
      </c>
      <c r="M455" t="s">
        <v>72</v>
      </c>
      <c r="N455">
        <f>SUM(Table71417[[#This Row],[Mitigation ($ million)]], Table71417[[#This Row],[Adaptation ($ million)]])</f>
        <v>0</v>
      </c>
      <c r="R455" s="5"/>
      <c r="S455" s="21" t="s">
        <v>337</v>
      </c>
      <c r="T455" s="1" t="s">
        <v>8797</v>
      </c>
    </row>
    <row r="456" spans="1:20" x14ac:dyDescent="0.25">
      <c r="A456" t="s">
        <v>8742</v>
      </c>
      <c r="B456" t="s">
        <v>66</v>
      </c>
      <c r="C456" t="s">
        <v>3452</v>
      </c>
      <c r="D456" t="s">
        <v>3451</v>
      </c>
      <c r="E456" s="2">
        <v>44554</v>
      </c>
      <c r="F456">
        <v>2021</v>
      </c>
      <c r="G456" t="s">
        <v>430</v>
      </c>
      <c r="H456" t="s">
        <v>68</v>
      </c>
      <c r="I456" t="s">
        <v>141</v>
      </c>
      <c r="J456">
        <v>0.85</v>
      </c>
      <c r="M456" t="s">
        <v>24</v>
      </c>
      <c r="N456">
        <f>SUM(Table71417[[#This Row],[Mitigation ($ million)]], Table71417[[#This Row],[Adaptation ($ million)]])</f>
        <v>0.5</v>
      </c>
      <c r="P456">
        <v>0.5</v>
      </c>
      <c r="R456" s="43">
        <f>Table71417[[#This Row],[Climate finance ($ million)]]/Table71417[[#This Row],[Total commitment ($ million)]]</f>
        <v>0.58823529411764708</v>
      </c>
      <c r="S456" s="21" t="s">
        <v>3453</v>
      </c>
      <c r="T456" s="1" t="s">
        <v>8795</v>
      </c>
    </row>
    <row r="457" spans="1:20" x14ac:dyDescent="0.25">
      <c r="A457" t="s">
        <v>8742</v>
      </c>
      <c r="B457" t="s">
        <v>66</v>
      </c>
      <c r="C457" t="s">
        <v>3452</v>
      </c>
      <c r="D457" t="s">
        <v>3451</v>
      </c>
      <c r="E457" s="2">
        <v>44554</v>
      </c>
      <c r="F457">
        <v>2021</v>
      </c>
      <c r="G457" t="s">
        <v>430</v>
      </c>
      <c r="H457" t="s">
        <v>68</v>
      </c>
      <c r="I457" t="s">
        <v>141</v>
      </c>
      <c r="M457" t="s">
        <v>24</v>
      </c>
      <c r="N457">
        <f>SUM(Table71417[[#This Row],[Mitigation ($ million)]], Table71417[[#This Row],[Adaptation ($ million)]])</f>
        <v>0.35</v>
      </c>
      <c r="P457">
        <v>0.35</v>
      </c>
      <c r="R457" s="5"/>
      <c r="S457" s="21" t="s">
        <v>3453</v>
      </c>
      <c r="T457" s="1" t="s">
        <v>8795</v>
      </c>
    </row>
    <row r="458" spans="1:20" x14ac:dyDescent="0.25">
      <c r="A458" t="s">
        <v>8742</v>
      </c>
      <c r="B458" t="s">
        <v>66</v>
      </c>
      <c r="C458" t="s">
        <v>2862</v>
      </c>
      <c r="D458" t="s">
        <v>2861</v>
      </c>
      <c r="E458" s="2">
        <v>44889</v>
      </c>
      <c r="F458">
        <v>2022</v>
      </c>
      <c r="G458" t="s">
        <v>104</v>
      </c>
      <c r="H458" t="s">
        <v>68</v>
      </c>
      <c r="I458" t="s">
        <v>325</v>
      </c>
      <c r="M458" t="s">
        <v>72</v>
      </c>
      <c r="N458">
        <f>SUM(Table71417[[#This Row],[Mitigation ($ million)]], Table71417[[#This Row],[Adaptation ($ million)]])</f>
        <v>0.65</v>
      </c>
      <c r="O458">
        <v>0.1</v>
      </c>
      <c r="P458">
        <v>0.55000000000000004</v>
      </c>
      <c r="R458" s="5"/>
      <c r="S458" s="21" t="s">
        <v>2864</v>
      </c>
      <c r="T458" s="1" t="s">
        <v>8796</v>
      </c>
    </row>
    <row r="459" spans="1:20" x14ac:dyDescent="0.25">
      <c r="A459" t="s">
        <v>8742</v>
      </c>
      <c r="B459" t="s">
        <v>66</v>
      </c>
      <c r="C459" t="s">
        <v>2332</v>
      </c>
      <c r="D459" t="s">
        <v>2331</v>
      </c>
      <c r="E459" s="2">
        <v>44816</v>
      </c>
      <c r="F459">
        <v>2022</v>
      </c>
      <c r="G459" t="s">
        <v>216</v>
      </c>
      <c r="H459" t="s">
        <v>68</v>
      </c>
      <c r="I459" t="s">
        <v>117</v>
      </c>
      <c r="J459">
        <v>0.45</v>
      </c>
      <c r="M459" t="s">
        <v>25</v>
      </c>
      <c r="N459">
        <f>SUM(Table71417[[#This Row],[Mitigation ($ million)]], Table71417[[#This Row],[Adaptation ($ million)]])</f>
        <v>0.3</v>
      </c>
      <c r="P459">
        <v>0.3</v>
      </c>
      <c r="R459" s="43">
        <f>Table71417[[#This Row],[Climate finance ($ million)]]/Table71417[[#This Row],[Total commitment ($ million)]]</f>
        <v>0.66666666666666663</v>
      </c>
      <c r="S459" s="21" t="s">
        <v>2333</v>
      </c>
      <c r="T459" s="1" t="s">
        <v>8796</v>
      </c>
    </row>
    <row r="460" spans="1:20" x14ac:dyDescent="0.25">
      <c r="A460" t="s">
        <v>8742</v>
      </c>
      <c r="B460" t="s">
        <v>66</v>
      </c>
      <c r="C460" t="s">
        <v>2332</v>
      </c>
      <c r="D460" t="s">
        <v>2331</v>
      </c>
      <c r="E460" s="2">
        <v>44816</v>
      </c>
      <c r="F460">
        <v>2022</v>
      </c>
      <c r="G460" t="s">
        <v>216</v>
      </c>
      <c r="H460" t="s">
        <v>68</v>
      </c>
      <c r="I460" t="s">
        <v>117</v>
      </c>
      <c r="M460" t="s">
        <v>25</v>
      </c>
      <c r="N460">
        <f>SUM(Table71417[[#This Row],[Mitigation ($ million)]], Table71417[[#This Row],[Adaptation ($ million)]])</f>
        <v>0.15</v>
      </c>
      <c r="P460">
        <v>0.15</v>
      </c>
      <c r="R460" s="5"/>
      <c r="S460" s="21" t="s">
        <v>2333</v>
      </c>
      <c r="T460" s="1" t="s">
        <v>8796</v>
      </c>
    </row>
    <row r="461" spans="1:20" x14ac:dyDescent="0.25">
      <c r="A461" t="s">
        <v>8742</v>
      </c>
      <c r="B461" t="s">
        <v>66</v>
      </c>
      <c r="C461" t="s">
        <v>1288</v>
      </c>
      <c r="D461" t="s">
        <v>1287</v>
      </c>
      <c r="E461" s="2">
        <v>45290</v>
      </c>
      <c r="F461">
        <v>2023</v>
      </c>
      <c r="G461" t="s">
        <v>216</v>
      </c>
      <c r="H461" t="s">
        <v>68</v>
      </c>
      <c r="I461" t="s">
        <v>117</v>
      </c>
      <c r="J461">
        <v>0.3</v>
      </c>
      <c r="M461" t="s">
        <v>25</v>
      </c>
      <c r="N461">
        <f>SUM(Table71417[[#This Row],[Mitigation ($ million)]], Table71417[[#This Row],[Adaptation ($ million)]])</f>
        <v>0.06</v>
      </c>
      <c r="P461">
        <v>0.06</v>
      </c>
      <c r="R461" s="5"/>
      <c r="S461" s="21" t="s">
        <v>1289</v>
      </c>
      <c r="T461" s="1" t="s">
        <v>8797</v>
      </c>
    </row>
    <row r="462" spans="1:20" x14ac:dyDescent="0.25">
      <c r="A462" t="s">
        <v>8742</v>
      </c>
      <c r="B462" t="s">
        <v>66</v>
      </c>
      <c r="C462" t="s">
        <v>1202</v>
      </c>
      <c r="D462" t="s">
        <v>1201</v>
      </c>
      <c r="E462" s="2">
        <v>45286</v>
      </c>
      <c r="F462">
        <v>2023</v>
      </c>
      <c r="G462" t="s">
        <v>216</v>
      </c>
      <c r="H462" t="s">
        <v>68</v>
      </c>
      <c r="I462" t="s">
        <v>117</v>
      </c>
      <c r="J462">
        <v>0.3</v>
      </c>
      <c r="M462" t="s">
        <v>72</v>
      </c>
      <c r="N462">
        <f>SUM(Table71417[[#This Row],[Mitigation ($ million)]], Table71417[[#This Row],[Adaptation ($ million)]])</f>
        <v>0.3</v>
      </c>
      <c r="O462">
        <v>0.15</v>
      </c>
      <c r="P462">
        <v>0.15</v>
      </c>
      <c r="R462" s="5"/>
      <c r="S462" s="21" t="s">
        <v>1203</v>
      </c>
      <c r="T462" s="1" t="s">
        <v>8797</v>
      </c>
    </row>
    <row r="463" spans="1:20" x14ac:dyDescent="0.25">
      <c r="A463" t="s">
        <v>8742</v>
      </c>
      <c r="B463" t="s">
        <v>66</v>
      </c>
      <c r="C463" t="s">
        <v>2335</v>
      </c>
      <c r="D463" t="s">
        <v>2334</v>
      </c>
      <c r="E463" s="2">
        <v>44923</v>
      </c>
      <c r="F463">
        <v>2022</v>
      </c>
      <c r="G463" t="s">
        <v>216</v>
      </c>
      <c r="H463" t="s">
        <v>93</v>
      </c>
      <c r="I463" t="s">
        <v>117</v>
      </c>
      <c r="J463">
        <v>355.86200000000002</v>
      </c>
      <c r="M463" t="s">
        <v>72</v>
      </c>
      <c r="N463">
        <f>SUM(Table71417[[#This Row],[Mitigation ($ million)]], Table71417[[#This Row],[Adaptation ($ million)]])</f>
        <v>70.305999999999997</v>
      </c>
      <c r="O463">
        <v>16.745999999999999</v>
      </c>
      <c r="P463">
        <v>53.56</v>
      </c>
      <c r="R463" s="43">
        <f>Table71417[[#This Row],[Climate finance ($ million)]]/Table71417[[#This Row],[Total commitment ($ million)]]</f>
        <v>0.19756534836537756</v>
      </c>
      <c r="S463" s="21" t="s">
        <v>2337</v>
      </c>
      <c r="T463" s="1" t="s">
        <v>8796</v>
      </c>
    </row>
    <row r="464" spans="1:20" x14ac:dyDescent="0.25">
      <c r="A464" t="s">
        <v>8742</v>
      </c>
      <c r="B464" t="s">
        <v>66</v>
      </c>
      <c r="C464" t="s">
        <v>672</v>
      </c>
      <c r="D464" t="s">
        <v>671</v>
      </c>
      <c r="E464" s="2">
        <v>45203</v>
      </c>
      <c r="F464">
        <v>2023</v>
      </c>
      <c r="G464" t="s">
        <v>79</v>
      </c>
      <c r="H464" t="s">
        <v>93</v>
      </c>
      <c r="I464" t="s">
        <v>117</v>
      </c>
      <c r="J464">
        <v>150</v>
      </c>
      <c r="M464" t="s">
        <v>25</v>
      </c>
      <c r="N464">
        <f>SUM(Table71417[[#This Row],[Mitigation ($ million)]], Table71417[[#This Row],[Adaptation ($ million)]])</f>
        <v>62</v>
      </c>
      <c r="P464">
        <v>62</v>
      </c>
      <c r="R464" s="43">
        <f>Table71417[[#This Row],[Climate finance ($ million)]]/Table71417[[#This Row],[Total commitment ($ million)]]</f>
        <v>0.41333333333333333</v>
      </c>
      <c r="S464" s="21" t="s">
        <v>674</v>
      </c>
      <c r="T464" s="1" t="s">
        <v>8797</v>
      </c>
    </row>
    <row r="465" spans="1:20" x14ac:dyDescent="0.25">
      <c r="A465" t="s">
        <v>8742</v>
      </c>
      <c r="B465" t="s">
        <v>66</v>
      </c>
      <c r="C465" t="s">
        <v>1280</v>
      </c>
      <c r="D465" t="s">
        <v>1279</v>
      </c>
      <c r="E465" s="2">
        <v>45289</v>
      </c>
      <c r="F465">
        <v>2023</v>
      </c>
      <c r="G465" t="s">
        <v>424</v>
      </c>
      <c r="H465" t="s">
        <v>68</v>
      </c>
      <c r="I465" t="s">
        <v>141</v>
      </c>
      <c r="J465">
        <v>1.25</v>
      </c>
      <c r="M465" t="s">
        <v>24</v>
      </c>
      <c r="N465">
        <f>SUM(Table71417[[#This Row],[Mitigation ($ million)]], Table71417[[#This Row],[Adaptation ($ million)]])</f>
        <v>0.75</v>
      </c>
      <c r="O465">
        <v>0.75</v>
      </c>
      <c r="R465" s="5"/>
      <c r="S465" s="21" t="s">
        <v>1281</v>
      </c>
      <c r="T465" s="1" t="s">
        <v>8797</v>
      </c>
    </row>
    <row r="466" spans="1:20" x14ac:dyDescent="0.25">
      <c r="A466" t="s">
        <v>8742</v>
      </c>
      <c r="B466" t="s">
        <v>66</v>
      </c>
      <c r="C466" t="s">
        <v>1280</v>
      </c>
      <c r="D466" t="s">
        <v>1279</v>
      </c>
      <c r="E466" s="2">
        <v>45289</v>
      </c>
      <c r="F466">
        <v>2023</v>
      </c>
      <c r="G466" t="s">
        <v>424</v>
      </c>
      <c r="H466" t="s">
        <v>107</v>
      </c>
      <c r="I466" t="s">
        <v>141</v>
      </c>
      <c r="M466" t="s">
        <v>24</v>
      </c>
      <c r="N466">
        <f>SUM(Table71417[[#This Row],[Mitigation ($ million)]], Table71417[[#This Row],[Adaptation ($ million)]])</f>
        <v>0.5</v>
      </c>
      <c r="O466">
        <v>0.5</v>
      </c>
      <c r="R466" s="5"/>
      <c r="S466" s="21" t="s">
        <v>1281</v>
      </c>
      <c r="T466" s="1" t="s">
        <v>8797</v>
      </c>
    </row>
    <row r="467" spans="1:20" x14ac:dyDescent="0.25">
      <c r="A467" t="s">
        <v>8742</v>
      </c>
      <c r="B467" t="s">
        <v>66</v>
      </c>
      <c r="C467" t="s">
        <v>2450</v>
      </c>
      <c r="D467" t="s">
        <v>2449</v>
      </c>
      <c r="E467" s="2">
        <v>44887</v>
      </c>
      <c r="F467">
        <v>2022</v>
      </c>
      <c r="G467" t="s">
        <v>235</v>
      </c>
      <c r="H467" t="s">
        <v>150</v>
      </c>
      <c r="I467" t="s">
        <v>126</v>
      </c>
      <c r="J467">
        <v>38.4</v>
      </c>
      <c r="M467" t="s">
        <v>72</v>
      </c>
      <c r="N467">
        <f>SUM(Table71417[[#This Row],[Mitigation ($ million)]], Table71417[[#This Row],[Adaptation ($ million)]])</f>
        <v>1.0713999999999999</v>
      </c>
      <c r="O467">
        <v>0.53569999999999995</v>
      </c>
      <c r="P467">
        <v>0.53569999999999995</v>
      </c>
      <c r="R467" s="43">
        <f>Table71417[[#This Row],[Climate finance ($ million)]]/Table71417[[#This Row],[Total commitment ($ million)]]</f>
        <v>2.7901041666666664E-2</v>
      </c>
      <c r="S467" s="21" t="s">
        <v>2452</v>
      </c>
      <c r="T467" s="1" t="s">
        <v>8796</v>
      </c>
    </row>
    <row r="468" spans="1:20" x14ac:dyDescent="0.25">
      <c r="A468" t="s">
        <v>8742</v>
      </c>
      <c r="B468" t="s">
        <v>91</v>
      </c>
      <c r="C468" t="s">
        <v>2517</v>
      </c>
      <c r="D468" t="s">
        <v>2516</v>
      </c>
      <c r="E468" s="2">
        <v>44330</v>
      </c>
      <c r="F468">
        <v>2021</v>
      </c>
      <c r="G468" t="s">
        <v>104</v>
      </c>
      <c r="H468" t="s">
        <v>68</v>
      </c>
      <c r="I468" t="s">
        <v>117</v>
      </c>
      <c r="J468">
        <v>3.4359999999999999</v>
      </c>
      <c r="M468" t="s">
        <v>72</v>
      </c>
      <c r="N468">
        <f>SUM(Table71417[[#This Row],[Mitigation ($ million)]], Table71417[[#This Row],[Adaptation ($ million)]])</f>
        <v>0.33500000000000002</v>
      </c>
      <c r="O468">
        <v>0.13400000000000001</v>
      </c>
      <c r="P468">
        <v>0.20100000000000001</v>
      </c>
      <c r="R468" s="43">
        <f>Table71417[[#This Row],[Climate finance ($ million)]]/Table71417[[#This Row],[Total commitment ($ million)]]</f>
        <v>9.7497089639115256E-2</v>
      </c>
      <c r="S468" s="21" t="s">
        <v>2518</v>
      </c>
      <c r="T468" s="1" t="s">
        <v>8795</v>
      </c>
    </row>
    <row r="469" spans="1:20" x14ac:dyDescent="0.25">
      <c r="A469" t="s">
        <v>8742</v>
      </c>
      <c r="B469" t="s">
        <v>91</v>
      </c>
      <c r="C469" t="s">
        <v>2517</v>
      </c>
      <c r="D469" t="s">
        <v>2516</v>
      </c>
      <c r="E469" s="2">
        <v>44330</v>
      </c>
      <c r="F469">
        <v>2021</v>
      </c>
      <c r="G469" t="s">
        <v>104</v>
      </c>
      <c r="H469" t="s">
        <v>68</v>
      </c>
      <c r="I469" t="s">
        <v>141</v>
      </c>
      <c r="M469" t="s">
        <v>72</v>
      </c>
      <c r="N469">
        <f>SUM(Table71417[[#This Row],[Mitigation ($ million)]], Table71417[[#This Row],[Adaptation ($ million)]])</f>
        <v>0.33300000000000002</v>
      </c>
      <c r="O469">
        <v>0.13300000000000001</v>
      </c>
      <c r="P469">
        <v>0.2</v>
      </c>
      <c r="R469" s="5"/>
      <c r="S469" s="21" t="s">
        <v>2518</v>
      </c>
      <c r="T469" s="1" t="s">
        <v>8795</v>
      </c>
    </row>
    <row r="470" spans="1:20" x14ac:dyDescent="0.25">
      <c r="A470" t="s">
        <v>8742</v>
      </c>
      <c r="B470" t="s">
        <v>91</v>
      </c>
      <c r="C470" t="s">
        <v>2517</v>
      </c>
      <c r="D470" t="s">
        <v>2516</v>
      </c>
      <c r="E470" s="2">
        <v>44330</v>
      </c>
      <c r="F470">
        <v>2021</v>
      </c>
      <c r="G470" t="s">
        <v>104</v>
      </c>
      <c r="H470" t="s">
        <v>68</v>
      </c>
      <c r="I470" t="s">
        <v>332</v>
      </c>
      <c r="M470" t="s">
        <v>72</v>
      </c>
      <c r="N470">
        <f>SUM(Table71417[[#This Row],[Mitigation ($ million)]], Table71417[[#This Row],[Adaptation ($ million)]])</f>
        <v>0.33300000000000002</v>
      </c>
      <c r="O470">
        <v>0.13300000000000001</v>
      </c>
      <c r="P470">
        <v>0.2</v>
      </c>
      <c r="R470" s="5"/>
      <c r="S470" s="21" t="s">
        <v>2518</v>
      </c>
      <c r="T470" s="1" t="s">
        <v>8795</v>
      </c>
    </row>
    <row r="471" spans="1:20" x14ac:dyDescent="0.25">
      <c r="A471" t="s">
        <v>8742</v>
      </c>
      <c r="B471" t="s">
        <v>91</v>
      </c>
      <c r="C471" t="s">
        <v>2517</v>
      </c>
      <c r="D471" t="s">
        <v>2516</v>
      </c>
      <c r="E471" s="2">
        <v>44330</v>
      </c>
      <c r="F471">
        <v>2021</v>
      </c>
      <c r="G471" t="s">
        <v>104</v>
      </c>
      <c r="H471" t="s">
        <v>68</v>
      </c>
      <c r="I471" t="s">
        <v>475</v>
      </c>
      <c r="M471" t="s">
        <v>72</v>
      </c>
      <c r="N471">
        <f>SUM(Table71417[[#This Row],[Mitigation ($ million)]], Table71417[[#This Row],[Adaptation ($ million)]])</f>
        <v>0.33300000000000002</v>
      </c>
      <c r="O471">
        <v>0.13300000000000001</v>
      </c>
      <c r="P471">
        <v>0.2</v>
      </c>
      <c r="R471" s="5"/>
      <c r="S471" s="21" t="s">
        <v>2518</v>
      </c>
      <c r="T471" s="1" t="s">
        <v>8795</v>
      </c>
    </row>
    <row r="472" spans="1:20" x14ac:dyDescent="0.25">
      <c r="A472" t="s">
        <v>8742</v>
      </c>
      <c r="B472" t="s">
        <v>91</v>
      </c>
      <c r="C472" t="s">
        <v>2517</v>
      </c>
      <c r="D472" t="s">
        <v>2516</v>
      </c>
      <c r="E472" s="2">
        <v>44330</v>
      </c>
      <c r="F472">
        <v>2021</v>
      </c>
      <c r="G472" t="s">
        <v>104</v>
      </c>
      <c r="H472" t="s">
        <v>68</v>
      </c>
      <c r="I472" t="s">
        <v>84</v>
      </c>
      <c r="M472" t="s">
        <v>72</v>
      </c>
      <c r="N472">
        <f>SUM(Table71417[[#This Row],[Mitigation ($ million)]], Table71417[[#This Row],[Adaptation ($ million)]])</f>
        <v>0.33300000000000002</v>
      </c>
      <c r="O472">
        <v>0.13300000000000001</v>
      </c>
      <c r="P472">
        <v>0.2</v>
      </c>
      <c r="R472" s="5"/>
      <c r="S472" s="21" t="s">
        <v>2518</v>
      </c>
      <c r="T472" s="1" t="s">
        <v>8795</v>
      </c>
    </row>
    <row r="473" spans="1:20" x14ac:dyDescent="0.25">
      <c r="A473" t="s">
        <v>8742</v>
      </c>
      <c r="B473" t="s">
        <v>91</v>
      </c>
      <c r="C473" t="s">
        <v>2517</v>
      </c>
      <c r="D473" t="s">
        <v>2516</v>
      </c>
      <c r="E473" s="2">
        <v>44330</v>
      </c>
      <c r="F473">
        <v>2021</v>
      </c>
      <c r="G473" t="s">
        <v>104</v>
      </c>
      <c r="H473" t="s">
        <v>68</v>
      </c>
      <c r="I473" t="s">
        <v>71</v>
      </c>
      <c r="M473" t="s">
        <v>72</v>
      </c>
      <c r="N473">
        <f>SUM(Table71417[[#This Row],[Mitigation ($ million)]], Table71417[[#This Row],[Adaptation ($ million)]])</f>
        <v>0.33300000000000002</v>
      </c>
      <c r="O473">
        <v>0.13300000000000001</v>
      </c>
      <c r="P473">
        <v>0.2</v>
      </c>
      <c r="R473" s="5"/>
      <c r="S473" s="21" t="s">
        <v>2518</v>
      </c>
      <c r="T473" s="1" t="s">
        <v>8795</v>
      </c>
    </row>
    <row r="474" spans="1:20" x14ac:dyDescent="0.25">
      <c r="A474" t="s">
        <v>8742</v>
      </c>
      <c r="B474" t="s">
        <v>91</v>
      </c>
      <c r="C474" t="s">
        <v>2517</v>
      </c>
      <c r="D474" t="s">
        <v>2516</v>
      </c>
      <c r="E474" s="2">
        <v>44390</v>
      </c>
      <c r="F474">
        <v>2021</v>
      </c>
      <c r="G474" t="s">
        <v>104</v>
      </c>
      <c r="H474" t="s">
        <v>68</v>
      </c>
      <c r="I474" t="s">
        <v>117</v>
      </c>
      <c r="M474" t="s">
        <v>72</v>
      </c>
      <c r="N474">
        <f>SUM(Table71417[[#This Row],[Mitigation ($ million)]], Table71417[[#This Row],[Adaptation ($ million)]])</f>
        <v>8.4999999999999992E-2</v>
      </c>
      <c r="O474">
        <v>3.4000000000000002E-2</v>
      </c>
      <c r="P474">
        <v>5.0999999999999997E-2</v>
      </c>
      <c r="R474" s="5"/>
      <c r="S474" s="21" t="s">
        <v>2518</v>
      </c>
      <c r="T474" s="1" t="s">
        <v>8795</v>
      </c>
    </row>
    <row r="475" spans="1:20" x14ac:dyDescent="0.25">
      <c r="A475" t="s">
        <v>8742</v>
      </c>
      <c r="B475" t="s">
        <v>91</v>
      </c>
      <c r="C475" t="s">
        <v>2517</v>
      </c>
      <c r="D475" t="s">
        <v>2516</v>
      </c>
      <c r="E475" s="2">
        <v>44390</v>
      </c>
      <c r="F475">
        <v>2021</v>
      </c>
      <c r="G475" t="s">
        <v>104</v>
      </c>
      <c r="H475" t="s">
        <v>68</v>
      </c>
      <c r="I475" t="s">
        <v>141</v>
      </c>
      <c r="M475" t="s">
        <v>72</v>
      </c>
      <c r="N475">
        <f>SUM(Table71417[[#This Row],[Mitigation ($ million)]], Table71417[[#This Row],[Adaptation ($ million)]])</f>
        <v>8.3000000000000004E-2</v>
      </c>
      <c r="O475">
        <v>3.3000000000000002E-2</v>
      </c>
      <c r="P475">
        <v>0.05</v>
      </c>
      <c r="R475" s="5"/>
      <c r="S475" s="21" t="s">
        <v>2518</v>
      </c>
      <c r="T475" s="1" t="s">
        <v>8795</v>
      </c>
    </row>
    <row r="476" spans="1:20" x14ac:dyDescent="0.25">
      <c r="A476" t="s">
        <v>8742</v>
      </c>
      <c r="B476" t="s">
        <v>91</v>
      </c>
      <c r="C476" t="s">
        <v>2517</v>
      </c>
      <c r="D476" t="s">
        <v>2516</v>
      </c>
      <c r="E476" s="2">
        <v>44390</v>
      </c>
      <c r="F476">
        <v>2021</v>
      </c>
      <c r="G476" t="s">
        <v>104</v>
      </c>
      <c r="H476" t="s">
        <v>68</v>
      </c>
      <c r="I476" t="s">
        <v>332</v>
      </c>
      <c r="M476" t="s">
        <v>72</v>
      </c>
      <c r="N476">
        <f>SUM(Table71417[[#This Row],[Mitigation ($ million)]], Table71417[[#This Row],[Adaptation ($ million)]])</f>
        <v>8.3000000000000004E-2</v>
      </c>
      <c r="O476">
        <v>3.3000000000000002E-2</v>
      </c>
      <c r="P476">
        <v>0.05</v>
      </c>
      <c r="R476" s="5"/>
      <c r="S476" s="21" t="s">
        <v>2518</v>
      </c>
      <c r="T476" s="1" t="s">
        <v>8795</v>
      </c>
    </row>
    <row r="477" spans="1:20" x14ac:dyDescent="0.25">
      <c r="A477" t="s">
        <v>8742</v>
      </c>
      <c r="B477" t="s">
        <v>91</v>
      </c>
      <c r="C477" t="s">
        <v>2517</v>
      </c>
      <c r="D477" t="s">
        <v>2516</v>
      </c>
      <c r="E477" s="2">
        <v>44390</v>
      </c>
      <c r="F477">
        <v>2021</v>
      </c>
      <c r="G477" t="s">
        <v>104</v>
      </c>
      <c r="H477" t="s">
        <v>68</v>
      </c>
      <c r="I477" t="s">
        <v>475</v>
      </c>
      <c r="M477" t="s">
        <v>72</v>
      </c>
      <c r="N477">
        <f>SUM(Table71417[[#This Row],[Mitigation ($ million)]], Table71417[[#This Row],[Adaptation ($ million)]])</f>
        <v>8.3000000000000004E-2</v>
      </c>
      <c r="O477">
        <v>3.3000000000000002E-2</v>
      </c>
      <c r="P477">
        <v>0.05</v>
      </c>
      <c r="R477" s="5"/>
      <c r="S477" s="21" t="s">
        <v>2518</v>
      </c>
      <c r="T477" s="1" t="s">
        <v>8795</v>
      </c>
    </row>
    <row r="478" spans="1:20" x14ac:dyDescent="0.25">
      <c r="A478" t="s">
        <v>8742</v>
      </c>
      <c r="B478" t="s">
        <v>91</v>
      </c>
      <c r="C478" t="s">
        <v>2517</v>
      </c>
      <c r="D478" t="s">
        <v>2516</v>
      </c>
      <c r="E478" s="2">
        <v>44390</v>
      </c>
      <c r="F478">
        <v>2021</v>
      </c>
      <c r="G478" t="s">
        <v>104</v>
      </c>
      <c r="H478" t="s">
        <v>68</v>
      </c>
      <c r="I478" t="s">
        <v>84</v>
      </c>
      <c r="M478" t="s">
        <v>72</v>
      </c>
      <c r="N478">
        <f>SUM(Table71417[[#This Row],[Mitigation ($ million)]], Table71417[[#This Row],[Adaptation ($ million)]])</f>
        <v>8.3000000000000004E-2</v>
      </c>
      <c r="O478">
        <v>3.3000000000000002E-2</v>
      </c>
      <c r="P478">
        <v>0.05</v>
      </c>
      <c r="R478" s="5"/>
      <c r="S478" s="21" t="s">
        <v>2518</v>
      </c>
      <c r="T478" s="1" t="s">
        <v>8795</v>
      </c>
    </row>
    <row r="479" spans="1:20" x14ac:dyDescent="0.25">
      <c r="A479" t="s">
        <v>8742</v>
      </c>
      <c r="B479" t="s">
        <v>91</v>
      </c>
      <c r="C479" t="s">
        <v>2517</v>
      </c>
      <c r="D479" t="s">
        <v>2516</v>
      </c>
      <c r="E479" s="2">
        <v>44390</v>
      </c>
      <c r="F479">
        <v>2021</v>
      </c>
      <c r="G479" t="s">
        <v>104</v>
      </c>
      <c r="H479" t="s">
        <v>68</v>
      </c>
      <c r="I479" t="s">
        <v>71</v>
      </c>
      <c r="M479" t="s">
        <v>72</v>
      </c>
      <c r="N479">
        <f>SUM(Table71417[[#This Row],[Mitigation ($ million)]], Table71417[[#This Row],[Adaptation ($ million)]])</f>
        <v>8.3000000000000004E-2</v>
      </c>
      <c r="O479">
        <v>3.3000000000000002E-2</v>
      </c>
      <c r="P479">
        <v>0.05</v>
      </c>
      <c r="R479" s="5"/>
      <c r="S479" s="21" t="s">
        <v>2518</v>
      </c>
      <c r="T479" s="1" t="s">
        <v>8795</v>
      </c>
    </row>
    <row r="480" spans="1:20" x14ac:dyDescent="0.25">
      <c r="A480" t="s">
        <v>8742</v>
      </c>
      <c r="B480" t="s">
        <v>91</v>
      </c>
      <c r="C480" t="s">
        <v>2517</v>
      </c>
      <c r="D480" t="s">
        <v>2516</v>
      </c>
      <c r="E480" s="2">
        <v>44390</v>
      </c>
      <c r="F480">
        <v>2021</v>
      </c>
      <c r="G480" t="s">
        <v>104</v>
      </c>
      <c r="H480" t="s">
        <v>68</v>
      </c>
      <c r="I480" t="s">
        <v>117</v>
      </c>
      <c r="M480" t="s">
        <v>72</v>
      </c>
      <c r="N480">
        <f>SUM(Table71417[[#This Row],[Mitigation ($ million)]], Table71417[[#This Row],[Adaptation ($ million)]])</f>
        <v>0.156</v>
      </c>
      <c r="O480">
        <v>6.2E-2</v>
      </c>
      <c r="P480">
        <v>9.4E-2</v>
      </c>
      <c r="R480" s="5"/>
      <c r="S480" s="21" t="s">
        <v>2518</v>
      </c>
      <c r="T480" s="1" t="s">
        <v>8795</v>
      </c>
    </row>
    <row r="481" spans="1:20" x14ac:dyDescent="0.25">
      <c r="A481" t="s">
        <v>8742</v>
      </c>
      <c r="B481" t="s">
        <v>91</v>
      </c>
      <c r="C481" t="s">
        <v>2517</v>
      </c>
      <c r="D481" t="s">
        <v>2516</v>
      </c>
      <c r="E481" s="2">
        <v>44390</v>
      </c>
      <c r="F481">
        <v>2021</v>
      </c>
      <c r="G481" t="s">
        <v>104</v>
      </c>
      <c r="H481" t="s">
        <v>68</v>
      </c>
      <c r="I481" t="s">
        <v>141</v>
      </c>
      <c r="M481" t="s">
        <v>72</v>
      </c>
      <c r="N481">
        <f>SUM(Table71417[[#This Row],[Mitigation ($ million)]], Table71417[[#This Row],[Adaptation ($ million)]])</f>
        <v>0.156</v>
      </c>
      <c r="O481">
        <v>6.2E-2</v>
      </c>
      <c r="P481">
        <v>9.4E-2</v>
      </c>
      <c r="R481" s="5"/>
      <c r="S481" s="21" t="s">
        <v>2518</v>
      </c>
      <c r="T481" s="1" t="s">
        <v>8795</v>
      </c>
    </row>
    <row r="482" spans="1:20" x14ac:dyDescent="0.25">
      <c r="A482" t="s">
        <v>8742</v>
      </c>
      <c r="B482" t="s">
        <v>91</v>
      </c>
      <c r="C482" t="s">
        <v>2517</v>
      </c>
      <c r="D482" t="s">
        <v>2516</v>
      </c>
      <c r="E482" s="2">
        <v>44390</v>
      </c>
      <c r="F482">
        <v>2021</v>
      </c>
      <c r="G482" t="s">
        <v>104</v>
      </c>
      <c r="H482" t="s">
        <v>68</v>
      </c>
      <c r="I482" t="s">
        <v>332</v>
      </c>
      <c r="M482" t="s">
        <v>72</v>
      </c>
      <c r="N482">
        <f>SUM(Table71417[[#This Row],[Mitigation ($ million)]], Table71417[[#This Row],[Adaptation ($ million)]])</f>
        <v>0.156</v>
      </c>
      <c r="O482">
        <v>6.2E-2</v>
      </c>
      <c r="P482">
        <v>9.4E-2</v>
      </c>
      <c r="R482" s="5"/>
      <c r="S482" s="21" t="s">
        <v>2518</v>
      </c>
      <c r="T482" s="1" t="s">
        <v>8795</v>
      </c>
    </row>
    <row r="483" spans="1:20" x14ac:dyDescent="0.25">
      <c r="A483" t="s">
        <v>8742</v>
      </c>
      <c r="B483" t="s">
        <v>91</v>
      </c>
      <c r="C483" t="s">
        <v>2517</v>
      </c>
      <c r="D483" t="s">
        <v>2516</v>
      </c>
      <c r="E483" s="2">
        <v>44390</v>
      </c>
      <c r="F483">
        <v>2021</v>
      </c>
      <c r="G483" t="s">
        <v>104</v>
      </c>
      <c r="H483" t="s">
        <v>68</v>
      </c>
      <c r="I483" t="s">
        <v>475</v>
      </c>
      <c r="M483" t="s">
        <v>72</v>
      </c>
      <c r="N483">
        <f>SUM(Table71417[[#This Row],[Mitigation ($ million)]], Table71417[[#This Row],[Adaptation ($ million)]])</f>
        <v>0.156</v>
      </c>
      <c r="O483">
        <v>6.2E-2</v>
      </c>
      <c r="P483">
        <v>9.4E-2</v>
      </c>
      <c r="R483" s="5"/>
      <c r="S483" s="21" t="s">
        <v>2518</v>
      </c>
      <c r="T483" s="1" t="s">
        <v>8795</v>
      </c>
    </row>
    <row r="484" spans="1:20" x14ac:dyDescent="0.25">
      <c r="A484" t="s">
        <v>8742</v>
      </c>
      <c r="B484" t="s">
        <v>91</v>
      </c>
      <c r="C484" t="s">
        <v>2517</v>
      </c>
      <c r="D484" t="s">
        <v>2516</v>
      </c>
      <c r="E484" s="2">
        <v>44390</v>
      </c>
      <c r="F484">
        <v>2021</v>
      </c>
      <c r="G484" t="s">
        <v>104</v>
      </c>
      <c r="H484" t="s">
        <v>68</v>
      </c>
      <c r="I484" t="s">
        <v>84</v>
      </c>
      <c r="M484" t="s">
        <v>72</v>
      </c>
      <c r="N484">
        <f>SUM(Table71417[[#This Row],[Mitigation ($ million)]], Table71417[[#This Row],[Adaptation ($ million)]])</f>
        <v>0.156</v>
      </c>
      <c r="O484">
        <v>6.2E-2</v>
      </c>
      <c r="P484">
        <v>9.4E-2</v>
      </c>
      <c r="R484" s="5"/>
      <c r="S484" s="21" t="s">
        <v>2518</v>
      </c>
      <c r="T484" s="1" t="s">
        <v>8795</v>
      </c>
    </row>
    <row r="485" spans="1:20" x14ac:dyDescent="0.25">
      <c r="A485" t="s">
        <v>8742</v>
      </c>
      <c r="B485" t="s">
        <v>91</v>
      </c>
      <c r="C485" t="s">
        <v>2517</v>
      </c>
      <c r="D485" t="s">
        <v>2516</v>
      </c>
      <c r="E485" s="2">
        <v>44390</v>
      </c>
      <c r="F485">
        <v>2021</v>
      </c>
      <c r="G485" t="s">
        <v>104</v>
      </c>
      <c r="H485" t="s">
        <v>68</v>
      </c>
      <c r="I485" t="s">
        <v>71</v>
      </c>
      <c r="M485" t="s">
        <v>72</v>
      </c>
      <c r="N485">
        <f>SUM(Table71417[[#This Row],[Mitigation ($ million)]], Table71417[[#This Row],[Adaptation ($ million)]])</f>
        <v>0.156</v>
      </c>
      <c r="O485">
        <v>6.2E-2</v>
      </c>
      <c r="P485">
        <v>9.4E-2</v>
      </c>
      <c r="R485" s="5"/>
      <c r="S485" s="21" t="s">
        <v>2518</v>
      </c>
      <c r="T485" s="1" t="s">
        <v>8795</v>
      </c>
    </row>
    <row r="486" spans="1:20" x14ac:dyDescent="0.25">
      <c r="A486" t="s">
        <v>8742</v>
      </c>
      <c r="B486" t="s">
        <v>91</v>
      </c>
      <c r="C486" t="s">
        <v>2517</v>
      </c>
      <c r="D486" t="s">
        <v>2516</v>
      </c>
      <c r="E486" s="2">
        <v>44606</v>
      </c>
      <c r="F486">
        <v>2022</v>
      </c>
      <c r="G486" t="s">
        <v>104</v>
      </c>
      <c r="H486" t="s">
        <v>68</v>
      </c>
      <c r="I486" t="s">
        <v>117</v>
      </c>
      <c r="J486">
        <v>1</v>
      </c>
      <c r="M486" t="s">
        <v>72</v>
      </c>
      <c r="N486">
        <f>SUM(Table71417[[#This Row],[Mitigation ($ million)]], Table71417[[#This Row],[Adaptation ($ million)]])</f>
        <v>0.16670000000000001</v>
      </c>
      <c r="O486">
        <v>0.1</v>
      </c>
      <c r="P486">
        <v>6.6699999999999995E-2</v>
      </c>
      <c r="R486" s="43">
        <f>Table71417[[#This Row],[Climate finance ($ million)]]/Table71417[[#This Row],[Total commitment ($ million)]]</f>
        <v>0.16670000000000001</v>
      </c>
      <c r="S486" s="21" t="s">
        <v>2518</v>
      </c>
      <c r="T486" s="1" t="s">
        <v>8796</v>
      </c>
    </row>
    <row r="487" spans="1:20" x14ac:dyDescent="0.25">
      <c r="A487" t="s">
        <v>8742</v>
      </c>
      <c r="B487" t="s">
        <v>91</v>
      </c>
      <c r="C487" t="s">
        <v>2517</v>
      </c>
      <c r="D487" t="s">
        <v>2516</v>
      </c>
      <c r="E487" s="2">
        <v>44606</v>
      </c>
      <c r="F487">
        <v>2022</v>
      </c>
      <c r="G487" t="s">
        <v>104</v>
      </c>
      <c r="H487" t="s">
        <v>68</v>
      </c>
      <c r="I487" t="s">
        <v>141</v>
      </c>
      <c r="M487" t="s">
        <v>72</v>
      </c>
      <c r="N487">
        <f>SUM(Table71417[[#This Row],[Mitigation ($ million)]], Table71417[[#This Row],[Adaptation ($ million)]])</f>
        <v>0.16670000000000001</v>
      </c>
      <c r="O487">
        <v>0.1</v>
      </c>
      <c r="P487">
        <v>6.6699999999999995E-2</v>
      </c>
      <c r="R487" s="5"/>
      <c r="S487" s="21" t="s">
        <v>2518</v>
      </c>
      <c r="T487" s="1" t="s">
        <v>8796</v>
      </c>
    </row>
    <row r="488" spans="1:20" x14ac:dyDescent="0.25">
      <c r="A488" t="s">
        <v>8742</v>
      </c>
      <c r="B488" t="s">
        <v>91</v>
      </c>
      <c r="C488" t="s">
        <v>2517</v>
      </c>
      <c r="D488" t="s">
        <v>2516</v>
      </c>
      <c r="E488" s="2">
        <v>44606</v>
      </c>
      <c r="F488">
        <v>2022</v>
      </c>
      <c r="G488" t="s">
        <v>104</v>
      </c>
      <c r="H488" t="s">
        <v>68</v>
      </c>
      <c r="I488" t="s">
        <v>332</v>
      </c>
      <c r="M488" t="s">
        <v>72</v>
      </c>
      <c r="N488">
        <f>SUM(Table71417[[#This Row],[Mitigation ($ million)]], Table71417[[#This Row],[Adaptation ($ million)]])</f>
        <v>0.16660000000000003</v>
      </c>
      <c r="O488">
        <v>0.1</v>
      </c>
      <c r="P488">
        <v>6.6600000000000006E-2</v>
      </c>
      <c r="R488" s="5"/>
      <c r="S488" s="21" t="s">
        <v>2518</v>
      </c>
      <c r="T488" s="1" t="s">
        <v>8796</v>
      </c>
    </row>
    <row r="489" spans="1:20" x14ac:dyDescent="0.25">
      <c r="A489" t="s">
        <v>8742</v>
      </c>
      <c r="B489" t="s">
        <v>91</v>
      </c>
      <c r="C489" t="s">
        <v>2517</v>
      </c>
      <c r="D489" t="s">
        <v>2516</v>
      </c>
      <c r="E489" s="2">
        <v>44606</v>
      </c>
      <c r="F489">
        <v>2022</v>
      </c>
      <c r="G489" t="s">
        <v>104</v>
      </c>
      <c r="H489" t="s">
        <v>68</v>
      </c>
      <c r="I489" t="s">
        <v>475</v>
      </c>
      <c r="M489" t="s">
        <v>72</v>
      </c>
      <c r="N489">
        <f>SUM(Table71417[[#This Row],[Mitigation ($ million)]], Table71417[[#This Row],[Adaptation ($ million)]])</f>
        <v>0.16660000000000003</v>
      </c>
      <c r="O489">
        <v>0.1</v>
      </c>
      <c r="P489">
        <v>6.6600000000000006E-2</v>
      </c>
      <c r="R489" s="5"/>
      <c r="S489" s="21" t="s">
        <v>2518</v>
      </c>
      <c r="T489" s="1" t="s">
        <v>8796</v>
      </c>
    </row>
    <row r="490" spans="1:20" x14ac:dyDescent="0.25">
      <c r="A490" t="s">
        <v>8742</v>
      </c>
      <c r="B490" t="s">
        <v>91</v>
      </c>
      <c r="C490" t="s">
        <v>2517</v>
      </c>
      <c r="D490" t="s">
        <v>2516</v>
      </c>
      <c r="E490" s="2">
        <v>44606</v>
      </c>
      <c r="F490">
        <v>2022</v>
      </c>
      <c r="G490" t="s">
        <v>104</v>
      </c>
      <c r="H490" t="s">
        <v>68</v>
      </c>
      <c r="I490" t="s">
        <v>84</v>
      </c>
      <c r="M490" t="s">
        <v>72</v>
      </c>
      <c r="N490">
        <f>SUM(Table71417[[#This Row],[Mitigation ($ million)]], Table71417[[#This Row],[Adaptation ($ million)]])</f>
        <v>0.16670000000000001</v>
      </c>
      <c r="O490">
        <v>0.1</v>
      </c>
      <c r="P490">
        <v>6.6699999999999995E-2</v>
      </c>
      <c r="R490" s="5"/>
      <c r="S490" s="21" t="s">
        <v>2518</v>
      </c>
      <c r="T490" s="1" t="s">
        <v>8796</v>
      </c>
    </row>
    <row r="491" spans="1:20" x14ac:dyDescent="0.25">
      <c r="A491" t="s">
        <v>8742</v>
      </c>
      <c r="B491" t="s">
        <v>91</v>
      </c>
      <c r="C491" t="s">
        <v>2517</v>
      </c>
      <c r="D491" t="s">
        <v>2516</v>
      </c>
      <c r="E491" s="2">
        <v>44606</v>
      </c>
      <c r="F491">
        <v>2022</v>
      </c>
      <c r="G491" t="s">
        <v>104</v>
      </c>
      <c r="H491" t="s">
        <v>68</v>
      </c>
      <c r="I491" t="s">
        <v>71</v>
      </c>
      <c r="M491" t="s">
        <v>72</v>
      </c>
      <c r="N491">
        <f>SUM(Table71417[[#This Row],[Mitigation ($ million)]], Table71417[[#This Row],[Adaptation ($ million)]])</f>
        <v>0.16670000000000001</v>
      </c>
      <c r="O491">
        <v>0.1</v>
      </c>
      <c r="P491">
        <v>6.6699999999999995E-2</v>
      </c>
      <c r="R491" s="5"/>
      <c r="S491" s="21" t="s">
        <v>2518</v>
      </c>
      <c r="T491" s="1" t="s">
        <v>8796</v>
      </c>
    </row>
    <row r="492" spans="1:20" x14ac:dyDescent="0.25">
      <c r="A492" t="s">
        <v>8742</v>
      </c>
      <c r="B492" t="s">
        <v>66</v>
      </c>
      <c r="C492" t="s">
        <v>316</v>
      </c>
      <c r="D492" t="s">
        <v>315</v>
      </c>
      <c r="E492" s="2">
        <v>45036</v>
      </c>
      <c r="F492">
        <v>2023</v>
      </c>
      <c r="G492" t="s">
        <v>62</v>
      </c>
      <c r="H492" t="s">
        <v>318</v>
      </c>
      <c r="I492" t="s">
        <v>141</v>
      </c>
      <c r="J492">
        <v>10</v>
      </c>
      <c r="M492" t="s">
        <v>24</v>
      </c>
      <c r="N492">
        <f>SUM(Table71417[[#This Row],[Mitigation ($ million)]], Table71417[[#This Row],[Adaptation ($ million)]])</f>
        <v>9.1050000000000004</v>
      </c>
      <c r="O492">
        <v>9.1050000000000004</v>
      </c>
      <c r="R492" s="43">
        <f>Table71417[[#This Row],[Climate finance ($ million)]]/Table71417[[#This Row],[Total commitment ($ million)]]</f>
        <v>0.91050000000000009</v>
      </c>
      <c r="S492" s="21" t="s">
        <v>320</v>
      </c>
      <c r="T492" s="1" t="s">
        <v>8797</v>
      </c>
    </row>
    <row r="493" spans="1:20" x14ac:dyDescent="0.25">
      <c r="A493" t="s">
        <v>8742</v>
      </c>
      <c r="B493" t="s">
        <v>66</v>
      </c>
      <c r="C493" t="s">
        <v>2454</v>
      </c>
      <c r="D493" t="s">
        <v>2453</v>
      </c>
      <c r="E493" s="2">
        <v>44539</v>
      </c>
      <c r="F493">
        <v>2021</v>
      </c>
      <c r="G493" t="s">
        <v>2456</v>
      </c>
      <c r="H493" t="s">
        <v>68</v>
      </c>
      <c r="I493" t="s">
        <v>126</v>
      </c>
      <c r="J493">
        <v>2</v>
      </c>
      <c r="M493" t="s">
        <v>72</v>
      </c>
      <c r="N493">
        <f>SUM(Table71417[[#This Row],[Mitigation ($ million)]], Table71417[[#This Row],[Adaptation ($ million)]])</f>
        <v>0.79999999999999993</v>
      </c>
      <c r="O493">
        <v>0.72</v>
      </c>
      <c r="P493">
        <v>0.08</v>
      </c>
      <c r="R493" s="43">
        <f>Table71417[[#This Row],[Climate finance ($ million)]]/Table71417[[#This Row],[Total commitment ($ million)]]</f>
        <v>0.39999999999999997</v>
      </c>
      <c r="S493" s="21" t="s">
        <v>2457</v>
      </c>
      <c r="T493" s="1" t="s">
        <v>8795</v>
      </c>
    </row>
    <row r="494" spans="1:20" x14ac:dyDescent="0.25">
      <c r="A494" t="s">
        <v>8742</v>
      </c>
      <c r="B494" t="s">
        <v>66</v>
      </c>
      <c r="C494" t="s">
        <v>2454</v>
      </c>
      <c r="D494" t="s">
        <v>2453</v>
      </c>
      <c r="E494" s="2">
        <v>44539</v>
      </c>
      <c r="F494">
        <v>2021</v>
      </c>
      <c r="G494" t="s">
        <v>2456</v>
      </c>
      <c r="H494" t="s">
        <v>68</v>
      </c>
      <c r="I494" t="s">
        <v>141</v>
      </c>
      <c r="M494" t="s">
        <v>72</v>
      </c>
      <c r="N494">
        <f>SUM(Table71417[[#This Row],[Mitigation ($ million)]], Table71417[[#This Row],[Adaptation ($ million)]])</f>
        <v>0.60000000000000009</v>
      </c>
      <c r="O494">
        <v>0.54</v>
      </c>
      <c r="P494">
        <v>0.06</v>
      </c>
      <c r="R494" s="5"/>
      <c r="S494" s="21" t="s">
        <v>2457</v>
      </c>
      <c r="T494" s="1" t="s">
        <v>8795</v>
      </c>
    </row>
    <row r="495" spans="1:20" x14ac:dyDescent="0.25">
      <c r="A495" t="s">
        <v>8742</v>
      </c>
      <c r="B495" t="s">
        <v>66</v>
      </c>
      <c r="C495" t="s">
        <v>2454</v>
      </c>
      <c r="D495" t="s">
        <v>2453</v>
      </c>
      <c r="E495" s="2">
        <v>44539</v>
      </c>
      <c r="F495">
        <v>2021</v>
      </c>
      <c r="G495" t="s">
        <v>2456</v>
      </c>
      <c r="H495" t="s">
        <v>68</v>
      </c>
      <c r="I495" t="s">
        <v>84</v>
      </c>
      <c r="M495" t="s">
        <v>72</v>
      </c>
      <c r="N495">
        <f>SUM(Table71417[[#This Row],[Mitigation ($ million)]], Table71417[[#This Row],[Adaptation ($ million)]])</f>
        <v>0.60000000000000009</v>
      </c>
      <c r="O495">
        <v>0.54</v>
      </c>
      <c r="P495">
        <v>0.06</v>
      </c>
      <c r="R495" s="5"/>
      <c r="S495" s="21" t="s">
        <v>2457</v>
      </c>
      <c r="T495" s="1" t="s">
        <v>8795</v>
      </c>
    </row>
    <row r="496" spans="1:20" x14ac:dyDescent="0.25">
      <c r="A496" t="s">
        <v>8742</v>
      </c>
      <c r="B496" t="s">
        <v>66</v>
      </c>
      <c r="C496" t="s">
        <v>2454</v>
      </c>
      <c r="D496" t="s">
        <v>2453</v>
      </c>
      <c r="E496" s="2">
        <v>44848</v>
      </c>
      <c r="F496">
        <v>2022</v>
      </c>
      <c r="G496" t="s">
        <v>2456</v>
      </c>
      <c r="H496" t="s">
        <v>68</v>
      </c>
      <c r="I496" t="s">
        <v>126</v>
      </c>
      <c r="J496">
        <v>1</v>
      </c>
      <c r="M496" t="s">
        <v>25</v>
      </c>
      <c r="N496">
        <f>SUM(Table71417[[#This Row],[Mitigation ($ million)]], Table71417[[#This Row],[Adaptation ($ million)]])</f>
        <v>0.4</v>
      </c>
      <c r="P496">
        <v>0.4</v>
      </c>
      <c r="R496" s="43">
        <f>Table71417[[#This Row],[Climate finance ($ million)]]/Table71417[[#This Row],[Total commitment ($ million)]]</f>
        <v>0.4</v>
      </c>
      <c r="S496" s="21" t="s">
        <v>2457</v>
      </c>
      <c r="T496" s="1" t="s">
        <v>8796</v>
      </c>
    </row>
    <row r="497" spans="1:20" x14ac:dyDescent="0.25">
      <c r="A497" t="s">
        <v>8742</v>
      </c>
      <c r="B497" t="s">
        <v>66</v>
      </c>
      <c r="C497" t="s">
        <v>2454</v>
      </c>
      <c r="D497" t="s">
        <v>2453</v>
      </c>
      <c r="E497" s="2">
        <v>44848</v>
      </c>
      <c r="F497">
        <v>2022</v>
      </c>
      <c r="G497" t="s">
        <v>2456</v>
      </c>
      <c r="H497" t="s">
        <v>68</v>
      </c>
      <c r="I497" t="s">
        <v>141</v>
      </c>
      <c r="M497" t="s">
        <v>25</v>
      </c>
      <c r="N497">
        <f>SUM(Table71417[[#This Row],[Mitigation ($ million)]], Table71417[[#This Row],[Adaptation ($ million)]])</f>
        <v>0.3</v>
      </c>
      <c r="P497">
        <v>0.3</v>
      </c>
      <c r="R497" s="5"/>
      <c r="S497" s="21" t="s">
        <v>2457</v>
      </c>
      <c r="T497" s="1" t="s">
        <v>8796</v>
      </c>
    </row>
    <row r="498" spans="1:20" x14ac:dyDescent="0.25">
      <c r="A498" t="s">
        <v>8742</v>
      </c>
      <c r="B498" t="s">
        <v>66</v>
      </c>
      <c r="C498" t="s">
        <v>2454</v>
      </c>
      <c r="D498" t="s">
        <v>2453</v>
      </c>
      <c r="E498" s="2">
        <v>44848</v>
      </c>
      <c r="F498">
        <v>2022</v>
      </c>
      <c r="G498" t="s">
        <v>2456</v>
      </c>
      <c r="H498" t="s">
        <v>68</v>
      </c>
      <c r="I498" t="s">
        <v>84</v>
      </c>
      <c r="M498" t="s">
        <v>25</v>
      </c>
      <c r="N498">
        <f>SUM(Table71417[[#This Row],[Mitigation ($ million)]], Table71417[[#This Row],[Adaptation ($ million)]])</f>
        <v>0.3</v>
      </c>
      <c r="P498">
        <v>0.3</v>
      </c>
      <c r="R498" s="5"/>
      <c r="S498" s="21" t="s">
        <v>2457</v>
      </c>
      <c r="T498" s="1" t="s">
        <v>8796</v>
      </c>
    </row>
    <row r="499" spans="1:20" x14ac:dyDescent="0.25">
      <c r="A499" t="s">
        <v>8742</v>
      </c>
      <c r="B499" t="s">
        <v>66</v>
      </c>
      <c r="C499" t="s">
        <v>786</v>
      </c>
      <c r="D499" t="s">
        <v>785</v>
      </c>
      <c r="E499" s="2">
        <v>45240</v>
      </c>
      <c r="F499">
        <v>2023</v>
      </c>
      <c r="G499" t="s">
        <v>168</v>
      </c>
      <c r="H499" t="s">
        <v>107</v>
      </c>
      <c r="I499" t="s">
        <v>117</v>
      </c>
      <c r="J499">
        <v>2</v>
      </c>
      <c r="M499" t="s">
        <v>25</v>
      </c>
      <c r="N499">
        <f>SUM(Table71417[[#This Row],[Mitigation ($ million)]], Table71417[[#This Row],[Adaptation ($ million)]])</f>
        <v>2</v>
      </c>
      <c r="P499">
        <v>2</v>
      </c>
      <c r="R499" s="43">
        <f>Table71417[[#This Row],[Climate finance ($ million)]]/Table71417[[#This Row],[Total commitment ($ million)]]</f>
        <v>1</v>
      </c>
      <c r="S499" s="21" t="s">
        <v>787</v>
      </c>
      <c r="T499" s="1" t="s">
        <v>8797</v>
      </c>
    </row>
    <row r="500" spans="1:20" x14ac:dyDescent="0.25">
      <c r="A500" t="s">
        <v>8742</v>
      </c>
      <c r="B500" t="s">
        <v>66</v>
      </c>
      <c r="C500" t="s">
        <v>2208</v>
      </c>
      <c r="D500" t="s">
        <v>2207</v>
      </c>
      <c r="E500" s="2">
        <v>44715</v>
      </c>
      <c r="F500">
        <v>2022</v>
      </c>
      <c r="G500" t="s">
        <v>2210</v>
      </c>
      <c r="H500" t="s">
        <v>68</v>
      </c>
      <c r="I500" t="s">
        <v>117</v>
      </c>
      <c r="M500" t="s">
        <v>25</v>
      </c>
      <c r="N500">
        <f>SUM(Table71417[[#This Row],[Mitigation ($ million)]], Table71417[[#This Row],[Adaptation ($ million)]])</f>
        <v>0.315</v>
      </c>
      <c r="P500">
        <v>0.315</v>
      </c>
      <c r="R500" s="5"/>
      <c r="S500" s="21" t="s">
        <v>2211</v>
      </c>
      <c r="T500" s="1" t="s">
        <v>8796</v>
      </c>
    </row>
    <row r="501" spans="1:20" x14ac:dyDescent="0.25">
      <c r="A501" t="s">
        <v>8742</v>
      </c>
      <c r="B501" t="s">
        <v>66</v>
      </c>
      <c r="C501" t="s">
        <v>2208</v>
      </c>
      <c r="D501" t="s">
        <v>2207</v>
      </c>
      <c r="E501" s="2">
        <v>44922</v>
      </c>
      <c r="F501">
        <v>2022</v>
      </c>
      <c r="G501" t="s">
        <v>2210</v>
      </c>
      <c r="H501" t="s">
        <v>68</v>
      </c>
      <c r="I501" t="s">
        <v>117</v>
      </c>
      <c r="J501">
        <v>0.41499999999999998</v>
      </c>
      <c r="M501" t="s">
        <v>25</v>
      </c>
      <c r="N501">
        <f>SUM(Table71417[[#This Row],[Mitigation ($ million)]], Table71417[[#This Row],[Adaptation ($ million)]])</f>
        <v>0.1</v>
      </c>
      <c r="P501">
        <v>0.1</v>
      </c>
      <c r="R501" s="43">
        <f>Table71417[[#This Row],[Climate finance ($ million)]]/Table71417[[#This Row],[Total commitment ($ million)]]</f>
        <v>0.24096385542168677</v>
      </c>
      <c r="S501" s="21" t="s">
        <v>2211</v>
      </c>
      <c r="T501" s="1" t="s">
        <v>8796</v>
      </c>
    </row>
    <row r="502" spans="1:20" x14ac:dyDescent="0.25">
      <c r="A502" t="s">
        <v>8742</v>
      </c>
      <c r="B502" t="s">
        <v>66</v>
      </c>
      <c r="C502" t="s">
        <v>3236</v>
      </c>
      <c r="D502" t="s">
        <v>3235</v>
      </c>
      <c r="E502" s="2">
        <v>44526</v>
      </c>
      <c r="F502">
        <v>2021</v>
      </c>
      <c r="G502" t="s">
        <v>424</v>
      </c>
      <c r="H502" t="s">
        <v>93</v>
      </c>
      <c r="I502" t="s">
        <v>141</v>
      </c>
      <c r="J502">
        <v>75</v>
      </c>
      <c r="M502" t="s">
        <v>72</v>
      </c>
      <c r="N502">
        <f>SUM(Table71417[[#This Row],[Mitigation ($ million)]], Table71417[[#This Row],[Adaptation ($ million)]])</f>
        <v>27.4</v>
      </c>
      <c r="O502">
        <v>0.5</v>
      </c>
      <c r="P502">
        <v>26.9</v>
      </c>
      <c r="R502" s="43">
        <f>Table71417[[#This Row],[Climate finance ($ million)]]/Table71417[[#This Row],[Total commitment ($ million)]]</f>
        <v>0.36533333333333329</v>
      </c>
      <c r="S502" s="21" t="s">
        <v>3237</v>
      </c>
      <c r="T502" s="1" t="s">
        <v>8795</v>
      </c>
    </row>
    <row r="503" spans="1:20" x14ac:dyDescent="0.25">
      <c r="A503" t="s">
        <v>8742</v>
      </c>
      <c r="B503" t="s">
        <v>66</v>
      </c>
      <c r="C503" t="s">
        <v>2339</v>
      </c>
      <c r="D503" t="s">
        <v>2338</v>
      </c>
      <c r="E503" s="2">
        <v>44918</v>
      </c>
      <c r="F503">
        <v>2022</v>
      </c>
      <c r="G503" t="s">
        <v>216</v>
      </c>
      <c r="H503" t="s">
        <v>93</v>
      </c>
      <c r="I503" t="s">
        <v>361</v>
      </c>
      <c r="J503">
        <v>631.45899999999995</v>
      </c>
      <c r="M503" t="s">
        <v>72</v>
      </c>
      <c r="N503">
        <f>SUM(Table71417[[#This Row],[Mitigation ($ million)]], Table71417[[#This Row],[Adaptation ($ million)]])</f>
        <v>2.76</v>
      </c>
      <c r="O503">
        <v>0.86</v>
      </c>
      <c r="P503">
        <v>1.9</v>
      </c>
      <c r="R503" s="5"/>
      <c r="S503" s="21" t="s">
        <v>2341</v>
      </c>
      <c r="T503" s="1" t="s">
        <v>8796</v>
      </c>
    </row>
    <row r="504" spans="1:20" x14ac:dyDescent="0.25">
      <c r="A504" t="s">
        <v>8742</v>
      </c>
      <c r="B504" t="s">
        <v>66</v>
      </c>
      <c r="C504" t="s">
        <v>3103</v>
      </c>
      <c r="D504" t="s">
        <v>3102</v>
      </c>
      <c r="E504" s="2">
        <v>44558</v>
      </c>
      <c r="F504">
        <v>2021</v>
      </c>
      <c r="G504" t="s">
        <v>525</v>
      </c>
      <c r="H504" t="s">
        <v>93</v>
      </c>
      <c r="I504" t="s">
        <v>141</v>
      </c>
      <c r="J504">
        <v>59.55</v>
      </c>
      <c r="M504" t="s">
        <v>24</v>
      </c>
      <c r="N504">
        <f>SUM(Table71417[[#This Row],[Mitigation ($ million)]], Table71417[[#This Row],[Adaptation ($ million)]])</f>
        <v>12.5</v>
      </c>
      <c r="P504">
        <v>12.5</v>
      </c>
      <c r="R504" s="43">
        <f>Table71417[[#This Row],[Climate finance ($ million)]]/Table71417[[#This Row],[Total commitment ($ million)]]</f>
        <v>0.20990764063811923</v>
      </c>
      <c r="S504" s="21" t="s">
        <v>3104</v>
      </c>
      <c r="T504" s="1" t="s">
        <v>8795</v>
      </c>
    </row>
    <row r="505" spans="1:20" x14ac:dyDescent="0.25">
      <c r="A505" t="s">
        <v>8742</v>
      </c>
      <c r="B505" t="s">
        <v>66</v>
      </c>
      <c r="C505" t="s">
        <v>3103</v>
      </c>
      <c r="D505" t="s">
        <v>3102</v>
      </c>
      <c r="E505" s="2">
        <v>44558</v>
      </c>
      <c r="F505">
        <v>2021</v>
      </c>
      <c r="G505" t="s">
        <v>525</v>
      </c>
      <c r="H505" t="s">
        <v>93</v>
      </c>
      <c r="I505" t="s">
        <v>84</v>
      </c>
      <c r="M505" t="s">
        <v>24</v>
      </c>
      <c r="N505">
        <f>SUM(Table71417[[#This Row],[Mitigation ($ million)]], Table71417[[#This Row],[Adaptation ($ million)]])</f>
        <v>12.5</v>
      </c>
      <c r="P505">
        <v>12.5</v>
      </c>
      <c r="R505" s="5"/>
      <c r="S505" s="21" t="s">
        <v>3104</v>
      </c>
      <c r="T505" s="1" t="s">
        <v>8795</v>
      </c>
    </row>
    <row r="506" spans="1:20" x14ac:dyDescent="0.25">
      <c r="A506" t="s">
        <v>8742</v>
      </c>
      <c r="B506" t="s">
        <v>66</v>
      </c>
      <c r="C506" t="s">
        <v>3103</v>
      </c>
      <c r="D506" t="s">
        <v>3102</v>
      </c>
      <c r="E506" s="2">
        <v>44558</v>
      </c>
      <c r="F506">
        <v>2021</v>
      </c>
      <c r="G506" t="s">
        <v>525</v>
      </c>
      <c r="H506" t="s">
        <v>150</v>
      </c>
      <c r="I506" t="s">
        <v>141</v>
      </c>
      <c r="M506" t="s">
        <v>24</v>
      </c>
      <c r="N506">
        <f>SUM(Table71417[[#This Row],[Mitigation ($ million)]], Table71417[[#This Row],[Adaptation ($ million)]])</f>
        <v>12.5</v>
      </c>
      <c r="P506">
        <v>12.5</v>
      </c>
      <c r="R506" s="5"/>
      <c r="S506" s="21" t="s">
        <v>3104</v>
      </c>
      <c r="T506" s="1" t="s">
        <v>8795</v>
      </c>
    </row>
    <row r="507" spans="1:20" x14ac:dyDescent="0.25">
      <c r="A507" t="s">
        <v>8742</v>
      </c>
      <c r="B507" t="s">
        <v>66</v>
      </c>
      <c r="C507" t="s">
        <v>3103</v>
      </c>
      <c r="D507" t="s">
        <v>3102</v>
      </c>
      <c r="E507" s="2">
        <v>44558</v>
      </c>
      <c r="F507">
        <v>2021</v>
      </c>
      <c r="G507" t="s">
        <v>525</v>
      </c>
      <c r="H507" t="s">
        <v>150</v>
      </c>
      <c r="I507" t="s">
        <v>84</v>
      </c>
      <c r="M507" t="s">
        <v>24</v>
      </c>
      <c r="N507">
        <f>SUM(Table71417[[#This Row],[Mitigation ($ million)]], Table71417[[#This Row],[Adaptation ($ million)]])</f>
        <v>12.5</v>
      </c>
      <c r="P507">
        <v>12.5</v>
      </c>
      <c r="R507" s="5"/>
      <c r="S507" s="21" t="s">
        <v>3104</v>
      </c>
      <c r="T507" s="1" t="s">
        <v>8795</v>
      </c>
    </row>
    <row r="508" spans="1:20" x14ac:dyDescent="0.25">
      <c r="A508" t="s">
        <v>8742</v>
      </c>
      <c r="B508" t="s">
        <v>66</v>
      </c>
      <c r="C508" t="s">
        <v>3103</v>
      </c>
      <c r="D508" t="s">
        <v>3102</v>
      </c>
      <c r="E508" s="2">
        <v>44558</v>
      </c>
      <c r="F508">
        <v>2021</v>
      </c>
      <c r="G508" t="s">
        <v>525</v>
      </c>
      <c r="H508" t="s">
        <v>150</v>
      </c>
      <c r="I508" t="s">
        <v>141</v>
      </c>
      <c r="M508" t="s">
        <v>24</v>
      </c>
      <c r="N508">
        <f>SUM(Table71417[[#This Row],[Mitigation ($ million)]], Table71417[[#This Row],[Adaptation ($ million)]])</f>
        <v>0.32500000000000001</v>
      </c>
      <c r="P508">
        <v>0.32500000000000001</v>
      </c>
      <c r="R508" s="5"/>
      <c r="S508" s="21" t="s">
        <v>3104</v>
      </c>
      <c r="T508" s="1" t="s">
        <v>8795</v>
      </c>
    </row>
    <row r="509" spans="1:20" x14ac:dyDescent="0.25">
      <c r="A509" t="s">
        <v>8742</v>
      </c>
      <c r="B509" t="s">
        <v>66</v>
      </c>
      <c r="C509" t="s">
        <v>3103</v>
      </c>
      <c r="D509" t="s">
        <v>3102</v>
      </c>
      <c r="E509" s="2">
        <v>44558</v>
      </c>
      <c r="F509">
        <v>2021</v>
      </c>
      <c r="G509" t="s">
        <v>525</v>
      </c>
      <c r="H509" t="s">
        <v>150</v>
      </c>
      <c r="I509" t="s">
        <v>84</v>
      </c>
      <c r="M509" t="s">
        <v>24</v>
      </c>
      <c r="N509">
        <f>SUM(Table71417[[#This Row],[Mitigation ($ million)]], Table71417[[#This Row],[Adaptation ($ million)]])</f>
        <v>0.32500000000000001</v>
      </c>
      <c r="P509">
        <v>0.32500000000000001</v>
      </c>
      <c r="R509" s="5"/>
      <c r="S509" s="21" t="s">
        <v>3104</v>
      </c>
      <c r="T509" s="1" t="s">
        <v>8795</v>
      </c>
    </row>
    <row r="510" spans="1:20" x14ac:dyDescent="0.25">
      <c r="A510" t="s">
        <v>8742</v>
      </c>
      <c r="B510" t="s">
        <v>66</v>
      </c>
      <c r="C510" t="s">
        <v>459</v>
      </c>
      <c r="D510" t="s">
        <v>458</v>
      </c>
      <c r="E510" s="2">
        <v>45099</v>
      </c>
      <c r="F510">
        <v>2023</v>
      </c>
      <c r="G510" t="s">
        <v>104</v>
      </c>
      <c r="H510" t="s">
        <v>107</v>
      </c>
      <c r="I510" t="s">
        <v>325</v>
      </c>
      <c r="J510">
        <v>3</v>
      </c>
      <c r="M510" t="s">
        <v>72</v>
      </c>
      <c r="N510">
        <f>SUM(Table71417[[#This Row],[Mitigation ($ million)]], Table71417[[#This Row],[Adaptation ($ million)]])</f>
        <v>1.5</v>
      </c>
      <c r="O510">
        <v>0.25</v>
      </c>
      <c r="P510">
        <v>1.25</v>
      </c>
      <c r="R510" s="43">
        <f>Table71417[[#This Row],[Climate finance ($ million)]]/Table71417[[#This Row],[Total commitment ($ million)]]</f>
        <v>0.5</v>
      </c>
      <c r="S510" s="21" t="s">
        <v>462</v>
      </c>
      <c r="T510" s="1" t="s">
        <v>8797</v>
      </c>
    </row>
    <row r="511" spans="1:20" x14ac:dyDescent="0.25">
      <c r="A511" t="s">
        <v>8742</v>
      </c>
      <c r="B511" t="s">
        <v>66</v>
      </c>
      <c r="C511" t="s">
        <v>459</v>
      </c>
      <c r="D511" t="s">
        <v>458</v>
      </c>
      <c r="E511" s="2">
        <v>45099</v>
      </c>
      <c r="F511">
        <v>2023</v>
      </c>
      <c r="G511" t="s">
        <v>104</v>
      </c>
      <c r="H511" t="s">
        <v>107</v>
      </c>
      <c r="I511" t="s">
        <v>71</v>
      </c>
      <c r="M511" t="s">
        <v>72</v>
      </c>
      <c r="N511">
        <f>SUM(Table71417[[#This Row],[Mitigation ($ million)]], Table71417[[#This Row],[Adaptation ($ million)]])</f>
        <v>1.5</v>
      </c>
      <c r="O511">
        <v>0.25</v>
      </c>
      <c r="P511">
        <v>1.25</v>
      </c>
      <c r="R511" s="5"/>
      <c r="S511" s="21" t="s">
        <v>462</v>
      </c>
      <c r="T511" s="1" t="s">
        <v>8797</v>
      </c>
    </row>
    <row r="512" spans="1:20" x14ac:dyDescent="0.25">
      <c r="A512" t="s">
        <v>8742</v>
      </c>
      <c r="B512" t="s">
        <v>66</v>
      </c>
      <c r="C512" t="s">
        <v>2770</v>
      </c>
      <c r="D512" t="s">
        <v>2769</v>
      </c>
      <c r="E512" s="2">
        <v>44538</v>
      </c>
      <c r="F512">
        <v>2021</v>
      </c>
      <c r="G512" t="s">
        <v>255</v>
      </c>
      <c r="H512" t="s">
        <v>68</v>
      </c>
      <c r="I512" t="s">
        <v>141</v>
      </c>
      <c r="J512">
        <v>0.5</v>
      </c>
      <c r="M512" t="s">
        <v>72</v>
      </c>
      <c r="N512">
        <f>SUM(Table71417[[#This Row],[Mitigation ($ million)]], Table71417[[#This Row],[Adaptation ($ million)]])</f>
        <v>0.3</v>
      </c>
      <c r="O512">
        <v>0.125</v>
      </c>
      <c r="P512">
        <v>0.17499999999999999</v>
      </c>
      <c r="R512" s="43">
        <f>Table71417[[#This Row],[Climate finance ($ million)]]/Table71417[[#This Row],[Total commitment ($ million)]]</f>
        <v>0.6</v>
      </c>
      <c r="S512" s="21" t="s">
        <v>2771</v>
      </c>
      <c r="T512" s="1" t="s">
        <v>8795</v>
      </c>
    </row>
    <row r="513" spans="1:20" x14ac:dyDescent="0.25">
      <c r="A513" t="s">
        <v>8742</v>
      </c>
      <c r="B513" t="s">
        <v>66</v>
      </c>
      <c r="C513" t="s">
        <v>2770</v>
      </c>
      <c r="D513" t="s">
        <v>2769</v>
      </c>
      <c r="E513" s="2">
        <v>44846</v>
      </c>
      <c r="F513">
        <v>2022</v>
      </c>
      <c r="G513" t="s">
        <v>255</v>
      </c>
      <c r="H513" t="s">
        <v>68</v>
      </c>
      <c r="I513" t="s">
        <v>141</v>
      </c>
      <c r="J513">
        <v>1</v>
      </c>
      <c r="M513" t="s">
        <v>72</v>
      </c>
      <c r="N513">
        <f>SUM(Table71417[[#This Row],[Mitigation ($ million)]], Table71417[[#This Row],[Adaptation ($ million)]])</f>
        <v>0.89999999999999991</v>
      </c>
      <c r="O513">
        <v>0.7</v>
      </c>
      <c r="P513">
        <v>0.2</v>
      </c>
      <c r="R513" s="43">
        <f>Table71417[[#This Row],[Climate finance ($ million)]]/Table71417[[#This Row],[Total commitment ($ million)]]</f>
        <v>0.89999999999999991</v>
      </c>
      <c r="S513" s="21" t="s">
        <v>2771</v>
      </c>
      <c r="T513" s="1" t="s">
        <v>8796</v>
      </c>
    </row>
    <row r="514" spans="1:20" x14ac:dyDescent="0.25">
      <c r="A514" t="s">
        <v>8742</v>
      </c>
      <c r="B514" t="s">
        <v>66</v>
      </c>
      <c r="C514" t="s">
        <v>2773</v>
      </c>
      <c r="D514" t="s">
        <v>2772</v>
      </c>
      <c r="E514" s="2">
        <v>44875</v>
      </c>
      <c r="F514">
        <v>2022</v>
      </c>
      <c r="G514" t="s">
        <v>698</v>
      </c>
      <c r="H514" t="s">
        <v>93</v>
      </c>
      <c r="I514" t="s">
        <v>141</v>
      </c>
      <c r="J514">
        <v>19.25</v>
      </c>
      <c r="M514" t="s">
        <v>25</v>
      </c>
      <c r="N514">
        <f>SUM(Table71417[[#This Row],[Mitigation ($ million)]], Table71417[[#This Row],[Adaptation ($ million)]])</f>
        <v>8.26</v>
      </c>
      <c r="P514">
        <v>8.26</v>
      </c>
      <c r="R514" s="43">
        <f>Table71417[[#This Row],[Climate finance ($ million)]]/Table71417[[#This Row],[Total commitment ($ million)]]</f>
        <v>0.42909090909090908</v>
      </c>
      <c r="S514" s="21" t="s">
        <v>2775</v>
      </c>
      <c r="T514" s="1" t="s">
        <v>8796</v>
      </c>
    </row>
    <row r="515" spans="1:20" x14ac:dyDescent="0.25">
      <c r="A515" t="s">
        <v>8742</v>
      </c>
      <c r="B515" t="s">
        <v>66</v>
      </c>
      <c r="C515" t="s">
        <v>2773</v>
      </c>
      <c r="D515" t="s">
        <v>2772</v>
      </c>
      <c r="E515" s="2">
        <v>44875</v>
      </c>
      <c r="F515">
        <v>2022</v>
      </c>
      <c r="G515" t="s">
        <v>698</v>
      </c>
      <c r="H515" t="s">
        <v>150</v>
      </c>
      <c r="I515" t="s">
        <v>141</v>
      </c>
      <c r="M515" t="s">
        <v>25</v>
      </c>
      <c r="N515">
        <f>SUM(Table71417[[#This Row],[Mitigation ($ million)]], Table71417[[#This Row],[Adaptation ($ million)]])</f>
        <v>10</v>
      </c>
      <c r="P515">
        <v>10</v>
      </c>
      <c r="R515" s="5"/>
      <c r="S515" s="21" t="s">
        <v>2775</v>
      </c>
      <c r="T515" s="1" t="s">
        <v>8796</v>
      </c>
    </row>
    <row r="516" spans="1:20" x14ac:dyDescent="0.25">
      <c r="A516" t="s">
        <v>8742</v>
      </c>
      <c r="B516" t="s">
        <v>66</v>
      </c>
      <c r="C516" t="s">
        <v>3351</v>
      </c>
      <c r="D516" t="s">
        <v>3350</v>
      </c>
      <c r="E516" s="2">
        <v>44522</v>
      </c>
      <c r="F516">
        <v>2021</v>
      </c>
      <c r="G516" t="s">
        <v>698</v>
      </c>
      <c r="H516" t="s">
        <v>68</v>
      </c>
      <c r="I516" t="s">
        <v>141</v>
      </c>
      <c r="J516">
        <v>1.25</v>
      </c>
      <c r="M516" t="s">
        <v>25</v>
      </c>
      <c r="N516">
        <f>SUM(Table71417[[#This Row],[Mitigation ($ million)]], Table71417[[#This Row],[Adaptation ($ million)]])</f>
        <v>0.8</v>
      </c>
      <c r="O516">
        <v>0.8</v>
      </c>
      <c r="R516" s="43">
        <f>Table71417[[#This Row],[Climate finance ($ million)]]/Table71417[[#This Row],[Total commitment ($ million)]]</f>
        <v>0.64</v>
      </c>
      <c r="S516" s="21" t="s">
        <v>3352</v>
      </c>
      <c r="T516" s="1" t="s">
        <v>8795</v>
      </c>
    </row>
    <row r="517" spans="1:20" x14ac:dyDescent="0.25">
      <c r="A517" t="s">
        <v>8742</v>
      </c>
      <c r="B517" t="s">
        <v>66</v>
      </c>
      <c r="C517" t="s">
        <v>3351</v>
      </c>
      <c r="D517" t="s">
        <v>3350</v>
      </c>
      <c r="E517" s="2">
        <v>44522</v>
      </c>
      <c r="F517">
        <v>2021</v>
      </c>
      <c r="G517" t="s">
        <v>698</v>
      </c>
      <c r="H517" t="s">
        <v>68</v>
      </c>
      <c r="I517" t="s">
        <v>141</v>
      </c>
      <c r="M517" t="s">
        <v>25</v>
      </c>
      <c r="N517">
        <f>SUM(Table71417[[#This Row],[Mitigation ($ million)]], Table71417[[#This Row],[Adaptation ($ million)]])</f>
        <v>0</v>
      </c>
      <c r="R517" s="5"/>
      <c r="S517" s="21" t="s">
        <v>3352</v>
      </c>
      <c r="T517" s="1" t="s">
        <v>8795</v>
      </c>
    </row>
    <row r="518" spans="1:20" x14ac:dyDescent="0.25">
      <c r="A518" t="s">
        <v>8742</v>
      </c>
      <c r="B518" t="s">
        <v>66</v>
      </c>
      <c r="C518" t="s">
        <v>2459</v>
      </c>
      <c r="D518" t="s">
        <v>2458</v>
      </c>
      <c r="E518" s="2">
        <v>44788</v>
      </c>
      <c r="F518">
        <v>2022</v>
      </c>
      <c r="G518" t="s">
        <v>2446</v>
      </c>
      <c r="H518" t="s">
        <v>93</v>
      </c>
      <c r="I518" t="s">
        <v>141</v>
      </c>
      <c r="J518">
        <v>5</v>
      </c>
      <c r="M518" t="s">
        <v>24</v>
      </c>
      <c r="N518">
        <f>SUM(Table71417[[#This Row],[Mitigation ($ million)]], Table71417[[#This Row],[Adaptation ($ million)]])</f>
        <v>0.77</v>
      </c>
      <c r="O518">
        <v>0.77</v>
      </c>
      <c r="R518" s="43">
        <f>Table71417[[#This Row],[Climate finance ($ million)]]/Table71417[[#This Row],[Total commitment ($ million)]]</f>
        <v>0.154</v>
      </c>
      <c r="S518" s="21" t="s">
        <v>2461</v>
      </c>
      <c r="T518" s="1" t="s">
        <v>8796</v>
      </c>
    </row>
    <row r="519" spans="1:20" x14ac:dyDescent="0.25">
      <c r="A519" t="s">
        <v>8742</v>
      </c>
      <c r="B519" t="s">
        <v>66</v>
      </c>
      <c r="C519" t="s">
        <v>2973</v>
      </c>
      <c r="D519" t="s">
        <v>2967</v>
      </c>
      <c r="E519" s="2">
        <v>44607</v>
      </c>
      <c r="F519">
        <v>2022</v>
      </c>
      <c r="G519" t="s">
        <v>113</v>
      </c>
      <c r="H519" t="s">
        <v>68</v>
      </c>
      <c r="I519" t="s">
        <v>128</v>
      </c>
      <c r="M519" t="s">
        <v>72</v>
      </c>
      <c r="N519">
        <f>SUM(Table71417[[#This Row],[Mitigation ($ million)]], Table71417[[#This Row],[Adaptation ($ million)]])</f>
        <v>0.34293799999999997</v>
      </c>
      <c r="O519">
        <v>7.6880000000000004E-3</v>
      </c>
      <c r="P519">
        <v>0.33524999999999999</v>
      </c>
      <c r="R519" s="5"/>
      <c r="S519" s="21" t="s">
        <v>2972</v>
      </c>
      <c r="T519" s="1" t="s">
        <v>8796</v>
      </c>
    </row>
    <row r="520" spans="1:20" x14ac:dyDescent="0.25">
      <c r="A520" t="s">
        <v>8742</v>
      </c>
      <c r="B520" t="s">
        <v>66</v>
      </c>
      <c r="C520" t="s">
        <v>2973</v>
      </c>
      <c r="D520" t="s">
        <v>2967</v>
      </c>
      <c r="E520" s="2">
        <v>44607</v>
      </c>
      <c r="F520">
        <v>2022</v>
      </c>
      <c r="G520" t="s">
        <v>113</v>
      </c>
      <c r="H520" t="s">
        <v>68</v>
      </c>
      <c r="I520" t="s">
        <v>128</v>
      </c>
      <c r="M520" t="s">
        <v>72</v>
      </c>
      <c r="N520">
        <f>SUM(Table71417[[#This Row],[Mitigation ($ million)]], Table71417[[#This Row],[Adaptation ($ million)]])</f>
        <v>1.0973999999999999</v>
      </c>
      <c r="O520">
        <v>2.46E-2</v>
      </c>
      <c r="P520">
        <v>1.0728</v>
      </c>
      <c r="R520" s="5"/>
      <c r="S520" s="21" t="s">
        <v>2972</v>
      </c>
      <c r="T520" s="1" t="s">
        <v>8796</v>
      </c>
    </row>
    <row r="521" spans="1:20" x14ac:dyDescent="0.25">
      <c r="A521" t="s">
        <v>8742</v>
      </c>
      <c r="B521" t="s">
        <v>66</v>
      </c>
      <c r="C521" t="s">
        <v>2968</v>
      </c>
      <c r="D521" t="s">
        <v>2967</v>
      </c>
      <c r="E521" s="2">
        <v>44629</v>
      </c>
      <c r="F521">
        <v>2022</v>
      </c>
      <c r="G521" t="s">
        <v>113</v>
      </c>
      <c r="H521" t="s">
        <v>93</v>
      </c>
      <c r="I521" t="s">
        <v>128</v>
      </c>
      <c r="J521">
        <v>424.70499999999998</v>
      </c>
      <c r="M521" t="s">
        <v>72</v>
      </c>
      <c r="N521">
        <f>SUM(Table71417[[#This Row],[Mitigation ($ million)]], Table71417[[#This Row],[Adaptation ($ million)]])</f>
        <v>137.18</v>
      </c>
      <c r="O521">
        <v>134.1</v>
      </c>
      <c r="P521">
        <v>3.08</v>
      </c>
      <c r="R521" s="43">
        <f>Table71417[[#This Row],[Climate finance ($ million)]]/Table71417[[#This Row],[Total commitment ($ million)]]</f>
        <v>0.32300067105402575</v>
      </c>
      <c r="S521" s="21" t="s">
        <v>2972</v>
      </c>
      <c r="T521" s="1" t="s">
        <v>8796</v>
      </c>
    </row>
    <row r="522" spans="1:20" x14ac:dyDescent="0.25">
      <c r="A522" t="s">
        <v>8742</v>
      </c>
      <c r="B522" t="s">
        <v>91</v>
      </c>
      <c r="C522" t="s">
        <v>3324</v>
      </c>
      <c r="D522" t="s">
        <v>3323</v>
      </c>
      <c r="E522" s="2">
        <v>44559</v>
      </c>
      <c r="F522">
        <v>2021</v>
      </c>
      <c r="G522" t="s">
        <v>88</v>
      </c>
      <c r="H522" t="s">
        <v>2564</v>
      </c>
      <c r="I522" t="s">
        <v>128</v>
      </c>
      <c r="J522">
        <v>68</v>
      </c>
      <c r="M522" t="s">
        <v>72</v>
      </c>
      <c r="N522">
        <f>SUM(Table71417[[#This Row],[Mitigation ($ million)]], Table71417[[#This Row],[Adaptation ($ million)]])</f>
        <v>11.6</v>
      </c>
      <c r="P522">
        <v>11.6</v>
      </c>
      <c r="R522" s="43">
        <f>Table71417[[#This Row],[Climate finance ($ million)]]/Table71417[[#This Row],[Total commitment ($ million)]]</f>
        <v>0.17058823529411765</v>
      </c>
      <c r="S522" s="21" t="s">
        <v>3325</v>
      </c>
      <c r="T522" s="1" t="s">
        <v>8795</v>
      </c>
    </row>
    <row r="523" spans="1:20" x14ac:dyDescent="0.25">
      <c r="A523" t="s">
        <v>8742</v>
      </c>
      <c r="B523" t="s">
        <v>91</v>
      </c>
      <c r="C523" t="s">
        <v>3324</v>
      </c>
      <c r="D523" t="s">
        <v>3323</v>
      </c>
      <c r="E523" s="2">
        <v>44559</v>
      </c>
      <c r="F523">
        <v>2021</v>
      </c>
      <c r="G523" t="s">
        <v>88</v>
      </c>
      <c r="H523" t="s">
        <v>93</v>
      </c>
      <c r="I523" t="s">
        <v>128</v>
      </c>
      <c r="M523" t="s">
        <v>72</v>
      </c>
      <c r="N523">
        <f>SUM(Table71417[[#This Row],[Mitigation ($ million)]], Table71417[[#This Row],[Adaptation ($ million)]])</f>
        <v>10</v>
      </c>
      <c r="O523">
        <v>8.9</v>
      </c>
      <c r="P523">
        <v>1.1000000000000001</v>
      </c>
      <c r="R523" s="5"/>
      <c r="S523" s="21" t="s">
        <v>3325</v>
      </c>
      <c r="T523" s="1" t="s">
        <v>8795</v>
      </c>
    </row>
    <row r="524" spans="1:20" x14ac:dyDescent="0.25">
      <c r="A524" t="s">
        <v>8742</v>
      </c>
      <c r="B524" t="s">
        <v>91</v>
      </c>
      <c r="C524" t="s">
        <v>3367</v>
      </c>
      <c r="D524" t="s">
        <v>3366</v>
      </c>
      <c r="E524" s="2">
        <v>44387</v>
      </c>
      <c r="F524">
        <v>2021</v>
      </c>
      <c r="G524" t="s">
        <v>88</v>
      </c>
      <c r="H524" t="s">
        <v>68</v>
      </c>
      <c r="I524" t="s">
        <v>128</v>
      </c>
      <c r="J524">
        <v>1</v>
      </c>
      <c r="M524" t="s">
        <v>72</v>
      </c>
      <c r="N524">
        <f>SUM(Table71417[[#This Row],[Mitigation ($ million)]], Table71417[[#This Row],[Adaptation ($ million)]])</f>
        <v>1</v>
      </c>
      <c r="O524">
        <v>0.5</v>
      </c>
      <c r="P524">
        <v>0.5</v>
      </c>
      <c r="R524" s="43">
        <f>Table71417[[#This Row],[Climate finance ($ million)]]/Table71417[[#This Row],[Total commitment ($ million)]]</f>
        <v>1</v>
      </c>
      <c r="S524" s="21" t="s">
        <v>3369</v>
      </c>
      <c r="T524" s="1" t="s">
        <v>8795</v>
      </c>
    </row>
    <row r="525" spans="1:20" x14ac:dyDescent="0.25">
      <c r="A525" t="s">
        <v>8742</v>
      </c>
      <c r="B525" t="s">
        <v>66</v>
      </c>
      <c r="C525" t="s">
        <v>835</v>
      </c>
      <c r="D525" t="s">
        <v>834</v>
      </c>
      <c r="E525" s="2">
        <v>45254</v>
      </c>
      <c r="F525">
        <v>2023</v>
      </c>
      <c r="G525" t="s">
        <v>658</v>
      </c>
      <c r="H525" t="s">
        <v>93</v>
      </c>
      <c r="I525" t="s">
        <v>71</v>
      </c>
      <c r="J525">
        <v>85.67</v>
      </c>
      <c r="M525" t="s">
        <v>72</v>
      </c>
      <c r="N525">
        <f>SUM(Table71417[[#This Row],[Mitigation ($ million)]], Table71417[[#This Row],[Adaptation ($ million)]])</f>
        <v>10.14</v>
      </c>
      <c r="O525">
        <v>5.82</v>
      </c>
      <c r="P525">
        <v>4.32</v>
      </c>
      <c r="R525" s="43">
        <f>Table71417[[#This Row],[Climate finance ($ million)]]/Table71417[[#This Row],[Total commitment ($ million)]]</f>
        <v>0.11836115326251898</v>
      </c>
      <c r="S525" s="21" t="s">
        <v>837</v>
      </c>
      <c r="T525" s="1" t="s">
        <v>8797</v>
      </c>
    </row>
    <row r="526" spans="1:20" x14ac:dyDescent="0.25">
      <c r="A526" t="s">
        <v>8742</v>
      </c>
      <c r="B526" t="s">
        <v>66</v>
      </c>
      <c r="C526" t="s">
        <v>679</v>
      </c>
      <c r="D526" t="s">
        <v>678</v>
      </c>
      <c r="E526" s="2">
        <v>44775</v>
      </c>
      <c r="F526">
        <v>2022</v>
      </c>
      <c r="G526" t="s">
        <v>104</v>
      </c>
      <c r="H526" t="s">
        <v>68</v>
      </c>
      <c r="I526" t="s">
        <v>126</v>
      </c>
      <c r="J526">
        <v>0.74</v>
      </c>
      <c r="M526" t="s">
        <v>72</v>
      </c>
      <c r="N526">
        <f>SUM(Table71417[[#This Row],[Mitigation ($ million)]], Table71417[[#This Row],[Adaptation ($ million)]])</f>
        <v>0.7</v>
      </c>
      <c r="O526">
        <v>0.35</v>
      </c>
      <c r="P526">
        <v>0.35</v>
      </c>
      <c r="R526" s="43">
        <f>Table71417[[#This Row],[Climate finance ($ million)]]/Table71417[[#This Row],[Total commitment ($ million)]]</f>
        <v>0.94594594594594594</v>
      </c>
      <c r="S526" s="21" t="s">
        <v>680</v>
      </c>
      <c r="T526" s="1" t="s">
        <v>8796</v>
      </c>
    </row>
    <row r="527" spans="1:20" x14ac:dyDescent="0.25">
      <c r="A527" t="s">
        <v>8742</v>
      </c>
      <c r="B527" t="s">
        <v>66</v>
      </c>
      <c r="C527" t="s">
        <v>679</v>
      </c>
      <c r="D527" t="s">
        <v>678</v>
      </c>
      <c r="E527" s="2">
        <v>45203</v>
      </c>
      <c r="F527">
        <v>2023</v>
      </c>
      <c r="G527" t="s">
        <v>104</v>
      </c>
      <c r="H527" t="s">
        <v>68</v>
      </c>
      <c r="I527" t="s">
        <v>126</v>
      </c>
      <c r="J527">
        <v>0.6</v>
      </c>
      <c r="M527" t="s">
        <v>24</v>
      </c>
      <c r="N527">
        <f>SUM(Table71417[[#This Row],[Mitigation ($ million)]], Table71417[[#This Row],[Adaptation ($ million)]])</f>
        <v>0.6</v>
      </c>
      <c r="O527">
        <v>0.6</v>
      </c>
      <c r="R527" s="43">
        <f>Table71417[[#This Row],[Climate finance ($ million)]]/Table71417[[#This Row],[Total commitment ($ million)]]</f>
        <v>1</v>
      </c>
      <c r="S527" s="21" t="s">
        <v>680</v>
      </c>
      <c r="T527" s="1" t="s">
        <v>8797</v>
      </c>
    </row>
    <row r="528" spans="1:20" x14ac:dyDescent="0.25">
      <c r="A528" t="s">
        <v>8742</v>
      </c>
      <c r="B528" t="s">
        <v>66</v>
      </c>
      <c r="C528" t="s">
        <v>3152</v>
      </c>
      <c r="D528" t="s">
        <v>3151</v>
      </c>
      <c r="E528" s="2">
        <v>44414</v>
      </c>
      <c r="F528">
        <v>2021</v>
      </c>
      <c r="G528" t="s">
        <v>2446</v>
      </c>
      <c r="H528" t="s">
        <v>150</v>
      </c>
      <c r="I528" t="s">
        <v>126</v>
      </c>
      <c r="J528">
        <v>3.7662010000000001</v>
      </c>
      <c r="M528" t="s">
        <v>25</v>
      </c>
      <c r="N528">
        <f>SUM(Table71417[[#This Row],[Mitigation ($ million)]], Table71417[[#This Row],[Adaptation ($ million)]])</f>
        <v>0</v>
      </c>
      <c r="R528" s="43">
        <f>Table71417[[#This Row],[Climate finance ($ million)]]/Table71417[[#This Row],[Total commitment ($ million)]]</f>
        <v>0</v>
      </c>
      <c r="S528" s="21" t="s">
        <v>3154</v>
      </c>
      <c r="T528" s="1" t="s">
        <v>8795</v>
      </c>
    </row>
    <row r="529" spans="1:20" x14ac:dyDescent="0.25">
      <c r="A529" t="s">
        <v>8742</v>
      </c>
      <c r="B529" t="s">
        <v>66</v>
      </c>
      <c r="C529" t="s">
        <v>3152</v>
      </c>
      <c r="D529" t="s">
        <v>3151</v>
      </c>
      <c r="E529" s="2">
        <v>44414</v>
      </c>
      <c r="F529">
        <v>2021</v>
      </c>
      <c r="G529" t="s">
        <v>2446</v>
      </c>
      <c r="H529" t="s">
        <v>150</v>
      </c>
      <c r="I529" t="s">
        <v>126</v>
      </c>
      <c r="M529" t="s">
        <v>25</v>
      </c>
      <c r="N529">
        <f>SUM(Table71417[[#This Row],[Mitigation ($ million)]], Table71417[[#This Row],[Adaptation ($ million)]])</f>
        <v>1.026437</v>
      </c>
      <c r="O529">
        <v>1.026437</v>
      </c>
      <c r="R529" s="5"/>
      <c r="S529" s="21" t="s">
        <v>3154</v>
      </c>
      <c r="T529" s="1" t="s">
        <v>8795</v>
      </c>
    </row>
    <row r="530" spans="1:20" x14ac:dyDescent="0.25">
      <c r="A530" t="s">
        <v>8742</v>
      </c>
      <c r="B530" t="s">
        <v>66</v>
      </c>
      <c r="C530" t="s">
        <v>3152</v>
      </c>
      <c r="D530" t="s">
        <v>3151</v>
      </c>
      <c r="E530" s="2">
        <v>44414</v>
      </c>
      <c r="F530">
        <v>2021</v>
      </c>
      <c r="G530" t="s">
        <v>2446</v>
      </c>
      <c r="H530" t="s">
        <v>150</v>
      </c>
      <c r="I530" t="s">
        <v>126</v>
      </c>
      <c r="M530" t="s">
        <v>25</v>
      </c>
      <c r="N530">
        <f>SUM(Table71417[[#This Row],[Mitigation ($ million)]], Table71417[[#This Row],[Adaptation ($ million)]])</f>
        <v>0</v>
      </c>
      <c r="R530" s="5"/>
      <c r="S530" s="21" t="s">
        <v>3154</v>
      </c>
      <c r="T530" s="1" t="s">
        <v>8795</v>
      </c>
    </row>
    <row r="531" spans="1:20" x14ac:dyDescent="0.25">
      <c r="A531" t="s">
        <v>8742</v>
      </c>
      <c r="B531" t="s">
        <v>91</v>
      </c>
      <c r="C531" t="s">
        <v>3359</v>
      </c>
      <c r="D531" t="s">
        <v>3358</v>
      </c>
      <c r="E531" s="2">
        <v>44232</v>
      </c>
      <c r="F531">
        <v>2021</v>
      </c>
      <c r="G531" t="s">
        <v>3361</v>
      </c>
      <c r="H531" t="s">
        <v>68</v>
      </c>
      <c r="I531" t="s">
        <v>117</v>
      </c>
      <c r="J531">
        <v>0.5</v>
      </c>
      <c r="M531" t="s">
        <v>25</v>
      </c>
      <c r="N531">
        <f>SUM(Table71417[[#This Row],[Mitigation ($ million)]], Table71417[[#This Row],[Adaptation ($ million)]])</f>
        <v>0.2</v>
      </c>
      <c r="O531">
        <v>0.2</v>
      </c>
      <c r="P531">
        <v>0</v>
      </c>
      <c r="R531" s="43">
        <f>Table71417[[#This Row],[Climate finance ($ million)]]/Table71417[[#This Row],[Total commitment ($ million)]]</f>
        <v>0.4</v>
      </c>
      <c r="S531" s="21" t="s">
        <v>3362</v>
      </c>
      <c r="T531" s="1" t="s">
        <v>8795</v>
      </c>
    </row>
    <row r="532" spans="1:20" x14ac:dyDescent="0.25">
      <c r="A532" t="s">
        <v>8742</v>
      </c>
      <c r="B532" t="s">
        <v>91</v>
      </c>
      <c r="C532" t="s">
        <v>3359</v>
      </c>
      <c r="D532" t="s">
        <v>3358</v>
      </c>
      <c r="E532" s="2">
        <v>44232</v>
      </c>
      <c r="F532">
        <v>2021</v>
      </c>
      <c r="G532" t="s">
        <v>3361</v>
      </c>
      <c r="H532" t="s">
        <v>68</v>
      </c>
      <c r="I532" t="s">
        <v>117</v>
      </c>
      <c r="M532" t="s">
        <v>25</v>
      </c>
      <c r="N532">
        <f>SUM(Table71417[[#This Row],[Mitigation ($ million)]], Table71417[[#This Row],[Adaptation ($ million)]])</f>
        <v>0.3</v>
      </c>
      <c r="O532">
        <v>0.3</v>
      </c>
      <c r="P532">
        <v>0</v>
      </c>
      <c r="R532" s="5"/>
      <c r="S532" s="21" t="s">
        <v>3362</v>
      </c>
      <c r="T532" s="1" t="s">
        <v>8795</v>
      </c>
    </row>
    <row r="533" spans="1:20" x14ac:dyDescent="0.25">
      <c r="A533" t="s">
        <v>8742</v>
      </c>
      <c r="B533" t="s">
        <v>91</v>
      </c>
      <c r="C533" t="s">
        <v>3308</v>
      </c>
      <c r="D533" t="s">
        <v>3307</v>
      </c>
      <c r="E533" s="2">
        <v>44337</v>
      </c>
      <c r="F533">
        <v>2021</v>
      </c>
      <c r="G533" t="s">
        <v>201</v>
      </c>
      <c r="H533" t="s">
        <v>93</v>
      </c>
      <c r="I533" t="s">
        <v>141</v>
      </c>
      <c r="J533">
        <v>245.7</v>
      </c>
      <c r="M533" t="s">
        <v>24</v>
      </c>
      <c r="N533">
        <f>SUM(Table71417[[#This Row],[Mitigation ($ million)]], Table71417[[#This Row],[Adaptation ($ million)]])</f>
        <v>11.867672000000001</v>
      </c>
      <c r="P533">
        <v>11.867672000000001</v>
      </c>
      <c r="R533" s="5"/>
      <c r="S533" s="21" t="s">
        <v>3309</v>
      </c>
      <c r="T533" s="1" t="s">
        <v>8795</v>
      </c>
    </row>
    <row r="534" spans="1:20" x14ac:dyDescent="0.25">
      <c r="A534" t="s">
        <v>8742</v>
      </c>
      <c r="B534" t="s">
        <v>91</v>
      </c>
      <c r="C534" t="s">
        <v>3308</v>
      </c>
      <c r="D534" t="s">
        <v>3307</v>
      </c>
      <c r="E534" s="2">
        <v>44337</v>
      </c>
      <c r="F534">
        <v>2021</v>
      </c>
      <c r="G534" t="s">
        <v>201</v>
      </c>
      <c r="H534" t="s">
        <v>93</v>
      </c>
      <c r="I534" t="s">
        <v>141</v>
      </c>
      <c r="M534" t="s">
        <v>24</v>
      </c>
      <c r="N534">
        <f>SUM(Table71417[[#This Row],[Mitigation ($ million)]], Table71417[[#This Row],[Adaptation ($ million)]])</f>
        <v>11.56664</v>
      </c>
      <c r="P534">
        <v>11.56664</v>
      </c>
      <c r="R534" s="5"/>
      <c r="S534" s="21" t="s">
        <v>3309</v>
      </c>
      <c r="T534" s="1" t="s">
        <v>8795</v>
      </c>
    </row>
    <row r="535" spans="1:20" x14ac:dyDescent="0.25">
      <c r="A535" t="s">
        <v>8742</v>
      </c>
      <c r="B535" t="s">
        <v>91</v>
      </c>
      <c r="C535" t="s">
        <v>3308</v>
      </c>
      <c r="D535" t="s">
        <v>3307</v>
      </c>
      <c r="E535" s="2">
        <v>44337</v>
      </c>
      <c r="F535">
        <v>2021</v>
      </c>
      <c r="G535" t="s">
        <v>201</v>
      </c>
      <c r="H535" t="s">
        <v>93</v>
      </c>
      <c r="I535" t="s">
        <v>141</v>
      </c>
      <c r="M535" t="s">
        <v>24</v>
      </c>
      <c r="N535">
        <f>SUM(Table71417[[#This Row],[Mitigation ($ million)]], Table71417[[#This Row],[Adaptation ($ million)]])</f>
        <v>11.565688</v>
      </c>
      <c r="P535">
        <v>11.565688</v>
      </c>
      <c r="R535" s="5"/>
      <c r="S535" s="21" t="s">
        <v>3309</v>
      </c>
      <c r="T535" s="1" t="s">
        <v>8795</v>
      </c>
    </row>
    <row r="536" spans="1:20" x14ac:dyDescent="0.25">
      <c r="A536" t="s">
        <v>8742</v>
      </c>
      <c r="B536" t="s">
        <v>91</v>
      </c>
      <c r="C536" t="s">
        <v>3308</v>
      </c>
      <c r="D536" t="s">
        <v>3307</v>
      </c>
      <c r="E536" s="2">
        <v>44337</v>
      </c>
      <c r="F536">
        <v>2021</v>
      </c>
      <c r="G536" t="s">
        <v>201</v>
      </c>
      <c r="H536" t="s">
        <v>93</v>
      </c>
      <c r="I536" t="s">
        <v>141</v>
      </c>
      <c r="M536" t="s">
        <v>24</v>
      </c>
      <c r="N536">
        <f>SUM(Table71417[[#This Row],[Mitigation ($ million)]], Table71417[[#This Row],[Adaptation ($ million)]])</f>
        <v>27.465183</v>
      </c>
      <c r="P536">
        <v>27.465183</v>
      </c>
      <c r="R536" s="5"/>
      <c r="S536" s="21" t="s">
        <v>3309</v>
      </c>
      <c r="T536" s="1" t="s">
        <v>8795</v>
      </c>
    </row>
    <row r="537" spans="1:20" x14ac:dyDescent="0.25">
      <c r="A537" t="s">
        <v>8742</v>
      </c>
      <c r="B537" t="s">
        <v>91</v>
      </c>
      <c r="C537" t="s">
        <v>3308</v>
      </c>
      <c r="D537" t="s">
        <v>3307</v>
      </c>
      <c r="E537" s="2">
        <v>44337</v>
      </c>
      <c r="F537">
        <v>2021</v>
      </c>
      <c r="G537" t="s">
        <v>201</v>
      </c>
      <c r="H537" t="s">
        <v>93</v>
      </c>
      <c r="I537" t="s">
        <v>141</v>
      </c>
      <c r="M537" t="s">
        <v>24</v>
      </c>
      <c r="N537">
        <f>SUM(Table71417[[#This Row],[Mitigation ($ million)]], Table71417[[#This Row],[Adaptation ($ million)]])</f>
        <v>26.768509999999999</v>
      </c>
      <c r="P537">
        <v>26.768509999999999</v>
      </c>
      <c r="R537" s="5"/>
      <c r="S537" s="21" t="s">
        <v>3309</v>
      </c>
      <c r="T537" s="1" t="s">
        <v>8795</v>
      </c>
    </row>
    <row r="538" spans="1:20" x14ac:dyDescent="0.25">
      <c r="A538" t="s">
        <v>8742</v>
      </c>
      <c r="B538" t="s">
        <v>91</v>
      </c>
      <c r="C538" t="s">
        <v>3308</v>
      </c>
      <c r="D538" t="s">
        <v>3307</v>
      </c>
      <c r="E538" s="2">
        <v>44337</v>
      </c>
      <c r="F538">
        <v>2021</v>
      </c>
      <c r="G538" t="s">
        <v>201</v>
      </c>
      <c r="H538" t="s">
        <v>93</v>
      </c>
      <c r="I538" t="s">
        <v>141</v>
      </c>
      <c r="M538" t="s">
        <v>24</v>
      </c>
      <c r="N538">
        <f>SUM(Table71417[[#This Row],[Mitigation ($ million)]], Table71417[[#This Row],[Adaptation ($ million)]])</f>
        <v>26.766307000000001</v>
      </c>
      <c r="P538">
        <v>26.766307000000001</v>
      </c>
      <c r="R538" s="5"/>
      <c r="S538" s="21" t="s">
        <v>3309</v>
      </c>
      <c r="T538" s="1" t="s">
        <v>8795</v>
      </c>
    </row>
    <row r="539" spans="1:20" x14ac:dyDescent="0.25">
      <c r="A539" t="s">
        <v>8742</v>
      </c>
      <c r="B539" t="s">
        <v>66</v>
      </c>
      <c r="C539" t="s">
        <v>2867</v>
      </c>
      <c r="D539" t="s">
        <v>2866</v>
      </c>
      <c r="E539" s="2">
        <v>44377</v>
      </c>
      <c r="F539">
        <v>2021</v>
      </c>
      <c r="G539" t="s">
        <v>2869</v>
      </c>
      <c r="H539" t="s">
        <v>68</v>
      </c>
      <c r="I539" t="s">
        <v>71</v>
      </c>
      <c r="J539">
        <v>1.994</v>
      </c>
      <c r="M539" t="s">
        <v>25</v>
      </c>
      <c r="N539">
        <f>SUM(Table71417[[#This Row],[Mitigation ($ million)]], Table71417[[#This Row],[Adaptation ($ million)]])</f>
        <v>0.25</v>
      </c>
      <c r="O539">
        <v>0.25</v>
      </c>
      <c r="R539" s="43">
        <f>Table71417[[#This Row],[Climate finance ($ million)]]/Table71417[[#This Row],[Total commitment ($ million)]]</f>
        <v>0.12537612838515547</v>
      </c>
      <c r="S539" s="21" t="s">
        <v>2871</v>
      </c>
      <c r="T539" s="1" t="s">
        <v>8795</v>
      </c>
    </row>
    <row r="540" spans="1:20" x14ac:dyDescent="0.25">
      <c r="A540" t="s">
        <v>8742</v>
      </c>
      <c r="B540" t="s">
        <v>66</v>
      </c>
      <c r="C540" t="s">
        <v>2867</v>
      </c>
      <c r="D540" t="s">
        <v>2866</v>
      </c>
      <c r="E540" s="2">
        <v>44377</v>
      </c>
      <c r="F540">
        <v>2021</v>
      </c>
      <c r="G540" t="s">
        <v>2869</v>
      </c>
      <c r="H540" t="s">
        <v>68</v>
      </c>
      <c r="I540" t="s">
        <v>117</v>
      </c>
      <c r="M540" t="s">
        <v>25</v>
      </c>
      <c r="N540">
        <f>SUM(Table71417[[#This Row],[Mitigation ($ million)]], Table71417[[#This Row],[Adaptation ($ million)]])</f>
        <v>0.25</v>
      </c>
      <c r="O540">
        <v>0.25</v>
      </c>
      <c r="R540" s="5"/>
      <c r="S540" s="21" t="s">
        <v>2871</v>
      </c>
      <c r="T540" s="1" t="s">
        <v>8795</v>
      </c>
    </row>
    <row r="541" spans="1:20" x14ac:dyDescent="0.25">
      <c r="A541" t="s">
        <v>8742</v>
      </c>
      <c r="B541" t="s">
        <v>66</v>
      </c>
      <c r="C541" t="s">
        <v>2867</v>
      </c>
      <c r="D541" t="s">
        <v>2866</v>
      </c>
      <c r="E541" s="2">
        <v>44377</v>
      </c>
      <c r="F541">
        <v>2021</v>
      </c>
      <c r="G541" t="s">
        <v>2869</v>
      </c>
      <c r="H541" t="s">
        <v>68</v>
      </c>
      <c r="I541" t="s">
        <v>71</v>
      </c>
      <c r="M541" t="s">
        <v>25</v>
      </c>
      <c r="N541">
        <f>SUM(Table71417[[#This Row],[Mitigation ($ million)]], Table71417[[#This Row],[Adaptation ($ million)]])</f>
        <v>0.25</v>
      </c>
      <c r="O541">
        <v>0.25</v>
      </c>
      <c r="R541" s="5"/>
      <c r="S541" s="21" t="s">
        <v>2871</v>
      </c>
      <c r="T541" s="1" t="s">
        <v>8795</v>
      </c>
    </row>
    <row r="542" spans="1:20" x14ac:dyDescent="0.25">
      <c r="A542" t="s">
        <v>8742</v>
      </c>
      <c r="B542" t="s">
        <v>66</v>
      </c>
      <c r="C542" t="s">
        <v>2867</v>
      </c>
      <c r="D542" t="s">
        <v>2866</v>
      </c>
      <c r="E542" s="2">
        <v>44377</v>
      </c>
      <c r="F542">
        <v>2021</v>
      </c>
      <c r="G542" t="s">
        <v>2869</v>
      </c>
      <c r="H542" t="s">
        <v>68</v>
      </c>
      <c r="I542" t="s">
        <v>117</v>
      </c>
      <c r="M542" t="s">
        <v>25</v>
      </c>
      <c r="N542">
        <f>SUM(Table71417[[#This Row],[Mitigation ($ million)]], Table71417[[#This Row],[Adaptation ($ million)]])</f>
        <v>0.25</v>
      </c>
      <c r="O542">
        <v>0.25</v>
      </c>
      <c r="R542" s="5"/>
      <c r="S542" s="21" t="s">
        <v>2871</v>
      </c>
      <c r="T542" s="1" t="s">
        <v>8795</v>
      </c>
    </row>
    <row r="543" spans="1:20" x14ac:dyDescent="0.25">
      <c r="A543" t="s">
        <v>8742</v>
      </c>
      <c r="B543" t="s">
        <v>66</v>
      </c>
      <c r="C543" t="s">
        <v>2867</v>
      </c>
      <c r="D543" t="s">
        <v>2866</v>
      </c>
      <c r="E543" s="2">
        <v>44377</v>
      </c>
      <c r="F543">
        <v>2021</v>
      </c>
      <c r="G543" t="s">
        <v>2869</v>
      </c>
      <c r="H543" t="s">
        <v>68</v>
      </c>
      <c r="I543" t="s">
        <v>71</v>
      </c>
      <c r="M543" t="s">
        <v>25</v>
      </c>
      <c r="N543">
        <f>SUM(Table71417[[#This Row],[Mitigation ($ million)]], Table71417[[#This Row],[Adaptation ($ million)]])</f>
        <v>0.47499999999999998</v>
      </c>
      <c r="O543">
        <v>0.47499999999999998</v>
      </c>
      <c r="R543" s="5"/>
      <c r="S543" s="21" t="s">
        <v>2871</v>
      </c>
      <c r="T543" s="1" t="s">
        <v>8795</v>
      </c>
    </row>
    <row r="544" spans="1:20" x14ac:dyDescent="0.25">
      <c r="A544" t="s">
        <v>8742</v>
      </c>
      <c r="B544" t="s">
        <v>66</v>
      </c>
      <c r="C544" t="s">
        <v>2867</v>
      </c>
      <c r="D544" t="s">
        <v>2866</v>
      </c>
      <c r="E544" s="2">
        <v>44377</v>
      </c>
      <c r="F544">
        <v>2021</v>
      </c>
      <c r="G544" t="s">
        <v>2869</v>
      </c>
      <c r="H544" t="s">
        <v>68</v>
      </c>
      <c r="I544" t="s">
        <v>117</v>
      </c>
      <c r="M544" t="s">
        <v>25</v>
      </c>
      <c r="N544">
        <f>SUM(Table71417[[#This Row],[Mitigation ($ million)]], Table71417[[#This Row],[Adaptation ($ million)]])</f>
        <v>0.45</v>
      </c>
      <c r="O544">
        <v>0.45</v>
      </c>
      <c r="R544" s="5"/>
      <c r="S544" s="21" t="s">
        <v>2871</v>
      </c>
      <c r="T544" s="1" t="s">
        <v>8795</v>
      </c>
    </row>
    <row r="545" spans="1:20" x14ac:dyDescent="0.25">
      <c r="A545" t="s">
        <v>8742</v>
      </c>
      <c r="B545" t="s">
        <v>66</v>
      </c>
      <c r="C545" t="s">
        <v>2867</v>
      </c>
      <c r="D545" t="s">
        <v>2866</v>
      </c>
      <c r="E545" s="2">
        <v>44377</v>
      </c>
      <c r="F545">
        <v>2021</v>
      </c>
      <c r="G545" t="s">
        <v>2869</v>
      </c>
      <c r="H545" t="s">
        <v>68</v>
      </c>
      <c r="I545" t="s">
        <v>71</v>
      </c>
      <c r="M545" t="s">
        <v>25</v>
      </c>
      <c r="N545">
        <f>SUM(Table71417[[#This Row],[Mitigation ($ million)]], Table71417[[#This Row],[Adaptation ($ million)]])</f>
        <v>0</v>
      </c>
      <c r="R545" s="5"/>
      <c r="S545" s="21" t="s">
        <v>2871</v>
      </c>
      <c r="T545" s="1" t="s">
        <v>8795</v>
      </c>
    </row>
    <row r="546" spans="1:20" x14ac:dyDescent="0.25">
      <c r="A546" t="s">
        <v>8742</v>
      </c>
      <c r="B546" t="s">
        <v>66</v>
      </c>
      <c r="C546" t="s">
        <v>2867</v>
      </c>
      <c r="D546" t="s">
        <v>2866</v>
      </c>
      <c r="E546" s="2">
        <v>44831</v>
      </c>
      <c r="F546">
        <v>2022</v>
      </c>
      <c r="G546" t="s">
        <v>2869</v>
      </c>
      <c r="H546" t="s">
        <v>68</v>
      </c>
      <c r="I546" t="s">
        <v>128</v>
      </c>
      <c r="M546" t="s">
        <v>25</v>
      </c>
      <c r="N546">
        <f>SUM(Table71417[[#This Row],[Mitigation ($ million)]], Table71417[[#This Row],[Adaptation ($ million)]])</f>
        <v>0.83713899999999997</v>
      </c>
      <c r="P546">
        <v>0.83713899999999997</v>
      </c>
      <c r="R546" s="5"/>
      <c r="S546" s="21" t="s">
        <v>2871</v>
      </c>
      <c r="T546" s="1" t="s">
        <v>8796</v>
      </c>
    </row>
    <row r="547" spans="1:20" x14ac:dyDescent="0.25">
      <c r="A547" t="s">
        <v>8742</v>
      </c>
      <c r="B547" t="s">
        <v>66</v>
      </c>
      <c r="C547" t="s">
        <v>2867</v>
      </c>
      <c r="D547" t="s">
        <v>2866</v>
      </c>
      <c r="E547" s="2">
        <v>44831</v>
      </c>
      <c r="F547">
        <v>2022</v>
      </c>
      <c r="G547" t="s">
        <v>2869</v>
      </c>
      <c r="H547" t="s">
        <v>68</v>
      </c>
      <c r="I547" t="s">
        <v>128</v>
      </c>
      <c r="M547" t="s">
        <v>25</v>
      </c>
      <c r="N547">
        <f>SUM(Table71417[[#This Row],[Mitigation ($ million)]], Table71417[[#This Row],[Adaptation ($ million)]])</f>
        <v>2.5</v>
      </c>
      <c r="P547">
        <v>2.5</v>
      </c>
      <c r="R547" s="5"/>
      <c r="S547" s="21" t="s">
        <v>2871</v>
      </c>
      <c r="T547" s="1" t="s">
        <v>8796</v>
      </c>
    </row>
    <row r="548" spans="1:20" x14ac:dyDescent="0.25">
      <c r="A548" t="s">
        <v>8742</v>
      </c>
      <c r="B548" t="s">
        <v>66</v>
      </c>
      <c r="C548" t="s">
        <v>2867</v>
      </c>
      <c r="D548" t="s">
        <v>2866</v>
      </c>
      <c r="E548" s="2">
        <v>44831</v>
      </c>
      <c r="F548">
        <v>2022</v>
      </c>
      <c r="G548" t="s">
        <v>2869</v>
      </c>
      <c r="H548" t="s">
        <v>68</v>
      </c>
      <c r="I548" t="s">
        <v>128</v>
      </c>
      <c r="M548" t="s">
        <v>25</v>
      </c>
      <c r="N548">
        <f>SUM(Table71417[[#This Row],[Mitigation ($ million)]], Table71417[[#This Row],[Adaptation ($ million)]])</f>
        <v>0.44140000000000001</v>
      </c>
      <c r="P548">
        <v>0.44140000000000001</v>
      </c>
      <c r="R548" s="5"/>
      <c r="S548" s="21" t="s">
        <v>2871</v>
      </c>
      <c r="T548" s="1" t="s">
        <v>8796</v>
      </c>
    </row>
    <row r="549" spans="1:20" x14ac:dyDescent="0.25">
      <c r="A549" t="s">
        <v>8742</v>
      </c>
      <c r="B549" t="s">
        <v>66</v>
      </c>
      <c r="C549" t="s">
        <v>2867</v>
      </c>
      <c r="D549" t="s">
        <v>2866</v>
      </c>
      <c r="E549" s="2">
        <v>44831</v>
      </c>
      <c r="F549">
        <v>2022</v>
      </c>
      <c r="G549" t="s">
        <v>2869</v>
      </c>
      <c r="H549" t="s">
        <v>68</v>
      </c>
      <c r="I549" t="s">
        <v>71</v>
      </c>
      <c r="M549" t="s">
        <v>25</v>
      </c>
      <c r="N549">
        <f>SUM(Table71417[[#This Row],[Mitigation ($ million)]], Table71417[[#This Row],[Adaptation ($ million)]])</f>
        <v>0.75</v>
      </c>
      <c r="P549">
        <v>0.75</v>
      </c>
      <c r="R549" s="5"/>
      <c r="S549" s="21" t="s">
        <v>2871</v>
      </c>
      <c r="T549" s="1" t="s">
        <v>8796</v>
      </c>
    </row>
    <row r="550" spans="1:20" x14ac:dyDescent="0.25">
      <c r="A550" t="s">
        <v>8742</v>
      </c>
      <c r="B550" t="s">
        <v>66</v>
      </c>
      <c r="C550" t="s">
        <v>3341</v>
      </c>
      <c r="D550" t="s">
        <v>3340</v>
      </c>
      <c r="E550" s="2">
        <v>44389</v>
      </c>
      <c r="F550">
        <v>2021</v>
      </c>
      <c r="G550" t="s">
        <v>88</v>
      </c>
      <c r="H550" t="s">
        <v>68</v>
      </c>
      <c r="I550" t="s">
        <v>141</v>
      </c>
      <c r="J550">
        <v>2.5</v>
      </c>
      <c r="M550" t="s">
        <v>24</v>
      </c>
      <c r="N550">
        <f>SUM(Table71417[[#This Row],[Mitigation ($ million)]], Table71417[[#This Row],[Adaptation ($ million)]])</f>
        <v>2</v>
      </c>
      <c r="P550">
        <v>2</v>
      </c>
      <c r="R550" s="43">
        <f>Table71417[[#This Row],[Climate finance ($ million)]]/Table71417[[#This Row],[Total commitment ($ million)]]</f>
        <v>0.8</v>
      </c>
      <c r="S550" s="21" t="s">
        <v>3345</v>
      </c>
      <c r="T550" s="1" t="s">
        <v>8795</v>
      </c>
    </row>
    <row r="551" spans="1:20" x14ac:dyDescent="0.25">
      <c r="A551" t="s">
        <v>8742</v>
      </c>
      <c r="B551" t="s">
        <v>66</v>
      </c>
      <c r="C551" t="s">
        <v>3341</v>
      </c>
      <c r="D551" t="s">
        <v>3340</v>
      </c>
      <c r="E551" s="2">
        <v>44389</v>
      </c>
      <c r="F551">
        <v>2021</v>
      </c>
      <c r="G551" t="s">
        <v>88</v>
      </c>
      <c r="H551" t="s">
        <v>68</v>
      </c>
      <c r="I551" t="s">
        <v>141</v>
      </c>
      <c r="M551" t="s">
        <v>24</v>
      </c>
      <c r="N551">
        <f>SUM(Table71417[[#This Row],[Mitigation ($ million)]], Table71417[[#This Row],[Adaptation ($ million)]])</f>
        <v>0</v>
      </c>
      <c r="R551" s="5"/>
      <c r="S551" s="21" t="s">
        <v>3345</v>
      </c>
      <c r="T551" s="1" t="s">
        <v>8795</v>
      </c>
    </row>
    <row r="552" spans="1:20" x14ac:dyDescent="0.25">
      <c r="A552" t="s">
        <v>8742</v>
      </c>
      <c r="B552" t="s">
        <v>66</v>
      </c>
      <c r="C552" t="s">
        <v>822</v>
      </c>
      <c r="D552" t="s">
        <v>821</v>
      </c>
      <c r="E552" s="2">
        <v>45252</v>
      </c>
      <c r="F552">
        <v>2023</v>
      </c>
      <c r="G552" t="s">
        <v>113</v>
      </c>
      <c r="H552" t="s">
        <v>93</v>
      </c>
      <c r="I552" t="s">
        <v>361</v>
      </c>
      <c r="J552">
        <v>1923</v>
      </c>
      <c r="M552" t="s">
        <v>72</v>
      </c>
      <c r="N552">
        <f>SUM(Table71417[[#This Row],[Mitigation ($ million)]], Table71417[[#This Row],[Adaptation ($ million)]])</f>
        <v>61.101483999999999</v>
      </c>
      <c r="O552">
        <v>48.851370000000003</v>
      </c>
      <c r="P552">
        <v>12.250114</v>
      </c>
      <c r="R552" s="43">
        <f>Table71417[[#This Row],[Climate finance ($ million)]]/Table71417[[#This Row],[Total commitment ($ million)]]</f>
        <v>3.177404264170567E-2</v>
      </c>
      <c r="S552" s="21" t="s">
        <v>824</v>
      </c>
      <c r="T552" s="1" t="s">
        <v>8797</v>
      </c>
    </row>
    <row r="553" spans="1:20" x14ac:dyDescent="0.25">
      <c r="A553" t="s">
        <v>8742</v>
      </c>
      <c r="B553" t="s">
        <v>66</v>
      </c>
      <c r="C553" t="s">
        <v>1284</v>
      </c>
      <c r="D553" t="s">
        <v>1283</v>
      </c>
      <c r="E553" s="2">
        <v>45289</v>
      </c>
      <c r="F553">
        <v>2023</v>
      </c>
      <c r="G553" t="s">
        <v>113</v>
      </c>
      <c r="H553" t="s">
        <v>93</v>
      </c>
      <c r="I553" t="s">
        <v>361</v>
      </c>
      <c r="J553">
        <v>2404.96</v>
      </c>
      <c r="M553" t="s">
        <v>72</v>
      </c>
      <c r="N553">
        <f>SUM(Table71417[[#This Row],[Mitigation ($ million)]], Table71417[[#This Row],[Adaptation ($ million)]])</f>
        <v>337.21999999999997</v>
      </c>
      <c r="O553">
        <v>272.2</v>
      </c>
      <c r="P553">
        <v>65.02</v>
      </c>
      <c r="R553" s="43">
        <f>Table71417[[#This Row],[Climate finance ($ million)]]/Table71417[[#This Row],[Total commitment ($ million)]]</f>
        <v>0.14021854833344419</v>
      </c>
      <c r="S553" s="21" t="s">
        <v>1286</v>
      </c>
      <c r="T553" s="1" t="s">
        <v>8797</v>
      </c>
    </row>
    <row r="554" spans="1:20" x14ac:dyDescent="0.25">
      <c r="A554" t="s">
        <v>8742</v>
      </c>
      <c r="B554" t="s">
        <v>66</v>
      </c>
      <c r="C554" t="s">
        <v>3374</v>
      </c>
      <c r="D554" t="s">
        <v>3373</v>
      </c>
      <c r="E554" s="2">
        <v>44383</v>
      </c>
      <c r="F554">
        <v>2021</v>
      </c>
      <c r="G554" t="s">
        <v>88</v>
      </c>
      <c r="H554" t="s">
        <v>68</v>
      </c>
      <c r="I554" t="s">
        <v>141</v>
      </c>
      <c r="J554">
        <v>2</v>
      </c>
      <c r="M554" t="s">
        <v>24</v>
      </c>
      <c r="N554">
        <f>SUM(Table71417[[#This Row],[Mitigation ($ million)]], Table71417[[#This Row],[Adaptation ($ million)]])</f>
        <v>1</v>
      </c>
      <c r="P554">
        <v>1</v>
      </c>
      <c r="R554" s="43">
        <f>Table71417[[#This Row],[Climate finance ($ million)]]/Table71417[[#This Row],[Total commitment ($ million)]]</f>
        <v>0.5</v>
      </c>
      <c r="S554" s="21" t="s">
        <v>3375</v>
      </c>
      <c r="T554" s="1" t="s">
        <v>8795</v>
      </c>
    </row>
    <row r="555" spans="1:20" x14ac:dyDescent="0.25">
      <c r="A555" t="s">
        <v>8742</v>
      </c>
      <c r="B555" t="s">
        <v>66</v>
      </c>
      <c r="C555" t="s">
        <v>3374</v>
      </c>
      <c r="D555" t="s">
        <v>3373</v>
      </c>
      <c r="E555" s="2">
        <v>44540</v>
      </c>
      <c r="F555">
        <v>2021</v>
      </c>
      <c r="G555" t="s">
        <v>88</v>
      </c>
      <c r="H555" t="s">
        <v>68</v>
      </c>
      <c r="I555" t="s">
        <v>141</v>
      </c>
      <c r="M555" t="s">
        <v>24</v>
      </c>
      <c r="N555">
        <f>SUM(Table71417[[#This Row],[Mitigation ($ million)]], Table71417[[#This Row],[Adaptation ($ million)]])</f>
        <v>1</v>
      </c>
      <c r="P555">
        <v>1</v>
      </c>
      <c r="R555" s="5"/>
      <c r="S555" s="21" t="s">
        <v>3375</v>
      </c>
      <c r="T555" s="1" t="s">
        <v>8795</v>
      </c>
    </row>
    <row r="556" spans="1:20" x14ac:dyDescent="0.25">
      <c r="A556" t="s">
        <v>8742</v>
      </c>
      <c r="B556" t="s">
        <v>66</v>
      </c>
      <c r="C556" t="s">
        <v>734</v>
      </c>
      <c r="D556" t="s">
        <v>733</v>
      </c>
      <c r="E556" s="2">
        <v>45219</v>
      </c>
      <c r="F556">
        <v>2023</v>
      </c>
      <c r="G556" t="s">
        <v>113</v>
      </c>
      <c r="H556" t="s">
        <v>93</v>
      </c>
      <c r="I556" t="s">
        <v>117</v>
      </c>
      <c r="J556">
        <v>139.75425899999999</v>
      </c>
      <c r="M556" t="s">
        <v>25</v>
      </c>
      <c r="N556">
        <f>SUM(Table71417[[#This Row],[Mitigation ($ million)]], Table71417[[#This Row],[Adaptation ($ million)]])</f>
        <v>29.165199999999999</v>
      </c>
      <c r="P556">
        <v>29.165199999999999</v>
      </c>
      <c r="R556" s="43">
        <f>Table71417[[#This Row],[Climate finance ($ million)]]/Table71417[[#This Row],[Total commitment ($ million)]]</f>
        <v>0.20868916774836896</v>
      </c>
      <c r="S556" s="21" t="s">
        <v>736</v>
      </c>
      <c r="T556" s="1" t="s">
        <v>8797</v>
      </c>
    </row>
    <row r="557" spans="1:20" x14ac:dyDescent="0.25">
      <c r="A557" t="s">
        <v>8742</v>
      </c>
      <c r="B557" t="s">
        <v>66</v>
      </c>
      <c r="C557" t="s">
        <v>734</v>
      </c>
      <c r="D557" t="s">
        <v>733</v>
      </c>
      <c r="E557" s="2">
        <v>45219</v>
      </c>
      <c r="F557">
        <v>2023</v>
      </c>
      <c r="G557" t="s">
        <v>113</v>
      </c>
      <c r="H557" t="s">
        <v>98</v>
      </c>
      <c r="I557" t="s">
        <v>117</v>
      </c>
      <c r="M557" t="s">
        <v>25</v>
      </c>
      <c r="N557">
        <f>SUM(Table71417[[#This Row],[Mitigation ($ million)]], Table71417[[#This Row],[Adaptation ($ million)]])</f>
        <v>13.7248</v>
      </c>
      <c r="P557">
        <v>13.7248</v>
      </c>
      <c r="R557" s="5"/>
      <c r="S557" s="21" t="s">
        <v>736</v>
      </c>
      <c r="T557" s="1" t="s">
        <v>8797</v>
      </c>
    </row>
    <row r="558" spans="1:20" x14ac:dyDescent="0.25">
      <c r="A558" t="s">
        <v>8742</v>
      </c>
      <c r="B558" t="s">
        <v>66</v>
      </c>
      <c r="C558" t="s">
        <v>2213</v>
      </c>
      <c r="D558" t="s">
        <v>2212</v>
      </c>
      <c r="E558" s="2">
        <v>44886</v>
      </c>
      <c r="F558">
        <v>2022</v>
      </c>
      <c r="G558" t="s">
        <v>329</v>
      </c>
      <c r="H558" t="s">
        <v>93</v>
      </c>
      <c r="I558" t="s">
        <v>126</v>
      </c>
      <c r="J558">
        <v>100</v>
      </c>
      <c r="M558" t="s">
        <v>72</v>
      </c>
      <c r="N558">
        <f>SUM(Table71417[[#This Row],[Mitigation ($ million)]], Table71417[[#This Row],[Adaptation ($ million)]])</f>
        <v>16.689999999999998</v>
      </c>
      <c r="O558">
        <v>2.08</v>
      </c>
      <c r="P558">
        <v>14.61</v>
      </c>
      <c r="R558" s="43">
        <f>Table71417[[#This Row],[Climate finance ($ million)]]/Table71417[[#This Row],[Total commitment ($ million)]]</f>
        <v>0.16689999999999997</v>
      </c>
      <c r="S558" s="21" t="s">
        <v>2215</v>
      </c>
      <c r="T558" s="1" t="s">
        <v>8796</v>
      </c>
    </row>
    <row r="559" spans="1:20" x14ac:dyDescent="0.25">
      <c r="A559" t="s">
        <v>8742</v>
      </c>
      <c r="B559" t="s">
        <v>66</v>
      </c>
      <c r="C559" t="s">
        <v>2217</v>
      </c>
      <c r="D559" t="s">
        <v>2216</v>
      </c>
      <c r="E559" s="2">
        <v>44869</v>
      </c>
      <c r="F559">
        <v>2022</v>
      </c>
      <c r="G559" t="s">
        <v>168</v>
      </c>
      <c r="H559" t="s">
        <v>93</v>
      </c>
      <c r="I559" t="s">
        <v>361</v>
      </c>
      <c r="J559">
        <v>417.6</v>
      </c>
      <c r="M559" t="s">
        <v>24</v>
      </c>
      <c r="N559">
        <f>SUM(Table71417[[#This Row],[Mitigation ($ million)]], Table71417[[#This Row],[Adaptation ($ million)]])</f>
        <v>5.3</v>
      </c>
      <c r="O559">
        <v>5.3</v>
      </c>
      <c r="R559" s="43">
        <f>Table71417[[#This Row],[Climate finance ($ million)]]/Table71417[[#This Row],[Total commitment ($ million)]]</f>
        <v>1.2691570881226053E-2</v>
      </c>
      <c r="S559" s="21" t="s">
        <v>2219</v>
      </c>
      <c r="T559" s="1" t="s">
        <v>8796</v>
      </c>
    </row>
    <row r="560" spans="1:20" x14ac:dyDescent="0.25">
      <c r="A560" t="s">
        <v>8742</v>
      </c>
      <c r="B560" t="s">
        <v>66</v>
      </c>
      <c r="C560" t="s">
        <v>1161</v>
      </c>
      <c r="D560" t="s">
        <v>1160</v>
      </c>
      <c r="E560" s="2">
        <v>45282</v>
      </c>
      <c r="F560">
        <v>2023</v>
      </c>
      <c r="G560" t="s">
        <v>715</v>
      </c>
      <c r="H560" t="s">
        <v>150</v>
      </c>
      <c r="I560" t="s">
        <v>132</v>
      </c>
      <c r="J560">
        <v>40</v>
      </c>
      <c r="M560" t="s">
        <v>72</v>
      </c>
      <c r="N560">
        <f>SUM(Table71417[[#This Row],[Mitigation ($ million)]], Table71417[[#This Row],[Adaptation ($ million)]])</f>
        <v>8.25</v>
      </c>
      <c r="O560">
        <v>1.75</v>
      </c>
      <c r="P560">
        <v>6.5</v>
      </c>
      <c r="R560" s="5"/>
      <c r="S560" s="21" t="s">
        <v>1163</v>
      </c>
      <c r="T560" s="1" t="s">
        <v>8797</v>
      </c>
    </row>
    <row r="561" spans="1:20" x14ac:dyDescent="0.25">
      <c r="A561" t="s">
        <v>8742</v>
      </c>
      <c r="B561" t="s">
        <v>66</v>
      </c>
      <c r="C561" t="s">
        <v>433</v>
      </c>
      <c r="D561" t="s">
        <v>432</v>
      </c>
      <c r="E561" s="2">
        <v>45091</v>
      </c>
      <c r="F561">
        <v>2023</v>
      </c>
      <c r="G561" t="s">
        <v>79</v>
      </c>
      <c r="H561" t="s">
        <v>93</v>
      </c>
      <c r="I561" t="s">
        <v>126</v>
      </c>
      <c r="J561">
        <v>1009.4466588</v>
      </c>
      <c r="M561" t="s">
        <v>72</v>
      </c>
      <c r="N561">
        <f>SUM(Table71417[[#This Row],[Mitigation ($ million)]], Table71417[[#This Row],[Adaptation ($ million)]])</f>
        <v>118.69999999999999</v>
      </c>
      <c r="O561">
        <v>52.9</v>
      </c>
      <c r="P561">
        <v>65.8</v>
      </c>
      <c r="R561" s="43">
        <f>Table71417[[#This Row],[Climate finance ($ million)]]/Table71417[[#This Row],[Total commitment ($ million)]]</f>
        <v>0.11758917518346833</v>
      </c>
      <c r="S561" s="21" t="s">
        <v>435</v>
      </c>
      <c r="T561" s="1" t="s">
        <v>8797</v>
      </c>
    </row>
    <row r="562" spans="1:20" x14ac:dyDescent="0.25">
      <c r="A562" t="s">
        <v>8742</v>
      </c>
      <c r="B562" t="s">
        <v>66</v>
      </c>
      <c r="C562" t="s">
        <v>875</v>
      </c>
      <c r="D562" t="s">
        <v>874</v>
      </c>
      <c r="E562" s="2">
        <v>44548</v>
      </c>
      <c r="F562">
        <v>2021</v>
      </c>
      <c r="G562" t="s">
        <v>201</v>
      </c>
      <c r="H562" t="s">
        <v>68</v>
      </c>
      <c r="I562" t="s">
        <v>117</v>
      </c>
      <c r="J562">
        <v>1.5</v>
      </c>
      <c r="M562" t="s">
        <v>25</v>
      </c>
      <c r="N562">
        <f>SUM(Table71417[[#This Row],[Mitigation ($ million)]], Table71417[[#This Row],[Adaptation ($ million)]])</f>
        <v>0.5</v>
      </c>
      <c r="O562">
        <v>0.5</v>
      </c>
      <c r="R562" s="43">
        <f>Table71417[[#This Row],[Climate finance ($ million)]]/Table71417[[#This Row],[Total commitment ($ million)]]</f>
        <v>0.33333333333333331</v>
      </c>
      <c r="S562" s="21" t="s">
        <v>876</v>
      </c>
      <c r="T562" s="1" t="s">
        <v>8795</v>
      </c>
    </row>
    <row r="563" spans="1:20" x14ac:dyDescent="0.25">
      <c r="A563" t="s">
        <v>8742</v>
      </c>
      <c r="B563" t="s">
        <v>66</v>
      </c>
      <c r="C563" t="s">
        <v>875</v>
      </c>
      <c r="D563" t="s">
        <v>874</v>
      </c>
      <c r="E563" s="2">
        <v>44548</v>
      </c>
      <c r="F563">
        <v>2021</v>
      </c>
      <c r="G563" t="s">
        <v>201</v>
      </c>
      <c r="H563" t="s">
        <v>68</v>
      </c>
      <c r="I563" t="s">
        <v>71</v>
      </c>
      <c r="M563" t="s">
        <v>25</v>
      </c>
      <c r="N563">
        <f>SUM(Table71417[[#This Row],[Mitigation ($ million)]], Table71417[[#This Row],[Adaptation ($ million)]])</f>
        <v>0.5</v>
      </c>
      <c r="O563">
        <v>0.5</v>
      </c>
      <c r="R563" s="5"/>
      <c r="S563" s="21" t="s">
        <v>876</v>
      </c>
      <c r="T563" s="1" t="s">
        <v>8795</v>
      </c>
    </row>
    <row r="564" spans="1:20" x14ac:dyDescent="0.25">
      <c r="A564" t="s">
        <v>8742</v>
      </c>
      <c r="B564" t="s">
        <v>66</v>
      </c>
      <c r="C564" t="s">
        <v>875</v>
      </c>
      <c r="D564" t="s">
        <v>874</v>
      </c>
      <c r="E564" s="2">
        <v>44548</v>
      </c>
      <c r="F564">
        <v>2021</v>
      </c>
      <c r="G564" t="s">
        <v>201</v>
      </c>
      <c r="H564" t="s">
        <v>68</v>
      </c>
      <c r="I564" t="s">
        <v>84</v>
      </c>
      <c r="M564" t="s">
        <v>25</v>
      </c>
      <c r="N564">
        <f>SUM(Table71417[[#This Row],[Mitigation ($ million)]], Table71417[[#This Row],[Adaptation ($ million)]])</f>
        <v>0.5</v>
      </c>
      <c r="O564">
        <v>0.5</v>
      </c>
      <c r="R564" s="5"/>
      <c r="S564" s="21" t="s">
        <v>876</v>
      </c>
      <c r="T564" s="1" t="s">
        <v>8795</v>
      </c>
    </row>
    <row r="565" spans="1:20" x14ac:dyDescent="0.25">
      <c r="A565" t="s">
        <v>8742</v>
      </c>
      <c r="B565" t="s">
        <v>66</v>
      </c>
      <c r="C565" t="s">
        <v>875</v>
      </c>
      <c r="D565" t="s">
        <v>874</v>
      </c>
      <c r="E565" s="2">
        <v>44812</v>
      </c>
      <c r="F565">
        <v>2022</v>
      </c>
      <c r="G565" t="s">
        <v>201</v>
      </c>
      <c r="H565" t="s">
        <v>68</v>
      </c>
      <c r="I565" t="s">
        <v>71</v>
      </c>
      <c r="M565" t="s">
        <v>25</v>
      </c>
      <c r="N565">
        <f>SUM(Table71417[[#This Row],[Mitigation ($ million)]], Table71417[[#This Row],[Adaptation ($ million)]])</f>
        <v>1</v>
      </c>
      <c r="P565">
        <v>1</v>
      </c>
      <c r="R565" s="5"/>
      <c r="S565" s="21" t="s">
        <v>876</v>
      </c>
      <c r="T565" s="1" t="s">
        <v>8796</v>
      </c>
    </row>
    <row r="566" spans="1:20" x14ac:dyDescent="0.25">
      <c r="A566" t="s">
        <v>8742</v>
      </c>
      <c r="B566" t="s">
        <v>66</v>
      </c>
      <c r="C566" t="s">
        <v>875</v>
      </c>
      <c r="D566" t="s">
        <v>874</v>
      </c>
      <c r="E566" s="2">
        <v>45259</v>
      </c>
      <c r="F566">
        <v>2023</v>
      </c>
      <c r="G566" t="s">
        <v>201</v>
      </c>
      <c r="H566" t="s">
        <v>68</v>
      </c>
      <c r="I566" t="s">
        <v>71</v>
      </c>
      <c r="J566">
        <v>1</v>
      </c>
      <c r="M566" t="s">
        <v>25</v>
      </c>
      <c r="N566">
        <f>SUM(Table71417[[#This Row],[Mitigation ($ million)]], Table71417[[#This Row],[Adaptation ($ million)]])</f>
        <v>0.73499999999999999</v>
      </c>
      <c r="P566">
        <v>0.73499999999999999</v>
      </c>
      <c r="R566" s="43">
        <f>Table71417[[#This Row],[Climate finance ($ million)]]/Table71417[[#This Row],[Total commitment ($ million)]]</f>
        <v>0.73499999999999999</v>
      </c>
      <c r="S566" s="21" t="s">
        <v>876</v>
      </c>
      <c r="T566" s="1" t="s">
        <v>8797</v>
      </c>
    </row>
    <row r="567" spans="1:20" x14ac:dyDescent="0.25">
      <c r="A567" t="s">
        <v>8742</v>
      </c>
      <c r="B567" t="s">
        <v>66</v>
      </c>
      <c r="C567" t="s">
        <v>875</v>
      </c>
      <c r="D567" t="s">
        <v>874</v>
      </c>
      <c r="E567" s="2">
        <v>45259</v>
      </c>
      <c r="F567">
        <v>2023</v>
      </c>
      <c r="G567" t="s">
        <v>201</v>
      </c>
      <c r="H567" t="s">
        <v>68</v>
      </c>
      <c r="I567" t="s">
        <v>117</v>
      </c>
      <c r="M567" t="s">
        <v>25</v>
      </c>
      <c r="N567">
        <f>SUM(Table71417[[#This Row],[Mitigation ($ million)]], Table71417[[#This Row],[Adaptation ($ million)]])</f>
        <v>0.26500000000000001</v>
      </c>
      <c r="P567">
        <v>0.26500000000000001</v>
      </c>
      <c r="R567" s="5"/>
      <c r="S567" s="21" t="s">
        <v>876</v>
      </c>
      <c r="T567" s="1" t="s">
        <v>8797</v>
      </c>
    </row>
    <row r="568" spans="1:20" x14ac:dyDescent="0.25">
      <c r="A568" t="s">
        <v>8742</v>
      </c>
      <c r="B568" t="s">
        <v>66</v>
      </c>
      <c r="C568" t="s">
        <v>2975</v>
      </c>
      <c r="D568" t="s">
        <v>2974</v>
      </c>
      <c r="E568" s="2">
        <v>44910</v>
      </c>
      <c r="F568">
        <v>2022</v>
      </c>
      <c r="G568" t="s">
        <v>122</v>
      </c>
      <c r="H568" t="s">
        <v>93</v>
      </c>
      <c r="I568" t="s">
        <v>132</v>
      </c>
      <c r="J568">
        <v>117.3</v>
      </c>
      <c r="M568" t="s">
        <v>72</v>
      </c>
      <c r="N568">
        <f>SUM(Table71417[[#This Row],[Mitigation ($ million)]], Table71417[[#This Row],[Adaptation ($ million)]])</f>
        <v>5.9700000000000006</v>
      </c>
      <c r="O568">
        <v>2.7</v>
      </c>
      <c r="P568">
        <v>3.27</v>
      </c>
      <c r="R568" s="5"/>
      <c r="S568" s="21" t="s">
        <v>2977</v>
      </c>
      <c r="T568" s="1" t="s">
        <v>8796</v>
      </c>
    </row>
    <row r="569" spans="1:20" x14ac:dyDescent="0.25">
      <c r="A569" t="s">
        <v>8742</v>
      </c>
      <c r="B569" t="s">
        <v>66</v>
      </c>
      <c r="C569" t="s">
        <v>3186</v>
      </c>
      <c r="D569" t="s">
        <v>3185</v>
      </c>
      <c r="E569" s="2">
        <v>44529</v>
      </c>
      <c r="F569">
        <v>2021</v>
      </c>
      <c r="G569" t="s">
        <v>79</v>
      </c>
      <c r="H569" t="s">
        <v>93</v>
      </c>
      <c r="I569" t="s">
        <v>128</v>
      </c>
      <c r="J569">
        <v>150.9</v>
      </c>
      <c r="M569" t="s">
        <v>25</v>
      </c>
      <c r="N569">
        <f>SUM(Table71417[[#This Row],[Mitigation ($ million)]], Table71417[[#This Row],[Adaptation ($ million)]])</f>
        <v>15</v>
      </c>
      <c r="O569">
        <v>15</v>
      </c>
      <c r="R569" s="5"/>
      <c r="S569" s="21" t="s">
        <v>3187</v>
      </c>
      <c r="T569" s="1" t="s">
        <v>8795</v>
      </c>
    </row>
    <row r="570" spans="1:20" x14ac:dyDescent="0.25">
      <c r="A570" t="s">
        <v>8742</v>
      </c>
      <c r="B570" t="s">
        <v>66</v>
      </c>
      <c r="C570" t="s">
        <v>3433</v>
      </c>
      <c r="D570" t="s">
        <v>3185</v>
      </c>
      <c r="E570" s="2">
        <v>44551</v>
      </c>
      <c r="F570">
        <v>2021</v>
      </c>
      <c r="G570" t="s">
        <v>79</v>
      </c>
      <c r="H570" t="s">
        <v>68</v>
      </c>
      <c r="I570" t="s">
        <v>128</v>
      </c>
      <c r="M570" t="s">
        <v>25</v>
      </c>
      <c r="N570">
        <f>SUM(Table71417[[#This Row],[Mitigation ($ million)]], Table71417[[#This Row],[Adaptation ($ million)]])</f>
        <v>1.4999999999999999E-2</v>
      </c>
      <c r="O570">
        <v>1.4999999999999999E-2</v>
      </c>
      <c r="R570" s="5"/>
      <c r="S570" s="21" t="s">
        <v>3187</v>
      </c>
      <c r="T570" s="1" t="s">
        <v>8795</v>
      </c>
    </row>
    <row r="571" spans="1:20" x14ac:dyDescent="0.25">
      <c r="A571" t="s">
        <v>8742</v>
      </c>
      <c r="B571" t="s">
        <v>66</v>
      </c>
      <c r="C571" t="s">
        <v>3195</v>
      </c>
      <c r="D571" t="s">
        <v>3194</v>
      </c>
      <c r="E571" s="2">
        <v>44553</v>
      </c>
      <c r="F571">
        <v>2021</v>
      </c>
      <c r="G571" t="s">
        <v>698</v>
      </c>
      <c r="H571" t="s">
        <v>93</v>
      </c>
      <c r="I571" t="s">
        <v>71</v>
      </c>
      <c r="J571">
        <v>38</v>
      </c>
      <c r="M571" t="s">
        <v>72</v>
      </c>
      <c r="N571">
        <f>SUM(Table71417[[#This Row],[Mitigation ($ million)]], Table71417[[#This Row],[Adaptation ($ million)]])</f>
        <v>12</v>
      </c>
      <c r="O571">
        <v>4.8</v>
      </c>
      <c r="P571">
        <v>7.2</v>
      </c>
      <c r="R571" s="43">
        <f>Table71417[[#This Row],[Climate finance ($ million)]]/Table71417[[#This Row],[Total commitment ($ million)]]</f>
        <v>0.31578947368421051</v>
      </c>
      <c r="S571" s="21" t="s">
        <v>3196</v>
      </c>
      <c r="T571" s="1" t="s">
        <v>8795</v>
      </c>
    </row>
    <row r="572" spans="1:20" x14ac:dyDescent="0.25">
      <c r="A572" t="s">
        <v>8742</v>
      </c>
      <c r="B572" t="s">
        <v>66</v>
      </c>
      <c r="C572" t="s">
        <v>3195</v>
      </c>
      <c r="D572" t="s">
        <v>3194</v>
      </c>
      <c r="E572" s="2">
        <v>44553</v>
      </c>
      <c r="F572">
        <v>2021</v>
      </c>
      <c r="G572" t="s">
        <v>698</v>
      </c>
      <c r="H572" t="s">
        <v>150</v>
      </c>
      <c r="I572" t="s">
        <v>71</v>
      </c>
      <c r="M572" t="s">
        <v>72</v>
      </c>
      <c r="N572">
        <f>SUM(Table71417[[#This Row],[Mitigation ($ million)]], Table71417[[#This Row],[Adaptation ($ million)]])</f>
        <v>0</v>
      </c>
      <c r="R572" s="5"/>
      <c r="S572" s="21" t="s">
        <v>3196</v>
      </c>
      <c r="T572" s="1" t="s">
        <v>8795</v>
      </c>
    </row>
    <row r="573" spans="1:20" x14ac:dyDescent="0.25">
      <c r="A573" t="s">
        <v>8742</v>
      </c>
      <c r="B573" t="s">
        <v>66</v>
      </c>
      <c r="C573" t="s">
        <v>3464</v>
      </c>
      <c r="D573" t="s">
        <v>3194</v>
      </c>
      <c r="E573" s="2">
        <v>44553</v>
      </c>
      <c r="F573">
        <v>2021</v>
      </c>
      <c r="G573" t="s">
        <v>698</v>
      </c>
      <c r="H573" t="s">
        <v>68</v>
      </c>
      <c r="I573" t="s">
        <v>71</v>
      </c>
      <c r="M573" t="s">
        <v>72</v>
      </c>
      <c r="N573">
        <f>SUM(Table71417[[#This Row],[Mitigation ($ million)]], Table71417[[#This Row],[Adaptation ($ million)]])</f>
        <v>0</v>
      </c>
      <c r="R573" s="5"/>
      <c r="S573" s="21" t="s">
        <v>3196</v>
      </c>
      <c r="T573" s="1" t="s">
        <v>8795</v>
      </c>
    </row>
    <row r="574" spans="1:20" x14ac:dyDescent="0.25">
      <c r="A574" t="s">
        <v>8742</v>
      </c>
      <c r="B574" t="s">
        <v>66</v>
      </c>
      <c r="C574" t="s">
        <v>2343</v>
      </c>
      <c r="D574" t="s">
        <v>2342</v>
      </c>
      <c r="E574" s="2">
        <v>44915</v>
      </c>
      <c r="F574">
        <v>2022</v>
      </c>
      <c r="G574" t="s">
        <v>430</v>
      </c>
      <c r="H574" t="s">
        <v>150</v>
      </c>
      <c r="I574" t="s">
        <v>141</v>
      </c>
      <c r="J574">
        <v>2.0699999999999998</v>
      </c>
      <c r="M574" t="s">
        <v>24</v>
      </c>
      <c r="N574">
        <f>SUM(Table71417[[#This Row],[Mitigation ($ million)]], Table71417[[#This Row],[Adaptation ($ million)]])</f>
        <v>2</v>
      </c>
      <c r="O574">
        <v>2</v>
      </c>
      <c r="R574" s="43">
        <f>Table71417[[#This Row],[Climate finance ($ million)]]/Table71417[[#This Row],[Total commitment ($ million)]]</f>
        <v>0.96618357487922713</v>
      </c>
      <c r="S574" s="21" t="s">
        <v>2345</v>
      </c>
      <c r="T574" s="1" t="s">
        <v>8796</v>
      </c>
    </row>
    <row r="575" spans="1:20" x14ac:dyDescent="0.25">
      <c r="A575" t="s">
        <v>8742</v>
      </c>
      <c r="B575" t="s">
        <v>66</v>
      </c>
      <c r="C575" t="s">
        <v>553</v>
      </c>
      <c r="D575" t="s">
        <v>552</v>
      </c>
      <c r="E575" s="2">
        <v>45134</v>
      </c>
      <c r="F575">
        <v>2023</v>
      </c>
      <c r="G575" t="s">
        <v>88</v>
      </c>
      <c r="H575" t="s">
        <v>93</v>
      </c>
      <c r="I575" t="s">
        <v>84</v>
      </c>
      <c r="J575">
        <v>451.6</v>
      </c>
      <c r="M575" t="s">
        <v>72</v>
      </c>
      <c r="N575">
        <f>SUM(Table71417[[#This Row],[Mitigation ($ million)]], Table71417[[#This Row],[Adaptation ($ million)]])</f>
        <v>74.150000000000006</v>
      </c>
      <c r="O575">
        <v>2.7</v>
      </c>
      <c r="P575">
        <v>71.45</v>
      </c>
      <c r="R575" s="5"/>
      <c r="S575" s="21" t="s">
        <v>555</v>
      </c>
      <c r="T575" s="1" t="s">
        <v>8797</v>
      </c>
    </row>
    <row r="576" spans="1:20" x14ac:dyDescent="0.25">
      <c r="A576" t="s">
        <v>8742</v>
      </c>
      <c r="B576" t="s">
        <v>91</v>
      </c>
      <c r="C576" t="s">
        <v>2520</v>
      </c>
      <c r="D576" t="s">
        <v>2519</v>
      </c>
      <c r="E576" s="2">
        <v>44904</v>
      </c>
      <c r="F576">
        <v>2022</v>
      </c>
      <c r="G576" t="s">
        <v>88</v>
      </c>
      <c r="H576" t="s">
        <v>93</v>
      </c>
      <c r="I576" t="s">
        <v>128</v>
      </c>
      <c r="J576">
        <v>200</v>
      </c>
      <c r="M576" t="s">
        <v>24</v>
      </c>
      <c r="N576">
        <f>SUM(Table71417[[#This Row],[Mitigation ($ million)]], Table71417[[#This Row],[Adaptation ($ million)]])</f>
        <v>5</v>
      </c>
      <c r="O576">
        <v>5</v>
      </c>
      <c r="R576" s="43">
        <f>Table71417[[#This Row],[Climate finance ($ million)]]/Table71417[[#This Row],[Total commitment ($ million)]]</f>
        <v>2.5000000000000001E-2</v>
      </c>
      <c r="S576" s="21" t="s">
        <v>2523</v>
      </c>
      <c r="T576" s="1" t="s">
        <v>8796</v>
      </c>
    </row>
    <row r="577" spans="1:20" x14ac:dyDescent="0.25">
      <c r="A577" t="s">
        <v>8742</v>
      </c>
      <c r="B577" t="s">
        <v>66</v>
      </c>
      <c r="C577" t="s">
        <v>2781</v>
      </c>
      <c r="D577" t="s">
        <v>2777</v>
      </c>
      <c r="E577" s="2">
        <v>44916</v>
      </c>
      <c r="F577">
        <v>2022</v>
      </c>
      <c r="G577" t="s">
        <v>255</v>
      </c>
      <c r="H577" t="s">
        <v>68</v>
      </c>
      <c r="I577" s="41" t="s">
        <v>71</v>
      </c>
      <c r="M577" t="s">
        <v>72</v>
      </c>
      <c r="N577">
        <f>SUM(Table71417[[#This Row],[Mitigation ($ million)]], Table71417[[#This Row],[Adaptation ($ million)]])</f>
        <v>0</v>
      </c>
      <c r="R577" s="5"/>
      <c r="S577" s="21" t="s">
        <v>2780</v>
      </c>
      <c r="T577" s="1" t="s">
        <v>8796</v>
      </c>
    </row>
    <row r="578" spans="1:20" x14ac:dyDescent="0.25">
      <c r="A578" t="s">
        <v>8742</v>
      </c>
      <c r="B578" t="s">
        <v>66</v>
      </c>
      <c r="C578" t="s">
        <v>2781</v>
      </c>
      <c r="D578" t="s">
        <v>2777</v>
      </c>
      <c r="E578" s="2">
        <v>44916</v>
      </c>
      <c r="F578">
        <v>2022</v>
      </c>
      <c r="G578" t="s">
        <v>255</v>
      </c>
      <c r="H578" t="s">
        <v>68</v>
      </c>
      <c r="I578" s="41" t="s">
        <v>71</v>
      </c>
      <c r="M578" t="s">
        <v>72</v>
      </c>
      <c r="N578">
        <f>SUM(Table71417[[#This Row],[Mitigation ($ million)]], Table71417[[#This Row],[Adaptation ($ million)]])</f>
        <v>0</v>
      </c>
      <c r="R578" s="5"/>
      <c r="S578" s="21" t="s">
        <v>2780</v>
      </c>
      <c r="T578" s="1" t="s">
        <v>8796</v>
      </c>
    </row>
    <row r="579" spans="1:20" x14ac:dyDescent="0.25">
      <c r="A579" t="s">
        <v>8742</v>
      </c>
      <c r="B579" t="s">
        <v>66</v>
      </c>
      <c r="C579" t="s">
        <v>2778</v>
      </c>
      <c r="D579" t="s">
        <v>2777</v>
      </c>
      <c r="E579" s="2">
        <v>44916</v>
      </c>
      <c r="F579">
        <v>2022</v>
      </c>
      <c r="G579" t="s">
        <v>255</v>
      </c>
      <c r="H579" t="s">
        <v>150</v>
      </c>
      <c r="I579" t="s">
        <v>71</v>
      </c>
      <c r="J579">
        <v>10.94</v>
      </c>
      <c r="M579" t="s">
        <v>72</v>
      </c>
      <c r="N579">
        <f>SUM(Table71417[[#This Row],[Mitigation ($ million)]], Table71417[[#This Row],[Adaptation ($ million)]])</f>
        <v>3.03</v>
      </c>
      <c r="O579">
        <v>0.01</v>
      </c>
      <c r="P579">
        <v>3.02</v>
      </c>
      <c r="R579" s="5"/>
      <c r="S579" s="21" t="s">
        <v>2780</v>
      </c>
      <c r="T579" s="1" t="s">
        <v>8796</v>
      </c>
    </row>
    <row r="580" spans="1:20" x14ac:dyDescent="0.25">
      <c r="A580" t="s">
        <v>8742</v>
      </c>
      <c r="B580" t="s">
        <v>66</v>
      </c>
      <c r="C580" t="s">
        <v>3382</v>
      </c>
      <c r="D580" t="s">
        <v>3381</v>
      </c>
      <c r="E580" s="2">
        <v>44322</v>
      </c>
      <c r="F580">
        <v>2021</v>
      </c>
      <c r="G580" t="s">
        <v>104</v>
      </c>
      <c r="H580" t="s">
        <v>68</v>
      </c>
      <c r="I580" t="s">
        <v>141</v>
      </c>
      <c r="J580">
        <v>0.75</v>
      </c>
      <c r="M580" t="s">
        <v>24</v>
      </c>
      <c r="N580">
        <f>SUM(Table71417[[#This Row],[Mitigation ($ million)]], Table71417[[#This Row],[Adaptation ($ million)]])</f>
        <v>0.75</v>
      </c>
      <c r="O580">
        <v>0</v>
      </c>
      <c r="P580">
        <v>0.75</v>
      </c>
      <c r="R580" s="43">
        <f>Table71417[[#This Row],[Climate finance ($ million)]]/Table71417[[#This Row],[Total commitment ($ million)]]</f>
        <v>1</v>
      </c>
      <c r="S580" s="21" t="s">
        <v>3383</v>
      </c>
      <c r="T580" s="1" t="s">
        <v>8795</v>
      </c>
    </row>
    <row r="581" spans="1:20" x14ac:dyDescent="0.25">
      <c r="A581" t="s">
        <v>8742</v>
      </c>
      <c r="B581" t="s">
        <v>66</v>
      </c>
      <c r="C581" t="s">
        <v>3371</v>
      </c>
      <c r="D581" t="s">
        <v>3370</v>
      </c>
      <c r="E581" s="2">
        <v>44293</v>
      </c>
      <c r="F581">
        <v>2021</v>
      </c>
      <c r="G581" t="s">
        <v>658</v>
      </c>
      <c r="H581" t="s">
        <v>68</v>
      </c>
      <c r="I581" t="s">
        <v>71</v>
      </c>
      <c r="J581">
        <v>1.3</v>
      </c>
      <c r="M581" t="s">
        <v>72</v>
      </c>
      <c r="N581">
        <f>SUM(Table71417[[#This Row],[Mitigation ($ million)]], Table71417[[#This Row],[Adaptation ($ million)]])</f>
        <v>0.05</v>
      </c>
      <c r="O581">
        <v>2.5000000000000001E-2</v>
      </c>
      <c r="P581">
        <v>2.5000000000000001E-2</v>
      </c>
      <c r="R581" s="43">
        <f>Table71417[[#This Row],[Climate finance ($ million)]]/Table71417[[#This Row],[Total commitment ($ million)]]</f>
        <v>3.8461538461538464E-2</v>
      </c>
      <c r="S581" s="21" t="s">
        <v>3339</v>
      </c>
      <c r="T581" s="1" t="s">
        <v>8795</v>
      </c>
    </row>
    <row r="582" spans="1:20" x14ac:dyDescent="0.25">
      <c r="A582" t="s">
        <v>8742</v>
      </c>
      <c r="B582" t="s">
        <v>66</v>
      </c>
      <c r="C582" t="s">
        <v>3371</v>
      </c>
      <c r="D582" t="s">
        <v>3370</v>
      </c>
      <c r="E582" s="2">
        <v>44293</v>
      </c>
      <c r="F582">
        <v>2021</v>
      </c>
      <c r="G582" t="s">
        <v>658</v>
      </c>
      <c r="H582" t="s">
        <v>68</v>
      </c>
      <c r="I582" t="s">
        <v>71</v>
      </c>
      <c r="M582" t="s">
        <v>72</v>
      </c>
      <c r="N582">
        <f>SUM(Table71417[[#This Row],[Mitigation ($ million)]], Table71417[[#This Row],[Adaptation ($ million)]])</f>
        <v>0.08</v>
      </c>
      <c r="O582">
        <v>0.04</v>
      </c>
      <c r="P582">
        <v>0.04</v>
      </c>
      <c r="R582" s="5"/>
      <c r="S582" s="21" t="s">
        <v>3339</v>
      </c>
      <c r="T582" s="1" t="s">
        <v>8795</v>
      </c>
    </row>
    <row r="583" spans="1:20" x14ac:dyDescent="0.25">
      <c r="A583" t="s">
        <v>8742</v>
      </c>
      <c r="B583" t="s">
        <v>91</v>
      </c>
      <c r="C583" t="s">
        <v>3354</v>
      </c>
      <c r="D583" t="s">
        <v>3353</v>
      </c>
      <c r="E583" s="2">
        <v>44209</v>
      </c>
      <c r="F583">
        <v>2021</v>
      </c>
      <c r="G583" t="s">
        <v>3356</v>
      </c>
      <c r="H583" t="s">
        <v>68</v>
      </c>
      <c r="I583" t="s">
        <v>117</v>
      </c>
      <c r="J583">
        <v>0.45</v>
      </c>
      <c r="M583" t="s">
        <v>25</v>
      </c>
      <c r="N583">
        <f>SUM(Table71417[[#This Row],[Mitigation ($ million)]], Table71417[[#This Row],[Adaptation ($ million)]])</f>
        <v>0.45</v>
      </c>
      <c r="O583">
        <v>0.45</v>
      </c>
      <c r="P583">
        <v>0</v>
      </c>
      <c r="R583" s="43">
        <f>Table71417[[#This Row],[Climate finance ($ million)]]/Table71417[[#This Row],[Total commitment ($ million)]]</f>
        <v>1</v>
      </c>
      <c r="S583" s="21" t="s">
        <v>3357</v>
      </c>
      <c r="T583" s="1" t="s">
        <v>8795</v>
      </c>
    </row>
    <row r="584" spans="1:20" x14ac:dyDescent="0.25">
      <c r="A584" t="s">
        <v>8742</v>
      </c>
      <c r="B584" t="s">
        <v>66</v>
      </c>
      <c r="C584" t="s">
        <v>498</v>
      </c>
      <c r="D584" t="s">
        <v>497</v>
      </c>
      <c r="E584" s="2">
        <v>45112</v>
      </c>
      <c r="F584">
        <v>2023</v>
      </c>
      <c r="G584" t="s">
        <v>424</v>
      </c>
      <c r="H584" t="s">
        <v>93</v>
      </c>
      <c r="I584" t="s">
        <v>126</v>
      </c>
      <c r="J584">
        <v>50</v>
      </c>
      <c r="M584" t="s">
        <v>72</v>
      </c>
      <c r="N584">
        <f>SUM(Table71417[[#This Row],[Mitigation ($ million)]], Table71417[[#This Row],[Adaptation ($ million)]])</f>
        <v>2.2190000000000003</v>
      </c>
      <c r="O584">
        <v>2.1360000000000001</v>
      </c>
      <c r="P584">
        <v>8.3000000000000004E-2</v>
      </c>
      <c r="R584" s="43">
        <f>Table71417[[#This Row],[Climate finance ($ million)]]/Table71417[[#This Row],[Total commitment ($ million)]]</f>
        <v>4.4380000000000003E-2</v>
      </c>
      <c r="S584" s="21" t="s">
        <v>501</v>
      </c>
      <c r="T584" s="1" t="s">
        <v>8797</v>
      </c>
    </row>
    <row r="585" spans="1:20" x14ac:dyDescent="0.25">
      <c r="A585" t="s">
        <v>8742</v>
      </c>
      <c r="B585" t="s">
        <v>66</v>
      </c>
      <c r="C585" t="s">
        <v>498</v>
      </c>
      <c r="D585" t="s">
        <v>497</v>
      </c>
      <c r="E585" s="2">
        <v>45112</v>
      </c>
      <c r="F585">
        <v>2023</v>
      </c>
      <c r="G585" t="s">
        <v>424</v>
      </c>
      <c r="H585" t="s">
        <v>93</v>
      </c>
      <c r="I585" t="s">
        <v>332</v>
      </c>
      <c r="M585" t="s">
        <v>72</v>
      </c>
      <c r="N585">
        <f>SUM(Table71417[[#This Row],[Mitigation ($ million)]], Table71417[[#This Row],[Adaptation ($ million)]])</f>
        <v>19.971</v>
      </c>
      <c r="O585">
        <v>19.224</v>
      </c>
      <c r="P585">
        <v>0.747</v>
      </c>
      <c r="R585" s="5"/>
      <c r="S585" s="21" t="s">
        <v>501</v>
      </c>
      <c r="T585" s="1" t="s">
        <v>8797</v>
      </c>
    </row>
    <row r="586" spans="1:20" x14ac:dyDescent="0.25">
      <c r="A586" t="s">
        <v>8742</v>
      </c>
      <c r="B586" t="s">
        <v>66</v>
      </c>
      <c r="C586" t="s">
        <v>1045</v>
      </c>
      <c r="D586" t="s">
        <v>1044</v>
      </c>
      <c r="E586" s="2">
        <v>45275</v>
      </c>
      <c r="F586">
        <v>2023</v>
      </c>
      <c r="G586" t="s">
        <v>168</v>
      </c>
      <c r="H586" t="s">
        <v>93</v>
      </c>
      <c r="I586" t="s">
        <v>128</v>
      </c>
      <c r="J586">
        <v>155.5</v>
      </c>
      <c r="M586" t="s">
        <v>25</v>
      </c>
      <c r="N586">
        <f>SUM(Table71417[[#This Row],[Mitigation ($ million)]], Table71417[[#This Row],[Adaptation ($ million)]])</f>
        <v>5</v>
      </c>
      <c r="P586">
        <v>5</v>
      </c>
      <c r="R586" s="5"/>
      <c r="S586" s="21" t="s">
        <v>1047</v>
      </c>
      <c r="T586" s="1" t="s">
        <v>8797</v>
      </c>
    </row>
    <row r="587" spans="1:20" x14ac:dyDescent="0.25">
      <c r="A587" t="s">
        <v>8742</v>
      </c>
      <c r="B587" t="s">
        <v>66</v>
      </c>
      <c r="C587" t="s">
        <v>1045</v>
      </c>
      <c r="D587" t="s">
        <v>1044</v>
      </c>
      <c r="E587" s="2">
        <v>45275</v>
      </c>
      <c r="F587">
        <v>2023</v>
      </c>
      <c r="G587" t="s">
        <v>168</v>
      </c>
      <c r="H587" t="s">
        <v>93</v>
      </c>
      <c r="I587" t="s">
        <v>128</v>
      </c>
      <c r="M587" t="s">
        <v>25</v>
      </c>
      <c r="N587">
        <f>SUM(Table71417[[#This Row],[Mitigation ($ million)]], Table71417[[#This Row],[Adaptation ($ million)]])</f>
        <v>37.5</v>
      </c>
      <c r="P587">
        <v>37.5</v>
      </c>
      <c r="R587" s="5"/>
      <c r="S587" s="21" t="s">
        <v>1047</v>
      </c>
      <c r="T587" s="1" t="s">
        <v>8797</v>
      </c>
    </row>
    <row r="588" spans="1:20" x14ac:dyDescent="0.25">
      <c r="A588" t="s">
        <v>8742</v>
      </c>
      <c r="B588" t="s">
        <v>66</v>
      </c>
      <c r="C588" t="s">
        <v>1045</v>
      </c>
      <c r="D588" t="s">
        <v>1044</v>
      </c>
      <c r="E588" s="2">
        <v>45275</v>
      </c>
      <c r="F588">
        <v>2023</v>
      </c>
      <c r="G588" t="s">
        <v>168</v>
      </c>
      <c r="H588" t="s">
        <v>150</v>
      </c>
      <c r="I588" t="s">
        <v>128</v>
      </c>
      <c r="M588" t="s">
        <v>25</v>
      </c>
      <c r="N588">
        <f>SUM(Table71417[[#This Row],[Mitigation ($ million)]], Table71417[[#This Row],[Adaptation ($ million)]])</f>
        <v>0.5</v>
      </c>
      <c r="P588">
        <v>0.5</v>
      </c>
      <c r="R588" s="5"/>
      <c r="S588" s="21" t="s">
        <v>1047</v>
      </c>
      <c r="T588" s="1" t="s">
        <v>8797</v>
      </c>
    </row>
    <row r="589" spans="1:20" x14ac:dyDescent="0.25">
      <c r="A589" t="s">
        <v>8742</v>
      </c>
      <c r="B589" t="s">
        <v>66</v>
      </c>
      <c r="C589" t="s">
        <v>2979</v>
      </c>
      <c r="D589" t="s">
        <v>2978</v>
      </c>
      <c r="E589" s="2">
        <v>44859</v>
      </c>
      <c r="F589">
        <v>2022</v>
      </c>
      <c r="G589" t="s">
        <v>2981</v>
      </c>
      <c r="H589" t="s">
        <v>93</v>
      </c>
      <c r="I589" t="s">
        <v>71</v>
      </c>
      <c r="J589">
        <v>155</v>
      </c>
      <c r="M589" t="s">
        <v>72</v>
      </c>
      <c r="N589">
        <f>SUM(Table71417[[#This Row],[Mitigation ($ million)]], Table71417[[#This Row],[Adaptation ($ million)]])</f>
        <v>19.9635</v>
      </c>
      <c r="O589">
        <v>0.24099999999999999</v>
      </c>
      <c r="P589">
        <v>19.7225</v>
      </c>
      <c r="R589" s="5"/>
      <c r="S589" s="21" t="s">
        <v>2983</v>
      </c>
      <c r="T589" s="1" t="s">
        <v>8796</v>
      </c>
    </row>
    <row r="590" spans="1:20" x14ac:dyDescent="0.25">
      <c r="A590" t="s">
        <v>8742</v>
      </c>
      <c r="B590" t="s">
        <v>66</v>
      </c>
      <c r="C590" t="s">
        <v>2979</v>
      </c>
      <c r="D590" t="s">
        <v>2978</v>
      </c>
      <c r="E590" s="2">
        <v>44859</v>
      </c>
      <c r="F590">
        <v>2022</v>
      </c>
      <c r="G590" t="s">
        <v>2981</v>
      </c>
      <c r="H590" t="s">
        <v>93</v>
      </c>
      <c r="I590" t="s">
        <v>71</v>
      </c>
      <c r="M590" t="s">
        <v>72</v>
      </c>
      <c r="N590">
        <f>SUM(Table71417[[#This Row],[Mitigation ($ million)]], Table71417[[#This Row],[Adaptation ($ million)]])</f>
        <v>19.7225</v>
      </c>
      <c r="P590">
        <v>19.7225</v>
      </c>
      <c r="R590" s="5"/>
      <c r="S590" s="21" t="s">
        <v>2983</v>
      </c>
      <c r="T590" s="1" t="s">
        <v>8796</v>
      </c>
    </row>
    <row r="591" spans="1:20" x14ac:dyDescent="0.25">
      <c r="A591" t="s">
        <v>8742</v>
      </c>
      <c r="B591" t="s">
        <v>66</v>
      </c>
      <c r="C591" t="s">
        <v>2986</v>
      </c>
      <c r="D591" t="s">
        <v>2985</v>
      </c>
      <c r="E591" s="2">
        <v>44917</v>
      </c>
      <c r="F591">
        <v>2022</v>
      </c>
      <c r="G591" t="s">
        <v>638</v>
      </c>
      <c r="H591" t="s">
        <v>93</v>
      </c>
      <c r="I591" t="s">
        <v>141</v>
      </c>
      <c r="J591">
        <v>79.02</v>
      </c>
      <c r="M591" t="s">
        <v>72</v>
      </c>
      <c r="N591">
        <f>SUM(Table71417[[#This Row],[Mitigation ($ million)]], Table71417[[#This Row],[Adaptation ($ million)]])</f>
        <v>39.99</v>
      </c>
      <c r="O591">
        <v>27.27</v>
      </c>
      <c r="P591">
        <v>12.72</v>
      </c>
      <c r="R591" s="43">
        <f>Table71417[[#This Row],[Climate finance ($ million)]]/Table71417[[#This Row],[Total commitment ($ million)]]</f>
        <v>0.506074411541382</v>
      </c>
      <c r="S591" s="21" t="s">
        <v>2989</v>
      </c>
      <c r="T591" s="1" t="s">
        <v>8796</v>
      </c>
    </row>
    <row r="592" spans="1:20" x14ac:dyDescent="0.25">
      <c r="A592" t="s">
        <v>8742</v>
      </c>
      <c r="B592" t="s">
        <v>66</v>
      </c>
      <c r="C592" t="s">
        <v>2986</v>
      </c>
      <c r="D592" t="s">
        <v>2985</v>
      </c>
      <c r="E592" s="2">
        <v>44917</v>
      </c>
      <c r="F592">
        <v>2022</v>
      </c>
      <c r="G592" t="s">
        <v>638</v>
      </c>
      <c r="H592" t="s">
        <v>93</v>
      </c>
      <c r="I592" t="s">
        <v>141</v>
      </c>
      <c r="M592" t="s">
        <v>72</v>
      </c>
      <c r="N592">
        <f>SUM(Table71417[[#This Row],[Mitigation ($ million)]], Table71417[[#This Row],[Adaptation ($ million)]])</f>
        <v>12</v>
      </c>
      <c r="O592">
        <v>12</v>
      </c>
      <c r="R592" s="5"/>
      <c r="S592" s="21" t="s">
        <v>2989</v>
      </c>
      <c r="T592" s="1" t="s">
        <v>8796</v>
      </c>
    </row>
    <row r="593" spans="1:20" x14ac:dyDescent="0.25">
      <c r="A593" t="s">
        <v>8742</v>
      </c>
      <c r="B593" t="s">
        <v>66</v>
      </c>
      <c r="C593" t="s">
        <v>2986</v>
      </c>
      <c r="D593" t="s">
        <v>2985</v>
      </c>
      <c r="E593" s="2">
        <v>44917</v>
      </c>
      <c r="F593">
        <v>2022</v>
      </c>
      <c r="G593" t="s">
        <v>638</v>
      </c>
      <c r="H593" t="s">
        <v>93</v>
      </c>
      <c r="I593" t="s">
        <v>141</v>
      </c>
      <c r="M593" t="s">
        <v>72</v>
      </c>
      <c r="N593">
        <f>SUM(Table71417[[#This Row],[Mitigation ($ million)]], Table71417[[#This Row],[Adaptation ($ million)]])</f>
        <v>10</v>
      </c>
      <c r="O593">
        <v>6.82</v>
      </c>
      <c r="P593">
        <v>3.18</v>
      </c>
      <c r="R593" s="5"/>
      <c r="S593" s="21" t="s">
        <v>2989</v>
      </c>
      <c r="T593" s="1" t="s">
        <v>8796</v>
      </c>
    </row>
    <row r="594" spans="1:20" x14ac:dyDescent="0.25">
      <c r="A594" t="s">
        <v>8742</v>
      </c>
      <c r="B594" t="s">
        <v>66</v>
      </c>
      <c r="C594" t="s">
        <v>2986</v>
      </c>
      <c r="D594" t="s">
        <v>2985</v>
      </c>
      <c r="E594" s="2">
        <v>44917</v>
      </c>
      <c r="F594">
        <v>2022</v>
      </c>
      <c r="G594" t="s">
        <v>638</v>
      </c>
      <c r="H594" t="s">
        <v>93</v>
      </c>
      <c r="I594" t="s">
        <v>141</v>
      </c>
      <c r="M594" t="s">
        <v>72</v>
      </c>
      <c r="N594">
        <f>SUM(Table71417[[#This Row],[Mitigation ($ million)]], Table71417[[#This Row],[Adaptation ($ million)]])</f>
        <v>6</v>
      </c>
      <c r="O594">
        <v>6</v>
      </c>
      <c r="R594" s="5"/>
      <c r="S594" s="21" t="s">
        <v>2989</v>
      </c>
      <c r="T594" s="1" t="s">
        <v>8796</v>
      </c>
    </row>
    <row r="595" spans="1:20" x14ac:dyDescent="0.25">
      <c r="A595" t="s">
        <v>8742</v>
      </c>
      <c r="B595" t="s">
        <v>66</v>
      </c>
      <c r="C595" t="s">
        <v>2986</v>
      </c>
      <c r="D595" t="s">
        <v>2985</v>
      </c>
      <c r="E595" s="2">
        <v>44917</v>
      </c>
      <c r="F595">
        <v>2022</v>
      </c>
      <c r="G595" t="s">
        <v>638</v>
      </c>
      <c r="H595" t="s">
        <v>150</v>
      </c>
      <c r="I595" t="s">
        <v>141</v>
      </c>
      <c r="M595" t="s">
        <v>72</v>
      </c>
      <c r="N595">
        <f>SUM(Table71417[[#This Row],[Mitigation ($ million)]], Table71417[[#This Row],[Adaptation ($ million)]])</f>
        <v>5</v>
      </c>
      <c r="O595">
        <v>5</v>
      </c>
      <c r="R595" s="5"/>
      <c r="S595" s="21" t="s">
        <v>2989</v>
      </c>
      <c r="T595" s="1" t="s">
        <v>8796</v>
      </c>
    </row>
    <row r="596" spans="1:20" x14ac:dyDescent="0.25">
      <c r="A596" t="s">
        <v>8742</v>
      </c>
      <c r="B596" t="s">
        <v>66</v>
      </c>
      <c r="C596" t="s">
        <v>2995</v>
      </c>
      <c r="D596" t="s">
        <v>2985</v>
      </c>
      <c r="E596" s="2">
        <v>44917</v>
      </c>
      <c r="F596">
        <v>2022</v>
      </c>
      <c r="G596" t="s">
        <v>638</v>
      </c>
      <c r="H596" t="s">
        <v>68</v>
      </c>
      <c r="I596" t="s">
        <v>141</v>
      </c>
      <c r="M596" t="s">
        <v>72</v>
      </c>
      <c r="N596">
        <f>SUM(Table71417[[#This Row],[Mitigation ($ million)]], Table71417[[#This Row],[Adaptation ($ million)]])</f>
        <v>1.2</v>
      </c>
      <c r="O596">
        <v>1.2</v>
      </c>
      <c r="R596" s="5"/>
      <c r="S596" s="21" t="s">
        <v>2989</v>
      </c>
      <c r="T596" s="1" t="s">
        <v>8796</v>
      </c>
    </row>
    <row r="597" spans="1:20" x14ac:dyDescent="0.25">
      <c r="A597" t="s">
        <v>8742</v>
      </c>
      <c r="B597" t="s">
        <v>66</v>
      </c>
      <c r="C597" t="s">
        <v>2995</v>
      </c>
      <c r="D597" t="s">
        <v>2985</v>
      </c>
      <c r="E597" s="2">
        <v>44917</v>
      </c>
      <c r="F597">
        <v>2022</v>
      </c>
      <c r="G597" t="s">
        <v>638</v>
      </c>
      <c r="H597" t="s">
        <v>68</v>
      </c>
      <c r="I597" t="s">
        <v>141</v>
      </c>
      <c r="M597" t="s">
        <v>72</v>
      </c>
      <c r="N597">
        <f>SUM(Table71417[[#This Row],[Mitigation ($ million)]], Table71417[[#This Row],[Adaptation ($ million)]])</f>
        <v>0.5</v>
      </c>
      <c r="O597">
        <v>0.5</v>
      </c>
      <c r="R597" s="5"/>
      <c r="S597" s="21" t="s">
        <v>2989</v>
      </c>
      <c r="T597" s="1" t="s">
        <v>8796</v>
      </c>
    </row>
    <row r="598" spans="1:20" x14ac:dyDescent="0.25">
      <c r="A598" t="s">
        <v>8742</v>
      </c>
      <c r="B598" t="s">
        <v>91</v>
      </c>
      <c r="C598" t="s">
        <v>3321</v>
      </c>
      <c r="D598" t="s">
        <v>3320</v>
      </c>
      <c r="E598" s="2">
        <v>44469</v>
      </c>
      <c r="F598">
        <v>2021</v>
      </c>
      <c r="G598" t="s">
        <v>329</v>
      </c>
      <c r="H598" t="s">
        <v>93</v>
      </c>
      <c r="I598" t="s">
        <v>71</v>
      </c>
      <c r="J598">
        <v>98</v>
      </c>
      <c r="M598" t="s">
        <v>24</v>
      </c>
      <c r="N598">
        <f>SUM(Table71417[[#This Row],[Mitigation ($ million)]], Table71417[[#This Row],[Adaptation ($ million)]])</f>
        <v>10</v>
      </c>
      <c r="P598">
        <v>10</v>
      </c>
      <c r="R598" s="43">
        <f>Table71417[[#This Row],[Climate finance ($ million)]]/Table71417[[#This Row],[Total commitment ($ million)]]</f>
        <v>0.10204081632653061</v>
      </c>
      <c r="S598" s="21" t="s">
        <v>3322</v>
      </c>
      <c r="T598" s="1" t="s">
        <v>8795</v>
      </c>
    </row>
    <row r="599" spans="1:20" x14ac:dyDescent="0.25">
      <c r="A599" t="s">
        <v>8742</v>
      </c>
      <c r="B599" t="s">
        <v>66</v>
      </c>
      <c r="C599" t="s">
        <v>2997</v>
      </c>
      <c r="D599" t="s">
        <v>2996</v>
      </c>
      <c r="E599" s="2">
        <v>44357</v>
      </c>
      <c r="F599">
        <v>2021</v>
      </c>
      <c r="G599" t="s">
        <v>201</v>
      </c>
      <c r="H599" t="s">
        <v>68</v>
      </c>
      <c r="I599" t="s">
        <v>332</v>
      </c>
      <c r="J599">
        <v>4.5999999999999996</v>
      </c>
      <c r="M599" t="s">
        <v>72</v>
      </c>
      <c r="N599">
        <f>SUM(Table71417[[#This Row],[Mitigation ($ million)]], Table71417[[#This Row],[Adaptation ($ million)]])</f>
        <v>0.67800000000000005</v>
      </c>
      <c r="O599">
        <v>0.46300000000000002</v>
      </c>
      <c r="P599">
        <v>0.215</v>
      </c>
      <c r="R599" s="43">
        <f>Table71417[[#This Row],[Climate finance ($ million)]]/Table71417[[#This Row],[Total commitment ($ million)]]</f>
        <v>0.1473913043478261</v>
      </c>
      <c r="S599" s="21" t="s">
        <v>2999</v>
      </c>
      <c r="T599" s="1" t="s">
        <v>8795</v>
      </c>
    </row>
    <row r="600" spans="1:20" x14ac:dyDescent="0.25">
      <c r="A600" t="s">
        <v>8742</v>
      </c>
      <c r="B600" t="s">
        <v>66</v>
      </c>
      <c r="C600" t="s">
        <v>2997</v>
      </c>
      <c r="D600" t="s">
        <v>2996</v>
      </c>
      <c r="E600" s="2">
        <v>44357</v>
      </c>
      <c r="F600">
        <v>2021</v>
      </c>
      <c r="G600" t="s">
        <v>201</v>
      </c>
      <c r="H600" t="s">
        <v>68</v>
      </c>
      <c r="I600" t="s">
        <v>126</v>
      </c>
      <c r="M600" t="s">
        <v>72</v>
      </c>
      <c r="N600">
        <f>SUM(Table71417[[#This Row],[Mitigation ($ million)]], Table71417[[#This Row],[Adaptation ($ million)]])</f>
        <v>0.13</v>
      </c>
      <c r="P600">
        <v>0.13</v>
      </c>
      <c r="R600" s="5"/>
      <c r="S600" s="21" t="s">
        <v>2999</v>
      </c>
      <c r="T600" s="1" t="s">
        <v>8795</v>
      </c>
    </row>
    <row r="601" spans="1:20" x14ac:dyDescent="0.25">
      <c r="A601" t="s">
        <v>8742</v>
      </c>
      <c r="B601" t="s">
        <v>66</v>
      </c>
      <c r="C601" t="s">
        <v>2997</v>
      </c>
      <c r="D601" t="s">
        <v>2996</v>
      </c>
      <c r="E601" s="2">
        <v>44657</v>
      </c>
      <c r="F601">
        <v>2022</v>
      </c>
      <c r="G601" t="s">
        <v>201</v>
      </c>
      <c r="H601" t="s">
        <v>68</v>
      </c>
      <c r="I601" t="s">
        <v>332</v>
      </c>
      <c r="J601">
        <v>6.6</v>
      </c>
      <c r="M601" t="s">
        <v>72</v>
      </c>
      <c r="N601">
        <f>SUM(Table71417[[#This Row],[Mitigation ($ million)]], Table71417[[#This Row],[Adaptation ($ million)]])</f>
        <v>0.67800000000000005</v>
      </c>
      <c r="O601">
        <v>0.215</v>
      </c>
      <c r="P601">
        <v>0.46300000000000002</v>
      </c>
      <c r="R601" s="5"/>
      <c r="S601" s="21" t="s">
        <v>2999</v>
      </c>
      <c r="T601" s="1" t="s">
        <v>8796</v>
      </c>
    </row>
    <row r="602" spans="1:20" x14ac:dyDescent="0.25">
      <c r="A602" t="s">
        <v>8742</v>
      </c>
      <c r="B602" t="s">
        <v>66</v>
      </c>
      <c r="C602" t="s">
        <v>2997</v>
      </c>
      <c r="D602" t="s">
        <v>2996</v>
      </c>
      <c r="E602" s="2">
        <v>44657</v>
      </c>
      <c r="F602">
        <v>2022</v>
      </c>
      <c r="G602" t="s">
        <v>201</v>
      </c>
      <c r="H602" t="s">
        <v>68</v>
      </c>
      <c r="I602" t="s">
        <v>126</v>
      </c>
      <c r="M602" t="s">
        <v>72</v>
      </c>
      <c r="N602">
        <f>SUM(Table71417[[#This Row],[Mitigation ($ million)]], Table71417[[#This Row],[Adaptation ($ million)]])</f>
        <v>0.13</v>
      </c>
      <c r="O602">
        <v>0.13</v>
      </c>
      <c r="R602" s="5"/>
      <c r="S602" s="21" t="s">
        <v>2999</v>
      </c>
      <c r="T602" s="1" t="s">
        <v>8796</v>
      </c>
    </row>
    <row r="603" spans="1:20" x14ac:dyDescent="0.25">
      <c r="A603" t="s">
        <v>8742</v>
      </c>
      <c r="B603" t="s">
        <v>66</v>
      </c>
      <c r="C603" t="s">
        <v>2997</v>
      </c>
      <c r="D603" t="s">
        <v>2996</v>
      </c>
      <c r="E603" s="2">
        <v>44720</v>
      </c>
      <c r="F603">
        <v>2022</v>
      </c>
      <c r="G603" t="s">
        <v>201</v>
      </c>
      <c r="H603" t="s">
        <v>68</v>
      </c>
      <c r="I603" s="41" t="s">
        <v>126</v>
      </c>
      <c r="M603" t="s">
        <v>72</v>
      </c>
      <c r="N603">
        <f>SUM(Table71417[[#This Row],[Mitigation ($ million)]], Table71417[[#This Row],[Adaptation ($ million)]])</f>
        <v>0</v>
      </c>
      <c r="R603" s="5"/>
      <c r="S603" s="21" t="s">
        <v>2999</v>
      </c>
      <c r="T603" s="1" t="s">
        <v>8796</v>
      </c>
    </row>
    <row r="604" spans="1:20" x14ac:dyDescent="0.25">
      <c r="A604" t="s">
        <v>8742</v>
      </c>
      <c r="B604" t="s">
        <v>66</v>
      </c>
      <c r="C604" t="s">
        <v>3398</v>
      </c>
      <c r="D604" t="s">
        <v>3397</v>
      </c>
      <c r="E604" s="2">
        <v>44414</v>
      </c>
      <c r="F604">
        <v>2021</v>
      </c>
      <c r="G604" t="s">
        <v>216</v>
      </c>
      <c r="H604" t="s">
        <v>68</v>
      </c>
      <c r="I604" t="s">
        <v>71</v>
      </c>
      <c r="J604">
        <v>1.36</v>
      </c>
      <c r="M604" t="s">
        <v>25</v>
      </c>
      <c r="N604">
        <f>SUM(Table71417[[#This Row],[Mitigation ($ million)]], Table71417[[#This Row],[Adaptation ($ million)]])</f>
        <v>0.17</v>
      </c>
      <c r="O604">
        <v>0.17</v>
      </c>
      <c r="R604" s="43">
        <f>Table71417[[#This Row],[Climate finance ($ million)]]/Table71417[[#This Row],[Total commitment ($ million)]]</f>
        <v>0.125</v>
      </c>
      <c r="S604" s="21" t="s">
        <v>3399</v>
      </c>
      <c r="T604" s="1" t="s">
        <v>8795</v>
      </c>
    </row>
    <row r="605" spans="1:20" x14ac:dyDescent="0.25">
      <c r="A605" t="s">
        <v>8742</v>
      </c>
      <c r="B605" t="s">
        <v>66</v>
      </c>
      <c r="C605" t="s">
        <v>3398</v>
      </c>
      <c r="D605" t="s">
        <v>3397</v>
      </c>
      <c r="E605" s="2">
        <v>44414</v>
      </c>
      <c r="F605">
        <v>2021</v>
      </c>
      <c r="G605" t="s">
        <v>216</v>
      </c>
      <c r="H605" t="s">
        <v>68</v>
      </c>
      <c r="I605" t="s">
        <v>71</v>
      </c>
      <c r="M605" t="s">
        <v>25</v>
      </c>
      <c r="N605">
        <f>SUM(Table71417[[#This Row],[Mitigation ($ million)]], Table71417[[#This Row],[Adaptation ($ million)]])</f>
        <v>8.5000000000000006E-2</v>
      </c>
      <c r="O605">
        <v>8.5000000000000006E-2</v>
      </c>
      <c r="R605" s="5"/>
      <c r="S605" s="21" t="s">
        <v>3399</v>
      </c>
      <c r="T605" s="1" t="s">
        <v>8795</v>
      </c>
    </row>
    <row r="606" spans="1:20" x14ac:dyDescent="0.25">
      <c r="A606" t="s">
        <v>8742</v>
      </c>
      <c r="B606" t="s">
        <v>66</v>
      </c>
      <c r="C606" t="s">
        <v>2221</v>
      </c>
      <c r="D606" t="s">
        <v>2220</v>
      </c>
      <c r="E606" s="2">
        <v>44862</v>
      </c>
      <c r="F606">
        <v>2022</v>
      </c>
      <c r="G606" t="s">
        <v>329</v>
      </c>
      <c r="H606" t="s">
        <v>68</v>
      </c>
      <c r="I606" t="s">
        <v>141</v>
      </c>
      <c r="J606">
        <v>1.7749999999999999</v>
      </c>
      <c r="M606" t="s">
        <v>24</v>
      </c>
      <c r="N606">
        <f>SUM(Table71417[[#This Row],[Mitigation ($ million)]], Table71417[[#This Row],[Adaptation ($ million)]])</f>
        <v>0.77500000000000002</v>
      </c>
      <c r="O606">
        <v>0.77500000000000002</v>
      </c>
      <c r="R606" s="43">
        <f>Table71417[[#This Row],[Climate finance ($ million)]]/Table71417[[#This Row],[Total commitment ($ million)]]</f>
        <v>0.43661971830985918</v>
      </c>
      <c r="S606" s="21" t="s">
        <v>2222</v>
      </c>
      <c r="T606" s="1" t="s">
        <v>8796</v>
      </c>
    </row>
    <row r="607" spans="1:20" x14ac:dyDescent="0.25">
      <c r="A607" t="s">
        <v>8742</v>
      </c>
      <c r="B607" t="s">
        <v>66</v>
      </c>
      <c r="C607" t="s">
        <v>2221</v>
      </c>
      <c r="D607" t="s">
        <v>2220</v>
      </c>
      <c r="E607" s="2">
        <v>44862</v>
      </c>
      <c r="F607">
        <v>2022</v>
      </c>
      <c r="G607" t="s">
        <v>329</v>
      </c>
      <c r="H607" t="s">
        <v>68</v>
      </c>
      <c r="I607" t="s">
        <v>141</v>
      </c>
      <c r="M607" t="s">
        <v>24</v>
      </c>
      <c r="N607">
        <f>SUM(Table71417[[#This Row],[Mitigation ($ million)]], Table71417[[#This Row],[Adaptation ($ million)]])</f>
        <v>0.5</v>
      </c>
      <c r="O607">
        <v>0.5</v>
      </c>
      <c r="R607" s="5"/>
      <c r="S607" s="21" t="s">
        <v>2222</v>
      </c>
      <c r="T607" s="1" t="s">
        <v>8796</v>
      </c>
    </row>
    <row r="608" spans="1:20" x14ac:dyDescent="0.25">
      <c r="A608" t="s">
        <v>8742</v>
      </c>
      <c r="B608" t="s">
        <v>66</v>
      </c>
      <c r="C608" t="s">
        <v>2221</v>
      </c>
      <c r="D608" t="s">
        <v>2220</v>
      </c>
      <c r="E608" s="2">
        <v>44862</v>
      </c>
      <c r="F608">
        <v>2022</v>
      </c>
      <c r="G608" t="s">
        <v>329</v>
      </c>
      <c r="H608" t="s">
        <v>68</v>
      </c>
      <c r="I608" t="s">
        <v>141</v>
      </c>
      <c r="M608" t="s">
        <v>24</v>
      </c>
      <c r="N608">
        <f>SUM(Table71417[[#This Row],[Mitigation ($ million)]], Table71417[[#This Row],[Adaptation ($ million)]])</f>
        <v>0.5</v>
      </c>
      <c r="O608">
        <v>0.5</v>
      </c>
      <c r="R608" s="5"/>
      <c r="S608" s="21" t="s">
        <v>2222</v>
      </c>
      <c r="T608" s="1" t="s">
        <v>8796</v>
      </c>
    </row>
    <row r="609" spans="1:20" x14ac:dyDescent="0.25">
      <c r="A609" t="s">
        <v>8742</v>
      </c>
      <c r="B609" t="s">
        <v>91</v>
      </c>
      <c r="C609" t="s">
        <v>3401</v>
      </c>
      <c r="D609" t="s">
        <v>3400</v>
      </c>
      <c r="E609" s="2">
        <v>44396</v>
      </c>
      <c r="F609">
        <v>2021</v>
      </c>
      <c r="G609" t="s">
        <v>3403</v>
      </c>
      <c r="H609" t="s">
        <v>68</v>
      </c>
      <c r="I609" t="s">
        <v>141</v>
      </c>
      <c r="J609">
        <v>0.8</v>
      </c>
      <c r="M609" t="s">
        <v>24</v>
      </c>
      <c r="N609">
        <f>SUM(Table71417[[#This Row],[Mitigation ($ million)]], Table71417[[#This Row],[Adaptation ($ million)]])</f>
        <v>0.8</v>
      </c>
      <c r="P609">
        <v>0.8</v>
      </c>
      <c r="R609" s="43">
        <f>Table71417[[#This Row],[Climate finance ($ million)]]/Table71417[[#This Row],[Total commitment ($ million)]]</f>
        <v>1</v>
      </c>
      <c r="S609" s="21" t="s">
        <v>3404</v>
      </c>
      <c r="T609" s="1" t="s">
        <v>8795</v>
      </c>
    </row>
    <row r="610" spans="1:20" x14ac:dyDescent="0.25">
      <c r="A610" t="s">
        <v>8742</v>
      </c>
      <c r="B610" t="s">
        <v>66</v>
      </c>
      <c r="C610" t="s">
        <v>3269</v>
      </c>
      <c r="D610" t="s">
        <v>3268</v>
      </c>
      <c r="E610" s="2">
        <v>44545</v>
      </c>
      <c r="F610">
        <v>2021</v>
      </c>
      <c r="G610" t="s">
        <v>113</v>
      </c>
      <c r="H610" t="s">
        <v>93</v>
      </c>
      <c r="I610" t="s">
        <v>126</v>
      </c>
      <c r="J610">
        <v>962.24</v>
      </c>
      <c r="M610" t="s">
        <v>72</v>
      </c>
      <c r="N610">
        <f>SUM(Table71417[[#This Row],[Mitigation ($ million)]], Table71417[[#This Row],[Adaptation ($ million)]])</f>
        <v>62.510000000000005</v>
      </c>
      <c r="O610">
        <v>46.88</v>
      </c>
      <c r="P610">
        <v>15.63</v>
      </c>
      <c r="R610" s="43">
        <f>Table71417[[#This Row],[Climate finance ($ million)]]/Table71417[[#This Row],[Total commitment ($ million)]]</f>
        <v>6.49630029930163E-2</v>
      </c>
      <c r="S610" s="21" t="s">
        <v>3271</v>
      </c>
      <c r="T610" s="1" t="s">
        <v>8795</v>
      </c>
    </row>
    <row r="611" spans="1:20" x14ac:dyDescent="0.25">
      <c r="A611" t="s">
        <v>8742</v>
      </c>
      <c r="B611" t="s">
        <v>66</v>
      </c>
      <c r="C611" t="s">
        <v>993</v>
      </c>
      <c r="D611" t="s">
        <v>992</v>
      </c>
      <c r="E611" s="2">
        <v>45274</v>
      </c>
      <c r="F611">
        <v>2023</v>
      </c>
      <c r="G611" t="s">
        <v>113</v>
      </c>
      <c r="H611" t="s">
        <v>93</v>
      </c>
      <c r="I611" t="s">
        <v>126</v>
      </c>
      <c r="J611">
        <v>1000</v>
      </c>
      <c r="M611" t="s">
        <v>72</v>
      </c>
      <c r="N611">
        <f>SUM(Table71417[[#This Row],[Mitigation ($ million)]], Table71417[[#This Row],[Adaptation ($ million)]])</f>
        <v>116.64</v>
      </c>
      <c r="O611">
        <v>99.98</v>
      </c>
      <c r="P611">
        <v>16.66</v>
      </c>
      <c r="R611" s="43">
        <f>Table71417[[#This Row],[Climate finance ($ million)]]/Table71417[[#This Row],[Total commitment ($ million)]]</f>
        <v>0.11663999999999999</v>
      </c>
      <c r="S611" s="21" t="s">
        <v>996</v>
      </c>
      <c r="T611" s="1" t="s">
        <v>8797</v>
      </c>
    </row>
    <row r="612" spans="1:20" x14ac:dyDescent="0.25">
      <c r="A612" t="s">
        <v>8742</v>
      </c>
      <c r="B612" t="s">
        <v>66</v>
      </c>
      <c r="C612" t="s">
        <v>993</v>
      </c>
      <c r="D612" t="s">
        <v>992</v>
      </c>
      <c r="E612" s="2">
        <v>45274</v>
      </c>
      <c r="F612">
        <v>2023</v>
      </c>
      <c r="G612" t="s">
        <v>113</v>
      </c>
      <c r="H612" t="s">
        <v>98</v>
      </c>
      <c r="I612" t="s">
        <v>126</v>
      </c>
      <c r="M612" t="s">
        <v>72</v>
      </c>
      <c r="N612">
        <f>SUM(Table71417[[#This Row],[Mitigation ($ million)]], Table71417[[#This Row],[Adaptation ($ million)]])</f>
        <v>0</v>
      </c>
      <c r="R612" s="5"/>
      <c r="S612" s="21" t="s">
        <v>996</v>
      </c>
      <c r="T612" s="1" t="s">
        <v>8797</v>
      </c>
    </row>
    <row r="613" spans="1:20" x14ac:dyDescent="0.25">
      <c r="A613" t="s">
        <v>8742</v>
      </c>
      <c r="B613" t="s">
        <v>66</v>
      </c>
      <c r="C613" t="s">
        <v>2463</v>
      </c>
      <c r="D613" t="s">
        <v>2462</v>
      </c>
      <c r="E613" s="2">
        <v>44837</v>
      </c>
      <c r="F613">
        <v>2022</v>
      </c>
      <c r="G613" t="s">
        <v>1001</v>
      </c>
      <c r="H613" t="s">
        <v>150</v>
      </c>
      <c r="I613" t="s">
        <v>84</v>
      </c>
      <c r="J613">
        <v>33</v>
      </c>
      <c r="M613" t="s">
        <v>72</v>
      </c>
      <c r="N613">
        <f>SUM(Table71417[[#This Row],[Mitigation ($ million)]], Table71417[[#This Row],[Adaptation ($ million)]])</f>
        <v>9.25</v>
      </c>
      <c r="O613">
        <v>7.1</v>
      </c>
      <c r="P613">
        <v>2.15</v>
      </c>
      <c r="R613" s="5"/>
      <c r="S613" s="21" t="s">
        <v>2466</v>
      </c>
      <c r="T613" s="1" t="s">
        <v>8796</v>
      </c>
    </row>
    <row r="614" spans="1:20" x14ac:dyDescent="0.25">
      <c r="A614" t="s">
        <v>8742</v>
      </c>
      <c r="B614" t="s">
        <v>66</v>
      </c>
      <c r="C614" t="s">
        <v>696</v>
      </c>
      <c r="D614" t="s">
        <v>695</v>
      </c>
      <c r="E614" s="2">
        <v>45211</v>
      </c>
      <c r="F614">
        <v>2023</v>
      </c>
      <c r="G614" t="s">
        <v>698</v>
      </c>
      <c r="H614" t="s">
        <v>93</v>
      </c>
      <c r="I614" t="s">
        <v>132</v>
      </c>
      <c r="J614">
        <v>36.091625000000001</v>
      </c>
      <c r="M614" t="s">
        <v>72</v>
      </c>
      <c r="N614">
        <f>SUM(Table71417[[#This Row],[Mitigation ($ million)]], Table71417[[#This Row],[Adaptation ($ million)]])</f>
        <v>6.4</v>
      </c>
      <c r="O614">
        <v>4.67</v>
      </c>
      <c r="P614">
        <v>1.73</v>
      </c>
      <c r="R614" s="43">
        <f>Table71417[[#This Row],[Climate finance ($ million)]]/Table71417[[#This Row],[Total commitment ($ million)]]</f>
        <v>0.17732645731523589</v>
      </c>
      <c r="S614" s="21" t="s">
        <v>700</v>
      </c>
      <c r="T614" s="1" t="s">
        <v>8797</v>
      </c>
    </row>
    <row r="615" spans="1:20" x14ac:dyDescent="0.25">
      <c r="A615" t="s">
        <v>8742</v>
      </c>
      <c r="B615" t="s">
        <v>66</v>
      </c>
      <c r="C615" t="s">
        <v>696</v>
      </c>
      <c r="D615" t="s">
        <v>695</v>
      </c>
      <c r="E615" s="2">
        <v>45211</v>
      </c>
      <c r="F615">
        <v>2023</v>
      </c>
      <c r="G615" t="s">
        <v>698</v>
      </c>
      <c r="H615" t="s">
        <v>170</v>
      </c>
      <c r="I615" t="s">
        <v>132</v>
      </c>
      <c r="M615" t="s">
        <v>72</v>
      </c>
      <c r="N615">
        <f>SUM(Table71417[[#This Row],[Mitigation ($ million)]], Table71417[[#This Row],[Adaptation ($ million)]])</f>
        <v>0.2</v>
      </c>
      <c r="P615">
        <v>0.2</v>
      </c>
      <c r="R615" s="5"/>
      <c r="S615" s="21" t="s">
        <v>700</v>
      </c>
      <c r="T615" s="1" t="s">
        <v>8797</v>
      </c>
    </row>
    <row r="616" spans="1:20" x14ac:dyDescent="0.25">
      <c r="A616" t="s">
        <v>8742</v>
      </c>
      <c r="B616" t="s">
        <v>66</v>
      </c>
      <c r="C616" t="s">
        <v>3208</v>
      </c>
      <c r="D616" t="s">
        <v>3207</v>
      </c>
      <c r="E616" s="2">
        <v>44525</v>
      </c>
      <c r="F616">
        <v>2021</v>
      </c>
      <c r="G616" t="s">
        <v>88</v>
      </c>
      <c r="H616" t="s">
        <v>93</v>
      </c>
      <c r="I616" t="s">
        <v>332</v>
      </c>
      <c r="J616">
        <v>251</v>
      </c>
      <c r="M616" t="s">
        <v>25</v>
      </c>
      <c r="N616">
        <f>SUM(Table71417[[#This Row],[Mitigation ($ million)]], Table71417[[#This Row],[Adaptation ($ million)]])</f>
        <v>25</v>
      </c>
      <c r="O616">
        <v>25</v>
      </c>
      <c r="R616" s="43">
        <f>Table71417[[#This Row],[Climate finance ($ million)]]/Table71417[[#This Row],[Total commitment ($ million)]]</f>
        <v>9.9601593625498003E-2</v>
      </c>
      <c r="S616" s="21" t="s">
        <v>3209</v>
      </c>
      <c r="T616" s="1" t="s">
        <v>8795</v>
      </c>
    </row>
    <row r="617" spans="1:20" x14ac:dyDescent="0.25">
      <c r="A617" t="s">
        <v>8742</v>
      </c>
      <c r="B617" t="s">
        <v>66</v>
      </c>
      <c r="C617" t="s">
        <v>3429</v>
      </c>
      <c r="D617" t="s">
        <v>3207</v>
      </c>
      <c r="E617" s="2">
        <v>44547</v>
      </c>
      <c r="F617">
        <v>2021</v>
      </c>
      <c r="G617" t="s">
        <v>88</v>
      </c>
      <c r="H617" t="s">
        <v>68</v>
      </c>
      <c r="I617" t="s">
        <v>332</v>
      </c>
      <c r="M617" t="s">
        <v>25</v>
      </c>
      <c r="N617">
        <f>SUM(Table71417[[#This Row],[Mitigation ($ million)]], Table71417[[#This Row],[Adaptation ($ million)]])</f>
        <v>0</v>
      </c>
      <c r="R617" s="5"/>
      <c r="S617" s="21" t="s">
        <v>3209</v>
      </c>
      <c r="T617" s="1" t="s">
        <v>8795</v>
      </c>
    </row>
    <row r="618" spans="1:20" x14ac:dyDescent="0.25">
      <c r="A618" t="s">
        <v>8742</v>
      </c>
      <c r="B618" t="s">
        <v>66</v>
      </c>
      <c r="C618" t="s">
        <v>1073</v>
      </c>
      <c r="D618" t="s">
        <v>1072</v>
      </c>
      <c r="E618" s="2">
        <v>45275</v>
      </c>
      <c r="F618">
        <v>2023</v>
      </c>
      <c r="G618" t="s">
        <v>88</v>
      </c>
      <c r="H618" t="s">
        <v>93</v>
      </c>
      <c r="I618" t="s">
        <v>332</v>
      </c>
      <c r="J618">
        <v>250</v>
      </c>
      <c r="M618" t="s">
        <v>72</v>
      </c>
      <c r="N618">
        <f>SUM(Table71417[[#This Row],[Mitigation ($ million)]], Table71417[[#This Row],[Adaptation ($ million)]])</f>
        <v>56.25</v>
      </c>
      <c r="O618">
        <v>37.5</v>
      </c>
      <c r="P618">
        <v>18.75</v>
      </c>
      <c r="R618" s="43">
        <f>Table71417[[#This Row],[Climate finance ($ million)]]/Table71417[[#This Row],[Total commitment ($ million)]]</f>
        <v>0.22500000000000001</v>
      </c>
      <c r="S618" s="21" t="s">
        <v>1076</v>
      </c>
      <c r="T618" s="1" t="s">
        <v>8797</v>
      </c>
    </row>
    <row r="619" spans="1:20" x14ac:dyDescent="0.25">
      <c r="A619" t="s">
        <v>8742</v>
      </c>
      <c r="B619" t="s">
        <v>66</v>
      </c>
      <c r="C619" t="s">
        <v>755</v>
      </c>
      <c r="D619" t="s">
        <v>754</v>
      </c>
      <c r="E619" s="2">
        <v>45226</v>
      </c>
      <c r="F619">
        <v>2023</v>
      </c>
      <c r="G619" t="s">
        <v>424</v>
      </c>
      <c r="H619" t="s">
        <v>68</v>
      </c>
      <c r="I619" t="s">
        <v>126</v>
      </c>
      <c r="M619" t="s">
        <v>25</v>
      </c>
      <c r="N619">
        <f>SUM(Table71417[[#This Row],[Mitigation ($ million)]], Table71417[[#This Row],[Adaptation ($ million)]])</f>
        <v>0</v>
      </c>
      <c r="R619" s="5"/>
      <c r="S619" s="21" t="s">
        <v>756</v>
      </c>
      <c r="T619" s="1" t="s">
        <v>8797</v>
      </c>
    </row>
    <row r="620" spans="1:20" x14ac:dyDescent="0.25">
      <c r="A620" t="s">
        <v>8742</v>
      </c>
      <c r="B620" t="s">
        <v>66</v>
      </c>
      <c r="C620" t="s">
        <v>755</v>
      </c>
      <c r="D620" t="s">
        <v>754</v>
      </c>
      <c r="E620" s="2">
        <v>45254</v>
      </c>
      <c r="F620">
        <v>2023</v>
      </c>
      <c r="G620" t="s">
        <v>424</v>
      </c>
      <c r="H620" t="s">
        <v>93</v>
      </c>
      <c r="I620" t="s">
        <v>126</v>
      </c>
      <c r="J620">
        <v>101.5</v>
      </c>
      <c r="M620" t="s">
        <v>25</v>
      </c>
      <c r="N620">
        <f>SUM(Table71417[[#This Row],[Mitigation ($ million)]], Table71417[[#This Row],[Adaptation ($ million)]])</f>
        <v>5.6</v>
      </c>
      <c r="P620">
        <v>5.6</v>
      </c>
      <c r="R620" s="43">
        <f>Table71417[[#This Row],[Climate finance ($ million)]]/Table71417[[#This Row],[Total commitment ($ million)]]</f>
        <v>5.5172413793103448E-2</v>
      </c>
      <c r="S620" s="21" t="s">
        <v>756</v>
      </c>
      <c r="T620" s="1" t="s">
        <v>8797</v>
      </c>
    </row>
    <row r="621" spans="1:20" x14ac:dyDescent="0.25">
      <c r="A621" t="s">
        <v>8742</v>
      </c>
      <c r="B621" t="s">
        <v>66</v>
      </c>
      <c r="C621" t="s">
        <v>621</v>
      </c>
      <c r="D621" t="s">
        <v>620</v>
      </c>
      <c r="E621" s="2">
        <v>45173</v>
      </c>
      <c r="F621">
        <v>2023</v>
      </c>
      <c r="G621" t="s">
        <v>255</v>
      </c>
      <c r="H621" t="s">
        <v>150</v>
      </c>
      <c r="I621" t="s">
        <v>126</v>
      </c>
      <c r="J621">
        <v>19.7</v>
      </c>
      <c r="M621" t="s">
        <v>24</v>
      </c>
      <c r="N621">
        <f>SUM(Table71417[[#This Row],[Mitigation ($ million)]], Table71417[[#This Row],[Adaptation ($ million)]])</f>
        <v>6.51</v>
      </c>
      <c r="O621">
        <v>6.51</v>
      </c>
      <c r="R621" s="43">
        <f>Table71417[[#This Row],[Climate finance ($ million)]]/Table71417[[#This Row],[Total commitment ($ million)]]</f>
        <v>0.3304568527918782</v>
      </c>
      <c r="S621" s="21" t="s">
        <v>623</v>
      </c>
      <c r="T621" s="1" t="s">
        <v>8797</v>
      </c>
    </row>
    <row r="622" spans="1:20" x14ac:dyDescent="0.25">
      <c r="A622" t="s">
        <v>8742</v>
      </c>
      <c r="B622" t="s">
        <v>66</v>
      </c>
      <c r="C622" t="s">
        <v>621</v>
      </c>
      <c r="D622" t="s">
        <v>620</v>
      </c>
      <c r="E622" s="2">
        <v>45190</v>
      </c>
      <c r="F622">
        <v>2023</v>
      </c>
      <c r="G622" t="s">
        <v>255</v>
      </c>
      <c r="H622" t="s">
        <v>68</v>
      </c>
      <c r="I622" t="s">
        <v>126</v>
      </c>
      <c r="M622" t="s">
        <v>24</v>
      </c>
      <c r="N622">
        <f>SUM(Table71417[[#This Row],[Mitigation ($ million)]], Table71417[[#This Row],[Adaptation ($ million)]])</f>
        <v>0</v>
      </c>
      <c r="R622" s="5"/>
      <c r="S622" s="21" t="s">
        <v>623</v>
      </c>
      <c r="T622" s="1" t="s">
        <v>8797</v>
      </c>
    </row>
    <row r="623" spans="1:20" x14ac:dyDescent="0.25">
      <c r="A623" t="s">
        <v>8742</v>
      </c>
      <c r="B623" t="s">
        <v>66</v>
      </c>
      <c r="C623" t="s">
        <v>2347</v>
      </c>
      <c r="D623" t="s">
        <v>2346</v>
      </c>
      <c r="E623" s="2">
        <v>44926</v>
      </c>
      <c r="F623">
        <v>2022</v>
      </c>
      <c r="G623" t="s">
        <v>216</v>
      </c>
      <c r="H623" t="s">
        <v>68</v>
      </c>
      <c r="I623" t="s">
        <v>117</v>
      </c>
      <c r="J623">
        <v>8.0733960000000007</v>
      </c>
      <c r="M623" t="s">
        <v>72</v>
      </c>
      <c r="N623">
        <f>SUM(Table71417[[#This Row],[Mitigation ($ million)]], Table71417[[#This Row],[Adaptation ($ million)]])</f>
        <v>8.0733959999999989</v>
      </c>
      <c r="O623">
        <v>6</v>
      </c>
      <c r="P623">
        <v>2.0733959999999998</v>
      </c>
      <c r="R623" s="43">
        <f>Table71417[[#This Row],[Climate finance ($ million)]]/Table71417[[#This Row],[Total commitment ($ million)]]</f>
        <v>0.99999999999999978</v>
      </c>
      <c r="S623" s="21" t="s">
        <v>2348</v>
      </c>
      <c r="T623" s="1" t="s">
        <v>8796</v>
      </c>
    </row>
    <row r="624" spans="1:20" x14ac:dyDescent="0.25">
      <c r="A624" t="s">
        <v>8742</v>
      </c>
      <c r="B624" t="s">
        <v>66</v>
      </c>
      <c r="C624" t="s">
        <v>2347</v>
      </c>
      <c r="D624" t="s">
        <v>3390</v>
      </c>
      <c r="E624" s="2">
        <v>44350</v>
      </c>
      <c r="F624">
        <v>2021</v>
      </c>
      <c r="G624" t="s">
        <v>216</v>
      </c>
      <c r="H624" t="s">
        <v>68</v>
      </c>
      <c r="I624" t="s">
        <v>117</v>
      </c>
      <c r="J624">
        <v>0.18348800000000001</v>
      </c>
      <c r="M624" t="s">
        <v>72</v>
      </c>
      <c r="N624">
        <f>SUM(Table71417[[#This Row],[Mitigation ($ million)]], Table71417[[#This Row],[Adaptation ($ million)]])</f>
        <v>1.8348799999999998E-2</v>
      </c>
      <c r="O624">
        <v>1.28442E-2</v>
      </c>
      <c r="P624">
        <v>5.5046000000000001E-3</v>
      </c>
      <c r="R624" s="43">
        <f>Table71417[[#This Row],[Climate finance ($ million)]]/Table71417[[#This Row],[Total commitment ($ million)]]</f>
        <v>9.9999999999999992E-2</v>
      </c>
      <c r="S624" s="21" t="s">
        <v>3391</v>
      </c>
      <c r="T624" s="1" t="s">
        <v>8795</v>
      </c>
    </row>
    <row r="625" spans="1:20" x14ac:dyDescent="0.25">
      <c r="A625" t="s">
        <v>8742</v>
      </c>
      <c r="B625" t="s">
        <v>66</v>
      </c>
      <c r="C625" t="s">
        <v>3001</v>
      </c>
      <c r="D625" t="s">
        <v>3000</v>
      </c>
      <c r="E625" s="2">
        <v>44914</v>
      </c>
      <c r="F625">
        <v>2022</v>
      </c>
      <c r="G625" t="s">
        <v>113</v>
      </c>
      <c r="H625" t="s">
        <v>93</v>
      </c>
      <c r="I625" t="s">
        <v>117</v>
      </c>
      <c r="J625">
        <v>104.1151796</v>
      </c>
      <c r="M625" t="s">
        <v>25</v>
      </c>
      <c r="N625">
        <f>SUM(Table71417[[#This Row],[Mitigation ($ million)]], Table71417[[#This Row],[Adaptation ($ million)]])</f>
        <v>12.6</v>
      </c>
      <c r="P625">
        <v>12.6</v>
      </c>
      <c r="R625" s="43">
        <f>Table71417[[#This Row],[Climate finance ($ million)]]/Table71417[[#This Row],[Total commitment ($ million)]]</f>
        <v>0.12101981717178922</v>
      </c>
      <c r="S625" s="21" t="s">
        <v>3003</v>
      </c>
      <c r="T625" s="1" t="s">
        <v>8796</v>
      </c>
    </row>
    <row r="626" spans="1:20" x14ac:dyDescent="0.25">
      <c r="A626" t="s">
        <v>8742</v>
      </c>
      <c r="B626" t="s">
        <v>66</v>
      </c>
      <c r="C626" t="s">
        <v>3364</v>
      </c>
      <c r="D626" t="s">
        <v>3363</v>
      </c>
      <c r="E626" s="2">
        <v>44252</v>
      </c>
      <c r="F626">
        <v>2021</v>
      </c>
      <c r="G626" t="s">
        <v>104</v>
      </c>
      <c r="H626" t="s">
        <v>68</v>
      </c>
      <c r="I626" t="s">
        <v>141</v>
      </c>
      <c r="J626">
        <v>0.22</v>
      </c>
      <c r="M626" t="s">
        <v>24</v>
      </c>
      <c r="N626">
        <f>SUM(Table71417[[#This Row],[Mitigation ($ million)]], Table71417[[#This Row],[Adaptation ($ million)]])</f>
        <v>0.22</v>
      </c>
      <c r="O626">
        <v>0</v>
      </c>
      <c r="P626">
        <v>0.22</v>
      </c>
      <c r="R626" s="43">
        <f>Table71417[[#This Row],[Climate finance ($ million)]]/Table71417[[#This Row],[Total commitment ($ million)]]</f>
        <v>1</v>
      </c>
      <c r="S626" s="21" t="s">
        <v>3365</v>
      </c>
      <c r="T626" s="1" t="s">
        <v>8795</v>
      </c>
    </row>
    <row r="627" spans="1:20" x14ac:dyDescent="0.25">
      <c r="A627" t="s">
        <v>8742</v>
      </c>
      <c r="B627" t="s">
        <v>66</v>
      </c>
      <c r="C627" t="s">
        <v>3481</v>
      </c>
      <c r="D627" t="s">
        <v>3480</v>
      </c>
      <c r="E627" s="2">
        <v>44550</v>
      </c>
      <c r="F627">
        <v>2021</v>
      </c>
      <c r="G627" t="s">
        <v>216</v>
      </c>
      <c r="H627" t="s">
        <v>68</v>
      </c>
      <c r="I627" t="s">
        <v>84</v>
      </c>
      <c r="J627">
        <v>0.8</v>
      </c>
      <c r="M627" t="s">
        <v>24</v>
      </c>
      <c r="N627">
        <f>SUM(Table71417[[#This Row],[Mitigation ($ million)]], Table71417[[#This Row],[Adaptation ($ million)]])</f>
        <v>0.2</v>
      </c>
      <c r="P627">
        <v>0.2</v>
      </c>
      <c r="R627" s="43">
        <f>Table71417[[#This Row],[Climate finance ($ million)]]/Table71417[[#This Row],[Total commitment ($ million)]]</f>
        <v>0.25</v>
      </c>
      <c r="S627" s="21" t="s">
        <v>3482</v>
      </c>
      <c r="T627" s="1" t="s">
        <v>8795</v>
      </c>
    </row>
    <row r="628" spans="1:20" x14ac:dyDescent="0.25">
      <c r="A628" t="s">
        <v>8742</v>
      </c>
      <c r="B628" t="s">
        <v>66</v>
      </c>
      <c r="C628" t="s">
        <v>3481</v>
      </c>
      <c r="D628" t="s">
        <v>3480</v>
      </c>
      <c r="E628" s="2">
        <v>44550</v>
      </c>
      <c r="F628">
        <v>2021</v>
      </c>
      <c r="G628" t="s">
        <v>216</v>
      </c>
      <c r="H628" t="s">
        <v>68</v>
      </c>
      <c r="I628" t="s">
        <v>141</v>
      </c>
      <c r="M628" t="s">
        <v>24</v>
      </c>
      <c r="N628">
        <f>SUM(Table71417[[#This Row],[Mitigation ($ million)]], Table71417[[#This Row],[Adaptation ($ million)]])</f>
        <v>0.1</v>
      </c>
      <c r="P628">
        <v>0.1</v>
      </c>
      <c r="R628" s="5"/>
      <c r="S628" s="21" t="s">
        <v>3482</v>
      </c>
      <c r="T628" s="1" t="s">
        <v>8795</v>
      </c>
    </row>
    <row r="629" spans="1:20" x14ac:dyDescent="0.25">
      <c r="A629" t="s">
        <v>8742</v>
      </c>
      <c r="B629" t="s">
        <v>66</v>
      </c>
      <c r="C629" t="s">
        <v>3481</v>
      </c>
      <c r="D629" t="s">
        <v>3480</v>
      </c>
      <c r="E629" s="2">
        <v>44550</v>
      </c>
      <c r="F629">
        <v>2021</v>
      </c>
      <c r="G629" t="s">
        <v>216</v>
      </c>
      <c r="H629" t="s">
        <v>68</v>
      </c>
      <c r="I629" t="s">
        <v>84</v>
      </c>
      <c r="M629" t="s">
        <v>24</v>
      </c>
      <c r="N629">
        <f>SUM(Table71417[[#This Row],[Mitigation ($ million)]], Table71417[[#This Row],[Adaptation ($ million)]])</f>
        <v>0.25</v>
      </c>
      <c r="P629">
        <v>0.25</v>
      </c>
      <c r="R629" s="5"/>
      <c r="S629" s="21" t="s">
        <v>3482</v>
      </c>
      <c r="T629" s="1" t="s">
        <v>8795</v>
      </c>
    </row>
    <row r="630" spans="1:20" x14ac:dyDescent="0.25">
      <c r="A630" t="s">
        <v>8742</v>
      </c>
      <c r="B630" t="s">
        <v>66</v>
      </c>
      <c r="C630" t="s">
        <v>3481</v>
      </c>
      <c r="D630" t="s">
        <v>3480</v>
      </c>
      <c r="E630" s="2">
        <v>44550</v>
      </c>
      <c r="F630">
        <v>2021</v>
      </c>
      <c r="G630" t="s">
        <v>216</v>
      </c>
      <c r="H630" t="s">
        <v>68</v>
      </c>
      <c r="I630" t="s">
        <v>141</v>
      </c>
      <c r="M630" t="s">
        <v>24</v>
      </c>
      <c r="N630">
        <f>SUM(Table71417[[#This Row],[Mitigation ($ million)]], Table71417[[#This Row],[Adaptation ($ million)]])</f>
        <v>0.25</v>
      </c>
      <c r="P630">
        <v>0.25</v>
      </c>
      <c r="R630" s="5"/>
      <c r="S630" s="21" t="s">
        <v>3482</v>
      </c>
      <c r="T630" s="1" t="s">
        <v>8795</v>
      </c>
    </row>
    <row r="631" spans="1:20" x14ac:dyDescent="0.25">
      <c r="A631" t="s">
        <v>8742</v>
      </c>
      <c r="B631" t="s">
        <v>66</v>
      </c>
      <c r="C631" t="s">
        <v>2350</v>
      </c>
      <c r="D631" t="s">
        <v>2349</v>
      </c>
      <c r="E631" s="2">
        <v>44491</v>
      </c>
      <c r="F631">
        <v>2021</v>
      </c>
      <c r="G631" t="s">
        <v>216</v>
      </c>
      <c r="H631" t="s">
        <v>68</v>
      </c>
      <c r="I631" t="s">
        <v>141</v>
      </c>
      <c r="J631">
        <v>0.3</v>
      </c>
      <c r="M631" t="s">
        <v>72</v>
      </c>
      <c r="N631">
        <f>SUM(Table71417[[#This Row],[Mitigation ($ million)]], Table71417[[#This Row],[Adaptation ($ million)]])</f>
        <v>7.4999999999999997E-2</v>
      </c>
      <c r="O631">
        <v>2.2499999999999999E-2</v>
      </c>
      <c r="P631">
        <v>5.2499999999999998E-2</v>
      </c>
      <c r="R631" s="43">
        <f>Table71417[[#This Row],[Climate finance ($ million)]]/Table71417[[#This Row],[Total commitment ($ million)]]</f>
        <v>0.25</v>
      </c>
      <c r="S631" s="21" t="s">
        <v>2351</v>
      </c>
      <c r="T631" s="1" t="s">
        <v>8795</v>
      </c>
    </row>
    <row r="632" spans="1:20" x14ac:dyDescent="0.25">
      <c r="A632" t="s">
        <v>8742</v>
      </c>
      <c r="B632" t="s">
        <v>66</v>
      </c>
      <c r="C632" t="s">
        <v>2350</v>
      </c>
      <c r="D632" t="s">
        <v>2349</v>
      </c>
      <c r="E632" s="2">
        <v>44491</v>
      </c>
      <c r="F632">
        <v>2021</v>
      </c>
      <c r="G632" t="s">
        <v>216</v>
      </c>
      <c r="H632" t="s">
        <v>68</v>
      </c>
      <c r="I632" t="s">
        <v>117</v>
      </c>
      <c r="M632" t="s">
        <v>72</v>
      </c>
      <c r="N632">
        <f>SUM(Table71417[[#This Row],[Mitigation ($ million)]], Table71417[[#This Row],[Adaptation ($ million)]])</f>
        <v>7.4999999999999997E-2</v>
      </c>
      <c r="O632">
        <v>2.2499999999999999E-2</v>
      </c>
      <c r="P632">
        <v>5.2499999999999998E-2</v>
      </c>
      <c r="R632" s="5"/>
      <c r="S632" s="21" t="s">
        <v>2351</v>
      </c>
      <c r="T632" s="1" t="s">
        <v>8795</v>
      </c>
    </row>
    <row r="633" spans="1:20" x14ac:dyDescent="0.25">
      <c r="A633" t="s">
        <v>8742</v>
      </c>
      <c r="B633" t="s">
        <v>66</v>
      </c>
      <c r="C633" t="s">
        <v>2350</v>
      </c>
      <c r="D633" t="s">
        <v>2349</v>
      </c>
      <c r="E633" s="2">
        <v>44491</v>
      </c>
      <c r="F633">
        <v>2021</v>
      </c>
      <c r="G633" t="s">
        <v>216</v>
      </c>
      <c r="H633" t="s">
        <v>68</v>
      </c>
      <c r="I633" t="s">
        <v>332</v>
      </c>
      <c r="M633" t="s">
        <v>72</v>
      </c>
      <c r="N633">
        <f>SUM(Table71417[[#This Row],[Mitigation ($ million)]], Table71417[[#This Row],[Adaptation ($ million)]])</f>
        <v>7.4999999999999997E-2</v>
      </c>
      <c r="O633">
        <v>2.2499999999999999E-2</v>
      </c>
      <c r="P633">
        <v>5.2499999999999998E-2</v>
      </c>
      <c r="R633" s="5"/>
      <c r="S633" s="21" t="s">
        <v>2351</v>
      </c>
      <c r="T633" s="1" t="s">
        <v>8795</v>
      </c>
    </row>
    <row r="634" spans="1:20" x14ac:dyDescent="0.25">
      <c r="A634" t="s">
        <v>8742</v>
      </c>
      <c r="B634" t="s">
        <v>66</v>
      </c>
      <c r="C634" t="s">
        <v>2350</v>
      </c>
      <c r="D634" t="s">
        <v>2349</v>
      </c>
      <c r="E634" s="2">
        <v>44491</v>
      </c>
      <c r="F634">
        <v>2021</v>
      </c>
      <c r="G634" t="s">
        <v>216</v>
      </c>
      <c r="H634" t="s">
        <v>68</v>
      </c>
      <c r="I634" t="s">
        <v>475</v>
      </c>
      <c r="M634" t="s">
        <v>72</v>
      </c>
      <c r="N634">
        <f>SUM(Table71417[[#This Row],[Mitigation ($ million)]], Table71417[[#This Row],[Adaptation ($ million)]])</f>
        <v>7.4999999999999997E-2</v>
      </c>
      <c r="O634">
        <v>2.2499999999999999E-2</v>
      </c>
      <c r="P634">
        <v>5.2499999999999998E-2</v>
      </c>
      <c r="R634" s="5"/>
      <c r="S634" s="21" t="s">
        <v>2351</v>
      </c>
      <c r="T634" s="1" t="s">
        <v>8795</v>
      </c>
    </row>
    <row r="635" spans="1:20" x14ac:dyDescent="0.25">
      <c r="A635" t="s">
        <v>8742</v>
      </c>
      <c r="B635" t="s">
        <v>66</v>
      </c>
      <c r="C635" t="s">
        <v>2350</v>
      </c>
      <c r="D635" t="s">
        <v>2349</v>
      </c>
      <c r="E635" s="2">
        <v>44594</v>
      </c>
      <c r="F635">
        <v>2022</v>
      </c>
      <c r="G635" t="s">
        <v>216</v>
      </c>
      <c r="H635" t="s">
        <v>68</v>
      </c>
      <c r="I635" t="s">
        <v>141</v>
      </c>
      <c r="J635">
        <v>0.22500000000000001</v>
      </c>
      <c r="M635" t="s">
        <v>72</v>
      </c>
      <c r="N635">
        <f>SUM(Table71417[[#This Row],[Mitigation ($ million)]], Table71417[[#This Row],[Adaptation ($ million)]])</f>
        <v>0.12375</v>
      </c>
      <c r="O635">
        <v>0.10125000000000001</v>
      </c>
      <c r="P635">
        <v>2.2499999999999999E-2</v>
      </c>
      <c r="R635" s="43">
        <f>Table71417[[#This Row],[Climate finance ($ million)]]/Table71417[[#This Row],[Total commitment ($ million)]]</f>
        <v>0.54999999999999993</v>
      </c>
      <c r="S635" s="21" t="s">
        <v>2351</v>
      </c>
      <c r="T635" s="1" t="s">
        <v>8796</v>
      </c>
    </row>
    <row r="636" spans="1:20" x14ac:dyDescent="0.25">
      <c r="A636" t="s">
        <v>8742</v>
      </c>
      <c r="B636" t="s">
        <v>66</v>
      </c>
      <c r="C636" t="s">
        <v>2350</v>
      </c>
      <c r="D636" t="s">
        <v>2349</v>
      </c>
      <c r="E636" s="2">
        <v>44594</v>
      </c>
      <c r="F636">
        <v>2022</v>
      </c>
      <c r="G636" t="s">
        <v>216</v>
      </c>
      <c r="H636" t="s">
        <v>68</v>
      </c>
      <c r="I636" t="s">
        <v>117</v>
      </c>
      <c r="M636" t="s">
        <v>72</v>
      </c>
      <c r="N636">
        <f>SUM(Table71417[[#This Row],[Mitigation ($ million)]], Table71417[[#This Row],[Adaptation ($ million)]])</f>
        <v>0.10125000000000001</v>
      </c>
      <c r="O636">
        <v>3.3750000000000002E-2</v>
      </c>
      <c r="P636">
        <v>6.7500000000000004E-2</v>
      </c>
      <c r="R636" s="5"/>
      <c r="S636" s="21" t="s">
        <v>2351</v>
      </c>
      <c r="T636" s="1" t="s">
        <v>8796</v>
      </c>
    </row>
    <row r="637" spans="1:20" x14ac:dyDescent="0.25">
      <c r="A637" t="s">
        <v>8742</v>
      </c>
      <c r="B637" t="s">
        <v>66</v>
      </c>
      <c r="C637" t="s">
        <v>3421</v>
      </c>
      <c r="D637" t="s">
        <v>3420</v>
      </c>
      <c r="E637" s="2">
        <v>44544</v>
      </c>
      <c r="F637">
        <v>2021</v>
      </c>
      <c r="G637" t="s">
        <v>216</v>
      </c>
      <c r="H637" t="s">
        <v>68</v>
      </c>
      <c r="I637" t="s">
        <v>332</v>
      </c>
      <c r="J637">
        <v>0.3</v>
      </c>
      <c r="M637" t="s">
        <v>24</v>
      </c>
      <c r="N637">
        <f>SUM(Table71417[[#This Row],[Mitigation ($ million)]], Table71417[[#This Row],[Adaptation ($ million)]])</f>
        <v>0.3</v>
      </c>
      <c r="P637">
        <v>0.3</v>
      </c>
      <c r="R637" s="5"/>
      <c r="S637" s="21" t="s">
        <v>3422</v>
      </c>
      <c r="T637" s="1" t="s">
        <v>8795</v>
      </c>
    </row>
    <row r="638" spans="1:20" x14ac:dyDescent="0.25">
      <c r="A638" t="s">
        <v>8742</v>
      </c>
      <c r="B638" t="s">
        <v>66</v>
      </c>
      <c r="C638" t="s">
        <v>3414</v>
      </c>
      <c r="D638" t="s">
        <v>3413</v>
      </c>
      <c r="E638" s="2">
        <v>44490</v>
      </c>
      <c r="F638">
        <v>2021</v>
      </c>
      <c r="G638" t="s">
        <v>216</v>
      </c>
      <c r="H638" t="s">
        <v>68</v>
      </c>
      <c r="I638" t="s">
        <v>128</v>
      </c>
      <c r="J638">
        <v>0.6</v>
      </c>
      <c r="M638" t="s">
        <v>72</v>
      </c>
      <c r="N638">
        <f>SUM(Table71417[[#This Row],[Mitigation ($ million)]], Table71417[[#This Row],[Adaptation ($ million)]])</f>
        <v>0</v>
      </c>
      <c r="R638" s="5"/>
      <c r="S638" s="21" t="s">
        <v>3415</v>
      </c>
      <c r="T638" s="1" t="s">
        <v>8795</v>
      </c>
    </row>
    <row r="639" spans="1:20" x14ac:dyDescent="0.25">
      <c r="A639" t="s">
        <v>8742</v>
      </c>
      <c r="B639" t="s">
        <v>66</v>
      </c>
      <c r="C639" t="s">
        <v>3414</v>
      </c>
      <c r="D639" t="s">
        <v>3413</v>
      </c>
      <c r="E639" s="2">
        <v>44490</v>
      </c>
      <c r="F639">
        <v>2021</v>
      </c>
      <c r="G639" t="s">
        <v>216</v>
      </c>
      <c r="H639" t="s">
        <v>68</v>
      </c>
      <c r="I639" t="s">
        <v>128</v>
      </c>
      <c r="M639" t="s">
        <v>72</v>
      </c>
      <c r="N639">
        <f>SUM(Table71417[[#This Row],[Mitigation ($ million)]], Table71417[[#This Row],[Adaptation ($ million)]])</f>
        <v>0</v>
      </c>
      <c r="R639" s="5"/>
      <c r="S639" s="21" t="s">
        <v>3415</v>
      </c>
      <c r="T639" s="1" t="s">
        <v>8795</v>
      </c>
    </row>
    <row r="640" spans="1:20" x14ac:dyDescent="0.25">
      <c r="A640" t="s">
        <v>8742</v>
      </c>
      <c r="B640" t="s">
        <v>66</v>
      </c>
      <c r="C640" t="s">
        <v>3414</v>
      </c>
      <c r="D640" t="s">
        <v>3413</v>
      </c>
      <c r="E640" s="2">
        <v>44490</v>
      </c>
      <c r="F640">
        <v>2021</v>
      </c>
      <c r="G640" t="s">
        <v>216</v>
      </c>
      <c r="H640" t="s">
        <v>68</v>
      </c>
      <c r="I640" t="s">
        <v>128</v>
      </c>
      <c r="M640" t="s">
        <v>72</v>
      </c>
      <c r="N640">
        <f>SUM(Table71417[[#This Row],[Mitigation ($ million)]], Table71417[[#This Row],[Adaptation ($ million)]])</f>
        <v>0.05</v>
      </c>
      <c r="O640">
        <v>2.5000000000000001E-2</v>
      </c>
      <c r="P640">
        <v>2.5000000000000001E-2</v>
      </c>
      <c r="R640" s="5"/>
      <c r="S640" s="21" t="s">
        <v>3415</v>
      </c>
      <c r="T640" s="1" t="s">
        <v>8795</v>
      </c>
    </row>
    <row r="641" spans="1:20" x14ac:dyDescent="0.25">
      <c r="A641" t="s">
        <v>8742</v>
      </c>
      <c r="B641" t="s">
        <v>66</v>
      </c>
      <c r="C641" t="s">
        <v>3414</v>
      </c>
      <c r="D641" t="s">
        <v>3413</v>
      </c>
      <c r="E641" s="2">
        <v>44490</v>
      </c>
      <c r="F641">
        <v>2021</v>
      </c>
      <c r="G641" t="s">
        <v>216</v>
      </c>
      <c r="H641" t="s">
        <v>68</v>
      </c>
      <c r="I641" t="s">
        <v>117</v>
      </c>
      <c r="M641" t="s">
        <v>72</v>
      </c>
      <c r="N641">
        <f>SUM(Table71417[[#This Row],[Mitigation ($ million)]], Table71417[[#This Row],[Adaptation ($ million)]])</f>
        <v>0.1</v>
      </c>
      <c r="O641">
        <v>0.05</v>
      </c>
      <c r="P641">
        <v>0.05</v>
      </c>
      <c r="R641" s="5"/>
      <c r="S641" s="21" t="s">
        <v>3415</v>
      </c>
      <c r="T641" s="1" t="s">
        <v>8795</v>
      </c>
    </row>
    <row r="642" spans="1:20" x14ac:dyDescent="0.25">
      <c r="A642" t="s">
        <v>8742</v>
      </c>
      <c r="B642" t="s">
        <v>66</v>
      </c>
      <c r="C642" t="s">
        <v>2783</v>
      </c>
      <c r="D642" t="s">
        <v>2782</v>
      </c>
      <c r="E642" s="2">
        <v>44726</v>
      </c>
      <c r="F642">
        <v>2022</v>
      </c>
      <c r="G642" t="s">
        <v>79</v>
      </c>
      <c r="H642" t="s">
        <v>93</v>
      </c>
      <c r="I642" t="s">
        <v>126</v>
      </c>
      <c r="J642">
        <v>500</v>
      </c>
      <c r="M642" t="s">
        <v>25</v>
      </c>
      <c r="N642">
        <f>SUM(Table71417[[#This Row],[Mitigation ($ million)]], Table71417[[#This Row],[Adaptation ($ million)]])</f>
        <v>7.6</v>
      </c>
      <c r="P642">
        <v>7.6</v>
      </c>
      <c r="R642" s="43">
        <f>Table71417[[#This Row],[Climate finance ($ million)]]/Table71417[[#This Row],[Total commitment ($ million)]]</f>
        <v>1.52E-2</v>
      </c>
      <c r="S642" s="21" t="s">
        <v>2785</v>
      </c>
      <c r="T642" s="1" t="s">
        <v>8796</v>
      </c>
    </row>
    <row r="643" spans="1:20" x14ac:dyDescent="0.25">
      <c r="A643" t="s">
        <v>8742</v>
      </c>
      <c r="B643" t="s">
        <v>66</v>
      </c>
      <c r="C643" t="s">
        <v>2783</v>
      </c>
      <c r="D643" t="s">
        <v>2782</v>
      </c>
      <c r="E643" s="2">
        <v>44726</v>
      </c>
      <c r="F643">
        <v>2022</v>
      </c>
      <c r="G643" t="s">
        <v>79</v>
      </c>
      <c r="H643" t="s">
        <v>93</v>
      </c>
      <c r="I643" t="s">
        <v>128</v>
      </c>
      <c r="M643" t="s">
        <v>25</v>
      </c>
      <c r="N643">
        <f>SUM(Table71417[[#This Row],[Mitigation ($ million)]], Table71417[[#This Row],[Adaptation ($ million)]])</f>
        <v>2</v>
      </c>
      <c r="P643">
        <v>2</v>
      </c>
      <c r="R643" s="5"/>
      <c r="S643" s="21" t="s">
        <v>2785</v>
      </c>
      <c r="T643" s="1" t="s">
        <v>8796</v>
      </c>
    </row>
    <row r="644" spans="1:20" x14ac:dyDescent="0.25">
      <c r="A644" t="s">
        <v>8742</v>
      </c>
      <c r="B644" t="s">
        <v>66</v>
      </c>
      <c r="C644" t="s">
        <v>1205</v>
      </c>
      <c r="D644" t="s">
        <v>1204</v>
      </c>
      <c r="E644" s="2">
        <v>45286</v>
      </c>
      <c r="F644">
        <v>2023</v>
      </c>
      <c r="G644" t="s">
        <v>430</v>
      </c>
      <c r="H644" t="s">
        <v>93</v>
      </c>
      <c r="I644" t="s">
        <v>332</v>
      </c>
      <c r="J644">
        <v>108</v>
      </c>
      <c r="M644" t="s">
        <v>72</v>
      </c>
      <c r="N644">
        <f>SUM(Table71417[[#This Row],[Mitigation ($ million)]], Table71417[[#This Row],[Adaptation ($ million)]])</f>
        <v>18.75</v>
      </c>
      <c r="O644">
        <v>11.29</v>
      </c>
      <c r="P644">
        <v>7.46</v>
      </c>
      <c r="R644" s="43">
        <f>Table71417[[#This Row],[Climate finance ($ million)]]/Table71417[[#This Row],[Total commitment ($ million)]]</f>
        <v>0.1736111111111111</v>
      </c>
      <c r="S644" s="21" t="s">
        <v>1207</v>
      </c>
      <c r="T644" s="1" t="s">
        <v>8797</v>
      </c>
    </row>
    <row r="645" spans="1:20" x14ac:dyDescent="0.25">
      <c r="A645" t="s">
        <v>8742</v>
      </c>
      <c r="B645" t="s">
        <v>66</v>
      </c>
      <c r="C645" t="s">
        <v>1205</v>
      </c>
      <c r="D645" t="s">
        <v>1204</v>
      </c>
      <c r="E645" s="2">
        <v>45286</v>
      </c>
      <c r="F645">
        <v>2023</v>
      </c>
      <c r="G645" t="s">
        <v>430</v>
      </c>
      <c r="H645" t="s">
        <v>93</v>
      </c>
      <c r="I645" t="s">
        <v>332</v>
      </c>
      <c r="M645" t="s">
        <v>72</v>
      </c>
      <c r="N645">
        <f>SUM(Table71417[[#This Row],[Mitigation ($ million)]], Table71417[[#This Row],[Adaptation ($ million)]])</f>
        <v>20.82</v>
      </c>
      <c r="O645">
        <v>12.54</v>
      </c>
      <c r="P645">
        <v>8.2799999999999994</v>
      </c>
      <c r="R645" s="5"/>
      <c r="S645" s="21" t="s">
        <v>1207</v>
      </c>
      <c r="T645" s="1" t="s">
        <v>8797</v>
      </c>
    </row>
    <row r="646" spans="1:20" x14ac:dyDescent="0.25">
      <c r="A646" t="s">
        <v>8742</v>
      </c>
      <c r="B646" t="s">
        <v>66</v>
      </c>
      <c r="C646" t="s">
        <v>1205</v>
      </c>
      <c r="D646" t="s">
        <v>1204</v>
      </c>
      <c r="E646" s="2">
        <v>45286</v>
      </c>
      <c r="F646">
        <v>2023</v>
      </c>
      <c r="G646" t="s">
        <v>430</v>
      </c>
      <c r="H646" t="s">
        <v>150</v>
      </c>
      <c r="I646" s="41" t="s">
        <v>332</v>
      </c>
      <c r="M646" t="s">
        <v>72</v>
      </c>
      <c r="N646">
        <f>SUM(Table71417[[#This Row],[Mitigation ($ million)]], Table71417[[#This Row],[Adaptation ($ million)]])</f>
        <v>0</v>
      </c>
      <c r="R646" s="5"/>
      <c r="S646" s="21" t="s">
        <v>1207</v>
      </c>
      <c r="T646" s="1" t="s">
        <v>8797</v>
      </c>
    </row>
    <row r="647" spans="1:20" x14ac:dyDescent="0.25">
      <c r="A647" t="s">
        <v>8742</v>
      </c>
      <c r="B647" t="s">
        <v>66</v>
      </c>
      <c r="C647" t="s">
        <v>1111</v>
      </c>
      <c r="D647" t="s">
        <v>1110</v>
      </c>
      <c r="E647" s="2">
        <v>45278</v>
      </c>
      <c r="F647">
        <v>2023</v>
      </c>
      <c r="G647" t="s">
        <v>430</v>
      </c>
      <c r="H647" t="s">
        <v>68</v>
      </c>
      <c r="I647" t="s">
        <v>332</v>
      </c>
      <c r="J647">
        <v>0.6</v>
      </c>
      <c r="M647" t="s">
        <v>25</v>
      </c>
      <c r="N647">
        <f>SUM(Table71417[[#This Row],[Mitigation ($ million)]], Table71417[[#This Row],[Adaptation ($ million)]])</f>
        <v>0.15</v>
      </c>
      <c r="P647">
        <v>0.15</v>
      </c>
      <c r="R647" s="43">
        <f>Table71417[[#This Row],[Climate finance ($ million)]]/Table71417[[#This Row],[Total commitment ($ million)]]</f>
        <v>0.25</v>
      </c>
      <c r="S647" s="21" t="s">
        <v>1112</v>
      </c>
      <c r="T647" s="1" t="s">
        <v>8797</v>
      </c>
    </row>
    <row r="648" spans="1:20" x14ac:dyDescent="0.25">
      <c r="A648" t="s">
        <v>8742</v>
      </c>
      <c r="B648" t="s">
        <v>66</v>
      </c>
      <c r="C648" t="s">
        <v>3410</v>
      </c>
      <c r="D648" t="s">
        <v>3409</v>
      </c>
      <c r="E648" s="2">
        <v>44489</v>
      </c>
      <c r="F648">
        <v>2021</v>
      </c>
      <c r="G648" t="s">
        <v>216</v>
      </c>
      <c r="H648" t="s">
        <v>68</v>
      </c>
      <c r="I648" t="s">
        <v>128</v>
      </c>
      <c r="J648">
        <v>0.4</v>
      </c>
      <c r="M648" t="s">
        <v>24</v>
      </c>
      <c r="N648">
        <f>SUM(Table71417[[#This Row],[Mitigation ($ million)]], Table71417[[#This Row],[Adaptation ($ million)]])</f>
        <v>0.1</v>
      </c>
      <c r="P648">
        <v>0.1</v>
      </c>
      <c r="R648" s="43">
        <f>Table71417[[#This Row],[Climate finance ($ million)]]/Table71417[[#This Row],[Total commitment ($ million)]]</f>
        <v>0.25</v>
      </c>
      <c r="S648" s="21" t="s">
        <v>3411</v>
      </c>
      <c r="T648" s="1" t="s">
        <v>8795</v>
      </c>
    </row>
    <row r="649" spans="1:20" x14ac:dyDescent="0.25">
      <c r="A649" t="s">
        <v>8742</v>
      </c>
      <c r="B649" t="s">
        <v>66</v>
      </c>
      <c r="C649" t="s">
        <v>3410</v>
      </c>
      <c r="D649" t="s">
        <v>3409</v>
      </c>
      <c r="E649" s="2">
        <v>44489</v>
      </c>
      <c r="F649">
        <v>2021</v>
      </c>
      <c r="G649" t="s">
        <v>216</v>
      </c>
      <c r="H649" t="s">
        <v>68</v>
      </c>
      <c r="I649" t="s">
        <v>128</v>
      </c>
      <c r="M649" t="s">
        <v>24</v>
      </c>
      <c r="N649">
        <f>SUM(Table71417[[#This Row],[Mitigation ($ million)]], Table71417[[#This Row],[Adaptation ($ million)]])</f>
        <v>0.3</v>
      </c>
      <c r="P649">
        <v>0.3</v>
      </c>
      <c r="R649" s="5"/>
      <c r="S649" s="21" t="s">
        <v>3411</v>
      </c>
      <c r="T649" s="1" t="s">
        <v>8795</v>
      </c>
    </row>
    <row r="650" spans="1:20" x14ac:dyDescent="0.25">
      <c r="A650" t="s">
        <v>8742</v>
      </c>
      <c r="B650" t="s">
        <v>66</v>
      </c>
      <c r="C650" t="s">
        <v>1241</v>
      </c>
      <c r="D650" t="s">
        <v>1240</v>
      </c>
      <c r="E650" s="2">
        <v>45288</v>
      </c>
      <c r="F650">
        <v>2023</v>
      </c>
      <c r="G650" t="s">
        <v>216</v>
      </c>
      <c r="H650" t="s">
        <v>93</v>
      </c>
      <c r="I650" t="s">
        <v>71</v>
      </c>
      <c r="J650">
        <v>453.01</v>
      </c>
      <c r="M650" t="s">
        <v>72</v>
      </c>
      <c r="N650">
        <f>SUM(Table71417[[#This Row],[Mitigation ($ million)]], Table71417[[#This Row],[Adaptation ($ million)]])</f>
        <v>43.91</v>
      </c>
      <c r="O650">
        <v>15.975</v>
      </c>
      <c r="P650">
        <v>27.934999999999999</v>
      </c>
      <c r="R650" s="43">
        <f>Table71417[[#This Row],[Climate finance ($ million)]]/Table71417[[#This Row],[Total commitment ($ million)]]</f>
        <v>9.6929427606454593E-2</v>
      </c>
      <c r="S650" s="21" t="s">
        <v>1243</v>
      </c>
      <c r="T650" s="1" t="s">
        <v>8797</v>
      </c>
    </row>
    <row r="651" spans="1:20" x14ac:dyDescent="0.25">
      <c r="A651" t="s">
        <v>8742</v>
      </c>
      <c r="B651" t="s">
        <v>66</v>
      </c>
      <c r="C651" t="s">
        <v>1241</v>
      </c>
      <c r="D651" t="s">
        <v>1240</v>
      </c>
      <c r="E651" s="2">
        <v>45288</v>
      </c>
      <c r="F651">
        <v>2023</v>
      </c>
      <c r="G651" t="s">
        <v>216</v>
      </c>
      <c r="H651" t="s">
        <v>93</v>
      </c>
      <c r="I651" t="s">
        <v>117</v>
      </c>
      <c r="M651" t="s">
        <v>72</v>
      </c>
      <c r="N651">
        <f>SUM(Table71417[[#This Row],[Mitigation ($ million)]], Table71417[[#This Row],[Adaptation ($ million)]])</f>
        <v>43.91</v>
      </c>
      <c r="O651">
        <v>15.975</v>
      </c>
      <c r="P651">
        <v>27.934999999999999</v>
      </c>
      <c r="R651" s="5"/>
      <c r="S651" s="21" t="s">
        <v>1243</v>
      </c>
      <c r="T651" s="1" t="s">
        <v>8797</v>
      </c>
    </row>
    <row r="652" spans="1:20" x14ac:dyDescent="0.25">
      <c r="A652" t="s">
        <v>8742</v>
      </c>
      <c r="B652" t="s">
        <v>66</v>
      </c>
      <c r="C652" t="s">
        <v>1017</v>
      </c>
      <c r="D652" t="s">
        <v>1016</v>
      </c>
      <c r="E652" s="2">
        <v>45274</v>
      </c>
      <c r="F652">
        <v>2023</v>
      </c>
      <c r="G652" t="s">
        <v>222</v>
      </c>
      <c r="H652" t="s">
        <v>93</v>
      </c>
      <c r="I652" t="s">
        <v>132</v>
      </c>
      <c r="J652">
        <v>45.7</v>
      </c>
      <c r="M652" t="s">
        <v>72</v>
      </c>
      <c r="N652">
        <f>SUM(Table71417[[#This Row],[Mitigation ($ million)]], Table71417[[#This Row],[Adaptation ($ million)]])</f>
        <v>5.9539999999999997</v>
      </c>
      <c r="O652">
        <v>0.154</v>
      </c>
      <c r="P652">
        <v>5.8</v>
      </c>
      <c r="R652" s="43">
        <f>Table71417[[#This Row],[Climate finance ($ million)]]/Table71417[[#This Row],[Total commitment ($ million)]]</f>
        <v>0.13028446389496717</v>
      </c>
      <c r="S652" s="21" t="s">
        <v>1019</v>
      </c>
      <c r="T652" s="1" t="s">
        <v>8797</v>
      </c>
    </row>
    <row r="653" spans="1:20" x14ac:dyDescent="0.25">
      <c r="A653" t="s">
        <v>8742</v>
      </c>
      <c r="B653" t="s">
        <v>66</v>
      </c>
      <c r="C653" t="s">
        <v>1017</v>
      </c>
      <c r="D653" t="s">
        <v>1016</v>
      </c>
      <c r="E653" s="2">
        <v>45274</v>
      </c>
      <c r="F653">
        <v>2023</v>
      </c>
      <c r="G653" t="s">
        <v>222</v>
      </c>
      <c r="H653" t="s">
        <v>150</v>
      </c>
      <c r="I653" t="s">
        <v>132</v>
      </c>
      <c r="M653" t="s">
        <v>72</v>
      </c>
      <c r="N653">
        <f>SUM(Table71417[[#This Row],[Mitigation ($ million)]], Table71417[[#This Row],[Adaptation ($ million)]])</f>
        <v>17.994</v>
      </c>
      <c r="O653">
        <v>9.4E-2</v>
      </c>
      <c r="P653">
        <v>17.899999999999999</v>
      </c>
      <c r="R653" s="5"/>
      <c r="S653" s="21" t="s">
        <v>1019</v>
      </c>
      <c r="T653" s="1" t="s">
        <v>8797</v>
      </c>
    </row>
    <row r="654" spans="1:20" x14ac:dyDescent="0.25">
      <c r="A654" t="s">
        <v>8742</v>
      </c>
      <c r="B654" t="s">
        <v>66</v>
      </c>
      <c r="C654" t="s">
        <v>1017</v>
      </c>
      <c r="D654" t="s">
        <v>1016</v>
      </c>
      <c r="E654" s="2">
        <v>45274</v>
      </c>
      <c r="F654">
        <v>2023</v>
      </c>
      <c r="G654" t="s">
        <v>222</v>
      </c>
      <c r="H654" t="s">
        <v>170</v>
      </c>
      <c r="I654" t="s">
        <v>132</v>
      </c>
      <c r="M654" t="s">
        <v>72</v>
      </c>
      <c r="N654">
        <f>SUM(Table71417[[#This Row],[Mitigation ($ million)]], Table71417[[#This Row],[Adaptation ($ million)]])</f>
        <v>0.7</v>
      </c>
      <c r="P654">
        <v>0.7</v>
      </c>
      <c r="R654" s="5"/>
      <c r="S654" s="21" t="s">
        <v>1019</v>
      </c>
      <c r="T654" s="1" t="s">
        <v>8797</v>
      </c>
    </row>
    <row r="655" spans="1:20" x14ac:dyDescent="0.25">
      <c r="A655" t="s">
        <v>8742</v>
      </c>
      <c r="B655" t="s">
        <v>66</v>
      </c>
      <c r="C655" t="s">
        <v>3377</v>
      </c>
      <c r="D655" t="s">
        <v>3376</v>
      </c>
      <c r="E655" s="2">
        <v>44286</v>
      </c>
      <c r="F655">
        <v>2021</v>
      </c>
      <c r="G655" t="s">
        <v>1129</v>
      </c>
      <c r="H655" t="s">
        <v>68</v>
      </c>
      <c r="I655" t="s">
        <v>141</v>
      </c>
      <c r="J655">
        <v>1</v>
      </c>
      <c r="M655" t="s">
        <v>24</v>
      </c>
      <c r="N655">
        <f>SUM(Table71417[[#This Row],[Mitigation ($ million)]], Table71417[[#This Row],[Adaptation ($ million)]])</f>
        <v>0.1</v>
      </c>
      <c r="O655">
        <v>0</v>
      </c>
      <c r="P655">
        <v>0.1</v>
      </c>
      <c r="R655" s="5"/>
      <c r="S655" s="21" t="s">
        <v>3380</v>
      </c>
      <c r="T655" s="1" t="s">
        <v>8795</v>
      </c>
    </row>
    <row r="656" spans="1:20" x14ac:dyDescent="0.25">
      <c r="A656" t="s">
        <v>8742</v>
      </c>
      <c r="B656" t="s">
        <v>66</v>
      </c>
      <c r="C656" t="s">
        <v>3377</v>
      </c>
      <c r="D656" t="s">
        <v>3376</v>
      </c>
      <c r="E656" s="2">
        <v>44286</v>
      </c>
      <c r="F656">
        <v>2021</v>
      </c>
      <c r="G656" t="s">
        <v>1129</v>
      </c>
      <c r="H656" t="s">
        <v>68</v>
      </c>
      <c r="I656" t="s">
        <v>128</v>
      </c>
      <c r="M656" t="s">
        <v>24</v>
      </c>
      <c r="N656">
        <f>SUM(Table71417[[#This Row],[Mitigation ($ million)]], Table71417[[#This Row],[Adaptation ($ million)]])</f>
        <v>0.1</v>
      </c>
      <c r="O656">
        <v>0</v>
      </c>
      <c r="P656">
        <v>0.1</v>
      </c>
      <c r="R656" s="5"/>
      <c r="S656" s="21" t="s">
        <v>3380</v>
      </c>
      <c r="T656" s="1" t="s">
        <v>8795</v>
      </c>
    </row>
    <row r="657" spans="1:20" x14ac:dyDescent="0.25">
      <c r="A657" t="s">
        <v>8742</v>
      </c>
      <c r="B657" t="s">
        <v>66</v>
      </c>
      <c r="C657" t="s">
        <v>3377</v>
      </c>
      <c r="D657" t="s">
        <v>3376</v>
      </c>
      <c r="E657" s="2">
        <v>44453</v>
      </c>
      <c r="F657">
        <v>2021</v>
      </c>
      <c r="G657" t="s">
        <v>1129</v>
      </c>
      <c r="H657" t="s">
        <v>68</v>
      </c>
      <c r="I657" t="s">
        <v>141</v>
      </c>
      <c r="M657" t="s">
        <v>24</v>
      </c>
      <c r="N657">
        <f>SUM(Table71417[[#This Row],[Mitigation ($ million)]], Table71417[[#This Row],[Adaptation ($ million)]])</f>
        <v>0.2</v>
      </c>
      <c r="P657">
        <v>0.2</v>
      </c>
      <c r="R657" s="5"/>
      <c r="S657" s="21" t="s">
        <v>3380</v>
      </c>
      <c r="T657" s="1" t="s">
        <v>8795</v>
      </c>
    </row>
    <row r="658" spans="1:20" x14ac:dyDescent="0.25">
      <c r="A658" t="s">
        <v>8742</v>
      </c>
      <c r="B658" t="s">
        <v>66</v>
      </c>
      <c r="C658" t="s">
        <v>3377</v>
      </c>
      <c r="D658" t="s">
        <v>3376</v>
      </c>
      <c r="E658" s="2">
        <v>44453</v>
      </c>
      <c r="F658">
        <v>2021</v>
      </c>
      <c r="G658" t="s">
        <v>1129</v>
      </c>
      <c r="H658" t="s">
        <v>68</v>
      </c>
      <c r="I658" t="s">
        <v>128</v>
      </c>
      <c r="M658" t="s">
        <v>24</v>
      </c>
      <c r="N658">
        <f>SUM(Table71417[[#This Row],[Mitigation ($ million)]], Table71417[[#This Row],[Adaptation ($ million)]])</f>
        <v>0.2</v>
      </c>
      <c r="P658">
        <v>0.2</v>
      </c>
      <c r="R658" s="5"/>
      <c r="S658" s="21" t="s">
        <v>3380</v>
      </c>
      <c r="T658" s="1" t="s">
        <v>8795</v>
      </c>
    </row>
    <row r="659" spans="1:20" x14ac:dyDescent="0.25">
      <c r="A659" t="s">
        <v>8742</v>
      </c>
      <c r="B659" t="s">
        <v>66</v>
      </c>
      <c r="C659" t="s">
        <v>3377</v>
      </c>
      <c r="D659" t="s">
        <v>3376</v>
      </c>
      <c r="E659" s="2">
        <v>44453</v>
      </c>
      <c r="F659">
        <v>2021</v>
      </c>
      <c r="G659" t="s">
        <v>1129</v>
      </c>
      <c r="H659" t="s">
        <v>68</v>
      </c>
      <c r="I659" t="s">
        <v>141</v>
      </c>
      <c r="M659" t="s">
        <v>24</v>
      </c>
      <c r="N659">
        <f>SUM(Table71417[[#This Row],[Mitigation ($ million)]], Table71417[[#This Row],[Adaptation ($ million)]])</f>
        <v>0.2</v>
      </c>
      <c r="P659">
        <v>0.2</v>
      </c>
      <c r="R659" s="5"/>
      <c r="S659" s="21" t="s">
        <v>3380</v>
      </c>
      <c r="T659" s="1" t="s">
        <v>8795</v>
      </c>
    </row>
    <row r="660" spans="1:20" x14ac:dyDescent="0.25">
      <c r="A660" t="s">
        <v>8742</v>
      </c>
      <c r="B660" t="s">
        <v>66</v>
      </c>
      <c r="C660" t="s">
        <v>3377</v>
      </c>
      <c r="D660" t="s">
        <v>3376</v>
      </c>
      <c r="E660" s="2">
        <v>44453</v>
      </c>
      <c r="F660">
        <v>2021</v>
      </c>
      <c r="G660" t="s">
        <v>1129</v>
      </c>
      <c r="H660" t="s">
        <v>68</v>
      </c>
      <c r="I660" t="s">
        <v>128</v>
      </c>
      <c r="M660" t="s">
        <v>24</v>
      </c>
      <c r="N660">
        <f>SUM(Table71417[[#This Row],[Mitigation ($ million)]], Table71417[[#This Row],[Adaptation ($ million)]])</f>
        <v>0.2</v>
      </c>
      <c r="P660">
        <v>0.2</v>
      </c>
      <c r="R660" s="5"/>
      <c r="S660" s="21" t="s">
        <v>3380</v>
      </c>
      <c r="T660" s="1" t="s">
        <v>8795</v>
      </c>
    </row>
    <row r="661" spans="1:20" x14ac:dyDescent="0.25">
      <c r="A661" t="s">
        <v>8742</v>
      </c>
      <c r="B661" t="s">
        <v>66</v>
      </c>
      <c r="C661" t="s">
        <v>3223</v>
      </c>
      <c r="D661" t="s">
        <v>3222</v>
      </c>
      <c r="E661" s="2">
        <v>44547</v>
      </c>
      <c r="F661">
        <v>2021</v>
      </c>
      <c r="G661" t="s">
        <v>88</v>
      </c>
      <c r="H661" t="s">
        <v>93</v>
      </c>
      <c r="I661" t="s">
        <v>71</v>
      </c>
      <c r="J661">
        <v>351.5</v>
      </c>
      <c r="M661" t="s">
        <v>72</v>
      </c>
      <c r="N661">
        <f>SUM(Table71417[[#This Row],[Mitigation ($ million)]], Table71417[[#This Row],[Adaptation ($ million)]])</f>
        <v>107.67999999999999</v>
      </c>
      <c r="O661">
        <v>75.69</v>
      </c>
      <c r="P661">
        <v>31.99</v>
      </c>
      <c r="R661" s="5"/>
      <c r="S661" s="21" t="s">
        <v>3224</v>
      </c>
      <c r="T661" s="1" t="s">
        <v>8795</v>
      </c>
    </row>
    <row r="662" spans="1:20" x14ac:dyDescent="0.25">
      <c r="A662" t="s">
        <v>8742</v>
      </c>
      <c r="B662" t="s">
        <v>66</v>
      </c>
      <c r="C662" t="s">
        <v>3468</v>
      </c>
      <c r="D662" t="s">
        <v>3222</v>
      </c>
      <c r="E662" s="2">
        <v>44561</v>
      </c>
      <c r="F662">
        <v>2021</v>
      </c>
      <c r="G662" t="s">
        <v>88</v>
      </c>
      <c r="H662" t="s">
        <v>68</v>
      </c>
      <c r="I662" t="s">
        <v>71</v>
      </c>
      <c r="M662" t="s">
        <v>72</v>
      </c>
      <c r="N662">
        <f>SUM(Table71417[[#This Row],[Mitigation ($ million)]], Table71417[[#This Row],[Adaptation ($ million)]])</f>
        <v>0</v>
      </c>
      <c r="R662" s="5"/>
      <c r="S662" s="21" t="s">
        <v>3224</v>
      </c>
      <c r="T662" s="1" t="s">
        <v>8795</v>
      </c>
    </row>
    <row r="663" spans="1:20" x14ac:dyDescent="0.25">
      <c r="A663" t="s">
        <v>8742</v>
      </c>
      <c r="B663" t="s">
        <v>66</v>
      </c>
      <c r="C663" t="s">
        <v>792</v>
      </c>
      <c r="D663" t="s">
        <v>791</v>
      </c>
      <c r="E663" s="2">
        <v>45243</v>
      </c>
      <c r="F663">
        <v>2023</v>
      </c>
      <c r="G663" t="s">
        <v>88</v>
      </c>
      <c r="H663" t="s">
        <v>93</v>
      </c>
      <c r="I663" t="s">
        <v>71</v>
      </c>
      <c r="J663">
        <v>400</v>
      </c>
      <c r="M663" t="s">
        <v>72</v>
      </c>
      <c r="N663">
        <f>SUM(Table71417[[#This Row],[Mitigation ($ million)]], Table71417[[#This Row],[Adaptation ($ million)]])</f>
        <v>117.94</v>
      </c>
      <c r="O663">
        <v>21.57</v>
      </c>
      <c r="P663">
        <v>96.37</v>
      </c>
      <c r="R663" s="43">
        <f>Table71417[[#This Row],[Climate finance ($ million)]]/Table71417[[#This Row],[Total commitment ($ million)]]</f>
        <v>0.29485</v>
      </c>
      <c r="S663" s="21" t="s">
        <v>794</v>
      </c>
      <c r="T663" s="1" t="s">
        <v>8797</v>
      </c>
    </row>
    <row r="664" spans="1:20" x14ac:dyDescent="0.25">
      <c r="A664" t="s">
        <v>8742</v>
      </c>
      <c r="B664" t="s">
        <v>66</v>
      </c>
      <c r="C664" t="s">
        <v>3393</v>
      </c>
      <c r="D664" t="s">
        <v>3392</v>
      </c>
      <c r="E664" s="2">
        <v>44391</v>
      </c>
      <c r="F664">
        <v>2021</v>
      </c>
      <c r="G664" t="s">
        <v>3395</v>
      </c>
      <c r="H664" t="s">
        <v>68</v>
      </c>
      <c r="I664" t="s">
        <v>117</v>
      </c>
      <c r="J664">
        <v>1</v>
      </c>
      <c r="M664" t="s">
        <v>25</v>
      </c>
      <c r="N664">
        <f>SUM(Table71417[[#This Row],[Mitigation ($ million)]], Table71417[[#This Row],[Adaptation ($ million)]])</f>
        <v>0</v>
      </c>
      <c r="R664" s="43">
        <f>Table71417[[#This Row],[Climate finance ($ million)]]/Table71417[[#This Row],[Total commitment ($ million)]]</f>
        <v>0</v>
      </c>
      <c r="S664" s="21" t="s">
        <v>3396</v>
      </c>
      <c r="T664" s="1" t="s">
        <v>8795</v>
      </c>
    </row>
    <row r="665" spans="1:20" x14ac:dyDescent="0.25">
      <c r="A665" t="s">
        <v>8742</v>
      </c>
      <c r="B665" t="s">
        <v>66</v>
      </c>
      <c r="C665" t="s">
        <v>3393</v>
      </c>
      <c r="D665" t="s">
        <v>3392</v>
      </c>
      <c r="E665" s="2">
        <v>44391</v>
      </c>
      <c r="F665">
        <v>2021</v>
      </c>
      <c r="G665" t="s">
        <v>3395</v>
      </c>
      <c r="H665" t="s">
        <v>68</v>
      </c>
      <c r="I665" t="s">
        <v>117</v>
      </c>
      <c r="M665" t="s">
        <v>25</v>
      </c>
      <c r="N665">
        <f>SUM(Table71417[[#This Row],[Mitigation ($ million)]], Table71417[[#This Row],[Adaptation ($ million)]])</f>
        <v>0.1</v>
      </c>
      <c r="O665">
        <v>0.1</v>
      </c>
      <c r="R665" s="5"/>
      <c r="S665" s="21" t="s">
        <v>3396</v>
      </c>
      <c r="T665" s="1" t="s">
        <v>8795</v>
      </c>
    </row>
    <row r="666" spans="1:20" x14ac:dyDescent="0.25">
      <c r="A666" t="s">
        <v>8742</v>
      </c>
      <c r="B666" t="s">
        <v>66</v>
      </c>
      <c r="C666" t="s">
        <v>102</v>
      </c>
      <c r="D666" t="s">
        <v>101</v>
      </c>
      <c r="E666" s="2">
        <v>44406</v>
      </c>
      <c r="F666">
        <v>2021</v>
      </c>
      <c r="G666" t="s">
        <v>104</v>
      </c>
      <c r="H666" t="s">
        <v>68</v>
      </c>
      <c r="I666" t="s">
        <v>84</v>
      </c>
      <c r="J666">
        <v>0.55000000000000004</v>
      </c>
      <c r="M666" t="s">
        <v>72</v>
      </c>
      <c r="N666">
        <f>SUM(Table71417[[#This Row],[Mitigation ($ million)]], Table71417[[#This Row],[Adaptation ($ million)]])</f>
        <v>7.0909089999999994E-2</v>
      </c>
      <c r="O666">
        <v>4.3636359999999999E-2</v>
      </c>
      <c r="P666">
        <v>2.7272729999999999E-2</v>
      </c>
      <c r="R666" s="43">
        <f>Table71417[[#This Row],[Climate finance ($ million)]]/Table71417[[#This Row],[Total commitment ($ million)]]</f>
        <v>0.12892561818181816</v>
      </c>
      <c r="S666" s="21" t="s">
        <v>109</v>
      </c>
      <c r="T666" s="1" t="s">
        <v>8795</v>
      </c>
    </row>
    <row r="667" spans="1:20" x14ac:dyDescent="0.25">
      <c r="A667" t="s">
        <v>8742</v>
      </c>
      <c r="B667" t="s">
        <v>66</v>
      </c>
      <c r="C667" t="s">
        <v>102</v>
      </c>
      <c r="D667" t="s">
        <v>101</v>
      </c>
      <c r="E667" s="2">
        <v>44406</v>
      </c>
      <c r="F667">
        <v>2021</v>
      </c>
      <c r="G667" t="s">
        <v>104</v>
      </c>
      <c r="H667" t="s">
        <v>68</v>
      </c>
      <c r="I667" t="s">
        <v>71</v>
      </c>
      <c r="M667" t="s">
        <v>72</v>
      </c>
      <c r="N667">
        <f>SUM(Table71417[[#This Row],[Mitigation ($ million)]], Table71417[[#This Row],[Adaptation ($ million)]])</f>
        <v>2.9545450000000001E-2</v>
      </c>
      <c r="O667">
        <v>1.8181820000000001E-2</v>
      </c>
      <c r="P667">
        <v>1.136363E-2</v>
      </c>
      <c r="R667" s="5"/>
      <c r="S667" s="21" t="s">
        <v>109</v>
      </c>
      <c r="T667" s="1" t="s">
        <v>8795</v>
      </c>
    </row>
    <row r="668" spans="1:20" x14ac:dyDescent="0.25">
      <c r="A668" t="s">
        <v>8742</v>
      </c>
      <c r="B668" t="s">
        <v>66</v>
      </c>
      <c r="C668" t="s">
        <v>102</v>
      </c>
      <c r="D668" t="s">
        <v>101</v>
      </c>
      <c r="E668" s="2">
        <v>44406</v>
      </c>
      <c r="F668">
        <v>2021</v>
      </c>
      <c r="G668" t="s">
        <v>104</v>
      </c>
      <c r="H668" t="s">
        <v>68</v>
      </c>
      <c r="I668" t="s">
        <v>117</v>
      </c>
      <c r="M668" t="s">
        <v>72</v>
      </c>
      <c r="N668">
        <f>SUM(Table71417[[#This Row],[Mitigation ($ million)]], Table71417[[#This Row],[Adaptation ($ million)]])</f>
        <v>2.9545450000000001E-2</v>
      </c>
      <c r="O668">
        <v>1.8181820000000001E-2</v>
      </c>
      <c r="P668">
        <v>1.136363E-2</v>
      </c>
      <c r="R668" s="5"/>
      <c r="S668" s="21" t="s">
        <v>109</v>
      </c>
      <c r="T668" s="1" t="s">
        <v>8795</v>
      </c>
    </row>
    <row r="669" spans="1:20" x14ac:dyDescent="0.25">
      <c r="A669" t="s">
        <v>8742</v>
      </c>
      <c r="B669" t="s">
        <v>66</v>
      </c>
      <c r="C669" t="s">
        <v>102</v>
      </c>
      <c r="D669" t="s">
        <v>101</v>
      </c>
      <c r="E669" s="2">
        <v>44946</v>
      </c>
      <c r="F669">
        <v>2023</v>
      </c>
      <c r="G669" t="s">
        <v>104</v>
      </c>
      <c r="H669" t="s">
        <v>107</v>
      </c>
      <c r="I669" t="s">
        <v>71</v>
      </c>
      <c r="J669">
        <v>0.6</v>
      </c>
      <c r="M669" t="s">
        <v>25</v>
      </c>
      <c r="N669">
        <f>SUM(Table71417[[#This Row],[Mitigation ($ million)]], Table71417[[#This Row],[Adaptation ($ million)]])</f>
        <v>0.1</v>
      </c>
      <c r="P669">
        <v>0.1</v>
      </c>
      <c r="R669" s="43">
        <f>Table71417[[#This Row],[Climate finance ($ million)]]/Table71417[[#This Row],[Total commitment ($ million)]]</f>
        <v>0.16666666666666669</v>
      </c>
      <c r="S669" s="21" t="s">
        <v>109</v>
      </c>
      <c r="T669" s="1" t="s">
        <v>8797</v>
      </c>
    </row>
    <row r="670" spans="1:20" x14ac:dyDescent="0.25">
      <c r="A670" t="s">
        <v>8742</v>
      </c>
      <c r="B670" t="s">
        <v>66</v>
      </c>
      <c r="C670" t="s">
        <v>102</v>
      </c>
      <c r="D670" t="s">
        <v>101</v>
      </c>
      <c r="E670" s="2">
        <v>45271</v>
      </c>
      <c r="F670">
        <v>2023</v>
      </c>
      <c r="G670" t="s">
        <v>104</v>
      </c>
      <c r="H670" t="s">
        <v>68</v>
      </c>
      <c r="I670" t="s">
        <v>71</v>
      </c>
      <c r="M670" t="s">
        <v>25</v>
      </c>
      <c r="N670">
        <f>SUM(Table71417[[#This Row],[Mitigation ($ million)]], Table71417[[#This Row],[Adaptation ($ million)]])</f>
        <v>0.5</v>
      </c>
      <c r="P670">
        <v>0.5</v>
      </c>
      <c r="R670" s="5"/>
      <c r="S670" s="21" t="s">
        <v>109</v>
      </c>
      <c r="T670" s="1" t="s">
        <v>8797</v>
      </c>
    </row>
    <row r="671" spans="1:20" x14ac:dyDescent="0.25">
      <c r="A671" t="s">
        <v>8742</v>
      </c>
      <c r="B671" t="s">
        <v>66</v>
      </c>
      <c r="C671" t="s">
        <v>3005</v>
      </c>
      <c r="D671" t="s">
        <v>3004</v>
      </c>
      <c r="E671" s="2">
        <v>44916</v>
      </c>
      <c r="F671">
        <v>2022</v>
      </c>
      <c r="G671" t="s">
        <v>113</v>
      </c>
      <c r="H671" t="s">
        <v>93</v>
      </c>
      <c r="I671" t="s">
        <v>132</v>
      </c>
      <c r="J671">
        <v>152.80000000000001</v>
      </c>
      <c r="M671" t="s">
        <v>72</v>
      </c>
      <c r="N671">
        <f>SUM(Table71417[[#This Row],[Mitigation ($ million)]], Table71417[[#This Row],[Adaptation ($ million)]])</f>
        <v>11.23</v>
      </c>
      <c r="O671">
        <v>8.8000000000000007</v>
      </c>
      <c r="P671">
        <v>2.4300000000000002</v>
      </c>
      <c r="R671" s="43">
        <f>Table71417[[#This Row],[Climate finance ($ million)]]/Table71417[[#This Row],[Total commitment ($ million)]]</f>
        <v>7.3494764397905754E-2</v>
      </c>
      <c r="S671" s="21" t="s">
        <v>3007</v>
      </c>
      <c r="T671" s="1" t="s">
        <v>8796</v>
      </c>
    </row>
    <row r="672" spans="1:20" x14ac:dyDescent="0.25">
      <c r="A672" t="s">
        <v>8742</v>
      </c>
      <c r="B672" t="s">
        <v>66</v>
      </c>
      <c r="C672" t="s">
        <v>3449</v>
      </c>
      <c r="D672" t="s">
        <v>3448</v>
      </c>
      <c r="E672" s="2">
        <v>44527</v>
      </c>
      <c r="F672">
        <v>2021</v>
      </c>
      <c r="G672" t="s">
        <v>104</v>
      </c>
      <c r="H672" t="s">
        <v>68</v>
      </c>
      <c r="I672" t="s">
        <v>71</v>
      </c>
      <c r="J672">
        <v>2</v>
      </c>
      <c r="M672" t="s">
        <v>25</v>
      </c>
      <c r="N672">
        <f>SUM(Table71417[[#This Row],[Mitigation ($ million)]], Table71417[[#This Row],[Adaptation ($ million)]])</f>
        <v>1</v>
      </c>
      <c r="O672">
        <v>1</v>
      </c>
      <c r="R672" s="43">
        <f>Table71417[[#This Row],[Climate finance ($ million)]]/Table71417[[#This Row],[Total commitment ($ million)]]</f>
        <v>0.5</v>
      </c>
      <c r="S672" s="21" t="s">
        <v>3450</v>
      </c>
      <c r="T672" s="1" t="s">
        <v>8795</v>
      </c>
    </row>
    <row r="673" spans="1:20" x14ac:dyDescent="0.25">
      <c r="A673" t="s">
        <v>8742</v>
      </c>
      <c r="B673" t="s">
        <v>66</v>
      </c>
      <c r="C673" t="s">
        <v>3449</v>
      </c>
      <c r="D673" t="s">
        <v>3448</v>
      </c>
      <c r="E673" s="2">
        <v>44527</v>
      </c>
      <c r="F673">
        <v>2021</v>
      </c>
      <c r="G673" t="s">
        <v>104</v>
      </c>
      <c r="H673" t="s">
        <v>68</v>
      </c>
      <c r="I673" t="s">
        <v>117</v>
      </c>
      <c r="M673" t="s">
        <v>25</v>
      </c>
      <c r="N673">
        <f>SUM(Table71417[[#This Row],[Mitigation ($ million)]], Table71417[[#This Row],[Adaptation ($ million)]])</f>
        <v>1</v>
      </c>
      <c r="O673">
        <v>1</v>
      </c>
      <c r="R673" s="5"/>
      <c r="S673" s="21" t="s">
        <v>3450</v>
      </c>
      <c r="T673" s="1" t="s">
        <v>8795</v>
      </c>
    </row>
    <row r="674" spans="1:20" x14ac:dyDescent="0.25">
      <c r="A674" t="s">
        <v>8742</v>
      </c>
      <c r="B674" t="s">
        <v>66</v>
      </c>
      <c r="C674" t="s">
        <v>2873</v>
      </c>
      <c r="D674" t="s">
        <v>2872</v>
      </c>
      <c r="E674" s="2">
        <v>44874</v>
      </c>
      <c r="F674">
        <v>2022</v>
      </c>
      <c r="G674" t="s">
        <v>2875</v>
      </c>
      <c r="H674" t="s">
        <v>68</v>
      </c>
      <c r="I674" t="s">
        <v>71</v>
      </c>
      <c r="J674">
        <v>3</v>
      </c>
      <c r="M674" t="s">
        <v>25</v>
      </c>
      <c r="N674">
        <f>SUM(Table71417[[#This Row],[Mitigation ($ million)]], Table71417[[#This Row],[Adaptation ($ million)]])</f>
        <v>0.74</v>
      </c>
      <c r="P674">
        <v>0.74</v>
      </c>
      <c r="R674" s="43">
        <f>Table71417[[#This Row],[Climate finance ($ million)]]/Table71417[[#This Row],[Total commitment ($ million)]]</f>
        <v>0.24666666666666667</v>
      </c>
      <c r="S674" s="21" t="s">
        <v>2877</v>
      </c>
      <c r="T674" s="1" t="s">
        <v>8796</v>
      </c>
    </row>
    <row r="675" spans="1:20" x14ac:dyDescent="0.25">
      <c r="A675" t="s">
        <v>8742</v>
      </c>
      <c r="B675" t="s">
        <v>66</v>
      </c>
      <c r="C675" t="s">
        <v>2873</v>
      </c>
      <c r="D675" t="s">
        <v>2872</v>
      </c>
      <c r="E675" s="2">
        <v>44874</v>
      </c>
      <c r="F675">
        <v>2022</v>
      </c>
      <c r="G675" t="s">
        <v>2875</v>
      </c>
      <c r="H675" t="s">
        <v>68</v>
      </c>
      <c r="I675" t="s">
        <v>117</v>
      </c>
      <c r="M675" t="s">
        <v>25</v>
      </c>
      <c r="N675">
        <f>SUM(Table71417[[#This Row],[Mitigation ($ million)]], Table71417[[#This Row],[Adaptation ($ million)]])</f>
        <v>0.26</v>
      </c>
      <c r="P675">
        <v>0.26</v>
      </c>
      <c r="R675" s="5"/>
      <c r="S675" s="21" t="s">
        <v>2877</v>
      </c>
      <c r="T675" s="1" t="s">
        <v>8796</v>
      </c>
    </row>
    <row r="676" spans="1:20" x14ac:dyDescent="0.25">
      <c r="A676" t="s">
        <v>8742</v>
      </c>
      <c r="B676" t="s">
        <v>66</v>
      </c>
      <c r="C676" t="s">
        <v>2873</v>
      </c>
      <c r="D676" t="s">
        <v>2872</v>
      </c>
      <c r="E676" s="2">
        <v>44874</v>
      </c>
      <c r="F676">
        <v>2022</v>
      </c>
      <c r="G676" t="s">
        <v>2875</v>
      </c>
      <c r="H676" t="s">
        <v>68</v>
      </c>
      <c r="I676" t="s">
        <v>71</v>
      </c>
      <c r="M676" t="s">
        <v>25</v>
      </c>
      <c r="N676">
        <f>SUM(Table71417[[#This Row],[Mitigation ($ million)]], Table71417[[#This Row],[Adaptation ($ million)]])</f>
        <v>1.48</v>
      </c>
      <c r="P676">
        <v>1.48</v>
      </c>
      <c r="R676" s="5"/>
      <c r="S676" s="21" t="s">
        <v>2877</v>
      </c>
      <c r="T676" s="1" t="s">
        <v>8796</v>
      </c>
    </row>
    <row r="677" spans="1:20" x14ac:dyDescent="0.25">
      <c r="A677" t="s">
        <v>8742</v>
      </c>
      <c r="B677" t="s">
        <v>66</v>
      </c>
      <c r="C677" t="s">
        <v>2873</v>
      </c>
      <c r="D677" t="s">
        <v>2872</v>
      </c>
      <c r="E677" s="2">
        <v>44874</v>
      </c>
      <c r="F677">
        <v>2022</v>
      </c>
      <c r="G677" t="s">
        <v>2875</v>
      </c>
      <c r="H677" t="s">
        <v>68</v>
      </c>
      <c r="I677" t="s">
        <v>117</v>
      </c>
      <c r="M677" t="s">
        <v>25</v>
      </c>
      <c r="N677">
        <f>SUM(Table71417[[#This Row],[Mitigation ($ million)]], Table71417[[#This Row],[Adaptation ($ million)]])</f>
        <v>0.52</v>
      </c>
      <c r="P677">
        <v>0.52</v>
      </c>
      <c r="R677" s="5"/>
      <c r="S677" s="21" t="s">
        <v>2877</v>
      </c>
      <c r="T677" s="1" t="s">
        <v>8796</v>
      </c>
    </row>
    <row r="678" spans="1:20" x14ac:dyDescent="0.25">
      <c r="A678" t="s">
        <v>8742</v>
      </c>
      <c r="B678" t="s">
        <v>66</v>
      </c>
      <c r="C678" t="s">
        <v>2468</v>
      </c>
      <c r="D678" t="s">
        <v>2467</v>
      </c>
      <c r="E678" s="2">
        <v>44512</v>
      </c>
      <c r="F678">
        <v>2021</v>
      </c>
      <c r="G678" t="s">
        <v>1129</v>
      </c>
      <c r="H678" t="s">
        <v>68</v>
      </c>
      <c r="I678" t="s">
        <v>141</v>
      </c>
      <c r="J678">
        <v>3</v>
      </c>
      <c r="M678" t="s">
        <v>24</v>
      </c>
      <c r="N678">
        <f>SUM(Table71417[[#This Row],[Mitigation ($ million)]], Table71417[[#This Row],[Adaptation ($ million)]])</f>
        <v>3</v>
      </c>
      <c r="P678">
        <v>3</v>
      </c>
      <c r="R678" s="43">
        <f>Table71417[[#This Row],[Climate finance ($ million)]]/Table71417[[#This Row],[Total commitment ($ million)]]</f>
        <v>1</v>
      </c>
      <c r="S678" s="21" t="s">
        <v>2471</v>
      </c>
      <c r="T678" s="1" t="s">
        <v>8795</v>
      </c>
    </row>
    <row r="679" spans="1:20" x14ac:dyDescent="0.25">
      <c r="A679" t="s">
        <v>8742</v>
      </c>
      <c r="B679" t="s">
        <v>66</v>
      </c>
      <c r="C679" t="s">
        <v>2468</v>
      </c>
      <c r="D679" t="s">
        <v>2467</v>
      </c>
      <c r="E679" s="2">
        <v>44863</v>
      </c>
      <c r="F679">
        <v>2022</v>
      </c>
      <c r="G679" t="s">
        <v>1129</v>
      </c>
      <c r="H679" t="s">
        <v>68</v>
      </c>
      <c r="I679" t="s">
        <v>141</v>
      </c>
      <c r="M679" t="s">
        <v>24</v>
      </c>
      <c r="N679">
        <f>SUM(Table71417[[#This Row],[Mitigation ($ million)]], Table71417[[#This Row],[Adaptation ($ million)]])</f>
        <v>0.25</v>
      </c>
      <c r="O679">
        <v>0.25</v>
      </c>
      <c r="R679" s="5"/>
      <c r="S679" s="21" t="s">
        <v>2471</v>
      </c>
      <c r="T679" s="1" t="s">
        <v>8796</v>
      </c>
    </row>
    <row r="680" spans="1:20" x14ac:dyDescent="0.25">
      <c r="A680" t="s">
        <v>8742</v>
      </c>
      <c r="B680" t="s">
        <v>66</v>
      </c>
      <c r="C680" t="s">
        <v>2468</v>
      </c>
      <c r="D680" t="s">
        <v>2467</v>
      </c>
      <c r="E680" s="2">
        <v>44863</v>
      </c>
      <c r="F680">
        <v>2022</v>
      </c>
      <c r="G680" t="s">
        <v>1129</v>
      </c>
      <c r="H680" t="s">
        <v>68</v>
      </c>
      <c r="I680" t="s">
        <v>141</v>
      </c>
      <c r="M680" t="s">
        <v>24</v>
      </c>
      <c r="N680">
        <f>SUM(Table71417[[#This Row],[Mitigation ($ million)]], Table71417[[#This Row],[Adaptation ($ million)]])</f>
        <v>0.5</v>
      </c>
      <c r="O680">
        <v>0.5</v>
      </c>
      <c r="R680" s="5"/>
      <c r="S680" s="21" t="s">
        <v>2471</v>
      </c>
      <c r="T680" s="1" t="s">
        <v>8796</v>
      </c>
    </row>
    <row r="681" spans="1:20" x14ac:dyDescent="0.25">
      <c r="A681" t="s">
        <v>8742</v>
      </c>
      <c r="B681" t="s">
        <v>66</v>
      </c>
      <c r="C681" t="s">
        <v>2468</v>
      </c>
      <c r="D681" t="s">
        <v>2467</v>
      </c>
      <c r="E681" s="2">
        <v>44863</v>
      </c>
      <c r="F681">
        <v>2022</v>
      </c>
      <c r="G681" t="s">
        <v>1129</v>
      </c>
      <c r="H681" t="s">
        <v>68</v>
      </c>
      <c r="I681" t="s">
        <v>141</v>
      </c>
      <c r="M681" t="s">
        <v>24</v>
      </c>
      <c r="N681">
        <f>SUM(Table71417[[#This Row],[Mitigation ($ million)]], Table71417[[#This Row],[Adaptation ($ million)]])</f>
        <v>2</v>
      </c>
      <c r="O681">
        <v>2</v>
      </c>
      <c r="R681" s="5"/>
      <c r="S681" s="21" t="s">
        <v>2471</v>
      </c>
      <c r="T681" s="1" t="s">
        <v>8796</v>
      </c>
    </row>
    <row r="682" spans="1:20" x14ac:dyDescent="0.25">
      <c r="A682" t="s">
        <v>8742</v>
      </c>
      <c r="B682" t="s">
        <v>91</v>
      </c>
      <c r="C682" t="s">
        <v>703</v>
      </c>
      <c r="D682" t="s">
        <v>702</v>
      </c>
      <c r="E682" s="2">
        <v>44314</v>
      </c>
      <c r="F682">
        <v>2021</v>
      </c>
      <c r="G682" t="s">
        <v>88</v>
      </c>
      <c r="H682" t="s">
        <v>2524</v>
      </c>
      <c r="I682" t="s">
        <v>84</v>
      </c>
      <c r="J682">
        <v>4</v>
      </c>
      <c r="M682" t="s">
        <v>24</v>
      </c>
      <c r="N682">
        <f>SUM(Table71417[[#This Row],[Mitigation ($ million)]], Table71417[[#This Row],[Adaptation ($ million)]])</f>
        <v>1.4624061900000001</v>
      </c>
      <c r="O682">
        <v>0</v>
      </c>
      <c r="P682">
        <v>1.4624061900000001</v>
      </c>
      <c r="R682" s="43">
        <f>Table71417[[#This Row],[Climate finance ($ million)]]/Table71417[[#This Row],[Total commitment ($ million)]]</f>
        <v>0.36560154750000001</v>
      </c>
      <c r="S682" s="21" t="s">
        <v>705</v>
      </c>
      <c r="T682" s="1" t="s">
        <v>8795</v>
      </c>
    </row>
    <row r="683" spans="1:20" x14ac:dyDescent="0.25">
      <c r="A683" t="s">
        <v>8742</v>
      </c>
      <c r="B683" t="s">
        <v>91</v>
      </c>
      <c r="C683" t="s">
        <v>703</v>
      </c>
      <c r="D683" t="s">
        <v>702</v>
      </c>
      <c r="E683" s="2">
        <v>44603</v>
      </c>
      <c r="F683">
        <v>2022</v>
      </c>
      <c r="G683" t="s">
        <v>88</v>
      </c>
      <c r="H683" t="s">
        <v>2524</v>
      </c>
      <c r="I683" t="s">
        <v>84</v>
      </c>
      <c r="M683" t="s">
        <v>24</v>
      </c>
      <c r="N683">
        <f>SUM(Table71417[[#This Row],[Mitigation ($ million)]], Table71417[[#This Row],[Adaptation ($ million)]])</f>
        <v>1.00377253595112</v>
      </c>
      <c r="O683">
        <v>1.00377253595112</v>
      </c>
      <c r="R683" s="5"/>
      <c r="S683" s="21" t="s">
        <v>705</v>
      </c>
      <c r="T683" s="1" t="s">
        <v>8796</v>
      </c>
    </row>
    <row r="684" spans="1:20" x14ac:dyDescent="0.25">
      <c r="A684" t="s">
        <v>8742</v>
      </c>
      <c r="B684" t="s">
        <v>91</v>
      </c>
      <c r="C684" t="s">
        <v>703</v>
      </c>
      <c r="D684" t="s">
        <v>702</v>
      </c>
      <c r="E684" s="2">
        <v>44905</v>
      </c>
      <c r="F684">
        <v>2022</v>
      </c>
      <c r="G684" t="s">
        <v>88</v>
      </c>
      <c r="H684" t="s">
        <v>2524</v>
      </c>
      <c r="I684" t="s">
        <v>84</v>
      </c>
      <c r="M684" t="s">
        <v>24</v>
      </c>
      <c r="N684">
        <f>SUM(Table71417[[#This Row],[Mitigation ($ million)]], Table71417[[#This Row],[Adaptation ($ million)]])</f>
        <v>0.98391195999999992</v>
      </c>
      <c r="O684">
        <v>0.98391195999999992</v>
      </c>
      <c r="R684" s="5"/>
      <c r="S684" s="21" t="s">
        <v>705</v>
      </c>
      <c r="T684" s="1" t="s">
        <v>8796</v>
      </c>
    </row>
    <row r="685" spans="1:20" x14ac:dyDescent="0.25">
      <c r="A685" t="s">
        <v>8742</v>
      </c>
      <c r="B685" t="s">
        <v>91</v>
      </c>
      <c r="C685" t="s">
        <v>703</v>
      </c>
      <c r="D685" t="s">
        <v>702</v>
      </c>
      <c r="E685" s="2">
        <v>45212</v>
      </c>
      <c r="F685">
        <v>2023</v>
      </c>
      <c r="G685" t="s">
        <v>88</v>
      </c>
      <c r="H685" t="s">
        <v>138</v>
      </c>
      <c r="I685" t="s">
        <v>84</v>
      </c>
      <c r="M685" t="s">
        <v>24</v>
      </c>
      <c r="N685">
        <f>SUM(Table71417[[#This Row],[Mitigation ($ million)]], Table71417[[#This Row],[Adaptation ($ million)]])</f>
        <v>0.50024268999999999</v>
      </c>
      <c r="O685">
        <v>0.50024268999999999</v>
      </c>
      <c r="R685" s="5"/>
      <c r="S685" s="21" t="s">
        <v>705</v>
      </c>
      <c r="T685" s="1" t="s">
        <v>8797</v>
      </c>
    </row>
    <row r="686" spans="1:20" x14ac:dyDescent="0.25">
      <c r="A686" t="s">
        <v>8742</v>
      </c>
      <c r="B686" t="s">
        <v>66</v>
      </c>
      <c r="C686" t="s">
        <v>3424</v>
      </c>
      <c r="D686" t="s">
        <v>3423</v>
      </c>
      <c r="E686" s="2">
        <v>44505</v>
      </c>
      <c r="F686">
        <v>2021</v>
      </c>
      <c r="G686" t="s">
        <v>397</v>
      </c>
      <c r="H686" t="s">
        <v>68</v>
      </c>
      <c r="I686" t="s">
        <v>141</v>
      </c>
      <c r="J686">
        <v>1.1000000000000001</v>
      </c>
      <c r="M686" t="s">
        <v>72</v>
      </c>
      <c r="N686">
        <f>SUM(Table71417[[#This Row],[Mitigation ($ million)]], Table71417[[#This Row],[Adaptation ($ million)]])</f>
        <v>0.60000000000000009</v>
      </c>
      <c r="O686">
        <v>0.2</v>
      </c>
      <c r="P686">
        <v>0.4</v>
      </c>
      <c r="R686" s="43">
        <f>Table71417[[#This Row],[Climate finance ($ million)]]/Table71417[[#This Row],[Total commitment ($ million)]]</f>
        <v>0.54545454545454553</v>
      </c>
      <c r="S686" s="21" t="s">
        <v>3425</v>
      </c>
      <c r="T686" s="1" t="s">
        <v>8795</v>
      </c>
    </row>
    <row r="687" spans="1:20" x14ac:dyDescent="0.25">
      <c r="A687" t="s">
        <v>8742</v>
      </c>
      <c r="B687" t="s">
        <v>66</v>
      </c>
      <c r="C687" t="s">
        <v>1078</v>
      </c>
      <c r="D687" t="s">
        <v>1077</v>
      </c>
      <c r="E687" s="2">
        <v>45275</v>
      </c>
      <c r="F687">
        <v>2023</v>
      </c>
      <c r="G687" t="s">
        <v>88</v>
      </c>
      <c r="H687" t="s">
        <v>93</v>
      </c>
      <c r="I687" t="s">
        <v>141</v>
      </c>
      <c r="J687">
        <v>465.62</v>
      </c>
      <c r="M687" t="s">
        <v>72</v>
      </c>
      <c r="N687">
        <f>SUM(Table71417[[#This Row],[Mitigation ($ million)]], Table71417[[#This Row],[Adaptation ($ million)]])</f>
        <v>137.5</v>
      </c>
      <c r="O687">
        <v>131.25</v>
      </c>
      <c r="P687">
        <v>6.25</v>
      </c>
      <c r="R687" s="43">
        <f>Table71417[[#This Row],[Climate finance ($ million)]]/Table71417[[#This Row],[Total commitment ($ million)]]</f>
        <v>0.29530518448520254</v>
      </c>
      <c r="S687" s="21" t="s">
        <v>1080</v>
      </c>
      <c r="T687" s="1" t="s">
        <v>8797</v>
      </c>
    </row>
    <row r="688" spans="1:20" x14ac:dyDescent="0.25">
      <c r="A688" t="s">
        <v>8742</v>
      </c>
      <c r="B688" t="s">
        <v>66</v>
      </c>
      <c r="C688" t="s">
        <v>1173</v>
      </c>
      <c r="D688" t="s">
        <v>1077</v>
      </c>
      <c r="E688" s="2">
        <v>45282</v>
      </c>
      <c r="F688">
        <v>2023</v>
      </c>
      <c r="G688" t="s">
        <v>88</v>
      </c>
      <c r="H688" t="s">
        <v>68</v>
      </c>
      <c r="I688" t="s">
        <v>141</v>
      </c>
      <c r="M688" t="s">
        <v>72</v>
      </c>
      <c r="N688">
        <f>SUM(Table71417[[#This Row],[Mitigation ($ million)]], Table71417[[#This Row],[Adaptation ($ million)]])</f>
        <v>0.7</v>
      </c>
      <c r="O688">
        <v>0.7</v>
      </c>
      <c r="R688" s="5"/>
      <c r="S688" s="21" t="s">
        <v>1080</v>
      </c>
      <c r="T688" s="1" t="s">
        <v>8797</v>
      </c>
    </row>
    <row r="689" spans="1:20" x14ac:dyDescent="0.25">
      <c r="A689" t="s">
        <v>8742</v>
      </c>
      <c r="B689" t="s">
        <v>66</v>
      </c>
      <c r="C689" t="s">
        <v>1173</v>
      </c>
      <c r="D689" t="s">
        <v>1077</v>
      </c>
      <c r="E689" s="2">
        <v>45282</v>
      </c>
      <c r="F689">
        <v>2023</v>
      </c>
      <c r="G689" t="s">
        <v>88</v>
      </c>
      <c r="H689" t="s">
        <v>68</v>
      </c>
      <c r="I689" t="s">
        <v>117</v>
      </c>
      <c r="M689" t="s">
        <v>72</v>
      </c>
      <c r="N689">
        <f>SUM(Table71417[[#This Row],[Mitigation ($ million)]], Table71417[[#This Row],[Adaptation ($ million)]])</f>
        <v>0.1</v>
      </c>
      <c r="O689">
        <v>0.05</v>
      </c>
      <c r="P689">
        <v>0.05</v>
      </c>
      <c r="R689" s="5"/>
      <c r="S689" s="21" t="s">
        <v>1080</v>
      </c>
      <c r="T689" s="1" t="s">
        <v>8797</v>
      </c>
    </row>
    <row r="690" spans="1:20" x14ac:dyDescent="0.25">
      <c r="A690" t="s">
        <v>8742</v>
      </c>
      <c r="B690" t="s">
        <v>66</v>
      </c>
      <c r="C690" t="s">
        <v>1173</v>
      </c>
      <c r="D690" t="s">
        <v>1077</v>
      </c>
      <c r="E690" s="2">
        <v>45282</v>
      </c>
      <c r="F690">
        <v>2023</v>
      </c>
      <c r="G690" t="s">
        <v>88</v>
      </c>
      <c r="H690" t="s">
        <v>107</v>
      </c>
      <c r="I690" t="s">
        <v>117</v>
      </c>
      <c r="M690" t="s">
        <v>72</v>
      </c>
      <c r="N690">
        <f>SUM(Table71417[[#This Row],[Mitigation ($ million)]], Table71417[[#This Row],[Adaptation ($ million)]])</f>
        <v>0.05</v>
      </c>
      <c r="O690">
        <v>2.5000000000000001E-2</v>
      </c>
      <c r="P690">
        <v>2.5000000000000001E-2</v>
      </c>
      <c r="R690" s="5"/>
      <c r="S690" s="21" t="s">
        <v>1080</v>
      </c>
      <c r="T690" s="1" t="s">
        <v>8797</v>
      </c>
    </row>
    <row r="691" spans="1:20" x14ac:dyDescent="0.25">
      <c r="A691" t="s">
        <v>8742</v>
      </c>
      <c r="B691" t="s">
        <v>66</v>
      </c>
      <c r="C691" t="s">
        <v>1173</v>
      </c>
      <c r="D691" t="s">
        <v>1077</v>
      </c>
      <c r="E691" s="2">
        <v>45282</v>
      </c>
      <c r="F691">
        <v>2023</v>
      </c>
      <c r="G691" t="s">
        <v>88</v>
      </c>
      <c r="H691" t="s">
        <v>107</v>
      </c>
      <c r="I691" t="s">
        <v>141</v>
      </c>
      <c r="M691" t="s">
        <v>72</v>
      </c>
      <c r="N691">
        <f>SUM(Table71417[[#This Row],[Mitigation ($ million)]], Table71417[[#This Row],[Adaptation ($ million)]])</f>
        <v>0.35</v>
      </c>
      <c r="O691">
        <v>0.35</v>
      </c>
      <c r="R691" s="5"/>
      <c r="S691" s="21" t="s">
        <v>1080</v>
      </c>
      <c r="T691" s="1" t="s">
        <v>8797</v>
      </c>
    </row>
    <row r="692" spans="1:20" x14ac:dyDescent="0.25">
      <c r="A692" t="s">
        <v>8742</v>
      </c>
      <c r="B692" t="s">
        <v>66</v>
      </c>
      <c r="C692" t="s">
        <v>3388</v>
      </c>
      <c r="D692" t="s">
        <v>3387</v>
      </c>
      <c r="E692" s="2">
        <v>44365</v>
      </c>
      <c r="F692">
        <v>2021</v>
      </c>
      <c r="G692" t="s">
        <v>88</v>
      </c>
      <c r="H692" t="s">
        <v>68</v>
      </c>
      <c r="I692" t="s">
        <v>361</v>
      </c>
      <c r="J692">
        <v>7</v>
      </c>
      <c r="M692" t="s">
        <v>24</v>
      </c>
      <c r="N692">
        <f>SUM(Table71417[[#This Row],[Mitigation ($ million)]], Table71417[[#This Row],[Adaptation ($ million)]])</f>
        <v>0</v>
      </c>
      <c r="R692" s="5"/>
      <c r="S692" s="21" t="s">
        <v>3389</v>
      </c>
      <c r="T692" s="1" t="s">
        <v>8795</v>
      </c>
    </row>
    <row r="693" spans="1:20" x14ac:dyDescent="0.25">
      <c r="A693" t="s">
        <v>8742</v>
      </c>
      <c r="B693" t="s">
        <v>66</v>
      </c>
      <c r="C693" t="s">
        <v>3388</v>
      </c>
      <c r="D693" t="s">
        <v>3387</v>
      </c>
      <c r="E693" s="2">
        <v>44403</v>
      </c>
      <c r="F693">
        <v>2021</v>
      </c>
      <c r="G693" t="s">
        <v>88</v>
      </c>
      <c r="H693" t="s">
        <v>68</v>
      </c>
      <c r="I693" t="s">
        <v>361</v>
      </c>
      <c r="M693" t="s">
        <v>24</v>
      </c>
      <c r="N693">
        <f>SUM(Table71417[[#This Row],[Mitigation ($ million)]], Table71417[[#This Row],[Adaptation ($ million)]])</f>
        <v>0.46567500000000001</v>
      </c>
      <c r="P693">
        <v>0.46567500000000001</v>
      </c>
      <c r="R693" s="5"/>
      <c r="S693" s="21" t="s">
        <v>3389</v>
      </c>
      <c r="T693" s="1" t="s">
        <v>8795</v>
      </c>
    </row>
    <row r="694" spans="1:20" x14ac:dyDescent="0.25">
      <c r="A694" t="s">
        <v>8742</v>
      </c>
      <c r="B694" t="s">
        <v>66</v>
      </c>
      <c r="C694" t="s">
        <v>3239</v>
      </c>
      <c r="D694" t="s">
        <v>3238</v>
      </c>
      <c r="E694" s="2">
        <v>44386</v>
      </c>
      <c r="F694">
        <v>2021</v>
      </c>
      <c r="G694" t="s">
        <v>397</v>
      </c>
      <c r="H694" t="s">
        <v>93</v>
      </c>
      <c r="I694" t="s">
        <v>361</v>
      </c>
      <c r="J694">
        <v>161.85</v>
      </c>
      <c r="M694" t="s">
        <v>72</v>
      </c>
      <c r="N694">
        <f>SUM(Table71417[[#This Row],[Mitigation ($ million)]], Table71417[[#This Row],[Adaptation ($ million)]])</f>
        <v>1.1599999999999999</v>
      </c>
      <c r="O694">
        <v>1</v>
      </c>
      <c r="P694">
        <v>0.16</v>
      </c>
      <c r="R694" s="43">
        <f>Table71417[[#This Row],[Climate finance ($ million)]]/Table71417[[#This Row],[Total commitment ($ million)]]</f>
        <v>7.1671300586963237E-3</v>
      </c>
      <c r="S694" s="21" t="s">
        <v>3240</v>
      </c>
      <c r="T694" s="1" t="s">
        <v>8795</v>
      </c>
    </row>
    <row r="695" spans="1:20" x14ac:dyDescent="0.25">
      <c r="A695" t="s">
        <v>8742</v>
      </c>
      <c r="B695" t="s">
        <v>66</v>
      </c>
      <c r="C695" t="s">
        <v>3239</v>
      </c>
      <c r="D695" t="s">
        <v>3238</v>
      </c>
      <c r="E695" s="2">
        <v>44386</v>
      </c>
      <c r="F695">
        <v>2021</v>
      </c>
      <c r="G695" t="s">
        <v>397</v>
      </c>
      <c r="H695" t="s">
        <v>93</v>
      </c>
      <c r="I695" t="s">
        <v>361</v>
      </c>
      <c r="M695" t="s">
        <v>72</v>
      </c>
      <c r="N695">
        <f>SUM(Table71417[[#This Row],[Mitigation ($ million)]], Table71417[[#This Row],[Adaptation ($ million)]])</f>
        <v>1.6850000000000001</v>
      </c>
      <c r="O695">
        <v>1.4750000000000001</v>
      </c>
      <c r="P695">
        <v>0.21</v>
      </c>
      <c r="R695" s="5"/>
      <c r="S695" s="21" t="s">
        <v>3240</v>
      </c>
      <c r="T695" s="1" t="s">
        <v>8795</v>
      </c>
    </row>
    <row r="696" spans="1:20" x14ac:dyDescent="0.25">
      <c r="A696" t="s">
        <v>8742</v>
      </c>
      <c r="B696" t="s">
        <v>66</v>
      </c>
      <c r="C696" t="s">
        <v>2787</v>
      </c>
      <c r="D696" t="s">
        <v>2786</v>
      </c>
      <c r="E696" s="2">
        <v>44831</v>
      </c>
      <c r="F696">
        <v>2022</v>
      </c>
      <c r="G696" t="s">
        <v>255</v>
      </c>
      <c r="H696" t="s">
        <v>150</v>
      </c>
      <c r="I696" t="s">
        <v>361</v>
      </c>
      <c r="J696">
        <v>10.77</v>
      </c>
      <c r="M696" t="s">
        <v>72</v>
      </c>
      <c r="N696">
        <f>SUM(Table71417[[#This Row],[Mitigation ($ million)]], Table71417[[#This Row],[Adaptation ($ million)]])</f>
        <v>1.4379999999999999</v>
      </c>
      <c r="O696">
        <v>0.72499999999999998</v>
      </c>
      <c r="P696">
        <v>0.71299999999999997</v>
      </c>
      <c r="R696" s="43">
        <f>Table71417[[#This Row],[Climate finance ($ million)]]/Table71417[[#This Row],[Total commitment ($ million)]]</f>
        <v>0.13351903435468895</v>
      </c>
      <c r="S696" s="21" t="s">
        <v>2791</v>
      </c>
      <c r="T696" s="1" t="s">
        <v>8796</v>
      </c>
    </row>
    <row r="697" spans="1:20" x14ac:dyDescent="0.25">
      <c r="A697" t="s">
        <v>8742</v>
      </c>
      <c r="B697" t="s">
        <v>66</v>
      </c>
      <c r="C697" t="s">
        <v>2793</v>
      </c>
      <c r="D697" t="s">
        <v>2792</v>
      </c>
      <c r="E697" s="2">
        <v>44922</v>
      </c>
      <c r="F697">
        <v>2022</v>
      </c>
      <c r="G697" t="s">
        <v>424</v>
      </c>
      <c r="H697" t="s">
        <v>150</v>
      </c>
      <c r="I697" t="s">
        <v>126</v>
      </c>
      <c r="J697">
        <v>19.5</v>
      </c>
      <c r="M697" t="s">
        <v>72</v>
      </c>
      <c r="N697">
        <f>SUM(Table71417[[#This Row],[Mitigation ($ million)]], Table71417[[#This Row],[Adaptation ($ million)]])</f>
        <v>0.80338500000000002</v>
      </c>
      <c r="O697">
        <v>0.25294499999999998</v>
      </c>
      <c r="P697">
        <v>0.55044000000000004</v>
      </c>
      <c r="R697" s="43">
        <f>Table71417[[#This Row],[Climate finance ($ million)]]/Table71417[[#This Row],[Total commitment ($ million)]]</f>
        <v>4.1199230769230773E-2</v>
      </c>
      <c r="S697" s="21" t="s">
        <v>2795</v>
      </c>
      <c r="T697" s="1" t="s">
        <v>8796</v>
      </c>
    </row>
    <row r="698" spans="1:20" x14ac:dyDescent="0.25">
      <c r="A698" t="s">
        <v>8742</v>
      </c>
      <c r="B698" t="s">
        <v>66</v>
      </c>
      <c r="C698" t="s">
        <v>2796</v>
      </c>
      <c r="D698" t="s">
        <v>2792</v>
      </c>
      <c r="E698" s="2">
        <v>44926</v>
      </c>
      <c r="F698">
        <v>2022</v>
      </c>
      <c r="G698" t="s">
        <v>424</v>
      </c>
      <c r="H698" t="s">
        <v>68</v>
      </c>
      <c r="I698" s="41" t="s">
        <v>126</v>
      </c>
      <c r="M698" t="s">
        <v>72</v>
      </c>
      <c r="N698">
        <f>SUM(Table71417[[#This Row],[Mitigation ($ million)]], Table71417[[#This Row],[Adaptation ($ million)]])</f>
        <v>0</v>
      </c>
      <c r="R698" s="5"/>
      <c r="S698" s="21" t="s">
        <v>2795</v>
      </c>
      <c r="T698" s="1" t="s">
        <v>8796</v>
      </c>
    </row>
    <row r="699" spans="1:20" x14ac:dyDescent="0.25">
      <c r="A699" t="s">
        <v>8742</v>
      </c>
      <c r="B699" t="s">
        <v>91</v>
      </c>
      <c r="C699" t="s">
        <v>2526</v>
      </c>
      <c r="D699" t="s">
        <v>2525</v>
      </c>
      <c r="E699" s="2">
        <v>44754</v>
      </c>
      <c r="F699">
        <v>2022</v>
      </c>
      <c r="G699" t="s">
        <v>104</v>
      </c>
      <c r="H699" t="s">
        <v>2524</v>
      </c>
      <c r="I699" t="s">
        <v>332</v>
      </c>
      <c r="J699">
        <v>4</v>
      </c>
      <c r="M699" t="s">
        <v>24</v>
      </c>
      <c r="N699">
        <f>SUM(Table71417[[#This Row],[Mitigation ($ million)]], Table71417[[#This Row],[Adaptation ($ million)]])</f>
        <v>0.5</v>
      </c>
      <c r="O699">
        <v>0.5</v>
      </c>
      <c r="R699" s="43">
        <f>Table71417[[#This Row],[Climate finance ($ million)]]/Table71417[[#This Row],[Total commitment ($ million)]]</f>
        <v>0.125</v>
      </c>
      <c r="S699" s="21" t="s">
        <v>2528</v>
      </c>
      <c r="T699" s="1" t="s">
        <v>8796</v>
      </c>
    </row>
    <row r="700" spans="1:20" x14ac:dyDescent="0.25">
      <c r="A700" t="s">
        <v>8742</v>
      </c>
      <c r="B700" t="s">
        <v>91</v>
      </c>
      <c r="C700" t="s">
        <v>274</v>
      </c>
      <c r="D700" t="s">
        <v>273</v>
      </c>
      <c r="E700" s="2">
        <v>45016</v>
      </c>
      <c r="F700">
        <v>2023</v>
      </c>
      <c r="G700" t="s">
        <v>62</v>
      </c>
      <c r="H700" t="s">
        <v>98</v>
      </c>
      <c r="I700" t="s">
        <v>141</v>
      </c>
      <c r="M700" t="s">
        <v>24</v>
      </c>
      <c r="N700">
        <f>SUM(Table71417[[#This Row],[Mitigation ($ million)]], Table71417[[#This Row],[Adaptation ($ million)]])</f>
        <v>12.5</v>
      </c>
      <c r="O700">
        <v>12.5</v>
      </c>
      <c r="R700" s="5"/>
      <c r="S700" s="21" t="s">
        <v>276</v>
      </c>
      <c r="T700" s="1" t="s">
        <v>8797</v>
      </c>
    </row>
    <row r="701" spans="1:20" x14ac:dyDescent="0.25">
      <c r="A701" t="s">
        <v>8742</v>
      </c>
      <c r="B701" t="s">
        <v>91</v>
      </c>
      <c r="C701" t="s">
        <v>274</v>
      </c>
      <c r="D701" t="s">
        <v>273</v>
      </c>
      <c r="E701" s="2">
        <v>45019</v>
      </c>
      <c r="F701">
        <v>2023</v>
      </c>
      <c r="G701" t="s">
        <v>62</v>
      </c>
      <c r="H701" t="s">
        <v>93</v>
      </c>
      <c r="I701" t="s">
        <v>141</v>
      </c>
      <c r="J701">
        <v>431.2</v>
      </c>
      <c r="M701" t="s">
        <v>24</v>
      </c>
      <c r="N701">
        <f>SUM(Table71417[[#This Row],[Mitigation ($ million)]], Table71417[[#This Row],[Adaptation ($ million)]])</f>
        <v>36.706043000000001</v>
      </c>
      <c r="O701">
        <v>36.706043000000001</v>
      </c>
      <c r="R701" s="43">
        <f>Table71417[[#This Row],[Climate finance ($ million)]]/Table71417[[#This Row],[Total commitment ($ million)]]</f>
        <v>8.5125331632653067E-2</v>
      </c>
      <c r="S701" s="21" t="s">
        <v>276</v>
      </c>
      <c r="T701" s="1" t="s">
        <v>8797</v>
      </c>
    </row>
    <row r="702" spans="1:20" x14ac:dyDescent="0.25">
      <c r="A702" t="s">
        <v>8742</v>
      </c>
      <c r="B702" t="s">
        <v>66</v>
      </c>
      <c r="C702" t="s">
        <v>2224</v>
      </c>
      <c r="D702" t="s">
        <v>2223</v>
      </c>
      <c r="E702" s="2">
        <v>44882</v>
      </c>
      <c r="F702">
        <v>2022</v>
      </c>
      <c r="G702" t="s">
        <v>658</v>
      </c>
      <c r="H702" t="s">
        <v>93</v>
      </c>
      <c r="I702" t="s">
        <v>126</v>
      </c>
      <c r="J702">
        <v>200</v>
      </c>
      <c r="M702" t="s">
        <v>72</v>
      </c>
      <c r="N702">
        <f>SUM(Table71417[[#This Row],[Mitigation ($ million)]], Table71417[[#This Row],[Adaptation ($ million)]])</f>
        <v>16.100000000000001</v>
      </c>
      <c r="O702">
        <v>5</v>
      </c>
      <c r="P702">
        <v>11.1</v>
      </c>
      <c r="R702" s="43">
        <f>Table71417[[#This Row],[Climate finance ($ million)]]/Table71417[[#This Row],[Total commitment ($ million)]]</f>
        <v>8.0500000000000002E-2</v>
      </c>
      <c r="S702" s="21" t="s">
        <v>2226</v>
      </c>
      <c r="T702" s="1" t="s">
        <v>8796</v>
      </c>
    </row>
    <row r="703" spans="1:20" x14ac:dyDescent="0.25">
      <c r="A703" t="s">
        <v>8742</v>
      </c>
      <c r="B703" t="s">
        <v>66</v>
      </c>
      <c r="C703" t="s">
        <v>2224</v>
      </c>
      <c r="D703" t="s">
        <v>2223</v>
      </c>
      <c r="E703" s="2">
        <v>44882</v>
      </c>
      <c r="F703">
        <v>2022</v>
      </c>
      <c r="G703" t="s">
        <v>658</v>
      </c>
      <c r="H703" t="s">
        <v>93</v>
      </c>
      <c r="I703" t="s">
        <v>128</v>
      </c>
      <c r="M703" t="s">
        <v>72</v>
      </c>
      <c r="N703">
        <f>SUM(Table71417[[#This Row],[Mitigation ($ million)]], Table71417[[#This Row],[Adaptation ($ million)]])</f>
        <v>16.100000000000001</v>
      </c>
      <c r="O703">
        <v>5</v>
      </c>
      <c r="P703">
        <v>11.1</v>
      </c>
      <c r="R703" s="5"/>
      <c r="S703" s="21" t="s">
        <v>2226</v>
      </c>
      <c r="T703" s="1" t="s">
        <v>8796</v>
      </c>
    </row>
    <row r="704" spans="1:20" x14ac:dyDescent="0.25">
      <c r="A704" t="s">
        <v>8742</v>
      </c>
      <c r="B704" t="s">
        <v>66</v>
      </c>
      <c r="C704" t="s">
        <v>3273</v>
      </c>
      <c r="D704" t="s">
        <v>3272</v>
      </c>
      <c r="E704" s="2">
        <v>44546</v>
      </c>
      <c r="F704">
        <v>2021</v>
      </c>
      <c r="G704" t="s">
        <v>122</v>
      </c>
      <c r="H704" t="s">
        <v>93</v>
      </c>
      <c r="I704" t="s">
        <v>361</v>
      </c>
      <c r="J704">
        <v>602</v>
      </c>
      <c r="M704" t="s">
        <v>72</v>
      </c>
      <c r="N704">
        <f>SUM(Table71417[[#This Row],[Mitigation ($ million)]], Table71417[[#This Row],[Adaptation ($ million)]])</f>
        <v>110</v>
      </c>
      <c r="O704">
        <v>105</v>
      </c>
      <c r="P704">
        <v>5</v>
      </c>
      <c r="R704" s="43">
        <f>Table71417[[#This Row],[Climate finance ($ million)]]/Table71417[[#This Row],[Total commitment ($ million)]]</f>
        <v>0.18272425249169436</v>
      </c>
      <c r="S704" s="21" t="s">
        <v>3274</v>
      </c>
      <c r="T704" s="1" t="s">
        <v>8795</v>
      </c>
    </row>
    <row r="705" spans="1:20" x14ac:dyDescent="0.25">
      <c r="A705" t="s">
        <v>8742</v>
      </c>
      <c r="B705" t="s">
        <v>66</v>
      </c>
      <c r="C705" t="s">
        <v>1180</v>
      </c>
      <c r="D705" t="s">
        <v>1179</v>
      </c>
      <c r="E705" s="2">
        <v>45282</v>
      </c>
      <c r="F705">
        <v>2023</v>
      </c>
      <c r="G705" t="s">
        <v>122</v>
      </c>
      <c r="H705" t="s">
        <v>93</v>
      </c>
      <c r="I705" t="s">
        <v>361</v>
      </c>
      <c r="J705">
        <v>900</v>
      </c>
      <c r="M705" t="s">
        <v>72</v>
      </c>
      <c r="N705">
        <f>SUM(Table71417[[#This Row],[Mitigation ($ million)]], Table71417[[#This Row],[Adaptation ($ million)]])</f>
        <v>65.59</v>
      </c>
      <c r="O705">
        <v>39.799999999999997</v>
      </c>
      <c r="P705">
        <v>25.79</v>
      </c>
      <c r="R705" s="43">
        <f>Table71417[[#This Row],[Climate finance ($ million)]]/Table71417[[#This Row],[Total commitment ($ million)]]</f>
        <v>7.2877777777777777E-2</v>
      </c>
      <c r="S705" s="21" t="s">
        <v>1182</v>
      </c>
      <c r="T705" s="1" t="s">
        <v>8797</v>
      </c>
    </row>
    <row r="706" spans="1:20" x14ac:dyDescent="0.25">
      <c r="A706" t="s">
        <v>8742</v>
      </c>
      <c r="B706" t="s">
        <v>66</v>
      </c>
      <c r="C706" t="s">
        <v>1180</v>
      </c>
      <c r="D706" t="s">
        <v>1179</v>
      </c>
      <c r="E706" s="2">
        <v>45282</v>
      </c>
      <c r="F706">
        <v>2023</v>
      </c>
      <c r="G706" t="s">
        <v>122</v>
      </c>
      <c r="H706" t="s">
        <v>98</v>
      </c>
      <c r="I706" t="s">
        <v>361</v>
      </c>
      <c r="M706" t="s">
        <v>72</v>
      </c>
      <c r="N706">
        <f>SUM(Table71417[[#This Row],[Mitigation ($ million)]], Table71417[[#This Row],[Adaptation ($ million)]])</f>
        <v>0</v>
      </c>
      <c r="R706" s="5"/>
      <c r="S706" s="21" t="s">
        <v>1182</v>
      </c>
      <c r="T706" s="1" t="s">
        <v>8797</v>
      </c>
    </row>
    <row r="707" spans="1:20" x14ac:dyDescent="0.25">
      <c r="A707" t="s">
        <v>8742</v>
      </c>
      <c r="B707" t="s">
        <v>91</v>
      </c>
      <c r="C707" t="s">
        <v>3330</v>
      </c>
      <c r="D707" t="s">
        <v>3329</v>
      </c>
      <c r="E707" s="2">
        <v>44552</v>
      </c>
      <c r="F707">
        <v>2021</v>
      </c>
      <c r="G707" t="s">
        <v>3332</v>
      </c>
      <c r="H707" t="s">
        <v>93</v>
      </c>
      <c r="I707" t="s">
        <v>117</v>
      </c>
      <c r="J707">
        <v>163.80000000000001</v>
      </c>
      <c r="M707" t="s">
        <v>25</v>
      </c>
      <c r="N707">
        <f>SUM(Table71417[[#This Row],[Mitigation ($ million)]], Table71417[[#This Row],[Adaptation ($ million)]])</f>
        <v>50.33</v>
      </c>
      <c r="O707">
        <v>50.33</v>
      </c>
      <c r="R707" s="43">
        <f>Table71417[[#This Row],[Climate finance ($ million)]]/Table71417[[#This Row],[Total commitment ($ million)]]</f>
        <v>0.30726495726495723</v>
      </c>
      <c r="S707" s="21" t="s">
        <v>3333</v>
      </c>
      <c r="T707" s="1" t="s">
        <v>8795</v>
      </c>
    </row>
    <row r="708" spans="1:20" x14ac:dyDescent="0.25">
      <c r="A708" t="s">
        <v>8742</v>
      </c>
      <c r="B708" t="s">
        <v>91</v>
      </c>
      <c r="C708" t="s">
        <v>3492</v>
      </c>
      <c r="D708" t="s">
        <v>3491</v>
      </c>
      <c r="E708" s="2">
        <v>44544</v>
      </c>
      <c r="F708">
        <v>2021</v>
      </c>
      <c r="G708" t="s">
        <v>3494</v>
      </c>
      <c r="H708" t="s">
        <v>68</v>
      </c>
      <c r="I708" t="s">
        <v>117</v>
      </c>
      <c r="J708">
        <v>0.63</v>
      </c>
      <c r="M708" t="s">
        <v>25</v>
      </c>
      <c r="N708">
        <f>SUM(Table71417[[#This Row],[Mitigation ($ million)]], Table71417[[#This Row],[Adaptation ($ million)]])</f>
        <v>0.20499999999999999</v>
      </c>
      <c r="O708">
        <v>0.20499999999999999</v>
      </c>
      <c r="R708" s="43">
        <f>Table71417[[#This Row],[Climate finance ($ million)]]/Table71417[[#This Row],[Total commitment ($ million)]]</f>
        <v>0.32539682539682535</v>
      </c>
      <c r="S708" s="21" t="s">
        <v>3495</v>
      </c>
      <c r="T708" s="1" t="s">
        <v>8795</v>
      </c>
    </row>
    <row r="709" spans="1:20" x14ac:dyDescent="0.25">
      <c r="A709" t="s">
        <v>8742</v>
      </c>
      <c r="B709" t="s">
        <v>91</v>
      </c>
      <c r="C709" t="s">
        <v>3492</v>
      </c>
      <c r="D709" t="s">
        <v>3491</v>
      </c>
      <c r="E709" s="2">
        <v>44544</v>
      </c>
      <c r="F709">
        <v>2021</v>
      </c>
      <c r="G709" t="s">
        <v>3494</v>
      </c>
      <c r="H709" t="s">
        <v>68</v>
      </c>
      <c r="I709" t="s">
        <v>117</v>
      </c>
      <c r="M709" t="s">
        <v>25</v>
      </c>
      <c r="N709">
        <f>SUM(Table71417[[#This Row],[Mitigation ($ million)]], Table71417[[#This Row],[Adaptation ($ million)]])</f>
        <v>0.42499999999999999</v>
      </c>
      <c r="O709">
        <v>0.42499999999999999</v>
      </c>
      <c r="R709" s="5"/>
      <c r="S709" s="21" t="s">
        <v>3495</v>
      </c>
      <c r="T709" s="1" t="s">
        <v>8795</v>
      </c>
    </row>
    <row r="710" spans="1:20" x14ac:dyDescent="0.25">
      <c r="A710" t="s">
        <v>8742</v>
      </c>
      <c r="B710" t="s">
        <v>66</v>
      </c>
      <c r="C710" t="s">
        <v>3484</v>
      </c>
      <c r="D710" t="s">
        <v>3483</v>
      </c>
      <c r="E710" s="2">
        <v>44546</v>
      </c>
      <c r="F710">
        <v>2021</v>
      </c>
      <c r="G710" t="s">
        <v>3486</v>
      </c>
      <c r="H710" t="s">
        <v>68</v>
      </c>
      <c r="I710" t="s">
        <v>475</v>
      </c>
      <c r="J710">
        <v>4.0999999999999996</v>
      </c>
      <c r="M710" t="s">
        <v>72</v>
      </c>
      <c r="N710">
        <f>SUM(Table71417[[#This Row],[Mitigation ($ million)]], Table71417[[#This Row],[Adaptation ($ million)]])</f>
        <v>0.2</v>
      </c>
      <c r="O710">
        <v>0.2</v>
      </c>
      <c r="R710" s="5"/>
      <c r="S710" s="21" t="s">
        <v>3487</v>
      </c>
      <c r="T710" s="1" t="s">
        <v>8795</v>
      </c>
    </row>
    <row r="711" spans="1:20" x14ac:dyDescent="0.25">
      <c r="A711" t="s">
        <v>8742</v>
      </c>
      <c r="B711" t="s">
        <v>66</v>
      </c>
      <c r="C711" t="s">
        <v>3484</v>
      </c>
      <c r="D711" t="s">
        <v>3483</v>
      </c>
      <c r="E711" s="2">
        <v>44546</v>
      </c>
      <c r="F711">
        <v>2021</v>
      </c>
      <c r="G711" t="s">
        <v>3486</v>
      </c>
      <c r="H711" t="s">
        <v>68</v>
      </c>
      <c r="I711" t="s">
        <v>117</v>
      </c>
      <c r="M711" t="s">
        <v>72</v>
      </c>
      <c r="N711">
        <f>SUM(Table71417[[#This Row],[Mitigation ($ million)]], Table71417[[#This Row],[Adaptation ($ million)]])</f>
        <v>0.5</v>
      </c>
      <c r="O711">
        <v>0.4</v>
      </c>
      <c r="P711">
        <v>0.1</v>
      </c>
      <c r="R711" s="5"/>
      <c r="S711" s="21" t="s">
        <v>3487</v>
      </c>
      <c r="T711" s="1" t="s">
        <v>8795</v>
      </c>
    </row>
    <row r="712" spans="1:20" x14ac:dyDescent="0.25">
      <c r="A712" t="s">
        <v>8742</v>
      </c>
      <c r="B712" t="s">
        <v>66</v>
      </c>
      <c r="C712" t="s">
        <v>3484</v>
      </c>
      <c r="D712" t="s">
        <v>3483</v>
      </c>
      <c r="E712" s="2">
        <v>44546</v>
      </c>
      <c r="F712">
        <v>2021</v>
      </c>
      <c r="G712" t="s">
        <v>3486</v>
      </c>
      <c r="H712" t="s">
        <v>68</v>
      </c>
      <c r="I712" t="s">
        <v>128</v>
      </c>
      <c r="M712" t="s">
        <v>72</v>
      </c>
      <c r="N712">
        <f>SUM(Table71417[[#This Row],[Mitigation ($ million)]], Table71417[[#This Row],[Adaptation ($ million)]])</f>
        <v>0.05</v>
      </c>
      <c r="O712">
        <v>0.05</v>
      </c>
      <c r="R712" s="5"/>
      <c r="S712" s="21" t="s">
        <v>3487</v>
      </c>
      <c r="T712" s="1" t="s">
        <v>8795</v>
      </c>
    </row>
    <row r="713" spans="1:20" x14ac:dyDescent="0.25">
      <c r="A713" t="s">
        <v>8742</v>
      </c>
      <c r="B713" t="s">
        <v>66</v>
      </c>
      <c r="C713" t="s">
        <v>3484</v>
      </c>
      <c r="D713" t="s">
        <v>3483</v>
      </c>
      <c r="E713" s="2">
        <v>44546</v>
      </c>
      <c r="F713">
        <v>2021</v>
      </c>
      <c r="G713" t="s">
        <v>3486</v>
      </c>
      <c r="H713" t="s">
        <v>68</v>
      </c>
      <c r="I713" t="s">
        <v>128</v>
      </c>
      <c r="M713" t="s">
        <v>72</v>
      </c>
      <c r="N713">
        <f>SUM(Table71417[[#This Row],[Mitigation ($ million)]], Table71417[[#This Row],[Adaptation ($ million)]])</f>
        <v>0.05</v>
      </c>
      <c r="P713">
        <v>0.05</v>
      </c>
      <c r="R713" s="5"/>
      <c r="S713" s="21" t="s">
        <v>3487</v>
      </c>
      <c r="T713" s="1" t="s">
        <v>8795</v>
      </c>
    </row>
    <row r="714" spans="1:20" x14ac:dyDescent="0.25">
      <c r="A714" t="s">
        <v>8742</v>
      </c>
      <c r="B714" t="s">
        <v>66</v>
      </c>
      <c r="C714" t="s">
        <v>3484</v>
      </c>
      <c r="D714" t="s">
        <v>3483</v>
      </c>
      <c r="E714" s="2">
        <v>44546</v>
      </c>
      <c r="F714">
        <v>2021</v>
      </c>
      <c r="G714" t="s">
        <v>3486</v>
      </c>
      <c r="H714" t="s">
        <v>68</v>
      </c>
      <c r="I714" t="s">
        <v>117</v>
      </c>
      <c r="M714" t="s">
        <v>72</v>
      </c>
      <c r="N714">
        <f>SUM(Table71417[[#This Row],[Mitigation ($ million)]], Table71417[[#This Row],[Adaptation ($ million)]])</f>
        <v>0</v>
      </c>
      <c r="R714" s="5"/>
      <c r="S714" s="21" t="s">
        <v>3487</v>
      </c>
      <c r="T714" s="1" t="s">
        <v>8795</v>
      </c>
    </row>
    <row r="715" spans="1:20" x14ac:dyDescent="0.25">
      <c r="A715" t="s">
        <v>8742</v>
      </c>
      <c r="B715" t="s">
        <v>66</v>
      </c>
      <c r="C715" t="s">
        <v>3484</v>
      </c>
      <c r="D715" t="s">
        <v>3483</v>
      </c>
      <c r="E715" s="2">
        <v>44546</v>
      </c>
      <c r="F715">
        <v>2021</v>
      </c>
      <c r="G715" t="s">
        <v>3486</v>
      </c>
      <c r="H715" t="s">
        <v>68</v>
      </c>
      <c r="I715" t="s">
        <v>475</v>
      </c>
      <c r="M715" t="s">
        <v>72</v>
      </c>
      <c r="N715">
        <f>SUM(Table71417[[#This Row],[Mitigation ($ million)]], Table71417[[#This Row],[Adaptation ($ million)]])</f>
        <v>0.1</v>
      </c>
      <c r="O715">
        <v>0.1</v>
      </c>
      <c r="R715" s="5"/>
      <c r="S715" s="21" t="s">
        <v>3487</v>
      </c>
      <c r="T715" s="1" t="s">
        <v>8795</v>
      </c>
    </row>
    <row r="716" spans="1:20" x14ac:dyDescent="0.25">
      <c r="A716" t="s">
        <v>8742</v>
      </c>
      <c r="B716" t="s">
        <v>66</v>
      </c>
      <c r="C716" t="s">
        <v>3484</v>
      </c>
      <c r="D716" t="s">
        <v>3483</v>
      </c>
      <c r="E716" s="2">
        <v>44546</v>
      </c>
      <c r="F716">
        <v>2021</v>
      </c>
      <c r="G716" t="s">
        <v>3486</v>
      </c>
      <c r="H716" t="s">
        <v>68</v>
      </c>
      <c r="I716" t="s">
        <v>117</v>
      </c>
      <c r="M716" t="s">
        <v>72</v>
      </c>
      <c r="N716">
        <f>SUM(Table71417[[#This Row],[Mitigation ($ million)]], Table71417[[#This Row],[Adaptation ($ million)]])</f>
        <v>0.25</v>
      </c>
      <c r="O716">
        <v>0.25</v>
      </c>
      <c r="R716" s="5"/>
      <c r="S716" s="21" t="s">
        <v>3487</v>
      </c>
      <c r="T716" s="1" t="s">
        <v>8795</v>
      </c>
    </row>
    <row r="717" spans="1:20" x14ac:dyDescent="0.25">
      <c r="A717" t="s">
        <v>8742</v>
      </c>
      <c r="B717" t="s">
        <v>66</v>
      </c>
      <c r="C717" t="s">
        <v>3484</v>
      </c>
      <c r="D717" t="s">
        <v>3483</v>
      </c>
      <c r="E717" s="2">
        <v>44546</v>
      </c>
      <c r="F717">
        <v>2021</v>
      </c>
      <c r="G717" t="s">
        <v>3486</v>
      </c>
      <c r="H717" t="s">
        <v>68</v>
      </c>
      <c r="I717" t="s">
        <v>128</v>
      </c>
      <c r="M717" t="s">
        <v>72</v>
      </c>
      <c r="N717">
        <f>SUM(Table71417[[#This Row],[Mitigation ($ million)]], Table71417[[#This Row],[Adaptation ($ million)]])</f>
        <v>0.2</v>
      </c>
      <c r="O717">
        <v>0.2</v>
      </c>
      <c r="R717" s="5"/>
      <c r="S717" s="21" t="s">
        <v>3487</v>
      </c>
      <c r="T717" s="1" t="s">
        <v>8795</v>
      </c>
    </row>
    <row r="718" spans="1:20" x14ac:dyDescent="0.25">
      <c r="A718" t="s">
        <v>8742</v>
      </c>
      <c r="B718" t="s">
        <v>66</v>
      </c>
      <c r="C718" t="s">
        <v>3484</v>
      </c>
      <c r="D718" t="s">
        <v>3483</v>
      </c>
      <c r="E718" s="2">
        <v>44546</v>
      </c>
      <c r="F718">
        <v>2021</v>
      </c>
      <c r="G718" t="s">
        <v>3486</v>
      </c>
      <c r="H718" t="s">
        <v>68</v>
      </c>
      <c r="I718" t="s">
        <v>117</v>
      </c>
      <c r="M718" t="s">
        <v>72</v>
      </c>
      <c r="N718">
        <f>SUM(Table71417[[#This Row],[Mitigation ($ million)]], Table71417[[#This Row],[Adaptation ($ million)]])</f>
        <v>0</v>
      </c>
      <c r="R718" s="5"/>
      <c r="S718" s="21" t="s">
        <v>3487</v>
      </c>
      <c r="T718" s="1" t="s">
        <v>8795</v>
      </c>
    </row>
    <row r="719" spans="1:20" x14ac:dyDescent="0.25">
      <c r="A719" t="s">
        <v>8742</v>
      </c>
      <c r="B719" t="s">
        <v>66</v>
      </c>
      <c r="C719" t="s">
        <v>2473</v>
      </c>
      <c r="D719" t="s">
        <v>2472</v>
      </c>
      <c r="E719" s="2">
        <v>44736</v>
      </c>
      <c r="F719">
        <v>2022</v>
      </c>
      <c r="G719" t="s">
        <v>1029</v>
      </c>
      <c r="H719" t="s">
        <v>93</v>
      </c>
      <c r="I719" t="s">
        <v>126</v>
      </c>
      <c r="J719">
        <v>338.3</v>
      </c>
      <c r="M719" t="s">
        <v>72</v>
      </c>
      <c r="N719">
        <f>SUM(Table71417[[#This Row],[Mitigation ($ million)]], Table71417[[#This Row],[Adaptation ($ million)]])</f>
        <v>32</v>
      </c>
      <c r="O719">
        <v>10</v>
      </c>
      <c r="P719">
        <v>22</v>
      </c>
      <c r="R719" s="43">
        <f>Table71417[[#This Row],[Climate finance ($ million)]]/Table71417[[#This Row],[Total commitment ($ million)]]</f>
        <v>9.4590600059119123E-2</v>
      </c>
      <c r="S719" s="21" t="s">
        <v>2476</v>
      </c>
      <c r="T719" s="1" t="s">
        <v>8796</v>
      </c>
    </row>
    <row r="720" spans="1:20" x14ac:dyDescent="0.25">
      <c r="A720" t="s">
        <v>8742</v>
      </c>
      <c r="B720" t="s">
        <v>66</v>
      </c>
      <c r="C720" t="s">
        <v>2473</v>
      </c>
      <c r="D720" t="s">
        <v>2472</v>
      </c>
      <c r="E720" s="2">
        <v>44736</v>
      </c>
      <c r="F720">
        <v>2022</v>
      </c>
      <c r="G720" t="s">
        <v>1029</v>
      </c>
      <c r="H720" t="s">
        <v>93</v>
      </c>
      <c r="I720" t="s">
        <v>126</v>
      </c>
      <c r="M720" t="s">
        <v>72</v>
      </c>
      <c r="N720">
        <f>SUM(Table71417[[#This Row],[Mitigation ($ million)]], Table71417[[#This Row],[Adaptation ($ million)]])</f>
        <v>0</v>
      </c>
      <c r="R720" s="5"/>
      <c r="S720" s="21" t="s">
        <v>2476</v>
      </c>
      <c r="T720" s="1" t="s">
        <v>8796</v>
      </c>
    </row>
    <row r="721" spans="1:20" x14ac:dyDescent="0.25">
      <c r="A721" t="s">
        <v>8742</v>
      </c>
      <c r="B721" t="s">
        <v>66</v>
      </c>
      <c r="C721" t="s">
        <v>2879</v>
      </c>
      <c r="D721" t="s">
        <v>2878</v>
      </c>
      <c r="E721" s="2">
        <v>44909</v>
      </c>
      <c r="F721">
        <v>2022</v>
      </c>
      <c r="G721" t="s">
        <v>2881</v>
      </c>
      <c r="H721" t="s">
        <v>68</v>
      </c>
      <c r="I721" t="s">
        <v>126</v>
      </c>
      <c r="J721">
        <v>1</v>
      </c>
      <c r="M721" t="s">
        <v>25</v>
      </c>
      <c r="N721">
        <f>SUM(Table71417[[#This Row],[Mitigation ($ million)]], Table71417[[#This Row],[Adaptation ($ million)]])</f>
        <v>1</v>
      </c>
      <c r="P721">
        <v>1</v>
      </c>
      <c r="R721" s="43">
        <f>Table71417[[#This Row],[Climate finance ($ million)]]/Table71417[[#This Row],[Total commitment ($ million)]]</f>
        <v>1</v>
      </c>
      <c r="S721" s="21" t="s">
        <v>2882</v>
      </c>
      <c r="T721" s="1" t="s">
        <v>8796</v>
      </c>
    </row>
    <row r="722" spans="1:20" x14ac:dyDescent="0.25">
      <c r="A722" t="s">
        <v>8742</v>
      </c>
      <c r="B722" t="s">
        <v>66</v>
      </c>
      <c r="C722" t="s">
        <v>389</v>
      </c>
      <c r="D722" t="s">
        <v>388</v>
      </c>
      <c r="E722" s="2">
        <v>44389</v>
      </c>
      <c r="F722">
        <v>2021</v>
      </c>
      <c r="G722" t="s">
        <v>3009</v>
      </c>
      <c r="H722" t="s">
        <v>68</v>
      </c>
      <c r="I722" t="s">
        <v>141</v>
      </c>
      <c r="J722">
        <v>6.27</v>
      </c>
      <c r="M722" t="s">
        <v>24</v>
      </c>
      <c r="N722">
        <f>SUM(Table71417[[#This Row],[Mitigation ($ million)]], Table71417[[#This Row],[Adaptation ($ million)]])</f>
        <v>2</v>
      </c>
      <c r="P722">
        <v>2</v>
      </c>
      <c r="R722" s="43">
        <f>Table71417[[#This Row],[Climate finance ($ million)]]/Table71417[[#This Row],[Total commitment ($ million)]]</f>
        <v>0.31897926634768742</v>
      </c>
      <c r="S722" s="21" t="s">
        <v>393</v>
      </c>
      <c r="T722" s="1" t="s">
        <v>8795</v>
      </c>
    </row>
    <row r="723" spans="1:20" x14ac:dyDescent="0.25">
      <c r="A723" t="s">
        <v>8742</v>
      </c>
      <c r="B723" t="s">
        <v>66</v>
      </c>
      <c r="C723" t="s">
        <v>389</v>
      </c>
      <c r="D723" t="s">
        <v>388</v>
      </c>
      <c r="E723" s="2">
        <v>44389</v>
      </c>
      <c r="F723">
        <v>2021</v>
      </c>
      <c r="G723" t="s">
        <v>3009</v>
      </c>
      <c r="H723" t="s">
        <v>68</v>
      </c>
      <c r="I723" t="s">
        <v>141</v>
      </c>
      <c r="M723" t="s">
        <v>24</v>
      </c>
      <c r="N723">
        <f>SUM(Table71417[[#This Row],[Mitigation ($ million)]], Table71417[[#This Row],[Adaptation ($ million)]])</f>
        <v>1</v>
      </c>
      <c r="P723">
        <v>1</v>
      </c>
      <c r="R723" s="5"/>
      <c r="S723" s="21" t="s">
        <v>393</v>
      </c>
      <c r="T723" s="1" t="s">
        <v>8795</v>
      </c>
    </row>
    <row r="724" spans="1:20" x14ac:dyDescent="0.25">
      <c r="A724" t="s">
        <v>8742</v>
      </c>
      <c r="B724" t="s">
        <v>66</v>
      </c>
      <c r="C724" t="s">
        <v>389</v>
      </c>
      <c r="D724" t="s">
        <v>388</v>
      </c>
      <c r="E724" s="2">
        <v>44389</v>
      </c>
      <c r="F724">
        <v>2021</v>
      </c>
      <c r="G724" t="s">
        <v>3009</v>
      </c>
      <c r="H724" t="s">
        <v>68</v>
      </c>
      <c r="I724" t="s">
        <v>141</v>
      </c>
      <c r="M724" t="s">
        <v>24</v>
      </c>
      <c r="N724">
        <f>SUM(Table71417[[#This Row],[Mitigation ($ million)]], Table71417[[#This Row],[Adaptation ($ million)]])</f>
        <v>0.5</v>
      </c>
      <c r="P724">
        <v>0.5</v>
      </c>
      <c r="R724" s="5"/>
      <c r="S724" s="21" t="s">
        <v>393</v>
      </c>
      <c r="T724" s="1" t="s">
        <v>8795</v>
      </c>
    </row>
    <row r="725" spans="1:20" x14ac:dyDescent="0.25">
      <c r="A725" t="s">
        <v>8742</v>
      </c>
      <c r="B725" t="s">
        <v>66</v>
      </c>
      <c r="C725" t="s">
        <v>389</v>
      </c>
      <c r="D725" t="s">
        <v>388</v>
      </c>
      <c r="E725" s="2">
        <v>44389</v>
      </c>
      <c r="F725">
        <v>2021</v>
      </c>
      <c r="G725" t="s">
        <v>3009</v>
      </c>
      <c r="H725" t="s">
        <v>68</v>
      </c>
      <c r="I725" t="s">
        <v>141</v>
      </c>
      <c r="M725" t="s">
        <v>24</v>
      </c>
      <c r="N725">
        <f>SUM(Table71417[[#This Row],[Mitigation ($ million)]], Table71417[[#This Row],[Adaptation ($ million)]])</f>
        <v>0.3</v>
      </c>
      <c r="P725">
        <v>0.3</v>
      </c>
      <c r="R725" s="5"/>
      <c r="S725" s="21" t="s">
        <v>393</v>
      </c>
      <c r="T725" s="1" t="s">
        <v>8795</v>
      </c>
    </row>
    <row r="726" spans="1:20" x14ac:dyDescent="0.25">
      <c r="A726" t="s">
        <v>8742</v>
      </c>
      <c r="B726" t="s">
        <v>66</v>
      </c>
      <c r="C726" t="s">
        <v>389</v>
      </c>
      <c r="D726" t="s">
        <v>388</v>
      </c>
      <c r="E726" s="2">
        <v>44540</v>
      </c>
      <c r="F726">
        <v>2021</v>
      </c>
      <c r="G726" t="s">
        <v>3009</v>
      </c>
      <c r="H726" t="s">
        <v>68</v>
      </c>
      <c r="I726" t="s">
        <v>141</v>
      </c>
      <c r="M726" t="s">
        <v>24</v>
      </c>
      <c r="N726">
        <f>SUM(Table71417[[#This Row],[Mitigation ($ million)]], Table71417[[#This Row],[Adaptation ($ million)]])</f>
        <v>1.72</v>
      </c>
      <c r="P726">
        <v>1.72</v>
      </c>
      <c r="R726" s="5"/>
      <c r="S726" s="21" t="s">
        <v>393</v>
      </c>
      <c r="T726" s="1" t="s">
        <v>8795</v>
      </c>
    </row>
    <row r="727" spans="1:20" x14ac:dyDescent="0.25">
      <c r="A727" t="s">
        <v>8742</v>
      </c>
      <c r="B727" t="s">
        <v>66</v>
      </c>
      <c r="C727" t="s">
        <v>389</v>
      </c>
      <c r="D727" t="s">
        <v>388</v>
      </c>
      <c r="E727" s="2">
        <v>44540</v>
      </c>
      <c r="F727">
        <v>2021</v>
      </c>
      <c r="G727" t="s">
        <v>3009</v>
      </c>
      <c r="H727" t="s">
        <v>68</v>
      </c>
      <c r="I727" t="s">
        <v>141</v>
      </c>
      <c r="M727" t="s">
        <v>24</v>
      </c>
      <c r="N727">
        <f>SUM(Table71417[[#This Row],[Mitigation ($ million)]], Table71417[[#This Row],[Adaptation ($ million)]])</f>
        <v>0.5</v>
      </c>
      <c r="P727">
        <v>0.5</v>
      </c>
      <c r="R727" s="5"/>
      <c r="S727" s="21" t="s">
        <v>393</v>
      </c>
      <c r="T727" s="1" t="s">
        <v>8795</v>
      </c>
    </row>
    <row r="728" spans="1:20" x14ac:dyDescent="0.25">
      <c r="A728" t="s">
        <v>8742</v>
      </c>
      <c r="B728" t="s">
        <v>66</v>
      </c>
      <c r="C728" t="s">
        <v>389</v>
      </c>
      <c r="D728" t="s">
        <v>388</v>
      </c>
      <c r="E728" s="2">
        <v>44817</v>
      </c>
      <c r="F728">
        <v>2022</v>
      </c>
      <c r="G728" t="s">
        <v>3009</v>
      </c>
      <c r="H728" t="s">
        <v>68</v>
      </c>
      <c r="I728" t="s">
        <v>141</v>
      </c>
      <c r="M728" t="s">
        <v>24</v>
      </c>
      <c r="N728">
        <f>SUM(Table71417[[#This Row],[Mitigation ($ million)]], Table71417[[#This Row],[Adaptation ($ million)]])</f>
        <v>1</v>
      </c>
      <c r="O728">
        <v>1</v>
      </c>
      <c r="R728" s="5"/>
      <c r="S728" s="21" t="s">
        <v>393</v>
      </c>
      <c r="T728" s="1" t="s">
        <v>8796</v>
      </c>
    </row>
    <row r="729" spans="1:20" x14ac:dyDescent="0.25">
      <c r="A729" t="s">
        <v>8742</v>
      </c>
      <c r="B729" t="s">
        <v>66</v>
      </c>
      <c r="C729" t="s">
        <v>389</v>
      </c>
      <c r="D729" t="s">
        <v>388</v>
      </c>
      <c r="E729" s="2">
        <v>45071</v>
      </c>
      <c r="F729">
        <v>2023</v>
      </c>
      <c r="G729" t="s">
        <v>190</v>
      </c>
      <c r="H729" t="s">
        <v>107</v>
      </c>
      <c r="I729" t="s">
        <v>141</v>
      </c>
      <c r="J729">
        <v>6.15</v>
      </c>
      <c r="M729" t="s">
        <v>24</v>
      </c>
      <c r="N729">
        <f>SUM(Table71417[[#This Row],[Mitigation ($ million)]], Table71417[[#This Row],[Adaptation ($ million)]])</f>
        <v>2</v>
      </c>
      <c r="O729">
        <v>2</v>
      </c>
      <c r="R729" s="43">
        <f>Table71417[[#This Row],[Climate finance ($ million)]]/Table71417[[#This Row],[Total commitment ($ million)]]</f>
        <v>0.32520325203252032</v>
      </c>
      <c r="S729" s="21" t="s">
        <v>393</v>
      </c>
      <c r="T729" s="1" t="s">
        <v>8797</v>
      </c>
    </row>
    <row r="730" spans="1:20" x14ac:dyDescent="0.25">
      <c r="A730" t="s">
        <v>8742</v>
      </c>
      <c r="B730" t="s">
        <v>66</v>
      </c>
      <c r="C730" t="s">
        <v>389</v>
      </c>
      <c r="D730" t="s">
        <v>388</v>
      </c>
      <c r="E730" s="2">
        <v>45071</v>
      </c>
      <c r="F730">
        <v>2023</v>
      </c>
      <c r="G730" t="s">
        <v>190</v>
      </c>
      <c r="H730" t="s">
        <v>68</v>
      </c>
      <c r="I730" t="s">
        <v>141</v>
      </c>
      <c r="M730" t="s">
        <v>24</v>
      </c>
      <c r="N730">
        <f>SUM(Table71417[[#This Row],[Mitigation ($ million)]], Table71417[[#This Row],[Adaptation ($ million)]])</f>
        <v>1</v>
      </c>
      <c r="O730">
        <v>1</v>
      </c>
      <c r="R730" s="5"/>
      <c r="S730" s="21" t="s">
        <v>393</v>
      </c>
      <c r="T730" s="1" t="s">
        <v>8797</v>
      </c>
    </row>
    <row r="731" spans="1:20" x14ac:dyDescent="0.25">
      <c r="A731" t="s">
        <v>8742</v>
      </c>
      <c r="B731" t="s">
        <v>66</v>
      </c>
      <c r="C731" t="s">
        <v>389</v>
      </c>
      <c r="D731" t="s">
        <v>388</v>
      </c>
      <c r="E731" s="2">
        <v>45225</v>
      </c>
      <c r="F731">
        <v>2023</v>
      </c>
      <c r="G731" t="s">
        <v>190</v>
      </c>
      <c r="H731" t="s">
        <v>107</v>
      </c>
      <c r="I731" t="s">
        <v>141</v>
      </c>
      <c r="M731" t="s">
        <v>24</v>
      </c>
      <c r="N731">
        <f>SUM(Table71417[[#This Row],[Mitigation ($ million)]], Table71417[[#This Row],[Adaptation ($ million)]])</f>
        <v>1.1499999999999999</v>
      </c>
      <c r="O731">
        <v>1.1499999999999999</v>
      </c>
      <c r="R731" s="5"/>
      <c r="S731" s="21" t="s">
        <v>393</v>
      </c>
      <c r="T731" s="1" t="s">
        <v>8797</v>
      </c>
    </row>
    <row r="732" spans="1:20" x14ac:dyDescent="0.25">
      <c r="A732" t="s">
        <v>8742</v>
      </c>
      <c r="B732" t="s">
        <v>66</v>
      </c>
      <c r="C732" t="s">
        <v>389</v>
      </c>
      <c r="D732" t="s">
        <v>388</v>
      </c>
      <c r="E732" s="2">
        <v>45225</v>
      </c>
      <c r="F732">
        <v>2023</v>
      </c>
      <c r="G732" t="s">
        <v>190</v>
      </c>
      <c r="H732" t="s">
        <v>107</v>
      </c>
      <c r="I732" t="s">
        <v>141</v>
      </c>
      <c r="M732" t="s">
        <v>24</v>
      </c>
      <c r="N732">
        <f>SUM(Table71417[[#This Row],[Mitigation ($ million)]], Table71417[[#This Row],[Adaptation ($ million)]])</f>
        <v>0</v>
      </c>
      <c r="R732" s="5"/>
      <c r="S732" s="21" t="s">
        <v>393</v>
      </c>
      <c r="T732" s="1" t="s">
        <v>8797</v>
      </c>
    </row>
    <row r="733" spans="1:20" x14ac:dyDescent="0.25">
      <c r="A733" t="s">
        <v>8742</v>
      </c>
      <c r="B733" t="s">
        <v>66</v>
      </c>
      <c r="C733" t="s">
        <v>389</v>
      </c>
      <c r="D733" t="s">
        <v>388</v>
      </c>
      <c r="E733" s="2">
        <v>45225</v>
      </c>
      <c r="F733">
        <v>2023</v>
      </c>
      <c r="G733" t="s">
        <v>190</v>
      </c>
      <c r="H733" t="s">
        <v>107</v>
      </c>
      <c r="I733" t="s">
        <v>141</v>
      </c>
      <c r="M733" t="s">
        <v>24</v>
      </c>
      <c r="N733">
        <f>SUM(Table71417[[#This Row],[Mitigation ($ million)]], Table71417[[#This Row],[Adaptation ($ million)]])</f>
        <v>0</v>
      </c>
      <c r="R733" s="5"/>
      <c r="S733" s="21" t="s">
        <v>393</v>
      </c>
      <c r="T733" s="1" t="s">
        <v>8797</v>
      </c>
    </row>
    <row r="734" spans="1:20" x14ac:dyDescent="0.25">
      <c r="A734" t="s">
        <v>8742</v>
      </c>
      <c r="B734" t="s">
        <v>66</v>
      </c>
      <c r="C734" t="s">
        <v>1245</v>
      </c>
      <c r="D734" t="s">
        <v>1244</v>
      </c>
      <c r="E734" s="2">
        <v>45288</v>
      </c>
      <c r="F734">
        <v>2023</v>
      </c>
      <c r="G734" t="s">
        <v>216</v>
      </c>
      <c r="H734" t="s">
        <v>93</v>
      </c>
      <c r="I734" t="s">
        <v>117</v>
      </c>
      <c r="J734">
        <v>404.76</v>
      </c>
      <c r="M734" t="s">
        <v>72</v>
      </c>
      <c r="N734">
        <f>SUM(Table71417[[#This Row],[Mitigation ($ million)]], Table71417[[#This Row],[Adaptation ($ million)]])</f>
        <v>126.53700000000001</v>
      </c>
      <c r="O734">
        <v>71.45</v>
      </c>
      <c r="P734">
        <v>55.087000000000003</v>
      </c>
      <c r="R734" s="43">
        <f>Table71417[[#This Row],[Climate finance ($ million)]]/Table71417[[#This Row],[Total commitment ($ million)]]</f>
        <v>0.3126222946931515</v>
      </c>
      <c r="S734" s="21" t="s">
        <v>1247</v>
      </c>
      <c r="T734" s="1" t="s">
        <v>8797</v>
      </c>
    </row>
    <row r="735" spans="1:20" x14ac:dyDescent="0.25">
      <c r="A735" t="s">
        <v>8742</v>
      </c>
      <c r="B735" t="s">
        <v>66</v>
      </c>
      <c r="C735" t="s">
        <v>2228</v>
      </c>
      <c r="D735" t="s">
        <v>2227</v>
      </c>
      <c r="E735" s="2">
        <v>44902</v>
      </c>
      <c r="F735">
        <v>2022</v>
      </c>
      <c r="G735" t="s">
        <v>525</v>
      </c>
      <c r="H735" t="s">
        <v>93</v>
      </c>
      <c r="I735" t="s">
        <v>361</v>
      </c>
      <c r="J735">
        <v>35</v>
      </c>
      <c r="M735" t="s">
        <v>72</v>
      </c>
      <c r="N735">
        <f>SUM(Table71417[[#This Row],[Mitigation ($ million)]], Table71417[[#This Row],[Adaptation ($ million)]])</f>
        <v>0.22</v>
      </c>
      <c r="O735">
        <v>0.12</v>
      </c>
      <c r="P735">
        <v>0.1</v>
      </c>
      <c r="R735" s="43">
        <f>Table71417[[#This Row],[Climate finance ($ million)]]/Table71417[[#This Row],[Total commitment ($ million)]]</f>
        <v>6.285714285714286E-3</v>
      </c>
      <c r="S735" s="21" t="s">
        <v>2230</v>
      </c>
      <c r="T735" s="1" t="s">
        <v>8796</v>
      </c>
    </row>
    <row r="736" spans="1:20" x14ac:dyDescent="0.25">
      <c r="A736" t="s">
        <v>8742</v>
      </c>
      <c r="B736" t="s">
        <v>66</v>
      </c>
      <c r="C736" t="s">
        <v>2228</v>
      </c>
      <c r="D736" t="s">
        <v>2227</v>
      </c>
      <c r="E736" s="2">
        <v>44902</v>
      </c>
      <c r="F736">
        <v>2022</v>
      </c>
      <c r="G736" t="s">
        <v>525</v>
      </c>
      <c r="H736" t="s">
        <v>150</v>
      </c>
      <c r="I736" t="s">
        <v>361</v>
      </c>
      <c r="M736" t="s">
        <v>72</v>
      </c>
      <c r="N736">
        <f>SUM(Table71417[[#This Row],[Mitigation ($ million)]], Table71417[[#This Row],[Adaptation ($ million)]])</f>
        <v>0.99</v>
      </c>
      <c r="O736">
        <v>0.54</v>
      </c>
      <c r="P736">
        <v>0.45</v>
      </c>
      <c r="R736" s="5"/>
      <c r="S736" s="21" t="s">
        <v>2230</v>
      </c>
      <c r="T736" s="1" t="s">
        <v>8796</v>
      </c>
    </row>
    <row r="737" spans="1:20" x14ac:dyDescent="0.25">
      <c r="A737" t="s">
        <v>8742</v>
      </c>
      <c r="B737" t="s">
        <v>66</v>
      </c>
      <c r="C737" t="s">
        <v>3011</v>
      </c>
      <c r="D737" t="s">
        <v>3010</v>
      </c>
      <c r="E737" s="2">
        <v>44917</v>
      </c>
      <c r="F737">
        <v>2022</v>
      </c>
      <c r="G737" t="s">
        <v>638</v>
      </c>
      <c r="H737" t="s">
        <v>93</v>
      </c>
      <c r="I737" t="s">
        <v>132</v>
      </c>
      <c r="J737">
        <v>78.239999999999995</v>
      </c>
      <c r="M737" t="s">
        <v>72</v>
      </c>
      <c r="N737">
        <f>SUM(Table71417[[#This Row],[Mitigation ($ million)]], Table71417[[#This Row],[Adaptation ($ million)]])</f>
        <v>2.4900000000000002</v>
      </c>
      <c r="O737">
        <v>0.96</v>
      </c>
      <c r="P737">
        <v>1.53</v>
      </c>
      <c r="R737" s="43">
        <f>Table71417[[#This Row],[Climate finance ($ million)]]/Table71417[[#This Row],[Total commitment ($ million)]]</f>
        <v>3.1825153374233132E-2</v>
      </c>
      <c r="S737" s="21" t="s">
        <v>3013</v>
      </c>
      <c r="T737" s="1" t="s">
        <v>8796</v>
      </c>
    </row>
    <row r="738" spans="1:20" x14ac:dyDescent="0.25">
      <c r="A738" t="s">
        <v>8742</v>
      </c>
      <c r="B738" t="s">
        <v>91</v>
      </c>
      <c r="C738" t="s">
        <v>278</v>
      </c>
      <c r="D738" t="s">
        <v>277</v>
      </c>
      <c r="E738" s="2">
        <v>45016</v>
      </c>
      <c r="F738">
        <v>2023</v>
      </c>
      <c r="G738" t="s">
        <v>62</v>
      </c>
      <c r="H738" t="s">
        <v>93</v>
      </c>
      <c r="I738" t="s">
        <v>141</v>
      </c>
      <c r="J738">
        <v>202.2</v>
      </c>
      <c r="M738" t="s">
        <v>24</v>
      </c>
      <c r="N738">
        <f>SUM(Table71417[[#This Row],[Mitigation ($ million)]], Table71417[[#This Row],[Adaptation ($ million)]])</f>
        <v>13.487886</v>
      </c>
      <c r="O738">
        <v>13.487886</v>
      </c>
      <c r="R738" s="43">
        <f>Table71417[[#This Row],[Climate finance ($ million)]]/Table71417[[#This Row],[Total commitment ($ million)]]</f>
        <v>6.6705667655786352E-2</v>
      </c>
      <c r="S738" s="21" t="s">
        <v>279</v>
      </c>
      <c r="T738" s="1" t="s">
        <v>8797</v>
      </c>
    </row>
    <row r="739" spans="1:20" x14ac:dyDescent="0.25">
      <c r="A739" t="s">
        <v>8742</v>
      </c>
      <c r="B739" t="s">
        <v>91</v>
      </c>
      <c r="C739" t="s">
        <v>278</v>
      </c>
      <c r="D739" t="s">
        <v>277</v>
      </c>
      <c r="E739" s="2">
        <v>45016</v>
      </c>
      <c r="F739">
        <v>2023</v>
      </c>
      <c r="G739" t="s">
        <v>62</v>
      </c>
      <c r="H739" t="s">
        <v>98</v>
      </c>
      <c r="I739" t="s">
        <v>141</v>
      </c>
      <c r="M739" t="s">
        <v>24</v>
      </c>
      <c r="N739">
        <f>SUM(Table71417[[#This Row],[Mitigation ($ million)]], Table71417[[#This Row],[Adaptation ($ million)]])</f>
        <v>12.5</v>
      </c>
      <c r="O739">
        <v>12.5</v>
      </c>
      <c r="R739" s="5"/>
      <c r="S739" s="21" t="s">
        <v>279</v>
      </c>
      <c r="T739" s="1" t="s">
        <v>8797</v>
      </c>
    </row>
    <row r="740" spans="1:20" x14ac:dyDescent="0.25">
      <c r="A740" t="s">
        <v>8742</v>
      </c>
      <c r="B740" t="s">
        <v>91</v>
      </c>
      <c r="C740" t="s">
        <v>282</v>
      </c>
      <c r="D740" t="s">
        <v>281</v>
      </c>
      <c r="E740" s="2">
        <v>45016</v>
      </c>
      <c r="F740">
        <v>2023</v>
      </c>
      <c r="G740" t="s">
        <v>62</v>
      </c>
      <c r="H740" t="s">
        <v>98</v>
      </c>
      <c r="I740" t="s">
        <v>141</v>
      </c>
      <c r="M740" t="s">
        <v>24</v>
      </c>
      <c r="N740">
        <f>SUM(Table71417[[#This Row],[Mitigation ($ million)]], Table71417[[#This Row],[Adaptation ($ million)]])</f>
        <v>12.5</v>
      </c>
      <c r="O740">
        <v>12.5</v>
      </c>
      <c r="R740" s="5"/>
      <c r="S740" s="21" t="s">
        <v>284</v>
      </c>
      <c r="T740" s="1" t="s">
        <v>8797</v>
      </c>
    </row>
    <row r="741" spans="1:20" x14ac:dyDescent="0.25">
      <c r="A741" t="s">
        <v>8742</v>
      </c>
      <c r="B741" t="s">
        <v>91</v>
      </c>
      <c r="C741" t="s">
        <v>282</v>
      </c>
      <c r="D741" t="s">
        <v>281</v>
      </c>
      <c r="E741" s="2">
        <v>45019</v>
      </c>
      <c r="F741">
        <v>2023</v>
      </c>
      <c r="G741" t="s">
        <v>62</v>
      </c>
      <c r="H741" t="s">
        <v>93</v>
      </c>
      <c r="I741" t="s">
        <v>141</v>
      </c>
      <c r="J741">
        <v>206.5</v>
      </c>
      <c r="M741" t="s">
        <v>24</v>
      </c>
      <c r="N741">
        <f>SUM(Table71417[[#This Row],[Mitigation ($ million)]], Table71417[[#This Row],[Adaptation ($ million)]])</f>
        <v>14.307541000000001</v>
      </c>
      <c r="O741">
        <v>14.307541000000001</v>
      </c>
      <c r="R741" s="5"/>
      <c r="S741" s="21" t="s">
        <v>284</v>
      </c>
      <c r="T741" s="1" t="s">
        <v>8797</v>
      </c>
    </row>
    <row r="742" spans="1:20" x14ac:dyDescent="0.25">
      <c r="A742" t="s">
        <v>8742</v>
      </c>
      <c r="B742" t="s">
        <v>66</v>
      </c>
      <c r="C742" t="s">
        <v>3436</v>
      </c>
      <c r="D742" t="s">
        <v>3435</v>
      </c>
      <c r="E742" s="2">
        <v>44522</v>
      </c>
      <c r="F742">
        <v>2021</v>
      </c>
      <c r="G742" t="s">
        <v>3438</v>
      </c>
      <c r="H742" t="s">
        <v>68</v>
      </c>
      <c r="I742" t="s">
        <v>141</v>
      </c>
      <c r="J742">
        <v>2.76</v>
      </c>
      <c r="M742" t="s">
        <v>72</v>
      </c>
      <c r="N742">
        <f>SUM(Table71417[[#This Row],[Mitigation ($ million)]], Table71417[[#This Row],[Adaptation ($ million)]])</f>
        <v>2.5</v>
      </c>
      <c r="O742">
        <v>0.5</v>
      </c>
      <c r="P742">
        <v>2</v>
      </c>
      <c r="R742" s="43">
        <f>Table71417[[#This Row],[Climate finance ($ million)]]/Table71417[[#This Row],[Total commitment ($ million)]]</f>
        <v>0.90579710144927539</v>
      </c>
      <c r="S742" s="21" t="s">
        <v>3439</v>
      </c>
      <c r="T742" s="1" t="s">
        <v>8795</v>
      </c>
    </row>
    <row r="743" spans="1:20" x14ac:dyDescent="0.25">
      <c r="A743" t="s">
        <v>8742</v>
      </c>
      <c r="B743" t="s">
        <v>66</v>
      </c>
      <c r="C743" t="s">
        <v>3436</v>
      </c>
      <c r="D743" t="s">
        <v>3435</v>
      </c>
      <c r="E743" s="2">
        <v>44522</v>
      </c>
      <c r="F743">
        <v>2021</v>
      </c>
      <c r="G743" t="s">
        <v>3438</v>
      </c>
      <c r="H743" t="s">
        <v>68</v>
      </c>
      <c r="I743" t="s">
        <v>141</v>
      </c>
      <c r="M743" t="s">
        <v>72</v>
      </c>
      <c r="N743">
        <f>SUM(Table71417[[#This Row],[Mitigation ($ million)]], Table71417[[#This Row],[Adaptation ($ million)]])</f>
        <v>0.26</v>
      </c>
      <c r="O743">
        <v>0.26</v>
      </c>
      <c r="R743" s="5"/>
      <c r="S743" s="21" t="s">
        <v>3439</v>
      </c>
      <c r="T743" s="1" t="s">
        <v>8795</v>
      </c>
    </row>
    <row r="744" spans="1:20" x14ac:dyDescent="0.25">
      <c r="A744" t="s">
        <v>8742</v>
      </c>
      <c r="B744" t="s">
        <v>91</v>
      </c>
      <c r="C744" t="s">
        <v>3502</v>
      </c>
      <c r="D744" t="s">
        <v>3501</v>
      </c>
      <c r="E744" s="2">
        <v>44543</v>
      </c>
      <c r="F744">
        <v>2021</v>
      </c>
      <c r="G744" t="s">
        <v>397</v>
      </c>
      <c r="H744" t="s">
        <v>68</v>
      </c>
      <c r="I744" t="s">
        <v>117</v>
      </c>
      <c r="J744">
        <v>0.5</v>
      </c>
      <c r="M744" t="s">
        <v>25</v>
      </c>
      <c r="N744">
        <f>SUM(Table71417[[#This Row],[Mitigation ($ million)]], Table71417[[#This Row],[Adaptation ($ million)]])</f>
        <v>0.5</v>
      </c>
      <c r="O744">
        <v>0.5</v>
      </c>
      <c r="R744" s="43">
        <f>Table71417[[#This Row],[Climate finance ($ million)]]/Table71417[[#This Row],[Total commitment ($ million)]]</f>
        <v>1</v>
      </c>
      <c r="S744" s="21" t="s">
        <v>3504</v>
      </c>
      <c r="T744" s="1" t="s">
        <v>8795</v>
      </c>
    </row>
    <row r="745" spans="1:20" x14ac:dyDescent="0.25">
      <c r="A745" t="s">
        <v>8742</v>
      </c>
      <c r="B745" t="s">
        <v>66</v>
      </c>
      <c r="C745" t="s">
        <v>612</v>
      </c>
      <c r="D745" t="s">
        <v>611</v>
      </c>
      <c r="E745" s="2">
        <v>45166</v>
      </c>
      <c r="F745">
        <v>2023</v>
      </c>
      <c r="G745" t="s">
        <v>79</v>
      </c>
      <c r="H745" t="s">
        <v>93</v>
      </c>
      <c r="I745" t="s">
        <v>132</v>
      </c>
      <c r="J745">
        <v>708.9</v>
      </c>
      <c r="M745" t="s">
        <v>72</v>
      </c>
      <c r="N745">
        <f>SUM(Table71417[[#This Row],[Mitigation ($ million)]], Table71417[[#This Row],[Adaptation ($ million)]])</f>
        <v>75.41</v>
      </c>
      <c r="O745">
        <v>60.3</v>
      </c>
      <c r="P745">
        <v>15.11</v>
      </c>
      <c r="R745" s="43">
        <f>Table71417[[#This Row],[Climate finance ($ million)]]/Table71417[[#This Row],[Total commitment ($ million)]]</f>
        <v>0.10637607561010015</v>
      </c>
      <c r="S745" s="21" t="s">
        <v>615</v>
      </c>
      <c r="T745" s="1" t="s">
        <v>8797</v>
      </c>
    </row>
    <row r="746" spans="1:20" x14ac:dyDescent="0.25">
      <c r="A746" t="s">
        <v>8742</v>
      </c>
      <c r="B746" t="s">
        <v>66</v>
      </c>
      <c r="C746" t="s">
        <v>2798</v>
      </c>
      <c r="D746" t="s">
        <v>2797</v>
      </c>
      <c r="E746" s="2">
        <v>44918</v>
      </c>
      <c r="F746">
        <v>2022</v>
      </c>
      <c r="G746" t="s">
        <v>88</v>
      </c>
      <c r="H746" t="s">
        <v>93</v>
      </c>
      <c r="I746" t="s">
        <v>84</v>
      </c>
      <c r="J746">
        <v>350</v>
      </c>
      <c r="M746" t="s">
        <v>24</v>
      </c>
      <c r="N746">
        <f>SUM(Table71417[[#This Row],[Mitigation ($ million)]], Table71417[[#This Row],[Adaptation ($ million)]])</f>
        <v>113.6</v>
      </c>
      <c r="O746">
        <v>113.6</v>
      </c>
      <c r="R746" s="43">
        <f>Table71417[[#This Row],[Climate finance ($ million)]]/Table71417[[#This Row],[Total commitment ($ million)]]</f>
        <v>0.32457142857142857</v>
      </c>
      <c r="S746" s="21" t="s">
        <v>2800</v>
      </c>
      <c r="T746" s="1" t="s">
        <v>8796</v>
      </c>
    </row>
    <row r="747" spans="1:20" x14ac:dyDescent="0.25">
      <c r="A747" t="s">
        <v>8742</v>
      </c>
      <c r="B747" t="s">
        <v>91</v>
      </c>
      <c r="C747" t="s">
        <v>253</v>
      </c>
      <c r="D747" t="s">
        <v>252</v>
      </c>
      <c r="E747" s="2">
        <v>45012</v>
      </c>
      <c r="F747">
        <v>2023</v>
      </c>
      <c r="G747" t="s">
        <v>255</v>
      </c>
      <c r="H747" t="s">
        <v>93</v>
      </c>
      <c r="I747" t="s">
        <v>128</v>
      </c>
      <c r="J747">
        <v>60</v>
      </c>
      <c r="M747" t="s">
        <v>72</v>
      </c>
      <c r="N747">
        <f>SUM(Table71417[[#This Row],[Mitigation ($ million)]], Table71417[[#This Row],[Adaptation ($ million)]])</f>
        <v>0</v>
      </c>
      <c r="R747" s="43">
        <f>Table71417[[#This Row],[Climate finance ($ million)]]/Table71417[[#This Row],[Total commitment ($ million)]]</f>
        <v>0</v>
      </c>
      <c r="S747" s="21" t="s">
        <v>258</v>
      </c>
      <c r="T747" s="1" t="s">
        <v>8797</v>
      </c>
    </row>
    <row r="748" spans="1:20" x14ac:dyDescent="0.25">
      <c r="A748" t="s">
        <v>8742</v>
      </c>
      <c r="B748" t="s">
        <v>91</v>
      </c>
      <c r="C748" t="s">
        <v>253</v>
      </c>
      <c r="D748" t="s">
        <v>252</v>
      </c>
      <c r="E748" s="2">
        <v>45012</v>
      </c>
      <c r="F748">
        <v>2023</v>
      </c>
      <c r="G748" t="s">
        <v>255</v>
      </c>
      <c r="H748" t="s">
        <v>98</v>
      </c>
      <c r="I748" t="s">
        <v>128</v>
      </c>
      <c r="M748" t="s">
        <v>72</v>
      </c>
      <c r="N748">
        <f>SUM(Table71417[[#This Row],[Mitigation ($ million)]], Table71417[[#This Row],[Adaptation ($ million)]])</f>
        <v>9</v>
      </c>
      <c r="O748">
        <v>9</v>
      </c>
      <c r="R748" s="5"/>
      <c r="S748" s="21" t="s">
        <v>258</v>
      </c>
      <c r="T748" s="1" t="s">
        <v>8797</v>
      </c>
    </row>
    <row r="749" spans="1:20" x14ac:dyDescent="0.25">
      <c r="A749" t="s">
        <v>8742</v>
      </c>
      <c r="B749" t="s">
        <v>91</v>
      </c>
      <c r="C749" t="s">
        <v>253</v>
      </c>
      <c r="D749" t="s">
        <v>252</v>
      </c>
      <c r="E749" s="2">
        <v>45012</v>
      </c>
      <c r="F749">
        <v>2023</v>
      </c>
      <c r="G749" t="s">
        <v>255</v>
      </c>
      <c r="H749" t="s">
        <v>150</v>
      </c>
      <c r="I749" t="s">
        <v>141</v>
      </c>
      <c r="M749" t="s">
        <v>72</v>
      </c>
      <c r="N749">
        <f>SUM(Table71417[[#This Row],[Mitigation ($ million)]], Table71417[[#This Row],[Adaptation ($ million)]])</f>
        <v>1</v>
      </c>
      <c r="P749">
        <v>1</v>
      </c>
      <c r="R749" s="5"/>
      <c r="S749" s="21" t="s">
        <v>258</v>
      </c>
      <c r="T749" s="1" t="s">
        <v>8797</v>
      </c>
    </row>
    <row r="750" spans="1:20" x14ac:dyDescent="0.25">
      <c r="A750" t="s">
        <v>8742</v>
      </c>
      <c r="B750" t="s">
        <v>91</v>
      </c>
      <c r="C750" t="s">
        <v>2530</v>
      </c>
      <c r="D750" t="s">
        <v>2529</v>
      </c>
      <c r="E750" s="2">
        <v>44631</v>
      </c>
      <c r="F750">
        <v>2022</v>
      </c>
      <c r="G750" t="s">
        <v>113</v>
      </c>
      <c r="H750" t="s">
        <v>2524</v>
      </c>
      <c r="I750" t="s">
        <v>128</v>
      </c>
      <c r="J750">
        <v>3</v>
      </c>
      <c r="M750" t="s">
        <v>25</v>
      </c>
      <c r="N750">
        <f>SUM(Table71417[[#This Row],[Mitigation ($ million)]], Table71417[[#This Row],[Adaptation ($ million)]])</f>
        <v>5.1999999999999998E-2</v>
      </c>
      <c r="P750">
        <v>5.1999999999999998E-2</v>
      </c>
      <c r="R750" s="43">
        <f>Table71417[[#This Row],[Climate finance ($ million)]]/Table71417[[#This Row],[Total commitment ($ million)]]</f>
        <v>1.7333333333333333E-2</v>
      </c>
      <c r="S750" s="21" t="s">
        <v>2532</v>
      </c>
      <c r="T750" s="1" t="s">
        <v>8796</v>
      </c>
    </row>
    <row r="751" spans="1:20" x14ac:dyDescent="0.25">
      <c r="A751" t="s">
        <v>8742</v>
      </c>
      <c r="B751" t="s">
        <v>66</v>
      </c>
      <c r="C751" t="s">
        <v>3459</v>
      </c>
      <c r="D751" t="s">
        <v>3458</v>
      </c>
      <c r="E751" s="2">
        <v>44536</v>
      </c>
      <c r="F751">
        <v>2021</v>
      </c>
      <c r="G751" t="s">
        <v>3461</v>
      </c>
      <c r="H751" t="s">
        <v>68</v>
      </c>
      <c r="I751" t="s">
        <v>126</v>
      </c>
      <c r="J751">
        <v>1.3</v>
      </c>
      <c r="M751" t="s">
        <v>25</v>
      </c>
      <c r="N751">
        <f>SUM(Table71417[[#This Row],[Mitigation ($ million)]], Table71417[[#This Row],[Adaptation ($ million)]])</f>
        <v>0.2</v>
      </c>
      <c r="O751">
        <v>0.2</v>
      </c>
      <c r="R751" s="43">
        <f>Table71417[[#This Row],[Climate finance ($ million)]]/Table71417[[#This Row],[Total commitment ($ million)]]</f>
        <v>0.15384615384615385</v>
      </c>
      <c r="S751" s="21" t="s">
        <v>3462</v>
      </c>
      <c r="T751" s="1" t="s">
        <v>8795</v>
      </c>
    </row>
    <row r="752" spans="1:20" x14ac:dyDescent="0.25">
      <c r="A752" t="s">
        <v>8742</v>
      </c>
      <c r="B752" t="s">
        <v>66</v>
      </c>
      <c r="C752" t="s">
        <v>3459</v>
      </c>
      <c r="D752" t="s">
        <v>3458</v>
      </c>
      <c r="E752" s="2">
        <v>44536</v>
      </c>
      <c r="F752">
        <v>2021</v>
      </c>
      <c r="G752" t="s">
        <v>3461</v>
      </c>
      <c r="H752" t="s">
        <v>68</v>
      </c>
      <c r="I752" t="s">
        <v>126</v>
      </c>
      <c r="M752" t="s">
        <v>25</v>
      </c>
      <c r="N752">
        <f>SUM(Table71417[[#This Row],[Mitigation ($ million)]], Table71417[[#This Row],[Adaptation ($ million)]])</f>
        <v>0</v>
      </c>
      <c r="R752" s="5"/>
      <c r="S752" s="21" t="s">
        <v>3462</v>
      </c>
      <c r="T752" s="1" t="s">
        <v>8795</v>
      </c>
    </row>
    <row r="753" spans="1:20" x14ac:dyDescent="0.25">
      <c r="A753" t="s">
        <v>8742</v>
      </c>
      <c r="B753" t="s">
        <v>66</v>
      </c>
      <c r="C753" t="s">
        <v>3459</v>
      </c>
      <c r="D753" t="s">
        <v>3458</v>
      </c>
      <c r="E753" s="2">
        <v>44536</v>
      </c>
      <c r="F753">
        <v>2021</v>
      </c>
      <c r="G753" t="s">
        <v>3461</v>
      </c>
      <c r="H753" t="s">
        <v>68</v>
      </c>
      <c r="I753" t="s">
        <v>126</v>
      </c>
      <c r="M753" t="s">
        <v>25</v>
      </c>
      <c r="N753">
        <f>SUM(Table71417[[#This Row],[Mitigation ($ million)]], Table71417[[#This Row],[Adaptation ($ million)]])</f>
        <v>0</v>
      </c>
      <c r="R753" s="5"/>
      <c r="S753" s="21" t="s">
        <v>3462</v>
      </c>
      <c r="T753" s="1" t="s">
        <v>8795</v>
      </c>
    </row>
    <row r="754" spans="1:20" x14ac:dyDescent="0.25">
      <c r="A754" t="s">
        <v>8742</v>
      </c>
      <c r="B754" t="s">
        <v>91</v>
      </c>
      <c r="C754" t="s">
        <v>2534</v>
      </c>
      <c r="D754" t="s">
        <v>2533</v>
      </c>
      <c r="E754" s="2">
        <v>44767</v>
      </c>
      <c r="F754">
        <v>2022</v>
      </c>
      <c r="G754" t="s">
        <v>113</v>
      </c>
      <c r="H754" t="s">
        <v>2524</v>
      </c>
      <c r="I754" t="s">
        <v>128</v>
      </c>
      <c r="J754">
        <v>2</v>
      </c>
      <c r="M754" t="s">
        <v>25</v>
      </c>
      <c r="N754">
        <f>SUM(Table71417[[#This Row],[Mitigation ($ million)]], Table71417[[#This Row],[Adaptation ($ million)]])</f>
        <v>0.1</v>
      </c>
      <c r="P754">
        <v>0.1</v>
      </c>
      <c r="R754" s="43">
        <f>Table71417[[#This Row],[Climate finance ($ million)]]/Table71417[[#This Row],[Total commitment ($ million)]]</f>
        <v>0.05</v>
      </c>
      <c r="S754" s="21" t="s">
        <v>2536</v>
      </c>
      <c r="T754" s="1" t="s">
        <v>8796</v>
      </c>
    </row>
    <row r="755" spans="1:20" x14ac:dyDescent="0.25">
      <c r="A755" t="s">
        <v>8742</v>
      </c>
      <c r="B755" t="s">
        <v>66</v>
      </c>
      <c r="C755" t="s">
        <v>1023</v>
      </c>
      <c r="D755" t="s">
        <v>1022</v>
      </c>
      <c r="E755" s="2">
        <v>45274</v>
      </c>
      <c r="F755">
        <v>2023</v>
      </c>
      <c r="G755" t="s">
        <v>250</v>
      </c>
      <c r="H755" t="s">
        <v>150</v>
      </c>
      <c r="I755" t="s">
        <v>361</v>
      </c>
      <c r="J755">
        <v>29</v>
      </c>
      <c r="M755" t="s">
        <v>25</v>
      </c>
      <c r="N755">
        <f>SUM(Table71417[[#This Row],[Mitigation ($ million)]], Table71417[[#This Row],[Adaptation ($ million)]])</f>
        <v>19.97</v>
      </c>
      <c r="P755">
        <v>19.97</v>
      </c>
      <c r="R755" s="43">
        <f>Table71417[[#This Row],[Climate finance ($ million)]]/Table71417[[#This Row],[Total commitment ($ million)]]</f>
        <v>0.68862068965517242</v>
      </c>
      <c r="S755" s="21" t="s">
        <v>1025</v>
      </c>
      <c r="T755" s="1" t="s">
        <v>8797</v>
      </c>
    </row>
    <row r="756" spans="1:20" x14ac:dyDescent="0.25">
      <c r="A756" t="s">
        <v>8742</v>
      </c>
      <c r="B756" t="s">
        <v>66</v>
      </c>
      <c r="C756" t="s">
        <v>925</v>
      </c>
      <c r="D756" t="s">
        <v>924</v>
      </c>
      <c r="E756" s="2">
        <v>45272</v>
      </c>
      <c r="F756">
        <v>2023</v>
      </c>
      <c r="G756" t="s">
        <v>255</v>
      </c>
      <c r="H756" t="s">
        <v>93</v>
      </c>
      <c r="I756" t="s">
        <v>141</v>
      </c>
      <c r="J756">
        <v>100.47</v>
      </c>
      <c r="M756" t="s">
        <v>72</v>
      </c>
      <c r="N756">
        <f>SUM(Table71417[[#This Row],[Mitigation ($ million)]], Table71417[[#This Row],[Adaptation ($ million)]])</f>
        <v>8.5</v>
      </c>
      <c r="O756">
        <v>7.4</v>
      </c>
      <c r="P756">
        <v>1.1000000000000001</v>
      </c>
      <c r="R756" s="43">
        <f>Table71417[[#This Row],[Climate finance ($ million)]]/Table71417[[#This Row],[Total commitment ($ million)]]</f>
        <v>8.4602368866328256E-2</v>
      </c>
      <c r="S756" s="21" t="s">
        <v>927</v>
      </c>
      <c r="T756" s="1" t="s">
        <v>8797</v>
      </c>
    </row>
    <row r="757" spans="1:20" x14ac:dyDescent="0.25">
      <c r="A757" t="s">
        <v>8742</v>
      </c>
      <c r="B757" t="s">
        <v>66</v>
      </c>
      <c r="C757" t="s">
        <v>925</v>
      </c>
      <c r="D757" t="s">
        <v>924</v>
      </c>
      <c r="E757" s="2">
        <v>45272</v>
      </c>
      <c r="F757">
        <v>2023</v>
      </c>
      <c r="G757" t="s">
        <v>255</v>
      </c>
      <c r="H757" t="s">
        <v>150</v>
      </c>
      <c r="I757" t="s">
        <v>141</v>
      </c>
      <c r="M757" t="s">
        <v>72</v>
      </c>
      <c r="N757">
        <f>SUM(Table71417[[#This Row],[Mitigation ($ million)]], Table71417[[#This Row],[Adaptation ($ million)]])</f>
        <v>36.5</v>
      </c>
      <c r="O757">
        <v>26</v>
      </c>
      <c r="P757">
        <v>10.5</v>
      </c>
      <c r="R757" s="5"/>
      <c r="S757" s="21" t="s">
        <v>927</v>
      </c>
      <c r="T757" s="1" t="s">
        <v>8797</v>
      </c>
    </row>
    <row r="758" spans="1:20" x14ac:dyDescent="0.25">
      <c r="A758" t="s">
        <v>8742</v>
      </c>
      <c r="B758" t="s">
        <v>66</v>
      </c>
      <c r="C758" t="s">
        <v>925</v>
      </c>
      <c r="D758" t="s">
        <v>924</v>
      </c>
      <c r="E758" s="2">
        <v>45272</v>
      </c>
      <c r="F758">
        <v>2023</v>
      </c>
      <c r="G758" t="s">
        <v>255</v>
      </c>
      <c r="H758" t="s">
        <v>150</v>
      </c>
      <c r="I758" t="s">
        <v>117</v>
      </c>
      <c r="M758" t="s">
        <v>72</v>
      </c>
      <c r="N758">
        <f>SUM(Table71417[[#This Row],[Mitigation ($ million)]], Table71417[[#This Row],[Adaptation ($ million)]])</f>
        <v>5</v>
      </c>
      <c r="O758">
        <v>3.5</v>
      </c>
      <c r="P758">
        <v>1.5</v>
      </c>
      <c r="R758" s="5"/>
      <c r="S758" s="21" t="s">
        <v>927</v>
      </c>
      <c r="T758" s="1" t="s">
        <v>8797</v>
      </c>
    </row>
    <row r="759" spans="1:20" x14ac:dyDescent="0.25">
      <c r="A759" t="s">
        <v>8742</v>
      </c>
      <c r="B759" t="s">
        <v>66</v>
      </c>
      <c r="C759" t="s">
        <v>925</v>
      </c>
      <c r="D759" t="s">
        <v>924</v>
      </c>
      <c r="E759" s="2">
        <v>45272</v>
      </c>
      <c r="F759">
        <v>2023</v>
      </c>
      <c r="G759" t="s">
        <v>255</v>
      </c>
      <c r="H759" t="s">
        <v>150</v>
      </c>
      <c r="I759" t="s">
        <v>141</v>
      </c>
      <c r="M759" t="s">
        <v>72</v>
      </c>
      <c r="N759">
        <f>SUM(Table71417[[#This Row],[Mitigation ($ million)]], Table71417[[#This Row],[Adaptation ($ million)]])</f>
        <v>0.5</v>
      </c>
      <c r="P759">
        <v>0.5</v>
      </c>
      <c r="R759" s="5"/>
      <c r="S759" s="21" t="s">
        <v>927</v>
      </c>
      <c r="T759" s="1" t="s">
        <v>8797</v>
      </c>
    </row>
    <row r="760" spans="1:20" x14ac:dyDescent="0.25">
      <c r="A760" t="s">
        <v>8742</v>
      </c>
      <c r="B760" t="s">
        <v>66</v>
      </c>
      <c r="C760" t="s">
        <v>925</v>
      </c>
      <c r="D760" t="s">
        <v>924</v>
      </c>
      <c r="E760" s="2">
        <v>45272</v>
      </c>
      <c r="F760">
        <v>2023</v>
      </c>
      <c r="G760" t="s">
        <v>255</v>
      </c>
      <c r="H760" t="s">
        <v>98</v>
      </c>
      <c r="I760" t="s">
        <v>141</v>
      </c>
      <c r="M760" t="s">
        <v>72</v>
      </c>
      <c r="N760">
        <f>SUM(Table71417[[#This Row],[Mitigation ($ million)]], Table71417[[#This Row],[Adaptation ($ million)]])</f>
        <v>10</v>
      </c>
      <c r="O760">
        <v>7.1</v>
      </c>
      <c r="P760">
        <v>2.9</v>
      </c>
      <c r="R760" s="5"/>
      <c r="S760" s="21" t="s">
        <v>927</v>
      </c>
      <c r="T760" s="1" t="s">
        <v>8797</v>
      </c>
    </row>
    <row r="761" spans="1:20" x14ac:dyDescent="0.25">
      <c r="A761" t="s">
        <v>8742</v>
      </c>
      <c r="B761" t="s">
        <v>66</v>
      </c>
      <c r="C761" t="s">
        <v>925</v>
      </c>
      <c r="D761" t="s">
        <v>924</v>
      </c>
      <c r="E761" s="2">
        <v>45272</v>
      </c>
      <c r="F761">
        <v>2023</v>
      </c>
      <c r="G761" t="s">
        <v>255</v>
      </c>
      <c r="H761" t="s">
        <v>170</v>
      </c>
      <c r="I761" t="s">
        <v>141</v>
      </c>
      <c r="M761" t="s">
        <v>72</v>
      </c>
      <c r="N761">
        <f>SUM(Table71417[[#This Row],[Mitigation ($ million)]], Table71417[[#This Row],[Adaptation ($ million)]])</f>
        <v>3.8</v>
      </c>
      <c r="O761">
        <v>3.8</v>
      </c>
      <c r="R761" s="5"/>
      <c r="S761" s="21" t="s">
        <v>927</v>
      </c>
      <c r="T761" s="1" t="s">
        <v>8797</v>
      </c>
    </row>
    <row r="762" spans="1:20" x14ac:dyDescent="0.25">
      <c r="A762" t="s">
        <v>8742</v>
      </c>
      <c r="B762" t="s">
        <v>66</v>
      </c>
      <c r="C762" t="s">
        <v>925</v>
      </c>
      <c r="D762" t="s">
        <v>924</v>
      </c>
      <c r="E762" s="2">
        <v>45272</v>
      </c>
      <c r="F762">
        <v>2023</v>
      </c>
      <c r="G762" t="s">
        <v>255</v>
      </c>
      <c r="H762" t="s">
        <v>170</v>
      </c>
      <c r="I762" t="s">
        <v>141</v>
      </c>
      <c r="M762" t="s">
        <v>72</v>
      </c>
      <c r="N762">
        <f>SUM(Table71417[[#This Row],[Mitigation ($ million)]], Table71417[[#This Row],[Adaptation ($ million)]])</f>
        <v>6.2</v>
      </c>
      <c r="O762">
        <v>4.57</v>
      </c>
      <c r="P762">
        <v>1.63</v>
      </c>
      <c r="R762" s="5"/>
      <c r="S762" s="21" t="s">
        <v>927</v>
      </c>
      <c r="T762" s="1" t="s">
        <v>8797</v>
      </c>
    </row>
    <row r="763" spans="1:20" x14ac:dyDescent="0.25">
      <c r="A763" t="s">
        <v>8742</v>
      </c>
      <c r="B763" t="s">
        <v>66</v>
      </c>
      <c r="C763" t="s">
        <v>925</v>
      </c>
      <c r="D763" t="s">
        <v>924</v>
      </c>
      <c r="E763" s="2">
        <v>45272</v>
      </c>
      <c r="F763">
        <v>2023</v>
      </c>
      <c r="G763" t="s">
        <v>255</v>
      </c>
      <c r="H763" t="s">
        <v>170</v>
      </c>
      <c r="I763" t="s">
        <v>141</v>
      </c>
      <c r="M763" t="s">
        <v>72</v>
      </c>
      <c r="N763">
        <f>SUM(Table71417[[#This Row],[Mitigation ($ million)]], Table71417[[#This Row],[Adaptation ($ million)]])</f>
        <v>5</v>
      </c>
      <c r="O763">
        <v>3</v>
      </c>
      <c r="P763">
        <v>2</v>
      </c>
      <c r="R763" s="5"/>
      <c r="S763" s="21" t="s">
        <v>927</v>
      </c>
      <c r="T763" s="1" t="s">
        <v>8797</v>
      </c>
    </row>
    <row r="764" spans="1:20" x14ac:dyDescent="0.25">
      <c r="A764" t="s">
        <v>8742</v>
      </c>
      <c r="B764" t="s">
        <v>66</v>
      </c>
      <c r="C764" t="s">
        <v>1082</v>
      </c>
      <c r="D764" t="s">
        <v>1081</v>
      </c>
      <c r="E764" s="2">
        <v>45275</v>
      </c>
      <c r="F764">
        <v>2023</v>
      </c>
      <c r="G764" t="s">
        <v>88</v>
      </c>
      <c r="H764" t="s">
        <v>107</v>
      </c>
      <c r="I764" t="s">
        <v>141</v>
      </c>
      <c r="J764">
        <v>2</v>
      </c>
      <c r="M764" t="s">
        <v>24</v>
      </c>
      <c r="N764">
        <f>SUM(Table71417[[#This Row],[Mitigation ($ million)]], Table71417[[#This Row],[Adaptation ($ million)]])</f>
        <v>2</v>
      </c>
      <c r="O764">
        <v>2</v>
      </c>
      <c r="R764" s="43">
        <f>Table71417[[#This Row],[Climate finance ($ million)]]/Table71417[[#This Row],[Total commitment ($ million)]]</f>
        <v>1</v>
      </c>
      <c r="S764" s="21" t="s">
        <v>1083</v>
      </c>
      <c r="T764" s="1" t="s">
        <v>8797</v>
      </c>
    </row>
    <row r="765" spans="1:20" x14ac:dyDescent="0.25">
      <c r="A765" t="s">
        <v>8742</v>
      </c>
      <c r="B765" t="s">
        <v>66</v>
      </c>
      <c r="C765" t="s">
        <v>2802</v>
      </c>
      <c r="D765" t="s">
        <v>2801</v>
      </c>
      <c r="E765" s="2">
        <v>44921</v>
      </c>
      <c r="F765">
        <v>2022</v>
      </c>
      <c r="G765" t="s">
        <v>79</v>
      </c>
      <c r="H765" t="s">
        <v>93</v>
      </c>
      <c r="I765" t="s">
        <v>71</v>
      </c>
      <c r="J765">
        <v>310</v>
      </c>
      <c r="M765" t="s">
        <v>72</v>
      </c>
      <c r="N765">
        <f>SUM(Table71417[[#This Row],[Mitigation ($ million)]], Table71417[[#This Row],[Adaptation ($ million)]])</f>
        <v>62</v>
      </c>
      <c r="P765">
        <v>62</v>
      </c>
      <c r="R765" s="43">
        <f>Table71417[[#This Row],[Climate finance ($ million)]]/Table71417[[#This Row],[Total commitment ($ million)]]</f>
        <v>0.2</v>
      </c>
      <c r="S765" s="21" t="s">
        <v>2804</v>
      </c>
      <c r="T765" s="1" t="s">
        <v>8796</v>
      </c>
    </row>
    <row r="766" spans="1:20" x14ac:dyDescent="0.25">
      <c r="A766" t="s">
        <v>8742</v>
      </c>
      <c r="B766" t="s">
        <v>66</v>
      </c>
      <c r="C766" t="s">
        <v>2802</v>
      </c>
      <c r="D766" t="s">
        <v>2801</v>
      </c>
      <c r="E766" s="2">
        <v>44921</v>
      </c>
      <c r="F766">
        <v>2022</v>
      </c>
      <c r="G766" t="s">
        <v>79</v>
      </c>
      <c r="H766" t="s">
        <v>93</v>
      </c>
      <c r="I766" t="s">
        <v>84</v>
      </c>
      <c r="M766" t="s">
        <v>72</v>
      </c>
      <c r="N766">
        <f>SUM(Table71417[[#This Row],[Mitigation ($ million)]], Table71417[[#This Row],[Adaptation ($ million)]])</f>
        <v>22</v>
      </c>
      <c r="P766">
        <v>22</v>
      </c>
      <c r="R766" s="5"/>
      <c r="S766" s="21" t="s">
        <v>2804</v>
      </c>
      <c r="T766" s="1" t="s">
        <v>8796</v>
      </c>
    </row>
    <row r="767" spans="1:20" x14ac:dyDescent="0.25">
      <c r="A767" t="s">
        <v>8742</v>
      </c>
      <c r="B767" t="s">
        <v>66</v>
      </c>
      <c r="C767" t="s">
        <v>2802</v>
      </c>
      <c r="D767" t="s">
        <v>2801</v>
      </c>
      <c r="E767" s="2">
        <v>44921</v>
      </c>
      <c r="F767">
        <v>2022</v>
      </c>
      <c r="G767" t="s">
        <v>79</v>
      </c>
      <c r="H767" t="s">
        <v>93</v>
      </c>
      <c r="I767" t="s">
        <v>71</v>
      </c>
      <c r="M767" t="s">
        <v>72</v>
      </c>
      <c r="N767">
        <f>SUM(Table71417[[#This Row],[Mitigation ($ million)]], Table71417[[#This Row],[Adaptation ($ million)]])</f>
        <v>105.9</v>
      </c>
      <c r="O767">
        <v>1.2</v>
      </c>
      <c r="P767">
        <v>104.7</v>
      </c>
      <c r="R767" s="5"/>
      <c r="S767" s="21" t="s">
        <v>2804</v>
      </c>
      <c r="T767" s="1" t="s">
        <v>8796</v>
      </c>
    </row>
    <row r="768" spans="1:20" x14ac:dyDescent="0.25">
      <c r="A768" t="s">
        <v>8742</v>
      </c>
      <c r="B768" t="s">
        <v>66</v>
      </c>
      <c r="C768" t="s">
        <v>2802</v>
      </c>
      <c r="D768" t="s">
        <v>2801</v>
      </c>
      <c r="E768" s="2">
        <v>44921</v>
      </c>
      <c r="F768">
        <v>2022</v>
      </c>
      <c r="G768" t="s">
        <v>79</v>
      </c>
      <c r="H768" t="s">
        <v>93</v>
      </c>
      <c r="I768" t="s">
        <v>84</v>
      </c>
      <c r="M768" t="s">
        <v>72</v>
      </c>
      <c r="N768">
        <f>SUM(Table71417[[#This Row],[Mitigation ($ million)]], Table71417[[#This Row],[Adaptation ($ million)]])</f>
        <v>33.299999999999997</v>
      </c>
      <c r="P768">
        <v>33.299999999999997</v>
      </c>
      <c r="R768" s="5"/>
      <c r="S768" s="21" t="s">
        <v>2804</v>
      </c>
      <c r="T768" s="1" t="s">
        <v>8796</v>
      </c>
    </row>
    <row r="769" spans="1:20" x14ac:dyDescent="0.25">
      <c r="A769" t="s">
        <v>8742</v>
      </c>
      <c r="B769" t="s">
        <v>66</v>
      </c>
      <c r="C769" t="s">
        <v>2802</v>
      </c>
      <c r="D769" t="s">
        <v>2801</v>
      </c>
      <c r="E769" s="2">
        <v>44921</v>
      </c>
      <c r="F769">
        <v>2022</v>
      </c>
      <c r="G769" t="s">
        <v>79</v>
      </c>
      <c r="H769" t="s">
        <v>150</v>
      </c>
      <c r="I769" t="s">
        <v>71</v>
      </c>
      <c r="M769" t="s">
        <v>72</v>
      </c>
      <c r="N769">
        <f>SUM(Table71417[[#This Row],[Mitigation ($ million)]], Table71417[[#This Row],[Adaptation ($ million)]])</f>
        <v>4</v>
      </c>
      <c r="P769">
        <v>4</v>
      </c>
      <c r="R769" s="5"/>
      <c r="S769" s="21" t="s">
        <v>2804</v>
      </c>
      <c r="T769" s="1" t="s">
        <v>8796</v>
      </c>
    </row>
    <row r="770" spans="1:20" x14ac:dyDescent="0.25">
      <c r="A770" t="s">
        <v>8742</v>
      </c>
      <c r="B770" t="s">
        <v>91</v>
      </c>
      <c r="C770" t="s">
        <v>144</v>
      </c>
      <c r="D770" t="s">
        <v>143</v>
      </c>
      <c r="E770" s="2">
        <v>44982</v>
      </c>
      <c r="F770">
        <v>2023</v>
      </c>
      <c r="G770" t="s">
        <v>146</v>
      </c>
      <c r="H770" t="s">
        <v>93</v>
      </c>
      <c r="I770" t="s">
        <v>141</v>
      </c>
      <c r="J770">
        <v>958.4</v>
      </c>
      <c r="M770" t="s">
        <v>24</v>
      </c>
      <c r="N770">
        <f>SUM(Table71417[[#This Row],[Mitigation ($ million)]], Table71417[[#This Row],[Adaptation ($ million)]])</f>
        <v>100</v>
      </c>
      <c r="O770">
        <v>100</v>
      </c>
      <c r="R770" s="5"/>
      <c r="S770" s="21" t="s">
        <v>149</v>
      </c>
      <c r="T770" s="1" t="s">
        <v>8797</v>
      </c>
    </row>
    <row r="771" spans="1:20" x14ac:dyDescent="0.25">
      <c r="A771" t="s">
        <v>8742</v>
      </c>
      <c r="B771" t="s">
        <v>91</v>
      </c>
      <c r="C771" t="s">
        <v>144</v>
      </c>
      <c r="D771" t="s">
        <v>143</v>
      </c>
      <c r="E771" s="2">
        <v>44982</v>
      </c>
      <c r="F771">
        <v>2023</v>
      </c>
      <c r="G771" t="s">
        <v>146</v>
      </c>
      <c r="H771" t="s">
        <v>150</v>
      </c>
      <c r="I771" t="s">
        <v>141</v>
      </c>
      <c r="M771" t="s">
        <v>24</v>
      </c>
      <c r="N771">
        <f>SUM(Table71417[[#This Row],[Mitigation ($ million)]], Table71417[[#This Row],[Adaptation ($ million)]])</f>
        <v>10</v>
      </c>
      <c r="O771">
        <v>10</v>
      </c>
      <c r="R771" s="5"/>
      <c r="S771" s="21" t="s">
        <v>149</v>
      </c>
      <c r="T771" s="1" t="s">
        <v>8797</v>
      </c>
    </row>
    <row r="772" spans="1:20" x14ac:dyDescent="0.25">
      <c r="A772" t="s">
        <v>8742</v>
      </c>
      <c r="B772" t="s">
        <v>91</v>
      </c>
      <c r="C772" t="s">
        <v>144</v>
      </c>
      <c r="D772" t="s">
        <v>143</v>
      </c>
      <c r="E772" s="2">
        <v>44982</v>
      </c>
      <c r="F772">
        <v>2023</v>
      </c>
      <c r="G772" t="s">
        <v>146</v>
      </c>
      <c r="H772" t="s">
        <v>98</v>
      </c>
      <c r="I772" t="s">
        <v>141</v>
      </c>
      <c r="M772" t="s">
        <v>24</v>
      </c>
      <c r="N772">
        <f>SUM(Table71417[[#This Row],[Mitigation ($ million)]], Table71417[[#This Row],[Adaptation ($ million)]])</f>
        <v>150</v>
      </c>
      <c r="O772">
        <v>150</v>
      </c>
      <c r="R772" s="5"/>
      <c r="S772" s="21" t="s">
        <v>149</v>
      </c>
      <c r="T772" s="1" t="s">
        <v>8797</v>
      </c>
    </row>
    <row r="773" spans="1:20" x14ac:dyDescent="0.25">
      <c r="A773" t="s">
        <v>8742</v>
      </c>
      <c r="B773" t="s">
        <v>91</v>
      </c>
      <c r="C773" t="s">
        <v>144</v>
      </c>
      <c r="D773" t="s">
        <v>143</v>
      </c>
      <c r="E773" s="2">
        <v>44982</v>
      </c>
      <c r="F773">
        <v>2023</v>
      </c>
      <c r="G773" t="s">
        <v>146</v>
      </c>
      <c r="H773" t="s">
        <v>98</v>
      </c>
      <c r="I773" t="s">
        <v>141</v>
      </c>
      <c r="M773" t="s">
        <v>24</v>
      </c>
      <c r="N773">
        <f>SUM(Table71417[[#This Row],[Mitigation ($ million)]], Table71417[[#This Row],[Adaptation ($ million)]])</f>
        <v>10</v>
      </c>
      <c r="O773">
        <v>10</v>
      </c>
      <c r="R773" s="5"/>
      <c r="S773" s="21" t="s">
        <v>149</v>
      </c>
      <c r="T773" s="1" t="s">
        <v>8797</v>
      </c>
    </row>
    <row r="774" spans="1:20" x14ac:dyDescent="0.25">
      <c r="A774" t="s">
        <v>8742</v>
      </c>
      <c r="B774" t="s">
        <v>91</v>
      </c>
      <c r="C774" t="s">
        <v>144</v>
      </c>
      <c r="D774" t="s">
        <v>143</v>
      </c>
      <c r="E774" s="2">
        <v>44982</v>
      </c>
      <c r="F774">
        <v>2023</v>
      </c>
      <c r="G774" t="s">
        <v>146</v>
      </c>
      <c r="H774" t="s">
        <v>98</v>
      </c>
      <c r="I774" t="s">
        <v>141</v>
      </c>
      <c r="M774" t="s">
        <v>24</v>
      </c>
      <c r="N774">
        <f>SUM(Table71417[[#This Row],[Mitigation ($ million)]], Table71417[[#This Row],[Adaptation ($ million)]])</f>
        <v>20</v>
      </c>
      <c r="O774">
        <v>20</v>
      </c>
      <c r="R774" s="5"/>
      <c r="S774" s="21" t="s">
        <v>149</v>
      </c>
      <c r="T774" s="1" t="s">
        <v>8797</v>
      </c>
    </row>
    <row r="775" spans="1:20" x14ac:dyDescent="0.25">
      <c r="A775" t="s">
        <v>8742</v>
      </c>
      <c r="B775" t="s">
        <v>91</v>
      </c>
      <c r="C775" t="s">
        <v>144</v>
      </c>
      <c r="D775" t="s">
        <v>143</v>
      </c>
      <c r="E775" s="2">
        <v>44982</v>
      </c>
      <c r="F775">
        <v>2023</v>
      </c>
      <c r="G775" t="s">
        <v>146</v>
      </c>
      <c r="H775" t="s">
        <v>98</v>
      </c>
      <c r="I775" t="s">
        <v>141</v>
      </c>
      <c r="M775" t="s">
        <v>24</v>
      </c>
      <c r="N775">
        <f>SUM(Table71417[[#This Row],[Mitigation ($ million)]], Table71417[[#This Row],[Adaptation ($ million)]])</f>
        <v>20</v>
      </c>
      <c r="O775">
        <v>20</v>
      </c>
      <c r="R775" s="5"/>
      <c r="S775" s="21" t="s">
        <v>149</v>
      </c>
      <c r="T775" s="1" t="s">
        <v>8797</v>
      </c>
    </row>
    <row r="776" spans="1:20" x14ac:dyDescent="0.25">
      <c r="A776" t="s">
        <v>8742</v>
      </c>
      <c r="B776" t="s">
        <v>66</v>
      </c>
      <c r="C776" t="s">
        <v>3431</v>
      </c>
      <c r="D776" t="s">
        <v>3430</v>
      </c>
      <c r="E776" s="2">
        <v>44551</v>
      </c>
      <c r="F776">
        <v>2021</v>
      </c>
      <c r="G776" t="s">
        <v>715</v>
      </c>
      <c r="H776" t="s">
        <v>68</v>
      </c>
      <c r="I776" t="s">
        <v>117</v>
      </c>
      <c r="J776">
        <v>1.3</v>
      </c>
      <c r="M776" t="s">
        <v>25</v>
      </c>
      <c r="N776">
        <f>SUM(Table71417[[#This Row],[Mitigation ($ million)]], Table71417[[#This Row],[Adaptation ($ million)]])</f>
        <v>0.3</v>
      </c>
      <c r="O776">
        <v>0.3</v>
      </c>
      <c r="R776" s="43">
        <f>Table71417[[#This Row],[Climate finance ($ million)]]/Table71417[[#This Row],[Total commitment ($ million)]]</f>
        <v>0.23076923076923075</v>
      </c>
      <c r="S776" s="21" t="s">
        <v>3432</v>
      </c>
      <c r="T776" s="1" t="s">
        <v>8795</v>
      </c>
    </row>
    <row r="777" spans="1:20" x14ac:dyDescent="0.25">
      <c r="A777" t="s">
        <v>8742</v>
      </c>
      <c r="B777" t="s">
        <v>66</v>
      </c>
      <c r="C777" t="s">
        <v>3431</v>
      </c>
      <c r="D777" t="s">
        <v>3430</v>
      </c>
      <c r="E777" s="2">
        <v>44551</v>
      </c>
      <c r="F777">
        <v>2021</v>
      </c>
      <c r="G777" t="s">
        <v>715</v>
      </c>
      <c r="H777" t="s">
        <v>68</v>
      </c>
      <c r="I777" t="s">
        <v>117</v>
      </c>
      <c r="M777" t="s">
        <v>25</v>
      </c>
      <c r="N777">
        <f>SUM(Table71417[[#This Row],[Mitigation ($ million)]], Table71417[[#This Row],[Adaptation ($ million)]])</f>
        <v>1</v>
      </c>
      <c r="O777">
        <v>1</v>
      </c>
      <c r="R777" s="5"/>
      <c r="S777" s="21" t="s">
        <v>3432</v>
      </c>
      <c r="T777" s="1" t="s">
        <v>8795</v>
      </c>
    </row>
    <row r="778" spans="1:20" x14ac:dyDescent="0.25">
      <c r="A778" t="s">
        <v>8742</v>
      </c>
      <c r="B778" t="s">
        <v>66</v>
      </c>
      <c r="C778" t="s">
        <v>3466</v>
      </c>
      <c r="D778" t="s">
        <v>3465</v>
      </c>
      <c r="E778" s="2">
        <v>44560</v>
      </c>
      <c r="F778">
        <v>2021</v>
      </c>
      <c r="G778" t="s">
        <v>430</v>
      </c>
      <c r="H778" t="s">
        <v>68</v>
      </c>
      <c r="I778" t="s">
        <v>117</v>
      </c>
      <c r="J778">
        <v>1.1000000000000001</v>
      </c>
      <c r="M778" t="s">
        <v>25</v>
      </c>
      <c r="N778">
        <f>SUM(Table71417[[#This Row],[Mitigation ($ million)]], Table71417[[#This Row],[Adaptation ($ million)]])</f>
        <v>0.6</v>
      </c>
      <c r="O778">
        <v>0.6</v>
      </c>
      <c r="R778" s="43">
        <f>Table71417[[#This Row],[Climate finance ($ million)]]/Table71417[[#This Row],[Total commitment ($ million)]]</f>
        <v>0.54545454545454541</v>
      </c>
      <c r="S778" s="21" t="s">
        <v>3467</v>
      </c>
      <c r="T778" s="1" t="s">
        <v>8795</v>
      </c>
    </row>
    <row r="779" spans="1:20" x14ac:dyDescent="0.25">
      <c r="A779" t="s">
        <v>8742</v>
      </c>
      <c r="B779" t="s">
        <v>66</v>
      </c>
      <c r="C779" t="s">
        <v>3466</v>
      </c>
      <c r="D779" t="s">
        <v>3465</v>
      </c>
      <c r="E779" s="2">
        <v>44560</v>
      </c>
      <c r="F779">
        <v>2021</v>
      </c>
      <c r="G779" t="s">
        <v>430</v>
      </c>
      <c r="H779" t="s">
        <v>68</v>
      </c>
      <c r="I779" t="s">
        <v>117</v>
      </c>
      <c r="M779" t="s">
        <v>25</v>
      </c>
      <c r="N779">
        <f>SUM(Table71417[[#This Row],[Mitigation ($ million)]], Table71417[[#This Row],[Adaptation ($ million)]])</f>
        <v>0.5</v>
      </c>
      <c r="O779">
        <v>0.5</v>
      </c>
      <c r="R779" s="5"/>
      <c r="S779" s="21" t="s">
        <v>3467</v>
      </c>
      <c r="T779" s="1" t="s">
        <v>8795</v>
      </c>
    </row>
    <row r="780" spans="1:20" x14ac:dyDescent="0.25">
      <c r="A780" t="s">
        <v>8742</v>
      </c>
      <c r="B780" t="s">
        <v>66</v>
      </c>
      <c r="C780" t="s">
        <v>3015</v>
      </c>
      <c r="D780" t="s">
        <v>3014</v>
      </c>
      <c r="E780" s="2">
        <v>44899</v>
      </c>
      <c r="F780">
        <v>2022</v>
      </c>
      <c r="G780" t="s">
        <v>1187</v>
      </c>
      <c r="H780" t="s">
        <v>68</v>
      </c>
      <c r="I780" t="s">
        <v>71</v>
      </c>
      <c r="J780">
        <v>1.2</v>
      </c>
      <c r="M780" t="s">
        <v>72</v>
      </c>
      <c r="N780">
        <f>SUM(Table71417[[#This Row],[Mitigation ($ million)]], Table71417[[#This Row],[Adaptation ($ million)]])</f>
        <v>0.2</v>
      </c>
      <c r="O780">
        <v>0.1</v>
      </c>
      <c r="P780">
        <v>0.1</v>
      </c>
      <c r="R780" s="43">
        <f>Table71417[[#This Row],[Climate finance ($ million)]]/Table71417[[#This Row],[Total commitment ($ million)]]</f>
        <v>0.16666666666666669</v>
      </c>
      <c r="S780" s="21" t="s">
        <v>3016</v>
      </c>
      <c r="T780" s="1" t="s">
        <v>8796</v>
      </c>
    </row>
    <row r="781" spans="1:20" x14ac:dyDescent="0.25">
      <c r="A781" t="s">
        <v>8742</v>
      </c>
      <c r="B781" t="s">
        <v>66</v>
      </c>
      <c r="C781" t="s">
        <v>1185</v>
      </c>
      <c r="D781" t="s">
        <v>1184</v>
      </c>
      <c r="E781" s="2">
        <v>45282</v>
      </c>
      <c r="F781">
        <v>2023</v>
      </c>
      <c r="G781" t="s">
        <v>1187</v>
      </c>
      <c r="H781" t="s">
        <v>68</v>
      </c>
      <c r="I781" t="s">
        <v>71</v>
      </c>
      <c r="J781">
        <v>0.75</v>
      </c>
      <c r="M781" t="s">
        <v>72</v>
      </c>
      <c r="N781">
        <f>SUM(Table71417[[#This Row],[Mitigation ($ million)]], Table71417[[#This Row],[Adaptation ($ million)]])</f>
        <v>0.12</v>
      </c>
      <c r="O781">
        <v>0.06</v>
      </c>
      <c r="P781">
        <v>0.06</v>
      </c>
      <c r="R781" s="5"/>
      <c r="S781" s="21" t="s">
        <v>1189</v>
      </c>
      <c r="T781" s="1" t="s">
        <v>8797</v>
      </c>
    </row>
    <row r="782" spans="1:20" x14ac:dyDescent="0.25">
      <c r="A782" t="s">
        <v>8742</v>
      </c>
      <c r="B782" t="s">
        <v>66</v>
      </c>
      <c r="C782" t="s">
        <v>3456</v>
      </c>
      <c r="D782" t="s">
        <v>3455</v>
      </c>
      <c r="E782" s="2">
        <v>44561</v>
      </c>
      <c r="F782">
        <v>2021</v>
      </c>
      <c r="G782" t="s">
        <v>168</v>
      </c>
      <c r="H782" t="s">
        <v>68</v>
      </c>
      <c r="I782" t="s">
        <v>117</v>
      </c>
      <c r="J782">
        <v>3</v>
      </c>
      <c r="M782" t="s">
        <v>25</v>
      </c>
      <c r="N782">
        <f>SUM(Table71417[[#This Row],[Mitigation ($ million)]], Table71417[[#This Row],[Adaptation ($ million)]])</f>
        <v>0</v>
      </c>
      <c r="R782" s="43">
        <f>Table71417[[#This Row],[Climate finance ($ million)]]/Table71417[[#This Row],[Total commitment ($ million)]]</f>
        <v>0</v>
      </c>
      <c r="S782" s="21" t="s">
        <v>3457</v>
      </c>
      <c r="T782" s="1" t="s">
        <v>8795</v>
      </c>
    </row>
    <row r="783" spans="1:20" x14ac:dyDescent="0.25">
      <c r="A783" t="s">
        <v>8742</v>
      </c>
      <c r="B783" t="s">
        <v>66</v>
      </c>
      <c r="C783" t="s">
        <v>3456</v>
      </c>
      <c r="D783" t="s">
        <v>3455</v>
      </c>
      <c r="E783" s="2">
        <v>44561</v>
      </c>
      <c r="F783">
        <v>2021</v>
      </c>
      <c r="G783" t="s">
        <v>168</v>
      </c>
      <c r="H783" t="s">
        <v>68</v>
      </c>
      <c r="I783" t="s">
        <v>117</v>
      </c>
      <c r="M783" t="s">
        <v>25</v>
      </c>
      <c r="N783">
        <f>SUM(Table71417[[#This Row],[Mitigation ($ million)]], Table71417[[#This Row],[Adaptation ($ million)]])</f>
        <v>0.75</v>
      </c>
      <c r="O783">
        <v>0.75</v>
      </c>
      <c r="R783" s="5"/>
      <c r="S783" s="21" t="s">
        <v>3457</v>
      </c>
      <c r="T783" s="1" t="s">
        <v>8795</v>
      </c>
    </row>
    <row r="784" spans="1:20" x14ac:dyDescent="0.25">
      <c r="A784" t="s">
        <v>8742</v>
      </c>
      <c r="B784" t="s">
        <v>91</v>
      </c>
      <c r="C784" t="s">
        <v>3417</v>
      </c>
      <c r="D784" t="s">
        <v>3416</v>
      </c>
      <c r="E784" s="2">
        <v>44498</v>
      </c>
      <c r="F784">
        <v>2021</v>
      </c>
      <c r="G784" t="s">
        <v>1029</v>
      </c>
      <c r="H784" t="s">
        <v>68</v>
      </c>
      <c r="I784" t="s">
        <v>141</v>
      </c>
      <c r="J784">
        <v>0.5</v>
      </c>
      <c r="M784" t="s">
        <v>24</v>
      </c>
      <c r="N784">
        <f>SUM(Table71417[[#This Row],[Mitigation ($ million)]], Table71417[[#This Row],[Adaptation ($ million)]])</f>
        <v>0.5</v>
      </c>
      <c r="P784">
        <v>0.5</v>
      </c>
      <c r="R784" s="43">
        <f>Table71417[[#This Row],[Climate finance ($ million)]]/Table71417[[#This Row],[Total commitment ($ million)]]</f>
        <v>1</v>
      </c>
      <c r="S784" s="21" t="s">
        <v>3419</v>
      </c>
      <c r="T784" s="1" t="s">
        <v>8795</v>
      </c>
    </row>
    <row r="785" spans="1:20" x14ac:dyDescent="0.25">
      <c r="A785" t="s">
        <v>8742</v>
      </c>
      <c r="B785" t="s">
        <v>91</v>
      </c>
      <c r="C785" t="s">
        <v>2538</v>
      </c>
      <c r="D785" t="s">
        <v>2537</v>
      </c>
      <c r="E785" s="2">
        <v>44788</v>
      </c>
      <c r="F785">
        <v>2022</v>
      </c>
      <c r="G785" t="s">
        <v>216</v>
      </c>
      <c r="H785" t="s">
        <v>93</v>
      </c>
      <c r="I785" t="s">
        <v>128</v>
      </c>
      <c r="J785">
        <v>50</v>
      </c>
      <c r="M785" t="s">
        <v>24</v>
      </c>
      <c r="N785">
        <f>SUM(Table71417[[#This Row],[Mitigation ($ million)]], Table71417[[#This Row],[Adaptation ($ million)]])</f>
        <v>35</v>
      </c>
      <c r="O785">
        <v>35</v>
      </c>
      <c r="R785" s="43">
        <f>Table71417[[#This Row],[Climate finance ($ million)]]/Table71417[[#This Row],[Total commitment ($ million)]]</f>
        <v>0.7</v>
      </c>
      <c r="S785" s="21" t="s">
        <v>2541</v>
      </c>
      <c r="T785" s="1" t="s">
        <v>8796</v>
      </c>
    </row>
    <row r="786" spans="1:20" x14ac:dyDescent="0.25">
      <c r="A786" t="s">
        <v>8742</v>
      </c>
      <c r="B786" t="s">
        <v>66</v>
      </c>
      <c r="C786" t="s">
        <v>3018</v>
      </c>
      <c r="D786" t="s">
        <v>3017</v>
      </c>
      <c r="E786" s="2">
        <v>44923</v>
      </c>
      <c r="F786">
        <v>2022</v>
      </c>
      <c r="G786" t="s">
        <v>113</v>
      </c>
      <c r="H786" t="s">
        <v>93</v>
      </c>
      <c r="I786" t="s">
        <v>126</v>
      </c>
      <c r="J786">
        <v>795.86</v>
      </c>
      <c r="M786" t="s">
        <v>72</v>
      </c>
      <c r="N786">
        <f>SUM(Table71417[[#This Row],[Mitigation ($ million)]], Table71417[[#This Row],[Adaptation ($ million)]])</f>
        <v>93.33</v>
      </c>
      <c r="O786">
        <v>55</v>
      </c>
      <c r="P786">
        <v>38.33</v>
      </c>
      <c r="R786" s="43">
        <f>Table71417[[#This Row],[Climate finance ($ million)]]/Table71417[[#This Row],[Total commitment ($ million)]]</f>
        <v>0.11726936898449476</v>
      </c>
      <c r="S786" s="21" t="s">
        <v>3021</v>
      </c>
      <c r="T786" s="1" t="s">
        <v>8796</v>
      </c>
    </row>
    <row r="787" spans="1:20" x14ac:dyDescent="0.25">
      <c r="A787" t="s">
        <v>8742</v>
      </c>
      <c r="B787" t="s">
        <v>66</v>
      </c>
      <c r="C787" t="s">
        <v>1051</v>
      </c>
      <c r="D787" t="s">
        <v>1050</v>
      </c>
      <c r="E787" s="2">
        <v>45275</v>
      </c>
      <c r="F787">
        <v>2023</v>
      </c>
      <c r="G787" t="s">
        <v>168</v>
      </c>
      <c r="H787" t="s">
        <v>93</v>
      </c>
      <c r="I787" t="s">
        <v>71</v>
      </c>
      <c r="J787">
        <v>226</v>
      </c>
      <c r="M787" t="s">
        <v>72</v>
      </c>
      <c r="N787">
        <f>SUM(Table71417[[#This Row],[Mitigation ($ million)]], Table71417[[#This Row],[Adaptation ($ million)]])</f>
        <v>129.20999999999998</v>
      </c>
      <c r="O787">
        <v>34.69</v>
      </c>
      <c r="P787">
        <v>94.52</v>
      </c>
      <c r="R787" s="43">
        <f>Table71417[[#This Row],[Climate finance ($ million)]]/Table71417[[#This Row],[Total commitment ($ million)]]</f>
        <v>0.5717256637168141</v>
      </c>
      <c r="S787" s="21" t="s">
        <v>1053</v>
      </c>
      <c r="T787" s="1" t="s">
        <v>8797</v>
      </c>
    </row>
    <row r="788" spans="1:20" x14ac:dyDescent="0.25">
      <c r="A788" t="s">
        <v>8742</v>
      </c>
      <c r="B788" t="s">
        <v>66</v>
      </c>
      <c r="C788" t="s">
        <v>1051</v>
      </c>
      <c r="D788" t="s">
        <v>1050</v>
      </c>
      <c r="E788" s="2">
        <v>45281</v>
      </c>
      <c r="F788">
        <v>2023</v>
      </c>
      <c r="G788" t="s">
        <v>168</v>
      </c>
      <c r="H788" t="s">
        <v>107</v>
      </c>
      <c r="I788" t="s">
        <v>71</v>
      </c>
      <c r="M788" t="s">
        <v>72</v>
      </c>
      <c r="N788">
        <f>SUM(Table71417[[#This Row],[Mitigation ($ million)]], Table71417[[#This Row],[Adaptation ($ million)]])</f>
        <v>0</v>
      </c>
      <c r="R788" s="5"/>
      <c r="S788" s="21" t="s">
        <v>1053</v>
      </c>
      <c r="T788" s="1" t="s">
        <v>8797</v>
      </c>
    </row>
    <row r="789" spans="1:20" x14ac:dyDescent="0.25">
      <c r="A789" t="s">
        <v>8742</v>
      </c>
      <c r="B789" t="s">
        <v>66</v>
      </c>
      <c r="C789" t="s">
        <v>3470</v>
      </c>
      <c r="D789" t="s">
        <v>3469</v>
      </c>
      <c r="E789" s="2">
        <v>44543</v>
      </c>
      <c r="F789">
        <v>2021</v>
      </c>
      <c r="G789" t="s">
        <v>430</v>
      </c>
      <c r="H789" t="s">
        <v>68</v>
      </c>
      <c r="I789" t="s">
        <v>84</v>
      </c>
      <c r="J789">
        <v>0.5</v>
      </c>
      <c r="M789" t="s">
        <v>24</v>
      </c>
      <c r="N789">
        <f>SUM(Table71417[[#This Row],[Mitigation ($ million)]], Table71417[[#This Row],[Adaptation ($ million)]])</f>
        <v>0.1</v>
      </c>
      <c r="P789">
        <v>0.1</v>
      </c>
      <c r="R789" s="43">
        <f>Table71417[[#This Row],[Climate finance ($ million)]]/Table71417[[#This Row],[Total commitment ($ million)]]</f>
        <v>0.2</v>
      </c>
      <c r="S789" s="21" t="s">
        <v>3472</v>
      </c>
      <c r="T789" s="1" t="s">
        <v>8795</v>
      </c>
    </row>
    <row r="790" spans="1:20" x14ac:dyDescent="0.25">
      <c r="A790" t="s">
        <v>8742</v>
      </c>
      <c r="B790" t="s">
        <v>91</v>
      </c>
      <c r="C790" t="s">
        <v>2543</v>
      </c>
      <c r="D790" t="s">
        <v>2542</v>
      </c>
      <c r="E790" s="2">
        <v>44735</v>
      </c>
      <c r="F790">
        <v>2022</v>
      </c>
      <c r="G790" t="s">
        <v>216</v>
      </c>
      <c r="H790" t="s">
        <v>93</v>
      </c>
      <c r="I790" t="s">
        <v>128</v>
      </c>
      <c r="J790">
        <v>70</v>
      </c>
      <c r="M790" t="s">
        <v>72</v>
      </c>
      <c r="N790">
        <f>SUM(Table71417[[#This Row],[Mitigation ($ million)]], Table71417[[#This Row],[Adaptation ($ million)]])</f>
        <v>29.68</v>
      </c>
      <c r="O790">
        <v>28</v>
      </c>
      <c r="P790">
        <v>1.68</v>
      </c>
      <c r="R790" s="43">
        <f>Table71417[[#This Row],[Climate finance ($ million)]]/Table71417[[#This Row],[Total commitment ($ million)]]</f>
        <v>0.42399999999999999</v>
      </c>
      <c r="S790" s="21" t="s">
        <v>2545</v>
      </c>
      <c r="T790" s="1" t="s">
        <v>8796</v>
      </c>
    </row>
    <row r="791" spans="1:20" x14ac:dyDescent="0.25">
      <c r="A791" t="s">
        <v>8742</v>
      </c>
      <c r="B791" t="s">
        <v>66</v>
      </c>
      <c r="C791" t="s">
        <v>2233</v>
      </c>
      <c r="D791" t="s">
        <v>2232</v>
      </c>
      <c r="E791" s="2">
        <v>44804</v>
      </c>
      <c r="F791">
        <v>2022</v>
      </c>
      <c r="G791" t="s">
        <v>62</v>
      </c>
      <c r="H791" t="s">
        <v>2235</v>
      </c>
      <c r="I791" t="s">
        <v>141</v>
      </c>
      <c r="J791">
        <v>20</v>
      </c>
      <c r="M791" t="s">
        <v>24</v>
      </c>
      <c r="N791">
        <f>SUM(Table71417[[#This Row],[Mitigation ($ million)]], Table71417[[#This Row],[Adaptation ($ million)]])</f>
        <v>19.463000000000001</v>
      </c>
      <c r="O791">
        <v>19.463000000000001</v>
      </c>
      <c r="R791" s="43">
        <f>Table71417[[#This Row],[Climate finance ($ million)]]/Table71417[[#This Row],[Total commitment ($ million)]]</f>
        <v>0.97315000000000007</v>
      </c>
      <c r="S791" s="21" t="s">
        <v>2237</v>
      </c>
      <c r="T791" s="1" t="s">
        <v>8796</v>
      </c>
    </row>
    <row r="792" spans="1:20" x14ac:dyDescent="0.25">
      <c r="A792" t="s">
        <v>8742</v>
      </c>
      <c r="B792" t="s">
        <v>91</v>
      </c>
      <c r="C792" t="s">
        <v>2233</v>
      </c>
      <c r="D792" t="s">
        <v>2546</v>
      </c>
      <c r="E792" s="2">
        <v>44806</v>
      </c>
      <c r="F792">
        <v>2022</v>
      </c>
      <c r="G792" t="s">
        <v>62</v>
      </c>
      <c r="H792" t="s">
        <v>93</v>
      </c>
      <c r="I792" t="s">
        <v>141</v>
      </c>
      <c r="J792">
        <v>560.29999999999995</v>
      </c>
      <c r="M792" t="s">
        <v>24</v>
      </c>
      <c r="N792">
        <f>SUM(Table71417[[#This Row],[Mitigation ($ million)]], Table71417[[#This Row],[Adaptation ($ million)]])</f>
        <v>42</v>
      </c>
      <c r="O792">
        <v>42</v>
      </c>
      <c r="R792" s="43">
        <f>Table71417[[#This Row],[Climate finance ($ million)]]/Table71417[[#This Row],[Total commitment ($ million)]]</f>
        <v>7.4959842941281468E-2</v>
      </c>
      <c r="S792" s="21" t="s">
        <v>2548</v>
      </c>
      <c r="T792" s="1" t="s">
        <v>8796</v>
      </c>
    </row>
    <row r="793" spans="1:20" x14ac:dyDescent="0.25">
      <c r="A793" t="s">
        <v>8742</v>
      </c>
      <c r="B793" t="s">
        <v>91</v>
      </c>
      <c r="C793" t="s">
        <v>2233</v>
      </c>
      <c r="D793" t="s">
        <v>2546</v>
      </c>
      <c r="E793" s="2">
        <v>44812</v>
      </c>
      <c r="F793">
        <v>2022</v>
      </c>
      <c r="G793" t="s">
        <v>62</v>
      </c>
      <c r="H793" t="s">
        <v>93</v>
      </c>
      <c r="I793" t="s">
        <v>141</v>
      </c>
      <c r="M793" t="s">
        <v>24</v>
      </c>
      <c r="N793">
        <f>SUM(Table71417[[#This Row],[Mitigation ($ million)]], Table71417[[#This Row],[Adaptation ($ million)]])</f>
        <v>10</v>
      </c>
      <c r="O793">
        <v>10</v>
      </c>
      <c r="R793" s="5"/>
      <c r="S793" s="21" t="s">
        <v>2548</v>
      </c>
      <c r="T793" s="1" t="s">
        <v>8796</v>
      </c>
    </row>
    <row r="794" spans="1:20" x14ac:dyDescent="0.25">
      <c r="A794" t="s">
        <v>8742</v>
      </c>
      <c r="B794" t="s">
        <v>66</v>
      </c>
      <c r="C794" t="s">
        <v>1101</v>
      </c>
      <c r="D794" t="s">
        <v>1100</v>
      </c>
      <c r="E794" s="2">
        <v>45275</v>
      </c>
      <c r="F794">
        <v>2023</v>
      </c>
      <c r="G794" t="s">
        <v>228</v>
      </c>
      <c r="H794" t="s">
        <v>150</v>
      </c>
      <c r="I794" t="s">
        <v>126</v>
      </c>
      <c r="J794">
        <v>16.175000000000001</v>
      </c>
      <c r="M794" t="s">
        <v>25</v>
      </c>
      <c r="N794">
        <f>SUM(Table71417[[#This Row],[Mitigation ($ million)]], Table71417[[#This Row],[Adaptation ($ million)]])</f>
        <v>2.0499999999999998</v>
      </c>
      <c r="P794">
        <v>2.0499999999999998</v>
      </c>
      <c r="R794" s="5"/>
      <c r="S794" s="21" t="s">
        <v>1103</v>
      </c>
      <c r="T794" s="1" t="s">
        <v>8797</v>
      </c>
    </row>
    <row r="795" spans="1:20" x14ac:dyDescent="0.25">
      <c r="A795" t="s">
        <v>8742</v>
      </c>
      <c r="B795" t="s">
        <v>66</v>
      </c>
      <c r="C795" t="s">
        <v>1101</v>
      </c>
      <c r="D795" t="s">
        <v>1100</v>
      </c>
      <c r="E795" s="2">
        <v>45275</v>
      </c>
      <c r="F795">
        <v>2023</v>
      </c>
      <c r="G795" t="s">
        <v>228</v>
      </c>
      <c r="H795" t="s">
        <v>150</v>
      </c>
      <c r="I795" t="s">
        <v>126</v>
      </c>
      <c r="M795" t="s">
        <v>25</v>
      </c>
      <c r="N795">
        <f>SUM(Table71417[[#This Row],[Mitigation ($ million)]], Table71417[[#This Row],[Adaptation ($ million)]])</f>
        <v>0.6</v>
      </c>
      <c r="P795">
        <v>0.6</v>
      </c>
      <c r="R795" s="5"/>
      <c r="S795" s="21" t="s">
        <v>1103</v>
      </c>
      <c r="T795" s="1" t="s">
        <v>8797</v>
      </c>
    </row>
    <row r="796" spans="1:20" x14ac:dyDescent="0.25">
      <c r="A796" t="s">
        <v>8742</v>
      </c>
      <c r="B796" t="s">
        <v>66</v>
      </c>
      <c r="C796" t="s">
        <v>1101</v>
      </c>
      <c r="D796" t="s">
        <v>1100</v>
      </c>
      <c r="E796" s="2">
        <v>45275</v>
      </c>
      <c r="F796">
        <v>2023</v>
      </c>
      <c r="G796" t="s">
        <v>228</v>
      </c>
      <c r="H796" t="s">
        <v>170</v>
      </c>
      <c r="I796" t="s">
        <v>126</v>
      </c>
      <c r="M796" t="s">
        <v>25</v>
      </c>
      <c r="N796">
        <f>SUM(Table71417[[#This Row],[Mitigation ($ million)]], Table71417[[#This Row],[Adaptation ($ million)]])</f>
        <v>0.11</v>
      </c>
      <c r="P796">
        <v>0.11</v>
      </c>
      <c r="R796" s="5"/>
      <c r="S796" s="21" t="s">
        <v>1103</v>
      </c>
      <c r="T796" s="1" t="s">
        <v>8797</v>
      </c>
    </row>
    <row r="797" spans="1:20" x14ac:dyDescent="0.25">
      <c r="A797" t="s">
        <v>8742</v>
      </c>
      <c r="B797" t="s">
        <v>66</v>
      </c>
      <c r="C797" t="s">
        <v>3023</v>
      </c>
      <c r="D797" t="s">
        <v>3022</v>
      </c>
      <c r="E797" s="2">
        <v>44917</v>
      </c>
      <c r="F797">
        <v>2022</v>
      </c>
      <c r="G797" t="s">
        <v>638</v>
      </c>
      <c r="H797" t="s">
        <v>93</v>
      </c>
      <c r="I797" t="s">
        <v>332</v>
      </c>
      <c r="J797">
        <v>50</v>
      </c>
      <c r="M797" t="s">
        <v>72</v>
      </c>
      <c r="N797">
        <f>SUM(Table71417[[#This Row],[Mitigation ($ million)]], Table71417[[#This Row],[Adaptation ($ million)]])</f>
        <v>10</v>
      </c>
      <c r="O797">
        <v>3.89</v>
      </c>
      <c r="P797">
        <v>6.11</v>
      </c>
      <c r="R797" s="43">
        <f>Table71417[[#This Row],[Climate finance ($ million)]]/Table71417[[#This Row],[Total commitment ($ million)]]</f>
        <v>0.2</v>
      </c>
      <c r="S797" s="21" t="s">
        <v>3025</v>
      </c>
      <c r="T797" s="1" t="s">
        <v>8796</v>
      </c>
    </row>
    <row r="798" spans="1:20" x14ac:dyDescent="0.25">
      <c r="A798" t="s">
        <v>8742</v>
      </c>
      <c r="B798" t="s">
        <v>66</v>
      </c>
      <c r="C798" t="s">
        <v>2378</v>
      </c>
      <c r="D798" t="s">
        <v>2377</v>
      </c>
      <c r="E798" s="2">
        <v>44832</v>
      </c>
      <c r="F798">
        <v>2022</v>
      </c>
      <c r="G798" t="s">
        <v>104</v>
      </c>
      <c r="H798" t="s">
        <v>68</v>
      </c>
      <c r="I798" t="s">
        <v>141</v>
      </c>
      <c r="J798">
        <v>0.12</v>
      </c>
      <c r="M798" t="s">
        <v>24</v>
      </c>
      <c r="N798">
        <f>SUM(Table71417[[#This Row],[Mitigation ($ million)]], Table71417[[#This Row],[Adaptation ($ million)]])</f>
        <v>0.03</v>
      </c>
      <c r="O798">
        <v>0.03</v>
      </c>
      <c r="R798" s="43">
        <f>Table71417[[#This Row],[Climate finance ($ million)]]/Table71417[[#This Row],[Total commitment ($ million)]]</f>
        <v>0.25</v>
      </c>
      <c r="S798" s="21" t="s">
        <v>2381</v>
      </c>
      <c r="T798" s="1" t="s">
        <v>8796</v>
      </c>
    </row>
    <row r="799" spans="1:20" x14ac:dyDescent="0.25">
      <c r="A799" t="s">
        <v>8742</v>
      </c>
      <c r="B799" t="s">
        <v>91</v>
      </c>
      <c r="C799" t="s">
        <v>199</v>
      </c>
      <c r="D799" t="s">
        <v>198</v>
      </c>
      <c r="E799" s="2">
        <v>44993</v>
      </c>
      <c r="F799">
        <v>2023</v>
      </c>
      <c r="G799" t="s">
        <v>201</v>
      </c>
      <c r="H799" t="s">
        <v>93</v>
      </c>
      <c r="I799" t="s">
        <v>117</v>
      </c>
      <c r="J799">
        <v>42.2</v>
      </c>
      <c r="M799" t="s">
        <v>25</v>
      </c>
      <c r="N799">
        <f>SUM(Table71417[[#This Row],[Mitigation ($ million)]], Table71417[[#This Row],[Adaptation ($ million)]])</f>
        <v>15</v>
      </c>
      <c r="P799">
        <v>15</v>
      </c>
      <c r="R799" s="43">
        <f>Table71417[[#This Row],[Climate finance ($ million)]]/Table71417[[#This Row],[Total commitment ($ million)]]</f>
        <v>0.3554502369668246</v>
      </c>
      <c r="S799" s="21" t="s">
        <v>202</v>
      </c>
      <c r="T799" s="1" t="s">
        <v>8797</v>
      </c>
    </row>
    <row r="800" spans="1:20" x14ac:dyDescent="0.25">
      <c r="A800" t="s">
        <v>8742</v>
      </c>
      <c r="B800" t="s">
        <v>91</v>
      </c>
      <c r="C800" t="s">
        <v>199</v>
      </c>
      <c r="D800" t="s">
        <v>198</v>
      </c>
      <c r="E800" s="2">
        <v>44993</v>
      </c>
      <c r="F800">
        <v>2023</v>
      </c>
      <c r="G800" t="s">
        <v>201</v>
      </c>
      <c r="H800" t="s">
        <v>170</v>
      </c>
      <c r="I800" t="s">
        <v>117</v>
      </c>
      <c r="M800" t="s">
        <v>25</v>
      </c>
      <c r="N800">
        <f>SUM(Table71417[[#This Row],[Mitigation ($ million)]], Table71417[[#This Row],[Adaptation ($ million)]])</f>
        <v>3</v>
      </c>
      <c r="P800">
        <v>3</v>
      </c>
      <c r="R800" s="5"/>
      <c r="S800" s="21" t="s">
        <v>202</v>
      </c>
      <c r="T800" s="1" t="s">
        <v>8797</v>
      </c>
    </row>
    <row r="801" spans="1:20" x14ac:dyDescent="0.25">
      <c r="A801" t="s">
        <v>8742</v>
      </c>
      <c r="B801" t="s">
        <v>66</v>
      </c>
      <c r="C801" t="s">
        <v>1291</v>
      </c>
      <c r="D801" t="s">
        <v>1290</v>
      </c>
      <c r="E801" s="2">
        <v>45290</v>
      </c>
      <c r="F801">
        <v>2023</v>
      </c>
      <c r="G801" t="s">
        <v>216</v>
      </c>
      <c r="H801" t="s">
        <v>93</v>
      </c>
      <c r="I801" t="s">
        <v>128</v>
      </c>
      <c r="J801">
        <v>419.67</v>
      </c>
      <c r="M801" t="s">
        <v>72</v>
      </c>
      <c r="N801">
        <f>SUM(Table71417[[#This Row],[Mitigation ($ million)]], Table71417[[#This Row],[Adaptation ($ million)]])</f>
        <v>68.990000000000009</v>
      </c>
      <c r="O801">
        <v>50.03</v>
      </c>
      <c r="P801">
        <v>18.96</v>
      </c>
      <c r="R801" s="43">
        <f>Table71417[[#This Row],[Climate finance ($ million)]]/Table71417[[#This Row],[Total commitment ($ million)]]</f>
        <v>0.16439106917339816</v>
      </c>
      <c r="S801" s="21" t="s">
        <v>1294</v>
      </c>
      <c r="T801" s="1" t="s">
        <v>8797</v>
      </c>
    </row>
    <row r="802" spans="1:20" x14ac:dyDescent="0.25">
      <c r="A802" t="s">
        <v>8742</v>
      </c>
      <c r="B802" t="s">
        <v>66</v>
      </c>
      <c r="C802" t="s">
        <v>3027</v>
      </c>
      <c r="D802" t="s">
        <v>3026</v>
      </c>
      <c r="E802" s="2">
        <v>44713</v>
      </c>
      <c r="F802">
        <v>2022</v>
      </c>
      <c r="G802" t="s">
        <v>122</v>
      </c>
      <c r="H802" t="s">
        <v>93</v>
      </c>
      <c r="I802" t="s">
        <v>141</v>
      </c>
      <c r="J802">
        <v>421.67499800000002</v>
      </c>
      <c r="M802" t="s">
        <v>72</v>
      </c>
      <c r="N802">
        <f>SUM(Table71417[[#This Row],[Mitigation ($ million)]], Table71417[[#This Row],[Adaptation ($ million)]])</f>
        <v>71.428498000000005</v>
      </c>
      <c r="O802">
        <v>71.428498000000005</v>
      </c>
      <c r="R802" s="43">
        <f>Table71417[[#This Row],[Climate finance ($ million)]]/Table71417[[#This Row],[Total commitment ($ million)]]</f>
        <v>0.16939230056034768</v>
      </c>
      <c r="S802" s="21" t="s">
        <v>3030</v>
      </c>
      <c r="T802" s="1" t="s">
        <v>8796</v>
      </c>
    </row>
    <row r="803" spans="1:20" x14ac:dyDescent="0.25">
      <c r="A803" t="s">
        <v>8742</v>
      </c>
      <c r="B803" t="s">
        <v>66</v>
      </c>
      <c r="C803" t="s">
        <v>3027</v>
      </c>
      <c r="D803" t="s">
        <v>3026</v>
      </c>
      <c r="E803" s="2">
        <v>44713</v>
      </c>
      <c r="F803">
        <v>2022</v>
      </c>
      <c r="G803" t="s">
        <v>122</v>
      </c>
      <c r="H803" t="s">
        <v>93</v>
      </c>
      <c r="I803" t="s">
        <v>117</v>
      </c>
      <c r="M803" t="s">
        <v>72</v>
      </c>
      <c r="N803">
        <f>SUM(Table71417[[#This Row],[Mitigation ($ million)]], Table71417[[#This Row],[Adaptation ($ million)]])</f>
        <v>89.285751000000005</v>
      </c>
      <c r="P803">
        <v>89.285751000000005</v>
      </c>
      <c r="R803" s="5"/>
      <c r="S803" s="21" t="s">
        <v>3030</v>
      </c>
      <c r="T803" s="1" t="s">
        <v>8796</v>
      </c>
    </row>
    <row r="804" spans="1:20" x14ac:dyDescent="0.25">
      <c r="A804" t="s">
        <v>8742</v>
      </c>
      <c r="B804" t="s">
        <v>66</v>
      </c>
      <c r="C804" t="s">
        <v>3027</v>
      </c>
      <c r="D804" t="s">
        <v>3026</v>
      </c>
      <c r="E804" s="2">
        <v>44713</v>
      </c>
      <c r="F804">
        <v>2022</v>
      </c>
      <c r="G804" t="s">
        <v>122</v>
      </c>
      <c r="H804" t="s">
        <v>93</v>
      </c>
      <c r="I804" t="s">
        <v>128</v>
      </c>
      <c r="M804" t="s">
        <v>72</v>
      </c>
      <c r="N804">
        <f>SUM(Table71417[[#This Row],[Mitigation ($ million)]], Table71417[[#This Row],[Adaptation ($ million)]])</f>
        <v>89.285751000000005</v>
      </c>
      <c r="O804">
        <v>44.642875500000002</v>
      </c>
      <c r="P804">
        <v>44.642875500000002</v>
      </c>
      <c r="R804" s="5"/>
      <c r="S804" s="21" t="s">
        <v>3030</v>
      </c>
      <c r="T804" s="1" t="s">
        <v>8796</v>
      </c>
    </row>
    <row r="805" spans="1:20" x14ac:dyDescent="0.25">
      <c r="A805" t="s">
        <v>8742</v>
      </c>
      <c r="B805" t="s">
        <v>66</v>
      </c>
      <c r="C805" t="s">
        <v>3032</v>
      </c>
      <c r="D805" t="s">
        <v>3031</v>
      </c>
      <c r="E805" s="2">
        <v>44924</v>
      </c>
      <c r="F805">
        <v>2022</v>
      </c>
      <c r="G805" t="s">
        <v>122</v>
      </c>
      <c r="H805" t="s">
        <v>68</v>
      </c>
      <c r="I805" t="s">
        <v>117</v>
      </c>
      <c r="J805">
        <v>2.75</v>
      </c>
      <c r="M805" t="s">
        <v>25</v>
      </c>
      <c r="N805">
        <f>SUM(Table71417[[#This Row],[Mitigation ($ million)]], Table71417[[#This Row],[Adaptation ($ million)]])</f>
        <v>0.25</v>
      </c>
      <c r="P805">
        <v>0.25</v>
      </c>
      <c r="R805" s="43">
        <f>Table71417[[#This Row],[Climate finance ($ million)]]/Table71417[[#This Row],[Total commitment ($ million)]]</f>
        <v>9.0909090909090912E-2</v>
      </c>
      <c r="S805" s="21" t="s">
        <v>3033</v>
      </c>
      <c r="T805" s="1" t="s">
        <v>8796</v>
      </c>
    </row>
    <row r="806" spans="1:20" x14ac:dyDescent="0.25">
      <c r="A806" t="s">
        <v>8742</v>
      </c>
      <c r="B806" t="s">
        <v>66</v>
      </c>
      <c r="C806" t="s">
        <v>3032</v>
      </c>
      <c r="D806" t="s">
        <v>3031</v>
      </c>
      <c r="E806" s="2">
        <v>44924</v>
      </c>
      <c r="F806">
        <v>2022</v>
      </c>
      <c r="G806" t="s">
        <v>122</v>
      </c>
      <c r="H806" t="s">
        <v>68</v>
      </c>
      <c r="I806" t="s">
        <v>117</v>
      </c>
      <c r="M806" t="s">
        <v>25</v>
      </c>
      <c r="N806">
        <f>SUM(Table71417[[#This Row],[Mitigation ($ million)]], Table71417[[#This Row],[Adaptation ($ million)]])</f>
        <v>2</v>
      </c>
      <c r="P806">
        <v>2</v>
      </c>
      <c r="R806" s="5"/>
      <c r="S806" s="21" t="s">
        <v>3033</v>
      </c>
      <c r="T806" s="1" t="s">
        <v>8796</v>
      </c>
    </row>
    <row r="807" spans="1:20" x14ac:dyDescent="0.25">
      <c r="A807" t="s">
        <v>8742</v>
      </c>
      <c r="B807" t="s">
        <v>66</v>
      </c>
      <c r="C807" t="s">
        <v>3032</v>
      </c>
      <c r="D807" t="s">
        <v>3031</v>
      </c>
      <c r="E807" s="2">
        <v>44924</v>
      </c>
      <c r="F807">
        <v>2022</v>
      </c>
      <c r="G807" t="s">
        <v>122</v>
      </c>
      <c r="H807" t="s">
        <v>68</v>
      </c>
      <c r="I807" t="s">
        <v>117</v>
      </c>
      <c r="M807" t="s">
        <v>25</v>
      </c>
      <c r="N807">
        <f>SUM(Table71417[[#This Row],[Mitigation ($ million)]], Table71417[[#This Row],[Adaptation ($ million)]])</f>
        <v>0.5</v>
      </c>
      <c r="P807">
        <v>0.5</v>
      </c>
      <c r="R807" s="5"/>
      <c r="S807" s="21" t="s">
        <v>3033</v>
      </c>
      <c r="T807" s="1" t="s">
        <v>8796</v>
      </c>
    </row>
    <row r="808" spans="1:20" x14ac:dyDescent="0.25">
      <c r="A808" t="s">
        <v>8742</v>
      </c>
      <c r="B808" t="s">
        <v>91</v>
      </c>
      <c r="C808" t="s">
        <v>2551</v>
      </c>
      <c r="D808" t="s">
        <v>2550</v>
      </c>
      <c r="E808" s="2">
        <v>44704</v>
      </c>
      <c r="F808">
        <v>2022</v>
      </c>
      <c r="G808" t="s">
        <v>2552</v>
      </c>
      <c r="H808" t="s">
        <v>2524</v>
      </c>
      <c r="I808" t="s">
        <v>117</v>
      </c>
      <c r="J808">
        <v>4</v>
      </c>
      <c r="M808" t="s">
        <v>24</v>
      </c>
      <c r="N808">
        <f>SUM(Table71417[[#This Row],[Mitigation ($ million)]], Table71417[[#This Row],[Adaptation ($ million)]])</f>
        <v>1.3112497255590754</v>
      </c>
      <c r="O808">
        <v>1.3112497255590754</v>
      </c>
      <c r="R808" s="5"/>
      <c r="S808" s="21" t="s">
        <v>2554</v>
      </c>
      <c r="T808" s="1" t="s">
        <v>8796</v>
      </c>
    </row>
    <row r="809" spans="1:20" x14ac:dyDescent="0.25">
      <c r="A809" t="s">
        <v>8742</v>
      </c>
      <c r="B809" t="s">
        <v>91</v>
      </c>
      <c r="C809" t="s">
        <v>136</v>
      </c>
      <c r="D809" t="s">
        <v>135</v>
      </c>
      <c r="E809" s="2">
        <v>44964</v>
      </c>
      <c r="F809">
        <v>2023</v>
      </c>
      <c r="G809" t="s">
        <v>104</v>
      </c>
      <c r="H809" t="s">
        <v>138</v>
      </c>
      <c r="I809" t="s">
        <v>141</v>
      </c>
      <c r="J809">
        <v>3.5</v>
      </c>
      <c r="M809" t="s">
        <v>24</v>
      </c>
      <c r="N809">
        <f>SUM(Table71417[[#This Row],[Mitigation ($ million)]], Table71417[[#This Row],[Adaptation ($ million)]])</f>
        <v>1.52740047348</v>
      </c>
      <c r="O809">
        <v>1.52740047348</v>
      </c>
      <c r="R809" s="43">
        <f>Table71417[[#This Row],[Climate finance ($ million)]]/Table71417[[#This Row],[Total commitment ($ million)]]</f>
        <v>0.43640013527999999</v>
      </c>
      <c r="S809" s="21" t="s">
        <v>142</v>
      </c>
      <c r="T809" s="1" t="s">
        <v>8797</v>
      </c>
    </row>
    <row r="810" spans="1:20" x14ac:dyDescent="0.25">
      <c r="A810" t="s">
        <v>8742</v>
      </c>
      <c r="B810" t="s">
        <v>91</v>
      </c>
      <c r="C810" t="s">
        <v>136</v>
      </c>
      <c r="D810" t="s">
        <v>135</v>
      </c>
      <c r="E810" s="2">
        <v>45063</v>
      </c>
      <c r="F810">
        <v>2023</v>
      </c>
      <c r="G810" t="s">
        <v>104</v>
      </c>
      <c r="H810" t="s">
        <v>138</v>
      </c>
      <c r="I810" t="s">
        <v>141</v>
      </c>
      <c r="M810" t="s">
        <v>24</v>
      </c>
      <c r="N810">
        <f>SUM(Table71417[[#This Row],[Mitigation ($ million)]], Table71417[[#This Row],[Adaptation ($ million)]])</f>
        <v>3.54003E-3</v>
      </c>
      <c r="O810">
        <v>3.54003E-3</v>
      </c>
      <c r="R810" s="5"/>
      <c r="S810" s="21" t="s">
        <v>142</v>
      </c>
      <c r="T810" s="1" t="s">
        <v>8797</v>
      </c>
    </row>
    <row r="811" spans="1:20" x14ac:dyDescent="0.25">
      <c r="A811" t="s">
        <v>8742</v>
      </c>
      <c r="B811" t="s">
        <v>91</v>
      </c>
      <c r="C811" t="s">
        <v>136</v>
      </c>
      <c r="D811" t="s">
        <v>135</v>
      </c>
      <c r="E811" s="2">
        <v>45063</v>
      </c>
      <c r="F811">
        <v>2023</v>
      </c>
      <c r="G811" t="s">
        <v>104</v>
      </c>
      <c r="H811" t="s">
        <v>138</v>
      </c>
      <c r="I811" t="s">
        <v>141</v>
      </c>
      <c r="M811" t="s">
        <v>24</v>
      </c>
      <c r="N811">
        <f>SUM(Table71417[[#This Row],[Mitigation ($ million)]], Table71417[[#This Row],[Adaptation ($ million)]])</f>
        <v>0.47982877000000002</v>
      </c>
      <c r="O811">
        <v>0.47982877000000002</v>
      </c>
      <c r="R811" s="5"/>
      <c r="S811" s="21" t="s">
        <v>142</v>
      </c>
      <c r="T811" s="1" t="s">
        <v>8797</v>
      </c>
    </row>
    <row r="812" spans="1:20" x14ac:dyDescent="0.25">
      <c r="A812" t="s">
        <v>8742</v>
      </c>
      <c r="B812" t="s">
        <v>91</v>
      </c>
      <c r="C812" t="s">
        <v>2556</v>
      </c>
      <c r="D812" t="s">
        <v>2555</v>
      </c>
      <c r="E812" s="2">
        <v>44621</v>
      </c>
      <c r="F812">
        <v>2022</v>
      </c>
      <c r="G812" t="s">
        <v>2558</v>
      </c>
      <c r="H812" t="s">
        <v>2524</v>
      </c>
      <c r="I812" t="s">
        <v>128</v>
      </c>
      <c r="J812">
        <v>300</v>
      </c>
      <c r="M812" t="s">
        <v>72</v>
      </c>
      <c r="N812">
        <f>SUM(Table71417[[#This Row],[Mitigation ($ million)]], Table71417[[#This Row],[Adaptation ($ million)]])</f>
        <v>5</v>
      </c>
      <c r="O812">
        <v>4</v>
      </c>
      <c r="P812">
        <v>1</v>
      </c>
      <c r="R812" s="43">
        <f>Table71417[[#This Row],[Climate finance ($ million)]]/Table71417[[#This Row],[Total commitment ($ million)]]</f>
        <v>1.6666666666666666E-2</v>
      </c>
      <c r="S812" s="21" t="s">
        <v>2560</v>
      </c>
      <c r="T812" s="1" t="s">
        <v>8796</v>
      </c>
    </row>
    <row r="813" spans="1:20" x14ac:dyDescent="0.25">
      <c r="A813" t="s">
        <v>8742</v>
      </c>
      <c r="B813" t="s">
        <v>91</v>
      </c>
      <c r="C813" t="s">
        <v>2556</v>
      </c>
      <c r="D813" t="s">
        <v>2555</v>
      </c>
      <c r="E813" s="2">
        <v>44621</v>
      </c>
      <c r="F813">
        <v>2022</v>
      </c>
      <c r="G813" t="s">
        <v>2558</v>
      </c>
      <c r="H813" t="s">
        <v>2524</v>
      </c>
      <c r="I813" t="s">
        <v>128</v>
      </c>
      <c r="M813" t="s">
        <v>72</v>
      </c>
      <c r="N813">
        <f>SUM(Table71417[[#This Row],[Mitigation ($ million)]], Table71417[[#This Row],[Adaptation ($ million)]])</f>
        <v>10</v>
      </c>
      <c r="O813">
        <v>8</v>
      </c>
      <c r="P813">
        <v>2</v>
      </c>
      <c r="R813" s="5"/>
      <c r="S813" s="21" t="s">
        <v>2560</v>
      </c>
      <c r="T813" s="1" t="s">
        <v>8796</v>
      </c>
    </row>
    <row r="814" spans="1:20" x14ac:dyDescent="0.25">
      <c r="A814" t="s">
        <v>8742</v>
      </c>
      <c r="B814" t="s">
        <v>91</v>
      </c>
      <c r="C814" t="s">
        <v>2563</v>
      </c>
      <c r="D814" t="s">
        <v>2562</v>
      </c>
      <c r="E814" s="2">
        <v>44868</v>
      </c>
      <c r="F814">
        <v>2022</v>
      </c>
      <c r="G814" t="s">
        <v>88</v>
      </c>
      <c r="H814" t="s">
        <v>2564</v>
      </c>
      <c r="I814" t="s">
        <v>84</v>
      </c>
      <c r="M814" t="s">
        <v>24</v>
      </c>
      <c r="N814">
        <f>SUM(Table71417[[#This Row],[Mitigation ($ million)]], Table71417[[#This Row],[Adaptation ($ million)]])</f>
        <v>19.437591899999997</v>
      </c>
      <c r="O814">
        <v>19.437591899999997</v>
      </c>
      <c r="R814" s="5"/>
      <c r="S814" s="21" t="s">
        <v>2566</v>
      </c>
      <c r="T814" s="1" t="s">
        <v>8796</v>
      </c>
    </row>
    <row r="815" spans="1:20" x14ac:dyDescent="0.25">
      <c r="A815" t="s">
        <v>8742</v>
      </c>
      <c r="B815" t="s">
        <v>91</v>
      </c>
      <c r="C815" t="s">
        <v>2563</v>
      </c>
      <c r="D815" t="s">
        <v>2562</v>
      </c>
      <c r="E815" s="2">
        <v>44868</v>
      </c>
      <c r="F815">
        <v>2022</v>
      </c>
      <c r="G815" t="s">
        <v>88</v>
      </c>
      <c r="H815" t="s">
        <v>150</v>
      </c>
      <c r="I815" t="s">
        <v>84</v>
      </c>
      <c r="M815" t="s">
        <v>24</v>
      </c>
      <c r="N815">
        <f>SUM(Table71417[[#This Row],[Mitigation ($ million)]], Table71417[[#This Row],[Adaptation ($ million)]])</f>
        <v>0.32500000000000001</v>
      </c>
      <c r="O815">
        <v>0.32500000000000001</v>
      </c>
      <c r="R815" s="5"/>
      <c r="S815" s="21" t="s">
        <v>2566</v>
      </c>
      <c r="T815" s="1" t="s">
        <v>8796</v>
      </c>
    </row>
    <row r="816" spans="1:20" x14ac:dyDescent="0.25">
      <c r="A816" t="s">
        <v>8742</v>
      </c>
      <c r="B816" t="s">
        <v>91</v>
      </c>
      <c r="C816" t="s">
        <v>2563</v>
      </c>
      <c r="D816" t="s">
        <v>2562</v>
      </c>
      <c r="E816" s="2">
        <v>44868</v>
      </c>
      <c r="F816">
        <v>2022</v>
      </c>
      <c r="G816" t="s">
        <v>88</v>
      </c>
      <c r="H816" t="s">
        <v>150</v>
      </c>
      <c r="I816" t="s">
        <v>84</v>
      </c>
      <c r="M816" t="s">
        <v>24</v>
      </c>
      <c r="N816">
        <f>SUM(Table71417[[#This Row],[Mitigation ($ million)]], Table71417[[#This Row],[Adaptation ($ million)]])</f>
        <v>5.2</v>
      </c>
      <c r="O816">
        <v>5.2</v>
      </c>
      <c r="R816" s="5"/>
      <c r="S816" s="21" t="s">
        <v>2566</v>
      </c>
      <c r="T816" s="1" t="s">
        <v>8796</v>
      </c>
    </row>
    <row r="817" spans="1:20" x14ac:dyDescent="0.25">
      <c r="A817" t="s">
        <v>8742</v>
      </c>
      <c r="B817" t="s">
        <v>91</v>
      </c>
      <c r="C817" t="s">
        <v>2563</v>
      </c>
      <c r="D817" t="s">
        <v>2562</v>
      </c>
      <c r="E817" s="2">
        <v>44868</v>
      </c>
      <c r="F817">
        <v>2022</v>
      </c>
      <c r="G817" t="s">
        <v>88</v>
      </c>
      <c r="H817" t="s">
        <v>93</v>
      </c>
      <c r="I817" t="s">
        <v>84</v>
      </c>
      <c r="M817" t="s">
        <v>24</v>
      </c>
      <c r="N817">
        <f>SUM(Table71417[[#This Row],[Mitigation ($ million)]], Table71417[[#This Row],[Adaptation ($ million)]])</f>
        <v>14</v>
      </c>
      <c r="O817">
        <v>14</v>
      </c>
      <c r="R817" s="5"/>
      <c r="S817" s="21" t="s">
        <v>2566</v>
      </c>
      <c r="T817" s="1" t="s">
        <v>8796</v>
      </c>
    </row>
    <row r="818" spans="1:20" x14ac:dyDescent="0.25">
      <c r="A818" t="s">
        <v>8742</v>
      </c>
      <c r="B818" t="s">
        <v>91</v>
      </c>
      <c r="C818" t="s">
        <v>2571</v>
      </c>
      <c r="D818" t="s">
        <v>2570</v>
      </c>
      <c r="E818" s="2">
        <v>44736</v>
      </c>
      <c r="F818">
        <v>2022</v>
      </c>
      <c r="G818" t="s">
        <v>638</v>
      </c>
      <c r="H818" t="s">
        <v>93</v>
      </c>
      <c r="I818" t="s">
        <v>117</v>
      </c>
      <c r="J818">
        <v>23.7</v>
      </c>
      <c r="M818" t="s">
        <v>25</v>
      </c>
      <c r="N818">
        <f>SUM(Table71417[[#This Row],[Mitigation ($ million)]], Table71417[[#This Row],[Adaptation ($ million)]])</f>
        <v>3.35</v>
      </c>
      <c r="P818">
        <v>3.35</v>
      </c>
      <c r="R818" s="43">
        <f>Table71417[[#This Row],[Climate finance ($ million)]]/Table71417[[#This Row],[Total commitment ($ million)]]</f>
        <v>0.14135021097046413</v>
      </c>
      <c r="S818" s="21" t="s">
        <v>2574</v>
      </c>
      <c r="T818" s="1" t="s">
        <v>8796</v>
      </c>
    </row>
    <row r="819" spans="1:20" x14ac:dyDescent="0.25">
      <c r="A819" t="s">
        <v>8742</v>
      </c>
      <c r="B819" t="s">
        <v>91</v>
      </c>
      <c r="C819" t="s">
        <v>2571</v>
      </c>
      <c r="D819" t="s">
        <v>2570</v>
      </c>
      <c r="E819" s="2">
        <v>44736</v>
      </c>
      <c r="F819">
        <v>2022</v>
      </c>
      <c r="G819" t="s">
        <v>638</v>
      </c>
      <c r="H819" t="s">
        <v>2575</v>
      </c>
      <c r="I819" s="41" t="s">
        <v>117</v>
      </c>
      <c r="M819" t="s">
        <v>25</v>
      </c>
      <c r="N819">
        <f>SUM(Table71417[[#This Row],[Mitigation ($ million)]], Table71417[[#This Row],[Adaptation ($ million)]])</f>
        <v>0</v>
      </c>
      <c r="R819" s="5"/>
      <c r="S819" s="21" t="s">
        <v>2574</v>
      </c>
      <c r="T819" s="1" t="s">
        <v>8796</v>
      </c>
    </row>
    <row r="820" spans="1:20" x14ac:dyDescent="0.25">
      <c r="A820" t="s">
        <v>8742</v>
      </c>
      <c r="B820" t="s">
        <v>91</v>
      </c>
      <c r="C820" t="s">
        <v>2577</v>
      </c>
      <c r="D820" t="s">
        <v>2576</v>
      </c>
      <c r="E820" s="2">
        <v>44889</v>
      </c>
      <c r="F820">
        <v>2022</v>
      </c>
      <c r="G820" t="s">
        <v>638</v>
      </c>
      <c r="H820" t="s">
        <v>68</v>
      </c>
      <c r="I820" t="s">
        <v>117</v>
      </c>
      <c r="J820">
        <v>0.5</v>
      </c>
      <c r="M820" t="s">
        <v>25</v>
      </c>
      <c r="N820">
        <f>SUM(Table71417[[#This Row],[Mitigation ($ million)]], Table71417[[#This Row],[Adaptation ($ million)]])</f>
        <v>0.5</v>
      </c>
      <c r="P820">
        <v>0.5</v>
      </c>
      <c r="R820" s="43">
        <f>Table71417[[#This Row],[Climate finance ($ million)]]/Table71417[[#This Row],[Total commitment ($ million)]]</f>
        <v>1</v>
      </c>
      <c r="S820" s="21" t="s">
        <v>2579</v>
      </c>
      <c r="T820" s="1" t="s">
        <v>8796</v>
      </c>
    </row>
    <row r="821" spans="1:20" x14ac:dyDescent="0.25">
      <c r="A821" t="s">
        <v>8742</v>
      </c>
      <c r="B821" t="s">
        <v>66</v>
      </c>
      <c r="C821" t="s">
        <v>130</v>
      </c>
      <c r="D821" t="s">
        <v>129</v>
      </c>
      <c r="E821" s="2">
        <v>44963</v>
      </c>
      <c r="F821">
        <v>2023</v>
      </c>
      <c r="G821" t="s">
        <v>122</v>
      </c>
      <c r="H821" t="s">
        <v>93</v>
      </c>
      <c r="I821" t="s">
        <v>126</v>
      </c>
      <c r="J821">
        <v>1000</v>
      </c>
      <c r="M821" t="s">
        <v>72</v>
      </c>
      <c r="N821">
        <f>SUM(Table71417[[#This Row],[Mitigation ($ million)]], Table71417[[#This Row],[Adaptation ($ million)]])</f>
        <v>36.370000000000005</v>
      </c>
      <c r="O821">
        <v>14.55</v>
      </c>
      <c r="P821">
        <v>21.82</v>
      </c>
      <c r="R821" s="43">
        <f>Table71417[[#This Row],[Climate finance ($ million)]]/Table71417[[#This Row],[Total commitment ($ million)]]</f>
        <v>3.6370000000000006E-2</v>
      </c>
      <c r="S821" s="21" t="s">
        <v>133</v>
      </c>
      <c r="T821" s="1" t="s">
        <v>8797</v>
      </c>
    </row>
    <row r="822" spans="1:20" x14ac:dyDescent="0.25">
      <c r="A822" t="s">
        <v>8742</v>
      </c>
      <c r="B822" t="s">
        <v>66</v>
      </c>
      <c r="C822" t="s">
        <v>130</v>
      </c>
      <c r="D822" t="s">
        <v>129</v>
      </c>
      <c r="E822" s="2">
        <v>44963</v>
      </c>
      <c r="F822">
        <v>2023</v>
      </c>
      <c r="G822" t="s">
        <v>122</v>
      </c>
      <c r="H822" t="s">
        <v>93</v>
      </c>
      <c r="I822" t="s">
        <v>132</v>
      </c>
      <c r="M822" t="s">
        <v>72</v>
      </c>
      <c r="N822">
        <f>SUM(Table71417[[#This Row],[Mitigation ($ million)]], Table71417[[#This Row],[Adaptation ($ million)]])</f>
        <v>63.65</v>
      </c>
      <c r="O822">
        <v>36.369999999999997</v>
      </c>
      <c r="P822">
        <v>27.28</v>
      </c>
      <c r="R822" s="5"/>
      <c r="S822" s="21" t="s">
        <v>133</v>
      </c>
      <c r="T822" s="1" t="s">
        <v>8797</v>
      </c>
    </row>
    <row r="823" spans="1:20" x14ac:dyDescent="0.25">
      <c r="A823" t="s">
        <v>8742</v>
      </c>
      <c r="B823" t="s">
        <v>91</v>
      </c>
      <c r="C823" t="s">
        <v>3338</v>
      </c>
      <c r="D823" t="s">
        <v>3337</v>
      </c>
      <c r="E823" s="2">
        <v>44515</v>
      </c>
      <c r="F823">
        <v>2021</v>
      </c>
      <c r="G823" t="s">
        <v>113</v>
      </c>
      <c r="H823" t="s">
        <v>2524</v>
      </c>
      <c r="I823" t="s">
        <v>117</v>
      </c>
      <c r="J823">
        <v>95.6</v>
      </c>
      <c r="M823" t="s">
        <v>24</v>
      </c>
      <c r="N823">
        <f>SUM(Table71417[[#This Row],[Mitigation ($ million)]], Table71417[[#This Row],[Adaptation ($ million)]])</f>
        <v>0.1</v>
      </c>
      <c r="P823">
        <v>0.1</v>
      </c>
      <c r="R823" s="5"/>
      <c r="S823" s="21" t="s">
        <v>3339</v>
      </c>
      <c r="T823" s="1" t="s">
        <v>8795</v>
      </c>
    </row>
    <row r="824" spans="1:20" x14ac:dyDescent="0.25">
      <c r="A824" t="s">
        <v>8742</v>
      </c>
      <c r="B824" t="s">
        <v>66</v>
      </c>
      <c r="C824" t="s">
        <v>590</v>
      </c>
      <c r="D824" t="s">
        <v>589</v>
      </c>
      <c r="E824" s="2">
        <v>45152</v>
      </c>
      <c r="F824">
        <v>2023</v>
      </c>
      <c r="G824" t="s">
        <v>79</v>
      </c>
      <c r="H824" t="s">
        <v>93</v>
      </c>
      <c r="I824" t="s">
        <v>71</v>
      </c>
      <c r="J824">
        <v>691.29</v>
      </c>
      <c r="M824" t="s">
        <v>72</v>
      </c>
      <c r="N824">
        <f>SUM(Table71417[[#This Row],[Mitigation ($ million)]], Table71417[[#This Row],[Adaptation ($ million)]])</f>
        <v>180.34</v>
      </c>
      <c r="O824">
        <v>11.1</v>
      </c>
      <c r="P824">
        <v>169.24</v>
      </c>
      <c r="R824" s="43">
        <f>Table71417[[#This Row],[Climate finance ($ million)]]/Table71417[[#This Row],[Total commitment ($ million)]]</f>
        <v>0.26087459676836061</v>
      </c>
      <c r="S824" s="21" t="s">
        <v>593</v>
      </c>
      <c r="T824" s="1" t="s">
        <v>8797</v>
      </c>
    </row>
    <row r="825" spans="1:20" x14ac:dyDescent="0.25">
      <c r="A825" t="s">
        <v>8742</v>
      </c>
      <c r="B825" t="s">
        <v>66</v>
      </c>
      <c r="C825" t="s">
        <v>590</v>
      </c>
      <c r="D825" t="s">
        <v>589</v>
      </c>
      <c r="E825" s="2">
        <v>45152</v>
      </c>
      <c r="F825">
        <v>2023</v>
      </c>
      <c r="G825" t="s">
        <v>79</v>
      </c>
      <c r="H825" t="s">
        <v>98</v>
      </c>
      <c r="I825" t="s">
        <v>71</v>
      </c>
      <c r="M825" t="s">
        <v>72</v>
      </c>
      <c r="N825">
        <f>SUM(Table71417[[#This Row],[Mitigation ($ million)]], Table71417[[#This Row],[Adaptation ($ million)]])</f>
        <v>120.9</v>
      </c>
      <c r="P825">
        <v>120.9</v>
      </c>
      <c r="R825" s="5"/>
      <c r="S825" s="21" t="s">
        <v>593</v>
      </c>
      <c r="T825" s="1" t="s">
        <v>8797</v>
      </c>
    </row>
    <row r="826" spans="1:20" x14ac:dyDescent="0.25">
      <c r="A826" t="s">
        <v>8742</v>
      </c>
      <c r="B826" t="s">
        <v>66</v>
      </c>
      <c r="C826" t="s">
        <v>654</v>
      </c>
      <c r="D826" t="s">
        <v>589</v>
      </c>
      <c r="E826" s="2">
        <v>45200</v>
      </c>
      <c r="F826">
        <v>2023</v>
      </c>
      <c r="G826" t="s">
        <v>79</v>
      </c>
      <c r="H826" t="s">
        <v>68</v>
      </c>
      <c r="I826" t="s">
        <v>71</v>
      </c>
      <c r="M826" t="s">
        <v>72</v>
      </c>
      <c r="N826">
        <f>SUM(Table71417[[#This Row],[Mitigation ($ million)]], Table71417[[#This Row],[Adaptation ($ million)]])</f>
        <v>0</v>
      </c>
      <c r="R826" s="5"/>
      <c r="S826" s="21" t="s">
        <v>593</v>
      </c>
      <c r="T826" s="1" t="s">
        <v>8797</v>
      </c>
    </row>
    <row r="827" spans="1:20" x14ac:dyDescent="0.25">
      <c r="A827" t="s">
        <v>8742</v>
      </c>
      <c r="B827" t="s">
        <v>66</v>
      </c>
      <c r="C827" t="s">
        <v>654</v>
      </c>
      <c r="D827" t="s">
        <v>589</v>
      </c>
      <c r="E827" s="2">
        <v>45200</v>
      </c>
      <c r="F827">
        <v>2023</v>
      </c>
      <c r="G827" t="s">
        <v>79</v>
      </c>
      <c r="H827" t="s">
        <v>107</v>
      </c>
      <c r="I827" t="s">
        <v>71</v>
      </c>
      <c r="M827" t="s">
        <v>72</v>
      </c>
      <c r="N827">
        <f>SUM(Table71417[[#This Row],[Mitigation ($ million)]], Table71417[[#This Row],[Adaptation ($ million)]])</f>
        <v>0</v>
      </c>
      <c r="R827" s="5"/>
      <c r="S827" s="21" t="s">
        <v>593</v>
      </c>
      <c r="T827" s="1" t="s">
        <v>8797</v>
      </c>
    </row>
    <row r="828" spans="1:20" x14ac:dyDescent="0.25">
      <c r="A828" t="s">
        <v>8742</v>
      </c>
      <c r="B828" t="s">
        <v>91</v>
      </c>
      <c r="C828" t="s">
        <v>2581</v>
      </c>
      <c r="D828" t="s">
        <v>2580</v>
      </c>
      <c r="E828" s="2">
        <v>44855</v>
      </c>
      <c r="F828">
        <v>2022</v>
      </c>
      <c r="G828" t="s">
        <v>201</v>
      </c>
      <c r="H828" t="s">
        <v>93</v>
      </c>
      <c r="I828" t="s">
        <v>84</v>
      </c>
      <c r="J828">
        <v>243.95</v>
      </c>
      <c r="M828" t="s">
        <v>24</v>
      </c>
      <c r="N828">
        <f>SUM(Table71417[[#This Row],[Mitigation ($ million)]], Table71417[[#This Row],[Adaptation ($ million)]])</f>
        <v>20</v>
      </c>
      <c r="O828">
        <v>20</v>
      </c>
      <c r="R828" s="43">
        <f>Table71417[[#This Row],[Climate finance ($ million)]]/Table71417[[#This Row],[Total commitment ($ million)]]</f>
        <v>8.1984013117442106E-2</v>
      </c>
      <c r="S828" s="21" t="s">
        <v>2583</v>
      </c>
      <c r="T828" s="1" t="s">
        <v>8796</v>
      </c>
    </row>
    <row r="829" spans="1:20" x14ac:dyDescent="0.25">
      <c r="A829" t="s">
        <v>8742</v>
      </c>
      <c r="B829" t="s">
        <v>91</v>
      </c>
      <c r="C829" t="s">
        <v>2581</v>
      </c>
      <c r="D829" t="s">
        <v>2580</v>
      </c>
      <c r="E829" s="2">
        <v>44855</v>
      </c>
      <c r="F829">
        <v>2022</v>
      </c>
      <c r="G829" t="s">
        <v>201</v>
      </c>
      <c r="H829" t="s">
        <v>93</v>
      </c>
      <c r="I829" t="s">
        <v>84</v>
      </c>
      <c r="M829" t="s">
        <v>24</v>
      </c>
      <c r="N829">
        <f>SUM(Table71417[[#This Row],[Mitigation ($ million)]], Table71417[[#This Row],[Adaptation ($ million)]])</f>
        <v>20</v>
      </c>
      <c r="O829">
        <v>20</v>
      </c>
      <c r="R829" s="5"/>
      <c r="S829" s="21" t="s">
        <v>2583</v>
      </c>
      <c r="T829" s="1" t="s">
        <v>8796</v>
      </c>
    </row>
    <row r="830" spans="1:20" x14ac:dyDescent="0.25">
      <c r="A830" t="s">
        <v>8742</v>
      </c>
      <c r="B830" t="s">
        <v>91</v>
      </c>
      <c r="C830" t="s">
        <v>2581</v>
      </c>
      <c r="D830" t="s">
        <v>2580</v>
      </c>
      <c r="E830" s="2">
        <v>44855</v>
      </c>
      <c r="F830">
        <v>2022</v>
      </c>
      <c r="G830" t="s">
        <v>201</v>
      </c>
      <c r="H830" t="s">
        <v>93</v>
      </c>
      <c r="I830" t="s">
        <v>84</v>
      </c>
      <c r="M830" t="s">
        <v>24</v>
      </c>
      <c r="N830">
        <f>SUM(Table71417[[#This Row],[Mitigation ($ million)]], Table71417[[#This Row],[Adaptation ($ million)]])</f>
        <v>5</v>
      </c>
      <c r="O830">
        <v>5</v>
      </c>
      <c r="R830" s="5"/>
      <c r="S830" s="21" t="s">
        <v>2583</v>
      </c>
      <c r="T830" s="1" t="s">
        <v>8796</v>
      </c>
    </row>
    <row r="831" spans="1:20" x14ac:dyDescent="0.25">
      <c r="A831" t="s">
        <v>8742</v>
      </c>
      <c r="B831" t="s">
        <v>91</v>
      </c>
      <c r="C831" t="s">
        <v>2581</v>
      </c>
      <c r="D831" t="s">
        <v>2580</v>
      </c>
      <c r="E831" s="2">
        <v>44855</v>
      </c>
      <c r="F831">
        <v>2022</v>
      </c>
      <c r="G831" t="s">
        <v>201</v>
      </c>
      <c r="H831" t="s">
        <v>150</v>
      </c>
      <c r="I831" t="s">
        <v>84</v>
      </c>
      <c r="M831" t="s">
        <v>24</v>
      </c>
      <c r="N831">
        <f>SUM(Table71417[[#This Row],[Mitigation ($ million)]], Table71417[[#This Row],[Adaptation ($ million)]])</f>
        <v>3</v>
      </c>
      <c r="O831">
        <v>3</v>
      </c>
      <c r="R831" s="5"/>
      <c r="S831" s="21" t="s">
        <v>2583</v>
      </c>
      <c r="T831" s="1" t="s">
        <v>8796</v>
      </c>
    </row>
    <row r="832" spans="1:20" x14ac:dyDescent="0.25">
      <c r="A832" t="s">
        <v>8742</v>
      </c>
      <c r="B832" t="s">
        <v>91</v>
      </c>
      <c r="C832" t="s">
        <v>340</v>
      </c>
      <c r="D832" t="s">
        <v>339</v>
      </c>
      <c r="E832" s="2">
        <v>44844</v>
      </c>
      <c r="F832">
        <v>2022</v>
      </c>
      <c r="G832" t="s">
        <v>201</v>
      </c>
      <c r="H832" t="s">
        <v>68</v>
      </c>
      <c r="I832" t="s">
        <v>84</v>
      </c>
      <c r="J832">
        <v>0.95</v>
      </c>
      <c r="M832" t="s">
        <v>72</v>
      </c>
      <c r="N832">
        <f>SUM(Table71417[[#This Row],[Mitigation ($ million)]], Table71417[[#This Row],[Adaptation ($ million)]])</f>
        <v>0.75</v>
      </c>
      <c r="O832">
        <v>0.4</v>
      </c>
      <c r="P832">
        <v>0.35</v>
      </c>
      <c r="R832" s="43">
        <f>Table71417[[#This Row],[Climate finance ($ million)]]/Table71417[[#This Row],[Total commitment ($ million)]]</f>
        <v>0.78947368421052633</v>
      </c>
      <c r="S832" s="21" t="s">
        <v>343</v>
      </c>
      <c r="T832" s="1" t="s">
        <v>8796</v>
      </c>
    </row>
    <row r="833" spans="1:20" x14ac:dyDescent="0.25">
      <c r="A833" t="s">
        <v>8742</v>
      </c>
      <c r="B833" t="s">
        <v>91</v>
      </c>
      <c r="C833" t="s">
        <v>340</v>
      </c>
      <c r="D833" t="s">
        <v>339</v>
      </c>
      <c r="E833" s="2">
        <v>44844</v>
      </c>
      <c r="F833">
        <v>2022</v>
      </c>
      <c r="G833" t="s">
        <v>201</v>
      </c>
      <c r="H833" t="s">
        <v>68</v>
      </c>
      <c r="I833" t="s">
        <v>84</v>
      </c>
      <c r="M833" t="s">
        <v>72</v>
      </c>
      <c r="N833">
        <f>SUM(Table71417[[#This Row],[Mitigation ($ million)]], Table71417[[#This Row],[Adaptation ($ million)]])</f>
        <v>0.2</v>
      </c>
      <c r="O833">
        <v>0.1</v>
      </c>
      <c r="P833">
        <v>0.1</v>
      </c>
      <c r="R833" s="5"/>
      <c r="S833" s="21" t="s">
        <v>343</v>
      </c>
      <c r="T833" s="1" t="s">
        <v>8796</v>
      </c>
    </row>
    <row r="834" spans="1:20" x14ac:dyDescent="0.25">
      <c r="A834" t="s">
        <v>8742</v>
      </c>
      <c r="B834" t="s">
        <v>66</v>
      </c>
      <c r="C834" t="s">
        <v>340</v>
      </c>
      <c r="D834" t="s">
        <v>339</v>
      </c>
      <c r="E834" s="2">
        <v>45044</v>
      </c>
      <c r="F834">
        <v>2023</v>
      </c>
      <c r="G834" t="s">
        <v>201</v>
      </c>
      <c r="H834" t="s">
        <v>107</v>
      </c>
      <c r="I834" t="s">
        <v>84</v>
      </c>
      <c r="J834">
        <v>0.5</v>
      </c>
      <c r="M834" t="s">
        <v>24</v>
      </c>
      <c r="N834">
        <f>SUM(Table71417[[#This Row],[Mitigation ($ million)]], Table71417[[#This Row],[Adaptation ($ million)]])</f>
        <v>0.5</v>
      </c>
      <c r="O834">
        <v>0.5</v>
      </c>
      <c r="R834" s="43">
        <f>Table71417[[#This Row],[Climate finance ($ million)]]/Table71417[[#This Row],[Total commitment ($ million)]]</f>
        <v>1</v>
      </c>
      <c r="S834" s="21" t="s">
        <v>343</v>
      </c>
      <c r="T834" s="1" t="s">
        <v>8797</v>
      </c>
    </row>
    <row r="835" spans="1:20" x14ac:dyDescent="0.25">
      <c r="A835" t="s">
        <v>8742</v>
      </c>
      <c r="B835" t="s">
        <v>66</v>
      </c>
      <c r="C835" t="s">
        <v>3474</v>
      </c>
      <c r="D835" t="s">
        <v>3473</v>
      </c>
      <c r="E835" s="2">
        <v>44559</v>
      </c>
      <c r="F835">
        <v>2021</v>
      </c>
      <c r="G835" t="s">
        <v>79</v>
      </c>
      <c r="H835" t="s">
        <v>68</v>
      </c>
      <c r="I835" t="s">
        <v>128</v>
      </c>
      <c r="J835">
        <v>0.75</v>
      </c>
      <c r="M835" t="s">
        <v>72</v>
      </c>
      <c r="N835">
        <f>SUM(Table71417[[#This Row],[Mitigation ($ million)]], Table71417[[#This Row],[Adaptation ($ million)]])</f>
        <v>0.18</v>
      </c>
      <c r="O835">
        <v>0.06</v>
      </c>
      <c r="P835">
        <v>0.12</v>
      </c>
      <c r="R835" s="43">
        <f>Table71417[[#This Row],[Climate finance ($ million)]]/Table71417[[#This Row],[Total commitment ($ million)]]</f>
        <v>0.24</v>
      </c>
      <c r="S835" s="21" t="s">
        <v>3475</v>
      </c>
      <c r="T835" s="1" t="s">
        <v>8795</v>
      </c>
    </row>
    <row r="836" spans="1:20" x14ac:dyDescent="0.25">
      <c r="A836" t="s">
        <v>8742</v>
      </c>
      <c r="B836" t="s">
        <v>66</v>
      </c>
      <c r="C836" t="s">
        <v>2239</v>
      </c>
      <c r="D836" t="s">
        <v>2238</v>
      </c>
      <c r="E836" s="2">
        <v>44862</v>
      </c>
      <c r="F836">
        <v>2022</v>
      </c>
      <c r="G836" t="s">
        <v>658</v>
      </c>
      <c r="H836" t="s">
        <v>68</v>
      </c>
      <c r="I836" t="s">
        <v>141</v>
      </c>
      <c r="J836">
        <v>1</v>
      </c>
      <c r="M836" t="s">
        <v>24</v>
      </c>
      <c r="N836">
        <f>SUM(Table71417[[#This Row],[Mitigation ($ million)]], Table71417[[#This Row],[Adaptation ($ million)]])</f>
        <v>1</v>
      </c>
      <c r="O836">
        <v>1</v>
      </c>
      <c r="R836" s="43">
        <f>Table71417[[#This Row],[Climate finance ($ million)]]/Table71417[[#This Row],[Total commitment ($ million)]]</f>
        <v>1</v>
      </c>
      <c r="S836" s="21" t="s">
        <v>2240</v>
      </c>
      <c r="T836" s="1" t="s">
        <v>8796</v>
      </c>
    </row>
    <row r="837" spans="1:20" x14ac:dyDescent="0.25">
      <c r="A837" t="s">
        <v>8742</v>
      </c>
      <c r="B837" t="s">
        <v>91</v>
      </c>
      <c r="C837" t="s">
        <v>231</v>
      </c>
      <c r="D837" t="s">
        <v>230</v>
      </c>
      <c r="E837" s="2">
        <v>44578</v>
      </c>
      <c r="F837">
        <v>2022</v>
      </c>
      <c r="G837" t="s">
        <v>88</v>
      </c>
      <c r="H837" t="s">
        <v>2524</v>
      </c>
      <c r="I837" t="s">
        <v>128</v>
      </c>
      <c r="J837">
        <v>3.5</v>
      </c>
      <c r="M837" t="s">
        <v>25</v>
      </c>
      <c r="N837">
        <f>SUM(Table71417[[#This Row],[Mitigation ($ million)]], Table71417[[#This Row],[Adaptation ($ million)]])</f>
        <v>0.43</v>
      </c>
      <c r="P837">
        <v>0.43</v>
      </c>
      <c r="R837" s="43">
        <f>Table71417[[#This Row],[Climate finance ($ million)]]/Table71417[[#This Row],[Total commitment ($ million)]]</f>
        <v>0.12285714285714286</v>
      </c>
      <c r="S837" s="21" t="s">
        <v>233</v>
      </c>
      <c r="T837" s="1" t="s">
        <v>8796</v>
      </c>
    </row>
    <row r="838" spans="1:20" x14ac:dyDescent="0.25">
      <c r="A838" t="s">
        <v>8742</v>
      </c>
      <c r="B838" t="s">
        <v>91</v>
      </c>
      <c r="C838" t="s">
        <v>231</v>
      </c>
      <c r="D838" t="s">
        <v>230</v>
      </c>
      <c r="E838" s="2">
        <v>45001</v>
      </c>
      <c r="F838">
        <v>2023</v>
      </c>
      <c r="G838" t="s">
        <v>88</v>
      </c>
      <c r="H838" t="s">
        <v>138</v>
      </c>
      <c r="I838" t="s">
        <v>128</v>
      </c>
      <c r="M838" t="s">
        <v>25</v>
      </c>
      <c r="N838">
        <f>SUM(Table71417[[#This Row],[Mitigation ($ million)]], Table71417[[#This Row],[Adaptation ($ million)]])</f>
        <v>3.3000000000000002E-2</v>
      </c>
      <c r="P838">
        <v>3.3000000000000002E-2</v>
      </c>
      <c r="R838" s="5"/>
      <c r="S838" s="21" t="s">
        <v>233</v>
      </c>
      <c r="T838" s="1" t="s">
        <v>8797</v>
      </c>
    </row>
    <row r="839" spans="1:20" x14ac:dyDescent="0.25">
      <c r="A839" t="s">
        <v>8742</v>
      </c>
      <c r="B839" t="s">
        <v>91</v>
      </c>
      <c r="C839" t="s">
        <v>231</v>
      </c>
      <c r="D839" t="s">
        <v>230</v>
      </c>
      <c r="E839" s="2">
        <v>45205</v>
      </c>
      <c r="F839">
        <v>2023</v>
      </c>
      <c r="G839" t="s">
        <v>88</v>
      </c>
      <c r="H839" t="s">
        <v>138</v>
      </c>
      <c r="I839" t="s">
        <v>128</v>
      </c>
      <c r="M839" t="s">
        <v>25</v>
      </c>
      <c r="N839">
        <f>SUM(Table71417[[#This Row],[Mitigation ($ million)]], Table71417[[#This Row],[Adaptation ($ million)]])</f>
        <v>0.52100000000000002</v>
      </c>
      <c r="P839">
        <v>0.52100000000000002</v>
      </c>
      <c r="R839" s="5"/>
      <c r="S839" s="21" t="s">
        <v>233</v>
      </c>
      <c r="T839" s="1" t="s">
        <v>8797</v>
      </c>
    </row>
    <row r="840" spans="1:20" x14ac:dyDescent="0.25">
      <c r="A840" t="s">
        <v>8742</v>
      </c>
      <c r="B840" t="s">
        <v>91</v>
      </c>
      <c r="C840" t="s">
        <v>3506</v>
      </c>
      <c r="D840" t="s">
        <v>3505</v>
      </c>
      <c r="E840" s="2">
        <v>44546</v>
      </c>
      <c r="F840">
        <v>2021</v>
      </c>
      <c r="G840" t="s">
        <v>104</v>
      </c>
      <c r="H840" t="s">
        <v>68</v>
      </c>
      <c r="I840" t="s">
        <v>141</v>
      </c>
      <c r="J840">
        <v>1.5</v>
      </c>
      <c r="M840" t="s">
        <v>25</v>
      </c>
      <c r="N840">
        <f>SUM(Table71417[[#This Row],[Mitigation ($ million)]], Table71417[[#This Row],[Adaptation ($ million)]])</f>
        <v>0.3</v>
      </c>
      <c r="O840">
        <v>0.3</v>
      </c>
      <c r="R840" s="43">
        <f>Table71417[[#This Row],[Climate finance ($ million)]]/Table71417[[#This Row],[Total commitment ($ million)]]</f>
        <v>0.19999999999999998</v>
      </c>
      <c r="S840" s="21" t="s">
        <v>3507</v>
      </c>
      <c r="T840" s="1" t="s">
        <v>8795</v>
      </c>
    </row>
    <row r="841" spans="1:20" x14ac:dyDescent="0.25">
      <c r="A841" t="s">
        <v>8742</v>
      </c>
      <c r="B841" t="s">
        <v>91</v>
      </c>
      <c r="C841" t="s">
        <v>3506</v>
      </c>
      <c r="D841" t="s">
        <v>3505</v>
      </c>
      <c r="E841" s="2">
        <v>44546</v>
      </c>
      <c r="F841">
        <v>2021</v>
      </c>
      <c r="G841" t="s">
        <v>104</v>
      </c>
      <c r="H841" t="s">
        <v>68</v>
      </c>
      <c r="I841" t="s">
        <v>117</v>
      </c>
      <c r="M841" t="s">
        <v>25</v>
      </c>
      <c r="N841">
        <f>SUM(Table71417[[#This Row],[Mitigation ($ million)]], Table71417[[#This Row],[Adaptation ($ million)]])</f>
        <v>0.3</v>
      </c>
      <c r="O841">
        <v>0.3</v>
      </c>
      <c r="R841" s="5"/>
      <c r="S841" s="21" t="s">
        <v>3507</v>
      </c>
      <c r="T841" s="1" t="s">
        <v>8795</v>
      </c>
    </row>
    <row r="842" spans="1:20" x14ac:dyDescent="0.25">
      <c r="A842" t="s">
        <v>8742</v>
      </c>
      <c r="B842" t="s">
        <v>91</v>
      </c>
      <c r="C842" t="s">
        <v>3506</v>
      </c>
      <c r="D842" t="s">
        <v>3505</v>
      </c>
      <c r="E842" s="2">
        <v>44546</v>
      </c>
      <c r="F842">
        <v>2021</v>
      </c>
      <c r="G842" t="s">
        <v>104</v>
      </c>
      <c r="H842" t="s">
        <v>68</v>
      </c>
      <c r="I842" t="s">
        <v>128</v>
      </c>
      <c r="M842" t="s">
        <v>25</v>
      </c>
      <c r="N842">
        <f>SUM(Table71417[[#This Row],[Mitigation ($ million)]], Table71417[[#This Row],[Adaptation ($ million)]])</f>
        <v>0.15</v>
      </c>
      <c r="O842">
        <v>0.15</v>
      </c>
      <c r="R842" s="5"/>
      <c r="S842" s="21" t="s">
        <v>3507</v>
      </c>
      <c r="T842" s="1" t="s">
        <v>8795</v>
      </c>
    </row>
    <row r="843" spans="1:20" x14ac:dyDescent="0.25">
      <c r="A843" t="s">
        <v>8742</v>
      </c>
      <c r="B843" t="s">
        <v>91</v>
      </c>
      <c r="C843" t="s">
        <v>3506</v>
      </c>
      <c r="D843" t="s">
        <v>3505</v>
      </c>
      <c r="E843" s="2">
        <v>44546</v>
      </c>
      <c r="F843">
        <v>2021</v>
      </c>
      <c r="G843" t="s">
        <v>104</v>
      </c>
      <c r="H843" t="s">
        <v>68</v>
      </c>
      <c r="I843" t="s">
        <v>84</v>
      </c>
      <c r="M843" t="s">
        <v>25</v>
      </c>
      <c r="N843">
        <f>SUM(Table71417[[#This Row],[Mitigation ($ million)]], Table71417[[#This Row],[Adaptation ($ million)]])</f>
        <v>0.3</v>
      </c>
      <c r="O843">
        <v>0.3</v>
      </c>
      <c r="R843" s="5"/>
      <c r="S843" s="21" t="s">
        <v>3507</v>
      </c>
      <c r="T843" s="1" t="s">
        <v>8795</v>
      </c>
    </row>
    <row r="844" spans="1:20" x14ac:dyDescent="0.25">
      <c r="A844" t="s">
        <v>8742</v>
      </c>
      <c r="B844" t="s">
        <v>91</v>
      </c>
      <c r="C844" t="s">
        <v>3506</v>
      </c>
      <c r="D844" t="s">
        <v>3505</v>
      </c>
      <c r="E844" s="2">
        <v>44546</v>
      </c>
      <c r="F844">
        <v>2021</v>
      </c>
      <c r="G844" t="s">
        <v>104</v>
      </c>
      <c r="H844" t="s">
        <v>68</v>
      </c>
      <c r="I844" t="s">
        <v>71</v>
      </c>
      <c r="M844" t="s">
        <v>25</v>
      </c>
      <c r="N844">
        <f>SUM(Table71417[[#This Row],[Mitigation ($ million)]], Table71417[[#This Row],[Adaptation ($ million)]])</f>
        <v>0.45</v>
      </c>
      <c r="O844">
        <v>0.45</v>
      </c>
      <c r="R844" s="5"/>
      <c r="S844" s="21" t="s">
        <v>3507</v>
      </c>
      <c r="T844" s="1" t="s">
        <v>8795</v>
      </c>
    </row>
    <row r="845" spans="1:20" x14ac:dyDescent="0.25">
      <c r="A845" t="s">
        <v>8742</v>
      </c>
      <c r="B845" t="s">
        <v>91</v>
      </c>
      <c r="C845" t="s">
        <v>2589</v>
      </c>
      <c r="D845" t="s">
        <v>2588</v>
      </c>
      <c r="E845" s="2">
        <v>44775</v>
      </c>
      <c r="F845">
        <v>2022</v>
      </c>
      <c r="G845" t="s">
        <v>2591</v>
      </c>
      <c r="H845" t="s">
        <v>93</v>
      </c>
      <c r="I845" t="s">
        <v>141</v>
      </c>
      <c r="J845">
        <v>250.4</v>
      </c>
      <c r="M845" t="s">
        <v>24</v>
      </c>
      <c r="N845">
        <f>SUM(Table71417[[#This Row],[Mitigation ($ million)]], Table71417[[#This Row],[Adaptation ($ million)]])</f>
        <v>21.433219999999999</v>
      </c>
      <c r="O845">
        <v>21.433219999999999</v>
      </c>
      <c r="R845" s="43">
        <f>Table71417[[#This Row],[Climate finance ($ million)]]/Table71417[[#This Row],[Total commitment ($ million)]]</f>
        <v>8.5595926517571877E-2</v>
      </c>
      <c r="S845" s="21" t="s">
        <v>2593</v>
      </c>
      <c r="T845" s="1" t="s">
        <v>8796</v>
      </c>
    </row>
    <row r="846" spans="1:20" x14ac:dyDescent="0.25">
      <c r="A846" t="s">
        <v>8742</v>
      </c>
      <c r="B846" t="s">
        <v>91</v>
      </c>
      <c r="C846" t="s">
        <v>3478</v>
      </c>
      <c r="D846" t="s">
        <v>3477</v>
      </c>
      <c r="E846" s="2">
        <v>44544</v>
      </c>
      <c r="F846">
        <v>2021</v>
      </c>
      <c r="G846" t="s">
        <v>104</v>
      </c>
      <c r="H846" t="s">
        <v>68</v>
      </c>
      <c r="I846" t="s">
        <v>332</v>
      </c>
      <c r="J846">
        <v>1.5</v>
      </c>
      <c r="M846" t="s">
        <v>25</v>
      </c>
      <c r="N846">
        <f>SUM(Table71417[[#This Row],[Mitigation ($ million)]], Table71417[[#This Row],[Adaptation ($ million)]])</f>
        <v>0.15</v>
      </c>
      <c r="O846">
        <v>0.15</v>
      </c>
      <c r="R846" s="43">
        <f>Table71417[[#This Row],[Climate finance ($ million)]]/Table71417[[#This Row],[Total commitment ($ million)]]</f>
        <v>9.9999999999999992E-2</v>
      </c>
      <c r="S846" s="21" t="s">
        <v>3479</v>
      </c>
      <c r="T846" s="1" t="s">
        <v>8795</v>
      </c>
    </row>
    <row r="847" spans="1:20" x14ac:dyDescent="0.25">
      <c r="A847" t="s">
        <v>8742</v>
      </c>
      <c r="B847" t="s">
        <v>66</v>
      </c>
      <c r="C847" t="s">
        <v>643</v>
      </c>
      <c r="D847" t="s">
        <v>642</v>
      </c>
      <c r="E847" s="2">
        <v>45195</v>
      </c>
      <c r="F847">
        <v>2023</v>
      </c>
      <c r="G847" t="s">
        <v>638</v>
      </c>
      <c r="H847" t="s">
        <v>93</v>
      </c>
      <c r="I847" t="s">
        <v>132</v>
      </c>
      <c r="J847">
        <v>131.30000000000001</v>
      </c>
      <c r="M847" t="s">
        <v>72</v>
      </c>
      <c r="N847">
        <f>SUM(Table71417[[#This Row],[Mitigation ($ million)]], Table71417[[#This Row],[Adaptation ($ million)]])</f>
        <v>3.44</v>
      </c>
      <c r="O847">
        <v>1.72</v>
      </c>
      <c r="P847">
        <v>1.72</v>
      </c>
      <c r="R847" s="43">
        <f>Table71417[[#This Row],[Climate finance ($ million)]]/Table71417[[#This Row],[Total commitment ($ million)]]</f>
        <v>2.6199543031226197E-2</v>
      </c>
      <c r="S847" s="21" t="s">
        <v>646</v>
      </c>
      <c r="T847" s="1" t="s">
        <v>8797</v>
      </c>
    </row>
    <row r="848" spans="1:20" x14ac:dyDescent="0.25">
      <c r="A848" t="s">
        <v>8742</v>
      </c>
      <c r="B848" t="s">
        <v>66</v>
      </c>
      <c r="C848" t="s">
        <v>643</v>
      </c>
      <c r="D848" t="s">
        <v>642</v>
      </c>
      <c r="E848" s="2">
        <v>45195</v>
      </c>
      <c r="F848">
        <v>2023</v>
      </c>
      <c r="G848" t="s">
        <v>638</v>
      </c>
      <c r="H848" t="s">
        <v>93</v>
      </c>
      <c r="I848" t="s">
        <v>132</v>
      </c>
      <c r="M848" t="s">
        <v>72</v>
      </c>
      <c r="N848">
        <f>SUM(Table71417[[#This Row],[Mitigation ($ million)]], Table71417[[#This Row],[Adaptation ($ million)]])</f>
        <v>13.98</v>
      </c>
      <c r="O848">
        <v>6.69</v>
      </c>
      <c r="P848">
        <v>7.29</v>
      </c>
      <c r="R848" s="5"/>
      <c r="S848" s="21" t="s">
        <v>646</v>
      </c>
      <c r="T848" s="1" t="s">
        <v>8797</v>
      </c>
    </row>
    <row r="849" spans="1:26" x14ac:dyDescent="0.25">
      <c r="A849" t="s">
        <v>8742</v>
      </c>
      <c r="B849" t="s">
        <v>66</v>
      </c>
      <c r="C849" t="s">
        <v>643</v>
      </c>
      <c r="D849" t="s">
        <v>642</v>
      </c>
      <c r="E849" s="2">
        <v>45195</v>
      </c>
      <c r="F849">
        <v>2023</v>
      </c>
      <c r="G849" t="s">
        <v>638</v>
      </c>
      <c r="H849" t="s">
        <v>98</v>
      </c>
      <c r="I849" t="s">
        <v>132</v>
      </c>
      <c r="M849" t="s">
        <v>72</v>
      </c>
      <c r="N849">
        <f>SUM(Table71417[[#This Row],[Mitigation ($ million)]], Table71417[[#This Row],[Adaptation ($ million)]])</f>
        <v>4.7799999999999994</v>
      </c>
      <c r="O849">
        <v>2.2599999999999998</v>
      </c>
      <c r="P849">
        <v>2.52</v>
      </c>
      <c r="R849" s="5"/>
      <c r="S849" s="21" t="s">
        <v>646</v>
      </c>
      <c r="T849" s="1" t="s">
        <v>8797</v>
      </c>
    </row>
    <row r="850" spans="1:26" x14ac:dyDescent="0.25">
      <c r="A850" t="s">
        <v>8742</v>
      </c>
      <c r="B850" t="s">
        <v>66</v>
      </c>
      <c r="C850" t="s">
        <v>2808</v>
      </c>
      <c r="D850" t="s">
        <v>2807</v>
      </c>
      <c r="E850" s="2">
        <v>44723</v>
      </c>
      <c r="F850">
        <v>2022</v>
      </c>
      <c r="G850" t="s">
        <v>698</v>
      </c>
      <c r="H850" t="s">
        <v>68</v>
      </c>
      <c r="I850" t="s">
        <v>84</v>
      </c>
      <c r="J850">
        <v>2</v>
      </c>
      <c r="M850" t="s">
        <v>25</v>
      </c>
      <c r="N850">
        <f>SUM(Table71417[[#This Row],[Mitigation ($ million)]], Table71417[[#This Row],[Adaptation ($ million)]])</f>
        <v>0.02</v>
      </c>
      <c r="P850">
        <v>0.02</v>
      </c>
      <c r="R850" s="43">
        <f>Table71417[[#This Row],[Climate finance ($ million)]]/Table71417[[#This Row],[Total commitment ($ million)]]</f>
        <v>0.01</v>
      </c>
      <c r="S850" s="21" t="s">
        <v>2809</v>
      </c>
      <c r="T850" s="1" t="s">
        <v>8796</v>
      </c>
    </row>
    <row r="851" spans="1:26" x14ac:dyDescent="0.25">
      <c r="A851" t="s">
        <v>8742</v>
      </c>
      <c r="B851" t="s">
        <v>66</v>
      </c>
      <c r="C851" t="s">
        <v>865</v>
      </c>
      <c r="D851" t="s">
        <v>864</v>
      </c>
      <c r="E851" s="2">
        <v>45258</v>
      </c>
      <c r="F851">
        <v>2023</v>
      </c>
      <c r="G851" t="s">
        <v>79</v>
      </c>
      <c r="H851" t="s">
        <v>93</v>
      </c>
      <c r="I851" t="s">
        <v>141</v>
      </c>
      <c r="J851">
        <v>265.94</v>
      </c>
      <c r="M851" t="s">
        <v>24</v>
      </c>
      <c r="N851">
        <f>SUM(Table71417[[#This Row],[Mitigation ($ million)]], Table71417[[#This Row],[Adaptation ($ million)]])</f>
        <v>176.61</v>
      </c>
      <c r="O851">
        <v>176.61</v>
      </c>
      <c r="R851" s="43">
        <f>Table71417[[#This Row],[Climate finance ($ million)]]/Table71417[[#This Row],[Total commitment ($ million)]]</f>
        <v>0.66409716477400926</v>
      </c>
      <c r="S851" s="21" t="s">
        <v>868</v>
      </c>
      <c r="T851" s="1" t="s">
        <v>8797</v>
      </c>
      <c r="Y851" t="s">
        <v>8738</v>
      </c>
      <c r="Z851" t="s">
        <v>8825</v>
      </c>
    </row>
    <row r="852" spans="1:26" x14ac:dyDescent="0.25">
      <c r="A852" t="s">
        <v>8742</v>
      </c>
      <c r="B852" t="s">
        <v>66</v>
      </c>
      <c r="C852" t="s">
        <v>865</v>
      </c>
      <c r="D852" t="s">
        <v>864</v>
      </c>
      <c r="E852" s="2">
        <v>45288</v>
      </c>
      <c r="F852">
        <v>2023</v>
      </c>
      <c r="G852" t="s">
        <v>79</v>
      </c>
      <c r="H852" t="s">
        <v>68</v>
      </c>
      <c r="I852" t="s">
        <v>141</v>
      </c>
      <c r="M852" t="s">
        <v>24</v>
      </c>
      <c r="N852">
        <f>SUM(Table71417[[#This Row],[Mitigation ($ million)]], Table71417[[#This Row],[Adaptation ($ million)]])</f>
        <v>0</v>
      </c>
      <c r="R852" s="5"/>
      <c r="S852" s="21" t="s">
        <v>868</v>
      </c>
      <c r="T852" s="1" t="s">
        <v>8797</v>
      </c>
      <c r="Y852" s="9">
        <v>2021</v>
      </c>
      <c r="Z852">
        <v>4765.9300559279463</v>
      </c>
    </row>
    <row r="853" spans="1:26" x14ac:dyDescent="0.25">
      <c r="A853" t="s">
        <v>8742</v>
      </c>
      <c r="B853" t="s">
        <v>66</v>
      </c>
      <c r="C853" t="s">
        <v>865</v>
      </c>
      <c r="D853" t="s">
        <v>864</v>
      </c>
      <c r="E853" s="2">
        <v>45288</v>
      </c>
      <c r="F853">
        <v>2023</v>
      </c>
      <c r="G853" t="s">
        <v>79</v>
      </c>
      <c r="H853" t="s">
        <v>107</v>
      </c>
      <c r="I853" t="s">
        <v>141</v>
      </c>
      <c r="M853" t="s">
        <v>24</v>
      </c>
      <c r="N853">
        <f>SUM(Table71417[[#This Row],[Mitigation ($ million)]], Table71417[[#This Row],[Adaptation ($ million)]])</f>
        <v>0</v>
      </c>
      <c r="R853" s="5"/>
      <c r="S853" s="21" t="s">
        <v>868</v>
      </c>
      <c r="T853" s="1" t="s">
        <v>8797</v>
      </c>
      <c r="Y853" s="9">
        <v>2022</v>
      </c>
      <c r="Z853">
        <v>7109.8748869059409</v>
      </c>
    </row>
    <row r="854" spans="1:26" x14ac:dyDescent="0.25">
      <c r="A854" t="s">
        <v>8742</v>
      </c>
      <c r="B854" t="s">
        <v>66</v>
      </c>
      <c r="C854" t="s">
        <v>1055</v>
      </c>
      <c r="D854" t="s">
        <v>1054</v>
      </c>
      <c r="E854" s="2">
        <v>45275</v>
      </c>
      <c r="F854">
        <v>2023</v>
      </c>
      <c r="G854" t="s">
        <v>168</v>
      </c>
      <c r="H854" t="s">
        <v>93</v>
      </c>
      <c r="I854" t="s">
        <v>126</v>
      </c>
      <c r="J854">
        <v>300</v>
      </c>
      <c r="M854" t="s">
        <v>72</v>
      </c>
      <c r="N854">
        <f>SUM(Table71417[[#This Row],[Mitigation ($ million)]], Table71417[[#This Row],[Adaptation ($ million)]])</f>
        <v>46.2</v>
      </c>
      <c r="O854">
        <v>22.3</v>
      </c>
      <c r="P854">
        <v>23.9</v>
      </c>
      <c r="R854" s="43">
        <f>Table71417[[#This Row],[Climate finance ($ million)]]/Table71417[[#This Row],[Total commitment ($ million)]]</f>
        <v>0.154</v>
      </c>
      <c r="S854" s="21" t="s">
        <v>1057</v>
      </c>
      <c r="T854" s="1" t="s">
        <v>8797</v>
      </c>
      <c r="Y854" s="9">
        <v>2023</v>
      </c>
      <c r="Z854">
        <v>10746.553252252063</v>
      </c>
    </row>
    <row r="855" spans="1:26" x14ac:dyDescent="0.25">
      <c r="A855" t="s">
        <v>8742</v>
      </c>
      <c r="B855" t="s">
        <v>66</v>
      </c>
      <c r="C855" t="s">
        <v>2242</v>
      </c>
      <c r="D855" t="s">
        <v>2241</v>
      </c>
      <c r="E855" s="2">
        <v>44831</v>
      </c>
      <c r="F855">
        <v>2022</v>
      </c>
      <c r="G855" t="s">
        <v>168</v>
      </c>
      <c r="H855" t="s">
        <v>68</v>
      </c>
      <c r="I855" t="s">
        <v>126</v>
      </c>
      <c r="J855">
        <v>0.95</v>
      </c>
      <c r="M855" t="s">
        <v>72</v>
      </c>
      <c r="N855">
        <f>SUM(Table71417[[#This Row],[Mitigation ($ million)]], Table71417[[#This Row],[Adaptation ($ million)]])</f>
        <v>0.1</v>
      </c>
      <c r="O855">
        <v>0.05</v>
      </c>
      <c r="P855">
        <v>0.05</v>
      </c>
      <c r="R855" s="43">
        <f>Table71417[[#This Row],[Climate finance ($ million)]]/Table71417[[#This Row],[Total commitment ($ million)]]</f>
        <v>0.10526315789473685</v>
      </c>
      <c r="S855" s="21" t="s">
        <v>2243</v>
      </c>
      <c r="T855" s="1" t="s">
        <v>8796</v>
      </c>
      <c r="Y855" s="9" t="s">
        <v>8739</v>
      </c>
      <c r="Z855">
        <v>22622.358195085952</v>
      </c>
    </row>
    <row r="856" spans="1:26" x14ac:dyDescent="0.25">
      <c r="A856" t="s">
        <v>8742</v>
      </c>
      <c r="B856" t="s">
        <v>91</v>
      </c>
      <c r="C856" t="s">
        <v>2595</v>
      </c>
      <c r="D856" t="s">
        <v>2594</v>
      </c>
      <c r="E856" s="2">
        <v>44762</v>
      </c>
      <c r="F856">
        <v>2022</v>
      </c>
      <c r="G856" t="s">
        <v>2597</v>
      </c>
      <c r="H856" t="s">
        <v>68</v>
      </c>
      <c r="I856" t="s">
        <v>128</v>
      </c>
      <c r="J856">
        <v>0.6</v>
      </c>
      <c r="M856" t="s">
        <v>24</v>
      </c>
      <c r="N856">
        <f>SUM(Table71417[[#This Row],[Mitigation ($ million)]], Table71417[[#This Row],[Adaptation ($ million)]])</f>
        <v>0.6</v>
      </c>
      <c r="O856">
        <v>0.6</v>
      </c>
      <c r="R856" s="43">
        <f>Table71417[[#This Row],[Climate finance ($ million)]]/Table71417[[#This Row],[Total commitment ($ million)]]</f>
        <v>1</v>
      </c>
      <c r="S856" s="21" t="s">
        <v>2598</v>
      </c>
      <c r="T856" s="1" t="s">
        <v>8796</v>
      </c>
    </row>
    <row r="857" spans="1:26" x14ac:dyDescent="0.25">
      <c r="A857" t="s">
        <v>8742</v>
      </c>
      <c r="B857" t="s">
        <v>66</v>
      </c>
      <c r="C857" t="s">
        <v>2811</v>
      </c>
      <c r="D857" t="s">
        <v>2810</v>
      </c>
      <c r="E857" s="2">
        <v>44852</v>
      </c>
      <c r="F857">
        <v>2022</v>
      </c>
      <c r="G857" t="s">
        <v>698</v>
      </c>
      <c r="H857" t="s">
        <v>93</v>
      </c>
      <c r="I857" t="s">
        <v>126</v>
      </c>
      <c r="J857">
        <v>38.35</v>
      </c>
      <c r="M857" t="s">
        <v>72</v>
      </c>
      <c r="N857">
        <f>SUM(Table71417[[#This Row],[Mitigation ($ million)]], Table71417[[#This Row],[Adaptation ($ million)]])</f>
        <v>10.19</v>
      </c>
      <c r="O857">
        <v>6.79</v>
      </c>
      <c r="P857">
        <v>3.4</v>
      </c>
      <c r="R857" s="5"/>
      <c r="S857" s="21" t="s">
        <v>2813</v>
      </c>
      <c r="T857" s="1" t="s">
        <v>8796</v>
      </c>
    </row>
    <row r="858" spans="1:26" x14ac:dyDescent="0.25">
      <c r="A858" t="s">
        <v>8742</v>
      </c>
      <c r="B858" t="s">
        <v>66</v>
      </c>
      <c r="C858" t="s">
        <v>2811</v>
      </c>
      <c r="D858" t="s">
        <v>2810</v>
      </c>
      <c r="E858" s="2">
        <v>44866</v>
      </c>
      <c r="F858">
        <v>2022</v>
      </c>
      <c r="G858" t="s">
        <v>698</v>
      </c>
      <c r="H858" t="s">
        <v>68</v>
      </c>
      <c r="I858" s="41" t="s">
        <v>126</v>
      </c>
      <c r="M858" t="s">
        <v>72</v>
      </c>
      <c r="N858">
        <f>SUM(Table71417[[#This Row],[Mitigation ($ million)]], Table71417[[#This Row],[Adaptation ($ million)]])</f>
        <v>0</v>
      </c>
      <c r="R858" s="5"/>
      <c r="S858" s="21" t="s">
        <v>2813</v>
      </c>
      <c r="T858" s="1" t="s">
        <v>8796</v>
      </c>
    </row>
    <row r="859" spans="1:26" x14ac:dyDescent="0.25">
      <c r="A859" t="s">
        <v>8742</v>
      </c>
      <c r="B859" t="s">
        <v>66</v>
      </c>
      <c r="C859" t="s">
        <v>357</v>
      </c>
      <c r="D859" t="s">
        <v>356</v>
      </c>
      <c r="E859" s="2">
        <v>44768</v>
      </c>
      <c r="F859">
        <v>2022</v>
      </c>
      <c r="G859" t="s">
        <v>2245</v>
      </c>
      <c r="H859" t="s">
        <v>68</v>
      </c>
      <c r="I859" t="s">
        <v>126</v>
      </c>
      <c r="J859">
        <v>3</v>
      </c>
      <c r="M859" t="s">
        <v>72</v>
      </c>
      <c r="N859">
        <f>SUM(Table71417[[#This Row],[Mitigation ($ million)]], Table71417[[#This Row],[Adaptation ($ million)]])</f>
        <v>0.375</v>
      </c>
      <c r="O859">
        <v>0.1875</v>
      </c>
      <c r="P859">
        <v>0.1875</v>
      </c>
      <c r="R859" s="5"/>
      <c r="S859" s="21" t="s">
        <v>360</v>
      </c>
      <c r="T859" s="1" t="s">
        <v>8796</v>
      </c>
    </row>
    <row r="860" spans="1:26" x14ac:dyDescent="0.25">
      <c r="A860" t="s">
        <v>8742</v>
      </c>
      <c r="B860" t="s">
        <v>66</v>
      </c>
      <c r="C860" t="s">
        <v>357</v>
      </c>
      <c r="D860" t="s">
        <v>356</v>
      </c>
      <c r="E860" s="2">
        <v>44768</v>
      </c>
      <c r="F860">
        <v>2022</v>
      </c>
      <c r="G860" t="s">
        <v>2245</v>
      </c>
      <c r="H860" t="s">
        <v>68</v>
      </c>
      <c r="I860" t="s">
        <v>361</v>
      </c>
      <c r="M860" t="s">
        <v>72</v>
      </c>
      <c r="N860">
        <f>SUM(Table71417[[#This Row],[Mitigation ($ million)]], Table71417[[#This Row],[Adaptation ($ million)]])</f>
        <v>0.375</v>
      </c>
      <c r="O860">
        <v>0.1875</v>
      </c>
      <c r="P860">
        <v>0.1875</v>
      </c>
      <c r="R860" s="5"/>
      <c r="S860" s="21" t="s">
        <v>360</v>
      </c>
      <c r="T860" s="1" t="s">
        <v>8796</v>
      </c>
    </row>
    <row r="861" spans="1:26" x14ac:dyDescent="0.25">
      <c r="A861" t="s">
        <v>8742</v>
      </c>
      <c r="B861" t="s">
        <v>66</v>
      </c>
      <c r="C861" t="s">
        <v>357</v>
      </c>
      <c r="D861" t="s">
        <v>356</v>
      </c>
      <c r="E861" s="2">
        <v>44768</v>
      </c>
      <c r="F861">
        <v>2022</v>
      </c>
      <c r="G861" t="s">
        <v>2245</v>
      </c>
      <c r="H861" t="s">
        <v>68</v>
      </c>
      <c r="I861" t="s">
        <v>71</v>
      </c>
      <c r="M861" t="s">
        <v>72</v>
      </c>
      <c r="N861">
        <f>SUM(Table71417[[#This Row],[Mitigation ($ million)]], Table71417[[#This Row],[Adaptation ($ million)]])</f>
        <v>0.375</v>
      </c>
      <c r="O861">
        <v>0.1875</v>
      </c>
      <c r="P861">
        <v>0.1875</v>
      </c>
      <c r="R861" s="5"/>
      <c r="S861" s="21" t="s">
        <v>360</v>
      </c>
      <c r="T861" s="1" t="s">
        <v>8796</v>
      </c>
    </row>
    <row r="862" spans="1:26" x14ac:dyDescent="0.25">
      <c r="A862" t="s">
        <v>8742</v>
      </c>
      <c r="B862" t="s">
        <v>66</v>
      </c>
      <c r="C862" t="s">
        <v>357</v>
      </c>
      <c r="D862" t="s">
        <v>356</v>
      </c>
      <c r="E862" s="2">
        <v>44768</v>
      </c>
      <c r="F862">
        <v>2022</v>
      </c>
      <c r="G862" t="s">
        <v>2245</v>
      </c>
      <c r="H862" t="s">
        <v>68</v>
      </c>
      <c r="I862" t="s">
        <v>132</v>
      </c>
      <c r="M862" t="s">
        <v>72</v>
      </c>
      <c r="N862">
        <f>SUM(Table71417[[#This Row],[Mitigation ($ million)]], Table71417[[#This Row],[Adaptation ($ million)]])</f>
        <v>0.375</v>
      </c>
      <c r="O862">
        <v>0.1875</v>
      </c>
      <c r="P862">
        <v>0.1875</v>
      </c>
      <c r="R862" s="5"/>
      <c r="S862" s="21" t="s">
        <v>360</v>
      </c>
      <c r="T862" s="1" t="s">
        <v>8796</v>
      </c>
    </row>
    <row r="863" spans="1:26" x14ac:dyDescent="0.25">
      <c r="A863" t="s">
        <v>8742</v>
      </c>
      <c r="B863" t="s">
        <v>66</v>
      </c>
      <c r="C863" t="s">
        <v>357</v>
      </c>
      <c r="D863" t="s">
        <v>356</v>
      </c>
      <c r="E863" s="2">
        <v>44768</v>
      </c>
      <c r="F863">
        <v>2022</v>
      </c>
      <c r="G863" t="s">
        <v>2245</v>
      </c>
      <c r="H863" t="s">
        <v>68</v>
      </c>
      <c r="I863" t="s">
        <v>84</v>
      </c>
      <c r="M863" t="s">
        <v>72</v>
      </c>
      <c r="N863">
        <f>SUM(Table71417[[#This Row],[Mitigation ($ million)]], Table71417[[#This Row],[Adaptation ($ million)]])</f>
        <v>0.375</v>
      </c>
      <c r="O863">
        <v>0.1875</v>
      </c>
      <c r="P863">
        <v>0.1875</v>
      </c>
      <c r="R863" s="5"/>
      <c r="S863" s="21" t="s">
        <v>360</v>
      </c>
      <c r="T863" s="1" t="s">
        <v>8796</v>
      </c>
    </row>
    <row r="864" spans="1:26" x14ac:dyDescent="0.25">
      <c r="A864" t="s">
        <v>8742</v>
      </c>
      <c r="B864" t="s">
        <v>66</v>
      </c>
      <c r="C864" t="s">
        <v>357</v>
      </c>
      <c r="D864" t="s">
        <v>356</v>
      </c>
      <c r="E864" s="2">
        <v>44768</v>
      </c>
      <c r="F864">
        <v>2022</v>
      </c>
      <c r="G864" t="s">
        <v>2245</v>
      </c>
      <c r="H864" t="s">
        <v>68</v>
      </c>
      <c r="I864" t="s">
        <v>141</v>
      </c>
      <c r="M864" t="s">
        <v>72</v>
      </c>
      <c r="N864">
        <f>SUM(Table71417[[#This Row],[Mitigation ($ million)]], Table71417[[#This Row],[Adaptation ($ million)]])</f>
        <v>0.375</v>
      </c>
      <c r="O864">
        <v>0.1875</v>
      </c>
      <c r="P864">
        <v>0.1875</v>
      </c>
      <c r="R864" s="5"/>
      <c r="S864" s="21" t="s">
        <v>360</v>
      </c>
      <c r="T864" s="1" t="s">
        <v>8796</v>
      </c>
    </row>
    <row r="865" spans="1:20" x14ac:dyDescent="0.25">
      <c r="A865" t="s">
        <v>8742</v>
      </c>
      <c r="B865" t="s">
        <v>66</v>
      </c>
      <c r="C865" t="s">
        <v>357</v>
      </c>
      <c r="D865" t="s">
        <v>356</v>
      </c>
      <c r="E865" s="2">
        <v>44768</v>
      </c>
      <c r="F865">
        <v>2022</v>
      </c>
      <c r="G865" t="s">
        <v>2245</v>
      </c>
      <c r="H865" t="s">
        <v>68</v>
      </c>
      <c r="I865" t="s">
        <v>117</v>
      </c>
      <c r="M865" t="s">
        <v>72</v>
      </c>
      <c r="N865">
        <f>SUM(Table71417[[#This Row],[Mitigation ($ million)]], Table71417[[#This Row],[Adaptation ($ million)]])</f>
        <v>0.75</v>
      </c>
      <c r="O865">
        <v>0.375</v>
      </c>
      <c r="P865">
        <v>0.375</v>
      </c>
      <c r="R865" s="5"/>
      <c r="S865" s="21" t="s">
        <v>360</v>
      </c>
      <c r="T865" s="1" t="s">
        <v>8796</v>
      </c>
    </row>
    <row r="866" spans="1:20" x14ac:dyDescent="0.25">
      <c r="A866" t="s">
        <v>8742</v>
      </c>
      <c r="B866" t="s">
        <v>66</v>
      </c>
      <c r="C866" t="s">
        <v>357</v>
      </c>
      <c r="D866" t="s">
        <v>356</v>
      </c>
      <c r="E866" s="2">
        <v>45058</v>
      </c>
      <c r="F866">
        <v>2023</v>
      </c>
      <c r="G866" t="s">
        <v>208</v>
      </c>
      <c r="H866" t="s">
        <v>68</v>
      </c>
      <c r="I866" t="s">
        <v>126</v>
      </c>
      <c r="J866">
        <v>1</v>
      </c>
      <c r="M866" t="s">
        <v>72</v>
      </c>
      <c r="N866">
        <f>SUM(Table71417[[#This Row],[Mitigation ($ million)]], Table71417[[#This Row],[Adaptation ($ million)]])</f>
        <v>0.1</v>
      </c>
      <c r="O866">
        <v>0.05</v>
      </c>
      <c r="P866">
        <v>0.05</v>
      </c>
      <c r="R866" s="43">
        <f>Table71417[[#This Row],[Climate finance ($ million)]]/Table71417[[#This Row],[Total commitment ($ million)]]</f>
        <v>0.1</v>
      </c>
      <c r="S866" s="21" t="s">
        <v>360</v>
      </c>
      <c r="T866" s="1" t="s">
        <v>8797</v>
      </c>
    </row>
    <row r="867" spans="1:20" x14ac:dyDescent="0.25">
      <c r="A867" t="s">
        <v>8742</v>
      </c>
      <c r="B867" t="s">
        <v>66</v>
      </c>
      <c r="C867" t="s">
        <v>357</v>
      </c>
      <c r="D867" t="s">
        <v>356</v>
      </c>
      <c r="E867" s="2">
        <v>45058</v>
      </c>
      <c r="F867">
        <v>2023</v>
      </c>
      <c r="G867" t="s">
        <v>208</v>
      </c>
      <c r="H867" t="s">
        <v>68</v>
      </c>
      <c r="I867" t="s">
        <v>71</v>
      </c>
      <c r="M867" t="s">
        <v>72</v>
      </c>
      <c r="N867">
        <f>SUM(Table71417[[#This Row],[Mitigation ($ million)]], Table71417[[#This Row],[Adaptation ($ million)]])</f>
        <v>0.1</v>
      </c>
      <c r="O867">
        <v>0.05</v>
      </c>
      <c r="P867">
        <v>0.05</v>
      </c>
      <c r="R867" s="5"/>
      <c r="S867" s="21" t="s">
        <v>360</v>
      </c>
      <c r="T867" s="1" t="s">
        <v>8797</v>
      </c>
    </row>
    <row r="868" spans="1:20" x14ac:dyDescent="0.25">
      <c r="A868" t="s">
        <v>8742</v>
      </c>
      <c r="B868" t="s">
        <v>66</v>
      </c>
      <c r="C868" t="s">
        <v>357</v>
      </c>
      <c r="D868" t="s">
        <v>356</v>
      </c>
      <c r="E868" s="2">
        <v>45058</v>
      </c>
      <c r="F868">
        <v>2023</v>
      </c>
      <c r="G868" t="s">
        <v>208</v>
      </c>
      <c r="H868" t="s">
        <v>68</v>
      </c>
      <c r="I868" t="s">
        <v>361</v>
      </c>
      <c r="M868" t="s">
        <v>72</v>
      </c>
      <c r="N868">
        <f>SUM(Table71417[[#This Row],[Mitigation ($ million)]], Table71417[[#This Row],[Adaptation ($ million)]])</f>
        <v>0.1</v>
      </c>
      <c r="O868">
        <v>0.05</v>
      </c>
      <c r="P868">
        <v>0.05</v>
      </c>
      <c r="R868" s="5"/>
      <c r="S868" s="21" t="s">
        <v>360</v>
      </c>
      <c r="T868" s="1" t="s">
        <v>8797</v>
      </c>
    </row>
    <row r="869" spans="1:20" x14ac:dyDescent="0.25">
      <c r="A869" t="s">
        <v>8742</v>
      </c>
      <c r="B869" t="s">
        <v>66</v>
      </c>
      <c r="C869" t="s">
        <v>357</v>
      </c>
      <c r="D869" t="s">
        <v>356</v>
      </c>
      <c r="E869" s="2">
        <v>45058</v>
      </c>
      <c r="F869">
        <v>2023</v>
      </c>
      <c r="G869" t="s">
        <v>208</v>
      </c>
      <c r="H869" t="s">
        <v>68</v>
      </c>
      <c r="I869" t="s">
        <v>132</v>
      </c>
      <c r="M869" t="s">
        <v>72</v>
      </c>
      <c r="N869">
        <f>SUM(Table71417[[#This Row],[Mitigation ($ million)]], Table71417[[#This Row],[Adaptation ($ million)]])</f>
        <v>0.1</v>
      </c>
      <c r="O869">
        <v>0.05</v>
      </c>
      <c r="P869">
        <v>0.05</v>
      </c>
      <c r="R869" s="5"/>
      <c r="S869" s="21" t="s">
        <v>360</v>
      </c>
      <c r="T869" s="1" t="s">
        <v>8797</v>
      </c>
    </row>
    <row r="870" spans="1:20" x14ac:dyDescent="0.25">
      <c r="A870" t="s">
        <v>8742</v>
      </c>
      <c r="B870" t="s">
        <v>66</v>
      </c>
      <c r="C870" t="s">
        <v>357</v>
      </c>
      <c r="D870" t="s">
        <v>356</v>
      </c>
      <c r="E870" s="2">
        <v>45058</v>
      </c>
      <c r="F870">
        <v>2023</v>
      </c>
      <c r="G870" t="s">
        <v>208</v>
      </c>
      <c r="H870" t="s">
        <v>68</v>
      </c>
      <c r="I870" t="s">
        <v>84</v>
      </c>
      <c r="M870" t="s">
        <v>72</v>
      </c>
      <c r="N870">
        <f>SUM(Table71417[[#This Row],[Mitigation ($ million)]], Table71417[[#This Row],[Adaptation ($ million)]])</f>
        <v>0.1</v>
      </c>
      <c r="O870">
        <v>0.05</v>
      </c>
      <c r="P870">
        <v>0.05</v>
      </c>
      <c r="R870" s="5"/>
      <c r="S870" s="21" t="s">
        <v>360</v>
      </c>
      <c r="T870" s="1" t="s">
        <v>8797</v>
      </c>
    </row>
    <row r="871" spans="1:20" x14ac:dyDescent="0.25">
      <c r="A871" t="s">
        <v>8742</v>
      </c>
      <c r="B871" t="s">
        <v>66</v>
      </c>
      <c r="C871" t="s">
        <v>357</v>
      </c>
      <c r="D871" t="s">
        <v>356</v>
      </c>
      <c r="E871" s="2">
        <v>45058</v>
      </c>
      <c r="F871">
        <v>2023</v>
      </c>
      <c r="G871" t="s">
        <v>208</v>
      </c>
      <c r="H871" t="s">
        <v>68</v>
      </c>
      <c r="I871" t="s">
        <v>141</v>
      </c>
      <c r="M871" t="s">
        <v>72</v>
      </c>
      <c r="N871">
        <f>SUM(Table71417[[#This Row],[Mitigation ($ million)]], Table71417[[#This Row],[Adaptation ($ million)]])</f>
        <v>0.1</v>
      </c>
      <c r="O871">
        <v>0.05</v>
      </c>
      <c r="P871">
        <v>0.05</v>
      </c>
      <c r="R871" s="5"/>
      <c r="S871" s="21" t="s">
        <v>360</v>
      </c>
      <c r="T871" s="1" t="s">
        <v>8797</v>
      </c>
    </row>
    <row r="872" spans="1:20" x14ac:dyDescent="0.25">
      <c r="A872" t="s">
        <v>8742</v>
      </c>
      <c r="B872" t="s">
        <v>66</v>
      </c>
      <c r="C872" t="s">
        <v>357</v>
      </c>
      <c r="D872" t="s">
        <v>356</v>
      </c>
      <c r="E872" s="2">
        <v>45058</v>
      </c>
      <c r="F872">
        <v>2023</v>
      </c>
      <c r="G872" t="s">
        <v>208</v>
      </c>
      <c r="H872" t="s">
        <v>68</v>
      </c>
      <c r="I872" t="s">
        <v>117</v>
      </c>
      <c r="M872" t="s">
        <v>72</v>
      </c>
      <c r="N872">
        <f>SUM(Table71417[[#This Row],[Mitigation ($ million)]], Table71417[[#This Row],[Adaptation ($ million)]])</f>
        <v>0.4</v>
      </c>
      <c r="O872">
        <v>0.2</v>
      </c>
      <c r="P872">
        <v>0.2</v>
      </c>
      <c r="R872" s="5"/>
      <c r="S872" s="21" t="s">
        <v>360</v>
      </c>
      <c r="T872" s="1" t="s">
        <v>8797</v>
      </c>
    </row>
    <row r="873" spans="1:20" x14ac:dyDescent="0.25">
      <c r="A873" t="s">
        <v>8742</v>
      </c>
      <c r="B873" t="s">
        <v>66</v>
      </c>
      <c r="C873" t="s">
        <v>2884</v>
      </c>
      <c r="D873" t="s">
        <v>2883</v>
      </c>
      <c r="E873" s="2">
        <v>44769</v>
      </c>
      <c r="F873">
        <v>2022</v>
      </c>
      <c r="G873" t="s">
        <v>104</v>
      </c>
      <c r="H873" t="s">
        <v>68</v>
      </c>
      <c r="I873" t="s">
        <v>332</v>
      </c>
      <c r="J873">
        <v>1</v>
      </c>
      <c r="M873" t="s">
        <v>24</v>
      </c>
      <c r="N873">
        <f>SUM(Table71417[[#This Row],[Mitigation ($ million)]], Table71417[[#This Row],[Adaptation ($ million)]])</f>
        <v>2.5000000000000001E-2</v>
      </c>
      <c r="O873">
        <v>2.5000000000000001E-2</v>
      </c>
      <c r="R873" s="43">
        <f>Table71417[[#This Row],[Climate finance ($ million)]]/Table71417[[#This Row],[Total commitment ($ million)]]</f>
        <v>2.5000000000000001E-2</v>
      </c>
      <c r="S873" s="21" t="s">
        <v>2886</v>
      </c>
      <c r="T873" s="1" t="s">
        <v>8796</v>
      </c>
    </row>
    <row r="874" spans="1:20" x14ac:dyDescent="0.25">
      <c r="A874" t="s">
        <v>8742</v>
      </c>
      <c r="B874" t="s">
        <v>66</v>
      </c>
      <c r="C874" t="s">
        <v>2884</v>
      </c>
      <c r="D874" t="s">
        <v>2883</v>
      </c>
      <c r="E874" s="2">
        <v>44769</v>
      </c>
      <c r="F874">
        <v>2022</v>
      </c>
      <c r="G874" t="s">
        <v>104</v>
      </c>
      <c r="H874" t="s">
        <v>68</v>
      </c>
      <c r="I874" t="s">
        <v>332</v>
      </c>
      <c r="M874" t="s">
        <v>24</v>
      </c>
      <c r="N874">
        <f>SUM(Table71417[[#This Row],[Mitigation ($ million)]], Table71417[[#This Row],[Adaptation ($ million)]])</f>
        <v>0.05</v>
      </c>
      <c r="O874">
        <v>0.05</v>
      </c>
      <c r="R874" s="5"/>
      <c r="S874" s="21" t="s">
        <v>2886</v>
      </c>
      <c r="T874" s="1" t="s">
        <v>8796</v>
      </c>
    </row>
    <row r="875" spans="1:20" x14ac:dyDescent="0.25">
      <c r="A875" t="s">
        <v>8742</v>
      </c>
      <c r="B875" t="s">
        <v>91</v>
      </c>
      <c r="C875" t="s">
        <v>2600</v>
      </c>
      <c r="D875" t="s">
        <v>2599</v>
      </c>
      <c r="E875" s="2">
        <v>44900</v>
      </c>
      <c r="F875">
        <v>2022</v>
      </c>
      <c r="G875" t="s">
        <v>79</v>
      </c>
      <c r="H875" t="s">
        <v>93</v>
      </c>
      <c r="I875" t="s">
        <v>332</v>
      </c>
      <c r="J875">
        <v>18.420000000000002</v>
      </c>
      <c r="M875" t="s">
        <v>24</v>
      </c>
      <c r="N875">
        <f>SUM(Table71417[[#This Row],[Mitigation ($ million)]], Table71417[[#This Row],[Adaptation ($ million)]])</f>
        <v>11.238480560000001</v>
      </c>
      <c r="O875">
        <v>11.238480560000001</v>
      </c>
      <c r="R875" s="43">
        <f>Table71417[[#This Row],[Climate finance ($ million)]]/Table71417[[#This Row],[Total commitment ($ million)]]</f>
        <v>0.61012380890336593</v>
      </c>
      <c r="S875" s="21" t="s">
        <v>2603</v>
      </c>
      <c r="T875" s="1" t="s">
        <v>8796</v>
      </c>
    </row>
    <row r="876" spans="1:20" x14ac:dyDescent="0.25">
      <c r="A876" t="s">
        <v>8742</v>
      </c>
      <c r="B876" t="s">
        <v>66</v>
      </c>
      <c r="C876" t="s">
        <v>2888</v>
      </c>
      <c r="D876" t="s">
        <v>2887</v>
      </c>
      <c r="E876" s="2">
        <v>44889</v>
      </c>
      <c r="F876">
        <v>2022</v>
      </c>
      <c r="G876" t="s">
        <v>2890</v>
      </c>
      <c r="H876" t="s">
        <v>68</v>
      </c>
      <c r="I876" t="s">
        <v>141</v>
      </c>
      <c r="J876">
        <v>3</v>
      </c>
      <c r="M876" t="s">
        <v>72</v>
      </c>
      <c r="N876">
        <f>SUM(Table71417[[#This Row],[Mitigation ($ million)]], Table71417[[#This Row],[Adaptation ($ million)]])</f>
        <v>1</v>
      </c>
      <c r="O876">
        <v>0.95</v>
      </c>
      <c r="P876">
        <v>0.05</v>
      </c>
      <c r="R876" s="43">
        <f>Table71417[[#This Row],[Climate finance ($ million)]]/Table71417[[#This Row],[Total commitment ($ million)]]</f>
        <v>0.33333333333333331</v>
      </c>
      <c r="S876" s="21" t="s">
        <v>2891</v>
      </c>
      <c r="T876" s="1" t="s">
        <v>8796</v>
      </c>
    </row>
    <row r="877" spans="1:20" x14ac:dyDescent="0.25">
      <c r="A877" t="s">
        <v>8742</v>
      </c>
      <c r="B877" t="s">
        <v>66</v>
      </c>
      <c r="C877" t="s">
        <v>2888</v>
      </c>
      <c r="D877" t="s">
        <v>2887</v>
      </c>
      <c r="E877" s="2">
        <v>44889</v>
      </c>
      <c r="F877">
        <v>2022</v>
      </c>
      <c r="G877" t="s">
        <v>2890</v>
      </c>
      <c r="H877" t="s">
        <v>68</v>
      </c>
      <c r="I877" t="s">
        <v>141</v>
      </c>
      <c r="M877" t="s">
        <v>72</v>
      </c>
      <c r="N877">
        <f>SUM(Table71417[[#This Row],[Mitigation ($ million)]], Table71417[[#This Row],[Adaptation ($ million)]])</f>
        <v>2</v>
      </c>
      <c r="O877">
        <v>1.9</v>
      </c>
      <c r="P877">
        <v>0.1</v>
      </c>
      <c r="R877" s="5"/>
      <c r="S877" s="21" t="s">
        <v>2891</v>
      </c>
      <c r="T877" s="1" t="s">
        <v>8796</v>
      </c>
    </row>
    <row r="878" spans="1:20" x14ac:dyDescent="0.25">
      <c r="A878" t="s">
        <v>8742</v>
      </c>
      <c r="B878" t="s">
        <v>66</v>
      </c>
      <c r="C878" t="s">
        <v>707</v>
      </c>
      <c r="D878" t="s">
        <v>706</v>
      </c>
      <c r="E878" s="2">
        <v>45213</v>
      </c>
      <c r="F878">
        <v>2023</v>
      </c>
      <c r="G878" t="s">
        <v>658</v>
      </c>
      <c r="H878" t="s">
        <v>107</v>
      </c>
      <c r="I878" t="s">
        <v>71</v>
      </c>
      <c r="J878">
        <v>0.43</v>
      </c>
      <c r="M878" t="s">
        <v>72</v>
      </c>
      <c r="N878">
        <f>SUM(Table71417[[#This Row],[Mitigation ($ million)]], Table71417[[#This Row],[Adaptation ($ million)]])</f>
        <v>0.25</v>
      </c>
      <c r="P878">
        <v>0.25</v>
      </c>
      <c r="R878" s="5"/>
      <c r="S878" s="21" t="s">
        <v>708</v>
      </c>
      <c r="T878" s="1" t="s">
        <v>8797</v>
      </c>
    </row>
    <row r="879" spans="1:20" x14ac:dyDescent="0.25">
      <c r="A879" t="s">
        <v>8742</v>
      </c>
      <c r="B879" t="s">
        <v>66</v>
      </c>
      <c r="C879" t="s">
        <v>707</v>
      </c>
      <c r="D879" t="s">
        <v>706</v>
      </c>
      <c r="E879" s="2">
        <v>45213</v>
      </c>
      <c r="F879">
        <v>2023</v>
      </c>
      <c r="G879" t="s">
        <v>658</v>
      </c>
      <c r="H879" t="s">
        <v>107</v>
      </c>
      <c r="I879" t="s">
        <v>117</v>
      </c>
      <c r="M879" t="s">
        <v>72</v>
      </c>
      <c r="N879">
        <f>SUM(Table71417[[#This Row],[Mitigation ($ million)]], Table71417[[#This Row],[Adaptation ($ million)]])</f>
        <v>0.1</v>
      </c>
      <c r="O879">
        <v>0.1</v>
      </c>
      <c r="R879" s="5"/>
      <c r="S879" s="21" t="s">
        <v>708</v>
      </c>
      <c r="T879" s="1" t="s">
        <v>8797</v>
      </c>
    </row>
    <row r="880" spans="1:20" x14ac:dyDescent="0.25">
      <c r="A880" t="s">
        <v>8742</v>
      </c>
      <c r="B880" t="s">
        <v>66</v>
      </c>
      <c r="C880" t="s">
        <v>437</v>
      </c>
      <c r="D880" t="s">
        <v>436</v>
      </c>
      <c r="E880" s="2">
        <v>45093</v>
      </c>
      <c r="F880">
        <v>2023</v>
      </c>
      <c r="G880" t="s">
        <v>439</v>
      </c>
      <c r="H880" t="s">
        <v>150</v>
      </c>
      <c r="I880" t="s">
        <v>117</v>
      </c>
      <c r="J880">
        <v>29.217991309999999</v>
      </c>
      <c r="M880" t="s">
        <v>25</v>
      </c>
      <c r="N880">
        <f>SUM(Table71417[[#This Row],[Mitigation ($ million)]], Table71417[[#This Row],[Adaptation ($ million)]])</f>
        <v>8</v>
      </c>
      <c r="P880">
        <v>8</v>
      </c>
      <c r="R880" s="43">
        <f>Table71417[[#This Row],[Climate finance ($ million)]]/Table71417[[#This Row],[Total commitment ($ million)]]</f>
        <v>0.27380390099787461</v>
      </c>
      <c r="S880" s="21" t="s">
        <v>442</v>
      </c>
      <c r="T880" s="1" t="s">
        <v>8797</v>
      </c>
    </row>
    <row r="881" spans="1:20" x14ac:dyDescent="0.25">
      <c r="A881" t="s">
        <v>8742</v>
      </c>
      <c r="B881" t="s">
        <v>66</v>
      </c>
      <c r="C881" t="s">
        <v>437</v>
      </c>
      <c r="D881" t="s">
        <v>436</v>
      </c>
      <c r="E881" s="2">
        <v>45093</v>
      </c>
      <c r="F881">
        <v>2023</v>
      </c>
      <c r="G881" t="s">
        <v>439</v>
      </c>
      <c r="H881" t="s">
        <v>170</v>
      </c>
      <c r="I881" t="s">
        <v>117</v>
      </c>
      <c r="M881" t="s">
        <v>25</v>
      </c>
      <c r="N881">
        <f>SUM(Table71417[[#This Row],[Mitigation ($ million)]], Table71417[[#This Row],[Adaptation ($ million)]])</f>
        <v>0</v>
      </c>
      <c r="R881" s="5"/>
      <c r="S881" s="21" t="s">
        <v>442</v>
      </c>
      <c r="T881" s="1" t="s">
        <v>8797</v>
      </c>
    </row>
    <row r="882" spans="1:20" x14ac:dyDescent="0.25">
      <c r="A882" t="s">
        <v>8742</v>
      </c>
      <c r="B882" t="s">
        <v>66</v>
      </c>
      <c r="C882" t="s">
        <v>437</v>
      </c>
      <c r="D882" t="s">
        <v>436</v>
      </c>
      <c r="E882" s="2">
        <v>45093</v>
      </c>
      <c r="F882">
        <v>2023</v>
      </c>
      <c r="G882" t="s">
        <v>439</v>
      </c>
      <c r="H882" t="s">
        <v>170</v>
      </c>
      <c r="I882" t="s">
        <v>117</v>
      </c>
      <c r="M882" t="s">
        <v>25</v>
      </c>
      <c r="N882">
        <f>SUM(Table71417[[#This Row],[Mitigation ($ million)]], Table71417[[#This Row],[Adaptation ($ million)]])</f>
        <v>3.2179913099999999</v>
      </c>
      <c r="P882">
        <v>3.2179913099999999</v>
      </c>
      <c r="R882" s="5"/>
      <c r="S882" s="21" t="s">
        <v>442</v>
      </c>
      <c r="T882" s="1" t="s">
        <v>8797</v>
      </c>
    </row>
    <row r="883" spans="1:20" x14ac:dyDescent="0.25">
      <c r="A883" t="s">
        <v>8742</v>
      </c>
      <c r="B883" t="s">
        <v>66</v>
      </c>
      <c r="C883" t="s">
        <v>437</v>
      </c>
      <c r="D883" t="s">
        <v>436</v>
      </c>
      <c r="E883" s="2">
        <v>45106</v>
      </c>
      <c r="F883">
        <v>2023</v>
      </c>
      <c r="G883" t="s">
        <v>439</v>
      </c>
      <c r="H883" t="s">
        <v>150</v>
      </c>
      <c r="I883" t="s">
        <v>117</v>
      </c>
      <c r="M883" t="s">
        <v>25</v>
      </c>
      <c r="N883">
        <f>SUM(Table71417[[#This Row],[Mitigation ($ million)]], Table71417[[#This Row],[Adaptation ($ million)]])</f>
        <v>0</v>
      </c>
      <c r="R883" s="5"/>
      <c r="S883" s="21" t="s">
        <v>442</v>
      </c>
      <c r="T883" s="1" t="s">
        <v>8797</v>
      </c>
    </row>
    <row r="884" spans="1:20" x14ac:dyDescent="0.25">
      <c r="A884" t="s">
        <v>8742</v>
      </c>
      <c r="B884" t="s">
        <v>66</v>
      </c>
      <c r="C884" t="s">
        <v>2353</v>
      </c>
      <c r="D884" t="s">
        <v>2352</v>
      </c>
      <c r="E884" s="2">
        <v>44909</v>
      </c>
      <c r="F884">
        <v>2022</v>
      </c>
      <c r="G884" t="s">
        <v>216</v>
      </c>
      <c r="H884" t="s">
        <v>68</v>
      </c>
      <c r="I884" t="s">
        <v>117</v>
      </c>
      <c r="J884">
        <v>0.3</v>
      </c>
      <c r="M884" t="s">
        <v>24</v>
      </c>
      <c r="N884">
        <f>SUM(Table71417[[#This Row],[Mitigation ($ million)]], Table71417[[#This Row],[Adaptation ($ million)]])</f>
        <v>0.3</v>
      </c>
      <c r="O884">
        <v>0.3</v>
      </c>
      <c r="R884" s="43">
        <f>Table71417[[#This Row],[Climate finance ($ million)]]/Table71417[[#This Row],[Total commitment ($ million)]]</f>
        <v>1</v>
      </c>
      <c r="S884" s="21" t="s">
        <v>2355</v>
      </c>
      <c r="T884" s="1" t="s">
        <v>8796</v>
      </c>
    </row>
    <row r="885" spans="1:20" x14ac:dyDescent="0.25">
      <c r="A885" t="s">
        <v>8742</v>
      </c>
      <c r="B885" t="s">
        <v>66</v>
      </c>
      <c r="C885" t="s">
        <v>2357</v>
      </c>
      <c r="D885" t="s">
        <v>2356</v>
      </c>
      <c r="E885" s="2">
        <v>44925</v>
      </c>
      <c r="F885">
        <v>2022</v>
      </c>
      <c r="G885" t="s">
        <v>216</v>
      </c>
      <c r="H885" t="s">
        <v>68</v>
      </c>
      <c r="I885" t="s">
        <v>117</v>
      </c>
      <c r="J885">
        <v>0.3</v>
      </c>
      <c r="M885" t="s">
        <v>72</v>
      </c>
      <c r="N885">
        <f>SUM(Table71417[[#This Row],[Mitigation ($ million)]], Table71417[[#This Row],[Adaptation ($ million)]])</f>
        <v>0.3</v>
      </c>
      <c r="O885">
        <v>0.18</v>
      </c>
      <c r="P885">
        <v>0.12</v>
      </c>
      <c r="R885" s="43">
        <f>Table71417[[#This Row],[Climate finance ($ million)]]/Table71417[[#This Row],[Total commitment ($ million)]]</f>
        <v>1</v>
      </c>
      <c r="S885" s="21" t="s">
        <v>2358</v>
      </c>
      <c r="T885" s="1" t="s">
        <v>8796</v>
      </c>
    </row>
    <row r="886" spans="1:20" x14ac:dyDescent="0.25">
      <c r="A886" t="s">
        <v>8742</v>
      </c>
      <c r="B886" t="s">
        <v>66</v>
      </c>
      <c r="C886" t="s">
        <v>2360</v>
      </c>
      <c r="D886" t="s">
        <v>2359</v>
      </c>
      <c r="E886" s="2">
        <v>44889</v>
      </c>
      <c r="F886">
        <v>2022</v>
      </c>
      <c r="G886" t="s">
        <v>216</v>
      </c>
      <c r="H886" t="s">
        <v>68</v>
      </c>
      <c r="I886" t="s">
        <v>84</v>
      </c>
      <c r="J886">
        <v>0.45</v>
      </c>
      <c r="M886" t="s">
        <v>25</v>
      </c>
      <c r="N886">
        <f>SUM(Table71417[[#This Row],[Mitigation ($ million)]], Table71417[[#This Row],[Adaptation ($ million)]])</f>
        <v>0.3</v>
      </c>
      <c r="P886">
        <v>0.3</v>
      </c>
      <c r="R886" s="5"/>
      <c r="S886" s="21" t="s">
        <v>2361</v>
      </c>
      <c r="T886" s="1" t="s">
        <v>8796</v>
      </c>
    </row>
    <row r="887" spans="1:20" x14ac:dyDescent="0.25">
      <c r="A887" t="s">
        <v>8742</v>
      </c>
      <c r="B887" t="s">
        <v>66</v>
      </c>
      <c r="C887" t="s">
        <v>2360</v>
      </c>
      <c r="D887" t="s">
        <v>2359</v>
      </c>
      <c r="E887" s="2">
        <v>44889</v>
      </c>
      <c r="F887">
        <v>2022</v>
      </c>
      <c r="G887" t="s">
        <v>216</v>
      </c>
      <c r="H887" t="s">
        <v>68</v>
      </c>
      <c r="I887" t="s">
        <v>84</v>
      </c>
      <c r="M887" t="s">
        <v>25</v>
      </c>
      <c r="N887">
        <f>SUM(Table71417[[#This Row],[Mitigation ($ million)]], Table71417[[#This Row],[Adaptation ($ million)]])</f>
        <v>0.15</v>
      </c>
      <c r="P887">
        <v>0.15</v>
      </c>
      <c r="R887" s="5"/>
      <c r="S887" s="21" t="s">
        <v>2361</v>
      </c>
      <c r="T887" s="1" t="s">
        <v>8796</v>
      </c>
    </row>
    <row r="888" spans="1:20" x14ac:dyDescent="0.25">
      <c r="A888" t="s">
        <v>8742</v>
      </c>
      <c r="B888" t="s">
        <v>66</v>
      </c>
      <c r="C888" t="s">
        <v>518</v>
      </c>
      <c r="D888" t="s">
        <v>517</v>
      </c>
      <c r="E888" s="2">
        <v>45127</v>
      </c>
      <c r="F888">
        <v>2023</v>
      </c>
      <c r="G888" t="s">
        <v>104</v>
      </c>
      <c r="H888" t="s">
        <v>107</v>
      </c>
      <c r="I888" t="s">
        <v>126</v>
      </c>
      <c r="J888">
        <v>1.5</v>
      </c>
      <c r="M888" t="s">
        <v>25</v>
      </c>
      <c r="N888">
        <f>SUM(Table71417[[#This Row],[Mitigation ($ million)]], Table71417[[#This Row],[Adaptation ($ million)]])</f>
        <v>1</v>
      </c>
      <c r="P888">
        <v>1</v>
      </c>
      <c r="R888" s="43">
        <f>Table71417[[#This Row],[Climate finance ($ million)]]/Table71417[[#This Row],[Total commitment ($ million)]]</f>
        <v>0.66666666666666663</v>
      </c>
      <c r="S888" s="21" t="s">
        <v>521</v>
      </c>
      <c r="T888" s="1" t="s">
        <v>8797</v>
      </c>
    </row>
    <row r="889" spans="1:20" x14ac:dyDescent="0.25">
      <c r="A889" t="s">
        <v>8742</v>
      </c>
      <c r="B889" t="s">
        <v>66</v>
      </c>
      <c r="C889" t="s">
        <v>518</v>
      </c>
      <c r="D889" t="s">
        <v>517</v>
      </c>
      <c r="E889" s="2">
        <v>45127</v>
      </c>
      <c r="F889">
        <v>2023</v>
      </c>
      <c r="G889" t="s">
        <v>104</v>
      </c>
      <c r="H889" t="s">
        <v>107</v>
      </c>
      <c r="I889" t="s">
        <v>128</v>
      </c>
      <c r="M889" t="s">
        <v>25</v>
      </c>
      <c r="N889">
        <f>SUM(Table71417[[#This Row],[Mitigation ($ million)]], Table71417[[#This Row],[Adaptation ($ million)]])</f>
        <v>0.5</v>
      </c>
      <c r="P889">
        <v>0.5</v>
      </c>
      <c r="R889" s="5"/>
      <c r="S889" s="21" t="s">
        <v>521</v>
      </c>
      <c r="T889" s="1" t="s">
        <v>8797</v>
      </c>
    </row>
    <row r="890" spans="1:20" x14ac:dyDescent="0.25">
      <c r="A890" t="s">
        <v>8742</v>
      </c>
      <c r="B890" t="s">
        <v>66</v>
      </c>
      <c r="C890" t="s">
        <v>2363</v>
      </c>
      <c r="D890" t="s">
        <v>2362</v>
      </c>
      <c r="E890" s="2">
        <v>44916</v>
      </c>
      <c r="F890">
        <v>2022</v>
      </c>
      <c r="G890" t="s">
        <v>216</v>
      </c>
      <c r="H890" t="s">
        <v>68</v>
      </c>
      <c r="I890" t="s">
        <v>141</v>
      </c>
      <c r="J890">
        <v>1</v>
      </c>
      <c r="M890" t="s">
        <v>72</v>
      </c>
      <c r="N890">
        <f>SUM(Table71417[[#This Row],[Mitigation ($ million)]], Table71417[[#This Row],[Adaptation ($ million)]])</f>
        <v>0.30000000000000004</v>
      </c>
      <c r="O890">
        <v>0.2</v>
      </c>
      <c r="P890">
        <v>0.1</v>
      </c>
      <c r="R890" s="43">
        <f>Table71417[[#This Row],[Climate finance ($ million)]]/Table71417[[#This Row],[Total commitment ($ million)]]</f>
        <v>0.30000000000000004</v>
      </c>
      <c r="S890" s="21" t="s">
        <v>2364</v>
      </c>
      <c r="T890" s="1" t="s">
        <v>8796</v>
      </c>
    </row>
    <row r="891" spans="1:20" x14ac:dyDescent="0.25">
      <c r="A891" t="s">
        <v>8742</v>
      </c>
      <c r="B891" t="s">
        <v>66</v>
      </c>
      <c r="C891" t="s">
        <v>2363</v>
      </c>
      <c r="D891" t="s">
        <v>2362</v>
      </c>
      <c r="E891" s="2">
        <v>44916</v>
      </c>
      <c r="F891">
        <v>2022</v>
      </c>
      <c r="G891" t="s">
        <v>216</v>
      </c>
      <c r="H891" t="s">
        <v>68</v>
      </c>
      <c r="I891" t="s">
        <v>141</v>
      </c>
      <c r="M891" t="s">
        <v>72</v>
      </c>
      <c r="N891">
        <f>SUM(Table71417[[#This Row],[Mitigation ($ million)]], Table71417[[#This Row],[Adaptation ($ million)]])</f>
        <v>0.7</v>
      </c>
      <c r="O891">
        <v>0.5</v>
      </c>
      <c r="P891">
        <v>0.2</v>
      </c>
      <c r="R891" s="5"/>
      <c r="S891" s="21" t="s">
        <v>2364</v>
      </c>
      <c r="T891" s="1" t="s">
        <v>8796</v>
      </c>
    </row>
    <row r="892" spans="1:20" x14ac:dyDescent="0.25">
      <c r="A892" t="s">
        <v>8742</v>
      </c>
      <c r="B892" t="s">
        <v>66</v>
      </c>
      <c r="C892" t="s">
        <v>2366</v>
      </c>
      <c r="D892" t="s">
        <v>2365</v>
      </c>
      <c r="E892" s="2">
        <v>44926</v>
      </c>
      <c r="F892">
        <v>2022</v>
      </c>
      <c r="G892" t="s">
        <v>216</v>
      </c>
      <c r="H892" t="s">
        <v>68</v>
      </c>
      <c r="I892" t="s">
        <v>128</v>
      </c>
      <c r="J892">
        <v>0.5</v>
      </c>
      <c r="M892" t="s">
        <v>24</v>
      </c>
      <c r="N892">
        <f>SUM(Table71417[[#This Row],[Mitigation ($ million)]], Table71417[[#This Row],[Adaptation ($ million)]])</f>
        <v>0.3</v>
      </c>
      <c r="O892">
        <v>0.3</v>
      </c>
      <c r="R892" s="43">
        <f>Table71417[[#This Row],[Climate finance ($ million)]]/Table71417[[#This Row],[Total commitment ($ million)]]</f>
        <v>0.6</v>
      </c>
      <c r="S892" s="21" t="s">
        <v>2367</v>
      </c>
      <c r="T892" s="1" t="s">
        <v>8796</v>
      </c>
    </row>
    <row r="893" spans="1:20" x14ac:dyDescent="0.25">
      <c r="A893" t="s">
        <v>8742</v>
      </c>
      <c r="B893" t="s">
        <v>66</v>
      </c>
      <c r="C893" t="s">
        <v>2366</v>
      </c>
      <c r="D893" t="s">
        <v>2365</v>
      </c>
      <c r="E893" s="2">
        <v>44926</v>
      </c>
      <c r="F893">
        <v>2022</v>
      </c>
      <c r="G893" t="s">
        <v>216</v>
      </c>
      <c r="H893" t="s">
        <v>68</v>
      </c>
      <c r="I893" t="s">
        <v>128</v>
      </c>
      <c r="M893" t="s">
        <v>24</v>
      </c>
      <c r="N893">
        <f>SUM(Table71417[[#This Row],[Mitigation ($ million)]], Table71417[[#This Row],[Adaptation ($ million)]])</f>
        <v>0</v>
      </c>
      <c r="R893" s="5"/>
      <c r="S893" s="21" t="s">
        <v>2367</v>
      </c>
      <c r="T893" s="1" t="s">
        <v>8796</v>
      </c>
    </row>
    <row r="894" spans="1:20" x14ac:dyDescent="0.25">
      <c r="A894" t="s">
        <v>8742</v>
      </c>
      <c r="B894" t="s">
        <v>66</v>
      </c>
      <c r="C894" t="s">
        <v>2369</v>
      </c>
      <c r="D894" t="s">
        <v>2368</v>
      </c>
      <c r="E894" s="2">
        <v>44890</v>
      </c>
      <c r="F894">
        <v>2022</v>
      </c>
      <c r="G894" t="s">
        <v>216</v>
      </c>
      <c r="H894" t="s">
        <v>68</v>
      </c>
      <c r="I894" t="s">
        <v>128</v>
      </c>
      <c r="J894">
        <v>0.3</v>
      </c>
      <c r="M894" t="s">
        <v>72</v>
      </c>
      <c r="N894">
        <f>SUM(Table71417[[#This Row],[Mitigation ($ million)]], Table71417[[#This Row],[Adaptation ($ million)]])</f>
        <v>0.05</v>
      </c>
      <c r="O894">
        <v>2.5000000000000001E-2</v>
      </c>
      <c r="P894">
        <v>2.5000000000000001E-2</v>
      </c>
      <c r="R894" s="43">
        <f>Table71417[[#This Row],[Climate finance ($ million)]]/Table71417[[#This Row],[Total commitment ($ million)]]</f>
        <v>0.16666666666666669</v>
      </c>
      <c r="S894" s="21" t="s">
        <v>2370</v>
      </c>
      <c r="T894" s="1" t="s">
        <v>8796</v>
      </c>
    </row>
    <row r="895" spans="1:20" x14ac:dyDescent="0.25">
      <c r="A895" t="s">
        <v>8742</v>
      </c>
      <c r="B895" t="s">
        <v>91</v>
      </c>
      <c r="C895" t="s">
        <v>262</v>
      </c>
      <c r="D895" t="s">
        <v>261</v>
      </c>
      <c r="E895" s="2">
        <v>45014</v>
      </c>
      <c r="F895">
        <v>2023</v>
      </c>
      <c r="G895" t="s">
        <v>62</v>
      </c>
      <c r="H895" t="s">
        <v>93</v>
      </c>
      <c r="I895" t="s">
        <v>141</v>
      </c>
      <c r="J895">
        <v>690.1</v>
      </c>
      <c r="M895" t="s">
        <v>24</v>
      </c>
      <c r="N895">
        <f>SUM(Table71417[[#This Row],[Mitigation ($ million)]], Table71417[[#This Row],[Adaptation ($ million)]])</f>
        <v>46.307699999999997</v>
      </c>
      <c r="O895">
        <v>46.307699999999997</v>
      </c>
      <c r="R895" s="43">
        <f>Table71417[[#This Row],[Climate finance ($ million)]]/Table71417[[#This Row],[Total commitment ($ million)]]</f>
        <v>6.7102883640052166E-2</v>
      </c>
      <c r="S895" s="21" t="s">
        <v>263</v>
      </c>
      <c r="T895" s="1" t="s">
        <v>8797</v>
      </c>
    </row>
    <row r="896" spans="1:20" x14ac:dyDescent="0.25">
      <c r="A896" t="s">
        <v>8742</v>
      </c>
      <c r="B896" t="s">
        <v>91</v>
      </c>
      <c r="C896" t="s">
        <v>262</v>
      </c>
      <c r="D896" t="s">
        <v>261</v>
      </c>
      <c r="E896" s="2">
        <v>45014</v>
      </c>
      <c r="F896">
        <v>2023</v>
      </c>
      <c r="G896" t="s">
        <v>62</v>
      </c>
      <c r="H896" t="s">
        <v>98</v>
      </c>
      <c r="I896" t="s">
        <v>141</v>
      </c>
      <c r="M896" t="s">
        <v>24</v>
      </c>
      <c r="N896">
        <f>SUM(Table71417[[#This Row],[Mitigation ($ million)]], Table71417[[#This Row],[Adaptation ($ million)]])</f>
        <v>46.307699999999997</v>
      </c>
      <c r="O896">
        <v>46.307699999999997</v>
      </c>
      <c r="R896" s="5"/>
      <c r="S896" s="21" t="s">
        <v>263</v>
      </c>
      <c r="T896" s="1" t="s">
        <v>8797</v>
      </c>
    </row>
    <row r="897" spans="1:20" x14ac:dyDescent="0.25">
      <c r="A897" t="s">
        <v>8742</v>
      </c>
      <c r="B897" t="s">
        <v>91</v>
      </c>
      <c r="C897" t="s">
        <v>265</v>
      </c>
      <c r="D897" t="s">
        <v>264</v>
      </c>
      <c r="E897" s="2">
        <v>45014</v>
      </c>
      <c r="F897">
        <v>2023</v>
      </c>
      <c r="G897" t="s">
        <v>62</v>
      </c>
      <c r="H897" t="s">
        <v>93</v>
      </c>
      <c r="I897" t="s">
        <v>141</v>
      </c>
      <c r="J897">
        <v>656.5</v>
      </c>
      <c r="M897" t="s">
        <v>24</v>
      </c>
      <c r="N897">
        <f>SUM(Table71417[[#This Row],[Mitigation ($ million)]], Table71417[[#This Row],[Adaptation ($ million)]])</f>
        <v>40.448906000000001</v>
      </c>
      <c r="O897">
        <v>40.448906000000001</v>
      </c>
      <c r="R897" s="43">
        <f>Table71417[[#This Row],[Climate finance ($ million)]]/Table71417[[#This Row],[Total commitment ($ million)]]</f>
        <v>6.1612956587966491E-2</v>
      </c>
      <c r="S897" s="21" t="s">
        <v>266</v>
      </c>
      <c r="T897" s="1" t="s">
        <v>8797</v>
      </c>
    </row>
    <row r="898" spans="1:20" x14ac:dyDescent="0.25">
      <c r="A898" t="s">
        <v>8742</v>
      </c>
      <c r="B898" t="s">
        <v>91</v>
      </c>
      <c r="C898" t="s">
        <v>265</v>
      </c>
      <c r="D898" t="s">
        <v>264</v>
      </c>
      <c r="E898" s="2">
        <v>45014</v>
      </c>
      <c r="F898">
        <v>2023</v>
      </c>
      <c r="G898" t="s">
        <v>62</v>
      </c>
      <c r="H898" t="s">
        <v>98</v>
      </c>
      <c r="I898" t="s">
        <v>141</v>
      </c>
      <c r="M898" t="s">
        <v>24</v>
      </c>
      <c r="N898">
        <f>SUM(Table71417[[#This Row],[Mitigation ($ million)]], Table71417[[#This Row],[Adaptation ($ million)]])</f>
        <v>40.448906000000001</v>
      </c>
      <c r="O898">
        <v>40.448906000000001</v>
      </c>
      <c r="R898" s="5"/>
      <c r="S898" s="21" t="s">
        <v>266</v>
      </c>
      <c r="T898" s="1" t="s">
        <v>8797</v>
      </c>
    </row>
    <row r="899" spans="1:20" x14ac:dyDescent="0.25">
      <c r="A899" t="s">
        <v>8742</v>
      </c>
      <c r="B899" t="s">
        <v>66</v>
      </c>
      <c r="C899" t="s">
        <v>2815</v>
      </c>
      <c r="D899" t="s">
        <v>2814</v>
      </c>
      <c r="E899" s="2">
        <v>44899</v>
      </c>
      <c r="F899">
        <v>2022</v>
      </c>
      <c r="G899" t="s">
        <v>79</v>
      </c>
      <c r="H899" t="s">
        <v>68</v>
      </c>
      <c r="I899" t="s">
        <v>132</v>
      </c>
      <c r="J899">
        <v>1.5</v>
      </c>
      <c r="M899" t="s">
        <v>25</v>
      </c>
      <c r="N899">
        <f>SUM(Table71417[[#This Row],[Mitigation ($ million)]], Table71417[[#This Row],[Adaptation ($ million)]])</f>
        <v>0.03</v>
      </c>
      <c r="P899">
        <v>0.03</v>
      </c>
      <c r="R899" s="43">
        <f>Table71417[[#This Row],[Climate finance ($ million)]]/Table71417[[#This Row],[Total commitment ($ million)]]</f>
        <v>0.02</v>
      </c>
      <c r="S899" s="21" t="s">
        <v>2816</v>
      </c>
      <c r="T899" s="1" t="s">
        <v>8796</v>
      </c>
    </row>
    <row r="900" spans="1:20" x14ac:dyDescent="0.25">
      <c r="A900" t="s">
        <v>8742</v>
      </c>
      <c r="B900" t="s">
        <v>66</v>
      </c>
      <c r="C900" t="s">
        <v>676</v>
      </c>
      <c r="D900" t="s">
        <v>675</v>
      </c>
      <c r="E900" s="2">
        <v>45203</v>
      </c>
      <c r="F900">
        <v>2023</v>
      </c>
      <c r="G900" t="s">
        <v>88</v>
      </c>
      <c r="H900" t="s">
        <v>107</v>
      </c>
      <c r="I900" t="s">
        <v>71</v>
      </c>
      <c r="J900">
        <v>2.5</v>
      </c>
      <c r="M900" t="s">
        <v>72</v>
      </c>
      <c r="N900">
        <f>SUM(Table71417[[#This Row],[Mitigation ($ million)]], Table71417[[#This Row],[Adaptation ($ million)]])</f>
        <v>1.35</v>
      </c>
      <c r="O900">
        <v>1.05</v>
      </c>
      <c r="P900">
        <v>0.3</v>
      </c>
      <c r="R900" s="5"/>
      <c r="S900" s="21" t="s">
        <v>677</v>
      </c>
      <c r="T900" s="1" t="s">
        <v>8797</v>
      </c>
    </row>
    <row r="901" spans="1:20" x14ac:dyDescent="0.25">
      <c r="A901" t="s">
        <v>8742</v>
      </c>
      <c r="B901" t="s">
        <v>66</v>
      </c>
      <c r="C901" t="s">
        <v>1138</v>
      </c>
      <c r="D901" t="s">
        <v>1137</v>
      </c>
      <c r="E901" s="2">
        <v>45280</v>
      </c>
      <c r="F901">
        <v>2023</v>
      </c>
      <c r="G901" t="s">
        <v>397</v>
      </c>
      <c r="H901" t="s">
        <v>68</v>
      </c>
      <c r="I901" t="s">
        <v>332</v>
      </c>
      <c r="J901">
        <v>0.75</v>
      </c>
      <c r="M901" t="s">
        <v>72</v>
      </c>
      <c r="N901">
        <f>SUM(Table71417[[#This Row],[Mitigation ($ million)]], Table71417[[#This Row],[Adaptation ($ million)]])</f>
        <v>0.06</v>
      </c>
      <c r="O901">
        <v>0.03</v>
      </c>
      <c r="P901">
        <v>0.03</v>
      </c>
      <c r="R901" s="43">
        <f>Table71417[[#This Row],[Climate finance ($ million)]]/Table71417[[#This Row],[Total commitment ($ million)]]</f>
        <v>0.08</v>
      </c>
      <c r="S901" s="21" t="s">
        <v>1139</v>
      </c>
      <c r="T901" s="1" t="s">
        <v>8797</v>
      </c>
    </row>
    <row r="902" spans="1:20" x14ac:dyDescent="0.25">
      <c r="A902" t="s">
        <v>8742</v>
      </c>
      <c r="B902" t="s">
        <v>66</v>
      </c>
      <c r="C902" t="s">
        <v>77</v>
      </c>
      <c r="D902" t="s">
        <v>76</v>
      </c>
      <c r="E902" s="2">
        <v>44937</v>
      </c>
      <c r="F902">
        <v>2023</v>
      </c>
      <c r="G902" t="s">
        <v>79</v>
      </c>
      <c r="H902" t="s">
        <v>68</v>
      </c>
      <c r="I902" t="s">
        <v>71</v>
      </c>
      <c r="J902">
        <v>0.75</v>
      </c>
      <c r="M902" t="s">
        <v>25</v>
      </c>
      <c r="N902">
        <f>SUM(Table71417[[#This Row],[Mitigation ($ million)]], Table71417[[#This Row],[Adaptation ($ million)]])</f>
        <v>2.5000000000000001E-2</v>
      </c>
      <c r="P902">
        <v>2.5000000000000001E-2</v>
      </c>
      <c r="R902" s="43">
        <f>Table71417[[#This Row],[Climate finance ($ million)]]/Table71417[[#This Row],[Total commitment ($ million)]]</f>
        <v>3.3333333333333333E-2</v>
      </c>
      <c r="S902" s="21" t="s">
        <v>83</v>
      </c>
      <c r="T902" s="1" t="s">
        <v>8797</v>
      </c>
    </row>
    <row r="903" spans="1:20" x14ac:dyDescent="0.25">
      <c r="A903" t="s">
        <v>8742</v>
      </c>
      <c r="B903" t="s">
        <v>66</v>
      </c>
      <c r="C903" t="s">
        <v>77</v>
      </c>
      <c r="D903" t="s">
        <v>76</v>
      </c>
      <c r="E903" s="2">
        <v>44937</v>
      </c>
      <c r="F903">
        <v>2023</v>
      </c>
      <c r="G903" t="s">
        <v>79</v>
      </c>
      <c r="H903" t="s">
        <v>68</v>
      </c>
      <c r="I903" t="s">
        <v>84</v>
      </c>
      <c r="M903" t="s">
        <v>25</v>
      </c>
      <c r="N903">
        <f>SUM(Table71417[[#This Row],[Mitigation ($ million)]], Table71417[[#This Row],[Adaptation ($ million)]])</f>
        <v>0.01</v>
      </c>
      <c r="P903">
        <v>0.01</v>
      </c>
      <c r="R903" s="5"/>
      <c r="S903" s="21" t="s">
        <v>83</v>
      </c>
      <c r="T903" s="1" t="s">
        <v>8797</v>
      </c>
    </row>
    <row r="904" spans="1:20" x14ac:dyDescent="0.25">
      <c r="A904" t="s">
        <v>8742</v>
      </c>
      <c r="B904" t="s">
        <v>66</v>
      </c>
      <c r="C904" t="s">
        <v>2818</v>
      </c>
      <c r="D904" t="s">
        <v>2817</v>
      </c>
      <c r="E904" s="2">
        <v>44902</v>
      </c>
      <c r="F904">
        <v>2022</v>
      </c>
      <c r="G904" t="s">
        <v>288</v>
      </c>
      <c r="H904" t="s">
        <v>68</v>
      </c>
      <c r="I904" t="s">
        <v>141</v>
      </c>
      <c r="J904">
        <v>2</v>
      </c>
      <c r="M904" t="s">
        <v>24</v>
      </c>
      <c r="N904">
        <f>SUM(Table71417[[#This Row],[Mitigation ($ million)]], Table71417[[#This Row],[Adaptation ($ million)]])</f>
        <v>2</v>
      </c>
      <c r="O904">
        <v>2</v>
      </c>
      <c r="R904" s="43">
        <f>Table71417[[#This Row],[Climate finance ($ million)]]/Table71417[[#This Row],[Total commitment ($ million)]]</f>
        <v>1</v>
      </c>
      <c r="S904" s="21" t="s">
        <v>2819</v>
      </c>
      <c r="T904" s="1" t="s">
        <v>8796</v>
      </c>
    </row>
    <row r="905" spans="1:20" x14ac:dyDescent="0.25">
      <c r="A905" t="s">
        <v>8742</v>
      </c>
      <c r="B905" t="s">
        <v>91</v>
      </c>
      <c r="C905" t="s">
        <v>2605</v>
      </c>
      <c r="D905" t="s">
        <v>2604</v>
      </c>
      <c r="E905" s="2">
        <v>44916</v>
      </c>
      <c r="F905">
        <v>2022</v>
      </c>
      <c r="G905" t="s">
        <v>216</v>
      </c>
      <c r="H905" t="s">
        <v>93</v>
      </c>
      <c r="I905" t="s">
        <v>128</v>
      </c>
      <c r="J905">
        <v>200</v>
      </c>
      <c r="M905" t="s">
        <v>24</v>
      </c>
      <c r="N905">
        <f>SUM(Table71417[[#This Row],[Mitigation ($ million)]], Table71417[[#This Row],[Adaptation ($ million)]])</f>
        <v>103.35675366</v>
      </c>
      <c r="O905">
        <v>103.35675366</v>
      </c>
      <c r="R905" s="43">
        <f>Table71417[[#This Row],[Climate finance ($ million)]]/Table71417[[#This Row],[Total commitment ($ million)]]</f>
        <v>0.51678376829999995</v>
      </c>
      <c r="S905" s="21" t="s">
        <v>2607</v>
      </c>
      <c r="T905" s="1" t="s">
        <v>8796</v>
      </c>
    </row>
    <row r="906" spans="1:20" x14ac:dyDescent="0.25">
      <c r="A906" t="s">
        <v>8742</v>
      </c>
      <c r="B906" t="s">
        <v>66</v>
      </c>
      <c r="C906" t="s">
        <v>2821</v>
      </c>
      <c r="D906" t="s">
        <v>2820</v>
      </c>
      <c r="E906" s="2">
        <v>44859</v>
      </c>
      <c r="F906">
        <v>2022</v>
      </c>
      <c r="G906" t="s">
        <v>2823</v>
      </c>
      <c r="H906" t="s">
        <v>68</v>
      </c>
      <c r="I906" t="s">
        <v>117</v>
      </c>
      <c r="J906">
        <v>3.45</v>
      </c>
      <c r="M906" t="s">
        <v>25</v>
      </c>
      <c r="N906">
        <f>SUM(Table71417[[#This Row],[Mitigation ($ million)]], Table71417[[#This Row],[Adaptation ($ million)]])</f>
        <v>2</v>
      </c>
      <c r="P906">
        <v>2</v>
      </c>
      <c r="R906" s="43">
        <f>Table71417[[#This Row],[Climate finance ($ million)]]/Table71417[[#This Row],[Total commitment ($ million)]]</f>
        <v>0.57971014492753625</v>
      </c>
      <c r="S906" s="21" t="s">
        <v>2824</v>
      </c>
      <c r="T906" s="1" t="s">
        <v>8796</v>
      </c>
    </row>
    <row r="907" spans="1:20" x14ac:dyDescent="0.25">
      <c r="A907" t="s">
        <v>8742</v>
      </c>
      <c r="B907" t="s">
        <v>66</v>
      </c>
      <c r="C907" t="s">
        <v>2821</v>
      </c>
      <c r="D907" t="s">
        <v>2820</v>
      </c>
      <c r="E907" s="2">
        <v>44859</v>
      </c>
      <c r="F907">
        <v>2022</v>
      </c>
      <c r="G907" t="s">
        <v>2823</v>
      </c>
      <c r="H907" t="s">
        <v>68</v>
      </c>
      <c r="I907" t="s">
        <v>117</v>
      </c>
      <c r="M907" t="s">
        <v>25</v>
      </c>
      <c r="N907">
        <f>SUM(Table71417[[#This Row],[Mitigation ($ million)]], Table71417[[#This Row],[Adaptation ($ million)]])</f>
        <v>0.75</v>
      </c>
      <c r="P907">
        <v>0.75</v>
      </c>
      <c r="R907" s="5"/>
      <c r="S907" s="21" t="s">
        <v>2824</v>
      </c>
      <c r="T907" s="1" t="s">
        <v>8796</v>
      </c>
    </row>
    <row r="908" spans="1:20" x14ac:dyDescent="0.25">
      <c r="A908" t="s">
        <v>8742</v>
      </c>
      <c r="B908" t="s">
        <v>66</v>
      </c>
      <c r="C908" t="s">
        <v>2821</v>
      </c>
      <c r="D908" t="s">
        <v>2820</v>
      </c>
      <c r="E908" s="2">
        <v>44859</v>
      </c>
      <c r="F908">
        <v>2022</v>
      </c>
      <c r="G908" t="s">
        <v>2823</v>
      </c>
      <c r="H908" t="s">
        <v>68</v>
      </c>
      <c r="I908" t="s">
        <v>117</v>
      </c>
      <c r="M908" t="s">
        <v>25</v>
      </c>
      <c r="N908">
        <f>SUM(Table71417[[#This Row],[Mitigation ($ million)]], Table71417[[#This Row],[Adaptation ($ million)]])</f>
        <v>0.7</v>
      </c>
      <c r="P908">
        <v>0.7</v>
      </c>
      <c r="R908" s="5"/>
      <c r="S908" s="21" t="s">
        <v>2824</v>
      </c>
      <c r="T908" s="1" t="s">
        <v>8796</v>
      </c>
    </row>
    <row r="909" spans="1:20" x14ac:dyDescent="0.25">
      <c r="A909" t="s">
        <v>8742</v>
      </c>
      <c r="B909" t="s">
        <v>91</v>
      </c>
      <c r="C909" t="s">
        <v>327</v>
      </c>
      <c r="D909" t="s">
        <v>326</v>
      </c>
      <c r="E909" s="2">
        <v>45040</v>
      </c>
      <c r="F909">
        <v>2023</v>
      </c>
      <c r="G909" t="s">
        <v>329</v>
      </c>
      <c r="H909" t="s">
        <v>93</v>
      </c>
      <c r="I909" t="s">
        <v>332</v>
      </c>
      <c r="J909">
        <v>7.6921999999999997</v>
      </c>
      <c r="M909" t="s">
        <v>24</v>
      </c>
      <c r="N909">
        <f>SUM(Table71417[[#This Row],[Mitigation ($ million)]], Table71417[[#This Row],[Adaptation ($ million)]])</f>
        <v>7.95228628</v>
      </c>
      <c r="O909">
        <v>7.95228628</v>
      </c>
      <c r="R909" s="43">
        <f>Table71417[[#This Row],[Climate finance ($ million)]]/Table71417[[#This Row],[Total commitment ($ million)]]</f>
        <v>1.0338116897636567</v>
      </c>
      <c r="S909" s="21" t="s">
        <v>333</v>
      </c>
      <c r="T909" s="1" t="s">
        <v>8797</v>
      </c>
    </row>
    <row r="910" spans="1:20" x14ac:dyDescent="0.25">
      <c r="A910" t="s">
        <v>8742</v>
      </c>
      <c r="B910" t="s">
        <v>91</v>
      </c>
      <c r="C910" t="s">
        <v>2609</v>
      </c>
      <c r="D910" t="s">
        <v>2608</v>
      </c>
      <c r="E910" s="2">
        <v>44805</v>
      </c>
      <c r="F910">
        <v>2022</v>
      </c>
      <c r="G910" t="s">
        <v>2611</v>
      </c>
      <c r="H910" t="s">
        <v>2524</v>
      </c>
      <c r="I910" t="s">
        <v>128</v>
      </c>
      <c r="J910">
        <v>200</v>
      </c>
      <c r="M910" t="s">
        <v>24</v>
      </c>
      <c r="N910">
        <f>SUM(Table71417[[#This Row],[Mitigation ($ million)]], Table71417[[#This Row],[Adaptation ($ million)]])</f>
        <v>0.75</v>
      </c>
      <c r="O910">
        <v>0.75</v>
      </c>
      <c r="R910" s="43">
        <f>Table71417[[#This Row],[Climate finance ($ million)]]/Table71417[[#This Row],[Total commitment ($ million)]]</f>
        <v>3.7499999999999999E-3</v>
      </c>
      <c r="S910" s="21" t="s">
        <v>2613</v>
      </c>
      <c r="T910" s="1" t="s">
        <v>8796</v>
      </c>
    </row>
    <row r="911" spans="1:20" x14ac:dyDescent="0.25">
      <c r="A911" t="s">
        <v>8742</v>
      </c>
      <c r="B911" t="s">
        <v>66</v>
      </c>
      <c r="C911" t="s">
        <v>60</v>
      </c>
      <c r="D911" t="s">
        <v>59</v>
      </c>
      <c r="E911" s="2">
        <v>44933</v>
      </c>
      <c r="F911">
        <v>2023</v>
      </c>
      <c r="G911" t="s">
        <v>62</v>
      </c>
      <c r="H911" t="s">
        <v>68</v>
      </c>
      <c r="I911" t="s">
        <v>71</v>
      </c>
      <c r="J911">
        <v>1</v>
      </c>
      <c r="M911" t="s">
        <v>72</v>
      </c>
      <c r="N911">
        <f>SUM(Table71417[[#This Row],[Mitigation ($ million)]], Table71417[[#This Row],[Adaptation ($ million)]])</f>
        <v>0.64</v>
      </c>
      <c r="O911">
        <v>0.32</v>
      </c>
      <c r="P911">
        <v>0.32</v>
      </c>
      <c r="R911" s="43">
        <f>Table71417[[#This Row],[Climate finance ($ million)]]/Table71417[[#This Row],[Total commitment ($ million)]]</f>
        <v>0.64</v>
      </c>
      <c r="S911" s="21" t="s">
        <v>75</v>
      </c>
      <c r="T911" s="1" t="s">
        <v>8797</v>
      </c>
    </row>
    <row r="912" spans="1:20" x14ac:dyDescent="0.25">
      <c r="A912" t="s">
        <v>8742</v>
      </c>
      <c r="B912" t="s">
        <v>91</v>
      </c>
      <c r="C912" t="s">
        <v>604</v>
      </c>
      <c r="D912" t="s">
        <v>603</v>
      </c>
      <c r="E912" s="2">
        <v>45161</v>
      </c>
      <c r="F912">
        <v>2023</v>
      </c>
      <c r="G912" t="s">
        <v>88</v>
      </c>
      <c r="H912" t="s">
        <v>93</v>
      </c>
      <c r="I912" t="s">
        <v>141</v>
      </c>
      <c r="M912" t="s">
        <v>24</v>
      </c>
      <c r="N912">
        <f>SUM(Table71417[[#This Row],[Mitigation ($ million)]], Table71417[[#This Row],[Adaptation ($ million)]])</f>
        <v>14.651090119999999</v>
      </c>
      <c r="O912">
        <v>14.651090119999999</v>
      </c>
      <c r="R912" s="5"/>
      <c r="S912" s="21" t="s">
        <v>606</v>
      </c>
      <c r="T912" s="1" t="s">
        <v>8797</v>
      </c>
    </row>
    <row r="913" spans="1:20" x14ac:dyDescent="0.25">
      <c r="A913" t="s">
        <v>8742</v>
      </c>
      <c r="B913" t="s">
        <v>66</v>
      </c>
      <c r="C913" t="s">
        <v>2247</v>
      </c>
      <c r="D913" t="s">
        <v>2246</v>
      </c>
      <c r="E913" s="2">
        <v>44908</v>
      </c>
      <c r="F913">
        <v>2022</v>
      </c>
      <c r="G913" t="s">
        <v>2249</v>
      </c>
      <c r="H913" t="s">
        <v>68</v>
      </c>
      <c r="I913" t="s">
        <v>128</v>
      </c>
      <c r="J913">
        <v>1.925</v>
      </c>
      <c r="M913" t="s">
        <v>72</v>
      </c>
      <c r="N913">
        <f>SUM(Table71417[[#This Row],[Mitigation ($ million)]], Table71417[[#This Row],[Adaptation ($ million)]])</f>
        <v>1.8</v>
      </c>
      <c r="O913">
        <v>0.9</v>
      </c>
      <c r="P913">
        <v>0.9</v>
      </c>
      <c r="R913" s="43">
        <f>Table71417[[#This Row],[Climate finance ($ million)]]/Table71417[[#This Row],[Total commitment ($ million)]]</f>
        <v>0.93506493506493504</v>
      </c>
      <c r="S913" s="21" t="s">
        <v>2251</v>
      </c>
      <c r="T913" s="1" t="s">
        <v>8796</v>
      </c>
    </row>
    <row r="914" spans="1:20" x14ac:dyDescent="0.25">
      <c r="A914" t="s">
        <v>8742</v>
      </c>
      <c r="B914" t="s">
        <v>66</v>
      </c>
      <c r="C914" t="s">
        <v>2247</v>
      </c>
      <c r="D914" t="s">
        <v>2246</v>
      </c>
      <c r="E914" s="2">
        <v>44908</v>
      </c>
      <c r="F914">
        <v>2022</v>
      </c>
      <c r="G914" t="s">
        <v>2249</v>
      </c>
      <c r="H914" t="s">
        <v>68</v>
      </c>
      <c r="I914" t="s">
        <v>128</v>
      </c>
      <c r="M914" t="s">
        <v>72</v>
      </c>
      <c r="N914">
        <f>SUM(Table71417[[#This Row],[Mitigation ($ million)]], Table71417[[#This Row],[Adaptation ($ million)]])</f>
        <v>0.125</v>
      </c>
      <c r="O914">
        <v>6.25E-2</v>
      </c>
      <c r="P914">
        <v>6.25E-2</v>
      </c>
      <c r="R914" s="5"/>
      <c r="S914" s="21" t="s">
        <v>2251</v>
      </c>
      <c r="T914" s="1" t="s">
        <v>8796</v>
      </c>
    </row>
    <row r="915" spans="1:20" x14ac:dyDescent="0.25">
      <c r="A915" t="s">
        <v>8742</v>
      </c>
      <c r="B915" t="s">
        <v>91</v>
      </c>
      <c r="C915" t="s">
        <v>2615</v>
      </c>
      <c r="D915" t="s">
        <v>2614</v>
      </c>
      <c r="E915" s="2">
        <v>44904</v>
      </c>
      <c r="F915">
        <v>2022</v>
      </c>
      <c r="G915" t="s">
        <v>201</v>
      </c>
      <c r="H915" t="s">
        <v>93</v>
      </c>
      <c r="I915" t="s">
        <v>141</v>
      </c>
      <c r="J915">
        <v>32.9</v>
      </c>
      <c r="M915" t="s">
        <v>24</v>
      </c>
      <c r="N915">
        <f>SUM(Table71417[[#This Row],[Mitigation ($ million)]], Table71417[[#This Row],[Adaptation ($ million)]])</f>
        <v>7</v>
      </c>
      <c r="O915">
        <v>7</v>
      </c>
      <c r="R915" s="43">
        <f>Table71417[[#This Row],[Climate finance ($ million)]]/Table71417[[#This Row],[Total commitment ($ million)]]</f>
        <v>0.21276595744680851</v>
      </c>
      <c r="S915" s="21" t="s">
        <v>2618</v>
      </c>
      <c r="T915" s="1" t="s">
        <v>8796</v>
      </c>
    </row>
    <row r="916" spans="1:20" x14ac:dyDescent="0.25">
      <c r="A916" t="s">
        <v>8742</v>
      </c>
      <c r="B916" t="s">
        <v>91</v>
      </c>
      <c r="C916" t="s">
        <v>2615</v>
      </c>
      <c r="D916" t="s">
        <v>2614</v>
      </c>
      <c r="E916" s="2">
        <v>44904</v>
      </c>
      <c r="F916">
        <v>2022</v>
      </c>
      <c r="G916" t="s">
        <v>201</v>
      </c>
      <c r="H916" t="s">
        <v>93</v>
      </c>
      <c r="I916" t="s">
        <v>141</v>
      </c>
      <c r="M916" t="s">
        <v>24</v>
      </c>
      <c r="N916">
        <f>SUM(Table71417[[#This Row],[Mitigation ($ million)]], Table71417[[#This Row],[Adaptation ($ million)]])</f>
        <v>6</v>
      </c>
      <c r="O916">
        <v>6</v>
      </c>
      <c r="R916" s="5"/>
      <c r="S916" s="21" t="s">
        <v>2618</v>
      </c>
      <c r="T916" s="1" t="s">
        <v>8796</v>
      </c>
    </row>
    <row r="917" spans="1:20" x14ac:dyDescent="0.25">
      <c r="A917" t="s">
        <v>8742</v>
      </c>
      <c r="B917" t="s">
        <v>66</v>
      </c>
      <c r="C917" t="s">
        <v>2893</v>
      </c>
      <c r="D917" t="s">
        <v>2892</v>
      </c>
      <c r="E917" s="2">
        <v>44897</v>
      </c>
      <c r="F917">
        <v>2022</v>
      </c>
      <c r="G917" t="s">
        <v>104</v>
      </c>
      <c r="H917" t="s">
        <v>68</v>
      </c>
      <c r="I917" t="s">
        <v>325</v>
      </c>
      <c r="J917">
        <v>1.6</v>
      </c>
      <c r="M917" t="s">
        <v>72</v>
      </c>
      <c r="N917">
        <f>SUM(Table71417[[#This Row],[Mitigation ($ million)]], Table71417[[#This Row],[Adaptation ($ million)]])</f>
        <v>0.25</v>
      </c>
      <c r="O917">
        <v>0.1</v>
      </c>
      <c r="P917">
        <v>0.15</v>
      </c>
      <c r="R917" s="43">
        <f>Table71417[[#This Row],[Climate finance ($ million)]]/Table71417[[#This Row],[Total commitment ($ million)]]</f>
        <v>0.15625</v>
      </c>
      <c r="S917" s="21" t="s">
        <v>2895</v>
      </c>
      <c r="T917" s="1" t="s">
        <v>8796</v>
      </c>
    </row>
    <row r="918" spans="1:20" x14ac:dyDescent="0.25">
      <c r="A918" t="s">
        <v>8742</v>
      </c>
      <c r="B918" t="s">
        <v>66</v>
      </c>
      <c r="C918" t="s">
        <v>2893</v>
      </c>
      <c r="D918" t="s">
        <v>2892</v>
      </c>
      <c r="E918" s="2">
        <v>44897</v>
      </c>
      <c r="F918">
        <v>2022</v>
      </c>
      <c r="G918" t="s">
        <v>104</v>
      </c>
      <c r="H918" t="s">
        <v>68</v>
      </c>
      <c r="I918" t="s">
        <v>325</v>
      </c>
      <c r="M918" t="s">
        <v>72</v>
      </c>
      <c r="N918">
        <f>SUM(Table71417[[#This Row],[Mitigation ($ million)]], Table71417[[#This Row],[Adaptation ($ million)]])</f>
        <v>0.4</v>
      </c>
      <c r="O918">
        <v>0.1</v>
      </c>
      <c r="P918">
        <v>0.3</v>
      </c>
      <c r="R918" s="5"/>
      <c r="S918" s="21" t="s">
        <v>2895</v>
      </c>
      <c r="T918" s="1" t="s">
        <v>8796</v>
      </c>
    </row>
    <row r="919" spans="1:20" x14ac:dyDescent="0.25">
      <c r="A919" t="s">
        <v>8742</v>
      </c>
      <c r="B919" t="s">
        <v>66</v>
      </c>
      <c r="C919" t="s">
        <v>2893</v>
      </c>
      <c r="D919" t="s">
        <v>2892</v>
      </c>
      <c r="E919" s="2">
        <v>44897</v>
      </c>
      <c r="F919">
        <v>2022</v>
      </c>
      <c r="G919" t="s">
        <v>104</v>
      </c>
      <c r="H919" t="s">
        <v>68</v>
      </c>
      <c r="I919" t="s">
        <v>325</v>
      </c>
      <c r="M919" t="s">
        <v>72</v>
      </c>
      <c r="N919">
        <f>SUM(Table71417[[#This Row],[Mitigation ($ million)]], Table71417[[#This Row],[Adaptation ($ million)]])</f>
        <v>0.35</v>
      </c>
      <c r="O919">
        <v>0.25</v>
      </c>
      <c r="P919">
        <v>0.1</v>
      </c>
      <c r="R919" s="5"/>
      <c r="S919" s="21" t="s">
        <v>2895</v>
      </c>
      <c r="T919" s="1" t="s">
        <v>8796</v>
      </c>
    </row>
    <row r="920" spans="1:20" x14ac:dyDescent="0.25">
      <c r="A920" t="s">
        <v>8742</v>
      </c>
      <c r="B920" t="s">
        <v>91</v>
      </c>
      <c r="C920" t="s">
        <v>2621</v>
      </c>
      <c r="D920" t="s">
        <v>2620</v>
      </c>
      <c r="E920" s="2">
        <v>44896</v>
      </c>
      <c r="F920">
        <v>2022</v>
      </c>
      <c r="G920" t="s">
        <v>88</v>
      </c>
      <c r="H920" t="s">
        <v>93</v>
      </c>
      <c r="I920" t="s">
        <v>117</v>
      </c>
      <c r="J920">
        <v>21.6</v>
      </c>
      <c r="M920" t="s">
        <v>25</v>
      </c>
      <c r="N920">
        <f>SUM(Table71417[[#This Row],[Mitigation ($ million)]], Table71417[[#This Row],[Adaptation ($ million)]])</f>
        <v>16</v>
      </c>
      <c r="P920">
        <v>16</v>
      </c>
      <c r="R920" s="5"/>
      <c r="S920" s="21" t="s">
        <v>2623</v>
      </c>
      <c r="T920" s="1" t="s">
        <v>8796</v>
      </c>
    </row>
    <row r="921" spans="1:20" x14ac:dyDescent="0.25">
      <c r="A921" t="s">
        <v>8742</v>
      </c>
      <c r="B921" t="s">
        <v>91</v>
      </c>
      <c r="C921" t="s">
        <v>2625</v>
      </c>
      <c r="D921" t="s">
        <v>2624</v>
      </c>
      <c r="E921" s="2">
        <v>44834</v>
      </c>
      <c r="F921">
        <v>2022</v>
      </c>
      <c r="G921" t="s">
        <v>88</v>
      </c>
      <c r="H921" t="s">
        <v>68</v>
      </c>
      <c r="I921" t="s">
        <v>117</v>
      </c>
      <c r="J921">
        <v>0.22500000000000001</v>
      </c>
      <c r="M921" t="s">
        <v>25</v>
      </c>
      <c r="N921">
        <f>SUM(Table71417[[#This Row],[Mitigation ($ million)]], Table71417[[#This Row],[Adaptation ($ million)]])</f>
        <v>0.22500000000000001</v>
      </c>
      <c r="P921">
        <v>0.22500000000000001</v>
      </c>
      <c r="R921" s="5"/>
      <c r="S921" s="21" t="s">
        <v>2626</v>
      </c>
      <c r="T921" s="1" t="s">
        <v>8796</v>
      </c>
    </row>
    <row r="922" spans="1:20" x14ac:dyDescent="0.25">
      <c r="A922" t="s">
        <v>8742</v>
      </c>
      <c r="B922" t="s">
        <v>66</v>
      </c>
      <c r="C922" t="s">
        <v>2897</v>
      </c>
      <c r="D922" t="s">
        <v>2896</v>
      </c>
      <c r="E922" s="2">
        <v>44859</v>
      </c>
      <c r="F922">
        <v>2022</v>
      </c>
      <c r="G922" t="s">
        <v>2899</v>
      </c>
      <c r="H922" t="s">
        <v>68</v>
      </c>
      <c r="I922" t="s">
        <v>128</v>
      </c>
      <c r="J922">
        <v>1.25</v>
      </c>
      <c r="M922" t="s">
        <v>72</v>
      </c>
      <c r="N922">
        <f>SUM(Table71417[[#This Row],[Mitigation ($ million)]], Table71417[[#This Row],[Adaptation ($ million)]])</f>
        <v>0.75</v>
      </c>
      <c r="O922">
        <v>0.375</v>
      </c>
      <c r="P922">
        <v>0.375</v>
      </c>
      <c r="R922" s="43">
        <f>Table71417[[#This Row],[Climate finance ($ million)]]/Table71417[[#This Row],[Total commitment ($ million)]]</f>
        <v>0.6</v>
      </c>
      <c r="S922" s="21" t="s">
        <v>2901</v>
      </c>
      <c r="T922" s="1" t="s">
        <v>8796</v>
      </c>
    </row>
    <row r="923" spans="1:20" x14ac:dyDescent="0.25">
      <c r="A923" t="s">
        <v>8742</v>
      </c>
      <c r="B923" t="s">
        <v>66</v>
      </c>
      <c r="C923" t="s">
        <v>2897</v>
      </c>
      <c r="D923" t="s">
        <v>2896</v>
      </c>
      <c r="E923" s="2">
        <v>44859</v>
      </c>
      <c r="F923">
        <v>2022</v>
      </c>
      <c r="G923" t="s">
        <v>2899</v>
      </c>
      <c r="H923" t="s">
        <v>68</v>
      </c>
      <c r="I923" t="s">
        <v>128</v>
      </c>
      <c r="M923" t="s">
        <v>72</v>
      </c>
      <c r="N923">
        <f>SUM(Table71417[[#This Row],[Mitigation ($ million)]], Table71417[[#This Row],[Adaptation ($ million)]])</f>
        <v>0.5</v>
      </c>
      <c r="O923">
        <v>0.25</v>
      </c>
      <c r="P923">
        <v>0.25</v>
      </c>
      <c r="R923" s="5"/>
      <c r="S923" s="21" t="s">
        <v>2901</v>
      </c>
      <c r="T923" s="1" t="s">
        <v>8796</v>
      </c>
    </row>
    <row r="924" spans="1:20" x14ac:dyDescent="0.25">
      <c r="A924" t="s">
        <v>8742</v>
      </c>
      <c r="B924" t="s">
        <v>66</v>
      </c>
      <c r="C924" t="s">
        <v>188</v>
      </c>
      <c r="D924" t="s">
        <v>187</v>
      </c>
      <c r="E924" s="2">
        <v>44916</v>
      </c>
      <c r="F924">
        <v>2022</v>
      </c>
      <c r="G924" t="s">
        <v>3035</v>
      </c>
      <c r="H924" t="s">
        <v>68</v>
      </c>
      <c r="I924" t="s">
        <v>71</v>
      </c>
      <c r="J924">
        <v>2.5</v>
      </c>
      <c r="M924" t="s">
        <v>72</v>
      </c>
      <c r="N924">
        <f>SUM(Table71417[[#This Row],[Mitigation ($ million)]], Table71417[[#This Row],[Adaptation ($ million)]])</f>
        <v>0.2</v>
      </c>
      <c r="O924">
        <v>0.1</v>
      </c>
      <c r="P924">
        <v>0.1</v>
      </c>
      <c r="R924" s="43">
        <f>Table71417[[#This Row],[Climate finance ($ million)]]/Table71417[[#This Row],[Total commitment ($ million)]]</f>
        <v>0.08</v>
      </c>
      <c r="S924" s="21" t="s">
        <v>193</v>
      </c>
      <c r="T924" s="1" t="s">
        <v>8796</v>
      </c>
    </row>
    <row r="925" spans="1:20" x14ac:dyDescent="0.25">
      <c r="A925" t="s">
        <v>8742</v>
      </c>
      <c r="B925" t="s">
        <v>66</v>
      </c>
      <c r="C925" t="s">
        <v>188</v>
      </c>
      <c r="D925" t="s">
        <v>187</v>
      </c>
      <c r="E925" s="2">
        <v>44916</v>
      </c>
      <c r="F925">
        <v>2022</v>
      </c>
      <c r="G925" t="s">
        <v>3035</v>
      </c>
      <c r="H925" t="s">
        <v>68</v>
      </c>
      <c r="I925" t="s">
        <v>71</v>
      </c>
      <c r="M925" t="s">
        <v>72</v>
      </c>
      <c r="N925">
        <f>SUM(Table71417[[#This Row],[Mitigation ($ million)]], Table71417[[#This Row],[Adaptation ($ million)]])</f>
        <v>0.2</v>
      </c>
      <c r="O925">
        <v>0.1</v>
      </c>
      <c r="P925">
        <v>0.1</v>
      </c>
      <c r="R925" s="5"/>
      <c r="S925" s="21" t="s">
        <v>193</v>
      </c>
      <c r="T925" s="1" t="s">
        <v>8796</v>
      </c>
    </row>
    <row r="926" spans="1:20" x14ac:dyDescent="0.25">
      <c r="A926" t="s">
        <v>8742</v>
      </c>
      <c r="B926" t="s">
        <v>66</v>
      </c>
      <c r="C926" t="s">
        <v>188</v>
      </c>
      <c r="D926" t="s">
        <v>187</v>
      </c>
      <c r="E926" s="2">
        <v>44992</v>
      </c>
      <c r="F926">
        <v>2023</v>
      </c>
      <c r="G926" t="s">
        <v>190</v>
      </c>
      <c r="H926" t="s">
        <v>107</v>
      </c>
      <c r="I926" t="s">
        <v>71</v>
      </c>
      <c r="J926">
        <v>1.1499999999999999</v>
      </c>
      <c r="M926" t="s">
        <v>72</v>
      </c>
      <c r="N926">
        <f>SUM(Table71417[[#This Row],[Mitigation ($ million)]], Table71417[[#This Row],[Adaptation ($ million)]])</f>
        <v>0.2</v>
      </c>
      <c r="O926">
        <v>0.1</v>
      </c>
      <c r="P926">
        <v>0.1</v>
      </c>
      <c r="R926" s="43">
        <f>Table71417[[#This Row],[Climate finance ($ million)]]/Table71417[[#This Row],[Total commitment ($ million)]]</f>
        <v>0.17391304347826089</v>
      </c>
      <c r="S926" s="21" t="s">
        <v>193</v>
      </c>
      <c r="T926" s="1" t="s">
        <v>8797</v>
      </c>
    </row>
    <row r="927" spans="1:20" x14ac:dyDescent="0.25">
      <c r="A927" t="s">
        <v>8742</v>
      </c>
      <c r="B927" t="s">
        <v>66</v>
      </c>
      <c r="C927" t="s">
        <v>188</v>
      </c>
      <c r="D927" t="s">
        <v>187</v>
      </c>
      <c r="E927" s="2">
        <v>45271</v>
      </c>
      <c r="F927">
        <v>2023</v>
      </c>
      <c r="G927" t="s">
        <v>190</v>
      </c>
      <c r="H927" t="s">
        <v>107</v>
      </c>
      <c r="I927" t="s">
        <v>71</v>
      </c>
      <c r="M927" t="s">
        <v>72</v>
      </c>
      <c r="N927">
        <f>SUM(Table71417[[#This Row],[Mitigation ($ million)]], Table71417[[#This Row],[Adaptation ($ million)]])</f>
        <v>0.4</v>
      </c>
      <c r="P927">
        <v>0.4</v>
      </c>
      <c r="R927" s="5"/>
      <c r="S927" s="21" t="s">
        <v>193</v>
      </c>
      <c r="T927" s="1" t="s">
        <v>8797</v>
      </c>
    </row>
    <row r="928" spans="1:20" x14ac:dyDescent="0.25">
      <c r="A928" t="s">
        <v>8742</v>
      </c>
      <c r="B928" t="s">
        <v>66</v>
      </c>
      <c r="C928" t="s">
        <v>188</v>
      </c>
      <c r="D928" t="s">
        <v>187</v>
      </c>
      <c r="E928" s="2">
        <v>45271</v>
      </c>
      <c r="F928">
        <v>2023</v>
      </c>
      <c r="G928" t="s">
        <v>190</v>
      </c>
      <c r="H928" t="s">
        <v>68</v>
      </c>
      <c r="I928" t="s">
        <v>71</v>
      </c>
      <c r="M928" t="s">
        <v>72</v>
      </c>
      <c r="N928">
        <f>SUM(Table71417[[#This Row],[Mitigation ($ million)]], Table71417[[#This Row],[Adaptation ($ million)]])</f>
        <v>0.15000000000000002</v>
      </c>
      <c r="O928">
        <v>0.05</v>
      </c>
      <c r="P928">
        <v>0.1</v>
      </c>
      <c r="R928" s="5"/>
      <c r="S928" s="21" t="s">
        <v>193</v>
      </c>
      <c r="T928" s="1" t="s">
        <v>8797</v>
      </c>
    </row>
    <row r="929" spans="1:20" x14ac:dyDescent="0.25">
      <c r="A929" t="s">
        <v>8742</v>
      </c>
      <c r="B929" t="s">
        <v>91</v>
      </c>
      <c r="C929" t="s">
        <v>2628</v>
      </c>
      <c r="D929" t="s">
        <v>2627</v>
      </c>
      <c r="E929" s="2">
        <v>44872</v>
      </c>
      <c r="F929">
        <v>2022</v>
      </c>
      <c r="G929" t="s">
        <v>329</v>
      </c>
      <c r="H929" t="s">
        <v>93</v>
      </c>
      <c r="I929" t="s">
        <v>128</v>
      </c>
      <c r="J929">
        <v>27</v>
      </c>
      <c r="M929" t="s">
        <v>24</v>
      </c>
      <c r="N929">
        <f>SUM(Table71417[[#This Row],[Mitigation ($ million)]], Table71417[[#This Row],[Adaptation ($ million)]])</f>
        <v>1.5</v>
      </c>
      <c r="O929">
        <v>1.5</v>
      </c>
      <c r="R929" s="43">
        <f>Table71417[[#This Row],[Climate finance ($ million)]]/Table71417[[#This Row],[Total commitment ($ million)]]</f>
        <v>5.5555555555555552E-2</v>
      </c>
      <c r="S929" s="21" t="s">
        <v>2630</v>
      </c>
      <c r="T929" s="1" t="s">
        <v>8796</v>
      </c>
    </row>
    <row r="930" spans="1:20" x14ac:dyDescent="0.25">
      <c r="A930" t="s">
        <v>8742</v>
      </c>
      <c r="B930" t="s">
        <v>91</v>
      </c>
      <c r="C930" t="s">
        <v>2632</v>
      </c>
      <c r="D930" t="s">
        <v>2631</v>
      </c>
      <c r="E930" s="2">
        <v>44837</v>
      </c>
      <c r="F930">
        <v>2022</v>
      </c>
      <c r="G930" t="s">
        <v>88</v>
      </c>
      <c r="H930" t="s">
        <v>93</v>
      </c>
      <c r="I930" t="s">
        <v>117</v>
      </c>
      <c r="J930">
        <v>32.53</v>
      </c>
      <c r="M930" t="s">
        <v>72</v>
      </c>
      <c r="N930">
        <f>SUM(Table71417[[#This Row],[Mitigation ($ million)]], Table71417[[#This Row],[Adaptation ($ million)]])</f>
        <v>27.28</v>
      </c>
      <c r="O930">
        <v>1.18</v>
      </c>
      <c r="P930">
        <v>26.1</v>
      </c>
      <c r="R930" s="43">
        <f>Table71417[[#This Row],[Climate finance ($ million)]]/Table71417[[#This Row],[Total commitment ($ million)]]</f>
        <v>0.83861051337227177</v>
      </c>
      <c r="S930" s="21" t="s">
        <v>2634</v>
      </c>
      <c r="T930" s="1" t="s">
        <v>8796</v>
      </c>
    </row>
    <row r="931" spans="1:20" x14ac:dyDescent="0.25">
      <c r="A931" t="s">
        <v>8742</v>
      </c>
      <c r="B931" t="s">
        <v>91</v>
      </c>
      <c r="C931" t="s">
        <v>2636</v>
      </c>
      <c r="D931" t="s">
        <v>2635</v>
      </c>
      <c r="E931" s="2">
        <v>44729</v>
      </c>
      <c r="F931">
        <v>2022</v>
      </c>
      <c r="G931" t="s">
        <v>88</v>
      </c>
      <c r="H931" t="s">
        <v>68</v>
      </c>
      <c r="I931" t="s">
        <v>117</v>
      </c>
      <c r="J931">
        <v>0.22500000000000001</v>
      </c>
      <c r="M931" t="s">
        <v>25</v>
      </c>
      <c r="N931">
        <f>SUM(Table71417[[#This Row],[Mitigation ($ million)]], Table71417[[#This Row],[Adaptation ($ million)]])</f>
        <v>0.22500000000000001</v>
      </c>
      <c r="P931">
        <v>0.22500000000000001</v>
      </c>
      <c r="R931" s="43">
        <f>Table71417[[#This Row],[Climate finance ($ million)]]/Table71417[[#This Row],[Total commitment ($ million)]]</f>
        <v>1</v>
      </c>
      <c r="S931" s="21" t="s">
        <v>2637</v>
      </c>
      <c r="T931" s="1" t="s">
        <v>8796</v>
      </c>
    </row>
    <row r="932" spans="1:20" x14ac:dyDescent="0.25">
      <c r="A932" t="s">
        <v>8742</v>
      </c>
      <c r="B932" t="s">
        <v>66</v>
      </c>
      <c r="C932" t="s">
        <v>182</v>
      </c>
      <c r="D932" t="s">
        <v>181</v>
      </c>
      <c r="E932" s="2">
        <v>44991</v>
      </c>
      <c r="F932">
        <v>2023</v>
      </c>
      <c r="G932" t="s">
        <v>104</v>
      </c>
      <c r="H932" t="s">
        <v>68</v>
      </c>
      <c r="I932" t="s">
        <v>126</v>
      </c>
      <c r="M932" t="s">
        <v>25</v>
      </c>
      <c r="N932">
        <f>SUM(Table71417[[#This Row],[Mitigation ($ million)]], Table71417[[#This Row],[Adaptation ($ million)]])</f>
        <v>2.2000000000000002</v>
      </c>
      <c r="P932">
        <v>2.2000000000000002</v>
      </c>
      <c r="R932" s="5"/>
      <c r="S932" s="21" t="s">
        <v>186</v>
      </c>
      <c r="T932" s="1" t="s">
        <v>8797</v>
      </c>
    </row>
    <row r="933" spans="1:20" x14ac:dyDescent="0.25">
      <c r="A933" t="s">
        <v>8742</v>
      </c>
      <c r="B933" t="s">
        <v>66</v>
      </c>
      <c r="C933" t="s">
        <v>220</v>
      </c>
      <c r="D933" t="s">
        <v>181</v>
      </c>
      <c r="E933" s="2">
        <v>44999</v>
      </c>
      <c r="F933">
        <v>2023</v>
      </c>
      <c r="G933" t="s">
        <v>222</v>
      </c>
      <c r="H933" t="s">
        <v>93</v>
      </c>
      <c r="I933" t="s">
        <v>126</v>
      </c>
      <c r="J933">
        <v>42.4</v>
      </c>
      <c r="M933" t="s">
        <v>25</v>
      </c>
      <c r="N933">
        <f>SUM(Table71417[[#This Row],[Mitigation ($ million)]], Table71417[[#This Row],[Adaptation ($ million)]])</f>
        <v>3.125</v>
      </c>
      <c r="P933">
        <v>3.125</v>
      </c>
      <c r="R933" s="43">
        <f>Table71417[[#This Row],[Climate finance ($ million)]]/Table71417[[#This Row],[Total commitment ($ million)]]</f>
        <v>7.370283018867925E-2</v>
      </c>
      <c r="S933" s="21" t="s">
        <v>186</v>
      </c>
      <c r="T933" s="1" t="s">
        <v>8797</v>
      </c>
    </row>
    <row r="934" spans="1:20" x14ac:dyDescent="0.25">
      <c r="A934" t="s">
        <v>8742</v>
      </c>
      <c r="B934" t="s">
        <v>66</v>
      </c>
      <c r="C934" t="s">
        <v>220</v>
      </c>
      <c r="D934" t="s">
        <v>181</v>
      </c>
      <c r="E934" s="2">
        <v>44999</v>
      </c>
      <c r="F934">
        <v>2023</v>
      </c>
      <c r="G934" t="s">
        <v>222</v>
      </c>
      <c r="H934" t="s">
        <v>150</v>
      </c>
      <c r="I934" t="s">
        <v>126</v>
      </c>
      <c r="M934" t="s">
        <v>25</v>
      </c>
      <c r="N934">
        <f>SUM(Table71417[[#This Row],[Mitigation ($ million)]], Table71417[[#This Row],[Adaptation ($ million)]])</f>
        <v>3.125</v>
      </c>
      <c r="P934">
        <v>3.125</v>
      </c>
      <c r="R934" s="5"/>
      <c r="S934" s="21" t="s">
        <v>186</v>
      </c>
      <c r="T934" s="1" t="s">
        <v>8797</v>
      </c>
    </row>
    <row r="935" spans="1:20" x14ac:dyDescent="0.25">
      <c r="A935" t="s">
        <v>8742</v>
      </c>
      <c r="B935" t="s">
        <v>66</v>
      </c>
      <c r="C935" t="s">
        <v>220</v>
      </c>
      <c r="D935" t="s">
        <v>181</v>
      </c>
      <c r="E935" s="2">
        <v>45000</v>
      </c>
      <c r="F935">
        <v>2023</v>
      </c>
      <c r="G935" t="s">
        <v>228</v>
      </c>
      <c r="H935" t="s">
        <v>150</v>
      </c>
      <c r="I935" t="s">
        <v>126</v>
      </c>
      <c r="M935" t="s">
        <v>25</v>
      </c>
      <c r="N935">
        <f>SUM(Table71417[[#This Row],[Mitigation ($ million)]], Table71417[[#This Row],[Adaptation ($ million)]])</f>
        <v>5.7142860000000004</v>
      </c>
      <c r="P935">
        <v>5.7142860000000004</v>
      </c>
      <c r="R935" s="5"/>
      <c r="S935" s="21" t="s">
        <v>186</v>
      </c>
      <c r="T935" s="1" t="s">
        <v>8797</v>
      </c>
    </row>
    <row r="936" spans="1:20" x14ac:dyDescent="0.25">
      <c r="A936" t="s">
        <v>8742</v>
      </c>
      <c r="B936" t="s">
        <v>66</v>
      </c>
      <c r="C936" t="s">
        <v>220</v>
      </c>
      <c r="D936" t="s">
        <v>181</v>
      </c>
      <c r="E936" s="2">
        <v>45006</v>
      </c>
      <c r="F936">
        <v>2023</v>
      </c>
      <c r="G936" t="s">
        <v>235</v>
      </c>
      <c r="H936" t="s">
        <v>150</v>
      </c>
      <c r="I936" t="s">
        <v>126</v>
      </c>
      <c r="M936" t="s">
        <v>25</v>
      </c>
      <c r="N936">
        <f>SUM(Table71417[[#This Row],[Mitigation ($ million)]], Table71417[[#This Row],[Adaptation ($ million)]])</f>
        <v>6.0714290000000002</v>
      </c>
      <c r="P936">
        <v>6.0714290000000002</v>
      </c>
      <c r="R936" s="5"/>
      <c r="S936" s="21" t="s">
        <v>186</v>
      </c>
      <c r="T936" s="1" t="s">
        <v>8797</v>
      </c>
    </row>
    <row r="937" spans="1:20" x14ac:dyDescent="0.25">
      <c r="A937" t="s">
        <v>8742</v>
      </c>
      <c r="B937" t="s">
        <v>66</v>
      </c>
      <c r="C937" t="s">
        <v>220</v>
      </c>
      <c r="D937" t="s">
        <v>181</v>
      </c>
      <c r="E937" s="2">
        <v>45009</v>
      </c>
      <c r="F937">
        <v>2023</v>
      </c>
      <c r="G937" t="s">
        <v>250</v>
      </c>
      <c r="H937" t="s">
        <v>150</v>
      </c>
      <c r="I937" t="s">
        <v>126</v>
      </c>
      <c r="M937" t="s">
        <v>25</v>
      </c>
      <c r="N937">
        <f>SUM(Table71417[[#This Row],[Mitigation ($ million)]], Table71417[[#This Row],[Adaptation ($ million)]])</f>
        <v>2.4</v>
      </c>
      <c r="P937">
        <v>2.4</v>
      </c>
      <c r="R937" s="5"/>
      <c r="S937" s="21" t="s">
        <v>186</v>
      </c>
      <c r="T937" s="1" t="s">
        <v>8797</v>
      </c>
    </row>
    <row r="938" spans="1:20" x14ac:dyDescent="0.25">
      <c r="A938" t="s">
        <v>8742</v>
      </c>
      <c r="B938" t="s">
        <v>66</v>
      </c>
      <c r="C938" t="s">
        <v>713</v>
      </c>
      <c r="D938" t="s">
        <v>712</v>
      </c>
      <c r="E938" s="2">
        <v>45216</v>
      </c>
      <c r="F938">
        <v>2023</v>
      </c>
      <c r="G938" t="s">
        <v>715</v>
      </c>
      <c r="H938" t="s">
        <v>68</v>
      </c>
      <c r="I938" t="s">
        <v>71</v>
      </c>
      <c r="J938">
        <v>1</v>
      </c>
      <c r="M938" t="s">
        <v>25</v>
      </c>
      <c r="N938">
        <f>SUM(Table71417[[#This Row],[Mitigation ($ million)]], Table71417[[#This Row],[Adaptation ($ million)]])</f>
        <v>0.3</v>
      </c>
      <c r="P938">
        <v>0.3</v>
      </c>
      <c r="R938" s="43">
        <f>Table71417[[#This Row],[Climate finance ($ million)]]/Table71417[[#This Row],[Total commitment ($ million)]]</f>
        <v>0.3</v>
      </c>
      <c r="S938" s="21" t="s">
        <v>716</v>
      </c>
      <c r="T938" s="1" t="s">
        <v>8797</v>
      </c>
    </row>
    <row r="939" spans="1:20" x14ac:dyDescent="0.25">
      <c r="A939" t="s">
        <v>8742</v>
      </c>
      <c r="B939" t="s">
        <v>91</v>
      </c>
      <c r="C939" t="s">
        <v>246</v>
      </c>
      <c r="D939" t="s">
        <v>245</v>
      </c>
      <c r="E939" s="2">
        <v>44924</v>
      </c>
      <c r="F939">
        <v>2022</v>
      </c>
      <c r="G939" t="s">
        <v>88</v>
      </c>
      <c r="H939" t="s">
        <v>2564</v>
      </c>
      <c r="I939" t="s">
        <v>141</v>
      </c>
      <c r="J939">
        <v>39.799999999999997</v>
      </c>
      <c r="M939" t="s">
        <v>24</v>
      </c>
      <c r="N939">
        <f>SUM(Table71417[[#This Row],[Mitigation ($ million)]], Table71417[[#This Row],[Adaptation ($ million)]])</f>
        <v>6.5</v>
      </c>
      <c r="O939">
        <v>6.5</v>
      </c>
      <c r="R939" s="43">
        <f>Table71417[[#This Row],[Climate finance ($ million)]]/Table71417[[#This Row],[Total commitment ($ million)]]</f>
        <v>0.16331658291457288</v>
      </c>
      <c r="S939" s="21" t="s">
        <v>248</v>
      </c>
      <c r="T939" s="1" t="s">
        <v>8796</v>
      </c>
    </row>
    <row r="940" spans="1:20" x14ac:dyDescent="0.25">
      <c r="A940" t="s">
        <v>8742</v>
      </c>
      <c r="B940" t="s">
        <v>91</v>
      </c>
      <c r="C940" t="s">
        <v>246</v>
      </c>
      <c r="D940" t="s">
        <v>245</v>
      </c>
      <c r="E940" s="2">
        <v>45008</v>
      </c>
      <c r="F940">
        <v>2023</v>
      </c>
      <c r="G940" t="s">
        <v>88</v>
      </c>
      <c r="H940" t="s">
        <v>170</v>
      </c>
      <c r="I940" t="s">
        <v>141</v>
      </c>
      <c r="M940" t="s">
        <v>24</v>
      </c>
      <c r="N940">
        <f>SUM(Table71417[[#This Row],[Mitigation ($ million)]], Table71417[[#This Row],[Adaptation ($ million)]])</f>
        <v>2</v>
      </c>
      <c r="O940">
        <v>2</v>
      </c>
      <c r="R940" s="5"/>
      <c r="S940" s="21" t="s">
        <v>248</v>
      </c>
      <c r="T940" s="1" t="s">
        <v>8797</v>
      </c>
    </row>
    <row r="941" spans="1:20" x14ac:dyDescent="0.25">
      <c r="A941" t="s">
        <v>8742</v>
      </c>
      <c r="B941" t="s">
        <v>66</v>
      </c>
      <c r="C941" t="s">
        <v>2253</v>
      </c>
      <c r="D941" t="s">
        <v>2252</v>
      </c>
      <c r="E941" s="2">
        <v>44869</v>
      </c>
      <c r="F941">
        <v>2022</v>
      </c>
      <c r="G941" t="s">
        <v>715</v>
      </c>
      <c r="H941" t="s">
        <v>150</v>
      </c>
      <c r="I941" t="s">
        <v>126</v>
      </c>
      <c r="J941">
        <v>50.4</v>
      </c>
      <c r="M941" t="s">
        <v>25</v>
      </c>
      <c r="N941">
        <f>SUM(Table71417[[#This Row],[Mitigation ($ million)]], Table71417[[#This Row],[Adaptation ($ million)]])</f>
        <v>1</v>
      </c>
      <c r="P941">
        <v>1</v>
      </c>
      <c r="R941" s="5"/>
      <c r="S941" s="21" t="s">
        <v>2256</v>
      </c>
      <c r="T941" s="1" t="s">
        <v>8796</v>
      </c>
    </row>
    <row r="942" spans="1:20" x14ac:dyDescent="0.25">
      <c r="A942" t="s">
        <v>8742</v>
      </c>
      <c r="B942" t="s">
        <v>66</v>
      </c>
      <c r="C942" t="s">
        <v>2257</v>
      </c>
      <c r="D942" t="s">
        <v>2252</v>
      </c>
      <c r="E942" s="2">
        <v>44880</v>
      </c>
      <c r="F942">
        <v>2022</v>
      </c>
      <c r="G942" t="s">
        <v>715</v>
      </c>
      <c r="H942" t="s">
        <v>68</v>
      </c>
      <c r="I942" s="41" t="s">
        <v>126</v>
      </c>
      <c r="M942" t="s">
        <v>25</v>
      </c>
      <c r="N942">
        <f>SUM(Table71417[[#This Row],[Mitigation ($ million)]], Table71417[[#This Row],[Adaptation ($ million)]])</f>
        <v>0</v>
      </c>
      <c r="R942" s="5"/>
      <c r="S942" s="21" t="s">
        <v>2256</v>
      </c>
      <c r="T942" s="1" t="s">
        <v>8796</v>
      </c>
    </row>
    <row r="943" spans="1:20" x14ac:dyDescent="0.25">
      <c r="A943" t="s">
        <v>8742</v>
      </c>
      <c r="B943" t="s">
        <v>66</v>
      </c>
      <c r="C943" t="s">
        <v>2253</v>
      </c>
      <c r="D943" t="s">
        <v>2258</v>
      </c>
      <c r="E943" s="2">
        <v>44858</v>
      </c>
      <c r="F943">
        <v>2022</v>
      </c>
      <c r="G943" t="s">
        <v>168</v>
      </c>
      <c r="H943" t="s">
        <v>93</v>
      </c>
      <c r="I943" t="s">
        <v>126</v>
      </c>
      <c r="J943">
        <v>1500</v>
      </c>
      <c r="M943" t="s">
        <v>25</v>
      </c>
      <c r="N943">
        <f>SUM(Table71417[[#This Row],[Mitigation ($ million)]], Table71417[[#This Row],[Adaptation ($ million)]])</f>
        <v>268</v>
      </c>
      <c r="P943">
        <v>268</v>
      </c>
      <c r="R943" s="43">
        <f>Table71417[[#This Row],[Climate finance ($ million)]]/Table71417[[#This Row],[Total commitment ($ million)]]</f>
        <v>0.17866666666666667</v>
      </c>
      <c r="S943" s="21" t="s">
        <v>2260</v>
      </c>
      <c r="T943" s="1" t="s">
        <v>8796</v>
      </c>
    </row>
    <row r="944" spans="1:20" x14ac:dyDescent="0.25">
      <c r="A944" t="s">
        <v>8742</v>
      </c>
      <c r="B944" t="s">
        <v>66</v>
      </c>
      <c r="C944" t="s">
        <v>2253</v>
      </c>
      <c r="D944" t="s">
        <v>2258</v>
      </c>
      <c r="E944" s="2">
        <v>44858</v>
      </c>
      <c r="F944">
        <v>2022</v>
      </c>
      <c r="G944" t="s">
        <v>168</v>
      </c>
      <c r="H944" t="s">
        <v>93</v>
      </c>
      <c r="I944" t="s">
        <v>126</v>
      </c>
      <c r="M944" t="s">
        <v>25</v>
      </c>
      <c r="N944">
        <f>SUM(Table71417[[#This Row],[Mitigation ($ million)]], Table71417[[#This Row],[Adaptation ($ million)]])</f>
        <v>0</v>
      </c>
      <c r="R944" s="5"/>
      <c r="S944" s="21" t="s">
        <v>2260</v>
      </c>
      <c r="T944" s="1" t="s">
        <v>8796</v>
      </c>
    </row>
    <row r="945" spans="1:20" x14ac:dyDescent="0.25">
      <c r="A945" t="s">
        <v>8742</v>
      </c>
      <c r="B945" t="s">
        <v>66</v>
      </c>
      <c r="C945" t="s">
        <v>2253</v>
      </c>
      <c r="D945" t="s">
        <v>2262</v>
      </c>
      <c r="E945" s="2">
        <v>44876</v>
      </c>
      <c r="F945">
        <v>2022</v>
      </c>
      <c r="G945" t="s">
        <v>525</v>
      </c>
      <c r="H945" t="s">
        <v>93</v>
      </c>
      <c r="I945" t="s">
        <v>126</v>
      </c>
      <c r="J945">
        <v>50.4</v>
      </c>
      <c r="M945" t="s">
        <v>72</v>
      </c>
      <c r="N945">
        <f>SUM(Table71417[[#This Row],[Mitigation ($ million)]], Table71417[[#This Row],[Adaptation ($ million)]])</f>
        <v>1.85</v>
      </c>
      <c r="O945">
        <v>0.625</v>
      </c>
      <c r="P945">
        <v>1.2250000000000001</v>
      </c>
      <c r="R945" s="5"/>
      <c r="S945" s="21" t="s">
        <v>2264</v>
      </c>
      <c r="T945" s="1" t="s">
        <v>8796</v>
      </c>
    </row>
    <row r="946" spans="1:20" x14ac:dyDescent="0.25">
      <c r="A946" t="s">
        <v>8742</v>
      </c>
      <c r="B946" t="s">
        <v>66</v>
      </c>
      <c r="C946" t="s">
        <v>2253</v>
      </c>
      <c r="D946" t="s">
        <v>2262</v>
      </c>
      <c r="E946" s="2">
        <v>44876</v>
      </c>
      <c r="F946">
        <v>2022</v>
      </c>
      <c r="G946" t="s">
        <v>525</v>
      </c>
      <c r="H946" t="s">
        <v>150</v>
      </c>
      <c r="I946" t="s">
        <v>126</v>
      </c>
      <c r="M946" t="s">
        <v>72</v>
      </c>
      <c r="N946">
        <f>SUM(Table71417[[#This Row],[Mitigation ($ million)]], Table71417[[#This Row],[Adaptation ($ million)]])</f>
        <v>1.85</v>
      </c>
      <c r="O946">
        <v>0.625</v>
      </c>
      <c r="P946">
        <v>1.2250000000000001</v>
      </c>
      <c r="R946" s="5"/>
      <c r="S946" s="21" t="s">
        <v>2264</v>
      </c>
      <c r="T946" s="1" t="s">
        <v>8796</v>
      </c>
    </row>
    <row r="947" spans="1:20" x14ac:dyDescent="0.25">
      <c r="A947" t="s">
        <v>8742</v>
      </c>
      <c r="B947" t="s">
        <v>66</v>
      </c>
      <c r="C947" t="s">
        <v>2266</v>
      </c>
      <c r="D947" t="s">
        <v>2262</v>
      </c>
      <c r="E947" s="2">
        <v>44897</v>
      </c>
      <c r="F947">
        <v>2022</v>
      </c>
      <c r="G947" t="s">
        <v>525</v>
      </c>
      <c r="H947" t="s">
        <v>68</v>
      </c>
      <c r="I947" s="41" t="s">
        <v>126</v>
      </c>
      <c r="M947" t="s">
        <v>72</v>
      </c>
      <c r="N947">
        <f>SUM(Table71417[[#This Row],[Mitigation ($ million)]], Table71417[[#This Row],[Adaptation ($ million)]])</f>
        <v>0</v>
      </c>
      <c r="R947" s="5"/>
      <c r="S947" s="21" t="s">
        <v>2264</v>
      </c>
      <c r="T947" s="1" t="s">
        <v>8796</v>
      </c>
    </row>
    <row r="948" spans="1:20" x14ac:dyDescent="0.25">
      <c r="A948" t="s">
        <v>8742</v>
      </c>
      <c r="B948" t="s">
        <v>66</v>
      </c>
      <c r="C948" t="s">
        <v>1059</v>
      </c>
      <c r="D948" t="s">
        <v>1058</v>
      </c>
      <c r="E948" s="2">
        <v>45275</v>
      </c>
      <c r="F948">
        <v>2023</v>
      </c>
      <c r="G948" t="s">
        <v>168</v>
      </c>
      <c r="H948" t="s">
        <v>93</v>
      </c>
      <c r="I948" t="s">
        <v>117</v>
      </c>
      <c r="J948">
        <v>88</v>
      </c>
      <c r="M948" t="s">
        <v>72</v>
      </c>
      <c r="N948">
        <f>SUM(Table71417[[#This Row],[Mitigation ($ million)]], Table71417[[#This Row],[Adaptation ($ million)]])</f>
        <v>43.45</v>
      </c>
      <c r="O948">
        <v>7.74</v>
      </c>
      <c r="P948">
        <v>35.71</v>
      </c>
      <c r="R948" s="43">
        <f>Table71417[[#This Row],[Climate finance ($ million)]]/Table71417[[#This Row],[Total commitment ($ million)]]</f>
        <v>0.49375000000000002</v>
      </c>
      <c r="S948" s="21" t="s">
        <v>1061</v>
      </c>
      <c r="T948" s="1" t="s">
        <v>8797</v>
      </c>
    </row>
    <row r="949" spans="1:20" x14ac:dyDescent="0.25">
      <c r="A949" t="s">
        <v>8742</v>
      </c>
      <c r="B949" t="s">
        <v>66</v>
      </c>
      <c r="C949" t="s">
        <v>1059</v>
      </c>
      <c r="D949" t="s">
        <v>1058</v>
      </c>
      <c r="E949" s="2">
        <v>45275</v>
      </c>
      <c r="F949">
        <v>2023</v>
      </c>
      <c r="G949" t="s">
        <v>168</v>
      </c>
      <c r="H949" t="s">
        <v>170</v>
      </c>
      <c r="I949" t="s">
        <v>117</v>
      </c>
      <c r="M949" t="s">
        <v>72</v>
      </c>
      <c r="N949">
        <f>SUM(Table71417[[#This Row],[Mitigation ($ million)]], Table71417[[#This Row],[Adaptation ($ million)]])</f>
        <v>1.5</v>
      </c>
      <c r="P949">
        <v>1.5</v>
      </c>
      <c r="R949" s="5"/>
      <c r="S949" s="21" t="s">
        <v>1061</v>
      </c>
      <c r="T949" s="1" t="s">
        <v>8797</v>
      </c>
    </row>
    <row r="950" spans="1:20" x14ac:dyDescent="0.25">
      <c r="A950" t="s">
        <v>8742</v>
      </c>
      <c r="B950" t="s">
        <v>91</v>
      </c>
      <c r="C950" t="s">
        <v>2640</v>
      </c>
      <c r="D950" t="s">
        <v>2639</v>
      </c>
      <c r="E950" s="2">
        <v>44890</v>
      </c>
      <c r="F950">
        <v>2022</v>
      </c>
      <c r="G950" t="s">
        <v>88</v>
      </c>
      <c r="H950" t="s">
        <v>2564</v>
      </c>
      <c r="I950" t="s">
        <v>71</v>
      </c>
      <c r="J950">
        <v>69.8</v>
      </c>
      <c r="M950" t="s">
        <v>24</v>
      </c>
      <c r="N950">
        <f>SUM(Table71417[[#This Row],[Mitigation ($ million)]], Table71417[[#This Row],[Adaptation ($ million)]])</f>
        <v>1.2</v>
      </c>
      <c r="O950">
        <v>1.2</v>
      </c>
      <c r="R950" s="43">
        <f>Table71417[[#This Row],[Climate finance ($ million)]]/Table71417[[#This Row],[Total commitment ($ million)]]</f>
        <v>1.7191977077363897E-2</v>
      </c>
      <c r="S950" s="21" t="s">
        <v>2643</v>
      </c>
      <c r="T950" s="1" t="s">
        <v>8796</v>
      </c>
    </row>
    <row r="951" spans="1:20" x14ac:dyDescent="0.25">
      <c r="A951" t="s">
        <v>8742</v>
      </c>
      <c r="B951" t="s">
        <v>66</v>
      </c>
      <c r="C951" t="s">
        <v>3037</v>
      </c>
      <c r="D951" t="s">
        <v>3036</v>
      </c>
      <c r="E951" s="2">
        <v>44924</v>
      </c>
      <c r="F951">
        <v>2022</v>
      </c>
      <c r="G951" t="s">
        <v>945</v>
      </c>
      <c r="H951" t="s">
        <v>68</v>
      </c>
      <c r="I951" t="s">
        <v>128</v>
      </c>
      <c r="J951">
        <v>1.333</v>
      </c>
      <c r="M951" t="s">
        <v>72</v>
      </c>
      <c r="N951">
        <f>SUM(Table71417[[#This Row],[Mitigation ($ million)]], Table71417[[#This Row],[Adaptation ($ million)]])</f>
        <v>0.35</v>
      </c>
      <c r="O951">
        <v>0.25</v>
      </c>
      <c r="P951">
        <v>0.1</v>
      </c>
      <c r="R951" s="43">
        <f>Table71417[[#This Row],[Climate finance ($ million)]]/Table71417[[#This Row],[Total commitment ($ million)]]</f>
        <v>0.2625656414103526</v>
      </c>
      <c r="S951" s="21" t="s">
        <v>3039</v>
      </c>
      <c r="T951" s="1" t="s">
        <v>8796</v>
      </c>
    </row>
    <row r="952" spans="1:20" x14ac:dyDescent="0.25">
      <c r="A952" t="s">
        <v>8742</v>
      </c>
      <c r="B952" t="s">
        <v>66</v>
      </c>
      <c r="C952" t="s">
        <v>3037</v>
      </c>
      <c r="D952" t="s">
        <v>3036</v>
      </c>
      <c r="E952" s="2">
        <v>44924</v>
      </c>
      <c r="F952">
        <v>2022</v>
      </c>
      <c r="G952" t="s">
        <v>945</v>
      </c>
      <c r="H952" t="s">
        <v>68</v>
      </c>
      <c r="I952" t="s">
        <v>128</v>
      </c>
      <c r="M952" t="s">
        <v>72</v>
      </c>
      <c r="N952">
        <f>SUM(Table71417[[#This Row],[Mitigation ($ million)]], Table71417[[#This Row],[Adaptation ($ million)]])</f>
        <v>0</v>
      </c>
      <c r="R952" s="5"/>
      <c r="S952" s="21" t="s">
        <v>3039</v>
      </c>
      <c r="T952" s="1" t="s">
        <v>8796</v>
      </c>
    </row>
    <row r="953" spans="1:20" x14ac:dyDescent="0.25">
      <c r="A953" t="s">
        <v>8742</v>
      </c>
      <c r="B953" t="s">
        <v>66</v>
      </c>
      <c r="C953" t="s">
        <v>3037</v>
      </c>
      <c r="D953" t="s">
        <v>3036</v>
      </c>
      <c r="E953" s="2">
        <v>44924</v>
      </c>
      <c r="F953">
        <v>2022</v>
      </c>
      <c r="G953" t="s">
        <v>945</v>
      </c>
      <c r="H953" t="s">
        <v>68</v>
      </c>
      <c r="I953" t="s">
        <v>128</v>
      </c>
      <c r="M953" t="s">
        <v>72</v>
      </c>
      <c r="N953">
        <f>SUM(Table71417[[#This Row],[Mitigation ($ million)]], Table71417[[#This Row],[Adaptation ($ million)]])</f>
        <v>0.35</v>
      </c>
      <c r="O953">
        <v>0.25</v>
      </c>
      <c r="P953">
        <v>0.1</v>
      </c>
      <c r="R953" s="5"/>
      <c r="S953" s="21" t="s">
        <v>3039</v>
      </c>
      <c r="T953" s="1" t="s">
        <v>8796</v>
      </c>
    </row>
    <row r="954" spans="1:20" x14ac:dyDescent="0.25">
      <c r="A954" t="s">
        <v>8742</v>
      </c>
      <c r="B954" t="s">
        <v>91</v>
      </c>
      <c r="C954" t="s">
        <v>505</v>
      </c>
      <c r="D954" t="s">
        <v>504</v>
      </c>
      <c r="E954" s="2">
        <v>45114</v>
      </c>
      <c r="F954">
        <v>2023</v>
      </c>
      <c r="G954" t="s">
        <v>88</v>
      </c>
      <c r="H954" t="s">
        <v>196</v>
      </c>
      <c r="I954" t="s">
        <v>128</v>
      </c>
      <c r="J954">
        <v>800</v>
      </c>
      <c r="M954" t="s">
        <v>24</v>
      </c>
      <c r="N954">
        <f>SUM(Table71417[[#This Row],[Mitigation ($ million)]], Table71417[[#This Row],[Adaptation ($ million)]])</f>
        <v>2.77</v>
      </c>
      <c r="O954">
        <v>2.77</v>
      </c>
      <c r="R954" s="43">
        <f>Table71417[[#This Row],[Climate finance ($ million)]]/Table71417[[#This Row],[Total commitment ($ million)]]</f>
        <v>3.4624999999999999E-3</v>
      </c>
      <c r="S954" s="21" t="s">
        <v>507</v>
      </c>
      <c r="T954" s="1" t="s">
        <v>8797</v>
      </c>
    </row>
    <row r="955" spans="1:20" x14ac:dyDescent="0.25">
      <c r="A955" t="s">
        <v>8742</v>
      </c>
      <c r="B955" t="s">
        <v>66</v>
      </c>
      <c r="C955" t="s">
        <v>2826</v>
      </c>
      <c r="D955" t="s">
        <v>2825</v>
      </c>
      <c r="E955" s="2">
        <v>44922</v>
      </c>
      <c r="F955">
        <v>2022</v>
      </c>
      <c r="G955" t="s">
        <v>698</v>
      </c>
      <c r="H955" t="s">
        <v>68</v>
      </c>
      <c r="I955" t="s">
        <v>141</v>
      </c>
      <c r="J955">
        <v>1</v>
      </c>
      <c r="M955" t="s">
        <v>72</v>
      </c>
      <c r="N955">
        <f>SUM(Table71417[[#This Row],[Mitigation ($ million)]], Table71417[[#This Row],[Adaptation ($ million)]])</f>
        <v>1</v>
      </c>
      <c r="O955">
        <v>0.8</v>
      </c>
      <c r="P955">
        <v>0.2</v>
      </c>
      <c r="R955" s="5"/>
      <c r="S955" s="21" t="s">
        <v>2827</v>
      </c>
      <c r="T955" s="1" t="s">
        <v>8796</v>
      </c>
    </row>
    <row r="956" spans="1:20" x14ac:dyDescent="0.25">
      <c r="A956" t="s">
        <v>8742</v>
      </c>
      <c r="B956" t="s">
        <v>91</v>
      </c>
      <c r="C956" t="s">
        <v>414</v>
      </c>
      <c r="D956" t="s">
        <v>413</v>
      </c>
      <c r="E956" s="2">
        <v>45086</v>
      </c>
      <c r="F956">
        <v>2023</v>
      </c>
      <c r="G956" t="s">
        <v>306</v>
      </c>
      <c r="H956" t="s">
        <v>93</v>
      </c>
      <c r="I956" t="s">
        <v>141</v>
      </c>
      <c r="J956">
        <v>866</v>
      </c>
      <c r="M956" t="s">
        <v>24</v>
      </c>
      <c r="N956">
        <f>SUM(Table71417[[#This Row],[Mitigation ($ million)]], Table71417[[#This Row],[Adaptation ($ million)]])</f>
        <v>141.24</v>
      </c>
      <c r="O956">
        <v>141.24</v>
      </c>
      <c r="R956" s="43">
        <f>Table71417[[#This Row],[Climate finance ($ million)]]/Table71417[[#This Row],[Total commitment ($ million)]]</f>
        <v>0.16309468822170903</v>
      </c>
      <c r="S956" s="21" t="s">
        <v>415</v>
      </c>
      <c r="T956" s="1" t="s">
        <v>8797</v>
      </c>
    </row>
    <row r="957" spans="1:20" x14ac:dyDescent="0.25">
      <c r="A957" t="s">
        <v>8742</v>
      </c>
      <c r="B957" t="s">
        <v>66</v>
      </c>
      <c r="C957" t="s">
        <v>2829</v>
      </c>
      <c r="D957" t="s">
        <v>2828</v>
      </c>
      <c r="E957" s="2">
        <v>44813</v>
      </c>
      <c r="F957">
        <v>2022</v>
      </c>
      <c r="G957" t="s">
        <v>397</v>
      </c>
      <c r="H957" t="s">
        <v>93</v>
      </c>
      <c r="I957" t="s">
        <v>126</v>
      </c>
      <c r="J957">
        <v>478.36</v>
      </c>
      <c r="M957" t="s">
        <v>25</v>
      </c>
      <c r="N957">
        <f>SUM(Table71417[[#This Row],[Mitigation ($ million)]], Table71417[[#This Row],[Adaptation ($ million)]])</f>
        <v>1.559491</v>
      </c>
      <c r="P957">
        <v>1.559491</v>
      </c>
      <c r="R957" s="43">
        <f>Table71417[[#This Row],[Climate finance ($ million)]]/Table71417[[#This Row],[Total commitment ($ million)]]</f>
        <v>3.2600781837946314E-3</v>
      </c>
      <c r="S957" s="21" t="s">
        <v>2832</v>
      </c>
      <c r="T957" s="1" t="s">
        <v>8796</v>
      </c>
    </row>
    <row r="958" spans="1:20" x14ac:dyDescent="0.25">
      <c r="A958" t="s">
        <v>8742</v>
      </c>
      <c r="B958" t="s">
        <v>66</v>
      </c>
      <c r="C958" t="s">
        <v>2829</v>
      </c>
      <c r="D958" t="s">
        <v>2828</v>
      </c>
      <c r="E958" s="2">
        <v>44813</v>
      </c>
      <c r="F958">
        <v>2022</v>
      </c>
      <c r="G958" t="s">
        <v>397</v>
      </c>
      <c r="H958" t="s">
        <v>93</v>
      </c>
      <c r="I958" t="s">
        <v>117</v>
      </c>
      <c r="M958" t="s">
        <v>25</v>
      </c>
      <c r="N958">
        <f>SUM(Table71417[[#This Row],[Mitigation ($ million)]], Table71417[[#This Row],[Adaptation ($ million)]])</f>
        <v>1.872862</v>
      </c>
      <c r="P958">
        <v>1.872862</v>
      </c>
      <c r="R958" s="5"/>
      <c r="S958" s="21" t="s">
        <v>2832</v>
      </c>
      <c r="T958" s="1" t="s">
        <v>8796</v>
      </c>
    </row>
    <row r="959" spans="1:20" x14ac:dyDescent="0.25">
      <c r="A959" t="s">
        <v>8742</v>
      </c>
      <c r="B959" t="s">
        <v>66</v>
      </c>
      <c r="C959" t="s">
        <v>2829</v>
      </c>
      <c r="D959" t="s">
        <v>2828</v>
      </c>
      <c r="E959" s="2">
        <v>44813</v>
      </c>
      <c r="F959">
        <v>2022</v>
      </c>
      <c r="G959" t="s">
        <v>397</v>
      </c>
      <c r="H959" t="s">
        <v>150</v>
      </c>
      <c r="I959" t="s">
        <v>117</v>
      </c>
      <c r="M959" t="s">
        <v>25</v>
      </c>
      <c r="N959">
        <f>SUM(Table71417[[#This Row],[Mitigation ($ million)]], Table71417[[#This Row],[Adaptation ($ million)]])</f>
        <v>0.86432629999999999</v>
      </c>
      <c r="P959">
        <v>0.86432629999999999</v>
      </c>
      <c r="R959" s="5"/>
      <c r="S959" s="21" t="s">
        <v>2832</v>
      </c>
      <c r="T959" s="1" t="s">
        <v>8796</v>
      </c>
    </row>
    <row r="960" spans="1:20" x14ac:dyDescent="0.25">
      <c r="A960" t="s">
        <v>8742</v>
      </c>
      <c r="B960" t="s">
        <v>66</v>
      </c>
      <c r="C960" t="s">
        <v>740</v>
      </c>
      <c r="D960" t="s">
        <v>739</v>
      </c>
      <c r="E960" s="2">
        <v>44867</v>
      </c>
      <c r="F960">
        <v>2022</v>
      </c>
      <c r="G960" t="s">
        <v>3041</v>
      </c>
      <c r="H960" t="s">
        <v>68</v>
      </c>
      <c r="I960" t="s">
        <v>71</v>
      </c>
      <c r="J960">
        <v>15</v>
      </c>
      <c r="M960" t="s">
        <v>72</v>
      </c>
      <c r="N960">
        <f>SUM(Table71417[[#This Row],[Mitigation ($ million)]], Table71417[[#This Row],[Adaptation ($ million)]])</f>
        <v>1</v>
      </c>
      <c r="O960">
        <v>0.64666699999999999</v>
      </c>
      <c r="P960">
        <v>0.35333300000000001</v>
      </c>
      <c r="R960" s="43">
        <f>Table71417[[#This Row],[Climate finance ($ million)]]/Table71417[[#This Row],[Total commitment ($ million)]]</f>
        <v>6.6666666666666666E-2</v>
      </c>
      <c r="S960" s="21" t="s">
        <v>744</v>
      </c>
      <c r="T960" s="1" t="s">
        <v>8796</v>
      </c>
    </row>
    <row r="961" spans="1:20" x14ac:dyDescent="0.25">
      <c r="A961" t="s">
        <v>8742</v>
      </c>
      <c r="B961" t="s">
        <v>66</v>
      </c>
      <c r="C961" t="s">
        <v>740</v>
      </c>
      <c r="D961" t="s">
        <v>739</v>
      </c>
      <c r="E961" s="2">
        <v>44867</v>
      </c>
      <c r="F961">
        <v>2022</v>
      </c>
      <c r="G961" t="s">
        <v>3041</v>
      </c>
      <c r="H961" t="s">
        <v>68</v>
      </c>
      <c r="I961" t="s">
        <v>84</v>
      </c>
      <c r="M961" t="s">
        <v>72</v>
      </c>
      <c r="N961">
        <f>SUM(Table71417[[#This Row],[Mitigation ($ million)]], Table71417[[#This Row],[Adaptation ($ million)]])</f>
        <v>0.89999999999999991</v>
      </c>
      <c r="O961">
        <v>0.58199999999999996</v>
      </c>
      <c r="P961">
        <v>0.318</v>
      </c>
      <c r="R961" s="5"/>
      <c r="S961" s="21" t="s">
        <v>744</v>
      </c>
      <c r="T961" s="1" t="s">
        <v>8796</v>
      </c>
    </row>
    <row r="962" spans="1:20" x14ac:dyDescent="0.25">
      <c r="A962" t="s">
        <v>8742</v>
      </c>
      <c r="B962" t="s">
        <v>66</v>
      </c>
      <c r="C962" t="s">
        <v>740</v>
      </c>
      <c r="D962" t="s">
        <v>739</v>
      </c>
      <c r="E962" s="2">
        <v>44867</v>
      </c>
      <c r="F962">
        <v>2022</v>
      </c>
      <c r="G962" t="s">
        <v>3041</v>
      </c>
      <c r="H962" t="s">
        <v>68</v>
      </c>
      <c r="I962" t="s">
        <v>141</v>
      </c>
      <c r="M962" t="s">
        <v>72</v>
      </c>
      <c r="N962">
        <f>SUM(Table71417[[#This Row],[Mitigation ($ million)]], Table71417[[#This Row],[Adaptation ($ million)]])</f>
        <v>1</v>
      </c>
      <c r="O962">
        <v>0.64666699999999999</v>
      </c>
      <c r="P962">
        <v>0.35333300000000001</v>
      </c>
      <c r="R962" s="5"/>
      <c r="S962" s="21" t="s">
        <v>744</v>
      </c>
      <c r="T962" s="1" t="s">
        <v>8796</v>
      </c>
    </row>
    <row r="963" spans="1:20" x14ac:dyDescent="0.25">
      <c r="A963" t="s">
        <v>8742</v>
      </c>
      <c r="B963" t="s">
        <v>66</v>
      </c>
      <c r="C963" t="s">
        <v>740</v>
      </c>
      <c r="D963" t="s">
        <v>739</v>
      </c>
      <c r="E963" s="2">
        <v>44867</v>
      </c>
      <c r="F963">
        <v>2022</v>
      </c>
      <c r="G963" t="s">
        <v>3041</v>
      </c>
      <c r="H963" t="s">
        <v>68</v>
      </c>
      <c r="I963" t="s">
        <v>128</v>
      </c>
      <c r="M963" t="s">
        <v>72</v>
      </c>
      <c r="N963">
        <f>SUM(Table71417[[#This Row],[Mitigation ($ million)]], Table71417[[#This Row],[Adaptation ($ million)]])</f>
        <v>1</v>
      </c>
      <c r="O963">
        <v>0.64666699999999999</v>
      </c>
      <c r="P963">
        <v>0.35333300000000001</v>
      </c>
      <c r="R963" s="5"/>
      <c r="S963" s="21" t="s">
        <v>744</v>
      </c>
      <c r="T963" s="1" t="s">
        <v>8796</v>
      </c>
    </row>
    <row r="964" spans="1:20" x14ac:dyDescent="0.25">
      <c r="A964" t="s">
        <v>8742</v>
      </c>
      <c r="B964" t="s">
        <v>66</v>
      </c>
      <c r="C964" t="s">
        <v>740</v>
      </c>
      <c r="D964" t="s">
        <v>739</v>
      </c>
      <c r="E964" s="2">
        <v>44867</v>
      </c>
      <c r="F964">
        <v>2022</v>
      </c>
      <c r="G964" t="s">
        <v>3041</v>
      </c>
      <c r="H964" t="s">
        <v>68</v>
      </c>
      <c r="I964" t="s">
        <v>117</v>
      </c>
      <c r="M964" t="s">
        <v>72</v>
      </c>
      <c r="N964">
        <f>SUM(Table71417[[#This Row],[Mitigation ($ million)]], Table71417[[#This Row],[Adaptation ($ million)]])</f>
        <v>1</v>
      </c>
      <c r="O964">
        <v>0.64666699999999999</v>
      </c>
      <c r="P964">
        <v>0.35333300000000001</v>
      </c>
      <c r="R964" s="5"/>
      <c r="S964" s="21" t="s">
        <v>744</v>
      </c>
      <c r="T964" s="1" t="s">
        <v>8796</v>
      </c>
    </row>
    <row r="965" spans="1:20" x14ac:dyDescent="0.25">
      <c r="A965" t="s">
        <v>8742</v>
      </c>
      <c r="B965" t="s">
        <v>66</v>
      </c>
      <c r="C965" t="s">
        <v>740</v>
      </c>
      <c r="D965" t="s">
        <v>739</v>
      </c>
      <c r="E965" s="2">
        <v>44867</v>
      </c>
      <c r="F965">
        <v>2022</v>
      </c>
      <c r="G965" t="s">
        <v>3041</v>
      </c>
      <c r="H965" t="s">
        <v>68</v>
      </c>
      <c r="I965" t="s">
        <v>71</v>
      </c>
      <c r="M965" t="s">
        <v>72</v>
      </c>
      <c r="N965">
        <f>SUM(Table71417[[#This Row],[Mitigation ($ million)]], Table71417[[#This Row],[Adaptation ($ million)]])</f>
        <v>2.0609999999999999</v>
      </c>
      <c r="O965">
        <v>1.333</v>
      </c>
      <c r="P965">
        <v>0.72799999999999998</v>
      </c>
      <c r="R965" s="5"/>
      <c r="S965" s="21" t="s">
        <v>744</v>
      </c>
      <c r="T965" s="1" t="s">
        <v>8796</v>
      </c>
    </row>
    <row r="966" spans="1:20" x14ac:dyDescent="0.25">
      <c r="A966" t="s">
        <v>8742</v>
      </c>
      <c r="B966" t="s">
        <v>66</v>
      </c>
      <c r="C966" t="s">
        <v>740</v>
      </c>
      <c r="D966" t="s">
        <v>739</v>
      </c>
      <c r="E966" s="2">
        <v>44867</v>
      </c>
      <c r="F966">
        <v>2022</v>
      </c>
      <c r="G966" t="s">
        <v>3041</v>
      </c>
      <c r="H966" t="s">
        <v>68</v>
      </c>
      <c r="I966" t="s">
        <v>84</v>
      </c>
      <c r="M966" t="s">
        <v>72</v>
      </c>
      <c r="N966">
        <f>SUM(Table71417[[#This Row],[Mitigation ($ million)]], Table71417[[#This Row],[Adaptation ($ million)]])</f>
        <v>1.8560000000000001</v>
      </c>
      <c r="O966">
        <v>1.1990000000000001</v>
      </c>
      <c r="P966">
        <v>0.65700000000000003</v>
      </c>
      <c r="R966" s="5"/>
      <c r="S966" s="21" t="s">
        <v>744</v>
      </c>
      <c r="T966" s="1" t="s">
        <v>8796</v>
      </c>
    </row>
    <row r="967" spans="1:20" x14ac:dyDescent="0.25">
      <c r="A967" t="s">
        <v>8742</v>
      </c>
      <c r="B967" t="s">
        <v>66</v>
      </c>
      <c r="C967" t="s">
        <v>740</v>
      </c>
      <c r="D967" t="s">
        <v>739</v>
      </c>
      <c r="E967" s="2">
        <v>44867</v>
      </c>
      <c r="F967">
        <v>2022</v>
      </c>
      <c r="G967" t="s">
        <v>3041</v>
      </c>
      <c r="H967" t="s">
        <v>68</v>
      </c>
      <c r="I967" t="s">
        <v>141</v>
      </c>
      <c r="M967" t="s">
        <v>72</v>
      </c>
      <c r="N967">
        <f>SUM(Table71417[[#This Row],[Mitigation ($ million)]], Table71417[[#This Row],[Adaptation ($ million)]])</f>
        <v>2.0609999999999999</v>
      </c>
      <c r="O967">
        <v>1.333</v>
      </c>
      <c r="P967">
        <v>0.72799999999999998</v>
      </c>
      <c r="R967" s="5"/>
      <c r="S967" s="21" t="s">
        <v>744</v>
      </c>
      <c r="T967" s="1" t="s">
        <v>8796</v>
      </c>
    </row>
    <row r="968" spans="1:20" x14ac:dyDescent="0.25">
      <c r="A968" t="s">
        <v>8742</v>
      </c>
      <c r="B968" t="s">
        <v>66</v>
      </c>
      <c r="C968" t="s">
        <v>740</v>
      </c>
      <c r="D968" t="s">
        <v>739</v>
      </c>
      <c r="E968" s="2">
        <v>44867</v>
      </c>
      <c r="F968">
        <v>2022</v>
      </c>
      <c r="G968" t="s">
        <v>3041</v>
      </c>
      <c r="H968" t="s">
        <v>68</v>
      </c>
      <c r="I968" t="s">
        <v>128</v>
      </c>
      <c r="M968" t="s">
        <v>72</v>
      </c>
      <c r="N968">
        <f>SUM(Table71417[[#This Row],[Mitigation ($ million)]], Table71417[[#This Row],[Adaptation ($ million)]])</f>
        <v>2.0609999999999999</v>
      </c>
      <c r="O968">
        <v>1.333</v>
      </c>
      <c r="P968">
        <v>0.72799999999999998</v>
      </c>
      <c r="R968" s="5"/>
      <c r="S968" s="21" t="s">
        <v>744</v>
      </c>
      <c r="T968" s="1" t="s">
        <v>8796</v>
      </c>
    </row>
    <row r="969" spans="1:20" x14ac:dyDescent="0.25">
      <c r="A969" t="s">
        <v>8742</v>
      </c>
      <c r="B969" t="s">
        <v>66</v>
      </c>
      <c r="C969" t="s">
        <v>740</v>
      </c>
      <c r="D969" t="s">
        <v>739</v>
      </c>
      <c r="E969" s="2">
        <v>44867</v>
      </c>
      <c r="F969">
        <v>2022</v>
      </c>
      <c r="G969" t="s">
        <v>3041</v>
      </c>
      <c r="H969" t="s">
        <v>68</v>
      </c>
      <c r="I969" t="s">
        <v>117</v>
      </c>
      <c r="M969" t="s">
        <v>72</v>
      </c>
      <c r="N969">
        <f>SUM(Table71417[[#This Row],[Mitigation ($ million)]], Table71417[[#This Row],[Adaptation ($ million)]])</f>
        <v>2.0609999999999999</v>
      </c>
      <c r="O969">
        <v>1.333</v>
      </c>
      <c r="P969">
        <v>0.72799999999999998</v>
      </c>
      <c r="R969" s="5"/>
      <c r="S969" s="21" t="s">
        <v>744</v>
      </c>
      <c r="T969" s="1" t="s">
        <v>8796</v>
      </c>
    </row>
    <row r="970" spans="1:20" x14ac:dyDescent="0.25">
      <c r="A970" t="s">
        <v>8742</v>
      </c>
      <c r="B970" t="s">
        <v>66</v>
      </c>
      <c r="C970" t="s">
        <v>740</v>
      </c>
      <c r="D970" t="s">
        <v>739</v>
      </c>
      <c r="E970" s="2">
        <v>45222</v>
      </c>
      <c r="F970">
        <v>2023</v>
      </c>
      <c r="G970" t="s">
        <v>190</v>
      </c>
      <c r="H970" t="s">
        <v>107</v>
      </c>
      <c r="I970" t="s">
        <v>141</v>
      </c>
      <c r="J970">
        <v>3</v>
      </c>
      <c r="M970" t="s">
        <v>72</v>
      </c>
      <c r="N970">
        <f>SUM(Table71417[[#This Row],[Mitigation ($ million)]], Table71417[[#This Row],[Adaptation ($ million)]])</f>
        <v>1.5</v>
      </c>
      <c r="O970">
        <v>0.75</v>
      </c>
      <c r="P970">
        <v>0.75</v>
      </c>
      <c r="R970" s="43">
        <f>Table71417[[#This Row],[Climate finance ($ million)]]/Table71417[[#This Row],[Total commitment ($ million)]]</f>
        <v>0.5</v>
      </c>
      <c r="S970" s="21" t="s">
        <v>744</v>
      </c>
      <c r="T970" s="1" t="s">
        <v>8797</v>
      </c>
    </row>
    <row r="971" spans="1:20" x14ac:dyDescent="0.25">
      <c r="A971" t="s">
        <v>8742</v>
      </c>
      <c r="B971" t="s">
        <v>66</v>
      </c>
      <c r="C971" t="s">
        <v>740</v>
      </c>
      <c r="D971" t="s">
        <v>739</v>
      </c>
      <c r="E971" s="2">
        <v>45222</v>
      </c>
      <c r="F971">
        <v>2023</v>
      </c>
      <c r="G971" t="s">
        <v>190</v>
      </c>
      <c r="H971" t="s">
        <v>107</v>
      </c>
      <c r="I971" t="s">
        <v>141</v>
      </c>
      <c r="M971" t="s">
        <v>72</v>
      </c>
      <c r="N971">
        <f>SUM(Table71417[[#This Row],[Mitigation ($ million)]], Table71417[[#This Row],[Adaptation ($ million)]])</f>
        <v>1.5</v>
      </c>
      <c r="O971">
        <v>0.75</v>
      </c>
      <c r="P971">
        <v>0.75</v>
      </c>
      <c r="R971" s="5"/>
      <c r="S971" s="21" t="s">
        <v>744</v>
      </c>
      <c r="T971" s="1" t="s">
        <v>8797</v>
      </c>
    </row>
    <row r="972" spans="1:20" x14ac:dyDescent="0.25">
      <c r="A972" t="s">
        <v>8742</v>
      </c>
      <c r="B972" t="s">
        <v>66</v>
      </c>
      <c r="C972" t="s">
        <v>367</v>
      </c>
      <c r="D972" t="s">
        <v>366</v>
      </c>
      <c r="E972" s="2">
        <v>44925</v>
      </c>
      <c r="F972">
        <v>2022</v>
      </c>
      <c r="G972" t="s">
        <v>216</v>
      </c>
      <c r="H972" t="s">
        <v>68</v>
      </c>
      <c r="I972" t="s">
        <v>128</v>
      </c>
      <c r="J972">
        <v>2</v>
      </c>
      <c r="M972" t="s">
        <v>72</v>
      </c>
      <c r="N972">
        <f>SUM(Table71417[[#This Row],[Mitigation ($ million)]], Table71417[[#This Row],[Adaptation ($ million)]])</f>
        <v>0.4</v>
      </c>
      <c r="O972">
        <v>0.2</v>
      </c>
      <c r="P972">
        <v>0.2</v>
      </c>
      <c r="R972" s="43">
        <f>Table71417[[#This Row],[Climate finance ($ million)]]/Table71417[[#This Row],[Total commitment ($ million)]]</f>
        <v>0.2</v>
      </c>
      <c r="S972" s="21" t="s">
        <v>369</v>
      </c>
      <c r="T972" s="1" t="s">
        <v>8796</v>
      </c>
    </row>
    <row r="973" spans="1:20" x14ac:dyDescent="0.25">
      <c r="A973" t="s">
        <v>8742</v>
      </c>
      <c r="B973" t="s">
        <v>66</v>
      </c>
      <c r="C973" t="s">
        <v>367</v>
      </c>
      <c r="D973" t="s">
        <v>366</v>
      </c>
      <c r="E973" s="2">
        <v>44925</v>
      </c>
      <c r="F973">
        <v>2022</v>
      </c>
      <c r="G973" t="s">
        <v>216</v>
      </c>
      <c r="H973" t="s">
        <v>68</v>
      </c>
      <c r="I973" t="s">
        <v>128</v>
      </c>
      <c r="M973" t="s">
        <v>72</v>
      </c>
      <c r="N973">
        <f>SUM(Table71417[[#This Row],[Mitigation ($ million)]], Table71417[[#This Row],[Adaptation ($ million)]])</f>
        <v>0.1</v>
      </c>
      <c r="O973">
        <v>0.05</v>
      </c>
      <c r="P973">
        <v>0.05</v>
      </c>
      <c r="R973" s="5"/>
      <c r="S973" s="21" t="s">
        <v>369</v>
      </c>
      <c r="T973" s="1" t="s">
        <v>8796</v>
      </c>
    </row>
    <row r="974" spans="1:20" x14ac:dyDescent="0.25">
      <c r="A974" t="s">
        <v>8742</v>
      </c>
      <c r="B974" t="s">
        <v>66</v>
      </c>
      <c r="C974" t="s">
        <v>367</v>
      </c>
      <c r="D974" t="s">
        <v>366</v>
      </c>
      <c r="E974" s="2">
        <v>45058</v>
      </c>
      <c r="F974">
        <v>2023</v>
      </c>
      <c r="G974" t="s">
        <v>216</v>
      </c>
      <c r="H974" t="s">
        <v>68</v>
      </c>
      <c r="I974" t="s">
        <v>128</v>
      </c>
      <c r="M974" t="s">
        <v>24</v>
      </c>
      <c r="N974">
        <f>SUM(Table71417[[#This Row],[Mitigation ($ million)]], Table71417[[#This Row],[Adaptation ($ million)]])</f>
        <v>0</v>
      </c>
      <c r="R974" s="5"/>
      <c r="S974" s="21" t="s">
        <v>369</v>
      </c>
      <c r="T974" s="1" t="s">
        <v>8797</v>
      </c>
    </row>
    <row r="975" spans="1:20" x14ac:dyDescent="0.25">
      <c r="A975" t="s">
        <v>8742</v>
      </c>
      <c r="B975" t="s">
        <v>66</v>
      </c>
      <c r="C975" t="s">
        <v>694</v>
      </c>
      <c r="D975" t="s">
        <v>366</v>
      </c>
      <c r="E975" s="2">
        <v>45211</v>
      </c>
      <c r="F975">
        <v>2023</v>
      </c>
      <c r="G975" t="s">
        <v>216</v>
      </c>
      <c r="H975" t="s">
        <v>68</v>
      </c>
      <c r="I975" t="s">
        <v>128</v>
      </c>
      <c r="J975">
        <v>1.2</v>
      </c>
      <c r="M975" t="s">
        <v>24</v>
      </c>
      <c r="N975">
        <f>SUM(Table71417[[#This Row],[Mitigation ($ million)]], Table71417[[#This Row],[Adaptation ($ million)]])</f>
        <v>0.5</v>
      </c>
      <c r="O975">
        <v>0.5</v>
      </c>
      <c r="R975" s="43">
        <f>Table71417[[#This Row],[Climate finance ($ million)]]/Table71417[[#This Row],[Total commitment ($ million)]]</f>
        <v>0.41666666666666669</v>
      </c>
      <c r="S975" s="21" t="s">
        <v>369</v>
      </c>
      <c r="T975" s="1" t="s">
        <v>8797</v>
      </c>
    </row>
    <row r="976" spans="1:20" x14ac:dyDescent="0.25">
      <c r="A976" t="s">
        <v>8742</v>
      </c>
      <c r="B976" t="s">
        <v>66</v>
      </c>
      <c r="C976" t="s">
        <v>694</v>
      </c>
      <c r="D976" t="s">
        <v>366</v>
      </c>
      <c r="E976" s="2">
        <v>45274</v>
      </c>
      <c r="F976">
        <v>2023</v>
      </c>
      <c r="G976" t="s">
        <v>216</v>
      </c>
      <c r="H976" t="s">
        <v>68</v>
      </c>
      <c r="I976" t="s">
        <v>128</v>
      </c>
      <c r="M976" t="s">
        <v>24</v>
      </c>
      <c r="N976">
        <f>SUM(Table71417[[#This Row],[Mitigation ($ million)]], Table71417[[#This Row],[Adaptation ($ million)]])</f>
        <v>0</v>
      </c>
      <c r="R976" s="5"/>
      <c r="S976" s="21" t="s">
        <v>369</v>
      </c>
      <c r="T976" s="1" t="s">
        <v>8797</v>
      </c>
    </row>
    <row r="977" spans="1:20" x14ac:dyDescent="0.25">
      <c r="A977" t="s">
        <v>8742</v>
      </c>
      <c r="B977" t="s">
        <v>91</v>
      </c>
      <c r="C977" t="s">
        <v>2645</v>
      </c>
      <c r="D977" t="s">
        <v>2644</v>
      </c>
      <c r="E977" s="2">
        <v>44841</v>
      </c>
      <c r="F977">
        <v>2022</v>
      </c>
      <c r="G977" t="s">
        <v>329</v>
      </c>
      <c r="H977" t="s">
        <v>2564</v>
      </c>
      <c r="I977" t="s">
        <v>141</v>
      </c>
      <c r="J977">
        <v>80</v>
      </c>
      <c r="M977" t="s">
        <v>24</v>
      </c>
      <c r="N977">
        <f>SUM(Table71417[[#This Row],[Mitigation ($ million)]], Table71417[[#This Row],[Adaptation ($ million)]])</f>
        <v>6</v>
      </c>
      <c r="O977">
        <v>6</v>
      </c>
      <c r="R977" s="43">
        <f>Table71417[[#This Row],[Climate finance ($ million)]]/Table71417[[#This Row],[Total commitment ($ million)]]</f>
        <v>7.4999999999999997E-2</v>
      </c>
      <c r="S977" s="21" t="s">
        <v>2647</v>
      </c>
      <c r="T977" s="1" t="s">
        <v>8796</v>
      </c>
    </row>
    <row r="978" spans="1:20" x14ac:dyDescent="0.25">
      <c r="A978" t="s">
        <v>8742</v>
      </c>
      <c r="B978" t="s">
        <v>91</v>
      </c>
      <c r="C978" t="s">
        <v>2645</v>
      </c>
      <c r="D978" t="s">
        <v>2644</v>
      </c>
      <c r="E978" s="2">
        <v>44841</v>
      </c>
      <c r="F978">
        <v>2022</v>
      </c>
      <c r="G978" t="s">
        <v>329</v>
      </c>
      <c r="H978" t="s">
        <v>93</v>
      </c>
      <c r="I978" t="s">
        <v>141</v>
      </c>
      <c r="M978" t="s">
        <v>24</v>
      </c>
      <c r="N978">
        <f>SUM(Table71417[[#This Row],[Mitigation ($ million)]], Table71417[[#This Row],[Adaptation ($ million)]])</f>
        <v>6</v>
      </c>
      <c r="O978">
        <v>6</v>
      </c>
      <c r="R978" s="5"/>
      <c r="S978" s="21" t="s">
        <v>2647</v>
      </c>
      <c r="T978" s="1" t="s">
        <v>8796</v>
      </c>
    </row>
    <row r="979" spans="1:20" x14ac:dyDescent="0.25">
      <c r="A979" t="s">
        <v>8742</v>
      </c>
      <c r="B979" t="s">
        <v>91</v>
      </c>
      <c r="C979" t="s">
        <v>2650</v>
      </c>
      <c r="D979" t="s">
        <v>2649</v>
      </c>
      <c r="E979" s="2">
        <v>44912</v>
      </c>
      <c r="F979">
        <v>2022</v>
      </c>
      <c r="G979" t="s">
        <v>104</v>
      </c>
      <c r="H979" t="s">
        <v>2524</v>
      </c>
      <c r="I979" t="s">
        <v>128</v>
      </c>
      <c r="J979">
        <v>600</v>
      </c>
      <c r="M979" t="s">
        <v>24</v>
      </c>
      <c r="N979">
        <f>SUM(Table71417[[#This Row],[Mitigation ($ million)]], Table71417[[#This Row],[Adaptation ($ million)]])</f>
        <v>1.5</v>
      </c>
      <c r="O979">
        <v>1.5</v>
      </c>
      <c r="R979" s="43">
        <f>Table71417[[#This Row],[Climate finance ($ million)]]/Table71417[[#This Row],[Total commitment ($ million)]]</f>
        <v>2.5000000000000001E-3</v>
      </c>
      <c r="S979" s="21" t="s">
        <v>2652</v>
      </c>
      <c r="T979" s="1" t="s">
        <v>8796</v>
      </c>
    </row>
    <row r="980" spans="1:20" x14ac:dyDescent="0.25">
      <c r="A980" t="s">
        <v>8742</v>
      </c>
      <c r="B980" t="s">
        <v>91</v>
      </c>
      <c r="C980" t="s">
        <v>2654</v>
      </c>
      <c r="D980" t="s">
        <v>2653</v>
      </c>
      <c r="E980" s="2">
        <v>44917</v>
      </c>
      <c r="F980">
        <v>2022</v>
      </c>
      <c r="G980" t="s">
        <v>104</v>
      </c>
      <c r="H980" t="s">
        <v>2524</v>
      </c>
      <c r="I980" t="s">
        <v>128</v>
      </c>
      <c r="J980">
        <v>800</v>
      </c>
      <c r="M980" t="s">
        <v>24</v>
      </c>
      <c r="N980">
        <f>SUM(Table71417[[#This Row],[Mitigation ($ million)]], Table71417[[#This Row],[Adaptation ($ million)]])</f>
        <v>2.25</v>
      </c>
      <c r="O980">
        <v>2.25</v>
      </c>
      <c r="R980" s="43">
        <f>Table71417[[#This Row],[Climate finance ($ million)]]/Table71417[[#This Row],[Total commitment ($ million)]]</f>
        <v>2.8124999999999999E-3</v>
      </c>
      <c r="S980" s="21" t="s">
        <v>2657</v>
      </c>
      <c r="T980" s="1" t="s">
        <v>8796</v>
      </c>
    </row>
    <row r="981" spans="1:20" x14ac:dyDescent="0.25">
      <c r="A981" t="s">
        <v>8742</v>
      </c>
      <c r="B981" t="s">
        <v>91</v>
      </c>
      <c r="C981" t="s">
        <v>378</v>
      </c>
      <c r="D981" t="s">
        <v>377</v>
      </c>
      <c r="E981" s="2">
        <v>45062</v>
      </c>
      <c r="F981">
        <v>2023</v>
      </c>
      <c r="G981" t="s">
        <v>190</v>
      </c>
      <c r="H981" t="s">
        <v>196</v>
      </c>
      <c r="I981" t="s">
        <v>128</v>
      </c>
      <c r="J981">
        <v>350</v>
      </c>
      <c r="M981" t="s">
        <v>24</v>
      </c>
      <c r="N981">
        <f>SUM(Table71417[[#This Row],[Mitigation ($ million)]], Table71417[[#This Row],[Adaptation ($ million)]])</f>
        <v>1</v>
      </c>
      <c r="O981">
        <v>1</v>
      </c>
      <c r="R981" s="43">
        <f>Table71417[[#This Row],[Climate finance ($ million)]]/Table71417[[#This Row],[Total commitment ($ million)]]</f>
        <v>2.8571428571428571E-3</v>
      </c>
      <c r="S981" s="21" t="s">
        <v>380</v>
      </c>
      <c r="T981" s="1" t="s">
        <v>8797</v>
      </c>
    </row>
    <row r="982" spans="1:20" x14ac:dyDescent="0.25">
      <c r="A982" t="s">
        <v>8742</v>
      </c>
      <c r="B982" t="s">
        <v>66</v>
      </c>
      <c r="C982" t="s">
        <v>1221</v>
      </c>
      <c r="D982" t="s">
        <v>1220</v>
      </c>
      <c r="E982" s="2">
        <v>44895</v>
      </c>
      <c r="F982">
        <v>2022</v>
      </c>
      <c r="G982" t="s">
        <v>216</v>
      </c>
      <c r="H982" t="s">
        <v>68</v>
      </c>
      <c r="I982" t="s">
        <v>71</v>
      </c>
      <c r="J982">
        <v>1.2</v>
      </c>
      <c r="M982" t="s">
        <v>72</v>
      </c>
      <c r="N982">
        <f>SUM(Table71417[[#This Row],[Mitigation ($ million)]], Table71417[[#This Row],[Adaptation ($ million)]])</f>
        <v>0.4</v>
      </c>
      <c r="O982">
        <v>0.2</v>
      </c>
      <c r="P982">
        <v>0.2</v>
      </c>
      <c r="R982" s="43">
        <f>Table71417[[#This Row],[Climate finance ($ million)]]/Table71417[[#This Row],[Total commitment ($ million)]]</f>
        <v>0.33333333333333337</v>
      </c>
      <c r="S982" s="21" t="s">
        <v>1223</v>
      </c>
      <c r="T982" s="1" t="s">
        <v>8796</v>
      </c>
    </row>
    <row r="983" spans="1:20" x14ac:dyDescent="0.25">
      <c r="A983" t="s">
        <v>8742</v>
      </c>
      <c r="B983" t="s">
        <v>66</v>
      </c>
      <c r="C983" t="s">
        <v>1221</v>
      </c>
      <c r="D983" t="s">
        <v>1220</v>
      </c>
      <c r="E983" s="2">
        <v>44895</v>
      </c>
      <c r="F983">
        <v>2022</v>
      </c>
      <c r="G983" t="s">
        <v>216</v>
      </c>
      <c r="H983" t="s">
        <v>68</v>
      </c>
      <c r="I983" t="s">
        <v>84</v>
      </c>
      <c r="M983" t="s">
        <v>72</v>
      </c>
      <c r="N983">
        <f>SUM(Table71417[[#This Row],[Mitigation ($ million)]], Table71417[[#This Row],[Adaptation ($ million)]])</f>
        <v>0.2</v>
      </c>
      <c r="O983">
        <v>0.05</v>
      </c>
      <c r="P983">
        <v>0.15</v>
      </c>
      <c r="R983" s="5"/>
      <c r="S983" s="21" t="s">
        <v>1223</v>
      </c>
      <c r="T983" s="1" t="s">
        <v>8796</v>
      </c>
    </row>
    <row r="984" spans="1:20" x14ac:dyDescent="0.25">
      <c r="A984" t="s">
        <v>8742</v>
      </c>
      <c r="B984" t="s">
        <v>66</v>
      </c>
      <c r="C984" t="s">
        <v>1221</v>
      </c>
      <c r="D984" t="s">
        <v>1220</v>
      </c>
      <c r="E984" s="2">
        <v>44895</v>
      </c>
      <c r="F984">
        <v>2022</v>
      </c>
      <c r="G984" t="s">
        <v>216</v>
      </c>
      <c r="H984" t="s">
        <v>68</v>
      </c>
      <c r="I984" t="s">
        <v>141</v>
      </c>
      <c r="M984" t="s">
        <v>72</v>
      </c>
      <c r="N984">
        <f>SUM(Table71417[[#This Row],[Mitigation ($ million)]], Table71417[[#This Row],[Adaptation ($ million)]])</f>
        <v>0.6</v>
      </c>
      <c r="O984">
        <v>0.5</v>
      </c>
      <c r="P984">
        <v>0.1</v>
      </c>
      <c r="R984" s="5"/>
      <c r="S984" s="21" t="s">
        <v>1223</v>
      </c>
      <c r="T984" s="1" t="s">
        <v>8796</v>
      </c>
    </row>
    <row r="985" spans="1:20" x14ac:dyDescent="0.25">
      <c r="A985" t="s">
        <v>8742</v>
      </c>
      <c r="B985" t="s">
        <v>66</v>
      </c>
      <c r="C985" t="s">
        <v>1221</v>
      </c>
      <c r="D985" t="s">
        <v>1220</v>
      </c>
      <c r="E985" s="2">
        <v>45287</v>
      </c>
      <c r="F985">
        <v>2023</v>
      </c>
      <c r="G985" t="s">
        <v>216</v>
      </c>
      <c r="H985" t="s">
        <v>68</v>
      </c>
      <c r="I985" t="s">
        <v>141</v>
      </c>
      <c r="J985">
        <v>0.4</v>
      </c>
      <c r="M985" t="s">
        <v>72</v>
      </c>
      <c r="N985">
        <f>SUM(Table71417[[#This Row],[Mitigation ($ million)]], Table71417[[#This Row],[Adaptation ($ million)]])</f>
        <v>0.3</v>
      </c>
      <c r="O985">
        <v>0.3</v>
      </c>
      <c r="R985" s="43">
        <f>Table71417[[#This Row],[Climate finance ($ million)]]/Table71417[[#This Row],[Total commitment ($ million)]]</f>
        <v>0.74999999999999989</v>
      </c>
      <c r="S985" s="21" t="s">
        <v>1223</v>
      </c>
      <c r="T985" s="1" t="s">
        <v>8797</v>
      </c>
    </row>
    <row r="986" spans="1:20" x14ac:dyDescent="0.25">
      <c r="A986" t="s">
        <v>8742</v>
      </c>
      <c r="B986" t="s">
        <v>66</v>
      </c>
      <c r="C986" t="s">
        <v>1221</v>
      </c>
      <c r="D986" t="s">
        <v>1220</v>
      </c>
      <c r="E986" s="2">
        <v>45287</v>
      </c>
      <c r="F986">
        <v>2023</v>
      </c>
      <c r="G986" t="s">
        <v>216</v>
      </c>
      <c r="H986" t="s">
        <v>68</v>
      </c>
      <c r="I986" t="s">
        <v>71</v>
      </c>
      <c r="M986" t="s">
        <v>72</v>
      </c>
      <c r="N986">
        <f>SUM(Table71417[[#This Row],[Mitigation ($ million)]], Table71417[[#This Row],[Adaptation ($ million)]])</f>
        <v>0.1</v>
      </c>
      <c r="P986">
        <v>0.1</v>
      </c>
      <c r="R986" s="5"/>
      <c r="S986" s="21" t="s">
        <v>1223</v>
      </c>
      <c r="T986" s="1" t="s">
        <v>8797</v>
      </c>
    </row>
    <row r="987" spans="1:20" x14ac:dyDescent="0.25">
      <c r="A987" t="s">
        <v>8742</v>
      </c>
      <c r="B987" t="s">
        <v>66</v>
      </c>
      <c r="C987" t="s">
        <v>2281</v>
      </c>
      <c r="D987" t="s">
        <v>2280</v>
      </c>
      <c r="E987" s="2">
        <v>44776</v>
      </c>
      <c r="F987">
        <v>2022</v>
      </c>
      <c r="G987" t="s">
        <v>104</v>
      </c>
      <c r="H987" t="s">
        <v>68</v>
      </c>
      <c r="I987" t="s">
        <v>126</v>
      </c>
      <c r="J987">
        <v>0.2</v>
      </c>
      <c r="M987" t="s">
        <v>72</v>
      </c>
      <c r="N987">
        <f>SUM(Table71417[[#This Row],[Mitigation ($ million)]], Table71417[[#This Row],[Adaptation ($ million)]])</f>
        <v>4.4999999999999998E-2</v>
      </c>
      <c r="O987">
        <v>2.2499999999999999E-2</v>
      </c>
      <c r="P987">
        <v>2.2499999999999999E-2</v>
      </c>
      <c r="R987" s="43">
        <f>Table71417[[#This Row],[Climate finance ($ million)]]/Table71417[[#This Row],[Total commitment ($ million)]]</f>
        <v>0.22499999999999998</v>
      </c>
      <c r="S987" s="21" t="s">
        <v>2284</v>
      </c>
      <c r="T987" s="1" t="s">
        <v>8796</v>
      </c>
    </row>
    <row r="988" spans="1:20" x14ac:dyDescent="0.25">
      <c r="A988" t="s">
        <v>8742</v>
      </c>
      <c r="B988" t="s">
        <v>66</v>
      </c>
      <c r="C988" t="s">
        <v>2281</v>
      </c>
      <c r="D988" t="s">
        <v>2280</v>
      </c>
      <c r="E988" s="2">
        <v>44776</v>
      </c>
      <c r="F988">
        <v>2022</v>
      </c>
      <c r="G988" t="s">
        <v>104</v>
      </c>
      <c r="H988" t="s">
        <v>68</v>
      </c>
      <c r="I988" t="s">
        <v>132</v>
      </c>
      <c r="M988" t="s">
        <v>72</v>
      </c>
      <c r="N988">
        <f>SUM(Table71417[[#This Row],[Mitigation ($ million)]], Table71417[[#This Row],[Adaptation ($ million)]])</f>
        <v>0.04</v>
      </c>
      <c r="O988">
        <v>0.02</v>
      </c>
      <c r="P988">
        <v>0.02</v>
      </c>
      <c r="R988" s="5"/>
      <c r="S988" s="21" t="s">
        <v>2284</v>
      </c>
      <c r="T988" s="1" t="s">
        <v>8796</v>
      </c>
    </row>
    <row r="989" spans="1:20" x14ac:dyDescent="0.25">
      <c r="A989" t="s">
        <v>8742</v>
      </c>
      <c r="B989" t="s">
        <v>66</v>
      </c>
      <c r="C989" t="s">
        <v>2281</v>
      </c>
      <c r="D989" t="s">
        <v>2280</v>
      </c>
      <c r="E989" s="2">
        <v>44776</v>
      </c>
      <c r="F989">
        <v>2022</v>
      </c>
      <c r="G989" t="s">
        <v>104</v>
      </c>
      <c r="H989" t="s">
        <v>68</v>
      </c>
      <c r="I989" t="s">
        <v>141</v>
      </c>
      <c r="M989" t="s">
        <v>72</v>
      </c>
      <c r="N989">
        <f>SUM(Table71417[[#This Row],[Mitigation ($ million)]], Table71417[[#This Row],[Adaptation ($ million)]])</f>
        <v>0.04</v>
      </c>
      <c r="O989">
        <v>0.04</v>
      </c>
      <c r="R989" s="5"/>
      <c r="S989" s="21" t="s">
        <v>2284</v>
      </c>
      <c r="T989" s="1" t="s">
        <v>8796</v>
      </c>
    </row>
    <row r="990" spans="1:20" x14ac:dyDescent="0.25">
      <c r="A990" t="s">
        <v>8742</v>
      </c>
      <c r="B990" t="s">
        <v>66</v>
      </c>
      <c r="C990" t="s">
        <v>2281</v>
      </c>
      <c r="D990" t="s">
        <v>2280</v>
      </c>
      <c r="E990" s="2">
        <v>44776</v>
      </c>
      <c r="F990">
        <v>2022</v>
      </c>
      <c r="G990" t="s">
        <v>104</v>
      </c>
      <c r="H990" t="s">
        <v>68</v>
      </c>
      <c r="I990" t="s">
        <v>84</v>
      </c>
      <c r="M990" t="s">
        <v>72</v>
      </c>
      <c r="N990">
        <f>SUM(Table71417[[#This Row],[Mitigation ($ million)]], Table71417[[#This Row],[Adaptation ($ million)]])</f>
        <v>3.5000000000000003E-2</v>
      </c>
      <c r="O990">
        <v>3.5000000000000003E-2</v>
      </c>
      <c r="R990" s="5"/>
      <c r="S990" s="21" t="s">
        <v>2284</v>
      </c>
      <c r="T990" s="1" t="s">
        <v>8796</v>
      </c>
    </row>
    <row r="991" spans="1:20" x14ac:dyDescent="0.25">
      <c r="A991" t="s">
        <v>8742</v>
      </c>
      <c r="B991" t="s">
        <v>66</v>
      </c>
      <c r="C991" t="s">
        <v>2281</v>
      </c>
      <c r="D991" t="s">
        <v>2280</v>
      </c>
      <c r="E991" s="2">
        <v>44776</v>
      </c>
      <c r="F991">
        <v>2022</v>
      </c>
      <c r="G991" t="s">
        <v>104</v>
      </c>
      <c r="H991" t="s">
        <v>68</v>
      </c>
      <c r="I991" t="s">
        <v>332</v>
      </c>
      <c r="M991" t="s">
        <v>72</v>
      </c>
      <c r="N991">
        <f>SUM(Table71417[[#This Row],[Mitigation ($ million)]], Table71417[[#This Row],[Adaptation ($ million)]])</f>
        <v>0.04</v>
      </c>
      <c r="O991">
        <v>0.04</v>
      </c>
      <c r="R991" s="5"/>
      <c r="S991" s="21" t="s">
        <v>2284</v>
      </c>
      <c r="T991" s="1" t="s">
        <v>8796</v>
      </c>
    </row>
    <row r="992" spans="1:20" x14ac:dyDescent="0.25">
      <c r="A992" t="s">
        <v>8742</v>
      </c>
      <c r="B992" t="s">
        <v>91</v>
      </c>
      <c r="C992" t="s">
        <v>405</v>
      </c>
      <c r="D992" t="s">
        <v>404</v>
      </c>
      <c r="E992" s="2">
        <v>45083</v>
      </c>
      <c r="F992">
        <v>2023</v>
      </c>
      <c r="G992" t="s">
        <v>113</v>
      </c>
      <c r="H992" t="s">
        <v>93</v>
      </c>
      <c r="I992" t="s">
        <v>71</v>
      </c>
      <c r="J992">
        <v>63.27</v>
      </c>
      <c r="M992" t="s">
        <v>24</v>
      </c>
      <c r="N992">
        <f>SUM(Table71417[[#This Row],[Mitigation ($ million)]], Table71417[[#This Row],[Adaptation ($ million)]])</f>
        <v>22.1</v>
      </c>
      <c r="O992">
        <v>22.1</v>
      </c>
      <c r="R992" s="5"/>
      <c r="S992" s="21" t="s">
        <v>407</v>
      </c>
      <c r="T992" s="1" t="s">
        <v>8797</v>
      </c>
    </row>
    <row r="993" spans="1:20" x14ac:dyDescent="0.25">
      <c r="A993" t="s">
        <v>8742</v>
      </c>
      <c r="B993" t="s">
        <v>91</v>
      </c>
      <c r="C993" t="s">
        <v>405</v>
      </c>
      <c r="D993" t="s">
        <v>404</v>
      </c>
      <c r="E993" s="2">
        <v>45083</v>
      </c>
      <c r="F993">
        <v>2023</v>
      </c>
      <c r="G993" t="s">
        <v>113</v>
      </c>
      <c r="H993" t="s">
        <v>98</v>
      </c>
      <c r="I993" t="s">
        <v>71</v>
      </c>
      <c r="M993" t="s">
        <v>24</v>
      </c>
      <c r="N993">
        <f>SUM(Table71417[[#This Row],[Mitigation ($ million)]], Table71417[[#This Row],[Adaptation ($ million)]])</f>
        <v>22.1</v>
      </c>
      <c r="O993">
        <v>22.1</v>
      </c>
      <c r="R993" s="5"/>
      <c r="S993" s="21" t="s">
        <v>407</v>
      </c>
      <c r="T993" s="1" t="s">
        <v>8797</v>
      </c>
    </row>
    <row r="994" spans="1:20" x14ac:dyDescent="0.25">
      <c r="A994" t="s">
        <v>8742</v>
      </c>
      <c r="B994" t="s">
        <v>66</v>
      </c>
      <c r="C994" t="s">
        <v>1249</v>
      </c>
      <c r="D994" t="s">
        <v>1248</v>
      </c>
      <c r="E994" s="2">
        <v>45288</v>
      </c>
      <c r="F994">
        <v>2023</v>
      </c>
      <c r="G994" t="s">
        <v>216</v>
      </c>
      <c r="H994" t="s">
        <v>93</v>
      </c>
      <c r="I994" t="s">
        <v>117</v>
      </c>
      <c r="J994">
        <v>410.80099999999999</v>
      </c>
      <c r="M994" t="s">
        <v>72</v>
      </c>
      <c r="N994">
        <f>SUM(Table71417[[#This Row],[Mitigation ($ million)]], Table71417[[#This Row],[Adaptation ($ million)]])</f>
        <v>120.1</v>
      </c>
      <c r="O994">
        <v>61.37</v>
      </c>
      <c r="P994">
        <v>58.73</v>
      </c>
      <c r="R994" s="43">
        <f>Table71417[[#This Row],[Climate finance ($ million)]]/Table71417[[#This Row],[Total commitment ($ million)]]</f>
        <v>0.29235566612544761</v>
      </c>
      <c r="S994" s="21" t="s">
        <v>1251</v>
      </c>
      <c r="T994" s="1" t="s">
        <v>8797</v>
      </c>
    </row>
    <row r="995" spans="1:20" x14ac:dyDescent="0.25">
      <c r="A995" t="s">
        <v>8742</v>
      </c>
      <c r="B995" t="s">
        <v>91</v>
      </c>
      <c r="C995" t="s">
        <v>111</v>
      </c>
      <c r="D995" t="s">
        <v>110</v>
      </c>
      <c r="E995" s="2">
        <v>44952</v>
      </c>
      <c r="F995">
        <v>2023</v>
      </c>
      <c r="G995" t="s">
        <v>113</v>
      </c>
      <c r="H995" t="s">
        <v>93</v>
      </c>
      <c r="I995" t="s">
        <v>117</v>
      </c>
      <c r="J995">
        <v>17.2</v>
      </c>
      <c r="M995" t="s">
        <v>72</v>
      </c>
      <c r="N995">
        <f>SUM(Table71417[[#This Row],[Mitigation ($ million)]], Table71417[[#This Row],[Adaptation ($ million)]])</f>
        <v>15</v>
      </c>
      <c r="O995">
        <v>0.3</v>
      </c>
      <c r="P995">
        <v>14.7</v>
      </c>
      <c r="R995" s="5"/>
      <c r="S995" s="21" t="s">
        <v>118</v>
      </c>
      <c r="T995" s="1" t="s">
        <v>8797</v>
      </c>
    </row>
    <row r="996" spans="1:20" x14ac:dyDescent="0.25">
      <c r="A996" t="s">
        <v>8742</v>
      </c>
      <c r="B996" t="s">
        <v>91</v>
      </c>
      <c r="C996" t="s">
        <v>2659</v>
      </c>
      <c r="D996" t="s">
        <v>2658</v>
      </c>
      <c r="E996" s="2">
        <v>44914</v>
      </c>
      <c r="F996">
        <v>2022</v>
      </c>
      <c r="G996" t="s">
        <v>113</v>
      </c>
      <c r="H996" t="s">
        <v>68</v>
      </c>
      <c r="I996" t="s">
        <v>117</v>
      </c>
      <c r="M996" t="s">
        <v>25</v>
      </c>
      <c r="N996">
        <f>SUM(Table71417[[#This Row],[Mitigation ($ million)]], Table71417[[#This Row],[Adaptation ($ million)]])</f>
        <v>0.5</v>
      </c>
      <c r="P996">
        <v>0.5</v>
      </c>
      <c r="R996" s="5"/>
      <c r="S996" s="21" t="s">
        <v>2660</v>
      </c>
      <c r="T996" s="1" t="s">
        <v>8796</v>
      </c>
    </row>
    <row r="997" spans="1:20" x14ac:dyDescent="0.25">
      <c r="A997" t="s">
        <v>8742</v>
      </c>
      <c r="B997" t="s">
        <v>66</v>
      </c>
      <c r="C997" t="s">
        <v>601</v>
      </c>
      <c r="D997" t="s">
        <v>600</v>
      </c>
      <c r="E997" s="2">
        <v>44907</v>
      </c>
      <c r="F997">
        <v>2022</v>
      </c>
      <c r="G997" t="s">
        <v>104</v>
      </c>
      <c r="H997" t="s">
        <v>68</v>
      </c>
      <c r="I997" t="s">
        <v>325</v>
      </c>
      <c r="J997">
        <v>1</v>
      </c>
      <c r="M997" t="s">
        <v>72</v>
      </c>
      <c r="N997">
        <f>SUM(Table71417[[#This Row],[Mitigation ($ million)]], Table71417[[#This Row],[Adaptation ($ million)]])</f>
        <v>1</v>
      </c>
      <c r="O997">
        <v>0.5</v>
      </c>
      <c r="P997">
        <v>0.5</v>
      </c>
      <c r="R997" s="43">
        <f>Table71417[[#This Row],[Climate finance ($ million)]]/Table71417[[#This Row],[Total commitment ($ million)]]</f>
        <v>1</v>
      </c>
      <c r="S997" s="21" t="s">
        <v>602</v>
      </c>
      <c r="T997" s="1" t="s">
        <v>8796</v>
      </c>
    </row>
    <row r="998" spans="1:20" x14ac:dyDescent="0.25">
      <c r="A998" t="s">
        <v>8742</v>
      </c>
      <c r="B998" t="s">
        <v>66</v>
      </c>
      <c r="C998" t="s">
        <v>601</v>
      </c>
      <c r="D998" t="s">
        <v>600</v>
      </c>
      <c r="E998" s="2">
        <v>45160</v>
      </c>
      <c r="F998">
        <v>2023</v>
      </c>
      <c r="G998" t="s">
        <v>104</v>
      </c>
      <c r="H998" t="s">
        <v>68</v>
      </c>
      <c r="I998" t="s">
        <v>325</v>
      </c>
      <c r="J998">
        <v>0.4</v>
      </c>
      <c r="M998" t="s">
        <v>72</v>
      </c>
      <c r="N998">
        <f>SUM(Table71417[[#This Row],[Mitigation ($ million)]], Table71417[[#This Row],[Adaptation ($ million)]])</f>
        <v>0.4</v>
      </c>
      <c r="O998">
        <v>0.2</v>
      </c>
      <c r="P998">
        <v>0.2</v>
      </c>
      <c r="R998" s="43">
        <f>Table71417[[#This Row],[Climate finance ($ million)]]/Table71417[[#This Row],[Total commitment ($ million)]]</f>
        <v>1</v>
      </c>
      <c r="S998" s="21" t="s">
        <v>602</v>
      </c>
      <c r="T998" s="1" t="s">
        <v>8797</v>
      </c>
    </row>
    <row r="999" spans="1:20" x14ac:dyDescent="0.25">
      <c r="A999" t="s">
        <v>8742</v>
      </c>
      <c r="B999" t="s">
        <v>66</v>
      </c>
      <c r="C999" t="s">
        <v>2903</v>
      </c>
      <c r="D999" t="s">
        <v>2902</v>
      </c>
      <c r="E999" s="2">
        <v>44909</v>
      </c>
      <c r="F999">
        <v>2022</v>
      </c>
      <c r="G999" t="s">
        <v>104</v>
      </c>
      <c r="H999" t="s">
        <v>68</v>
      </c>
      <c r="I999" t="s">
        <v>126</v>
      </c>
      <c r="J999">
        <v>2.13</v>
      </c>
      <c r="M999" t="s">
        <v>72</v>
      </c>
      <c r="N999">
        <f>SUM(Table71417[[#This Row],[Mitigation ($ million)]], Table71417[[#This Row],[Adaptation ($ million)]])</f>
        <v>1.1300000000000001</v>
      </c>
      <c r="O999">
        <v>0.79</v>
      </c>
      <c r="P999">
        <v>0.34</v>
      </c>
      <c r="R999" s="43">
        <f>Table71417[[#This Row],[Climate finance ($ million)]]/Table71417[[#This Row],[Total commitment ($ million)]]</f>
        <v>0.53051643192488274</v>
      </c>
      <c r="S999" s="21" t="s">
        <v>2904</v>
      </c>
      <c r="T999" s="1" t="s">
        <v>8796</v>
      </c>
    </row>
    <row r="1000" spans="1:20" x14ac:dyDescent="0.25">
      <c r="A1000" t="s">
        <v>8742</v>
      </c>
      <c r="B1000" t="s">
        <v>66</v>
      </c>
      <c r="C1000" t="s">
        <v>2903</v>
      </c>
      <c r="D1000" t="s">
        <v>2902</v>
      </c>
      <c r="E1000" s="2">
        <v>44909</v>
      </c>
      <c r="F1000">
        <v>2022</v>
      </c>
      <c r="G1000" t="s">
        <v>104</v>
      </c>
      <c r="H1000" t="s">
        <v>68</v>
      </c>
      <c r="I1000" t="s">
        <v>126</v>
      </c>
      <c r="M1000" t="s">
        <v>72</v>
      </c>
      <c r="N1000">
        <f>SUM(Table71417[[#This Row],[Mitigation ($ million)]], Table71417[[#This Row],[Adaptation ($ million)]])</f>
        <v>1</v>
      </c>
      <c r="O1000">
        <v>1</v>
      </c>
      <c r="R1000" s="5"/>
      <c r="S1000" s="21" t="s">
        <v>2904</v>
      </c>
      <c r="T1000" s="1" t="s">
        <v>8796</v>
      </c>
    </row>
    <row r="1001" spans="1:20" x14ac:dyDescent="0.25">
      <c r="A1001" t="s">
        <v>8742</v>
      </c>
      <c r="B1001" t="s">
        <v>66</v>
      </c>
      <c r="C1001" t="s">
        <v>746</v>
      </c>
      <c r="D1001" t="s">
        <v>745</v>
      </c>
      <c r="E1001" s="2">
        <v>45224</v>
      </c>
      <c r="F1001">
        <v>2023</v>
      </c>
      <c r="G1001" t="s">
        <v>201</v>
      </c>
      <c r="H1001" t="s">
        <v>107</v>
      </c>
      <c r="I1001" t="s">
        <v>128</v>
      </c>
      <c r="J1001">
        <v>7</v>
      </c>
      <c r="M1001" t="s">
        <v>72</v>
      </c>
      <c r="N1001">
        <f>SUM(Table71417[[#This Row],[Mitigation ($ million)]], Table71417[[#This Row],[Adaptation ($ million)]])</f>
        <v>2</v>
      </c>
      <c r="O1001">
        <v>1.8</v>
      </c>
      <c r="P1001">
        <v>0.2</v>
      </c>
      <c r="R1001" s="5"/>
      <c r="S1001" s="21" t="s">
        <v>747</v>
      </c>
      <c r="T1001" s="1" t="s">
        <v>8797</v>
      </c>
    </row>
    <row r="1002" spans="1:20" x14ac:dyDescent="0.25">
      <c r="A1002" t="s">
        <v>8742</v>
      </c>
      <c r="B1002" t="s">
        <v>66</v>
      </c>
      <c r="C1002" t="s">
        <v>746</v>
      </c>
      <c r="D1002" t="s">
        <v>745</v>
      </c>
      <c r="E1002" s="2">
        <v>45224</v>
      </c>
      <c r="F1002">
        <v>2023</v>
      </c>
      <c r="G1002" t="s">
        <v>201</v>
      </c>
      <c r="H1002" t="s">
        <v>107</v>
      </c>
      <c r="I1002" t="s">
        <v>128</v>
      </c>
      <c r="M1002" t="s">
        <v>72</v>
      </c>
      <c r="N1002">
        <f>SUM(Table71417[[#This Row],[Mitigation ($ million)]], Table71417[[#This Row],[Adaptation ($ million)]])</f>
        <v>0</v>
      </c>
      <c r="R1002" s="5"/>
      <c r="S1002" s="21" t="s">
        <v>747</v>
      </c>
      <c r="T1002" s="1" t="s">
        <v>8797</v>
      </c>
    </row>
    <row r="1003" spans="1:20" x14ac:dyDescent="0.25">
      <c r="A1003" t="s">
        <v>8742</v>
      </c>
      <c r="B1003" t="s">
        <v>66</v>
      </c>
      <c r="C1003" t="s">
        <v>718</v>
      </c>
      <c r="D1003" t="s">
        <v>717</v>
      </c>
      <c r="E1003" s="2">
        <v>45216</v>
      </c>
      <c r="F1003">
        <v>2023</v>
      </c>
      <c r="G1003" t="s">
        <v>62</v>
      </c>
      <c r="H1003" t="s">
        <v>68</v>
      </c>
      <c r="I1003" t="s">
        <v>141</v>
      </c>
      <c r="M1003" t="s">
        <v>72</v>
      </c>
      <c r="N1003">
        <f>SUM(Table71417[[#This Row],[Mitigation ($ million)]], Table71417[[#This Row],[Adaptation ($ million)]])</f>
        <v>0</v>
      </c>
      <c r="R1003" s="5"/>
      <c r="S1003" s="21" t="s">
        <v>719</v>
      </c>
      <c r="T1003" s="1" t="s">
        <v>8797</v>
      </c>
    </row>
    <row r="1004" spans="1:20" x14ac:dyDescent="0.25">
      <c r="A1004" t="s">
        <v>8742</v>
      </c>
      <c r="B1004" t="s">
        <v>66</v>
      </c>
      <c r="C1004" t="s">
        <v>1269</v>
      </c>
      <c r="D1004" t="s">
        <v>717</v>
      </c>
      <c r="E1004" s="2">
        <v>45289</v>
      </c>
      <c r="F1004">
        <v>2023</v>
      </c>
      <c r="G1004" t="s">
        <v>62</v>
      </c>
      <c r="H1004" t="s">
        <v>93</v>
      </c>
      <c r="I1004" t="s">
        <v>141</v>
      </c>
      <c r="J1004">
        <v>352.45</v>
      </c>
      <c r="M1004" t="s">
        <v>72</v>
      </c>
      <c r="N1004">
        <f>SUM(Table71417[[#This Row],[Mitigation ($ million)]], Table71417[[#This Row],[Adaptation ($ million)]])</f>
        <v>119.5</v>
      </c>
      <c r="O1004">
        <v>89.9</v>
      </c>
      <c r="P1004">
        <v>29.6</v>
      </c>
      <c r="R1004" s="43">
        <f>Table71417[[#This Row],[Climate finance ($ million)]]/Table71417[[#This Row],[Total commitment ($ million)]]</f>
        <v>0.33905518513264293</v>
      </c>
      <c r="S1004" s="21" t="s">
        <v>719</v>
      </c>
      <c r="T1004" s="1" t="s">
        <v>8797</v>
      </c>
    </row>
    <row r="1005" spans="1:20" x14ac:dyDescent="0.25">
      <c r="A1005" t="s">
        <v>8742</v>
      </c>
      <c r="B1005" t="s">
        <v>66</v>
      </c>
      <c r="C1005" t="s">
        <v>1269</v>
      </c>
      <c r="D1005" t="s">
        <v>717</v>
      </c>
      <c r="E1005" s="2">
        <v>45289</v>
      </c>
      <c r="F1005">
        <v>2023</v>
      </c>
      <c r="G1005" t="s">
        <v>62</v>
      </c>
      <c r="H1005" t="s">
        <v>98</v>
      </c>
      <c r="I1005" t="s">
        <v>141</v>
      </c>
      <c r="M1005" t="s">
        <v>72</v>
      </c>
      <c r="N1005">
        <f>SUM(Table71417[[#This Row],[Mitigation ($ million)]], Table71417[[#This Row],[Adaptation ($ million)]])</f>
        <v>45.7</v>
      </c>
      <c r="O1005">
        <v>34.4</v>
      </c>
      <c r="P1005">
        <v>11.3</v>
      </c>
      <c r="R1005" s="5"/>
      <c r="S1005" s="21" t="s">
        <v>719</v>
      </c>
      <c r="T1005" s="1" t="s">
        <v>8797</v>
      </c>
    </row>
    <row r="1006" spans="1:20" x14ac:dyDescent="0.25">
      <c r="A1006" t="s">
        <v>8742</v>
      </c>
      <c r="B1006" t="s">
        <v>66</v>
      </c>
      <c r="C1006" t="s">
        <v>2479</v>
      </c>
      <c r="D1006" t="s">
        <v>2478</v>
      </c>
      <c r="E1006" s="2">
        <v>44893</v>
      </c>
      <c r="F1006">
        <v>2022</v>
      </c>
      <c r="G1006" t="s">
        <v>2481</v>
      </c>
      <c r="H1006" t="s">
        <v>68</v>
      </c>
      <c r="I1006" t="s">
        <v>126</v>
      </c>
      <c r="J1006">
        <v>1</v>
      </c>
      <c r="M1006" t="s">
        <v>24</v>
      </c>
      <c r="N1006">
        <f>SUM(Table71417[[#This Row],[Mitigation ($ million)]], Table71417[[#This Row],[Adaptation ($ million)]])</f>
        <v>0.2</v>
      </c>
      <c r="O1006">
        <v>0.2</v>
      </c>
      <c r="R1006" s="43">
        <f>Table71417[[#This Row],[Climate finance ($ million)]]/Table71417[[#This Row],[Total commitment ($ million)]]</f>
        <v>0.2</v>
      </c>
      <c r="S1006" s="21" t="s">
        <v>2482</v>
      </c>
      <c r="T1006" s="1" t="s">
        <v>8796</v>
      </c>
    </row>
    <row r="1007" spans="1:20" x14ac:dyDescent="0.25">
      <c r="A1007" t="s">
        <v>8742</v>
      </c>
      <c r="B1007" t="s">
        <v>66</v>
      </c>
      <c r="C1007" t="s">
        <v>2479</v>
      </c>
      <c r="D1007" t="s">
        <v>2478</v>
      </c>
      <c r="E1007" s="2">
        <v>44893</v>
      </c>
      <c r="F1007">
        <v>2022</v>
      </c>
      <c r="G1007" t="s">
        <v>2481</v>
      </c>
      <c r="H1007" t="s">
        <v>68</v>
      </c>
      <c r="I1007" t="s">
        <v>128</v>
      </c>
      <c r="M1007" t="s">
        <v>24</v>
      </c>
      <c r="N1007">
        <f>SUM(Table71417[[#This Row],[Mitigation ($ million)]], Table71417[[#This Row],[Adaptation ($ million)]])</f>
        <v>0.1</v>
      </c>
      <c r="O1007">
        <v>0.1</v>
      </c>
      <c r="R1007" s="5"/>
      <c r="S1007" s="21" t="s">
        <v>2482</v>
      </c>
      <c r="T1007" s="1" t="s">
        <v>8796</v>
      </c>
    </row>
    <row r="1008" spans="1:20" x14ac:dyDescent="0.25">
      <c r="A1008" t="s">
        <v>8742</v>
      </c>
      <c r="B1008" t="s">
        <v>91</v>
      </c>
      <c r="C1008" t="s">
        <v>2662</v>
      </c>
      <c r="D1008" t="s">
        <v>2661</v>
      </c>
      <c r="E1008" s="2">
        <v>44910</v>
      </c>
      <c r="F1008">
        <v>2022</v>
      </c>
      <c r="G1008" t="s">
        <v>122</v>
      </c>
      <c r="H1008" t="s">
        <v>93</v>
      </c>
      <c r="I1008" t="s">
        <v>141</v>
      </c>
      <c r="J1008">
        <v>37.9</v>
      </c>
      <c r="M1008" t="s">
        <v>24</v>
      </c>
      <c r="N1008">
        <f>SUM(Table71417[[#This Row],[Mitigation ($ million)]], Table71417[[#This Row],[Adaptation ($ million)]])</f>
        <v>20</v>
      </c>
      <c r="O1008">
        <v>20</v>
      </c>
      <c r="R1008" s="43">
        <f>Table71417[[#This Row],[Climate finance ($ million)]]/Table71417[[#This Row],[Total commitment ($ million)]]</f>
        <v>0.52770448548812665</v>
      </c>
      <c r="S1008" s="21" t="s">
        <v>2664</v>
      </c>
      <c r="T1008" s="1" t="s">
        <v>8796</v>
      </c>
    </row>
    <row r="1009" spans="1:20" x14ac:dyDescent="0.25">
      <c r="A1009" t="s">
        <v>8742</v>
      </c>
      <c r="B1009" t="s">
        <v>91</v>
      </c>
      <c r="C1009" t="s">
        <v>1263</v>
      </c>
      <c r="D1009" t="s">
        <v>1262</v>
      </c>
      <c r="E1009" s="2">
        <v>45288</v>
      </c>
      <c r="F1009">
        <v>2023</v>
      </c>
      <c r="G1009" t="s">
        <v>88</v>
      </c>
      <c r="H1009" t="s">
        <v>93</v>
      </c>
      <c r="I1009" t="s">
        <v>361</v>
      </c>
      <c r="J1009">
        <v>30</v>
      </c>
      <c r="M1009" t="s">
        <v>24</v>
      </c>
      <c r="N1009">
        <f>SUM(Table71417[[#This Row],[Mitigation ($ million)]], Table71417[[#This Row],[Adaptation ($ million)]])</f>
        <v>1</v>
      </c>
      <c r="O1009">
        <v>1</v>
      </c>
      <c r="R1009" s="5"/>
      <c r="S1009" s="21" t="s">
        <v>1265</v>
      </c>
      <c r="T1009" s="1" t="s">
        <v>8797</v>
      </c>
    </row>
    <row r="1010" spans="1:20" x14ac:dyDescent="0.25">
      <c r="A1010" t="s">
        <v>8742</v>
      </c>
      <c r="B1010" t="s">
        <v>91</v>
      </c>
      <c r="C1010" t="s">
        <v>974</v>
      </c>
      <c r="D1010" t="s">
        <v>973</v>
      </c>
      <c r="E1010" s="2">
        <v>45273</v>
      </c>
      <c r="F1010">
        <v>2023</v>
      </c>
      <c r="G1010" t="s">
        <v>122</v>
      </c>
      <c r="H1010" t="s">
        <v>93</v>
      </c>
      <c r="I1010" t="s">
        <v>141</v>
      </c>
      <c r="J1010">
        <v>200</v>
      </c>
      <c r="M1010" t="s">
        <v>24</v>
      </c>
      <c r="N1010">
        <f>SUM(Table71417[[#This Row],[Mitigation ($ million)]], Table71417[[#This Row],[Adaptation ($ million)]])</f>
        <v>99.036643560000002</v>
      </c>
      <c r="O1010">
        <v>99.036643560000002</v>
      </c>
      <c r="R1010" s="43">
        <f>Table71417[[#This Row],[Climate finance ($ million)]]/Table71417[[#This Row],[Total commitment ($ million)]]</f>
        <v>0.49518321780000002</v>
      </c>
      <c r="S1010" s="21" t="s">
        <v>976</v>
      </c>
      <c r="T1010" s="1" t="s">
        <v>8797</v>
      </c>
    </row>
    <row r="1011" spans="1:20" x14ac:dyDescent="0.25">
      <c r="A1011" t="s">
        <v>8742</v>
      </c>
      <c r="B1011" t="s">
        <v>91</v>
      </c>
      <c r="C1011" t="s">
        <v>974</v>
      </c>
      <c r="D1011" t="s">
        <v>973</v>
      </c>
      <c r="E1011" s="2">
        <v>45273</v>
      </c>
      <c r="F1011">
        <v>2023</v>
      </c>
      <c r="G1011" t="s">
        <v>122</v>
      </c>
      <c r="H1011" t="s">
        <v>318</v>
      </c>
      <c r="I1011" t="s">
        <v>141</v>
      </c>
      <c r="M1011" t="s">
        <v>24</v>
      </c>
      <c r="N1011">
        <f>SUM(Table71417[[#This Row],[Mitigation ($ million)]], Table71417[[#This Row],[Adaptation ($ million)]])</f>
        <v>18.006662469999998</v>
      </c>
      <c r="O1011">
        <v>18.006662469999998</v>
      </c>
      <c r="R1011" s="5"/>
      <c r="S1011" s="21" t="s">
        <v>976</v>
      </c>
      <c r="T1011" s="1" t="s">
        <v>8797</v>
      </c>
    </row>
    <row r="1012" spans="1:20" x14ac:dyDescent="0.25">
      <c r="A1012" t="s">
        <v>8742</v>
      </c>
      <c r="B1012" t="s">
        <v>66</v>
      </c>
      <c r="C1012" t="s">
        <v>2392</v>
      </c>
      <c r="D1012" t="s">
        <v>2391</v>
      </c>
      <c r="E1012" s="2">
        <v>44861</v>
      </c>
      <c r="F1012">
        <v>2022</v>
      </c>
      <c r="G1012" t="s">
        <v>2394</v>
      </c>
      <c r="H1012" t="s">
        <v>68</v>
      </c>
      <c r="I1012" t="s">
        <v>475</v>
      </c>
      <c r="J1012">
        <v>2.95</v>
      </c>
      <c r="M1012" t="s">
        <v>72</v>
      </c>
      <c r="N1012">
        <f>SUM(Table71417[[#This Row],[Mitigation ($ million)]], Table71417[[#This Row],[Adaptation ($ million)]])</f>
        <v>0.6</v>
      </c>
      <c r="O1012">
        <v>0.3</v>
      </c>
      <c r="P1012">
        <v>0.3</v>
      </c>
      <c r="R1012" s="5"/>
      <c r="S1012" s="21" t="s">
        <v>2397</v>
      </c>
      <c r="T1012" s="1" t="s">
        <v>8796</v>
      </c>
    </row>
    <row r="1013" spans="1:20" x14ac:dyDescent="0.25">
      <c r="A1013" t="s">
        <v>8742</v>
      </c>
      <c r="B1013" t="s">
        <v>66</v>
      </c>
      <c r="C1013" t="s">
        <v>2383</v>
      </c>
      <c r="D1013" t="s">
        <v>2382</v>
      </c>
      <c r="E1013" s="2">
        <v>44844</v>
      </c>
      <c r="F1013">
        <v>2022</v>
      </c>
      <c r="G1013" t="s">
        <v>2385</v>
      </c>
      <c r="H1013" t="s">
        <v>68</v>
      </c>
      <c r="I1013" t="s">
        <v>128</v>
      </c>
      <c r="J1013">
        <v>0.22</v>
      </c>
      <c r="M1013" t="s">
        <v>72</v>
      </c>
      <c r="N1013">
        <f>SUM(Table71417[[#This Row],[Mitigation ($ million)]], Table71417[[#This Row],[Adaptation ($ million)]])</f>
        <v>0.22</v>
      </c>
      <c r="O1013">
        <v>0.11</v>
      </c>
      <c r="P1013">
        <v>0.11</v>
      </c>
      <c r="R1013" s="43">
        <f>Table71417[[#This Row],[Climate finance ($ million)]]/Table71417[[#This Row],[Total commitment ($ million)]]</f>
        <v>1</v>
      </c>
      <c r="S1013" s="21" t="s">
        <v>2386</v>
      </c>
      <c r="T1013" s="1" t="s">
        <v>8796</v>
      </c>
    </row>
    <row r="1014" spans="1:20" x14ac:dyDescent="0.25">
      <c r="A1014" t="s">
        <v>8742</v>
      </c>
      <c r="B1014" t="s">
        <v>91</v>
      </c>
      <c r="C1014" t="s">
        <v>572</v>
      </c>
      <c r="D1014" t="s">
        <v>571</v>
      </c>
      <c r="E1014" s="2">
        <v>45145</v>
      </c>
      <c r="F1014">
        <v>2023</v>
      </c>
      <c r="G1014" t="s">
        <v>201</v>
      </c>
      <c r="H1014" t="s">
        <v>93</v>
      </c>
      <c r="I1014" t="s">
        <v>141</v>
      </c>
      <c r="J1014">
        <v>24.5</v>
      </c>
      <c r="M1014" t="s">
        <v>24</v>
      </c>
      <c r="N1014">
        <f>SUM(Table71417[[#This Row],[Mitigation ($ million)]], Table71417[[#This Row],[Adaptation ($ million)]])</f>
        <v>3</v>
      </c>
      <c r="O1014">
        <v>3</v>
      </c>
      <c r="R1014" s="43">
        <f>Table71417[[#This Row],[Climate finance ($ million)]]/Table71417[[#This Row],[Total commitment ($ million)]]</f>
        <v>0.12244897959183673</v>
      </c>
      <c r="S1014" s="21" t="s">
        <v>575</v>
      </c>
      <c r="T1014" s="1" t="s">
        <v>8797</v>
      </c>
    </row>
    <row r="1015" spans="1:20" x14ac:dyDescent="0.25">
      <c r="A1015" t="s">
        <v>8742</v>
      </c>
      <c r="B1015" t="s">
        <v>91</v>
      </c>
      <c r="C1015" t="s">
        <v>572</v>
      </c>
      <c r="D1015" t="s">
        <v>571</v>
      </c>
      <c r="E1015" s="2">
        <v>45145</v>
      </c>
      <c r="F1015">
        <v>2023</v>
      </c>
      <c r="G1015" t="s">
        <v>201</v>
      </c>
      <c r="H1015" t="s">
        <v>170</v>
      </c>
      <c r="I1015" t="s">
        <v>141</v>
      </c>
      <c r="M1015" t="s">
        <v>24</v>
      </c>
      <c r="N1015">
        <f>SUM(Table71417[[#This Row],[Mitigation ($ million)]], Table71417[[#This Row],[Adaptation ($ million)]])</f>
        <v>3</v>
      </c>
      <c r="O1015">
        <v>3</v>
      </c>
      <c r="R1015" s="5"/>
      <c r="S1015" s="21" t="s">
        <v>575</v>
      </c>
      <c r="T1015" s="1" t="s">
        <v>8797</v>
      </c>
    </row>
    <row r="1016" spans="1:20" x14ac:dyDescent="0.25">
      <c r="A1016" t="s">
        <v>8742</v>
      </c>
      <c r="B1016" t="s">
        <v>66</v>
      </c>
      <c r="C1016" t="s">
        <v>481</v>
      </c>
      <c r="D1016" t="s">
        <v>480</v>
      </c>
      <c r="E1016" s="2">
        <v>45103</v>
      </c>
      <c r="F1016">
        <v>2023</v>
      </c>
      <c r="G1016" t="s">
        <v>397</v>
      </c>
      <c r="H1016" t="s">
        <v>107</v>
      </c>
      <c r="I1016" t="s">
        <v>141</v>
      </c>
      <c r="J1016">
        <v>2</v>
      </c>
      <c r="M1016" t="s">
        <v>24</v>
      </c>
      <c r="N1016">
        <f>SUM(Table71417[[#This Row],[Mitigation ($ million)]], Table71417[[#This Row],[Adaptation ($ million)]])</f>
        <v>1</v>
      </c>
      <c r="O1016">
        <v>1</v>
      </c>
      <c r="R1016" s="43">
        <f>Table71417[[#This Row],[Climate finance ($ million)]]/Table71417[[#This Row],[Total commitment ($ million)]]</f>
        <v>0.5</v>
      </c>
      <c r="S1016" s="21" t="s">
        <v>482</v>
      </c>
      <c r="T1016" s="1" t="s">
        <v>8797</v>
      </c>
    </row>
    <row r="1017" spans="1:20" x14ac:dyDescent="0.25">
      <c r="A1017" t="s">
        <v>8742</v>
      </c>
      <c r="B1017" t="s">
        <v>66</v>
      </c>
      <c r="C1017" t="s">
        <v>481</v>
      </c>
      <c r="D1017" t="s">
        <v>480</v>
      </c>
      <c r="E1017" s="2">
        <v>45103</v>
      </c>
      <c r="F1017">
        <v>2023</v>
      </c>
      <c r="G1017" t="s">
        <v>397</v>
      </c>
      <c r="H1017" t="s">
        <v>107</v>
      </c>
      <c r="I1017" t="s">
        <v>141</v>
      </c>
      <c r="M1017" t="s">
        <v>24</v>
      </c>
      <c r="N1017">
        <f>SUM(Table71417[[#This Row],[Mitigation ($ million)]], Table71417[[#This Row],[Adaptation ($ million)]])</f>
        <v>1</v>
      </c>
      <c r="O1017">
        <v>1</v>
      </c>
      <c r="R1017" s="5"/>
      <c r="S1017" s="21" t="s">
        <v>482</v>
      </c>
      <c r="T1017" s="1" t="s">
        <v>8797</v>
      </c>
    </row>
    <row r="1018" spans="1:20" x14ac:dyDescent="0.25">
      <c r="A1018" t="s">
        <v>8742</v>
      </c>
      <c r="B1018" t="s">
        <v>66</v>
      </c>
      <c r="C1018" t="s">
        <v>3043</v>
      </c>
      <c r="D1018" t="s">
        <v>3042</v>
      </c>
      <c r="E1018" s="2">
        <v>44903</v>
      </c>
      <c r="F1018">
        <v>2022</v>
      </c>
      <c r="G1018" t="s">
        <v>201</v>
      </c>
      <c r="H1018" t="s">
        <v>68</v>
      </c>
      <c r="I1018" t="s">
        <v>84</v>
      </c>
      <c r="J1018">
        <v>0.2</v>
      </c>
      <c r="M1018" t="s">
        <v>72</v>
      </c>
      <c r="N1018">
        <f>SUM(Table71417[[#This Row],[Mitigation ($ million)]], Table71417[[#This Row],[Adaptation ($ million)]])</f>
        <v>0.2</v>
      </c>
      <c r="O1018">
        <v>0.1</v>
      </c>
      <c r="P1018">
        <v>0.1</v>
      </c>
      <c r="R1018" s="43">
        <f>Table71417[[#This Row],[Climate finance ($ million)]]/Table71417[[#This Row],[Total commitment ($ million)]]</f>
        <v>1</v>
      </c>
      <c r="S1018" s="21" t="s">
        <v>3044</v>
      </c>
      <c r="T1018" s="1" t="s">
        <v>8796</v>
      </c>
    </row>
    <row r="1019" spans="1:20" x14ac:dyDescent="0.25">
      <c r="A1019" t="s">
        <v>8742</v>
      </c>
      <c r="B1019" t="s">
        <v>66</v>
      </c>
      <c r="C1019" t="s">
        <v>910</v>
      </c>
      <c r="D1019" t="s">
        <v>909</v>
      </c>
      <c r="E1019" s="2">
        <v>45271</v>
      </c>
      <c r="F1019">
        <v>2023</v>
      </c>
      <c r="G1019" t="s">
        <v>79</v>
      </c>
      <c r="H1019" t="s">
        <v>93</v>
      </c>
      <c r="I1019" t="s">
        <v>126</v>
      </c>
      <c r="J1019">
        <v>890</v>
      </c>
      <c r="M1019" t="s">
        <v>72</v>
      </c>
      <c r="N1019">
        <f>SUM(Table71417[[#This Row],[Mitigation ($ million)]], Table71417[[#This Row],[Adaptation ($ million)]])</f>
        <v>400</v>
      </c>
      <c r="O1019">
        <v>72.727276000000003</v>
      </c>
      <c r="P1019">
        <v>327.27272399999998</v>
      </c>
      <c r="R1019" s="43">
        <f>Table71417[[#This Row],[Climate finance ($ million)]]/Table71417[[#This Row],[Total commitment ($ million)]]</f>
        <v>0.449438202247191</v>
      </c>
      <c r="S1019" s="21" t="s">
        <v>912</v>
      </c>
      <c r="T1019" s="1" t="s">
        <v>8797</v>
      </c>
    </row>
    <row r="1020" spans="1:20" x14ac:dyDescent="0.25">
      <c r="A1020" t="s">
        <v>8742</v>
      </c>
      <c r="B1020" t="s">
        <v>66</v>
      </c>
      <c r="C1020" t="s">
        <v>910</v>
      </c>
      <c r="D1020" t="s">
        <v>909</v>
      </c>
      <c r="E1020" s="2">
        <v>45271</v>
      </c>
      <c r="F1020">
        <v>2023</v>
      </c>
      <c r="G1020" t="s">
        <v>79</v>
      </c>
      <c r="H1020" t="s">
        <v>98</v>
      </c>
      <c r="I1020" t="s">
        <v>126</v>
      </c>
      <c r="M1020" t="s">
        <v>72</v>
      </c>
      <c r="N1020">
        <f>SUM(Table71417[[#This Row],[Mitigation ($ million)]], Table71417[[#This Row],[Adaptation ($ million)]])</f>
        <v>0</v>
      </c>
      <c r="R1020" s="5"/>
      <c r="S1020" s="21" t="s">
        <v>912</v>
      </c>
      <c r="T1020" s="1" t="s">
        <v>8797</v>
      </c>
    </row>
    <row r="1021" spans="1:20" x14ac:dyDescent="0.25">
      <c r="A1021" t="s">
        <v>8742</v>
      </c>
      <c r="B1021" t="s">
        <v>66</v>
      </c>
      <c r="C1021" t="s">
        <v>1119</v>
      </c>
      <c r="D1021" t="s">
        <v>1118</v>
      </c>
      <c r="E1021" s="2">
        <v>45279</v>
      </c>
      <c r="F1021">
        <v>2023</v>
      </c>
      <c r="G1021" t="s">
        <v>79</v>
      </c>
      <c r="H1021" t="s">
        <v>68</v>
      </c>
      <c r="I1021" t="s">
        <v>126</v>
      </c>
      <c r="J1021">
        <v>1.5</v>
      </c>
      <c r="M1021" t="s">
        <v>72</v>
      </c>
      <c r="N1021">
        <f>SUM(Table71417[[#This Row],[Mitigation ($ million)]], Table71417[[#This Row],[Adaptation ($ million)]])</f>
        <v>1.5</v>
      </c>
      <c r="O1021">
        <v>0.2727</v>
      </c>
      <c r="P1021">
        <v>1.2273000000000001</v>
      </c>
      <c r="R1021" s="43">
        <f>Table71417[[#This Row],[Climate finance ($ million)]]/Table71417[[#This Row],[Total commitment ($ million)]]</f>
        <v>1</v>
      </c>
      <c r="S1021" s="21" t="s">
        <v>1120</v>
      </c>
      <c r="T1021" s="1" t="s">
        <v>8797</v>
      </c>
    </row>
    <row r="1022" spans="1:20" x14ac:dyDescent="0.25">
      <c r="A1022" t="s">
        <v>8742</v>
      </c>
      <c r="B1022" t="s">
        <v>91</v>
      </c>
      <c r="C1022" t="s">
        <v>363</v>
      </c>
      <c r="D1022" t="s">
        <v>362</v>
      </c>
      <c r="E1022" s="2">
        <v>45058</v>
      </c>
      <c r="F1022">
        <v>2023</v>
      </c>
      <c r="G1022" t="s">
        <v>62</v>
      </c>
      <c r="H1022" t="s">
        <v>93</v>
      </c>
      <c r="I1022" t="s">
        <v>117</v>
      </c>
      <c r="J1022">
        <v>17.3</v>
      </c>
      <c r="M1022" t="s">
        <v>25</v>
      </c>
      <c r="N1022">
        <f>SUM(Table71417[[#This Row],[Mitigation ($ million)]], Table71417[[#This Row],[Adaptation ($ million)]])</f>
        <v>15</v>
      </c>
      <c r="P1022">
        <v>15</v>
      </c>
      <c r="R1022" s="5"/>
      <c r="S1022" s="21" t="s">
        <v>365</v>
      </c>
      <c r="T1022" s="1" t="s">
        <v>8797</v>
      </c>
    </row>
    <row r="1023" spans="1:20" x14ac:dyDescent="0.25">
      <c r="A1023" t="s">
        <v>8742</v>
      </c>
      <c r="B1023" t="s">
        <v>66</v>
      </c>
      <c r="C1023" t="s">
        <v>2484</v>
      </c>
      <c r="D1023" t="s">
        <v>2483</v>
      </c>
      <c r="E1023" s="2">
        <v>44900</v>
      </c>
      <c r="F1023">
        <v>2022</v>
      </c>
      <c r="G1023" t="s">
        <v>2486</v>
      </c>
      <c r="H1023" t="s">
        <v>68</v>
      </c>
      <c r="I1023" t="s">
        <v>84</v>
      </c>
      <c r="J1023">
        <v>5</v>
      </c>
      <c r="M1023" t="s">
        <v>72</v>
      </c>
      <c r="N1023">
        <f>SUM(Table71417[[#This Row],[Mitigation ($ million)]], Table71417[[#This Row],[Adaptation ($ million)]])</f>
        <v>0.5</v>
      </c>
      <c r="O1023">
        <v>0.15</v>
      </c>
      <c r="P1023">
        <v>0.35</v>
      </c>
      <c r="R1023" s="43">
        <f>Table71417[[#This Row],[Climate finance ($ million)]]/Table71417[[#This Row],[Total commitment ($ million)]]</f>
        <v>0.1</v>
      </c>
      <c r="S1023" s="21" t="s">
        <v>2487</v>
      </c>
      <c r="T1023" s="1" t="s">
        <v>8796</v>
      </c>
    </row>
    <row r="1024" spans="1:20" x14ac:dyDescent="0.25">
      <c r="A1024" t="s">
        <v>8742</v>
      </c>
      <c r="B1024" t="s">
        <v>91</v>
      </c>
      <c r="C1024" t="s">
        <v>486</v>
      </c>
      <c r="D1024" t="s">
        <v>485</v>
      </c>
      <c r="E1024" s="2">
        <v>45107</v>
      </c>
      <c r="F1024">
        <v>2023</v>
      </c>
      <c r="G1024" t="s">
        <v>430</v>
      </c>
      <c r="H1024" t="s">
        <v>93</v>
      </c>
      <c r="I1024" t="s">
        <v>361</v>
      </c>
      <c r="J1024">
        <v>18.399999999999999</v>
      </c>
      <c r="M1024" t="s">
        <v>24</v>
      </c>
      <c r="N1024">
        <f>SUM(Table71417[[#This Row],[Mitigation ($ million)]], Table71417[[#This Row],[Adaptation ($ million)]])</f>
        <v>1</v>
      </c>
      <c r="O1024">
        <v>1</v>
      </c>
      <c r="R1024" s="43">
        <f>Table71417[[#This Row],[Climate finance ($ million)]]/Table71417[[#This Row],[Total commitment ($ million)]]</f>
        <v>5.4347826086956527E-2</v>
      </c>
      <c r="S1024" s="21" t="s">
        <v>488</v>
      </c>
      <c r="T1024" s="1" t="s">
        <v>8797</v>
      </c>
    </row>
    <row r="1025" spans="1:20" x14ac:dyDescent="0.25">
      <c r="A1025" t="s">
        <v>8742</v>
      </c>
      <c r="B1025" t="s">
        <v>66</v>
      </c>
      <c r="C1025" t="s">
        <v>2489</v>
      </c>
      <c r="D1025" t="s">
        <v>2488</v>
      </c>
      <c r="E1025" s="2">
        <v>44917</v>
      </c>
      <c r="F1025">
        <v>2022</v>
      </c>
      <c r="G1025" t="s">
        <v>2491</v>
      </c>
      <c r="H1025" t="s">
        <v>68</v>
      </c>
      <c r="I1025" t="s">
        <v>126</v>
      </c>
      <c r="M1025" t="s">
        <v>72</v>
      </c>
      <c r="N1025">
        <f>SUM(Table71417[[#This Row],[Mitigation ($ million)]], Table71417[[#This Row],[Adaptation ($ million)]])</f>
        <v>0.5</v>
      </c>
      <c r="O1025">
        <v>0.1</v>
      </c>
      <c r="P1025">
        <v>0.4</v>
      </c>
      <c r="R1025" s="5"/>
      <c r="S1025" s="21" t="s">
        <v>2492</v>
      </c>
      <c r="T1025" s="1" t="s">
        <v>8796</v>
      </c>
    </row>
    <row r="1026" spans="1:20" x14ac:dyDescent="0.25">
      <c r="A1026" t="s">
        <v>8742</v>
      </c>
      <c r="B1026" t="s">
        <v>66</v>
      </c>
      <c r="C1026" t="s">
        <v>2489</v>
      </c>
      <c r="D1026" t="s">
        <v>2488</v>
      </c>
      <c r="E1026" s="2">
        <v>44917</v>
      </c>
      <c r="F1026">
        <v>2022</v>
      </c>
      <c r="G1026" t="s">
        <v>2491</v>
      </c>
      <c r="H1026" t="s">
        <v>68</v>
      </c>
      <c r="I1026" t="s">
        <v>117</v>
      </c>
      <c r="M1026" t="s">
        <v>72</v>
      </c>
      <c r="N1026">
        <f>SUM(Table71417[[#This Row],[Mitigation ($ million)]], Table71417[[#This Row],[Adaptation ($ million)]])</f>
        <v>2</v>
      </c>
      <c r="O1026">
        <v>0.4</v>
      </c>
      <c r="P1026">
        <v>1.6</v>
      </c>
      <c r="R1026" s="5"/>
      <c r="S1026" s="21" t="s">
        <v>2492</v>
      </c>
      <c r="T1026" s="1" t="s">
        <v>8796</v>
      </c>
    </row>
    <row r="1027" spans="1:20" x14ac:dyDescent="0.25">
      <c r="A1027" t="s">
        <v>8742</v>
      </c>
      <c r="B1027" t="s">
        <v>66</v>
      </c>
      <c r="C1027" t="s">
        <v>2489</v>
      </c>
      <c r="D1027" t="s">
        <v>2488</v>
      </c>
      <c r="E1027" s="2">
        <v>44917</v>
      </c>
      <c r="F1027">
        <v>2022</v>
      </c>
      <c r="G1027" t="s">
        <v>2491</v>
      </c>
      <c r="H1027" t="s">
        <v>68</v>
      </c>
      <c r="I1027" t="s">
        <v>126</v>
      </c>
      <c r="M1027" t="s">
        <v>72</v>
      </c>
      <c r="N1027">
        <f>SUM(Table71417[[#This Row],[Mitigation ($ million)]], Table71417[[#This Row],[Adaptation ($ million)]])</f>
        <v>4.1750000000000002E-2</v>
      </c>
      <c r="P1027">
        <v>4.1750000000000002E-2</v>
      </c>
      <c r="R1027" s="5"/>
      <c r="S1027" s="21" t="s">
        <v>2492</v>
      </c>
      <c r="T1027" s="1" t="s">
        <v>8796</v>
      </c>
    </row>
    <row r="1028" spans="1:20" x14ac:dyDescent="0.25">
      <c r="A1028" t="s">
        <v>8742</v>
      </c>
      <c r="B1028" t="s">
        <v>66</v>
      </c>
      <c r="C1028" t="s">
        <v>2489</v>
      </c>
      <c r="D1028" t="s">
        <v>2488</v>
      </c>
      <c r="E1028" s="2">
        <v>44917</v>
      </c>
      <c r="F1028">
        <v>2022</v>
      </c>
      <c r="G1028" t="s">
        <v>2491</v>
      </c>
      <c r="H1028" t="s">
        <v>68</v>
      </c>
      <c r="I1028" t="s">
        <v>117</v>
      </c>
      <c r="M1028" t="s">
        <v>72</v>
      </c>
      <c r="N1028">
        <f>SUM(Table71417[[#This Row],[Mitigation ($ million)]], Table71417[[#This Row],[Adaptation ($ million)]])</f>
        <v>0.14174999999999999</v>
      </c>
      <c r="P1028">
        <v>0.14174999999999999</v>
      </c>
      <c r="R1028" s="5"/>
      <c r="S1028" s="21" t="s">
        <v>2492</v>
      </c>
      <c r="T1028" s="1" t="s">
        <v>8796</v>
      </c>
    </row>
    <row r="1029" spans="1:20" x14ac:dyDescent="0.25">
      <c r="A1029" t="s">
        <v>8742</v>
      </c>
      <c r="B1029" t="s">
        <v>91</v>
      </c>
      <c r="C1029" t="s">
        <v>86</v>
      </c>
      <c r="D1029" t="s">
        <v>85</v>
      </c>
      <c r="E1029" s="2">
        <v>44946</v>
      </c>
      <c r="F1029">
        <v>2023</v>
      </c>
      <c r="G1029" t="s">
        <v>88</v>
      </c>
      <c r="H1029" t="s">
        <v>93</v>
      </c>
      <c r="I1029" t="s">
        <v>84</v>
      </c>
      <c r="J1029">
        <v>187.1</v>
      </c>
      <c r="M1029" t="s">
        <v>24</v>
      </c>
      <c r="N1029">
        <f>SUM(Table71417[[#This Row],[Mitigation ($ million)]], Table71417[[#This Row],[Adaptation ($ million)]])</f>
        <v>40</v>
      </c>
      <c r="O1029">
        <v>40</v>
      </c>
      <c r="R1029" s="43">
        <f>Table71417[[#This Row],[Climate finance ($ million)]]/Table71417[[#This Row],[Total commitment ($ million)]]</f>
        <v>0.21378941742383753</v>
      </c>
      <c r="S1029" s="21" t="s">
        <v>97</v>
      </c>
      <c r="T1029" s="1" t="s">
        <v>8797</v>
      </c>
    </row>
    <row r="1030" spans="1:20" x14ac:dyDescent="0.25">
      <c r="A1030" t="s">
        <v>8742</v>
      </c>
      <c r="B1030" t="s">
        <v>91</v>
      </c>
      <c r="C1030" t="s">
        <v>86</v>
      </c>
      <c r="D1030" t="s">
        <v>85</v>
      </c>
      <c r="E1030" s="2">
        <v>44946</v>
      </c>
      <c r="F1030">
        <v>2023</v>
      </c>
      <c r="G1030" t="s">
        <v>88</v>
      </c>
      <c r="H1030" t="s">
        <v>98</v>
      </c>
      <c r="I1030" t="s">
        <v>84</v>
      </c>
      <c r="M1030" t="s">
        <v>24</v>
      </c>
      <c r="N1030">
        <f>SUM(Table71417[[#This Row],[Mitigation ($ million)]], Table71417[[#This Row],[Adaptation ($ million)]])</f>
        <v>45.4</v>
      </c>
      <c r="O1030">
        <v>45.4</v>
      </c>
      <c r="R1030" s="5"/>
      <c r="S1030" s="21" t="s">
        <v>97</v>
      </c>
      <c r="T1030" s="1" t="s">
        <v>8797</v>
      </c>
    </row>
    <row r="1031" spans="1:20" x14ac:dyDescent="0.25">
      <c r="A1031" t="s">
        <v>8742</v>
      </c>
      <c r="B1031" t="s">
        <v>91</v>
      </c>
      <c r="C1031" t="s">
        <v>238</v>
      </c>
      <c r="D1031" t="s">
        <v>237</v>
      </c>
      <c r="E1031" s="2">
        <v>45007</v>
      </c>
      <c r="F1031">
        <v>2023</v>
      </c>
      <c r="G1031" t="s">
        <v>88</v>
      </c>
      <c r="H1031" t="s">
        <v>93</v>
      </c>
      <c r="I1031" t="s">
        <v>141</v>
      </c>
      <c r="J1031">
        <v>121.5</v>
      </c>
      <c r="M1031" t="s">
        <v>72</v>
      </c>
      <c r="N1031">
        <f>SUM(Table71417[[#This Row],[Mitigation ($ million)]], Table71417[[#This Row],[Adaptation ($ million)]])</f>
        <v>18.380081177681401</v>
      </c>
      <c r="O1031">
        <v>16.5255309876814</v>
      </c>
      <c r="P1031">
        <v>1.8545501900000001</v>
      </c>
      <c r="R1031" s="43">
        <f>Table71417[[#This Row],[Climate finance ($ million)]]/Table71417[[#This Row],[Total commitment ($ million)]]</f>
        <v>0.15127638829367407</v>
      </c>
      <c r="S1031" s="21" t="s">
        <v>240</v>
      </c>
      <c r="T1031" s="1" t="s">
        <v>8797</v>
      </c>
    </row>
    <row r="1032" spans="1:20" x14ac:dyDescent="0.25">
      <c r="A1032" t="s">
        <v>8742</v>
      </c>
      <c r="B1032" t="s">
        <v>91</v>
      </c>
      <c r="C1032" t="s">
        <v>238</v>
      </c>
      <c r="D1032" t="s">
        <v>237</v>
      </c>
      <c r="E1032" s="2">
        <v>45007</v>
      </c>
      <c r="F1032">
        <v>2023</v>
      </c>
      <c r="G1032" t="s">
        <v>88</v>
      </c>
      <c r="H1032" t="s">
        <v>93</v>
      </c>
      <c r="I1032" t="s">
        <v>141</v>
      </c>
      <c r="M1032" t="s">
        <v>72</v>
      </c>
      <c r="N1032">
        <f>SUM(Table71417[[#This Row],[Mitigation ($ million)]], Table71417[[#This Row],[Adaptation ($ million)]])</f>
        <v>18.414006179195898</v>
      </c>
      <c r="O1032">
        <v>16.556032959195896</v>
      </c>
      <c r="P1032">
        <v>1.8579732200000001</v>
      </c>
      <c r="R1032" s="5"/>
      <c r="S1032" s="21" t="s">
        <v>240</v>
      </c>
      <c r="T1032" s="1" t="s">
        <v>8797</v>
      </c>
    </row>
    <row r="1033" spans="1:20" x14ac:dyDescent="0.25">
      <c r="A1033" t="s">
        <v>8742</v>
      </c>
      <c r="B1033" t="s">
        <v>91</v>
      </c>
      <c r="C1033" t="s">
        <v>238</v>
      </c>
      <c r="D1033" t="s">
        <v>237</v>
      </c>
      <c r="E1033" s="2">
        <v>45007</v>
      </c>
      <c r="F1033">
        <v>2023</v>
      </c>
      <c r="G1033" t="s">
        <v>88</v>
      </c>
      <c r="H1033" t="s">
        <v>93</v>
      </c>
      <c r="I1033" t="s">
        <v>141</v>
      </c>
      <c r="M1033" t="s">
        <v>72</v>
      </c>
      <c r="N1033">
        <f>SUM(Table71417[[#This Row],[Mitigation ($ million)]], Table71417[[#This Row],[Adaptation ($ million)]])</f>
        <v>18.414006179195898</v>
      </c>
      <c r="O1033">
        <v>16.556032959195896</v>
      </c>
      <c r="P1033">
        <v>1.8579732200000001</v>
      </c>
      <c r="R1033" s="5"/>
      <c r="S1033" s="21" t="s">
        <v>240</v>
      </c>
      <c r="T1033" s="1" t="s">
        <v>8797</v>
      </c>
    </row>
    <row r="1034" spans="1:20" x14ac:dyDescent="0.25">
      <c r="A1034" t="s">
        <v>8742</v>
      </c>
      <c r="B1034" t="s">
        <v>91</v>
      </c>
      <c r="C1034" t="s">
        <v>238</v>
      </c>
      <c r="D1034" t="s">
        <v>237</v>
      </c>
      <c r="E1034" s="2">
        <v>45007</v>
      </c>
      <c r="F1034">
        <v>2023</v>
      </c>
      <c r="G1034" t="s">
        <v>88</v>
      </c>
      <c r="H1034" t="s">
        <v>93</v>
      </c>
      <c r="I1034" t="s">
        <v>141</v>
      </c>
      <c r="M1034" t="s">
        <v>72</v>
      </c>
      <c r="N1034">
        <f>SUM(Table71417[[#This Row],[Mitigation ($ million)]], Table71417[[#This Row],[Adaptation ($ million)]])</f>
        <v>18.414006179195898</v>
      </c>
      <c r="O1034">
        <v>16.556032959195896</v>
      </c>
      <c r="P1034">
        <v>1.8579732200000001</v>
      </c>
      <c r="R1034" s="5"/>
      <c r="S1034" s="21" t="s">
        <v>240</v>
      </c>
      <c r="T1034" s="1" t="s">
        <v>8797</v>
      </c>
    </row>
    <row r="1035" spans="1:20" x14ac:dyDescent="0.25">
      <c r="A1035" t="s">
        <v>8742</v>
      </c>
      <c r="B1035" t="s">
        <v>91</v>
      </c>
      <c r="C1035" t="s">
        <v>238</v>
      </c>
      <c r="D1035" t="s">
        <v>237</v>
      </c>
      <c r="E1035" s="2">
        <v>45007</v>
      </c>
      <c r="F1035">
        <v>2023</v>
      </c>
      <c r="G1035" t="s">
        <v>88</v>
      </c>
      <c r="H1035" t="s">
        <v>93</v>
      </c>
      <c r="I1035" t="s">
        <v>141</v>
      </c>
      <c r="M1035" t="s">
        <v>72</v>
      </c>
      <c r="N1035">
        <f>SUM(Table71417[[#This Row],[Mitigation ($ million)]], Table71417[[#This Row],[Adaptation ($ million)]])</f>
        <v>17.737929363299703</v>
      </c>
      <c r="O1035">
        <v>15.948172293299702</v>
      </c>
      <c r="P1035">
        <v>1.7897570700000001</v>
      </c>
      <c r="R1035" s="5"/>
      <c r="S1035" s="21" t="s">
        <v>240</v>
      </c>
      <c r="T1035" s="1" t="s">
        <v>8797</v>
      </c>
    </row>
    <row r="1036" spans="1:20" x14ac:dyDescent="0.25">
      <c r="A1036" t="s">
        <v>8742</v>
      </c>
      <c r="B1036" t="s">
        <v>66</v>
      </c>
      <c r="C1036" t="s">
        <v>428</v>
      </c>
      <c r="D1036" t="s">
        <v>427</v>
      </c>
      <c r="E1036" s="2">
        <v>44914</v>
      </c>
      <c r="F1036">
        <v>2022</v>
      </c>
      <c r="G1036" t="s">
        <v>430</v>
      </c>
      <c r="H1036" t="s">
        <v>68</v>
      </c>
      <c r="I1036" t="s">
        <v>126</v>
      </c>
      <c r="J1036">
        <v>0.5</v>
      </c>
      <c r="M1036" t="s">
        <v>72</v>
      </c>
      <c r="N1036">
        <f>SUM(Table71417[[#This Row],[Mitigation ($ million)]], Table71417[[#This Row],[Adaptation ($ million)]])</f>
        <v>0.2</v>
      </c>
      <c r="O1036">
        <v>0.1</v>
      </c>
      <c r="P1036">
        <v>0.1</v>
      </c>
      <c r="R1036" s="43">
        <f>Table71417[[#This Row],[Climate finance ($ million)]]/Table71417[[#This Row],[Total commitment ($ million)]]</f>
        <v>0.4</v>
      </c>
      <c r="S1036" s="21" t="s">
        <v>431</v>
      </c>
      <c r="T1036" s="1" t="s">
        <v>8796</v>
      </c>
    </row>
    <row r="1037" spans="1:20" x14ac:dyDescent="0.25">
      <c r="A1037" t="s">
        <v>8742</v>
      </c>
      <c r="B1037" t="s">
        <v>66</v>
      </c>
      <c r="C1037" t="s">
        <v>428</v>
      </c>
      <c r="D1037" t="s">
        <v>427</v>
      </c>
      <c r="E1037" s="2">
        <v>44914</v>
      </c>
      <c r="F1037">
        <v>2022</v>
      </c>
      <c r="G1037" t="s">
        <v>430</v>
      </c>
      <c r="H1037" t="s">
        <v>68</v>
      </c>
      <c r="I1037" t="s">
        <v>141</v>
      </c>
      <c r="M1037" t="s">
        <v>72</v>
      </c>
      <c r="N1037">
        <f>SUM(Table71417[[#This Row],[Mitigation ($ million)]], Table71417[[#This Row],[Adaptation ($ million)]])</f>
        <v>7.4999999999999997E-2</v>
      </c>
      <c r="O1037">
        <v>7.4999999999999997E-2</v>
      </c>
      <c r="R1037" s="5"/>
      <c r="S1037" s="21" t="s">
        <v>431</v>
      </c>
      <c r="T1037" s="1" t="s">
        <v>8796</v>
      </c>
    </row>
    <row r="1038" spans="1:20" x14ac:dyDescent="0.25">
      <c r="A1038" t="s">
        <v>8742</v>
      </c>
      <c r="B1038" t="s">
        <v>66</v>
      </c>
      <c r="C1038" t="s">
        <v>428</v>
      </c>
      <c r="D1038" t="s">
        <v>427</v>
      </c>
      <c r="E1038" s="2">
        <v>45091</v>
      </c>
      <c r="F1038">
        <v>2023</v>
      </c>
      <c r="G1038" t="s">
        <v>430</v>
      </c>
      <c r="H1038" t="s">
        <v>68</v>
      </c>
      <c r="I1038" t="s">
        <v>126</v>
      </c>
      <c r="J1038">
        <v>0.1</v>
      </c>
      <c r="M1038" t="s">
        <v>72</v>
      </c>
      <c r="N1038">
        <f>SUM(Table71417[[#This Row],[Mitigation ($ million)]], Table71417[[#This Row],[Adaptation ($ million)]])</f>
        <v>0.1</v>
      </c>
      <c r="O1038">
        <v>0.05</v>
      </c>
      <c r="P1038">
        <v>0.05</v>
      </c>
      <c r="R1038" s="5"/>
      <c r="S1038" s="21" t="s">
        <v>431</v>
      </c>
      <c r="T1038" s="1" t="s">
        <v>8797</v>
      </c>
    </row>
    <row r="1039" spans="1:20" x14ac:dyDescent="0.25">
      <c r="A1039" t="s">
        <v>8742</v>
      </c>
      <c r="B1039" t="s">
        <v>66</v>
      </c>
      <c r="C1039" t="s">
        <v>840</v>
      </c>
      <c r="D1039" t="s">
        <v>839</v>
      </c>
      <c r="E1039" s="2">
        <v>45254</v>
      </c>
      <c r="F1039">
        <v>2023</v>
      </c>
      <c r="G1039" t="s">
        <v>250</v>
      </c>
      <c r="H1039" t="s">
        <v>150</v>
      </c>
      <c r="I1039" t="s">
        <v>126</v>
      </c>
      <c r="J1039">
        <v>21.984149590000001</v>
      </c>
      <c r="M1039" t="s">
        <v>72</v>
      </c>
      <c r="N1039">
        <f>SUM(Table71417[[#This Row],[Mitigation ($ million)]], Table71417[[#This Row],[Adaptation ($ million)]])</f>
        <v>1.1100000000000001</v>
      </c>
      <c r="O1039">
        <v>0.27750000000000002</v>
      </c>
      <c r="P1039">
        <v>0.83250000000000002</v>
      </c>
      <c r="R1039" s="43">
        <f>Table71417[[#This Row],[Climate finance ($ million)]]/Table71417[[#This Row],[Total commitment ($ million)]]</f>
        <v>5.0490922810355568E-2</v>
      </c>
      <c r="S1039" s="21" t="s">
        <v>842</v>
      </c>
      <c r="T1039" s="1" t="s">
        <v>8797</v>
      </c>
    </row>
    <row r="1040" spans="1:20" x14ac:dyDescent="0.25">
      <c r="A1040" t="s">
        <v>8742</v>
      </c>
      <c r="B1040" t="s">
        <v>66</v>
      </c>
      <c r="C1040" t="s">
        <v>916</v>
      </c>
      <c r="D1040" t="s">
        <v>915</v>
      </c>
      <c r="E1040" s="2">
        <v>45271</v>
      </c>
      <c r="F1040">
        <v>2023</v>
      </c>
      <c r="G1040" t="s">
        <v>397</v>
      </c>
      <c r="H1040" t="s">
        <v>93</v>
      </c>
      <c r="I1040" t="s">
        <v>128</v>
      </c>
      <c r="J1040">
        <v>201</v>
      </c>
      <c r="M1040" t="s">
        <v>72</v>
      </c>
      <c r="N1040">
        <f>SUM(Table71417[[#This Row],[Mitigation ($ million)]], Table71417[[#This Row],[Adaptation ($ million)]])</f>
        <v>13.66</v>
      </c>
      <c r="O1040">
        <v>8.34</v>
      </c>
      <c r="P1040">
        <v>5.32</v>
      </c>
      <c r="R1040" s="43">
        <f>Table71417[[#This Row],[Climate finance ($ million)]]/Table71417[[#This Row],[Total commitment ($ million)]]</f>
        <v>6.796019900497513E-2</v>
      </c>
      <c r="S1040" s="21" t="s">
        <v>918</v>
      </c>
      <c r="T1040" s="1" t="s">
        <v>8797</v>
      </c>
    </row>
    <row r="1041" spans="1:20" x14ac:dyDescent="0.25">
      <c r="A1041" t="s">
        <v>8742</v>
      </c>
      <c r="B1041" t="s">
        <v>66</v>
      </c>
      <c r="C1041" t="s">
        <v>1140</v>
      </c>
      <c r="D1041" t="s">
        <v>915</v>
      </c>
      <c r="E1041" s="2">
        <v>45280</v>
      </c>
      <c r="F1041">
        <v>2023</v>
      </c>
      <c r="G1041" t="s">
        <v>397</v>
      </c>
      <c r="H1041" t="s">
        <v>68</v>
      </c>
      <c r="I1041" t="s">
        <v>128</v>
      </c>
      <c r="M1041" t="s">
        <v>72</v>
      </c>
      <c r="N1041">
        <f>SUM(Table71417[[#This Row],[Mitigation ($ million)]], Table71417[[#This Row],[Adaptation ($ million)]])</f>
        <v>0</v>
      </c>
      <c r="R1041" s="5"/>
      <c r="S1041" s="21" t="s">
        <v>918</v>
      </c>
      <c r="T1041" s="1" t="s">
        <v>8797</v>
      </c>
    </row>
    <row r="1042" spans="1:20" x14ac:dyDescent="0.25">
      <c r="A1042" t="s">
        <v>8742</v>
      </c>
      <c r="B1042" t="s">
        <v>66</v>
      </c>
      <c r="C1042" t="s">
        <v>1095</v>
      </c>
      <c r="D1042" t="s">
        <v>1094</v>
      </c>
      <c r="E1042" s="2">
        <v>45275</v>
      </c>
      <c r="F1042">
        <v>2023</v>
      </c>
      <c r="G1042" t="s">
        <v>122</v>
      </c>
      <c r="H1042" t="s">
        <v>93</v>
      </c>
      <c r="I1042" t="s">
        <v>126</v>
      </c>
      <c r="J1042">
        <v>800</v>
      </c>
      <c r="M1042" t="s">
        <v>72</v>
      </c>
      <c r="N1042">
        <f>SUM(Table71417[[#This Row],[Mitigation ($ million)]], Table71417[[#This Row],[Adaptation ($ million)]])</f>
        <v>149.48999999999998</v>
      </c>
      <c r="O1042">
        <v>146.82</v>
      </c>
      <c r="P1042">
        <v>2.67</v>
      </c>
      <c r="R1042" s="43">
        <f>Table71417[[#This Row],[Climate finance ($ million)]]/Table71417[[#This Row],[Total commitment ($ million)]]</f>
        <v>0.18686249999999999</v>
      </c>
      <c r="S1042" s="21" t="s">
        <v>1097</v>
      </c>
      <c r="T1042" s="1" t="s">
        <v>8797</v>
      </c>
    </row>
    <row r="1043" spans="1:20" x14ac:dyDescent="0.25">
      <c r="A1043" t="s">
        <v>8742</v>
      </c>
      <c r="B1043" t="s">
        <v>66</v>
      </c>
      <c r="C1043" t="s">
        <v>1095</v>
      </c>
      <c r="D1043" t="s">
        <v>1094</v>
      </c>
      <c r="E1043" s="2">
        <v>45275</v>
      </c>
      <c r="F1043">
        <v>2023</v>
      </c>
      <c r="G1043" t="s">
        <v>122</v>
      </c>
      <c r="H1043" t="s">
        <v>98</v>
      </c>
      <c r="I1043" t="s">
        <v>1099</v>
      </c>
      <c r="M1043" t="s">
        <v>72</v>
      </c>
      <c r="N1043">
        <f>SUM(Table71417[[#This Row],[Mitigation ($ million)]], Table71417[[#This Row],[Adaptation ($ million)]])</f>
        <v>0</v>
      </c>
      <c r="R1043" s="5"/>
      <c r="S1043" s="21" t="s">
        <v>1097</v>
      </c>
      <c r="T1043" s="1" t="s">
        <v>8797</v>
      </c>
    </row>
    <row r="1044" spans="1:20" x14ac:dyDescent="0.25">
      <c r="A1044" t="s">
        <v>8742</v>
      </c>
      <c r="B1044" t="s">
        <v>66</v>
      </c>
      <c r="C1044" t="s">
        <v>870</v>
      </c>
      <c r="D1044" t="s">
        <v>869</v>
      </c>
      <c r="E1044" s="2">
        <v>45258</v>
      </c>
      <c r="F1044">
        <v>2023</v>
      </c>
      <c r="G1044" t="s">
        <v>79</v>
      </c>
      <c r="H1044" t="s">
        <v>93</v>
      </c>
      <c r="I1044" t="s">
        <v>361</v>
      </c>
      <c r="J1044">
        <v>389.01</v>
      </c>
      <c r="M1044" t="s">
        <v>72</v>
      </c>
      <c r="N1044">
        <f>SUM(Table71417[[#This Row],[Mitigation ($ million)]], Table71417[[#This Row],[Adaptation ($ million)]])</f>
        <v>31.099999999999998</v>
      </c>
      <c r="O1044">
        <v>25.33</v>
      </c>
      <c r="P1044">
        <v>5.77</v>
      </c>
      <c r="R1044" s="43">
        <f>Table71417[[#This Row],[Climate finance ($ million)]]/Table71417[[#This Row],[Total commitment ($ million)]]</f>
        <v>7.9946530937508031E-2</v>
      </c>
      <c r="S1044" s="21" t="s">
        <v>872</v>
      </c>
      <c r="T1044" s="1" t="s">
        <v>8797</v>
      </c>
    </row>
    <row r="1045" spans="1:20" x14ac:dyDescent="0.25">
      <c r="A1045" t="s">
        <v>8742</v>
      </c>
      <c r="B1045" t="s">
        <v>66</v>
      </c>
      <c r="C1045" t="s">
        <v>870</v>
      </c>
      <c r="D1045" t="s">
        <v>869</v>
      </c>
      <c r="E1045" s="2">
        <v>45258</v>
      </c>
      <c r="F1045">
        <v>2023</v>
      </c>
      <c r="G1045" t="s">
        <v>79</v>
      </c>
      <c r="H1045" t="s">
        <v>93</v>
      </c>
      <c r="I1045" t="s">
        <v>361</v>
      </c>
      <c r="M1045" t="s">
        <v>72</v>
      </c>
      <c r="N1045">
        <f>SUM(Table71417[[#This Row],[Mitigation ($ million)]], Table71417[[#This Row],[Adaptation ($ million)]])</f>
        <v>24.43</v>
      </c>
      <c r="O1045">
        <v>19.899999999999999</v>
      </c>
      <c r="P1045">
        <v>4.53</v>
      </c>
      <c r="R1045" s="5"/>
      <c r="S1045" s="21" t="s">
        <v>872</v>
      </c>
      <c r="T1045" s="1" t="s">
        <v>8797</v>
      </c>
    </row>
    <row r="1046" spans="1:20" x14ac:dyDescent="0.25">
      <c r="A1046" t="s">
        <v>8742</v>
      </c>
      <c r="B1046" t="s">
        <v>91</v>
      </c>
      <c r="C1046" t="s">
        <v>758</v>
      </c>
      <c r="D1046" t="s">
        <v>757</v>
      </c>
      <c r="E1046" s="2">
        <v>45226</v>
      </c>
      <c r="F1046">
        <v>2023</v>
      </c>
      <c r="G1046" t="s">
        <v>88</v>
      </c>
      <c r="H1046" t="s">
        <v>93</v>
      </c>
      <c r="I1046" t="s">
        <v>141</v>
      </c>
      <c r="J1046">
        <v>38.1</v>
      </c>
      <c r="M1046" t="s">
        <v>24</v>
      </c>
      <c r="N1046">
        <f>SUM(Table71417[[#This Row],[Mitigation ($ million)]], Table71417[[#This Row],[Adaptation ($ million)]])</f>
        <v>6.5</v>
      </c>
      <c r="O1046">
        <v>6.5</v>
      </c>
      <c r="R1046" s="43">
        <f>Table71417[[#This Row],[Climate finance ($ million)]]/Table71417[[#This Row],[Total commitment ($ million)]]</f>
        <v>0.1706036745406824</v>
      </c>
      <c r="S1046" s="21" t="s">
        <v>760</v>
      </c>
      <c r="T1046" s="1" t="s">
        <v>8797</v>
      </c>
    </row>
    <row r="1047" spans="1:20" x14ac:dyDescent="0.25">
      <c r="A1047" t="s">
        <v>8742</v>
      </c>
      <c r="B1047" t="s">
        <v>91</v>
      </c>
      <c r="C1047" t="s">
        <v>758</v>
      </c>
      <c r="D1047" t="s">
        <v>757</v>
      </c>
      <c r="E1047" s="2">
        <v>45226</v>
      </c>
      <c r="F1047">
        <v>2023</v>
      </c>
      <c r="G1047" t="s">
        <v>88</v>
      </c>
      <c r="H1047" t="s">
        <v>170</v>
      </c>
      <c r="I1047" t="s">
        <v>141</v>
      </c>
      <c r="M1047" t="s">
        <v>24</v>
      </c>
      <c r="N1047">
        <f>SUM(Table71417[[#This Row],[Mitigation ($ million)]], Table71417[[#This Row],[Adaptation ($ million)]])</f>
        <v>3.25</v>
      </c>
      <c r="O1047">
        <v>3.25</v>
      </c>
      <c r="R1047" s="5"/>
      <c r="S1047" s="21" t="s">
        <v>760</v>
      </c>
      <c r="T1047" s="1" t="s">
        <v>8797</v>
      </c>
    </row>
    <row r="1048" spans="1:20" x14ac:dyDescent="0.25">
      <c r="A1048" t="s">
        <v>8742</v>
      </c>
      <c r="B1048" t="s">
        <v>66</v>
      </c>
      <c r="C1048" t="s">
        <v>3046</v>
      </c>
      <c r="D1048" t="s">
        <v>3045</v>
      </c>
      <c r="E1048" s="2">
        <v>44918</v>
      </c>
      <c r="F1048">
        <v>2022</v>
      </c>
      <c r="G1048" t="s">
        <v>3047</v>
      </c>
      <c r="H1048" t="s">
        <v>68</v>
      </c>
      <c r="I1048" t="s">
        <v>141</v>
      </c>
      <c r="J1048">
        <v>1.35</v>
      </c>
      <c r="M1048" t="s">
        <v>72</v>
      </c>
      <c r="N1048">
        <f>SUM(Table71417[[#This Row],[Mitigation ($ million)]], Table71417[[#This Row],[Adaptation ($ million)]])</f>
        <v>1.05</v>
      </c>
      <c r="O1048">
        <v>0.71250000000000002</v>
      </c>
      <c r="P1048">
        <v>0.33750000000000002</v>
      </c>
      <c r="R1048" s="43">
        <f>Table71417[[#This Row],[Climate finance ($ million)]]/Table71417[[#This Row],[Total commitment ($ million)]]</f>
        <v>0.77777777777777779</v>
      </c>
      <c r="S1048" s="21" t="s">
        <v>3048</v>
      </c>
      <c r="T1048" s="1" t="s">
        <v>8796</v>
      </c>
    </row>
    <row r="1049" spans="1:20" x14ac:dyDescent="0.25">
      <c r="A1049" t="s">
        <v>8742</v>
      </c>
      <c r="B1049" t="s">
        <v>66</v>
      </c>
      <c r="C1049" t="s">
        <v>3046</v>
      </c>
      <c r="D1049" t="s">
        <v>3045</v>
      </c>
      <c r="E1049" s="2">
        <v>44918</v>
      </c>
      <c r="F1049">
        <v>2022</v>
      </c>
      <c r="G1049" t="s">
        <v>3047</v>
      </c>
      <c r="H1049" t="s">
        <v>68</v>
      </c>
      <c r="I1049" t="s">
        <v>332</v>
      </c>
      <c r="M1049" t="s">
        <v>72</v>
      </c>
      <c r="N1049">
        <f>SUM(Table71417[[#This Row],[Mitigation ($ million)]], Table71417[[#This Row],[Adaptation ($ million)]])</f>
        <v>0.3</v>
      </c>
      <c r="O1049">
        <v>0.15</v>
      </c>
      <c r="P1049">
        <v>0.15</v>
      </c>
      <c r="R1049" s="5"/>
      <c r="S1049" s="21" t="s">
        <v>3048</v>
      </c>
      <c r="T1049" s="1" t="s">
        <v>8796</v>
      </c>
    </row>
    <row r="1050" spans="1:20" x14ac:dyDescent="0.25">
      <c r="A1050" t="s">
        <v>8742</v>
      </c>
      <c r="B1050" t="s">
        <v>66</v>
      </c>
      <c r="C1050" t="s">
        <v>2372</v>
      </c>
      <c r="D1050" t="s">
        <v>2371</v>
      </c>
      <c r="E1050" s="2">
        <v>44918</v>
      </c>
      <c r="F1050">
        <v>2022</v>
      </c>
      <c r="G1050" t="s">
        <v>430</v>
      </c>
      <c r="H1050" t="s">
        <v>68</v>
      </c>
      <c r="I1050" s="41" t="s">
        <v>332</v>
      </c>
      <c r="J1050">
        <v>1.9</v>
      </c>
      <c r="M1050" t="s">
        <v>25</v>
      </c>
      <c r="N1050">
        <f>SUM(Table71417[[#This Row],[Mitigation ($ million)]], Table71417[[#This Row],[Adaptation ($ million)]])</f>
        <v>0</v>
      </c>
      <c r="R1050" s="43">
        <f>Table71417[[#This Row],[Climate finance ($ million)]]/Table71417[[#This Row],[Total commitment ($ million)]]</f>
        <v>0</v>
      </c>
      <c r="S1050" s="21" t="s">
        <v>2373</v>
      </c>
      <c r="T1050" s="1" t="s">
        <v>8796</v>
      </c>
    </row>
    <row r="1051" spans="1:20" x14ac:dyDescent="0.25">
      <c r="A1051" t="s">
        <v>8742</v>
      </c>
      <c r="B1051" t="s">
        <v>66</v>
      </c>
      <c r="C1051" t="s">
        <v>2372</v>
      </c>
      <c r="D1051" t="s">
        <v>2371</v>
      </c>
      <c r="E1051" s="2">
        <v>44918</v>
      </c>
      <c r="F1051">
        <v>2022</v>
      </c>
      <c r="G1051" t="s">
        <v>430</v>
      </c>
      <c r="H1051" t="s">
        <v>68</v>
      </c>
      <c r="I1051" t="s">
        <v>71</v>
      </c>
      <c r="M1051" t="s">
        <v>25</v>
      </c>
      <c r="N1051">
        <f>SUM(Table71417[[#This Row],[Mitigation ($ million)]], Table71417[[#This Row],[Adaptation ($ million)]])</f>
        <v>0.7</v>
      </c>
      <c r="P1051">
        <v>0.7</v>
      </c>
      <c r="R1051" s="5"/>
      <c r="S1051" s="21" t="s">
        <v>2373</v>
      </c>
      <c r="T1051" s="1" t="s">
        <v>8796</v>
      </c>
    </row>
    <row r="1052" spans="1:20" x14ac:dyDescent="0.25">
      <c r="A1052" t="s">
        <v>8742</v>
      </c>
      <c r="B1052" t="s">
        <v>66</v>
      </c>
      <c r="C1052" t="s">
        <v>2372</v>
      </c>
      <c r="D1052" t="s">
        <v>2371</v>
      </c>
      <c r="E1052" s="2">
        <v>44918</v>
      </c>
      <c r="F1052">
        <v>2022</v>
      </c>
      <c r="G1052" t="s">
        <v>430</v>
      </c>
      <c r="H1052" t="s">
        <v>68</v>
      </c>
      <c r="I1052" t="s">
        <v>84</v>
      </c>
      <c r="M1052" t="s">
        <v>25</v>
      </c>
      <c r="N1052">
        <f>SUM(Table71417[[#This Row],[Mitigation ($ million)]], Table71417[[#This Row],[Adaptation ($ million)]])</f>
        <v>0.05</v>
      </c>
      <c r="P1052">
        <v>0.05</v>
      </c>
      <c r="R1052" s="5"/>
      <c r="S1052" s="21" t="s">
        <v>2373</v>
      </c>
      <c r="T1052" s="1" t="s">
        <v>8796</v>
      </c>
    </row>
    <row r="1053" spans="1:20" x14ac:dyDescent="0.25">
      <c r="A1053" t="s">
        <v>8742</v>
      </c>
      <c r="B1053" t="s">
        <v>66</v>
      </c>
      <c r="C1053" t="s">
        <v>2372</v>
      </c>
      <c r="D1053" t="s">
        <v>2371</v>
      </c>
      <c r="E1053" s="2">
        <v>44918</v>
      </c>
      <c r="F1053">
        <v>2022</v>
      </c>
      <c r="G1053" t="s">
        <v>430</v>
      </c>
      <c r="H1053" t="s">
        <v>68</v>
      </c>
      <c r="I1053" t="s">
        <v>141</v>
      </c>
      <c r="M1053" t="s">
        <v>25</v>
      </c>
      <c r="N1053">
        <f>SUM(Table71417[[#This Row],[Mitigation ($ million)]], Table71417[[#This Row],[Adaptation ($ million)]])</f>
        <v>0.05</v>
      </c>
      <c r="P1053">
        <v>0.05</v>
      </c>
      <c r="R1053" s="5"/>
      <c r="S1053" s="21" t="s">
        <v>2373</v>
      </c>
      <c r="T1053" s="1" t="s">
        <v>8796</v>
      </c>
    </row>
    <row r="1054" spans="1:20" x14ac:dyDescent="0.25">
      <c r="A1054" t="s">
        <v>8742</v>
      </c>
      <c r="B1054" t="s">
        <v>66</v>
      </c>
      <c r="C1054" t="s">
        <v>2372</v>
      </c>
      <c r="D1054" t="s">
        <v>2371</v>
      </c>
      <c r="E1054" s="2">
        <v>44918</v>
      </c>
      <c r="F1054">
        <v>2022</v>
      </c>
      <c r="G1054" t="s">
        <v>430</v>
      </c>
      <c r="H1054" t="s">
        <v>68</v>
      </c>
      <c r="I1054" t="s">
        <v>475</v>
      </c>
      <c r="M1054" t="s">
        <v>25</v>
      </c>
      <c r="N1054">
        <f>SUM(Table71417[[#This Row],[Mitigation ($ million)]], Table71417[[#This Row],[Adaptation ($ million)]])</f>
        <v>0.1</v>
      </c>
      <c r="P1054">
        <v>0.1</v>
      </c>
      <c r="R1054" s="5"/>
      <c r="S1054" s="21" t="s">
        <v>2373</v>
      </c>
      <c r="T1054" s="1" t="s">
        <v>8796</v>
      </c>
    </row>
    <row r="1055" spans="1:20" x14ac:dyDescent="0.25">
      <c r="A1055" t="s">
        <v>8742</v>
      </c>
      <c r="B1055" t="s">
        <v>66</v>
      </c>
      <c r="C1055" t="s">
        <v>1064</v>
      </c>
      <c r="D1055" t="s">
        <v>1063</v>
      </c>
      <c r="E1055" s="2">
        <v>45275</v>
      </c>
      <c r="F1055">
        <v>2023</v>
      </c>
      <c r="G1055" t="s">
        <v>168</v>
      </c>
      <c r="H1055" t="s">
        <v>93</v>
      </c>
      <c r="I1055" t="s">
        <v>141</v>
      </c>
      <c r="J1055">
        <v>456.65</v>
      </c>
      <c r="M1055" t="s">
        <v>72</v>
      </c>
      <c r="N1055">
        <f>SUM(Table71417[[#This Row],[Mitigation ($ million)]], Table71417[[#This Row],[Adaptation ($ million)]])</f>
        <v>235</v>
      </c>
      <c r="O1055">
        <v>186.82</v>
      </c>
      <c r="P1055">
        <v>48.18</v>
      </c>
      <c r="R1055" s="43">
        <f>Table71417[[#This Row],[Climate finance ($ million)]]/Table71417[[#This Row],[Total commitment ($ million)]]</f>
        <v>0.5146173218000657</v>
      </c>
      <c r="S1055" s="21" t="s">
        <v>1066</v>
      </c>
      <c r="T1055" s="1" t="s">
        <v>8797</v>
      </c>
    </row>
    <row r="1056" spans="1:20" x14ac:dyDescent="0.25">
      <c r="A1056" t="s">
        <v>8742</v>
      </c>
      <c r="B1056" t="s">
        <v>66</v>
      </c>
      <c r="C1056" t="s">
        <v>1064</v>
      </c>
      <c r="D1056" t="s">
        <v>1063</v>
      </c>
      <c r="E1056" s="2">
        <v>45275</v>
      </c>
      <c r="F1056">
        <v>2023</v>
      </c>
      <c r="G1056" t="s">
        <v>168</v>
      </c>
      <c r="H1056" t="s">
        <v>93</v>
      </c>
      <c r="I1056" t="s">
        <v>141</v>
      </c>
      <c r="M1056" t="s">
        <v>72</v>
      </c>
      <c r="N1056">
        <f>SUM(Table71417[[#This Row],[Mitigation ($ million)]], Table71417[[#This Row],[Adaptation ($ million)]])</f>
        <v>15</v>
      </c>
      <c r="P1056">
        <v>15</v>
      </c>
      <c r="R1056" s="5"/>
      <c r="S1056" s="21" t="s">
        <v>1066</v>
      </c>
      <c r="T1056" s="1" t="s">
        <v>8797</v>
      </c>
    </row>
    <row r="1057" spans="1:20" x14ac:dyDescent="0.25">
      <c r="A1057" t="s">
        <v>8742</v>
      </c>
      <c r="B1057" t="s">
        <v>66</v>
      </c>
      <c r="C1057" t="s">
        <v>1253</v>
      </c>
      <c r="D1057" t="s">
        <v>1252</v>
      </c>
      <c r="E1057" s="2">
        <v>45288</v>
      </c>
      <c r="F1057">
        <v>2023</v>
      </c>
      <c r="G1057" t="s">
        <v>216</v>
      </c>
      <c r="H1057" t="s">
        <v>93</v>
      </c>
      <c r="I1057" t="s">
        <v>126</v>
      </c>
      <c r="J1057">
        <v>365.02</v>
      </c>
      <c r="M1057" t="s">
        <v>72</v>
      </c>
      <c r="N1057">
        <f>SUM(Table71417[[#This Row],[Mitigation ($ million)]], Table71417[[#This Row],[Adaptation ($ million)]])</f>
        <v>6.68</v>
      </c>
      <c r="O1057">
        <v>0.73</v>
      </c>
      <c r="P1057">
        <v>5.95</v>
      </c>
      <c r="R1057" s="43">
        <f>Table71417[[#This Row],[Climate finance ($ million)]]/Table71417[[#This Row],[Total commitment ($ million)]]</f>
        <v>1.830036710317243E-2</v>
      </c>
      <c r="S1057" s="21" t="s">
        <v>1255</v>
      </c>
      <c r="T1057" s="1" t="s">
        <v>8797</v>
      </c>
    </row>
    <row r="1058" spans="1:20" x14ac:dyDescent="0.25">
      <c r="A1058" t="s">
        <v>8742</v>
      </c>
      <c r="B1058" t="s">
        <v>66</v>
      </c>
      <c r="C1058" t="s">
        <v>1253</v>
      </c>
      <c r="D1058" t="s">
        <v>1252</v>
      </c>
      <c r="E1058" s="2">
        <v>45288</v>
      </c>
      <c r="F1058">
        <v>2023</v>
      </c>
      <c r="G1058" t="s">
        <v>216</v>
      </c>
      <c r="H1058" t="s">
        <v>93</v>
      </c>
      <c r="I1058" t="s">
        <v>71</v>
      </c>
      <c r="M1058" t="s">
        <v>72</v>
      </c>
      <c r="N1058">
        <f>SUM(Table71417[[#This Row],[Mitigation ($ million)]], Table71417[[#This Row],[Adaptation ($ million)]])</f>
        <v>40.57</v>
      </c>
      <c r="O1058">
        <v>6.55</v>
      </c>
      <c r="P1058">
        <v>34.020000000000003</v>
      </c>
      <c r="R1058" s="5"/>
      <c r="S1058" s="21" t="s">
        <v>1255</v>
      </c>
      <c r="T1058" s="1" t="s">
        <v>8797</v>
      </c>
    </row>
    <row r="1059" spans="1:20" x14ac:dyDescent="0.25">
      <c r="A1059" t="s">
        <v>8742</v>
      </c>
      <c r="B1059" t="s">
        <v>66</v>
      </c>
      <c r="C1059" t="s">
        <v>1253</v>
      </c>
      <c r="D1059" t="s">
        <v>1252</v>
      </c>
      <c r="E1059" s="2">
        <v>45288</v>
      </c>
      <c r="F1059">
        <v>2023</v>
      </c>
      <c r="G1059" t="s">
        <v>216</v>
      </c>
      <c r="H1059" t="s">
        <v>93</v>
      </c>
      <c r="I1059" t="s">
        <v>117</v>
      </c>
      <c r="M1059" t="s">
        <v>72</v>
      </c>
      <c r="N1059">
        <f>SUM(Table71417[[#This Row],[Mitigation ($ million)]], Table71417[[#This Row],[Adaptation ($ million)]])</f>
        <v>96.99</v>
      </c>
      <c r="O1059">
        <v>28.5</v>
      </c>
      <c r="P1059">
        <v>68.489999999999995</v>
      </c>
      <c r="R1059" s="5"/>
      <c r="S1059" s="21" t="s">
        <v>1255</v>
      </c>
      <c r="T1059" s="1" t="s">
        <v>8797</v>
      </c>
    </row>
    <row r="1060" spans="1:20" x14ac:dyDescent="0.25">
      <c r="A1060" t="s">
        <v>8742</v>
      </c>
      <c r="B1060" t="s">
        <v>66</v>
      </c>
      <c r="C1060" t="s">
        <v>2268</v>
      </c>
      <c r="D1060" t="s">
        <v>2267</v>
      </c>
      <c r="E1060" s="2">
        <v>44910</v>
      </c>
      <c r="F1060">
        <v>2022</v>
      </c>
      <c r="G1060" t="s">
        <v>168</v>
      </c>
      <c r="H1060" t="s">
        <v>93</v>
      </c>
      <c r="I1060" t="s">
        <v>84</v>
      </c>
      <c r="J1060">
        <v>534.04999999999995</v>
      </c>
      <c r="M1060" t="s">
        <v>25</v>
      </c>
      <c r="N1060">
        <f>SUM(Table71417[[#This Row],[Mitigation ($ million)]], Table71417[[#This Row],[Adaptation ($ million)]])</f>
        <v>110.8</v>
      </c>
      <c r="P1060">
        <v>110.8</v>
      </c>
      <c r="R1060" s="43">
        <f>Table71417[[#This Row],[Climate finance ($ million)]]/Table71417[[#This Row],[Total commitment ($ million)]]</f>
        <v>0.20747121056080892</v>
      </c>
      <c r="S1060" s="21" t="s">
        <v>2271</v>
      </c>
      <c r="T1060" s="1" t="s">
        <v>8796</v>
      </c>
    </row>
    <row r="1061" spans="1:20" x14ac:dyDescent="0.25">
      <c r="A1061" t="s">
        <v>8742</v>
      </c>
      <c r="B1061" t="s">
        <v>66</v>
      </c>
      <c r="C1061" t="s">
        <v>2268</v>
      </c>
      <c r="D1061" t="s">
        <v>2267</v>
      </c>
      <c r="E1061" s="2">
        <v>44910</v>
      </c>
      <c r="F1061">
        <v>2022</v>
      </c>
      <c r="G1061" t="s">
        <v>168</v>
      </c>
      <c r="H1061" t="s">
        <v>93</v>
      </c>
      <c r="I1061" t="s">
        <v>117</v>
      </c>
      <c r="M1061" t="s">
        <v>25</v>
      </c>
      <c r="N1061">
        <f>SUM(Table71417[[#This Row],[Mitigation ($ million)]], Table71417[[#This Row],[Adaptation ($ million)]])</f>
        <v>126.7</v>
      </c>
      <c r="P1061">
        <v>126.7</v>
      </c>
      <c r="R1061" s="5"/>
      <c r="S1061" s="21" t="s">
        <v>2271</v>
      </c>
      <c r="T1061" s="1" t="s">
        <v>8796</v>
      </c>
    </row>
    <row r="1062" spans="1:20" x14ac:dyDescent="0.25">
      <c r="A1062" t="s">
        <v>8742</v>
      </c>
      <c r="B1062" t="s">
        <v>66</v>
      </c>
      <c r="C1062" t="s">
        <v>2268</v>
      </c>
      <c r="D1062" t="s">
        <v>2267</v>
      </c>
      <c r="E1062" s="2">
        <v>44917</v>
      </c>
      <c r="F1062">
        <v>2022</v>
      </c>
      <c r="G1062" t="s">
        <v>168</v>
      </c>
      <c r="H1062" t="s">
        <v>68</v>
      </c>
      <c r="I1062" s="41" t="s">
        <v>117</v>
      </c>
      <c r="M1062" t="s">
        <v>25</v>
      </c>
      <c r="N1062">
        <f>SUM(Table71417[[#This Row],[Mitigation ($ million)]], Table71417[[#This Row],[Adaptation ($ million)]])</f>
        <v>0</v>
      </c>
      <c r="R1062" s="5"/>
      <c r="S1062" s="21" t="s">
        <v>2271</v>
      </c>
      <c r="T1062" s="1" t="s">
        <v>8796</v>
      </c>
    </row>
    <row r="1063" spans="1:20" x14ac:dyDescent="0.25">
      <c r="A1063" t="s">
        <v>8742</v>
      </c>
      <c r="B1063" t="s">
        <v>66</v>
      </c>
      <c r="C1063" t="s">
        <v>166</v>
      </c>
      <c r="D1063" t="s">
        <v>165</v>
      </c>
      <c r="E1063" s="2">
        <v>44985</v>
      </c>
      <c r="F1063">
        <v>2023</v>
      </c>
      <c r="G1063" t="s">
        <v>168</v>
      </c>
      <c r="H1063" t="s">
        <v>170</v>
      </c>
      <c r="I1063" t="s">
        <v>117</v>
      </c>
      <c r="J1063">
        <v>5</v>
      </c>
      <c r="M1063" t="s">
        <v>25</v>
      </c>
      <c r="N1063">
        <f>SUM(Table71417[[#This Row],[Mitigation ($ million)]], Table71417[[#This Row],[Adaptation ($ million)]])</f>
        <v>5</v>
      </c>
      <c r="P1063">
        <v>5</v>
      </c>
      <c r="R1063" s="5"/>
      <c r="S1063" s="21" t="s">
        <v>174</v>
      </c>
      <c r="T1063" s="1" t="s">
        <v>8797</v>
      </c>
    </row>
    <row r="1064" spans="1:20" x14ac:dyDescent="0.25">
      <c r="A1064" t="s">
        <v>8742</v>
      </c>
      <c r="B1064" t="s">
        <v>91</v>
      </c>
      <c r="C1064" t="s">
        <v>195</v>
      </c>
      <c r="D1064" t="s">
        <v>194</v>
      </c>
      <c r="E1064" s="2">
        <v>44992</v>
      </c>
      <c r="F1064">
        <v>2023</v>
      </c>
      <c r="G1064" t="s">
        <v>122</v>
      </c>
      <c r="H1064" t="s">
        <v>196</v>
      </c>
      <c r="I1064" t="s">
        <v>117</v>
      </c>
      <c r="J1064">
        <v>80</v>
      </c>
      <c r="M1064" t="s">
        <v>24</v>
      </c>
      <c r="N1064">
        <f>SUM(Table71417[[#This Row],[Mitigation ($ million)]], Table71417[[#This Row],[Adaptation ($ million)]])</f>
        <v>0.8</v>
      </c>
      <c r="O1064">
        <v>0.8</v>
      </c>
      <c r="R1064" s="43">
        <f>Table71417[[#This Row],[Climate finance ($ million)]]/Table71417[[#This Row],[Total commitment ($ million)]]</f>
        <v>0.01</v>
      </c>
      <c r="S1064" s="21" t="s">
        <v>197</v>
      </c>
      <c r="T1064" s="1" t="s">
        <v>8797</v>
      </c>
    </row>
    <row r="1065" spans="1:20" x14ac:dyDescent="0.25">
      <c r="A1065" t="s">
        <v>8742</v>
      </c>
      <c r="B1065" t="s">
        <v>66</v>
      </c>
      <c r="C1065" t="s">
        <v>2273</v>
      </c>
      <c r="D1065" t="s">
        <v>2272</v>
      </c>
      <c r="E1065" s="2">
        <v>44923</v>
      </c>
      <c r="F1065">
        <v>2022</v>
      </c>
      <c r="G1065" t="s">
        <v>306</v>
      </c>
      <c r="H1065" t="s">
        <v>68</v>
      </c>
      <c r="I1065" t="s">
        <v>141</v>
      </c>
      <c r="J1065">
        <v>0.22500000000000001</v>
      </c>
      <c r="M1065" t="s">
        <v>24</v>
      </c>
      <c r="N1065">
        <f>SUM(Table71417[[#This Row],[Mitigation ($ million)]], Table71417[[#This Row],[Adaptation ($ million)]])</f>
        <v>0.22500000000000001</v>
      </c>
      <c r="O1065">
        <v>0.22500000000000001</v>
      </c>
      <c r="R1065" s="43">
        <f>Table71417[[#This Row],[Climate finance ($ million)]]/Table71417[[#This Row],[Total commitment ($ million)]]</f>
        <v>1</v>
      </c>
      <c r="S1065" s="21" t="s">
        <v>2274</v>
      </c>
      <c r="T1065" s="1" t="s">
        <v>8796</v>
      </c>
    </row>
    <row r="1066" spans="1:20" x14ac:dyDescent="0.25">
      <c r="A1066" t="s">
        <v>8742</v>
      </c>
      <c r="B1066" t="s">
        <v>66</v>
      </c>
      <c r="C1066" t="s">
        <v>2388</v>
      </c>
      <c r="D1066" t="s">
        <v>2387</v>
      </c>
      <c r="E1066" s="2">
        <v>44914</v>
      </c>
      <c r="F1066">
        <v>2022</v>
      </c>
      <c r="G1066" t="s">
        <v>104</v>
      </c>
      <c r="H1066" t="s">
        <v>68</v>
      </c>
      <c r="I1066" t="s">
        <v>117</v>
      </c>
      <c r="J1066">
        <v>0.5</v>
      </c>
      <c r="M1066" t="s">
        <v>72</v>
      </c>
      <c r="N1066">
        <f>SUM(Table71417[[#This Row],[Mitigation ($ million)]], Table71417[[#This Row],[Adaptation ($ million)]])</f>
        <v>0.5</v>
      </c>
      <c r="O1066">
        <v>0.25</v>
      </c>
      <c r="P1066">
        <v>0.25</v>
      </c>
      <c r="R1066" s="5"/>
      <c r="S1066" s="21" t="s">
        <v>2390</v>
      </c>
      <c r="T1066" s="1" t="s">
        <v>8796</v>
      </c>
    </row>
    <row r="1067" spans="1:20" x14ac:dyDescent="0.25">
      <c r="A1067" t="s">
        <v>8742</v>
      </c>
      <c r="B1067" t="s">
        <v>66</v>
      </c>
      <c r="C1067" t="s">
        <v>2375</v>
      </c>
      <c r="D1067" t="s">
        <v>2374</v>
      </c>
      <c r="E1067" s="2">
        <v>44909</v>
      </c>
      <c r="F1067">
        <v>2022</v>
      </c>
      <c r="G1067" t="s">
        <v>216</v>
      </c>
      <c r="H1067" t="s">
        <v>68</v>
      </c>
      <c r="I1067" t="s">
        <v>141</v>
      </c>
      <c r="J1067">
        <v>0.22500000000000001</v>
      </c>
      <c r="M1067" t="s">
        <v>72</v>
      </c>
      <c r="N1067">
        <f>SUM(Table71417[[#This Row],[Mitigation ($ million)]], Table71417[[#This Row],[Adaptation ($ million)]])</f>
        <v>0.22500000000000001</v>
      </c>
      <c r="O1067">
        <v>0.1125</v>
      </c>
      <c r="P1067">
        <v>0.1125</v>
      </c>
      <c r="R1067" s="43">
        <f>Table71417[[#This Row],[Climate finance ($ million)]]/Table71417[[#This Row],[Total commitment ($ million)]]</f>
        <v>1</v>
      </c>
      <c r="S1067" s="21" t="s">
        <v>2376</v>
      </c>
      <c r="T1067" s="1" t="s">
        <v>8796</v>
      </c>
    </row>
    <row r="1068" spans="1:20" x14ac:dyDescent="0.25">
      <c r="A1068" t="s">
        <v>8742</v>
      </c>
      <c r="B1068" t="s">
        <v>91</v>
      </c>
      <c r="C1068" t="s">
        <v>311</v>
      </c>
      <c r="D1068" t="s">
        <v>310</v>
      </c>
      <c r="E1068" s="2">
        <v>45028</v>
      </c>
      <c r="F1068">
        <v>2023</v>
      </c>
      <c r="G1068" t="s">
        <v>201</v>
      </c>
      <c r="H1068" t="s">
        <v>138</v>
      </c>
      <c r="I1068" t="s">
        <v>84</v>
      </c>
      <c r="M1068" t="s">
        <v>24</v>
      </c>
      <c r="N1068">
        <f>SUM(Table71417[[#This Row],[Mitigation ($ million)]], Table71417[[#This Row],[Adaptation ($ million)]])</f>
        <v>1</v>
      </c>
      <c r="O1068">
        <v>1</v>
      </c>
      <c r="R1068" s="5"/>
      <c r="S1068" s="21" t="s">
        <v>313</v>
      </c>
      <c r="T1068" s="1" t="s">
        <v>8797</v>
      </c>
    </row>
    <row r="1069" spans="1:20" x14ac:dyDescent="0.25">
      <c r="A1069" t="s">
        <v>8742</v>
      </c>
      <c r="B1069" t="s">
        <v>91</v>
      </c>
      <c r="C1069" t="s">
        <v>311</v>
      </c>
      <c r="D1069" t="s">
        <v>310</v>
      </c>
      <c r="E1069" s="2">
        <v>45229</v>
      </c>
      <c r="F1069">
        <v>2023</v>
      </c>
      <c r="G1069" t="s">
        <v>201</v>
      </c>
      <c r="H1069" t="s">
        <v>138</v>
      </c>
      <c r="I1069" t="s">
        <v>84</v>
      </c>
      <c r="J1069">
        <v>4</v>
      </c>
      <c r="M1069" t="s">
        <v>24</v>
      </c>
      <c r="N1069">
        <f>SUM(Table71417[[#This Row],[Mitigation ($ million)]], Table71417[[#This Row],[Adaptation ($ million)]])</f>
        <v>0.75</v>
      </c>
      <c r="O1069">
        <v>0.75</v>
      </c>
      <c r="R1069" s="43">
        <f>Table71417[[#This Row],[Climate finance ($ million)]]/Table71417[[#This Row],[Total commitment ($ million)]]</f>
        <v>0.1875</v>
      </c>
      <c r="S1069" s="21" t="s">
        <v>313</v>
      </c>
      <c r="T1069" s="1" t="s">
        <v>8797</v>
      </c>
    </row>
    <row r="1070" spans="1:20" x14ac:dyDescent="0.25">
      <c r="A1070" t="s">
        <v>8742</v>
      </c>
      <c r="B1070" t="s">
        <v>66</v>
      </c>
      <c r="C1070" t="s">
        <v>650</v>
      </c>
      <c r="D1070" t="s">
        <v>649</v>
      </c>
      <c r="E1070" s="2">
        <v>45196</v>
      </c>
      <c r="F1070">
        <v>2023</v>
      </c>
      <c r="G1070" t="s">
        <v>652</v>
      </c>
      <c r="H1070" t="s">
        <v>68</v>
      </c>
      <c r="I1070" t="s">
        <v>141</v>
      </c>
      <c r="J1070">
        <v>1</v>
      </c>
      <c r="M1070" t="s">
        <v>25</v>
      </c>
      <c r="N1070">
        <f>SUM(Table71417[[#This Row],[Mitigation ($ million)]], Table71417[[#This Row],[Adaptation ($ million)]])</f>
        <v>0.5</v>
      </c>
      <c r="P1070">
        <v>0.5</v>
      </c>
      <c r="R1070" s="5"/>
      <c r="S1070" s="21" t="s">
        <v>653</v>
      </c>
      <c r="T1070" s="1" t="s">
        <v>8797</v>
      </c>
    </row>
    <row r="1071" spans="1:20" x14ac:dyDescent="0.25">
      <c r="A1071" t="s">
        <v>8742</v>
      </c>
      <c r="B1071" t="s">
        <v>66</v>
      </c>
      <c r="C1071" t="s">
        <v>650</v>
      </c>
      <c r="D1071" t="s">
        <v>649</v>
      </c>
      <c r="E1071" s="2">
        <v>45196</v>
      </c>
      <c r="F1071">
        <v>2023</v>
      </c>
      <c r="G1071" t="s">
        <v>652</v>
      </c>
      <c r="H1071" t="s">
        <v>68</v>
      </c>
      <c r="I1071" t="s">
        <v>128</v>
      </c>
      <c r="M1071" t="s">
        <v>25</v>
      </c>
      <c r="N1071">
        <f>SUM(Table71417[[#This Row],[Mitigation ($ million)]], Table71417[[#This Row],[Adaptation ($ million)]])</f>
        <v>0.5</v>
      </c>
      <c r="P1071">
        <v>0.5</v>
      </c>
      <c r="R1071" s="5"/>
      <c r="S1071" s="21" t="s">
        <v>653</v>
      </c>
      <c r="T1071" s="1" t="s">
        <v>8797</v>
      </c>
    </row>
    <row r="1072" spans="1:20" x14ac:dyDescent="0.25">
      <c r="A1072" t="s">
        <v>8742</v>
      </c>
      <c r="B1072" t="s">
        <v>66</v>
      </c>
      <c r="C1072" t="s">
        <v>300</v>
      </c>
      <c r="D1072" t="s">
        <v>299</v>
      </c>
      <c r="E1072" s="2">
        <v>45027</v>
      </c>
      <c r="F1072">
        <v>2023</v>
      </c>
      <c r="G1072" t="s">
        <v>79</v>
      </c>
      <c r="H1072" t="s">
        <v>68</v>
      </c>
      <c r="I1072" t="s">
        <v>117</v>
      </c>
      <c r="M1072" t="s">
        <v>72</v>
      </c>
      <c r="N1072">
        <f>SUM(Table71417[[#This Row],[Mitigation ($ million)]], Table71417[[#This Row],[Adaptation ($ million)]])</f>
        <v>0</v>
      </c>
      <c r="R1072" s="5"/>
      <c r="S1072" s="21" t="s">
        <v>302</v>
      </c>
      <c r="T1072" s="1" t="s">
        <v>8797</v>
      </c>
    </row>
    <row r="1073" spans="1:20" x14ac:dyDescent="0.25">
      <c r="A1073" t="s">
        <v>8742</v>
      </c>
      <c r="B1073" t="s">
        <v>66</v>
      </c>
      <c r="C1073" t="s">
        <v>300</v>
      </c>
      <c r="D1073" t="s">
        <v>299</v>
      </c>
      <c r="E1073" s="2">
        <v>45033</v>
      </c>
      <c r="F1073">
        <v>2023</v>
      </c>
      <c r="G1073" t="s">
        <v>79</v>
      </c>
      <c r="H1073" t="s">
        <v>93</v>
      </c>
      <c r="I1073" t="s">
        <v>84</v>
      </c>
      <c r="J1073">
        <v>290.17</v>
      </c>
      <c r="M1073" t="s">
        <v>72</v>
      </c>
      <c r="N1073">
        <f>SUM(Table71417[[#This Row],[Mitigation ($ million)]], Table71417[[#This Row],[Adaptation ($ million)]])</f>
        <v>10.76</v>
      </c>
      <c r="O1073">
        <v>10.76</v>
      </c>
      <c r="R1073" s="43">
        <f>Table71417[[#This Row],[Climate finance ($ million)]]/Table71417[[#This Row],[Total commitment ($ million)]]</f>
        <v>3.70817107213013E-2</v>
      </c>
      <c r="S1073" s="21" t="s">
        <v>302</v>
      </c>
      <c r="T1073" s="1" t="s">
        <v>8797</v>
      </c>
    </row>
    <row r="1074" spans="1:20" x14ac:dyDescent="0.25">
      <c r="A1074" t="s">
        <v>8742</v>
      </c>
      <c r="B1074" t="s">
        <v>66</v>
      </c>
      <c r="C1074" t="s">
        <v>300</v>
      </c>
      <c r="D1074" t="s">
        <v>299</v>
      </c>
      <c r="E1074" s="2">
        <v>45033</v>
      </c>
      <c r="F1074">
        <v>2023</v>
      </c>
      <c r="G1074" t="s">
        <v>79</v>
      </c>
      <c r="H1074" t="s">
        <v>93</v>
      </c>
      <c r="I1074" t="s">
        <v>117</v>
      </c>
      <c r="M1074" t="s">
        <v>72</v>
      </c>
      <c r="N1074">
        <f>SUM(Table71417[[#This Row],[Mitigation ($ million)]], Table71417[[#This Row],[Adaptation ($ million)]])</f>
        <v>137.452</v>
      </c>
      <c r="O1074">
        <v>2.6419999999999999</v>
      </c>
      <c r="P1074">
        <v>134.81</v>
      </c>
      <c r="R1074" s="5"/>
      <c r="S1074" s="21" t="s">
        <v>302</v>
      </c>
      <c r="T1074" s="1" t="s">
        <v>8797</v>
      </c>
    </row>
    <row r="1075" spans="1:20" x14ac:dyDescent="0.25">
      <c r="A1075" t="s">
        <v>8742</v>
      </c>
      <c r="B1075" t="s">
        <v>66</v>
      </c>
      <c r="C1075" t="s">
        <v>625</v>
      </c>
      <c r="D1075" t="s">
        <v>624</v>
      </c>
      <c r="E1075" s="2">
        <v>45174</v>
      </c>
      <c r="F1075">
        <v>2023</v>
      </c>
      <c r="G1075" t="s">
        <v>208</v>
      </c>
      <c r="H1075" t="s">
        <v>68</v>
      </c>
      <c r="I1075" t="s">
        <v>117</v>
      </c>
      <c r="J1075">
        <v>0.75</v>
      </c>
      <c r="M1075" t="s">
        <v>72</v>
      </c>
      <c r="N1075">
        <f>SUM(Table71417[[#This Row],[Mitigation ($ million)]], Table71417[[#This Row],[Adaptation ($ million)]])</f>
        <v>0.75</v>
      </c>
      <c r="O1075">
        <v>0.375</v>
      </c>
      <c r="P1075">
        <v>0.375</v>
      </c>
      <c r="R1075" s="43">
        <f>Table71417[[#This Row],[Climate finance ($ million)]]/Table71417[[#This Row],[Total commitment ($ million)]]</f>
        <v>1</v>
      </c>
      <c r="S1075" s="21" t="s">
        <v>627</v>
      </c>
      <c r="T1075" s="1" t="s">
        <v>8797</v>
      </c>
    </row>
    <row r="1076" spans="1:20" x14ac:dyDescent="0.25">
      <c r="A1076" t="s">
        <v>8742</v>
      </c>
      <c r="B1076" t="s">
        <v>91</v>
      </c>
      <c r="C1076" t="s">
        <v>1198</v>
      </c>
      <c r="D1076" t="s">
        <v>1197</v>
      </c>
      <c r="E1076" s="2">
        <v>45283</v>
      </c>
      <c r="F1076">
        <v>2023</v>
      </c>
      <c r="G1076" t="s">
        <v>79</v>
      </c>
      <c r="H1076" t="s">
        <v>93</v>
      </c>
      <c r="I1076" t="s">
        <v>141</v>
      </c>
      <c r="J1076">
        <v>174</v>
      </c>
      <c r="M1076" t="s">
        <v>24</v>
      </c>
      <c r="N1076">
        <f>SUM(Table71417[[#This Row],[Mitigation ($ million)]], Table71417[[#This Row],[Adaptation ($ million)]])</f>
        <v>50</v>
      </c>
      <c r="O1076">
        <v>50</v>
      </c>
      <c r="R1076" s="43">
        <f>Table71417[[#This Row],[Climate finance ($ million)]]/Table71417[[#This Row],[Total commitment ($ million)]]</f>
        <v>0.28735632183908044</v>
      </c>
      <c r="S1076" s="21" t="s">
        <v>1200</v>
      </c>
      <c r="T1076" s="1" t="s">
        <v>8797</v>
      </c>
    </row>
    <row r="1077" spans="1:20" x14ac:dyDescent="0.25">
      <c r="A1077" t="s">
        <v>8742</v>
      </c>
      <c r="B1077" t="s">
        <v>91</v>
      </c>
      <c r="C1077" t="s">
        <v>1198</v>
      </c>
      <c r="D1077" t="s">
        <v>1197</v>
      </c>
      <c r="E1077" s="2">
        <v>45286</v>
      </c>
      <c r="F1077">
        <v>2023</v>
      </c>
      <c r="G1077" t="s">
        <v>79</v>
      </c>
      <c r="H1077" t="s">
        <v>98</v>
      </c>
      <c r="I1077" t="s">
        <v>141</v>
      </c>
      <c r="M1077" t="s">
        <v>24</v>
      </c>
      <c r="N1077">
        <f>SUM(Table71417[[#This Row],[Mitigation ($ million)]], Table71417[[#This Row],[Adaptation ($ million)]])</f>
        <v>30</v>
      </c>
      <c r="O1077">
        <v>30</v>
      </c>
      <c r="R1077" s="5"/>
      <c r="S1077" s="21" t="s">
        <v>1200</v>
      </c>
      <c r="T1077" s="1" t="s">
        <v>8797</v>
      </c>
    </row>
    <row r="1078" spans="1:20" x14ac:dyDescent="0.25">
      <c r="A1078" t="s">
        <v>8742</v>
      </c>
      <c r="B1078" t="s">
        <v>66</v>
      </c>
      <c r="C1078" t="s">
        <v>447</v>
      </c>
      <c r="D1078" t="s">
        <v>446</v>
      </c>
      <c r="E1078" s="2">
        <v>45093</v>
      </c>
      <c r="F1078">
        <v>2023</v>
      </c>
      <c r="G1078" t="s">
        <v>104</v>
      </c>
      <c r="H1078" t="s">
        <v>107</v>
      </c>
      <c r="I1078" t="s">
        <v>141</v>
      </c>
      <c r="J1078">
        <v>4.5</v>
      </c>
      <c r="M1078" t="s">
        <v>24</v>
      </c>
      <c r="N1078">
        <f>SUM(Table71417[[#This Row],[Mitigation ($ million)]], Table71417[[#This Row],[Adaptation ($ million)]])</f>
        <v>1.25</v>
      </c>
      <c r="O1078">
        <v>1.25</v>
      </c>
      <c r="R1078" s="43">
        <f>Table71417[[#This Row],[Climate finance ($ million)]]/Table71417[[#This Row],[Total commitment ($ million)]]</f>
        <v>0.27777777777777779</v>
      </c>
      <c r="S1078" s="21" t="s">
        <v>450</v>
      </c>
      <c r="T1078" s="1" t="s">
        <v>8797</v>
      </c>
    </row>
    <row r="1079" spans="1:20" x14ac:dyDescent="0.25">
      <c r="A1079" t="s">
        <v>8742</v>
      </c>
      <c r="B1079" t="s">
        <v>66</v>
      </c>
      <c r="C1079" t="s">
        <v>447</v>
      </c>
      <c r="D1079" t="s">
        <v>446</v>
      </c>
      <c r="E1079" s="2">
        <v>45093</v>
      </c>
      <c r="F1079">
        <v>2023</v>
      </c>
      <c r="G1079" t="s">
        <v>104</v>
      </c>
      <c r="H1079" t="s">
        <v>68</v>
      </c>
      <c r="I1079" t="s">
        <v>132</v>
      </c>
      <c r="M1079" t="s">
        <v>24</v>
      </c>
      <c r="N1079">
        <f>SUM(Table71417[[#This Row],[Mitigation ($ million)]], Table71417[[#This Row],[Adaptation ($ million)]])</f>
        <v>0</v>
      </c>
      <c r="R1079" s="5"/>
      <c r="S1079" s="21" t="s">
        <v>450</v>
      </c>
      <c r="T1079" s="1" t="s">
        <v>8797</v>
      </c>
    </row>
    <row r="1080" spans="1:20" x14ac:dyDescent="0.25">
      <c r="A1080" t="s">
        <v>8742</v>
      </c>
      <c r="B1080" t="s">
        <v>66</v>
      </c>
      <c r="C1080" t="s">
        <v>447</v>
      </c>
      <c r="D1080" t="s">
        <v>446</v>
      </c>
      <c r="E1080" s="2">
        <v>45093</v>
      </c>
      <c r="F1080">
        <v>2023</v>
      </c>
      <c r="G1080" t="s">
        <v>104</v>
      </c>
      <c r="H1080" t="s">
        <v>68</v>
      </c>
      <c r="I1080" t="s">
        <v>132</v>
      </c>
      <c r="M1080" t="s">
        <v>24</v>
      </c>
      <c r="N1080">
        <f>SUM(Table71417[[#This Row],[Mitigation ($ million)]], Table71417[[#This Row],[Adaptation ($ million)]])</f>
        <v>0</v>
      </c>
      <c r="R1080" s="5"/>
      <c r="S1080" s="21" t="s">
        <v>450</v>
      </c>
      <c r="T1080" s="1" t="s">
        <v>8797</v>
      </c>
    </row>
    <row r="1081" spans="1:20" x14ac:dyDescent="0.25">
      <c r="A1081" t="s">
        <v>8742</v>
      </c>
      <c r="B1081" t="s">
        <v>66</v>
      </c>
      <c r="C1081" t="s">
        <v>888</v>
      </c>
      <c r="D1081" t="s">
        <v>887</v>
      </c>
      <c r="E1081" s="2">
        <v>45265</v>
      </c>
      <c r="F1081">
        <v>2023</v>
      </c>
      <c r="G1081" t="s">
        <v>88</v>
      </c>
      <c r="H1081" t="s">
        <v>93</v>
      </c>
      <c r="I1081" t="s">
        <v>84</v>
      </c>
      <c r="J1081">
        <v>327.85</v>
      </c>
      <c r="M1081" t="s">
        <v>72</v>
      </c>
      <c r="N1081">
        <f>SUM(Table71417[[#This Row],[Mitigation ($ million)]], Table71417[[#This Row],[Adaptation ($ million)]])</f>
        <v>37.96</v>
      </c>
      <c r="O1081">
        <v>11.39</v>
      </c>
      <c r="P1081">
        <v>26.57</v>
      </c>
      <c r="R1081" s="43">
        <f>Table71417[[#This Row],[Climate finance ($ million)]]/Table71417[[#This Row],[Total commitment ($ million)]]</f>
        <v>0.11578465761781302</v>
      </c>
      <c r="S1081" s="21" t="s">
        <v>890</v>
      </c>
      <c r="T1081" s="1" t="s">
        <v>8797</v>
      </c>
    </row>
    <row r="1082" spans="1:20" x14ac:dyDescent="0.25">
      <c r="A1082" t="s">
        <v>8742</v>
      </c>
      <c r="B1082" t="s">
        <v>66</v>
      </c>
      <c r="C1082" t="s">
        <v>895</v>
      </c>
      <c r="D1082" t="s">
        <v>894</v>
      </c>
      <c r="E1082" s="2">
        <v>45266</v>
      </c>
      <c r="F1082">
        <v>2023</v>
      </c>
      <c r="G1082" t="s">
        <v>397</v>
      </c>
      <c r="H1082" t="s">
        <v>107</v>
      </c>
      <c r="I1082" t="s">
        <v>141</v>
      </c>
      <c r="J1082">
        <v>1</v>
      </c>
      <c r="M1082" t="s">
        <v>72</v>
      </c>
      <c r="N1082">
        <f>SUM(Table71417[[#This Row],[Mitigation ($ million)]], Table71417[[#This Row],[Adaptation ($ million)]])</f>
        <v>0.52500000000000002</v>
      </c>
      <c r="O1082">
        <v>0.5</v>
      </c>
      <c r="P1082">
        <v>2.5000000000000001E-2</v>
      </c>
      <c r="R1082" s="43">
        <f>Table71417[[#This Row],[Climate finance ($ million)]]/Table71417[[#This Row],[Total commitment ($ million)]]</f>
        <v>0.52500000000000002</v>
      </c>
      <c r="S1082" s="21" t="s">
        <v>896</v>
      </c>
      <c r="T1082" s="1" t="s">
        <v>8797</v>
      </c>
    </row>
    <row r="1083" spans="1:20" x14ac:dyDescent="0.25">
      <c r="A1083" t="s">
        <v>8742</v>
      </c>
      <c r="B1083" t="s">
        <v>66</v>
      </c>
      <c r="C1083" t="s">
        <v>1273</v>
      </c>
      <c r="D1083" t="s">
        <v>1272</v>
      </c>
      <c r="E1083" s="2">
        <v>45289</v>
      </c>
      <c r="F1083">
        <v>2023</v>
      </c>
      <c r="G1083" t="s">
        <v>62</v>
      </c>
      <c r="H1083" t="s">
        <v>93</v>
      </c>
      <c r="I1083" t="s">
        <v>84</v>
      </c>
      <c r="J1083">
        <v>298.75</v>
      </c>
      <c r="M1083" t="s">
        <v>25</v>
      </c>
      <c r="N1083">
        <f>SUM(Table71417[[#This Row],[Mitigation ($ million)]], Table71417[[#This Row],[Adaptation ($ million)]])</f>
        <v>52.8</v>
      </c>
      <c r="P1083">
        <v>52.8</v>
      </c>
      <c r="R1083" s="43">
        <f>Table71417[[#This Row],[Climate finance ($ million)]]/Table71417[[#This Row],[Total commitment ($ million)]]</f>
        <v>0.17673640167364016</v>
      </c>
      <c r="S1083" s="21" t="s">
        <v>1275</v>
      </c>
      <c r="T1083" s="1" t="s">
        <v>8797</v>
      </c>
    </row>
    <row r="1084" spans="1:20" x14ac:dyDescent="0.25">
      <c r="A1084" t="s">
        <v>8742</v>
      </c>
      <c r="B1084" t="s">
        <v>66</v>
      </c>
      <c r="C1084" t="s">
        <v>617</v>
      </c>
      <c r="D1084" t="s">
        <v>616</v>
      </c>
      <c r="E1084" s="2">
        <v>45167</v>
      </c>
      <c r="F1084">
        <v>2023</v>
      </c>
      <c r="G1084" t="s">
        <v>430</v>
      </c>
      <c r="H1084" t="s">
        <v>107</v>
      </c>
      <c r="I1084" t="s">
        <v>132</v>
      </c>
      <c r="J1084">
        <v>0.22500000000000001</v>
      </c>
      <c r="M1084" t="s">
        <v>24</v>
      </c>
      <c r="N1084">
        <f>SUM(Table71417[[#This Row],[Mitigation ($ million)]], Table71417[[#This Row],[Adaptation ($ million)]])</f>
        <v>0.22500000000000001</v>
      </c>
      <c r="O1084">
        <v>0.22500000000000001</v>
      </c>
      <c r="R1084" s="43">
        <f>Table71417[[#This Row],[Climate finance ($ million)]]/Table71417[[#This Row],[Total commitment ($ million)]]</f>
        <v>1</v>
      </c>
      <c r="S1084" s="21" t="s">
        <v>619</v>
      </c>
      <c r="T1084" s="1" t="s">
        <v>8797</v>
      </c>
    </row>
    <row r="1085" spans="1:20" x14ac:dyDescent="0.25">
      <c r="A1085" t="s">
        <v>8742</v>
      </c>
      <c r="B1085" t="s">
        <v>66</v>
      </c>
      <c r="C1085" t="s">
        <v>268</v>
      </c>
      <c r="D1085" t="s">
        <v>267</v>
      </c>
      <c r="E1085" s="2">
        <v>45014</v>
      </c>
      <c r="F1085">
        <v>2023</v>
      </c>
      <c r="G1085" t="s">
        <v>104</v>
      </c>
      <c r="H1085" t="s">
        <v>68</v>
      </c>
      <c r="I1085" t="s">
        <v>126</v>
      </c>
      <c r="J1085">
        <v>4</v>
      </c>
      <c r="M1085" t="s">
        <v>25</v>
      </c>
      <c r="N1085">
        <f>SUM(Table71417[[#This Row],[Mitigation ($ million)]], Table71417[[#This Row],[Adaptation ($ million)]])</f>
        <v>4</v>
      </c>
      <c r="P1085">
        <v>4</v>
      </c>
      <c r="R1085" s="43">
        <f>Table71417[[#This Row],[Climate finance ($ million)]]/Table71417[[#This Row],[Total commitment ($ million)]]</f>
        <v>1</v>
      </c>
      <c r="S1085" s="21" t="s">
        <v>272</v>
      </c>
      <c r="T1085" s="1" t="s">
        <v>8797</v>
      </c>
    </row>
    <row r="1086" spans="1:20" x14ac:dyDescent="0.25">
      <c r="A1086" t="s">
        <v>8742</v>
      </c>
      <c r="B1086" t="s">
        <v>66</v>
      </c>
      <c r="C1086" t="s">
        <v>1033</v>
      </c>
      <c r="D1086" t="s">
        <v>1032</v>
      </c>
      <c r="E1086" s="2">
        <v>45274</v>
      </c>
      <c r="F1086">
        <v>2023</v>
      </c>
      <c r="G1086" t="s">
        <v>104</v>
      </c>
      <c r="H1086" t="s">
        <v>68</v>
      </c>
      <c r="I1086" t="s">
        <v>71</v>
      </c>
      <c r="J1086">
        <v>3.5399980000000002</v>
      </c>
      <c r="M1086" t="s">
        <v>25</v>
      </c>
      <c r="N1086">
        <f>SUM(Table71417[[#This Row],[Mitigation ($ million)]], Table71417[[#This Row],[Adaptation ($ million)]])</f>
        <v>0.5</v>
      </c>
      <c r="P1086">
        <v>0.5</v>
      </c>
      <c r="R1086" s="43">
        <f>Table71417[[#This Row],[Climate finance ($ million)]]/Table71417[[#This Row],[Total commitment ($ million)]]</f>
        <v>0.14124301765142239</v>
      </c>
      <c r="S1086" s="21" t="s">
        <v>1034</v>
      </c>
      <c r="T1086" s="1" t="s">
        <v>8797</v>
      </c>
    </row>
    <row r="1087" spans="1:20" x14ac:dyDescent="0.25">
      <c r="A1087" t="s">
        <v>8742</v>
      </c>
      <c r="B1087" t="s">
        <v>66</v>
      </c>
      <c r="C1087" t="s">
        <v>1033</v>
      </c>
      <c r="D1087" t="s">
        <v>1032</v>
      </c>
      <c r="E1087" s="2">
        <v>45274</v>
      </c>
      <c r="F1087">
        <v>2023</v>
      </c>
      <c r="G1087" t="s">
        <v>104</v>
      </c>
      <c r="H1087" t="s">
        <v>68</v>
      </c>
      <c r="I1087" t="s">
        <v>117</v>
      </c>
      <c r="M1087" t="s">
        <v>25</v>
      </c>
      <c r="N1087">
        <f>SUM(Table71417[[#This Row],[Mitigation ($ million)]], Table71417[[#This Row],[Adaptation ($ million)]])</f>
        <v>2.41</v>
      </c>
      <c r="P1087">
        <v>2.41</v>
      </c>
      <c r="R1087" s="5"/>
      <c r="S1087" s="21" t="s">
        <v>1034</v>
      </c>
      <c r="T1087" s="1" t="s">
        <v>8797</v>
      </c>
    </row>
    <row r="1088" spans="1:20" x14ac:dyDescent="0.25">
      <c r="A1088" t="s">
        <v>8742</v>
      </c>
      <c r="B1088" t="s">
        <v>66</v>
      </c>
      <c r="C1088" t="s">
        <v>1033</v>
      </c>
      <c r="D1088" t="s">
        <v>1032</v>
      </c>
      <c r="E1088" s="2">
        <v>45274</v>
      </c>
      <c r="F1088">
        <v>2023</v>
      </c>
      <c r="G1088" t="s">
        <v>104</v>
      </c>
      <c r="H1088" t="s">
        <v>68</v>
      </c>
      <c r="I1088" t="s">
        <v>128</v>
      </c>
      <c r="M1088" t="s">
        <v>25</v>
      </c>
      <c r="N1088">
        <f>SUM(Table71417[[#This Row],[Mitigation ($ million)]], Table71417[[#This Row],[Adaptation ($ million)]])</f>
        <v>0.6</v>
      </c>
      <c r="P1088">
        <v>0.6</v>
      </c>
      <c r="R1088" s="5"/>
      <c r="S1088" s="21" t="s">
        <v>1034</v>
      </c>
      <c r="T1088" s="1" t="s">
        <v>8797</v>
      </c>
    </row>
    <row r="1089" spans="1:20" x14ac:dyDescent="0.25">
      <c r="A1089" t="s">
        <v>8742</v>
      </c>
      <c r="B1089" t="s">
        <v>66</v>
      </c>
      <c r="C1089" t="s">
        <v>1033</v>
      </c>
      <c r="D1089" t="s">
        <v>1032</v>
      </c>
      <c r="E1089" s="2">
        <v>45274</v>
      </c>
      <c r="F1089">
        <v>2023</v>
      </c>
      <c r="G1089" t="s">
        <v>104</v>
      </c>
      <c r="H1089" t="s">
        <v>107</v>
      </c>
      <c r="I1089" t="s">
        <v>71</v>
      </c>
      <c r="M1089" t="s">
        <v>25</v>
      </c>
      <c r="N1089">
        <f>SUM(Table71417[[#This Row],[Mitigation ($ million)]], Table71417[[#This Row],[Adaptation ($ million)]])</f>
        <v>4.9979999999999998E-3</v>
      </c>
      <c r="P1089">
        <v>4.9979999999999998E-3</v>
      </c>
      <c r="R1089" s="5"/>
      <c r="S1089" s="21" t="s">
        <v>1034</v>
      </c>
      <c r="T1089" s="1" t="s">
        <v>8797</v>
      </c>
    </row>
    <row r="1090" spans="1:20" x14ac:dyDescent="0.25">
      <c r="A1090" t="s">
        <v>8742</v>
      </c>
      <c r="B1090" t="s">
        <v>66</v>
      </c>
      <c r="C1090" t="s">
        <v>1033</v>
      </c>
      <c r="D1090" t="s">
        <v>1032</v>
      </c>
      <c r="E1090" s="2">
        <v>45274</v>
      </c>
      <c r="F1090">
        <v>2023</v>
      </c>
      <c r="G1090" t="s">
        <v>104</v>
      </c>
      <c r="H1090" t="s">
        <v>107</v>
      </c>
      <c r="I1090" t="s">
        <v>117</v>
      </c>
      <c r="M1090" t="s">
        <v>25</v>
      </c>
      <c r="N1090">
        <f>SUM(Table71417[[#This Row],[Mitigation ($ million)]], Table71417[[#This Row],[Adaptation ($ million)]])</f>
        <v>0.02</v>
      </c>
      <c r="P1090">
        <v>0.02</v>
      </c>
      <c r="R1090" s="5"/>
      <c r="S1090" s="21" t="s">
        <v>1034</v>
      </c>
      <c r="T1090" s="1" t="s">
        <v>8797</v>
      </c>
    </row>
    <row r="1091" spans="1:20" x14ac:dyDescent="0.25">
      <c r="A1091" t="s">
        <v>8742</v>
      </c>
      <c r="B1091" t="s">
        <v>66</v>
      </c>
      <c r="C1091" t="s">
        <v>1267</v>
      </c>
      <c r="D1091" t="s">
        <v>1266</v>
      </c>
      <c r="E1091" s="2">
        <v>45288</v>
      </c>
      <c r="F1091">
        <v>2023</v>
      </c>
      <c r="G1091" t="s">
        <v>88</v>
      </c>
      <c r="H1091" t="s">
        <v>68</v>
      </c>
      <c r="I1091" t="s">
        <v>84</v>
      </c>
      <c r="J1091">
        <v>1</v>
      </c>
      <c r="M1091" t="s">
        <v>24</v>
      </c>
      <c r="N1091">
        <f>SUM(Table71417[[#This Row],[Mitigation ($ million)]], Table71417[[#This Row],[Adaptation ($ million)]])</f>
        <v>1</v>
      </c>
      <c r="O1091">
        <v>1</v>
      </c>
      <c r="R1091" s="43">
        <f>Table71417[[#This Row],[Climate finance ($ million)]]/Table71417[[#This Row],[Total commitment ($ million)]]</f>
        <v>1</v>
      </c>
      <c r="S1091" s="21" t="s">
        <v>1268</v>
      </c>
      <c r="T1091" s="1" t="s">
        <v>8797</v>
      </c>
    </row>
    <row r="1092" spans="1:20" x14ac:dyDescent="0.25">
      <c r="A1092" t="s">
        <v>8742</v>
      </c>
      <c r="B1092" t="s">
        <v>66</v>
      </c>
      <c r="C1092" t="s">
        <v>668</v>
      </c>
      <c r="D1092" t="s">
        <v>661</v>
      </c>
      <c r="E1092" s="2">
        <v>45203</v>
      </c>
      <c r="F1092">
        <v>2023</v>
      </c>
      <c r="G1092" t="s">
        <v>664</v>
      </c>
      <c r="H1092" t="s">
        <v>150</v>
      </c>
      <c r="I1092" t="s">
        <v>361</v>
      </c>
      <c r="M1092" t="s">
        <v>72</v>
      </c>
      <c r="N1092">
        <f>SUM(Table71417[[#This Row],[Mitigation ($ million)]], Table71417[[#This Row],[Adaptation ($ million)]])</f>
        <v>14</v>
      </c>
      <c r="O1092">
        <v>5</v>
      </c>
      <c r="P1092">
        <v>9</v>
      </c>
      <c r="R1092" s="5"/>
      <c r="S1092" s="21" t="s">
        <v>667</v>
      </c>
      <c r="T1092" s="1" t="s">
        <v>8797</v>
      </c>
    </row>
    <row r="1093" spans="1:20" x14ac:dyDescent="0.25">
      <c r="A1093" t="s">
        <v>8742</v>
      </c>
      <c r="B1093" t="s">
        <v>66</v>
      </c>
      <c r="C1093" t="s">
        <v>668</v>
      </c>
      <c r="D1093" t="s">
        <v>661</v>
      </c>
      <c r="E1093" s="2">
        <v>45203</v>
      </c>
      <c r="F1093">
        <v>2023</v>
      </c>
      <c r="G1093" t="s">
        <v>664</v>
      </c>
      <c r="H1093" t="s">
        <v>150</v>
      </c>
      <c r="I1093" t="s">
        <v>117</v>
      </c>
      <c r="M1093" t="s">
        <v>72</v>
      </c>
      <c r="N1093">
        <f>SUM(Table71417[[#This Row],[Mitigation ($ million)]], Table71417[[#This Row],[Adaptation ($ million)]])</f>
        <v>19.059999999999999</v>
      </c>
      <c r="P1093">
        <v>19.059999999999999</v>
      </c>
      <c r="R1093" s="5"/>
      <c r="S1093" s="21" t="s">
        <v>667</v>
      </c>
      <c r="T1093" s="1" t="s">
        <v>8797</v>
      </c>
    </row>
    <row r="1094" spans="1:20" x14ac:dyDescent="0.25">
      <c r="A1094" t="s">
        <v>8742</v>
      </c>
      <c r="B1094" t="s">
        <v>66</v>
      </c>
      <c r="C1094" t="s">
        <v>662</v>
      </c>
      <c r="D1094" t="s">
        <v>661</v>
      </c>
      <c r="E1094" s="2">
        <v>45203</v>
      </c>
      <c r="F1094">
        <v>2023</v>
      </c>
      <c r="G1094" t="s">
        <v>664</v>
      </c>
      <c r="H1094" t="s">
        <v>150</v>
      </c>
      <c r="I1094" t="s">
        <v>117</v>
      </c>
      <c r="J1094">
        <v>400</v>
      </c>
      <c r="M1094" t="s">
        <v>72</v>
      </c>
      <c r="N1094">
        <f>SUM(Table71417[[#This Row],[Mitigation ($ million)]], Table71417[[#This Row],[Adaptation ($ million)]])</f>
        <v>29.939999999999998</v>
      </c>
      <c r="O1094">
        <v>9.6</v>
      </c>
      <c r="P1094">
        <v>20.34</v>
      </c>
      <c r="R1094" s="43">
        <f>Table71417[[#This Row],[Climate finance ($ million)]]/Table71417[[#This Row],[Total commitment ($ million)]]</f>
        <v>7.485E-2</v>
      </c>
      <c r="S1094" s="21" t="s">
        <v>667</v>
      </c>
      <c r="T1094" s="1" t="s">
        <v>8797</v>
      </c>
    </row>
    <row r="1095" spans="1:20" x14ac:dyDescent="0.25">
      <c r="A1095" t="s">
        <v>8742</v>
      </c>
      <c r="B1095" t="s">
        <v>66</v>
      </c>
      <c r="C1095" t="s">
        <v>1157</v>
      </c>
      <c r="D1095" t="s">
        <v>1156</v>
      </c>
      <c r="E1095" s="2">
        <v>45281</v>
      </c>
      <c r="F1095">
        <v>2023</v>
      </c>
      <c r="G1095" t="s">
        <v>104</v>
      </c>
      <c r="H1095" t="s">
        <v>68</v>
      </c>
      <c r="I1095" t="s">
        <v>117</v>
      </c>
      <c r="J1095">
        <v>3</v>
      </c>
      <c r="M1095" t="s">
        <v>72</v>
      </c>
      <c r="N1095">
        <f>SUM(Table71417[[#This Row],[Mitigation ($ million)]], Table71417[[#This Row],[Adaptation ($ million)]])</f>
        <v>3</v>
      </c>
      <c r="O1095">
        <v>0.9</v>
      </c>
      <c r="P1095">
        <v>2.1</v>
      </c>
      <c r="R1095" s="43">
        <f>Table71417[[#This Row],[Climate finance ($ million)]]/Table71417[[#This Row],[Total commitment ($ million)]]</f>
        <v>1</v>
      </c>
      <c r="S1095" s="21" t="s">
        <v>1159</v>
      </c>
      <c r="T1095" s="1" t="s">
        <v>8797</v>
      </c>
    </row>
    <row r="1096" spans="1:20" x14ac:dyDescent="0.25">
      <c r="A1096" t="s">
        <v>8742</v>
      </c>
      <c r="B1096" t="s">
        <v>66</v>
      </c>
      <c r="C1096" t="s">
        <v>1149</v>
      </c>
      <c r="D1096" t="s">
        <v>1148</v>
      </c>
      <c r="E1096" s="2">
        <v>45280</v>
      </c>
      <c r="F1096">
        <v>2023</v>
      </c>
      <c r="G1096" t="s">
        <v>652</v>
      </c>
      <c r="H1096" t="s">
        <v>68</v>
      </c>
      <c r="I1096" t="s">
        <v>71</v>
      </c>
      <c r="J1096">
        <v>4.8499999999999996</v>
      </c>
      <c r="M1096" t="s">
        <v>25</v>
      </c>
      <c r="N1096">
        <f>SUM(Table71417[[#This Row],[Mitigation ($ million)]], Table71417[[#This Row],[Adaptation ($ million)]])</f>
        <v>1.75</v>
      </c>
      <c r="P1096">
        <v>1.75</v>
      </c>
      <c r="R1096" s="43">
        <f>Table71417[[#This Row],[Climate finance ($ million)]]/Table71417[[#This Row],[Total commitment ($ million)]]</f>
        <v>0.36082474226804129</v>
      </c>
      <c r="S1096" s="21" t="s">
        <v>1151</v>
      </c>
      <c r="T1096" s="1" t="s">
        <v>8797</v>
      </c>
    </row>
    <row r="1097" spans="1:20" x14ac:dyDescent="0.25">
      <c r="A1097" t="s">
        <v>8742</v>
      </c>
      <c r="B1097" t="s">
        <v>66</v>
      </c>
      <c r="C1097" t="s">
        <v>1149</v>
      </c>
      <c r="D1097" t="s">
        <v>1148</v>
      </c>
      <c r="E1097" s="2">
        <v>45280</v>
      </c>
      <c r="F1097">
        <v>2023</v>
      </c>
      <c r="G1097" t="s">
        <v>652</v>
      </c>
      <c r="H1097" t="s">
        <v>107</v>
      </c>
      <c r="I1097" t="s">
        <v>71</v>
      </c>
      <c r="M1097" t="s">
        <v>25</v>
      </c>
      <c r="N1097">
        <f>SUM(Table71417[[#This Row],[Mitigation ($ million)]], Table71417[[#This Row],[Adaptation ($ million)]])</f>
        <v>0.32500000000000001</v>
      </c>
      <c r="P1097">
        <v>0.32500000000000001</v>
      </c>
      <c r="R1097" s="5"/>
      <c r="S1097" s="21" t="s">
        <v>1151</v>
      </c>
      <c r="T1097" s="1" t="s">
        <v>8797</v>
      </c>
    </row>
    <row r="1098" spans="1:20" x14ac:dyDescent="0.25">
      <c r="A1098" t="s">
        <v>8742</v>
      </c>
      <c r="B1098" t="s">
        <v>66</v>
      </c>
      <c r="C1098" t="s">
        <v>1149</v>
      </c>
      <c r="D1098" t="s">
        <v>1148</v>
      </c>
      <c r="E1098" s="2">
        <v>45280</v>
      </c>
      <c r="F1098">
        <v>2023</v>
      </c>
      <c r="G1098" t="s">
        <v>652</v>
      </c>
      <c r="H1098" t="s">
        <v>107</v>
      </c>
      <c r="I1098" t="s">
        <v>71</v>
      </c>
      <c r="M1098" t="s">
        <v>25</v>
      </c>
      <c r="N1098">
        <f>SUM(Table71417[[#This Row],[Mitigation ($ million)]], Table71417[[#This Row],[Adaptation ($ million)]])</f>
        <v>0.35</v>
      </c>
      <c r="P1098">
        <v>0.35</v>
      </c>
      <c r="R1098" s="5"/>
      <c r="S1098" s="21" t="s">
        <v>1151</v>
      </c>
      <c r="T1098" s="1" t="s">
        <v>8797</v>
      </c>
    </row>
    <row r="1099" spans="1:20" x14ac:dyDescent="0.25">
      <c r="A1099" t="s">
        <v>8742</v>
      </c>
      <c r="B1099" t="s">
        <v>66</v>
      </c>
      <c r="C1099" t="s">
        <v>395</v>
      </c>
      <c r="D1099" t="s">
        <v>394</v>
      </c>
      <c r="E1099" s="2">
        <v>45075</v>
      </c>
      <c r="F1099">
        <v>2023</v>
      </c>
      <c r="G1099" t="s">
        <v>397</v>
      </c>
      <c r="H1099" t="s">
        <v>93</v>
      </c>
      <c r="I1099" t="s">
        <v>126</v>
      </c>
      <c r="J1099">
        <v>350</v>
      </c>
      <c r="M1099" t="s">
        <v>25</v>
      </c>
      <c r="N1099">
        <f>SUM(Table71417[[#This Row],[Mitigation ($ million)]], Table71417[[#This Row],[Adaptation ($ million)]])</f>
        <v>13.62</v>
      </c>
      <c r="P1099">
        <v>13.62</v>
      </c>
      <c r="R1099" s="43">
        <f>Table71417[[#This Row],[Climate finance ($ million)]]/Table71417[[#This Row],[Total commitment ($ million)]]</f>
        <v>3.8914285714285714E-2</v>
      </c>
      <c r="S1099" s="21" t="s">
        <v>400</v>
      </c>
      <c r="T1099" s="1" t="s">
        <v>8797</v>
      </c>
    </row>
    <row r="1100" spans="1:20" x14ac:dyDescent="0.25">
      <c r="A1100" t="s">
        <v>8742</v>
      </c>
      <c r="B1100" t="s">
        <v>66</v>
      </c>
      <c r="C1100" t="s">
        <v>775</v>
      </c>
      <c r="D1100" t="s">
        <v>774</v>
      </c>
      <c r="E1100" s="2">
        <v>45230</v>
      </c>
      <c r="F1100">
        <v>2023</v>
      </c>
      <c r="G1100" t="s">
        <v>397</v>
      </c>
      <c r="H1100" t="s">
        <v>68</v>
      </c>
      <c r="I1100" t="s">
        <v>126</v>
      </c>
      <c r="J1100">
        <v>1.5</v>
      </c>
      <c r="M1100" t="s">
        <v>72</v>
      </c>
      <c r="N1100">
        <f>SUM(Table71417[[#This Row],[Mitigation ($ million)]], Table71417[[#This Row],[Adaptation ($ million)]])</f>
        <v>6.9360000000000005E-2</v>
      </c>
      <c r="O1100">
        <v>3.2399999999999998E-2</v>
      </c>
      <c r="P1100">
        <v>3.696E-2</v>
      </c>
      <c r="R1100" s="43">
        <f>Table71417[[#This Row],[Climate finance ($ million)]]/Table71417[[#This Row],[Total commitment ($ million)]]</f>
        <v>4.6240000000000003E-2</v>
      </c>
      <c r="S1100" s="21" t="s">
        <v>776</v>
      </c>
      <c r="T1100" s="1" t="s">
        <v>8797</v>
      </c>
    </row>
    <row r="1101" spans="1:20" x14ac:dyDescent="0.25">
      <c r="A1101" t="s">
        <v>8742</v>
      </c>
      <c r="B1101" t="s">
        <v>66</v>
      </c>
      <c r="C1101" t="s">
        <v>352</v>
      </c>
      <c r="D1101" t="s">
        <v>351</v>
      </c>
      <c r="E1101" s="2">
        <v>45057</v>
      </c>
      <c r="F1101">
        <v>2023</v>
      </c>
      <c r="G1101" t="s">
        <v>122</v>
      </c>
      <c r="H1101" t="s">
        <v>68</v>
      </c>
      <c r="I1101" t="s">
        <v>84</v>
      </c>
      <c r="J1101">
        <v>2.5</v>
      </c>
      <c r="M1101" t="s">
        <v>72</v>
      </c>
      <c r="N1101">
        <f>SUM(Table71417[[#This Row],[Mitigation ($ million)]], Table71417[[#This Row],[Adaptation ($ million)]])</f>
        <v>1.5</v>
      </c>
      <c r="O1101">
        <v>0.75</v>
      </c>
      <c r="P1101">
        <v>0.75</v>
      </c>
      <c r="R1101" s="43">
        <f>Table71417[[#This Row],[Climate finance ($ million)]]/Table71417[[#This Row],[Total commitment ($ million)]]</f>
        <v>0.6</v>
      </c>
      <c r="S1101" s="21" t="s">
        <v>355</v>
      </c>
      <c r="T1101" s="1" t="s">
        <v>8797</v>
      </c>
    </row>
    <row r="1102" spans="1:20" x14ac:dyDescent="0.25">
      <c r="A1102" t="s">
        <v>8742</v>
      </c>
      <c r="B1102" t="s">
        <v>66</v>
      </c>
      <c r="C1102" t="s">
        <v>352</v>
      </c>
      <c r="D1102" t="s">
        <v>351</v>
      </c>
      <c r="E1102" s="2">
        <v>45057</v>
      </c>
      <c r="F1102">
        <v>2023</v>
      </c>
      <c r="G1102" t="s">
        <v>122</v>
      </c>
      <c r="H1102" t="s">
        <v>68</v>
      </c>
      <c r="I1102" t="s">
        <v>141</v>
      </c>
      <c r="M1102" t="s">
        <v>72</v>
      </c>
      <c r="N1102">
        <f>SUM(Table71417[[#This Row],[Mitigation ($ million)]], Table71417[[#This Row],[Adaptation ($ million)]])</f>
        <v>1</v>
      </c>
      <c r="O1102">
        <v>0.5</v>
      </c>
      <c r="P1102">
        <v>0.5</v>
      </c>
      <c r="R1102" s="5"/>
      <c r="S1102" s="21" t="s">
        <v>355</v>
      </c>
      <c r="T1102" s="1" t="s">
        <v>8797</v>
      </c>
    </row>
    <row r="1103" spans="1:20" x14ac:dyDescent="0.25">
      <c r="A1103" t="s">
        <v>8742</v>
      </c>
      <c r="B1103" t="s">
        <v>66</v>
      </c>
      <c r="C1103" t="s">
        <v>892</v>
      </c>
      <c r="D1103" t="s">
        <v>891</v>
      </c>
      <c r="E1103" s="2">
        <v>45266</v>
      </c>
      <c r="F1103">
        <v>2023</v>
      </c>
      <c r="G1103" t="s">
        <v>208</v>
      </c>
      <c r="H1103" t="s">
        <v>68</v>
      </c>
      <c r="I1103" t="s">
        <v>71</v>
      </c>
      <c r="J1103">
        <v>4.5</v>
      </c>
      <c r="M1103" t="s">
        <v>72</v>
      </c>
      <c r="N1103">
        <f>SUM(Table71417[[#This Row],[Mitigation ($ million)]], Table71417[[#This Row],[Adaptation ($ million)]])</f>
        <v>0.56000000000000005</v>
      </c>
      <c r="O1103">
        <v>0.1</v>
      </c>
      <c r="P1103">
        <v>0.46</v>
      </c>
      <c r="R1103" s="43">
        <f>Table71417[[#This Row],[Climate finance ($ million)]]/Table71417[[#This Row],[Total commitment ($ million)]]</f>
        <v>0.12444444444444445</v>
      </c>
      <c r="S1103" s="21" t="s">
        <v>893</v>
      </c>
      <c r="T1103" s="1" t="s">
        <v>8797</v>
      </c>
    </row>
    <row r="1104" spans="1:20" x14ac:dyDescent="0.25">
      <c r="A1104" t="s">
        <v>8742</v>
      </c>
      <c r="B1104" t="s">
        <v>66</v>
      </c>
      <c r="C1104" t="s">
        <v>892</v>
      </c>
      <c r="D1104" t="s">
        <v>891</v>
      </c>
      <c r="E1104" s="2">
        <v>45266</v>
      </c>
      <c r="F1104">
        <v>2023</v>
      </c>
      <c r="G1104" t="s">
        <v>208</v>
      </c>
      <c r="H1104" t="s">
        <v>68</v>
      </c>
      <c r="I1104" t="s">
        <v>141</v>
      </c>
      <c r="M1104" t="s">
        <v>72</v>
      </c>
      <c r="N1104">
        <f>SUM(Table71417[[#This Row],[Mitigation ($ million)]], Table71417[[#This Row],[Adaptation ($ million)]])</f>
        <v>0.05</v>
      </c>
      <c r="O1104">
        <v>0.05</v>
      </c>
      <c r="R1104" s="5"/>
      <c r="S1104" s="21" t="s">
        <v>893</v>
      </c>
      <c r="T1104" s="1" t="s">
        <v>8797</v>
      </c>
    </row>
    <row r="1105" spans="1:20" x14ac:dyDescent="0.25">
      <c r="A1105" t="s">
        <v>8742</v>
      </c>
      <c r="B1105" t="s">
        <v>66</v>
      </c>
      <c r="C1105" t="s">
        <v>1165</v>
      </c>
      <c r="D1105" t="s">
        <v>1164</v>
      </c>
      <c r="E1105" s="2">
        <v>45282</v>
      </c>
      <c r="F1105">
        <v>2023</v>
      </c>
      <c r="G1105" t="s">
        <v>208</v>
      </c>
      <c r="H1105" t="s">
        <v>68</v>
      </c>
      <c r="I1105" t="s">
        <v>71</v>
      </c>
      <c r="J1105">
        <v>0.5</v>
      </c>
      <c r="M1105" t="s">
        <v>25</v>
      </c>
      <c r="N1105">
        <f>SUM(Table71417[[#This Row],[Mitigation ($ million)]], Table71417[[#This Row],[Adaptation ($ million)]])</f>
        <v>0.5</v>
      </c>
      <c r="P1105">
        <v>0.5</v>
      </c>
      <c r="R1105" s="43">
        <f>Table71417[[#This Row],[Climate finance ($ million)]]/Table71417[[#This Row],[Total commitment ($ million)]]</f>
        <v>1</v>
      </c>
      <c r="S1105" s="21" t="s">
        <v>1168</v>
      </c>
      <c r="T1105" s="1" t="s">
        <v>8797</v>
      </c>
    </row>
    <row r="1106" spans="1:20" x14ac:dyDescent="0.25">
      <c r="A1106" t="s">
        <v>8742</v>
      </c>
      <c r="B1106" t="s">
        <v>66</v>
      </c>
      <c r="C1106" t="s">
        <v>1218</v>
      </c>
      <c r="D1106" t="s">
        <v>1217</v>
      </c>
      <c r="E1106" s="2">
        <v>45287</v>
      </c>
      <c r="F1106">
        <v>2023</v>
      </c>
      <c r="G1106" t="s">
        <v>525</v>
      </c>
      <c r="H1106" t="s">
        <v>68</v>
      </c>
      <c r="I1106" t="s">
        <v>132</v>
      </c>
      <c r="J1106">
        <v>0.3</v>
      </c>
      <c r="M1106" t="s">
        <v>72</v>
      </c>
      <c r="N1106">
        <f>SUM(Table71417[[#This Row],[Mitigation ($ million)]], Table71417[[#This Row],[Adaptation ($ million)]])</f>
        <v>0.30000000000000004</v>
      </c>
      <c r="O1106">
        <v>0.16</v>
      </c>
      <c r="P1106">
        <v>0.14000000000000001</v>
      </c>
      <c r="R1106" s="43">
        <f>Table71417[[#This Row],[Climate finance ($ million)]]/Table71417[[#This Row],[Total commitment ($ million)]]</f>
        <v>1.0000000000000002</v>
      </c>
      <c r="S1106" s="21" t="s">
        <v>1219</v>
      </c>
      <c r="T1106" s="1" t="s">
        <v>8797</v>
      </c>
    </row>
    <row r="1107" spans="1:20" x14ac:dyDescent="0.25">
      <c r="A1107" t="s">
        <v>8742</v>
      </c>
      <c r="B1107" t="s">
        <v>66</v>
      </c>
      <c r="C1107" t="s">
        <v>545</v>
      </c>
      <c r="D1107" t="s">
        <v>544</v>
      </c>
      <c r="E1107" s="2">
        <v>45133</v>
      </c>
      <c r="F1107">
        <v>2023</v>
      </c>
      <c r="G1107" t="s">
        <v>113</v>
      </c>
      <c r="H1107" t="s">
        <v>107</v>
      </c>
      <c r="I1107" t="s">
        <v>141</v>
      </c>
      <c r="J1107">
        <v>2</v>
      </c>
      <c r="M1107" t="s">
        <v>24</v>
      </c>
      <c r="N1107">
        <f>SUM(Table71417[[#This Row],[Mitigation ($ million)]], Table71417[[#This Row],[Adaptation ($ million)]])</f>
        <v>2</v>
      </c>
      <c r="O1107">
        <v>2</v>
      </c>
      <c r="R1107" s="43">
        <f>Table71417[[#This Row],[Climate finance ($ million)]]/Table71417[[#This Row],[Total commitment ($ million)]]</f>
        <v>1</v>
      </c>
      <c r="S1107" s="21" t="s">
        <v>547</v>
      </c>
      <c r="T1107" s="1" t="s">
        <v>8797</v>
      </c>
    </row>
    <row r="1108" spans="1:20" x14ac:dyDescent="0.25">
      <c r="A1108" t="s">
        <v>8742</v>
      </c>
      <c r="B1108" t="s">
        <v>66</v>
      </c>
      <c r="C1108" t="s">
        <v>581</v>
      </c>
      <c r="D1108" t="s">
        <v>580</v>
      </c>
      <c r="E1108" s="2">
        <v>45148</v>
      </c>
      <c r="F1108">
        <v>2023</v>
      </c>
      <c r="G1108" t="s">
        <v>104</v>
      </c>
      <c r="H1108" t="s">
        <v>68</v>
      </c>
      <c r="I1108" t="s">
        <v>117</v>
      </c>
      <c r="J1108">
        <v>2.8849999999999998</v>
      </c>
      <c r="M1108" t="s">
        <v>25</v>
      </c>
      <c r="N1108">
        <f>SUM(Table71417[[#This Row],[Mitigation ($ million)]], Table71417[[#This Row],[Adaptation ($ million)]])</f>
        <v>2.8849999999999998</v>
      </c>
      <c r="P1108">
        <v>2.8849999999999998</v>
      </c>
      <c r="R1108" s="43">
        <f>Table71417[[#This Row],[Climate finance ($ million)]]/Table71417[[#This Row],[Total commitment ($ million)]]</f>
        <v>1</v>
      </c>
      <c r="S1108" s="21" t="s">
        <v>584</v>
      </c>
      <c r="T1108" s="1" t="s">
        <v>8797</v>
      </c>
    </row>
    <row r="1109" spans="1:20" x14ac:dyDescent="0.25">
      <c r="A1109" t="s">
        <v>8742</v>
      </c>
      <c r="B1109" t="s">
        <v>66</v>
      </c>
      <c r="C1109" t="s">
        <v>581</v>
      </c>
      <c r="D1109" t="s">
        <v>580</v>
      </c>
      <c r="E1109" s="2">
        <v>45264</v>
      </c>
      <c r="F1109">
        <v>2023</v>
      </c>
      <c r="G1109" t="s">
        <v>104</v>
      </c>
      <c r="H1109" t="s">
        <v>68</v>
      </c>
      <c r="I1109" t="s">
        <v>117</v>
      </c>
      <c r="M1109" t="s">
        <v>25</v>
      </c>
      <c r="N1109">
        <f>SUM(Table71417[[#This Row],[Mitigation ($ million)]], Table71417[[#This Row],[Adaptation ($ million)]])</f>
        <v>0</v>
      </c>
      <c r="R1109" s="5"/>
      <c r="S1109" s="21" t="s">
        <v>584</v>
      </c>
      <c r="T1109" s="1" t="s">
        <v>8797</v>
      </c>
    </row>
    <row r="1110" spans="1:20" x14ac:dyDescent="0.25">
      <c r="A1110" t="s">
        <v>8742</v>
      </c>
      <c r="B1110" t="s">
        <v>66</v>
      </c>
      <c r="C1110" t="s">
        <v>349</v>
      </c>
      <c r="D1110" t="s">
        <v>348</v>
      </c>
      <c r="E1110" s="2">
        <v>45051</v>
      </c>
      <c r="F1110">
        <v>2023</v>
      </c>
      <c r="G1110" t="s">
        <v>104</v>
      </c>
      <c r="H1110" t="s">
        <v>68</v>
      </c>
      <c r="I1110" t="s">
        <v>126</v>
      </c>
      <c r="J1110">
        <v>0.22500000000000001</v>
      </c>
      <c r="M1110" t="s">
        <v>25</v>
      </c>
      <c r="N1110">
        <f>SUM(Table71417[[#This Row],[Mitigation ($ million)]], Table71417[[#This Row],[Adaptation ($ million)]])</f>
        <v>0.1125</v>
      </c>
      <c r="P1110">
        <v>0.1125</v>
      </c>
      <c r="R1110" s="43">
        <f>Table71417[[#This Row],[Climate finance ($ million)]]/Table71417[[#This Row],[Total commitment ($ million)]]</f>
        <v>0.5</v>
      </c>
      <c r="S1110" s="21" t="s">
        <v>350</v>
      </c>
      <c r="T1110" s="1" t="s">
        <v>8797</v>
      </c>
    </row>
    <row r="1111" spans="1:20" x14ac:dyDescent="0.25">
      <c r="A1111" t="s">
        <v>8742</v>
      </c>
      <c r="B1111" t="s">
        <v>66</v>
      </c>
      <c r="C1111" t="s">
        <v>1027</v>
      </c>
      <c r="D1111" t="s">
        <v>1026</v>
      </c>
      <c r="E1111" s="2">
        <v>45274</v>
      </c>
      <c r="F1111">
        <v>2023</v>
      </c>
      <c r="G1111" t="s">
        <v>1029</v>
      </c>
      <c r="H1111" t="s">
        <v>170</v>
      </c>
      <c r="I1111" t="s">
        <v>141</v>
      </c>
      <c r="J1111">
        <v>3.4</v>
      </c>
      <c r="M1111" t="s">
        <v>72</v>
      </c>
      <c r="N1111">
        <f>SUM(Table71417[[#This Row],[Mitigation ($ million)]], Table71417[[#This Row],[Adaptation ($ million)]])</f>
        <v>3</v>
      </c>
      <c r="O1111">
        <v>2.8</v>
      </c>
      <c r="P1111">
        <v>0.2</v>
      </c>
      <c r="R1111" s="43">
        <f>Table71417[[#This Row],[Climate finance ($ million)]]/Table71417[[#This Row],[Total commitment ($ million)]]</f>
        <v>0.88235294117647056</v>
      </c>
      <c r="S1111" s="21" t="s">
        <v>1031</v>
      </c>
      <c r="T1111" s="1" t="s">
        <v>8797</v>
      </c>
    </row>
    <row r="1112" spans="1:20" x14ac:dyDescent="0.25">
      <c r="A1112" t="s">
        <v>8742</v>
      </c>
      <c r="B1112" t="s">
        <v>66</v>
      </c>
      <c r="C1112" t="s">
        <v>417</v>
      </c>
      <c r="D1112" t="s">
        <v>416</v>
      </c>
      <c r="E1112" s="2">
        <v>45087</v>
      </c>
      <c r="F1112">
        <v>2023</v>
      </c>
      <c r="G1112" t="s">
        <v>104</v>
      </c>
      <c r="H1112" t="s">
        <v>68</v>
      </c>
      <c r="I1112" t="s">
        <v>71</v>
      </c>
      <c r="J1112">
        <v>3.6</v>
      </c>
      <c r="M1112" t="s">
        <v>25</v>
      </c>
      <c r="N1112">
        <f>SUM(Table71417[[#This Row],[Mitigation ($ million)]], Table71417[[#This Row],[Adaptation ($ million)]])</f>
        <v>0.36</v>
      </c>
      <c r="P1112">
        <v>0.36</v>
      </c>
      <c r="R1112" s="43">
        <f>Table71417[[#This Row],[Climate finance ($ million)]]/Table71417[[#This Row],[Total commitment ($ million)]]</f>
        <v>9.9999999999999992E-2</v>
      </c>
      <c r="S1112" s="21" t="s">
        <v>420</v>
      </c>
      <c r="T1112" s="1" t="s">
        <v>8797</v>
      </c>
    </row>
    <row r="1113" spans="1:20" x14ac:dyDescent="0.25">
      <c r="A1113" t="s">
        <v>8742</v>
      </c>
      <c r="B1113" t="s">
        <v>66</v>
      </c>
      <c r="C1113" t="s">
        <v>778</v>
      </c>
      <c r="D1113" t="s">
        <v>777</v>
      </c>
      <c r="E1113" s="2">
        <v>45230</v>
      </c>
      <c r="F1113">
        <v>2023</v>
      </c>
      <c r="G1113" t="s">
        <v>288</v>
      </c>
      <c r="H1113" t="s">
        <v>68</v>
      </c>
      <c r="I1113" t="s">
        <v>126</v>
      </c>
      <c r="J1113">
        <v>1.7</v>
      </c>
      <c r="M1113" t="s">
        <v>25</v>
      </c>
      <c r="N1113">
        <f>SUM(Table71417[[#This Row],[Mitigation ($ million)]], Table71417[[#This Row],[Adaptation ($ million)]])</f>
        <v>0.85</v>
      </c>
      <c r="P1113">
        <v>0.85</v>
      </c>
      <c r="R1113" s="5"/>
      <c r="S1113" s="21" t="s">
        <v>780</v>
      </c>
      <c r="T1113" s="1" t="s">
        <v>8797</v>
      </c>
    </row>
    <row r="1114" spans="1:20" x14ac:dyDescent="0.25">
      <c r="A1114" t="s">
        <v>8742</v>
      </c>
      <c r="B1114" t="s">
        <v>66</v>
      </c>
      <c r="C1114" t="s">
        <v>778</v>
      </c>
      <c r="D1114" t="s">
        <v>777</v>
      </c>
      <c r="E1114" s="2">
        <v>45230</v>
      </c>
      <c r="F1114">
        <v>2023</v>
      </c>
      <c r="G1114" t="s">
        <v>288</v>
      </c>
      <c r="H1114" t="s">
        <v>68</v>
      </c>
      <c r="I1114" t="s">
        <v>128</v>
      </c>
      <c r="M1114" t="s">
        <v>25</v>
      </c>
      <c r="N1114">
        <f>SUM(Table71417[[#This Row],[Mitigation ($ million)]], Table71417[[#This Row],[Adaptation ($ million)]])</f>
        <v>0.85</v>
      </c>
      <c r="P1114">
        <v>0.85</v>
      </c>
      <c r="R1114" s="5"/>
      <c r="S1114" s="21" t="s">
        <v>780</v>
      </c>
      <c r="T1114" s="1" t="s">
        <v>8797</v>
      </c>
    </row>
    <row r="1115" spans="1:20" x14ac:dyDescent="0.25">
      <c r="A1115" t="s">
        <v>8742</v>
      </c>
      <c r="B1115" t="s">
        <v>66</v>
      </c>
      <c r="C1115" t="s">
        <v>375</v>
      </c>
      <c r="D1115" t="s">
        <v>374</v>
      </c>
      <c r="E1115" s="2">
        <v>45059</v>
      </c>
      <c r="F1115">
        <v>2023</v>
      </c>
      <c r="G1115" t="s">
        <v>62</v>
      </c>
      <c r="H1115" t="s">
        <v>68</v>
      </c>
      <c r="I1115" t="s">
        <v>141</v>
      </c>
      <c r="J1115">
        <v>2.2000000000000002</v>
      </c>
      <c r="M1115" t="s">
        <v>24</v>
      </c>
      <c r="N1115">
        <f>SUM(Table71417[[#This Row],[Mitigation ($ million)]], Table71417[[#This Row],[Adaptation ($ million)]])</f>
        <v>0.95</v>
      </c>
      <c r="O1115">
        <v>0.95</v>
      </c>
      <c r="R1115" s="43">
        <f>Table71417[[#This Row],[Climate finance ($ million)]]/Table71417[[#This Row],[Total commitment ($ million)]]</f>
        <v>0.43181818181818177</v>
      </c>
      <c r="S1115" s="21" t="s">
        <v>376</v>
      </c>
      <c r="T1115" s="1" t="s">
        <v>8797</v>
      </c>
    </row>
    <row r="1116" spans="1:20" x14ac:dyDescent="0.25">
      <c r="A1116" t="s">
        <v>8742</v>
      </c>
      <c r="B1116" t="s">
        <v>66</v>
      </c>
      <c r="C1116" t="s">
        <v>375</v>
      </c>
      <c r="D1116" t="s">
        <v>374</v>
      </c>
      <c r="E1116" s="2">
        <v>45147</v>
      </c>
      <c r="F1116">
        <v>2023</v>
      </c>
      <c r="G1116" t="s">
        <v>62</v>
      </c>
      <c r="H1116" t="s">
        <v>107</v>
      </c>
      <c r="I1116" t="s">
        <v>141</v>
      </c>
      <c r="M1116" t="s">
        <v>24</v>
      </c>
      <c r="N1116">
        <f>SUM(Table71417[[#This Row],[Mitigation ($ million)]], Table71417[[#This Row],[Adaptation ($ million)]])</f>
        <v>0.79200000000000004</v>
      </c>
      <c r="O1116">
        <v>0.79200000000000004</v>
      </c>
      <c r="R1116" s="5"/>
      <c r="S1116" s="21" t="s">
        <v>376</v>
      </c>
      <c r="T1116" s="1" t="s">
        <v>8797</v>
      </c>
    </row>
    <row r="1117" spans="1:20" x14ac:dyDescent="0.25">
      <c r="A1117" t="s">
        <v>8742</v>
      </c>
      <c r="B1117" t="s">
        <v>66</v>
      </c>
      <c r="C1117" t="s">
        <v>473</v>
      </c>
      <c r="D1117" t="s">
        <v>472</v>
      </c>
      <c r="E1117" s="2">
        <v>45100</v>
      </c>
      <c r="F1117">
        <v>2023</v>
      </c>
      <c r="G1117" t="s">
        <v>104</v>
      </c>
      <c r="H1117" t="s">
        <v>68</v>
      </c>
      <c r="I1117" t="s">
        <v>126</v>
      </c>
      <c r="J1117">
        <v>1.095</v>
      </c>
      <c r="M1117" t="s">
        <v>25</v>
      </c>
      <c r="N1117">
        <f>SUM(Table71417[[#This Row],[Mitigation ($ million)]], Table71417[[#This Row],[Adaptation ($ million)]])</f>
        <v>0.1</v>
      </c>
      <c r="P1117">
        <v>0.1</v>
      </c>
      <c r="R1117" s="43">
        <f>Table71417[[#This Row],[Climate finance ($ million)]]/Table71417[[#This Row],[Total commitment ($ million)]]</f>
        <v>9.1324200913242018E-2</v>
      </c>
      <c r="S1117" s="21" t="s">
        <v>474</v>
      </c>
      <c r="T1117" s="1" t="s">
        <v>8797</v>
      </c>
    </row>
    <row r="1118" spans="1:20" x14ac:dyDescent="0.25">
      <c r="A1118" t="s">
        <v>8742</v>
      </c>
      <c r="B1118" t="s">
        <v>66</v>
      </c>
      <c r="C1118" t="s">
        <v>473</v>
      </c>
      <c r="D1118" t="s">
        <v>472</v>
      </c>
      <c r="E1118" s="2">
        <v>45100</v>
      </c>
      <c r="F1118">
        <v>2023</v>
      </c>
      <c r="G1118" t="s">
        <v>104</v>
      </c>
      <c r="H1118" t="s">
        <v>68</v>
      </c>
      <c r="I1118" t="s">
        <v>132</v>
      </c>
      <c r="M1118" t="s">
        <v>25</v>
      </c>
      <c r="N1118">
        <f>SUM(Table71417[[#This Row],[Mitigation ($ million)]], Table71417[[#This Row],[Adaptation ($ million)]])</f>
        <v>0.05</v>
      </c>
      <c r="P1118">
        <v>0.05</v>
      </c>
      <c r="R1118" s="5"/>
      <c r="S1118" s="21" t="s">
        <v>474</v>
      </c>
      <c r="T1118" s="1" t="s">
        <v>8797</v>
      </c>
    </row>
    <row r="1119" spans="1:20" x14ac:dyDescent="0.25">
      <c r="A1119" t="s">
        <v>8742</v>
      </c>
      <c r="B1119" t="s">
        <v>66</v>
      </c>
      <c r="C1119" t="s">
        <v>473</v>
      </c>
      <c r="D1119" t="s">
        <v>472</v>
      </c>
      <c r="E1119" s="2">
        <v>45100</v>
      </c>
      <c r="F1119">
        <v>2023</v>
      </c>
      <c r="G1119" t="s">
        <v>104</v>
      </c>
      <c r="H1119" t="s">
        <v>68</v>
      </c>
      <c r="I1119" t="s">
        <v>475</v>
      </c>
      <c r="M1119" t="s">
        <v>25</v>
      </c>
      <c r="N1119">
        <f>SUM(Table71417[[#This Row],[Mitigation ($ million)]], Table71417[[#This Row],[Adaptation ($ million)]])</f>
        <v>0.05</v>
      </c>
      <c r="P1119">
        <v>0.05</v>
      </c>
      <c r="R1119" s="5"/>
      <c r="S1119" s="21" t="s">
        <v>474</v>
      </c>
      <c r="T1119" s="1" t="s">
        <v>8797</v>
      </c>
    </row>
    <row r="1120" spans="1:20" x14ac:dyDescent="0.25">
      <c r="A1120" t="s">
        <v>8742</v>
      </c>
      <c r="B1120" t="s">
        <v>66</v>
      </c>
      <c r="C1120" t="s">
        <v>473</v>
      </c>
      <c r="D1120" t="s">
        <v>472</v>
      </c>
      <c r="E1120" s="2">
        <v>45100</v>
      </c>
      <c r="F1120">
        <v>2023</v>
      </c>
      <c r="G1120" t="s">
        <v>104</v>
      </c>
      <c r="H1120" t="s">
        <v>68</v>
      </c>
      <c r="I1120" t="s">
        <v>128</v>
      </c>
      <c r="M1120" t="s">
        <v>25</v>
      </c>
      <c r="N1120">
        <f>SUM(Table71417[[#This Row],[Mitigation ($ million)]], Table71417[[#This Row],[Adaptation ($ million)]])</f>
        <v>0.05</v>
      </c>
      <c r="P1120">
        <v>0.05</v>
      </c>
      <c r="R1120" s="5"/>
      <c r="S1120" s="21" t="s">
        <v>474</v>
      </c>
      <c r="T1120" s="1" t="s">
        <v>8797</v>
      </c>
    </row>
    <row r="1121" spans="1:20" x14ac:dyDescent="0.25">
      <c r="A1121" t="s">
        <v>8742</v>
      </c>
      <c r="B1121" t="s">
        <v>66</v>
      </c>
      <c r="C1121" t="s">
        <v>598</v>
      </c>
      <c r="D1121" t="s">
        <v>597</v>
      </c>
      <c r="E1121" s="2">
        <v>45156</v>
      </c>
      <c r="F1121">
        <v>2023</v>
      </c>
      <c r="G1121" t="s">
        <v>222</v>
      </c>
      <c r="H1121" t="s">
        <v>68</v>
      </c>
      <c r="I1121" t="s">
        <v>141</v>
      </c>
      <c r="J1121">
        <v>1</v>
      </c>
      <c r="M1121" t="s">
        <v>72</v>
      </c>
      <c r="N1121">
        <f>SUM(Table71417[[#This Row],[Mitigation ($ million)]], Table71417[[#This Row],[Adaptation ($ million)]])</f>
        <v>0.25</v>
      </c>
      <c r="O1121">
        <v>0.125</v>
      </c>
      <c r="P1121">
        <v>0.125</v>
      </c>
      <c r="R1121" s="43">
        <f>Table71417[[#This Row],[Climate finance ($ million)]]/Table71417[[#This Row],[Total commitment ($ million)]]</f>
        <v>0.25</v>
      </c>
      <c r="S1121" s="21" t="s">
        <v>599</v>
      </c>
      <c r="T1121" s="1" t="s">
        <v>8797</v>
      </c>
    </row>
    <row r="1122" spans="1:20" x14ac:dyDescent="0.25">
      <c r="A1122" t="s">
        <v>8742</v>
      </c>
      <c r="B1122" t="s">
        <v>91</v>
      </c>
      <c r="C1122" t="s">
        <v>943</v>
      </c>
      <c r="D1122" t="s">
        <v>942</v>
      </c>
      <c r="E1122" s="2">
        <v>45272</v>
      </c>
      <c r="F1122">
        <v>2023</v>
      </c>
      <c r="G1122" t="s">
        <v>945</v>
      </c>
      <c r="H1122" t="s">
        <v>93</v>
      </c>
      <c r="I1122" t="s">
        <v>84</v>
      </c>
      <c r="J1122">
        <v>187.5</v>
      </c>
      <c r="M1122" t="s">
        <v>24</v>
      </c>
      <c r="N1122">
        <f>SUM(Table71417[[#This Row],[Mitigation ($ million)]], Table71417[[#This Row],[Adaptation ($ million)]])</f>
        <v>36.986457000000001</v>
      </c>
      <c r="O1122">
        <v>36.986457000000001</v>
      </c>
      <c r="R1122" s="43">
        <f>Table71417[[#This Row],[Climate finance ($ million)]]/Table71417[[#This Row],[Total commitment ($ million)]]</f>
        <v>0.19726110400000002</v>
      </c>
      <c r="S1122" s="21" t="s">
        <v>947</v>
      </c>
      <c r="T1122" s="1" t="s">
        <v>8797</v>
      </c>
    </row>
    <row r="1123" spans="1:20" x14ac:dyDescent="0.25">
      <c r="A1123" t="s">
        <v>8742</v>
      </c>
      <c r="B1123" t="s">
        <v>66</v>
      </c>
      <c r="C1123" t="s">
        <v>878</v>
      </c>
      <c r="D1123" t="s">
        <v>877</v>
      </c>
      <c r="E1123" s="2">
        <v>45260</v>
      </c>
      <c r="F1123">
        <v>2023</v>
      </c>
      <c r="G1123" t="s">
        <v>168</v>
      </c>
      <c r="H1123" t="s">
        <v>68</v>
      </c>
      <c r="I1123" t="s">
        <v>141</v>
      </c>
      <c r="J1123">
        <v>1.8</v>
      </c>
      <c r="M1123" t="s">
        <v>72</v>
      </c>
      <c r="N1123">
        <f>SUM(Table71417[[#This Row],[Mitigation ($ million)]], Table71417[[#This Row],[Adaptation ($ million)]])</f>
        <v>0.8</v>
      </c>
      <c r="O1123">
        <v>0.4</v>
      </c>
      <c r="P1123">
        <v>0.4</v>
      </c>
      <c r="R1123" s="43">
        <f>Table71417[[#This Row],[Climate finance ($ million)]]/Table71417[[#This Row],[Total commitment ($ million)]]</f>
        <v>0.44444444444444448</v>
      </c>
      <c r="S1123" s="21" t="s">
        <v>879</v>
      </c>
      <c r="T1123" s="1" t="s">
        <v>8797</v>
      </c>
    </row>
    <row r="1124" spans="1:20" x14ac:dyDescent="0.25">
      <c r="A1124" t="s">
        <v>8742</v>
      </c>
      <c r="B1124" t="s">
        <v>66</v>
      </c>
      <c r="C1124" t="s">
        <v>878</v>
      </c>
      <c r="D1124" t="s">
        <v>877</v>
      </c>
      <c r="E1124" s="2">
        <v>45278</v>
      </c>
      <c r="F1124">
        <v>2023</v>
      </c>
      <c r="G1124" t="s">
        <v>168</v>
      </c>
      <c r="H1124" t="s">
        <v>107</v>
      </c>
      <c r="I1124" t="s">
        <v>141</v>
      </c>
      <c r="M1124" t="s">
        <v>72</v>
      </c>
      <c r="N1124">
        <f>SUM(Table71417[[#This Row],[Mitigation ($ million)]], Table71417[[#This Row],[Adaptation ($ million)]])</f>
        <v>1</v>
      </c>
      <c r="O1124">
        <v>1</v>
      </c>
      <c r="R1124" s="5"/>
      <c r="S1124" s="21" t="s">
        <v>879</v>
      </c>
      <c r="T1124" s="1" t="s">
        <v>8797</v>
      </c>
    </row>
    <row r="1125" spans="1:20" x14ac:dyDescent="0.25">
      <c r="A1125" t="s">
        <v>8742</v>
      </c>
      <c r="B1125" t="s">
        <v>66</v>
      </c>
      <c r="C1125" t="s">
        <v>721</v>
      </c>
      <c r="D1125" t="s">
        <v>720</v>
      </c>
      <c r="E1125" s="2">
        <v>45217</v>
      </c>
      <c r="F1125">
        <v>2023</v>
      </c>
      <c r="G1125" t="s">
        <v>208</v>
      </c>
      <c r="H1125" t="s">
        <v>107</v>
      </c>
      <c r="I1125" t="s">
        <v>126</v>
      </c>
      <c r="J1125">
        <v>0.5</v>
      </c>
      <c r="M1125" t="s">
        <v>72</v>
      </c>
      <c r="N1125">
        <f>SUM(Table71417[[#This Row],[Mitigation ($ million)]], Table71417[[#This Row],[Adaptation ($ million)]])</f>
        <v>0.5</v>
      </c>
      <c r="O1125">
        <v>0.25</v>
      </c>
      <c r="P1125">
        <v>0.25</v>
      </c>
      <c r="R1125" s="43">
        <f>Table71417[[#This Row],[Climate finance ($ million)]]/Table71417[[#This Row],[Total commitment ($ million)]]</f>
        <v>1</v>
      </c>
      <c r="S1125" s="21" t="s">
        <v>724</v>
      </c>
      <c r="T1125" s="1" t="s">
        <v>8797</v>
      </c>
    </row>
    <row r="1126" spans="1:20" x14ac:dyDescent="0.25">
      <c r="A1126" t="s">
        <v>8742</v>
      </c>
      <c r="B1126" t="s">
        <v>66</v>
      </c>
      <c r="C1126" t="s">
        <v>826</v>
      </c>
      <c r="D1126" t="s">
        <v>825</v>
      </c>
      <c r="E1126" s="2">
        <v>45252</v>
      </c>
      <c r="F1126">
        <v>2023</v>
      </c>
      <c r="G1126" t="s">
        <v>104</v>
      </c>
      <c r="H1126" t="s">
        <v>68</v>
      </c>
      <c r="I1126" t="s">
        <v>71</v>
      </c>
      <c r="J1126">
        <v>1.95</v>
      </c>
      <c r="M1126" t="s">
        <v>72</v>
      </c>
      <c r="N1126">
        <f>SUM(Table71417[[#This Row],[Mitigation ($ million)]], Table71417[[#This Row],[Adaptation ($ million)]])</f>
        <v>0.125</v>
      </c>
      <c r="O1126">
        <v>0.05</v>
      </c>
      <c r="P1126">
        <v>7.4999999999999997E-2</v>
      </c>
      <c r="R1126" s="43">
        <f>Table71417[[#This Row],[Climate finance ($ million)]]/Table71417[[#This Row],[Total commitment ($ million)]]</f>
        <v>6.4102564102564111E-2</v>
      </c>
      <c r="S1126" s="21" t="s">
        <v>829</v>
      </c>
      <c r="T1126" s="1" t="s">
        <v>8797</v>
      </c>
    </row>
    <row r="1127" spans="1:20" x14ac:dyDescent="0.25">
      <c r="A1127" t="s">
        <v>8742</v>
      </c>
      <c r="B1127" t="s">
        <v>66</v>
      </c>
      <c r="C1127" t="s">
        <v>826</v>
      </c>
      <c r="D1127" t="s">
        <v>825</v>
      </c>
      <c r="E1127" s="2">
        <v>45252</v>
      </c>
      <c r="F1127">
        <v>2023</v>
      </c>
      <c r="G1127" t="s">
        <v>104</v>
      </c>
      <c r="H1127" t="s">
        <v>68</v>
      </c>
      <c r="I1127" t="s">
        <v>361</v>
      </c>
      <c r="M1127" t="s">
        <v>72</v>
      </c>
      <c r="N1127">
        <f>SUM(Table71417[[#This Row],[Mitigation ($ million)]], Table71417[[#This Row],[Adaptation ($ million)]])</f>
        <v>0.2</v>
      </c>
      <c r="O1127">
        <v>7.0000000000000007E-2</v>
      </c>
      <c r="P1127">
        <v>0.13</v>
      </c>
      <c r="R1127" s="5"/>
      <c r="S1127" s="21" t="s">
        <v>829</v>
      </c>
      <c r="T1127" s="1" t="s">
        <v>8797</v>
      </c>
    </row>
    <row r="1128" spans="1:20" x14ac:dyDescent="0.25">
      <c r="A1128" t="s">
        <v>8742</v>
      </c>
      <c r="B1128" t="s">
        <v>66</v>
      </c>
      <c r="C1128" t="s">
        <v>826</v>
      </c>
      <c r="D1128" t="s">
        <v>825</v>
      </c>
      <c r="E1128" s="2">
        <v>45252</v>
      </c>
      <c r="F1128">
        <v>2023</v>
      </c>
      <c r="G1128" t="s">
        <v>104</v>
      </c>
      <c r="H1128" t="s">
        <v>68</v>
      </c>
      <c r="I1128" t="s">
        <v>141</v>
      </c>
      <c r="M1128" t="s">
        <v>72</v>
      </c>
      <c r="N1128">
        <f>SUM(Table71417[[#This Row],[Mitigation ($ million)]], Table71417[[#This Row],[Adaptation ($ million)]])</f>
        <v>0.6</v>
      </c>
      <c r="O1128">
        <v>0.6</v>
      </c>
      <c r="R1128" s="5"/>
      <c r="S1128" s="21" t="s">
        <v>829</v>
      </c>
      <c r="T1128" s="1" t="s">
        <v>8797</v>
      </c>
    </row>
    <row r="1129" spans="1:20" x14ac:dyDescent="0.25">
      <c r="A1129" t="s">
        <v>8742</v>
      </c>
      <c r="B1129" t="s">
        <v>66</v>
      </c>
      <c r="C1129" t="s">
        <v>826</v>
      </c>
      <c r="D1129" t="s">
        <v>825</v>
      </c>
      <c r="E1129" s="2">
        <v>45252</v>
      </c>
      <c r="F1129">
        <v>2023</v>
      </c>
      <c r="G1129" t="s">
        <v>104</v>
      </c>
      <c r="H1129" t="s">
        <v>68</v>
      </c>
      <c r="I1129" t="s">
        <v>117</v>
      </c>
      <c r="M1129" t="s">
        <v>72</v>
      </c>
      <c r="N1129">
        <f>SUM(Table71417[[#This Row],[Mitigation ($ million)]], Table71417[[#This Row],[Adaptation ($ million)]])</f>
        <v>0.62</v>
      </c>
      <c r="O1129">
        <v>0.3</v>
      </c>
      <c r="P1129">
        <v>0.32</v>
      </c>
      <c r="R1129" s="5"/>
      <c r="S1129" s="21" t="s">
        <v>829</v>
      </c>
      <c r="T1129" s="1" t="s">
        <v>8797</v>
      </c>
    </row>
    <row r="1130" spans="1:20" x14ac:dyDescent="0.25">
      <c r="A1130" t="s">
        <v>8742</v>
      </c>
      <c r="B1130" t="s">
        <v>66</v>
      </c>
      <c r="C1130" t="s">
        <v>826</v>
      </c>
      <c r="D1130" t="s">
        <v>825</v>
      </c>
      <c r="E1130" s="2">
        <v>45252</v>
      </c>
      <c r="F1130">
        <v>2023</v>
      </c>
      <c r="G1130" t="s">
        <v>104</v>
      </c>
      <c r="H1130" t="s">
        <v>68</v>
      </c>
      <c r="I1130" t="s">
        <v>332</v>
      </c>
      <c r="M1130" t="s">
        <v>72</v>
      </c>
      <c r="N1130">
        <f>SUM(Table71417[[#This Row],[Mitigation ($ million)]], Table71417[[#This Row],[Adaptation ($ million)]])</f>
        <v>0.06</v>
      </c>
      <c r="P1130">
        <v>0.06</v>
      </c>
      <c r="R1130" s="5"/>
      <c r="S1130" s="21" t="s">
        <v>829</v>
      </c>
      <c r="T1130" s="1" t="s">
        <v>8797</v>
      </c>
    </row>
    <row r="1131" spans="1:20" x14ac:dyDescent="0.25">
      <c r="A1131" t="s">
        <v>8742</v>
      </c>
      <c r="B1131" t="s">
        <v>66</v>
      </c>
      <c r="C1131" t="s">
        <v>532</v>
      </c>
      <c r="D1131" t="s">
        <v>531</v>
      </c>
      <c r="E1131" s="2">
        <v>45128</v>
      </c>
      <c r="F1131">
        <v>2023</v>
      </c>
      <c r="G1131" t="s">
        <v>104</v>
      </c>
      <c r="H1131" t="s">
        <v>68</v>
      </c>
      <c r="I1131" t="s">
        <v>332</v>
      </c>
      <c r="J1131">
        <v>0.5</v>
      </c>
      <c r="M1131" t="s">
        <v>24</v>
      </c>
      <c r="N1131">
        <f>SUM(Table71417[[#This Row],[Mitigation ($ million)]], Table71417[[#This Row],[Adaptation ($ million)]])</f>
        <v>0.05</v>
      </c>
      <c r="O1131">
        <v>0.05</v>
      </c>
      <c r="R1131" s="43">
        <f>Table71417[[#This Row],[Climate finance ($ million)]]/Table71417[[#This Row],[Total commitment ($ million)]]</f>
        <v>0.1</v>
      </c>
      <c r="S1131" s="21" t="s">
        <v>535</v>
      </c>
      <c r="T1131" s="1" t="s">
        <v>8797</v>
      </c>
    </row>
    <row r="1132" spans="1:20" x14ac:dyDescent="0.25">
      <c r="A1132" t="s">
        <v>8742</v>
      </c>
      <c r="B1132" t="s">
        <v>66</v>
      </c>
      <c r="C1132" t="s">
        <v>1211</v>
      </c>
      <c r="D1132" t="s">
        <v>1210</v>
      </c>
      <c r="E1132" s="2">
        <v>45286</v>
      </c>
      <c r="F1132">
        <v>2023</v>
      </c>
      <c r="G1132" t="s">
        <v>216</v>
      </c>
      <c r="H1132" t="s">
        <v>68</v>
      </c>
      <c r="I1132" t="s">
        <v>84</v>
      </c>
      <c r="J1132">
        <v>0.3</v>
      </c>
      <c r="M1132" t="s">
        <v>24</v>
      </c>
      <c r="N1132">
        <f>SUM(Table71417[[#This Row],[Mitigation ($ million)]], Table71417[[#This Row],[Adaptation ($ million)]])</f>
        <v>0.2</v>
      </c>
      <c r="O1132">
        <v>0.2</v>
      </c>
      <c r="R1132" s="43">
        <f>Table71417[[#This Row],[Climate finance ($ million)]]/Table71417[[#This Row],[Total commitment ($ million)]]</f>
        <v>0.66666666666666674</v>
      </c>
      <c r="S1132" s="21" t="s">
        <v>1212</v>
      </c>
      <c r="T1132" s="1" t="s">
        <v>8797</v>
      </c>
    </row>
    <row r="1133" spans="1:20" x14ac:dyDescent="0.25">
      <c r="A1133" t="s">
        <v>8742</v>
      </c>
      <c r="B1133" t="s">
        <v>66</v>
      </c>
      <c r="C1133" t="s">
        <v>1211</v>
      </c>
      <c r="D1133" t="s">
        <v>1210</v>
      </c>
      <c r="E1133" s="2">
        <v>45286</v>
      </c>
      <c r="F1133">
        <v>2023</v>
      </c>
      <c r="G1133" t="s">
        <v>216</v>
      </c>
      <c r="H1133" t="s">
        <v>68</v>
      </c>
      <c r="I1133" t="s">
        <v>132</v>
      </c>
      <c r="M1133" t="s">
        <v>24</v>
      </c>
      <c r="N1133">
        <f>SUM(Table71417[[#This Row],[Mitigation ($ million)]], Table71417[[#This Row],[Adaptation ($ million)]])</f>
        <v>0.1</v>
      </c>
      <c r="O1133">
        <v>0.1</v>
      </c>
      <c r="R1133" s="5"/>
      <c r="S1133" s="21" t="s">
        <v>1212</v>
      </c>
      <c r="T1133" s="1" t="s">
        <v>8797</v>
      </c>
    </row>
    <row r="1134" spans="1:20" x14ac:dyDescent="0.25">
      <c r="A1134" t="s">
        <v>8742</v>
      </c>
      <c r="B1134" t="s">
        <v>66</v>
      </c>
      <c r="C1134" t="s">
        <v>1214</v>
      </c>
      <c r="D1134" t="s">
        <v>1213</v>
      </c>
      <c r="E1134" s="2">
        <v>45286</v>
      </c>
      <c r="F1134">
        <v>2023</v>
      </c>
      <c r="G1134" t="s">
        <v>216</v>
      </c>
      <c r="H1134" t="s">
        <v>68</v>
      </c>
      <c r="I1134" t="s">
        <v>361</v>
      </c>
      <c r="J1134">
        <v>0.5</v>
      </c>
      <c r="M1134" t="s">
        <v>25</v>
      </c>
      <c r="N1134">
        <f>SUM(Table71417[[#This Row],[Mitigation ($ million)]], Table71417[[#This Row],[Adaptation ($ million)]])</f>
        <v>0.5</v>
      </c>
      <c r="P1134">
        <v>0.5</v>
      </c>
      <c r="R1134" s="5"/>
      <c r="S1134" s="21" t="s">
        <v>1215</v>
      </c>
      <c r="T1134" s="1" t="s">
        <v>8797</v>
      </c>
    </row>
    <row r="1135" spans="1:20" x14ac:dyDescent="0.25">
      <c r="A1135" t="s">
        <v>8742</v>
      </c>
      <c r="B1135" t="s">
        <v>66</v>
      </c>
      <c r="C1135" t="s">
        <v>881</v>
      </c>
      <c r="D1135" t="s">
        <v>880</v>
      </c>
      <c r="E1135" s="2">
        <v>45262</v>
      </c>
      <c r="F1135">
        <v>2023</v>
      </c>
      <c r="G1135" t="s">
        <v>216</v>
      </c>
      <c r="H1135" t="s">
        <v>68</v>
      </c>
      <c r="I1135" t="s">
        <v>71</v>
      </c>
      <c r="J1135">
        <v>0.52480000000000004</v>
      </c>
      <c r="M1135" t="s">
        <v>25</v>
      </c>
      <c r="N1135">
        <f>SUM(Table71417[[#This Row],[Mitigation ($ million)]], Table71417[[#This Row],[Adaptation ($ million)]])</f>
        <v>0.04</v>
      </c>
      <c r="P1135">
        <v>0.04</v>
      </c>
      <c r="R1135" s="43">
        <f>Table71417[[#This Row],[Climate finance ($ million)]]/Table71417[[#This Row],[Total commitment ($ million)]]</f>
        <v>7.621951219512195E-2</v>
      </c>
      <c r="S1135" s="21" t="s">
        <v>882</v>
      </c>
      <c r="T1135" s="1" t="s">
        <v>8797</v>
      </c>
    </row>
    <row r="1136" spans="1:20" x14ac:dyDescent="0.25">
      <c r="A1136" t="s">
        <v>8742</v>
      </c>
      <c r="B1136" t="s">
        <v>66</v>
      </c>
      <c r="C1136" t="s">
        <v>881</v>
      </c>
      <c r="D1136" t="s">
        <v>880</v>
      </c>
      <c r="E1136" s="2">
        <v>45262</v>
      </c>
      <c r="F1136">
        <v>2023</v>
      </c>
      <c r="G1136" t="s">
        <v>216</v>
      </c>
      <c r="H1136" t="s">
        <v>68</v>
      </c>
      <c r="I1136" t="s">
        <v>117</v>
      </c>
      <c r="M1136" t="s">
        <v>25</v>
      </c>
      <c r="N1136">
        <f>SUM(Table71417[[#This Row],[Mitigation ($ million)]], Table71417[[#This Row],[Adaptation ($ million)]])</f>
        <v>0.18479999999999999</v>
      </c>
      <c r="P1136">
        <v>0.18479999999999999</v>
      </c>
      <c r="R1136" s="5"/>
      <c r="S1136" s="21" t="s">
        <v>882</v>
      </c>
      <c r="T1136" s="1" t="s">
        <v>8797</v>
      </c>
    </row>
    <row r="1137" spans="1:20" x14ac:dyDescent="0.25">
      <c r="A1137" t="s">
        <v>8742</v>
      </c>
      <c r="B1137" t="s">
        <v>66</v>
      </c>
      <c r="C1137" t="s">
        <v>881</v>
      </c>
      <c r="D1137" t="s">
        <v>880</v>
      </c>
      <c r="E1137" s="2">
        <v>45262</v>
      </c>
      <c r="F1137">
        <v>2023</v>
      </c>
      <c r="G1137" t="s">
        <v>216</v>
      </c>
      <c r="H1137" t="s">
        <v>68</v>
      </c>
      <c r="I1137" t="s">
        <v>71</v>
      </c>
      <c r="M1137" t="s">
        <v>25</v>
      </c>
      <c r="N1137">
        <f>SUM(Table71417[[#This Row],[Mitigation ($ million)]], Table71417[[#This Row],[Adaptation ($ million)]])</f>
        <v>5.5E-2</v>
      </c>
      <c r="P1137">
        <v>5.5E-2</v>
      </c>
      <c r="R1137" s="5"/>
      <c r="S1137" s="21" t="s">
        <v>882</v>
      </c>
      <c r="T1137" s="1" t="s">
        <v>8797</v>
      </c>
    </row>
    <row r="1138" spans="1:20" x14ac:dyDescent="0.25">
      <c r="A1138" t="s">
        <v>8742</v>
      </c>
      <c r="B1138" t="s">
        <v>66</v>
      </c>
      <c r="C1138" t="s">
        <v>881</v>
      </c>
      <c r="D1138" t="s">
        <v>880</v>
      </c>
      <c r="E1138" s="2">
        <v>45262</v>
      </c>
      <c r="F1138">
        <v>2023</v>
      </c>
      <c r="G1138" t="s">
        <v>216</v>
      </c>
      <c r="H1138" t="s">
        <v>68</v>
      </c>
      <c r="I1138" t="s">
        <v>117</v>
      </c>
      <c r="M1138" t="s">
        <v>25</v>
      </c>
      <c r="N1138">
        <f>SUM(Table71417[[#This Row],[Mitigation ($ million)]], Table71417[[#This Row],[Adaptation ($ million)]])</f>
        <v>0.245</v>
      </c>
      <c r="P1138">
        <v>0.245</v>
      </c>
      <c r="R1138" s="5"/>
      <c r="S1138" s="21" t="s">
        <v>882</v>
      </c>
      <c r="T1138" s="1" t="s">
        <v>8797</v>
      </c>
    </row>
    <row r="1139" spans="1:20" x14ac:dyDescent="0.25">
      <c r="A1139" t="s">
        <v>8742</v>
      </c>
      <c r="B1139" t="s">
        <v>66</v>
      </c>
      <c r="C1139" t="s">
        <v>789</v>
      </c>
      <c r="D1139" t="s">
        <v>788</v>
      </c>
      <c r="E1139" s="2">
        <v>45241</v>
      </c>
      <c r="F1139">
        <v>2023</v>
      </c>
      <c r="G1139" t="s">
        <v>216</v>
      </c>
      <c r="H1139" t="s">
        <v>68</v>
      </c>
      <c r="I1139" t="s">
        <v>117</v>
      </c>
      <c r="J1139">
        <v>0.75</v>
      </c>
      <c r="M1139" t="s">
        <v>25</v>
      </c>
      <c r="N1139">
        <f>SUM(Table71417[[#This Row],[Mitigation ($ million)]], Table71417[[#This Row],[Adaptation ($ million)]])</f>
        <v>0.5</v>
      </c>
      <c r="P1139">
        <v>0.5</v>
      </c>
      <c r="R1139" s="43">
        <f>Table71417[[#This Row],[Climate finance ($ million)]]/Table71417[[#This Row],[Total commitment ($ million)]]</f>
        <v>0.66666666666666663</v>
      </c>
      <c r="S1139" s="21" t="s">
        <v>790</v>
      </c>
      <c r="T1139" s="1" t="s">
        <v>8797</v>
      </c>
    </row>
    <row r="1140" spans="1:20" x14ac:dyDescent="0.25">
      <c r="A1140" t="s">
        <v>8742</v>
      </c>
      <c r="B1140" t="s">
        <v>66</v>
      </c>
      <c r="C1140" t="s">
        <v>1116</v>
      </c>
      <c r="D1140" t="s">
        <v>1115</v>
      </c>
      <c r="E1140" s="2">
        <v>45279</v>
      </c>
      <c r="F1140">
        <v>2023</v>
      </c>
      <c r="G1140" t="s">
        <v>216</v>
      </c>
      <c r="H1140" t="s">
        <v>68</v>
      </c>
      <c r="I1140" t="s">
        <v>117</v>
      </c>
      <c r="J1140">
        <v>0.3</v>
      </c>
      <c r="M1140" t="s">
        <v>25</v>
      </c>
      <c r="N1140">
        <f>SUM(Table71417[[#This Row],[Mitigation ($ million)]], Table71417[[#This Row],[Adaptation ($ million)]])</f>
        <v>0.3</v>
      </c>
      <c r="P1140">
        <v>0.3</v>
      </c>
      <c r="R1140" s="43">
        <f>Table71417[[#This Row],[Climate finance ($ million)]]/Table71417[[#This Row],[Total commitment ($ million)]]</f>
        <v>1</v>
      </c>
      <c r="S1140" s="21" t="s">
        <v>1117</v>
      </c>
      <c r="T1140" s="1" t="s">
        <v>8797</v>
      </c>
    </row>
    <row r="1141" spans="1:20" x14ac:dyDescent="0.25">
      <c r="A1141" t="s">
        <v>8742</v>
      </c>
      <c r="B1141" t="s">
        <v>66</v>
      </c>
      <c r="C1141" t="s">
        <v>1257</v>
      </c>
      <c r="D1141" t="s">
        <v>1256</v>
      </c>
      <c r="E1141" s="2">
        <v>45288</v>
      </c>
      <c r="F1141">
        <v>2023</v>
      </c>
      <c r="G1141" t="s">
        <v>216</v>
      </c>
      <c r="H1141" t="s">
        <v>68</v>
      </c>
      <c r="I1141" t="s">
        <v>117</v>
      </c>
      <c r="J1141">
        <v>0.3</v>
      </c>
      <c r="M1141" t="s">
        <v>25</v>
      </c>
      <c r="N1141">
        <f>SUM(Table71417[[#This Row],[Mitigation ($ million)]], Table71417[[#This Row],[Adaptation ($ million)]])</f>
        <v>0.3</v>
      </c>
      <c r="P1141">
        <v>0.3</v>
      </c>
      <c r="R1141" s="43">
        <f>Table71417[[#This Row],[Climate finance ($ million)]]/Table71417[[#This Row],[Total commitment ($ million)]]</f>
        <v>1</v>
      </c>
      <c r="S1141" s="21" t="s">
        <v>1258</v>
      </c>
      <c r="T1141" s="1" t="s">
        <v>8797</v>
      </c>
    </row>
    <row r="1142" spans="1:20" x14ac:dyDescent="0.25">
      <c r="A1142" t="s">
        <v>8742</v>
      </c>
      <c r="B1142" t="s">
        <v>66</v>
      </c>
      <c r="C1142" t="s">
        <v>1277</v>
      </c>
      <c r="D1142" t="s">
        <v>1276</v>
      </c>
      <c r="E1142" s="2">
        <v>45289</v>
      </c>
      <c r="F1142">
        <v>2023</v>
      </c>
      <c r="G1142" t="s">
        <v>216</v>
      </c>
      <c r="H1142" t="s">
        <v>68</v>
      </c>
      <c r="I1142" t="s">
        <v>128</v>
      </c>
      <c r="J1142">
        <v>0.3</v>
      </c>
      <c r="M1142" t="s">
        <v>24</v>
      </c>
      <c r="N1142">
        <f>SUM(Table71417[[#This Row],[Mitigation ($ million)]], Table71417[[#This Row],[Adaptation ($ million)]])</f>
        <v>0.3</v>
      </c>
      <c r="O1142">
        <v>0.3</v>
      </c>
      <c r="R1142" s="43">
        <f>Table71417[[#This Row],[Climate finance ($ million)]]/Table71417[[#This Row],[Total commitment ($ million)]]</f>
        <v>1</v>
      </c>
      <c r="S1142" s="21" t="s">
        <v>1278</v>
      </c>
      <c r="T1142" s="1" t="s">
        <v>8797</v>
      </c>
    </row>
    <row r="1143" spans="1:20" x14ac:dyDescent="0.25">
      <c r="A1143" t="s">
        <v>8742</v>
      </c>
      <c r="B1143" t="s">
        <v>66</v>
      </c>
      <c r="C1143" t="s">
        <v>710</v>
      </c>
      <c r="D1143" t="s">
        <v>709</v>
      </c>
      <c r="E1143" s="2">
        <v>45215</v>
      </c>
      <c r="F1143">
        <v>2023</v>
      </c>
      <c r="G1143" t="s">
        <v>430</v>
      </c>
      <c r="H1143" t="s">
        <v>68</v>
      </c>
      <c r="I1143" t="s">
        <v>128</v>
      </c>
      <c r="J1143">
        <v>0.22500000000000001</v>
      </c>
      <c r="M1143" t="s">
        <v>24</v>
      </c>
      <c r="N1143">
        <f>SUM(Table71417[[#This Row],[Mitigation ($ million)]], Table71417[[#This Row],[Adaptation ($ million)]])</f>
        <v>0.1</v>
      </c>
      <c r="O1143">
        <v>0.1</v>
      </c>
      <c r="R1143" s="43">
        <f>Table71417[[#This Row],[Climate finance ($ million)]]/Table71417[[#This Row],[Total commitment ($ million)]]</f>
        <v>0.44444444444444448</v>
      </c>
      <c r="S1143" s="21" t="s">
        <v>711</v>
      </c>
      <c r="T1143" s="1" t="s">
        <v>8797</v>
      </c>
    </row>
    <row r="1144" spans="1:20" x14ac:dyDescent="0.25">
      <c r="A1144" t="s">
        <v>8742</v>
      </c>
      <c r="B1144" t="s">
        <v>66</v>
      </c>
      <c r="C1144" t="s">
        <v>726</v>
      </c>
      <c r="D1144" t="s">
        <v>725</v>
      </c>
      <c r="E1144" s="2">
        <v>45219</v>
      </c>
      <c r="F1144">
        <v>2023</v>
      </c>
      <c r="G1144" t="s">
        <v>288</v>
      </c>
      <c r="H1144" t="s">
        <v>107</v>
      </c>
      <c r="I1144" t="s">
        <v>141</v>
      </c>
      <c r="J1144">
        <v>3.7</v>
      </c>
      <c r="M1144" t="s">
        <v>24</v>
      </c>
      <c r="N1144">
        <f>SUM(Table71417[[#This Row],[Mitigation ($ million)]], Table71417[[#This Row],[Adaptation ($ million)]])</f>
        <v>3</v>
      </c>
      <c r="O1144">
        <v>3</v>
      </c>
      <c r="R1144" s="43">
        <f>Table71417[[#This Row],[Climate finance ($ million)]]/Table71417[[#This Row],[Total commitment ($ million)]]</f>
        <v>0.81081081081081074</v>
      </c>
      <c r="S1144" s="21" t="s">
        <v>728</v>
      </c>
      <c r="T1144" s="1" t="s">
        <v>8797</v>
      </c>
    </row>
    <row r="1145" spans="1:20" x14ac:dyDescent="0.25">
      <c r="A1145" t="s">
        <v>8742</v>
      </c>
      <c r="B1145" t="s">
        <v>66</v>
      </c>
      <c r="C1145" t="s">
        <v>726</v>
      </c>
      <c r="D1145" t="s">
        <v>725</v>
      </c>
      <c r="E1145" s="2">
        <v>45268</v>
      </c>
      <c r="F1145">
        <v>2023</v>
      </c>
      <c r="G1145" t="s">
        <v>288</v>
      </c>
      <c r="H1145" t="s">
        <v>68</v>
      </c>
      <c r="I1145" t="s">
        <v>141</v>
      </c>
      <c r="M1145" t="s">
        <v>24</v>
      </c>
      <c r="N1145">
        <f>SUM(Table71417[[#This Row],[Mitigation ($ million)]], Table71417[[#This Row],[Adaptation ($ million)]])</f>
        <v>0.7</v>
      </c>
      <c r="O1145">
        <v>0.7</v>
      </c>
      <c r="R1145" s="5"/>
      <c r="S1145" s="21" t="s">
        <v>728</v>
      </c>
      <c r="T1145" s="1" t="s">
        <v>8797</v>
      </c>
    </row>
    <row r="1146" spans="1:20" x14ac:dyDescent="0.25">
      <c r="A1146" t="s">
        <v>8742</v>
      </c>
      <c r="B1146" t="s">
        <v>66</v>
      </c>
      <c r="C1146" t="s">
        <v>1260</v>
      </c>
      <c r="D1146" t="s">
        <v>1259</v>
      </c>
      <c r="E1146" s="2">
        <v>45288</v>
      </c>
      <c r="F1146">
        <v>2023</v>
      </c>
      <c r="G1146" t="s">
        <v>216</v>
      </c>
      <c r="H1146" t="s">
        <v>68</v>
      </c>
      <c r="I1146" t="s">
        <v>128</v>
      </c>
      <c r="J1146">
        <v>0.3</v>
      </c>
      <c r="M1146" t="s">
        <v>24</v>
      </c>
      <c r="N1146">
        <f>SUM(Table71417[[#This Row],[Mitigation ($ million)]], Table71417[[#This Row],[Adaptation ($ million)]])</f>
        <v>0.3</v>
      </c>
      <c r="O1146">
        <v>0.3</v>
      </c>
      <c r="R1146" s="43">
        <f>Table71417[[#This Row],[Climate finance ($ million)]]/Table71417[[#This Row],[Total commitment ($ million)]]</f>
        <v>1</v>
      </c>
      <c r="S1146" s="21" t="s">
        <v>1261</v>
      </c>
      <c r="T1146" s="1" t="s">
        <v>8797</v>
      </c>
    </row>
    <row r="1147" spans="1:20" x14ac:dyDescent="0.25">
      <c r="A1147" t="s">
        <v>8742</v>
      </c>
      <c r="B1147" t="s">
        <v>91</v>
      </c>
      <c r="C1147" t="s">
        <v>564</v>
      </c>
      <c r="D1147" t="s">
        <v>563</v>
      </c>
      <c r="E1147" s="2">
        <v>45139</v>
      </c>
      <c r="F1147">
        <v>2023</v>
      </c>
      <c r="G1147" t="s">
        <v>329</v>
      </c>
      <c r="H1147" t="s">
        <v>93</v>
      </c>
      <c r="I1147" t="s">
        <v>128</v>
      </c>
      <c r="J1147">
        <v>150</v>
      </c>
      <c r="M1147" t="s">
        <v>24</v>
      </c>
      <c r="N1147">
        <f>SUM(Table71417[[#This Row],[Mitigation ($ million)]], Table71417[[#This Row],[Adaptation ($ million)]])</f>
        <v>20</v>
      </c>
      <c r="O1147">
        <v>20</v>
      </c>
      <c r="R1147" s="43">
        <f>Table71417[[#This Row],[Climate finance ($ million)]]/Table71417[[#This Row],[Total commitment ($ million)]]</f>
        <v>0.13333333333333333</v>
      </c>
      <c r="S1147" s="21" t="s">
        <v>567</v>
      </c>
      <c r="T1147" s="1" t="s">
        <v>8797</v>
      </c>
    </row>
    <row r="1148" spans="1:20" x14ac:dyDescent="0.25">
      <c r="A1148" t="s">
        <v>8742</v>
      </c>
      <c r="B1148" t="s">
        <v>66</v>
      </c>
      <c r="C1148" t="s">
        <v>557</v>
      </c>
      <c r="D1148" t="s">
        <v>556</v>
      </c>
      <c r="E1148" s="2">
        <v>45138</v>
      </c>
      <c r="F1148">
        <v>2023</v>
      </c>
      <c r="G1148" t="s">
        <v>559</v>
      </c>
      <c r="H1148" t="s">
        <v>68</v>
      </c>
      <c r="I1148" t="s">
        <v>332</v>
      </c>
      <c r="J1148">
        <v>0.22500000000000001</v>
      </c>
      <c r="M1148" t="s">
        <v>24</v>
      </c>
      <c r="N1148">
        <f>SUM(Table71417[[#This Row],[Mitigation ($ million)]], Table71417[[#This Row],[Adaptation ($ million)]])</f>
        <v>0.22500000000000001</v>
      </c>
      <c r="O1148">
        <v>0.22500000000000001</v>
      </c>
      <c r="R1148" s="43">
        <f>Table71417[[#This Row],[Climate finance ($ million)]]/Table71417[[#This Row],[Total commitment ($ million)]]</f>
        <v>1</v>
      </c>
      <c r="S1148" s="21" t="s">
        <v>562</v>
      </c>
      <c r="T1148" s="1" t="s">
        <v>8797</v>
      </c>
    </row>
    <row r="1149" spans="1:20" x14ac:dyDescent="0.25">
      <c r="A1149" t="s">
        <v>8742</v>
      </c>
      <c r="B1149" t="s">
        <v>66</v>
      </c>
      <c r="C1149" t="s">
        <v>509</v>
      </c>
      <c r="D1149" t="s">
        <v>508</v>
      </c>
      <c r="E1149" s="2">
        <v>45118</v>
      </c>
      <c r="F1149">
        <v>2023</v>
      </c>
      <c r="G1149" t="s">
        <v>104</v>
      </c>
      <c r="H1149" t="s">
        <v>68</v>
      </c>
      <c r="I1149" t="s">
        <v>71</v>
      </c>
      <c r="J1149">
        <v>4</v>
      </c>
      <c r="M1149" t="s">
        <v>72</v>
      </c>
      <c r="N1149">
        <f>SUM(Table71417[[#This Row],[Mitigation ($ million)]], Table71417[[#This Row],[Adaptation ($ million)]])</f>
        <v>0.56000000000000005</v>
      </c>
      <c r="P1149">
        <v>0.56000000000000005</v>
      </c>
      <c r="R1149" s="5"/>
      <c r="S1149" s="21" t="s">
        <v>511</v>
      </c>
      <c r="T1149" s="1" t="s">
        <v>8797</v>
      </c>
    </row>
    <row r="1150" spans="1:20" x14ac:dyDescent="0.25">
      <c r="A1150" t="s">
        <v>8742</v>
      </c>
      <c r="B1150" t="s">
        <v>66</v>
      </c>
      <c r="C1150" t="s">
        <v>509</v>
      </c>
      <c r="D1150" t="s">
        <v>508</v>
      </c>
      <c r="E1150" s="2">
        <v>45118</v>
      </c>
      <c r="F1150">
        <v>2023</v>
      </c>
      <c r="G1150" t="s">
        <v>104</v>
      </c>
      <c r="H1150" t="s">
        <v>68</v>
      </c>
      <c r="I1150" t="s">
        <v>141</v>
      </c>
      <c r="M1150" t="s">
        <v>72</v>
      </c>
      <c r="N1150">
        <f>SUM(Table71417[[#This Row],[Mitigation ($ million)]], Table71417[[#This Row],[Adaptation ($ million)]])</f>
        <v>2.44</v>
      </c>
      <c r="O1150">
        <v>0.44</v>
      </c>
      <c r="P1150">
        <v>2</v>
      </c>
      <c r="R1150" s="5"/>
      <c r="S1150" s="21" t="s">
        <v>511</v>
      </c>
      <c r="T1150" s="1" t="s">
        <v>8797</v>
      </c>
    </row>
    <row r="1151" spans="1:20" x14ac:dyDescent="0.25">
      <c r="A1151" t="s">
        <v>8742</v>
      </c>
      <c r="B1151" t="s">
        <v>91</v>
      </c>
      <c r="C1151" t="s">
        <v>770</v>
      </c>
      <c r="D1151" t="s">
        <v>769</v>
      </c>
      <c r="E1151" s="2">
        <v>45230</v>
      </c>
      <c r="F1151">
        <v>2023</v>
      </c>
      <c r="G1151" t="s">
        <v>430</v>
      </c>
      <c r="H1151" t="s">
        <v>93</v>
      </c>
      <c r="I1151" t="s">
        <v>117</v>
      </c>
      <c r="J1151">
        <v>49</v>
      </c>
      <c r="M1151" t="s">
        <v>25</v>
      </c>
      <c r="N1151">
        <f>SUM(Table71417[[#This Row],[Mitigation ($ million)]], Table71417[[#This Row],[Adaptation ($ million)]])</f>
        <v>30</v>
      </c>
      <c r="P1151">
        <v>30</v>
      </c>
      <c r="R1151" s="43">
        <f>Table71417[[#This Row],[Climate finance ($ million)]]/Table71417[[#This Row],[Total commitment ($ million)]]</f>
        <v>0.61224489795918369</v>
      </c>
      <c r="S1151" s="21" t="s">
        <v>772</v>
      </c>
      <c r="T1151" s="1" t="s">
        <v>8797</v>
      </c>
    </row>
    <row r="1152" spans="1:20" x14ac:dyDescent="0.25">
      <c r="A1152" t="s">
        <v>8742</v>
      </c>
      <c r="B1152" t="s">
        <v>66</v>
      </c>
      <c r="C1152" t="s">
        <v>884</v>
      </c>
      <c r="D1152" t="s">
        <v>883</v>
      </c>
      <c r="E1152" s="2">
        <v>45265</v>
      </c>
      <c r="F1152">
        <v>2023</v>
      </c>
      <c r="G1152" t="s">
        <v>216</v>
      </c>
      <c r="H1152" t="s">
        <v>68</v>
      </c>
      <c r="I1152" t="s">
        <v>128</v>
      </c>
      <c r="J1152">
        <v>0.5</v>
      </c>
      <c r="M1152" t="s">
        <v>72</v>
      </c>
      <c r="N1152">
        <f>SUM(Table71417[[#This Row],[Mitigation ($ million)]], Table71417[[#This Row],[Adaptation ($ million)]])</f>
        <v>0.5</v>
      </c>
      <c r="O1152">
        <v>0.25</v>
      </c>
      <c r="P1152">
        <v>0.25</v>
      </c>
      <c r="R1152" s="43">
        <f>Table71417[[#This Row],[Climate finance ($ million)]]/Table71417[[#This Row],[Total commitment ($ million)]]</f>
        <v>1</v>
      </c>
      <c r="S1152" s="21" t="s">
        <v>886</v>
      </c>
      <c r="T1152" s="1" t="s">
        <v>8797</v>
      </c>
    </row>
    <row r="1153" spans="1:20" x14ac:dyDescent="0.25">
      <c r="A1153" t="s">
        <v>8742</v>
      </c>
      <c r="B1153" t="s">
        <v>66</v>
      </c>
      <c r="C1153" t="s">
        <v>983</v>
      </c>
      <c r="D1153" t="s">
        <v>982</v>
      </c>
      <c r="E1153" s="2">
        <v>45274</v>
      </c>
      <c r="F1153">
        <v>2023</v>
      </c>
      <c r="G1153" t="s">
        <v>288</v>
      </c>
      <c r="H1153" t="s">
        <v>68</v>
      </c>
      <c r="I1153" t="s">
        <v>84</v>
      </c>
      <c r="J1153">
        <v>2.1104889999999998</v>
      </c>
      <c r="M1153" t="s">
        <v>24</v>
      </c>
      <c r="N1153">
        <f>SUM(Table71417[[#This Row],[Mitigation ($ million)]], Table71417[[#This Row],[Adaptation ($ million)]])</f>
        <v>0.37948900000000002</v>
      </c>
      <c r="O1153">
        <v>0.37948900000000002</v>
      </c>
      <c r="R1153" s="5"/>
      <c r="S1153" s="21" t="s">
        <v>985</v>
      </c>
      <c r="T1153" s="1" t="s">
        <v>8797</v>
      </c>
    </row>
    <row r="1154" spans="1:20" x14ac:dyDescent="0.25">
      <c r="A1154" t="s">
        <v>8742</v>
      </c>
      <c r="B1154" t="s">
        <v>91</v>
      </c>
      <c r="C1154" t="s">
        <v>1175</v>
      </c>
      <c r="D1154" t="s">
        <v>1174</v>
      </c>
      <c r="E1154" s="2">
        <v>45282</v>
      </c>
      <c r="F1154">
        <v>2023</v>
      </c>
      <c r="G1154" t="s">
        <v>88</v>
      </c>
      <c r="H1154" t="s">
        <v>93</v>
      </c>
      <c r="I1154" t="s">
        <v>141</v>
      </c>
      <c r="J1154">
        <v>303.37299999999999</v>
      </c>
      <c r="M1154" t="s">
        <v>24</v>
      </c>
      <c r="N1154">
        <f>SUM(Table71417[[#This Row],[Mitigation ($ million)]], Table71417[[#This Row],[Adaptation ($ million)]])</f>
        <v>147.12499800000001</v>
      </c>
      <c r="O1154">
        <v>147.12499800000001</v>
      </c>
      <c r="R1154" s="43">
        <f>Table71417[[#This Row],[Climate finance ($ million)]]/Table71417[[#This Row],[Total commitment ($ million)]]</f>
        <v>0.484964047558616</v>
      </c>
      <c r="S1154" s="21" t="s">
        <v>1177</v>
      </c>
      <c r="T1154" s="1" t="s">
        <v>8797</v>
      </c>
    </row>
    <row r="1155" spans="1:20" x14ac:dyDescent="0.25">
      <c r="A1155" t="s">
        <v>8742</v>
      </c>
      <c r="B1155" t="s">
        <v>66</v>
      </c>
      <c r="C1155" t="s">
        <v>692</v>
      </c>
      <c r="D1155" t="s">
        <v>691</v>
      </c>
      <c r="E1155" s="2">
        <v>45208</v>
      </c>
      <c r="F1155">
        <v>2023</v>
      </c>
      <c r="G1155" t="s">
        <v>88</v>
      </c>
      <c r="H1155" t="s">
        <v>68</v>
      </c>
      <c r="I1155" t="s">
        <v>141</v>
      </c>
      <c r="J1155">
        <v>0.22500000000000001</v>
      </c>
      <c r="M1155" t="s">
        <v>72</v>
      </c>
      <c r="N1155">
        <f>SUM(Table71417[[#This Row],[Mitigation ($ million)]], Table71417[[#This Row],[Adaptation ($ million)]])</f>
        <v>0.22500000000000001</v>
      </c>
      <c r="O1155">
        <v>0.1125</v>
      </c>
      <c r="P1155">
        <v>0.1125</v>
      </c>
      <c r="R1155" s="43">
        <f>Table71417[[#This Row],[Climate finance ($ million)]]/Table71417[[#This Row],[Total commitment ($ million)]]</f>
        <v>1</v>
      </c>
      <c r="S1155" s="21" t="s">
        <v>693</v>
      </c>
      <c r="T1155" s="1" t="s">
        <v>8797</v>
      </c>
    </row>
    <row r="1156" spans="1:20" x14ac:dyDescent="0.25">
      <c r="A1156" t="s">
        <v>8742</v>
      </c>
      <c r="B1156" t="s">
        <v>66</v>
      </c>
      <c r="C1156" t="s">
        <v>935</v>
      </c>
      <c r="D1156" t="s">
        <v>934</v>
      </c>
      <c r="E1156" s="2">
        <v>45272</v>
      </c>
      <c r="F1156">
        <v>2023</v>
      </c>
      <c r="G1156" t="s">
        <v>255</v>
      </c>
      <c r="H1156" t="s">
        <v>68</v>
      </c>
      <c r="I1156" t="s">
        <v>141</v>
      </c>
      <c r="J1156">
        <v>1</v>
      </c>
      <c r="M1156" t="s">
        <v>72</v>
      </c>
      <c r="N1156">
        <f>SUM(Table71417[[#This Row],[Mitigation ($ million)]], Table71417[[#This Row],[Adaptation ($ million)]])</f>
        <v>1</v>
      </c>
      <c r="O1156">
        <v>0.8</v>
      </c>
      <c r="P1156">
        <v>0.2</v>
      </c>
      <c r="R1156" s="43">
        <f>Table71417[[#This Row],[Climate finance ($ million)]]/Table71417[[#This Row],[Total commitment ($ million)]]</f>
        <v>1</v>
      </c>
      <c r="S1156" s="21" t="s">
        <v>936</v>
      </c>
      <c r="T1156" s="1" t="s">
        <v>8797</v>
      </c>
    </row>
    <row r="1157" spans="1:20" x14ac:dyDescent="0.25">
      <c r="A1157" t="s">
        <v>8742</v>
      </c>
      <c r="B1157" t="s">
        <v>66</v>
      </c>
      <c r="C1157" t="s">
        <v>796</v>
      </c>
      <c r="D1157" t="s">
        <v>795</v>
      </c>
      <c r="E1157" s="2">
        <v>45246</v>
      </c>
      <c r="F1157">
        <v>2023</v>
      </c>
      <c r="G1157" t="s">
        <v>190</v>
      </c>
      <c r="H1157" t="s">
        <v>68</v>
      </c>
      <c r="I1157" t="s">
        <v>84</v>
      </c>
      <c r="J1157">
        <v>2.5</v>
      </c>
      <c r="M1157" t="s">
        <v>72</v>
      </c>
      <c r="N1157">
        <f>SUM(Table71417[[#This Row],[Mitigation ($ million)]], Table71417[[#This Row],[Adaptation ($ million)]])</f>
        <v>0.33999999999999997</v>
      </c>
      <c r="O1157">
        <v>0.1</v>
      </c>
      <c r="P1157">
        <v>0.24</v>
      </c>
      <c r="R1157" s="5"/>
      <c r="S1157" s="21" t="s">
        <v>798</v>
      </c>
      <c r="T1157" s="1" t="s">
        <v>8797</v>
      </c>
    </row>
    <row r="1158" spans="1:20" x14ac:dyDescent="0.25">
      <c r="A1158" t="s">
        <v>8742</v>
      </c>
      <c r="B1158" t="s">
        <v>66</v>
      </c>
      <c r="C1158" t="s">
        <v>1195</v>
      </c>
      <c r="D1158" t="s">
        <v>1194</v>
      </c>
      <c r="E1158" s="2">
        <v>45283</v>
      </c>
      <c r="F1158">
        <v>2023</v>
      </c>
      <c r="G1158" t="s">
        <v>168</v>
      </c>
      <c r="H1158" t="s">
        <v>68</v>
      </c>
      <c r="I1158" t="s">
        <v>71</v>
      </c>
      <c r="J1158">
        <v>2</v>
      </c>
      <c r="M1158" t="s">
        <v>72</v>
      </c>
      <c r="N1158">
        <f>SUM(Table71417[[#This Row],[Mitigation ($ million)]], Table71417[[#This Row],[Adaptation ($ million)]])</f>
        <v>0.1</v>
      </c>
      <c r="O1158">
        <v>0.05</v>
      </c>
      <c r="P1158">
        <v>0.05</v>
      </c>
      <c r="R1158" s="43">
        <f>Table71417[[#This Row],[Climate finance ($ million)]]/Table71417[[#This Row],[Total commitment ($ million)]]</f>
        <v>0.05</v>
      </c>
      <c r="S1158" s="21" t="s">
        <v>1196</v>
      </c>
      <c r="T1158" s="1" t="s">
        <v>8797</v>
      </c>
    </row>
    <row r="1159" spans="1:20" x14ac:dyDescent="0.25">
      <c r="A1159" t="s">
        <v>8742</v>
      </c>
      <c r="B1159" t="s">
        <v>66</v>
      </c>
      <c r="C1159" t="s">
        <v>949</v>
      </c>
      <c r="D1159" t="s">
        <v>948</v>
      </c>
      <c r="E1159" s="2">
        <v>45272</v>
      </c>
      <c r="F1159">
        <v>2023</v>
      </c>
      <c r="G1159" t="s">
        <v>113</v>
      </c>
      <c r="H1159" t="s">
        <v>68</v>
      </c>
      <c r="I1159" t="s">
        <v>141</v>
      </c>
      <c r="J1159">
        <v>3.4</v>
      </c>
      <c r="M1159" t="s">
        <v>24</v>
      </c>
      <c r="N1159">
        <f>SUM(Table71417[[#This Row],[Mitigation ($ million)]], Table71417[[#This Row],[Adaptation ($ million)]])</f>
        <v>1</v>
      </c>
      <c r="O1159">
        <v>1</v>
      </c>
      <c r="R1159" s="43">
        <f>Table71417[[#This Row],[Climate finance ($ million)]]/Table71417[[#This Row],[Total commitment ($ million)]]</f>
        <v>0.29411764705882354</v>
      </c>
      <c r="S1159" s="21" t="s">
        <v>950</v>
      </c>
      <c r="T1159" s="1" t="s">
        <v>8797</v>
      </c>
    </row>
    <row r="1160" spans="1:20" x14ac:dyDescent="0.25">
      <c r="A1160" t="s">
        <v>8742</v>
      </c>
      <c r="B1160" t="s">
        <v>66</v>
      </c>
      <c r="C1160" t="s">
        <v>949</v>
      </c>
      <c r="D1160" t="s">
        <v>948</v>
      </c>
      <c r="E1160" s="2">
        <v>45272</v>
      </c>
      <c r="F1160">
        <v>2023</v>
      </c>
      <c r="G1160" t="s">
        <v>113</v>
      </c>
      <c r="H1160" t="s">
        <v>107</v>
      </c>
      <c r="I1160" t="s">
        <v>141</v>
      </c>
      <c r="M1160" t="s">
        <v>24</v>
      </c>
      <c r="N1160">
        <f>SUM(Table71417[[#This Row],[Mitigation ($ million)]], Table71417[[#This Row],[Adaptation ($ million)]])</f>
        <v>1</v>
      </c>
      <c r="O1160">
        <v>1</v>
      </c>
      <c r="R1160" s="5"/>
      <c r="S1160" s="21" t="s">
        <v>950</v>
      </c>
      <c r="T1160" s="1" t="s">
        <v>8797</v>
      </c>
    </row>
    <row r="1161" spans="1:20" x14ac:dyDescent="0.25">
      <c r="A1161" t="s">
        <v>8742</v>
      </c>
      <c r="B1161" t="s">
        <v>66</v>
      </c>
      <c r="C1161" t="s">
        <v>949</v>
      </c>
      <c r="D1161" t="s">
        <v>948</v>
      </c>
      <c r="E1161" s="2">
        <v>45272</v>
      </c>
      <c r="F1161">
        <v>2023</v>
      </c>
      <c r="G1161" t="s">
        <v>113</v>
      </c>
      <c r="H1161" t="s">
        <v>107</v>
      </c>
      <c r="I1161" t="s">
        <v>141</v>
      </c>
      <c r="M1161" t="s">
        <v>24</v>
      </c>
      <c r="N1161">
        <f>SUM(Table71417[[#This Row],[Mitigation ($ million)]], Table71417[[#This Row],[Adaptation ($ million)]])</f>
        <v>1</v>
      </c>
      <c r="O1161">
        <v>1</v>
      </c>
      <c r="R1161" s="5"/>
      <c r="S1161" s="21" t="s">
        <v>950</v>
      </c>
      <c r="T1161" s="1" t="s">
        <v>8797</v>
      </c>
    </row>
    <row r="1162" spans="1:20" x14ac:dyDescent="0.25">
      <c r="A1162" t="s">
        <v>8742</v>
      </c>
      <c r="B1162" t="s">
        <v>66</v>
      </c>
      <c r="C1162" t="s">
        <v>949</v>
      </c>
      <c r="D1162" t="s">
        <v>948</v>
      </c>
      <c r="E1162" s="2">
        <v>45272</v>
      </c>
      <c r="F1162">
        <v>2023</v>
      </c>
      <c r="G1162" t="s">
        <v>113</v>
      </c>
      <c r="H1162" t="s">
        <v>107</v>
      </c>
      <c r="I1162" t="s">
        <v>141</v>
      </c>
      <c r="M1162" t="s">
        <v>24</v>
      </c>
      <c r="N1162">
        <f>SUM(Table71417[[#This Row],[Mitigation ($ million)]], Table71417[[#This Row],[Adaptation ($ million)]])</f>
        <v>0.2</v>
      </c>
      <c r="O1162">
        <v>0.2</v>
      </c>
      <c r="R1162" s="5"/>
      <c r="S1162" s="21" t="s">
        <v>950</v>
      </c>
      <c r="T1162" s="1" t="s">
        <v>8797</v>
      </c>
    </row>
    <row r="1163" spans="1:20" x14ac:dyDescent="0.25">
      <c r="A1163" t="s">
        <v>8742</v>
      </c>
      <c r="B1163" t="s">
        <v>66</v>
      </c>
      <c r="C1163" t="s">
        <v>949</v>
      </c>
      <c r="D1163" t="s">
        <v>948</v>
      </c>
      <c r="E1163" s="2">
        <v>45272</v>
      </c>
      <c r="F1163">
        <v>2023</v>
      </c>
      <c r="G1163" t="s">
        <v>113</v>
      </c>
      <c r="H1163" t="s">
        <v>107</v>
      </c>
      <c r="I1163" t="s">
        <v>141</v>
      </c>
      <c r="M1163" t="s">
        <v>24</v>
      </c>
      <c r="N1163">
        <f>SUM(Table71417[[#This Row],[Mitigation ($ million)]], Table71417[[#This Row],[Adaptation ($ million)]])</f>
        <v>0.2</v>
      </c>
      <c r="O1163">
        <v>0.2</v>
      </c>
      <c r="R1163" s="5"/>
      <c r="S1163" s="21" t="s">
        <v>950</v>
      </c>
      <c r="T1163" s="1" t="s">
        <v>8797</v>
      </c>
    </row>
    <row r="1164" spans="1:20" x14ac:dyDescent="0.25">
      <c r="A1164" t="s">
        <v>8742</v>
      </c>
      <c r="B1164" t="s">
        <v>66</v>
      </c>
      <c r="C1164" t="s">
        <v>979</v>
      </c>
      <c r="D1164" t="s">
        <v>978</v>
      </c>
      <c r="E1164" s="2">
        <v>45273</v>
      </c>
      <c r="F1164">
        <v>2023</v>
      </c>
      <c r="G1164" t="s">
        <v>190</v>
      </c>
      <c r="H1164" t="s">
        <v>68</v>
      </c>
      <c r="I1164" t="s">
        <v>117</v>
      </c>
      <c r="J1164">
        <v>4.8</v>
      </c>
      <c r="M1164" t="s">
        <v>72</v>
      </c>
      <c r="N1164">
        <f>SUM(Table71417[[#This Row],[Mitigation ($ million)]], Table71417[[#This Row],[Adaptation ($ million)]])</f>
        <v>1</v>
      </c>
      <c r="O1164">
        <v>0.5</v>
      </c>
      <c r="P1164">
        <v>0.5</v>
      </c>
      <c r="R1164" s="43">
        <f>Table71417[[#This Row],[Climate finance ($ million)]]/Table71417[[#This Row],[Total commitment ($ million)]]</f>
        <v>0.20833333333333334</v>
      </c>
      <c r="S1164" s="21" t="s">
        <v>980</v>
      </c>
      <c r="T1164" s="1" t="s">
        <v>8797</v>
      </c>
    </row>
    <row r="1165" spans="1:20" x14ac:dyDescent="0.25">
      <c r="A1165" t="s">
        <v>8742</v>
      </c>
      <c r="B1165" t="s">
        <v>66</v>
      </c>
      <c r="C1165" t="s">
        <v>979</v>
      </c>
      <c r="D1165" t="s">
        <v>978</v>
      </c>
      <c r="E1165" s="2">
        <v>45273</v>
      </c>
      <c r="F1165">
        <v>2023</v>
      </c>
      <c r="G1165" t="s">
        <v>190</v>
      </c>
      <c r="H1165" t="s">
        <v>68</v>
      </c>
      <c r="I1165" t="s">
        <v>117</v>
      </c>
      <c r="M1165" t="s">
        <v>72</v>
      </c>
      <c r="N1165">
        <f>SUM(Table71417[[#This Row],[Mitigation ($ million)]], Table71417[[#This Row],[Adaptation ($ million)]])</f>
        <v>0.8</v>
      </c>
      <c r="O1165">
        <v>0.4</v>
      </c>
      <c r="P1165">
        <v>0.4</v>
      </c>
      <c r="R1165" s="5"/>
      <c r="S1165" s="21" t="s">
        <v>980</v>
      </c>
      <c r="T1165" s="1" t="s">
        <v>8797</v>
      </c>
    </row>
    <row r="1166" spans="1:20" x14ac:dyDescent="0.25">
      <c r="A1166" t="s">
        <v>8742</v>
      </c>
      <c r="B1166" t="s">
        <v>66</v>
      </c>
      <c r="C1166" t="s">
        <v>979</v>
      </c>
      <c r="D1166" t="s">
        <v>978</v>
      </c>
      <c r="E1166" s="2">
        <v>45273</v>
      </c>
      <c r="F1166">
        <v>2023</v>
      </c>
      <c r="G1166" t="s">
        <v>190</v>
      </c>
      <c r="H1166" t="s">
        <v>68</v>
      </c>
      <c r="I1166" t="s">
        <v>117</v>
      </c>
      <c r="M1166" t="s">
        <v>72</v>
      </c>
      <c r="N1166">
        <f>SUM(Table71417[[#This Row],[Mitigation ($ million)]], Table71417[[#This Row],[Adaptation ($ million)]])</f>
        <v>1</v>
      </c>
      <c r="O1166">
        <v>1</v>
      </c>
      <c r="R1166" s="5"/>
      <c r="S1166" s="21" t="s">
        <v>980</v>
      </c>
      <c r="T1166" s="1" t="s">
        <v>8797</v>
      </c>
    </row>
    <row r="1167" spans="1:20" x14ac:dyDescent="0.25">
      <c r="A1167" t="s">
        <v>8742</v>
      </c>
      <c r="B1167" t="s">
        <v>66</v>
      </c>
      <c r="C1167" t="s">
        <v>979</v>
      </c>
      <c r="D1167" t="s">
        <v>978</v>
      </c>
      <c r="E1167" s="2">
        <v>45273</v>
      </c>
      <c r="F1167">
        <v>2023</v>
      </c>
      <c r="G1167" t="s">
        <v>190</v>
      </c>
      <c r="H1167" t="s">
        <v>68</v>
      </c>
      <c r="I1167" t="s">
        <v>117</v>
      </c>
      <c r="M1167" t="s">
        <v>72</v>
      </c>
      <c r="N1167">
        <f>SUM(Table71417[[#This Row],[Mitigation ($ million)]], Table71417[[#This Row],[Adaptation ($ million)]])</f>
        <v>0.3</v>
      </c>
      <c r="P1167">
        <v>0.3</v>
      </c>
      <c r="R1167" s="5"/>
      <c r="S1167" s="21" t="s">
        <v>980</v>
      </c>
      <c r="T1167" s="1" t="s">
        <v>8797</v>
      </c>
    </row>
    <row r="1168" spans="1:20" x14ac:dyDescent="0.25">
      <c r="A1168" t="s">
        <v>8742</v>
      </c>
      <c r="B1168" t="s">
        <v>66</v>
      </c>
      <c r="C1168" t="s">
        <v>979</v>
      </c>
      <c r="D1168" t="s">
        <v>978</v>
      </c>
      <c r="E1168" s="2">
        <v>45273</v>
      </c>
      <c r="F1168">
        <v>2023</v>
      </c>
      <c r="G1168" t="s">
        <v>190</v>
      </c>
      <c r="H1168" t="s">
        <v>68</v>
      </c>
      <c r="I1168" t="s">
        <v>117</v>
      </c>
      <c r="M1168" t="s">
        <v>72</v>
      </c>
      <c r="N1168">
        <f>SUM(Table71417[[#This Row],[Mitigation ($ million)]], Table71417[[#This Row],[Adaptation ($ million)]])</f>
        <v>0.5</v>
      </c>
      <c r="O1168">
        <v>0.25</v>
      </c>
      <c r="P1168">
        <v>0.25</v>
      </c>
      <c r="R1168" s="5"/>
      <c r="S1168" s="21" t="s">
        <v>980</v>
      </c>
      <c r="T1168" s="1" t="s">
        <v>8797</v>
      </c>
    </row>
    <row r="1169" spans="1:20" x14ac:dyDescent="0.25">
      <c r="A1169" t="s">
        <v>8742</v>
      </c>
      <c r="B1169" t="s">
        <v>66</v>
      </c>
      <c r="C1169" t="s">
        <v>979</v>
      </c>
      <c r="D1169" t="s">
        <v>978</v>
      </c>
      <c r="E1169" s="2">
        <v>45273</v>
      </c>
      <c r="F1169">
        <v>2023</v>
      </c>
      <c r="G1169" t="s">
        <v>190</v>
      </c>
      <c r="H1169" t="s">
        <v>68</v>
      </c>
      <c r="I1169" t="s">
        <v>117</v>
      </c>
      <c r="M1169" t="s">
        <v>72</v>
      </c>
      <c r="N1169">
        <f>SUM(Table71417[[#This Row],[Mitigation ($ million)]], Table71417[[#This Row],[Adaptation ($ million)]])</f>
        <v>0.5</v>
      </c>
      <c r="P1169">
        <v>0.5</v>
      </c>
      <c r="R1169" s="5"/>
      <c r="S1169" s="21" t="s">
        <v>980</v>
      </c>
      <c r="T1169" s="1" t="s">
        <v>8797</v>
      </c>
    </row>
    <row r="1170" spans="1:20" x14ac:dyDescent="0.25">
      <c r="A1170" t="s">
        <v>8742</v>
      </c>
      <c r="B1170" t="s">
        <v>91</v>
      </c>
      <c r="C1170" t="s">
        <v>1225</v>
      </c>
      <c r="D1170" t="s">
        <v>1224</v>
      </c>
      <c r="E1170" s="2">
        <v>45287</v>
      </c>
      <c r="F1170">
        <v>2023</v>
      </c>
      <c r="G1170" t="s">
        <v>88</v>
      </c>
      <c r="H1170" t="s">
        <v>93</v>
      </c>
      <c r="I1170" t="s">
        <v>128</v>
      </c>
      <c r="J1170">
        <v>30</v>
      </c>
      <c r="M1170" t="s">
        <v>24</v>
      </c>
      <c r="N1170">
        <f>SUM(Table71417[[#This Row],[Mitigation ($ million)]], Table71417[[#This Row],[Adaptation ($ million)]])</f>
        <v>7.5</v>
      </c>
      <c r="O1170">
        <v>7.5</v>
      </c>
      <c r="R1170" s="43">
        <f>Table71417[[#This Row],[Climate finance ($ million)]]/Table71417[[#This Row],[Total commitment ($ million)]]</f>
        <v>0.25</v>
      </c>
      <c r="S1170" s="21" t="s">
        <v>1227</v>
      </c>
      <c r="T1170" s="1" t="s">
        <v>8797</v>
      </c>
    </row>
    <row r="1171" spans="1:20" x14ac:dyDescent="0.25">
      <c r="A1171" t="s">
        <v>8742</v>
      </c>
      <c r="B1171" t="s">
        <v>66</v>
      </c>
      <c r="C1171" t="s">
        <v>953</v>
      </c>
      <c r="D1171" t="s">
        <v>952</v>
      </c>
      <c r="E1171" s="2">
        <v>45272</v>
      </c>
      <c r="F1171">
        <v>2023</v>
      </c>
      <c r="G1171" t="s">
        <v>104</v>
      </c>
      <c r="H1171" t="s">
        <v>68</v>
      </c>
      <c r="I1171" t="s">
        <v>132</v>
      </c>
      <c r="J1171">
        <v>1</v>
      </c>
      <c r="M1171" t="s">
        <v>24</v>
      </c>
      <c r="N1171">
        <f>SUM(Table71417[[#This Row],[Mitigation ($ million)]], Table71417[[#This Row],[Adaptation ($ million)]])</f>
        <v>1</v>
      </c>
      <c r="O1171">
        <v>1</v>
      </c>
      <c r="R1171" s="43">
        <f>Table71417[[#This Row],[Climate finance ($ million)]]/Table71417[[#This Row],[Total commitment ($ million)]]</f>
        <v>1</v>
      </c>
      <c r="S1171" s="21" t="s">
        <v>954</v>
      </c>
      <c r="T1171" s="1" t="s">
        <v>8797</v>
      </c>
    </row>
    <row r="1172" spans="1:20" x14ac:dyDescent="0.25">
      <c r="A1172" t="s">
        <v>8742</v>
      </c>
      <c r="B1172" t="s">
        <v>66</v>
      </c>
      <c r="C1172" t="s">
        <v>805</v>
      </c>
      <c r="D1172" t="s">
        <v>804</v>
      </c>
      <c r="E1172" s="2">
        <v>45248</v>
      </c>
      <c r="F1172">
        <v>2023</v>
      </c>
      <c r="G1172" t="s">
        <v>104</v>
      </c>
      <c r="H1172" t="s">
        <v>68</v>
      </c>
      <c r="I1172" t="s">
        <v>128</v>
      </c>
      <c r="J1172">
        <v>0.22500000000000001</v>
      </c>
      <c r="M1172" t="s">
        <v>24</v>
      </c>
      <c r="N1172">
        <f>SUM(Table71417[[#This Row],[Mitigation ($ million)]], Table71417[[#This Row],[Adaptation ($ million)]])</f>
        <v>0.22500000000000001</v>
      </c>
      <c r="O1172">
        <v>0.22500000000000001</v>
      </c>
      <c r="R1172" s="43">
        <f>Table71417[[#This Row],[Climate finance ($ million)]]/Table71417[[#This Row],[Total commitment ($ million)]]</f>
        <v>1</v>
      </c>
      <c r="S1172" s="21" t="s">
        <v>806</v>
      </c>
      <c r="T1172" s="1" t="s">
        <v>8797</v>
      </c>
    </row>
    <row r="1173" spans="1:20" x14ac:dyDescent="0.25">
      <c r="A1173" t="s">
        <v>8742</v>
      </c>
      <c r="B1173" t="s">
        <v>66</v>
      </c>
      <c r="C1173" t="s">
        <v>1191</v>
      </c>
      <c r="D1173" t="s">
        <v>1190</v>
      </c>
      <c r="E1173" s="2">
        <v>45282</v>
      </c>
      <c r="F1173">
        <v>2023</v>
      </c>
      <c r="G1173" t="s">
        <v>122</v>
      </c>
      <c r="H1173" t="s">
        <v>68</v>
      </c>
      <c r="I1173" t="s">
        <v>126</v>
      </c>
      <c r="J1173">
        <v>1</v>
      </c>
      <c r="M1173" t="s">
        <v>72</v>
      </c>
      <c r="N1173">
        <f>SUM(Table71417[[#This Row],[Mitigation ($ million)]], Table71417[[#This Row],[Adaptation ($ million)]])</f>
        <v>0.5</v>
      </c>
      <c r="O1173">
        <v>0.25</v>
      </c>
      <c r="P1173">
        <v>0.25</v>
      </c>
      <c r="R1173" s="43">
        <f>Table71417[[#This Row],[Climate finance ($ million)]]/Table71417[[#This Row],[Total commitment ($ million)]]</f>
        <v>0.5</v>
      </c>
      <c r="S1173" s="21" t="s">
        <v>1192</v>
      </c>
      <c r="T1173" s="1" t="s">
        <v>8797</v>
      </c>
    </row>
    <row r="1174" spans="1:20" x14ac:dyDescent="0.25">
      <c r="A1174" t="s">
        <v>8742</v>
      </c>
      <c r="B1174" t="s">
        <v>66</v>
      </c>
      <c r="C1174" t="s">
        <v>1191</v>
      </c>
      <c r="D1174" t="s">
        <v>1190</v>
      </c>
      <c r="E1174" s="2">
        <v>45282</v>
      </c>
      <c r="F1174">
        <v>2023</v>
      </c>
      <c r="G1174" t="s">
        <v>122</v>
      </c>
      <c r="H1174" t="s">
        <v>107</v>
      </c>
      <c r="I1174" t="s">
        <v>126</v>
      </c>
      <c r="M1174" t="s">
        <v>72</v>
      </c>
      <c r="N1174">
        <f>SUM(Table71417[[#This Row],[Mitigation ($ million)]], Table71417[[#This Row],[Adaptation ($ million)]])</f>
        <v>0</v>
      </c>
      <c r="R1174" s="5"/>
      <c r="S1174" s="21" t="s">
        <v>1192</v>
      </c>
      <c r="T1174" s="1" t="s">
        <v>8797</v>
      </c>
    </row>
    <row r="1175" spans="1:20" x14ac:dyDescent="0.25">
      <c r="A1175" t="s">
        <v>8742</v>
      </c>
      <c r="B1175" t="s">
        <v>66</v>
      </c>
      <c r="C1175" t="s">
        <v>1134</v>
      </c>
      <c r="D1175" t="s">
        <v>1133</v>
      </c>
      <c r="E1175" s="2">
        <v>45280</v>
      </c>
      <c r="F1175">
        <v>2023</v>
      </c>
      <c r="G1175" t="s">
        <v>430</v>
      </c>
      <c r="H1175" t="s">
        <v>68</v>
      </c>
      <c r="I1175" t="s">
        <v>141</v>
      </c>
      <c r="J1175">
        <v>0.5</v>
      </c>
      <c r="M1175" t="s">
        <v>72</v>
      </c>
      <c r="N1175">
        <f>SUM(Table71417[[#This Row],[Mitigation ($ million)]], Table71417[[#This Row],[Adaptation ($ million)]])</f>
        <v>0.1</v>
      </c>
      <c r="O1175">
        <v>0.1</v>
      </c>
      <c r="R1175" s="43">
        <f>Table71417[[#This Row],[Climate finance ($ million)]]/Table71417[[#This Row],[Total commitment ($ million)]]</f>
        <v>0.2</v>
      </c>
      <c r="S1175" s="21" t="s">
        <v>1136</v>
      </c>
      <c r="T1175" s="1" t="s">
        <v>8797</v>
      </c>
    </row>
    <row r="1176" spans="1:20" x14ac:dyDescent="0.25">
      <c r="A1176" t="s">
        <v>8742</v>
      </c>
      <c r="B1176" t="s">
        <v>66</v>
      </c>
      <c r="C1176" t="s">
        <v>1134</v>
      </c>
      <c r="D1176" t="s">
        <v>1133</v>
      </c>
      <c r="E1176" s="2">
        <v>45280</v>
      </c>
      <c r="F1176">
        <v>2023</v>
      </c>
      <c r="G1176" t="s">
        <v>430</v>
      </c>
      <c r="H1176" t="s">
        <v>68</v>
      </c>
      <c r="I1176" t="s">
        <v>128</v>
      </c>
      <c r="M1176" t="s">
        <v>72</v>
      </c>
      <c r="N1176">
        <f>SUM(Table71417[[#This Row],[Mitigation ($ million)]], Table71417[[#This Row],[Adaptation ($ million)]])</f>
        <v>0.1</v>
      </c>
      <c r="O1176">
        <v>0.05</v>
      </c>
      <c r="P1176">
        <v>0.05</v>
      </c>
      <c r="R1176" s="5"/>
      <c r="S1176" s="21" t="s">
        <v>1136</v>
      </c>
      <c r="T1176" s="1" t="s">
        <v>8797</v>
      </c>
    </row>
    <row r="1177" spans="1:20" x14ac:dyDescent="0.25">
      <c r="A1177" t="s">
        <v>8742</v>
      </c>
      <c r="B1177" t="s">
        <v>66</v>
      </c>
      <c r="C1177" t="s">
        <v>1134</v>
      </c>
      <c r="D1177" t="s">
        <v>1133</v>
      </c>
      <c r="E1177" s="2">
        <v>45280</v>
      </c>
      <c r="F1177">
        <v>2023</v>
      </c>
      <c r="G1177" t="s">
        <v>430</v>
      </c>
      <c r="H1177" t="s">
        <v>68</v>
      </c>
      <c r="I1177" t="s">
        <v>332</v>
      </c>
      <c r="M1177" t="s">
        <v>72</v>
      </c>
      <c r="N1177">
        <f>SUM(Table71417[[#This Row],[Mitigation ($ million)]], Table71417[[#This Row],[Adaptation ($ million)]])</f>
        <v>0.30000000000000004</v>
      </c>
      <c r="O1177">
        <v>0.2</v>
      </c>
      <c r="P1177">
        <v>0.1</v>
      </c>
      <c r="R1177" s="5"/>
      <c r="S1177" s="21" t="s">
        <v>1136</v>
      </c>
      <c r="T1177" s="1" t="s">
        <v>8797</v>
      </c>
    </row>
    <row r="1178" spans="1:20" x14ac:dyDescent="0.25">
      <c r="A1178" t="s">
        <v>8742</v>
      </c>
      <c r="B1178" t="s">
        <v>91</v>
      </c>
      <c r="C1178" t="s">
        <v>970</v>
      </c>
      <c r="D1178" t="s">
        <v>969</v>
      </c>
      <c r="E1178" s="2">
        <v>45273</v>
      </c>
      <c r="F1178">
        <v>2023</v>
      </c>
      <c r="G1178" t="s">
        <v>88</v>
      </c>
      <c r="H1178" t="s">
        <v>138</v>
      </c>
      <c r="I1178" t="s">
        <v>128</v>
      </c>
      <c r="J1178">
        <v>4</v>
      </c>
      <c r="M1178" t="s">
        <v>24</v>
      </c>
      <c r="N1178">
        <f>SUM(Table71417[[#This Row],[Mitigation ($ million)]], Table71417[[#This Row],[Adaptation ($ million)]])</f>
        <v>2.4026700000000001</v>
      </c>
      <c r="O1178">
        <v>2.4026700000000001</v>
      </c>
      <c r="R1178" s="43">
        <f>Table71417[[#This Row],[Climate finance ($ million)]]/Table71417[[#This Row],[Total commitment ($ million)]]</f>
        <v>0.60066750000000002</v>
      </c>
      <c r="S1178" s="21" t="s">
        <v>972</v>
      </c>
      <c r="T1178" s="1" t="s">
        <v>8797</v>
      </c>
    </row>
    <row r="1179" spans="1:20" x14ac:dyDescent="0.25">
      <c r="A1179" t="s">
        <v>8742</v>
      </c>
      <c r="B1179" t="s">
        <v>91</v>
      </c>
      <c r="C1179" t="s">
        <v>1145</v>
      </c>
      <c r="D1179" t="s">
        <v>1144</v>
      </c>
      <c r="E1179" s="2">
        <v>45280</v>
      </c>
      <c r="F1179">
        <v>2023</v>
      </c>
      <c r="G1179" t="s">
        <v>113</v>
      </c>
      <c r="H1179" t="s">
        <v>138</v>
      </c>
      <c r="I1179" t="s">
        <v>117</v>
      </c>
      <c r="J1179">
        <v>4</v>
      </c>
      <c r="M1179" t="s">
        <v>72</v>
      </c>
      <c r="N1179">
        <f>SUM(Table71417[[#This Row],[Mitigation ($ million)]], Table71417[[#This Row],[Adaptation ($ million)]])</f>
        <v>1</v>
      </c>
      <c r="O1179">
        <v>0.5</v>
      </c>
      <c r="P1179">
        <v>0.5</v>
      </c>
      <c r="R1179" s="43">
        <f>Table71417[[#This Row],[Climate finance ($ million)]]/Table71417[[#This Row],[Total commitment ($ million)]]</f>
        <v>0.25</v>
      </c>
      <c r="S1179" s="21" t="s">
        <v>1147</v>
      </c>
      <c r="T1179" s="1" t="s">
        <v>8797</v>
      </c>
    </row>
    <row r="1180" spans="1:20" x14ac:dyDescent="0.25">
      <c r="A1180" t="s">
        <v>8742</v>
      </c>
      <c r="B1180" t="s">
        <v>66</v>
      </c>
      <c r="C1180" t="s">
        <v>1142</v>
      </c>
      <c r="D1180" t="s">
        <v>1141</v>
      </c>
      <c r="E1180" s="2">
        <v>45280</v>
      </c>
      <c r="F1180">
        <v>2023</v>
      </c>
      <c r="G1180" t="s">
        <v>88</v>
      </c>
      <c r="H1180" t="s">
        <v>68</v>
      </c>
      <c r="I1180" t="s">
        <v>117</v>
      </c>
      <c r="J1180">
        <v>0.22500000000000001</v>
      </c>
      <c r="M1180" t="s">
        <v>25</v>
      </c>
      <c r="N1180">
        <f>SUM(Table71417[[#This Row],[Mitigation ($ million)]], Table71417[[#This Row],[Adaptation ($ million)]])</f>
        <v>0.22500000000000001</v>
      </c>
      <c r="P1180">
        <v>0.22500000000000001</v>
      </c>
      <c r="R1180" s="43">
        <f>Table71417[[#This Row],[Climate finance ($ million)]]/Table71417[[#This Row],[Total commitment ($ million)]]</f>
        <v>1</v>
      </c>
      <c r="S1180" s="21" t="s">
        <v>1143</v>
      </c>
      <c r="T1180" s="1" t="s">
        <v>8797</v>
      </c>
    </row>
    <row r="1181" spans="1:20" x14ac:dyDescent="0.25">
      <c r="A1181" t="s">
        <v>8742</v>
      </c>
      <c r="B1181" t="s">
        <v>66</v>
      </c>
      <c r="C1181" t="s">
        <v>1154</v>
      </c>
      <c r="D1181" t="s">
        <v>1153</v>
      </c>
      <c r="E1181" s="2">
        <v>45281</v>
      </c>
      <c r="F1181">
        <v>2023</v>
      </c>
      <c r="G1181" t="s">
        <v>88</v>
      </c>
      <c r="H1181" t="s">
        <v>68</v>
      </c>
      <c r="I1181" t="s">
        <v>117</v>
      </c>
      <c r="J1181">
        <v>0.22500000000000001</v>
      </c>
      <c r="M1181" t="s">
        <v>25</v>
      </c>
      <c r="N1181">
        <f>SUM(Table71417[[#This Row],[Mitigation ($ million)]], Table71417[[#This Row],[Adaptation ($ million)]])</f>
        <v>0.22500000000000001</v>
      </c>
      <c r="P1181">
        <v>0.22500000000000001</v>
      </c>
      <c r="R1181" s="43">
        <f>Table71417[[#This Row],[Climate finance ($ million)]]/Table71417[[#This Row],[Total commitment ($ million)]]</f>
        <v>1</v>
      </c>
      <c r="S1181" s="21" t="s">
        <v>1155</v>
      </c>
      <c r="T1181" s="1" t="s">
        <v>8797</v>
      </c>
    </row>
    <row r="1182" spans="1:20" x14ac:dyDescent="0.25">
      <c r="A1182" t="s">
        <v>8742</v>
      </c>
      <c r="B1182" t="s">
        <v>66</v>
      </c>
      <c r="C1182" t="s">
        <v>3548</v>
      </c>
      <c r="D1182" t="s">
        <v>3547</v>
      </c>
      <c r="E1182" s="2">
        <v>44326</v>
      </c>
      <c r="F1182">
        <v>2021</v>
      </c>
      <c r="G1182" t="s">
        <v>201</v>
      </c>
      <c r="H1182" t="s">
        <v>210</v>
      </c>
      <c r="I1182" t="s">
        <v>117</v>
      </c>
      <c r="J1182">
        <v>0.22500000000000001</v>
      </c>
      <c r="M1182" t="s">
        <v>25</v>
      </c>
      <c r="N1182">
        <f>SUM(Table71417[[#This Row],[Mitigation ($ million)]], Table71417[[#This Row],[Adaptation ($ million)]])</f>
        <v>0.22500000000000001</v>
      </c>
      <c r="O1182">
        <v>0.22500000000000001</v>
      </c>
      <c r="P1182">
        <v>0</v>
      </c>
      <c r="R1182" s="43">
        <f>Table71417[[#This Row],[Climate finance ($ million)]]/Table71417[[#This Row],[Total commitment ($ million)]]</f>
        <v>1</v>
      </c>
      <c r="T1182" s="1" t="s">
        <v>8795</v>
      </c>
    </row>
    <row r="1183" spans="1:20" x14ac:dyDescent="0.25">
      <c r="A1183" t="s">
        <v>8742</v>
      </c>
      <c r="B1183" t="s">
        <v>66</v>
      </c>
      <c r="C1183" t="s">
        <v>3550</v>
      </c>
      <c r="D1183" t="s">
        <v>3549</v>
      </c>
      <c r="E1183" s="2">
        <v>44406</v>
      </c>
      <c r="F1183">
        <v>2021</v>
      </c>
      <c r="G1183" t="s">
        <v>113</v>
      </c>
      <c r="H1183" t="s">
        <v>210</v>
      </c>
      <c r="I1183" t="s">
        <v>117</v>
      </c>
      <c r="J1183">
        <v>0.12</v>
      </c>
      <c r="M1183" t="s">
        <v>25</v>
      </c>
      <c r="N1183">
        <f>SUM(Table71417[[#This Row],[Mitigation ($ million)]], Table71417[[#This Row],[Adaptation ($ million)]])</f>
        <v>0.12</v>
      </c>
      <c r="O1183">
        <v>0.12</v>
      </c>
      <c r="R1183" s="43">
        <f>Table71417[[#This Row],[Climate finance ($ million)]]/Table71417[[#This Row],[Total commitment ($ million)]]</f>
        <v>1</v>
      </c>
      <c r="T1183" s="1" t="s">
        <v>8795</v>
      </c>
    </row>
    <row r="1184" spans="1:20" x14ac:dyDescent="0.25">
      <c r="A1184" t="s">
        <v>8742</v>
      </c>
      <c r="B1184" t="s">
        <v>66</v>
      </c>
      <c r="C1184" t="s">
        <v>3552</v>
      </c>
      <c r="D1184" t="s">
        <v>3551</v>
      </c>
      <c r="E1184" s="2">
        <v>44406</v>
      </c>
      <c r="F1184">
        <v>2021</v>
      </c>
      <c r="G1184" t="s">
        <v>104</v>
      </c>
      <c r="H1184" t="s">
        <v>210</v>
      </c>
      <c r="I1184" t="s">
        <v>325</v>
      </c>
      <c r="J1184">
        <v>0.22500000000000001</v>
      </c>
      <c r="M1184" t="s">
        <v>25</v>
      </c>
      <c r="N1184">
        <f>SUM(Table71417[[#This Row],[Mitigation ($ million)]], Table71417[[#This Row],[Adaptation ($ million)]])</f>
        <v>0.22500000000000001</v>
      </c>
      <c r="O1184">
        <v>0.22500000000000001</v>
      </c>
      <c r="R1184" s="5"/>
      <c r="T1184" s="1" t="s">
        <v>8795</v>
      </c>
    </row>
    <row r="1185" spans="1:20" x14ac:dyDescent="0.25">
      <c r="A1185" t="s">
        <v>8742</v>
      </c>
      <c r="B1185" t="s">
        <v>66</v>
      </c>
      <c r="C1185" t="s">
        <v>3554</v>
      </c>
      <c r="D1185" t="s">
        <v>3553</v>
      </c>
      <c r="E1185" s="2">
        <v>44406</v>
      </c>
      <c r="F1185">
        <v>2021</v>
      </c>
      <c r="G1185" t="s">
        <v>104</v>
      </c>
      <c r="H1185" t="s">
        <v>210</v>
      </c>
      <c r="I1185" t="s">
        <v>117</v>
      </c>
      <c r="J1185">
        <v>0.22500000000000001</v>
      </c>
      <c r="M1185" t="s">
        <v>25</v>
      </c>
      <c r="N1185">
        <f>SUM(Table71417[[#This Row],[Mitigation ($ million)]], Table71417[[#This Row],[Adaptation ($ million)]])</f>
        <v>0.22500000000000001</v>
      </c>
      <c r="O1185">
        <v>0.22500000000000001</v>
      </c>
      <c r="R1185" s="43">
        <f>Table71417[[#This Row],[Climate finance ($ million)]]/Table71417[[#This Row],[Total commitment ($ million)]]</f>
        <v>1</v>
      </c>
      <c r="T1185" s="1" t="s">
        <v>8795</v>
      </c>
    </row>
    <row r="1186" spans="1:20" x14ac:dyDescent="0.25">
      <c r="A1186" t="s">
        <v>8742</v>
      </c>
      <c r="B1186" t="s">
        <v>66</v>
      </c>
      <c r="C1186" t="s">
        <v>3556</v>
      </c>
      <c r="D1186" t="s">
        <v>3555</v>
      </c>
      <c r="E1186" s="2">
        <v>44440</v>
      </c>
      <c r="F1186">
        <v>2021</v>
      </c>
      <c r="G1186" t="s">
        <v>104</v>
      </c>
      <c r="H1186" t="s">
        <v>210</v>
      </c>
      <c r="I1186" t="s">
        <v>325</v>
      </c>
      <c r="J1186">
        <v>0.22</v>
      </c>
      <c r="M1186" t="s">
        <v>25</v>
      </c>
      <c r="N1186">
        <f>SUM(Table71417[[#This Row],[Mitigation ($ million)]], Table71417[[#This Row],[Adaptation ($ million)]])</f>
        <v>0.22</v>
      </c>
      <c r="O1186">
        <v>0.22</v>
      </c>
      <c r="R1186" s="5"/>
      <c r="T1186" s="1" t="s">
        <v>8795</v>
      </c>
    </row>
    <row r="1187" spans="1:20" x14ac:dyDescent="0.25">
      <c r="A1187" t="s">
        <v>8742</v>
      </c>
      <c r="B1187" t="s">
        <v>66</v>
      </c>
      <c r="C1187" t="s">
        <v>3558</v>
      </c>
      <c r="D1187" t="s">
        <v>3557</v>
      </c>
      <c r="E1187" s="2">
        <v>44446</v>
      </c>
      <c r="F1187">
        <v>2021</v>
      </c>
      <c r="G1187" t="s">
        <v>104</v>
      </c>
      <c r="H1187" t="s">
        <v>210</v>
      </c>
      <c r="I1187" t="s">
        <v>117</v>
      </c>
      <c r="J1187">
        <v>0.15</v>
      </c>
      <c r="M1187" t="s">
        <v>25</v>
      </c>
      <c r="N1187">
        <f>SUM(Table71417[[#This Row],[Mitigation ($ million)]], Table71417[[#This Row],[Adaptation ($ million)]])</f>
        <v>0.15</v>
      </c>
      <c r="O1187">
        <v>0.15</v>
      </c>
      <c r="R1187" s="43">
        <f>Table71417[[#This Row],[Climate finance ($ million)]]/Table71417[[#This Row],[Total commitment ($ million)]]</f>
        <v>1</v>
      </c>
      <c r="T1187" s="1" t="s">
        <v>8795</v>
      </c>
    </row>
    <row r="1188" spans="1:20" x14ac:dyDescent="0.25">
      <c r="A1188" t="s">
        <v>8742</v>
      </c>
      <c r="B1188" t="s">
        <v>66</v>
      </c>
      <c r="C1188" t="s">
        <v>3560</v>
      </c>
      <c r="D1188" t="s">
        <v>3559</v>
      </c>
      <c r="E1188" s="2">
        <v>44476</v>
      </c>
      <c r="F1188">
        <v>2021</v>
      </c>
      <c r="G1188" t="s">
        <v>104</v>
      </c>
      <c r="H1188" t="s">
        <v>210</v>
      </c>
      <c r="I1188" t="s">
        <v>325</v>
      </c>
      <c r="J1188">
        <v>0.22500000000000001</v>
      </c>
      <c r="M1188" t="s">
        <v>25</v>
      </c>
      <c r="N1188">
        <f>SUM(Table71417[[#This Row],[Mitigation ($ million)]], Table71417[[#This Row],[Adaptation ($ million)]])</f>
        <v>0.22500000000000001</v>
      </c>
      <c r="O1188">
        <v>0.22500000000000001</v>
      </c>
      <c r="R1188" s="43">
        <f>Table71417[[#This Row],[Climate finance ($ million)]]/Table71417[[#This Row],[Total commitment ($ million)]]</f>
        <v>1</v>
      </c>
      <c r="T1188" s="1" t="s">
        <v>8795</v>
      </c>
    </row>
    <row r="1189" spans="1:20" x14ac:dyDescent="0.25">
      <c r="A1189" t="s">
        <v>8742</v>
      </c>
      <c r="B1189" t="s">
        <v>66</v>
      </c>
      <c r="C1189" t="s">
        <v>2906</v>
      </c>
      <c r="D1189" t="s">
        <v>2905</v>
      </c>
      <c r="E1189" s="2">
        <v>44603</v>
      </c>
      <c r="F1189">
        <v>2022</v>
      </c>
      <c r="G1189" t="s">
        <v>104</v>
      </c>
      <c r="H1189" t="s">
        <v>210</v>
      </c>
      <c r="I1189" t="s">
        <v>117</v>
      </c>
      <c r="J1189">
        <v>0.22500000000000001</v>
      </c>
      <c r="M1189" t="s">
        <v>25</v>
      </c>
      <c r="N1189">
        <f>SUM(Table71417[[#This Row],[Mitigation ($ million)]], Table71417[[#This Row],[Adaptation ($ million)]])</f>
        <v>0.22500000000000001</v>
      </c>
      <c r="P1189">
        <v>0.22500000000000001</v>
      </c>
      <c r="R1189" s="43">
        <f>Table71417[[#This Row],[Climate finance ($ million)]]/Table71417[[#This Row],[Total commitment ($ million)]]</f>
        <v>1</v>
      </c>
      <c r="S1189" s="21"/>
      <c r="T1189" s="1" t="s">
        <v>8796</v>
      </c>
    </row>
    <row r="1190" spans="1:20" x14ac:dyDescent="0.25">
      <c r="A1190" t="s">
        <v>8742</v>
      </c>
      <c r="B1190" t="s">
        <v>66</v>
      </c>
      <c r="C1190" t="s">
        <v>2909</v>
      </c>
      <c r="D1190" t="s">
        <v>2908</v>
      </c>
      <c r="E1190" s="2">
        <v>44641</v>
      </c>
      <c r="F1190">
        <v>2022</v>
      </c>
      <c r="G1190" t="s">
        <v>104</v>
      </c>
      <c r="H1190" t="s">
        <v>210</v>
      </c>
      <c r="I1190" t="s">
        <v>132</v>
      </c>
      <c r="J1190">
        <v>0.22500000000000001</v>
      </c>
      <c r="M1190" t="s">
        <v>25</v>
      </c>
      <c r="N1190">
        <f>SUM(Table71417[[#This Row],[Mitigation ($ million)]], Table71417[[#This Row],[Adaptation ($ million)]])</f>
        <v>0.22500000000000001</v>
      </c>
      <c r="P1190">
        <v>0.22500000000000001</v>
      </c>
      <c r="R1190" s="43">
        <f>Table71417[[#This Row],[Climate finance ($ million)]]/Table71417[[#This Row],[Total commitment ($ million)]]</f>
        <v>1</v>
      </c>
      <c r="S1190" s="21"/>
      <c r="T1190" s="1" t="s">
        <v>8796</v>
      </c>
    </row>
    <row r="1191" spans="1:20" x14ac:dyDescent="0.25">
      <c r="A1191" t="s">
        <v>8742</v>
      </c>
      <c r="B1191" t="s">
        <v>66</v>
      </c>
      <c r="C1191" t="s">
        <v>3053</v>
      </c>
      <c r="D1191" t="s">
        <v>3052</v>
      </c>
      <c r="E1191" s="2">
        <v>44718</v>
      </c>
      <c r="F1191">
        <v>2022</v>
      </c>
      <c r="G1191" t="s">
        <v>104</v>
      </c>
      <c r="H1191" t="s">
        <v>210</v>
      </c>
      <c r="I1191" t="s">
        <v>325</v>
      </c>
      <c r="J1191">
        <v>0.15</v>
      </c>
      <c r="M1191" t="s">
        <v>25</v>
      </c>
      <c r="N1191">
        <f>SUM(Table71417[[#This Row],[Mitigation ($ million)]], Table71417[[#This Row],[Adaptation ($ million)]])</f>
        <v>0.15</v>
      </c>
      <c r="P1191">
        <v>0.15</v>
      </c>
      <c r="R1191" s="5"/>
      <c r="S1191" s="21"/>
      <c r="T1191" s="1" t="s">
        <v>8796</v>
      </c>
    </row>
    <row r="1192" spans="1:20" x14ac:dyDescent="0.25">
      <c r="A1192" t="s">
        <v>8742</v>
      </c>
      <c r="B1192" t="s">
        <v>66</v>
      </c>
      <c r="C1192" t="s">
        <v>2835</v>
      </c>
      <c r="D1192" t="s">
        <v>2834</v>
      </c>
      <c r="E1192" s="2">
        <v>44726</v>
      </c>
      <c r="F1192">
        <v>2022</v>
      </c>
      <c r="G1192" t="s">
        <v>288</v>
      </c>
      <c r="H1192" t="s">
        <v>210</v>
      </c>
      <c r="I1192" t="s">
        <v>325</v>
      </c>
      <c r="J1192">
        <v>0.19</v>
      </c>
      <c r="M1192" t="s">
        <v>25</v>
      </c>
      <c r="N1192">
        <f>SUM(Table71417[[#This Row],[Mitigation ($ million)]], Table71417[[#This Row],[Adaptation ($ million)]])</f>
        <v>0.19</v>
      </c>
      <c r="P1192">
        <v>0.19</v>
      </c>
      <c r="R1192" s="43">
        <f>Table71417[[#This Row],[Climate finance ($ million)]]/Table71417[[#This Row],[Total commitment ($ million)]]</f>
        <v>1</v>
      </c>
      <c r="S1192" s="21"/>
      <c r="T1192" s="1" t="s">
        <v>8796</v>
      </c>
    </row>
    <row r="1193" spans="1:20" x14ac:dyDescent="0.25">
      <c r="A1193" t="s">
        <v>8742</v>
      </c>
      <c r="B1193" t="s">
        <v>66</v>
      </c>
      <c r="C1193" t="s">
        <v>3050</v>
      </c>
      <c r="D1193" t="s">
        <v>3049</v>
      </c>
      <c r="E1193" s="2">
        <v>44762</v>
      </c>
      <c r="F1193">
        <v>2022</v>
      </c>
      <c r="G1193" t="s">
        <v>122</v>
      </c>
      <c r="H1193" t="s">
        <v>210</v>
      </c>
      <c r="I1193" t="s">
        <v>117</v>
      </c>
      <c r="J1193">
        <v>0.15</v>
      </c>
      <c r="M1193" t="s">
        <v>25</v>
      </c>
      <c r="N1193">
        <f>SUM(Table71417[[#This Row],[Mitigation ($ million)]], Table71417[[#This Row],[Adaptation ($ million)]])</f>
        <v>0.15</v>
      </c>
      <c r="P1193">
        <v>0.15</v>
      </c>
      <c r="R1193" s="43">
        <f>Table71417[[#This Row],[Climate finance ($ million)]]/Table71417[[#This Row],[Total commitment ($ million)]]</f>
        <v>1</v>
      </c>
      <c r="S1193" s="21"/>
      <c r="T1193" s="1" t="s">
        <v>8796</v>
      </c>
    </row>
    <row r="1194" spans="1:20" x14ac:dyDescent="0.25">
      <c r="A1194" t="s">
        <v>8742</v>
      </c>
      <c r="B1194" t="s">
        <v>66</v>
      </c>
      <c r="C1194" t="s">
        <v>2912</v>
      </c>
      <c r="D1194" t="s">
        <v>2911</v>
      </c>
      <c r="E1194" s="2">
        <v>44774</v>
      </c>
      <c r="F1194">
        <v>2022</v>
      </c>
      <c r="G1194" t="s">
        <v>104</v>
      </c>
      <c r="H1194" t="s">
        <v>210</v>
      </c>
      <c r="I1194" t="s">
        <v>325</v>
      </c>
      <c r="J1194">
        <v>0.22500000000000001</v>
      </c>
      <c r="M1194" t="s">
        <v>25</v>
      </c>
      <c r="N1194">
        <f>SUM(Table71417[[#This Row],[Mitigation ($ million)]], Table71417[[#This Row],[Adaptation ($ million)]])</f>
        <v>0.22500000000000001</v>
      </c>
      <c r="P1194">
        <v>0.22500000000000001</v>
      </c>
      <c r="R1194" s="43">
        <f>Table71417[[#This Row],[Climate finance ($ million)]]/Table71417[[#This Row],[Total commitment ($ million)]]</f>
        <v>1</v>
      </c>
      <c r="S1194" s="21"/>
      <c r="T1194" s="1" t="s">
        <v>8796</v>
      </c>
    </row>
    <row r="1195" spans="1:20" x14ac:dyDescent="0.25">
      <c r="A1195" t="s">
        <v>8742</v>
      </c>
      <c r="B1195" t="s">
        <v>66</v>
      </c>
      <c r="C1195" t="s">
        <v>2914</v>
      </c>
      <c r="D1195" t="s">
        <v>2913</v>
      </c>
      <c r="E1195" s="2">
        <v>44902</v>
      </c>
      <c r="F1195">
        <v>2022</v>
      </c>
      <c r="G1195" t="s">
        <v>104</v>
      </c>
      <c r="H1195" t="s">
        <v>210</v>
      </c>
      <c r="I1195" t="s">
        <v>117</v>
      </c>
      <c r="J1195">
        <v>0.215</v>
      </c>
      <c r="M1195" t="s">
        <v>24</v>
      </c>
      <c r="N1195">
        <f>SUM(Table71417[[#This Row],[Mitigation ($ million)]], Table71417[[#This Row],[Adaptation ($ million)]])</f>
        <v>0.215</v>
      </c>
      <c r="O1195">
        <v>0.215</v>
      </c>
      <c r="R1195" s="43">
        <f>Table71417[[#This Row],[Climate finance ($ million)]]/Table71417[[#This Row],[Total commitment ($ million)]]</f>
        <v>1</v>
      </c>
      <c r="S1195" s="21"/>
      <c r="T1195" s="1" t="s">
        <v>8796</v>
      </c>
    </row>
    <row r="1196" spans="1:20" x14ac:dyDescent="0.25">
      <c r="A1196" t="s">
        <v>8742</v>
      </c>
      <c r="B1196" t="s">
        <v>66</v>
      </c>
      <c r="C1196" t="s">
        <v>2276</v>
      </c>
      <c r="D1196" t="s">
        <v>2275</v>
      </c>
      <c r="E1196" s="2">
        <v>44914</v>
      </c>
      <c r="F1196">
        <v>2022</v>
      </c>
      <c r="G1196" t="s">
        <v>525</v>
      </c>
      <c r="H1196" t="s">
        <v>210</v>
      </c>
      <c r="I1196" t="s">
        <v>71</v>
      </c>
      <c r="J1196">
        <v>0.20499999999999999</v>
      </c>
      <c r="M1196" t="s">
        <v>25</v>
      </c>
      <c r="N1196">
        <f>SUM(Table71417[[#This Row],[Mitigation ($ million)]], Table71417[[#This Row],[Adaptation ($ million)]])</f>
        <v>0.20499999999999999</v>
      </c>
      <c r="P1196">
        <v>0.20499999999999999</v>
      </c>
      <c r="R1196" s="43">
        <f>Table71417[[#This Row],[Climate finance ($ million)]]/Table71417[[#This Row],[Total commitment ($ million)]]</f>
        <v>1</v>
      </c>
      <c r="S1196" s="21"/>
      <c r="T1196" s="1" t="s">
        <v>8796</v>
      </c>
    </row>
    <row r="1197" spans="1:20" x14ac:dyDescent="0.25">
      <c r="A1197" t="s">
        <v>8742</v>
      </c>
      <c r="B1197" t="s">
        <v>66</v>
      </c>
      <c r="C1197" t="s">
        <v>2279</v>
      </c>
      <c r="D1197" t="s">
        <v>2278</v>
      </c>
      <c r="E1197" s="2">
        <v>44915</v>
      </c>
      <c r="F1197">
        <v>2022</v>
      </c>
      <c r="G1197" t="s">
        <v>525</v>
      </c>
      <c r="H1197" t="s">
        <v>210</v>
      </c>
      <c r="I1197" t="s">
        <v>141</v>
      </c>
      <c r="J1197">
        <v>0.20499999999999999</v>
      </c>
      <c r="M1197" t="s">
        <v>25</v>
      </c>
      <c r="N1197">
        <f>SUM(Table71417[[#This Row],[Mitigation ($ million)]], Table71417[[#This Row],[Adaptation ($ million)]])</f>
        <v>0.20499999999999999</v>
      </c>
      <c r="P1197">
        <v>0.20499999999999999</v>
      </c>
      <c r="R1197" s="43">
        <f>Table71417[[#This Row],[Climate finance ($ million)]]/Table71417[[#This Row],[Total commitment ($ million)]]</f>
        <v>1</v>
      </c>
      <c r="S1197" s="21"/>
      <c r="T1197" s="1" t="s">
        <v>8796</v>
      </c>
    </row>
    <row r="1198" spans="1:20" x14ac:dyDescent="0.25">
      <c r="A1198" t="s">
        <v>8742</v>
      </c>
      <c r="B1198" t="s">
        <v>66</v>
      </c>
      <c r="C1198" t="s">
        <v>214</v>
      </c>
      <c r="D1198" t="s">
        <v>213</v>
      </c>
      <c r="E1198" s="2">
        <v>44995</v>
      </c>
      <c r="F1198">
        <v>2023</v>
      </c>
      <c r="G1198" t="s">
        <v>216</v>
      </c>
      <c r="H1198" t="s">
        <v>210</v>
      </c>
      <c r="I1198" t="s">
        <v>117</v>
      </c>
      <c r="J1198">
        <v>7.1999999999999995E-2</v>
      </c>
      <c r="M1198" t="s">
        <v>25</v>
      </c>
      <c r="N1198">
        <f>SUM(Table71417[[#This Row],[Mitigation ($ million)]], Table71417[[#This Row],[Adaptation ($ million)]])</f>
        <v>7.1999999999999995E-2</v>
      </c>
      <c r="P1198">
        <v>7.1999999999999995E-2</v>
      </c>
      <c r="R1198" s="43">
        <f>Table71417[[#This Row],[Climate finance ($ million)]]/Table71417[[#This Row],[Total commitment ($ million)]]</f>
        <v>1</v>
      </c>
      <c r="S1198" s="21"/>
      <c r="T1198" s="1" t="s">
        <v>8797</v>
      </c>
    </row>
    <row r="1199" spans="1:20" x14ac:dyDescent="0.25">
      <c r="A1199" t="s">
        <v>8742</v>
      </c>
      <c r="B1199" t="s">
        <v>66</v>
      </c>
      <c r="C1199" t="s">
        <v>206</v>
      </c>
      <c r="D1199" t="s">
        <v>205</v>
      </c>
      <c r="E1199" s="2">
        <v>44995</v>
      </c>
      <c r="F1199">
        <v>2023</v>
      </c>
      <c r="G1199" t="s">
        <v>208</v>
      </c>
      <c r="H1199" t="s">
        <v>210</v>
      </c>
      <c r="I1199" t="s">
        <v>126</v>
      </c>
      <c r="J1199">
        <v>0.17499999999999999</v>
      </c>
      <c r="M1199" t="s">
        <v>25</v>
      </c>
      <c r="N1199">
        <f>SUM(Table71417[[#This Row],[Mitigation ($ million)]], Table71417[[#This Row],[Adaptation ($ million)]])</f>
        <v>0.17499999999999999</v>
      </c>
      <c r="P1199">
        <v>0.17499999999999999</v>
      </c>
      <c r="R1199" s="43">
        <f>Table71417[[#This Row],[Climate finance ($ million)]]/Table71417[[#This Row],[Total commitment ($ million)]]</f>
        <v>1</v>
      </c>
      <c r="S1199" s="21"/>
      <c r="T1199" s="1" t="s">
        <v>8797</v>
      </c>
    </row>
    <row r="1200" spans="1:20" x14ac:dyDescent="0.25">
      <c r="A1200" t="s">
        <v>8742</v>
      </c>
      <c r="B1200" t="s">
        <v>66</v>
      </c>
      <c r="C1200" t="s">
        <v>322</v>
      </c>
      <c r="D1200" t="s">
        <v>321</v>
      </c>
      <c r="E1200" s="2">
        <v>45036</v>
      </c>
      <c r="F1200">
        <v>2023</v>
      </c>
      <c r="G1200" t="s">
        <v>104</v>
      </c>
      <c r="H1200" t="s">
        <v>210</v>
      </c>
      <c r="I1200" t="s">
        <v>325</v>
      </c>
      <c r="J1200">
        <v>0.22500000000000001</v>
      </c>
      <c r="M1200" t="s">
        <v>25</v>
      </c>
      <c r="N1200">
        <f>SUM(Table71417[[#This Row],[Mitigation ($ million)]], Table71417[[#This Row],[Adaptation ($ million)]])</f>
        <v>0.22500000000000001</v>
      </c>
      <c r="P1200">
        <v>0.22500000000000001</v>
      </c>
      <c r="R1200" s="43">
        <f>Table71417[[#This Row],[Climate finance ($ million)]]/Table71417[[#This Row],[Total commitment ($ million)]]</f>
        <v>1</v>
      </c>
      <c r="S1200" s="21"/>
      <c r="T1200" s="1" t="s">
        <v>8797</v>
      </c>
    </row>
    <row r="1201" spans="1:20" x14ac:dyDescent="0.25">
      <c r="A1201" t="s">
        <v>8742</v>
      </c>
      <c r="B1201" t="s">
        <v>66</v>
      </c>
      <c r="C1201" t="s">
        <v>345</v>
      </c>
      <c r="D1201" t="s">
        <v>344</v>
      </c>
      <c r="E1201" s="2">
        <v>45050</v>
      </c>
      <c r="F1201">
        <v>2023</v>
      </c>
      <c r="G1201" t="s">
        <v>288</v>
      </c>
      <c r="H1201" t="s">
        <v>210</v>
      </c>
      <c r="I1201" t="s">
        <v>325</v>
      </c>
      <c r="J1201">
        <v>0.22500000000000001</v>
      </c>
      <c r="M1201" t="s">
        <v>25</v>
      </c>
      <c r="N1201">
        <f>SUM(Table71417[[#This Row],[Mitigation ($ million)]], Table71417[[#This Row],[Adaptation ($ million)]])</f>
        <v>0.22500000000000001</v>
      </c>
      <c r="P1201">
        <v>0.22500000000000001</v>
      </c>
      <c r="R1201" s="43">
        <f>Table71417[[#This Row],[Climate finance ($ million)]]/Table71417[[#This Row],[Total commitment ($ million)]]</f>
        <v>1</v>
      </c>
      <c r="S1201" s="21"/>
      <c r="T1201" s="1" t="s">
        <v>8797</v>
      </c>
    </row>
    <row r="1202" spans="1:20" x14ac:dyDescent="0.25">
      <c r="A1202" t="s">
        <v>8742</v>
      </c>
      <c r="B1202" t="s">
        <v>66</v>
      </c>
      <c r="C1202" t="s">
        <v>371</v>
      </c>
      <c r="D1202" t="s">
        <v>370</v>
      </c>
      <c r="E1202" s="2">
        <v>45058</v>
      </c>
      <c r="F1202">
        <v>2023</v>
      </c>
      <c r="G1202" t="s">
        <v>190</v>
      </c>
      <c r="H1202" t="s">
        <v>210</v>
      </c>
      <c r="I1202" t="s">
        <v>325</v>
      </c>
      <c r="J1202">
        <v>0.22500000000000001</v>
      </c>
      <c r="M1202" t="s">
        <v>25</v>
      </c>
      <c r="N1202">
        <f>SUM(Table71417[[#This Row],[Mitigation ($ million)]], Table71417[[#This Row],[Adaptation ($ million)]])</f>
        <v>0.22500000000000001</v>
      </c>
      <c r="P1202">
        <v>0.22500000000000001</v>
      </c>
      <c r="R1202" s="43">
        <f>Table71417[[#This Row],[Climate finance ($ million)]]/Table71417[[#This Row],[Total commitment ($ million)]]</f>
        <v>1</v>
      </c>
      <c r="S1202" s="21"/>
      <c r="T1202" s="1" t="s">
        <v>8797</v>
      </c>
    </row>
    <row r="1203" spans="1:20" x14ac:dyDescent="0.25">
      <c r="A1203" t="s">
        <v>8742</v>
      </c>
      <c r="B1203" t="s">
        <v>66</v>
      </c>
      <c r="C1203" t="s">
        <v>3058</v>
      </c>
      <c r="D1203" t="s">
        <v>3057</v>
      </c>
      <c r="E1203" s="2">
        <v>44565</v>
      </c>
      <c r="F1203">
        <v>2022</v>
      </c>
      <c r="G1203" t="s">
        <v>104</v>
      </c>
      <c r="H1203" t="s">
        <v>210</v>
      </c>
      <c r="I1203" t="s">
        <v>141</v>
      </c>
      <c r="J1203">
        <v>0.15</v>
      </c>
      <c r="M1203" t="s">
        <v>24</v>
      </c>
      <c r="N1203">
        <f>SUM(Table71417[[#This Row],[Mitigation ($ million)]], Table71417[[#This Row],[Adaptation ($ million)]])</f>
        <v>0.15</v>
      </c>
      <c r="O1203">
        <v>0.15</v>
      </c>
      <c r="R1203" s="5"/>
      <c r="S1203" s="21"/>
      <c r="T1203" s="1" t="s">
        <v>8796</v>
      </c>
    </row>
    <row r="1204" spans="1:20" x14ac:dyDescent="0.25">
      <c r="A1204" t="s">
        <v>8742</v>
      </c>
      <c r="B1204" t="s">
        <v>66</v>
      </c>
      <c r="C1204" t="s">
        <v>2916</v>
      </c>
      <c r="D1204" t="s">
        <v>2915</v>
      </c>
      <c r="E1204" s="2">
        <v>44627</v>
      </c>
      <c r="F1204">
        <v>2022</v>
      </c>
      <c r="G1204" t="s">
        <v>104</v>
      </c>
      <c r="H1204" t="s">
        <v>210</v>
      </c>
      <c r="I1204" t="s">
        <v>141</v>
      </c>
      <c r="J1204">
        <v>0.15</v>
      </c>
      <c r="M1204" t="s">
        <v>24</v>
      </c>
      <c r="N1204">
        <f>SUM(Table71417[[#This Row],[Mitigation ($ million)]], Table71417[[#This Row],[Adaptation ($ million)]])</f>
        <v>0.15</v>
      </c>
      <c r="O1204">
        <v>0.15</v>
      </c>
      <c r="R1204" s="43">
        <f>Table71417[[#This Row],[Climate finance ($ million)]]/Table71417[[#This Row],[Total commitment ($ million)]]</f>
        <v>1</v>
      </c>
      <c r="S1204" s="21"/>
      <c r="T1204" s="1" t="s">
        <v>8796</v>
      </c>
    </row>
    <row r="1205" spans="1:20" x14ac:dyDescent="0.25">
      <c r="A1205" t="s">
        <v>8742</v>
      </c>
      <c r="B1205" t="s">
        <v>66</v>
      </c>
      <c r="C1205" t="s">
        <v>1114</v>
      </c>
      <c r="D1205" t="s">
        <v>1113</v>
      </c>
      <c r="E1205" s="2">
        <v>45278</v>
      </c>
      <c r="F1205">
        <v>2023</v>
      </c>
      <c r="G1205" t="s">
        <v>146</v>
      </c>
      <c r="H1205" t="s">
        <v>210</v>
      </c>
      <c r="I1205" t="s">
        <v>117</v>
      </c>
      <c r="J1205">
        <v>3.5000000000000003E-2</v>
      </c>
      <c r="M1205" t="s">
        <v>72</v>
      </c>
      <c r="N1205">
        <f>SUM(Table71417[[#This Row],[Mitigation ($ million)]], Table71417[[#This Row],[Adaptation ($ million)]])</f>
        <v>3.5000000000000003E-2</v>
      </c>
      <c r="O1205">
        <v>1.7500000000000002E-2</v>
      </c>
      <c r="P1205">
        <v>1.7500000000000002E-2</v>
      </c>
      <c r="R1205" s="43">
        <f>Table71417[[#This Row],[Climate finance ($ million)]]/Table71417[[#This Row],[Total commitment ($ million)]]</f>
        <v>1</v>
      </c>
      <c r="S1205" s="21"/>
      <c r="T1205" s="1" t="s">
        <v>8797</v>
      </c>
    </row>
    <row r="1206" spans="1:20" x14ac:dyDescent="0.25">
      <c r="A1206" t="s">
        <v>914</v>
      </c>
      <c r="B1206" t="s">
        <v>66</v>
      </c>
      <c r="C1206" t="s">
        <v>4827</v>
      </c>
      <c r="D1206" s="3" t="s">
        <v>4802</v>
      </c>
      <c r="E1206" s="50">
        <v>44482</v>
      </c>
      <c r="F1206">
        <v>2021</v>
      </c>
      <c r="G1206" t="s">
        <v>4725</v>
      </c>
      <c r="H1206" s="46" t="s">
        <v>12301</v>
      </c>
      <c r="I1206" t="s">
        <v>141</v>
      </c>
      <c r="J1206">
        <v>200</v>
      </c>
      <c r="N1206" s="41">
        <f>Table71417[[#This Row],[Total commitment ($ million)]]*Table71417[[#This Row],[Climate finance (%)]]</f>
        <v>150</v>
      </c>
      <c r="R1206" s="5">
        <v>0.75</v>
      </c>
      <c r="S1206" s="1" t="s">
        <v>11376</v>
      </c>
      <c r="T1206" s="1" t="s">
        <v>9160</v>
      </c>
    </row>
    <row r="1207" spans="1:20" x14ac:dyDescent="0.25">
      <c r="A1207" t="s">
        <v>914</v>
      </c>
      <c r="B1207" t="s">
        <v>66</v>
      </c>
      <c r="C1207" t="s">
        <v>8854</v>
      </c>
      <c r="D1207" t="s">
        <v>4809</v>
      </c>
      <c r="E1207" s="50">
        <v>44546</v>
      </c>
      <c r="F1207">
        <v>2021</v>
      </c>
      <c r="G1207" t="s">
        <v>168</v>
      </c>
      <c r="H1207" s="46" t="s">
        <v>12301</v>
      </c>
      <c r="I1207" t="s">
        <v>4842</v>
      </c>
      <c r="J1207">
        <v>189.53962999999999</v>
      </c>
      <c r="N1207" s="41">
        <f>Table71417[[#This Row],[Total commitment ($ million)]]*Table71417[[#This Row],[Climate finance (%)]]</f>
        <v>113.723778</v>
      </c>
      <c r="R1207" s="5">
        <v>0.6</v>
      </c>
      <c r="S1207" s="1" t="s">
        <v>11324</v>
      </c>
      <c r="T1207" s="1" t="s">
        <v>8839</v>
      </c>
    </row>
    <row r="1208" spans="1:20" x14ac:dyDescent="0.25">
      <c r="A1208" t="s">
        <v>914</v>
      </c>
      <c r="B1208" t="s">
        <v>91</v>
      </c>
      <c r="C1208" t="s">
        <v>4838</v>
      </c>
      <c r="D1208" s="3" t="s">
        <v>4821</v>
      </c>
      <c r="E1208" s="50">
        <v>44757</v>
      </c>
      <c r="F1208">
        <v>2022</v>
      </c>
      <c r="G1208" t="s">
        <v>4730</v>
      </c>
      <c r="H1208" s="46" t="s">
        <v>196</v>
      </c>
      <c r="I1208" t="s">
        <v>325</v>
      </c>
      <c r="J1208">
        <v>125</v>
      </c>
      <c r="N1208" s="41">
        <f>Table71417[[#This Row],[Total commitment ($ million)]]*Table71417[[#This Row],[Climate finance (%)]]</f>
        <v>30</v>
      </c>
      <c r="R1208" s="5">
        <v>0.24</v>
      </c>
      <c r="S1208" s="1" t="s">
        <v>14339</v>
      </c>
      <c r="T1208" s="1" t="s">
        <v>9160</v>
      </c>
    </row>
    <row r="1209" spans="1:20" x14ac:dyDescent="0.25">
      <c r="A1209" t="s">
        <v>914</v>
      </c>
      <c r="B1209" t="s">
        <v>91</v>
      </c>
      <c r="C1209" t="s">
        <v>4764</v>
      </c>
      <c r="D1209" t="s">
        <v>4740</v>
      </c>
      <c r="E1209" s="50">
        <v>44909</v>
      </c>
      <c r="F1209">
        <v>2022</v>
      </c>
      <c r="G1209" t="s">
        <v>79</v>
      </c>
      <c r="H1209" s="46" t="s">
        <v>12301</v>
      </c>
      <c r="I1209" t="s">
        <v>141</v>
      </c>
      <c r="J1209">
        <v>110</v>
      </c>
      <c r="N1209" s="41">
        <f>Table71417[[#This Row],[Total commitment ($ million)]]*Table71417[[#This Row],[Climate finance (%)]]</f>
        <v>4.0699999999999994</v>
      </c>
      <c r="R1209" s="5">
        <v>3.6999999999999998E-2</v>
      </c>
      <c r="S1209" s="1" t="s">
        <v>11325</v>
      </c>
      <c r="T1209" s="1" t="s">
        <v>8839</v>
      </c>
    </row>
    <row r="1210" spans="1:20" x14ac:dyDescent="0.25">
      <c r="A1210" t="s">
        <v>914</v>
      </c>
      <c r="B1210" t="s">
        <v>66</v>
      </c>
      <c r="C1210" t="s">
        <v>8833</v>
      </c>
      <c r="D1210" t="s">
        <v>8827</v>
      </c>
      <c r="E1210" s="50">
        <v>44224</v>
      </c>
      <c r="F1210">
        <v>2021</v>
      </c>
      <c r="G1210" t="s">
        <v>113</v>
      </c>
      <c r="H1210" s="46" t="s">
        <v>12301</v>
      </c>
      <c r="I1210" t="s">
        <v>141</v>
      </c>
      <c r="J1210">
        <v>310</v>
      </c>
      <c r="N1210" s="41">
        <f>Table71417[[#This Row],[Total commitment ($ million)]]*Table71417[[#This Row],[Climate finance (%)]]</f>
        <v>155</v>
      </c>
      <c r="R1210" s="5">
        <v>0.5</v>
      </c>
      <c r="S1210" s="1" t="s">
        <v>11326</v>
      </c>
      <c r="T1210" s="1" t="s">
        <v>8839</v>
      </c>
    </row>
    <row r="1211" spans="1:20" x14ac:dyDescent="0.25">
      <c r="A1211" t="s">
        <v>914</v>
      </c>
      <c r="B1211" t="s">
        <v>66</v>
      </c>
      <c r="C1211" t="s">
        <v>8852</v>
      </c>
      <c r="D1211" t="s">
        <v>4815</v>
      </c>
      <c r="E1211" s="50">
        <v>44462</v>
      </c>
      <c r="F1211">
        <v>2021</v>
      </c>
      <c r="G1211" t="s">
        <v>88</v>
      </c>
      <c r="H1211" s="46" t="s">
        <v>12301</v>
      </c>
      <c r="I1211" t="s">
        <v>84</v>
      </c>
      <c r="J1211">
        <v>356.67</v>
      </c>
      <c r="N1211" s="41">
        <f>Table71417[[#This Row],[Total commitment ($ million)]]*Table71417[[#This Row],[Climate finance (%)]]</f>
        <v>356.67</v>
      </c>
      <c r="R1211" s="5">
        <v>1</v>
      </c>
      <c r="S1211" s="1" t="s">
        <v>11327</v>
      </c>
      <c r="T1211" s="1" t="s">
        <v>8839</v>
      </c>
    </row>
    <row r="1212" spans="1:20" x14ac:dyDescent="0.25">
      <c r="A1212" t="s">
        <v>914</v>
      </c>
      <c r="B1212" t="s">
        <v>66</v>
      </c>
      <c r="C1212" t="s">
        <v>8834</v>
      </c>
      <c r="D1212" t="s">
        <v>8828</v>
      </c>
      <c r="E1212" s="50">
        <v>44224</v>
      </c>
      <c r="F1212">
        <v>2021</v>
      </c>
      <c r="G1212" t="s">
        <v>88</v>
      </c>
      <c r="H1212" s="46" t="s">
        <v>12301</v>
      </c>
      <c r="I1212" t="s">
        <v>141</v>
      </c>
      <c r="J1212">
        <v>304</v>
      </c>
      <c r="N1212" s="41">
        <f>Table71417[[#This Row],[Total commitment ($ million)]]*Table71417[[#This Row],[Climate finance (%)]]</f>
        <v>80.599999999999994</v>
      </c>
      <c r="R1212" s="5">
        <v>0.26513157894736838</v>
      </c>
      <c r="S1212" s="1" t="s">
        <v>11328</v>
      </c>
      <c r="T1212" s="1" t="s">
        <v>8839</v>
      </c>
    </row>
    <row r="1213" spans="1:20" x14ac:dyDescent="0.25">
      <c r="A1213" t="s">
        <v>914</v>
      </c>
      <c r="B1213" t="s">
        <v>66</v>
      </c>
      <c r="C1213" t="s">
        <v>8857</v>
      </c>
      <c r="D1213" t="s">
        <v>4799</v>
      </c>
      <c r="E1213" s="50">
        <v>44616</v>
      </c>
      <c r="F1213">
        <v>2022</v>
      </c>
      <c r="G1213" t="s">
        <v>88</v>
      </c>
      <c r="H1213" s="46" t="s">
        <v>12301</v>
      </c>
      <c r="I1213" t="s">
        <v>141</v>
      </c>
      <c r="J1213">
        <v>386</v>
      </c>
      <c r="N1213" s="41">
        <f>Table71417[[#This Row],[Total commitment ($ million)]]*Table71417[[#This Row],[Climate finance (%)]]</f>
        <v>158.26</v>
      </c>
      <c r="R1213" s="5">
        <v>0.41</v>
      </c>
      <c r="S1213" s="1" t="s">
        <v>11329</v>
      </c>
      <c r="T1213" s="1" t="s">
        <v>8839</v>
      </c>
    </row>
    <row r="1214" spans="1:20" x14ac:dyDescent="0.25">
      <c r="A1214" t="s">
        <v>914</v>
      </c>
      <c r="B1214" t="s">
        <v>66</v>
      </c>
      <c r="C1214" t="s">
        <v>3097</v>
      </c>
      <c r="D1214" t="s">
        <v>8829</v>
      </c>
      <c r="E1214" s="50">
        <v>44392</v>
      </c>
      <c r="F1214">
        <v>2021</v>
      </c>
      <c r="G1214" t="s">
        <v>168</v>
      </c>
      <c r="H1214" s="46" t="s">
        <v>12301</v>
      </c>
      <c r="I1214" t="s">
        <v>141</v>
      </c>
      <c r="J1214">
        <v>250</v>
      </c>
      <c r="N1214" s="41">
        <f>Table71417[[#This Row],[Total commitment ($ million)]]*Table71417[[#This Row],[Climate finance (%)]]</f>
        <v>250</v>
      </c>
      <c r="R1214" s="5">
        <v>1</v>
      </c>
      <c r="S1214" s="1" t="s">
        <v>11330</v>
      </c>
      <c r="T1214" s="1" t="s">
        <v>8839</v>
      </c>
    </row>
    <row r="1215" spans="1:20" x14ac:dyDescent="0.25">
      <c r="A1215" t="s">
        <v>914</v>
      </c>
      <c r="B1215" t="s">
        <v>66</v>
      </c>
      <c r="C1215" t="s">
        <v>4766</v>
      </c>
      <c r="D1215" t="s">
        <v>4743</v>
      </c>
      <c r="E1215" s="50">
        <v>44587</v>
      </c>
      <c r="F1215">
        <v>2022</v>
      </c>
      <c r="G1215" t="s">
        <v>62</v>
      </c>
      <c r="H1215" s="46" t="s">
        <v>12301</v>
      </c>
      <c r="I1215" t="s">
        <v>84</v>
      </c>
      <c r="J1215">
        <v>108</v>
      </c>
      <c r="N1215" s="41">
        <f>Table71417[[#This Row],[Total commitment ($ million)]]*Table71417[[#This Row],[Climate finance (%)]]</f>
        <v>108</v>
      </c>
      <c r="R1215" s="5">
        <v>1</v>
      </c>
      <c r="S1215" s="1" t="s">
        <v>11331</v>
      </c>
      <c r="T1215" s="1" t="s">
        <v>8839</v>
      </c>
    </row>
    <row r="1216" spans="1:20" x14ac:dyDescent="0.25">
      <c r="A1216" t="s">
        <v>914</v>
      </c>
      <c r="B1216" t="s">
        <v>66</v>
      </c>
      <c r="C1216" t="s">
        <v>8861</v>
      </c>
      <c r="D1216" t="s">
        <v>4819</v>
      </c>
      <c r="E1216" s="50">
        <v>44644</v>
      </c>
      <c r="F1216">
        <v>2022</v>
      </c>
      <c r="G1216" t="s">
        <v>79</v>
      </c>
      <c r="H1216" s="46" t="s">
        <v>12301</v>
      </c>
      <c r="I1216" t="s">
        <v>8838</v>
      </c>
      <c r="J1216">
        <v>200</v>
      </c>
      <c r="N1216" s="41">
        <f>Table71417[[#This Row],[Total commitment ($ million)]]*Table71417[[#This Row],[Climate finance (%)]]</f>
        <v>60</v>
      </c>
      <c r="R1216" s="5">
        <v>0.3</v>
      </c>
      <c r="S1216" s="1" t="s">
        <v>11393</v>
      </c>
      <c r="T1216" s="1" t="s">
        <v>8839</v>
      </c>
    </row>
    <row r="1217" spans="1:20" x14ac:dyDescent="0.25">
      <c r="A1217" t="s">
        <v>914</v>
      </c>
      <c r="B1217" t="s">
        <v>66</v>
      </c>
      <c r="C1217" t="s">
        <v>8853</v>
      </c>
      <c r="D1217" t="s">
        <v>4817</v>
      </c>
      <c r="E1217" s="50">
        <v>44525</v>
      </c>
      <c r="F1217">
        <v>2021</v>
      </c>
      <c r="G1217" t="s">
        <v>4725</v>
      </c>
      <c r="H1217" s="46" t="s">
        <v>12301</v>
      </c>
      <c r="I1217" t="s">
        <v>84</v>
      </c>
      <c r="J1217">
        <v>331.17</v>
      </c>
      <c r="N1217" s="41">
        <f>Table71417[[#This Row],[Total commitment ($ million)]]*Table71417[[#This Row],[Climate finance (%)]]</f>
        <v>331.17</v>
      </c>
      <c r="R1217" s="5">
        <v>1</v>
      </c>
      <c r="S1217" s="1" t="s">
        <v>11332</v>
      </c>
      <c r="T1217" s="1" t="s">
        <v>8839</v>
      </c>
    </row>
    <row r="1218" spans="1:20" x14ac:dyDescent="0.25">
      <c r="A1218" t="s">
        <v>914</v>
      </c>
      <c r="B1218" t="s">
        <v>91</v>
      </c>
      <c r="C1218" t="s">
        <v>4775</v>
      </c>
      <c r="D1218" t="s">
        <v>4753</v>
      </c>
      <c r="E1218" s="50">
        <v>44357</v>
      </c>
      <c r="F1218">
        <v>2021</v>
      </c>
      <c r="G1218" t="s">
        <v>4730</v>
      </c>
      <c r="H1218" s="46" t="s">
        <v>196</v>
      </c>
      <c r="I1218" t="s">
        <v>8838</v>
      </c>
      <c r="J1218">
        <v>100</v>
      </c>
      <c r="N1218" s="41">
        <f>Table71417[[#This Row],[Total commitment ($ million)]]*Table71417[[#This Row],[Climate finance (%)]]</f>
        <v>24</v>
      </c>
      <c r="R1218" s="5">
        <v>0.24</v>
      </c>
      <c r="S1218" s="1" t="s">
        <v>11333</v>
      </c>
      <c r="T1218" s="1" t="s">
        <v>8839</v>
      </c>
    </row>
    <row r="1219" spans="1:20" x14ac:dyDescent="0.25">
      <c r="A1219" t="s">
        <v>914</v>
      </c>
      <c r="B1219" t="s">
        <v>66</v>
      </c>
      <c r="C1219" t="s">
        <v>4832</v>
      </c>
      <c r="D1219" t="s">
        <v>4812</v>
      </c>
      <c r="E1219" s="50">
        <v>44371</v>
      </c>
      <c r="F1219">
        <v>2021</v>
      </c>
      <c r="G1219" t="s">
        <v>216</v>
      </c>
      <c r="H1219" s="46" t="s">
        <v>12301</v>
      </c>
      <c r="I1219" t="s">
        <v>84</v>
      </c>
      <c r="J1219">
        <v>274.87110000000001</v>
      </c>
      <c r="N1219" s="41">
        <f>Table71417[[#This Row],[Total commitment ($ million)]]*Table71417[[#This Row],[Climate finance (%)]]</f>
        <v>2.7487110000000001</v>
      </c>
      <c r="R1219" s="5">
        <v>0.01</v>
      </c>
      <c r="S1219" s="1" t="s">
        <v>11334</v>
      </c>
      <c r="T1219" s="1" t="s">
        <v>8839</v>
      </c>
    </row>
    <row r="1220" spans="1:20" x14ac:dyDescent="0.25">
      <c r="A1220" t="s">
        <v>914</v>
      </c>
      <c r="B1220" t="s">
        <v>91</v>
      </c>
      <c r="C1220" t="s">
        <v>8835</v>
      </c>
      <c r="D1220" t="s">
        <v>8830</v>
      </c>
      <c r="E1220" s="50">
        <v>44280</v>
      </c>
      <c r="F1220">
        <v>2021</v>
      </c>
      <c r="G1220" t="s">
        <v>4730</v>
      </c>
      <c r="H1220" s="46" t="s">
        <v>196</v>
      </c>
      <c r="I1220" t="s">
        <v>8838</v>
      </c>
      <c r="J1220">
        <v>90</v>
      </c>
      <c r="N1220" s="41">
        <f>Table71417[[#This Row],[Total commitment ($ million)]]*Table71417[[#This Row],[Climate finance (%)]]</f>
        <v>7.3440000000000003</v>
      </c>
      <c r="R1220" s="5">
        <v>8.1600000000000006E-2</v>
      </c>
      <c r="S1220" s="1" t="s">
        <v>11335</v>
      </c>
      <c r="T1220" s="1" t="s">
        <v>8839</v>
      </c>
    </row>
    <row r="1221" spans="1:20" x14ac:dyDescent="0.25">
      <c r="A1221" t="s">
        <v>914</v>
      </c>
      <c r="B1221" t="s">
        <v>66</v>
      </c>
      <c r="C1221" t="s">
        <v>8864</v>
      </c>
      <c r="D1221" t="s">
        <v>4744</v>
      </c>
      <c r="E1221" s="50">
        <v>45035</v>
      </c>
      <c r="F1221">
        <v>2023</v>
      </c>
      <c r="G1221" t="s">
        <v>88</v>
      </c>
      <c r="H1221" s="46" t="s">
        <v>12301</v>
      </c>
      <c r="I1221" t="s">
        <v>84</v>
      </c>
      <c r="J1221">
        <v>438.75</v>
      </c>
      <c r="N1221" s="41">
        <f>Table71417[[#This Row],[Total commitment ($ million)]]*Table71417[[#This Row],[Climate finance (%)]]</f>
        <v>438.75</v>
      </c>
      <c r="R1221" s="5">
        <v>1</v>
      </c>
      <c r="S1221" s="1" t="s">
        <v>11336</v>
      </c>
      <c r="T1221" s="1" t="s">
        <v>8839</v>
      </c>
    </row>
    <row r="1222" spans="1:20" x14ac:dyDescent="0.25">
      <c r="A1222" t="s">
        <v>914</v>
      </c>
      <c r="B1222" t="s">
        <v>66</v>
      </c>
      <c r="C1222" t="s">
        <v>4769</v>
      </c>
      <c r="D1222" t="s">
        <v>4747</v>
      </c>
      <c r="E1222" s="50">
        <v>44915</v>
      </c>
      <c r="F1222">
        <v>2022</v>
      </c>
      <c r="G1222" t="s">
        <v>88</v>
      </c>
      <c r="H1222" s="46" t="s">
        <v>12301</v>
      </c>
      <c r="I1222" t="s">
        <v>84</v>
      </c>
      <c r="J1222">
        <v>128</v>
      </c>
      <c r="N1222" s="41">
        <f>Table71417[[#This Row],[Total commitment ($ million)]]*Table71417[[#This Row],[Climate finance (%)]]</f>
        <v>128</v>
      </c>
      <c r="R1222" s="5">
        <v>1</v>
      </c>
      <c r="S1222" s="1" t="s">
        <v>11337</v>
      </c>
      <c r="T1222" s="1" t="s">
        <v>8839</v>
      </c>
    </row>
    <row r="1223" spans="1:20" x14ac:dyDescent="0.25">
      <c r="A1223" t="s">
        <v>914</v>
      </c>
      <c r="B1223" t="s">
        <v>66</v>
      </c>
      <c r="C1223" t="s">
        <v>8788</v>
      </c>
      <c r="D1223" s="3" t="s">
        <v>8773</v>
      </c>
      <c r="E1223" s="50">
        <v>44664</v>
      </c>
      <c r="F1223">
        <v>2022</v>
      </c>
      <c r="G1223" t="s">
        <v>62</v>
      </c>
      <c r="H1223" s="46" t="s">
        <v>12301</v>
      </c>
      <c r="I1223" t="s">
        <v>4841</v>
      </c>
      <c r="J1223">
        <v>248.4</v>
      </c>
      <c r="N1223" s="41">
        <v>124.2</v>
      </c>
      <c r="R1223" s="5">
        <v>0.5</v>
      </c>
      <c r="S1223" s="39" t="s">
        <v>11377</v>
      </c>
      <c r="T1223" s="1" t="s">
        <v>8766</v>
      </c>
    </row>
    <row r="1224" spans="1:20" x14ac:dyDescent="0.25">
      <c r="A1224" t="s">
        <v>914</v>
      </c>
      <c r="B1224" t="s">
        <v>66</v>
      </c>
      <c r="C1224" t="s">
        <v>8779</v>
      </c>
      <c r="D1224" s="3" t="s">
        <v>8762</v>
      </c>
      <c r="E1224" s="50">
        <v>44252</v>
      </c>
      <c r="F1224">
        <v>2021</v>
      </c>
      <c r="G1224" t="s">
        <v>255</v>
      </c>
      <c r="H1224" s="46" t="s">
        <v>12301</v>
      </c>
      <c r="I1224" t="s">
        <v>141</v>
      </c>
      <c r="J1224">
        <v>20</v>
      </c>
      <c r="N1224" s="41">
        <v>20</v>
      </c>
      <c r="R1224" s="5">
        <v>1</v>
      </c>
      <c r="S1224" s="39" t="s">
        <v>11378</v>
      </c>
      <c r="T1224" s="1" t="s">
        <v>8766</v>
      </c>
    </row>
    <row r="1225" spans="1:20" x14ac:dyDescent="0.25">
      <c r="A1225" t="s">
        <v>914</v>
      </c>
      <c r="B1225" t="s">
        <v>66</v>
      </c>
      <c r="C1225" t="s">
        <v>8862</v>
      </c>
      <c r="D1225" t="s">
        <v>4814</v>
      </c>
      <c r="E1225" s="50">
        <v>44587</v>
      </c>
      <c r="F1225">
        <v>2022</v>
      </c>
      <c r="G1225" t="s">
        <v>216</v>
      </c>
      <c r="H1225" s="46" t="s">
        <v>12301</v>
      </c>
      <c r="I1225" t="s">
        <v>84</v>
      </c>
      <c r="J1225">
        <v>146.26675</v>
      </c>
      <c r="N1225" s="41">
        <f>Table71417[[#This Row],[Total commitment ($ million)]]*Table71417[[#This Row],[Climate finance (%)]]</f>
        <v>59.969367499999997</v>
      </c>
      <c r="R1225" s="5">
        <v>0.41</v>
      </c>
      <c r="S1225" s="1" t="s">
        <v>11338</v>
      </c>
      <c r="T1225" s="1" t="s">
        <v>8839</v>
      </c>
    </row>
    <row r="1226" spans="1:20" x14ac:dyDescent="0.25">
      <c r="A1226" t="s">
        <v>914</v>
      </c>
      <c r="B1226" t="s">
        <v>91</v>
      </c>
      <c r="C1226" t="s">
        <v>4776</v>
      </c>
      <c r="D1226" t="s">
        <v>4754</v>
      </c>
      <c r="E1226" s="50">
        <v>44224</v>
      </c>
      <c r="F1226">
        <v>2021</v>
      </c>
      <c r="G1226" t="s">
        <v>4730</v>
      </c>
      <c r="H1226" s="46" t="s">
        <v>196</v>
      </c>
      <c r="I1226" t="s">
        <v>8838</v>
      </c>
      <c r="J1226">
        <v>100</v>
      </c>
      <c r="N1226" s="41">
        <f>Table71417[[#This Row],[Total commitment ($ million)]]*Table71417[[#This Row],[Climate finance (%)]]</f>
        <v>9</v>
      </c>
      <c r="R1226" s="5">
        <v>0.09</v>
      </c>
      <c r="S1226" s="1" t="s">
        <v>11339</v>
      </c>
      <c r="T1226" s="1" t="s">
        <v>8839</v>
      </c>
    </row>
    <row r="1227" spans="1:20" x14ac:dyDescent="0.25">
      <c r="A1227" t="s">
        <v>914</v>
      </c>
      <c r="B1227" t="s">
        <v>66</v>
      </c>
      <c r="C1227" t="s">
        <v>4833</v>
      </c>
      <c r="D1227" t="s">
        <v>4813</v>
      </c>
      <c r="E1227" s="50">
        <v>44511</v>
      </c>
      <c r="F1227">
        <v>2021</v>
      </c>
      <c r="G1227" t="s">
        <v>216</v>
      </c>
      <c r="H1227" s="46" t="s">
        <v>12301</v>
      </c>
      <c r="I1227" t="s">
        <v>84</v>
      </c>
      <c r="J1227">
        <v>143.50700000000001</v>
      </c>
      <c r="N1227" s="41">
        <f>Table71417[[#This Row],[Total commitment ($ million)]]*Table71417[[#This Row],[Climate finance (%)]]</f>
        <v>143.50700000000001</v>
      </c>
      <c r="R1227" s="5">
        <v>1</v>
      </c>
      <c r="S1227" s="1" t="s">
        <v>11340</v>
      </c>
      <c r="T1227" s="1" t="s">
        <v>8839</v>
      </c>
    </row>
    <row r="1228" spans="1:20" x14ac:dyDescent="0.25">
      <c r="A1228" t="s">
        <v>914</v>
      </c>
      <c r="B1228" t="s">
        <v>91</v>
      </c>
      <c r="C1228" t="s">
        <v>8836</v>
      </c>
      <c r="D1228" t="s">
        <v>8831</v>
      </c>
      <c r="E1228" s="50">
        <v>44462</v>
      </c>
      <c r="F1228">
        <v>2021</v>
      </c>
      <c r="G1228" t="s">
        <v>4730</v>
      </c>
      <c r="H1228" s="46" t="s">
        <v>196</v>
      </c>
      <c r="I1228" t="s">
        <v>8838</v>
      </c>
      <c r="J1228">
        <v>120</v>
      </c>
      <c r="N1228" s="41">
        <f>Table71417[[#This Row],[Total commitment ($ million)]]*Table71417[[#This Row],[Climate finance (%)]]</f>
        <v>12</v>
      </c>
      <c r="R1228" s="5">
        <v>0.1</v>
      </c>
      <c r="S1228" s="1" t="s">
        <v>11341</v>
      </c>
      <c r="T1228" s="1" t="s">
        <v>8839</v>
      </c>
    </row>
    <row r="1229" spans="1:20" x14ac:dyDescent="0.25">
      <c r="A1229" t="s">
        <v>914</v>
      </c>
      <c r="B1229" t="s">
        <v>66</v>
      </c>
      <c r="C1229" t="s">
        <v>4835</v>
      </c>
      <c r="D1229" t="s">
        <v>4816</v>
      </c>
      <c r="E1229" s="50">
        <v>44741</v>
      </c>
      <c r="F1229">
        <v>2022</v>
      </c>
      <c r="G1229" t="s">
        <v>88</v>
      </c>
      <c r="H1229" s="46" t="s">
        <v>12301</v>
      </c>
      <c r="I1229" t="s">
        <v>84</v>
      </c>
      <c r="J1229">
        <v>320</v>
      </c>
      <c r="N1229" s="41">
        <f>Table71417[[#This Row],[Total commitment ($ million)]]*Table71417[[#This Row],[Climate finance (%)]]</f>
        <v>104</v>
      </c>
      <c r="R1229" s="5">
        <v>0.32500000000000001</v>
      </c>
      <c r="S1229" s="1" t="s">
        <v>11342</v>
      </c>
      <c r="T1229" s="1" t="s">
        <v>8839</v>
      </c>
    </row>
    <row r="1230" spans="1:20" x14ac:dyDescent="0.25">
      <c r="A1230" t="s">
        <v>914</v>
      </c>
      <c r="B1230" t="s">
        <v>91</v>
      </c>
      <c r="C1230" t="s">
        <v>8850</v>
      </c>
      <c r="D1230" t="s">
        <v>4804</v>
      </c>
      <c r="E1230" s="50">
        <v>44511</v>
      </c>
      <c r="F1230">
        <v>2021</v>
      </c>
      <c r="G1230" t="s">
        <v>201</v>
      </c>
      <c r="H1230" s="46" t="s">
        <v>12301</v>
      </c>
      <c r="I1230" t="s">
        <v>141</v>
      </c>
      <c r="J1230">
        <v>47.5</v>
      </c>
      <c r="N1230" s="41">
        <f>Table71417[[#This Row],[Total commitment ($ million)]]*Table71417[[#This Row],[Climate finance (%)]]</f>
        <v>0.47500000000000003</v>
      </c>
      <c r="R1230" s="5">
        <v>0.01</v>
      </c>
      <c r="S1230" s="1" t="s">
        <v>11343</v>
      </c>
      <c r="T1230" s="1" t="s">
        <v>8839</v>
      </c>
    </row>
    <row r="1231" spans="1:20" x14ac:dyDescent="0.25">
      <c r="A1231" t="s">
        <v>914</v>
      </c>
      <c r="B1231" t="s">
        <v>66</v>
      </c>
      <c r="C1231" t="s">
        <v>8081</v>
      </c>
      <c r="D1231" t="s">
        <v>8846</v>
      </c>
      <c r="E1231" s="50">
        <v>44313</v>
      </c>
      <c r="F1231">
        <v>2021</v>
      </c>
      <c r="G1231" t="s">
        <v>88</v>
      </c>
      <c r="H1231" s="46" t="s">
        <v>12301</v>
      </c>
      <c r="I1231" t="s">
        <v>4842</v>
      </c>
      <c r="J1231">
        <v>105</v>
      </c>
      <c r="N1231" s="41">
        <f>Table71417[[#This Row],[Total commitment ($ million)]]*Table71417[[#This Row],[Climate finance (%)]]</f>
        <v>90.3</v>
      </c>
      <c r="R1231" s="5">
        <v>0.86</v>
      </c>
      <c r="S1231" s="1" t="s">
        <v>11344</v>
      </c>
      <c r="T1231" s="1" t="s">
        <v>8839</v>
      </c>
    </row>
    <row r="1232" spans="1:20" x14ac:dyDescent="0.25">
      <c r="A1232" t="s">
        <v>914</v>
      </c>
      <c r="B1232" t="s">
        <v>66</v>
      </c>
      <c r="C1232" t="s">
        <v>4829</v>
      </c>
      <c r="D1232" t="s">
        <v>4806</v>
      </c>
      <c r="E1232" s="50">
        <v>44644</v>
      </c>
      <c r="F1232">
        <v>2022</v>
      </c>
      <c r="G1232" t="s">
        <v>88</v>
      </c>
      <c r="H1232" s="46" t="s">
        <v>12301</v>
      </c>
      <c r="I1232" t="s">
        <v>4841</v>
      </c>
      <c r="J1232">
        <v>250</v>
      </c>
      <c r="N1232" s="41">
        <f>Table71417[[#This Row],[Total commitment ($ million)]]*Table71417[[#This Row],[Climate finance (%)]]</f>
        <v>187.5</v>
      </c>
      <c r="R1232" s="5">
        <v>0.75</v>
      </c>
      <c r="S1232" s="1" t="s">
        <v>11345</v>
      </c>
      <c r="T1232" s="1" t="s">
        <v>8839</v>
      </c>
    </row>
    <row r="1233" spans="1:20" x14ac:dyDescent="0.25">
      <c r="A1233" t="s">
        <v>914</v>
      </c>
      <c r="B1233" t="s">
        <v>66</v>
      </c>
      <c r="C1233" t="s">
        <v>4830</v>
      </c>
      <c r="D1233" t="s">
        <v>4807</v>
      </c>
      <c r="E1233" s="50">
        <v>44280</v>
      </c>
      <c r="F1233">
        <v>2021</v>
      </c>
      <c r="G1233" t="s">
        <v>88</v>
      </c>
      <c r="H1233" s="46" t="s">
        <v>12301</v>
      </c>
      <c r="I1233" t="s">
        <v>4842</v>
      </c>
      <c r="J1233">
        <v>105</v>
      </c>
      <c r="N1233" s="41">
        <f>Table71417[[#This Row],[Total commitment ($ million)]]*Table71417[[#This Row],[Climate finance (%)]]</f>
        <v>81.900000000000006</v>
      </c>
      <c r="R1233" s="5">
        <v>0.78</v>
      </c>
      <c r="S1233" s="1" t="s">
        <v>11346</v>
      </c>
      <c r="T1233" s="1" t="s">
        <v>8839</v>
      </c>
    </row>
    <row r="1234" spans="1:20" x14ac:dyDescent="0.25">
      <c r="A1234" t="s">
        <v>914</v>
      </c>
      <c r="B1234" t="s">
        <v>66</v>
      </c>
      <c r="C1234" t="s">
        <v>4825</v>
      </c>
      <c r="D1234" t="s">
        <v>4798</v>
      </c>
      <c r="E1234" s="50">
        <v>44585</v>
      </c>
      <c r="F1234">
        <v>2022</v>
      </c>
      <c r="G1234" t="s">
        <v>88</v>
      </c>
      <c r="H1234" s="46" t="s">
        <v>12301</v>
      </c>
      <c r="I1234" t="s">
        <v>141</v>
      </c>
      <c r="J1234">
        <v>135</v>
      </c>
      <c r="N1234" s="41">
        <f>Table71417[[#This Row],[Total commitment ($ million)]]*Table71417[[#This Row],[Climate finance (%)]]</f>
        <v>43.2</v>
      </c>
      <c r="R1234" s="5">
        <v>0.32</v>
      </c>
      <c r="S1234" s="1" t="s">
        <v>11347</v>
      </c>
      <c r="T1234" s="1" t="s">
        <v>8839</v>
      </c>
    </row>
    <row r="1235" spans="1:20" x14ac:dyDescent="0.25">
      <c r="A1235" t="s">
        <v>914</v>
      </c>
      <c r="B1235" t="s">
        <v>66</v>
      </c>
      <c r="C1235" t="s">
        <v>8469</v>
      </c>
      <c r="D1235" t="s">
        <v>8847</v>
      </c>
      <c r="E1235" s="50">
        <v>44392</v>
      </c>
      <c r="F1235">
        <v>2021</v>
      </c>
      <c r="G1235" t="s">
        <v>88</v>
      </c>
      <c r="H1235" s="46" t="s">
        <v>12301</v>
      </c>
      <c r="I1235" t="s">
        <v>4841</v>
      </c>
      <c r="J1235">
        <v>125</v>
      </c>
      <c r="N1235" s="41">
        <f>Table71417[[#This Row],[Total commitment ($ million)]]*Table71417[[#This Row],[Climate finance (%)]]</f>
        <v>75</v>
      </c>
      <c r="R1235" s="5">
        <v>0.6</v>
      </c>
      <c r="S1235" s="1" t="s">
        <v>11348</v>
      </c>
      <c r="T1235" s="1" t="s">
        <v>8839</v>
      </c>
    </row>
    <row r="1236" spans="1:20" x14ac:dyDescent="0.25">
      <c r="A1236" t="s">
        <v>914</v>
      </c>
      <c r="B1236" t="s">
        <v>91</v>
      </c>
      <c r="C1236" t="s">
        <v>8851</v>
      </c>
      <c r="D1236" t="s">
        <v>4800</v>
      </c>
      <c r="E1236" s="50">
        <v>44392</v>
      </c>
      <c r="F1236">
        <v>2021</v>
      </c>
      <c r="G1236" t="s">
        <v>88</v>
      </c>
      <c r="H1236" s="46" t="s">
        <v>12301</v>
      </c>
      <c r="I1236" t="s">
        <v>141</v>
      </c>
      <c r="J1236">
        <v>43.103720000000003</v>
      </c>
      <c r="N1236" s="41">
        <f>Table71417[[#This Row],[Total commitment ($ million)]]*Table71417[[#This Row],[Climate finance (%)]]</f>
        <v>43.103720000000003</v>
      </c>
      <c r="R1236" s="5">
        <v>1</v>
      </c>
      <c r="S1236" s="1" t="s">
        <v>11349</v>
      </c>
      <c r="T1236" s="1" t="s">
        <v>8839</v>
      </c>
    </row>
    <row r="1237" spans="1:20" x14ac:dyDescent="0.25">
      <c r="A1237" t="s">
        <v>914</v>
      </c>
      <c r="B1237" t="s">
        <v>66</v>
      </c>
      <c r="C1237" t="s">
        <v>8786</v>
      </c>
      <c r="D1237" s="3" t="s">
        <v>8771</v>
      </c>
      <c r="E1237" s="50">
        <v>44357</v>
      </c>
      <c r="F1237">
        <v>2021</v>
      </c>
      <c r="G1237" t="s">
        <v>8760</v>
      </c>
      <c r="H1237" s="46" t="s">
        <v>12301</v>
      </c>
      <c r="I1237" t="s">
        <v>4842</v>
      </c>
      <c r="J1237">
        <v>100</v>
      </c>
      <c r="N1237" s="41">
        <v>40</v>
      </c>
      <c r="R1237" s="5">
        <v>0.4</v>
      </c>
      <c r="S1237" s="39" t="s">
        <v>14340</v>
      </c>
      <c r="T1237" s="1" t="s">
        <v>8766</v>
      </c>
    </row>
    <row r="1238" spans="1:20" x14ac:dyDescent="0.25">
      <c r="A1238" t="s">
        <v>914</v>
      </c>
      <c r="B1238" t="s">
        <v>66</v>
      </c>
      <c r="C1238" t="s">
        <v>8855</v>
      </c>
      <c r="D1238" t="s">
        <v>4808</v>
      </c>
      <c r="E1238" s="50">
        <v>44511</v>
      </c>
      <c r="F1238">
        <v>2021</v>
      </c>
      <c r="G1238" t="s">
        <v>88</v>
      </c>
      <c r="H1238" s="46" t="s">
        <v>12301</v>
      </c>
      <c r="I1238" t="s">
        <v>4842</v>
      </c>
      <c r="J1238">
        <v>150</v>
      </c>
      <c r="N1238" s="41">
        <f>Table71417[[#This Row],[Total commitment ($ million)]]*Table71417[[#This Row],[Climate finance (%)]]</f>
        <v>87</v>
      </c>
      <c r="R1238" s="5">
        <v>0.57999999999999996</v>
      </c>
      <c r="S1238" s="1" t="s">
        <v>11350</v>
      </c>
      <c r="T1238" s="1" t="s">
        <v>8839</v>
      </c>
    </row>
    <row r="1239" spans="1:20" x14ac:dyDescent="0.25">
      <c r="A1239" t="s">
        <v>914</v>
      </c>
      <c r="B1239" t="s">
        <v>66</v>
      </c>
      <c r="C1239" t="s">
        <v>4836</v>
      </c>
      <c r="D1239" t="s">
        <v>4818</v>
      </c>
      <c r="E1239" s="50">
        <v>44546</v>
      </c>
      <c r="F1239">
        <v>2021</v>
      </c>
      <c r="G1239" t="s">
        <v>88</v>
      </c>
      <c r="H1239" s="46" t="s">
        <v>12301</v>
      </c>
      <c r="I1239" t="s">
        <v>4843</v>
      </c>
      <c r="J1239">
        <v>250</v>
      </c>
      <c r="N1239" s="41">
        <f>Table71417[[#This Row],[Total commitment ($ million)]]*Table71417[[#This Row],[Climate finance (%)]]</f>
        <v>25</v>
      </c>
      <c r="R1239" s="5">
        <v>0.1</v>
      </c>
      <c r="S1239" s="1" t="s">
        <v>11351</v>
      </c>
      <c r="T1239" s="1" t="s">
        <v>8839</v>
      </c>
    </row>
    <row r="1240" spans="1:20" x14ac:dyDescent="0.25">
      <c r="A1240" t="s">
        <v>914</v>
      </c>
      <c r="B1240" t="s">
        <v>91</v>
      </c>
      <c r="C1240" t="s">
        <v>4839</v>
      </c>
      <c r="D1240" t="s">
        <v>4822</v>
      </c>
      <c r="E1240" s="50">
        <v>44482</v>
      </c>
      <c r="F1240">
        <v>2021</v>
      </c>
      <c r="G1240" t="s">
        <v>4730</v>
      </c>
      <c r="H1240" s="46" t="s">
        <v>196</v>
      </c>
      <c r="I1240" t="s">
        <v>8838</v>
      </c>
      <c r="J1240">
        <v>60</v>
      </c>
      <c r="N1240" s="41">
        <f>Table71417[[#This Row],[Total commitment ($ million)]]*Table71417[[#This Row],[Climate finance (%)]]</f>
        <v>18</v>
      </c>
      <c r="R1240" s="5">
        <v>0.3</v>
      </c>
      <c r="S1240" s="1" t="s">
        <v>11352</v>
      </c>
      <c r="T1240" s="1" t="s">
        <v>8839</v>
      </c>
    </row>
    <row r="1241" spans="1:20" x14ac:dyDescent="0.25">
      <c r="A1241" t="s">
        <v>914</v>
      </c>
      <c r="B1241" t="s">
        <v>91</v>
      </c>
      <c r="C1241" t="s">
        <v>8790</v>
      </c>
      <c r="D1241" s="3" t="s">
        <v>8775</v>
      </c>
      <c r="E1241" s="50">
        <v>44581</v>
      </c>
      <c r="F1241">
        <v>2022</v>
      </c>
      <c r="G1241" t="s">
        <v>6521</v>
      </c>
      <c r="H1241" s="46" t="s">
        <v>14341</v>
      </c>
      <c r="I1241" t="s">
        <v>325</v>
      </c>
      <c r="J1241">
        <v>30</v>
      </c>
      <c r="N1241" s="41">
        <v>24</v>
      </c>
      <c r="R1241" s="5">
        <v>0.8</v>
      </c>
      <c r="S1241" s="39" t="s">
        <v>11353</v>
      </c>
      <c r="T1241" s="1" t="s">
        <v>8766</v>
      </c>
    </row>
    <row r="1242" spans="1:20" x14ac:dyDescent="0.25">
      <c r="A1242" t="s">
        <v>914</v>
      </c>
      <c r="B1242" t="s">
        <v>91</v>
      </c>
      <c r="C1242" t="s">
        <v>8837</v>
      </c>
      <c r="D1242" t="s">
        <v>8832</v>
      </c>
      <c r="F1242">
        <v>2021</v>
      </c>
      <c r="G1242" t="s">
        <v>4728</v>
      </c>
      <c r="H1242" s="46" t="s">
        <v>12301</v>
      </c>
      <c r="I1242" t="s">
        <v>8838</v>
      </c>
      <c r="J1242">
        <v>60</v>
      </c>
      <c r="N1242" s="41">
        <f>Table71417[[#This Row],[Total commitment ($ million)]]*Table71417[[#This Row],[Climate finance (%)]]</f>
        <v>15</v>
      </c>
      <c r="R1242" s="5">
        <v>0.25</v>
      </c>
      <c r="S1242" s="1" t="s">
        <v>11354</v>
      </c>
      <c r="T1242" s="1" t="s">
        <v>8839</v>
      </c>
    </row>
    <row r="1243" spans="1:20" x14ac:dyDescent="0.25">
      <c r="A1243" t="s">
        <v>914</v>
      </c>
      <c r="B1243" t="s">
        <v>91</v>
      </c>
      <c r="C1243" t="s">
        <v>4780</v>
      </c>
      <c r="D1243" t="s">
        <v>4758</v>
      </c>
      <c r="E1243" s="50">
        <v>44581</v>
      </c>
      <c r="F1243">
        <v>2022</v>
      </c>
      <c r="G1243" t="s">
        <v>216</v>
      </c>
      <c r="H1243" s="46" t="s">
        <v>12301</v>
      </c>
      <c r="I1243" t="s">
        <v>8838</v>
      </c>
      <c r="J1243">
        <v>201.97890000000001</v>
      </c>
      <c r="N1243" s="41">
        <f>Table71417[[#This Row],[Total commitment ($ million)]]*Table71417[[#This Row],[Climate finance (%)]]</f>
        <v>141.38523000000001</v>
      </c>
      <c r="R1243" s="5">
        <v>0.7</v>
      </c>
      <c r="S1243" s="1" t="s">
        <v>11355</v>
      </c>
      <c r="T1243" s="1" t="s">
        <v>8839</v>
      </c>
    </row>
    <row r="1244" spans="1:20" x14ac:dyDescent="0.25">
      <c r="A1244" t="s">
        <v>914</v>
      </c>
      <c r="B1244" t="s">
        <v>91</v>
      </c>
      <c r="C1244" t="s">
        <v>8856</v>
      </c>
      <c r="D1244" t="s">
        <v>4810</v>
      </c>
      <c r="E1244" s="50">
        <v>44490</v>
      </c>
      <c r="F1244">
        <v>2021</v>
      </c>
      <c r="G1244" t="s">
        <v>4725</v>
      </c>
      <c r="H1244" s="46" t="s">
        <v>12301</v>
      </c>
      <c r="I1244" t="s">
        <v>4842</v>
      </c>
      <c r="J1244">
        <v>110.39</v>
      </c>
      <c r="N1244" s="41">
        <f>Table71417[[#This Row],[Total commitment ($ million)]]*Table71417[[#This Row],[Climate finance (%)]]</f>
        <v>79.480800000000002</v>
      </c>
      <c r="R1244" s="5">
        <v>0.72</v>
      </c>
      <c r="S1244" s="1" t="s">
        <v>11356</v>
      </c>
      <c r="T1244" s="1" t="s">
        <v>8839</v>
      </c>
    </row>
    <row r="1245" spans="1:20" x14ac:dyDescent="0.25">
      <c r="A1245" t="s">
        <v>914</v>
      </c>
      <c r="B1245" t="s">
        <v>91</v>
      </c>
      <c r="C1245" t="s">
        <v>8849</v>
      </c>
      <c r="D1245" t="s">
        <v>4811</v>
      </c>
      <c r="E1245" s="50">
        <v>44482</v>
      </c>
      <c r="F1245">
        <v>2021</v>
      </c>
      <c r="G1245" t="s">
        <v>4730</v>
      </c>
      <c r="H1245" s="46" t="s">
        <v>196</v>
      </c>
      <c r="I1245" t="s">
        <v>4796</v>
      </c>
      <c r="J1245">
        <v>100</v>
      </c>
      <c r="N1245" s="41">
        <f>Table71417[[#This Row],[Total commitment ($ million)]]*Table71417[[#This Row],[Climate finance (%)]]</f>
        <v>80</v>
      </c>
      <c r="R1245" s="5">
        <v>0.8</v>
      </c>
      <c r="S1245" s="1" t="s">
        <v>11357</v>
      </c>
      <c r="T1245" s="1" t="s">
        <v>8839</v>
      </c>
    </row>
    <row r="1246" spans="1:20" x14ac:dyDescent="0.25">
      <c r="A1246" t="s">
        <v>914</v>
      </c>
      <c r="B1246" t="s">
        <v>91</v>
      </c>
      <c r="C1246" t="s">
        <v>8858</v>
      </c>
      <c r="D1246" t="s">
        <v>4741</v>
      </c>
      <c r="E1246" s="50">
        <v>44874</v>
      </c>
      <c r="F1246">
        <v>2022</v>
      </c>
      <c r="G1246" t="s">
        <v>146</v>
      </c>
      <c r="H1246" s="46" t="s">
        <v>12301</v>
      </c>
      <c r="I1246" t="s">
        <v>141</v>
      </c>
      <c r="J1246">
        <v>72.55</v>
      </c>
      <c r="N1246" s="41">
        <f>Table71417[[#This Row],[Total commitment ($ million)]]*Table71417[[#This Row],[Climate finance (%)]]</f>
        <v>72.55</v>
      </c>
      <c r="R1246" s="5">
        <v>1</v>
      </c>
      <c r="S1246" s="1" t="s">
        <v>11358</v>
      </c>
      <c r="T1246" s="1" t="s">
        <v>8839</v>
      </c>
    </row>
    <row r="1247" spans="1:20" x14ac:dyDescent="0.25">
      <c r="A1247" t="s">
        <v>914</v>
      </c>
      <c r="B1247" t="s">
        <v>91</v>
      </c>
      <c r="C1247" t="s">
        <v>4763</v>
      </c>
      <c r="D1247" t="s">
        <v>4739</v>
      </c>
      <c r="E1247" s="50">
        <v>44706</v>
      </c>
      <c r="F1247">
        <v>2022</v>
      </c>
      <c r="G1247" t="s">
        <v>88</v>
      </c>
      <c r="H1247" s="46" t="s">
        <v>196</v>
      </c>
      <c r="I1247" t="s">
        <v>141</v>
      </c>
      <c r="J1247">
        <v>35</v>
      </c>
      <c r="N1247" s="41">
        <f>Table71417[[#This Row],[Total commitment ($ million)]]*Table71417[[#This Row],[Climate finance (%)]]</f>
        <v>35</v>
      </c>
      <c r="R1247" s="5">
        <v>1</v>
      </c>
      <c r="S1247" s="1" t="s">
        <v>11359</v>
      </c>
      <c r="T1247" s="1" t="s">
        <v>8839</v>
      </c>
    </row>
    <row r="1248" spans="1:20" x14ac:dyDescent="0.25">
      <c r="A1248" t="s">
        <v>914</v>
      </c>
      <c r="B1248" t="s">
        <v>91</v>
      </c>
      <c r="C1248" t="s">
        <v>8859</v>
      </c>
      <c r="D1248" t="s">
        <v>4803</v>
      </c>
      <c r="E1248" s="50">
        <v>44833</v>
      </c>
      <c r="F1248">
        <v>2022</v>
      </c>
      <c r="G1248" t="s">
        <v>4725</v>
      </c>
      <c r="H1248" s="46" t="s">
        <v>12301</v>
      </c>
      <c r="I1248" t="s">
        <v>141</v>
      </c>
      <c r="J1248">
        <v>50</v>
      </c>
      <c r="N1248" s="41">
        <f>Table71417[[#This Row],[Total commitment ($ million)]]*Table71417[[#This Row],[Climate finance (%)]]</f>
        <v>40</v>
      </c>
      <c r="R1248" s="5">
        <v>0.8</v>
      </c>
      <c r="S1248" s="1" t="s">
        <v>11360</v>
      </c>
      <c r="T1248" s="1" t="s">
        <v>8839</v>
      </c>
    </row>
    <row r="1249" spans="1:20" x14ac:dyDescent="0.25">
      <c r="A1249" t="s">
        <v>914</v>
      </c>
      <c r="B1249" t="s">
        <v>66</v>
      </c>
      <c r="C1249" t="s">
        <v>4828</v>
      </c>
      <c r="D1249" t="s">
        <v>4805</v>
      </c>
      <c r="E1249" s="50">
        <v>44482</v>
      </c>
      <c r="F1249">
        <v>2021</v>
      </c>
      <c r="G1249" t="s">
        <v>216</v>
      </c>
      <c r="H1249" s="46" t="s">
        <v>12301</v>
      </c>
      <c r="I1249" t="s">
        <v>4841</v>
      </c>
      <c r="J1249">
        <v>954.87350000000004</v>
      </c>
      <c r="N1249" s="41">
        <f>Table71417[[#This Row],[Total commitment ($ million)]]*Table71417[[#This Row],[Climate finance (%)]]</f>
        <v>391.49813499999999</v>
      </c>
      <c r="R1249" s="5">
        <v>0.41</v>
      </c>
      <c r="S1249" s="1" t="s">
        <v>11361</v>
      </c>
      <c r="T1249" s="1" t="s">
        <v>8839</v>
      </c>
    </row>
    <row r="1250" spans="1:20" x14ac:dyDescent="0.25">
      <c r="A1250" t="s">
        <v>914</v>
      </c>
      <c r="B1250" t="s">
        <v>66</v>
      </c>
      <c r="C1250" t="s">
        <v>4781</v>
      </c>
      <c r="D1250" t="s">
        <v>4759</v>
      </c>
      <c r="E1250" s="50">
        <v>44888</v>
      </c>
      <c r="F1250">
        <v>2022</v>
      </c>
      <c r="G1250" t="s">
        <v>4725</v>
      </c>
      <c r="H1250" s="46" t="s">
        <v>12301</v>
      </c>
      <c r="I1250" t="s">
        <v>8838</v>
      </c>
      <c r="J1250">
        <v>200</v>
      </c>
      <c r="N1250" s="41">
        <f>Table71417[[#This Row],[Total commitment ($ million)]]*Table71417[[#This Row],[Climate finance (%)]]</f>
        <v>200</v>
      </c>
      <c r="R1250" s="5">
        <v>1</v>
      </c>
      <c r="S1250" s="1" t="s">
        <v>11362</v>
      </c>
      <c r="T1250" s="1" t="s">
        <v>8839</v>
      </c>
    </row>
    <row r="1251" spans="1:20" x14ac:dyDescent="0.25">
      <c r="A1251" t="s">
        <v>914</v>
      </c>
      <c r="B1251" t="s">
        <v>91</v>
      </c>
      <c r="C1251" t="s">
        <v>4777</v>
      </c>
      <c r="D1251" t="s">
        <v>4755</v>
      </c>
      <c r="E1251" s="50">
        <v>44833</v>
      </c>
      <c r="F1251">
        <v>2022</v>
      </c>
      <c r="G1251" t="s">
        <v>88</v>
      </c>
      <c r="H1251" s="46" t="s">
        <v>12301</v>
      </c>
      <c r="I1251" t="s">
        <v>8838</v>
      </c>
      <c r="J1251">
        <v>98.924599999999998</v>
      </c>
      <c r="N1251" s="41">
        <f>Table71417[[#This Row],[Total commitment ($ million)]]*Table71417[[#This Row],[Climate finance (%)]]</f>
        <v>4.6494561999999995</v>
      </c>
      <c r="R1251" s="5">
        <v>4.7E-2</v>
      </c>
      <c r="S1251" s="1" t="s">
        <v>14342</v>
      </c>
      <c r="T1251" s="1" t="s">
        <v>8839</v>
      </c>
    </row>
    <row r="1252" spans="1:20" x14ac:dyDescent="0.25">
      <c r="A1252" t="s">
        <v>914</v>
      </c>
      <c r="B1252" t="s">
        <v>91</v>
      </c>
      <c r="C1252" t="s">
        <v>4837</v>
      </c>
      <c r="D1252" t="s">
        <v>4820</v>
      </c>
      <c r="E1252" s="50">
        <v>44581</v>
      </c>
      <c r="F1252">
        <v>2022</v>
      </c>
      <c r="G1252" t="s">
        <v>216</v>
      </c>
      <c r="H1252" s="46" t="s">
        <v>196</v>
      </c>
      <c r="I1252" t="s">
        <v>8838</v>
      </c>
      <c r="J1252">
        <v>40</v>
      </c>
      <c r="N1252" s="41">
        <f>Table71417[[#This Row],[Total commitment ($ million)]]*Table71417[[#This Row],[Climate finance (%)]]</f>
        <v>10</v>
      </c>
      <c r="R1252" s="5">
        <v>0.25</v>
      </c>
      <c r="S1252" s="1" t="s">
        <v>11363</v>
      </c>
      <c r="T1252" s="1" t="s">
        <v>8839</v>
      </c>
    </row>
    <row r="1253" spans="1:20" x14ac:dyDescent="0.25">
      <c r="A1253" t="s">
        <v>914</v>
      </c>
      <c r="B1253" t="s">
        <v>91</v>
      </c>
      <c r="C1253" t="s">
        <v>4765</v>
      </c>
      <c r="D1253" t="s">
        <v>4742</v>
      </c>
      <c r="E1253" s="50">
        <v>44946</v>
      </c>
      <c r="F1253">
        <v>2023</v>
      </c>
      <c r="G1253" t="s">
        <v>88</v>
      </c>
      <c r="H1253" s="46" t="s">
        <v>12301</v>
      </c>
      <c r="I1253" t="s">
        <v>84</v>
      </c>
      <c r="J1253">
        <v>97.962999999999994</v>
      </c>
      <c r="N1253" s="41">
        <f>Table71417[[#This Row],[Total commitment ($ million)]]*Table71417[[#This Row],[Climate finance (%)]]</f>
        <v>29.388899999999996</v>
      </c>
      <c r="R1253" s="5">
        <v>0.3</v>
      </c>
      <c r="S1253" s="1" t="s">
        <v>11364</v>
      </c>
      <c r="T1253" s="1" t="s">
        <v>8839</v>
      </c>
    </row>
    <row r="1254" spans="1:20" x14ac:dyDescent="0.25">
      <c r="A1254" t="s">
        <v>914</v>
      </c>
      <c r="B1254" t="s">
        <v>91</v>
      </c>
      <c r="C1254" t="s">
        <v>8780</v>
      </c>
      <c r="D1254" s="3" t="s">
        <v>8763</v>
      </c>
      <c r="E1254" s="50">
        <v>44985</v>
      </c>
      <c r="F1254">
        <v>2023</v>
      </c>
      <c r="G1254" t="s">
        <v>216</v>
      </c>
      <c r="H1254" s="46" t="s">
        <v>12301</v>
      </c>
      <c r="I1254" t="s">
        <v>141</v>
      </c>
      <c r="J1254">
        <v>15.27</v>
      </c>
      <c r="N1254" s="41">
        <v>15.27</v>
      </c>
      <c r="R1254" s="5">
        <v>1</v>
      </c>
      <c r="S1254" s="39" t="s">
        <v>11365</v>
      </c>
      <c r="T1254" s="1" t="s">
        <v>8766</v>
      </c>
    </row>
    <row r="1255" spans="1:20" x14ac:dyDescent="0.25">
      <c r="A1255" t="s">
        <v>914</v>
      </c>
      <c r="B1255" t="s">
        <v>91</v>
      </c>
      <c r="C1255" t="s">
        <v>8860</v>
      </c>
      <c r="D1255" t="s">
        <v>4801</v>
      </c>
      <c r="E1255" s="50">
        <v>44798</v>
      </c>
      <c r="F1255">
        <v>2022</v>
      </c>
      <c r="G1255" t="s">
        <v>4730</v>
      </c>
      <c r="H1255" s="46" t="s">
        <v>12301</v>
      </c>
      <c r="I1255" t="s">
        <v>141</v>
      </c>
      <c r="J1255">
        <v>40</v>
      </c>
      <c r="N1255" s="41">
        <f>Table71417[[#This Row],[Total commitment ($ million)]]*Table71417[[#This Row],[Climate finance (%)]]</f>
        <v>40</v>
      </c>
      <c r="R1255" s="5">
        <v>1</v>
      </c>
      <c r="S1255" s="1" t="s">
        <v>11366</v>
      </c>
      <c r="T1255" s="1" t="s">
        <v>8839</v>
      </c>
    </row>
    <row r="1256" spans="1:20" x14ac:dyDescent="0.25">
      <c r="A1256" t="s">
        <v>914</v>
      </c>
      <c r="B1256" t="s">
        <v>91</v>
      </c>
      <c r="C1256" t="s">
        <v>4778</v>
      </c>
      <c r="D1256" t="s">
        <v>4756</v>
      </c>
      <c r="E1256" s="50">
        <v>45058</v>
      </c>
      <c r="F1256">
        <v>2023</v>
      </c>
      <c r="G1256" t="s">
        <v>88</v>
      </c>
      <c r="H1256" s="46" t="s">
        <v>196</v>
      </c>
      <c r="I1256" t="s">
        <v>8838</v>
      </c>
      <c r="J1256">
        <v>25</v>
      </c>
      <c r="N1256" s="41">
        <f>Table71417[[#This Row],[Total commitment ($ million)]]*Table71417[[#This Row],[Climate finance (%)]]</f>
        <v>5</v>
      </c>
      <c r="R1256" s="5">
        <v>0.2</v>
      </c>
      <c r="S1256" s="1" t="s">
        <v>14343</v>
      </c>
      <c r="T1256" s="1" t="s">
        <v>8839</v>
      </c>
    </row>
    <row r="1257" spans="1:20" x14ac:dyDescent="0.25">
      <c r="A1257" t="s">
        <v>914</v>
      </c>
      <c r="B1257" t="s">
        <v>91</v>
      </c>
      <c r="C1257" t="s">
        <v>4767</v>
      </c>
      <c r="D1257" t="s">
        <v>4745</v>
      </c>
      <c r="E1257" s="50">
        <v>44944</v>
      </c>
      <c r="F1257">
        <v>2023</v>
      </c>
      <c r="G1257" t="s">
        <v>4725</v>
      </c>
      <c r="H1257" s="46" t="s">
        <v>12301</v>
      </c>
      <c r="I1257" t="s">
        <v>84</v>
      </c>
      <c r="J1257">
        <v>154.54599999999999</v>
      </c>
      <c r="N1257" s="41">
        <f>Table71417[[#This Row],[Total commitment ($ million)]]*Table71417[[#This Row],[Climate finance (%)]]</f>
        <v>74.027533999999989</v>
      </c>
      <c r="R1257" s="5">
        <v>0.47899999999999998</v>
      </c>
      <c r="S1257" s="1" t="s">
        <v>11367</v>
      </c>
      <c r="T1257" s="1" t="s">
        <v>8839</v>
      </c>
    </row>
    <row r="1258" spans="1:20" x14ac:dyDescent="0.25">
      <c r="A1258" t="s">
        <v>914</v>
      </c>
      <c r="B1258" t="s">
        <v>91</v>
      </c>
      <c r="C1258" t="s">
        <v>4840</v>
      </c>
      <c r="D1258" t="s">
        <v>4823</v>
      </c>
      <c r="F1258">
        <v>2022</v>
      </c>
      <c r="G1258" t="s">
        <v>4728</v>
      </c>
      <c r="H1258" s="46" t="s">
        <v>12301</v>
      </c>
      <c r="I1258" t="s">
        <v>8838</v>
      </c>
      <c r="J1258">
        <v>62.8</v>
      </c>
      <c r="N1258" s="41">
        <f>Table71417[[#This Row],[Total commitment ($ million)]]*Table71417[[#This Row],[Climate finance (%)]]</f>
        <v>52.123999999999995</v>
      </c>
      <c r="R1258" s="5">
        <v>0.83</v>
      </c>
      <c r="S1258" s="1" t="s">
        <v>11368</v>
      </c>
      <c r="T1258" s="1" t="s">
        <v>8839</v>
      </c>
    </row>
    <row r="1259" spans="1:20" x14ac:dyDescent="0.25">
      <c r="A1259" t="s">
        <v>914</v>
      </c>
      <c r="B1259" t="s">
        <v>91</v>
      </c>
      <c r="C1259" t="s">
        <v>4779</v>
      </c>
      <c r="D1259" t="s">
        <v>4757</v>
      </c>
      <c r="E1259" s="50">
        <v>44854</v>
      </c>
      <c r="F1259">
        <v>2022</v>
      </c>
      <c r="G1259" t="s">
        <v>4730</v>
      </c>
      <c r="H1259" s="46" t="s">
        <v>196</v>
      </c>
      <c r="I1259" t="s">
        <v>8838</v>
      </c>
      <c r="J1259">
        <v>10</v>
      </c>
      <c r="N1259" s="41">
        <f>Table71417[[#This Row],[Total commitment ($ million)]]*Table71417[[#This Row],[Climate finance (%)]]</f>
        <v>2</v>
      </c>
      <c r="R1259" s="5">
        <v>0.2</v>
      </c>
      <c r="S1259" s="1" t="s">
        <v>11369</v>
      </c>
      <c r="T1259" s="1" t="s">
        <v>8839</v>
      </c>
    </row>
    <row r="1260" spans="1:20" x14ac:dyDescent="0.25">
      <c r="A1260" t="s">
        <v>914</v>
      </c>
      <c r="B1260" t="s">
        <v>66</v>
      </c>
      <c r="C1260" t="s">
        <v>8784</v>
      </c>
      <c r="D1260" s="3" t="s">
        <v>8769</v>
      </c>
      <c r="E1260" s="50">
        <v>45168</v>
      </c>
      <c r="F1260">
        <v>2023</v>
      </c>
      <c r="G1260" t="s">
        <v>216</v>
      </c>
      <c r="H1260" s="46" t="s">
        <v>12301</v>
      </c>
      <c r="I1260" t="s">
        <v>84</v>
      </c>
      <c r="J1260">
        <v>472.65</v>
      </c>
      <c r="N1260" s="41">
        <v>174.88049999999998</v>
      </c>
      <c r="R1260" s="5">
        <v>0.37</v>
      </c>
      <c r="S1260" s="39" t="s">
        <v>14344</v>
      </c>
      <c r="T1260" s="1" t="s">
        <v>8766</v>
      </c>
    </row>
    <row r="1261" spans="1:20" x14ac:dyDescent="0.25">
      <c r="A1261" t="s">
        <v>914</v>
      </c>
      <c r="B1261" t="s">
        <v>91</v>
      </c>
      <c r="C1261" t="s">
        <v>8785</v>
      </c>
      <c r="D1261" s="3" t="s">
        <v>8770</v>
      </c>
      <c r="E1261" s="50">
        <v>44911</v>
      </c>
      <c r="F1261">
        <v>2022</v>
      </c>
      <c r="G1261" t="s">
        <v>216</v>
      </c>
      <c r="H1261" s="46" t="s">
        <v>12301</v>
      </c>
      <c r="I1261" t="s">
        <v>84</v>
      </c>
      <c r="J1261">
        <v>28.44</v>
      </c>
      <c r="N1261" s="41">
        <v>28.44</v>
      </c>
      <c r="R1261" s="5">
        <v>1</v>
      </c>
      <c r="S1261" s="39" t="s">
        <v>11379</v>
      </c>
      <c r="T1261" s="1" t="s">
        <v>8766</v>
      </c>
    </row>
    <row r="1262" spans="1:20" x14ac:dyDescent="0.25">
      <c r="A1262" t="s">
        <v>914</v>
      </c>
      <c r="B1262" t="s">
        <v>91</v>
      </c>
      <c r="C1262" t="s">
        <v>4760</v>
      </c>
      <c r="D1262" t="s">
        <v>4735</v>
      </c>
      <c r="E1262" s="50">
        <v>45007</v>
      </c>
      <c r="F1262">
        <v>2023</v>
      </c>
      <c r="G1262" t="s">
        <v>4725</v>
      </c>
      <c r="H1262" s="46" t="s">
        <v>12301</v>
      </c>
      <c r="I1262" t="s">
        <v>141</v>
      </c>
      <c r="J1262">
        <v>75</v>
      </c>
      <c r="N1262" s="41">
        <f>Table71417[[#This Row],[Total commitment ($ million)]]*Table71417[[#This Row],[Climate finance (%)]]</f>
        <v>75</v>
      </c>
      <c r="R1262" s="5">
        <v>1</v>
      </c>
      <c r="S1262" s="1" t="s">
        <v>11380</v>
      </c>
      <c r="T1262" s="1" t="s">
        <v>8839</v>
      </c>
    </row>
    <row r="1263" spans="1:20" x14ac:dyDescent="0.25">
      <c r="A1263" t="s">
        <v>914</v>
      </c>
      <c r="B1263" t="s">
        <v>91</v>
      </c>
      <c r="C1263" t="s">
        <v>8863</v>
      </c>
      <c r="D1263" t="s">
        <v>4736</v>
      </c>
      <c r="E1263" s="50">
        <v>45009</v>
      </c>
      <c r="F1263">
        <v>2023</v>
      </c>
      <c r="G1263" t="s">
        <v>62</v>
      </c>
      <c r="H1263" s="46" t="s">
        <v>12301</v>
      </c>
      <c r="I1263" t="s">
        <v>141</v>
      </c>
      <c r="J1263">
        <v>81.836544000000004</v>
      </c>
      <c r="N1263" s="41">
        <f>Table71417[[#This Row],[Total commitment ($ million)]]*Table71417[[#This Row],[Climate finance (%)]]</f>
        <v>81.836544000000004</v>
      </c>
      <c r="R1263" s="5">
        <v>1</v>
      </c>
      <c r="S1263" s="1" t="s">
        <v>11381</v>
      </c>
      <c r="T1263" s="1" t="s">
        <v>8839</v>
      </c>
    </row>
    <row r="1264" spans="1:20" x14ac:dyDescent="0.25">
      <c r="A1264" t="s">
        <v>914</v>
      </c>
      <c r="B1264" t="s">
        <v>91</v>
      </c>
      <c r="C1264" t="s">
        <v>4768</v>
      </c>
      <c r="D1264" t="s">
        <v>4746</v>
      </c>
      <c r="E1264" s="50">
        <v>45075</v>
      </c>
      <c r="F1264">
        <v>2023</v>
      </c>
      <c r="G1264" t="s">
        <v>4728</v>
      </c>
      <c r="H1264" s="46" t="s">
        <v>12301</v>
      </c>
      <c r="I1264" t="s">
        <v>84</v>
      </c>
      <c r="J1264">
        <v>47.347344999999997</v>
      </c>
      <c r="N1264" s="41">
        <f>Table71417[[#This Row],[Total commitment ($ million)]]*Table71417[[#This Row],[Climate finance (%)]]</f>
        <v>47.347344999999997</v>
      </c>
      <c r="R1264" s="5">
        <v>1</v>
      </c>
      <c r="S1264" s="1" t="s">
        <v>11370</v>
      </c>
      <c r="T1264" s="1" t="s">
        <v>8839</v>
      </c>
    </row>
    <row r="1265" spans="1:20" x14ac:dyDescent="0.25">
      <c r="A1265" t="s">
        <v>914</v>
      </c>
      <c r="B1265" t="s">
        <v>91</v>
      </c>
      <c r="C1265" t="s">
        <v>8791</v>
      </c>
      <c r="D1265" s="3" t="s">
        <v>8776</v>
      </c>
      <c r="E1265" s="50">
        <v>45007</v>
      </c>
      <c r="F1265">
        <v>2023</v>
      </c>
      <c r="G1265" t="s">
        <v>4730</v>
      </c>
      <c r="H1265" s="46" t="s">
        <v>196</v>
      </c>
      <c r="I1265" t="s">
        <v>325</v>
      </c>
      <c r="J1265">
        <v>60</v>
      </c>
      <c r="N1265" s="41">
        <v>50.099999999999994</v>
      </c>
      <c r="R1265" s="5">
        <v>0.83499999999999996</v>
      </c>
      <c r="S1265" s="39" t="s">
        <v>11382</v>
      </c>
      <c r="T1265" s="1" t="s">
        <v>8766</v>
      </c>
    </row>
    <row r="1266" spans="1:20" x14ac:dyDescent="0.25">
      <c r="A1266" t="s">
        <v>914</v>
      </c>
      <c r="B1266" t="s">
        <v>66</v>
      </c>
      <c r="C1266" t="s">
        <v>8787</v>
      </c>
      <c r="D1266" s="3" t="s">
        <v>8772</v>
      </c>
      <c r="E1266" s="50">
        <v>45191</v>
      </c>
      <c r="F1266">
        <v>2023</v>
      </c>
      <c r="G1266" t="s">
        <v>4725</v>
      </c>
      <c r="H1266" s="46" t="s">
        <v>12301</v>
      </c>
      <c r="I1266" t="s">
        <v>4842</v>
      </c>
      <c r="J1266">
        <v>155.29</v>
      </c>
      <c r="N1266" s="41">
        <v>155.29</v>
      </c>
      <c r="R1266" s="5">
        <v>1</v>
      </c>
      <c r="S1266" s="39" t="s">
        <v>11383</v>
      </c>
      <c r="T1266" s="1" t="s">
        <v>8766</v>
      </c>
    </row>
    <row r="1267" spans="1:20" x14ac:dyDescent="0.25">
      <c r="A1267" t="s">
        <v>914</v>
      </c>
      <c r="B1267" t="s">
        <v>66</v>
      </c>
      <c r="C1267" t="s">
        <v>8789</v>
      </c>
      <c r="D1267" s="3" t="s">
        <v>8774</v>
      </c>
      <c r="E1267" s="50">
        <v>45177</v>
      </c>
      <c r="F1267">
        <v>2023</v>
      </c>
      <c r="G1267" t="s">
        <v>638</v>
      </c>
      <c r="H1267" s="46" t="s">
        <v>14345</v>
      </c>
      <c r="I1267" t="s">
        <v>4797</v>
      </c>
      <c r="J1267">
        <v>33</v>
      </c>
      <c r="N1267" s="41">
        <v>13.728</v>
      </c>
      <c r="R1267" s="5">
        <v>0.41599999999999998</v>
      </c>
      <c r="S1267" s="39" t="s">
        <v>11384</v>
      </c>
      <c r="T1267" s="1" t="s">
        <v>8766</v>
      </c>
    </row>
    <row r="1268" spans="1:20" x14ac:dyDescent="0.25">
      <c r="A1268" t="s">
        <v>914</v>
      </c>
      <c r="B1268" t="s">
        <v>91</v>
      </c>
      <c r="C1268" t="s">
        <v>8781</v>
      </c>
      <c r="D1268" s="3" t="s">
        <v>8764</v>
      </c>
      <c r="E1268" s="50">
        <v>45168</v>
      </c>
      <c r="F1268">
        <v>2023</v>
      </c>
      <c r="G1268" t="s">
        <v>6521</v>
      </c>
      <c r="H1268" s="46" t="s">
        <v>196</v>
      </c>
      <c r="I1268" t="s">
        <v>141</v>
      </c>
      <c r="J1268">
        <v>40</v>
      </c>
      <c r="N1268" s="41">
        <v>40</v>
      </c>
      <c r="R1268" s="5">
        <v>1</v>
      </c>
      <c r="S1268" s="39" t="s">
        <v>11371</v>
      </c>
      <c r="T1268" s="1" t="s">
        <v>8766</v>
      </c>
    </row>
    <row r="1269" spans="1:20" x14ac:dyDescent="0.25">
      <c r="A1269" t="s">
        <v>914</v>
      </c>
      <c r="B1269" t="s">
        <v>91</v>
      </c>
      <c r="C1269" t="s">
        <v>4771</v>
      </c>
      <c r="D1269" t="s">
        <v>4749</v>
      </c>
      <c r="E1269" s="50">
        <v>45120</v>
      </c>
      <c r="F1269">
        <v>2023</v>
      </c>
      <c r="G1269" t="s">
        <v>4730</v>
      </c>
      <c r="H1269" s="46" t="s">
        <v>196</v>
      </c>
      <c r="I1269" t="s">
        <v>4796</v>
      </c>
      <c r="J1269">
        <v>100</v>
      </c>
      <c r="N1269" s="41">
        <f>Table71417[[#This Row],[Total commitment ($ million)]]*Table71417[[#This Row],[Climate finance (%)]]</f>
        <v>60</v>
      </c>
      <c r="R1269" s="5">
        <v>0.6</v>
      </c>
      <c r="S1269" s="1" t="s">
        <v>11385</v>
      </c>
      <c r="T1269" s="1" t="s">
        <v>8839</v>
      </c>
    </row>
    <row r="1270" spans="1:20" x14ac:dyDescent="0.25">
      <c r="A1270" t="s">
        <v>914</v>
      </c>
      <c r="B1270" t="s">
        <v>91</v>
      </c>
      <c r="C1270" t="s">
        <v>8792</v>
      </c>
      <c r="D1270" s="3" t="s">
        <v>8777</v>
      </c>
      <c r="E1270" s="50">
        <v>45168</v>
      </c>
      <c r="F1270">
        <v>2023</v>
      </c>
      <c r="G1270" t="s">
        <v>4730</v>
      </c>
      <c r="H1270" s="46" t="s">
        <v>12301</v>
      </c>
      <c r="I1270" t="s">
        <v>325</v>
      </c>
      <c r="J1270">
        <v>70</v>
      </c>
      <c r="N1270" s="41">
        <v>59.5</v>
      </c>
      <c r="R1270" s="5">
        <v>0.85</v>
      </c>
      <c r="S1270" s="39" t="s">
        <v>11391</v>
      </c>
      <c r="T1270" s="1" t="s">
        <v>8766</v>
      </c>
    </row>
    <row r="1271" spans="1:20" x14ac:dyDescent="0.25">
      <c r="A1271" t="s">
        <v>914</v>
      </c>
      <c r="B1271" t="s">
        <v>91</v>
      </c>
      <c r="C1271" t="s">
        <v>4772</v>
      </c>
      <c r="D1271" t="s">
        <v>4750</v>
      </c>
      <c r="F1271">
        <v>2023</v>
      </c>
      <c r="G1271" t="s">
        <v>4731</v>
      </c>
      <c r="H1271" s="46" t="s">
        <v>12301</v>
      </c>
      <c r="I1271" t="s">
        <v>8838</v>
      </c>
      <c r="J1271">
        <v>300</v>
      </c>
      <c r="N1271" s="41">
        <f>Table71417[[#This Row],[Total commitment ($ million)]]*Table71417[[#This Row],[Climate finance (%)]]</f>
        <v>147</v>
      </c>
      <c r="R1271" s="5">
        <v>0.49</v>
      </c>
      <c r="S1271" s="1" t="s">
        <v>11390</v>
      </c>
      <c r="T1271" s="1" t="s">
        <v>8839</v>
      </c>
    </row>
    <row r="1272" spans="1:20" x14ac:dyDescent="0.25">
      <c r="A1272" t="s">
        <v>914</v>
      </c>
      <c r="B1272" t="s">
        <v>91</v>
      </c>
      <c r="C1272" t="s">
        <v>4773</v>
      </c>
      <c r="D1272" t="s">
        <v>4751</v>
      </c>
      <c r="E1272" s="50">
        <v>45041</v>
      </c>
      <c r="F1272">
        <v>2023</v>
      </c>
      <c r="G1272" t="s">
        <v>62</v>
      </c>
      <c r="H1272" s="46" t="s">
        <v>12301</v>
      </c>
      <c r="I1272" t="s">
        <v>8838</v>
      </c>
      <c r="J1272">
        <v>25</v>
      </c>
      <c r="N1272" s="41">
        <f>Table71417[[#This Row],[Total commitment ($ million)]]*Table71417[[#This Row],[Climate finance (%)]]</f>
        <v>25</v>
      </c>
      <c r="R1272" s="5">
        <v>1</v>
      </c>
      <c r="S1272" s="1" t="s">
        <v>11372</v>
      </c>
      <c r="T1272" s="1" t="s">
        <v>8839</v>
      </c>
    </row>
    <row r="1273" spans="1:20" x14ac:dyDescent="0.25">
      <c r="A1273" t="s">
        <v>914</v>
      </c>
      <c r="B1273" t="s">
        <v>66</v>
      </c>
      <c r="C1273" t="s">
        <v>4770</v>
      </c>
      <c r="D1273" t="s">
        <v>4748</v>
      </c>
      <c r="E1273" s="50">
        <v>45121</v>
      </c>
      <c r="F1273">
        <v>2023</v>
      </c>
      <c r="G1273" t="s">
        <v>8865</v>
      </c>
      <c r="H1273" s="46" t="s">
        <v>12301</v>
      </c>
      <c r="I1273" t="s">
        <v>84</v>
      </c>
      <c r="J1273">
        <v>206.87085999999999</v>
      </c>
      <c r="N1273" s="41">
        <f>Table71417[[#This Row],[Total commitment ($ million)]]*Table71417[[#This Row],[Climate finance (%)]]</f>
        <v>105.5041386</v>
      </c>
      <c r="R1273" s="5">
        <v>0.51</v>
      </c>
      <c r="S1273" s="1" t="s">
        <v>11386</v>
      </c>
      <c r="T1273" s="1" t="s">
        <v>8839</v>
      </c>
    </row>
    <row r="1274" spans="1:20" x14ac:dyDescent="0.25">
      <c r="A1274" t="s">
        <v>914</v>
      </c>
      <c r="B1274" t="s">
        <v>91</v>
      </c>
      <c r="C1274" t="s">
        <v>4761</v>
      </c>
      <c r="D1274" t="s">
        <v>4737</v>
      </c>
      <c r="E1274" s="50">
        <v>45091</v>
      </c>
      <c r="F1274">
        <v>2023</v>
      </c>
      <c r="G1274" t="s">
        <v>4726</v>
      </c>
      <c r="H1274" s="46" t="s">
        <v>12301</v>
      </c>
      <c r="I1274" t="s">
        <v>141</v>
      </c>
      <c r="J1274">
        <v>110.39</v>
      </c>
      <c r="N1274" s="41">
        <f>Table71417[[#This Row],[Total commitment ($ million)]]*Table71417[[#This Row],[Climate finance (%)]]</f>
        <v>110.39</v>
      </c>
      <c r="R1274" s="5">
        <v>1</v>
      </c>
      <c r="S1274" s="1" t="s">
        <v>11387</v>
      </c>
      <c r="T1274" s="1" t="s">
        <v>8839</v>
      </c>
    </row>
    <row r="1275" spans="1:20" x14ac:dyDescent="0.25">
      <c r="A1275" t="s">
        <v>914</v>
      </c>
      <c r="B1275" t="s">
        <v>91</v>
      </c>
      <c r="C1275" t="s">
        <v>4774</v>
      </c>
      <c r="D1275" t="s">
        <v>4752</v>
      </c>
      <c r="E1275" s="50">
        <v>45168</v>
      </c>
      <c r="F1275">
        <v>2023</v>
      </c>
      <c r="G1275" t="s">
        <v>4728</v>
      </c>
      <c r="H1275" s="46" t="s">
        <v>12301</v>
      </c>
      <c r="I1275" t="s">
        <v>8838</v>
      </c>
      <c r="J1275">
        <v>55</v>
      </c>
      <c r="N1275" s="41">
        <f>Table71417[[#This Row],[Total commitment ($ million)]]*Table71417[[#This Row],[Climate finance (%)]]</f>
        <v>49.06</v>
      </c>
      <c r="R1275" s="5">
        <v>0.89200000000000002</v>
      </c>
      <c r="S1275" s="1" t="s">
        <v>11389</v>
      </c>
      <c r="T1275" s="1" t="s">
        <v>8839</v>
      </c>
    </row>
    <row r="1276" spans="1:20" x14ac:dyDescent="0.25">
      <c r="A1276" t="s">
        <v>914</v>
      </c>
      <c r="B1276" t="s">
        <v>91</v>
      </c>
      <c r="C1276" t="s">
        <v>4762</v>
      </c>
      <c r="D1276" t="s">
        <v>4738</v>
      </c>
      <c r="E1276" s="50">
        <v>45135</v>
      </c>
      <c r="F1276">
        <v>2023</v>
      </c>
      <c r="G1276" t="s">
        <v>329</v>
      </c>
      <c r="H1276" s="46" t="s">
        <v>12301</v>
      </c>
      <c r="I1276" t="s">
        <v>141</v>
      </c>
      <c r="J1276">
        <v>16</v>
      </c>
      <c r="N1276" s="41">
        <f>Table71417[[#This Row],[Total commitment ($ million)]]*Table71417[[#This Row],[Climate finance (%)]]</f>
        <v>16</v>
      </c>
      <c r="R1276" s="5">
        <v>1</v>
      </c>
      <c r="S1276" s="1" t="s">
        <v>11373</v>
      </c>
      <c r="T1276" s="1" t="s">
        <v>8839</v>
      </c>
    </row>
    <row r="1277" spans="1:20" x14ac:dyDescent="0.25">
      <c r="A1277" t="s">
        <v>914</v>
      </c>
      <c r="B1277" t="s">
        <v>91</v>
      </c>
      <c r="C1277" t="s">
        <v>8782</v>
      </c>
      <c r="D1277" s="3" t="s">
        <v>8767</v>
      </c>
      <c r="E1277" s="50">
        <v>45274</v>
      </c>
      <c r="F1277">
        <v>2023</v>
      </c>
      <c r="G1277" t="s">
        <v>88</v>
      </c>
      <c r="H1277" s="46" t="s">
        <v>196</v>
      </c>
      <c r="I1277" t="s">
        <v>141</v>
      </c>
      <c r="J1277">
        <v>56.76</v>
      </c>
      <c r="N1277" s="41">
        <v>56.76</v>
      </c>
      <c r="R1277" s="5">
        <v>1</v>
      </c>
      <c r="S1277" s="39" t="s">
        <v>11374</v>
      </c>
      <c r="T1277" s="1" t="s">
        <v>8766</v>
      </c>
    </row>
    <row r="1278" spans="1:20" x14ac:dyDescent="0.25">
      <c r="A1278" t="s">
        <v>914</v>
      </c>
      <c r="B1278" t="s">
        <v>66</v>
      </c>
      <c r="C1278" t="s">
        <v>8793</v>
      </c>
      <c r="D1278" s="3" t="s">
        <v>8778</v>
      </c>
      <c r="E1278" s="50">
        <v>45252</v>
      </c>
      <c r="F1278">
        <v>2023</v>
      </c>
      <c r="G1278" t="s">
        <v>4725</v>
      </c>
      <c r="H1278" s="46" t="s">
        <v>12301</v>
      </c>
      <c r="I1278" t="s">
        <v>325</v>
      </c>
      <c r="J1278">
        <v>100</v>
      </c>
      <c r="N1278" s="41">
        <v>100</v>
      </c>
      <c r="R1278" s="5">
        <v>1</v>
      </c>
      <c r="S1278" s="39" t="s">
        <v>11388</v>
      </c>
      <c r="T1278" s="1" t="s">
        <v>8766</v>
      </c>
    </row>
    <row r="1279" spans="1:20" x14ac:dyDescent="0.25">
      <c r="A1279" t="s">
        <v>914</v>
      </c>
      <c r="B1279" t="s">
        <v>91</v>
      </c>
      <c r="C1279" t="s">
        <v>8783</v>
      </c>
      <c r="D1279" s="3" t="s">
        <v>8768</v>
      </c>
      <c r="E1279" s="50">
        <v>45399</v>
      </c>
      <c r="F1279">
        <v>2023</v>
      </c>
      <c r="G1279" t="s">
        <v>8761</v>
      </c>
      <c r="H1279" s="46" t="s">
        <v>12301</v>
      </c>
      <c r="I1279" t="s">
        <v>141</v>
      </c>
      <c r="J1279">
        <v>72.19</v>
      </c>
      <c r="N1279" s="41">
        <v>72.19</v>
      </c>
      <c r="R1279" s="5">
        <v>1</v>
      </c>
      <c r="S1279" s="39" t="s">
        <v>11375</v>
      </c>
      <c r="T1279" s="1" t="s">
        <v>8766</v>
      </c>
    </row>
    <row r="1280" spans="1:20" x14ac:dyDescent="0.25">
      <c r="A1280" t="s">
        <v>914</v>
      </c>
      <c r="B1280" t="s">
        <v>66</v>
      </c>
      <c r="C1280" t="s">
        <v>4834</v>
      </c>
      <c r="D1280" s="3" t="s">
        <v>8848</v>
      </c>
      <c r="E1280" s="50">
        <v>44587</v>
      </c>
      <c r="F1280">
        <v>2022</v>
      </c>
      <c r="G1280" t="s">
        <v>216</v>
      </c>
      <c r="H1280" s="46" t="s">
        <v>12301</v>
      </c>
      <c r="I1280" t="s">
        <v>84</v>
      </c>
      <c r="J1280">
        <v>150</v>
      </c>
      <c r="N1280" s="41">
        <f>Table71417[[#This Row],[Total commitment ($ million)]]*Table71417[[#This Row],[Climate finance (%)]]</f>
        <v>61.499999999999993</v>
      </c>
      <c r="R1280" s="5">
        <v>0.41</v>
      </c>
      <c r="S1280" s="1" t="s">
        <v>11338</v>
      </c>
      <c r="T1280" s="1" t="s">
        <v>9160</v>
      </c>
    </row>
    <row r="1281" spans="1:20" x14ac:dyDescent="0.25">
      <c r="A1281" t="s">
        <v>8816</v>
      </c>
      <c r="B1281" s="46" t="s">
        <v>91</v>
      </c>
      <c r="C1281" t="s">
        <v>12318</v>
      </c>
      <c r="D1281" s="10">
        <v>17035</v>
      </c>
      <c r="F1281" s="10">
        <v>2022</v>
      </c>
      <c r="G1281" s="46" t="s">
        <v>6903</v>
      </c>
      <c r="H1281" t="s">
        <v>11395</v>
      </c>
      <c r="I1281" t="s">
        <v>5170</v>
      </c>
      <c r="J1281">
        <v>58.4</v>
      </c>
      <c r="M1281" t="s">
        <v>24</v>
      </c>
      <c r="N1281">
        <v>2.1</v>
      </c>
      <c r="R1281" s="51">
        <f>Table71417[[#This Row],[Climate finance ($ million)]]/Table71417[[#This Row],[Total commitment ($ million)]]</f>
        <v>3.5958904109589046E-2</v>
      </c>
      <c r="S1281" t="s">
        <v>11395</v>
      </c>
      <c r="T1281" s="1" t="s">
        <v>8819</v>
      </c>
    </row>
    <row r="1282" spans="1:20" x14ac:dyDescent="0.25">
      <c r="A1282" t="s">
        <v>8816</v>
      </c>
      <c r="B1282" s="46" t="s">
        <v>91</v>
      </c>
      <c r="C1282" t="s">
        <v>12318</v>
      </c>
      <c r="D1282" s="10">
        <v>17035</v>
      </c>
      <c r="F1282" s="10">
        <v>2021</v>
      </c>
      <c r="G1282" s="46" t="s">
        <v>6903</v>
      </c>
      <c r="H1282" t="s">
        <v>11395</v>
      </c>
      <c r="I1282" t="s">
        <v>5170</v>
      </c>
      <c r="J1282">
        <v>9.1999999999999993</v>
      </c>
      <c r="N1282">
        <v>9.1999999999999993</v>
      </c>
      <c r="R1282" s="51">
        <f>Table71417[[#This Row],[Climate finance ($ million)]]/Table71417[[#This Row],[Total commitment ($ million)]]</f>
        <v>1</v>
      </c>
      <c r="S1282" t="s">
        <v>11395</v>
      </c>
      <c r="T1282" s="1" t="s">
        <v>8818</v>
      </c>
    </row>
    <row r="1283" spans="1:20" x14ac:dyDescent="0.25">
      <c r="A1283" t="s">
        <v>8816</v>
      </c>
      <c r="B1283" s="46" t="s">
        <v>91</v>
      </c>
      <c r="C1283" t="s">
        <v>12318</v>
      </c>
      <c r="D1283" s="10">
        <v>17035</v>
      </c>
      <c r="F1283" s="10">
        <v>2023</v>
      </c>
      <c r="G1283" s="46" t="s">
        <v>6903</v>
      </c>
      <c r="H1283" t="s">
        <v>11395</v>
      </c>
      <c r="I1283" t="s">
        <v>5119</v>
      </c>
      <c r="J1283">
        <v>58.6</v>
      </c>
      <c r="M1283" t="s">
        <v>24</v>
      </c>
      <c r="N1283">
        <v>13.5</v>
      </c>
      <c r="R1283" s="51">
        <f>Table71417[[#This Row],[Climate finance ($ million)]]/Table71417[[#This Row],[Total commitment ($ million)]]</f>
        <v>0.2303754266211604</v>
      </c>
      <c r="S1283" t="s">
        <v>11395</v>
      </c>
      <c r="T1283" s="1" t="s">
        <v>8817</v>
      </c>
    </row>
    <row r="1284" spans="1:20" x14ac:dyDescent="0.25">
      <c r="A1284" t="s">
        <v>8816</v>
      </c>
      <c r="B1284" s="40" t="s">
        <v>91</v>
      </c>
      <c r="C1284" t="s">
        <v>12272</v>
      </c>
      <c r="D1284" s="10">
        <v>23870</v>
      </c>
      <c r="F1284" s="10">
        <v>2022</v>
      </c>
      <c r="G1284" s="40" t="s">
        <v>6903</v>
      </c>
      <c r="H1284" s="40" t="s">
        <v>12391</v>
      </c>
      <c r="I1284" t="s">
        <v>5170</v>
      </c>
      <c r="J1284">
        <v>6.3</v>
      </c>
      <c r="M1284" t="s">
        <v>24</v>
      </c>
      <c r="N1284">
        <v>1.6</v>
      </c>
      <c r="R1284" s="51">
        <f>Table71417[[#This Row],[Climate finance ($ million)]]/Table71417[[#This Row],[Total commitment ($ million)]]</f>
        <v>0.25396825396825401</v>
      </c>
      <c r="S1284" t="s">
        <v>11395</v>
      </c>
      <c r="T1284" s="1" t="s">
        <v>8819</v>
      </c>
    </row>
    <row r="1285" spans="1:20" x14ac:dyDescent="0.25">
      <c r="A1285" t="s">
        <v>8816</v>
      </c>
      <c r="B1285" s="40" t="s">
        <v>91</v>
      </c>
      <c r="C1285" t="s">
        <v>12272</v>
      </c>
      <c r="D1285" s="10">
        <v>23870</v>
      </c>
      <c r="F1285" s="10">
        <v>2023</v>
      </c>
      <c r="G1285" s="40" t="s">
        <v>6903</v>
      </c>
      <c r="H1285" s="40" t="s">
        <v>12391</v>
      </c>
      <c r="I1285" t="s">
        <v>5119</v>
      </c>
      <c r="J1285">
        <v>4.7</v>
      </c>
      <c r="M1285" t="s">
        <v>24</v>
      </c>
      <c r="N1285">
        <v>0.2</v>
      </c>
      <c r="R1285" s="51">
        <f>Table71417[[#This Row],[Climate finance ($ million)]]/Table71417[[#This Row],[Total commitment ($ million)]]</f>
        <v>4.2553191489361701E-2</v>
      </c>
      <c r="S1285" t="s">
        <v>11395</v>
      </c>
      <c r="T1285" s="1" t="s">
        <v>8817</v>
      </c>
    </row>
    <row r="1286" spans="1:20" x14ac:dyDescent="0.25">
      <c r="A1286" t="s">
        <v>8816</v>
      </c>
      <c r="B1286" s="40" t="s">
        <v>91</v>
      </c>
      <c r="C1286" t="s">
        <v>12272</v>
      </c>
      <c r="D1286" s="10">
        <v>23870</v>
      </c>
      <c r="F1286" s="10">
        <v>2021</v>
      </c>
      <c r="G1286" s="40" t="s">
        <v>6903</v>
      </c>
      <c r="H1286" s="40" t="s">
        <v>12391</v>
      </c>
      <c r="I1286" t="s">
        <v>5170</v>
      </c>
      <c r="J1286">
        <v>14.3</v>
      </c>
      <c r="N1286">
        <v>14.3</v>
      </c>
      <c r="R1286" s="51">
        <f>Table71417[[#This Row],[Climate finance ($ million)]]/Table71417[[#This Row],[Total commitment ($ million)]]</f>
        <v>1</v>
      </c>
      <c r="S1286" t="s">
        <v>11395</v>
      </c>
      <c r="T1286" s="1" t="s">
        <v>8818</v>
      </c>
    </row>
    <row r="1287" spans="1:20" x14ac:dyDescent="0.25">
      <c r="A1287" t="s">
        <v>8816</v>
      </c>
      <c r="B1287" s="40" t="s">
        <v>91</v>
      </c>
      <c r="C1287" t="s">
        <v>12229</v>
      </c>
      <c r="D1287" s="10">
        <v>28560</v>
      </c>
      <c r="F1287" s="10">
        <v>2022</v>
      </c>
      <c r="G1287" s="40" t="s">
        <v>6300</v>
      </c>
      <c r="H1287" s="40" t="s">
        <v>12391</v>
      </c>
      <c r="I1287" t="s">
        <v>5170</v>
      </c>
      <c r="J1287">
        <v>2.6</v>
      </c>
      <c r="M1287" t="s">
        <v>24</v>
      </c>
      <c r="N1287">
        <v>0.2</v>
      </c>
      <c r="R1287" s="51">
        <f>Table71417[[#This Row],[Climate finance ($ million)]]/Table71417[[#This Row],[Total commitment ($ million)]]</f>
        <v>7.6923076923076927E-2</v>
      </c>
      <c r="S1287" t="s">
        <v>11395</v>
      </c>
      <c r="T1287" s="1" t="s">
        <v>8819</v>
      </c>
    </row>
    <row r="1288" spans="1:20" x14ac:dyDescent="0.25">
      <c r="A1288" t="s">
        <v>8816</v>
      </c>
      <c r="B1288" s="40" t="s">
        <v>91</v>
      </c>
      <c r="C1288" t="s">
        <v>12229</v>
      </c>
      <c r="D1288" s="10">
        <v>28560</v>
      </c>
      <c r="F1288" s="10">
        <v>2023</v>
      </c>
      <c r="G1288" s="40" t="s">
        <v>6300</v>
      </c>
      <c r="H1288" s="40" t="s">
        <v>12391</v>
      </c>
      <c r="I1288" t="s">
        <v>5119</v>
      </c>
      <c r="J1288">
        <v>3.5</v>
      </c>
      <c r="M1288" t="s">
        <v>24</v>
      </c>
      <c r="N1288">
        <v>1.4</v>
      </c>
      <c r="R1288" s="51">
        <f>Table71417[[#This Row],[Climate finance ($ million)]]/Table71417[[#This Row],[Total commitment ($ million)]]</f>
        <v>0.39999999999999997</v>
      </c>
      <c r="S1288" t="s">
        <v>11395</v>
      </c>
      <c r="T1288" s="1" t="s">
        <v>8817</v>
      </c>
    </row>
    <row r="1289" spans="1:20" x14ac:dyDescent="0.25">
      <c r="A1289" t="s">
        <v>8816</v>
      </c>
      <c r="B1289" s="40" t="s">
        <v>91</v>
      </c>
      <c r="C1289" t="s">
        <v>6007</v>
      </c>
      <c r="D1289" s="10">
        <v>34740</v>
      </c>
      <c r="F1289" s="10">
        <v>2022</v>
      </c>
      <c r="G1289" s="40" t="s">
        <v>658</v>
      </c>
      <c r="H1289" s="40" t="s">
        <v>318</v>
      </c>
      <c r="I1289" t="s">
        <v>5170</v>
      </c>
      <c r="J1289">
        <v>0.6</v>
      </c>
      <c r="M1289" t="s">
        <v>24</v>
      </c>
      <c r="N1289">
        <v>0.2</v>
      </c>
      <c r="R1289" s="51">
        <f>Table71417[[#This Row],[Climate finance ($ million)]]/Table71417[[#This Row],[Total commitment ($ million)]]</f>
        <v>0.33333333333333337</v>
      </c>
      <c r="S1289" t="s">
        <v>11395</v>
      </c>
      <c r="T1289" s="1" t="s">
        <v>8819</v>
      </c>
    </row>
    <row r="1290" spans="1:20" x14ac:dyDescent="0.25">
      <c r="A1290" t="s">
        <v>8816</v>
      </c>
      <c r="B1290" s="40" t="s">
        <v>91</v>
      </c>
      <c r="C1290" t="s">
        <v>5468</v>
      </c>
      <c r="D1290" s="10">
        <v>35782</v>
      </c>
      <c r="F1290" s="10">
        <v>2023</v>
      </c>
      <c r="G1290" s="40" t="s">
        <v>658</v>
      </c>
      <c r="H1290" s="40" t="s">
        <v>12391</v>
      </c>
      <c r="I1290" t="s">
        <v>5119</v>
      </c>
      <c r="J1290">
        <v>1.7</v>
      </c>
      <c r="M1290" t="s">
        <v>24</v>
      </c>
      <c r="N1290">
        <v>0.2</v>
      </c>
      <c r="R1290" s="51">
        <f>Table71417[[#This Row],[Climate finance ($ million)]]/Table71417[[#This Row],[Total commitment ($ million)]]</f>
        <v>0.11764705882352942</v>
      </c>
      <c r="S1290" t="s">
        <v>11395</v>
      </c>
      <c r="T1290" s="1" t="s">
        <v>8817</v>
      </c>
    </row>
    <row r="1291" spans="1:20" x14ac:dyDescent="0.25">
      <c r="A1291" t="s">
        <v>8816</v>
      </c>
      <c r="B1291" s="40" t="s">
        <v>91</v>
      </c>
      <c r="C1291" t="s">
        <v>6009</v>
      </c>
      <c r="D1291" s="10">
        <v>37791</v>
      </c>
      <c r="F1291" s="10">
        <v>2022</v>
      </c>
      <c r="G1291" s="40" t="s">
        <v>430</v>
      </c>
      <c r="H1291" s="40" t="s">
        <v>12391</v>
      </c>
      <c r="I1291" t="s">
        <v>5170</v>
      </c>
      <c r="J1291">
        <v>3.1</v>
      </c>
      <c r="M1291" t="s">
        <v>24</v>
      </c>
      <c r="N1291">
        <v>0.1</v>
      </c>
      <c r="R1291" s="51">
        <f>Table71417[[#This Row],[Climate finance ($ million)]]/Table71417[[#This Row],[Total commitment ($ million)]]</f>
        <v>3.2258064516129031E-2</v>
      </c>
      <c r="S1291" s="40" t="s">
        <v>12145</v>
      </c>
      <c r="T1291" s="1" t="s">
        <v>8819</v>
      </c>
    </row>
    <row r="1292" spans="1:20" x14ac:dyDescent="0.25">
      <c r="A1292" t="s">
        <v>8816</v>
      </c>
      <c r="B1292" s="40" t="s">
        <v>91</v>
      </c>
      <c r="C1292" t="s">
        <v>6009</v>
      </c>
      <c r="D1292" s="10">
        <v>37791</v>
      </c>
      <c r="F1292" s="10">
        <v>2021</v>
      </c>
      <c r="G1292" s="40" t="s">
        <v>430</v>
      </c>
      <c r="H1292" s="40" t="s">
        <v>12391</v>
      </c>
      <c r="I1292" t="s">
        <v>5170</v>
      </c>
      <c r="J1292">
        <v>0.2</v>
      </c>
      <c r="N1292">
        <v>0.2</v>
      </c>
      <c r="R1292" s="51">
        <f>Table71417[[#This Row],[Climate finance ($ million)]]/Table71417[[#This Row],[Total commitment ($ million)]]</f>
        <v>1</v>
      </c>
      <c r="S1292" s="40" t="s">
        <v>12145</v>
      </c>
      <c r="T1292" s="1" t="s">
        <v>8818</v>
      </c>
    </row>
    <row r="1293" spans="1:20" x14ac:dyDescent="0.25">
      <c r="A1293" t="s">
        <v>8816</v>
      </c>
      <c r="B1293" s="40" t="s">
        <v>91</v>
      </c>
      <c r="C1293" t="s">
        <v>6011</v>
      </c>
      <c r="D1293" s="10">
        <v>40006</v>
      </c>
      <c r="F1293" s="10">
        <v>2022</v>
      </c>
      <c r="G1293" s="40" t="s">
        <v>658</v>
      </c>
      <c r="H1293" s="40" t="s">
        <v>12391</v>
      </c>
      <c r="I1293" t="s">
        <v>5170</v>
      </c>
      <c r="J1293">
        <v>4.7</v>
      </c>
      <c r="M1293" t="s">
        <v>24</v>
      </c>
      <c r="N1293">
        <v>4.7</v>
      </c>
      <c r="R1293" s="51">
        <f>Table71417[[#This Row],[Climate finance ($ million)]]/Table71417[[#This Row],[Total commitment ($ million)]]</f>
        <v>1</v>
      </c>
      <c r="S1293" t="s">
        <v>11395</v>
      </c>
      <c r="T1293" s="1" t="s">
        <v>8819</v>
      </c>
    </row>
    <row r="1294" spans="1:20" x14ac:dyDescent="0.25">
      <c r="A1294" t="s">
        <v>8816</v>
      </c>
      <c r="B1294" s="40" t="s">
        <v>91</v>
      </c>
      <c r="C1294" t="s">
        <v>6011</v>
      </c>
      <c r="D1294" s="10">
        <v>40006</v>
      </c>
      <c r="F1294" s="10">
        <v>2021</v>
      </c>
      <c r="G1294" s="40" t="s">
        <v>658</v>
      </c>
      <c r="H1294" s="40" t="s">
        <v>12391</v>
      </c>
      <c r="I1294" t="s">
        <v>5170</v>
      </c>
      <c r="J1294">
        <v>4.7</v>
      </c>
      <c r="N1294">
        <v>4.7</v>
      </c>
      <c r="R1294" s="51">
        <f>Table71417[[#This Row],[Climate finance ($ million)]]/Table71417[[#This Row],[Total commitment ($ million)]]</f>
        <v>1</v>
      </c>
      <c r="S1294" t="s">
        <v>11395</v>
      </c>
      <c r="T1294" s="1" t="s">
        <v>8818</v>
      </c>
    </row>
    <row r="1295" spans="1:20" x14ac:dyDescent="0.25">
      <c r="A1295" t="s">
        <v>8816</v>
      </c>
      <c r="B1295" s="40" t="s">
        <v>91</v>
      </c>
      <c r="C1295" t="s">
        <v>5470</v>
      </c>
      <c r="D1295" s="10">
        <v>40043</v>
      </c>
      <c r="F1295" s="10">
        <v>2023</v>
      </c>
      <c r="G1295" s="40" t="s">
        <v>658</v>
      </c>
      <c r="H1295" s="40" t="s">
        <v>12391</v>
      </c>
      <c r="I1295" t="s">
        <v>5119</v>
      </c>
      <c r="J1295">
        <v>3.3</v>
      </c>
      <c r="M1295" t="s">
        <v>24</v>
      </c>
      <c r="N1295">
        <v>2.4</v>
      </c>
      <c r="R1295" s="51">
        <f>Table71417[[#This Row],[Climate finance ($ million)]]/Table71417[[#This Row],[Total commitment ($ million)]]</f>
        <v>0.72727272727272729</v>
      </c>
      <c r="S1295" t="s">
        <v>11395</v>
      </c>
      <c r="T1295" s="1" t="s">
        <v>8817</v>
      </c>
    </row>
    <row r="1296" spans="1:20" x14ac:dyDescent="0.25">
      <c r="A1296" t="s">
        <v>8816</v>
      </c>
      <c r="B1296" s="40" t="s">
        <v>91</v>
      </c>
      <c r="C1296" t="s">
        <v>5470</v>
      </c>
      <c r="D1296" s="10">
        <v>40043</v>
      </c>
      <c r="F1296" s="10">
        <v>2021</v>
      </c>
      <c r="G1296" s="40" t="s">
        <v>658</v>
      </c>
      <c r="H1296" s="40" t="s">
        <v>12391</v>
      </c>
      <c r="I1296" t="s">
        <v>5170</v>
      </c>
      <c r="J1296">
        <v>6.4</v>
      </c>
      <c r="N1296">
        <v>6.4</v>
      </c>
      <c r="R1296" s="51">
        <f>Table71417[[#This Row],[Climate finance ($ million)]]/Table71417[[#This Row],[Total commitment ($ million)]]</f>
        <v>1</v>
      </c>
      <c r="S1296" t="s">
        <v>11395</v>
      </c>
      <c r="T1296" s="1" t="s">
        <v>8818</v>
      </c>
    </row>
    <row r="1297" spans="1:20" x14ac:dyDescent="0.25">
      <c r="A1297" t="s">
        <v>8816</v>
      </c>
      <c r="B1297" s="40" t="s">
        <v>91</v>
      </c>
      <c r="C1297" t="s">
        <v>5472</v>
      </c>
      <c r="D1297" s="10">
        <v>41814</v>
      </c>
      <c r="F1297" s="10">
        <v>2022</v>
      </c>
      <c r="G1297" s="40" t="s">
        <v>658</v>
      </c>
      <c r="H1297" s="40" t="s">
        <v>12391</v>
      </c>
      <c r="I1297" t="s">
        <v>5170</v>
      </c>
      <c r="J1297">
        <v>24.2</v>
      </c>
      <c r="M1297" t="s">
        <v>24</v>
      </c>
      <c r="N1297">
        <v>0.6</v>
      </c>
      <c r="R1297" s="51">
        <f>Table71417[[#This Row],[Climate finance ($ million)]]/Table71417[[#This Row],[Total commitment ($ million)]]</f>
        <v>2.4793388429752067E-2</v>
      </c>
      <c r="S1297" t="s">
        <v>11395</v>
      </c>
      <c r="T1297" s="1" t="s">
        <v>8819</v>
      </c>
    </row>
    <row r="1298" spans="1:20" x14ac:dyDescent="0.25">
      <c r="A1298" t="s">
        <v>8816</v>
      </c>
      <c r="B1298" s="40" t="s">
        <v>91</v>
      </c>
      <c r="C1298" t="s">
        <v>5472</v>
      </c>
      <c r="D1298" s="10">
        <v>41814</v>
      </c>
      <c r="F1298" s="10">
        <v>2023</v>
      </c>
      <c r="G1298" s="40" t="s">
        <v>658</v>
      </c>
      <c r="H1298" s="40" t="s">
        <v>12391</v>
      </c>
      <c r="I1298" t="s">
        <v>5119</v>
      </c>
      <c r="J1298">
        <v>36.799999999999997</v>
      </c>
      <c r="M1298" t="s">
        <v>24</v>
      </c>
      <c r="N1298">
        <v>9.5</v>
      </c>
      <c r="R1298" s="51">
        <f>Table71417[[#This Row],[Climate finance ($ million)]]/Table71417[[#This Row],[Total commitment ($ million)]]</f>
        <v>0.25815217391304351</v>
      </c>
      <c r="S1298" t="s">
        <v>11395</v>
      </c>
      <c r="T1298" s="1" t="s">
        <v>8817</v>
      </c>
    </row>
    <row r="1299" spans="1:20" x14ac:dyDescent="0.25">
      <c r="A1299" t="s">
        <v>8816</v>
      </c>
      <c r="B1299" s="40" t="s">
        <v>91</v>
      </c>
      <c r="C1299" t="s">
        <v>5472</v>
      </c>
      <c r="D1299" s="10">
        <v>41814</v>
      </c>
      <c r="F1299" s="10">
        <v>2021</v>
      </c>
      <c r="G1299" s="40" t="s">
        <v>658</v>
      </c>
      <c r="H1299" s="40" t="s">
        <v>12391</v>
      </c>
      <c r="I1299" t="s">
        <v>5170</v>
      </c>
      <c r="J1299">
        <v>1.7</v>
      </c>
      <c r="N1299">
        <v>1.7</v>
      </c>
      <c r="R1299" s="51">
        <f>Table71417[[#This Row],[Climate finance ($ million)]]/Table71417[[#This Row],[Total commitment ($ million)]]</f>
        <v>1</v>
      </c>
      <c r="S1299" t="s">
        <v>11395</v>
      </c>
      <c r="T1299" s="1" t="s">
        <v>8818</v>
      </c>
    </row>
    <row r="1300" spans="1:20" x14ac:dyDescent="0.25">
      <c r="A1300" t="s">
        <v>8816</v>
      </c>
      <c r="B1300" s="40" t="s">
        <v>91</v>
      </c>
      <c r="C1300" t="s">
        <v>5474</v>
      </c>
      <c r="D1300" s="10">
        <v>41888</v>
      </c>
      <c r="F1300" s="10">
        <v>2022</v>
      </c>
      <c r="G1300" s="40" t="s">
        <v>6429</v>
      </c>
      <c r="H1300" s="40" t="s">
        <v>12391</v>
      </c>
      <c r="I1300" t="s">
        <v>5170</v>
      </c>
      <c r="J1300">
        <v>99.8</v>
      </c>
      <c r="M1300" t="s">
        <v>24</v>
      </c>
      <c r="N1300">
        <v>5.2</v>
      </c>
      <c r="R1300" s="51">
        <f>Table71417[[#This Row],[Climate finance ($ million)]]/Table71417[[#This Row],[Total commitment ($ million)]]</f>
        <v>5.2104208416833671E-2</v>
      </c>
      <c r="S1300" t="s">
        <v>11395</v>
      </c>
      <c r="T1300" s="1" t="s">
        <v>8819</v>
      </c>
    </row>
    <row r="1301" spans="1:20" x14ac:dyDescent="0.25">
      <c r="A1301" t="s">
        <v>8816</v>
      </c>
      <c r="B1301" s="40" t="s">
        <v>91</v>
      </c>
      <c r="C1301" t="s">
        <v>5474</v>
      </c>
      <c r="D1301" s="10">
        <v>41888</v>
      </c>
      <c r="F1301" s="10">
        <v>2023</v>
      </c>
      <c r="G1301" s="40" t="s">
        <v>6429</v>
      </c>
      <c r="H1301" s="40" t="s">
        <v>12391</v>
      </c>
      <c r="I1301" t="s">
        <v>5119</v>
      </c>
      <c r="J1301">
        <v>100.2</v>
      </c>
      <c r="M1301" t="s">
        <v>24</v>
      </c>
      <c r="N1301">
        <v>4.9000000000000004</v>
      </c>
      <c r="R1301" s="51">
        <f>Table71417[[#This Row],[Climate finance ($ million)]]/Table71417[[#This Row],[Total commitment ($ million)]]</f>
        <v>4.8902195608782437E-2</v>
      </c>
      <c r="S1301" t="s">
        <v>11395</v>
      </c>
      <c r="T1301" s="1" t="s">
        <v>8817</v>
      </c>
    </row>
    <row r="1302" spans="1:20" x14ac:dyDescent="0.25">
      <c r="A1302" t="s">
        <v>8816</v>
      </c>
      <c r="B1302" s="40" t="s">
        <v>91</v>
      </c>
      <c r="C1302" t="s">
        <v>6012</v>
      </c>
      <c r="D1302" s="10">
        <v>42078</v>
      </c>
      <c r="F1302" s="10">
        <v>2023</v>
      </c>
      <c r="G1302" s="40" t="s">
        <v>4725</v>
      </c>
      <c r="H1302" s="40" t="s">
        <v>12391</v>
      </c>
      <c r="I1302" t="s">
        <v>5119</v>
      </c>
      <c r="J1302">
        <v>56.7</v>
      </c>
      <c r="M1302" t="s">
        <v>24</v>
      </c>
      <c r="N1302">
        <v>25.9</v>
      </c>
      <c r="R1302" s="51">
        <f>Table71417[[#This Row],[Climate finance ($ million)]]/Table71417[[#This Row],[Total commitment ($ million)]]</f>
        <v>0.4567901234567901</v>
      </c>
      <c r="S1302" t="s">
        <v>11395</v>
      </c>
      <c r="T1302" s="1" t="s">
        <v>8817</v>
      </c>
    </row>
    <row r="1303" spans="1:20" x14ac:dyDescent="0.25">
      <c r="A1303" t="s">
        <v>8816</v>
      </c>
      <c r="B1303" s="40" t="s">
        <v>91</v>
      </c>
      <c r="C1303" t="s">
        <v>6012</v>
      </c>
      <c r="D1303" s="10">
        <v>42078</v>
      </c>
      <c r="F1303" s="10">
        <v>2022</v>
      </c>
      <c r="G1303" s="40" t="s">
        <v>4725</v>
      </c>
      <c r="H1303" s="40" t="s">
        <v>12391</v>
      </c>
      <c r="I1303" t="s">
        <v>5170</v>
      </c>
      <c r="J1303">
        <v>86.8</v>
      </c>
      <c r="M1303" t="s">
        <v>24</v>
      </c>
      <c r="N1303">
        <v>37.799999999999997</v>
      </c>
      <c r="R1303" s="51">
        <f>Table71417[[#This Row],[Climate finance ($ million)]]/Table71417[[#This Row],[Total commitment ($ million)]]</f>
        <v>0.43548387096774194</v>
      </c>
      <c r="S1303" t="s">
        <v>11395</v>
      </c>
      <c r="T1303" s="1" t="s">
        <v>8819</v>
      </c>
    </row>
    <row r="1304" spans="1:20" x14ac:dyDescent="0.25">
      <c r="A1304" t="s">
        <v>8816</v>
      </c>
      <c r="B1304" s="40" t="s">
        <v>91</v>
      </c>
      <c r="C1304" t="s">
        <v>6012</v>
      </c>
      <c r="D1304" s="10">
        <v>42078</v>
      </c>
      <c r="F1304" s="10">
        <v>2021</v>
      </c>
      <c r="G1304" s="40" t="s">
        <v>4725</v>
      </c>
      <c r="H1304" s="40" t="s">
        <v>12391</v>
      </c>
      <c r="I1304" t="s">
        <v>5170</v>
      </c>
      <c r="J1304">
        <v>49.2</v>
      </c>
      <c r="N1304">
        <v>49.2</v>
      </c>
      <c r="R1304" s="51">
        <f>Table71417[[#This Row],[Climate finance ($ million)]]/Table71417[[#This Row],[Total commitment ($ million)]]</f>
        <v>1</v>
      </c>
      <c r="S1304" t="s">
        <v>11395</v>
      </c>
      <c r="T1304" s="1" t="s">
        <v>8818</v>
      </c>
    </row>
    <row r="1305" spans="1:20" x14ac:dyDescent="0.25">
      <c r="A1305" t="s">
        <v>8816</v>
      </c>
      <c r="B1305" s="40" t="s">
        <v>91</v>
      </c>
      <c r="C1305" t="s">
        <v>5478</v>
      </c>
      <c r="D1305" s="10">
        <v>43954</v>
      </c>
      <c r="F1305" s="10">
        <v>2022</v>
      </c>
      <c r="G1305" s="40" t="s">
        <v>6278</v>
      </c>
      <c r="H1305" s="40" t="s">
        <v>318</v>
      </c>
      <c r="I1305" t="s">
        <v>5170</v>
      </c>
      <c r="J1305">
        <v>11.7</v>
      </c>
      <c r="M1305" t="s">
        <v>24</v>
      </c>
      <c r="N1305">
        <v>0.3</v>
      </c>
      <c r="R1305" s="51">
        <f>Table71417[[#This Row],[Climate finance ($ million)]]/Table71417[[#This Row],[Total commitment ($ million)]]</f>
        <v>2.564102564102564E-2</v>
      </c>
      <c r="S1305" t="s">
        <v>11395</v>
      </c>
      <c r="T1305" s="1" t="s">
        <v>8819</v>
      </c>
    </row>
    <row r="1306" spans="1:20" x14ac:dyDescent="0.25">
      <c r="A1306" t="s">
        <v>8816</v>
      </c>
      <c r="B1306" s="40" t="s">
        <v>91</v>
      </c>
      <c r="C1306" t="s">
        <v>5478</v>
      </c>
      <c r="D1306" s="10">
        <v>43954</v>
      </c>
      <c r="F1306" s="10">
        <v>2023</v>
      </c>
      <c r="G1306" s="40" t="s">
        <v>6278</v>
      </c>
      <c r="H1306" s="40" t="s">
        <v>318</v>
      </c>
      <c r="I1306" t="s">
        <v>5119</v>
      </c>
      <c r="J1306">
        <v>36.1</v>
      </c>
      <c r="M1306" t="s">
        <v>24</v>
      </c>
      <c r="N1306">
        <v>0.1</v>
      </c>
      <c r="R1306" s="51">
        <f>Table71417[[#This Row],[Climate finance ($ million)]]/Table71417[[#This Row],[Total commitment ($ million)]]</f>
        <v>2.7700831024930748E-3</v>
      </c>
      <c r="S1306" t="s">
        <v>11395</v>
      </c>
      <c r="T1306" s="1" t="s">
        <v>8817</v>
      </c>
    </row>
    <row r="1307" spans="1:20" x14ac:dyDescent="0.25">
      <c r="A1307" t="s">
        <v>8816</v>
      </c>
      <c r="B1307" s="40" t="s">
        <v>91</v>
      </c>
      <c r="C1307" t="s">
        <v>5478</v>
      </c>
      <c r="D1307" s="10">
        <v>43954</v>
      </c>
      <c r="F1307" s="10">
        <v>2021</v>
      </c>
      <c r="G1307" s="40" t="s">
        <v>6278</v>
      </c>
      <c r="H1307" s="40" t="s">
        <v>318</v>
      </c>
      <c r="I1307" t="s">
        <v>5170</v>
      </c>
      <c r="J1307">
        <v>0.1</v>
      </c>
      <c r="N1307">
        <v>0.1</v>
      </c>
      <c r="R1307" s="51">
        <f>Table71417[[#This Row],[Climate finance ($ million)]]/Table71417[[#This Row],[Total commitment ($ million)]]</f>
        <v>1</v>
      </c>
      <c r="S1307" t="s">
        <v>11395</v>
      </c>
      <c r="T1307" s="1" t="s">
        <v>8818</v>
      </c>
    </row>
    <row r="1308" spans="1:20" x14ac:dyDescent="0.25">
      <c r="A1308" t="s">
        <v>8816</v>
      </c>
      <c r="B1308" s="40" t="s">
        <v>91</v>
      </c>
      <c r="C1308" t="s">
        <v>12231</v>
      </c>
      <c r="D1308" s="10">
        <v>43971</v>
      </c>
      <c r="F1308" s="10">
        <v>2023</v>
      </c>
      <c r="G1308" s="40" t="s">
        <v>6358</v>
      </c>
      <c r="H1308" s="40" t="s">
        <v>12391</v>
      </c>
      <c r="I1308" t="s">
        <v>5119</v>
      </c>
      <c r="J1308">
        <v>117.9</v>
      </c>
      <c r="M1308" t="s">
        <v>24</v>
      </c>
      <c r="N1308">
        <v>22.1</v>
      </c>
      <c r="R1308" s="51">
        <f>Table71417[[#This Row],[Climate finance ($ million)]]/Table71417[[#This Row],[Total commitment ($ million)]]</f>
        <v>0.18744698897370654</v>
      </c>
      <c r="S1308" t="s">
        <v>11395</v>
      </c>
      <c r="T1308" s="1" t="s">
        <v>8817</v>
      </c>
    </row>
    <row r="1309" spans="1:20" x14ac:dyDescent="0.25">
      <c r="A1309" t="s">
        <v>8816</v>
      </c>
      <c r="B1309" s="40" t="s">
        <v>66</v>
      </c>
      <c r="C1309" t="s">
        <v>12150</v>
      </c>
      <c r="D1309" s="46">
        <v>44085</v>
      </c>
      <c r="F1309" s="10">
        <v>2021</v>
      </c>
      <c r="G1309" s="40" t="s">
        <v>6300</v>
      </c>
      <c r="H1309" s="40" t="s">
        <v>12301</v>
      </c>
      <c r="I1309" t="s">
        <v>84</v>
      </c>
      <c r="J1309">
        <v>22.1</v>
      </c>
      <c r="N1309">
        <v>22.1</v>
      </c>
      <c r="R1309" s="51">
        <f>Table71417[[#This Row],[Climate finance ($ million)]]/Table71417[[#This Row],[Total commitment ($ million)]]</f>
        <v>1</v>
      </c>
      <c r="S1309" s="40" t="s">
        <v>12151</v>
      </c>
      <c r="T1309" s="1" t="s">
        <v>8818</v>
      </c>
    </row>
    <row r="1310" spans="1:20" x14ac:dyDescent="0.25">
      <c r="A1310" t="s">
        <v>8816</v>
      </c>
      <c r="B1310" s="40" t="s">
        <v>91</v>
      </c>
      <c r="C1310" t="s">
        <v>6253</v>
      </c>
      <c r="D1310" s="10">
        <v>44439</v>
      </c>
      <c r="F1310" s="10">
        <v>2022</v>
      </c>
      <c r="G1310" s="40" t="s">
        <v>9334</v>
      </c>
      <c r="H1310" s="40" t="s">
        <v>12391</v>
      </c>
      <c r="I1310" t="s">
        <v>5170</v>
      </c>
      <c r="J1310">
        <v>281</v>
      </c>
      <c r="M1310" t="s">
        <v>24</v>
      </c>
      <c r="N1310">
        <v>74.599999999999994</v>
      </c>
      <c r="R1310" s="51">
        <f>Table71417[[#This Row],[Climate finance ($ million)]]/Table71417[[#This Row],[Total commitment ($ million)]]</f>
        <v>0.26548042704626335</v>
      </c>
      <c r="S1310" s="40" t="s">
        <v>12149</v>
      </c>
      <c r="T1310" s="1" t="s">
        <v>8819</v>
      </c>
    </row>
    <row r="1311" spans="1:20" x14ac:dyDescent="0.25">
      <c r="A1311" t="s">
        <v>8816</v>
      </c>
      <c r="B1311" s="40" t="s">
        <v>91</v>
      </c>
      <c r="C1311" t="s">
        <v>6253</v>
      </c>
      <c r="D1311" s="10">
        <v>44439</v>
      </c>
      <c r="F1311" s="10">
        <v>2023</v>
      </c>
      <c r="G1311" s="40" t="s">
        <v>9334</v>
      </c>
      <c r="H1311" s="40" t="s">
        <v>12391</v>
      </c>
      <c r="I1311" t="s">
        <v>5119</v>
      </c>
      <c r="J1311">
        <v>228.5</v>
      </c>
      <c r="M1311" t="s">
        <v>24</v>
      </c>
      <c r="N1311">
        <v>81.900000000000006</v>
      </c>
      <c r="R1311" s="51">
        <f>Table71417[[#This Row],[Climate finance ($ million)]]/Table71417[[#This Row],[Total commitment ($ million)]]</f>
        <v>0.35842450765864337</v>
      </c>
      <c r="S1311" s="40" t="s">
        <v>12149</v>
      </c>
      <c r="T1311" s="1" t="s">
        <v>8817</v>
      </c>
    </row>
    <row r="1312" spans="1:20" x14ac:dyDescent="0.25">
      <c r="A1312" t="s">
        <v>8816</v>
      </c>
      <c r="B1312" s="40" t="s">
        <v>91</v>
      </c>
      <c r="C1312" t="s">
        <v>6253</v>
      </c>
      <c r="D1312" s="46">
        <v>44439</v>
      </c>
      <c r="F1312" s="10">
        <v>2021</v>
      </c>
      <c r="G1312" s="40" t="s">
        <v>9334</v>
      </c>
      <c r="H1312" s="40" t="s">
        <v>12391</v>
      </c>
      <c r="I1312" t="s">
        <v>5170</v>
      </c>
      <c r="J1312">
        <v>27.2</v>
      </c>
      <c r="N1312">
        <v>27.2</v>
      </c>
      <c r="R1312" s="51">
        <f>Table71417[[#This Row],[Climate finance ($ million)]]/Table71417[[#This Row],[Total commitment ($ million)]]</f>
        <v>1</v>
      </c>
      <c r="S1312" s="40" t="s">
        <v>12149</v>
      </c>
      <c r="T1312" s="1" t="s">
        <v>8818</v>
      </c>
    </row>
    <row r="1313" spans="1:20" x14ac:dyDescent="0.25">
      <c r="A1313" t="s">
        <v>8816</v>
      </c>
      <c r="B1313" s="40" t="s">
        <v>91</v>
      </c>
      <c r="C1313" t="s">
        <v>6021</v>
      </c>
      <c r="D1313" s="10">
        <v>44704</v>
      </c>
      <c r="F1313" s="10">
        <v>2022</v>
      </c>
      <c r="G1313" s="40" t="s">
        <v>12168</v>
      </c>
      <c r="H1313" s="40" t="s">
        <v>318</v>
      </c>
      <c r="I1313" t="s">
        <v>5170</v>
      </c>
      <c r="J1313">
        <v>9.4</v>
      </c>
      <c r="M1313" t="s">
        <v>24</v>
      </c>
      <c r="N1313">
        <v>3.7</v>
      </c>
      <c r="R1313" s="51">
        <f>Table71417[[#This Row],[Climate finance ($ million)]]/Table71417[[#This Row],[Total commitment ($ million)]]</f>
        <v>0.39361702127659576</v>
      </c>
      <c r="S1313" t="s">
        <v>11395</v>
      </c>
      <c r="T1313" s="1" t="s">
        <v>8819</v>
      </c>
    </row>
    <row r="1314" spans="1:20" x14ac:dyDescent="0.25">
      <c r="A1314" t="s">
        <v>8816</v>
      </c>
      <c r="B1314" s="40" t="s">
        <v>91</v>
      </c>
      <c r="C1314" t="s">
        <v>6137</v>
      </c>
      <c r="D1314" s="46">
        <v>46452</v>
      </c>
      <c r="F1314" s="10">
        <v>2021</v>
      </c>
      <c r="G1314" s="40" t="s">
        <v>9392</v>
      </c>
      <c r="H1314" s="40" t="s">
        <v>12301</v>
      </c>
      <c r="I1314" t="s">
        <v>5170</v>
      </c>
      <c r="J1314">
        <v>1.6</v>
      </c>
      <c r="N1314">
        <v>1.6</v>
      </c>
      <c r="R1314" s="51">
        <f>Table71417[[#This Row],[Climate finance ($ million)]]/Table71417[[#This Row],[Total commitment ($ million)]]</f>
        <v>1</v>
      </c>
      <c r="S1314" s="40" t="s">
        <v>12147</v>
      </c>
      <c r="T1314" s="1" t="s">
        <v>8818</v>
      </c>
    </row>
    <row r="1315" spans="1:20" x14ac:dyDescent="0.25">
      <c r="A1315" t="s">
        <v>8816</v>
      </c>
      <c r="B1315" s="40" t="s">
        <v>91</v>
      </c>
      <c r="C1315" t="s">
        <v>12320</v>
      </c>
      <c r="D1315" s="10">
        <v>46652</v>
      </c>
      <c r="F1315" s="10">
        <v>2023</v>
      </c>
      <c r="G1315" s="40" t="s">
        <v>9334</v>
      </c>
      <c r="H1315" t="s">
        <v>11395</v>
      </c>
      <c r="I1315" t="s">
        <v>5119</v>
      </c>
      <c r="J1315">
        <v>50.6</v>
      </c>
      <c r="M1315" t="s">
        <v>24</v>
      </c>
      <c r="N1315">
        <v>1.2</v>
      </c>
      <c r="R1315" s="51">
        <f>Table71417[[#This Row],[Climate finance ($ million)]]/Table71417[[#This Row],[Total commitment ($ million)]]</f>
        <v>2.3715415019762844E-2</v>
      </c>
      <c r="S1315" t="s">
        <v>11395</v>
      </c>
      <c r="T1315" s="1" t="s">
        <v>8817</v>
      </c>
    </row>
    <row r="1316" spans="1:20" x14ac:dyDescent="0.25">
      <c r="A1316" t="s">
        <v>8816</v>
      </c>
      <c r="B1316" s="40" t="s">
        <v>91</v>
      </c>
      <c r="C1316" t="s">
        <v>5486</v>
      </c>
      <c r="D1316" s="10">
        <v>46817</v>
      </c>
      <c r="F1316" s="10">
        <v>2022</v>
      </c>
      <c r="G1316" s="40" t="s">
        <v>4725</v>
      </c>
      <c r="H1316" s="40" t="s">
        <v>318</v>
      </c>
      <c r="I1316" t="s">
        <v>5170</v>
      </c>
      <c r="J1316">
        <v>131.80000000000001</v>
      </c>
      <c r="M1316" t="s">
        <v>24</v>
      </c>
      <c r="N1316">
        <v>15.9</v>
      </c>
      <c r="R1316" s="51">
        <f>Table71417[[#This Row],[Climate finance ($ million)]]/Table71417[[#This Row],[Total commitment ($ million)]]</f>
        <v>0.12063732928679817</v>
      </c>
      <c r="S1316" t="s">
        <v>11395</v>
      </c>
      <c r="T1316" s="1" t="s">
        <v>8819</v>
      </c>
    </row>
    <row r="1317" spans="1:20" x14ac:dyDescent="0.25">
      <c r="A1317" t="s">
        <v>8816</v>
      </c>
      <c r="B1317" s="40" t="s">
        <v>91</v>
      </c>
      <c r="C1317" t="s">
        <v>5486</v>
      </c>
      <c r="D1317" s="10">
        <v>46817</v>
      </c>
      <c r="F1317" s="10">
        <v>2023</v>
      </c>
      <c r="G1317" s="40" t="s">
        <v>4725</v>
      </c>
      <c r="H1317" s="40" t="s">
        <v>318</v>
      </c>
      <c r="I1317" t="s">
        <v>5119</v>
      </c>
      <c r="J1317">
        <v>69.3</v>
      </c>
      <c r="M1317" t="s">
        <v>24</v>
      </c>
      <c r="N1317">
        <v>18.100000000000001</v>
      </c>
      <c r="R1317" s="51">
        <f>Table71417[[#This Row],[Climate finance ($ million)]]/Table71417[[#This Row],[Total commitment ($ million)]]</f>
        <v>0.26118326118326124</v>
      </c>
      <c r="S1317" t="s">
        <v>11395</v>
      </c>
      <c r="T1317" s="1" t="s">
        <v>8817</v>
      </c>
    </row>
    <row r="1318" spans="1:20" x14ac:dyDescent="0.25">
      <c r="A1318" t="s">
        <v>8816</v>
      </c>
      <c r="B1318" s="40" t="s">
        <v>91</v>
      </c>
      <c r="C1318" t="s">
        <v>5486</v>
      </c>
      <c r="D1318" s="10">
        <v>46817</v>
      </c>
      <c r="F1318" s="10">
        <v>2021</v>
      </c>
      <c r="G1318" s="40" t="s">
        <v>4725</v>
      </c>
      <c r="H1318" s="40" t="s">
        <v>318</v>
      </c>
      <c r="I1318" t="s">
        <v>5170</v>
      </c>
      <c r="J1318">
        <v>4.2</v>
      </c>
      <c r="N1318">
        <v>4.2</v>
      </c>
      <c r="R1318" s="51">
        <f>Table71417[[#This Row],[Climate finance ($ million)]]/Table71417[[#This Row],[Total commitment ($ million)]]</f>
        <v>1</v>
      </c>
      <c r="S1318" t="s">
        <v>11395</v>
      </c>
      <c r="T1318" s="1" t="s">
        <v>8818</v>
      </c>
    </row>
    <row r="1319" spans="1:20" x14ac:dyDescent="0.25">
      <c r="A1319" t="s">
        <v>8816</v>
      </c>
      <c r="B1319" s="40" t="s">
        <v>66</v>
      </c>
      <c r="C1319" t="s">
        <v>12143</v>
      </c>
      <c r="D1319" s="10">
        <v>46875</v>
      </c>
      <c r="F1319" s="10">
        <v>2023</v>
      </c>
      <c r="G1319" s="40" t="s">
        <v>9334</v>
      </c>
      <c r="H1319" s="40" t="s">
        <v>12301</v>
      </c>
      <c r="I1319" t="s">
        <v>4856</v>
      </c>
      <c r="J1319" s="6">
        <v>25</v>
      </c>
      <c r="M1319" t="s">
        <v>24</v>
      </c>
      <c r="N1319">
        <v>25</v>
      </c>
      <c r="R1319" s="51">
        <f>Table71417[[#This Row],[Climate finance ($ million)]]/Table71417[[#This Row],[Total commitment ($ million)]]</f>
        <v>1</v>
      </c>
      <c r="S1319" s="40" t="s">
        <v>12144</v>
      </c>
      <c r="T1319" s="1" t="s">
        <v>8817</v>
      </c>
    </row>
    <row r="1320" spans="1:20" x14ac:dyDescent="0.25">
      <c r="A1320" t="s">
        <v>8816</v>
      </c>
      <c r="B1320" s="40" t="s">
        <v>66</v>
      </c>
      <c r="C1320" t="s">
        <v>5594</v>
      </c>
      <c r="D1320" s="10">
        <v>47006</v>
      </c>
      <c r="F1320" s="10">
        <v>2022</v>
      </c>
      <c r="G1320" s="40" t="s">
        <v>6358</v>
      </c>
      <c r="H1320" s="40" t="s">
        <v>12301</v>
      </c>
      <c r="I1320" t="s">
        <v>84</v>
      </c>
      <c r="J1320">
        <v>100</v>
      </c>
      <c r="M1320" t="s">
        <v>25</v>
      </c>
      <c r="N1320">
        <v>16.600000000000001</v>
      </c>
      <c r="R1320" s="51">
        <f>Table71417[[#This Row],[Climate finance ($ million)]]/Table71417[[#This Row],[Total commitment ($ million)]]</f>
        <v>0.16600000000000001</v>
      </c>
      <c r="S1320" s="40" t="s">
        <v>12148</v>
      </c>
      <c r="T1320" s="1" t="s">
        <v>8819</v>
      </c>
    </row>
    <row r="1321" spans="1:20" x14ac:dyDescent="0.25">
      <c r="A1321" t="s">
        <v>8816</v>
      </c>
      <c r="B1321" s="40" t="s">
        <v>91</v>
      </c>
      <c r="C1321" t="s">
        <v>5488</v>
      </c>
      <c r="D1321" s="10">
        <v>47289</v>
      </c>
      <c r="F1321" s="10">
        <v>2022</v>
      </c>
      <c r="G1321" s="40" t="s">
        <v>4725</v>
      </c>
      <c r="H1321" s="40" t="s">
        <v>12391</v>
      </c>
      <c r="I1321" t="s">
        <v>5170</v>
      </c>
      <c r="J1321">
        <v>46.8</v>
      </c>
      <c r="M1321" t="s">
        <v>24</v>
      </c>
      <c r="N1321">
        <v>12.6</v>
      </c>
      <c r="R1321" s="51">
        <f>Table71417[[#This Row],[Climate finance ($ million)]]/Table71417[[#This Row],[Total commitment ($ million)]]</f>
        <v>0.26923076923076922</v>
      </c>
      <c r="S1321" t="s">
        <v>11395</v>
      </c>
      <c r="T1321" s="1" t="s">
        <v>8819</v>
      </c>
    </row>
    <row r="1322" spans="1:20" x14ac:dyDescent="0.25">
      <c r="A1322" t="s">
        <v>8816</v>
      </c>
      <c r="B1322" s="40" t="s">
        <v>91</v>
      </c>
      <c r="C1322" t="s">
        <v>5488</v>
      </c>
      <c r="D1322" s="10">
        <v>47289</v>
      </c>
      <c r="F1322" s="10">
        <v>2023</v>
      </c>
      <c r="G1322" s="40" t="s">
        <v>4725</v>
      </c>
      <c r="H1322" s="40" t="s">
        <v>12391</v>
      </c>
      <c r="I1322" t="s">
        <v>5119</v>
      </c>
      <c r="J1322">
        <v>18.399999999999999</v>
      </c>
      <c r="M1322" t="s">
        <v>24</v>
      </c>
      <c r="N1322">
        <v>12.5</v>
      </c>
      <c r="R1322" s="51">
        <f>Table71417[[#This Row],[Climate finance ($ million)]]/Table71417[[#This Row],[Total commitment ($ million)]]</f>
        <v>0.67934782608695654</v>
      </c>
      <c r="S1322" t="s">
        <v>11395</v>
      </c>
      <c r="T1322" s="1" t="s">
        <v>8817</v>
      </c>
    </row>
    <row r="1323" spans="1:20" x14ac:dyDescent="0.25">
      <c r="A1323" t="s">
        <v>8816</v>
      </c>
      <c r="B1323" s="40" t="s">
        <v>91</v>
      </c>
      <c r="C1323" t="s">
        <v>12208</v>
      </c>
      <c r="D1323" s="10">
        <v>47341</v>
      </c>
      <c r="F1323" s="10">
        <v>2022</v>
      </c>
      <c r="G1323" s="40" t="s">
        <v>9334</v>
      </c>
      <c r="H1323" s="40" t="s">
        <v>12391</v>
      </c>
      <c r="I1323" t="s">
        <v>5170</v>
      </c>
      <c r="J1323">
        <v>7</v>
      </c>
      <c r="M1323" t="s">
        <v>24</v>
      </c>
      <c r="N1323">
        <v>3.5</v>
      </c>
      <c r="R1323" s="51">
        <f>Table71417[[#This Row],[Climate finance ($ million)]]/Table71417[[#This Row],[Total commitment ($ million)]]</f>
        <v>0.5</v>
      </c>
      <c r="S1323" s="40" t="s">
        <v>12146</v>
      </c>
      <c r="T1323" s="1" t="s">
        <v>8819</v>
      </c>
    </row>
    <row r="1324" spans="1:20" x14ac:dyDescent="0.25">
      <c r="A1324" t="s">
        <v>8816</v>
      </c>
      <c r="B1324" s="40" t="s">
        <v>91</v>
      </c>
      <c r="C1324" t="s">
        <v>5490</v>
      </c>
      <c r="D1324" s="10">
        <v>47429</v>
      </c>
      <c r="F1324" s="10">
        <v>2022</v>
      </c>
      <c r="G1324" s="40" t="s">
        <v>525</v>
      </c>
      <c r="H1324" s="40" t="s">
        <v>318</v>
      </c>
      <c r="I1324" t="s">
        <v>5170</v>
      </c>
      <c r="J1324">
        <v>1.6</v>
      </c>
      <c r="M1324" t="s">
        <v>24</v>
      </c>
      <c r="N1324">
        <v>0.2</v>
      </c>
      <c r="R1324" s="51">
        <f>Table71417[[#This Row],[Climate finance ($ million)]]/Table71417[[#This Row],[Total commitment ($ million)]]</f>
        <v>0.125</v>
      </c>
      <c r="S1324" t="s">
        <v>11395</v>
      </c>
      <c r="T1324" s="1" t="s">
        <v>8819</v>
      </c>
    </row>
    <row r="1325" spans="1:20" x14ac:dyDescent="0.25">
      <c r="A1325" t="s">
        <v>8816</v>
      </c>
      <c r="B1325" s="40" t="s">
        <v>91</v>
      </c>
      <c r="C1325" t="s">
        <v>5490</v>
      </c>
      <c r="D1325" s="10">
        <v>47429</v>
      </c>
      <c r="F1325" s="10">
        <v>2023</v>
      </c>
      <c r="G1325" s="40" t="s">
        <v>525</v>
      </c>
      <c r="H1325" s="40" t="s">
        <v>318</v>
      </c>
      <c r="I1325" t="s">
        <v>5119</v>
      </c>
      <c r="J1325">
        <v>1.2</v>
      </c>
      <c r="M1325" t="s">
        <v>24</v>
      </c>
      <c r="N1325">
        <v>0.2</v>
      </c>
      <c r="R1325" s="51">
        <f>Table71417[[#This Row],[Climate finance ($ million)]]/Table71417[[#This Row],[Total commitment ($ million)]]</f>
        <v>0.16666666666666669</v>
      </c>
      <c r="S1325" t="s">
        <v>11395</v>
      </c>
      <c r="T1325" s="1" t="s">
        <v>8817</v>
      </c>
    </row>
    <row r="1326" spans="1:20" x14ac:dyDescent="0.25">
      <c r="A1326" t="s">
        <v>8816</v>
      </c>
      <c r="B1326" s="40" t="s">
        <v>91</v>
      </c>
      <c r="C1326" t="s">
        <v>12213</v>
      </c>
      <c r="D1326" s="10">
        <v>47566</v>
      </c>
      <c r="F1326" s="10">
        <v>2022</v>
      </c>
      <c r="G1326" s="40" t="s">
        <v>9364</v>
      </c>
      <c r="H1326" s="40" t="s">
        <v>318</v>
      </c>
      <c r="I1326" t="s">
        <v>5170</v>
      </c>
      <c r="J1326">
        <v>16.399999999999999</v>
      </c>
      <c r="M1326" t="s">
        <v>24</v>
      </c>
      <c r="N1326">
        <v>1.4</v>
      </c>
      <c r="R1326" s="51">
        <f>Table71417[[#This Row],[Climate finance ($ million)]]/Table71417[[#This Row],[Total commitment ($ million)]]</f>
        <v>8.5365853658536592E-2</v>
      </c>
      <c r="S1326" t="s">
        <v>11395</v>
      </c>
      <c r="T1326" s="1" t="s">
        <v>8819</v>
      </c>
    </row>
    <row r="1327" spans="1:20" x14ac:dyDescent="0.25">
      <c r="A1327" t="s">
        <v>8816</v>
      </c>
      <c r="B1327" s="40" t="s">
        <v>91</v>
      </c>
      <c r="C1327" t="s">
        <v>12213</v>
      </c>
      <c r="D1327" s="10">
        <v>47566</v>
      </c>
      <c r="F1327" s="10">
        <v>2023</v>
      </c>
      <c r="G1327" s="40" t="s">
        <v>9364</v>
      </c>
      <c r="H1327" s="40" t="s">
        <v>318</v>
      </c>
      <c r="I1327" t="s">
        <v>5119</v>
      </c>
      <c r="J1327">
        <v>57</v>
      </c>
      <c r="M1327" t="s">
        <v>24</v>
      </c>
      <c r="N1327">
        <v>23.3</v>
      </c>
      <c r="R1327" s="51">
        <f>Table71417[[#This Row],[Climate finance ($ million)]]/Table71417[[#This Row],[Total commitment ($ million)]]</f>
        <v>0.4087719298245614</v>
      </c>
      <c r="S1327" t="s">
        <v>11395</v>
      </c>
      <c r="T1327" s="1" t="s">
        <v>8817</v>
      </c>
    </row>
    <row r="1328" spans="1:20" x14ac:dyDescent="0.25">
      <c r="A1328" t="s">
        <v>8816</v>
      </c>
      <c r="B1328" s="40" t="s">
        <v>91</v>
      </c>
      <c r="C1328" t="s">
        <v>12213</v>
      </c>
      <c r="D1328" s="10">
        <v>47566</v>
      </c>
      <c r="F1328" s="10">
        <v>2021</v>
      </c>
      <c r="G1328" s="40" t="s">
        <v>9364</v>
      </c>
      <c r="H1328" s="40" t="s">
        <v>318</v>
      </c>
      <c r="I1328" t="s">
        <v>5170</v>
      </c>
      <c r="J1328">
        <v>24.4</v>
      </c>
      <c r="N1328">
        <v>24.4</v>
      </c>
      <c r="R1328" s="51">
        <f>Table71417[[#This Row],[Climate finance ($ million)]]/Table71417[[#This Row],[Total commitment ($ million)]]</f>
        <v>1</v>
      </c>
      <c r="S1328" t="s">
        <v>11395</v>
      </c>
      <c r="T1328" s="1" t="s">
        <v>8818</v>
      </c>
    </row>
    <row r="1329" spans="1:20" x14ac:dyDescent="0.25">
      <c r="A1329" t="s">
        <v>8816</v>
      </c>
      <c r="B1329" s="40" t="s">
        <v>91</v>
      </c>
      <c r="C1329" t="s">
        <v>6019</v>
      </c>
      <c r="D1329" s="10">
        <v>47692</v>
      </c>
      <c r="F1329" s="10">
        <v>2022</v>
      </c>
      <c r="G1329" s="40" t="s">
        <v>658</v>
      </c>
      <c r="H1329" s="40" t="s">
        <v>318</v>
      </c>
      <c r="I1329" t="s">
        <v>5170</v>
      </c>
      <c r="J1329">
        <v>26.8</v>
      </c>
      <c r="M1329" t="s">
        <v>24</v>
      </c>
      <c r="N1329">
        <v>1.3</v>
      </c>
      <c r="R1329" s="51">
        <f>Table71417[[#This Row],[Climate finance ($ million)]]/Table71417[[#This Row],[Total commitment ($ million)]]</f>
        <v>4.8507462686567165E-2</v>
      </c>
      <c r="S1329" t="s">
        <v>11395</v>
      </c>
      <c r="T1329" s="1" t="s">
        <v>8819</v>
      </c>
    </row>
    <row r="1330" spans="1:20" x14ac:dyDescent="0.25">
      <c r="A1330" t="s">
        <v>8816</v>
      </c>
      <c r="B1330" s="40" t="s">
        <v>91</v>
      </c>
      <c r="C1330" t="s">
        <v>6258</v>
      </c>
      <c r="D1330" s="10">
        <v>48081</v>
      </c>
      <c r="F1330" s="10">
        <v>2022</v>
      </c>
      <c r="G1330" s="40" t="s">
        <v>9364</v>
      </c>
      <c r="H1330" s="40" t="s">
        <v>318</v>
      </c>
      <c r="I1330" t="s">
        <v>5170</v>
      </c>
      <c r="J1330">
        <v>17.600000000000001</v>
      </c>
      <c r="M1330" t="s">
        <v>24</v>
      </c>
      <c r="N1330">
        <v>0</v>
      </c>
      <c r="R1330" s="51">
        <f>Table71417[[#This Row],[Climate finance ($ million)]]/Table71417[[#This Row],[Total commitment ($ million)]]</f>
        <v>0</v>
      </c>
      <c r="S1330" t="s">
        <v>11395</v>
      </c>
      <c r="T1330" s="1" t="s">
        <v>8819</v>
      </c>
    </row>
    <row r="1331" spans="1:20" x14ac:dyDescent="0.25">
      <c r="A1331" t="s">
        <v>8816</v>
      </c>
      <c r="B1331" s="40" t="s">
        <v>91</v>
      </c>
      <c r="C1331" t="s">
        <v>6258</v>
      </c>
      <c r="D1331" s="10">
        <v>48081</v>
      </c>
      <c r="F1331" s="10">
        <v>2023</v>
      </c>
      <c r="G1331" s="40" t="s">
        <v>9364</v>
      </c>
      <c r="H1331" s="40" t="s">
        <v>318</v>
      </c>
      <c r="I1331" t="s">
        <v>5119</v>
      </c>
      <c r="J1331">
        <v>20.9</v>
      </c>
      <c r="M1331" t="s">
        <v>24</v>
      </c>
      <c r="N1331">
        <v>3.3</v>
      </c>
      <c r="R1331" s="51">
        <f>Table71417[[#This Row],[Climate finance ($ million)]]/Table71417[[#This Row],[Total commitment ($ million)]]</f>
        <v>0.15789473684210525</v>
      </c>
      <c r="S1331" t="s">
        <v>11395</v>
      </c>
      <c r="T1331" s="1" t="s">
        <v>8817</v>
      </c>
    </row>
    <row r="1332" spans="1:20" x14ac:dyDescent="0.25">
      <c r="A1332" t="s">
        <v>8816</v>
      </c>
      <c r="B1332" s="40" t="s">
        <v>91</v>
      </c>
      <c r="C1332" t="s">
        <v>5496</v>
      </c>
      <c r="D1332" s="10">
        <v>48082</v>
      </c>
      <c r="F1332" s="10">
        <v>2022</v>
      </c>
      <c r="G1332" s="40" t="s">
        <v>9364</v>
      </c>
      <c r="H1332" s="40" t="s">
        <v>318</v>
      </c>
      <c r="I1332" t="s">
        <v>5170</v>
      </c>
      <c r="J1332">
        <v>77.7</v>
      </c>
      <c r="M1332" t="s">
        <v>24</v>
      </c>
      <c r="N1332">
        <v>51.2</v>
      </c>
      <c r="R1332" s="51">
        <f>Table71417[[#This Row],[Climate finance ($ million)]]/Table71417[[#This Row],[Total commitment ($ million)]]</f>
        <v>0.65894465894465892</v>
      </c>
      <c r="S1332" t="s">
        <v>11395</v>
      </c>
      <c r="T1332" s="1" t="s">
        <v>8819</v>
      </c>
    </row>
    <row r="1333" spans="1:20" x14ac:dyDescent="0.25">
      <c r="A1333" t="s">
        <v>8816</v>
      </c>
      <c r="B1333" s="40" t="s">
        <v>91</v>
      </c>
      <c r="C1333" t="s">
        <v>5496</v>
      </c>
      <c r="D1333" s="10">
        <v>48082</v>
      </c>
      <c r="F1333" s="10">
        <v>2023</v>
      </c>
      <c r="G1333" s="40" t="s">
        <v>9364</v>
      </c>
      <c r="H1333" s="40" t="s">
        <v>318</v>
      </c>
      <c r="I1333" t="s">
        <v>5119</v>
      </c>
      <c r="J1333">
        <v>20.5</v>
      </c>
      <c r="M1333" t="s">
        <v>24</v>
      </c>
      <c r="N1333">
        <v>17.5</v>
      </c>
      <c r="R1333" s="51">
        <f>Table71417[[#This Row],[Climate finance ($ million)]]/Table71417[[#This Row],[Total commitment ($ million)]]</f>
        <v>0.85365853658536583</v>
      </c>
      <c r="S1333" t="s">
        <v>11395</v>
      </c>
      <c r="T1333" s="1" t="s">
        <v>8817</v>
      </c>
    </row>
    <row r="1334" spans="1:20" x14ac:dyDescent="0.25">
      <c r="A1334" t="s">
        <v>8816</v>
      </c>
      <c r="B1334" s="40" t="s">
        <v>91</v>
      </c>
      <c r="C1334" t="s">
        <v>5496</v>
      </c>
      <c r="D1334" s="10">
        <v>48082</v>
      </c>
      <c r="F1334" s="10">
        <v>2021</v>
      </c>
      <c r="G1334" s="40" t="s">
        <v>9364</v>
      </c>
      <c r="H1334" s="40" t="s">
        <v>318</v>
      </c>
      <c r="I1334" t="s">
        <v>5170</v>
      </c>
      <c r="J1334">
        <v>13.3</v>
      </c>
      <c r="N1334">
        <v>13.3</v>
      </c>
      <c r="R1334" s="51">
        <f>Table71417[[#This Row],[Climate finance ($ million)]]/Table71417[[#This Row],[Total commitment ($ million)]]</f>
        <v>1</v>
      </c>
      <c r="S1334" t="s">
        <v>11395</v>
      </c>
      <c r="T1334" s="1" t="s">
        <v>8818</v>
      </c>
    </row>
    <row r="1335" spans="1:20" x14ac:dyDescent="0.25">
      <c r="A1335" t="s">
        <v>8816</v>
      </c>
      <c r="B1335" s="40" t="s">
        <v>91</v>
      </c>
      <c r="C1335" t="s">
        <v>6021</v>
      </c>
      <c r="D1335" s="10">
        <v>48083</v>
      </c>
      <c r="F1335" s="10">
        <v>2022</v>
      </c>
      <c r="G1335" s="40" t="s">
        <v>9364</v>
      </c>
      <c r="H1335" s="40" t="s">
        <v>318</v>
      </c>
      <c r="I1335" t="s">
        <v>5170</v>
      </c>
      <c r="J1335">
        <v>67.7</v>
      </c>
      <c r="M1335" t="s">
        <v>24</v>
      </c>
      <c r="N1335">
        <v>14.8</v>
      </c>
      <c r="R1335" s="51">
        <f>Table71417[[#This Row],[Climate finance ($ million)]]/Table71417[[#This Row],[Total commitment ($ million)]]</f>
        <v>0.21861152141802068</v>
      </c>
      <c r="S1335" t="s">
        <v>11395</v>
      </c>
      <c r="T1335" s="1" t="s">
        <v>8819</v>
      </c>
    </row>
    <row r="1336" spans="1:20" x14ac:dyDescent="0.25">
      <c r="A1336" t="s">
        <v>8816</v>
      </c>
      <c r="B1336" s="40" t="s">
        <v>91</v>
      </c>
      <c r="C1336" t="s">
        <v>6021</v>
      </c>
      <c r="D1336" s="10">
        <v>48083</v>
      </c>
      <c r="F1336" s="10">
        <v>2021</v>
      </c>
      <c r="G1336" s="40" t="s">
        <v>4726</v>
      </c>
      <c r="H1336" s="40" t="s">
        <v>318</v>
      </c>
      <c r="I1336" t="s">
        <v>5170</v>
      </c>
      <c r="J1336">
        <v>0</v>
      </c>
      <c r="N1336">
        <v>0</v>
      </c>
      <c r="R1336" s="51" t="e">
        <f>Table71417[[#This Row],[Climate finance ($ million)]]/Table71417[[#This Row],[Total commitment ($ million)]]</f>
        <v>#DIV/0!</v>
      </c>
      <c r="S1336" t="s">
        <v>11395</v>
      </c>
      <c r="T1336" s="1" t="s">
        <v>8818</v>
      </c>
    </row>
    <row r="1337" spans="1:20" x14ac:dyDescent="0.25">
      <c r="A1337" t="s">
        <v>8816</v>
      </c>
      <c r="B1337" s="40" t="s">
        <v>91</v>
      </c>
      <c r="C1337" t="s">
        <v>12207</v>
      </c>
      <c r="D1337" s="10">
        <v>48125</v>
      </c>
      <c r="F1337" s="10">
        <v>2023</v>
      </c>
      <c r="G1337" s="40" t="s">
        <v>9334</v>
      </c>
      <c r="H1337" s="40" t="s">
        <v>318</v>
      </c>
      <c r="I1337" t="s">
        <v>5119</v>
      </c>
      <c r="J1337">
        <v>3.8</v>
      </c>
      <c r="M1337" t="s">
        <v>24</v>
      </c>
      <c r="N1337">
        <v>3.8</v>
      </c>
      <c r="R1337" s="51">
        <f>Table71417[[#This Row],[Climate finance ($ million)]]/Table71417[[#This Row],[Total commitment ($ million)]]</f>
        <v>1</v>
      </c>
      <c r="S1337" t="s">
        <v>11395</v>
      </c>
      <c r="T1337" s="1" t="s">
        <v>8817</v>
      </c>
    </row>
    <row r="1338" spans="1:20" x14ac:dyDescent="0.25">
      <c r="A1338" t="s">
        <v>8816</v>
      </c>
      <c r="B1338" s="40" t="s">
        <v>66</v>
      </c>
      <c r="C1338" t="s">
        <v>12137</v>
      </c>
      <c r="D1338" s="10">
        <v>48177</v>
      </c>
      <c r="F1338" s="10">
        <v>2022</v>
      </c>
      <c r="G1338" s="40" t="s">
        <v>9334</v>
      </c>
      <c r="H1338" s="40" t="s">
        <v>12301</v>
      </c>
      <c r="I1338" t="s">
        <v>4856</v>
      </c>
      <c r="J1338">
        <v>49</v>
      </c>
      <c r="M1338" t="s">
        <v>25</v>
      </c>
      <c r="N1338">
        <v>7.4</v>
      </c>
      <c r="R1338" s="51">
        <f>Table71417[[#This Row],[Climate finance ($ million)]]/Table71417[[#This Row],[Total commitment ($ million)]]</f>
        <v>0.15102040816326531</v>
      </c>
      <c r="S1338" s="40" t="s">
        <v>12138</v>
      </c>
      <c r="T1338" s="1" t="s">
        <v>8819</v>
      </c>
    </row>
    <row r="1339" spans="1:20" x14ac:dyDescent="0.25">
      <c r="A1339" t="s">
        <v>8816</v>
      </c>
      <c r="B1339" s="40" t="s">
        <v>66</v>
      </c>
      <c r="C1339" t="s">
        <v>6040</v>
      </c>
      <c r="D1339" s="46">
        <v>48252</v>
      </c>
      <c r="F1339" s="10">
        <v>2021</v>
      </c>
      <c r="G1339" s="40" t="s">
        <v>11396</v>
      </c>
      <c r="H1339" s="46" t="s">
        <v>12301</v>
      </c>
      <c r="I1339" t="s">
        <v>4856</v>
      </c>
      <c r="J1339">
        <v>10</v>
      </c>
      <c r="N1339">
        <v>10</v>
      </c>
      <c r="R1339" s="51">
        <f>Table71417[[#This Row],[Climate finance ($ million)]]/Table71417[[#This Row],[Total commitment ($ million)]]</f>
        <v>1</v>
      </c>
      <c r="S1339" s="47" t="s">
        <v>12131</v>
      </c>
      <c r="T1339" s="1" t="s">
        <v>8818</v>
      </c>
    </row>
    <row r="1340" spans="1:20" x14ac:dyDescent="0.25">
      <c r="A1340" t="s">
        <v>8816</v>
      </c>
      <c r="B1340" s="40" t="s">
        <v>91</v>
      </c>
      <c r="C1340" t="s">
        <v>6023</v>
      </c>
      <c r="D1340" s="10">
        <v>48320</v>
      </c>
      <c r="F1340" s="10">
        <v>2022</v>
      </c>
      <c r="G1340" s="40" t="s">
        <v>9334</v>
      </c>
      <c r="H1340" s="40" t="s">
        <v>12301</v>
      </c>
      <c r="I1340" t="s">
        <v>5170</v>
      </c>
      <c r="J1340">
        <v>139.6</v>
      </c>
      <c r="M1340" t="s">
        <v>24</v>
      </c>
      <c r="N1340">
        <v>15.3</v>
      </c>
      <c r="R1340" s="51">
        <f>Table71417[[#This Row],[Climate finance ($ million)]]/Table71417[[#This Row],[Total commitment ($ million)]]</f>
        <v>0.10959885386819485</v>
      </c>
      <c r="S1340" t="s">
        <v>11395</v>
      </c>
      <c r="T1340" s="1" t="s">
        <v>8819</v>
      </c>
    </row>
    <row r="1341" spans="1:20" x14ac:dyDescent="0.25">
      <c r="A1341" t="s">
        <v>8816</v>
      </c>
      <c r="B1341" s="40" t="s">
        <v>91</v>
      </c>
      <c r="C1341" t="s">
        <v>6023</v>
      </c>
      <c r="D1341" s="10">
        <v>48320</v>
      </c>
      <c r="F1341" s="10">
        <v>2021</v>
      </c>
      <c r="G1341" s="40" t="s">
        <v>9334</v>
      </c>
      <c r="H1341" s="40" t="s">
        <v>12301</v>
      </c>
      <c r="I1341" t="s">
        <v>5170</v>
      </c>
      <c r="J1341">
        <v>14.8</v>
      </c>
      <c r="N1341">
        <v>14.8</v>
      </c>
      <c r="R1341" s="51">
        <f>Table71417[[#This Row],[Climate finance ($ million)]]/Table71417[[#This Row],[Total commitment ($ million)]]</f>
        <v>1</v>
      </c>
      <c r="S1341" t="s">
        <v>11395</v>
      </c>
      <c r="T1341" s="1" t="s">
        <v>8818</v>
      </c>
    </row>
    <row r="1342" spans="1:20" x14ac:dyDescent="0.25">
      <c r="A1342" t="s">
        <v>8816</v>
      </c>
      <c r="B1342" s="40" t="s">
        <v>91</v>
      </c>
      <c r="C1342" t="s">
        <v>12140</v>
      </c>
      <c r="D1342" s="10">
        <v>48326</v>
      </c>
      <c r="F1342" s="10">
        <v>2022</v>
      </c>
      <c r="G1342" s="40" t="s">
        <v>6375</v>
      </c>
      <c r="H1342" s="40" t="s">
        <v>318</v>
      </c>
      <c r="I1342" t="s">
        <v>5170</v>
      </c>
      <c r="J1342">
        <v>10</v>
      </c>
      <c r="M1342" t="s">
        <v>24</v>
      </c>
      <c r="N1342">
        <v>2.5</v>
      </c>
      <c r="R1342" s="51">
        <f>Table71417[[#This Row],[Climate finance ($ million)]]/Table71417[[#This Row],[Total commitment ($ million)]]</f>
        <v>0.25</v>
      </c>
      <c r="S1342" s="44" t="s">
        <v>12141</v>
      </c>
      <c r="T1342" s="1" t="s">
        <v>8819</v>
      </c>
    </row>
    <row r="1343" spans="1:20" x14ac:dyDescent="0.25">
      <c r="A1343" t="s">
        <v>8816</v>
      </c>
      <c r="B1343" s="40" t="s">
        <v>91</v>
      </c>
      <c r="C1343" t="s">
        <v>12142</v>
      </c>
      <c r="D1343">
        <v>48327</v>
      </c>
      <c r="F1343">
        <v>2021</v>
      </c>
      <c r="G1343" s="40" t="s">
        <v>6375</v>
      </c>
      <c r="H1343" s="40" t="s">
        <v>318</v>
      </c>
      <c r="I1343" t="s">
        <v>5170</v>
      </c>
      <c r="J1343">
        <v>0.7</v>
      </c>
      <c r="N1343">
        <v>0.7</v>
      </c>
      <c r="R1343" s="51">
        <f>Table71417[[#This Row],[Climate finance ($ million)]]/Table71417[[#This Row],[Total commitment ($ million)]]</f>
        <v>1</v>
      </c>
      <c r="S1343" s="44" t="s">
        <v>11394</v>
      </c>
      <c r="T1343" s="1" t="s">
        <v>8818</v>
      </c>
    </row>
    <row r="1344" spans="1:20" x14ac:dyDescent="0.25">
      <c r="A1344" t="s">
        <v>8816</v>
      </c>
      <c r="B1344" s="40" t="s">
        <v>91</v>
      </c>
      <c r="C1344" t="s">
        <v>12142</v>
      </c>
      <c r="D1344" s="10">
        <v>48327</v>
      </c>
      <c r="F1344" s="10">
        <v>2023</v>
      </c>
      <c r="G1344" s="40" t="s">
        <v>6375</v>
      </c>
      <c r="H1344" s="40" t="s">
        <v>318</v>
      </c>
      <c r="I1344" t="s">
        <v>5119</v>
      </c>
      <c r="J1344">
        <v>6</v>
      </c>
      <c r="M1344" t="s">
        <v>24</v>
      </c>
      <c r="N1344">
        <v>1.2</v>
      </c>
      <c r="R1344" s="51">
        <f>Table71417[[#This Row],[Climate finance ($ million)]]/Table71417[[#This Row],[Total commitment ($ million)]]</f>
        <v>0.19999999999999998</v>
      </c>
      <c r="S1344" s="44" t="s">
        <v>11394</v>
      </c>
      <c r="T1344" s="1" t="s">
        <v>8817</v>
      </c>
    </row>
    <row r="1345" spans="1:20" x14ac:dyDescent="0.25">
      <c r="A1345" t="s">
        <v>8816</v>
      </c>
      <c r="B1345" s="40" t="s">
        <v>91</v>
      </c>
      <c r="C1345" t="s">
        <v>5500</v>
      </c>
      <c r="D1345" s="10">
        <v>48449</v>
      </c>
      <c r="F1345" s="10">
        <v>2023</v>
      </c>
      <c r="G1345" s="40" t="s">
        <v>6903</v>
      </c>
      <c r="H1345" s="40" t="s">
        <v>318</v>
      </c>
      <c r="I1345" t="s">
        <v>5119</v>
      </c>
      <c r="J1345">
        <v>31</v>
      </c>
      <c r="M1345" t="s">
        <v>24</v>
      </c>
      <c r="N1345">
        <v>13.5</v>
      </c>
      <c r="R1345" s="51">
        <f>Table71417[[#This Row],[Climate finance ($ million)]]/Table71417[[#This Row],[Total commitment ($ million)]]</f>
        <v>0.43548387096774194</v>
      </c>
      <c r="S1345" s="40" t="s">
        <v>12139</v>
      </c>
      <c r="T1345" s="1" t="s">
        <v>8817</v>
      </c>
    </row>
    <row r="1346" spans="1:20" x14ac:dyDescent="0.25">
      <c r="A1346" t="s">
        <v>8816</v>
      </c>
      <c r="B1346" s="40" t="s">
        <v>91</v>
      </c>
      <c r="C1346" t="s">
        <v>5502</v>
      </c>
      <c r="D1346" s="10">
        <v>48627</v>
      </c>
      <c r="F1346" s="10">
        <v>2022</v>
      </c>
      <c r="G1346" s="40" t="s">
        <v>6278</v>
      </c>
      <c r="H1346" s="40" t="s">
        <v>318</v>
      </c>
      <c r="I1346" t="s">
        <v>5170</v>
      </c>
      <c r="J1346">
        <v>31.4</v>
      </c>
      <c r="M1346" t="s">
        <v>24</v>
      </c>
      <c r="N1346">
        <v>0.2</v>
      </c>
      <c r="R1346" s="51">
        <f>Table71417[[#This Row],[Climate finance ($ million)]]/Table71417[[#This Row],[Total commitment ($ million)]]</f>
        <v>6.369426751592357E-3</v>
      </c>
      <c r="S1346" t="s">
        <v>11395</v>
      </c>
      <c r="T1346" s="1" t="s">
        <v>8819</v>
      </c>
    </row>
    <row r="1347" spans="1:20" x14ac:dyDescent="0.25">
      <c r="A1347" t="s">
        <v>8816</v>
      </c>
      <c r="B1347" s="40" t="s">
        <v>91</v>
      </c>
      <c r="C1347" t="s">
        <v>5502</v>
      </c>
      <c r="D1347" s="10">
        <v>48627</v>
      </c>
      <c r="F1347" s="10">
        <v>2023</v>
      </c>
      <c r="G1347" s="40" t="s">
        <v>6278</v>
      </c>
      <c r="H1347" s="40" t="s">
        <v>318</v>
      </c>
      <c r="I1347" t="s">
        <v>5119</v>
      </c>
      <c r="J1347">
        <v>62.3</v>
      </c>
      <c r="M1347" t="s">
        <v>24</v>
      </c>
      <c r="N1347">
        <v>1</v>
      </c>
      <c r="R1347" s="51">
        <f>Table71417[[#This Row],[Climate finance ($ million)]]/Table71417[[#This Row],[Total commitment ($ million)]]</f>
        <v>1.605136436597111E-2</v>
      </c>
      <c r="S1347" t="s">
        <v>11395</v>
      </c>
      <c r="T1347" s="1" t="s">
        <v>8817</v>
      </c>
    </row>
    <row r="1348" spans="1:20" x14ac:dyDescent="0.25">
      <c r="A1348" t="s">
        <v>8816</v>
      </c>
      <c r="B1348" s="40" t="s">
        <v>91</v>
      </c>
      <c r="C1348" t="s">
        <v>12205</v>
      </c>
      <c r="D1348" s="10">
        <v>48643</v>
      </c>
      <c r="F1348" s="10">
        <v>2023</v>
      </c>
      <c r="G1348" s="40" t="s">
        <v>9334</v>
      </c>
      <c r="H1348" s="40" t="s">
        <v>318</v>
      </c>
      <c r="I1348" t="s">
        <v>5119</v>
      </c>
      <c r="J1348">
        <v>13.8</v>
      </c>
      <c r="M1348" t="s">
        <v>24</v>
      </c>
      <c r="N1348">
        <v>3.8</v>
      </c>
      <c r="R1348" s="51">
        <f>Table71417[[#This Row],[Climate finance ($ million)]]/Table71417[[#This Row],[Total commitment ($ million)]]</f>
        <v>0.27536231884057966</v>
      </c>
      <c r="S1348" t="s">
        <v>11395</v>
      </c>
      <c r="T1348" s="1" t="s">
        <v>8817</v>
      </c>
    </row>
    <row r="1349" spans="1:20" x14ac:dyDescent="0.25">
      <c r="A1349" t="s">
        <v>8816</v>
      </c>
      <c r="B1349" s="40" t="s">
        <v>91</v>
      </c>
      <c r="C1349" t="s">
        <v>11399</v>
      </c>
      <c r="D1349" s="10">
        <v>48681</v>
      </c>
      <c r="F1349" s="10">
        <v>2022</v>
      </c>
      <c r="G1349" s="40" t="s">
        <v>6375</v>
      </c>
      <c r="H1349" s="40" t="s">
        <v>318</v>
      </c>
      <c r="I1349" t="s">
        <v>5170</v>
      </c>
      <c r="J1349">
        <v>2.6</v>
      </c>
      <c r="M1349" t="s">
        <v>24</v>
      </c>
      <c r="N1349">
        <v>0.5</v>
      </c>
      <c r="R1349" s="51">
        <f>Table71417[[#This Row],[Climate finance ($ million)]]/Table71417[[#This Row],[Total commitment ($ million)]]</f>
        <v>0.19230769230769229</v>
      </c>
      <c r="S1349" s="44" t="s">
        <v>11400</v>
      </c>
      <c r="T1349" s="1" t="s">
        <v>8819</v>
      </c>
    </row>
    <row r="1350" spans="1:20" x14ac:dyDescent="0.25">
      <c r="A1350" t="s">
        <v>8816</v>
      </c>
      <c r="B1350" s="40" t="s">
        <v>91</v>
      </c>
      <c r="C1350" t="s">
        <v>6024</v>
      </c>
      <c r="D1350" s="10">
        <v>48792</v>
      </c>
      <c r="F1350" s="10">
        <v>2023</v>
      </c>
      <c r="G1350" s="40" t="s">
        <v>6429</v>
      </c>
      <c r="H1350" s="40" t="s">
        <v>12301</v>
      </c>
      <c r="I1350" t="s">
        <v>5119</v>
      </c>
      <c r="J1350">
        <v>10.199999999999999</v>
      </c>
      <c r="M1350" t="s">
        <v>24</v>
      </c>
      <c r="N1350">
        <v>2.8</v>
      </c>
      <c r="R1350" s="51">
        <f>Table71417[[#This Row],[Climate finance ($ million)]]/Table71417[[#This Row],[Total commitment ($ million)]]</f>
        <v>0.27450980392156865</v>
      </c>
      <c r="S1350" t="s">
        <v>11395</v>
      </c>
      <c r="T1350" s="1" t="s">
        <v>8817</v>
      </c>
    </row>
    <row r="1351" spans="1:20" x14ac:dyDescent="0.25">
      <c r="A1351" t="s">
        <v>8816</v>
      </c>
      <c r="B1351" s="40" t="s">
        <v>91</v>
      </c>
      <c r="C1351" t="s">
        <v>6024</v>
      </c>
      <c r="D1351" s="10">
        <v>48792</v>
      </c>
      <c r="F1351" s="10">
        <v>2022</v>
      </c>
      <c r="G1351" s="40" t="s">
        <v>6429</v>
      </c>
      <c r="H1351" s="40" t="s">
        <v>12301</v>
      </c>
      <c r="I1351" t="s">
        <v>5170</v>
      </c>
      <c r="J1351">
        <v>16.399999999999999</v>
      </c>
      <c r="M1351" t="s">
        <v>24</v>
      </c>
      <c r="N1351">
        <v>0.3</v>
      </c>
      <c r="R1351" s="51">
        <f>Table71417[[#This Row],[Climate finance ($ million)]]/Table71417[[#This Row],[Total commitment ($ million)]]</f>
        <v>1.8292682926829271E-2</v>
      </c>
      <c r="S1351" t="s">
        <v>11395</v>
      </c>
      <c r="T1351" s="1" t="s">
        <v>8819</v>
      </c>
    </row>
    <row r="1352" spans="1:20" x14ac:dyDescent="0.25">
      <c r="A1352" t="s">
        <v>8816</v>
      </c>
      <c r="B1352" s="40" t="s">
        <v>91</v>
      </c>
      <c r="C1352" t="s">
        <v>6024</v>
      </c>
      <c r="D1352" s="10">
        <v>48792</v>
      </c>
      <c r="F1352" s="10">
        <v>2021</v>
      </c>
      <c r="G1352" s="40" t="s">
        <v>6429</v>
      </c>
      <c r="H1352" s="40" t="s">
        <v>12301</v>
      </c>
      <c r="I1352" t="s">
        <v>5170</v>
      </c>
      <c r="J1352">
        <v>1</v>
      </c>
      <c r="N1352">
        <v>1</v>
      </c>
      <c r="R1352" s="51">
        <f>Table71417[[#This Row],[Climate finance ($ million)]]/Table71417[[#This Row],[Total commitment ($ million)]]</f>
        <v>1</v>
      </c>
      <c r="S1352" t="s">
        <v>11395</v>
      </c>
      <c r="T1352" s="1" t="s">
        <v>8818</v>
      </c>
    </row>
    <row r="1353" spans="1:20" x14ac:dyDescent="0.25">
      <c r="A1353" t="s">
        <v>8816</v>
      </c>
      <c r="B1353" s="40" t="s">
        <v>66</v>
      </c>
      <c r="C1353" t="s">
        <v>12135</v>
      </c>
      <c r="D1353" s="46">
        <v>49075</v>
      </c>
      <c r="F1353" s="10">
        <v>2021</v>
      </c>
      <c r="G1353" s="40" t="s">
        <v>10050</v>
      </c>
      <c r="H1353" s="40" t="s">
        <v>12301</v>
      </c>
      <c r="I1353" t="s">
        <v>84</v>
      </c>
      <c r="J1353">
        <v>3</v>
      </c>
      <c r="N1353">
        <v>3</v>
      </c>
      <c r="R1353" s="51">
        <f>Table71417[[#This Row],[Climate finance ($ million)]]/Table71417[[#This Row],[Total commitment ($ million)]]</f>
        <v>1</v>
      </c>
      <c r="S1353" s="40" t="s">
        <v>12136</v>
      </c>
      <c r="T1353" s="1" t="s">
        <v>8818</v>
      </c>
    </row>
    <row r="1354" spans="1:20" x14ac:dyDescent="0.25">
      <c r="A1354" t="s">
        <v>8816</v>
      </c>
      <c r="B1354" s="40" t="s">
        <v>66</v>
      </c>
      <c r="C1354" t="s">
        <v>6071</v>
      </c>
      <c r="D1354" s="46">
        <v>49119</v>
      </c>
      <c r="F1354" s="10">
        <v>2021</v>
      </c>
      <c r="G1354" s="40" t="s">
        <v>8808</v>
      </c>
      <c r="H1354" s="40" t="s">
        <v>12301</v>
      </c>
      <c r="I1354" t="s">
        <v>84</v>
      </c>
      <c r="J1354">
        <v>13.8</v>
      </c>
      <c r="N1354">
        <v>13.8</v>
      </c>
      <c r="R1354" s="51">
        <f>Table71417[[#This Row],[Climate finance ($ million)]]/Table71417[[#This Row],[Total commitment ($ million)]]</f>
        <v>1</v>
      </c>
      <c r="S1354" s="40" t="s">
        <v>11951</v>
      </c>
      <c r="T1354" s="1" t="s">
        <v>8818</v>
      </c>
    </row>
    <row r="1355" spans="1:20" x14ac:dyDescent="0.25">
      <c r="A1355" t="s">
        <v>8816</v>
      </c>
      <c r="B1355" s="40" t="s">
        <v>91</v>
      </c>
      <c r="C1355" t="s">
        <v>12275</v>
      </c>
      <c r="D1355" s="10">
        <v>49244</v>
      </c>
      <c r="F1355" s="10">
        <v>2022</v>
      </c>
      <c r="G1355" s="40" t="s">
        <v>62</v>
      </c>
      <c r="H1355" s="40" t="s">
        <v>12391</v>
      </c>
      <c r="I1355" t="s">
        <v>5170</v>
      </c>
      <c r="J1355">
        <v>5.4</v>
      </c>
      <c r="M1355" t="s">
        <v>24</v>
      </c>
      <c r="N1355">
        <v>1</v>
      </c>
      <c r="R1355" s="51">
        <f>Table71417[[#This Row],[Climate finance ($ million)]]/Table71417[[#This Row],[Total commitment ($ million)]]</f>
        <v>0.18518518518518517</v>
      </c>
      <c r="S1355" t="s">
        <v>11395</v>
      </c>
      <c r="T1355" s="1" t="s">
        <v>8819</v>
      </c>
    </row>
    <row r="1356" spans="1:20" x14ac:dyDescent="0.25">
      <c r="A1356" t="s">
        <v>8816</v>
      </c>
      <c r="B1356" s="40" t="s">
        <v>91</v>
      </c>
      <c r="C1356" t="s">
        <v>6041</v>
      </c>
      <c r="D1356" s="46">
        <v>49281</v>
      </c>
      <c r="F1356" s="10">
        <v>2021</v>
      </c>
      <c r="G1356" s="40" t="s">
        <v>4725</v>
      </c>
      <c r="H1356" s="40" t="s">
        <v>12301</v>
      </c>
      <c r="I1356" t="s">
        <v>4856</v>
      </c>
      <c r="J1356">
        <v>1</v>
      </c>
      <c r="N1356">
        <v>1</v>
      </c>
      <c r="R1356" s="51">
        <f>Table71417[[#This Row],[Climate finance ($ million)]]/Table71417[[#This Row],[Total commitment ($ million)]]</f>
        <v>1</v>
      </c>
      <c r="S1356" s="47" t="s">
        <v>12133</v>
      </c>
      <c r="T1356" s="1" t="s">
        <v>8818</v>
      </c>
    </row>
    <row r="1357" spans="1:20" x14ac:dyDescent="0.25">
      <c r="A1357" t="s">
        <v>8816</v>
      </c>
      <c r="B1357" s="40" t="s">
        <v>91</v>
      </c>
      <c r="C1357" t="s">
        <v>6028</v>
      </c>
      <c r="D1357" s="10">
        <v>49311</v>
      </c>
      <c r="F1357" s="10">
        <v>2022</v>
      </c>
      <c r="G1357" s="40" t="s">
        <v>62</v>
      </c>
      <c r="H1357" s="40" t="s">
        <v>12391</v>
      </c>
      <c r="I1357" t="s">
        <v>5170</v>
      </c>
      <c r="J1357">
        <v>6.6</v>
      </c>
      <c r="M1357" t="s">
        <v>24</v>
      </c>
      <c r="N1357">
        <v>0.6</v>
      </c>
      <c r="R1357" s="51">
        <f>Table71417[[#This Row],[Climate finance ($ million)]]/Table71417[[#This Row],[Total commitment ($ million)]]</f>
        <v>9.0909090909090912E-2</v>
      </c>
      <c r="S1357" t="s">
        <v>11395</v>
      </c>
      <c r="T1357" s="1" t="s">
        <v>8819</v>
      </c>
    </row>
    <row r="1358" spans="1:20" x14ac:dyDescent="0.25">
      <c r="A1358" t="s">
        <v>8816</v>
      </c>
      <c r="B1358" s="40" t="s">
        <v>91</v>
      </c>
      <c r="C1358" t="s">
        <v>6030</v>
      </c>
      <c r="D1358" s="10">
        <v>49315</v>
      </c>
      <c r="F1358" s="10">
        <v>2022</v>
      </c>
      <c r="G1358" s="40" t="s">
        <v>62</v>
      </c>
      <c r="H1358" s="40" t="s">
        <v>12391</v>
      </c>
      <c r="I1358" t="s">
        <v>5170</v>
      </c>
      <c r="J1358">
        <v>9.3000000000000007</v>
      </c>
      <c r="M1358" t="s">
        <v>24</v>
      </c>
      <c r="N1358">
        <v>0.9</v>
      </c>
      <c r="R1358" s="51">
        <f>Table71417[[#This Row],[Climate finance ($ million)]]/Table71417[[#This Row],[Total commitment ($ million)]]</f>
        <v>9.6774193548387094E-2</v>
      </c>
      <c r="S1358" t="s">
        <v>11395</v>
      </c>
      <c r="T1358" s="1" t="s">
        <v>8819</v>
      </c>
    </row>
    <row r="1359" spans="1:20" x14ac:dyDescent="0.25">
      <c r="A1359" t="s">
        <v>8816</v>
      </c>
      <c r="B1359" s="40" t="s">
        <v>91</v>
      </c>
      <c r="C1359" t="s">
        <v>12377</v>
      </c>
      <c r="D1359" s="10">
        <v>49353</v>
      </c>
      <c r="F1359" s="10">
        <v>2023</v>
      </c>
      <c r="G1359" s="40" t="s">
        <v>7066</v>
      </c>
      <c r="H1359" s="46" t="s">
        <v>12301</v>
      </c>
      <c r="I1359" t="s">
        <v>5119</v>
      </c>
      <c r="J1359">
        <v>69.099999999999994</v>
      </c>
      <c r="M1359" t="s">
        <v>24</v>
      </c>
      <c r="N1359">
        <v>51.8</v>
      </c>
      <c r="R1359" s="51">
        <f>Table71417[[#This Row],[Climate finance ($ million)]]/Table71417[[#This Row],[Total commitment ($ million)]]</f>
        <v>0.7496382054992764</v>
      </c>
      <c r="S1359" s="44" t="s">
        <v>12132</v>
      </c>
      <c r="T1359" s="1" t="s">
        <v>8817</v>
      </c>
    </row>
    <row r="1360" spans="1:20" x14ac:dyDescent="0.25">
      <c r="A1360" t="s">
        <v>8816</v>
      </c>
      <c r="B1360" s="40" t="s">
        <v>66</v>
      </c>
      <c r="C1360" t="s">
        <v>12077</v>
      </c>
      <c r="D1360" s="46">
        <v>49375</v>
      </c>
      <c r="F1360" s="10">
        <v>2021</v>
      </c>
      <c r="G1360" s="40" t="s">
        <v>715</v>
      </c>
      <c r="H1360" s="40" t="s">
        <v>12301</v>
      </c>
      <c r="I1360" t="s">
        <v>4856</v>
      </c>
      <c r="J1360">
        <v>2.2000000000000002</v>
      </c>
      <c r="N1360">
        <v>2.2000000000000002</v>
      </c>
      <c r="R1360" s="51">
        <f>Table71417[[#This Row],[Climate finance ($ million)]]/Table71417[[#This Row],[Total commitment ($ million)]]</f>
        <v>1</v>
      </c>
      <c r="S1360" s="44" t="s">
        <v>12078</v>
      </c>
      <c r="T1360" s="1" t="s">
        <v>8818</v>
      </c>
    </row>
    <row r="1361" spans="1:20" x14ac:dyDescent="0.25">
      <c r="A1361" t="s">
        <v>8816</v>
      </c>
      <c r="B1361" s="40" t="s">
        <v>66</v>
      </c>
      <c r="C1361" t="s">
        <v>12077</v>
      </c>
      <c r="D1361" s="10">
        <v>49375</v>
      </c>
      <c r="F1361" s="10">
        <v>2023</v>
      </c>
      <c r="G1361" s="40" t="s">
        <v>715</v>
      </c>
      <c r="H1361" s="40" t="s">
        <v>12301</v>
      </c>
      <c r="I1361" t="s">
        <v>4856</v>
      </c>
      <c r="J1361" s="6">
        <v>2.2999999999999998</v>
      </c>
      <c r="M1361" t="s">
        <v>72</v>
      </c>
      <c r="N1361">
        <v>2.2999999999999998</v>
      </c>
      <c r="R1361" s="51">
        <f>Table71417[[#This Row],[Climate finance ($ million)]]/Table71417[[#This Row],[Total commitment ($ million)]]</f>
        <v>1</v>
      </c>
      <c r="S1361" s="44" t="s">
        <v>12078</v>
      </c>
      <c r="T1361" s="1" t="s">
        <v>8817</v>
      </c>
    </row>
    <row r="1362" spans="1:20" x14ac:dyDescent="0.25">
      <c r="A1362" t="s">
        <v>8816</v>
      </c>
      <c r="B1362" s="40" t="s">
        <v>66</v>
      </c>
      <c r="C1362" t="s">
        <v>12054</v>
      </c>
      <c r="D1362" s="46">
        <v>49420</v>
      </c>
      <c r="F1362" s="10">
        <v>2021</v>
      </c>
      <c r="G1362" s="40" t="s">
        <v>525</v>
      </c>
      <c r="H1362" s="40" t="s">
        <v>12301</v>
      </c>
      <c r="I1362" t="s">
        <v>4856</v>
      </c>
      <c r="J1362">
        <v>2.2000000000000002</v>
      </c>
      <c r="N1362">
        <v>2.2000000000000002</v>
      </c>
      <c r="R1362" s="51">
        <f>Table71417[[#This Row],[Climate finance ($ million)]]/Table71417[[#This Row],[Total commitment ($ million)]]</f>
        <v>1</v>
      </c>
      <c r="S1362" s="40" t="s">
        <v>12055</v>
      </c>
      <c r="T1362" s="1" t="s">
        <v>8818</v>
      </c>
    </row>
    <row r="1363" spans="1:20" x14ac:dyDescent="0.25">
      <c r="A1363" t="s">
        <v>8816</v>
      </c>
      <c r="B1363" s="46" t="s">
        <v>91</v>
      </c>
      <c r="C1363" t="s">
        <v>5596</v>
      </c>
      <c r="D1363" s="10">
        <v>49428</v>
      </c>
      <c r="F1363" s="10">
        <v>2022</v>
      </c>
      <c r="G1363" s="46" t="s">
        <v>9364</v>
      </c>
      <c r="H1363" s="40" t="s">
        <v>196</v>
      </c>
      <c r="I1363" t="s">
        <v>5597</v>
      </c>
      <c r="J1363">
        <v>50</v>
      </c>
      <c r="M1363" t="s">
        <v>24</v>
      </c>
      <c r="N1363">
        <v>50</v>
      </c>
      <c r="R1363" s="51">
        <f>Table71417[[#This Row],[Climate finance ($ million)]]/Table71417[[#This Row],[Total commitment ($ million)]]</f>
        <v>1</v>
      </c>
      <c r="S1363" s="40" t="s">
        <v>12134</v>
      </c>
      <c r="T1363" s="1" t="s">
        <v>8819</v>
      </c>
    </row>
    <row r="1364" spans="1:20" x14ac:dyDescent="0.25">
      <c r="A1364" t="s">
        <v>8816</v>
      </c>
      <c r="B1364" t="s">
        <v>91</v>
      </c>
      <c r="C1364" t="s">
        <v>5395</v>
      </c>
      <c r="D1364" s="10">
        <v>49522</v>
      </c>
      <c r="F1364" s="10">
        <v>2022</v>
      </c>
      <c r="G1364" s="40" t="s">
        <v>4725</v>
      </c>
      <c r="H1364" s="46" t="s">
        <v>12301</v>
      </c>
      <c r="I1364" t="s">
        <v>84</v>
      </c>
      <c r="J1364">
        <v>28.1</v>
      </c>
      <c r="M1364" t="s">
        <v>24</v>
      </c>
      <c r="N1364">
        <v>28.1</v>
      </c>
      <c r="R1364" s="51">
        <f>Table71417[[#This Row],[Climate finance ($ million)]]/Table71417[[#This Row],[Total commitment ($ million)]]</f>
        <v>1</v>
      </c>
      <c r="S1364" s="44" t="s">
        <v>11808</v>
      </c>
      <c r="T1364" s="1" t="s">
        <v>8819</v>
      </c>
    </row>
    <row r="1365" spans="1:20" x14ac:dyDescent="0.25">
      <c r="A1365" t="s">
        <v>8816</v>
      </c>
      <c r="B1365" t="s">
        <v>91</v>
      </c>
      <c r="C1365" t="s">
        <v>5395</v>
      </c>
      <c r="D1365" s="10">
        <v>49522</v>
      </c>
      <c r="F1365" s="10">
        <v>2023</v>
      </c>
      <c r="G1365" s="40" t="s">
        <v>4725</v>
      </c>
      <c r="H1365" s="46" t="s">
        <v>12301</v>
      </c>
      <c r="I1365" t="s">
        <v>84</v>
      </c>
      <c r="J1365">
        <v>22.6</v>
      </c>
      <c r="M1365" t="s">
        <v>24</v>
      </c>
      <c r="N1365">
        <v>22.6</v>
      </c>
      <c r="R1365" s="51">
        <f>Table71417[[#This Row],[Climate finance ($ million)]]/Table71417[[#This Row],[Total commitment ($ million)]]</f>
        <v>1</v>
      </c>
      <c r="S1365" s="44" t="s">
        <v>11808</v>
      </c>
      <c r="T1365" s="1" t="s">
        <v>8817</v>
      </c>
    </row>
    <row r="1366" spans="1:20" x14ac:dyDescent="0.25">
      <c r="A1366" t="s">
        <v>8816</v>
      </c>
      <c r="B1366" s="40" t="s">
        <v>66</v>
      </c>
      <c r="C1366" t="s">
        <v>5539</v>
      </c>
      <c r="D1366" s="10">
        <v>49600</v>
      </c>
      <c r="F1366" s="10">
        <v>2022</v>
      </c>
      <c r="G1366" s="40" t="s">
        <v>4726</v>
      </c>
      <c r="H1366" s="40" t="s">
        <v>12301</v>
      </c>
      <c r="I1366" t="s">
        <v>4856</v>
      </c>
      <c r="J1366">
        <v>5</v>
      </c>
      <c r="M1366" t="s">
        <v>72</v>
      </c>
      <c r="N1366">
        <v>5</v>
      </c>
      <c r="R1366" s="51">
        <f>Table71417[[#This Row],[Climate finance ($ million)]]/Table71417[[#This Row],[Total commitment ($ million)]]</f>
        <v>1</v>
      </c>
      <c r="S1366" s="40" t="s">
        <v>12130</v>
      </c>
      <c r="T1366" s="1" t="s">
        <v>8819</v>
      </c>
    </row>
    <row r="1367" spans="1:20" x14ac:dyDescent="0.25">
      <c r="A1367" t="s">
        <v>8816</v>
      </c>
      <c r="B1367" s="40" t="s">
        <v>91</v>
      </c>
      <c r="C1367" t="s">
        <v>12068</v>
      </c>
      <c r="D1367" s="46">
        <v>49721</v>
      </c>
      <c r="F1367" s="10">
        <v>2021</v>
      </c>
      <c r="G1367" s="40" t="s">
        <v>8808</v>
      </c>
      <c r="H1367" s="40" t="s">
        <v>12301</v>
      </c>
      <c r="I1367" t="s">
        <v>5170</v>
      </c>
      <c r="J1367">
        <v>2</v>
      </c>
      <c r="N1367">
        <v>2</v>
      </c>
      <c r="R1367" s="51">
        <f>Table71417[[#This Row],[Climate finance ($ million)]]/Table71417[[#This Row],[Total commitment ($ million)]]</f>
        <v>1</v>
      </c>
      <c r="S1367" s="40" t="s">
        <v>12069</v>
      </c>
      <c r="T1367" s="1" t="s">
        <v>8818</v>
      </c>
    </row>
    <row r="1368" spans="1:20" x14ac:dyDescent="0.25">
      <c r="A1368" t="s">
        <v>8816</v>
      </c>
      <c r="B1368" s="40" t="s">
        <v>91</v>
      </c>
      <c r="C1368" t="s">
        <v>5508</v>
      </c>
      <c r="D1368" s="10">
        <v>49770</v>
      </c>
      <c r="F1368" s="10">
        <v>2022</v>
      </c>
      <c r="G1368" s="40" t="s">
        <v>6278</v>
      </c>
      <c r="H1368" s="40" t="s">
        <v>12391</v>
      </c>
      <c r="I1368" t="s">
        <v>5170</v>
      </c>
      <c r="J1368">
        <v>88.9</v>
      </c>
      <c r="M1368" t="s">
        <v>24</v>
      </c>
      <c r="N1368">
        <v>3.4</v>
      </c>
      <c r="R1368" s="51">
        <f>Table71417[[#This Row],[Climate finance ($ million)]]/Table71417[[#This Row],[Total commitment ($ million)]]</f>
        <v>3.8245219347581551E-2</v>
      </c>
      <c r="S1368" t="s">
        <v>11395</v>
      </c>
      <c r="T1368" s="1" t="s">
        <v>8819</v>
      </c>
    </row>
    <row r="1369" spans="1:20" x14ac:dyDescent="0.25">
      <c r="A1369" t="s">
        <v>8816</v>
      </c>
      <c r="B1369" s="40" t="s">
        <v>91</v>
      </c>
      <c r="C1369" t="s">
        <v>5508</v>
      </c>
      <c r="D1369" s="10">
        <v>49770</v>
      </c>
      <c r="F1369" s="10">
        <v>2023</v>
      </c>
      <c r="G1369" s="40" t="s">
        <v>6278</v>
      </c>
      <c r="H1369" s="40" t="s">
        <v>12391</v>
      </c>
      <c r="I1369" t="s">
        <v>5119</v>
      </c>
      <c r="J1369">
        <v>39.6</v>
      </c>
      <c r="M1369" t="s">
        <v>24</v>
      </c>
      <c r="N1369">
        <v>1.2</v>
      </c>
      <c r="R1369" s="51">
        <f>Table71417[[#This Row],[Climate finance ($ million)]]/Table71417[[#This Row],[Total commitment ($ million)]]</f>
        <v>3.03030303030303E-2</v>
      </c>
      <c r="S1369" t="s">
        <v>11395</v>
      </c>
      <c r="T1369" s="1" t="s">
        <v>8817</v>
      </c>
    </row>
    <row r="1370" spans="1:20" x14ac:dyDescent="0.25">
      <c r="A1370" t="s">
        <v>8816</v>
      </c>
      <c r="B1370" s="40" t="s">
        <v>66</v>
      </c>
      <c r="C1370" t="s">
        <v>12070</v>
      </c>
      <c r="D1370" s="10">
        <v>49793</v>
      </c>
      <c r="F1370" s="10">
        <v>2022</v>
      </c>
      <c r="G1370" s="40" t="s">
        <v>525</v>
      </c>
      <c r="H1370" s="40" t="s">
        <v>12301</v>
      </c>
      <c r="I1370" t="s">
        <v>4856</v>
      </c>
      <c r="J1370">
        <v>14.1</v>
      </c>
      <c r="M1370" t="s">
        <v>25</v>
      </c>
      <c r="N1370">
        <v>14.1</v>
      </c>
      <c r="R1370" s="51">
        <f>Table71417[[#This Row],[Climate finance ($ million)]]/Table71417[[#This Row],[Total commitment ($ million)]]</f>
        <v>1</v>
      </c>
      <c r="S1370" s="40" t="s">
        <v>12071</v>
      </c>
      <c r="T1370" s="1" t="s">
        <v>8819</v>
      </c>
    </row>
    <row r="1371" spans="1:20" x14ac:dyDescent="0.25">
      <c r="A1371" t="s">
        <v>8816</v>
      </c>
      <c r="B1371" s="40" t="s">
        <v>91</v>
      </c>
      <c r="C1371" t="s">
        <v>6031</v>
      </c>
      <c r="D1371" s="10">
        <v>49822</v>
      </c>
      <c r="F1371" s="10">
        <v>2022</v>
      </c>
      <c r="G1371" s="40" t="s">
        <v>62</v>
      </c>
      <c r="H1371" s="40" t="s">
        <v>12391</v>
      </c>
      <c r="I1371" t="s">
        <v>5170</v>
      </c>
      <c r="J1371">
        <v>16.899999999999999</v>
      </c>
      <c r="M1371" t="s">
        <v>24</v>
      </c>
      <c r="N1371">
        <v>0.1</v>
      </c>
      <c r="R1371" s="51">
        <f>Table71417[[#This Row],[Climate finance ($ million)]]/Table71417[[#This Row],[Total commitment ($ million)]]</f>
        <v>5.9171597633136102E-3</v>
      </c>
      <c r="S1371" t="s">
        <v>11395</v>
      </c>
      <c r="T1371" s="1" t="s">
        <v>8819</v>
      </c>
    </row>
    <row r="1372" spans="1:20" x14ac:dyDescent="0.25">
      <c r="A1372" t="s">
        <v>8816</v>
      </c>
      <c r="B1372" s="40" t="s">
        <v>91</v>
      </c>
      <c r="C1372" t="s">
        <v>6031</v>
      </c>
      <c r="D1372" s="10">
        <v>49822</v>
      </c>
      <c r="F1372" s="10">
        <v>2023</v>
      </c>
      <c r="G1372" s="40" t="s">
        <v>62</v>
      </c>
      <c r="H1372" s="40" t="s">
        <v>12391</v>
      </c>
      <c r="I1372" t="s">
        <v>5119</v>
      </c>
      <c r="J1372">
        <v>20.5</v>
      </c>
      <c r="M1372" t="s">
        <v>24</v>
      </c>
      <c r="N1372">
        <v>14.4</v>
      </c>
      <c r="R1372" s="51">
        <f>Table71417[[#This Row],[Climate finance ($ million)]]/Table71417[[#This Row],[Total commitment ($ million)]]</f>
        <v>0.70243902439024397</v>
      </c>
      <c r="S1372" t="s">
        <v>11395</v>
      </c>
      <c r="T1372" s="1" t="s">
        <v>8817</v>
      </c>
    </row>
    <row r="1373" spans="1:20" x14ac:dyDescent="0.25">
      <c r="A1373" t="s">
        <v>8816</v>
      </c>
      <c r="B1373" s="40" t="s">
        <v>66</v>
      </c>
      <c r="C1373" t="s">
        <v>4861</v>
      </c>
      <c r="D1373" s="10">
        <v>49840</v>
      </c>
      <c r="F1373" s="10">
        <v>2023</v>
      </c>
      <c r="G1373" s="40" t="s">
        <v>11396</v>
      </c>
      <c r="H1373" s="40" t="s">
        <v>12301</v>
      </c>
      <c r="I1373" t="s">
        <v>4856</v>
      </c>
      <c r="J1373" s="6">
        <v>20</v>
      </c>
      <c r="M1373" t="s">
        <v>25</v>
      </c>
      <c r="N1373">
        <v>4</v>
      </c>
      <c r="R1373" s="51">
        <f>Table71417[[#This Row],[Climate finance ($ million)]]/Table71417[[#This Row],[Total commitment ($ million)]]</f>
        <v>0.2</v>
      </c>
      <c r="S1373" s="40" t="s">
        <v>12101</v>
      </c>
      <c r="T1373" s="1" t="s">
        <v>8817</v>
      </c>
    </row>
    <row r="1374" spans="1:20" x14ac:dyDescent="0.25">
      <c r="A1374" t="s">
        <v>8816</v>
      </c>
      <c r="B1374" s="40" t="s">
        <v>66</v>
      </c>
      <c r="C1374" t="s">
        <v>4861</v>
      </c>
      <c r="D1374" s="10">
        <v>49840</v>
      </c>
      <c r="F1374" s="10">
        <v>2021</v>
      </c>
      <c r="G1374" s="40" t="s">
        <v>11396</v>
      </c>
      <c r="H1374" s="40" t="s">
        <v>12301</v>
      </c>
      <c r="I1374" t="s">
        <v>4856</v>
      </c>
      <c r="J1374">
        <v>1.4</v>
      </c>
      <c r="N1374">
        <v>1.4</v>
      </c>
      <c r="R1374" s="51">
        <f>Table71417[[#This Row],[Climate finance ($ million)]]/Table71417[[#This Row],[Total commitment ($ million)]]</f>
        <v>1</v>
      </c>
      <c r="S1374" s="40" t="s">
        <v>12101</v>
      </c>
      <c r="T1374" s="1" t="s">
        <v>8818</v>
      </c>
    </row>
    <row r="1375" spans="1:20" x14ac:dyDescent="0.25">
      <c r="A1375" t="s">
        <v>8816</v>
      </c>
      <c r="B1375" s="40" t="s">
        <v>66</v>
      </c>
      <c r="C1375" t="s">
        <v>6044</v>
      </c>
      <c r="D1375" s="10">
        <v>49875</v>
      </c>
      <c r="F1375" s="10">
        <v>2023</v>
      </c>
      <c r="G1375" s="40" t="s">
        <v>4733</v>
      </c>
      <c r="H1375" s="40" t="s">
        <v>12301</v>
      </c>
      <c r="I1375" t="s">
        <v>4856</v>
      </c>
      <c r="J1375" s="6">
        <v>11.3</v>
      </c>
      <c r="M1375" t="s">
        <v>25</v>
      </c>
      <c r="N1375">
        <v>10.7</v>
      </c>
      <c r="R1375" s="51">
        <f>Table71417[[#This Row],[Climate finance ($ million)]]/Table71417[[#This Row],[Total commitment ($ million)]]</f>
        <v>0.94690265486725655</v>
      </c>
      <c r="S1375" s="40" t="s">
        <v>12014</v>
      </c>
      <c r="T1375" s="1" t="s">
        <v>8817</v>
      </c>
    </row>
    <row r="1376" spans="1:20" x14ac:dyDescent="0.25">
      <c r="A1376" t="s">
        <v>8816</v>
      </c>
      <c r="B1376" s="40" t="s">
        <v>66</v>
      </c>
      <c r="C1376" t="s">
        <v>6044</v>
      </c>
      <c r="D1376" s="45">
        <v>49875</v>
      </c>
      <c r="F1376" s="10">
        <v>2021</v>
      </c>
      <c r="G1376" s="40" t="s">
        <v>4733</v>
      </c>
      <c r="H1376" s="40" t="s">
        <v>12301</v>
      </c>
      <c r="I1376" t="s">
        <v>4856</v>
      </c>
      <c r="J1376">
        <v>30</v>
      </c>
      <c r="N1376">
        <v>28.5</v>
      </c>
      <c r="R1376" s="51">
        <f>Table71417[[#This Row],[Climate finance ($ million)]]/Table71417[[#This Row],[Total commitment ($ million)]]</f>
        <v>0.95</v>
      </c>
      <c r="S1376" s="40" t="s">
        <v>12014</v>
      </c>
      <c r="T1376" s="1" t="s">
        <v>8818</v>
      </c>
    </row>
    <row r="1377" spans="1:20" x14ac:dyDescent="0.25">
      <c r="A1377" t="s">
        <v>8816</v>
      </c>
      <c r="B1377" s="40" t="s">
        <v>66</v>
      </c>
      <c r="C1377" t="s">
        <v>6045</v>
      </c>
      <c r="D1377" s="46">
        <v>49905</v>
      </c>
      <c r="F1377" s="10">
        <v>2021</v>
      </c>
      <c r="G1377" s="40" t="s">
        <v>9334</v>
      </c>
      <c r="H1377" s="46" t="s">
        <v>12301</v>
      </c>
      <c r="I1377" t="s">
        <v>4856</v>
      </c>
      <c r="J1377">
        <v>250</v>
      </c>
      <c r="N1377">
        <v>250</v>
      </c>
      <c r="R1377" s="51">
        <f>Table71417[[#This Row],[Climate finance ($ million)]]/Table71417[[#This Row],[Total commitment ($ million)]]</f>
        <v>1</v>
      </c>
      <c r="S1377" s="47" t="s">
        <v>11936</v>
      </c>
      <c r="T1377" s="1" t="s">
        <v>8818</v>
      </c>
    </row>
    <row r="1378" spans="1:20" x14ac:dyDescent="0.25">
      <c r="A1378" t="s">
        <v>8816</v>
      </c>
      <c r="B1378" s="40" t="s">
        <v>66</v>
      </c>
      <c r="C1378" t="s">
        <v>12112</v>
      </c>
      <c r="D1378" s="46">
        <v>49930</v>
      </c>
      <c r="F1378" s="10">
        <v>2021</v>
      </c>
      <c r="G1378" s="40" t="s">
        <v>715</v>
      </c>
      <c r="H1378" s="40" t="s">
        <v>12301</v>
      </c>
      <c r="I1378" t="s">
        <v>141</v>
      </c>
      <c r="J1378">
        <v>20</v>
      </c>
      <c r="N1378">
        <v>20</v>
      </c>
      <c r="R1378" s="51">
        <f>Table71417[[#This Row],[Climate finance ($ million)]]/Table71417[[#This Row],[Total commitment ($ million)]]</f>
        <v>1</v>
      </c>
      <c r="S1378" s="40" t="s">
        <v>12113</v>
      </c>
      <c r="T1378" s="1" t="s">
        <v>8818</v>
      </c>
    </row>
    <row r="1379" spans="1:20" x14ac:dyDescent="0.25">
      <c r="A1379" t="s">
        <v>8816</v>
      </c>
      <c r="B1379" s="46" t="s">
        <v>91</v>
      </c>
      <c r="C1379" t="s">
        <v>12383</v>
      </c>
      <c r="D1379" s="10">
        <v>49974</v>
      </c>
      <c r="F1379" s="10">
        <v>2023</v>
      </c>
      <c r="G1379" s="46" t="s">
        <v>8761</v>
      </c>
      <c r="H1379" s="46" t="s">
        <v>12301</v>
      </c>
      <c r="I1379" t="s">
        <v>5119</v>
      </c>
      <c r="J1379">
        <v>28.8</v>
      </c>
      <c r="M1379" t="s">
        <v>24</v>
      </c>
      <c r="N1379">
        <v>28.8</v>
      </c>
      <c r="R1379" s="51">
        <f>Table71417[[#This Row],[Climate finance ($ million)]]/Table71417[[#This Row],[Total commitment ($ million)]]</f>
        <v>1</v>
      </c>
      <c r="S1379" s="44" t="s">
        <v>12087</v>
      </c>
      <c r="T1379" s="1" t="s">
        <v>8817</v>
      </c>
    </row>
    <row r="1380" spans="1:20" x14ac:dyDescent="0.25">
      <c r="A1380" t="s">
        <v>8816</v>
      </c>
      <c r="B1380" s="40" t="s">
        <v>91</v>
      </c>
      <c r="C1380" t="s">
        <v>12362</v>
      </c>
      <c r="D1380" s="10">
        <v>50023</v>
      </c>
      <c r="F1380" s="10">
        <v>2022</v>
      </c>
      <c r="G1380" s="40" t="s">
        <v>12162</v>
      </c>
      <c r="H1380" s="46" t="s">
        <v>12301</v>
      </c>
      <c r="I1380" t="s">
        <v>5170</v>
      </c>
      <c r="J1380">
        <v>60</v>
      </c>
      <c r="M1380" t="s">
        <v>24</v>
      </c>
      <c r="N1380">
        <v>60</v>
      </c>
      <c r="R1380" s="51">
        <f>Table71417[[#This Row],[Climate finance ($ million)]]/Table71417[[#This Row],[Total commitment ($ million)]]</f>
        <v>1</v>
      </c>
      <c r="S1380" s="44" t="s">
        <v>12127</v>
      </c>
      <c r="T1380" s="1" t="s">
        <v>8819</v>
      </c>
    </row>
    <row r="1381" spans="1:20" x14ac:dyDescent="0.25">
      <c r="A1381" t="s">
        <v>8816</v>
      </c>
      <c r="B1381" s="40" t="s">
        <v>91</v>
      </c>
      <c r="C1381" t="s">
        <v>12362</v>
      </c>
      <c r="D1381" s="10">
        <v>50023</v>
      </c>
      <c r="F1381" s="10">
        <v>2023</v>
      </c>
      <c r="G1381" s="40" t="s">
        <v>12162</v>
      </c>
      <c r="H1381" s="46" t="s">
        <v>12301</v>
      </c>
      <c r="I1381" t="s">
        <v>5119</v>
      </c>
      <c r="J1381">
        <v>20</v>
      </c>
      <c r="M1381" t="s">
        <v>24</v>
      </c>
      <c r="N1381">
        <v>20</v>
      </c>
      <c r="R1381" s="51">
        <f>Table71417[[#This Row],[Climate finance ($ million)]]/Table71417[[#This Row],[Total commitment ($ million)]]</f>
        <v>1</v>
      </c>
      <c r="S1381" s="44" t="s">
        <v>12127</v>
      </c>
      <c r="T1381" s="1" t="s">
        <v>8817</v>
      </c>
    </row>
    <row r="1382" spans="1:20" x14ac:dyDescent="0.25">
      <c r="A1382" t="s">
        <v>8816</v>
      </c>
      <c r="B1382" s="40" t="s">
        <v>91</v>
      </c>
      <c r="C1382" t="s">
        <v>12362</v>
      </c>
      <c r="D1382" s="10">
        <v>50023</v>
      </c>
      <c r="F1382" s="10">
        <v>2021</v>
      </c>
      <c r="G1382" s="40" t="s">
        <v>12162</v>
      </c>
      <c r="H1382" s="46" t="s">
        <v>12301</v>
      </c>
      <c r="I1382" t="s">
        <v>5170</v>
      </c>
      <c r="J1382">
        <v>36</v>
      </c>
      <c r="N1382">
        <v>36</v>
      </c>
      <c r="R1382" s="51">
        <f>Table71417[[#This Row],[Climate finance ($ million)]]/Table71417[[#This Row],[Total commitment ($ million)]]</f>
        <v>1</v>
      </c>
      <c r="S1382" s="44" t="s">
        <v>12127</v>
      </c>
      <c r="T1382" s="1" t="s">
        <v>8818</v>
      </c>
    </row>
    <row r="1383" spans="1:20" x14ac:dyDescent="0.25">
      <c r="A1383" t="s">
        <v>8816</v>
      </c>
      <c r="B1383" s="46" t="s">
        <v>91</v>
      </c>
      <c r="C1383" t="s">
        <v>4923</v>
      </c>
      <c r="D1383" s="10">
        <v>50054</v>
      </c>
      <c r="F1383" s="10">
        <v>2023</v>
      </c>
      <c r="G1383" s="46" t="s">
        <v>62</v>
      </c>
      <c r="H1383" s="40" t="s">
        <v>196</v>
      </c>
      <c r="I1383" t="s">
        <v>4924</v>
      </c>
      <c r="J1383">
        <v>9</v>
      </c>
      <c r="M1383" t="s">
        <v>24</v>
      </c>
      <c r="N1383">
        <v>6</v>
      </c>
      <c r="R1383" s="51">
        <f>Table71417[[#This Row],[Climate finance ($ million)]]/Table71417[[#This Row],[Total commitment ($ million)]]</f>
        <v>0.66666666666666663</v>
      </c>
      <c r="S1383" s="44" t="s">
        <v>12094</v>
      </c>
      <c r="T1383" s="1" t="s">
        <v>8817</v>
      </c>
    </row>
    <row r="1384" spans="1:20" x14ac:dyDescent="0.25">
      <c r="A1384" t="s">
        <v>8816</v>
      </c>
      <c r="B1384" s="46" t="s">
        <v>91</v>
      </c>
      <c r="C1384" t="s">
        <v>4923</v>
      </c>
      <c r="D1384" s="45">
        <v>50054</v>
      </c>
      <c r="F1384">
        <v>2021</v>
      </c>
      <c r="G1384" s="46" t="s">
        <v>62</v>
      </c>
      <c r="H1384" s="40" t="s">
        <v>196</v>
      </c>
      <c r="I1384" t="s">
        <v>4924</v>
      </c>
      <c r="J1384">
        <v>4.7</v>
      </c>
      <c r="N1384">
        <v>4.7</v>
      </c>
      <c r="R1384" s="51">
        <f>Table71417[[#This Row],[Climate finance ($ million)]]/Table71417[[#This Row],[Total commitment ($ million)]]</f>
        <v>1</v>
      </c>
      <c r="S1384" s="44" t="s">
        <v>12094</v>
      </c>
      <c r="T1384" s="1" t="s">
        <v>8818</v>
      </c>
    </row>
    <row r="1385" spans="1:20" x14ac:dyDescent="0.25">
      <c r="A1385" t="s">
        <v>8816</v>
      </c>
      <c r="B1385" s="40" t="s">
        <v>91</v>
      </c>
      <c r="C1385" t="s">
        <v>12178</v>
      </c>
      <c r="D1385" s="10">
        <v>50069</v>
      </c>
      <c r="F1385" s="10">
        <v>2023</v>
      </c>
      <c r="G1385" s="40" t="s">
        <v>6375</v>
      </c>
      <c r="H1385" s="40" t="s">
        <v>318</v>
      </c>
      <c r="I1385" t="s">
        <v>5119</v>
      </c>
      <c r="J1385">
        <v>7.5</v>
      </c>
      <c r="M1385" t="s">
        <v>24</v>
      </c>
      <c r="N1385">
        <v>1.2</v>
      </c>
      <c r="R1385" s="51">
        <f>Table71417[[#This Row],[Climate finance ($ million)]]/Table71417[[#This Row],[Total commitment ($ million)]]</f>
        <v>0.16</v>
      </c>
      <c r="S1385" t="s">
        <v>11395</v>
      </c>
      <c r="T1385" s="1" t="s">
        <v>8817</v>
      </c>
    </row>
    <row r="1386" spans="1:20" x14ac:dyDescent="0.25">
      <c r="A1386" t="s">
        <v>8816</v>
      </c>
      <c r="B1386" s="40" t="s">
        <v>66</v>
      </c>
      <c r="C1386" t="s">
        <v>12240</v>
      </c>
      <c r="D1386" s="46">
        <v>50083</v>
      </c>
      <c r="F1386" s="10">
        <v>2021</v>
      </c>
      <c r="G1386" s="40" t="s">
        <v>4726</v>
      </c>
      <c r="H1386" s="40" t="s">
        <v>12301</v>
      </c>
      <c r="I1386" t="s">
        <v>4856</v>
      </c>
      <c r="J1386">
        <v>9.1999999999999993</v>
      </c>
      <c r="N1386">
        <v>9.1999999999999993</v>
      </c>
      <c r="R1386" s="51">
        <f>Table71417[[#This Row],[Climate finance ($ million)]]/Table71417[[#This Row],[Total commitment ($ million)]]</f>
        <v>1</v>
      </c>
      <c r="S1386" s="46" t="s">
        <v>12067</v>
      </c>
      <c r="T1386" s="1" t="s">
        <v>8818</v>
      </c>
    </row>
    <row r="1387" spans="1:20" x14ac:dyDescent="0.25">
      <c r="A1387" t="s">
        <v>8816</v>
      </c>
      <c r="B1387" s="40" t="s">
        <v>91</v>
      </c>
      <c r="C1387" t="s">
        <v>5512</v>
      </c>
      <c r="D1387" s="10">
        <v>50084</v>
      </c>
      <c r="F1387" s="10">
        <v>2023</v>
      </c>
      <c r="G1387" s="40" t="s">
        <v>6925</v>
      </c>
      <c r="H1387" s="40" t="s">
        <v>12391</v>
      </c>
      <c r="I1387" t="s">
        <v>5119</v>
      </c>
      <c r="J1387">
        <v>2.8</v>
      </c>
      <c r="M1387" t="s">
        <v>24</v>
      </c>
      <c r="N1387">
        <v>1.2</v>
      </c>
      <c r="R1387" s="51">
        <f>Table71417[[#This Row],[Climate finance ($ million)]]/Table71417[[#This Row],[Total commitment ($ million)]]</f>
        <v>0.4285714285714286</v>
      </c>
      <c r="S1387" t="s">
        <v>11395</v>
      </c>
      <c r="T1387" s="1" t="s">
        <v>8817</v>
      </c>
    </row>
    <row r="1388" spans="1:20" x14ac:dyDescent="0.25">
      <c r="A1388" t="s">
        <v>8816</v>
      </c>
      <c r="B1388" s="40" t="s">
        <v>66</v>
      </c>
      <c r="C1388" t="s">
        <v>12128</v>
      </c>
      <c r="D1388" s="10">
        <v>50123</v>
      </c>
      <c r="F1388" s="10">
        <v>2023</v>
      </c>
      <c r="G1388" s="40" t="s">
        <v>6375</v>
      </c>
      <c r="H1388" s="40" t="s">
        <v>12301</v>
      </c>
      <c r="I1388" t="s">
        <v>84</v>
      </c>
      <c r="J1388">
        <v>9</v>
      </c>
      <c r="M1388" t="s">
        <v>25</v>
      </c>
      <c r="N1388">
        <v>1.8</v>
      </c>
      <c r="R1388" s="51">
        <f>Table71417[[#This Row],[Climate finance ($ million)]]/Table71417[[#This Row],[Total commitment ($ million)]]</f>
        <v>0.2</v>
      </c>
      <c r="S1388" s="40" t="s">
        <v>12129</v>
      </c>
      <c r="T1388" s="1" t="s">
        <v>8817</v>
      </c>
    </row>
    <row r="1389" spans="1:20" x14ac:dyDescent="0.25">
      <c r="A1389" t="s">
        <v>8816</v>
      </c>
      <c r="B1389" s="46" t="s">
        <v>66</v>
      </c>
      <c r="C1389" t="s">
        <v>11965</v>
      </c>
      <c r="D1389" s="46">
        <v>50141</v>
      </c>
      <c r="F1389" s="10">
        <v>2021</v>
      </c>
      <c r="G1389" s="46" t="s">
        <v>306</v>
      </c>
      <c r="H1389" s="46" t="s">
        <v>12301</v>
      </c>
      <c r="I1389" t="s">
        <v>4856</v>
      </c>
      <c r="J1389">
        <v>8.1999999999999993</v>
      </c>
      <c r="N1389">
        <v>8.1999999999999993</v>
      </c>
      <c r="R1389" s="51">
        <f>Table71417[[#This Row],[Climate finance ($ million)]]/Table71417[[#This Row],[Total commitment ($ million)]]</f>
        <v>1</v>
      </c>
      <c r="S1389" s="47" t="s">
        <v>11966</v>
      </c>
      <c r="T1389" s="1" t="s">
        <v>8818</v>
      </c>
    </row>
    <row r="1390" spans="1:20" x14ac:dyDescent="0.25">
      <c r="A1390" t="s">
        <v>8816</v>
      </c>
      <c r="B1390" s="40" t="s">
        <v>66</v>
      </c>
      <c r="C1390" t="s">
        <v>12024</v>
      </c>
      <c r="D1390" s="46">
        <v>50142</v>
      </c>
      <c r="F1390" s="10">
        <v>2021</v>
      </c>
      <c r="G1390" s="40" t="s">
        <v>6903</v>
      </c>
      <c r="H1390" s="46" t="s">
        <v>12301</v>
      </c>
      <c r="I1390" t="s">
        <v>4856</v>
      </c>
      <c r="J1390">
        <v>7.8</v>
      </c>
      <c r="N1390">
        <v>7.8</v>
      </c>
      <c r="R1390" s="51">
        <f>Table71417[[#This Row],[Climate finance ($ million)]]/Table71417[[#This Row],[Total commitment ($ million)]]</f>
        <v>1</v>
      </c>
      <c r="S1390" s="47" t="s">
        <v>12025</v>
      </c>
      <c r="T1390" s="1" t="s">
        <v>8818</v>
      </c>
    </row>
    <row r="1391" spans="1:20" x14ac:dyDescent="0.25">
      <c r="A1391" t="s">
        <v>8816</v>
      </c>
      <c r="B1391" s="40" t="s">
        <v>66</v>
      </c>
      <c r="C1391" t="s">
        <v>5599</v>
      </c>
      <c r="D1391" s="10">
        <v>50170</v>
      </c>
      <c r="F1391" s="10">
        <v>2022</v>
      </c>
      <c r="G1391" s="40" t="s">
        <v>525</v>
      </c>
      <c r="H1391" s="40" t="s">
        <v>12301</v>
      </c>
      <c r="I1391" t="s">
        <v>84</v>
      </c>
      <c r="J1391">
        <v>8</v>
      </c>
      <c r="M1391" t="s">
        <v>25</v>
      </c>
      <c r="N1391">
        <v>2</v>
      </c>
      <c r="R1391" s="51">
        <f>Table71417[[#This Row],[Climate finance ($ million)]]/Table71417[[#This Row],[Total commitment ($ million)]]</f>
        <v>0.25</v>
      </c>
      <c r="S1391" s="40" t="s">
        <v>11950</v>
      </c>
      <c r="T1391" s="1" t="s">
        <v>8819</v>
      </c>
    </row>
    <row r="1392" spans="1:20" x14ac:dyDescent="0.25">
      <c r="A1392" t="s">
        <v>8816</v>
      </c>
      <c r="B1392" s="40" t="s">
        <v>91</v>
      </c>
      <c r="C1392" t="s">
        <v>6091</v>
      </c>
      <c r="D1392" s="46">
        <v>50200</v>
      </c>
      <c r="F1392" s="10">
        <v>2021</v>
      </c>
      <c r="G1392" s="40" t="s">
        <v>7066</v>
      </c>
      <c r="H1392" s="40" t="s">
        <v>12301</v>
      </c>
      <c r="I1392" t="s">
        <v>141</v>
      </c>
      <c r="J1392">
        <v>17.399999999999999</v>
      </c>
      <c r="N1392">
        <v>17.399999999999999</v>
      </c>
      <c r="R1392" s="51">
        <f>Table71417[[#This Row],[Climate finance ($ million)]]/Table71417[[#This Row],[Total commitment ($ million)]]</f>
        <v>1</v>
      </c>
      <c r="S1392" s="40" t="s">
        <v>12126</v>
      </c>
      <c r="T1392" s="1" t="s">
        <v>8818</v>
      </c>
    </row>
    <row r="1393" spans="1:20" x14ac:dyDescent="0.25">
      <c r="A1393" t="s">
        <v>8816</v>
      </c>
      <c r="B1393" s="40" t="s">
        <v>91</v>
      </c>
      <c r="C1393" t="s">
        <v>12332</v>
      </c>
      <c r="D1393" s="10">
        <v>50285</v>
      </c>
      <c r="F1393" s="10">
        <v>2022</v>
      </c>
      <c r="G1393" s="40" t="s">
        <v>6358</v>
      </c>
      <c r="H1393" s="46" t="s">
        <v>12301</v>
      </c>
      <c r="I1393" t="s">
        <v>5170</v>
      </c>
      <c r="J1393">
        <v>3.8</v>
      </c>
      <c r="M1393" t="s">
        <v>24</v>
      </c>
      <c r="N1393">
        <v>3.8</v>
      </c>
      <c r="R1393" s="51">
        <f>Table71417[[#This Row],[Climate finance ($ million)]]/Table71417[[#This Row],[Total commitment ($ million)]]</f>
        <v>1</v>
      </c>
      <c r="S1393" s="40" t="s">
        <v>11406</v>
      </c>
      <c r="T1393" s="1" t="s">
        <v>8819</v>
      </c>
    </row>
    <row r="1394" spans="1:20" x14ac:dyDescent="0.25">
      <c r="A1394" t="s">
        <v>8816</v>
      </c>
      <c r="B1394" s="40" t="s">
        <v>91</v>
      </c>
      <c r="C1394" t="s">
        <v>5129</v>
      </c>
      <c r="D1394" s="10">
        <v>50345</v>
      </c>
      <c r="F1394" s="10">
        <v>2022</v>
      </c>
      <c r="G1394" s="40" t="s">
        <v>62</v>
      </c>
      <c r="H1394" s="40" t="s">
        <v>196</v>
      </c>
      <c r="I1394" t="s">
        <v>5170</v>
      </c>
      <c r="J1394">
        <v>6.6</v>
      </c>
      <c r="M1394" t="s">
        <v>24</v>
      </c>
      <c r="N1394">
        <v>2</v>
      </c>
      <c r="R1394" s="51">
        <f>Table71417[[#This Row],[Climate finance ($ million)]]/Table71417[[#This Row],[Total commitment ($ million)]]</f>
        <v>0.30303030303030304</v>
      </c>
      <c r="S1394" s="40" t="s">
        <v>11887</v>
      </c>
      <c r="T1394" s="1" t="s">
        <v>8819</v>
      </c>
    </row>
    <row r="1395" spans="1:20" x14ac:dyDescent="0.25">
      <c r="A1395" t="s">
        <v>8816</v>
      </c>
      <c r="B1395" s="40" t="s">
        <v>91</v>
      </c>
      <c r="C1395" t="s">
        <v>5129</v>
      </c>
      <c r="D1395" s="10">
        <v>50345</v>
      </c>
      <c r="F1395" s="10">
        <v>2023</v>
      </c>
      <c r="G1395" s="40" t="s">
        <v>62</v>
      </c>
      <c r="H1395" s="40" t="s">
        <v>196</v>
      </c>
      <c r="I1395" t="s">
        <v>5119</v>
      </c>
      <c r="J1395">
        <v>9.5</v>
      </c>
      <c r="M1395" t="s">
        <v>24</v>
      </c>
      <c r="N1395">
        <v>2.8</v>
      </c>
      <c r="R1395" s="51">
        <f>Table71417[[#This Row],[Climate finance ($ million)]]/Table71417[[#This Row],[Total commitment ($ million)]]</f>
        <v>0.29473684210526313</v>
      </c>
      <c r="S1395" s="40" t="s">
        <v>11887</v>
      </c>
      <c r="T1395" s="1" t="s">
        <v>8817</v>
      </c>
    </row>
    <row r="1396" spans="1:20" x14ac:dyDescent="0.25">
      <c r="A1396" t="s">
        <v>8816</v>
      </c>
      <c r="B1396" s="40" t="s">
        <v>91</v>
      </c>
      <c r="C1396" t="s">
        <v>5129</v>
      </c>
      <c r="D1396" s="10">
        <v>50345</v>
      </c>
      <c r="F1396" s="10">
        <v>2021</v>
      </c>
      <c r="G1396" s="40" t="s">
        <v>62</v>
      </c>
      <c r="H1396" s="40" t="s">
        <v>196</v>
      </c>
      <c r="I1396" t="s">
        <v>5170</v>
      </c>
      <c r="J1396">
        <v>2.5</v>
      </c>
      <c r="N1396">
        <v>2.5</v>
      </c>
      <c r="R1396" s="51">
        <f>Table71417[[#This Row],[Climate finance ($ million)]]/Table71417[[#This Row],[Total commitment ($ million)]]</f>
        <v>1</v>
      </c>
      <c r="S1396" s="40" t="s">
        <v>11887</v>
      </c>
      <c r="T1396" s="1" t="s">
        <v>8818</v>
      </c>
    </row>
    <row r="1397" spans="1:20" x14ac:dyDescent="0.25">
      <c r="A1397" t="s">
        <v>8816</v>
      </c>
      <c r="B1397" s="46" t="s">
        <v>91</v>
      </c>
      <c r="C1397" t="s">
        <v>12388</v>
      </c>
      <c r="D1397" s="10">
        <v>50412</v>
      </c>
      <c r="F1397" s="10">
        <v>2023</v>
      </c>
      <c r="G1397" s="46" t="s">
        <v>7066</v>
      </c>
      <c r="H1397" s="40" t="s">
        <v>12301</v>
      </c>
      <c r="I1397" t="s">
        <v>5119</v>
      </c>
      <c r="J1397">
        <v>33</v>
      </c>
      <c r="M1397" t="s">
        <v>24</v>
      </c>
      <c r="N1397">
        <v>33</v>
      </c>
      <c r="R1397" s="51">
        <f>Table71417[[#This Row],[Climate finance ($ million)]]/Table71417[[#This Row],[Total commitment ($ million)]]</f>
        <v>1</v>
      </c>
      <c r="S1397" s="44" t="s">
        <v>12125</v>
      </c>
      <c r="T1397" s="1" t="s">
        <v>8817</v>
      </c>
    </row>
    <row r="1398" spans="1:20" x14ac:dyDescent="0.25">
      <c r="A1398" t="s">
        <v>8816</v>
      </c>
      <c r="B1398" s="40" t="s">
        <v>66</v>
      </c>
      <c r="C1398" t="s">
        <v>4990</v>
      </c>
      <c r="D1398" s="10">
        <v>50427</v>
      </c>
      <c r="F1398" s="10">
        <v>2023</v>
      </c>
      <c r="G1398" s="40" t="s">
        <v>10050</v>
      </c>
      <c r="H1398" s="40" t="s">
        <v>12301</v>
      </c>
      <c r="I1398" t="s">
        <v>141</v>
      </c>
      <c r="J1398">
        <v>57</v>
      </c>
      <c r="M1398" t="s">
        <v>24</v>
      </c>
      <c r="N1398">
        <v>57</v>
      </c>
      <c r="R1398" s="51">
        <f>Table71417[[#This Row],[Climate finance ($ million)]]/Table71417[[#This Row],[Total commitment ($ million)]]</f>
        <v>1</v>
      </c>
      <c r="S1398" s="40" t="s">
        <v>11754</v>
      </c>
      <c r="T1398" s="1" t="s">
        <v>8817</v>
      </c>
    </row>
    <row r="1399" spans="1:20" x14ac:dyDescent="0.25">
      <c r="A1399" t="s">
        <v>8816</v>
      </c>
      <c r="B1399" s="46" t="s">
        <v>91</v>
      </c>
      <c r="C1399" t="s">
        <v>12286</v>
      </c>
      <c r="D1399" s="10">
        <v>50461</v>
      </c>
      <c r="F1399" s="10">
        <v>2023</v>
      </c>
      <c r="G1399" s="46" t="s">
        <v>9364</v>
      </c>
      <c r="H1399" s="40" t="s">
        <v>196</v>
      </c>
      <c r="I1399" t="s">
        <v>4931</v>
      </c>
      <c r="J1399">
        <v>55.5</v>
      </c>
      <c r="M1399" t="s">
        <v>24</v>
      </c>
      <c r="N1399">
        <v>22.2</v>
      </c>
      <c r="R1399" s="51">
        <f>Table71417[[#This Row],[Climate finance ($ million)]]/Table71417[[#This Row],[Total commitment ($ million)]]</f>
        <v>0.39999999999999997</v>
      </c>
      <c r="S1399" s="40" t="s">
        <v>11520</v>
      </c>
      <c r="T1399" s="1" t="s">
        <v>8817</v>
      </c>
    </row>
    <row r="1400" spans="1:20" x14ac:dyDescent="0.25">
      <c r="A1400" t="s">
        <v>8816</v>
      </c>
      <c r="B1400" s="40" t="s">
        <v>91</v>
      </c>
      <c r="C1400" t="s">
        <v>12218</v>
      </c>
      <c r="D1400" s="10">
        <v>50507</v>
      </c>
      <c r="F1400" s="10">
        <v>2022</v>
      </c>
      <c r="G1400" s="40" t="s">
        <v>6654</v>
      </c>
      <c r="H1400" s="40" t="s">
        <v>12301</v>
      </c>
      <c r="I1400" t="s">
        <v>5170</v>
      </c>
      <c r="J1400">
        <v>3.8</v>
      </c>
      <c r="M1400" t="s">
        <v>24</v>
      </c>
      <c r="N1400">
        <v>3.8</v>
      </c>
      <c r="R1400" s="51">
        <f>Table71417[[#This Row],[Climate finance ($ million)]]/Table71417[[#This Row],[Total commitment ($ million)]]</f>
        <v>1</v>
      </c>
      <c r="S1400" s="40" t="s">
        <v>12029</v>
      </c>
      <c r="T1400" s="1" t="s">
        <v>8819</v>
      </c>
    </row>
    <row r="1401" spans="1:20" x14ac:dyDescent="0.25">
      <c r="A1401" t="s">
        <v>8816</v>
      </c>
      <c r="B1401" s="40" t="s">
        <v>91</v>
      </c>
      <c r="C1401" t="s">
        <v>12218</v>
      </c>
      <c r="D1401" s="45">
        <v>50507</v>
      </c>
      <c r="F1401" s="10">
        <v>2021</v>
      </c>
      <c r="G1401" s="40" t="s">
        <v>6654</v>
      </c>
      <c r="H1401" s="40" t="s">
        <v>12301</v>
      </c>
      <c r="I1401" t="s">
        <v>5170</v>
      </c>
      <c r="J1401">
        <v>1.3</v>
      </c>
      <c r="N1401">
        <v>1.3</v>
      </c>
      <c r="R1401" s="51">
        <f>Table71417[[#This Row],[Climate finance ($ million)]]/Table71417[[#This Row],[Total commitment ($ million)]]</f>
        <v>1</v>
      </c>
      <c r="S1401" s="40" t="s">
        <v>12029</v>
      </c>
      <c r="T1401" s="1" t="s">
        <v>8818</v>
      </c>
    </row>
    <row r="1402" spans="1:20" x14ac:dyDescent="0.25">
      <c r="A1402" t="s">
        <v>8816</v>
      </c>
      <c r="B1402" s="40" t="s">
        <v>91</v>
      </c>
      <c r="C1402" t="s">
        <v>12390</v>
      </c>
      <c r="D1402" s="10">
        <v>50535</v>
      </c>
      <c r="F1402" s="10">
        <v>2023</v>
      </c>
      <c r="G1402" s="46" t="s">
        <v>7066</v>
      </c>
      <c r="H1402" s="46" t="s">
        <v>12301</v>
      </c>
      <c r="I1402" t="s">
        <v>5119</v>
      </c>
      <c r="J1402">
        <v>78.599999999999994</v>
      </c>
      <c r="M1402" t="s">
        <v>24</v>
      </c>
      <c r="N1402">
        <v>78.599999999999994</v>
      </c>
      <c r="R1402" s="51">
        <f>Table71417[[#This Row],[Climate finance ($ million)]]/Table71417[[#This Row],[Total commitment ($ million)]]</f>
        <v>1</v>
      </c>
      <c r="S1402" s="44" t="s">
        <v>12124</v>
      </c>
      <c r="T1402" s="1" t="s">
        <v>8817</v>
      </c>
    </row>
    <row r="1403" spans="1:20" x14ac:dyDescent="0.25">
      <c r="A1403" t="s">
        <v>8816</v>
      </c>
      <c r="B1403" s="40" t="s">
        <v>91</v>
      </c>
      <c r="C1403" t="s">
        <v>5514</v>
      </c>
      <c r="D1403" s="10">
        <v>50538</v>
      </c>
      <c r="F1403" s="10">
        <v>2022</v>
      </c>
      <c r="G1403" s="40" t="s">
        <v>62</v>
      </c>
      <c r="H1403" s="40" t="s">
        <v>12391</v>
      </c>
      <c r="I1403" t="s">
        <v>5170</v>
      </c>
      <c r="J1403">
        <v>51.8</v>
      </c>
      <c r="M1403" t="s">
        <v>24</v>
      </c>
      <c r="N1403">
        <v>5.7</v>
      </c>
      <c r="R1403" s="51">
        <f>Table71417[[#This Row],[Climate finance ($ million)]]/Table71417[[#This Row],[Total commitment ($ million)]]</f>
        <v>0.11003861003861005</v>
      </c>
      <c r="S1403" t="s">
        <v>11395</v>
      </c>
      <c r="T1403" s="1" t="s">
        <v>8819</v>
      </c>
    </row>
    <row r="1404" spans="1:20" x14ac:dyDescent="0.25">
      <c r="A1404" t="s">
        <v>8816</v>
      </c>
      <c r="B1404" s="40" t="s">
        <v>91</v>
      </c>
      <c r="C1404" t="s">
        <v>5514</v>
      </c>
      <c r="D1404" s="10">
        <v>50538</v>
      </c>
      <c r="F1404" s="10">
        <v>2023</v>
      </c>
      <c r="G1404" s="40" t="s">
        <v>62</v>
      </c>
      <c r="H1404" s="40" t="s">
        <v>12391</v>
      </c>
      <c r="I1404" t="s">
        <v>5119</v>
      </c>
      <c r="J1404">
        <v>81.5</v>
      </c>
      <c r="M1404" t="s">
        <v>24</v>
      </c>
      <c r="N1404">
        <v>31.2</v>
      </c>
      <c r="R1404" s="51">
        <f>Table71417[[#This Row],[Climate finance ($ million)]]/Table71417[[#This Row],[Total commitment ($ million)]]</f>
        <v>0.38282208588957056</v>
      </c>
      <c r="S1404" t="s">
        <v>11395</v>
      </c>
      <c r="T1404" s="1" t="s">
        <v>8817</v>
      </c>
    </row>
    <row r="1405" spans="1:20" x14ac:dyDescent="0.25">
      <c r="A1405" t="s">
        <v>8816</v>
      </c>
      <c r="B1405" s="40" t="s">
        <v>91</v>
      </c>
      <c r="C1405" t="s">
        <v>5514</v>
      </c>
      <c r="D1405" s="10">
        <v>50538</v>
      </c>
      <c r="F1405" s="10">
        <v>2021</v>
      </c>
      <c r="G1405" s="40" t="s">
        <v>62</v>
      </c>
      <c r="H1405" s="40" t="s">
        <v>12391</v>
      </c>
      <c r="I1405" t="s">
        <v>5170</v>
      </c>
      <c r="J1405">
        <v>8.4</v>
      </c>
      <c r="N1405">
        <v>8.4</v>
      </c>
      <c r="R1405" s="51">
        <f>Table71417[[#This Row],[Climate finance ($ million)]]/Table71417[[#This Row],[Total commitment ($ million)]]</f>
        <v>1</v>
      </c>
      <c r="S1405" t="s">
        <v>11395</v>
      </c>
      <c r="T1405" s="1" t="s">
        <v>8818</v>
      </c>
    </row>
    <row r="1406" spans="1:20" x14ac:dyDescent="0.25">
      <c r="A1406" t="s">
        <v>8816</v>
      </c>
      <c r="B1406" s="46" t="s">
        <v>91</v>
      </c>
      <c r="C1406" t="s">
        <v>6092</v>
      </c>
      <c r="D1406" s="46">
        <v>50543</v>
      </c>
      <c r="F1406" s="10">
        <v>2021</v>
      </c>
      <c r="G1406" s="46" t="s">
        <v>306</v>
      </c>
      <c r="H1406" s="46" t="s">
        <v>12301</v>
      </c>
      <c r="I1406" t="s">
        <v>141</v>
      </c>
      <c r="J1406">
        <v>5.4</v>
      </c>
      <c r="N1406">
        <v>5.4</v>
      </c>
      <c r="R1406" s="51">
        <f>Table71417[[#This Row],[Climate finance ($ million)]]/Table71417[[#This Row],[Total commitment ($ million)]]</f>
        <v>1</v>
      </c>
      <c r="S1406" s="47" t="s">
        <v>12043</v>
      </c>
      <c r="T1406" s="1" t="s">
        <v>8818</v>
      </c>
    </row>
    <row r="1407" spans="1:20" x14ac:dyDescent="0.25">
      <c r="A1407" t="s">
        <v>8816</v>
      </c>
      <c r="B1407" s="40" t="s">
        <v>66</v>
      </c>
      <c r="C1407" t="s">
        <v>12219</v>
      </c>
      <c r="D1407" s="10">
        <v>50591</v>
      </c>
      <c r="F1407" s="10">
        <v>2022</v>
      </c>
      <c r="G1407" s="40" t="s">
        <v>6654</v>
      </c>
      <c r="H1407" s="40" t="s">
        <v>12301</v>
      </c>
      <c r="I1407" t="s">
        <v>4856</v>
      </c>
      <c r="J1407">
        <v>5</v>
      </c>
      <c r="M1407" t="s">
        <v>24</v>
      </c>
      <c r="N1407">
        <v>5</v>
      </c>
      <c r="R1407" s="51">
        <f>Table71417[[#This Row],[Climate finance ($ million)]]/Table71417[[#This Row],[Total commitment ($ million)]]</f>
        <v>1</v>
      </c>
      <c r="S1407" s="40" t="s">
        <v>12095</v>
      </c>
      <c r="T1407" s="1" t="s">
        <v>8819</v>
      </c>
    </row>
    <row r="1408" spans="1:20" x14ac:dyDescent="0.25">
      <c r="A1408" t="s">
        <v>8816</v>
      </c>
      <c r="B1408" s="40" t="s">
        <v>66</v>
      </c>
      <c r="C1408" t="s">
        <v>12227</v>
      </c>
      <c r="D1408" s="46">
        <v>50601</v>
      </c>
      <c r="F1408" s="10">
        <v>2021</v>
      </c>
      <c r="G1408" s="40" t="s">
        <v>6300</v>
      </c>
      <c r="H1408" s="40" t="s">
        <v>12301</v>
      </c>
      <c r="I1408" t="s">
        <v>4856</v>
      </c>
      <c r="J1408">
        <v>20</v>
      </c>
      <c r="N1408">
        <v>20</v>
      </c>
      <c r="R1408" s="51">
        <f>Table71417[[#This Row],[Climate finance ($ million)]]/Table71417[[#This Row],[Total commitment ($ million)]]</f>
        <v>1</v>
      </c>
      <c r="S1408" s="46" t="s">
        <v>12057</v>
      </c>
      <c r="T1408" s="1" t="s">
        <v>8818</v>
      </c>
    </row>
    <row r="1409" spans="1:20" x14ac:dyDescent="0.25">
      <c r="A1409" t="s">
        <v>8816</v>
      </c>
      <c r="B1409" s="40" t="s">
        <v>91</v>
      </c>
      <c r="C1409" t="s">
        <v>12030</v>
      </c>
      <c r="D1409" s="10">
        <v>50611</v>
      </c>
      <c r="F1409" s="10">
        <v>2022</v>
      </c>
      <c r="G1409" s="40" t="s">
        <v>6654</v>
      </c>
      <c r="H1409" s="40" t="s">
        <v>12301</v>
      </c>
      <c r="I1409" t="s">
        <v>5170</v>
      </c>
      <c r="J1409">
        <v>3.8</v>
      </c>
      <c r="M1409" t="s">
        <v>24</v>
      </c>
      <c r="N1409">
        <v>2.2999999999999998</v>
      </c>
      <c r="R1409" s="51">
        <f>Table71417[[#This Row],[Climate finance ($ million)]]/Table71417[[#This Row],[Total commitment ($ million)]]</f>
        <v>0.60526315789473684</v>
      </c>
      <c r="S1409" s="40" t="s">
        <v>12031</v>
      </c>
      <c r="T1409" s="1" t="s">
        <v>8819</v>
      </c>
    </row>
    <row r="1410" spans="1:20" x14ac:dyDescent="0.25">
      <c r="A1410" t="s">
        <v>8816</v>
      </c>
      <c r="B1410" s="40" t="s">
        <v>91</v>
      </c>
      <c r="C1410" t="s">
        <v>12030</v>
      </c>
      <c r="D1410" s="45">
        <v>50611</v>
      </c>
      <c r="F1410" s="10">
        <v>2021</v>
      </c>
      <c r="G1410" s="40" t="s">
        <v>6654</v>
      </c>
      <c r="H1410" s="40" t="s">
        <v>12301</v>
      </c>
      <c r="I1410" t="s">
        <v>5170</v>
      </c>
      <c r="J1410">
        <v>0.8</v>
      </c>
      <c r="N1410">
        <v>0.8</v>
      </c>
      <c r="R1410" s="51">
        <f>Table71417[[#This Row],[Climate finance ($ million)]]/Table71417[[#This Row],[Total commitment ($ million)]]</f>
        <v>1</v>
      </c>
      <c r="S1410" s="40" t="s">
        <v>12031</v>
      </c>
      <c r="T1410" s="1" t="s">
        <v>8818</v>
      </c>
    </row>
    <row r="1411" spans="1:20" x14ac:dyDescent="0.25">
      <c r="A1411" t="s">
        <v>8816</v>
      </c>
      <c r="B1411" s="40" t="s">
        <v>91</v>
      </c>
      <c r="C1411" t="s">
        <v>5764</v>
      </c>
      <c r="D1411" s="10">
        <v>50648</v>
      </c>
      <c r="F1411" s="10">
        <v>2022</v>
      </c>
      <c r="G1411" s="40" t="s">
        <v>6300</v>
      </c>
      <c r="H1411" s="40" t="s">
        <v>12301</v>
      </c>
      <c r="I1411" t="s">
        <v>5170</v>
      </c>
      <c r="J1411">
        <v>2.2999999999999998</v>
      </c>
      <c r="M1411" t="s">
        <v>72</v>
      </c>
      <c r="N1411">
        <v>2.2999999999999998</v>
      </c>
      <c r="R1411" s="51">
        <f>Table71417[[#This Row],[Climate finance ($ million)]]/Table71417[[#This Row],[Total commitment ($ million)]]</f>
        <v>1</v>
      </c>
      <c r="S1411" s="40" t="s">
        <v>12045</v>
      </c>
      <c r="T1411" s="1" t="s">
        <v>8819</v>
      </c>
    </row>
    <row r="1412" spans="1:20" x14ac:dyDescent="0.25">
      <c r="A1412" t="s">
        <v>8816</v>
      </c>
      <c r="B1412" s="46" t="s">
        <v>91</v>
      </c>
      <c r="C1412" t="s">
        <v>12380</v>
      </c>
      <c r="D1412" s="10">
        <v>50658</v>
      </c>
      <c r="F1412" s="10">
        <v>2023</v>
      </c>
      <c r="G1412" s="46" t="s">
        <v>9392</v>
      </c>
      <c r="H1412" s="46" t="s">
        <v>12301</v>
      </c>
      <c r="I1412" t="s">
        <v>5119</v>
      </c>
      <c r="J1412">
        <v>40</v>
      </c>
      <c r="M1412" t="s">
        <v>24</v>
      </c>
      <c r="N1412">
        <v>40</v>
      </c>
      <c r="R1412" s="51">
        <f>Table71417[[#This Row],[Climate finance ($ million)]]/Table71417[[#This Row],[Total commitment ($ million)]]</f>
        <v>1</v>
      </c>
      <c r="S1412" s="44" t="s">
        <v>12117</v>
      </c>
      <c r="T1412" s="1" t="s">
        <v>8817</v>
      </c>
    </row>
    <row r="1413" spans="1:20" x14ac:dyDescent="0.25">
      <c r="A1413" t="s">
        <v>8816</v>
      </c>
      <c r="B1413" s="40" t="s">
        <v>66</v>
      </c>
      <c r="C1413" t="s">
        <v>5660</v>
      </c>
      <c r="D1413" s="10">
        <v>50691</v>
      </c>
      <c r="F1413" s="10">
        <v>2022</v>
      </c>
      <c r="G1413" s="40" t="s">
        <v>62</v>
      </c>
      <c r="H1413" s="40" t="s">
        <v>12301</v>
      </c>
      <c r="I1413" t="s">
        <v>141</v>
      </c>
      <c r="J1413">
        <v>14.8</v>
      </c>
      <c r="M1413" t="s">
        <v>24</v>
      </c>
      <c r="N1413">
        <v>14.8</v>
      </c>
      <c r="R1413" s="51">
        <f>Table71417[[#This Row],[Climate finance ($ million)]]/Table71417[[#This Row],[Total commitment ($ million)]]</f>
        <v>1</v>
      </c>
      <c r="S1413" s="40" t="s">
        <v>12109</v>
      </c>
      <c r="T1413" s="1" t="s">
        <v>8819</v>
      </c>
    </row>
    <row r="1414" spans="1:20" x14ac:dyDescent="0.25">
      <c r="A1414" t="s">
        <v>8816</v>
      </c>
      <c r="B1414" s="40" t="s">
        <v>66</v>
      </c>
      <c r="C1414" t="s">
        <v>11990</v>
      </c>
      <c r="D1414" s="10">
        <v>50696</v>
      </c>
      <c r="F1414" s="10">
        <v>2022</v>
      </c>
      <c r="G1414" s="40" t="s">
        <v>329</v>
      </c>
      <c r="H1414" s="46" t="s">
        <v>12301</v>
      </c>
      <c r="I1414" t="s">
        <v>4856</v>
      </c>
      <c r="J1414">
        <v>65.599999999999994</v>
      </c>
      <c r="M1414" t="s">
        <v>24</v>
      </c>
      <c r="N1414">
        <v>44.2</v>
      </c>
      <c r="R1414" s="51">
        <f>Table71417[[#This Row],[Climate finance ($ million)]]/Table71417[[#This Row],[Total commitment ($ million)]]</f>
        <v>0.6737804878048782</v>
      </c>
      <c r="S1414" s="44" t="s">
        <v>11991</v>
      </c>
      <c r="T1414" s="1" t="s">
        <v>8819</v>
      </c>
    </row>
    <row r="1415" spans="1:20" x14ac:dyDescent="0.25">
      <c r="A1415" t="s">
        <v>8816</v>
      </c>
      <c r="B1415" s="40" t="s">
        <v>66</v>
      </c>
      <c r="C1415" t="s">
        <v>5547</v>
      </c>
      <c r="D1415" s="10">
        <v>50697</v>
      </c>
      <c r="F1415" s="10">
        <v>2022</v>
      </c>
      <c r="G1415" s="40" t="s">
        <v>715</v>
      </c>
      <c r="H1415" s="46" t="s">
        <v>12301</v>
      </c>
      <c r="I1415" t="s">
        <v>4856</v>
      </c>
      <c r="J1415">
        <v>46.8</v>
      </c>
      <c r="M1415" t="s">
        <v>24</v>
      </c>
      <c r="N1415">
        <v>30</v>
      </c>
      <c r="R1415" s="51">
        <f>Table71417[[#This Row],[Climate finance ($ million)]]/Table71417[[#This Row],[Total commitment ($ million)]]</f>
        <v>0.64102564102564108</v>
      </c>
      <c r="S1415" s="44" t="s">
        <v>11996</v>
      </c>
      <c r="T1415" s="1" t="s">
        <v>8819</v>
      </c>
    </row>
    <row r="1416" spans="1:20" x14ac:dyDescent="0.25">
      <c r="A1416" t="s">
        <v>8816</v>
      </c>
      <c r="B1416" s="40" t="s">
        <v>66</v>
      </c>
      <c r="C1416" t="s">
        <v>12337</v>
      </c>
      <c r="D1416" s="10">
        <v>50702</v>
      </c>
      <c r="F1416" s="10">
        <v>2023</v>
      </c>
      <c r="G1416" s="40" t="s">
        <v>430</v>
      </c>
      <c r="H1416" s="46" t="s">
        <v>12301</v>
      </c>
      <c r="I1416" t="s">
        <v>4856</v>
      </c>
      <c r="J1416">
        <v>18.100000000000001</v>
      </c>
      <c r="M1416" t="s">
        <v>72</v>
      </c>
      <c r="N1416">
        <v>14.6</v>
      </c>
      <c r="R1416" s="51">
        <f>Table71417[[#This Row],[Climate finance ($ million)]]/Table71417[[#This Row],[Total commitment ($ million)]]</f>
        <v>0.80662983425414359</v>
      </c>
      <c r="S1416" s="44" t="s">
        <v>11999</v>
      </c>
      <c r="T1416" s="1" t="s">
        <v>8817</v>
      </c>
    </row>
    <row r="1417" spans="1:20" x14ac:dyDescent="0.25">
      <c r="A1417" t="s">
        <v>8816</v>
      </c>
      <c r="B1417" s="40" t="s">
        <v>66</v>
      </c>
      <c r="C1417" t="s">
        <v>12115</v>
      </c>
      <c r="D1417" s="10">
        <v>50712</v>
      </c>
      <c r="F1417" s="10">
        <v>2023</v>
      </c>
      <c r="G1417" s="40" t="s">
        <v>6992</v>
      </c>
      <c r="H1417" s="40" t="s">
        <v>12301</v>
      </c>
      <c r="I1417" t="s">
        <v>84</v>
      </c>
      <c r="J1417">
        <v>19.3</v>
      </c>
      <c r="M1417" t="s">
        <v>25</v>
      </c>
      <c r="N1417">
        <v>7.7</v>
      </c>
      <c r="R1417" s="51">
        <f>Table71417[[#This Row],[Climate finance ($ million)]]/Table71417[[#This Row],[Total commitment ($ million)]]</f>
        <v>0.39896373056994816</v>
      </c>
      <c r="S1417" s="40" t="s">
        <v>12116</v>
      </c>
      <c r="T1417" s="1" t="s">
        <v>8817</v>
      </c>
    </row>
    <row r="1418" spans="1:20" x14ac:dyDescent="0.25">
      <c r="A1418" t="s">
        <v>8816</v>
      </c>
      <c r="B1418" s="40" t="s">
        <v>91</v>
      </c>
      <c r="C1418" t="s">
        <v>6225</v>
      </c>
      <c r="D1418" s="46">
        <v>50730</v>
      </c>
      <c r="F1418" s="10">
        <v>2021</v>
      </c>
      <c r="G1418" s="40" t="s">
        <v>6358</v>
      </c>
      <c r="H1418" s="40" t="s">
        <v>12301</v>
      </c>
      <c r="I1418" t="s">
        <v>6037</v>
      </c>
      <c r="J1418">
        <v>0.3</v>
      </c>
      <c r="N1418">
        <v>0.2</v>
      </c>
      <c r="R1418" s="51">
        <f>Table71417[[#This Row],[Climate finance ($ million)]]/Table71417[[#This Row],[Total commitment ($ million)]]</f>
        <v>0.66666666666666674</v>
      </c>
      <c r="S1418" s="47" t="s">
        <v>12019</v>
      </c>
      <c r="T1418" s="1" t="s">
        <v>8818</v>
      </c>
    </row>
    <row r="1419" spans="1:20" x14ac:dyDescent="0.25">
      <c r="A1419" t="s">
        <v>8816</v>
      </c>
      <c r="B1419" s="40" t="s">
        <v>91</v>
      </c>
      <c r="C1419" t="s">
        <v>5516</v>
      </c>
      <c r="D1419" s="10">
        <v>50744</v>
      </c>
      <c r="F1419" s="10">
        <v>2022</v>
      </c>
      <c r="G1419" s="40" t="s">
        <v>6903</v>
      </c>
      <c r="H1419" s="40" t="s">
        <v>12391</v>
      </c>
      <c r="I1419" t="s">
        <v>5170</v>
      </c>
      <c r="J1419">
        <v>125</v>
      </c>
      <c r="M1419" t="s">
        <v>24</v>
      </c>
      <c r="N1419">
        <v>12.7</v>
      </c>
      <c r="R1419" s="51">
        <f>Table71417[[#This Row],[Climate finance ($ million)]]/Table71417[[#This Row],[Total commitment ($ million)]]</f>
        <v>0.1016</v>
      </c>
      <c r="S1419" s="40" t="s">
        <v>12123</v>
      </c>
      <c r="T1419" s="1" t="s">
        <v>8819</v>
      </c>
    </row>
    <row r="1420" spans="1:20" x14ac:dyDescent="0.25">
      <c r="A1420" t="s">
        <v>8816</v>
      </c>
      <c r="B1420" s="40" t="s">
        <v>91</v>
      </c>
      <c r="C1420" t="s">
        <v>5516</v>
      </c>
      <c r="D1420" s="10">
        <v>50744</v>
      </c>
      <c r="F1420" s="10">
        <v>2023</v>
      </c>
      <c r="G1420" s="40" t="s">
        <v>6903</v>
      </c>
      <c r="H1420" s="40" t="s">
        <v>12391</v>
      </c>
      <c r="I1420" t="s">
        <v>5119</v>
      </c>
      <c r="J1420">
        <v>70.400000000000006</v>
      </c>
      <c r="M1420" t="s">
        <v>24</v>
      </c>
      <c r="N1420">
        <v>20.8</v>
      </c>
      <c r="R1420" s="51">
        <f>Table71417[[#This Row],[Climate finance ($ million)]]/Table71417[[#This Row],[Total commitment ($ million)]]</f>
        <v>0.29545454545454541</v>
      </c>
      <c r="S1420" s="40" t="s">
        <v>12123</v>
      </c>
      <c r="T1420" s="1" t="s">
        <v>8817</v>
      </c>
    </row>
    <row r="1421" spans="1:20" x14ac:dyDescent="0.25">
      <c r="A1421" t="s">
        <v>8816</v>
      </c>
      <c r="B1421" s="40" t="s">
        <v>91</v>
      </c>
      <c r="C1421" t="s">
        <v>5516</v>
      </c>
      <c r="D1421" s="10">
        <v>50744</v>
      </c>
      <c r="F1421" s="10">
        <v>2021</v>
      </c>
      <c r="G1421" s="40" t="s">
        <v>6903</v>
      </c>
      <c r="H1421" s="40" t="s">
        <v>12391</v>
      </c>
      <c r="I1421" t="s">
        <v>5170</v>
      </c>
      <c r="J1421">
        <v>4.4000000000000004</v>
      </c>
      <c r="N1421">
        <v>4.4000000000000004</v>
      </c>
      <c r="R1421" s="51">
        <f>Table71417[[#This Row],[Climate finance ($ million)]]/Table71417[[#This Row],[Total commitment ($ million)]]</f>
        <v>1</v>
      </c>
      <c r="S1421" s="40" t="s">
        <v>12123</v>
      </c>
      <c r="T1421" s="1" t="s">
        <v>8818</v>
      </c>
    </row>
    <row r="1422" spans="1:20" x14ac:dyDescent="0.25">
      <c r="A1422" t="s">
        <v>8816</v>
      </c>
      <c r="B1422" s="40" t="s">
        <v>66</v>
      </c>
      <c r="C1422" t="s">
        <v>6074</v>
      </c>
      <c r="D1422" s="46">
        <v>50831</v>
      </c>
      <c r="F1422" s="10">
        <v>2021</v>
      </c>
      <c r="G1422" s="40" t="s">
        <v>6903</v>
      </c>
      <c r="H1422" s="40" t="s">
        <v>12301</v>
      </c>
      <c r="I1422" t="s">
        <v>84</v>
      </c>
      <c r="J1422">
        <v>100.7</v>
      </c>
      <c r="N1422">
        <v>100.7</v>
      </c>
      <c r="R1422" s="51">
        <f>Table71417[[#This Row],[Climate finance ($ million)]]/Table71417[[#This Row],[Total commitment ($ million)]]</f>
        <v>1</v>
      </c>
      <c r="S1422" s="40" t="s">
        <v>12051</v>
      </c>
      <c r="T1422" s="1" t="s">
        <v>8818</v>
      </c>
    </row>
    <row r="1423" spans="1:20" x14ac:dyDescent="0.25">
      <c r="A1423" t="s">
        <v>8816</v>
      </c>
      <c r="B1423" s="40" t="s">
        <v>91</v>
      </c>
      <c r="C1423" t="s">
        <v>12325</v>
      </c>
      <c r="D1423" s="10">
        <v>50834</v>
      </c>
      <c r="F1423" s="10">
        <v>2022</v>
      </c>
      <c r="G1423" s="40" t="s">
        <v>62</v>
      </c>
      <c r="H1423" t="s">
        <v>11395</v>
      </c>
      <c r="I1423" t="s">
        <v>4924</v>
      </c>
      <c r="J1423">
        <v>0.5</v>
      </c>
      <c r="M1423" t="s">
        <v>25</v>
      </c>
      <c r="N1423">
        <v>0.3</v>
      </c>
      <c r="R1423" s="51">
        <f>Table71417[[#This Row],[Climate finance ($ million)]]/Table71417[[#This Row],[Total commitment ($ million)]]</f>
        <v>0.6</v>
      </c>
      <c r="S1423" t="s">
        <v>11395</v>
      </c>
      <c r="T1423" s="1" t="s">
        <v>8819</v>
      </c>
    </row>
    <row r="1424" spans="1:20" x14ac:dyDescent="0.25">
      <c r="A1424" t="s">
        <v>8816</v>
      </c>
      <c r="B1424" s="40" t="s">
        <v>91</v>
      </c>
      <c r="C1424" t="s">
        <v>12325</v>
      </c>
      <c r="D1424" s="10">
        <v>50834</v>
      </c>
      <c r="F1424" s="10">
        <v>2021</v>
      </c>
      <c r="G1424" s="40" t="s">
        <v>62</v>
      </c>
      <c r="H1424" t="s">
        <v>11395</v>
      </c>
      <c r="I1424" t="s">
        <v>4924</v>
      </c>
      <c r="J1424">
        <v>0.2</v>
      </c>
      <c r="N1424">
        <v>0.2</v>
      </c>
      <c r="R1424" s="51">
        <f>Table71417[[#This Row],[Climate finance ($ million)]]/Table71417[[#This Row],[Total commitment ($ million)]]</f>
        <v>1</v>
      </c>
      <c r="S1424" t="s">
        <v>11395</v>
      </c>
      <c r="T1424" s="1" t="s">
        <v>8818</v>
      </c>
    </row>
    <row r="1425" spans="1:20" x14ac:dyDescent="0.25">
      <c r="A1425" t="s">
        <v>8816</v>
      </c>
      <c r="B1425" s="40" t="s">
        <v>66</v>
      </c>
      <c r="C1425" t="s">
        <v>6049</v>
      </c>
      <c r="D1425" s="46">
        <v>50836</v>
      </c>
      <c r="F1425" s="10">
        <v>2021</v>
      </c>
      <c r="G1425" s="40" t="s">
        <v>6903</v>
      </c>
      <c r="H1425" s="40" t="s">
        <v>12301</v>
      </c>
      <c r="I1425" t="s">
        <v>4856</v>
      </c>
      <c r="J1425">
        <v>50</v>
      </c>
      <c r="N1425">
        <v>50</v>
      </c>
      <c r="R1425" s="51">
        <f>Table71417[[#This Row],[Climate finance ($ million)]]/Table71417[[#This Row],[Total commitment ($ million)]]</f>
        <v>1</v>
      </c>
      <c r="S1425" s="40" t="s">
        <v>12114</v>
      </c>
      <c r="T1425" s="1" t="s">
        <v>8818</v>
      </c>
    </row>
    <row r="1426" spans="1:20" x14ac:dyDescent="0.25">
      <c r="A1426" t="s">
        <v>8816</v>
      </c>
      <c r="B1426" s="40" t="s">
        <v>66</v>
      </c>
      <c r="C1426" t="s">
        <v>6050</v>
      </c>
      <c r="D1426" s="46">
        <v>50839</v>
      </c>
      <c r="F1426" s="10">
        <v>2021</v>
      </c>
      <c r="G1426" s="40" t="s">
        <v>6903</v>
      </c>
      <c r="H1426" s="40" t="s">
        <v>12301</v>
      </c>
      <c r="I1426" t="s">
        <v>4856</v>
      </c>
      <c r="J1426">
        <v>70</v>
      </c>
      <c r="N1426">
        <v>70</v>
      </c>
      <c r="R1426" s="51">
        <f>Table71417[[#This Row],[Climate finance ($ million)]]/Table71417[[#This Row],[Total commitment ($ million)]]</f>
        <v>1</v>
      </c>
      <c r="S1426" s="40" t="s">
        <v>12088</v>
      </c>
      <c r="T1426" s="1" t="s">
        <v>8818</v>
      </c>
    </row>
    <row r="1427" spans="1:20" x14ac:dyDescent="0.25">
      <c r="A1427" t="s">
        <v>8816</v>
      </c>
      <c r="B1427" s="40" t="s">
        <v>66</v>
      </c>
      <c r="C1427" t="s">
        <v>12110</v>
      </c>
      <c r="D1427" s="10">
        <v>50848</v>
      </c>
      <c r="F1427" s="10">
        <v>2023</v>
      </c>
      <c r="G1427" s="40" t="s">
        <v>6429</v>
      </c>
      <c r="H1427" s="40" t="s">
        <v>12301</v>
      </c>
      <c r="I1427" t="s">
        <v>4856</v>
      </c>
      <c r="J1427" s="6">
        <v>10</v>
      </c>
      <c r="M1427" t="s">
        <v>25</v>
      </c>
      <c r="N1427">
        <v>8</v>
      </c>
      <c r="R1427" s="51">
        <f>Table71417[[#This Row],[Climate finance ($ million)]]/Table71417[[#This Row],[Total commitment ($ million)]]</f>
        <v>0.8</v>
      </c>
      <c r="S1427" s="40" t="s">
        <v>12111</v>
      </c>
      <c r="T1427" s="1" t="s">
        <v>8817</v>
      </c>
    </row>
    <row r="1428" spans="1:20" x14ac:dyDescent="0.25">
      <c r="A1428" t="s">
        <v>8816</v>
      </c>
      <c r="B1428" s="40" t="s">
        <v>91</v>
      </c>
      <c r="C1428" t="s">
        <v>12121</v>
      </c>
      <c r="D1428" s="46">
        <v>50859</v>
      </c>
      <c r="F1428" s="10">
        <v>2021</v>
      </c>
      <c r="G1428" s="40" t="s">
        <v>6903</v>
      </c>
      <c r="H1428" s="40" t="s">
        <v>12301</v>
      </c>
      <c r="I1428" t="s">
        <v>5170</v>
      </c>
      <c r="J1428">
        <v>8.6</v>
      </c>
      <c r="N1428">
        <v>8.6</v>
      </c>
      <c r="R1428" s="51">
        <f>Table71417[[#This Row],[Climate finance ($ million)]]/Table71417[[#This Row],[Total commitment ($ million)]]</f>
        <v>1</v>
      </c>
      <c r="S1428" s="40" t="s">
        <v>12122</v>
      </c>
      <c r="T1428" s="1" t="s">
        <v>8818</v>
      </c>
    </row>
    <row r="1429" spans="1:20" x14ac:dyDescent="0.25">
      <c r="A1429" t="s">
        <v>8816</v>
      </c>
      <c r="B1429" s="40" t="s">
        <v>91</v>
      </c>
      <c r="C1429" t="s">
        <v>12080</v>
      </c>
      <c r="D1429" s="46">
        <v>50879</v>
      </c>
      <c r="F1429" s="10">
        <v>2021</v>
      </c>
      <c r="G1429" s="40" t="s">
        <v>62</v>
      </c>
      <c r="H1429" s="40" t="s">
        <v>12301</v>
      </c>
      <c r="I1429" t="s">
        <v>4924</v>
      </c>
      <c r="J1429">
        <v>18.2</v>
      </c>
      <c r="N1429">
        <v>18.2</v>
      </c>
      <c r="R1429" s="51">
        <f>Table71417[[#This Row],[Climate finance ($ million)]]/Table71417[[#This Row],[Total commitment ($ million)]]</f>
        <v>1</v>
      </c>
      <c r="S1429" s="47" t="s">
        <v>12081</v>
      </c>
      <c r="T1429" s="1" t="s">
        <v>8818</v>
      </c>
    </row>
    <row r="1430" spans="1:20" x14ac:dyDescent="0.25">
      <c r="A1430" t="s">
        <v>8816</v>
      </c>
      <c r="B1430" s="40" t="s">
        <v>91</v>
      </c>
      <c r="C1430" t="s">
        <v>5663</v>
      </c>
      <c r="D1430" s="10">
        <v>50957</v>
      </c>
      <c r="F1430" s="10">
        <v>2022</v>
      </c>
      <c r="G1430" s="40" t="s">
        <v>6358</v>
      </c>
      <c r="H1430" s="40" t="s">
        <v>12301</v>
      </c>
      <c r="I1430" t="s">
        <v>141</v>
      </c>
      <c r="J1430">
        <v>44</v>
      </c>
      <c r="M1430" t="s">
        <v>24</v>
      </c>
      <c r="N1430">
        <v>44</v>
      </c>
      <c r="R1430" s="51">
        <f>Table71417[[#This Row],[Climate finance ($ million)]]/Table71417[[#This Row],[Total commitment ($ million)]]</f>
        <v>1</v>
      </c>
      <c r="S1430" s="40" t="s">
        <v>11841</v>
      </c>
      <c r="T1430" s="1" t="s">
        <v>8819</v>
      </c>
    </row>
    <row r="1431" spans="1:20" x14ac:dyDescent="0.25">
      <c r="A1431" t="s">
        <v>8816</v>
      </c>
      <c r="B1431" s="40" t="s">
        <v>91</v>
      </c>
      <c r="C1431" t="s">
        <v>5665</v>
      </c>
      <c r="D1431" s="10">
        <v>50958</v>
      </c>
      <c r="F1431" s="10">
        <v>2022</v>
      </c>
      <c r="G1431" s="40" t="s">
        <v>12174</v>
      </c>
      <c r="H1431" s="40" t="s">
        <v>196</v>
      </c>
      <c r="I1431" t="s">
        <v>5610</v>
      </c>
      <c r="J1431">
        <v>40</v>
      </c>
      <c r="M1431" t="s">
        <v>24</v>
      </c>
      <c r="N1431">
        <v>40</v>
      </c>
      <c r="R1431" s="51">
        <f>Table71417[[#This Row],[Climate finance ($ million)]]/Table71417[[#This Row],[Total commitment ($ million)]]</f>
        <v>1</v>
      </c>
      <c r="S1431" s="40" t="s">
        <v>12098</v>
      </c>
      <c r="T1431" s="1" t="s">
        <v>8819</v>
      </c>
    </row>
    <row r="1432" spans="1:20" x14ac:dyDescent="0.25">
      <c r="A1432" t="s">
        <v>8816</v>
      </c>
      <c r="B1432" s="40" t="s">
        <v>66</v>
      </c>
      <c r="C1432" t="s">
        <v>5601</v>
      </c>
      <c r="D1432" s="10">
        <v>50973</v>
      </c>
      <c r="F1432" s="10">
        <v>2022</v>
      </c>
      <c r="G1432" s="40" t="s">
        <v>2591</v>
      </c>
      <c r="H1432" s="40" t="s">
        <v>12301</v>
      </c>
      <c r="I1432" t="s">
        <v>5602</v>
      </c>
      <c r="J1432">
        <v>23.4</v>
      </c>
      <c r="M1432" t="s">
        <v>24</v>
      </c>
      <c r="N1432">
        <v>7.3</v>
      </c>
      <c r="R1432" s="51">
        <f>Table71417[[#This Row],[Climate finance ($ million)]]/Table71417[[#This Row],[Total commitment ($ million)]]</f>
        <v>0.31196581196581197</v>
      </c>
      <c r="S1432" s="44" t="s">
        <v>12102</v>
      </c>
      <c r="T1432" s="1" t="s">
        <v>8819</v>
      </c>
    </row>
    <row r="1433" spans="1:20" x14ac:dyDescent="0.25">
      <c r="A1433" t="s">
        <v>8816</v>
      </c>
      <c r="B1433" s="40" t="s">
        <v>66</v>
      </c>
      <c r="C1433" t="s">
        <v>12103</v>
      </c>
      <c r="D1433" s="10">
        <v>50996</v>
      </c>
      <c r="F1433" s="10">
        <v>2023</v>
      </c>
      <c r="G1433" s="40" t="s">
        <v>62</v>
      </c>
      <c r="H1433" s="40" t="s">
        <v>12301</v>
      </c>
      <c r="I1433" t="s">
        <v>4856</v>
      </c>
      <c r="J1433" s="6">
        <v>180.5</v>
      </c>
      <c r="M1433" t="s">
        <v>72</v>
      </c>
      <c r="N1433">
        <v>180.5</v>
      </c>
      <c r="R1433" s="51">
        <f>Table71417[[#This Row],[Climate finance ($ million)]]/Table71417[[#This Row],[Total commitment ($ million)]]</f>
        <v>1</v>
      </c>
      <c r="S1433" s="40" t="s">
        <v>12104</v>
      </c>
      <c r="T1433" s="1" t="s">
        <v>8817</v>
      </c>
    </row>
    <row r="1434" spans="1:20" x14ac:dyDescent="0.25">
      <c r="A1434" t="s">
        <v>8816</v>
      </c>
      <c r="B1434" s="40" t="s">
        <v>91</v>
      </c>
      <c r="C1434" t="s">
        <v>12096</v>
      </c>
      <c r="D1434" s="46">
        <v>51002</v>
      </c>
      <c r="F1434" s="10">
        <v>2021</v>
      </c>
      <c r="G1434" s="40" t="s">
        <v>6358</v>
      </c>
      <c r="H1434" s="40" t="s">
        <v>12301</v>
      </c>
      <c r="I1434" t="s">
        <v>5170</v>
      </c>
      <c r="J1434">
        <v>21.9</v>
      </c>
      <c r="N1434">
        <v>21.9</v>
      </c>
      <c r="R1434" s="51">
        <f>Table71417[[#This Row],[Climate finance ($ million)]]/Table71417[[#This Row],[Total commitment ($ million)]]</f>
        <v>1</v>
      </c>
      <c r="S1434" s="40" t="s">
        <v>12097</v>
      </c>
      <c r="T1434" s="1" t="s">
        <v>8818</v>
      </c>
    </row>
    <row r="1435" spans="1:20" x14ac:dyDescent="0.25">
      <c r="A1435" t="s">
        <v>8816</v>
      </c>
      <c r="B1435" s="40" t="s">
        <v>91</v>
      </c>
      <c r="C1435" t="s">
        <v>6147</v>
      </c>
      <c r="D1435" s="46">
        <v>51020</v>
      </c>
      <c r="F1435" s="10">
        <v>2021</v>
      </c>
      <c r="G1435" s="40" t="s">
        <v>7066</v>
      </c>
      <c r="H1435" s="40" t="s">
        <v>12301</v>
      </c>
      <c r="I1435" t="s">
        <v>5170</v>
      </c>
      <c r="J1435">
        <v>50</v>
      </c>
      <c r="N1435">
        <v>50</v>
      </c>
      <c r="R1435" s="51">
        <f>Table71417[[#This Row],[Climate finance ($ million)]]/Table71417[[#This Row],[Total commitment ($ million)]]</f>
        <v>1</v>
      </c>
      <c r="S1435" s="40" t="s">
        <v>12120</v>
      </c>
      <c r="T1435" s="1" t="s">
        <v>8818</v>
      </c>
    </row>
    <row r="1436" spans="1:20" x14ac:dyDescent="0.25">
      <c r="A1436" t="s">
        <v>8816</v>
      </c>
      <c r="B1436" s="40" t="s">
        <v>66</v>
      </c>
      <c r="C1436" t="s">
        <v>12107</v>
      </c>
      <c r="D1436" s="46">
        <v>51032</v>
      </c>
      <c r="F1436" s="10">
        <v>2021</v>
      </c>
      <c r="G1436" s="40" t="s">
        <v>62</v>
      </c>
      <c r="H1436" s="40" t="s">
        <v>12301</v>
      </c>
      <c r="I1436" t="s">
        <v>4856</v>
      </c>
      <c r="J1436">
        <v>61.8</v>
      </c>
      <c r="N1436">
        <v>12.4</v>
      </c>
      <c r="R1436" s="51">
        <f>Table71417[[#This Row],[Climate finance ($ million)]]/Table71417[[#This Row],[Total commitment ($ million)]]</f>
        <v>0.20064724919093851</v>
      </c>
      <c r="S1436" s="40" t="s">
        <v>12108</v>
      </c>
      <c r="T1436" s="1" t="s">
        <v>8818</v>
      </c>
    </row>
    <row r="1437" spans="1:20" x14ac:dyDescent="0.25">
      <c r="A1437" t="s">
        <v>8816</v>
      </c>
      <c r="B1437" s="40" t="s">
        <v>91</v>
      </c>
      <c r="C1437" t="s">
        <v>5667</v>
      </c>
      <c r="D1437" s="10">
        <v>51038</v>
      </c>
      <c r="F1437" s="10">
        <v>2022</v>
      </c>
      <c r="G1437" s="40" t="s">
        <v>9334</v>
      </c>
      <c r="H1437" s="40" t="s">
        <v>12301</v>
      </c>
      <c r="I1437" t="s">
        <v>141</v>
      </c>
      <c r="J1437">
        <v>4.5999999999999996</v>
      </c>
      <c r="M1437" t="s">
        <v>72</v>
      </c>
      <c r="N1437">
        <v>4.5999999999999996</v>
      </c>
      <c r="R1437" s="51">
        <f>Table71417[[#This Row],[Climate finance ($ million)]]/Table71417[[#This Row],[Total commitment ($ million)]]</f>
        <v>1</v>
      </c>
      <c r="S1437" s="40" t="s">
        <v>12092</v>
      </c>
      <c r="T1437" s="1" t="s">
        <v>8819</v>
      </c>
    </row>
    <row r="1438" spans="1:20" x14ac:dyDescent="0.25">
      <c r="A1438" t="s">
        <v>8816</v>
      </c>
      <c r="B1438" s="40" t="s">
        <v>91</v>
      </c>
      <c r="C1438" t="s">
        <v>6093</v>
      </c>
      <c r="D1438" s="46">
        <v>51055</v>
      </c>
      <c r="F1438" s="10">
        <v>2021</v>
      </c>
      <c r="G1438" s="40" t="s">
        <v>62</v>
      </c>
      <c r="H1438" s="46" t="s">
        <v>12301</v>
      </c>
      <c r="I1438" t="s">
        <v>141</v>
      </c>
      <c r="J1438">
        <v>21.8</v>
      </c>
      <c r="N1438">
        <v>21.8</v>
      </c>
      <c r="R1438" s="51">
        <f>Table71417[[#This Row],[Climate finance ($ million)]]/Table71417[[#This Row],[Total commitment ($ million)]]</f>
        <v>1</v>
      </c>
      <c r="S1438" s="44" t="s">
        <v>12061</v>
      </c>
      <c r="T1438" s="1" t="s">
        <v>8818</v>
      </c>
    </row>
    <row r="1439" spans="1:20" x14ac:dyDescent="0.25">
      <c r="A1439" t="s">
        <v>8816</v>
      </c>
      <c r="B1439" s="40" t="s">
        <v>91</v>
      </c>
      <c r="C1439" t="s">
        <v>5729</v>
      </c>
      <c r="D1439" s="10">
        <v>51120</v>
      </c>
      <c r="F1439" s="10">
        <v>2022</v>
      </c>
      <c r="G1439" s="40" t="s">
        <v>12176</v>
      </c>
      <c r="H1439" s="40" t="s">
        <v>12301</v>
      </c>
      <c r="I1439" t="s">
        <v>5597</v>
      </c>
      <c r="J1439">
        <v>7</v>
      </c>
      <c r="M1439" t="s">
        <v>24</v>
      </c>
      <c r="N1439">
        <v>4.2</v>
      </c>
      <c r="R1439" s="51">
        <f>Table71417[[#This Row],[Climate finance ($ million)]]/Table71417[[#This Row],[Total commitment ($ million)]]</f>
        <v>0.6</v>
      </c>
      <c r="S1439" s="44" t="s">
        <v>11987</v>
      </c>
      <c r="T1439" s="1" t="s">
        <v>8819</v>
      </c>
    </row>
    <row r="1440" spans="1:20" x14ac:dyDescent="0.25">
      <c r="A1440" t="s">
        <v>8816</v>
      </c>
      <c r="B1440" s="40" t="s">
        <v>91</v>
      </c>
      <c r="C1440" t="s">
        <v>5729</v>
      </c>
      <c r="D1440" s="10">
        <v>51120</v>
      </c>
      <c r="F1440" s="10">
        <v>2021</v>
      </c>
      <c r="G1440" s="40" t="s">
        <v>12176</v>
      </c>
      <c r="H1440" s="40" t="s">
        <v>12301</v>
      </c>
      <c r="I1440" t="s">
        <v>5597</v>
      </c>
      <c r="J1440">
        <v>67</v>
      </c>
      <c r="N1440">
        <v>40.200000000000003</v>
      </c>
      <c r="R1440" s="51">
        <f>Table71417[[#This Row],[Climate finance ($ million)]]/Table71417[[#This Row],[Total commitment ($ million)]]</f>
        <v>0.60000000000000009</v>
      </c>
      <c r="S1440" s="44" t="s">
        <v>11987</v>
      </c>
      <c r="T1440" s="1" t="s">
        <v>8818</v>
      </c>
    </row>
    <row r="1441" spans="1:20" x14ac:dyDescent="0.25">
      <c r="A1441" t="s">
        <v>8816</v>
      </c>
      <c r="B1441" s="40" t="s">
        <v>91</v>
      </c>
      <c r="C1441" t="s">
        <v>12234</v>
      </c>
      <c r="D1441" s="46">
        <v>51125</v>
      </c>
      <c r="F1441" s="10">
        <v>2021</v>
      </c>
      <c r="G1441" s="40" t="s">
        <v>7066</v>
      </c>
      <c r="H1441" s="40" t="s">
        <v>12301</v>
      </c>
      <c r="I1441" t="s">
        <v>5170</v>
      </c>
      <c r="J1441">
        <v>98</v>
      </c>
      <c r="N1441">
        <v>98</v>
      </c>
      <c r="R1441" s="51">
        <f>Table71417[[#This Row],[Climate finance ($ million)]]/Table71417[[#This Row],[Total commitment ($ million)]]</f>
        <v>1</v>
      </c>
      <c r="S1441" s="47" t="s">
        <v>11954</v>
      </c>
      <c r="T1441" s="1" t="s">
        <v>8818</v>
      </c>
    </row>
    <row r="1442" spans="1:20" x14ac:dyDescent="0.25">
      <c r="A1442" t="s">
        <v>8816</v>
      </c>
      <c r="B1442" s="40" t="s">
        <v>91</v>
      </c>
      <c r="C1442" t="s">
        <v>12118</v>
      </c>
      <c r="D1442" s="10">
        <v>51132</v>
      </c>
      <c r="F1442" s="10">
        <v>2022</v>
      </c>
      <c r="G1442" s="40" t="s">
        <v>9392</v>
      </c>
      <c r="H1442" s="40" t="s">
        <v>12301</v>
      </c>
      <c r="I1442" t="s">
        <v>5170</v>
      </c>
      <c r="J1442">
        <v>55</v>
      </c>
      <c r="M1442" t="s">
        <v>24</v>
      </c>
      <c r="N1442">
        <v>55</v>
      </c>
      <c r="R1442" s="51">
        <f>Table71417[[#This Row],[Climate finance ($ million)]]/Table71417[[#This Row],[Total commitment ($ million)]]</f>
        <v>1</v>
      </c>
      <c r="S1442" s="40" t="s">
        <v>12119</v>
      </c>
      <c r="T1442" s="1" t="s">
        <v>8819</v>
      </c>
    </row>
    <row r="1443" spans="1:20" x14ac:dyDescent="0.25">
      <c r="A1443" t="s">
        <v>8816</v>
      </c>
      <c r="B1443" s="40" t="s">
        <v>91</v>
      </c>
      <c r="C1443" t="s">
        <v>12118</v>
      </c>
      <c r="D1443" s="10">
        <v>51132</v>
      </c>
      <c r="F1443" s="10">
        <v>2023</v>
      </c>
      <c r="G1443" s="40" t="s">
        <v>9392</v>
      </c>
      <c r="H1443" s="40" t="s">
        <v>12301</v>
      </c>
      <c r="I1443" t="s">
        <v>5119</v>
      </c>
      <c r="J1443">
        <v>25</v>
      </c>
      <c r="M1443" t="s">
        <v>24</v>
      </c>
      <c r="N1443">
        <v>25</v>
      </c>
      <c r="R1443" s="51">
        <f>Table71417[[#This Row],[Climate finance ($ million)]]/Table71417[[#This Row],[Total commitment ($ million)]]</f>
        <v>1</v>
      </c>
      <c r="S1443" s="40" t="s">
        <v>12119</v>
      </c>
      <c r="T1443" s="1" t="s">
        <v>8817</v>
      </c>
    </row>
    <row r="1444" spans="1:20" x14ac:dyDescent="0.25">
      <c r="A1444" t="s">
        <v>8816</v>
      </c>
      <c r="B1444" s="40" t="s">
        <v>66</v>
      </c>
      <c r="C1444" t="s">
        <v>12085</v>
      </c>
      <c r="D1444" s="10">
        <v>51145</v>
      </c>
      <c r="F1444" s="10">
        <v>2022</v>
      </c>
      <c r="G1444" s="40" t="s">
        <v>329</v>
      </c>
      <c r="H1444" s="40" t="s">
        <v>12301</v>
      </c>
      <c r="I1444" t="s">
        <v>4856</v>
      </c>
      <c r="J1444">
        <v>20</v>
      </c>
      <c r="M1444" t="s">
        <v>24</v>
      </c>
      <c r="N1444">
        <v>20</v>
      </c>
      <c r="R1444" s="51">
        <f>Table71417[[#This Row],[Climate finance ($ million)]]/Table71417[[#This Row],[Total commitment ($ million)]]</f>
        <v>1</v>
      </c>
      <c r="S1444" s="40" t="s">
        <v>12086</v>
      </c>
      <c r="T1444" s="1" t="s">
        <v>8819</v>
      </c>
    </row>
    <row r="1445" spans="1:20" x14ac:dyDescent="0.25">
      <c r="A1445" t="s">
        <v>8816</v>
      </c>
      <c r="B1445" s="40" t="s">
        <v>91</v>
      </c>
      <c r="C1445" t="s">
        <v>12179</v>
      </c>
      <c r="D1445" s="10">
        <v>51155</v>
      </c>
      <c r="F1445" s="10">
        <v>2022</v>
      </c>
      <c r="G1445" s="40" t="s">
        <v>6375</v>
      </c>
      <c r="H1445" s="40" t="s">
        <v>12301</v>
      </c>
      <c r="I1445" t="s">
        <v>5170</v>
      </c>
      <c r="J1445">
        <v>2</v>
      </c>
      <c r="M1445" t="s">
        <v>24</v>
      </c>
      <c r="N1445">
        <v>1.2</v>
      </c>
      <c r="R1445" s="51">
        <f>Table71417[[#This Row],[Climate finance ($ million)]]/Table71417[[#This Row],[Total commitment ($ million)]]</f>
        <v>0.6</v>
      </c>
      <c r="S1445" t="s">
        <v>11395</v>
      </c>
      <c r="T1445" s="1" t="s">
        <v>8819</v>
      </c>
    </row>
    <row r="1446" spans="1:20" x14ac:dyDescent="0.25">
      <c r="A1446" t="s">
        <v>8816</v>
      </c>
      <c r="B1446" s="40" t="s">
        <v>91</v>
      </c>
      <c r="C1446" t="s">
        <v>12179</v>
      </c>
      <c r="D1446" s="10">
        <v>51155</v>
      </c>
      <c r="F1446" s="10">
        <v>2023</v>
      </c>
      <c r="G1446" s="40" t="s">
        <v>6375</v>
      </c>
      <c r="H1446" s="40" t="s">
        <v>12301</v>
      </c>
      <c r="I1446" t="s">
        <v>5119</v>
      </c>
      <c r="J1446">
        <v>2</v>
      </c>
      <c r="M1446" t="s">
        <v>24</v>
      </c>
      <c r="N1446">
        <v>1.2</v>
      </c>
      <c r="R1446" s="51">
        <f>Table71417[[#This Row],[Climate finance ($ million)]]/Table71417[[#This Row],[Total commitment ($ million)]]</f>
        <v>0.6</v>
      </c>
      <c r="S1446" t="s">
        <v>11395</v>
      </c>
      <c r="T1446" s="1" t="s">
        <v>8817</v>
      </c>
    </row>
    <row r="1447" spans="1:20" x14ac:dyDescent="0.25">
      <c r="A1447" t="s">
        <v>8816</v>
      </c>
      <c r="B1447" s="40" t="s">
        <v>91</v>
      </c>
      <c r="C1447" t="s">
        <v>6121</v>
      </c>
      <c r="D1447" s="46">
        <v>51162</v>
      </c>
      <c r="F1447" s="10">
        <v>2021</v>
      </c>
      <c r="G1447" s="40" t="s">
        <v>6903</v>
      </c>
      <c r="H1447" s="40" t="s">
        <v>12301</v>
      </c>
      <c r="I1447" t="s">
        <v>5597</v>
      </c>
      <c r="J1447">
        <v>6.6</v>
      </c>
      <c r="N1447">
        <v>4</v>
      </c>
      <c r="R1447" s="51">
        <f>Table71417[[#This Row],[Climate finance ($ million)]]/Table71417[[#This Row],[Total commitment ($ million)]]</f>
        <v>0.60606060606060608</v>
      </c>
      <c r="S1447" s="40" t="s">
        <v>12040</v>
      </c>
      <c r="T1447" s="1" t="s">
        <v>8818</v>
      </c>
    </row>
    <row r="1448" spans="1:20" x14ac:dyDescent="0.25">
      <c r="A1448" t="s">
        <v>8816</v>
      </c>
      <c r="B1448" s="46" t="s">
        <v>91</v>
      </c>
      <c r="C1448" t="s">
        <v>6094</v>
      </c>
      <c r="D1448" s="46">
        <v>51215</v>
      </c>
      <c r="F1448" s="10">
        <v>2021</v>
      </c>
      <c r="G1448" s="46" t="s">
        <v>4733</v>
      </c>
      <c r="H1448" s="46" t="s">
        <v>12301</v>
      </c>
      <c r="I1448" t="s">
        <v>141</v>
      </c>
      <c r="J1448">
        <v>9.4</v>
      </c>
      <c r="N1448">
        <v>9.4</v>
      </c>
      <c r="R1448" s="51">
        <f>Table71417[[#This Row],[Climate finance ($ million)]]/Table71417[[#This Row],[Total commitment ($ million)]]</f>
        <v>1</v>
      </c>
      <c r="S1448" s="47" t="s">
        <v>12090</v>
      </c>
      <c r="T1448" s="1" t="s">
        <v>8818</v>
      </c>
    </row>
    <row r="1449" spans="1:20" x14ac:dyDescent="0.25">
      <c r="A1449" t="s">
        <v>8816</v>
      </c>
      <c r="B1449" s="40" t="s">
        <v>91</v>
      </c>
      <c r="C1449" t="s">
        <v>12105</v>
      </c>
      <c r="D1449" s="46">
        <v>51236</v>
      </c>
      <c r="F1449" s="10">
        <v>2021</v>
      </c>
      <c r="G1449" s="40" t="s">
        <v>7066</v>
      </c>
      <c r="H1449" s="40" t="s">
        <v>12301</v>
      </c>
      <c r="I1449" t="s">
        <v>5170</v>
      </c>
      <c r="J1449">
        <v>30</v>
      </c>
      <c r="N1449">
        <v>30</v>
      </c>
      <c r="R1449" s="51">
        <f>Table71417[[#This Row],[Climate finance ($ million)]]/Table71417[[#This Row],[Total commitment ($ million)]]</f>
        <v>1</v>
      </c>
      <c r="S1449" s="40" t="s">
        <v>12106</v>
      </c>
      <c r="T1449" s="1" t="s">
        <v>8818</v>
      </c>
    </row>
    <row r="1450" spans="1:20" x14ac:dyDescent="0.25">
      <c r="A1450" t="s">
        <v>8816</v>
      </c>
      <c r="B1450" s="40" t="s">
        <v>66</v>
      </c>
      <c r="C1450" t="s">
        <v>6095</v>
      </c>
      <c r="D1450" s="46">
        <v>51299</v>
      </c>
      <c r="F1450" s="10">
        <v>2021</v>
      </c>
      <c r="G1450" s="40" t="s">
        <v>6429</v>
      </c>
      <c r="H1450" s="40" t="s">
        <v>12301</v>
      </c>
      <c r="I1450" t="s">
        <v>141</v>
      </c>
      <c r="J1450">
        <v>40</v>
      </c>
      <c r="N1450">
        <v>40</v>
      </c>
      <c r="R1450" s="51">
        <f>Table71417[[#This Row],[Climate finance ($ million)]]/Table71417[[#This Row],[Total commitment ($ million)]]</f>
        <v>1</v>
      </c>
      <c r="S1450" s="47" t="s">
        <v>12056</v>
      </c>
      <c r="T1450" s="1" t="s">
        <v>8818</v>
      </c>
    </row>
    <row r="1451" spans="1:20" x14ac:dyDescent="0.25">
      <c r="A1451" t="s">
        <v>8816</v>
      </c>
      <c r="B1451" s="40" t="s">
        <v>91</v>
      </c>
      <c r="C1451" t="s">
        <v>12331</v>
      </c>
      <c r="D1451" s="10">
        <v>51328</v>
      </c>
      <c r="F1451" s="10">
        <v>2022</v>
      </c>
      <c r="G1451" s="40" t="s">
        <v>4733</v>
      </c>
      <c r="H1451" s="46" t="s">
        <v>12301</v>
      </c>
      <c r="I1451" t="s">
        <v>5170</v>
      </c>
      <c r="J1451">
        <v>1.4</v>
      </c>
      <c r="M1451" t="s">
        <v>72</v>
      </c>
      <c r="N1451">
        <v>1.4</v>
      </c>
      <c r="R1451" s="51">
        <f>Table71417[[#This Row],[Climate finance ($ million)]]/Table71417[[#This Row],[Total commitment ($ million)]]</f>
        <v>1</v>
      </c>
      <c r="S1451" s="40" t="s">
        <v>11793</v>
      </c>
      <c r="T1451" s="1" t="s">
        <v>8819</v>
      </c>
    </row>
    <row r="1452" spans="1:20" x14ac:dyDescent="0.25">
      <c r="A1452" t="s">
        <v>8816</v>
      </c>
      <c r="B1452" s="40" t="s">
        <v>91</v>
      </c>
      <c r="C1452" t="s">
        <v>5770</v>
      </c>
      <c r="D1452" s="10">
        <v>51349</v>
      </c>
      <c r="F1452" s="10">
        <v>2022</v>
      </c>
      <c r="G1452" s="40" t="s">
        <v>6375</v>
      </c>
      <c r="H1452" s="40" t="s">
        <v>318</v>
      </c>
      <c r="I1452" t="s">
        <v>5170</v>
      </c>
      <c r="J1452">
        <v>68</v>
      </c>
      <c r="M1452" t="s">
        <v>24</v>
      </c>
      <c r="N1452">
        <v>6.8</v>
      </c>
      <c r="R1452" s="51">
        <f>Table71417[[#This Row],[Climate finance ($ million)]]/Table71417[[#This Row],[Total commitment ($ million)]]</f>
        <v>9.9999999999999992E-2</v>
      </c>
      <c r="S1452" s="40" t="s">
        <v>12028</v>
      </c>
      <c r="T1452" s="1" t="s">
        <v>8819</v>
      </c>
    </row>
    <row r="1453" spans="1:20" x14ac:dyDescent="0.25">
      <c r="A1453" t="s">
        <v>8816</v>
      </c>
      <c r="B1453" s="40" t="s">
        <v>91</v>
      </c>
      <c r="C1453" t="s">
        <v>6150</v>
      </c>
      <c r="D1453" s="46">
        <v>51350</v>
      </c>
      <c r="F1453" s="10">
        <v>2021</v>
      </c>
      <c r="G1453" s="40" t="s">
        <v>6903</v>
      </c>
      <c r="H1453" s="40" t="s">
        <v>318</v>
      </c>
      <c r="I1453" t="s">
        <v>5170</v>
      </c>
      <c r="J1453">
        <v>22.3</v>
      </c>
      <c r="N1453">
        <v>22.3</v>
      </c>
      <c r="R1453" s="51">
        <f>Table71417[[#This Row],[Climate finance ($ million)]]/Table71417[[#This Row],[Total commitment ($ million)]]</f>
        <v>1</v>
      </c>
      <c r="S1453" s="40" t="s">
        <v>11837</v>
      </c>
      <c r="T1453" s="1" t="s">
        <v>8818</v>
      </c>
    </row>
    <row r="1454" spans="1:20" x14ac:dyDescent="0.25">
      <c r="A1454" t="s">
        <v>8816</v>
      </c>
      <c r="B1454" s="40" t="s">
        <v>91</v>
      </c>
      <c r="C1454" t="s">
        <v>5605</v>
      </c>
      <c r="D1454" s="10">
        <v>51369</v>
      </c>
      <c r="F1454" s="10">
        <v>2022</v>
      </c>
      <c r="G1454" s="40" t="s">
        <v>9334</v>
      </c>
      <c r="H1454" s="40" t="s">
        <v>12301</v>
      </c>
      <c r="I1454" t="s">
        <v>141</v>
      </c>
      <c r="J1454">
        <v>4.5</v>
      </c>
      <c r="M1454" t="s">
        <v>24</v>
      </c>
      <c r="N1454">
        <v>4.2</v>
      </c>
      <c r="R1454" s="51">
        <f>Table71417[[#This Row],[Climate finance ($ million)]]/Table71417[[#This Row],[Total commitment ($ million)]]</f>
        <v>0.93333333333333335</v>
      </c>
      <c r="S1454" s="40" t="s">
        <v>11862</v>
      </c>
      <c r="T1454" s="1" t="s">
        <v>8819</v>
      </c>
    </row>
    <row r="1455" spans="1:20" x14ac:dyDescent="0.25">
      <c r="A1455" t="s">
        <v>8816</v>
      </c>
      <c r="B1455" s="40" t="s">
        <v>91</v>
      </c>
      <c r="C1455" t="s">
        <v>12004</v>
      </c>
      <c r="D1455" s="46">
        <v>51377</v>
      </c>
      <c r="F1455" s="10">
        <v>2021</v>
      </c>
      <c r="G1455" s="40" t="s">
        <v>6903</v>
      </c>
      <c r="H1455" s="40" t="s">
        <v>12301</v>
      </c>
      <c r="I1455" t="s">
        <v>5170</v>
      </c>
      <c r="J1455">
        <v>10.5</v>
      </c>
      <c r="N1455">
        <v>10.5</v>
      </c>
      <c r="R1455" s="51">
        <f>Table71417[[#This Row],[Climate finance ($ million)]]/Table71417[[#This Row],[Total commitment ($ million)]]</f>
        <v>1</v>
      </c>
      <c r="S1455" s="47" t="s">
        <v>12005</v>
      </c>
      <c r="T1455" s="1" t="s">
        <v>8818</v>
      </c>
    </row>
    <row r="1456" spans="1:20" x14ac:dyDescent="0.25">
      <c r="A1456" t="s">
        <v>8816</v>
      </c>
      <c r="B1456" s="40" t="s">
        <v>91</v>
      </c>
      <c r="C1456" t="s">
        <v>6123</v>
      </c>
      <c r="D1456" s="46">
        <v>51380</v>
      </c>
      <c r="F1456" s="10">
        <v>2021</v>
      </c>
      <c r="G1456" s="40" t="s">
        <v>4726</v>
      </c>
      <c r="H1456" s="40" t="s">
        <v>12301</v>
      </c>
      <c r="I1456" t="s">
        <v>5597</v>
      </c>
      <c r="J1456">
        <v>42.5</v>
      </c>
      <c r="N1456">
        <v>42.5</v>
      </c>
      <c r="R1456" s="51">
        <f>Table71417[[#This Row],[Climate finance ($ million)]]/Table71417[[#This Row],[Total commitment ($ million)]]</f>
        <v>1</v>
      </c>
      <c r="S1456" s="44" t="s">
        <v>12064</v>
      </c>
      <c r="T1456" s="1" t="s">
        <v>8818</v>
      </c>
    </row>
    <row r="1457" spans="1:20" x14ac:dyDescent="0.25">
      <c r="A1457" t="s">
        <v>8816</v>
      </c>
      <c r="B1457" s="40" t="s">
        <v>91</v>
      </c>
      <c r="C1457" t="s">
        <v>12329</v>
      </c>
      <c r="D1457" s="46">
        <v>51399</v>
      </c>
      <c r="F1457" s="10">
        <v>2021</v>
      </c>
      <c r="G1457" s="40" t="s">
        <v>4726</v>
      </c>
      <c r="H1457" s="40" t="s">
        <v>12301</v>
      </c>
      <c r="I1457" t="s">
        <v>5170</v>
      </c>
      <c r="J1457">
        <v>48.5</v>
      </c>
      <c r="N1457">
        <v>48.5</v>
      </c>
      <c r="R1457" s="51">
        <f>Table71417[[#This Row],[Climate finance ($ million)]]/Table71417[[#This Row],[Total commitment ($ million)]]</f>
        <v>1</v>
      </c>
      <c r="S1457" s="53" t="s">
        <v>12091</v>
      </c>
      <c r="T1457" s="1" t="s">
        <v>8818</v>
      </c>
    </row>
    <row r="1458" spans="1:20" x14ac:dyDescent="0.25">
      <c r="A1458" t="s">
        <v>8816</v>
      </c>
      <c r="B1458" s="40" t="s">
        <v>91</v>
      </c>
      <c r="C1458" t="s">
        <v>6204</v>
      </c>
      <c r="D1458" s="46">
        <v>51399</v>
      </c>
      <c r="F1458" s="10">
        <v>2021</v>
      </c>
      <c r="G1458" s="40" t="s">
        <v>4726</v>
      </c>
      <c r="H1458" s="40" t="s">
        <v>12301</v>
      </c>
      <c r="I1458" t="s">
        <v>5170</v>
      </c>
      <c r="J1458">
        <v>15.2</v>
      </c>
      <c r="N1458">
        <v>15.2</v>
      </c>
      <c r="R1458" s="51">
        <f>Table71417[[#This Row],[Climate finance ($ million)]]/Table71417[[#This Row],[Total commitment ($ million)]]</f>
        <v>1</v>
      </c>
      <c r="S1458" s="47" t="s">
        <v>12091</v>
      </c>
      <c r="T1458" s="1" t="s">
        <v>8818</v>
      </c>
    </row>
    <row r="1459" spans="1:20" x14ac:dyDescent="0.25">
      <c r="A1459" t="s">
        <v>8816</v>
      </c>
      <c r="B1459" s="40" t="s">
        <v>91</v>
      </c>
      <c r="C1459" t="s">
        <v>12235</v>
      </c>
      <c r="D1459" s="46">
        <v>51399</v>
      </c>
      <c r="F1459" s="10">
        <v>2021</v>
      </c>
      <c r="G1459" s="40" t="s">
        <v>4726</v>
      </c>
      <c r="H1459" s="40" t="s">
        <v>12301</v>
      </c>
      <c r="I1459" t="s">
        <v>5170</v>
      </c>
      <c r="J1459">
        <v>9.1</v>
      </c>
      <c r="N1459">
        <v>9.1</v>
      </c>
      <c r="R1459" s="51">
        <f>Table71417[[#This Row],[Climate finance ($ million)]]/Table71417[[#This Row],[Total commitment ($ million)]]</f>
        <v>1</v>
      </c>
      <c r="S1459" s="47" t="s">
        <v>12091</v>
      </c>
      <c r="T1459" s="1" t="s">
        <v>8818</v>
      </c>
    </row>
    <row r="1460" spans="1:20" x14ac:dyDescent="0.25">
      <c r="A1460" t="s">
        <v>8816</v>
      </c>
      <c r="B1460" s="40" t="s">
        <v>91</v>
      </c>
      <c r="C1460" t="s">
        <v>12099</v>
      </c>
      <c r="D1460" s="10">
        <v>51409</v>
      </c>
      <c r="F1460" s="10">
        <v>2022</v>
      </c>
      <c r="G1460" s="40" t="s">
        <v>6992</v>
      </c>
      <c r="H1460" s="40" t="s">
        <v>12301</v>
      </c>
      <c r="I1460" t="s">
        <v>5170</v>
      </c>
      <c r="J1460">
        <v>25</v>
      </c>
      <c r="M1460" t="s">
        <v>24</v>
      </c>
      <c r="N1460">
        <v>15</v>
      </c>
      <c r="R1460" s="51">
        <f>Table71417[[#This Row],[Climate finance ($ million)]]/Table71417[[#This Row],[Total commitment ($ million)]]</f>
        <v>0.6</v>
      </c>
      <c r="S1460" s="40" t="s">
        <v>12100</v>
      </c>
      <c r="T1460" s="1" t="s">
        <v>8819</v>
      </c>
    </row>
    <row r="1461" spans="1:20" x14ac:dyDescent="0.25">
      <c r="A1461" t="s">
        <v>8816</v>
      </c>
      <c r="B1461" s="40" t="s">
        <v>91</v>
      </c>
      <c r="C1461" t="s">
        <v>12099</v>
      </c>
      <c r="D1461" s="10">
        <v>51409</v>
      </c>
      <c r="F1461" s="10">
        <v>2023</v>
      </c>
      <c r="G1461" s="40" t="s">
        <v>6992</v>
      </c>
      <c r="H1461" s="40" t="s">
        <v>12301</v>
      </c>
      <c r="I1461" t="s">
        <v>5119</v>
      </c>
      <c r="J1461">
        <v>25</v>
      </c>
      <c r="M1461" t="s">
        <v>24</v>
      </c>
      <c r="N1461">
        <v>15</v>
      </c>
      <c r="R1461" s="51">
        <f>Table71417[[#This Row],[Climate finance ($ million)]]/Table71417[[#This Row],[Total commitment ($ million)]]</f>
        <v>0.6</v>
      </c>
      <c r="S1461" s="40" t="s">
        <v>12100</v>
      </c>
      <c r="T1461" s="1" t="s">
        <v>8817</v>
      </c>
    </row>
    <row r="1462" spans="1:20" x14ac:dyDescent="0.25">
      <c r="A1462" t="s">
        <v>8816</v>
      </c>
      <c r="B1462" s="40" t="s">
        <v>66</v>
      </c>
      <c r="C1462" t="s">
        <v>11849</v>
      </c>
      <c r="D1462" s="46">
        <v>51421</v>
      </c>
      <c r="F1462" s="10">
        <v>2021</v>
      </c>
      <c r="G1462" s="40" t="s">
        <v>6429</v>
      </c>
      <c r="H1462" s="40" t="s">
        <v>12301</v>
      </c>
      <c r="I1462" t="s">
        <v>4856</v>
      </c>
      <c r="J1462">
        <v>5</v>
      </c>
      <c r="N1462">
        <v>5</v>
      </c>
      <c r="R1462" s="51">
        <f>Table71417[[#This Row],[Climate finance ($ million)]]/Table71417[[#This Row],[Total commitment ($ million)]]</f>
        <v>1</v>
      </c>
      <c r="S1462" s="46" t="s">
        <v>11850</v>
      </c>
      <c r="T1462" s="1" t="s">
        <v>8818</v>
      </c>
    </row>
    <row r="1463" spans="1:20" x14ac:dyDescent="0.25">
      <c r="A1463" t="s">
        <v>8816</v>
      </c>
      <c r="B1463" s="40" t="s">
        <v>66</v>
      </c>
      <c r="C1463" t="s">
        <v>6052</v>
      </c>
      <c r="D1463" s="10">
        <v>51436</v>
      </c>
      <c r="F1463" s="10">
        <v>2022</v>
      </c>
      <c r="G1463" s="40" t="s">
        <v>715</v>
      </c>
      <c r="H1463" s="40" t="s">
        <v>12301</v>
      </c>
      <c r="I1463" t="s">
        <v>4856</v>
      </c>
      <c r="J1463">
        <v>4.5</v>
      </c>
      <c r="M1463" t="s">
        <v>25</v>
      </c>
      <c r="N1463">
        <v>4.5</v>
      </c>
      <c r="R1463" s="51">
        <f>Table71417[[#This Row],[Climate finance ($ million)]]/Table71417[[#This Row],[Total commitment ($ million)]]</f>
        <v>1</v>
      </c>
      <c r="S1463" s="40" t="s">
        <v>12093</v>
      </c>
      <c r="T1463" s="1" t="s">
        <v>8819</v>
      </c>
    </row>
    <row r="1464" spans="1:20" x14ac:dyDescent="0.25">
      <c r="A1464" t="s">
        <v>8816</v>
      </c>
      <c r="B1464" s="40" t="s">
        <v>66</v>
      </c>
      <c r="C1464" t="s">
        <v>6052</v>
      </c>
      <c r="D1464" s="45">
        <v>51436</v>
      </c>
      <c r="F1464" s="10">
        <v>2021</v>
      </c>
      <c r="G1464" s="40" t="s">
        <v>715</v>
      </c>
      <c r="H1464" s="40" t="s">
        <v>12301</v>
      </c>
      <c r="I1464" t="s">
        <v>4856</v>
      </c>
      <c r="J1464">
        <v>3</v>
      </c>
      <c r="N1464">
        <v>3</v>
      </c>
      <c r="R1464" s="51">
        <f>Table71417[[#This Row],[Climate finance ($ million)]]/Table71417[[#This Row],[Total commitment ($ million)]]</f>
        <v>1</v>
      </c>
      <c r="S1464" s="40" t="s">
        <v>12093</v>
      </c>
      <c r="T1464" s="1" t="s">
        <v>8818</v>
      </c>
    </row>
    <row r="1465" spans="1:20" x14ac:dyDescent="0.25">
      <c r="A1465" t="s">
        <v>8816</v>
      </c>
      <c r="B1465" s="40" t="s">
        <v>91</v>
      </c>
      <c r="C1465" t="s">
        <v>5607</v>
      </c>
      <c r="D1465" s="10">
        <v>51437</v>
      </c>
      <c r="F1465" s="10">
        <v>2022</v>
      </c>
      <c r="G1465" s="40" t="s">
        <v>7066</v>
      </c>
      <c r="H1465" s="40" t="s">
        <v>12301</v>
      </c>
      <c r="I1465" t="s">
        <v>5597</v>
      </c>
      <c r="J1465">
        <v>30</v>
      </c>
      <c r="M1465" t="s">
        <v>24</v>
      </c>
      <c r="N1465">
        <v>30</v>
      </c>
      <c r="R1465" s="51">
        <f>Table71417[[#This Row],[Climate finance ($ million)]]/Table71417[[#This Row],[Total commitment ($ million)]]</f>
        <v>1</v>
      </c>
      <c r="S1465" s="40" t="s">
        <v>11953</v>
      </c>
      <c r="T1465" s="1" t="s">
        <v>8819</v>
      </c>
    </row>
    <row r="1466" spans="1:20" x14ac:dyDescent="0.25">
      <c r="A1466" t="s">
        <v>8816</v>
      </c>
      <c r="B1466" s="40" t="s">
        <v>91</v>
      </c>
      <c r="C1466" t="s">
        <v>5607</v>
      </c>
      <c r="D1466" s="45">
        <v>51437</v>
      </c>
      <c r="F1466" s="10">
        <v>2021</v>
      </c>
      <c r="G1466" s="40" t="s">
        <v>7066</v>
      </c>
      <c r="H1466" s="40" t="s">
        <v>12301</v>
      </c>
      <c r="I1466" t="s">
        <v>5597</v>
      </c>
      <c r="J1466">
        <v>42</v>
      </c>
      <c r="N1466">
        <v>42</v>
      </c>
      <c r="R1466" s="51">
        <f>Table71417[[#This Row],[Climate finance ($ million)]]/Table71417[[#This Row],[Total commitment ($ million)]]</f>
        <v>1</v>
      </c>
      <c r="S1466" s="40" t="s">
        <v>11953</v>
      </c>
      <c r="T1466" s="1" t="s">
        <v>8818</v>
      </c>
    </row>
    <row r="1467" spans="1:20" x14ac:dyDescent="0.25">
      <c r="A1467" t="s">
        <v>8816</v>
      </c>
      <c r="B1467" s="40" t="s">
        <v>66</v>
      </c>
      <c r="C1467" t="s">
        <v>11769</v>
      </c>
      <c r="D1467" s="10">
        <v>51505</v>
      </c>
      <c r="F1467" s="10">
        <v>2022</v>
      </c>
      <c r="G1467" s="40" t="s">
        <v>430</v>
      </c>
      <c r="H1467" s="40" t="s">
        <v>12301</v>
      </c>
      <c r="I1467" t="s">
        <v>141</v>
      </c>
      <c r="J1467">
        <v>53</v>
      </c>
      <c r="M1467" t="s">
        <v>24</v>
      </c>
      <c r="N1467">
        <v>53</v>
      </c>
      <c r="R1467" s="51">
        <f>Table71417[[#This Row],[Climate finance ($ million)]]/Table71417[[#This Row],[Total commitment ($ million)]]</f>
        <v>1</v>
      </c>
      <c r="S1467" s="40" t="s">
        <v>11770</v>
      </c>
      <c r="T1467" s="1" t="s">
        <v>8819</v>
      </c>
    </row>
    <row r="1468" spans="1:20" x14ac:dyDescent="0.25">
      <c r="A1468" t="s">
        <v>8816</v>
      </c>
      <c r="B1468" s="40" t="s">
        <v>91</v>
      </c>
      <c r="C1468" t="s">
        <v>4995</v>
      </c>
      <c r="D1468" s="10">
        <v>51509</v>
      </c>
      <c r="F1468" s="10">
        <v>2023</v>
      </c>
      <c r="G1468" s="40" t="s">
        <v>9334</v>
      </c>
      <c r="H1468" s="40" t="s">
        <v>12301</v>
      </c>
      <c r="I1468" t="s">
        <v>141</v>
      </c>
      <c r="J1468">
        <v>45.1</v>
      </c>
      <c r="M1468" t="s">
        <v>72</v>
      </c>
      <c r="N1468">
        <v>45.1</v>
      </c>
      <c r="R1468" s="51">
        <f>Table71417[[#This Row],[Climate finance ($ million)]]/Table71417[[#This Row],[Total commitment ($ million)]]</f>
        <v>1</v>
      </c>
      <c r="S1468" s="40" t="s">
        <v>12062</v>
      </c>
      <c r="T1468" s="1" t="s">
        <v>8817</v>
      </c>
    </row>
    <row r="1469" spans="1:20" x14ac:dyDescent="0.25">
      <c r="A1469" t="s">
        <v>8816</v>
      </c>
      <c r="B1469" s="40" t="s">
        <v>91</v>
      </c>
      <c r="C1469" t="s">
        <v>6125</v>
      </c>
      <c r="D1469" s="46">
        <v>51521</v>
      </c>
      <c r="F1469" s="10">
        <v>2021</v>
      </c>
      <c r="G1469" s="40" t="s">
        <v>6903</v>
      </c>
      <c r="H1469" s="40" t="s">
        <v>12301</v>
      </c>
      <c r="I1469" t="s">
        <v>6037</v>
      </c>
      <c r="J1469">
        <v>8</v>
      </c>
      <c r="N1469">
        <v>8</v>
      </c>
      <c r="R1469" s="51">
        <f>Table71417[[#This Row],[Climate finance ($ million)]]/Table71417[[#This Row],[Total commitment ($ million)]]</f>
        <v>1</v>
      </c>
      <c r="S1469" s="40" t="s">
        <v>11970</v>
      </c>
      <c r="T1469" s="1" t="s">
        <v>8818</v>
      </c>
    </row>
    <row r="1470" spans="1:20" x14ac:dyDescent="0.25">
      <c r="A1470" t="s">
        <v>8816</v>
      </c>
      <c r="B1470" s="40" t="s">
        <v>91</v>
      </c>
      <c r="C1470" t="s">
        <v>12072</v>
      </c>
      <c r="D1470" s="46">
        <v>51557</v>
      </c>
      <c r="F1470" s="10">
        <v>2021</v>
      </c>
      <c r="G1470" s="40" t="s">
        <v>8808</v>
      </c>
      <c r="H1470" s="40" t="s">
        <v>12301</v>
      </c>
      <c r="I1470" t="s">
        <v>5170</v>
      </c>
      <c r="J1470">
        <v>1.2</v>
      </c>
      <c r="N1470">
        <v>1.2</v>
      </c>
      <c r="R1470" s="51">
        <f>Table71417[[#This Row],[Climate finance ($ million)]]/Table71417[[#This Row],[Total commitment ($ million)]]</f>
        <v>1</v>
      </c>
      <c r="S1470" s="47" t="s">
        <v>12073</v>
      </c>
      <c r="T1470" s="1" t="s">
        <v>8818</v>
      </c>
    </row>
    <row r="1471" spans="1:20" x14ac:dyDescent="0.25">
      <c r="A1471" t="s">
        <v>8816</v>
      </c>
      <c r="B1471" s="40" t="s">
        <v>91</v>
      </c>
      <c r="C1471" t="s">
        <v>5773</v>
      </c>
      <c r="D1471" s="10">
        <v>51564</v>
      </c>
      <c r="F1471" s="10">
        <v>2022</v>
      </c>
      <c r="G1471" s="40" t="s">
        <v>6992</v>
      </c>
      <c r="H1471" s="40" t="s">
        <v>12301</v>
      </c>
      <c r="I1471" t="s">
        <v>5170</v>
      </c>
      <c r="J1471">
        <v>15</v>
      </c>
      <c r="M1471" t="s">
        <v>24</v>
      </c>
      <c r="N1471">
        <v>3</v>
      </c>
      <c r="R1471" s="51">
        <f>Table71417[[#This Row],[Climate finance ($ million)]]/Table71417[[#This Row],[Total commitment ($ million)]]</f>
        <v>0.2</v>
      </c>
      <c r="S1471" s="40" t="s">
        <v>11971</v>
      </c>
      <c r="T1471" s="1" t="s">
        <v>8819</v>
      </c>
    </row>
    <row r="1472" spans="1:20" x14ac:dyDescent="0.25">
      <c r="A1472" t="s">
        <v>8816</v>
      </c>
      <c r="B1472" s="40" t="s">
        <v>91</v>
      </c>
      <c r="C1472" t="s">
        <v>5773</v>
      </c>
      <c r="D1472" s="45">
        <v>51564</v>
      </c>
      <c r="F1472" s="10">
        <v>2021</v>
      </c>
      <c r="G1472" s="40" t="s">
        <v>6992</v>
      </c>
      <c r="H1472" s="40" t="s">
        <v>12301</v>
      </c>
      <c r="I1472" t="s">
        <v>5170</v>
      </c>
      <c r="J1472">
        <v>2</v>
      </c>
      <c r="N1472">
        <v>2</v>
      </c>
      <c r="R1472" s="51">
        <f>Table71417[[#This Row],[Climate finance ($ million)]]/Table71417[[#This Row],[Total commitment ($ million)]]</f>
        <v>1</v>
      </c>
      <c r="S1472" s="40" t="s">
        <v>11971</v>
      </c>
      <c r="T1472" s="1" t="s">
        <v>8818</v>
      </c>
    </row>
    <row r="1473" spans="1:20" x14ac:dyDescent="0.25">
      <c r="A1473" t="s">
        <v>8816</v>
      </c>
      <c r="B1473" s="40" t="s">
        <v>66</v>
      </c>
      <c r="C1473" t="s">
        <v>12065</v>
      </c>
      <c r="D1473" s="46">
        <v>51582</v>
      </c>
      <c r="F1473" s="10">
        <v>2021</v>
      </c>
      <c r="G1473" s="40" t="s">
        <v>4725</v>
      </c>
      <c r="H1473" s="40" t="s">
        <v>12301</v>
      </c>
      <c r="I1473" t="s">
        <v>84</v>
      </c>
      <c r="J1473">
        <v>150</v>
      </c>
      <c r="N1473">
        <v>150</v>
      </c>
      <c r="R1473" s="51">
        <f>Table71417[[#This Row],[Climate finance ($ million)]]/Table71417[[#This Row],[Total commitment ($ million)]]</f>
        <v>1</v>
      </c>
      <c r="S1473" s="40" t="s">
        <v>12066</v>
      </c>
      <c r="T1473" s="1" t="s">
        <v>8818</v>
      </c>
    </row>
    <row r="1474" spans="1:20" x14ac:dyDescent="0.25">
      <c r="A1474" t="s">
        <v>8816</v>
      </c>
      <c r="B1474" s="40" t="s">
        <v>91</v>
      </c>
      <c r="C1474" t="s">
        <v>5774</v>
      </c>
      <c r="D1474" s="10">
        <v>51586</v>
      </c>
      <c r="F1474" s="10">
        <v>2022</v>
      </c>
      <c r="G1474" s="40" t="s">
        <v>10050</v>
      </c>
      <c r="H1474" s="40" t="s">
        <v>12301</v>
      </c>
      <c r="I1474" t="s">
        <v>5170</v>
      </c>
      <c r="J1474">
        <v>1</v>
      </c>
      <c r="M1474" t="s">
        <v>24</v>
      </c>
      <c r="N1474">
        <v>0.6</v>
      </c>
      <c r="R1474" s="51">
        <f>Table71417[[#This Row],[Climate finance ($ million)]]/Table71417[[#This Row],[Total commitment ($ million)]]</f>
        <v>0.6</v>
      </c>
      <c r="S1474" s="40" t="s">
        <v>11638</v>
      </c>
      <c r="T1474" s="1" t="s">
        <v>8819</v>
      </c>
    </row>
    <row r="1475" spans="1:20" x14ac:dyDescent="0.25">
      <c r="A1475" t="s">
        <v>8816</v>
      </c>
      <c r="B1475" s="40" t="s">
        <v>91</v>
      </c>
      <c r="C1475" t="s">
        <v>5774</v>
      </c>
      <c r="D1475" s="10">
        <v>51586</v>
      </c>
      <c r="F1475" s="10">
        <v>2023</v>
      </c>
      <c r="G1475" s="40" t="s">
        <v>10050</v>
      </c>
      <c r="H1475" s="40" t="s">
        <v>12301</v>
      </c>
      <c r="I1475" t="s">
        <v>5119</v>
      </c>
      <c r="J1475">
        <v>2</v>
      </c>
      <c r="M1475" t="s">
        <v>24</v>
      </c>
      <c r="N1475">
        <v>1.2</v>
      </c>
      <c r="R1475" s="51">
        <f>Table71417[[#This Row],[Climate finance ($ million)]]/Table71417[[#This Row],[Total commitment ($ million)]]</f>
        <v>0.6</v>
      </c>
      <c r="S1475" s="40" t="s">
        <v>11638</v>
      </c>
      <c r="T1475" s="1" t="s">
        <v>8817</v>
      </c>
    </row>
    <row r="1476" spans="1:20" x14ac:dyDescent="0.25">
      <c r="A1476" t="s">
        <v>8816</v>
      </c>
      <c r="B1476" s="40" t="s">
        <v>66</v>
      </c>
      <c r="C1476" t="s">
        <v>12194</v>
      </c>
      <c r="D1476" s="10">
        <v>51593</v>
      </c>
      <c r="F1476" s="10">
        <v>2023</v>
      </c>
      <c r="G1476" s="40" t="s">
        <v>11396</v>
      </c>
      <c r="H1476" s="40" t="s">
        <v>12301</v>
      </c>
      <c r="I1476" t="s">
        <v>84</v>
      </c>
      <c r="J1476">
        <v>110</v>
      </c>
      <c r="M1476" t="s">
        <v>25</v>
      </c>
      <c r="N1476">
        <v>20.3</v>
      </c>
      <c r="R1476" s="51">
        <f>Table71417[[#This Row],[Climate finance ($ million)]]/Table71417[[#This Row],[Total commitment ($ million)]]</f>
        <v>0.18454545454545454</v>
      </c>
      <c r="S1476" s="40" t="s">
        <v>11766</v>
      </c>
      <c r="T1476" s="1" t="s">
        <v>8817</v>
      </c>
    </row>
    <row r="1477" spans="1:20" x14ac:dyDescent="0.25">
      <c r="A1477" t="s">
        <v>8816</v>
      </c>
      <c r="B1477" s="40" t="s">
        <v>66</v>
      </c>
      <c r="C1477" t="s">
        <v>6053</v>
      </c>
      <c r="D1477" s="46">
        <v>51598</v>
      </c>
      <c r="F1477" s="10">
        <v>2021</v>
      </c>
      <c r="G1477" s="40" t="s">
        <v>525</v>
      </c>
      <c r="H1477" s="40" t="s">
        <v>12301</v>
      </c>
      <c r="I1477" t="s">
        <v>4856</v>
      </c>
      <c r="J1477">
        <v>16</v>
      </c>
      <c r="N1477">
        <v>16</v>
      </c>
      <c r="R1477" s="51">
        <f>Table71417[[#This Row],[Climate finance ($ million)]]/Table71417[[#This Row],[Total commitment ($ million)]]</f>
        <v>1</v>
      </c>
      <c r="S1477" s="46" t="s">
        <v>12042</v>
      </c>
      <c r="T1477" s="1" t="s">
        <v>8818</v>
      </c>
    </row>
    <row r="1478" spans="1:20" x14ac:dyDescent="0.25">
      <c r="A1478" t="s">
        <v>8816</v>
      </c>
      <c r="B1478" s="40" t="s">
        <v>66</v>
      </c>
      <c r="C1478" t="s">
        <v>6054</v>
      </c>
      <c r="D1478" s="46">
        <v>51599</v>
      </c>
      <c r="F1478" s="10">
        <v>2021</v>
      </c>
      <c r="G1478" s="40" t="s">
        <v>4725</v>
      </c>
      <c r="H1478" s="40" t="s">
        <v>12301</v>
      </c>
      <c r="I1478" t="s">
        <v>4856</v>
      </c>
      <c r="J1478">
        <v>125</v>
      </c>
      <c r="N1478">
        <v>125</v>
      </c>
      <c r="R1478" s="51">
        <f>Table71417[[#This Row],[Climate finance ($ million)]]/Table71417[[#This Row],[Total commitment ($ million)]]</f>
        <v>1</v>
      </c>
      <c r="S1478" s="46" t="s">
        <v>12037</v>
      </c>
      <c r="T1478" s="1" t="s">
        <v>8818</v>
      </c>
    </row>
    <row r="1479" spans="1:20" x14ac:dyDescent="0.25">
      <c r="A1479" t="s">
        <v>8816</v>
      </c>
      <c r="B1479" s="40" t="s">
        <v>91</v>
      </c>
      <c r="C1479" t="s">
        <v>5776</v>
      </c>
      <c r="D1479" s="10">
        <v>51604</v>
      </c>
      <c r="F1479" s="10">
        <v>2022</v>
      </c>
      <c r="G1479" s="40" t="s">
        <v>6429</v>
      </c>
      <c r="H1479" s="40" t="s">
        <v>12301</v>
      </c>
      <c r="I1479" t="s">
        <v>5170</v>
      </c>
      <c r="J1479">
        <v>10</v>
      </c>
      <c r="M1479" t="s">
        <v>24</v>
      </c>
      <c r="N1479">
        <v>1</v>
      </c>
      <c r="R1479" s="51">
        <f>Table71417[[#This Row],[Climate finance ($ million)]]/Table71417[[#This Row],[Total commitment ($ million)]]</f>
        <v>0.1</v>
      </c>
      <c r="S1479" s="40" t="s">
        <v>11986</v>
      </c>
      <c r="T1479" s="1" t="s">
        <v>8819</v>
      </c>
    </row>
    <row r="1480" spans="1:20" x14ac:dyDescent="0.25">
      <c r="A1480" t="s">
        <v>8816</v>
      </c>
      <c r="B1480" s="40" t="s">
        <v>91</v>
      </c>
      <c r="C1480" t="s">
        <v>5776</v>
      </c>
      <c r="D1480" s="45">
        <v>51604</v>
      </c>
      <c r="F1480" s="10">
        <v>2021</v>
      </c>
      <c r="G1480" s="40" t="s">
        <v>6429</v>
      </c>
      <c r="H1480" s="40" t="s">
        <v>12301</v>
      </c>
      <c r="I1480" t="s">
        <v>5170</v>
      </c>
      <c r="J1480">
        <v>1</v>
      </c>
      <c r="N1480">
        <v>1</v>
      </c>
      <c r="R1480" s="51">
        <f>Table71417[[#This Row],[Climate finance ($ million)]]/Table71417[[#This Row],[Total commitment ($ million)]]</f>
        <v>1</v>
      </c>
      <c r="S1480" s="40" t="s">
        <v>11986</v>
      </c>
      <c r="T1480" s="1" t="s">
        <v>8818</v>
      </c>
    </row>
    <row r="1481" spans="1:20" x14ac:dyDescent="0.25">
      <c r="A1481" t="s">
        <v>8816</v>
      </c>
      <c r="B1481" s="40" t="s">
        <v>66</v>
      </c>
      <c r="C1481" t="s">
        <v>6126</v>
      </c>
      <c r="D1481" s="46">
        <v>51605</v>
      </c>
      <c r="F1481" s="10">
        <v>2021</v>
      </c>
      <c r="G1481" s="40" t="s">
        <v>11396</v>
      </c>
      <c r="H1481" s="40" t="s">
        <v>12301</v>
      </c>
      <c r="I1481" t="s">
        <v>4856</v>
      </c>
      <c r="J1481">
        <v>4.5</v>
      </c>
      <c r="N1481">
        <v>4.5</v>
      </c>
      <c r="R1481" s="51">
        <f>Table71417[[#This Row],[Climate finance ($ million)]]/Table71417[[#This Row],[Total commitment ($ million)]]</f>
        <v>1</v>
      </c>
      <c r="S1481" s="40" t="s">
        <v>12050</v>
      </c>
      <c r="T1481" s="1" t="s">
        <v>8818</v>
      </c>
    </row>
    <row r="1482" spans="1:20" x14ac:dyDescent="0.25">
      <c r="A1482" t="s">
        <v>8816</v>
      </c>
      <c r="B1482" s="40" t="s">
        <v>91</v>
      </c>
      <c r="C1482" t="s">
        <v>6127</v>
      </c>
      <c r="D1482" s="46">
        <v>51639</v>
      </c>
      <c r="F1482" s="10">
        <v>2021</v>
      </c>
      <c r="G1482" s="40" t="s">
        <v>6903</v>
      </c>
      <c r="H1482" s="40" t="s">
        <v>12301</v>
      </c>
      <c r="I1482" t="s">
        <v>4924</v>
      </c>
      <c r="J1482">
        <v>26.5</v>
      </c>
      <c r="N1482">
        <v>26.5</v>
      </c>
      <c r="R1482" s="51">
        <f>Table71417[[#This Row],[Climate finance ($ million)]]/Table71417[[#This Row],[Total commitment ($ million)]]</f>
        <v>1</v>
      </c>
      <c r="S1482" s="40" t="s">
        <v>12074</v>
      </c>
      <c r="T1482" s="1" t="s">
        <v>8818</v>
      </c>
    </row>
    <row r="1483" spans="1:20" x14ac:dyDescent="0.25">
      <c r="A1483" t="s">
        <v>8816</v>
      </c>
      <c r="B1483" s="46" t="s">
        <v>66</v>
      </c>
      <c r="C1483" t="s">
        <v>12387</v>
      </c>
      <c r="D1483" s="46">
        <v>51662</v>
      </c>
      <c r="F1483" s="10">
        <v>2021</v>
      </c>
      <c r="G1483" s="46" t="s">
        <v>306</v>
      </c>
      <c r="H1483" s="40" t="s">
        <v>12301</v>
      </c>
      <c r="I1483" t="s">
        <v>5719</v>
      </c>
      <c r="J1483">
        <v>69.3</v>
      </c>
      <c r="N1483">
        <v>69.3</v>
      </c>
      <c r="R1483" s="51">
        <f>Table71417[[#This Row],[Climate finance ($ million)]]/Table71417[[#This Row],[Total commitment ($ million)]]</f>
        <v>1</v>
      </c>
      <c r="S1483" s="44" t="s">
        <v>11969</v>
      </c>
      <c r="T1483" s="1" t="s">
        <v>8818</v>
      </c>
    </row>
    <row r="1484" spans="1:20" x14ac:dyDescent="0.25">
      <c r="A1484" t="s">
        <v>8816</v>
      </c>
      <c r="B1484" s="40" t="s">
        <v>91</v>
      </c>
      <c r="C1484" t="s">
        <v>6096</v>
      </c>
      <c r="D1484" s="46">
        <v>51664</v>
      </c>
      <c r="F1484" s="10">
        <v>2021</v>
      </c>
      <c r="G1484" s="40" t="s">
        <v>9334</v>
      </c>
      <c r="H1484" s="40" t="s">
        <v>12301</v>
      </c>
      <c r="I1484" t="s">
        <v>141</v>
      </c>
      <c r="J1484">
        <v>31.9</v>
      </c>
      <c r="N1484">
        <v>31.9</v>
      </c>
      <c r="R1484" s="51">
        <f>Table71417[[#This Row],[Climate finance ($ million)]]/Table71417[[#This Row],[Total commitment ($ million)]]</f>
        <v>1</v>
      </c>
      <c r="S1484" s="40" t="s">
        <v>12060</v>
      </c>
      <c r="T1484" s="1" t="s">
        <v>8818</v>
      </c>
    </row>
    <row r="1485" spans="1:20" x14ac:dyDescent="0.25">
      <c r="A1485" t="s">
        <v>8816</v>
      </c>
      <c r="B1485" s="40" t="s">
        <v>66</v>
      </c>
      <c r="C1485" t="s">
        <v>12075</v>
      </c>
      <c r="D1485" s="46">
        <v>51667</v>
      </c>
      <c r="F1485" s="10">
        <v>2021</v>
      </c>
      <c r="G1485" s="40" t="s">
        <v>715</v>
      </c>
      <c r="H1485" s="40" t="s">
        <v>12301</v>
      </c>
      <c r="I1485" t="s">
        <v>141</v>
      </c>
      <c r="J1485">
        <v>22.1</v>
      </c>
      <c r="N1485">
        <v>22.1</v>
      </c>
      <c r="R1485" s="51">
        <f>Table71417[[#This Row],[Climate finance ($ million)]]/Table71417[[#This Row],[Total commitment ($ million)]]</f>
        <v>1</v>
      </c>
      <c r="S1485" s="40" t="s">
        <v>12076</v>
      </c>
      <c r="T1485" s="1" t="s">
        <v>8818</v>
      </c>
    </row>
    <row r="1486" spans="1:20" x14ac:dyDescent="0.25">
      <c r="A1486" t="s">
        <v>8816</v>
      </c>
      <c r="B1486" s="40" t="s">
        <v>91</v>
      </c>
      <c r="C1486" t="s">
        <v>5778</v>
      </c>
      <c r="D1486" s="10">
        <v>51674</v>
      </c>
      <c r="F1486" s="10">
        <v>2022</v>
      </c>
      <c r="G1486" s="40" t="s">
        <v>715</v>
      </c>
      <c r="H1486" s="40" t="s">
        <v>12301</v>
      </c>
      <c r="I1486" t="s">
        <v>5170</v>
      </c>
      <c r="J1486">
        <v>0.7</v>
      </c>
      <c r="M1486" t="s">
        <v>72</v>
      </c>
      <c r="N1486">
        <v>0.7</v>
      </c>
      <c r="R1486" s="51">
        <f>Table71417[[#This Row],[Climate finance ($ million)]]/Table71417[[#This Row],[Total commitment ($ million)]]</f>
        <v>1</v>
      </c>
      <c r="S1486" s="40" t="s">
        <v>12006</v>
      </c>
      <c r="T1486" s="1" t="s">
        <v>8819</v>
      </c>
    </row>
    <row r="1487" spans="1:20" x14ac:dyDescent="0.25">
      <c r="A1487" t="s">
        <v>8816</v>
      </c>
      <c r="B1487" s="40" t="s">
        <v>91</v>
      </c>
      <c r="C1487" t="s">
        <v>5778</v>
      </c>
      <c r="D1487" s="45">
        <v>51674</v>
      </c>
      <c r="F1487" s="10">
        <v>2021</v>
      </c>
      <c r="G1487" s="40" t="s">
        <v>715</v>
      </c>
      <c r="H1487" s="40" t="s">
        <v>12301</v>
      </c>
      <c r="I1487" t="s">
        <v>5170</v>
      </c>
      <c r="J1487">
        <v>0.7</v>
      </c>
      <c r="N1487">
        <v>0.7</v>
      </c>
      <c r="R1487" s="51">
        <f>Table71417[[#This Row],[Climate finance ($ million)]]/Table71417[[#This Row],[Total commitment ($ million)]]</f>
        <v>1</v>
      </c>
      <c r="S1487" s="40" t="s">
        <v>12006</v>
      </c>
      <c r="T1487" s="1" t="s">
        <v>8818</v>
      </c>
    </row>
    <row r="1488" spans="1:20" x14ac:dyDescent="0.25">
      <c r="A1488" t="s">
        <v>8816</v>
      </c>
      <c r="B1488" s="40" t="s">
        <v>66</v>
      </c>
      <c r="C1488" t="s">
        <v>5555</v>
      </c>
      <c r="D1488" s="10">
        <v>51703</v>
      </c>
      <c r="F1488" s="10">
        <v>2022</v>
      </c>
      <c r="G1488" s="40" t="s">
        <v>4726</v>
      </c>
      <c r="H1488" s="46" t="s">
        <v>12301</v>
      </c>
      <c r="I1488" t="s">
        <v>4856</v>
      </c>
      <c r="J1488">
        <v>27.9</v>
      </c>
      <c r="M1488" t="s">
        <v>24</v>
      </c>
      <c r="N1488">
        <v>27.9</v>
      </c>
      <c r="R1488" s="51">
        <f>Table71417[[#This Row],[Climate finance ($ million)]]/Table71417[[#This Row],[Total commitment ($ million)]]</f>
        <v>1</v>
      </c>
      <c r="S1488" s="44" t="s">
        <v>11938</v>
      </c>
      <c r="T1488" s="1" t="s">
        <v>8819</v>
      </c>
    </row>
    <row r="1489" spans="1:20" x14ac:dyDescent="0.25">
      <c r="A1489" t="s">
        <v>8816</v>
      </c>
      <c r="B1489" s="40" t="s">
        <v>66</v>
      </c>
      <c r="C1489" t="s">
        <v>5555</v>
      </c>
      <c r="D1489" s="45">
        <v>51703</v>
      </c>
      <c r="F1489" s="10">
        <v>2021</v>
      </c>
      <c r="G1489" s="40" t="s">
        <v>4726</v>
      </c>
      <c r="H1489" s="46" t="s">
        <v>12301</v>
      </c>
      <c r="I1489" t="s">
        <v>4856</v>
      </c>
      <c r="J1489">
        <v>20.399999999999999</v>
      </c>
      <c r="N1489">
        <v>20.399999999999999</v>
      </c>
      <c r="R1489" s="51">
        <f>Table71417[[#This Row],[Climate finance ($ million)]]/Table71417[[#This Row],[Total commitment ($ million)]]</f>
        <v>1</v>
      </c>
      <c r="S1489" s="44" t="s">
        <v>11938</v>
      </c>
      <c r="T1489" s="1" t="s">
        <v>8818</v>
      </c>
    </row>
    <row r="1490" spans="1:20" x14ac:dyDescent="0.25">
      <c r="A1490" t="s">
        <v>8816</v>
      </c>
      <c r="B1490" s="40" t="s">
        <v>91</v>
      </c>
      <c r="C1490" t="s">
        <v>12035</v>
      </c>
      <c r="D1490" s="10">
        <v>51710</v>
      </c>
      <c r="F1490" s="10">
        <v>2022</v>
      </c>
      <c r="G1490" s="40" t="s">
        <v>715</v>
      </c>
      <c r="H1490" s="40" t="s">
        <v>12301</v>
      </c>
      <c r="I1490" t="s">
        <v>5170</v>
      </c>
      <c r="J1490">
        <v>1.8</v>
      </c>
      <c r="M1490" t="s">
        <v>72</v>
      </c>
      <c r="N1490">
        <v>1.8</v>
      </c>
      <c r="R1490" s="51">
        <f>Table71417[[#This Row],[Climate finance ($ million)]]/Table71417[[#This Row],[Total commitment ($ million)]]</f>
        <v>1</v>
      </c>
      <c r="S1490" s="40" t="s">
        <v>12036</v>
      </c>
      <c r="T1490" s="1" t="s">
        <v>8819</v>
      </c>
    </row>
    <row r="1491" spans="1:20" x14ac:dyDescent="0.25">
      <c r="A1491" t="s">
        <v>8816</v>
      </c>
      <c r="B1491" s="40" t="s">
        <v>91</v>
      </c>
      <c r="C1491" t="s">
        <v>6076</v>
      </c>
      <c r="D1491" s="46">
        <v>51718</v>
      </c>
      <c r="F1491" s="10">
        <v>2021</v>
      </c>
      <c r="G1491" s="40" t="s">
        <v>6903</v>
      </c>
      <c r="H1491" s="40" t="s">
        <v>12301</v>
      </c>
      <c r="I1491" t="s">
        <v>6037</v>
      </c>
      <c r="J1491">
        <v>2.2999999999999998</v>
      </c>
      <c r="N1491">
        <v>1.3</v>
      </c>
      <c r="R1491" s="51">
        <f>Table71417[[#This Row],[Climate finance ($ million)]]/Table71417[[#This Row],[Total commitment ($ million)]]</f>
        <v>0.56521739130434789</v>
      </c>
      <c r="S1491" s="47" t="s">
        <v>12033</v>
      </c>
      <c r="T1491" s="1" t="s">
        <v>8818</v>
      </c>
    </row>
    <row r="1492" spans="1:20" x14ac:dyDescent="0.25">
      <c r="A1492" t="s">
        <v>8816</v>
      </c>
      <c r="B1492" s="40" t="s">
        <v>91</v>
      </c>
      <c r="C1492" t="s">
        <v>6155</v>
      </c>
      <c r="D1492" s="46">
        <v>51723</v>
      </c>
      <c r="F1492" s="10">
        <v>2021</v>
      </c>
      <c r="G1492" s="40" t="s">
        <v>4725</v>
      </c>
      <c r="H1492" s="40" t="s">
        <v>12301</v>
      </c>
      <c r="I1492" t="s">
        <v>5170</v>
      </c>
      <c r="J1492">
        <v>40</v>
      </c>
      <c r="N1492">
        <v>40</v>
      </c>
      <c r="R1492" s="51">
        <f>Table71417[[#This Row],[Climate finance ($ million)]]/Table71417[[#This Row],[Total commitment ($ million)]]</f>
        <v>1</v>
      </c>
      <c r="S1492" s="40" t="s">
        <v>12017</v>
      </c>
      <c r="T1492" s="1" t="s">
        <v>8818</v>
      </c>
    </row>
    <row r="1493" spans="1:20" x14ac:dyDescent="0.25">
      <c r="A1493" t="s">
        <v>8816</v>
      </c>
      <c r="B1493" s="40" t="s">
        <v>91</v>
      </c>
      <c r="C1493" t="s">
        <v>6156</v>
      </c>
      <c r="D1493" s="46">
        <v>51732</v>
      </c>
      <c r="F1493" s="10">
        <v>2021</v>
      </c>
      <c r="G1493" s="40" t="s">
        <v>658</v>
      </c>
      <c r="H1493" s="40" t="s">
        <v>12301</v>
      </c>
      <c r="I1493" t="s">
        <v>5170</v>
      </c>
      <c r="J1493">
        <v>3.1</v>
      </c>
      <c r="N1493">
        <v>3.1</v>
      </c>
      <c r="R1493" s="51">
        <f>Table71417[[#This Row],[Climate finance ($ million)]]/Table71417[[#This Row],[Total commitment ($ million)]]</f>
        <v>1</v>
      </c>
      <c r="S1493" s="47" t="s">
        <v>11845</v>
      </c>
      <c r="T1493" s="1" t="s">
        <v>8818</v>
      </c>
    </row>
    <row r="1494" spans="1:20" x14ac:dyDescent="0.25">
      <c r="A1494" t="s">
        <v>8816</v>
      </c>
      <c r="B1494" s="40" t="s">
        <v>91</v>
      </c>
      <c r="C1494" t="s">
        <v>6158</v>
      </c>
      <c r="D1494" s="46">
        <v>51734</v>
      </c>
      <c r="F1494" s="10">
        <v>2021</v>
      </c>
      <c r="G1494" s="40" t="s">
        <v>658</v>
      </c>
      <c r="H1494" s="40" t="s">
        <v>12301</v>
      </c>
      <c r="I1494" t="s">
        <v>5170</v>
      </c>
      <c r="J1494">
        <v>2.5</v>
      </c>
      <c r="N1494">
        <v>2.5</v>
      </c>
      <c r="R1494" s="51">
        <f>Table71417[[#This Row],[Climate finance ($ million)]]/Table71417[[#This Row],[Total commitment ($ million)]]</f>
        <v>1</v>
      </c>
      <c r="S1494" s="47" t="s">
        <v>11944</v>
      </c>
      <c r="T1494" s="1" t="s">
        <v>8818</v>
      </c>
    </row>
    <row r="1495" spans="1:20" x14ac:dyDescent="0.25">
      <c r="A1495" t="s">
        <v>8816</v>
      </c>
      <c r="B1495" s="40" t="s">
        <v>91</v>
      </c>
      <c r="C1495" t="s">
        <v>6159</v>
      </c>
      <c r="D1495" s="46">
        <v>51737</v>
      </c>
      <c r="F1495" s="10">
        <v>2021</v>
      </c>
      <c r="G1495" s="40" t="s">
        <v>658</v>
      </c>
      <c r="H1495" s="40" t="s">
        <v>12301</v>
      </c>
      <c r="I1495" t="s">
        <v>5170</v>
      </c>
      <c r="J1495">
        <v>3.1</v>
      </c>
      <c r="N1495">
        <v>3.1</v>
      </c>
      <c r="R1495" s="51">
        <f>Table71417[[#This Row],[Climate finance ($ million)]]/Table71417[[#This Row],[Total commitment ($ million)]]</f>
        <v>1</v>
      </c>
      <c r="S1495" s="47" t="s">
        <v>11945</v>
      </c>
      <c r="T1495" s="1" t="s">
        <v>8818</v>
      </c>
    </row>
    <row r="1496" spans="1:20" x14ac:dyDescent="0.25">
      <c r="A1496" t="s">
        <v>8816</v>
      </c>
      <c r="B1496" s="40" t="s">
        <v>91</v>
      </c>
      <c r="C1496" t="s">
        <v>6160</v>
      </c>
      <c r="D1496" s="46">
        <v>51738</v>
      </c>
      <c r="F1496" s="10">
        <v>2021</v>
      </c>
      <c r="G1496" s="40" t="s">
        <v>329</v>
      </c>
      <c r="H1496" s="40" t="s">
        <v>12301</v>
      </c>
      <c r="I1496" t="s">
        <v>5170</v>
      </c>
      <c r="J1496">
        <v>17.5</v>
      </c>
      <c r="N1496">
        <v>17.5</v>
      </c>
      <c r="R1496" s="51">
        <f>Table71417[[#This Row],[Climate finance ($ million)]]/Table71417[[#This Row],[Total commitment ($ million)]]</f>
        <v>1</v>
      </c>
      <c r="S1496" s="47" t="s">
        <v>11912</v>
      </c>
      <c r="T1496" s="1" t="s">
        <v>8818</v>
      </c>
    </row>
    <row r="1497" spans="1:20" x14ac:dyDescent="0.25">
      <c r="A1497" t="s">
        <v>8816</v>
      </c>
      <c r="B1497" s="40" t="s">
        <v>91</v>
      </c>
      <c r="C1497" t="s">
        <v>6161</v>
      </c>
      <c r="D1497" s="46">
        <v>51740</v>
      </c>
      <c r="F1497" s="10">
        <v>2021</v>
      </c>
      <c r="G1497" s="40" t="s">
        <v>329</v>
      </c>
      <c r="H1497" s="40" t="s">
        <v>12301</v>
      </c>
      <c r="I1497" t="s">
        <v>5170</v>
      </c>
      <c r="J1497">
        <v>7</v>
      </c>
      <c r="N1497">
        <v>7</v>
      </c>
      <c r="R1497" s="51">
        <f>Table71417[[#This Row],[Climate finance ($ million)]]/Table71417[[#This Row],[Total commitment ($ million)]]</f>
        <v>1</v>
      </c>
      <c r="S1497" s="47" t="s">
        <v>11983</v>
      </c>
      <c r="T1497" s="1" t="s">
        <v>8818</v>
      </c>
    </row>
    <row r="1498" spans="1:20" x14ac:dyDescent="0.25">
      <c r="A1498" t="s">
        <v>8816</v>
      </c>
      <c r="B1498" s="40" t="s">
        <v>66</v>
      </c>
      <c r="C1498" t="s">
        <v>6055</v>
      </c>
      <c r="D1498" s="46">
        <v>51749</v>
      </c>
      <c r="F1498" s="10">
        <v>2021</v>
      </c>
      <c r="G1498" s="40" t="s">
        <v>658</v>
      </c>
      <c r="H1498" s="40" t="s">
        <v>12301</v>
      </c>
      <c r="I1498" t="s">
        <v>4856</v>
      </c>
      <c r="J1498">
        <v>20</v>
      </c>
      <c r="N1498">
        <v>20</v>
      </c>
      <c r="R1498" s="51">
        <f>Table71417[[#This Row],[Climate finance ($ million)]]/Table71417[[#This Row],[Total commitment ($ million)]]</f>
        <v>1</v>
      </c>
      <c r="S1498" s="40" t="s">
        <v>12089</v>
      </c>
      <c r="T1498" s="1" t="s">
        <v>8818</v>
      </c>
    </row>
    <row r="1499" spans="1:20" x14ac:dyDescent="0.25">
      <c r="A1499" t="s">
        <v>8816</v>
      </c>
      <c r="B1499" s="40" t="s">
        <v>66</v>
      </c>
      <c r="C1499" t="s">
        <v>12233</v>
      </c>
      <c r="D1499" s="46">
        <v>51752</v>
      </c>
      <c r="F1499" s="10">
        <v>2021</v>
      </c>
      <c r="G1499" s="40" t="s">
        <v>8808</v>
      </c>
      <c r="H1499" s="40" t="s">
        <v>12301</v>
      </c>
      <c r="I1499" t="s">
        <v>4856</v>
      </c>
      <c r="J1499">
        <v>47.6</v>
      </c>
      <c r="N1499">
        <v>47.6</v>
      </c>
      <c r="R1499" s="51">
        <f>Table71417[[#This Row],[Climate finance ($ million)]]/Table71417[[#This Row],[Total commitment ($ million)]]</f>
        <v>1</v>
      </c>
      <c r="S1499" s="46" t="s">
        <v>12083</v>
      </c>
      <c r="T1499" s="1" t="s">
        <v>8818</v>
      </c>
    </row>
    <row r="1500" spans="1:20" x14ac:dyDescent="0.25">
      <c r="A1500" t="s">
        <v>8816</v>
      </c>
      <c r="B1500" s="40" t="s">
        <v>91</v>
      </c>
      <c r="C1500" t="s">
        <v>6098</v>
      </c>
      <c r="D1500" s="46">
        <v>51759</v>
      </c>
      <c r="F1500" s="10">
        <v>2021</v>
      </c>
      <c r="G1500" s="40" t="s">
        <v>9364</v>
      </c>
      <c r="H1500" s="40" t="s">
        <v>12301</v>
      </c>
      <c r="I1500" t="s">
        <v>5719</v>
      </c>
      <c r="J1500">
        <v>6.2</v>
      </c>
      <c r="N1500">
        <v>6.2</v>
      </c>
      <c r="R1500" s="51">
        <f>Table71417[[#This Row],[Climate finance ($ million)]]/Table71417[[#This Row],[Total commitment ($ million)]]</f>
        <v>1</v>
      </c>
      <c r="S1500" s="40" t="s">
        <v>11992</v>
      </c>
      <c r="T1500" s="1" t="s">
        <v>8818</v>
      </c>
    </row>
    <row r="1501" spans="1:20" x14ac:dyDescent="0.25">
      <c r="A1501" t="s">
        <v>8816</v>
      </c>
      <c r="B1501" s="40" t="s">
        <v>91</v>
      </c>
      <c r="C1501" t="s">
        <v>5731</v>
      </c>
      <c r="D1501" s="10">
        <v>51783</v>
      </c>
      <c r="F1501" s="10">
        <v>2022</v>
      </c>
      <c r="G1501" s="40" t="s">
        <v>6429</v>
      </c>
      <c r="H1501" s="40" t="s">
        <v>12301</v>
      </c>
      <c r="I1501" t="s">
        <v>4924</v>
      </c>
      <c r="J1501">
        <v>52.3</v>
      </c>
      <c r="M1501" t="s">
        <v>24</v>
      </c>
      <c r="N1501">
        <v>17.399999999999999</v>
      </c>
      <c r="R1501" s="51">
        <f>Table71417[[#This Row],[Climate finance ($ million)]]/Table71417[[#This Row],[Total commitment ($ million)]]</f>
        <v>0.33269598470363287</v>
      </c>
      <c r="S1501" s="40" t="s">
        <v>11688</v>
      </c>
      <c r="T1501" s="1" t="s">
        <v>8819</v>
      </c>
    </row>
    <row r="1502" spans="1:20" x14ac:dyDescent="0.25">
      <c r="A1502" t="s">
        <v>8816</v>
      </c>
      <c r="B1502" s="40" t="s">
        <v>66</v>
      </c>
      <c r="C1502" t="s">
        <v>11902</v>
      </c>
      <c r="D1502" s="10">
        <v>51806</v>
      </c>
      <c r="F1502" s="10">
        <v>2022</v>
      </c>
      <c r="G1502" s="40" t="s">
        <v>10050</v>
      </c>
      <c r="H1502" s="40" t="s">
        <v>12301</v>
      </c>
      <c r="I1502" t="s">
        <v>84</v>
      </c>
      <c r="J1502">
        <v>11</v>
      </c>
      <c r="M1502" t="s">
        <v>24</v>
      </c>
      <c r="N1502">
        <v>11</v>
      </c>
      <c r="R1502" s="51">
        <f>Table71417[[#This Row],[Climate finance ($ million)]]/Table71417[[#This Row],[Total commitment ($ million)]]</f>
        <v>1</v>
      </c>
      <c r="S1502" s="40" t="s">
        <v>11903</v>
      </c>
      <c r="T1502" s="1" t="s">
        <v>8819</v>
      </c>
    </row>
    <row r="1503" spans="1:20" x14ac:dyDescent="0.25">
      <c r="A1503" t="s">
        <v>8816</v>
      </c>
      <c r="B1503" s="40" t="s">
        <v>91</v>
      </c>
      <c r="C1503" t="s">
        <v>11885</v>
      </c>
      <c r="D1503" s="46">
        <v>51813</v>
      </c>
      <c r="F1503" s="10">
        <v>2021</v>
      </c>
      <c r="G1503" s="40" t="s">
        <v>6654</v>
      </c>
      <c r="H1503" s="40" t="s">
        <v>12301</v>
      </c>
      <c r="I1503" t="s">
        <v>5170</v>
      </c>
      <c r="J1503">
        <v>3</v>
      </c>
      <c r="N1503">
        <v>3</v>
      </c>
      <c r="R1503" s="51">
        <f>Table71417[[#This Row],[Climate finance ($ million)]]/Table71417[[#This Row],[Total commitment ($ million)]]</f>
        <v>1</v>
      </c>
      <c r="S1503" s="40" t="s">
        <v>11886</v>
      </c>
      <c r="T1503" s="1" t="s">
        <v>8818</v>
      </c>
    </row>
    <row r="1504" spans="1:20" x14ac:dyDescent="0.25">
      <c r="A1504" t="s">
        <v>8816</v>
      </c>
      <c r="B1504" s="40" t="s">
        <v>66</v>
      </c>
      <c r="C1504" t="s">
        <v>5403</v>
      </c>
      <c r="D1504" s="10">
        <v>51827</v>
      </c>
      <c r="F1504" s="10">
        <v>2022</v>
      </c>
      <c r="G1504" s="40" t="s">
        <v>430</v>
      </c>
      <c r="H1504" s="40" t="s">
        <v>12301</v>
      </c>
      <c r="I1504" t="s">
        <v>84</v>
      </c>
      <c r="J1504">
        <v>15</v>
      </c>
      <c r="M1504" t="s">
        <v>25</v>
      </c>
      <c r="N1504">
        <v>10.6</v>
      </c>
      <c r="R1504" s="51">
        <f>Table71417[[#This Row],[Climate finance ($ million)]]/Table71417[[#This Row],[Total commitment ($ million)]]</f>
        <v>0.70666666666666667</v>
      </c>
      <c r="S1504" s="44" t="s">
        <v>12082</v>
      </c>
      <c r="T1504" s="1" t="s">
        <v>8819</v>
      </c>
    </row>
    <row r="1505" spans="1:20" x14ac:dyDescent="0.25">
      <c r="A1505" t="s">
        <v>8816</v>
      </c>
      <c r="B1505" s="40" t="s">
        <v>66</v>
      </c>
      <c r="C1505" t="s">
        <v>5403</v>
      </c>
      <c r="D1505" s="45">
        <v>51827</v>
      </c>
      <c r="F1505" s="10">
        <v>2023</v>
      </c>
      <c r="G1505" s="40" t="s">
        <v>430</v>
      </c>
      <c r="H1505" s="40" t="s">
        <v>12301</v>
      </c>
      <c r="I1505" t="s">
        <v>84</v>
      </c>
      <c r="J1505">
        <v>15</v>
      </c>
      <c r="M1505" t="s">
        <v>25</v>
      </c>
      <c r="N1505">
        <v>11</v>
      </c>
      <c r="R1505" s="51">
        <f>Table71417[[#This Row],[Climate finance ($ million)]]/Table71417[[#This Row],[Total commitment ($ million)]]</f>
        <v>0.73333333333333328</v>
      </c>
      <c r="S1505" s="44" t="s">
        <v>12082</v>
      </c>
      <c r="T1505" s="1" t="s">
        <v>8817</v>
      </c>
    </row>
    <row r="1506" spans="1:20" x14ac:dyDescent="0.25">
      <c r="A1506" t="s">
        <v>8816</v>
      </c>
      <c r="B1506" s="40" t="s">
        <v>66</v>
      </c>
      <c r="C1506" t="s">
        <v>5405</v>
      </c>
      <c r="D1506" s="10">
        <v>51830</v>
      </c>
      <c r="F1506" s="10">
        <v>2023</v>
      </c>
      <c r="G1506" s="40" t="s">
        <v>4725</v>
      </c>
      <c r="H1506" s="46" t="s">
        <v>12301</v>
      </c>
      <c r="I1506" t="s">
        <v>84</v>
      </c>
      <c r="J1506">
        <v>6</v>
      </c>
      <c r="M1506" t="s">
        <v>24</v>
      </c>
      <c r="N1506">
        <v>6</v>
      </c>
      <c r="R1506" s="51">
        <f>Table71417[[#This Row],[Climate finance ($ million)]]/Table71417[[#This Row],[Total commitment ($ million)]]</f>
        <v>1</v>
      </c>
      <c r="S1506" s="44" t="s">
        <v>11937</v>
      </c>
      <c r="T1506" s="1" t="s">
        <v>8817</v>
      </c>
    </row>
    <row r="1507" spans="1:20" x14ac:dyDescent="0.25">
      <c r="A1507" t="s">
        <v>8816</v>
      </c>
      <c r="B1507" s="40" t="s">
        <v>66</v>
      </c>
      <c r="C1507" t="s">
        <v>5405</v>
      </c>
      <c r="D1507" s="45">
        <v>51830</v>
      </c>
      <c r="F1507" s="10">
        <v>2021</v>
      </c>
      <c r="G1507" s="40" t="s">
        <v>4725</v>
      </c>
      <c r="H1507" s="46" t="s">
        <v>12301</v>
      </c>
      <c r="I1507" t="s">
        <v>84</v>
      </c>
      <c r="J1507">
        <v>26.2</v>
      </c>
      <c r="N1507">
        <v>26.2</v>
      </c>
      <c r="R1507" s="51">
        <f>Table71417[[#This Row],[Climate finance ($ million)]]/Table71417[[#This Row],[Total commitment ($ million)]]</f>
        <v>1</v>
      </c>
      <c r="S1507" s="44" t="s">
        <v>11937</v>
      </c>
      <c r="T1507" s="1" t="s">
        <v>8818</v>
      </c>
    </row>
    <row r="1508" spans="1:20" x14ac:dyDescent="0.25">
      <c r="A1508" t="s">
        <v>8816</v>
      </c>
      <c r="B1508" s="46" t="s">
        <v>91</v>
      </c>
      <c r="C1508" t="s">
        <v>12381</v>
      </c>
      <c r="D1508" s="46">
        <v>51846</v>
      </c>
      <c r="F1508" s="10">
        <v>2021</v>
      </c>
      <c r="G1508" s="46" t="s">
        <v>4725</v>
      </c>
      <c r="H1508" s="46" t="s">
        <v>12301</v>
      </c>
      <c r="I1508" t="s">
        <v>5170</v>
      </c>
      <c r="J1508">
        <v>44.2</v>
      </c>
      <c r="N1508">
        <v>44.2</v>
      </c>
      <c r="R1508" s="51">
        <f>Table71417[[#This Row],[Climate finance ($ million)]]/Table71417[[#This Row],[Total commitment ($ million)]]</f>
        <v>1</v>
      </c>
      <c r="S1508" s="47" t="s">
        <v>12009</v>
      </c>
      <c r="T1508" s="1" t="s">
        <v>8818</v>
      </c>
    </row>
    <row r="1509" spans="1:20" x14ac:dyDescent="0.25">
      <c r="A1509" t="s">
        <v>8816</v>
      </c>
      <c r="B1509" s="40" t="s">
        <v>66</v>
      </c>
      <c r="C1509" t="s">
        <v>5557</v>
      </c>
      <c r="D1509" s="10">
        <v>51857</v>
      </c>
      <c r="F1509" s="10">
        <v>2022</v>
      </c>
      <c r="G1509" s="40" t="s">
        <v>4725</v>
      </c>
      <c r="H1509" s="40" t="s">
        <v>12301</v>
      </c>
      <c r="I1509" t="s">
        <v>4856</v>
      </c>
      <c r="J1509">
        <v>5.9</v>
      </c>
      <c r="M1509" t="s">
        <v>72</v>
      </c>
      <c r="N1509">
        <v>5.9</v>
      </c>
      <c r="R1509" s="51">
        <f>Table71417[[#This Row],[Climate finance ($ million)]]/Table71417[[#This Row],[Total commitment ($ million)]]</f>
        <v>1</v>
      </c>
      <c r="S1509" s="40" t="s">
        <v>12047</v>
      </c>
      <c r="T1509" s="1" t="s">
        <v>8819</v>
      </c>
    </row>
    <row r="1510" spans="1:20" x14ac:dyDescent="0.25">
      <c r="A1510" t="s">
        <v>8816</v>
      </c>
      <c r="B1510" s="40" t="s">
        <v>66</v>
      </c>
      <c r="C1510" t="s">
        <v>6057</v>
      </c>
      <c r="D1510" s="46">
        <v>51857</v>
      </c>
      <c r="F1510" s="10">
        <v>2021</v>
      </c>
      <c r="G1510" s="40" t="s">
        <v>4725</v>
      </c>
      <c r="H1510" s="46" t="s">
        <v>12301</v>
      </c>
      <c r="I1510" t="s">
        <v>4856</v>
      </c>
      <c r="J1510">
        <v>4.0999999999999996</v>
      </c>
      <c r="N1510">
        <v>4.0999999999999996</v>
      </c>
      <c r="R1510" s="51">
        <f>Table71417[[#This Row],[Climate finance ($ million)]]/Table71417[[#This Row],[Total commitment ($ million)]]</f>
        <v>1</v>
      </c>
      <c r="S1510" s="44" t="s">
        <v>12047</v>
      </c>
      <c r="T1510" s="1" t="s">
        <v>8818</v>
      </c>
    </row>
    <row r="1511" spans="1:20" x14ac:dyDescent="0.25">
      <c r="A1511" t="s">
        <v>8816</v>
      </c>
      <c r="B1511" s="40" t="s">
        <v>91</v>
      </c>
      <c r="C1511" t="s">
        <v>5559</v>
      </c>
      <c r="D1511" s="10">
        <v>51870</v>
      </c>
      <c r="F1511" s="10">
        <v>2022</v>
      </c>
      <c r="G1511" s="40" t="s">
        <v>7066</v>
      </c>
      <c r="H1511" s="40" t="s">
        <v>12301</v>
      </c>
      <c r="I1511" t="s">
        <v>4856</v>
      </c>
      <c r="J1511">
        <v>55.2</v>
      </c>
      <c r="M1511" t="s">
        <v>24</v>
      </c>
      <c r="N1511">
        <v>55.2</v>
      </c>
      <c r="R1511" s="51">
        <f>Table71417[[#This Row],[Climate finance ($ million)]]/Table71417[[#This Row],[Total commitment ($ million)]]</f>
        <v>1</v>
      </c>
      <c r="S1511" s="40" t="s">
        <v>11662</v>
      </c>
      <c r="T1511" s="1" t="s">
        <v>8819</v>
      </c>
    </row>
    <row r="1512" spans="1:20" x14ac:dyDescent="0.25">
      <c r="A1512" t="s">
        <v>8816</v>
      </c>
      <c r="B1512" s="46" t="s">
        <v>66</v>
      </c>
      <c r="C1512" t="s">
        <v>12346</v>
      </c>
      <c r="D1512" s="45">
        <v>51879</v>
      </c>
      <c r="F1512" s="10">
        <v>2022</v>
      </c>
      <c r="G1512" s="46" t="s">
        <v>9642</v>
      </c>
      <c r="H1512" s="46" t="s">
        <v>12301</v>
      </c>
      <c r="I1512" t="s">
        <v>141</v>
      </c>
      <c r="J1512">
        <v>20</v>
      </c>
      <c r="M1512" t="s">
        <v>24</v>
      </c>
      <c r="N1512">
        <v>20</v>
      </c>
      <c r="R1512" s="51">
        <f>Table71417[[#This Row],[Climate finance ($ million)]]/Table71417[[#This Row],[Total commitment ($ million)]]</f>
        <v>1</v>
      </c>
      <c r="S1512" s="44" t="s">
        <v>11958</v>
      </c>
      <c r="T1512" s="1" t="s">
        <v>8819</v>
      </c>
    </row>
    <row r="1513" spans="1:20" x14ac:dyDescent="0.25">
      <c r="A1513" t="s">
        <v>8816</v>
      </c>
      <c r="B1513" s="46" t="s">
        <v>66</v>
      </c>
      <c r="C1513" t="s">
        <v>12346</v>
      </c>
      <c r="D1513" s="10">
        <v>51879</v>
      </c>
      <c r="F1513" s="10">
        <v>2023</v>
      </c>
      <c r="G1513" s="46" t="s">
        <v>9642</v>
      </c>
      <c r="H1513" s="46" t="s">
        <v>12301</v>
      </c>
      <c r="I1513" t="s">
        <v>141</v>
      </c>
      <c r="J1513">
        <v>9</v>
      </c>
      <c r="M1513" t="s">
        <v>24</v>
      </c>
      <c r="N1513">
        <v>9</v>
      </c>
      <c r="R1513" s="51">
        <f>Table71417[[#This Row],[Climate finance ($ million)]]/Table71417[[#This Row],[Total commitment ($ million)]]</f>
        <v>1</v>
      </c>
      <c r="S1513" s="44" t="s">
        <v>11958</v>
      </c>
      <c r="T1513" s="1" t="s">
        <v>8817</v>
      </c>
    </row>
    <row r="1514" spans="1:20" x14ac:dyDescent="0.25">
      <c r="A1514" t="s">
        <v>8816</v>
      </c>
      <c r="B1514" s="40" t="s">
        <v>66</v>
      </c>
      <c r="C1514" t="s">
        <v>11804</v>
      </c>
      <c r="D1514" s="10">
        <v>51888</v>
      </c>
      <c r="F1514" s="10">
        <v>2023</v>
      </c>
      <c r="G1514" s="40" t="s">
        <v>4733</v>
      </c>
      <c r="H1514" s="40" t="s">
        <v>12301</v>
      </c>
      <c r="I1514" t="s">
        <v>4856</v>
      </c>
      <c r="J1514" s="6">
        <v>10.199999999999999</v>
      </c>
      <c r="M1514" t="s">
        <v>25</v>
      </c>
      <c r="N1514">
        <v>3.7</v>
      </c>
      <c r="R1514" s="51">
        <f>Table71417[[#This Row],[Climate finance ($ million)]]/Table71417[[#This Row],[Total commitment ($ million)]]</f>
        <v>0.36274509803921573</v>
      </c>
      <c r="S1514" s="44" t="s">
        <v>11805</v>
      </c>
      <c r="T1514" s="1" t="s">
        <v>8817</v>
      </c>
    </row>
    <row r="1515" spans="1:20" x14ac:dyDescent="0.25">
      <c r="A1515" t="s">
        <v>8816</v>
      </c>
      <c r="B1515" s="40" t="s">
        <v>91</v>
      </c>
      <c r="C1515" t="s">
        <v>6226</v>
      </c>
      <c r="D1515" s="46">
        <v>51890</v>
      </c>
      <c r="F1515" s="10">
        <v>2021</v>
      </c>
      <c r="G1515" s="40" t="s">
        <v>7066</v>
      </c>
      <c r="H1515" s="40" t="s">
        <v>12301</v>
      </c>
      <c r="I1515" t="s">
        <v>6037</v>
      </c>
      <c r="J1515">
        <v>21</v>
      </c>
      <c r="N1515">
        <v>21</v>
      </c>
      <c r="R1515" s="51">
        <f>Table71417[[#This Row],[Climate finance ($ million)]]/Table71417[[#This Row],[Total commitment ($ million)]]</f>
        <v>1</v>
      </c>
      <c r="S1515" s="44" t="s">
        <v>12038</v>
      </c>
      <c r="T1515" s="1" t="s">
        <v>8818</v>
      </c>
    </row>
    <row r="1516" spans="1:20" x14ac:dyDescent="0.25">
      <c r="A1516" t="s">
        <v>8816</v>
      </c>
      <c r="B1516" s="40" t="s">
        <v>91</v>
      </c>
      <c r="C1516" t="s">
        <v>6227</v>
      </c>
      <c r="D1516" s="46">
        <v>51894</v>
      </c>
      <c r="F1516" s="10">
        <v>2021</v>
      </c>
      <c r="G1516" s="40" t="s">
        <v>6429</v>
      </c>
      <c r="H1516" s="40" t="s">
        <v>12301</v>
      </c>
      <c r="I1516" t="s">
        <v>6037</v>
      </c>
      <c r="J1516">
        <v>10</v>
      </c>
      <c r="N1516">
        <v>10</v>
      </c>
      <c r="R1516" s="51">
        <f>Table71417[[#This Row],[Climate finance ($ million)]]/Table71417[[#This Row],[Total commitment ($ million)]]</f>
        <v>1</v>
      </c>
      <c r="S1516" s="40" t="s">
        <v>12407</v>
      </c>
      <c r="T1516" s="1" t="s">
        <v>8818</v>
      </c>
    </row>
    <row r="1517" spans="1:20" x14ac:dyDescent="0.25">
      <c r="A1517" t="s">
        <v>8816</v>
      </c>
      <c r="B1517" s="40" t="s">
        <v>66</v>
      </c>
      <c r="C1517" t="s">
        <v>12350</v>
      </c>
      <c r="D1517" s="10">
        <v>51898</v>
      </c>
      <c r="F1517" s="10">
        <v>2022</v>
      </c>
      <c r="G1517" s="40" t="s">
        <v>6654</v>
      </c>
      <c r="H1517" s="40" t="s">
        <v>12301</v>
      </c>
      <c r="I1517" t="s">
        <v>4856</v>
      </c>
      <c r="J1517">
        <v>5</v>
      </c>
      <c r="M1517" t="s">
        <v>24</v>
      </c>
      <c r="N1517">
        <v>5</v>
      </c>
      <c r="R1517" s="51">
        <f>Table71417[[#This Row],[Climate finance ($ million)]]/Table71417[[#This Row],[Total commitment ($ million)]]</f>
        <v>1</v>
      </c>
      <c r="S1517" s="40" t="s">
        <v>12034</v>
      </c>
      <c r="T1517" s="1" t="s">
        <v>8819</v>
      </c>
    </row>
    <row r="1518" spans="1:20" x14ac:dyDescent="0.25">
      <c r="A1518" t="s">
        <v>8816</v>
      </c>
      <c r="B1518" s="40" t="s">
        <v>66</v>
      </c>
      <c r="C1518" t="s">
        <v>6100</v>
      </c>
      <c r="D1518" s="46">
        <v>51908</v>
      </c>
      <c r="F1518" s="10">
        <v>2021</v>
      </c>
      <c r="G1518" s="40" t="s">
        <v>6375</v>
      </c>
      <c r="H1518" s="40" t="s">
        <v>12301</v>
      </c>
      <c r="I1518" t="s">
        <v>141</v>
      </c>
      <c r="J1518">
        <v>9</v>
      </c>
      <c r="N1518">
        <v>9</v>
      </c>
      <c r="R1518" s="51">
        <f>Table71417[[#This Row],[Climate finance ($ million)]]/Table71417[[#This Row],[Total commitment ($ million)]]</f>
        <v>1</v>
      </c>
      <c r="S1518" s="40" t="s">
        <v>12063</v>
      </c>
      <c r="T1518" s="1" t="s">
        <v>8818</v>
      </c>
    </row>
    <row r="1519" spans="1:20" x14ac:dyDescent="0.25">
      <c r="A1519" t="s">
        <v>8816</v>
      </c>
      <c r="B1519" s="40" t="s">
        <v>91</v>
      </c>
      <c r="C1519" t="s">
        <v>12058</v>
      </c>
      <c r="D1519" s="46">
        <v>51918</v>
      </c>
      <c r="F1519" s="10">
        <v>2021</v>
      </c>
      <c r="G1519" s="40" t="s">
        <v>6654</v>
      </c>
      <c r="H1519" s="40" t="s">
        <v>12301</v>
      </c>
      <c r="I1519" t="s">
        <v>5170</v>
      </c>
      <c r="J1519">
        <v>1</v>
      </c>
      <c r="N1519">
        <v>1</v>
      </c>
      <c r="R1519" s="51">
        <f>Table71417[[#This Row],[Climate finance ($ million)]]/Table71417[[#This Row],[Total commitment ($ million)]]</f>
        <v>1</v>
      </c>
      <c r="S1519" s="40" t="s">
        <v>12059</v>
      </c>
      <c r="T1519" s="1" t="s">
        <v>8818</v>
      </c>
    </row>
    <row r="1520" spans="1:20" x14ac:dyDescent="0.25">
      <c r="A1520" t="s">
        <v>8816</v>
      </c>
      <c r="B1520" s="40" t="s">
        <v>66</v>
      </c>
      <c r="C1520" t="s">
        <v>11615</v>
      </c>
      <c r="D1520" s="10">
        <v>51923</v>
      </c>
      <c r="F1520" s="10">
        <v>2022</v>
      </c>
      <c r="G1520" s="40" t="s">
        <v>6654</v>
      </c>
      <c r="H1520" s="40" t="s">
        <v>12301</v>
      </c>
      <c r="I1520" t="s">
        <v>4856</v>
      </c>
      <c r="J1520">
        <v>10</v>
      </c>
      <c r="M1520" t="s">
        <v>24</v>
      </c>
      <c r="N1520">
        <v>10</v>
      </c>
      <c r="R1520" s="51">
        <f>Table71417[[#This Row],[Climate finance ($ million)]]/Table71417[[#This Row],[Total commitment ($ million)]]</f>
        <v>1</v>
      </c>
      <c r="S1520" s="40" t="s">
        <v>11616</v>
      </c>
      <c r="T1520" s="1" t="s">
        <v>8819</v>
      </c>
    </row>
    <row r="1521" spans="1:20" x14ac:dyDescent="0.25">
      <c r="A1521" t="s">
        <v>8816</v>
      </c>
      <c r="B1521" s="40" t="s">
        <v>91</v>
      </c>
      <c r="C1521" t="s">
        <v>5669</v>
      </c>
      <c r="D1521" s="10">
        <v>51937</v>
      </c>
      <c r="F1521" s="10">
        <v>2022</v>
      </c>
      <c r="G1521" s="40" t="s">
        <v>6992</v>
      </c>
      <c r="H1521" s="40" t="s">
        <v>12391</v>
      </c>
      <c r="I1521" t="s">
        <v>141</v>
      </c>
      <c r="J1521">
        <v>43.1</v>
      </c>
      <c r="M1521" t="s">
        <v>24</v>
      </c>
      <c r="N1521">
        <v>43.1</v>
      </c>
      <c r="R1521" s="51">
        <f>Table71417[[#This Row],[Climate finance ($ million)]]/Table71417[[#This Row],[Total commitment ($ million)]]</f>
        <v>1</v>
      </c>
      <c r="S1521" s="40" t="s">
        <v>11810</v>
      </c>
      <c r="T1521" s="1" t="s">
        <v>8819</v>
      </c>
    </row>
    <row r="1522" spans="1:20" x14ac:dyDescent="0.25">
      <c r="A1522" t="s">
        <v>8816</v>
      </c>
      <c r="B1522" s="40" t="s">
        <v>91</v>
      </c>
      <c r="C1522" t="s">
        <v>11997</v>
      </c>
      <c r="D1522" s="46">
        <v>51959</v>
      </c>
      <c r="F1522" s="10">
        <v>2021</v>
      </c>
      <c r="G1522" s="40" t="s">
        <v>62</v>
      </c>
      <c r="H1522" s="40" t="s">
        <v>12301</v>
      </c>
      <c r="I1522" t="s">
        <v>5170</v>
      </c>
      <c r="J1522">
        <v>8.8000000000000007</v>
      </c>
      <c r="N1522">
        <v>8.8000000000000007</v>
      </c>
      <c r="R1522" s="51">
        <f>Table71417[[#This Row],[Climate finance ($ million)]]/Table71417[[#This Row],[Total commitment ($ million)]]</f>
        <v>1</v>
      </c>
      <c r="S1522" s="40" t="s">
        <v>11998</v>
      </c>
      <c r="T1522" s="1" t="s">
        <v>8818</v>
      </c>
    </row>
    <row r="1523" spans="1:20" x14ac:dyDescent="0.25">
      <c r="A1523" t="s">
        <v>8816</v>
      </c>
      <c r="B1523" s="40" t="s">
        <v>91</v>
      </c>
      <c r="C1523" t="s">
        <v>5985</v>
      </c>
      <c r="D1523" s="10">
        <v>51961</v>
      </c>
      <c r="F1523" s="10">
        <v>2022</v>
      </c>
      <c r="G1523" s="40" t="s">
        <v>6429</v>
      </c>
      <c r="H1523" s="40" t="s">
        <v>12301</v>
      </c>
      <c r="I1523" t="s">
        <v>4924</v>
      </c>
      <c r="J1523">
        <v>15</v>
      </c>
      <c r="M1523" t="s">
        <v>25</v>
      </c>
      <c r="N1523">
        <v>8.3000000000000007</v>
      </c>
      <c r="R1523" s="51">
        <f>Table71417[[#This Row],[Climate finance ($ million)]]/Table71417[[#This Row],[Total commitment ($ million)]]</f>
        <v>0.55333333333333334</v>
      </c>
      <c r="S1523" s="40" t="s">
        <v>11952</v>
      </c>
      <c r="T1523" s="1" t="s">
        <v>8819</v>
      </c>
    </row>
    <row r="1524" spans="1:20" x14ac:dyDescent="0.25">
      <c r="A1524" t="s">
        <v>8816</v>
      </c>
      <c r="B1524" s="40" t="s">
        <v>91</v>
      </c>
      <c r="C1524" t="s">
        <v>11691</v>
      </c>
      <c r="D1524" s="10">
        <v>51976</v>
      </c>
      <c r="F1524" s="10">
        <v>2022</v>
      </c>
      <c r="G1524" s="40" t="s">
        <v>4725</v>
      </c>
      <c r="H1524" s="40" t="s">
        <v>12301</v>
      </c>
      <c r="I1524" t="s">
        <v>5170</v>
      </c>
      <c r="J1524">
        <v>119</v>
      </c>
      <c r="M1524" t="s">
        <v>24</v>
      </c>
      <c r="N1524">
        <v>47.6</v>
      </c>
      <c r="R1524" s="51">
        <f>Table71417[[#This Row],[Climate finance ($ million)]]/Table71417[[#This Row],[Total commitment ($ million)]]</f>
        <v>0.4</v>
      </c>
      <c r="S1524" s="40" t="s">
        <v>11692</v>
      </c>
      <c r="T1524" s="1" t="s">
        <v>8819</v>
      </c>
    </row>
    <row r="1525" spans="1:20" x14ac:dyDescent="0.25">
      <c r="A1525" t="s">
        <v>8816</v>
      </c>
      <c r="B1525" s="40" t="s">
        <v>91</v>
      </c>
      <c r="C1525" t="s">
        <v>12317</v>
      </c>
      <c r="D1525" s="10">
        <v>51995</v>
      </c>
      <c r="F1525" s="10">
        <v>2022</v>
      </c>
      <c r="G1525" s="40" t="s">
        <v>4725</v>
      </c>
      <c r="H1525" t="s">
        <v>11395</v>
      </c>
      <c r="I1525" t="s">
        <v>5170</v>
      </c>
      <c r="J1525">
        <v>68.400000000000006</v>
      </c>
      <c r="M1525" t="s">
        <v>24</v>
      </c>
      <c r="N1525">
        <v>17.399999999999999</v>
      </c>
      <c r="R1525" s="51">
        <f>Table71417[[#This Row],[Climate finance ($ million)]]/Table71417[[#This Row],[Total commitment ($ million)]]</f>
        <v>0.25438596491228066</v>
      </c>
      <c r="S1525" t="s">
        <v>11395</v>
      </c>
      <c r="T1525" s="1" t="s">
        <v>8819</v>
      </c>
    </row>
    <row r="1526" spans="1:20" x14ac:dyDescent="0.25">
      <c r="A1526" t="s">
        <v>8816</v>
      </c>
      <c r="B1526" s="40" t="s">
        <v>91</v>
      </c>
      <c r="C1526" t="s">
        <v>5518</v>
      </c>
      <c r="D1526" s="10">
        <v>51995</v>
      </c>
      <c r="F1526" s="10">
        <v>2023</v>
      </c>
      <c r="G1526" s="40" t="s">
        <v>4725</v>
      </c>
      <c r="H1526" s="40" t="s">
        <v>12391</v>
      </c>
      <c r="I1526" t="s">
        <v>5119</v>
      </c>
      <c r="J1526">
        <v>142.5</v>
      </c>
      <c r="M1526" t="s">
        <v>24</v>
      </c>
      <c r="N1526">
        <v>97.3</v>
      </c>
      <c r="R1526" s="51">
        <f>Table71417[[#This Row],[Climate finance ($ million)]]/Table71417[[#This Row],[Total commitment ($ million)]]</f>
        <v>0.68280701754385964</v>
      </c>
      <c r="S1526" t="s">
        <v>11395</v>
      </c>
      <c r="T1526" s="1" t="s">
        <v>8817</v>
      </c>
    </row>
    <row r="1527" spans="1:20" x14ac:dyDescent="0.25">
      <c r="A1527" t="s">
        <v>8816</v>
      </c>
      <c r="B1527" s="40" t="s">
        <v>91</v>
      </c>
      <c r="C1527" t="s">
        <v>6101</v>
      </c>
      <c r="D1527" s="46">
        <v>52000</v>
      </c>
      <c r="F1527" s="10">
        <v>2021</v>
      </c>
      <c r="G1527" s="40" t="s">
        <v>7066</v>
      </c>
      <c r="H1527" s="40" t="s">
        <v>12301</v>
      </c>
      <c r="I1527" t="s">
        <v>141</v>
      </c>
      <c r="J1527">
        <v>25.4</v>
      </c>
      <c r="N1527">
        <v>25.4</v>
      </c>
      <c r="R1527" s="51">
        <f>Table71417[[#This Row],[Climate finance ($ million)]]/Table71417[[#This Row],[Total commitment ($ million)]]</f>
        <v>1</v>
      </c>
      <c r="S1527" s="40" t="s">
        <v>12084</v>
      </c>
      <c r="T1527" s="1" t="s">
        <v>8818</v>
      </c>
    </row>
    <row r="1528" spans="1:20" x14ac:dyDescent="0.25">
      <c r="A1528" t="s">
        <v>8816</v>
      </c>
      <c r="B1528" s="40" t="s">
        <v>66</v>
      </c>
      <c r="C1528" t="s">
        <v>12338</v>
      </c>
      <c r="D1528" s="46">
        <v>52019</v>
      </c>
      <c r="F1528" s="10">
        <v>2021</v>
      </c>
      <c r="G1528" s="40" t="s">
        <v>6300</v>
      </c>
      <c r="H1528" s="46" t="s">
        <v>12301</v>
      </c>
      <c r="I1528" t="s">
        <v>4856</v>
      </c>
      <c r="J1528">
        <v>8.5</v>
      </c>
      <c r="N1528">
        <v>8.1999999999999993</v>
      </c>
      <c r="R1528" s="51">
        <f>Table71417[[#This Row],[Climate finance ($ million)]]/Table71417[[#This Row],[Total commitment ($ million)]]</f>
        <v>0.96470588235294108</v>
      </c>
      <c r="S1528" s="47" t="s">
        <v>11847</v>
      </c>
      <c r="T1528" s="1" t="s">
        <v>8818</v>
      </c>
    </row>
    <row r="1529" spans="1:20" x14ac:dyDescent="0.25">
      <c r="A1529" t="s">
        <v>8816</v>
      </c>
      <c r="B1529" s="40" t="s">
        <v>91</v>
      </c>
      <c r="C1529" t="s">
        <v>5784</v>
      </c>
      <c r="D1529" s="10">
        <v>52029</v>
      </c>
      <c r="F1529" s="10">
        <v>2022</v>
      </c>
      <c r="G1529" s="40" t="s">
        <v>11396</v>
      </c>
      <c r="H1529" s="46" t="s">
        <v>12301</v>
      </c>
      <c r="I1529" t="s">
        <v>5170</v>
      </c>
      <c r="J1529">
        <v>2.5</v>
      </c>
      <c r="M1529" t="s">
        <v>24</v>
      </c>
      <c r="N1529">
        <v>1.5</v>
      </c>
      <c r="R1529" s="51">
        <f>Table71417[[#This Row],[Climate finance ($ million)]]/Table71417[[#This Row],[Total commitment ($ million)]]</f>
        <v>0.6</v>
      </c>
      <c r="S1529" s="40" t="s">
        <v>11927</v>
      </c>
      <c r="T1529" s="1" t="s">
        <v>8819</v>
      </c>
    </row>
    <row r="1530" spans="1:20" x14ac:dyDescent="0.25">
      <c r="A1530" t="s">
        <v>8816</v>
      </c>
      <c r="B1530" s="40" t="s">
        <v>91</v>
      </c>
      <c r="C1530" t="s">
        <v>5784</v>
      </c>
      <c r="D1530" s="45">
        <v>52029</v>
      </c>
      <c r="F1530" s="10">
        <v>2021</v>
      </c>
      <c r="G1530" s="40" t="s">
        <v>11396</v>
      </c>
      <c r="H1530" s="46" t="s">
        <v>12301</v>
      </c>
      <c r="I1530" t="s">
        <v>5170</v>
      </c>
      <c r="J1530">
        <v>1.5</v>
      </c>
      <c r="N1530">
        <v>1.5</v>
      </c>
      <c r="R1530" s="51">
        <f>Table71417[[#This Row],[Climate finance ($ million)]]/Table71417[[#This Row],[Total commitment ($ million)]]</f>
        <v>1</v>
      </c>
      <c r="S1530" s="40" t="s">
        <v>11927</v>
      </c>
      <c r="T1530" s="1" t="s">
        <v>8818</v>
      </c>
    </row>
    <row r="1531" spans="1:20" x14ac:dyDescent="0.25">
      <c r="A1531" t="s">
        <v>8816</v>
      </c>
      <c r="B1531" s="40" t="s">
        <v>91</v>
      </c>
      <c r="C1531" t="s">
        <v>12206</v>
      </c>
      <c r="D1531" s="10">
        <v>52038</v>
      </c>
      <c r="F1531" s="10">
        <v>2023</v>
      </c>
      <c r="G1531" s="40" t="s">
        <v>9334</v>
      </c>
      <c r="H1531" s="40" t="s">
        <v>12391</v>
      </c>
      <c r="I1531" t="s">
        <v>5119</v>
      </c>
      <c r="J1531">
        <v>21.9</v>
      </c>
      <c r="M1531" t="s">
        <v>24</v>
      </c>
      <c r="N1531">
        <v>13.4</v>
      </c>
      <c r="R1531" s="51">
        <f>Table71417[[#This Row],[Climate finance ($ million)]]/Table71417[[#This Row],[Total commitment ($ million)]]</f>
        <v>0.61187214611872154</v>
      </c>
      <c r="S1531" t="s">
        <v>11395</v>
      </c>
      <c r="T1531" s="1" t="s">
        <v>8817</v>
      </c>
    </row>
    <row r="1532" spans="1:20" x14ac:dyDescent="0.25">
      <c r="A1532" t="s">
        <v>8816</v>
      </c>
      <c r="B1532" s="40" t="s">
        <v>91</v>
      </c>
      <c r="C1532" t="s">
        <v>12316</v>
      </c>
      <c r="D1532" s="10">
        <v>52062</v>
      </c>
      <c r="F1532" s="10">
        <v>2022</v>
      </c>
      <c r="G1532" s="40" t="s">
        <v>4725</v>
      </c>
      <c r="H1532" t="s">
        <v>11395</v>
      </c>
      <c r="I1532" t="s">
        <v>5170</v>
      </c>
      <c r="J1532">
        <v>41.9</v>
      </c>
      <c r="M1532" t="s">
        <v>24</v>
      </c>
      <c r="N1532">
        <v>32.200000000000003</v>
      </c>
      <c r="R1532" s="51">
        <f>Table71417[[#This Row],[Climate finance ($ million)]]/Table71417[[#This Row],[Total commitment ($ million)]]</f>
        <v>0.76849642004773278</v>
      </c>
      <c r="S1532" t="s">
        <v>11395</v>
      </c>
      <c r="T1532" s="1" t="s">
        <v>8819</v>
      </c>
    </row>
    <row r="1533" spans="1:20" x14ac:dyDescent="0.25">
      <c r="A1533" t="s">
        <v>8816</v>
      </c>
      <c r="B1533" s="40" t="s">
        <v>91</v>
      </c>
      <c r="C1533" t="s">
        <v>5522</v>
      </c>
      <c r="D1533" s="10">
        <v>52062</v>
      </c>
      <c r="F1533" s="10">
        <v>2023</v>
      </c>
      <c r="G1533" s="40" t="s">
        <v>4725</v>
      </c>
      <c r="H1533" s="40" t="s">
        <v>318</v>
      </c>
      <c r="I1533" t="s">
        <v>5119</v>
      </c>
      <c r="J1533">
        <v>74.2</v>
      </c>
      <c r="M1533" t="s">
        <v>24</v>
      </c>
      <c r="N1533">
        <v>67.900000000000006</v>
      </c>
      <c r="R1533" s="51">
        <f>Table71417[[#This Row],[Climate finance ($ million)]]/Table71417[[#This Row],[Total commitment ($ million)]]</f>
        <v>0.91509433962264153</v>
      </c>
      <c r="S1533" t="s">
        <v>11395</v>
      </c>
      <c r="T1533" s="1" t="s">
        <v>8817</v>
      </c>
    </row>
    <row r="1534" spans="1:20" x14ac:dyDescent="0.25">
      <c r="A1534" t="s">
        <v>8816</v>
      </c>
      <c r="B1534" s="40" t="s">
        <v>91</v>
      </c>
      <c r="C1534" t="s">
        <v>5064</v>
      </c>
      <c r="D1534" s="10">
        <v>52097</v>
      </c>
      <c r="F1534" s="10">
        <v>2023</v>
      </c>
      <c r="G1534" s="40" t="s">
        <v>9317</v>
      </c>
      <c r="H1534" s="40" t="s">
        <v>12301</v>
      </c>
      <c r="I1534" t="s">
        <v>4856</v>
      </c>
      <c r="J1534">
        <v>10</v>
      </c>
      <c r="M1534" t="s">
        <v>24</v>
      </c>
      <c r="N1534">
        <v>10</v>
      </c>
      <c r="R1534" s="51">
        <f>Table71417[[#This Row],[Climate finance ($ million)]]/Table71417[[#This Row],[Total commitment ($ million)]]</f>
        <v>1</v>
      </c>
      <c r="S1534" s="44" t="s">
        <v>12079</v>
      </c>
      <c r="T1534" s="1" t="s">
        <v>8817</v>
      </c>
    </row>
    <row r="1535" spans="1:20" x14ac:dyDescent="0.25">
      <c r="A1535" t="s">
        <v>8816</v>
      </c>
      <c r="B1535" s="40" t="s">
        <v>91</v>
      </c>
      <c r="C1535" t="s">
        <v>5064</v>
      </c>
      <c r="D1535" s="10">
        <v>52097</v>
      </c>
      <c r="F1535" s="10">
        <v>2021</v>
      </c>
      <c r="G1535" s="40" t="s">
        <v>9317</v>
      </c>
      <c r="H1535" s="40" t="s">
        <v>12301</v>
      </c>
      <c r="I1535" t="s">
        <v>4856</v>
      </c>
      <c r="J1535">
        <v>57.5</v>
      </c>
      <c r="N1535">
        <v>57.5</v>
      </c>
      <c r="R1535" s="51">
        <f>Table71417[[#This Row],[Climate finance ($ million)]]/Table71417[[#This Row],[Total commitment ($ million)]]</f>
        <v>1</v>
      </c>
      <c r="S1535" s="44" t="s">
        <v>12079</v>
      </c>
      <c r="T1535" s="1" t="s">
        <v>8818</v>
      </c>
    </row>
    <row r="1536" spans="1:20" x14ac:dyDescent="0.25">
      <c r="A1536" t="s">
        <v>8816</v>
      </c>
      <c r="B1536" s="40" t="s">
        <v>91</v>
      </c>
      <c r="C1536" t="s">
        <v>6077</v>
      </c>
      <c r="D1536" s="46">
        <v>52102</v>
      </c>
      <c r="F1536" s="10">
        <v>2021</v>
      </c>
      <c r="G1536" s="40" t="s">
        <v>11396</v>
      </c>
      <c r="H1536" s="40" t="s">
        <v>12301</v>
      </c>
      <c r="I1536" t="s">
        <v>4924</v>
      </c>
      <c r="J1536">
        <v>10</v>
      </c>
      <c r="N1536">
        <v>10</v>
      </c>
      <c r="R1536" s="51">
        <f>Table71417[[#This Row],[Climate finance ($ million)]]/Table71417[[#This Row],[Total commitment ($ million)]]</f>
        <v>1</v>
      </c>
      <c r="S1536" s="44" t="s">
        <v>11921</v>
      </c>
      <c r="T1536" s="1" t="s">
        <v>8818</v>
      </c>
    </row>
    <row r="1537" spans="1:20" x14ac:dyDescent="0.25">
      <c r="A1537" t="s">
        <v>8816</v>
      </c>
      <c r="B1537" s="40" t="s">
        <v>91</v>
      </c>
      <c r="C1537" t="s">
        <v>6102</v>
      </c>
      <c r="D1537" s="46">
        <v>52109</v>
      </c>
      <c r="F1537" s="10">
        <v>2021</v>
      </c>
      <c r="G1537" s="40" t="s">
        <v>4725</v>
      </c>
      <c r="H1537" s="40" t="s">
        <v>12301</v>
      </c>
      <c r="I1537" t="s">
        <v>141</v>
      </c>
      <c r="J1537">
        <v>35.299999999999997</v>
      </c>
      <c r="N1537">
        <v>35.299999999999997</v>
      </c>
      <c r="R1537" s="51">
        <f>Table71417[[#This Row],[Climate finance ($ million)]]/Table71417[[#This Row],[Total commitment ($ million)]]</f>
        <v>1</v>
      </c>
      <c r="S1537" s="46" t="s">
        <v>11878</v>
      </c>
      <c r="T1537" s="1" t="s">
        <v>8818</v>
      </c>
    </row>
    <row r="1538" spans="1:20" x14ac:dyDescent="0.25">
      <c r="A1538" t="s">
        <v>8816</v>
      </c>
      <c r="B1538" s="40" t="s">
        <v>91</v>
      </c>
      <c r="C1538" t="s">
        <v>11994</v>
      </c>
      <c r="D1538" s="10">
        <v>52127</v>
      </c>
      <c r="F1538" s="10">
        <v>2022</v>
      </c>
      <c r="G1538" s="40" t="s">
        <v>306</v>
      </c>
      <c r="H1538" s="40" t="s">
        <v>12301</v>
      </c>
      <c r="I1538" t="s">
        <v>5170</v>
      </c>
      <c r="J1538">
        <v>9.4</v>
      </c>
      <c r="M1538" t="s">
        <v>24</v>
      </c>
      <c r="N1538">
        <v>9.4</v>
      </c>
      <c r="R1538" s="51">
        <f>Table71417[[#This Row],[Climate finance ($ million)]]/Table71417[[#This Row],[Total commitment ($ million)]]</f>
        <v>1</v>
      </c>
      <c r="S1538" s="40" t="s">
        <v>11995</v>
      </c>
      <c r="T1538" s="1" t="s">
        <v>8819</v>
      </c>
    </row>
    <row r="1539" spans="1:20" x14ac:dyDescent="0.25">
      <c r="A1539" t="s">
        <v>8816</v>
      </c>
      <c r="B1539" s="40" t="s">
        <v>91</v>
      </c>
      <c r="C1539" t="s">
        <v>11994</v>
      </c>
      <c r="D1539" s="45">
        <v>52127</v>
      </c>
      <c r="F1539" s="10">
        <v>2021</v>
      </c>
      <c r="G1539" s="40" t="s">
        <v>306</v>
      </c>
      <c r="H1539" s="40" t="s">
        <v>12301</v>
      </c>
      <c r="I1539" t="s">
        <v>5170</v>
      </c>
      <c r="J1539">
        <v>8.8000000000000007</v>
      </c>
      <c r="N1539">
        <v>8.8000000000000007</v>
      </c>
      <c r="R1539" s="51">
        <f>Table71417[[#This Row],[Climate finance ($ million)]]/Table71417[[#This Row],[Total commitment ($ million)]]</f>
        <v>1</v>
      </c>
      <c r="S1539" s="40" t="s">
        <v>11995</v>
      </c>
      <c r="T1539" s="1" t="s">
        <v>8818</v>
      </c>
    </row>
    <row r="1540" spans="1:20" x14ac:dyDescent="0.25">
      <c r="A1540" t="s">
        <v>8816</v>
      </c>
      <c r="B1540" s="40" t="s">
        <v>91</v>
      </c>
      <c r="C1540" t="s">
        <v>11917</v>
      </c>
      <c r="D1540" s="46">
        <v>52136</v>
      </c>
      <c r="F1540" s="10">
        <v>2021</v>
      </c>
      <c r="G1540" s="40" t="s">
        <v>62</v>
      </c>
      <c r="H1540" s="40" t="s">
        <v>12301</v>
      </c>
      <c r="I1540" t="s">
        <v>6037</v>
      </c>
      <c r="J1540">
        <v>4.4000000000000004</v>
      </c>
      <c r="N1540">
        <v>4.4000000000000004</v>
      </c>
      <c r="R1540" s="51">
        <f>Table71417[[#This Row],[Climate finance ($ million)]]/Table71417[[#This Row],[Total commitment ($ million)]]</f>
        <v>1</v>
      </c>
      <c r="S1540" s="47" t="s">
        <v>11918</v>
      </c>
      <c r="T1540" s="1" t="s">
        <v>8818</v>
      </c>
    </row>
    <row r="1541" spans="1:20" x14ac:dyDescent="0.25">
      <c r="A1541" t="s">
        <v>8816</v>
      </c>
      <c r="B1541" s="46" t="s">
        <v>66</v>
      </c>
      <c r="C1541" t="s">
        <v>6103</v>
      </c>
      <c r="D1541">
        <v>52137</v>
      </c>
      <c r="F1541" s="10">
        <v>2021</v>
      </c>
      <c r="G1541" s="46" t="s">
        <v>12159</v>
      </c>
      <c r="H1541" s="46" t="s">
        <v>196</v>
      </c>
      <c r="I1541" t="s">
        <v>141</v>
      </c>
      <c r="J1541">
        <v>9.5</v>
      </c>
      <c r="N1541">
        <v>9.5</v>
      </c>
      <c r="R1541" s="51">
        <f>Table71417[[#This Row],[Climate finance ($ million)]]/Table71417[[#This Row],[Total commitment ($ million)]]</f>
        <v>1</v>
      </c>
      <c r="S1541" s="40" t="s">
        <v>11876</v>
      </c>
      <c r="T1541" s="1" t="s">
        <v>8818</v>
      </c>
    </row>
    <row r="1542" spans="1:20" x14ac:dyDescent="0.25">
      <c r="A1542" t="s">
        <v>8816</v>
      </c>
      <c r="B1542" s="40" t="s">
        <v>66</v>
      </c>
      <c r="C1542" t="s">
        <v>12304</v>
      </c>
      <c r="D1542" s="46">
        <v>52149</v>
      </c>
      <c r="F1542" s="10">
        <v>2021</v>
      </c>
      <c r="G1542" s="40" t="s">
        <v>306</v>
      </c>
      <c r="H1542" s="40" t="s">
        <v>12301</v>
      </c>
      <c r="I1542" t="s">
        <v>84</v>
      </c>
      <c r="J1542">
        <v>31.5</v>
      </c>
      <c r="N1542">
        <v>31.5</v>
      </c>
      <c r="R1542" s="51">
        <f>Table71417[[#This Row],[Climate finance ($ million)]]/Table71417[[#This Row],[Total commitment ($ million)]]</f>
        <v>1</v>
      </c>
      <c r="S1542" s="47" t="s">
        <v>12053</v>
      </c>
      <c r="T1542" s="1" t="s">
        <v>8818</v>
      </c>
    </row>
    <row r="1543" spans="1:20" x14ac:dyDescent="0.25">
      <c r="A1543" t="s">
        <v>8816</v>
      </c>
      <c r="B1543" s="40" t="s">
        <v>91</v>
      </c>
      <c r="C1543" t="s">
        <v>6243</v>
      </c>
      <c r="D1543" s="46">
        <v>52196</v>
      </c>
      <c r="F1543" s="10">
        <v>2021</v>
      </c>
      <c r="G1543" s="40" t="s">
        <v>2591</v>
      </c>
      <c r="H1543" s="40" t="s">
        <v>12301</v>
      </c>
      <c r="I1543" t="s">
        <v>4924</v>
      </c>
      <c r="J1543">
        <v>7.5</v>
      </c>
      <c r="N1543">
        <v>7.5</v>
      </c>
      <c r="R1543" s="51">
        <f>Table71417[[#This Row],[Climate finance ($ million)]]/Table71417[[#This Row],[Total commitment ($ million)]]</f>
        <v>1</v>
      </c>
      <c r="S1543" s="44" t="s">
        <v>12000</v>
      </c>
      <c r="T1543" s="1" t="s">
        <v>8818</v>
      </c>
    </row>
    <row r="1544" spans="1:20" x14ac:dyDescent="0.25">
      <c r="A1544" t="s">
        <v>8816</v>
      </c>
      <c r="B1544" s="40" t="s">
        <v>91</v>
      </c>
      <c r="C1544" t="s">
        <v>12285</v>
      </c>
      <c r="D1544" s="46">
        <v>52212</v>
      </c>
      <c r="F1544" s="10">
        <v>2021</v>
      </c>
      <c r="G1544" s="40" t="s">
        <v>4726</v>
      </c>
      <c r="H1544" s="46" t="s">
        <v>12301</v>
      </c>
      <c r="I1544" t="s">
        <v>141</v>
      </c>
      <c r="J1544">
        <v>40</v>
      </c>
      <c r="N1544">
        <v>40</v>
      </c>
      <c r="R1544" s="51">
        <f>Table71417[[#This Row],[Climate finance ($ million)]]/Table71417[[#This Row],[Total commitment ($ million)]]</f>
        <v>1</v>
      </c>
      <c r="S1544" s="47" t="s">
        <v>11993</v>
      </c>
      <c r="T1544" s="1" t="s">
        <v>8818</v>
      </c>
    </row>
    <row r="1545" spans="1:20" x14ac:dyDescent="0.25">
      <c r="A1545" t="s">
        <v>8816</v>
      </c>
      <c r="B1545" s="40" t="s">
        <v>91</v>
      </c>
      <c r="C1545" t="s">
        <v>5671</v>
      </c>
      <c r="D1545" s="10">
        <v>52221</v>
      </c>
      <c r="F1545" s="10">
        <v>2022</v>
      </c>
      <c r="G1545" s="40" t="s">
        <v>2591</v>
      </c>
      <c r="H1545" s="40" t="s">
        <v>12301</v>
      </c>
      <c r="I1545" t="s">
        <v>141</v>
      </c>
      <c r="J1545">
        <v>20.100000000000001</v>
      </c>
      <c r="M1545" t="s">
        <v>24</v>
      </c>
      <c r="N1545">
        <v>20.100000000000001</v>
      </c>
      <c r="R1545" s="51">
        <f>Table71417[[#This Row],[Climate finance ($ million)]]/Table71417[[#This Row],[Total commitment ($ million)]]</f>
        <v>1</v>
      </c>
      <c r="S1545" s="44" t="s">
        <v>11801</v>
      </c>
      <c r="T1545" s="1" t="s">
        <v>8819</v>
      </c>
    </row>
    <row r="1546" spans="1:20" x14ac:dyDescent="0.25">
      <c r="A1546" t="s">
        <v>8816</v>
      </c>
      <c r="B1546" s="40" t="s">
        <v>91</v>
      </c>
      <c r="C1546" t="s">
        <v>5788</v>
      </c>
      <c r="D1546" s="10">
        <v>52240</v>
      </c>
      <c r="F1546" s="10">
        <v>2022</v>
      </c>
      <c r="G1546" s="40" t="s">
        <v>4726</v>
      </c>
      <c r="H1546" s="40" t="s">
        <v>12301</v>
      </c>
      <c r="I1546" t="s">
        <v>5170</v>
      </c>
      <c r="J1546">
        <v>50</v>
      </c>
      <c r="M1546" t="s">
        <v>24</v>
      </c>
      <c r="N1546">
        <v>15</v>
      </c>
      <c r="R1546" s="51">
        <f>Table71417[[#This Row],[Climate finance ($ million)]]/Table71417[[#This Row],[Total commitment ($ million)]]</f>
        <v>0.3</v>
      </c>
      <c r="S1546" s="40" t="s">
        <v>12048</v>
      </c>
      <c r="T1546" s="1" t="s">
        <v>8819</v>
      </c>
    </row>
    <row r="1547" spans="1:20" x14ac:dyDescent="0.25">
      <c r="A1547" t="s">
        <v>8816</v>
      </c>
      <c r="B1547" s="40" t="s">
        <v>91</v>
      </c>
      <c r="C1547" t="s">
        <v>12187</v>
      </c>
      <c r="D1547" s="10">
        <v>52255</v>
      </c>
      <c r="F1547" s="10">
        <v>2022</v>
      </c>
      <c r="G1547" s="40" t="s">
        <v>12177</v>
      </c>
      <c r="H1547" s="40" t="s">
        <v>196</v>
      </c>
      <c r="I1547" t="s">
        <v>5610</v>
      </c>
      <c r="J1547">
        <v>19</v>
      </c>
      <c r="M1547" t="s">
        <v>24</v>
      </c>
      <c r="N1547">
        <v>8.6999999999999993</v>
      </c>
      <c r="R1547" s="51">
        <f>Table71417[[#This Row],[Climate finance ($ million)]]/Table71417[[#This Row],[Total commitment ($ million)]]</f>
        <v>0.45789473684210524</v>
      </c>
      <c r="S1547" s="44" t="s">
        <v>11899</v>
      </c>
      <c r="T1547" s="1" t="s">
        <v>8819</v>
      </c>
    </row>
    <row r="1548" spans="1:20" x14ac:dyDescent="0.25">
      <c r="A1548" t="s">
        <v>8816</v>
      </c>
      <c r="B1548" s="40" t="s">
        <v>66</v>
      </c>
      <c r="C1548" t="s">
        <v>5562</v>
      </c>
      <c r="D1548" s="10">
        <v>52273</v>
      </c>
      <c r="F1548" s="10">
        <v>2022</v>
      </c>
      <c r="G1548" s="40" t="s">
        <v>11396</v>
      </c>
      <c r="H1548" s="40" t="s">
        <v>12301</v>
      </c>
      <c r="I1548" t="s">
        <v>4856</v>
      </c>
      <c r="J1548">
        <v>6.5</v>
      </c>
      <c r="M1548" t="s">
        <v>24</v>
      </c>
      <c r="N1548">
        <v>1.5</v>
      </c>
      <c r="R1548" s="51">
        <f>Table71417[[#This Row],[Climate finance ($ million)]]/Table71417[[#This Row],[Total commitment ($ million)]]</f>
        <v>0.23076923076923078</v>
      </c>
      <c r="S1548" s="44" t="s">
        <v>11922</v>
      </c>
      <c r="T1548" s="1" t="s">
        <v>8819</v>
      </c>
    </row>
    <row r="1549" spans="1:20" x14ac:dyDescent="0.25">
      <c r="A1549" t="s">
        <v>8816</v>
      </c>
      <c r="B1549" s="40" t="s">
        <v>66</v>
      </c>
      <c r="C1549" t="s">
        <v>5562</v>
      </c>
      <c r="D1549" s="10">
        <v>52273</v>
      </c>
      <c r="F1549" s="10">
        <v>2023</v>
      </c>
      <c r="G1549" s="40" t="s">
        <v>11396</v>
      </c>
      <c r="H1549" s="40" t="s">
        <v>12301</v>
      </c>
      <c r="I1549" t="s">
        <v>4856</v>
      </c>
      <c r="J1549" s="6">
        <v>6.5</v>
      </c>
      <c r="M1549" t="s">
        <v>24</v>
      </c>
      <c r="N1549">
        <v>1.5</v>
      </c>
      <c r="R1549" s="51">
        <f>Table71417[[#This Row],[Climate finance ($ million)]]/Table71417[[#This Row],[Total commitment ($ million)]]</f>
        <v>0.23076923076923078</v>
      </c>
      <c r="S1549" s="44" t="s">
        <v>11922</v>
      </c>
      <c r="T1549" s="1" t="s">
        <v>8817</v>
      </c>
    </row>
    <row r="1550" spans="1:20" x14ac:dyDescent="0.25">
      <c r="A1550" t="s">
        <v>8816</v>
      </c>
      <c r="B1550" s="40" t="s">
        <v>66</v>
      </c>
      <c r="C1550" t="s">
        <v>4876</v>
      </c>
      <c r="D1550" s="10">
        <v>52282</v>
      </c>
      <c r="F1550" s="10">
        <v>2023</v>
      </c>
      <c r="G1550" s="40" t="s">
        <v>525</v>
      </c>
      <c r="H1550" s="46" t="s">
        <v>12301</v>
      </c>
      <c r="I1550" t="s">
        <v>4856</v>
      </c>
      <c r="J1550" s="6">
        <v>2</v>
      </c>
      <c r="M1550" t="s">
        <v>24</v>
      </c>
      <c r="N1550">
        <v>1.4</v>
      </c>
      <c r="R1550" s="51">
        <f>Table71417[[#This Row],[Climate finance ($ million)]]/Table71417[[#This Row],[Total commitment ($ million)]]</f>
        <v>0.7</v>
      </c>
      <c r="S1550" s="44" t="s">
        <v>11639</v>
      </c>
      <c r="T1550" s="1" t="s">
        <v>8817</v>
      </c>
    </row>
    <row r="1551" spans="1:20" x14ac:dyDescent="0.25">
      <c r="A1551" t="s">
        <v>8816</v>
      </c>
      <c r="B1551" s="40" t="s">
        <v>91</v>
      </c>
      <c r="C1551" t="s">
        <v>12001</v>
      </c>
      <c r="D1551" s="46">
        <v>52312</v>
      </c>
      <c r="F1551" s="10">
        <v>2021</v>
      </c>
      <c r="G1551" s="40" t="s">
        <v>7066</v>
      </c>
      <c r="H1551" s="40" t="s">
        <v>12301</v>
      </c>
      <c r="I1551" t="s">
        <v>141</v>
      </c>
      <c r="J1551">
        <v>59.9</v>
      </c>
      <c r="N1551">
        <v>59.9</v>
      </c>
      <c r="R1551" s="51">
        <f>Table71417[[#This Row],[Climate finance ($ million)]]/Table71417[[#This Row],[Total commitment ($ million)]]</f>
        <v>1</v>
      </c>
      <c r="S1551" s="47" t="s">
        <v>12002</v>
      </c>
      <c r="T1551" s="1" t="s">
        <v>8818</v>
      </c>
    </row>
    <row r="1552" spans="1:20" x14ac:dyDescent="0.25">
      <c r="A1552" t="s">
        <v>8816</v>
      </c>
      <c r="B1552" s="40" t="s">
        <v>91</v>
      </c>
      <c r="C1552" t="s">
        <v>6106</v>
      </c>
      <c r="D1552" s="48">
        <v>52319</v>
      </c>
      <c r="F1552">
        <v>2021</v>
      </c>
      <c r="G1552" s="40" t="s">
        <v>9320</v>
      </c>
      <c r="H1552" s="40" t="s">
        <v>12301</v>
      </c>
      <c r="I1552" t="s">
        <v>141</v>
      </c>
      <c r="J1552">
        <v>8</v>
      </c>
      <c r="N1552">
        <v>8</v>
      </c>
      <c r="R1552" s="51">
        <f>Table71417[[#This Row],[Climate finance ($ million)]]/Table71417[[#This Row],[Total commitment ($ million)]]</f>
        <v>1</v>
      </c>
      <c r="S1552" s="44" t="s">
        <v>12023</v>
      </c>
      <c r="T1552" s="1" t="s">
        <v>8818</v>
      </c>
    </row>
    <row r="1553" spans="1:20" x14ac:dyDescent="0.25">
      <c r="A1553" t="s">
        <v>8816</v>
      </c>
      <c r="B1553" s="40" t="s">
        <v>66</v>
      </c>
      <c r="C1553" t="s">
        <v>5673</v>
      </c>
      <c r="D1553" s="10">
        <v>52320</v>
      </c>
      <c r="F1553" s="10">
        <v>2022</v>
      </c>
      <c r="G1553" s="40" t="s">
        <v>8808</v>
      </c>
      <c r="H1553" s="40" t="s">
        <v>12301</v>
      </c>
      <c r="I1553" t="s">
        <v>141</v>
      </c>
      <c r="J1553">
        <v>25</v>
      </c>
      <c r="M1553" t="s">
        <v>24</v>
      </c>
      <c r="N1553">
        <v>25</v>
      </c>
      <c r="R1553" s="51">
        <f>Table71417[[#This Row],[Climate finance ($ million)]]/Table71417[[#This Row],[Total commitment ($ million)]]</f>
        <v>1</v>
      </c>
      <c r="S1553" s="40" t="s">
        <v>12052</v>
      </c>
      <c r="T1553" s="1" t="s">
        <v>8819</v>
      </c>
    </row>
    <row r="1554" spans="1:20" x14ac:dyDescent="0.25">
      <c r="A1554" t="s">
        <v>8816</v>
      </c>
      <c r="B1554" s="40" t="s">
        <v>91</v>
      </c>
      <c r="C1554" t="s">
        <v>6264</v>
      </c>
      <c r="D1554" s="10">
        <v>52346</v>
      </c>
      <c r="F1554" s="10">
        <v>2022</v>
      </c>
      <c r="G1554" s="40" t="s">
        <v>4725</v>
      </c>
      <c r="H1554" s="40" t="s">
        <v>12391</v>
      </c>
      <c r="I1554" t="s">
        <v>5170</v>
      </c>
      <c r="J1554">
        <v>38.5</v>
      </c>
      <c r="M1554" t="s">
        <v>24</v>
      </c>
      <c r="N1554">
        <v>23.6</v>
      </c>
      <c r="R1554" s="51">
        <f>Table71417[[#This Row],[Climate finance ($ million)]]/Table71417[[#This Row],[Total commitment ($ million)]]</f>
        <v>0.61298701298701297</v>
      </c>
      <c r="S1554" t="s">
        <v>11395</v>
      </c>
      <c r="T1554" s="1" t="s">
        <v>8819</v>
      </c>
    </row>
    <row r="1555" spans="1:20" x14ac:dyDescent="0.25">
      <c r="A1555" t="s">
        <v>8816</v>
      </c>
      <c r="B1555" s="40" t="s">
        <v>91</v>
      </c>
      <c r="C1555" t="s">
        <v>6264</v>
      </c>
      <c r="D1555" s="10">
        <v>52346</v>
      </c>
      <c r="F1555" s="10">
        <v>2023</v>
      </c>
      <c r="G1555" s="40" t="s">
        <v>4725</v>
      </c>
      <c r="H1555" s="40" t="s">
        <v>12391</v>
      </c>
      <c r="I1555" t="s">
        <v>5119</v>
      </c>
      <c r="J1555">
        <v>66.7</v>
      </c>
      <c r="M1555" t="s">
        <v>24</v>
      </c>
      <c r="N1555">
        <v>25.4</v>
      </c>
      <c r="R1555" s="51">
        <f>Table71417[[#This Row],[Climate finance ($ million)]]/Table71417[[#This Row],[Total commitment ($ million)]]</f>
        <v>0.38080959520239877</v>
      </c>
      <c r="S1555" t="s">
        <v>11395</v>
      </c>
      <c r="T1555" s="1" t="s">
        <v>8817</v>
      </c>
    </row>
    <row r="1556" spans="1:20" x14ac:dyDescent="0.25">
      <c r="A1556" t="s">
        <v>8816</v>
      </c>
      <c r="B1556" s="40" t="s">
        <v>91</v>
      </c>
      <c r="C1556" t="s">
        <v>11916</v>
      </c>
      <c r="D1556" s="46">
        <v>52354</v>
      </c>
      <c r="F1556" s="10">
        <v>2021</v>
      </c>
      <c r="G1556" s="40" t="s">
        <v>11396</v>
      </c>
      <c r="H1556" s="40" t="s">
        <v>12301</v>
      </c>
      <c r="I1556" t="s">
        <v>5170</v>
      </c>
      <c r="J1556">
        <v>3</v>
      </c>
      <c r="N1556">
        <v>3</v>
      </c>
      <c r="R1556" s="51">
        <f>Table71417[[#This Row],[Climate finance ($ million)]]/Table71417[[#This Row],[Total commitment ($ million)]]</f>
        <v>1</v>
      </c>
      <c r="S1556" s="46" t="s">
        <v>12049</v>
      </c>
      <c r="T1556" s="1" t="s">
        <v>8818</v>
      </c>
    </row>
    <row r="1557" spans="1:20" x14ac:dyDescent="0.25">
      <c r="A1557" t="s">
        <v>8816</v>
      </c>
      <c r="B1557" s="40" t="s">
        <v>91</v>
      </c>
      <c r="C1557" t="s">
        <v>4999</v>
      </c>
      <c r="D1557" s="10">
        <v>52361</v>
      </c>
      <c r="F1557" s="10">
        <v>2023</v>
      </c>
      <c r="G1557" s="40" t="s">
        <v>6375</v>
      </c>
      <c r="H1557" s="40" t="s">
        <v>12301</v>
      </c>
      <c r="I1557" t="s">
        <v>141</v>
      </c>
      <c r="J1557">
        <v>29</v>
      </c>
      <c r="M1557" t="s">
        <v>24</v>
      </c>
      <c r="N1557">
        <v>29</v>
      </c>
      <c r="R1557" s="51">
        <f>Table71417[[#This Row],[Climate finance ($ million)]]/Table71417[[#This Row],[Total commitment ($ million)]]</f>
        <v>1</v>
      </c>
      <c r="S1557" s="44" t="s">
        <v>11678</v>
      </c>
      <c r="T1557" s="1" t="s">
        <v>8817</v>
      </c>
    </row>
    <row r="1558" spans="1:20" x14ac:dyDescent="0.25">
      <c r="A1558" t="s">
        <v>8816</v>
      </c>
      <c r="B1558" s="40" t="s">
        <v>91</v>
      </c>
      <c r="C1558" t="s">
        <v>5675</v>
      </c>
      <c r="D1558" s="10">
        <v>52362</v>
      </c>
      <c r="F1558" s="10">
        <v>2022</v>
      </c>
      <c r="G1558" s="40" t="s">
        <v>62</v>
      </c>
      <c r="H1558" s="40" t="s">
        <v>12301</v>
      </c>
      <c r="I1558" t="s">
        <v>141</v>
      </c>
      <c r="J1558">
        <v>39.299999999999997</v>
      </c>
      <c r="M1558" t="s">
        <v>24</v>
      </c>
      <c r="N1558">
        <v>39.299999999999997</v>
      </c>
      <c r="R1558" s="51">
        <f>Table71417[[#This Row],[Climate finance ($ million)]]/Table71417[[#This Row],[Total commitment ($ million)]]</f>
        <v>1</v>
      </c>
      <c r="S1558" s="44" t="s">
        <v>11796</v>
      </c>
      <c r="T1558" s="1" t="s">
        <v>8819</v>
      </c>
    </row>
    <row r="1559" spans="1:20" x14ac:dyDescent="0.25">
      <c r="A1559" t="s">
        <v>8816</v>
      </c>
      <c r="B1559" s="40" t="s">
        <v>66</v>
      </c>
      <c r="C1559" t="s">
        <v>12220</v>
      </c>
      <c r="D1559" s="10">
        <v>52367</v>
      </c>
      <c r="F1559" s="10">
        <v>2023</v>
      </c>
      <c r="G1559" s="40" t="s">
        <v>525</v>
      </c>
      <c r="H1559" s="40" t="s">
        <v>12301</v>
      </c>
      <c r="I1559" t="s">
        <v>84</v>
      </c>
      <c r="J1559">
        <v>44.2</v>
      </c>
      <c r="M1559" t="s">
        <v>25</v>
      </c>
      <c r="N1559">
        <v>7.1</v>
      </c>
      <c r="R1559" s="51">
        <f>Table71417[[#This Row],[Climate finance ($ million)]]/Table71417[[#This Row],[Total commitment ($ million)]]</f>
        <v>0.16063348416289591</v>
      </c>
      <c r="S1559" s="40" t="s">
        <v>11669</v>
      </c>
      <c r="T1559" s="1" t="s">
        <v>8817</v>
      </c>
    </row>
    <row r="1560" spans="1:20" x14ac:dyDescent="0.25">
      <c r="A1560" t="s">
        <v>8816</v>
      </c>
      <c r="B1560" s="40" t="s">
        <v>91</v>
      </c>
      <c r="C1560" t="s">
        <v>11925</v>
      </c>
      <c r="D1560" s="46">
        <v>52376</v>
      </c>
      <c r="F1560" s="10">
        <v>2021</v>
      </c>
      <c r="G1560" s="40" t="s">
        <v>9334</v>
      </c>
      <c r="H1560" s="46" t="s">
        <v>12301</v>
      </c>
      <c r="I1560" t="s">
        <v>5170</v>
      </c>
      <c r="J1560">
        <v>1.3</v>
      </c>
      <c r="N1560">
        <v>1.3</v>
      </c>
      <c r="R1560" s="51">
        <f>Table71417[[#This Row],[Climate finance ($ million)]]/Table71417[[#This Row],[Total commitment ($ million)]]</f>
        <v>1</v>
      </c>
      <c r="S1560" s="40" t="s">
        <v>11926</v>
      </c>
      <c r="T1560" s="1" t="s">
        <v>8818</v>
      </c>
    </row>
    <row r="1561" spans="1:20" x14ac:dyDescent="0.25">
      <c r="A1561" t="s">
        <v>8816</v>
      </c>
      <c r="B1561" s="40" t="s">
        <v>66</v>
      </c>
      <c r="C1561" t="s">
        <v>12204</v>
      </c>
      <c r="D1561" s="10">
        <v>52385</v>
      </c>
      <c r="F1561" s="10">
        <v>2022</v>
      </c>
      <c r="G1561" s="40" t="s">
        <v>9334</v>
      </c>
      <c r="H1561" s="40" t="s">
        <v>12301</v>
      </c>
      <c r="I1561" t="s">
        <v>4856</v>
      </c>
      <c r="J1561">
        <v>250</v>
      </c>
      <c r="M1561" t="s">
        <v>24</v>
      </c>
      <c r="N1561">
        <v>250</v>
      </c>
      <c r="R1561" s="51">
        <f>Table71417[[#This Row],[Climate finance ($ million)]]/Table71417[[#This Row],[Total commitment ($ million)]]</f>
        <v>1</v>
      </c>
      <c r="S1561" s="40" t="s">
        <v>11923</v>
      </c>
      <c r="T1561" s="1" t="s">
        <v>8819</v>
      </c>
    </row>
    <row r="1562" spans="1:20" x14ac:dyDescent="0.25">
      <c r="A1562" t="s">
        <v>8816</v>
      </c>
      <c r="B1562" s="40" t="s">
        <v>91</v>
      </c>
      <c r="C1562" t="s">
        <v>12297</v>
      </c>
      <c r="D1562" s="46">
        <v>52397</v>
      </c>
      <c r="F1562" s="10">
        <v>2021</v>
      </c>
      <c r="G1562" s="40" t="s">
        <v>6429</v>
      </c>
      <c r="H1562" s="46" t="s">
        <v>12301</v>
      </c>
      <c r="I1562" t="s">
        <v>5170</v>
      </c>
      <c r="J1562">
        <v>6</v>
      </c>
      <c r="N1562">
        <v>6</v>
      </c>
      <c r="R1562" s="51">
        <f>Table71417[[#This Row],[Climate finance ($ million)]]/Table71417[[#This Row],[Total commitment ($ million)]]</f>
        <v>1</v>
      </c>
      <c r="S1562" s="46" t="s">
        <v>11891</v>
      </c>
      <c r="T1562" s="1" t="s">
        <v>8818</v>
      </c>
    </row>
    <row r="1563" spans="1:20" x14ac:dyDescent="0.25">
      <c r="A1563" t="s">
        <v>8816</v>
      </c>
      <c r="B1563" s="40" t="s">
        <v>91</v>
      </c>
      <c r="C1563" t="s">
        <v>11890</v>
      </c>
      <c r="D1563" s="10">
        <v>52397</v>
      </c>
      <c r="F1563" s="10">
        <v>2022</v>
      </c>
      <c r="G1563" s="40" t="s">
        <v>6429</v>
      </c>
      <c r="H1563" s="40" t="s">
        <v>12301</v>
      </c>
      <c r="I1563" t="s">
        <v>5170</v>
      </c>
      <c r="J1563">
        <v>20</v>
      </c>
      <c r="M1563" t="s">
        <v>24</v>
      </c>
      <c r="N1563">
        <v>12</v>
      </c>
      <c r="R1563" s="51">
        <f>Table71417[[#This Row],[Climate finance ($ million)]]/Table71417[[#This Row],[Total commitment ($ million)]]</f>
        <v>0.6</v>
      </c>
      <c r="S1563" s="40" t="s">
        <v>11891</v>
      </c>
      <c r="T1563" s="1" t="s">
        <v>8819</v>
      </c>
    </row>
    <row r="1564" spans="1:20" x14ac:dyDescent="0.25">
      <c r="A1564" t="s">
        <v>8816</v>
      </c>
      <c r="B1564" s="40" t="s">
        <v>91</v>
      </c>
      <c r="C1564" t="s">
        <v>6168</v>
      </c>
      <c r="D1564" s="46">
        <v>52398</v>
      </c>
      <c r="F1564" s="10">
        <v>2021</v>
      </c>
      <c r="G1564" s="40" t="s">
        <v>6429</v>
      </c>
      <c r="H1564" s="40" t="s">
        <v>12301</v>
      </c>
      <c r="I1564" t="s">
        <v>5170</v>
      </c>
      <c r="J1564">
        <v>12</v>
      </c>
      <c r="N1564">
        <v>12</v>
      </c>
      <c r="R1564" s="51">
        <f>Table71417[[#This Row],[Climate finance ($ million)]]/Table71417[[#This Row],[Total commitment ($ million)]]</f>
        <v>1</v>
      </c>
      <c r="S1564" s="40" t="s">
        <v>12013</v>
      </c>
      <c r="T1564" s="1" t="s">
        <v>8818</v>
      </c>
    </row>
    <row r="1565" spans="1:20" x14ac:dyDescent="0.25">
      <c r="A1565" t="s">
        <v>8816</v>
      </c>
      <c r="B1565" s="40" t="s">
        <v>91</v>
      </c>
      <c r="C1565" t="s">
        <v>12192</v>
      </c>
      <c r="D1565" s="46">
        <v>52415</v>
      </c>
      <c r="F1565" s="10">
        <v>2021</v>
      </c>
      <c r="G1565" s="40" t="s">
        <v>11396</v>
      </c>
      <c r="H1565" s="40" t="s">
        <v>12301</v>
      </c>
      <c r="I1565" t="s">
        <v>5170</v>
      </c>
      <c r="J1565">
        <v>3</v>
      </c>
      <c r="N1565">
        <v>3</v>
      </c>
      <c r="R1565" s="51">
        <f>Table71417[[#This Row],[Climate finance ($ million)]]/Table71417[[#This Row],[Total commitment ($ million)]]</f>
        <v>1</v>
      </c>
      <c r="S1565" s="46" t="s">
        <v>12041</v>
      </c>
      <c r="T1565" s="1" t="s">
        <v>8818</v>
      </c>
    </row>
    <row r="1566" spans="1:20" x14ac:dyDescent="0.25">
      <c r="A1566" t="s">
        <v>8816</v>
      </c>
      <c r="B1566" s="40" t="s">
        <v>66</v>
      </c>
      <c r="C1566" t="s">
        <v>5564</v>
      </c>
      <c r="D1566" s="10">
        <v>52419</v>
      </c>
      <c r="F1566" s="10">
        <v>2022</v>
      </c>
      <c r="G1566" s="40" t="s">
        <v>2591</v>
      </c>
      <c r="H1566" s="40" t="s">
        <v>12301</v>
      </c>
      <c r="I1566" t="s">
        <v>4856</v>
      </c>
      <c r="J1566">
        <v>12.5</v>
      </c>
      <c r="M1566" t="s">
        <v>24</v>
      </c>
      <c r="N1566">
        <v>12.5</v>
      </c>
      <c r="R1566" s="51">
        <f>Table71417[[#This Row],[Climate finance ($ million)]]/Table71417[[#This Row],[Total commitment ($ million)]]</f>
        <v>1</v>
      </c>
      <c r="S1566" s="44" t="s">
        <v>11907</v>
      </c>
      <c r="T1566" s="1" t="s">
        <v>8819</v>
      </c>
    </row>
    <row r="1567" spans="1:20" x14ac:dyDescent="0.25">
      <c r="A1567" t="s">
        <v>8816</v>
      </c>
      <c r="B1567" s="40" t="s">
        <v>91</v>
      </c>
      <c r="C1567" t="s">
        <v>6237</v>
      </c>
      <c r="D1567" s="46">
        <v>52426</v>
      </c>
      <c r="F1567" s="10">
        <v>2021</v>
      </c>
      <c r="G1567" s="46" t="s">
        <v>6903</v>
      </c>
      <c r="H1567" s="46" t="s">
        <v>12301</v>
      </c>
      <c r="I1567" t="s">
        <v>84</v>
      </c>
      <c r="J1567">
        <v>5.5</v>
      </c>
      <c r="N1567">
        <v>5.5</v>
      </c>
      <c r="R1567" s="51">
        <f>Table71417[[#This Row],[Climate finance ($ million)]]/Table71417[[#This Row],[Total commitment ($ million)]]</f>
        <v>1</v>
      </c>
      <c r="S1567" s="47" t="s">
        <v>11914</v>
      </c>
      <c r="T1567" s="1" t="s">
        <v>8818</v>
      </c>
    </row>
    <row r="1568" spans="1:20" x14ac:dyDescent="0.25">
      <c r="A1568" t="s">
        <v>8816</v>
      </c>
      <c r="B1568" s="40" t="s">
        <v>91</v>
      </c>
      <c r="C1568" t="s">
        <v>6170</v>
      </c>
      <c r="D1568" s="46">
        <v>52431</v>
      </c>
      <c r="F1568" s="10">
        <v>2021</v>
      </c>
      <c r="G1568" s="40" t="s">
        <v>6300</v>
      </c>
      <c r="H1568" s="40" t="s">
        <v>12301</v>
      </c>
      <c r="I1568" t="s">
        <v>5170</v>
      </c>
      <c r="J1568">
        <v>7</v>
      </c>
      <c r="N1568">
        <v>7</v>
      </c>
      <c r="R1568" s="51">
        <f>Table71417[[#This Row],[Climate finance ($ million)]]/Table71417[[#This Row],[Total commitment ($ million)]]</f>
        <v>1</v>
      </c>
      <c r="S1568" s="47" t="s">
        <v>12046</v>
      </c>
      <c r="T1568" s="1" t="s">
        <v>8818</v>
      </c>
    </row>
    <row r="1569" spans="1:20" x14ac:dyDescent="0.25">
      <c r="A1569" t="s">
        <v>8816</v>
      </c>
      <c r="B1569" s="40" t="s">
        <v>91</v>
      </c>
      <c r="C1569" t="s">
        <v>5792</v>
      </c>
      <c r="D1569" s="10">
        <v>52433</v>
      </c>
      <c r="F1569" s="10">
        <v>2022</v>
      </c>
      <c r="G1569" s="40" t="s">
        <v>6300</v>
      </c>
      <c r="H1569" s="40" t="s">
        <v>12301</v>
      </c>
      <c r="I1569" t="s">
        <v>5170</v>
      </c>
      <c r="J1569">
        <v>5</v>
      </c>
      <c r="M1569" t="s">
        <v>24</v>
      </c>
      <c r="N1569">
        <v>3.5</v>
      </c>
      <c r="R1569" s="51">
        <f>Table71417[[#This Row],[Climate finance ($ million)]]/Table71417[[#This Row],[Total commitment ($ million)]]</f>
        <v>0.7</v>
      </c>
      <c r="S1569" s="40" t="s">
        <v>11988</v>
      </c>
      <c r="T1569" s="1" t="s">
        <v>8819</v>
      </c>
    </row>
    <row r="1570" spans="1:20" x14ac:dyDescent="0.25">
      <c r="A1570" t="s">
        <v>8816</v>
      </c>
      <c r="B1570" s="40" t="s">
        <v>91</v>
      </c>
      <c r="C1570" t="s">
        <v>5792</v>
      </c>
      <c r="D1570" s="45">
        <v>52433</v>
      </c>
      <c r="F1570" s="10">
        <v>2021</v>
      </c>
      <c r="G1570" s="40" t="s">
        <v>6300</v>
      </c>
      <c r="H1570" s="40" t="s">
        <v>12301</v>
      </c>
      <c r="I1570" t="s">
        <v>5170</v>
      </c>
      <c r="J1570">
        <v>7</v>
      </c>
      <c r="N1570">
        <v>7</v>
      </c>
      <c r="R1570" s="51">
        <f>Table71417[[#This Row],[Climate finance ($ million)]]/Table71417[[#This Row],[Total commitment ($ million)]]</f>
        <v>1</v>
      </c>
      <c r="S1570" s="40" t="s">
        <v>11988</v>
      </c>
      <c r="T1570" s="1" t="s">
        <v>8818</v>
      </c>
    </row>
    <row r="1571" spans="1:20" x14ac:dyDescent="0.25">
      <c r="A1571" t="s">
        <v>8816</v>
      </c>
      <c r="B1571" s="40" t="s">
        <v>91</v>
      </c>
      <c r="C1571" t="s">
        <v>5794</v>
      </c>
      <c r="D1571" s="10">
        <v>52434</v>
      </c>
      <c r="F1571" s="10">
        <v>2022</v>
      </c>
      <c r="G1571" s="40" t="s">
        <v>6300</v>
      </c>
      <c r="H1571" s="40" t="s">
        <v>12301</v>
      </c>
      <c r="I1571" t="s">
        <v>5170</v>
      </c>
      <c r="J1571">
        <v>10</v>
      </c>
      <c r="M1571" t="s">
        <v>24</v>
      </c>
      <c r="N1571">
        <v>7</v>
      </c>
      <c r="R1571" s="51">
        <f>Table71417[[#This Row],[Climate finance ($ million)]]/Table71417[[#This Row],[Total commitment ($ million)]]</f>
        <v>0.7</v>
      </c>
      <c r="S1571" s="40" t="s">
        <v>12039</v>
      </c>
      <c r="T1571" s="1" t="s">
        <v>8819</v>
      </c>
    </row>
    <row r="1572" spans="1:20" x14ac:dyDescent="0.25">
      <c r="A1572" t="s">
        <v>8816</v>
      </c>
      <c r="B1572" s="40" t="s">
        <v>91</v>
      </c>
      <c r="C1572" t="s">
        <v>6171</v>
      </c>
      <c r="D1572" s="46">
        <v>52436</v>
      </c>
      <c r="F1572" s="10">
        <v>2021</v>
      </c>
      <c r="G1572" s="40" t="s">
        <v>658</v>
      </c>
      <c r="H1572" s="40" t="s">
        <v>12301</v>
      </c>
      <c r="I1572" t="s">
        <v>5170</v>
      </c>
      <c r="J1572">
        <v>3.5</v>
      </c>
      <c r="N1572">
        <v>3.5</v>
      </c>
      <c r="R1572" s="51">
        <f>Table71417[[#This Row],[Climate finance ($ million)]]/Table71417[[#This Row],[Total commitment ($ million)]]</f>
        <v>1</v>
      </c>
      <c r="S1572" s="47" t="s">
        <v>11877</v>
      </c>
      <c r="T1572" s="1" t="s">
        <v>8818</v>
      </c>
    </row>
    <row r="1573" spans="1:20" x14ac:dyDescent="0.25">
      <c r="A1573" t="s">
        <v>8816</v>
      </c>
      <c r="B1573" s="40" t="s">
        <v>91</v>
      </c>
      <c r="C1573" t="s">
        <v>11407</v>
      </c>
      <c r="D1573" s="10">
        <v>52440</v>
      </c>
      <c r="F1573" s="10">
        <v>2023</v>
      </c>
      <c r="G1573" s="40" t="s">
        <v>658</v>
      </c>
      <c r="H1573" s="40" t="s">
        <v>12301</v>
      </c>
      <c r="I1573" t="s">
        <v>5119</v>
      </c>
      <c r="J1573">
        <v>1.4</v>
      </c>
      <c r="M1573" t="s">
        <v>72</v>
      </c>
      <c r="N1573">
        <v>1.4</v>
      </c>
      <c r="R1573" s="51">
        <f>Table71417[[#This Row],[Climate finance ($ million)]]/Table71417[[#This Row],[Total commitment ($ million)]]</f>
        <v>1</v>
      </c>
      <c r="S1573" s="40" t="s">
        <v>12032</v>
      </c>
      <c r="T1573" s="1" t="s">
        <v>8817</v>
      </c>
    </row>
    <row r="1574" spans="1:20" x14ac:dyDescent="0.25">
      <c r="A1574" t="s">
        <v>8816</v>
      </c>
      <c r="B1574" s="40" t="s">
        <v>91</v>
      </c>
      <c r="C1574" t="s">
        <v>12015</v>
      </c>
      <c r="D1574" s="46">
        <v>52445</v>
      </c>
      <c r="F1574" s="10">
        <v>2021</v>
      </c>
      <c r="G1574" s="40" t="s">
        <v>6992</v>
      </c>
      <c r="H1574" s="40" t="s">
        <v>12301</v>
      </c>
      <c r="I1574" t="s">
        <v>5170</v>
      </c>
      <c r="J1574">
        <v>7.2</v>
      </c>
      <c r="N1574">
        <v>7.2</v>
      </c>
      <c r="R1574" s="51">
        <f>Table71417[[#This Row],[Climate finance ($ million)]]/Table71417[[#This Row],[Total commitment ($ million)]]</f>
        <v>1</v>
      </c>
      <c r="S1574" s="40" t="s">
        <v>12016</v>
      </c>
      <c r="T1574" s="1" t="s">
        <v>8818</v>
      </c>
    </row>
    <row r="1575" spans="1:20" x14ac:dyDescent="0.25">
      <c r="A1575" t="s">
        <v>8816</v>
      </c>
      <c r="B1575" s="40" t="s">
        <v>91</v>
      </c>
      <c r="C1575" t="s">
        <v>6107</v>
      </c>
      <c r="D1575" s="46">
        <v>52451</v>
      </c>
      <c r="F1575" s="10">
        <v>2021</v>
      </c>
      <c r="G1575" s="40" t="s">
        <v>9334</v>
      </c>
      <c r="H1575" s="40" t="s">
        <v>12301</v>
      </c>
      <c r="I1575" t="s">
        <v>141</v>
      </c>
      <c r="J1575">
        <v>12.4</v>
      </c>
      <c r="N1575">
        <v>12.4</v>
      </c>
      <c r="R1575" s="51">
        <f>Table71417[[#This Row],[Climate finance ($ million)]]/Table71417[[#This Row],[Total commitment ($ million)]]</f>
        <v>1</v>
      </c>
      <c r="S1575" s="40" t="s">
        <v>12044</v>
      </c>
      <c r="T1575" s="1" t="s">
        <v>8818</v>
      </c>
    </row>
    <row r="1576" spans="1:20" x14ac:dyDescent="0.25">
      <c r="A1576" t="s">
        <v>8816</v>
      </c>
      <c r="B1576" s="40" t="s">
        <v>66</v>
      </c>
      <c r="C1576" t="s">
        <v>12241</v>
      </c>
      <c r="D1576" s="46">
        <v>52456</v>
      </c>
      <c r="F1576" s="10">
        <v>2021</v>
      </c>
      <c r="G1576" s="40" t="s">
        <v>4726</v>
      </c>
      <c r="H1576" s="40" t="s">
        <v>12301</v>
      </c>
      <c r="I1576" t="s">
        <v>4856</v>
      </c>
      <c r="J1576">
        <v>7.7</v>
      </c>
      <c r="N1576">
        <v>7.7</v>
      </c>
      <c r="R1576" s="51">
        <f>Table71417[[#This Row],[Climate finance ($ million)]]/Table71417[[#This Row],[Total commitment ($ million)]]</f>
        <v>1</v>
      </c>
      <c r="S1576" s="46" t="s">
        <v>11946</v>
      </c>
      <c r="T1576" s="1" t="s">
        <v>8818</v>
      </c>
    </row>
    <row r="1577" spans="1:20" x14ac:dyDescent="0.25">
      <c r="A1577" t="s">
        <v>8816</v>
      </c>
      <c r="B1577" s="46" t="s">
        <v>66</v>
      </c>
      <c r="C1577" t="s">
        <v>11972</v>
      </c>
      <c r="D1577" s="10">
        <v>52458</v>
      </c>
      <c r="F1577" s="10">
        <v>2022</v>
      </c>
      <c r="G1577" s="46" t="s">
        <v>8807</v>
      </c>
      <c r="H1577" s="46" t="s">
        <v>12301</v>
      </c>
      <c r="I1577" t="s">
        <v>141</v>
      </c>
      <c r="J1577">
        <v>20.100000000000001</v>
      </c>
      <c r="M1577" t="s">
        <v>24</v>
      </c>
      <c r="N1577">
        <v>20.100000000000001</v>
      </c>
      <c r="R1577" s="51">
        <f>Table71417[[#This Row],[Climate finance ($ million)]]/Table71417[[#This Row],[Total commitment ($ million)]]</f>
        <v>1</v>
      </c>
      <c r="S1577" s="44" t="s">
        <v>11973</v>
      </c>
      <c r="T1577" s="1" t="s">
        <v>8819</v>
      </c>
    </row>
    <row r="1578" spans="1:20" x14ac:dyDescent="0.25">
      <c r="A1578" t="s">
        <v>8816</v>
      </c>
      <c r="B1578" s="40" t="s">
        <v>91</v>
      </c>
      <c r="C1578" t="s">
        <v>6228</v>
      </c>
      <c r="D1578" s="46">
        <v>52459</v>
      </c>
      <c r="F1578" s="10">
        <v>2021</v>
      </c>
      <c r="G1578" s="40" t="s">
        <v>7066</v>
      </c>
      <c r="H1578" s="40" t="s">
        <v>12301</v>
      </c>
      <c r="I1578" t="s">
        <v>6037</v>
      </c>
      <c r="J1578">
        <v>5.0999999999999996</v>
      </c>
      <c r="N1578">
        <v>5.0999999999999996</v>
      </c>
      <c r="R1578" s="51">
        <f>Table71417[[#This Row],[Climate finance ($ million)]]/Table71417[[#This Row],[Total commitment ($ million)]]</f>
        <v>1</v>
      </c>
      <c r="S1578" s="40" t="s">
        <v>11947</v>
      </c>
      <c r="T1578" s="1" t="s">
        <v>8818</v>
      </c>
    </row>
    <row r="1579" spans="1:20" x14ac:dyDescent="0.25">
      <c r="A1579" t="s">
        <v>8816</v>
      </c>
      <c r="B1579" s="40" t="s">
        <v>91</v>
      </c>
      <c r="C1579" t="s">
        <v>12259</v>
      </c>
      <c r="D1579" s="10">
        <v>52462</v>
      </c>
      <c r="F1579" s="10">
        <v>2022</v>
      </c>
      <c r="G1579" s="40" t="s">
        <v>4725</v>
      </c>
      <c r="H1579" s="40" t="s">
        <v>318</v>
      </c>
      <c r="I1579" t="s">
        <v>5170</v>
      </c>
      <c r="J1579">
        <v>44.6</v>
      </c>
      <c r="M1579" t="s">
        <v>24</v>
      </c>
      <c r="N1579">
        <v>20.2</v>
      </c>
      <c r="R1579" s="51">
        <f>Table71417[[#This Row],[Climate finance ($ million)]]/Table71417[[#This Row],[Total commitment ($ million)]]</f>
        <v>0.452914798206278</v>
      </c>
      <c r="S1579" t="s">
        <v>11395</v>
      </c>
      <c r="T1579" s="1" t="s">
        <v>8819</v>
      </c>
    </row>
    <row r="1580" spans="1:20" x14ac:dyDescent="0.25">
      <c r="A1580" t="s">
        <v>8816</v>
      </c>
      <c r="B1580" s="40" t="s">
        <v>91</v>
      </c>
      <c r="C1580" t="s">
        <v>12259</v>
      </c>
      <c r="D1580" s="10">
        <v>52462</v>
      </c>
      <c r="F1580" s="10">
        <v>2023</v>
      </c>
      <c r="G1580" s="40" t="s">
        <v>4725</v>
      </c>
      <c r="H1580" s="40" t="s">
        <v>318</v>
      </c>
      <c r="I1580" t="s">
        <v>5119</v>
      </c>
      <c r="J1580">
        <v>34.9</v>
      </c>
      <c r="M1580" t="s">
        <v>24</v>
      </c>
      <c r="N1580">
        <v>27.2</v>
      </c>
      <c r="R1580" s="51">
        <f>Table71417[[#This Row],[Climate finance ($ million)]]/Table71417[[#This Row],[Total commitment ($ million)]]</f>
        <v>0.77936962750716332</v>
      </c>
      <c r="S1580" t="s">
        <v>11395</v>
      </c>
      <c r="T1580" s="1" t="s">
        <v>8817</v>
      </c>
    </row>
    <row r="1581" spans="1:20" x14ac:dyDescent="0.25">
      <c r="A1581" t="s">
        <v>8816</v>
      </c>
      <c r="B1581" s="40" t="s">
        <v>91</v>
      </c>
      <c r="C1581" t="s">
        <v>12386</v>
      </c>
      <c r="D1581" s="10">
        <v>52464</v>
      </c>
      <c r="F1581" s="10">
        <v>2022</v>
      </c>
      <c r="G1581" s="40" t="s">
        <v>62</v>
      </c>
      <c r="H1581" s="46" t="s">
        <v>12301</v>
      </c>
      <c r="I1581" t="s">
        <v>141</v>
      </c>
      <c r="J1581">
        <v>20.6</v>
      </c>
      <c r="M1581" t="s">
        <v>24</v>
      </c>
      <c r="N1581">
        <v>20.6</v>
      </c>
      <c r="R1581" s="51">
        <f>Table71417[[#This Row],[Climate finance ($ million)]]/Table71417[[#This Row],[Total commitment ($ million)]]</f>
        <v>1</v>
      </c>
      <c r="S1581" s="44" t="s">
        <v>11797</v>
      </c>
      <c r="T1581" s="1" t="s">
        <v>8819</v>
      </c>
    </row>
    <row r="1582" spans="1:20" x14ac:dyDescent="0.25">
      <c r="A1582" t="s">
        <v>8816</v>
      </c>
      <c r="B1582" s="40" t="s">
        <v>66</v>
      </c>
      <c r="C1582" t="s">
        <v>6238</v>
      </c>
      <c r="D1582" s="46">
        <v>52470</v>
      </c>
      <c r="F1582" s="10">
        <v>2021</v>
      </c>
      <c r="G1582" s="40" t="s">
        <v>4725</v>
      </c>
      <c r="H1582" s="40" t="s">
        <v>12301</v>
      </c>
      <c r="I1582" t="s">
        <v>4856</v>
      </c>
      <c r="J1582">
        <v>15</v>
      </c>
      <c r="N1582">
        <v>15</v>
      </c>
      <c r="R1582" s="51">
        <f>Table71417[[#This Row],[Climate finance ($ million)]]/Table71417[[#This Row],[Total commitment ($ million)]]</f>
        <v>1</v>
      </c>
      <c r="S1582" s="40" t="s">
        <v>11871</v>
      </c>
      <c r="T1582" s="1" t="s">
        <v>8818</v>
      </c>
    </row>
    <row r="1583" spans="1:20" x14ac:dyDescent="0.25">
      <c r="A1583" t="s">
        <v>8816</v>
      </c>
      <c r="B1583" s="40" t="s">
        <v>66</v>
      </c>
      <c r="C1583" t="s">
        <v>6060</v>
      </c>
      <c r="D1583" s="10">
        <v>52471</v>
      </c>
      <c r="F1583" s="10">
        <v>2023</v>
      </c>
      <c r="G1583" s="40" t="s">
        <v>4726</v>
      </c>
      <c r="H1583" s="40" t="s">
        <v>12301</v>
      </c>
      <c r="I1583" t="s">
        <v>4856</v>
      </c>
      <c r="J1583" s="6">
        <v>15.1</v>
      </c>
      <c r="M1583" t="s">
        <v>24</v>
      </c>
      <c r="N1583">
        <v>15.1</v>
      </c>
      <c r="R1583" s="51">
        <f>Table71417[[#This Row],[Climate finance ($ million)]]/Table71417[[#This Row],[Total commitment ($ million)]]</f>
        <v>1</v>
      </c>
      <c r="S1583" s="40" t="s">
        <v>11904</v>
      </c>
      <c r="T1583" s="1" t="s">
        <v>8817</v>
      </c>
    </row>
    <row r="1584" spans="1:20" x14ac:dyDescent="0.25">
      <c r="A1584" t="s">
        <v>8816</v>
      </c>
      <c r="B1584" s="40" t="s">
        <v>66</v>
      </c>
      <c r="C1584" t="s">
        <v>6060</v>
      </c>
      <c r="D1584" s="46">
        <v>52471</v>
      </c>
      <c r="F1584" s="10">
        <v>2021</v>
      </c>
      <c r="G1584" s="40" t="s">
        <v>4726</v>
      </c>
      <c r="H1584" s="40" t="s">
        <v>12301</v>
      </c>
      <c r="I1584" t="s">
        <v>4856</v>
      </c>
      <c r="J1584">
        <v>20.3</v>
      </c>
      <c r="N1584">
        <v>20.3</v>
      </c>
      <c r="R1584" s="51">
        <f>Table71417[[#This Row],[Climate finance ($ million)]]/Table71417[[#This Row],[Total commitment ($ million)]]</f>
        <v>1</v>
      </c>
      <c r="S1584" s="40" t="s">
        <v>11904</v>
      </c>
      <c r="T1584" s="1" t="s">
        <v>8818</v>
      </c>
    </row>
    <row r="1585" spans="1:20" x14ac:dyDescent="0.25">
      <c r="A1585" t="s">
        <v>8816</v>
      </c>
      <c r="B1585" s="40" t="s">
        <v>91</v>
      </c>
      <c r="C1585" t="s">
        <v>6129</v>
      </c>
      <c r="D1585" s="46">
        <v>52474</v>
      </c>
      <c r="F1585" s="10">
        <v>2021</v>
      </c>
      <c r="G1585" s="40" t="s">
        <v>4726</v>
      </c>
      <c r="H1585" s="40" t="s">
        <v>12301</v>
      </c>
      <c r="I1585" t="s">
        <v>5602</v>
      </c>
      <c r="J1585">
        <v>16</v>
      </c>
      <c r="N1585">
        <v>16</v>
      </c>
      <c r="R1585" s="51">
        <f>Table71417[[#This Row],[Climate finance ($ million)]]/Table71417[[#This Row],[Total commitment ($ million)]]</f>
        <v>1</v>
      </c>
      <c r="S1585" s="40" t="s">
        <v>12003</v>
      </c>
      <c r="T1585" s="1" t="s">
        <v>8818</v>
      </c>
    </row>
    <row r="1586" spans="1:20" x14ac:dyDescent="0.25">
      <c r="A1586" t="s">
        <v>8816</v>
      </c>
      <c r="B1586" s="40" t="s">
        <v>91</v>
      </c>
      <c r="C1586" t="s">
        <v>12181</v>
      </c>
      <c r="D1586" s="10">
        <v>52484</v>
      </c>
      <c r="F1586" s="10">
        <v>2022</v>
      </c>
      <c r="G1586" s="40" t="s">
        <v>12165</v>
      </c>
      <c r="H1586" s="40" t="s">
        <v>12301</v>
      </c>
      <c r="I1586" t="s">
        <v>5170</v>
      </c>
      <c r="J1586">
        <v>75</v>
      </c>
      <c r="M1586" t="s">
        <v>24</v>
      </c>
      <c r="N1586">
        <v>73.5</v>
      </c>
      <c r="R1586" s="51">
        <f>Table71417[[#This Row],[Climate finance ($ million)]]/Table71417[[#This Row],[Total commitment ($ million)]]</f>
        <v>0.98</v>
      </c>
      <c r="S1586" s="40" t="s">
        <v>11730</v>
      </c>
      <c r="T1586" s="1" t="s">
        <v>8819</v>
      </c>
    </row>
    <row r="1587" spans="1:20" x14ac:dyDescent="0.25">
      <c r="A1587" t="s">
        <v>8816</v>
      </c>
      <c r="B1587" s="40" t="s">
        <v>66</v>
      </c>
      <c r="C1587" t="s">
        <v>11814</v>
      </c>
      <c r="D1587" s="10">
        <v>52508</v>
      </c>
      <c r="F1587" s="10">
        <v>2022</v>
      </c>
      <c r="G1587" s="40" t="s">
        <v>8808</v>
      </c>
      <c r="H1587" s="40" t="s">
        <v>12301</v>
      </c>
      <c r="I1587" t="s">
        <v>84</v>
      </c>
      <c r="J1587">
        <v>167.6</v>
      </c>
      <c r="M1587" t="s">
        <v>25</v>
      </c>
      <c r="N1587">
        <v>41.1</v>
      </c>
      <c r="R1587" s="51">
        <f>Table71417[[#This Row],[Climate finance ($ million)]]/Table71417[[#This Row],[Total commitment ($ million)]]</f>
        <v>0.24522673031026254</v>
      </c>
      <c r="S1587" s="44" t="s">
        <v>11815</v>
      </c>
      <c r="T1587" s="1" t="s">
        <v>8819</v>
      </c>
    </row>
    <row r="1588" spans="1:20" x14ac:dyDescent="0.25">
      <c r="A1588" t="s">
        <v>8816</v>
      </c>
      <c r="B1588" s="40" t="s">
        <v>91</v>
      </c>
      <c r="C1588" t="s">
        <v>11932</v>
      </c>
      <c r="D1588" s="10">
        <v>52509</v>
      </c>
      <c r="F1588" s="10">
        <v>2022</v>
      </c>
      <c r="G1588" s="40" t="s">
        <v>6358</v>
      </c>
      <c r="H1588" s="40" t="s">
        <v>12301</v>
      </c>
      <c r="I1588" t="s">
        <v>5170</v>
      </c>
      <c r="J1588">
        <v>19.100000000000001</v>
      </c>
      <c r="M1588" t="s">
        <v>72</v>
      </c>
      <c r="N1588">
        <v>19.100000000000001</v>
      </c>
      <c r="R1588" s="51">
        <f>Table71417[[#This Row],[Climate finance ($ million)]]/Table71417[[#This Row],[Total commitment ($ million)]]</f>
        <v>1</v>
      </c>
      <c r="S1588" s="40" t="s">
        <v>11933</v>
      </c>
      <c r="T1588" s="1" t="s">
        <v>8819</v>
      </c>
    </row>
    <row r="1589" spans="1:20" x14ac:dyDescent="0.25">
      <c r="A1589" t="s">
        <v>8816</v>
      </c>
      <c r="B1589" s="40" t="s">
        <v>91</v>
      </c>
      <c r="C1589" t="s">
        <v>11932</v>
      </c>
      <c r="D1589" s="45">
        <v>52509</v>
      </c>
      <c r="F1589" s="10">
        <v>2021</v>
      </c>
      <c r="G1589" s="40" t="s">
        <v>6358</v>
      </c>
      <c r="H1589" s="40" t="s">
        <v>12301</v>
      </c>
      <c r="I1589" t="s">
        <v>5170</v>
      </c>
      <c r="J1589">
        <v>9.4</v>
      </c>
      <c r="N1589">
        <v>9.4</v>
      </c>
      <c r="R1589" s="51">
        <f>Table71417[[#This Row],[Climate finance ($ million)]]/Table71417[[#This Row],[Total commitment ($ million)]]</f>
        <v>1</v>
      </c>
      <c r="S1589" s="40" t="s">
        <v>11933</v>
      </c>
      <c r="T1589" s="1" t="s">
        <v>8818</v>
      </c>
    </row>
    <row r="1590" spans="1:20" x14ac:dyDescent="0.25">
      <c r="A1590" t="s">
        <v>8816</v>
      </c>
      <c r="B1590" s="40" t="s">
        <v>66</v>
      </c>
      <c r="C1590" t="s">
        <v>4880</v>
      </c>
      <c r="D1590" s="10">
        <v>52512</v>
      </c>
      <c r="F1590" s="10">
        <v>2023</v>
      </c>
      <c r="G1590" s="40" t="s">
        <v>6300</v>
      </c>
      <c r="H1590" s="40" t="s">
        <v>12301</v>
      </c>
      <c r="I1590" t="s">
        <v>4856</v>
      </c>
      <c r="J1590" s="6">
        <v>14.7</v>
      </c>
      <c r="M1590" t="s">
        <v>24</v>
      </c>
      <c r="N1590">
        <v>10.199999999999999</v>
      </c>
      <c r="R1590" s="51">
        <f>Table71417[[#This Row],[Climate finance ($ million)]]/Table71417[[#This Row],[Total commitment ($ million)]]</f>
        <v>0.69387755102040816</v>
      </c>
      <c r="S1590" s="40" t="s">
        <v>11901</v>
      </c>
      <c r="T1590" s="1" t="s">
        <v>8817</v>
      </c>
    </row>
    <row r="1591" spans="1:20" x14ac:dyDescent="0.25">
      <c r="A1591" t="s">
        <v>8816</v>
      </c>
      <c r="B1591" s="40" t="s">
        <v>66</v>
      </c>
      <c r="C1591" t="s">
        <v>12020</v>
      </c>
      <c r="D1591" s="46">
        <v>52515</v>
      </c>
      <c r="F1591" s="10">
        <v>2021</v>
      </c>
      <c r="G1591" s="40" t="s">
        <v>4733</v>
      </c>
      <c r="H1591" s="40" t="s">
        <v>12301</v>
      </c>
      <c r="I1591" t="s">
        <v>4856</v>
      </c>
      <c r="J1591">
        <v>9.8000000000000007</v>
      </c>
      <c r="N1591">
        <v>3.4</v>
      </c>
      <c r="R1591" s="51">
        <f>Table71417[[#This Row],[Climate finance ($ million)]]/Table71417[[#This Row],[Total commitment ($ million)]]</f>
        <v>0.34693877551020402</v>
      </c>
      <c r="S1591" s="40" t="s">
        <v>12021</v>
      </c>
      <c r="T1591" s="1" t="s">
        <v>8818</v>
      </c>
    </row>
    <row r="1592" spans="1:20" x14ac:dyDescent="0.25">
      <c r="A1592" t="s">
        <v>8816</v>
      </c>
      <c r="B1592" s="40" t="s">
        <v>66</v>
      </c>
      <c r="C1592" t="s">
        <v>12193</v>
      </c>
      <c r="D1592" s="10">
        <v>52520</v>
      </c>
      <c r="F1592" s="10">
        <v>2022</v>
      </c>
      <c r="G1592" s="40" t="s">
        <v>11396</v>
      </c>
      <c r="H1592" s="40" t="s">
        <v>12301</v>
      </c>
      <c r="I1592" t="s">
        <v>4856</v>
      </c>
      <c r="J1592">
        <v>7</v>
      </c>
      <c r="M1592" t="s">
        <v>24</v>
      </c>
      <c r="N1592">
        <v>7</v>
      </c>
      <c r="R1592" s="51">
        <f>Table71417[[#This Row],[Climate finance ($ million)]]/Table71417[[#This Row],[Total commitment ($ million)]]</f>
        <v>1</v>
      </c>
      <c r="S1592" t="s">
        <v>11395</v>
      </c>
      <c r="T1592" s="1" t="s">
        <v>8819</v>
      </c>
    </row>
    <row r="1593" spans="1:20" x14ac:dyDescent="0.25">
      <c r="A1593" t="s">
        <v>8816</v>
      </c>
      <c r="B1593" s="40" t="s">
        <v>91</v>
      </c>
      <c r="C1593" t="s">
        <v>12026</v>
      </c>
      <c r="D1593" s="46">
        <v>52532</v>
      </c>
      <c r="F1593" s="10">
        <v>2021</v>
      </c>
      <c r="G1593" s="40" t="s">
        <v>8808</v>
      </c>
      <c r="H1593" s="40" t="s">
        <v>12301</v>
      </c>
      <c r="I1593" t="s">
        <v>5170</v>
      </c>
      <c r="J1593">
        <v>1.5</v>
      </c>
      <c r="N1593">
        <v>1.5</v>
      </c>
      <c r="R1593" s="51">
        <f>Table71417[[#This Row],[Climate finance ($ million)]]/Table71417[[#This Row],[Total commitment ($ million)]]</f>
        <v>1</v>
      </c>
      <c r="S1593" s="46" t="s">
        <v>12027</v>
      </c>
      <c r="T1593" s="1" t="s">
        <v>8818</v>
      </c>
    </row>
    <row r="1594" spans="1:20" x14ac:dyDescent="0.25">
      <c r="A1594" t="s">
        <v>8816</v>
      </c>
      <c r="B1594" s="40" t="s">
        <v>91</v>
      </c>
      <c r="C1594" t="s">
        <v>6179</v>
      </c>
      <c r="D1594" s="46">
        <v>52543</v>
      </c>
      <c r="F1594" s="10">
        <v>2021</v>
      </c>
      <c r="G1594" s="40" t="s">
        <v>4725</v>
      </c>
      <c r="H1594" s="46" t="s">
        <v>12301</v>
      </c>
      <c r="I1594" t="s">
        <v>5170</v>
      </c>
      <c r="J1594">
        <v>22.1</v>
      </c>
      <c r="N1594">
        <v>22.1</v>
      </c>
      <c r="R1594" s="51">
        <f>Table71417[[#This Row],[Climate finance ($ million)]]/Table71417[[#This Row],[Total commitment ($ million)]]</f>
        <v>1</v>
      </c>
      <c r="S1594" s="47" t="s">
        <v>11913</v>
      </c>
      <c r="T1594" s="1" t="s">
        <v>8818</v>
      </c>
    </row>
    <row r="1595" spans="1:20" x14ac:dyDescent="0.25">
      <c r="A1595" t="s">
        <v>8816</v>
      </c>
      <c r="B1595" s="40" t="s">
        <v>91</v>
      </c>
      <c r="C1595" t="s">
        <v>12328</v>
      </c>
      <c r="D1595" s="46">
        <v>52545</v>
      </c>
      <c r="F1595" s="10">
        <v>2021</v>
      </c>
      <c r="G1595" s="40" t="s">
        <v>11396</v>
      </c>
      <c r="H1595" s="40" t="s">
        <v>12301</v>
      </c>
      <c r="I1595" t="s">
        <v>5170</v>
      </c>
      <c r="J1595">
        <v>10.199999999999999</v>
      </c>
      <c r="N1595">
        <v>10.199999999999999</v>
      </c>
      <c r="R1595" s="51">
        <f>Table71417[[#This Row],[Climate finance ($ million)]]/Table71417[[#This Row],[Total commitment ($ million)]]</f>
        <v>1</v>
      </c>
      <c r="S1595" s="47" t="s">
        <v>12010</v>
      </c>
      <c r="T1595" s="1" t="s">
        <v>8818</v>
      </c>
    </row>
    <row r="1596" spans="1:20" x14ac:dyDescent="0.25">
      <c r="A1596" t="s">
        <v>8816</v>
      </c>
      <c r="B1596" s="40" t="s">
        <v>91</v>
      </c>
      <c r="C1596" t="s">
        <v>12011</v>
      </c>
      <c r="D1596" s="46">
        <v>52547</v>
      </c>
      <c r="F1596" s="10">
        <v>2021</v>
      </c>
      <c r="G1596" s="40" t="s">
        <v>6429</v>
      </c>
      <c r="H1596" s="40" t="s">
        <v>12301</v>
      </c>
      <c r="I1596" t="s">
        <v>5170</v>
      </c>
      <c r="J1596">
        <v>3</v>
      </c>
      <c r="N1596">
        <v>3</v>
      </c>
      <c r="R1596" s="51">
        <f>Table71417[[#This Row],[Climate finance ($ million)]]/Table71417[[#This Row],[Total commitment ($ million)]]</f>
        <v>1</v>
      </c>
      <c r="S1596" s="47" t="s">
        <v>12012</v>
      </c>
      <c r="T1596" s="1" t="s">
        <v>8818</v>
      </c>
    </row>
    <row r="1597" spans="1:20" x14ac:dyDescent="0.25">
      <c r="A1597" t="s">
        <v>8816</v>
      </c>
      <c r="B1597" s="46" t="s">
        <v>66</v>
      </c>
      <c r="C1597" t="s">
        <v>6239</v>
      </c>
      <c r="D1597" s="46">
        <v>52549</v>
      </c>
      <c r="F1597" s="10">
        <v>2021</v>
      </c>
      <c r="G1597" s="46" t="s">
        <v>329</v>
      </c>
      <c r="H1597" s="46" t="s">
        <v>12301</v>
      </c>
      <c r="I1597" t="s">
        <v>84</v>
      </c>
      <c r="J1597">
        <v>44.2</v>
      </c>
      <c r="N1597">
        <v>44.2</v>
      </c>
      <c r="R1597" s="51">
        <f>Table71417[[#This Row],[Climate finance ($ million)]]/Table71417[[#This Row],[Total commitment ($ million)]]</f>
        <v>1</v>
      </c>
      <c r="S1597" s="47" t="s">
        <v>11949</v>
      </c>
      <c r="T1597" s="1" t="s">
        <v>8818</v>
      </c>
    </row>
    <row r="1598" spans="1:20" x14ac:dyDescent="0.25">
      <c r="A1598" t="s">
        <v>8816</v>
      </c>
      <c r="B1598" s="40" t="s">
        <v>91</v>
      </c>
      <c r="C1598" t="s">
        <v>6079</v>
      </c>
      <c r="D1598" s="46">
        <v>52555</v>
      </c>
      <c r="F1598" s="10">
        <v>2021</v>
      </c>
      <c r="G1598" s="40" t="s">
        <v>12162</v>
      </c>
      <c r="H1598" s="40" t="s">
        <v>196</v>
      </c>
      <c r="I1598" t="s">
        <v>5610</v>
      </c>
      <c r="J1598">
        <v>10</v>
      </c>
      <c r="N1598">
        <v>10</v>
      </c>
      <c r="R1598" s="51">
        <f>Table71417[[#This Row],[Climate finance ($ million)]]/Table71417[[#This Row],[Total commitment ($ million)]]</f>
        <v>1</v>
      </c>
      <c r="S1598" s="40" t="s">
        <v>11974</v>
      </c>
      <c r="T1598" s="1" t="s">
        <v>8818</v>
      </c>
    </row>
    <row r="1599" spans="1:20" x14ac:dyDescent="0.25">
      <c r="A1599" t="s">
        <v>8816</v>
      </c>
      <c r="B1599" s="46" t="s">
        <v>66</v>
      </c>
      <c r="C1599" t="s">
        <v>6062</v>
      </c>
      <c r="D1599" s="46">
        <v>52565</v>
      </c>
      <c r="F1599" s="10">
        <v>2021</v>
      </c>
      <c r="G1599" s="46" t="s">
        <v>329</v>
      </c>
      <c r="H1599" s="46" t="s">
        <v>12301</v>
      </c>
      <c r="I1599" t="s">
        <v>4856</v>
      </c>
      <c r="J1599">
        <v>70</v>
      </c>
      <c r="N1599">
        <v>70</v>
      </c>
      <c r="R1599" s="51">
        <f>Table71417[[#This Row],[Climate finance ($ million)]]/Table71417[[#This Row],[Total commitment ($ million)]]</f>
        <v>1</v>
      </c>
      <c r="S1599" s="47" t="s">
        <v>11948</v>
      </c>
      <c r="T1599" s="1" t="s">
        <v>8818</v>
      </c>
    </row>
    <row r="1600" spans="1:20" x14ac:dyDescent="0.25">
      <c r="A1600" t="s">
        <v>8816</v>
      </c>
      <c r="B1600" s="40" t="s">
        <v>91</v>
      </c>
      <c r="C1600" t="s">
        <v>5942</v>
      </c>
      <c r="D1600" s="10">
        <v>52568</v>
      </c>
      <c r="F1600" s="10">
        <v>2022</v>
      </c>
      <c r="G1600" s="40" t="s">
        <v>4725</v>
      </c>
      <c r="H1600" s="40" t="s">
        <v>12301</v>
      </c>
      <c r="I1600" t="s">
        <v>6037</v>
      </c>
      <c r="J1600">
        <v>54</v>
      </c>
      <c r="M1600" t="s">
        <v>24</v>
      </c>
      <c r="N1600">
        <v>41</v>
      </c>
      <c r="R1600" s="51">
        <f>Table71417[[#This Row],[Climate finance ($ million)]]/Table71417[[#This Row],[Total commitment ($ million)]]</f>
        <v>0.7592592592592593</v>
      </c>
      <c r="S1600" s="40" t="s">
        <v>11930</v>
      </c>
      <c r="T1600" s="1" t="s">
        <v>8819</v>
      </c>
    </row>
    <row r="1601" spans="1:20" x14ac:dyDescent="0.25">
      <c r="A1601" t="s">
        <v>8816</v>
      </c>
      <c r="B1601" s="40" t="s">
        <v>91</v>
      </c>
      <c r="C1601" t="s">
        <v>5942</v>
      </c>
      <c r="D1601" s="45">
        <v>52568</v>
      </c>
      <c r="F1601" s="10">
        <v>2021</v>
      </c>
      <c r="G1601" s="40" t="s">
        <v>4725</v>
      </c>
      <c r="H1601" s="40" t="s">
        <v>12301</v>
      </c>
      <c r="I1601" t="s">
        <v>6037</v>
      </c>
      <c r="J1601">
        <v>113.4</v>
      </c>
      <c r="N1601">
        <v>113.4</v>
      </c>
      <c r="R1601" s="51">
        <f>Table71417[[#This Row],[Climate finance ($ million)]]/Table71417[[#This Row],[Total commitment ($ million)]]</f>
        <v>1</v>
      </c>
      <c r="S1601" s="40" t="s">
        <v>11930</v>
      </c>
      <c r="T1601" s="1" t="s">
        <v>8818</v>
      </c>
    </row>
    <row r="1602" spans="1:20" x14ac:dyDescent="0.25">
      <c r="A1602" t="s">
        <v>8816</v>
      </c>
      <c r="B1602" s="40" t="s">
        <v>91</v>
      </c>
      <c r="C1602" t="s">
        <v>11866</v>
      </c>
      <c r="D1602" s="10">
        <v>52570</v>
      </c>
      <c r="F1602" s="10">
        <v>2023</v>
      </c>
      <c r="G1602" s="40" t="s">
        <v>8808</v>
      </c>
      <c r="H1602" s="40" t="s">
        <v>12301</v>
      </c>
      <c r="I1602" t="s">
        <v>6037</v>
      </c>
      <c r="J1602">
        <v>1.1000000000000001</v>
      </c>
      <c r="M1602" t="s">
        <v>24</v>
      </c>
      <c r="N1602">
        <v>1.1000000000000001</v>
      </c>
      <c r="R1602" s="51">
        <f>Table71417[[#This Row],[Climate finance ($ million)]]/Table71417[[#This Row],[Total commitment ($ million)]]</f>
        <v>1</v>
      </c>
      <c r="S1602" s="40" t="s">
        <v>11867</v>
      </c>
      <c r="T1602" s="1" t="s">
        <v>8817</v>
      </c>
    </row>
    <row r="1603" spans="1:20" x14ac:dyDescent="0.25">
      <c r="A1603" t="s">
        <v>8816</v>
      </c>
      <c r="B1603" s="40" t="s">
        <v>66</v>
      </c>
      <c r="C1603" t="s">
        <v>11975</v>
      </c>
      <c r="D1603" s="10">
        <v>52574</v>
      </c>
      <c r="F1603" s="10">
        <v>2022</v>
      </c>
      <c r="G1603" s="40" t="s">
        <v>715</v>
      </c>
      <c r="H1603" s="40" t="s">
        <v>12301</v>
      </c>
      <c r="I1603" t="s">
        <v>4856</v>
      </c>
      <c r="J1603">
        <v>1.8</v>
      </c>
      <c r="M1603" t="s">
        <v>25</v>
      </c>
      <c r="N1603">
        <v>1.8</v>
      </c>
      <c r="R1603" s="51">
        <f>Table71417[[#This Row],[Climate finance ($ million)]]/Table71417[[#This Row],[Total commitment ($ million)]]</f>
        <v>1</v>
      </c>
      <c r="S1603" s="40" t="s">
        <v>11976</v>
      </c>
      <c r="T1603" s="1" t="s">
        <v>8819</v>
      </c>
    </row>
    <row r="1604" spans="1:20" x14ac:dyDescent="0.25">
      <c r="A1604" t="s">
        <v>8816</v>
      </c>
      <c r="B1604" s="40" t="s">
        <v>66</v>
      </c>
      <c r="C1604" t="s">
        <v>6063</v>
      </c>
      <c r="D1604" s="46">
        <v>52577</v>
      </c>
      <c r="F1604" s="10">
        <v>2021</v>
      </c>
      <c r="G1604" s="40" t="s">
        <v>329</v>
      </c>
      <c r="H1604" s="40" t="s">
        <v>12301</v>
      </c>
      <c r="I1604" t="s">
        <v>4856</v>
      </c>
      <c r="J1604">
        <v>9.3000000000000007</v>
      </c>
      <c r="N1604">
        <v>9.3000000000000007</v>
      </c>
      <c r="R1604" s="51">
        <f>Table71417[[#This Row],[Climate finance ($ million)]]/Table71417[[#This Row],[Total commitment ($ million)]]</f>
        <v>1</v>
      </c>
      <c r="S1604" s="40" t="s">
        <v>12018</v>
      </c>
      <c r="T1604" s="1" t="s">
        <v>8818</v>
      </c>
    </row>
    <row r="1605" spans="1:20" x14ac:dyDescent="0.25">
      <c r="A1605" t="s">
        <v>8816</v>
      </c>
      <c r="B1605" s="40" t="s">
        <v>66</v>
      </c>
      <c r="C1605" t="s">
        <v>11658</v>
      </c>
      <c r="D1605" s="10">
        <v>52586</v>
      </c>
      <c r="F1605" s="10">
        <v>2023</v>
      </c>
      <c r="G1605" s="40" t="s">
        <v>329</v>
      </c>
      <c r="H1605" s="40" t="s">
        <v>12301</v>
      </c>
      <c r="I1605" t="s">
        <v>4856</v>
      </c>
      <c r="J1605" s="6">
        <v>30.3</v>
      </c>
      <c r="M1605" t="s">
        <v>72</v>
      </c>
      <c r="N1605">
        <v>30.3</v>
      </c>
      <c r="R1605" s="51">
        <f>Table71417[[#This Row],[Climate finance ($ million)]]/Table71417[[#This Row],[Total commitment ($ million)]]</f>
        <v>1</v>
      </c>
      <c r="S1605" s="40" t="s">
        <v>11659</v>
      </c>
      <c r="T1605" s="1" t="s">
        <v>8817</v>
      </c>
    </row>
    <row r="1606" spans="1:20" x14ac:dyDescent="0.25">
      <c r="A1606" t="s">
        <v>8816</v>
      </c>
      <c r="B1606" s="40" t="s">
        <v>66</v>
      </c>
      <c r="C1606" t="s">
        <v>6064</v>
      </c>
      <c r="D1606" s="46">
        <v>52593</v>
      </c>
      <c r="F1606" s="10">
        <v>2021</v>
      </c>
      <c r="G1606" s="40" t="s">
        <v>6429</v>
      </c>
      <c r="H1606" s="40" t="s">
        <v>12301</v>
      </c>
      <c r="I1606" t="s">
        <v>4856</v>
      </c>
      <c r="J1606">
        <v>15</v>
      </c>
      <c r="N1606">
        <v>15</v>
      </c>
      <c r="R1606" s="51">
        <f>Table71417[[#This Row],[Climate finance ($ million)]]/Table71417[[#This Row],[Total commitment ($ million)]]</f>
        <v>1</v>
      </c>
      <c r="S1606" s="40" t="s">
        <v>12022</v>
      </c>
      <c r="T1606" s="1" t="s">
        <v>8818</v>
      </c>
    </row>
    <row r="1607" spans="1:20" x14ac:dyDescent="0.25">
      <c r="A1607" t="s">
        <v>8816</v>
      </c>
      <c r="B1607" s="40" t="s">
        <v>91</v>
      </c>
      <c r="C1607" t="s">
        <v>6182</v>
      </c>
      <c r="D1607" s="46">
        <v>52597</v>
      </c>
      <c r="F1607" s="10">
        <v>2021</v>
      </c>
      <c r="G1607" s="40" t="s">
        <v>10050</v>
      </c>
      <c r="H1607" s="40" t="s">
        <v>12301</v>
      </c>
      <c r="I1607" t="s">
        <v>5170</v>
      </c>
      <c r="J1607">
        <v>0.2</v>
      </c>
      <c r="N1607">
        <v>0.2</v>
      </c>
      <c r="R1607" s="51">
        <f>Table71417[[#This Row],[Climate finance ($ million)]]/Table71417[[#This Row],[Total commitment ($ million)]]</f>
        <v>1</v>
      </c>
      <c r="S1607" s="47" t="s">
        <v>11892</v>
      </c>
      <c r="T1607" s="1" t="s">
        <v>8818</v>
      </c>
    </row>
    <row r="1608" spans="1:20" x14ac:dyDescent="0.25">
      <c r="A1608" t="s">
        <v>8816</v>
      </c>
      <c r="B1608" s="40" t="s">
        <v>91</v>
      </c>
      <c r="C1608" t="s">
        <v>5528</v>
      </c>
      <c r="D1608" s="10">
        <v>52626</v>
      </c>
      <c r="F1608" s="10">
        <v>2022</v>
      </c>
      <c r="G1608" s="40" t="s">
        <v>4725</v>
      </c>
      <c r="H1608" s="40" t="s">
        <v>318</v>
      </c>
      <c r="I1608" t="s">
        <v>5170</v>
      </c>
      <c r="J1608">
        <v>28.7</v>
      </c>
      <c r="M1608" t="s">
        <v>24</v>
      </c>
      <c r="N1608">
        <v>28.7</v>
      </c>
      <c r="R1608" s="51">
        <f>Table71417[[#This Row],[Climate finance ($ million)]]/Table71417[[#This Row],[Total commitment ($ million)]]</f>
        <v>1</v>
      </c>
      <c r="S1608" t="s">
        <v>11395</v>
      </c>
      <c r="T1608" s="1" t="s">
        <v>8819</v>
      </c>
    </row>
    <row r="1609" spans="1:20" x14ac:dyDescent="0.25">
      <c r="A1609" t="s">
        <v>8816</v>
      </c>
      <c r="B1609" s="40" t="s">
        <v>91</v>
      </c>
      <c r="C1609" t="s">
        <v>5528</v>
      </c>
      <c r="D1609" s="10">
        <v>52626</v>
      </c>
      <c r="F1609" s="10">
        <v>2023</v>
      </c>
      <c r="G1609" s="40" t="s">
        <v>4725</v>
      </c>
      <c r="H1609" s="40" t="s">
        <v>318</v>
      </c>
      <c r="I1609" t="s">
        <v>5119</v>
      </c>
      <c r="J1609">
        <v>19.100000000000001</v>
      </c>
      <c r="M1609" t="s">
        <v>24</v>
      </c>
      <c r="N1609">
        <v>13.4</v>
      </c>
      <c r="R1609" s="51">
        <f>Table71417[[#This Row],[Climate finance ($ million)]]/Table71417[[#This Row],[Total commitment ($ million)]]</f>
        <v>0.70157068062827221</v>
      </c>
      <c r="S1609" t="s">
        <v>11395</v>
      </c>
      <c r="T1609" s="1" t="s">
        <v>8817</v>
      </c>
    </row>
    <row r="1610" spans="1:20" x14ac:dyDescent="0.25">
      <c r="A1610" t="s">
        <v>8816</v>
      </c>
      <c r="B1610" s="40" t="s">
        <v>91</v>
      </c>
      <c r="C1610" t="s">
        <v>12266</v>
      </c>
      <c r="D1610" s="46">
        <v>52629</v>
      </c>
      <c r="F1610" s="10">
        <v>2021</v>
      </c>
      <c r="G1610" s="40" t="s">
        <v>6903</v>
      </c>
      <c r="H1610" s="40" t="s">
        <v>12301</v>
      </c>
      <c r="I1610" t="s">
        <v>5170</v>
      </c>
      <c r="J1610">
        <v>17.5</v>
      </c>
      <c r="N1610">
        <v>17.5</v>
      </c>
      <c r="R1610" s="51">
        <f>Table71417[[#This Row],[Climate finance ($ million)]]/Table71417[[#This Row],[Total commitment ($ million)]]</f>
        <v>1</v>
      </c>
      <c r="S1610" s="47" t="s">
        <v>11977</v>
      </c>
      <c r="T1610" s="1" t="s">
        <v>8818</v>
      </c>
    </row>
    <row r="1611" spans="1:20" x14ac:dyDescent="0.25">
      <c r="A1611" t="s">
        <v>8816</v>
      </c>
      <c r="B1611" s="40" t="s">
        <v>91</v>
      </c>
      <c r="C1611" t="s">
        <v>6065</v>
      </c>
      <c r="D1611" s="46">
        <v>52634</v>
      </c>
      <c r="F1611" s="10">
        <v>2021</v>
      </c>
      <c r="G1611" s="40" t="s">
        <v>4725</v>
      </c>
      <c r="H1611" s="40" t="s">
        <v>12415</v>
      </c>
      <c r="I1611" t="s">
        <v>5602</v>
      </c>
      <c r="J1611">
        <v>8.8000000000000007</v>
      </c>
      <c r="N1611">
        <v>8.8000000000000007</v>
      </c>
      <c r="R1611" s="51">
        <f>Table71417[[#This Row],[Climate finance ($ million)]]/Table71417[[#This Row],[Total commitment ($ million)]]</f>
        <v>1</v>
      </c>
      <c r="S1611" s="44" t="s">
        <v>11911</v>
      </c>
      <c r="T1611" s="1" t="s">
        <v>8818</v>
      </c>
    </row>
    <row r="1612" spans="1:20" x14ac:dyDescent="0.25">
      <c r="A1612" t="s">
        <v>8816</v>
      </c>
      <c r="B1612" s="40" t="s">
        <v>66</v>
      </c>
      <c r="C1612" t="s">
        <v>5570</v>
      </c>
      <c r="D1612" s="10">
        <v>52642</v>
      </c>
      <c r="F1612" s="10">
        <v>2022</v>
      </c>
      <c r="G1612" s="40" t="s">
        <v>6429</v>
      </c>
      <c r="H1612" s="40" t="s">
        <v>12301</v>
      </c>
      <c r="I1612" t="s">
        <v>4856</v>
      </c>
      <c r="J1612">
        <v>25</v>
      </c>
      <c r="M1612" t="s">
        <v>24</v>
      </c>
      <c r="N1612">
        <v>25</v>
      </c>
      <c r="R1612" s="51">
        <f>Table71417[[#This Row],[Climate finance ($ million)]]/Table71417[[#This Row],[Total commitment ($ million)]]</f>
        <v>1</v>
      </c>
      <c r="S1612" s="40" t="s">
        <v>11934</v>
      </c>
      <c r="T1612" s="1" t="s">
        <v>8819</v>
      </c>
    </row>
    <row r="1613" spans="1:20" x14ac:dyDescent="0.25">
      <c r="A1613" t="s">
        <v>8816</v>
      </c>
      <c r="B1613" s="40" t="s">
        <v>66</v>
      </c>
      <c r="C1613" t="s">
        <v>5570</v>
      </c>
      <c r="D1613" s="10">
        <v>52642</v>
      </c>
      <c r="F1613" s="10">
        <v>2021</v>
      </c>
      <c r="G1613" s="40" t="s">
        <v>6429</v>
      </c>
      <c r="H1613" s="40" t="s">
        <v>12301</v>
      </c>
      <c r="I1613" t="s">
        <v>4856</v>
      </c>
      <c r="J1613">
        <v>50</v>
      </c>
      <c r="N1613">
        <v>50</v>
      </c>
      <c r="R1613" s="51">
        <f>Table71417[[#This Row],[Climate finance ($ million)]]/Table71417[[#This Row],[Total commitment ($ million)]]</f>
        <v>1</v>
      </c>
      <c r="S1613" s="40" t="s">
        <v>11934</v>
      </c>
      <c r="T1613" s="1" t="s">
        <v>8818</v>
      </c>
    </row>
    <row r="1614" spans="1:20" x14ac:dyDescent="0.25">
      <c r="A1614" t="s">
        <v>8816</v>
      </c>
      <c r="B1614" s="40" t="s">
        <v>91</v>
      </c>
      <c r="C1614" t="s">
        <v>12007</v>
      </c>
      <c r="D1614" s="46">
        <v>52647</v>
      </c>
      <c r="F1614" s="10">
        <v>2021</v>
      </c>
      <c r="G1614" s="40" t="s">
        <v>8808</v>
      </c>
      <c r="H1614" s="40" t="s">
        <v>12301</v>
      </c>
      <c r="I1614" t="s">
        <v>5170</v>
      </c>
      <c r="J1614">
        <v>0.6</v>
      </c>
      <c r="N1614">
        <v>0.6</v>
      </c>
      <c r="R1614" s="51">
        <f>Table71417[[#This Row],[Climate finance ($ million)]]/Table71417[[#This Row],[Total commitment ($ million)]]</f>
        <v>1</v>
      </c>
      <c r="S1614" s="44" t="s">
        <v>12008</v>
      </c>
      <c r="T1614" s="1" t="s">
        <v>8818</v>
      </c>
    </row>
    <row r="1615" spans="1:20" x14ac:dyDescent="0.25">
      <c r="A1615" t="s">
        <v>8816</v>
      </c>
      <c r="B1615" s="40" t="s">
        <v>91</v>
      </c>
      <c r="C1615" t="s">
        <v>11979</v>
      </c>
      <c r="D1615" s="46">
        <v>52663</v>
      </c>
      <c r="F1615" s="10">
        <v>2021</v>
      </c>
      <c r="G1615" s="40" t="s">
        <v>6903</v>
      </c>
      <c r="H1615" s="40" t="s">
        <v>12301</v>
      </c>
      <c r="I1615" t="s">
        <v>5170</v>
      </c>
      <c r="J1615">
        <v>3.5</v>
      </c>
      <c r="N1615">
        <v>3.5</v>
      </c>
      <c r="R1615" s="51">
        <f>Table71417[[#This Row],[Climate finance ($ million)]]/Table71417[[#This Row],[Total commitment ($ million)]]</f>
        <v>1</v>
      </c>
      <c r="S1615" s="47" t="s">
        <v>11980</v>
      </c>
      <c r="T1615" s="1" t="s">
        <v>8818</v>
      </c>
    </row>
    <row r="1616" spans="1:20" x14ac:dyDescent="0.25">
      <c r="A1616" t="s">
        <v>8816</v>
      </c>
      <c r="B1616" s="40" t="s">
        <v>91</v>
      </c>
      <c r="C1616" t="s">
        <v>11979</v>
      </c>
      <c r="D1616" s="10">
        <v>52663</v>
      </c>
      <c r="F1616" s="10">
        <v>2022</v>
      </c>
      <c r="G1616" s="40" t="s">
        <v>6903</v>
      </c>
      <c r="H1616" s="40" t="s">
        <v>12301</v>
      </c>
      <c r="I1616" t="s">
        <v>5170</v>
      </c>
      <c r="J1616">
        <v>20</v>
      </c>
      <c r="M1616" t="s">
        <v>24</v>
      </c>
      <c r="N1616">
        <v>14</v>
      </c>
      <c r="R1616" s="51">
        <f>Table71417[[#This Row],[Climate finance ($ million)]]/Table71417[[#This Row],[Total commitment ($ million)]]</f>
        <v>0.7</v>
      </c>
      <c r="S1616" s="40" t="s">
        <v>11980</v>
      </c>
      <c r="T1616" s="1" t="s">
        <v>8819</v>
      </c>
    </row>
    <row r="1617" spans="1:20" x14ac:dyDescent="0.25">
      <c r="A1617" t="s">
        <v>8816</v>
      </c>
      <c r="B1617" s="40" t="s">
        <v>91</v>
      </c>
      <c r="C1617" t="s">
        <v>6081</v>
      </c>
      <c r="D1617" s="46">
        <v>52666</v>
      </c>
      <c r="E1617" s="2"/>
      <c r="F1617">
        <v>2021</v>
      </c>
      <c r="G1617" s="40" t="s">
        <v>4725</v>
      </c>
      <c r="H1617" s="40" t="s">
        <v>12301</v>
      </c>
      <c r="I1617" t="s">
        <v>6037</v>
      </c>
      <c r="J1617">
        <v>83</v>
      </c>
      <c r="N1617">
        <v>72.2</v>
      </c>
      <c r="R1617" s="51">
        <f>Table71417[[#This Row],[Climate finance ($ million)]]/Table71417[[#This Row],[Total commitment ($ million)]]</f>
        <v>0.86987951807228914</v>
      </c>
      <c r="S1617" s="44" t="s">
        <v>11868</v>
      </c>
      <c r="T1617" s="1" t="s">
        <v>8818</v>
      </c>
    </row>
    <row r="1618" spans="1:20" x14ac:dyDescent="0.25">
      <c r="A1618" t="s">
        <v>8816</v>
      </c>
      <c r="B1618" s="40" t="s">
        <v>91</v>
      </c>
      <c r="C1618" t="s">
        <v>6130</v>
      </c>
      <c r="D1618" s="46">
        <v>52667</v>
      </c>
      <c r="F1618" s="10">
        <v>2021</v>
      </c>
      <c r="G1618" s="40" t="s">
        <v>12166</v>
      </c>
      <c r="H1618" s="40" t="s">
        <v>12301</v>
      </c>
      <c r="I1618" t="s">
        <v>6037</v>
      </c>
      <c r="J1618">
        <v>31.8</v>
      </c>
      <c r="N1618">
        <v>31.8</v>
      </c>
      <c r="R1618" s="51">
        <f>Table71417[[#This Row],[Climate finance ($ million)]]/Table71417[[#This Row],[Total commitment ($ million)]]</f>
        <v>1</v>
      </c>
      <c r="S1618" s="40" t="s">
        <v>11835</v>
      </c>
      <c r="T1618" s="1" t="s">
        <v>8818</v>
      </c>
    </row>
    <row r="1619" spans="1:20" x14ac:dyDescent="0.25">
      <c r="A1619" t="s">
        <v>8816</v>
      </c>
      <c r="B1619" s="40" t="s">
        <v>91</v>
      </c>
      <c r="C1619" t="s">
        <v>11956</v>
      </c>
      <c r="D1619" s="46">
        <v>52673</v>
      </c>
      <c r="F1619" s="10">
        <v>2021</v>
      </c>
      <c r="G1619" s="40" t="s">
        <v>12164</v>
      </c>
      <c r="H1619" s="40" t="s">
        <v>196</v>
      </c>
      <c r="I1619" t="s">
        <v>5610</v>
      </c>
      <c r="J1619">
        <v>120</v>
      </c>
      <c r="N1619">
        <v>120</v>
      </c>
      <c r="R1619" s="51">
        <f>Table71417[[#This Row],[Climate finance ($ million)]]/Table71417[[#This Row],[Total commitment ($ million)]]</f>
        <v>1</v>
      </c>
      <c r="S1619" s="40" t="s">
        <v>11957</v>
      </c>
      <c r="T1619" s="1" t="s">
        <v>8818</v>
      </c>
    </row>
    <row r="1620" spans="1:20" x14ac:dyDescent="0.25">
      <c r="A1620" t="s">
        <v>8816</v>
      </c>
      <c r="B1620" s="46" t="s">
        <v>91</v>
      </c>
      <c r="C1620" t="s">
        <v>5987</v>
      </c>
      <c r="D1620" s="10">
        <v>52681</v>
      </c>
      <c r="F1620" s="10">
        <v>2022</v>
      </c>
      <c r="G1620" s="46" t="s">
        <v>4725</v>
      </c>
      <c r="H1620" s="40" t="s">
        <v>12301</v>
      </c>
      <c r="I1620" t="s">
        <v>4924</v>
      </c>
      <c r="J1620">
        <v>46.8</v>
      </c>
      <c r="M1620" t="s">
        <v>72</v>
      </c>
      <c r="N1620">
        <v>8.1999999999999993</v>
      </c>
      <c r="R1620" s="51">
        <f>Table71417[[#This Row],[Climate finance ($ million)]]/Table71417[[#This Row],[Total commitment ($ million)]]</f>
        <v>0.1752136752136752</v>
      </c>
      <c r="S1620" s="44" t="s">
        <v>11811</v>
      </c>
      <c r="T1620" s="1" t="s">
        <v>8819</v>
      </c>
    </row>
    <row r="1621" spans="1:20" x14ac:dyDescent="0.25">
      <c r="A1621" t="s">
        <v>8816</v>
      </c>
      <c r="B1621" s="40" t="s">
        <v>91</v>
      </c>
      <c r="C1621" t="s">
        <v>11963</v>
      </c>
      <c r="D1621" s="46">
        <v>52682</v>
      </c>
      <c r="F1621" s="10">
        <v>2021</v>
      </c>
      <c r="G1621" s="40" t="s">
        <v>11396</v>
      </c>
      <c r="H1621" s="40" t="s">
        <v>12301</v>
      </c>
      <c r="I1621" t="s">
        <v>5170</v>
      </c>
      <c r="J1621">
        <v>1</v>
      </c>
      <c r="N1621">
        <v>1</v>
      </c>
      <c r="R1621" s="51">
        <f>Table71417[[#This Row],[Climate finance ($ million)]]/Table71417[[#This Row],[Total commitment ($ million)]]</f>
        <v>1</v>
      </c>
      <c r="S1621" s="44" t="s">
        <v>11964</v>
      </c>
      <c r="T1621" s="1" t="s">
        <v>8818</v>
      </c>
    </row>
    <row r="1622" spans="1:20" x14ac:dyDescent="0.25">
      <c r="A1622" t="s">
        <v>8816</v>
      </c>
      <c r="B1622" s="40" t="s">
        <v>91</v>
      </c>
      <c r="C1622" t="s">
        <v>11963</v>
      </c>
      <c r="D1622" s="10">
        <v>52682</v>
      </c>
      <c r="F1622" s="10">
        <v>2023</v>
      </c>
      <c r="G1622" s="40" t="s">
        <v>11396</v>
      </c>
      <c r="H1622" s="40" t="s">
        <v>12301</v>
      </c>
      <c r="I1622" t="s">
        <v>5119</v>
      </c>
      <c r="J1622">
        <v>1</v>
      </c>
      <c r="M1622" t="s">
        <v>24</v>
      </c>
      <c r="N1622">
        <v>1</v>
      </c>
      <c r="R1622" s="51">
        <f>Table71417[[#This Row],[Climate finance ($ million)]]/Table71417[[#This Row],[Total commitment ($ million)]]</f>
        <v>1</v>
      </c>
      <c r="S1622" s="44" t="s">
        <v>11964</v>
      </c>
      <c r="T1622" s="1" t="s">
        <v>8817</v>
      </c>
    </row>
    <row r="1623" spans="1:20" x14ac:dyDescent="0.25">
      <c r="A1623" t="s">
        <v>8816</v>
      </c>
      <c r="B1623" s="40" t="s">
        <v>91</v>
      </c>
      <c r="C1623" t="s">
        <v>11941</v>
      </c>
      <c r="D1623" s="46">
        <v>52688</v>
      </c>
      <c r="F1623" s="10">
        <v>2021</v>
      </c>
      <c r="G1623" s="40" t="s">
        <v>6358</v>
      </c>
      <c r="H1623" s="40" t="s">
        <v>12301</v>
      </c>
      <c r="I1623" t="s">
        <v>5170</v>
      </c>
      <c r="J1623">
        <v>18.8</v>
      </c>
      <c r="N1623">
        <v>18.8</v>
      </c>
      <c r="R1623" s="51">
        <f>Table71417[[#This Row],[Climate finance ($ million)]]/Table71417[[#This Row],[Total commitment ($ million)]]</f>
        <v>1</v>
      </c>
      <c r="S1623" s="40" t="s">
        <v>11942</v>
      </c>
      <c r="T1623" s="1" t="s">
        <v>8818</v>
      </c>
    </row>
    <row r="1624" spans="1:20" x14ac:dyDescent="0.25">
      <c r="A1624" t="s">
        <v>8816</v>
      </c>
      <c r="B1624" s="40" t="s">
        <v>91</v>
      </c>
      <c r="C1624" t="s">
        <v>6108</v>
      </c>
      <c r="D1624" s="46">
        <v>52705</v>
      </c>
      <c r="F1624" s="10">
        <v>2021</v>
      </c>
      <c r="G1624" s="40" t="s">
        <v>4725</v>
      </c>
      <c r="H1624" s="40" t="s">
        <v>12301</v>
      </c>
      <c r="I1624" t="s">
        <v>141</v>
      </c>
      <c r="J1624">
        <v>38.4</v>
      </c>
      <c r="N1624">
        <v>38.4</v>
      </c>
      <c r="R1624" s="51">
        <f>Table71417[[#This Row],[Climate finance ($ million)]]/Table71417[[#This Row],[Total commitment ($ million)]]</f>
        <v>1</v>
      </c>
      <c r="S1624" s="40" t="s">
        <v>11915</v>
      </c>
      <c r="T1624" s="1" t="s">
        <v>8818</v>
      </c>
    </row>
    <row r="1625" spans="1:20" x14ac:dyDescent="0.25">
      <c r="A1625" t="s">
        <v>8816</v>
      </c>
      <c r="B1625" s="40" t="s">
        <v>91</v>
      </c>
      <c r="C1625" t="s">
        <v>6192</v>
      </c>
      <c r="D1625" s="46">
        <v>52713</v>
      </c>
      <c r="F1625" s="10">
        <v>2021</v>
      </c>
      <c r="G1625" s="40" t="s">
        <v>4725</v>
      </c>
      <c r="H1625" s="40" t="s">
        <v>12301</v>
      </c>
      <c r="I1625" t="s">
        <v>5170</v>
      </c>
      <c r="J1625">
        <v>25</v>
      </c>
      <c r="N1625">
        <v>25</v>
      </c>
      <c r="R1625" s="51">
        <f>Table71417[[#This Row],[Climate finance ($ million)]]/Table71417[[#This Row],[Total commitment ($ million)]]</f>
        <v>1</v>
      </c>
      <c r="S1625" s="40" t="s">
        <v>11989</v>
      </c>
      <c r="T1625" s="1" t="s">
        <v>8818</v>
      </c>
    </row>
    <row r="1626" spans="1:20" x14ac:dyDescent="0.25">
      <c r="A1626" t="s">
        <v>8816</v>
      </c>
      <c r="B1626" s="40" t="s">
        <v>91</v>
      </c>
      <c r="C1626" t="s">
        <v>5612</v>
      </c>
      <c r="D1626" s="10">
        <v>52718</v>
      </c>
      <c r="F1626" s="10">
        <v>2022</v>
      </c>
      <c r="G1626" s="40" t="s">
        <v>14353</v>
      </c>
      <c r="H1626" s="40" t="s">
        <v>196</v>
      </c>
      <c r="I1626" t="s">
        <v>5610</v>
      </c>
      <c r="J1626">
        <v>50</v>
      </c>
      <c r="M1626" t="s">
        <v>24</v>
      </c>
      <c r="N1626">
        <v>30</v>
      </c>
      <c r="R1626" s="51">
        <f>Table71417[[#This Row],[Climate finance ($ million)]]/Table71417[[#This Row],[Total commitment ($ million)]]</f>
        <v>0.6</v>
      </c>
      <c r="S1626" s="40" t="s">
        <v>11750</v>
      </c>
      <c r="T1626" s="1" t="s">
        <v>8819</v>
      </c>
    </row>
    <row r="1627" spans="1:20" x14ac:dyDescent="0.25">
      <c r="A1627" t="s">
        <v>8816</v>
      </c>
      <c r="B1627" s="40" t="s">
        <v>91</v>
      </c>
      <c r="C1627" t="s">
        <v>12326</v>
      </c>
      <c r="D1627" s="46">
        <v>52724</v>
      </c>
      <c r="F1627" s="10">
        <v>2021</v>
      </c>
      <c r="G1627" s="40" t="s">
        <v>8808</v>
      </c>
      <c r="H1627" s="46" t="s">
        <v>12301</v>
      </c>
      <c r="I1627" t="s">
        <v>5170</v>
      </c>
      <c r="J1627">
        <v>2</v>
      </c>
      <c r="N1627">
        <v>2</v>
      </c>
      <c r="R1627" s="51">
        <f>Table71417[[#This Row],[Climate finance ($ million)]]/Table71417[[#This Row],[Total commitment ($ million)]]</f>
        <v>1</v>
      </c>
      <c r="S1627" s="47" t="s">
        <v>11984</v>
      </c>
      <c r="T1627" s="1" t="s">
        <v>8818</v>
      </c>
    </row>
    <row r="1628" spans="1:20" x14ac:dyDescent="0.25">
      <c r="A1628" t="s">
        <v>8816</v>
      </c>
      <c r="B1628" s="40" t="s">
        <v>91</v>
      </c>
      <c r="C1628" t="s">
        <v>11981</v>
      </c>
      <c r="D1628" s="46">
        <v>52725</v>
      </c>
      <c r="F1628" s="10">
        <v>2021</v>
      </c>
      <c r="G1628" s="40" t="s">
        <v>8808</v>
      </c>
      <c r="H1628" s="40" t="s">
        <v>12301</v>
      </c>
      <c r="I1628" t="s">
        <v>5170</v>
      </c>
      <c r="J1628">
        <v>3</v>
      </c>
      <c r="N1628">
        <v>3</v>
      </c>
      <c r="R1628" s="51">
        <f>Table71417[[#This Row],[Climate finance ($ million)]]/Table71417[[#This Row],[Total commitment ($ million)]]</f>
        <v>1</v>
      </c>
      <c r="S1628" s="47" t="s">
        <v>11982</v>
      </c>
      <c r="T1628" s="1" t="s">
        <v>8818</v>
      </c>
    </row>
    <row r="1629" spans="1:20" x14ac:dyDescent="0.25">
      <c r="A1629" t="s">
        <v>8816</v>
      </c>
      <c r="B1629" s="40" t="s">
        <v>91</v>
      </c>
      <c r="C1629" t="s">
        <v>11928</v>
      </c>
      <c r="D1629" s="46">
        <v>52726</v>
      </c>
      <c r="F1629" s="10">
        <v>2021</v>
      </c>
      <c r="G1629" s="40" t="s">
        <v>8808</v>
      </c>
      <c r="H1629" s="40" t="s">
        <v>12301</v>
      </c>
      <c r="I1629" t="s">
        <v>5170</v>
      </c>
      <c r="J1629">
        <v>2</v>
      </c>
      <c r="N1629">
        <v>2</v>
      </c>
      <c r="R1629" s="51">
        <f>Table71417[[#This Row],[Climate finance ($ million)]]/Table71417[[#This Row],[Total commitment ($ million)]]</f>
        <v>1</v>
      </c>
      <c r="S1629" s="44" t="s">
        <v>11929</v>
      </c>
      <c r="T1629" s="1" t="s">
        <v>8818</v>
      </c>
    </row>
    <row r="1630" spans="1:20" x14ac:dyDescent="0.25">
      <c r="A1630" t="s">
        <v>8816</v>
      </c>
      <c r="B1630" s="40" t="s">
        <v>91</v>
      </c>
      <c r="C1630" t="s">
        <v>5001</v>
      </c>
      <c r="D1630" s="10">
        <v>52735</v>
      </c>
      <c r="F1630" s="10">
        <v>2023</v>
      </c>
      <c r="G1630" s="40" t="s">
        <v>2591</v>
      </c>
      <c r="H1630" s="40" t="s">
        <v>12301</v>
      </c>
      <c r="I1630" t="s">
        <v>141</v>
      </c>
      <c r="J1630">
        <v>148.6</v>
      </c>
      <c r="M1630" t="s">
        <v>24</v>
      </c>
      <c r="N1630">
        <v>148.6</v>
      </c>
      <c r="R1630" s="51">
        <f>Table71417[[#This Row],[Climate finance ($ million)]]/Table71417[[#This Row],[Total commitment ($ million)]]</f>
        <v>1</v>
      </c>
      <c r="S1630" s="44" t="s">
        <v>11751</v>
      </c>
      <c r="T1630" s="1" t="s">
        <v>8817</v>
      </c>
    </row>
    <row r="1631" spans="1:20" x14ac:dyDescent="0.25">
      <c r="A1631" t="s">
        <v>8816</v>
      </c>
      <c r="B1631" s="40" t="s">
        <v>91</v>
      </c>
      <c r="C1631" t="s">
        <v>5989</v>
      </c>
      <c r="D1631" s="10">
        <v>52743</v>
      </c>
      <c r="F1631" s="10">
        <v>2022</v>
      </c>
      <c r="G1631" s="40" t="s">
        <v>4725</v>
      </c>
      <c r="H1631" s="40" t="s">
        <v>12301</v>
      </c>
      <c r="I1631" t="s">
        <v>4924</v>
      </c>
      <c r="J1631">
        <v>7.5</v>
      </c>
      <c r="M1631" t="s">
        <v>72</v>
      </c>
      <c r="N1631">
        <v>2</v>
      </c>
      <c r="R1631" s="51">
        <f>Table71417[[#This Row],[Climate finance ($ million)]]/Table71417[[#This Row],[Total commitment ($ million)]]</f>
        <v>0.26666666666666666</v>
      </c>
      <c r="S1631" s="40" t="s">
        <v>11647</v>
      </c>
      <c r="T1631" s="1" t="s">
        <v>8819</v>
      </c>
    </row>
    <row r="1632" spans="1:20" x14ac:dyDescent="0.25">
      <c r="A1632" t="s">
        <v>8816</v>
      </c>
      <c r="B1632" s="40" t="s">
        <v>91</v>
      </c>
      <c r="C1632" t="s">
        <v>5989</v>
      </c>
      <c r="D1632" s="45">
        <v>52743</v>
      </c>
      <c r="F1632" s="10">
        <v>2023</v>
      </c>
      <c r="G1632" s="40" t="s">
        <v>4725</v>
      </c>
      <c r="H1632" s="40" t="s">
        <v>12301</v>
      </c>
      <c r="I1632" t="s">
        <v>4924</v>
      </c>
      <c r="J1632">
        <v>7.5</v>
      </c>
      <c r="M1632" t="s">
        <v>72</v>
      </c>
      <c r="N1632">
        <v>2</v>
      </c>
      <c r="R1632" s="51">
        <f>Table71417[[#This Row],[Climate finance ($ million)]]/Table71417[[#This Row],[Total commitment ($ million)]]</f>
        <v>0.26666666666666666</v>
      </c>
      <c r="S1632" s="40" t="s">
        <v>11647</v>
      </c>
      <c r="T1632" s="1" t="s">
        <v>8817</v>
      </c>
    </row>
    <row r="1633" spans="1:20" x14ac:dyDescent="0.25">
      <c r="A1633" t="s">
        <v>8816</v>
      </c>
      <c r="B1633" s="40" t="s">
        <v>66</v>
      </c>
      <c r="C1633" t="s">
        <v>12340</v>
      </c>
      <c r="D1633" s="10">
        <v>52751</v>
      </c>
      <c r="F1633" s="10">
        <v>2022</v>
      </c>
      <c r="G1633" s="40" t="s">
        <v>6654</v>
      </c>
      <c r="H1633" s="46" t="s">
        <v>12301</v>
      </c>
      <c r="I1633" t="s">
        <v>4856</v>
      </c>
      <c r="J1633">
        <v>23.2</v>
      </c>
      <c r="M1633" t="s">
        <v>24</v>
      </c>
      <c r="N1633">
        <v>23.2</v>
      </c>
      <c r="R1633" s="51">
        <f>Table71417[[#This Row],[Climate finance ($ million)]]/Table71417[[#This Row],[Total commitment ($ million)]]</f>
        <v>1</v>
      </c>
      <c r="S1633" s="44" t="s">
        <v>11777</v>
      </c>
      <c r="T1633" s="1" t="s">
        <v>8819</v>
      </c>
    </row>
    <row r="1634" spans="1:20" x14ac:dyDescent="0.25">
      <c r="A1634" t="s">
        <v>8816</v>
      </c>
      <c r="B1634" s="40" t="s">
        <v>66</v>
      </c>
      <c r="C1634" t="s">
        <v>11642</v>
      </c>
      <c r="D1634" s="10">
        <v>52754</v>
      </c>
      <c r="F1634" s="10">
        <v>2023</v>
      </c>
      <c r="G1634" s="40" t="s">
        <v>6300</v>
      </c>
      <c r="H1634" s="40" t="s">
        <v>12301</v>
      </c>
      <c r="I1634" t="s">
        <v>4856</v>
      </c>
      <c r="J1634">
        <v>8</v>
      </c>
      <c r="M1634" t="s">
        <v>25</v>
      </c>
      <c r="N1634">
        <v>8</v>
      </c>
      <c r="R1634" s="51">
        <f>Table71417[[#This Row],[Climate finance ($ million)]]/Table71417[[#This Row],[Total commitment ($ million)]]</f>
        <v>1</v>
      </c>
      <c r="S1634" s="40" t="s">
        <v>11643</v>
      </c>
      <c r="T1634" s="1" t="s">
        <v>8817</v>
      </c>
    </row>
    <row r="1635" spans="1:20" x14ac:dyDescent="0.25">
      <c r="A1635" t="s">
        <v>8816</v>
      </c>
      <c r="B1635" s="40" t="s">
        <v>91</v>
      </c>
      <c r="C1635" t="s">
        <v>5530</v>
      </c>
      <c r="D1635" s="10">
        <v>52764</v>
      </c>
      <c r="F1635" s="10">
        <v>2022</v>
      </c>
      <c r="G1635" s="40" t="s">
        <v>4725</v>
      </c>
      <c r="H1635" s="40" t="s">
        <v>318</v>
      </c>
      <c r="I1635" t="s">
        <v>5170</v>
      </c>
      <c r="J1635">
        <v>13.8</v>
      </c>
      <c r="M1635" t="s">
        <v>24</v>
      </c>
      <c r="N1635">
        <v>13.8</v>
      </c>
      <c r="R1635" s="51">
        <f>Table71417[[#This Row],[Climate finance ($ million)]]/Table71417[[#This Row],[Total commitment ($ million)]]</f>
        <v>1</v>
      </c>
      <c r="S1635" t="s">
        <v>11395</v>
      </c>
      <c r="T1635" s="1" t="s">
        <v>8819</v>
      </c>
    </row>
    <row r="1636" spans="1:20" x14ac:dyDescent="0.25">
      <c r="A1636" t="s">
        <v>8816</v>
      </c>
      <c r="B1636" s="40" t="s">
        <v>91</v>
      </c>
      <c r="C1636" t="s">
        <v>5530</v>
      </c>
      <c r="D1636" s="10">
        <v>52764</v>
      </c>
      <c r="F1636" s="10">
        <v>2023</v>
      </c>
      <c r="G1636" s="40" t="s">
        <v>4725</v>
      </c>
      <c r="H1636" s="40" t="s">
        <v>318</v>
      </c>
      <c r="I1636" t="s">
        <v>5119</v>
      </c>
      <c r="J1636">
        <v>35.9</v>
      </c>
      <c r="M1636" t="s">
        <v>24</v>
      </c>
      <c r="N1636">
        <v>35.9</v>
      </c>
      <c r="R1636" s="51">
        <f>Table71417[[#This Row],[Climate finance ($ million)]]/Table71417[[#This Row],[Total commitment ($ million)]]</f>
        <v>1</v>
      </c>
      <c r="S1636" t="s">
        <v>11395</v>
      </c>
      <c r="T1636" s="1" t="s">
        <v>8817</v>
      </c>
    </row>
    <row r="1637" spans="1:20" x14ac:dyDescent="0.25">
      <c r="A1637" t="s">
        <v>8816</v>
      </c>
      <c r="B1637" s="40" t="s">
        <v>91</v>
      </c>
      <c r="C1637" t="s">
        <v>5003</v>
      </c>
      <c r="D1637" s="10">
        <v>52765</v>
      </c>
      <c r="F1637" s="10">
        <v>2023</v>
      </c>
      <c r="G1637" s="40" t="s">
        <v>62</v>
      </c>
      <c r="H1637" s="40" t="s">
        <v>12301</v>
      </c>
      <c r="I1637" t="s">
        <v>141</v>
      </c>
      <c r="J1637">
        <v>46.4</v>
      </c>
      <c r="M1637" t="s">
        <v>72</v>
      </c>
      <c r="N1637">
        <v>46.4</v>
      </c>
      <c r="R1637" s="51">
        <f>Table71417[[#This Row],[Climate finance ($ million)]]/Table71417[[#This Row],[Total commitment ($ million)]]</f>
        <v>1</v>
      </c>
      <c r="S1637" s="40" t="s">
        <v>11590</v>
      </c>
      <c r="T1637" s="1" t="s">
        <v>8817</v>
      </c>
    </row>
    <row r="1638" spans="1:20" x14ac:dyDescent="0.25">
      <c r="A1638" t="s">
        <v>8816</v>
      </c>
      <c r="B1638" s="40" t="s">
        <v>91</v>
      </c>
      <c r="C1638" t="s">
        <v>5150</v>
      </c>
      <c r="D1638" s="10">
        <v>52766</v>
      </c>
      <c r="F1638" s="10">
        <v>2023</v>
      </c>
      <c r="G1638" s="40" t="s">
        <v>9364</v>
      </c>
      <c r="H1638" s="46" t="s">
        <v>12301</v>
      </c>
      <c r="I1638" t="s">
        <v>5119</v>
      </c>
      <c r="J1638">
        <v>45.3</v>
      </c>
      <c r="M1638" t="s">
        <v>24</v>
      </c>
      <c r="N1638">
        <v>45.3</v>
      </c>
      <c r="R1638" s="51">
        <f>Table71417[[#This Row],[Climate finance ($ million)]]/Table71417[[#This Row],[Total commitment ($ million)]]</f>
        <v>1</v>
      </c>
      <c r="S1638" s="44" t="s">
        <v>11401</v>
      </c>
      <c r="T1638" s="1" t="s">
        <v>8817</v>
      </c>
    </row>
    <row r="1639" spans="1:20" x14ac:dyDescent="0.25">
      <c r="A1639" t="s">
        <v>8816</v>
      </c>
      <c r="B1639" s="40" t="s">
        <v>66</v>
      </c>
      <c r="C1639" t="s">
        <v>11695</v>
      </c>
      <c r="D1639" s="10">
        <v>52767</v>
      </c>
      <c r="F1639" s="10">
        <v>2023</v>
      </c>
      <c r="G1639" s="40" t="s">
        <v>4725</v>
      </c>
      <c r="H1639" s="40" t="s">
        <v>12301</v>
      </c>
      <c r="I1639" t="s">
        <v>4856</v>
      </c>
      <c r="J1639">
        <v>125</v>
      </c>
      <c r="M1639" t="s">
        <v>24</v>
      </c>
      <c r="N1639">
        <v>125</v>
      </c>
      <c r="R1639" s="51">
        <f>Table71417[[#This Row],[Climate finance ($ million)]]/Table71417[[#This Row],[Total commitment ($ million)]]</f>
        <v>1</v>
      </c>
      <c r="S1639" s="40" t="s">
        <v>11696</v>
      </c>
      <c r="T1639" s="1" t="s">
        <v>8817</v>
      </c>
    </row>
    <row r="1640" spans="1:20" x14ac:dyDescent="0.25">
      <c r="A1640" t="s">
        <v>8816</v>
      </c>
      <c r="B1640" s="40" t="s">
        <v>91</v>
      </c>
      <c r="C1640" t="s">
        <v>5614</v>
      </c>
      <c r="D1640" s="10">
        <v>52768</v>
      </c>
      <c r="F1640" s="10">
        <v>2022</v>
      </c>
      <c r="G1640" s="40" t="s">
        <v>658</v>
      </c>
      <c r="H1640" s="40" t="s">
        <v>12301</v>
      </c>
      <c r="I1640" t="s">
        <v>5602</v>
      </c>
      <c r="J1640">
        <v>18.7</v>
      </c>
      <c r="M1640" t="s">
        <v>24</v>
      </c>
      <c r="N1640">
        <v>2.8</v>
      </c>
      <c r="R1640" s="51">
        <f>Table71417[[#This Row],[Climate finance ($ million)]]/Table71417[[#This Row],[Total commitment ($ million)]]</f>
        <v>0.1497326203208556</v>
      </c>
      <c r="S1640" s="40" t="s">
        <v>11825</v>
      </c>
      <c r="T1640" s="1" t="s">
        <v>8819</v>
      </c>
    </row>
    <row r="1641" spans="1:20" x14ac:dyDescent="0.25">
      <c r="A1641" t="s">
        <v>8816</v>
      </c>
      <c r="B1641" s="40" t="s">
        <v>91</v>
      </c>
      <c r="C1641" t="s">
        <v>5683</v>
      </c>
      <c r="D1641" s="10">
        <v>52772</v>
      </c>
      <c r="F1641" s="10">
        <v>2022</v>
      </c>
      <c r="G1641" s="40" t="s">
        <v>62</v>
      </c>
      <c r="H1641" s="40" t="s">
        <v>12301</v>
      </c>
      <c r="I1641" t="s">
        <v>141</v>
      </c>
      <c r="J1641">
        <v>140.5</v>
      </c>
      <c r="M1641" t="s">
        <v>72</v>
      </c>
      <c r="N1641">
        <v>140.5</v>
      </c>
      <c r="R1641" s="51">
        <f>Table71417[[#This Row],[Climate finance ($ million)]]/Table71417[[#This Row],[Total commitment ($ million)]]</f>
        <v>1</v>
      </c>
      <c r="S1641" s="40" t="s">
        <v>11682</v>
      </c>
      <c r="T1641" s="1" t="s">
        <v>8819</v>
      </c>
    </row>
    <row r="1642" spans="1:20" x14ac:dyDescent="0.25">
      <c r="A1642" t="s">
        <v>8816</v>
      </c>
      <c r="B1642" s="40" t="s">
        <v>91</v>
      </c>
      <c r="C1642" t="s">
        <v>5685</v>
      </c>
      <c r="D1642" s="10">
        <v>52773</v>
      </c>
      <c r="F1642" s="10">
        <v>2022</v>
      </c>
      <c r="G1642" s="40" t="s">
        <v>62</v>
      </c>
      <c r="H1642" s="40" t="s">
        <v>12301</v>
      </c>
      <c r="I1642" t="s">
        <v>141</v>
      </c>
      <c r="J1642">
        <v>140.5</v>
      </c>
      <c r="M1642" t="s">
        <v>72</v>
      </c>
      <c r="N1642">
        <v>140.5</v>
      </c>
      <c r="R1642" s="51">
        <f>Table71417[[#This Row],[Climate finance ($ million)]]/Table71417[[#This Row],[Total commitment ($ million)]]</f>
        <v>1</v>
      </c>
      <c r="S1642" s="40" t="s">
        <v>11681</v>
      </c>
      <c r="T1642" s="1" t="s">
        <v>8819</v>
      </c>
    </row>
    <row r="1643" spans="1:20" x14ac:dyDescent="0.25">
      <c r="A1643" t="s">
        <v>8816</v>
      </c>
      <c r="B1643" s="40" t="s">
        <v>91</v>
      </c>
      <c r="C1643" t="s">
        <v>5802</v>
      </c>
      <c r="D1643" s="10">
        <v>52774</v>
      </c>
      <c r="F1643" s="10">
        <v>2022</v>
      </c>
      <c r="G1643" s="40" t="s">
        <v>6358</v>
      </c>
      <c r="H1643" s="46" t="s">
        <v>12301</v>
      </c>
      <c r="I1643" t="s">
        <v>5170</v>
      </c>
      <c r="J1643">
        <v>14.3</v>
      </c>
      <c r="M1643" t="s">
        <v>72</v>
      </c>
      <c r="N1643">
        <v>14.3</v>
      </c>
      <c r="R1643" s="51">
        <f>Table71417[[#This Row],[Climate finance ($ million)]]/Table71417[[#This Row],[Total commitment ($ million)]]</f>
        <v>1</v>
      </c>
      <c r="S1643" s="40" t="s">
        <v>11826</v>
      </c>
      <c r="T1643" s="1" t="s">
        <v>8819</v>
      </c>
    </row>
    <row r="1644" spans="1:20" x14ac:dyDescent="0.25">
      <c r="A1644" t="s">
        <v>8816</v>
      </c>
      <c r="B1644" s="40" t="s">
        <v>91</v>
      </c>
      <c r="C1644" t="s">
        <v>11853</v>
      </c>
      <c r="D1644" s="46">
        <v>52775</v>
      </c>
      <c r="F1644" s="10">
        <v>2021</v>
      </c>
      <c r="G1644" s="40" t="s">
        <v>6358</v>
      </c>
      <c r="H1644" s="40" t="s">
        <v>12301</v>
      </c>
      <c r="I1644" t="s">
        <v>5170</v>
      </c>
      <c r="J1644">
        <v>23.8</v>
      </c>
      <c r="N1644">
        <v>23.8</v>
      </c>
      <c r="R1644" s="51">
        <f>Table71417[[#This Row],[Climate finance ($ million)]]/Table71417[[#This Row],[Total commitment ($ million)]]</f>
        <v>1</v>
      </c>
      <c r="S1644" s="40" t="s">
        <v>11854</v>
      </c>
      <c r="T1644" s="1" t="s">
        <v>8818</v>
      </c>
    </row>
    <row r="1645" spans="1:20" x14ac:dyDescent="0.25">
      <c r="A1645" t="s">
        <v>8816</v>
      </c>
      <c r="B1645" s="40" t="s">
        <v>91</v>
      </c>
      <c r="C1645" t="s">
        <v>12330</v>
      </c>
      <c r="D1645" s="10">
        <v>52783</v>
      </c>
      <c r="F1645" s="10">
        <v>2022</v>
      </c>
      <c r="G1645" s="40" t="s">
        <v>6358</v>
      </c>
      <c r="H1645" s="46" t="s">
        <v>12301</v>
      </c>
      <c r="I1645" t="s">
        <v>5170</v>
      </c>
      <c r="J1645">
        <v>11.7</v>
      </c>
      <c r="M1645" t="s">
        <v>72</v>
      </c>
      <c r="N1645">
        <v>11.7</v>
      </c>
      <c r="R1645" s="51">
        <f>Table71417[[#This Row],[Climate finance ($ million)]]/Table71417[[#This Row],[Total commitment ($ million)]]</f>
        <v>1</v>
      </c>
      <c r="S1645" s="40" t="s">
        <v>11780</v>
      </c>
      <c r="T1645" s="1" t="s">
        <v>8819</v>
      </c>
    </row>
    <row r="1646" spans="1:20" x14ac:dyDescent="0.25">
      <c r="A1646" t="s">
        <v>8816</v>
      </c>
      <c r="B1646" s="40" t="s">
        <v>91</v>
      </c>
      <c r="C1646" t="s">
        <v>12330</v>
      </c>
      <c r="D1646" s="45">
        <v>52783</v>
      </c>
      <c r="F1646" s="10">
        <v>2023</v>
      </c>
      <c r="G1646" s="40" t="s">
        <v>6358</v>
      </c>
      <c r="H1646" s="46" t="s">
        <v>12301</v>
      </c>
      <c r="I1646" t="s">
        <v>5119</v>
      </c>
      <c r="J1646">
        <v>11.3</v>
      </c>
      <c r="M1646" t="s">
        <v>72</v>
      </c>
      <c r="N1646">
        <v>11.3</v>
      </c>
      <c r="R1646" s="51">
        <f>Table71417[[#This Row],[Climate finance ($ million)]]/Table71417[[#This Row],[Total commitment ($ million)]]</f>
        <v>1</v>
      </c>
      <c r="S1646" s="40" t="s">
        <v>11780</v>
      </c>
      <c r="T1646" s="1" t="s">
        <v>8817</v>
      </c>
    </row>
    <row r="1647" spans="1:20" x14ac:dyDescent="0.25">
      <c r="A1647" t="s">
        <v>8816</v>
      </c>
      <c r="B1647" s="40" t="s">
        <v>91</v>
      </c>
      <c r="C1647" t="s">
        <v>6199</v>
      </c>
      <c r="D1647" s="45">
        <v>52786</v>
      </c>
      <c r="F1647" s="10">
        <v>2021</v>
      </c>
      <c r="G1647" s="40" t="s">
        <v>525</v>
      </c>
      <c r="H1647" s="40" t="s">
        <v>12301</v>
      </c>
      <c r="I1647" t="s">
        <v>5170</v>
      </c>
      <c r="J1647">
        <v>1.4</v>
      </c>
      <c r="N1647">
        <v>1.4</v>
      </c>
      <c r="R1647" s="51">
        <f>Table71417[[#This Row],[Climate finance ($ million)]]/Table71417[[#This Row],[Total commitment ($ million)]]</f>
        <v>1</v>
      </c>
      <c r="S1647" s="40" t="s">
        <v>11893</v>
      </c>
      <c r="T1647" s="1" t="s">
        <v>8818</v>
      </c>
    </row>
    <row r="1648" spans="1:20" x14ac:dyDescent="0.25">
      <c r="A1648" t="s">
        <v>8816</v>
      </c>
      <c r="B1648" s="40" t="s">
        <v>91</v>
      </c>
      <c r="C1648" t="s">
        <v>6199</v>
      </c>
      <c r="D1648" s="10">
        <v>52786</v>
      </c>
      <c r="F1648" s="10">
        <v>2023</v>
      </c>
      <c r="G1648" s="40" t="s">
        <v>525</v>
      </c>
      <c r="H1648" s="40" t="s">
        <v>12301</v>
      </c>
      <c r="I1648" t="s">
        <v>5119</v>
      </c>
      <c r="J1648">
        <v>1.5</v>
      </c>
      <c r="M1648" t="s">
        <v>72</v>
      </c>
      <c r="N1648">
        <v>1.5</v>
      </c>
      <c r="R1648" s="51">
        <f>Table71417[[#This Row],[Climate finance ($ million)]]/Table71417[[#This Row],[Total commitment ($ million)]]</f>
        <v>1</v>
      </c>
      <c r="S1648" s="40" t="s">
        <v>11893</v>
      </c>
      <c r="T1648" s="1" t="s">
        <v>8817</v>
      </c>
    </row>
    <row r="1649" spans="1:20" x14ac:dyDescent="0.25">
      <c r="A1649" t="s">
        <v>8816</v>
      </c>
      <c r="C1649" t="s">
        <v>5617</v>
      </c>
      <c r="D1649" s="10">
        <v>52787</v>
      </c>
      <c r="F1649" s="10">
        <v>2022</v>
      </c>
      <c r="G1649" s="46" t="s">
        <v>329</v>
      </c>
      <c r="H1649" t="s">
        <v>11395</v>
      </c>
      <c r="I1649" t="s">
        <v>5597</v>
      </c>
      <c r="J1649">
        <v>3.5</v>
      </c>
      <c r="M1649" t="s">
        <v>24</v>
      </c>
      <c r="N1649">
        <v>3.5</v>
      </c>
      <c r="R1649" s="51">
        <f>Table71417[[#This Row],[Climate finance ($ million)]]/Table71417[[#This Row],[Total commitment ($ million)]]</f>
        <v>1</v>
      </c>
      <c r="S1649" t="s">
        <v>11395</v>
      </c>
      <c r="T1649" s="1" t="s">
        <v>8819</v>
      </c>
    </row>
    <row r="1650" spans="1:20" x14ac:dyDescent="0.25">
      <c r="A1650" t="s">
        <v>8816</v>
      </c>
      <c r="B1650" s="40" t="s">
        <v>91</v>
      </c>
      <c r="C1650" t="s">
        <v>5572</v>
      </c>
      <c r="D1650" s="10">
        <v>52789</v>
      </c>
      <c r="F1650" s="10">
        <v>2022</v>
      </c>
      <c r="G1650" s="40" t="s">
        <v>715</v>
      </c>
      <c r="H1650" s="40" t="s">
        <v>12301</v>
      </c>
      <c r="I1650" t="s">
        <v>4856</v>
      </c>
      <c r="J1650">
        <v>1.9</v>
      </c>
      <c r="M1650" t="s">
        <v>24</v>
      </c>
      <c r="N1650">
        <v>1.9</v>
      </c>
      <c r="R1650" s="51">
        <f>Table71417[[#This Row],[Climate finance ($ million)]]/Table71417[[#This Row],[Total commitment ($ million)]]</f>
        <v>1</v>
      </c>
      <c r="S1650" s="44" t="s">
        <v>11836</v>
      </c>
      <c r="T1650" s="1" t="s">
        <v>8819</v>
      </c>
    </row>
    <row r="1651" spans="1:20" x14ac:dyDescent="0.25">
      <c r="A1651" t="s">
        <v>8816</v>
      </c>
      <c r="B1651" s="40" t="s">
        <v>91</v>
      </c>
      <c r="C1651" t="s">
        <v>12300</v>
      </c>
      <c r="D1651" s="46">
        <v>52790</v>
      </c>
      <c r="F1651" s="10">
        <v>2021</v>
      </c>
      <c r="G1651" s="40" t="s">
        <v>9364</v>
      </c>
      <c r="H1651" s="40" t="s">
        <v>12301</v>
      </c>
      <c r="I1651" t="s">
        <v>6037</v>
      </c>
      <c r="J1651">
        <v>60</v>
      </c>
      <c r="N1651">
        <v>60</v>
      </c>
      <c r="R1651" s="51">
        <f>Table71417[[#This Row],[Climate finance ($ million)]]/Table71417[[#This Row],[Total commitment ($ million)]]</f>
        <v>1</v>
      </c>
      <c r="S1651" s="46" t="s">
        <v>11985</v>
      </c>
      <c r="T1651" s="1" t="s">
        <v>8818</v>
      </c>
    </row>
    <row r="1652" spans="1:20" x14ac:dyDescent="0.25">
      <c r="A1652" t="s">
        <v>8816</v>
      </c>
      <c r="B1652" s="40" t="s">
        <v>66</v>
      </c>
      <c r="C1652" t="s">
        <v>6083</v>
      </c>
      <c r="D1652" s="46">
        <v>52793</v>
      </c>
      <c r="F1652" s="10">
        <v>2021</v>
      </c>
      <c r="G1652" s="40" t="s">
        <v>6429</v>
      </c>
      <c r="H1652" s="40" t="s">
        <v>12301</v>
      </c>
      <c r="I1652" t="s">
        <v>5602</v>
      </c>
      <c r="J1652">
        <v>4.7</v>
      </c>
      <c r="N1652">
        <v>4.7</v>
      </c>
      <c r="R1652" s="51">
        <f>Table71417[[#This Row],[Climate finance ($ million)]]/Table71417[[#This Row],[Total commitment ($ million)]]</f>
        <v>1</v>
      </c>
      <c r="S1652" s="40" t="s">
        <v>11920</v>
      </c>
      <c r="T1652" s="1" t="s">
        <v>8818</v>
      </c>
    </row>
    <row r="1653" spans="1:20" x14ac:dyDescent="0.25">
      <c r="A1653" t="s">
        <v>8816</v>
      </c>
      <c r="B1653" s="40" t="s">
        <v>91</v>
      </c>
      <c r="C1653" t="s">
        <v>12302</v>
      </c>
      <c r="D1653" s="46">
        <v>52806</v>
      </c>
      <c r="F1653" s="10">
        <v>2021</v>
      </c>
      <c r="G1653" s="40" t="s">
        <v>9334</v>
      </c>
      <c r="H1653" s="46" t="s">
        <v>12301</v>
      </c>
      <c r="I1653" t="s">
        <v>5170</v>
      </c>
      <c r="J1653">
        <v>3.8</v>
      </c>
      <c r="N1653">
        <v>3.8</v>
      </c>
      <c r="R1653" s="51">
        <f>Table71417[[#This Row],[Climate finance ($ million)]]/Table71417[[#This Row],[Total commitment ($ million)]]</f>
        <v>1</v>
      </c>
      <c r="S1653" s="46" t="s">
        <v>11968</v>
      </c>
      <c r="T1653" s="1" t="s">
        <v>8818</v>
      </c>
    </row>
    <row r="1654" spans="1:20" x14ac:dyDescent="0.25">
      <c r="A1654" t="s">
        <v>8816</v>
      </c>
      <c r="B1654" s="40" t="s">
        <v>91</v>
      </c>
      <c r="C1654" t="s">
        <v>11967</v>
      </c>
      <c r="D1654" s="10">
        <v>52806</v>
      </c>
      <c r="F1654" s="10">
        <v>2022</v>
      </c>
      <c r="G1654" s="40" t="s">
        <v>9334</v>
      </c>
      <c r="H1654" s="40" t="s">
        <v>12301</v>
      </c>
      <c r="I1654" t="s">
        <v>5170</v>
      </c>
      <c r="J1654">
        <v>35.799999999999997</v>
      </c>
      <c r="M1654" t="s">
        <v>72</v>
      </c>
      <c r="N1654">
        <v>35.799999999999997</v>
      </c>
      <c r="R1654" s="51">
        <f>Table71417[[#This Row],[Climate finance ($ million)]]/Table71417[[#This Row],[Total commitment ($ million)]]</f>
        <v>1</v>
      </c>
      <c r="S1654" s="40" t="s">
        <v>11968</v>
      </c>
      <c r="T1654" s="1" t="s">
        <v>8819</v>
      </c>
    </row>
    <row r="1655" spans="1:20" x14ac:dyDescent="0.25">
      <c r="A1655" t="s">
        <v>8816</v>
      </c>
      <c r="B1655" s="40" t="s">
        <v>91</v>
      </c>
      <c r="C1655" t="s">
        <v>12384</v>
      </c>
      <c r="D1655" s="10">
        <v>52808</v>
      </c>
      <c r="F1655" s="10">
        <v>2022</v>
      </c>
      <c r="G1655" s="40" t="s">
        <v>62</v>
      </c>
      <c r="H1655" s="46" t="s">
        <v>12301</v>
      </c>
      <c r="I1655" t="s">
        <v>5170</v>
      </c>
      <c r="J1655">
        <v>46.8</v>
      </c>
      <c r="M1655" t="s">
        <v>24</v>
      </c>
      <c r="N1655">
        <v>9.4</v>
      </c>
      <c r="R1655" s="51">
        <f>Table71417[[#This Row],[Climate finance ($ million)]]/Table71417[[#This Row],[Total commitment ($ million)]]</f>
        <v>0.20085470085470086</v>
      </c>
      <c r="S1655" s="44" t="s">
        <v>11842</v>
      </c>
      <c r="T1655" s="1" t="s">
        <v>8819</v>
      </c>
    </row>
    <row r="1656" spans="1:20" x14ac:dyDescent="0.25">
      <c r="A1656" t="s">
        <v>8816</v>
      </c>
      <c r="B1656" s="46" t="s">
        <v>91</v>
      </c>
      <c r="C1656" t="s">
        <v>12277</v>
      </c>
      <c r="D1656" s="10">
        <v>52814</v>
      </c>
      <c r="F1656" s="10">
        <v>2023</v>
      </c>
      <c r="G1656" s="46" t="s">
        <v>9317</v>
      </c>
      <c r="H1656" s="46" t="s">
        <v>12301</v>
      </c>
      <c r="I1656" t="s">
        <v>4982</v>
      </c>
      <c r="J1656">
        <v>8</v>
      </c>
      <c r="M1656" t="s">
        <v>24</v>
      </c>
      <c r="N1656">
        <v>8</v>
      </c>
      <c r="R1656" s="51">
        <f>Table71417[[#This Row],[Climate finance ($ million)]]/Table71417[[#This Row],[Total commitment ($ million)]]</f>
        <v>1</v>
      </c>
      <c r="S1656" s="44" t="s">
        <v>11451</v>
      </c>
      <c r="T1656" s="1" t="s">
        <v>8817</v>
      </c>
    </row>
    <row r="1657" spans="1:20" x14ac:dyDescent="0.25">
      <c r="A1657" t="s">
        <v>8816</v>
      </c>
      <c r="B1657" s="40" t="s">
        <v>91</v>
      </c>
      <c r="C1657" t="s">
        <v>11856</v>
      </c>
      <c r="D1657" s="46">
        <v>52817</v>
      </c>
      <c r="F1657" s="10">
        <v>2021</v>
      </c>
      <c r="G1657" s="40" t="s">
        <v>306</v>
      </c>
      <c r="H1657" s="40" t="s">
        <v>12301</v>
      </c>
      <c r="I1657" t="s">
        <v>5170</v>
      </c>
      <c r="J1657">
        <v>4.4000000000000004</v>
      </c>
      <c r="N1657">
        <v>4.4000000000000004</v>
      </c>
      <c r="R1657" s="51">
        <f>Table71417[[#This Row],[Climate finance ($ million)]]/Table71417[[#This Row],[Total commitment ($ million)]]</f>
        <v>1</v>
      </c>
      <c r="S1657" s="40" t="s">
        <v>11857</v>
      </c>
      <c r="T1657" s="1" t="s">
        <v>8818</v>
      </c>
    </row>
    <row r="1658" spans="1:20" x14ac:dyDescent="0.25">
      <c r="A1658" t="s">
        <v>8816</v>
      </c>
      <c r="B1658" s="46" t="s">
        <v>66</v>
      </c>
      <c r="C1658" t="s">
        <v>12282</v>
      </c>
      <c r="D1658" s="46">
        <v>52818</v>
      </c>
      <c r="F1658" s="10">
        <v>2021</v>
      </c>
      <c r="G1658" s="46" t="s">
        <v>4726</v>
      </c>
      <c r="H1658" s="46" t="s">
        <v>12301</v>
      </c>
      <c r="I1658" t="s">
        <v>5597</v>
      </c>
      <c r="J1658">
        <v>25</v>
      </c>
      <c r="N1658">
        <v>25</v>
      </c>
      <c r="R1658" s="51">
        <f>Table71417[[#This Row],[Climate finance ($ million)]]/Table71417[[#This Row],[Total commitment ($ million)]]</f>
        <v>1</v>
      </c>
      <c r="S1658" s="47" t="s">
        <v>12406</v>
      </c>
      <c r="T1658" s="1" t="s">
        <v>8818</v>
      </c>
    </row>
    <row r="1659" spans="1:20" x14ac:dyDescent="0.25">
      <c r="A1659" t="s">
        <v>8816</v>
      </c>
      <c r="B1659" s="46" t="s">
        <v>66</v>
      </c>
      <c r="C1659" t="s">
        <v>12343</v>
      </c>
      <c r="D1659" s="10">
        <v>52821</v>
      </c>
      <c r="F1659" s="10">
        <v>2022</v>
      </c>
      <c r="G1659" s="46" t="s">
        <v>306</v>
      </c>
      <c r="H1659" s="46" t="s">
        <v>12301</v>
      </c>
      <c r="I1659" t="s">
        <v>141</v>
      </c>
      <c r="J1659">
        <v>263.2</v>
      </c>
      <c r="M1659" t="s">
        <v>24</v>
      </c>
      <c r="N1659">
        <v>173.7</v>
      </c>
      <c r="R1659" s="51">
        <f>Table71417[[#This Row],[Climate finance ($ million)]]/Table71417[[#This Row],[Total commitment ($ million)]]</f>
        <v>0.65995440729483279</v>
      </c>
      <c r="S1659" s="44" t="s">
        <v>11723</v>
      </c>
      <c r="T1659" s="1" t="s">
        <v>8819</v>
      </c>
    </row>
    <row r="1660" spans="1:20" x14ac:dyDescent="0.25">
      <c r="A1660" t="s">
        <v>8816</v>
      </c>
      <c r="B1660" s="40" t="s">
        <v>66</v>
      </c>
      <c r="C1660" t="s">
        <v>4891</v>
      </c>
      <c r="D1660" s="10">
        <v>52828</v>
      </c>
      <c r="F1660" s="10">
        <v>2023</v>
      </c>
      <c r="G1660" s="40" t="s">
        <v>8808</v>
      </c>
      <c r="H1660" s="40" t="s">
        <v>12301</v>
      </c>
      <c r="I1660" t="s">
        <v>4856</v>
      </c>
      <c r="J1660">
        <v>47.5</v>
      </c>
      <c r="M1660" t="s">
        <v>24</v>
      </c>
      <c r="N1660">
        <v>29.4</v>
      </c>
      <c r="R1660" s="51">
        <f>Table71417[[#This Row],[Climate finance ($ million)]]/Table71417[[#This Row],[Total commitment ($ million)]]</f>
        <v>0.61894736842105258</v>
      </c>
      <c r="S1660" s="40" t="s">
        <v>11794</v>
      </c>
      <c r="T1660" s="1" t="s">
        <v>8817</v>
      </c>
    </row>
    <row r="1661" spans="1:20" x14ac:dyDescent="0.25">
      <c r="A1661" t="s">
        <v>8816</v>
      </c>
      <c r="B1661" s="40" t="s">
        <v>91</v>
      </c>
      <c r="C1661" t="s">
        <v>11905</v>
      </c>
      <c r="D1661" s="10">
        <v>52833</v>
      </c>
      <c r="F1661" s="10">
        <v>2022</v>
      </c>
      <c r="G1661" s="40" t="s">
        <v>6429</v>
      </c>
      <c r="H1661" s="40" t="s">
        <v>12301</v>
      </c>
      <c r="I1661" t="s">
        <v>5170</v>
      </c>
      <c r="J1661">
        <v>10</v>
      </c>
      <c r="M1661" t="s">
        <v>24</v>
      </c>
      <c r="N1661">
        <v>6</v>
      </c>
      <c r="R1661" s="51">
        <f>Table71417[[#This Row],[Climate finance ($ million)]]/Table71417[[#This Row],[Total commitment ($ million)]]</f>
        <v>0.6</v>
      </c>
      <c r="S1661" s="40" t="s">
        <v>11906</v>
      </c>
      <c r="T1661" s="1" t="s">
        <v>8819</v>
      </c>
    </row>
    <row r="1662" spans="1:20" x14ac:dyDescent="0.25">
      <c r="A1662" t="s">
        <v>8816</v>
      </c>
      <c r="B1662" s="40" t="s">
        <v>91</v>
      </c>
      <c r="C1662" t="s">
        <v>6205</v>
      </c>
      <c r="D1662" s="46">
        <v>52845</v>
      </c>
      <c r="F1662" s="10">
        <v>2021</v>
      </c>
      <c r="G1662" s="40" t="s">
        <v>9334</v>
      </c>
      <c r="H1662" s="40" t="s">
        <v>12301</v>
      </c>
      <c r="I1662" t="s">
        <v>5170</v>
      </c>
      <c r="J1662">
        <v>88.3</v>
      </c>
      <c r="N1662">
        <v>88.3</v>
      </c>
      <c r="R1662" s="51">
        <f>Table71417[[#This Row],[Climate finance ($ million)]]/Table71417[[#This Row],[Total commitment ($ million)]]</f>
        <v>1</v>
      </c>
      <c r="S1662" s="40" t="s">
        <v>11978</v>
      </c>
      <c r="T1662" s="1" t="s">
        <v>8818</v>
      </c>
    </row>
    <row r="1663" spans="1:20" x14ac:dyDescent="0.25">
      <c r="A1663" t="s">
        <v>8816</v>
      </c>
      <c r="B1663" s="40" t="s">
        <v>91</v>
      </c>
      <c r="C1663" t="s">
        <v>6066</v>
      </c>
      <c r="D1663" s="46">
        <v>52846</v>
      </c>
      <c r="F1663" s="10">
        <v>2021</v>
      </c>
      <c r="G1663" s="40" t="s">
        <v>9334</v>
      </c>
      <c r="H1663" s="40" t="s">
        <v>12301</v>
      </c>
      <c r="I1663" t="s">
        <v>4856</v>
      </c>
      <c r="J1663">
        <v>0.7</v>
      </c>
      <c r="N1663">
        <v>0.7</v>
      </c>
      <c r="R1663" s="51">
        <f>Table71417[[#This Row],[Climate finance ($ million)]]/Table71417[[#This Row],[Total commitment ($ million)]]</f>
        <v>1</v>
      </c>
      <c r="S1663" s="44" t="s">
        <v>11894</v>
      </c>
      <c r="T1663" s="1" t="s">
        <v>8818</v>
      </c>
    </row>
    <row r="1664" spans="1:20" x14ac:dyDescent="0.25">
      <c r="A1664" t="s">
        <v>8816</v>
      </c>
      <c r="B1664" s="40" t="s">
        <v>91</v>
      </c>
      <c r="C1664" t="s">
        <v>6206</v>
      </c>
      <c r="D1664" s="46">
        <v>52861</v>
      </c>
      <c r="F1664" s="10">
        <v>2021</v>
      </c>
      <c r="G1664" s="40" t="s">
        <v>62</v>
      </c>
      <c r="H1664" s="40" t="s">
        <v>12301</v>
      </c>
      <c r="I1664" t="s">
        <v>5170</v>
      </c>
      <c r="J1664">
        <v>8.8000000000000007</v>
      </c>
      <c r="N1664">
        <v>8.8000000000000007</v>
      </c>
      <c r="R1664" s="51">
        <f>Table71417[[#This Row],[Climate finance ($ million)]]/Table71417[[#This Row],[Total commitment ($ million)]]</f>
        <v>1</v>
      </c>
      <c r="S1664" s="40" t="s">
        <v>11955</v>
      </c>
      <c r="T1664" s="1" t="s">
        <v>8818</v>
      </c>
    </row>
    <row r="1665" spans="1:20" x14ac:dyDescent="0.25">
      <c r="A1665" t="s">
        <v>8816</v>
      </c>
      <c r="B1665" s="40" t="s">
        <v>66</v>
      </c>
      <c r="C1665" t="s">
        <v>5574</v>
      </c>
      <c r="D1665" s="10">
        <v>52862</v>
      </c>
      <c r="F1665" s="10">
        <v>2022</v>
      </c>
      <c r="G1665" s="40" t="s">
        <v>6429</v>
      </c>
      <c r="H1665" s="40" t="s">
        <v>12301</v>
      </c>
      <c r="I1665" t="s">
        <v>4856</v>
      </c>
      <c r="J1665">
        <v>12</v>
      </c>
      <c r="M1665" t="s">
        <v>24</v>
      </c>
      <c r="N1665">
        <v>12</v>
      </c>
      <c r="R1665" s="51">
        <f>Table71417[[#This Row],[Climate finance ($ million)]]/Table71417[[#This Row],[Total commitment ($ million)]]</f>
        <v>1</v>
      </c>
      <c r="S1665" s="44" t="s">
        <v>11732</v>
      </c>
      <c r="T1665" s="1" t="s">
        <v>8819</v>
      </c>
    </row>
    <row r="1666" spans="1:20" x14ac:dyDescent="0.25">
      <c r="A1666" t="s">
        <v>8816</v>
      </c>
      <c r="B1666" s="40" t="s">
        <v>91</v>
      </c>
      <c r="C1666" t="s">
        <v>5068</v>
      </c>
      <c r="D1666" s="10">
        <v>52864</v>
      </c>
      <c r="F1666" s="10">
        <v>2023</v>
      </c>
      <c r="G1666" s="40" t="s">
        <v>6429</v>
      </c>
      <c r="H1666" s="40" t="s">
        <v>12301</v>
      </c>
      <c r="I1666" t="s">
        <v>4982</v>
      </c>
      <c r="J1666">
        <v>27.6</v>
      </c>
      <c r="M1666" t="s">
        <v>24</v>
      </c>
      <c r="N1666">
        <v>27.6</v>
      </c>
      <c r="R1666" s="51">
        <f>Table71417[[#This Row],[Climate finance ($ million)]]/Table71417[[#This Row],[Total commitment ($ million)]]</f>
        <v>1</v>
      </c>
      <c r="S1666" s="40" t="s">
        <v>11426</v>
      </c>
      <c r="T1666" s="1" t="s">
        <v>8817</v>
      </c>
    </row>
    <row r="1667" spans="1:20" x14ac:dyDescent="0.25">
      <c r="A1667" t="s">
        <v>8816</v>
      </c>
      <c r="B1667" s="40" t="s">
        <v>91</v>
      </c>
      <c r="C1667" t="s">
        <v>11960</v>
      </c>
      <c r="D1667" s="46">
        <v>52868</v>
      </c>
      <c r="F1667" s="10">
        <v>2021</v>
      </c>
      <c r="G1667" s="40" t="s">
        <v>658</v>
      </c>
      <c r="H1667" s="40" t="s">
        <v>12301</v>
      </c>
      <c r="I1667" t="s">
        <v>141</v>
      </c>
      <c r="J1667">
        <v>49.8</v>
      </c>
      <c r="N1667">
        <v>49.8</v>
      </c>
      <c r="R1667" s="51">
        <f>Table71417[[#This Row],[Climate finance ($ million)]]/Table71417[[#This Row],[Total commitment ($ million)]]</f>
        <v>1</v>
      </c>
      <c r="S1667" s="44" t="s">
        <v>11961</v>
      </c>
      <c r="T1667" s="1" t="s">
        <v>8818</v>
      </c>
    </row>
    <row r="1668" spans="1:20" x14ac:dyDescent="0.25">
      <c r="A1668" t="s">
        <v>8816</v>
      </c>
      <c r="B1668" s="40" t="s">
        <v>91</v>
      </c>
      <c r="C1668" t="s">
        <v>6240</v>
      </c>
      <c r="D1668" s="46">
        <v>52871</v>
      </c>
      <c r="F1668" s="10">
        <v>2021</v>
      </c>
      <c r="G1668" s="40" t="s">
        <v>4725</v>
      </c>
      <c r="H1668" s="40" t="s">
        <v>12301</v>
      </c>
      <c r="I1668" t="s">
        <v>84</v>
      </c>
      <c r="J1668">
        <v>1.3</v>
      </c>
      <c r="N1668">
        <v>1.3</v>
      </c>
      <c r="R1668" s="51">
        <f>Table71417[[#This Row],[Climate finance ($ million)]]/Table71417[[#This Row],[Total commitment ($ million)]]</f>
        <v>1</v>
      </c>
      <c r="S1668" s="47" t="s">
        <v>11896</v>
      </c>
      <c r="T1668" s="1" t="s">
        <v>8818</v>
      </c>
    </row>
    <row r="1669" spans="1:20" x14ac:dyDescent="0.25">
      <c r="A1669" t="s">
        <v>8816</v>
      </c>
      <c r="B1669" s="40" t="s">
        <v>66</v>
      </c>
      <c r="C1669" t="s">
        <v>5689</v>
      </c>
      <c r="D1669" s="10">
        <v>52874</v>
      </c>
      <c r="F1669" s="10">
        <v>2022</v>
      </c>
      <c r="G1669" s="40" t="s">
        <v>62</v>
      </c>
      <c r="H1669" s="40" t="s">
        <v>12301</v>
      </c>
      <c r="I1669" t="s">
        <v>141</v>
      </c>
      <c r="J1669">
        <v>44.1</v>
      </c>
      <c r="M1669" t="s">
        <v>24</v>
      </c>
      <c r="N1669">
        <v>44.1</v>
      </c>
      <c r="R1669" s="51">
        <f>Table71417[[#This Row],[Climate finance ($ million)]]/Table71417[[#This Row],[Total commitment ($ million)]]</f>
        <v>1</v>
      </c>
      <c r="S1669" s="40" t="s">
        <v>11771</v>
      </c>
      <c r="T1669" s="1" t="s">
        <v>8819</v>
      </c>
    </row>
    <row r="1670" spans="1:20" x14ac:dyDescent="0.25">
      <c r="A1670" t="s">
        <v>8816</v>
      </c>
      <c r="B1670" s="46" t="s">
        <v>91</v>
      </c>
      <c r="C1670" t="s">
        <v>5691</v>
      </c>
      <c r="D1670" s="10">
        <v>52879</v>
      </c>
      <c r="F1670" s="10">
        <v>2022</v>
      </c>
      <c r="G1670" s="46" t="s">
        <v>9334</v>
      </c>
      <c r="H1670" s="46" t="s">
        <v>12301</v>
      </c>
      <c r="I1670" t="s">
        <v>141</v>
      </c>
      <c r="J1670">
        <v>93.7</v>
      </c>
      <c r="M1670" t="s">
        <v>24</v>
      </c>
      <c r="N1670">
        <v>93.7</v>
      </c>
      <c r="R1670" s="51">
        <f>Table71417[[#This Row],[Climate finance ($ million)]]/Table71417[[#This Row],[Total commitment ($ million)]]</f>
        <v>1</v>
      </c>
      <c r="S1670" s="44" t="s">
        <v>11832</v>
      </c>
      <c r="T1670" s="1" t="s">
        <v>8819</v>
      </c>
    </row>
    <row r="1671" spans="1:20" x14ac:dyDescent="0.25">
      <c r="A1671" t="s">
        <v>8816</v>
      </c>
      <c r="B1671" s="40" t="s">
        <v>66</v>
      </c>
      <c r="C1671" t="s">
        <v>11802</v>
      </c>
      <c r="D1671" s="10">
        <v>52899</v>
      </c>
      <c r="F1671" s="10">
        <v>2022</v>
      </c>
      <c r="G1671" s="40" t="s">
        <v>6992</v>
      </c>
      <c r="H1671" s="40" t="s">
        <v>12301</v>
      </c>
      <c r="I1671" t="s">
        <v>4856</v>
      </c>
      <c r="J1671">
        <v>3</v>
      </c>
      <c r="M1671" t="s">
        <v>24</v>
      </c>
      <c r="N1671">
        <v>3</v>
      </c>
      <c r="R1671" s="51">
        <f>Table71417[[#This Row],[Climate finance ($ million)]]/Table71417[[#This Row],[Total commitment ($ million)]]</f>
        <v>1</v>
      </c>
      <c r="S1671" s="40" t="s">
        <v>11803</v>
      </c>
      <c r="T1671" s="1" t="s">
        <v>8819</v>
      </c>
    </row>
    <row r="1672" spans="1:20" x14ac:dyDescent="0.25">
      <c r="A1672" t="s">
        <v>8816</v>
      </c>
      <c r="B1672" s="40" t="s">
        <v>91</v>
      </c>
      <c r="C1672" t="s">
        <v>6245</v>
      </c>
      <c r="D1672" s="46">
        <v>52900</v>
      </c>
      <c r="F1672" s="10">
        <v>2021</v>
      </c>
      <c r="G1672" s="40" t="s">
        <v>6903</v>
      </c>
      <c r="H1672" s="40" t="s">
        <v>12301</v>
      </c>
      <c r="I1672" t="s">
        <v>4924</v>
      </c>
      <c r="J1672">
        <v>25.6</v>
      </c>
      <c r="N1672">
        <v>25.6</v>
      </c>
      <c r="R1672" s="51">
        <f>Table71417[[#This Row],[Climate finance ($ million)]]/Table71417[[#This Row],[Total commitment ($ million)]]</f>
        <v>1</v>
      </c>
      <c r="S1672" s="47" t="s">
        <v>11943</v>
      </c>
      <c r="T1672" s="1" t="s">
        <v>8818</v>
      </c>
    </row>
    <row r="1673" spans="1:20" x14ac:dyDescent="0.25">
      <c r="A1673" t="s">
        <v>8816</v>
      </c>
      <c r="B1673" s="40" t="s">
        <v>91</v>
      </c>
      <c r="C1673" t="s">
        <v>5735</v>
      </c>
      <c r="D1673" s="10">
        <v>52901</v>
      </c>
      <c r="F1673" s="10">
        <v>2022</v>
      </c>
      <c r="G1673" s="40" t="s">
        <v>2591</v>
      </c>
      <c r="H1673" s="40" t="s">
        <v>12301</v>
      </c>
      <c r="I1673" t="s">
        <v>84</v>
      </c>
      <c r="J1673">
        <v>3.7</v>
      </c>
      <c r="M1673" t="s">
        <v>24</v>
      </c>
      <c r="N1673">
        <v>3.7</v>
      </c>
      <c r="R1673" s="51">
        <f>Table71417[[#This Row],[Climate finance ($ million)]]/Table71417[[#This Row],[Total commitment ($ million)]]</f>
        <v>1</v>
      </c>
      <c r="S1673" s="40" t="s">
        <v>11710</v>
      </c>
      <c r="T1673" s="1" t="s">
        <v>8819</v>
      </c>
    </row>
    <row r="1674" spans="1:20" x14ac:dyDescent="0.25">
      <c r="A1674" t="s">
        <v>8816</v>
      </c>
      <c r="B1674" s="40" t="s">
        <v>91</v>
      </c>
      <c r="C1674" t="s">
        <v>5619</v>
      </c>
      <c r="D1674" s="10">
        <v>52908</v>
      </c>
      <c r="F1674" s="10">
        <v>2022</v>
      </c>
      <c r="G1674" s="40" t="s">
        <v>306</v>
      </c>
      <c r="H1674" t="s">
        <v>11395</v>
      </c>
      <c r="I1674" t="s">
        <v>6037</v>
      </c>
      <c r="J1674">
        <v>0.5</v>
      </c>
      <c r="M1674" t="s">
        <v>24</v>
      </c>
      <c r="N1674">
        <v>0.5</v>
      </c>
      <c r="R1674" s="51">
        <f>Table71417[[#This Row],[Climate finance ($ million)]]/Table71417[[#This Row],[Total commitment ($ million)]]</f>
        <v>1</v>
      </c>
      <c r="S1674" t="s">
        <v>11395</v>
      </c>
      <c r="T1674" s="1" t="s">
        <v>8819</v>
      </c>
    </row>
    <row r="1675" spans="1:20" x14ac:dyDescent="0.25">
      <c r="A1675" t="s">
        <v>8816</v>
      </c>
      <c r="B1675" s="40" t="s">
        <v>91</v>
      </c>
      <c r="C1675" t="s">
        <v>12287</v>
      </c>
      <c r="D1675" s="46">
        <v>52922</v>
      </c>
      <c r="F1675" s="10">
        <v>2021</v>
      </c>
      <c r="G1675" s="40" t="s">
        <v>9320</v>
      </c>
      <c r="H1675" s="40" t="s">
        <v>12301</v>
      </c>
      <c r="I1675" t="s">
        <v>141</v>
      </c>
      <c r="J1675">
        <v>14</v>
      </c>
      <c r="N1675">
        <v>14</v>
      </c>
      <c r="R1675" s="51">
        <f>Table71417[[#This Row],[Climate finance ($ million)]]/Table71417[[#This Row],[Total commitment ($ million)]]</f>
        <v>1</v>
      </c>
      <c r="S1675" s="47" t="s">
        <v>11962</v>
      </c>
      <c r="T1675" s="1" t="s">
        <v>8818</v>
      </c>
    </row>
    <row r="1676" spans="1:20" x14ac:dyDescent="0.25">
      <c r="A1676" t="s">
        <v>8816</v>
      </c>
      <c r="B1676" s="40" t="s">
        <v>91</v>
      </c>
      <c r="C1676" t="s">
        <v>12327</v>
      </c>
      <c r="D1676" s="46">
        <v>52929</v>
      </c>
      <c r="F1676" s="10">
        <v>2021</v>
      </c>
      <c r="G1676" s="40" t="s">
        <v>6429</v>
      </c>
      <c r="H1676" s="46" t="s">
        <v>12301</v>
      </c>
      <c r="I1676" t="s">
        <v>5170</v>
      </c>
      <c r="J1676">
        <v>5</v>
      </c>
      <c r="N1676">
        <v>5</v>
      </c>
      <c r="R1676" s="51">
        <f>Table71417[[#This Row],[Climate finance ($ million)]]/Table71417[[#This Row],[Total commitment ($ million)]]</f>
        <v>1</v>
      </c>
      <c r="S1676" s="47" t="s">
        <v>12408</v>
      </c>
      <c r="T1676" s="1" t="s">
        <v>8818</v>
      </c>
    </row>
    <row r="1677" spans="1:20" x14ac:dyDescent="0.25">
      <c r="A1677" t="s">
        <v>8816</v>
      </c>
      <c r="B1677" s="40" t="s">
        <v>91</v>
      </c>
      <c r="C1677" t="s">
        <v>11873</v>
      </c>
      <c r="D1677" s="10">
        <v>52938</v>
      </c>
      <c r="F1677" s="10">
        <v>2022</v>
      </c>
      <c r="G1677" s="40" t="s">
        <v>8808</v>
      </c>
      <c r="H1677" s="40" t="s">
        <v>12301</v>
      </c>
      <c r="I1677" t="s">
        <v>5170</v>
      </c>
      <c r="J1677">
        <v>2</v>
      </c>
      <c r="M1677" t="s">
        <v>24</v>
      </c>
      <c r="N1677">
        <v>2</v>
      </c>
      <c r="R1677" s="51">
        <f>Table71417[[#This Row],[Climate finance ($ million)]]/Table71417[[#This Row],[Total commitment ($ million)]]</f>
        <v>1</v>
      </c>
      <c r="S1677" s="44" t="s">
        <v>11874</v>
      </c>
      <c r="T1677" s="1" t="s">
        <v>8819</v>
      </c>
    </row>
    <row r="1678" spans="1:20" x14ac:dyDescent="0.25">
      <c r="A1678" t="s">
        <v>8816</v>
      </c>
      <c r="B1678" s="40" t="s">
        <v>91</v>
      </c>
      <c r="C1678" t="s">
        <v>5813</v>
      </c>
      <c r="D1678" s="10">
        <v>52943</v>
      </c>
      <c r="F1678" s="10">
        <v>2022</v>
      </c>
      <c r="G1678" s="40" t="s">
        <v>4725</v>
      </c>
      <c r="H1678" s="40" t="s">
        <v>12301</v>
      </c>
      <c r="I1678" t="s">
        <v>5170</v>
      </c>
      <c r="J1678">
        <v>25</v>
      </c>
      <c r="M1678" t="s">
        <v>72</v>
      </c>
      <c r="N1678">
        <v>25</v>
      </c>
      <c r="R1678" s="51">
        <f>Table71417[[#This Row],[Climate finance ($ million)]]/Table71417[[#This Row],[Total commitment ($ million)]]</f>
        <v>1</v>
      </c>
      <c r="S1678" s="40" t="s">
        <v>11888</v>
      </c>
      <c r="T1678" s="1" t="s">
        <v>8819</v>
      </c>
    </row>
    <row r="1679" spans="1:20" x14ac:dyDescent="0.25">
      <c r="A1679" t="s">
        <v>8816</v>
      </c>
      <c r="B1679" s="40" t="s">
        <v>91</v>
      </c>
      <c r="C1679" t="s">
        <v>11645</v>
      </c>
      <c r="D1679" s="10">
        <v>52946</v>
      </c>
      <c r="F1679" s="10">
        <v>2023</v>
      </c>
      <c r="G1679" s="40" t="s">
        <v>306</v>
      </c>
      <c r="H1679" s="40" t="s">
        <v>12301</v>
      </c>
      <c r="I1679" t="s">
        <v>141</v>
      </c>
      <c r="J1679">
        <v>34.700000000000003</v>
      </c>
      <c r="M1679" t="s">
        <v>72</v>
      </c>
      <c r="N1679">
        <v>34.700000000000003</v>
      </c>
      <c r="R1679" s="51">
        <f>Table71417[[#This Row],[Climate finance ($ million)]]/Table71417[[#This Row],[Total commitment ($ million)]]</f>
        <v>1</v>
      </c>
      <c r="S1679" s="40" t="s">
        <v>11646</v>
      </c>
      <c r="T1679" s="1" t="s">
        <v>8817</v>
      </c>
    </row>
    <row r="1680" spans="1:20" x14ac:dyDescent="0.25">
      <c r="A1680" t="s">
        <v>8816</v>
      </c>
      <c r="B1680" s="40" t="s">
        <v>66</v>
      </c>
      <c r="C1680" t="s">
        <v>12341</v>
      </c>
      <c r="D1680" s="10">
        <v>52947</v>
      </c>
      <c r="F1680" s="10">
        <v>2023</v>
      </c>
      <c r="G1680" s="40" t="s">
        <v>62</v>
      </c>
      <c r="H1680" s="40" t="s">
        <v>12301</v>
      </c>
      <c r="I1680" t="s">
        <v>4856</v>
      </c>
      <c r="J1680">
        <v>44.2</v>
      </c>
      <c r="M1680" t="s">
        <v>72</v>
      </c>
      <c r="N1680">
        <v>44.2</v>
      </c>
      <c r="R1680" s="51">
        <f>Table71417[[#This Row],[Climate finance ($ million)]]/Table71417[[#This Row],[Total commitment ($ million)]]</f>
        <v>1</v>
      </c>
      <c r="S1680" s="40" t="s">
        <v>11726</v>
      </c>
      <c r="T1680" s="1" t="s">
        <v>8817</v>
      </c>
    </row>
    <row r="1681" spans="1:20" x14ac:dyDescent="0.25">
      <c r="A1681" t="s">
        <v>8816</v>
      </c>
      <c r="B1681" s="40" t="s">
        <v>91</v>
      </c>
      <c r="C1681" t="s">
        <v>5815</v>
      </c>
      <c r="D1681" s="10">
        <v>52958</v>
      </c>
      <c r="F1681" s="10">
        <v>2022</v>
      </c>
      <c r="G1681" s="40" t="s">
        <v>6654</v>
      </c>
      <c r="H1681" s="40" t="s">
        <v>12301</v>
      </c>
      <c r="I1681" t="s">
        <v>5170</v>
      </c>
      <c r="J1681">
        <v>1</v>
      </c>
      <c r="M1681" t="s">
        <v>24</v>
      </c>
      <c r="N1681">
        <v>1</v>
      </c>
      <c r="R1681" s="51">
        <f>Table71417[[#This Row],[Climate finance ($ million)]]/Table71417[[#This Row],[Total commitment ($ million)]]</f>
        <v>1</v>
      </c>
      <c r="S1681" s="40" t="s">
        <v>11959</v>
      </c>
      <c r="T1681" s="1" t="s">
        <v>8819</v>
      </c>
    </row>
    <row r="1682" spans="1:20" x14ac:dyDescent="0.25">
      <c r="A1682" t="s">
        <v>8816</v>
      </c>
      <c r="B1682" s="40" t="s">
        <v>91</v>
      </c>
      <c r="C1682" t="s">
        <v>5815</v>
      </c>
      <c r="D1682" s="45">
        <v>52958</v>
      </c>
      <c r="F1682" s="10">
        <v>2021</v>
      </c>
      <c r="G1682" s="40" t="s">
        <v>6654</v>
      </c>
      <c r="H1682" s="40" t="s">
        <v>12301</v>
      </c>
      <c r="I1682" t="s">
        <v>5170</v>
      </c>
      <c r="J1682">
        <v>1</v>
      </c>
      <c r="N1682">
        <v>1</v>
      </c>
      <c r="R1682" s="51">
        <f>Table71417[[#This Row],[Climate finance ($ million)]]/Table71417[[#This Row],[Total commitment ($ million)]]</f>
        <v>1</v>
      </c>
      <c r="S1682" s="40" t="s">
        <v>11959</v>
      </c>
      <c r="T1682" s="1" t="s">
        <v>8818</v>
      </c>
    </row>
    <row r="1683" spans="1:20" x14ac:dyDescent="0.25">
      <c r="A1683" t="s">
        <v>8816</v>
      </c>
      <c r="B1683" s="40" t="s">
        <v>91</v>
      </c>
      <c r="C1683" t="s">
        <v>5817</v>
      </c>
      <c r="D1683" s="10">
        <v>52966</v>
      </c>
      <c r="F1683" s="10">
        <v>2022</v>
      </c>
      <c r="G1683" s="40" t="s">
        <v>9334</v>
      </c>
      <c r="H1683" s="40" t="s">
        <v>12301</v>
      </c>
      <c r="I1683" t="s">
        <v>5170</v>
      </c>
      <c r="J1683">
        <v>93.7</v>
      </c>
      <c r="M1683" t="s">
        <v>72</v>
      </c>
      <c r="N1683">
        <v>93.7</v>
      </c>
      <c r="R1683" s="51">
        <f>Table71417[[#This Row],[Climate finance ($ million)]]/Table71417[[#This Row],[Total commitment ($ million)]]</f>
        <v>1</v>
      </c>
      <c r="S1683" s="40" t="s">
        <v>11869</v>
      </c>
      <c r="T1683" s="1" t="s">
        <v>8819</v>
      </c>
    </row>
    <row r="1684" spans="1:20" x14ac:dyDescent="0.25">
      <c r="A1684" t="s">
        <v>8816</v>
      </c>
      <c r="B1684" s="40" t="s">
        <v>91</v>
      </c>
      <c r="C1684" t="s">
        <v>5621</v>
      </c>
      <c r="D1684" s="10">
        <v>52967</v>
      </c>
      <c r="F1684" s="10">
        <v>2022</v>
      </c>
      <c r="G1684" s="40" t="s">
        <v>14349</v>
      </c>
      <c r="H1684" s="40" t="s">
        <v>196</v>
      </c>
      <c r="I1684" t="s">
        <v>5597</v>
      </c>
      <c r="J1684">
        <v>50</v>
      </c>
      <c r="M1684" t="s">
        <v>24</v>
      </c>
      <c r="N1684">
        <v>50</v>
      </c>
      <c r="R1684" s="51">
        <f>Table71417[[#This Row],[Climate finance ($ million)]]/Table71417[[#This Row],[Total commitment ($ million)]]</f>
        <v>1</v>
      </c>
      <c r="S1684" s="44" t="s">
        <v>11792</v>
      </c>
      <c r="T1684" s="1" t="s">
        <v>8819</v>
      </c>
    </row>
    <row r="1685" spans="1:20" x14ac:dyDescent="0.25">
      <c r="A1685" t="s">
        <v>8816</v>
      </c>
      <c r="B1685" s="40" t="s">
        <v>91</v>
      </c>
      <c r="C1685" t="s">
        <v>5819</v>
      </c>
      <c r="D1685" s="10">
        <v>52968</v>
      </c>
      <c r="F1685" s="10">
        <v>2022</v>
      </c>
      <c r="G1685" s="40" t="s">
        <v>6654</v>
      </c>
      <c r="H1685" s="40" t="s">
        <v>12301</v>
      </c>
      <c r="I1685" t="s">
        <v>5170</v>
      </c>
      <c r="J1685">
        <v>0.5</v>
      </c>
      <c r="M1685" t="s">
        <v>24</v>
      </c>
      <c r="N1685">
        <v>0.5</v>
      </c>
      <c r="R1685" s="51">
        <f>Table71417[[#This Row],[Climate finance ($ million)]]/Table71417[[#This Row],[Total commitment ($ million)]]</f>
        <v>1</v>
      </c>
      <c r="S1685" s="44" t="s">
        <v>11935</v>
      </c>
      <c r="T1685" s="1" t="s">
        <v>8819</v>
      </c>
    </row>
    <row r="1686" spans="1:20" x14ac:dyDescent="0.25">
      <c r="A1686" t="s">
        <v>8816</v>
      </c>
      <c r="B1686" s="40" t="s">
        <v>91</v>
      </c>
      <c r="C1686" t="s">
        <v>5819</v>
      </c>
      <c r="D1686" s="10">
        <v>52968</v>
      </c>
      <c r="F1686" s="10">
        <v>2021</v>
      </c>
      <c r="G1686" s="40" t="s">
        <v>6654</v>
      </c>
      <c r="H1686" s="40" t="s">
        <v>12301</v>
      </c>
      <c r="I1686" t="s">
        <v>5170</v>
      </c>
      <c r="J1686">
        <v>1.5</v>
      </c>
      <c r="N1686">
        <v>1.5</v>
      </c>
      <c r="R1686" s="51">
        <f>Table71417[[#This Row],[Climate finance ($ million)]]/Table71417[[#This Row],[Total commitment ($ million)]]</f>
        <v>1</v>
      </c>
      <c r="S1686" s="44" t="s">
        <v>11935</v>
      </c>
      <c r="T1686" s="1" t="s">
        <v>8818</v>
      </c>
    </row>
    <row r="1687" spans="1:20" x14ac:dyDescent="0.25">
      <c r="A1687" t="s">
        <v>8816</v>
      </c>
      <c r="B1687" s="40" t="s">
        <v>91</v>
      </c>
      <c r="C1687" t="s">
        <v>6088</v>
      </c>
      <c r="D1687" s="46">
        <v>52970</v>
      </c>
      <c r="F1687" s="10">
        <v>2021</v>
      </c>
      <c r="G1687" s="40" t="s">
        <v>6903</v>
      </c>
      <c r="H1687" s="40" t="s">
        <v>12301</v>
      </c>
      <c r="I1687" t="s">
        <v>4924</v>
      </c>
      <c r="J1687">
        <v>6.6</v>
      </c>
      <c r="N1687">
        <v>6.6</v>
      </c>
      <c r="R1687" s="51">
        <f>Table71417[[#This Row],[Climate finance ($ million)]]/Table71417[[#This Row],[Total commitment ($ million)]]</f>
        <v>1</v>
      </c>
      <c r="S1687" s="40" t="s">
        <v>11858</v>
      </c>
      <c r="T1687" s="1" t="s">
        <v>8818</v>
      </c>
    </row>
    <row r="1688" spans="1:20" x14ac:dyDescent="0.25">
      <c r="A1688" t="s">
        <v>8816</v>
      </c>
      <c r="B1688" s="40" t="s">
        <v>91</v>
      </c>
      <c r="C1688" t="s">
        <v>11864</v>
      </c>
      <c r="D1688" s="46">
        <v>52971</v>
      </c>
      <c r="F1688" s="10">
        <v>2021</v>
      </c>
      <c r="G1688" s="40" t="s">
        <v>14351</v>
      </c>
      <c r="H1688" s="40" t="s">
        <v>12301</v>
      </c>
      <c r="I1688" t="s">
        <v>141</v>
      </c>
      <c r="J1688">
        <v>10</v>
      </c>
      <c r="N1688">
        <v>10</v>
      </c>
      <c r="R1688" s="51">
        <f>Table71417[[#This Row],[Climate finance ($ million)]]/Table71417[[#This Row],[Total commitment ($ million)]]</f>
        <v>1</v>
      </c>
      <c r="S1688" s="40" t="s">
        <v>11865</v>
      </c>
      <c r="T1688" s="1" t="s">
        <v>8818</v>
      </c>
    </row>
    <row r="1689" spans="1:20" x14ac:dyDescent="0.25">
      <c r="A1689" t="s">
        <v>8816</v>
      </c>
      <c r="B1689" s="40" t="s">
        <v>91</v>
      </c>
      <c r="C1689" t="s">
        <v>6115</v>
      </c>
      <c r="D1689" s="46">
        <v>52972</v>
      </c>
      <c r="F1689" s="10">
        <v>2021</v>
      </c>
      <c r="G1689" s="40" t="s">
        <v>4725</v>
      </c>
      <c r="H1689" s="40" t="s">
        <v>12301</v>
      </c>
      <c r="I1689" t="s">
        <v>141</v>
      </c>
      <c r="J1689">
        <v>80.7</v>
      </c>
      <c r="N1689">
        <v>80.7</v>
      </c>
      <c r="R1689" s="51">
        <f>Table71417[[#This Row],[Climate finance ($ million)]]/Table71417[[#This Row],[Total commitment ($ million)]]</f>
        <v>1</v>
      </c>
      <c r="S1689" s="40" t="s">
        <v>11851</v>
      </c>
      <c r="T1689" s="1" t="s">
        <v>8818</v>
      </c>
    </row>
    <row r="1690" spans="1:20" x14ac:dyDescent="0.25">
      <c r="A1690" t="s">
        <v>8816</v>
      </c>
      <c r="B1690" s="40" t="s">
        <v>91</v>
      </c>
      <c r="C1690" t="s">
        <v>12367</v>
      </c>
      <c r="D1690" s="10">
        <v>52983</v>
      </c>
      <c r="F1690" s="10">
        <v>2022</v>
      </c>
      <c r="G1690" s="40" t="s">
        <v>8761</v>
      </c>
      <c r="H1690" s="46" t="s">
        <v>12301</v>
      </c>
      <c r="I1690" t="s">
        <v>5170</v>
      </c>
      <c r="J1690">
        <v>60</v>
      </c>
      <c r="M1690" t="s">
        <v>24</v>
      </c>
      <c r="N1690">
        <v>60</v>
      </c>
      <c r="R1690" s="51">
        <f>Table71417[[#This Row],[Climate finance ($ million)]]/Table71417[[#This Row],[Total commitment ($ million)]]</f>
        <v>1</v>
      </c>
      <c r="S1690" s="44" t="s">
        <v>11823</v>
      </c>
      <c r="T1690" s="1" t="s">
        <v>8819</v>
      </c>
    </row>
    <row r="1691" spans="1:20" x14ac:dyDescent="0.25">
      <c r="A1691" t="s">
        <v>8816</v>
      </c>
      <c r="B1691" s="40" t="s">
        <v>66</v>
      </c>
      <c r="C1691" t="s">
        <v>5157</v>
      </c>
      <c r="D1691" s="10">
        <v>52989</v>
      </c>
      <c r="F1691" s="10">
        <v>2023</v>
      </c>
      <c r="G1691" s="40" t="s">
        <v>7066</v>
      </c>
      <c r="H1691" s="46" t="s">
        <v>318</v>
      </c>
      <c r="I1691" t="s">
        <v>5119</v>
      </c>
      <c r="J1691">
        <v>55</v>
      </c>
      <c r="M1691" t="s">
        <v>24</v>
      </c>
      <c r="N1691">
        <v>55</v>
      </c>
      <c r="R1691" s="51">
        <f>Table71417[[#This Row],[Climate finance ($ million)]]/Table71417[[#This Row],[Total commitment ($ million)]]</f>
        <v>1</v>
      </c>
      <c r="S1691" s="44" t="s">
        <v>11442</v>
      </c>
      <c r="T1691" s="1" t="s">
        <v>8817</v>
      </c>
    </row>
    <row r="1692" spans="1:20" x14ac:dyDescent="0.25">
      <c r="A1692" t="s">
        <v>8816</v>
      </c>
      <c r="B1692" s="46" t="s">
        <v>91</v>
      </c>
      <c r="C1692" t="s">
        <v>6067</v>
      </c>
      <c r="D1692" s="46">
        <v>53000</v>
      </c>
      <c r="F1692" s="10">
        <v>2021</v>
      </c>
      <c r="G1692" s="46" t="s">
        <v>4725</v>
      </c>
      <c r="H1692" s="40" t="s">
        <v>196</v>
      </c>
      <c r="I1692" t="s">
        <v>4856</v>
      </c>
      <c r="J1692">
        <v>14.1</v>
      </c>
      <c r="N1692">
        <v>14.1</v>
      </c>
      <c r="R1692" s="51">
        <f>Table71417[[#This Row],[Climate finance ($ million)]]/Table71417[[#This Row],[Total commitment ($ million)]]</f>
        <v>1</v>
      </c>
      <c r="S1692" s="47" t="s">
        <v>11919</v>
      </c>
      <c r="T1692" s="1" t="s">
        <v>8818</v>
      </c>
    </row>
    <row r="1693" spans="1:20" x14ac:dyDescent="0.25">
      <c r="A1693" t="s">
        <v>8816</v>
      </c>
      <c r="B1693" s="40" t="s">
        <v>91</v>
      </c>
      <c r="C1693" t="s">
        <v>5969</v>
      </c>
      <c r="D1693" s="10">
        <v>53003</v>
      </c>
      <c r="F1693" s="10">
        <v>2022</v>
      </c>
      <c r="G1693" s="40" t="s">
        <v>4725</v>
      </c>
      <c r="H1693" s="40" t="s">
        <v>12301</v>
      </c>
      <c r="I1693" t="s">
        <v>84</v>
      </c>
      <c r="J1693">
        <v>25</v>
      </c>
      <c r="M1693" t="s">
        <v>24</v>
      </c>
      <c r="N1693">
        <v>16.8</v>
      </c>
      <c r="R1693" s="51">
        <f>Table71417[[#This Row],[Climate finance ($ million)]]/Table71417[[#This Row],[Total commitment ($ million)]]</f>
        <v>0.67200000000000004</v>
      </c>
      <c r="S1693" s="40" t="s">
        <v>11759</v>
      </c>
      <c r="T1693" s="1" t="s">
        <v>8819</v>
      </c>
    </row>
    <row r="1694" spans="1:20" x14ac:dyDescent="0.25">
      <c r="A1694" t="s">
        <v>8816</v>
      </c>
      <c r="B1694" s="40" t="s">
        <v>91</v>
      </c>
      <c r="C1694" t="s">
        <v>11939</v>
      </c>
      <c r="D1694" s="46">
        <v>53005</v>
      </c>
      <c r="F1694" s="10">
        <v>2021</v>
      </c>
      <c r="G1694" s="40" t="s">
        <v>715</v>
      </c>
      <c r="H1694" s="40" t="s">
        <v>12301</v>
      </c>
      <c r="I1694" t="s">
        <v>5170</v>
      </c>
      <c r="J1694">
        <v>2</v>
      </c>
      <c r="N1694">
        <v>2</v>
      </c>
      <c r="R1694" s="51">
        <f>Table71417[[#This Row],[Climate finance ($ million)]]/Table71417[[#This Row],[Total commitment ($ million)]]</f>
        <v>1</v>
      </c>
      <c r="S1694" s="40" t="s">
        <v>11940</v>
      </c>
      <c r="T1694" s="1" t="s">
        <v>8818</v>
      </c>
    </row>
    <row r="1695" spans="1:20" x14ac:dyDescent="0.25">
      <c r="A1695" t="s">
        <v>8816</v>
      </c>
      <c r="B1695" s="40" t="s">
        <v>91</v>
      </c>
      <c r="C1695" t="s">
        <v>5623</v>
      </c>
      <c r="D1695" s="10">
        <v>53008</v>
      </c>
      <c r="F1695" s="10">
        <v>2022</v>
      </c>
      <c r="G1695" s="40" t="s">
        <v>8761</v>
      </c>
      <c r="H1695" s="40" t="s">
        <v>12301</v>
      </c>
      <c r="I1695" t="s">
        <v>6037</v>
      </c>
      <c r="J1695">
        <v>26.2</v>
      </c>
      <c r="M1695" t="s">
        <v>24</v>
      </c>
      <c r="N1695">
        <v>26.2</v>
      </c>
      <c r="R1695" s="51">
        <f>Table71417[[#This Row],[Climate finance ($ million)]]/Table71417[[#This Row],[Total commitment ($ million)]]</f>
        <v>1</v>
      </c>
      <c r="S1695" s="40" t="s">
        <v>11860</v>
      </c>
      <c r="T1695" s="1" t="s">
        <v>8819</v>
      </c>
    </row>
    <row r="1696" spans="1:20" x14ac:dyDescent="0.25">
      <c r="A1696" t="s">
        <v>8816</v>
      </c>
      <c r="B1696" s="40" t="s">
        <v>91</v>
      </c>
      <c r="C1696" t="s">
        <v>5625</v>
      </c>
      <c r="D1696" s="10">
        <v>53016</v>
      </c>
      <c r="F1696" s="10">
        <v>2022</v>
      </c>
      <c r="G1696" s="40" t="s">
        <v>62</v>
      </c>
      <c r="H1696" s="40" t="s">
        <v>12301</v>
      </c>
      <c r="I1696" t="s">
        <v>6037</v>
      </c>
      <c r="J1696">
        <v>14</v>
      </c>
      <c r="M1696" t="s">
        <v>24</v>
      </c>
      <c r="N1696">
        <v>10.7</v>
      </c>
      <c r="R1696" s="51">
        <f>Table71417[[#This Row],[Climate finance ($ million)]]/Table71417[[#This Row],[Total commitment ($ million)]]</f>
        <v>0.76428571428571423</v>
      </c>
      <c r="S1696" s="40" t="s">
        <v>11689</v>
      </c>
      <c r="T1696" s="1" t="s">
        <v>8819</v>
      </c>
    </row>
    <row r="1697" spans="1:20" x14ac:dyDescent="0.25">
      <c r="A1697" t="s">
        <v>8816</v>
      </c>
      <c r="B1697" s="40" t="s">
        <v>91</v>
      </c>
      <c r="C1697" t="s">
        <v>5627</v>
      </c>
      <c r="D1697" s="10">
        <v>53027</v>
      </c>
      <c r="F1697" s="10">
        <v>2022</v>
      </c>
      <c r="G1697" s="40" t="s">
        <v>329</v>
      </c>
      <c r="H1697" s="40" t="s">
        <v>12301</v>
      </c>
      <c r="I1697" t="s">
        <v>4924</v>
      </c>
      <c r="J1697">
        <v>2.1</v>
      </c>
      <c r="M1697" t="s">
        <v>24</v>
      </c>
      <c r="N1697">
        <v>1.3</v>
      </c>
      <c r="R1697" s="51">
        <f>Table71417[[#This Row],[Climate finance ($ million)]]/Table71417[[#This Row],[Total commitment ($ million)]]</f>
        <v>0.61904761904761907</v>
      </c>
      <c r="S1697" t="s">
        <v>11395</v>
      </c>
      <c r="T1697" s="1" t="s">
        <v>8819</v>
      </c>
    </row>
    <row r="1698" spans="1:20" x14ac:dyDescent="0.25">
      <c r="A1698" t="s">
        <v>8816</v>
      </c>
      <c r="B1698" s="40" t="s">
        <v>91</v>
      </c>
      <c r="C1698" t="s">
        <v>6230</v>
      </c>
      <c r="D1698" s="46">
        <v>53030</v>
      </c>
      <c r="F1698" s="10">
        <v>2021</v>
      </c>
      <c r="G1698" s="40" t="s">
        <v>12158</v>
      </c>
      <c r="H1698" s="40" t="s">
        <v>12301</v>
      </c>
      <c r="I1698" t="s">
        <v>6037</v>
      </c>
      <c r="J1698">
        <v>25</v>
      </c>
      <c r="N1698">
        <v>25</v>
      </c>
      <c r="R1698" s="51">
        <f>Table71417[[#This Row],[Climate finance ($ million)]]/Table71417[[#This Row],[Total commitment ($ million)]]</f>
        <v>1</v>
      </c>
      <c r="S1698" s="47" t="s">
        <v>11884</v>
      </c>
      <c r="T1698" s="1" t="s">
        <v>8818</v>
      </c>
    </row>
    <row r="1699" spans="1:20" x14ac:dyDescent="0.25">
      <c r="A1699" t="s">
        <v>8816</v>
      </c>
      <c r="B1699" s="40" t="s">
        <v>91</v>
      </c>
      <c r="C1699" t="s">
        <v>5629</v>
      </c>
      <c r="D1699" s="10">
        <v>53031</v>
      </c>
      <c r="F1699" s="10">
        <v>2022</v>
      </c>
      <c r="G1699" s="40" t="s">
        <v>12409</v>
      </c>
      <c r="H1699" s="46" t="s">
        <v>196</v>
      </c>
      <c r="I1699" t="s">
        <v>5610</v>
      </c>
      <c r="J1699">
        <v>15.2</v>
      </c>
      <c r="M1699" t="s">
        <v>24</v>
      </c>
      <c r="N1699">
        <v>10</v>
      </c>
      <c r="R1699" s="51">
        <f>Table71417[[#This Row],[Climate finance ($ million)]]/Table71417[[#This Row],[Total commitment ($ million)]]</f>
        <v>0.65789473684210531</v>
      </c>
      <c r="S1699" s="44" t="s">
        <v>11883</v>
      </c>
      <c r="T1699" s="1" t="s">
        <v>8819</v>
      </c>
    </row>
    <row r="1700" spans="1:20" x14ac:dyDescent="0.25">
      <c r="A1700" t="s">
        <v>8816</v>
      </c>
      <c r="B1700" s="40" t="s">
        <v>91</v>
      </c>
      <c r="C1700" t="s">
        <v>5992</v>
      </c>
      <c r="D1700" s="10">
        <v>53035</v>
      </c>
      <c r="F1700" s="10">
        <v>2022</v>
      </c>
      <c r="G1700" s="40" t="s">
        <v>62</v>
      </c>
      <c r="H1700" s="40" t="s">
        <v>12301</v>
      </c>
      <c r="I1700" t="s">
        <v>4924</v>
      </c>
      <c r="J1700">
        <v>5.2</v>
      </c>
      <c r="M1700" t="s">
        <v>24</v>
      </c>
      <c r="N1700">
        <v>0.3</v>
      </c>
      <c r="R1700" s="51">
        <f>Table71417[[#This Row],[Climate finance ($ million)]]/Table71417[[#This Row],[Total commitment ($ million)]]</f>
        <v>5.7692307692307689E-2</v>
      </c>
      <c r="S1700" s="40" t="s">
        <v>11788</v>
      </c>
      <c r="T1700" s="1" t="s">
        <v>8819</v>
      </c>
    </row>
    <row r="1701" spans="1:20" x14ac:dyDescent="0.25">
      <c r="A1701" t="s">
        <v>8816</v>
      </c>
      <c r="B1701" s="40" t="s">
        <v>91</v>
      </c>
      <c r="C1701" t="s">
        <v>6231</v>
      </c>
      <c r="D1701" s="46">
        <v>53040</v>
      </c>
      <c r="F1701" s="10">
        <v>2021</v>
      </c>
      <c r="G1701" s="40" t="s">
        <v>6358</v>
      </c>
      <c r="H1701" s="40" t="s">
        <v>12301</v>
      </c>
      <c r="I1701" t="s">
        <v>6037</v>
      </c>
      <c r="J1701">
        <v>10</v>
      </c>
      <c r="N1701">
        <v>1</v>
      </c>
      <c r="R1701" s="51">
        <f>Table71417[[#This Row],[Climate finance ($ million)]]/Table71417[[#This Row],[Total commitment ($ million)]]</f>
        <v>0.1</v>
      </c>
      <c r="S1701" s="44" t="s">
        <v>11924</v>
      </c>
      <c r="T1701" s="1" t="s">
        <v>8818</v>
      </c>
    </row>
    <row r="1702" spans="1:20" x14ac:dyDescent="0.25">
      <c r="A1702" t="s">
        <v>8816</v>
      </c>
      <c r="B1702" s="40" t="s">
        <v>66</v>
      </c>
      <c r="C1702" t="s">
        <v>5409</v>
      </c>
      <c r="D1702" s="10">
        <v>53041</v>
      </c>
      <c r="F1702" s="10">
        <v>2023</v>
      </c>
      <c r="G1702" s="40" t="s">
        <v>8808</v>
      </c>
      <c r="H1702" s="40" t="s">
        <v>12301</v>
      </c>
      <c r="I1702" t="s">
        <v>84</v>
      </c>
      <c r="J1702">
        <v>74</v>
      </c>
      <c r="M1702" t="s">
        <v>24</v>
      </c>
      <c r="N1702">
        <v>70.3</v>
      </c>
      <c r="R1702" s="51">
        <f>Table71417[[#This Row],[Climate finance ($ million)]]/Table71417[[#This Row],[Total commitment ($ million)]]</f>
        <v>0.95</v>
      </c>
      <c r="S1702" s="40" t="s">
        <v>11506</v>
      </c>
      <c r="T1702" s="1" t="s">
        <v>8817</v>
      </c>
    </row>
    <row r="1703" spans="1:20" x14ac:dyDescent="0.25">
      <c r="A1703" t="s">
        <v>8816</v>
      </c>
      <c r="B1703" s="40" t="s">
        <v>91</v>
      </c>
      <c r="C1703" t="s">
        <v>11931</v>
      </c>
      <c r="D1703" s="46">
        <v>53042</v>
      </c>
      <c r="F1703" s="10">
        <v>2021</v>
      </c>
      <c r="G1703" s="40" t="s">
        <v>4725</v>
      </c>
      <c r="H1703" s="40" t="s">
        <v>12301</v>
      </c>
      <c r="I1703" t="s">
        <v>141</v>
      </c>
      <c r="J1703">
        <v>66.3</v>
      </c>
      <c r="N1703">
        <v>66.3</v>
      </c>
      <c r="R1703" s="51">
        <f>Table71417[[#This Row],[Climate finance ($ million)]]/Table71417[[#This Row],[Total commitment ($ million)]]</f>
        <v>1</v>
      </c>
      <c r="S1703" s="44" t="s">
        <v>11398</v>
      </c>
      <c r="T1703" s="1" t="s">
        <v>8818</v>
      </c>
    </row>
    <row r="1704" spans="1:20" x14ac:dyDescent="0.25">
      <c r="A1704" t="s">
        <v>8816</v>
      </c>
      <c r="B1704" s="40" t="s">
        <v>91</v>
      </c>
      <c r="C1704" t="s">
        <v>6213</v>
      </c>
      <c r="D1704" s="46">
        <v>53049</v>
      </c>
      <c r="F1704" s="10">
        <v>2021</v>
      </c>
      <c r="G1704" s="40" t="s">
        <v>6903</v>
      </c>
      <c r="H1704" s="40" t="s">
        <v>12301</v>
      </c>
      <c r="I1704" t="s">
        <v>5170</v>
      </c>
      <c r="J1704">
        <v>2.5</v>
      </c>
      <c r="N1704">
        <v>2.5</v>
      </c>
      <c r="R1704" s="51">
        <f>Table71417[[#This Row],[Climate finance ($ million)]]/Table71417[[#This Row],[Total commitment ($ million)]]</f>
        <v>1</v>
      </c>
      <c r="S1704" s="40" t="s">
        <v>11908</v>
      </c>
      <c r="T1704" s="1" t="s">
        <v>8818</v>
      </c>
    </row>
    <row r="1705" spans="1:20" x14ac:dyDescent="0.25">
      <c r="A1705" t="s">
        <v>8816</v>
      </c>
      <c r="B1705" s="40" t="s">
        <v>91</v>
      </c>
      <c r="C1705" t="s">
        <v>11909</v>
      </c>
      <c r="D1705" s="10">
        <v>53052</v>
      </c>
      <c r="F1705" s="10">
        <v>2022</v>
      </c>
      <c r="G1705" s="40" t="s">
        <v>4726</v>
      </c>
      <c r="H1705" s="40" t="s">
        <v>12301</v>
      </c>
      <c r="I1705" t="s">
        <v>5170</v>
      </c>
      <c r="J1705">
        <v>5</v>
      </c>
      <c r="M1705" t="s">
        <v>24</v>
      </c>
      <c r="N1705">
        <v>1.5</v>
      </c>
      <c r="R1705" s="51">
        <f>Table71417[[#This Row],[Climate finance ($ million)]]/Table71417[[#This Row],[Total commitment ($ million)]]</f>
        <v>0.3</v>
      </c>
      <c r="S1705" s="40" t="s">
        <v>11910</v>
      </c>
      <c r="T1705" s="1" t="s">
        <v>8819</v>
      </c>
    </row>
    <row r="1706" spans="1:20" x14ac:dyDescent="0.25">
      <c r="A1706" t="s">
        <v>8816</v>
      </c>
      <c r="B1706" s="40" t="s">
        <v>91</v>
      </c>
      <c r="C1706" t="s">
        <v>11909</v>
      </c>
      <c r="D1706" s="45">
        <v>53052</v>
      </c>
      <c r="F1706" s="10">
        <v>2021</v>
      </c>
      <c r="G1706" s="40" t="s">
        <v>4726</v>
      </c>
      <c r="H1706" s="40" t="s">
        <v>12301</v>
      </c>
      <c r="I1706" t="s">
        <v>5170</v>
      </c>
      <c r="J1706">
        <v>1.5</v>
      </c>
      <c r="N1706">
        <v>1.5</v>
      </c>
      <c r="R1706" s="51">
        <f>Table71417[[#This Row],[Climate finance ($ million)]]/Table71417[[#This Row],[Total commitment ($ million)]]</f>
        <v>1</v>
      </c>
      <c r="S1706" s="40" t="s">
        <v>11910</v>
      </c>
      <c r="T1706" s="1" t="s">
        <v>8818</v>
      </c>
    </row>
    <row r="1707" spans="1:20" x14ac:dyDescent="0.25">
      <c r="A1707" t="s">
        <v>8816</v>
      </c>
      <c r="B1707" s="40" t="s">
        <v>91</v>
      </c>
      <c r="C1707" t="s">
        <v>5824</v>
      </c>
      <c r="D1707" s="10">
        <v>53055</v>
      </c>
      <c r="F1707" s="10">
        <v>2022</v>
      </c>
      <c r="G1707" s="40" t="s">
        <v>6300</v>
      </c>
      <c r="H1707" s="40" t="s">
        <v>12301</v>
      </c>
      <c r="I1707" t="s">
        <v>5170</v>
      </c>
      <c r="J1707">
        <v>2.5</v>
      </c>
      <c r="M1707" t="s">
        <v>24</v>
      </c>
      <c r="N1707">
        <v>1.8</v>
      </c>
      <c r="R1707" s="51">
        <f>Table71417[[#This Row],[Climate finance ($ million)]]/Table71417[[#This Row],[Total commitment ($ million)]]</f>
        <v>0.72</v>
      </c>
      <c r="S1707" s="40" t="s">
        <v>11833</v>
      </c>
      <c r="T1707" s="1" t="s">
        <v>8819</v>
      </c>
    </row>
    <row r="1708" spans="1:20" x14ac:dyDescent="0.25">
      <c r="A1708" t="s">
        <v>8816</v>
      </c>
      <c r="B1708" s="40" t="s">
        <v>91</v>
      </c>
      <c r="C1708" t="s">
        <v>5824</v>
      </c>
      <c r="D1708" s="10">
        <v>53055</v>
      </c>
      <c r="F1708" s="10">
        <v>2023</v>
      </c>
      <c r="G1708" s="40" t="s">
        <v>6300</v>
      </c>
      <c r="H1708" s="40" t="s">
        <v>12301</v>
      </c>
      <c r="I1708" t="s">
        <v>5119</v>
      </c>
      <c r="J1708">
        <v>2.5</v>
      </c>
      <c r="M1708" t="s">
        <v>24</v>
      </c>
      <c r="N1708">
        <v>1.8</v>
      </c>
      <c r="R1708" s="51">
        <f>Table71417[[#This Row],[Climate finance ($ million)]]/Table71417[[#This Row],[Total commitment ($ million)]]</f>
        <v>0.72</v>
      </c>
      <c r="S1708" s="40" t="s">
        <v>11833</v>
      </c>
      <c r="T1708" s="1" t="s">
        <v>8817</v>
      </c>
    </row>
    <row r="1709" spans="1:20" x14ac:dyDescent="0.25">
      <c r="A1709" t="s">
        <v>8816</v>
      </c>
      <c r="B1709" s="40" t="s">
        <v>91</v>
      </c>
      <c r="C1709" t="s">
        <v>11897</v>
      </c>
      <c r="D1709" s="46">
        <v>53060</v>
      </c>
      <c r="F1709" s="10">
        <v>2021</v>
      </c>
      <c r="G1709" s="40" t="s">
        <v>11396</v>
      </c>
      <c r="H1709" s="40" t="s">
        <v>12301</v>
      </c>
      <c r="I1709" t="s">
        <v>5170</v>
      </c>
      <c r="J1709">
        <v>1</v>
      </c>
      <c r="N1709">
        <v>1</v>
      </c>
      <c r="R1709" s="51">
        <f>Table71417[[#This Row],[Climate finance ($ million)]]/Table71417[[#This Row],[Total commitment ($ million)]]</f>
        <v>1</v>
      </c>
      <c r="S1709" s="47" t="s">
        <v>11898</v>
      </c>
      <c r="T1709" s="1" t="s">
        <v>8818</v>
      </c>
    </row>
    <row r="1710" spans="1:20" x14ac:dyDescent="0.25">
      <c r="A1710" t="s">
        <v>8816</v>
      </c>
      <c r="B1710" s="40" t="s">
        <v>91</v>
      </c>
      <c r="C1710" t="s">
        <v>11897</v>
      </c>
      <c r="D1710" s="10">
        <v>53060</v>
      </c>
      <c r="F1710" s="10">
        <v>2023</v>
      </c>
      <c r="G1710" s="40" t="s">
        <v>11396</v>
      </c>
      <c r="H1710" s="40" t="s">
        <v>12301</v>
      </c>
      <c r="I1710" t="s">
        <v>5119</v>
      </c>
      <c r="J1710">
        <v>1</v>
      </c>
      <c r="M1710" t="s">
        <v>24</v>
      </c>
      <c r="N1710">
        <v>1</v>
      </c>
      <c r="R1710" s="51">
        <f>Table71417[[#This Row],[Climate finance ($ million)]]/Table71417[[#This Row],[Total commitment ($ million)]]</f>
        <v>1</v>
      </c>
      <c r="S1710" s="44" t="s">
        <v>11898</v>
      </c>
      <c r="T1710" s="1" t="s">
        <v>8817</v>
      </c>
    </row>
    <row r="1711" spans="1:20" x14ac:dyDescent="0.25">
      <c r="A1711" t="s">
        <v>8816</v>
      </c>
      <c r="B1711" s="40" t="s">
        <v>91</v>
      </c>
      <c r="C1711" t="s">
        <v>5007</v>
      </c>
      <c r="D1711" s="10">
        <v>53062</v>
      </c>
      <c r="F1711" s="10">
        <v>2023</v>
      </c>
      <c r="G1711" s="40" t="s">
        <v>62</v>
      </c>
      <c r="H1711" s="40" t="s">
        <v>12301</v>
      </c>
      <c r="I1711" t="s">
        <v>141</v>
      </c>
      <c r="J1711">
        <v>25.5</v>
      </c>
      <c r="M1711" t="s">
        <v>72</v>
      </c>
      <c r="N1711">
        <v>25.5</v>
      </c>
      <c r="R1711" s="51">
        <f>Table71417[[#This Row],[Climate finance ($ million)]]/Table71417[[#This Row],[Total commitment ($ million)]]</f>
        <v>1</v>
      </c>
      <c r="S1711" s="40" t="s">
        <v>11586</v>
      </c>
      <c r="T1711" s="1" t="s">
        <v>8817</v>
      </c>
    </row>
    <row r="1712" spans="1:20" x14ac:dyDescent="0.25">
      <c r="A1712" t="s">
        <v>8816</v>
      </c>
      <c r="B1712" s="40" t="s">
        <v>91</v>
      </c>
      <c r="C1712" t="s">
        <v>5009</v>
      </c>
      <c r="D1712" s="10">
        <v>53063</v>
      </c>
      <c r="F1712" s="10">
        <v>2023</v>
      </c>
      <c r="G1712" s="40" t="s">
        <v>62</v>
      </c>
      <c r="H1712" s="40" t="s">
        <v>12301</v>
      </c>
      <c r="I1712" t="s">
        <v>141</v>
      </c>
      <c r="J1712">
        <v>26.2</v>
      </c>
      <c r="M1712" t="s">
        <v>72</v>
      </c>
      <c r="N1712">
        <v>26.2</v>
      </c>
      <c r="R1712" s="51">
        <f>Table71417[[#This Row],[Climate finance ($ million)]]/Table71417[[#This Row],[Total commitment ($ million)]]</f>
        <v>1</v>
      </c>
      <c r="S1712" s="40" t="s">
        <v>11587</v>
      </c>
      <c r="T1712" s="1" t="s">
        <v>8817</v>
      </c>
    </row>
    <row r="1713" spans="1:20" x14ac:dyDescent="0.25">
      <c r="A1713" t="s">
        <v>8816</v>
      </c>
      <c r="B1713" s="40" t="s">
        <v>91</v>
      </c>
      <c r="C1713" t="s">
        <v>6233</v>
      </c>
      <c r="D1713" s="46">
        <v>53076</v>
      </c>
      <c r="F1713" s="10">
        <v>2021</v>
      </c>
      <c r="G1713" s="40" t="s">
        <v>9320</v>
      </c>
      <c r="H1713" s="40" t="s">
        <v>12301</v>
      </c>
      <c r="I1713" t="s">
        <v>6037</v>
      </c>
      <c r="J1713">
        <v>15.2</v>
      </c>
      <c r="N1713">
        <v>15.2</v>
      </c>
      <c r="R1713" s="51">
        <f>Table71417[[#This Row],[Climate finance ($ million)]]/Table71417[[#This Row],[Total commitment ($ million)]]</f>
        <v>1</v>
      </c>
      <c r="S1713" s="40" t="s">
        <v>11900</v>
      </c>
      <c r="T1713" s="1" t="s">
        <v>8818</v>
      </c>
    </row>
    <row r="1714" spans="1:20" x14ac:dyDescent="0.25">
      <c r="A1714" t="s">
        <v>8816</v>
      </c>
      <c r="B1714" s="40" t="s">
        <v>91</v>
      </c>
      <c r="C1714" t="s">
        <v>12364</v>
      </c>
      <c r="D1714" s="10">
        <v>53087</v>
      </c>
      <c r="F1714" s="10">
        <v>2022</v>
      </c>
      <c r="G1714" s="40" t="s">
        <v>12410</v>
      </c>
      <c r="H1714" s="46" t="s">
        <v>12301</v>
      </c>
      <c r="I1714" t="s">
        <v>5170</v>
      </c>
      <c r="J1714">
        <v>21</v>
      </c>
      <c r="M1714" t="s">
        <v>24</v>
      </c>
      <c r="N1714">
        <v>21</v>
      </c>
      <c r="R1714" s="51">
        <f>Table71417[[#This Row],[Climate finance ($ million)]]/Table71417[[#This Row],[Total commitment ($ million)]]</f>
        <v>1</v>
      </c>
      <c r="S1714" s="44" t="s">
        <v>11620</v>
      </c>
      <c r="T1714" s="1" t="s">
        <v>8819</v>
      </c>
    </row>
    <row r="1715" spans="1:20" x14ac:dyDescent="0.25">
      <c r="A1715" t="s">
        <v>8816</v>
      </c>
      <c r="B1715" s="40" t="s">
        <v>91</v>
      </c>
      <c r="C1715" t="s">
        <v>12364</v>
      </c>
      <c r="D1715" s="10">
        <v>53087</v>
      </c>
      <c r="F1715" s="10">
        <v>2023</v>
      </c>
      <c r="G1715" s="40" t="s">
        <v>12410</v>
      </c>
      <c r="H1715" s="46" t="s">
        <v>12301</v>
      </c>
      <c r="I1715" t="s">
        <v>5119</v>
      </c>
      <c r="J1715">
        <v>22</v>
      </c>
      <c r="M1715" t="s">
        <v>24</v>
      </c>
      <c r="N1715">
        <v>22</v>
      </c>
      <c r="R1715" s="51">
        <f>Table71417[[#This Row],[Climate finance ($ million)]]/Table71417[[#This Row],[Total commitment ($ million)]]</f>
        <v>1</v>
      </c>
      <c r="S1715" s="44" t="s">
        <v>11620</v>
      </c>
      <c r="T1715" s="1" t="s">
        <v>8817</v>
      </c>
    </row>
    <row r="1716" spans="1:20" x14ac:dyDescent="0.25">
      <c r="A1716" t="s">
        <v>8816</v>
      </c>
      <c r="B1716" s="40" t="s">
        <v>91</v>
      </c>
      <c r="C1716" t="s">
        <v>5971</v>
      </c>
      <c r="D1716" s="10">
        <v>53090</v>
      </c>
      <c r="F1716" s="10">
        <v>2022</v>
      </c>
      <c r="G1716" s="40" t="s">
        <v>7066</v>
      </c>
      <c r="H1716" s="40" t="s">
        <v>12301</v>
      </c>
      <c r="I1716" t="s">
        <v>84</v>
      </c>
      <c r="J1716">
        <v>100</v>
      </c>
      <c r="M1716" t="s">
        <v>24</v>
      </c>
      <c r="N1716">
        <v>100</v>
      </c>
      <c r="R1716" s="51">
        <f>Table71417[[#This Row],[Climate finance ($ million)]]/Table71417[[#This Row],[Total commitment ($ million)]]</f>
        <v>1</v>
      </c>
      <c r="S1716" s="40" t="s">
        <v>11724</v>
      </c>
      <c r="T1716" s="1" t="s">
        <v>8819</v>
      </c>
    </row>
    <row r="1717" spans="1:20" x14ac:dyDescent="0.25">
      <c r="A1717" t="s">
        <v>8816</v>
      </c>
      <c r="B1717" s="40" t="s">
        <v>91</v>
      </c>
      <c r="C1717" t="s">
        <v>12345</v>
      </c>
      <c r="D1717" s="10">
        <v>53095</v>
      </c>
      <c r="F1717" s="10">
        <v>2022</v>
      </c>
      <c r="G1717" s="40" t="s">
        <v>6358</v>
      </c>
      <c r="H1717" s="46" t="s">
        <v>12301</v>
      </c>
      <c r="I1717" t="s">
        <v>141</v>
      </c>
      <c r="J1717">
        <v>4.7</v>
      </c>
      <c r="M1717" t="s">
        <v>24</v>
      </c>
      <c r="N1717">
        <v>4.7</v>
      </c>
      <c r="R1717" s="51">
        <f>Table71417[[#This Row],[Climate finance ($ million)]]/Table71417[[#This Row],[Total commitment ($ million)]]</f>
        <v>1</v>
      </c>
      <c r="S1717" s="44" t="s">
        <v>11840</v>
      </c>
      <c r="T1717" s="1" t="s">
        <v>8819</v>
      </c>
    </row>
    <row r="1718" spans="1:20" x14ac:dyDescent="0.25">
      <c r="A1718" t="s">
        <v>8816</v>
      </c>
      <c r="B1718" s="40" t="s">
        <v>91</v>
      </c>
      <c r="C1718" t="s">
        <v>12345</v>
      </c>
      <c r="D1718" s="45">
        <v>53095</v>
      </c>
      <c r="F1718" s="10">
        <v>2023</v>
      </c>
      <c r="G1718" s="40" t="s">
        <v>6358</v>
      </c>
      <c r="H1718" s="46" t="s">
        <v>12301</v>
      </c>
      <c r="I1718" t="s">
        <v>141</v>
      </c>
      <c r="J1718">
        <v>0.8</v>
      </c>
      <c r="M1718" t="s">
        <v>24</v>
      </c>
      <c r="N1718">
        <v>0.8</v>
      </c>
      <c r="R1718" s="51">
        <f>Table71417[[#This Row],[Climate finance ($ million)]]/Table71417[[#This Row],[Total commitment ($ million)]]</f>
        <v>1</v>
      </c>
      <c r="S1718" s="44" t="s">
        <v>11840</v>
      </c>
      <c r="T1718" s="1" t="s">
        <v>8817</v>
      </c>
    </row>
    <row r="1719" spans="1:20" x14ac:dyDescent="0.25">
      <c r="A1719" t="s">
        <v>8816</v>
      </c>
      <c r="B1719" s="40" t="s">
        <v>91</v>
      </c>
      <c r="C1719" t="s">
        <v>12293</v>
      </c>
      <c r="D1719" s="10">
        <v>53098</v>
      </c>
      <c r="F1719" s="10">
        <v>2022</v>
      </c>
      <c r="G1719" s="40" t="s">
        <v>306</v>
      </c>
      <c r="H1719" s="46" t="s">
        <v>12301</v>
      </c>
      <c r="I1719" t="s">
        <v>5170</v>
      </c>
      <c r="J1719">
        <v>3.7</v>
      </c>
      <c r="M1719" t="s">
        <v>24</v>
      </c>
      <c r="N1719">
        <v>0.4</v>
      </c>
      <c r="R1719" s="51">
        <f>Table71417[[#This Row],[Climate finance ($ million)]]/Table71417[[#This Row],[Total commitment ($ million)]]</f>
        <v>0.10810810810810811</v>
      </c>
      <c r="S1719" s="40" t="s">
        <v>11879</v>
      </c>
      <c r="T1719" s="1" t="s">
        <v>8819</v>
      </c>
    </row>
    <row r="1720" spans="1:20" x14ac:dyDescent="0.25">
      <c r="A1720" t="s">
        <v>8816</v>
      </c>
      <c r="B1720" s="40" t="s">
        <v>66</v>
      </c>
      <c r="C1720" t="s">
        <v>4896</v>
      </c>
      <c r="D1720" s="10">
        <v>53100</v>
      </c>
      <c r="F1720" s="10">
        <v>2023</v>
      </c>
      <c r="G1720" s="40" t="s">
        <v>6903</v>
      </c>
      <c r="H1720" s="40" t="s">
        <v>12301</v>
      </c>
      <c r="I1720" t="s">
        <v>4856</v>
      </c>
      <c r="J1720">
        <v>10.6</v>
      </c>
      <c r="M1720" t="s">
        <v>24</v>
      </c>
      <c r="N1720">
        <v>10.6</v>
      </c>
      <c r="R1720" s="51">
        <f>Table71417[[#This Row],[Climate finance ($ million)]]/Table71417[[#This Row],[Total commitment ($ million)]]</f>
        <v>1</v>
      </c>
      <c r="S1720" s="40" t="s">
        <v>11567</v>
      </c>
      <c r="T1720" s="1" t="s">
        <v>8817</v>
      </c>
    </row>
    <row r="1721" spans="1:20" x14ac:dyDescent="0.25">
      <c r="A1721" t="s">
        <v>8816</v>
      </c>
      <c r="B1721" s="46" t="s">
        <v>91</v>
      </c>
      <c r="C1721" t="s">
        <v>5631</v>
      </c>
      <c r="D1721" s="10">
        <v>53103</v>
      </c>
      <c r="F1721" s="10">
        <v>2022</v>
      </c>
      <c r="G1721" s="46" t="s">
        <v>9221</v>
      </c>
      <c r="H1721" s="40" t="s">
        <v>12301</v>
      </c>
      <c r="I1721" t="s">
        <v>6037</v>
      </c>
      <c r="J1721">
        <v>25</v>
      </c>
      <c r="M1721" t="s">
        <v>24</v>
      </c>
      <c r="N1721">
        <v>25</v>
      </c>
      <c r="R1721" s="51">
        <f>Table71417[[#This Row],[Climate finance ($ million)]]/Table71417[[#This Row],[Total commitment ($ million)]]</f>
        <v>1</v>
      </c>
      <c r="S1721" s="44" t="s">
        <v>11568</v>
      </c>
      <c r="T1721" s="1" t="s">
        <v>8819</v>
      </c>
    </row>
    <row r="1722" spans="1:20" x14ac:dyDescent="0.25">
      <c r="A1722" t="s">
        <v>8816</v>
      </c>
      <c r="B1722" s="46" t="s">
        <v>91</v>
      </c>
      <c r="C1722" t="s">
        <v>12389</v>
      </c>
      <c r="D1722" s="10">
        <v>53106</v>
      </c>
      <c r="F1722" s="10">
        <v>2022</v>
      </c>
      <c r="G1722" s="46" t="s">
        <v>329</v>
      </c>
      <c r="H1722" s="40" t="s">
        <v>196</v>
      </c>
      <c r="I1722" t="s">
        <v>5170</v>
      </c>
      <c r="J1722">
        <v>32.799999999999997</v>
      </c>
      <c r="M1722" t="s">
        <v>24</v>
      </c>
      <c r="N1722">
        <v>32.799999999999997</v>
      </c>
      <c r="R1722" s="51">
        <f>Table71417[[#This Row],[Climate finance ($ million)]]/Table71417[[#This Row],[Total commitment ($ million)]]</f>
        <v>1</v>
      </c>
      <c r="S1722" s="44" t="s">
        <v>11761</v>
      </c>
      <c r="T1722" s="1" t="s">
        <v>8819</v>
      </c>
    </row>
    <row r="1723" spans="1:20" x14ac:dyDescent="0.25">
      <c r="A1723" t="s">
        <v>8816</v>
      </c>
      <c r="B1723" s="40" t="s">
        <v>91</v>
      </c>
      <c r="C1723" t="s">
        <v>5633</v>
      </c>
      <c r="D1723" s="10">
        <v>53112</v>
      </c>
      <c r="F1723" s="10">
        <v>2022</v>
      </c>
      <c r="G1723" s="40" t="s">
        <v>12169</v>
      </c>
      <c r="H1723" s="40" t="s">
        <v>196</v>
      </c>
      <c r="I1723" t="s">
        <v>5610</v>
      </c>
      <c r="J1723">
        <v>40</v>
      </c>
      <c r="M1723" t="s">
        <v>24</v>
      </c>
      <c r="N1723">
        <v>8</v>
      </c>
      <c r="R1723" s="51">
        <f>Table71417[[#This Row],[Climate finance ($ million)]]/Table71417[[#This Row],[Total commitment ($ million)]]</f>
        <v>0.2</v>
      </c>
      <c r="S1723" s="40" t="s">
        <v>11882</v>
      </c>
      <c r="T1723" s="1" t="s">
        <v>8819</v>
      </c>
    </row>
    <row r="1724" spans="1:20" x14ac:dyDescent="0.25">
      <c r="A1724" t="s">
        <v>8816</v>
      </c>
      <c r="B1724" s="40" t="s">
        <v>91</v>
      </c>
      <c r="C1724" t="s">
        <v>5694</v>
      </c>
      <c r="D1724" s="10">
        <v>53113</v>
      </c>
      <c r="F1724" s="10">
        <v>2022</v>
      </c>
      <c r="G1724" s="40" t="s">
        <v>7066</v>
      </c>
      <c r="H1724" s="40" t="s">
        <v>12301</v>
      </c>
      <c r="I1724" t="s">
        <v>141</v>
      </c>
      <c r="J1724">
        <v>30.7</v>
      </c>
      <c r="M1724" t="s">
        <v>24</v>
      </c>
      <c r="N1724">
        <v>30.7</v>
      </c>
      <c r="R1724" s="51">
        <f>Table71417[[#This Row],[Climate finance ($ million)]]/Table71417[[#This Row],[Total commitment ($ million)]]</f>
        <v>1</v>
      </c>
      <c r="S1724" s="44" t="s">
        <v>11839</v>
      </c>
      <c r="T1724" s="1" t="s">
        <v>8819</v>
      </c>
    </row>
    <row r="1725" spans="1:20" x14ac:dyDescent="0.25">
      <c r="A1725" t="s">
        <v>8816</v>
      </c>
      <c r="B1725" s="40" t="s">
        <v>66</v>
      </c>
      <c r="C1725" t="s">
        <v>12336</v>
      </c>
      <c r="D1725" s="10">
        <v>53118</v>
      </c>
      <c r="F1725" s="10">
        <v>2023</v>
      </c>
      <c r="G1725" s="40" t="s">
        <v>11396</v>
      </c>
      <c r="H1725" s="46" t="s">
        <v>12301</v>
      </c>
      <c r="I1725" t="s">
        <v>4856</v>
      </c>
      <c r="J1725">
        <v>25</v>
      </c>
      <c r="M1725" t="s">
        <v>24</v>
      </c>
      <c r="N1725">
        <v>25</v>
      </c>
      <c r="R1725" s="51">
        <f>Table71417[[#This Row],[Climate finance ($ million)]]/Table71417[[#This Row],[Total commitment ($ million)]]</f>
        <v>1</v>
      </c>
      <c r="S1725" s="44" t="s">
        <v>11713</v>
      </c>
      <c r="T1725" s="1" t="s">
        <v>8817</v>
      </c>
    </row>
    <row r="1726" spans="1:20" x14ac:dyDescent="0.25">
      <c r="A1726" t="s">
        <v>8816</v>
      </c>
      <c r="B1726" s="40" t="s">
        <v>91</v>
      </c>
      <c r="C1726" t="s">
        <v>12295</v>
      </c>
      <c r="D1726" s="10">
        <v>53120</v>
      </c>
      <c r="F1726" s="10">
        <v>2022</v>
      </c>
      <c r="G1726" s="40" t="s">
        <v>8808</v>
      </c>
      <c r="H1726" s="46" t="s">
        <v>12301</v>
      </c>
      <c r="I1726" t="s">
        <v>5170</v>
      </c>
      <c r="J1726">
        <v>2</v>
      </c>
      <c r="M1726" t="s">
        <v>24</v>
      </c>
      <c r="N1726">
        <v>1.2</v>
      </c>
      <c r="R1726" s="51">
        <f>Table71417[[#This Row],[Climate finance ($ million)]]/Table71417[[#This Row],[Total commitment ($ million)]]</f>
        <v>0.6</v>
      </c>
      <c r="S1726" s="40" t="s">
        <v>11870</v>
      </c>
      <c r="T1726" s="1" t="s">
        <v>8819</v>
      </c>
    </row>
    <row r="1727" spans="1:20" x14ac:dyDescent="0.25">
      <c r="A1727" t="s">
        <v>8816</v>
      </c>
      <c r="B1727" s="40" t="s">
        <v>91</v>
      </c>
      <c r="C1727" t="s">
        <v>12295</v>
      </c>
      <c r="D1727" s="46">
        <v>53120</v>
      </c>
      <c r="F1727" s="10">
        <v>2021</v>
      </c>
      <c r="G1727" s="40" t="s">
        <v>8808</v>
      </c>
      <c r="H1727" s="46" t="s">
        <v>12301</v>
      </c>
      <c r="I1727" t="s">
        <v>5170</v>
      </c>
      <c r="J1727">
        <v>1.8</v>
      </c>
      <c r="N1727">
        <v>1.8</v>
      </c>
      <c r="R1727" s="51">
        <f>Table71417[[#This Row],[Climate finance ($ million)]]/Table71417[[#This Row],[Total commitment ($ million)]]</f>
        <v>1</v>
      </c>
      <c r="S1727" s="46" t="s">
        <v>11870</v>
      </c>
      <c r="T1727" s="1" t="s">
        <v>8818</v>
      </c>
    </row>
    <row r="1728" spans="1:20" x14ac:dyDescent="0.25">
      <c r="A1728" t="s">
        <v>8816</v>
      </c>
      <c r="B1728" s="40" t="s">
        <v>91</v>
      </c>
      <c r="C1728" t="s">
        <v>5635</v>
      </c>
      <c r="D1728" s="10">
        <v>53127</v>
      </c>
      <c r="F1728" s="10">
        <v>2022</v>
      </c>
      <c r="G1728" s="40" t="s">
        <v>4725</v>
      </c>
      <c r="H1728" s="40" t="s">
        <v>12301</v>
      </c>
      <c r="I1728" t="s">
        <v>6037</v>
      </c>
      <c r="J1728">
        <v>9</v>
      </c>
      <c r="M1728" t="s">
        <v>24</v>
      </c>
      <c r="N1728">
        <v>9</v>
      </c>
      <c r="R1728" s="51">
        <f>Table71417[[#This Row],[Climate finance ($ million)]]/Table71417[[#This Row],[Total commitment ($ million)]]</f>
        <v>1</v>
      </c>
      <c r="S1728" t="s">
        <v>11395</v>
      </c>
      <c r="T1728" s="1" t="s">
        <v>8819</v>
      </c>
    </row>
    <row r="1729" spans="1:20" x14ac:dyDescent="0.25">
      <c r="A1729" t="s">
        <v>8816</v>
      </c>
      <c r="B1729" s="40" t="s">
        <v>66</v>
      </c>
      <c r="C1729" t="s">
        <v>5637</v>
      </c>
      <c r="D1729" s="10">
        <v>53136</v>
      </c>
      <c r="F1729" s="10">
        <v>2022</v>
      </c>
      <c r="G1729" s="40" t="s">
        <v>6429</v>
      </c>
      <c r="H1729" s="46" t="s">
        <v>12301</v>
      </c>
      <c r="I1729" t="s">
        <v>84</v>
      </c>
      <c r="J1729">
        <v>60</v>
      </c>
      <c r="M1729" t="s">
        <v>24</v>
      </c>
      <c r="N1729">
        <v>60</v>
      </c>
      <c r="R1729" s="51">
        <f>Table71417[[#This Row],[Climate finance ($ million)]]/Table71417[[#This Row],[Total commitment ($ million)]]</f>
        <v>1</v>
      </c>
      <c r="S1729" s="44" t="s">
        <v>11725</v>
      </c>
      <c r="T1729" s="1" t="s">
        <v>8819</v>
      </c>
    </row>
    <row r="1730" spans="1:20" x14ac:dyDescent="0.25">
      <c r="A1730" t="s">
        <v>8816</v>
      </c>
      <c r="B1730" s="40" t="s">
        <v>91</v>
      </c>
      <c r="C1730" t="s">
        <v>6216</v>
      </c>
      <c r="D1730" s="10">
        <v>53138</v>
      </c>
      <c r="F1730" s="10">
        <v>2022</v>
      </c>
      <c r="G1730" s="40" t="s">
        <v>11396</v>
      </c>
      <c r="H1730" s="40" t="s">
        <v>12301</v>
      </c>
      <c r="I1730" t="s">
        <v>5170</v>
      </c>
      <c r="J1730">
        <v>2</v>
      </c>
      <c r="M1730" t="s">
        <v>24</v>
      </c>
      <c r="N1730">
        <v>2</v>
      </c>
      <c r="R1730" s="51">
        <f>Table71417[[#This Row],[Climate finance ($ million)]]/Table71417[[#This Row],[Total commitment ($ million)]]</f>
        <v>1</v>
      </c>
      <c r="S1730" s="44" t="s">
        <v>11895</v>
      </c>
      <c r="T1730" s="1" t="s">
        <v>8819</v>
      </c>
    </row>
    <row r="1731" spans="1:20" x14ac:dyDescent="0.25">
      <c r="A1731" t="s">
        <v>8816</v>
      </c>
      <c r="B1731" s="40" t="s">
        <v>91</v>
      </c>
      <c r="C1731" t="s">
        <v>6216</v>
      </c>
      <c r="D1731" s="46">
        <v>53138</v>
      </c>
      <c r="F1731" s="10">
        <v>2021</v>
      </c>
      <c r="G1731" s="40" t="s">
        <v>11396</v>
      </c>
      <c r="H1731" s="40" t="s">
        <v>12301</v>
      </c>
      <c r="I1731" t="s">
        <v>5170</v>
      </c>
      <c r="J1731">
        <v>2</v>
      </c>
      <c r="N1731">
        <v>2</v>
      </c>
      <c r="R1731" s="51">
        <f>Table71417[[#This Row],[Climate finance ($ million)]]/Table71417[[#This Row],[Total commitment ($ million)]]</f>
        <v>1</v>
      </c>
      <c r="S1731" s="44" t="s">
        <v>11895</v>
      </c>
      <c r="T1731" s="1" t="s">
        <v>8818</v>
      </c>
    </row>
    <row r="1732" spans="1:20" x14ac:dyDescent="0.25">
      <c r="A1732" t="s">
        <v>8816</v>
      </c>
      <c r="B1732" s="40" t="s">
        <v>91</v>
      </c>
      <c r="C1732" t="s">
        <v>12385</v>
      </c>
      <c r="D1732" s="10">
        <v>53157</v>
      </c>
      <c r="F1732" s="10">
        <v>2022</v>
      </c>
      <c r="G1732" s="46" t="s">
        <v>6429</v>
      </c>
      <c r="H1732" s="46" t="s">
        <v>12301</v>
      </c>
      <c r="I1732" t="s">
        <v>5170</v>
      </c>
      <c r="J1732">
        <v>5</v>
      </c>
      <c r="M1732" t="s">
        <v>24</v>
      </c>
      <c r="N1732">
        <v>5</v>
      </c>
      <c r="R1732" s="51">
        <f>Table71417[[#This Row],[Climate finance ($ million)]]/Table71417[[#This Row],[Total commitment ($ million)]]</f>
        <v>1</v>
      </c>
      <c r="S1732" s="44" t="s">
        <v>11889</v>
      </c>
      <c r="T1732" s="1" t="s">
        <v>8819</v>
      </c>
    </row>
    <row r="1733" spans="1:20" x14ac:dyDescent="0.25">
      <c r="A1733" t="s">
        <v>8816</v>
      </c>
      <c r="B1733" s="40" t="s">
        <v>91</v>
      </c>
      <c r="C1733" t="s">
        <v>5944</v>
      </c>
      <c r="D1733" s="10">
        <v>53167</v>
      </c>
      <c r="F1733" s="10">
        <v>2022</v>
      </c>
      <c r="G1733" s="40" t="s">
        <v>4725</v>
      </c>
      <c r="H1733" s="40" t="s">
        <v>12301</v>
      </c>
      <c r="I1733" t="s">
        <v>6037</v>
      </c>
      <c r="J1733">
        <v>0.8</v>
      </c>
      <c r="M1733" t="s">
        <v>24</v>
      </c>
      <c r="N1733">
        <v>0.8</v>
      </c>
      <c r="R1733" s="51">
        <f>Table71417[[#This Row],[Climate finance ($ million)]]/Table71417[[#This Row],[Total commitment ($ million)]]</f>
        <v>1</v>
      </c>
      <c r="S1733" t="s">
        <v>11395</v>
      </c>
      <c r="T1733" s="1" t="s">
        <v>8819</v>
      </c>
    </row>
    <row r="1734" spans="1:20" x14ac:dyDescent="0.25">
      <c r="A1734" t="s">
        <v>8816</v>
      </c>
      <c r="B1734" s="40" t="s">
        <v>66</v>
      </c>
      <c r="C1734" t="s">
        <v>12248</v>
      </c>
      <c r="D1734" s="10">
        <v>53169</v>
      </c>
      <c r="F1734" s="10">
        <v>2021</v>
      </c>
      <c r="G1734" s="40" t="s">
        <v>6429</v>
      </c>
      <c r="H1734" s="40" t="s">
        <v>12301</v>
      </c>
      <c r="I1734" t="s">
        <v>4856</v>
      </c>
      <c r="J1734">
        <v>15</v>
      </c>
      <c r="N1734">
        <v>15</v>
      </c>
      <c r="R1734" s="51">
        <f>Table71417[[#This Row],[Climate finance ($ million)]]/Table71417[[#This Row],[Total commitment ($ million)]]</f>
        <v>1</v>
      </c>
      <c r="S1734" t="s">
        <v>11395</v>
      </c>
      <c r="T1734" s="1" t="s">
        <v>8818</v>
      </c>
    </row>
    <row r="1735" spans="1:20" x14ac:dyDescent="0.25">
      <c r="A1735" t="s">
        <v>8816</v>
      </c>
      <c r="B1735" s="40" t="s">
        <v>66</v>
      </c>
      <c r="C1735" t="s">
        <v>12248</v>
      </c>
      <c r="D1735" s="10">
        <v>53169</v>
      </c>
      <c r="F1735" s="10">
        <v>2023</v>
      </c>
      <c r="G1735" s="40" t="s">
        <v>6429</v>
      </c>
      <c r="H1735" s="40" t="s">
        <v>12301</v>
      </c>
      <c r="I1735" t="s">
        <v>4856</v>
      </c>
      <c r="J1735">
        <v>8</v>
      </c>
      <c r="M1735" t="s">
        <v>25</v>
      </c>
      <c r="N1735">
        <v>8</v>
      </c>
      <c r="R1735" s="51">
        <f>Table71417[[#This Row],[Climate finance ($ million)]]/Table71417[[#This Row],[Total commitment ($ million)]]</f>
        <v>1</v>
      </c>
      <c r="S1735" t="s">
        <v>11395</v>
      </c>
      <c r="T1735" s="1" t="s">
        <v>8817</v>
      </c>
    </row>
    <row r="1736" spans="1:20" x14ac:dyDescent="0.25">
      <c r="A1736" t="s">
        <v>8816</v>
      </c>
      <c r="B1736" s="40" t="s">
        <v>91</v>
      </c>
      <c r="C1736" t="s">
        <v>11880</v>
      </c>
      <c r="D1736" s="46">
        <v>53181</v>
      </c>
      <c r="F1736" s="10">
        <v>2021</v>
      </c>
      <c r="G1736" s="40" t="s">
        <v>9364</v>
      </c>
      <c r="H1736" s="40" t="s">
        <v>12301</v>
      </c>
      <c r="I1736" t="s">
        <v>5170</v>
      </c>
      <c r="J1736">
        <v>27</v>
      </c>
      <c r="N1736">
        <v>27</v>
      </c>
      <c r="R1736" s="51">
        <f>Table71417[[#This Row],[Climate finance ($ million)]]/Table71417[[#This Row],[Total commitment ($ million)]]</f>
        <v>1</v>
      </c>
      <c r="S1736" s="40" t="s">
        <v>11881</v>
      </c>
      <c r="T1736" s="1" t="s">
        <v>8818</v>
      </c>
    </row>
    <row r="1737" spans="1:20" x14ac:dyDescent="0.25">
      <c r="A1737" t="s">
        <v>8816</v>
      </c>
      <c r="B1737" s="40" t="s">
        <v>66</v>
      </c>
      <c r="C1737" t="s">
        <v>5013</v>
      </c>
      <c r="D1737" s="10">
        <v>53183</v>
      </c>
      <c r="F1737" s="10">
        <v>2023</v>
      </c>
      <c r="G1737" s="40" t="s">
        <v>6992</v>
      </c>
      <c r="H1737" s="46" t="s">
        <v>12301</v>
      </c>
      <c r="I1737" t="s">
        <v>141</v>
      </c>
      <c r="J1737">
        <v>10.6</v>
      </c>
      <c r="M1737" t="s">
        <v>24</v>
      </c>
      <c r="N1737">
        <v>10.6</v>
      </c>
      <c r="R1737" s="51">
        <f>Table71417[[#This Row],[Climate finance ($ million)]]/Table71417[[#This Row],[Total commitment ($ million)]]</f>
        <v>1</v>
      </c>
      <c r="S1737" s="44" t="s">
        <v>11511</v>
      </c>
      <c r="T1737" s="1" t="s">
        <v>8817</v>
      </c>
    </row>
    <row r="1738" spans="1:20" x14ac:dyDescent="0.25">
      <c r="A1738" t="s">
        <v>8816</v>
      </c>
      <c r="B1738" s="46" t="s">
        <v>91</v>
      </c>
      <c r="C1738" t="s">
        <v>6219</v>
      </c>
      <c r="D1738" s="46">
        <v>53189</v>
      </c>
      <c r="F1738" s="10">
        <v>2021</v>
      </c>
      <c r="G1738" s="46" t="s">
        <v>9364</v>
      </c>
      <c r="H1738" s="46" t="s">
        <v>12301</v>
      </c>
      <c r="I1738" t="s">
        <v>5170</v>
      </c>
      <c r="J1738">
        <v>10</v>
      </c>
      <c r="N1738">
        <v>10</v>
      </c>
      <c r="R1738" s="51">
        <f>Table71417[[#This Row],[Climate finance ($ million)]]/Table71417[[#This Row],[Total commitment ($ million)]]</f>
        <v>1</v>
      </c>
      <c r="S1738" s="47" t="s">
        <v>11843</v>
      </c>
      <c r="T1738" s="1" t="s">
        <v>8818</v>
      </c>
    </row>
    <row r="1739" spans="1:20" x14ac:dyDescent="0.25">
      <c r="A1739" t="s">
        <v>8816</v>
      </c>
      <c r="B1739" s="40" t="s">
        <v>91</v>
      </c>
      <c r="C1739" t="s">
        <v>11830</v>
      </c>
      <c r="D1739" s="10">
        <v>53190</v>
      </c>
      <c r="F1739" s="10">
        <v>2022</v>
      </c>
      <c r="G1739" s="40" t="s">
        <v>4733</v>
      </c>
      <c r="H1739" s="40" t="s">
        <v>12301</v>
      </c>
      <c r="I1739" t="s">
        <v>5170</v>
      </c>
      <c r="J1739">
        <v>8.9</v>
      </c>
      <c r="M1739" t="s">
        <v>72</v>
      </c>
      <c r="N1739">
        <v>8.9</v>
      </c>
      <c r="R1739" s="51">
        <f>Table71417[[#This Row],[Climate finance ($ million)]]/Table71417[[#This Row],[Total commitment ($ million)]]</f>
        <v>1</v>
      </c>
      <c r="S1739" s="40" t="s">
        <v>11831</v>
      </c>
      <c r="T1739" s="1" t="s">
        <v>8819</v>
      </c>
    </row>
    <row r="1740" spans="1:20" x14ac:dyDescent="0.25">
      <c r="A1740" t="s">
        <v>8816</v>
      </c>
      <c r="B1740" s="40" t="s">
        <v>91</v>
      </c>
      <c r="C1740" t="s">
        <v>12344</v>
      </c>
      <c r="D1740" s="10">
        <v>53191</v>
      </c>
      <c r="F1740" s="10">
        <v>2023</v>
      </c>
      <c r="G1740" s="40" t="s">
        <v>6300</v>
      </c>
      <c r="H1740" s="46" t="s">
        <v>12301</v>
      </c>
      <c r="I1740" t="s">
        <v>141</v>
      </c>
      <c r="J1740">
        <v>19.899999999999999</v>
      </c>
      <c r="M1740" t="s">
        <v>24</v>
      </c>
      <c r="N1740">
        <v>19.899999999999999</v>
      </c>
      <c r="R1740" s="51">
        <f>Table71417[[#This Row],[Climate finance ($ million)]]/Table71417[[#This Row],[Total commitment ($ million)]]</f>
        <v>1</v>
      </c>
      <c r="S1740" s="44" t="s">
        <v>11687</v>
      </c>
      <c r="T1740" s="1" t="s">
        <v>8817</v>
      </c>
    </row>
    <row r="1741" spans="1:20" x14ac:dyDescent="0.25">
      <c r="A1741" t="s">
        <v>8816</v>
      </c>
      <c r="B1741" s="46" t="s">
        <v>91</v>
      </c>
      <c r="C1741" t="s">
        <v>5696</v>
      </c>
      <c r="D1741" s="10">
        <v>53192</v>
      </c>
      <c r="F1741" s="10">
        <v>2022</v>
      </c>
      <c r="G1741" s="46" t="s">
        <v>9334</v>
      </c>
      <c r="H1741" s="46" t="s">
        <v>12301</v>
      </c>
      <c r="I1741" t="s">
        <v>141</v>
      </c>
      <c r="J1741">
        <v>30.6</v>
      </c>
      <c r="M1741" t="s">
        <v>24</v>
      </c>
      <c r="N1741">
        <v>30.6</v>
      </c>
      <c r="R1741" s="51">
        <f>Table71417[[#This Row],[Climate finance ($ million)]]/Table71417[[#This Row],[Total commitment ($ million)]]</f>
        <v>1</v>
      </c>
      <c r="S1741" s="44" t="s">
        <v>11829</v>
      </c>
      <c r="T1741" s="1" t="s">
        <v>8819</v>
      </c>
    </row>
    <row r="1742" spans="1:20" x14ac:dyDescent="0.25">
      <c r="A1742" t="s">
        <v>8816</v>
      </c>
      <c r="B1742" s="40" t="s">
        <v>91</v>
      </c>
      <c r="C1742" t="s">
        <v>12298</v>
      </c>
      <c r="D1742">
        <v>53201</v>
      </c>
      <c r="F1742" s="10">
        <v>2021</v>
      </c>
      <c r="G1742" s="40" t="s">
        <v>11396</v>
      </c>
      <c r="H1742" s="46" t="s">
        <v>12301</v>
      </c>
      <c r="I1742" t="s">
        <v>5170</v>
      </c>
      <c r="J1742">
        <v>3</v>
      </c>
      <c r="N1742">
        <v>3</v>
      </c>
      <c r="R1742" s="51">
        <f>Table71417[[#This Row],[Climate finance ($ million)]]/Table71417[[#This Row],[Total commitment ($ million)]]</f>
        <v>1</v>
      </c>
      <c r="S1742" s="46" t="s">
        <v>11855</v>
      </c>
      <c r="T1742" s="1" t="s">
        <v>8818</v>
      </c>
    </row>
    <row r="1743" spans="1:20" x14ac:dyDescent="0.25">
      <c r="A1743" t="s">
        <v>8816</v>
      </c>
      <c r="B1743" s="40" t="s">
        <v>91</v>
      </c>
      <c r="C1743" t="s">
        <v>6221</v>
      </c>
      <c r="D1743" s="45">
        <v>53205</v>
      </c>
      <c r="F1743" s="10">
        <v>2021</v>
      </c>
      <c r="G1743" s="40" t="s">
        <v>6300</v>
      </c>
      <c r="H1743" s="40" t="s">
        <v>12301</v>
      </c>
      <c r="I1743" t="s">
        <v>5170</v>
      </c>
      <c r="J1743">
        <v>1.8</v>
      </c>
      <c r="N1743">
        <v>1.8</v>
      </c>
      <c r="R1743" s="51">
        <f>Table71417[[#This Row],[Climate finance ($ million)]]/Table71417[[#This Row],[Total commitment ($ million)]]</f>
        <v>1</v>
      </c>
      <c r="S1743" s="40" t="s">
        <v>11852</v>
      </c>
      <c r="T1743" s="1" t="s">
        <v>8818</v>
      </c>
    </row>
    <row r="1744" spans="1:20" x14ac:dyDescent="0.25">
      <c r="A1744" t="s">
        <v>8816</v>
      </c>
      <c r="B1744" s="40" t="s">
        <v>91</v>
      </c>
      <c r="C1744" t="s">
        <v>6221</v>
      </c>
      <c r="D1744" s="10">
        <v>53205</v>
      </c>
      <c r="F1744" s="10">
        <v>2023</v>
      </c>
      <c r="G1744" s="40" t="s">
        <v>6300</v>
      </c>
      <c r="H1744" s="40" t="s">
        <v>12301</v>
      </c>
      <c r="I1744" t="s">
        <v>5119</v>
      </c>
      <c r="J1744">
        <v>2.5</v>
      </c>
      <c r="M1744" t="s">
        <v>24</v>
      </c>
      <c r="N1744">
        <v>1.8</v>
      </c>
      <c r="R1744" s="51">
        <f>Table71417[[#This Row],[Climate finance ($ million)]]/Table71417[[#This Row],[Total commitment ($ million)]]</f>
        <v>0.72</v>
      </c>
      <c r="S1744" s="40" t="s">
        <v>11852</v>
      </c>
      <c r="T1744" s="1" t="s">
        <v>8817</v>
      </c>
    </row>
    <row r="1745" spans="1:20" x14ac:dyDescent="0.25">
      <c r="A1745" t="s">
        <v>8816</v>
      </c>
      <c r="B1745" s="40" t="s">
        <v>91</v>
      </c>
      <c r="C1745" t="s">
        <v>5946</v>
      </c>
      <c r="D1745" s="10">
        <v>53210</v>
      </c>
      <c r="F1745" s="10">
        <v>2022</v>
      </c>
      <c r="G1745" s="40" t="s">
        <v>7066</v>
      </c>
      <c r="H1745" s="40" t="s">
        <v>12301</v>
      </c>
      <c r="I1745" t="s">
        <v>6037</v>
      </c>
      <c r="J1745">
        <v>12.8</v>
      </c>
      <c r="M1745" t="s">
        <v>24</v>
      </c>
      <c r="N1745">
        <v>12.8</v>
      </c>
      <c r="R1745" s="51">
        <f>Table71417[[#This Row],[Climate finance ($ million)]]/Table71417[[#This Row],[Total commitment ($ million)]]</f>
        <v>1</v>
      </c>
      <c r="S1745" s="40" t="s">
        <v>11863</v>
      </c>
      <c r="T1745" s="1" t="s">
        <v>8819</v>
      </c>
    </row>
    <row r="1746" spans="1:20" x14ac:dyDescent="0.25">
      <c r="A1746" t="s">
        <v>8816</v>
      </c>
      <c r="B1746" s="40" t="s">
        <v>91</v>
      </c>
      <c r="C1746" t="s">
        <v>5737</v>
      </c>
      <c r="D1746" s="10">
        <v>53211</v>
      </c>
      <c r="F1746" s="10">
        <v>2022</v>
      </c>
      <c r="G1746" s="40" t="s">
        <v>4726</v>
      </c>
      <c r="H1746" s="40" t="s">
        <v>12301</v>
      </c>
      <c r="I1746" t="s">
        <v>5597</v>
      </c>
      <c r="J1746">
        <v>100</v>
      </c>
      <c r="M1746" t="s">
        <v>24</v>
      </c>
      <c r="N1746">
        <v>100</v>
      </c>
      <c r="R1746" s="51">
        <f>Table71417[[#This Row],[Climate finance ($ million)]]/Table71417[[#This Row],[Total commitment ($ million)]]</f>
        <v>1</v>
      </c>
      <c r="S1746" s="40" t="s">
        <v>11650</v>
      </c>
      <c r="T1746" s="1" t="s">
        <v>8819</v>
      </c>
    </row>
    <row r="1747" spans="1:20" x14ac:dyDescent="0.25">
      <c r="A1747" t="s">
        <v>8816</v>
      </c>
      <c r="B1747" s="40" t="s">
        <v>91</v>
      </c>
      <c r="C1747" t="s">
        <v>11819</v>
      </c>
      <c r="D1747" s="10">
        <v>53223</v>
      </c>
      <c r="F1747" s="10">
        <v>2022</v>
      </c>
      <c r="G1747" s="40" t="s">
        <v>4733</v>
      </c>
      <c r="H1747" s="40" t="s">
        <v>12301</v>
      </c>
      <c r="I1747" t="s">
        <v>5170</v>
      </c>
      <c r="J1747">
        <v>7</v>
      </c>
      <c r="M1747" t="s">
        <v>72</v>
      </c>
      <c r="N1747">
        <v>7</v>
      </c>
      <c r="R1747" s="51">
        <f>Table71417[[#This Row],[Climate finance ($ million)]]/Table71417[[#This Row],[Total commitment ($ million)]]</f>
        <v>1</v>
      </c>
      <c r="S1747" s="40" t="s">
        <v>11820</v>
      </c>
      <c r="T1747" s="1" t="s">
        <v>8819</v>
      </c>
    </row>
    <row r="1748" spans="1:20" x14ac:dyDescent="0.25">
      <c r="A1748" t="s">
        <v>8816</v>
      </c>
      <c r="B1748" s="40" t="s">
        <v>91</v>
      </c>
      <c r="C1748" t="s">
        <v>5841</v>
      </c>
      <c r="D1748" s="10">
        <v>53233</v>
      </c>
      <c r="F1748" s="10">
        <v>2022</v>
      </c>
      <c r="G1748" s="40" t="s">
        <v>11396</v>
      </c>
      <c r="H1748" s="40" t="s">
        <v>12301</v>
      </c>
      <c r="I1748" t="s">
        <v>5170</v>
      </c>
      <c r="J1748">
        <v>7</v>
      </c>
      <c r="M1748" t="s">
        <v>24</v>
      </c>
      <c r="N1748">
        <v>1.4</v>
      </c>
      <c r="R1748" s="51">
        <f>Table71417[[#This Row],[Climate finance ($ million)]]/Table71417[[#This Row],[Total commitment ($ million)]]</f>
        <v>0.19999999999999998</v>
      </c>
      <c r="S1748" s="40" t="s">
        <v>11861</v>
      </c>
      <c r="T1748" s="1" t="s">
        <v>8819</v>
      </c>
    </row>
    <row r="1749" spans="1:20" x14ac:dyDescent="0.25">
      <c r="A1749" t="s">
        <v>8816</v>
      </c>
      <c r="B1749" s="40" t="s">
        <v>91</v>
      </c>
      <c r="C1749" t="s">
        <v>5841</v>
      </c>
      <c r="D1749" s="45">
        <v>53233</v>
      </c>
      <c r="F1749" s="10">
        <v>2021</v>
      </c>
      <c r="G1749" s="40" t="s">
        <v>11396</v>
      </c>
      <c r="H1749" s="40" t="s">
        <v>12301</v>
      </c>
      <c r="I1749" t="s">
        <v>5170</v>
      </c>
      <c r="J1749">
        <v>1.6</v>
      </c>
      <c r="N1749">
        <v>1.6</v>
      </c>
      <c r="R1749" s="51">
        <f>Table71417[[#This Row],[Climate finance ($ million)]]/Table71417[[#This Row],[Total commitment ($ million)]]</f>
        <v>1</v>
      </c>
      <c r="S1749" s="40" t="s">
        <v>11861</v>
      </c>
      <c r="T1749" s="1" t="s">
        <v>8818</v>
      </c>
    </row>
    <row r="1750" spans="1:20" x14ac:dyDescent="0.25">
      <c r="A1750" t="s">
        <v>8816</v>
      </c>
      <c r="B1750" s="40" t="s">
        <v>91</v>
      </c>
      <c r="C1750" t="s">
        <v>5070</v>
      </c>
      <c r="D1750" s="10">
        <v>53238</v>
      </c>
      <c r="F1750" s="10">
        <v>2023</v>
      </c>
      <c r="G1750" s="40" t="s">
        <v>9380</v>
      </c>
      <c r="H1750" s="40" t="s">
        <v>12301</v>
      </c>
      <c r="I1750" t="s">
        <v>4982</v>
      </c>
      <c r="J1750">
        <v>110</v>
      </c>
      <c r="M1750" t="s">
        <v>24</v>
      </c>
      <c r="N1750">
        <v>110</v>
      </c>
      <c r="R1750" s="51">
        <f>Table71417[[#This Row],[Climate finance ($ million)]]/Table71417[[#This Row],[Total commitment ($ million)]]</f>
        <v>1</v>
      </c>
      <c r="S1750" s="40" t="s">
        <v>11528</v>
      </c>
      <c r="T1750" s="1" t="s">
        <v>8817</v>
      </c>
    </row>
    <row r="1751" spans="1:20" x14ac:dyDescent="0.25">
      <c r="A1751" t="s">
        <v>8816</v>
      </c>
      <c r="B1751" s="40" t="s">
        <v>91</v>
      </c>
      <c r="C1751" t="s">
        <v>12214</v>
      </c>
      <c r="D1751" s="10">
        <v>53239</v>
      </c>
      <c r="F1751" s="10">
        <v>2022</v>
      </c>
      <c r="G1751" s="40" t="s">
        <v>306</v>
      </c>
      <c r="H1751" s="40" t="s">
        <v>12301</v>
      </c>
      <c r="I1751" t="s">
        <v>4856</v>
      </c>
      <c r="J1751">
        <v>6.6</v>
      </c>
      <c r="M1751" t="s">
        <v>24</v>
      </c>
      <c r="N1751">
        <v>6.6</v>
      </c>
      <c r="R1751" s="51">
        <f>Table71417[[#This Row],[Climate finance ($ million)]]/Table71417[[#This Row],[Total commitment ($ million)]]</f>
        <v>1</v>
      </c>
      <c r="S1751" s="40" t="s">
        <v>11684</v>
      </c>
      <c r="T1751" s="1" t="s">
        <v>8819</v>
      </c>
    </row>
    <row r="1752" spans="1:20" x14ac:dyDescent="0.25">
      <c r="A1752" t="s">
        <v>8816</v>
      </c>
      <c r="B1752" s="46" t="s">
        <v>91</v>
      </c>
      <c r="C1752" t="s">
        <v>12315</v>
      </c>
      <c r="D1752" s="46">
        <v>53240</v>
      </c>
      <c r="F1752" s="10">
        <v>2021</v>
      </c>
      <c r="G1752" s="46" t="s">
        <v>9364</v>
      </c>
      <c r="H1752" s="46" t="s">
        <v>196</v>
      </c>
      <c r="I1752" t="s">
        <v>141</v>
      </c>
      <c r="J1752">
        <v>60.1</v>
      </c>
      <c r="N1752">
        <v>60.1</v>
      </c>
      <c r="R1752" s="51">
        <f>Table71417[[#This Row],[Climate finance ($ million)]]/Table71417[[#This Row],[Total commitment ($ million)]]</f>
        <v>1</v>
      </c>
      <c r="S1752" s="47" t="s">
        <v>11872</v>
      </c>
      <c r="T1752" s="1" t="s">
        <v>8818</v>
      </c>
    </row>
    <row r="1753" spans="1:20" x14ac:dyDescent="0.25">
      <c r="A1753" t="s">
        <v>8816</v>
      </c>
      <c r="B1753" s="40" t="s">
        <v>91</v>
      </c>
      <c r="C1753" t="s">
        <v>5843</v>
      </c>
      <c r="D1753" s="10">
        <v>53241</v>
      </c>
      <c r="F1753" s="10">
        <v>2022</v>
      </c>
      <c r="G1753" s="40" t="s">
        <v>4725</v>
      </c>
      <c r="H1753" s="40" t="s">
        <v>12301</v>
      </c>
      <c r="I1753" t="s">
        <v>5170</v>
      </c>
      <c r="J1753">
        <v>50</v>
      </c>
      <c r="M1753" t="s">
        <v>72</v>
      </c>
      <c r="N1753">
        <v>50</v>
      </c>
      <c r="R1753" s="51">
        <f>Table71417[[#This Row],[Climate finance ($ million)]]/Table71417[[#This Row],[Total commitment ($ million)]]</f>
        <v>1</v>
      </c>
      <c r="S1753" s="40" t="s">
        <v>11787</v>
      </c>
      <c r="T1753" s="1" t="s">
        <v>8819</v>
      </c>
    </row>
    <row r="1754" spans="1:20" x14ac:dyDescent="0.25">
      <c r="A1754" t="s">
        <v>8816</v>
      </c>
      <c r="B1754" s="40" t="s">
        <v>91</v>
      </c>
      <c r="C1754" t="s">
        <v>5844</v>
      </c>
      <c r="D1754" s="10">
        <v>53243</v>
      </c>
      <c r="F1754" s="10">
        <v>2022</v>
      </c>
      <c r="G1754" s="40" t="s">
        <v>6300</v>
      </c>
      <c r="H1754" s="46" t="s">
        <v>12301</v>
      </c>
      <c r="I1754" t="s">
        <v>5170</v>
      </c>
      <c r="J1754">
        <v>10</v>
      </c>
      <c r="M1754" t="s">
        <v>24</v>
      </c>
      <c r="N1754">
        <v>7</v>
      </c>
      <c r="R1754" s="51">
        <f>Table71417[[#This Row],[Climate finance ($ million)]]/Table71417[[#This Row],[Total commitment ($ million)]]</f>
        <v>0.7</v>
      </c>
      <c r="S1754" s="40" t="s">
        <v>11848</v>
      </c>
      <c r="T1754" s="1" t="s">
        <v>8819</v>
      </c>
    </row>
    <row r="1755" spans="1:20" x14ac:dyDescent="0.25">
      <c r="A1755" t="s">
        <v>8816</v>
      </c>
      <c r="B1755" s="40" t="s">
        <v>91</v>
      </c>
      <c r="C1755" t="s">
        <v>5844</v>
      </c>
      <c r="D1755" s="45">
        <v>53243</v>
      </c>
      <c r="F1755" s="10">
        <v>2021</v>
      </c>
      <c r="G1755" s="40" t="s">
        <v>6300</v>
      </c>
      <c r="H1755" s="46" t="s">
        <v>12301</v>
      </c>
      <c r="I1755" t="s">
        <v>5170</v>
      </c>
      <c r="J1755">
        <v>3.5</v>
      </c>
      <c r="N1755">
        <v>3.5</v>
      </c>
      <c r="R1755" s="51">
        <f>Table71417[[#This Row],[Climate finance ($ million)]]/Table71417[[#This Row],[Total commitment ($ million)]]</f>
        <v>1</v>
      </c>
      <c r="S1755" s="40" t="s">
        <v>11848</v>
      </c>
      <c r="T1755" s="1" t="s">
        <v>8818</v>
      </c>
    </row>
    <row r="1756" spans="1:20" x14ac:dyDescent="0.25">
      <c r="A1756" t="s">
        <v>8816</v>
      </c>
      <c r="B1756" s="40" t="s">
        <v>91</v>
      </c>
      <c r="C1756" t="s">
        <v>5844</v>
      </c>
      <c r="D1756" s="45">
        <v>53243</v>
      </c>
      <c r="F1756" s="10">
        <v>2023</v>
      </c>
      <c r="G1756" s="40" t="s">
        <v>6300</v>
      </c>
      <c r="H1756" s="46" t="s">
        <v>12301</v>
      </c>
      <c r="I1756" t="s">
        <v>5119</v>
      </c>
      <c r="J1756">
        <v>5</v>
      </c>
      <c r="M1756" t="s">
        <v>24</v>
      </c>
      <c r="N1756">
        <v>3.5</v>
      </c>
      <c r="R1756" s="51">
        <f>Table71417[[#This Row],[Climate finance ($ million)]]/Table71417[[#This Row],[Total commitment ($ million)]]</f>
        <v>0.7</v>
      </c>
      <c r="S1756" s="40" t="s">
        <v>11848</v>
      </c>
      <c r="T1756" s="1" t="s">
        <v>8817</v>
      </c>
    </row>
    <row r="1757" spans="1:20" x14ac:dyDescent="0.25">
      <c r="A1757" t="s">
        <v>8816</v>
      </c>
      <c r="B1757" s="40" t="s">
        <v>91</v>
      </c>
      <c r="C1757" t="s">
        <v>5017</v>
      </c>
      <c r="D1757" s="10">
        <v>53244</v>
      </c>
      <c r="F1757" s="10">
        <v>2023</v>
      </c>
      <c r="G1757" s="40" t="s">
        <v>62</v>
      </c>
      <c r="H1757" s="40" t="s">
        <v>12301</v>
      </c>
      <c r="I1757" t="s">
        <v>141</v>
      </c>
      <c r="J1757">
        <v>17.399999999999999</v>
      </c>
      <c r="M1757" t="s">
        <v>72</v>
      </c>
      <c r="N1757">
        <v>17.399999999999999</v>
      </c>
      <c r="R1757" s="51">
        <f>Table71417[[#This Row],[Climate finance ($ million)]]/Table71417[[#This Row],[Total commitment ($ million)]]</f>
        <v>1</v>
      </c>
      <c r="S1757" s="40" t="s">
        <v>11521</v>
      </c>
      <c r="T1757" s="1" t="s">
        <v>8817</v>
      </c>
    </row>
    <row r="1758" spans="1:20" x14ac:dyDescent="0.25">
      <c r="A1758" t="s">
        <v>8816</v>
      </c>
      <c r="B1758" s="40" t="s">
        <v>91</v>
      </c>
      <c r="C1758" t="s">
        <v>5846</v>
      </c>
      <c r="D1758" s="10">
        <v>53249</v>
      </c>
      <c r="F1758" s="10">
        <v>2022</v>
      </c>
      <c r="G1758" s="40" t="s">
        <v>329</v>
      </c>
      <c r="H1758" s="40" t="s">
        <v>12301</v>
      </c>
      <c r="I1758" t="s">
        <v>5170</v>
      </c>
      <c r="J1758">
        <v>3</v>
      </c>
      <c r="M1758" t="s">
        <v>24</v>
      </c>
      <c r="N1758">
        <v>2.1</v>
      </c>
      <c r="R1758" s="51">
        <f>Table71417[[#This Row],[Climate finance ($ million)]]/Table71417[[#This Row],[Total commitment ($ million)]]</f>
        <v>0.70000000000000007</v>
      </c>
      <c r="S1758" s="40" t="s">
        <v>11711</v>
      </c>
      <c r="T1758" s="1" t="s">
        <v>8819</v>
      </c>
    </row>
    <row r="1759" spans="1:20" x14ac:dyDescent="0.25">
      <c r="A1759" t="s">
        <v>8816</v>
      </c>
      <c r="B1759" s="40" t="s">
        <v>91</v>
      </c>
      <c r="C1759" t="s">
        <v>5639</v>
      </c>
      <c r="D1759" s="45">
        <v>53252</v>
      </c>
      <c r="F1759" s="10">
        <v>2022</v>
      </c>
      <c r="G1759" s="40" t="s">
        <v>12156</v>
      </c>
      <c r="H1759" s="40" t="s">
        <v>12301</v>
      </c>
      <c r="I1759" t="s">
        <v>5602</v>
      </c>
      <c r="J1759">
        <v>15</v>
      </c>
      <c r="M1759" t="s">
        <v>24</v>
      </c>
      <c r="N1759">
        <v>6.9</v>
      </c>
      <c r="R1759" s="51">
        <f>Table71417[[#This Row],[Climate finance ($ million)]]/Table71417[[#This Row],[Total commitment ($ million)]]</f>
        <v>0.46</v>
      </c>
      <c r="S1759" s="40" t="s">
        <v>11739</v>
      </c>
      <c r="T1759" s="1" t="s">
        <v>8819</v>
      </c>
    </row>
    <row r="1760" spans="1:20" x14ac:dyDescent="0.25">
      <c r="A1760" t="s">
        <v>8816</v>
      </c>
      <c r="B1760" s="40" t="s">
        <v>91</v>
      </c>
      <c r="C1760" t="s">
        <v>11799</v>
      </c>
      <c r="D1760" s="10">
        <v>53254</v>
      </c>
      <c r="F1760" s="10">
        <v>2022</v>
      </c>
      <c r="G1760" s="40" t="s">
        <v>6654</v>
      </c>
      <c r="H1760" s="40" t="s">
        <v>12301</v>
      </c>
      <c r="I1760" t="s">
        <v>5170</v>
      </c>
      <c r="J1760">
        <v>10</v>
      </c>
      <c r="M1760" t="s">
        <v>24</v>
      </c>
      <c r="N1760">
        <v>7</v>
      </c>
      <c r="R1760" s="51">
        <f>Table71417[[#This Row],[Climate finance ($ million)]]/Table71417[[#This Row],[Total commitment ($ million)]]</f>
        <v>0.7</v>
      </c>
      <c r="S1760" s="40" t="s">
        <v>11800</v>
      </c>
      <c r="T1760" s="1" t="s">
        <v>8819</v>
      </c>
    </row>
    <row r="1761" spans="1:20" x14ac:dyDescent="0.25">
      <c r="A1761" t="s">
        <v>8816</v>
      </c>
      <c r="B1761" s="40" t="s">
        <v>91</v>
      </c>
      <c r="C1761" t="s">
        <v>11799</v>
      </c>
      <c r="D1761" s="10">
        <v>53254</v>
      </c>
      <c r="F1761" s="10">
        <v>2023</v>
      </c>
      <c r="G1761" s="40" t="s">
        <v>6654</v>
      </c>
      <c r="H1761" s="40" t="s">
        <v>12301</v>
      </c>
      <c r="I1761" t="s">
        <v>5170</v>
      </c>
      <c r="J1761">
        <v>10</v>
      </c>
      <c r="M1761" t="s">
        <v>24</v>
      </c>
      <c r="N1761">
        <v>7</v>
      </c>
      <c r="R1761" s="51">
        <f>Table71417[[#This Row],[Climate finance ($ million)]]/Table71417[[#This Row],[Total commitment ($ million)]]</f>
        <v>0.7</v>
      </c>
      <c r="S1761" s="40" t="s">
        <v>11800</v>
      </c>
      <c r="T1761" s="1" t="s">
        <v>8817</v>
      </c>
    </row>
    <row r="1762" spans="1:20" x14ac:dyDescent="0.25">
      <c r="A1762" t="s">
        <v>8816</v>
      </c>
      <c r="B1762" s="40" t="s">
        <v>91</v>
      </c>
      <c r="C1762" t="s">
        <v>12299</v>
      </c>
      <c r="D1762" s="10">
        <v>53264</v>
      </c>
      <c r="F1762" s="10">
        <v>2022</v>
      </c>
      <c r="G1762" s="40" t="s">
        <v>6429</v>
      </c>
      <c r="H1762" s="46" t="s">
        <v>12301</v>
      </c>
      <c r="I1762" t="s">
        <v>5170</v>
      </c>
      <c r="J1762">
        <v>5</v>
      </c>
      <c r="M1762" t="s">
        <v>24</v>
      </c>
      <c r="N1762">
        <v>3</v>
      </c>
      <c r="R1762" s="51">
        <f>Table71417[[#This Row],[Climate finance ($ million)]]/Table71417[[#This Row],[Total commitment ($ million)]]</f>
        <v>0.6</v>
      </c>
      <c r="S1762" s="40" t="s">
        <v>11859</v>
      </c>
      <c r="T1762" s="1" t="s">
        <v>8819</v>
      </c>
    </row>
    <row r="1763" spans="1:20" x14ac:dyDescent="0.25">
      <c r="A1763" t="s">
        <v>8816</v>
      </c>
      <c r="B1763" s="46" t="s">
        <v>91</v>
      </c>
      <c r="C1763" t="s">
        <v>5739</v>
      </c>
      <c r="D1763" s="10">
        <v>53268</v>
      </c>
      <c r="F1763" s="10">
        <v>2022</v>
      </c>
      <c r="G1763" s="46" t="s">
        <v>4725</v>
      </c>
      <c r="H1763" s="46" t="s">
        <v>12301</v>
      </c>
      <c r="I1763" t="s">
        <v>4856</v>
      </c>
      <c r="J1763">
        <v>75</v>
      </c>
      <c r="M1763" t="s">
        <v>24</v>
      </c>
      <c r="N1763">
        <v>56.3</v>
      </c>
      <c r="R1763" s="51">
        <f>Table71417[[#This Row],[Climate finance ($ million)]]/Table71417[[#This Row],[Total commitment ($ million)]]</f>
        <v>0.75066666666666659</v>
      </c>
      <c r="S1763" s="44" t="s">
        <v>11600</v>
      </c>
      <c r="T1763" s="1" t="s">
        <v>8819</v>
      </c>
    </row>
    <row r="1764" spans="1:20" x14ac:dyDescent="0.25">
      <c r="A1764" t="s">
        <v>8816</v>
      </c>
      <c r="B1764" s="40" t="s">
        <v>91</v>
      </c>
      <c r="C1764" t="s">
        <v>5698</v>
      </c>
      <c r="D1764" s="10">
        <v>53269</v>
      </c>
      <c r="F1764" s="10">
        <v>2022</v>
      </c>
      <c r="G1764" s="40" t="s">
        <v>8808</v>
      </c>
      <c r="H1764" s="40" t="s">
        <v>318</v>
      </c>
      <c r="I1764" t="s">
        <v>4924</v>
      </c>
      <c r="J1764">
        <v>0.8</v>
      </c>
      <c r="M1764" t="s">
        <v>24</v>
      </c>
      <c r="N1764">
        <v>0.4</v>
      </c>
      <c r="R1764" s="51">
        <f>Table71417[[#This Row],[Climate finance ($ million)]]/Table71417[[#This Row],[Total commitment ($ million)]]</f>
        <v>0.5</v>
      </c>
      <c r="S1764" t="s">
        <v>11395</v>
      </c>
      <c r="T1764" s="1" t="s">
        <v>8819</v>
      </c>
    </row>
    <row r="1765" spans="1:20" x14ac:dyDescent="0.25">
      <c r="A1765" t="s">
        <v>8816</v>
      </c>
      <c r="B1765" s="46" t="s">
        <v>66</v>
      </c>
      <c r="C1765" t="s">
        <v>12276</v>
      </c>
      <c r="D1765" s="46">
        <v>53271</v>
      </c>
      <c r="F1765" s="10">
        <v>2021</v>
      </c>
      <c r="G1765" s="40" t="s">
        <v>9317</v>
      </c>
      <c r="H1765" s="40" t="s">
        <v>12301</v>
      </c>
      <c r="I1765" t="s">
        <v>141</v>
      </c>
      <c r="J1765">
        <v>5</v>
      </c>
      <c r="N1765">
        <v>5</v>
      </c>
      <c r="R1765" s="51">
        <f>Table71417[[#This Row],[Climate finance ($ million)]]/Table71417[[#This Row],[Total commitment ($ million)]]</f>
        <v>1</v>
      </c>
      <c r="S1765" s="47" t="s">
        <v>11844</v>
      </c>
      <c r="T1765" s="1" t="s">
        <v>8818</v>
      </c>
    </row>
    <row r="1766" spans="1:20" x14ac:dyDescent="0.25">
      <c r="A1766" t="s">
        <v>8816</v>
      </c>
      <c r="B1766" s="40" t="s">
        <v>91</v>
      </c>
      <c r="C1766" t="s">
        <v>5700</v>
      </c>
      <c r="D1766" s="10">
        <v>53273</v>
      </c>
      <c r="F1766" s="10">
        <v>2022</v>
      </c>
      <c r="G1766" s="40" t="s">
        <v>7066</v>
      </c>
      <c r="H1766" s="40" t="s">
        <v>12301</v>
      </c>
      <c r="I1766" t="s">
        <v>6037</v>
      </c>
      <c r="J1766">
        <v>24.5</v>
      </c>
      <c r="M1766" t="s">
        <v>24</v>
      </c>
      <c r="N1766">
        <v>3.1</v>
      </c>
      <c r="R1766" s="51">
        <f>Table71417[[#This Row],[Climate finance ($ million)]]/Table71417[[#This Row],[Total commitment ($ million)]]</f>
        <v>0.12653061224489795</v>
      </c>
      <c r="S1766" s="40" t="s">
        <v>11809</v>
      </c>
      <c r="T1766" s="1" t="s">
        <v>8819</v>
      </c>
    </row>
    <row r="1767" spans="1:20" x14ac:dyDescent="0.25">
      <c r="A1767" t="s">
        <v>8816</v>
      </c>
      <c r="B1767" s="40" t="s">
        <v>66</v>
      </c>
      <c r="C1767" t="s">
        <v>12247</v>
      </c>
      <c r="D1767" s="10">
        <v>53274</v>
      </c>
      <c r="F1767" s="10">
        <v>2022</v>
      </c>
      <c r="G1767" s="40" t="s">
        <v>6429</v>
      </c>
      <c r="H1767" s="40" t="s">
        <v>12301</v>
      </c>
      <c r="I1767" t="s">
        <v>84</v>
      </c>
      <c r="J1767">
        <v>43</v>
      </c>
      <c r="M1767" t="s">
        <v>24</v>
      </c>
      <c r="N1767">
        <v>39.6</v>
      </c>
      <c r="R1767" s="51">
        <f>Table71417[[#This Row],[Climate finance ($ million)]]/Table71417[[#This Row],[Total commitment ($ million)]]</f>
        <v>0.92093023255813955</v>
      </c>
      <c r="S1767" s="40" t="s">
        <v>11762</v>
      </c>
      <c r="T1767" s="1" t="s">
        <v>8819</v>
      </c>
    </row>
    <row r="1768" spans="1:20" x14ac:dyDescent="0.25">
      <c r="A1768" t="s">
        <v>8816</v>
      </c>
      <c r="B1768" s="40" t="s">
        <v>66</v>
      </c>
      <c r="C1768" t="s">
        <v>12203</v>
      </c>
      <c r="D1768" s="10">
        <v>53289</v>
      </c>
      <c r="F1768" s="10">
        <v>2022</v>
      </c>
      <c r="G1768" s="40" t="s">
        <v>6992</v>
      </c>
      <c r="H1768" s="40" t="s">
        <v>12301</v>
      </c>
      <c r="I1768" t="s">
        <v>4856</v>
      </c>
      <c r="J1768">
        <v>50</v>
      </c>
      <c r="M1768" t="s">
        <v>24</v>
      </c>
      <c r="N1768">
        <v>8.9</v>
      </c>
      <c r="R1768" s="51">
        <f>Table71417[[#This Row],[Climate finance ($ million)]]/Table71417[[#This Row],[Total commitment ($ million)]]</f>
        <v>0.17800000000000002</v>
      </c>
      <c r="S1768" s="40" t="s">
        <v>11795</v>
      </c>
      <c r="T1768" s="1" t="s">
        <v>8819</v>
      </c>
    </row>
    <row r="1769" spans="1:20" x14ac:dyDescent="0.25">
      <c r="A1769" t="s">
        <v>8816</v>
      </c>
      <c r="B1769" s="40" t="s">
        <v>91</v>
      </c>
      <c r="C1769" t="s">
        <v>11816</v>
      </c>
      <c r="D1769" s="10">
        <v>53302</v>
      </c>
      <c r="F1769" s="10">
        <v>2022</v>
      </c>
      <c r="G1769" s="40" t="s">
        <v>715</v>
      </c>
      <c r="H1769" s="40" t="s">
        <v>12301</v>
      </c>
      <c r="I1769" t="s">
        <v>5170</v>
      </c>
      <c r="J1769">
        <v>1.4</v>
      </c>
      <c r="M1769" t="s">
        <v>72</v>
      </c>
      <c r="N1769">
        <v>1.4</v>
      </c>
      <c r="R1769" s="51">
        <f>Table71417[[#This Row],[Climate finance ($ million)]]/Table71417[[#This Row],[Total commitment ($ million)]]</f>
        <v>1</v>
      </c>
      <c r="S1769" s="40" t="s">
        <v>11817</v>
      </c>
      <c r="T1769" s="1" t="s">
        <v>8819</v>
      </c>
    </row>
    <row r="1770" spans="1:20" x14ac:dyDescent="0.25">
      <c r="A1770" t="s">
        <v>8816</v>
      </c>
      <c r="B1770" s="40" t="s">
        <v>91</v>
      </c>
      <c r="C1770" t="s">
        <v>11816</v>
      </c>
      <c r="D1770" s="10">
        <v>53302</v>
      </c>
      <c r="F1770" s="10">
        <v>2023</v>
      </c>
      <c r="G1770" s="40" t="s">
        <v>715</v>
      </c>
      <c r="H1770" s="40" t="s">
        <v>12301</v>
      </c>
      <c r="I1770" t="s">
        <v>5119</v>
      </c>
      <c r="J1770">
        <v>0.7</v>
      </c>
      <c r="M1770" t="s">
        <v>72</v>
      </c>
      <c r="N1770">
        <v>0.7</v>
      </c>
      <c r="R1770" s="51">
        <f>Table71417[[#This Row],[Climate finance ($ million)]]/Table71417[[#This Row],[Total commitment ($ million)]]</f>
        <v>1</v>
      </c>
      <c r="S1770" s="40" t="s">
        <v>11817</v>
      </c>
      <c r="T1770" s="1" t="s">
        <v>8817</v>
      </c>
    </row>
    <row r="1771" spans="1:20" x14ac:dyDescent="0.25">
      <c r="A1771" t="s">
        <v>8816</v>
      </c>
      <c r="B1771" s="40" t="s">
        <v>91</v>
      </c>
      <c r="C1771" t="s">
        <v>12274</v>
      </c>
      <c r="D1771" s="10">
        <v>53309</v>
      </c>
      <c r="F1771" s="10">
        <v>2023</v>
      </c>
      <c r="G1771" s="40" t="s">
        <v>62</v>
      </c>
      <c r="H1771" s="40" t="s">
        <v>12301</v>
      </c>
      <c r="I1771" t="s">
        <v>5119</v>
      </c>
      <c r="J1771">
        <v>2.7</v>
      </c>
      <c r="M1771" t="s">
        <v>24</v>
      </c>
      <c r="N1771">
        <v>2.7</v>
      </c>
      <c r="R1771" s="51">
        <f>Table71417[[#This Row],[Climate finance ($ million)]]/Table71417[[#This Row],[Total commitment ($ million)]]</f>
        <v>1</v>
      </c>
      <c r="S1771" s="40" t="s">
        <v>11781</v>
      </c>
      <c r="T1771" s="1" t="s">
        <v>8817</v>
      </c>
    </row>
    <row r="1772" spans="1:20" x14ac:dyDescent="0.25">
      <c r="A1772" t="s">
        <v>8816</v>
      </c>
      <c r="B1772" s="40" t="s">
        <v>91</v>
      </c>
      <c r="C1772" t="s">
        <v>6089</v>
      </c>
      <c r="D1772" s="48">
        <v>53310</v>
      </c>
      <c r="F1772" s="10">
        <v>2021</v>
      </c>
      <c r="G1772" s="40" t="s">
        <v>12161</v>
      </c>
      <c r="H1772" s="40" t="s">
        <v>12301</v>
      </c>
      <c r="I1772" t="s">
        <v>6037</v>
      </c>
      <c r="J1772">
        <v>40</v>
      </c>
      <c r="N1772">
        <v>40</v>
      </c>
      <c r="R1772" s="51">
        <f>Table71417[[#This Row],[Climate finance ($ million)]]/Table71417[[#This Row],[Total commitment ($ million)]]</f>
        <v>1</v>
      </c>
      <c r="S1772" s="47" t="s">
        <v>11834</v>
      </c>
      <c r="T1772" s="1" t="s">
        <v>8818</v>
      </c>
    </row>
    <row r="1773" spans="1:20" x14ac:dyDescent="0.25">
      <c r="A1773" t="s">
        <v>8816</v>
      </c>
      <c r="B1773" s="40" t="s">
        <v>91</v>
      </c>
      <c r="C1773" t="s">
        <v>5411</v>
      </c>
      <c r="D1773" s="10">
        <v>53313</v>
      </c>
      <c r="F1773" s="10">
        <v>2023</v>
      </c>
      <c r="G1773" s="46" t="s">
        <v>9334</v>
      </c>
      <c r="H1773" s="46" t="s">
        <v>12301</v>
      </c>
      <c r="I1773" t="s">
        <v>84</v>
      </c>
      <c r="J1773">
        <v>112.9</v>
      </c>
      <c r="M1773" t="s">
        <v>24</v>
      </c>
      <c r="N1773">
        <v>9.1</v>
      </c>
      <c r="R1773" s="51">
        <f>Table71417[[#This Row],[Climate finance ($ million)]]/Table71417[[#This Row],[Total commitment ($ million)]]</f>
        <v>8.0602302922940655E-2</v>
      </c>
      <c r="S1773" s="44" t="s">
        <v>11474</v>
      </c>
      <c r="T1773" s="1" t="s">
        <v>8817</v>
      </c>
    </row>
    <row r="1774" spans="1:20" x14ac:dyDescent="0.25">
      <c r="A1774" t="s">
        <v>8816</v>
      </c>
      <c r="B1774" s="40" t="s">
        <v>91</v>
      </c>
      <c r="C1774" t="s">
        <v>6224</v>
      </c>
      <c r="D1774" s="46">
        <v>53324</v>
      </c>
      <c r="F1774" s="10">
        <v>2021</v>
      </c>
      <c r="G1774" s="40" t="s">
        <v>6654</v>
      </c>
      <c r="H1774" s="40" t="s">
        <v>12301</v>
      </c>
      <c r="I1774" t="s">
        <v>5170</v>
      </c>
      <c r="J1774">
        <v>1</v>
      </c>
      <c r="N1774">
        <v>1</v>
      </c>
      <c r="R1774" s="51">
        <f>Table71417[[#This Row],[Climate finance ($ million)]]/Table71417[[#This Row],[Total commitment ($ million)]]</f>
        <v>1</v>
      </c>
      <c r="S1774" s="44" t="s">
        <v>11846</v>
      </c>
      <c r="T1774" s="1" t="s">
        <v>8818</v>
      </c>
    </row>
    <row r="1775" spans="1:20" x14ac:dyDescent="0.25">
      <c r="A1775" t="s">
        <v>8816</v>
      </c>
      <c r="B1775" s="40" t="s">
        <v>91</v>
      </c>
      <c r="C1775" t="s">
        <v>5948</v>
      </c>
      <c r="D1775" s="10">
        <v>53332</v>
      </c>
      <c r="F1775" s="10">
        <v>2022</v>
      </c>
      <c r="G1775" s="40" t="s">
        <v>6429</v>
      </c>
      <c r="H1775" s="40" t="s">
        <v>12301</v>
      </c>
      <c r="I1775" t="s">
        <v>6037</v>
      </c>
      <c r="J1775">
        <v>10.4</v>
      </c>
      <c r="M1775" t="s">
        <v>24</v>
      </c>
      <c r="N1775">
        <v>5.6</v>
      </c>
      <c r="R1775" s="51">
        <f>Table71417[[#This Row],[Climate finance ($ million)]]/Table71417[[#This Row],[Total commitment ($ million)]]</f>
        <v>0.53846153846153844</v>
      </c>
      <c r="S1775" s="40" t="s">
        <v>11779</v>
      </c>
      <c r="T1775" s="1" t="s">
        <v>8819</v>
      </c>
    </row>
    <row r="1776" spans="1:20" x14ac:dyDescent="0.25">
      <c r="A1776" t="s">
        <v>8816</v>
      </c>
      <c r="B1776" s="46" t="s">
        <v>91</v>
      </c>
      <c r="C1776" t="s">
        <v>12281</v>
      </c>
      <c r="D1776" s="10">
        <v>53335</v>
      </c>
      <c r="F1776" s="10">
        <v>2022</v>
      </c>
      <c r="G1776" s="46" t="s">
        <v>12392</v>
      </c>
      <c r="H1776" s="40" t="s">
        <v>12301</v>
      </c>
      <c r="I1776" t="s">
        <v>141</v>
      </c>
      <c r="J1776">
        <v>11.9</v>
      </c>
      <c r="M1776" t="s">
        <v>24</v>
      </c>
      <c r="N1776">
        <v>11.9</v>
      </c>
      <c r="R1776" s="51">
        <f>Table71417[[#This Row],[Climate finance ($ million)]]/Table71417[[#This Row],[Total commitment ($ million)]]</f>
        <v>1</v>
      </c>
      <c r="S1776" s="40" t="s">
        <v>11813</v>
      </c>
      <c r="T1776" s="1" t="s">
        <v>8819</v>
      </c>
    </row>
    <row r="1777" spans="1:20" x14ac:dyDescent="0.25">
      <c r="A1777" t="s">
        <v>8816</v>
      </c>
      <c r="B1777" s="40" t="s">
        <v>91</v>
      </c>
      <c r="C1777" t="s">
        <v>5072</v>
      </c>
      <c r="D1777" s="10">
        <v>53353</v>
      </c>
      <c r="F1777" s="10">
        <v>2022</v>
      </c>
      <c r="G1777" s="40" t="s">
        <v>6992</v>
      </c>
      <c r="H1777" s="40" t="s">
        <v>12301</v>
      </c>
      <c r="I1777" t="s">
        <v>4924</v>
      </c>
      <c r="J1777">
        <v>34.9</v>
      </c>
      <c r="M1777" t="s">
        <v>24</v>
      </c>
      <c r="N1777">
        <v>11.6</v>
      </c>
      <c r="R1777" s="51">
        <f>Table71417[[#This Row],[Climate finance ($ million)]]/Table71417[[#This Row],[Total commitment ($ million)]]</f>
        <v>0.33237822349570201</v>
      </c>
      <c r="S1777" s="40" t="s">
        <v>11753</v>
      </c>
      <c r="T1777" s="1" t="s">
        <v>8819</v>
      </c>
    </row>
    <row r="1778" spans="1:20" x14ac:dyDescent="0.25">
      <c r="A1778" t="s">
        <v>8816</v>
      </c>
      <c r="B1778" s="40" t="s">
        <v>91</v>
      </c>
      <c r="C1778" t="s">
        <v>5072</v>
      </c>
      <c r="D1778" s="45">
        <v>53353</v>
      </c>
      <c r="F1778" s="10">
        <v>2023</v>
      </c>
      <c r="G1778" s="40" t="s">
        <v>6992</v>
      </c>
      <c r="H1778" s="40" t="s">
        <v>12301</v>
      </c>
      <c r="I1778" t="s">
        <v>4924</v>
      </c>
      <c r="J1778">
        <v>2.2999999999999998</v>
      </c>
      <c r="M1778" t="s">
        <v>24</v>
      </c>
      <c r="N1778">
        <v>0.7</v>
      </c>
      <c r="R1778" s="51">
        <f>Table71417[[#This Row],[Climate finance ($ million)]]/Table71417[[#This Row],[Total commitment ($ million)]]</f>
        <v>0.30434782608695654</v>
      </c>
      <c r="S1778" s="40" t="s">
        <v>11753</v>
      </c>
      <c r="T1778" s="1" t="s">
        <v>8817</v>
      </c>
    </row>
    <row r="1779" spans="1:20" x14ac:dyDescent="0.25">
      <c r="A1779" t="s">
        <v>8816</v>
      </c>
      <c r="B1779" s="40" t="s">
        <v>91</v>
      </c>
      <c r="C1779" t="s">
        <v>11821</v>
      </c>
      <c r="D1779" s="10">
        <v>53362</v>
      </c>
      <c r="F1779" s="10">
        <v>2022</v>
      </c>
      <c r="G1779" s="40" t="s">
        <v>8808</v>
      </c>
      <c r="H1779" s="40" t="s">
        <v>12301</v>
      </c>
      <c r="I1779" t="s">
        <v>5170</v>
      </c>
      <c r="J1779">
        <v>1</v>
      </c>
      <c r="M1779" t="s">
        <v>24</v>
      </c>
      <c r="N1779">
        <v>1</v>
      </c>
      <c r="R1779" s="51">
        <f>Table71417[[#This Row],[Climate finance ($ million)]]/Table71417[[#This Row],[Total commitment ($ million)]]</f>
        <v>1</v>
      </c>
      <c r="S1779" s="40" t="s">
        <v>11822</v>
      </c>
      <c r="T1779" s="1" t="s">
        <v>8819</v>
      </c>
    </row>
    <row r="1780" spans="1:20" x14ac:dyDescent="0.25">
      <c r="A1780" t="s">
        <v>8816</v>
      </c>
      <c r="B1780" s="40" t="s">
        <v>91</v>
      </c>
      <c r="C1780" t="s">
        <v>11827</v>
      </c>
      <c r="D1780" s="10">
        <v>53366</v>
      </c>
      <c r="F1780" s="10">
        <v>2022</v>
      </c>
      <c r="G1780" s="40" t="s">
        <v>11396</v>
      </c>
      <c r="H1780" s="40" t="s">
        <v>12301</v>
      </c>
      <c r="I1780" t="s">
        <v>5170</v>
      </c>
      <c r="J1780">
        <v>2</v>
      </c>
      <c r="M1780" t="s">
        <v>72</v>
      </c>
      <c r="N1780">
        <v>2</v>
      </c>
      <c r="R1780" s="51">
        <f>Table71417[[#This Row],[Climate finance ($ million)]]/Table71417[[#This Row],[Total commitment ($ million)]]</f>
        <v>1</v>
      </c>
      <c r="S1780" s="40" t="s">
        <v>11828</v>
      </c>
      <c r="T1780" s="1" t="s">
        <v>8819</v>
      </c>
    </row>
    <row r="1781" spans="1:20" x14ac:dyDescent="0.25">
      <c r="A1781" t="s">
        <v>8816</v>
      </c>
      <c r="B1781" s="40" t="s">
        <v>91</v>
      </c>
      <c r="C1781" t="s">
        <v>5855</v>
      </c>
      <c r="D1781" s="10">
        <v>53370</v>
      </c>
      <c r="F1781" s="10">
        <v>2022</v>
      </c>
      <c r="G1781" s="40" t="s">
        <v>6358</v>
      </c>
      <c r="H1781" s="46" t="s">
        <v>12301</v>
      </c>
      <c r="I1781" t="s">
        <v>5170</v>
      </c>
      <c r="J1781">
        <v>7.5</v>
      </c>
      <c r="M1781" t="s">
        <v>72</v>
      </c>
      <c r="N1781">
        <v>7.5</v>
      </c>
      <c r="R1781" s="51">
        <f>Table71417[[#This Row],[Climate finance ($ million)]]/Table71417[[#This Row],[Total commitment ($ million)]]</f>
        <v>1</v>
      </c>
      <c r="S1781" s="40" t="s">
        <v>11824</v>
      </c>
      <c r="T1781" s="1" t="s">
        <v>8819</v>
      </c>
    </row>
    <row r="1782" spans="1:20" x14ac:dyDescent="0.25">
      <c r="A1782" t="s">
        <v>8816</v>
      </c>
      <c r="B1782" s="46" t="s">
        <v>91</v>
      </c>
      <c r="C1782" t="s">
        <v>5855</v>
      </c>
      <c r="D1782" s="45">
        <v>53370</v>
      </c>
      <c r="F1782" s="10">
        <v>2023</v>
      </c>
      <c r="G1782" s="46" t="s">
        <v>6358</v>
      </c>
      <c r="H1782" s="46" t="s">
        <v>12301</v>
      </c>
      <c r="I1782" t="s">
        <v>5119</v>
      </c>
      <c r="J1782">
        <v>11.3</v>
      </c>
      <c r="M1782" t="s">
        <v>72</v>
      </c>
      <c r="N1782">
        <v>11.3</v>
      </c>
      <c r="R1782" s="51">
        <f>Table71417[[#This Row],[Climate finance ($ million)]]/Table71417[[#This Row],[Total commitment ($ million)]]</f>
        <v>1</v>
      </c>
      <c r="S1782" s="44" t="s">
        <v>11824</v>
      </c>
      <c r="T1782" s="1" t="s">
        <v>8817</v>
      </c>
    </row>
    <row r="1783" spans="1:20" x14ac:dyDescent="0.25">
      <c r="A1783" t="s">
        <v>8816</v>
      </c>
      <c r="B1783" s="40" t="s">
        <v>91</v>
      </c>
      <c r="C1783" t="s">
        <v>11670</v>
      </c>
      <c r="D1783" s="10">
        <v>53385</v>
      </c>
      <c r="F1783" s="10">
        <v>2023</v>
      </c>
      <c r="G1783" s="40" t="s">
        <v>658</v>
      </c>
      <c r="H1783" s="40" t="s">
        <v>12301</v>
      </c>
      <c r="I1783" t="s">
        <v>5119</v>
      </c>
      <c r="J1783">
        <v>1.4</v>
      </c>
      <c r="M1783" t="s">
        <v>72</v>
      </c>
      <c r="N1783">
        <v>1.4</v>
      </c>
      <c r="R1783" s="51">
        <f>Table71417[[#This Row],[Climate finance ($ million)]]/Table71417[[#This Row],[Total commitment ($ million)]]</f>
        <v>1</v>
      </c>
      <c r="S1783" s="40" t="s">
        <v>11671</v>
      </c>
      <c r="T1783" s="1" t="s">
        <v>8817</v>
      </c>
    </row>
    <row r="1784" spans="1:20" x14ac:dyDescent="0.25">
      <c r="A1784" t="s">
        <v>8816</v>
      </c>
      <c r="B1784" s="40" t="s">
        <v>91</v>
      </c>
      <c r="C1784" t="s">
        <v>5704</v>
      </c>
      <c r="D1784" s="10">
        <v>53386</v>
      </c>
      <c r="F1784" s="10">
        <v>2022</v>
      </c>
      <c r="G1784" s="40" t="s">
        <v>7066</v>
      </c>
      <c r="H1784" s="40" t="s">
        <v>12301</v>
      </c>
      <c r="I1784" t="s">
        <v>141</v>
      </c>
      <c r="J1784">
        <v>45.2</v>
      </c>
      <c r="M1784" t="s">
        <v>24</v>
      </c>
      <c r="N1784">
        <v>45.2</v>
      </c>
      <c r="R1784" s="51">
        <f>Table71417[[#This Row],[Climate finance ($ million)]]/Table71417[[#This Row],[Total commitment ($ million)]]</f>
        <v>1</v>
      </c>
      <c r="S1784" s="44" t="s">
        <v>11838</v>
      </c>
      <c r="T1784" s="1" t="s">
        <v>8819</v>
      </c>
    </row>
    <row r="1785" spans="1:20" x14ac:dyDescent="0.25">
      <c r="A1785" t="s">
        <v>8816</v>
      </c>
      <c r="B1785" s="40" t="s">
        <v>91</v>
      </c>
      <c r="C1785" t="s">
        <v>12365</v>
      </c>
      <c r="D1785" s="10">
        <v>53389</v>
      </c>
      <c r="F1785" s="10">
        <v>2022</v>
      </c>
      <c r="G1785" s="40" t="s">
        <v>9364</v>
      </c>
      <c r="H1785" s="46" t="s">
        <v>12301</v>
      </c>
      <c r="I1785" t="s">
        <v>5170</v>
      </c>
      <c r="J1785">
        <v>50</v>
      </c>
      <c r="M1785" t="s">
        <v>72</v>
      </c>
      <c r="N1785">
        <v>50</v>
      </c>
      <c r="R1785" s="51">
        <f>Table71417[[#This Row],[Climate finance ($ million)]]/Table71417[[#This Row],[Total commitment ($ million)]]</f>
        <v>1</v>
      </c>
      <c r="S1785" s="44" t="s">
        <v>11595</v>
      </c>
      <c r="T1785" s="1" t="s">
        <v>8819</v>
      </c>
    </row>
    <row r="1786" spans="1:20" x14ac:dyDescent="0.25">
      <c r="A1786" t="s">
        <v>8816</v>
      </c>
      <c r="B1786" s="40" t="s">
        <v>91</v>
      </c>
      <c r="C1786" t="s">
        <v>12366</v>
      </c>
      <c r="D1786" s="10">
        <v>53389</v>
      </c>
      <c r="F1786" s="10">
        <v>2023</v>
      </c>
      <c r="G1786" s="40" t="s">
        <v>9364</v>
      </c>
      <c r="H1786" s="46" t="s">
        <v>12301</v>
      </c>
      <c r="I1786" t="s">
        <v>5119</v>
      </c>
      <c r="J1786">
        <v>50</v>
      </c>
      <c r="M1786" t="s">
        <v>72</v>
      </c>
      <c r="N1786">
        <v>50</v>
      </c>
      <c r="R1786" s="51">
        <f>Table71417[[#This Row],[Climate finance ($ million)]]/Table71417[[#This Row],[Total commitment ($ million)]]</f>
        <v>1</v>
      </c>
      <c r="S1786" s="44" t="s">
        <v>11595</v>
      </c>
      <c r="T1786" s="1" t="s">
        <v>8817</v>
      </c>
    </row>
    <row r="1787" spans="1:20" x14ac:dyDescent="0.25">
      <c r="A1787" t="s">
        <v>8816</v>
      </c>
      <c r="B1787" s="40" t="s">
        <v>91</v>
      </c>
      <c r="C1787" t="s">
        <v>5994</v>
      </c>
      <c r="D1787" s="10">
        <v>53391</v>
      </c>
      <c r="F1787" s="10">
        <v>2022</v>
      </c>
      <c r="G1787" s="40" t="s">
        <v>4725</v>
      </c>
      <c r="H1787" s="40" t="s">
        <v>12301</v>
      </c>
      <c r="I1787" t="s">
        <v>4924</v>
      </c>
      <c r="J1787">
        <v>7.5</v>
      </c>
      <c r="M1787" t="s">
        <v>25</v>
      </c>
      <c r="N1787">
        <v>2.8</v>
      </c>
      <c r="R1787" s="51">
        <f>Table71417[[#This Row],[Climate finance ($ million)]]/Table71417[[#This Row],[Total commitment ($ million)]]</f>
        <v>0.37333333333333329</v>
      </c>
      <c r="S1787" s="40" t="s">
        <v>11749</v>
      </c>
      <c r="T1787" s="1" t="s">
        <v>8819</v>
      </c>
    </row>
    <row r="1788" spans="1:20" x14ac:dyDescent="0.25">
      <c r="A1788" t="s">
        <v>8816</v>
      </c>
      <c r="B1788" s="40" t="s">
        <v>91</v>
      </c>
      <c r="C1788" t="s">
        <v>12201</v>
      </c>
      <c r="D1788" s="10">
        <v>53397</v>
      </c>
      <c r="F1788" s="10">
        <v>2022</v>
      </c>
      <c r="G1788" s="40" t="s">
        <v>6992</v>
      </c>
      <c r="H1788" s="40" t="s">
        <v>12301</v>
      </c>
      <c r="I1788" t="s">
        <v>5170</v>
      </c>
      <c r="J1788">
        <v>60</v>
      </c>
      <c r="M1788" t="s">
        <v>24</v>
      </c>
      <c r="N1788">
        <v>42</v>
      </c>
      <c r="R1788" s="51">
        <f>Table71417[[#This Row],[Climate finance ($ million)]]/Table71417[[#This Row],[Total commitment ($ million)]]</f>
        <v>0.7</v>
      </c>
      <c r="S1788" t="s">
        <v>11395</v>
      </c>
      <c r="T1788" s="1" t="s">
        <v>8819</v>
      </c>
    </row>
    <row r="1789" spans="1:20" x14ac:dyDescent="0.25">
      <c r="A1789" t="s">
        <v>8816</v>
      </c>
      <c r="B1789" s="46" t="s">
        <v>91</v>
      </c>
      <c r="C1789" t="s">
        <v>5641</v>
      </c>
      <c r="D1789" s="10">
        <v>53401</v>
      </c>
      <c r="F1789" s="10">
        <v>2022</v>
      </c>
      <c r="G1789" s="46" t="s">
        <v>4725</v>
      </c>
      <c r="H1789" s="40" t="s">
        <v>12301</v>
      </c>
      <c r="I1789" t="s">
        <v>4924</v>
      </c>
      <c r="J1789">
        <v>84.3</v>
      </c>
      <c r="M1789" t="s">
        <v>25</v>
      </c>
      <c r="N1789">
        <v>11.2</v>
      </c>
      <c r="R1789" s="51">
        <f>Table71417[[#This Row],[Climate finance ($ million)]]/Table71417[[#This Row],[Total commitment ($ million)]]</f>
        <v>0.13285883748517199</v>
      </c>
      <c r="S1789" s="44" t="s">
        <v>11818</v>
      </c>
      <c r="T1789" s="1" t="s">
        <v>8819</v>
      </c>
    </row>
    <row r="1790" spans="1:20" x14ac:dyDescent="0.25">
      <c r="A1790" t="s">
        <v>8816</v>
      </c>
      <c r="B1790" s="40" t="s">
        <v>91</v>
      </c>
      <c r="C1790" t="s">
        <v>5740</v>
      </c>
      <c r="D1790" s="10">
        <v>53402</v>
      </c>
      <c r="F1790" s="10">
        <v>2022</v>
      </c>
      <c r="G1790" s="40" t="s">
        <v>7066</v>
      </c>
      <c r="H1790" s="40" t="s">
        <v>318</v>
      </c>
      <c r="I1790" t="s">
        <v>4924</v>
      </c>
      <c r="J1790">
        <v>48</v>
      </c>
      <c r="M1790" t="s">
        <v>24</v>
      </c>
      <c r="N1790">
        <v>1.8</v>
      </c>
      <c r="R1790" s="51">
        <f>Table71417[[#This Row],[Climate finance ($ million)]]/Table71417[[#This Row],[Total commitment ($ million)]]</f>
        <v>3.7499999999999999E-2</v>
      </c>
      <c r="S1790" t="s">
        <v>11395</v>
      </c>
      <c r="T1790" s="1" t="s">
        <v>8819</v>
      </c>
    </row>
    <row r="1791" spans="1:20" x14ac:dyDescent="0.25">
      <c r="A1791" t="s">
        <v>8816</v>
      </c>
      <c r="B1791" s="40" t="s">
        <v>91</v>
      </c>
      <c r="C1791" t="s">
        <v>5740</v>
      </c>
      <c r="D1791" s="10">
        <v>53402</v>
      </c>
      <c r="F1791" s="10">
        <v>2023</v>
      </c>
      <c r="G1791" s="40" t="s">
        <v>7066</v>
      </c>
      <c r="H1791" s="40" t="s">
        <v>318</v>
      </c>
      <c r="I1791" t="s">
        <v>4924</v>
      </c>
      <c r="J1791">
        <v>48.5</v>
      </c>
      <c r="M1791" t="s">
        <v>24</v>
      </c>
      <c r="N1791">
        <v>1.8</v>
      </c>
      <c r="R1791" s="51">
        <f>Table71417[[#This Row],[Climate finance ($ million)]]/Table71417[[#This Row],[Total commitment ($ million)]]</f>
        <v>3.711340206185567E-2</v>
      </c>
      <c r="S1791" t="s">
        <v>11395</v>
      </c>
      <c r="T1791" s="1" t="s">
        <v>8817</v>
      </c>
    </row>
    <row r="1792" spans="1:20" x14ac:dyDescent="0.25">
      <c r="A1792" t="s">
        <v>8816</v>
      </c>
      <c r="B1792" s="40" t="s">
        <v>91</v>
      </c>
      <c r="C1792" t="s">
        <v>5076</v>
      </c>
      <c r="D1792" s="10">
        <v>53403</v>
      </c>
      <c r="F1792" s="10">
        <v>2023</v>
      </c>
      <c r="G1792" s="40" t="s">
        <v>7066</v>
      </c>
      <c r="H1792" s="40" t="s">
        <v>12301</v>
      </c>
      <c r="I1792" t="s">
        <v>4924</v>
      </c>
      <c r="J1792">
        <v>71.400000000000006</v>
      </c>
      <c r="M1792" t="s">
        <v>24</v>
      </c>
      <c r="N1792">
        <v>71.400000000000006</v>
      </c>
      <c r="R1792" s="51">
        <f>Table71417[[#This Row],[Climate finance ($ million)]]/Table71417[[#This Row],[Total commitment ($ million)]]</f>
        <v>1</v>
      </c>
      <c r="S1792" s="40" t="s">
        <v>11778</v>
      </c>
      <c r="T1792" s="1" t="s">
        <v>8817</v>
      </c>
    </row>
    <row r="1793" spans="1:20" x14ac:dyDescent="0.25">
      <c r="A1793" t="s">
        <v>8816</v>
      </c>
      <c r="B1793" s="40" t="s">
        <v>91</v>
      </c>
      <c r="C1793" t="s">
        <v>4930</v>
      </c>
      <c r="D1793" s="10">
        <v>53404</v>
      </c>
      <c r="F1793" s="10">
        <v>2023</v>
      </c>
      <c r="G1793" s="40" t="s">
        <v>6358</v>
      </c>
      <c r="H1793" s="40" t="s">
        <v>12301</v>
      </c>
      <c r="I1793" t="s">
        <v>4931</v>
      </c>
      <c r="J1793">
        <v>46.9</v>
      </c>
      <c r="M1793" t="s">
        <v>24</v>
      </c>
      <c r="N1793">
        <v>14.6</v>
      </c>
      <c r="R1793" s="51">
        <f>Table71417[[#This Row],[Climate finance ($ million)]]/Table71417[[#This Row],[Total commitment ($ million)]]</f>
        <v>0.31130063965884863</v>
      </c>
      <c r="S1793" s="44" t="s">
        <v>11663</v>
      </c>
      <c r="T1793" s="1" t="s">
        <v>8817</v>
      </c>
    </row>
    <row r="1794" spans="1:20" x14ac:dyDescent="0.25">
      <c r="A1794" t="s">
        <v>8816</v>
      </c>
      <c r="B1794" s="40" t="s">
        <v>91</v>
      </c>
      <c r="C1794" t="s">
        <v>5860</v>
      </c>
      <c r="D1794" s="10">
        <v>53410</v>
      </c>
      <c r="F1794" s="10">
        <v>2022</v>
      </c>
      <c r="G1794" s="40" t="s">
        <v>329</v>
      </c>
      <c r="H1794" s="40" t="s">
        <v>12301</v>
      </c>
      <c r="I1794" t="s">
        <v>5170</v>
      </c>
      <c r="J1794">
        <v>18.7</v>
      </c>
      <c r="M1794" t="s">
        <v>24</v>
      </c>
      <c r="N1794">
        <v>13.1</v>
      </c>
      <c r="R1794" s="51">
        <f>Table71417[[#This Row],[Climate finance ($ million)]]/Table71417[[#This Row],[Total commitment ($ million)]]</f>
        <v>0.70053475935828879</v>
      </c>
      <c r="S1794" s="40" t="s">
        <v>11708</v>
      </c>
      <c r="T1794" s="1" t="s">
        <v>8819</v>
      </c>
    </row>
    <row r="1795" spans="1:20" x14ac:dyDescent="0.25">
      <c r="A1795" t="s">
        <v>8816</v>
      </c>
      <c r="B1795" s="40" t="s">
        <v>91</v>
      </c>
      <c r="C1795" t="s">
        <v>5860</v>
      </c>
      <c r="D1795" s="45">
        <v>53410</v>
      </c>
      <c r="F1795" s="10">
        <v>2021</v>
      </c>
      <c r="G1795" s="40" t="s">
        <v>329</v>
      </c>
      <c r="H1795" s="40" t="s">
        <v>12301</v>
      </c>
      <c r="I1795" t="s">
        <v>5170</v>
      </c>
      <c r="J1795">
        <v>17.5</v>
      </c>
      <c r="N1795">
        <v>17.5</v>
      </c>
      <c r="R1795" s="51">
        <f>Table71417[[#This Row],[Climate finance ($ million)]]/Table71417[[#This Row],[Total commitment ($ million)]]</f>
        <v>1</v>
      </c>
      <c r="S1795" s="40" t="s">
        <v>11708</v>
      </c>
      <c r="T1795" s="1" t="s">
        <v>8818</v>
      </c>
    </row>
    <row r="1796" spans="1:20" x14ac:dyDescent="0.25">
      <c r="A1796" t="s">
        <v>8816</v>
      </c>
      <c r="B1796" s="40" t="s">
        <v>91</v>
      </c>
      <c r="C1796" t="s">
        <v>12251</v>
      </c>
      <c r="D1796" s="45">
        <v>53422</v>
      </c>
      <c r="F1796" s="10">
        <v>2022</v>
      </c>
      <c r="G1796" s="40" t="s">
        <v>9221</v>
      </c>
      <c r="H1796" s="40" t="s">
        <v>12301</v>
      </c>
      <c r="I1796" t="s">
        <v>5170</v>
      </c>
      <c r="J1796">
        <v>86</v>
      </c>
      <c r="M1796" t="s">
        <v>24</v>
      </c>
      <c r="N1796">
        <v>86</v>
      </c>
      <c r="R1796" s="51">
        <f>Table71417[[#This Row],[Climate finance ($ million)]]/Table71417[[#This Row],[Total commitment ($ million)]]</f>
        <v>1</v>
      </c>
      <c r="S1796" s="40" t="s">
        <v>11707</v>
      </c>
      <c r="T1796" s="1" t="s">
        <v>8819</v>
      </c>
    </row>
    <row r="1797" spans="1:20" x14ac:dyDescent="0.25">
      <c r="A1797" t="s">
        <v>8816</v>
      </c>
      <c r="B1797" s="40" t="s">
        <v>91</v>
      </c>
      <c r="C1797" t="s">
        <v>12251</v>
      </c>
      <c r="D1797" s="10">
        <v>53422</v>
      </c>
      <c r="F1797" s="10">
        <v>2023</v>
      </c>
      <c r="G1797" s="40" t="s">
        <v>9221</v>
      </c>
      <c r="H1797" s="40" t="s">
        <v>12301</v>
      </c>
      <c r="I1797" t="s">
        <v>5119</v>
      </c>
      <c r="J1797">
        <v>35</v>
      </c>
      <c r="M1797" t="s">
        <v>24</v>
      </c>
      <c r="N1797">
        <v>35</v>
      </c>
      <c r="R1797" s="51">
        <f>Table71417[[#This Row],[Climate finance ($ million)]]/Table71417[[#This Row],[Total commitment ($ million)]]</f>
        <v>1</v>
      </c>
      <c r="S1797" s="40" t="s">
        <v>11707</v>
      </c>
      <c r="T1797" s="1" t="s">
        <v>8817</v>
      </c>
    </row>
    <row r="1798" spans="1:20" x14ac:dyDescent="0.25">
      <c r="A1798" t="s">
        <v>8816</v>
      </c>
      <c r="B1798" s="40" t="s">
        <v>91</v>
      </c>
      <c r="C1798" t="s">
        <v>11693</v>
      </c>
      <c r="D1798" s="10">
        <v>53434</v>
      </c>
      <c r="F1798" s="10">
        <v>2022</v>
      </c>
      <c r="G1798" s="40" t="s">
        <v>658</v>
      </c>
      <c r="H1798" s="40" t="s">
        <v>12301</v>
      </c>
      <c r="I1798" t="s">
        <v>5170</v>
      </c>
      <c r="J1798">
        <v>4.7</v>
      </c>
      <c r="M1798" t="s">
        <v>24</v>
      </c>
      <c r="N1798">
        <v>3.3</v>
      </c>
      <c r="R1798" s="51">
        <f>Table71417[[#This Row],[Climate finance ($ million)]]/Table71417[[#This Row],[Total commitment ($ million)]]</f>
        <v>0.70212765957446799</v>
      </c>
      <c r="S1798" s="40" t="s">
        <v>11694</v>
      </c>
      <c r="T1798" s="1" t="s">
        <v>8819</v>
      </c>
    </row>
    <row r="1799" spans="1:20" x14ac:dyDescent="0.25">
      <c r="A1799" t="s">
        <v>8816</v>
      </c>
      <c r="B1799" s="40" t="s">
        <v>91</v>
      </c>
      <c r="C1799" t="s">
        <v>12188</v>
      </c>
      <c r="D1799" s="10">
        <v>53435</v>
      </c>
      <c r="F1799" s="10">
        <v>2023</v>
      </c>
      <c r="G1799" s="40" t="s">
        <v>658</v>
      </c>
      <c r="H1799" s="40" t="s">
        <v>12301</v>
      </c>
      <c r="I1799" t="s">
        <v>5119</v>
      </c>
      <c r="J1799">
        <v>0.9</v>
      </c>
      <c r="M1799" t="s">
        <v>24</v>
      </c>
      <c r="N1799">
        <v>0.6</v>
      </c>
      <c r="R1799" s="51">
        <f>Table71417[[#This Row],[Climate finance ($ million)]]/Table71417[[#This Row],[Total commitment ($ million)]]</f>
        <v>0.66666666666666663</v>
      </c>
      <c r="S1799" s="40" t="s">
        <v>11462</v>
      </c>
      <c r="T1799" s="1" t="s">
        <v>8817</v>
      </c>
    </row>
    <row r="1800" spans="1:20" x14ac:dyDescent="0.25">
      <c r="A1800" t="s">
        <v>8816</v>
      </c>
      <c r="B1800" s="40" t="s">
        <v>91</v>
      </c>
      <c r="C1800" t="s">
        <v>5864</v>
      </c>
      <c r="D1800" s="10">
        <v>53439</v>
      </c>
      <c r="F1800" s="10">
        <v>2022</v>
      </c>
      <c r="G1800" s="40" t="s">
        <v>329</v>
      </c>
      <c r="H1800" s="40" t="s">
        <v>12301</v>
      </c>
      <c r="I1800" t="s">
        <v>5170</v>
      </c>
      <c r="J1800">
        <v>18.7</v>
      </c>
      <c r="M1800" t="s">
        <v>24</v>
      </c>
      <c r="N1800">
        <v>14</v>
      </c>
      <c r="R1800" s="51">
        <f>Table71417[[#This Row],[Climate finance ($ million)]]/Table71417[[#This Row],[Total commitment ($ million)]]</f>
        <v>0.74866310160427807</v>
      </c>
      <c r="S1800" s="40" t="s">
        <v>11709</v>
      </c>
      <c r="T1800" s="1" t="s">
        <v>8819</v>
      </c>
    </row>
    <row r="1801" spans="1:20" x14ac:dyDescent="0.25">
      <c r="A1801" t="s">
        <v>8816</v>
      </c>
      <c r="B1801" s="40" t="s">
        <v>91</v>
      </c>
      <c r="C1801" t="s">
        <v>11414</v>
      </c>
      <c r="D1801" s="10">
        <v>53440</v>
      </c>
      <c r="F1801" s="10">
        <v>2023</v>
      </c>
      <c r="G1801" s="40" t="s">
        <v>329</v>
      </c>
      <c r="H1801" s="40" t="s">
        <v>12301</v>
      </c>
      <c r="I1801" t="s">
        <v>5119</v>
      </c>
      <c r="J1801">
        <v>9</v>
      </c>
      <c r="M1801" t="s">
        <v>24</v>
      </c>
      <c r="N1801">
        <v>6.3</v>
      </c>
      <c r="R1801" s="51">
        <f>Table71417[[#This Row],[Climate finance ($ million)]]/Table71417[[#This Row],[Total commitment ($ million)]]</f>
        <v>0.7</v>
      </c>
      <c r="S1801" s="40" t="s">
        <v>11415</v>
      </c>
      <c r="T1801" s="1" t="s">
        <v>8817</v>
      </c>
    </row>
    <row r="1802" spans="1:20" x14ac:dyDescent="0.25">
      <c r="A1802" t="s">
        <v>8816</v>
      </c>
      <c r="B1802" s="40" t="s">
        <v>91</v>
      </c>
      <c r="C1802" t="s">
        <v>5532</v>
      </c>
      <c r="D1802" s="10">
        <v>53442</v>
      </c>
      <c r="F1802" s="10">
        <v>2023</v>
      </c>
      <c r="G1802" s="40" t="s">
        <v>9334</v>
      </c>
      <c r="H1802" s="40" t="s">
        <v>318</v>
      </c>
      <c r="I1802" t="s">
        <v>5119</v>
      </c>
      <c r="J1802">
        <v>34.9</v>
      </c>
      <c r="M1802" t="s">
        <v>24</v>
      </c>
      <c r="N1802">
        <v>8.4</v>
      </c>
      <c r="R1802" s="51">
        <f>Table71417[[#This Row],[Climate finance ($ million)]]/Table71417[[#This Row],[Total commitment ($ million)]]</f>
        <v>0.24068767908309457</v>
      </c>
      <c r="S1802" t="s">
        <v>11395</v>
      </c>
      <c r="T1802" s="1" t="s">
        <v>8817</v>
      </c>
    </row>
    <row r="1803" spans="1:20" x14ac:dyDescent="0.25">
      <c r="A1803" t="s">
        <v>8816</v>
      </c>
      <c r="B1803" s="40" t="s">
        <v>91</v>
      </c>
      <c r="C1803" t="s">
        <v>11772</v>
      </c>
      <c r="D1803" s="10">
        <v>53444</v>
      </c>
      <c r="F1803" s="10">
        <v>2022</v>
      </c>
      <c r="G1803" s="40" t="s">
        <v>306</v>
      </c>
      <c r="H1803" s="40" t="s">
        <v>12301</v>
      </c>
      <c r="I1803" t="s">
        <v>5170</v>
      </c>
      <c r="J1803">
        <v>9.4</v>
      </c>
      <c r="M1803" t="s">
        <v>24</v>
      </c>
      <c r="N1803">
        <v>9.4</v>
      </c>
      <c r="R1803" s="51">
        <f>Table71417[[#This Row],[Climate finance ($ million)]]/Table71417[[#This Row],[Total commitment ($ million)]]</f>
        <v>1</v>
      </c>
      <c r="S1803" s="40" t="s">
        <v>11773</v>
      </c>
      <c r="T1803" s="1" t="s">
        <v>8819</v>
      </c>
    </row>
    <row r="1804" spans="1:20" x14ac:dyDescent="0.25">
      <c r="A1804" t="s">
        <v>8816</v>
      </c>
      <c r="B1804" s="40" t="s">
        <v>91</v>
      </c>
      <c r="C1804" t="s">
        <v>11772</v>
      </c>
      <c r="D1804" s="10">
        <v>53444</v>
      </c>
      <c r="F1804" s="10">
        <v>2023</v>
      </c>
      <c r="G1804" s="40" t="s">
        <v>306</v>
      </c>
      <c r="H1804" s="40" t="s">
        <v>12301</v>
      </c>
      <c r="I1804" t="s">
        <v>5119</v>
      </c>
      <c r="J1804">
        <v>9</v>
      </c>
      <c r="M1804" t="s">
        <v>24</v>
      </c>
      <c r="N1804">
        <v>9</v>
      </c>
      <c r="R1804" s="51">
        <f>Table71417[[#This Row],[Climate finance ($ million)]]/Table71417[[#This Row],[Total commitment ($ million)]]</f>
        <v>1</v>
      </c>
      <c r="S1804" s="40" t="s">
        <v>11773</v>
      </c>
      <c r="T1804" s="1" t="s">
        <v>8817</v>
      </c>
    </row>
    <row r="1805" spans="1:20" x14ac:dyDescent="0.25">
      <c r="A1805" t="s">
        <v>8816</v>
      </c>
      <c r="B1805" s="40" t="s">
        <v>91</v>
      </c>
      <c r="C1805" t="s">
        <v>12230</v>
      </c>
      <c r="D1805" s="10">
        <v>53448</v>
      </c>
      <c r="F1805" s="10">
        <v>2022</v>
      </c>
      <c r="G1805" s="40" t="s">
        <v>430</v>
      </c>
      <c r="H1805" s="40" t="s">
        <v>12301</v>
      </c>
      <c r="I1805" t="s">
        <v>5170</v>
      </c>
      <c r="J1805">
        <v>17.600000000000001</v>
      </c>
      <c r="M1805" t="s">
        <v>72</v>
      </c>
      <c r="N1805">
        <v>17.600000000000001</v>
      </c>
      <c r="R1805" s="51">
        <f>Table71417[[#This Row],[Climate finance ($ million)]]/Table71417[[#This Row],[Total commitment ($ million)]]</f>
        <v>1</v>
      </c>
      <c r="S1805" s="40" t="s">
        <v>11698</v>
      </c>
      <c r="T1805" s="1" t="s">
        <v>8819</v>
      </c>
    </row>
    <row r="1806" spans="1:20" x14ac:dyDescent="0.25">
      <c r="A1806" t="s">
        <v>8816</v>
      </c>
      <c r="B1806" s="40" t="s">
        <v>91</v>
      </c>
      <c r="C1806" t="s">
        <v>11806</v>
      </c>
      <c r="D1806" s="10">
        <v>53454</v>
      </c>
      <c r="F1806" s="10">
        <v>2022</v>
      </c>
      <c r="G1806" s="40" t="s">
        <v>715</v>
      </c>
      <c r="H1806" s="40" t="s">
        <v>12301</v>
      </c>
      <c r="I1806" t="s">
        <v>5170</v>
      </c>
      <c r="J1806">
        <v>1.1000000000000001</v>
      </c>
      <c r="M1806" t="s">
        <v>72</v>
      </c>
      <c r="N1806">
        <v>1.1000000000000001</v>
      </c>
      <c r="R1806" s="51">
        <f>Table71417[[#This Row],[Climate finance ($ million)]]/Table71417[[#This Row],[Total commitment ($ million)]]</f>
        <v>1</v>
      </c>
      <c r="S1806" s="40" t="s">
        <v>11807</v>
      </c>
      <c r="T1806" s="1" t="s">
        <v>8819</v>
      </c>
    </row>
    <row r="1807" spans="1:20" x14ac:dyDescent="0.25">
      <c r="A1807" t="s">
        <v>8816</v>
      </c>
      <c r="B1807" s="40" t="s">
        <v>91</v>
      </c>
      <c r="C1807" t="s">
        <v>11806</v>
      </c>
      <c r="D1807" s="45">
        <v>53454</v>
      </c>
      <c r="F1807" s="10">
        <v>2023</v>
      </c>
      <c r="G1807" s="40" t="s">
        <v>715</v>
      </c>
      <c r="H1807" s="40" t="s">
        <v>12301</v>
      </c>
      <c r="I1807" t="s">
        <v>5119</v>
      </c>
      <c r="J1807">
        <v>1</v>
      </c>
      <c r="M1807" t="s">
        <v>72</v>
      </c>
      <c r="N1807">
        <v>1</v>
      </c>
      <c r="R1807" s="51">
        <f>Table71417[[#This Row],[Climate finance ($ million)]]/Table71417[[#This Row],[Total commitment ($ million)]]</f>
        <v>1</v>
      </c>
      <c r="S1807" s="40" t="s">
        <v>11807</v>
      </c>
      <c r="T1807" s="1" t="s">
        <v>8817</v>
      </c>
    </row>
    <row r="1808" spans="1:20" x14ac:dyDescent="0.25">
      <c r="A1808" t="s">
        <v>8816</v>
      </c>
      <c r="B1808" s="40" t="s">
        <v>91</v>
      </c>
      <c r="C1808" t="s">
        <v>11737</v>
      </c>
      <c r="D1808" s="10">
        <v>53455</v>
      </c>
      <c r="F1808" s="10">
        <v>2022</v>
      </c>
      <c r="G1808" s="40" t="s">
        <v>715</v>
      </c>
      <c r="H1808" s="40" t="s">
        <v>12301</v>
      </c>
      <c r="I1808" t="s">
        <v>5170</v>
      </c>
      <c r="J1808">
        <v>1.4</v>
      </c>
      <c r="M1808" t="s">
        <v>72</v>
      </c>
      <c r="N1808">
        <v>1.4</v>
      </c>
      <c r="R1808" s="51">
        <f>Table71417[[#This Row],[Climate finance ($ million)]]/Table71417[[#This Row],[Total commitment ($ million)]]</f>
        <v>1</v>
      </c>
      <c r="S1808" s="40" t="s">
        <v>11738</v>
      </c>
      <c r="T1808" s="1" t="s">
        <v>8819</v>
      </c>
    </row>
    <row r="1809" spans="1:20" x14ac:dyDescent="0.25">
      <c r="A1809" t="s">
        <v>8816</v>
      </c>
      <c r="B1809" s="40" t="s">
        <v>91</v>
      </c>
      <c r="C1809" t="s">
        <v>11737</v>
      </c>
      <c r="D1809" s="10">
        <v>53455</v>
      </c>
      <c r="F1809" s="10">
        <v>2023</v>
      </c>
      <c r="G1809" s="40" t="s">
        <v>715</v>
      </c>
      <c r="H1809" s="40" t="s">
        <v>12301</v>
      </c>
      <c r="I1809" t="s">
        <v>5119</v>
      </c>
      <c r="J1809">
        <v>1.4</v>
      </c>
      <c r="M1809" t="s">
        <v>72</v>
      </c>
      <c r="N1809">
        <v>1.4</v>
      </c>
      <c r="R1809" s="51">
        <f>Table71417[[#This Row],[Climate finance ($ million)]]/Table71417[[#This Row],[Total commitment ($ million)]]</f>
        <v>1</v>
      </c>
      <c r="S1809" s="40" t="s">
        <v>11738</v>
      </c>
      <c r="T1809" s="1" t="s">
        <v>8817</v>
      </c>
    </row>
    <row r="1810" spans="1:20" x14ac:dyDescent="0.25">
      <c r="A1810" t="s">
        <v>8816</v>
      </c>
      <c r="B1810" s="40" t="s">
        <v>91</v>
      </c>
      <c r="C1810" t="s">
        <v>11640</v>
      </c>
      <c r="D1810" s="10">
        <v>53458</v>
      </c>
      <c r="F1810" s="10">
        <v>2023</v>
      </c>
      <c r="G1810" s="40" t="s">
        <v>62</v>
      </c>
      <c r="H1810" s="40" t="s">
        <v>12301</v>
      </c>
      <c r="I1810" t="s">
        <v>5119</v>
      </c>
      <c r="J1810">
        <v>2.7</v>
      </c>
      <c r="M1810" t="s">
        <v>24</v>
      </c>
      <c r="N1810">
        <v>2.7</v>
      </c>
      <c r="R1810" s="51">
        <f>Table71417[[#This Row],[Climate finance ($ million)]]/Table71417[[#This Row],[Total commitment ($ million)]]</f>
        <v>1</v>
      </c>
      <c r="S1810" s="40" t="s">
        <v>11641</v>
      </c>
      <c r="T1810" s="1" t="s">
        <v>8817</v>
      </c>
    </row>
    <row r="1811" spans="1:20" x14ac:dyDescent="0.25">
      <c r="A1811" t="s">
        <v>8816</v>
      </c>
      <c r="B1811" s="40" t="s">
        <v>91</v>
      </c>
      <c r="C1811" t="s">
        <v>11640</v>
      </c>
      <c r="D1811" s="10">
        <v>53458</v>
      </c>
      <c r="F1811" s="10">
        <v>2022</v>
      </c>
      <c r="G1811" s="40" t="s">
        <v>62</v>
      </c>
      <c r="H1811" s="40" t="s">
        <v>12301</v>
      </c>
      <c r="I1811" t="s">
        <v>5170</v>
      </c>
      <c r="J1811">
        <v>2.8</v>
      </c>
      <c r="M1811" t="s">
        <v>24</v>
      </c>
      <c r="N1811">
        <v>2.8</v>
      </c>
      <c r="R1811" s="51">
        <f>Table71417[[#This Row],[Climate finance ($ million)]]/Table71417[[#This Row],[Total commitment ($ million)]]</f>
        <v>1</v>
      </c>
      <c r="S1811" s="40" t="s">
        <v>11641</v>
      </c>
      <c r="T1811" s="1" t="s">
        <v>8819</v>
      </c>
    </row>
    <row r="1812" spans="1:20" x14ac:dyDescent="0.25">
      <c r="A1812" t="s">
        <v>8816</v>
      </c>
      <c r="B1812" s="40" t="s">
        <v>91</v>
      </c>
      <c r="C1812" t="s">
        <v>11404</v>
      </c>
      <c r="D1812" s="10">
        <v>53460</v>
      </c>
      <c r="F1812" s="10">
        <v>2023</v>
      </c>
      <c r="G1812" s="40" t="s">
        <v>7066</v>
      </c>
      <c r="H1812" s="40" t="s">
        <v>12301</v>
      </c>
      <c r="I1812" t="s">
        <v>5119</v>
      </c>
      <c r="J1812">
        <v>30</v>
      </c>
      <c r="M1812" t="s">
        <v>24</v>
      </c>
      <c r="N1812">
        <v>30</v>
      </c>
      <c r="R1812" s="51">
        <f>Table71417[[#This Row],[Climate finance ($ million)]]/Table71417[[#This Row],[Total commitment ($ million)]]</f>
        <v>1</v>
      </c>
      <c r="S1812" s="40" t="s">
        <v>11405</v>
      </c>
      <c r="T1812" s="1" t="s">
        <v>8817</v>
      </c>
    </row>
    <row r="1813" spans="1:20" x14ac:dyDescent="0.25">
      <c r="A1813" t="s">
        <v>8816</v>
      </c>
      <c r="B1813" s="40" t="s">
        <v>91</v>
      </c>
      <c r="C1813" t="s">
        <v>12245</v>
      </c>
      <c r="D1813" s="10">
        <v>53467</v>
      </c>
      <c r="F1813" s="10">
        <v>2023</v>
      </c>
      <c r="G1813" s="40" t="s">
        <v>6429</v>
      </c>
      <c r="H1813" s="40" t="s">
        <v>12301</v>
      </c>
      <c r="I1813" t="s">
        <v>5119</v>
      </c>
      <c r="J1813">
        <v>5</v>
      </c>
      <c r="M1813" t="s">
        <v>24</v>
      </c>
      <c r="N1813">
        <v>3.5</v>
      </c>
      <c r="R1813" s="51">
        <f>Table71417[[#This Row],[Climate finance ($ million)]]/Table71417[[#This Row],[Total commitment ($ million)]]</f>
        <v>0.7</v>
      </c>
      <c r="S1813" s="40" t="s">
        <v>11812</v>
      </c>
      <c r="T1813" s="1" t="s">
        <v>8817</v>
      </c>
    </row>
    <row r="1814" spans="1:20" x14ac:dyDescent="0.25">
      <c r="A1814" t="s">
        <v>8816</v>
      </c>
      <c r="B1814" s="40" t="s">
        <v>91</v>
      </c>
      <c r="C1814" t="s">
        <v>5582</v>
      </c>
      <c r="D1814" s="10">
        <v>53476</v>
      </c>
      <c r="F1814" s="10">
        <v>2022</v>
      </c>
      <c r="G1814" s="40" t="s">
        <v>4726</v>
      </c>
      <c r="H1814" s="46" t="s">
        <v>12301</v>
      </c>
      <c r="I1814" t="s">
        <v>4856</v>
      </c>
      <c r="J1814">
        <v>5.6</v>
      </c>
      <c r="M1814" t="s">
        <v>24</v>
      </c>
      <c r="N1814">
        <v>2.8</v>
      </c>
      <c r="R1814" s="51">
        <f>Table71417[[#This Row],[Climate finance ($ million)]]/Table71417[[#This Row],[Total commitment ($ million)]]</f>
        <v>0.5</v>
      </c>
      <c r="S1814" s="44" t="s">
        <v>11784</v>
      </c>
      <c r="T1814" s="1" t="s">
        <v>8819</v>
      </c>
    </row>
    <row r="1815" spans="1:20" x14ac:dyDescent="0.25">
      <c r="A1815" t="s">
        <v>8816</v>
      </c>
      <c r="B1815" s="46" t="s">
        <v>91</v>
      </c>
      <c r="C1815" t="s">
        <v>11608</v>
      </c>
      <c r="D1815" s="10">
        <v>53479</v>
      </c>
      <c r="F1815" s="10">
        <v>2023</v>
      </c>
      <c r="G1815" s="46" t="s">
        <v>2591</v>
      </c>
      <c r="H1815" s="46" t="s">
        <v>12301</v>
      </c>
      <c r="I1815" t="s">
        <v>6037</v>
      </c>
      <c r="J1815">
        <v>2.6</v>
      </c>
      <c r="M1815" t="s">
        <v>24</v>
      </c>
      <c r="N1815">
        <v>1.7</v>
      </c>
      <c r="R1815" s="51">
        <f>Table71417[[#This Row],[Climate finance ($ million)]]/Table71417[[#This Row],[Total commitment ($ million)]]</f>
        <v>0.65384615384615385</v>
      </c>
      <c r="S1815" s="44" t="s">
        <v>11609</v>
      </c>
      <c r="T1815" s="1" t="s">
        <v>8817</v>
      </c>
    </row>
    <row r="1816" spans="1:20" x14ac:dyDescent="0.25">
      <c r="A1816" t="s">
        <v>8816</v>
      </c>
      <c r="B1816" s="40" t="s">
        <v>66</v>
      </c>
      <c r="C1816" t="s">
        <v>5413</v>
      </c>
      <c r="D1816" s="10">
        <v>53488</v>
      </c>
      <c r="F1816" s="10">
        <v>2023</v>
      </c>
      <c r="G1816" s="40" t="s">
        <v>6429</v>
      </c>
      <c r="H1816" s="40" t="s">
        <v>12301</v>
      </c>
      <c r="I1816" t="s">
        <v>84</v>
      </c>
      <c r="J1816">
        <v>25</v>
      </c>
      <c r="M1816" t="s">
        <v>24</v>
      </c>
      <c r="N1816">
        <v>25</v>
      </c>
      <c r="R1816" s="51">
        <f>Table71417[[#This Row],[Climate finance ($ million)]]/Table71417[[#This Row],[Total commitment ($ million)]]</f>
        <v>1</v>
      </c>
      <c r="S1816" s="40" t="s">
        <v>11690</v>
      </c>
      <c r="T1816" s="1" t="s">
        <v>8817</v>
      </c>
    </row>
    <row r="1817" spans="1:20" x14ac:dyDescent="0.25">
      <c r="A1817" t="s">
        <v>8816</v>
      </c>
      <c r="B1817" s="40" t="s">
        <v>91</v>
      </c>
      <c r="C1817" t="s">
        <v>5872</v>
      </c>
      <c r="D1817" s="10">
        <v>53490</v>
      </c>
      <c r="F1817" s="10">
        <v>2022</v>
      </c>
      <c r="G1817" s="40" t="s">
        <v>7066</v>
      </c>
      <c r="H1817" s="40" t="s">
        <v>12301</v>
      </c>
      <c r="I1817" t="s">
        <v>5170</v>
      </c>
      <c r="J1817">
        <v>74.7</v>
      </c>
      <c r="M1817" t="s">
        <v>24</v>
      </c>
      <c r="N1817">
        <v>74.7</v>
      </c>
      <c r="R1817" s="51">
        <f>Table71417[[#This Row],[Climate finance ($ million)]]/Table71417[[#This Row],[Total commitment ($ million)]]</f>
        <v>1</v>
      </c>
      <c r="S1817" s="40" t="s">
        <v>11716</v>
      </c>
      <c r="T1817" s="1" t="s">
        <v>8819</v>
      </c>
    </row>
    <row r="1818" spans="1:20" x14ac:dyDescent="0.25">
      <c r="A1818" t="s">
        <v>8816</v>
      </c>
      <c r="B1818" s="40" t="s">
        <v>91</v>
      </c>
      <c r="C1818" t="s">
        <v>4826</v>
      </c>
      <c r="D1818" s="10">
        <v>53496</v>
      </c>
      <c r="F1818" s="10">
        <v>2022</v>
      </c>
      <c r="G1818" s="40" t="s">
        <v>12153</v>
      </c>
      <c r="H1818" s="40" t="s">
        <v>196</v>
      </c>
      <c r="I1818" t="s">
        <v>5610</v>
      </c>
      <c r="J1818">
        <v>74.900000000000006</v>
      </c>
      <c r="M1818" t="s">
        <v>24</v>
      </c>
      <c r="N1818">
        <v>74.900000000000006</v>
      </c>
      <c r="R1818" s="51">
        <f>Table71417[[#This Row],[Climate finance ($ million)]]/Table71417[[#This Row],[Total commitment ($ million)]]</f>
        <v>1</v>
      </c>
      <c r="S1818" s="44" t="s">
        <v>11763</v>
      </c>
      <c r="T1818" s="1" t="s">
        <v>8819</v>
      </c>
    </row>
    <row r="1819" spans="1:20" x14ac:dyDescent="0.25">
      <c r="A1819" t="s">
        <v>8816</v>
      </c>
      <c r="B1819" s="40" t="s">
        <v>91</v>
      </c>
      <c r="C1819" t="s">
        <v>11631</v>
      </c>
      <c r="D1819" s="10">
        <v>53504</v>
      </c>
      <c r="F1819" s="10">
        <v>2023</v>
      </c>
      <c r="G1819" s="40" t="s">
        <v>6358</v>
      </c>
      <c r="H1819" s="40" t="s">
        <v>12301</v>
      </c>
      <c r="I1819" t="s">
        <v>6037</v>
      </c>
      <c r="J1819">
        <v>5.9</v>
      </c>
      <c r="M1819" t="s">
        <v>24</v>
      </c>
      <c r="N1819">
        <v>0.9</v>
      </c>
      <c r="R1819" s="51">
        <f>Table71417[[#This Row],[Climate finance ($ million)]]/Table71417[[#This Row],[Total commitment ($ million)]]</f>
        <v>0.15254237288135591</v>
      </c>
      <c r="S1819" s="40" t="s">
        <v>11632</v>
      </c>
      <c r="T1819" s="1" t="s">
        <v>8817</v>
      </c>
    </row>
    <row r="1820" spans="1:20" x14ac:dyDescent="0.25">
      <c r="A1820" t="s">
        <v>8816</v>
      </c>
      <c r="B1820" s="40" t="s">
        <v>91</v>
      </c>
      <c r="C1820" t="s">
        <v>12250</v>
      </c>
      <c r="D1820" s="10">
        <v>53508</v>
      </c>
      <c r="F1820" s="10">
        <v>2023</v>
      </c>
      <c r="G1820" s="40" t="s">
        <v>9392</v>
      </c>
      <c r="H1820" s="40" t="s">
        <v>12301</v>
      </c>
      <c r="I1820" t="s">
        <v>5119</v>
      </c>
      <c r="J1820">
        <v>17</v>
      </c>
      <c r="M1820" t="s">
        <v>24</v>
      </c>
      <c r="N1820">
        <v>17</v>
      </c>
      <c r="R1820" s="51">
        <f>Table71417[[#This Row],[Climate finance ($ million)]]/Table71417[[#This Row],[Total commitment ($ million)]]</f>
        <v>1</v>
      </c>
      <c r="S1820" t="s">
        <v>11395</v>
      </c>
      <c r="T1820" s="1" t="s">
        <v>8817</v>
      </c>
    </row>
    <row r="1821" spans="1:20" x14ac:dyDescent="0.25">
      <c r="A1821" t="s">
        <v>8816</v>
      </c>
      <c r="B1821" s="40" t="s">
        <v>91</v>
      </c>
      <c r="C1821" t="s">
        <v>12309</v>
      </c>
      <c r="D1821" s="10">
        <v>53510</v>
      </c>
      <c r="F1821" s="10">
        <v>2022</v>
      </c>
      <c r="G1821" s="40" t="s">
        <v>9392</v>
      </c>
      <c r="H1821" t="s">
        <v>11395</v>
      </c>
      <c r="I1821" t="s">
        <v>5170</v>
      </c>
      <c r="J1821">
        <v>30</v>
      </c>
      <c r="M1821" t="s">
        <v>24</v>
      </c>
      <c r="N1821">
        <v>30</v>
      </c>
      <c r="R1821" s="51">
        <f>Table71417[[#This Row],[Climate finance ($ million)]]/Table71417[[#This Row],[Total commitment ($ million)]]</f>
        <v>1</v>
      </c>
      <c r="S1821" t="s">
        <v>11395</v>
      </c>
      <c r="T1821" s="1" t="s">
        <v>8819</v>
      </c>
    </row>
    <row r="1822" spans="1:20" x14ac:dyDescent="0.25">
      <c r="A1822" t="s">
        <v>8816</v>
      </c>
      <c r="B1822" s="40" t="s">
        <v>91</v>
      </c>
      <c r="C1822" t="s">
        <v>12309</v>
      </c>
      <c r="D1822" s="10">
        <v>53510</v>
      </c>
      <c r="F1822" s="10">
        <v>2023</v>
      </c>
      <c r="G1822" s="40" t="s">
        <v>9392</v>
      </c>
      <c r="H1822" t="s">
        <v>11395</v>
      </c>
      <c r="I1822" t="s">
        <v>5119</v>
      </c>
      <c r="J1822">
        <v>12</v>
      </c>
      <c r="M1822" t="s">
        <v>24</v>
      </c>
      <c r="N1822">
        <v>12</v>
      </c>
      <c r="R1822" s="51">
        <f>Table71417[[#This Row],[Climate finance ($ million)]]/Table71417[[#This Row],[Total commitment ($ million)]]</f>
        <v>1</v>
      </c>
      <c r="S1822" t="s">
        <v>11395</v>
      </c>
      <c r="T1822" s="1" t="s">
        <v>8817</v>
      </c>
    </row>
    <row r="1823" spans="1:20" x14ac:dyDescent="0.25">
      <c r="A1823" t="s">
        <v>8816</v>
      </c>
      <c r="B1823" s="40" t="s">
        <v>91</v>
      </c>
      <c r="C1823" t="s">
        <v>5534</v>
      </c>
      <c r="D1823" s="10">
        <v>53512</v>
      </c>
      <c r="F1823" s="10">
        <v>2023</v>
      </c>
      <c r="G1823" s="40" t="s">
        <v>4725</v>
      </c>
      <c r="H1823" s="40" t="s">
        <v>318</v>
      </c>
      <c r="I1823" t="s">
        <v>5119</v>
      </c>
      <c r="J1823">
        <v>15.6</v>
      </c>
      <c r="M1823" t="s">
        <v>24</v>
      </c>
      <c r="N1823">
        <v>14.7</v>
      </c>
      <c r="R1823" s="51">
        <f>Table71417[[#This Row],[Climate finance ($ million)]]/Table71417[[#This Row],[Total commitment ($ million)]]</f>
        <v>0.94230769230769229</v>
      </c>
      <c r="S1823" t="s">
        <v>11395</v>
      </c>
      <c r="T1823" s="1" t="s">
        <v>8817</v>
      </c>
    </row>
    <row r="1824" spans="1:20" x14ac:dyDescent="0.25">
      <c r="A1824" t="s">
        <v>8816</v>
      </c>
      <c r="B1824" s="40" t="s">
        <v>91</v>
      </c>
      <c r="C1824" t="s">
        <v>11627</v>
      </c>
      <c r="D1824" s="10">
        <v>53515</v>
      </c>
      <c r="F1824" s="10">
        <v>2023</v>
      </c>
      <c r="G1824" s="40" t="s">
        <v>6429</v>
      </c>
      <c r="H1824" s="40" t="s">
        <v>12301</v>
      </c>
      <c r="I1824" t="s">
        <v>5119</v>
      </c>
      <c r="J1824">
        <v>3</v>
      </c>
      <c r="M1824" t="s">
        <v>24</v>
      </c>
      <c r="N1824">
        <v>3</v>
      </c>
      <c r="R1824" s="51">
        <f>Table71417[[#This Row],[Climate finance ($ million)]]/Table71417[[#This Row],[Total commitment ($ million)]]</f>
        <v>1</v>
      </c>
      <c r="S1824" s="44" t="s">
        <v>11628</v>
      </c>
      <c r="T1824" s="1" t="s">
        <v>8817</v>
      </c>
    </row>
    <row r="1825" spans="1:20" x14ac:dyDescent="0.25">
      <c r="A1825" t="s">
        <v>8816</v>
      </c>
      <c r="B1825" s="40" t="s">
        <v>91</v>
      </c>
      <c r="C1825" t="s">
        <v>12360</v>
      </c>
      <c r="D1825" s="10">
        <v>53517</v>
      </c>
      <c r="F1825" s="10">
        <v>2022</v>
      </c>
      <c r="G1825" s="40" t="s">
        <v>9364</v>
      </c>
      <c r="H1825" s="46" t="s">
        <v>12301</v>
      </c>
      <c r="I1825" t="s">
        <v>5170</v>
      </c>
      <c r="J1825">
        <v>10</v>
      </c>
      <c r="M1825" t="s">
        <v>72</v>
      </c>
      <c r="N1825">
        <v>10</v>
      </c>
      <c r="R1825" s="51">
        <f>Table71417[[#This Row],[Climate finance ($ million)]]/Table71417[[#This Row],[Total commitment ($ million)]]</f>
        <v>1</v>
      </c>
      <c r="S1825" s="44" t="s">
        <v>11614</v>
      </c>
      <c r="T1825" s="1" t="s">
        <v>8819</v>
      </c>
    </row>
    <row r="1826" spans="1:20" x14ac:dyDescent="0.25">
      <c r="A1826" t="s">
        <v>8816</v>
      </c>
      <c r="B1826" s="40" t="s">
        <v>91</v>
      </c>
      <c r="C1826" t="s">
        <v>5742</v>
      </c>
      <c r="D1826" s="10">
        <v>53518</v>
      </c>
      <c r="F1826" s="10">
        <v>2022</v>
      </c>
      <c r="G1826" s="40" t="s">
        <v>4726</v>
      </c>
      <c r="H1826" s="40" t="s">
        <v>318</v>
      </c>
      <c r="I1826" t="s">
        <v>4924</v>
      </c>
      <c r="J1826">
        <v>25.2</v>
      </c>
      <c r="M1826" t="s">
        <v>24</v>
      </c>
      <c r="N1826">
        <v>15.1</v>
      </c>
      <c r="R1826" s="51">
        <f>Table71417[[#This Row],[Climate finance ($ million)]]/Table71417[[#This Row],[Total commitment ($ million)]]</f>
        <v>0.59920634920634919</v>
      </c>
      <c r="S1826" t="s">
        <v>11395</v>
      </c>
      <c r="T1826" s="1" t="s">
        <v>8819</v>
      </c>
    </row>
    <row r="1827" spans="1:20" x14ac:dyDescent="0.25">
      <c r="A1827" t="s">
        <v>8816</v>
      </c>
      <c r="B1827" s="40" t="s">
        <v>91</v>
      </c>
      <c r="C1827" t="s">
        <v>12353</v>
      </c>
      <c r="D1827" s="10">
        <v>53519</v>
      </c>
      <c r="F1827" s="10">
        <v>2022</v>
      </c>
      <c r="G1827" s="40" t="s">
        <v>9364</v>
      </c>
      <c r="H1827" s="46" t="s">
        <v>12301</v>
      </c>
      <c r="I1827" t="s">
        <v>5170</v>
      </c>
      <c r="J1827">
        <v>50</v>
      </c>
      <c r="M1827" t="s">
        <v>24</v>
      </c>
      <c r="N1827">
        <v>50</v>
      </c>
      <c r="R1827" s="51">
        <f>Table71417[[#This Row],[Climate finance ($ million)]]/Table71417[[#This Row],[Total commitment ($ million)]]</f>
        <v>1</v>
      </c>
      <c r="S1827" s="44" t="s">
        <v>11575</v>
      </c>
      <c r="T1827" s="1" t="s">
        <v>8819</v>
      </c>
    </row>
    <row r="1828" spans="1:20" x14ac:dyDescent="0.25">
      <c r="A1828" t="s">
        <v>8816</v>
      </c>
      <c r="B1828" s="40" t="s">
        <v>91</v>
      </c>
      <c r="C1828" t="s">
        <v>12243</v>
      </c>
      <c r="D1828" s="10">
        <v>53520</v>
      </c>
      <c r="F1828" s="10">
        <v>2022</v>
      </c>
      <c r="G1828" s="40" t="s">
        <v>4726</v>
      </c>
      <c r="H1828" s="40" t="s">
        <v>12301</v>
      </c>
      <c r="I1828" t="s">
        <v>5170</v>
      </c>
      <c r="J1828">
        <v>27.6</v>
      </c>
      <c r="M1828" t="s">
        <v>24</v>
      </c>
      <c r="N1828">
        <v>27.6</v>
      </c>
      <c r="R1828" s="51">
        <f>Table71417[[#This Row],[Climate finance ($ million)]]/Table71417[[#This Row],[Total commitment ($ million)]]</f>
        <v>1</v>
      </c>
      <c r="S1828" t="s">
        <v>11395</v>
      </c>
      <c r="T1828" s="1" t="s">
        <v>8819</v>
      </c>
    </row>
    <row r="1829" spans="1:20" x14ac:dyDescent="0.25">
      <c r="A1829" t="s">
        <v>8816</v>
      </c>
      <c r="B1829" s="40" t="s">
        <v>91</v>
      </c>
      <c r="C1829" t="s">
        <v>12292</v>
      </c>
      <c r="D1829" s="10">
        <v>53524</v>
      </c>
      <c r="F1829" s="10">
        <v>2022</v>
      </c>
      <c r="G1829" s="40" t="s">
        <v>11396</v>
      </c>
      <c r="H1829" s="46" t="s">
        <v>12301</v>
      </c>
      <c r="I1829" t="s">
        <v>5170</v>
      </c>
      <c r="J1829">
        <v>10</v>
      </c>
      <c r="M1829" t="s">
        <v>24</v>
      </c>
      <c r="N1829">
        <v>6</v>
      </c>
      <c r="R1829" s="51">
        <f>Table71417[[#This Row],[Climate finance ($ million)]]/Table71417[[#This Row],[Total commitment ($ million)]]</f>
        <v>0.6</v>
      </c>
      <c r="S1829" s="40" t="s">
        <v>11704</v>
      </c>
      <c r="T1829" s="1" t="s">
        <v>8819</v>
      </c>
    </row>
    <row r="1830" spans="1:20" x14ac:dyDescent="0.25">
      <c r="A1830" t="s">
        <v>8816</v>
      </c>
      <c r="B1830" s="40" t="s">
        <v>91</v>
      </c>
      <c r="C1830" t="s">
        <v>11740</v>
      </c>
      <c r="D1830" s="10">
        <v>53525</v>
      </c>
      <c r="F1830" s="10">
        <v>2022</v>
      </c>
      <c r="G1830" s="40" t="s">
        <v>11396</v>
      </c>
      <c r="H1830" s="40" t="s">
        <v>12301</v>
      </c>
      <c r="I1830" t="s">
        <v>5170</v>
      </c>
      <c r="J1830">
        <v>9</v>
      </c>
      <c r="M1830" t="s">
        <v>24</v>
      </c>
      <c r="N1830">
        <v>5.4</v>
      </c>
      <c r="R1830" s="51">
        <f>Table71417[[#This Row],[Climate finance ($ million)]]/Table71417[[#This Row],[Total commitment ($ million)]]</f>
        <v>0.60000000000000009</v>
      </c>
      <c r="S1830" s="40" t="s">
        <v>11741</v>
      </c>
      <c r="T1830" s="1" t="s">
        <v>8819</v>
      </c>
    </row>
    <row r="1831" spans="1:20" x14ac:dyDescent="0.25">
      <c r="A1831" t="s">
        <v>8816</v>
      </c>
      <c r="B1831" s="40" t="s">
        <v>91</v>
      </c>
      <c r="C1831" t="s">
        <v>11734</v>
      </c>
      <c r="D1831" s="10">
        <v>53526</v>
      </c>
      <c r="F1831" s="10">
        <v>2022</v>
      </c>
      <c r="G1831" s="40" t="s">
        <v>11396</v>
      </c>
      <c r="H1831" s="40" t="s">
        <v>12301</v>
      </c>
      <c r="I1831" t="s">
        <v>5170</v>
      </c>
      <c r="J1831">
        <v>8</v>
      </c>
      <c r="M1831" t="s">
        <v>24</v>
      </c>
      <c r="N1831">
        <v>4.8</v>
      </c>
      <c r="R1831" s="51">
        <f>Table71417[[#This Row],[Climate finance ($ million)]]/Table71417[[#This Row],[Total commitment ($ million)]]</f>
        <v>0.6</v>
      </c>
      <c r="S1831" s="40" t="s">
        <v>11735</v>
      </c>
      <c r="T1831" s="1" t="s">
        <v>8819</v>
      </c>
    </row>
    <row r="1832" spans="1:20" x14ac:dyDescent="0.25">
      <c r="A1832" t="s">
        <v>8816</v>
      </c>
      <c r="B1832" s="40" t="s">
        <v>91</v>
      </c>
      <c r="C1832" t="s">
        <v>5887</v>
      </c>
      <c r="D1832" s="10">
        <v>53529</v>
      </c>
      <c r="F1832" s="10">
        <v>2022</v>
      </c>
      <c r="G1832" s="40" t="s">
        <v>6375</v>
      </c>
      <c r="H1832" s="40" t="s">
        <v>12301</v>
      </c>
      <c r="I1832" t="s">
        <v>5170</v>
      </c>
      <c r="J1832">
        <v>1</v>
      </c>
      <c r="M1832" t="s">
        <v>24</v>
      </c>
      <c r="N1832">
        <v>1</v>
      </c>
      <c r="R1832" s="51">
        <f>Table71417[[#This Row],[Climate finance ($ million)]]/Table71417[[#This Row],[Total commitment ($ million)]]</f>
        <v>1</v>
      </c>
      <c r="S1832" s="44" t="s">
        <v>11774</v>
      </c>
      <c r="T1832" s="1" t="s">
        <v>8819</v>
      </c>
    </row>
    <row r="1833" spans="1:20" x14ac:dyDescent="0.25">
      <c r="A1833" t="s">
        <v>8816</v>
      </c>
      <c r="B1833" s="40" t="s">
        <v>91</v>
      </c>
      <c r="C1833" t="s">
        <v>11533</v>
      </c>
      <c r="D1833" s="10">
        <v>53530</v>
      </c>
      <c r="F1833" s="10">
        <v>2023</v>
      </c>
      <c r="G1833" s="40" t="s">
        <v>11396</v>
      </c>
      <c r="H1833" s="40" t="s">
        <v>12301</v>
      </c>
      <c r="I1833" t="s">
        <v>5119</v>
      </c>
      <c r="J1833">
        <v>8</v>
      </c>
      <c r="M1833" t="s">
        <v>24</v>
      </c>
      <c r="N1833">
        <v>4.8</v>
      </c>
      <c r="R1833" s="51">
        <f>Table71417[[#This Row],[Climate finance ($ million)]]/Table71417[[#This Row],[Total commitment ($ million)]]</f>
        <v>0.6</v>
      </c>
      <c r="S1833" s="40" t="s">
        <v>11534</v>
      </c>
      <c r="T1833" s="1" t="s">
        <v>8817</v>
      </c>
    </row>
    <row r="1834" spans="1:20" x14ac:dyDescent="0.25">
      <c r="A1834" t="s">
        <v>8816</v>
      </c>
      <c r="B1834" s="40" t="s">
        <v>91</v>
      </c>
      <c r="C1834" t="s">
        <v>11767</v>
      </c>
      <c r="D1834" s="10">
        <v>53531</v>
      </c>
      <c r="F1834" s="10">
        <v>2022</v>
      </c>
      <c r="G1834" s="40" t="s">
        <v>11396</v>
      </c>
      <c r="H1834" s="40" t="s">
        <v>12301</v>
      </c>
      <c r="I1834" t="s">
        <v>5170</v>
      </c>
      <c r="J1834">
        <v>3</v>
      </c>
      <c r="M1834" t="s">
        <v>24</v>
      </c>
      <c r="N1834">
        <v>1.8</v>
      </c>
      <c r="R1834" s="51">
        <f>Table71417[[#This Row],[Climate finance ($ million)]]/Table71417[[#This Row],[Total commitment ($ million)]]</f>
        <v>0.6</v>
      </c>
      <c r="S1834" s="40" t="s">
        <v>11768</v>
      </c>
      <c r="T1834" s="1" t="s">
        <v>8819</v>
      </c>
    </row>
    <row r="1835" spans="1:20" x14ac:dyDescent="0.25">
      <c r="A1835" t="s">
        <v>8816</v>
      </c>
      <c r="B1835" s="40" t="s">
        <v>91</v>
      </c>
      <c r="C1835" t="s">
        <v>11767</v>
      </c>
      <c r="D1835" s="10">
        <v>53531</v>
      </c>
      <c r="F1835" s="10">
        <v>2023</v>
      </c>
      <c r="G1835" s="40" t="s">
        <v>11396</v>
      </c>
      <c r="H1835" s="40" t="s">
        <v>12301</v>
      </c>
      <c r="I1835" t="s">
        <v>5119</v>
      </c>
      <c r="J1835">
        <v>2</v>
      </c>
      <c r="M1835" t="s">
        <v>24</v>
      </c>
      <c r="N1835">
        <v>1.2</v>
      </c>
      <c r="R1835" s="51">
        <f>Table71417[[#This Row],[Climate finance ($ million)]]/Table71417[[#This Row],[Total commitment ($ million)]]</f>
        <v>0.6</v>
      </c>
      <c r="S1835" s="40" t="s">
        <v>11768</v>
      </c>
      <c r="T1835" s="1" t="s">
        <v>8817</v>
      </c>
    </row>
    <row r="1836" spans="1:20" x14ac:dyDescent="0.25">
      <c r="A1836" t="s">
        <v>8816</v>
      </c>
      <c r="B1836" s="40" t="s">
        <v>91</v>
      </c>
      <c r="C1836" t="s">
        <v>5415</v>
      </c>
      <c r="D1836" s="10">
        <v>53532</v>
      </c>
      <c r="F1836" s="10">
        <v>2023</v>
      </c>
      <c r="G1836" s="46" t="s">
        <v>4725</v>
      </c>
      <c r="H1836" s="46" t="s">
        <v>12301</v>
      </c>
      <c r="I1836" t="s">
        <v>84</v>
      </c>
      <c r="J1836">
        <v>140</v>
      </c>
      <c r="M1836" t="s">
        <v>24</v>
      </c>
      <c r="N1836">
        <v>61.6</v>
      </c>
      <c r="R1836" s="51">
        <f>Table71417[[#This Row],[Climate finance ($ million)]]/Table71417[[#This Row],[Total commitment ($ million)]]</f>
        <v>0.44</v>
      </c>
      <c r="S1836" s="44" t="s">
        <v>11644</v>
      </c>
      <c r="T1836" s="1" t="s">
        <v>8817</v>
      </c>
    </row>
    <row r="1837" spans="1:20" x14ac:dyDescent="0.25">
      <c r="A1837" t="s">
        <v>8816</v>
      </c>
      <c r="B1837" s="40" t="s">
        <v>91</v>
      </c>
      <c r="C1837" t="s">
        <v>12296</v>
      </c>
      <c r="D1837" s="10">
        <v>53539</v>
      </c>
      <c r="F1837" s="10">
        <v>2022</v>
      </c>
      <c r="G1837" s="40" t="s">
        <v>6375</v>
      </c>
      <c r="H1837" s="46" t="s">
        <v>12301</v>
      </c>
      <c r="I1837" t="s">
        <v>5170</v>
      </c>
      <c r="J1837">
        <v>3</v>
      </c>
      <c r="M1837" t="s">
        <v>24</v>
      </c>
      <c r="N1837">
        <v>1.8</v>
      </c>
      <c r="R1837" s="51">
        <f>Table71417[[#This Row],[Climate finance ($ million)]]/Table71417[[#This Row],[Total commitment ($ million)]]</f>
        <v>0.6</v>
      </c>
      <c r="S1837" s="40" t="s">
        <v>11736</v>
      </c>
      <c r="T1837" s="1" t="s">
        <v>8819</v>
      </c>
    </row>
    <row r="1838" spans="1:20" x14ac:dyDescent="0.25">
      <c r="A1838" t="s">
        <v>8816</v>
      </c>
      <c r="B1838" s="46" t="s">
        <v>91</v>
      </c>
      <c r="C1838" t="s">
        <v>12288</v>
      </c>
      <c r="D1838" s="10">
        <v>53554</v>
      </c>
      <c r="F1838" s="10">
        <v>2023</v>
      </c>
      <c r="G1838" s="46" t="s">
        <v>9380</v>
      </c>
      <c r="H1838" s="46" t="s">
        <v>196</v>
      </c>
      <c r="I1838" t="s">
        <v>4931</v>
      </c>
      <c r="J1838">
        <v>6</v>
      </c>
      <c r="M1838" t="s">
        <v>24</v>
      </c>
      <c r="N1838">
        <v>4.5</v>
      </c>
      <c r="R1838" s="51">
        <f>Table71417[[#This Row],[Climate finance ($ million)]]/Table71417[[#This Row],[Total commitment ($ million)]]</f>
        <v>0.75</v>
      </c>
      <c r="S1838" s="40" t="s">
        <v>11446</v>
      </c>
      <c r="T1838" s="1" t="s">
        <v>8817</v>
      </c>
    </row>
    <row r="1839" spans="1:20" x14ac:dyDescent="0.25">
      <c r="A1839" t="s">
        <v>8816</v>
      </c>
      <c r="B1839" s="46" t="s">
        <v>91</v>
      </c>
      <c r="C1839" t="s">
        <v>5584</v>
      </c>
      <c r="D1839" s="10">
        <v>53556</v>
      </c>
      <c r="F1839" s="10">
        <v>2022</v>
      </c>
      <c r="G1839" s="46" t="s">
        <v>9334</v>
      </c>
      <c r="H1839" s="40" t="s">
        <v>12301</v>
      </c>
      <c r="I1839" t="s">
        <v>84</v>
      </c>
      <c r="J1839">
        <v>7.1</v>
      </c>
      <c r="M1839" t="s">
        <v>24</v>
      </c>
      <c r="N1839">
        <v>7.1</v>
      </c>
      <c r="R1839" s="51">
        <f>Table71417[[#This Row],[Climate finance ($ million)]]/Table71417[[#This Row],[Total commitment ($ million)]]</f>
        <v>1</v>
      </c>
      <c r="S1839" s="40" t="s">
        <v>11743</v>
      </c>
      <c r="T1839" s="1" t="s">
        <v>8819</v>
      </c>
    </row>
    <row r="1840" spans="1:20" x14ac:dyDescent="0.25">
      <c r="A1840" t="s">
        <v>8816</v>
      </c>
      <c r="B1840" s="40" t="s">
        <v>91</v>
      </c>
      <c r="C1840" t="s">
        <v>5950</v>
      </c>
      <c r="D1840" s="10">
        <v>53558</v>
      </c>
      <c r="F1840" s="10">
        <v>2022</v>
      </c>
      <c r="G1840" s="40" t="s">
        <v>12167</v>
      </c>
      <c r="H1840" s="46" t="s">
        <v>12301</v>
      </c>
      <c r="I1840" t="s">
        <v>6037</v>
      </c>
      <c r="J1840">
        <v>18.7</v>
      </c>
      <c r="M1840" t="s">
        <v>24</v>
      </c>
      <c r="N1840">
        <v>18.7</v>
      </c>
      <c r="R1840" s="51">
        <f>Table71417[[#This Row],[Climate finance ($ million)]]/Table71417[[#This Row],[Total commitment ($ million)]]</f>
        <v>1</v>
      </c>
      <c r="S1840" s="44" t="s">
        <v>11556</v>
      </c>
      <c r="T1840" s="1" t="s">
        <v>8819</v>
      </c>
    </row>
    <row r="1841" spans="1:20" x14ac:dyDescent="0.25">
      <c r="A1841" t="s">
        <v>8816</v>
      </c>
      <c r="B1841" s="40" t="s">
        <v>91</v>
      </c>
      <c r="C1841" t="s">
        <v>12236</v>
      </c>
      <c r="D1841" s="10">
        <v>53564</v>
      </c>
      <c r="F1841" s="10">
        <v>2022</v>
      </c>
      <c r="G1841" s="40" t="s">
        <v>4726</v>
      </c>
      <c r="H1841" s="40" t="s">
        <v>12301</v>
      </c>
      <c r="I1841" t="s">
        <v>5170</v>
      </c>
      <c r="J1841">
        <v>13.1</v>
      </c>
      <c r="M1841" t="s">
        <v>24</v>
      </c>
      <c r="N1841">
        <v>10.5</v>
      </c>
      <c r="R1841" s="51">
        <f>Table71417[[#This Row],[Climate finance ($ million)]]/Table71417[[#This Row],[Total commitment ($ million)]]</f>
        <v>0.80152671755725191</v>
      </c>
      <c r="S1841" t="s">
        <v>11395</v>
      </c>
      <c r="T1841" s="1" t="s">
        <v>8819</v>
      </c>
    </row>
    <row r="1842" spans="1:20" x14ac:dyDescent="0.25">
      <c r="A1842" t="s">
        <v>8816</v>
      </c>
      <c r="B1842" s="40" t="s">
        <v>91</v>
      </c>
      <c r="C1842" t="s">
        <v>4933</v>
      </c>
      <c r="D1842" s="10">
        <v>53569</v>
      </c>
      <c r="F1842" s="10">
        <v>2023</v>
      </c>
      <c r="G1842" s="40" t="s">
        <v>12163</v>
      </c>
      <c r="H1842" s="40" t="s">
        <v>196</v>
      </c>
      <c r="I1842" t="s">
        <v>4934</v>
      </c>
      <c r="J1842">
        <v>30.2</v>
      </c>
      <c r="M1842" t="s">
        <v>24</v>
      </c>
      <c r="N1842">
        <v>7.5</v>
      </c>
      <c r="R1842" s="51">
        <f>Table71417[[#This Row],[Climate finance ($ million)]]/Table71417[[#This Row],[Total commitment ($ million)]]</f>
        <v>0.24834437086092717</v>
      </c>
      <c r="S1842" s="40" t="s">
        <v>11666</v>
      </c>
      <c r="T1842" s="1" t="s">
        <v>8817</v>
      </c>
    </row>
    <row r="1843" spans="1:20" x14ac:dyDescent="0.25">
      <c r="A1843" t="s">
        <v>8816</v>
      </c>
      <c r="B1843" s="40" t="s">
        <v>91</v>
      </c>
      <c r="C1843" t="s">
        <v>12355</v>
      </c>
      <c r="D1843" s="10">
        <v>53570</v>
      </c>
      <c r="F1843" s="10">
        <v>2022</v>
      </c>
      <c r="G1843" s="46" t="s">
        <v>8761</v>
      </c>
      <c r="H1843" s="46" t="s">
        <v>12301</v>
      </c>
      <c r="I1843" t="s">
        <v>5170</v>
      </c>
      <c r="J1843">
        <v>30.6</v>
      </c>
      <c r="M1843" t="s">
        <v>24</v>
      </c>
      <c r="N1843">
        <v>26.3</v>
      </c>
      <c r="R1843" s="51">
        <f>Table71417[[#This Row],[Climate finance ($ million)]]/Table71417[[#This Row],[Total commitment ($ million)]]</f>
        <v>0.85947712418300648</v>
      </c>
      <c r="S1843" s="44" t="s">
        <v>11733</v>
      </c>
      <c r="T1843" s="1" t="s">
        <v>8819</v>
      </c>
    </row>
    <row r="1844" spans="1:20" x14ac:dyDescent="0.25">
      <c r="A1844" t="s">
        <v>8816</v>
      </c>
      <c r="B1844" s="40" t="s">
        <v>91</v>
      </c>
      <c r="C1844" t="s">
        <v>5080</v>
      </c>
      <c r="D1844" s="10">
        <v>53573</v>
      </c>
      <c r="F1844" s="10">
        <v>2023</v>
      </c>
      <c r="G1844" s="40" t="s">
        <v>14354</v>
      </c>
      <c r="H1844" s="40" t="s">
        <v>12301</v>
      </c>
      <c r="I1844" t="s">
        <v>4982</v>
      </c>
      <c r="J1844">
        <v>200</v>
      </c>
      <c r="M1844" t="s">
        <v>24</v>
      </c>
      <c r="N1844">
        <v>200</v>
      </c>
      <c r="R1844" s="51">
        <f>Table71417[[#This Row],[Climate finance ($ million)]]/Table71417[[#This Row],[Total commitment ($ million)]]</f>
        <v>1</v>
      </c>
      <c r="S1844" s="40" t="s">
        <v>11555</v>
      </c>
      <c r="T1844" s="1" t="s">
        <v>8817</v>
      </c>
    </row>
    <row r="1845" spans="1:20" x14ac:dyDescent="0.25">
      <c r="A1845" t="s">
        <v>8816</v>
      </c>
      <c r="B1845" s="40" t="s">
        <v>91</v>
      </c>
      <c r="C1845" t="s">
        <v>12198</v>
      </c>
      <c r="D1845" s="10">
        <v>53593</v>
      </c>
      <c r="F1845" s="10">
        <v>2022</v>
      </c>
      <c r="G1845" s="40" t="s">
        <v>9320</v>
      </c>
      <c r="H1845" s="40" t="s">
        <v>318</v>
      </c>
      <c r="I1845" t="s">
        <v>6037</v>
      </c>
      <c r="J1845">
        <v>15</v>
      </c>
      <c r="M1845" t="s">
        <v>24</v>
      </c>
      <c r="N1845">
        <v>15</v>
      </c>
      <c r="R1845" s="51">
        <f>Table71417[[#This Row],[Climate finance ($ million)]]/Table71417[[#This Row],[Total commitment ($ million)]]</f>
        <v>1</v>
      </c>
      <c r="S1845" t="s">
        <v>11395</v>
      </c>
      <c r="T1845" s="1" t="s">
        <v>8819</v>
      </c>
    </row>
    <row r="1846" spans="1:20" x14ac:dyDescent="0.25">
      <c r="A1846" t="s">
        <v>8816</v>
      </c>
      <c r="B1846" s="40" t="s">
        <v>91</v>
      </c>
      <c r="C1846" t="s">
        <v>12196</v>
      </c>
      <c r="D1846" s="10">
        <v>53594</v>
      </c>
      <c r="F1846" s="10">
        <v>2022</v>
      </c>
      <c r="G1846" s="40" t="s">
        <v>9320</v>
      </c>
      <c r="H1846" s="40" t="s">
        <v>318</v>
      </c>
      <c r="I1846" t="s">
        <v>6037</v>
      </c>
      <c r="J1846">
        <v>10</v>
      </c>
      <c r="M1846" t="s">
        <v>24</v>
      </c>
      <c r="N1846">
        <v>10</v>
      </c>
      <c r="R1846" s="51">
        <f>Table71417[[#This Row],[Climate finance ($ million)]]/Table71417[[#This Row],[Total commitment ($ million)]]</f>
        <v>1</v>
      </c>
      <c r="S1846" t="s">
        <v>11395</v>
      </c>
      <c r="T1846" s="1" t="s">
        <v>8819</v>
      </c>
    </row>
    <row r="1847" spans="1:20" x14ac:dyDescent="0.25">
      <c r="A1847" t="s">
        <v>8816</v>
      </c>
      <c r="B1847" s="40" t="s">
        <v>91</v>
      </c>
      <c r="C1847" t="s">
        <v>11744</v>
      </c>
      <c r="D1847" s="10">
        <v>53597</v>
      </c>
      <c r="F1847" s="10">
        <v>2022</v>
      </c>
      <c r="G1847" s="40" t="s">
        <v>8808</v>
      </c>
      <c r="H1847" s="40" t="s">
        <v>12301</v>
      </c>
      <c r="I1847" t="s">
        <v>5170</v>
      </c>
      <c r="J1847">
        <v>2</v>
      </c>
      <c r="M1847" t="s">
        <v>24</v>
      </c>
      <c r="N1847">
        <v>1.4</v>
      </c>
      <c r="R1847" s="51">
        <f>Table71417[[#This Row],[Climate finance ($ million)]]/Table71417[[#This Row],[Total commitment ($ million)]]</f>
        <v>0.7</v>
      </c>
      <c r="S1847" s="40" t="s">
        <v>11745</v>
      </c>
      <c r="T1847" s="1" t="s">
        <v>8819</v>
      </c>
    </row>
    <row r="1848" spans="1:20" x14ac:dyDescent="0.25">
      <c r="A1848" t="s">
        <v>8816</v>
      </c>
      <c r="B1848" s="40" t="s">
        <v>66</v>
      </c>
      <c r="C1848" t="s">
        <v>12224</v>
      </c>
      <c r="D1848" s="10">
        <v>53600</v>
      </c>
      <c r="F1848" s="10">
        <v>2023</v>
      </c>
      <c r="G1848" s="40" t="s">
        <v>525</v>
      </c>
      <c r="H1848" s="40" t="s">
        <v>12301</v>
      </c>
      <c r="I1848" t="s">
        <v>141</v>
      </c>
      <c r="J1848">
        <v>8.8000000000000007</v>
      </c>
      <c r="M1848" t="s">
        <v>24</v>
      </c>
      <c r="N1848">
        <v>8.8000000000000007</v>
      </c>
      <c r="R1848" s="51">
        <f>Table71417[[#This Row],[Climate finance ($ million)]]/Table71417[[#This Row],[Total commitment ($ million)]]</f>
        <v>1</v>
      </c>
      <c r="S1848" s="40" t="s">
        <v>11676</v>
      </c>
      <c r="T1848" s="1" t="s">
        <v>8817</v>
      </c>
    </row>
    <row r="1849" spans="1:20" x14ac:dyDescent="0.25">
      <c r="A1849" t="s">
        <v>8816</v>
      </c>
      <c r="B1849" s="40" t="s">
        <v>91</v>
      </c>
      <c r="C1849" t="s">
        <v>11655</v>
      </c>
      <c r="D1849" s="10">
        <v>53603</v>
      </c>
      <c r="F1849" s="10">
        <v>2022</v>
      </c>
      <c r="G1849" s="40" t="s">
        <v>2591</v>
      </c>
      <c r="H1849" s="40" t="s">
        <v>12301</v>
      </c>
      <c r="I1849" t="s">
        <v>4924</v>
      </c>
      <c r="J1849">
        <v>1.9</v>
      </c>
      <c r="M1849" t="s">
        <v>25</v>
      </c>
      <c r="N1849">
        <v>1.9</v>
      </c>
      <c r="R1849" s="51">
        <f>Table71417[[#This Row],[Climate finance ($ million)]]/Table71417[[#This Row],[Total commitment ($ million)]]</f>
        <v>1</v>
      </c>
      <c r="S1849" s="40" t="s">
        <v>11656</v>
      </c>
      <c r="T1849" s="1" t="s">
        <v>8819</v>
      </c>
    </row>
    <row r="1850" spans="1:20" x14ac:dyDescent="0.25">
      <c r="A1850" t="s">
        <v>8816</v>
      </c>
      <c r="B1850" s="40" t="s">
        <v>91</v>
      </c>
      <c r="C1850" t="s">
        <v>5706</v>
      </c>
      <c r="D1850" s="10">
        <v>53604</v>
      </c>
      <c r="F1850" s="10">
        <v>2022</v>
      </c>
      <c r="G1850" s="46" t="s">
        <v>4725</v>
      </c>
      <c r="H1850" s="46" t="s">
        <v>12301</v>
      </c>
      <c r="I1850" t="s">
        <v>141</v>
      </c>
      <c r="J1850">
        <v>93.7</v>
      </c>
      <c r="M1850" t="s">
        <v>72</v>
      </c>
      <c r="N1850">
        <v>61.8</v>
      </c>
      <c r="R1850" s="51">
        <f>Table71417[[#This Row],[Climate finance ($ million)]]/Table71417[[#This Row],[Total commitment ($ million)]]</f>
        <v>0.65955176093916745</v>
      </c>
      <c r="S1850" s="44" t="s">
        <v>11760</v>
      </c>
      <c r="T1850" s="1" t="s">
        <v>8819</v>
      </c>
    </row>
    <row r="1851" spans="1:20" x14ac:dyDescent="0.25">
      <c r="A1851" t="s">
        <v>8816</v>
      </c>
      <c r="B1851" s="40" t="s">
        <v>91</v>
      </c>
      <c r="C1851" t="s">
        <v>4936</v>
      </c>
      <c r="D1851" s="10">
        <v>53605</v>
      </c>
      <c r="F1851" s="10">
        <v>2023</v>
      </c>
      <c r="G1851" s="40" t="s">
        <v>4725</v>
      </c>
      <c r="H1851" s="40" t="s">
        <v>12301</v>
      </c>
      <c r="I1851" t="s">
        <v>6037</v>
      </c>
      <c r="J1851">
        <v>75</v>
      </c>
      <c r="M1851" t="s">
        <v>24</v>
      </c>
      <c r="N1851">
        <v>51.2</v>
      </c>
      <c r="R1851" s="51">
        <f>Table71417[[#This Row],[Climate finance ($ million)]]/Table71417[[#This Row],[Total commitment ($ million)]]</f>
        <v>0.68266666666666675</v>
      </c>
      <c r="S1851" s="40" t="s">
        <v>11443</v>
      </c>
      <c r="T1851" s="1" t="s">
        <v>8817</v>
      </c>
    </row>
    <row r="1852" spans="1:20" x14ac:dyDescent="0.25">
      <c r="A1852" t="s">
        <v>8816</v>
      </c>
      <c r="B1852" s="46" t="s">
        <v>66</v>
      </c>
      <c r="C1852" t="s">
        <v>5708</v>
      </c>
      <c r="D1852" s="10">
        <v>53607</v>
      </c>
      <c r="F1852" s="10">
        <v>2022</v>
      </c>
      <c r="G1852" s="49" t="s">
        <v>9317</v>
      </c>
      <c r="H1852" s="46" t="s">
        <v>12301</v>
      </c>
      <c r="I1852" t="s">
        <v>141</v>
      </c>
      <c r="J1852">
        <v>22.5</v>
      </c>
      <c r="M1852" t="s">
        <v>24</v>
      </c>
      <c r="N1852">
        <v>11.3</v>
      </c>
      <c r="R1852" s="51">
        <f>Table71417[[#This Row],[Climate finance ($ million)]]/Table71417[[#This Row],[Total commitment ($ million)]]</f>
        <v>0.50222222222222224</v>
      </c>
      <c r="S1852" s="44" t="s">
        <v>11714</v>
      </c>
      <c r="T1852" s="1" t="s">
        <v>8819</v>
      </c>
    </row>
    <row r="1853" spans="1:20" x14ac:dyDescent="0.25">
      <c r="A1853" t="s">
        <v>8816</v>
      </c>
      <c r="B1853" s="40" t="s">
        <v>91</v>
      </c>
      <c r="C1853" t="s">
        <v>11775</v>
      </c>
      <c r="D1853" s="10">
        <v>53614</v>
      </c>
      <c r="F1853" s="10">
        <v>2022</v>
      </c>
      <c r="G1853" s="40" t="s">
        <v>8808</v>
      </c>
      <c r="H1853" s="40" t="s">
        <v>12301</v>
      </c>
      <c r="I1853" t="s">
        <v>5170</v>
      </c>
      <c r="J1853">
        <v>4</v>
      </c>
      <c r="M1853" t="s">
        <v>24</v>
      </c>
      <c r="N1853">
        <v>2.8</v>
      </c>
      <c r="R1853" s="51">
        <f>Table71417[[#This Row],[Climate finance ($ million)]]/Table71417[[#This Row],[Total commitment ($ million)]]</f>
        <v>0.7</v>
      </c>
      <c r="S1853" s="40" t="s">
        <v>11776</v>
      </c>
      <c r="T1853" s="1" t="s">
        <v>8819</v>
      </c>
    </row>
    <row r="1854" spans="1:20" x14ac:dyDescent="0.25">
      <c r="A1854" t="s">
        <v>8816</v>
      </c>
      <c r="B1854" s="40" t="s">
        <v>66</v>
      </c>
      <c r="C1854" t="s">
        <v>12256</v>
      </c>
      <c r="D1854" s="10">
        <v>53615</v>
      </c>
      <c r="F1854" s="10">
        <v>2022</v>
      </c>
      <c r="G1854" s="40" t="s">
        <v>4725</v>
      </c>
      <c r="H1854" s="40" t="s">
        <v>12301</v>
      </c>
      <c r="I1854" t="s">
        <v>4856</v>
      </c>
      <c r="J1854">
        <v>75</v>
      </c>
      <c r="M1854" t="s">
        <v>24</v>
      </c>
      <c r="N1854">
        <v>75</v>
      </c>
      <c r="R1854" s="51">
        <f>Table71417[[#This Row],[Climate finance ($ million)]]/Table71417[[#This Row],[Total commitment ($ million)]]</f>
        <v>1</v>
      </c>
      <c r="S1854" t="s">
        <v>11395</v>
      </c>
      <c r="T1854" s="1" t="s">
        <v>8819</v>
      </c>
    </row>
    <row r="1855" spans="1:20" x14ac:dyDescent="0.25">
      <c r="A1855" t="s">
        <v>8816</v>
      </c>
      <c r="B1855" s="40" t="s">
        <v>66</v>
      </c>
      <c r="C1855" t="s">
        <v>11717</v>
      </c>
      <c r="D1855" s="10">
        <v>53619</v>
      </c>
      <c r="F1855" s="10">
        <v>2023</v>
      </c>
      <c r="G1855" s="40" t="s">
        <v>4725</v>
      </c>
      <c r="H1855" s="40" t="s">
        <v>12301</v>
      </c>
      <c r="I1855" t="s">
        <v>4856</v>
      </c>
      <c r="J1855">
        <v>70</v>
      </c>
      <c r="M1855" t="s">
        <v>72</v>
      </c>
      <c r="N1855">
        <v>70</v>
      </c>
      <c r="R1855" s="51">
        <f>Table71417[[#This Row],[Climate finance ($ million)]]/Table71417[[#This Row],[Total commitment ($ million)]]</f>
        <v>1</v>
      </c>
      <c r="S1855" s="40" t="s">
        <v>11718</v>
      </c>
      <c r="T1855" s="1" t="s">
        <v>8817</v>
      </c>
    </row>
    <row r="1856" spans="1:20" x14ac:dyDescent="0.25">
      <c r="A1856" t="s">
        <v>8816</v>
      </c>
      <c r="B1856" s="40" t="s">
        <v>66</v>
      </c>
      <c r="C1856" t="s">
        <v>12226</v>
      </c>
      <c r="D1856" s="10">
        <v>53622</v>
      </c>
      <c r="F1856" s="10">
        <v>2023</v>
      </c>
      <c r="G1856" s="40" t="s">
        <v>6300</v>
      </c>
      <c r="H1856" s="40" t="s">
        <v>12301</v>
      </c>
      <c r="I1856" t="s">
        <v>84</v>
      </c>
      <c r="J1856">
        <v>4.5999999999999996</v>
      </c>
      <c r="M1856" t="s">
        <v>24</v>
      </c>
      <c r="N1856">
        <v>4.5999999999999996</v>
      </c>
      <c r="R1856" s="51">
        <f>Table71417[[#This Row],[Climate finance ($ million)]]/Table71417[[#This Row],[Total commitment ($ million)]]</f>
        <v>1</v>
      </c>
      <c r="S1856" s="40" t="s">
        <v>11487</v>
      </c>
      <c r="T1856" s="1" t="s">
        <v>8817</v>
      </c>
    </row>
    <row r="1857" spans="1:20" x14ac:dyDescent="0.25">
      <c r="A1857" t="s">
        <v>8816</v>
      </c>
      <c r="B1857" s="40" t="s">
        <v>91</v>
      </c>
      <c r="C1857" t="s">
        <v>11605</v>
      </c>
      <c r="D1857" s="10">
        <v>53623</v>
      </c>
      <c r="F1857" s="10">
        <v>2023</v>
      </c>
      <c r="G1857" s="40" t="s">
        <v>6654</v>
      </c>
      <c r="H1857" s="40" t="s">
        <v>12301</v>
      </c>
      <c r="I1857" t="s">
        <v>4924</v>
      </c>
      <c r="J1857">
        <v>6</v>
      </c>
      <c r="M1857" t="s">
        <v>24</v>
      </c>
      <c r="N1857">
        <v>6</v>
      </c>
      <c r="R1857" s="51">
        <f>Table71417[[#This Row],[Climate finance ($ million)]]/Table71417[[#This Row],[Total commitment ($ million)]]</f>
        <v>1</v>
      </c>
      <c r="S1857" s="40" t="s">
        <v>11606</v>
      </c>
      <c r="T1857" s="1" t="s">
        <v>8817</v>
      </c>
    </row>
    <row r="1858" spans="1:20" x14ac:dyDescent="0.25">
      <c r="A1858" t="s">
        <v>8816</v>
      </c>
      <c r="B1858" s="40" t="s">
        <v>91</v>
      </c>
      <c r="C1858" t="s">
        <v>11790</v>
      </c>
      <c r="D1858" s="10">
        <v>53625</v>
      </c>
      <c r="F1858" s="10">
        <v>2022</v>
      </c>
      <c r="G1858" s="40" t="s">
        <v>8808</v>
      </c>
      <c r="H1858" s="40" t="s">
        <v>12301</v>
      </c>
      <c r="I1858" t="s">
        <v>5170</v>
      </c>
      <c r="J1858">
        <v>2</v>
      </c>
      <c r="M1858" t="s">
        <v>24</v>
      </c>
      <c r="N1858">
        <v>1.4</v>
      </c>
      <c r="R1858" s="51">
        <f>Table71417[[#This Row],[Climate finance ($ million)]]/Table71417[[#This Row],[Total commitment ($ million)]]</f>
        <v>0.7</v>
      </c>
      <c r="S1858" s="40" t="s">
        <v>11791</v>
      </c>
      <c r="T1858" s="1" t="s">
        <v>8819</v>
      </c>
    </row>
    <row r="1859" spans="1:20" x14ac:dyDescent="0.25">
      <c r="A1859" t="s">
        <v>8816</v>
      </c>
      <c r="B1859" s="40" t="s">
        <v>91</v>
      </c>
      <c r="C1859" t="s">
        <v>12294</v>
      </c>
      <c r="D1859" s="10">
        <v>53628</v>
      </c>
      <c r="F1859" s="10">
        <v>2023</v>
      </c>
      <c r="G1859" s="40" t="s">
        <v>6429</v>
      </c>
      <c r="H1859" s="46" t="s">
        <v>12301</v>
      </c>
      <c r="I1859" t="s">
        <v>5119</v>
      </c>
      <c r="J1859">
        <v>10</v>
      </c>
      <c r="M1859" t="s">
        <v>24</v>
      </c>
      <c r="N1859">
        <v>4.5</v>
      </c>
      <c r="R1859" s="51">
        <f>Table71417[[#This Row],[Climate finance ($ million)]]/Table71417[[#This Row],[Total commitment ($ million)]]</f>
        <v>0.45</v>
      </c>
      <c r="S1859" s="40" t="s">
        <v>11798</v>
      </c>
      <c r="T1859" s="1" t="s">
        <v>8817</v>
      </c>
    </row>
    <row r="1860" spans="1:20" x14ac:dyDescent="0.25">
      <c r="A1860" t="s">
        <v>8816</v>
      </c>
      <c r="B1860" s="46" t="s">
        <v>91</v>
      </c>
      <c r="C1860" t="s">
        <v>12280</v>
      </c>
      <c r="D1860" s="10">
        <v>53632</v>
      </c>
      <c r="F1860" s="10">
        <v>2023</v>
      </c>
      <c r="G1860" s="46" t="s">
        <v>6654</v>
      </c>
      <c r="H1860" s="40" t="s">
        <v>12301</v>
      </c>
      <c r="I1860" t="s">
        <v>4924</v>
      </c>
      <c r="J1860">
        <v>1.5</v>
      </c>
      <c r="M1860" t="s">
        <v>25</v>
      </c>
      <c r="N1860">
        <v>0.1</v>
      </c>
      <c r="R1860" s="51">
        <f>Table71417[[#This Row],[Climate finance ($ million)]]/Table71417[[#This Row],[Total commitment ($ million)]]</f>
        <v>6.6666666666666666E-2</v>
      </c>
      <c r="S1860" s="40" t="s">
        <v>11473</v>
      </c>
      <c r="T1860" s="1" t="s">
        <v>8817</v>
      </c>
    </row>
    <row r="1861" spans="1:20" x14ac:dyDescent="0.25">
      <c r="A1861" t="s">
        <v>8816</v>
      </c>
      <c r="B1861" s="40" t="s">
        <v>91</v>
      </c>
      <c r="C1861" t="s">
        <v>5417</v>
      </c>
      <c r="D1861" s="10">
        <v>53634</v>
      </c>
      <c r="F1861" s="10">
        <v>2023</v>
      </c>
      <c r="G1861" s="40" t="s">
        <v>306</v>
      </c>
      <c r="H1861" s="40" t="s">
        <v>12301</v>
      </c>
      <c r="I1861" t="s">
        <v>84</v>
      </c>
      <c r="J1861">
        <v>36.1</v>
      </c>
      <c r="M1861" t="s">
        <v>24</v>
      </c>
      <c r="N1861">
        <v>16.600000000000001</v>
      </c>
      <c r="R1861" s="51">
        <f>Table71417[[#This Row],[Climate finance ($ million)]]/Table71417[[#This Row],[Total commitment ($ million)]]</f>
        <v>0.45983379501385041</v>
      </c>
      <c r="S1861" s="40" t="s">
        <v>11789</v>
      </c>
      <c r="T1861" s="1" t="s">
        <v>8817</v>
      </c>
    </row>
    <row r="1862" spans="1:20" x14ac:dyDescent="0.25">
      <c r="A1862" t="s">
        <v>8816</v>
      </c>
      <c r="B1862" s="40" t="s">
        <v>91</v>
      </c>
      <c r="C1862" t="s">
        <v>11705</v>
      </c>
      <c r="D1862" s="10">
        <v>53635</v>
      </c>
      <c r="F1862" s="10">
        <v>2022</v>
      </c>
      <c r="G1862" s="40" t="s">
        <v>430</v>
      </c>
      <c r="H1862" s="40" t="s">
        <v>12301</v>
      </c>
      <c r="I1862" t="s">
        <v>5170</v>
      </c>
      <c r="J1862">
        <v>21.1</v>
      </c>
      <c r="M1862" t="s">
        <v>72</v>
      </c>
      <c r="N1862">
        <v>21.1</v>
      </c>
      <c r="R1862" s="51">
        <f>Table71417[[#This Row],[Climate finance ($ million)]]/Table71417[[#This Row],[Total commitment ($ million)]]</f>
        <v>1</v>
      </c>
      <c r="S1862" s="40" t="s">
        <v>11706</v>
      </c>
      <c r="T1862" s="1" t="s">
        <v>8819</v>
      </c>
    </row>
    <row r="1863" spans="1:20" x14ac:dyDescent="0.25">
      <c r="A1863" t="s">
        <v>8816</v>
      </c>
      <c r="B1863" s="40" t="s">
        <v>91</v>
      </c>
      <c r="C1863" t="s">
        <v>11705</v>
      </c>
      <c r="D1863" s="10">
        <v>53635</v>
      </c>
      <c r="F1863" s="10">
        <v>2023</v>
      </c>
      <c r="G1863" s="40" t="s">
        <v>430</v>
      </c>
      <c r="H1863" s="40" t="s">
        <v>12301</v>
      </c>
      <c r="I1863" t="s">
        <v>5119</v>
      </c>
      <c r="J1863">
        <v>20.3</v>
      </c>
      <c r="M1863" t="s">
        <v>72</v>
      </c>
      <c r="N1863">
        <v>20.3</v>
      </c>
      <c r="R1863" s="51">
        <f>Table71417[[#This Row],[Climate finance ($ million)]]/Table71417[[#This Row],[Total commitment ($ million)]]</f>
        <v>1</v>
      </c>
      <c r="S1863" s="40" t="s">
        <v>11706</v>
      </c>
      <c r="T1863" s="1" t="s">
        <v>8817</v>
      </c>
    </row>
    <row r="1864" spans="1:20" x14ac:dyDescent="0.25">
      <c r="A1864" t="s">
        <v>8816</v>
      </c>
      <c r="B1864" s="46" t="s">
        <v>91</v>
      </c>
      <c r="C1864" t="s">
        <v>5648</v>
      </c>
      <c r="D1864" s="10">
        <v>53639</v>
      </c>
      <c r="F1864" s="10">
        <v>2022</v>
      </c>
      <c r="G1864" s="46" t="s">
        <v>9364</v>
      </c>
      <c r="H1864" s="46" t="s">
        <v>12301</v>
      </c>
      <c r="I1864" t="s">
        <v>5602</v>
      </c>
      <c r="J1864">
        <v>56.3</v>
      </c>
      <c r="M1864" t="s">
        <v>24</v>
      </c>
      <c r="N1864">
        <v>56.3</v>
      </c>
      <c r="R1864" s="51">
        <f>Table71417[[#This Row],[Climate finance ($ million)]]/Table71417[[#This Row],[Total commitment ($ million)]]</f>
        <v>1</v>
      </c>
      <c r="S1864" s="44" t="s">
        <v>11677</v>
      </c>
      <c r="T1864" s="1" t="s">
        <v>8819</v>
      </c>
    </row>
    <row r="1865" spans="1:20" x14ac:dyDescent="0.25">
      <c r="A1865" t="s">
        <v>8816</v>
      </c>
      <c r="B1865" s="40" t="s">
        <v>91</v>
      </c>
      <c r="C1865" t="s">
        <v>11755</v>
      </c>
      <c r="D1865" s="10">
        <v>53640</v>
      </c>
      <c r="F1865" s="10">
        <v>2022</v>
      </c>
      <c r="G1865" s="40" t="s">
        <v>6654</v>
      </c>
      <c r="H1865" s="40" t="s">
        <v>12301</v>
      </c>
      <c r="I1865" t="s">
        <v>5170</v>
      </c>
      <c r="J1865">
        <v>3</v>
      </c>
      <c r="M1865" t="s">
        <v>24</v>
      </c>
      <c r="N1865">
        <v>1.8</v>
      </c>
      <c r="R1865" s="51">
        <f>Table71417[[#This Row],[Climate finance ($ million)]]/Table71417[[#This Row],[Total commitment ($ million)]]</f>
        <v>0.6</v>
      </c>
      <c r="S1865" s="40" t="s">
        <v>11756</v>
      </c>
      <c r="T1865" s="1" t="s">
        <v>8819</v>
      </c>
    </row>
    <row r="1866" spans="1:20" x14ac:dyDescent="0.25">
      <c r="A1866" t="s">
        <v>8816</v>
      </c>
      <c r="B1866" s="40" t="s">
        <v>91</v>
      </c>
      <c r="C1866" t="s">
        <v>11785</v>
      </c>
      <c r="D1866" s="10">
        <v>53642</v>
      </c>
      <c r="F1866" s="10">
        <v>2022</v>
      </c>
      <c r="G1866" s="40" t="s">
        <v>8808</v>
      </c>
      <c r="H1866" s="40" t="s">
        <v>12301</v>
      </c>
      <c r="I1866" t="s">
        <v>5170</v>
      </c>
      <c r="J1866">
        <v>2</v>
      </c>
      <c r="M1866" t="s">
        <v>24</v>
      </c>
      <c r="N1866">
        <v>1.4</v>
      </c>
      <c r="R1866" s="51">
        <f>Table71417[[#This Row],[Climate finance ($ million)]]/Table71417[[#This Row],[Total commitment ($ million)]]</f>
        <v>0.7</v>
      </c>
      <c r="S1866" s="40" t="s">
        <v>11786</v>
      </c>
      <c r="T1866" s="1" t="s">
        <v>8819</v>
      </c>
    </row>
    <row r="1867" spans="1:20" x14ac:dyDescent="0.25">
      <c r="A1867" t="s">
        <v>8816</v>
      </c>
      <c r="B1867" s="40" t="s">
        <v>91</v>
      </c>
      <c r="C1867" t="s">
        <v>12378</v>
      </c>
      <c r="D1867" s="10">
        <v>53644</v>
      </c>
      <c r="F1867" s="10">
        <v>2022</v>
      </c>
      <c r="G1867" s="40" t="s">
        <v>12171</v>
      </c>
      <c r="H1867" s="46" t="s">
        <v>12301</v>
      </c>
      <c r="I1867" t="s">
        <v>4924</v>
      </c>
      <c r="J1867">
        <v>100</v>
      </c>
      <c r="M1867" t="s">
        <v>24</v>
      </c>
      <c r="N1867">
        <v>100</v>
      </c>
      <c r="R1867" s="51">
        <f>Table71417[[#This Row],[Climate finance ($ million)]]/Table71417[[#This Row],[Total commitment ($ million)]]</f>
        <v>1</v>
      </c>
      <c r="S1867" s="44" t="s">
        <v>11746</v>
      </c>
      <c r="T1867" s="1" t="s">
        <v>8819</v>
      </c>
    </row>
    <row r="1868" spans="1:20" x14ac:dyDescent="0.25">
      <c r="A1868" t="s">
        <v>8816</v>
      </c>
      <c r="B1868" s="40" t="s">
        <v>91</v>
      </c>
      <c r="C1868" t="s">
        <v>5952</v>
      </c>
      <c r="D1868" s="10">
        <v>53649</v>
      </c>
      <c r="F1868" s="10">
        <v>2022</v>
      </c>
      <c r="G1868" s="40" t="s">
        <v>12160</v>
      </c>
      <c r="H1868" s="40" t="s">
        <v>12301</v>
      </c>
      <c r="I1868" t="s">
        <v>6037</v>
      </c>
      <c r="J1868">
        <v>100</v>
      </c>
      <c r="M1868" t="s">
        <v>24</v>
      </c>
      <c r="N1868">
        <v>37</v>
      </c>
      <c r="R1868" s="51">
        <f>Table71417[[#This Row],[Climate finance ($ million)]]/Table71417[[#This Row],[Total commitment ($ million)]]</f>
        <v>0.37</v>
      </c>
      <c r="S1868" s="40" t="s">
        <v>11727</v>
      </c>
      <c r="T1868" s="1" t="s">
        <v>8819</v>
      </c>
    </row>
    <row r="1869" spans="1:20" x14ac:dyDescent="0.25">
      <c r="A1869" t="s">
        <v>8816</v>
      </c>
      <c r="B1869" s="40" t="s">
        <v>91</v>
      </c>
      <c r="C1869" t="s">
        <v>5372</v>
      </c>
      <c r="D1869" s="10">
        <v>53657</v>
      </c>
      <c r="F1869" s="10">
        <v>2023</v>
      </c>
      <c r="G1869" s="40" t="s">
        <v>7066</v>
      </c>
      <c r="H1869" s="40" t="s">
        <v>12301</v>
      </c>
      <c r="I1869" t="s">
        <v>6037</v>
      </c>
      <c r="J1869">
        <v>38</v>
      </c>
      <c r="M1869" t="s">
        <v>24</v>
      </c>
      <c r="N1869">
        <v>38</v>
      </c>
      <c r="R1869" s="51">
        <f>Table71417[[#This Row],[Climate finance ($ million)]]/Table71417[[#This Row],[Total commitment ($ million)]]</f>
        <v>1</v>
      </c>
      <c r="S1869" s="40" t="s">
        <v>11697</v>
      </c>
      <c r="T1869" s="1" t="s">
        <v>8817</v>
      </c>
    </row>
    <row r="1870" spans="1:20" x14ac:dyDescent="0.25">
      <c r="A1870" t="s">
        <v>8816</v>
      </c>
      <c r="B1870" s="40" t="s">
        <v>91</v>
      </c>
      <c r="C1870" t="s">
        <v>12209</v>
      </c>
      <c r="D1870" s="10">
        <v>53661</v>
      </c>
      <c r="F1870" s="10">
        <v>2023</v>
      </c>
      <c r="G1870" s="40" t="s">
        <v>12173</v>
      </c>
      <c r="H1870" s="40" t="s">
        <v>12301</v>
      </c>
      <c r="I1870" t="s">
        <v>6037</v>
      </c>
      <c r="J1870">
        <v>13.3</v>
      </c>
      <c r="M1870" t="s">
        <v>24</v>
      </c>
      <c r="N1870">
        <v>13.3</v>
      </c>
      <c r="R1870" s="51">
        <f>Table71417[[#This Row],[Climate finance ($ million)]]/Table71417[[#This Row],[Total commitment ($ million)]]</f>
        <v>1</v>
      </c>
      <c r="S1870" t="s">
        <v>11395</v>
      </c>
      <c r="T1870" s="1" t="s">
        <v>8817</v>
      </c>
    </row>
    <row r="1871" spans="1:20" x14ac:dyDescent="0.25">
      <c r="A1871" t="s">
        <v>8816</v>
      </c>
      <c r="B1871" s="40" t="s">
        <v>91</v>
      </c>
      <c r="C1871" t="s">
        <v>5907</v>
      </c>
      <c r="D1871" s="10">
        <v>53664</v>
      </c>
      <c r="F1871" s="10">
        <v>2022</v>
      </c>
      <c r="G1871" s="40" t="s">
        <v>6903</v>
      </c>
      <c r="H1871" s="46" t="s">
        <v>318</v>
      </c>
      <c r="I1871" t="s">
        <v>5170</v>
      </c>
      <c r="J1871">
        <v>9.8000000000000007</v>
      </c>
      <c r="M1871" t="s">
        <v>24</v>
      </c>
      <c r="N1871">
        <v>1.6</v>
      </c>
      <c r="R1871" s="51">
        <f>Table71417[[#This Row],[Climate finance ($ million)]]/Table71417[[#This Row],[Total commitment ($ million)]]</f>
        <v>0.16326530612244897</v>
      </c>
      <c r="S1871" s="44" t="s">
        <v>11782</v>
      </c>
      <c r="T1871" s="1" t="s">
        <v>8819</v>
      </c>
    </row>
    <row r="1872" spans="1:20" x14ac:dyDescent="0.25">
      <c r="A1872" t="s">
        <v>8816</v>
      </c>
      <c r="B1872" s="40" t="s">
        <v>91</v>
      </c>
      <c r="C1872" t="s">
        <v>5710</v>
      </c>
      <c r="D1872" s="10">
        <v>53672</v>
      </c>
      <c r="F1872" s="10">
        <v>2022</v>
      </c>
      <c r="G1872" s="40" t="s">
        <v>7066</v>
      </c>
      <c r="H1872" s="40" t="s">
        <v>12301</v>
      </c>
      <c r="I1872" t="s">
        <v>141</v>
      </c>
      <c r="J1872">
        <v>17.100000000000001</v>
      </c>
      <c r="M1872" t="s">
        <v>24</v>
      </c>
      <c r="N1872">
        <v>17.100000000000001</v>
      </c>
      <c r="R1872" s="51">
        <f>Table71417[[#This Row],[Climate finance ($ million)]]/Table71417[[#This Row],[Total commitment ($ million)]]</f>
        <v>1</v>
      </c>
      <c r="S1872" s="40" t="s">
        <v>11715</v>
      </c>
      <c r="T1872" s="1" t="s">
        <v>8819</v>
      </c>
    </row>
    <row r="1873" spans="1:20" x14ac:dyDescent="0.25">
      <c r="A1873" t="s">
        <v>8816</v>
      </c>
      <c r="B1873" s="40" t="s">
        <v>91</v>
      </c>
      <c r="C1873" t="s">
        <v>11764</v>
      </c>
      <c r="D1873" s="10">
        <v>53676</v>
      </c>
      <c r="F1873" s="10">
        <v>2022</v>
      </c>
      <c r="G1873" s="40" t="s">
        <v>6429</v>
      </c>
      <c r="H1873" s="40" t="s">
        <v>12301</v>
      </c>
      <c r="I1873" t="s">
        <v>5170</v>
      </c>
      <c r="J1873">
        <v>5</v>
      </c>
      <c r="M1873" t="s">
        <v>24</v>
      </c>
      <c r="N1873">
        <v>3.5</v>
      </c>
      <c r="R1873" s="51">
        <f>Table71417[[#This Row],[Climate finance ($ million)]]/Table71417[[#This Row],[Total commitment ($ million)]]</f>
        <v>0.7</v>
      </c>
      <c r="S1873" s="40" t="s">
        <v>11765</v>
      </c>
      <c r="T1873" s="1" t="s">
        <v>8819</v>
      </c>
    </row>
    <row r="1874" spans="1:20" x14ac:dyDescent="0.25">
      <c r="A1874" t="s">
        <v>8816</v>
      </c>
      <c r="B1874" s="40" t="s">
        <v>91</v>
      </c>
      <c r="C1874" t="s">
        <v>5911</v>
      </c>
      <c r="D1874" s="10">
        <v>53681</v>
      </c>
      <c r="F1874" s="10">
        <v>2022</v>
      </c>
      <c r="G1874" s="40" t="s">
        <v>4725</v>
      </c>
      <c r="H1874" s="40" t="s">
        <v>12301</v>
      </c>
      <c r="I1874" t="s">
        <v>5170</v>
      </c>
      <c r="J1874">
        <v>50</v>
      </c>
      <c r="M1874" t="s">
        <v>72</v>
      </c>
      <c r="N1874">
        <v>50</v>
      </c>
      <c r="R1874" s="51">
        <f>Table71417[[#This Row],[Climate finance ($ million)]]/Table71417[[#This Row],[Total commitment ($ million)]]</f>
        <v>1</v>
      </c>
      <c r="S1874" s="40" t="s">
        <v>11783</v>
      </c>
      <c r="T1874" s="1" t="s">
        <v>8819</v>
      </c>
    </row>
    <row r="1875" spans="1:20" x14ac:dyDescent="0.25">
      <c r="A1875" t="s">
        <v>8816</v>
      </c>
      <c r="B1875" s="40" t="s">
        <v>91</v>
      </c>
      <c r="C1875" t="s">
        <v>12361</v>
      </c>
      <c r="D1875" s="10">
        <v>53686</v>
      </c>
      <c r="F1875" s="10">
        <v>2022</v>
      </c>
      <c r="G1875" s="40" t="s">
        <v>7066</v>
      </c>
      <c r="H1875" s="46" t="s">
        <v>12301</v>
      </c>
      <c r="I1875" t="s">
        <v>5170</v>
      </c>
      <c r="J1875">
        <v>54.8</v>
      </c>
      <c r="M1875" t="s">
        <v>24</v>
      </c>
      <c r="N1875">
        <v>54.8</v>
      </c>
      <c r="R1875" s="51">
        <f>Table71417[[#This Row],[Climate finance ($ million)]]/Table71417[[#This Row],[Total commitment ($ million)]]</f>
        <v>1</v>
      </c>
      <c r="S1875" s="44" t="s">
        <v>11722</v>
      </c>
      <c r="T1875" s="1" t="s">
        <v>8819</v>
      </c>
    </row>
    <row r="1876" spans="1:20" x14ac:dyDescent="0.25">
      <c r="A1876" t="s">
        <v>8816</v>
      </c>
      <c r="B1876" s="40" t="s">
        <v>91</v>
      </c>
      <c r="C1876" t="s">
        <v>12361</v>
      </c>
      <c r="D1876" s="10">
        <v>53686</v>
      </c>
      <c r="F1876" s="10">
        <v>2023</v>
      </c>
      <c r="G1876" s="40" t="s">
        <v>7066</v>
      </c>
      <c r="H1876" s="46" t="s">
        <v>12301</v>
      </c>
      <c r="I1876" t="s">
        <v>5119</v>
      </c>
      <c r="J1876">
        <v>15</v>
      </c>
      <c r="M1876" t="s">
        <v>24</v>
      </c>
      <c r="N1876">
        <v>15</v>
      </c>
      <c r="R1876" s="51">
        <f>Table71417[[#This Row],[Climate finance ($ million)]]/Table71417[[#This Row],[Total commitment ($ million)]]</f>
        <v>1</v>
      </c>
      <c r="S1876" s="44" t="s">
        <v>11722</v>
      </c>
      <c r="T1876" s="1" t="s">
        <v>8817</v>
      </c>
    </row>
    <row r="1877" spans="1:20" x14ac:dyDescent="0.25">
      <c r="A1877" t="s">
        <v>8816</v>
      </c>
      <c r="B1877" s="40" t="s">
        <v>91</v>
      </c>
      <c r="C1877" t="s">
        <v>12283</v>
      </c>
      <c r="D1877" s="10">
        <v>53690</v>
      </c>
      <c r="F1877" s="10">
        <v>2023</v>
      </c>
      <c r="G1877" s="40" t="s">
        <v>10050</v>
      </c>
      <c r="H1877" s="40" t="s">
        <v>12301</v>
      </c>
      <c r="I1877" t="s">
        <v>4924</v>
      </c>
      <c r="J1877">
        <v>4</v>
      </c>
      <c r="M1877" t="s">
        <v>24</v>
      </c>
      <c r="N1877">
        <v>4</v>
      </c>
      <c r="R1877" s="51">
        <f>Table71417[[#This Row],[Climate finance ($ million)]]/Table71417[[#This Row],[Total commitment ($ million)]]</f>
        <v>1</v>
      </c>
      <c r="S1877" s="40" t="s">
        <v>11602</v>
      </c>
      <c r="T1877" s="1" t="s">
        <v>8817</v>
      </c>
    </row>
    <row r="1878" spans="1:20" x14ac:dyDescent="0.25">
      <c r="A1878" t="s">
        <v>8816</v>
      </c>
      <c r="B1878" s="40" t="s">
        <v>91</v>
      </c>
      <c r="C1878" t="s">
        <v>11576</v>
      </c>
      <c r="D1878" s="10">
        <v>53693</v>
      </c>
      <c r="F1878" s="10">
        <v>2023</v>
      </c>
      <c r="G1878" s="40" t="s">
        <v>306</v>
      </c>
      <c r="H1878" s="40" t="s">
        <v>12301</v>
      </c>
      <c r="I1878" t="s">
        <v>84</v>
      </c>
      <c r="J1878">
        <v>24</v>
      </c>
      <c r="M1878" t="s">
        <v>24</v>
      </c>
      <c r="N1878">
        <v>9.6</v>
      </c>
      <c r="R1878" s="51">
        <f>Table71417[[#This Row],[Climate finance ($ million)]]/Table71417[[#This Row],[Total commitment ($ million)]]</f>
        <v>0.39999999999999997</v>
      </c>
      <c r="S1878" s="40" t="s">
        <v>11577</v>
      </c>
      <c r="T1878" s="1" t="s">
        <v>8817</v>
      </c>
    </row>
    <row r="1879" spans="1:20" x14ac:dyDescent="0.25">
      <c r="A1879" t="s">
        <v>8816</v>
      </c>
      <c r="B1879" s="40" t="s">
        <v>91</v>
      </c>
      <c r="C1879" t="s">
        <v>5376</v>
      </c>
      <c r="D1879" s="10">
        <v>53708</v>
      </c>
      <c r="F1879" s="10">
        <v>2023</v>
      </c>
      <c r="G1879" s="40" t="s">
        <v>4725</v>
      </c>
      <c r="H1879" s="40" t="s">
        <v>12301</v>
      </c>
      <c r="I1879" t="s">
        <v>6037</v>
      </c>
      <c r="J1879">
        <v>90.3</v>
      </c>
      <c r="M1879" t="s">
        <v>24</v>
      </c>
      <c r="N1879">
        <v>81.599999999999994</v>
      </c>
      <c r="R1879" s="51">
        <f>Table71417[[#This Row],[Climate finance ($ million)]]/Table71417[[#This Row],[Total commitment ($ million)]]</f>
        <v>0.90365448504983381</v>
      </c>
      <c r="S1879" s="40" t="s">
        <v>11457</v>
      </c>
      <c r="T1879" s="1" t="s">
        <v>8817</v>
      </c>
    </row>
    <row r="1880" spans="1:20" x14ac:dyDescent="0.25">
      <c r="A1880" t="s">
        <v>8816</v>
      </c>
      <c r="B1880" s="40" t="s">
        <v>66</v>
      </c>
      <c r="C1880" t="s">
        <v>5023</v>
      </c>
      <c r="D1880" s="10">
        <v>53710</v>
      </c>
      <c r="F1880" s="10">
        <v>2023</v>
      </c>
      <c r="G1880" s="40" t="s">
        <v>306</v>
      </c>
      <c r="H1880" s="40" t="s">
        <v>12301</v>
      </c>
      <c r="I1880" t="s">
        <v>141</v>
      </c>
      <c r="J1880">
        <v>11.9</v>
      </c>
      <c r="M1880" t="s">
        <v>24</v>
      </c>
      <c r="N1880">
        <v>4</v>
      </c>
      <c r="R1880" s="51">
        <f>Table71417[[#This Row],[Climate finance ($ million)]]/Table71417[[#This Row],[Total commitment ($ million)]]</f>
        <v>0.33613445378151258</v>
      </c>
      <c r="S1880" s="40" t="s">
        <v>11545</v>
      </c>
      <c r="T1880" s="1" t="s">
        <v>8817</v>
      </c>
    </row>
    <row r="1881" spans="1:20" x14ac:dyDescent="0.25">
      <c r="A1881" t="s">
        <v>8816</v>
      </c>
      <c r="B1881" s="40" t="s">
        <v>91</v>
      </c>
      <c r="C1881" t="s">
        <v>11612</v>
      </c>
      <c r="D1881" s="10">
        <v>53712</v>
      </c>
      <c r="F1881" s="10">
        <v>2023</v>
      </c>
      <c r="G1881" s="40" t="s">
        <v>10050</v>
      </c>
      <c r="H1881" s="40" t="s">
        <v>12301</v>
      </c>
      <c r="I1881" t="s">
        <v>5119</v>
      </c>
      <c r="J1881">
        <v>1</v>
      </c>
      <c r="M1881" t="s">
        <v>24</v>
      </c>
      <c r="N1881">
        <v>1</v>
      </c>
      <c r="R1881" s="51">
        <f>Table71417[[#This Row],[Climate finance ($ million)]]/Table71417[[#This Row],[Total commitment ($ million)]]</f>
        <v>1</v>
      </c>
      <c r="S1881" s="44" t="s">
        <v>11613</v>
      </c>
      <c r="T1881" s="1" t="s">
        <v>8817</v>
      </c>
    </row>
    <row r="1882" spans="1:20" x14ac:dyDescent="0.25">
      <c r="A1882" t="s">
        <v>8816</v>
      </c>
      <c r="B1882" s="46" t="s">
        <v>91</v>
      </c>
      <c r="C1882" t="s">
        <v>5712</v>
      </c>
      <c r="D1882" s="10">
        <v>53716</v>
      </c>
      <c r="F1882" s="10">
        <v>2022</v>
      </c>
      <c r="G1882" s="46" t="s">
        <v>329</v>
      </c>
      <c r="H1882" s="46" t="s">
        <v>12301</v>
      </c>
      <c r="I1882" t="s">
        <v>141</v>
      </c>
      <c r="J1882">
        <v>12.9</v>
      </c>
      <c r="M1882" t="s">
        <v>24</v>
      </c>
      <c r="N1882">
        <v>12.9</v>
      </c>
      <c r="R1882" s="51">
        <f>Table71417[[#This Row],[Climate finance ($ million)]]/Table71417[[#This Row],[Total commitment ($ million)]]</f>
        <v>1</v>
      </c>
      <c r="S1882" s="44" t="s">
        <v>11665</v>
      </c>
      <c r="T1882" s="1" t="s">
        <v>8819</v>
      </c>
    </row>
    <row r="1883" spans="1:20" x14ac:dyDescent="0.25">
      <c r="A1883" t="s">
        <v>8816</v>
      </c>
      <c r="B1883" s="40" t="s">
        <v>91</v>
      </c>
      <c r="C1883" t="s">
        <v>5954</v>
      </c>
      <c r="D1883" s="10">
        <v>53728</v>
      </c>
      <c r="F1883" s="10">
        <v>2022</v>
      </c>
      <c r="G1883" s="40" t="s">
        <v>14352</v>
      </c>
      <c r="H1883" s="40" t="s">
        <v>12301</v>
      </c>
      <c r="I1883" t="s">
        <v>6037</v>
      </c>
      <c r="J1883">
        <v>50</v>
      </c>
      <c r="M1883" t="s">
        <v>24</v>
      </c>
      <c r="N1883">
        <v>37.1</v>
      </c>
      <c r="R1883" s="51">
        <f>Table71417[[#This Row],[Climate finance ($ million)]]/Table71417[[#This Row],[Total commitment ($ million)]]</f>
        <v>0.74199999999999999</v>
      </c>
      <c r="S1883" s="40" t="s">
        <v>11742</v>
      </c>
      <c r="T1883" s="1" t="s">
        <v>8819</v>
      </c>
    </row>
    <row r="1884" spans="1:20" x14ac:dyDescent="0.25">
      <c r="A1884" t="s">
        <v>8816</v>
      </c>
      <c r="B1884" s="40" t="s">
        <v>91</v>
      </c>
      <c r="C1884" t="s">
        <v>11747</v>
      </c>
      <c r="D1884" s="10">
        <v>53734</v>
      </c>
      <c r="F1884" s="10">
        <v>2022</v>
      </c>
      <c r="G1884" s="40" t="s">
        <v>6429</v>
      </c>
      <c r="H1884" s="40" t="s">
        <v>12301</v>
      </c>
      <c r="I1884" t="s">
        <v>5170</v>
      </c>
      <c r="J1884">
        <v>5</v>
      </c>
      <c r="M1884" t="s">
        <v>24</v>
      </c>
      <c r="N1884">
        <v>3.5</v>
      </c>
      <c r="R1884" s="51">
        <f>Table71417[[#This Row],[Climate finance ($ million)]]/Table71417[[#This Row],[Total commitment ($ million)]]</f>
        <v>0.7</v>
      </c>
      <c r="S1884" s="40" t="s">
        <v>11748</v>
      </c>
      <c r="T1884" s="1" t="s">
        <v>8819</v>
      </c>
    </row>
    <row r="1885" spans="1:20" x14ac:dyDescent="0.25">
      <c r="A1885" t="s">
        <v>8816</v>
      </c>
      <c r="B1885" s="40" t="s">
        <v>91</v>
      </c>
      <c r="C1885" t="s">
        <v>5084</v>
      </c>
      <c r="D1885" s="10">
        <v>53735</v>
      </c>
      <c r="F1885" s="10">
        <v>2023</v>
      </c>
      <c r="G1885" s="40" t="s">
        <v>430</v>
      </c>
      <c r="H1885" s="40" t="s">
        <v>12301</v>
      </c>
      <c r="I1885" t="s">
        <v>4924</v>
      </c>
      <c r="J1885">
        <v>16.3</v>
      </c>
      <c r="M1885" t="s">
        <v>24</v>
      </c>
      <c r="N1885">
        <v>7.4</v>
      </c>
      <c r="R1885" s="51">
        <f>Table71417[[#This Row],[Climate finance ($ million)]]/Table71417[[#This Row],[Total commitment ($ million)]]</f>
        <v>0.45398773006134968</v>
      </c>
      <c r="S1885" s="40" t="s">
        <v>11599</v>
      </c>
      <c r="T1885" s="1" t="s">
        <v>8817</v>
      </c>
    </row>
    <row r="1886" spans="1:20" x14ac:dyDescent="0.25">
      <c r="A1886" t="s">
        <v>8816</v>
      </c>
      <c r="B1886" s="40" t="s">
        <v>91</v>
      </c>
      <c r="C1886" t="s">
        <v>5956</v>
      </c>
      <c r="D1886" s="10">
        <v>53741</v>
      </c>
      <c r="F1886" s="10">
        <v>2022</v>
      </c>
      <c r="G1886" s="40" t="s">
        <v>9364</v>
      </c>
      <c r="H1886" s="40" t="s">
        <v>12301</v>
      </c>
      <c r="I1886" t="s">
        <v>6037</v>
      </c>
      <c r="J1886">
        <v>3.8</v>
      </c>
      <c r="M1886" t="s">
        <v>24</v>
      </c>
      <c r="N1886">
        <v>3.8</v>
      </c>
      <c r="R1886" s="51">
        <f>Table71417[[#This Row],[Climate finance ($ million)]]/Table71417[[#This Row],[Total commitment ($ million)]]</f>
        <v>1</v>
      </c>
      <c r="S1886" s="40" t="s">
        <v>11731</v>
      </c>
      <c r="T1886" s="1" t="s">
        <v>8819</v>
      </c>
    </row>
    <row r="1887" spans="1:20" x14ac:dyDescent="0.25">
      <c r="A1887" t="s">
        <v>8816</v>
      </c>
      <c r="B1887" s="40" t="s">
        <v>66</v>
      </c>
      <c r="C1887" t="s">
        <v>11720</v>
      </c>
      <c r="D1887" s="10">
        <v>53745</v>
      </c>
      <c r="F1887" s="10">
        <v>2022</v>
      </c>
      <c r="G1887" s="40" t="s">
        <v>11396</v>
      </c>
      <c r="H1887" s="46" t="s">
        <v>12301</v>
      </c>
      <c r="I1887" t="s">
        <v>4856</v>
      </c>
      <c r="J1887">
        <v>13</v>
      </c>
      <c r="M1887" t="s">
        <v>25</v>
      </c>
      <c r="N1887">
        <v>3.3</v>
      </c>
      <c r="R1887" s="51">
        <f>Table71417[[#This Row],[Climate finance ($ million)]]/Table71417[[#This Row],[Total commitment ($ million)]]</f>
        <v>0.25384615384615383</v>
      </c>
      <c r="S1887" s="44" t="s">
        <v>11721</v>
      </c>
      <c r="T1887" s="1" t="s">
        <v>8819</v>
      </c>
    </row>
    <row r="1888" spans="1:20" x14ac:dyDescent="0.25">
      <c r="A1888" t="s">
        <v>8816</v>
      </c>
      <c r="B1888" s="40" t="s">
        <v>91</v>
      </c>
      <c r="C1888" t="s">
        <v>5746</v>
      </c>
      <c r="D1888" s="10">
        <v>53746</v>
      </c>
      <c r="F1888" s="10">
        <v>2022</v>
      </c>
      <c r="G1888" s="40" t="s">
        <v>2591</v>
      </c>
      <c r="H1888" s="40" t="s">
        <v>12301</v>
      </c>
      <c r="I1888" t="s">
        <v>6037</v>
      </c>
      <c r="J1888">
        <v>5.6</v>
      </c>
      <c r="M1888" t="s">
        <v>24</v>
      </c>
      <c r="N1888">
        <v>5.6</v>
      </c>
      <c r="R1888" s="51">
        <f>Table71417[[#This Row],[Climate finance ($ million)]]/Table71417[[#This Row],[Total commitment ($ million)]]</f>
        <v>1</v>
      </c>
      <c r="S1888" s="40" t="s">
        <v>11626</v>
      </c>
      <c r="T1888" s="1" t="s">
        <v>8819</v>
      </c>
    </row>
    <row r="1889" spans="1:20" x14ac:dyDescent="0.25">
      <c r="A1889" t="s">
        <v>8816</v>
      </c>
      <c r="B1889" s="40" t="s">
        <v>91</v>
      </c>
      <c r="C1889" t="s">
        <v>11699</v>
      </c>
      <c r="D1889" s="10">
        <v>53748</v>
      </c>
      <c r="F1889" s="10">
        <v>2022</v>
      </c>
      <c r="G1889" s="40" t="s">
        <v>9320</v>
      </c>
      <c r="H1889" s="40" t="s">
        <v>12301</v>
      </c>
      <c r="I1889" t="s">
        <v>5170</v>
      </c>
      <c r="J1889">
        <v>30</v>
      </c>
      <c r="M1889" t="s">
        <v>24</v>
      </c>
      <c r="N1889">
        <v>6</v>
      </c>
      <c r="R1889" s="51">
        <f>Table71417[[#This Row],[Climate finance ($ million)]]/Table71417[[#This Row],[Total commitment ($ million)]]</f>
        <v>0.2</v>
      </c>
      <c r="S1889" s="40" t="s">
        <v>11700</v>
      </c>
      <c r="T1889" s="1" t="s">
        <v>8819</v>
      </c>
    </row>
    <row r="1890" spans="1:20" x14ac:dyDescent="0.25">
      <c r="A1890" t="s">
        <v>8816</v>
      </c>
      <c r="B1890" s="40" t="s">
        <v>66</v>
      </c>
      <c r="C1890" t="s">
        <v>5714</v>
      </c>
      <c r="D1890" s="10">
        <v>53753</v>
      </c>
      <c r="F1890" s="10">
        <v>2022</v>
      </c>
      <c r="G1890" s="40" t="s">
        <v>4725</v>
      </c>
      <c r="H1890" s="46" t="s">
        <v>12301</v>
      </c>
      <c r="I1890" t="s">
        <v>141</v>
      </c>
      <c r="J1890">
        <v>42.1</v>
      </c>
      <c r="M1890" t="s">
        <v>72</v>
      </c>
      <c r="N1890">
        <v>42.1</v>
      </c>
      <c r="R1890" s="51">
        <f>Table71417[[#This Row],[Climate finance ($ million)]]/Table71417[[#This Row],[Total commitment ($ million)]]</f>
        <v>1</v>
      </c>
      <c r="S1890" s="44" t="s">
        <v>11657</v>
      </c>
      <c r="T1890" s="1" t="s">
        <v>8819</v>
      </c>
    </row>
    <row r="1891" spans="1:20" x14ac:dyDescent="0.25">
      <c r="A1891" t="s">
        <v>8816</v>
      </c>
      <c r="B1891" s="40" t="s">
        <v>91</v>
      </c>
      <c r="C1891" t="s">
        <v>5086</v>
      </c>
      <c r="D1891" s="10">
        <v>53763</v>
      </c>
      <c r="F1891" s="10">
        <v>2023</v>
      </c>
      <c r="G1891" s="40" t="s">
        <v>9334</v>
      </c>
      <c r="H1891" s="46" t="s">
        <v>12301</v>
      </c>
      <c r="I1891" t="s">
        <v>6037</v>
      </c>
      <c r="J1891">
        <v>45.1</v>
      </c>
      <c r="M1891" t="s">
        <v>24</v>
      </c>
      <c r="N1891">
        <v>38.799999999999997</v>
      </c>
      <c r="R1891" s="51">
        <f>Table71417[[#This Row],[Climate finance ($ million)]]/Table71417[[#This Row],[Total commitment ($ million)]]</f>
        <v>0.86031042128603097</v>
      </c>
      <c r="S1891" s="44" t="s">
        <v>11409</v>
      </c>
      <c r="T1891" s="1" t="s">
        <v>8817</v>
      </c>
    </row>
    <row r="1892" spans="1:20" x14ac:dyDescent="0.25">
      <c r="A1892" t="s">
        <v>8816</v>
      </c>
      <c r="B1892" s="40" t="s">
        <v>91</v>
      </c>
      <c r="C1892" t="s">
        <v>11757</v>
      </c>
      <c r="D1892" s="10">
        <v>53764</v>
      </c>
      <c r="F1892" s="10">
        <v>2022</v>
      </c>
      <c r="G1892" s="40" t="s">
        <v>14351</v>
      </c>
      <c r="H1892" s="40" t="s">
        <v>12301</v>
      </c>
      <c r="I1892" t="s">
        <v>141</v>
      </c>
      <c r="J1892">
        <v>7.5</v>
      </c>
      <c r="M1892" t="s">
        <v>24</v>
      </c>
      <c r="N1892">
        <v>7.5</v>
      </c>
      <c r="R1892" s="51">
        <f>Table71417[[#This Row],[Climate finance ($ million)]]/Table71417[[#This Row],[Total commitment ($ million)]]</f>
        <v>1</v>
      </c>
      <c r="S1892" s="40" t="s">
        <v>11758</v>
      </c>
      <c r="T1892" s="1" t="s">
        <v>8819</v>
      </c>
    </row>
    <row r="1893" spans="1:20" x14ac:dyDescent="0.25">
      <c r="A1893" t="s">
        <v>8816</v>
      </c>
      <c r="B1893" s="40" t="s">
        <v>91</v>
      </c>
      <c r="C1893" t="s">
        <v>12284</v>
      </c>
      <c r="D1893" s="10">
        <v>53768</v>
      </c>
      <c r="F1893" s="10">
        <v>2022</v>
      </c>
      <c r="G1893" s="40" t="s">
        <v>6429</v>
      </c>
      <c r="H1893" s="40" t="s">
        <v>12301</v>
      </c>
      <c r="I1893" t="s">
        <v>4924</v>
      </c>
      <c r="J1893">
        <v>25</v>
      </c>
      <c r="M1893" t="s">
        <v>25</v>
      </c>
      <c r="N1893">
        <v>4</v>
      </c>
      <c r="R1893" s="51">
        <f>Table71417[[#This Row],[Climate finance ($ million)]]/Table71417[[#This Row],[Total commitment ($ million)]]</f>
        <v>0.16</v>
      </c>
      <c r="S1893" s="40" t="s">
        <v>11683</v>
      </c>
      <c r="T1893" s="1" t="s">
        <v>8819</v>
      </c>
    </row>
    <row r="1894" spans="1:20" x14ac:dyDescent="0.25">
      <c r="A1894" t="s">
        <v>8816</v>
      </c>
      <c r="B1894" s="40" t="s">
        <v>91</v>
      </c>
      <c r="C1894" t="s">
        <v>12376</v>
      </c>
      <c r="D1894" s="10">
        <v>53769</v>
      </c>
      <c r="F1894" s="10">
        <v>2023</v>
      </c>
      <c r="G1894" s="40" t="s">
        <v>7066</v>
      </c>
      <c r="H1894" s="46" t="s">
        <v>12301</v>
      </c>
      <c r="I1894" t="s">
        <v>4982</v>
      </c>
      <c r="J1894">
        <v>14.6</v>
      </c>
      <c r="M1894" t="s">
        <v>24</v>
      </c>
      <c r="N1894">
        <v>14.6</v>
      </c>
      <c r="R1894" s="51">
        <f>Table71417[[#This Row],[Climate finance ($ million)]]/Table71417[[#This Row],[Total commitment ($ million)]]</f>
        <v>1</v>
      </c>
      <c r="S1894" s="44" t="s">
        <v>11653</v>
      </c>
      <c r="T1894" s="1" t="s">
        <v>8817</v>
      </c>
    </row>
    <row r="1895" spans="1:20" x14ac:dyDescent="0.25">
      <c r="A1895" t="s">
        <v>8816</v>
      </c>
      <c r="B1895" s="40" t="s">
        <v>91</v>
      </c>
      <c r="C1895" t="s">
        <v>12352</v>
      </c>
      <c r="D1895" s="10">
        <v>53776</v>
      </c>
      <c r="F1895" s="10">
        <v>2022</v>
      </c>
      <c r="G1895" s="40" t="s">
        <v>4726</v>
      </c>
      <c r="H1895" s="46" t="s">
        <v>12301</v>
      </c>
      <c r="I1895" t="s">
        <v>5170</v>
      </c>
      <c r="J1895">
        <v>56.6</v>
      </c>
      <c r="M1895" t="s">
        <v>24</v>
      </c>
      <c r="N1895">
        <v>28.3</v>
      </c>
      <c r="R1895" s="51">
        <f>Table71417[[#This Row],[Climate finance ($ million)]]/Table71417[[#This Row],[Total commitment ($ million)]]</f>
        <v>0.5</v>
      </c>
      <c r="S1895" s="44" t="s">
        <v>11703</v>
      </c>
      <c r="T1895" s="1" t="s">
        <v>8819</v>
      </c>
    </row>
    <row r="1896" spans="1:20" x14ac:dyDescent="0.25">
      <c r="A1896" t="s">
        <v>8816</v>
      </c>
      <c r="B1896" s="40" t="s">
        <v>91</v>
      </c>
      <c r="C1896" t="s">
        <v>12352</v>
      </c>
      <c r="D1896" s="10">
        <v>53776</v>
      </c>
      <c r="F1896" s="10">
        <v>2023</v>
      </c>
      <c r="G1896" s="40" t="s">
        <v>4726</v>
      </c>
      <c r="H1896" s="46" t="s">
        <v>12301</v>
      </c>
      <c r="I1896" t="s">
        <v>5119</v>
      </c>
      <c r="J1896">
        <v>20</v>
      </c>
      <c r="M1896" t="s">
        <v>24</v>
      </c>
      <c r="N1896">
        <v>10</v>
      </c>
      <c r="R1896" s="51">
        <f>Table71417[[#This Row],[Climate finance ($ million)]]/Table71417[[#This Row],[Total commitment ($ million)]]</f>
        <v>0.5</v>
      </c>
      <c r="S1896" s="44" t="s">
        <v>11703</v>
      </c>
      <c r="T1896" s="1" t="s">
        <v>8817</v>
      </c>
    </row>
    <row r="1897" spans="1:20" x14ac:dyDescent="0.25">
      <c r="A1897" t="s">
        <v>8816</v>
      </c>
      <c r="B1897" s="46" t="s">
        <v>66</v>
      </c>
      <c r="C1897" t="s">
        <v>12339</v>
      </c>
      <c r="D1897" s="10">
        <v>53777</v>
      </c>
      <c r="F1897" s="10">
        <v>2023</v>
      </c>
      <c r="G1897" s="46" t="s">
        <v>306</v>
      </c>
      <c r="H1897" s="46" t="s">
        <v>12301</v>
      </c>
      <c r="I1897" t="s">
        <v>4856</v>
      </c>
      <c r="J1897">
        <v>8.1</v>
      </c>
      <c r="M1897" t="s">
        <v>24</v>
      </c>
      <c r="N1897">
        <v>8.1</v>
      </c>
      <c r="R1897" s="51">
        <f>Table71417[[#This Row],[Climate finance ($ million)]]/Table71417[[#This Row],[Total commitment ($ million)]]</f>
        <v>1</v>
      </c>
      <c r="S1897" s="44" t="s">
        <v>11623</v>
      </c>
      <c r="T1897" s="1" t="s">
        <v>8817</v>
      </c>
    </row>
    <row r="1898" spans="1:20" x14ac:dyDescent="0.25">
      <c r="A1898" t="s">
        <v>8816</v>
      </c>
      <c r="B1898" s="40" t="s">
        <v>91</v>
      </c>
      <c r="C1898" t="s">
        <v>11728</v>
      </c>
      <c r="D1898" s="10">
        <v>53779</v>
      </c>
      <c r="F1898" s="10">
        <v>2022</v>
      </c>
      <c r="G1898" s="40" t="s">
        <v>7066</v>
      </c>
      <c r="H1898" s="40" t="s">
        <v>12301</v>
      </c>
      <c r="I1898" t="s">
        <v>5170</v>
      </c>
      <c r="J1898">
        <v>65</v>
      </c>
      <c r="M1898" t="s">
        <v>24</v>
      </c>
      <c r="N1898">
        <v>65</v>
      </c>
      <c r="R1898" s="51">
        <f>Table71417[[#This Row],[Climate finance ($ million)]]/Table71417[[#This Row],[Total commitment ($ million)]]</f>
        <v>1</v>
      </c>
      <c r="S1898" s="40" t="s">
        <v>11729</v>
      </c>
      <c r="T1898" s="1" t="s">
        <v>8819</v>
      </c>
    </row>
    <row r="1899" spans="1:20" x14ac:dyDescent="0.25">
      <c r="A1899" t="s">
        <v>8816</v>
      </c>
      <c r="B1899" s="40" t="s">
        <v>91</v>
      </c>
      <c r="C1899" t="s">
        <v>11728</v>
      </c>
      <c r="D1899" s="10">
        <v>53779</v>
      </c>
      <c r="F1899" s="10">
        <v>2023</v>
      </c>
      <c r="G1899" s="40" t="s">
        <v>7066</v>
      </c>
      <c r="H1899" s="40" t="s">
        <v>12301</v>
      </c>
      <c r="I1899" t="s">
        <v>5119</v>
      </c>
      <c r="J1899">
        <v>15</v>
      </c>
      <c r="M1899" t="s">
        <v>24</v>
      </c>
      <c r="N1899">
        <v>7</v>
      </c>
      <c r="R1899" s="51">
        <f>Table71417[[#This Row],[Climate finance ($ million)]]/Table71417[[#This Row],[Total commitment ($ million)]]</f>
        <v>0.46666666666666667</v>
      </c>
      <c r="S1899" s="40" t="s">
        <v>11729</v>
      </c>
      <c r="T1899" s="1" t="s">
        <v>8817</v>
      </c>
    </row>
    <row r="1900" spans="1:20" x14ac:dyDescent="0.25">
      <c r="A1900" t="s">
        <v>8816</v>
      </c>
      <c r="B1900" s="40" t="s">
        <v>91</v>
      </c>
      <c r="C1900" t="s">
        <v>11530</v>
      </c>
      <c r="D1900" s="10">
        <v>53796</v>
      </c>
      <c r="F1900" s="10">
        <v>2023</v>
      </c>
      <c r="G1900" s="40" t="s">
        <v>4725</v>
      </c>
      <c r="H1900" s="40" t="s">
        <v>12301</v>
      </c>
      <c r="I1900" t="s">
        <v>5119</v>
      </c>
      <c r="J1900">
        <v>74.5</v>
      </c>
      <c r="M1900" t="s">
        <v>72</v>
      </c>
      <c r="N1900">
        <v>74.5</v>
      </c>
      <c r="R1900" s="51">
        <f>Table71417[[#This Row],[Climate finance ($ million)]]/Table71417[[#This Row],[Total commitment ($ million)]]</f>
        <v>1</v>
      </c>
      <c r="S1900" s="40" t="s">
        <v>11531</v>
      </c>
      <c r="T1900" s="1" t="s">
        <v>8817</v>
      </c>
    </row>
    <row r="1901" spans="1:20" x14ac:dyDescent="0.25">
      <c r="A1901" t="s">
        <v>8816</v>
      </c>
      <c r="B1901" s="40" t="s">
        <v>91</v>
      </c>
      <c r="C1901" t="s">
        <v>6000</v>
      </c>
      <c r="D1901" s="10">
        <v>53800</v>
      </c>
      <c r="F1901" s="10">
        <v>2022</v>
      </c>
      <c r="G1901" s="40" t="s">
        <v>9334</v>
      </c>
      <c r="H1901" s="40" t="s">
        <v>12301</v>
      </c>
      <c r="I1901" t="s">
        <v>4924</v>
      </c>
      <c r="J1901">
        <v>18.7</v>
      </c>
      <c r="M1901" t="s">
        <v>24</v>
      </c>
      <c r="N1901">
        <v>18.7</v>
      </c>
      <c r="R1901" s="51">
        <f>Table71417[[#This Row],[Climate finance ($ million)]]/Table71417[[#This Row],[Total commitment ($ million)]]</f>
        <v>1</v>
      </c>
      <c r="S1901" s="44" t="s">
        <v>11607</v>
      </c>
      <c r="T1901" s="1" t="s">
        <v>8819</v>
      </c>
    </row>
    <row r="1902" spans="1:20" x14ac:dyDescent="0.25">
      <c r="A1902" t="s">
        <v>8816</v>
      </c>
      <c r="B1902" s="40" t="s">
        <v>91</v>
      </c>
      <c r="C1902" t="s">
        <v>5958</v>
      </c>
      <c r="D1902" s="10">
        <v>53802</v>
      </c>
      <c r="F1902" s="10">
        <v>2022</v>
      </c>
      <c r="G1902" s="40" t="s">
        <v>4725</v>
      </c>
      <c r="H1902" s="40" t="s">
        <v>12301</v>
      </c>
      <c r="I1902" t="s">
        <v>6037</v>
      </c>
      <c r="J1902">
        <v>15</v>
      </c>
      <c r="M1902" t="s">
        <v>24</v>
      </c>
      <c r="N1902">
        <v>15</v>
      </c>
      <c r="R1902" s="51">
        <f>Table71417[[#This Row],[Climate finance ($ million)]]/Table71417[[#This Row],[Total commitment ($ million)]]</f>
        <v>1</v>
      </c>
      <c r="S1902" s="40" t="s">
        <v>11624</v>
      </c>
      <c r="T1902" s="1" t="s">
        <v>8819</v>
      </c>
    </row>
    <row r="1903" spans="1:20" x14ac:dyDescent="0.25">
      <c r="A1903" t="s">
        <v>8816</v>
      </c>
      <c r="B1903" s="40" t="s">
        <v>91</v>
      </c>
      <c r="C1903" t="s">
        <v>12237</v>
      </c>
      <c r="D1903" s="10">
        <v>53803</v>
      </c>
      <c r="F1903" s="10">
        <v>2022</v>
      </c>
      <c r="G1903" s="40" t="s">
        <v>4726</v>
      </c>
      <c r="H1903" s="40" t="s">
        <v>12301</v>
      </c>
      <c r="I1903" t="s">
        <v>5170</v>
      </c>
      <c r="J1903">
        <v>42.5</v>
      </c>
      <c r="M1903" t="s">
        <v>24</v>
      </c>
      <c r="N1903">
        <v>42.5</v>
      </c>
      <c r="R1903" s="51">
        <f>Table71417[[#This Row],[Climate finance ($ million)]]/Table71417[[#This Row],[Total commitment ($ million)]]</f>
        <v>1</v>
      </c>
      <c r="S1903" t="s">
        <v>11395</v>
      </c>
      <c r="T1903" s="1" t="s">
        <v>8819</v>
      </c>
    </row>
    <row r="1904" spans="1:20" x14ac:dyDescent="0.25">
      <c r="A1904" t="s">
        <v>8816</v>
      </c>
      <c r="B1904" s="40" t="s">
        <v>91</v>
      </c>
      <c r="C1904" t="s">
        <v>12195</v>
      </c>
      <c r="D1904" s="10">
        <v>53807</v>
      </c>
      <c r="F1904" s="10">
        <v>2022</v>
      </c>
      <c r="G1904" s="40" t="s">
        <v>11396</v>
      </c>
      <c r="H1904" s="40" t="s">
        <v>12301</v>
      </c>
      <c r="I1904" t="s">
        <v>5170</v>
      </c>
      <c r="J1904">
        <v>1</v>
      </c>
      <c r="M1904" t="s">
        <v>24</v>
      </c>
      <c r="N1904">
        <v>1</v>
      </c>
      <c r="R1904" s="51">
        <f>Table71417[[#This Row],[Climate finance ($ million)]]/Table71417[[#This Row],[Total commitment ($ million)]]</f>
        <v>1</v>
      </c>
      <c r="S1904" s="44" t="s">
        <v>11752</v>
      </c>
      <c r="T1904" s="1" t="s">
        <v>8819</v>
      </c>
    </row>
    <row r="1905" spans="1:20" x14ac:dyDescent="0.25">
      <c r="A1905" t="s">
        <v>8816</v>
      </c>
      <c r="B1905" s="40" t="s">
        <v>91</v>
      </c>
      <c r="C1905" t="s">
        <v>5025</v>
      </c>
      <c r="D1905" s="10">
        <v>53808</v>
      </c>
      <c r="F1905" s="10">
        <v>2023</v>
      </c>
      <c r="G1905" s="40" t="s">
        <v>9364</v>
      </c>
      <c r="H1905" s="46" t="s">
        <v>12301</v>
      </c>
      <c r="I1905" t="s">
        <v>141</v>
      </c>
      <c r="J1905">
        <v>52.8</v>
      </c>
      <c r="M1905" t="s">
        <v>72</v>
      </c>
      <c r="N1905">
        <v>30.3</v>
      </c>
      <c r="R1905" s="51">
        <f>Table71417[[#This Row],[Climate finance ($ million)]]/Table71417[[#This Row],[Total commitment ($ million)]]</f>
        <v>0.57386363636363635</v>
      </c>
      <c r="S1905" s="44" t="s">
        <v>11598</v>
      </c>
      <c r="T1905" s="1" t="s">
        <v>8817</v>
      </c>
    </row>
    <row r="1906" spans="1:20" x14ac:dyDescent="0.25">
      <c r="A1906" t="s">
        <v>8816</v>
      </c>
      <c r="B1906" s="40" t="s">
        <v>91</v>
      </c>
      <c r="C1906" t="s">
        <v>11633</v>
      </c>
      <c r="D1906" s="10">
        <v>53813</v>
      </c>
      <c r="F1906" s="10">
        <v>2023</v>
      </c>
      <c r="G1906" s="40" t="s">
        <v>6903</v>
      </c>
      <c r="H1906" s="40" t="s">
        <v>196</v>
      </c>
      <c r="I1906" t="s">
        <v>4982</v>
      </c>
      <c r="J1906">
        <v>5.0999999999999996</v>
      </c>
      <c r="M1906" t="s">
        <v>24</v>
      </c>
      <c r="N1906">
        <v>5</v>
      </c>
      <c r="R1906" s="51">
        <f>Table71417[[#This Row],[Climate finance ($ million)]]/Table71417[[#This Row],[Total commitment ($ million)]]</f>
        <v>0.98039215686274517</v>
      </c>
      <c r="S1906" s="40" t="s">
        <v>11634</v>
      </c>
      <c r="T1906" s="1" t="s">
        <v>8817</v>
      </c>
    </row>
    <row r="1907" spans="1:20" x14ac:dyDescent="0.25">
      <c r="A1907" t="s">
        <v>8816</v>
      </c>
      <c r="B1907" s="40" t="s">
        <v>66</v>
      </c>
      <c r="C1907" t="s">
        <v>5590</v>
      </c>
      <c r="D1907" s="10">
        <v>53815</v>
      </c>
      <c r="F1907" s="10">
        <v>2022</v>
      </c>
      <c r="G1907" s="40" t="s">
        <v>6358</v>
      </c>
      <c r="H1907" s="40" t="s">
        <v>12301</v>
      </c>
      <c r="I1907" t="s">
        <v>4856</v>
      </c>
      <c r="J1907">
        <v>35.9</v>
      </c>
      <c r="M1907" t="s">
        <v>24</v>
      </c>
      <c r="N1907">
        <v>17.899999999999999</v>
      </c>
      <c r="R1907" s="51">
        <f>Table71417[[#This Row],[Climate finance ($ million)]]/Table71417[[#This Row],[Total commitment ($ million)]]</f>
        <v>0.49860724233983283</v>
      </c>
      <c r="S1907" s="40" t="s">
        <v>11660</v>
      </c>
      <c r="T1907" s="1" t="s">
        <v>8819</v>
      </c>
    </row>
    <row r="1908" spans="1:20" x14ac:dyDescent="0.25">
      <c r="A1908" t="s">
        <v>8816</v>
      </c>
      <c r="B1908" s="40" t="s">
        <v>91</v>
      </c>
      <c r="C1908" t="s">
        <v>5027</v>
      </c>
      <c r="D1908" s="10">
        <v>53827</v>
      </c>
      <c r="F1908" s="10">
        <v>2023</v>
      </c>
      <c r="G1908" s="46" t="s">
        <v>4725</v>
      </c>
      <c r="H1908" s="46" t="s">
        <v>12301</v>
      </c>
      <c r="I1908" t="s">
        <v>141</v>
      </c>
      <c r="J1908">
        <v>99.3</v>
      </c>
      <c r="M1908" t="s">
        <v>72</v>
      </c>
      <c r="N1908">
        <v>99.3</v>
      </c>
      <c r="R1908" s="51">
        <f>Table71417[[#This Row],[Climate finance ($ million)]]/Table71417[[#This Row],[Total commitment ($ million)]]</f>
        <v>1</v>
      </c>
      <c r="S1908" s="44" t="s">
        <v>11596</v>
      </c>
      <c r="T1908" s="1" t="s">
        <v>8817</v>
      </c>
    </row>
    <row r="1909" spans="1:20" x14ac:dyDescent="0.25">
      <c r="A1909" t="s">
        <v>8816</v>
      </c>
      <c r="B1909" s="40" t="s">
        <v>91</v>
      </c>
      <c r="C1909" t="s">
        <v>11610</v>
      </c>
      <c r="D1909" s="10">
        <v>53828</v>
      </c>
      <c r="F1909" s="10">
        <v>2023</v>
      </c>
      <c r="G1909" s="40" t="s">
        <v>6358</v>
      </c>
      <c r="H1909" s="40" t="s">
        <v>12301</v>
      </c>
      <c r="I1909" t="s">
        <v>6037</v>
      </c>
      <c r="J1909">
        <v>14.6</v>
      </c>
      <c r="M1909" t="s">
        <v>24</v>
      </c>
      <c r="N1909">
        <v>2.1</v>
      </c>
      <c r="R1909" s="51">
        <f>Table71417[[#This Row],[Climate finance ($ million)]]/Table71417[[#This Row],[Total commitment ($ million)]]</f>
        <v>0.14383561643835618</v>
      </c>
      <c r="S1909" s="40" t="s">
        <v>11611</v>
      </c>
      <c r="T1909" s="1" t="s">
        <v>8817</v>
      </c>
    </row>
    <row r="1910" spans="1:20" x14ac:dyDescent="0.25">
      <c r="A1910" t="s">
        <v>8816</v>
      </c>
      <c r="B1910" s="46" t="s">
        <v>91</v>
      </c>
      <c r="C1910" t="s">
        <v>12349</v>
      </c>
      <c r="D1910" s="10">
        <v>53831</v>
      </c>
      <c r="F1910" s="10">
        <v>2022</v>
      </c>
      <c r="G1910" s="49" t="s">
        <v>9221</v>
      </c>
      <c r="H1910" s="46" t="s">
        <v>12301</v>
      </c>
      <c r="I1910" t="s">
        <v>5719</v>
      </c>
      <c r="J1910">
        <v>30</v>
      </c>
      <c r="M1910" t="s">
        <v>24</v>
      </c>
      <c r="N1910">
        <v>5.3</v>
      </c>
      <c r="R1910" s="51">
        <f>Table71417[[#This Row],[Climate finance ($ million)]]/Table71417[[#This Row],[Total commitment ($ million)]]</f>
        <v>0.17666666666666667</v>
      </c>
      <c r="S1910" s="44" t="s">
        <v>11674</v>
      </c>
      <c r="T1910" s="1" t="s">
        <v>8819</v>
      </c>
    </row>
    <row r="1911" spans="1:20" x14ac:dyDescent="0.25">
      <c r="A1911" t="s">
        <v>8816</v>
      </c>
      <c r="B1911" s="40" t="s">
        <v>91</v>
      </c>
      <c r="C1911" t="s">
        <v>12357</v>
      </c>
      <c r="D1911" s="10">
        <v>53836</v>
      </c>
      <c r="F1911" s="10">
        <v>2023</v>
      </c>
      <c r="G1911" s="40" t="s">
        <v>7066</v>
      </c>
      <c r="H1911" s="46" t="s">
        <v>12301</v>
      </c>
      <c r="I1911" t="s">
        <v>5119</v>
      </c>
      <c r="J1911">
        <v>50</v>
      </c>
      <c r="M1911" t="s">
        <v>24</v>
      </c>
      <c r="N1911">
        <v>50</v>
      </c>
      <c r="R1911" s="51">
        <f>Table71417[[#This Row],[Climate finance ($ million)]]/Table71417[[#This Row],[Total commitment ($ million)]]</f>
        <v>1</v>
      </c>
      <c r="S1911" s="44" t="s">
        <v>11579</v>
      </c>
      <c r="T1911" s="1" t="s">
        <v>8817</v>
      </c>
    </row>
    <row r="1912" spans="1:20" x14ac:dyDescent="0.25">
      <c r="A1912" t="s">
        <v>8816</v>
      </c>
      <c r="B1912" s="40" t="s">
        <v>91</v>
      </c>
      <c r="C1912" t="s">
        <v>11685</v>
      </c>
      <c r="D1912" s="10">
        <v>53841</v>
      </c>
      <c r="F1912" s="10">
        <v>2022</v>
      </c>
      <c r="G1912" s="40" t="s">
        <v>4725</v>
      </c>
      <c r="H1912" s="40" t="s">
        <v>12301</v>
      </c>
      <c r="I1912" t="s">
        <v>5170</v>
      </c>
      <c r="J1912">
        <v>25</v>
      </c>
      <c r="M1912" t="s">
        <v>72</v>
      </c>
      <c r="N1912">
        <v>25</v>
      </c>
      <c r="R1912" s="51">
        <f>Table71417[[#This Row],[Climate finance ($ million)]]/Table71417[[#This Row],[Total commitment ($ million)]]</f>
        <v>1</v>
      </c>
      <c r="S1912" s="40" t="s">
        <v>11686</v>
      </c>
      <c r="T1912" s="1" t="s">
        <v>8819</v>
      </c>
    </row>
    <row r="1913" spans="1:20" x14ac:dyDescent="0.25">
      <c r="A1913" t="s">
        <v>8816</v>
      </c>
      <c r="B1913" s="40" t="s">
        <v>91</v>
      </c>
      <c r="C1913" t="s">
        <v>5748</v>
      </c>
      <c r="D1913" s="10">
        <v>53850</v>
      </c>
      <c r="F1913" s="10">
        <v>2022</v>
      </c>
      <c r="G1913" s="40" t="s">
        <v>9364</v>
      </c>
      <c r="H1913" s="46" t="s">
        <v>12301</v>
      </c>
      <c r="I1913" t="s">
        <v>5597</v>
      </c>
      <c r="J1913">
        <v>20</v>
      </c>
      <c r="M1913" t="s">
        <v>72</v>
      </c>
      <c r="N1913">
        <v>20</v>
      </c>
      <c r="R1913" s="51">
        <f>Table71417[[#This Row],[Climate finance ($ million)]]/Table71417[[#This Row],[Total commitment ($ million)]]</f>
        <v>1</v>
      </c>
      <c r="S1913" s="44" t="s">
        <v>11719</v>
      </c>
      <c r="T1913" s="1" t="s">
        <v>8819</v>
      </c>
    </row>
    <row r="1914" spans="1:20" x14ac:dyDescent="0.25">
      <c r="A1914" t="s">
        <v>8816</v>
      </c>
      <c r="B1914" s="40" t="s">
        <v>91</v>
      </c>
      <c r="C1914" t="s">
        <v>5721</v>
      </c>
      <c r="D1914" s="10">
        <v>53851</v>
      </c>
      <c r="F1914" s="10">
        <v>2022</v>
      </c>
      <c r="G1914" s="40" t="s">
        <v>9334</v>
      </c>
      <c r="H1914" s="40" t="s">
        <v>196</v>
      </c>
      <c r="I1914" t="s">
        <v>141</v>
      </c>
      <c r="J1914">
        <v>38.9</v>
      </c>
      <c r="M1914" t="s">
        <v>72</v>
      </c>
      <c r="N1914">
        <v>10.4</v>
      </c>
      <c r="R1914" s="51">
        <f>Table71417[[#This Row],[Climate finance ($ million)]]/Table71417[[#This Row],[Total commitment ($ million)]]</f>
        <v>0.26735218508997433</v>
      </c>
      <c r="S1914" t="s">
        <v>11395</v>
      </c>
      <c r="T1914" s="1" t="s">
        <v>8819</v>
      </c>
    </row>
    <row r="1915" spans="1:20" x14ac:dyDescent="0.25">
      <c r="A1915" t="s">
        <v>8816</v>
      </c>
      <c r="B1915" s="40" t="s">
        <v>91</v>
      </c>
      <c r="C1915" t="s">
        <v>11651</v>
      </c>
      <c r="D1915" s="10">
        <v>53856</v>
      </c>
      <c r="F1915" s="10">
        <v>2023</v>
      </c>
      <c r="G1915" s="40" t="s">
        <v>6429</v>
      </c>
      <c r="H1915" s="40" t="s">
        <v>12301</v>
      </c>
      <c r="I1915" t="s">
        <v>5119</v>
      </c>
      <c r="J1915">
        <v>7.5</v>
      </c>
      <c r="M1915" t="s">
        <v>72</v>
      </c>
      <c r="N1915">
        <v>7.5</v>
      </c>
      <c r="R1915" s="51">
        <f>Table71417[[#This Row],[Climate finance ($ million)]]/Table71417[[#This Row],[Total commitment ($ million)]]</f>
        <v>1</v>
      </c>
      <c r="S1915" s="40" t="s">
        <v>11652</v>
      </c>
      <c r="T1915" s="1" t="s">
        <v>8817</v>
      </c>
    </row>
    <row r="1916" spans="1:20" x14ac:dyDescent="0.25">
      <c r="A1916" t="s">
        <v>8816</v>
      </c>
      <c r="B1916" s="46" t="s">
        <v>66</v>
      </c>
      <c r="C1916" t="s">
        <v>5975</v>
      </c>
      <c r="D1916" s="10">
        <v>53863</v>
      </c>
      <c r="F1916" s="10">
        <v>2022</v>
      </c>
      <c r="G1916" s="46" t="s">
        <v>6358</v>
      </c>
      <c r="H1916" s="46" t="s">
        <v>12301</v>
      </c>
      <c r="I1916" t="s">
        <v>84</v>
      </c>
      <c r="J1916">
        <v>17.899999999999999</v>
      </c>
      <c r="M1916" t="s">
        <v>24</v>
      </c>
      <c r="N1916">
        <v>17.899999999999999</v>
      </c>
      <c r="R1916" s="51">
        <f>Table71417[[#This Row],[Climate finance ($ million)]]/Table71417[[#This Row],[Total commitment ($ million)]]</f>
        <v>1</v>
      </c>
      <c r="S1916" s="44" t="s">
        <v>11712</v>
      </c>
      <c r="T1916" s="1" t="s">
        <v>8819</v>
      </c>
    </row>
    <row r="1917" spans="1:20" x14ac:dyDescent="0.25">
      <c r="A1917" t="s">
        <v>8816</v>
      </c>
      <c r="B1917" s="46" t="s">
        <v>91</v>
      </c>
      <c r="C1917" t="s">
        <v>5029</v>
      </c>
      <c r="D1917" s="10">
        <v>53864</v>
      </c>
      <c r="F1917" s="10">
        <v>2023</v>
      </c>
      <c r="G1917" s="46" t="s">
        <v>12414</v>
      </c>
      <c r="H1917" s="46" t="s">
        <v>196</v>
      </c>
      <c r="I1917" t="s">
        <v>141</v>
      </c>
      <c r="J1917">
        <v>30</v>
      </c>
      <c r="M1917" t="s">
        <v>24</v>
      </c>
      <c r="N1917">
        <v>30</v>
      </c>
      <c r="R1917" s="51">
        <f>Table71417[[#This Row],[Climate finance ($ million)]]/Table71417[[#This Row],[Total commitment ($ million)]]</f>
        <v>1</v>
      </c>
      <c r="S1917" s="44" t="s">
        <v>11648</v>
      </c>
      <c r="T1917" s="1" t="s">
        <v>8817</v>
      </c>
    </row>
    <row r="1918" spans="1:20" x14ac:dyDescent="0.25">
      <c r="A1918" t="s">
        <v>8816</v>
      </c>
      <c r="B1918" s="40" t="s">
        <v>91</v>
      </c>
      <c r="C1918" t="s">
        <v>5031</v>
      </c>
      <c r="D1918" s="10">
        <v>53871</v>
      </c>
      <c r="F1918" s="10">
        <v>2023</v>
      </c>
      <c r="G1918" s="40" t="s">
        <v>62</v>
      </c>
      <c r="H1918" s="40" t="s">
        <v>12301</v>
      </c>
      <c r="I1918" t="s">
        <v>141</v>
      </c>
      <c r="J1918">
        <v>34.799999999999997</v>
      </c>
      <c r="M1918" t="s">
        <v>72</v>
      </c>
      <c r="N1918">
        <v>34.799999999999997</v>
      </c>
      <c r="R1918" s="51">
        <f>Table71417[[#This Row],[Climate finance ($ million)]]/Table71417[[#This Row],[Total commitment ($ million)]]</f>
        <v>1</v>
      </c>
      <c r="S1918" s="40" t="s">
        <v>11588</v>
      </c>
      <c r="T1918" s="1" t="s">
        <v>8817</v>
      </c>
    </row>
    <row r="1919" spans="1:20" x14ac:dyDescent="0.25">
      <c r="A1919" t="s">
        <v>8816</v>
      </c>
      <c r="B1919" s="40" t="s">
        <v>91</v>
      </c>
      <c r="C1919" t="s">
        <v>5033</v>
      </c>
      <c r="D1919" s="10">
        <v>53872</v>
      </c>
      <c r="F1919" s="10">
        <v>2023</v>
      </c>
      <c r="G1919" s="40" t="s">
        <v>62</v>
      </c>
      <c r="H1919" s="40" t="s">
        <v>12301</v>
      </c>
      <c r="I1919" t="s">
        <v>141</v>
      </c>
      <c r="J1919">
        <v>17.600000000000001</v>
      </c>
      <c r="M1919" t="s">
        <v>72</v>
      </c>
      <c r="N1919">
        <v>17.600000000000001</v>
      </c>
      <c r="R1919" s="51">
        <f>Table71417[[#This Row],[Climate finance ($ million)]]/Table71417[[#This Row],[Total commitment ($ million)]]</f>
        <v>1</v>
      </c>
      <c r="S1919" s="40" t="s">
        <v>11589</v>
      </c>
      <c r="T1919" s="1" t="s">
        <v>8817</v>
      </c>
    </row>
    <row r="1920" spans="1:20" x14ac:dyDescent="0.25">
      <c r="A1920" t="s">
        <v>8816</v>
      </c>
      <c r="B1920" s="40" t="s">
        <v>91</v>
      </c>
      <c r="C1920" t="s">
        <v>11591</v>
      </c>
      <c r="D1920" s="10">
        <v>53873</v>
      </c>
      <c r="F1920" s="10">
        <v>2023</v>
      </c>
      <c r="G1920" s="40" t="s">
        <v>62</v>
      </c>
      <c r="H1920" s="40" t="s">
        <v>12301</v>
      </c>
      <c r="I1920" t="s">
        <v>141</v>
      </c>
      <c r="J1920">
        <v>17.600000000000001</v>
      </c>
      <c r="M1920" t="s">
        <v>72</v>
      </c>
      <c r="N1920">
        <v>17.600000000000001</v>
      </c>
      <c r="R1920" s="51">
        <f>Table71417[[#This Row],[Climate finance ($ million)]]/Table71417[[#This Row],[Total commitment ($ million)]]</f>
        <v>1</v>
      </c>
      <c r="S1920" s="40" t="s">
        <v>11592</v>
      </c>
      <c r="T1920" s="1" t="s">
        <v>8817</v>
      </c>
    </row>
    <row r="1921" spans="1:20" x14ac:dyDescent="0.25">
      <c r="A1921" t="s">
        <v>8816</v>
      </c>
      <c r="B1921" s="46" t="s">
        <v>91</v>
      </c>
      <c r="C1921" t="s">
        <v>5750</v>
      </c>
      <c r="D1921" s="10">
        <v>53874</v>
      </c>
      <c r="F1921" s="10">
        <v>2022</v>
      </c>
      <c r="G1921" s="46" t="s">
        <v>7066</v>
      </c>
      <c r="H1921" s="46" t="s">
        <v>12301</v>
      </c>
      <c r="I1921" t="s">
        <v>5597</v>
      </c>
      <c r="J1921">
        <v>50</v>
      </c>
      <c r="M1921" t="s">
        <v>24</v>
      </c>
      <c r="N1921">
        <v>50</v>
      </c>
      <c r="R1921" s="51">
        <f>Table71417[[#This Row],[Climate finance ($ million)]]/Table71417[[#This Row],[Total commitment ($ million)]]</f>
        <v>1</v>
      </c>
      <c r="S1921" s="44" t="s">
        <v>11675</v>
      </c>
      <c r="T1921" s="1" t="s">
        <v>8819</v>
      </c>
    </row>
    <row r="1922" spans="1:20" x14ac:dyDescent="0.25">
      <c r="A1922" t="s">
        <v>8816</v>
      </c>
      <c r="B1922" s="46" t="s">
        <v>91</v>
      </c>
      <c r="C1922" t="s">
        <v>5750</v>
      </c>
      <c r="D1922" s="10">
        <v>53874</v>
      </c>
      <c r="F1922" s="10">
        <v>2023</v>
      </c>
      <c r="G1922" s="46" t="s">
        <v>7066</v>
      </c>
      <c r="H1922" s="46" t="s">
        <v>12301</v>
      </c>
      <c r="I1922" t="s">
        <v>4982</v>
      </c>
      <c r="J1922">
        <v>25</v>
      </c>
      <c r="M1922" t="s">
        <v>24</v>
      </c>
      <c r="N1922">
        <v>25</v>
      </c>
      <c r="R1922" s="51">
        <f>Table71417[[#This Row],[Climate finance ($ million)]]/Table71417[[#This Row],[Total commitment ($ million)]]</f>
        <v>1</v>
      </c>
      <c r="S1922" s="44" t="s">
        <v>11675</v>
      </c>
      <c r="T1922" s="1" t="s">
        <v>8817</v>
      </c>
    </row>
    <row r="1923" spans="1:20" x14ac:dyDescent="0.25">
      <c r="A1923" t="s">
        <v>8816</v>
      </c>
      <c r="B1923" s="40" t="s">
        <v>91</v>
      </c>
      <c r="C1923" t="s">
        <v>5977</v>
      </c>
      <c r="D1923" s="10">
        <v>53883</v>
      </c>
      <c r="F1923" s="10">
        <v>2022</v>
      </c>
      <c r="G1923" s="40" t="s">
        <v>4725</v>
      </c>
      <c r="H1923" s="40" t="s">
        <v>12301</v>
      </c>
      <c r="I1923" t="s">
        <v>84</v>
      </c>
      <c r="J1923">
        <v>12.5</v>
      </c>
      <c r="M1923" t="s">
        <v>24</v>
      </c>
      <c r="N1923">
        <v>2.2000000000000002</v>
      </c>
      <c r="R1923" s="51">
        <f>Table71417[[#This Row],[Climate finance ($ million)]]/Table71417[[#This Row],[Total commitment ($ million)]]</f>
        <v>0.17600000000000002</v>
      </c>
      <c r="S1923" s="40" t="s">
        <v>11654</v>
      </c>
      <c r="T1923" s="1" t="s">
        <v>8819</v>
      </c>
    </row>
    <row r="1924" spans="1:20" x14ac:dyDescent="0.25">
      <c r="A1924" t="s">
        <v>8816</v>
      </c>
      <c r="B1924" s="40" t="s">
        <v>91</v>
      </c>
      <c r="C1924" t="s">
        <v>11701</v>
      </c>
      <c r="D1924" s="10">
        <v>53884</v>
      </c>
      <c r="F1924" s="10">
        <v>2023</v>
      </c>
      <c r="G1924" s="40" t="s">
        <v>8808</v>
      </c>
      <c r="H1924" s="40" t="s">
        <v>12301</v>
      </c>
      <c r="I1924" t="s">
        <v>5119</v>
      </c>
      <c r="J1924">
        <v>11.5</v>
      </c>
      <c r="M1924" t="s">
        <v>24</v>
      </c>
      <c r="N1924">
        <v>3.5</v>
      </c>
      <c r="R1924" s="51">
        <f>Table71417[[#This Row],[Climate finance ($ million)]]/Table71417[[#This Row],[Total commitment ($ million)]]</f>
        <v>0.30434782608695654</v>
      </c>
      <c r="S1924" s="40" t="s">
        <v>11702</v>
      </c>
      <c r="T1924" s="1" t="s">
        <v>8817</v>
      </c>
    </row>
    <row r="1925" spans="1:20" x14ac:dyDescent="0.25">
      <c r="A1925" t="s">
        <v>8816</v>
      </c>
      <c r="B1925" s="40" t="s">
        <v>91</v>
      </c>
      <c r="C1925" t="s">
        <v>11701</v>
      </c>
      <c r="D1925" s="10">
        <v>53884</v>
      </c>
      <c r="F1925" s="10">
        <v>2022</v>
      </c>
      <c r="G1925" s="40" t="s">
        <v>8808</v>
      </c>
      <c r="H1925" s="40" t="s">
        <v>12301</v>
      </c>
      <c r="I1925" t="s">
        <v>5170</v>
      </c>
      <c r="J1925">
        <v>11.5</v>
      </c>
      <c r="M1925" t="s">
        <v>24</v>
      </c>
      <c r="N1925">
        <v>3.5</v>
      </c>
      <c r="R1925" s="51">
        <f>Table71417[[#This Row],[Climate finance ($ million)]]/Table71417[[#This Row],[Total commitment ($ million)]]</f>
        <v>0.30434782608695654</v>
      </c>
      <c r="S1925" s="40" t="s">
        <v>11702</v>
      </c>
      <c r="T1925" s="1" t="s">
        <v>8819</v>
      </c>
    </row>
    <row r="1926" spans="1:20" x14ac:dyDescent="0.25">
      <c r="A1926" t="s">
        <v>8816</v>
      </c>
      <c r="B1926" s="40" t="s">
        <v>66</v>
      </c>
      <c r="C1926" t="s">
        <v>12242</v>
      </c>
      <c r="D1926" s="10">
        <v>53901</v>
      </c>
      <c r="F1926" s="10">
        <v>2023</v>
      </c>
      <c r="G1926" s="40" t="s">
        <v>4726</v>
      </c>
      <c r="H1926" s="40" t="s">
        <v>12301</v>
      </c>
      <c r="I1926" t="s">
        <v>4856</v>
      </c>
      <c r="J1926">
        <v>15</v>
      </c>
      <c r="M1926" t="s">
        <v>24</v>
      </c>
      <c r="N1926">
        <v>11.7</v>
      </c>
      <c r="R1926" s="51">
        <f>Table71417[[#This Row],[Climate finance ($ million)]]/Table71417[[#This Row],[Total commitment ($ million)]]</f>
        <v>0.77999999999999992</v>
      </c>
      <c r="S1926" s="40" t="s">
        <v>11518</v>
      </c>
      <c r="T1926" s="1" t="s">
        <v>8817</v>
      </c>
    </row>
    <row r="1927" spans="1:20" x14ac:dyDescent="0.25">
      <c r="A1927" t="s">
        <v>8816</v>
      </c>
      <c r="B1927" s="40" t="s">
        <v>91</v>
      </c>
      <c r="C1927" t="s">
        <v>12291</v>
      </c>
      <c r="D1927" s="10">
        <v>53908</v>
      </c>
      <c r="F1927" s="10">
        <v>2023</v>
      </c>
      <c r="G1927" s="40" t="s">
        <v>6300</v>
      </c>
      <c r="H1927" s="46" t="s">
        <v>12301</v>
      </c>
      <c r="I1927" t="s">
        <v>5119</v>
      </c>
      <c r="J1927">
        <v>10</v>
      </c>
      <c r="M1927" t="s">
        <v>24</v>
      </c>
      <c r="N1927">
        <v>7</v>
      </c>
      <c r="R1927" s="51">
        <f>Table71417[[#This Row],[Climate finance ($ million)]]/Table71417[[#This Row],[Total commitment ($ million)]]</f>
        <v>0.7</v>
      </c>
      <c r="S1927" s="40" t="s">
        <v>11552</v>
      </c>
      <c r="T1927" s="1" t="s">
        <v>8817</v>
      </c>
    </row>
    <row r="1928" spans="1:20" x14ac:dyDescent="0.25">
      <c r="A1928" t="s">
        <v>8816</v>
      </c>
      <c r="B1928" s="40" t="s">
        <v>91</v>
      </c>
      <c r="C1928" t="s">
        <v>11621</v>
      </c>
      <c r="D1928" s="10">
        <v>53909</v>
      </c>
      <c r="F1928" s="10">
        <v>2022</v>
      </c>
      <c r="G1928" s="40" t="s">
        <v>6300</v>
      </c>
      <c r="H1928" s="40" t="s">
        <v>12301</v>
      </c>
      <c r="I1928" t="s">
        <v>5170</v>
      </c>
      <c r="J1928">
        <v>5</v>
      </c>
      <c r="M1928" t="s">
        <v>24</v>
      </c>
      <c r="N1928">
        <v>3.5</v>
      </c>
      <c r="R1928" s="51">
        <f>Table71417[[#This Row],[Climate finance ($ million)]]/Table71417[[#This Row],[Total commitment ($ million)]]</f>
        <v>0.7</v>
      </c>
      <c r="S1928" s="40" t="s">
        <v>11622</v>
      </c>
      <c r="T1928" s="1" t="s">
        <v>8819</v>
      </c>
    </row>
    <row r="1929" spans="1:20" x14ac:dyDescent="0.25">
      <c r="A1929" t="s">
        <v>8816</v>
      </c>
      <c r="B1929" s="40" t="s">
        <v>91</v>
      </c>
      <c r="C1929" t="s">
        <v>11621</v>
      </c>
      <c r="D1929" s="10">
        <v>53909</v>
      </c>
      <c r="F1929" s="10">
        <v>2023</v>
      </c>
      <c r="G1929" s="40" t="s">
        <v>6300</v>
      </c>
      <c r="H1929" s="40" t="s">
        <v>12301</v>
      </c>
      <c r="I1929" t="s">
        <v>5119</v>
      </c>
      <c r="J1929">
        <v>10</v>
      </c>
      <c r="M1929" t="s">
        <v>24</v>
      </c>
      <c r="N1929">
        <v>7</v>
      </c>
      <c r="R1929" s="51">
        <f>Table71417[[#This Row],[Climate finance ($ million)]]/Table71417[[#This Row],[Total commitment ($ million)]]</f>
        <v>0.7</v>
      </c>
      <c r="S1929" s="40" t="s">
        <v>11622</v>
      </c>
      <c r="T1929" s="1" t="s">
        <v>8817</v>
      </c>
    </row>
    <row r="1930" spans="1:20" x14ac:dyDescent="0.25">
      <c r="A1930" t="s">
        <v>8816</v>
      </c>
      <c r="B1930" s="40" t="s">
        <v>91</v>
      </c>
      <c r="C1930" t="s">
        <v>4940</v>
      </c>
      <c r="D1930" s="10">
        <v>53914</v>
      </c>
      <c r="F1930" s="10">
        <v>2023</v>
      </c>
      <c r="G1930" s="40" t="s">
        <v>4725</v>
      </c>
      <c r="H1930" s="40" t="s">
        <v>12301</v>
      </c>
      <c r="I1930" t="s">
        <v>6037</v>
      </c>
      <c r="J1930">
        <v>25</v>
      </c>
      <c r="M1930" t="s">
        <v>24</v>
      </c>
      <c r="N1930">
        <v>17.399999999999999</v>
      </c>
      <c r="R1930" s="51">
        <f>Table71417[[#This Row],[Climate finance ($ million)]]/Table71417[[#This Row],[Total commitment ($ million)]]</f>
        <v>0.69599999999999995</v>
      </c>
      <c r="S1930" s="44" t="s">
        <v>11559</v>
      </c>
      <c r="T1930" s="1" t="s">
        <v>8817</v>
      </c>
    </row>
    <row r="1931" spans="1:20" x14ac:dyDescent="0.25">
      <c r="A1931" t="s">
        <v>8816</v>
      </c>
      <c r="B1931" s="40" t="s">
        <v>91</v>
      </c>
      <c r="C1931" t="s">
        <v>12238</v>
      </c>
      <c r="D1931" s="10">
        <v>53921</v>
      </c>
      <c r="F1931" s="10">
        <v>2022</v>
      </c>
      <c r="G1931" s="40" t="s">
        <v>4726</v>
      </c>
      <c r="H1931" s="40" t="s">
        <v>12301</v>
      </c>
      <c r="I1931" t="s">
        <v>5170</v>
      </c>
      <c r="J1931">
        <v>5.9</v>
      </c>
      <c r="M1931" t="s">
        <v>24</v>
      </c>
      <c r="N1931">
        <v>4.7</v>
      </c>
      <c r="R1931" s="51">
        <f>Table71417[[#This Row],[Climate finance ($ million)]]/Table71417[[#This Row],[Total commitment ($ million)]]</f>
        <v>0.79661016949152541</v>
      </c>
      <c r="S1931" t="s">
        <v>11395</v>
      </c>
      <c r="T1931" s="1" t="s">
        <v>8819</v>
      </c>
    </row>
    <row r="1932" spans="1:20" x14ac:dyDescent="0.25">
      <c r="A1932" t="s">
        <v>8816</v>
      </c>
      <c r="B1932" s="46" t="s">
        <v>66</v>
      </c>
      <c r="C1932" t="s">
        <v>5592</v>
      </c>
      <c r="D1932" s="10">
        <v>53923</v>
      </c>
      <c r="F1932" s="10">
        <v>2022</v>
      </c>
      <c r="G1932" s="46" t="s">
        <v>4726</v>
      </c>
      <c r="H1932" s="46" t="s">
        <v>12301</v>
      </c>
      <c r="I1932" t="s">
        <v>4856</v>
      </c>
      <c r="J1932">
        <v>14.4</v>
      </c>
      <c r="M1932" t="s">
        <v>24</v>
      </c>
      <c r="N1932">
        <v>14.4</v>
      </c>
      <c r="R1932" s="51">
        <f>Table71417[[#This Row],[Climate finance ($ million)]]/Table71417[[#This Row],[Total commitment ($ million)]]</f>
        <v>1</v>
      </c>
      <c r="S1932" s="44" t="s">
        <v>11637</v>
      </c>
      <c r="T1932" s="1" t="s">
        <v>8819</v>
      </c>
    </row>
    <row r="1933" spans="1:20" x14ac:dyDescent="0.25">
      <c r="A1933" t="s">
        <v>8816</v>
      </c>
      <c r="B1933" s="40" t="s">
        <v>91</v>
      </c>
      <c r="C1933" t="s">
        <v>5960</v>
      </c>
      <c r="D1933" s="10">
        <v>53934</v>
      </c>
      <c r="F1933" s="10">
        <v>2022</v>
      </c>
      <c r="G1933" s="40" t="s">
        <v>7066</v>
      </c>
      <c r="H1933" s="40" t="s">
        <v>12301</v>
      </c>
      <c r="I1933" t="s">
        <v>6037</v>
      </c>
      <c r="J1933">
        <v>70.8</v>
      </c>
      <c r="M1933" t="s">
        <v>24</v>
      </c>
      <c r="N1933">
        <v>30.2</v>
      </c>
      <c r="R1933" s="51">
        <f>Table71417[[#This Row],[Climate finance ($ million)]]/Table71417[[#This Row],[Total commitment ($ million)]]</f>
        <v>0.42655367231638419</v>
      </c>
      <c r="S1933" s="40" t="s">
        <v>11661</v>
      </c>
      <c r="T1933" s="1" t="s">
        <v>8819</v>
      </c>
    </row>
    <row r="1934" spans="1:20" x14ac:dyDescent="0.25">
      <c r="A1934" t="s">
        <v>8816</v>
      </c>
      <c r="B1934" s="40" t="s">
        <v>91</v>
      </c>
      <c r="C1934" t="s">
        <v>12279</v>
      </c>
      <c r="D1934" s="10">
        <v>53944</v>
      </c>
      <c r="F1934" s="10">
        <v>2023</v>
      </c>
      <c r="G1934" s="40" t="s">
        <v>6429</v>
      </c>
      <c r="H1934" s="40" t="s">
        <v>12301</v>
      </c>
      <c r="I1934" t="s">
        <v>4924</v>
      </c>
      <c r="J1934">
        <v>22</v>
      </c>
      <c r="M1934" t="s">
        <v>24</v>
      </c>
      <c r="N1934">
        <v>7.3</v>
      </c>
      <c r="R1934" s="51">
        <f>Table71417[[#This Row],[Climate finance ($ million)]]/Table71417[[#This Row],[Total commitment ($ million)]]</f>
        <v>0.33181818181818179</v>
      </c>
      <c r="S1934" s="40" t="s">
        <v>11467</v>
      </c>
      <c r="T1934" s="1" t="s">
        <v>8817</v>
      </c>
    </row>
    <row r="1935" spans="1:20" x14ac:dyDescent="0.25">
      <c r="A1935" t="s">
        <v>8816</v>
      </c>
      <c r="B1935" s="40" t="s">
        <v>91</v>
      </c>
      <c r="C1935" t="s">
        <v>5650</v>
      </c>
      <c r="D1935" s="10">
        <v>53950</v>
      </c>
      <c r="F1935" s="10">
        <v>2022</v>
      </c>
      <c r="G1935" s="40" t="s">
        <v>329</v>
      </c>
      <c r="H1935" s="40" t="s">
        <v>12301</v>
      </c>
      <c r="I1935" t="s">
        <v>4924</v>
      </c>
      <c r="J1935">
        <v>1.4</v>
      </c>
      <c r="M1935" t="s">
        <v>24</v>
      </c>
      <c r="N1935">
        <v>0.6</v>
      </c>
      <c r="R1935" s="51">
        <f>Table71417[[#This Row],[Climate finance ($ million)]]/Table71417[[#This Row],[Total commitment ($ million)]]</f>
        <v>0.4285714285714286</v>
      </c>
      <c r="S1935" t="s">
        <v>11395</v>
      </c>
      <c r="T1935" s="1" t="s">
        <v>8819</v>
      </c>
    </row>
    <row r="1936" spans="1:20" x14ac:dyDescent="0.25">
      <c r="A1936" t="s">
        <v>8816</v>
      </c>
      <c r="B1936" s="40" t="s">
        <v>66</v>
      </c>
      <c r="C1936" t="s">
        <v>4942</v>
      </c>
      <c r="D1936" s="10">
        <v>53951</v>
      </c>
      <c r="F1936" s="10">
        <v>2023</v>
      </c>
      <c r="G1936" s="40" t="s">
        <v>4725</v>
      </c>
      <c r="H1936" s="46" t="s">
        <v>12301</v>
      </c>
      <c r="I1936" t="s">
        <v>4924</v>
      </c>
      <c r="J1936">
        <v>19</v>
      </c>
      <c r="M1936" t="s">
        <v>72</v>
      </c>
      <c r="N1936">
        <v>6.5</v>
      </c>
      <c r="R1936" s="51">
        <f>Table71417[[#This Row],[Climate finance ($ million)]]/Table71417[[#This Row],[Total commitment ($ million)]]</f>
        <v>0.34210526315789475</v>
      </c>
      <c r="S1936" s="44" t="s">
        <v>11617</v>
      </c>
      <c r="T1936" s="1" t="s">
        <v>8817</v>
      </c>
    </row>
    <row r="1937" spans="1:20" x14ac:dyDescent="0.25">
      <c r="A1937" t="s">
        <v>8816</v>
      </c>
      <c r="B1937" s="40" t="s">
        <v>91</v>
      </c>
      <c r="C1937" t="s">
        <v>12252</v>
      </c>
      <c r="D1937" s="10">
        <v>53953</v>
      </c>
      <c r="F1937" s="10">
        <v>2023</v>
      </c>
      <c r="G1937" s="40" t="s">
        <v>715</v>
      </c>
      <c r="H1937" s="40" t="s">
        <v>12301</v>
      </c>
      <c r="I1937" t="s">
        <v>4924</v>
      </c>
      <c r="J1937">
        <v>0.5</v>
      </c>
      <c r="M1937" t="s">
        <v>25</v>
      </c>
      <c r="N1937">
        <v>0.5</v>
      </c>
      <c r="R1937" s="51">
        <f>Table71417[[#This Row],[Climate finance ($ million)]]/Table71417[[#This Row],[Total commitment ($ million)]]</f>
        <v>1</v>
      </c>
      <c r="S1937" t="s">
        <v>11395</v>
      </c>
      <c r="T1937" s="1" t="s">
        <v>8817</v>
      </c>
    </row>
    <row r="1938" spans="1:20" x14ac:dyDescent="0.25">
      <c r="A1938" t="s">
        <v>8816</v>
      </c>
      <c r="B1938" s="40" t="s">
        <v>91</v>
      </c>
      <c r="C1938" t="s">
        <v>11672</v>
      </c>
      <c r="D1938" s="10">
        <v>53961</v>
      </c>
      <c r="F1938" s="10">
        <v>2022</v>
      </c>
      <c r="G1938" s="40" t="s">
        <v>6429</v>
      </c>
      <c r="H1938" s="40" t="s">
        <v>12301</v>
      </c>
      <c r="I1938" t="s">
        <v>5170</v>
      </c>
      <c r="J1938">
        <v>20</v>
      </c>
      <c r="M1938" t="s">
        <v>24</v>
      </c>
      <c r="N1938">
        <v>2</v>
      </c>
      <c r="R1938" s="51">
        <f>Table71417[[#This Row],[Climate finance ($ million)]]/Table71417[[#This Row],[Total commitment ($ million)]]</f>
        <v>0.1</v>
      </c>
      <c r="S1938" s="40" t="s">
        <v>11673</v>
      </c>
      <c r="T1938" s="1" t="s">
        <v>8819</v>
      </c>
    </row>
    <row r="1939" spans="1:20" x14ac:dyDescent="0.25">
      <c r="A1939" t="s">
        <v>8816</v>
      </c>
      <c r="B1939" s="40" t="s">
        <v>91</v>
      </c>
      <c r="C1939" t="s">
        <v>11672</v>
      </c>
      <c r="D1939" s="10">
        <v>53961</v>
      </c>
      <c r="F1939" s="10">
        <v>2023</v>
      </c>
      <c r="G1939" s="40" t="s">
        <v>6429</v>
      </c>
      <c r="H1939" s="40" t="s">
        <v>12301</v>
      </c>
      <c r="I1939" t="s">
        <v>5119</v>
      </c>
      <c r="J1939">
        <v>20</v>
      </c>
      <c r="M1939" t="s">
        <v>24</v>
      </c>
      <c r="N1939">
        <v>2</v>
      </c>
      <c r="R1939" s="51">
        <f>Table71417[[#This Row],[Climate finance ($ million)]]/Table71417[[#This Row],[Total commitment ($ million)]]</f>
        <v>0.1</v>
      </c>
      <c r="S1939" s="40" t="s">
        <v>11673</v>
      </c>
      <c r="T1939" s="1" t="s">
        <v>8817</v>
      </c>
    </row>
    <row r="1940" spans="1:20" x14ac:dyDescent="0.25">
      <c r="A1940" t="s">
        <v>8816</v>
      </c>
      <c r="B1940" s="46" t="s">
        <v>91</v>
      </c>
      <c r="C1940" t="s">
        <v>12335</v>
      </c>
      <c r="D1940" s="10">
        <v>53967</v>
      </c>
      <c r="F1940" s="10">
        <v>2023</v>
      </c>
      <c r="G1940" s="46" t="s">
        <v>7066</v>
      </c>
      <c r="H1940" s="46" t="s">
        <v>12301</v>
      </c>
      <c r="I1940" t="s">
        <v>6037</v>
      </c>
      <c r="J1940">
        <v>31.6</v>
      </c>
      <c r="M1940" t="s">
        <v>24</v>
      </c>
      <c r="N1940">
        <v>5.8</v>
      </c>
      <c r="R1940" s="51">
        <f>Table71417[[#This Row],[Climate finance ($ million)]]/Table71417[[#This Row],[Total commitment ($ million)]]</f>
        <v>0.18354430379746833</v>
      </c>
      <c r="S1940" s="44" t="s">
        <v>11543</v>
      </c>
      <c r="T1940" s="1" t="s">
        <v>8817</v>
      </c>
    </row>
    <row r="1941" spans="1:20" x14ac:dyDescent="0.25">
      <c r="A1941" t="s">
        <v>8816</v>
      </c>
      <c r="B1941" s="40" t="s">
        <v>91</v>
      </c>
      <c r="C1941" t="s">
        <v>6002</v>
      </c>
      <c r="D1941" s="10">
        <v>53968</v>
      </c>
      <c r="F1941" s="10">
        <v>2022</v>
      </c>
      <c r="G1941" s="40" t="s">
        <v>8808</v>
      </c>
      <c r="H1941" s="40" t="s">
        <v>318</v>
      </c>
      <c r="I1941" t="s">
        <v>4924</v>
      </c>
      <c r="J1941">
        <v>0.6</v>
      </c>
      <c r="M1941" t="s">
        <v>25</v>
      </c>
      <c r="N1941">
        <v>0.6</v>
      </c>
      <c r="R1941" s="51">
        <f>Table71417[[#This Row],[Climate finance ($ million)]]/Table71417[[#This Row],[Total commitment ($ million)]]</f>
        <v>1</v>
      </c>
      <c r="S1941" t="s">
        <v>11395</v>
      </c>
      <c r="T1941" s="1" t="s">
        <v>8819</v>
      </c>
    </row>
    <row r="1942" spans="1:20" x14ac:dyDescent="0.25">
      <c r="A1942" t="s">
        <v>8816</v>
      </c>
      <c r="B1942" s="46" t="s">
        <v>91</v>
      </c>
      <c r="C1942" t="s">
        <v>5037</v>
      </c>
      <c r="D1942" s="10">
        <v>53973</v>
      </c>
      <c r="F1942" s="10">
        <v>2023</v>
      </c>
      <c r="G1942" s="46" t="s">
        <v>4725</v>
      </c>
      <c r="H1942" s="46" t="s">
        <v>12301</v>
      </c>
      <c r="I1942" t="s">
        <v>141</v>
      </c>
      <c r="J1942">
        <v>23.9</v>
      </c>
      <c r="M1942" t="s">
        <v>72</v>
      </c>
      <c r="N1942">
        <v>16.3</v>
      </c>
      <c r="R1942" s="51">
        <f>Table71417[[#This Row],[Climate finance ($ million)]]/Table71417[[#This Row],[Total commitment ($ million)]]</f>
        <v>0.68200836820083688</v>
      </c>
      <c r="S1942" s="44" t="s">
        <v>11597</v>
      </c>
      <c r="T1942" s="1" t="s">
        <v>8817</v>
      </c>
    </row>
    <row r="1943" spans="1:20" x14ac:dyDescent="0.25">
      <c r="A1943" t="s">
        <v>8816</v>
      </c>
      <c r="B1943" s="40" t="s">
        <v>91</v>
      </c>
      <c r="C1943" t="s">
        <v>11679</v>
      </c>
      <c r="D1943" s="10">
        <v>53996</v>
      </c>
      <c r="F1943" s="10">
        <v>2023</v>
      </c>
      <c r="G1943" s="40" t="s">
        <v>6429</v>
      </c>
      <c r="H1943" s="40" t="s">
        <v>12301</v>
      </c>
      <c r="I1943" t="s">
        <v>5119</v>
      </c>
      <c r="J1943">
        <v>50</v>
      </c>
      <c r="M1943" t="s">
        <v>24</v>
      </c>
      <c r="N1943">
        <v>5</v>
      </c>
      <c r="R1943" s="51">
        <f>Table71417[[#This Row],[Climate finance ($ million)]]/Table71417[[#This Row],[Total commitment ($ million)]]</f>
        <v>0.1</v>
      </c>
      <c r="S1943" s="40" t="s">
        <v>11680</v>
      </c>
      <c r="T1943" s="1" t="s">
        <v>8817</v>
      </c>
    </row>
    <row r="1944" spans="1:20" x14ac:dyDescent="0.25">
      <c r="A1944" t="s">
        <v>8816</v>
      </c>
      <c r="B1944" s="40" t="s">
        <v>91</v>
      </c>
      <c r="C1944" t="s">
        <v>5723</v>
      </c>
      <c r="D1944" s="10">
        <v>53997</v>
      </c>
      <c r="F1944" s="10">
        <v>2022</v>
      </c>
      <c r="G1944" s="40" t="s">
        <v>9364</v>
      </c>
      <c r="H1944" s="46" t="s">
        <v>12301</v>
      </c>
      <c r="I1944" t="s">
        <v>5602</v>
      </c>
      <c r="J1944">
        <v>170.8</v>
      </c>
      <c r="M1944" t="s">
        <v>24</v>
      </c>
      <c r="N1944">
        <v>170.8</v>
      </c>
      <c r="R1944" s="51">
        <f>Table71417[[#This Row],[Climate finance ($ million)]]/Table71417[[#This Row],[Total commitment ($ million)]]</f>
        <v>1</v>
      </c>
      <c r="S1944" s="44" t="s">
        <v>11584</v>
      </c>
      <c r="T1944" s="1" t="s">
        <v>8819</v>
      </c>
    </row>
    <row r="1945" spans="1:20" x14ac:dyDescent="0.25">
      <c r="A1945" t="s">
        <v>8816</v>
      </c>
      <c r="B1945" s="40" t="s">
        <v>91</v>
      </c>
      <c r="C1945" t="s">
        <v>5380</v>
      </c>
      <c r="D1945" s="10">
        <v>54002</v>
      </c>
      <c r="F1945" s="10">
        <v>2023</v>
      </c>
      <c r="G1945" s="40" t="s">
        <v>9364</v>
      </c>
      <c r="H1945" s="40" t="s">
        <v>12301</v>
      </c>
      <c r="I1945" t="s">
        <v>6037</v>
      </c>
      <c r="J1945">
        <v>62.8</v>
      </c>
      <c r="M1945" t="s">
        <v>24</v>
      </c>
      <c r="N1945">
        <v>62.8</v>
      </c>
      <c r="R1945" s="51">
        <f>Table71417[[#This Row],[Climate finance ($ million)]]/Table71417[[#This Row],[Total commitment ($ million)]]</f>
        <v>1</v>
      </c>
      <c r="S1945" s="40" t="s">
        <v>11529</v>
      </c>
      <c r="T1945" s="1" t="s">
        <v>8817</v>
      </c>
    </row>
    <row r="1946" spans="1:20" x14ac:dyDescent="0.25">
      <c r="A1946" t="s">
        <v>8816</v>
      </c>
      <c r="B1946" s="40" t="s">
        <v>91</v>
      </c>
      <c r="C1946" t="s">
        <v>5652</v>
      </c>
      <c r="D1946" s="10">
        <v>54005</v>
      </c>
      <c r="F1946" s="10">
        <v>2022</v>
      </c>
      <c r="G1946" s="40" t="s">
        <v>9364</v>
      </c>
      <c r="H1946" s="40" t="s">
        <v>12301</v>
      </c>
      <c r="I1946" t="s">
        <v>6037</v>
      </c>
      <c r="J1946">
        <v>8.9</v>
      </c>
      <c r="M1946" t="s">
        <v>24</v>
      </c>
      <c r="N1946">
        <v>2.8</v>
      </c>
      <c r="R1946" s="51">
        <f>Table71417[[#This Row],[Climate finance ($ million)]]/Table71417[[#This Row],[Total commitment ($ million)]]</f>
        <v>0.3146067415730337</v>
      </c>
      <c r="S1946" s="40" t="s">
        <v>11593</v>
      </c>
      <c r="T1946" s="1" t="s">
        <v>8819</v>
      </c>
    </row>
    <row r="1947" spans="1:20" x14ac:dyDescent="0.25">
      <c r="A1947" t="s">
        <v>8816</v>
      </c>
      <c r="B1947" s="40" t="s">
        <v>91</v>
      </c>
      <c r="C1947" t="s">
        <v>12186</v>
      </c>
      <c r="D1947" s="10">
        <v>54012</v>
      </c>
      <c r="F1947" s="10">
        <v>2022</v>
      </c>
      <c r="G1947" s="40" t="s">
        <v>12172</v>
      </c>
      <c r="H1947" s="40" t="s">
        <v>12301</v>
      </c>
      <c r="I1947" t="s">
        <v>4924</v>
      </c>
      <c r="J1947">
        <v>75</v>
      </c>
      <c r="M1947" t="s">
        <v>24</v>
      </c>
      <c r="N1947">
        <v>75</v>
      </c>
      <c r="R1947" s="51">
        <f>Table71417[[#This Row],[Climate finance ($ million)]]/Table71417[[#This Row],[Total commitment ($ million)]]</f>
        <v>1</v>
      </c>
      <c r="S1947" t="s">
        <v>11395</v>
      </c>
      <c r="T1947" s="1" t="s">
        <v>8819</v>
      </c>
    </row>
    <row r="1948" spans="1:20" x14ac:dyDescent="0.25">
      <c r="A1948" t="s">
        <v>8816</v>
      </c>
      <c r="B1948" s="40" t="s">
        <v>91</v>
      </c>
      <c r="C1948" t="s">
        <v>5039</v>
      </c>
      <c r="D1948" s="10">
        <v>54013</v>
      </c>
      <c r="F1948" s="10">
        <v>2023</v>
      </c>
      <c r="G1948" s="40" t="s">
        <v>7066</v>
      </c>
      <c r="H1948" s="40" t="s">
        <v>12301</v>
      </c>
      <c r="I1948" t="s">
        <v>141</v>
      </c>
      <c r="J1948">
        <v>34.6</v>
      </c>
      <c r="M1948" t="s">
        <v>24</v>
      </c>
      <c r="N1948">
        <v>34.6</v>
      </c>
      <c r="R1948" s="51">
        <f>Table71417[[#This Row],[Climate finance ($ million)]]/Table71417[[#This Row],[Total commitment ($ million)]]</f>
        <v>1</v>
      </c>
      <c r="S1948" s="40" t="s">
        <v>11581</v>
      </c>
      <c r="T1948" s="1" t="s">
        <v>8817</v>
      </c>
    </row>
    <row r="1949" spans="1:20" x14ac:dyDescent="0.25">
      <c r="A1949" t="s">
        <v>8816</v>
      </c>
      <c r="B1949" s="40" t="s">
        <v>91</v>
      </c>
      <c r="C1949" t="s">
        <v>12182</v>
      </c>
      <c r="D1949" s="10">
        <v>54015</v>
      </c>
      <c r="F1949" s="10">
        <v>2023</v>
      </c>
      <c r="G1949" s="40" t="s">
        <v>6375</v>
      </c>
      <c r="H1949" s="40" t="s">
        <v>318</v>
      </c>
      <c r="I1949" t="s">
        <v>4924</v>
      </c>
      <c r="J1949">
        <v>4</v>
      </c>
      <c r="M1949" t="s">
        <v>24</v>
      </c>
      <c r="N1949">
        <v>1.5</v>
      </c>
      <c r="R1949" s="51">
        <f>Table71417[[#This Row],[Climate finance ($ million)]]/Table71417[[#This Row],[Total commitment ($ million)]]</f>
        <v>0.375</v>
      </c>
      <c r="S1949" t="s">
        <v>11395</v>
      </c>
      <c r="T1949" s="1" t="s">
        <v>8817</v>
      </c>
    </row>
    <row r="1950" spans="1:20" x14ac:dyDescent="0.25">
      <c r="A1950" t="s">
        <v>8816</v>
      </c>
      <c r="B1950" s="40" t="s">
        <v>91</v>
      </c>
      <c r="C1950" t="s">
        <v>11572</v>
      </c>
      <c r="D1950" s="10">
        <v>54019</v>
      </c>
      <c r="F1950" s="10">
        <v>2023</v>
      </c>
      <c r="G1950" s="40" t="s">
        <v>7066</v>
      </c>
      <c r="H1950" s="40" t="s">
        <v>12301</v>
      </c>
      <c r="I1950" t="s">
        <v>5119</v>
      </c>
      <c r="J1950">
        <v>75</v>
      </c>
      <c r="M1950" t="s">
        <v>24</v>
      </c>
      <c r="N1950">
        <v>45</v>
      </c>
      <c r="R1950" s="51">
        <f>Table71417[[#This Row],[Climate finance ($ million)]]/Table71417[[#This Row],[Total commitment ($ million)]]</f>
        <v>0.6</v>
      </c>
      <c r="S1950" s="40" t="s">
        <v>11573</v>
      </c>
      <c r="T1950" s="1" t="s">
        <v>8817</v>
      </c>
    </row>
    <row r="1951" spans="1:20" x14ac:dyDescent="0.25">
      <c r="A1951" t="s">
        <v>8816</v>
      </c>
      <c r="B1951" s="40" t="s">
        <v>91</v>
      </c>
      <c r="C1951" t="s">
        <v>11546</v>
      </c>
      <c r="D1951" s="10">
        <v>54024</v>
      </c>
      <c r="F1951" s="10">
        <v>2023</v>
      </c>
      <c r="G1951" s="40" t="s">
        <v>6903</v>
      </c>
      <c r="H1951" s="40" t="s">
        <v>12301</v>
      </c>
      <c r="I1951" t="s">
        <v>84</v>
      </c>
      <c r="J1951">
        <v>9.6</v>
      </c>
      <c r="M1951" t="s">
        <v>24</v>
      </c>
      <c r="N1951">
        <v>9.6</v>
      </c>
      <c r="R1951" s="51">
        <f>Table71417[[#This Row],[Climate finance ($ million)]]/Table71417[[#This Row],[Total commitment ($ million)]]</f>
        <v>1</v>
      </c>
      <c r="S1951" s="40" t="s">
        <v>11547</v>
      </c>
      <c r="T1951" s="1" t="s">
        <v>8817</v>
      </c>
    </row>
    <row r="1952" spans="1:20" x14ac:dyDescent="0.25">
      <c r="A1952" t="s">
        <v>8816</v>
      </c>
      <c r="B1952" s="40" t="s">
        <v>91</v>
      </c>
      <c r="C1952" t="s">
        <v>4909</v>
      </c>
      <c r="D1952" s="10">
        <v>54029</v>
      </c>
      <c r="F1952" s="10">
        <v>2023</v>
      </c>
      <c r="G1952" s="46" t="s">
        <v>9334</v>
      </c>
      <c r="H1952" s="46" t="s">
        <v>12301</v>
      </c>
      <c r="I1952" t="s">
        <v>4856</v>
      </c>
      <c r="J1952">
        <v>27.1</v>
      </c>
      <c r="M1952" t="s">
        <v>24</v>
      </c>
      <c r="N1952">
        <v>2.9</v>
      </c>
      <c r="R1952" s="51">
        <f>Table71417[[#This Row],[Climate finance ($ million)]]/Table71417[[#This Row],[Total commitment ($ million)]]</f>
        <v>0.1070110701107011</v>
      </c>
      <c r="S1952" s="44" t="s">
        <v>11483</v>
      </c>
      <c r="T1952" s="1" t="s">
        <v>8817</v>
      </c>
    </row>
    <row r="1953" spans="1:20" x14ac:dyDescent="0.25">
      <c r="A1953" t="s">
        <v>8816</v>
      </c>
      <c r="B1953" s="40" t="s">
        <v>91</v>
      </c>
      <c r="C1953" t="s">
        <v>12278</v>
      </c>
      <c r="D1953" s="10">
        <v>54034</v>
      </c>
      <c r="F1953" s="10">
        <v>2023</v>
      </c>
      <c r="G1953" s="40" t="s">
        <v>6992</v>
      </c>
      <c r="H1953" t="s">
        <v>11395</v>
      </c>
      <c r="I1953" t="s">
        <v>6037</v>
      </c>
      <c r="J1953">
        <v>16.3</v>
      </c>
      <c r="M1953" t="s">
        <v>72</v>
      </c>
      <c r="N1953">
        <v>12.6</v>
      </c>
      <c r="R1953" s="51">
        <f>Table71417[[#This Row],[Climate finance ($ million)]]/Table71417[[#This Row],[Total commitment ($ million)]]</f>
        <v>0.77300613496932513</v>
      </c>
      <c r="S1953" t="s">
        <v>11395</v>
      </c>
      <c r="T1953" s="1" t="s">
        <v>8817</v>
      </c>
    </row>
    <row r="1954" spans="1:20" x14ac:dyDescent="0.25">
      <c r="A1954" t="s">
        <v>8816</v>
      </c>
      <c r="B1954" s="40" t="s">
        <v>91</v>
      </c>
      <c r="C1954" t="s">
        <v>12253</v>
      </c>
      <c r="D1954" s="10">
        <v>54045</v>
      </c>
      <c r="F1954" s="10">
        <v>2023</v>
      </c>
      <c r="G1954" s="40" t="s">
        <v>6278</v>
      </c>
      <c r="H1954" s="40" t="s">
        <v>318</v>
      </c>
      <c r="I1954" t="s">
        <v>4924</v>
      </c>
      <c r="J1954">
        <v>0.7</v>
      </c>
      <c r="M1954" t="s">
        <v>25</v>
      </c>
      <c r="N1954">
        <v>0.1</v>
      </c>
      <c r="R1954" s="51">
        <f>Table71417[[#This Row],[Climate finance ($ million)]]/Table71417[[#This Row],[Total commitment ($ million)]]</f>
        <v>0.14285714285714288</v>
      </c>
      <c r="S1954" t="s">
        <v>11395</v>
      </c>
      <c r="T1954" s="1" t="s">
        <v>8817</v>
      </c>
    </row>
    <row r="1955" spans="1:20" x14ac:dyDescent="0.25">
      <c r="A1955" t="s">
        <v>8816</v>
      </c>
      <c r="B1955" s="40" t="s">
        <v>91</v>
      </c>
      <c r="C1955" t="s">
        <v>11416</v>
      </c>
      <c r="D1955" s="10">
        <v>54050</v>
      </c>
      <c r="F1955" s="10">
        <v>2023</v>
      </c>
      <c r="G1955" s="40" t="s">
        <v>4725</v>
      </c>
      <c r="H1955" s="40" t="s">
        <v>12301</v>
      </c>
      <c r="I1955" t="s">
        <v>5119</v>
      </c>
      <c r="J1955">
        <v>30</v>
      </c>
      <c r="M1955" t="s">
        <v>72</v>
      </c>
      <c r="N1955">
        <v>30</v>
      </c>
      <c r="R1955" s="51">
        <f>Table71417[[#This Row],[Climate finance ($ million)]]/Table71417[[#This Row],[Total commitment ($ million)]]</f>
        <v>1</v>
      </c>
      <c r="S1955" s="40" t="s">
        <v>11417</v>
      </c>
      <c r="T1955" s="1" t="s">
        <v>8817</v>
      </c>
    </row>
    <row r="1956" spans="1:20" x14ac:dyDescent="0.25">
      <c r="A1956" t="s">
        <v>8816</v>
      </c>
      <c r="B1956" s="40" t="s">
        <v>91</v>
      </c>
      <c r="C1956" t="s">
        <v>5930</v>
      </c>
      <c r="D1956" s="10">
        <v>54071</v>
      </c>
      <c r="F1956" s="10">
        <v>2022</v>
      </c>
      <c r="G1956" s="46" t="s">
        <v>6992</v>
      </c>
      <c r="H1956" s="46" t="s">
        <v>318</v>
      </c>
      <c r="I1956" t="s">
        <v>5170</v>
      </c>
      <c r="J1956">
        <v>25.6</v>
      </c>
      <c r="M1956" t="s">
        <v>24</v>
      </c>
      <c r="N1956">
        <v>25.6</v>
      </c>
      <c r="R1956" s="51">
        <f>Table71417[[#This Row],[Climate finance ($ million)]]/Table71417[[#This Row],[Total commitment ($ million)]]</f>
        <v>1</v>
      </c>
      <c r="S1956" s="44" t="s">
        <v>11580</v>
      </c>
      <c r="T1956" s="1" t="s">
        <v>8819</v>
      </c>
    </row>
    <row r="1957" spans="1:20" x14ac:dyDescent="0.25">
      <c r="A1957" t="s">
        <v>8816</v>
      </c>
      <c r="B1957" s="40" t="s">
        <v>91</v>
      </c>
      <c r="C1957" t="s">
        <v>12216</v>
      </c>
      <c r="D1957" s="10">
        <v>54072</v>
      </c>
      <c r="F1957" s="10">
        <v>2023</v>
      </c>
      <c r="G1957" s="40" t="s">
        <v>306</v>
      </c>
      <c r="H1957" s="40" t="s">
        <v>318</v>
      </c>
      <c r="I1957" t="s">
        <v>6037</v>
      </c>
      <c r="J1957">
        <v>0.5</v>
      </c>
      <c r="M1957" t="s">
        <v>24</v>
      </c>
      <c r="N1957">
        <v>0.3</v>
      </c>
      <c r="R1957" s="51">
        <f>Table71417[[#This Row],[Climate finance ($ million)]]/Table71417[[#This Row],[Total commitment ($ million)]]</f>
        <v>0.6</v>
      </c>
      <c r="S1957" t="s">
        <v>11395</v>
      </c>
      <c r="T1957" s="1" t="s">
        <v>8817</v>
      </c>
    </row>
    <row r="1958" spans="1:20" x14ac:dyDescent="0.25">
      <c r="A1958" t="s">
        <v>8816</v>
      </c>
      <c r="B1958" s="40" t="s">
        <v>91</v>
      </c>
      <c r="C1958" t="s">
        <v>11667</v>
      </c>
      <c r="D1958" s="10">
        <v>54077</v>
      </c>
      <c r="F1958" s="10">
        <v>2023</v>
      </c>
      <c r="G1958" s="40" t="s">
        <v>525</v>
      </c>
      <c r="H1958" s="40" t="s">
        <v>12301</v>
      </c>
      <c r="I1958" t="s">
        <v>5119</v>
      </c>
      <c r="J1958">
        <v>0.9</v>
      </c>
      <c r="M1958" t="s">
        <v>72</v>
      </c>
      <c r="N1958">
        <v>0.9</v>
      </c>
      <c r="R1958" s="51">
        <f>Table71417[[#This Row],[Climate finance ($ million)]]/Table71417[[#This Row],[Total commitment ($ million)]]</f>
        <v>1</v>
      </c>
      <c r="S1958" s="40" t="s">
        <v>11668</v>
      </c>
      <c r="T1958" s="1" t="s">
        <v>8817</v>
      </c>
    </row>
    <row r="1959" spans="1:20" x14ac:dyDescent="0.25">
      <c r="A1959" t="s">
        <v>8816</v>
      </c>
      <c r="B1959" s="40" t="s">
        <v>91</v>
      </c>
      <c r="C1959" t="s">
        <v>5654</v>
      </c>
      <c r="D1959" s="10">
        <v>54078</v>
      </c>
      <c r="F1959" s="10">
        <v>2022</v>
      </c>
      <c r="G1959" s="40" t="s">
        <v>9380</v>
      </c>
      <c r="H1959" s="40" t="s">
        <v>12301</v>
      </c>
      <c r="I1959" t="s">
        <v>6037</v>
      </c>
      <c r="J1959">
        <v>25</v>
      </c>
      <c r="M1959" t="s">
        <v>24</v>
      </c>
      <c r="N1959">
        <v>25</v>
      </c>
      <c r="R1959" s="51">
        <f>Table71417[[#This Row],[Climate finance ($ million)]]/Table71417[[#This Row],[Total commitment ($ million)]]</f>
        <v>1</v>
      </c>
      <c r="S1959" s="40" t="s">
        <v>11664</v>
      </c>
      <c r="T1959" s="1" t="s">
        <v>8819</v>
      </c>
    </row>
    <row r="1960" spans="1:20" x14ac:dyDescent="0.25">
      <c r="A1960" t="s">
        <v>8816</v>
      </c>
      <c r="B1960" s="40" t="s">
        <v>66</v>
      </c>
      <c r="C1960" t="s">
        <v>11561</v>
      </c>
      <c r="D1960" s="10">
        <v>54083</v>
      </c>
      <c r="F1960" s="10">
        <v>2023</v>
      </c>
      <c r="G1960" s="40" t="s">
        <v>6429</v>
      </c>
      <c r="H1960" s="40" t="s">
        <v>12301</v>
      </c>
      <c r="I1960" t="s">
        <v>4982</v>
      </c>
      <c r="J1960">
        <v>80</v>
      </c>
      <c r="M1960" t="s">
        <v>24</v>
      </c>
      <c r="N1960">
        <v>80</v>
      </c>
      <c r="R1960" s="51">
        <f>Table71417[[#This Row],[Climate finance ($ million)]]/Table71417[[#This Row],[Total commitment ($ million)]]</f>
        <v>1</v>
      </c>
      <c r="S1960" s="40" t="s">
        <v>11562</v>
      </c>
      <c r="T1960" s="1" t="s">
        <v>8817</v>
      </c>
    </row>
    <row r="1961" spans="1:20" x14ac:dyDescent="0.25">
      <c r="A1961" t="s">
        <v>8816</v>
      </c>
      <c r="B1961" s="46" t="s">
        <v>91</v>
      </c>
      <c r="C1961" t="s">
        <v>5656</v>
      </c>
      <c r="D1961" s="10">
        <v>54086</v>
      </c>
      <c r="F1961" s="10">
        <v>2022</v>
      </c>
      <c r="G1961" s="46" t="s">
        <v>12411</v>
      </c>
      <c r="H1961" s="46" t="s">
        <v>12301</v>
      </c>
      <c r="I1961" t="s">
        <v>6037</v>
      </c>
      <c r="J1961">
        <v>75</v>
      </c>
      <c r="M1961" t="s">
        <v>24</v>
      </c>
      <c r="N1961">
        <v>65</v>
      </c>
      <c r="R1961" s="51">
        <f>Table71417[[#This Row],[Climate finance ($ million)]]/Table71417[[#This Row],[Total commitment ($ million)]]</f>
        <v>0.8666666666666667</v>
      </c>
      <c r="S1961" s="44" t="s">
        <v>11578</v>
      </c>
      <c r="T1961" s="1" t="s">
        <v>8819</v>
      </c>
    </row>
    <row r="1962" spans="1:20" x14ac:dyDescent="0.25">
      <c r="A1962" t="s">
        <v>8816</v>
      </c>
      <c r="B1962" s="46" t="s">
        <v>91</v>
      </c>
      <c r="C1962" t="s">
        <v>5102</v>
      </c>
      <c r="D1962" s="10">
        <v>54094</v>
      </c>
      <c r="F1962" s="10">
        <v>2023</v>
      </c>
      <c r="G1962" s="46" t="s">
        <v>9364</v>
      </c>
      <c r="H1962" s="46" t="s">
        <v>12301</v>
      </c>
      <c r="I1962" t="s">
        <v>4982</v>
      </c>
      <c r="J1962">
        <v>10.5</v>
      </c>
      <c r="M1962" t="s">
        <v>24</v>
      </c>
      <c r="N1962">
        <v>10.5</v>
      </c>
      <c r="R1962" s="51">
        <f>Table71417[[#This Row],[Climate finance ($ million)]]/Table71417[[#This Row],[Total commitment ($ million)]]</f>
        <v>1</v>
      </c>
      <c r="S1962" s="44" t="s">
        <v>11466</v>
      </c>
      <c r="T1962" s="1" t="s">
        <v>8817</v>
      </c>
    </row>
    <row r="1963" spans="1:20" x14ac:dyDescent="0.25">
      <c r="A1963" t="s">
        <v>8816</v>
      </c>
      <c r="B1963" s="40" t="s">
        <v>91</v>
      </c>
      <c r="C1963" t="s">
        <v>5931</v>
      </c>
      <c r="D1963" s="10">
        <v>54095</v>
      </c>
      <c r="F1963" s="10">
        <v>2022</v>
      </c>
      <c r="G1963" s="40" t="s">
        <v>658</v>
      </c>
      <c r="H1963" s="40" t="s">
        <v>12301</v>
      </c>
      <c r="I1963" t="s">
        <v>5170</v>
      </c>
      <c r="J1963">
        <v>3.7</v>
      </c>
      <c r="M1963" t="s">
        <v>24</v>
      </c>
      <c r="N1963">
        <v>2.6</v>
      </c>
      <c r="R1963" s="51">
        <f>Table71417[[#This Row],[Climate finance ($ million)]]/Table71417[[#This Row],[Total commitment ($ million)]]</f>
        <v>0.70270270270270274</v>
      </c>
      <c r="S1963" s="40" t="s">
        <v>11649</v>
      </c>
      <c r="T1963" s="1" t="s">
        <v>8819</v>
      </c>
    </row>
    <row r="1964" spans="1:20" x14ac:dyDescent="0.25">
      <c r="A1964" t="s">
        <v>8816</v>
      </c>
      <c r="B1964" s="40" t="s">
        <v>91</v>
      </c>
      <c r="C1964" t="s">
        <v>5931</v>
      </c>
      <c r="D1964" s="45">
        <v>54095</v>
      </c>
      <c r="F1964" s="10">
        <v>2023</v>
      </c>
      <c r="G1964" s="40" t="s">
        <v>658</v>
      </c>
      <c r="H1964" s="40" t="s">
        <v>12301</v>
      </c>
      <c r="I1964" t="s">
        <v>5119</v>
      </c>
      <c r="J1964">
        <v>4.5</v>
      </c>
      <c r="M1964" t="s">
        <v>24</v>
      </c>
      <c r="N1964">
        <v>3.2</v>
      </c>
      <c r="R1964" s="51">
        <f>Table71417[[#This Row],[Climate finance ($ million)]]/Table71417[[#This Row],[Total commitment ($ million)]]</f>
        <v>0.71111111111111114</v>
      </c>
      <c r="S1964" s="40" t="s">
        <v>11649</v>
      </c>
      <c r="T1964" s="1" t="s">
        <v>8817</v>
      </c>
    </row>
    <row r="1965" spans="1:20" x14ac:dyDescent="0.25">
      <c r="A1965" t="s">
        <v>8816</v>
      </c>
      <c r="B1965" s="40" t="s">
        <v>91</v>
      </c>
      <c r="C1965" t="s">
        <v>5248</v>
      </c>
      <c r="D1965" s="10">
        <v>54102</v>
      </c>
      <c r="F1965" s="10">
        <v>2023</v>
      </c>
      <c r="G1965" s="40" t="s">
        <v>12154</v>
      </c>
      <c r="H1965" s="40" t="s">
        <v>196</v>
      </c>
      <c r="I1965" t="s">
        <v>4934</v>
      </c>
      <c r="J1965">
        <v>40</v>
      </c>
      <c r="M1965" t="s">
        <v>24</v>
      </c>
      <c r="N1965">
        <v>10</v>
      </c>
      <c r="R1965" s="51">
        <f>Table71417[[#This Row],[Climate finance ($ million)]]/Table71417[[#This Row],[Total commitment ($ million)]]</f>
        <v>0.25</v>
      </c>
      <c r="S1965" s="44" t="s">
        <v>11522</v>
      </c>
      <c r="T1965" s="1" t="s">
        <v>8817</v>
      </c>
    </row>
    <row r="1966" spans="1:20" x14ac:dyDescent="0.25">
      <c r="A1966" t="s">
        <v>8816</v>
      </c>
      <c r="B1966" s="40" t="s">
        <v>91</v>
      </c>
      <c r="C1966" t="s">
        <v>12351</v>
      </c>
      <c r="D1966" s="10">
        <v>54104</v>
      </c>
      <c r="F1966" s="10">
        <v>2023</v>
      </c>
      <c r="G1966" s="40" t="s">
        <v>6992</v>
      </c>
      <c r="H1966" s="46" t="s">
        <v>12301</v>
      </c>
      <c r="I1966" t="s">
        <v>5119</v>
      </c>
      <c r="J1966">
        <v>7.9</v>
      </c>
      <c r="M1966" t="s">
        <v>24</v>
      </c>
      <c r="N1966">
        <v>7.9</v>
      </c>
      <c r="R1966" s="51">
        <f>Table71417[[#This Row],[Climate finance ($ million)]]/Table71417[[#This Row],[Total commitment ($ million)]]</f>
        <v>1</v>
      </c>
      <c r="S1966" s="44" t="s">
        <v>11548</v>
      </c>
      <c r="T1966" s="1" t="s">
        <v>8817</v>
      </c>
    </row>
    <row r="1967" spans="1:20" x14ac:dyDescent="0.25">
      <c r="A1967" t="s">
        <v>8816</v>
      </c>
      <c r="C1967" t="s">
        <v>12324</v>
      </c>
      <c r="D1967" s="10">
        <v>54109</v>
      </c>
      <c r="F1967" s="10">
        <v>2023</v>
      </c>
      <c r="G1967" s="40" t="s">
        <v>62</v>
      </c>
      <c r="H1967" t="s">
        <v>11395</v>
      </c>
      <c r="I1967" t="s">
        <v>4924</v>
      </c>
      <c r="J1967">
        <v>0.4</v>
      </c>
      <c r="M1967" t="s">
        <v>24</v>
      </c>
      <c r="N1967">
        <v>0.1</v>
      </c>
      <c r="R1967" s="51">
        <f>Table71417[[#This Row],[Climate finance ($ million)]]/Table71417[[#This Row],[Total commitment ($ million)]]</f>
        <v>0.25</v>
      </c>
      <c r="S1967" t="s">
        <v>11395</v>
      </c>
      <c r="T1967" s="1" t="s">
        <v>8817</v>
      </c>
    </row>
    <row r="1968" spans="1:20" x14ac:dyDescent="0.25">
      <c r="A1968" t="s">
        <v>8816</v>
      </c>
      <c r="B1968" s="40" t="s">
        <v>91</v>
      </c>
      <c r="C1968" t="s">
        <v>5979</v>
      </c>
      <c r="D1968" s="10">
        <v>54110</v>
      </c>
      <c r="F1968" s="10">
        <v>2022</v>
      </c>
      <c r="G1968" s="40" t="s">
        <v>12170</v>
      </c>
      <c r="H1968" s="40" t="s">
        <v>12301</v>
      </c>
      <c r="I1968" t="s">
        <v>4924</v>
      </c>
      <c r="J1968">
        <v>10</v>
      </c>
      <c r="M1968" t="s">
        <v>24</v>
      </c>
      <c r="N1968">
        <v>8.3000000000000007</v>
      </c>
      <c r="R1968" s="51">
        <f>Table71417[[#This Row],[Climate finance ($ million)]]/Table71417[[#This Row],[Total commitment ($ million)]]</f>
        <v>0.83000000000000007</v>
      </c>
      <c r="S1968" s="40" t="s">
        <v>11601</v>
      </c>
      <c r="T1968" s="1" t="s">
        <v>8819</v>
      </c>
    </row>
    <row r="1969" spans="1:20" x14ac:dyDescent="0.25">
      <c r="A1969" t="s">
        <v>8816</v>
      </c>
      <c r="B1969" s="40" t="s">
        <v>91</v>
      </c>
      <c r="C1969" t="s">
        <v>12358</v>
      </c>
      <c r="D1969" s="10">
        <v>54111</v>
      </c>
      <c r="F1969" s="10">
        <v>2023</v>
      </c>
      <c r="G1969" s="40" t="s">
        <v>4726</v>
      </c>
      <c r="H1969" s="46" t="s">
        <v>12301</v>
      </c>
      <c r="I1969" t="s">
        <v>5119</v>
      </c>
      <c r="J1969">
        <v>90.3</v>
      </c>
      <c r="M1969" t="s">
        <v>24</v>
      </c>
      <c r="N1969">
        <v>90.3</v>
      </c>
      <c r="R1969" s="51">
        <f>Table71417[[#This Row],[Climate finance ($ million)]]/Table71417[[#This Row],[Total commitment ($ million)]]</f>
        <v>1</v>
      </c>
      <c r="S1969" s="44" t="s">
        <v>11625</v>
      </c>
      <c r="T1969" s="1" t="s">
        <v>8817</v>
      </c>
    </row>
    <row r="1970" spans="1:20" x14ac:dyDescent="0.25">
      <c r="A1970" t="s">
        <v>8816</v>
      </c>
      <c r="B1970" s="40" t="s">
        <v>91</v>
      </c>
      <c r="C1970" t="s">
        <v>12359</v>
      </c>
      <c r="D1970" s="10">
        <v>54111</v>
      </c>
      <c r="F1970" s="10">
        <v>2022</v>
      </c>
      <c r="G1970" s="40" t="s">
        <v>9392</v>
      </c>
      <c r="H1970" s="46" t="s">
        <v>12301</v>
      </c>
      <c r="I1970" t="s">
        <v>5170</v>
      </c>
      <c r="J1970">
        <v>40</v>
      </c>
      <c r="M1970" t="s">
        <v>24</v>
      </c>
      <c r="N1970">
        <v>40</v>
      </c>
      <c r="R1970" s="51">
        <f>Table71417[[#This Row],[Climate finance ($ million)]]/Table71417[[#This Row],[Total commitment ($ million)]]</f>
        <v>1</v>
      </c>
      <c r="S1970" s="44" t="s">
        <v>11625</v>
      </c>
      <c r="T1970" s="1" t="s">
        <v>8819</v>
      </c>
    </row>
    <row r="1971" spans="1:20" x14ac:dyDescent="0.25">
      <c r="A1971" t="s">
        <v>8816</v>
      </c>
      <c r="B1971" s="40" t="s">
        <v>91</v>
      </c>
      <c r="C1971" t="s">
        <v>11618</v>
      </c>
      <c r="D1971" s="10">
        <v>54114</v>
      </c>
      <c r="F1971" s="10">
        <v>2022</v>
      </c>
      <c r="G1971" s="40" t="s">
        <v>329</v>
      </c>
      <c r="H1971" s="40" t="s">
        <v>12301</v>
      </c>
      <c r="I1971" t="s">
        <v>5170</v>
      </c>
      <c r="J1971">
        <v>0.9</v>
      </c>
      <c r="M1971" t="s">
        <v>24</v>
      </c>
      <c r="N1971">
        <v>0.7</v>
      </c>
      <c r="R1971" s="51">
        <f>Table71417[[#This Row],[Climate finance ($ million)]]/Table71417[[#This Row],[Total commitment ($ million)]]</f>
        <v>0.77777777777777768</v>
      </c>
      <c r="S1971" s="40" t="s">
        <v>11619</v>
      </c>
      <c r="T1971" s="1" t="s">
        <v>8819</v>
      </c>
    </row>
    <row r="1972" spans="1:20" x14ac:dyDescent="0.25">
      <c r="A1972" t="s">
        <v>8816</v>
      </c>
      <c r="B1972" s="40" t="s">
        <v>91</v>
      </c>
      <c r="C1972" t="s">
        <v>12363</v>
      </c>
      <c r="D1972" s="10">
        <v>54116</v>
      </c>
      <c r="F1972" s="10">
        <v>2023</v>
      </c>
      <c r="G1972" s="40" t="s">
        <v>9380</v>
      </c>
      <c r="H1972" s="46" t="s">
        <v>12301</v>
      </c>
      <c r="I1972" t="s">
        <v>5119</v>
      </c>
      <c r="J1972">
        <v>130</v>
      </c>
      <c r="M1972" t="s">
        <v>24</v>
      </c>
      <c r="N1972">
        <v>110</v>
      </c>
      <c r="R1972" s="51">
        <f>Table71417[[#This Row],[Climate finance ($ million)]]/Table71417[[#This Row],[Total commitment ($ million)]]</f>
        <v>0.84615384615384615</v>
      </c>
      <c r="S1972" s="44" t="s">
        <v>11539</v>
      </c>
      <c r="T1972" s="1" t="s">
        <v>8817</v>
      </c>
    </row>
    <row r="1973" spans="1:20" x14ac:dyDescent="0.25">
      <c r="A1973" t="s">
        <v>8816</v>
      </c>
      <c r="B1973" s="40" t="s">
        <v>66</v>
      </c>
      <c r="C1973" t="s">
        <v>5936</v>
      </c>
      <c r="D1973" s="10">
        <v>54119</v>
      </c>
      <c r="F1973" s="10">
        <v>2022</v>
      </c>
      <c r="G1973" s="40" t="s">
        <v>9364</v>
      </c>
      <c r="H1973" s="46" t="s">
        <v>12301</v>
      </c>
      <c r="I1973" t="s">
        <v>5170</v>
      </c>
      <c r="J1973">
        <v>10</v>
      </c>
      <c r="M1973" t="s">
        <v>72</v>
      </c>
      <c r="N1973">
        <v>10</v>
      </c>
      <c r="R1973" s="51">
        <f>Table71417[[#This Row],[Climate finance ($ million)]]/Table71417[[#This Row],[Total commitment ($ million)]]</f>
        <v>1</v>
      </c>
      <c r="S1973" s="44" t="s">
        <v>11585</v>
      </c>
      <c r="T1973" s="1" t="s">
        <v>8819</v>
      </c>
    </row>
    <row r="1974" spans="1:20" x14ac:dyDescent="0.25">
      <c r="A1974" t="s">
        <v>8816</v>
      </c>
      <c r="B1974" s="40" t="s">
        <v>91</v>
      </c>
      <c r="C1974" t="s">
        <v>12354</v>
      </c>
      <c r="D1974" s="10">
        <v>54121</v>
      </c>
      <c r="F1974" s="10">
        <v>2022</v>
      </c>
      <c r="G1974" s="40" t="s">
        <v>9364</v>
      </c>
      <c r="H1974" s="46" t="s">
        <v>12301</v>
      </c>
      <c r="I1974" t="s">
        <v>5170</v>
      </c>
      <c r="J1974">
        <v>10</v>
      </c>
      <c r="M1974" t="s">
        <v>24</v>
      </c>
      <c r="N1974">
        <v>10</v>
      </c>
      <c r="R1974" s="51">
        <f>Table71417[[#This Row],[Climate finance ($ million)]]/Table71417[[#This Row],[Total commitment ($ million)]]</f>
        <v>1</v>
      </c>
      <c r="S1974" s="44" t="s">
        <v>11574</v>
      </c>
      <c r="T1974" s="1" t="s">
        <v>8819</v>
      </c>
    </row>
    <row r="1975" spans="1:20" x14ac:dyDescent="0.25">
      <c r="A1975" t="s">
        <v>8816</v>
      </c>
      <c r="B1975" s="40" t="s">
        <v>66</v>
      </c>
      <c r="C1975" t="s">
        <v>12373</v>
      </c>
      <c r="D1975" s="10">
        <v>54122</v>
      </c>
      <c r="F1975" s="10">
        <v>2023</v>
      </c>
      <c r="G1975" s="40" t="s">
        <v>6300</v>
      </c>
      <c r="H1975" s="46" t="s">
        <v>12301</v>
      </c>
      <c r="I1975" t="s">
        <v>84</v>
      </c>
      <c r="J1975">
        <v>12</v>
      </c>
      <c r="M1975" t="s">
        <v>24</v>
      </c>
      <c r="N1975">
        <v>11.2</v>
      </c>
      <c r="R1975" s="51">
        <f>Table71417[[#This Row],[Climate finance ($ million)]]/Table71417[[#This Row],[Total commitment ($ million)]]</f>
        <v>0.93333333333333324</v>
      </c>
      <c r="S1975" s="44" t="s">
        <v>11557</v>
      </c>
      <c r="T1975" s="1" t="s">
        <v>8817</v>
      </c>
    </row>
    <row r="1976" spans="1:20" x14ac:dyDescent="0.25">
      <c r="A1976" t="s">
        <v>8816</v>
      </c>
      <c r="B1976" s="46" t="s">
        <v>91</v>
      </c>
      <c r="C1976" t="s">
        <v>5256</v>
      </c>
      <c r="D1976" s="10">
        <v>54126</v>
      </c>
      <c r="F1976" s="10">
        <v>2023</v>
      </c>
      <c r="G1976" s="46" t="s">
        <v>4726</v>
      </c>
      <c r="H1976" s="46" t="s">
        <v>12301</v>
      </c>
      <c r="I1976" t="s">
        <v>5119</v>
      </c>
      <c r="J1976">
        <v>20.100000000000001</v>
      </c>
      <c r="M1976" t="s">
        <v>24</v>
      </c>
      <c r="N1976">
        <v>20.100000000000001</v>
      </c>
      <c r="R1976" s="51">
        <f>Table71417[[#This Row],[Climate finance ($ million)]]/Table71417[[#This Row],[Total commitment ($ million)]]</f>
        <v>1</v>
      </c>
      <c r="S1976" s="44" t="s">
        <v>11544</v>
      </c>
      <c r="T1976" s="1" t="s">
        <v>8817</v>
      </c>
    </row>
    <row r="1977" spans="1:20" x14ac:dyDescent="0.25">
      <c r="A1977" t="s">
        <v>8816</v>
      </c>
      <c r="B1977" s="40" t="s">
        <v>91</v>
      </c>
      <c r="C1977" t="s">
        <v>11570</v>
      </c>
      <c r="D1977" s="10">
        <v>54136</v>
      </c>
      <c r="F1977" s="10">
        <v>2023</v>
      </c>
      <c r="G1977" s="40" t="s">
        <v>6903</v>
      </c>
      <c r="H1977" s="40" t="s">
        <v>12301</v>
      </c>
      <c r="I1977" t="s">
        <v>4924</v>
      </c>
      <c r="J1977">
        <v>77.900000000000006</v>
      </c>
      <c r="M1977" t="s">
        <v>25</v>
      </c>
      <c r="N1977">
        <v>25.7</v>
      </c>
      <c r="R1977" s="51">
        <f>Table71417[[#This Row],[Climate finance ($ million)]]/Table71417[[#This Row],[Total commitment ($ million)]]</f>
        <v>0.32991014120667517</v>
      </c>
      <c r="S1977" s="40" t="s">
        <v>11571</v>
      </c>
      <c r="T1977" s="1" t="s">
        <v>8817</v>
      </c>
    </row>
    <row r="1978" spans="1:20" x14ac:dyDescent="0.25">
      <c r="A1978" t="s">
        <v>8816</v>
      </c>
      <c r="B1978" s="40" t="s">
        <v>66</v>
      </c>
      <c r="C1978" t="s">
        <v>11635</v>
      </c>
      <c r="D1978" s="10">
        <v>54138</v>
      </c>
      <c r="F1978" s="10">
        <v>2022</v>
      </c>
      <c r="G1978" s="40" t="s">
        <v>6903</v>
      </c>
      <c r="H1978" s="40" t="s">
        <v>12301</v>
      </c>
      <c r="I1978" t="s">
        <v>141</v>
      </c>
      <c r="J1978">
        <v>300</v>
      </c>
      <c r="M1978" t="s">
        <v>24</v>
      </c>
      <c r="N1978">
        <v>150</v>
      </c>
      <c r="R1978" s="51">
        <f>Table71417[[#This Row],[Climate finance ($ million)]]/Table71417[[#This Row],[Total commitment ($ million)]]</f>
        <v>0.5</v>
      </c>
      <c r="S1978" s="40" t="s">
        <v>11636</v>
      </c>
      <c r="T1978" s="1" t="s">
        <v>8819</v>
      </c>
    </row>
    <row r="1979" spans="1:20" x14ac:dyDescent="0.25">
      <c r="A1979" t="s">
        <v>8816</v>
      </c>
      <c r="B1979" s="40" t="s">
        <v>91</v>
      </c>
      <c r="C1979" t="s">
        <v>11603</v>
      </c>
      <c r="D1979" s="10">
        <v>54147</v>
      </c>
      <c r="F1979" s="10">
        <v>2023</v>
      </c>
      <c r="G1979" s="40" t="s">
        <v>4725</v>
      </c>
      <c r="H1979" s="40" t="s">
        <v>12301</v>
      </c>
      <c r="I1979" t="s">
        <v>5119</v>
      </c>
      <c r="J1979">
        <v>25</v>
      </c>
      <c r="M1979" t="s">
        <v>72</v>
      </c>
      <c r="N1979">
        <v>25</v>
      </c>
      <c r="R1979" s="51">
        <f>Table71417[[#This Row],[Climate finance ($ million)]]/Table71417[[#This Row],[Total commitment ($ million)]]</f>
        <v>1</v>
      </c>
      <c r="S1979" s="40" t="s">
        <v>11604</v>
      </c>
      <c r="T1979" s="1" t="s">
        <v>8817</v>
      </c>
    </row>
    <row r="1980" spans="1:20" x14ac:dyDescent="0.25">
      <c r="A1980" t="s">
        <v>8816</v>
      </c>
      <c r="B1980" s="40" t="s">
        <v>91</v>
      </c>
      <c r="C1980" t="s">
        <v>12370</v>
      </c>
      <c r="D1980" s="10">
        <v>54149</v>
      </c>
      <c r="F1980" s="10">
        <v>2023</v>
      </c>
      <c r="G1980" s="40" t="s">
        <v>6903</v>
      </c>
      <c r="H1980" s="46" t="s">
        <v>12301</v>
      </c>
      <c r="I1980" t="s">
        <v>4924</v>
      </c>
      <c r="J1980">
        <v>19</v>
      </c>
      <c r="M1980" t="s">
        <v>72</v>
      </c>
      <c r="N1980">
        <v>19</v>
      </c>
      <c r="R1980" s="51">
        <f>Table71417[[#This Row],[Climate finance ($ million)]]/Table71417[[#This Row],[Total commitment ($ million)]]</f>
        <v>1</v>
      </c>
      <c r="S1980" s="44" t="s">
        <v>11519</v>
      </c>
      <c r="T1980" s="1" t="s">
        <v>8817</v>
      </c>
    </row>
    <row r="1981" spans="1:20" x14ac:dyDescent="0.25">
      <c r="A1981" t="s">
        <v>8816</v>
      </c>
      <c r="B1981" s="46" t="s">
        <v>66</v>
      </c>
      <c r="C1981" t="s">
        <v>12375</v>
      </c>
      <c r="D1981" s="10">
        <v>54150</v>
      </c>
      <c r="F1981" s="10">
        <v>2023</v>
      </c>
      <c r="G1981" s="46" t="s">
        <v>6903</v>
      </c>
      <c r="H1981" s="46" t="s">
        <v>12301</v>
      </c>
      <c r="I1981" t="s">
        <v>84</v>
      </c>
      <c r="J1981">
        <v>200</v>
      </c>
      <c r="M1981" t="s">
        <v>24</v>
      </c>
      <c r="N1981">
        <v>90</v>
      </c>
      <c r="R1981" s="51">
        <f>Table71417[[#This Row],[Climate finance ($ million)]]/Table71417[[#This Row],[Total commitment ($ million)]]</f>
        <v>0.45</v>
      </c>
      <c r="S1981" s="44" t="s">
        <v>11560</v>
      </c>
      <c r="T1981" s="1" t="s">
        <v>8817</v>
      </c>
    </row>
    <row r="1982" spans="1:20" x14ac:dyDescent="0.25">
      <c r="A1982" t="s">
        <v>8816</v>
      </c>
      <c r="B1982" s="40" t="s">
        <v>66</v>
      </c>
      <c r="C1982" t="s">
        <v>12342</v>
      </c>
      <c r="D1982" s="10">
        <v>54153</v>
      </c>
      <c r="F1982" s="10">
        <v>2023</v>
      </c>
      <c r="G1982" s="40" t="s">
        <v>9317</v>
      </c>
      <c r="H1982" s="46" t="s">
        <v>12301</v>
      </c>
      <c r="I1982" t="s">
        <v>4856</v>
      </c>
      <c r="J1982">
        <v>30.6</v>
      </c>
      <c r="M1982" t="s">
        <v>24</v>
      </c>
      <c r="N1982">
        <v>30.6</v>
      </c>
      <c r="R1982" s="51">
        <f>Table71417[[#This Row],[Climate finance ($ million)]]/Table71417[[#This Row],[Total commitment ($ million)]]</f>
        <v>1</v>
      </c>
      <c r="S1982" s="44" t="s">
        <v>11594</v>
      </c>
      <c r="T1982" s="1" t="s">
        <v>8817</v>
      </c>
    </row>
    <row r="1983" spans="1:20" x14ac:dyDescent="0.25">
      <c r="A1983" t="s">
        <v>8816</v>
      </c>
      <c r="B1983" s="40" t="s">
        <v>91</v>
      </c>
      <c r="C1983" t="s">
        <v>11629</v>
      </c>
      <c r="D1983" s="10">
        <v>54156</v>
      </c>
      <c r="F1983" s="10">
        <v>2022</v>
      </c>
      <c r="G1983" s="40" t="s">
        <v>8808</v>
      </c>
      <c r="H1983" s="40" t="s">
        <v>12301</v>
      </c>
      <c r="I1983" t="s">
        <v>5170</v>
      </c>
      <c r="J1983">
        <v>1.5</v>
      </c>
      <c r="M1983" t="s">
        <v>24</v>
      </c>
      <c r="N1983">
        <v>1.5</v>
      </c>
      <c r="R1983" s="51">
        <f>Table71417[[#This Row],[Climate finance ($ million)]]/Table71417[[#This Row],[Total commitment ($ million)]]</f>
        <v>1</v>
      </c>
      <c r="S1983" s="44" t="s">
        <v>11630</v>
      </c>
      <c r="T1983" s="1" t="s">
        <v>8819</v>
      </c>
    </row>
    <row r="1984" spans="1:20" x14ac:dyDescent="0.25">
      <c r="A1984" t="s">
        <v>8816</v>
      </c>
      <c r="B1984" s="40" t="s">
        <v>91</v>
      </c>
      <c r="C1984" t="s">
        <v>4913</v>
      </c>
      <c r="D1984" s="10">
        <v>54158</v>
      </c>
      <c r="F1984" s="10">
        <v>2023</v>
      </c>
      <c r="G1984" s="40" t="s">
        <v>329</v>
      </c>
      <c r="H1984" s="46" t="s">
        <v>12301</v>
      </c>
      <c r="I1984" t="s">
        <v>4856</v>
      </c>
      <c r="J1984">
        <v>11.9</v>
      </c>
      <c r="M1984" t="s">
        <v>25</v>
      </c>
      <c r="N1984">
        <v>5.9</v>
      </c>
      <c r="R1984" s="51">
        <f>Table71417[[#This Row],[Climate finance ($ million)]]/Table71417[[#This Row],[Total commitment ($ million)]]</f>
        <v>0.49579831932773111</v>
      </c>
      <c r="S1984" s="44" t="s">
        <v>11422</v>
      </c>
      <c r="T1984" s="1" t="s">
        <v>8817</v>
      </c>
    </row>
    <row r="1985" spans="1:20" x14ac:dyDescent="0.25">
      <c r="A1985" t="s">
        <v>8816</v>
      </c>
      <c r="B1985" s="40" t="s">
        <v>91</v>
      </c>
      <c r="C1985" t="s">
        <v>12239</v>
      </c>
      <c r="D1985" s="10">
        <v>54160</v>
      </c>
      <c r="F1985" s="10">
        <v>2023</v>
      </c>
      <c r="G1985" s="40" t="s">
        <v>4726</v>
      </c>
      <c r="H1985" s="40" t="s">
        <v>12301</v>
      </c>
      <c r="I1985" t="s">
        <v>141</v>
      </c>
      <c r="J1985">
        <v>80.400000000000006</v>
      </c>
      <c r="M1985" t="s">
        <v>24</v>
      </c>
      <c r="N1985">
        <v>80.400000000000006</v>
      </c>
      <c r="R1985" s="51">
        <f>Table71417[[#This Row],[Climate finance ($ million)]]/Table71417[[#This Row],[Total commitment ($ million)]]</f>
        <v>1</v>
      </c>
      <c r="S1985" s="40" t="s">
        <v>11468</v>
      </c>
      <c r="T1985" s="1" t="s">
        <v>8817</v>
      </c>
    </row>
    <row r="1986" spans="1:20" x14ac:dyDescent="0.25">
      <c r="A1986" t="s">
        <v>8816</v>
      </c>
      <c r="B1986" s="40" t="s">
        <v>91</v>
      </c>
      <c r="C1986" t="s">
        <v>4956</v>
      </c>
      <c r="D1986" s="10">
        <v>54165</v>
      </c>
      <c r="F1986" s="10">
        <v>2023</v>
      </c>
      <c r="G1986" s="40" t="s">
        <v>4725</v>
      </c>
      <c r="H1986" s="40" t="s">
        <v>12301</v>
      </c>
      <c r="I1986" t="s">
        <v>6037</v>
      </c>
      <c r="J1986">
        <v>35</v>
      </c>
      <c r="M1986" t="s">
        <v>24</v>
      </c>
      <c r="N1986">
        <v>2</v>
      </c>
      <c r="R1986" s="51">
        <f>Table71417[[#This Row],[Climate finance ($ million)]]/Table71417[[#This Row],[Total commitment ($ million)]]</f>
        <v>5.7142857142857141E-2</v>
      </c>
      <c r="S1986" s="40" t="s">
        <v>11465</v>
      </c>
      <c r="T1986" s="1" t="s">
        <v>8817</v>
      </c>
    </row>
    <row r="1987" spans="1:20" x14ac:dyDescent="0.25">
      <c r="A1987" t="s">
        <v>8816</v>
      </c>
      <c r="B1987" s="40" t="s">
        <v>91</v>
      </c>
      <c r="C1987" t="s">
        <v>5981</v>
      </c>
      <c r="D1987" s="10">
        <v>54174</v>
      </c>
      <c r="F1987" s="10">
        <v>2022</v>
      </c>
      <c r="G1987" s="40" t="s">
        <v>9320</v>
      </c>
      <c r="H1987" s="40" t="s">
        <v>318</v>
      </c>
      <c r="I1987" t="s">
        <v>6037</v>
      </c>
      <c r="J1987">
        <v>25</v>
      </c>
      <c r="M1987" t="s">
        <v>24</v>
      </c>
      <c r="N1987">
        <v>25</v>
      </c>
      <c r="R1987" s="51">
        <f>Table71417[[#This Row],[Climate finance ($ million)]]/Table71417[[#This Row],[Total commitment ($ million)]]</f>
        <v>1</v>
      </c>
      <c r="S1987" t="s">
        <v>11395</v>
      </c>
      <c r="T1987" s="1" t="s">
        <v>8819</v>
      </c>
    </row>
    <row r="1988" spans="1:20" x14ac:dyDescent="0.25">
      <c r="A1988" t="s">
        <v>8816</v>
      </c>
      <c r="B1988" s="40" t="s">
        <v>91</v>
      </c>
      <c r="C1988" t="s">
        <v>5658</v>
      </c>
      <c r="D1988" s="10">
        <v>54183</v>
      </c>
      <c r="F1988" s="10">
        <v>2022</v>
      </c>
      <c r="G1988" s="40" t="s">
        <v>6278</v>
      </c>
      <c r="H1988" s="40" t="s">
        <v>318</v>
      </c>
      <c r="I1988" t="s">
        <v>6037</v>
      </c>
      <c r="J1988">
        <v>0.7</v>
      </c>
      <c r="M1988" t="s">
        <v>24</v>
      </c>
      <c r="N1988">
        <v>0.7</v>
      </c>
      <c r="R1988" s="51">
        <f>Table71417[[#This Row],[Climate finance ($ million)]]/Table71417[[#This Row],[Total commitment ($ million)]]</f>
        <v>1</v>
      </c>
      <c r="S1988" t="s">
        <v>11395</v>
      </c>
      <c r="T1988" s="1" t="s">
        <v>8819</v>
      </c>
    </row>
    <row r="1989" spans="1:20" x14ac:dyDescent="0.25">
      <c r="A1989" t="s">
        <v>8816</v>
      </c>
      <c r="B1989" s="40" t="s">
        <v>91</v>
      </c>
      <c r="C1989" t="s">
        <v>12223</v>
      </c>
      <c r="D1989" s="10">
        <v>54216</v>
      </c>
      <c r="F1989" s="10">
        <v>2023</v>
      </c>
      <c r="G1989" s="40" t="s">
        <v>525</v>
      </c>
      <c r="H1989" s="40" t="s">
        <v>318</v>
      </c>
      <c r="I1989" t="s">
        <v>4924</v>
      </c>
      <c r="J1989">
        <v>0.5</v>
      </c>
      <c r="M1989" t="s">
        <v>24</v>
      </c>
      <c r="N1989">
        <v>0.1</v>
      </c>
      <c r="R1989" s="51">
        <f>Table71417[[#This Row],[Climate finance ($ million)]]/Table71417[[#This Row],[Total commitment ($ million)]]</f>
        <v>0.2</v>
      </c>
      <c r="S1989" t="s">
        <v>11395</v>
      </c>
      <c r="T1989" s="1" t="s">
        <v>8817</v>
      </c>
    </row>
    <row r="1990" spans="1:20" x14ac:dyDescent="0.25">
      <c r="A1990" t="s">
        <v>8816</v>
      </c>
      <c r="B1990" s="40" t="s">
        <v>91</v>
      </c>
      <c r="C1990" t="s">
        <v>11549</v>
      </c>
      <c r="D1990" s="10">
        <v>54221</v>
      </c>
      <c r="F1990" s="10">
        <v>2023</v>
      </c>
      <c r="G1990" s="40" t="s">
        <v>4725</v>
      </c>
      <c r="H1990" s="40" t="s">
        <v>12301</v>
      </c>
      <c r="I1990" t="s">
        <v>5119</v>
      </c>
      <c r="J1990">
        <v>5</v>
      </c>
      <c r="M1990" t="s">
        <v>72</v>
      </c>
      <c r="N1990">
        <v>5</v>
      </c>
      <c r="R1990" s="51">
        <f>Table71417[[#This Row],[Climate finance ($ million)]]/Table71417[[#This Row],[Total commitment ($ million)]]</f>
        <v>1</v>
      </c>
      <c r="S1990" s="40" t="s">
        <v>11550</v>
      </c>
      <c r="T1990" s="1" t="s">
        <v>8817</v>
      </c>
    </row>
    <row r="1991" spans="1:20" x14ac:dyDescent="0.25">
      <c r="A1991" t="s">
        <v>8816</v>
      </c>
      <c r="B1991" s="40" t="s">
        <v>91</v>
      </c>
      <c r="C1991" t="s">
        <v>5043</v>
      </c>
      <c r="D1991" s="10">
        <v>54230</v>
      </c>
      <c r="F1991" s="10">
        <v>2023</v>
      </c>
      <c r="G1991" s="46" t="s">
        <v>4725</v>
      </c>
      <c r="H1991" s="46" t="s">
        <v>12301</v>
      </c>
      <c r="I1991" t="s">
        <v>141</v>
      </c>
      <c r="J1991">
        <v>98.9</v>
      </c>
      <c r="M1991" t="s">
        <v>72</v>
      </c>
      <c r="N1991">
        <v>53.9</v>
      </c>
      <c r="R1991" s="51">
        <f>Table71417[[#This Row],[Climate finance ($ million)]]/Table71417[[#This Row],[Total commitment ($ million)]]</f>
        <v>0.5449949443882709</v>
      </c>
      <c r="S1991" s="44" t="s">
        <v>11551</v>
      </c>
      <c r="T1991" s="1" t="s">
        <v>8817</v>
      </c>
    </row>
    <row r="1992" spans="1:20" x14ac:dyDescent="0.25">
      <c r="A1992" t="s">
        <v>8816</v>
      </c>
      <c r="B1992" s="40" t="s">
        <v>91</v>
      </c>
      <c r="C1992" t="s">
        <v>11516</v>
      </c>
      <c r="D1992" s="10">
        <v>54232</v>
      </c>
      <c r="F1992" s="10">
        <v>2023</v>
      </c>
      <c r="G1992" s="40" t="s">
        <v>4726</v>
      </c>
      <c r="H1992" s="40" t="s">
        <v>12301</v>
      </c>
      <c r="I1992" t="s">
        <v>5119</v>
      </c>
      <c r="J1992">
        <v>80.2</v>
      </c>
      <c r="M1992" t="s">
        <v>24</v>
      </c>
      <c r="N1992">
        <v>80.2</v>
      </c>
      <c r="R1992" s="51">
        <f>Table71417[[#This Row],[Climate finance ($ million)]]/Table71417[[#This Row],[Total commitment ($ million)]]</f>
        <v>1</v>
      </c>
      <c r="S1992" s="40" t="s">
        <v>11517</v>
      </c>
      <c r="T1992" s="1" t="s">
        <v>8817</v>
      </c>
    </row>
    <row r="1993" spans="1:20" x14ac:dyDescent="0.25">
      <c r="A1993" t="s">
        <v>8816</v>
      </c>
      <c r="B1993" s="46" t="s">
        <v>91</v>
      </c>
      <c r="C1993" t="s">
        <v>12371</v>
      </c>
      <c r="D1993" s="10">
        <v>54234</v>
      </c>
      <c r="F1993" s="10">
        <v>2023</v>
      </c>
      <c r="G1993" s="46" t="s">
        <v>6903</v>
      </c>
      <c r="H1993" s="46" t="s">
        <v>12301</v>
      </c>
      <c r="I1993" t="s">
        <v>4924</v>
      </c>
      <c r="J1993">
        <v>9</v>
      </c>
      <c r="M1993" t="s">
        <v>72</v>
      </c>
      <c r="N1993">
        <v>5.6</v>
      </c>
      <c r="R1993" s="51">
        <f>Table71417[[#This Row],[Climate finance ($ million)]]/Table71417[[#This Row],[Total commitment ($ million)]]</f>
        <v>0.62222222222222223</v>
      </c>
      <c r="S1993" s="44" t="s">
        <v>11538</v>
      </c>
      <c r="T1993" s="1" t="s">
        <v>8817</v>
      </c>
    </row>
    <row r="1994" spans="1:20" x14ac:dyDescent="0.25">
      <c r="A1994" t="s">
        <v>8816</v>
      </c>
      <c r="B1994" s="40" t="s">
        <v>91</v>
      </c>
      <c r="C1994" t="s">
        <v>12382</v>
      </c>
      <c r="D1994" s="10">
        <v>54239</v>
      </c>
      <c r="F1994" s="10">
        <v>2023</v>
      </c>
      <c r="G1994" s="40" t="s">
        <v>4725</v>
      </c>
      <c r="H1994" s="46" t="s">
        <v>12301</v>
      </c>
      <c r="I1994" t="s">
        <v>4924</v>
      </c>
      <c r="J1994">
        <v>75</v>
      </c>
      <c r="M1994" t="s">
        <v>72</v>
      </c>
      <c r="N1994">
        <v>75</v>
      </c>
      <c r="R1994" s="51">
        <f>Table71417[[#This Row],[Climate finance ($ million)]]/Table71417[[#This Row],[Total commitment ($ million)]]</f>
        <v>1</v>
      </c>
      <c r="S1994" s="44" t="s">
        <v>11558</v>
      </c>
      <c r="T1994" s="1" t="s">
        <v>8817</v>
      </c>
    </row>
    <row r="1995" spans="1:20" x14ac:dyDescent="0.25">
      <c r="A1995" t="s">
        <v>8816</v>
      </c>
      <c r="B1995" s="40" t="s">
        <v>91</v>
      </c>
      <c r="C1995" t="s">
        <v>5427</v>
      </c>
      <c r="D1995" s="10">
        <v>54241</v>
      </c>
      <c r="F1995" s="10">
        <v>2023</v>
      </c>
      <c r="G1995" s="40" t="s">
        <v>4725</v>
      </c>
      <c r="H1995" s="40" t="s">
        <v>12301</v>
      </c>
      <c r="I1995" t="s">
        <v>84</v>
      </c>
      <c r="J1995">
        <v>30</v>
      </c>
      <c r="M1995" t="s">
        <v>24</v>
      </c>
      <c r="N1995">
        <v>10.5</v>
      </c>
      <c r="R1995" s="51">
        <f>Table71417[[#This Row],[Climate finance ($ million)]]/Table71417[[#This Row],[Total commitment ($ million)]]</f>
        <v>0.35</v>
      </c>
      <c r="S1995" s="40" t="s">
        <v>11486</v>
      </c>
      <c r="T1995" s="1" t="s">
        <v>8817</v>
      </c>
    </row>
    <row r="1996" spans="1:20" x14ac:dyDescent="0.25">
      <c r="A1996" t="s">
        <v>8816</v>
      </c>
      <c r="B1996" s="40" t="s">
        <v>91</v>
      </c>
      <c r="C1996" t="s">
        <v>4961</v>
      </c>
      <c r="D1996" s="10">
        <v>54242</v>
      </c>
      <c r="F1996" s="10">
        <v>2023</v>
      </c>
      <c r="G1996" s="40" t="s">
        <v>525</v>
      </c>
      <c r="H1996" s="40" t="s">
        <v>318</v>
      </c>
      <c r="I1996" t="s">
        <v>6037</v>
      </c>
      <c r="J1996">
        <v>0.1</v>
      </c>
      <c r="M1996" t="s">
        <v>24</v>
      </c>
      <c r="N1996">
        <v>0</v>
      </c>
      <c r="R1996" s="51">
        <f>Table71417[[#This Row],[Climate finance ($ million)]]/Table71417[[#This Row],[Total commitment ($ million)]]</f>
        <v>0</v>
      </c>
      <c r="S1996" t="s">
        <v>11395</v>
      </c>
      <c r="T1996" s="1" t="s">
        <v>8817</v>
      </c>
    </row>
    <row r="1997" spans="1:20" x14ac:dyDescent="0.25">
      <c r="A1997" t="s">
        <v>8816</v>
      </c>
      <c r="B1997" s="40" t="s">
        <v>91</v>
      </c>
      <c r="C1997" t="s">
        <v>5045</v>
      </c>
      <c r="D1997" s="10">
        <v>54248</v>
      </c>
      <c r="F1997" s="10">
        <v>2023</v>
      </c>
      <c r="G1997" s="40" t="s">
        <v>12175</v>
      </c>
      <c r="H1997" s="40" t="s">
        <v>196</v>
      </c>
      <c r="I1997" t="s">
        <v>4934</v>
      </c>
      <c r="J1997">
        <v>100</v>
      </c>
      <c r="M1997" t="s">
        <v>24</v>
      </c>
      <c r="N1997">
        <v>100</v>
      </c>
      <c r="R1997" s="51">
        <f>Table71417[[#This Row],[Climate finance ($ million)]]/Table71417[[#This Row],[Total commitment ($ million)]]</f>
        <v>1</v>
      </c>
      <c r="S1997" s="40" t="s">
        <v>11537</v>
      </c>
      <c r="T1997" s="1" t="s">
        <v>8817</v>
      </c>
    </row>
    <row r="1998" spans="1:20" x14ac:dyDescent="0.25">
      <c r="A1998" t="s">
        <v>8816</v>
      </c>
      <c r="B1998" s="46" t="s">
        <v>91</v>
      </c>
      <c r="C1998" t="s">
        <v>5264</v>
      </c>
      <c r="D1998" s="10">
        <v>54251</v>
      </c>
      <c r="F1998" s="10">
        <v>2023</v>
      </c>
      <c r="G1998" s="46" t="s">
        <v>12409</v>
      </c>
      <c r="H1998" s="46" t="s">
        <v>12301</v>
      </c>
      <c r="I1998" t="s">
        <v>5119</v>
      </c>
      <c r="J1998">
        <v>45</v>
      </c>
      <c r="M1998" t="s">
        <v>24</v>
      </c>
      <c r="N1998">
        <v>45</v>
      </c>
      <c r="R1998" s="51">
        <f>Table71417[[#This Row],[Climate finance ($ million)]]/Table71417[[#This Row],[Total commitment ($ million)]]</f>
        <v>1</v>
      </c>
      <c r="S1998" s="44" t="s">
        <v>11514</v>
      </c>
      <c r="T1998" s="1" t="s">
        <v>8817</v>
      </c>
    </row>
    <row r="1999" spans="1:20" x14ac:dyDescent="0.25">
      <c r="A1999" t="s">
        <v>8816</v>
      </c>
      <c r="B1999" s="40" t="s">
        <v>91</v>
      </c>
      <c r="C1999" t="s">
        <v>11582</v>
      </c>
      <c r="D1999" s="10">
        <v>54255</v>
      </c>
      <c r="F1999" s="10">
        <v>2023</v>
      </c>
      <c r="G1999" s="40" t="s">
        <v>8808</v>
      </c>
      <c r="H1999" s="40" t="s">
        <v>12301</v>
      </c>
      <c r="I1999" t="s">
        <v>5119</v>
      </c>
      <c r="J1999">
        <v>1.5</v>
      </c>
      <c r="M1999" t="s">
        <v>24</v>
      </c>
      <c r="N1999">
        <v>1.5</v>
      </c>
      <c r="R1999" s="51">
        <f>Table71417[[#This Row],[Climate finance ($ million)]]/Table71417[[#This Row],[Total commitment ($ million)]]</f>
        <v>1</v>
      </c>
      <c r="S1999" s="44" t="s">
        <v>11583</v>
      </c>
      <c r="T1999" s="1" t="s">
        <v>8817</v>
      </c>
    </row>
    <row r="2000" spans="1:20" x14ac:dyDescent="0.25">
      <c r="A2000" t="s">
        <v>8816</v>
      </c>
      <c r="B2000" s="46" t="s">
        <v>91</v>
      </c>
      <c r="C2000" t="s">
        <v>4963</v>
      </c>
      <c r="D2000" s="10">
        <v>54266</v>
      </c>
      <c r="F2000" s="10">
        <v>2023</v>
      </c>
      <c r="G2000" s="46" t="s">
        <v>4725</v>
      </c>
      <c r="H2000" s="46" t="s">
        <v>12301</v>
      </c>
      <c r="I2000" t="s">
        <v>4924</v>
      </c>
      <c r="J2000">
        <v>41.5</v>
      </c>
      <c r="M2000" t="s">
        <v>24</v>
      </c>
      <c r="N2000">
        <v>14.4</v>
      </c>
      <c r="R2000" s="51">
        <f>Table71417[[#This Row],[Climate finance ($ million)]]/Table71417[[#This Row],[Total commitment ($ million)]]</f>
        <v>0.34698795180722891</v>
      </c>
      <c r="S2000" s="44" t="s">
        <v>11498</v>
      </c>
      <c r="T2000" s="1" t="s">
        <v>8817</v>
      </c>
    </row>
    <row r="2001" spans="1:20" x14ac:dyDescent="0.25">
      <c r="A2001" t="s">
        <v>8816</v>
      </c>
      <c r="B2001" s="40" t="s">
        <v>91</v>
      </c>
      <c r="C2001" t="s">
        <v>5268</v>
      </c>
      <c r="D2001" s="10">
        <v>54274</v>
      </c>
      <c r="F2001" s="10">
        <v>2023</v>
      </c>
      <c r="G2001" s="40" t="s">
        <v>6375</v>
      </c>
      <c r="H2001" s="40" t="s">
        <v>318</v>
      </c>
      <c r="I2001" t="s">
        <v>5119</v>
      </c>
      <c r="J2001">
        <v>34.4</v>
      </c>
      <c r="M2001" t="s">
        <v>24</v>
      </c>
      <c r="N2001">
        <v>6.9</v>
      </c>
      <c r="R2001" s="51">
        <f>Table71417[[#This Row],[Climate finance ($ million)]]/Table71417[[#This Row],[Total commitment ($ million)]]</f>
        <v>0.20058139534883723</v>
      </c>
      <c r="S2001" s="40" t="s">
        <v>11411</v>
      </c>
      <c r="T2001" s="1" t="s">
        <v>8817</v>
      </c>
    </row>
    <row r="2002" spans="1:20" x14ac:dyDescent="0.25">
      <c r="A2002" t="s">
        <v>8816</v>
      </c>
      <c r="B2002" s="40" t="s">
        <v>91</v>
      </c>
      <c r="C2002" t="s">
        <v>11565</v>
      </c>
      <c r="D2002" s="10">
        <v>54276</v>
      </c>
      <c r="F2002" s="10">
        <v>2023</v>
      </c>
      <c r="G2002" s="40" t="s">
        <v>8808</v>
      </c>
      <c r="H2002" s="40" t="s">
        <v>12301</v>
      </c>
      <c r="I2002" t="s">
        <v>5119</v>
      </c>
      <c r="J2002">
        <v>1.5</v>
      </c>
      <c r="M2002" t="s">
        <v>24</v>
      </c>
      <c r="N2002">
        <v>1.5</v>
      </c>
      <c r="R2002" s="51">
        <f>Table71417[[#This Row],[Climate finance ($ million)]]/Table71417[[#This Row],[Total commitment ($ million)]]</f>
        <v>1</v>
      </c>
      <c r="S2002" s="44" t="s">
        <v>11566</v>
      </c>
      <c r="T2002" s="1" t="s">
        <v>8817</v>
      </c>
    </row>
    <row r="2003" spans="1:20" x14ac:dyDescent="0.25">
      <c r="A2003" t="s">
        <v>8816</v>
      </c>
      <c r="B2003" s="40" t="s">
        <v>91</v>
      </c>
      <c r="C2003" t="s">
        <v>11553</v>
      </c>
      <c r="D2003" s="10">
        <v>54283</v>
      </c>
      <c r="F2003" s="10">
        <v>2023</v>
      </c>
      <c r="G2003" s="40" t="s">
        <v>306</v>
      </c>
      <c r="H2003" s="40" t="s">
        <v>12301</v>
      </c>
      <c r="I2003" t="s">
        <v>5119</v>
      </c>
      <c r="J2003">
        <v>18.100000000000001</v>
      </c>
      <c r="M2003" t="s">
        <v>24</v>
      </c>
      <c r="N2003">
        <v>1.8</v>
      </c>
      <c r="R2003" s="51">
        <f>Table71417[[#This Row],[Climate finance ($ million)]]/Table71417[[#This Row],[Total commitment ($ million)]]</f>
        <v>9.9447513812154692E-2</v>
      </c>
      <c r="S2003" s="40" t="s">
        <v>11554</v>
      </c>
      <c r="T2003" s="1" t="s">
        <v>8817</v>
      </c>
    </row>
    <row r="2004" spans="1:20" x14ac:dyDescent="0.25">
      <c r="A2004" t="s">
        <v>8816</v>
      </c>
      <c r="B2004" s="40" t="s">
        <v>91</v>
      </c>
      <c r="C2004" t="s">
        <v>11563</v>
      </c>
      <c r="D2004" s="10">
        <v>54284</v>
      </c>
      <c r="F2004" s="10">
        <v>2023</v>
      </c>
      <c r="G2004" s="40" t="s">
        <v>430</v>
      </c>
      <c r="H2004" s="40" t="s">
        <v>12301</v>
      </c>
      <c r="I2004" t="s">
        <v>5119</v>
      </c>
      <c r="J2004">
        <v>16.899999999999999</v>
      </c>
      <c r="M2004" t="s">
        <v>72</v>
      </c>
      <c r="N2004">
        <v>16.899999999999999</v>
      </c>
      <c r="R2004" s="51">
        <f>Table71417[[#This Row],[Climate finance ($ million)]]/Table71417[[#This Row],[Total commitment ($ million)]]</f>
        <v>1</v>
      </c>
      <c r="S2004" s="40" t="s">
        <v>11564</v>
      </c>
      <c r="T2004" s="1" t="s">
        <v>8817</v>
      </c>
    </row>
    <row r="2005" spans="1:20" x14ac:dyDescent="0.25">
      <c r="A2005" t="s">
        <v>8816</v>
      </c>
      <c r="B2005" s="40" t="s">
        <v>91</v>
      </c>
      <c r="C2005" t="s">
        <v>11418</v>
      </c>
      <c r="D2005" s="10">
        <v>54298</v>
      </c>
      <c r="F2005" s="10">
        <v>2023</v>
      </c>
      <c r="G2005" s="40" t="s">
        <v>306</v>
      </c>
      <c r="H2005" s="40" t="s">
        <v>12301</v>
      </c>
      <c r="I2005" t="s">
        <v>5119</v>
      </c>
      <c r="J2005">
        <v>1.8</v>
      </c>
      <c r="M2005" t="s">
        <v>24</v>
      </c>
      <c r="N2005">
        <v>0.2</v>
      </c>
      <c r="R2005" s="51">
        <f>Table71417[[#This Row],[Climate finance ($ million)]]/Table71417[[#This Row],[Total commitment ($ million)]]</f>
        <v>0.11111111111111112</v>
      </c>
      <c r="S2005" s="40" t="s">
        <v>11419</v>
      </c>
      <c r="T2005" s="1" t="s">
        <v>8817</v>
      </c>
    </row>
    <row r="2006" spans="1:20" x14ac:dyDescent="0.25">
      <c r="A2006" t="s">
        <v>8816</v>
      </c>
      <c r="B2006" s="46" t="s">
        <v>91</v>
      </c>
      <c r="C2006" t="s">
        <v>11475</v>
      </c>
      <c r="D2006" s="10">
        <v>54313</v>
      </c>
      <c r="F2006" s="10">
        <v>2023</v>
      </c>
      <c r="G2006" s="46" t="s">
        <v>430</v>
      </c>
      <c r="H2006" s="46" t="s">
        <v>12301</v>
      </c>
      <c r="I2006" t="s">
        <v>5119</v>
      </c>
      <c r="J2006">
        <v>1.8</v>
      </c>
      <c r="M2006" t="s">
        <v>24</v>
      </c>
      <c r="N2006">
        <v>0.2</v>
      </c>
      <c r="R2006" s="51">
        <f>Table71417[[#This Row],[Climate finance ($ million)]]/Table71417[[#This Row],[Total commitment ($ million)]]</f>
        <v>0.11111111111111112</v>
      </c>
      <c r="S2006" s="40" t="s">
        <v>11476</v>
      </c>
      <c r="T2006" s="1" t="s">
        <v>8817</v>
      </c>
    </row>
    <row r="2007" spans="1:20" x14ac:dyDescent="0.25">
      <c r="A2007" t="s">
        <v>8816</v>
      </c>
      <c r="B2007" s="40" t="s">
        <v>91</v>
      </c>
      <c r="C2007" t="s">
        <v>12222</v>
      </c>
      <c r="D2007" s="10">
        <v>54314</v>
      </c>
      <c r="F2007" s="10">
        <v>2023</v>
      </c>
      <c r="G2007" s="40" t="s">
        <v>525</v>
      </c>
      <c r="H2007" s="40" t="s">
        <v>12301</v>
      </c>
      <c r="I2007" t="s">
        <v>4924</v>
      </c>
      <c r="J2007">
        <v>1.4</v>
      </c>
      <c r="M2007" t="s">
        <v>24</v>
      </c>
      <c r="N2007">
        <v>0.4</v>
      </c>
      <c r="R2007" s="51">
        <f>Table71417[[#This Row],[Climate finance ($ million)]]/Table71417[[#This Row],[Total commitment ($ million)]]</f>
        <v>0.28571428571428575</v>
      </c>
      <c r="S2007" t="s">
        <v>11395</v>
      </c>
      <c r="T2007" s="1" t="s">
        <v>8817</v>
      </c>
    </row>
    <row r="2008" spans="1:20" x14ac:dyDescent="0.25">
      <c r="A2008" t="s">
        <v>8816</v>
      </c>
      <c r="B2008" s="40" t="s">
        <v>91</v>
      </c>
      <c r="C2008" t="s">
        <v>12202</v>
      </c>
      <c r="D2008" s="10">
        <v>54316</v>
      </c>
      <c r="F2008" s="10">
        <v>2023</v>
      </c>
      <c r="G2008" s="40" t="s">
        <v>6992</v>
      </c>
      <c r="H2008" s="40" t="s">
        <v>12301</v>
      </c>
      <c r="I2008" t="s">
        <v>5119</v>
      </c>
      <c r="J2008">
        <v>30</v>
      </c>
      <c r="M2008" t="s">
        <v>24</v>
      </c>
      <c r="N2008">
        <v>30</v>
      </c>
      <c r="R2008" s="51">
        <f>Table71417[[#This Row],[Climate finance ($ million)]]/Table71417[[#This Row],[Total commitment ($ million)]]</f>
        <v>1</v>
      </c>
      <c r="S2008" t="s">
        <v>11395</v>
      </c>
      <c r="T2008" s="1" t="s">
        <v>8817</v>
      </c>
    </row>
    <row r="2009" spans="1:20" x14ac:dyDescent="0.25">
      <c r="A2009" t="s">
        <v>8816</v>
      </c>
      <c r="B2009" s="40" t="s">
        <v>91</v>
      </c>
      <c r="C2009" t="s">
        <v>12347</v>
      </c>
      <c r="D2009" s="10">
        <v>54317</v>
      </c>
      <c r="F2009" s="10">
        <v>2023</v>
      </c>
      <c r="G2009" s="40" t="s">
        <v>4726</v>
      </c>
      <c r="H2009" s="46" t="s">
        <v>12301</v>
      </c>
      <c r="I2009" t="s">
        <v>5119</v>
      </c>
      <c r="J2009">
        <v>20</v>
      </c>
      <c r="M2009" t="s">
        <v>72</v>
      </c>
      <c r="N2009">
        <v>20</v>
      </c>
      <c r="R2009" s="51">
        <f>Table71417[[#This Row],[Climate finance ($ million)]]/Table71417[[#This Row],[Total commitment ($ million)]]</f>
        <v>1</v>
      </c>
      <c r="S2009" s="44" t="s">
        <v>11569</v>
      </c>
      <c r="T2009" s="1" t="s">
        <v>8817</v>
      </c>
    </row>
    <row r="2010" spans="1:20" x14ac:dyDescent="0.25">
      <c r="A2010" t="s">
        <v>8816</v>
      </c>
      <c r="B2010" s="46" t="s">
        <v>91</v>
      </c>
      <c r="C2010" t="s">
        <v>12372</v>
      </c>
      <c r="D2010" s="10">
        <v>54319</v>
      </c>
      <c r="F2010" s="10">
        <v>2023</v>
      </c>
      <c r="G2010" s="46" t="s">
        <v>7066</v>
      </c>
      <c r="H2010" s="46" t="s">
        <v>12301</v>
      </c>
      <c r="I2010" t="s">
        <v>4982</v>
      </c>
      <c r="J2010">
        <v>25</v>
      </c>
      <c r="M2010" t="s">
        <v>24</v>
      </c>
      <c r="N2010">
        <v>25</v>
      </c>
      <c r="R2010" s="51">
        <f>Table71417[[#This Row],[Climate finance ($ million)]]/Table71417[[#This Row],[Total commitment ($ million)]]</f>
        <v>1</v>
      </c>
      <c r="S2010" s="44" t="s">
        <v>11524</v>
      </c>
      <c r="T2010" s="1" t="s">
        <v>8817</v>
      </c>
    </row>
    <row r="2011" spans="1:20" x14ac:dyDescent="0.25">
      <c r="A2011" t="s">
        <v>8816</v>
      </c>
      <c r="B2011" s="46" t="s">
        <v>91</v>
      </c>
      <c r="C2011" t="s">
        <v>5047</v>
      </c>
      <c r="D2011" s="10">
        <v>54320</v>
      </c>
      <c r="F2011" s="10">
        <v>2023</v>
      </c>
      <c r="G2011" s="46" t="s">
        <v>12413</v>
      </c>
      <c r="H2011" s="46" t="s">
        <v>12412</v>
      </c>
      <c r="I2011" t="s">
        <v>141</v>
      </c>
      <c r="J2011">
        <v>81</v>
      </c>
      <c r="M2011" t="s">
        <v>24</v>
      </c>
      <c r="N2011">
        <v>81</v>
      </c>
      <c r="R2011" s="51">
        <f>Table71417[[#This Row],[Climate finance ($ million)]]/Table71417[[#This Row],[Total commitment ($ million)]]</f>
        <v>1</v>
      </c>
      <c r="S2011" s="44" t="s">
        <v>11433</v>
      </c>
      <c r="T2011" s="1" t="s">
        <v>8817</v>
      </c>
    </row>
    <row r="2012" spans="1:20" x14ac:dyDescent="0.25">
      <c r="A2012" t="s">
        <v>8816</v>
      </c>
      <c r="B2012" s="40" t="s">
        <v>91</v>
      </c>
      <c r="C2012" t="s">
        <v>11507</v>
      </c>
      <c r="D2012" s="10">
        <v>54322</v>
      </c>
      <c r="F2012" s="10">
        <v>2023</v>
      </c>
      <c r="G2012" s="40" t="s">
        <v>6375</v>
      </c>
      <c r="H2012" s="40" t="s">
        <v>12301</v>
      </c>
      <c r="I2012" t="s">
        <v>5119</v>
      </c>
      <c r="J2012">
        <v>1</v>
      </c>
      <c r="M2012" t="s">
        <v>24</v>
      </c>
      <c r="N2012">
        <v>0.3</v>
      </c>
      <c r="R2012" s="51">
        <f>Table71417[[#This Row],[Climate finance ($ million)]]/Table71417[[#This Row],[Total commitment ($ million)]]</f>
        <v>0.3</v>
      </c>
      <c r="S2012" s="44" t="s">
        <v>11508</v>
      </c>
      <c r="T2012" s="1" t="s">
        <v>8817</v>
      </c>
    </row>
    <row r="2013" spans="1:20" x14ac:dyDescent="0.25">
      <c r="A2013" t="s">
        <v>8816</v>
      </c>
      <c r="B2013" s="40" t="s">
        <v>91</v>
      </c>
      <c r="C2013" t="s">
        <v>11509</v>
      </c>
      <c r="D2013" s="10">
        <v>54323</v>
      </c>
      <c r="F2013" s="10">
        <v>2023</v>
      </c>
      <c r="G2013" s="40" t="s">
        <v>6375</v>
      </c>
      <c r="H2013" s="40" t="s">
        <v>12301</v>
      </c>
      <c r="I2013" t="s">
        <v>5119</v>
      </c>
      <c r="J2013">
        <v>1.5</v>
      </c>
      <c r="M2013" t="s">
        <v>24</v>
      </c>
      <c r="N2013">
        <v>1.5</v>
      </c>
      <c r="R2013" s="51">
        <f>Table71417[[#This Row],[Climate finance ($ million)]]/Table71417[[#This Row],[Total commitment ($ million)]]</f>
        <v>1</v>
      </c>
      <c r="S2013" s="44" t="s">
        <v>11510</v>
      </c>
      <c r="T2013" s="1" t="s">
        <v>8817</v>
      </c>
    </row>
    <row r="2014" spans="1:20" x14ac:dyDescent="0.25">
      <c r="A2014" t="s">
        <v>8816</v>
      </c>
      <c r="B2014" s="40" t="s">
        <v>91</v>
      </c>
      <c r="C2014" t="s">
        <v>12356</v>
      </c>
      <c r="D2014" s="10">
        <v>54334</v>
      </c>
      <c r="F2014" s="10">
        <v>2023</v>
      </c>
      <c r="G2014" s="40" t="s">
        <v>9380</v>
      </c>
      <c r="H2014" s="46" t="s">
        <v>12301</v>
      </c>
      <c r="I2014" t="s">
        <v>5170</v>
      </c>
      <c r="J2014">
        <v>50</v>
      </c>
      <c r="M2014" t="s">
        <v>24</v>
      </c>
      <c r="N2014">
        <v>50</v>
      </c>
      <c r="R2014" s="51">
        <f>Table71417[[#This Row],[Climate finance ($ million)]]/Table71417[[#This Row],[Total commitment ($ million)]]</f>
        <v>1</v>
      </c>
      <c r="S2014" s="44" t="s">
        <v>11523</v>
      </c>
      <c r="T2014" s="1" t="s">
        <v>8817</v>
      </c>
    </row>
    <row r="2015" spans="1:20" x14ac:dyDescent="0.25">
      <c r="A2015" t="s">
        <v>8816</v>
      </c>
      <c r="B2015" s="40" t="s">
        <v>91</v>
      </c>
      <c r="C2015" t="s">
        <v>12217</v>
      </c>
      <c r="D2015" s="10">
        <v>54335</v>
      </c>
      <c r="F2015" s="10">
        <v>2023</v>
      </c>
      <c r="G2015" s="40" t="s">
        <v>306</v>
      </c>
      <c r="H2015" s="40" t="s">
        <v>318</v>
      </c>
      <c r="I2015" t="s">
        <v>6037</v>
      </c>
      <c r="J2015">
        <v>0.5</v>
      </c>
      <c r="M2015" t="s">
        <v>24</v>
      </c>
      <c r="N2015">
        <v>0.3</v>
      </c>
      <c r="R2015" s="51">
        <f>Table71417[[#This Row],[Climate finance ($ million)]]/Table71417[[#This Row],[Total commitment ($ million)]]</f>
        <v>0.6</v>
      </c>
      <c r="S2015" t="s">
        <v>11395</v>
      </c>
      <c r="T2015" s="1" t="s">
        <v>8817</v>
      </c>
    </row>
    <row r="2016" spans="1:20" x14ac:dyDescent="0.25">
      <c r="A2016" t="s">
        <v>8816</v>
      </c>
      <c r="B2016" s="40" t="s">
        <v>91</v>
      </c>
      <c r="C2016" t="s">
        <v>5106</v>
      </c>
      <c r="D2016" s="10">
        <v>54338</v>
      </c>
      <c r="F2016" s="10">
        <v>2023</v>
      </c>
      <c r="G2016" s="40" t="s">
        <v>6992</v>
      </c>
      <c r="H2016" s="40" t="s">
        <v>12301</v>
      </c>
      <c r="I2016" t="s">
        <v>4924</v>
      </c>
      <c r="J2016">
        <v>17.8</v>
      </c>
      <c r="M2016" t="s">
        <v>24</v>
      </c>
      <c r="N2016">
        <v>9.8000000000000007</v>
      </c>
      <c r="R2016" s="51">
        <f>Table71417[[#This Row],[Climate finance ($ million)]]/Table71417[[#This Row],[Total commitment ($ million)]]</f>
        <v>0.550561797752809</v>
      </c>
      <c r="S2016" s="40" t="s">
        <v>11441</v>
      </c>
      <c r="T2016" s="1" t="s">
        <v>8817</v>
      </c>
    </row>
    <row r="2017" spans="1:20" x14ac:dyDescent="0.25">
      <c r="A2017" t="s">
        <v>8816</v>
      </c>
      <c r="B2017" s="40" t="s">
        <v>91</v>
      </c>
      <c r="C2017" t="s">
        <v>11525</v>
      </c>
      <c r="D2017" s="10">
        <v>54340</v>
      </c>
      <c r="F2017" s="10">
        <v>2023</v>
      </c>
      <c r="G2017" s="40" t="s">
        <v>6300</v>
      </c>
      <c r="H2017" s="40" t="s">
        <v>12301</v>
      </c>
      <c r="I2017" t="s">
        <v>5119</v>
      </c>
      <c r="J2017">
        <v>2.5</v>
      </c>
      <c r="M2017" t="s">
        <v>24</v>
      </c>
      <c r="N2017">
        <v>1.8</v>
      </c>
      <c r="R2017" s="51">
        <f>Table71417[[#This Row],[Climate finance ($ million)]]/Table71417[[#This Row],[Total commitment ($ million)]]</f>
        <v>0.72</v>
      </c>
      <c r="S2017" s="40" t="s">
        <v>11526</v>
      </c>
      <c r="T2017" s="1" t="s">
        <v>8817</v>
      </c>
    </row>
    <row r="2018" spans="1:20" x14ac:dyDescent="0.25">
      <c r="A2018" t="s">
        <v>8816</v>
      </c>
      <c r="B2018" s="40" t="s">
        <v>91</v>
      </c>
      <c r="C2018" t="s">
        <v>12348</v>
      </c>
      <c r="D2018" s="10">
        <v>54368</v>
      </c>
      <c r="F2018" s="10">
        <v>2023</v>
      </c>
      <c r="G2018" s="40" t="s">
        <v>4726</v>
      </c>
      <c r="H2018" s="46" t="s">
        <v>12301</v>
      </c>
      <c r="I2018" t="s">
        <v>5119</v>
      </c>
      <c r="J2018">
        <v>18</v>
      </c>
      <c r="M2018" t="s">
        <v>72</v>
      </c>
      <c r="N2018">
        <v>18</v>
      </c>
      <c r="R2018" s="51">
        <f>Table71417[[#This Row],[Climate finance ($ million)]]/Table71417[[#This Row],[Total commitment ($ million)]]</f>
        <v>1</v>
      </c>
      <c r="S2018" s="44" t="s">
        <v>11413</v>
      </c>
      <c r="T2018" s="1" t="s">
        <v>8817</v>
      </c>
    </row>
    <row r="2019" spans="1:20" x14ac:dyDescent="0.25">
      <c r="A2019" t="s">
        <v>8816</v>
      </c>
      <c r="B2019" s="40" t="s">
        <v>91</v>
      </c>
      <c r="C2019" t="s">
        <v>12244</v>
      </c>
      <c r="D2019" s="10">
        <v>54375</v>
      </c>
      <c r="F2019" s="10">
        <v>2023</v>
      </c>
      <c r="G2019" s="40" t="s">
        <v>4726</v>
      </c>
      <c r="H2019" s="40" t="s">
        <v>318</v>
      </c>
      <c r="I2019" t="s">
        <v>4924</v>
      </c>
      <c r="J2019">
        <v>25</v>
      </c>
      <c r="M2019" t="s">
        <v>24</v>
      </c>
      <c r="N2019">
        <v>25</v>
      </c>
      <c r="R2019" s="51">
        <f>Table71417[[#This Row],[Climate finance ($ million)]]/Table71417[[#This Row],[Total commitment ($ million)]]</f>
        <v>1</v>
      </c>
      <c r="S2019" t="s">
        <v>11395</v>
      </c>
      <c r="T2019" s="1" t="s">
        <v>8817</v>
      </c>
    </row>
    <row r="2020" spans="1:20" x14ac:dyDescent="0.25">
      <c r="A2020" t="s">
        <v>8816</v>
      </c>
      <c r="B2020" s="40" t="s">
        <v>91</v>
      </c>
      <c r="C2020" t="s">
        <v>12215</v>
      </c>
      <c r="D2020" s="10">
        <v>54385</v>
      </c>
      <c r="F2020" s="10">
        <v>2023</v>
      </c>
      <c r="G2020" s="40" t="s">
        <v>306</v>
      </c>
      <c r="H2020" s="40" t="s">
        <v>318</v>
      </c>
      <c r="I2020" t="s">
        <v>6037</v>
      </c>
      <c r="J2020">
        <v>1</v>
      </c>
      <c r="M2020" t="s">
        <v>24</v>
      </c>
      <c r="N2020">
        <v>0.4</v>
      </c>
      <c r="R2020" s="51">
        <f>Table71417[[#This Row],[Climate finance ($ million)]]/Table71417[[#This Row],[Total commitment ($ million)]]</f>
        <v>0.4</v>
      </c>
      <c r="S2020" t="s">
        <v>11395</v>
      </c>
      <c r="T2020" s="1" t="s">
        <v>8817</v>
      </c>
    </row>
    <row r="2021" spans="1:20" x14ac:dyDescent="0.25">
      <c r="A2021" t="s">
        <v>8816</v>
      </c>
      <c r="B2021" s="40" t="s">
        <v>66</v>
      </c>
      <c r="C2021" t="s">
        <v>12379</v>
      </c>
      <c r="D2021" s="10">
        <v>54389</v>
      </c>
      <c r="F2021" s="10">
        <v>2023</v>
      </c>
      <c r="G2021" s="40" t="s">
        <v>6278</v>
      </c>
      <c r="H2021" s="46" t="s">
        <v>12301</v>
      </c>
      <c r="I2021" t="s">
        <v>141</v>
      </c>
      <c r="J2021">
        <v>45</v>
      </c>
      <c r="M2021" t="s">
        <v>24</v>
      </c>
      <c r="N2021">
        <v>27.9</v>
      </c>
      <c r="R2021" s="51">
        <f>Table71417[[#This Row],[Climate finance ($ million)]]/Table71417[[#This Row],[Total commitment ($ million)]]</f>
        <v>0.62</v>
      </c>
      <c r="S2021" s="44" t="s">
        <v>11445</v>
      </c>
      <c r="T2021" s="1" t="s">
        <v>8817</v>
      </c>
    </row>
    <row r="2022" spans="1:20" x14ac:dyDescent="0.25">
      <c r="A2022" t="s">
        <v>8816</v>
      </c>
      <c r="B2022" s="40" t="s">
        <v>91</v>
      </c>
      <c r="C2022" t="s">
        <v>5382</v>
      </c>
      <c r="D2022" s="10">
        <v>54395</v>
      </c>
      <c r="F2022" s="10">
        <v>2023</v>
      </c>
      <c r="G2022" s="40" t="s">
        <v>6358</v>
      </c>
      <c r="H2022" s="40" t="s">
        <v>12301</v>
      </c>
      <c r="I2022" t="s">
        <v>6037</v>
      </c>
      <c r="J2022">
        <v>33.799999999999997</v>
      </c>
      <c r="M2022" t="s">
        <v>24</v>
      </c>
      <c r="N2022">
        <v>10</v>
      </c>
      <c r="R2022" s="51">
        <f>Table71417[[#This Row],[Climate finance ($ million)]]/Table71417[[#This Row],[Total commitment ($ million)]]</f>
        <v>0.29585798816568049</v>
      </c>
      <c r="S2022" s="40" t="s">
        <v>11540</v>
      </c>
      <c r="T2022" s="1" t="s">
        <v>8817</v>
      </c>
    </row>
    <row r="2023" spans="1:20" x14ac:dyDescent="0.25">
      <c r="A2023" t="s">
        <v>8816</v>
      </c>
      <c r="B2023" s="40" t="s">
        <v>66</v>
      </c>
      <c r="C2023" t="s">
        <v>12255</v>
      </c>
      <c r="D2023" s="10">
        <v>54398</v>
      </c>
      <c r="F2023" s="10">
        <v>2023</v>
      </c>
      <c r="G2023" s="40" t="s">
        <v>4725</v>
      </c>
      <c r="H2023" s="40" t="s">
        <v>12301</v>
      </c>
      <c r="I2023" t="s">
        <v>4856</v>
      </c>
      <c r="J2023">
        <v>30</v>
      </c>
      <c r="M2023" t="s">
        <v>24</v>
      </c>
      <c r="N2023">
        <v>30</v>
      </c>
      <c r="R2023" s="51">
        <f>Table71417[[#This Row],[Climate finance ($ million)]]/Table71417[[#This Row],[Total commitment ($ million)]]</f>
        <v>1</v>
      </c>
      <c r="S2023" t="s">
        <v>11395</v>
      </c>
      <c r="T2023" s="1" t="s">
        <v>8817</v>
      </c>
    </row>
    <row r="2024" spans="1:20" x14ac:dyDescent="0.25">
      <c r="A2024" t="s">
        <v>8816</v>
      </c>
      <c r="B2024" s="40" t="s">
        <v>91</v>
      </c>
      <c r="C2024" t="s">
        <v>4917</v>
      </c>
      <c r="D2024" s="10">
        <v>54399</v>
      </c>
      <c r="F2024" s="10">
        <v>2023</v>
      </c>
      <c r="G2024" s="46" t="s">
        <v>6992</v>
      </c>
      <c r="H2024" s="46" t="s">
        <v>12301</v>
      </c>
      <c r="I2024" t="s">
        <v>4856</v>
      </c>
      <c r="J2024">
        <v>72.5</v>
      </c>
      <c r="M2024" t="s">
        <v>24</v>
      </c>
      <c r="N2024">
        <v>44.2</v>
      </c>
      <c r="R2024" s="51">
        <f>Table71417[[#This Row],[Climate finance ($ million)]]/Table71417[[#This Row],[Total commitment ($ million)]]</f>
        <v>0.60965517241379319</v>
      </c>
      <c r="S2024" s="44" t="s">
        <v>11499</v>
      </c>
      <c r="T2024" s="1" t="s">
        <v>8817</v>
      </c>
    </row>
    <row r="2025" spans="1:20" x14ac:dyDescent="0.25">
      <c r="A2025" t="s">
        <v>8816</v>
      </c>
      <c r="B2025" s="40" t="s">
        <v>91</v>
      </c>
      <c r="C2025" t="s">
        <v>12258</v>
      </c>
      <c r="D2025" s="10">
        <v>54405</v>
      </c>
      <c r="F2025" s="10">
        <v>2023</v>
      </c>
      <c r="G2025" s="40" t="s">
        <v>4725</v>
      </c>
      <c r="H2025" s="40" t="s">
        <v>12301</v>
      </c>
      <c r="I2025" t="s">
        <v>6037</v>
      </c>
      <c r="J2025">
        <v>7.7</v>
      </c>
      <c r="M2025" t="s">
        <v>72</v>
      </c>
      <c r="N2025">
        <v>7.7</v>
      </c>
      <c r="R2025" s="51">
        <f>Table71417[[#This Row],[Climate finance ($ million)]]/Table71417[[#This Row],[Total commitment ($ million)]]</f>
        <v>1</v>
      </c>
      <c r="S2025" t="s">
        <v>11395</v>
      </c>
      <c r="T2025" s="1" t="s">
        <v>8817</v>
      </c>
    </row>
    <row r="2026" spans="1:20" x14ac:dyDescent="0.25">
      <c r="A2026" t="s">
        <v>8816</v>
      </c>
      <c r="B2026" s="40" t="s">
        <v>91</v>
      </c>
      <c r="C2026" t="s">
        <v>5386</v>
      </c>
      <c r="D2026" s="10">
        <v>54416</v>
      </c>
      <c r="F2026" s="10">
        <v>2023</v>
      </c>
      <c r="G2026" s="46" t="s">
        <v>329</v>
      </c>
      <c r="H2026" s="46" t="s">
        <v>12301</v>
      </c>
      <c r="I2026" t="s">
        <v>6037</v>
      </c>
      <c r="J2026">
        <v>22.6</v>
      </c>
      <c r="M2026" t="s">
        <v>24</v>
      </c>
      <c r="N2026">
        <v>22.6</v>
      </c>
      <c r="R2026" s="51">
        <f>Table71417[[#This Row],[Climate finance ($ million)]]/Table71417[[#This Row],[Total commitment ($ million)]]</f>
        <v>1</v>
      </c>
      <c r="S2026" s="44" t="s">
        <v>11480</v>
      </c>
      <c r="T2026" s="1" t="s">
        <v>8817</v>
      </c>
    </row>
    <row r="2027" spans="1:20" x14ac:dyDescent="0.25">
      <c r="A2027" t="s">
        <v>8816</v>
      </c>
      <c r="B2027" s="40" t="s">
        <v>91</v>
      </c>
      <c r="C2027" t="s">
        <v>11477</v>
      </c>
      <c r="D2027" s="10">
        <v>54434</v>
      </c>
      <c r="F2027" s="10">
        <v>2023</v>
      </c>
      <c r="G2027" s="40" t="s">
        <v>11396</v>
      </c>
      <c r="H2027" s="40" t="s">
        <v>12301</v>
      </c>
      <c r="I2027" t="s">
        <v>5119</v>
      </c>
      <c r="J2027">
        <v>1.5</v>
      </c>
      <c r="M2027" t="s">
        <v>24</v>
      </c>
      <c r="N2027">
        <v>0.3</v>
      </c>
      <c r="R2027" s="51">
        <f>Table71417[[#This Row],[Climate finance ($ million)]]/Table71417[[#This Row],[Total commitment ($ million)]]</f>
        <v>0.19999999999999998</v>
      </c>
      <c r="S2027" s="40" t="s">
        <v>11478</v>
      </c>
      <c r="T2027" s="1" t="s">
        <v>8817</v>
      </c>
    </row>
    <row r="2028" spans="1:20" x14ac:dyDescent="0.25">
      <c r="A2028" t="s">
        <v>8816</v>
      </c>
      <c r="B2028" s="40" t="s">
        <v>91</v>
      </c>
      <c r="C2028" t="s">
        <v>11484</v>
      </c>
      <c r="D2028" s="10">
        <v>54438</v>
      </c>
      <c r="F2028" s="10">
        <v>2023</v>
      </c>
      <c r="G2028" s="40" t="s">
        <v>12157</v>
      </c>
      <c r="H2028" s="40" t="s">
        <v>12301</v>
      </c>
      <c r="I2028" t="s">
        <v>4924</v>
      </c>
      <c r="J2028">
        <v>20</v>
      </c>
      <c r="M2028" t="s">
        <v>24</v>
      </c>
      <c r="N2028">
        <v>10</v>
      </c>
      <c r="R2028" s="51">
        <f>Table71417[[#This Row],[Climate finance ($ million)]]/Table71417[[#This Row],[Total commitment ($ million)]]</f>
        <v>0.5</v>
      </c>
      <c r="S2028" s="40" t="s">
        <v>11485</v>
      </c>
      <c r="T2028" s="1" t="s">
        <v>8817</v>
      </c>
    </row>
    <row r="2029" spans="1:20" x14ac:dyDescent="0.25">
      <c r="A2029" t="s">
        <v>8816</v>
      </c>
      <c r="B2029" s="40" t="s">
        <v>91</v>
      </c>
      <c r="C2029" t="s">
        <v>5296</v>
      </c>
      <c r="D2029" s="10">
        <v>54442</v>
      </c>
      <c r="F2029" s="10">
        <v>2023</v>
      </c>
      <c r="G2029" s="46" t="s">
        <v>9334</v>
      </c>
      <c r="H2029" s="46" t="s">
        <v>12301</v>
      </c>
      <c r="I2029" t="s">
        <v>5119</v>
      </c>
      <c r="J2029">
        <v>135.4</v>
      </c>
      <c r="M2029" t="s">
        <v>72</v>
      </c>
      <c r="N2029">
        <v>28.4</v>
      </c>
      <c r="R2029" s="51">
        <f>Table71417[[#This Row],[Climate finance ($ million)]]/Table71417[[#This Row],[Total commitment ($ million)]]</f>
        <v>0.20974889217134415</v>
      </c>
      <c r="S2029" s="44" t="s">
        <v>11425</v>
      </c>
      <c r="T2029" s="1" t="s">
        <v>8817</v>
      </c>
    </row>
    <row r="2030" spans="1:20" x14ac:dyDescent="0.25">
      <c r="A2030" t="s">
        <v>8816</v>
      </c>
      <c r="B2030" s="40" t="s">
        <v>91</v>
      </c>
      <c r="C2030" t="s">
        <v>11481</v>
      </c>
      <c r="D2030" s="10">
        <v>54444</v>
      </c>
      <c r="F2030" s="10">
        <v>2023</v>
      </c>
      <c r="G2030" s="40" t="s">
        <v>11396</v>
      </c>
      <c r="H2030" s="40" t="s">
        <v>12301</v>
      </c>
      <c r="I2030" t="s">
        <v>5119</v>
      </c>
      <c r="J2030">
        <v>3</v>
      </c>
      <c r="M2030" t="s">
        <v>24</v>
      </c>
      <c r="N2030">
        <v>0.6</v>
      </c>
      <c r="R2030" s="51">
        <f>Table71417[[#This Row],[Climate finance ($ million)]]/Table71417[[#This Row],[Total commitment ($ million)]]</f>
        <v>0.19999999999999998</v>
      </c>
      <c r="S2030" s="40" t="s">
        <v>11482</v>
      </c>
      <c r="T2030" s="1" t="s">
        <v>8817</v>
      </c>
    </row>
    <row r="2031" spans="1:20" x14ac:dyDescent="0.25">
      <c r="A2031" t="s">
        <v>8816</v>
      </c>
      <c r="B2031" s="40" t="s">
        <v>91</v>
      </c>
      <c r="C2031" t="s">
        <v>12265</v>
      </c>
      <c r="D2031" s="10">
        <v>54451</v>
      </c>
      <c r="F2031" s="10">
        <v>2023</v>
      </c>
      <c r="G2031" s="40" t="s">
        <v>6903</v>
      </c>
      <c r="H2031" s="40" t="s">
        <v>318</v>
      </c>
      <c r="I2031" t="s">
        <v>5119</v>
      </c>
      <c r="J2031">
        <v>12</v>
      </c>
      <c r="M2031" t="s">
        <v>24</v>
      </c>
      <c r="N2031">
        <v>8.4</v>
      </c>
      <c r="R2031" s="51">
        <f>Table71417[[#This Row],[Climate finance ($ million)]]/Table71417[[#This Row],[Total commitment ($ million)]]</f>
        <v>0.70000000000000007</v>
      </c>
      <c r="S2031" t="s">
        <v>11395</v>
      </c>
      <c r="T2031" s="1" t="s">
        <v>8817</v>
      </c>
    </row>
    <row r="2032" spans="1:20" x14ac:dyDescent="0.25">
      <c r="A2032" t="s">
        <v>8816</v>
      </c>
      <c r="B2032" s="40" t="s">
        <v>91</v>
      </c>
      <c r="C2032" t="s">
        <v>11455</v>
      </c>
      <c r="D2032" s="10">
        <v>54457</v>
      </c>
      <c r="F2032" s="10">
        <v>2023</v>
      </c>
      <c r="G2032" s="40" t="s">
        <v>9317</v>
      </c>
      <c r="H2032" s="40" t="s">
        <v>12301</v>
      </c>
      <c r="I2032" t="s">
        <v>6037</v>
      </c>
      <c r="J2032">
        <v>12</v>
      </c>
      <c r="M2032" t="s">
        <v>24</v>
      </c>
      <c r="N2032">
        <v>2.1</v>
      </c>
      <c r="R2032" s="51">
        <f>Table71417[[#This Row],[Climate finance ($ million)]]/Table71417[[#This Row],[Total commitment ($ million)]]</f>
        <v>0.17500000000000002</v>
      </c>
      <c r="S2032" s="40" t="s">
        <v>11456</v>
      </c>
      <c r="T2032" s="1" t="s">
        <v>8817</v>
      </c>
    </row>
    <row r="2033" spans="1:20" x14ac:dyDescent="0.25">
      <c r="A2033" t="s">
        <v>8816</v>
      </c>
      <c r="B2033" s="40" t="s">
        <v>91</v>
      </c>
      <c r="C2033" t="s">
        <v>11494</v>
      </c>
      <c r="D2033" s="10">
        <v>54476</v>
      </c>
      <c r="F2033" s="10">
        <v>2023</v>
      </c>
      <c r="G2033" s="40" t="s">
        <v>6903</v>
      </c>
      <c r="H2033" s="40" t="s">
        <v>318</v>
      </c>
      <c r="I2033" t="s">
        <v>5119</v>
      </c>
      <c r="J2033">
        <v>3.2</v>
      </c>
      <c r="M2033" t="s">
        <v>24</v>
      </c>
      <c r="N2033">
        <v>0.2</v>
      </c>
      <c r="R2033" s="51">
        <f>Table71417[[#This Row],[Climate finance ($ million)]]/Table71417[[#This Row],[Total commitment ($ million)]]</f>
        <v>6.25E-2</v>
      </c>
      <c r="S2033" s="40" t="s">
        <v>11495</v>
      </c>
      <c r="T2033" s="1" t="s">
        <v>8817</v>
      </c>
    </row>
    <row r="2034" spans="1:20" x14ac:dyDescent="0.25">
      <c r="A2034" t="s">
        <v>8816</v>
      </c>
      <c r="B2034" s="46" t="s">
        <v>91</v>
      </c>
      <c r="C2034" t="s">
        <v>12374</v>
      </c>
      <c r="D2034" s="10">
        <v>54489</v>
      </c>
      <c r="F2034" s="10">
        <v>2023</v>
      </c>
      <c r="G2034" s="46" t="s">
        <v>6903</v>
      </c>
      <c r="H2034" s="46" t="s">
        <v>318</v>
      </c>
      <c r="I2034" t="s">
        <v>5119</v>
      </c>
      <c r="J2034">
        <v>21.3</v>
      </c>
      <c r="M2034" t="s">
        <v>24</v>
      </c>
      <c r="N2034">
        <v>0.6</v>
      </c>
      <c r="R2034" s="51">
        <f>Table71417[[#This Row],[Climate finance ($ million)]]/Table71417[[#This Row],[Total commitment ($ million)]]</f>
        <v>2.8169014084507039E-2</v>
      </c>
      <c r="S2034" s="44" t="s">
        <v>11527</v>
      </c>
      <c r="T2034" s="1" t="s">
        <v>8817</v>
      </c>
    </row>
    <row r="2035" spans="1:20" x14ac:dyDescent="0.25">
      <c r="A2035" t="s">
        <v>8816</v>
      </c>
      <c r="B2035" s="40" t="s">
        <v>91</v>
      </c>
      <c r="C2035" t="s">
        <v>11500</v>
      </c>
      <c r="D2035" s="10">
        <v>54492</v>
      </c>
      <c r="F2035" s="10">
        <v>2023</v>
      </c>
      <c r="G2035" s="40" t="s">
        <v>14350</v>
      </c>
      <c r="H2035" s="40" t="s">
        <v>12301</v>
      </c>
      <c r="I2035" t="s">
        <v>6037</v>
      </c>
      <c r="J2035">
        <v>20</v>
      </c>
      <c r="M2035" t="s">
        <v>24</v>
      </c>
      <c r="N2035">
        <v>3.7</v>
      </c>
      <c r="R2035" s="51">
        <f>Table71417[[#This Row],[Climate finance ($ million)]]/Table71417[[#This Row],[Total commitment ($ million)]]</f>
        <v>0.185</v>
      </c>
      <c r="S2035" s="40" t="s">
        <v>11501</v>
      </c>
      <c r="T2035" s="1" t="s">
        <v>8817</v>
      </c>
    </row>
    <row r="2036" spans="1:20" x14ac:dyDescent="0.25">
      <c r="A2036" t="s">
        <v>8816</v>
      </c>
      <c r="B2036" s="40" t="s">
        <v>91</v>
      </c>
      <c r="C2036" t="s">
        <v>11541</v>
      </c>
      <c r="D2036" s="10">
        <v>54506</v>
      </c>
      <c r="F2036" s="10">
        <v>2023</v>
      </c>
      <c r="G2036" s="40" t="s">
        <v>6429</v>
      </c>
      <c r="H2036" s="40" t="s">
        <v>12301</v>
      </c>
      <c r="I2036" t="s">
        <v>5119</v>
      </c>
      <c r="J2036">
        <v>10</v>
      </c>
      <c r="M2036" t="s">
        <v>24</v>
      </c>
      <c r="N2036">
        <v>3</v>
      </c>
      <c r="R2036" s="51">
        <f>Table71417[[#This Row],[Climate finance ($ million)]]/Table71417[[#This Row],[Total commitment ($ million)]]</f>
        <v>0.3</v>
      </c>
      <c r="S2036" s="40" t="s">
        <v>11542</v>
      </c>
      <c r="T2036" s="1" t="s">
        <v>8817</v>
      </c>
    </row>
    <row r="2037" spans="1:20" x14ac:dyDescent="0.25">
      <c r="A2037" t="s">
        <v>8816</v>
      </c>
      <c r="B2037" s="40" t="s">
        <v>91</v>
      </c>
      <c r="C2037" t="s">
        <v>11434</v>
      </c>
      <c r="D2037" s="10">
        <v>54525</v>
      </c>
      <c r="F2037" s="10">
        <v>2023</v>
      </c>
      <c r="G2037" s="40" t="s">
        <v>62</v>
      </c>
      <c r="H2037" s="40" t="s">
        <v>12301</v>
      </c>
      <c r="I2037" t="s">
        <v>5119</v>
      </c>
      <c r="J2037">
        <v>8.1</v>
      </c>
      <c r="M2037" t="s">
        <v>72</v>
      </c>
      <c r="N2037">
        <v>8.1</v>
      </c>
      <c r="R2037" s="51">
        <f>Table71417[[#This Row],[Climate finance ($ million)]]/Table71417[[#This Row],[Total commitment ($ million)]]</f>
        <v>1</v>
      </c>
      <c r="S2037" s="40" t="s">
        <v>11435</v>
      </c>
      <c r="T2037" s="1" t="s">
        <v>8817</v>
      </c>
    </row>
    <row r="2038" spans="1:20" x14ac:dyDescent="0.25">
      <c r="A2038" t="s">
        <v>8816</v>
      </c>
      <c r="B2038" s="40" t="s">
        <v>91</v>
      </c>
      <c r="C2038" t="s">
        <v>11490</v>
      </c>
      <c r="D2038" s="10">
        <v>54529</v>
      </c>
      <c r="F2038" s="10">
        <v>2023</v>
      </c>
      <c r="G2038" s="40" t="s">
        <v>715</v>
      </c>
      <c r="H2038" s="40" t="s">
        <v>12301</v>
      </c>
      <c r="I2038" t="s">
        <v>5119</v>
      </c>
      <c r="J2038">
        <v>1.4</v>
      </c>
      <c r="M2038" t="s">
        <v>72</v>
      </c>
      <c r="N2038">
        <v>1.4</v>
      </c>
      <c r="R2038" s="51">
        <f>Table71417[[#This Row],[Climate finance ($ million)]]/Table71417[[#This Row],[Total commitment ($ million)]]</f>
        <v>1</v>
      </c>
      <c r="S2038" s="40" t="s">
        <v>11491</v>
      </c>
      <c r="T2038" s="1" t="s">
        <v>8817</v>
      </c>
    </row>
    <row r="2039" spans="1:20" x14ac:dyDescent="0.25">
      <c r="A2039" t="s">
        <v>8816</v>
      </c>
      <c r="B2039" s="46" t="s">
        <v>66</v>
      </c>
      <c r="C2039" t="s">
        <v>4919</v>
      </c>
      <c r="D2039" s="10">
        <v>54536</v>
      </c>
      <c r="F2039" s="10">
        <v>2023</v>
      </c>
      <c r="G2039" s="46" t="s">
        <v>4726</v>
      </c>
      <c r="H2039" s="46" t="s">
        <v>12301</v>
      </c>
      <c r="I2039" t="s">
        <v>4856</v>
      </c>
      <c r="J2039">
        <v>14.5</v>
      </c>
      <c r="M2039" t="s">
        <v>72</v>
      </c>
      <c r="N2039">
        <v>14.5</v>
      </c>
      <c r="R2039" s="51">
        <f>Table71417[[#This Row],[Climate finance ($ million)]]/Table71417[[#This Row],[Total commitment ($ million)]]</f>
        <v>1</v>
      </c>
      <c r="S2039" s="44" t="s">
        <v>11438</v>
      </c>
      <c r="T2039" s="1" t="s">
        <v>8817</v>
      </c>
    </row>
    <row r="2040" spans="1:20" x14ac:dyDescent="0.25">
      <c r="A2040" t="s">
        <v>8816</v>
      </c>
      <c r="B2040" s="40" t="s">
        <v>66</v>
      </c>
      <c r="C2040" t="s">
        <v>12289</v>
      </c>
      <c r="D2040" s="10">
        <v>54538</v>
      </c>
      <c r="F2040" s="10">
        <v>2023</v>
      </c>
      <c r="G2040" s="40" t="s">
        <v>6654</v>
      </c>
      <c r="H2040" s="40" t="s">
        <v>12301</v>
      </c>
      <c r="I2040" t="s">
        <v>4856</v>
      </c>
      <c r="J2040">
        <v>20</v>
      </c>
      <c r="M2040" t="s">
        <v>24</v>
      </c>
      <c r="N2040">
        <v>20</v>
      </c>
      <c r="R2040" s="51">
        <f>Table71417[[#This Row],[Climate finance ($ million)]]/Table71417[[#This Row],[Total commitment ($ million)]]</f>
        <v>1</v>
      </c>
      <c r="S2040" s="40" t="s">
        <v>11454</v>
      </c>
      <c r="T2040" s="1" t="s">
        <v>8817</v>
      </c>
    </row>
    <row r="2041" spans="1:20" x14ac:dyDescent="0.25">
      <c r="A2041" t="s">
        <v>8816</v>
      </c>
      <c r="B2041" s="40" t="s">
        <v>91</v>
      </c>
      <c r="C2041" t="s">
        <v>11439</v>
      </c>
      <c r="D2041" s="10">
        <v>54557</v>
      </c>
      <c r="F2041" s="10">
        <v>2023</v>
      </c>
      <c r="G2041" s="40" t="s">
        <v>62</v>
      </c>
      <c r="H2041" s="40" t="s">
        <v>12301</v>
      </c>
      <c r="I2041" t="s">
        <v>5119</v>
      </c>
      <c r="J2041">
        <v>8.1</v>
      </c>
      <c r="M2041" t="s">
        <v>72</v>
      </c>
      <c r="N2041">
        <v>8.1</v>
      </c>
      <c r="R2041" s="51">
        <f>Table71417[[#This Row],[Climate finance ($ million)]]/Table71417[[#This Row],[Total commitment ($ million)]]</f>
        <v>1</v>
      </c>
      <c r="S2041" s="40" t="s">
        <v>11440</v>
      </c>
      <c r="T2041" s="1" t="s">
        <v>8817</v>
      </c>
    </row>
    <row r="2042" spans="1:20" x14ac:dyDescent="0.25">
      <c r="A2042" t="s">
        <v>8816</v>
      </c>
      <c r="B2042" s="40" t="s">
        <v>91</v>
      </c>
      <c r="C2042" t="s">
        <v>12368</v>
      </c>
      <c r="D2042" s="10">
        <v>54571</v>
      </c>
      <c r="F2042" s="10">
        <v>2023</v>
      </c>
      <c r="G2042" s="40" t="s">
        <v>6375</v>
      </c>
      <c r="H2042" s="46" t="s">
        <v>12301</v>
      </c>
      <c r="I2042" t="s">
        <v>5119</v>
      </c>
      <c r="J2042">
        <v>20</v>
      </c>
      <c r="M2042" t="s">
        <v>24</v>
      </c>
      <c r="N2042">
        <v>4</v>
      </c>
      <c r="R2042" s="51">
        <f>Table71417[[#This Row],[Climate finance ($ million)]]/Table71417[[#This Row],[Total commitment ($ million)]]</f>
        <v>0.2</v>
      </c>
      <c r="S2042" s="44" t="s">
        <v>11515</v>
      </c>
      <c r="T2042" s="1" t="s">
        <v>8817</v>
      </c>
    </row>
    <row r="2043" spans="1:20" x14ac:dyDescent="0.25">
      <c r="A2043" t="s">
        <v>8816</v>
      </c>
      <c r="B2043" s="40" t="s">
        <v>91</v>
      </c>
      <c r="C2043" t="s">
        <v>11460</v>
      </c>
      <c r="D2043" s="10">
        <v>54584</v>
      </c>
      <c r="F2043" s="10">
        <v>2023</v>
      </c>
      <c r="G2043" s="40" t="s">
        <v>306</v>
      </c>
      <c r="H2043" s="40" t="s">
        <v>12301</v>
      </c>
      <c r="I2043" t="s">
        <v>84</v>
      </c>
      <c r="J2043">
        <v>2.8</v>
      </c>
      <c r="M2043" t="s">
        <v>24</v>
      </c>
      <c r="N2043">
        <v>2.4</v>
      </c>
      <c r="R2043" s="51">
        <f>Table71417[[#This Row],[Climate finance ($ million)]]/Table71417[[#This Row],[Total commitment ($ million)]]</f>
        <v>0.85714285714285721</v>
      </c>
      <c r="S2043" s="40" t="s">
        <v>11461</v>
      </c>
      <c r="T2043" s="1" t="s">
        <v>8817</v>
      </c>
    </row>
    <row r="2044" spans="1:20" x14ac:dyDescent="0.25">
      <c r="A2044" t="s">
        <v>8816</v>
      </c>
      <c r="B2044" s="40" t="s">
        <v>91</v>
      </c>
      <c r="C2044" t="s">
        <v>12254</v>
      </c>
      <c r="D2044" s="10">
        <v>54594</v>
      </c>
      <c r="F2044" s="10">
        <v>2023</v>
      </c>
      <c r="G2044" s="40" t="s">
        <v>6278</v>
      </c>
      <c r="H2044" s="40" t="s">
        <v>318</v>
      </c>
      <c r="I2044" t="s">
        <v>4924</v>
      </c>
      <c r="J2044">
        <v>0.5</v>
      </c>
      <c r="M2044" t="s">
        <v>24</v>
      </c>
      <c r="N2044">
        <v>0.5</v>
      </c>
      <c r="R2044" s="51">
        <f>Table71417[[#This Row],[Climate finance ($ million)]]/Table71417[[#This Row],[Total commitment ($ million)]]</f>
        <v>1</v>
      </c>
      <c r="S2044" t="s">
        <v>11395</v>
      </c>
      <c r="T2044" s="1" t="s">
        <v>8817</v>
      </c>
    </row>
    <row r="2045" spans="1:20" x14ac:dyDescent="0.25">
      <c r="A2045" t="s">
        <v>8816</v>
      </c>
      <c r="B2045" s="40" t="s">
        <v>91</v>
      </c>
      <c r="C2045" t="s">
        <v>5051</v>
      </c>
      <c r="D2045" s="10">
        <v>54601</v>
      </c>
      <c r="F2045" s="10">
        <v>2023</v>
      </c>
      <c r="G2045" s="40" t="s">
        <v>7066</v>
      </c>
      <c r="H2045" s="40" t="s">
        <v>12391</v>
      </c>
      <c r="I2045" t="s">
        <v>141</v>
      </c>
      <c r="J2045">
        <v>138.5</v>
      </c>
      <c r="M2045" t="s">
        <v>24</v>
      </c>
      <c r="N2045">
        <v>138.5</v>
      </c>
      <c r="R2045" s="51">
        <f>Table71417[[#This Row],[Climate finance ($ million)]]/Table71417[[#This Row],[Total commitment ($ million)]]</f>
        <v>1</v>
      </c>
      <c r="S2045" s="44" t="s">
        <v>11532</v>
      </c>
      <c r="T2045" s="1" t="s">
        <v>8817</v>
      </c>
    </row>
    <row r="2046" spans="1:20" x14ac:dyDescent="0.25">
      <c r="A2046" t="s">
        <v>8816</v>
      </c>
      <c r="B2046" s="40" t="s">
        <v>91</v>
      </c>
      <c r="C2046" t="s">
        <v>11504</v>
      </c>
      <c r="D2046" s="10">
        <v>54608</v>
      </c>
      <c r="F2046" s="10">
        <v>2023</v>
      </c>
      <c r="G2046" s="40" t="s">
        <v>8808</v>
      </c>
      <c r="H2046" s="40" t="s">
        <v>12301</v>
      </c>
      <c r="I2046" t="s">
        <v>5119</v>
      </c>
      <c r="J2046">
        <v>1</v>
      </c>
      <c r="M2046" t="s">
        <v>24</v>
      </c>
      <c r="N2046">
        <v>1</v>
      </c>
      <c r="R2046" s="51">
        <f>Table71417[[#This Row],[Climate finance ($ million)]]/Table71417[[#This Row],[Total commitment ($ million)]]</f>
        <v>1</v>
      </c>
      <c r="S2046" s="44" t="s">
        <v>11505</v>
      </c>
      <c r="T2046" s="1" t="s">
        <v>8817</v>
      </c>
    </row>
    <row r="2047" spans="1:20" x14ac:dyDescent="0.25">
      <c r="A2047" t="s">
        <v>8816</v>
      </c>
      <c r="B2047" s="40" t="s">
        <v>91</v>
      </c>
      <c r="C2047" t="s">
        <v>11512</v>
      </c>
      <c r="D2047" s="10">
        <v>54619</v>
      </c>
      <c r="F2047" s="10">
        <v>2023</v>
      </c>
      <c r="G2047" s="40" t="s">
        <v>8808</v>
      </c>
      <c r="H2047" s="40" t="s">
        <v>12301</v>
      </c>
      <c r="I2047" t="s">
        <v>5119</v>
      </c>
      <c r="J2047">
        <v>1</v>
      </c>
      <c r="M2047" t="s">
        <v>24</v>
      </c>
      <c r="N2047">
        <v>1</v>
      </c>
      <c r="R2047" s="51">
        <f>Table71417[[#This Row],[Climate finance ($ million)]]/Table71417[[#This Row],[Total commitment ($ million)]]</f>
        <v>1</v>
      </c>
      <c r="S2047" s="44" t="s">
        <v>11513</v>
      </c>
      <c r="T2047" s="1" t="s">
        <v>8817</v>
      </c>
    </row>
    <row r="2048" spans="1:20" x14ac:dyDescent="0.25">
      <c r="A2048" t="s">
        <v>8816</v>
      </c>
      <c r="B2048" s="40" t="s">
        <v>91</v>
      </c>
      <c r="C2048" t="s">
        <v>11488</v>
      </c>
      <c r="D2048" s="10">
        <v>54634</v>
      </c>
      <c r="F2048" s="10">
        <v>2023</v>
      </c>
      <c r="G2048" s="40" t="s">
        <v>715</v>
      </c>
      <c r="H2048" s="40" t="s">
        <v>12301</v>
      </c>
      <c r="I2048" t="s">
        <v>5119</v>
      </c>
      <c r="J2048">
        <v>1</v>
      </c>
      <c r="M2048" t="s">
        <v>72</v>
      </c>
      <c r="N2048">
        <v>1</v>
      </c>
      <c r="R2048" s="51">
        <f>Table71417[[#This Row],[Climate finance ($ million)]]/Table71417[[#This Row],[Total commitment ($ million)]]</f>
        <v>1</v>
      </c>
      <c r="S2048" s="40" t="s">
        <v>11489</v>
      </c>
      <c r="T2048" s="1" t="s">
        <v>8817</v>
      </c>
    </row>
    <row r="2049" spans="1:20" x14ac:dyDescent="0.25">
      <c r="A2049" t="s">
        <v>8816</v>
      </c>
      <c r="B2049" s="40" t="s">
        <v>91</v>
      </c>
      <c r="C2049" t="s">
        <v>12263</v>
      </c>
      <c r="D2049" s="10">
        <v>54641</v>
      </c>
      <c r="F2049" s="10">
        <v>2023</v>
      </c>
      <c r="G2049" s="40" t="s">
        <v>6903</v>
      </c>
      <c r="H2049" s="40" t="s">
        <v>318</v>
      </c>
      <c r="I2049" t="s">
        <v>5119</v>
      </c>
      <c r="J2049">
        <v>3.8</v>
      </c>
      <c r="M2049" t="s">
        <v>24</v>
      </c>
      <c r="N2049">
        <v>2.6</v>
      </c>
      <c r="R2049" s="51">
        <f>Table71417[[#This Row],[Climate finance ($ million)]]/Table71417[[#This Row],[Total commitment ($ million)]]</f>
        <v>0.68421052631578949</v>
      </c>
      <c r="S2049" t="s">
        <v>11395</v>
      </c>
      <c r="T2049" s="1" t="s">
        <v>8817</v>
      </c>
    </row>
    <row r="2050" spans="1:20" x14ac:dyDescent="0.25">
      <c r="A2050" t="s">
        <v>8816</v>
      </c>
      <c r="B2050" s="40" t="s">
        <v>66</v>
      </c>
      <c r="C2050" t="s">
        <v>12273</v>
      </c>
      <c r="D2050" s="10">
        <v>54649</v>
      </c>
      <c r="F2050" s="10">
        <v>2023</v>
      </c>
      <c r="G2050" s="40" t="s">
        <v>6903</v>
      </c>
      <c r="H2050" s="40" t="s">
        <v>12301</v>
      </c>
      <c r="I2050" t="s">
        <v>141</v>
      </c>
      <c r="J2050">
        <v>150</v>
      </c>
      <c r="M2050" t="s">
        <v>24</v>
      </c>
      <c r="N2050">
        <v>45</v>
      </c>
      <c r="R2050" s="51">
        <f>Table71417[[#This Row],[Climate finance ($ million)]]/Table71417[[#This Row],[Total commitment ($ million)]]</f>
        <v>0.3</v>
      </c>
      <c r="S2050" t="s">
        <v>11395</v>
      </c>
      <c r="T2050" s="1" t="s">
        <v>8817</v>
      </c>
    </row>
    <row r="2051" spans="1:20" x14ac:dyDescent="0.25">
      <c r="A2051" t="s">
        <v>8816</v>
      </c>
      <c r="B2051" s="40" t="s">
        <v>91</v>
      </c>
      <c r="C2051" t="s">
        <v>11535</v>
      </c>
      <c r="D2051" s="10">
        <v>54650</v>
      </c>
      <c r="F2051" s="10">
        <v>2023</v>
      </c>
      <c r="G2051" s="40" t="s">
        <v>8808</v>
      </c>
      <c r="H2051" s="40" t="s">
        <v>12301</v>
      </c>
      <c r="I2051" t="s">
        <v>5119</v>
      </c>
      <c r="J2051">
        <v>3.5</v>
      </c>
      <c r="M2051" t="s">
        <v>24</v>
      </c>
      <c r="N2051">
        <v>3.5</v>
      </c>
      <c r="R2051" s="51">
        <f>Table71417[[#This Row],[Climate finance ($ million)]]/Table71417[[#This Row],[Total commitment ($ million)]]</f>
        <v>1</v>
      </c>
      <c r="S2051" s="40" t="s">
        <v>11536</v>
      </c>
      <c r="T2051" s="1" t="s">
        <v>8817</v>
      </c>
    </row>
    <row r="2052" spans="1:20" x14ac:dyDescent="0.25">
      <c r="A2052" t="s">
        <v>8816</v>
      </c>
      <c r="B2052" s="40" t="s">
        <v>91</v>
      </c>
      <c r="C2052" t="s">
        <v>12228</v>
      </c>
      <c r="D2052" s="10">
        <v>54656</v>
      </c>
      <c r="F2052" s="10">
        <v>2023</v>
      </c>
      <c r="G2052" s="40" t="s">
        <v>6300</v>
      </c>
      <c r="H2052" s="40" t="s">
        <v>318</v>
      </c>
      <c r="I2052" t="s">
        <v>4924</v>
      </c>
      <c r="J2052">
        <v>15</v>
      </c>
      <c r="M2052" t="s">
        <v>24</v>
      </c>
      <c r="N2052">
        <v>12.2</v>
      </c>
      <c r="R2052" s="51">
        <f>Table71417[[#This Row],[Climate finance ($ million)]]/Table71417[[#This Row],[Total commitment ($ million)]]</f>
        <v>0.81333333333333324</v>
      </c>
      <c r="S2052" t="s">
        <v>11395</v>
      </c>
      <c r="T2052" s="1" t="s">
        <v>8817</v>
      </c>
    </row>
    <row r="2053" spans="1:20" x14ac:dyDescent="0.25">
      <c r="A2053" t="s">
        <v>8816</v>
      </c>
      <c r="B2053" s="40" t="s">
        <v>91</v>
      </c>
      <c r="C2053" t="s">
        <v>12261</v>
      </c>
      <c r="D2053" s="10">
        <v>54661</v>
      </c>
      <c r="F2053" s="10">
        <v>2023</v>
      </c>
      <c r="G2053" s="40" t="s">
        <v>6903</v>
      </c>
      <c r="H2053" s="40" t="s">
        <v>318</v>
      </c>
      <c r="I2053" t="s">
        <v>5119</v>
      </c>
      <c r="J2053">
        <v>0.6</v>
      </c>
      <c r="M2053" t="s">
        <v>24</v>
      </c>
      <c r="N2053">
        <v>0.4</v>
      </c>
      <c r="R2053" s="51">
        <f>Table71417[[#This Row],[Climate finance ($ million)]]/Table71417[[#This Row],[Total commitment ($ million)]]</f>
        <v>0.66666666666666674</v>
      </c>
      <c r="S2053" t="s">
        <v>11395</v>
      </c>
      <c r="T2053" s="1" t="s">
        <v>8817</v>
      </c>
    </row>
    <row r="2054" spans="1:20" x14ac:dyDescent="0.25">
      <c r="A2054" t="s">
        <v>8816</v>
      </c>
      <c r="B2054" s="40" t="s">
        <v>91</v>
      </c>
      <c r="C2054" t="s">
        <v>11492</v>
      </c>
      <c r="D2054" s="10">
        <v>54667</v>
      </c>
      <c r="F2054" s="10">
        <v>2023</v>
      </c>
      <c r="G2054" s="40" t="s">
        <v>4725</v>
      </c>
      <c r="H2054" s="40" t="s">
        <v>12301</v>
      </c>
      <c r="I2054" t="s">
        <v>5119</v>
      </c>
      <c r="J2054">
        <v>25</v>
      </c>
      <c r="M2054" t="s">
        <v>72</v>
      </c>
      <c r="N2054">
        <v>25</v>
      </c>
      <c r="R2054" s="51">
        <f>Table71417[[#This Row],[Climate finance ($ million)]]/Table71417[[#This Row],[Total commitment ($ million)]]</f>
        <v>1</v>
      </c>
      <c r="S2054" s="40" t="s">
        <v>11493</v>
      </c>
      <c r="T2054" s="1" t="s">
        <v>8817</v>
      </c>
    </row>
    <row r="2055" spans="1:20" x14ac:dyDescent="0.25">
      <c r="A2055" t="s">
        <v>8816</v>
      </c>
      <c r="B2055" s="40" t="s">
        <v>91</v>
      </c>
      <c r="C2055" t="s">
        <v>12270</v>
      </c>
      <c r="D2055" s="10">
        <v>54671</v>
      </c>
      <c r="F2055" s="10">
        <v>2023</v>
      </c>
      <c r="G2055" s="40" t="s">
        <v>6903</v>
      </c>
      <c r="H2055" s="40" t="s">
        <v>318</v>
      </c>
      <c r="I2055" t="s">
        <v>84</v>
      </c>
      <c r="J2055">
        <v>22.4</v>
      </c>
      <c r="M2055" t="s">
        <v>24</v>
      </c>
      <c r="N2055">
        <v>12</v>
      </c>
      <c r="R2055" s="51">
        <f>Table71417[[#This Row],[Climate finance ($ million)]]/Table71417[[#This Row],[Total commitment ($ million)]]</f>
        <v>0.5357142857142857</v>
      </c>
      <c r="S2055" t="s">
        <v>11395</v>
      </c>
      <c r="T2055" s="1" t="s">
        <v>8817</v>
      </c>
    </row>
    <row r="2056" spans="1:20" x14ac:dyDescent="0.25">
      <c r="A2056" t="s">
        <v>8816</v>
      </c>
      <c r="B2056" s="40" t="s">
        <v>66</v>
      </c>
      <c r="C2056" t="s">
        <v>11502</v>
      </c>
      <c r="D2056" s="10">
        <v>54676</v>
      </c>
      <c r="F2056" s="10">
        <v>2023</v>
      </c>
      <c r="G2056" s="40" t="s">
        <v>8808</v>
      </c>
      <c r="H2056" s="40" t="s">
        <v>12301</v>
      </c>
      <c r="I2056" t="s">
        <v>84</v>
      </c>
      <c r="J2056">
        <v>5</v>
      </c>
      <c r="M2056" t="s">
        <v>24</v>
      </c>
      <c r="N2056">
        <v>3.8</v>
      </c>
      <c r="R2056" s="51">
        <f>Table71417[[#This Row],[Climate finance ($ million)]]/Table71417[[#This Row],[Total commitment ($ million)]]</f>
        <v>0.76</v>
      </c>
      <c r="S2056" s="40" t="s">
        <v>11503</v>
      </c>
      <c r="T2056" s="1" t="s">
        <v>8817</v>
      </c>
    </row>
    <row r="2057" spans="1:20" x14ac:dyDescent="0.25">
      <c r="A2057" t="s">
        <v>8816</v>
      </c>
      <c r="B2057" s="40" t="s">
        <v>91</v>
      </c>
      <c r="C2057" t="s">
        <v>5114</v>
      </c>
      <c r="D2057" s="10">
        <v>54683</v>
      </c>
      <c r="F2057" s="10">
        <v>2023</v>
      </c>
      <c r="G2057" s="40" t="s">
        <v>4726</v>
      </c>
      <c r="H2057" s="40" t="s">
        <v>12301</v>
      </c>
      <c r="I2057" t="s">
        <v>4924</v>
      </c>
      <c r="J2057">
        <v>90</v>
      </c>
      <c r="M2057" t="s">
        <v>24</v>
      </c>
      <c r="N2057">
        <v>29.1</v>
      </c>
      <c r="R2057" s="51">
        <f>Table71417[[#This Row],[Climate finance ($ million)]]/Table71417[[#This Row],[Total commitment ($ million)]]</f>
        <v>0.32333333333333336</v>
      </c>
      <c r="S2057" s="40" t="s">
        <v>11479</v>
      </c>
      <c r="T2057" s="1" t="s">
        <v>8817</v>
      </c>
    </row>
    <row r="2058" spans="1:20" x14ac:dyDescent="0.25">
      <c r="A2058" t="s">
        <v>8816</v>
      </c>
      <c r="B2058" s="40" t="s">
        <v>91</v>
      </c>
      <c r="C2058" t="s">
        <v>12264</v>
      </c>
      <c r="D2058" s="10">
        <v>54684</v>
      </c>
      <c r="F2058" s="10">
        <v>2023</v>
      </c>
      <c r="G2058" s="40" t="s">
        <v>6903</v>
      </c>
      <c r="H2058" s="40" t="s">
        <v>318</v>
      </c>
      <c r="I2058" t="s">
        <v>5119</v>
      </c>
      <c r="J2058">
        <v>10</v>
      </c>
      <c r="M2058" t="s">
        <v>24</v>
      </c>
      <c r="N2058">
        <v>7</v>
      </c>
      <c r="R2058" s="51">
        <f>Table71417[[#This Row],[Climate finance ($ million)]]/Table71417[[#This Row],[Total commitment ($ million)]]</f>
        <v>0.7</v>
      </c>
      <c r="S2058" t="s">
        <v>11395</v>
      </c>
      <c r="T2058" s="1" t="s">
        <v>8817</v>
      </c>
    </row>
    <row r="2059" spans="1:20" x14ac:dyDescent="0.25">
      <c r="A2059" t="s">
        <v>8816</v>
      </c>
      <c r="B2059" s="40" t="s">
        <v>91</v>
      </c>
      <c r="C2059" t="s">
        <v>4977</v>
      </c>
      <c r="D2059" s="10">
        <v>54698</v>
      </c>
      <c r="F2059" s="10">
        <v>2023</v>
      </c>
      <c r="G2059" s="40" t="s">
        <v>715</v>
      </c>
      <c r="H2059" s="40" t="s">
        <v>12301</v>
      </c>
      <c r="I2059" t="s">
        <v>6037</v>
      </c>
      <c r="J2059">
        <v>0.5</v>
      </c>
      <c r="M2059" t="s">
        <v>24</v>
      </c>
      <c r="N2059">
        <v>0.4</v>
      </c>
      <c r="R2059" s="51">
        <f>Table71417[[#This Row],[Climate finance ($ million)]]/Table71417[[#This Row],[Total commitment ($ million)]]</f>
        <v>0.8</v>
      </c>
      <c r="S2059" t="s">
        <v>11395</v>
      </c>
      <c r="T2059" s="1" t="s">
        <v>8817</v>
      </c>
    </row>
    <row r="2060" spans="1:20" x14ac:dyDescent="0.25">
      <c r="A2060" t="s">
        <v>8816</v>
      </c>
      <c r="B2060" s="40" t="s">
        <v>91</v>
      </c>
      <c r="C2060" t="s">
        <v>5451</v>
      </c>
      <c r="D2060" s="10">
        <v>54710</v>
      </c>
      <c r="F2060" s="10">
        <v>2023</v>
      </c>
      <c r="G2060" s="40" t="s">
        <v>6903</v>
      </c>
      <c r="H2060" s="40" t="s">
        <v>12301</v>
      </c>
      <c r="I2060" t="s">
        <v>4924</v>
      </c>
      <c r="J2060">
        <v>13</v>
      </c>
      <c r="M2060" t="s">
        <v>25</v>
      </c>
      <c r="N2060">
        <v>5.2</v>
      </c>
      <c r="R2060" s="51">
        <f>Table71417[[#This Row],[Climate finance ($ million)]]/Table71417[[#This Row],[Total commitment ($ million)]]</f>
        <v>0.4</v>
      </c>
      <c r="S2060" s="47" t="s">
        <v>11875</v>
      </c>
      <c r="T2060" s="1" t="s">
        <v>8817</v>
      </c>
    </row>
    <row r="2061" spans="1:20" x14ac:dyDescent="0.25">
      <c r="A2061" t="s">
        <v>8816</v>
      </c>
      <c r="B2061" s="40" t="s">
        <v>91</v>
      </c>
      <c r="C2061" t="s">
        <v>11496</v>
      </c>
      <c r="D2061" s="10">
        <v>54714</v>
      </c>
      <c r="F2061" s="10">
        <v>2023</v>
      </c>
      <c r="G2061" s="40" t="s">
        <v>6654</v>
      </c>
      <c r="H2061" s="40" t="s">
        <v>12301</v>
      </c>
      <c r="I2061" t="s">
        <v>5119</v>
      </c>
      <c r="J2061">
        <v>3</v>
      </c>
      <c r="M2061" t="s">
        <v>24</v>
      </c>
      <c r="N2061">
        <v>0.9</v>
      </c>
      <c r="R2061" s="51">
        <f>Table71417[[#This Row],[Climate finance ($ million)]]/Table71417[[#This Row],[Total commitment ($ million)]]</f>
        <v>0.3</v>
      </c>
      <c r="S2061" s="40" t="s">
        <v>11497</v>
      </c>
      <c r="T2061" s="1" t="s">
        <v>8817</v>
      </c>
    </row>
    <row r="2062" spans="1:20" x14ac:dyDescent="0.25">
      <c r="A2062" t="s">
        <v>8816</v>
      </c>
      <c r="B2062" s="40" t="s">
        <v>91</v>
      </c>
      <c r="C2062" t="s">
        <v>12267</v>
      </c>
      <c r="D2062" s="10">
        <v>54726</v>
      </c>
      <c r="F2062" s="10">
        <v>2023</v>
      </c>
      <c r="G2062" s="40" t="s">
        <v>6903</v>
      </c>
      <c r="H2062" s="40" t="s">
        <v>318</v>
      </c>
      <c r="I2062" t="s">
        <v>5119</v>
      </c>
      <c r="J2062">
        <v>1.1000000000000001</v>
      </c>
      <c r="M2062" t="s">
        <v>24</v>
      </c>
      <c r="N2062">
        <v>0.8</v>
      </c>
      <c r="R2062" s="51">
        <f>Table71417[[#This Row],[Climate finance ($ million)]]/Table71417[[#This Row],[Total commitment ($ million)]]</f>
        <v>0.72727272727272729</v>
      </c>
      <c r="S2062" t="s">
        <v>11395</v>
      </c>
      <c r="T2062" s="1" t="s">
        <v>8817</v>
      </c>
    </row>
    <row r="2063" spans="1:20" x14ac:dyDescent="0.25">
      <c r="A2063" t="s">
        <v>8816</v>
      </c>
      <c r="B2063" s="40" t="s">
        <v>91</v>
      </c>
      <c r="C2063" t="s">
        <v>11427</v>
      </c>
      <c r="D2063" s="10">
        <v>54735</v>
      </c>
      <c r="F2063" s="10">
        <v>2023</v>
      </c>
      <c r="G2063" s="40" t="s">
        <v>11396</v>
      </c>
      <c r="H2063" s="40" t="s">
        <v>12301</v>
      </c>
      <c r="I2063" t="s">
        <v>5119</v>
      </c>
      <c r="J2063">
        <v>7</v>
      </c>
      <c r="M2063" t="s">
        <v>24</v>
      </c>
      <c r="N2063">
        <v>4.9000000000000004</v>
      </c>
      <c r="R2063" s="51">
        <f>Table71417[[#This Row],[Climate finance ($ million)]]/Table71417[[#This Row],[Total commitment ($ million)]]</f>
        <v>0.70000000000000007</v>
      </c>
      <c r="S2063" s="40" t="s">
        <v>11428</v>
      </c>
      <c r="T2063" s="1" t="s">
        <v>8817</v>
      </c>
    </row>
    <row r="2064" spans="1:20" x14ac:dyDescent="0.25">
      <c r="A2064" t="s">
        <v>8816</v>
      </c>
      <c r="B2064" s="40" t="s">
        <v>91</v>
      </c>
      <c r="C2064" t="s">
        <v>11431</v>
      </c>
      <c r="D2064" s="10">
        <v>54736</v>
      </c>
      <c r="F2064" s="10">
        <v>2023</v>
      </c>
      <c r="G2064" s="40" t="s">
        <v>11396</v>
      </c>
      <c r="H2064" s="40" t="s">
        <v>12301</v>
      </c>
      <c r="I2064" t="s">
        <v>5119</v>
      </c>
      <c r="J2064">
        <v>7</v>
      </c>
      <c r="M2064" t="s">
        <v>24</v>
      </c>
      <c r="N2064">
        <v>4.9000000000000004</v>
      </c>
      <c r="R2064" s="51">
        <f>Table71417[[#This Row],[Climate finance ($ million)]]/Table71417[[#This Row],[Total commitment ($ million)]]</f>
        <v>0.70000000000000007</v>
      </c>
      <c r="S2064" s="40" t="s">
        <v>11432</v>
      </c>
      <c r="T2064" s="1" t="s">
        <v>8817</v>
      </c>
    </row>
    <row r="2065" spans="1:20" x14ac:dyDescent="0.25">
      <c r="A2065" t="s">
        <v>8816</v>
      </c>
      <c r="B2065" s="40" t="s">
        <v>91</v>
      </c>
      <c r="C2065" t="s">
        <v>5390</v>
      </c>
      <c r="D2065" s="10">
        <v>54737</v>
      </c>
      <c r="F2065" s="10">
        <v>2023</v>
      </c>
      <c r="G2065" s="40" t="s">
        <v>7066</v>
      </c>
      <c r="H2065" s="46" t="s">
        <v>12301</v>
      </c>
      <c r="I2065" t="s">
        <v>6037</v>
      </c>
      <c r="J2065">
        <v>57.6</v>
      </c>
      <c r="M2065" t="s">
        <v>24</v>
      </c>
      <c r="N2065">
        <v>43.2</v>
      </c>
      <c r="R2065" s="51">
        <f>Table71417[[#This Row],[Climate finance ($ million)]]/Table71417[[#This Row],[Total commitment ($ million)]]</f>
        <v>0.75</v>
      </c>
      <c r="S2065" s="44" t="s">
        <v>11444</v>
      </c>
      <c r="T2065" s="1" t="s">
        <v>8817</v>
      </c>
    </row>
    <row r="2066" spans="1:20" x14ac:dyDescent="0.25">
      <c r="A2066" t="s">
        <v>8816</v>
      </c>
      <c r="B2066" s="40" t="s">
        <v>91</v>
      </c>
      <c r="C2066" t="s">
        <v>12221</v>
      </c>
      <c r="D2066" s="10">
        <v>54750</v>
      </c>
      <c r="F2066" s="10">
        <v>2023</v>
      </c>
      <c r="G2066" s="40" t="s">
        <v>525</v>
      </c>
      <c r="H2066" s="40" t="s">
        <v>12301</v>
      </c>
      <c r="I2066" t="s">
        <v>6037</v>
      </c>
      <c r="J2066">
        <v>0.2</v>
      </c>
      <c r="M2066" t="s">
        <v>24</v>
      </c>
      <c r="N2066">
        <v>0</v>
      </c>
      <c r="R2066" s="51">
        <f>Table71417[[#This Row],[Climate finance ($ million)]]/Table71417[[#This Row],[Total commitment ($ million)]]</f>
        <v>0</v>
      </c>
      <c r="S2066" t="s">
        <v>11395</v>
      </c>
      <c r="T2066" s="1" t="s">
        <v>8817</v>
      </c>
    </row>
    <row r="2067" spans="1:20" x14ac:dyDescent="0.25">
      <c r="A2067" t="s">
        <v>8816</v>
      </c>
      <c r="B2067" s="40" t="s">
        <v>91</v>
      </c>
      <c r="C2067" t="s">
        <v>5342</v>
      </c>
      <c r="D2067" s="10">
        <v>54768</v>
      </c>
      <c r="F2067" s="10">
        <v>2023</v>
      </c>
      <c r="G2067" s="40" t="s">
        <v>6654</v>
      </c>
      <c r="H2067" s="40" t="s">
        <v>318</v>
      </c>
      <c r="I2067" t="s">
        <v>5119</v>
      </c>
      <c r="J2067">
        <v>20</v>
      </c>
      <c r="M2067" t="s">
        <v>24</v>
      </c>
      <c r="N2067">
        <v>4</v>
      </c>
      <c r="R2067" s="51">
        <f>Table71417[[#This Row],[Climate finance ($ million)]]/Table71417[[#This Row],[Total commitment ($ million)]]</f>
        <v>0.2</v>
      </c>
      <c r="S2067" s="40" t="s">
        <v>11410</v>
      </c>
      <c r="T2067" s="1" t="s">
        <v>8817</v>
      </c>
    </row>
    <row r="2068" spans="1:20" x14ac:dyDescent="0.25">
      <c r="A2068" t="s">
        <v>8816</v>
      </c>
      <c r="B2068" s="40" t="s">
        <v>91</v>
      </c>
      <c r="C2068" t="s">
        <v>12268</v>
      </c>
      <c r="D2068" s="10">
        <v>54786</v>
      </c>
      <c r="F2068" s="10">
        <v>2023</v>
      </c>
      <c r="G2068" s="40" t="s">
        <v>6903</v>
      </c>
      <c r="H2068" s="40" t="s">
        <v>318</v>
      </c>
      <c r="I2068" t="s">
        <v>5119</v>
      </c>
      <c r="J2068">
        <v>1.9</v>
      </c>
      <c r="M2068" t="s">
        <v>24</v>
      </c>
      <c r="N2068">
        <v>1.3</v>
      </c>
      <c r="R2068" s="51">
        <f>Table71417[[#This Row],[Climate finance ($ million)]]/Table71417[[#This Row],[Total commitment ($ million)]]</f>
        <v>0.68421052631578949</v>
      </c>
      <c r="S2068" t="s">
        <v>11395</v>
      </c>
      <c r="T2068" s="1" t="s">
        <v>8817</v>
      </c>
    </row>
    <row r="2069" spans="1:20" x14ac:dyDescent="0.25">
      <c r="A2069" t="s">
        <v>8816</v>
      </c>
      <c r="B2069" s="40" t="s">
        <v>91</v>
      </c>
      <c r="C2069" t="s">
        <v>5924</v>
      </c>
      <c r="D2069" s="10">
        <v>54792</v>
      </c>
      <c r="F2069" s="10">
        <v>2022</v>
      </c>
      <c r="G2069" s="40" t="s">
        <v>6429</v>
      </c>
      <c r="H2069" s="40" t="s">
        <v>12301</v>
      </c>
      <c r="I2069" t="s">
        <v>5170</v>
      </c>
      <c r="J2069">
        <v>25</v>
      </c>
      <c r="M2069" t="s">
        <v>24</v>
      </c>
      <c r="N2069">
        <v>2.5</v>
      </c>
      <c r="R2069" s="51">
        <f>Table71417[[#This Row],[Climate finance ($ million)]]/Table71417[[#This Row],[Total commitment ($ million)]]</f>
        <v>0.1</v>
      </c>
      <c r="S2069" s="40" t="s">
        <v>11472</v>
      </c>
      <c r="T2069" s="1" t="s">
        <v>8819</v>
      </c>
    </row>
    <row r="2070" spans="1:20" x14ac:dyDescent="0.25">
      <c r="A2070" t="s">
        <v>8816</v>
      </c>
      <c r="B2070" s="40" t="s">
        <v>91</v>
      </c>
      <c r="C2070" t="s">
        <v>5924</v>
      </c>
      <c r="D2070" s="45">
        <v>54792</v>
      </c>
      <c r="F2070" s="10">
        <v>2023</v>
      </c>
      <c r="G2070" s="40" t="s">
        <v>6429</v>
      </c>
      <c r="H2070" s="40" t="s">
        <v>12301</v>
      </c>
      <c r="I2070" t="s">
        <v>5119</v>
      </c>
      <c r="J2070">
        <v>25</v>
      </c>
      <c r="M2070" t="s">
        <v>24</v>
      </c>
      <c r="N2070">
        <v>12.5</v>
      </c>
      <c r="R2070" s="51">
        <f>Table71417[[#This Row],[Climate finance ($ million)]]/Table71417[[#This Row],[Total commitment ($ million)]]</f>
        <v>0.5</v>
      </c>
      <c r="S2070" s="40" t="s">
        <v>11472</v>
      </c>
      <c r="T2070" s="1" t="s">
        <v>8817</v>
      </c>
    </row>
    <row r="2071" spans="1:20" x14ac:dyDescent="0.25">
      <c r="A2071" t="s">
        <v>8816</v>
      </c>
      <c r="B2071" s="40" t="s">
        <v>91</v>
      </c>
      <c r="C2071" t="s">
        <v>11470</v>
      </c>
      <c r="D2071" s="10">
        <v>54793</v>
      </c>
      <c r="F2071" s="10">
        <v>2023</v>
      </c>
      <c r="G2071" s="40" t="s">
        <v>6429</v>
      </c>
      <c r="H2071" s="40" t="s">
        <v>12301</v>
      </c>
      <c r="I2071" t="s">
        <v>5119</v>
      </c>
      <c r="J2071">
        <v>10</v>
      </c>
      <c r="M2071" t="s">
        <v>24</v>
      </c>
      <c r="N2071">
        <v>7</v>
      </c>
      <c r="R2071" s="51">
        <f>Table71417[[#This Row],[Climate finance ($ million)]]/Table71417[[#This Row],[Total commitment ($ million)]]</f>
        <v>0.7</v>
      </c>
      <c r="S2071" s="40" t="s">
        <v>11471</v>
      </c>
      <c r="T2071" s="1" t="s">
        <v>8817</v>
      </c>
    </row>
    <row r="2072" spans="1:20" x14ac:dyDescent="0.25">
      <c r="A2072" t="s">
        <v>8816</v>
      </c>
      <c r="B2072" s="40" t="s">
        <v>91</v>
      </c>
      <c r="C2072" t="s">
        <v>11458</v>
      </c>
      <c r="D2072" s="10">
        <v>54797</v>
      </c>
      <c r="F2072" s="10">
        <v>2023</v>
      </c>
      <c r="G2072" s="40" t="s">
        <v>12155</v>
      </c>
      <c r="H2072" s="40" t="s">
        <v>12301</v>
      </c>
      <c r="I2072" t="s">
        <v>6037</v>
      </c>
      <c r="J2072">
        <v>20</v>
      </c>
      <c r="M2072" t="s">
        <v>24</v>
      </c>
      <c r="N2072">
        <v>20</v>
      </c>
      <c r="R2072" s="51">
        <f>Table71417[[#This Row],[Climate finance ($ million)]]/Table71417[[#This Row],[Total commitment ($ million)]]</f>
        <v>1</v>
      </c>
      <c r="S2072" s="40" t="s">
        <v>11459</v>
      </c>
      <c r="T2072" s="1" t="s">
        <v>8817</v>
      </c>
    </row>
    <row r="2073" spans="1:20" x14ac:dyDescent="0.25">
      <c r="A2073" t="s">
        <v>8816</v>
      </c>
      <c r="B2073" s="40" t="s">
        <v>91</v>
      </c>
      <c r="C2073" t="s">
        <v>12333</v>
      </c>
      <c r="D2073" s="10">
        <v>54810</v>
      </c>
      <c r="F2073" s="10">
        <v>2023</v>
      </c>
      <c r="G2073" s="40" t="s">
        <v>715</v>
      </c>
      <c r="H2073" s="46" t="s">
        <v>12301</v>
      </c>
      <c r="I2073" t="s">
        <v>5119</v>
      </c>
      <c r="J2073">
        <v>1.4</v>
      </c>
      <c r="M2073" t="s">
        <v>72</v>
      </c>
      <c r="N2073">
        <v>1.4</v>
      </c>
      <c r="R2073" s="51">
        <f>Table71417[[#This Row],[Climate finance ($ million)]]/Table71417[[#This Row],[Total commitment ($ million)]]</f>
        <v>1</v>
      </c>
      <c r="S2073" s="40" t="s">
        <v>11469</v>
      </c>
      <c r="T2073" s="1" t="s">
        <v>8817</v>
      </c>
    </row>
    <row r="2074" spans="1:20" x14ac:dyDescent="0.25">
      <c r="A2074" t="s">
        <v>8816</v>
      </c>
      <c r="B2074" s="40" t="s">
        <v>91</v>
      </c>
      <c r="C2074" t="s">
        <v>11463</v>
      </c>
      <c r="D2074" s="10">
        <v>54815</v>
      </c>
      <c r="F2074" s="10">
        <v>2023</v>
      </c>
      <c r="G2074" s="40" t="s">
        <v>6429</v>
      </c>
      <c r="H2074" s="40" t="s">
        <v>12301</v>
      </c>
      <c r="I2074" t="s">
        <v>5119</v>
      </c>
      <c r="J2074">
        <v>5</v>
      </c>
      <c r="M2074" t="s">
        <v>24</v>
      </c>
      <c r="N2074">
        <v>3.5</v>
      </c>
      <c r="R2074" s="51">
        <f>Table71417[[#This Row],[Climate finance ($ million)]]/Table71417[[#This Row],[Total commitment ($ million)]]</f>
        <v>0.7</v>
      </c>
      <c r="S2074" s="40" t="s">
        <v>11464</v>
      </c>
      <c r="T2074" s="1" t="s">
        <v>8817</v>
      </c>
    </row>
    <row r="2075" spans="1:20" x14ac:dyDescent="0.25">
      <c r="A2075" t="s">
        <v>8816</v>
      </c>
      <c r="B2075" s="40" t="s">
        <v>91</v>
      </c>
      <c r="C2075" t="s">
        <v>12225</v>
      </c>
      <c r="D2075" s="10">
        <v>54828</v>
      </c>
      <c r="F2075" s="10">
        <v>2023</v>
      </c>
      <c r="G2075" s="40" t="s">
        <v>9642</v>
      </c>
      <c r="H2075" s="40" t="s">
        <v>12301</v>
      </c>
      <c r="I2075" t="s">
        <v>4924</v>
      </c>
      <c r="J2075">
        <v>65</v>
      </c>
      <c r="M2075" t="s">
        <v>24</v>
      </c>
      <c r="N2075">
        <v>65</v>
      </c>
      <c r="R2075" s="51">
        <f>Table71417[[#This Row],[Climate finance ($ million)]]/Table71417[[#This Row],[Total commitment ($ million)]]</f>
        <v>1</v>
      </c>
      <c r="S2075" t="s">
        <v>11395</v>
      </c>
      <c r="T2075" s="1" t="s">
        <v>8817</v>
      </c>
    </row>
    <row r="2076" spans="1:20" x14ac:dyDescent="0.25">
      <c r="A2076" t="s">
        <v>8816</v>
      </c>
      <c r="B2076" s="40" t="s">
        <v>91</v>
      </c>
      <c r="C2076" t="s">
        <v>11449</v>
      </c>
      <c r="D2076" s="10">
        <v>54833</v>
      </c>
      <c r="F2076" s="10">
        <v>2023</v>
      </c>
      <c r="G2076" s="40" t="s">
        <v>4725</v>
      </c>
      <c r="H2076" s="40" t="s">
        <v>12301</v>
      </c>
      <c r="I2076" t="s">
        <v>5119</v>
      </c>
      <c r="J2076">
        <v>45.1</v>
      </c>
      <c r="M2076" t="s">
        <v>72</v>
      </c>
      <c r="N2076">
        <v>45.1</v>
      </c>
      <c r="R2076" s="51">
        <f>Table71417[[#This Row],[Climate finance ($ million)]]/Table71417[[#This Row],[Total commitment ($ million)]]</f>
        <v>1</v>
      </c>
      <c r="S2076" s="40" t="s">
        <v>11450</v>
      </c>
      <c r="T2076" s="1" t="s">
        <v>8817</v>
      </c>
    </row>
    <row r="2077" spans="1:20" x14ac:dyDescent="0.25">
      <c r="A2077" t="s">
        <v>8816</v>
      </c>
      <c r="B2077" s="40" t="s">
        <v>91</v>
      </c>
      <c r="C2077" t="s">
        <v>12199</v>
      </c>
      <c r="D2077" s="10">
        <v>54854</v>
      </c>
      <c r="F2077" s="10">
        <v>2023</v>
      </c>
      <c r="G2077" s="40" t="s">
        <v>9320</v>
      </c>
      <c r="H2077" s="40" t="s">
        <v>318</v>
      </c>
      <c r="I2077" t="s">
        <v>141</v>
      </c>
      <c r="J2077">
        <v>25</v>
      </c>
      <c r="M2077" t="s">
        <v>72</v>
      </c>
      <c r="N2077">
        <v>25</v>
      </c>
      <c r="R2077" s="51">
        <f>Table71417[[#This Row],[Climate finance ($ million)]]/Table71417[[#This Row],[Total commitment ($ million)]]</f>
        <v>1</v>
      </c>
      <c r="S2077" t="s">
        <v>11395</v>
      </c>
      <c r="T2077" s="1" t="s">
        <v>8817</v>
      </c>
    </row>
    <row r="2078" spans="1:20" x14ac:dyDescent="0.25">
      <c r="A2078" t="s">
        <v>8816</v>
      </c>
      <c r="B2078" s="40" t="s">
        <v>91</v>
      </c>
      <c r="C2078" t="s">
        <v>11436</v>
      </c>
      <c r="D2078" s="10">
        <v>54881</v>
      </c>
      <c r="F2078" s="10">
        <v>2023</v>
      </c>
      <c r="G2078" s="40" t="s">
        <v>8808</v>
      </c>
      <c r="H2078" s="40" t="s">
        <v>12301</v>
      </c>
      <c r="I2078" t="s">
        <v>5119</v>
      </c>
      <c r="J2078">
        <v>1.5</v>
      </c>
      <c r="M2078" t="s">
        <v>24</v>
      </c>
      <c r="N2078">
        <v>1.5</v>
      </c>
      <c r="R2078" s="51">
        <f>Table71417[[#This Row],[Climate finance ($ million)]]/Table71417[[#This Row],[Total commitment ($ million)]]</f>
        <v>1</v>
      </c>
      <c r="S2078" s="40" t="s">
        <v>11437</v>
      </c>
      <c r="T2078" s="1" t="s">
        <v>8817</v>
      </c>
    </row>
    <row r="2079" spans="1:20" x14ac:dyDescent="0.25">
      <c r="A2079" t="s">
        <v>8816</v>
      </c>
      <c r="B2079" s="40" t="s">
        <v>66</v>
      </c>
      <c r="C2079" t="s">
        <v>11452</v>
      </c>
      <c r="D2079" s="10">
        <v>54885</v>
      </c>
      <c r="F2079" s="10">
        <v>2023</v>
      </c>
      <c r="G2079" s="40" t="s">
        <v>525</v>
      </c>
      <c r="H2079" s="40" t="s">
        <v>12301</v>
      </c>
      <c r="I2079" t="s">
        <v>141</v>
      </c>
      <c r="J2079">
        <v>9.1999999999999993</v>
      </c>
      <c r="M2079" t="s">
        <v>24</v>
      </c>
      <c r="N2079">
        <v>9.1999999999999993</v>
      </c>
      <c r="R2079" s="51">
        <f>Table71417[[#This Row],[Climate finance ($ million)]]/Table71417[[#This Row],[Total commitment ($ million)]]</f>
        <v>1</v>
      </c>
      <c r="S2079" s="40" t="s">
        <v>11453</v>
      </c>
      <c r="T2079" s="1" t="s">
        <v>8817</v>
      </c>
    </row>
    <row r="2080" spans="1:20" x14ac:dyDescent="0.25">
      <c r="A2080" t="s">
        <v>8816</v>
      </c>
      <c r="B2080" s="40" t="s">
        <v>91</v>
      </c>
      <c r="C2080" t="s">
        <v>12260</v>
      </c>
      <c r="D2080" s="10">
        <v>54890</v>
      </c>
      <c r="F2080" s="10">
        <v>2023</v>
      </c>
      <c r="G2080" s="40" t="s">
        <v>6903</v>
      </c>
      <c r="H2080" s="40" t="s">
        <v>318</v>
      </c>
      <c r="I2080" t="s">
        <v>5119</v>
      </c>
      <c r="J2080">
        <v>1.3</v>
      </c>
      <c r="M2080" t="s">
        <v>24</v>
      </c>
      <c r="N2080">
        <v>0.9</v>
      </c>
      <c r="R2080" s="51">
        <f>Table71417[[#This Row],[Climate finance ($ million)]]/Table71417[[#This Row],[Total commitment ($ million)]]</f>
        <v>0.69230769230769229</v>
      </c>
      <c r="S2080" t="s">
        <v>11395</v>
      </c>
      <c r="T2080" s="1" t="s">
        <v>8817</v>
      </c>
    </row>
    <row r="2081" spans="1:20" x14ac:dyDescent="0.25">
      <c r="A2081" t="s">
        <v>8816</v>
      </c>
      <c r="B2081" s="40" t="s">
        <v>91</v>
      </c>
      <c r="C2081" t="s">
        <v>11447</v>
      </c>
      <c r="D2081" s="10">
        <v>54904</v>
      </c>
      <c r="F2081" s="10">
        <v>2023</v>
      </c>
      <c r="G2081" s="40" t="s">
        <v>8808</v>
      </c>
      <c r="H2081" s="40" t="s">
        <v>12301</v>
      </c>
      <c r="I2081" t="s">
        <v>5119</v>
      </c>
      <c r="J2081">
        <v>3.5</v>
      </c>
      <c r="M2081" t="s">
        <v>24</v>
      </c>
      <c r="N2081">
        <v>3.5</v>
      </c>
      <c r="R2081" s="51">
        <f>Table71417[[#This Row],[Climate finance ($ million)]]/Table71417[[#This Row],[Total commitment ($ million)]]</f>
        <v>1</v>
      </c>
      <c r="S2081" s="40" t="s">
        <v>11448</v>
      </c>
      <c r="T2081" s="1" t="s">
        <v>8817</v>
      </c>
    </row>
    <row r="2082" spans="1:20" x14ac:dyDescent="0.25">
      <c r="A2082" t="s">
        <v>8816</v>
      </c>
      <c r="B2082" s="40" t="s">
        <v>91</v>
      </c>
      <c r="C2082" t="s">
        <v>12257</v>
      </c>
      <c r="D2082" s="10">
        <v>54905</v>
      </c>
      <c r="F2082" s="10">
        <v>2023</v>
      </c>
      <c r="G2082" s="40" t="s">
        <v>4725</v>
      </c>
      <c r="H2082" s="40" t="s">
        <v>12301</v>
      </c>
      <c r="I2082" t="s">
        <v>4924</v>
      </c>
      <c r="J2082">
        <v>58.7</v>
      </c>
      <c r="M2082" t="s">
        <v>72</v>
      </c>
      <c r="N2082">
        <v>25.3</v>
      </c>
      <c r="R2082" s="51">
        <f>Table71417[[#This Row],[Climate finance ($ million)]]/Table71417[[#This Row],[Total commitment ($ million)]]</f>
        <v>0.43100511073253833</v>
      </c>
      <c r="S2082" t="s">
        <v>11395</v>
      </c>
      <c r="T2082" s="1" t="s">
        <v>8817</v>
      </c>
    </row>
    <row r="2083" spans="1:20" x14ac:dyDescent="0.25">
      <c r="A2083" t="s">
        <v>8816</v>
      </c>
      <c r="B2083" s="40" t="s">
        <v>91</v>
      </c>
      <c r="C2083" t="s">
        <v>12185</v>
      </c>
      <c r="D2083" s="10">
        <v>54914</v>
      </c>
      <c r="F2083" s="10">
        <v>2023</v>
      </c>
      <c r="G2083" s="40" t="s">
        <v>6375</v>
      </c>
      <c r="H2083" s="40" t="s">
        <v>318</v>
      </c>
      <c r="I2083" t="s">
        <v>4982</v>
      </c>
      <c r="J2083">
        <v>1</v>
      </c>
      <c r="M2083" t="s">
        <v>24</v>
      </c>
      <c r="N2083">
        <v>0.4</v>
      </c>
      <c r="R2083" s="51">
        <f>Table71417[[#This Row],[Climate finance ($ million)]]/Table71417[[#This Row],[Total commitment ($ million)]]</f>
        <v>0.4</v>
      </c>
      <c r="S2083" t="s">
        <v>11395</v>
      </c>
      <c r="T2083" s="1" t="s">
        <v>8817</v>
      </c>
    </row>
    <row r="2084" spans="1:20" x14ac:dyDescent="0.25">
      <c r="A2084" t="s">
        <v>8816</v>
      </c>
      <c r="B2084" s="40" t="s">
        <v>91</v>
      </c>
      <c r="C2084" t="s">
        <v>12184</v>
      </c>
      <c r="D2084" s="10">
        <v>54915</v>
      </c>
      <c r="F2084" s="10">
        <v>2023</v>
      </c>
      <c r="G2084" s="40" t="s">
        <v>6375</v>
      </c>
      <c r="H2084" s="40" t="s">
        <v>318</v>
      </c>
      <c r="I2084" t="s">
        <v>4982</v>
      </c>
      <c r="J2084">
        <v>1.3</v>
      </c>
      <c r="M2084" t="s">
        <v>24</v>
      </c>
      <c r="N2084">
        <v>0.5</v>
      </c>
      <c r="R2084" s="51">
        <f>Table71417[[#This Row],[Climate finance ($ million)]]/Table71417[[#This Row],[Total commitment ($ million)]]</f>
        <v>0.38461538461538458</v>
      </c>
      <c r="S2084" t="s">
        <v>11395</v>
      </c>
      <c r="T2084" s="1" t="s">
        <v>8817</v>
      </c>
    </row>
    <row r="2085" spans="1:20" x14ac:dyDescent="0.25">
      <c r="A2085" t="s">
        <v>8816</v>
      </c>
      <c r="B2085" s="46" t="s">
        <v>91</v>
      </c>
      <c r="C2085" t="s">
        <v>11420</v>
      </c>
      <c r="D2085" s="10">
        <v>54931</v>
      </c>
      <c r="F2085" s="10">
        <v>2023</v>
      </c>
      <c r="G2085" s="46" t="s">
        <v>4733</v>
      </c>
      <c r="H2085" s="40" t="s">
        <v>12301</v>
      </c>
      <c r="I2085" t="s">
        <v>5119</v>
      </c>
      <c r="J2085">
        <v>10.199999999999999</v>
      </c>
      <c r="M2085" t="s">
        <v>72</v>
      </c>
      <c r="N2085">
        <v>10.199999999999999</v>
      </c>
      <c r="R2085" s="51">
        <f>Table71417[[#This Row],[Climate finance ($ million)]]/Table71417[[#This Row],[Total commitment ($ million)]]</f>
        <v>1</v>
      </c>
      <c r="S2085" s="44" t="s">
        <v>11421</v>
      </c>
      <c r="T2085" s="1" t="s">
        <v>8817</v>
      </c>
    </row>
    <row r="2086" spans="1:20" x14ac:dyDescent="0.25">
      <c r="A2086" t="s">
        <v>8816</v>
      </c>
      <c r="B2086" s="40" t="s">
        <v>91</v>
      </c>
      <c r="C2086" t="s">
        <v>11402</v>
      </c>
      <c r="D2086" s="10">
        <v>54950</v>
      </c>
      <c r="F2086" s="10">
        <v>2023</v>
      </c>
      <c r="G2086" s="40" t="s">
        <v>6903</v>
      </c>
      <c r="H2086" s="40" t="s">
        <v>196</v>
      </c>
      <c r="I2086" t="s">
        <v>5602</v>
      </c>
      <c r="J2086">
        <v>4.5</v>
      </c>
      <c r="M2086" t="s">
        <v>24</v>
      </c>
      <c r="N2086">
        <v>4.5</v>
      </c>
      <c r="R2086" s="51">
        <f>Table71417[[#This Row],[Climate finance ($ million)]]/Table71417[[#This Row],[Total commitment ($ million)]]</f>
        <v>1</v>
      </c>
      <c r="S2086" s="44" t="s">
        <v>11403</v>
      </c>
      <c r="T2086" s="1" t="s">
        <v>8817</v>
      </c>
    </row>
    <row r="2087" spans="1:20" x14ac:dyDescent="0.25">
      <c r="A2087" t="s">
        <v>8816</v>
      </c>
      <c r="B2087" s="40" t="s">
        <v>91</v>
      </c>
      <c r="C2087" t="s">
        <v>12197</v>
      </c>
      <c r="D2087" s="10">
        <v>54977</v>
      </c>
      <c r="F2087" s="10">
        <v>2023</v>
      </c>
      <c r="G2087" s="40" t="s">
        <v>9320</v>
      </c>
      <c r="H2087" s="40" t="s">
        <v>318</v>
      </c>
      <c r="I2087" t="s">
        <v>84</v>
      </c>
      <c r="J2087">
        <v>10</v>
      </c>
      <c r="M2087" t="s">
        <v>24</v>
      </c>
      <c r="N2087">
        <v>9.1</v>
      </c>
      <c r="R2087" s="51">
        <f>Table71417[[#This Row],[Climate finance ($ million)]]/Table71417[[#This Row],[Total commitment ($ million)]]</f>
        <v>0.90999999999999992</v>
      </c>
      <c r="S2087" t="s">
        <v>11395</v>
      </c>
      <c r="T2087" s="1" t="s">
        <v>8817</v>
      </c>
    </row>
    <row r="2088" spans="1:20" x14ac:dyDescent="0.25">
      <c r="A2088" t="s">
        <v>8816</v>
      </c>
      <c r="B2088" s="40" t="s">
        <v>91</v>
      </c>
      <c r="C2088" t="s">
        <v>12269</v>
      </c>
      <c r="D2088" s="10">
        <v>54989</v>
      </c>
      <c r="F2088" s="10">
        <v>2023</v>
      </c>
      <c r="G2088" s="40" t="s">
        <v>6903</v>
      </c>
      <c r="H2088" s="40" t="s">
        <v>318</v>
      </c>
      <c r="I2088" t="s">
        <v>4931</v>
      </c>
      <c r="J2088">
        <v>4.4000000000000004</v>
      </c>
      <c r="M2088" t="s">
        <v>24</v>
      </c>
      <c r="N2088">
        <v>1.7</v>
      </c>
      <c r="R2088" s="51">
        <f>Table71417[[#This Row],[Climate finance ($ million)]]/Table71417[[#This Row],[Total commitment ($ million)]]</f>
        <v>0.3863636363636363</v>
      </c>
      <c r="S2088" t="s">
        <v>11395</v>
      </c>
      <c r="T2088" s="1" t="s">
        <v>8817</v>
      </c>
    </row>
    <row r="2089" spans="1:20" x14ac:dyDescent="0.25">
      <c r="A2089" t="s">
        <v>8816</v>
      </c>
      <c r="B2089" s="40" t="s">
        <v>91</v>
      </c>
      <c r="C2089" t="s">
        <v>11423</v>
      </c>
      <c r="D2089" s="10">
        <v>55015</v>
      </c>
      <c r="F2089" s="10">
        <v>2023</v>
      </c>
      <c r="G2089" s="40" t="s">
        <v>6654</v>
      </c>
      <c r="H2089" s="40" t="s">
        <v>12301</v>
      </c>
      <c r="I2089" t="s">
        <v>5119</v>
      </c>
      <c r="J2089">
        <v>1</v>
      </c>
      <c r="M2089" t="s">
        <v>24</v>
      </c>
      <c r="N2089">
        <v>1</v>
      </c>
      <c r="R2089" s="51">
        <f>Table71417[[#This Row],[Climate finance ($ million)]]/Table71417[[#This Row],[Total commitment ($ million)]]</f>
        <v>1</v>
      </c>
      <c r="S2089" s="40" t="s">
        <v>11424</v>
      </c>
      <c r="T2089" s="1" t="s">
        <v>8817</v>
      </c>
    </row>
    <row r="2090" spans="1:20" x14ac:dyDescent="0.25">
      <c r="A2090" t="s">
        <v>8816</v>
      </c>
      <c r="B2090" s="40" t="s">
        <v>91</v>
      </c>
      <c r="C2090" t="s">
        <v>12262</v>
      </c>
      <c r="D2090" s="10">
        <v>55039</v>
      </c>
      <c r="F2090" s="10">
        <v>2023</v>
      </c>
      <c r="G2090" s="40" t="s">
        <v>6903</v>
      </c>
      <c r="H2090" s="40" t="s">
        <v>318</v>
      </c>
      <c r="I2090" t="s">
        <v>5119</v>
      </c>
      <c r="J2090">
        <v>0.9</v>
      </c>
      <c r="M2090" t="s">
        <v>24</v>
      </c>
      <c r="N2090">
        <v>0.7</v>
      </c>
      <c r="R2090" s="51">
        <f>Table71417[[#This Row],[Climate finance ($ million)]]/Table71417[[#This Row],[Total commitment ($ million)]]</f>
        <v>0.77777777777777768</v>
      </c>
      <c r="S2090" t="s">
        <v>11395</v>
      </c>
      <c r="T2090" s="1" t="s">
        <v>8817</v>
      </c>
    </row>
    <row r="2091" spans="1:20" x14ac:dyDescent="0.25">
      <c r="A2091" t="s">
        <v>8816</v>
      </c>
      <c r="B2091" s="40" t="s">
        <v>91</v>
      </c>
      <c r="C2091" t="s">
        <v>11429</v>
      </c>
      <c r="D2091" s="10">
        <v>55040</v>
      </c>
      <c r="F2091" s="10">
        <v>2023</v>
      </c>
      <c r="G2091" s="40" t="s">
        <v>9320</v>
      </c>
      <c r="H2091" s="40" t="s">
        <v>12301</v>
      </c>
      <c r="I2091" t="s">
        <v>5119</v>
      </c>
      <c r="J2091">
        <v>30</v>
      </c>
      <c r="M2091" t="s">
        <v>24</v>
      </c>
      <c r="N2091">
        <v>30</v>
      </c>
      <c r="R2091" s="51">
        <f>Table71417[[#This Row],[Climate finance ($ million)]]/Table71417[[#This Row],[Total commitment ($ million)]]</f>
        <v>1</v>
      </c>
      <c r="S2091" s="40" t="s">
        <v>11430</v>
      </c>
      <c r="T2091" s="1" t="s">
        <v>8817</v>
      </c>
    </row>
    <row r="2092" spans="1:20" x14ac:dyDescent="0.25">
      <c r="A2092" t="s">
        <v>8816</v>
      </c>
      <c r="B2092" s="46" t="s">
        <v>91</v>
      </c>
      <c r="C2092" t="s">
        <v>5059</v>
      </c>
      <c r="D2092" s="10">
        <v>55058</v>
      </c>
      <c r="F2092" s="10">
        <v>2023</v>
      </c>
      <c r="G2092" s="46" t="s">
        <v>9364</v>
      </c>
      <c r="H2092" s="46" t="s">
        <v>12301</v>
      </c>
      <c r="I2092" t="s">
        <v>4982</v>
      </c>
      <c r="J2092">
        <v>15</v>
      </c>
      <c r="M2092" t="s">
        <v>24</v>
      </c>
      <c r="N2092">
        <v>2.5</v>
      </c>
      <c r="R2092" s="51">
        <f>Table71417[[#This Row],[Climate finance ($ million)]]/Table71417[[#This Row],[Total commitment ($ million)]]</f>
        <v>0.16666666666666666</v>
      </c>
      <c r="S2092" s="44" t="s">
        <v>11412</v>
      </c>
      <c r="T2092" s="1" t="s">
        <v>8817</v>
      </c>
    </row>
    <row r="2093" spans="1:20" x14ac:dyDescent="0.25">
      <c r="A2093" t="s">
        <v>8816</v>
      </c>
      <c r="B2093" s="40" t="s">
        <v>91</v>
      </c>
      <c r="C2093" t="s">
        <v>11407</v>
      </c>
      <c r="D2093" s="46">
        <v>55161</v>
      </c>
      <c r="F2093" s="10">
        <v>2021</v>
      </c>
      <c r="G2093" s="40" t="s">
        <v>658</v>
      </c>
      <c r="H2093" s="40" t="s">
        <v>12301</v>
      </c>
      <c r="I2093" t="s">
        <v>5170</v>
      </c>
      <c r="J2093">
        <v>2.7</v>
      </c>
      <c r="N2093">
        <v>2.7</v>
      </c>
      <c r="R2093" s="51">
        <f>Table71417[[#This Row],[Climate finance ($ million)]]/Table71417[[#This Row],[Total commitment ($ million)]]</f>
        <v>1</v>
      </c>
      <c r="S2093" s="40" t="s">
        <v>11408</v>
      </c>
      <c r="T2093" s="1" t="s">
        <v>8818</v>
      </c>
    </row>
    <row r="2094" spans="1:20" x14ac:dyDescent="0.25">
      <c r="A2094" t="s">
        <v>8816</v>
      </c>
      <c r="B2094" s="40" t="s">
        <v>91</v>
      </c>
      <c r="C2094" t="s">
        <v>6154</v>
      </c>
      <c r="D2094" s="46">
        <v>56627</v>
      </c>
      <c r="F2094" s="10">
        <v>2021</v>
      </c>
      <c r="G2094" s="40" t="s">
        <v>6429</v>
      </c>
      <c r="H2094" s="40" t="s">
        <v>12301</v>
      </c>
      <c r="I2094" t="s">
        <v>5170</v>
      </c>
      <c r="J2094">
        <v>1</v>
      </c>
      <c r="N2094">
        <v>1</v>
      </c>
      <c r="R2094" s="51">
        <f>Table71417[[#This Row],[Climate finance ($ million)]]/Table71417[[#This Row],[Total commitment ($ million)]]</f>
        <v>1</v>
      </c>
      <c r="S2094" s="46" t="s">
        <v>12152</v>
      </c>
      <c r="T2094" s="1" t="s">
        <v>8818</v>
      </c>
    </row>
    <row r="2095" spans="1:20" x14ac:dyDescent="0.25">
      <c r="A2095" t="s">
        <v>8816</v>
      </c>
      <c r="B2095" s="40" t="s">
        <v>91</v>
      </c>
      <c r="C2095" t="s">
        <v>12210</v>
      </c>
      <c r="D2095" s="10" t="s">
        <v>6003</v>
      </c>
      <c r="F2095" s="10">
        <v>2022</v>
      </c>
      <c r="G2095" s="40" t="s">
        <v>329</v>
      </c>
      <c r="H2095" s="40" t="s">
        <v>12391</v>
      </c>
      <c r="I2095" t="s">
        <v>5170</v>
      </c>
      <c r="J2095">
        <v>20.3</v>
      </c>
      <c r="M2095" t="s">
        <v>24</v>
      </c>
      <c r="N2095">
        <v>3.3</v>
      </c>
      <c r="R2095" s="51">
        <f>Table71417[[#This Row],[Climate finance ($ million)]]/Table71417[[#This Row],[Total commitment ($ million)]]</f>
        <v>0.1625615763546798</v>
      </c>
      <c r="S2095" t="s">
        <v>11395</v>
      </c>
      <c r="T2095" s="1" t="s">
        <v>8819</v>
      </c>
    </row>
    <row r="2096" spans="1:20" x14ac:dyDescent="0.25">
      <c r="A2096" t="s">
        <v>8816</v>
      </c>
      <c r="B2096" s="40" t="s">
        <v>91</v>
      </c>
      <c r="C2096" t="s">
        <v>12211</v>
      </c>
      <c r="D2096" s="10" t="s">
        <v>5457</v>
      </c>
      <c r="F2096" s="10">
        <v>2022</v>
      </c>
      <c r="G2096" s="40" t="s">
        <v>329</v>
      </c>
      <c r="H2096" s="40" t="s">
        <v>12391</v>
      </c>
      <c r="I2096" t="s">
        <v>5170</v>
      </c>
      <c r="J2096">
        <v>35.200000000000003</v>
      </c>
      <c r="M2096" t="s">
        <v>24</v>
      </c>
      <c r="N2096">
        <v>8.6999999999999993</v>
      </c>
      <c r="R2096" s="51">
        <f>Table71417[[#This Row],[Climate finance ($ million)]]/Table71417[[#This Row],[Total commitment ($ million)]]</f>
        <v>0.24715909090909086</v>
      </c>
      <c r="S2096" t="s">
        <v>11395</v>
      </c>
      <c r="T2096" s="1" t="s">
        <v>8819</v>
      </c>
    </row>
    <row r="2097" spans="1:20" x14ac:dyDescent="0.25">
      <c r="A2097" t="s">
        <v>8816</v>
      </c>
      <c r="B2097" s="40" t="s">
        <v>91</v>
      </c>
      <c r="C2097" t="s">
        <v>12211</v>
      </c>
      <c r="D2097" s="10" t="s">
        <v>5457</v>
      </c>
      <c r="F2097" s="10">
        <v>2023</v>
      </c>
      <c r="G2097" s="40" t="s">
        <v>329</v>
      </c>
      <c r="H2097" s="40" t="s">
        <v>12391</v>
      </c>
      <c r="I2097" t="s">
        <v>5119</v>
      </c>
      <c r="J2097">
        <v>42.2</v>
      </c>
      <c r="M2097" t="s">
        <v>24</v>
      </c>
      <c r="N2097">
        <v>11.9</v>
      </c>
      <c r="R2097" s="51">
        <f>Table71417[[#This Row],[Climate finance ($ million)]]/Table71417[[#This Row],[Total commitment ($ million)]]</f>
        <v>0.28199052132701419</v>
      </c>
      <c r="S2097" t="s">
        <v>11395</v>
      </c>
      <c r="T2097" s="1" t="s">
        <v>8817</v>
      </c>
    </row>
    <row r="2098" spans="1:20" x14ac:dyDescent="0.25">
      <c r="A2098" t="s">
        <v>8816</v>
      </c>
      <c r="B2098" s="40" t="s">
        <v>91</v>
      </c>
      <c r="C2098" t="s">
        <v>12211</v>
      </c>
      <c r="D2098" s="10" t="s">
        <v>5457</v>
      </c>
      <c r="F2098" s="10">
        <v>2021</v>
      </c>
      <c r="G2098" s="40" t="s">
        <v>329</v>
      </c>
      <c r="H2098" s="40" t="s">
        <v>12391</v>
      </c>
      <c r="I2098" t="s">
        <v>5170</v>
      </c>
      <c r="J2098">
        <v>4.5</v>
      </c>
      <c r="N2098">
        <v>4.5</v>
      </c>
      <c r="R2098" s="51">
        <f>Table71417[[#This Row],[Climate finance ($ million)]]/Table71417[[#This Row],[Total commitment ($ million)]]</f>
        <v>1</v>
      </c>
      <c r="S2098" t="s">
        <v>11395</v>
      </c>
      <c r="T2098" s="1" t="s">
        <v>8818</v>
      </c>
    </row>
    <row r="2099" spans="1:20" x14ac:dyDescent="0.25">
      <c r="A2099" t="s">
        <v>8816</v>
      </c>
      <c r="B2099" s="40" t="s">
        <v>91</v>
      </c>
      <c r="C2099" t="s">
        <v>12322</v>
      </c>
      <c r="D2099" s="10" t="s">
        <v>5459</v>
      </c>
      <c r="F2099" s="10">
        <v>2023</v>
      </c>
      <c r="G2099" s="40" t="s">
        <v>6300</v>
      </c>
      <c r="H2099" t="s">
        <v>11395</v>
      </c>
      <c r="I2099" t="s">
        <v>5119</v>
      </c>
      <c r="J2099">
        <v>2.8</v>
      </c>
      <c r="M2099" t="s">
        <v>24</v>
      </c>
      <c r="N2099">
        <v>0.1</v>
      </c>
      <c r="R2099" s="51">
        <f>Table71417[[#This Row],[Climate finance ($ million)]]/Table71417[[#This Row],[Total commitment ($ million)]]</f>
        <v>3.5714285714285719E-2</v>
      </c>
      <c r="S2099" t="s">
        <v>11395</v>
      </c>
      <c r="T2099" s="1" t="s">
        <v>8817</v>
      </c>
    </row>
    <row r="2100" spans="1:20" x14ac:dyDescent="0.25">
      <c r="A2100" t="s">
        <v>8816</v>
      </c>
      <c r="B2100" s="40" t="s">
        <v>91</v>
      </c>
      <c r="C2100" t="s">
        <v>6241</v>
      </c>
      <c r="F2100" s="10">
        <v>2021</v>
      </c>
      <c r="G2100" s="40" t="s">
        <v>6903</v>
      </c>
      <c r="H2100" s="40" t="s">
        <v>12301</v>
      </c>
      <c r="I2100" t="s">
        <v>4924</v>
      </c>
      <c r="J2100">
        <v>4</v>
      </c>
      <c r="N2100">
        <v>4</v>
      </c>
      <c r="R2100" s="51">
        <f>Table71417[[#This Row],[Climate finance ($ million)]]/Table71417[[#This Row],[Total commitment ($ million)]]</f>
        <v>1</v>
      </c>
      <c r="T2100" s="1" t="s">
        <v>8818</v>
      </c>
    </row>
    <row r="2101" spans="1:20" x14ac:dyDescent="0.25">
      <c r="A2101" t="s">
        <v>8816</v>
      </c>
      <c r="B2101" s="40" t="s">
        <v>91</v>
      </c>
      <c r="C2101" t="s">
        <v>6072</v>
      </c>
      <c r="F2101" s="10">
        <v>2021</v>
      </c>
      <c r="G2101" s="40" t="s">
        <v>6903</v>
      </c>
      <c r="H2101" s="40" t="s">
        <v>12301</v>
      </c>
      <c r="I2101" t="s">
        <v>6037</v>
      </c>
      <c r="J2101">
        <v>9.6</v>
      </c>
      <c r="N2101">
        <v>3.2</v>
      </c>
      <c r="R2101" s="51">
        <f>Table71417[[#This Row],[Climate finance ($ million)]]/Table71417[[#This Row],[Total commitment ($ million)]]</f>
        <v>0.33333333333333337</v>
      </c>
      <c r="S2101" t="s">
        <v>11395</v>
      </c>
      <c r="T2101" s="1" t="s">
        <v>8818</v>
      </c>
    </row>
    <row r="2102" spans="1:20" x14ac:dyDescent="0.25">
      <c r="A2102" t="s">
        <v>8816</v>
      </c>
      <c r="B2102" s="40" t="s">
        <v>91</v>
      </c>
      <c r="C2102" t="s">
        <v>6090</v>
      </c>
      <c r="F2102" s="10">
        <v>2021</v>
      </c>
      <c r="G2102" s="40" t="s">
        <v>6903</v>
      </c>
      <c r="H2102" s="40" t="s">
        <v>12301</v>
      </c>
      <c r="I2102" t="s">
        <v>4924</v>
      </c>
      <c r="J2102">
        <v>1.6</v>
      </c>
      <c r="N2102">
        <v>0.8</v>
      </c>
      <c r="R2102" s="51">
        <f>Table71417[[#This Row],[Climate finance ($ million)]]/Table71417[[#This Row],[Total commitment ($ million)]]</f>
        <v>0.5</v>
      </c>
      <c r="T2102" s="1" t="s">
        <v>8818</v>
      </c>
    </row>
    <row r="2103" spans="1:20" x14ac:dyDescent="0.25">
      <c r="A2103" t="s">
        <v>8816</v>
      </c>
      <c r="B2103" s="40" t="s">
        <v>91</v>
      </c>
      <c r="C2103" t="s">
        <v>6134</v>
      </c>
      <c r="F2103" s="10">
        <v>2021</v>
      </c>
      <c r="G2103" s="40" t="s">
        <v>6429</v>
      </c>
      <c r="H2103" t="s">
        <v>11395</v>
      </c>
      <c r="I2103" t="s">
        <v>5597</v>
      </c>
      <c r="J2103">
        <v>20</v>
      </c>
      <c r="N2103">
        <v>20</v>
      </c>
      <c r="R2103" s="51">
        <f>Table71417[[#This Row],[Climate finance ($ million)]]/Table71417[[#This Row],[Total commitment ($ million)]]</f>
        <v>1</v>
      </c>
      <c r="T2103" s="1" t="s">
        <v>8818</v>
      </c>
    </row>
    <row r="2104" spans="1:20" x14ac:dyDescent="0.25">
      <c r="A2104" t="s">
        <v>8816</v>
      </c>
      <c r="B2104" s="40" t="s">
        <v>91</v>
      </c>
      <c r="C2104" t="s">
        <v>6232</v>
      </c>
      <c r="F2104" s="10">
        <v>2021</v>
      </c>
      <c r="G2104" s="40" t="s">
        <v>6429</v>
      </c>
      <c r="H2104" t="s">
        <v>11395</v>
      </c>
      <c r="I2104" t="s">
        <v>6037</v>
      </c>
      <c r="J2104">
        <v>10</v>
      </c>
      <c r="N2104">
        <v>10</v>
      </c>
      <c r="R2104" s="51">
        <f>Table71417[[#This Row],[Climate finance ($ million)]]/Table71417[[#This Row],[Total commitment ($ million)]]</f>
        <v>1</v>
      </c>
      <c r="T2104" s="1" t="s">
        <v>8818</v>
      </c>
    </row>
    <row r="2105" spans="1:20" x14ac:dyDescent="0.25">
      <c r="A2105" t="s">
        <v>8816</v>
      </c>
      <c r="B2105" s="40" t="s">
        <v>91</v>
      </c>
      <c r="C2105" t="s">
        <v>12290</v>
      </c>
      <c r="F2105" s="10">
        <v>2021</v>
      </c>
      <c r="G2105" s="40" t="s">
        <v>7066</v>
      </c>
      <c r="H2105" t="s">
        <v>11395</v>
      </c>
      <c r="I2105" t="s">
        <v>5170</v>
      </c>
      <c r="J2105">
        <v>44.2</v>
      </c>
      <c r="N2105">
        <v>44.2</v>
      </c>
      <c r="R2105" s="51">
        <f>Table71417[[#This Row],[Climate finance ($ million)]]/Table71417[[#This Row],[Total commitment ($ million)]]</f>
        <v>1</v>
      </c>
      <c r="T2105" s="1" t="s">
        <v>8818</v>
      </c>
    </row>
    <row r="2106" spans="1:20" x14ac:dyDescent="0.25">
      <c r="A2106" t="s">
        <v>8816</v>
      </c>
      <c r="B2106" s="40" t="s">
        <v>91</v>
      </c>
      <c r="C2106" t="s">
        <v>12405</v>
      </c>
      <c r="F2106" s="10">
        <v>2021</v>
      </c>
      <c r="G2106" s="40" t="s">
        <v>6300</v>
      </c>
      <c r="H2106" t="s">
        <v>11395</v>
      </c>
      <c r="I2106" t="s">
        <v>5170</v>
      </c>
      <c r="J2106">
        <v>1.5</v>
      </c>
      <c r="N2106">
        <v>1.5</v>
      </c>
      <c r="R2106" s="51">
        <f>Table71417[[#This Row],[Climate finance ($ million)]]/Table71417[[#This Row],[Total commitment ($ million)]]</f>
        <v>1</v>
      </c>
      <c r="T2106" s="1" t="s">
        <v>8818</v>
      </c>
    </row>
    <row r="2107" spans="1:20" x14ac:dyDescent="0.25">
      <c r="A2107" t="s">
        <v>8816</v>
      </c>
      <c r="B2107" s="40" t="s">
        <v>91</v>
      </c>
      <c r="C2107" t="s">
        <v>6157</v>
      </c>
      <c r="F2107" s="10">
        <v>2021</v>
      </c>
      <c r="G2107" s="40" t="s">
        <v>658</v>
      </c>
      <c r="H2107" t="s">
        <v>11395</v>
      </c>
      <c r="I2107" t="s">
        <v>5170</v>
      </c>
      <c r="J2107">
        <v>3.1</v>
      </c>
      <c r="N2107">
        <v>3.1</v>
      </c>
      <c r="R2107" s="51">
        <f>Table71417[[#This Row],[Climate finance ($ million)]]/Table71417[[#This Row],[Total commitment ($ million)]]</f>
        <v>1</v>
      </c>
      <c r="T2107" s="1" t="s">
        <v>8818</v>
      </c>
    </row>
    <row r="2108" spans="1:20" x14ac:dyDescent="0.25">
      <c r="A2108" t="s">
        <v>8816</v>
      </c>
      <c r="B2108" s="40" t="s">
        <v>91</v>
      </c>
      <c r="C2108" t="s">
        <v>12232</v>
      </c>
      <c r="F2108" s="10">
        <v>2021</v>
      </c>
      <c r="G2108" s="40" t="s">
        <v>8808</v>
      </c>
      <c r="H2108" s="40" t="s">
        <v>12301</v>
      </c>
      <c r="I2108" t="s">
        <v>5170</v>
      </c>
      <c r="J2108">
        <v>2.4</v>
      </c>
      <c r="N2108">
        <v>2.4</v>
      </c>
      <c r="R2108" s="51">
        <f>Table71417[[#This Row],[Climate finance ($ million)]]/Table71417[[#This Row],[Total commitment ($ million)]]</f>
        <v>1</v>
      </c>
      <c r="S2108" t="s">
        <v>11395</v>
      </c>
      <c r="T2108" s="1" t="s">
        <v>8818</v>
      </c>
    </row>
    <row r="2109" spans="1:20" x14ac:dyDescent="0.25">
      <c r="A2109" t="s">
        <v>8816</v>
      </c>
      <c r="B2109" s="40" t="s">
        <v>91</v>
      </c>
      <c r="C2109" t="s">
        <v>6165</v>
      </c>
      <c r="F2109" s="10">
        <v>2021</v>
      </c>
      <c r="G2109" s="40" t="s">
        <v>9334</v>
      </c>
      <c r="H2109" s="40" t="s">
        <v>12301</v>
      </c>
      <c r="I2109" t="s">
        <v>5170</v>
      </c>
      <c r="J2109">
        <v>18.8</v>
      </c>
      <c r="N2109">
        <v>18.8</v>
      </c>
      <c r="R2109" s="51">
        <f>Table71417[[#This Row],[Climate finance ($ million)]]/Table71417[[#This Row],[Total commitment ($ million)]]</f>
        <v>1</v>
      </c>
      <c r="S2109" t="s">
        <v>11395</v>
      </c>
      <c r="T2109" s="1" t="s">
        <v>8818</v>
      </c>
    </row>
    <row r="2110" spans="1:20" x14ac:dyDescent="0.25">
      <c r="A2110" t="s">
        <v>8816</v>
      </c>
      <c r="B2110" s="40" t="s">
        <v>91</v>
      </c>
      <c r="C2110" t="s">
        <v>12189</v>
      </c>
      <c r="F2110" s="10">
        <v>2021</v>
      </c>
      <c r="G2110" s="40" t="s">
        <v>658</v>
      </c>
      <c r="H2110" s="40" t="s">
        <v>12301</v>
      </c>
      <c r="I2110" t="s">
        <v>5170</v>
      </c>
      <c r="J2110">
        <v>3.3</v>
      </c>
      <c r="N2110">
        <v>3.3</v>
      </c>
      <c r="R2110" s="51">
        <f>Table71417[[#This Row],[Climate finance ($ million)]]/Table71417[[#This Row],[Total commitment ($ million)]]</f>
        <v>1</v>
      </c>
      <c r="S2110" t="s">
        <v>11395</v>
      </c>
      <c r="T2110" s="1" t="s">
        <v>8818</v>
      </c>
    </row>
    <row r="2111" spans="1:20" x14ac:dyDescent="0.25">
      <c r="A2111" t="s">
        <v>8816</v>
      </c>
      <c r="B2111" s="40" t="s">
        <v>91</v>
      </c>
      <c r="C2111" t="s">
        <v>12190</v>
      </c>
      <c r="F2111" s="10">
        <v>2021</v>
      </c>
      <c r="G2111" s="40" t="s">
        <v>658</v>
      </c>
      <c r="H2111" s="40" t="s">
        <v>12301</v>
      </c>
      <c r="I2111" t="s">
        <v>5170</v>
      </c>
      <c r="J2111">
        <v>2.7</v>
      </c>
      <c r="N2111">
        <v>2.7</v>
      </c>
      <c r="R2111" s="51">
        <f>Table71417[[#This Row],[Climate finance ($ million)]]/Table71417[[#This Row],[Total commitment ($ million)]]</f>
        <v>1</v>
      </c>
      <c r="S2111" t="s">
        <v>11395</v>
      </c>
      <c r="T2111" s="1" t="s">
        <v>8818</v>
      </c>
    </row>
    <row r="2112" spans="1:20" x14ac:dyDescent="0.25">
      <c r="A2112" t="s">
        <v>8816</v>
      </c>
      <c r="B2112" s="40" t="s">
        <v>91</v>
      </c>
      <c r="C2112" t="s">
        <v>12303</v>
      </c>
      <c r="F2112" s="10">
        <v>2021</v>
      </c>
      <c r="G2112" s="40" t="s">
        <v>6358</v>
      </c>
      <c r="H2112" s="40" t="s">
        <v>12301</v>
      </c>
      <c r="I2112" t="s">
        <v>5170</v>
      </c>
      <c r="J2112">
        <v>14.3</v>
      </c>
      <c r="N2112">
        <v>14.3</v>
      </c>
      <c r="R2112" s="51">
        <f>Table71417[[#This Row],[Climate finance ($ million)]]/Table71417[[#This Row],[Total commitment ($ million)]]</f>
        <v>1</v>
      </c>
      <c r="S2112" t="s">
        <v>11395</v>
      </c>
      <c r="T2112" s="1" t="s">
        <v>8818</v>
      </c>
    </row>
    <row r="2113" spans="1:20" x14ac:dyDescent="0.25">
      <c r="A2113" t="s">
        <v>8816</v>
      </c>
      <c r="B2113" s="40" t="s">
        <v>91</v>
      </c>
      <c r="C2113" t="s">
        <v>12180</v>
      </c>
      <c r="F2113" s="10">
        <v>2021</v>
      </c>
      <c r="G2113" s="40" t="s">
        <v>6375</v>
      </c>
      <c r="H2113" s="40" t="s">
        <v>12301</v>
      </c>
      <c r="I2113" t="s">
        <v>5170</v>
      </c>
      <c r="J2113">
        <v>1</v>
      </c>
      <c r="N2113">
        <v>1</v>
      </c>
      <c r="R2113" s="51">
        <f>Table71417[[#This Row],[Climate finance ($ million)]]/Table71417[[#This Row],[Total commitment ($ million)]]</f>
        <v>1</v>
      </c>
      <c r="S2113" t="s">
        <v>11395</v>
      </c>
      <c r="T2113" s="1" t="s">
        <v>8818</v>
      </c>
    </row>
    <row r="2114" spans="1:20" x14ac:dyDescent="0.25">
      <c r="A2114" t="s">
        <v>8816</v>
      </c>
      <c r="B2114" s="40" t="s">
        <v>91</v>
      </c>
      <c r="C2114" t="s">
        <v>12334</v>
      </c>
      <c r="F2114" s="10">
        <v>2021</v>
      </c>
      <c r="G2114" s="40" t="s">
        <v>8808</v>
      </c>
      <c r="H2114" t="s">
        <v>11395</v>
      </c>
      <c r="I2114" t="s">
        <v>5170</v>
      </c>
      <c r="J2114">
        <v>2</v>
      </c>
      <c r="N2114">
        <v>2</v>
      </c>
      <c r="R2114" s="51">
        <f>Table71417[[#This Row],[Climate finance ($ million)]]/Table71417[[#This Row],[Total commitment ($ million)]]</f>
        <v>1</v>
      </c>
      <c r="S2114" t="s">
        <v>11395</v>
      </c>
      <c r="T2114" s="1" t="s">
        <v>8818</v>
      </c>
    </row>
    <row r="2115" spans="1:20" x14ac:dyDescent="0.25">
      <c r="A2115" t="s">
        <v>8816</v>
      </c>
      <c r="B2115" s="40" t="s">
        <v>66</v>
      </c>
      <c r="C2115" t="s">
        <v>12246</v>
      </c>
      <c r="F2115" s="10">
        <v>2021</v>
      </c>
      <c r="G2115" s="40" t="s">
        <v>6429</v>
      </c>
      <c r="H2115" s="40" t="s">
        <v>12301</v>
      </c>
      <c r="I2115" t="s">
        <v>4856</v>
      </c>
      <c r="J2115">
        <v>8</v>
      </c>
      <c r="N2115">
        <v>8</v>
      </c>
      <c r="R2115" s="51">
        <f>Table71417[[#This Row],[Climate finance ($ million)]]/Table71417[[#This Row],[Total commitment ($ million)]]</f>
        <v>1</v>
      </c>
      <c r="S2115" t="s">
        <v>11395</v>
      </c>
      <c r="T2115" s="1" t="s">
        <v>8818</v>
      </c>
    </row>
    <row r="2116" spans="1:20" x14ac:dyDescent="0.25">
      <c r="A2116" t="s">
        <v>8816</v>
      </c>
      <c r="B2116" s="40" t="s">
        <v>91</v>
      </c>
      <c r="C2116" t="s">
        <v>6139</v>
      </c>
      <c r="F2116" s="10">
        <v>2021</v>
      </c>
      <c r="G2116" s="40" t="s">
        <v>525</v>
      </c>
      <c r="H2116" s="40" t="s">
        <v>12301</v>
      </c>
      <c r="I2116" t="s">
        <v>5170</v>
      </c>
      <c r="J2116">
        <v>1.1000000000000001</v>
      </c>
      <c r="N2116">
        <v>1.1000000000000001</v>
      </c>
      <c r="R2116" s="51">
        <f>Table71417[[#This Row],[Climate finance ($ million)]]/Table71417[[#This Row],[Total commitment ($ million)]]</f>
        <v>1</v>
      </c>
      <c r="S2116" t="s">
        <v>11395</v>
      </c>
      <c r="T2116" s="1" t="s">
        <v>8818</v>
      </c>
    </row>
    <row r="2117" spans="1:20" x14ac:dyDescent="0.25">
      <c r="A2117" t="s">
        <v>8816</v>
      </c>
      <c r="B2117" s="40" t="s">
        <v>91</v>
      </c>
      <c r="C2117" t="s">
        <v>6128</v>
      </c>
      <c r="F2117" s="10">
        <v>2021</v>
      </c>
      <c r="G2117" s="40" t="s">
        <v>4725</v>
      </c>
      <c r="H2117" s="40" t="s">
        <v>12301</v>
      </c>
      <c r="I2117" t="s">
        <v>4924</v>
      </c>
      <c r="J2117">
        <v>13.5</v>
      </c>
      <c r="N2117">
        <v>13.5</v>
      </c>
      <c r="R2117" s="51">
        <f>Table71417[[#This Row],[Climate finance ($ million)]]/Table71417[[#This Row],[Total commitment ($ million)]]</f>
        <v>1</v>
      </c>
      <c r="S2117" t="s">
        <v>11395</v>
      </c>
      <c r="T2117" s="1" t="s">
        <v>8818</v>
      </c>
    </row>
    <row r="2118" spans="1:20" x14ac:dyDescent="0.25">
      <c r="A2118" t="s">
        <v>8816</v>
      </c>
      <c r="B2118" s="40" t="s">
        <v>91</v>
      </c>
      <c r="C2118" t="s">
        <v>6122</v>
      </c>
      <c r="F2118" s="10">
        <v>2021</v>
      </c>
      <c r="G2118" s="40" t="s">
        <v>4726</v>
      </c>
      <c r="H2118" t="s">
        <v>11395</v>
      </c>
      <c r="I2118" t="s">
        <v>84</v>
      </c>
      <c r="J2118">
        <v>69.2</v>
      </c>
      <c r="N2118">
        <v>41.5</v>
      </c>
      <c r="R2118" s="51">
        <f>Table71417[[#This Row],[Climate finance ($ million)]]/Table71417[[#This Row],[Total commitment ($ million)]]</f>
        <v>0.5997109826589595</v>
      </c>
      <c r="S2118" t="s">
        <v>11395</v>
      </c>
      <c r="T2118" s="1" t="s">
        <v>8818</v>
      </c>
    </row>
    <row r="2119" spans="1:20" x14ac:dyDescent="0.25">
      <c r="A2119" t="s">
        <v>8816</v>
      </c>
      <c r="B2119" s="46" t="s">
        <v>66</v>
      </c>
      <c r="C2119" t="s">
        <v>6099</v>
      </c>
      <c r="F2119" s="10">
        <v>2021</v>
      </c>
      <c r="G2119" s="46" t="s">
        <v>9642</v>
      </c>
      <c r="H2119" t="s">
        <v>11395</v>
      </c>
      <c r="I2119" t="s">
        <v>141</v>
      </c>
      <c r="J2119">
        <v>3</v>
      </c>
      <c r="N2119">
        <v>3</v>
      </c>
      <c r="R2119" s="51">
        <f>Table71417[[#This Row],[Climate finance ($ million)]]/Table71417[[#This Row],[Total commitment ($ million)]]</f>
        <v>1</v>
      </c>
      <c r="S2119" t="s">
        <v>11395</v>
      </c>
      <c r="T2119" s="1" t="s">
        <v>8818</v>
      </c>
    </row>
    <row r="2120" spans="1:20" x14ac:dyDescent="0.25">
      <c r="A2120" t="s">
        <v>8816</v>
      </c>
      <c r="B2120" s="40" t="s">
        <v>91</v>
      </c>
      <c r="C2120" t="s">
        <v>12305</v>
      </c>
      <c r="F2120" s="10">
        <v>2021</v>
      </c>
      <c r="G2120" s="40" t="s">
        <v>9392</v>
      </c>
      <c r="H2120" t="s">
        <v>11395</v>
      </c>
      <c r="I2120" t="s">
        <v>5170</v>
      </c>
      <c r="J2120">
        <v>64</v>
      </c>
      <c r="N2120">
        <v>64</v>
      </c>
      <c r="R2120" s="51">
        <f>Table71417[[#This Row],[Climate finance ($ million)]]/Table71417[[#This Row],[Total commitment ($ million)]]</f>
        <v>1</v>
      </c>
      <c r="S2120" t="s">
        <v>11395</v>
      </c>
      <c r="T2120" s="1" t="s">
        <v>8818</v>
      </c>
    </row>
    <row r="2121" spans="1:20" x14ac:dyDescent="0.25">
      <c r="A2121" t="s">
        <v>8816</v>
      </c>
      <c r="B2121" s="40" t="s">
        <v>91</v>
      </c>
      <c r="C2121" t="s">
        <v>12212</v>
      </c>
      <c r="F2121" s="10">
        <v>2021</v>
      </c>
      <c r="G2121" s="40" t="s">
        <v>9364</v>
      </c>
      <c r="H2121" s="40" t="s">
        <v>12301</v>
      </c>
      <c r="I2121" t="s">
        <v>5170</v>
      </c>
      <c r="J2121">
        <v>35</v>
      </c>
      <c r="N2121">
        <v>35</v>
      </c>
      <c r="R2121" s="51">
        <f>Table71417[[#This Row],[Climate finance ($ million)]]/Table71417[[#This Row],[Total commitment ($ million)]]</f>
        <v>1</v>
      </c>
      <c r="S2121" t="s">
        <v>11395</v>
      </c>
      <c r="T2121" s="1" t="s">
        <v>8818</v>
      </c>
    </row>
    <row r="2122" spans="1:20" x14ac:dyDescent="0.25">
      <c r="A2122" t="s">
        <v>8816</v>
      </c>
      <c r="B2122" s="40" t="s">
        <v>91</v>
      </c>
      <c r="C2122" t="s">
        <v>12306</v>
      </c>
      <c r="F2122" s="10">
        <v>2021</v>
      </c>
      <c r="G2122" s="40" t="s">
        <v>9392</v>
      </c>
      <c r="H2122" t="s">
        <v>11395</v>
      </c>
      <c r="I2122" t="s">
        <v>5170</v>
      </c>
      <c r="J2122">
        <v>35</v>
      </c>
      <c r="N2122">
        <v>35</v>
      </c>
      <c r="R2122" s="51">
        <f>Table71417[[#This Row],[Climate finance ($ million)]]/Table71417[[#This Row],[Total commitment ($ million)]]</f>
        <v>1</v>
      </c>
      <c r="S2122" t="s">
        <v>11395</v>
      </c>
      <c r="T2122" s="1" t="s">
        <v>8818</v>
      </c>
    </row>
    <row r="2123" spans="1:20" x14ac:dyDescent="0.25">
      <c r="A2123" t="s">
        <v>8816</v>
      </c>
      <c r="B2123" s="40" t="s">
        <v>91</v>
      </c>
      <c r="C2123" t="s">
        <v>12307</v>
      </c>
      <c r="F2123" s="10">
        <v>2021</v>
      </c>
      <c r="G2123" s="40" t="s">
        <v>6992</v>
      </c>
      <c r="H2123" t="s">
        <v>11395</v>
      </c>
      <c r="I2123" t="s">
        <v>5170</v>
      </c>
      <c r="J2123">
        <v>37.5</v>
      </c>
      <c r="N2123">
        <v>37.5</v>
      </c>
      <c r="R2123" s="51">
        <f>Table71417[[#This Row],[Climate finance ($ million)]]/Table71417[[#This Row],[Total commitment ($ million)]]</f>
        <v>1</v>
      </c>
      <c r="S2123" t="s">
        <v>11395</v>
      </c>
      <c r="T2123" s="1" t="s">
        <v>8818</v>
      </c>
    </row>
    <row r="2124" spans="1:20" x14ac:dyDescent="0.25">
      <c r="A2124" t="s">
        <v>8816</v>
      </c>
      <c r="B2124" s="40" t="s">
        <v>91</v>
      </c>
      <c r="C2124" t="s">
        <v>12308</v>
      </c>
      <c r="F2124" s="10">
        <v>2021</v>
      </c>
      <c r="G2124" s="40" t="s">
        <v>9392</v>
      </c>
      <c r="H2124" t="s">
        <v>11395</v>
      </c>
      <c r="I2124" t="s">
        <v>5170</v>
      </c>
      <c r="J2124">
        <v>30</v>
      </c>
      <c r="N2124">
        <v>30</v>
      </c>
      <c r="R2124" s="51">
        <f>Table71417[[#This Row],[Climate finance ($ million)]]/Table71417[[#This Row],[Total commitment ($ million)]]</f>
        <v>1</v>
      </c>
      <c r="S2124" t="s">
        <v>11395</v>
      </c>
      <c r="T2124" s="1" t="s">
        <v>8818</v>
      </c>
    </row>
    <row r="2125" spans="1:20" x14ac:dyDescent="0.25">
      <c r="A2125" t="s">
        <v>8816</v>
      </c>
      <c r="B2125" s="40" t="s">
        <v>91</v>
      </c>
      <c r="C2125" t="s">
        <v>6110</v>
      </c>
      <c r="F2125" s="10">
        <v>2021</v>
      </c>
      <c r="G2125" s="40" t="s">
        <v>7066</v>
      </c>
      <c r="H2125" t="s">
        <v>11395</v>
      </c>
      <c r="I2125" t="s">
        <v>141</v>
      </c>
      <c r="J2125">
        <v>38.1</v>
      </c>
      <c r="N2125">
        <v>38.1</v>
      </c>
      <c r="R2125" s="51">
        <f>Table71417[[#This Row],[Climate finance ($ million)]]/Table71417[[#This Row],[Total commitment ($ million)]]</f>
        <v>1</v>
      </c>
      <c r="S2125" t="s">
        <v>11395</v>
      </c>
      <c r="T2125" s="1" t="s">
        <v>8818</v>
      </c>
    </row>
    <row r="2126" spans="1:20" x14ac:dyDescent="0.25">
      <c r="A2126" t="s">
        <v>8816</v>
      </c>
      <c r="C2126" t="s">
        <v>6131</v>
      </c>
      <c r="F2126" s="10">
        <v>2021</v>
      </c>
      <c r="G2126" t="s">
        <v>11395</v>
      </c>
      <c r="H2126" t="s">
        <v>11395</v>
      </c>
      <c r="I2126" t="s">
        <v>5597</v>
      </c>
      <c r="J2126">
        <v>103.5</v>
      </c>
      <c r="N2126">
        <v>103.5</v>
      </c>
      <c r="R2126" s="51">
        <f>Table71417[[#This Row],[Climate finance ($ million)]]/Table71417[[#This Row],[Total commitment ($ million)]]</f>
        <v>1</v>
      </c>
      <c r="S2126" t="s">
        <v>11395</v>
      </c>
      <c r="T2126" s="1" t="s">
        <v>8818</v>
      </c>
    </row>
    <row r="2127" spans="1:20" x14ac:dyDescent="0.25">
      <c r="A2127" t="s">
        <v>8816</v>
      </c>
      <c r="B2127" s="40" t="s">
        <v>91</v>
      </c>
      <c r="C2127" t="s">
        <v>12310</v>
      </c>
      <c r="F2127" s="10">
        <v>2021</v>
      </c>
      <c r="G2127" s="40" t="s">
        <v>9364</v>
      </c>
      <c r="H2127" t="s">
        <v>11395</v>
      </c>
      <c r="I2127" t="s">
        <v>5170</v>
      </c>
      <c r="J2127">
        <v>50</v>
      </c>
      <c r="N2127">
        <v>50</v>
      </c>
      <c r="R2127" s="51">
        <f>Table71417[[#This Row],[Climate finance ($ million)]]/Table71417[[#This Row],[Total commitment ($ million)]]</f>
        <v>1</v>
      </c>
      <c r="S2127" t="s">
        <v>11395</v>
      </c>
      <c r="T2127" s="1" t="s">
        <v>8818</v>
      </c>
    </row>
    <row r="2128" spans="1:20" x14ac:dyDescent="0.25">
      <c r="A2128" t="s">
        <v>8816</v>
      </c>
      <c r="C2128" t="s">
        <v>6135</v>
      </c>
      <c r="F2128" s="10">
        <v>2021</v>
      </c>
      <c r="G2128" t="s">
        <v>11395</v>
      </c>
      <c r="H2128" t="s">
        <v>11395</v>
      </c>
      <c r="I2128" t="s">
        <v>5597</v>
      </c>
      <c r="J2128">
        <v>12</v>
      </c>
      <c r="N2128">
        <v>8.5</v>
      </c>
      <c r="R2128" s="51">
        <f>Table71417[[#This Row],[Climate finance ($ million)]]/Table71417[[#This Row],[Total commitment ($ million)]]</f>
        <v>0.70833333333333337</v>
      </c>
      <c r="S2128" t="s">
        <v>11395</v>
      </c>
      <c r="T2128" s="1" t="s">
        <v>8818</v>
      </c>
    </row>
    <row r="2129" spans="1:20" x14ac:dyDescent="0.25">
      <c r="A2129" t="s">
        <v>8816</v>
      </c>
      <c r="C2129" t="s">
        <v>6111</v>
      </c>
      <c r="F2129" s="10">
        <v>2021</v>
      </c>
      <c r="G2129" s="46" t="s">
        <v>6903</v>
      </c>
      <c r="H2129" t="s">
        <v>11395</v>
      </c>
      <c r="I2129" t="s">
        <v>141</v>
      </c>
      <c r="J2129">
        <v>14.2</v>
      </c>
      <c r="N2129">
        <v>14.2</v>
      </c>
      <c r="R2129" s="51">
        <f>Table71417[[#This Row],[Climate finance ($ million)]]/Table71417[[#This Row],[Total commitment ($ million)]]</f>
        <v>1</v>
      </c>
      <c r="S2129" t="s">
        <v>11395</v>
      </c>
      <c r="T2129" s="1" t="s">
        <v>8818</v>
      </c>
    </row>
    <row r="2130" spans="1:20" x14ac:dyDescent="0.25">
      <c r="A2130" t="s">
        <v>8816</v>
      </c>
      <c r="B2130" s="40" t="s">
        <v>91</v>
      </c>
      <c r="C2130" t="s">
        <v>12311</v>
      </c>
      <c r="F2130" s="10">
        <v>2021</v>
      </c>
      <c r="G2130" s="40" t="s">
        <v>6992</v>
      </c>
      <c r="H2130" t="s">
        <v>11395</v>
      </c>
      <c r="I2130" t="s">
        <v>5170</v>
      </c>
      <c r="J2130">
        <v>16</v>
      </c>
      <c r="N2130">
        <v>16</v>
      </c>
      <c r="R2130" s="51">
        <f>Table71417[[#This Row],[Climate finance ($ million)]]/Table71417[[#This Row],[Total commitment ($ million)]]</f>
        <v>1</v>
      </c>
      <c r="S2130" t="s">
        <v>11395</v>
      </c>
      <c r="T2130" s="1" t="s">
        <v>8818</v>
      </c>
    </row>
    <row r="2131" spans="1:20" x14ac:dyDescent="0.25">
      <c r="A2131" t="s">
        <v>8816</v>
      </c>
      <c r="B2131" s="40" t="s">
        <v>91</v>
      </c>
      <c r="C2131" t="s">
        <v>12312</v>
      </c>
      <c r="F2131" s="10">
        <v>2021</v>
      </c>
      <c r="G2131" s="40" t="s">
        <v>6992</v>
      </c>
      <c r="H2131" t="s">
        <v>11395</v>
      </c>
      <c r="I2131" t="s">
        <v>5170</v>
      </c>
      <c r="J2131">
        <v>10.7</v>
      </c>
      <c r="N2131">
        <v>10.7</v>
      </c>
      <c r="R2131" s="51">
        <f>Table71417[[#This Row],[Climate finance ($ million)]]/Table71417[[#This Row],[Total commitment ($ million)]]</f>
        <v>1</v>
      </c>
      <c r="S2131" t="s">
        <v>11395</v>
      </c>
      <c r="T2131" s="1" t="s">
        <v>8818</v>
      </c>
    </row>
    <row r="2132" spans="1:20" x14ac:dyDescent="0.25">
      <c r="A2132" t="s">
        <v>8816</v>
      </c>
      <c r="B2132" s="40" t="s">
        <v>91</v>
      </c>
      <c r="C2132" t="s">
        <v>12313</v>
      </c>
      <c r="F2132" s="10">
        <v>2021</v>
      </c>
      <c r="G2132" s="40" t="s">
        <v>9392</v>
      </c>
      <c r="H2132" t="s">
        <v>11395</v>
      </c>
      <c r="I2132" t="s">
        <v>5170</v>
      </c>
      <c r="J2132">
        <v>51.6</v>
      </c>
      <c r="N2132">
        <v>51.6</v>
      </c>
      <c r="R2132" s="51">
        <f>Table71417[[#This Row],[Climate finance ($ million)]]/Table71417[[#This Row],[Total commitment ($ million)]]</f>
        <v>1</v>
      </c>
      <c r="S2132" t="s">
        <v>11395</v>
      </c>
      <c r="T2132" s="1" t="s">
        <v>8818</v>
      </c>
    </row>
    <row r="2133" spans="1:20" x14ac:dyDescent="0.25">
      <c r="A2133" t="s">
        <v>8816</v>
      </c>
      <c r="B2133" s="40" t="s">
        <v>91</v>
      </c>
      <c r="C2133" t="s">
        <v>6109</v>
      </c>
      <c r="F2133" s="10">
        <v>2021</v>
      </c>
      <c r="G2133" s="40" t="s">
        <v>12167</v>
      </c>
      <c r="H2133" t="s">
        <v>11395</v>
      </c>
      <c r="I2133" t="s">
        <v>141</v>
      </c>
      <c r="J2133">
        <v>75.5</v>
      </c>
      <c r="N2133">
        <v>75.5</v>
      </c>
      <c r="R2133" s="51">
        <f>Table71417[[#This Row],[Climate finance ($ million)]]/Table71417[[#This Row],[Total commitment ($ million)]]</f>
        <v>1</v>
      </c>
      <c r="S2133" t="s">
        <v>11395</v>
      </c>
      <c r="T2133" s="1" t="s">
        <v>8818</v>
      </c>
    </row>
    <row r="2134" spans="1:20" x14ac:dyDescent="0.25">
      <c r="A2134" t="s">
        <v>8816</v>
      </c>
      <c r="B2134" s="40" t="s">
        <v>66</v>
      </c>
      <c r="C2134" t="s">
        <v>6117</v>
      </c>
      <c r="F2134" s="10">
        <v>2021</v>
      </c>
      <c r="G2134" s="40" t="s">
        <v>306</v>
      </c>
      <c r="H2134" t="s">
        <v>11395</v>
      </c>
      <c r="I2134" t="s">
        <v>141</v>
      </c>
      <c r="J2134">
        <v>66.3</v>
      </c>
      <c r="N2134">
        <v>66.3</v>
      </c>
      <c r="R2134" s="51">
        <f>Table71417[[#This Row],[Climate finance ($ million)]]/Table71417[[#This Row],[Total commitment ($ million)]]</f>
        <v>1</v>
      </c>
      <c r="S2134" t="s">
        <v>11395</v>
      </c>
      <c r="T2134" s="1" t="s">
        <v>8818</v>
      </c>
    </row>
    <row r="2135" spans="1:20" x14ac:dyDescent="0.25">
      <c r="A2135" t="s">
        <v>8816</v>
      </c>
      <c r="C2135" t="s">
        <v>6244</v>
      </c>
      <c r="F2135" s="10">
        <v>2021</v>
      </c>
      <c r="G2135" s="46" t="s">
        <v>6903</v>
      </c>
      <c r="H2135" t="s">
        <v>11395</v>
      </c>
      <c r="I2135" t="s">
        <v>4924</v>
      </c>
      <c r="J2135">
        <v>3.3</v>
      </c>
      <c r="N2135">
        <v>3.3</v>
      </c>
      <c r="R2135" s="51">
        <f>Table71417[[#This Row],[Climate finance ($ million)]]/Table71417[[#This Row],[Total commitment ($ million)]]</f>
        <v>1</v>
      </c>
      <c r="S2135" t="s">
        <v>11395</v>
      </c>
      <c r="T2135" s="1" t="s">
        <v>8818</v>
      </c>
    </row>
    <row r="2136" spans="1:20" x14ac:dyDescent="0.25">
      <c r="A2136" t="s">
        <v>8816</v>
      </c>
      <c r="B2136" s="40" t="s">
        <v>66</v>
      </c>
      <c r="C2136" t="s">
        <v>6132</v>
      </c>
      <c r="F2136" s="10">
        <v>2021</v>
      </c>
      <c r="G2136" s="40" t="s">
        <v>306</v>
      </c>
      <c r="H2136" t="s">
        <v>11395</v>
      </c>
      <c r="I2136" t="s">
        <v>84</v>
      </c>
      <c r="J2136">
        <v>11.6</v>
      </c>
      <c r="N2136">
        <v>10.9</v>
      </c>
      <c r="R2136" s="51">
        <f>Table71417[[#This Row],[Climate finance ($ million)]]/Table71417[[#This Row],[Total commitment ($ million)]]</f>
        <v>0.93965517241379315</v>
      </c>
      <c r="S2136" t="s">
        <v>11395</v>
      </c>
      <c r="T2136" s="1" t="s">
        <v>8818</v>
      </c>
    </row>
    <row r="2137" spans="1:20" x14ac:dyDescent="0.25">
      <c r="A2137" t="s">
        <v>8816</v>
      </c>
      <c r="B2137" s="40" t="s">
        <v>91</v>
      </c>
      <c r="C2137" t="s">
        <v>12249</v>
      </c>
      <c r="F2137" s="10">
        <v>2021</v>
      </c>
      <c r="G2137" s="40" t="s">
        <v>9392</v>
      </c>
      <c r="H2137" s="40" t="s">
        <v>12301</v>
      </c>
      <c r="I2137" t="s">
        <v>5170</v>
      </c>
      <c r="J2137">
        <v>20</v>
      </c>
      <c r="N2137">
        <v>20</v>
      </c>
      <c r="R2137" s="51">
        <f>Table71417[[#This Row],[Climate finance ($ million)]]/Table71417[[#This Row],[Total commitment ($ million)]]</f>
        <v>1</v>
      </c>
      <c r="S2137" t="s">
        <v>11395</v>
      </c>
      <c r="T2137" s="1" t="s">
        <v>8818</v>
      </c>
    </row>
    <row r="2138" spans="1:20" x14ac:dyDescent="0.25">
      <c r="A2138" t="s">
        <v>8816</v>
      </c>
      <c r="B2138" s="40" t="s">
        <v>91</v>
      </c>
      <c r="C2138" t="s">
        <v>12200</v>
      </c>
      <c r="F2138" s="10">
        <v>2021</v>
      </c>
      <c r="G2138" s="40" t="s">
        <v>6992</v>
      </c>
      <c r="H2138" s="40" t="s">
        <v>12301</v>
      </c>
      <c r="I2138" t="s">
        <v>5170</v>
      </c>
      <c r="J2138">
        <v>39</v>
      </c>
      <c r="N2138">
        <v>39</v>
      </c>
      <c r="R2138" s="51">
        <f>Table71417[[#This Row],[Climate finance ($ million)]]/Table71417[[#This Row],[Total commitment ($ million)]]</f>
        <v>1</v>
      </c>
      <c r="S2138" t="s">
        <v>11395</v>
      </c>
      <c r="T2138" s="1" t="s">
        <v>8818</v>
      </c>
    </row>
    <row r="2139" spans="1:20" x14ac:dyDescent="0.25">
      <c r="A2139" t="s">
        <v>8816</v>
      </c>
      <c r="B2139" s="40" t="s">
        <v>91</v>
      </c>
      <c r="C2139" t="s">
        <v>12314</v>
      </c>
      <c r="F2139" s="10">
        <v>2021</v>
      </c>
      <c r="G2139" s="40" t="s">
        <v>6992</v>
      </c>
      <c r="H2139" t="s">
        <v>11395</v>
      </c>
      <c r="I2139" t="s">
        <v>5170</v>
      </c>
      <c r="J2139">
        <v>40</v>
      </c>
      <c r="N2139">
        <v>40</v>
      </c>
      <c r="R2139" s="51">
        <f>Table71417[[#This Row],[Climate finance ($ million)]]/Table71417[[#This Row],[Total commitment ($ million)]]</f>
        <v>1</v>
      </c>
      <c r="S2139" t="s">
        <v>11395</v>
      </c>
      <c r="T2139" s="1" t="s">
        <v>8818</v>
      </c>
    </row>
    <row r="2140" spans="1:20" x14ac:dyDescent="0.25">
      <c r="A2140" t="s">
        <v>8816</v>
      </c>
      <c r="B2140" s="40" t="s">
        <v>91</v>
      </c>
      <c r="C2140" t="s">
        <v>12316</v>
      </c>
      <c r="F2140" s="10">
        <v>2021</v>
      </c>
      <c r="G2140" s="40" t="s">
        <v>4725</v>
      </c>
      <c r="H2140" t="s">
        <v>11395</v>
      </c>
      <c r="I2140" t="s">
        <v>5170</v>
      </c>
      <c r="J2140">
        <v>29.5</v>
      </c>
      <c r="N2140">
        <v>29.5</v>
      </c>
      <c r="R2140" s="51">
        <f>Table71417[[#This Row],[Climate finance ($ million)]]/Table71417[[#This Row],[Total commitment ($ million)]]</f>
        <v>1</v>
      </c>
      <c r="S2140" t="s">
        <v>11395</v>
      </c>
      <c r="T2140" s="1" t="s">
        <v>8818</v>
      </c>
    </row>
    <row r="2141" spans="1:20" x14ac:dyDescent="0.25">
      <c r="A2141" t="s">
        <v>8816</v>
      </c>
      <c r="B2141" s="40" t="s">
        <v>91</v>
      </c>
      <c r="C2141" t="s">
        <v>12317</v>
      </c>
      <c r="F2141" s="10">
        <v>2021</v>
      </c>
      <c r="G2141" s="40" t="s">
        <v>4725</v>
      </c>
      <c r="H2141" t="s">
        <v>11395</v>
      </c>
      <c r="I2141" t="s">
        <v>5170</v>
      </c>
      <c r="J2141">
        <v>14.7</v>
      </c>
      <c r="N2141">
        <v>14.7</v>
      </c>
      <c r="R2141" s="51">
        <f>Table71417[[#This Row],[Climate finance ($ million)]]/Table71417[[#This Row],[Total commitment ($ million)]]</f>
        <v>1</v>
      </c>
      <c r="S2141" t="s">
        <v>11395</v>
      </c>
      <c r="T2141" s="1" t="s">
        <v>8818</v>
      </c>
    </row>
    <row r="2142" spans="1:20" x14ac:dyDescent="0.25">
      <c r="A2142" t="s">
        <v>8816</v>
      </c>
      <c r="B2142" s="40" t="s">
        <v>91</v>
      </c>
      <c r="C2142" t="s">
        <v>6264</v>
      </c>
      <c r="F2142" s="10">
        <v>2021</v>
      </c>
      <c r="G2142" s="40" t="s">
        <v>4725</v>
      </c>
      <c r="H2142" s="40" t="s">
        <v>12391</v>
      </c>
      <c r="I2142" t="s">
        <v>5170</v>
      </c>
      <c r="J2142">
        <v>10.8</v>
      </c>
      <c r="N2142">
        <v>10.8</v>
      </c>
      <c r="R2142" s="51">
        <f>Table71417[[#This Row],[Climate finance ($ million)]]/Table71417[[#This Row],[Total commitment ($ million)]]</f>
        <v>1</v>
      </c>
      <c r="S2142" t="s">
        <v>11395</v>
      </c>
      <c r="T2142" s="1" t="s">
        <v>8818</v>
      </c>
    </row>
    <row r="2143" spans="1:20" x14ac:dyDescent="0.25">
      <c r="A2143" t="s">
        <v>8816</v>
      </c>
      <c r="B2143" s="40" t="s">
        <v>91</v>
      </c>
      <c r="C2143" t="s">
        <v>12369</v>
      </c>
      <c r="F2143" s="10">
        <v>2021</v>
      </c>
      <c r="G2143" s="40" t="s">
        <v>9334</v>
      </c>
      <c r="H2143" s="40" t="s">
        <v>318</v>
      </c>
      <c r="I2143" t="s">
        <v>5170</v>
      </c>
      <c r="J2143">
        <v>0.9</v>
      </c>
      <c r="N2143">
        <v>0.9</v>
      </c>
      <c r="R2143" s="51">
        <f>Table71417[[#This Row],[Climate finance ($ million)]]/Table71417[[#This Row],[Total commitment ($ million)]]</f>
        <v>1</v>
      </c>
      <c r="S2143" t="s">
        <v>11395</v>
      </c>
      <c r="T2143" s="1" t="s">
        <v>8818</v>
      </c>
    </row>
    <row r="2144" spans="1:20" x14ac:dyDescent="0.25">
      <c r="A2144" t="s">
        <v>8816</v>
      </c>
      <c r="B2144" s="40" t="s">
        <v>91</v>
      </c>
      <c r="C2144" t="s">
        <v>12191</v>
      </c>
      <c r="F2144" s="10">
        <v>2021</v>
      </c>
      <c r="G2144" s="40" t="s">
        <v>11397</v>
      </c>
      <c r="H2144" s="40" t="s">
        <v>12391</v>
      </c>
      <c r="I2144" t="s">
        <v>5170</v>
      </c>
      <c r="J2144">
        <v>0</v>
      </c>
      <c r="N2144">
        <v>0</v>
      </c>
      <c r="R2144" s="51" t="e">
        <f>Table71417[[#This Row],[Climate finance ($ million)]]/Table71417[[#This Row],[Total commitment ($ million)]]</f>
        <v>#DIV/0!</v>
      </c>
      <c r="S2144" t="s">
        <v>11395</v>
      </c>
      <c r="T2144" s="1" t="s">
        <v>8818</v>
      </c>
    </row>
    <row r="2145" spans="1:20" x14ac:dyDescent="0.25">
      <c r="A2145" t="s">
        <v>8816</v>
      </c>
      <c r="B2145" s="40" t="s">
        <v>91</v>
      </c>
      <c r="C2145" t="s">
        <v>6257</v>
      </c>
      <c r="F2145" s="10">
        <v>2021</v>
      </c>
      <c r="G2145" s="40" t="s">
        <v>4733</v>
      </c>
      <c r="H2145" t="s">
        <v>11395</v>
      </c>
      <c r="I2145" t="s">
        <v>5170</v>
      </c>
      <c r="J2145">
        <v>4</v>
      </c>
      <c r="N2145">
        <v>4</v>
      </c>
      <c r="R2145" s="51">
        <f>Table71417[[#This Row],[Climate finance ($ million)]]/Table71417[[#This Row],[Total commitment ($ million)]]</f>
        <v>1</v>
      </c>
      <c r="S2145" t="s">
        <v>11395</v>
      </c>
      <c r="T2145" s="1" t="s">
        <v>8818</v>
      </c>
    </row>
    <row r="2146" spans="1:20" x14ac:dyDescent="0.25">
      <c r="A2146" t="s">
        <v>8816</v>
      </c>
      <c r="B2146" s="40" t="s">
        <v>91</v>
      </c>
      <c r="C2146" t="s">
        <v>12319</v>
      </c>
      <c r="F2146" s="10">
        <v>2021</v>
      </c>
      <c r="G2146" s="40" t="s">
        <v>6358</v>
      </c>
      <c r="H2146" t="s">
        <v>11395</v>
      </c>
      <c r="I2146" t="s">
        <v>5170</v>
      </c>
      <c r="J2146">
        <v>0.5</v>
      </c>
      <c r="N2146">
        <v>0.5</v>
      </c>
      <c r="R2146" s="51">
        <f>Table71417[[#This Row],[Climate finance ($ million)]]/Table71417[[#This Row],[Total commitment ($ million)]]</f>
        <v>1</v>
      </c>
      <c r="S2146" t="s">
        <v>11395</v>
      </c>
      <c r="T2146" s="1" t="s">
        <v>8818</v>
      </c>
    </row>
    <row r="2147" spans="1:20" x14ac:dyDescent="0.25">
      <c r="A2147" t="s">
        <v>8816</v>
      </c>
      <c r="B2147" s="40" t="s">
        <v>91</v>
      </c>
      <c r="C2147" t="s">
        <v>6256</v>
      </c>
      <c r="F2147" s="10">
        <v>2021</v>
      </c>
      <c r="G2147" s="40" t="s">
        <v>4725</v>
      </c>
      <c r="H2147" s="40" t="s">
        <v>318</v>
      </c>
      <c r="I2147" t="s">
        <v>5170</v>
      </c>
      <c r="J2147">
        <v>25.8</v>
      </c>
      <c r="N2147">
        <v>25.8</v>
      </c>
      <c r="R2147" s="51">
        <f>Table71417[[#This Row],[Climate finance ($ million)]]/Table71417[[#This Row],[Total commitment ($ million)]]</f>
        <v>1</v>
      </c>
      <c r="S2147" t="s">
        <v>11395</v>
      </c>
      <c r="T2147" s="1" t="s">
        <v>8818</v>
      </c>
    </row>
    <row r="2148" spans="1:20" x14ac:dyDescent="0.25">
      <c r="A2148" t="s">
        <v>8816</v>
      </c>
      <c r="B2148" s="40" t="s">
        <v>91</v>
      </c>
      <c r="C2148" t="s">
        <v>6255</v>
      </c>
      <c r="F2148" s="10">
        <v>2021</v>
      </c>
      <c r="G2148" s="40" t="s">
        <v>6992</v>
      </c>
      <c r="H2148" s="40" t="s">
        <v>12301</v>
      </c>
      <c r="I2148" t="s">
        <v>5170</v>
      </c>
      <c r="J2148">
        <v>1</v>
      </c>
      <c r="N2148">
        <v>1</v>
      </c>
      <c r="R2148" s="51">
        <f>Table71417[[#This Row],[Climate finance ($ million)]]/Table71417[[#This Row],[Total commitment ($ million)]]</f>
        <v>1</v>
      </c>
      <c r="S2148" t="s">
        <v>11395</v>
      </c>
      <c r="T2148" s="1" t="s">
        <v>8818</v>
      </c>
    </row>
    <row r="2149" spans="1:20" x14ac:dyDescent="0.25">
      <c r="A2149" t="s">
        <v>8816</v>
      </c>
      <c r="B2149" s="40" t="s">
        <v>91</v>
      </c>
      <c r="C2149" t="s">
        <v>6249</v>
      </c>
      <c r="F2149" s="10">
        <v>2021</v>
      </c>
      <c r="G2149" s="40" t="s">
        <v>715</v>
      </c>
      <c r="H2149" s="40" t="s">
        <v>12391</v>
      </c>
      <c r="I2149" t="s">
        <v>5170</v>
      </c>
      <c r="J2149">
        <v>0.1</v>
      </c>
      <c r="N2149">
        <v>0.1</v>
      </c>
      <c r="R2149" s="51">
        <f>Table71417[[#This Row],[Climate finance ($ million)]]/Table71417[[#This Row],[Total commitment ($ million)]]</f>
        <v>1</v>
      </c>
      <c r="S2149" t="s">
        <v>11395</v>
      </c>
      <c r="T2149" s="1" t="s">
        <v>8818</v>
      </c>
    </row>
    <row r="2150" spans="1:20" x14ac:dyDescent="0.25">
      <c r="A2150" t="s">
        <v>8816</v>
      </c>
      <c r="B2150" s="40" t="s">
        <v>91</v>
      </c>
      <c r="C2150" t="s">
        <v>12321</v>
      </c>
      <c r="F2150" s="10">
        <v>2021</v>
      </c>
      <c r="G2150" s="40" t="s">
        <v>9320</v>
      </c>
      <c r="H2150" t="s">
        <v>11395</v>
      </c>
      <c r="I2150" t="s">
        <v>5170</v>
      </c>
      <c r="J2150">
        <v>2.2999999999999998</v>
      </c>
      <c r="N2150">
        <v>2.2999999999999998</v>
      </c>
      <c r="R2150" s="51">
        <f>Table71417[[#This Row],[Climate finance ($ million)]]/Table71417[[#This Row],[Total commitment ($ million)]]</f>
        <v>1</v>
      </c>
      <c r="S2150" t="s">
        <v>11395</v>
      </c>
      <c r="T2150" s="1" t="s">
        <v>8818</v>
      </c>
    </row>
    <row r="2151" spans="1:20" x14ac:dyDescent="0.25">
      <c r="A2151" t="s">
        <v>8816</v>
      </c>
      <c r="B2151" s="40" t="s">
        <v>91</v>
      </c>
      <c r="C2151" t="s">
        <v>6258</v>
      </c>
      <c r="F2151" s="10">
        <v>2021</v>
      </c>
      <c r="G2151" s="40" t="s">
        <v>9364</v>
      </c>
      <c r="H2151" s="40" t="s">
        <v>318</v>
      </c>
      <c r="I2151" t="s">
        <v>5170</v>
      </c>
      <c r="J2151">
        <v>1.9</v>
      </c>
      <c r="N2151">
        <v>1.9</v>
      </c>
      <c r="R2151" s="51">
        <f>Table71417[[#This Row],[Climate finance ($ million)]]/Table71417[[#This Row],[Total commitment ($ million)]]</f>
        <v>1</v>
      </c>
      <c r="S2151" t="s">
        <v>11395</v>
      </c>
      <c r="T2151" s="1" t="s">
        <v>8818</v>
      </c>
    </row>
    <row r="2152" spans="1:20" x14ac:dyDescent="0.25">
      <c r="A2152" t="s">
        <v>8816</v>
      </c>
      <c r="B2152" s="40" t="s">
        <v>91</v>
      </c>
      <c r="C2152" t="s">
        <v>12271</v>
      </c>
      <c r="F2152" s="10">
        <v>2021</v>
      </c>
      <c r="G2152" s="40" t="s">
        <v>6903</v>
      </c>
      <c r="H2152" s="40" t="s">
        <v>12391</v>
      </c>
      <c r="I2152" t="s">
        <v>5170</v>
      </c>
      <c r="J2152">
        <v>0.7</v>
      </c>
      <c r="N2152">
        <v>0.7</v>
      </c>
      <c r="R2152" s="51">
        <f>Table71417[[#This Row],[Climate finance ($ million)]]/Table71417[[#This Row],[Total commitment ($ million)]]</f>
        <v>1</v>
      </c>
      <c r="S2152" t="s">
        <v>11395</v>
      </c>
      <c r="T2152" s="1" t="s">
        <v>8818</v>
      </c>
    </row>
    <row r="2153" spans="1:20" x14ac:dyDescent="0.25">
      <c r="A2153" t="s">
        <v>8816</v>
      </c>
      <c r="B2153" s="40" t="s">
        <v>91</v>
      </c>
      <c r="C2153" t="s">
        <v>6260</v>
      </c>
      <c r="F2153" s="10">
        <v>2021</v>
      </c>
      <c r="G2153" s="40" t="s">
        <v>62</v>
      </c>
      <c r="H2153" t="s">
        <v>11395</v>
      </c>
      <c r="I2153" t="s">
        <v>5170</v>
      </c>
      <c r="J2153">
        <v>0.1</v>
      </c>
      <c r="N2153">
        <v>0.1</v>
      </c>
      <c r="R2153" s="51">
        <f>Table71417[[#This Row],[Climate finance ($ million)]]/Table71417[[#This Row],[Total commitment ($ million)]]</f>
        <v>1</v>
      </c>
      <c r="S2153" t="s">
        <v>11395</v>
      </c>
      <c r="T2153" s="1" t="s">
        <v>8818</v>
      </c>
    </row>
    <row r="2154" spans="1:20" x14ac:dyDescent="0.25">
      <c r="A2154" t="s">
        <v>8816</v>
      </c>
      <c r="B2154" s="40" t="s">
        <v>91</v>
      </c>
      <c r="C2154" t="s">
        <v>6261</v>
      </c>
      <c r="F2154" s="10">
        <v>2021</v>
      </c>
      <c r="G2154" s="40" t="s">
        <v>62</v>
      </c>
      <c r="H2154" t="s">
        <v>11395</v>
      </c>
      <c r="I2154" t="s">
        <v>5170</v>
      </c>
      <c r="J2154">
        <v>5.7</v>
      </c>
      <c r="N2154">
        <v>5.7</v>
      </c>
      <c r="R2154" s="51">
        <f>Table71417[[#This Row],[Climate finance ($ million)]]/Table71417[[#This Row],[Total commitment ($ million)]]</f>
        <v>1</v>
      </c>
      <c r="S2154" t="s">
        <v>11395</v>
      </c>
      <c r="T2154" s="1" t="s">
        <v>8818</v>
      </c>
    </row>
    <row r="2155" spans="1:20" x14ac:dyDescent="0.25">
      <c r="A2155" t="s">
        <v>8816</v>
      </c>
      <c r="B2155" s="40" t="s">
        <v>91</v>
      </c>
      <c r="C2155" t="s">
        <v>12275</v>
      </c>
      <c r="F2155" s="10">
        <v>2021</v>
      </c>
      <c r="G2155" s="40" t="s">
        <v>62</v>
      </c>
      <c r="H2155" s="40" t="s">
        <v>12391</v>
      </c>
      <c r="I2155" t="s">
        <v>5170</v>
      </c>
      <c r="J2155">
        <v>1.6</v>
      </c>
      <c r="N2155">
        <v>1.6</v>
      </c>
      <c r="R2155" s="51">
        <f>Table71417[[#This Row],[Climate finance ($ million)]]/Table71417[[#This Row],[Total commitment ($ million)]]</f>
        <v>1</v>
      </c>
      <c r="S2155" t="s">
        <v>11395</v>
      </c>
      <c r="T2155" s="1" t="s">
        <v>8818</v>
      </c>
    </row>
    <row r="2156" spans="1:20" x14ac:dyDescent="0.25">
      <c r="A2156" t="s">
        <v>8816</v>
      </c>
      <c r="B2156" s="40" t="s">
        <v>91</v>
      </c>
      <c r="C2156" t="s">
        <v>12323</v>
      </c>
      <c r="F2156" s="10">
        <v>2021</v>
      </c>
      <c r="G2156" s="40" t="s">
        <v>11396</v>
      </c>
      <c r="H2156" t="s">
        <v>11395</v>
      </c>
      <c r="I2156" t="s">
        <v>5170</v>
      </c>
      <c r="J2156">
        <v>0.1</v>
      </c>
      <c r="N2156">
        <v>0.1</v>
      </c>
      <c r="R2156" s="51">
        <f>Table71417[[#This Row],[Climate finance ($ million)]]/Table71417[[#This Row],[Total commitment ($ million)]]</f>
        <v>1</v>
      </c>
      <c r="S2156" t="s">
        <v>11395</v>
      </c>
      <c r="T2156" s="1" t="s">
        <v>8818</v>
      </c>
    </row>
    <row r="2157" spans="1:20" x14ac:dyDescent="0.25">
      <c r="A2157" t="s">
        <v>8816</v>
      </c>
      <c r="B2157" s="40" t="s">
        <v>91</v>
      </c>
      <c r="C2157" t="s">
        <v>6136</v>
      </c>
      <c r="F2157" s="10">
        <v>2021</v>
      </c>
      <c r="G2157" s="40" t="s">
        <v>306</v>
      </c>
      <c r="H2157" s="40" t="s">
        <v>318</v>
      </c>
      <c r="I2157" t="s">
        <v>6037</v>
      </c>
      <c r="J2157">
        <v>0.3</v>
      </c>
      <c r="N2157">
        <v>0.3</v>
      </c>
      <c r="R2157" s="51">
        <f>Table71417[[#This Row],[Climate finance ($ million)]]/Table71417[[#This Row],[Total commitment ($ million)]]</f>
        <v>1</v>
      </c>
      <c r="S2157" t="s">
        <v>11395</v>
      </c>
      <c r="T2157" s="1" t="s">
        <v>8818</v>
      </c>
    </row>
    <row r="2158" spans="1:20" x14ac:dyDescent="0.25">
      <c r="A2158" t="s">
        <v>8816</v>
      </c>
      <c r="B2158" s="40" t="s">
        <v>91</v>
      </c>
      <c r="C2158" t="s">
        <v>6085</v>
      </c>
      <c r="F2158" s="10">
        <v>2021</v>
      </c>
      <c r="G2158" s="40" t="s">
        <v>6300</v>
      </c>
      <c r="H2158" s="40" t="s">
        <v>318</v>
      </c>
      <c r="I2158" t="s">
        <v>4924</v>
      </c>
      <c r="J2158">
        <v>9.8000000000000007</v>
      </c>
      <c r="N2158">
        <v>5.9</v>
      </c>
      <c r="R2158" s="51">
        <f>Table71417[[#This Row],[Climate finance ($ million)]]/Table71417[[#This Row],[Total commitment ($ million)]]</f>
        <v>0.60204081632653061</v>
      </c>
      <c r="S2158" t="s">
        <v>11395</v>
      </c>
      <c r="T2158" s="1" t="s">
        <v>8818</v>
      </c>
    </row>
    <row r="2159" spans="1:20" x14ac:dyDescent="0.25">
      <c r="A2159" t="s">
        <v>8816</v>
      </c>
      <c r="B2159" s="40" t="s">
        <v>91</v>
      </c>
      <c r="C2159" t="s">
        <v>6080</v>
      </c>
      <c r="F2159" s="10">
        <v>2021</v>
      </c>
      <c r="G2159" s="40" t="s">
        <v>4725</v>
      </c>
      <c r="H2159" s="40" t="s">
        <v>12301</v>
      </c>
      <c r="I2159" t="s">
        <v>6037</v>
      </c>
      <c r="J2159">
        <v>1.6</v>
      </c>
      <c r="N2159">
        <v>1.6</v>
      </c>
      <c r="R2159" s="51">
        <f>Table71417[[#This Row],[Climate finance ($ million)]]/Table71417[[#This Row],[Total commitment ($ million)]]</f>
        <v>1</v>
      </c>
      <c r="S2159" t="s">
        <v>11395</v>
      </c>
      <c r="T2159" s="1" t="s">
        <v>8818</v>
      </c>
    </row>
    <row r="2160" spans="1:20" x14ac:dyDescent="0.25">
      <c r="A2160" t="s">
        <v>8816</v>
      </c>
      <c r="B2160" s="40" t="s">
        <v>91</v>
      </c>
      <c r="C2160" t="s">
        <v>6086</v>
      </c>
      <c r="F2160" s="10">
        <v>2021</v>
      </c>
      <c r="G2160" s="40" t="s">
        <v>9320</v>
      </c>
      <c r="H2160" s="40" t="s">
        <v>318</v>
      </c>
      <c r="I2160" t="s">
        <v>6037</v>
      </c>
      <c r="J2160">
        <v>6</v>
      </c>
      <c r="N2160">
        <v>6</v>
      </c>
      <c r="R2160" s="51">
        <f>Table71417[[#This Row],[Climate finance ($ million)]]/Table71417[[#This Row],[Total commitment ($ million)]]</f>
        <v>1</v>
      </c>
      <c r="S2160" t="s">
        <v>11395</v>
      </c>
      <c r="T2160" s="1" t="s">
        <v>8818</v>
      </c>
    </row>
    <row r="2161" spans="1:20" x14ac:dyDescent="0.25">
      <c r="A2161" t="s">
        <v>8816</v>
      </c>
      <c r="B2161" s="40" t="s">
        <v>91</v>
      </c>
      <c r="C2161" t="s">
        <v>6087</v>
      </c>
      <c r="F2161" s="10">
        <v>2021</v>
      </c>
      <c r="G2161" s="40" t="s">
        <v>9320</v>
      </c>
      <c r="H2161" t="s">
        <v>11395</v>
      </c>
      <c r="I2161" t="s">
        <v>6037</v>
      </c>
      <c r="J2161">
        <v>8</v>
      </c>
      <c r="N2161">
        <v>8</v>
      </c>
      <c r="R2161" s="51">
        <f>Table71417[[#This Row],[Climate finance ($ million)]]/Table71417[[#This Row],[Total commitment ($ million)]]</f>
        <v>1</v>
      </c>
      <c r="S2161" t="s">
        <v>11395</v>
      </c>
      <c r="T2161" s="1" t="s">
        <v>8818</v>
      </c>
    </row>
    <row r="2162" spans="1:20" x14ac:dyDescent="0.25">
      <c r="A2162" t="s">
        <v>8816</v>
      </c>
      <c r="B2162" s="40" t="s">
        <v>91</v>
      </c>
      <c r="C2162" t="s">
        <v>12183</v>
      </c>
      <c r="F2162" s="10">
        <v>2021</v>
      </c>
      <c r="G2162" s="40" t="s">
        <v>6375</v>
      </c>
      <c r="H2162" s="40" t="s">
        <v>318</v>
      </c>
      <c r="I2162" t="s">
        <v>5602</v>
      </c>
      <c r="J2162">
        <v>0.3</v>
      </c>
      <c r="N2162">
        <v>0.3</v>
      </c>
      <c r="R2162" s="51">
        <f>Table71417[[#This Row],[Climate finance ($ million)]]/Table71417[[#This Row],[Total commitment ($ million)]]</f>
        <v>1</v>
      </c>
      <c r="S2162" t="s">
        <v>11395</v>
      </c>
      <c r="T2162" s="1" t="s">
        <v>8818</v>
      </c>
    </row>
    <row r="2163" spans="1:20" x14ac:dyDescent="0.25">
      <c r="A2163" t="s">
        <v>8816</v>
      </c>
      <c r="B2163" s="40" t="s">
        <v>91</v>
      </c>
      <c r="C2163" t="s">
        <v>6246</v>
      </c>
      <c r="F2163" s="10">
        <v>2021</v>
      </c>
      <c r="G2163" s="40" t="s">
        <v>430</v>
      </c>
      <c r="H2163" s="40" t="s">
        <v>12301</v>
      </c>
      <c r="I2163" t="s">
        <v>4924</v>
      </c>
      <c r="J2163">
        <v>1.2</v>
      </c>
      <c r="N2163">
        <v>1.2</v>
      </c>
      <c r="R2163" s="51">
        <f>Table71417[[#This Row],[Climate finance ($ million)]]/Table71417[[#This Row],[Total commitment ($ million)]]</f>
        <v>1</v>
      </c>
      <c r="S2163" t="s">
        <v>11395</v>
      </c>
      <c r="T2163" s="1" t="s">
        <v>8818</v>
      </c>
    </row>
    <row r="2164" spans="1:20" x14ac:dyDescent="0.25">
      <c r="A2164" t="s">
        <v>11318</v>
      </c>
      <c r="C2164" t="s">
        <v>9908</v>
      </c>
      <c r="E2164" s="2">
        <v>45281</v>
      </c>
      <c r="F2164">
        <v>2023</v>
      </c>
      <c r="G2164" t="s">
        <v>9273</v>
      </c>
      <c r="H2164" t="s">
        <v>9218</v>
      </c>
      <c r="I2164" s="40" t="s">
        <v>9262</v>
      </c>
      <c r="J2164" s="41">
        <v>80.483321599999996</v>
      </c>
      <c r="M2164" s="41" t="s">
        <v>24</v>
      </c>
      <c r="N2164" s="41">
        <v>80.483321599999996</v>
      </c>
      <c r="O2164" s="41">
        <v>80.483321599999996</v>
      </c>
      <c r="P2164" s="41">
        <v>0</v>
      </c>
      <c r="R2164" s="38">
        <v>1</v>
      </c>
      <c r="S2164" s="5"/>
      <c r="T2164" s="1" t="s">
        <v>11319</v>
      </c>
    </row>
    <row r="2165" spans="1:20" x14ac:dyDescent="0.25">
      <c r="A2165" t="s">
        <v>11318</v>
      </c>
      <c r="C2165" t="s">
        <v>9908</v>
      </c>
      <c r="E2165" s="2">
        <v>45281</v>
      </c>
      <c r="F2165">
        <v>2023</v>
      </c>
      <c r="G2165" t="s">
        <v>9273</v>
      </c>
      <c r="H2165" t="s">
        <v>9218</v>
      </c>
      <c r="I2165" s="40" t="s">
        <v>9262</v>
      </c>
      <c r="J2165" s="41">
        <v>47.110078399999992</v>
      </c>
      <c r="M2165" s="41" t="s">
        <v>24</v>
      </c>
      <c r="N2165" s="41">
        <v>47.110078399999992</v>
      </c>
      <c r="O2165" s="41">
        <v>47.110078399999992</v>
      </c>
      <c r="P2165" s="41">
        <v>0</v>
      </c>
      <c r="R2165" s="38">
        <v>1</v>
      </c>
      <c r="S2165" s="5"/>
      <c r="T2165" s="1" t="s">
        <v>11319</v>
      </c>
    </row>
    <row r="2166" spans="1:20" x14ac:dyDescent="0.25">
      <c r="A2166" t="s">
        <v>11318</v>
      </c>
      <c r="C2166" t="s">
        <v>9908</v>
      </c>
      <c r="E2166" s="2">
        <v>45282</v>
      </c>
      <c r="F2166">
        <v>2023</v>
      </c>
      <c r="G2166" t="s">
        <v>9273</v>
      </c>
      <c r="H2166" t="s">
        <v>9218</v>
      </c>
      <c r="I2166" s="40" t="s">
        <v>9262</v>
      </c>
      <c r="J2166" s="41">
        <v>32.439</v>
      </c>
      <c r="M2166" s="41" t="s">
        <v>24</v>
      </c>
      <c r="N2166" s="41">
        <v>32.439</v>
      </c>
      <c r="O2166" s="41">
        <v>32.439</v>
      </c>
      <c r="P2166" s="41">
        <v>0</v>
      </c>
      <c r="R2166" s="38">
        <v>1</v>
      </c>
      <c r="S2166" s="5"/>
      <c r="T2166" s="1" t="s">
        <v>11319</v>
      </c>
    </row>
    <row r="2167" spans="1:20" x14ac:dyDescent="0.25">
      <c r="A2167" t="s">
        <v>11318</v>
      </c>
      <c r="C2167" t="s">
        <v>9908</v>
      </c>
      <c r="E2167" s="2">
        <v>45282</v>
      </c>
      <c r="F2167">
        <v>2023</v>
      </c>
      <c r="G2167" t="s">
        <v>9273</v>
      </c>
      <c r="H2167" t="s">
        <v>9218</v>
      </c>
      <c r="I2167" s="40" t="s">
        <v>9262</v>
      </c>
      <c r="J2167" s="41">
        <v>18.922749999999997</v>
      </c>
      <c r="M2167" s="41" t="s">
        <v>24</v>
      </c>
      <c r="N2167" s="41">
        <v>18.922749999999997</v>
      </c>
      <c r="O2167" s="41">
        <v>18.922749999999997</v>
      </c>
      <c r="P2167" s="41">
        <v>0</v>
      </c>
      <c r="R2167" s="38">
        <v>1</v>
      </c>
      <c r="S2167" s="5"/>
      <c r="T2167" s="1" t="s">
        <v>11319</v>
      </c>
    </row>
    <row r="2168" spans="1:20" x14ac:dyDescent="0.25">
      <c r="A2168" t="s">
        <v>11318</v>
      </c>
      <c r="C2168" t="s">
        <v>9502</v>
      </c>
      <c r="E2168" s="2">
        <v>45261</v>
      </c>
      <c r="F2168">
        <v>2023</v>
      </c>
      <c r="G2168" t="s">
        <v>9243</v>
      </c>
      <c r="H2168" t="s">
        <v>9218</v>
      </c>
      <c r="I2168" s="40" t="s">
        <v>361</v>
      </c>
      <c r="J2168" s="41">
        <v>313.577</v>
      </c>
      <c r="M2168" s="41" t="s">
        <v>24</v>
      </c>
      <c r="N2168" s="41">
        <v>250.86159999999998</v>
      </c>
      <c r="O2168" s="41">
        <v>250.86159999999998</v>
      </c>
      <c r="P2168" s="41">
        <v>0</v>
      </c>
      <c r="R2168" s="38">
        <v>0.8</v>
      </c>
      <c r="S2168" s="5"/>
      <c r="T2168" s="1" t="s">
        <v>11319</v>
      </c>
    </row>
    <row r="2169" spans="1:20" x14ac:dyDescent="0.25">
      <c r="A2169" t="s">
        <v>11318</v>
      </c>
      <c r="C2169" t="s">
        <v>9877</v>
      </c>
      <c r="E2169" s="2">
        <v>45281</v>
      </c>
      <c r="F2169">
        <v>2023</v>
      </c>
      <c r="G2169" t="s">
        <v>7066</v>
      </c>
      <c r="H2169" t="s">
        <v>9218</v>
      </c>
      <c r="I2169" s="40" t="s">
        <v>84</v>
      </c>
      <c r="J2169" s="41">
        <v>486.58499999999998</v>
      </c>
      <c r="M2169" s="41" t="s">
        <v>25</v>
      </c>
      <c r="N2169" s="41">
        <v>29.195099999999996</v>
      </c>
      <c r="O2169" s="41">
        <v>0</v>
      </c>
      <c r="P2169" s="41">
        <v>29.195099999999996</v>
      </c>
      <c r="R2169" s="38">
        <v>0.06</v>
      </c>
      <c r="S2169" s="5"/>
      <c r="T2169" s="1" t="s">
        <v>11319</v>
      </c>
    </row>
    <row r="2170" spans="1:20" x14ac:dyDescent="0.25">
      <c r="A2170" t="s">
        <v>11318</v>
      </c>
      <c r="C2170" t="s">
        <v>9969</v>
      </c>
      <c r="E2170" s="2">
        <v>45281</v>
      </c>
      <c r="F2170">
        <v>2023</v>
      </c>
      <c r="G2170" t="s">
        <v>9273</v>
      </c>
      <c r="H2170" t="s">
        <v>9218</v>
      </c>
      <c r="I2170" s="40" t="s">
        <v>141</v>
      </c>
      <c r="J2170" s="41">
        <v>216.26</v>
      </c>
      <c r="M2170" s="41" t="s">
        <v>24</v>
      </c>
      <c r="N2170" s="41">
        <v>216.26</v>
      </c>
      <c r="O2170" s="41">
        <v>216.26</v>
      </c>
      <c r="P2170" s="41">
        <v>0</v>
      </c>
      <c r="R2170" s="38">
        <v>1</v>
      </c>
      <c r="S2170" s="5"/>
      <c r="T2170" s="1" t="s">
        <v>11319</v>
      </c>
    </row>
    <row r="2171" spans="1:20" x14ac:dyDescent="0.25">
      <c r="A2171" t="s">
        <v>11318</v>
      </c>
      <c r="C2171" t="s">
        <v>9721</v>
      </c>
      <c r="E2171" s="2">
        <v>45250</v>
      </c>
      <c r="F2171">
        <v>2023</v>
      </c>
      <c r="G2171" t="s">
        <v>2724</v>
      </c>
      <c r="H2171" t="s">
        <v>9218</v>
      </c>
      <c r="I2171" s="40" t="s">
        <v>9262</v>
      </c>
      <c r="J2171" s="41">
        <v>17.841449999999998</v>
      </c>
      <c r="M2171" s="41" t="s">
        <v>24</v>
      </c>
      <c r="N2171" s="41">
        <v>6.2730538199999994</v>
      </c>
      <c r="O2171" s="41">
        <v>6.2730538199999994</v>
      </c>
      <c r="P2171" s="41">
        <v>0</v>
      </c>
      <c r="R2171" s="38">
        <v>0.35160000000000002</v>
      </c>
      <c r="S2171" s="5"/>
      <c r="T2171" s="1" t="s">
        <v>11319</v>
      </c>
    </row>
    <row r="2172" spans="1:20" x14ac:dyDescent="0.25">
      <c r="A2172" t="s">
        <v>11318</v>
      </c>
      <c r="C2172" t="s">
        <v>9721</v>
      </c>
      <c r="E2172" s="2">
        <v>45250</v>
      </c>
      <c r="F2172">
        <v>2023</v>
      </c>
      <c r="G2172" t="s">
        <v>748</v>
      </c>
      <c r="H2172" t="s">
        <v>9218</v>
      </c>
      <c r="I2172" s="40" t="s">
        <v>9262</v>
      </c>
      <c r="J2172" s="41">
        <v>67.581249999999997</v>
      </c>
      <c r="M2172" s="41" t="s">
        <v>24</v>
      </c>
      <c r="N2172" s="41">
        <v>23.761567499999998</v>
      </c>
      <c r="O2172" s="41">
        <v>23.761567499999998</v>
      </c>
      <c r="P2172" s="41">
        <v>0</v>
      </c>
      <c r="R2172" s="38">
        <v>0.35160000000000002</v>
      </c>
      <c r="S2172" s="5"/>
      <c r="T2172" s="1" t="s">
        <v>11319</v>
      </c>
    </row>
    <row r="2173" spans="1:20" x14ac:dyDescent="0.25">
      <c r="A2173" t="s">
        <v>11318</v>
      </c>
      <c r="C2173" t="s">
        <v>9721</v>
      </c>
      <c r="E2173" s="2">
        <v>45250</v>
      </c>
      <c r="F2173">
        <v>2023</v>
      </c>
      <c r="G2173" t="s">
        <v>9373</v>
      </c>
      <c r="H2173" t="s">
        <v>9218</v>
      </c>
      <c r="I2173" s="40" t="s">
        <v>9262</v>
      </c>
      <c r="J2173" s="41">
        <v>59.471499988104618</v>
      </c>
      <c r="M2173" s="41" t="s">
        <v>24</v>
      </c>
      <c r="N2173" s="41">
        <v>20.910179395817533</v>
      </c>
      <c r="O2173" s="41">
        <v>20.910179395817533</v>
      </c>
      <c r="P2173" s="41">
        <v>0</v>
      </c>
      <c r="R2173" s="38">
        <v>0.35160000000000002</v>
      </c>
      <c r="S2173" s="5"/>
      <c r="T2173" s="1" t="s">
        <v>11319</v>
      </c>
    </row>
    <row r="2174" spans="1:20" x14ac:dyDescent="0.25">
      <c r="A2174" t="s">
        <v>11318</v>
      </c>
      <c r="C2174" t="s">
        <v>9721</v>
      </c>
      <c r="E2174" s="2">
        <v>45250</v>
      </c>
      <c r="F2174">
        <v>2023</v>
      </c>
      <c r="G2174" t="s">
        <v>9276</v>
      </c>
      <c r="H2174" t="s">
        <v>9218</v>
      </c>
      <c r="I2174" s="40" t="s">
        <v>9262</v>
      </c>
      <c r="J2174" s="41">
        <v>134.08119995977563</v>
      </c>
      <c r="M2174" s="41" t="s">
        <v>24</v>
      </c>
      <c r="N2174" s="41">
        <v>47.142949905857677</v>
      </c>
      <c r="O2174" s="41">
        <v>47.142949905857677</v>
      </c>
      <c r="P2174" s="41">
        <v>0</v>
      </c>
      <c r="R2174" s="38">
        <v>0.35160000000000002</v>
      </c>
      <c r="S2174" s="5"/>
      <c r="T2174" s="1" t="s">
        <v>11319</v>
      </c>
    </row>
    <row r="2175" spans="1:20" x14ac:dyDescent="0.25">
      <c r="A2175" t="s">
        <v>11318</v>
      </c>
      <c r="C2175" t="s">
        <v>9721</v>
      </c>
      <c r="E2175" s="2">
        <v>45250</v>
      </c>
      <c r="F2175">
        <v>2023</v>
      </c>
      <c r="G2175" t="s">
        <v>7066</v>
      </c>
      <c r="H2175" t="s">
        <v>9218</v>
      </c>
      <c r="I2175" s="40" t="s">
        <v>9262</v>
      </c>
      <c r="J2175" s="41">
        <v>34.060949986375618</v>
      </c>
      <c r="M2175" s="41" t="s">
        <v>24</v>
      </c>
      <c r="N2175" s="41">
        <v>11.975830015208759</v>
      </c>
      <c r="O2175" s="41">
        <v>11.975830015208759</v>
      </c>
      <c r="P2175" s="41">
        <v>0</v>
      </c>
      <c r="R2175" s="38">
        <v>0.35160000000000002</v>
      </c>
      <c r="S2175" s="5"/>
      <c r="T2175" s="1" t="s">
        <v>11319</v>
      </c>
    </row>
    <row r="2176" spans="1:20" x14ac:dyDescent="0.25">
      <c r="A2176" t="s">
        <v>11318</v>
      </c>
      <c r="C2176" t="s">
        <v>9721</v>
      </c>
      <c r="E2176" s="2">
        <v>45250</v>
      </c>
      <c r="F2176">
        <v>2023</v>
      </c>
      <c r="G2176" t="s">
        <v>9387</v>
      </c>
      <c r="H2176" t="s">
        <v>9218</v>
      </c>
      <c r="I2176" s="40" t="s">
        <v>9262</v>
      </c>
      <c r="J2176" s="41">
        <v>63.256049999999995</v>
      </c>
      <c r="M2176" s="41" t="s">
        <v>24</v>
      </c>
      <c r="N2176" s="41">
        <v>22.24082718</v>
      </c>
      <c r="O2176" s="41">
        <v>22.24082718</v>
      </c>
      <c r="P2176" s="41">
        <v>0</v>
      </c>
      <c r="R2176" s="38">
        <v>0.35160000000000002</v>
      </c>
      <c r="S2176" s="5"/>
      <c r="T2176" s="1" t="s">
        <v>11319</v>
      </c>
    </row>
    <row r="2177" spans="1:20" x14ac:dyDescent="0.25">
      <c r="A2177" t="s">
        <v>11318</v>
      </c>
      <c r="C2177" t="s">
        <v>9721</v>
      </c>
      <c r="E2177" s="2">
        <v>45250</v>
      </c>
      <c r="F2177">
        <v>2023</v>
      </c>
      <c r="G2177" t="s">
        <v>9380</v>
      </c>
      <c r="H2177" t="s">
        <v>9218</v>
      </c>
      <c r="I2177" s="40" t="s">
        <v>9262</v>
      </c>
      <c r="J2177" s="41">
        <v>30.276399999999999</v>
      </c>
      <c r="M2177" s="41" t="s">
        <v>24</v>
      </c>
      <c r="N2177" s="41">
        <v>10.645182239999999</v>
      </c>
      <c r="O2177" s="41">
        <v>10.645182239999999</v>
      </c>
      <c r="P2177" s="41">
        <v>0</v>
      </c>
      <c r="R2177" s="38">
        <v>0.35160000000000002</v>
      </c>
      <c r="S2177" s="5"/>
      <c r="T2177" s="1" t="s">
        <v>11319</v>
      </c>
    </row>
    <row r="2178" spans="1:20" x14ac:dyDescent="0.25">
      <c r="A2178" t="s">
        <v>11318</v>
      </c>
      <c r="C2178" t="s">
        <v>9721</v>
      </c>
      <c r="E2178" s="2">
        <v>45250</v>
      </c>
      <c r="F2178">
        <v>2023</v>
      </c>
      <c r="G2178" t="s">
        <v>9273</v>
      </c>
      <c r="H2178" t="s">
        <v>9218</v>
      </c>
      <c r="I2178" s="40" t="s">
        <v>9262</v>
      </c>
      <c r="J2178" s="41">
        <v>134.0812</v>
      </c>
      <c r="M2178" s="41" t="s">
        <v>24</v>
      </c>
      <c r="N2178" s="41">
        <v>47.142949919999992</v>
      </c>
      <c r="O2178" s="41">
        <v>47.142949919999992</v>
      </c>
      <c r="P2178" s="41">
        <v>0</v>
      </c>
      <c r="R2178" s="38">
        <v>0.35160000000000002</v>
      </c>
      <c r="S2178" s="5"/>
      <c r="T2178" s="1" t="s">
        <v>11319</v>
      </c>
    </row>
    <row r="2179" spans="1:20" x14ac:dyDescent="0.25">
      <c r="A2179" t="s">
        <v>11318</v>
      </c>
      <c r="C2179" t="s">
        <v>9474</v>
      </c>
      <c r="E2179" s="2">
        <v>45098</v>
      </c>
      <c r="F2179">
        <v>2023</v>
      </c>
      <c r="G2179" t="s">
        <v>9473</v>
      </c>
      <c r="H2179" t="s">
        <v>9224</v>
      </c>
      <c r="I2179" s="40" t="s">
        <v>9225</v>
      </c>
      <c r="J2179" s="41">
        <v>70.284499999999994</v>
      </c>
      <c r="M2179" s="41" t="s">
        <v>24</v>
      </c>
      <c r="N2179" s="41">
        <v>0.70284499999999994</v>
      </c>
      <c r="O2179" s="41">
        <v>0.70284499999999994</v>
      </c>
      <c r="P2179" s="41">
        <v>0</v>
      </c>
      <c r="R2179" s="38">
        <v>0.01</v>
      </c>
      <c r="S2179" s="5"/>
      <c r="T2179" s="1" t="s">
        <v>11319</v>
      </c>
    </row>
    <row r="2180" spans="1:20" x14ac:dyDescent="0.25">
      <c r="A2180" t="s">
        <v>11318</v>
      </c>
      <c r="C2180" t="s">
        <v>9951</v>
      </c>
      <c r="E2180" s="2">
        <v>45281</v>
      </c>
      <c r="F2180">
        <v>2023</v>
      </c>
      <c r="G2180" t="s">
        <v>768</v>
      </c>
      <c r="H2180" t="s">
        <v>9224</v>
      </c>
      <c r="I2180" s="40" t="s">
        <v>9225</v>
      </c>
      <c r="J2180" s="41">
        <v>270.32499999999999</v>
      </c>
      <c r="M2180" s="41" t="s">
        <v>24</v>
      </c>
      <c r="N2180" s="41">
        <v>54.064999999999998</v>
      </c>
      <c r="O2180" s="41">
        <v>54.064999999999998</v>
      </c>
      <c r="P2180" s="41">
        <v>0</v>
      </c>
      <c r="R2180" s="38">
        <v>0.2</v>
      </c>
      <c r="S2180" s="5"/>
      <c r="T2180" s="1" t="s">
        <v>11319</v>
      </c>
    </row>
    <row r="2181" spans="1:20" x14ac:dyDescent="0.25">
      <c r="A2181" t="s">
        <v>11318</v>
      </c>
      <c r="C2181" t="s">
        <v>9582</v>
      </c>
      <c r="E2181" s="2">
        <v>45176</v>
      </c>
      <c r="F2181">
        <v>2023</v>
      </c>
      <c r="G2181" t="s">
        <v>6378</v>
      </c>
      <c r="H2181" t="s">
        <v>9224</v>
      </c>
      <c r="I2181" s="40" t="s">
        <v>9225</v>
      </c>
      <c r="J2181" s="41">
        <v>54.064999999999998</v>
      </c>
      <c r="M2181" s="41" t="s">
        <v>24</v>
      </c>
      <c r="N2181" s="41">
        <v>0.54064999999999996</v>
      </c>
      <c r="O2181" s="41">
        <v>0.54064999999999996</v>
      </c>
      <c r="P2181" s="41">
        <v>0</v>
      </c>
      <c r="R2181" s="38">
        <v>0.01</v>
      </c>
      <c r="S2181" s="5"/>
      <c r="T2181" s="1" t="s">
        <v>11319</v>
      </c>
    </row>
    <row r="2182" spans="1:20" x14ac:dyDescent="0.25">
      <c r="A2182" t="s">
        <v>11318</v>
      </c>
      <c r="C2182" t="s">
        <v>10190</v>
      </c>
      <c r="E2182" s="2">
        <v>44748</v>
      </c>
      <c r="F2182">
        <v>2022</v>
      </c>
      <c r="G2182" t="s">
        <v>9243</v>
      </c>
      <c r="H2182" t="s">
        <v>9218</v>
      </c>
      <c r="I2182" s="40" t="s">
        <v>9234</v>
      </c>
      <c r="J2182" s="41">
        <v>70.551000000000002</v>
      </c>
      <c r="M2182" s="41" t="s">
        <v>24</v>
      </c>
      <c r="N2182" s="41">
        <v>29.483999999999998</v>
      </c>
      <c r="O2182" s="41">
        <v>29.483999999999998</v>
      </c>
      <c r="P2182" s="41">
        <v>0</v>
      </c>
      <c r="S2182" s="5"/>
      <c r="T2182" s="1" t="s">
        <v>11320</v>
      </c>
    </row>
    <row r="2183" spans="1:20" x14ac:dyDescent="0.25">
      <c r="A2183" t="s">
        <v>11318</v>
      </c>
      <c r="C2183" t="s">
        <v>10190</v>
      </c>
      <c r="E2183" s="2">
        <v>44748</v>
      </c>
      <c r="F2183">
        <v>2022</v>
      </c>
      <c r="G2183" t="s">
        <v>9243</v>
      </c>
      <c r="H2183" t="s">
        <v>9218</v>
      </c>
      <c r="I2183" s="40" t="s">
        <v>9234</v>
      </c>
      <c r="J2183" s="41">
        <v>45.278999999999996</v>
      </c>
      <c r="M2183" s="41" t="s">
        <v>24</v>
      </c>
      <c r="N2183" s="41">
        <v>18.954000000000001</v>
      </c>
      <c r="O2183" s="41">
        <v>18.954000000000001</v>
      </c>
      <c r="P2183" s="41">
        <v>0</v>
      </c>
      <c r="S2183" s="5"/>
      <c r="T2183" s="1" t="s">
        <v>11320</v>
      </c>
    </row>
    <row r="2184" spans="1:20" x14ac:dyDescent="0.25">
      <c r="A2184" t="s">
        <v>11318</v>
      </c>
      <c r="C2184" t="s">
        <v>9826</v>
      </c>
      <c r="E2184" s="2">
        <v>45113</v>
      </c>
      <c r="F2184">
        <v>2023</v>
      </c>
      <c r="G2184" t="s">
        <v>9273</v>
      </c>
      <c r="H2184" t="s">
        <v>9218</v>
      </c>
      <c r="I2184" s="40" t="s">
        <v>9234</v>
      </c>
      <c r="J2184" s="41">
        <v>254.10549999999998</v>
      </c>
      <c r="M2184" s="41" t="s">
        <v>72</v>
      </c>
      <c r="N2184" s="41">
        <v>144.84013499999998</v>
      </c>
      <c r="O2184" s="41">
        <v>2.5410550000000001</v>
      </c>
      <c r="P2184" s="41">
        <v>142.29907999999998</v>
      </c>
      <c r="R2184" s="38">
        <v>0.56999999999999995</v>
      </c>
      <c r="S2184" s="5"/>
      <c r="T2184" s="1" t="s">
        <v>11319</v>
      </c>
    </row>
    <row r="2185" spans="1:20" x14ac:dyDescent="0.25">
      <c r="A2185" t="s">
        <v>11318</v>
      </c>
      <c r="C2185" t="s">
        <v>9959</v>
      </c>
      <c r="E2185" s="2">
        <v>45282</v>
      </c>
      <c r="F2185">
        <v>2023</v>
      </c>
      <c r="G2185" t="s">
        <v>6344</v>
      </c>
      <c r="H2185" t="s">
        <v>9224</v>
      </c>
      <c r="I2185" s="40" t="s">
        <v>9225</v>
      </c>
      <c r="J2185" s="41">
        <v>27.032499999999999</v>
      </c>
      <c r="M2185" s="41" t="s">
        <v>24</v>
      </c>
      <c r="N2185" s="41">
        <v>0.27032499999999998</v>
      </c>
      <c r="O2185" s="41">
        <v>0.27032499999999998</v>
      </c>
      <c r="P2185" s="41">
        <v>0</v>
      </c>
      <c r="R2185" s="38">
        <v>0.01</v>
      </c>
      <c r="S2185" s="5"/>
      <c r="T2185" s="1" t="s">
        <v>11319</v>
      </c>
    </row>
    <row r="2186" spans="1:20" x14ac:dyDescent="0.25">
      <c r="A2186" t="s">
        <v>11318</v>
      </c>
      <c r="C2186" t="s">
        <v>9661</v>
      </c>
      <c r="E2186" s="2">
        <v>45280</v>
      </c>
      <c r="F2186">
        <v>2023</v>
      </c>
      <c r="G2186" t="s">
        <v>6381</v>
      </c>
      <c r="H2186" t="s">
        <v>9224</v>
      </c>
      <c r="I2186" s="40" t="s">
        <v>9225</v>
      </c>
      <c r="J2186" s="41">
        <v>10.812999999999999</v>
      </c>
      <c r="M2186" s="41" t="s">
        <v>24</v>
      </c>
      <c r="N2186" s="41">
        <v>0.10813</v>
      </c>
      <c r="O2186" s="41">
        <v>0.10813</v>
      </c>
      <c r="P2186" s="41">
        <v>0</v>
      </c>
      <c r="R2186" s="38">
        <v>0.01</v>
      </c>
      <c r="S2186" s="5"/>
      <c r="T2186" s="1" t="s">
        <v>11319</v>
      </c>
    </row>
    <row r="2187" spans="1:20" x14ac:dyDescent="0.25">
      <c r="A2187" t="s">
        <v>11318</v>
      </c>
      <c r="C2187" t="s">
        <v>10182</v>
      </c>
      <c r="E2187" s="2">
        <v>44837</v>
      </c>
      <c r="F2187">
        <v>2022</v>
      </c>
      <c r="G2187" t="s">
        <v>9273</v>
      </c>
      <c r="H2187" t="s">
        <v>9218</v>
      </c>
      <c r="I2187" s="40" t="s">
        <v>9234</v>
      </c>
      <c r="J2187" s="41">
        <v>42.12</v>
      </c>
      <c r="M2187" s="41" t="s">
        <v>11395</v>
      </c>
      <c r="N2187" s="41">
        <v>0</v>
      </c>
      <c r="O2187" s="41">
        <v>0</v>
      </c>
      <c r="P2187" s="41">
        <v>0</v>
      </c>
      <c r="S2187" s="5"/>
      <c r="T2187" s="1" t="s">
        <v>11320</v>
      </c>
    </row>
    <row r="2188" spans="1:20" x14ac:dyDescent="0.25">
      <c r="A2188" t="s">
        <v>11318</v>
      </c>
      <c r="C2188" t="s">
        <v>9560</v>
      </c>
      <c r="E2188" s="2">
        <v>45090</v>
      </c>
      <c r="F2188">
        <v>2023</v>
      </c>
      <c r="G2188" t="s">
        <v>9273</v>
      </c>
      <c r="H2188" t="s">
        <v>9218</v>
      </c>
      <c r="I2188" s="40" t="s">
        <v>9234</v>
      </c>
      <c r="J2188" s="41">
        <v>140.56899999999999</v>
      </c>
      <c r="M2188" s="41" t="s">
        <v>25</v>
      </c>
      <c r="N2188" s="41">
        <v>15.040882999999999</v>
      </c>
      <c r="O2188" s="41">
        <v>0</v>
      </c>
      <c r="P2188" s="41">
        <v>15.040882999999999</v>
      </c>
      <c r="R2188" s="38">
        <v>0.107</v>
      </c>
      <c r="S2188" s="5"/>
      <c r="T2188" s="1" t="s">
        <v>11319</v>
      </c>
    </row>
    <row r="2189" spans="1:20" x14ac:dyDescent="0.25">
      <c r="A2189" t="s">
        <v>11318</v>
      </c>
      <c r="C2189" t="s">
        <v>9453</v>
      </c>
      <c r="E2189" s="2">
        <v>45002</v>
      </c>
      <c r="F2189">
        <v>2023</v>
      </c>
      <c r="G2189" t="s">
        <v>9451</v>
      </c>
      <c r="H2189" t="s">
        <v>9452</v>
      </c>
      <c r="I2189" s="40" t="s">
        <v>141</v>
      </c>
      <c r="J2189" s="41">
        <v>12.21462863597705</v>
      </c>
      <c r="M2189" s="41" t="s">
        <v>24</v>
      </c>
      <c r="N2189" s="41">
        <v>3.2979497317131217</v>
      </c>
      <c r="O2189" s="41">
        <v>3.2979497317131217</v>
      </c>
      <c r="P2189" s="41">
        <v>0</v>
      </c>
      <c r="R2189" s="38">
        <v>0.27</v>
      </c>
      <c r="S2189" s="5"/>
      <c r="T2189" s="1" t="s">
        <v>11319</v>
      </c>
    </row>
    <row r="2190" spans="1:20" x14ac:dyDescent="0.25">
      <c r="A2190" t="s">
        <v>11318</v>
      </c>
      <c r="C2190" t="s">
        <v>9453</v>
      </c>
      <c r="E2190" s="2">
        <v>45002</v>
      </c>
      <c r="F2190">
        <v>2023</v>
      </c>
      <c r="G2190" t="s">
        <v>9451</v>
      </c>
      <c r="H2190" t="s">
        <v>9452</v>
      </c>
      <c r="I2190" s="40" t="s">
        <v>84</v>
      </c>
      <c r="J2190" s="41">
        <v>12.21462863597813</v>
      </c>
      <c r="M2190" s="41" t="s">
        <v>24</v>
      </c>
      <c r="N2190" s="41">
        <v>3.297949731714203</v>
      </c>
      <c r="O2190" s="41">
        <v>3.297949731714203</v>
      </c>
      <c r="P2190" s="41">
        <v>0</v>
      </c>
      <c r="R2190" s="38">
        <v>0.27</v>
      </c>
      <c r="S2190" s="5"/>
      <c r="T2190" s="1" t="s">
        <v>11319</v>
      </c>
    </row>
    <row r="2191" spans="1:20" x14ac:dyDescent="0.25">
      <c r="A2191" t="s">
        <v>11318</v>
      </c>
      <c r="C2191" t="s">
        <v>9453</v>
      </c>
      <c r="E2191" s="2">
        <v>45002</v>
      </c>
      <c r="F2191">
        <v>2023</v>
      </c>
      <c r="G2191" t="s">
        <v>9451</v>
      </c>
      <c r="H2191" t="s">
        <v>9452</v>
      </c>
      <c r="I2191" s="40" t="s">
        <v>9234</v>
      </c>
      <c r="J2191" s="41">
        <v>16.286171514641833</v>
      </c>
      <c r="M2191" s="41" t="s">
        <v>24</v>
      </c>
      <c r="N2191" s="41">
        <v>4.3972663089529922</v>
      </c>
      <c r="O2191" s="41">
        <v>4.3972663089529922</v>
      </c>
      <c r="P2191" s="41">
        <v>0</v>
      </c>
      <c r="R2191" s="38">
        <v>0.27</v>
      </c>
      <c r="S2191" s="5"/>
      <c r="T2191" s="1" t="s">
        <v>11319</v>
      </c>
    </row>
    <row r="2192" spans="1:20" x14ac:dyDescent="0.25">
      <c r="A2192" t="s">
        <v>11318</v>
      </c>
      <c r="C2192" t="s">
        <v>10103</v>
      </c>
      <c r="E2192" s="2">
        <v>44321</v>
      </c>
      <c r="F2192">
        <v>2021</v>
      </c>
      <c r="G2192" t="s">
        <v>9243</v>
      </c>
      <c r="H2192" t="s">
        <v>9218</v>
      </c>
      <c r="I2192" s="40" t="s">
        <v>84</v>
      </c>
      <c r="J2192" s="41">
        <v>146.65480000000002</v>
      </c>
      <c r="M2192" s="41" t="s">
        <v>24</v>
      </c>
      <c r="N2192" s="41">
        <v>146.65480000000002</v>
      </c>
      <c r="O2192" s="41">
        <v>146.65480000000002</v>
      </c>
      <c r="P2192" s="41">
        <v>0</v>
      </c>
      <c r="S2192" s="5"/>
      <c r="T2192" s="1" t="s">
        <v>11321</v>
      </c>
    </row>
    <row r="2193" spans="1:20" x14ac:dyDescent="0.25">
      <c r="A2193" t="s">
        <v>11318</v>
      </c>
      <c r="C2193" t="s">
        <v>10103</v>
      </c>
      <c r="E2193" s="2">
        <v>44645</v>
      </c>
      <c r="F2193">
        <v>2022</v>
      </c>
      <c r="G2193" t="s">
        <v>9243</v>
      </c>
      <c r="H2193" t="s">
        <v>9218</v>
      </c>
      <c r="I2193" s="40" t="s">
        <v>84</v>
      </c>
      <c r="J2193" s="41">
        <v>80.027999999999992</v>
      </c>
      <c r="M2193" s="41" t="s">
        <v>24</v>
      </c>
      <c r="N2193" s="41">
        <v>80.027999999999992</v>
      </c>
      <c r="O2193" s="41">
        <v>80.027999999999992</v>
      </c>
      <c r="P2193" s="41">
        <v>0</v>
      </c>
      <c r="S2193" s="5"/>
      <c r="T2193" s="1" t="s">
        <v>11320</v>
      </c>
    </row>
    <row r="2194" spans="1:20" x14ac:dyDescent="0.25">
      <c r="A2194" t="s">
        <v>11318</v>
      </c>
      <c r="C2194" t="s">
        <v>10328</v>
      </c>
      <c r="E2194" s="2">
        <v>44916</v>
      </c>
      <c r="F2194">
        <v>2022</v>
      </c>
      <c r="G2194" t="s">
        <v>9320</v>
      </c>
      <c r="H2194" t="s">
        <v>9218</v>
      </c>
      <c r="I2194" s="40" t="s">
        <v>9262</v>
      </c>
      <c r="J2194" s="41">
        <v>6.3179999999999996</v>
      </c>
      <c r="M2194" s="41" t="s">
        <v>24</v>
      </c>
      <c r="N2194" s="41">
        <v>2.1059999999999999</v>
      </c>
      <c r="O2194" s="41">
        <v>2.1059999999999999</v>
      </c>
      <c r="P2194" s="41">
        <v>0</v>
      </c>
      <c r="S2194" s="5"/>
      <c r="T2194" s="1" t="s">
        <v>11320</v>
      </c>
    </row>
    <row r="2195" spans="1:20" x14ac:dyDescent="0.25">
      <c r="A2195" t="s">
        <v>11318</v>
      </c>
      <c r="C2195" t="s">
        <v>10328</v>
      </c>
      <c r="E2195" s="2">
        <v>44916</v>
      </c>
      <c r="F2195">
        <v>2022</v>
      </c>
      <c r="G2195" t="s">
        <v>9380</v>
      </c>
      <c r="H2195" t="s">
        <v>9218</v>
      </c>
      <c r="I2195" s="40" t="s">
        <v>9262</v>
      </c>
      <c r="J2195" s="41">
        <v>5.2649999999999997</v>
      </c>
      <c r="M2195" s="41" t="s">
        <v>24</v>
      </c>
      <c r="N2195" s="41">
        <v>1.7900999999999998</v>
      </c>
      <c r="O2195" s="41">
        <v>1.7900999999999998</v>
      </c>
      <c r="P2195" s="41">
        <v>0</v>
      </c>
      <c r="S2195" s="5"/>
      <c r="T2195" s="1" t="s">
        <v>11320</v>
      </c>
    </row>
    <row r="2196" spans="1:20" x14ac:dyDescent="0.25">
      <c r="A2196" t="s">
        <v>11318</v>
      </c>
      <c r="C2196" t="s">
        <v>10328</v>
      </c>
      <c r="E2196" s="2">
        <v>44916</v>
      </c>
      <c r="F2196">
        <v>2022</v>
      </c>
      <c r="G2196" t="s">
        <v>9276</v>
      </c>
      <c r="H2196" t="s">
        <v>9218</v>
      </c>
      <c r="I2196" s="40" t="s">
        <v>9262</v>
      </c>
      <c r="J2196" s="41">
        <v>90.557999999999993</v>
      </c>
      <c r="M2196" s="41" t="s">
        <v>24</v>
      </c>
      <c r="N2196" s="41">
        <v>30.747599999999998</v>
      </c>
      <c r="O2196" s="41">
        <v>30.747599999999998</v>
      </c>
      <c r="P2196" s="41">
        <v>0</v>
      </c>
      <c r="S2196" s="5"/>
      <c r="T2196" s="1" t="s">
        <v>11320</v>
      </c>
    </row>
    <row r="2197" spans="1:20" x14ac:dyDescent="0.25">
      <c r="A2197" t="s">
        <v>11318</v>
      </c>
      <c r="C2197" t="s">
        <v>10328</v>
      </c>
      <c r="E2197" s="2">
        <v>44916</v>
      </c>
      <c r="F2197">
        <v>2022</v>
      </c>
      <c r="G2197" t="s">
        <v>9243</v>
      </c>
      <c r="H2197" t="s">
        <v>9218</v>
      </c>
      <c r="I2197" s="40" t="s">
        <v>9262</v>
      </c>
      <c r="J2197" s="41">
        <v>3.1589999999999998</v>
      </c>
      <c r="M2197" s="41" t="s">
        <v>24</v>
      </c>
      <c r="N2197" s="41">
        <v>1.0529999999999999</v>
      </c>
      <c r="O2197" s="41">
        <v>1.0529999999999999</v>
      </c>
      <c r="P2197" s="41">
        <v>0</v>
      </c>
      <c r="S2197" s="5"/>
      <c r="T2197" s="1" t="s">
        <v>11320</v>
      </c>
    </row>
    <row r="2198" spans="1:20" x14ac:dyDescent="0.25">
      <c r="A2198" t="s">
        <v>11318</v>
      </c>
      <c r="C2198" t="s">
        <v>10171</v>
      </c>
      <c r="E2198" s="2">
        <v>44827</v>
      </c>
      <c r="F2198">
        <v>2022</v>
      </c>
      <c r="G2198" t="s">
        <v>9276</v>
      </c>
      <c r="H2198" t="s">
        <v>9218</v>
      </c>
      <c r="I2198" s="40" t="s">
        <v>9262</v>
      </c>
      <c r="J2198" s="41">
        <v>126.35999999999999</v>
      </c>
      <c r="M2198" s="41" t="s">
        <v>24</v>
      </c>
      <c r="N2198" s="41">
        <v>94.77</v>
      </c>
      <c r="O2198" s="41">
        <v>94.77</v>
      </c>
      <c r="P2198" s="41">
        <v>0</v>
      </c>
      <c r="S2198" s="5"/>
      <c r="T2198" s="1" t="s">
        <v>11320</v>
      </c>
    </row>
    <row r="2199" spans="1:20" x14ac:dyDescent="0.25">
      <c r="A2199" t="s">
        <v>11318</v>
      </c>
      <c r="C2199" t="s">
        <v>10243</v>
      </c>
      <c r="E2199" s="2">
        <v>44770</v>
      </c>
      <c r="F2199">
        <v>2022</v>
      </c>
      <c r="G2199" t="s">
        <v>9276</v>
      </c>
      <c r="H2199" t="s">
        <v>9218</v>
      </c>
      <c r="I2199" s="40" t="s">
        <v>9240</v>
      </c>
      <c r="J2199" s="41">
        <v>315.89999999999998</v>
      </c>
      <c r="M2199" s="41" t="s">
        <v>24</v>
      </c>
      <c r="N2199" s="41">
        <v>186.381</v>
      </c>
      <c r="O2199" s="41">
        <v>186.381</v>
      </c>
      <c r="P2199" s="41">
        <v>0</v>
      </c>
      <c r="S2199" s="5"/>
      <c r="T2199" s="1" t="s">
        <v>11320</v>
      </c>
    </row>
    <row r="2200" spans="1:20" x14ac:dyDescent="0.25">
      <c r="A2200" t="s">
        <v>11318</v>
      </c>
      <c r="C2200" t="s">
        <v>10789</v>
      </c>
      <c r="E2200" s="2">
        <v>44371</v>
      </c>
      <c r="F2200">
        <v>2021</v>
      </c>
      <c r="G2200" t="s">
        <v>9243</v>
      </c>
      <c r="H2200" t="s">
        <v>9229</v>
      </c>
      <c r="I2200" s="40" t="s">
        <v>141</v>
      </c>
      <c r="J2200" s="41">
        <v>372.5505</v>
      </c>
      <c r="M2200" s="41" t="s">
        <v>24</v>
      </c>
      <c r="N2200" s="41">
        <v>372.5505</v>
      </c>
      <c r="O2200" s="41">
        <v>372.5505</v>
      </c>
      <c r="P2200" s="41">
        <v>0</v>
      </c>
      <c r="S2200" s="5"/>
      <c r="T2200" s="1" t="s">
        <v>11321</v>
      </c>
    </row>
    <row r="2201" spans="1:20" x14ac:dyDescent="0.25">
      <c r="A2201" t="s">
        <v>11318</v>
      </c>
      <c r="C2201" t="s">
        <v>10909</v>
      </c>
      <c r="E2201" s="2">
        <v>44369</v>
      </c>
      <c r="F2201">
        <v>2021</v>
      </c>
      <c r="G2201" t="s">
        <v>9292</v>
      </c>
      <c r="H2201" t="s">
        <v>9229</v>
      </c>
      <c r="I2201" s="40" t="s">
        <v>9256</v>
      </c>
      <c r="J2201" s="41">
        <v>59.135000000000005</v>
      </c>
      <c r="M2201" s="41" t="s">
        <v>24</v>
      </c>
      <c r="N2201" s="41">
        <v>11.827000000000002</v>
      </c>
      <c r="O2201" s="41">
        <v>11.827000000000002</v>
      </c>
      <c r="P2201" s="41">
        <v>0</v>
      </c>
      <c r="S2201" s="5"/>
      <c r="T2201" s="1" t="s">
        <v>11321</v>
      </c>
    </row>
    <row r="2202" spans="1:20" x14ac:dyDescent="0.25">
      <c r="A2202" t="s">
        <v>11318</v>
      </c>
      <c r="C2202" t="s">
        <v>10773</v>
      </c>
      <c r="E2202" s="2">
        <v>44414</v>
      </c>
      <c r="F2202">
        <v>2021</v>
      </c>
      <c r="G2202" t="s">
        <v>9292</v>
      </c>
      <c r="H2202" t="s">
        <v>9229</v>
      </c>
      <c r="I2202" s="40" t="s">
        <v>9256</v>
      </c>
      <c r="J2202" s="41">
        <v>124.18350000000001</v>
      </c>
      <c r="M2202" s="41" t="s">
        <v>24</v>
      </c>
      <c r="N2202" s="41">
        <v>12.41835</v>
      </c>
      <c r="O2202" s="41">
        <v>12.41835</v>
      </c>
      <c r="P2202" s="41">
        <v>0</v>
      </c>
      <c r="S2202" s="5"/>
      <c r="T2202" s="1" t="s">
        <v>11321</v>
      </c>
    </row>
    <row r="2203" spans="1:20" x14ac:dyDescent="0.25">
      <c r="A2203" t="s">
        <v>11318</v>
      </c>
      <c r="C2203" t="s">
        <v>10773</v>
      </c>
      <c r="E2203" s="2">
        <v>44551</v>
      </c>
      <c r="F2203">
        <v>2021</v>
      </c>
      <c r="G2203" t="s">
        <v>9292</v>
      </c>
      <c r="H2203" t="s">
        <v>9229</v>
      </c>
      <c r="I2203" s="40" t="s">
        <v>9256</v>
      </c>
      <c r="J2203" s="41">
        <v>53.221500000000006</v>
      </c>
      <c r="M2203" s="41" t="s">
        <v>24</v>
      </c>
      <c r="N2203" s="41">
        <v>5.3221500000000006</v>
      </c>
      <c r="O2203" s="41">
        <v>5.3221500000000006</v>
      </c>
      <c r="P2203" s="41">
        <v>0</v>
      </c>
      <c r="S2203" s="5"/>
      <c r="T2203" s="1" t="s">
        <v>11321</v>
      </c>
    </row>
    <row r="2204" spans="1:20" x14ac:dyDescent="0.25">
      <c r="A2204" t="s">
        <v>11318</v>
      </c>
      <c r="C2204" t="s">
        <v>9439</v>
      </c>
      <c r="E2204" s="2">
        <v>44887</v>
      </c>
      <c r="F2204">
        <v>2022</v>
      </c>
      <c r="G2204" t="s">
        <v>9292</v>
      </c>
      <c r="H2204" t="s">
        <v>9229</v>
      </c>
      <c r="I2204" s="40" t="s">
        <v>9256</v>
      </c>
      <c r="J2204" s="41">
        <v>78.974999999999994</v>
      </c>
      <c r="M2204" s="41" t="s">
        <v>24</v>
      </c>
      <c r="N2204" s="41">
        <v>19.796399999999998</v>
      </c>
      <c r="O2204" s="41">
        <v>19.796399999999998</v>
      </c>
      <c r="P2204" s="41">
        <v>0</v>
      </c>
      <c r="S2204" s="5"/>
      <c r="T2204" s="1" t="s">
        <v>11320</v>
      </c>
    </row>
    <row r="2205" spans="1:20" x14ac:dyDescent="0.25">
      <c r="A2205" t="s">
        <v>11318</v>
      </c>
      <c r="C2205" t="s">
        <v>9439</v>
      </c>
      <c r="E2205" s="2">
        <v>45138</v>
      </c>
      <c r="F2205">
        <v>2023</v>
      </c>
      <c r="G2205" t="s">
        <v>9292</v>
      </c>
      <c r="H2205" t="s">
        <v>9229</v>
      </c>
      <c r="I2205" s="40" t="s">
        <v>9256</v>
      </c>
      <c r="J2205" s="41">
        <v>81.097499999999997</v>
      </c>
      <c r="M2205" s="41" t="s">
        <v>24</v>
      </c>
      <c r="N2205" s="41">
        <v>20.274374999999999</v>
      </c>
      <c r="O2205" s="41">
        <v>20.274374999999999</v>
      </c>
      <c r="P2205" s="41">
        <v>0</v>
      </c>
      <c r="R2205" s="38">
        <v>0.25</v>
      </c>
      <c r="S2205" s="5"/>
      <c r="T2205" s="1" t="s">
        <v>11319</v>
      </c>
    </row>
    <row r="2206" spans="1:20" x14ac:dyDescent="0.25">
      <c r="A2206" t="s">
        <v>11318</v>
      </c>
      <c r="C2206" t="s">
        <v>9729</v>
      </c>
      <c r="E2206" s="2">
        <v>45274</v>
      </c>
      <c r="F2206">
        <v>2023</v>
      </c>
      <c r="G2206" t="s">
        <v>9228</v>
      </c>
      <c r="H2206" t="s">
        <v>9218</v>
      </c>
      <c r="I2206" s="40" t="s">
        <v>9256</v>
      </c>
      <c r="J2206" s="41">
        <v>108.13</v>
      </c>
      <c r="M2206" s="41" t="s">
        <v>72</v>
      </c>
      <c r="N2206" s="41">
        <v>108.13</v>
      </c>
      <c r="O2206" s="41">
        <v>104.8861</v>
      </c>
      <c r="P2206" s="41">
        <v>3.2439</v>
      </c>
      <c r="R2206" s="38">
        <v>1</v>
      </c>
      <c r="S2206" s="5"/>
      <c r="T2206" s="1" t="s">
        <v>11319</v>
      </c>
    </row>
    <row r="2207" spans="1:20" x14ac:dyDescent="0.25">
      <c r="A2207" t="s">
        <v>11318</v>
      </c>
      <c r="C2207" t="s">
        <v>9339</v>
      </c>
      <c r="E2207" s="2">
        <v>45106</v>
      </c>
      <c r="F2207">
        <v>2023</v>
      </c>
      <c r="G2207" t="s">
        <v>9292</v>
      </c>
      <c r="H2207" t="s">
        <v>9229</v>
      </c>
      <c r="I2207" s="40" t="s">
        <v>9256</v>
      </c>
      <c r="J2207" s="41">
        <v>145.97549999999998</v>
      </c>
      <c r="M2207" s="41" t="s">
        <v>24</v>
      </c>
      <c r="N2207" s="41">
        <v>36.493874999999996</v>
      </c>
      <c r="O2207" s="41">
        <v>36.493874999999996</v>
      </c>
      <c r="P2207" s="41">
        <v>0</v>
      </c>
      <c r="R2207" s="38">
        <v>0.25</v>
      </c>
      <c r="S2207" s="5"/>
      <c r="T2207" s="1" t="s">
        <v>11319</v>
      </c>
    </row>
    <row r="2208" spans="1:20" x14ac:dyDescent="0.25">
      <c r="A2208" t="s">
        <v>11318</v>
      </c>
      <c r="C2208" t="s">
        <v>10087</v>
      </c>
      <c r="E2208" s="2">
        <v>44629</v>
      </c>
      <c r="F2208">
        <v>2022</v>
      </c>
      <c r="G2208" t="s">
        <v>9292</v>
      </c>
      <c r="H2208" t="s">
        <v>9218</v>
      </c>
      <c r="I2208" s="40" t="s">
        <v>9262</v>
      </c>
      <c r="J2208" s="41">
        <v>24.640199999999997</v>
      </c>
      <c r="M2208" s="41" t="s">
        <v>24</v>
      </c>
      <c r="N2208" s="41">
        <v>24.640199999999997</v>
      </c>
      <c r="O2208" s="41">
        <v>24.640199999999997</v>
      </c>
      <c r="P2208" s="41">
        <v>0</v>
      </c>
      <c r="S2208" s="5"/>
      <c r="T2208" s="1" t="s">
        <v>11320</v>
      </c>
    </row>
    <row r="2209" spans="1:20" x14ac:dyDescent="0.25">
      <c r="A2209" t="s">
        <v>11318</v>
      </c>
      <c r="C2209" t="s">
        <v>10269</v>
      </c>
      <c r="E2209" s="2">
        <v>44873</v>
      </c>
      <c r="F2209">
        <v>2022</v>
      </c>
      <c r="G2209" t="s">
        <v>9451</v>
      </c>
      <c r="H2209" t="s">
        <v>9224</v>
      </c>
      <c r="I2209" s="40" t="s">
        <v>9225</v>
      </c>
      <c r="J2209" s="41">
        <v>315.89999999999998</v>
      </c>
      <c r="M2209" s="41" t="s">
        <v>24</v>
      </c>
      <c r="N2209" s="41">
        <v>3.1589999999999998</v>
      </c>
      <c r="O2209" s="41">
        <v>3.1589999999999998</v>
      </c>
      <c r="P2209" s="41">
        <v>0</v>
      </c>
      <c r="S2209" s="5"/>
      <c r="T2209" s="1" t="s">
        <v>11320</v>
      </c>
    </row>
    <row r="2210" spans="1:20" x14ac:dyDescent="0.25">
      <c r="A2210" t="s">
        <v>11318</v>
      </c>
      <c r="C2210" t="s">
        <v>10224</v>
      </c>
      <c r="E2210" s="2">
        <v>44896</v>
      </c>
      <c r="F2210">
        <v>2022</v>
      </c>
      <c r="G2210" t="s">
        <v>9451</v>
      </c>
      <c r="H2210" t="s">
        <v>9452</v>
      </c>
      <c r="I2210" s="40" t="s">
        <v>84</v>
      </c>
      <c r="J2210" s="41">
        <v>75.500100000000003</v>
      </c>
      <c r="M2210" s="41" t="s">
        <v>72</v>
      </c>
      <c r="N2210" s="41">
        <v>25.693199999999997</v>
      </c>
      <c r="O2210" s="41">
        <v>24.956099999999999</v>
      </c>
      <c r="P2210" s="41">
        <v>0.73709999999999987</v>
      </c>
      <c r="S2210" s="5"/>
      <c r="T2210" s="1" t="s">
        <v>11320</v>
      </c>
    </row>
    <row r="2211" spans="1:20" x14ac:dyDescent="0.25">
      <c r="A2211" t="s">
        <v>11318</v>
      </c>
      <c r="C2211" t="s">
        <v>10980</v>
      </c>
      <c r="E2211" s="2">
        <v>44552</v>
      </c>
      <c r="F2211">
        <v>2021</v>
      </c>
      <c r="G2211" t="s">
        <v>10708</v>
      </c>
      <c r="H2211" t="s">
        <v>10711</v>
      </c>
      <c r="I2211" s="40" t="s">
        <v>141</v>
      </c>
      <c r="J2211" s="41">
        <v>14.783750000000001</v>
      </c>
      <c r="M2211" s="41" t="s">
        <v>24</v>
      </c>
      <c r="N2211" s="41">
        <v>13.364510000000001</v>
      </c>
      <c r="O2211" s="41">
        <v>13.364510000000001</v>
      </c>
      <c r="P2211" s="41">
        <v>0</v>
      </c>
      <c r="S2211" s="5"/>
      <c r="T2211" s="1" t="s">
        <v>11321</v>
      </c>
    </row>
    <row r="2212" spans="1:20" x14ac:dyDescent="0.25">
      <c r="A2212" t="s">
        <v>11318</v>
      </c>
      <c r="C2212" t="s">
        <v>10980</v>
      </c>
      <c r="E2212" s="2">
        <v>44552</v>
      </c>
      <c r="F2212">
        <v>2021</v>
      </c>
      <c r="G2212" t="s">
        <v>9473</v>
      </c>
      <c r="H2212" t="s">
        <v>10711</v>
      </c>
      <c r="I2212" s="40" t="s">
        <v>141</v>
      </c>
      <c r="J2212" s="41">
        <v>14.783750000000001</v>
      </c>
      <c r="M2212" s="41" t="s">
        <v>24</v>
      </c>
      <c r="N2212" s="41">
        <v>13.364510000000001</v>
      </c>
      <c r="O2212" s="41">
        <v>13.364510000000001</v>
      </c>
      <c r="P2212" s="41">
        <v>0</v>
      </c>
      <c r="S2212" s="5"/>
      <c r="T2212" s="1" t="s">
        <v>11321</v>
      </c>
    </row>
    <row r="2213" spans="1:20" x14ac:dyDescent="0.25">
      <c r="A2213" t="s">
        <v>11318</v>
      </c>
      <c r="C2213" t="s">
        <v>9411</v>
      </c>
      <c r="E2213" s="2">
        <v>45198</v>
      </c>
      <c r="F2213">
        <v>2023</v>
      </c>
      <c r="G2213" t="s">
        <v>9276</v>
      </c>
      <c r="H2213" t="s">
        <v>9218</v>
      </c>
      <c r="I2213" s="40" t="s">
        <v>9262</v>
      </c>
      <c r="J2213" s="41">
        <v>270.32499999999999</v>
      </c>
      <c r="M2213" s="41" t="s">
        <v>24</v>
      </c>
      <c r="N2213" s="41">
        <v>18.382099999999998</v>
      </c>
      <c r="O2213" s="41">
        <v>18.382099999999998</v>
      </c>
      <c r="P2213" s="41">
        <v>0</v>
      </c>
      <c r="R2213" s="38">
        <v>6.8000000000000005E-2</v>
      </c>
      <c r="S2213" s="5"/>
      <c r="T2213" s="1" t="s">
        <v>11319</v>
      </c>
    </row>
    <row r="2214" spans="1:20" x14ac:dyDescent="0.25">
      <c r="A2214" t="s">
        <v>11318</v>
      </c>
      <c r="C2214" t="s">
        <v>10029</v>
      </c>
      <c r="E2214" s="2">
        <v>44552</v>
      </c>
      <c r="F2214">
        <v>2021</v>
      </c>
      <c r="G2214" t="s">
        <v>88</v>
      </c>
      <c r="H2214" t="s">
        <v>9218</v>
      </c>
      <c r="I2214" s="40" t="s">
        <v>84</v>
      </c>
      <c r="J2214" s="41">
        <v>295.67500000000001</v>
      </c>
      <c r="M2214" s="41" t="s">
        <v>24</v>
      </c>
      <c r="N2214" s="41">
        <v>295.67500000000001</v>
      </c>
      <c r="O2214" s="41">
        <v>295.67500000000001</v>
      </c>
      <c r="P2214" s="41">
        <v>0</v>
      </c>
      <c r="S2214" s="5"/>
      <c r="T2214" s="1" t="s">
        <v>11321</v>
      </c>
    </row>
    <row r="2215" spans="1:20" x14ac:dyDescent="0.25">
      <c r="A2215" t="s">
        <v>11318</v>
      </c>
      <c r="C2215" t="s">
        <v>10029</v>
      </c>
      <c r="E2215" s="2">
        <v>45275</v>
      </c>
      <c r="F2215">
        <v>2023</v>
      </c>
      <c r="G2215" t="s">
        <v>88</v>
      </c>
      <c r="H2215" t="s">
        <v>9218</v>
      </c>
      <c r="I2215" s="40" t="s">
        <v>84</v>
      </c>
      <c r="J2215" s="41">
        <v>216.26</v>
      </c>
      <c r="M2215" s="41" t="s">
        <v>24</v>
      </c>
      <c r="N2215" s="41">
        <v>216.26</v>
      </c>
      <c r="O2215" s="41">
        <v>216.26</v>
      </c>
      <c r="P2215" s="41">
        <v>0</v>
      </c>
      <c r="R2215" s="38">
        <v>1</v>
      </c>
      <c r="S2215" s="5"/>
      <c r="T2215" s="1" t="s">
        <v>11319</v>
      </c>
    </row>
    <row r="2216" spans="1:20" x14ac:dyDescent="0.25">
      <c r="A2216" t="s">
        <v>11318</v>
      </c>
      <c r="C2216" t="s">
        <v>9879</v>
      </c>
      <c r="E2216" s="2">
        <v>45282</v>
      </c>
      <c r="F2216">
        <v>2023</v>
      </c>
      <c r="G2216" t="s">
        <v>9320</v>
      </c>
      <c r="H2216" t="s">
        <v>9218</v>
      </c>
      <c r="I2216" s="40" t="s">
        <v>9262</v>
      </c>
      <c r="J2216" s="41">
        <v>37.845500000012976</v>
      </c>
      <c r="M2216" s="41" t="s">
        <v>24</v>
      </c>
      <c r="N2216" s="41">
        <v>7.5691000000129751</v>
      </c>
      <c r="O2216" s="41">
        <v>7.5691000000129751</v>
      </c>
      <c r="P2216" s="41">
        <v>0</v>
      </c>
      <c r="R2216" s="38">
        <v>0.2</v>
      </c>
      <c r="S2216" s="5"/>
      <c r="T2216" s="1" t="s">
        <v>11319</v>
      </c>
    </row>
    <row r="2217" spans="1:20" x14ac:dyDescent="0.25">
      <c r="A2217" t="s">
        <v>11318</v>
      </c>
      <c r="C2217" t="s">
        <v>10886</v>
      </c>
      <c r="E2217" s="2">
        <v>44386</v>
      </c>
      <c r="F2217">
        <v>2021</v>
      </c>
      <c r="G2217" t="s">
        <v>4726</v>
      </c>
      <c r="H2217" t="s">
        <v>9224</v>
      </c>
      <c r="I2217" s="40" t="s">
        <v>9225</v>
      </c>
      <c r="J2217" s="41">
        <v>8.8702500000000004</v>
      </c>
      <c r="M2217" s="41" t="s">
        <v>24</v>
      </c>
      <c r="N2217" s="41">
        <v>0.23654000000000003</v>
      </c>
      <c r="O2217" s="41">
        <v>0.23654000000000003</v>
      </c>
      <c r="P2217" s="41">
        <v>0</v>
      </c>
      <c r="S2217" s="5"/>
      <c r="T2217" s="1" t="s">
        <v>11321</v>
      </c>
    </row>
    <row r="2218" spans="1:20" x14ac:dyDescent="0.25">
      <c r="A2218" t="s">
        <v>11318</v>
      </c>
      <c r="C2218" t="s">
        <v>10133</v>
      </c>
      <c r="E2218" s="2">
        <v>44918</v>
      </c>
      <c r="F2218">
        <v>2022</v>
      </c>
      <c r="G2218" t="s">
        <v>9228</v>
      </c>
      <c r="H2218" t="s">
        <v>9218</v>
      </c>
      <c r="I2218" s="40" t="s">
        <v>9262</v>
      </c>
      <c r="J2218" s="41">
        <v>38.223899999999993</v>
      </c>
      <c r="M2218" s="41" t="s">
        <v>24</v>
      </c>
      <c r="N2218" s="41">
        <v>35.4861</v>
      </c>
      <c r="O2218" s="41">
        <v>35.4861</v>
      </c>
      <c r="P2218" s="41">
        <v>0</v>
      </c>
      <c r="S2218" s="5"/>
      <c r="T2218" s="1" t="s">
        <v>11320</v>
      </c>
    </row>
    <row r="2219" spans="1:20" x14ac:dyDescent="0.25">
      <c r="A2219" t="s">
        <v>11318</v>
      </c>
      <c r="C2219" t="s">
        <v>10133</v>
      </c>
      <c r="E2219" s="2">
        <v>44918</v>
      </c>
      <c r="F2219">
        <v>2022</v>
      </c>
      <c r="G2219" t="s">
        <v>9276</v>
      </c>
      <c r="H2219" t="s">
        <v>9218</v>
      </c>
      <c r="I2219" s="40" t="s">
        <v>9262</v>
      </c>
      <c r="J2219" s="41">
        <v>135.52109999999999</v>
      </c>
      <c r="M2219" s="41" t="s">
        <v>24</v>
      </c>
      <c r="N2219" s="41">
        <v>125.83349999999999</v>
      </c>
      <c r="O2219" s="41">
        <v>125.83349999999999</v>
      </c>
      <c r="P2219" s="41">
        <v>0</v>
      </c>
      <c r="S2219" s="5"/>
      <c r="T2219" s="1" t="s">
        <v>11320</v>
      </c>
    </row>
    <row r="2220" spans="1:20" x14ac:dyDescent="0.25">
      <c r="A2220" t="s">
        <v>11318</v>
      </c>
      <c r="C2220" t="s">
        <v>9765</v>
      </c>
      <c r="E2220" s="2">
        <v>45110</v>
      </c>
      <c r="F2220">
        <v>2023</v>
      </c>
      <c r="G2220" t="s">
        <v>9273</v>
      </c>
      <c r="H2220" t="s">
        <v>9224</v>
      </c>
      <c r="I2220" s="40" t="s">
        <v>9225</v>
      </c>
      <c r="J2220" s="41">
        <v>270.21686999999997</v>
      </c>
      <c r="M2220" s="41" t="s">
        <v>24</v>
      </c>
      <c r="N2220" s="41">
        <v>2.7021687000000001</v>
      </c>
      <c r="O2220" s="41">
        <v>2.7021687000000001</v>
      </c>
      <c r="P2220" s="41">
        <v>0</v>
      </c>
      <c r="R2220" s="38">
        <v>0.01</v>
      </c>
      <c r="S2220" s="5"/>
      <c r="T2220" s="1" t="s">
        <v>11319</v>
      </c>
    </row>
    <row r="2221" spans="1:20" x14ac:dyDescent="0.25">
      <c r="A2221" t="s">
        <v>11318</v>
      </c>
      <c r="C2221" t="s">
        <v>9765</v>
      </c>
      <c r="E2221" s="2">
        <v>45110</v>
      </c>
      <c r="F2221">
        <v>2023</v>
      </c>
      <c r="G2221" t="s">
        <v>9273</v>
      </c>
      <c r="H2221" t="s">
        <v>9224</v>
      </c>
      <c r="I2221" s="40" t="s">
        <v>9225</v>
      </c>
      <c r="J2221" s="41">
        <v>194.63399999999999</v>
      </c>
      <c r="M2221" s="41" t="s">
        <v>24</v>
      </c>
      <c r="N2221" s="41">
        <v>1.94634</v>
      </c>
      <c r="O2221" s="41">
        <v>1.94634</v>
      </c>
      <c r="P2221" s="41">
        <v>0</v>
      </c>
      <c r="R2221" s="38">
        <v>0.01</v>
      </c>
      <c r="S2221" s="5"/>
      <c r="T2221" s="1" t="s">
        <v>11319</v>
      </c>
    </row>
    <row r="2222" spans="1:20" x14ac:dyDescent="0.25">
      <c r="A2222" t="s">
        <v>11318</v>
      </c>
      <c r="C2222" t="s">
        <v>10977</v>
      </c>
      <c r="E2222" s="2">
        <v>44512</v>
      </c>
      <c r="F2222">
        <v>2021</v>
      </c>
      <c r="G2222" t="s">
        <v>9273</v>
      </c>
      <c r="H2222" t="s">
        <v>9224</v>
      </c>
      <c r="I2222" s="40" t="s">
        <v>9225</v>
      </c>
      <c r="J2222" s="41">
        <v>252.97953000000001</v>
      </c>
      <c r="M2222" s="41" t="s">
        <v>24</v>
      </c>
      <c r="N2222" s="41">
        <v>2.4836700000000005</v>
      </c>
      <c r="O2222" s="41">
        <v>2.4836700000000005</v>
      </c>
      <c r="P2222" s="41">
        <v>0</v>
      </c>
      <c r="S2222" s="5"/>
      <c r="T2222" s="1" t="s">
        <v>11321</v>
      </c>
    </row>
    <row r="2223" spans="1:20" x14ac:dyDescent="0.25">
      <c r="A2223" t="s">
        <v>11318</v>
      </c>
      <c r="C2223" t="s">
        <v>10977</v>
      </c>
      <c r="E2223" s="2">
        <v>44512</v>
      </c>
      <c r="F2223">
        <v>2021</v>
      </c>
      <c r="G2223" t="s">
        <v>9273</v>
      </c>
      <c r="H2223" t="s">
        <v>9224</v>
      </c>
      <c r="I2223" s="40" t="s">
        <v>9225</v>
      </c>
      <c r="J2223" s="41">
        <v>212.88600000000002</v>
      </c>
      <c r="M2223" s="41" t="s">
        <v>24</v>
      </c>
      <c r="N2223" s="41">
        <v>2.1288600000000004</v>
      </c>
      <c r="O2223" s="41">
        <v>2.1288600000000004</v>
      </c>
      <c r="P2223" s="41">
        <v>0</v>
      </c>
      <c r="S2223" s="5"/>
      <c r="T2223" s="1" t="s">
        <v>11321</v>
      </c>
    </row>
    <row r="2224" spans="1:20" x14ac:dyDescent="0.25">
      <c r="A2224" t="s">
        <v>11318</v>
      </c>
      <c r="C2224" t="s">
        <v>10212</v>
      </c>
      <c r="E2224" s="2">
        <v>44874</v>
      </c>
      <c r="F2224">
        <v>2022</v>
      </c>
      <c r="G2224" t="s">
        <v>9334</v>
      </c>
      <c r="H2224" t="s">
        <v>9452</v>
      </c>
      <c r="I2224" s="40" t="s">
        <v>141</v>
      </c>
      <c r="J2224" s="41">
        <v>78.659099999999995</v>
      </c>
      <c r="M2224" s="41" t="s">
        <v>24</v>
      </c>
      <c r="N2224" s="41">
        <v>78.659099999999995</v>
      </c>
      <c r="O2224" s="41">
        <v>78.659099999999995</v>
      </c>
      <c r="P2224" s="41">
        <v>0</v>
      </c>
      <c r="S2224" s="5"/>
      <c r="T2224" s="1" t="s">
        <v>11320</v>
      </c>
    </row>
    <row r="2225" spans="1:20" x14ac:dyDescent="0.25">
      <c r="A2225" t="s">
        <v>11318</v>
      </c>
      <c r="C2225" t="s">
        <v>10762</v>
      </c>
      <c r="E2225" s="2">
        <v>44490</v>
      </c>
      <c r="F2225">
        <v>2021</v>
      </c>
      <c r="G2225" t="s">
        <v>9289</v>
      </c>
      <c r="H2225" t="s">
        <v>9218</v>
      </c>
      <c r="I2225" s="40" t="s">
        <v>141</v>
      </c>
      <c r="J2225" s="41">
        <v>47.308000000000007</v>
      </c>
      <c r="M2225" s="41" t="s">
        <v>24</v>
      </c>
      <c r="N2225" s="41">
        <v>47.308000000000007</v>
      </c>
      <c r="O2225" s="41">
        <v>47.308000000000007</v>
      </c>
      <c r="P2225" s="41">
        <v>0</v>
      </c>
      <c r="S2225" s="5"/>
      <c r="T2225" s="1" t="s">
        <v>11321</v>
      </c>
    </row>
    <row r="2226" spans="1:20" x14ac:dyDescent="0.25">
      <c r="A2226" t="s">
        <v>11318</v>
      </c>
      <c r="C2226" t="s">
        <v>10273</v>
      </c>
      <c r="E2226" s="2">
        <v>44917</v>
      </c>
      <c r="F2226">
        <v>2022</v>
      </c>
      <c r="G2226" t="s">
        <v>9284</v>
      </c>
      <c r="H2226" t="s">
        <v>9218</v>
      </c>
      <c r="I2226" s="40" t="s">
        <v>9240</v>
      </c>
      <c r="J2226" s="41">
        <v>31.589999999999996</v>
      </c>
      <c r="M2226" s="41" t="s">
        <v>24</v>
      </c>
      <c r="N2226" s="41">
        <v>31.589999999999996</v>
      </c>
      <c r="O2226" s="41">
        <v>31.589999999999996</v>
      </c>
      <c r="P2226" s="41">
        <v>0</v>
      </c>
      <c r="S2226" s="5"/>
      <c r="T2226" s="1" t="s">
        <v>11320</v>
      </c>
    </row>
    <row r="2227" spans="1:20" x14ac:dyDescent="0.25">
      <c r="A2227" t="s">
        <v>11318</v>
      </c>
      <c r="C2227" t="s">
        <v>10273</v>
      </c>
      <c r="E2227" s="2">
        <v>44917</v>
      </c>
      <c r="F2227">
        <v>2022</v>
      </c>
      <c r="G2227" t="s">
        <v>9228</v>
      </c>
      <c r="H2227" t="s">
        <v>9218</v>
      </c>
      <c r="I2227" s="40" t="s">
        <v>9240</v>
      </c>
      <c r="J2227" s="41">
        <v>157.94999999999999</v>
      </c>
      <c r="M2227" s="41" t="s">
        <v>24</v>
      </c>
      <c r="N2227" s="41">
        <v>157.94999999999999</v>
      </c>
      <c r="O2227" s="41">
        <v>157.94999999999999</v>
      </c>
      <c r="P2227" s="41">
        <v>0</v>
      </c>
      <c r="S2227" s="5"/>
      <c r="T2227" s="1" t="s">
        <v>11320</v>
      </c>
    </row>
    <row r="2228" spans="1:20" x14ac:dyDescent="0.25">
      <c r="A2228" t="s">
        <v>11318</v>
      </c>
      <c r="C2228" t="s">
        <v>10273</v>
      </c>
      <c r="E2228" s="2">
        <v>44917</v>
      </c>
      <c r="F2228">
        <v>2022</v>
      </c>
      <c r="G2228" t="s">
        <v>9273</v>
      </c>
      <c r="H2228" t="s">
        <v>9218</v>
      </c>
      <c r="I2228" s="40" t="s">
        <v>9240</v>
      </c>
      <c r="J2228" s="41">
        <v>31.589999999999996</v>
      </c>
      <c r="M2228" s="41" t="s">
        <v>24</v>
      </c>
      <c r="N2228" s="41">
        <v>31.589999999999996</v>
      </c>
      <c r="O2228" s="41">
        <v>31.589999999999996</v>
      </c>
      <c r="P2228" s="41">
        <v>0</v>
      </c>
      <c r="S2228" s="5"/>
      <c r="T2228" s="1" t="s">
        <v>11320</v>
      </c>
    </row>
    <row r="2229" spans="1:20" x14ac:dyDescent="0.25">
      <c r="A2229" t="s">
        <v>11318</v>
      </c>
      <c r="C2229" t="s">
        <v>10273</v>
      </c>
      <c r="E2229" s="2">
        <v>44917</v>
      </c>
      <c r="F2229">
        <v>2022</v>
      </c>
      <c r="G2229" t="s">
        <v>9549</v>
      </c>
      <c r="H2229" t="s">
        <v>9218</v>
      </c>
      <c r="I2229" s="40" t="s">
        <v>9240</v>
      </c>
      <c r="J2229" s="41">
        <v>15.794999999999998</v>
      </c>
      <c r="M2229" s="41" t="s">
        <v>24</v>
      </c>
      <c r="N2229" s="41">
        <v>15.794999999999998</v>
      </c>
      <c r="O2229" s="41">
        <v>15.794999999999998</v>
      </c>
      <c r="P2229" s="41">
        <v>0</v>
      </c>
      <c r="S2229" s="5"/>
      <c r="T2229" s="1" t="s">
        <v>11320</v>
      </c>
    </row>
    <row r="2230" spans="1:20" x14ac:dyDescent="0.25">
      <c r="A2230" t="s">
        <v>11318</v>
      </c>
      <c r="C2230" t="s">
        <v>10273</v>
      </c>
      <c r="E2230" s="2">
        <v>44917</v>
      </c>
      <c r="F2230">
        <v>2022</v>
      </c>
      <c r="G2230" t="s">
        <v>768</v>
      </c>
      <c r="H2230" t="s">
        <v>9218</v>
      </c>
      <c r="I2230" s="40" t="s">
        <v>9240</v>
      </c>
      <c r="J2230" s="41">
        <v>15.794999999999998</v>
      </c>
      <c r="M2230" s="41" t="s">
        <v>24</v>
      </c>
      <c r="N2230" s="41">
        <v>15.794999999999998</v>
      </c>
      <c r="O2230" s="41">
        <v>15.794999999999998</v>
      </c>
      <c r="P2230" s="41">
        <v>0</v>
      </c>
      <c r="S2230" s="5"/>
      <c r="T2230" s="1" t="s">
        <v>11320</v>
      </c>
    </row>
    <row r="2231" spans="1:20" x14ac:dyDescent="0.25">
      <c r="A2231" t="s">
        <v>11318</v>
      </c>
      <c r="C2231" t="s">
        <v>10273</v>
      </c>
      <c r="E2231" s="2">
        <v>44917</v>
      </c>
      <c r="F2231">
        <v>2022</v>
      </c>
      <c r="G2231" t="s">
        <v>9289</v>
      </c>
      <c r="H2231" t="s">
        <v>9218</v>
      </c>
      <c r="I2231" s="40" t="s">
        <v>9240</v>
      </c>
      <c r="J2231" s="41">
        <v>15.794999999999998</v>
      </c>
      <c r="M2231" s="41" t="s">
        <v>24</v>
      </c>
      <c r="N2231" s="41">
        <v>15.794999999999998</v>
      </c>
      <c r="O2231" s="41">
        <v>15.794999999999998</v>
      </c>
      <c r="P2231" s="41">
        <v>0</v>
      </c>
      <c r="S2231" s="5"/>
      <c r="T2231" s="1" t="s">
        <v>11320</v>
      </c>
    </row>
    <row r="2232" spans="1:20" x14ac:dyDescent="0.25">
      <c r="A2232" t="s">
        <v>11318</v>
      </c>
      <c r="C2232" t="s">
        <v>10273</v>
      </c>
      <c r="E2232" s="2">
        <v>44917</v>
      </c>
      <c r="F2232">
        <v>2022</v>
      </c>
      <c r="G2232" t="s">
        <v>9387</v>
      </c>
      <c r="H2232" t="s">
        <v>9218</v>
      </c>
      <c r="I2232" s="40" t="s">
        <v>9240</v>
      </c>
      <c r="J2232" s="41">
        <v>47.384999999999998</v>
      </c>
      <c r="M2232" s="41" t="s">
        <v>24</v>
      </c>
      <c r="N2232" s="41">
        <v>47.384999999999998</v>
      </c>
      <c r="O2232" s="41">
        <v>47.384999999999998</v>
      </c>
      <c r="P2232" s="41">
        <v>0</v>
      </c>
      <c r="S2232" s="5"/>
      <c r="T2232" s="1" t="s">
        <v>11320</v>
      </c>
    </row>
    <row r="2233" spans="1:20" x14ac:dyDescent="0.25">
      <c r="A2233" t="s">
        <v>11318</v>
      </c>
      <c r="C2233" t="s">
        <v>10201</v>
      </c>
      <c r="E2233" s="2">
        <v>44769</v>
      </c>
      <c r="F2233">
        <v>2022</v>
      </c>
      <c r="G2233" t="s">
        <v>9273</v>
      </c>
      <c r="H2233" t="s">
        <v>9218</v>
      </c>
      <c r="I2233" s="40" t="s">
        <v>9234</v>
      </c>
      <c r="J2233" s="41">
        <v>78.974999999999994</v>
      </c>
      <c r="M2233" s="41" t="s">
        <v>25</v>
      </c>
      <c r="N2233" s="41">
        <v>23.4819</v>
      </c>
      <c r="O2233" s="41">
        <v>0</v>
      </c>
      <c r="P2233" s="41">
        <v>23.4819</v>
      </c>
      <c r="S2233" s="5"/>
      <c r="T2233" s="1" t="s">
        <v>11320</v>
      </c>
    </row>
    <row r="2234" spans="1:20" x14ac:dyDescent="0.25">
      <c r="A2234" t="s">
        <v>11318</v>
      </c>
      <c r="C2234" t="s">
        <v>9896</v>
      </c>
      <c r="E2234" s="2">
        <v>45289</v>
      </c>
      <c r="F2234">
        <v>2023</v>
      </c>
      <c r="G2234" t="s">
        <v>6492</v>
      </c>
      <c r="H2234" t="s">
        <v>9218</v>
      </c>
      <c r="I2234" s="40" t="s">
        <v>9234</v>
      </c>
      <c r="J2234" s="41">
        <v>67.040599999999998</v>
      </c>
      <c r="M2234" s="41" t="s">
        <v>25</v>
      </c>
      <c r="N2234" s="41">
        <v>33.520299999999999</v>
      </c>
      <c r="O2234" s="41">
        <v>0</v>
      </c>
      <c r="P2234" s="41">
        <v>33.520299999999999</v>
      </c>
      <c r="R2234" s="38">
        <v>0.5</v>
      </c>
      <c r="S2234" s="5"/>
      <c r="T2234" s="1" t="s">
        <v>11319</v>
      </c>
    </row>
    <row r="2235" spans="1:20" x14ac:dyDescent="0.25">
      <c r="A2235" t="s">
        <v>11318</v>
      </c>
      <c r="C2235" t="s">
        <v>9971</v>
      </c>
      <c r="E2235" s="2">
        <v>45264</v>
      </c>
      <c r="F2235">
        <v>2023</v>
      </c>
      <c r="G2235" t="s">
        <v>9320</v>
      </c>
      <c r="H2235" t="s">
        <v>318</v>
      </c>
      <c r="I2235" s="40" t="s">
        <v>9225</v>
      </c>
      <c r="J2235" s="41">
        <v>31.313120574490753</v>
      </c>
      <c r="M2235" s="41" t="s">
        <v>24</v>
      </c>
      <c r="N2235" s="41">
        <v>7.8282801436202556</v>
      </c>
      <c r="O2235" s="41">
        <v>7.8282801436202556</v>
      </c>
      <c r="P2235" s="41">
        <v>0</v>
      </c>
      <c r="R2235" s="38">
        <v>0.25</v>
      </c>
      <c r="S2235" s="5"/>
      <c r="T2235" s="1" t="s">
        <v>11319</v>
      </c>
    </row>
    <row r="2236" spans="1:20" x14ac:dyDescent="0.25">
      <c r="A2236" t="s">
        <v>11318</v>
      </c>
      <c r="C2236" t="s">
        <v>10007</v>
      </c>
      <c r="E2236" s="2">
        <v>45282</v>
      </c>
      <c r="F2236">
        <v>2023</v>
      </c>
      <c r="G2236" t="s">
        <v>9364</v>
      </c>
      <c r="H2236" t="s">
        <v>318</v>
      </c>
      <c r="I2236" s="40" t="s">
        <v>9225</v>
      </c>
      <c r="J2236" s="41">
        <v>216.26</v>
      </c>
      <c r="M2236" s="41" t="s">
        <v>24</v>
      </c>
      <c r="N2236" s="41">
        <v>1.0812999999999999</v>
      </c>
      <c r="O2236" s="41">
        <v>1.0812999999999999</v>
      </c>
      <c r="P2236" s="41">
        <v>0</v>
      </c>
      <c r="R2236" s="38">
        <v>5.0000000000000001E-3</v>
      </c>
      <c r="S2236" s="5"/>
      <c r="T2236" s="1" t="s">
        <v>11319</v>
      </c>
    </row>
    <row r="2237" spans="1:20" x14ac:dyDescent="0.25">
      <c r="A2237" t="s">
        <v>11318</v>
      </c>
      <c r="C2237" t="s">
        <v>10836</v>
      </c>
      <c r="E2237" s="2">
        <v>44530</v>
      </c>
      <c r="F2237">
        <v>2021</v>
      </c>
      <c r="G2237" t="s">
        <v>768</v>
      </c>
      <c r="H2237" t="s">
        <v>9218</v>
      </c>
      <c r="I2237" s="40" t="s">
        <v>361</v>
      </c>
      <c r="J2237" s="41">
        <v>59.135000000000005</v>
      </c>
      <c r="M2237" s="41" t="s">
        <v>24</v>
      </c>
      <c r="N2237" s="41">
        <v>21.406870000000005</v>
      </c>
      <c r="O2237" s="41">
        <v>21.406870000000005</v>
      </c>
      <c r="P2237" s="41">
        <v>0</v>
      </c>
      <c r="S2237" s="5"/>
      <c r="T2237" s="1" t="s">
        <v>11321</v>
      </c>
    </row>
    <row r="2238" spans="1:20" x14ac:dyDescent="0.25">
      <c r="A2238" t="s">
        <v>11318</v>
      </c>
      <c r="C2238" t="s">
        <v>10371</v>
      </c>
      <c r="E2238" s="2">
        <v>44368</v>
      </c>
      <c r="F2238">
        <v>2021</v>
      </c>
      <c r="G2238" t="s">
        <v>9276</v>
      </c>
      <c r="H2238" t="s">
        <v>9218</v>
      </c>
      <c r="I2238" s="40" t="s">
        <v>9262</v>
      </c>
      <c r="J2238" s="41">
        <v>222.34760000000003</v>
      </c>
      <c r="M2238" s="41" t="s">
        <v>11395</v>
      </c>
      <c r="N2238" s="41">
        <v>0</v>
      </c>
      <c r="O2238" s="41">
        <v>0</v>
      </c>
      <c r="P2238" s="41">
        <v>0</v>
      </c>
      <c r="S2238" s="5"/>
      <c r="T2238" s="1" t="s">
        <v>11321</v>
      </c>
    </row>
    <row r="2239" spans="1:20" x14ac:dyDescent="0.25">
      <c r="A2239" t="s">
        <v>11318</v>
      </c>
      <c r="C2239" t="s">
        <v>10371</v>
      </c>
      <c r="E2239" s="2">
        <v>44368</v>
      </c>
      <c r="F2239">
        <v>2021</v>
      </c>
      <c r="G2239" t="s">
        <v>9387</v>
      </c>
      <c r="H2239" t="s">
        <v>9218</v>
      </c>
      <c r="I2239" s="40" t="s">
        <v>9262</v>
      </c>
      <c r="J2239" s="41">
        <v>14.192400000000001</v>
      </c>
      <c r="M2239" s="41" t="s">
        <v>11395</v>
      </c>
      <c r="N2239" s="41">
        <v>0</v>
      </c>
      <c r="O2239" s="41">
        <v>0</v>
      </c>
      <c r="P2239" s="41">
        <v>0</v>
      </c>
      <c r="S2239" s="5"/>
      <c r="T2239" s="1" t="s">
        <v>11321</v>
      </c>
    </row>
    <row r="2240" spans="1:20" x14ac:dyDescent="0.25">
      <c r="A2240" t="s">
        <v>11318</v>
      </c>
      <c r="C2240" t="s">
        <v>10371</v>
      </c>
      <c r="E2240" s="2">
        <v>44893</v>
      </c>
      <c r="F2240">
        <v>2022</v>
      </c>
      <c r="G2240" t="s">
        <v>9276</v>
      </c>
      <c r="H2240" t="s">
        <v>9218</v>
      </c>
      <c r="I2240" s="40" t="s">
        <v>9262</v>
      </c>
      <c r="J2240" s="41">
        <v>49.491</v>
      </c>
      <c r="M2240" s="41" t="s">
        <v>11395</v>
      </c>
      <c r="N2240" s="41">
        <v>0</v>
      </c>
      <c r="O2240" s="41">
        <v>0</v>
      </c>
      <c r="P2240" s="41">
        <v>0</v>
      </c>
      <c r="S2240" s="5"/>
      <c r="T2240" s="1" t="s">
        <v>11320</v>
      </c>
    </row>
    <row r="2241" spans="1:20" x14ac:dyDescent="0.25">
      <c r="A2241" t="s">
        <v>11318</v>
      </c>
      <c r="C2241" t="s">
        <v>10371</v>
      </c>
      <c r="E2241" s="2">
        <v>44893</v>
      </c>
      <c r="F2241">
        <v>2022</v>
      </c>
      <c r="G2241" t="s">
        <v>9387</v>
      </c>
      <c r="H2241" t="s">
        <v>9218</v>
      </c>
      <c r="I2241" s="40" t="s">
        <v>9262</v>
      </c>
      <c r="J2241" s="41">
        <v>3.1589999999999998</v>
      </c>
      <c r="M2241" s="41" t="s">
        <v>11395</v>
      </c>
      <c r="N2241" s="41">
        <v>0</v>
      </c>
      <c r="O2241" s="41">
        <v>0</v>
      </c>
      <c r="P2241" s="41">
        <v>0</v>
      </c>
      <c r="S2241" s="5"/>
      <c r="T2241" s="1" t="s">
        <v>11320</v>
      </c>
    </row>
    <row r="2242" spans="1:20" x14ac:dyDescent="0.25">
      <c r="A2242" t="s">
        <v>11318</v>
      </c>
      <c r="C2242" t="s">
        <v>10904</v>
      </c>
      <c r="E2242" s="2">
        <v>44540</v>
      </c>
      <c r="F2242">
        <v>2021</v>
      </c>
      <c r="G2242" t="s">
        <v>9401</v>
      </c>
      <c r="H2242" t="s">
        <v>9224</v>
      </c>
      <c r="I2242" s="40" t="s">
        <v>9225</v>
      </c>
      <c r="J2242" s="41">
        <v>1.4192400000000001</v>
      </c>
      <c r="M2242" s="41" t="s">
        <v>11395</v>
      </c>
      <c r="N2242" s="41">
        <v>0</v>
      </c>
      <c r="O2242" s="41">
        <v>0</v>
      </c>
      <c r="P2242" s="41">
        <v>0</v>
      </c>
      <c r="S2242" s="5"/>
      <c r="T2242" s="1" t="s">
        <v>11321</v>
      </c>
    </row>
    <row r="2243" spans="1:20" x14ac:dyDescent="0.25">
      <c r="A2243" t="s">
        <v>11318</v>
      </c>
      <c r="C2243" t="s">
        <v>10904</v>
      </c>
      <c r="E2243" s="2">
        <v>44540</v>
      </c>
      <c r="F2243">
        <v>2021</v>
      </c>
      <c r="G2243" t="s">
        <v>9642</v>
      </c>
      <c r="H2243" t="s">
        <v>9224</v>
      </c>
      <c r="I2243" s="40" t="s">
        <v>9225</v>
      </c>
      <c r="J2243" s="41">
        <v>44.469520000000003</v>
      </c>
      <c r="M2243" s="41" t="s">
        <v>24</v>
      </c>
      <c r="N2243" s="41">
        <v>0.47308000000000006</v>
      </c>
      <c r="O2243" s="41">
        <v>0.47308000000000006</v>
      </c>
      <c r="P2243" s="41">
        <v>0</v>
      </c>
      <c r="S2243" s="5"/>
      <c r="T2243" s="1" t="s">
        <v>11321</v>
      </c>
    </row>
    <row r="2244" spans="1:20" x14ac:dyDescent="0.25">
      <c r="A2244" t="s">
        <v>11318</v>
      </c>
      <c r="C2244" t="s">
        <v>10904</v>
      </c>
      <c r="E2244" s="2">
        <v>44540</v>
      </c>
      <c r="F2244">
        <v>2021</v>
      </c>
      <c r="G2244" t="s">
        <v>9317</v>
      </c>
      <c r="H2244" t="s">
        <v>9224</v>
      </c>
      <c r="I2244" s="40" t="s">
        <v>9225</v>
      </c>
      <c r="J2244" s="41">
        <v>1.4192400000000001</v>
      </c>
      <c r="M2244" s="41" t="s">
        <v>11395</v>
      </c>
      <c r="N2244" s="41">
        <v>0</v>
      </c>
      <c r="O2244" s="41">
        <v>0</v>
      </c>
      <c r="P2244" s="41">
        <v>0</v>
      </c>
      <c r="S2244" s="5"/>
      <c r="T2244" s="1" t="s">
        <v>11321</v>
      </c>
    </row>
    <row r="2245" spans="1:20" x14ac:dyDescent="0.25">
      <c r="A2245" t="s">
        <v>11318</v>
      </c>
      <c r="C2245" t="s">
        <v>10053</v>
      </c>
      <c r="E2245" s="2">
        <v>44917</v>
      </c>
      <c r="F2245">
        <v>2022</v>
      </c>
      <c r="G2245" t="s">
        <v>9549</v>
      </c>
      <c r="H2245" t="s">
        <v>9218</v>
      </c>
      <c r="I2245" s="40" t="s">
        <v>9234</v>
      </c>
      <c r="J2245" s="41">
        <v>9.4770000000000003</v>
      </c>
      <c r="M2245" s="41" t="s">
        <v>25</v>
      </c>
      <c r="N2245" s="41">
        <v>4.7385000000000002</v>
      </c>
      <c r="O2245" s="41">
        <v>0</v>
      </c>
      <c r="P2245" s="41">
        <v>4.7385000000000002</v>
      </c>
      <c r="S2245" s="5"/>
      <c r="T2245" s="1" t="s">
        <v>11320</v>
      </c>
    </row>
    <row r="2246" spans="1:20" x14ac:dyDescent="0.25">
      <c r="A2246" t="s">
        <v>11318</v>
      </c>
      <c r="C2246" t="s">
        <v>10763</v>
      </c>
      <c r="E2246" s="2">
        <v>44349</v>
      </c>
      <c r="F2246">
        <v>2021</v>
      </c>
      <c r="G2246" t="s">
        <v>9284</v>
      </c>
      <c r="H2246" t="s">
        <v>9218</v>
      </c>
      <c r="I2246" s="40" t="s">
        <v>9262</v>
      </c>
      <c r="J2246" s="41">
        <v>82.789000000000001</v>
      </c>
      <c r="M2246" s="41" t="s">
        <v>24</v>
      </c>
      <c r="N2246" s="41">
        <v>33.588680000000004</v>
      </c>
      <c r="O2246" s="41">
        <v>33.588680000000004</v>
      </c>
      <c r="P2246" s="41">
        <v>0</v>
      </c>
      <c r="S2246" s="5"/>
      <c r="T2246" s="1" t="s">
        <v>11321</v>
      </c>
    </row>
    <row r="2247" spans="1:20" x14ac:dyDescent="0.25">
      <c r="A2247" t="s">
        <v>11318</v>
      </c>
      <c r="C2247" t="s">
        <v>10763</v>
      </c>
      <c r="E2247" s="2">
        <v>44349</v>
      </c>
      <c r="F2247">
        <v>2021</v>
      </c>
      <c r="G2247" t="s">
        <v>9228</v>
      </c>
      <c r="H2247" t="s">
        <v>9218</v>
      </c>
      <c r="I2247" s="40" t="s">
        <v>9262</v>
      </c>
      <c r="J2247" s="41">
        <v>185.44736000000003</v>
      </c>
      <c r="M2247" s="41" t="s">
        <v>24</v>
      </c>
      <c r="N2247" s="41">
        <v>75.337990000000005</v>
      </c>
      <c r="O2247" s="41">
        <v>75.337990000000005</v>
      </c>
      <c r="P2247" s="41">
        <v>0</v>
      </c>
      <c r="S2247" s="5"/>
      <c r="T2247" s="1" t="s">
        <v>11321</v>
      </c>
    </row>
    <row r="2248" spans="1:20" x14ac:dyDescent="0.25">
      <c r="A2248" t="s">
        <v>11318</v>
      </c>
      <c r="C2248" t="s">
        <v>10763</v>
      </c>
      <c r="E2248" s="2">
        <v>44349</v>
      </c>
      <c r="F2248">
        <v>2021</v>
      </c>
      <c r="G2248" t="s">
        <v>9549</v>
      </c>
      <c r="H2248" t="s">
        <v>9218</v>
      </c>
      <c r="I2248" s="40" t="s">
        <v>9262</v>
      </c>
      <c r="J2248" s="41">
        <v>13.24624</v>
      </c>
      <c r="M2248" s="41" t="s">
        <v>24</v>
      </c>
      <c r="N2248" s="41">
        <v>5.3221500000000006</v>
      </c>
      <c r="O2248" s="41">
        <v>5.3221500000000006</v>
      </c>
      <c r="P2248" s="41">
        <v>0</v>
      </c>
      <c r="S2248" s="5"/>
      <c r="T2248" s="1" t="s">
        <v>11321</v>
      </c>
    </row>
    <row r="2249" spans="1:20" x14ac:dyDescent="0.25">
      <c r="A2249" t="s">
        <v>11318</v>
      </c>
      <c r="C2249" t="s">
        <v>10763</v>
      </c>
      <c r="E2249" s="2">
        <v>44349</v>
      </c>
      <c r="F2249">
        <v>2021</v>
      </c>
      <c r="G2249" t="s">
        <v>9243</v>
      </c>
      <c r="H2249" t="s">
        <v>9218</v>
      </c>
      <c r="I2249" s="40" t="s">
        <v>9262</v>
      </c>
      <c r="J2249" s="41">
        <v>49.673400000000001</v>
      </c>
      <c r="M2249" s="41" t="s">
        <v>24</v>
      </c>
      <c r="N2249" s="41">
        <v>20.224170000000004</v>
      </c>
      <c r="O2249" s="41">
        <v>20.224170000000004</v>
      </c>
      <c r="P2249" s="41">
        <v>0</v>
      </c>
      <c r="S2249" s="5"/>
      <c r="T2249" s="1" t="s">
        <v>11321</v>
      </c>
    </row>
    <row r="2250" spans="1:20" x14ac:dyDescent="0.25">
      <c r="A2250" t="s">
        <v>11318</v>
      </c>
      <c r="C2250" t="s">
        <v>10170</v>
      </c>
      <c r="E2250" s="2">
        <v>44883</v>
      </c>
      <c r="F2250">
        <v>2022</v>
      </c>
      <c r="G2250" t="s">
        <v>9243</v>
      </c>
      <c r="H2250" t="s">
        <v>9218</v>
      </c>
      <c r="I2250" s="40" t="s">
        <v>9256</v>
      </c>
      <c r="J2250" s="41">
        <v>152.685</v>
      </c>
      <c r="M2250" s="41" t="s">
        <v>24</v>
      </c>
      <c r="N2250" s="41">
        <v>152.685</v>
      </c>
      <c r="O2250" s="41">
        <v>152.685</v>
      </c>
      <c r="P2250" s="41">
        <v>0</v>
      </c>
      <c r="S2250" s="5"/>
      <c r="T2250" s="1" t="s">
        <v>11320</v>
      </c>
    </row>
    <row r="2251" spans="1:20" x14ac:dyDescent="0.25">
      <c r="A2251" t="s">
        <v>11318</v>
      </c>
      <c r="C2251" t="s">
        <v>9282</v>
      </c>
      <c r="E2251" s="2">
        <v>45111</v>
      </c>
      <c r="F2251">
        <v>2023</v>
      </c>
      <c r="G2251" t="s">
        <v>9273</v>
      </c>
      <c r="H2251" t="s">
        <v>9218</v>
      </c>
      <c r="I2251" s="40" t="s">
        <v>84</v>
      </c>
      <c r="J2251" s="41">
        <v>67.040599999999998</v>
      </c>
      <c r="M2251" s="41" t="s">
        <v>24</v>
      </c>
      <c r="N2251" s="41">
        <v>67.040599999999998</v>
      </c>
      <c r="O2251" s="41">
        <v>67.040599999999998</v>
      </c>
      <c r="P2251" s="41">
        <v>0</v>
      </c>
      <c r="R2251" s="38">
        <v>1</v>
      </c>
      <c r="S2251" s="5"/>
      <c r="T2251" s="1" t="s">
        <v>11319</v>
      </c>
    </row>
    <row r="2252" spans="1:20" x14ac:dyDescent="0.25">
      <c r="A2252" t="s">
        <v>11318</v>
      </c>
      <c r="C2252" t="s">
        <v>10106</v>
      </c>
      <c r="E2252" s="2">
        <v>44902</v>
      </c>
      <c r="F2252">
        <v>2022</v>
      </c>
      <c r="G2252" t="s">
        <v>9273</v>
      </c>
      <c r="H2252" t="s">
        <v>9218</v>
      </c>
      <c r="I2252" s="40" t="s">
        <v>84</v>
      </c>
      <c r="J2252" s="41">
        <v>35.802</v>
      </c>
      <c r="M2252" s="41" t="s">
        <v>24</v>
      </c>
      <c r="N2252" s="41">
        <v>35.802</v>
      </c>
      <c r="O2252" s="41">
        <v>35.802</v>
      </c>
      <c r="P2252" s="41">
        <v>0</v>
      </c>
      <c r="S2252" s="5"/>
      <c r="T2252" s="1" t="s">
        <v>11320</v>
      </c>
    </row>
    <row r="2253" spans="1:20" x14ac:dyDescent="0.25">
      <c r="A2253" t="s">
        <v>11318</v>
      </c>
      <c r="C2253" t="s">
        <v>9792</v>
      </c>
      <c r="E2253" s="2">
        <v>44903</v>
      </c>
      <c r="F2253">
        <v>2022</v>
      </c>
      <c r="G2253" t="s">
        <v>4733</v>
      </c>
      <c r="H2253" t="s">
        <v>9218</v>
      </c>
      <c r="I2253" s="40" t="s">
        <v>9234</v>
      </c>
      <c r="J2253" s="41">
        <v>210.6</v>
      </c>
      <c r="M2253" s="41" t="s">
        <v>25</v>
      </c>
      <c r="N2253" s="41">
        <v>210.6</v>
      </c>
      <c r="O2253" s="41">
        <v>0</v>
      </c>
      <c r="P2253" s="41">
        <v>210.6</v>
      </c>
      <c r="S2253" s="5"/>
      <c r="T2253" s="1" t="s">
        <v>11320</v>
      </c>
    </row>
    <row r="2254" spans="1:20" x14ac:dyDescent="0.25">
      <c r="A2254" t="s">
        <v>11318</v>
      </c>
      <c r="C2254" t="s">
        <v>9792</v>
      </c>
      <c r="E2254" s="2">
        <v>45263</v>
      </c>
      <c r="F2254">
        <v>2023</v>
      </c>
      <c r="G2254" t="s">
        <v>4733</v>
      </c>
      <c r="H2254" t="s">
        <v>9218</v>
      </c>
      <c r="I2254" s="40" t="s">
        <v>9234</v>
      </c>
      <c r="J2254" s="41">
        <v>108.13</v>
      </c>
      <c r="M2254" s="41" t="s">
        <v>25</v>
      </c>
      <c r="N2254" s="41">
        <v>108.13</v>
      </c>
      <c r="O2254" s="41">
        <v>0</v>
      </c>
      <c r="P2254" s="41">
        <v>108.13</v>
      </c>
      <c r="R2254" s="38">
        <v>1</v>
      </c>
      <c r="S2254" s="5"/>
      <c r="T2254" s="1" t="s">
        <v>11319</v>
      </c>
    </row>
    <row r="2255" spans="1:20" x14ac:dyDescent="0.25">
      <c r="A2255" t="s">
        <v>11318</v>
      </c>
      <c r="C2255" t="s">
        <v>9929</v>
      </c>
      <c r="E2255" s="2">
        <v>45191</v>
      </c>
      <c r="F2255">
        <v>2023</v>
      </c>
      <c r="G2255" t="s">
        <v>9273</v>
      </c>
      <c r="H2255" t="s">
        <v>9218</v>
      </c>
      <c r="I2255" s="40" t="s">
        <v>9234</v>
      </c>
      <c r="J2255" s="41">
        <v>291.95099999999996</v>
      </c>
      <c r="M2255" s="41" t="s">
        <v>25</v>
      </c>
      <c r="N2255" s="41">
        <v>110.94137999999998</v>
      </c>
      <c r="O2255" s="41">
        <v>0</v>
      </c>
      <c r="P2255" s="41">
        <v>110.94137999999998</v>
      </c>
      <c r="R2255" s="38">
        <v>0.38</v>
      </c>
      <c r="S2255" s="5"/>
      <c r="T2255" s="1" t="s">
        <v>11319</v>
      </c>
    </row>
    <row r="2256" spans="1:20" x14ac:dyDescent="0.25">
      <c r="A2256" t="s">
        <v>11318</v>
      </c>
      <c r="C2256" t="s">
        <v>10128</v>
      </c>
      <c r="E2256" s="2">
        <v>44862</v>
      </c>
      <c r="F2256">
        <v>2022</v>
      </c>
      <c r="G2256" t="s">
        <v>7066</v>
      </c>
      <c r="H2256" t="s">
        <v>9218</v>
      </c>
      <c r="I2256" s="40" t="s">
        <v>9234</v>
      </c>
      <c r="J2256" s="41">
        <v>111.4074</v>
      </c>
      <c r="M2256" s="41" t="s">
        <v>72</v>
      </c>
      <c r="N2256" s="41">
        <v>72.025199999999998</v>
      </c>
      <c r="O2256" s="41">
        <v>43.383600000000001</v>
      </c>
      <c r="P2256" s="41">
        <v>28.536300000000001</v>
      </c>
      <c r="S2256" s="5"/>
      <c r="T2256" s="1" t="s">
        <v>11320</v>
      </c>
    </row>
    <row r="2257" spans="1:20" x14ac:dyDescent="0.25">
      <c r="A2257" t="s">
        <v>11318</v>
      </c>
      <c r="C2257" t="s">
        <v>10766</v>
      </c>
      <c r="E2257" s="2">
        <v>44362</v>
      </c>
      <c r="F2257">
        <v>2021</v>
      </c>
      <c r="G2257" t="s">
        <v>9276</v>
      </c>
      <c r="H2257" t="s">
        <v>9218</v>
      </c>
      <c r="I2257" s="40" t="s">
        <v>141</v>
      </c>
      <c r="J2257" s="41">
        <v>177.405</v>
      </c>
      <c r="M2257" s="41" t="s">
        <v>24</v>
      </c>
      <c r="N2257" s="41">
        <v>177.405</v>
      </c>
      <c r="O2257" s="41">
        <v>177.405</v>
      </c>
      <c r="P2257" s="41">
        <v>0</v>
      </c>
      <c r="S2257" s="5"/>
      <c r="T2257" s="1" t="s">
        <v>11321</v>
      </c>
    </row>
    <row r="2258" spans="1:20" x14ac:dyDescent="0.25">
      <c r="A2258" t="s">
        <v>11318</v>
      </c>
      <c r="C2258" t="s">
        <v>10766</v>
      </c>
      <c r="E2258" s="2">
        <v>44362</v>
      </c>
      <c r="F2258">
        <v>2021</v>
      </c>
      <c r="G2258" t="s">
        <v>9276</v>
      </c>
      <c r="H2258" t="s">
        <v>9218</v>
      </c>
      <c r="I2258" s="40" t="s">
        <v>141</v>
      </c>
      <c r="J2258" s="41">
        <v>6.0317699999999999</v>
      </c>
      <c r="M2258" s="41" t="s">
        <v>24</v>
      </c>
      <c r="N2258" s="41">
        <v>6.0317699999999999</v>
      </c>
      <c r="O2258" s="41">
        <v>6.0317699999999999</v>
      </c>
      <c r="P2258" s="41">
        <v>0</v>
      </c>
      <c r="S2258" s="5"/>
      <c r="T2258" s="1" t="s">
        <v>11321</v>
      </c>
    </row>
    <row r="2259" spans="1:20" x14ac:dyDescent="0.25">
      <c r="A2259" t="s">
        <v>11318</v>
      </c>
      <c r="C2259" t="s">
        <v>9433</v>
      </c>
      <c r="E2259" s="2">
        <v>45069</v>
      </c>
      <c r="F2259">
        <v>2023</v>
      </c>
      <c r="G2259" t="s">
        <v>6392</v>
      </c>
      <c r="H2259" t="s">
        <v>9229</v>
      </c>
      <c r="I2259" s="40" t="s">
        <v>9250</v>
      </c>
      <c r="J2259" s="41">
        <v>43.251999999999995</v>
      </c>
      <c r="M2259" s="41" t="s">
        <v>24</v>
      </c>
      <c r="N2259" s="41">
        <v>17.300799999999999</v>
      </c>
      <c r="O2259" s="41">
        <v>17.300799999999999</v>
      </c>
      <c r="P2259" s="41">
        <v>0</v>
      </c>
      <c r="R2259" s="38">
        <v>0.4</v>
      </c>
      <c r="S2259" s="5"/>
      <c r="T2259" s="1" t="s">
        <v>11319</v>
      </c>
    </row>
    <row r="2260" spans="1:20" x14ac:dyDescent="0.25">
      <c r="A2260" t="s">
        <v>11318</v>
      </c>
      <c r="C2260" t="s">
        <v>10282</v>
      </c>
      <c r="E2260" s="2">
        <v>44925</v>
      </c>
      <c r="F2260">
        <v>2022</v>
      </c>
      <c r="G2260" t="s">
        <v>6392</v>
      </c>
      <c r="H2260" t="s">
        <v>9229</v>
      </c>
      <c r="I2260" s="40" t="s">
        <v>141</v>
      </c>
      <c r="J2260" s="41">
        <v>105.3</v>
      </c>
      <c r="M2260" s="41" t="s">
        <v>24</v>
      </c>
      <c r="N2260" s="41">
        <v>63.179999999999993</v>
      </c>
      <c r="O2260" s="41">
        <v>63.179999999999993</v>
      </c>
      <c r="P2260" s="41">
        <v>0</v>
      </c>
      <c r="S2260" s="5"/>
      <c r="T2260" s="1" t="s">
        <v>11320</v>
      </c>
    </row>
    <row r="2261" spans="1:20" x14ac:dyDescent="0.25">
      <c r="A2261" t="s">
        <v>11318</v>
      </c>
      <c r="C2261" t="s">
        <v>10919</v>
      </c>
      <c r="E2261" s="2">
        <v>44547</v>
      </c>
      <c r="F2261">
        <v>2021</v>
      </c>
      <c r="G2261" t="s">
        <v>9228</v>
      </c>
      <c r="H2261" t="s">
        <v>9229</v>
      </c>
      <c r="I2261" s="40" t="s">
        <v>141</v>
      </c>
      <c r="J2261" s="41">
        <v>236.54000000000002</v>
      </c>
      <c r="M2261" s="41" t="s">
        <v>24</v>
      </c>
      <c r="N2261" s="41">
        <v>236.54000000000002</v>
      </c>
      <c r="O2261" s="41">
        <v>236.54000000000002</v>
      </c>
      <c r="P2261" s="41">
        <v>0</v>
      </c>
      <c r="S2261" s="5"/>
      <c r="T2261" s="1" t="s">
        <v>11321</v>
      </c>
    </row>
    <row r="2262" spans="1:20" x14ac:dyDescent="0.25">
      <c r="A2262" t="s">
        <v>11318</v>
      </c>
      <c r="C2262" t="s">
        <v>9737</v>
      </c>
      <c r="E2262" s="2">
        <v>45282</v>
      </c>
      <c r="F2262">
        <v>2023</v>
      </c>
      <c r="G2262" t="s">
        <v>9228</v>
      </c>
      <c r="H2262" t="s">
        <v>9224</v>
      </c>
      <c r="I2262" s="40" t="s">
        <v>9225</v>
      </c>
      <c r="J2262" s="41">
        <v>144.1733329729</v>
      </c>
      <c r="M2262" s="41" t="s">
        <v>24</v>
      </c>
      <c r="N2262" s="41">
        <v>43.251999891869993</v>
      </c>
      <c r="O2262" s="41">
        <v>43.251999891869993</v>
      </c>
      <c r="P2262" s="41">
        <v>0</v>
      </c>
      <c r="R2262" s="38">
        <v>0.3</v>
      </c>
      <c r="S2262" s="5"/>
      <c r="T2262" s="1" t="s">
        <v>11319</v>
      </c>
    </row>
    <row r="2263" spans="1:20" x14ac:dyDescent="0.25">
      <c r="A2263" t="s">
        <v>11318</v>
      </c>
      <c r="C2263" t="s">
        <v>9737</v>
      </c>
      <c r="E2263" s="2">
        <v>45282</v>
      </c>
      <c r="F2263">
        <v>2023</v>
      </c>
      <c r="G2263" t="s">
        <v>9228</v>
      </c>
      <c r="H2263" t="s">
        <v>9224</v>
      </c>
      <c r="I2263" s="40" t="s">
        <v>9225</v>
      </c>
      <c r="J2263" s="41">
        <v>72.086667027100006</v>
      </c>
      <c r="M2263" s="41" t="s">
        <v>24</v>
      </c>
      <c r="N2263" s="41">
        <v>21.62600010813</v>
      </c>
      <c r="O2263" s="41">
        <v>21.62600010813</v>
      </c>
      <c r="P2263" s="41">
        <v>0</v>
      </c>
      <c r="R2263" s="38">
        <v>0.3</v>
      </c>
      <c r="S2263" s="5"/>
      <c r="T2263" s="1" t="s">
        <v>11319</v>
      </c>
    </row>
    <row r="2264" spans="1:20" x14ac:dyDescent="0.25">
      <c r="A2264" t="s">
        <v>11318</v>
      </c>
      <c r="C2264" t="s">
        <v>10275</v>
      </c>
      <c r="E2264" s="2">
        <v>44922</v>
      </c>
      <c r="F2264">
        <v>2022</v>
      </c>
      <c r="G2264" t="s">
        <v>658</v>
      </c>
      <c r="H2264" t="s">
        <v>9224</v>
      </c>
      <c r="I2264" s="40" t="s">
        <v>9225</v>
      </c>
      <c r="J2264" s="41">
        <v>73.709999999999994</v>
      </c>
      <c r="M2264" s="41" t="s">
        <v>24</v>
      </c>
      <c r="N2264" s="41">
        <v>25.271999999999998</v>
      </c>
      <c r="O2264" s="41">
        <v>25.271999999999998</v>
      </c>
      <c r="P2264" s="41">
        <v>0</v>
      </c>
      <c r="S2264" s="5"/>
      <c r="T2264" s="1" t="s">
        <v>11320</v>
      </c>
    </row>
    <row r="2265" spans="1:20" x14ac:dyDescent="0.25">
      <c r="A2265" t="s">
        <v>11318</v>
      </c>
      <c r="C2265" t="s">
        <v>9881</v>
      </c>
      <c r="E2265" s="2">
        <v>45221</v>
      </c>
      <c r="F2265">
        <v>2023</v>
      </c>
      <c r="G2265" t="s">
        <v>6392</v>
      </c>
      <c r="H2265" t="s">
        <v>9229</v>
      </c>
      <c r="I2265" s="40" t="s">
        <v>9237</v>
      </c>
      <c r="J2265" s="41">
        <v>48.6682317</v>
      </c>
      <c r="M2265" s="41" t="s">
        <v>72</v>
      </c>
      <c r="N2265" s="41">
        <v>18.347923350899997</v>
      </c>
      <c r="O2265" s="41">
        <v>5.4508419503999992</v>
      </c>
      <c r="P2265" s="41">
        <v>12.897081400499998</v>
      </c>
      <c r="R2265" s="38">
        <v>0.377</v>
      </c>
      <c r="S2265" s="5"/>
      <c r="T2265" s="1" t="s">
        <v>11319</v>
      </c>
    </row>
    <row r="2266" spans="1:20" x14ac:dyDescent="0.25">
      <c r="A2266" t="s">
        <v>11318</v>
      </c>
      <c r="C2266" t="s">
        <v>9881</v>
      </c>
      <c r="E2266" s="2">
        <v>45221</v>
      </c>
      <c r="F2266">
        <v>2023</v>
      </c>
      <c r="G2266" t="s">
        <v>6392</v>
      </c>
      <c r="H2266" t="s">
        <v>9229</v>
      </c>
      <c r="I2266" s="40" t="s">
        <v>9225</v>
      </c>
      <c r="J2266" s="41">
        <v>16.2195</v>
      </c>
      <c r="M2266" s="41" t="s">
        <v>72</v>
      </c>
      <c r="N2266" s="41">
        <v>6.1147514999999997</v>
      </c>
      <c r="O2266" s="41">
        <v>1.8165839999999998</v>
      </c>
      <c r="P2266" s="41">
        <v>4.2981674999999999</v>
      </c>
      <c r="R2266" s="38">
        <v>0.377</v>
      </c>
      <c r="S2266" s="5"/>
      <c r="T2266" s="1" t="s">
        <v>11319</v>
      </c>
    </row>
    <row r="2267" spans="1:20" x14ac:dyDescent="0.25">
      <c r="A2267" t="s">
        <v>11318</v>
      </c>
      <c r="C2267" t="s">
        <v>9881</v>
      </c>
      <c r="E2267" s="2">
        <v>45221</v>
      </c>
      <c r="F2267">
        <v>2023</v>
      </c>
      <c r="G2267" t="s">
        <v>6392</v>
      </c>
      <c r="H2267" t="s">
        <v>9229</v>
      </c>
      <c r="I2267" s="40" t="s">
        <v>9234</v>
      </c>
      <c r="J2267" s="41">
        <v>97.30726829999999</v>
      </c>
      <c r="M2267" s="41" t="s">
        <v>72</v>
      </c>
      <c r="N2267" s="41">
        <v>36.684840149099998</v>
      </c>
      <c r="O2267" s="41">
        <v>10.898414049599999</v>
      </c>
      <c r="P2267" s="41">
        <v>25.786426099499998</v>
      </c>
      <c r="R2267" s="38">
        <v>0.377</v>
      </c>
      <c r="S2267" s="5"/>
      <c r="T2267" s="1" t="s">
        <v>11319</v>
      </c>
    </row>
    <row r="2268" spans="1:20" x14ac:dyDescent="0.25">
      <c r="A2268" t="s">
        <v>11318</v>
      </c>
      <c r="C2268" t="s">
        <v>10011</v>
      </c>
      <c r="E2268" s="2">
        <v>45280</v>
      </c>
      <c r="F2268">
        <v>2023</v>
      </c>
      <c r="G2268" t="s">
        <v>9243</v>
      </c>
      <c r="H2268" t="s">
        <v>9218</v>
      </c>
      <c r="I2268" s="40" t="s">
        <v>9262</v>
      </c>
      <c r="J2268" s="41">
        <v>31.357700000009729</v>
      </c>
      <c r="M2268" s="41" t="s">
        <v>24</v>
      </c>
      <c r="N2268" s="41">
        <v>3.1451773100021621</v>
      </c>
      <c r="O2268" s="41">
        <v>3.1451773100021621</v>
      </c>
      <c r="P2268" s="41">
        <v>0</v>
      </c>
      <c r="R2268" s="38">
        <v>0.1003</v>
      </c>
      <c r="S2268" s="5"/>
      <c r="T2268" s="1" t="s">
        <v>11319</v>
      </c>
    </row>
    <row r="2269" spans="1:20" x14ac:dyDescent="0.25">
      <c r="A2269" t="s">
        <v>11318</v>
      </c>
      <c r="C2269" t="s">
        <v>10830</v>
      </c>
      <c r="E2269" s="2">
        <v>44336</v>
      </c>
      <c r="F2269">
        <v>2021</v>
      </c>
      <c r="G2269" t="s">
        <v>9273</v>
      </c>
      <c r="H2269" t="s">
        <v>9218</v>
      </c>
      <c r="I2269" s="40" t="s">
        <v>9262</v>
      </c>
      <c r="J2269" s="41">
        <v>130.09700000000001</v>
      </c>
      <c r="M2269" s="41" t="s">
        <v>24</v>
      </c>
      <c r="N2269" s="41">
        <v>48.135890000000003</v>
      </c>
      <c r="O2269" s="41">
        <v>48.135890000000003</v>
      </c>
      <c r="P2269" s="41">
        <v>0</v>
      </c>
      <c r="S2269" s="5"/>
      <c r="T2269" s="1" t="s">
        <v>11321</v>
      </c>
    </row>
    <row r="2270" spans="1:20" x14ac:dyDescent="0.25">
      <c r="A2270" t="s">
        <v>11318</v>
      </c>
      <c r="C2270" t="s">
        <v>10920</v>
      </c>
      <c r="E2270" s="2">
        <v>44382</v>
      </c>
      <c r="F2270">
        <v>2021</v>
      </c>
      <c r="G2270" t="s">
        <v>9273</v>
      </c>
      <c r="H2270" t="s">
        <v>9218</v>
      </c>
      <c r="I2270" s="40" t="s">
        <v>9234</v>
      </c>
      <c r="J2270" s="41">
        <v>9.4616000000000007</v>
      </c>
      <c r="M2270" s="41" t="s">
        <v>24</v>
      </c>
      <c r="N2270" s="41">
        <v>0.23654000000000003</v>
      </c>
      <c r="O2270" s="41">
        <v>0.23654000000000003</v>
      </c>
      <c r="P2270" s="41">
        <v>0</v>
      </c>
      <c r="S2270" s="5"/>
      <c r="T2270" s="1" t="s">
        <v>11321</v>
      </c>
    </row>
    <row r="2271" spans="1:20" x14ac:dyDescent="0.25">
      <c r="A2271" t="s">
        <v>11318</v>
      </c>
      <c r="C2271" t="s">
        <v>10208</v>
      </c>
      <c r="E2271" s="2">
        <v>44918</v>
      </c>
      <c r="F2271">
        <v>2022</v>
      </c>
      <c r="G2271" t="s">
        <v>9273</v>
      </c>
      <c r="H2271" t="s">
        <v>9229</v>
      </c>
      <c r="I2271" s="40" t="s">
        <v>141</v>
      </c>
      <c r="J2271" s="41">
        <v>52.65</v>
      </c>
      <c r="M2271" s="41" t="s">
        <v>24</v>
      </c>
      <c r="N2271" s="41">
        <v>52.65</v>
      </c>
      <c r="O2271" s="41">
        <v>52.65</v>
      </c>
      <c r="P2271" s="41">
        <v>0</v>
      </c>
      <c r="S2271" s="5"/>
      <c r="T2271" s="1" t="s">
        <v>11320</v>
      </c>
    </row>
    <row r="2272" spans="1:20" x14ac:dyDescent="0.25">
      <c r="A2272" t="s">
        <v>11318</v>
      </c>
      <c r="C2272" t="s">
        <v>9747</v>
      </c>
      <c r="E2272" s="2">
        <v>45289</v>
      </c>
      <c r="F2272">
        <v>2023</v>
      </c>
      <c r="G2272" t="s">
        <v>6492</v>
      </c>
      <c r="H2272" t="s">
        <v>9218</v>
      </c>
      <c r="I2272" s="40" t="s">
        <v>9234</v>
      </c>
      <c r="J2272" s="41">
        <v>75.690999999999988</v>
      </c>
      <c r="M2272" s="41" t="s">
        <v>25</v>
      </c>
      <c r="N2272" s="41">
        <v>37.845499999999994</v>
      </c>
      <c r="O2272" s="41">
        <v>0</v>
      </c>
      <c r="P2272" s="41">
        <v>37.845499999999994</v>
      </c>
      <c r="R2272" s="38">
        <v>0.5</v>
      </c>
      <c r="S2272" s="5"/>
      <c r="T2272" s="1" t="s">
        <v>11319</v>
      </c>
    </row>
    <row r="2273" spans="1:20" x14ac:dyDescent="0.25">
      <c r="A2273" t="s">
        <v>11318</v>
      </c>
      <c r="C2273" t="s">
        <v>10812</v>
      </c>
      <c r="E2273" s="2">
        <v>44279</v>
      </c>
      <c r="F2273">
        <v>2021</v>
      </c>
      <c r="G2273" t="s">
        <v>6492</v>
      </c>
      <c r="H2273" t="s">
        <v>9218</v>
      </c>
      <c r="I2273" s="40" t="s">
        <v>9234</v>
      </c>
      <c r="J2273" s="41">
        <v>130.09700000000001</v>
      </c>
      <c r="M2273" s="41" t="s">
        <v>25</v>
      </c>
      <c r="N2273" s="41">
        <v>65.048500000000004</v>
      </c>
      <c r="O2273" s="41">
        <v>0</v>
      </c>
      <c r="P2273" s="41">
        <v>65.048500000000004</v>
      </c>
      <c r="S2273" s="5"/>
      <c r="T2273" s="1" t="s">
        <v>11321</v>
      </c>
    </row>
    <row r="2274" spans="1:20" x14ac:dyDescent="0.25">
      <c r="A2274" t="s">
        <v>11318</v>
      </c>
      <c r="C2274" t="s">
        <v>10812</v>
      </c>
      <c r="E2274" s="2">
        <v>44536</v>
      </c>
      <c r="F2274">
        <v>2021</v>
      </c>
      <c r="G2274" t="s">
        <v>6492</v>
      </c>
      <c r="H2274" t="s">
        <v>9218</v>
      </c>
      <c r="I2274" s="40" t="s">
        <v>9234</v>
      </c>
      <c r="J2274" s="41">
        <v>17.622230000000002</v>
      </c>
      <c r="M2274" s="41" t="s">
        <v>25</v>
      </c>
      <c r="N2274" s="41">
        <v>8.8702500000000004</v>
      </c>
      <c r="O2274" s="41">
        <v>0</v>
      </c>
      <c r="P2274" s="41">
        <v>8.8702500000000004</v>
      </c>
      <c r="S2274" s="5"/>
      <c r="T2274" s="1" t="s">
        <v>11321</v>
      </c>
    </row>
    <row r="2275" spans="1:20" x14ac:dyDescent="0.25">
      <c r="A2275" t="s">
        <v>11318</v>
      </c>
      <c r="C2275" t="s">
        <v>10339</v>
      </c>
      <c r="E2275" s="2">
        <v>44916</v>
      </c>
      <c r="F2275">
        <v>2022</v>
      </c>
      <c r="G2275" t="s">
        <v>9292</v>
      </c>
      <c r="H2275" t="s">
        <v>9218</v>
      </c>
      <c r="I2275" s="40" t="s">
        <v>9262</v>
      </c>
      <c r="J2275" s="41">
        <v>263.25</v>
      </c>
      <c r="M2275" s="41" t="s">
        <v>24</v>
      </c>
      <c r="N2275" s="41">
        <v>26.535599999999999</v>
      </c>
      <c r="O2275" s="41">
        <v>26.535599999999999</v>
      </c>
      <c r="P2275" s="41">
        <v>0</v>
      </c>
      <c r="S2275" s="5"/>
      <c r="T2275" s="1" t="s">
        <v>11320</v>
      </c>
    </row>
    <row r="2276" spans="1:20" x14ac:dyDescent="0.25">
      <c r="A2276" t="s">
        <v>11318</v>
      </c>
      <c r="C2276" t="s">
        <v>9640</v>
      </c>
      <c r="E2276" s="2">
        <v>45042</v>
      </c>
      <c r="F2276">
        <v>2023</v>
      </c>
      <c r="G2276" t="s">
        <v>9426</v>
      </c>
      <c r="H2276" t="s">
        <v>9218</v>
      </c>
      <c r="I2276" s="40" t="s">
        <v>9240</v>
      </c>
      <c r="J2276" s="41">
        <v>29.735749999999999</v>
      </c>
      <c r="M2276" s="41" t="s">
        <v>24</v>
      </c>
      <c r="N2276" s="41">
        <v>1.2578222249999997</v>
      </c>
      <c r="O2276" s="41">
        <v>1.2578222249999997</v>
      </c>
      <c r="P2276" s="41">
        <v>0</v>
      </c>
      <c r="R2276" s="38">
        <v>4.2299999999999997E-2</v>
      </c>
      <c r="S2276" s="5"/>
      <c r="T2276" s="1" t="s">
        <v>11319</v>
      </c>
    </row>
    <row r="2277" spans="1:20" x14ac:dyDescent="0.25">
      <c r="A2277" t="s">
        <v>11318</v>
      </c>
      <c r="C2277" t="s">
        <v>9640</v>
      </c>
      <c r="E2277" s="2">
        <v>45042</v>
      </c>
      <c r="F2277">
        <v>2023</v>
      </c>
      <c r="G2277" t="s">
        <v>9373</v>
      </c>
      <c r="H2277" t="s">
        <v>9218</v>
      </c>
      <c r="I2277" s="40" t="s">
        <v>9240</v>
      </c>
      <c r="J2277" s="41">
        <v>3.7845499999999999</v>
      </c>
      <c r="M2277" s="41" t="s">
        <v>24</v>
      </c>
      <c r="N2277" s="41">
        <v>0.16008646499999998</v>
      </c>
      <c r="O2277" s="41">
        <v>0.16008646499999998</v>
      </c>
      <c r="P2277" s="41">
        <v>0</v>
      </c>
      <c r="R2277" s="38">
        <v>4.2299999999999997E-2</v>
      </c>
      <c r="S2277" s="5"/>
      <c r="T2277" s="1" t="s">
        <v>11319</v>
      </c>
    </row>
    <row r="2278" spans="1:20" x14ac:dyDescent="0.25">
      <c r="A2278" t="s">
        <v>11318</v>
      </c>
      <c r="C2278" t="s">
        <v>9640</v>
      </c>
      <c r="E2278" s="2">
        <v>45042</v>
      </c>
      <c r="F2278">
        <v>2023</v>
      </c>
      <c r="G2278" t="s">
        <v>9642</v>
      </c>
      <c r="H2278" t="s">
        <v>9218</v>
      </c>
      <c r="I2278" s="40" t="s">
        <v>9240</v>
      </c>
      <c r="J2278" s="41">
        <v>2.1625999999999999</v>
      </c>
      <c r="M2278" s="41" t="s">
        <v>24</v>
      </c>
      <c r="N2278" s="41">
        <v>9.1477979999999987E-2</v>
      </c>
      <c r="O2278" s="41">
        <v>9.1477979999999987E-2</v>
      </c>
      <c r="P2278" s="41">
        <v>0</v>
      </c>
      <c r="R2278" s="38">
        <v>4.2299999999999997E-2</v>
      </c>
      <c r="S2278" s="5"/>
      <c r="T2278" s="1" t="s">
        <v>11319</v>
      </c>
    </row>
    <row r="2279" spans="1:20" x14ac:dyDescent="0.25">
      <c r="A2279" t="s">
        <v>11318</v>
      </c>
      <c r="C2279" t="s">
        <v>9640</v>
      </c>
      <c r="E2279" s="2">
        <v>45042</v>
      </c>
      <c r="F2279">
        <v>2023</v>
      </c>
      <c r="G2279" t="s">
        <v>9317</v>
      </c>
      <c r="H2279" t="s">
        <v>9218</v>
      </c>
      <c r="I2279" s="40" t="s">
        <v>9240</v>
      </c>
      <c r="J2279" s="41">
        <v>5.9471499999999997</v>
      </c>
      <c r="M2279" s="41" t="s">
        <v>24</v>
      </c>
      <c r="N2279" s="41">
        <v>0.25156444499999997</v>
      </c>
      <c r="O2279" s="41">
        <v>0.25156444499999997</v>
      </c>
      <c r="P2279" s="41">
        <v>0</v>
      </c>
      <c r="R2279" s="38">
        <v>4.2299999999999997E-2</v>
      </c>
      <c r="S2279" s="5"/>
      <c r="T2279" s="1" t="s">
        <v>11319</v>
      </c>
    </row>
    <row r="2280" spans="1:20" x14ac:dyDescent="0.25">
      <c r="A2280" t="s">
        <v>11318</v>
      </c>
      <c r="C2280" t="s">
        <v>9640</v>
      </c>
      <c r="E2280" s="2">
        <v>45042</v>
      </c>
      <c r="F2280">
        <v>2023</v>
      </c>
      <c r="G2280" t="s">
        <v>9279</v>
      </c>
      <c r="H2280" t="s">
        <v>9218</v>
      </c>
      <c r="I2280" s="40" t="s">
        <v>9240</v>
      </c>
      <c r="J2280" s="41">
        <v>12.434949999999999</v>
      </c>
      <c r="M2280" s="41" t="s">
        <v>24</v>
      </c>
      <c r="N2280" s="41">
        <v>0.52599838499999996</v>
      </c>
      <c r="O2280" s="41">
        <v>0.52599838499999996</v>
      </c>
      <c r="P2280" s="41">
        <v>0</v>
      </c>
      <c r="R2280" s="38">
        <v>4.2299999999999997E-2</v>
      </c>
      <c r="S2280" s="5"/>
      <c r="T2280" s="1" t="s">
        <v>11319</v>
      </c>
    </row>
    <row r="2281" spans="1:20" x14ac:dyDescent="0.25">
      <c r="A2281" t="s">
        <v>11318</v>
      </c>
      <c r="C2281" t="s">
        <v>10091</v>
      </c>
      <c r="E2281" s="2">
        <v>44595</v>
      </c>
      <c r="F2281">
        <v>2022</v>
      </c>
      <c r="G2281" t="s">
        <v>9364</v>
      </c>
      <c r="H2281" t="s">
        <v>9218</v>
      </c>
      <c r="I2281" s="40" t="s">
        <v>84</v>
      </c>
      <c r="J2281" s="41">
        <v>610.74</v>
      </c>
      <c r="M2281" s="41" t="s">
        <v>24</v>
      </c>
      <c r="N2281" s="41">
        <v>610.74</v>
      </c>
      <c r="O2281" s="41">
        <v>610.74</v>
      </c>
      <c r="P2281" s="41">
        <v>0</v>
      </c>
      <c r="S2281" s="5"/>
      <c r="T2281" s="1" t="s">
        <v>11320</v>
      </c>
    </row>
    <row r="2282" spans="1:20" x14ac:dyDescent="0.25">
      <c r="A2282" t="s">
        <v>11318</v>
      </c>
      <c r="C2282" t="s">
        <v>10116</v>
      </c>
      <c r="E2282" s="2">
        <v>44778</v>
      </c>
      <c r="F2282">
        <v>2022</v>
      </c>
      <c r="G2282" t="s">
        <v>9243</v>
      </c>
      <c r="H2282" t="s">
        <v>9218</v>
      </c>
      <c r="I2282" s="40" t="s">
        <v>141</v>
      </c>
      <c r="J2282" s="41">
        <v>68.444999999999993</v>
      </c>
      <c r="M2282" s="41" t="s">
        <v>24</v>
      </c>
      <c r="N2282" s="41">
        <v>68.444999999999993</v>
      </c>
      <c r="O2282" s="41">
        <v>68.444999999999993</v>
      </c>
      <c r="P2282" s="41">
        <v>0</v>
      </c>
      <c r="S2282" s="5"/>
      <c r="T2282" s="1" t="s">
        <v>11320</v>
      </c>
    </row>
    <row r="2283" spans="1:20" x14ac:dyDescent="0.25">
      <c r="A2283" t="s">
        <v>11318</v>
      </c>
      <c r="C2283" t="s">
        <v>10116</v>
      </c>
      <c r="E2283" s="2">
        <v>44778</v>
      </c>
      <c r="F2283">
        <v>2022</v>
      </c>
      <c r="G2283" t="s">
        <v>9243</v>
      </c>
      <c r="H2283" t="s">
        <v>9218</v>
      </c>
      <c r="I2283" s="40" t="s">
        <v>141</v>
      </c>
      <c r="J2283" s="41">
        <v>94.77</v>
      </c>
      <c r="M2283" s="41" t="s">
        <v>24</v>
      </c>
      <c r="N2283" s="41">
        <v>94.77</v>
      </c>
      <c r="O2283" s="41">
        <v>94.77</v>
      </c>
      <c r="P2283" s="41">
        <v>0</v>
      </c>
      <c r="S2283" s="5"/>
      <c r="T2283" s="1" t="s">
        <v>11320</v>
      </c>
    </row>
    <row r="2284" spans="1:20" x14ac:dyDescent="0.25">
      <c r="A2284" t="s">
        <v>11318</v>
      </c>
      <c r="C2284" t="s">
        <v>10116</v>
      </c>
      <c r="E2284" s="2">
        <v>44778</v>
      </c>
      <c r="F2284">
        <v>2022</v>
      </c>
      <c r="G2284" t="s">
        <v>9243</v>
      </c>
      <c r="H2284" t="s">
        <v>9218</v>
      </c>
      <c r="I2284" s="40" t="s">
        <v>141</v>
      </c>
      <c r="J2284" s="41">
        <v>155.3175</v>
      </c>
      <c r="M2284" s="41" t="s">
        <v>24</v>
      </c>
      <c r="N2284" s="41">
        <v>155.3175</v>
      </c>
      <c r="O2284" s="41">
        <v>155.3175</v>
      </c>
      <c r="P2284" s="41">
        <v>0</v>
      </c>
      <c r="S2284" s="5"/>
      <c r="T2284" s="1" t="s">
        <v>11320</v>
      </c>
    </row>
    <row r="2285" spans="1:20" x14ac:dyDescent="0.25">
      <c r="A2285" t="s">
        <v>11318</v>
      </c>
      <c r="C2285" t="s">
        <v>10116</v>
      </c>
      <c r="E2285" s="2">
        <v>44778</v>
      </c>
      <c r="F2285">
        <v>2022</v>
      </c>
      <c r="G2285" t="s">
        <v>9289</v>
      </c>
      <c r="H2285" t="s">
        <v>9218</v>
      </c>
      <c r="I2285" s="40" t="s">
        <v>141</v>
      </c>
      <c r="J2285" s="41">
        <v>102.66749999999999</v>
      </c>
      <c r="M2285" s="41" t="s">
        <v>24</v>
      </c>
      <c r="N2285" s="41">
        <v>102.66749999999999</v>
      </c>
      <c r="O2285" s="41">
        <v>102.66749999999999</v>
      </c>
      <c r="P2285" s="41">
        <v>0</v>
      </c>
      <c r="S2285" s="5"/>
      <c r="T2285" s="1" t="s">
        <v>11320</v>
      </c>
    </row>
    <row r="2286" spans="1:20" x14ac:dyDescent="0.25">
      <c r="A2286" t="s">
        <v>11318</v>
      </c>
      <c r="C2286" t="s">
        <v>10116</v>
      </c>
      <c r="E2286" s="2">
        <v>44911</v>
      </c>
      <c r="F2286">
        <v>2022</v>
      </c>
      <c r="G2286" t="s">
        <v>9243</v>
      </c>
      <c r="H2286" t="s">
        <v>9218</v>
      </c>
      <c r="I2286" s="40" t="s">
        <v>141</v>
      </c>
      <c r="J2286" s="41">
        <v>52.65</v>
      </c>
      <c r="M2286" s="41" t="s">
        <v>24</v>
      </c>
      <c r="N2286" s="41">
        <v>52.65</v>
      </c>
      <c r="O2286" s="41">
        <v>52.65</v>
      </c>
      <c r="P2286" s="41">
        <v>0</v>
      </c>
      <c r="S2286" s="5"/>
      <c r="T2286" s="1" t="s">
        <v>11320</v>
      </c>
    </row>
    <row r="2287" spans="1:20" x14ac:dyDescent="0.25">
      <c r="A2287" t="s">
        <v>11318</v>
      </c>
      <c r="C2287" t="s">
        <v>10214</v>
      </c>
      <c r="E2287" s="2">
        <v>44910</v>
      </c>
      <c r="F2287">
        <v>2022</v>
      </c>
      <c r="G2287" t="s">
        <v>9276</v>
      </c>
      <c r="H2287" t="s">
        <v>9218</v>
      </c>
      <c r="I2287" s="40" t="s">
        <v>9234</v>
      </c>
      <c r="J2287" s="41">
        <v>189.54</v>
      </c>
      <c r="M2287" s="41" t="s">
        <v>72</v>
      </c>
      <c r="N2287" s="41">
        <v>184.06440000000001</v>
      </c>
      <c r="O2287" s="41">
        <v>180.90540000000001</v>
      </c>
      <c r="P2287" s="41">
        <v>3.1589999999999998</v>
      </c>
      <c r="S2287" s="5"/>
      <c r="T2287" s="1" t="s">
        <v>11320</v>
      </c>
    </row>
    <row r="2288" spans="1:20" x14ac:dyDescent="0.25">
      <c r="A2288" t="s">
        <v>11318</v>
      </c>
      <c r="C2288" t="s">
        <v>10186</v>
      </c>
      <c r="E2288" s="2">
        <v>44903</v>
      </c>
      <c r="F2288">
        <v>2022</v>
      </c>
      <c r="G2288" t="s">
        <v>9228</v>
      </c>
      <c r="H2288" t="s">
        <v>9218</v>
      </c>
      <c r="I2288" s="40" t="s">
        <v>9262</v>
      </c>
      <c r="J2288" s="41">
        <v>19.796399999999998</v>
      </c>
      <c r="M2288" s="41" t="s">
        <v>24</v>
      </c>
      <c r="N2288" s="41">
        <v>19.796399999999998</v>
      </c>
      <c r="O2288" s="41">
        <v>19.796399999999998</v>
      </c>
      <c r="P2288" s="41">
        <v>0</v>
      </c>
      <c r="S2288" s="5"/>
      <c r="T2288" s="1" t="s">
        <v>11320</v>
      </c>
    </row>
    <row r="2289" spans="1:20" x14ac:dyDescent="0.25">
      <c r="A2289" t="s">
        <v>11318</v>
      </c>
      <c r="C2289" t="s">
        <v>10186</v>
      </c>
      <c r="E2289" s="2">
        <v>44903</v>
      </c>
      <c r="F2289">
        <v>2022</v>
      </c>
      <c r="G2289" t="s">
        <v>9276</v>
      </c>
      <c r="H2289" t="s">
        <v>9218</v>
      </c>
      <c r="I2289" s="40" t="s">
        <v>9262</v>
      </c>
      <c r="J2289" s="41">
        <v>200.59649999999999</v>
      </c>
      <c r="M2289" s="41" t="s">
        <v>24</v>
      </c>
      <c r="N2289" s="41">
        <v>200.59649999999999</v>
      </c>
      <c r="O2289" s="41">
        <v>200.59649999999999</v>
      </c>
      <c r="P2289" s="41">
        <v>0</v>
      </c>
      <c r="S2289" s="5"/>
      <c r="T2289" s="1" t="s">
        <v>11320</v>
      </c>
    </row>
    <row r="2290" spans="1:20" x14ac:dyDescent="0.25">
      <c r="A2290" t="s">
        <v>11318</v>
      </c>
      <c r="C2290" t="s">
        <v>10186</v>
      </c>
      <c r="E2290" s="2">
        <v>44903</v>
      </c>
      <c r="F2290">
        <v>2022</v>
      </c>
      <c r="G2290" t="s">
        <v>4726</v>
      </c>
      <c r="H2290" t="s">
        <v>9218</v>
      </c>
      <c r="I2290" s="40" t="s">
        <v>9262</v>
      </c>
      <c r="J2290" s="41">
        <v>42.962399999999995</v>
      </c>
      <c r="M2290" s="41" t="s">
        <v>24</v>
      </c>
      <c r="N2290" s="41">
        <v>42.962399999999995</v>
      </c>
      <c r="O2290" s="41">
        <v>42.962399999999995</v>
      </c>
      <c r="P2290" s="41">
        <v>0</v>
      </c>
      <c r="S2290" s="5"/>
      <c r="T2290" s="1" t="s">
        <v>11320</v>
      </c>
    </row>
    <row r="2291" spans="1:20" x14ac:dyDescent="0.25">
      <c r="A2291" t="s">
        <v>11318</v>
      </c>
      <c r="C2291" t="s">
        <v>10289</v>
      </c>
      <c r="E2291" s="2">
        <v>44830</v>
      </c>
      <c r="F2291">
        <v>2022</v>
      </c>
      <c r="G2291" t="s">
        <v>4726</v>
      </c>
      <c r="H2291" t="s">
        <v>9218</v>
      </c>
      <c r="I2291" s="40" t="s">
        <v>9240</v>
      </c>
      <c r="J2291" s="41">
        <v>15.794999999999998</v>
      </c>
      <c r="M2291" s="41" t="s">
        <v>24</v>
      </c>
      <c r="N2291" s="41">
        <v>15.794999999999998</v>
      </c>
      <c r="O2291" s="41">
        <v>15.794999999999998</v>
      </c>
      <c r="P2291" s="41">
        <v>0</v>
      </c>
      <c r="S2291" s="5"/>
      <c r="T2291" s="1" t="s">
        <v>11320</v>
      </c>
    </row>
    <row r="2292" spans="1:20" x14ac:dyDescent="0.25">
      <c r="A2292" t="s">
        <v>11318</v>
      </c>
      <c r="C2292" t="s">
        <v>9651</v>
      </c>
      <c r="E2292" s="2">
        <v>45260</v>
      </c>
      <c r="F2292">
        <v>2023</v>
      </c>
      <c r="G2292" t="s">
        <v>9228</v>
      </c>
      <c r="H2292" t="s">
        <v>9218</v>
      </c>
      <c r="I2292" s="40" t="s">
        <v>9404</v>
      </c>
      <c r="J2292" s="41">
        <v>162.19499999999999</v>
      </c>
      <c r="M2292" s="41" t="s">
        <v>24</v>
      </c>
      <c r="N2292" s="41">
        <v>14.921939999999999</v>
      </c>
      <c r="O2292" s="41">
        <v>14.921939999999999</v>
      </c>
      <c r="P2292" s="41">
        <v>0</v>
      </c>
      <c r="R2292" s="38">
        <v>9.1999999999999998E-2</v>
      </c>
      <c r="S2292" s="5"/>
      <c r="T2292" s="1" t="s">
        <v>11319</v>
      </c>
    </row>
    <row r="2293" spans="1:20" x14ac:dyDescent="0.25">
      <c r="A2293" t="s">
        <v>11318</v>
      </c>
      <c r="C2293" t="s">
        <v>10823</v>
      </c>
      <c r="E2293" s="2">
        <v>44498</v>
      </c>
      <c r="F2293">
        <v>2021</v>
      </c>
      <c r="G2293" t="s">
        <v>9261</v>
      </c>
      <c r="H2293" t="s">
        <v>9229</v>
      </c>
      <c r="I2293" s="46" t="s">
        <v>14357</v>
      </c>
      <c r="J2293" s="41">
        <v>29.567500000000003</v>
      </c>
      <c r="M2293" s="41" t="s">
        <v>24</v>
      </c>
      <c r="N2293" s="41">
        <v>29.567500000000003</v>
      </c>
      <c r="O2293" s="41">
        <v>29.567500000000003</v>
      </c>
      <c r="P2293" s="41">
        <v>0</v>
      </c>
      <c r="S2293" s="5"/>
      <c r="T2293" s="1" t="s">
        <v>11321</v>
      </c>
    </row>
    <row r="2294" spans="1:20" x14ac:dyDescent="0.25">
      <c r="A2294" t="s">
        <v>11318</v>
      </c>
      <c r="C2294" t="s">
        <v>10283</v>
      </c>
      <c r="E2294" s="2">
        <v>44645</v>
      </c>
      <c r="F2294">
        <v>2022</v>
      </c>
      <c r="G2294" t="s">
        <v>9243</v>
      </c>
      <c r="H2294" t="s">
        <v>9218</v>
      </c>
      <c r="I2294" s="40" t="s">
        <v>84</v>
      </c>
      <c r="J2294" s="41">
        <v>436.99499999999995</v>
      </c>
      <c r="M2294" s="41" t="s">
        <v>24</v>
      </c>
      <c r="N2294" s="41">
        <v>436.99499999999995</v>
      </c>
      <c r="O2294" s="41">
        <v>436.99499999999995</v>
      </c>
      <c r="P2294" s="41">
        <v>0</v>
      </c>
      <c r="S2294" s="5"/>
      <c r="T2294" s="1" t="s">
        <v>11320</v>
      </c>
    </row>
    <row r="2295" spans="1:20" x14ac:dyDescent="0.25">
      <c r="A2295" t="s">
        <v>11318</v>
      </c>
      <c r="C2295" t="s">
        <v>10284</v>
      </c>
      <c r="E2295" s="2">
        <v>44645</v>
      </c>
      <c r="F2295">
        <v>2022</v>
      </c>
      <c r="G2295" t="s">
        <v>9243</v>
      </c>
      <c r="H2295" t="s">
        <v>9218</v>
      </c>
      <c r="I2295" s="46" t="s">
        <v>84</v>
      </c>
      <c r="J2295" s="41">
        <v>94.77</v>
      </c>
      <c r="M2295" s="41" t="s">
        <v>24</v>
      </c>
      <c r="N2295" s="41">
        <v>94.77</v>
      </c>
      <c r="O2295" s="41">
        <v>94.77</v>
      </c>
      <c r="P2295" s="41">
        <v>0</v>
      </c>
      <c r="S2295" s="5"/>
      <c r="T2295" s="1" t="s">
        <v>11320</v>
      </c>
    </row>
    <row r="2296" spans="1:20" x14ac:dyDescent="0.25">
      <c r="A2296" t="s">
        <v>11318</v>
      </c>
      <c r="C2296" t="s">
        <v>10892</v>
      </c>
      <c r="E2296" s="2">
        <v>44221</v>
      </c>
      <c r="F2296">
        <v>2021</v>
      </c>
      <c r="G2296" t="s">
        <v>9243</v>
      </c>
      <c r="H2296" t="s">
        <v>9218</v>
      </c>
      <c r="I2296" s="40" t="s">
        <v>84</v>
      </c>
      <c r="J2296" s="41">
        <v>473.08000000000004</v>
      </c>
      <c r="M2296" s="41" t="s">
        <v>24</v>
      </c>
      <c r="N2296" s="41">
        <v>473.08000000000004</v>
      </c>
      <c r="O2296" s="41">
        <v>473.08000000000004</v>
      </c>
      <c r="P2296" s="41">
        <v>0</v>
      </c>
      <c r="S2296" s="5"/>
      <c r="T2296" s="1" t="s">
        <v>11321</v>
      </c>
    </row>
    <row r="2297" spans="1:20" x14ac:dyDescent="0.25">
      <c r="A2297" t="s">
        <v>11318</v>
      </c>
      <c r="C2297" t="s">
        <v>9520</v>
      </c>
      <c r="E2297" s="2">
        <v>45222</v>
      </c>
      <c r="F2297">
        <v>2023</v>
      </c>
      <c r="G2297" t="s">
        <v>9292</v>
      </c>
      <c r="H2297" t="s">
        <v>9218</v>
      </c>
      <c r="I2297" s="40" t="s">
        <v>9262</v>
      </c>
      <c r="J2297" s="41">
        <v>16.2195</v>
      </c>
      <c r="M2297" s="41" t="s">
        <v>24</v>
      </c>
      <c r="N2297" s="41">
        <v>11.35365</v>
      </c>
      <c r="O2297" s="41">
        <v>11.35365</v>
      </c>
      <c r="P2297" s="41">
        <v>0</v>
      </c>
      <c r="R2297" s="38">
        <v>0.7</v>
      </c>
      <c r="S2297" s="5"/>
      <c r="T2297" s="1" t="s">
        <v>11319</v>
      </c>
    </row>
    <row r="2298" spans="1:20" x14ac:dyDescent="0.25">
      <c r="A2298" t="s">
        <v>11318</v>
      </c>
      <c r="C2298" t="s">
        <v>9520</v>
      </c>
      <c r="E2298" s="2">
        <v>45222</v>
      </c>
      <c r="F2298">
        <v>2023</v>
      </c>
      <c r="G2298" t="s">
        <v>9292</v>
      </c>
      <c r="H2298" t="s">
        <v>9218</v>
      </c>
      <c r="I2298" s="40" t="s">
        <v>9240</v>
      </c>
      <c r="J2298" s="41">
        <v>37.845499999999994</v>
      </c>
      <c r="M2298" s="41" t="s">
        <v>24</v>
      </c>
      <c r="N2298" s="41">
        <v>26.491849999999999</v>
      </c>
      <c r="O2298" s="41">
        <v>26.491849999999999</v>
      </c>
      <c r="P2298" s="41">
        <v>0</v>
      </c>
      <c r="R2298" s="38">
        <v>0.7</v>
      </c>
      <c r="S2298" s="5"/>
      <c r="T2298" s="1" t="s">
        <v>11319</v>
      </c>
    </row>
    <row r="2299" spans="1:20" x14ac:dyDescent="0.25">
      <c r="A2299" t="s">
        <v>11318</v>
      </c>
      <c r="C2299" t="s">
        <v>10770</v>
      </c>
      <c r="E2299" s="2">
        <v>44525</v>
      </c>
      <c r="F2299">
        <v>2021</v>
      </c>
      <c r="G2299" t="s">
        <v>9276</v>
      </c>
      <c r="H2299" t="s">
        <v>9218</v>
      </c>
      <c r="I2299" s="46" t="s">
        <v>9234</v>
      </c>
      <c r="J2299" s="41">
        <v>118.27000000000001</v>
      </c>
      <c r="M2299" s="41" t="s">
        <v>25</v>
      </c>
      <c r="N2299" s="41">
        <v>59.135000000000005</v>
      </c>
      <c r="O2299" s="41">
        <v>0</v>
      </c>
      <c r="P2299" s="41">
        <v>59.135000000000005</v>
      </c>
      <c r="S2299" s="5"/>
      <c r="T2299" s="1" t="s">
        <v>11321</v>
      </c>
    </row>
    <row r="2300" spans="1:20" x14ac:dyDescent="0.25">
      <c r="A2300" t="s">
        <v>11318</v>
      </c>
      <c r="C2300" t="s">
        <v>10992</v>
      </c>
      <c r="E2300" s="2">
        <v>44470</v>
      </c>
      <c r="F2300">
        <v>2021</v>
      </c>
      <c r="G2300" t="s">
        <v>9276</v>
      </c>
      <c r="H2300" t="s">
        <v>9218</v>
      </c>
      <c r="I2300" s="46" t="s">
        <v>84</v>
      </c>
      <c r="J2300" s="41">
        <v>354.81</v>
      </c>
      <c r="M2300" s="41" t="s">
        <v>24</v>
      </c>
      <c r="N2300" s="41">
        <v>354.81</v>
      </c>
      <c r="O2300" s="41">
        <v>354.81</v>
      </c>
      <c r="P2300" s="41">
        <v>0</v>
      </c>
      <c r="S2300" s="5"/>
      <c r="T2300" s="1" t="s">
        <v>11321</v>
      </c>
    </row>
    <row r="2301" spans="1:20" x14ac:dyDescent="0.25">
      <c r="A2301" t="s">
        <v>11318</v>
      </c>
      <c r="C2301" t="s">
        <v>9604</v>
      </c>
      <c r="E2301" s="2">
        <v>45274</v>
      </c>
      <c r="F2301">
        <v>2023</v>
      </c>
      <c r="G2301" t="s">
        <v>9276</v>
      </c>
      <c r="H2301" t="s">
        <v>9218</v>
      </c>
      <c r="I2301" s="40" t="s">
        <v>84</v>
      </c>
      <c r="J2301" s="41">
        <v>513.61749999999995</v>
      </c>
      <c r="M2301" s="41" t="s">
        <v>24</v>
      </c>
      <c r="N2301" s="41">
        <v>513.61749999999995</v>
      </c>
      <c r="O2301" s="41">
        <v>513.61749999999995</v>
      </c>
      <c r="P2301" s="41">
        <v>0</v>
      </c>
      <c r="R2301" s="38">
        <v>1</v>
      </c>
      <c r="S2301" s="5"/>
      <c r="T2301" s="1" t="s">
        <v>11319</v>
      </c>
    </row>
    <row r="2302" spans="1:20" x14ac:dyDescent="0.25">
      <c r="A2302" t="s">
        <v>11318</v>
      </c>
      <c r="C2302" t="s">
        <v>9341</v>
      </c>
      <c r="E2302" s="2">
        <v>45183</v>
      </c>
      <c r="F2302">
        <v>2023</v>
      </c>
      <c r="G2302" t="s">
        <v>7066</v>
      </c>
      <c r="H2302" t="s">
        <v>9218</v>
      </c>
      <c r="I2302" s="40" t="s">
        <v>141</v>
      </c>
      <c r="J2302" s="41">
        <v>281.21698788370003</v>
      </c>
      <c r="M2302" s="41" t="s">
        <v>24</v>
      </c>
      <c r="N2302" s="41">
        <v>281.21698788370003</v>
      </c>
      <c r="O2302" s="41">
        <v>281.21698788370003</v>
      </c>
      <c r="P2302" s="41">
        <v>0</v>
      </c>
      <c r="R2302" s="38">
        <v>1</v>
      </c>
      <c r="S2302" s="5"/>
      <c r="T2302" s="1" t="s">
        <v>11319</v>
      </c>
    </row>
    <row r="2303" spans="1:20" x14ac:dyDescent="0.25">
      <c r="A2303" t="s">
        <v>11318</v>
      </c>
      <c r="C2303" t="s">
        <v>9341</v>
      </c>
      <c r="E2303" s="2">
        <v>45188</v>
      </c>
      <c r="F2303">
        <v>2023</v>
      </c>
      <c r="G2303" t="s">
        <v>7066</v>
      </c>
      <c r="H2303" t="s">
        <v>9218</v>
      </c>
      <c r="I2303" s="40" t="s">
        <v>141</v>
      </c>
      <c r="J2303" s="41">
        <v>361.1542</v>
      </c>
      <c r="M2303" s="41" t="s">
        <v>24</v>
      </c>
      <c r="N2303" s="41">
        <v>361.1542</v>
      </c>
      <c r="O2303" s="41">
        <v>361.1542</v>
      </c>
      <c r="P2303" s="41">
        <v>0</v>
      </c>
      <c r="R2303" s="38">
        <v>1</v>
      </c>
      <c r="S2303" s="5"/>
      <c r="T2303" s="1" t="s">
        <v>11319</v>
      </c>
    </row>
    <row r="2304" spans="1:20" x14ac:dyDescent="0.25">
      <c r="A2304" t="s">
        <v>11318</v>
      </c>
      <c r="C2304" t="s">
        <v>9341</v>
      </c>
      <c r="E2304" s="2">
        <v>45188</v>
      </c>
      <c r="F2304">
        <v>2023</v>
      </c>
      <c r="G2304" t="s">
        <v>7066</v>
      </c>
      <c r="H2304" t="s">
        <v>9218</v>
      </c>
      <c r="I2304" s="40" t="s">
        <v>141</v>
      </c>
      <c r="J2304" s="41">
        <v>16.674829374719998</v>
      </c>
      <c r="M2304" s="41" t="s">
        <v>24</v>
      </c>
      <c r="N2304" s="41">
        <v>16.674829374719998</v>
      </c>
      <c r="O2304" s="41">
        <v>16.674829374719998</v>
      </c>
      <c r="P2304" s="41">
        <v>0</v>
      </c>
      <c r="R2304" s="38">
        <v>1</v>
      </c>
      <c r="S2304" s="5"/>
      <c r="T2304" s="1" t="s">
        <v>11319</v>
      </c>
    </row>
    <row r="2305" spans="1:20" x14ac:dyDescent="0.25">
      <c r="A2305" t="s">
        <v>11318</v>
      </c>
      <c r="C2305" t="s">
        <v>10924</v>
      </c>
      <c r="E2305" s="2">
        <v>44545</v>
      </c>
      <c r="F2305">
        <v>2021</v>
      </c>
      <c r="G2305" t="s">
        <v>9243</v>
      </c>
      <c r="H2305" t="s">
        <v>318</v>
      </c>
      <c r="I2305" s="40" t="s">
        <v>9225</v>
      </c>
      <c r="J2305" s="41">
        <v>82.789000000000001</v>
      </c>
      <c r="M2305" s="41" t="s">
        <v>24</v>
      </c>
      <c r="N2305" s="41">
        <v>0.47308000000000006</v>
      </c>
      <c r="O2305" s="41">
        <v>0.47308000000000006</v>
      </c>
      <c r="P2305" s="41">
        <v>0</v>
      </c>
      <c r="S2305" s="5"/>
      <c r="T2305" s="1" t="s">
        <v>11321</v>
      </c>
    </row>
    <row r="2306" spans="1:20" x14ac:dyDescent="0.25">
      <c r="A2306" t="s">
        <v>11318</v>
      </c>
      <c r="C2306" t="s">
        <v>10277</v>
      </c>
      <c r="E2306" s="2">
        <v>44924</v>
      </c>
      <c r="F2306">
        <v>2022</v>
      </c>
      <c r="G2306" t="s">
        <v>6585</v>
      </c>
      <c r="H2306" t="s">
        <v>9224</v>
      </c>
      <c r="I2306" s="40" t="s">
        <v>9256</v>
      </c>
      <c r="J2306" s="41">
        <v>210.6</v>
      </c>
      <c r="M2306" s="41" t="s">
        <v>24</v>
      </c>
      <c r="N2306" s="41">
        <v>210.6</v>
      </c>
      <c r="O2306" s="41">
        <v>210.6</v>
      </c>
      <c r="P2306" s="41">
        <v>0</v>
      </c>
      <c r="S2306" s="5"/>
      <c r="T2306" s="1" t="s">
        <v>11320</v>
      </c>
    </row>
    <row r="2307" spans="1:20" x14ac:dyDescent="0.25">
      <c r="A2307" t="s">
        <v>11318</v>
      </c>
      <c r="C2307" t="s">
        <v>10813</v>
      </c>
      <c r="E2307" s="2">
        <v>44307</v>
      </c>
      <c r="F2307">
        <v>2021</v>
      </c>
      <c r="G2307" t="s">
        <v>6754</v>
      </c>
      <c r="H2307" t="s">
        <v>9229</v>
      </c>
      <c r="I2307" s="40" t="s">
        <v>9225</v>
      </c>
      <c r="J2307" s="41">
        <v>39.38391</v>
      </c>
      <c r="M2307" s="41" t="s">
        <v>24</v>
      </c>
      <c r="N2307" s="41">
        <v>19.751090000000001</v>
      </c>
      <c r="O2307" s="41">
        <v>19.751090000000001</v>
      </c>
      <c r="P2307" s="41">
        <v>0</v>
      </c>
      <c r="S2307" s="5"/>
      <c r="T2307" s="1" t="s">
        <v>11321</v>
      </c>
    </row>
    <row r="2308" spans="1:20" x14ac:dyDescent="0.25">
      <c r="A2308" t="s">
        <v>11318</v>
      </c>
      <c r="C2308" t="s">
        <v>10265</v>
      </c>
      <c r="E2308" s="2">
        <v>44916</v>
      </c>
      <c r="F2308">
        <v>2022</v>
      </c>
      <c r="G2308" t="s">
        <v>8750</v>
      </c>
      <c r="H2308" t="s">
        <v>9224</v>
      </c>
      <c r="I2308" s="40" t="s">
        <v>9225</v>
      </c>
      <c r="J2308" s="41">
        <v>10.53</v>
      </c>
      <c r="M2308" s="41" t="s">
        <v>24</v>
      </c>
      <c r="N2308" s="41">
        <v>0.1053</v>
      </c>
      <c r="O2308" s="41">
        <v>0.1053</v>
      </c>
      <c r="P2308" s="41">
        <v>0</v>
      </c>
      <c r="S2308" s="5"/>
      <c r="T2308" s="1" t="s">
        <v>11320</v>
      </c>
    </row>
    <row r="2309" spans="1:20" x14ac:dyDescent="0.25">
      <c r="A2309" t="s">
        <v>11318</v>
      </c>
      <c r="C2309" t="s">
        <v>9441</v>
      </c>
      <c r="E2309" s="2">
        <v>45224</v>
      </c>
      <c r="F2309">
        <v>2023</v>
      </c>
      <c r="G2309" t="s">
        <v>79</v>
      </c>
      <c r="H2309" t="s">
        <v>9229</v>
      </c>
      <c r="I2309" s="40" t="s">
        <v>141</v>
      </c>
      <c r="J2309" s="41">
        <v>378.45499999999998</v>
      </c>
      <c r="M2309" s="41" t="s">
        <v>24</v>
      </c>
      <c r="N2309" s="41">
        <v>378.45499999999998</v>
      </c>
      <c r="O2309" s="41">
        <v>378.45499999999998</v>
      </c>
      <c r="P2309" s="41">
        <v>0</v>
      </c>
      <c r="R2309" s="38">
        <v>1</v>
      </c>
      <c r="S2309" s="5"/>
      <c r="T2309" s="1" t="s">
        <v>11319</v>
      </c>
    </row>
    <row r="2310" spans="1:20" x14ac:dyDescent="0.25">
      <c r="A2310" t="s">
        <v>11318</v>
      </c>
      <c r="C2310" t="s">
        <v>9590</v>
      </c>
      <c r="E2310" s="2">
        <v>45282</v>
      </c>
      <c r="F2310">
        <v>2023</v>
      </c>
      <c r="G2310" t="s">
        <v>329</v>
      </c>
      <c r="H2310" t="s">
        <v>9224</v>
      </c>
      <c r="I2310" s="40" t="s">
        <v>9225</v>
      </c>
      <c r="J2310" s="41">
        <v>16.2195</v>
      </c>
      <c r="M2310" s="41" t="s">
        <v>72</v>
      </c>
      <c r="N2310" s="41">
        <v>16.2195</v>
      </c>
      <c r="O2310" s="41">
        <v>15.57072</v>
      </c>
      <c r="P2310" s="41">
        <v>0.64877999999999991</v>
      </c>
      <c r="R2310" s="38">
        <v>1</v>
      </c>
      <c r="S2310" s="5"/>
      <c r="T2310" s="1" t="s">
        <v>11319</v>
      </c>
    </row>
    <row r="2311" spans="1:20" x14ac:dyDescent="0.25">
      <c r="A2311" t="s">
        <v>11318</v>
      </c>
      <c r="C2311" t="s">
        <v>10764</v>
      </c>
      <c r="E2311" s="2">
        <v>44405</v>
      </c>
      <c r="F2311">
        <v>2021</v>
      </c>
      <c r="G2311" t="s">
        <v>9243</v>
      </c>
      <c r="H2311" t="s">
        <v>9224</v>
      </c>
      <c r="I2311" s="46" t="s">
        <v>9225</v>
      </c>
      <c r="J2311" s="41">
        <v>283.84800000000001</v>
      </c>
      <c r="M2311" s="41" t="s">
        <v>24</v>
      </c>
      <c r="N2311" s="41">
        <v>2.8384800000000001</v>
      </c>
      <c r="O2311" s="41">
        <v>2.8384800000000001</v>
      </c>
      <c r="P2311" s="41">
        <v>0</v>
      </c>
      <c r="S2311" s="5"/>
      <c r="T2311" s="1" t="s">
        <v>11321</v>
      </c>
    </row>
    <row r="2312" spans="1:20" x14ac:dyDescent="0.25">
      <c r="A2312" t="s">
        <v>11318</v>
      </c>
      <c r="C2312" t="s">
        <v>9814</v>
      </c>
      <c r="E2312" s="2">
        <v>45092</v>
      </c>
      <c r="F2312">
        <v>2023</v>
      </c>
      <c r="G2312" t="s">
        <v>9243</v>
      </c>
      <c r="H2312" t="s">
        <v>9224</v>
      </c>
      <c r="I2312" s="40" t="s">
        <v>9225</v>
      </c>
      <c r="J2312" s="41">
        <v>270.32499999999999</v>
      </c>
      <c r="M2312" s="41" t="s">
        <v>24</v>
      </c>
      <c r="N2312" s="41">
        <v>54.064999999999998</v>
      </c>
      <c r="O2312" s="41">
        <v>54.064999999999998</v>
      </c>
      <c r="P2312" s="41">
        <v>0</v>
      </c>
      <c r="R2312" s="38">
        <v>0.2</v>
      </c>
      <c r="S2312" s="5"/>
      <c r="T2312" s="1" t="s">
        <v>11319</v>
      </c>
    </row>
    <row r="2313" spans="1:20" x14ac:dyDescent="0.25">
      <c r="A2313" t="s">
        <v>11318</v>
      </c>
      <c r="C2313" t="s">
        <v>9226</v>
      </c>
      <c r="E2313" s="2">
        <v>44981</v>
      </c>
      <c r="F2313">
        <v>2023</v>
      </c>
      <c r="G2313" t="s">
        <v>6358</v>
      </c>
      <c r="H2313" t="s">
        <v>9224</v>
      </c>
      <c r="I2313" s="40" t="s">
        <v>9225</v>
      </c>
      <c r="J2313" s="41">
        <v>54.064999999999998</v>
      </c>
      <c r="M2313" s="41" t="s">
        <v>24</v>
      </c>
      <c r="N2313" s="41">
        <v>0.54064999999999996</v>
      </c>
      <c r="O2313" s="41">
        <v>0.54064999999999996</v>
      </c>
      <c r="P2313" s="41">
        <v>0</v>
      </c>
      <c r="R2313" s="38">
        <v>0.01</v>
      </c>
      <c r="S2313" s="5"/>
      <c r="T2313" s="1" t="s">
        <v>11319</v>
      </c>
    </row>
    <row r="2314" spans="1:20" x14ac:dyDescent="0.25">
      <c r="A2314" t="s">
        <v>11318</v>
      </c>
      <c r="C2314" t="s">
        <v>9602</v>
      </c>
      <c r="E2314" s="2">
        <v>44972</v>
      </c>
      <c r="F2314">
        <v>2023</v>
      </c>
      <c r="G2314" t="s">
        <v>9334</v>
      </c>
      <c r="H2314" t="s">
        <v>9224</v>
      </c>
      <c r="I2314" s="40" t="s">
        <v>9225</v>
      </c>
      <c r="J2314" s="41">
        <v>75.690999999999988</v>
      </c>
      <c r="M2314" s="41" t="s">
        <v>24</v>
      </c>
      <c r="N2314" s="41">
        <v>0.75690999999999986</v>
      </c>
      <c r="O2314" s="41">
        <v>0.75690999999999986</v>
      </c>
      <c r="P2314" s="41">
        <v>0</v>
      </c>
      <c r="R2314" s="38">
        <v>0.01</v>
      </c>
      <c r="S2314" s="5"/>
      <c r="T2314" s="1" t="s">
        <v>11319</v>
      </c>
    </row>
    <row r="2315" spans="1:20" x14ac:dyDescent="0.25">
      <c r="A2315" t="s">
        <v>11318</v>
      </c>
      <c r="C2315" t="s">
        <v>10867</v>
      </c>
      <c r="E2315" s="2">
        <v>44258</v>
      </c>
      <c r="F2315">
        <v>2021</v>
      </c>
      <c r="G2315" t="s">
        <v>9334</v>
      </c>
      <c r="H2315" t="s">
        <v>9224</v>
      </c>
      <c r="I2315" s="40" t="s">
        <v>9225</v>
      </c>
      <c r="J2315" s="41">
        <v>384.37750000000005</v>
      </c>
      <c r="M2315" s="41" t="s">
        <v>24</v>
      </c>
      <c r="N2315" s="41">
        <v>3.9029099999999999</v>
      </c>
      <c r="O2315" s="41">
        <v>3.9029099999999999</v>
      </c>
      <c r="P2315" s="41">
        <v>0</v>
      </c>
      <c r="S2315" s="5"/>
      <c r="T2315" s="1" t="s">
        <v>11321</v>
      </c>
    </row>
    <row r="2316" spans="1:20" x14ac:dyDescent="0.25">
      <c r="A2316" t="s">
        <v>11318</v>
      </c>
      <c r="C2316" t="s">
        <v>9393</v>
      </c>
      <c r="E2316" s="2">
        <v>45121</v>
      </c>
      <c r="F2316">
        <v>2023</v>
      </c>
      <c r="G2316" t="s">
        <v>9392</v>
      </c>
      <c r="H2316" t="s">
        <v>9229</v>
      </c>
      <c r="I2316" s="40" t="s">
        <v>9256</v>
      </c>
      <c r="J2316" s="41">
        <v>21.085349999999998</v>
      </c>
      <c r="M2316" s="41" t="s">
        <v>72</v>
      </c>
      <c r="N2316" s="41">
        <v>12.229502999999999</v>
      </c>
      <c r="O2316" s="41">
        <v>12.018649499999999</v>
      </c>
      <c r="P2316" s="41">
        <v>0.2108535</v>
      </c>
      <c r="R2316" s="38">
        <v>0.57999999999999996</v>
      </c>
      <c r="S2316" s="5"/>
      <c r="T2316" s="1" t="s">
        <v>11319</v>
      </c>
    </row>
    <row r="2317" spans="1:20" x14ac:dyDescent="0.25">
      <c r="A2317" t="s">
        <v>11318</v>
      </c>
      <c r="C2317" t="s">
        <v>10849</v>
      </c>
      <c r="E2317" s="2">
        <v>44322</v>
      </c>
      <c r="F2317">
        <v>2021</v>
      </c>
      <c r="G2317" t="s">
        <v>9243</v>
      </c>
      <c r="H2317" t="s">
        <v>9218</v>
      </c>
      <c r="I2317" s="46" t="s">
        <v>9256</v>
      </c>
      <c r="J2317" s="41">
        <v>76.875500000000002</v>
      </c>
      <c r="M2317" s="41" t="s">
        <v>72</v>
      </c>
      <c r="N2317" s="41">
        <v>76.875500000000002</v>
      </c>
      <c r="O2317" s="41">
        <v>65.403310000000005</v>
      </c>
      <c r="P2317" s="41">
        <v>11.590460000000002</v>
      </c>
      <c r="S2317" s="5"/>
      <c r="T2317" s="1" t="s">
        <v>11321</v>
      </c>
    </row>
    <row r="2318" spans="1:20" x14ac:dyDescent="0.25">
      <c r="A2318" t="s">
        <v>11318</v>
      </c>
      <c r="C2318" t="s">
        <v>9618</v>
      </c>
      <c r="E2318" s="2">
        <v>44896</v>
      </c>
      <c r="F2318">
        <v>2022</v>
      </c>
      <c r="G2318" t="s">
        <v>9276</v>
      </c>
      <c r="H2318" t="s">
        <v>9218</v>
      </c>
      <c r="I2318" s="40" t="s">
        <v>9262</v>
      </c>
      <c r="J2318" s="41">
        <v>368.54999999999995</v>
      </c>
      <c r="M2318" s="41" t="s">
        <v>24</v>
      </c>
      <c r="N2318" s="41">
        <v>82.660499999999999</v>
      </c>
      <c r="O2318" s="41">
        <v>82.660499999999999</v>
      </c>
      <c r="P2318" s="41">
        <v>0</v>
      </c>
      <c r="S2318" s="5"/>
      <c r="T2318" s="1" t="s">
        <v>11320</v>
      </c>
    </row>
    <row r="2319" spans="1:20" x14ac:dyDescent="0.25">
      <c r="A2319" t="s">
        <v>11318</v>
      </c>
      <c r="C2319" t="s">
        <v>9618</v>
      </c>
      <c r="E2319" s="2">
        <v>44937</v>
      </c>
      <c r="F2319">
        <v>2023</v>
      </c>
      <c r="G2319" t="s">
        <v>9276</v>
      </c>
      <c r="H2319" t="s">
        <v>9218</v>
      </c>
      <c r="I2319" s="40" t="s">
        <v>9262</v>
      </c>
      <c r="J2319" s="41">
        <v>378.45499999999998</v>
      </c>
      <c r="M2319" s="41" t="s">
        <v>24</v>
      </c>
      <c r="N2319" s="41">
        <v>84.849610999999996</v>
      </c>
      <c r="O2319" s="41">
        <v>84.849610999999996</v>
      </c>
      <c r="P2319" s="41">
        <v>0</v>
      </c>
      <c r="R2319" s="38">
        <v>0.22420000000000001</v>
      </c>
      <c r="S2319" s="5"/>
      <c r="T2319" s="1" t="s">
        <v>11319</v>
      </c>
    </row>
    <row r="2320" spans="1:20" x14ac:dyDescent="0.25">
      <c r="A2320" t="s">
        <v>11318</v>
      </c>
      <c r="C2320" t="s">
        <v>10914</v>
      </c>
      <c r="E2320" s="2">
        <v>44232</v>
      </c>
      <c r="F2320">
        <v>2021</v>
      </c>
      <c r="G2320" t="s">
        <v>9243</v>
      </c>
      <c r="H2320" t="s">
        <v>9224</v>
      </c>
      <c r="I2320" s="40" t="s">
        <v>9225</v>
      </c>
      <c r="J2320" s="41">
        <v>118.27000000000001</v>
      </c>
      <c r="M2320" s="41" t="s">
        <v>24</v>
      </c>
      <c r="N2320" s="41">
        <v>1.1827000000000001</v>
      </c>
      <c r="O2320" s="41">
        <v>1.1827000000000001</v>
      </c>
      <c r="P2320" s="41">
        <v>0</v>
      </c>
      <c r="S2320" s="5"/>
      <c r="T2320" s="1" t="s">
        <v>11321</v>
      </c>
    </row>
    <row r="2321" spans="1:20" x14ac:dyDescent="0.25">
      <c r="A2321" t="s">
        <v>11318</v>
      </c>
      <c r="C2321" t="s">
        <v>10285</v>
      </c>
      <c r="E2321" s="2">
        <v>44830</v>
      </c>
      <c r="F2321">
        <v>2022</v>
      </c>
      <c r="G2321" t="s">
        <v>9276</v>
      </c>
      <c r="H2321" t="s">
        <v>9218</v>
      </c>
      <c r="I2321" s="40" t="s">
        <v>9240</v>
      </c>
      <c r="J2321" s="41">
        <v>105.3</v>
      </c>
      <c r="M2321" s="41" t="s">
        <v>24</v>
      </c>
      <c r="N2321" s="41">
        <v>105.3</v>
      </c>
      <c r="O2321" s="41">
        <v>105.3</v>
      </c>
      <c r="P2321" s="41">
        <v>0</v>
      </c>
      <c r="S2321" s="5"/>
      <c r="T2321" s="1" t="s">
        <v>11320</v>
      </c>
    </row>
    <row r="2322" spans="1:20" x14ac:dyDescent="0.25">
      <c r="A2322" t="s">
        <v>11318</v>
      </c>
      <c r="C2322" t="s">
        <v>9303</v>
      </c>
      <c r="E2322" s="2">
        <v>45278</v>
      </c>
      <c r="F2322">
        <v>2023</v>
      </c>
      <c r="G2322" t="s">
        <v>9292</v>
      </c>
      <c r="H2322" t="s">
        <v>9229</v>
      </c>
      <c r="I2322" s="40" t="s">
        <v>9256</v>
      </c>
      <c r="J2322" s="41">
        <v>54.064999999999998</v>
      </c>
      <c r="M2322" s="41" t="s">
        <v>72</v>
      </c>
      <c r="N2322" s="41">
        <v>17.030474999999999</v>
      </c>
      <c r="O2322" s="41">
        <v>15.408524999999999</v>
      </c>
      <c r="P2322" s="41">
        <v>1.62195</v>
      </c>
      <c r="R2322" s="38">
        <v>0.315</v>
      </c>
      <c r="S2322" s="5"/>
      <c r="T2322" s="1" t="s">
        <v>11319</v>
      </c>
    </row>
    <row r="2323" spans="1:20" x14ac:dyDescent="0.25">
      <c r="A2323" t="s">
        <v>11318</v>
      </c>
      <c r="C2323" t="s">
        <v>9655</v>
      </c>
      <c r="E2323" s="2">
        <v>45099</v>
      </c>
      <c r="F2323">
        <v>2023</v>
      </c>
      <c r="G2323" t="s">
        <v>9243</v>
      </c>
      <c r="H2323" t="s">
        <v>9224</v>
      </c>
      <c r="I2323" s="40" t="s">
        <v>9262</v>
      </c>
      <c r="J2323" s="41">
        <v>32.439</v>
      </c>
      <c r="M2323" s="41" t="s">
        <v>24</v>
      </c>
      <c r="N2323" s="41">
        <v>32.439</v>
      </c>
      <c r="O2323" s="41">
        <v>32.439</v>
      </c>
      <c r="P2323" s="41">
        <v>0</v>
      </c>
      <c r="R2323" s="38">
        <v>1</v>
      </c>
      <c r="S2323" s="5"/>
      <c r="T2323" s="1" t="s">
        <v>11319</v>
      </c>
    </row>
    <row r="2324" spans="1:20" x14ac:dyDescent="0.25">
      <c r="A2324" t="s">
        <v>11318</v>
      </c>
      <c r="C2324" t="s">
        <v>9655</v>
      </c>
      <c r="E2324" s="2">
        <v>45099</v>
      </c>
      <c r="F2324">
        <v>2023</v>
      </c>
      <c r="G2324" t="s">
        <v>9243</v>
      </c>
      <c r="H2324" t="s">
        <v>9224</v>
      </c>
      <c r="I2324" s="40" t="s">
        <v>9262</v>
      </c>
      <c r="J2324" s="41">
        <v>21.625999999999998</v>
      </c>
      <c r="M2324" s="41" t="s">
        <v>24</v>
      </c>
      <c r="N2324" s="41">
        <v>21.625999999999998</v>
      </c>
      <c r="O2324" s="41">
        <v>21.625999999999998</v>
      </c>
      <c r="P2324" s="41">
        <v>0</v>
      </c>
      <c r="R2324" s="38">
        <v>1</v>
      </c>
      <c r="S2324" s="5"/>
      <c r="T2324" s="1" t="s">
        <v>11319</v>
      </c>
    </row>
    <row r="2325" spans="1:20" x14ac:dyDescent="0.25">
      <c r="A2325" t="s">
        <v>11318</v>
      </c>
      <c r="C2325" t="s">
        <v>10130</v>
      </c>
      <c r="E2325" s="2">
        <v>44917</v>
      </c>
      <c r="F2325">
        <v>2022</v>
      </c>
      <c r="G2325" t="s">
        <v>9243</v>
      </c>
      <c r="H2325" t="s">
        <v>318</v>
      </c>
      <c r="I2325" s="40" t="s">
        <v>9225</v>
      </c>
      <c r="J2325" s="41">
        <v>263.25</v>
      </c>
      <c r="M2325" s="41" t="s">
        <v>24</v>
      </c>
      <c r="N2325" s="41">
        <v>1.3689</v>
      </c>
      <c r="O2325" s="41">
        <v>1.3689</v>
      </c>
      <c r="P2325" s="41">
        <v>0</v>
      </c>
      <c r="S2325" s="5"/>
      <c r="T2325" s="1" t="s">
        <v>11320</v>
      </c>
    </row>
    <row r="2326" spans="1:20" x14ac:dyDescent="0.25">
      <c r="A2326" t="s">
        <v>11318</v>
      </c>
      <c r="C2326" t="s">
        <v>10130</v>
      </c>
      <c r="E2326" s="2">
        <v>44917</v>
      </c>
      <c r="F2326">
        <v>2022</v>
      </c>
      <c r="G2326" t="s">
        <v>9243</v>
      </c>
      <c r="H2326" t="s">
        <v>318</v>
      </c>
      <c r="I2326" s="40" t="s">
        <v>9225</v>
      </c>
      <c r="J2326" s="41">
        <v>127.0971</v>
      </c>
      <c r="M2326" s="41" t="s">
        <v>24</v>
      </c>
      <c r="N2326" s="41">
        <v>0.63179999999999992</v>
      </c>
      <c r="O2326" s="41">
        <v>0.63179999999999992</v>
      </c>
      <c r="P2326" s="41">
        <v>0</v>
      </c>
      <c r="S2326" s="5"/>
      <c r="T2326" s="1" t="s">
        <v>11320</v>
      </c>
    </row>
    <row r="2327" spans="1:20" x14ac:dyDescent="0.25">
      <c r="A2327" t="s">
        <v>11318</v>
      </c>
      <c r="C2327" t="s">
        <v>10068</v>
      </c>
      <c r="E2327" s="2">
        <v>44726</v>
      </c>
      <c r="F2327">
        <v>2022</v>
      </c>
      <c r="G2327" t="s">
        <v>9243</v>
      </c>
      <c r="H2327" t="s">
        <v>9224</v>
      </c>
      <c r="I2327" s="40" t="s">
        <v>9225</v>
      </c>
      <c r="J2327" s="41">
        <v>105.3</v>
      </c>
      <c r="M2327" s="41" t="s">
        <v>24</v>
      </c>
      <c r="N2327" s="41">
        <v>105.3</v>
      </c>
      <c r="O2327" s="41">
        <v>105.3</v>
      </c>
      <c r="P2327" s="41">
        <v>0</v>
      </c>
      <c r="S2327" s="5"/>
      <c r="T2327" s="1" t="s">
        <v>11320</v>
      </c>
    </row>
    <row r="2328" spans="1:20" x14ac:dyDescent="0.25">
      <c r="A2328" t="s">
        <v>11318</v>
      </c>
      <c r="C2328" t="s">
        <v>10129</v>
      </c>
      <c r="E2328" s="2">
        <v>44726</v>
      </c>
      <c r="F2328">
        <v>2022</v>
      </c>
      <c r="G2328" t="s">
        <v>9243</v>
      </c>
      <c r="H2328" t="s">
        <v>9224</v>
      </c>
      <c r="I2328" s="40" t="s">
        <v>9225</v>
      </c>
      <c r="J2328" s="41">
        <v>206.38799999999998</v>
      </c>
      <c r="M2328" s="41" t="s">
        <v>24</v>
      </c>
      <c r="N2328" s="41">
        <v>103.19399999999999</v>
      </c>
      <c r="O2328" s="41">
        <v>103.19399999999999</v>
      </c>
      <c r="P2328" s="41">
        <v>0</v>
      </c>
      <c r="S2328" s="5"/>
      <c r="T2328" s="1" t="s">
        <v>11320</v>
      </c>
    </row>
    <row r="2329" spans="1:20" x14ac:dyDescent="0.25">
      <c r="A2329" t="s">
        <v>11318</v>
      </c>
      <c r="C2329" t="s">
        <v>10129</v>
      </c>
      <c r="E2329" s="2">
        <v>44726</v>
      </c>
      <c r="F2329">
        <v>2022</v>
      </c>
      <c r="G2329" t="s">
        <v>9243</v>
      </c>
      <c r="H2329" t="s">
        <v>9224</v>
      </c>
      <c r="I2329" s="40" t="s">
        <v>9225</v>
      </c>
      <c r="J2329" s="41">
        <v>25.271999999999998</v>
      </c>
      <c r="M2329" s="41" t="s">
        <v>24</v>
      </c>
      <c r="N2329" s="41">
        <v>12.635999999999999</v>
      </c>
      <c r="O2329" s="41">
        <v>12.635999999999999</v>
      </c>
      <c r="P2329" s="41">
        <v>0</v>
      </c>
      <c r="S2329" s="5"/>
      <c r="T2329" s="1" t="s">
        <v>11320</v>
      </c>
    </row>
    <row r="2330" spans="1:20" x14ac:dyDescent="0.25">
      <c r="A2330" t="s">
        <v>11318</v>
      </c>
      <c r="C2330" t="s">
        <v>10129</v>
      </c>
      <c r="E2330" s="2">
        <v>44726</v>
      </c>
      <c r="F2330">
        <v>2022</v>
      </c>
      <c r="G2330" t="s">
        <v>9243</v>
      </c>
      <c r="H2330" t="s">
        <v>9224</v>
      </c>
      <c r="I2330" s="40" t="s">
        <v>9225</v>
      </c>
      <c r="J2330" s="41">
        <v>31.589999999999996</v>
      </c>
      <c r="M2330" s="41" t="s">
        <v>24</v>
      </c>
      <c r="N2330" s="41">
        <v>15.794999999999998</v>
      </c>
      <c r="O2330" s="41">
        <v>15.794999999999998</v>
      </c>
      <c r="P2330" s="41">
        <v>0</v>
      </c>
      <c r="S2330" s="5"/>
      <c r="T2330" s="1" t="s">
        <v>11320</v>
      </c>
    </row>
    <row r="2331" spans="1:20" x14ac:dyDescent="0.25">
      <c r="A2331" t="s">
        <v>11318</v>
      </c>
      <c r="C2331" t="s">
        <v>10129</v>
      </c>
      <c r="E2331" s="2">
        <v>44726</v>
      </c>
      <c r="F2331">
        <v>2022</v>
      </c>
      <c r="G2331" t="s">
        <v>9243</v>
      </c>
      <c r="H2331" t="s">
        <v>9224</v>
      </c>
      <c r="I2331" s="40" t="s">
        <v>9225</v>
      </c>
      <c r="J2331" s="41">
        <v>263.25</v>
      </c>
      <c r="M2331" s="41" t="s">
        <v>24</v>
      </c>
      <c r="N2331" s="41">
        <v>131.625</v>
      </c>
      <c r="O2331" s="41">
        <v>131.625</v>
      </c>
      <c r="P2331" s="41">
        <v>0</v>
      </c>
      <c r="S2331" s="5"/>
      <c r="T2331" s="1" t="s">
        <v>11320</v>
      </c>
    </row>
    <row r="2332" spans="1:20" x14ac:dyDescent="0.25">
      <c r="A2332" t="s">
        <v>11318</v>
      </c>
      <c r="C2332" t="s">
        <v>9842</v>
      </c>
      <c r="E2332" s="2">
        <v>45099</v>
      </c>
      <c r="F2332">
        <v>2023</v>
      </c>
      <c r="G2332" t="s">
        <v>9243</v>
      </c>
      <c r="H2332" t="s">
        <v>9224</v>
      </c>
      <c r="I2332" s="40" t="s">
        <v>9225</v>
      </c>
      <c r="J2332" s="41">
        <v>396.40458000000001</v>
      </c>
      <c r="M2332" s="41" t="s">
        <v>24</v>
      </c>
      <c r="N2332" s="41">
        <v>3.9640457999999996</v>
      </c>
      <c r="O2332" s="41">
        <v>3.9640457999999996</v>
      </c>
      <c r="P2332" s="41">
        <v>0</v>
      </c>
      <c r="R2332" s="38">
        <v>0.01</v>
      </c>
      <c r="S2332" s="5"/>
      <c r="T2332" s="1" t="s">
        <v>11319</v>
      </c>
    </row>
    <row r="2333" spans="1:20" x14ac:dyDescent="0.25">
      <c r="A2333" t="s">
        <v>11318</v>
      </c>
      <c r="C2333" t="s">
        <v>9842</v>
      </c>
      <c r="E2333" s="2">
        <v>45099</v>
      </c>
      <c r="F2333">
        <v>2023</v>
      </c>
      <c r="G2333" t="s">
        <v>9243</v>
      </c>
      <c r="H2333" t="s">
        <v>9224</v>
      </c>
      <c r="I2333" s="40" t="s">
        <v>9225</v>
      </c>
      <c r="J2333" s="41">
        <v>16.2195</v>
      </c>
      <c r="M2333" s="41" t="s">
        <v>24</v>
      </c>
      <c r="N2333" s="41">
        <v>0.16219499999999998</v>
      </c>
      <c r="O2333" s="41">
        <v>0.16219499999999998</v>
      </c>
      <c r="P2333" s="41">
        <v>0</v>
      </c>
      <c r="R2333" s="38">
        <v>0.01</v>
      </c>
      <c r="S2333" s="5"/>
      <c r="T2333" s="1" t="s">
        <v>11319</v>
      </c>
    </row>
    <row r="2334" spans="1:20" x14ac:dyDescent="0.25">
      <c r="A2334" t="s">
        <v>11318</v>
      </c>
      <c r="C2334" t="s">
        <v>10925</v>
      </c>
      <c r="E2334" s="2">
        <v>44547</v>
      </c>
      <c r="F2334">
        <v>2021</v>
      </c>
      <c r="G2334" t="s">
        <v>9243</v>
      </c>
      <c r="H2334" t="s">
        <v>318</v>
      </c>
      <c r="I2334" s="40" t="s">
        <v>9225</v>
      </c>
      <c r="J2334" s="41">
        <v>69.779300000000006</v>
      </c>
      <c r="M2334" s="41" t="s">
        <v>24</v>
      </c>
      <c r="N2334" s="41">
        <v>0.35481000000000001</v>
      </c>
      <c r="O2334" s="41">
        <v>0.35481000000000001</v>
      </c>
      <c r="P2334" s="41">
        <v>0</v>
      </c>
      <c r="S2334" s="5"/>
      <c r="T2334" s="1" t="s">
        <v>11321</v>
      </c>
    </row>
    <row r="2335" spans="1:20" x14ac:dyDescent="0.25">
      <c r="A2335" t="s">
        <v>11318</v>
      </c>
      <c r="C2335" t="s">
        <v>10925</v>
      </c>
      <c r="E2335" s="2">
        <v>44547</v>
      </c>
      <c r="F2335">
        <v>2021</v>
      </c>
      <c r="G2335" t="s">
        <v>9243</v>
      </c>
      <c r="H2335" t="s">
        <v>318</v>
      </c>
      <c r="I2335" s="40" t="s">
        <v>9225</v>
      </c>
      <c r="J2335" s="41">
        <v>82.907269999999997</v>
      </c>
      <c r="M2335" s="41" t="s">
        <v>24</v>
      </c>
      <c r="N2335" s="41">
        <v>0.47308000000000006</v>
      </c>
      <c r="O2335" s="41">
        <v>0.47308000000000006</v>
      </c>
      <c r="P2335" s="41">
        <v>0</v>
      </c>
      <c r="S2335" s="5"/>
      <c r="T2335" s="1" t="s">
        <v>11321</v>
      </c>
    </row>
    <row r="2336" spans="1:20" x14ac:dyDescent="0.25">
      <c r="A2336" t="s">
        <v>11318</v>
      </c>
      <c r="C2336" t="s">
        <v>10033</v>
      </c>
      <c r="E2336" s="2">
        <v>45282</v>
      </c>
      <c r="F2336">
        <v>2023</v>
      </c>
      <c r="G2336" t="s">
        <v>9289</v>
      </c>
      <c r="H2336" t="s">
        <v>318</v>
      </c>
      <c r="I2336" s="40" t="s">
        <v>9225</v>
      </c>
      <c r="J2336" s="41">
        <v>216.26</v>
      </c>
      <c r="M2336" s="41" t="s">
        <v>24</v>
      </c>
      <c r="N2336" s="41">
        <v>1.0812999999999999</v>
      </c>
      <c r="O2336" s="41">
        <v>1.0812999999999999</v>
      </c>
      <c r="P2336" s="41">
        <v>0</v>
      </c>
      <c r="R2336" s="38">
        <v>5.0000000000000001E-3</v>
      </c>
      <c r="S2336" s="5"/>
      <c r="T2336" s="1" t="s">
        <v>11319</v>
      </c>
    </row>
    <row r="2337" spans="1:20" x14ac:dyDescent="0.25">
      <c r="A2337" t="s">
        <v>11318</v>
      </c>
      <c r="C2337" t="s">
        <v>9476</v>
      </c>
      <c r="E2337" s="2">
        <v>45118</v>
      </c>
      <c r="F2337">
        <v>2023</v>
      </c>
      <c r="G2337" t="s">
        <v>9320</v>
      </c>
      <c r="H2337" t="s">
        <v>9224</v>
      </c>
      <c r="I2337" s="40" t="s">
        <v>9225</v>
      </c>
      <c r="J2337" s="41">
        <v>189.22749999999999</v>
      </c>
      <c r="M2337" s="41" t="s">
        <v>24</v>
      </c>
      <c r="N2337" s="41">
        <v>35.953224999999996</v>
      </c>
      <c r="O2337" s="41">
        <v>35.953224999999996</v>
      </c>
      <c r="P2337" s="41">
        <v>0</v>
      </c>
      <c r="R2337" s="38">
        <v>0.19</v>
      </c>
      <c r="S2337" s="5"/>
      <c r="T2337" s="1" t="s">
        <v>11319</v>
      </c>
    </row>
    <row r="2338" spans="1:20" x14ac:dyDescent="0.25">
      <c r="A2338" t="s">
        <v>11318</v>
      </c>
      <c r="C2338" t="s">
        <v>10731</v>
      </c>
      <c r="E2338" s="2">
        <v>44554</v>
      </c>
      <c r="F2338">
        <v>2021</v>
      </c>
      <c r="G2338" t="s">
        <v>4734</v>
      </c>
      <c r="H2338" t="s">
        <v>9229</v>
      </c>
      <c r="I2338" s="40" t="s">
        <v>9234</v>
      </c>
      <c r="J2338" s="41">
        <v>104.55068000000001</v>
      </c>
      <c r="M2338" s="41" t="s">
        <v>24</v>
      </c>
      <c r="N2338" s="41">
        <v>78.41301</v>
      </c>
      <c r="O2338" s="41">
        <v>78.41301</v>
      </c>
      <c r="P2338" s="41">
        <v>0</v>
      </c>
      <c r="S2338" s="5"/>
      <c r="T2338" s="1" t="s">
        <v>11321</v>
      </c>
    </row>
    <row r="2339" spans="1:20" x14ac:dyDescent="0.25">
      <c r="A2339" t="s">
        <v>11318</v>
      </c>
      <c r="C2339" t="s">
        <v>10997</v>
      </c>
      <c r="E2339" s="2">
        <v>44510</v>
      </c>
      <c r="F2339">
        <v>2021</v>
      </c>
      <c r="G2339" t="s">
        <v>6521</v>
      </c>
      <c r="H2339" t="s">
        <v>9229</v>
      </c>
      <c r="I2339" s="40" t="s">
        <v>141</v>
      </c>
      <c r="J2339" s="41">
        <v>16.5578</v>
      </c>
      <c r="M2339" s="41" t="s">
        <v>24</v>
      </c>
      <c r="N2339" s="41">
        <v>16.5578</v>
      </c>
      <c r="O2339" s="41">
        <v>16.5578</v>
      </c>
      <c r="P2339" s="41">
        <v>0</v>
      </c>
      <c r="S2339" s="5"/>
      <c r="T2339" s="1" t="s">
        <v>11321</v>
      </c>
    </row>
    <row r="2340" spans="1:20" x14ac:dyDescent="0.25">
      <c r="A2340" t="s">
        <v>11318</v>
      </c>
      <c r="C2340" t="s">
        <v>10997</v>
      </c>
      <c r="E2340" s="2">
        <v>44510</v>
      </c>
      <c r="F2340">
        <v>2021</v>
      </c>
      <c r="G2340" t="s">
        <v>6521</v>
      </c>
      <c r="H2340" t="s">
        <v>9224</v>
      </c>
      <c r="I2340" s="40" t="s">
        <v>141</v>
      </c>
      <c r="J2340" s="41">
        <v>7.0962000000000005</v>
      </c>
      <c r="M2340" s="41" t="s">
        <v>24</v>
      </c>
      <c r="N2340" s="41">
        <v>0.11827000000000001</v>
      </c>
      <c r="O2340" s="41">
        <v>0.11827000000000001</v>
      </c>
      <c r="P2340" s="41">
        <v>0</v>
      </c>
      <c r="S2340" s="5"/>
      <c r="T2340" s="1" t="s">
        <v>11321</v>
      </c>
    </row>
    <row r="2341" spans="1:20" x14ac:dyDescent="0.25">
      <c r="A2341" t="s">
        <v>11318</v>
      </c>
      <c r="C2341" t="s">
        <v>10714</v>
      </c>
      <c r="E2341" s="2">
        <v>44561</v>
      </c>
      <c r="F2341">
        <v>2021</v>
      </c>
      <c r="G2341" t="s">
        <v>6406</v>
      </c>
      <c r="H2341" t="s">
        <v>9218</v>
      </c>
      <c r="I2341" s="46" t="s">
        <v>84</v>
      </c>
      <c r="J2341" s="41">
        <v>125.36620000000001</v>
      </c>
      <c r="M2341" s="41" t="s">
        <v>24</v>
      </c>
      <c r="N2341" s="41">
        <v>125.36620000000001</v>
      </c>
      <c r="O2341" s="41">
        <v>125.36620000000001</v>
      </c>
      <c r="P2341" s="41">
        <v>0</v>
      </c>
      <c r="S2341" s="5"/>
      <c r="T2341" s="1" t="s">
        <v>11321</v>
      </c>
    </row>
    <row r="2342" spans="1:20" x14ac:dyDescent="0.25">
      <c r="A2342" t="s">
        <v>11318</v>
      </c>
      <c r="C2342" t="s">
        <v>10868</v>
      </c>
      <c r="E2342" s="2">
        <v>44547</v>
      </c>
      <c r="F2342">
        <v>2021</v>
      </c>
      <c r="G2342" t="s">
        <v>6492</v>
      </c>
      <c r="H2342" t="s">
        <v>9224</v>
      </c>
      <c r="I2342" s="40" t="s">
        <v>9237</v>
      </c>
      <c r="J2342" s="41">
        <v>53.221500000000006</v>
      </c>
      <c r="M2342" s="41" t="s">
        <v>24</v>
      </c>
      <c r="N2342" s="41">
        <v>0.59135000000000004</v>
      </c>
      <c r="O2342" s="41">
        <v>0.59135000000000004</v>
      </c>
      <c r="P2342" s="41">
        <v>0</v>
      </c>
      <c r="S2342" s="5"/>
      <c r="T2342" s="1" t="s">
        <v>11321</v>
      </c>
    </row>
    <row r="2343" spans="1:20" x14ac:dyDescent="0.25">
      <c r="A2343" t="s">
        <v>11318</v>
      </c>
      <c r="C2343" t="s">
        <v>10327</v>
      </c>
      <c r="E2343" s="2">
        <v>44918</v>
      </c>
      <c r="F2343">
        <v>2022</v>
      </c>
      <c r="G2343" t="s">
        <v>9276</v>
      </c>
      <c r="H2343" t="s">
        <v>318</v>
      </c>
      <c r="I2343" s="40" t="s">
        <v>9225</v>
      </c>
      <c r="J2343" s="41">
        <v>157.94999999999999</v>
      </c>
      <c r="M2343" s="41" t="s">
        <v>24</v>
      </c>
      <c r="N2343" s="41">
        <v>0.84240000000000004</v>
      </c>
      <c r="O2343" s="41">
        <v>0.84240000000000004</v>
      </c>
      <c r="P2343" s="41">
        <v>0</v>
      </c>
      <c r="S2343" s="5"/>
      <c r="T2343" s="1" t="s">
        <v>11320</v>
      </c>
    </row>
    <row r="2344" spans="1:20" x14ac:dyDescent="0.25">
      <c r="A2344" t="s">
        <v>11318</v>
      </c>
      <c r="C2344" t="s">
        <v>9832</v>
      </c>
      <c r="E2344" s="2">
        <v>45278</v>
      </c>
      <c r="F2344">
        <v>2023</v>
      </c>
      <c r="G2344" t="s">
        <v>9276</v>
      </c>
      <c r="H2344" t="s">
        <v>9218</v>
      </c>
      <c r="I2344" s="40" t="s">
        <v>9234</v>
      </c>
      <c r="J2344" s="41">
        <v>432.52</v>
      </c>
      <c r="M2344" s="41" t="s">
        <v>72</v>
      </c>
      <c r="N2344" s="41">
        <v>324.47650399999998</v>
      </c>
      <c r="O2344" s="41">
        <v>55.016543999999996</v>
      </c>
      <c r="P2344" s="41">
        <v>269.45995999999997</v>
      </c>
      <c r="R2344" s="38">
        <v>0.75019999999999998</v>
      </c>
      <c r="S2344" s="5"/>
      <c r="T2344" s="1" t="s">
        <v>11319</v>
      </c>
    </row>
    <row r="2345" spans="1:20" x14ac:dyDescent="0.25">
      <c r="A2345" t="s">
        <v>11318</v>
      </c>
      <c r="C2345" t="s">
        <v>10908</v>
      </c>
      <c r="E2345" s="2">
        <v>44546</v>
      </c>
      <c r="F2345">
        <v>2021</v>
      </c>
      <c r="G2345" t="s">
        <v>9228</v>
      </c>
      <c r="H2345" t="s">
        <v>9224</v>
      </c>
      <c r="I2345" s="40" t="s">
        <v>9225</v>
      </c>
      <c r="J2345" s="41">
        <v>177.405</v>
      </c>
      <c r="M2345" s="41" t="s">
        <v>24</v>
      </c>
      <c r="N2345" s="41">
        <v>1.7740500000000001</v>
      </c>
      <c r="O2345" s="41">
        <v>1.7740500000000001</v>
      </c>
      <c r="P2345" s="41">
        <v>0</v>
      </c>
      <c r="S2345" s="5"/>
      <c r="T2345" s="1" t="s">
        <v>11321</v>
      </c>
    </row>
    <row r="2346" spans="1:20" x14ac:dyDescent="0.25">
      <c r="A2346" t="s">
        <v>11318</v>
      </c>
      <c r="C2346" t="s">
        <v>9771</v>
      </c>
      <c r="E2346" s="2">
        <v>45278</v>
      </c>
      <c r="F2346">
        <v>2023</v>
      </c>
      <c r="G2346" t="s">
        <v>9228</v>
      </c>
      <c r="H2346" t="s">
        <v>9229</v>
      </c>
      <c r="I2346" s="40" t="s">
        <v>141</v>
      </c>
      <c r="J2346" s="41">
        <v>216.26</v>
      </c>
      <c r="M2346" s="41" t="s">
        <v>24</v>
      </c>
      <c r="N2346" s="41">
        <v>216.26</v>
      </c>
      <c r="O2346" s="41">
        <v>216.26</v>
      </c>
      <c r="P2346" s="41">
        <v>0</v>
      </c>
      <c r="R2346" s="38">
        <v>1</v>
      </c>
      <c r="S2346" s="5"/>
      <c r="T2346" s="1" t="s">
        <v>11319</v>
      </c>
    </row>
    <row r="2347" spans="1:20" x14ac:dyDescent="0.25">
      <c r="A2347" t="s">
        <v>11318</v>
      </c>
      <c r="C2347" t="s">
        <v>10217</v>
      </c>
      <c r="E2347" s="2">
        <v>44883</v>
      </c>
      <c r="F2347">
        <v>2022</v>
      </c>
      <c r="G2347" t="s">
        <v>9228</v>
      </c>
      <c r="H2347" t="s">
        <v>9224</v>
      </c>
      <c r="I2347" s="40" t="s">
        <v>9225</v>
      </c>
      <c r="J2347" s="41">
        <v>84.24</v>
      </c>
      <c r="M2347" s="41" t="s">
        <v>24</v>
      </c>
      <c r="N2347" s="41">
        <v>50.543999999999997</v>
      </c>
      <c r="O2347" s="41">
        <v>50.543999999999997</v>
      </c>
      <c r="P2347" s="41">
        <v>0</v>
      </c>
      <c r="S2347" s="5"/>
      <c r="T2347" s="1" t="s">
        <v>11320</v>
      </c>
    </row>
    <row r="2348" spans="1:20" x14ac:dyDescent="0.25">
      <c r="A2348" t="s">
        <v>11318</v>
      </c>
      <c r="C2348" t="s">
        <v>10818</v>
      </c>
      <c r="E2348" s="2">
        <v>44343</v>
      </c>
      <c r="F2348">
        <v>2021</v>
      </c>
      <c r="G2348" t="s">
        <v>7066</v>
      </c>
      <c r="H2348" t="s">
        <v>9229</v>
      </c>
      <c r="I2348" s="40" t="s">
        <v>9256</v>
      </c>
      <c r="J2348" s="41">
        <v>184.61947000000001</v>
      </c>
      <c r="M2348" s="41" t="s">
        <v>72</v>
      </c>
      <c r="N2348" s="41">
        <v>37.373320000000007</v>
      </c>
      <c r="O2348" s="41">
        <v>23.535730000000001</v>
      </c>
      <c r="P2348" s="41">
        <v>13.837590000000001</v>
      </c>
      <c r="S2348" s="5"/>
      <c r="T2348" s="1" t="s">
        <v>11321</v>
      </c>
    </row>
    <row r="2349" spans="1:20" x14ac:dyDescent="0.25">
      <c r="A2349" t="s">
        <v>11318</v>
      </c>
      <c r="C2349" t="s">
        <v>10780</v>
      </c>
      <c r="E2349" s="2">
        <v>44442</v>
      </c>
      <c r="F2349">
        <v>2021</v>
      </c>
      <c r="G2349" t="s">
        <v>7066</v>
      </c>
      <c r="H2349" t="s">
        <v>9229</v>
      </c>
      <c r="I2349" s="40" t="s">
        <v>9256</v>
      </c>
      <c r="J2349" s="41">
        <v>157.41737000000001</v>
      </c>
      <c r="M2349" s="41" t="s">
        <v>72</v>
      </c>
      <c r="N2349" s="41">
        <v>26.729020000000002</v>
      </c>
      <c r="O2349" s="41">
        <v>15.729910000000002</v>
      </c>
      <c r="P2349" s="41">
        <v>10.999110000000002</v>
      </c>
      <c r="S2349" s="5"/>
      <c r="T2349" s="1" t="s">
        <v>11321</v>
      </c>
    </row>
    <row r="2350" spans="1:20" x14ac:dyDescent="0.25">
      <c r="A2350" t="s">
        <v>11318</v>
      </c>
      <c r="C2350" t="s">
        <v>10078</v>
      </c>
      <c r="E2350" s="2">
        <v>44903</v>
      </c>
      <c r="F2350">
        <v>2022</v>
      </c>
      <c r="G2350" t="s">
        <v>88</v>
      </c>
      <c r="H2350" t="s">
        <v>9218</v>
      </c>
      <c r="I2350" s="40" t="s">
        <v>84</v>
      </c>
      <c r="J2350" s="41">
        <v>157.94999999999999</v>
      </c>
      <c r="M2350" s="41" t="s">
        <v>24</v>
      </c>
      <c r="N2350" s="41">
        <v>157.94999999999999</v>
      </c>
      <c r="O2350" s="41">
        <v>157.94999999999999</v>
      </c>
      <c r="P2350" s="41">
        <v>0</v>
      </c>
      <c r="S2350" s="5"/>
      <c r="T2350" s="1" t="s">
        <v>11320</v>
      </c>
    </row>
    <row r="2351" spans="1:20" x14ac:dyDescent="0.25">
      <c r="A2351" t="s">
        <v>11318</v>
      </c>
      <c r="C2351" t="s">
        <v>10934</v>
      </c>
      <c r="E2351" s="2">
        <v>44376</v>
      </c>
      <c r="F2351">
        <v>2021</v>
      </c>
      <c r="G2351" t="s">
        <v>6429</v>
      </c>
      <c r="H2351" t="s">
        <v>9224</v>
      </c>
      <c r="I2351" s="40" t="s">
        <v>9225</v>
      </c>
      <c r="J2351" s="41">
        <v>47.308000000000007</v>
      </c>
      <c r="M2351" s="41" t="s">
        <v>24</v>
      </c>
      <c r="N2351" s="41">
        <v>0.47308000000000006</v>
      </c>
      <c r="O2351" s="41">
        <v>0.47308000000000006</v>
      </c>
      <c r="P2351" s="41">
        <v>0</v>
      </c>
      <c r="S2351" s="5"/>
      <c r="T2351" s="1" t="s">
        <v>11321</v>
      </c>
    </row>
    <row r="2352" spans="1:20" x14ac:dyDescent="0.25">
      <c r="A2352" t="s">
        <v>11318</v>
      </c>
      <c r="C2352" t="s">
        <v>10302</v>
      </c>
      <c r="E2352" s="2">
        <v>44925</v>
      </c>
      <c r="F2352">
        <v>2022</v>
      </c>
      <c r="G2352" t="s">
        <v>6392</v>
      </c>
      <c r="H2352" t="s">
        <v>9224</v>
      </c>
      <c r="I2352" s="46" t="s">
        <v>9225</v>
      </c>
      <c r="J2352" s="41">
        <v>63.179999999999993</v>
      </c>
      <c r="M2352" s="41" t="s">
        <v>24</v>
      </c>
      <c r="N2352" s="41">
        <v>56.861999999999995</v>
      </c>
      <c r="O2352" s="41">
        <v>56.861999999999995</v>
      </c>
      <c r="P2352" s="41">
        <v>0</v>
      </c>
      <c r="S2352" s="5"/>
      <c r="T2352" s="1" t="s">
        <v>11320</v>
      </c>
    </row>
    <row r="2353" spans="1:20" x14ac:dyDescent="0.25">
      <c r="A2353" t="s">
        <v>11318</v>
      </c>
      <c r="C2353" t="s">
        <v>10340</v>
      </c>
      <c r="E2353" s="2">
        <v>44818</v>
      </c>
      <c r="F2353">
        <v>2022</v>
      </c>
      <c r="G2353" t="s">
        <v>7066</v>
      </c>
      <c r="H2353" t="s">
        <v>9229</v>
      </c>
      <c r="I2353" s="40" t="s">
        <v>9256</v>
      </c>
      <c r="J2353" s="41">
        <v>44.647199999999998</v>
      </c>
      <c r="M2353" s="41" t="s">
        <v>72</v>
      </c>
      <c r="N2353" s="41">
        <v>8.5292999999999992</v>
      </c>
      <c r="O2353" s="41">
        <v>6.5286</v>
      </c>
      <c r="P2353" s="41">
        <v>2.0006999999999997</v>
      </c>
      <c r="S2353" s="5"/>
      <c r="T2353" s="1" t="s">
        <v>11320</v>
      </c>
    </row>
    <row r="2354" spans="1:20" x14ac:dyDescent="0.25">
      <c r="A2354" t="s">
        <v>11318</v>
      </c>
      <c r="C2354" t="s">
        <v>9885</v>
      </c>
      <c r="E2354" s="2">
        <v>45252</v>
      </c>
      <c r="F2354">
        <v>2023</v>
      </c>
      <c r="G2354" t="s">
        <v>9279</v>
      </c>
      <c r="H2354" t="s">
        <v>9218</v>
      </c>
      <c r="I2354" s="40" t="s">
        <v>9262</v>
      </c>
      <c r="J2354" s="41">
        <v>123.41439859525953</v>
      </c>
      <c r="M2354" s="41" t="s">
        <v>24</v>
      </c>
      <c r="N2354" s="41">
        <v>123.41439859525953</v>
      </c>
      <c r="O2354" s="41">
        <v>123.41439859525953</v>
      </c>
      <c r="P2354" s="41">
        <v>0</v>
      </c>
      <c r="R2354" s="38">
        <v>1</v>
      </c>
      <c r="S2354" s="5"/>
      <c r="T2354" s="1" t="s">
        <v>11319</v>
      </c>
    </row>
    <row r="2355" spans="1:20" x14ac:dyDescent="0.25">
      <c r="A2355" t="s">
        <v>11318</v>
      </c>
      <c r="C2355" t="s">
        <v>10301</v>
      </c>
      <c r="E2355" s="2">
        <v>44886</v>
      </c>
      <c r="F2355">
        <v>2022</v>
      </c>
      <c r="G2355" t="s">
        <v>9273</v>
      </c>
      <c r="H2355" t="s">
        <v>9452</v>
      </c>
      <c r="I2355" s="40" t="s">
        <v>9262</v>
      </c>
      <c r="J2355" s="41">
        <v>10.53</v>
      </c>
      <c r="M2355" s="41" t="s">
        <v>24</v>
      </c>
      <c r="N2355" s="41">
        <v>10.53</v>
      </c>
      <c r="O2355" s="41">
        <v>10.53</v>
      </c>
      <c r="P2355" s="41">
        <v>0</v>
      </c>
      <c r="S2355" s="5"/>
      <c r="T2355" s="1" t="s">
        <v>11320</v>
      </c>
    </row>
    <row r="2356" spans="1:20" x14ac:dyDescent="0.25">
      <c r="A2356" t="s">
        <v>11318</v>
      </c>
      <c r="C2356" t="s">
        <v>9564</v>
      </c>
      <c r="E2356" s="2">
        <v>45069</v>
      </c>
      <c r="F2356">
        <v>2023</v>
      </c>
      <c r="G2356" t="s">
        <v>6291</v>
      </c>
      <c r="H2356" t="s">
        <v>9224</v>
      </c>
      <c r="I2356" s="40" t="s">
        <v>9225</v>
      </c>
      <c r="J2356" s="41">
        <v>21.625999999999998</v>
      </c>
      <c r="M2356" s="41" t="s">
        <v>24</v>
      </c>
      <c r="N2356" s="41">
        <v>0.21626000000000001</v>
      </c>
      <c r="O2356" s="41">
        <v>0.21626000000000001</v>
      </c>
      <c r="P2356" s="41">
        <v>0</v>
      </c>
      <c r="R2356" s="38">
        <v>0.01</v>
      </c>
      <c r="S2356" s="5"/>
      <c r="T2356" s="1" t="s">
        <v>11319</v>
      </c>
    </row>
    <row r="2357" spans="1:20" x14ac:dyDescent="0.25">
      <c r="A2357" t="s">
        <v>11318</v>
      </c>
      <c r="C2357" t="s">
        <v>10858</v>
      </c>
      <c r="E2357" s="2">
        <v>44536</v>
      </c>
      <c r="F2357">
        <v>2021</v>
      </c>
      <c r="G2357" t="s">
        <v>9273</v>
      </c>
      <c r="H2357" t="s">
        <v>318</v>
      </c>
      <c r="I2357" s="40" t="s">
        <v>9225</v>
      </c>
      <c r="J2357" s="41">
        <v>110.93726000000001</v>
      </c>
      <c r="M2357" s="41" t="s">
        <v>24</v>
      </c>
      <c r="N2357" s="41">
        <v>0.59135000000000004</v>
      </c>
      <c r="O2357" s="41">
        <v>0.59135000000000004</v>
      </c>
      <c r="P2357" s="41">
        <v>0</v>
      </c>
      <c r="S2357" s="5"/>
      <c r="T2357" s="1" t="s">
        <v>11321</v>
      </c>
    </row>
    <row r="2358" spans="1:20" x14ac:dyDescent="0.25">
      <c r="A2358" t="s">
        <v>11318</v>
      </c>
      <c r="C2358" t="s">
        <v>10298</v>
      </c>
      <c r="E2358" s="2">
        <v>44917</v>
      </c>
      <c r="F2358">
        <v>2022</v>
      </c>
      <c r="G2358" t="s">
        <v>9273</v>
      </c>
      <c r="H2358" t="s">
        <v>318</v>
      </c>
      <c r="I2358" s="40" t="s">
        <v>9225</v>
      </c>
      <c r="J2358" s="41">
        <v>91.400399999999991</v>
      </c>
      <c r="M2358" s="41" t="s">
        <v>24</v>
      </c>
      <c r="N2358" s="41">
        <v>18.322199999999999</v>
      </c>
      <c r="O2358" s="41">
        <v>18.322199999999999</v>
      </c>
      <c r="P2358" s="41">
        <v>0</v>
      </c>
      <c r="S2358" s="5"/>
      <c r="T2358" s="1" t="s">
        <v>11320</v>
      </c>
    </row>
    <row r="2359" spans="1:20" x14ac:dyDescent="0.25">
      <c r="A2359" t="s">
        <v>11318</v>
      </c>
      <c r="C2359" t="s">
        <v>10160</v>
      </c>
      <c r="E2359" s="2">
        <v>44785</v>
      </c>
      <c r="F2359">
        <v>2022</v>
      </c>
      <c r="G2359" t="s">
        <v>7066</v>
      </c>
      <c r="H2359" t="s">
        <v>9224</v>
      </c>
      <c r="I2359" s="40" t="s">
        <v>9225</v>
      </c>
      <c r="J2359" s="41">
        <v>105.3</v>
      </c>
      <c r="M2359" s="41" t="s">
        <v>24</v>
      </c>
      <c r="N2359" s="41">
        <v>105.3</v>
      </c>
      <c r="O2359" s="41">
        <v>105.3</v>
      </c>
      <c r="P2359" s="41">
        <v>0</v>
      </c>
      <c r="S2359" s="5"/>
      <c r="T2359" s="1" t="s">
        <v>11320</v>
      </c>
    </row>
    <row r="2360" spans="1:20" x14ac:dyDescent="0.25">
      <c r="A2360" t="s">
        <v>11318</v>
      </c>
      <c r="C2360" t="s">
        <v>10733</v>
      </c>
      <c r="E2360" s="2">
        <v>44377</v>
      </c>
      <c r="F2360">
        <v>2021</v>
      </c>
      <c r="G2360" t="s">
        <v>7066</v>
      </c>
      <c r="H2360" t="s">
        <v>9224</v>
      </c>
      <c r="I2360" s="46" t="s">
        <v>9225</v>
      </c>
      <c r="J2360" s="41">
        <v>236.54000000000002</v>
      </c>
      <c r="M2360" s="41" t="s">
        <v>24</v>
      </c>
      <c r="N2360" s="41">
        <v>47.308000000000007</v>
      </c>
      <c r="O2360" s="41">
        <v>47.308000000000007</v>
      </c>
      <c r="P2360" s="41">
        <v>0</v>
      </c>
      <c r="S2360" s="5"/>
      <c r="T2360" s="1" t="s">
        <v>11321</v>
      </c>
    </row>
    <row r="2361" spans="1:20" x14ac:dyDescent="0.25">
      <c r="A2361" t="s">
        <v>11318</v>
      </c>
      <c r="C2361" t="s">
        <v>9757</v>
      </c>
      <c r="E2361" s="2">
        <v>45125</v>
      </c>
      <c r="F2361">
        <v>2023</v>
      </c>
      <c r="G2361" t="s">
        <v>9228</v>
      </c>
      <c r="H2361" t="s">
        <v>9224</v>
      </c>
      <c r="I2361" s="40" t="s">
        <v>9225</v>
      </c>
      <c r="J2361" s="41">
        <v>396.62083999999999</v>
      </c>
      <c r="M2361" s="41" t="s">
        <v>24</v>
      </c>
      <c r="N2361" s="41">
        <v>396.62083999999999</v>
      </c>
      <c r="O2361" s="41">
        <v>396.62083999999999</v>
      </c>
      <c r="P2361" s="41">
        <v>0</v>
      </c>
      <c r="R2361" s="38">
        <v>1</v>
      </c>
      <c r="S2361" s="5"/>
      <c r="T2361" s="1" t="s">
        <v>11319</v>
      </c>
    </row>
    <row r="2362" spans="1:20" x14ac:dyDescent="0.25">
      <c r="A2362" t="s">
        <v>11318</v>
      </c>
      <c r="C2362" t="s">
        <v>9757</v>
      </c>
      <c r="E2362" s="2">
        <v>45125</v>
      </c>
      <c r="F2362">
        <v>2023</v>
      </c>
      <c r="G2362" t="s">
        <v>9228</v>
      </c>
      <c r="H2362" t="s">
        <v>9224</v>
      </c>
      <c r="I2362" s="40" t="s">
        <v>9225</v>
      </c>
      <c r="J2362" s="41">
        <v>10.272349999999999</v>
      </c>
      <c r="M2362" s="41" t="s">
        <v>24</v>
      </c>
      <c r="N2362" s="41">
        <v>10.272349999999999</v>
      </c>
      <c r="O2362" s="41">
        <v>10.272349999999999</v>
      </c>
      <c r="P2362" s="41">
        <v>0</v>
      </c>
      <c r="R2362" s="38">
        <v>1</v>
      </c>
      <c r="S2362" s="5"/>
      <c r="T2362" s="1" t="s">
        <v>11319</v>
      </c>
    </row>
    <row r="2363" spans="1:20" x14ac:dyDescent="0.25">
      <c r="A2363" t="s">
        <v>11318</v>
      </c>
      <c r="C2363" t="s">
        <v>9757</v>
      </c>
      <c r="E2363" s="2">
        <v>45125</v>
      </c>
      <c r="F2363">
        <v>2023</v>
      </c>
      <c r="G2363" t="s">
        <v>9228</v>
      </c>
      <c r="H2363" t="s">
        <v>9224</v>
      </c>
      <c r="I2363" s="40" t="s">
        <v>9225</v>
      </c>
      <c r="J2363" s="41">
        <v>9.1910499999999988</v>
      </c>
      <c r="M2363" s="41" t="s">
        <v>24</v>
      </c>
      <c r="N2363" s="41">
        <v>9.1910499999999988</v>
      </c>
      <c r="O2363" s="41">
        <v>9.1910499999999988</v>
      </c>
      <c r="P2363" s="41">
        <v>0</v>
      </c>
      <c r="R2363" s="38">
        <v>1</v>
      </c>
      <c r="S2363" s="5"/>
      <c r="T2363" s="1" t="s">
        <v>11319</v>
      </c>
    </row>
    <row r="2364" spans="1:20" x14ac:dyDescent="0.25">
      <c r="A2364" t="s">
        <v>11318</v>
      </c>
      <c r="C2364" t="s">
        <v>9757</v>
      </c>
      <c r="E2364" s="2">
        <v>45125</v>
      </c>
      <c r="F2364">
        <v>2023</v>
      </c>
      <c r="G2364" t="s">
        <v>9228</v>
      </c>
      <c r="H2364" t="s">
        <v>9224</v>
      </c>
      <c r="I2364" s="40" t="s">
        <v>9225</v>
      </c>
      <c r="J2364" s="41">
        <v>16.435759999999998</v>
      </c>
      <c r="M2364" s="41" t="s">
        <v>24</v>
      </c>
      <c r="N2364" s="41">
        <v>16.435759999999998</v>
      </c>
      <c r="O2364" s="41">
        <v>16.435759999999998</v>
      </c>
      <c r="P2364" s="41">
        <v>0</v>
      </c>
      <c r="R2364" s="38">
        <v>1</v>
      </c>
      <c r="S2364" s="5"/>
      <c r="T2364" s="1" t="s">
        <v>11319</v>
      </c>
    </row>
    <row r="2365" spans="1:20" x14ac:dyDescent="0.25">
      <c r="A2365" t="s">
        <v>11318</v>
      </c>
      <c r="C2365" t="s">
        <v>9912</v>
      </c>
      <c r="E2365" s="2">
        <v>45273</v>
      </c>
      <c r="F2365">
        <v>2023</v>
      </c>
      <c r="G2365" t="s">
        <v>9228</v>
      </c>
      <c r="H2365" t="s">
        <v>318</v>
      </c>
      <c r="I2365" s="40" t="s">
        <v>9225</v>
      </c>
      <c r="J2365" s="41">
        <v>114.95041385958899</v>
      </c>
      <c r="M2365" s="41" t="s">
        <v>24</v>
      </c>
      <c r="N2365" s="41">
        <v>22.990082771917798</v>
      </c>
      <c r="O2365" s="41">
        <v>22.990082771917798</v>
      </c>
      <c r="P2365" s="41">
        <v>0</v>
      </c>
      <c r="R2365" s="38">
        <v>0.2</v>
      </c>
      <c r="S2365" s="5"/>
      <c r="T2365" s="1" t="s">
        <v>11319</v>
      </c>
    </row>
    <row r="2366" spans="1:20" x14ac:dyDescent="0.25">
      <c r="A2366" t="s">
        <v>11318</v>
      </c>
      <c r="C2366" t="s">
        <v>9572</v>
      </c>
      <c r="E2366" s="2">
        <v>45016</v>
      </c>
      <c r="F2366">
        <v>2023</v>
      </c>
      <c r="G2366" t="s">
        <v>9228</v>
      </c>
      <c r="H2366" t="s">
        <v>318</v>
      </c>
      <c r="I2366" s="40" t="s">
        <v>9225</v>
      </c>
      <c r="J2366" s="41">
        <v>128.40307073593999</v>
      </c>
      <c r="M2366" s="41" t="s">
        <v>24</v>
      </c>
      <c r="N2366" s="41">
        <v>25.680614147187995</v>
      </c>
      <c r="O2366" s="41">
        <v>25.680614147187995</v>
      </c>
      <c r="P2366" s="41">
        <v>0</v>
      </c>
      <c r="R2366" s="38">
        <v>0.2</v>
      </c>
      <c r="S2366" s="5"/>
      <c r="T2366" s="1" t="s">
        <v>11319</v>
      </c>
    </row>
    <row r="2367" spans="1:20" x14ac:dyDescent="0.25">
      <c r="A2367" t="s">
        <v>11318</v>
      </c>
      <c r="C2367" t="s">
        <v>9871</v>
      </c>
      <c r="E2367" s="2">
        <v>45175</v>
      </c>
      <c r="F2367">
        <v>2023</v>
      </c>
      <c r="G2367" t="s">
        <v>9273</v>
      </c>
      <c r="H2367" t="s">
        <v>9218</v>
      </c>
      <c r="I2367" s="40" t="s">
        <v>132</v>
      </c>
      <c r="J2367" s="41">
        <v>32.439</v>
      </c>
      <c r="M2367" s="41" t="s">
        <v>72</v>
      </c>
      <c r="N2367" s="41">
        <v>30.408318599999998</v>
      </c>
      <c r="O2367" s="41">
        <v>27.975393599999997</v>
      </c>
      <c r="P2367" s="41">
        <v>2.432925</v>
      </c>
      <c r="R2367" s="38">
        <v>0.93740000000000001</v>
      </c>
      <c r="S2367" s="5"/>
      <c r="T2367" s="1" t="s">
        <v>11319</v>
      </c>
    </row>
    <row r="2368" spans="1:20" x14ac:dyDescent="0.25">
      <c r="A2368" t="s">
        <v>11318</v>
      </c>
      <c r="C2368" t="s">
        <v>9838</v>
      </c>
      <c r="E2368" s="2">
        <v>45281</v>
      </c>
      <c r="F2368">
        <v>2023</v>
      </c>
      <c r="G2368" t="s">
        <v>768</v>
      </c>
      <c r="H2368" t="s">
        <v>9218</v>
      </c>
      <c r="I2368" s="40" t="s">
        <v>9240</v>
      </c>
      <c r="J2368" s="41">
        <v>108.13</v>
      </c>
      <c r="M2368" s="41" t="s">
        <v>24</v>
      </c>
      <c r="N2368" s="41">
        <v>105.18886400000324</v>
      </c>
      <c r="O2368" s="41">
        <v>105.18886400000324</v>
      </c>
      <c r="P2368" s="41">
        <v>0</v>
      </c>
      <c r="R2368" s="38">
        <v>0.9728</v>
      </c>
      <c r="S2368" s="5"/>
      <c r="T2368" s="1" t="s">
        <v>11319</v>
      </c>
    </row>
    <row r="2369" spans="1:20" x14ac:dyDescent="0.25">
      <c r="A2369" t="s">
        <v>11318</v>
      </c>
      <c r="C2369" t="s">
        <v>9267</v>
      </c>
      <c r="E2369" s="2">
        <v>45054</v>
      </c>
      <c r="F2369">
        <v>2023</v>
      </c>
      <c r="G2369" t="s">
        <v>6914</v>
      </c>
      <c r="H2369" t="s">
        <v>9229</v>
      </c>
      <c r="I2369" s="40" t="s">
        <v>84</v>
      </c>
      <c r="J2369" s="41">
        <v>48.985231494065197</v>
      </c>
      <c r="M2369" s="41" t="s">
        <v>24</v>
      </c>
      <c r="N2369" s="41">
        <v>48.985231494065197</v>
      </c>
      <c r="O2369" s="41">
        <v>48.985231494065197</v>
      </c>
      <c r="P2369" s="41">
        <v>0</v>
      </c>
      <c r="R2369" s="38">
        <v>1</v>
      </c>
      <c r="S2369" s="5"/>
      <c r="T2369" s="1" t="s">
        <v>11319</v>
      </c>
    </row>
    <row r="2370" spans="1:20" x14ac:dyDescent="0.25">
      <c r="A2370" t="s">
        <v>11318</v>
      </c>
      <c r="C2370" t="s">
        <v>10963</v>
      </c>
      <c r="E2370" s="2">
        <v>44547</v>
      </c>
      <c r="F2370">
        <v>2021</v>
      </c>
      <c r="G2370" t="s">
        <v>9273</v>
      </c>
      <c r="H2370" t="s">
        <v>9229</v>
      </c>
      <c r="I2370" s="40" t="s">
        <v>132</v>
      </c>
      <c r="J2370" s="41">
        <v>59.135000000000005</v>
      </c>
      <c r="M2370" s="41" t="s">
        <v>72</v>
      </c>
      <c r="N2370" s="41">
        <v>32.997329999999998</v>
      </c>
      <c r="O2370" s="41">
        <v>23.180920000000004</v>
      </c>
      <c r="P2370" s="41">
        <v>9.934680000000002</v>
      </c>
      <c r="S2370" s="5"/>
      <c r="T2370" s="1" t="s">
        <v>11321</v>
      </c>
    </row>
    <row r="2371" spans="1:20" x14ac:dyDescent="0.25">
      <c r="A2371" t="s">
        <v>11318</v>
      </c>
      <c r="C2371" t="s">
        <v>9337</v>
      </c>
      <c r="E2371" s="2">
        <v>45016</v>
      </c>
      <c r="F2371">
        <v>2023</v>
      </c>
      <c r="G2371" t="s">
        <v>9273</v>
      </c>
      <c r="H2371" t="s">
        <v>9218</v>
      </c>
      <c r="I2371" s="40" t="s">
        <v>132</v>
      </c>
      <c r="J2371" s="41">
        <v>49.739799999999995</v>
      </c>
      <c r="M2371" s="41" t="s">
        <v>72</v>
      </c>
      <c r="N2371" s="41">
        <v>38.926367479999996</v>
      </c>
      <c r="O2371" s="41">
        <v>37.434173479999998</v>
      </c>
      <c r="P2371" s="41">
        <v>1.4921939999999998</v>
      </c>
      <c r="R2371" s="38">
        <v>0.78259999999999996</v>
      </c>
      <c r="S2371" s="5"/>
      <c r="T2371" s="1" t="s">
        <v>11319</v>
      </c>
    </row>
    <row r="2372" spans="1:20" x14ac:dyDescent="0.25">
      <c r="A2372" t="s">
        <v>11318</v>
      </c>
      <c r="C2372" t="s">
        <v>10310</v>
      </c>
      <c r="E2372" s="2">
        <v>44915</v>
      </c>
      <c r="F2372">
        <v>2022</v>
      </c>
      <c r="G2372" t="s">
        <v>9228</v>
      </c>
      <c r="H2372" t="s">
        <v>9218</v>
      </c>
      <c r="I2372" s="40" t="s">
        <v>141</v>
      </c>
      <c r="J2372" s="41">
        <v>15.794999999999998</v>
      </c>
      <c r="M2372" s="41" t="s">
        <v>24</v>
      </c>
      <c r="N2372" s="41">
        <v>15.794999999999998</v>
      </c>
      <c r="O2372" s="41">
        <v>15.794999999999998</v>
      </c>
      <c r="P2372" s="41">
        <v>0</v>
      </c>
      <c r="S2372" s="5"/>
      <c r="T2372" s="1" t="s">
        <v>11320</v>
      </c>
    </row>
    <row r="2373" spans="1:20" x14ac:dyDescent="0.25">
      <c r="A2373" t="s">
        <v>11318</v>
      </c>
      <c r="C2373" t="s">
        <v>10310</v>
      </c>
      <c r="E2373" s="2">
        <v>44915</v>
      </c>
      <c r="F2373">
        <v>2022</v>
      </c>
      <c r="G2373" t="s">
        <v>9228</v>
      </c>
      <c r="H2373" t="s">
        <v>9218</v>
      </c>
      <c r="I2373" s="40" t="s">
        <v>141</v>
      </c>
      <c r="J2373" s="41">
        <v>1.5794999999999999</v>
      </c>
      <c r="M2373" s="41" t="s">
        <v>24</v>
      </c>
      <c r="N2373" s="41">
        <v>1.5794999999999999</v>
      </c>
      <c r="O2373" s="41">
        <v>1.5794999999999999</v>
      </c>
      <c r="P2373" s="41">
        <v>0</v>
      </c>
      <c r="S2373" s="5"/>
      <c r="T2373" s="1" t="s">
        <v>11320</v>
      </c>
    </row>
    <row r="2374" spans="1:20" x14ac:dyDescent="0.25">
      <c r="A2374" t="s">
        <v>11318</v>
      </c>
      <c r="C2374" t="s">
        <v>10756</v>
      </c>
      <c r="E2374" s="2">
        <v>44463</v>
      </c>
      <c r="F2374">
        <v>2021</v>
      </c>
      <c r="G2374" t="s">
        <v>768</v>
      </c>
      <c r="H2374" t="s">
        <v>9218</v>
      </c>
      <c r="I2374" s="40" t="s">
        <v>141</v>
      </c>
      <c r="J2374" s="41">
        <v>591.35</v>
      </c>
      <c r="M2374" s="41" t="s">
        <v>24</v>
      </c>
      <c r="N2374" s="41">
        <v>591.35</v>
      </c>
      <c r="O2374" s="41">
        <v>591.35</v>
      </c>
      <c r="P2374" s="41">
        <v>0</v>
      </c>
      <c r="S2374" s="5"/>
      <c r="T2374" s="1" t="s">
        <v>11321</v>
      </c>
    </row>
    <row r="2375" spans="1:20" x14ac:dyDescent="0.25">
      <c r="A2375" t="s">
        <v>11318</v>
      </c>
      <c r="C2375" t="s">
        <v>10960</v>
      </c>
      <c r="E2375" s="2">
        <v>44497</v>
      </c>
      <c r="F2375">
        <v>2021</v>
      </c>
      <c r="G2375" t="s">
        <v>7066</v>
      </c>
      <c r="H2375" t="s">
        <v>9224</v>
      </c>
      <c r="I2375" s="40" t="s">
        <v>9225</v>
      </c>
      <c r="J2375" s="41">
        <v>88.702500000000001</v>
      </c>
      <c r="M2375" s="41" t="s">
        <v>24</v>
      </c>
      <c r="N2375" s="41">
        <v>44.35125</v>
      </c>
      <c r="O2375" s="41">
        <v>44.35125</v>
      </c>
      <c r="P2375" s="41">
        <v>0</v>
      </c>
      <c r="S2375" s="5"/>
      <c r="T2375" s="1" t="s">
        <v>11321</v>
      </c>
    </row>
    <row r="2376" spans="1:20" x14ac:dyDescent="0.25">
      <c r="A2376" t="s">
        <v>11318</v>
      </c>
      <c r="C2376" t="s">
        <v>10933</v>
      </c>
      <c r="E2376" s="2">
        <v>44530</v>
      </c>
      <c r="F2376">
        <v>2021</v>
      </c>
      <c r="G2376" t="s">
        <v>9228</v>
      </c>
      <c r="H2376" t="s">
        <v>9229</v>
      </c>
      <c r="I2376" s="46" t="s">
        <v>9357</v>
      </c>
      <c r="J2376" s="41">
        <v>177.405</v>
      </c>
      <c r="M2376" s="41" t="s">
        <v>72</v>
      </c>
      <c r="N2376" s="41">
        <v>69.187950000000001</v>
      </c>
      <c r="O2376" s="41">
        <v>62.091750000000005</v>
      </c>
      <c r="P2376" s="41">
        <v>7.0962000000000005</v>
      </c>
      <c r="S2376" s="5"/>
      <c r="T2376" s="1" t="s">
        <v>11321</v>
      </c>
    </row>
    <row r="2377" spans="1:20" x14ac:dyDescent="0.25">
      <c r="A2377" t="s">
        <v>11318</v>
      </c>
      <c r="C2377" t="s">
        <v>10863</v>
      </c>
      <c r="E2377" s="2">
        <v>44536</v>
      </c>
      <c r="F2377">
        <v>2021</v>
      </c>
      <c r="G2377" t="s">
        <v>9273</v>
      </c>
      <c r="H2377" t="s">
        <v>9229</v>
      </c>
      <c r="I2377" s="40" t="s">
        <v>9256</v>
      </c>
      <c r="J2377" s="41">
        <v>148.54712000000001</v>
      </c>
      <c r="M2377" s="41" t="s">
        <v>24</v>
      </c>
      <c r="N2377" s="41">
        <v>91.777519999999996</v>
      </c>
      <c r="O2377" s="41">
        <v>91.777519999999996</v>
      </c>
      <c r="P2377" s="41">
        <v>0</v>
      </c>
      <c r="S2377" s="5"/>
      <c r="T2377" s="1" t="s">
        <v>11321</v>
      </c>
    </row>
    <row r="2378" spans="1:20" x14ac:dyDescent="0.25">
      <c r="A2378" t="s">
        <v>11318</v>
      </c>
      <c r="C2378" t="s">
        <v>9902</v>
      </c>
      <c r="E2378" s="2">
        <v>45253</v>
      </c>
      <c r="F2378">
        <v>2023</v>
      </c>
      <c r="G2378" t="s">
        <v>9273</v>
      </c>
      <c r="H2378" t="s">
        <v>9224</v>
      </c>
      <c r="I2378" s="40" t="s">
        <v>9225</v>
      </c>
      <c r="J2378" s="41">
        <v>108.13</v>
      </c>
      <c r="M2378" s="41" t="s">
        <v>24</v>
      </c>
      <c r="N2378" s="41">
        <v>27.032499999999999</v>
      </c>
      <c r="O2378" s="41">
        <v>27.032499999999999</v>
      </c>
      <c r="P2378" s="41">
        <v>0</v>
      </c>
      <c r="R2378" s="38">
        <v>0.25</v>
      </c>
      <c r="S2378" s="5"/>
      <c r="T2378" s="1" t="s">
        <v>11319</v>
      </c>
    </row>
    <row r="2379" spans="1:20" x14ac:dyDescent="0.25">
      <c r="A2379" t="s">
        <v>11318</v>
      </c>
      <c r="C2379" t="s">
        <v>10844</v>
      </c>
      <c r="E2379" s="2">
        <v>44524</v>
      </c>
      <c r="F2379">
        <v>2021</v>
      </c>
      <c r="G2379" t="s">
        <v>9228</v>
      </c>
      <c r="H2379" t="s">
        <v>9229</v>
      </c>
      <c r="I2379" s="40" t="s">
        <v>141</v>
      </c>
      <c r="J2379" s="41">
        <v>354.81</v>
      </c>
      <c r="M2379" s="41" t="s">
        <v>24</v>
      </c>
      <c r="N2379" s="41">
        <v>354.81</v>
      </c>
      <c r="O2379" s="41">
        <v>354.81</v>
      </c>
      <c r="P2379" s="41">
        <v>0</v>
      </c>
      <c r="S2379" s="5"/>
      <c r="T2379" s="1" t="s">
        <v>11321</v>
      </c>
    </row>
    <row r="2380" spans="1:20" x14ac:dyDescent="0.25">
      <c r="A2380" t="s">
        <v>11318</v>
      </c>
      <c r="C2380" t="s">
        <v>9443</v>
      </c>
      <c r="E2380" s="2">
        <v>45002</v>
      </c>
      <c r="F2380">
        <v>2023</v>
      </c>
      <c r="G2380" t="s">
        <v>9228</v>
      </c>
      <c r="H2380" t="s">
        <v>9229</v>
      </c>
      <c r="I2380" s="40" t="s">
        <v>141</v>
      </c>
      <c r="J2380" s="41">
        <v>378.45499999999998</v>
      </c>
      <c r="M2380" s="41" t="s">
        <v>24</v>
      </c>
      <c r="N2380" s="41">
        <v>359.53224999999998</v>
      </c>
      <c r="O2380" s="41">
        <v>359.53224999999998</v>
      </c>
      <c r="P2380" s="41">
        <v>0</v>
      </c>
      <c r="R2380" s="38">
        <v>0.95</v>
      </c>
      <c r="S2380" s="5"/>
      <c r="T2380" s="1" t="s">
        <v>11319</v>
      </c>
    </row>
    <row r="2381" spans="1:20" x14ac:dyDescent="0.25">
      <c r="A2381" t="s">
        <v>11318</v>
      </c>
      <c r="C2381" t="s">
        <v>10070</v>
      </c>
      <c r="E2381" s="2">
        <v>44915</v>
      </c>
      <c r="F2381">
        <v>2022</v>
      </c>
      <c r="G2381" t="s">
        <v>9228</v>
      </c>
      <c r="H2381" t="s">
        <v>9224</v>
      </c>
      <c r="I2381" s="40" t="s">
        <v>9240</v>
      </c>
      <c r="J2381" s="41">
        <v>157.94999999999999</v>
      </c>
      <c r="M2381" s="41" t="s">
        <v>24</v>
      </c>
      <c r="N2381" s="41">
        <v>157.94999999999999</v>
      </c>
      <c r="O2381" s="41">
        <v>157.94999999999999</v>
      </c>
      <c r="P2381" s="41">
        <v>0</v>
      </c>
      <c r="S2381" s="5"/>
      <c r="T2381" s="1" t="s">
        <v>11320</v>
      </c>
    </row>
    <row r="2382" spans="1:20" x14ac:dyDescent="0.25">
      <c r="A2382" t="s">
        <v>11318</v>
      </c>
      <c r="C2382" t="s">
        <v>9739</v>
      </c>
      <c r="E2382" s="2">
        <v>45274</v>
      </c>
      <c r="F2382">
        <v>2023</v>
      </c>
      <c r="G2382" t="s">
        <v>9228</v>
      </c>
      <c r="H2382" t="s">
        <v>9224</v>
      </c>
      <c r="I2382" s="40" t="s">
        <v>9225</v>
      </c>
      <c r="J2382" s="41">
        <v>145.9754999124147</v>
      </c>
      <c r="M2382" s="41" t="s">
        <v>24</v>
      </c>
      <c r="N2382" s="41">
        <v>145.9754999124147</v>
      </c>
      <c r="O2382" s="41">
        <v>145.9754999124147</v>
      </c>
      <c r="P2382" s="41">
        <v>0</v>
      </c>
      <c r="R2382" s="38">
        <v>1</v>
      </c>
      <c r="S2382" s="5"/>
      <c r="T2382" s="1" t="s">
        <v>11319</v>
      </c>
    </row>
    <row r="2383" spans="1:20" x14ac:dyDescent="0.25">
      <c r="A2383" t="s">
        <v>11318</v>
      </c>
      <c r="C2383" t="s">
        <v>9739</v>
      </c>
      <c r="E2383" s="2">
        <v>45274</v>
      </c>
      <c r="F2383">
        <v>2023</v>
      </c>
      <c r="G2383" t="s">
        <v>9273</v>
      </c>
      <c r="H2383" t="s">
        <v>9224</v>
      </c>
      <c r="I2383" s="40" t="s">
        <v>9225</v>
      </c>
      <c r="J2383" s="41">
        <v>8.10975</v>
      </c>
      <c r="M2383" s="41" t="s">
        <v>24</v>
      </c>
      <c r="N2383" s="41">
        <v>8.10975</v>
      </c>
      <c r="O2383" s="41">
        <v>8.10975</v>
      </c>
      <c r="P2383" s="41">
        <v>0</v>
      </c>
      <c r="R2383" s="38">
        <v>1</v>
      </c>
      <c r="S2383" s="5"/>
      <c r="T2383" s="1" t="s">
        <v>11319</v>
      </c>
    </row>
    <row r="2384" spans="1:20" x14ac:dyDescent="0.25">
      <c r="A2384" t="s">
        <v>11318</v>
      </c>
      <c r="C2384" t="s">
        <v>9739</v>
      </c>
      <c r="E2384" s="2">
        <v>45274</v>
      </c>
      <c r="F2384">
        <v>2023</v>
      </c>
      <c r="G2384" t="s">
        <v>9243</v>
      </c>
      <c r="H2384" t="s">
        <v>9224</v>
      </c>
      <c r="I2384" s="40" t="s">
        <v>9225</v>
      </c>
      <c r="J2384" s="41">
        <v>8.10975</v>
      </c>
      <c r="M2384" s="41" t="s">
        <v>24</v>
      </c>
      <c r="N2384" s="41">
        <v>8.10975</v>
      </c>
      <c r="O2384" s="41">
        <v>8.10975</v>
      </c>
      <c r="P2384" s="41">
        <v>0</v>
      </c>
      <c r="R2384" s="38">
        <v>1</v>
      </c>
      <c r="S2384" s="5"/>
      <c r="T2384" s="1" t="s">
        <v>11319</v>
      </c>
    </row>
    <row r="2385" spans="1:20" x14ac:dyDescent="0.25">
      <c r="A2385" t="s">
        <v>11318</v>
      </c>
      <c r="C2385" t="s">
        <v>10843</v>
      </c>
      <c r="E2385" s="2">
        <v>44411</v>
      </c>
      <c r="F2385">
        <v>2021</v>
      </c>
      <c r="G2385" t="s">
        <v>9228</v>
      </c>
      <c r="H2385" t="s">
        <v>9224</v>
      </c>
      <c r="I2385" s="40" t="s">
        <v>9225</v>
      </c>
      <c r="J2385" s="41">
        <v>118.27000000000001</v>
      </c>
      <c r="M2385" s="41" t="s">
        <v>24</v>
      </c>
      <c r="N2385" s="41">
        <v>29.567500000000003</v>
      </c>
      <c r="O2385" s="41">
        <v>29.567500000000003</v>
      </c>
      <c r="P2385" s="41">
        <v>0</v>
      </c>
      <c r="S2385" s="5"/>
      <c r="T2385" s="1" t="s">
        <v>11321</v>
      </c>
    </row>
    <row r="2386" spans="1:20" x14ac:dyDescent="0.25">
      <c r="A2386" t="s">
        <v>11318</v>
      </c>
      <c r="C2386" t="s">
        <v>9774</v>
      </c>
      <c r="E2386" s="2">
        <v>45282</v>
      </c>
      <c r="F2386">
        <v>2023</v>
      </c>
      <c r="G2386" t="s">
        <v>9273</v>
      </c>
      <c r="H2386" t="s">
        <v>318</v>
      </c>
      <c r="I2386" s="40" t="s">
        <v>9225</v>
      </c>
      <c r="J2386" s="41">
        <v>162.19499999999999</v>
      </c>
      <c r="M2386" s="41" t="s">
        <v>24</v>
      </c>
      <c r="N2386" s="41">
        <v>0.810975</v>
      </c>
      <c r="O2386" s="41">
        <v>0.810975</v>
      </c>
      <c r="P2386" s="41">
        <v>0</v>
      </c>
      <c r="R2386" s="38">
        <v>5.0000000000000001E-3</v>
      </c>
      <c r="S2386" s="5"/>
      <c r="T2386" s="1" t="s">
        <v>11319</v>
      </c>
    </row>
    <row r="2387" spans="1:20" x14ac:dyDescent="0.25">
      <c r="A2387" t="s">
        <v>11318</v>
      </c>
      <c r="C2387" t="s">
        <v>10765</v>
      </c>
      <c r="E2387" s="2">
        <v>44546</v>
      </c>
      <c r="F2387">
        <v>2021</v>
      </c>
      <c r="G2387" t="s">
        <v>9228</v>
      </c>
      <c r="H2387" t="s">
        <v>318</v>
      </c>
      <c r="I2387" s="40" t="s">
        <v>9225</v>
      </c>
      <c r="J2387" s="41">
        <v>266.10750000000002</v>
      </c>
      <c r="M2387" s="41" t="s">
        <v>24</v>
      </c>
      <c r="N2387" s="41">
        <v>266.10750000000002</v>
      </c>
      <c r="O2387" s="41">
        <v>266.10750000000002</v>
      </c>
      <c r="P2387" s="41">
        <v>0</v>
      </c>
      <c r="S2387" s="5"/>
      <c r="T2387" s="1" t="s">
        <v>11321</v>
      </c>
    </row>
    <row r="2388" spans="1:20" x14ac:dyDescent="0.25">
      <c r="A2388" t="s">
        <v>11318</v>
      </c>
      <c r="C2388" t="s">
        <v>10027</v>
      </c>
      <c r="E2388" s="2">
        <v>45260</v>
      </c>
      <c r="F2388">
        <v>2023</v>
      </c>
      <c r="G2388" t="s">
        <v>4824</v>
      </c>
      <c r="H2388" t="s">
        <v>9229</v>
      </c>
      <c r="I2388" s="40" t="s">
        <v>141</v>
      </c>
      <c r="J2388" s="41">
        <v>7.1365799999999995</v>
      </c>
      <c r="M2388" s="41" t="s">
        <v>24</v>
      </c>
      <c r="N2388" s="41">
        <v>7.1365799999999995</v>
      </c>
      <c r="O2388" s="41">
        <v>7.1365799999999995</v>
      </c>
      <c r="P2388" s="41">
        <v>0</v>
      </c>
      <c r="R2388" s="38">
        <v>1</v>
      </c>
      <c r="S2388" s="5"/>
      <c r="T2388" s="1" t="s">
        <v>11319</v>
      </c>
    </row>
    <row r="2389" spans="1:20" x14ac:dyDescent="0.25">
      <c r="A2389" t="s">
        <v>11318</v>
      </c>
      <c r="C2389" t="s">
        <v>10027</v>
      </c>
      <c r="E2389" s="2">
        <v>45260</v>
      </c>
      <c r="F2389">
        <v>2023</v>
      </c>
      <c r="G2389" t="s">
        <v>4824</v>
      </c>
      <c r="H2389" t="s">
        <v>9229</v>
      </c>
      <c r="I2389" s="40" t="s">
        <v>9250</v>
      </c>
      <c r="J2389" s="41">
        <v>2.1625999999999999</v>
      </c>
      <c r="M2389" s="41" t="s">
        <v>24</v>
      </c>
      <c r="N2389" s="41">
        <v>2.1625999999999999</v>
      </c>
      <c r="O2389" s="41">
        <v>2.1625999999999999</v>
      </c>
      <c r="P2389" s="41">
        <v>0</v>
      </c>
      <c r="R2389" s="38">
        <v>1</v>
      </c>
      <c r="S2389" s="5"/>
      <c r="T2389" s="1" t="s">
        <v>11319</v>
      </c>
    </row>
    <row r="2390" spans="1:20" x14ac:dyDescent="0.25">
      <c r="A2390" t="s">
        <v>11318</v>
      </c>
      <c r="C2390" t="s">
        <v>10027</v>
      </c>
      <c r="E2390" s="2">
        <v>45260</v>
      </c>
      <c r="F2390">
        <v>2023</v>
      </c>
      <c r="G2390" t="s">
        <v>4824</v>
      </c>
      <c r="H2390" t="s">
        <v>9229</v>
      </c>
      <c r="I2390" s="40" t="s">
        <v>84</v>
      </c>
      <c r="J2390" s="41">
        <v>2.8113799999999998</v>
      </c>
      <c r="M2390" s="41" t="s">
        <v>24</v>
      </c>
      <c r="N2390" s="41">
        <v>2.8113799999999998</v>
      </c>
      <c r="O2390" s="41">
        <v>2.8113799999999998</v>
      </c>
      <c r="P2390" s="41">
        <v>0</v>
      </c>
      <c r="R2390" s="38">
        <v>1</v>
      </c>
      <c r="S2390" s="5"/>
      <c r="T2390" s="1" t="s">
        <v>11319</v>
      </c>
    </row>
    <row r="2391" spans="1:20" x14ac:dyDescent="0.25">
      <c r="A2391" t="s">
        <v>11318</v>
      </c>
      <c r="C2391" t="s">
        <v>10027</v>
      </c>
      <c r="E2391" s="2">
        <v>45260</v>
      </c>
      <c r="F2391">
        <v>2023</v>
      </c>
      <c r="G2391" t="s">
        <v>4824</v>
      </c>
      <c r="H2391" t="s">
        <v>9229</v>
      </c>
      <c r="I2391" s="40" t="s">
        <v>9256</v>
      </c>
      <c r="J2391" s="41">
        <v>8.9747900000000005</v>
      </c>
      <c r="M2391" s="41" t="s">
        <v>24</v>
      </c>
      <c r="N2391" s="41">
        <v>8.9747900000000005</v>
      </c>
      <c r="O2391" s="41">
        <v>8.9747900000000005</v>
      </c>
      <c r="P2391" s="41">
        <v>0</v>
      </c>
      <c r="R2391" s="38">
        <v>1</v>
      </c>
      <c r="S2391" s="5"/>
      <c r="T2391" s="1" t="s">
        <v>11319</v>
      </c>
    </row>
    <row r="2392" spans="1:20" x14ac:dyDescent="0.25">
      <c r="A2392" t="s">
        <v>11318</v>
      </c>
      <c r="C2392" t="s">
        <v>10027</v>
      </c>
      <c r="E2392" s="2">
        <v>45260</v>
      </c>
      <c r="F2392">
        <v>2023</v>
      </c>
      <c r="G2392" t="s">
        <v>4824</v>
      </c>
      <c r="H2392" t="s">
        <v>9229</v>
      </c>
      <c r="I2392" s="40" t="s">
        <v>9234</v>
      </c>
      <c r="J2392" s="41">
        <v>0.54064999999999996</v>
      </c>
      <c r="M2392" s="41" t="s">
        <v>24</v>
      </c>
      <c r="N2392" s="41">
        <v>0.54064999999999996</v>
      </c>
      <c r="O2392" s="41">
        <v>0.54064999999999996</v>
      </c>
      <c r="P2392" s="41">
        <v>0</v>
      </c>
      <c r="R2392" s="38">
        <v>1</v>
      </c>
      <c r="S2392" s="5"/>
      <c r="T2392" s="1" t="s">
        <v>11319</v>
      </c>
    </row>
    <row r="2393" spans="1:20" x14ac:dyDescent="0.25">
      <c r="A2393" t="s">
        <v>11318</v>
      </c>
      <c r="C2393" t="s">
        <v>10968</v>
      </c>
      <c r="E2393" s="2">
        <v>44530</v>
      </c>
      <c r="F2393">
        <v>2021</v>
      </c>
      <c r="G2393" t="s">
        <v>9273</v>
      </c>
      <c r="H2393" t="s">
        <v>9218</v>
      </c>
      <c r="I2393" s="40" t="s">
        <v>9234</v>
      </c>
      <c r="J2393" s="41">
        <v>65.048500000000004</v>
      </c>
      <c r="M2393" s="41" t="s">
        <v>25</v>
      </c>
      <c r="N2393" s="41">
        <v>35.835810000000002</v>
      </c>
      <c r="O2393" s="41">
        <v>0</v>
      </c>
      <c r="P2393" s="41">
        <v>35.835810000000002</v>
      </c>
      <c r="S2393" s="5"/>
      <c r="T2393" s="1" t="s">
        <v>11321</v>
      </c>
    </row>
    <row r="2394" spans="1:20" x14ac:dyDescent="0.25">
      <c r="A2394" t="s">
        <v>11318</v>
      </c>
      <c r="C2394" t="s">
        <v>9480</v>
      </c>
      <c r="E2394" s="2">
        <v>45063</v>
      </c>
      <c r="F2394">
        <v>2023</v>
      </c>
      <c r="G2394" t="s">
        <v>9380</v>
      </c>
      <c r="H2394" t="s">
        <v>9218</v>
      </c>
      <c r="I2394" s="40" t="s">
        <v>141</v>
      </c>
      <c r="J2394" s="41">
        <v>81.097499999999997</v>
      </c>
      <c r="M2394" s="41" t="s">
        <v>24</v>
      </c>
      <c r="N2394" s="41">
        <v>81.097499999999997</v>
      </c>
      <c r="O2394" s="41">
        <v>81.097499999999997</v>
      </c>
      <c r="P2394" s="41">
        <v>0</v>
      </c>
      <c r="R2394" s="38">
        <v>1</v>
      </c>
      <c r="S2394" s="5"/>
      <c r="T2394" s="1" t="s">
        <v>11319</v>
      </c>
    </row>
    <row r="2395" spans="1:20" x14ac:dyDescent="0.25">
      <c r="A2395" t="s">
        <v>11318</v>
      </c>
      <c r="C2395" t="s">
        <v>9810</v>
      </c>
      <c r="E2395" s="2">
        <v>45281</v>
      </c>
      <c r="F2395">
        <v>2023</v>
      </c>
      <c r="G2395" t="s">
        <v>9284</v>
      </c>
      <c r="H2395" t="s">
        <v>9218</v>
      </c>
      <c r="I2395" s="40" t="s">
        <v>84</v>
      </c>
      <c r="J2395" s="41">
        <v>513.61749999999995</v>
      </c>
      <c r="M2395" s="41" t="s">
        <v>24</v>
      </c>
      <c r="N2395" s="41">
        <v>513.61749999999995</v>
      </c>
      <c r="O2395" s="41">
        <v>513.61749999999995</v>
      </c>
      <c r="P2395" s="41">
        <v>0</v>
      </c>
      <c r="R2395" s="38">
        <v>1</v>
      </c>
      <c r="S2395" s="5"/>
      <c r="T2395" s="1" t="s">
        <v>11319</v>
      </c>
    </row>
    <row r="2396" spans="1:20" x14ac:dyDescent="0.25">
      <c r="A2396" t="s">
        <v>11318</v>
      </c>
      <c r="C2396" t="s">
        <v>10059</v>
      </c>
      <c r="E2396" s="2">
        <v>44910</v>
      </c>
      <c r="F2396">
        <v>2022</v>
      </c>
      <c r="G2396" t="s">
        <v>9284</v>
      </c>
      <c r="H2396" t="s">
        <v>9218</v>
      </c>
      <c r="I2396" s="40" t="s">
        <v>84</v>
      </c>
      <c r="J2396" s="41">
        <v>500.17499999999995</v>
      </c>
      <c r="M2396" s="41" t="s">
        <v>24</v>
      </c>
      <c r="N2396" s="41">
        <v>500.17499999999995</v>
      </c>
      <c r="O2396" s="41">
        <v>500.17499999999995</v>
      </c>
      <c r="P2396" s="41">
        <v>0</v>
      </c>
      <c r="S2396" s="5"/>
      <c r="T2396" s="1" t="s">
        <v>11320</v>
      </c>
    </row>
    <row r="2397" spans="1:20" x14ac:dyDescent="0.25">
      <c r="A2397" t="s">
        <v>11318</v>
      </c>
      <c r="C2397" t="s">
        <v>9285</v>
      </c>
      <c r="E2397" s="2">
        <v>45280</v>
      </c>
      <c r="F2397">
        <v>2023</v>
      </c>
      <c r="G2397" t="s">
        <v>9284</v>
      </c>
      <c r="H2397" t="s">
        <v>9218</v>
      </c>
      <c r="I2397" s="40" t="s">
        <v>9234</v>
      </c>
      <c r="J2397" s="41">
        <v>362.2355</v>
      </c>
      <c r="M2397" s="41" t="s">
        <v>72</v>
      </c>
      <c r="N2397" s="41">
        <v>213.57405079999998</v>
      </c>
      <c r="O2397" s="41">
        <v>29.196181299999999</v>
      </c>
      <c r="P2397" s="41">
        <v>184.37786949999997</v>
      </c>
      <c r="R2397" s="38">
        <v>0.58960000000000001</v>
      </c>
      <c r="S2397" s="5"/>
      <c r="T2397" s="1" t="s">
        <v>11319</v>
      </c>
    </row>
    <row r="2398" spans="1:20" x14ac:dyDescent="0.25">
      <c r="A2398" t="s">
        <v>11318</v>
      </c>
      <c r="C2398" t="s">
        <v>10347</v>
      </c>
      <c r="E2398" s="2">
        <v>44832</v>
      </c>
      <c r="F2398">
        <v>2022</v>
      </c>
      <c r="G2398" t="s">
        <v>9289</v>
      </c>
      <c r="H2398" t="s">
        <v>9224</v>
      </c>
      <c r="I2398" s="40" t="s">
        <v>9225</v>
      </c>
      <c r="J2398" s="41">
        <v>363.28499999999997</v>
      </c>
      <c r="M2398" s="41" t="s">
        <v>24</v>
      </c>
      <c r="N2398" s="41">
        <v>3.6854999999999998</v>
      </c>
      <c r="O2398" s="41">
        <v>3.6854999999999998</v>
      </c>
      <c r="P2398" s="41">
        <v>0</v>
      </c>
      <c r="S2398" s="5"/>
      <c r="T2398" s="1" t="s">
        <v>11320</v>
      </c>
    </row>
    <row r="2399" spans="1:20" x14ac:dyDescent="0.25">
      <c r="A2399" t="s">
        <v>11318</v>
      </c>
      <c r="C2399" t="s">
        <v>10347</v>
      </c>
      <c r="E2399" s="2">
        <v>44832</v>
      </c>
      <c r="F2399">
        <v>2022</v>
      </c>
      <c r="G2399" t="s">
        <v>9289</v>
      </c>
      <c r="H2399" t="s">
        <v>9224</v>
      </c>
      <c r="I2399" s="40" t="s">
        <v>9225</v>
      </c>
      <c r="J2399" s="41">
        <v>26.324999999999999</v>
      </c>
      <c r="M2399" s="41" t="s">
        <v>24</v>
      </c>
      <c r="N2399" s="41">
        <v>0.31589999999999996</v>
      </c>
      <c r="O2399" s="41">
        <v>0.31589999999999996</v>
      </c>
      <c r="P2399" s="41">
        <v>0</v>
      </c>
      <c r="S2399" s="5"/>
      <c r="T2399" s="1" t="s">
        <v>11320</v>
      </c>
    </row>
    <row r="2400" spans="1:20" x14ac:dyDescent="0.25">
      <c r="A2400" t="s">
        <v>11318</v>
      </c>
      <c r="C2400" t="s">
        <v>10347</v>
      </c>
      <c r="E2400" s="2">
        <v>44832</v>
      </c>
      <c r="F2400">
        <v>2022</v>
      </c>
      <c r="G2400" t="s">
        <v>9289</v>
      </c>
      <c r="H2400" t="s">
        <v>9224</v>
      </c>
      <c r="I2400" s="40" t="s">
        <v>9225</v>
      </c>
      <c r="J2400" s="41">
        <v>42.12</v>
      </c>
      <c r="M2400" s="41" t="s">
        <v>24</v>
      </c>
      <c r="N2400" s="41">
        <v>0.42120000000000002</v>
      </c>
      <c r="O2400" s="41">
        <v>0.42120000000000002</v>
      </c>
      <c r="P2400" s="41">
        <v>0</v>
      </c>
      <c r="S2400" s="5"/>
      <c r="T2400" s="1" t="s">
        <v>11320</v>
      </c>
    </row>
    <row r="2401" spans="1:20" x14ac:dyDescent="0.25">
      <c r="A2401" t="s">
        <v>11318</v>
      </c>
      <c r="C2401" t="s">
        <v>9935</v>
      </c>
      <c r="E2401" s="2">
        <v>45009</v>
      </c>
      <c r="F2401">
        <v>2023</v>
      </c>
      <c r="G2401" t="s">
        <v>9289</v>
      </c>
      <c r="H2401" t="s">
        <v>318</v>
      </c>
      <c r="I2401" s="40" t="s">
        <v>9262</v>
      </c>
      <c r="J2401" s="41">
        <v>61.029609497618296</v>
      </c>
      <c r="M2401" s="41" t="s">
        <v>24</v>
      </c>
      <c r="N2401" s="41">
        <v>61.029609497618296</v>
      </c>
      <c r="O2401" s="41">
        <v>61.029609497618296</v>
      </c>
      <c r="P2401" s="41">
        <v>0</v>
      </c>
      <c r="R2401" s="38">
        <v>1</v>
      </c>
      <c r="S2401" s="5"/>
      <c r="T2401" s="1" t="s">
        <v>11319</v>
      </c>
    </row>
    <row r="2402" spans="1:20" x14ac:dyDescent="0.25">
      <c r="A2402" t="s">
        <v>11318</v>
      </c>
      <c r="C2402" t="s">
        <v>9935</v>
      </c>
      <c r="E2402" s="2">
        <v>45009</v>
      </c>
      <c r="F2402">
        <v>2023</v>
      </c>
      <c r="G2402" t="s">
        <v>9289</v>
      </c>
      <c r="H2402" t="s">
        <v>318</v>
      </c>
      <c r="I2402" s="40" t="s">
        <v>9256</v>
      </c>
      <c r="J2402" s="41">
        <v>26.155546927550699</v>
      </c>
      <c r="M2402" s="41" t="s">
        <v>24</v>
      </c>
      <c r="N2402" s="41">
        <v>26.155546927550699</v>
      </c>
      <c r="O2402" s="41">
        <v>26.155546927550699</v>
      </c>
      <c r="P2402" s="41">
        <v>0</v>
      </c>
      <c r="R2402" s="38">
        <v>1</v>
      </c>
      <c r="S2402" s="5"/>
      <c r="T2402" s="1" t="s">
        <v>11319</v>
      </c>
    </row>
    <row r="2403" spans="1:20" x14ac:dyDescent="0.25">
      <c r="A2403" t="s">
        <v>11318</v>
      </c>
      <c r="C2403" t="s">
        <v>9659</v>
      </c>
      <c r="E2403" s="2">
        <v>45189</v>
      </c>
      <c r="F2403">
        <v>2023</v>
      </c>
      <c r="G2403" t="s">
        <v>9289</v>
      </c>
      <c r="H2403" t="s">
        <v>318</v>
      </c>
      <c r="I2403" s="40" t="s">
        <v>9225</v>
      </c>
      <c r="J2403" s="41">
        <v>216.26</v>
      </c>
      <c r="M2403" s="41" t="s">
        <v>24</v>
      </c>
      <c r="N2403" s="41">
        <v>1.0812999999999999</v>
      </c>
      <c r="O2403" s="41">
        <v>1.0812999999999999</v>
      </c>
      <c r="P2403" s="41">
        <v>0</v>
      </c>
      <c r="R2403" s="38">
        <v>5.0000000000000001E-3</v>
      </c>
      <c r="S2403" s="5"/>
      <c r="T2403" s="1" t="s">
        <v>11319</v>
      </c>
    </row>
    <row r="2404" spans="1:20" x14ac:dyDescent="0.25">
      <c r="A2404" t="s">
        <v>11318</v>
      </c>
      <c r="C2404" t="s">
        <v>9840</v>
      </c>
      <c r="E2404" s="2">
        <v>45282</v>
      </c>
      <c r="F2404">
        <v>2023</v>
      </c>
      <c r="G2404" t="s">
        <v>4726</v>
      </c>
      <c r="H2404" t="s">
        <v>318</v>
      </c>
      <c r="I2404" s="40" t="s">
        <v>9225</v>
      </c>
      <c r="J2404" s="41">
        <v>70.567294280645683</v>
      </c>
      <c r="M2404" s="41" t="s">
        <v>24</v>
      </c>
      <c r="N2404" s="41">
        <v>14.113458856128487</v>
      </c>
      <c r="O2404" s="41">
        <v>14.113458856128487</v>
      </c>
      <c r="P2404" s="41">
        <v>0</v>
      </c>
      <c r="R2404" s="38">
        <v>0.2</v>
      </c>
      <c r="S2404" s="5"/>
      <c r="T2404" s="1" t="s">
        <v>11319</v>
      </c>
    </row>
    <row r="2405" spans="1:20" x14ac:dyDescent="0.25">
      <c r="A2405" t="s">
        <v>11318</v>
      </c>
      <c r="C2405" t="s">
        <v>9840</v>
      </c>
      <c r="E2405" s="2">
        <v>45282</v>
      </c>
      <c r="F2405">
        <v>2023</v>
      </c>
      <c r="G2405" t="s">
        <v>4726</v>
      </c>
      <c r="H2405" t="s">
        <v>318</v>
      </c>
      <c r="I2405" s="40" t="s">
        <v>9225</v>
      </c>
      <c r="J2405" s="41">
        <v>181.71078277450479</v>
      </c>
      <c r="M2405" s="41" t="s">
        <v>24</v>
      </c>
      <c r="N2405" s="41">
        <v>36.342156554897713</v>
      </c>
      <c r="O2405" s="41">
        <v>36.342156554897713</v>
      </c>
      <c r="P2405" s="41">
        <v>0</v>
      </c>
      <c r="R2405" s="38">
        <v>0.2</v>
      </c>
      <c r="S2405" s="5"/>
      <c r="T2405" s="1" t="s">
        <v>11319</v>
      </c>
    </row>
    <row r="2406" spans="1:20" x14ac:dyDescent="0.25">
      <c r="A2406" t="s">
        <v>11318</v>
      </c>
      <c r="C2406" t="s">
        <v>9699</v>
      </c>
      <c r="E2406" s="2">
        <v>44914</v>
      </c>
      <c r="F2406">
        <v>2022</v>
      </c>
      <c r="G2406" t="s">
        <v>4726</v>
      </c>
      <c r="H2406" t="s">
        <v>9218</v>
      </c>
      <c r="I2406" s="40" t="s">
        <v>9256</v>
      </c>
      <c r="J2406" s="41">
        <v>10.53</v>
      </c>
      <c r="M2406" s="41" t="s">
        <v>24</v>
      </c>
      <c r="N2406" s="41">
        <v>10.53</v>
      </c>
      <c r="O2406" s="41">
        <v>10.53</v>
      </c>
      <c r="P2406" s="41">
        <v>0</v>
      </c>
      <c r="S2406" s="5"/>
      <c r="T2406" s="1" t="s">
        <v>11320</v>
      </c>
    </row>
    <row r="2407" spans="1:20" x14ac:dyDescent="0.25">
      <c r="A2407" t="s">
        <v>11318</v>
      </c>
      <c r="C2407" t="s">
        <v>9699</v>
      </c>
      <c r="E2407" s="2">
        <v>45091</v>
      </c>
      <c r="F2407">
        <v>2023</v>
      </c>
      <c r="G2407" t="s">
        <v>4726</v>
      </c>
      <c r="H2407" t="s">
        <v>9218</v>
      </c>
      <c r="I2407" s="40" t="s">
        <v>9256</v>
      </c>
      <c r="J2407" s="41">
        <v>32.439</v>
      </c>
      <c r="M2407" s="41" t="s">
        <v>24</v>
      </c>
      <c r="N2407" s="41">
        <v>32.439</v>
      </c>
      <c r="O2407" s="41">
        <v>32.439</v>
      </c>
      <c r="P2407" s="41">
        <v>0</v>
      </c>
      <c r="R2407" s="38">
        <v>1</v>
      </c>
      <c r="S2407" s="5"/>
      <c r="T2407" s="1" t="s">
        <v>11319</v>
      </c>
    </row>
    <row r="2408" spans="1:20" x14ac:dyDescent="0.25">
      <c r="A2408" t="s">
        <v>11318</v>
      </c>
      <c r="C2408" t="s">
        <v>10887</v>
      </c>
      <c r="E2408" s="2">
        <v>44300</v>
      </c>
      <c r="F2408">
        <v>2021</v>
      </c>
      <c r="G2408" t="s">
        <v>4726</v>
      </c>
      <c r="H2408" t="s">
        <v>9218</v>
      </c>
      <c r="I2408" s="40" t="s">
        <v>9262</v>
      </c>
      <c r="J2408" s="41">
        <v>24.127079999999999</v>
      </c>
      <c r="M2408" s="41" t="s">
        <v>24</v>
      </c>
      <c r="N2408" s="41">
        <v>24.127079999999999</v>
      </c>
      <c r="O2408" s="41">
        <v>24.127079999999999</v>
      </c>
      <c r="P2408" s="41">
        <v>0</v>
      </c>
      <c r="S2408" s="5"/>
      <c r="T2408" s="1" t="s">
        <v>11321</v>
      </c>
    </row>
    <row r="2409" spans="1:20" x14ac:dyDescent="0.25">
      <c r="A2409" t="s">
        <v>11318</v>
      </c>
      <c r="C2409" t="s">
        <v>10791</v>
      </c>
      <c r="E2409" s="2">
        <v>44299</v>
      </c>
      <c r="F2409">
        <v>2021</v>
      </c>
      <c r="G2409" t="s">
        <v>4726</v>
      </c>
      <c r="H2409" t="s">
        <v>9218</v>
      </c>
      <c r="I2409" s="40" t="s">
        <v>9256</v>
      </c>
      <c r="J2409" s="41">
        <v>24.127079999999999</v>
      </c>
      <c r="M2409" s="41" t="s">
        <v>24</v>
      </c>
      <c r="N2409" s="41">
        <v>24.127079999999999</v>
      </c>
      <c r="O2409" s="41">
        <v>24.127079999999999</v>
      </c>
      <c r="P2409" s="41">
        <v>0</v>
      </c>
      <c r="S2409" s="5"/>
      <c r="T2409" s="1" t="s">
        <v>11321</v>
      </c>
    </row>
    <row r="2410" spans="1:20" x14ac:dyDescent="0.25">
      <c r="A2410" t="s">
        <v>11318</v>
      </c>
      <c r="C2410" t="s">
        <v>10359</v>
      </c>
      <c r="E2410" s="2">
        <v>44917</v>
      </c>
      <c r="F2410">
        <v>2022</v>
      </c>
      <c r="G2410" t="s">
        <v>9320</v>
      </c>
      <c r="H2410" t="s">
        <v>318</v>
      </c>
      <c r="I2410" s="40" t="s">
        <v>9225</v>
      </c>
      <c r="J2410" s="41">
        <v>105.3</v>
      </c>
      <c r="M2410" s="41" t="s">
        <v>24</v>
      </c>
      <c r="N2410" s="41">
        <v>0.52649999999999997</v>
      </c>
      <c r="O2410" s="41">
        <v>0.52649999999999997</v>
      </c>
      <c r="P2410" s="41">
        <v>0</v>
      </c>
      <c r="S2410" s="5"/>
      <c r="T2410" s="1" t="s">
        <v>11320</v>
      </c>
    </row>
    <row r="2411" spans="1:20" x14ac:dyDescent="0.25">
      <c r="A2411" t="s">
        <v>11318</v>
      </c>
      <c r="C2411" t="s">
        <v>9315</v>
      </c>
      <c r="E2411" s="2">
        <v>44980</v>
      </c>
      <c r="F2411">
        <v>2023</v>
      </c>
      <c r="G2411" t="s">
        <v>9243</v>
      </c>
      <c r="H2411" t="s">
        <v>9218</v>
      </c>
      <c r="I2411" s="40" t="s">
        <v>141</v>
      </c>
      <c r="J2411" s="41">
        <v>59.471499999999999</v>
      </c>
      <c r="M2411" s="41" t="s">
        <v>24</v>
      </c>
      <c r="N2411" s="41">
        <v>59.471499999999999</v>
      </c>
      <c r="O2411" s="41">
        <v>59.471499999999999</v>
      </c>
      <c r="P2411" s="41">
        <v>0</v>
      </c>
      <c r="R2411" s="38">
        <v>1</v>
      </c>
      <c r="S2411" s="5"/>
      <c r="T2411" s="1" t="s">
        <v>11319</v>
      </c>
    </row>
    <row r="2412" spans="1:20" x14ac:dyDescent="0.25">
      <c r="A2412" t="s">
        <v>11318</v>
      </c>
      <c r="C2412" t="s">
        <v>9516</v>
      </c>
      <c r="E2412" s="2">
        <v>45181</v>
      </c>
      <c r="F2412">
        <v>2023</v>
      </c>
      <c r="G2412" t="s">
        <v>9320</v>
      </c>
      <c r="H2412" t="s">
        <v>9218</v>
      </c>
      <c r="I2412" s="40" t="s">
        <v>361</v>
      </c>
      <c r="J2412" s="41">
        <v>13.84064</v>
      </c>
      <c r="M2412" s="41" t="s">
        <v>24</v>
      </c>
      <c r="N2412" s="41">
        <v>0.63528537600000001</v>
      </c>
      <c r="O2412" s="41">
        <v>0.63528537600000001</v>
      </c>
      <c r="P2412" s="41">
        <v>0</v>
      </c>
      <c r="R2412" s="38">
        <v>4.5900000000000003E-2</v>
      </c>
      <c r="S2412" s="5"/>
      <c r="T2412" s="1" t="s">
        <v>11319</v>
      </c>
    </row>
    <row r="2413" spans="1:20" x14ac:dyDescent="0.25">
      <c r="A2413" t="s">
        <v>11318</v>
      </c>
      <c r="C2413" t="s">
        <v>10947</v>
      </c>
      <c r="E2413" s="2">
        <v>44370</v>
      </c>
      <c r="F2413">
        <v>2021</v>
      </c>
      <c r="G2413" t="s">
        <v>9276</v>
      </c>
      <c r="H2413" t="s">
        <v>9218</v>
      </c>
      <c r="I2413" s="46" t="s">
        <v>84</v>
      </c>
      <c r="J2413" s="41">
        <v>354.81</v>
      </c>
      <c r="M2413" s="41" t="s">
        <v>24</v>
      </c>
      <c r="N2413" s="41">
        <v>354.81</v>
      </c>
      <c r="O2413" s="41">
        <v>354.81</v>
      </c>
      <c r="P2413" s="41">
        <v>0</v>
      </c>
      <c r="S2413" s="5"/>
      <c r="T2413" s="1" t="s">
        <v>11321</v>
      </c>
    </row>
    <row r="2414" spans="1:20" x14ac:dyDescent="0.25">
      <c r="A2414" t="s">
        <v>11318</v>
      </c>
      <c r="C2414" t="s">
        <v>9836</v>
      </c>
      <c r="E2414" s="2">
        <v>45202</v>
      </c>
      <c r="F2414">
        <v>2023</v>
      </c>
      <c r="G2414" t="s">
        <v>9273</v>
      </c>
      <c r="H2414" t="s">
        <v>9224</v>
      </c>
      <c r="I2414" s="40" t="s">
        <v>9225</v>
      </c>
      <c r="J2414" s="41">
        <v>432.52</v>
      </c>
      <c r="M2414" s="41" t="s">
        <v>24</v>
      </c>
      <c r="N2414" s="41">
        <v>108.13</v>
      </c>
      <c r="O2414" s="41">
        <v>108.13</v>
      </c>
      <c r="P2414" s="41">
        <v>0</v>
      </c>
      <c r="R2414" s="38">
        <v>0.25</v>
      </c>
      <c r="S2414" s="5"/>
      <c r="T2414" s="1" t="s">
        <v>11319</v>
      </c>
    </row>
    <row r="2415" spans="1:20" x14ac:dyDescent="0.25">
      <c r="A2415" t="s">
        <v>11318</v>
      </c>
      <c r="C2415" t="s">
        <v>9455</v>
      </c>
      <c r="E2415" s="2">
        <v>45281</v>
      </c>
      <c r="F2415">
        <v>2023</v>
      </c>
      <c r="G2415" t="s">
        <v>9228</v>
      </c>
      <c r="H2415" t="s">
        <v>9224</v>
      </c>
      <c r="I2415" s="40" t="s">
        <v>9225</v>
      </c>
      <c r="J2415" s="41">
        <v>108.13</v>
      </c>
      <c r="M2415" s="41" t="s">
        <v>24</v>
      </c>
      <c r="N2415" s="41">
        <v>108.13</v>
      </c>
      <c r="O2415" s="41">
        <v>108.13</v>
      </c>
      <c r="P2415" s="41">
        <v>0</v>
      </c>
      <c r="R2415" s="38">
        <v>1</v>
      </c>
      <c r="S2415" s="5"/>
      <c r="T2415" s="1" t="s">
        <v>11319</v>
      </c>
    </row>
    <row r="2416" spans="1:20" x14ac:dyDescent="0.25">
      <c r="A2416" t="s">
        <v>11318</v>
      </c>
      <c r="C2416" t="s">
        <v>10112</v>
      </c>
      <c r="E2416" s="2">
        <v>44908</v>
      </c>
      <c r="F2416">
        <v>2022</v>
      </c>
      <c r="G2416" t="s">
        <v>9243</v>
      </c>
      <c r="H2416" t="s">
        <v>9452</v>
      </c>
      <c r="I2416" s="40" t="s">
        <v>84</v>
      </c>
      <c r="J2416" s="41">
        <v>42.12</v>
      </c>
      <c r="M2416" s="41" t="s">
        <v>24</v>
      </c>
      <c r="N2416" s="41">
        <v>42.12</v>
      </c>
      <c r="O2416" s="41">
        <v>42.12</v>
      </c>
      <c r="P2416" s="41">
        <v>0</v>
      </c>
      <c r="S2416" s="5"/>
      <c r="T2416" s="1" t="s">
        <v>11320</v>
      </c>
    </row>
    <row r="2417" spans="1:20" x14ac:dyDescent="0.25">
      <c r="A2417" t="s">
        <v>11318</v>
      </c>
      <c r="C2417" t="s">
        <v>9332</v>
      </c>
      <c r="E2417" s="2">
        <v>45108</v>
      </c>
      <c r="F2417">
        <v>2023</v>
      </c>
      <c r="G2417" t="s">
        <v>9243</v>
      </c>
      <c r="H2417" t="s">
        <v>9218</v>
      </c>
      <c r="I2417" s="40" t="s">
        <v>84</v>
      </c>
      <c r="J2417" s="41">
        <v>32.439</v>
      </c>
      <c r="M2417" s="41" t="s">
        <v>72</v>
      </c>
      <c r="N2417" s="41">
        <v>32.439</v>
      </c>
      <c r="O2417" s="41">
        <v>30.817049999999998</v>
      </c>
      <c r="P2417" s="41">
        <v>1.62195</v>
      </c>
      <c r="R2417" s="38">
        <v>1</v>
      </c>
      <c r="S2417" s="5"/>
      <c r="T2417" s="1" t="s">
        <v>11319</v>
      </c>
    </row>
    <row r="2418" spans="1:20" x14ac:dyDescent="0.25">
      <c r="A2418" t="s">
        <v>11318</v>
      </c>
      <c r="C2418" t="s">
        <v>9594</v>
      </c>
      <c r="E2418" s="2">
        <v>45275</v>
      </c>
      <c r="F2418">
        <v>2023</v>
      </c>
      <c r="G2418" t="s">
        <v>9243</v>
      </c>
      <c r="H2418" t="s">
        <v>9218</v>
      </c>
      <c r="I2418" s="40" t="s">
        <v>141</v>
      </c>
      <c r="J2418" s="41">
        <v>86.503999999999991</v>
      </c>
      <c r="M2418" s="41" t="s">
        <v>24</v>
      </c>
      <c r="N2418" s="41">
        <v>86.503999999999991</v>
      </c>
      <c r="O2418" s="41">
        <v>86.503999999999991</v>
      </c>
      <c r="P2418" s="41">
        <v>0</v>
      </c>
      <c r="R2418" s="38">
        <v>1</v>
      </c>
      <c r="S2418" s="5"/>
      <c r="T2418" s="1" t="s">
        <v>11319</v>
      </c>
    </row>
    <row r="2419" spans="1:20" x14ac:dyDescent="0.25">
      <c r="A2419" t="s">
        <v>11318</v>
      </c>
      <c r="C2419" t="s">
        <v>9558</v>
      </c>
      <c r="E2419" s="2">
        <v>44929</v>
      </c>
      <c r="F2419">
        <v>2023</v>
      </c>
      <c r="G2419" t="s">
        <v>9243</v>
      </c>
      <c r="H2419" t="s">
        <v>9224</v>
      </c>
      <c r="I2419" s="40" t="s">
        <v>9225</v>
      </c>
      <c r="J2419" s="41">
        <v>270.32499999999999</v>
      </c>
      <c r="M2419" s="41" t="s">
        <v>24</v>
      </c>
      <c r="N2419" s="41">
        <v>2.7032499999999997</v>
      </c>
      <c r="O2419" s="41">
        <v>2.7032499999999997</v>
      </c>
      <c r="P2419" s="41">
        <v>0</v>
      </c>
      <c r="R2419" s="38">
        <v>0.01</v>
      </c>
      <c r="S2419" s="5"/>
      <c r="T2419" s="1" t="s">
        <v>11319</v>
      </c>
    </row>
    <row r="2420" spans="1:20" x14ac:dyDescent="0.25">
      <c r="A2420" t="s">
        <v>11318</v>
      </c>
      <c r="C2420" t="s">
        <v>9949</v>
      </c>
      <c r="E2420" s="2">
        <v>45281</v>
      </c>
      <c r="F2420">
        <v>2023</v>
      </c>
      <c r="G2420" t="s">
        <v>9243</v>
      </c>
      <c r="H2420" t="s">
        <v>9218</v>
      </c>
      <c r="I2420" s="40" t="s">
        <v>141</v>
      </c>
      <c r="J2420" s="41">
        <v>162.19499999999999</v>
      </c>
      <c r="M2420" s="41" t="s">
        <v>24</v>
      </c>
      <c r="N2420" s="41">
        <v>162.19499999999999</v>
      </c>
      <c r="O2420" s="41">
        <v>162.19499999999999</v>
      </c>
      <c r="P2420" s="41">
        <v>0</v>
      </c>
      <c r="R2420" s="38">
        <v>1</v>
      </c>
      <c r="S2420" s="5"/>
      <c r="T2420" s="1" t="s">
        <v>11319</v>
      </c>
    </row>
    <row r="2421" spans="1:20" x14ac:dyDescent="0.25">
      <c r="A2421" t="s">
        <v>11318</v>
      </c>
      <c r="C2421" t="s">
        <v>9645</v>
      </c>
      <c r="E2421" s="2">
        <v>44915</v>
      </c>
      <c r="F2421">
        <v>2022</v>
      </c>
      <c r="G2421" t="s">
        <v>9243</v>
      </c>
      <c r="H2421" t="s">
        <v>318</v>
      </c>
      <c r="I2421" s="40" t="s">
        <v>9225</v>
      </c>
      <c r="J2421" s="41">
        <v>210.6</v>
      </c>
      <c r="M2421" s="41" t="s">
        <v>24</v>
      </c>
      <c r="N2421" s="41">
        <v>1.0529999999999999</v>
      </c>
      <c r="O2421" s="41">
        <v>1.0529999999999999</v>
      </c>
      <c r="P2421" s="41">
        <v>0</v>
      </c>
      <c r="S2421" s="5"/>
      <c r="T2421" s="1" t="s">
        <v>11320</v>
      </c>
    </row>
    <row r="2422" spans="1:20" x14ac:dyDescent="0.25">
      <c r="A2422" t="s">
        <v>11318</v>
      </c>
      <c r="C2422" t="s">
        <v>9645</v>
      </c>
      <c r="E2422" s="2">
        <v>45104</v>
      </c>
      <c r="F2422">
        <v>2023</v>
      </c>
      <c r="G2422" t="s">
        <v>9243</v>
      </c>
      <c r="H2422" t="s">
        <v>318</v>
      </c>
      <c r="I2422" s="40" t="s">
        <v>9225</v>
      </c>
      <c r="J2422" s="41">
        <v>270.32499999999999</v>
      </c>
      <c r="M2422" s="41" t="s">
        <v>24</v>
      </c>
      <c r="N2422" s="41">
        <v>1.3516249999999999</v>
      </c>
      <c r="O2422" s="41">
        <v>1.3516249999999999</v>
      </c>
      <c r="P2422" s="41">
        <v>0</v>
      </c>
      <c r="R2422" s="38">
        <v>5.0000000000000001E-3</v>
      </c>
      <c r="S2422" s="5"/>
      <c r="T2422" s="1" t="s">
        <v>11319</v>
      </c>
    </row>
    <row r="2423" spans="1:20" x14ac:dyDescent="0.25">
      <c r="A2423" t="s">
        <v>11318</v>
      </c>
      <c r="C2423" t="s">
        <v>9299</v>
      </c>
      <c r="E2423" s="2">
        <v>45008</v>
      </c>
      <c r="F2423">
        <v>2023</v>
      </c>
      <c r="G2423" t="s">
        <v>9243</v>
      </c>
      <c r="H2423" t="s">
        <v>9224</v>
      </c>
      <c r="I2423" s="40" t="s">
        <v>9225</v>
      </c>
      <c r="J2423" s="41">
        <v>378.45499999999998</v>
      </c>
      <c r="M2423" s="41" t="s">
        <v>24</v>
      </c>
      <c r="N2423" s="41">
        <v>3.7845499999999999</v>
      </c>
      <c r="O2423" s="41">
        <v>3.7845499999999999</v>
      </c>
      <c r="P2423" s="41">
        <v>0</v>
      </c>
      <c r="R2423" s="38">
        <v>0.01</v>
      </c>
      <c r="S2423" s="5"/>
      <c r="T2423" s="1" t="s">
        <v>11319</v>
      </c>
    </row>
    <row r="2424" spans="1:20" x14ac:dyDescent="0.25">
      <c r="A2424" t="s">
        <v>11318</v>
      </c>
      <c r="C2424" t="s">
        <v>10264</v>
      </c>
      <c r="E2424" s="2">
        <v>44837</v>
      </c>
      <c r="F2424">
        <v>2022</v>
      </c>
      <c r="G2424" t="s">
        <v>9228</v>
      </c>
      <c r="H2424" t="s">
        <v>9229</v>
      </c>
      <c r="I2424" s="46" t="s">
        <v>141</v>
      </c>
      <c r="J2424" s="41">
        <v>252.71999999999997</v>
      </c>
      <c r="M2424" s="41" t="s">
        <v>24</v>
      </c>
      <c r="N2424" s="41">
        <v>252.71999999999997</v>
      </c>
      <c r="O2424" s="41">
        <v>252.71999999999997</v>
      </c>
      <c r="P2424" s="41">
        <v>0</v>
      </c>
      <c r="S2424" s="5"/>
      <c r="T2424" s="1" t="s">
        <v>11320</v>
      </c>
    </row>
    <row r="2425" spans="1:20" x14ac:dyDescent="0.25">
      <c r="A2425" t="s">
        <v>11318</v>
      </c>
      <c r="C2425" t="s">
        <v>10264</v>
      </c>
      <c r="E2425" s="2">
        <v>44837</v>
      </c>
      <c r="F2425">
        <v>2022</v>
      </c>
      <c r="G2425" t="s">
        <v>9387</v>
      </c>
      <c r="H2425" t="s">
        <v>9229</v>
      </c>
      <c r="I2425" s="46" t="s">
        <v>141</v>
      </c>
      <c r="J2425" s="41">
        <v>63.179999999999993</v>
      </c>
      <c r="M2425" s="41" t="s">
        <v>24</v>
      </c>
      <c r="N2425" s="41">
        <v>63.179999999999993</v>
      </c>
      <c r="O2425" s="41">
        <v>63.179999999999993</v>
      </c>
      <c r="P2425" s="41">
        <v>0</v>
      </c>
      <c r="S2425" s="5"/>
      <c r="T2425" s="1" t="s">
        <v>11320</v>
      </c>
    </row>
    <row r="2426" spans="1:20" x14ac:dyDescent="0.25">
      <c r="A2426" t="s">
        <v>11318</v>
      </c>
      <c r="C2426" t="s">
        <v>10996</v>
      </c>
      <c r="E2426" s="2">
        <v>44522</v>
      </c>
      <c r="F2426">
        <v>2021</v>
      </c>
      <c r="G2426" t="s">
        <v>9228</v>
      </c>
      <c r="H2426" t="s">
        <v>9229</v>
      </c>
      <c r="I2426" s="46" t="s">
        <v>141</v>
      </c>
      <c r="J2426" s="41">
        <v>141.92400000000001</v>
      </c>
      <c r="M2426" s="41" t="s">
        <v>24</v>
      </c>
      <c r="N2426" s="41">
        <v>141.92400000000001</v>
      </c>
      <c r="O2426" s="41">
        <v>141.92400000000001</v>
      </c>
      <c r="P2426" s="41">
        <v>0</v>
      </c>
      <c r="S2426" s="5"/>
      <c r="T2426" s="1" t="s">
        <v>11321</v>
      </c>
    </row>
    <row r="2427" spans="1:20" x14ac:dyDescent="0.25">
      <c r="A2427" t="s">
        <v>11318</v>
      </c>
      <c r="C2427" t="s">
        <v>10996</v>
      </c>
      <c r="E2427" s="2">
        <v>44522</v>
      </c>
      <c r="F2427">
        <v>2021</v>
      </c>
      <c r="G2427" t="s">
        <v>9387</v>
      </c>
      <c r="H2427" t="s">
        <v>9229</v>
      </c>
      <c r="I2427" s="46" t="s">
        <v>141</v>
      </c>
      <c r="J2427" s="41">
        <v>94.616000000000014</v>
      </c>
      <c r="M2427" s="41" t="s">
        <v>24</v>
      </c>
      <c r="N2427" s="41">
        <v>94.616000000000014</v>
      </c>
      <c r="O2427" s="41">
        <v>94.616000000000014</v>
      </c>
      <c r="P2427" s="41">
        <v>0</v>
      </c>
      <c r="S2427" s="5"/>
      <c r="T2427" s="1" t="s">
        <v>11321</v>
      </c>
    </row>
    <row r="2428" spans="1:20" x14ac:dyDescent="0.25">
      <c r="A2428" t="s">
        <v>11318</v>
      </c>
      <c r="C2428" t="s">
        <v>9537</v>
      </c>
      <c r="E2428" s="2">
        <v>44951</v>
      </c>
      <c r="F2428">
        <v>2023</v>
      </c>
      <c r="G2428" t="s">
        <v>9228</v>
      </c>
      <c r="H2428" t="s">
        <v>9224</v>
      </c>
      <c r="I2428" s="40" t="s">
        <v>9225</v>
      </c>
      <c r="J2428" s="41">
        <v>363.56686990364148</v>
      </c>
      <c r="M2428" s="41" t="s">
        <v>24</v>
      </c>
      <c r="N2428" s="41">
        <v>109.07006097108822</v>
      </c>
      <c r="O2428" s="41">
        <v>109.07006097108822</v>
      </c>
      <c r="P2428" s="41">
        <v>0</v>
      </c>
      <c r="R2428" s="38">
        <v>0.3</v>
      </c>
      <c r="S2428" s="5"/>
      <c r="T2428" s="1" t="s">
        <v>11319</v>
      </c>
    </row>
    <row r="2429" spans="1:20" x14ac:dyDescent="0.25">
      <c r="A2429" t="s">
        <v>11318</v>
      </c>
      <c r="C2429" t="s">
        <v>9537</v>
      </c>
      <c r="E2429" s="2">
        <v>44951</v>
      </c>
      <c r="F2429">
        <v>2023</v>
      </c>
      <c r="G2429" t="s">
        <v>7066</v>
      </c>
      <c r="H2429" t="s">
        <v>9224</v>
      </c>
      <c r="I2429" s="40" t="s">
        <v>9225</v>
      </c>
      <c r="J2429" s="41">
        <v>68.953129987290993</v>
      </c>
      <c r="M2429" s="41" t="s">
        <v>24</v>
      </c>
      <c r="N2429" s="41">
        <v>20.6859389961873</v>
      </c>
      <c r="O2429" s="41">
        <v>20.6859389961873</v>
      </c>
      <c r="P2429" s="41">
        <v>0</v>
      </c>
      <c r="R2429" s="38">
        <v>0.3</v>
      </c>
      <c r="S2429" s="5"/>
      <c r="T2429" s="1" t="s">
        <v>11319</v>
      </c>
    </row>
    <row r="2430" spans="1:20" x14ac:dyDescent="0.25">
      <c r="A2430" t="s">
        <v>11318</v>
      </c>
      <c r="C2430" t="s">
        <v>9259</v>
      </c>
      <c r="E2430" s="2">
        <v>45280</v>
      </c>
      <c r="F2430">
        <v>2023</v>
      </c>
      <c r="G2430" t="s">
        <v>7066</v>
      </c>
      <c r="H2430" t="s">
        <v>9218</v>
      </c>
      <c r="I2430" s="40" t="s">
        <v>132</v>
      </c>
      <c r="J2430" s="41">
        <v>60.773777439937909</v>
      </c>
      <c r="M2430" s="41" t="s">
        <v>72</v>
      </c>
      <c r="N2430" s="41">
        <v>25.828855411973016</v>
      </c>
      <c r="O2430" s="41">
        <v>24.37028475341414</v>
      </c>
      <c r="P2430" s="41">
        <v>1.4585706585588731</v>
      </c>
      <c r="R2430" s="38">
        <v>0.42499999999999999</v>
      </c>
      <c r="S2430" s="5"/>
      <c r="T2430" s="1" t="s">
        <v>11319</v>
      </c>
    </row>
    <row r="2431" spans="1:20" x14ac:dyDescent="0.25">
      <c r="A2431" t="s">
        <v>11318</v>
      </c>
      <c r="C2431" t="s">
        <v>10199</v>
      </c>
      <c r="E2431" s="2">
        <v>44915</v>
      </c>
      <c r="F2431">
        <v>2022</v>
      </c>
      <c r="G2431" t="s">
        <v>9228</v>
      </c>
      <c r="H2431" t="s">
        <v>9218</v>
      </c>
      <c r="I2431" s="40" t="s">
        <v>9240</v>
      </c>
      <c r="J2431" s="41">
        <v>73.709999999999994</v>
      </c>
      <c r="M2431" s="41" t="s">
        <v>72</v>
      </c>
      <c r="N2431" s="41">
        <v>73.709999999999994</v>
      </c>
      <c r="O2431" s="41">
        <v>71.498699999999999</v>
      </c>
      <c r="P2431" s="41">
        <v>2.2113</v>
      </c>
      <c r="S2431" s="5"/>
      <c r="T2431" s="1" t="s">
        <v>11320</v>
      </c>
    </row>
    <row r="2432" spans="1:20" x14ac:dyDescent="0.25">
      <c r="A2432" t="s">
        <v>11318</v>
      </c>
      <c r="C2432" t="s">
        <v>9295</v>
      </c>
      <c r="E2432" s="2">
        <v>45211</v>
      </c>
      <c r="F2432">
        <v>2023</v>
      </c>
      <c r="G2432" t="s">
        <v>9273</v>
      </c>
      <c r="H2432" t="s">
        <v>9229</v>
      </c>
      <c r="I2432" s="40" t="s">
        <v>141</v>
      </c>
      <c r="J2432" s="41">
        <v>54.064999999999998</v>
      </c>
      <c r="M2432" s="41" t="s">
        <v>24</v>
      </c>
      <c r="N2432" s="41">
        <v>54.064999999999998</v>
      </c>
      <c r="O2432" s="41">
        <v>54.064999999999998</v>
      </c>
      <c r="P2432" s="41">
        <v>0</v>
      </c>
      <c r="R2432" s="38">
        <v>1</v>
      </c>
      <c r="S2432" s="5"/>
      <c r="T2432" s="1" t="s">
        <v>11319</v>
      </c>
    </row>
    <row r="2433" spans="1:20" x14ac:dyDescent="0.25">
      <c r="A2433" t="s">
        <v>11318</v>
      </c>
      <c r="C2433" t="s">
        <v>10111</v>
      </c>
      <c r="E2433" s="2">
        <v>44915</v>
      </c>
      <c r="F2433">
        <v>2022</v>
      </c>
      <c r="G2433" t="s">
        <v>9228</v>
      </c>
      <c r="H2433" t="s">
        <v>9218</v>
      </c>
      <c r="I2433" s="40" t="s">
        <v>84</v>
      </c>
      <c r="J2433" s="41">
        <v>842.4</v>
      </c>
      <c r="M2433" s="41" t="s">
        <v>72</v>
      </c>
      <c r="N2433" s="41">
        <v>842.4</v>
      </c>
      <c r="O2433" s="41">
        <v>800.28</v>
      </c>
      <c r="P2433" s="41">
        <v>42.12</v>
      </c>
      <c r="S2433" s="5"/>
      <c r="T2433" s="1" t="s">
        <v>11320</v>
      </c>
    </row>
    <row r="2434" spans="1:20" x14ac:dyDescent="0.25">
      <c r="A2434" t="s">
        <v>11318</v>
      </c>
      <c r="C2434" t="s">
        <v>9626</v>
      </c>
      <c r="E2434" s="2">
        <v>45280</v>
      </c>
      <c r="F2434">
        <v>2023</v>
      </c>
      <c r="G2434" t="s">
        <v>9243</v>
      </c>
      <c r="H2434" t="s">
        <v>9218</v>
      </c>
      <c r="I2434" s="40" t="s">
        <v>9256</v>
      </c>
      <c r="J2434" s="41">
        <v>37.845499999999994</v>
      </c>
      <c r="M2434" s="41" t="s">
        <v>72</v>
      </c>
      <c r="N2434" s="41">
        <v>23.842665</v>
      </c>
      <c r="O2434" s="41">
        <v>23.085754999999999</v>
      </c>
      <c r="P2434" s="41">
        <v>0.75690999999999986</v>
      </c>
      <c r="R2434" s="38">
        <v>0.63</v>
      </c>
      <c r="S2434" s="5"/>
      <c r="T2434" s="1" t="s">
        <v>11319</v>
      </c>
    </row>
    <row r="2435" spans="1:20" x14ac:dyDescent="0.25">
      <c r="A2435" t="s">
        <v>11318</v>
      </c>
      <c r="C2435" t="s">
        <v>10194</v>
      </c>
      <c r="E2435" s="2">
        <v>44662</v>
      </c>
      <c r="F2435">
        <v>2022</v>
      </c>
      <c r="G2435" t="s">
        <v>9273</v>
      </c>
      <c r="H2435" t="s">
        <v>9218</v>
      </c>
      <c r="I2435" s="40" t="s">
        <v>9234</v>
      </c>
      <c r="J2435" s="41">
        <v>105.3</v>
      </c>
      <c r="M2435" s="41" t="s">
        <v>72</v>
      </c>
      <c r="N2435" s="41">
        <v>58.230899999999991</v>
      </c>
      <c r="O2435" s="41">
        <v>19.585799999999999</v>
      </c>
      <c r="P2435" s="41">
        <v>38.750399999999992</v>
      </c>
      <c r="S2435" s="5"/>
      <c r="T2435" s="1" t="s">
        <v>11320</v>
      </c>
    </row>
    <row r="2436" spans="1:20" x14ac:dyDescent="0.25">
      <c r="A2436" t="s">
        <v>11318</v>
      </c>
      <c r="C2436" t="s">
        <v>9672</v>
      </c>
      <c r="E2436" s="2">
        <v>45289</v>
      </c>
      <c r="F2436">
        <v>2023</v>
      </c>
      <c r="G2436" t="s">
        <v>6460</v>
      </c>
      <c r="H2436" t="s">
        <v>9229</v>
      </c>
      <c r="I2436" s="40" t="s">
        <v>141</v>
      </c>
      <c r="J2436" s="41">
        <v>129.756</v>
      </c>
      <c r="M2436" s="41" t="s">
        <v>72</v>
      </c>
      <c r="N2436" s="41">
        <v>129.756</v>
      </c>
      <c r="O2436" s="41">
        <v>128.45844</v>
      </c>
      <c r="P2436" s="41">
        <v>1.2975599999999998</v>
      </c>
      <c r="R2436" s="38">
        <v>1</v>
      </c>
      <c r="S2436" s="5"/>
      <c r="T2436" s="1" t="s">
        <v>11319</v>
      </c>
    </row>
    <row r="2437" spans="1:20" x14ac:dyDescent="0.25">
      <c r="A2437" t="s">
        <v>11318</v>
      </c>
      <c r="C2437" t="s">
        <v>10838</v>
      </c>
      <c r="E2437" s="2">
        <v>44550</v>
      </c>
      <c r="F2437">
        <v>2021</v>
      </c>
      <c r="G2437" t="s">
        <v>9228</v>
      </c>
      <c r="H2437" t="s">
        <v>10711</v>
      </c>
      <c r="I2437" s="46" t="s">
        <v>14358</v>
      </c>
      <c r="J2437" s="41">
        <v>35.481000000000002</v>
      </c>
      <c r="M2437" s="41" t="s">
        <v>24</v>
      </c>
      <c r="N2437" s="41">
        <v>35.481000000000002</v>
      </c>
      <c r="O2437" s="41">
        <v>35.481000000000002</v>
      </c>
      <c r="P2437" s="41">
        <v>0</v>
      </c>
      <c r="S2437" s="5"/>
      <c r="T2437" s="1" t="s">
        <v>11321</v>
      </c>
    </row>
    <row r="2438" spans="1:20" x14ac:dyDescent="0.25">
      <c r="A2438" t="s">
        <v>11318</v>
      </c>
      <c r="C2438" t="s">
        <v>9983</v>
      </c>
      <c r="E2438" s="2">
        <v>44363</v>
      </c>
      <c r="F2438">
        <v>2021</v>
      </c>
      <c r="G2438" t="s">
        <v>7066</v>
      </c>
      <c r="H2438" t="s">
        <v>9218</v>
      </c>
      <c r="I2438" s="40" t="s">
        <v>84</v>
      </c>
      <c r="J2438" s="41">
        <v>70.962000000000003</v>
      </c>
      <c r="M2438" s="41" t="s">
        <v>24</v>
      </c>
      <c r="N2438" s="41">
        <v>70.962000000000003</v>
      </c>
      <c r="O2438" s="41">
        <v>70.962000000000003</v>
      </c>
      <c r="P2438" s="41">
        <v>0</v>
      </c>
      <c r="S2438" s="5"/>
      <c r="T2438" s="1" t="s">
        <v>11321</v>
      </c>
    </row>
    <row r="2439" spans="1:20" x14ac:dyDescent="0.25">
      <c r="A2439" t="s">
        <v>11318</v>
      </c>
      <c r="C2439" t="s">
        <v>9983</v>
      </c>
      <c r="E2439" s="2">
        <v>45195</v>
      </c>
      <c r="F2439">
        <v>2023</v>
      </c>
      <c r="G2439" t="s">
        <v>7066</v>
      </c>
      <c r="H2439" t="s">
        <v>9218</v>
      </c>
      <c r="I2439" s="40" t="s">
        <v>84</v>
      </c>
      <c r="J2439" s="41">
        <v>86.503999999999991</v>
      </c>
      <c r="M2439" s="41" t="s">
        <v>24</v>
      </c>
      <c r="N2439" s="41">
        <v>86.503999999999991</v>
      </c>
      <c r="O2439" s="41">
        <v>86.503999999999991</v>
      </c>
      <c r="P2439" s="41">
        <v>0</v>
      </c>
      <c r="R2439" s="38">
        <v>1</v>
      </c>
      <c r="S2439" s="5"/>
      <c r="T2439" s="1" t="s">
        <v>11319</v>
      </c>
    </row>
    <row r="2440" spans="1:20" x14ac:dyDescent="0.25">
      <c r="A2440" t="s">
        <v>11318</v>
      </c>
      <c r="C2440" t="s">
        <v>10355</v>
      </c>
      <c r="E2440" s="2">
        <v>44904</v>
      </c>
      <c r="F2440">
        <v>2022</v>
      </c>
      <c r="G2440" t="s">
        <v>9273</v>
      </c>
      <c r="H2440" t="s">
        <v>9218</v>
      </c>
      <c r="I2440" s="40" t="s">
        <v>9262</v>
      </c>
      <c r="J2440" s="41">
        <v>33.695999999999998</v>
      </c>
      <c r="M2440" s="41" t="s">
        <v>24</v>
      </c>
      <c r="N2440" s="41">
        <v>18.111599999999999</v>
      </c>
      <c r="O2440" s="41">
        <v>18.111599999999999</v>
      </c>
      <c r="P2440" s="41">
        <v>0</v>
      </c>
      <c r="S2440" s="5"/>
      <c r="T2440" s="1" t="s">
        <v>11320</v>
      </c>
    </row>
    <row r="2441" spans="1:20" x14ac:dyDescent="0.25">
      <c r="A2441" t="s">
        <v>11318</v>
      </c>
      <c r="C2441" t="s">
        <v>10324</v>
      </c>
      <c r="E2441" s="2">
        <v>44911</v>
      </c>
      <c r="F2441">
        <v>2022</v>
      </c>
      <c r="G2441" t="s">
        <v>9243</v>
      </c>
      <c r="H2441" t="s">
        <v>9218</v>
      </c>
      <c r="I2441" s="40" t="s">
        <v>141</v>
      </c>
      <c r="J2441" s="41">
        <v>126.35999999999999</v>
      </c>
      <c r="M2441" s="41" t="s">
        <v>24</v>
      </c>
      <c r="N2441" s="41">
        <v>101.08799999999999</v>
      </c>
      <c r="O2441" s="41">
        <v>101.08799999999999</v>
      </c>
      <c r="P2441" s="41">
        <v>0</v>
      </c>
      <c r="S2441" s="5"/>
      <c r="T2441" s="1" t="s">
        <v>11320</v>
      </c>
    </row>
    <row r="2442" spans="1:20" x14ac:dyDescent="0.25">
      <c r="A2442" t="s">
        <v>11318</v>
      </c>
      <c r="C2442" t="s">
        <v>10245</v>
      </c>
      <c r="E2442" s="2">
        <v>44901</v>
      </c>
      <c r="F2442">
        <v>2022</v>
      </c>
      <c r="G2442" t="s">
        <v>9228</v>
      </c>
      <c r="H2442" t="s">
        <v>9224</v>
      </c>
      <c r="I2442" s="40" t="s">
        <v>9225</v>
      </c>
      <c r="J2442" s="41">
        <v>147.41999999999999</v>
      </c>
      <c r="M2442" s="41" t="s">
        <v>24</v>
      </c>
      <c r="N2442" s="41">
        <v>22.113</v>
      </c>
      <c r="O2442" s="41">
        <v>22.113</v>
      </c>
      <c r="P2442" s="41">
        <v>0</v>
      </c>
      <c r="S2442" s="5"/>
      <c r="T2442" s="1" t="s">
        <v>11320</v>
      </c>
    </row>
    <row r="2443" spans="1:20" x14ac:dyDescent="0.25">
      <c r="A2443" t="s">
        <v>11318</v>
      </c>
      <c r="C2443" t="s">
        <v>10245</v>
      </c>
      <c r="E2443" s="2">
        <v>44901</v>
      </c>
      <c r="F2443">
        <v>2022</v>
      </c>
      <c r="G2443" t="s">
        <v>9387</v>
      </c>
      <c r="H2443" t="s">
        <v>9224</v>
      </c>
      <c r="I2443" s="40" t="s">
        <v>9225</v>
      </c>
      <c r="J2443" s="41">
        <v>10.53</v>
      </c>
      <c r="M2443" s="41" t="s">
        <v>24</v>
      </c>
      <c r="N2443" s="41">
        <v>1.5794999999999999</v>
      </c>
      <c r="O2443" s="41">
        <v>1.5794999999999999</v>
      </c>
      <c r="P2443" s="41">
        <v>0</v>
      </c>
      <c r="S2443" s="5"/>
      <c r="T2443" s="1" t="s">
        <v>11320</v>
      </c>
    </row>
    <row r="2444" spans="1:20" x14ac:dyDescent="0.25">
      <c r="A2444" t="s">
        <v>11318</v>
      </c>
      <c r="C2444" t="s">
        <v>10200</v>
      </c>
      <c r="E2444" s="2">
        <v>44615</v>
      </c>
      <c r="F2444">
        <v>2022</v>
      </c>
      <c r="G2444" t="s">
        <v>9228</v>
      </c>
      <c r="H2444" t="s">
        <v>9224</v>
      </c>
      <c r="I2444" s="40" t="s">
        <v>9225</v>
      </c>
      <c r="J2444" s="41">
        <v>421.2</v>
      </c>
      <c r="M2444" s="41" t="s">
        <v>24</v>
      </c>
      <c r="N2444" s="41">
        <v>4.2119999999999997</v>
      </c>
      <c r="O2444" s="41">
        <v>4.2119999999999997</v>
      </c>
      <c r="P2444" s="41">
        <v>0</v>
      </c>
      <c r="S2444" s="5"/>
      <c r="T2444" s="1" t="s">
        <v>11320</v>
      </c>
    </row>
    <row r="2445" spans="1:20" x14ac:dyDescent="0.25">
      <c r="A2445" t="s">
        <v>11318</v>
      </c>
      <c r="C2445" t="s">
        <v>9967</v>
      </c>
      <c r="E2445" s="2">
        <v>45280</v>
      </c>
      <c r="F2445">
        <v>2023</v>
      </c>
      <c r="G2445" t="s">
        <v>9228</v>
      </c>
      <c r="H2445" t="s">
        <v>9224</v>
      </c>
      <c r="I2445" s="40" t="s">
        <v>9225</v>
      </c>
      <c r="J2445" s="41">
        <v>162.19499999999999</v>
      </c>
      <c r="M2445" s="41" t="s">
        <v>24</v>
      </c>
      <c r="N2445" s="41">
        <v>1.62195</v>
      </c>
      <c r="O2445" s="41">
        <v>1.62195</v>
      </c>
      <c r="P2445" s="41">
        <v>0</v>
      </c>
      <c r="R2445" s="38">
        <v>0.01</v>
      </c>
      <c r="S2445" s="5"/>
      <c r="T2445" s="1" t="s">
        <v>11319</v>
      </c>
    </row>
    <row r="2446" spans="1:20" x14ac:dyDescent="0.25">
      <c r="A2446" t="s">
        <v>11318</v>
      </c>
      <c r="C2446" t="s">
        <v>9362</v>
      </c>
      <c r="E2446" s="2">
        <v>45274</v>
      </c>
      <c r="F2446">
        <v>2023</v>
      </c>
      <c r="G2446" t="s">
        <v>6521</v>
      </c>
      <c r="H2446" t="s">
        <v>9229</v>
      </c>
      <c r="I2446" s="40" t="s">
        <v>9234</v>
      </c>
      <c r="J2446" s="41">
        <v>108.13</v>
      </c>
      <c r="M2446" s="41" t="s">
        <v>72</v>
      </c>
      <c r="N2446" s="41">
        <v>89.953346999999994</v>
      </c>
      <c r="O2446" s="41">
        <v>78.934899999999999</v>
      </c>
      <c r="P2446" s="41">
        <v>11.018446999999998</v>
      </c>
      <c r="R2446" s="38">
        <v>0.83189999999999997</v>
      </c>
      <c r="S2446" s="5"/>
      <c r="T2446" s="1" t="s">
        <v>11319</v>
      </c>
    </row>
    <row r="2447" spans="1:20" x14ac:dyDescent="0.25">
      <c r="A2447" t="s">
        <v>11318</v>
      </c>
      <c r="C2447" t="s">
        <v>10210</v>
      </c>
      <c r="E2447" s="2">
        <v>44771</v>
      </c>
      <c r="F2447">
        <v>2022</v>
      </c>
      <c r="G2447" t="s">
        <v>9273</v>
      </c>
      <c r="H2447" t="s">
        <v>9224</v>
      </c>
      <c r="I2447" s="40" t="s">
        <v>141</v>
      </c>
      <c r="J2447" s="41">
        <v>31.589999999999996</v>
      </c>
      <c r="M2447" s="41" t="s">
        <v>24</v>
      </c>
      <c r="N2447" s="41">
        <v>7.8974999999999991</v>
      </c>
      <c r="O2447" s="41">
        <v>7.8974999999999991</v>
      </c>
      <c r="P2447" s="41">
        <v>0</v>
      </c>
      <c r="S2447" s="5"/>
      <c r="T2447" s="1" t="s">
        <v>11320</v>
      </c>
    </row>
    <row r="2448" spans="1:20" x14ac:dyDescent="0.25">
      <c r="A2448" t="s">
        <v>11318</v>
      </c>
      <c r="C2448" t="s">
        <v>9518</v>
      </c>
      <c r="E2448" s="2">
        <v>45211</v>
      </c>
      <c r="F2448">
        <v>2023</v>
      </c>
      <c r="G2448" t="s">
        <v>9228</v>
      </c>
      <c r="H2448" t="s">
        <v>9224</v>
      </c>
      <c r="I2448" s="40" t="s">
        <v>9225</v>
      </c>
      <c r="J2448" s="41">
        <v>540.65</v>
      </c>
      <c r="M2448" s="41" t="s">
        <v>24</v>
      </c>
      <c r="N2448" s="41">
        <v>351.42249999999996</v>
      </c>
      <c r="O2448" s="41">
        <v>351.42249999999996</v>
      </c>
      <c r="P2448" s="41">
        <v>0</v>
      </c>
      <c r="R2448" s="38">
        <v>0.65</v>
      </c>
      <c r="S2448" s="5"/>
      <c r="T2448" s="1" t="s">
        <v>11319</v>
      </c>
    </row>
    <row r="2449" spans="1:20" x14ac:dyDescent="0.25">
      <c r="A2449" t="s">
        <v>11318</v>
      </c>
      <c r="C2449" t="s">
        <v>10180</v>
      </c>
      <c r="E2449" s="2">
        <v>44544</v>
      </c>
      <c r="F2449">
        <v>2021</v>
      </c>
      <c r="G2449" t="s">
        <v>9228</v>
      </c>
      <c r="H2449" t="s">
        <v>9229</v>
      </c>
      <c r="I2449" s="40" t="s">
        <v>9262</v>
      </c>
      <c r="J2449" s="41">
        <v>591.35</v>
      </c>
      <c r="M2449" s="41" t="s">
        <v>24</v>
      </c>
      <c r="N2449" s="41">
        <v>591.35</v>
      </c>
      <c r="O2449" s="41">
        <v>591.35</v>
      </c>
      <c r="P2449" s="41">
        <v>0</v>
      </c>
      <c r="S2449" s="5"/>
      <c r="T2449" s="1" t="s">
        <v>11321</v>
      </c>
    </row>
    <row r="2450" spans="1:20" x14ac:dyDescent="0.25">
      <c r="A2450" t="s">
        <v>11318</v>
      </c>
      <c r="C2450" t="s">
        <v>10180</v>
      </c>
      <c r="E2450" s="2">
        <v>44769</v>
      </c>
      <c r="F2450">
        <v>2022</v>
      </c>
      <c r="G2450" t="s">
        <v>9228</v>
      </c>
      <c r="H2450" t="s">
        <v>9229</v>
      </c>
      <c r="I2450" s="40" t="s">
        <v>9262</v>
      </c>
      <c r="J2450" s="41">
        <v>526.5</v>
      </c>
      <c r="M2450" s="41" t="s">
        <v>24</v>
      </c>
      <c r="N2450" s="41">
        <v>526.5</v>
      </c>
      <c r="O2450" s="41">
        <v>526.5</v>
      </c>
      <c r="P2450" s="41">
        <v>0</v>
      </c>
      <c r="S2450" s="5"/>
      <c r="T2450" s="1" t="s">
        <v>11320</v>
      </c>
    </row>
    <row r="2451" spans="1:20" x14ac:dyDescent="0.25">
      <c r="A2451" t="s">
        <v>11318</v>
      </c>
      <c r="C2451" t="s">
        <v>9574</v>
      </c>
      <c r="E2451" s="2">
        <v>44952</v>
      </c>
      <c r="F2451">
        <v>2023</v>
      </c>
      <c r="G2451" t="s">
        <v>9228</v>
      </c>
      <c r="H2451" t="s">
        <v>9224</v>
      </c>
      <c r="I2451" s="40" t="s">
        <v>9225</v>
      </c>
      <c r="J2451" s="41">
        <v>540.65</v>
      </c>
      <c r="M2451" s="41" t="s">
        <v>24</v>
      </c>
      <c r="N2451" s="41">
        <v>270.32499999999999</v>
      </c>
      <c r="O2451" s="41">
        <v>270.32499999999999</v>
      </c>
      <c r="P2451" s="41">
        <v>0</v>
      </c>
      <c r="R2451" s="38">
        <v>0.5</v>
      </c>
      <c r="S2451" s="5"/>
      <c r="T2451" s="1" t="s">
        <v>11319</v>
      </c>
    </row>
    <row r="2452" spans="1:20" x14ac:dyDescent="0.25">
      <c r="A2452" t="s">
        <v>11318</v>
      </c>
      <c r="C2452" t="s">
        <v>10835</v>
      </c>
      <c r="E2452" s="2">
        <v>44393</v>
      </c>
      <c r="F2452">
        <v>2021</v>
      </c>
      <c r="G2452" t="s">
        <v>9228</v>
      </c>
      <c r="H2452" t="s">
        <v>9224</v>
      </c>
      <c r="I2452" s="40" t="s">
        <v>9225</v>
      </c>
      <c r="J2452" s="41">
        <v>591.35</v>
      </c>
      <c r="M2452" s="41" t="s">
        <v>24</v>
      </c>
      <c r="N2452" s="41">
        <v>295.67500000000001</v>
      </c>
      <c r="O2452" s="41">
        <v>295.67500000000001</v>
      </c>
      <c r="P2452" s="41">
        <v>0</v>
      </c>
      <c r="S2452" s="5"/>
      <c r="T2452" s="1" t="s">
        <v>11321</v>
      </c>
    </row>
    <row r="2453" spans="1:20" x14ac:dyDescent="0.25">
      <c r="A2453" t="s">
        <v>11318</v>
      </c>
      <c r="C2453" t="s">
        <v>10056</v>
      </c>
      <c r="E2453" s="2">
        <v>44750</v>
      </c>
      <c r="F2453">
        <v>2022</v>
      </c>
      <c r="G2453" t="s">
        <v>9273</v>
      </c>
      <c r="H2453" t="s">
        <v>318</v>
      </c>
      <c r="I2453" s="40" t="s">
        <v>9225</v>
      </c>
      <c r="J2453" s="41">
        <v>510.70499999999998</v>
      </c>
      <c r="M2453" s="41" t="s">
        <v>24</v>
      </c>
      <c r="N2453" s="41">
        <v>102.14099999999999</v>
      </c>
      <c r="O2453" s="41">
        <v>102.14099999999999</v>
      </c>
      <c r="P2453" s="41">
        <v>0</v>
      </c>
      <c r="S2453" s="5"/>
      <c r="T2453" s="1" t="s">
        <v>11320</v>
      </c>
    </row>
    <row r="2454" spans="1:20" x14ac:dyDescent="0.25">
      <c r="A2454" t="s">
        <v>11318</v>
      </c>
      <c r="C2454" t="s">
        <v>10056</v>
      </c>
      <c r="E2454" s="2">
        <v>44750</v>
      </c>
      <c r="F2454">
        <v>2022</v>
      </c>
      <c r="G2454" t="s">
        <v>9273</v>
      </c>
      <c r="H2454" t="s">
        <v>318</v>
      </c>
      <c r="I2454" s="40" t="s">
        <v>9225</v>
      </c>
      <c r="J2454" s="41">
        <v>52.65</v>
      </c>
      <c r="M2454" s="41" t="s">
        <v>24</v>
      </c>
      <c r="N2454" s="41">
        <v>10.53</v>
      </c>
      <c r="O2454" s="41">
        <v>10.53</v>
      </c>
      <c r="P2454" s="41">
        <v>0</v>
      </c>
      <c r="S2454" s="5"/>
      <c r="T2454" s="1" t="s">
        <v>11320</v>
      </c>
    </row>
    <row r="2455" spans="1:20" x14ac:dyDescent="0.25">
      <c r="A2455" t="s">
        <v>11318</v>
      </c>
      <c r="C2455" t="s">
        <v>9947</v>
      </c>
      <c r="E2455" s="2">
        <v>45212</v>
      </c>
      <c r="F2455">
        <v>2023</v>
      </c>
      <c r="G2455" t="s">
        <v>9273</v>
      </c>
      <c r="H2455" t="s">
        <v>9224</v>
      </c>
      <c r="I2455" s="40" t="s">
        <v>9225</v>
      </c>
      <c r="J2455" s="41">
        <v>432.52</v>
      </c>
      <c r="M2455" s="41" t="s">
        <v>24</v>
      </c>
      <c r="N2455" s="41">
        <v>4.3251999999999997</v>
      </c>
      <c r="O2455" s="41">
        <v>4.3251999999999997</v>
      </c>
      <c r="P2455" s="41">
        <v>0</v>
      </c>
      <c r="R2455" s="38">
        <v>0.01</v>
      </c>
      <c r="S2455" s="5"/>
      <c r="T2455" s="1" t="s">
        <v>11319</v>
      </c>
    </row>
    <row r="2456" spans="1:20" x14ac:dyDescent="0.25">
      <c r="A2456" t="s">
        <v>11318</v>
      </c>
      <c r="C2456" t="s">
        <v>10294</v>
      </c>
      <c r="E2456" s="2">
        <v>44910</v>
      </c>
      <c r="F2456">
        <v>2022</v>
      </c>
      <c r="G2456" t="s">
        <v>9273</v>
      </c>
      <c r="H2456" t="s">
        <v>9224</v>
      </c>
      <c r="I2456" s="40" t="s">
        <v>9225</v>
      </c>
      <c r="J2456" s="41">
        <v>105.3</v>
      </c>
      <c r="M2456" s="41" t="s">
        <v>24</v>
      </c>
      <c r="N2456" s="41">
        <v>94.77</v>
      </c>
      <c r="O2456" s="41">
        <v>94.77</v>
      </c>
      <c r="P2456" s="41">
        <v>0</v>
      </c>
      <c r="S2456" s="5"/>
      <c r="T2456" s="1" t="s">
        <v>11320</v>
      </c>
    </row>
    <row r="2457" spans="1:20" x14ac:dyDescent="0.25">
      <c r="A2457" t="s">
        <v>11318</v>
      </c>
      <c r="C2457" t="s">
        <v>10075</v>
      </c>
      <c r="E2457" s="2">
        <v>44606</v>
      </c>
      <c r="F2457">
        <v>2022</v>
      </c>
      <c r="G2457" t="s">
        <v>9228</v>
      </c>
      <c r="H2457" t="s">
        <v>9218</v>
      </c>
      <c r="I2457" s="40" t="s">
        <v>9256</v>
      </c>
      <c r="J2457" s="41">
        <v>251.14049999999997</v>
      </c>
      <c r="M2457" s="41" t="s">
        <v>24</v>
      </c>
      <c r="N2457" s="41">
        <v>62.758800000000001</v>
      </c>
      <c r="O2457" s="41">
        <v>62.758800000000001</v>
      </c>
      <c r="P2457" s="41">
        <v>0</v>
      </c>
      <c r="S2457" s="5"/>
      <c r="T2457" s="1" t="s">
        <v>11320</v>
      </c>
    </row>
    <row r="2458" spans="1:20" x14ac:dyDescent="0.25">
      <c r="A2458" t="s">
        <v>11318</v>
      </c>
      <c r="C2458" t="s">
        <v>10075</v>
      </c>
      <c r="E2458" s="2">
        <v>44606</v>
      </c>
      <c r="F2458">
        <v>2022</v>
      </c>
      <c r="G2458" t="s">
        <v>9228</v>
      </c>
      <c r="H2458" t="s">
        <v>9218</v>
      </c>
      <c r="I2458" s="40" t="s">
        <v>9256</v>
      </c>
      <c r="J2458" s="41">
        <v>248.19209999999998</v>
      </c>
      <c r="M2458" s="41" t="s">
        <v>24</v>
      </c>
      <c r="N2458" s="41">
        <v>62.021699999999996</v>
      </c>
      <c r="O2458" s="41">
        <v>62.021699999999996</v>
      </c>
      <c r="P2458" s="41">
        <v>0</v>
      </c>
      <c r="S2458" s="5"/>
      <c r="T2458" s="1" t="s">
        <v>11320</v>
      </c>
    </row>
    <row r="2459" spans="1:20" x14ac:dyDescent="0.25">
      <c r="A2459" t="s">
        <v>11318</v>
      </c>
      <c r="C2459" t="s">
        <v>10075</v>
      </c>
      <c r="E2459" s="2">
        <v>44606</v>
      </c>
      <c r="F2459">
        <v>2022</v>
      </c>
      <c r="G2459" t="s">
        <v>9228</v>
      </c>
      <c r="H2459" t="s">
        <v>9218</v>
      </c>
      <c r="I2459" s="40" t="s">
        <v>9256</v>
      </c>
      <c r="J2459" s="41">
        <v>12.109499999999999</v>
      </c>
      <c r="M2459" s="41" t="s">
        <v>24</v>
      </c>
      <c r="N2459" s="41">
        <v>3.0536999999999996</v>
      </c>
      <c r="O2459" s="41">
        <v>3.0536999999999996</v>
      </c>
      <c r="P2459" s="41">
        <v>0</v>
      </c>
      <c r="S2459" s="5"/>
      <c r="T2459" s="1" t="s">
        <v>11320</v>
      </c>
    </row>
    <row r="2460" spans="1:20" x14ac:dyDescent="0.25">
      <c r="A2460" t="s">
        <v>11318</v>
      </c>
      <c r="C2460" t="s">
        <v>10055</v>
      </c>
      <c r="E2460" s="2">
        <v>44880</v>
      </c>
      <c r="F2460">
        <v>2022</v>
      </c>
      <c r="G2460" t="s">
        <v>9261</v>
      </c>
      <c r="H2460" t="s">
        <v>9218</v>
      </c>
      <c r="I2460" s="40" t="s">
        <v>141</v>
      </c>
      <c r="J2460" s="41">
        <v>157.94999999999999</v>
      </c>
      <c r="M2460" s="41" t="s">
        <v>24</v>
      </c>
      <c r="N2460" s="41">
        <v>157.94999999999999</v>
      </c>
      <c r="O2460" s="41">
        <v>157.94999999999999</v>
      </c>
      <c r="P2460" s="41">
        <v>0</v>
      </c>
      <c r="S2460" s="5"/>
      <c r="T2460" s="1" t="s">
        <v>11320</v>
      </c>
    </row>
    <row r="2461" spans="1:20" x14ac:dyDescent="0.25">
      <c r="A2461" t="s">
        <v>11318</v>
      </c>
      <c r="C2461" t="s">
        <v>10055</v>
      </c>
      <c r="E2461" s="2">
        <v>44880</v>
      </c>
      <c r="F2461">
        <v>2022</v>
      </c>
      <c r="G2461" t="s">
        <v>9261</v>
      </c>
      <c r="H2461" t="s">
        <v>9218</v>
      </c>
      <c r="I2461" s="40" t="s">
        <v>141</v>
      </c>
      <c r="J2461" s="41">
        <v>157.94999999999999</v>
      </c>
      <c r="M2461" s="41" t="s">
        <v>24</v>
      </c>
      <c r="N2461" s="41">
        <v>157.94999999999999</v>
      </c>
      <c r="O2461" s="41">
        <v>157.94999999999999</v>
      </c>
      <c r="P2461" s="41">
        <v>0</v>
      </c>
      <c r="S2461" s="5"/>
      <c r="T2461" s="1" t="s">
        <v>11320</v>
      </c>
    </row>
    <row r="2462" spans="1:20" x14ac:dyDescent="0.25">
      <c r="A2462" t="s">
        <v>11318</v>
      </c>
      <c r="C2462" t="s">
        <v>10775</v>
      </c>
      <c r="E2462" s="2">
        <v>44378</v>
      </c>
      <c r="F2462">
        <v>2021</v>
      </c>
      <c r="G2462" t="s">
        <v>9380</v>
      </c>
      <c r="H2462" t="s">
        <v>9229</v>
      </c>
      <c r="I2462" s="40" t="s">
        <v>9357</v>
      </c>
      <c r="J2462" s="41">
        <v>81.133219999999994</v>
      </c>
      <c r="M2462" s="41" t="s">
        <v>72</v>
      </c>
      <c r="N2462" s="41">
        <v>17.030880000000003</v>
      </c>
      <c r="O2462" s="41">
        <v>14.547210000000002</v>
      </c>
      <c r="P2462" s="41">
        <v>2.4836700000000005</v>
      </c>
      <c r="S2462" s="5"/>
      <c r="T2462" s="1" t="s">
        <v>11321</v>
      </c>
    </row>
    <row r="2463" spans="1:20" x14ac:dyDescent="0.25">
      <c r="A2463" t="s">
        <v>11318</v>
      </c>
      <c r="C2463" t="s">
        <v>9869</v>
      </c>
      <c r="E2463" s="2">
        <v>45259</v>
      </c>
      <c r="F2463">
        <v>2023</v>
      </c>
      <c r="G2463" t="s">
        <v>9228</v>
      </c>
      <c r="H2463" t="s">
        <v>9218</v>
      </c>
      <c r="I2463" s="40" t="s">
        <v>132</v>
      </c>
      <c r="J2463" s="41">
        <v>24.329249999999998</v>
      </c>
      <c r="M2463" s="41" t="s">
        <v>72</v>
      </c>
      <c r="N2463" s="41">
        <v>24.329249999999998</v>
      </c>
      <c r="O2463" s="41">
        <v>23.964311250000002</v>
      </c>
      <c r="P2463" s="41">
        <v>0.36493874999999998</v>
      </c>
      <c r="R2463" s="38">
        <v>1</v>
      </c>
      <c r="S2463" s="5"/>
      <c r="T2463" s="1" t="s">
        <v>11319</v>
      </c>
    </row>
    <row r="2464" spans="1:20" x14ac:dyDescent="0.25">
      <c r="A2464" t="s">
        <v>11318</v>
      </c>
      <c r="C2464" t="s">
        <v>9869</v>
      </c>
      <c r="E2464" s="2">
        <v>45259</v>
      </c>
      <c r="F2464">
        <v>2023</v>
      </c>
      <c r="G2464" t="s">
        <v>9228</v>
      </c>
      <c r="H2464" t="s">
        <v>9218</v>
      </c>
      <c r="I2464" s="40" t="s">
        <v>9240</v>
      </c>
      <c r="J2464" s="41">
        <v>24.329249999999998</v>
      </c>
      <c r="M2464" s="41" t="s">
        <v>72</v>
      </c>
      <c r="N2464" s="41">
        <v>24.329249999999998</v>
      </c>
      <c r="O2464" s="41">
        <v>23.964311250000002</v>
      </c>
      <c r="P2464" s="41">
        <v>0.36493874999999998</v>
      </c>
      <c r="R2464" s="38">
        <v>1</v>
      </c>
      <c r="S2464" s="5"/>
      <c r="T2464" s="1" t="s">
        <v>11319</v>
      </c>
    </row>
    <row r="2465" spans="1:20" x14ac:dyDescent="0.25">
      <c r="A2465" t="s">
        <v>11318</v>
      </c>
      <c r="C2465" t="s">
        <v>9407</v>
      </c>
      <c r="E2465" s="2">
        <v>45229</v>
      </c>
      <c r="F2465">
        <v>2023</v>
      </c>
      <c r="G2465" t="s">
        <v>9228</v>
      </c>
      <c r="H2465" t="s">
        <v>9218</v>
      </c>
      <c r="I2465" s="40" t="s">
        <v>84</v>
      </c>
      <c r="J2465" s="41">
        <v>346.01599999999996</v>
      </c>
      <c r="M2465" s="41" t="s">
        <v>24</v>
      </c>
      <c r="N2465" s="41">
        <v>346.01599999999996</v>
      </c>
      <c r="O2465" s="41">
        <v>346.01599999999996</v>
      </c>
      <c r="P2465" s="41">
        <v>0</v>
      </c>
      <c r="R2465" s="38">
        <v>1</v>
      </c>
      <c r="S2465" s="5"/>
      <c r="T2465" s="1" t="s">
        <v>11319</v>
      </c>
    </row>
    <row r="2466" spans="1:20" x14ac:dyDescent="0.25">
      <c r="A2466" t="s">
        <v>11318</v>
      </c>
      <c r="C2466" t="s">
        <v>10246</v>
      </c>
      <c r="E2466" s="2">
        <v>44862</v>
      </c>
      <c r="F2466">
        <v>2022</v>
      </c>
      <c r="G2466" t="s">
        <v>9228</v>
      </c>
      <c r="H2466" t="s">
        <v>9229</v>
      </c>
      <c r="I2466" s="40" t="s">
        <v>141</v>
      </c>
      <c r="J2466" s="41">
        <v>368.54999999999995</v>
      </c>
      <c r="M2466" s="41" t="s">
        <v>24</v>
      </c>
      <c r="N2466" s="41">
        <v>368.54999999999995</v>
      </c>
      <c r="O2466" s="41">
        <v>368.54999999999995</v>
      </c>
      <c r="P2466" s="41">
        <v>0</v>
      </c>
      <c r="S2466" s="5"/>
      <c r="T2466" s="1" t="s">
        <v>11320</v>
      </c>
    </row>
    <row r="2467" spans="1:20" x14ac:dyDescent="0.25">
      <c r="A2467" t="s">
        <v>11318</v>
      </c>
      <c r="C2467" t="s">
        <v>10982</v>
      </c>
      <c r="E2467" s="2">
        <v>44544</v>
      </c>
      <c r="F2467">
        <v>2021</v>
      </c>
      <c r="G2467" t="s">
        <v>9380</v>
      </c>
      <c r="H2467" t="s">
        <v>9218</v>
      </c>
      <c r="I2467" s="40" t="s">
        <v>141</v>
      </c>
      <c r="J2467" s="41">
        <v>168.06166999999999</v>
      </c>
      <c r="M2467" s="41" t="s">
        <v>24</v>
      </c>
      <c r="N2467" s="41">
        <v>168.06166999999999</v>
      </c>
      <c r="O2467" s="41">
        <v>168.06166999999999</v>
      </c>
      <c r="P2467" s="41">
        <v>0</v>
      </c>
      <c r="S2467" s="5"/>
      <c r="T2467" s="1" t="s">
        <v>11321</v>
      </c>
    </row>
    <row r="2468" spans="1:20" x14ac:dyDescent="0.25">
      <c r="A2468" t="s">
        <v>11318</v>
      </c>
      <c r="C2468" t="s">
        <v>10314</v>
      </c>
      <c r="E2468" s="2">
        <v>44902</v>
      </c>
      <c r="F2468">
        <v>2022</v>
      </c>
      <c r="G2468" t="s">
        <v>9380</v>
      </c>
      <c r="H2468" t="s">
        <v>9218</v>
      </c>
      <c r="I2468" s="40" t="s">
        <v>141</v>
      </c>
      <c r="J2468" s="41">
        <v>96.454799999999992</v>
      </c>
      <c r="M2468" s="41" t="s">
        <v>24</v>
      </c>
      <c r="N2468" s="41">
        <v>96.454799999999992</v>
      </c>
      <c r="O2468" s="41">
        <v>96.454799999999992</v>
      </c>
      <c r="P2468" s="41">
        <v>0</v>
      </c>
      <c r="S2468" s="5"/>
      <c r="T2468" s="1" t="s">
        <v>11320</v>
      </c>
    </row>
    <row r="2469" spans="1:20" x14ac:dyDescent="0.25">
      <c r="A2469" t="s">
        <v>11318</v>
      </c>
      <c r="C2469" t="s">
        <v>10177</v>
      </c>
      <c r="E2469" s="2">
        <v>44881</v>
      </c>
      <c r="F2469">
        <v>2022</v>
      </c>
      <c r="G2469" t="s">
        <v>9364</v>
      </c>
      <c r="H2469" t="s">
        <v>9218</v>
      </c>
      <c r="I2469" s="40" t="s">
        <v>9240</v>
      </c>
      <c r="J2469" s="41">
        <v>40.013999999999996</v>
      </c>
      <c r="M2469" s="41" t="s">
        <v>24</v>
      </c>
      <c r="N2469" s="41">
        <v>31.063499999999998</v>
      </c>
      <c r="O2469" s="41">
        <v>31.063499999999998</v>
      </c>
      <c r="P2469" s="41">
        <v>0</v>
      </c>
      <c r="S2469" s="5"/>
      <c r="T2469" s="1" t="s">
        <v>11320</v>
      </c>
    </row>
    <row r="2470" spans="1:20" x14ac:dyDescent="0.25">
      <c r="A2470" t="s">
        <v>11318</v>
      </c>
      <c r="C2470" t="s">
        <v>9828</v>
      </c>
      <c r="E2470" s="2">
        <v>45279</v>
      </c>
      <c r="F2470">
        <v>2023</v>
      </c>
      <c r="G2470" t="s">
        <v>6344</v>
      </c>
      <c r="H2470" t="s">
        <v>9224</v>
      </c>
      <c r="I2470" s="40" t="s">
        <v>9225</v>
      </c>
      <c r="J2470" s="41">
        <v>54.064999999999998</v>
      </c>
      <c r="M2470" s="41" t="s">
        <v>24</v>
      </c>
      <c r="N2470" s="41">
        <v>0.54064999999999996</v>
      </c>
      <c r="O2470" s="41">
        <v>0.54064999999999996</v>
      </c>
      <c r="P2470" s="41">
        <v>0</v>
      </c>
      <c r="R2470" s="38">
        <v>0.01</v>
      </c>
      <c r="S2470" s="5"/>
      <c r="T2470" s="1" t="s">
        <v>11319</v>
      </c>
    </row>
    <row r="2471" spans="1:20" x14ac:dyDescent="0.25">
      <c r="A2471" t="s">
        <v>11318</v>
      </c>
      <c r="C2471" t="s">
        <v>10135</v>
      </c>
      <c r="E2471" s="2">
        <v>44734</v>
      </c>
      <c r="F2471">
        <v>2022</v>
      </c>
      <c r="G2471" t="s">
        <v>9380</v>
      </c>
      <c r="H2471" t="s">
        <v>9224</v>
      </c>
      <c r="I2471" s="40" t="s">
        <v>9225</v>
      </c>
      <c r="J2471" s="41">
        <v>105.3</v>
      </c>
      <c r="M2471" s="41" t="s">
        <v>24</v>
      </c>
      <c r="N2471" s="41">
        <v>1.0529999999999999</v>
      </c>
      <c r="O2471" s="41">
        <v>1.0529999999999999</v>
      </c>
      <c r="P2471" s="41">
        <v>0</v>
      </c>
      <c r="S2471" s="5"/>
      <c r="T2471" s="1" t="s">
        <v>11320</v>
      </c>
    </row>
    <row r="2472" spans="1:20" x14ac:dyDescent="0.25">
      <c r="A2472" t="s">
        <v>11318</v>
      </c>
      <c r="C2472" t="s">
        <v>10086</v>
      </c>
      <c r="E2472" s="2">
        <v>44774</v>
      </c>
      <c r="F2472">
        <v>2022</v>
      </c>
      <c r="G2472" t="s">
        <v>9380</v>
      </c>
      <c r="H2472" t="s">
        <v>9218</v>
      </c>
      <c r="I2472" s="40" t="s">
        <v>84</v>
      </c>
      <c r="J2472" s="41">
        <v>38.645099999999999</v>
      </c>
      <c r="M2472" s="41" t="s">
        <v>24</v>
      </c>
      <c r="N2472" s="41">
        <v>24.324300000000001</v>
      </c>
      <c r="O2472" s="41">
        <v>24.324300000000001</v>
      </c>
      <c r="P2472" s="41">
        <v>0</v>
      </c>
      <c r="S2472" s="5"/>
      <c r="T2472" s="1" t="s">
        <v>11320</v>
      </c>
    </row>
    <row r="2473" spans="1:20" x14ac:dyDescent="0.25">
      <c r="A2473" t="s">
        <v>11318</v>
      </c>
      <c r="C2473" t="s">
        <v>10856</v>
      </c>
      <c r="E2473" s="2">
        <v>44522</v>
      </c>
      <c r="F2473">
        <v>2021</v>
      </c>
      <c r="G2473" t="s">
        <v>9380</v>
      </c>
      <c r="H2473" t="s">
        <v>9218</v>
      </c>
      <c r="I2473" s="40" t="s">
        <v>141</v>
      </c>
      <c r="J2473" s="41">
        <v>354.81</v>
      </c>
      <c r="M2473" s="41" t="s">
        <v>24</v>
      </c>
      <c r="N2473" s="41">
        <v>337.06950000000001</v>
      </c>
      <c r="O2473" s="41">
        <v>337.06950000000001</v>
      </c>
      <c r="P2473" s="41">
        <v>0</v>
      </c>
      <c r="S2473" s="5"/>
      <c r="T2473" s="1" t="s">
        <v>11321</v>
      </c>
    </row>
    <row r="2474" spans="1:20" x14ac:dyDescent="0.25">
      <c r="A2474" t="s">
        <v>11318</v>
      </c>
      <c r="C2474" t="s">
        <v>10856</v>
      </c>
      <c r="E2474" s="2">
        <v>44543</v>
      </c>
      <c r="F2474">
        <v>2021</v>
      </c>
      <c r="G2474" t="s">
        <v>9380</v>
      </c>
      <c r="H2474" t="s">
        <v>9218</v>
      </c>
      <c r="I2474" s="40" t="s">
        <v>141</v>
      </c>
      <c r="J2474" s="41">
        <v>118.27000000000001</v>
      </c>
      <c r="M2474" s="41" t="s">
        <v>24</v>
      </c>
      <c r="N2474" s="41">
        <v>112.35650000000001</v>
      </c>
      <c r="O2474" s="41">
        <v>112.35650000000001</v>
      </c>
      <c r="P2474" s="41">
        <v>0</v>
      </c>
      <c r="S2474" s="5"/>
      <c r="T2474" s="1" t="s">
        <v>11321</v>
      </c>
    </row>
    <row r="2475" spans="1:20" x14ac:dyDescent="0.25">
      <c r="A2475" t="s">
        <v>11318</v>
      </c>
      <c r="C2475" t="s">
        <v>10337</v>
      </c>
      <c r="E2475" s="2">
        <v>44907</v>
      </c>
      <c r="F2475">
        <v>2022</v>
      </c>
      <c r="G2475" t="s">
        <v>9380</v>
      </c>
      <c r="H2475" t="s">
        <v>9218</v>
      </c>
      <c r="I2475" s="40" t="s">
        <v>141</v>
      </c>
      <c r="J2475" s="41">
        <v>831.87</v>
      </c>
      <c r="M2475" s="41" t="s">
        <v>24</v>
      </c>
      <c r="N2475" s="41">
        <v>790.27649999999994</v>
      </c>
      <c r="O2475" s="41">
        <v>790.27649999999994</v>
      </c>
      <c r="P2475" s="41">
        <v>0</v>
      </c>
      <c r="S2475" s="5"/>
      <c r="T2475" s="1" t="s">
        <v>11320</v>
      </c>
    </row>
    <row r="2476" spans="1:20" x14ac:dyDescent="0.25">
      <c r="A2476" t="s">
        <v>11318</v>
      </c>
      <c r="C2476" t="s">
        <v>9634</v>
      </c>
      <c r="E2476" s="2">
        <v>44917</v>
      </c>
      <c r="F2476">
        <v>2022</v>
      </c>
      <c r="G2476" t="s">
        <v>9273</v>
      </c>
      <c r="H2476" t="s">
        <v>9218</v>
      </c>
      <c r="I2476" s="40" t="s">
        <v>141</v>
      </c>
      <c r="J2476" s="41">
        <v>120.35789999999999</v>
      </c>
      <c r="M2476" s="41" t="s">
        <v>24</v>
      </c>
      <c r="N2476" s="41">
        <v>120.35789999999999</v>
      </c>
      <c r="O2476" s="41">
        <v>120.35789999999999</v>
      </c>
      <c r="P2476" s="41">
        <v>0</v>
      </c>
      <c r="S2476" s="5"/>
      <c r="T2476" s="1" t="s">
        <v>11320</v>
      </c>
    </row>
    <row r="2477" spans="1:20" x14ac:dyDescent="0.25">
      <c r="A2477" t="s">
        <v>11318</v>
      </c>
      <c r="C2477" t="s">
        <v>9634</v>
      </c>
      <c r="E2477" s="2">
        <v>44917</v>
      </c>
      <c r="F2477">
        <v>2022</v>
      </c>
      <c r="G2477" t="s">
        <v>9273</v>
      </c>
      <c r="H2477" t="s">
        <v>9218</v>
      </c>
      <c r="I2477" s="40" t="s">
        <v>141</v>
      </c>
      <c r="J2477" s="41">
        <v>5.2649999999999997</v>
      </c>
      <c r="M2477" s="41" t="s">
        <v>24</v>
      </c>
      <c r="N2477" s="41">
        <v>5.2649999999999997</v>
      </c>
      <c r="O2477" s="41">
        <v>5.2649999999999997</v>
      </c>
      <c r="P2477" s="41">
        <v>0</v>
      </c>
      <c r="S2477" s="5"/>
      <c r="T2477" s="1" t="s">
        <v>11320</v>
      </c>
    </row>
    <row r="2478" spans="1:20" x14ac:dyDescent="0.25">
      <c r="A2478" t="s">
        <v>11318</v>
      </c>
      <c r="C2478" t="s">
        <v>9634</v>
      </c>
      <c r="E2478" s="2">
        <v>44972</v>
      </c>
      <c r="F2478">
        <v>2023</v>
      </c>
      <c r="G2478" t="s">
        <v>9273</v>
      </c>
      <c r="H2478" t="s">
        <v>9218</v>
      </c>
      <c r="I2478" s="40" t="s">
        <v>141</v>
      </c>
      <c r="J2478" s="41">
        <v>40.8028555</v>
      </c>
      <c r="M2478" s="41" t="s">
        <v>24</v>
      </c>
      <c r="N2478" s="41">
        <v>40.8028555</v>
      </c>
      <c r="O2478" s="41">
        <v>40.8028555</v>
      </c>
      <c r="P2478" s="41">
        <v>0</v>
      </c>
      <c r="R2478" s="38">
        <v>1</v>
      </c>
      <c r="S2478" s="5"/>
      <c r="T2478" s="1" t="s">
        <v>11319</v>
      </c>
    </row>
    <row r="2479" spans="1:20" x14ac:dyDescent="0.25">
      <c r="A2479" t="s">
        <v>11318</v>
      </c>
      <c r="C2479" t="s">
        <v>10771</v>
      </c>
      <c r="E2479" s="2">
        <v>44350</v>
      </c>
      <c r="F2479">
        <v>2021</v>
      </c>
      <c r="G2479" t="s">
        <v>6358</v>
      </c>
      <c r="H2479" t="s">
        <v>9224</v>
      </c>
      <c r="I2479" s="46" t="s">
        <v>9225</v>
      </c>
      <c r="J2479" s="41">
        <v>33.115600000000001</v>
      </c>
      <c r="M2479" s="41" t="s">
        <v>24</v>
      </c>
      <c r="N2479" s="41">
        <v>0.35481000000000001</v>
      </c>
      <c r="O2479" s="41">
        <v>0.35481000000000001</v>
      </c>
      <c r="P2479" s="41">
        <v>0</v>
      </c>
      <c r="S2479" s="5"/>
      <c r="T2479" s="1" t="s">
        <v>11321</v>
      </c>
    </row>
    <row r="2480" spans="1:20" x14ac:dyDescent="0.25">
      <c r="A2480" t="s">
        <v>11318</v>
      </c>
      <c r="C2480" t="s">
        <v>10972</v>
      </c>
      <c r="E2480" s="2">
        <v>44524</v>
      </c>
      <c r="F2480">
        <v>2021</v>
      </c>
      <c r="G2480" t="s">
        <v>6358</v>
      </c>
      <c r="H2480" t="s">
        <v>9224</v>
      </c>
      <c r="I2480" s="46" t="s">
        <v>9225</v>
      </c>
      <c r="J2480" s="41">
        <v>37.846400000000003</v>
      </c>
      <c r="M2480" s="41" t="s">
        <v>24</v>
      </c>
      <c r="N2480" s="41">
        <v>0.35481000000000001</v>
      </c>
      <c r="O2480" s="41">
        <v>0.35481000000000001</v>
      </c>
      <c r="P2480" s="41">
        <v>0</v>
      </c>
      <c r="S2480" s="5"/>
      <c r="T2480" s="1" t="s">
        <v>11321</v>
      </c>
    </row>
    <row r="2481" spans="1:20" x14ac:dyDescent="0.25">
      <c r="A2481" t="s">
        <v>11318</v>
      </c>
      <c r="C2481" t="s">
        <v>9628</v>
      </c>
      <c r="E2481" s="2">
        <v>45036</v>
      </c>
      <c r="F2481">
        <v>2023</v>
      </c>
      <c r="G2481" t="s">
        <v>9273</v>
      </c>
      <c r="H2481" t="s">
        <v>9218</v>
      </c>
      <c r="I2481" s="40" t="s">
        <v>9234</v>
      </c>
      <c r="J2481" s="41">
        <v>54.064999999999998</v>
      </c>
      <c r="M2481" s="41" t="s">
        <v>25</v>
      </c>
      <c r="N2481" s="41">
        <v>18.922749999999997</v>
      </c>
      <c r="O2481" s="41">
        <v>0</v>
      </c>
      <c r="P2481" s="41">
        <v>18.922749999999997</v>
      </c>
      <c r="R2481" s="38">
        <v>0.35</v>
      </c>
      <c r="S2481" s="5"/>
      <c r="T2481" s="1" t="s">
        <v>11319</v>
      </c>
    </row>
    <row r="2482" spans="1:20" x14ac:dyDescent="0.25">
      <c r="A2482" t="s">
        <v>11318</v>
      </c>
      <c r="C2482" t="s">
        <v>10942</v>
      </c>
      <c r="E2482" s="2">
        <v>44546</v>
      </c>
      <c r="F2482">
        <v>2021</v>
      </c>
      <c r="G2482" t="s">
        <v>9638</v>
      </c>
      <c r="H2482" t="s">
        <v>10711</v>
      </c>
      <c r="I2482" s="40" t="s">
        <v>9262</v>
      </c>
      <c r="J2482" s="41">
        <v>20.815520000000003</v>
      </c>
      <c r="M2482" s="41" t="s">
        <v>24</v>
      </c>
      <c r="N2482" s="41">
        <v>14.665480000000002</v>
      </c>
      <c r="O2482" s="41">
        <v>14.665480000000002</v>
      </c>
      <c r="P2482" s="41">
        <v>0</v>
      </c>
      <c r="S2482" s="5"/>
      <c r="T2482" s="1" t="s">
        <v>11321</v>
      </c>
    </row>
    <row r="2483" spans="1:20" x14ac:dyDescent="0.25">
      <c r="A2483" t="s">
        <v>11318</v>
      </c>
      <c r="C2483" t="s">
        <v>9975</v>
      </c>
      <c r="E2483" s="2">
        <v>45281</v>
      </c>
      <c r="F2483">
        <v>2023</v>
      </c>
      <c r="G2483" t="s">
        <v>9289</v>
      </c>
      <c r="H2483" t="s">
        <v>9218</v>
      </c>
      <c r="I2483" s="40" t="s">
        <v>9262</v>
      </c>
      <c r="J2483" s="41">
        <v>124.34949999999999</v>
      </c>
      <c r="M2483" s="41" t="s">
        <v>24</v>
      </c>
      <c r="N2483" s="41">
        <v>124.34949999999999</v>
      </c>
      <c r="O2483" s="41">
        <v>124.34949999999999</v>
      </c>
      <c r="P2483" s="41">
        <v>0</v>
      </c>
      <c r="R2483" s="38">
        <v>1</v>
      </c>
      <c r="S2483" s="5"/>
      <c r="T2483" s="1" t="s">
        <v>11319</v>
      </c>
    </row>
    <row r="2484" spans="1:20" x14ac:dyDescent="0.25">
      <c r="A2484" t="s">
        <v>11318</v>
      </c>
      <c r="C2484" t="s">
        <v>10156</v>
      </c>
      <c r="E2484" s="2">
        <v>44893</v>
      </c>
      <c r="F2484">
        <v>2022</v>
      </c>
      <c r="G2484" t="s">
        <v>9642</v>
      </c>
      <c r="H2484" t="s">
        <v>318</v>
      </c>
      <c r="I2484" s="40" t="s">
        <v>9225</v>
      </c>
      <c r="J2484" s="41">
        <v>200.91239999999999</v>
      </c>
      <c r="M2484" s="41" t="s">
        <v>24</v>
      </c>
      <c r="N2484" s="41">
        <v>40.224600000000002</v>
      </c>
      <c r="O2484" s="41">
        <v>40.224600000000002</v>
      </c>
      <c r="P2484" s="41">
        <v>0</v>
      </c>
      <c r="S2484" s="5"/>
      <c r="T2484" s="1" t="s">
        <v>11320</v>
      </c>
    </row>
    <row r="2485" spans="1:20" x14ac:dyDescent="0.25">
      <c r="A2485" t="s">
        <v>11318</v>
      </c>
      <c r="C2485" t="s">
        <v>10156</v>
      </c>
      <c r="E2485" s="2">
        <v>44893</v>
      </c>
      <c r="F2485">
        <v>2022</v>
      </c>
      <c r="G2485" t="s">
        <v>9642</v>
      </c>
      <c r="H2485" t="s">
        <v>318</v>
      </c>
      <c r="I2485" s="40" t="s">
        <v>9225</v>
      </c>
      <c r="J2485" s="41">
        <v>61.705799999999996</v>
      </c>
      <c r="M2485" s="41" t="s">
        <v>24</v>
      </c>
      <c r="N2485" s="41">
        <v>12.320099999999998</v>
      </c>
      <c r="O2485" s="41">
        <v>12.320099999999998</v>
      </c>
      <c r="P2485" s="41">
        <v>0</v>
      </c>
      <c r="S2485" s="5"/>
      <c r="T2485" s="1" t="s">
        <v>11320</v>
      </c>
    </row>
    <row r="2486" spans="1:20" x14ac:dyDescent="0.25">
      <c r="A2486" t="s">
        <v>11318</v>
      </c>
      <c r="C2486" t="s">
        <v>9622</v>
      </c>
      <c r="E2486" s="2">
        <v>45245</v>
      </c>
      <c r="F2486">
        <v>2023</v>
      </c>
      <c r="G2486" t="s">
        <v>9228</v>
      </c>
      <c r="H2486" t="s">
        <v>9218</v>
      </c>
      <c r="I2486" s="40" t="s">
        <v>132</v>
      </c>
      <c r="J2486" s="41">
        <v>19.4634</v>
      </c>
      <c r="M2486" s="41" t="s">
        <v>72</v>
      </c>
      <c r="N2486" s="41">
        <v>16.828055639999999</v>
      </c>
      <c r="O2486" s="41">
        <v>15.274876319999999</v>
      </c>
      <c r="P2486" s="41">
        <v>1.5531793199999997</v>
      </c>
      <c r="R2486" s="38">
        <v>0.86460000000000004</v>
      </c>
      <c r="S2486" s="5"/>
      <c r="T2486" s="1" t="s">
        <v>11319</v>
      </c>
    </row>
    <row r="2487" spans="1:20" x14ac:dyDescent="0.25">
      <c r="A2487" t="s">
        <v>11318</v>
      </c>
      <c r="C2487" t="s">
        <v>9622</v>
      </c>
      <c r="E2487" s="2">
        <v>45258</v>
      </c>
      <c r="F2487">
        <v>2023</v>
      </c>
      <c r="G2487" t="s">
        <v>9228</v>
      </c>
      <c r="H2487" t="s">
        <v>9218</v>
      </c>
      <c r="I2487" s="40" t="s">
        <v>132</v>
      </c>
      <c r="J2487" s="41">
        <v>21.625999999999998</v>
      </c>
      <c r="M2487" s="41" t="s">
        <v>72</v>
      </c>
      <c r="N2487" s="41">
        <v>18.697839600000002</v>
      </c>
      <c r="O2487" s="41">
        <v>16.972084799999998</v>
      </c>
      <c r="P2487" s="41">
        <v>1.7257548</v>
      </c>
      <c r="R2487" s="38">
        <v>0.86460000000000004</v>
      </c>
      <c r="S2487" s="5"/>
      <c r="T2487" s="1" t="s">
        <v>11319</v>
      </c>
    </row>
    <row r="2488" spans="1:20" x14ac:dyDescent="0.25">
      <c r="A2488" t="s">
        <v>11318</v>
      </c>
      <c r="C2488" t="s">
        <v>10964</v>
      </c>
      <c r="E2488" s="2">
        <v>44321</v>
      </c>
      <c r="F2488">
        <v>2021</v>
      </c>
      <c r="G2488" t="s">
        <v>9292</v>
      </c>
      <c r="H2488" t="s">
        <v>9218</v>
      </c>
      <c r="I2488" s="40" t="s">
        <v>84</v>
      </c>
      <c r="J2488" s="41">
        <v>177.405</v>
      </c>
      <c r="M2488" s="41" t="s">
        <v>24</v>
      </c>
      <c r="N2488" s="41">
        <v>177.405</v>
      </c>
      <c r="O2488" s="41">
        <v>177.405</v>
      </c>
      <c r="P2488" s="41">
        <v>0</v>
      </c>
      <c r="S2488" s="5"/>
      <c r="T2488" s="1" t="s">
        <v>11321</v>
      </c>
    </row>
    <row r="2489" spans="1:20" x14ac:dyDescent="0.25">
      <c r="A2489" t="s">
        <v>11318</v>
      </c>
      <c r="C2489" t="s">
        <v>9504</v>
      </c>
      <c r="E2489" s="2">
        <v>45278</v>
      </c>
      <c r="F2489">
        <v>2023</v>
      </c>
      <c r="G2489" t="s">
        <v>9387</v>
      </c>
      <c r="H2489" t="s">
        <v>9452</v>
      </c>
      <c r="I2489" s="40" t="s">
        <v>9240</v>
      </c>
      <c r="J2489" s="41">
        <v>54.064999999999998</v>
      </c>
      <c r="M2489" s="41" t="s">
        <v>24</v>
      </c>
      <c r="N2489" s="41">
        <v>35.682899999999997</v>
      </c>
      <c r="O2489" s="41">
        <v>35.682899999999997</v>
      </c>
      <c r="P2489" s="41">
        <v>0</v>
      </c>
      <c r="R2489" s="38">
        <v>0.66</v>
      </c>
      <c r="S2489" s="5"/>
      <c r="T2489" s="1" t="s">
        <v>11319</v>
      </c>
    </row>
    <row r="2490" spans="1:20" x14ac:dyDescent="0.25">
      <c r="A2490" t="s">
        <v>11318</v>
      </c>
      <c r="C2490" t="s">
        <v>10207</v>
      </c>
      <c r="E2490" s="2">
        <v>44887</v>
      </c>
      <c r="F2490">
        <v>2022</v>
      </c>
      <c r="G2490" t="s">
        <v>9292</v>
      </c>
      <c r="H2490" t="s">
        <v>9229</v>
      </c>
      <c r="I2490" s="40" t="s">
        <v>141</v>
      </c>
      <c r="J2490" s="41">
        <v>105.3</v>
      </c>
      <c r="M2490" s="41" t="s">
        <v>24</v>
      </c>
      <c r="N2490" s="41">
        <v>105.3</v>
      </c>
      <c r="O2490" s="41">
        <v>105.3</v>
      </c>
      <c r="P2490" s="41">
        <v>0</v>
      </c>
      <c r="S2490" s="5"/>
      <c r="T2490" s="1" t="s">
        <v>11320</v>
      </c>
    </row>
    <row r="2491" spans="1:20" x14ac:dyDescent="0.25">
      <c r="A2491" t="s">
        <v>11318</v>
      </c>
      <c r="C2491" t="s">
        <v>10234</v>
      </c>
      <c r="E2491" s="2">
        <v>44900</v>
      </c>
      <c r="F2491">
        <v>2022</v>
      </c>
      <c r="G2491" t="s">
        <v>9292</v>
      </c>
      <c r="H2491" t="s">
        <v>9229</v>
      </c>
      <c r="I2491" s="40" t="s">
        <v>141</v>
      </c>
      <c r="J2491" s="41">
        <v>52.65</v>
      </c>
      <c r="M2491" s="41" t="s">
        <v>24</v>
      </c>
      <c r="N2491" s="41">
        <v>52.65</v>
      </c>
      <c r="O2491" s="41">
        <v>52.65</v>
      </c>
      <c r="P2491" s="41">
        <v>0</v>
      </c>
      <c r="S2491" s="5"/>
      <c r="T2491" s="1" t="s">
        <v>11320</v>
      </c>
    </row>
    <row r="2492" spans="1:20" x14ac:dyDescent="0.25">
      <c r="A2492" t="s">
        <v>11318</v>
      </c>
      <c r="C2492" t="s">
        <v>10138</v>
      </c>
      <c r="E2492" s="2">
        <v>44739</v>
      </c>
      <c r="F2492">
        <v>2022</v>
      </c>
      <c r="G2492" t="s">
        <v>9292</v>
      </c>
      <c r="H2492" t="s">
        <v>9229</v>
      </c>
      <c r="I2492" s="46" t="s">
        <v>141</v>
      </c>
      <c r="J2492" s="41">
        <v>75.816000000000003</v>
      </c>
      <c r="M2492" s="41" t="s">
        <v>24</v>
      </c>
      <c r="N2492" s="41">
        <v>75.816000000000003</v>
      </c>
      <c r="O2492" s="41">
        <v>75.816000000000003</v>
      </c>
      <c r="P2492" s="41">
        <v>0</v>
      </c>
      <c r="S2492" s="5"/>
      <c r="T2492" s="1" t="s">
        <v>11320</v>
      </c>
    </row>
    <row r="2493" spans="1:20" x14ac:dyDescent="0.25">
      <c r="A2493" t="s">
        <v>11318</v>
      </c>
      <c r="C2493" t="s">
        <v>10319</v>
      </c>
      <c r="E2493" s="2">
        <v>44377</v>
      </c>
      <c r="F2493">
        <v>2021</v>
      </c>
      <c r="G2493" t="s">
        <v>9273</v>
      </c>
      <c r="H2493" t="s">
        <v>9229</v>
      </c>
      <c r="I2493" s="40" t="s">
        <v>9256</v>
      </c>
      <c r="J2493" s="41">
        <v>82.789000000000001</v>
      </c>
      <c r="M2493" s="41" t="s">
        <v>72</v>
      </c>
      <c r="N2493" s="41">
        <v>48.845509999999997</v>
      </c>
      <c r="O2493" s="41">
        <v>43.050280000000001</v>
      </c>
      <c r="P2493" s="41">
        <v>5.795230000000001</v>
      </c>
      <c r="S2493" s="5"/>
      <c r="T2493" s="1" t="s">
        <v>11321</v>
      </c>
    </row>
    <row r="2494" spans="1:20" x14ac:dyDescent="0.25">
      <c r="A2494" t="s">
        <v>11318</v>
      </c>
      <c r="C2494" t="s">
        <v>10319</v>
      </c>
      <c r="E2494" s="2">
        <v>44742</v>
      </c>
      <c r="F2494">
        <v>2022</v>
      </c>
      <c r="G2494" t="s">
        <v>9273</v>
      </c>
      <c r="H2494" t="s">
        <v>9229</v>
      </c>
      <c r="I2494" s="40" t="s">
        <v>9256</v>
      </c>
      <c r="J2494" s="41">
        <v>32.643000000000001</v>
      </c>
      <c r="M2494" s="41" t="s">
        <v>72</v>
      </c>
      <c r="N2494" s="41">
        <v>19.2699</v>
      </c>
      <c r="O2494" s="41">
        <v>16.953299999999999</v>
      </c>
      <c r="P2494" s="41">
        <v>2.3166000000000002</v>
      </c>
      <c r="S2494" s="5"/>
      <c r="T2494" s="1" t="s">
        <v>11320</v>
      </c>
    </row>
    <row r="2495" spans="1:20" x14ac:dyDescent="0.25">
      <c r="A2495" t="s">
        <v>11318</v>
      </c>
      <c r="C2495" t="s">
        <v>10744</v>
      </c>
      <c r="E2495" s="2">
        <v>44313</v>
      </c>
      <c r="F2495">
        <v>2021</v>
      </c>
      <c r="G2495" t="s">
        <v>9261</v>
      </c>
      <c r="H2495" t="s">
        <v>9218</v>
      </c>
      <c r="I2495" s="40" t="s">
        <v>141</v>
      </c>
      <c r="J2495" s="41">
        <v>56.414790000000011</v>
      </c>
      <c r="M2495" s="41" t="s">
        <v>24</v>
      </c>
      <c r="N2495" s="41">
        <v>56.414790000000011</v>
      </c>
      <c r="O2495" s="41">
        <v>56.414790000000011</v>
      </c>
      <c r="P2495" s="41">
        <v>0</v>
      </c>
      <c r="S2495" s="5"/>
      <c r="T2495" s="1" t="s">
        <v>11321</v>
      </c>
    </row>
    <row r="2496" spans="1:20" x14ac:dyDescent="0.25">
      <c r="A2496" t="s">
        <v>11318</v>
      </c>
      <c r="C2496" t="s">
        <v>10744</v>
      </c>
      <c r="E2496" s="2">
        <v>44313</v>
      </c>
      <c r="F2496">
        <v>2021</v>
      </c>
      <c r="G2496" t="s">
        <v>9261</v>
      </c>
      <c r="H2496" t="s">
        <v>9218</v>
      </c>
      <c r="I2496" s="40" t="s">
        <v>141</v>
      </c>
      <c r="J2496" s="41">
        <v>2.3654000000000002</v>
      </c>
      <c r="M2496" s="41" t="s">
        <v>24</v>
      </c>
      <c r="N2496" s="41">
        <v>2.3654000000000002</v>
      </c>
      <c r="O2496" s="41">
        <v>2.3654000000000002</v>
      </c>
      <c r="P2496" s="41">
        <v>0</v>
      </c>
      <c r="S2496" s="5"/>
      <c r="T2496" s="1" t="s">
        <v>11321</v>
      </c>
    </row>
    <row r="2497" spans="1:20" x14ac:dyDescent="0.25">
      <c r="A2497" t="s">
        <v>11318</v>
      </c>
      <c r="C2497" t="s">
        <v>10878</v>
      </c>
      <c r="E2497" s="2">
        <v>44515</v>
      </c>
      <c r="F2497">
        <v>2021</v>
      </c>
      <c r="G2497" t="s">
        <v>4726</v>
      </c>
      <c r="H2497" t="s">
        <v>9218</v>
      </c>
      <c r="I2497" s="40" t="s">
        <v>361</v>
      </c>
      <c r="J2497" s="41">
        <v>360.7235</v>
      </c>
      <c r="M2497" s="41" t="s">
        <v>72</v>
      </c>
      <c r="N2497" s="41">
        <v>22.944379999999999</v>
      </c>
      <c r="O2497" s="41">
        <v>7.0962000000000005</v>
      </c>
      <c r="P2497" s="41">
        <v>15.848180000000001</v>
      </c>
      <c r="S2497" s="5"/>
      <c r="T2497" s="1" t="s">
        <v>11321</v>
      </c>
    </row>
    <row r="2498" spans="1:20" x14ac:dyDescent="0.25">
      <c r="A2498" t="s">
        <v>11318</v>
      </c>
      <c r="C2498" t="s">
        <v>10142</v>
      </c>
      <c r="E2498" s="2">
        <v>44638</v>
      </c>
      <c r="F2498">
        <v>2022</v>
      </c>
      <c r="G2498" t="s">
        <v>4726</v>
      </c>
      <c r="H2498" t="s">
        <v>9218</v>
      </c>
      <c r="I2498" s="40" t="s">
        <v>9240</v>
      </c>
      <c r="J2498" s="41">
        <v>36.854999999999997</v>
      </c>
      <c r="M2498" s="41" t="s">
        <v>24</v>
      </c>
      <c r="N2498" s="41">
        <v>20.6388</v>
      </c>
      <c r="O2498" s="41">
        <v>20.6388</v>
      </c>
      <c r="P2498" s="41">
        <v>0</v>
      </c>
      <c r="S2498" s="5"/>
      <c r="T2498" s="1" t="s">
        <v>11320</v>
      </c>
    </row>
    <row r="2499" spans="1:20" x14ac:dyDescent="0.25">
      <c r="A2499" t="s">
        <v>11318</v>
      </c>
      <c r="C2499" t="s">
        <v>10873</v>
      </c>
      <c r="E2499" s="2">
        <v>44390</v>
      </c>
      <c r="F2499">
        <v>2021</v>
      </c>
      <c r="G2499" t="s">
        <v>9380</v>
      </c>
      <c r="H2499" t="s">
        <v>9224</v>
      </c>
      <c r="I2499" s="40" t="s">
        <v>9225</v>
      </c>
      <c r="J2499" s="41">
        <v>230.62650000000002</v>
      </c>
      <c r="M2499" s="41" t="s">
        <v>72</v>
      </c>
      <c r="N2499" s="41">
        <v>69.187950000000001</v>
      </c>
      <c r="O2499" s="41">
        <v>57.597490000000008</v>
      </c>
      <c r="P2499" s="41">
        <v>11.472189999999999</v>
      </c>
      <c r="S2499" s="5"/>
      <c r="T2499" s="1" t="s">
        <v>11321</v>
      </c>
    </row>
    <row r="2500" spans="1:20" x14ac:dyDescent="0.25">
      <c r="A2500" t="s">
        <v>11318</v>
      </c>
      <c r="C2500" t="s">
        <v>9514</v>
      </c>
      <c r="E2500" s="2">
        <v>45112</v>
      </c>
      <c r="F2500">
        <v>2023</v>
      </c>
      <c r="G2500" t="s">
        <v>8865</v>
      </c>
      <c r="H2500" t="s">
        <v>9224</v>
      </c>
      <c r="I2500" s="40" t="s">
        <v>9225</v>
      </c>
      <c r="J2500" s="41">
        <v>17.408930000000002</v>
      </c>
      <c r="M2500" s="41" t="s">
        <v>72</v>
      </c>
      <c r="N2500" s="41">
        <v>5.2226789999999994</v>
      </c>
      <c r="O2500" s="41">
        <v>2.6113394999999997</v>
      </c>
      <c r="P2500" s="41">
        <v>2.6113394999999997</v>
      </c>
      <c r="R2500" s="38">
        <v>0.3</v>
      </c>
      <c r="S2500" s="5"/>
      <c r="T2500" s="1" t="s">
        <v>11319</v>
      </c>
    </row>
    <row r="2501" spans="1:20" x14ac:dyDescent="0.25">
      <c r="A2501" t="s">
        <v>11318</v>
      </c>
      <c r="C2501" t="s">
        <v>9514</v>
      </c>
      <c r="E2501" s="2">
        <v>45112</v>
      </c>
      <c r="F2501">
        <v>2023</v>
      </c>
      <c r="G2501" t="s">
        <v>6328</v>
      </c>
      <c r="H2501" t="s">
        <v>9224</v>
      </c>
      <c r="I2501" s="40" t="s">
        <v>9225</v>
      </c>
      <c r="J2501" s="41">
        <v>10.542674999999999</v>
      </c>
      <c r="M2501" s="41" t="s">
        <v>72</v>
      </c>
      <c r="N2501" s="41">
        <v>3.1628024999999997</v>
      </c>
      <c r="O2501" s="41">
        <v>1.5814012499999999</v>
      </c>
      <c r="P2501" s="41">
        <v>1.5814012499999999</v>
      </c>
      <c r="R2501" s="38">
        <v>0.3</v>
      </c>
      <c r="S2501" s="5"/>
      <c r="T2501" s="1" t="s">
        <v>11319</v>
      </c>
    </row>
    <row r="2502" spans="1:20" x14ac:dyDescent="0.25">
      <c r="A2502" t="s">
        <v>11318</v>
      </c>
      <c r="C2502" t="s">
        <v>10985</v>
      </c>
      <c r="E2502" s="2">
        <v>44546</v>
      </c>
      <c r="F2502">
        <v>2021</v>
      </c>
      <c r="G2502" t="s">
        <v>9387</v>
      </c>
      <c r="H2502" t="s">
        <v>10711</v>
      </c>
      <c r="I2502" s="40" t="s">
        <v>84</v>
      </c>
      <c r="J2502" s="41">
        <v>39.265640000000005</v>
      </c>
      <c r="M2502" s="41" t="s">
        <v>24</v>
      </c>
      <c r="N2502" s="41">
        <v>39.265640000000005</v>
      </c>
      <c r="O2502" s="41">
        <v>39.265640000000005</v>
      </c>
      <c r="P2502" s="41">
        <v>0</v>
      </c>
      <c r="S2502" s="5"/>
      <c r="T2502" s="1" t="s">
        <v>11321</v>
      </c>
    </row>
    <row r="2503" spans="1:20" x14ac:dyDescent="0.25">
      <c r="A2503" t="s">
        <v>11318</v>
      </c>
      <c r="C2503" t="s">
        <v>10357</v>
      </c>
      <c r="E2503" s="2">
        <v>44901</v>
      </c>
      <c r="F2503">
        <v>2022</v>
      </c>
      <c r="G2503" t="s">
        <v>9261</v>
      </c>
      <c r="H2503" t="s">
        <v>9452</v>
      </c>
      <c r="I2503" s="40" t="s">
        <v>141</v>
      </c>
      <c r="J2503" s="41">
        <v>22.113</v>
      </c>
      <c r="M2503" s="41" t="s">
        <v>24</v>
      </c>
      <c r="N2503" s="41">
        <v>22.113</v>
      </c>
      <c r="O2503" s="41">
        <v>22.113</v>
      </c>
      <c r="P2503" s="41">
        <v>0</v>
      </c>
      <c r="S2503" s="5"/>
      <c r="T2503" s="1" t="s">
        <v>11320</v>
      </c>
    </row>
    <row r="2504" spans="1:20" x14ac:dyDescent="0.25">
      <c r="A2504" t="s">
        <v>11318</v>
      </c>
      <c r="C2504" t="s">
        <v>10922</v>
      </c>
      <c r="E2504" s="2">
        <v>44530</v>
      </c>
      <c r="F2504">
        <v>2021</v>
      </c>
      <c r="G2504" t="s">
        <v>9373</v>
      </c>
      <c r="H2504" t="s">
        <v>10711</v>
      </c>
      <c r="I2504" s="46" t="s">
        <v>141</v>
      </c>
      <c r="J2504" s="41">
        <v>41.394500000000001</v>
      </c>
      <c r="M2504" s="41" t="s">
        <v>24</v>
      </c>
      <c r="N2504" s="41">
        <v>41.394500000000001</v>
      </c>
      <c r="O2504" s="41">
        <v>41.394500000000001</v>
      </c>
      <c r="P2504" s="41">
        <v>0</v>
      </c>
      <c r="S2504" s="5"/>
      <c r="T2504" s="1" t="s">
        <v>11321</v>
      </c>
    </row>
    <row r="2505" spans="1:20" x14ac:dyDescent="0.25">
      <c r="A2505" t="s">
        <v>11318</v>
      </c>
      <c r="C2505" t="s">
        <v>9921</v>
      </c>
      <c r="E2505" s="2">
        <v>45282</v>
      </c>
      <c r="F2505">
        <v>2023</v>
      </c>
      <c r="G2505" t="s">
        <v>9279</v>
      </c>
      <c r="H2505" t="s">
        <v>9452</v>
      </c>
      <c r="I2505" s="40" t="s">
        <v>9237</v>
      </c>
      <c r="J2505" s="41">
        <v>30.276399999999999</v>
      </c>
      <c r="M2505" s="41" t="s">
        <v>72</v>
      </c>
      <c r="N2505" s="41">
        <v>30.276399999999999</v>
      </c>
      <c r="O2505" s="41">
        <v>17.445261680000002</v>
      </c>
      <c r="P2505" s="41">
        <v>12.831138319999999</v>
      </c>
      <c r="R2505" s="38">
        <v>1</v>
      </c>
      <c r="S2505" s="5"/>
      <c r="T2505" s="1" t="s">
        <v>11319</v>
      </c>
    </row>
    <row r="2506" spans="1:20" x14ac:dyDescent="0.25">
      <c r="A2506" t="s">
        <v>11318</v>
      </c>
      <c r="C2506" t="s">
        <v>10082</v>
      </c>
      <c r="E2506" s="2">
        <v>44719</v>
      </c>
      <c r="F2506">
        <v>2022</v>
      </c>
      <c r="G2506" t="s">
        <v>9276</v>
      </c>
      <c r="H2506" t="s">
        <v>9218</v>
      </c>
      <c r="I2506" s="40" t="s">
        <v>9240</v>
      </c>
      <c r="J2506" s="41">
        <v>15.794999999999998</v>
      </c>
      <c r="M2506" s="41" t="s">
        <v>11395</v>
      </c>
      <c r="N2506" s="41">
        <v>0</v>
      </c>
      <c r="O2506" s="41">
        <v>0</v>
      </c>
      <c r="P2506" s="41">
        <v>0</v>
      </c>
      <c r="S2506" s="5"/>
      <c r="T2506" s="1" t="s">
        <v>11320</v>
      </c>
    </row>
    <row r="2507" spans="1:20" x14ac:dyDescent="0.25">
      <c r="A2507" t="s">
        <v>11318</v>
      </c>
      <c r="C2507" t="s">
        <v>10082</v>
      </c>
      <c r="E2507" s="2">
        <v>44719</v>
      </c>
      <c r="F2507">
        <v>2022</v>
      </c>
      <c r="G2507" t="s">
        <v>768</v>
      </c>
      <c r="H2507" t="s">
        <v>9218</v>
      </c>
      <c r="I2507" s="40" t="s">
        <v>9240</v>
      </c>
      <c r="J2507" s="41">
        <v>36.854999999999997</v>
      </c>
      <c r="M2507" s="41" t="s">
        <v>11395</v>
      </c>
      <c r="N2507" s="41">
        <v>0</v>
      </c>
      <c r="O2507" s="41">
        <v>0</v>
      </c>
      <c r="P2507" s="41">
        <v>0</v>
      </c>
      <c r="S2507" s="5"/>
      <c r="T2507" s="1" t="s">
        <v>11320</v>
      </c>
    </row>
    <row r="2508" spans="1:20" x14ac:dyDescent="0.25">
      <c r="A2508" t="s">
        <v>11318</v>
      </c>
      <c r="C2508" t="s">
        <v>10197</v>
      </c>
      <c r="E2508" s="2">
        <v>44680</v>
      </c>
      <c r="F2508">
        <v>2022</v>
      </c>
      <c r="G2508" t="s">
        <v>9228</v>
      </c>
      <c r="H2508" t="s">
        <v>9229</v>
      </c>
      <c r="I2508" s="40" t="s">
        <v>9234</v>
      </c>
      <c r="J2508" s="41">
        <v>84.24</v>
      </c>
      <c r="M2508" s="41" t="s">
        <v>72</v>
      </c>
      <c r="N2508" s="41">
        <v>44.857799999999997</v>
      </c>
      <c r="O2508" s="41">
        <v>9.8981999999999992</v>
      </c>
      <c r="P2508" s="41">
        <v>34.959600000000002</v>
      </c>
      <c r="S2508" s="5"/>
      <c r="T2508" s="1" t="s">
        <v>11320</v>
      </c>
    </row>
    <row r="2509" spans="1:20" x14ac:dyDescent="0.25">
      <c r="A2509" t="s">
        <v>11318</v>
      </c>
      <c r="C2509" t="s">
        <v>10851</v>
      </c>
      <c r="E2509" s="2">
        <v>44547</v>
      </c>
      <c r="F2509">
        <v>2021</v>
      </c>
      <c r="G2509" t="s">
        <v>9228</v>
      </c>
      <c r="H2509" t="s">
        <v>9229</v>
      </c>
      <c r="I2509" s="40" t="s">
        <v>132</v>
      </c>
      <c r="J2509" s="41">
        <v>118.27000000000001</v>
      </c>
      <c r="M2509" s="41" t="s">
        <v>72</v>
      </c>
      <c r="N2509" s="41">
        <v>60.554240000000007</v>
      </c>
      <c r="O2509" s="41">
        <v>48.727240000000009</v>
      </c>
      <c r="P2509" s="41">
        <v>11.827000000000002</v>
      </c>
      <c r="S2509" s="5"/>
      <c r="T2509" s="1" t="s">
        <v>11321</v>
      </c>
    </row>
    <row r="2510" spans="1:20" x14ac:dyDescent="0.25">
      <c r="A2510" t="s">
        <v>11318</v>
      </c>
      <c r="C2510" t="s">
        <v>10850</v>
      </c>
      <c r="E2510" s="2">
        <v>44487</v>
      </c>
      <c r="F2510">
        <v>2021</v>
      </c>
      <c r="G2510" t="s">
        <v>9228</v>
      </c>
      <c r="H2510" t="s">
        <v>9229</v>
      </c>
      <c r="I2510" s="40" t="s">
        <v>132</v>
      </c>
      <c r="J2510" s="41">
        <v>206.97250000000003</v>
      </c>
      <c r="M2510" s="41" t="s">
        <v>24</v>
      </c>
      <c r="N2510" s="41">
        <v>143.81631999999999</v>
      </c>
      <c r="O2510" s="41">
        <v>143.81631999999999</v>
      </c>
      <c r="P2510" s="41">
        <v>0</v>
      </c>
      <c r="S2510" s="5"/>
      <c r="T2510" s="1" t="s">
        <v>11321</v>
      </c>
    </row>
    <row r="2511" spans="1:20" x14ac:dyDescent="0.25">
      <c r="A2511" t="s">
        <v>11318</v>
      </c>
      <c r="C2511" t="s">
        <v>9541</v>
      </c>
      <c r="E2511" s="2">
        <v>45110</v>
      </c>
      <c r="F2511">
        <v>2023</v>
      </c>
      <c r="G2511" t="s">
        <v>9426</v>
      </c>
      <c r="H2511" t="s">
        <v>9452</v>
      </c>
      <c r="I2511" s="40" t="s">
        <v>9262</v>
      </c>
      <c r="J2511" s="41">
        <v>41.002896</v>
      </c>
      <c r="M2511" s="41" t="s">
        <v>11395</v>
      </c>
      <c r="N2511" s="41">
        <v>0</v>
      </c>
      <c r="O2511" s="41">
        <v>0</v>
      </c>
      <c r="P2511" s="41">
        <v>0</v>
      </c>
      <c r="R2511" s="38"/>
      <c r="S2511" s="5"/>
      <c r="T2511" s="1" t="s">
        <v>11319</v>
      </c>
    </row>
    <row r="2512" spans="1:20" x14ac:dyDescent="0.25">
      <c r="A2512" t="s">
        <v>11318</v>
      </c>
      <c r="C2512" t="s">
        <v>9541</v>
      </c>
      <c r="E2512" s="2">
        <v>45110</v>
      </c>
      <c r="F2512">
        <v>2023</v>
      </c>
      <c r="G2512" t="s">
        <v>7066</v>
      </c>
      <c r="H2512" t="s">
        <v>9452</v>
      </c>
      <c r="I2512" s="40" t="s">
        <v>9262</v>
      </c>
      <c r="J2512" s="41">
        <v>2.249104</v>
      </c>
      <c r="M2512" s="41" t="s">
        <v>11395</v>
      </c>
      <c r="N2512" s="41">
        <v>0</v>
      </c>
      <c r="O2512" s="41">
        <v>0</v>
      </c>
      <c r="P2512" s="41">
        <v>0</v>
      </c>
      <c r="R2512" s="38"/>
      <c r="S2512" s="5"/>
      <c r="T2512" s="1" t="s">
        <v>11319</v>
      </c>
    </row>
    <row r="2513" spans="1:20" x14ac:dyDescent="0.25">
      <c r="A2513" t="s">
        <v>11318</v>
      </c>
      <c r="C2513" t="s">
        <v>9552</v>
      </c>
      <c r="E2513" s="2">
        <v>45021</v>
      </c>
      <c r="F2513">
        <v>2023</v>
      </c>
      <c r="G2513" t="s">
        <v>9387</v>
      </c>
      <c r="H2513" t="s">
        <v>318</v>
      </c>
      <c r="I2513" s="40" t="s">
        <v>9225</v>
      </c>
      <c r="J2513" s="41">
        <v>216.26</v>
      </c>
      <c r="M2513" s="41" t="s">
        <v>24</v>
      </c>
      <c r="N2513" s="41">
        <v>1.0812999999999999</v>
      </c>
      <c r="O2513" s="41">
        <v>1.0812999999999999</v>
      </c>
      <c r="P2513" s="41">
        <v>0</v>
      </c>
      <c r="R2513" s="38">
        <v>5.0000000000000001E-3</v>
      </c>
      <c r="S2513" s="5"/>
      <c r="T2513" s="1" t="s">
        <v>11319</v>
      </c>
    </row>
    <row r="2514" spans="1:20" x14ac:dyDescent="0.25">
      <c r="A2514" t="s">
        <v>11318</v>
      </c>
      <c r="C2514" t="s">
        <v>10848</v>
      </c>
      <c r="E2514" s="2">
        <v>44322</v>
      </c>
      <c r="F2514">
        <v>2021</v>
      </c>
      <c r="G2514" t="s">
        <v>9284</v>
      </c>
      <c r="H2514" t="s">
        <v>9218</v>
      </c>
      <c r="I2514" s="40" t="s">
        <v>132</v>
      </c>
      <c r="J2514" s="41">
        <v>354.81</v>
      </c>
      <c r="M2514" s="41" t="s">
        <v>24</v>
      </c>
      <c r="N2514" s="41">
        <v>70.962000000000003</v>
      </c>
      <c r="O2514" s="41">
        <v>70.962000000000003</v>
      </c>
      <c r="P2514" s="41">
        <v>0</v>
      </c>
      <c r="S2514" s="5"/>
      <c r="T2514" s="1" t="s">
        <v>11321</v>
      </c>
    </row>
    <row r="2515" spans="1:20" x14ac:dyDescent="0.25">
      <c r="A2515" t="s">
        <v>11318</v>
      </c>
      <c r="C2515" t="s">
        <v>9343</v>
      </c>
      <c r="E2515" s="2">
        <v>45127</v>
      </c>
      <c r="F2515">
        <v>2023</v>
      </c>
      <c r="G2515" t="s">
        <v>9273</v>
      </c>
      <c r="H2515" t="s">
        <v>9218</v>
      </c>
      <c r="I2515" s="40" t="s">
        <v>9234</v>
      </c>
      <c r="J2515" s="41">
        <v>54.064999999999998</v>
      </c>
      <c r="M2515" s="41" t="s">
        <v>25</v>
      </c>
      <c r="N2515" s="41">
        <v>16.2195</v>
      </c>
      <c r="O2515" s="41">
        <v>0</v>
      </c>
      <c r="P2515" s="41">
        <v>16.2195</v>
      </c>
      <c r="R2515" s="38">
        <v>0.3</v>
      </c>
      <c r="S2515" s="5"/>
      <c r="T2515" s="1" t="s">
        <v>11319</v>
      </c>
    </row>
    <row r="2516" spans="1:20" x14ac:dyDescent="0.25">
      <c r="A2516" t="s">
        <v>11318</v>
      </c>
      <c r="C2516" t="s">
        <v>10081</v>
      </c>
      <c r="E2516" s="2">
        <v>44925</v>
      </c>
      <c r="F2516">
        <v>2022</v>
      </c>
      <c r="G2516" t="s">
        <v>14346</v>
      </c>
      <c r="H2516" t="s">
        <v>9218</v>
      </c>
      <c r="I2516" s="40" t="s">
        <v>9240</v>
      </c>
      <c r="J2516" s="41">
        <v>27.378</v>
      </c>
      <c r="M2516" s="41" t="s">
        <v>24</v>
      </c>
      <c r="N2516" s="41">
        <v>4.7385000000000002</v>
      </c>
      <c r="O2516" s="41">
        <v>4.7385000000000002</v>
      </c>
      <c r="P2516" s="41">
        <v>0</v>
      </c>
      <c r="S2516" s="5"/>
      <c r="T2516" s="1" t="s">
        <v>11320</v>
      </c>
    </row>
    <row r="2517" spans="1:20" x14ac:dyDescent="0.25">
      <c r="A2517" t="s">
        <v>11318</v>
      </c>
      <c r="C2517" t="s">
        <v>9307</v>
      </c>
      <c r="E2517" s="2">
        <v>45280</v>
      </c>
      <c r="F2517">
        <v>2023</v>
      </c>
      <c r="G2517" t="s">
        <v>9261</v>
      </c>
      <c r="H2517" t="s">
        <v>9218</v>
      </c>
      <c r="I2517" s="40" t="s">
        <v>132</v>
      </c>
      <c r="J2517" s="41">
        <v>54.064999999999998</v>
      </c>
      <c r="M2517" s="41" t="s">
        <v>72</v>
      </c>
      <c r="N2517" s="41">
        <v>54.064999999999998</v>
      </c>
      <c r="O2517" s="41">
        <v>52.313293999999999</v>
      </c>
      <c r="P2517" s="41">
        <v>1.751706</v>
      </c>
      <c r="R2517" s="38">
        <v>1</v>
      </c>
      <c r="S2517" s="5"/>
      <c r="T2517" s="1" t="s">
        <v>11319</v>
      </c>
    </row>
    <row r="2518" spans="1:20" x14ac:dyDescent="0.25">
      <c r="A2518" t="s">
        <v>11318</v>
      </c>
      <c r="C2518" t="s">
        <v>9796</v>
      </c>
      <c r="E2518" s="2">
        <v>45278</v>
      </c>
      <c r="F2518">
        <v>2023</v>
      </c>
      <c r="G2518" t="s">
        <v>8808</v>
      </c>
      <c r="H2518" t="s">
        <v>9218</v>
      </c>
      <c r="I2518" s="40" t="s">
        <v>84</v>
      </c>
      <c r="J2518" s="41">
        <v>189.22749999999999</v>
      </c>
      <c r="M2518" s="41" t="s">
        <v>24</v>
      </c>
      <c r="N2518" s="41">
        <v>189.22749999999999</v>
      </c>
      <c r="O2518" s="41">
        <v>189.22749999999999</v>
      </c>
      <c r="P2518" s="41">
        <v>0</v>
      </c>
      <c r="R2518" s="38">
        <v>1</v>
      </c>
      <c r="S2518" s="5"/>
      <c r="T2518" s="1" t="s">
        <v>11319</v>
      </c>
    </row>
    <row r="2519" spans="1:20" x14ac:dyDescent="0.25">
      <c r="A2519" t="s">
        <v>11318</v>
      </c>
      <c r="C2519" t="s">
        <v>10316</v>
      </c>
      <c r="E2519" s="2">
        <v>44915</v>
      </c>
      <c r="F2519">
        <v>2022</v>
      </c>
      <c r="G2519" t="s">
        <v>9243</v>
      </c>
      <c r="H2519" t="s">
        <v>9218</v>
      </c>
      <c r="I2519" s="40" t="s">
        <v>9262</v>
      </c>
      <c r="J2519" s="41">
        <v>126.35999999999999</v>
      </c>
      <c r="M2519" s="41" t="s">
        <v>24</v>
      </c>
      <c r="N2519" s="41">
        <v>71.2881</v>
      </c>
      <c r="O2519" s="41">
        <v>71.2881</v>
      </c>
      <c r="P2519" s="41">
        <v>0</v>
      </c>
      <c r="S2519" s="5"/>
      <c r="T2519" s="1" t="s">
        <v>11320</v>
      </c>
    </row>
    <row r="2520" spans="1:20" x14ac:dyDescent="0.25">
      <c r="A2520" t="s">
        <v>11318</v>
      </c>
      <c r="C2520" t="s">
        <v>9649</v>
      </c>
      <c r="E2520" s="2">
        <v>45182</v>
      </c>
      <c r="F2520">
        <v>2023</v>
      </c>
      <c r="G2520" t="s">
        <v>9284</v>
      </c>
      <c r="H2520" t="s">
        <v>9218</v>
      </c>
      <c r="I2520" s="40" t="s">
        <v>9262</v>
      </c>
      <c r="J2520" s="41">
        <v>10.812999999999999</v>
      </c>
      <c r="M2520" s="41" t="s">
        <v>24</v>
      </c>
      <c r="N2520" s="41">
        <v>1.2975599999999998</v>
      </c>
      <c r="O2520" s="41">
        <v>1.2975599999999998</v>
      </c>
      <c r="P2520" s="41">
        <v>0</v>
      </c>
      <c r="R2520" s="38">
        <v>0.12</v>
      </c>
      <c r="S2520" s="5"/>
      <c r="T2520" s="1" t="s">
        <v>11319</v>
      </c>
    </row>
    <row r="2521" spans="1:20" x14ac:dyDescent="0.25">
      <c r="A2521" t="s">
        <v>11318</v>
      </c>
      <c r="C2521" t="s">
        <v>9649</v>
      </c>
      <c r="E2521" s="2">
        <v>45182</v>
      </c>
      <c r="F2521">
        <v>2023</v>
      </c>
      <c r="G2521" t="s">
        <v>9276</v>
      </c>
      <c r="H2521" t="s">
        <v>9218</v>
      </c>
      <c r="I2521" s="40" t="s">
        <v>9262</v>
      </c>
      <c r="J2521" s="41">
        <v>179.49579999999997</v>
      </c>
      <c r="M2521" s="41" t="s">
        <v>24</v>
      </c>
      <c r="N2521" s="41">
        <v>21.539496</v>
      </c>
      <c r="O2521" s="41">
        <v>21.539496</v>
      </c>
      <c r="P2521" s="41">
        <v>0</v>
      </c>
      <c r="R2521" s="38">
        <v>0.12</v>
      </c>
      <c r="S2521" s="5"/>
      <c r="T2521" s="1" t="s">
        <v>11319</v>
      </c>
    </row>
    <row r="2522" spans="1:20" x14ac:dyDescent="0.25">
      <c r="A2522" t="s">
        <v>11318</v>
      </c>
      <c r="C2522" t="s">
        <v>9649</v>
      </c>
      <c r="E2522" s="2">
        <v>45182</v>
      </c>
      <c r="F2522">
        <v>2023</v>
      </c>
      <c r="G2522" t="s">
        <v>768</v>
      </c>
      <c r="H2522" t="s">
        <v>9218</v>
      </c>
      <c r="I2522" s="40" t="s">
        <v>9262</v>
      </c>
      <c r="J2522" s="41">
        <v>25.9512</v>
      </c>
      <c r="M2522" s="41" t="s">
        <v>24</v>
      </c>
      <c r="N2522" s="41">
        <v>3.1141439999999996</v>
      </c>
      <c r="O2522" s="41">
        <v>3.1141439999999996</v>
      </c>
      <c r="P2522" s="41">
        <v>0</v>
      </c>
      <c r="R2522" s="38">
        <v>0.12</v>
      </c>
      <c r="S2522" s="5"/>
      <c r="T2522" s="1" t="s">
        <v>11319</v>
      </c>
    </row>
    <row r="2523" spans="1:20" x14ac:dyDescent="0.25">
      <c r="A2523" t="s">
        <v>11318</v>
      </c>
      <c r="C2523" t="s">
        <v>10991</v>
      </c>
      <c r="E2523" s="2">
        <v>44498</v>
      </c>
      <c r="F2523">
        <v>2021</v>
      </c>
      <c r="G2523" t="s">
        <v>255</v>
      </c>
      <c r="H2523" t="s">
        <v>9224</v>
      </c>
      <c r="I2523" s="40" t="s">
        <v>9225</v>
      </c>
      <c r="J2523" s="41">
        <v>23.654000000000003</v>
      </c>
      <c r="M2523" s="41" t="s">
        <v>24</v>
      </c>
      <c r="N2523" s="41">
        <v>0.23654000000000003</v>
      </c>
      <c r="O2523" s="41">
        <v>0.23654000000000003</v>
      </c>
      <c r="P2523" s="41">
        <v>0</v>
      </c>
      <c r="S2523" s="5"/>
      <c r="T2523" s="1" t="s">
        <v>11321</v>
      </c>
    </row>
    <row r="2524" spans="1:20" x14ac:dyDescent="0.25">
      <c r="A2524" t="s">
        <v>11318</v>
      </c>
      <c r="C2524" t="s">
        <v>10786</v>
      </c>
      <c r="E2524" s="2">
        <v>44222</v>
      </c>
      <c r="F2524">
        <v>2021</v>
      </c>
      <c r="G2524" t="s">
        <v>9364</v>
      </c>
      <c r="H2524" t="s">
        <v>9229</v>
      </c>
      <c r="I2524" s="40" t="s">
        <v>9240</v>
      </c>
      <c r="J2524" s="41">
        <v>443.51250000000005</v>
      </c>
      <c r="M2524" s="41" t="s">
        <v>25</v>
      </c>
      <c r="N2524" s="41">
        <v>350.43401000000006</v>
      </c>
      <c r="O2524" s="41">
        <v>0</v>
      </c>
      <c r="P2524" s="41">
        <v>350.43401000000006</v>
      </c>
      <c r="S2524" s="5"/>
      <c r="T2524" s="1" t="s">
        <v>11321</v>
      </c>
    </row>
    <row r="2525" spans="1:20" x14ac:dyDescent="0.25">
      <c r="A2525" t="s">
        <v>11318</v>
      </c>
      <c r="C2525" t="s">
        <v>10826</v>
      </c>
      <c r="E2525" s="2">
        <v>44306</v>
      </c>
      <c r="F2525">
        <v>2021</v>
      </c>
      <c r="G2525" t="s">
        <v>4726</v>
      </c>
      <c r="H2525" t="s">
        <v>9218</v>
      </c>
      <c r="I2525" s="40" t="s">
        <v>361</v>
      </c>
      <c r="J2525" s="41">
        <v>295.67500000000001</v>
      </c>
      <c r="M2525" s="41" t="s">
        <v>25</v>
      </c>
      <c r="N2525" s="41">
        <v>29.567500000000003</v>
      </c>
      <c r="O2525" s="41">
        <v>0</v>
      </c>
      <c r="P2525" s="41">
        <v>29.567500000000003</v>
      </c>
      <c r="S2525" s="5"/>
      <c r="T2525" s="1" t="s">
        <v>11321</v>
      </c>
    </row>
    <row r="2526" spans="1:20" x14ac:dyDescent="0.25">
      <c r="A2526" t="s">
        <v>11318</v>
      </c>
      <c r="C2526" t="s">
        <v>10926</v>
      </c>
      <c r="E2526" s="2">
        <v>44239</v>
      </c>
      <c r="F2526">
        <v>2021</v>
      </c>
      <c r="G2526" t="s">
        <v>9273</v>
      </c>
      <c r="H2526" t="s">
        <v>9229</v>
      </c>
      <c r="I2526" s="40" t="s">
        <v>361</v>
      </c>
      <c r="J2526" s="41">
        <v>1182.7</v>
      </c>
      <c r="M2526" s="41" t="s">
        <v>24</v>
      </c>
      <c r="N2526" s="41">
        <v>118.27000000000001</v>
      </c>
      <c r="O2526" s="41">
        <v>118.27000000000001</v>
      </c>
      <c r="P2526" s="41">
        <v>0</v>
      </c>
      <c r="S2526" s="5"/>
      <c r="T2526" s="1" t="s">
        <v>11321</v>
      </c>
    </row>
    <row r="2527" spans="1:20" x14ac:dyDescent="0.25">
      <c r="A2527" t="s">
        <v>11318</v>
      </c>
      <c r="C2527" t="s">
        <v>10862</v>
      </c>
      <c r="E2527" s="2">
        <v>44368</v>
      </c>
      <c r="F2527">
        <v>2021</v>
      </c>
      <c r="G2527" t="s">
        <v>8808</v>
      </c>
      <c r="H2527" t="s">
        <v>9224</v>
      </c>
      <c r="I2527" s="40" t="s">
        <v>9225</v>
      </c>
      <c r="J2527" s="41">
        <v>118.27000000000001</v>
      </c>
      <c r="M2527" s="41" t="s">
        <v>24</v>
      </c>
      <c r="N2527" s="41">
        <v>1.1827000000000001</v>
      </c>
      <c r="O2527" s="41">
        <v>1.1827000000000001</v>
      </c>
      <c r="P2527" s="41">
        <v>0</v>
      </c>
      <c r="S2527" s="5"/>
      <c r="T2527" s="1" t="s">
        <v>11321</v>
      </c>
    </row>
    <row r="2528" spans="1:20" x14ac:dyDescent="0.25">
      <c r="A2528" t="s">
        <v>11318</v>
      </c>
      <c r="C2528" t="s">
        <v>10825</v>
      </c>
      <c r="E2528" s="2">
        <v>44365</v>
      </c>
      <c r="F2528">
        <v>2021</v>
      </c>
      <c r="G2528" t="s">
        <v>6429</v>
      </c>
      <c r="H2528" t="s">
        <v>9224</v>
      </c>
      <c r="I2528" s="40" t="s">
        <v>9225</v>
      </c>
      <c r="J2528" s="41">
        <v>236.54000000000002</v>
      </c>
      <c r="M2528" s="41" t="s">
        <v>25</v>
      </c>
      <c r="N2528" s="41">
        <v>4.7308000000000003</v>
      </c>
      <c r="O2528" s="41">
        <v>0</v>
      </c>
      <c r="P2528" s="41">
        <v>4.7308000000000003</v>
      </c>
      <c r="S2528" s="5"/>
      <c r="T2528" s="1" t="s">
        <v>11321</v>
      </c>
    </row>
    <row r="2529" spans="1:20" x14ac:dyDescent="0.25">
      <c r="A2529" t="s">
        <v>11318</v>
      </c>
      <c r="C2529" t="s">
        <v>9678</v>
      </c>
      <c r="E2529" s="2">
        <v>45274</v>
      </c>
      <c r="F2529">
        <v>2023</v>
      </c>
      <c r="G2529" t="s">
        <v>9273</v>
      </c>
      <c r="H2529" t="s">
        <v>9224</v>
      </c>
      <c r="I2529" s="40" t="s">
        <v>9225</v>
      </c>
      <c r="J2529" s="41">
        <v>54.064999999999998</v>
      </c>
      <c r="M2529" s="41" t="s">
        <v>24</v>
      </c>
      <c r="N2529" s="41">
        <v>0.54064999999999996</v>
      </c>
      <c r="O2529" s="41">
        <v>0.54064999999999996</v>
      </c>
      <c r="P2529" s="41">
        <v>0</v>
      </c>
      <c r="R2529" s="38">
        <v>0.01</v>
      </c>
      <c r="S2529" s="5"/>
      <c r="T2529" s="1" t="s">
        <v>11319</v>
      </c>
    </row>
    <row r="2530" spans="1:20" x14ac:dyDescent="0.25">
      <c r="A2530" t="s">
        <v>11318</v>
      </c>
      <c r="C2530" t="s">
        <v>10323</v>
      </c>
      <c r="E2530" s="2">
        <v>44914</v>
      </c>
      <c r="F2530">
        <v>2022</v>
      </c>
      <c r="G2530" t="s">
        <v>9273</v>
      </c>
      <c r="H2530" t="s">
        <v>9224</v>
      </c>
      <c r="I2530" s="40" t="s">
        <v>9225</v>
      </c>
      <c r="J2530" s="41">
        <v>84.24</v>
      </c>
      <c r="M2530" s="41" t="s">
        <v>24</v>
      </c>
      <c r="N2530" s="41">
        <v>21.06</v>
      </c>
      <c r="O2530" s="41">
        <v>21.06</v>
      </c>
      <c r="P2530" s="41">
        <v>0</v>
      </c>
      <c r="S2530" s="5"/>
      <c r="T2530" s="1" t="s">
        <v>11320</v>
      </c>
    </row>
    <row r="2531" spans="1:20" x14ac:dyDescent="0.25">
      <c r="A2531" t="s">
        <v>11318</v>
      </c>
      <c r="C2531" t="s">
        <v>10885</v>
      </c>
      <c r="E2531" s="2">
        <v>44468</v>
      </c>
      <c r="F2531">
        <v>2021</v>
      </c>
      <c r="G2531" t="s">
        <v>9273</v>
      </c>
      <c r="H2531" t="s">
        <v>9224</v>
      </c>
      <c r="I2531" s="40" t="s">
        <v>9225</v>
      </c>
      <c r="J2531" s="41">
        <v>70.962000000000003</v>
      </c>
      <c r="M2531" s="41" t="s">
        <v>25</v>
      </c>
      <c r="N2531" s="41">
        <v>17.740500000000001</v>
      </c>
      <c r="O2531" s="41">
        <v>0</v>
      </c>
      <c r="P2531" s="41">
        <v>17.740500000000001</v>
      </c>
      <c r="S2531" s="5"/>
      <c r="T2531" s="1" t="s">
        <v>11321</v>
      </c>
    </row>
    <row r="2532" spans="1:20" x14ac:dyDescent="0.25">
      <c r="A2532" t="s">
        <v>11318</v>
      </c>
      <c r="C2532" t="s">
        <v>10122</v>
      </c>
      <c r="E2532" s="2">
        <v>44662</v>
      </c>
      <c r="F2532">
        <v>2022</v>
      </c>
      <c r="G2532" t="s">
        <v>4726</v>
      </c>
      <c r="H2532" t="s">
        <v>9218</v>
      </c>
      <c r="I2532" s="40" t="s">
        <v>361</v>
      </c>
      <c r="J2532" s="41">
        <v>387.50399999999996</v>
      </c>
      <c r="M2532" s="41" t="s">
        <v>72</v>
      </c>
      <c r="N2532" s="41">
        <v>17.795699999999997</v>
      </c>
      <c r="O2532" s="41">
        <v>7.2656999999999998</v>
      </c>
      <c r="P2532" s="41">
        <v>10.53</v>
      </c>
      <c r="S2532" s="5"/>
      <c r="T2532" s="1" t="s">
        <v>11320</v>
      </c>
    </row>
    <row r="2533" spans="1:20" x14ac:dyDescent="0.25">
      <c r="A2533" t="s">
        <v>11318</v>
      </c>
      <c r="C2533" t="s">
        <v>10098</v>
      </c>
      <c r="E2533" s="2">
        <v>44916</v>
      </c>
      <c r="F2533">
        <v>2022</v>
      </c>
      <c r="G2533" t="s">
        <v>9228</v>
      </c>
      <c r="H2533" t="s">
        <v>9229</v>
      </c>
      <c r="I2533" s="40" t="s">
        <v>9256</v>
      </c>
      <c r="J2533" s="41">
        <v>76.869</v>
      </c>
      <c r="M2533" s="41" t="s">
        <v>24</v>
      </c>
      <c r="N2533" s="41">
        <v>10.740599999999999</v>
      </c>
      <c r="O2533" s="41">
        <v>10.740599999999999</v>
      </c>
      <c r="P2533" s="41">
        <v>0</v>
      </c>
      <c r="S2533" s="5"/>
      <c r="T2533" s="1" t="s">
        <v>11320</v>
      </c>
    </row>
    <row r="2534" spans="1:20" x14ac:dyDescent="0.25">
      <c r="A2534" t="s">
        <v>11318</v>
      </c>
      <c r="C2534" t="s">
        <v>10098</v>
      </c>
      <c r="E2534" s="2">
        <v>44916</v>
      </c>
      <c r="F2534">
        <v>2022</v>
      </c>
      <c r="G2534" t="s">
        <v>9228</v>
      </c>
      <c r="H2534" t="s">
        <v>9229</v>
      </c>
      <c r="I2534" s="40" t="s">
        <v>9256</v>
      </c>
      <c r="J2534" s="41">
        <v>138.99599999999998</v>
      </c>
      <c r="M2534" s="41" t="s">
        <v>24</v>
      </c>
      <c r="N2534" s="41">
        <v>19.480499999999999</v>
      </c>
      <c r="O2534" s="41">
        <v>19.480499999999999</v>
      </c>
      <c r="P2534" s="41">
        <v>0</v>
      </c>
      <c r="S2534" s="5"/>
      <c r="T2534" s="1" t="s">
        <v>11320</v>
      </c>
    </row>
    <row r="2535" spans="1:20" x14ac:dyDescent="0.25">
      <c r="A2535" t="s">
        <v>11318</v>
      </c>
      <c r="C2535" t="s">
        <v>9753</v>
      </c>
      <c r="E2535" s="2">
        <v>45119</v>
      </c>
      <c r="F2535">
        <v>2023</v>
      </c>
      <c r="G2535" t="s">
        <v>9380</v>
      </c>
      <c r="H2535" t="s">
        <v>9224</v>
      </c>
      <c r="I2535" s="40" t="s">
        <v>9225</v>
      </c>
      <c r="J2535" s="41">
        <v>216.26</v>
      </c>
      <c r="M2535" s="41" t="s">
        <v>24</v>
      </c>
      <c r="N2535" s="41">
        <v>43.251999999999995</v>
      </c>
      <c r="O2535" s="41">
        <v>43.251999999999995</v>
      </c>
      <c r="P2535" s="41">
        <v>0</v>
      </c>
      <c r="R2535" s="38">
        <v>0.2</v>
      </c>
      <c r="S2535" s="5"/>
      <c r="T2535" s="1" t="s">
        <v>11319</v>
      </c>
    </row>
    <row r="2536" spans="1:20" x14ac:dyDescent="0.25">
      <c r="A2536" t="s">
        <v>11318</v>
      </c>
      <c r="C2536" t="s">
        <v>9753</v>
      </c>
      <c r="E2536" s="2">
        <v>45278</v>
      </c>
      <c r="F2536">
        <v>2023</v>
      </c>
      <c r="G2536" t="s">
        <v>9380</v>
      </c>
      <c r="H2536" t="s">
        <v>9224</v>
      </c>
      <c r="I2536" s="40" t="s">
        <v>9225</v>
      </c>
      <c r="J2536" s="41">
        <v>108.13</v>
      </c>
      <c r="M2536" s="41" t="s">
        <v>24</v>
      </c>
      <c r="N2536" s="41">
        <v>21.625999999999998</v>
      </c>
      <c r="O2536" s="41">
        <v>21.625999999999998</v>
      </c>
      <c r="P2536" s="41">
        <v>0</v>
      </c>
      <c r="R2536" s="38">
        <v>0.2</v>
      </c>
      <c r="S2536" s="5"/>
      <c r="T2536" s="1" t="s">
        <v>11319</v>
      </c>
    </row>
    <row r="2537" spans="1:20" x14ac:dyDescent="0.25">
      <c r="A2537" t="s">
        <v>11318</v>
      </c>
      <c r="C2537" t="s">
        <v>10073</v>
      </c>
      <c r="E2537" s="2">
        <v>44767</v>
      </c>
      <c r="F2537">
        <v>2022</v>
      </c>
      <c r="G2537" t="s">
        <v>9380</v>
      </c>
      <c r="H2537" t="s">
        <v>9224</v>
      </c>
      <c r="I2537" s="40" t="s">
        <v>9225</v>
      </c>
      <c r="J2537" s="41">
        <v>157.94999999999999</v>
      </c>
      <c r="M2537" s="41" t="s">
        <v>24</v>
      </c>
      <c r="N2537" s="41">
        <v>31.589999999999996</v>
      </c>
      <c r="O2537" s="41">
        <v>31.589999999999996</v>
      </c>
      <c r="P2537" s="41">
        <v>0</v>
      </c>
      <c r="S2537" s="5"/>
      <c r="T2537" s="1" t="s">
        <v>11320</v>
      </c>
    </row>
    <row r="2538" spans="1:20" x14ac:dyDescent="0.25">
      <c r="A2538" t="s">
        <v>11318</v>
      </c>
      <c r="C2538" t="s">
        <v>10073</v>
      </c>
      <c r="E2538" s="2">
        <v>44768</v>
      </c>
      <c r="F2538">
        <v>2022</v>
      </c>
      <c r="G2538" t="s">
        <v>9380</v>
      </c>
      <c r="H2538" t="s">
        <v>9224</v>
      </c>
      <c r="I2538" s="40" t="s">
        <v>9225</v>
      </c>
      <c r="J2538" s="41">
        <v>210.6</v>
      </c>
      <c r="M2538" s="41" t="s">
        <v>24</v>
      </c>
      <c r="N2538" s="41">
        <v>42.12</v>
      </c>
      <c r="O2538" s="41">
        <v>42.12</v>
      </c>
      <c r="P2538" s="41">
        <v>0</v>
      </c>
      <c r="S2538" s="5"/>
      <c r="T2538" s="1" t="s">
        <v>11320</v>
      </c>
    </row>
    <row r="2539" spans="1:20" x14ac:dyDescent="0.25">
      <c r="A2539" t="s">
        <v>11318</v>
      </c>
      <c r="C2539" t="s">
        <v>9381</v>
      </c>
      <c r="E2539" s="2">
        <v>45146</v>
      </c>
      <c r="F2539">
        <v>2023</v>
      </c>
      <c r="G2539" t="s">
        <v>9380</v>
      </c>
      <c r="H2539" t="s">
        <v>9229</v>
      </c>
      <c r="I2539" s="40" t="s">
        <v>9240</v>
      </c>
      <c r="J2539" s="41">
        <v>216.26</v>
      </c>
      <c r="M2539" s="41" t="s">
        <v>24</v>
      </c>
      <c r="N2539" s="41">
        <v>216.26</v>
      </c>
      <c r="O2539" s="41">
        <v>216.26</v>
      </c>
      <c r="P2539" s="41">
        <v>0</v>
      </c>
      <c r="R2539" s="38">
        <v>1</v>
      </c>
      <c r="S2539" s="5"/>
      <c r="T2539" s="1" t="s">
        <v>11319</v>
      </c>
    </row>
    <row r="2540" spans="1:20" x14ac:dyDescent="0.25">
      <c r="A2540" t="s">
        <v>11318</v>
      </c>
      <c r="C2540" t="s">
        <v>10100</v>
      </c>
      <c r="E2540" s="2">
        <v>44273</v>
      </c>
      <c r="F2540">
        <v>2021</v>
      </c>
      <c r="G2540" t="s">
        <v>9423</v>
      </c>
      <c r="H2540" t="s">
        <v>9224</v>
      </c>
      <c r="I2540" s="46" t="s">
        <v>9225</v>
      </c>
      <c r="J2540" s="41">
        <v>118.27000000000001</v>
      </c>
      <c r="M2540" s="41" t="s">
        <v>24</v>
      </c>
      <c r="N2540" s="41">
        <v>1.1827000000000001</v>
      </c>
      <c r="O2540" s="41">
        <v>1.1827000000000001</v>
      </c>
      <c r="P2540" s="41">
        <v>0</v>
      </c>
      <c r="S2540" s="5"/>
      <c r="T2540" s="1" t="s">
        <v>11321</v>
      </c>
    </row>
    <row r="2541" spans="1:20" x14ac:dyDescent="0.25">
      <c r="A2541" t="s">
        <v>11318</v>
      </c>
      <c r="C2541" t="s">
        <v>10100</v>
      </c>
      <c r="E2541" s="2">
        <v>44768</v>
      </c>
      <c r="F2541">
        <v>2022</v>
      </c>
      <c r="G2541" t="s">
        <v>9423</v>
      </c>
      <c r="H2541" t="s">
        <v>9224</v>
      </c>
      <c r="I2541" s="46" t="s">
        <v>9225</v>
      </c>
      <c r="J2541" s="41">
        <v>105.3</v>
      </c>
      <c r="M2541" s="41" t="s">
        <v>24</v>
      </c>
      <c r="N2541" s="41">
        <v>1.0529999999999999</v>
      </c>
      <c r="O2541" s="41">
        <v>1.0529999999999999</v>
      </c>
      <c r="P2541" s="41">
        <v>0</v>
      </c>
      <c r="S2541" s="5"/>
      <c r="T2541" s="1" t="s">
        <v>11320</v>
      </c>
    </row>
    <row r="2542" spans="1:20" x14ac:dyDescent="0.25">
      <c r="A2542" t="s">
        <v>11318</v>
      </c>
      <c r="C2542" t="s">
        <v>9424</v>
      </c>
      <c r="E2542" s="2">
        <v>45280</v>
      </c>
      <c r="F2542">
        <v>2023</v>
      </c>
      <c r="G2542" t="s">
        <v>9423</v>
      </c>
      <c r="H2542" t="s">
        <v>9229</v>
      </c>
      <c r="I2542" s="40" t="s">
        <v>9357</v>
      </c>
      <c r="J2542" s="41">
        <v>29.519489999999998</v>
      </c>
      <c r="M2542" s="41" t="s">
        <v>72</v>
      </c>
      <c r="N2542" s="41">
        <v>8.2005143220000001</v>
      </c>
      <c r="O2542" s="41">
        <v>5.0419288919999996</v>
      </c>
      <c r="P2542" s="41">
        <v>3.15858543</v>
      </c>
      <c r="R2542" s="38">
        <v>0.27779999999999999</v>
      </c>
      <c r="S2542" s="5"/>
      <c r="T2542" s="1" t="s">
        <v>11319</v>
      </c>
    </row>
    <row r="2543" spans="1:20" x14ac:dyDescent="0.25">
      <c r="A2543" t="s">
        <v>11318</v>
      </c>
      <c r="C2543" t="s">
        <v>9424</v>
      </c>
      <c r="E2543" s="2">
        <v>45280</v>
      </c>
      <c r="F2543">
        <v>2023</v>
      </c>
      <c r="G2543" t="s">
        <v>9423</v>
      </c>
      <c r="H2543" t="s">
        <v>9229</v>
      </c>
      <c r="I2543" s="40" t="s">
        <v>132</v>
      </c>
      <c r="J2543" s="41">
        <v>21.085349999999998</v>
      </c>
      <c r="M2543" s="41" t="s">
        <v>72</v>
      </c>
      <c r="N2543" s="41">
        <v>5.857510229999999</v>
      </c>
      <c r="O2543" s="41">
        <v>3.60137778</v>
      </c>
      <c r="P2543" s="41">
        <v>2.25613245</v>
      </c>
      <c r="R2543" s="38">
        <v>0.27779999999999999</v>
      </c>
      <c r="S2543" s="5"/>
      <c r="T2543" s="1" t="s">
        <v>11319</v>
      </c>
    </row>
    <row r="2544" spans="1:20" x14ac:dyDescent="0.25">
      <c r="A2544" t="s">
        <v>11318</v>
      </c>
      <c r="C2544" t="s">
        <v>9424</v>
      </c>
      <c r="E2544" s="2">
        <v>45280</v>
      </c>
      <c r="F2544">
        <v>2023</v>
      </c>
      <c r="G2544" t="s">
        <v>9423</v>
      </c>
      <c r="H2544" t="s">
        <v>9229</v>
      </c>
      <c r="I2544" s="40" t="s">
        <v>141</v>
      </c>
      <c r="J2544" s="41">
        <v>14.056899999999999</v>
      </c>
      <c r="M2544" s="41" t="s">
        <v>72</v>
      </c>
      <c r="N2544" s="41">
        <v>3.9050068200000001</v>
      </c>
      <c r="O2544" s="41">
        <v>2.4009185199999998</v>
      </c>
      <c r="P2544" s="41">
        <v>1.5040882999999998</v>
      </c>
      <c r="R2544" s="38">
        <v>0.27779999999999999</v>
      </c>
      <c r="S2544" s="5"/>
      <c r="T2544" s="1" t="s">
        <v>11319</v>
      </c>
    </row>
    <row r="2545" spans="1:20" x14ac:dyDescent="0.25">
      <c r="A2545" t="s">
        <v>11318</v>
      </c>
      <c r="C2545" t="s">
        <v>9424</v>
      </c>
      <c r="E2545" s="2">
        <v>45280</v>
      </c>
      <c r="F2545">
        <v>2023</v>
      </c>
      <c r="G2545" t="s">
        <v>9423</v>
      </c>
      <c r="H2545" t="s">
        <v>9229</v>
      </c>
      <c r="I2545" s="40" t="s">
        <v>361</v>
      </c>
      <c r="J2545" s="41">
        <v>12.651209999999999</v>
      </c>
      <c r="M2545" s="41" t="s">
        <v>72</v>
      </c>
      <c r="N2545" s="41">
        <v>3.5145061379999998</v>
      </c>
      <c r="O2545" s="41">
        <v>2.1608266679999999</v>
      </c>
      <c r="P2545" s="41">
        <v>1.3536794699999999</v>
      </c>
      <c r="R2545" s="38">
        <v>0.27779999999999999</v>
      </c>
      <c r="S2545" s="5"/>
      <c r="T2545" s="1" t="s">
        <v>11319</v>
      </c>
    </row>
    <row r="2546" spans="1:20" x14ac:dyDescent="0.25">
      <c r="A2546" t="s">
        <v>11318</v>
      </c>
      <c r="C2546" t="s">
        <v>9424</v>
      </c>
      <c r="E2546" s="2">
        <v>45280</v>
      </c>
      <c r="F2546">
        <v>2023</v>
      </c>
      <c r="G2546" t="s">
        <v>9423</v>
      </c>
      <c r="H2546" t="s">
        <v>9229</v>
      </c>
      <c r="I2546" s="40" t="s">
        <v>9240</v>
      </c>
      <c r="J2546" s="41">
        <v>29.519489999999998</v>
      </c>
      <c r="M2546" s="41" t="s">
        <v>72</v>
      </c>
      <c r="N2546" s="41">
        <v>8.2005143220000001</v>
      </c>
      <c r="O2546" s="41">
        <v>5.0419288919999996</v>
      </c>
      <c r="P2546" s="41">
        <v>3.15858543</v>
      </c>
      <c r="R2546" s="38">
        <v>0.27779999999999999</v>
      </c>
      <c r="S2546" s="5"/>
      <c r="T2546" s="1" t="s">
        <v>11319</v>
      </c>
    </row>
    <row r="2547" spans="1:20" x14ac:dyDescent="0.25">
      <c r="A2547" t="s">
        <v>11318</v>
      </c>
      <c r="C2547" t="s">
        <v>9424</v>
      </c>
      <c r="E2547" s="2">
        <v>45280</v>
      </c>
      <c r="F2547">
        <v>2023</v>
      </c>
      <c r="G2547" t="s">
        <v>9423</v>
      </c>
      <c r="H2547" t="s">
        <v>9229</v>
      </c>
      <c r="I2547" s="40" t="s">
        <v>9250</v>
      </c>
      <c r="J2547" s="41">
        <v>9.8403922759999993</v>
      </c>
      <c r="M2547" s="41" t="s">
        <v>72</v>
      </c>
      <c r="N2547" s="41">
        <v>2.7336609742727997</v>
      </c>
      <c r="O2547" s="41">
        <v>1.6807390007407998</v>
      </c>
      <c r="P2547" s="41">
        <v>1.0529219735319999</v>
      </c>
      <c r="R2547" s="38">
        <v>0.27779999999999999</v>
      </c>
      <c r="S2547" s="5"/>
      <c r="T2547" s="1" t="s">
        <v>11319</v>
      </c>
    </row>
    <row r="2548" spans="1:20" x14ac:dyDescent="0.25">
      <c r="A2548" t="s">
        <v>11318</v>
      </c>
      <c r="C2548" t="s">
        <v>9424</v>
      </c>
      <c r="E2548" s="2">
        <v>45280</v>
      </c>
      <c r="F2548">
        <v>2023</v>
      </c>
      <c r="G2548" t="s">
        <v>9423</v>
      </c>
      <c r="H2548" t="s">
        <v>9229</v>
      </c>
      <c r="I2548" s="40" t="s">
        <v>9404</v>
      </c>
      <c r="J2548" s="41">
        <v>8.4341399999999993</v>
      </c>
      <c r="M2548" s="41" t="s">
        <v>72</v>
      </c>
      <c r="N2548" s="41">
        <v>2.3430040920000001</v>
      </c>
      <c r="O2548" s="41">
        <v>1.4405511120000001</v>
      </c>
      <c r="P2548" s="41">
        <v>0.90245297999999996</v>
      </c>
      <c r="R2548" s="38">
        <v>0.27779999999999999</v>
      </c>
      <c r="S2548" s="5"/>
      <c r="T2548" s="1" t="s">
        <v>11319</v>
      </c>
    </row>
    <row r="2549" spans="1:20" x14ac:dyDescent="0.25">
      <c r="A2549" t="s">
        <v>11318</v>
      </c>
      <c r="C2549" t="s">
        <v>9424</v>
      </c>
      <c r="E2549" s="2">
        <v>45280</v>
      </c>
      <c r="F2549">
        <v>2023</v>
      </c>
      <c r="G2549" t="s">
        <v>9423</v>
      </c>
      <c r="H2549" t="s">
        <v>9229</v>
      </c>
      <c r="I2549" s="40" t="s">
        <v>84</v>
      </c>
      <c r="J2549" s="41">
        <v>9.8398299999999992</v>
      </c>
      <c r="M2549" s="41" t="s">
        <v>72</v>
      </c>
      <c r="N2549" s="41">
        <v>2.7335047739999996</v>
      </c>
      <c r="O2549" s="41">
        <v>1.680642964</v>
      </c>
      <c r="P2549" s="41">
        <v>1.05286181</v>
      </c>
      <c r="R2549" s="38">
        <v>0.27779999999999999</v>
      </c>
      <c r="S2549" s="5"/>
      <c r="T2549" s="1" t="s">
        <v>11319</v>
      </c>
    </row>
    <row r="2550" spans="1:20" x14ac:dyDescent="0.25">
      <c r="A2550" t="s">
        <v>11318</v>
      </c>
      <c r="C2550" t="s">
        <v>9424</v>
      </c>
      <c r="E2550" s="2">
        <v>45280</v>
      </c>
      <c r="F2550">
        <v>2023</v>
      </c>
      <c r="G2550" t="s">
        <v>9423</v>
      </c>
      <c r="H2550" t="s">
        <v>9229</v>
      </c>
      <c r="I2550" s="40" t="s">
        <v>9234</v>
      </c>
      <c r="J2550" s="41">
        <v>5.6221977240000003</v>
      </c>
      <c r="M2550" s="41" t="s">
        <v>72</v>
      </c>
      <c r="N2550" s="41">
        <v>1.5618465277271998</v>
      </c>
      <c r="O2550" s="41">
        <v>0.96027137125919992</v>
      </c>
      <c r="P2550" s="41">
        <v>0.60157515646799997</v>
      </c>
      <c r="R2550" s="38">
        <v>0.27779999999999999</v>
      </c>
      <c r="S2550" s="5"/>
      <c r="T2550" s="1" t="s">
        <v>11319</v>
      </c>
    </row>
    <row r="2551" spans="1:20" x14ac:dyDescent="0.25">
      <c r="A2551" t="s">
        <v>11318</v>
      </c>
      <c r="C2551" t="s">
        <v>9614</v>
      </c>
      <c r="E2551" s="2">
        <v>45268</v>
      </c>
      <c r="F2551">
        <v>2023</v>
      </c>
      <c r="G2551" t="s">
        <v>9423</v>
      </c>
      <c r="H2551" t="s">
        <v>9218</v>
      </c>
      <c r="I2551" s="40" t="s">
        <v>9234</v>
      </c>
      <c r="J2551" s="41">
        <v>10.812999999999999</v>
      </c>
      <c r="M2551" s="41" t="s">
        <v>25</v>
      </c>
      <c r="N2551" s="41">
        <v>5.4064999999999994</v>
      </c>
      <c r="O2551" s="41">
        <v>0</v>
      </c>
      <c r="P2551" s="41">
        <v>5.4064999999999994</v>
      </c>
      <c r="R2551" s="38">
        <v>0.5</v>
      </c>
      <c r="S2551" s="5"/>
      <c r="T2551" s="1" t="s">
        <v>11319</v>
      </c>
    </row>
    <row r="2552" spans="1:20" x14ac:dyDescent="0.25">
      <c r="A2552" t="s">
        <v>11318</v>
      </c>
      <c r="C2552" t="s">
        <v>9614</v>
      </c>
      <c r="E2552" s="2">
        <v>45279</v>
      </c>
      <c r="F2552">
        <v>2023</v>
      </c>
      <c r="G2552" t="s">
        <v>9423</v>
      </c>
      <c r="H2552" t="s">
        <v>9218</v>
      </c>
      <c r="I2552" s="40" t="s">
        <v>9234</v>
      </c>
      <c r="J2552" s="41">
        <v>81.097499999999997</v>
      </c>
      <c r="M2552" s="41" t="s">
        <v>25</v>
      </c>
      <c r="N2552" s="41">
        <v>40.548749999999998</v>
      </c>
      <c r="O2552" s="41">
        <v>0</v>
      </c>
      <c r="P2552" s="41">
        <v>40.548749999999998</v>
      </c>
      <c r="R2552" s="38">
        <v>0.5</v>
      </c>
      <c r="S2552" s="5"/>
      <c r="T2552" s="1" t="s">
        <v>11319</v>
      </c>
    </row>
    <row r="2553" spans="1:20" x14ac:dyDescent="0.25">
      <c r="A2553" t="s">
        <v>11318</v>
      </c>
      <c r="C2553" t="s">
        <v>9614</v>
      </c>
      <c r="E2553" s="2">
        <v>45279</v>
      </c>
      <c r="F2553">
        <v>2023</v>
      </c>
      <c r="G2553" t="s">
        <v>9423</v>
      </c>
      <c r="H2553" t="s">
        <v>9218</v>
      </c>
      <c r="I2553" s="40" t="s">
        <v>9234</v>
      </c>
      <c r="J2553" s="41">
        <v>16.2195</v>
      </c>
      <c r="M2553" s="41" t="s">
        <v>25</v>
      </c>
      <c r="N2553" s="41">
        <v>8.10975</v>
      </c>
      <c r="O2553" s="41">
        <v>0</v>
      </c>
      <c r="P2553" s="41">
        <v>8.10975</v>
      </c>
      <c r="R2553" s="38">
        <v>0.5</v>
      </c>
      <c r="S2553" s="5"/>
      <c r="T2553" s="1" t="s">
        <v>11319</v>
      </c>
    </row>
    <row r="2554" spans="1:20" x14ac:dyDescent="0.25">
      <c r="A2554" t="s">
        <v>11318</v>
      </c>
      <c r="C2554" t="s">
        <v>9669</v>
      </c>
      <c r="E2554" s="2">
        <v>45194</v>
      </c>
      <c r="F2554">
        <v>2023</v>
      </c>
      <c r="G2554" t="s">
        <v>9380</v>
      </c>
      <c r="H2554" t="s">
        <v>9218</v>
      </c>
      <c r="I2554" s="40" t="s">
        <v>84</v>
      </c>
      <c r="J2554" s="41">
        <v>1064.5772654551411</v>
      </c>
      <c r="M2554" s="41" t="s">
        <v>24</v>
      </c>
      <c r="N2554" s="41">
        <v>1064.5772654551422</v>
      </c>
      <c r="O2554" s="41">
        <v>1064.5772654551422</v>
      </c>
      <c r="P2554" s="41">
        <v>0</v>
      </c>
      <c r="R2554" s="38">
        <v>1</v>
      </c>
      <c r="S2554" s="5"/>
      <c r="T2554" s="1" t="s">
        <v>11319</v>
      </c>
    </row>
    <row r="2555" spans="1:20" x14ac:dyDescent="0.25">
      <c r="A2555" t="s">
        <v>11318</v>
      </c>
      <c r="C2555" t="s">
        <v>10955</v>
      </c>
      <c r="E2555" s="2">
        <v>44547</v>
      </c>
      <c r="F2555">
        <v>2021</v>
      </c>
      <c r="G2555" t="s">
        <v>7066</v>
      </c>
      <c r="H2555" t="s">
        <v>9229</v>
      </c>
      <c r="I2555" s="40" t="s">
        <v>84</v>
      </c>
      <c r="J2555" s="41">
        <v>63.865800000000007</v>
      </c>
      <c r="M2555" s="41" t="s">
        <v>72</v>
      </c>
      <c r="N2555" s="41">
        <v>19.159739999999999</v>
      </c>
      <c r="O2555" s="41">
        <v>10.880839999999999</v>
      </c>
      <c r="P2555" s="41">
        <v>8.2789000000000001</v>
      </c>
      <c r="S2555" s="5"/>
      <c r="T2555" s="1" t="s">
        <v>11321</v>
      </c>
    </row>
    <row r="2556" spans="1:20" x14ac:dyDescent="0.25">
      <c r="A2556" t="s">
        <v>11318</v>
      </c>
      <c r="C2556" t="s">
        <v>9943</v>
      </c>
      <c r="E2556" s="2">
        <v>45191</v>
      </c>
      <c r="F2556">
        <v>2023</v>
      </c>
      <c r="G2556" t="s">
        <v>7066</v>
      </c>
      <c r="H2556" t="s">
        <v>9229</v>
      </c>
      <c r="I2556" s="40" t="s">
        <v>9256</v>
      </c>
      <c r="J2556" s="41">
        <v>25.899401197604536</v>
      </c>
      <c r="M2556" s="41" t="s">
        <v>72</v>
      </c>
      <c r="N2556" s="41">
        <v>8.5468023952101575</v>
      </c>
      <c r="O2556" s="41">
        <v>6.7338443113776334</v>
      </c>
      <c r="P2556" s="41">
        <v>1.812958083832523</v>
      </c>
      <c r="R2556" s="38">
        <v>0.33</v>
      </c>
      <c r="S2556" s="5"/>
      <c r="T2556" s="1" t="s">
        <v>11319</v>
      </c>
    </row>
    <row r="2557" spans="1:20" x14ac:dyDescent="0.25">
      <c r="A2557" t="s">
        <v>11318</v>
      </c>
      <c r="C2557" t="s">
        <v>10035</v>
      </c>
      <c r="E2557" s="2">
        <v>45243</v>
      </c>
      <c r="F2557">
        <v>2023</v>
      </c>
      <c r="G2557" t="s">
        <v>7066</v>
      </c>
      <c r="H2557" t="s">
        <v>9218</v>
      </c>
      <c r="I2557" s="40" t="s">
        <v>9262</v>
      </c>
      <c r="J2557" s="41">
        <v>21.625999999999998</v>
      </c>
      <c r="M2557" s="41" t="s">
        <v>24</v>
      </c>
      <c r="N2557" s="41">
        <v>0.86504000000000003</v>
      </c>
      <c r="O2557" s="41">
        <v>0.86504000000000003</v>
      </c>
      <c r="P2557" s="41">
        <v>0</v>
      </c>
      <c r="R2557" s="38">
        <v>0.04</v>
      </c>
      <c r="S2557" s="5"/>
      <c r="T2557" s="1" t="s">
        <v>11319</v>
      </c>
    </row>
    <row r="2558" spans="1:20" x14ac:dyDescent="0.25">
      <c r="A2558" t="s">
        <v>11318</v>
      </c>
      <c r="C2558" t="s">
        <v>10155</v>
      </c>
      <c r="E2558" s="2">
        <v>44922</v>
      </c>
      <c r="F2558">
        <v>2022</v>
      </c>
      <c r="G2558" t="s">
        <v>6328</v>
      </c>
      <c r="H2558" t="s">
        <v>9218</v>
      </c>
      <c r="I2558" s="40" t="s">
        <v>84</v>
      </c>
      <c r="J2558" s="41">
        <v>175.7457</v>
      </c>
      <c r="M2558" s="41" t="s">
        <v>24</v>
      </c>
      <c r="N2558" s="41">
        <v>39.066299999999998</v>
      </c>
      <c r="O2558" s="41">
        <v>39.066299999999998</v>
      </c>
      <c r="P2558" s="41">
        <v>0</v>
      </c>
      <c r="S2558" s="5"/>
      <c r="T2558" s="1" t="s">
        <v>11320</v>
      </c>
    </row>
    <row r="2559" spans="1:20" x14ac:dyDescent="0.25">
      <c r="A2559" t="s">
        <v>11318</v>
      </c>
      <c r="C2559" t="s">
        <v>10883</v>
      </c>
      <c r="E2559" s="2">
        <v>44202</v>
      </c>
      <c r="F2559">
        <v>2021</v>
      </c>
      <c r="G2559" t="s">
        <v>306</v>
      </c>
      <c r="H2559" t="s">
        <v>9224</v>
      </c>
      <c r="I2559" s="40" t="s">
        <v>9225</v>
      </c>
      <c r="J2559" s="41">
        <v>49.673400000000001</v>
      </c>
      <c r="M2559" s="41" t="s">
        <v>24</v>
      </c>
      <c r="N2559" s="41">
        <v>24.8367</v>
      </c>
      <c r="O2559" s="41">
        <v>24.8367</v>
      </c>
      <c r="P2559" s="41">
        <v>0</v>
      </c>
      <c r="S2559" s="5"/>
      <c r="T2559" s="1" t="s">
        <v>11321</v>
      </c>
    </row>
    <row r="2560" spans="1:20" x14ac:dyDescent="0.25">
      <c r="A2560" t="s">
        <v>11318</v>
      </c>
      <c r="C2560" t="s">
        <v>10254</v>
      </c>
      <c r="E2560" s="2">
        <v>44911</v>
      </c>
      <c r="F2560">
        <v>2022</v>
      </c>
      <c r="G2560" t="s">
        <v>6992</v>
      </c>
      <c r="H2560" t="s">
        <v>9218</v>
      </c>
      <c r="I2560" s="40" t="s">
        <v>9262</v>
      </c>
      <c r="J2560" s="41">
        <v>128.99249999999998</v>
      </c>
      <c r="M2560" s="41" t="s">
        <v>24</v>
      </c>
      <c r="N2560" s="41">
        <v>103.50989999999999</v>
      </c>
      <c r="O2560" s="41">
        <v>103.50989999999999</v>
      </c>
      <c r="P2560" s="41">
        <v>0</v>
      </c>
      <c r="S2560" s="5"/>
      <c r="T2560" s="1" t="s">
        <v>11320</v>
      </c>
    </row>
    <row r="2561" spans="1:20" x14ac:dyDescent="0.25">
      <c r="A2561" t="s">
        <v>11318</v>
      </c>
      <c r="C2561" t="s">
        <v>10254</v>
      </c>
      <c r="E2561" s="2">
        <v>44911</v>
      </c>
      <c r="F2561">
        <v>2022</v>
      </c>
      <c r="G2561" t="s">
        <v>9273</v>
      </c>
      <c r="H2561" t="s">
        <v>9218</v>
      </c>
      <c r="I2561" s="40" t="s">
        <v>9262</v>
      </c>
      <c r="J2561" s="41">
        <v>239.55749999999998</v>
      </c>
      <c r="M2561" s="41" t="s">
        <v>24</v>
      </c>
      <c r="N2561" s="41">
        <v>192.27779999999998</v>
      </c>
      <c r="O2561" s="41">
        <v>192.27779999999998</v>
      </c>
      <c r="P2561" s="41">
        <v>0</v>
      </c>
      <c r="S2561" s="5"/>
      <c r="T2561" s="1" t="s">
        <v>11320</v>
      </c>
    </row>
    <row r="2562" spans="1:20" x14ac:dyDescent="0.25">
      <c r="A2562" t="s">
        <v>11318</v>
      </c>
      <c r="C2562" t="s">
        <v>9818</v>
      </c>
      <c r="E2562" s="2">
        <v>45280</v>
      </c>
      <c r="F2562">
        <v>2023</v>
      </c>
      <c r="G2562" t="s">
        <v>9276</v>
      </c>
      <c r="H2562" t="s">
        <v>318</v>
      </c>
      <c r="I2562" s="40" t="s">
        <v>9225</v>
      </c>
      <c r="J2562" s="41">
        <v>162.19499999999999</v>
      </c>
      <c r="M2562" s="41" t="s">
        <v>24</v>
      </c>
      <c r="N2562" s="41">
        <v>162.19499999999999</v>
      </c>
      <c r="O2562" s="41">
        <v>162.19499999999999</v>
      </c>
      <c r="P2562" s="41">
        <v>0</v>
      </c>
      <c r="R2562" s="38">
        <v>1</v>
      </c>
      <c r="S2562" s="5"/>
      <c r="T2562" s="1" t="s">
        <v>11319</v>
      </c>
    </row>
    <row r="2563" spans="1:20" x14ac:dyDescent="0.25">
      <c r="A2563" t="s">
        <v>11318</v>
      </c>
      <c r="C2563" t="s">
        <v>9751</v>
      </c>
      <c r="E2563" s="2">
        <v>45134</v>
      </c>
      <c r="F2563">
        <v>2023</v>
      </c>
      <c r="G2563" t="s">
        <v>9273</v>
      </c>
      <c r="H2563" t="s">
        <v>318</v>
      </c>
      <c r="I2563" s="40" t="s">
        <v>9225</v>
      </c>
      <c r="J2563" s="41">
        <v>78.931891423344936</v>
      </c>
      <c r="M2563" s="41" t="s">
        <v>24</v>
      </c>
      <c r="N2563" s="41">
        <v>0.39465945712092021</v>
      </c>
      <c r="O2563" s="41">
        <v>0.39465945712092021</v>
      </c>
      <c r="P2563" s="41">
        <v>0</v>
      </c>
      <c r="R2563" s="38">
        <v>5.0000000000000001E-3</v>
      </c>
      <c r="S2563" s="5"/>
      <c r="T2563" s="1" t="s">
        <v>11319</v>
      </c>
    </row>
    <row r="2564" spans="1:20" x14ac:dyDescent="0.25">
      <c r="A2564" t="s">
        <v>11318</v>
      </c>
      <c r="C2564" t="s">
        <v>10293</v>
      </c>
      <c r="E2564" s="2">
        <v>44918</v>
      </c>
      <c r="F2564">
        <v>2022</v>
      </c>
      <c r="G2564" t="s">
        <v>9276</v>
      </c>
      <c r="H2564" t="s">
        <v>318</v>
      </c>
      <c r="I2564" s="40" t="s">
        <v>9225</v>
      </c>
      <c r="J2564" s="41">
        <v>210.6</v>
      </c>
      <c r="M2564" s="41" t="s">
        <v>24</v>
      </c>
      <c r="N2564" s="41">
        <v>105.3</v>
      </c>
      <c r="O2564" s="41">
        <v>105.3</v>
      </c>
      <c r="P2564" s="41">
        <v>0</v>
      </c>
      <c r="S2564" s="5"/>
      <c r="T2564" s="1" t="s">
        <v>11320</v>
      </c>
    </row>
    <row r="2565" spans="1:20" x14ac:dyDescent="0.25">
      <c r="A2565" t="s">
        <v>11318</v>
      </c>
      <c r="C2565" t="s">
        <v>10062</v>
      </c>
      <c r="E2565" s="2">
        <v>44631</v>
      </c>
      <c r="F2565">
        <v>2022</v>
      </c>
      <c r="G2565" t="s">
        <v>9243</v>
      </c>
      <c r="H2565" t="s">
        <v>318</v>
      </c>
      <c r="J2565" s="41">
        <v>78.974999999999994</v>
      </c>
      <c r="M2565" s="41" t="s">
        <v>24</v>
      </c>
      <c r="N2565" s="41">
        <v>0.42120000000000002</v>
      </c>
      <c r="O2565" s="41">
        <v>0.42120000000000002</v>
      </c>
      <c r="P2565" s="41">
        <v>0</v>
      </c>
      <c r="S2565" s="5"/>
      <c r="T2565" s="1" t="s">
        <v>11320</v>
      </c>
    </row>
    <row r="2566" spans="1:20" x14ac:dyDescent="0.25">
      <c r="A2566" t="s">
        <v>11318</v>
      </c>
      <c r="C2566" t="s">
        <v>10062</v>
      </c>
      <c r="E2566" s="2">
        <v>44631</v>
      </c>
      <c r="F2566">
        <v>2022</v>
      </c>
      <c r="G2566" t="s">
        <v>9243</v>
      </c>
      <c r="H2566" t="s">
        <v>318</v>
      </c>
      <c r="I2566" t="s">
        <v>11395</v>
      </c>
      <c r="J2566" s="41">
        <v>53.071199999999997</v>
      </c>
      <c r="M2566" s="41" t="s">
        <v>24</v>
      </c>
      <c r="N2566" s="41">
        <v>0.31589999999999996</v>
      </c>
      <c r="O2566" s="41">
        <v>0.31589999999999996</v>
      </c>
      <c r="P2566" s="41">
        <v>0</v>
      </c>
      <c r="S2566" s="5"/>
      <c r="T2566" s="1" t="s">
        <v>11320</v>
      </c>
    </row>
    <row r="2567" spans="1:20" x14ac:dyDescent="0.25">
      <c r="A2567" t="s">
        <v>11318</v>
      </c>
      <c r="C2567" t="s">
        <v>10062</v>
      </c>
      <c r="E2567" s="2">
        <v>44631</v>
      </c>
      <c r="F2567">
        <v>2022</v>
      </c>
      <c r="G2567" t="s">
        <v>9243</v>
      </c>
      <c r="H2567" t="s">
        <v>318</v>
      </c>
      <c r="I2567" t="s">
        <v>11395</v>
      </c>
      <c r="J2567" s="41">
        <v>26.430299999999999</v>
      </c>
      <c r="M2567" s="41" t="s">
        <v>24</v>
      </c>
      <c r="N2567" s="41">
        <v>0.1053</v>
      </c>
      <c r="O2567" s="41">
        <v>0.1053</v>
      </c>
      <c r="P2567" s="41">
        <v>0</v>
      </c>
      <c r="S2567" s="5"/>
      <c r="T2567" s="1" t="s">
        <v>11320</v>
      </c>
    </row>
    <row r="2568" spans="1:20" x14ac:dyDescent="0.25">
      <c r="A2568" t="s">
        <v>11318</v>
      </c>
      <c r="C2568" t="s">
        <v>9488</v>
      </c>
      <c r="E2568" s="2">
        <v>45131</v>
      </c>
      <c r="F2568">
        <v>2023</v>
      </c>
      <c r="G2568" t="s">
        <v>8808</v>
      </c>
      <c r="H2568" t="s">
        <v>9224</v>
      </c>
      <c r="I2568" s="40" t="s">
        <v>9225</v>
      </c>
      <c r="J2568" s="41">
        <v>108.13</v>
      </c>
      <c r="M2568" s="41" t="s">
        <v>24</v>
      </c>
      <c r="N2568" s="41">
        <v>21.625999999999998</v>
      </c>
      <c r="O2568" s="41">
        <v>21.625999999999998</v>
      </c>
      <c r="P2568" s="41">
        <v>0</v>
      </c>
      <c r="R2568" s="38">
        <v>0.2</v>
      </c>
      <c r="S2568" s="5"/>
      <c r="T2568" s="1" t="s">
        <v>11319</v>
      </c>
    </row>
    <row r="2569" spans="1:20" x14ac:dyDescent="0.25">
      <c r="A2569" t="s">
        <v>11318</v>
      </c>
      <c r="C2569" t="s">
        <v>10037</v>
      </c>
      <c r="E2569" s="2">
        <v>44868</v>
      </c>
      <c r="F2569">
        <v>2022</v>
      </c>
      <c r="G2569" t="s">
        <v>6571</v>
      </c>
      <c r="H2569" t="s">
        <v>9229</v>
      </c>
      <c r="I2569" s="40" t="s">
        <v>141</v>
      </c>
      <c r="J2569" s="41">
        <v>210.6</v>
      </c>
      <c r="M2569" s="41" t="s">
        <v>24</v>
      </c>
      <c r="N2569" s="41">
        <v>210.6</v>
      </c>
      <c r="O2569" s="41">
        <v>210.6</v>
      </c>
      <c r="P2569" s="41">
        <v>0</v>
      </c>
      <c r="S2569" s="5"/>
      <c r="T2569" s="1" t="s">
        <v>11320</v>
      </c>
    </row>
    <row r="2570" spans="1:20" x14ac:dyDescent="0.25">
      <c r="A2570" t="s">
        <v>11318</v>
      </c>
      <c r="C2570" t="s">
        <v>10037</v>
      </c>
      <c r="E2570" s="2">
        <v>45272</v>
      </c>
      <c r="F2570">
        <v>2023</v>
      </c>
      <c r="G2570" t="s">
        <v>6571</v>
      </c>
      <c r="H2570" t="s">
        <v>9229</v>
      </c>
      <c r="I2570" s="40" t="s">
        <v>141</v>
      </c>
      <c r="J2570" s="41">
        <v>108.13</v>
      </c>
      <c r="M2570" s="41" t="s">
        <v>24</v>
      </c>
      <c r="N2570" s="41">
        <v>108.13</v>
      </c>
      <c r="O2570" s="41">
        <v>108.13</v>
      </c>
      <c r="P2570" s="41">
        <v>0</v>
      </c>
      <c r="R2570" s="38">
        <v>1</v>
      </c>
      <c r="S2570" s="5"/>
      <c r="T2570" s="1" t="s">
        <v>11319</v>
      </c>
    </row>
    <row r="2571" spans="1:20" x14ac:dyDescent="0.25">
      <c r="A2571" t="s">
        <v>11318</v>
      </c>
      <c r="C2571" t="s">
        <v>10777</v>
      </c>
      <c r="E2571" s="2">
        <v>44512</v>
      </c>
      <c r="F2571">
        <v>2021</v>
      </c>
      <c r="G2571" t="s">
        <v>768</v>
      </c>
      <c r="H2571" t="s">
        <v>9224</v>
      </c>
      <c r="I2571" s="40" t="s">
        <v>9225</v>
      </c>
      <c r="J2571" s="41">
        <v>147.83750000000001</v>
      </c>
      <c r="M2571" s="41" t="s">
        <v>11395</v>
      </c>
      <c r="N2571" s="41">
        <v>0</v>
      </c>
      <c r="O2571" s="41">
        <v>0</v>
      </c>
      <c r="P2571" s="41">
        <v>0</v>
      </c>
      <c r="S2571" s="5"/>
      <c r="T2571" s="1" t="s">
        <v>11321</v>
      </c>
    </row>
    <row r="2572" spans="1:20" x14ac:dyDescent="0.25">
      <c r="A2572" t="s">
        <v>11318</v>
      </c>
      <c r="C2572" t="s">
        <v>10901</v>
      </c>
      <c r="E2572" s="2">
        <v>44512</v>
      </c>
      <c r="F2572">
        <v>2021</v>
      </c>
      <c r="G2572" t="s">
        <v>9426</v>
      </c>
      <c r="H2572" t="s">
        <v>9224</v>
      </c>
      <c r="I2572" s="40" t="s">
        <v>9225</v>
      </c>
      <c r="J2572" s="41">
        <v>44.35125</v>
      </c>
      <c r="M2572" s="41" t="s">
        <v>24</v>
      </c>
      <c r="N2572" s="41">
        <v>15.493370000000001</v>
      </c>
      <c r="O2572" s="41">
        <v>15.493370000000001</v>
      </c>
      <c r="P2572" s="41">
        <v>0</v>
      </c>
      <c r="S2572" s="5"/>
      <c r="T2572" s="1" t="s">
        <v>11321</v>
      </c>
    </row>
    <row r="2573" spans="1:20" x14ac:dyDescent="0.25">
      <c r="A2573" t="s">
        <v>11318</v>
      </c>
      <c r="C2573" t="s">
        <v>10901</v>
      </c>
      <c r="E2573" s="2">
        <v>44512</v>
      </c>
      <c r="F2573">
        <v>2021</v>
      </c>
      <c r="G2573" t="s">
        <v>9373</v>
      </c>
      <c r="H2573" t="s">
        <v>9224</v>
      </c>
      <c r="I2573" s="40" t="s">
        <v>9225</v>
      </c>
      <c r="J2573" s="41">
        <v>29.567500000000003</v>
      </c>
      <c r="M2573" s="41" t="s">
        <v>24</v>
      </c>
      <c r="N2573" s="41">
        <v>10.407760000000001</v>
      </c>
      <c r="O2573" s="41">
        <v>10.407760000000001</v>
      </c>
      <c r="P2573" s="41">
        <v>0</v>
      </c>
      <c r="S2573" s="5"/>
      <c r="T2573" s="1" t="s">
        <v>11321</v>
      </c>
    </row>
    <row r="2574" spans="1:20" x14ac:dyDescent="0.25">
      <c r="A2574" t="s">
        <v>11318</v>
      </c>
      <c r="C2574" t="s">
        <v>10901</v>
      </c>
      <c r="E2574" s="2">
        <v>44512</v>
      </c>
      <c r="F2574">
        <v>2021</v>
      </c>
      <c r="G2574" t="s">
        <v>9279</v>
      </c>
      <c r="H2574" t="s">
        <v>9224</v>
      </c>
      <c r="I2574" s="40" t="s">
        <v>9225</v>
      </c>
      <c r="J2574" s="41">
        <v>73.918750000000003</v>
      </c>
      <c r="M2574" s="41" t="s">
        <v>24</v>
      </c>
      <c r="N2574" s="41">
        <v>25.901129999999998</v>
      </c>
      <c r="O2574" s="41">
        <v>25.901129999999998</v>
      </c>
      <c r="P2574" s="41">
        <v>0</v>
      </c>
      <c r="S2574" s="5"/>
      <c r="T2574" s="1" t="s">
        <v>11321</v>
      </c>
    </row>
    <row r="2575" spans="1:20" x14ac:dyDescent="0.25">
      <c r="A2575" t="s">
        <v>11318</v>
      </c>
      <c r="C2575" t="s">
        <v>9383</v>
      </c>
      <c r="E2575" s="2">
        <v>45239</v>
      </c>
      <c r="F2575">
        <v>2023</v>
      </c>
      <c r="G2575" t="s">
        <v>768</v>
      </c>
      <c r="H2575" t="s">
        <v>9224</v>
      </c>
      <c r="I2575" s="40" t="s">
        <v>9225</v>
      </c>
      <c r="J2575" s="41">
        <v>324.39000000003887</v>
      </c>
      <c r="M2575" s="41" t="s">
        <v>24</v>
      </c>
      <c r="N2575" s="41">
        <v>81.09750000003892</v>
      </c>
      <c r="O2575" s="41">
        <v>81.09750000003892</v>
      </c>
      <c r="P2575" s="41">
        <v>0</v>
      </c>
      <c r="R2575" s="38">
        <v>0.25</v>
      </c>
      <c r="S2575" s="5"/>
      <c r="T2575" s="1" t="s">
        <v>11319</v>
      </c>
    </row>
    <row r="2576" spans="1:20" x14ac:dyDescent="0.25">
      <c r="A2576" t="s">
        <v>11318</v>
      </c>
      <c r="C2576" t="s">
        <v>10751</v>
      </c>
      <c r="E2576" s="2">
        <v>44512</v>
      </c>
      <c r="F2576">
        <v>2021</v>
      </c>
      <c r="G2576" t="s">
        <v>9261</v>
      </c>
      <c r="H2576" t="s">
        <v>9224</v>
      </c>
      <c r="I2576" s="40" t="s">
        <v>9225</v>
      </c>
      <c r="J2576" s="41">
        <v>118.27000000000001</v>
      </c>
      <c r="M2576" s="41" t="s">
        <v>24</v>
      </c>
      <c r="N2576" s="41">
        <v>59.135000000000005</v>
      </c>
      <c r="O2576" s="41">
        <v>59.135000000000005</v>
      </c>
      <c r="P2576" s="41">
        <v>0</v>
      </c>
      <c r="S2576" s="5"/>
      <c r="T2576" s="1" t="s">
        <v>11321</v>
      </c>
    </row>
    <row r="2577" spans="1:20" x14ac:dyDescent="0.25">
      <c r="A2577" t="s">
        <v>11318</v>
      </c>
      <c r="C2577" t="s">
        <v>10796</v>
      </c>
      <c r="E2577" s="2">
        <v>44356</v>
      </c>
      <c r="F2577">
        <v>2021</v>
      </c>
      <c r="G2577" t="s">
        <v>9276</v>
      </c>
      <c r="H2577" t="s">
        <v>318</v>
      </c>
      <c r="I2577" s="40" t="s">
        <v>9225</v>
      </c>
      <c r="J2577" s="41">
        <v>88.702500000000001</v>
      </c>
      <c r="M2577" s="41" t="s">
        <v>24</v>
      </c>
      <c r="N2577" s="41">
        <v>0.47308000000000006</v>
      </c>
      <c r="O2577" s="41">
        <v>0.47308000000000006</v>
      </c>
      <c r="P2577" s="41">
        <v>0</v>
      </c>
      <c r="S2577" s="5"/>
      <c r="T2577" s="1" t="s">
        <v>11321</v>
      </c>
    </row>
    <row r="2578" spans="1:20" x14ac:dyDescent="0.25">
      <c r="A2578" t="s">
        <v>11318</v>
      </c>
      <c r="C2578" t="s">
        <v>9676</v>
      </c>
      <c r="E2578" s="2">
        <v>45275</v>
      </c>
      <c r="F2578">
        <v>2023</v>
      </c>
      <c r="G2578" t="s">
        <v>4726</v>
      </c>
      <c r="H2578" t="s">
        <v>318</v>
      </c>
      <c r="I2578" s="40" t="s">
        <v>9225</v>
      </c>
      <c r="J2578" s="41">
        <v>149.20105377753399</v>
      </c>
      <c r="M2578" s="41" t="s">
        <v>24</v>
      </c>
      <c r="N2578" s="41">
        <v>44.760316133260197</v>
      </c>
      <c r="O2578" s="41">
        <v>44.760316133260197</v>
      </c>
      <c r="P2578" s="41">
        <v>0</v>
      </c>
      <c r="R2578" s="38">
        <v>0.3</v>
      </c>
      <c r="S2578" s="5"/>
      <c r="T2578" s="1" t="s">
        <v>11319</v>
      </c>
    </row>
    <row r="2579" spans="1:20" x14ac:dyDescent="0.25">
      <c r="A2579" t="s">
        <v>11318</v>
      </c>
      <c r="C2579" t="s">
        <v>9676</v>
      </c>
      <c r="E2579" s="2">
        <v>45275</v>
      </c>
      <c r="F2579">
        <v>2023</v>
      </c>
      <c r="G2579" t="s">
        <v>4726</v>
      </c>
      <c r="H2579" t="s">
        <v>318</v>
      </c>
      <c r="I2579" s="40" t="s">
        <v>9225</v>
      </c>
      <c r="J2579" s="41">
        <v>58.737717406675998</v>
      </c>
      <c r="M2579" s="41" t="s">
        <v>24</v>
      </c>
      <c r="N2579" s="41">
        <v>17.621315222002799</v>
      </c>
      <c r="O2579" s="41">
        <v>17.621315222002799</v>
      </c>
      <c r="P2579" s="41">
        <v>0</v>
      </c>
      <c r="R2579" s="38">
        <v>0.3</v>
      </c>
      <c r="S2579" s="5"/>
      <c r="T2579" s="1" t="s">
        <v>11319</v>
      </c>
    </row>
    <row r="2580" spans="1:20" x14ac:dyDescent="0.25">
      <c r="A2580" t="s">
        <v>11318</v>
      </c>
      <c r="C2580" t="s">
        <v>9863</v>
      </c>
      <c r="E2580" s="2">
        <v>44539</v>
      </c>
      <c r="F2580">
        <v>2021</v>
      </c>
      <c r="G2580" t="s">
        <v>9276</v>
      </c>
      <c r="H2580" t="s">
        <v>9224</v>
      </c>
      <c r="I2580" s="40" t="s">
        <v>9225</v>
      </c>
      <c r="J2580" s="41">
        <v>79.832250000000002</v>
      </c>
      <c r="M2580" s="41" t="s">
        <v>24</v>
      </c>
      <c r="N2580" s="41">
        <v>24.008810000000004</v>
      </c>
      <c r="O2580" s="41">
        <v>24.008810000000004</v>
      </c>
      <c r="P2580" s="41">
        <v>0</v>
      </c>
      <c r="S2580" s="5"/>
      <c r="T2580" s="1" t="s">
        <v>11321</v>
      </c>
    </row>
    <row r="2581" spans="1:20" x14ac:dyDescent="0.25">
      <c r="A2581" t="s">
        <v>11318</v>
      </c>
      <c r="C2581" t="s">
        <v>9863</v>
      </c>
      <c r="E2581" s="2">
        <v>44539</v>
      </c>
      <c r="F2581">
        <v>2021</v>
      </c>
      <c r="G2581" t="s">
        <v>9387</v>
      </c>
      <c r="H2581" t="s">
        <v>9224</v>
      </c>
      <c r="I2581" s="40" t="s">
        <v>9225</v>
      </c>
      <c r="J2581" s="41">
        <v>8.8702500000000004</v>
      </c>
      <c r="M2581" s="41" t="s">
        <v>24</v>
      </c>
      <c r="N2581" s="41">
        <v>2.7202099999999998</v>
      </c>
      <c r="O2581" s="41">
        <v>2.7202099999999998</v>
      </c>
      <c r="P2581" s="41">
        <v>0</v>
      </c>
      <c r="S2581" s="5"/>
      <c r="T2581" s="1" t="s">
        <v>11321</v>
      </c>
    </row>
    <row r="2582" spans="1:20" x14ac:dyDescent="0.25">
      <c r="A2582" t="s">
        <v>11318</v>
      </c>
      <c r="C2582" t="s">
        <v>9863</v>
      </c>
      <c r="E2582" s="2">
        <v>45016</v>
      </c>
      <c r="F2582">
        <v>2023</v>
      </c>
      <c r="G2582" t="s">
        <v>9276</v>
      </c>
      <c r="H2582" t="s">
        <v>9224</v>
      </c>
      <c r="I2582" s="40" t="s">
        <v>9225</v>
      </c>
      <c r="J2582" s="41">
        <v>27.032499999999999</v>
      </c>
      <c r="M2582" s="41" t="s">
        <v>24</v>
      </c>
      <c r="N2582" s="41">
        <v>8.10975</v>
      </c>
      <c r="O2582" s="41">
        <v>8.10975</v>
      </c>
      <c r="P2582" s="41">
        <v>0</v>
      </c>
      <c r="R2582" s="38">
        <v>0.3</v>
      </c>
      <c r="S2582" s="5"/>
      <c r="T2582" s="1" t="s">
        <v>11319</v>
      </c>
    </row>
    <row r="2583" spans="1:20" x14ac:dyDescent="0.25">
      <c r="A2583" t="s">
        <v>11318</v>
      </c>
      <c r="C2583" t="s">
        <v>10781</v>
      </c>
      <c r="E2583" s="2">
        <v>44533</v>
      </c>
      <c r="F2583">
        <v>2021</v>
      </c>
      <c r="G2583" t="s">
        <v>9276</v>
      </c>
      <c r="H2583" t="s">
        <v>9218</v>
      </c>
      <c r="I2583" s="40" t="s">
        <v>14355</v>
      </c>
      <c r="J2583" s="41">
        <v>709.62</v>
      </c>
      <c r="M2583" s="41" t="s">
        <v>24</v>
      </c>
      <c r="N2583" s="41">
        <v>141.92400000000001</v>
      </c>
      <c r="O2583" s="41">
        <v>141.92400000000001</v>
      </c>
      <c r="P2583" s="41">
        <v>0</v>
      </c>
      <c r="S2583" s="5"/>
      <c r="T2583" s="1" t="s">
        <v>11321</v>
      </c>
    </row>
    <row r="2584" spans="1:20" x14ac:dyDescent="0.25">
      <c r="A2584" t="s">
        <v>11318</v>
      </c>
      <c r="C2584" t="s">
        <v>9293</v>
      </c>
      <c r="E2584" s="2">
        <v>45097</v>
      </c>
      <c r="F2584">
        <v>2023</v>
      </c>
      <c r="G2584" t="s">
        <v>9292</v>
      </c>
      <c r="H2584" t="s">
        <v>9218</v>
      </c>
      <c r="I2584" s="40" t="s">
        <v>84</v>
      </c>
      <c r="J2584" s="41">
        <v>216.26</v>
      </c>
      <c r="M2584" s="41" t="s">
        <v>24</v>
      </c>
      <c r="N2584" s="41">
        <v>216.26</v>
      </c>
      <c r="O2584" s="41">
        <v>216.26</v>
      </c>
      <c r="P2584" s="41">
        <v>0</v>
      </c>
      <c r="R2584" s="38">
        <v>1</v>
      </c>
      <c r="S2584" s="5"/>
      <c r="T2584" s="1" t="s">
        <v>11319</v>
      </c>
    </row>
    <row r="2585" spans="1:20" x14ac:dyDescent="0.25">
      <c r="A2585" t="s">
        <v>11318</v>
      </c>
      <c r="C2585" t="s">
        <v>10792</v>
      </c>
      <c r="E2585" s="2">
        <v>44414</v>
      </c>
      <c r="F2585">
        <v>2021</v>
      </c>
      <c r="G2585" t="s">
        <v>9228</v>
      </c>
      <c r="H2585" t="s">
        <v>9218</v>
      </c>
      <c r="I2585" s="40" t="s">
        <v>9234</v>
      </c>
      <c r="J2585" s="41">
        <v>153.751</v>
      </c>
      <c r="M2585" s="41" t="s">
        <v>72</v>
      </c>
      <c r="N2585" s="41">
        <v>79.832250000000002</v>
      </c>
      <c r="O2585" s="41">
        <v>5.9135000000000009</v>
      </c>
      <c r="P2585" s="41">
        <v>73.918750000000003</v>
      </c>
      <c r="S2585" s="5"/>
      <c r="T2585" s="1" t="s">
        <v>11321</v>
      </c>
    </row>
    <row r="2586" spans="1:20" x14ac:dyDescent="0.25">
      <c r="A2586" t="s">
        <v>11318</v>
      </c>
      <c r="C2586" t="s">
        <v>9222</v>
      </c>
      <c r="E2586" s="2">
        <v>45268</v>
      </c>
      <c r="F2586">
        <v>2023</v>
      </c>
      <c r="G2586" t="s">
        <v>9221</v>
      </c>
      <c r="H2586" t="s">
        <v>9218</v>
      </c>
      <c r="I2586" s="40" t="s">
        <v>84</v>
      </c>
      <c r="J2586" s="41">
        <v>270.32499999999999</v>
      </c>
      <c r="M2586" s="41" t="s">
        <v>24</v>
      </c>
      <c r="N2586" s="41">
        <v>270.32499999999999</v>
      </c>
      <c r="O2586" s="41">
        <v>270.32499999999999</v>
      </c>
      <c r="P2586" s="41">
        <v>0</v>
      </c>
      <c r="R2586" s="38">
        <v>1</v>
      </c>
      <c r="S2586" s="5"/>
      <c r="T2586" s="1" t="s">
        <v>11319</v>
      </c>
    </row>
    <row r="2587" spans="1:20" x14ac:dyDescent="0.25">
      <c r="A2587" t="s">
        <v>11318</v>
      </c>
      <c r="C2587" t="s">
        <v>9235</v>
      </c>
      <c r="E2587" s="2">
        <v>45114</v>
      </c>
      <c r="F2587">
        <v>2023</v>
      </c>
      <c r="G2587" t="s">
        <v>6503</v>
      </c>
      <c r="H2587" t="s">
        <v>9218</v>
      </c>
      <c r="I2587" s="40" t="s">
        <v>9234</v>
      </c>
      <c r="J2587" s="41">
        <v>85.638959999999997</v>
      </c>
      <c r="M2587" s="41" t="s">
        <v>72</v>
      </c>
      <c r="N2587" s="41">
        <v>62.602079759999995</v>
      </c>
      <c r="O2587" s="41">
        <v>7.7075063999999998</v>
      </c>
      <c r="P2587" s="41">
        <v>54.894573360000003</v>
      </c>
      <c r="R2587" s="38">
        <v>0.73099999999999998</v>
      </c>
      <c r="S2587" s="5"/>
      <c r="T2587" s="1" t="s">
        <v>11319</v>
      </c>
    </row>
    <row r="2588" spans="1:20" x14ac:dyDescent="0.25">
      <c r="A2588" t="s">
        <v>11318</v>
      </c>
      <c r="C2588" t="s">
        <v>9663</v>
      </c>
      <c r="E2588" s="2">
        <v>44736</v>
      </c>
      <c r="F2588">
        <v>2022</v>
      </c>
      <c r="G2588" t="s">
        <v>9276</v>
      </c>
      <c r="H2588" t="s">
        <v>9224</v>
      </c>
      <c r="I2588" s="40" t="s">
        <v>9225</v>
      </c>
      <c r="J2588" s="41">
        <v>105.3</v>
      </c>
      <c r="M2588" s="41" t="s">
        <v>24</v>
      </c>
      <c r="N2588" s="41">
        <v>52.65</v>
      </c>
      <c r="O2588" s="41">
        <v>52.65</v>
      </c>
      <c r="P2588" s="41">
        <v>0</v>
      </c>
      <c r="S2588" s="5"/>
      <c r="T2588" s="1" t="s">
        <v>11320</v>
      </c>
    </row>
    <row r="2589" spans="1:20" x14ac:dyDescent="0.25">
      <c r="A2589" t="s">
        <v>11318</v>
      </c>
      <c r="C2589" t="s">
        <v>9663</v>
      </c>
      <c r="E2589" s="2">
        <v>44949</v>
      </c>
      <c r="F2589">
        <v>2023</v>
      </c>
      <c r="G2589" t="s">
        <v>9276</v>
      </c>
      <c r="H2589" t="s">
        <v>9224</v>
      </c>
      <c r="I2589" s="40" t="s">
        <v>9225</v>
      </c>
      <c r="J2589" s="41">
        <v>162.19499999999999</v>
      </c>
      <c r="M2589" s="41" t="s">
        <v>24</v>
      </c>
      <c r="N2589" s="41">
        <v>81.097499999999997</v>
      </c>
      <c r="O2589" s="41">
        <v>81.097499999999997</v>
      </c>
      <c r="P2589" s="41">
        <v>0</v>
      </c>
      <c r="R2589" s="38">
        <v>0.5</v>
      </c>
      <c r="S2589" s="5"/>
      <c r="T2589" s="1" t="s">
        <v>11319</v>
      </c>
    </row>
    <row r="2590" spans="1:20" x14ac:dyDescent="0.25">
      <c r="A2590" t="s">
        <v>11318</v>
      </c>
      <c r="C2590" t="s">
        <v>9892</v>
      </c>
      <c r="E2590" s="2">
        <v>45260</v>
      </c>
      <c r="F2590">
        <v>2023</v>
      </c>
      <c r="G2590" t="s">
        <v>9276</v>
      </c>
      <c r="H2590" t="s">
        <v>9229</v>
      </c>
      <c r="I2590" s="40" t="s">
        <v>141</v>
      </c>
      <c r="J2590" s="41">
        <v>108.13</v>
      </c>
      <c r="M2590" s="41" t="s">
        <v>24</v>
      </c>
      <c r="N2590" s="41">
        <v>108.13</v>
      </c>
      <c r="O2590" s="41">
        <v>108.13</v>
      </c>
      <c r="P2590" s="41">
        <v>0</v>
      </c>
      <c r="R2590" s="38">
        <v>1</v>
      </c>
      <c r="S2590" s="5"/>
      <c r="T2590" s="1" t="s">
        <v>11319</v>
      </c>
    </row>
    <row r="2591" spans="1:20" x14ac:dyDescent="0.25">
      <c r="A2591" t="s">
        <v>11318</v>
      </c>
      <c r="C2591" t="s">
        <v>10918</v>
      </c>
      <c r="E2591" s="2">
        <v>44539</v>
      </c>
      <c r="F2591">
        <v>2021</v>
      </c>
      <c r="G2591" t="s">
        <v>9276</v>
      </c>
      <c r="H2591" t="s">
        <v>9218</v>
      </c>
      <c r="I2591" s="40" t="s">
        <v>9262</v>
      </c>
      <c r="J2591" s="41">
        <v>59.135000000000005</v>
      </c>
      <c r="M2591" s="41" t="s">
        <v>24</v>
      </c>
      <c r="N2591" s="41">
        <v>24.48189</v>
      </c>
      <c r="O2591" s="41">
        <v>24.48189</v>
      </c>
      <c r="P2591" s="41">
        <v>0</v>
      </c>
      <c r="S2591" s="5"/>
      <c r="T2591" s="1" t="s">
        <v>11321</v>
      </c>
    </row>
    <row r="2592" spans="1:20" x14ac:dyDescent="0.25">
      <c r="A2592" t="s">
        <v>11318</v>
      </c>
      <c r="C2592" t="s">
        <v>10837</v>
      </c>
      <c r="E2592" s="2">
        <v>44320</v>
      </c>
      <c r="F2592">
        <v>2021</v>
      </c>
      <c r="G2592" t="s">
        <v>9273</v>
      </c>
      <c r="H2592" t="s">
        <v>9218</v>
      </c>
      <c r="I2592" s="40" t="s">
        <v>9262</v>
      </c>
      <c r="J2592" s="41">
        <v>118.27000000000001</v>
      </c>
      <c r="M2592" s="41" t="s">
        <v>72</v>
      </c>
      <c r="N2592" s="41">
        <v>100.52950000000001</v>
      </c>
      <c r="O2592" s="41">
        <v>91.777519999999996</v>
      </c>
      <c r="P2592" s="41">
        <v>8.7519800000000014</v>
      </c>
      <c r="S2592" s="5"/>
      <c r="T2592" s="1" t="s">
        <v>11321</v>
      </c>
    </row>
    <row r="2593" spans="1:20" x14ac:dyDescent="0.25">
      <c r="A2593" t="s">
        <v>11318</v>
      </c>
      <c r="C2593" t="s">
        <v>9405</v>
      </c>
      <c r="E2593" s="2">
        <v>45197</v>
      </c>
      <c r="F2593">
        <v>2023</v>
      </c>
      <c r="G2593" t="s">
        <v>9228</v>
      </c>
      <c r="H2593" t="s">
        <v>9218</v>
      </c>
      <c r="I2593" s="40" t="s">
        <v>9262</v>
      </c>
      <c r="J2593" s="41">
        <v>21.085349999999998</v>
      </c>
      <c r="M2593" s="41" t="s">
        <v>24</v>
      </c>
      <c r="N2593" s="41">
        <v>21.085349999999998</v>
      </c>
      <c r="O2593" s="41">
        <v>21.085349999999998</v>
      </c>
      <c r="P2593" s="41">
        <v>0</v>
      </c>
      <c r="R2593" s="38">
        <v>1</v>
      </c>
      <c r="S2593" s="5"/>
      <c r="T2593" s="1" t="s">
        <v>11319</v>
      </c>
    </row>
    <row r="2594" spans="1:20" x14ac:dyDescent="0.25">
      <c r="A2594" t="s">
        <v>11318</v>
      </c>
      <c r="C2594" t="s">
        <v>9405</v>
      </c>
      <c r="E2594" s="2">
        <v>45197</v>
      </c>
      <c r="F2594">
        <v>2023</v>
      </c>
      <c r="G2594" t="s">
        <v>9228</v>
      </c>
      <c r="H2594" t="s">
        <v>9218</v>
      </c>
      <c r="I2594" s="40" t="s">
        <v>9262</v>
      </c>
      <c r="J2594" s="41">
        <v>343.52900999999997</v>
      </c>
      <c r="M2594" s="41" t="s">
        <v>24</v>
      </c>
      <c r="N2594" s="41">
        <v>343.52900999999997</v>
      </c>
      <c r="O2594" s="41">
        <v>343.52900999999997</v>
      </c>
      <c r="P2594" s="41">
        <v>0</v>
      </c>
      <c r="R2594" s="38">
        <v>1</v>
      </c>
      <c r="S2594" s="5"/>
      <c r="T2594" s="1" t="s">
        <v>11319</v>
      </c>
    </row>
    <row r="2595" spans="1:20" x14ac:dyDescent="0.25">
      <c r="A2595" t="s">
        <v>11318</v>
      </c>
      <c r="C2595" t="s">
        <v>9405</v>
      </c>
      <c r="E2595" s="2">
        <v>45281</v>
      </c>
      <c r="F2595">
        <v>2023</v>
      </c>
      <c r="G2595" t="s">
        <v>9228</v>
      </c>
      <c r="H2595" t="s">
        <v>9218</v>
      </c>
      <c r="I2595" s="40" t="s">
        <v>9262</v>
      </c>
      <c r="J2595" s="41">
        <v>60.985319999999994</v>
      </c>
      <c r="M2595" s="41" t="s">
        <v>24</v>
      </c>
      <c r="N2595" s="41">
        <v>60.985319999999994</v>
      </c>
      <c r="O2595" s="41">
        <v>60.985319999999994</v>
      </c>
      <c r="P2595" s="41">
        <v>0</v>
      </c>
      <c r="R2595" s="38">
        <v>1</v>
      </c>
      <c r="S2595" s="5"/>
      <c r="T2595" s="1" t="s">
        <v>11319</v>
      </c>
    </row>
    <row r="2596" spans="1:20" x14ac:dyDescent="0.25">
      <c r="A2596" t="s">
        <v>11318</v>
      </c>
      <c r="C2596" t="s">
        <v>9405</v>
      </c>
      <c r="E2596" s="2">
        <v>45281</v>
      </c>
      <c r="F2596">
        <v>2023</v>
      </c>
      <c r="G2596" t="s">
        <v>9228</v>
      </c>
      <c r="H2596" t="s">
        <v>9218</v>
      </c>
      <c r="I2596" s="40" t="s">
        <v>9262</v>
      </c>
      <c r="J2596" s="41">
        <v>60.985319999999994</v>
      </c>
      <c r="M2596" s="41" t="s">
        <v>24</v>
      </c>
      <c r="N2596" s="41">
        <v>60.985319999999994</v>
      </c>
      <c r="O2596" s="41">
        <v>60.985319999999994</v>
      </c>
      <c r="P2596" s="41">
        <v>0</v>
      </c>
      <c r="R2596" s="38">
        <v>1</v>
      </c>
      <c r="S2596" s="5"/>
      <c r="T2596" s="1" t="s">
        <v>11319</v>
      </c>
    </row>
    <row r="2597" spans="1:20" x14ac:dyDescent="0.25">
      <c r="A2597" t="s">
        <v>11318</v>
      </c>
      <c r="C2597" t="s">
        <v>10377</v>
      </c>
      <c r="E2597" s="2">
        <v>44559</v>
      </c>
      <c r="F2597">
        <v>2021</v>
      </c>
      <c r="G2597" t="s">
        <v>9426</v>
      </c>
      <c r="H2597" t="s">
        <v>9218</v>
      </c>
      <c r="I2597" s="40" t="s">
        <v>84</v>
      </c>
      <c r="J2597" s="41">
        <v>413.94500000000005</v>
      </c>
      <c r="M2597" s="41" t="s">
        <v>24</v>
      </c>
      <c r="N2597" s="41">
        <v>413.94500000000005</v>
      </c>
      <c r="O2597" s="41">
        <v>413.94500000000005</v>
      </c>
      <c r="P2597" s="41">
        <v>0</v>
      </c>
      <c r="S2597" s="5"/>
      <c r="T2597" s="1" t="s">
        <v>11321</v>
      </c>
    </row>
    <row r="2598" spans="1:20" x14ac:dyDescent="0.25">
      <c r="A2598" t="s">
        <v>11318</v>
      </c>
      <c r="C2598" t="s">
        <v>10377</v>
      </c>
      <c r="E2598" s="2">
        <v>44917</v>
      </c>
      <c r="F2598">
        <v>2022</v>
      </c>
      <c r="G2598" t="s">
        <v>9426</v>
      </c>
      <c r="H2598" t="s">
        <v>9218</v>
      </c>
      <c r="I2598" s="40" t="s">
        <v>84</v>
      </c>
      <c r="J2598" s="41">
        <v>105.3</v>
      </c>
      <c r="M2598" s="41" t="s">
        <v>24</v>
      </c>
      <c r="N2598" s="41">
        <v>105.3</v>
      </c>
      <c r="O2598" s="41">
        <v>105.3</v>
      </c>
      <c r="P2598" s="41">
        <v>0</v>
      </c>
      <c r="S2598" s="5"/>
      <c r="T2598" s="1" t="s">
        <v>11320</v>
      </c>
    </row>
    <row r="2599" spans="1:20" x14ac:dyDescent="0.25">
      <c r="A2599" t="s">
        <v>11318</v>
      </c>
      <c r="C2599" t="s">
        <v>9852</v>
      </c>
      <c r="E2599" s="2">
        <v>45259</v>
      </c>
      <c r="F2599">
        <v>2023</v>
      </c>
      <c r="G2599" t="s">
        <v>9320</v>
      </c>
      <c r="H2599" t="s">
        <v>9224</v>
      </c>
      <c r="I2599" s="40" t="s">
        <v>9225</v>
      </c>
      <c r="J2599" s="41">
        <v>9.4613749999999985</v>
      </c>
      <c r="M2599" s="41" t="s">
        <v>24</v>
      </c>
      <c r="N2599" s="41">
        <v>2.8384125</v>
      </c>
      <c r="O2599" s="41">
        <v>2.8384125</v>
      </c>
      <c r="P2599" s="41">
        <v>0</v>
      </c>
      <c r="R2599" s="38">
        <v>0.3</v>
      </c>
      <c r="S2599" s="5"/>
      <c r="T2599" s="1" t="s">
        <v>11319</v>
      </c>
    </row>
    <row r="2600" spans="1:20" x14ac:dyDescent="0.25">
      <c r="A2600" t="s">
        <v>11318</v>
      </c>
      <c r="C2600" t="s">
        <v>9852</v>
      </c>
      <c r="E2600" s="2">
        <v>45259</v>
      </c>
      <c r="F2600">
        <v>2023</v>
      </c>
      <c r="G2600" t="s">
        <v>9276</v>
      </c>
      <c r="H2600" t="s">
        <v>9224</v>
      </c>
      <c r="I2600" s="40" t="s">
        <v>9225</v>
      </c>
      <c r="J2600" s="41">
        <v>24.329249997564908</v>
      </c>
      <c r="M2600" s="41" t="s">
        <v>24</v>
      </c>
      <c r="N2600" s="41">
        <v>7.2987749992679598</v>
      </c>
      <c r="O2600" s="41">
        <v>7.2987749992679598</v>
      </c>
      <c r="P2600" s="41">
        <v>0</v>
      </c>
      <c r="R2600" s="38">
        <v>0.3</v>
      </c>
      <c r="S2600" s="5"/>
      <c r="T2600" s="1" t="s">
        <v>11319</v>
      </c>
    </row>
    <row r="2601" spans="1:20" x14ac:dyDescent="0.25">
      <c r="A2601" t="s">
        <v>11318</v>
      </c>
      <c r="C2601" t="s">
        <v>9852</v>
      </c>
      <c r="E2601" s="2">
        <v>45259</v>
      </c>
      <c r="F2601">
        <v>2023</v>
      </c>
      <c r="G2601" t="s">
        <v>8761</v>
      </c>
      <c r="H2601" t="s">
        <v>9224</v>
      </c>
      <c r="I2601" s="40" t="s">
        <v>9225</v>
      </c>
      <c r="J2601" s="41">
        <v>9.4613749990560247</v>
      </c>
      <c r="M2601" s="41" t="s">
        <v>24</v>
      </c>
      <c r="N2601" s="41">
        <v>2.8384124997166991</v>
      </c>
      <c r="O2601" s="41">
        <v>2.8384124997166991</v>
      </c>
      <c r="P2601" s="41">
        <v>0</v>
      </c>
      <c r="R2601" s="38">
        <v>0.3</v>
      </c>
      <c r="S2601" s="5"/>
      <c r="T2601" s="1" t="s">
        <v>11319</v>
      </c>
    </row>
    <row r="2602" spans="1:20" x14ac:dyDescent="0.25">
      <c r="A2602" t="s">
        <v>11318</v>
      </c>
      <c r="C2602" t="s">
        <v>9852</v>
      </c>
      <c r="E2602" s="2">
        <v>45259</v>
      </c>
      <c r="F2602">
        <v>2023</v>
      </c>
      <c r="G2602" t="s">
        <v>9387</v>
      </c>
      <c r="H2602" t="s">
        <v>9224</v>
      </c>
      <c r="I2602" s="40" t="s">
        <v>9225</v>
      </c>
      <c r="J2602" s="41">
        <v>1.3516249999999999</v>
      </c>
      <c r="M2602" s="41" t="s">
        <v>24</v>
      </c>
      <c r="N2602" s="41">
        <v>0.4054875</v>
      </c>
      <c r="O2602" s="41">
        <v>0.4054875</v>
      </c>
      <c r="P2602" s="41">
        <v>0</v>
      </c>
      <c r="R2602" s="38">
        <v>0.3</v>
      </c>
      <c r="S2602" s="5"/>
      <c r="T2602" s="1" t="s">
        <v>11319</v>
      </c>
    </row>
    <row r="2603" spans="1:20" x14ac:dyDescent="0.25">
      <c r="A2603" t="s">
        <v>11318</v>
      </c>
      <c r="C2603" t="s">
        <v>9852</v>
      </c>
      <c r="E2603" s="2">
        <v>45259</v>
      </c>
      <c r="F2603">
        <v>2023</v>
      </c>
      <c r="G2603" t="s">
        <v>4726</v>
      </c>
      <c r="H2603" t="s">
        <v>9224</v>
      </c>
      <c r="I2603" s="40" t="s">
        <v>9225</v>
      </c>
      <c r="J2603" s="41">
        <v>9.4613749999999985</v>
      </c>
      <c r="M2603" s="41" t="s">
        <v>24</v>
      </c>
      <c r="N2603" s="41">
        <v>2.8384125</v>
      </c>
      <c r="O2603" s="41">
        <v>2.8384125</v>
      </c>
      <c r="P2603" s="41">
        <v>0</v>
      </c>
      <c r="R2603" s="38">
        <v>0.3</v>
      </c>
      <c r="S2603" s="5"/>
      <c r="T2603" s="1" t="s">
        <v>11319</v>
      </c>
    </row>
    <row r="2604" spans="1:20" x14ac:dyDescent="0.25">
      <c r="A2604" t="s">
        <v>11318</v>
      </c>
      <c r="C2604" t="s">
        <v>10095</v>
      </c>
      <c r="E2604" s="2">
        <v>44726</v>
      </c>
      <c r="F2604">
        <v>2022</v>
      </c>
      <c r="G2604" t="s">
        <v>9243</v>
      </c>
      <c r="H2604" t="s">
        <v>9229</v>
      </c>
      <c r="I2604" s="46" t="s">
        <v>14359</v>
      </c>
      <c r="J2604" s="41">
        <v>131.625</v>
      </c>
      <c r="M2604" s="41" t="s">
        <v>72</v>
      </c>
      <c r="N2604" s="41">
        <v>41.382899999999992</v>
      </c>
      <c r="O2604" s="41">
        <v>0.52649999999999997</v>
      </c>
      <c r="P2604" s="41">
        <v>40.856399999999994</v>
      </c>
      <c r="S2604" s="5"/>
      <c r="T2604" s="1" t="s">
        <v>11320</v>
      </c>
    </row>
    <row r="2605" spans="1:20" x14ac:dyDescent="0.25">
      <c r="A2605" t="s">
        <v>11318</v>
      </c>
      <c r="C2605" t="s">
        <v>10288</v>
      </c>
      <c r="E2605" s="2">
        <v>44896</v>
      </c>
      <c r="F2605">
        <v>2022</v>
      </c>
      <c r="G2605" t="s">
        <v>9243</v>
      </c>
      <c r="H2605" t="s">
        <v>9229</v>
      </c>
      <c r="I2605" s="46" t="s">
        <v>14360</v>
      </c>
      <c r="J2605" s="41">
        <v>63.179999999999993</v>
      </c>
      <c r="M2605" s="41" t="s">
        <v>72</v>
      </c>
      <c r="N2605" s="41">
        <v>20.322900000000001</v>
      </c>
      <c r="O2605" s="41">
        <v>8.4239999999999995</v>
      </c>
      <c r="P2605" s="41">
        <v>11.898899999999999</v>
      </c>
      <c r="S2605" s="5"/>
      <c r="T2605" s="1" t="s">
        <v>11320</v>
      </c>
    </row>
    <row r="2606" spans="1:20" x14ac:dyDescent="0.25">
      <c r="A2606" t="s">
        <v>11318</v>
      </c>
      <c r="C2606" t="s">
        <v>9883</v>
      </c>
      <c r="E2606" s="2">
        <v>45121</v>
      </c>
      <c r="F2606">
        <v>2023</v>
      </c>
      <c r="G2606" t="s">
        <v>9243</v>
      </c>
      <c r="H2606" t="s">
        <v>9229</v>
      </c>
      <c r="I2606" s="40" t="s">
        <v>9237</v>
      </c>
      <c r="J2606" s="41">
        <v>33.898755000000001</v>
      </c>
      <c r="M2606" s="41" t="s">
        <v>72</v>
      </c>
      <c r="N2606" s="41">
        <v>10.644209069999999</v>
      </c>
      <c r="O2606" s="41">
        <v>0.13559502000000001</v>
      </c>
      <c r="P2606" s="41">
        <v>10.50861405</v>
      </c>
      <c r="R2606" s="38">
        <v>0.314</v>
      </c>
      <c r="S2606" s="5"/>
      <c r="T2606" s="1" t="s">
        <v>11319</v>
      </c>
    </row>
    <row r="2607" spans="1:20" x14ac:dyDescent="0.25">
      <c r="A2607" t="s">
        <v>11318</v>
      </c>
      <c r="C2607" t="s">
        <v>9883</v>
      </c>
      <c r="E2607" s="2">
        <v>45121</v>
      </c>
      <c r="F2607">
        <v>2023</v>
      </c>
      <c r="G2607" t="s">
        <v>9243</v>
      </c>
      <c r="H2607" t="s">
        <v>9229</v>
      </c>
      <c r="I2607" s="40" t="s">
        <v>9240</v>
      </c>
      <c r="J2607" s="41">
        <v>1.7841449999999999</v>
      </c>
      <c r="M2607" s="41" t="s">
        <v>72</v>
      </c>
      <c r="N2607" s="41">
        <v>0.56022152999999997</v>
      </c>
      <c r="O2607" s="41">
        <v>7.1365799999999991E-3</v>
      </c>
      <c r="P2607" s="41">
        <v>0.55308494999999991</v>
      </c>
      <c r="R2607" s="38">
        <v>0.314</v>
      </c>
      <c r="S2607" s="5"/>
      <c r="T2607" s="1" t="s">
        <v>11319</v>
      </c>
    </row>
    <row r="2608" spans="1:20" x14ac:dyDescent="0.25">
      <c r="A2608" t="s">
        <v>11318</v>
      </c>
      <c r="C2608" t="s">
        <v>9873</v>
      </c>
      <c r="E2608" s="2">
        <v>45245</v>
      </c>
      <c r="F2608">
        <v>2023</v>
      </c>
      <c r="G2608" t="s">
        <v>4725</v>
      </c>
      <c r="H2608" t="s">
        <v>9229</v>
      </c>
      <c r="I2608" s="40" t="s">
        <v>9234</v>
      </c>
      <c r="J2608" s="41">
        <v>432.52</v>
      </c>
      <c r="M2608" s="41" t="s">
        <v>72</v>
      </c>
      <c r="N2608" s="41">
        <v>147.10005199999998</v>
      </c>
      <c r="O2608" s="41">
        <v>4.3251999999999999E-2</v>
      </c>
      <c r="P2608" s="41">
        <v>147.05679999999998</v>
      </c>
      <c r="R2608" s="38">
        <v>0.34010000000000001</v>
      </c>
      <c r="S2608" s="5"/>
      <c r="T2608" s="1" t="s">
        <v>11319</v>
      </c>
    </row>
    <row r="2609" spans="1:20" x14ac:dyDescent="0.25">
      <c r="A2609" t="s">
        <v>11318</v>
      </c>
      <c r="C2609" t="s">
        <v>10252</v>
      </c>
      <c r="E2609" s="2">
        <v>44918</v>
      </c>
      <c r="F2609">
        <v>2022</v>
      </c>
      <c r="G2609" t="s">
        <v>9243</v>
      </c>
      <c r="H2609" t="s">
        <v>9452</v>
      </c>
      <c r="I2609" s="40" t="s">
        <v>84</v>
      </c>
      <c r="J2609" s="41">
        <v>42.12</v>
      </c>
      <c r="M2609" s="41" t="s">
        <v>24</v>
      </c>
      <c r="N2609" s="41">
        <v>42.12</v>
      </c>
      <c r="O2609" s="41">
        <v>42.12</v>
      </c>
      <c r="P2609" s="41">
        <v>0</v>
      </c>
      <c r="S2609" s="5"/>
      <c r="T2609" s="1" t="s">
        <v>11320</v>
      </c>
    </row>
    <row r="2610" spans="1:20" x14ac:dyDescent="0.25">
      <c r="A2610" t="s">
        <v>11318</v>
      </c>
      <c r="C2610" t="s">
        <v>10935</v>
      </c>
      <c r="E2610" s="2">
        <v>44550</v>
      </c>
      <c r="F2610">
        <v>2021</v>
      </c>
      <c r="G2610" t="s">
        <v>9228</v>
      </c>
      <c r="H2610" t="s">
        <v>9218</v>
      </c>
      <c r="I2610" s="40" t="s">
        <v>9234</v>
      </c>
      <c r="J2610" s="41">
        <v>4.4942599999999997</v>
      </c>
      <c r="M2610" s="41" t="s">
        <v>25</v>
      </c>
      <c r="N2610" s="41">
        <v>2.2471299999999998</v>
      </c>
      <c r="O2610" s="41">
        <v>0</v>
      </c>
      <c r="P2610" s="41">
        <v>2.2471299999999998</v>
      </c>
      <c r="S2610" s="5"/>
      <c r="T2610" s="1" t="s">
        <v>11321</v>
      </c>
    </row>
    <row r="2611" spans="1:20" x14ac:dyDescent="0.25">
      <c r="A2611" t="s">
        <v>11318</v>
      </c>
      <c r="C2611" t="s">
        <v>9397</v>
      </c>
      <c r="E2611" s="2">
        <v>44944</v>
      </c>
      <c r="F2611">
        <v>2023</v>
      </c>
      <c r="G2611" t="s">
        <v>9243</v>
      </c>
      <c r="H2611" t="s">
        <v>9218</v>
      </c>
      <c r="I2611" s="40" t="s">
        <v>9240</v>
      </c>
      <c r="J2611" s="41">
        <v>32.006479999999996</v>
      </c>
      <c r="M2611" s="41" t="s">
        <v>24</v>
      </c>
      <c r="N2611" s="41">
        <v>16.003239999999998</v>
      </c>
      <c r="O2611" s="41">
        <v>16.003239999999998</v>
      </c>
      <c r="P2611" s="41">
        <v>0</v>
      </c>
      <c r="R2611" s="38">
        <v>0.5</v>
      </c>
      <c r="S2611" s="5"/>
      <c r="T2611" s="1" t="s">
        <v>11319</v>
      </c>
    </row>
    <row r="2612" spans="1:20" x14ac:dyDescent="0.25">
      <c r="A2612" t="s">
        <v>11318</v>
      </c>
      <c r="C2612" t="s">
        <v>9397</v>
      </c>
      <c r="E2612" s="2">
        <v>44944</v>
      </c>
      <c r="F2612">
        <v>2023</v>
      </c>
      <c r="G2612" t="s">
        <v>9243</v>
      </c>
      <c r="H2612" t="s">
        <v>9218</v>
      </c>
      <c r="I2612" s="40" t="s">
        <v>9240</v>
      </c>
      <c r="J2612" s="41">
        <v>48.009719999999994</v>
      </c>
      <c r="M2612" s="41" t="s">
        <v>24</v>
      </c>
      <c r="N2612" s="41">
        <v>24.004859999999997</v>
      </c>
      <c r="O2612" s="41">
        <v>24.004859999999997</v>
      </c>
      <c r="P2612" s="41">
        <v>0</v>
      </c>
      <c r="R2612" s="38">
        <v>0.5</v>
      </c>
      <c r="S2612" s="5"/>
      <c r="T2612" s="1" t="s">
        <v>11319</v>
      </c>
    </row>
    <row r="2613" spans="1:20" x14ac:dyDescent="0.25">
      <c r="A2613" t="s">
        <v>11318</v>
      </c>
      <c r="C2613" t="s">
        <v>9313</v>
      </c>
      <c r="E2613" s="2">
        <v>45288</v>
      </c>
      <c r="F2613">
        <v>2023</v>
      </c>
      <c r="G2613" t="s">
        <v>4734</v>
      </c>
      <c r="H2613" t="s">
        <v>9218</v>
      </c>
      <c r="I2613" s="40" t="s">
        <v>141</v>
      </c>
      <c r="J2613" s="41">
        <v>121.61463019614767</v>
      </c>
      <c r="M2613" s="41" t="s">
        <v>24</v>
      </c>
      <c r="N2613" s="41">
        <v>91.210972647111291</v>
      </c>
      <c r="O2613" s="41">
        <v>91.210972647111291</v>
      </c>
      <c r="P2613" s="41">
        <v>0</v>
      </c>
      <c r="R2613" s="38">
        <v>0.75</v>
      </c>
      <c r="S2613" s="5"/>
      <c r="T2613" s="1" t="s">
        <v>11319</v>
      </c>
    </row>
    <row r="2614" spans="1:20" x14ac:dyDescent="0.25">
      <c r="A2614" t="s">
        <v>11318</v>
      </c>
      <c r="C2614" t="s">
        <v>10983</v>
      </c>
      <c r="E2614" s="2">
        <v>44550</v>
      </c>
      <c r="F2614">
        <v>2021</v>
      </c>
      <c r="G2614" t="s">
        <v>9243</v>
      </c>
      <c r="H2614" t="s">
        <v>9218</v>
      </c>
      <c r="I2614" s="40" t="s">
        <v>9262</v>
      </c>
      <c r="J2614" s="41">
        <v>31.932900000000004</v>
      </c>
      <c r="M2614" s="41" t="s">
        <v>24</v>
      </c>
      <c r="N2614" s="41">
        <v>4.4942599999999997</v>
      </c>
      <c r="O2614" s="41">
        <v>4.4942599999999997</v>
      </c>
      <c r="P2614" s="41">
        <v>0</v>
      </c>
      <c r="S2614" s="5"/>
      <c r="T2614" s="1" t="s">
        <v>11321</v>
      </c>
    </row>
    <row r="2615" spans="1:20" x14ac:dyDescent="0.25">
      <c r="A2615" t="s">
        <v>11318</v>
      </c>
      <c r="C2615" t="s">
        <v>10096</v>
      </c>
      <c r="E2615" s="2">
        <v>44574</v>
      </c>
      <c r="F2615">
        <v>2022</v>
      </c>
      <c r="G2615" t="s">
        <v>7066</v>
      </c>
      <c r="H2615" t="s">
        <v>9218</v>
      </c>
      <c r="I2615" s="40" t="s">
        <v>141</v>
      </c>
      <c r="J2615" s="41">
        <v>9.0557999999999996</v>
      </c>
      <c r="M2615" s="41" t="s">
        <v>24</v>
      </c>
      <c r="N2615" s="41">
        <v>9.0557999999999996</v>
      </c>
      <c r="O2615" s="41">
        <v>9.0557999999999996</v>
      </c>
      <c r="P2615" s="41">
        <v>0</v>
      </c>
      <c r="S2615" s="5"/>
      <c r="T2615" s="1" t="s">
        <v>11320</v>
      </c>
    </row>
    <row r="2616" spans="1:20" x14ac:dyDescent="0.25">
      <c r="A2616" t="s">
        <v>11318</v>
      </c>
      <c r="C2616" t="s">
        <v>10096</v>
      </c>
      <c r="E2616" s="2">
        <v>44574</v>
      </c>
      <c r="F2616">
        <v>2022</v>
      </c>
      <c r="G2616" t="s">
        <v>7066</v>
      </c>
      <c r="H2616" t="s">
        <v>9218</v>
      </c>
      <c r="I2616" s="40" t="s">
        <v>141</v>
      </c>
      <c r="J2616" s="41">
        <v>0.63179999999999992</v>
      </c>
      <c r="M2616" s="41" t="s">
        <v>24</v>
      </c>
      <c r="N2616" s="41">
        <v>0.63179999999999992</v>
      </c>
      <c r="O2616" s="41">
        <v>0.63179999999999992</v>
      </c>
      <c r="P2616" s="41">
        <v>0</v>
      </c>
      <c r="S2616" s="5"/>
      <c r="T2616" s="1" t="s">
        <v>11320</v>
      </c>
    </row>
    <row r="2617" spans="1:20" x14ac:dyDescent="0.25">
      <c r="A2617" t="s">
        <v>11318</v>
      </c>
      <c r="C2617" t="s">
        <v>10096</v>
      </c>
      <c r="E2617" s="2">
        <v>44574</v>
      </c>
      <c r="F2617">
        <v>2022</v>
      </c>
      <c r="G2617" t="s">
        <v>7066</v>
      </c>
      <c r="H2617" t="s">
        <v>9218</v>
      </c>
      <c r="I2617" s="40" t="s">
        <v>141</v>
      </c>
      <c r="J2617" s="41">
        <v>10.108799999999999</v>
      </c>
      <c r="M2617" s="41" t="s">
        <v>24</v>
      </c>
      <c r="N2617" s="41">
        <v>10.108799999999999</v>
      </c>
      <c r="O2617" s="41">
        <v>10.108799999999999</v>
      </c>
      <c r="P2617" s="41">
        <v>0</v>
      </c>
      <c r="S2617" s="5"/>
      <c r="T2617" s="1" t="s">
        <v>11320</v>
      </c>
    </row>
    <row r="2618" spans="1:20" x14ac:dyDescent="0.25">
      <c r="A2618" t="s">
        <v>11318</v>
      </c>
      <c r="C2618" t="s">
        <v>10096</v>
      </c>
      <c r="E2618" s="2">
        <v>44574</v>
      </c>
      <c r="F2618">
        <v>2022</v>
      </c>
      <c r="G2618" t="s">
        <v>7066</v>
      </c>
      <c r="H2618" t="s">
        <v>9218</v>
      </c>
      <c r="I2618" s="40" t="s">
        <v>141</v>
      </c>
      <c r="J2618" s="41">
        <v>13.478400000000001</v>
      </c>
      <c r="M2618" s="41" t="s">
        <v>24</v>
      </c>
      <c r="N2618" s="41">
        <v>13.478400000000001</v>
      </c>
      <c r="O2618" s="41">
        <v>13.478400000000001</v>
      </c>
      <c r="P2618" s="41">
        <v>0</v>
      </c>
      <c r="S2618" s="5"/>
      <c r="T2618" s="1" t="s">
        <v>11320</v>
      </c>
    </row>
    <row r="2619" spans="1:20" x14ac:dyDescent="0.25">
      <c r="A2619" t="s">
        <v>11318</v>
      </c>
      <c r="C2619" t="s">
        <v>10096</v>
      </c>
      <c r="E2619" s="2">
        <v>44574</v>
      </c>
      <c r="F2619">
        <v>2022</v>
      </c>
      <c r="G2619" t="s">
        <v>7066</v>
      </c>
      <c r="H2619" t="s">
        <v>9218</v>
      </c>
      <c r="I2619" s="40" t="s">
        <v>141</v>
      </c>
      <c r="J2619" s="41">
        <v>2.7378</v>
      </c>
      <c r="M2619" s="41" t="s">
        <v>24</v>
      </c>
      <c r="N2619" s="41">
        <v>2.7378</v>
      </c>
      <c r="O2619" s="41">
        <v>2.7378</v>
      </c>
      <c r="P2619" s="41">
        <v>0</v>
      </c>
      <c r="S2619" s="5"/>
      <c r="T2619" s="1" t="s">
        <v>11320</v>
      </c>
    </row>
    <row r="2620" spans="1:20" x14ac:dyDescent="0.25">
      <c r="A2620" t="s">
        <v>11318</v>
      </c>
      <c r="C2620" t="s">
        <v>10096</v>
      </c>
      <c r="E2620" s="2">
        <v>44574</v>
      </c>
      <c r="F2620">
        <v>2022</v>
      </c>
      <c r="G2620" t="s">
        <v>7066</v>
      </c>
      <c r="H2620" t="s">
        <v>9218</v>
      </c>
      <c r="I2620" s="40" t="s">
        <v>141</v>
      </c>
      <c r="J2620" s="41">
        <v>11.4777</v>
      </c>
      <c r="M2620" s="41" t="s">
        <v>24</v>
      </c>
      <c r="N2620" s="41">
        <v>11.4777</v>
      </c>
      <c r="O2620" s="41">
        <v>11.4777</v>
      </c>
      <c r="P2620" s="41">
        <v>0</v>
      </c>
      <c r="S2620" s="5"/>
      <c r="T2620" s="1" t="s">
        <v>11320</v>
      </c>
    </row>
    <row r="2621" spans="1:20" x14ac:dyDescent="0.25">
      <c r="A2621" t="s">
        <v>11318</v>
      </c>
      <c r="C2621" t="s">
        <v>10096</v>
      </c>
      <c r="E2621" s="2">
        <v>44574</v>
      </c>
      <c r="F2621">
        <v>2022</v>
      </c>
      <c r="G2621" t="s">
        <v>7066</v>
      </c>
      <c r="H2621" t="s">
        <v>9218</v>
      </c>
      <c r="I2621" s="40" t="s">
        <v>141</v>
      </c>
      <c r="J2621" s="41">
        <v>19.480499999999999</v>
      </c>
      <c r="M2621" s="41" t="s">
        <v>24</v>
      </c>
      <c r="N2621" s="41">
        <v>19.480499999999999</v>
      </c>
      <c r="O2621" s="41">
        <v>19.480499999999999</v>
      </c>
      <c r="P2621" s="41">
        <v>0</v>
      </c>
      <c r="S2621" s="5"/>
      <c r="T2621" s="1" t="s">
        <v>11320</v>
      </c>
    </row>
    <row r="2622" spans="1:20" x14ac:dyDescent="0.25">
      <c r="A2622" t="s">
        <v>11318</v>
      </c>
      <c r="C2622" t="s">
        <v>10096</v>
      </c>
      <c r="E2622" s="2">
        <v>44574</v>
      </c>
      <c r="F2622">
        <v>2022</v>
      </c>
      <c r="G2622" t="s">
        <v>7066</v>
      </c>
      <c r="H2622" t="s">
        <v>9218</v>
      </c>
      <c r="I2622" s="40" t="s">
        <v>141</v>
      </c>
      <c r="J2622" s="41">
        <v>0.52649999999999997</v>
      </c>
      <c r="M2622" s="41" t="s">
        <v>24</v>
      </c>
      <c r="N2622" s="41">
        <v>0.52649999999999997</v>
      </c>
      <c r="O2622" s="41">
        <v>0.52649999999999997</v>
      </c>
      <c r="P2622" s="41">
        <v>0</v>
      </c>
      <c r="S2622" s="5"/>
      <c r="T2622" s="1" t="s">
        <v>11320</v>
      </c>
    </row>
    <row r="2623" spans="1:20" x14ac:dyDescent="0.25">
      <c r="A2623" t="s">
        <v>11318</v>
      </c>
      <c r="C2623" t="s">
        <v>10096</v>
      </c>
      <c r="E2623" s="2">
        <v>44574</v>
      </c>
      <c r="F2623">
        <v>2022</v>
      </c>
      <c r="G2623" t="s">
        <v>7066</v>
      </c>
      <c r="H2623" t="s">
        <v>9218</v>
      </c>
      <c r="I2623" s="40" t="s">
        <v>141</v>
      </c>
      <c r="J2623" s="41">
        <v>0.84240000000000004</v>
      </c>
      <c r="M2623" s="41" t="s">
        <v>24</v>
      </c>
      <c r="N2623" s="41">
        <v>0.84240000000000004</v>
      </c>
      <c r="O2623" s="41">
        <v>0.84240000000000004</v>
      </c>
      <c r="P2623" s="41">
        <v>0</v>
      </c>
      <c r="S2623" s="5"/>
      <c r="T2623" s="1" t="s">
        <v>11320</v>
      </c>
    </row>
    <row r="2624" spans="1:20" x14ac:dyDescent="0.25">
      <c r="A2624" t="s">
        <v>11318</v>
      </c>
      <c r="C2624" t="s">
        <v>10096</v>
      </c>
      <c r="E2624" s="2">
        <v>44574</v>
      </c>
      <c r="F2624">
        <v>2022</v>
      </c>
      <c r="G2624" t="s">
        <v>7066</v>
      </c>
      <c r="H2624" t="s">
        <v>9218</v>
      </c>
      <c r="I2624" s="40" t="s">
        <v>141</v>
      </c>
      <c r="J2624" s="41">
        <v>0.21060000000000001</v>
      </c>
      <c r="M2624" s="41" t="s">
        <v>24</v>
      </c>
      <c r="N2624" s="41">
        <v>0.21060000000000001</v>
      </c>
      <c r="O2624" s="41">
        <v>0.21060000000000001</v>
      </c>
      <c r="P2624" s="41">
        <v>0</v>
      </c>
      <c r="S2624" s="5"/>
      <c r="T2624" s="1" t="s">
        <v>11320</v>
      </c>
    </row>
    <row r="2625" spans="1:20" x14ac:dyDescent="0.25">
      <c r="A2625" t="s">
        <v>11318</v>
      </c>
      <c r="C2625" t="s">
        <v>10096</v>
      </c>
      <c r="E2625" s="2">
        <v>44574</v>
      </c>
      <c r="F2625">
        <v>2022</v>
      </c>
      <c r="G2625" t="s">
        <v>7066</v>
      </c>
      <c r="H2625" t="s">
        <v>9218</v>
      </c>
      <c r="I2625" s="40" t="s">
        <v>141</v>
      </c>
      <c r="J2625" s="41">
        <v>0.73709999999999998</v>
      </c>
      <c r="M2625" s="41" t="s">
        <v>24</v>
      </c>
      <c r="N2625" s="41">
        <v>0.73709999999999987</v>
      </c>
      <c r="O2625" s="41">
        <v>0.73709999999999987</v>
      </c>
      <c r="P2625" s="41">
        <v>0</v>
      </c>
      <c r="S2625" s="5"/>
      <c r="T2625" s="1" t="s">
        <v>11320</v>
      </c>
    </row>
    <row r="2626" spans="1:20" x14ac:dyDescent="0.25">
      <c r="A2626" t="s">
        <v>11318</v>
      </c>
      <c r="C2626" t="s">
        <v>10096</v>
      </c>
      <c r="E2626" s="2">
        <v>44574</v>
      </c>
      <c r="F2626">
        <v>2022</v>
      </c>
      <c r="G2626" t="s">
        <v>7066</v>
      </c>
      <c r="H2626" t="s">
        <v>9218</v>
      </c>
      <c r="I2626" s="40" t="s">
        <v>141</v>
      </c>
      <c r="J2626" s="41">
        <v>1.1583000000000001</v>
      </c>
      <c r="M2626" s="41" t="s">
        <v>24</v>
      </c>
      <c r="N2626" s="41">
        <v>1.1583000000000001</v>
      </c>
      <c r="O2626" s="41">
        <v>1.1583000000000001</v>
      </c>
      <c r="P2626" s="41">
        <v>0</v>
      </c>
      <c r="S2626" s="5"/>
      <c r="T2626" s="1" t="s">
        <v>11320</v>
      </c>
    </row>
    <row r="2627" spans="1:20" x14ac:dyDescent="0.25">
      <c r="A2627" t="s">
        <v>11318</v>
      </c>
      <c r="C2627" t="s">
        <v>10305</v>
      </c>
      <c r="E2627" s="2">
        <v>44907</v>
      </c>
      <c r="F2627">
        <v>2022</v>
      </c>
      <c r="G2627" t="s">
        <v>9228</v>
      </c>
      <c r="H2627" t="s">
        <v>9218</v>
      </c>
      <c r="I2627" s="40" t="s">
        <v>132</v>
      </c>
      <c r="J2627" s="41">
        <v>100.035</v>
      </c>
      <c r="M2627" s="41" t="s">
        <v>72</v>
      </c>
      <c r="N2627" s="41">
        <v>76.974299999999985</v>
      </c>
      <c r="O2627" s="41">
        <v>69.392700000000005</v>
      </c>
      <c r="P2627" s="41">
        <v>7.4762999999999993</v>
      </c>
      <c r="S2627" s="5"/>
      <c r="T2627" s="1" t="s">
        <v>11320</v>
      </c>
    </row>
    <row r="2628" spans="1:20" x14ac:dyDescent="0.25">
      <c r="A2628" t="s">
        <v>11318</v>
      </c>
      <c r="C2628" t="s">
        <v>9919</v>
      </c>
      <c r="E2628" s="2">
        <v>45267</v>
      </c>
      <c r="F2628">
        <v>2023</v>
      </c>
      <c r="G2628" t="s">
        <v>9228</v>
      </c>
      <c r="H2628" t="s">
        <v>9218</v>
      </c>
      <c r="I2628" s="40" t="s">
        <v>132</v>
      </c>
      <c r="J2628" s="41">
        <v>56.768249999999995</v>
      </c>
      <c r="M2628" s="41" t="s">
        <v>72</v>
      </c>
      <c r="N2628" s="41">
        <v>47.963494425</v>
      </c>
      <c r="O2628" s="41">
        <v>46.470489449999995</v>
      </c>
      <c r="P2628" s="41">
        <v>1.4930049749999998</v>
      </c>
      <c r="R2628" s="38">
        <v>0.84489999999999998</v>
      </c>
      <c r="S2628" s="5"/>
      <c r="T2628" s="1" t="s">
        <v>11319</v>
      </c>
    </row>
    <row r="2629" spans="1:20" x14ac:dyDescent="0.25">
      <c r="A2629" t="s">
        <v>11318</v>
      </c>
      <c r="C2629" t="s">
        <v>10975</v>
      </c>
      <c r="E2629" s="2">
        <v>44530</v>
      </c>
      <c r="F2629">
        <v>2021</v>
      </c>
      <c r="G2629" t="s">
        <v>9228</v>
      </c>
      <c r="H2629" t="s">
        <v>9218</v>
      </c>
      <c r="I2629" s="40" t="s">
        <v>132</v>
      </c>
      <c r="J2629" s="41">
        <v>117.91519000000001</v>
      </c>
      <c r="M2629" s="41" t="s">
        <v>24</v>
      </c>
      <c r="N2629" s="41">
        <v>117.91519000000001</v>
      </c>
      <c r="O2629" s="41">
        <v>117.91519000000001</v>
      </c>
      <c r="P2629" s="41">
        <v>0</v>
      </c>
      <c r="S2629" s="5"/>
      <c r="T2629" s="1" t="s">
        <v>11321</v>
      </c>
    </row>
    <row r="2630" spans="1:20" x14ac:dyDescent="0.25">
      <c r="A2630" t="s">
        <v>11318</v>
      </c>
      <c r="C2630" t="s">
        <v>9447</v>
      </c>
      <c r="E2630" s="2">
        <v>45134</v>
      </c>
      <c r="F2630">
        <v>2023</v>
      </c>
      <c r="G2630" t="s">
        <v>9228</v>
      </c>
      <c r="H2630" t="s">
        <v>9218</v>
      </c>
      <c r="I2630" s="40" t="s">
        <v>132</v>
      </c>
      <c r="J2630" s="41">
        <v>183.821</v>
      </c>
      <c r="M2630" s="41" t="s">
        <v>72</v>
      </c>
      <c r="N2630" s="41">
        <v>169.02340949999999</v>
      </c>
      <c r="O2630" s="41">
        <v>163.5087795</v>
      </c>
      <c r="P2630" s="41">
        <v>5.5146299999999995</v>
      </c>
      <c r="R2630" s="38">
        <v>0.91949999999999998</v>
      </c>
      <c r="S2630" s="5"/>
      <c r="T2630" s="1" t="s">
        <v>11319</v>
      </c>
    </row>
    <row r="2631" spans="1:20" x14ac:dyDescent="0.25">
      <c r="A2631" t="s">
        <v>11318</v>
      </c>
      <c r="C2631" t="s">
        <v>10188</v>
      </c>
      <c r="E2631" s="2">
        <v>44903</v>
      </c>
      <c r="F2631">
        <v>2022</v>
      </c>
      <c r="G2631" t="s">
        <v>9228</v>
      </c>
      <c r="H2631" t="s">
        <v>9218</v>
      </c>
      <c r="I2631" s="40" t="s">
        <v>132</v>
      </c>
      <c r="J2631" s="41">
        <v>163.215</v>
      </c>
      <c r="M2631" s="41" t="s">
        <v>72</v>
      </c>
      <c r="N2631" s="41">
        <v>75.921299999999988</v>
      </c>
      <c r="O2631" s="41">
        <v>71.077500000000001</v>
      </c>
      <c r="P2631" s="41">
        <v>4.9490999999999996</v>
      </c>
      <c r="S2631" s="5"/>
      <c r="T2631" s="1" t="s">
        <v>11320</v>
      </c>
    </row>
    <row r="2632" spans="1:20" x14ac:dyDescent="0.25">
      <c r="A2632" t="s">
        <v>11318</v>
      </c>
      <c r="C2632" t="s">
        <v>9265</v>
      </c>
      <c r="E2632" s="2">
        <v>45280</v>
      </c>
      <c r="F2632">
        <v>2023</v>
      </c>
      <c r="G2632" t="s">
        <v>9228</v>
      </c>
      <c r="H2632" t="s">
        <v>9218</v>
      </c>
      <c r="I2632" s="40" t="s">
        <v>132</v>
      </c>
      <c r="J2632" s="41">
        <v>378.45499999999998</v>
      </c>
      <c r="M2632" s="41" t="s">
        <v>72</v>
      </c>
      <c r="N2632" s="41">
        <v>252.27810299999999</v>
      </c>
      <c r="O2632" s="41">
        <v>240.924453</v>
      </c>
      <c r="P2632" s="41">
        <v>11.35365</v>
      </c>
      <c r="R2632" s="38">
        <v>0.66659999999999997</v>
      </c>
      <c r="S2632" s="5"/>
      <c r="T2632" s="1" t="s">
        <v>11319</v>
      </c>
    </row>
    <row r="2633" spans="1:20" x14ac:dyDescent="0.25">
      <c r="A2633" t="s">
        <v>11318</v>
      </c>
      <c r="C2633" t="s">
        <v>9798</v>
      </c>
      <c r="E2633" s="2">
        <v>45238</v>
      </c>
      <c r="F2633">
        <v>2023</v>
      </c>
      <c r="G2633" t="s">
        <v>9228</v>
      </c>
      <c r="H2633" t="s">
        <v>9218</v>
      </c>
      <c r="I2633" s="40" t="s">
        <v>132</v>
      </c>
      <c r="J2633" s="41">
        <v>102.72349999999999</v>
      </c>
      <c r="M2633" s="41" t="s">
        <v>72</v>
      </c>
      <c r="N2633" s="41">
        <v>75.707219499999994</v>
      </c>
      <c r="O2633" s="41">
        <v>72.625514500000008</v>
      </c>
      <c r="P2633" s="41">
        <v>3.0817049999999999</v>
      </c>
      <c r="R2633" s="38">
        <v>0.73699999999999999</v>
      </c>
      <c r="S2633" s="5"/>
      <c r="T2633" s="1" t="s">
        <v>11319</v>
      </c>
    </row>
    <row r="2634" spans="1:20" x14ac:dyDescent="0.25">
      <c r="A2634" t="s">
        <v>11318</v>
      </c>
      <c r="C2634" t="s">
        <v>9834</v>
      </c>
      <c r="E2634" s="2">
        <v>45266</v>
      </c>
      <c r="F2634">
        <v>2023</v>
      </c>
      <c r="G2634" t="s">
        <v>9228</v>
      </c>
      <c r="H2634" t="s">
        <v>9218</v>
      </c>
      <c r="I2634" s="40" t="s">
        <v>132</v>
      </c>
      <c r="J2634" s="41">
        <v>77.8536</v>
      </c>
      <c r="M2634" s="41" t="s">
        <v>72</v>
      </c>
      <c r="N2634" s="41">
        <v>69.087284639999993</v>
      </c>
      <c r="O2634" s="41">
        <v>65.256887519999992</v>
      </c>
      <c r="P2634" s="41">
        <v>3.8303971199999998</v>
      </c>
      <c r="R2634" s="38">
        <v>0.88739999999999997</v>
      </c>
      <c r="S2634" s="5"/>
      <c r="T2634" s="1" t="s">
        <v>11319</v>
      </c>
    </row>
    <row r="2635" spans="1:20" x14ac:dyDescent="0.25">
      <c r="A2635" t="s">
        <v>11318</v>
      </c>
      <c r="C2635" t="s">
        <v>10959</v>
      </c>
      <c r="E2635" s="2">
        <v>44552</v>
      </c>
      <c r="F2635">
        <v>2021</v>
      </c>
      <c r="G2635" t="s">
        <v>9228</v>
      </c>
      <c r="H2635" t="s">
        <v>9218</v>
      </c>
      <c r="I2635" s="46" t="s">
        <v>132</v>
      </c>
      <c r="J2635" s="41">
        <v>177.405</v>
      </c>
      <c r="M2635" s="41" t="s">
        <v>72</v>
      </c>
      <c r="N2635" s="41">
        <v>125.48447</v>
      </c>
      <c r="O2635" s="41">
        <v>123.47388000000002</v>
      </c>
      <c r="P2635" s="41">
        <v>2.0105900000000001</v>
      </c>
      <c r="S2635" s="5"/>
      <c r="T2635" s="1" t="s">
        <v>11321</v>
      </c>
    </row>
    <row r="2636" spans="1:20" x14ac:dyDescent="0.25">
      <c r="A2636" t="s">
        <v>11318</v>
      </c>
      <c r="C2636" t="s">
        <v>9875</v>
      </c>
      <c r="E2636" s="2">
        <v>45145</v>
      </c>
      <c r="F2636">
        <v>2023</v>
      </c>
      <c r="G2636" t="s">
        <v>9228</v>
      </c>
      <c r="H2636" t="s">
        <v>9218</v>
      </c>
      <c r="I2636" s="40" t="s">
        <v>132</v>
      </c>
      <c r="J2636" s="41">
        <v>31.898349999999997</v>
      </c>
      <c r="M2636" s="41" t="s">
        <v>72</v>
      </c>
      <c r="N2636" s="41">
        <v>22.561702954999998</v>
      </c>
      <c r="O2636" s="41">
        <v>22.201251599999999</v>
      </c>
      <c r="P2636" s="41">
        <v>0.36045135499999997</v>
      </c>
      <c r="R2636" s="38">
        <v>0.70730000000000004</v>
      </c>
      <c r="S2636" s="5"/>
      <c r="T2636" s="1" t="s">
        <v>11319</v>
      </c>
    </row>
    <row r="2637" spans="1:20" x14ac:dyDescent="0.25">
      <c r="A2637" t="s">
        <v>11318</v>
      </c>
      <c r="C2637" t="s">
        <v>10841</v>
      </c>
      <c r="E2637" s="2">
        <v>44424</v>
      </c>
      <c r="F2637">
        <v>2021</v>
      </c>
      <c r="G2637" t="s">
        <v>9228</v>
      </c>
      <c r="H2637" t="s">
        <v>9218</v>
      </c>
      <c r="I2637" s="40" t="s">
        <v>132</v>
      </c>
      <c r="J2637" s="41">
        <v>113.53920000000001</v>
      </c>
      <c r="M2637" s="41" t="s">
        <v>24</v>
      </c>
      <c r="N2637" s="41">
        <v>90.594819999999999</v>
      </c>
      <c r="O2637" s="41">
        <v>90.594819999999999</v>
      </c>
      <c r="P2637" s="41">
        <v>0</v>
      </c>
      <c r="S2637" s="5"/>
      <c r="T2637" s="1" t="s">
        <v>11321</v>
      </c>
    </row>
    <row r="2638" spans="1:20" x14ac:dyDescent="0.25">
      <c r="A2638" t="s">
        <v>11318</v>
      </c>
      <c r="C2638" t="s">
        <v>10907</v>
      </c>
      <c r="E2638" s="2">
        <v>44377</v>
      </c>
      <c r="F2638">
        <v>2021</v>
      </c>
      <c r="G2638" t="s">
        <v>7066</v>
      </c>
      <c r="H2638" t="s">
        <v>9224</v>
      </c>
      <c r="I2638" s="40" t="s">
        <v>9225</v>
      </c>
      <c r="J2638" s="41">
        <v>232.87363000000002</v>
      </c>
      <c r="M2638" s="41" t="s">
        <v>24</v>
      </c>
      <c r="N2638" s="41">
        <v>2.3654000000000002</v>
      </c>
      <c r="O2638" s="41">
        <v>2.3654000000000002</v>
      </c>
      <c r="P2638" s="41">
        <v>0</v>
      </c>
      <c r="S2638" s="5"/>
      <c r="T2638" s="1" t="s">
        <v>11321</v>
      </c>
    </row>
    <row r="2639" spans="1:20" x14ac:dyDescent="0.25">
      <c r="A2639" t="s">
        <v>11318</v>
      </c>
      <c r="C2639" t="s">
        <v>9887</v>
      </c>
      <c r="E2639" s="2">
        <v>45280</v>
      </c>
      <c r="F2639">
        <v>2023</v>
      </c>
      <c r="G2639" t="s">
        <v>7066</v>
      </c>
      <c r="H2639" t="s">
        <v>318</v>
      </c>
      <c r="I2639" s="40" t="s">
        <v>9225</v>
      </c>
      <c r="J2639" s="41">
        <v>213.86166727222067</v>
      </c>
      <c r="M2639" s="41" t="s">
        <v>24</v>
      </c>
      <c r="N2639" s="41">
        <v>1.0693083363602871</v>
      </c>
      <c r="O2639" s="41">
        <v>1.0693083363602871</v>
      </c>
      <c r="P2639" s="41">
        <v>0</v>
      </c>
      <c r="R2639" s="38">
        <v>5.0000000000000001E-3</v>
      </c>
      <c r="S2639" s="5"/>
      <c r="T2639" s="1" t="s">
        <v>11319</v>
      </c>
    </row>
    <row r="2640" spans="1:20" x14ac:dyDescent="0.25">
      <c r="A2640" t="s">
        <v>11318</v>
      </c>
      <c r="C2640" t="s">
        <v>9887</v>
      </c>
      <c r="E2640" s="2">
        <v>45280</v>
      </c>
      <c r="F2640">
        <v>2023</v>
      </c>
      <c r="G2640" t="s">
        <v>7066</v>
      </c>
      <c r="H2640" t="s">
        <v>318</v>
      </c>
      <c r="I2640" s="40" t="s">
        <v>9225</v>
      </c>
      <c r="J2640" s="41">
        <v>62.27771324259534</v>
      </c>
      <c r="M2640" s="41" t="s">
        <v>24</v>
      </c>
      <c r="N2640" s="41">
        <v>0.31138856621404176</v>
      </c>
      <c r="O2640" s="41">
        <v>0.31138856621404176</v>
      </c>
      <c r="P2640" s="41">
        <v>0</v>
      </c>
      <c r="R2640" s="38">
        <v>5.0000000000000001E-3</v>
      </c>
      <c r="S2640" s="5"/>
      <c r="T2640" s="1" t="s">
        <v>11319</v>
      </c>
    </row>
    <row r="2641" spans="1:20" x14ac:dyDescent="0.25">
      <c r="A2641" t="s">
        <v>11318</v>
      </c>
      <c r="C2641" t="s">
        <v>10280</v>
      </c>
      <c r="E2641" s="2">
        <v>44375</v>
      </c>
      <c r="F2641">
        <v>2021</v>
      </c>
      <c r="G2641" t="s">
        <v>9273</v>
      </c>
      <c r="H2641" t="s">
        <v>9218</v>
      </c>
      <c r="I2641" s="40" t="s">
        <v>141</v>
      </c>
      <c r="J2641" s="41">
        <v>354.81</v>
      </c>
      <c r="M2641" s="41" t="s">
        <v>72</v>
      </c>
      <c r="N2641" s="41">
        <v>337.06950000000001</v>
      </c>
      <c r="O2641" s="41">
        <v>322.99537000000004</v>
      </c>
      <c r="P2641" s="41">
        <v>14.074130000000002</v>
      </c>
      <c r="S2641" s="5"/>
      <c r="T2641" s="1" t="s">
        <v>11321</v>
      </c>
    </row>
    <row r="2642" spans="1:20" x14ac:dyDescent="0.25">
      <c r="A2642" t="s">
        <v>11318</v>
      </c>
      <c r="C2642" t="s">
        <v>10280</v>
      </c>
      <c r="E2642" s="2">
        <v>44750</v>
      </c>
      <c r="F2642">
        <v>2022</v>
      </c>
      <c r="G2642" t="s">
        <v>9273</v>
      </c>
      <c r="H2642" t="s">
        <v>9218</v>
      </c>
      <c r="I2642" s="40" t="s">
        <v>141</v>
      </c>
      <c r="J2642" s="41">
        <v>315.89999999999998</v>
      </c>
      <c r="M2642" s="41" t="s">
        <v>72</v>
      </c>
      <c r="N2642" s="41">
        <v>300.10499999999996</v>
      </c>
      <c r="O2642" s="41">
        <v>287.57429999999999</v>
      </c>
      <c r="P2642" s="41">
        <v>12.5307</v>
      </c>
      <c r="S2642" s="5"/>
      <c r="T2642" s="1" t="s">
        <v>11320</v>
      </c>
    </row>
    <row r="2643" spans="1:20" x14ac:dyDescent="0.25">
      <c r="A2643" t="s">
        <v>11318</v>
      </c>
      <c r="C2643" t="s">
        <v>10067</v>
      </c>
      <c r="E2643" s="2">
        <v>44916</v>
      </c>
      <c r="F2643">
        <v>2022</v>
      </c>
      <c r="G2643" t="s">
        <v>9334</v>
      </c>
      <c r="H2643" t="s">
        <v>9229</v>
      </c>
      <c r="I2643" s="40" t="s">
        <v>9225</v>
      </c>
      <c r="J2643" s="41">
        <v>14.847299999999999</v>
      </c>
      <c r="M2643" s="41" t="s">
        <v>24</v>
      </c>
      <c r="N2643" s="41">
        <v>11.161799999999999</v>
      </c>
      <c r="O2643" s="41">
        <v>11.161799999999999</v>
      </c>
      <c r="P2643" s="41">
        <v>0</v>
      </c>
      <c r="S2643" s="5"/>
      <c r="T2643" s="1" t="s">
        <v>11320</v>
      </c>
    </row>
    <row r="2644" spans="1:20" x14ac:dyDescent="0.25">
      <c r="A2644" t="s">
        <v>11318</v>
      </c>
      <c r="C2644" t="s">
        <v>10321</v>
      </c>
      <c r="E2644" s="2">
        <v>44918</v>
      </c>
      <c r="F2644">
        <v>2022</v>
      </c>
      <c r="G2644" t="s">
        <v>9334</v>
      </c>
      <c r="H2644" t="s">
        <v>9224</v>
      </c>
      <c r="I2644" s="40" t="s">
        <v>9225</v>
      </c>
      <c r="J2644" s="41">
        <v>263.25</v>
      </c>
      <c r="M2644" s="41" t="s">
        <v>24</v>
      </c>
      <c r="N2644" s="41">
        <v>2.6324999999999998</v>
      </c>
      <c r="O2644" s="41">
        <v>2.6324999999999998</v>
      </c>
      <c r="P2644" s="41">
        <v>0</v>
      </c>
      <c r="S2644" s="5"/>
      <c r="T2644" s="1" t="s">
        <v>11320</v>
      </c>
    </row>
    <row r="2645" spans="1:20" x14ac:dyDescent="0.25">
      <c r="A2645" t="s">
        <v>11318</v>
      </c>
      <c r="C2645" t="s">
        <v>10321</v>
      </c>
      <c r="E2645" s="2">
        <v>44924</v>
      </c>
      <c r="F2645">
        <v>2022</v>
      </c>
      <c r="G2645" t="s">
        <v>9334</v>
      </c>
      <c r="H2645" t="s">
        <v>9224</v>
      </c>
      <c r="I2645" s="40" t="s">
        <v>9225</v>
      </c>
      <c r="J2645" s="41">
        <v>263.25</v>
      </c>
      <c r="M2645" s="41" t="s">
        <v>24</v>
      </c>
      <c r="N2645" s="41">
        <v>2.6324999999999998</v>
      </c>
      <c r="O2645" s="41">
        <v>2.6324999999999998</v>
      </c>
      <c r="P2645" s="41">
        <v>0</v>
      </c>
      <c r="S2645" s="5"/>
      <c r="T2645" s="1" t="s">
        <v>11320</v>
      </c>
    </row>
    <row r="2646" spans="1:20" x14ac:dyDescent="0.25">
      <c r="A2646" t="s">
        <v>11318</v>
      </c>
      <c r="C2646" t="s">
        <v>10218</v>
      </c>
      <c r="E2646" s="2">
        <v>44911</v>
      </c>
      <c r="F2646">
        <v>2022</v>
      </c>
      <c r="G2646" t="s">
        <v>9451</v>
      </c>
      <c r="H2646" t="s">
        <v>9452</v>
      </c>
      <c r="I2646" s="40" t="s">
        <v>141</v>
      </c>
      <c r="J2646" s="41">
        <v>37.170899999999996</v>
      </c>
      <c r="M2646" s="41" t="s">
        <v>24</v>
      </c>
      <c r="N2646" s="41">
        <v>29.799899999999997</v>
      </c>
      <c r="O2646" s="41">
        <v>29.799899999999997</v>
      </c>
      <c r="P2646" s="41">
        <v>0</v>
      </c>
      <c r="S2646" s="5"/>
      <c r="T2646" s="1" t="s">
        <v>11320</v>
      </c>
    </row>
    <row r="2647" spans="1:20" x14ac:dyDescent="0.25">
      <c r="A2647" t="s">
        <v>11318</v>
      </c>
      <c r="C2647" t="s">
        <v>10295</v>
      </c>
      <c r="E2647" s="2">
        <v>44910</v>
      </c>
      <c r="F2647">
        <v>2022</v>
      </c>
      <c r="G2647" t="s">
        <v>9276</v>
      </c>
      <c r="H2647" t="s">
        <v>9218</v>
      </c>
      <c r="I2647" s="40" t="s">
        <v>361</v>
      </c>
      <c r="J2647" s="41">
        <v>136.88999999999999</v>
      </c>
      <c r="M2647" s="41" t="s">
        <v>24</v>
      </c>
      <c r="N2647" s="41">
        <v>90.347399999999993</v>
      </c>
      <c r="O2647" s="41">
        <v>90.347399999999993</v>
      </c>
      <c r="P2647" s="41">
        <v>0</v>
      </c>
      <c r="S2647" s="5"/>
      <c r="T2647" s="1" t="s">
        <v>11320</v>
      </c>
    </row>
    <row r="2648" spans="1:20" x14ac:dyDescent="0.25">
      <c r="A2648" t="s">
        <v>11318</v>
      </c>
      <c r="C2648" t="s">
        <v>10295</v>
      </c>
      <c r="E2648" s="2">
        <v>44910</v>
      </c>
      <c r="F2648">
        <v>2022</v>
      </c>
      <c r="G2648" t="s">
        <v>9276</v>
      </c>
      <c r="H2648" t="s">
        <v>9218</v>
      </c>
      <c r="I2648" s="40" t="s">
        <v>361</v>
      </c>
      <c r="J2648" s="41">
        <v>21.06</v>
      </c>
      <c r="M2648" s="41" t="s">
        <v>24</v>
      </c>
      <c r="N2648" s="41">
        <v>13.899599999999998</v>
      </c>
      <c r="O2648" s="41">
        <v>13.899599999999998</v>
      </c>
      <c r="P2648" s="41">
        <v>0</v>
      </c>
      <c r="S2648" s="5"/>
      <c r="T2648" s="1" t="s">
        <v>11320</v>
      </c>
    </row>
    <row r="2649" spans="1:20" x14ac:dyDescent="0.25">
      <c r="A2649" t="s">
        <v>11318</v>
      </c>
      <c r="C2649" t="s">
        <v>9545</v>
      </c>
      <c r="E2649" s="2">
        <v>45281</v>
      </c>
      <c r="F2649">
        <v>2023</v>
      </c>
      <c r="G2649" t="s">
        <v>9320</v>
      </c>
      <c r="H2649" t="s">
        <v>9452</v>
      </c>
      <c r="I2649" s="40" t="s">
        <v>84</v>
      </c>
      <c r="J2649" s="41">
        <v>7.3415944777973916</v>
      </c>
      <c r="M2649" s="41" t="s">
        <v>24</v>
      </c>
      <c r="N2649" s="41">
        <v>7.3415944777973916</v>
      </c>
      <c r="O2649" s="41">
        <v>7.3415944777973916</v>
      </c>
      <c r="P2649" s="41">
        <v>0</v>
      </c>
      <c r="R2649" s="38">
        <v>1</v>
      </c>
      <c r="S2649" s="5"/>
      <c r="T2649" s="1" t="s">
        <v>11319</v>
      </c>
    </row>
    <row r="2650" spans="1:20" x14ac:dyDescent="0.25">
      <c r="A2650" t="s">
        <v>11318</v>
      </c>
      <c r="C2650" t="s">
        <v>9545</v>
      </c>
      <c r="E2650" s="2">
        <v>45281</v>
      </c>
      <c r="F2650">
        <v>2023</v>
      </c>
      <c r="G2650" t="s">
        <v>9317</v>
      </c>
      <c r="H2650" t="s">
        <v>9452</v>
      </c>
      <c r="I2650" s="40" t="s">
        <v>84</v>
      </c>
      <c r="J2650" s="41">
        <v>14.541754918546733</v>
      </c>
      <c r="M2650" s="41" t="s">
        <v>24</v>
      </c>
      <c r="N2650" s="41">
        <v>14.541754918546733</v>
      </c>
      <c r="O2650" s="41">
        <v>14.541754918546733</v>
      </c>
      <c r="P2650" s="41">
        <v>0</v>
      </c>
      <c r="R2650" s="38">
        <v>1</v>
      </c>
      <c r="S2650" s="5"/>
      <c r="T2650" s="1" t="s">
        <v>11319</v>
      </c>
    </row>
    <row r="2651" spans="1:20" x14ac:dyDescent="0.25">
      <c r="A2651" t="s">
        <v>11318</v>
      </c>
      <c r="C2651" t="s">
        <v>9545</v>
      </c>
      <c r="E2651" s="2">
        <v>45281</v>
      </c>
      <c r="F2651">
        <v>2023</v>
      </c>
      <c r="G2651" t="s">
        <v>4726</v>
      </c>
      <c r="H2651" t="s">
        <v>9452</v>
      </c>
      <c r="I2651" s="40" t="s">
        <v>84</v>
      </c>
      <c r="J2651" s="41">
        <v>21.368650589314591</v>
      </c>
      <c r="M2651" s="41" t="s">
        <v>24</v>
      </c>
      <c r="N2651" s="41">
        <v>21.368650589314591</v>
      </c>
      <c r="O2651" s="41">
        <v>21.368650589314591</v>
      </c>
      <c r="P2651" s="41">
        <v>0</v>
      </c>
      <c r="R2651" s="38">
        <v>1</v>
      </c>
      <c r="S2651" s="5"/>
      <c r="T2651" s="1" t="s">
        <v>11319</v>
      </c>
    </row>
    <row r="2652" spans="1:20" x14ac:dyDescent="0.25">
      <c r="A2652" t="s">
        <v>11318</v>
      </c>
      <c r="C2652" t="s">
        <v>10801</v>
      </c>
      <c r="E2652" s="2">
        <v>44391</v>
      </c>
      <c r="F2652">
        <v>2021</v>
      </c>
      <c r="G2652" t="s">
        <v>4726</v>
      </c>
      <c r="H2652" t="s">
        <v>9218</v>
      </c>
      <c r="I2652" s="40" t="s">
        <v>141</v>
      </c>
      <c r="J2652" s="41">
        <v>141.92400000000001</v>
      </c>
      <c r="M2652" s="41" t="s">
        <v>24</v>
      </c>
      <c r="N2652" s="41">
        <v>111.76515000000001</v>
      </c>
      <c r="O2652" s="41">
        <v>111.76515000000001</v>
      </c>
      <c r="P2652" s="41">
        <v>0</v>
      </c>
      <c r="S2652" s="5"/>
      <c r="T2652" s="1" t="s">
        <v>11321</v>
      </c>
    </row>
    <row r="2653" spans="1:20" x14ac:dyDescent="0.25">
      <c r="A2653" t="s">
        <v>11318</v>
      </c>
      <c r="C2653" t="s">
        <v>10801</v>
      </c>
      <c r="E2653" s="2">
        <v>44537</v>
      </c>
      <c r="F2653">
        <v>2021</v>
      </c>
      <c r="G2653" t="s">
        <v>4726</v>
      </c>
      <c r="H2653" t="s">
        <v>9218</v>
      </c>
      <c r="I2653" s="40" t="s">
        <v>141</v>
      </c>
      <c r="J2653" s="41">
        <v>106.44300000000001</v>
      </c>
      <c r="M2653" s="41" t="s">
        <v>24</v>
      </c>
      <c r="N2653" s="41">
        <v>83.853430000000017</v>
      </c>
      <c r="O2653" s="41">
        <v>83.853430000000017</v>
      </c>
      <c r="P2653" s="41">
        <v>0</v>
      </c>
      <c r="S2653" s="5"/>
      <c r="T2653" s="1" t="s">
        <v>11321</v>
      </c>
    </row>
    <row r="2654" spans="1:20" x14ac:dyDescent="0.25">
      <c r="A2654" t="s">
        <v>11318</v>
      </c>
      <c r="C2654" t="s">
        <v>10814</v>
      </c>
      <c r="E2654" s="2">
        <v>44385</v>
      </c>
      <c r="F2654">
        <v>2021</v>
      </c>
      <c r="G2654" t="s">
        <v>9228</v>
      </c>
      <c r="H2654" t="s">
        <v>9218</v>
      </c>
      <c r="I2654" s="40" t="s">
        <v>9262</v>
      </c>
      <c r="J2654" s="41">
        <v>36.427160000000001</v>
      </c>
      <c r="M2654" s="41" t="s">
        <v>24</v>
      </c>
      <c r="N2654" s="41">
        <v>14.547210000000002</v>
      </c>
      <c r="O2654" s="41">
        <v>14.547210000000002</v>
      </c>
      <c r="P2654" s="41">
        <v>0</v>
      </c>
      <c r="S2654" s="5"/>
      <c r="T2654" s="1" t="s">
        <v>11321</v>
      </c>
    </row>
    <row r="2655" spans="1:20" x14ac:dyDescent="0.25">
      <c r="A2655" t="s">
        <v>11318</v>
      </c>
      <c r="C2655" t="s">
        <v>10814</v>
      </c>
      <c r="E2655" s="2">
        <v>44385</v>
      </c>
      <c r="F2655">
        <v>2021</v>
      </c>
      <c r="G2655" t="s">
        <v>9276</v>
      </c>
      <c r="H2655" t="s">
        <v>9218</v>
      </c>
      <c r="I2655" s="40" t="s">
        <v>9262</v>
      </c>
      <c r="J2655" s="41">
        <v>24.8367</v>
      </c>
      <c r="M2655" s="41" t="s">
        <v>24</v>
      </c>
      <c r="N2655" s="41">
        <v>9.934680000000002</v>
      </c>
      <c r="O2655" s="41">
        <v>9.934680000000002</v>
      </c>
      <c r="P2655" s="41">
        <v>0</v>
      </c>
      <c r="S2655" s="5"/>
      <c r="T2655" s="1" t="s">
        <v>11321</v>
      </c>
    </row>
    <row r="2656" spans="1:20" x14ac:dyDescent="0.25">
      <c r="A2656" t="s">
        <v>11318</v>
      </c>
      <c r="C2656" t="s">
        <v>10814</v>
      </c>
      <c r="E2656" s="2">
        <v>44385</v>
      </c>
      <c r="F2656">
        <v>2021</v>
      </c>
      <c r="G2656" t="s">
        <v>9261</v>
      </c>
      <c r="H2656" t="s">
        <v>9218</v>
      </c>
      <c r="I2656" s="40" t="s">
        <v>9262</v>
      </c>
      <c r="J2656" s="41">
        <v>25.782860000000003</v>
      </c>
      <c r="M2656" s="41" t="s">
        <v>24</v>
      </c>
      <c r="N2656" s="41">
        <v>10.289490000000001</v>
      </c>
      <c r="O2656" s="41">
        <v>10.289490000000001</v>
      </c>
      <c r="P2656" s="41">
        <v>0</v>
      </c>
      <c r="S2656" s="5"/>
      <c r="T2656" s="1" t="s">
        <v>11321</v>
      </c>
    </row>
    <row r="2657" spans="1:20" x14ac:dyDescent="0.25">
      <c r="A2657" t="s">
        <v>11318</v>
      </c>
      <c r="C2657" t="s">
        <v>10814</v>
      </c>
      <c r="E2657" s="2">
        <v>44385</v>
      </c>
      <c r="F2657">
        <v>2021</v>
      </c>
      <c r="G2657" t="s">
        <v>768</v>
      </c>
      <c r="H2657" t="s">
        <v>9218</v>
      </c>
      <c r="I2657" s="40" t="s">
        <v>9262</v>
      </c>
      <c r="J2657" s="41">
        <v>1.7740500000000001</v>
      </c>
      <c r="M2657" s="41" t="s">
        <v>24</v>
      </c>
      <c r="N2657" s="41">
        <v>0.70962000000000003</v>
      </c>
      <c r="O2657" s="41">
        <v>0.70962000000000003</v>
      </c>
      <c r="P2657" s="41">
        <v>0</v>
      </c>
      <c r="S2657" s="5"/>
      <c r="T2657" s="1" t="s">
        <v>11321</v>
      </c>
    </row>
    <row r="2658" spans="1:20" x14ac:dyDescent="0.25">
      <c r="A2658" t="s">
        <v>11318</v>
      </c>
      <c r="C2658" t="s">
        <v>9347</v>
      </c>
      <c r="E2658" s="2">
        <v>45229</v>
      </c>
      <c r="F2658">
        <v>2023</v>
      </c>
      <c r="G2658" t="s">
        <v>9221</v>
      </c>
      <c r="H2658" t="s">
        <v>9218</v>
      </c>
      <c r="I2658" s="40" t="s">
        <v>141</v>
      </c>
      <c r="J2658" s="41">
        <v>45.4146</v>
      </c>
      <c r="M2658" s="41" t="s">
        <v>72</v>
      </c>
      <c r="N2658" s="41">
        <v>45.4146</v>
      </c>
      <c r="O2658" s="41">
        <v>40.541613419999997</v>
      </c>
      <c r="P2658" s="41">
        <v>4.8729865799999992</v>
      </c>
      <c r="R2658" s="38">
        <v>1</v>
      </c>
      <c r="S2658" s="5"/>
      <c r="T2658" s="1" t="s">
        <v>11319</v>
      </c>
    </row>
    <row r="2659" spans="1:20" x14ac:dyDescent="0.25">
      <c r="A2659" t="s">
        <v>11318</v>
      </c>
      <c r="C2659" t="s">
        <v>10855</v>
      </c>
      <c r="E2659" s="2">
        <v>44519</v>
      </c>
      <c r="F2659">
        <v>2021</v>
      </c>
      <c r="G2659" t="s">
        <v>9276</v>
      </c>
      <c r="H2659" t="s">
        <v>9218</v>
      </c>
      <c r="I2659" s="40" t="s">
        <v>9262</v>
      </c>
      <c r="J2659" s="41">
        <v>41.867580000000004</v>
      </c>
      <c r="M2659" s="41" t="s">
        <v>24</v>
      </c>
      <c r="N2659" s="41">
        <v>6.6231200000000001</v>
      </c>
      <c r="O2659" s="41">
        <v>6.6231200000000001</v>
      </c>
      <c r="P2659" s="41">
        <v>0</v>
      </c>
      <c r="S2659" s="5"/>
      <c r="T2659" s="1" t="s">
        <v>11321</v>
      </c>
    </row>
    <row r="2660" spans="1:20" x14ac:dyDescent="0.25">
      <c r="A2660" t="s">
        <v>11318</v>
      </c>
      <c r="C2660" t="s">
        <v>10855</v>
      </c>
      <c r="E2660" s="2">
        <v>44519</v>
      </c>
      <c r="F2660">
        <v>2021</v>
      </c>
      <c r="G2660" t="s">
        <v>9273</v>
      </c>
      <c r="H2660" t="s">
        <v>9218</v>
      </c>
      <c r="I2660" s="40" t="s">
        <v>9262</v>
      </c>
      <c r="J2660" s="41">
        <v>45.888759999999998</v>
      </c>
      <c r="M2660" s="41" t="s">
        <v>24</v>
      </c>
      <c r="N2660" s="41">
        <v>7.2144700000000004</v>
      </c>
      <c r="O2660" s="41">
        <v>7.2144700000000004</v>
      </c>
      <c r="P2660" s="41">
        <v>0</v>
      </c>
      <c r="S2660" s="5"/>
      <c r="T2660" s="1" t="s">
        <v>11321</v>
      </c>
    </row>
    <row r="2661" spans="1:20" x14ac:dyDescent="0.25">
      <c r="A2661" t="s">
        <v>11318</v>
      </c>
      <c r="C2661" t="s">
        <v>10855</v>
      </c>
      <c r="E2661" s="2">
        <v>44519</v>
      </c>
      <c r="F2661">
        <v>2021</v>
      </c>
      <c r="G2661" t="s">
        <v>9279</v>
      </c>
      <c r="H2661" t="s">
        <v>9218</v>
      </c>
      <c r="I2661" s="40" t="s">
        <v>9262</v>
      </c>
      <c r="J2661" s="41">
        <v>60.19943</v>
      </c>
      <c r="M2661" s="41" t="s">
        <v>24</v>
      </c>
      <c r="N2661" s="41">
        <v>9.4616000000000007</v>
      </c>
      <c r="O2661" s="41">
        <v>9.4616000000000007</v>
      </c>
      <c r="P2661" s="41">
        <v>0</v>
      </c>
      <c r="S2661" s="5"/>
      <c r="T2661" s="1" t="s">
        <v>11321</v>
      </c>
    </row>
    <row r="2662" spans="1:20" x14ac:dyDescent="0.25">
      <c r="A2662" t="s">
        <v>11318</v>
      </c>
      <c r="C2662" t="s">
        <v>10855</v>
      </c>
      <c r="E2662" s="2">
        <v>44519</v>
      </c>
      <c r="F2662">
        <v>2021</v>
      </c>
      <c r="G2662" t="s">
        <v>9273</v>
      </c>
      <c r="H2662" t="s">
        <v>9218</v>
      </c>
      <c r="I2662" s="40" t="s">
        <v>9262</v>
      </c>
      <c r="J2662" s="41">
        <v>147.83750000000001</v>
      </c>
      <c r="M2662" s="41" t="s">
        <v>24</v>
      </c>
      <c r="N2662" s="41">
        <v>23.299189999999999</v>
      </c>
      <c r="O2662" s="41">
        <v>23.299189999999999</v>
      </c>
      <c r="P2662" s="41">
        <v>0</v>
      </c>
      <c r="S2662" s="5"/>
      <c r="T2662" s="1" t="s">
        <v>11321</v>
      </c>
    </row>
    <row r="2663" spans="1:20" x14ac:dyDescent="0.25">
      <c r="A2663" t="s">
        <v>11318</v>
      </c>
      <c r="C2663" t="s">
        <v>10176</v>
      </c>
      <c r="E2663" s="2">
        <v>44917</v>
      </c>
      <c r="F2663">
        <v>2022</v>
      </c>
      <c r="G2663" t="s">
        <v>9279</v>
      </c>
      <c r="H2663" t="s">
        <v>9218</v>
      </c>
      <c r="I2663" s="40" t="s">
        <v>141</v>
      </c>
      <c r="J2663" s="41">
        <v>95.296499999999995</v>
      </c>
      <c r="M2663" s="41" t="s">
        <v>24</v>
      </c>
      <c r="N2663" s="41">
        <v>95.296499999999995</v>
      </c>
      <c r="O2663" s="41">
        <v>95.296499999999995</v>
      </c>
      <c r="P2663" s="41">
        <v>0</v>
      </c>
      <c r="S2663" s="5"/>
      <c r="T2663" s="1" t="s">
        <v>11320</v>
      </c>
    </row>
    <row r="2664" spans="1:20" x14ac:dyDescent="0.25">
      <c r="A2664" t="s">
        <v>11318</v>
      </c>
      <c r="C2664" t="s">
        <v>10162</v>
      </c>
      <c r="E2664" s="2">
        <v>44659</v>
      </c>
      <c r="F2664">
        <v>2022</v>
      </c>
      <c r="G2664" t="s">
        <v>9364</v>
      </c>
      <c r="H2664" t="s">
        <v>9218</v>
      </c>
      <c r="I2664" s="40" t="s">
        <v>9262</v>
      </c>
      <c r="J2664" s="41">
        <v>78.974999999999994</v>
      </c>
      <c r="M2664" s="41" t="s">
        <v>11395</v>
      </c>
      <c r="N2664" s="41">
        <v>0</v>
      </c>
      <c r="O2664" s="41">
        <v>0</v>
      </c>
      <c r="P2664" s="41">
        <v>0</v>
      </c>
      <c r="S2664" s="5"/>
      <c r="T2664" s="1" t="s">
        <v>11320</v>
      </c>
    </row>
    <row r="2665" spans="1:20" x14ac:dyDescent="0.25">
      <c r="A2665" t="s">
        <v>11318</v>
      </c>
      <c r="C2665" t="s">
        <v>10860</v>
      </c>
      <c r="E2665" s="2">
        <v>44504</v>
      </c>
      <c r="F2665">
        <v>2021</v>
      </c>
      <c r="G2665" t="s">
        <v>9451</v>
      </c>
      <c r="H2665" t="s">
        <v>10711</v>
      </c>
      <c r="I2665" s="40" t="s">
        <v>9262</v>
      </c>
      <c r="J2665" s="41">
        <v>23.654000000000003</v>
      </c>
      <c r="M2665" s="41" t="s">
        <v>72</v>
      </c>
      <c r="N2665" s="41">
        <v>21.288600000000002</v>
      </c>
      <c r="O2665" s="41">
        <v>21.052060000000001</v>
      </c>
      <c r="P2665" s="41">
        <v>0.23654000000000003</v>
      </c>
      <c r="S2665" s="5"/>
      <c r="T2665" s="1" t="s">
        <v>11321</v>
      </c>
    </row>
    <row r="2666" spans="1:20" x14ac:dyDescent="0.25">
      <c r="A2666" t="s">
        <v>11318</v>
      </c>
      <c r="C2666" t="s">
        <v>10860</v>
      </c>
      <c r="E2666" s="2">
        <v>44504</v>
      </c>
      <c r="F2666">
        <v>2021</v>
      </c>
      <c r="G2666" t="s">
        <v>9638</v>
      </c>
      <c r="H2666" t="s">
        <v>10711</v>
      </c>
      <c r="I2666" s="40" t="s">
        <v>9262</v>
      </c>
      <c r="J2666" s="41">
        <v>17.740500000000001</v>
      </c>
      <c r="M2666" s="41" t="s">
        <v>72</v>
      </c>
      <c r="N2666" s="41">
        <v>15.966450000000002</v>
      </c>
      <c r="O2666" s="41">
        <v>15.848180000000001</v>
      </c>
      <c r="P2666" s="41">
        <v>0.23654000000000003</v>
      </c>
      <c r="S2666" s="5"/>
      <c r="T2666" s="1" t="s">
        <v>11321</v>
      </c>
    </row>
    <row r="2667" spans="1:20" x14ac:dyDescent="0.25">
      <c r="A2667" t="s">
        <v>11318</v>
      </c>
      <c r="C2667" t="s">
        <v>10860</v>
      </c>
      <c r="E2667" s="2">
        <v>44504</v>
      </c>
      <c r="F2667">
        <v>2021</v>
      </c>
      <c r="G2667" t="s">
        <v>9639</v>
      </c>
      <c r="H2667" t="s">
        <v>10711</v>
      </c>
      <c r="I2667" s="40" t="s">
        <v>9262</v>
      </c>
      <c r="J2667" s="41">
        <v>17.740500000000001</v>
      </c>
      <c r="M2667" s="41" t="s">
        <v>72</v>
      </c>
      <c r="N2667" s="41">
        <v>15.966450000000002</v>
      </c>
      <c r="O2667" s="41">
        <v>15.848180000000001</v>
      </c>
      <c r="P2667" s="41">
        <v>0.23654000000000003</v>
      </c>
      <c r="S2667" s="5"/>
      <c r="T2667" s="1" t="s">
        <v>11321</v>
      </c>
    </row>
    <row r="2668" spans="1:20" x14ac:dyDescent="0.25">
      <c r="A2668" t="s">
        <v>11318</v>
      </c>
      <c r="C2668" t="s">
        <v>10943</v>
      </c>
      <c r="E2668" s="2">
        <v>44539</v>
      </c>
      <c r="F2668">
        <v>2021</v>
      </c>
      <c r="G2668" t="s">
        <v>6278</v>
      </c>
      <c r="H2668" t="s">
        <v>9224</v>
      </c>
      <c r="I2668" s="40" t="s">
        <v>9225</v>
      </c>
      <c r="J2668" s="41">
        <v>10.644300000000001</v>
      </c>
      <c r="M2668" s="41" t="s">
        <v>24</v>
      </c>
      <c r="N2668" s="41">
        <v>0.11827000000000001</v>
      </c>
      <c r="O2668" s="41">
        <v>0.11827000000000001</v>
      </c>
      <c r="P2668" s="41">
        <v>0</v>
      </c>
      <c r="S2668" s="5"/>
      <c r="T2668" s="1" t="s">
        <v>11321</v>
      </c>
    </row>
    <row r="2669" spans="1:20" x14ac:dyDescent="0.25">
      <c r="A2669" t="s">
        <v>11318</v>
      </c>
      <c r="C2669" t="s">
        <v>9657</v>
      </c>
      <c r="E2669" s="2">
        <v>44872</v>
      </c>
      <c r="F2669">
        <v>2022</v>
      </c>
      <c r="G2669" t="s">
        <v>9243</v>
      </c>
      <c r="H2669" t="s">
        <v>9218</v>
      </c>
      <c r="I2669" s="40" t="s">
        <v>141</v>
      </c>
      <c r="J2669" s="41">
        <v>263.25</v>
      </c>
      <c r="M2669" s="41" t="s">
        <v>24</v>
      </c>
      <c r="N2669" s="41">
        <v>263.25</v>
      </c>
      <c r="O2669" s="41">
        <v>263.25</v>
      </c>
      <c r="P2669" s="41">
        <v>0</v>
      </c>
      <c r="S2669" s="5"/>
      <c r="T2669" s="1" t="s">
        <v>11320</v>
      </c>
    </row>
    <row r="2670" spans="1:20" x14ac:dyDescent="0.25">
      <c r="A2670" t="s">
        <v>11318</v>
      </c>
      <c r="C2670" t="s">
        <v>9657</v>
      </c>
      <c r="E2670" s="2">
        <v>44943</v>
      </c>
      <c r="F2670">
        <v>2023</v>
      </c>
      <c r="G2670" t="s">
        <v>9243</v>
      </c>
      <c r="H2670" t="s">
        <v>9218</v>
      </c>
      <c r="I2670" s="40" t="s">
        <v>141</v>
      </c>
      <c r="J2670" s="41">
        <v>270.32499999999999</v>
      </c>
      <c r="M2670" s="41" t="s">
        <v>24</v>
      </c>
      <c r="N2670" s="41">
        <v>270.32499999999999</v>
      </c>
      <c r="O2670" s="41">
        <v>270.32499999999999</v>
      </c>
      <c r="P2670" s="41">
        <v>0</v>
      </c>
      <c r="R2670" s="38">
        <v>1</v>
      </c>
      <c r="S2670" s="5"/>
      <c r="T2670" s="1" t="s">
        <v>11319</v>
      </c>
    </row>
    <row r="2671" spans="1:20" x14ac:dyDescent="0.25">
      <c r="A2671" t="s">
        <v>11318</v>
      </c>
      <c r="C2671" t="s">
        <v>9957</v>
      </c>
      <c r="E2671" s="2">
        <v>44511</v>
      </c>
      <c r="F2671">
        <v>2021</v>
      </c>
      <c r="G2671" t="s">
        <v>9243</v>
      </c>
      <c r="H2671" t="s">
        <v>9229</v>
      </c>
      <c r="I2671" s="40" t="s">
        <v>141</v>
      </c>
      <c r="J2671" s="41">
        <v>295.67500000000001</v>
      </c>
      <c r="M2671" s="41" t="s">
        <v>24</v>
      </c>
      <c r="N2671" s="41">
        <v>295.67500000000001</v>
      </c>
      <c r="O2671" s="41">
        <v>295.67500000000001</v>
      </c>
      <c r="P2671" s="41">
        <v>0</v>
      </c>
      <c r="S2671" s="5"/>
      <c r="T2671" s="1" t="s">
        <v>11321</v>
      </c>
    </row>
    <row r="2672" spans="1:20" x14ac:dyDescent="0.25">
      <c r="A2672" t="s">
        <v>11318</v>
      </c>
      <c r="C2672" t="s">
        <v>9957</v>
      </c>
      <c r="E2672" s="2">
        <v>44551</v>
      </c>
      <c r="F2672">
        <v>2021</v>
      </c>
      <c r="G2672" t="s">
        <v>9243</v>
      </c>
      <c r="H2672" t="s">
        <v>9229</v>
      </c>
      <c r="I2672" s="40" t="s">
        <v>141</v>
      </c>
      <c r="J2672" s="41">
        <v>295.67500000000001</v>
      </c>
      <c r="M2672" s="41" t="s">
        <v>24</v>
      </c>
      <c r="N2672" s="41">
        <v>295.67500000000001</v>
      </c>
      <c r="O2672" s="41">
        <v>295.67500000000001</v>
      </c>
      <c r="P2672" s="41">
        <v>0</v>
      </c>
      <c r="S2672" s="5"/>
      <c r="T2672" s="1" t="s">
        <v>11321</v>
      </c>
    </row>
    <row r="2673" spans="1:20" x14ac:dyDescent="0.25">
      <c r="A2673" t="s">
        <v>11318</v>
      </c>
      <c r="C2673" t="s">
        <v>9957</v>
      </c>
      <c r="E2673" s="2">
        <v>45105</v>
      </c>
      <c r="F2673">
        <v>2023</v>
      </c>
      <c r="G2673" t="s">
        <v>9243</v>
      </c>
      <c r="H2673" t="s">
        <v>9229</v>
      </c>
      <c r="I2673" s="40" t="s">
        <v>141</v>
      </c>
      <c r="J2673" s="41">
        <v>216.26</v>
      </c>
      <c r="M2673" s="41" t="s">
        <v>24</v>
      </c>
      <c r="N2673" s="41">
        <v>216.26</v>
      </c>
      <c r="O2673" s="41">
        <v>216.26</v>
      </c>
      <c r="P2673" s="41">
        <v>0</v>
      </c>
      <c r="R2673" s="38">
        <v>1</v>
      </c>
      <c r="S2673" s="5"/>
      <c r="T2673" s="1" t="s">
        <v>11319</v>
      </c>
    </row>
    <row r="2674" spans="1:20" x14ac:dyDescent="0.25">
      <c r="A2674" t="s">
        <v>11318</v>
      </c>
      <c r="C2674" t="s">
        <v>9933</v>
      </c>
      <c r="E2674" s="2">
        <v>45282</v>
      </c>
      <c r="F2674">
        <v>2023</v>
      </c>
      <c r="G2674" t="s">
        <v>7066</v>
      </c>
      <c r="H2674" t="s">
        <v>9218</v>
      </c>
      <c r="I2674" s="40" t="s">
        <v>141</v>
      </c>
      <c r="J2674" s="41">
        <v>249.03270382312243</v>
      </c>
      <c r="M2674" s="41" t="s">
        <v>24</v>
      </c>
      <c r="N2674" s="41">
        <v>249.03270382312243</v>
      </c>
      <c r="O2674" s="41">
        <v>249.03270382312243</v>
      </c>
      <c r="P2674" s="41">
        <v>0</v>
      </c>
      <c r="R2674" s="38">
        <v>1</v>
      </c>
      <c r="S2674" s="5"/>
      <c r="T2674" s="1" t="s">
        <v>11319</v>
      </c>
    </row>
    <row r="2675" spans="1:20" x14ac:dyDescent="0.25">
      <c r="A2675" t="s">
        <v>11318</v>
      </c>
      <c r="C2675" t="s">
        <v>10219</v>
      </c>
      <c r="E2675" s="2">
        <v>44554</v>
      </c>
      <c r="F2675">
        <v>2021</v>
      </c>
      <c r="G2675" t="s">
        <v>9228</v>
      </c>
      <c r="H2675" t="s">
        <v>9218</v>
      </c>
      <c r="I2675" s="40" t="s">
        <v>141</v>
      </c>
      <c r="J2675" s="41">
        <v>473.08000000000004</v>
      </c>
      <c r="M2675" s="41" t="s">
        <v>24</v>
      </c>
      <c r="N2675" s="41">
        <v>473.08000000000004</v>
      </c>
      <c r="O2675" s="41">
        <v>473.08000000000004</v>
      </c>
      <c r="P2675" s="41">
        <v>0</v>
      </c>
      <c r="S2675" s="5"/>
      <c r="T2675" s="1" t="s">
        <v>11321</v>
      </c>
    </row>
    <row r="2676" spans="1:20" x14ac:dyDescent="0.25">
      <c r="A2676" t="s">
        <v>11318</v>
      </c>
      <c r="C2676" t="s">
        <v>10219</v>
      </c>
      <c r="E2676" s="2">
        <v>44610</v>
      </c>
      <c r="F2676">
        <v>2022</v>
      </c>
      <c r="G2676" t="s">
        <v>9228</v>
      </c>
      <c r="H2676" t="s">
        <v>9218</v>
      </c>
      <c r="I2676" s="40" t="s">
        <v>141</v>
      </c>
      <c r="J2676" s="41">
        <v>421.2</v>
      </c>
      <c r="M2676" s="41" t="s">
        <v>24</v>
      </c>
      <c r="N2676" s="41">
        <v>421.2</v>
      </c>
      <c r="O2676" s="41">
        <v>421.2</v>
      </c>
      <c r="P2676" s="41">
        <v>0</v>
      </c>
      <c r="S2676" s="5"/>
      <c r="T2676" s="1" t="s">
        <v>11320</v>
      </c>
    </row>
    <row r="2677" spans="1:20" x14ac:dyDescent="0.25">
      <c r="A2677" t="s">
        <v>11318</v>
      </c>
      <c r="C2677" t="s">
        <v>9767</v>
      </c>
      <c r="E2677" s="2">
        <v>45126</v>
      </c>
      <c r="F2677">
        <v>2023</v>
      </c>
      <c r="G2677" t="s">
        <v>9273</v>
      </c>
      <c r="H2677" t="s">
        <v>9218</v>
      </c>
      <c r="I2677" s="40" t="s">
        <v>141</v>
      </c>
      <c r="J2677" s="41">
        <v>96.884479980623098</v>
      </c>
      <c r="M2677" s="41" t="s">
        <v>24</v>
      </c>
      <c r="N2677" s="41">
        <v>96.884479980623098</v>
      </c>
      <c r="O2677" s="41">
        <v>96.884479980623098</v>
      </c>
      <c r="P2677" s="41">
        <v>0</v>
      </c>
      <c r="R2677" s="38">
        <v>1</v>
      </c>
      <c r="S2677" s="5"/>
      <c r="T2677" s="1" t="s">
        <v>11319</v>
      </c>
    </row>
    <row r="2678" spans="1:20" x14ac:dyDescent="0.25">
      <c r="A2678" t="s">
        <v>11318</v>
      </c>
      <c r="C2678" t="s">
        <v>9767</v>
      </c>
      <c r="E2678" s="2">
        <v>45126</v>
      </c>
      <c r="F2678">
        <v>2023</v>
      </c>
      <c r="G2678" t="s">
        <v>9243</v>
      </c>
      <c r="H2678" t="s">
        <v>9218</v>
      </c>
      <c r="I2678" s="40" t="s">
        <v>141</v>
      </c>
      <c r="J2678" s="41">
        <v>11.245519999999999</v>
      </c>
      <c r="M2678" s="41" t="s">
        <v>24</v>
      </c>
      <c r="N2678" s="41">
        <v>11.245519999999999</v>
      </c>
      <c r="O2678" s="41">
        <v>11.245519999999999</v>
      </c>
      <c r="P2678" s="41">
        <v>0</v>
      </c>
      <c r="R2678" s="38">
        <v>1</v>
      </c>
      <c r="S2678" s="5"/>
      <c r="T2678" s="1" t="s">
        <v>11319</v>
      </c>
    </row>
    <row r="2679" spans="1:20" x14ac:dyDescent="0.25">
      <c r="A2679" t="s">
        <v>11318</v>
      </c>
      <c r="C2679" t="s">
        <v>9989</v>
      </c>
      <c r="E2679" s="2">
        <v>44553</v>
      </c>
      <c r="F2679">
        <v>2021</v>
      </c>
      <c r="G2679" t="s">
        <v>9639</v>
      </c>
      <c r="H2679" t="s">
        <v>9229</v>
      </c>
      <c r="I2679" s="40" t="s">
        <v>141</v>
      </c>
      <c r="J2679" s="41">
        <v>135.89223000000001</v>
      </c>
      <c r="M2679" s="41" t="s">
        <v>24</v>
      </c>
      <c r="N2679" s="41">
        <v>112.82958000000002</v>
      </c>
      <c r="O2679" s="41">
        <v>112.82958000000002</v>
      </c>
      <c r="P2679" s="41">
        <v>0</v>
      </c>
      <c r="S2679" s="5"/>
      <c r="T2679" s="1" t="s">
        <v>11321</v>
      </c>
    </row>
    <row r="2680" spans="1:20" x14ac:dyDescent="0.25">
      <c r="A2680" t="s">
        <v>11318</v>
      </c>
      <c r="C2680" t="s">
        <v>9989</v>
      </c>
      <c r="E2680" s="2">
        <v>44734</v>
      </c>
      <c r="F2680">
        <v>2022</v>
      </c>
      <c r="G2680" t="s">
        <v>9639</v>
      </c>
      <c r="H2680" t="s">
        <v>9229</v>
      </c>
      <c r="I2680" s="40" t="s">
        <v>141</v>
      </c>
      <c r="J2680" s="41">
        <v>200.17529999999999</v>
      </c>
      <c r="M2680" s="41" t="s">
        <v>24</v>
      </c>
      <c r="N2680" s="41">
        <v>166.1634</v>
      </c>
      <c r="O2680" s="41">
        <v>166.1634</v>
      </c>
      <c r="P2680" s="41">
        <v>0</v>
      </c>
      <c r="S2680" s="5"/>
      <c r="T2680" s="1" t="s">
        <v>11320</v>
      </c>
    </row>
    <row r="2681" spans="1:20" x14ac:dyDescent="0.25">
      <c r="A2681" t="s">
        <v>11318</v>
      </c>
      <c r="C2681" t="s">
        <v>9989</v>
      </c>
      <c r="E2681" s="2">
        <v>44797</v>
      </c>
      <c r="F2681">
        <v>2022</v>
      </c>
      <c r="G2681" t="s">
        <v>9639</v>
      </c>
      <c r="H2681" t="s">
        <v>9229</v>
      </c>
      <c r="I2681" s="40" t="s">
        <v>141</v>
      </c>
      <c r="J2681" s="41">
        <v>311.68799999999999</v>
      </c>
      <c r="M2681" s="41" t="s">
        <v>24</v>
      </c>
      <c r="N2681" s="41">
        <v>258.61679999999996</v>
      </c>
      <c r="O2681" s="41">
        <v>258.61679999999996</v>
      </c>
      <c r="P2681" s="41">
        <v>0</v>
      </c>
      <c r="S2681" s="5"/>
      <c r="T2681" s="1" t="s">
        <v>11320</v>
      </c>
    </row>
    <row r="2682" spans="1:20" x14ac:dyDescent="0.25">
      <c r="A2682" t="s">
        <v>11318</v>
      </c>
      <c r="C2682" t="s">
        <v>9989</v>
      </c>
      <c r="E2682" s="2">
        <v>45119</v>
      </c>
      <c r="F2682">
        <v>2023</v>
      </c>
      <c r="G2682" t="s">
        <v>9639</v>
      </c>
      <c r="H2682" t="s">
        <v>9229</v>
      </c>
      <c r="I2682" s="40" t="s">
        <v>141</v>
      </c>
      <c r="J2682" s="41">
        <v>196.20758483034626</v>
      </c>
      <c r="M2682" s="41" t="s">
        <v>24</v>
      </c>
      <c r="N2682" s="41">
        <v>162.85229540918232</v>
      </c>
      <c r="O2682" s="41">
        <v>162.85229540918232</v>
      </c>
      <c r="P2682" s="41">
        <v>0</v>
      </c>
      <c r="R2682" s="38">
        <v>0.83</v>
      </c>
      <c r="S2682" s="5"/>
      <c r="T2682" s="1" t="s">
        <v>11319</v>
      </c>
    </row>
    <row r="2683" spans="1:20" x14ac:dyDescent="0.25">
      <c r="A2683" t="s">
        <v>11318</v>
      </c>
      <c r="C2683" t="s">
        <v>9989</v>
      </c>
      <c r="E2683" s="2">
        <v>45282</v>
      </c>
      <c r="F2683">
        <v>2023</v>
      </c>
      <c r="G2683" t="s">
        <v>9639</v>
      </c>
      <c r="H2683" t="s">
        <v>9229</v>
      </c>
      <c r="I2683" s="40" t="s">
        <v>141</v>
      </c>
      <c r="J2683" s="41">
        <v>98.094892497503068</v>
      </c>
      <c r="M2683" s="41" t="s">
        <v>24</v>
      </c>
      <c r="N2683" s="41">
        <v>81.418760772928991</v>
      </c>
      <c r="O2683" s="41">
        <v>81.418760772928991</v>
      </c>
      <c r="P2683" s="41">
        <v>0</v>
      </c>
      <c r="R2683" s="38">
        <v>0.83</v>
      </c>
      <c r="S2683" s="5"/>
      <c r="T2683" s="1" t="s">
        <v>11319</v>
      </c>
    </row>
    <row r="2684" spans="1:20" x14ac:dyDescent="0.25">
      <c r="A2684" t="s">
        <v>11318</v>
      </c>
      <c r="C2684" t="s">
        <v>10986</v>
      </c>
      <c r="E2684" s="2">
        <v>44546</v>
      </c>
      <c r="F2684">
        <v>2021</v>
      </c>
      <c r="G2684" t="s">
        <v>9273</v>
      </c>
      <c r="H2684" t="s">
        <v>9229</v>
      </c>
      <c r="I2684" s="40" t="s">
        <v>141</v>
      </c>
      <c r="J2684" s="41">
        <v>141.92400000000001</v>
      </c>
      <c r="M2684" s="41" t="s">
        <v>24</v>
      </c>
      <c r="N2684" s="41">
        <v>141.92400000000001</v>
      </c>
      <c r="O2684" s="41">
        <v>141.92400000000001</v>
      </c>
      <c r="P2684" s="41">
        <v>0</v>
      </c>
      <c r="S2684" s="5"/>
      <c r="T2684" s="1" t="s">
        <v>11321</v>
      </c>
    </row>
    <row r="2685" spans="1:20" x14ac:dyDescent="0.25">
      <c r="A2685" t="s">
        <v>11318</v>
      </c>
      <c r="C2685" t="s">
        <v>9931</v>
      </c>
      <c r="E2685" s="2">
        <v>45191</v>
      </c>
      <c r="F2685">
        <v>2023</v>
      </c>
      <c r="G2685" t="s">
        <v>9273</v>
      </c>
      <c r="H2685" t="s">
        <v>9218</v>
      </c>
      <c r="I2685" s="40" t="s">
        <v>141</v>
      </c>
      <c r="J2685" s="41">
        <v>540.65</v>
      </c>
      <c r="M2685" s="41" t="s">
        <v>24</v>
      </c>
      <c r="N2685" s="41">
        <v>540.65</v>
      </c>
      <c r="O2685" s="41">
        <v>540.65</v>
      </c>
      <c r="P2685" s="41">
        <v>0</v>
      </c>
      <c r="R2685" s="38">
        <v>1</v>
      </c>
      <c r="S2685" s="5"/>
      <c r="T2685" s="1" t="s">
        <v>11319</v>
      </c>
    </row>
    <row r="2686" spans="1:20" x14ac:dyDescent="0.25">
      <c r="A2686" t="s">
        <v>11318</v>
      </c>
      <c r="C2686" t="s">
        <v>10900</v>
      </c>
      <c r="E2686" s="2">
        <v>44546</v>
      </c>
      <c r="F2686">
        <v>2021</v>
      </c>
      <c r="G2686" t="s">
        <v>7066</v>
      </c>
      <c r="H2686" t="s">
        <v>9218</v>
      </c>
      <c r="I2686" s="40" t="s">
        <v>141</v>
      </c>
      <c r="J2686" s="41">
        <v>177.405</v>
      </c>
      <c r="M2686" s="41" t="s">
        <v>72</v>
      </c>
      <c r="N2686" s="41">
        <v>170.07226000000003</v>
      </c>
      <c r="O2686" s="41">
        <v>167.11551000000003</v>
      </c>
      <c r="P2686" s="41">
        <v>3.0750200000000003</v>
      </c>
      <c r="S2686" s="5"/>
      <c r="T2686" s="1" t="s">
        <v>11321</v>
      </c>
    </row>
    <row r="2687" spans="1:20" x14ac:dyDescent="0.25">
      <c r="A2687" t="s">
        <v>11318</v>
      </c>
      <c r="C2687" t="s">
        <v>10159</v>
      </c>
      <c r="E2687" s="2">
        <v>44755</v>
      </c>
      <c r="F2687">
        <v>2022</v>
      </c>
      <c r="G2687" t="s">
        <v>768</v>
      </c>
      <c r="H2687" t="s">
        <v>9229</v>
      </c>
      <c r="I2687" s="40" t="s">
        <v>9262</v>
      </c>
      <c r="J2687" s="41">
        <v>52.65</v>
      </c>
      <c r="M2687" s="41" t="s">
        <v>24</v>
      </c>
      <c r="N2687" s="41">
        <v>52.65</v>
      </c>
      <c r="O2687" s="41">
        <v>52.65</v>
      </c>
      <c r="P2687" s="41">
        <v>0</v>
      </c>
      <c r="S2687" s="5"/>
      <c r="T2687" s="1" t="s">
        <v>11320</v>
      </c>
    </row>
    <row r="2688" spans="1:20" x14ac:dyDescent="0.25">
      <c r="A2688" t="s">
        <v>11318</v>
      </c>
      <c r="C2688" t="s">
        <v>9854</v>
      </c>
      <c r="E2688" s="2">
        <v>45282</v>
      </c>
      <c r="F2688">
        <v>2023</v>
      </c>
      <c r="G2688" t="s">
        <v>9273</v>
      </c>
      <c r="H2688" t="s">
        <v>9452</v>
      </c>
      <c r="I2688" s="40" t="s">
        <v>141</v>
      </c>
      <c r="J2688" s="41">
        <v>27.032499999999999</v>
      </c>
      <c r="M2688" s="41" t="s">
        <v>24</v>
      </c>
      <c r="N2688" s="41">
        <v>27.032499999999999</v>
      </c>
      <c r="O2688" s="41">
        <v>27.032499999999999</v>
      </c>
      <c r="P2688" s="41">
        <v>0</v>
      </c>
      <c r="R2688" s="38">
        <v>1</v>
      </c>
      <c r="S2688" s="5"/>
      <c r="T2688" s="1" t="s">
        <v>11319</v>
      </c>
    </row>
    <row r="2689" spans="1:20" x14ac:dyDescent="0.25">
      <c r="A2689" t="s">
        <v>11318</v>
      </c>
      <c r="C2689" t="s">
        <v>10025</v>
      </c>
      <c r="E2689" s="2">
        <v>44517</v>
      </c>
      <c r="F2689">
        <v>2021</v>
      </c>
      <c r="G2689" t="s">
        <v>8761</v>
      </c>
      <c r="H2689" t="s">
        <v>9218</v>
      </c>
      <c r="I2689" s="40" t="s">
        <v>141</v>
      </c>
      <c r="J2689" s="41">
        <v>354.81</v>
      </c>
      <c r="M2689" s="41" t="s">
        <v>24</v>
      </c>
      <c r="N2689" s="41">
        <v>354.81</v>
      </c>
      <c r="O2689" s="41">
        <v>354.81</v>
      </c>
      <c r="P2689" s="41">
        <v>0</v>
      </c>
      <c r="S2689" s="5"/>
      <c r="T2689" s="1" t="s">
        <v>11321</v>
      </c>
    </row>
    <row r="2690" spans="1:20" x14ac:dyDescent="0.25">
      <c r="A2690" t="s">
        <v>11318</v>
      </c>
      <c r="C2690" t="s">
        <v>10025</v>
      </c>
      <c r="E2690" s="2">
        <v>44819</v>
      </c>
      <c r="F2690">
        <v>2022</v>
      </c>
      <c r="G2690" t="s">
        <v>8761</v>
      </c>
      <c r="H2690" t="s">
        <v>9218</v>
      </c>
      <c r="I2690" s="40" t="s">
        <v>141</v>
      </c>
      <c r="J2690" s="41">
        <v>157.94999999999999</v>
      </c>
      <c r="M2690" s="41" t="s">
        <v>24</v>
      </c>
      <c r="N2690" s="41">
        <v>157.94999999999999</v>
      </c>
      <c r="O2690" s="41">
        <v>157.94999999999999</v>
      </c>
      <c r="P2690" s="41">
        <v>0</v>
      </c>
      <c r="S2690" s="5"/>
      <c r="T2690" s="1" t="s">
        <v>11320</v>
      </c>
    </row>
    <row r="2691" spans="1:20" x14ac:dyDescent="0.25">
      <c r="A2691" t="s">
        <v>11318</v>
      </c>
      <c r="C2691" t="s">
        <v>10025</v>
      </c>
      <c r="E2691" s="2">
        <v>45280</v>
      </c>
      <c r="F2691">
        <v>2023</v>
      </c>
      <c r="G2691" t="s">
        <v>8761</v>
      </c>
      <c r="H2691" t="s">
        <v>9218</v>
      </c>
      <c r="I2691" s="40" t="s">
        <v>141</v>
      </c>
      <c r="J2691" s="41">
        <v>5.4064999999999994</v>
      </c>
      <c r="M2691" s="41" t="s">
        <v>24</v>
      </c>
      <c r="N2691" s="41">
        <v>5.4064999999999994</v>
      </c>
      <c r="O2691" s="41">
        <v>5.4064999999999994</v>
      </c>
      <c r="P2691" s="41">
        <v>0</v>
      </c>
      <c r="R2691" s="38">
        <v>1</v>
      </c>
      <c r="S2691" s="5"/>
      <c r="T2691" s="1" t="s">
        <v>11319</v>
      </c>
    </row>
    <row r="2692" spans="1:20" x14ac:dyDescent="0.25">
      <c r="A2692" t="s">
        <v>11318</v>
      </c>
      <c r="C2692" t="s">
        <v>10025</v>
      </c>
      <c r="E2692" s="2">
        <v>45280</v>
      </c>
      <c r="F2692">
        <v>2023</v>
      </c>
      <c r="G2692" t="s">
        <v>8761</v>
      </c>
      <c r="H2692" t="s">
        <v>9218</v>
      </c>
      <c r="I2692" s="40" t="s">
        <v>9262</v>
      </c>
      <c r="J2692" s="41">
        <v>48.658499999999997</v>
      </c>
      <c r="M2692" s="41" t="s">
        <v>24</v>
      </c>
      <c r="N2692" s="41">
        <v>48.658499999999997</v>
      </c>
      <c r="O2692" s="41">
        <v>48.658499999999997</v>
      </c>
      <c r="P2692" s="41">
        <v>0</v>
      </c>
      <c r="R2692" s="38">
        <v>1</v>
      </c>
      <c r="S2692" s="5"/>
      <c r="T2692" s="1" t="s">
        <v>11319</v>
      </c>
    </row>
    <row r="2693" spans="1:20" x14ac:dyDescent="0.25">
      <c r="A2693" t="s">
        <v>11318</v>
      </c>
      <c r="C2693" t="s">
        <v>10247</v>
      </c>
      <c r="E2693" s="2">
        <v>44834</v>
      </c>
      <c r="F2693">
        <v>2022</v>
      </c>
      <c r="G2693" t="s">
        <v>9279</v>
      </c>
      <c r="H2693" t="s">
        <v>9218</v>
      </c>
      <c r="I2693" s="40" t="s">
        <v>9262</v>
      </c>
      <c r="J2693" s="41">
        <v>77.290199999999999</v>
      </c>
      <c r="M2693" s="41" t="s">
        <v>24</v>
      </c>
      <c r="N2693" s="41">
        <v>77.290199999999999</v>
      </c>
      <c r="O2693" s="41">
        <v>77.290199999999999</v>
      </c>
      <c r="P2693" s="41">
        <v>0</v>
      </c>
      <c r="S2693" s="5"/>
      <c r="T2693" s="1" t="s">
        <v>11320</v>
      </c>
    </row>
    <row r="2694" spans="1:20" x14ac:dyDescent="0.25">
      <c r="A2694" t="s">
        <v>11318</v>
      </c>
      <c r="C2694" t="s">
        <v>10930</v>
      </c>
      <c r="E2694" s="2">
        <v>44546</v>
      </c>
      <c r="F2694">
        <v>2021</v>
      </c>
      <c r="G2694" t="s">
        <v>9289</v>
      </c>
      <c r="H2694" t="s">
        <v>9229</v>
      </c>
      <c r="I2694" s="40" t="s">
        <v>9240</v>
      </c>
      <c r="J2694" s="41">
        <v>1.0644300000000002</v>
      </c>
      <c r="M2694" s="41" t="s">
        <v>24</v>
      </c>
      <c r="N2694" s="41">
        <v>1.0644300000000002</v>
      </c>
      <c r="O2694" s="41">
        <v>1.0644300000000002</v>
      </c>
      <c r="P2694" s="41">
        <v>0</v>
      </c>
      <c r="S2694" s="5"/>
      <c r="T2694" s="1" t="s">
        <v>11321</v>
      </c>
    </row>
    <row r="2695" spans="1:20" x14ac:dyDescent="0.25">
      <c r="A2695" t="s">
        <v>11318</v>
      </c>
      <c r="C2695" t="s">
        <v>10930</v>
      </c>
      <c r="E2695" s="2">
        <v>44546</v>
      </c>
      <c r="F2695">
        <v>2021</v>
      </c>
      <c r="G2695" t="s">
        <v>9243</v>
      </c>
      <c r="H2695" t="s">
        <v>9229</v>
      </c>
      <c r="I2695" s="40" t="s">
        <v>9240</v>
      </c>
      <c r="J2695" s="41">
        <v>52.393610000000002</v>
      </c>
      <c r="M2695" s="41" t="s">
        <v>24</v>
      </c>
      <c r="N2695" s="41">
        <v>52.393610000000002</v>
      </c>
      <c r="O2695" s="41">
        <v>52.393610000000002</v>
      </c>
      <c r="P2695" s="41">
        <v>0</v>
      </c>
      <c r="S2695" s="5"/>
      <c r="T2695" s="1" t="s">
        <v>11321</v>
      </c>
    </row>
    <row r="2696" spans="1:20" x14ac:dyDescent="0.25">
      <c r="A2696" t="s">
        <v>11318</v>
      </c>
      <c r="C2696" t="s">
        <v>10913</v>
      </c>
      <c r="E2696" s="2">
        <v>44523</v>
      </c>
      <c r="F2696">
        <v>2021</v>
      </c>
      <c r="G2696" t="s">
        <v>9373</v>
      </c>
      <c r="H2696" t="s">
        <v>9218</v>
      </c>
      <c r="I2696" s="40" t="s">
        <v>9240</v>
      </c>
      <c r="J2696" s="41">
        <v>94.616000000000014</v>
      </c>
      <c r="M2696" s="41" t="s">
        <v>24</v>
      </c>
      <c r="N2696" s="41">
        <v>94.616000000000014</v>
      </c>
      <c r="O2696" s="41">
        <v>94.616000000000014</v>
      </c>
      <c r="P2696" s="41">
        <v>0</v>
      </c>
      <c r="S2696" s="5"/>
      <c r="T2696" s="1" t="s">
        <v>11321</v>
      </c>
    </row>
    <row r="2697" spans="1:20" x14ac:dyDescent="0.25">
      <c r="A2697" t="s">
        <v>11318</v>
      </c>
      <c r="C2697" t="s">
        <v>9867</v>
      </c>
      <c r="E2697" s="2">
        <v>45280</v>
      </c>
      <c r="F2697">
        <v>2023</v>
      </c>
      <c r="G2697" t="s">
        <v>768</v>
      </c>
      <c r="H2697" t="s">
        <v>9218</v>
      </c>
      <c r="I2697" s="40" t="s">
        <v>141</v>
      </c>
      <c r="J2697" s="41">
        <v>540.65</v>
      </c>
      <c r="M2697" s="41" t="s">
        <v>24</v>
      </c>
      <c r="N2697" s="41">
        <v>540.65</v>
      </c>
      <c r="O2697" s="41">
        <v>540.65</v>
      </c>
      <c r="P2697" s="41">
        <v>0</v>
      </c>
      <c r="R2697" s="38">
        <v>1</v>
      </c>
      <c r="S2697" s="5"/>
      <c r="T2697" s="1" t="s">
        <v>11319</v>
      </c>
    </row>
    <row r="2698" spans="1:20" x14ac:dyDescent="0.25">
      <c r="A2698" t="s">
        <v>11318</v>
      </c>
      <c r="C2698" t="s">
        <v>9991</v>
      </c>
      <c r="E2698" s="2">
        <v>45223</v>
      </c>
      <c r="F2698">
        <v>2023</v>
      </c>
      <c r="G2698" t="s">
        <v>9292</v>
      </c>
      <c r="H2698" t="s">
        <v>9218</v>
      </c>
      <c r="I2698" s="40" t="s">
        <v>141</v>
      </c>
      <c r="J2698" s="41">
        <v>55.524754999999999</v>
      </c>
      <c r="M2698" s="41" t="s">
        <v>24</v>
      </c>
      <c r="N2698" s="41">
        <v>55.524754999999999</v>
      </c>
      <c r="O2698" s="41">
        <v>55.524754999999999</v>
      </c>
      <c r="P2698" s="41">
        <v>0</v>
      </c>
      <c r="R2698" s="38">
        <v>1</v>
      </c>
      <c r="S2698" s="5"/>
      <c r="T2698" s="1" t="s">
        <v>11319</v>
      </c>
    </row>
    <row r="2699" spans="1:20" x14ac:dyDescent="0.25">
      <c r="A2699" t="s">
        <v>11318</v>
      </c>
      <c r="C2699" t="s">
        <v>9991</v>
      </c>
      <c r="E2699" s="2">
        <v>45223</v>
      </c>
      <c r="F2699">
        <v>2023</v>
      </c>
      <c r="G2699" t="s">
        <v>9292</v>
      </c>
      <c r="H2699" t="s">
        <v>9218</v>
      </c>
      <c r="I2699" s="40" t="s">
        <v>141</v>
      </c>
      <c r="J2699" s="41">
        <v>16.6574265</v>
      </c>
      <c r="M2699" s="41" t="s">
        <v>24</v>
      </c>
      <c r="N2699" s="41">
        <v>16.6574265</v>
      </c>
      <c r="O2699" s="41">
        <v>16.6574265</v>
      </c>
      <c r="P2699" s="41">
        <v>0</v>
      </c>
      <c r="R2699" s="38">
        <v>1</v>
      </c>
      <c r="S2699" s="5"/>
      <c r="T2699" s="1" t="s">
        <v>11319</v>
      </c>
    </row>
    <row r="2700" spans="1:20" x14ac:dyDescent="0.25">
      <c r="A2700" t="s">
        <v>11318</v>
      </c>
      <c r="C2700" t="s">
        <v>9598</v>
      </c>
      <c r="E2700" s="2">
        <v>45273</v>
      </c>
      <c r="F2700">
        <v>2023</v>
      </c>
      <c r="G2700" t="s">
        <v>9228</v>
      </c>
      <c r="H2700" t="s">
        <v>9218</v>
      </c>
      <c r="I2700" s="40" t="s">
        <v>141</v>
      </c>
      <c r="J2700" s="41">
        <v>477.93459999999999</v>
      </c>
      <c r="M2700" s="41" t="s">
        <v>24</v>
      </c>
      <c r="N2700" s="41">
        <v>477.93459999999999</v>
      </c>
      <c r="O2700" s="41">
        <v>477.93459999999999</v>
      </c>
      <c r="P2700" s="41">
        <v>0</v>
      </c>
      <c r="R2700" s="38">
        <v>1</v>
      </c>
      <c r="S2700" s="5"/>
      <c r="T2700" s="1" t="s">
        <v>11319</v>
      </c>
    </row>
    <row r="2701" spans="1:20" x14ac:dyDescent="0.25">
      <c r="A2701" t="s">
        <v>11318</v>
      </c>
      <c r="C2701" t="s">
        <v>10291</v>
      </c>
      <c r="E2701" s="2">
        <v>44918</v>
      </c>
      <c r="F2701">
        <v>2022</v>
      </c>
      <c r="G2701" t="s">
        <v>9284</v>
      </c>
      <c r="H2701" t="s">
        <v>9218</v>
      </c>
      <c r="I2701" s="40" t="s">
        <v>141</v>
      </c>
      <c r="J2701" s="41">
        <v>66.023099999999999</v>
      </c>
      <c r="M2701" s="41" t="s">
        <v>24</v>
      </c>
      <c r="N2701" s="41">
        <v>54.756</v>
      </c>
      <c r="O2701" s="41">
        <v>54.756</v>
      </c>
      <c r="P2701" s="41">
        <v>0</v>
      </c>
      <c r="S2701" s="5"/>
      <c r="T2701" s="1" t="s">
        <v>11320</v>
      </c>
    </row>
    <row r="2702" spans="1:20" x14ac:dyDescent="0.25">
      <c r="A2702" t="s">
        <v>11318</v>
      </c>
      <c r="C2702" t="s">
        <v>10291</v>
      </c>
      <c r="E2702" s="2">
        <v>44918</v>
      </c>
      <c r="F2702">
        <v>2022</v>
      </c>
      <c r="G2702" t="s">
        <v>9228</v>
      </c>
      <c r="H2702" t="s">
        <v>9218</v>
      </c>
      <c r="I2702" s="40" t="s">
        <v>141</v>
      </c>
      <c r="J2702" s="41">
        <v>91.926899999999989</v>
      </c>
      <c r="M2702" s="41" t="s">
        <v>24</v>
      </c>
      <c r="N2702" s="41">
        <v>76.342500000000001</v>
      </c>
      <c r="O2702" s="41">
        <v>76.342500000000001</v>
      </c>
      <c r="P2702" s="41">
        <v>0</v>
      </c>
      <c r="S2702" s="5"/>
      <c r="T2702" s="1" t="s">
        <v>11320</v>
      </c>
    </row>
    <row r="2703" spans="1:20" x14ac:dyDescent="0.25">
      <c r="A2703" t="s">
        <v>11318</v>
      </c>
      <c r="C2703" t="s">
        <v>10857</v>
      </c>
      <c r="E2703" s="2">
        <v>44393</v>
      </c>
      <c r="F2703">
        <v>2021</v>
      </c>
      <c r="G2703" t="s">
        <v>9228</v>
      </c>
      <c r="H2703" t="s">
        <v>9218</v>
      </c>
      <c r="I2703" s="40" t="s">
        <v>141</v>
      </c>
      <c r="J2703" s="41">
        <v>299.81445000000002</v>
      </c>
      <c r="M2703" s="41" t="s">
        <v>24</v>
      </c>
      <c r="N2703" s="41">
        <v>299.81445000000002</v>
      </c>
      <c r="O2703" s="41">
        <v>299.81445000000002</v>
      </c>
      <c r="P2703" s="41">
        <v>0</v>
      </c>
      <c r="S2703" s="5"/>
      <c r="T2703" s="1" t="s">
        <v>11321</v>
      </c>
    </row>
    <row r="2704" spans="1:20" x14ac:dyDescent="0.25">
      <c r="A2704" t="s">
        <v>11318</v>
      </c>
      <c r="C2704" t="s">
        <v>10721</v>
      </c>
      <c r="E2704" s="2">
        <v>44266</v>
      </c>
      <c r="F2704">
        <v>2021</v>
      </c>
      <c r="G2704" t="s">
        <v>9273</v>
      </c>
      <c r="H2704" t="s">
        <v>9229</v>
      </c>
      <c r="I2704" s="40" t="s">
        <v>141</v>
      </c>
      <c r="J2704" s="41">
        <v>88.702500000000001</v>
      </c>
      <c r="M2704" s="41" t="s">
        <v>24</v>
      </c>
      <c r="N2704" s="41">
        <v>88.702500000000001</v>
      </c>
      <c r="O2704" s="41">
        <v>88.702500000000001</v>
      </c>
      <c r="P2704" s="41">
        <v>0</v>
      </c>
      <c r="S2704" s="5"/>
      <c r="T2704" s="1" t="s">
        <v>11321</v>
      </c>
    </row>
    <row r="2705" spans="1:20" x14ac:dyDescent="0.25">
      <c r="A2705" t="s">
        <v>11318</v>
      </c>
      <c r="C2705" t="s">
        <v>10060</v>
      </c>
      <c r="E2705" s="2">
        <v>44680</v>
      </c>
      <c r="F2705">
        <v>2022</v>
      </c>
      <c r="G2705" t="s">
        <v>9228</v>
      </c>
      <c r="H2705" t="s">
        <v>9218</v>
      </c>
      <c r="I2705" s="46" t="s">
        <v>141</v>
      </c>
      <c r="J2705" s="41">
        <v>82.555199999999999</v>
      </c>
      <c r="M2705" s="41" t="s">
        <v>24</v>
      </c>
      <c r="N2705" s="41">
        <v>82.555199999999999</v>
      </c>
      <c r="O2705" s="41">
        <v>82.555199999999999</v>
      </c>
      <c r="P2705" s="41">
        <v>0</v>
      </c>
      <c r="S2705" s="5"/>
      <c r="T2705" s="1" t="s">
        <v>11320</v>
      </c>
    </row>
    <row r="2706" spans="1:20" x14ac:dyDescent="0.25">
      <c r="A2706" t="s">
        <v>11318</v>
      </c>
      <c r="C2706" t="s">
        <v>10060</v>
      </c>
      <c r="E2706" s="2">
        <v>44680</v>
      </c>
      <c r="F2706">
        <v>2022</v>
      </c>
      <c r="G2706" t="s">
        <v>9228</v>
      </c>
      <c r="H2706" t="s">
        <v>9218</v>
      </c>
      <c r="I2706" s="46" t="s">
        <v>141</v>
      </c>
      <c r="J2706" s="41">
        <v>6.9497999999999989</v>
      </c>
      <c r="M2706" s="41" t="s">
        <v>24</v>
      </c>
      <c r="N2706" s="41">
        <v>6.9497999999999989</v>
      </c>
      <c r="O2706" s="41">
        <v>6.9497999999999989</v>
      </c>
      <c r="P2706" s="41">
        <v>0</v>
      </c>
      <c r="S2706" s="5"/>
      <c r="T2706" s="1" t="s">
        <v>11320</v>
      </c>
    </row>
    <row r="2707" spans="1:20" x14ac:dyDescent="0.25">
      <c r="A2707" t="s">
        <v>11318</v>
      </c>
      <c r="C2707" t="s">
        <v>10165</v>
      </c>
      <c r="E2707" s="2">
        <v>44673</v>
      </c>
      <c r="F2707">
        <v>2022</v>
      </c>
      <c r="G2707" t="s">
        <v>9889</v>
      </c>
      <c r="H2707" t="s">
        <v>9218</v>
      </c>
      <c r="I2707" s="40" t="s">
        <v>14355</v>
      </c>
      <c r="J2707" s="41">
        <v>21.06</v>
      </c>
      <c r="M2707" s="41" t="s">
        <v>24</v>
      </c>
      <c r="N2707" s="41">
        <v>6.5286</v>
      </c>
      <c r="O2707" s="41">
        <v>6.5286</v>
      </c>
      <c r="P2707" s="41">
        <v>0</v>
      </c>
      <c r="S2707" s="5"/>
      <c r="T2707" s="1" t="s">
        <v>11320</v>
      </c>
    </row>
    <row r="2708" spans="1:20" x14ac:dyDescent="0.25">
      <c r="A2708" t="s">
        <v>11318</v>
      </c>
      <c r="C2708" t="s">
        <v>9806</v>
      </c>
      <c r="E2708" s="2">
        <v>45099</v>
      </c>
      <c r="F2708">
        <v>2023</v>
      </c>
      <c r="G2708" t="s">
        <v>9273</v>
      </c>
      <c r="H2708" t="s">
        <v>9218</v>
      </c>
      <c r="I2708" s="40" t="s">
        <v>9262</v>
      </c>
      <c r="J2708" s="41">
        <v>54.064999999999998</v>
      </c>
      <c r="M2708" s="41" t="s">
        <v>11395</v>
      </c>
      <c r="N2708" s="41">
        <v>0</v>
      </c>
      <c r="O2708" s="41">
        <v>0</v>
      </c>
      <c r="P2708" s="41">
        <v>0</v>
      </c>
      <c r="R2708" s="38"/>
      <c r="S2708" s="5"/>
      <c r="T2708" s="1" t="s">
        <v>11319</v>
      </c>
    </row>
    <row r="2709" spans="1:20" x14ac:dyDescent="0.25">
      <c r="A2709" t="s">
        <v>11318</v>
      </c>
      <c r="C2709" t="s">
        <v>10953</v>
      </c>
      <c r="E2709" s="2">
        <v>44553</v>
      </c>
      <c r="F2709">
        <v>2021</v>
      </c>
      <c r="G2709" t="s">
        <v>9243</v>
      </c>
      <c r="H2709" t="s">
        <v>9218</v>
      </c>
      <c r="I2709" s="40" t="s">
        <v>9262</v>
      </c>
      <c r="J2709" s="41">
        <v>47.308000000000007</v>
      </c>
      <c r="M2709" s="41" t="s">
        <v>24</v>
      </c>
      <c r="N2709" s="41">
        <v>12.65489</v>
      </c>
      <c r="O2709" s="41">
        <v>12.65489</v>
      </c>
      <c r="P2709" s="41">
        <v>0</v>
      </c>
      <c r="S2709" s="5"/>
      <c r="T2709" s="1" t="s">
        <v>11321</v>
      </c>
    </row>
    <row r="2710" spans="1:20" x14ac:dyDescent="0.25">
      <c r="A2710" t="s">
        <v>11318</v>
      </c>
      <c r="C2710" t="s">
        <v>9800</v>
      </c>
      <c r="E2710" s="2">
        <v>45239</v>
      </c>
      <c r="F2710">
        <v>2023</v>
      </c>
      <c r="G2710" t="s">
        <v>9243</v>
      </c>
      <c r="H2710" t="s">
        <v>9229</v>
      </c>
      <c r="I2710" s="40" t="s">
        <v>9357</v>
      </c>
      <c r="J2710" s="41">
        <v>22.772177999999997</v>
      </c>
      <c r="M2710" s="41" t="s">
        <v>72</v>
      </c>
      <c r="N2710" s="41">
        <v>6.6950203319999995</v>
      </c>
      <c r="O2710" s="41">
        <v>3.005927496</v>
      </c>
      <c r="P2710" s="41">
        <v>3.6890928359999995</v>
      </c>
      <c r="R2710" s="38">
        <v>0.29399999999999998</v>
      </c>
      <c r="S2710" s="5"/>
      <c r="T2710" s="1" t="s">
        <v>11319</v>
      </c>
    </row>
    <row r="2711" spans="1:20" x14ac:dyDescent="0.25">
      <c r="A2711" t="s">
        <v>11318</v>
      </c>
      <c r="C2711" t="s">
        <v>9800</v>
      </c>
      <c r="E2711" s="2">
        <v>45239</v>
      </c>
      <c r="F2711">
        <v>2023</v>
      </c>
      <c r="G2711" t="s">
        <v>9243</v>
      </c>
      <c r="H2711" t="s">
        <v>9229</v>
      </c>
      <c r="I2711" s="40" t="s">
        <v>141</v>
      </c>
      <c r="J2711" s="41">
        <v>24.523883999999999</v>
      </c>
      <c r="M2711" s="41" t="s">
        <v>72</v>
      </c>
      <c r="N2711" s="41">
        <v>7.2100218959999989</v>
      </c>
      <c r="O2711" s="41">
        <v>3.2371526879999997</v>
      </c>
      <c r="P2711" s="41">
        <v>3.9728692079999997</v>
      </c>
      <c r="R2711" s="38">
        <v>0.29399999999999998</v>
      </c>
      <c r="S2711" s="5"/>
      <c r="T2711" s="1" t="s">
        <v>11319</v>
      </c>
    </row>
    <row r="2712" spans="1:20" x14ac:dyDescent="0.25">
      <c r="A2712" t="s">
        <v>11318</v>
      </c>
      <c r="C2712" t="s">
        <v>9800</v>
      </c>
      <c r="E2712" s="2">
        <v>45239</v>
      </c>
      <c r="F2712">
        <v>2023</v>
      </c>
      <c r="G2712" t="s">
        <v>9243</v>
      </c>
      <c r="H2712" t="s">
        <v>9229</v>
      </c>
      <c r="I2712" s="40" t="s">
        <v>361</v>
      </c>
      <c r="J2712" s="41">
        <v>9.5370659999999994</v>
      </c>
      <c r="M2712" s="41" t="s">
        <v>72</v>
      </c>
      <c r="N2712" s="41">
        <v>2.8038974039999998</v>
      </c>
      <c r="O2712" s="41">
        <v>1.2588927119999997</v>
      </c>
      <c r="P2712" s="41">
        <v>1.545004692</v>
      </c>
      <c r="R2712" s="38">
        <v>0.29399999999999998</v>
      </c>
      <c r="S2712" s="5"/>
      <c r="T2712" s="1" t="s">
        <v>11319</v>
      </c>
    </row>
    <row r="2713" spans="1:20" x14ac:dyDescent="0.25">
      <c r="A2713" t="s">
        <v>11318</v>
      </c>
      <c r="C2713" t="s">
        <v>9800</v>
      </c>
      <c r="E2713" s="2">
        <v>45239</v>
      </c>
      <c r="F2713">
        <v>2023</v>
      </c>
      <c r="G2713" t="s">
        <v>9243</v>
      </c>
      <c r="H2713" t="s">
        <v>9229</v>
      </c>
      <c r="I2713" s="40" t="s">
        <v>9240</v>
      </c>
      <c r="J2713" s="41">
        <v>60.336539999999992</v>
      </c>
      <c r="M2713" s="41" t="s">
        <v>72</v>
      </c>
      <c r="N2713" s="41">
        <v>17.73894276</v>
      </c>
      <c r="O2713" s="41">
        <v>7.9644232799999992</v>
      </c>
      <c r="P2713" s="41">
        <v>9.7745194799999986</v>
      </c>
      <c r="R2713" s="38">
        <v>0.29399999999999998</v>
      </c>
      <c r="S2713" s="5"/>
      <c r="T2713" s="1" t="s">
        <v>11319</v>
      </c>
    </row>
    <row r="2714" spans="1:20" x14ac:dyDescent="0.25">
      <c r="A2714" t="s">
        <v>11318</v>
      </c>
      <c r="C2714" t="s">
        <v>9800</v>
      </c>
      <c r="E2714" s="2">
        <v>45239</v>
      </c>
      <c r="F2714">
        <v>2023</v>
      </c>
      <c r="G2714" t="s">
        <v>9243</v>
      </c>
      <c r="H2714" t="s">
        <v>9229</v>
      </c>
      <c r="I2714" s="40" t="s">
        <v>9404</v>
      </c>
      <c r="J2714" s="41">
        <v>51.578009999999999</v>
      </c>
      <c r="M2714" s="41" t="s">
        <v>72</v>
      </c>
      <c r="N2714" s="41">
        <v>15.163934939999999</v>
      </c>
      <c r="O2714" s="41">
        <v>6.8082973199999994</v>
      </c>
      <c r="P2714" s="41">
        <v>8.3556376199999995</v>
      </c>
      <c r="R2714" s="38">
        <v>0.29399999999999998</v>
      </c>
      <c r="S2714" s="5"/>
      <c r="T2714" s="1" t="s">
        <v>11319</v>
      </c>
    </row>
    <row r="2715" spans="1:20" x14ac:dyDescent="0.25">
      <c r="A2715" t="s">
        <v>11318</v>
      </c>
      <c r="C2715" t="s">
        <v>9800</v>
      </c>
      <c r="E2715" s="2">
        <v>45239</v>
      </c>
      <c r="F2715">
        <v>2023</v>
      </c>
      <c r="G2715" t="s">
        <v>9243</v>
      </c>
      <c r="H2715" t="s">
        <v>9229</v>
      </c>
      <c r="I2715" s="40" t="s">
        <v>84</v>
      </c>
      <c r="J2715" s="41">
        <v>1.3624379999999998</v>
      </c>
      <c r="M2715" s="41" t="s">
        <v>72</v>
      </c>
      <c r="N2715" s="41">
        <v>0.40055677199999995</v>
      </c>
      <c r="O2715" s="41">
        <v>0.17984181599999999</v>
      </c>
      <c r="P2715" s="41">
        <v>0.22071495599999999</v>
      </c>
      <c r="R2715" s="38">
        <v>0.29399999999999998</v>
      </c>
      <c r="S2715" s="5"/>
      <c r="T2715" s="1" t="s">
        <v>11319</v>
      </c>
    </row>
    <row r="2716" spans="1:20" x14ac:dyDescent="0.25">
      <c r="A2716" t="s">
        <v>11318</v>
      </c>
      <c r="C2716" t="s">
        <v>9800</v>
      </c>
      <c r="E2716" s="2">
        <v>45239</v>
      </c>
      <c r="F2716">
        <v>2023</v>
      </c>
      <c r="G2716" t="s">
        <v>9243</v>
      </c>
      <c r="H2716" t="s">
        <v>9229</v>
      </c>
      <c r="I2716" s="40" t="s">
        <v>9234</v>
      </c>
      <c r="J2716" s="41">
        <v>24.523883999999999</v>
      </c>
      <c r="M2716" s="41" t="s">
        <v>72</v>
      </c>
      <c r="N2716" s="41">
        <v>7.2100218959999989</v>
      </c>
      <c r="O2716" s="41">
        <v>3.2371526879999997</v>
      </c>
      <c r="P2716" s="41">
        <v>3.9728692079999997</v>
      </c>
      <c r="R2716" s="38">
        <v>0.29399999999999998</v>
      </c>
      <c r="S2716" s="5"/>
      <c r="T2716" s="1" t="s">
        <v>11319</v>
      </c>
    </row>
    <row r="2717" spans="1:20" x14ac:dyDescent="0.25">
      <c r="A2717" t="s">
        <v>11318</v>
      </c>
      <c r="C2717" t="s">
        <v>9435</v>
      </c>
      <c r="E2717" s="2">
        <v>45236</v>
      </c>
      <c r="F2717">
        <v>2023</v>
      </c>
      <c r="G2717" t="s">
        <v>9243</v>
      </c>
      <c r="H2717" t="s">
        <v>9229</v>
      </c>
      <c r="I2717" s="40" t="s">
        <v>9357</v>
      </c>
      <c r="J2717" s="41">
        <v>43.792649999999995</v>
      </c>
      <c r="M2717" s="41" t="s">
        <v>72</v>
      </c>
      <c r="N2717" s="41">
        <v>3.3632755199999997</v>
      </c>
      <c r="O2717" s="41">
        <v>3.0392099099999998</v>
      </c>
      <c r="P2717" s="41">
        <v>0.32406561</v>
      </c>
      <c r="R2717" s="38">
        <v>7.6799999999999993E-2</v>
      </c>
      <c r="S2717" s="5"/>
      <c r="T2717" s="1" t="s">
        <v>11319</v>
      </c>
    </row>
    <row r="2718" spans="1:20" x14ac:dyDescent="0.25">
      <c r="A2718" t="s">
        <v>11318</v>
      </c>
      <c r="C2718" t="s">
        <v>9435</v>
      </c>
      <c r="E2718" s="2">
        <v>45236</v>
      </c>
      <c r="F2718">
        <v>2023</v>
      </c>
      <c r="G2718" t="s">
        <v>9243</v>
      </c>
      <c r="H2718" t="s">
        <v>9229</v>
      </c>
      <c r="I2718" s="40" t="s">
        <v>9225</v>
      </c>
      <c r="J2718" s="41">
        <v>9.7317</v>
      </c>
      <c r="M2718" s="41" t="s">
        <v>72</v>
      </c>
      <c r="N2718" s="41">
        <v>0.74739456000000004</v>
      </c>
      <c r="O2718" s="41">
        <v>0.67537997999999999</v>
      </c>
      <c r="P2718" s="41">
        <v>7.2014580000000009E-2</v>
      </c>
      <c r="R2718" s="38">
        <v>7.6799999999999993E-2</v>
      </c>
      <c r="S2718" s="5"/>
      <c r="T2718" s="1" t="s">
        <v>11319</v>
      </c>
    </row>
    <row r="2719" spans="1:20" x14ac:dyDescent="0.25">
      <c r="A2719" t="s">
        <v>11318</v>
      </c>
      <c r="C2719" t="s">
        <v>9435</v>
      </c>
      <c r="E2719" s="2">
        <v>45236</v>
      </c>
      <c r="F2719">
        <v>2023</v>
      </c>
      <c r="G2719" t="s">
        <v>9243</v>
      </c>
      <c r="H2719" t="s">
        <v>9229</v>
      </c>
      <c r="I2719" s="40" t="s">
        <v>132</v>
      </c>
      <c r="J2719" s="41">
        <v>65.688974999999999</v>
      </c>
      <c r="M2719" s="41" t="s">
        <v>72</v>
      </c>
      <c r="N2719" s="41">
        <v>5.0449132800000003</v>
      </c>
      <c r="O2719" s="41">
        <v>4.5588148649999995</v>
      </c>
      <c r="P2719" s="41">
        <v>0.48609841499999995</v>
      </c>
      <c r="R2719" s="38">
        <v>7.6799999999999993E-2</v>
      </c>
      <c r="S2719" s="5"/>
      <c r="T2719" s="1" t="s">
        <v>11319</v>
      </c>
    </row>
    <row r="2720" spans="1:20" x14ac:dyDescent="0.25">
      <c r="A2720" t="s">
        <v>11318</v>
      </c>
      <c r="C2720" t="s">
        <v>9435</v>
      </c>
      <c r="E2720" s="2">
        <v>45236</v>
      </c>
      <c r="F2720">
        <v>2023</v>
      </c>
      <c r="G2720" t="s">
        <v>9243</v>
      </c>
      <c r="H2720" t="s">
        <v>9229</v>
      </c>
      <c r="I2720" s="40" t="s">
        <v>141</v>
      </c>
      <c r="J2720" s="41">
        <v>7.2987749999999991</v>
      </c>
      <c r="M2720" s="41" t="s">
        <v>72</v>
      </c>
      <c r="N2720" s="41">
        <v>0.56054591999999992</v>
      </c>
      <c r="O2720" s="41">
        <v>0.50653498499999994</v>
      </c>
      <c r="P2720" s="41">
        <v>5.4010934999999996E-2</v>
      </c>
      <c r="R2720" s="38">
        <v>7.6799999999999993E-2</v>
      </c>
      <c r="S2720" s="5"/>
      <c r="T2720" s="1" t="s">
        <v>11319</v>
      </c>
    </row>
    <row r="2721" spans="1:20" x14ac:dyDescent="0.25">
      <c r="A2721" t="s">
        <v>11318</v>
      </c>
      <c r="C2721" t="s">
        <v>9435</v>
      </c>
      <c r="E2721" s="2">
        <v>45236</v>
      </c>
      <c r="F2721">
        <v>2023</v>
      </c>
      <c r="G2721" t="s">
        <v>9243</v>
      </c>
      <c r="H2721" t="s">
        <v>9229</v>
      </c>
      <c r="I2721" s="40" t="s">
        <v>361</v>
      </c>
      <c r="J2721" s="41">
        <v>19.4634</v>
      </c>
      <c r="M2721" s="41" t="s">
        <v>72</v>
      </c>
      <c r="N2721" s="41">
        <v>1.4947891200000001</v>
      </c>
      <c r="O2721" s="41">
        <v>1.35075996</v>
      </c>
      <c r="P2721" s="41">
        <v>0.14402916000000002</v>
      </c>
      <c r="R2721" s="38">
        <v>7.6799999999999993E-2</v>
      </c>
      <c r="S2721" s="5"/>
      <c r="T2721" s="1" t="s">
        <v>11319</v>
      </c>
    </row>
    <row r="2722" spans="1:20" x14ac:dyDescent="0.25">
      <c r="A2722" t="s">
        <v>11318</v>
      </c>
      <c r="C2722" t="s">
        <v>9435</v>
      </c>
      <c r="E2722" s="2">
        <v>45236</v>
      </c>
      <c r="F2722">
        <v>2023</v>
      </c>
      <c r="G2722" t="s">
        <v>9243</v>
      </c>
      <c r="H2722" t="s">
        <v>9229</v>
      </c>
      <c r="I2722" s="40" t="s">
        <v>9240</v>
      </c>
      <c r="J2722" s="41">
        <v>53.524349999999998</v>
      </c>
      <c r="M2722" s="41" t="s">
        <v>72</v>
      </c>
      <c r="N2722" s="41">
        <v>4.1106700800000002</v>
      </c>
      <c r="O2722" s="41">
        <v>3.7145898899999996</v>
      </c>
      <c r="P2722" s="41">
        <v>0.39608019</v>
      </c>
      <c r="R2722" s="38">
        <v>7.6799999999999993E-2</v>
      </c>
      <c r="S2722" s="5"/>
      <c r="T2722" s="1" t="s">
        <v>11319</v>
      </c>
    </row>
    <row r="2723" spans="1:20" x14ac:dyDescent="0.25">
      <c r="A2723" t="s">
        <v>11318</v>
      </c>
      <c r="C2723" t="s">
        <v>9435</v>
      </c>
      <c r="E2723" s="2">
        <v>45236</v>
      </c>
      <c r="F2723">
        <v>2023</v>
      </c>
      <c r="G2723" t="s">
        <v>9243</v>
      </c>
      <c r="H2723" t="s">
        <v>9229</v>
      </c>
      <c r="I2723" s="40" t="s">
        <v>9250</v>
      </c>
      <c r="J2723" s="41">
        <v>2.432925</v>
      </c>
      <c r="M2723" s="41" t="s">
        <v>72</v>
      </c>
      <c r="N2723" s="41">
        <v>0.18684864000000001</v>
      </c>
      <c r="O2723" s="41">
        <v>0.168844995</v>
      </c>
      <c r="P2723" s="41">
        <v>1.8003645000000002E-2</v>
      </c>
      <c r="R2723" s="38">
        <v>7.6799999999999993E-2</v>
      </c>
      <c r="S2723" s="5"/>
      <c r="T2723" s="1" t="s">
        <v>11319</v>
      </c>
    </row>
    <row r="2724" spans="1:20" x14ac:dyDescent="0.25">
      <c r="A2724" t="s">
        <v>11318</v>
      </c>
      <c r="C2724" t="s">
        <v>9435</v>
      </c>
      <c r="E2724" s="2">
        <v>45236</v>
      </c>
      <c r="F2724">
        <v>2023</v>
      </c>
      <c r="G2724" t="s">
        <v>9243</v>
      </c>
      <c r="H2724" t="s">
        <v>9229</v>
      </c>
      <c r="I2724" s="40" t="s">
        <v>9404</v>
      </c>
      <c r="J2724" s="41">
        <v>24.329249999999998</v>
      </c>
      <c r="M2724" s="41" t="s">
        <v>72</v>
      </c>
      <c r="N2724" s="41">
        <v>1.8684863999999999</v>
      </c>
      <c r="O2724" s="41">
        <v>1.6884499500000001</v>
      </c>
      <c r="P2724" s="41">
        <v>0.18003644999999999</v>
      </c>
      <c r="R2724" s="38">
        <v>7.6799999999999993E-2</v>
      </c>
      <c r="S2724" s="5"/>
      <c r="T2724" s="1" t="s">
        <v>11319</v>
      </c>
    </row>
    <row r="2725" spans="1:20" x14ac:dyDescent="0.25">
      <c r="A2725" t="s">
        <v>11318</v>
      </c>
      <c r="C2725" t="s">
        <v>9435</v>
      </c>
      <c r="E2725" s="2">
        <v>45236</v>
      </c>
      <c r="F2725">
        <v>2023</v>
      </c>
      <c r="G2725" t="s">
        <v>9243</v>
      </c>
      <c r="H2725" t="s">
        <v>9229</v>
      </c>
      <c r="I2725" s="40" t="s">
        <v>84</v>
      </c>
      <c r="J2725" s="41">
        <v>7.2987749999999991</v>
      </c>
      <c r="M2725" s="41" t="s">
        <v>72</v>
      </c>
      <c r="N2725" s="41">
        <v>0.56054591999999992</v>
      </c>
      <c r="O2725" s="41">
        <v>0.50653498499999994</v>
      </c>
      <c r="P2725" s="41">
        <v>5.4010934999999996E-2</v>
      </c>
      <c r="R2725" s="38">
        <v>7.6799999999999993E-2</v>
      </c>
      <c r="S2725" s="5"/>
      <c r="T2725" s="1" t="s">
        <v>11319</v>
      </c>
    </row>
    <row r="2726" spans="1:20" x14ac:dyDescent="0.25">
      <c r="A2726" t="s">
        <v>11318</v>
      </c>
      <c r="C2726" t="s">
        <v>9435</v>
      </c>
      <c r="E2726" s="2">
        <v>45236</v>
      </c>
      <c r="F2726">
        <v>2023</v>
      </c>
      <c r="G2726" t="s">
        <v>9243</v>
      </c>
      <c r="H2726" t="s">
        <v>9229</v>
      </c>
      <c r="I2726" s="40" t="s">
        <v>9234</v>
      </c>
      <c r="J2726" s="41">
        <v>9.7317</v>
      </c>
      <c r="M2726" s="41" t="s">
        <v>72</v>
      </c>
      <c r="N2726" s="41">
        <v>0.74739456000000004</v>
      </c>
      <c r="O2726" s="41">
        <v>0.67537997999999999</v>
      </c>
      <c r="P2726" s="41">
        <v>7.2014580000000009E-2</v>
      </c>
      <c r="R2726" s="38">
        <v>7.6799999999999993E-2</v>
      </c>
      <c r="S2726" s="5"/>
      <c r="T2726" s="1" t="s">
        <v>11319</v>
      </c>
    </row>
    <row r="2727" spans="1:20" x14ac:dyDescent="0.25">
      <c r="A2727" t="s">
        <v>11318</v>
      </c>
      <c r="C2727" t="s">
        <v>10833</v>
      </c>
      <c r="E2727" s="2">
        <v>44495</v>
      </c>
      <c r="F2727">
        <v>2021</v>
      </c>
      <c r="G2727" t="s">
        <v>9276</v>
      </c>
      <c r="H2727" t="s">
        <v>9218</v>
      </c>
      <c r="I2727" s="40" t="s">
        <v>9256</v>
      </c>
      <c r="J2727" s="41">
        <v>88.702500000000001</v>
      </c>
      <c r="M2727" s="41" t="s">
        <v>72</v>
      </c>
      <c r="N2727" s="41">
        <v>88.702500000000001</v>
      </c>
      <c r="O2727" s="41">
        <v>87.874610000000004</v>
      </c>
      <c r="P2727" s="41">
        <v>0.94616000000000011</v>
      </c>
      <c r="S2727" s="5"/>
      <c r="T2727" s="1" t="s">
        <v>11321</v>
      </c>
    </row>
    <row r="2728" spans="1:20" x14ac:dyDescent="0.25">
      <c r="A2728" t="s">
        <v>11318</v>
      </c>
      <c r="C2728" t="s">
        <v>9723</v>
      </c>
      <c r="E2728" s="2">
        <v>44915</v>
      </c>
      <c r="F2728">
        <v>2022</v>
      </c>
      <c r="G2728" t="s">
        <v>9292</v>
      </c>
      <c r="H2728" t="s">
        <v>9224</v>
      </c>
      <c r="I2728" s="40" t="s">
        <v>9225</v>
      </c>
      <c r="J2728" s="41">
        <v>105.3</v>
      </c>
      <c r="M2728" s="41" t="s">
        <v>24</v>
      </c>
      <c r="N2728" s="41">
        <v>1.0529999999999999</v>
      </c>
      <c r="O2728" s="41">
        <v>1.0529999999999999</v>
      </c>
      <c r="P2728" s="41">
        <v>0</v>
      </c>
      <c r="S2728" s="5"/>
      <c r="T2728" s="1" t="s">
        <v>11320</v>
      </c>
    </row>
    <row r="2729" spans="1:20" x14ac:dyDescent="0.25">
      <c r="A2729" t="s">
        <v>11318</v>
      </c>
      <c r="C2729" t="s">
        <v>9723</v>
      </c>
      <c r="E2729" s="2">
        <v>44999</v>
      </c>
      <c r="F2729">
        <v>2023</v>
      </c>
      <c r="G2729" t="s">
        <v>9292</v>
      </c>
      <c r="H2729" t="s">
        <v>9224</v>
      </c>
      <c r="I2729" s="40" t="s">
        <v>9225</v>
      </c>
      <c r="J2729" s="41">
        <v>54.064999999999998</v>
      </c>
      <c r="M2729" s="41" t="s">
        <v>24</v>
      </c>
      <c r="N2729" s="41">
        <v>0.54064999999999996</v>
      </c>
      <c r="O2729" s="41">
        <v>0.54064999999999996</v>
      </c>
      <c r="P2729" s="41">
        <v>0</v>
      </c>
      <c r="R2729" s="38">
        <v>0.01</v>
      </c>
      <c r="S2729" s="5"/>
      <c r="T2729" s="1" t="s">
        <v>11319</v>
      </c>
    </row>
    <row r="2730" spans="1:20" x14ac:dyDescent="0.25">
      <c r="A2730" t="s">
        <v>11318</v>
      </c>
      <c r="C2730" t="s">
        <v>9697</v>
      </c>
      <c r="E2730" s="2">
        <v>45280</v>
      </c>
      <c r="F2730">
        <v>2023</v>
      </c>
      <c r="G2730" t="s">
        <v>9292</v>
      </c>
      <c r="H2730" t="s">
        <v>318</v>
      </c>
      <c r="I2730" s="40" t="s">
        <v>9225</v>
      </c>
      <c r="J2730" s="41">
        <v>52.999792036355998</v>
      </c>
      <c r="M2730" s="41" t="s">
        <v>24</v>
      </c>
      <c r="N2730" s="41">
        <v>0.26499896018177999</v>
      </c>
      <c r="O2730" s="41">
        <v>0.26499896018177999</v>
      </c>
      <c r="P2730" s="41">
        <v>0</v>
      </c>
      <c r="R2730" s="38">
        <v>5.0000000000000001E-3</v>
      </c>
      <c r="S2730" s="5"/>
      <c r="T2730" s="1" t="s">
        <v>11319</v>
      </c>
    </row>
    <row r="2731" spans="1:20" x14ac:dyDescent="0.25">
      <c r="A2731" t="s">
        <v>11318</v>
      </c>
      <c r="C2731" t="s">
        <v>9917</v>
      </c>
      <c r="E2731" s="2">
        <v>45281</v>
      </c>
      <c r="F2731">
        <v>2023</v>
      </c>
      <c r="G2731" t="s">
        <v>9292</v>
      </c>
      <c r="H2731" t="s">
        <v>9229</v>
      </c>
      <c r="I2731" s="40" t="s">
        <v>9256</v>
      </c>
      <c r="J2731" s="41">
        <v>54.064999999999998</v>
      </c>
      <c r="M2731" s="41" t="s">
        <v>24</v>
      </c>
      <c r="N2731" s="41">
        <v>54.064999999999998</v>
      </c>
      <c r="O2731" s="41">
        <v>54.064999999999998</v>
      </c>
      <c r="P2731" s="41">
        <v>0</v>
      </c>
      <c r="R2731" s="38">
        <v>1</v>
      </c>
      <c r="S2731" s="5"/>
      <c r="T2731" s="1" t="s">
        <v>11319</v>
      </c>
    </row>
    <row r="2732" spans="1:20" x14ac:dyDescent="0.25">
      <c r="A2732" t="s">
        <v>11318</v>
      </c>
      <c r="C2732" t="s">
        <v>10329</v>
      </c>
      <c r="E2732" s="2">
        <v>44918</v>
      </c>
      <c r="F2732">
        <v>2022</v>
      </c>
      <c r="G2732" t="s">
        <v>9292</v>
      </c>
      <c r="H2732" t="s">
        <v>318</v>
      </c>
      <c r="I2732" s="40" t="s">
        <v>9225</v>
      </c>
      <c r="J2732" s="41">
        <v>210.6</v>
      </c>
      <c r="M2732" s="41" t="s">
        <v>24</v>
      </c>
      <c r="N2732" s="41">
        <v>1.0529999999999999</v>
      </c>
      <c r="O2732" s="41">
        <v>1.0529999999999999</v>
      </c>
      <c r="P2732" s="41">
        <v>0</v>
      </c>
      <c r="S2732" s="5"/>
      <c r="T2732" s="1" t="s">
        <v>11320</v>
      </c>
    </row>
    <row r="2733" spans="1:20" x14ac:dyDescent="0.25">
      <c r="A2733" t="s">
        <v>11318</v>
      </c>
      <c r="C2733" t="s">
        <v>10893</v>
      </c>
      <c r="E2733" s="2">
        <v>44221</v>
      </c>
      <c r="F2733">
        <v>2021</v>
      </c>
      <c r="G2733" t="s">
        <v>9243</v>
      </c>
      <c r="H2733" t="s">
        <v>9218</v>
      </c>
      <c r="I2733" s="40" t="s">
        <v>84</v>
      </c>
      <c r="J2733" s="41">
        <v>112.35650000000001</v>
      </c>
      <c r="M2733" s="41" t="s">
        <v>24</v>
      </c>
      <c r="N2733" s="41">
        <v>112.35650000000001</v>
      </c>
      <c r="O2733" s="41">
        <v>112.35650000000001</v>
      </c>
      <c r="P2733" s="41">
        <v>0</v>
      </c>
      <c r="S2733" s="5"/>
      <c r="T2733" s="1" t="s">
        <v>11321</v>
      </c>
    </row>
    <row r="2734" spans="1:20" x14ac:dyDescent="0.25">
      <c r="A2734" t="s">
        <v>11318</v>
      </c>
      <c r="C2734" t="s">
        <v>10808</v>
      </c>
      <c r="E2734" s="2">
        <v>44545</v>
      </c>
      <c r="F2734">
        <v>2021</v>
      </c>
      <c r="G2734" t="s">
        <v>9373</v>
      </c>
      <c r="H2734" t="s">
        <v>9218</v>
      </c>
      <c r="I2734" s="46" t="s">
        <v>132</v>
      </c>
      <c r="J2734" s="41">
        <v>236.54000000000002</v>
      </c>
      <c r="M2734" s="41" t="s">
        <v>24</v>
      </c>
      <c r="N2734" s="41">
        <v>68.005250000000004</v>
      </c>
      <c r="O2734" s="41">
        <v>68.005250000000004</v>
      </c>
      <c r="P2734" s="41">
        <v>0</v>
      </c>
      <c r="S2734" s="5"/>
      <c r="T2734" s="1" t="s">
        <v>11321</v>
      </c>
    </row>
    <row r="2735" spans="1:20" x14ac:dyDescent="0.25">
      <c r="A2735" t="s">
        <v>11318</v>
      </c>
      <c r="C2735" t="s">
        <v>10958</v>
      </c>
      <c r="E2735" s="2">
        <v>44539</v>
      </c>
      <c r="F2735">
        <v>2021</v>
      </c>
      <c r="G2735" t="s">
        <v>9228</v>
      </c>
      <c r="H2735" t="s">
        <v>9218</v>
      </c>
      <c r="I2735" s="40" t="s">
        <v>9262</v>
      </c>
      <c r="J2735" s="41">
        <v>28.384800000000002</v>
      </c>
      <c r="M2735" s="41" t="s">
        <v>24</v>
      </c>
      <c r="N2735" s="41">
        <v>5.6769600000000002</v>
      </c>
      <c r="O2735" s="41">
        <v>5.6769600000000002</v>
      </c>
      <c r="P2735" s="41">
        <v>0</v>
      </c>
      <c r="S2735" s="5"/>
      <c r="T2735" s="1" t="s">
        <v>11321</v>
      </c>
    </row>
    <row r="2736" spans="1:20" x14ac:dyDescent="0.25">
      <c r="A2736" t="s">
        <v>11318</v>
      </c>
      <c r="C2736" t="s">
        <v>10958</v>
      </c>
      <c r="E2736" s="2">
        <v>44539</v>
      </c>
      <c r="F2736">
        <v>2021</v>
      </c>
      <c r="G2736" t="s">
        <v>9276</v>
      </c>
      <c r="H2736" t="s">
        <v>9218</v>
      </c>
      <c r="I2736" s="40" t="s">
        <v>9262</v>
      </c>
      <c r="J2736" s="41">
        <v>80.423600000000008</v>
      </c>
      <c r="M2736" s="41" t="s">
        <v>24</v>
      </c>
      <c r="N2736" s="41">
        <v>16.084720000000001</v>
      </c>
      <c r="O2736" s="41">
        <v>16.084720000000001</v>
      </c>
      <c r="P2736" s="41">
        <v>0</v>
      </c>
      <c r="S2736" s="5"/>
      <c r="T2736" s="1" t="s">
        <v>11321</v>
      </c>
    </row>
    <row r="2737" spans="1:20" x14ac:dyDescent="0.25">
      <c r="A2737" t="s">
        <v>11318</v>
      </c>
      <c r="C2737" t="s">
        <v>10958</v>
      </c>
      <c r="E2737" s="2">
        <v>44539</v>
      </c>
      <c r="F2737">
        <v>2021</v>
      </c>
      <c r="G2737" t="s">
        <v>9279</v>
      </c>
      <c r="H2737" t="s">
        <v>9218</v>
      </c>
      <c r="I2737" s="40" t="s">
        <v>9262</v>
      </c>
      <c r="J2737" s="41">
        <v>246.00160000000002</v>
      </c>
      <c r="M2737" s="41" t="s">
        <v>24</v>
      </c>
      <c r="N2737" s="41">
        <v>49.200320000000005</v>
      </c>
      <c r="O2737" s="41">
        <v>49.200320000000005</v>
      </c>
      <c r="P2737" s="41">
        <v>0</v>
      </c>
      <c r="S2737" s="5"/>
      <c r="T2737" s="1" t="s">
        <v>11321</v>
      </c>
    </row>
    <row r="2738" spans="1:20" x14ac:dyDescent="0.25">
      <c r="A2738" t="s">
        <v>11318</v>
      </c>
      <c r="C2738" t="s">
        <v>10376</v>
      </c>
      <c r="E2738" s="2">
        <v>44907</v>
      </c>
      <c r="F2738">
        <v>2022</v>
      </c>
      <c r="G2738" t="s">
        <v>9401</v>
      </c>
      <c r="H2738" t="s">
        <v>9218</v>
      </c>
      <c r="I2738" s="40" t="s">
        <v>84</v>
      </c>
      <c r="J2738" s="41">
        <v>19.480499999999999</v>
      </c>
      <c r="M2738" s="41" t="s">
        <v>24</v>
      </c>
      <c r="N2738" s="41">
        <v>19.480499999999999</v>
      </c>
      <c r="O2738" s="41">
        <v>19.480499999999999</v>
      </c>
      <c r="P2738" s="41">
        <v>0</v>
      </c>
      <c r="S2738" s="5"/>
      <c r="T2738" s="1" t="s">
        <v>11320</v>
      </c>
    </row>
    <row r="2739" spans="1:20" x14ac:dyDescent="0.25">
      <c r="A2739" t="s">
        <v>11318</v>
      </c>
      <c r="C2739" t="s">
        <v>9588</v>
      </c>
      <c r="E2739" s="2">
        <v>45183</v>
      </c>
      <c r="F2739">
        <v>2023</v>
      </c>
      <c r="G2739" t="s">
        <v>9401</v>
      </c>
      <c r="H2739" t="s">
        <v>9218</v>
      </c>
      <c r="I2739" s="40" t="s">
        <v>141</v>
      </c>
      <c r="J2739" s="41">
        <v>194.63399999999999</v>
      </c>
      <c r="M2739" s="41" t="s">
        <v>24</v>
      </c>
      <c r="N2739" s="41">
        <v>194.63399999999999</v>
      </c>
      <c r="O2739" s="41">
        <v>194.63399999999999</v>
      </c>
      <c r="P2739" s="41">
        <v>0</v>
      </c>
      <c r="R2739" s="38">
        <v>1</v>
      </c>
      <c r="S2739" s="5"/>
      <c r="T2739" s="1" t="s">
        <v>11319</v>
      </c>
    </row>
    <row r="2740" spans="1:20" x14ac:dyDescent="0.25">
      <c r="A2740" t="s">
        <v>11318</v>
      </c>
      <c r="C2740" t="s">
        <v>9421</v>
      </c>
      <c r="E2740" s="2">
        <v>45274</v>
      </c>
      <c r="F2740">
        <v>2023</v>
      </c>
      <c r="G2740" t="s">
        <v>768</v>
      </c>
      <c r="H2740" t="s">
        <v>9218</v>
      </c>
      <c r="I2740" s="40" t="s">
        <v>361</v>
      </c>
      <c r="J2740" s="41">
        <v>108.13</v>
      </c>
      <c r="M2740" s="41" t="s">
        <v>24</v>
      </c>
      <c r="N2740" s="41">
        <v>89.510013999999998</v>
      </c>
      <c r="O2740" s="41">
        <v>89.510013999999998</v>
      </c>
      <c r="P2740" s="41">
        <v>0</v>
      </c>
      <c r="R2740" s="38">
        <v>0.82779999999999998</v>
      </c>
      <c r="S2740" s="5"/>
      <c r="T2740" s="1" t="s">
        <v>11319</v>
      </c>
    </row>
    <row r="2741" spans="1:20" x14ac:dyDescent="0.25">
      <c r="A2741" t="s">
        <v>11318</v>
      </c>
      <c r="C2741" t="s">
        <v>10276</v>
      </c>
      <c r="E2741" s="2">
        <v>44841</v>
      </c>
      <c r="F2741">
        <v>2022</v>
      </c>
      <c r="G2741" t="s">
        <v>9243</v>
      </c>
      <c r="H2741" t="s">
        <v>9229</v>
      </c>
      <c r="I2741" s="46" t="s">
        <v>14361</v>
      </c>
      <c r="J2741" s="41">
        <v>115.83</v>
      </c>
      <c r="M2741" s="41" t="s">
        <v>24</v>
      </c>
      <c r="N2741" s="41">
        <v>12.9519</v>
      </c>
      <c r="O2741" s="41">
        <v>12.9519</v>
      </c>
      <c r="P2741" s="41">
        <v>0</v>
      </c>
      <c r="S2741" s="5"/>
      <c r="T2741" s="1" t="s">
        <v>11320</v>
      </c>
    </row>
    <row r="2742" spans="1:20" x14ac:dyDescent="0.25">
      <c r="A2742" t="s">
        <v>11318</v>
      </c>
      <c r="C2742" t="s">
        <v>10828</v>
      </c>
      <c r="E2742" s="2">
        <v>44365</v>
      </c>
      <c r="F2742">
        <v>2021</v>
      </c>
      <c r="G2742" t="s">
        <v>9243</v>
      </c>
      <c r="H2742" t="s">
        <v>9229</v>
      </c>
      <c r="I2742" s="46" t="s">
        <v>14361</v>
      </c>
      <c r="J2742" s="41">
        <v>177.405</v>
      </c>
      <c r="M2742" s="41" t="s">
        <v>24</v>
      </c>
      <c r="N2742" s="41">
        <v>19.869360000000004</v>
      </c>
      <c r="O2742" s="41">
        <v>19.869360000000004</v>
      </c>
      <c r="P2742" s="41">
        <v>0</v>
      </c>
      <c r="S2742" s="5"/>
      <c r="T2742" s="1" t="s">
        <v>11321</v>
      </c>
    </row>
    <row r="2743" spans="1:20" x14ac:dyDescent="0.25">
      <c r="A2743" t="s">
        <v>11318</v>
      </c>
      <c r="C2743" t="s">
        <v>9769</v>
      </c>
      <c r="E2743" s="2">
        <v>45212</v>
      </c>
      <c r="F2743">
        <v>2023</v>
      </c>
      <c r="G2743" t="s">
        <v>9243</v>
      </c>
      <c r="H2743" t="s">
        <v>9229</v>
      </c>
      <c r="I2743" s="40" t="s">
        <v>9237</v>
      </c>
      <c r="J2743" s="41">
        <v>104.19406799999999</v>
      </c>
      <c r="M2743" s="41" t="s">
        <v>72</v>
      </c>
      <c r="N2743" s="41">
        <v>30.6538948056</v>
      </c>
      <c r="O2743" s="41">
        <v>5.9599006895999995</v>
      </c>
      <c r="P2743" s="41">
        <v>24.693994115999995</v>
      </c>
      <c r="R2743" s="38">
        <v>0.29420000000000002</v>
      </c>
      <c r="S2743" s="5"/>
      <c r="T2743" s="1" t="s">
        <v>11319</v>
      </c>
    </row>
    <row r="2744" spans="1:20" x14ac:dyDescent="0.25">
      <c r="A2744" t="s">
        <v>11318</v>
      </c>
      <c r="C2744" t="s">
        <v>9769</v>
      </c>
      <c r="E2744" s="2">
        <v>45212</v>
      </c>
      <c r="F2744">
        <v>2023</v>
      </c>
      <c r="G2744" t="s">
        <v>9243</v>
      </c>
      <c r="H2744" t="s">
        <v>9229</v>
      </c>
      <c r="I2744" s="40" t="s">
        <v>9225</v>
      </c>
      <c r="J2744" s="41">
        <v>5.7092640000000001</v>
      </c>
      <c r="M2744" s="41" t="s">
        <v>72</v>
      </c>
      <c r="N2744" s="41">
        <v>1.6796654687999999</v>
      </c>
      <c r="O2744" s="41">
        <v>0.32656990079999998</v>
      </c>
      <c r="P2744" s="41">
        <v>1.3530955679999999</v>
      </c>
      <c r="R2744" s="38">
        <v>0.29420000000000002</v>
      </c>
      <c r="S2744" s="5"/>
      <c r="T2744" s="1" t="s">
        <v>11319</v>
      </c>
    </row>
    <row r="2745" spans="1:20" x14ac:dyDescent="0.25">
      <c r="A2745" t="s">
        <v>11318</v>
      </c>
      <c r="C2745" t="s">
        <v>9769</v>
      </c>
      <c r="E2745" s="2">
        <v>45212</v>
      </c>
      <c r="F2745">
        <v>2023</v>
      </c>
      <c r="G2745" t="s">
        <v>9243</v>
      </c>
      <c r="H2745" t="s">
        <v>9229</v>
      </c>
      <c r="I2745" s="40" t="s">
        <v>361</v>
      </c>
      <c r="J2745" s="41">
        <v>15.700475999999998</v>
      </c>
      <c r="M2745" s="41" t="s">
        <v>72</v>
      </c>
      <c r="N2745" s="41">
        <v>4.6190800392</v>
      </c>
      <c r="O2745" s="41">
        <v>0.89806722719999987</v>
      </c>
      <c r="P2745" s="41">
        <v>3.7210128119999997</v>
      </c>
      <c r="R2745" s="38">
        <v>0.29420000000000002</v>
      </c>
      <c r="S2745" s="5"/>
      <c r="T2745" s="1" t="s">
        <v>11319</v>
      </c>
    </row>
    <row r="2746" spans="1:20" x14ac:dyDescent="0.25">
      <c r="A2746" t="s">
        <v>11318</v>
      </c>
      <c r="C2746" t="s">
        <v>9769</v>
      </c>
      <c r="E2746" s="2">
        <v>45212</v>
      </c>
      <c r="F2746">
        <v>2023</v>
      </c>
      <c r="G2746" t="s">
        <v>9243</v>
      </c>
      <c r="H2746" t="s">
        <v>9229</v>
      </c>
      <c r="I2746" s="40" t="s">
        <v>9240</v>
      </c>
      <c r="J2746" s="41">
        <v>12.845844</v>
      </c>
      <c r="M2746" s="41" t="s">
        <v>72</v>
      </c>
      <c r="N2746" s="41">
        <v>3.7792473048000002</v>
      </c>
      <c r="O2746" s="41">
        <v>0.73478227679999997</v>
      </c>
      <c r="P2746" s="41">
        <v>3.0444650279999999</v>
      </c>
      <c r="R2746" s="38">
        <v>0.29420000000000002</v>
      </c>
      <c r="S2746" s="5"/>
      <c r="T2746" s="1" t="s">
        <v>11319</v>
      </c>
    </row>
    <row r="2747" spans="1:20" x14ac:dyDescent="0.25">
      <c r="A2747" t="s">
        <v>11318</v>
      </c>
      <c r="C2747" t="s">
        <v>9769</v>
      </c>
      <c r="E2747" s="2">
        <v>45212</v>
      </c>
      <c r="F2747">
        <v>2023</v>
      </c>
      <c r="G2747" t="s">
        <v>9243</v>
      </c>
      <c r="H2747" t="s">
        <v>9229</v>
      </c>
      <c r="I2747" s="40" t="s">
        <v>9404</v>
      </c>
      <c r="J2747" s="41">
        <v>1.427316</v>
      </c>
      <c r="M2747" s="41" t="s">
        <v>72</v>
      </c>
      <c r="N2747" s="41">
        <v>0.41991636719999997</v>
      </c>
      <c r="O2747" s="41">
        <v>8.1642475199999995E-2</v>
      </c>
      <c r="P2747" s="41">
        <v>0.33827389199999996</v>
      </c>
      <c r="R2747" s="38">
        <v>0.29420000000000002</v>
      </c>
      <c r="S2747" s="5"/>
      <c r="T2747" s="1" t="s">
        <v>11319</v>
      </c>
    </row>
    <row r="2748" spans="1:20" x14ac:dyDescent="0.25">
      <c r="A2748" t="s">
        <v>11318</v>
      </c>
      <c r="C2748" t="s">
        <v>9769</v>
      </c>
      <c r="E2748" s="2">
        <v>45212</v>
      </c>
      <c r="F2748">
        <v>2023</v>
      </c>
      <c r="G2748" t="s">
        <v>9243</v>
      </c>
      <c r="H2748" t="s">
        <v>9229</v>
      </c>
      <c r="I2748" s="40" t="s">
        <v>9234</v>
      </c>
      <c r="J2748" s="41">
        <v>2.8546320000000001</v>
      </c>
      <c r="M2748" s="41" t="s">
        <v>72</v>
      </c>
      <c r="N2748" s="41">
        <v>0.83983273439999995</v>
      </c>
      <c r="O2748" s="41">
        <v>0.16328495039999999</v>
      </c>
      <c r="P2748" s="41">
        <v>0.67654778399999993</v>
      </c>
      <c r="R2748" s="38">
        <v>0.29420000000000002</v>
      </c>
      <c r="S2748" s="5"/>
      <c r="T2748" s="1" t="s">
        <v>11319</v>
      </c>
    </row>
    <row r="2749" spans="1:20" x14ac:dyDescent="0.25">
      <c r="A2749" t="s">
        <v>11318</v>
      </c>
      <c r="C2749" t="s">
        <v>10051</v>
      </c>
      <c r="E2749" s="2">
        <v>44918</v>
      </c>
      <c r="F2749">
        <v>2022</v>
      </c>
      <c r="G2749" t="s">
        <v>9289</v>
      </c>
      <c r="H2749" t="s">
        <v>9229</v>
      </c>
      <c r="I2749" s="46" t="s">
        <v>14362</v>
      </c>
      <c r="J2749" s="41">
        <v>210.6</v>
      </c>
      <c r="M2749" s="41" t="s">
        <v>72</v>
      </c>
      <c r="N2749" s="41">
        <v>35.802</v>
      </c>
      <c r="O2749" s="41">
        <v>23.165999999999997</v>
      </c>
      <c r="P2749" s="41">
        <v>12.635999999999999</v>
      </c>
      <c r="S2749" s="5"/>
      <c r="T2749" s="1" t="s">
        <v>11320</v>
      </c>
    </row>
    <row r="2750" spans="1:20" x14ac:dyDescent="0.25">
      <c r="A2750" t="s">
        <v>11318</v>
      </c>
      <c r="C2750" t="s">
        <v>10916</v>
      </c>
      <c r="E2750" s="2">
        <v>44218</v>
      </c>
      <c r="F2750">
        <v>2021</v>
      </c>
      <c r="G2750" t="s">
        <v>9364</v>
      </c>
      <c r="H2750" t="s">
        <v>9229</v>
      </c>
      <c r="I2750" s="46" t="s">
        <v>14362</v>
      </c>
      <c r="J2750" s="41">
        <v>236.54000000000002</v>
      </c>
      <c r="M2750" s="41" t="s">
        <v>24</v>
      </c>
      <c r="N2750" s="41">
        <v>42.577200000000005</v>
      </c>
      <c r="O2750" s="41">
        <v>42.577200000000005</v>
      </c>
      <c r="P2750" s="41">
        <v>0</v>
      </c>
      <c r="S2750" s="5"/>
      <c r="T2750" s="1" t="s">
        <v>11321</v>
      </c>
    </row>
    <row r="2751" spans="1:20" x14ac:dyDescent="0.25">
      <c r="A2751" t="s">
        <v>11318</v>
      </c>
      <c r="C2751" t="s">
        <v>10806</v>
      </c>
      <c r="E2751" s="2">
        <v>44272</v>
      </c>
      <c r="F2751">
        <v>2021</v>
      </c>
      <c r="G2751" t="s">
        <v>9243</v>
      </c>
      <c r="H2751" t="s">
        <v>9229</v>
      </c>
      <c r="I2751" s="46" t="s">
        <v>14362</v>
      </c>
      <c r="J2751" s="41">
        <v>68.005250000000004</v>
      </c>
      <c r="M2751" s="41" t="s">
        <v>72</v>
      </c>
      <c r="N2751" s="41">
        <v>9.3433300000000017</v>
      </c>
      <c r="O2751" s="41">
        <v>7.4510100000000001</v>
      </c>
      <c r="P2751" s="41">
        <v>1.8923200000000002</v>
      </c>
      <c r="S2751" s="5"/>
      <c r="T2751" s="1" t="s">
        <v>11321</v>
      </c>
    </row>
    <row r="2752" spans="1:20" x14ac:dyDescent="0.25">
      <c r="A2752" t="s">
        <v>11318</v>
      </c>
      <c r="C2752" t="s">
        <v>10222</v>
      </c>
      <c r="E2752" s="2">
        <v>44915</v>
      </c>
      <c r="F2752">
        <v>2022</v>
      </c>
      <c r="G2752" t="s">
        <v>9243</v>
      </c>
      <c r="H2752" t="s">
        <v>9229</v>
      </c>
      <c r="I2752" s="46" t="s">
        <v>14362</v>
      </c>
      <c r="J2752" s="41">
        <v>205.33499999999998</v>
      </c>
      <c r="M2752" s="41" t="s">
        <v>72</v>
      </c>
      <c r="N2752" s="41">
        <v>27.693899999999999</v>
      </c>
      <c r="O2752" s="41">
        <v>23.587199999999996</v>
      </c>
      <c r="P2752" s="41">
        <v>4.1067</v>
      </c>
      <c r="S2752" s="5"/>
      <c r="T2752" s="1" t="s">
        <v>11320</v>
      </c>
    </row>
    <row r="2753" spans="1:20" x14ac:dyDescent="0.25">
      <c r="A2753" t="s">
        <v>11318</v>
      </c>
      <c r="C2753" t="s">
        <v>9707</v>
      </c>
      <c r="E2753" s="2">
        <v>45135</v>
      </c>
      <c r="F2753">
        <v>2023</v>
      </c>
      <c r="G2753" t="s">
        <v>9289</v>
      </c>
      <c r="H2753" t="s">
        <v>9229</v>
      </c>
      <c r="I2753" s="40" t="s">
        <v>9225</v>
      </c>
      <c r="J2753" s="41">
        <v>74.609699999999989</v>
      </c>
      <c r="M2753" s="41" t="s">
        <v>72</v>
      </c>
      <c r="N2753" s="41">
        <v>12.683648999999999</v>
      </c>
      <c r="O2753" s="41">
        <v>8.2070669999999986</v>
      </c>
      <c r="P2753" s="41">
        <v>4.4765819999999996</v>
      </c>
      <c r="R2753" s="38">
        <v>0.17</v>
      </c>
      <c r="S2753" s="5"/>
      <c r="T2753" s="1" t="s">
        <v>11319</v>
      </c>
    </row>
    <row r="2754" spans="1:20" x14ac:dyDescent="0.25">
      <c r="A2754" t="s">
        <v>11318</v>
      </c>
      <c r="C2754" t="s">
        <v>9707</v>
      </c>
      <c r="E2754" s="2">
        <v>45135</v>
      </c>
      <c r="F2754">
        <v>2023</v>
      </c>
      <c r="G2754" t="s">
        <v>9289</v>
      </c>
      <c r="H2754" t="s">
        <v>9229</v>
      </c>
      <c r="I2754" s="40" t="s">
        <v>132</v>
      </c>
      <c r="J2754" s="41">
        <v>38.9268</v>
      </c>
      <c r="M2754" s="41" t="s">
        <v>72</v>
      </c>
      <c r="N2754" s="41">
        <v>6.6175559999999995</v>
      </c>
      <c r="O2754" s="41">
        <v>4.2819479999999999</v>
      </c>
      <c r="P2754" s="41">
        <v>2.3356080000000001</v>
      </c>
      <c r="R2754" s="38">
        <v>0.17</v>
      </c>
      <c r="S2754" s="5"/>
      <c r="T2754" s="1" t="s">
        <v>11319</v>
      </c>
    </row>
    <row r="2755" spans="1:20" x14ac:dyDescent="0.25">
      <c r="A2755" t="s">
        <v>11318</v>
      </c>
      <c r="C2755" t="s">
        <v>9707</v>
      </c>
      <c r="E2755" s="2">
        <v>45135</v>
      </c>
      <c r="F2755">
        <v>2023</v>
      </c>
      <c r="G2755" t="s">
        <v>9289</v>
      </c>
      <c r="H2755" t="s">
        <v>9229</v>
      </c>
      <c r="I2755" s="40" t="s">
        <v>141</v>
      </c>
      <c r="J2755" s="41">
        <v>16.2195</v>
      </c>
      <c r="M2755" s="41" t="s">
        <v>72</v>
      </c>
      <c r="N2755" s="41">
        <v>2.7573149999999997</v>
      </c>
      <c r="O2755" s="41">
        <v>1.7841449999999999</v>
      </c>
      <c r="P2755" s="41">
        <v>0.97316999999999998</v>
      </c>
      <c r="R2755" s="38">
        <v>0.17</v>
      </c>
      <c r="S2755" s="5"/>
      <c r="T2755" s="1" t="s">
        <v>11319</v>
      </c>
    </row>
    <row r="2756" spans="1:20" x14ac:dyDescent="0.25">
      <c r="A2756" t="s">
        <v>11318</v>
      </c>
      <c r="C2756" t="s">
        <v>9707</v>
      </c>
      <c r="E2756" s="2">
        <v>45135</v>
      </c>
      <c r="F2756">
        <v>2023</v>
      </c>
      <c r="G2756" t="s">
        <v>9289</v>
      </c>
      <c r="H2756" t="s">
        <v>9229</v>
      </c>
      <c r="I2756" s="40" t="s">
        <v>361</v>
      </c>
      <c r="J2756" s="41">
        <v>32.439</v>
      </c>
      <c r="M2756" s="41" t="s">
        <v>72</v>
      </c>
      <c r="N2756" s="41">
        <v>5.5146299999999995</v>
      </c>
      <c r="O2756" s="41">
        <v>3.5682899999999997</v>
      </c>
      <c r="P2756" s="41">
        <v>1.94634</v>
      </c>
      <c r="R2756" s="38">
        <v>0.17</v>
      </c>
      <c r="S2756" s="5"/>
      <c r="T2756" s="1" t="s">
        <v>11319</v>
      </c>
    </row>
    <row r="2757" spans="1:20" x14ac:dyDescent="0.25">
      <c r="A2757" t="s">
        <v>11318</v>
      </c>
      <c r="C2757" t="s">
        <v>9707</v>
      </c>
      <c r="E2757" s="2">
        <v>45135</v>
      </c>
      <c r="F2757">
        <v>2023</v>
      </c>
      <c r="G2757" t="s">
        <v>9289</v>
      </c>
      <c r="H2757" t="s">
        <v>9229</v>
      </c>
      <c r="I2757" s="40" t="s">
        <v>9262</v>
      </c>
      <c r="J2757" s="41">
        <v>12.164624999999999</v>
      </c>
      <c r="M2757" s="41" t="s">
        <v>72</v>
      </c>
      <c r="N2757" s="41">
        <v>2.0679862500000001</v>
      </c>
      <c r="O2757" s="41">
        <v>1.33810875</v>
      </c>
      <c r="P2757" s="41">
        <v>0.72987749999999996</v>
      </c>
      <c r="R2757" s="38">
        <v>0.17</v>
      </c>
      <c r="S2757" s="5"/>
      <c r="T2757" s="1" t="s">
        <v>11319</v>
      </c>
    </row>
    <row r="2758" spans="1:20" x14ac:dyDescent="0.25">
      <c r="A2758" t="s">
        <v>11318</v>
      </c>
      <c r="C2758" t="s">
        <v>9707</v>
      </c>
      <c r="E2758" s="2">
        <v>45135</v>
      </c>
      <c r="F2758">
        <v>2023</v>
      </c>
      <c r="G2758" t="s">
        <v>9289</v>
      </c>
      <c r="H2758" t="s">
        <v>9229</v>
      </c>
      <c r="I2758" s="40" t="s">
        <v>9240</v>
      </c>
      <c r="J2758" s="41">
        <v>32.439</v>
      </c>
      <c r="M2758" s="41" t="s">
        <v>72</v>
      </c>
      <c r="N2758" s="41">
        <v>5.5146299999999995</v>
      </c>
      <c r="O2758" s="41">
        <v>3.5682899999999997</v>
      </c>
      <c r="P2758" s="41">
        <v>1.94634</v>
      </c>
      <c r="R2758" s="38">
        <v>0.17</v>
      </c>
      <c r="S2758" s="5"/>
      <c r="T2758" s="1" t="s">
        <v>11319</v>
      </c>
    </row>
    <row r="2759" spans="1:20" x14ac:dyDescent="0.25">
      <c r="A2759" t="s">
        <v>11318</v>
      </c>
      <c r="C2759" t="s">
        <v>9707</v>
      </c>
      <c r="E2759" s="2">
        <v>45135</v>
      </c>
      <c r="F2759">
        <v>2023</v>
      </c>
      <c r="G2759" t="s">
        <v>9289</v>
      </c>
      <c r="H2759" t="s">
        <v>9229</v>
      </c>
      <c r="I2759" s="40" t="s">
        <v>9250</v>
      </c>
      <c r="J2759" s="41">
        <v>6.4878</v>
      </c>
      <c r="M2759" s="41" t="s">
        <v>72</v>
      </c>
      <c r="N2759" s="41">
        <v>1.1029259999999999</v>
      </c>
      <c r="O2759" s="41">
        <v>0.71365800000000001</v>
      </c>
      <c r="P2759" s="41">
        <v>0.38926799999999995</v>
      </c>
      <c r="R2759" s="38">
        <v>0.17</v>
      </c>
      <c r="S2759" s="5"/>
      <c r="T2759" s="1" t="s">
        <v>11319</v>
      </c>
    </row>
    <row r="2760" spans="1:20" x14ac:dyDescent="0.25">
      <c r="A2760" t="s">
        <v>11318</v>
      </c>
      <c r="C2760" t="s">
        <v>9707</v>
      </c>
      <c r="E2760" s="2">
        <v>45135</v>
      </c>
      <c r="F2760">
        <v>2023</v>
      </c>
      <c r="G2760" t="s">
        <v>9289</v>
      </c>
      <c r="H2760" t="s">
        <v>9229</v>
      </c>
      <c r="I2760" s="40" t="s">
        <v>84</v>
      </c>
      <c r="J2760" s="41">
        <v>16.2195</v>
      </c>
      <c r="M2760" s="41" t="s">
        <v>72</v>
      </c>
      <c r="N2760" s="41">
        <v>2.7573149999999997</v>
      </c>
      <c r="O2760" s="41">
        <v>1.7841449999999999</v>
      </c>
      <c r="P2760" s="41">
        <v>0.97316999999999998</v>
      </c>
      <c r="R2760" s="38">
        <v>0.17</v>
      </c>
      <c r="S2760" s="5"/>
      <c r="T2760" s="1" t="s">
        <v>11319</v>
      </c>
    </row>
    <row r="2761" spans="1:20" x14ac:dyDescent="0.25">
      <c r="A2761" t="s">
        <v>11318</v>
      </c>
      <c r="C2761" t="s">
        <v>9707</v>
      </c>
      <c r="E2761" s="2">
        <v>45135</v>
      </c>
      <c r="F2761">
        <v>2023</v>
      </c>
      <c r="G2761" t="s">
        <v>9289</v>
      </c>
      <c r="H2761" t="s">
        <v>9229</v>
      </c>
      <c r="I2761" s="40" t="s">
        <v>9256</v>
      </c>
      <c r="J2761" s="41">
        <v>68.932874999999996</v>
      </c>
      <c r="M2761" s="41" t="s">
        <v>72</v>
      </c>
      <c r="N2761" s="41">
        <v>11.71858875</v>
      </c>
      <c r="O2761" s="41">
        <v>7.5826162500000001</v>
      </c>
      <c r="P2761" s="41">
        <v>4.1359725000000003</v>
      </c>
      <c r="R2761" s="38">
        <v>0.17</v>
      </c>
      <c r="S2761" s="5"/>
      <c r="T2761" s="1" t="s">
        <v>11319</v>
      </c>
    </row>
    <row r="2762" spans="1:20" x14ac:dyDescent="0.25">
      <c r="A2762" t="s">
        <v>11318</v>
      </c>
      <c r="C2762" t="s">
        <v>9707</v>
      </c>
      <c r="E2762" s="2">
        <v>45135</v>
      </c>
      <c r="F2762">
        <v>2023</v>
      </c>
      <c r="G2762" t="s">
        <v>9289</v>
      </c>
      <c r="H2762" t="s">
        <v>9229</v>
      </c>
      <c r="I2762" s="40" t="s">
        <v>9234</v>
      </c>
      <c r="J2762" s="41">
        <v>25.9512</v>
      </c>
      <c r="M2762" s="41" t="s">
        <v>72</v>
      </c>
      <c r="N2762" s="41">
        <v>4.4117039999999994</v>
      </c>
      <c r="O2762" s="41">
        <v>2.8546320000000001</v>
      </c>
      <c r="P2762" s="41">
        <v>1.5570719999999998</v>
      </c>
      <c r="R2762" s="38">
        <v>0.17</v>
      </c>
      <c r="S2762" s="5"/>
      <c r="T2762" s="1" t="s">
        <v>11319</v>
      </c>
    </row>
    <row r="2763" spans="1:20" x14ac:dyDescent="0.25">
      <c r="A2763" t="s">
        <v>11318</v>
      </c>
      <c r="C2763" t="s">
        <v>9402</v>
      </c>
      <c r="E2763" s="2">
        <v>45099</v>
      </c>
      <c r="F2763">
        <v>2023</v>
      </c>
      <c r="G2763" t="s">
        <v>9401</v>
      </c>
      <c r="H2763" t="s">
        <v>9229</v>
      </c>
      <c r="I2763" s="40" t="s">
        <v>9357</v>
      </c>
      <c r="J2763" s="41">
        <v>55.146299999999997</v>
      </c>
      <c r="M2763" s="41" t="s">
        <v>72</v>
      </c>
      <c r="N2763" s="41">
        <v>13.543931280000001</v>
      </c>
      <c r="O2763" s="41">
        <v>12.424461389999999</v>
      </c>
      <c r="P2763" s="41">
        <v>1.11946989</v>
      </c>
      <c r="R2763" s="38">
        <v>0.24560000000000001</v>
      </c>
      <c r="S2763" s="5"/>
      <c r="T2763" s="1" t="s">
        <v>11319</v>
      </c>
    </row>
    <row r="2764" spans="1:20" x14ac:dyDescent="0.25">
      <c r="A2764" t="s">
        <v>11318</v>
      </c>
      <c r="C2764" t="s">
        <v>9402</v>
      </c>
      <c r="E2764" s="2">
        <v>45099</v>
      </c>
      <c r="F2764">
        <v>2023</v>
      </c>
      <c r="G2764" t="s">
        <v>9401</v>
      </c>
      <c r="H2764" t="s">
        <v>9229</v>
      </c>
      <c r="I2764" s="40" t="s">
        <v>132</v>
      </c>
      <c r="J2764" s="41">
        <v>32.439</v>
      </c>
      <c r="M2764" s="41" t="s">
        <v>72</v>
      </c>
      <c r="N2764" s="41">
        <v>7.9670183999999997</v>
      </c>
      <c r="O2764" s="41">
        <v>7.3085066999999997</v>
      </c>
      <c r="P2764" s="41">
        <v>0.65851169999999992</v>
      </c>
      <c r="R2764" s="38">
        <v>0.24560000000000001</v>
      </c>
      <c r="S2764" s="5"/>
      <c r="T2764" s="1" t="s">
        <v>11319</v>
      </c>
    </row>
    <row r="2765" spans="1:20" x14ac:dyDescent="0.25">
      <c r="A2765" t="s">
        <v>11318</v>
      </c>
      <c r="C2765" t="s">
        <v>9402</v>
      </c>
      <c r="E2765" s="2">
        <v>45099</v>
      </c>
      <c r="F2765">
        <v>2023</v>
      </c>
      <c r="G2765" t="s">
        <v>9401</v>
      </c>
      <c r="H2765" t="s">
        <v>9229</v>
      </c>
      <c r="I2765" s="40" t="s">
        <v>141</v>
      </c>
      <c r="J2765" s="41">
        <v>3.2439</v>
      </c>
      <c r="M2765" s="41" t="s">
        <v>72</v>
      </c>
      <c r="N2765" s="41">
        <v>0.79670183999999999</v>
      </c>
      <c r="O2765" s="41">
        <v>0.73085066999999992</v>
      </c>
      <c r="P2765" s="41">
        <v>6.5851170000000001E-2</v>
      </c>
      <c r="R2765" s="38">
        <v>0.24560000000000001</v>
      </c>
      <c r="S2765" s="5"/>
      <c r="T2765" s="1" t="s">
        <v>11319</v>
      </c>
    </row>
    <row r="2766" spans="1:20" x14ac:dyDescent="0.25">
      <c r="A2766" t="s">
        <v>11318</v>
      </c>
      <c r="C2766" t="s">
        <v>9402</v>
      </c>
      <c r="E2766" s="2">
        <v>45099</v>
      </c>
      <c r="F2766">
        <v>2023</v>
      </c>
      <c r="G2766" t="s">
        <v>9401</v>
      </c>
      <c r="H2766" t="s">
        <v>9229</v>
      </c>
      <c r="I2766" s="40" t="s">
        <v>361</v>
      </c>
      <c r="J2766" s="41">
        <v>64.878</v>
      </c>
      <c r="M2766" s="41" t="s">
        <v>72</v>
      </c>
      <c r="N2766" s="41">
        <v>15.934036799999999</v>
      </c>
      <c r="O2766" s="41">
        <v>14.617013399999999</v>
      </c>
      <c r="P2766" s="41">
        <v>1.3170233999999998</v>
      </c>
      <c r="R2766" s="38">
        <v>0.24560000000000001</v>
      </c>
      <c r="S2766" s="5"/>
      <c r="T2766" s="1" t="s">
        <v>11319</v>
      </c>
    </row>
    <row r="2767" spans="1:20" x14ac:dyDescent="0.25">
      <c r="A2767" t="s">
        <v>11318</v>
      </c>
      <c r="C2767" t="s">
        <v>9402</v>
      </c>
      <c r="E2767" s="2">
        <v>45099</v>
      </c>
      <c r="F2767">
        <v>2023</v>
      </c>
      <c r="G2767" t="s">
        <v>9401</v>
      </c>
      <c r="H2767" t="s">
        <v>9229</v>
      </c>
      <c r="I2767" s="40" t="s">
        <v>9262</v>
      </c>
      <c r="J2767" s="41">
        <v>3.2439</v>
      </c>
      <c r="M2767" s="41" t="s">
        <v>72</v>
      </c>
      <c r="N2767" s="41">
        <v>0.79670183999999999</v>
      </c>
      <c r="O2767" s="41">
        <v>0.73085066999999992</v>
      </c>
      <c r="P2767" s="41">
        <v>6.5851170000000001E-2</v>
      </c>
      <c r="R2767" s="38">
        <v>0.24560000000000001</v>
      </c>
      <c r="S2767" s="5"/>
      <c r="T2767" s="1" t="s">
        <v>11319</v>
      </c>
    </row>
    <row r="2768" spans="1:20" x14ac:dyDescent="0.25">
      <c r="A2768" t="s">
        <v>11318</v>
      </c>
      <c r="C2768" t="s">
        <v>9402</v>
      </c>
      <c r="E2768" s="2">
        <v>45099</v>
      </c>
      <c r="F2768">
        <v>2023</v>
      </c>
      <c r="G2768" t="s">
        <v>9401</v>
      </c>
      <c r="H2768" t="s">
        <v>9229</v>
      </c>
      <c r="I2768" s="40" t="s">
        <v>9240</v>
      </c>
      <c r="J2768" s="41">
        <v>87.585299999999989</v>
      </c>
      <c r="M2768" s="41" t="s">
        <v>72</v>
      </c>
      <c r="N2768" s="41">
        <v>21.51094968</v>
      </c>
      <c r="O2768" s="41">
        <v>19.73296809</v>
      </c>
      <c r="P2768" s="41">
        <v>1.77798159</v>
      </c>
      <c r="R2768" s="38">
        <v>0.24560000000000001</v>
      </c>
      <c r="S2768" s="5"/>
      <c r="T2768" s="1" t="s">
        <v>11319</v>
      </c>
    </row>
    <row r="2769" spans="1:20" x14ac:dyDescent="0.25">
      <c r="A2769" t="s">
        <v>11318</v>
      </c>
      <c r="C2769" t="s">
        <v>9402</v>
      </c>
      <c r="E2769" s="2">
        <v>45099</v>
      </c>
      <c r="F2769">
        <v>2023</v>
      </c>
      <c r="G2769" t="s">
        <v>9401</v>
      </c>
      <c r="H2769" t="s">
        <v>9229</v>
      </c>
      <c r="I2769" s="40" t="s">
        <v>9250</v>
      </c>
      <c r="J2769" s="41">
        <v>6.4878</v>
      </c>
      <c r="M2769" s="41" t="s">
        <v>72</v>
      </c>
      <c r="N2769" s="41">
        <v>1.59340368</v>
      </c>
      <c r="O2769" s="41">
        <v>1.4617013399999998</v>
      </c>
      <c r="P2769" s="41">
        <v>0.13170234</v>
      </c>
      <c r="R2769" s="38">
        <v>0.24560000000000001</v>
      </c>
      <c r="S2769" s="5"/>
      <c r="T2769" s="1" t="s">
        <v>11319</v>
      </c>
    </row>
    <row r="2770" spans="1:20" x14ac:dyDescent="0.25">
      <c r="A2770" t="s">
        <v>11318</v>
      </c>
      <c r="C2770" t="s">
        <v>9402</v>
      </c>
      <c r="E2770" s="2">
        <v>45099</v>
      </c>
      <c r="F2770">
        <v>2023</v>
      </c>
      <c r="G2770" t="s">
        <v>9401</v>
      </c>
      <c r="H2770" t="s">
        <v>9229</v>
      </c>
      <c r="I2770" s="40" t="s">
        <v>9404</v>
      </c>
      <c r="J2770" s="41">
        <v>16.2195</v>
      </c>
      <c r="M2770" s="41" t="s">
        <v>72</v>
      </c>
      <c r="N2770" s="41">
        <v>3.9835091999999999</v>
      </c>
      <c r="O2770" s="41">
        <v>3.6542533499999998</v>
      </c>
      <c r="P2770" s="41">
        <v>0.32925584999999996</v>
      </c>
      <c r="R2770" s="38">
        <v>0.24560000000000001</v>
      </c>
      <c r="S2770" s="5"/>
      <c r="T2770" s="1" t="s">
        <v>11319</v>
      </c>
    </row>
    <row r="2771" spans="1:20" x14ac:dyDescent="0.25">
      <c r="A2771" t="s">
        <v>11318</v>
      </c>
      <c r="C2771" t="s">
        <v>9402</v>
      </c>
      <c r="E2771" s="2">
        <v>45099</v>
      </c>
      <c r="F2771">
        <v>2023</v>
      </c>
      <c r="G2771" t="s">
        <v>9401</v>
      </c>
      <c r="H2771" t="s">
        <v>9229</v>
      </c>
      <c r="I2771" s="40" t="s">
        <v>84</v>
      </c>
      <c r="J2771" s="41">
        <v>55.146299999999997</v>
      </c>
      <c r="M2771" s="41" t="s">
        <v>72</v>
      </c>
      <c r="N2771" s="41">
        <v>13.543931280000001</v>
      </c>
      <c r="O2771" s="41">
        <v>12.424461389999999</v>
      </c>
      <c r="P2771" s="41">
        <v>1.11946989</v>
      </c>
      <c r="R2771" s="38">
        <v>0.24560000000000001</v>
      </c>
      <c r="S2771" s="5"/>
      <c r="T2771" s="1" t="s">
        <v>11319</v>
      </c>
    </row>
    <row r="2772" spans="1:20" x14ac:dyDescent="0.25">
      <c r="A2772" t="s">
        <v>11318</v>
      </c>
      <c r="C2772" t="s">
        <v>9419</v>
      </c>
      <c r="E2772" s="2">
        <v>44950</v>
      </c>
      <c r="F2772">
        <v>2023</v>
      </c>
      <c r="G2772" t="s">
        <v>9364</v>
      </c>
      <c r="H2772" t="s">
        <v>9229</v>
      </c>
      <c r="I2772" s="40" t="s">
        <v>9357</v>
      </c>
      <c r="J2772" s="41">
        <v>84.341399999999993</v>
      </c>
      <c r="M2772" s="41" t="s">
        <v>72</v>
      </c>
      <c r="N2772" s="41">
        <v>21.085349999999998</v>
      </c>
      <c r="O2772" s="41">
        <v>14.338037999999999</v>
      </c>
      <c r="P2772" s="41">
        <v>6.747312</v>
      </c>
      <c r="R2772" s="38">
        <v>0.25</v>
      </c>
      <c r="S2772" s="5"/>
      <c r="T2772" s="1" t="s">
        <v>11319</v>
      </c>
    </row>
    <row r="2773" spans="1:20" x14ac:dyDescent="0.25">
      <c r="A2773" t="s">
        <v>11318</v>
      </c>
      <c r="C2773" t="s">
        <v>9419</v>
      </c>
      <c r="E2773" s="2">
        <v>44950</v>
      </c>
      <c r="F2773">
        <v>2023</v>
      </c>
      <c r="G2773" t="s">
        <v>9364</v>
      </c>
      <c r="H2773" t="s">
        <v>9229</v>
      </c>
      <c r="I2773" s="40" t="s">
        <v>132</v>
      </c>
      <c r="J2773" s="41">
        <v>142.73159999999999</v>
      </c>
      <c r="M2773" s="41" t="s">
        <v>72</v>
      </c>
      <c r="N2773" s="41">
        <v>35.682899999999997</v>
      </c>
      <c r="O2773" s="41">
        <v>24.264371999999998</v>
      </c>
      <c r="P2773" s="41">
        <v>11.418528</v>
      </c>
      <c r="R2773" s="38">
        <v>0.25</v>
      </c>
      <c r="S2773" s="5"/>
      <c r="T2773" s="1" t="s">
        <v>11319</v>
      </c>
    </row>
    <row r="2774" spans="1:20" x14ac:dyDescent="0.25">
      <c r="A2774" t="s">
        <v>11318</v>
      </c>
      <c r="C2774" t="s">
        <v>9419</v>
      </c>
      <c r="E2774" s="2">
        <v>44950</v>
      </c>
      <c r="F2774">
        <v>2023</v>
      </c>
      <c r="G2774" t="s">
        <v>9364</v>
      </c>
      <c r="H2774" t="s">
        <v>9229</v>
      </c>
      <c r="I2774" s="40" t="s">
        <v>141</v>
      </c>
      <c r="J2774" s="41">
        <v>58.390199999999993</v>
      </c>
      <c r="M2774" s="41" t="s">
        <v>72</v>
      </c>
      <c r="N2774" s="41">
        <v>14.597549999999998</v>
      </c>
      <c r="O2774" s="41">
        <v>9.9263339999999989</v>
      </c>
      <c r="P2774" s="41">
        <v>4.6712160000000003</v>
      </c>
      <c r="R2774" s="38">
        <v>0.25</v>
      </c>
      <c r="S2774" s="5"/>
      <c r="T2774" s="1" t="s">
        <v>11319</v>
      </c>
    </row>
    <row r="2775" spans="1:20" x14ac:dyDescent="0.25">
      <c r="A2775" t="s">
        <v>11318</v>
      </c>
      <c r="C2775" t="s">
        <v>9419</v>
      </c>
      <c r="E2775" s="2">
        <v>44950</v>
      </c>
      <c r="F2775">
        <v>2023</v>
      </c>
      <c r="G2775" t="s">
        <v>9364</v>
      </c>
      <c r="H2775" t="s">
        <v>9229</v>
      </c>
      <c r="I2775" s="40" t="s">
        <v>361</v>
      </c>
      <c r="J2775" s="41">
        <v>51.9024</v>
      </c>
      <c r="M2775" s="41" t="s">
        <v>72</v>
      </c>
      <c r="N2775" s="41">
        <v>12.9756</v>
      </c>
      <c r="O2775" s="41">
        <v>8.8234079999999988</v>
      </c>
      <c r="P2775" s="41">
        <v>4.1521919999999994</v>
      </c>
      <c r="R2775" s="38">
        <v>0.25</v>
      </c>
      <c r="S2775" s="5"/>
      <c r="T2775" s="1" t="s">
        <v>11319</v>
      </c>
    </row>
    <row r="2776" spans="1:20" x14ac:dyDescent="0.25">
      <c r="A2776" t="s">
        <v>11318</v>
      </c>
      <c r="C2776" t="s">
        <v>9419</v>
      </c>
      <c r="E2776" s="2">
        <v>44950</v>
      </c>
      <c r="F2776">
        <v>2023</v>
      </c>
      <c r="G2776" t="s">
        <v>9364</v>
      </c>
      <c r="H2776" t="s">
        <v>9229</v>
      </c>
      <c r="I2776" s="40" t="s">
        <v>9240</v>
      </c>
      <c r="J2776" s="41">
        <v>155.7072</v>
      </c>
      <c r="M2776" s="41" t="s">
        <v>72</v>
      </c>
      <c r="N2776" s="41">
        <v>38.9268</v>
      </c>
      <c r="O2776" s="41">
        <v>26.470223999999998</v>
      </c>
      <c r="P2776" s="41">
        <v>12.456575999999998</v>
      </c>
      <c r="R2776" s="38">
        <v>0.25</v>
      </c>
      <c r="S2776" s="5"/>
      <c r="T2776" s="1" t="s">
        <v>11319</v>
      </c>
    </row>
    <row r="2777" spans="1:20" x14ac:dyDescent="0.25">
      <c r="A2777" t="s">
        <v>11318</v>
      </c>
      <c r="C2777" t="s">
        <v>9419</v>
      </c>
      <c r="E2777" s="2">
        <v>44950</v>
      </c>
      <c r="F2777">
        <v>2023</v>
      </c>
      <c r="G2777" t="s">
        <v>9364</v>
      </c>
      <c r="H2777" t="s">
        <v>9229</v>
      </c>
      <c r="I2777" s="40" t="s">
        <v>9250</v>
      </c>
      <c r="J2777" s="41">
        <v>25.948604879999998</v>
      </c>
      <c r="M2777" s="41" t="s">
        <v>72</v>
      </c>
      <c r="N2777" s="41">
        <v>6.4871512199999994</v>
      </c>
      <c r="O2777" s="41">
        <v>4.4112628295999992</v>
      </c>
      <c r="P2777" s="41">
        <v>2.0758883903999998</v>
      </c>
      <c r="R2777" s="38">
        <v>0.25</v>
      </c>
      <c r="S2777" s="5"/>
      <c r="T2777" s="1" t="s">
        <v>11319</v>
      </c>
    </row>
    <row r="2778" spans="1:20" x14ac:dyDescent="0.25">
      <c r="A2778" t="s">
        <v>11318</v>
      </c>
      <c r="C2778" t="s">
        <v>9419</v>
      </c>
      <c r="E2778" s="2">
        <v>44950</v>
      </c>
      <c r="F2778">
        <v>2023</v>
      </c>
      <c r="G2778" t="s">
        <v>9364</v>
      </c>
      <c r="H2778" t="s">
        <v>9229</v>
      </c>
      <c r="I2778" s="40" t="s">
        <v>9404</v>
      </c>
      <c r="J2778" s="41">
        <v>32.439</v>
      </c>
      <c r="M2778" s="41" t="s">
        <v>72</v>
      </c>
      <c r="N2778" s="41">
        <v>8.10975</v>
      </c>
      <c r="O2778" s="41">
        <v>5.5146299999999995</v>
      </c>
      <c r="P2778" s="41">
        <v>2.5951199999999996</v>
      </c>
      <c r="R2778" s="38">
        <v>0.25</v>
      </c>
      <c r="S2778" s="5"/>
      <c r="T2778" s="1" t="s">
        <v>11319</v>
      </c>
    </row>
    <row r="2779" spans="1:20" x14ac:dyDescent="0.25">
      <c r="A2779" t="s">
        <v>11318</v>
      </c>
      <c r="C2779" t="s">
        <v>9419</v>
      </c>
      <c r="E2779" s="2">
        <v>44950</v>
      </c>
      <c r="F2779">
        <v>2023</v>
      </c>
      <c r="G2779" t="s">
        <v>9364</v>
      </c>
      <c r="H2779" t="s">
        <v>9229</v>
      </c>
      <c r="I2779" s="40" t="s">
        <v>84</v>
      </c>
      <c r="J2779" s="41">
        <v>64.878</v>
      </c>
      <c r="M2779" s="41" t="s">
        <v>72</v>
      </c>
      <c r="N2779" s="41">
        <v>16.2195</v>
      </c>
      <c r="O2779" s="41">
        <v>11.029259999999999</v>
      </c>
      <c r="P2779" s="41">
        <v>5.1902399999999993</v>
      </c>
      <c r="R2779" s="38">
        <v>0.25</v>
      </c>
      <c r="S2779" s="5"/>
      <c r="T2779" s="1" t="s">
        <v>11319</v>
      </c>
    </row>
    <row r="2780" spans="1:20" x14ac:dyDescent="0.25">
      <c r="A2780" t="s">
        <v>11318</v>
      </c>
      <c r="C2780" t="s">
        <v>9419</v>
      </c>
      <c r="E2780" s="2">
        <v>44950</v>
      </c>
      <c r="F2780">
        <v>2023</v>
      </c>
      <c r="G2780" t="s">
        <v>9364</v>
      </c>
      <c r="H2780" t="s">
        <v>9229</v>
      </c>
      <c r="I2780" s="40" t="s">
        <v>9234</v>
      </c>
      <c r="J2780" s="41">
        <v>32.441595120000002</v>
      </c>
      <c r="M2780" s="41" t="s">
        <v>72</v>
      </c>
      <c r="N2780" s="41">
        <v>8.1103987800000006</v>
      </c>
      <c r="O2780" s="41">
        <v>5.5150711703999997</v>
      </c>
      <c r="P2780" s="41">
        <v>2.5953276096</v>
      </c>
      <c r="R2780" s="38">
        <v>0.25</v>
      </c>
      <c r="S2780" s="5"/>
      <c r="T2780" s="1" t="s">
        <v>11319</v>
      </c>
    </row>
    <row r="2781" spans="1:20" x14ac:dyDescent="0.25">
      <c r="A2781" t="s">
        <v>11318</v>
      </c>
      <c r="C2781" t="s">
        <v>9467</v>
      </c>
      <c r="E2781" s="2">
        <v>45124</v>
      </c>
      <c r="F2781">
        <v>2023</v>
      </c>
      <c r="G2781" t="s">
        <v>9317</v>
      </c>
      <c r="H2781" t="s">
        <v>9229</v>
      </c>
      <c r="I2781" s="40" t="s">
        <v>9357</v>
      </c>
      <c r="J2781" s="41">
        <v>53.848739999999992</v>
      </c>
      <c r="M2781" s="41" t="s">
        <v>72</v>
      </c>
      <c r="N2781" s="41">
        <v>9.5581513499999993</v>
      </c>
      <c r="O2781" s="41">
        <v>8.9065815959999988</v>
      </c>
      <c r="P2781" s="41">
        <v>0.65156975399999995</v>
      </c>
      <c r="R2781" s="38">
        <v>0.17749999999999999</v>
      </c>
      <c r="S2781" s="5"/>
      <c r="T2781" s="1" t="s">
        <v>11319</v>
      </c>
    </row>
    <row r="2782" spans="1:20" x14ac:dyDescent="0.25">
      <c r="A2782" t="s">
        <v>11318</v>
      </c>
      <c r="C2782" t="s">
        <v>9467</v>
      </c>
      <c r="E2782" s="2">
        <v>45124</v>
      </c>
      <c r="F2782">
        <v>2023</v>
      </c>
      <c r="G2782" t="s">
        <v>9317</v>
      </c>
      <c r="H2782" t="s">
        <v>9229</v>
      </c>
      <c r="I2782" s="40" t="s">
        <v>132</v>
      </c>
      <c r="J2782" s="41">
        <v>37.953629999999997</v>
      </c>
      <c r="M2782" s="41" t="s">
        <v>72</v>
      </c>
      <c r="N2782" s="41">
        <v>6.7367693249999991</v>
      </c>
      <c r="O2782" s="41">
        <v>6.2775304019999991</v>
      </c>
      <c r="P2782" s="41">
        <v>0.45923892299999997</v>
      </c>
      <c r="R2782" s="38">
        <v>0.17749999999999999</v>
      </c>
      <c r="S2782" s="5"/>
      <c r="T2782" s="1" t="s">
        <v>11319</v>
      </c>
    </row>
    <row r="2783" spans="1:20" x14ac:dyDescent="0.25">
      <c r="A2783" t="s">
        <v>11318</v>
      </c>
      <c r="C2783" t="s">
        <v>9467</v>
      </c>
      <c r="E2783" s="2">
        <v>45124</v>
      </c>
      <c r="F2783">
        <v>2023</v>
      </c>
      <c r="G2783" t="s">
        <v>9317</v>
      </c>
      <c r="H2783" t="s">
        <v>9229</v>
      </c>
      <c r="I2783" s="40" t="s">
        <v>141</v>
      </c>
      <c r="J2783" s="41">
        <v>20.436569999999996</v>
      </c>
      <c r="M2783" s="41" t="s">
        <v>72</v>
      </c>
      <c r="N2783" s="41">
        <v>3.6274911749999998</v>
      </c>
      <c r="O2783" s="41">
        <v>3.3802086779999998</v>
      </c>
      <c r="P2783" s="41">
        <v>0.24728249699999999</v>
      </c>
      <c r="R2783" s="38">
        <v>0.17749999999999999</v>
      </c>
      <c r="S2783" s="5"/>
      <c r="T2783" s="1" t="s">
        <v>11319</v>
      </c>
    </row>
    <row r="2784" spans="1:20" x14ac:dyDescent="0.25">
      <c r="A2784" t="s">
        <v>11318</v>
      </c>
      <c r="C2784" t="s">
        <v>9467</v>
      </c>
      <c r="E2784" s="2">
        <v>45124</v>
      </c>
      <c r="F2784">
        <v>2023</v>
      </c>
      <c r="G2784" t="s">
        <v>9317</v>
      </c>
      <c r="H2784" t="s">
        <v>9229</v>
      </c>
      <c r="I2784" s="40" t="s">
        <v>361</v>
      </c>
      <c r="J2784" s="41">
        <v>40.873139999999992</v>
      </c>
      <c r="M2784" s="41" t="s">
        <v>72</v>
      </c>
      <c r="N2784" s="41">
        <v>7.2549823499999997</v>
      </c>
      <c r="O2784" s="41">
        <v>6.7604173559999996</v>
      </c>
      <c r="P2784" s="41">
        <v>0.49456499399999998</v>
      </c>
      <c r="R2784" s="38">
        <v>0.17749999999999999</v>
      </c>
      <c r="S2784" s="5"/>
      <c r="T2784" s="1" t="s">
        <v>11319</v>
      </c>
    </row>
    <row r="2785" spans="1:20" x14ac:dyDescent="0.25">
      <c r="A2785" t="s">
        <v>11318</v>
      </c>
      <c r="C2785" t="s">
        <v>9467</v>
      </c>
      <c r="E2785" s="2">
        <v>45124</v>
      </c>
      <c r="F2785">
        <v>2023</v>
      </c>
      <c r="G2785" t="s">
        <v>9317</v>
      </c>
      <c r="H2785" t="s">
        <v>9229</v>
      </c>
      <c r="I2785" s="40" t="s">
        <v>9262</v>
      </c>
      <c r="J2785" s="41">
        <v>11.35365</v>
      </c>
      <c r="M2785" s="41" t="s">
        <v>72</v>
      </c>
      <c r="N2785" s="41">
        <v>2.015272875</v>
      </c>
      <c r="O2785" s="41">
        <v>1.8778937099999997</v>
      </c>
      <c r="P2785" s="41">
        <v>0.137379165</v>
      </c>
      <c r="R2785" s="38">
        <v>0.17749999999999999</v>
      </c>
      <c r="S2785" s="5"/>
      <c r="T2785" s="1" t="s">
        <v>11319</v>
      </c>
    </row>
    <row r="2786" spans="1:20" x14ac:dyDescent="0.25">
      <c r="A2786" t="s">
        <v>11318</v>
      </c>
      <c r="C2786" t="s">
        <v>9467</v>
      </c>
      <c r="E2786" s="2">
        <v>45124</v>
      </c>
      <c r="F2786">
        <v>2023</v>
      </c>
      <c r="G2786" t="s">
        <v>9317</v>
      </c>
      <c r="H2786" t="s">
        <v>9229</v>
      </c>
      <c r="I2786" s="40" t="s">
        <v>9240</v>
      </c>
      <c r="J2786" s="41">
        <v>94.073099999999997</v>
      </c>
      <c r="M2786" s="41" t="s">
        <v>72</v>
      </c>
      <c r="N2786" s="41">
        <v>16.697975249999999</v>
      </c>
      <c r="O2786" s="41">
        <v>15.559690739999999</v>
      </c>
      <c r="P2786" s="41">
        <v>1.1382845099999999</v>
      </c>
      <c r="R2786" s="38">
        <v>0.17749999999999999</v>
      </c>
      <c r="S2786" s="5"/>
      <c r="T2786" s="1" t="s">
        <v>11319</v>
      </c>
    </row>
    <row r="2787" spans="1:20" x14ac:dyDescent="0.25">
      <c r="A2787" t="s">
        <v>11318</v>
      </c>
      <c r="C2787" t="s">
        <v>9467</v>
      </c>
      <c r="E2787" s="2">
        <v>45124</v>
      </c>
      <c r="F2787">
        <v>2023</v>
      </c>
      <c r="G2787" t="s">
        <v>9317</v>
      </c>
      <c r="H2787" t="s">
        <v>9229</v>
      </c>
      <c r="I2787" s="40" t="s">
        <v>9250</v>
      </c>
      <c r="J2787" s="41">
        <v>10.380479999999999</v>
      </c>
      <c r="M2787" s="41" t="s">
        <v>72</v>
      </c>
      <c r="N2787" s="41">
        <v>1.8425351999999999</v>
      </c>
      <c r="O2787" s="41">
        <v>1.7169313919999998</v>
      </c>
      <c r="P2787" s="41">
        <v>0.12560380799999998</v>
      </c>
      <c r="R2787" s="38">
        <v>0.17749999999999999</v>
      </c>
      <c r="S2787" s="5"/>
      <c r="T2787" s="1" t="s">
        <v>11319</v>
      </c>
    </row>
    <row r="2788" spans="1:20" x14ac:dyDescent="0.25">
      <c r="A2788" t="s">
        <v>11318</v>
      </c>
      <c r="C2788" t="s">
        <v>9467</v>
      </c>
      <c r="E2788" s="2">
        <v>45124</v>
      </c>
      <c r="F2788">
        <v>2023</v>
      </c>
      <c r="G2788" t="s">
        <v>9317</v>
      </c>
      <c r="H2788" t="s">
        <v>9229</v>
      </c>
      <c r="I2788" s="40" t="s">
        <v>9404</v>
      </c>
      <c r="J2788" s="41">
        <v>10.056089999999999</v>
      </c>
      <c r="M2788" s="41" t="s">
        <v>72</v>
      </c>
      <c r="N2788" s="41">
        <v>1.7849559749999999</v>
      </c>
      <c r="O2788" s="41">
        <v>1.6632772859999998</v>
      </c>
      <c r="P2788" s="41">
        <v>0.12167868899999999</v>
      </c>
      <c r="R2788" s="38">
        <v>0.17749999999999999</v>
      </c>
      <c r="S2788" s="5"/>
      <c r="T2788" s="1" t="s">
        <v>11319</v>
      </c>
    </row>
    <row r="2789" spans="1:20" x14ac:dyDescent="0.25">
      <c r="A2789" t="s">
        <v>11318</v>
      </c>
      <c r="C2789" t="s">
        <v>9467</v>
      </c>
      <c r="E2789" s="2">
        <v>45124</v>
      </c>
      <c r="F2789">
        <v>2023</v>
      </c>
      <c r="G2789" t="s">
        <v>9317</v>
      </c>
      <c r="H2789" t="s">
        <v>9229</v>
      </c>
      <c r="I2789" s="40" t="s">
        <v>84</v>
      </c>
      <c r="J2789" s="41">
        <v>42.819479999999999</v>
      </c>
      <c r="M2789" s="41" t="s">
        <v>72</v>
      </c>
      <c r="N2789" s="41">
        <v>7.6004576999999998</v>
      </c>
      <c r="O2789" s="41">
        <v>7.082341991999999</v>
      </c>
      <c r="P2789" s="41">
        <v>0.51811570799999995</v>
      </c>
      <c r="R2789" s="38">
        <v>0.17749999999999999</v>
      </c>
      <c r="S2789" s="5"/>
      <c r="T2789" s="1" t="s">
        <v>11319</v>
      </c>
    </row>
    <row r="2790" spans="1:20" x14ac:dyDescent="0.25">
      <c r="A2790" t="s">
        <v>11318</v>
      </c>
      <c r="C2790" t="s">
        <v>9467</v>
      </c>
      <c r="E2790" s="2">
        <v>45124</v>
      </c>
      <c r="F2790">
        <v>2023</v>
      </c>
      <c r="G2790" t="s">
        <v>9317</v>
      </c>
      <c r="H2790" t="s">
        <v>9229</v>
      </c>
      <c r="I2790" s="40" t="s">
        <v>9234</v>
      </c>
      <c r="J2790" s="41">
        <v>2.5951199999999996</v>
      </c>
      <c r="M2790" s="41" t="s">
        <v>72</v>
      </c>
      <c r="N2790" s="41">
        <v>0.46063379999999998</v>
      </c>
      <c r="O2790" s="41">
        <v>0.42923284799999994</v>
      </c>
      <c r="P2790" s="41">
        <v>3.1400951999999996E-2</v>
      </c>
      <c r="R2790" s="38">
        <v>0.17749999999999999</v>
      </c>
      <c r="S2790" s="5"/>
      <c r="T2790" s="1" t="s">
        <v>11319</v>
      </c>
    </row>
    <row r="2791" spans="1:20" x14ac:dyDescent="0.25">
      <c r="A2791" t="s">
        <v>11318</v>
      </c>
      <c r="C2791" t="s">
        <v>10039</v>
      </c>
      <c r="E2791" s="2">
        <v>45272</v>
      </c>
      <c r="F2791">
        <v>2023</v>
      </c>
      <c r="G2791" t="s">
        <v>9243</v>
      </c>
      <c r="H2791" t="s">
        <v>9229</v>
      </c>
      <c r="I2791" s="40" t="s">
        <v>132</v>
      </c>
      <c r="J2791" s="41">
        <v>3.7845499999999999</v>
      </c>
      <c r="M2791" s="41" t="s">
        <v>72</v>
      </c>
      <c r="N2791" s="41">
        <v>0.29633026499999998</v>
      </c>
      <c r="O2791" s="41">
        <v>0.18695676999999999</v>
      </c>
      <c r="P2791" s="41">
        <v>0.109373495</v>
      </c>
      <c r="R2791" s="38">
        <v>7.8299999999999995E-2</v>
      </c>
      <c r="S2791" s="5"/>
      <c r="T2791" s="1" t="s">
        <v>11319</v>
      </c>
    </row>
    <row r="2792" spans="1:20" x14ac:dyDescent="0.25">
      <c r="A2792" t="s">
        <v>11318</v>
      </c>
      <c r="C2792" t="s">
        <v>10039</v>
      </c>
      <c r="E2792" s="2">
        <v>45272</v>
      </c>
      <c r="F2792">
        <v>2023</v>
      </c>
      <c r="G2792" t="s">
        <v>9243</v>
      </c>
      <c r="H2792" t="s">
        <v>9229</v>
      </c>
      <c r="I2792" s="40" t="s">
        <v>141</v>
      </c>
      <c r="J2792" s="41">
        <v>2.7032499999999997</v>
      </c>
      <c r="M2792" s="41" t="s">
        <v>72</v>
      </c>
      <c r="N2792" s="41">
        <v>0.21166447499999999</v>
      </c>
      <c r="O2792" s="41">
        <v>0.13354054999999998</v>
      </c>
      <c r="P2792" s="41">
        <v>7.8123924999999983E-2</v>
      </c>
      <c r="R2792" s="38">
        <v>7.8299999999999995E-2</v>
      </c>
      <c r="S2792" s="5"/>
      <c r="T2792" s="1" t="s">
        <v>11319</v>
      </c>
    </row>
    <row r="2793" spans="1:20" x14ac:dyDescent="0.25">
      <c r="A2793" t="s">
        <v>11318</v>
      </c>
      <c r="C2793" t="s">
        <v>10039</v>
      </c>
      <c r="E2793" s="2">
        <v>45272</v>
      </c>
      <c r="F2793">
        <v>2023</v>
      </c>
      <c r="G2793" t="s">
        <v>9243</v>
      </c>
      <c r="H2793" t="s">
        <v>9229</v>
      </c>
      <c r="I2793" s="40" t="s">
        <v>9262</v>
      </c>
      <c r="J2793" s="41">
        <v>18.111774999999998</v>
      </c>
      <c r="M2793" s="41" t="s">
        <v>72</v>
      </c>
      <c r="N2793" s="41">
        <v>1.4181519825</v>
      </c>
      <c r="O2793" s="41">
        <v>0.89472168499999993</v>
      </c>
      <c r="P2793" s="41">
        <v>0.52343029749999992</v>
      </c>
      <c r="R2793" s="38">
        <v>7.8299999999999995E-2</v>
      </c>
      <c r="S2793" s="5"/>
      <c r="T2793" s="1" t="s">
        <v>11319</v>
      </c>
    </row>
    <row r="2794" spans="1:20" x14ac:dyDescent="0.25">
      <c r="A2794" t="s">
        <v>11318</v>
      </c>
      <c r="C2794" t="s">
        <v>10039</v>
      </c>
      <c r="E2794" s="2">
        <v>45272</v>
      </c>
      <c r="F2794">
        <v>2023</v>
      </c>
      <c r="G2794" t="s">
        <v>9243</v>
      </c>
      <c r="H2794" t="s">
        <v>9229</v>
      </c>
      <c r="I2794" s="40" t="s">
        <v>9240</v>
      </c>
      <c r="J2794" s="41">
        <v>19.4634</v>
      </c>
      <c r="M2794" s="41" t="s">
        <v>72</v>
      </c>
      <c r="N2794" s="41">
        <v>1.5239842199999998</v>
      </c>
      <c r="O2794" s="41">
        <v>0.96149195999999992</v>
      </c>
      <c r="P2794" s="41">
        <v>0.56249225999999997</v>
      </c>
      <c r="R2794" s="38">
        <v>7.8299999999999995E-2</v>
      </c>
      <c r="S2794" s="5"/>
      <c r="T2794" s="1" t="s">
        <v>11319</v>
      </c>
    </row>
    <row r="2795" spans="1:20" x14ac:dyDescent="0.25">
      <c r="A2795" t="s">
        <v>11318</v>
      </c>
      <c r="C2795" t="s">
        <v>10039</v>
      </c>
      <c r="E2795" s="2">
        <v>45272</v>
      </c>
      <c r="F2795">
        <v>2023</v>
      </c>
      <c r="G2795" t="s">
        <v>9243</v>
      </c>
      <c r="H2795" t="s">
        <v>9229</v>
      </c>
      <c r="I2795" s="40" t="s">
        <v>9250</v>
      </c>
      <c r="J2795" s="41">
        <v>0.75690999999999986</v>
      </c>
      <c r="M2795" s="41" t="s">
        <v>72</v>
      </c>
      <c r="N2795" s="41">
        <v>5.9266052999999992E-2</v>
      </c>
      <c r="O2795" s="41">
        <v>3.7391353999999995E-2</v>
      </c>
      <c r="P2795" s="41">
        <v>2.1874699000000001E-2</v>
      </c>
      <c r="R2795" s="38">
        <v>7.8299999999999995E-2</v>
      </c>
      <c r="S2795" s="5"/>
      <c r="T2795" s="1" t="s">
        <v>11319</v>
      </c>
    </row>
    <row r="2796" spans="1:20" x14ac:dyDescent="0.25">
      <c r="A2796" t="s">
        <v>11318</v>
      </c>
      <c r="C2796" t="s">
        <v>10039</v>
      </c>
      <c r="E2796" s="2">
        <v>45272</v>
      </c>
      <c r="F2796">
        <v>2023</v>
      </c>
      <c r="G2796" t="s">
        <v>9243</v>
      </c>
      <c r="H2796" t="s">
        <v>9229</v>
      </c>
      <c r="I2796" s="40" t="s">
        <v>9404</v>
      </c>
      <c r="J2796" s="41">
        <v>2.432925</v>
      </c>
      <c r="M2796" s="41" t="s">
        <v>72</v>
      </c>
      <c r="N2796" s="41">
        <v>0.19049802749999997</v>
      </c>
      <c r="O2796" s="41">
        <v>0.12018649499999999</v>
      </c>
      <c r="P2796" s="41">
        <v>7.0311532499999996E-2</v>
      </c>
      <c r="R2796" s="38">
        <v>7.8299999999999995E-2</v>
      </c>
      <c r="S2796" s="5"/>
      <c r="T2796" s="1" t="s">
        <v>11319</v>
      </c>
    </row>
    <row r="2797" spans="1:20" x14ac:dyDescent="0.25">
      <c r="A2797" t="s">
        <v>11318</v>
      </c>
      <c r="C2797" t="s">
        <v>10039</v>
      </c>
      <c r="E2797" s="2">
        <v>45272</v>
      </c>
      <c r="F2797">
        <v>2023</v>
      </c>
      <c r="G2797" t="s">
        <v>9243</v>
      </c>
      <c r="H2797" t="s">
        <v>9229</v>
      </c>
      <c r="I2797" s="40" t="s">
        <v>9234</v>
      </c>
      <c r="J2797" s="41">
        <v>6.8121899999999993</v>
      </c>
      <c r="M2797" s="41" t="s">
        <v>72</v>
      </c>
      <c r="N2797" s="41">
        <v>0.53339447699999998</v>
      </c>
      <c r="O2797" s="41">
        <v>0.336522186</v>
      </c>
      <c r="P2797" s="41">
        <v>0.196872291</v>
      </c>
      <c r="R2797" s="38">
        <v>7.8299999999999995E-2</v>
      </c>
      <c r="S2797" s="5"/>
      <c r="T2797" s="1" t="s">
        <v>11319</v>
      </c>
    </row>
    <row r="2798" spans="1:20" x14ac:dyDescent="0.25">
      <c r="A2798" t="s">
        <v>11318</v>
      </c>
      <c r="C2798" t="s">
        <v>10747</v>
      </c>
      <c r="E2798" s="2">
        <v>44285</v>
      </c>
      <c r="F2798">
        <v>2021</v>
      </c>
      <c r="G2798" t="s">
        <v>9228</v>
      </c>
      <c r="H2798" t="s">
        <v>9218</v>
      </c>
      <c r="I2798" s="40" t="s">
        <v>9240</v>
      </c>
      <c r="J2798" s="41">
        <v>52.038800000000002</v>
      </c>
      <c r="M2798" s="41" t="s">
        <v>72</v>
      </c>
      <c r="N2798" s="41">
        <v>52.038800000000002</v>
      </c>
      <c r="O2798" s="41">
        <v>2.2471299999999998</v>
      </c>
      <c r="P2798" s="41">
        <v>49.791670000000003</v>
      </c>
      <c r="S2798" s="5"/>
      <c r="T2798" s="1" t="s">
        <v>11321</v>
      </c>
    </row>
    <row r="2799" spans="1:20" x14ac:dyDescent="0.25">
      <c r="A2799" t="s">
        <v>11318</v>
      </c>
      <c r="C2799" t="s">
        <v>10088</v>
      </c>
      <c r="E2799" s="2">
        <v>44616</v>
      </c>
      <c r="F2799">
        <v>2022</v>
      </c>
      <c r="G2799" t="s">
        <v>9273</v>
      </c>
      <c r="H2799" t="s">
        <v>9218</v>
      </c>
      <c r="I2799" s="46" t="s">
        <v>84</v>
      </c>
      <c r="J2799" s="41">
        <v>10.53</v>
      </c>
      <c r="M2799" s="41" t="s">
        <v>24</v>
      </c>
      <c r="N2799" s="41">
        <v>10.53</v>
      </c>
      <c r="O2799" s="41">
        <v>10.53</v>
      </c>
      <c r="P2799" s="41">
        <v>0</v>
      </c>
      <c r="S2799" s="5"/>
      <c r="T2799" s="1" t="s">
        <v>11320</v>
      </c>
    </row>
    <row r="2800" spans="1:20" x14ac:dyDescent="0.25">
      <c r="A2800" t="s">
        <v>11318</v>
      </c>
      <c r="C2800" t="s">
        <v>10088</v>
      </c>
      <c r="E2800" s="2">
        <v>44616</v>
      </c>
      <c r="F2800">
        <v>2022</v>
      </c>
      <c r="G2800" t="s">
        <v>9273</v>
      </c>
      <c r="H2800" t="s">
        <v>9218</v>
      </c>
      <c r="I2800" s="46" t="s">
        <v>84</v>
      </c>
      <c r="J2800" s="41">
        <v>10.53</v>
      </c>
      <c r="M2800" s="41" t="s">
        <v>24</v>
      </c>
      <c r="N2800" s="41">
        <v>10.53</v>
      </c>
      <c r="O2800" s="41">
        <v>10.53</v>
      </c>
      <c r="P2800" s="41">
        <v>0</v>
      </c>
      <c r="S2800" s="5"/>
      <c r="T2800" s="1" t="s">
        <v>11320</v>
      </c>
    </row>
    <row r="2801" spans="1:20" x14ac:dyDescent="0.25">
      <c r="A2801" t="s">
        <v>11318</v>
      </c>
      <c r="C2801" t="s">
        <v>9665</v>
      </c>
      <c r="E2801" s="2">
        <v>45079</v>
      </c>
      <c r="F2801">
        <v>2023</v>
      </c>
      <c r="G2801" t="s">
        <v>9292</v>
      </c>
      <c r="H2801" t="s">
        <v>9218</v>
      </c>
      <c r="I2801" s="40" t="s">
        <v>141</v>
      </c>
      <c r="J2801" s="41">
        <v>118.943</v>
      </c>
      <c r="M2801" s="41" t="s">
        <v>24</v>
      </c>
      <c r="N2801" s="41">
        <v>118.943</v>
      </c>
      <c r="O2801" s="41">
        <v>118.943</v>
      </c>
      <c r="P2801" s="41">
        <v>0</v>
      </c>
      <c r="R2801" s="38">
        <v>1</v>
      </c>
      <c r="S2801" s="5"/>
      <c r="T2801" s="1" t="s">
        <v>11319</v>
      </c>
    </row>
    <row r="2802" spans="1:20" x14ac:dyDescent="0.25">
      <c r="A2802" t="s">
        <v>11318</v>
      </c>
      <c r="C2802" t="s">
        <v>10315</v>
      </c>
      <c r="E2802" s="2">
        <v>44911</v>
      </c>
      <c r="F2802">
        <v>2022</v>
      </c>
      <c r="G2802" t="s">
        <v>10047</v>
      </c>
      <c r="H2802" t="s">
        <v>9452</v>
      </c>
      <c r="I2802" s="40" t="s">
        <v>141</v>
      </c>
      <c r="J2802" s="41">
        <v>10.9512</v>
      </c>
      <c r="M2802" s="41" t="s">
        <v>24</v>
      </c>
      <c r="N2802" s="41">
        <v>10.635299999999999</v>
      </c>
      <c r="O2802" s="41">
        <v>10.635299999999999</v>
      </c>
      <c r="P2802" s="41">
        <v>0</v>
      </c>
      <c r="S2802" s="5"/>
      <c r="T2802" s="1" t="s">
        <v>11320</v>
      </c>
    </row>
    <row r="2803" spans="1:20" x14ac:dyDescent="0.25">
      <c r="A2803" t="s">
        <v>11318</v>
      </c>
      <c r="C2803" t="s">
        <v>10315</v>
      </c>
      <c r="E2803" s="2">
        <v>44911</v>
      </c>
      <c r="F2803">
        <v>2022</v>
      </c>
      <c r="G2803" t="s">
        <v>10048</v>
      </c>
      <c r="H2803" t="s">
        <v>9452</v>
      </c>
      <c r="I2803" s="40" t="s">
        <v>141</v>
      </c>
      <c r="J2803" s="41">
        <v>23.797799999999999</v>
      </c>
      <c r="M2803" s="41" t="s">
        <v>24</v>
      </c>
      <c r="N2803" s="41">
        <v>23.165999999999997</v>
      </c>
      <c r="O2803" s="41">
        <v>23.165999999999997</v>
      </c>
      <c r="P2803" s="41">
        <v>0</v>
      </c>
      <c r="S2803" s="5"/>
      <c r="T2803" s="1" t="s">
        <v>11320</v>
      </c>
    </row>
    <row r="2804" spans="1:20" x14ac:dyDescent="0.25">
      <c r="A2804" t="s">
        <v>11318</v>
      </c>
      <c r="C2804" t="s">
        <v>10315</v>
      </c>
      <c r="E2804" s="2">
        <v>44911</v>
      </c>
      <c r="F2804">
        <v>2022</v>
      </c>
      <c r="G2804" t="s">
        <v>9473</v>
      </c>
      <c r="H2804" t="s">
        <v>9452</v>
      </c>
      <c r="I2804" s="40" t="s">
        <v>141</v>
      </c>
      <c r="J2804" s="41">
        <v>14.847299999999999</v>
      </c>
      <c r="M2804" s="41" t="s">
        <v>24</v>
      </c>
      <c r="N2804" s="41">
        <v>14.426099999999998</v>
      </c>
      <c r="O2804" s="41">
        <v>14.426099999999998</v>
      </c>
      <c r="P2804" s="41">
        <v>0</v>
      </c>
      <c r="S2804" s="5"/>
      <c r="T2804" s="1" t="s">
        <v>11320</v>
      </c>
    </row>
    <row r="2805" spans="1:20" x14ac:dyDescent="0.25">
      <c r="A2805" t="s">
        <v>11318</v>
      </c>
      <c r="C2805" t="s">
        <v>10151</v>
      </c>
      <c r="E2805" s="2">
        <v>44809</v>
      </c>
      <c r="F2805">
        <v>2022</v>
      </c>
      <c r="G2805" t="s">
        <v>9276</v>
      </c>
      <c r="H2805" t="s">
        <v>9452</v>
      </c>
      <c r="I2805" s="40" t="s">
        <v>9262</v>
      </c>
      <c r="J2805" s="41">
        <v>6.6338999999999997</v>
      </c>
      <c r="M2805" s="41" t="s">
        <v>24</v>
      </c>
      <c r="N2805" s="41">
        <v>4.843799999999999</v>
      </c>
      <c r="O2805" s="41">
        <v>4.843799999999999</v>
      </c>
      <c r="P2805" s="41">
        <v>0</v>
      </c>
      <c r="S2805" s="5"/>
      <c r="T2805" s="1" t="s">
        <v>11320</v>
      </c>
    </row>
    <row r="2806" spans="1:20" x14ac:dyDescent="0.25">
      <c r="A2806" t="s">
        <v>11318</v>
      </c>
      <c r="C2806" t="s">
        <v>10151</v>
      </c>
      <c r="E2806" s="2">
        <v>44809</v>
      </c>
      <c r="F2806">
        <v>2022</v>
      </c>
      <c r="G2806" t="s">
        <v>9276</v>
      </c>
      <c r="H2806" t="s">
        <v>9452</v>
      </c>
      <c r="I2806" s="40" t="s">
        <v>9262</v>
      </c>
      <c r="J2806" s="41">
        <v>6.6338999999999997</v>
      </c>
      <c r="M2806" s="41" t="s">
        <v>24</v>
      </c>
      <c r="N2806" s="41">
        <v>4.843799999999999</v>
      </c>
      <c r="O2806" s="41">
        <v>4.843799999999999</v>
      </c>
      <c r="P2806" s="41">
        <v>0</v>
      </c>
      <c r="S2806" s="5"/>
      <c r="T2806" s="1" t="s">
        <v>11320</v>
      </c>
    </row>
    <row r="2807" spans="1:20" x14ac:dyDescent="0.25">
      <c r="A2807" t="s">
        <v>11318</v>
      </c>
      <c r="C2807" t="s">
        <v>10097</v>
      </c>
      <c r="E2807" s="2">
        <v>44917</v>
      </c>
      <c r="F2807">
        <v>2022</v>
      </c>
      <c r="G2807" t="s">
        <v>4726</v>
      </c>
      <c r="H2807" t="s">
        <v>9224</v>
      </c>
      <c r="I2807" s="40" t="s">
        <v>9225</v>
      </c>
      <c r="J2807" s="41">
        <v>52.65</v>
      </c>
      <c r="M2807" s="41" t="s">
        <v>24</v>
      </c>
      <c r="N2807" s="41">
        <v>0.52649999999999997</v>
      </c>
      <c r="O2807" s="41">
        <v>0.52649999999999997</v>
      </c>
      <c r="P2807" s="41">
        <v>0</v>
      </c>
      <c r="S2807" s="5"/>
      <c r="T2807" s="1" t="s">
        <v>11320</v>
      </c>
    </row>
    <row r="2808" spans="1:20" x14ac:dyDescent="0.25">
      <c r="A2808" t="s">
        <v>11318</v>
      </c>
      <c r="C2808" t="s">
        <v>10807</v>
      </c>
      <c r="E2808" s="2">
        <v>44371</v>
      </c>
      <c r="F2808">
        <v>2021</v>
      </c>
      <c r="G2808" t="s">
        <v>9392</v>
      </c>
      <c r="H2808" t="s">
        <v>9224</v>
      </c>
      <c r="I2808" s="46" t="s">
        <v>9225</v>
      </c>
      <c r="J2808" s="41">
        <v>35.481000000000002</v>
      </c>
      <c r="M2808" s="41" t="s">
        <v>24</v>
      </c>
      <c r="N2808" s="41">
        <v>0.35481000000000001</v>
      </c>
      <c r="O2808" s="41">
        <v>0.35481000000000001</v>
      </c>
      <c r="P2808" s="41">
        <v>0</v>
      </c>
      <c r="S2808" s="5"/>
      <c r="T2808" s="1" t="s">
        <v>11321</v>
      </c>
    </row>
    <row r="2809" spans="1:20" x14ac:dyDescent="0.25">
      <c r="A2809" t="s">
        <v>11318</v>
      </c>
      <c r="C2809" t="s">
        <v>10248</v>
      </c>
      <c r="E2809" s="2">
        <v>44743</v>
      </c>
      <c r="F2809">
        <v>2022</v>
      </c>
      <c r="G2809" t="s">
        <v>9228</v>
      </c>
      <c r="H2809" t="s">
        <v>9218</v>
      </c>
      <c r="I2809" s="40" t="s">
        <v>9262</v>
      </c>
      <c r="J2809" s="41">
        <v>331.69499999999999</v>
      </c>
      <c r="M2809" s="41" t="s">
        <v>24</v>
      </c>
      <c r="N2809" s="41">
        <v>295.26119999999997</v>
      </c>
      <c r="O2809" s="41">
        <v>295.26119999999997</v>
      </c>
      <c r="P2809" s="41">
        <v>0</v>
      </c>
      <c r="S2809" s="5"/>
      <c r="T2809" s="1" t="s">
        <v>11320</v>
      </c>
    </row>
    <row r="2810" spans="1:20" x14ac:dyDescent="0.25">
      <c r="A2810" t="s">
        <v>11318</v>
      </c>
      <c r="C2810" t="s">
        <v>10373</v>
      </c>
      <c r="E2810" s="2">
        <v>44924</v>
      </c>
      <c r="F2810">
        <v>2022</v>
      </c>
      <c r="G2810" t="s">
        <v>9334</v>
      </c>
      <c r="H2810" t="s">
        <v>9218</v>
      </c>
      <c r="I2810" s="40" t="s">
        <v>9234</v>
      </c>
      <c r="J2810" s="41">
        <v>48.437999999999995</v>
      </c>
      <c r="M2810" s="41" t="s">
        <v>24</v>
      </c>
      <c r="N2810" s="41">
        <v>42.014699999999998</v>
      </c>
      <c r="O2810" s="41">
        <v>42.014699999999998</v>
      </c>
      <c r="P2810" s="41">
        <v>0</v>
      </c>
      <c r="S2810" s="5"/>
      <c r="T2810" s="1" t="s">
        <v>11320</v>
      </c>
    </row>
    <row r="2811" spans="1:20" x14ac:dyDescent="0.25">
      <c r="A2811" t="s">
        <v>11318</v>
      </c>
      <c r="C2811" t="s">
        <v>10351</v>
      </c>
      <c r="E2811" s="2">
        <v>44918</v>
      </c>
      <c r="F2811">
        <v>2022</v>
      </c>
      <c r="G2811" t="s">
        <v>9273</v>
      </c>
      <c r="H2811" t="s">
        <v>9224</v>
      </c>
      <c r="I2811" s="40" t="s">
        <v>9225</v>
      </c>
      <c r="J2811" s="41">
        <v>94.77</v>
      </c>
      <c r="M2811" s="41" t="s">
        <v>24</v>
      </c>
      <c r="N2811" s="41">
        <v>94.77</v>
      </c>
      <c r="O2811" s="41">
        <v>94.77</v>
      </c>
      <c r="P2811" s="41">
        <v>0</v>
      </c>
      <c r="S2811" s="5"/>
      <c r="T2811" s="1" t="s">
        <v>11320</v>
      </c>
    </row>
    <row r="2812" spans="1:20" x14ac:dyDescent="0.25">
      <c r="A2812" t="s">
        <v>11318</v>
      </c>
      <c r="C2812" t="s">
        <v>10351</v>
      </c>
      <c r="E2812" s="2">
        <v>44918</v>
      </c>
      <c r="F2812">
        <v>2022</v>
      </c>
      <c r="G2812" t="s">
        <v>9387</v>
      </c>
      <c r="H2812" t="s">
        <v>9224</v>
      </c>
      <c r="I2812" s="40" t="s">
        <v>9225</v>
      </c>
      <c r="J2812" s="41">
        <v>63.179999999999993</v>
      </c>
      <c r="M2812" s="41" t="s">
        <v>24</v>
      </c>
      <c r="N2812" s="41">
        <v>63.179999999999993</v>
      </c>
      <c r="O2812" s="41">
        <v>63.179999999999993</v>
      </c>
      <c r="P2812" s="41">
        <v>0</v>
      </c>
      <c r="S2812" s="5"/>
      <c r="T2812" s="1" t="s">
        <v>11320</v>
      </c>
    </row>
    <row r="2813" spans="1:20" x14ac:dyDescent="0.25">
      <c r="A2813" t="s">
        <v>11318</v>
      </c>
      <c r="C2813" t="s">
        <v>10303</v>
      </c>
      <c r="E2813" s="2">
        <v>44546</v>
      </c>
      <c r="F2813">
        <v>2021</v>
      </c>
      <c r="G2813" t="s">
        <v>9273</v>
      </c>
      <c r="H2813" t="s">
        <v>9218</v>
      </c>
      <c r="I2813" s="40" t="s">
        <v>84</v>
      </c>
      <c r="J2813" s="41">
        <v>165.578</v>
      </c>
      <c r="M2813" s="41" t="s">
        <v>24</v>
      </c>
      <c r="N2813" s="41">
        <v>165.578</v>
      </c>
      <c r="O2813" s="41">
        <v>165.578</v>
      </c>
      <c r="P2813" s="41">
        <v>0</v>
      </c>
      <c r="S2813" s="5"/>
      <c r="T2813" s="1" t="s">
        <v>11321</v>
      </c>
    </row>
    <row r="2814" spans="1:20" x14ac:dyDescent="0.25">
      <c r="A2814" t="s">
        <v>11318</v>
      </c>
      <c r="C2814" t="s">
        <v>10303</v>
      </c>
      <c r="E2814" s="2">
        <v>44546</v>
      </c>
      <c r="F2814">
        <v>2021</v>
      </c>
      <c r="G2814" t="s">
        <v>9243</v>
      </c>
      <c r="H2814" t="s">
        <v>9218</v>
      </c>
      <c r="I2814" s="40" t="s">
        <v>84</v>
      </c>
      <c r="J2814" s="41">
        <v>248.36700000000002</v>
      </c>
      <c r="M2814" s="41" t="s">
        <v>24</v>
      </c>
      <c r="N2814" s="41">
        <v>248.36700000000002</v>
      </c>
      <c r="O2814" s="41">
        <v>248.36700000000002</v>
      </c>
      <c r="P2814" s="41">
        <v>0</v>
      </c>
      <c r="S2814" s="5"/>
      <c r="T2814" s="1" t="s">
        <v>11321</v>
      </c>
    </row>
    <row r="2815" spans="1:20" x14ac:dyDescent="0.25">
      <c r="A2815" t="s">
        <v>11318</v>
      </c>
      <c r="C2815" t="s">
        <v>10303</v>
      </c>
      <c r="E2815" s="2">
        <v>44755</v>
      </c>
      <c r="F2815">
        <v>2022</v>
      </c>
      <c r="G2815" t="s">
        <v>9243</v>
      </c>
      <c r="H2815" t="s">
        <v>9218</v>
      </c>
      <c r="I2815" s="40" t="s">
        <v>84</v>
      </c>
      <c r="J2815" s="41">
        <v>126.35999999999999</v>
      </c>
      <c r="M2815" s="41" t="s">
        <v>24</v>
      </c>
      <c r="N2815" s="41">
        <v>126.35999999999999</v>
      </c>
      <c r="O2815" s="41">
        <v>126.35999999999999</v>
      </c>
      <c r="P2815" s="41">
        <v>0</v>
      </c>
      <c r="S2815" s="5"/>
      <c r="T2815" s="1" t="s">
        <v>11320</v>
      </c>
    </row>
    <row r="2816" spans="1:20" x14ac:dyDescent="0.25">
      <c r="A2816" t="s">
        <v>11318</v>
      </c>
      <c r="C2816" t="s">
        <v>10303</v>
      </c>
      <c r="E2816" s="2">
        <v>44755</v>
      </c>
      <c r="F2816">
        <v>2022</v>
      </c>
      <c r="G2816" t="s">
        <v>9273</v>
      </c>
      <c r="H2816" t="s">
        <v>9218</v>
      </c>
      <c r="I2816" s="40" t="s">
        <v>84</v>
      </c>
      <c r="J2816" s="41">
        <v>84.24</v>
      </c>
      <c r="M2816" s="41" t="s">
        <v>24</v>
      </c>
      <c r="N2816" s="41">
        <v>84.24</v>
      </c>
      <c r="O2816" s="41">
        <v>84.24</v>
      </c>
      <c r="P2816" s="41">
        <v>0</v>
      </c>
      <c r="S2816" s="5"/>
      <c r="T2816" s="1" t="s">
        <v>11320</v>
      </c>
    </row>
    <row r="2817" spans="1:20" x14ac:dyDescent="0.25">
      <c r="A2817" t="s">
        <v>11318</v>
      </c>
      <c r="C2817" t="s">
        <v>10077</v>
      </c>
      <c r="E2817" s="2">
        <v>44761</v>
      </c>
      <c r="F2817">
        <v>2022</v>
      </c>
      <c r="G2817" t="s">
        <v>9243</v>
      </c>
      <c r="H2817" t="s">
        <v>9218</v>
      </c>
      <c r="I2817" s="40" t="s">
        <v>84</v>
      </c>
      <c r="J2817" s="41">
        <v>25.271999999999998</v>
      </c>
      <c r="M2817" s="41" t="s">
        <v>24</v>
      </c>
      <c r="N2817" s="41">
        <v>25.271999999999998</v>
      </c>
      <c r="O2817" s="41">
        <v>25.271999999999998</v>
      </c>
      <c r="P2817" s="41">
        <v>0</v>
      </c>
      <c r="S2817" s="5"/>
      <c r="T2817" s="1" t="s">
        <v>11320</v>
      </c>
    </row>
    <row r="2818" spans="1:20" x14ac:dyDescent="0.25">
      <c r="A2818" t="s">
        <v>11318</v>
      </c>
      <c r="C2818" t="s">
        <v>10077</v>
      </c>
      <c r="E2818" s="2">
        <v>44761</v>
      </c>
      <c r="F2818">
        <v>2022</v>
      </c>
      <c r="G2818" t="s">
        <v>9243</v>
      </c>
      <c r="H2818" t="s">
        <v>9218</v>
      </c>
      <c r="I2818" s="40" t="s">
        <v>84</v>
      </c>
      <c r="J2818" s="41">
        <v>25.271999999999998</v>
      </c>
      <c r="M2818" s="41" t="s">
        <v>24</v>
      </c>
      <c r="N2818" s="41">
        <v>25.271999999999998</v>
      </c>
      <c r="O2818" s="41">
        <v>25.271999999999998</v>
      </c>
      <c r="P2818" s="41">
        <v>0</v>
      </c>
      <c r="S2818" s="5"/>
      <c r="T2818" s="1" t="s">
        <v>11320</v>
      </c>
    </row>
    <row r="2819" spans="1:20" x14ac:dyDescent="0.25">
      <c r="A2819" t="s">
        <v>11318</v>
      </c>
      <c r="C2819" t="s">
        <v>10077</v>
      </c>
      <c r="E2819" s="2">
        <v>44761</v>
      </c>
      <c r="F2819">
        <v>2022</v>
      </c>
      <c r="G2819" t="s">
        <v>9243</v>
      </c>
      <c r="H2819" t="s">
        <v>9218</v>
      </c>
      <c r="I2819" s="40" t="s">
        <v>84</v>
      </c>
      <c r="J2819" s="41">
        <v>6.3179999999999996</v>
      </c>
      <c r="M2819" s="41" t="s">
        <v>24</v>
      </c>
      <c r="N2819" s="41">
        <v>6.3179999999999996</v>
      </c>
      <c r="O2819" s="41">
        <v>6.3179999999999996</v>
      </c>
      <c r="P2819" s="41">
        <v>0</v>
      </c>
      <c r="S2819" s="5"/>
      <c r="T2819" s="1" t="s">
        <v>11320</v>
      </c>
    </row>
    <row r="2820" spans="1:20" x14ac:dyDescent="0.25">
      <c r="A2820" t="s">
        <v>11318</v>
      </c>
      <c r="C2820" t="s">
        <v>10077</v>
      </c>
      <c r="E2820" s="2">
        <v>44761</v>
      </c>
      <c r="F2820">
        <v>2022</v>
      </c>
      <c r="G2820" t="s">
        <v>9243</v>
      </c>
      <c r="H2820" t="s">
        <v>9218</v>
      </c>
      <c r="I2820" s="40" t="s">
        <v>84</v>
      </c>
      <c r="J2820" s="41">
        <v>6.3179999999999996</v>
      </c>
      <c r="M2820" s="41" t="s">
        <v>24</v>
      </c>
      <c r="N2820" s="41">
        <v>6.3179999999999996</v>
      </c>
      <c r="O2820" s="41">
        <v>6.3179999999999996</v>
      </c>
      <c r="P2820" s="41">
        <v>0</v>
      </c>
      <c r="S2820" s="5"/>
      <c r="T2820" s="1" t="s">
        <v>11320</v>
      </c>
    </row>
    <row r="2821" spans="1:20" x14ac:dyDescent="0.25">
      <c r="A2821" t="s">
        <v>11318</v>
      </c>
      <c r="C2821" t="s">
        <v>10257</v>
      </c>
      <c r="E2821" s="2">
        <v>44893</v>
      </c>
      <c r="F2821">
        <v>2022</v>
      </c>
      <c r="G2821" t="s">
        <v>9243</v>
      </c>
      <c r="H2821" t="s">
        <v>9229</v>
      </c>
      <c r="I2821" s="40" t="s">
        <v>84</v>
      </c>
      <c r="J2821" s="41">
        <v>52.65</v>
      </c>
      <c r="M2821" s="41" t="s">
        <v>24</v>
      </c>
      <c r="N2821" s="41">
        <v>52.65</v>
      </c>
      <c r="O2821" s="41">
        <v>52.65</v>
      </c>
      <c r="P2821" s="41">
        <v>0</v>
      </c>
      <c r="S2821" s="5"/>
      <c r="T2821" s="1" t="s">
        <v>11320</v>
      </c>
    </row>
    <row r="2822" spans="1:20" x14ac:dyDescent="0.25">
      <c r="A2822" t="s">
        <v>11318</v>
      </c>
      <c r="C2822" t="s">
        <v>10854</v>
      </c>
      <c r="E2822" s="2">
        <v>44391</v>
      </c>
      <c r="F2822">
        <v>2021</v>
      </c>
      <c r="G2822" t="s">
        <v>7066</v>
      </c>
      <c r="H2822" t="s">
        <v>9218</v>
      </c>
      <c r="I2822" s="40" t="s">
        <v>14355</v>
      </c>
      <c r="J2822" s="41">
        <v>155.17024000000001</v>
      </c>
      <c r="M2822" s="41" t="s">
        <v>24</v>
      </c>
      <c r="N2822" s="41">
        <v>77.585120000000003</v>
      </c>
      <c r="O2822" s="41">
        <v>77.585120000000003</v>
      </c>
      <c r="P2822" s="41">
        <v>0</v>
      </c>
      <c r="S2822" s="5"/>
      <c r="T2822" s="1" t="s">
        <v>11321</v>
      </c>
    </row>
    <row r="2823" spans="1:20" x14ac:dyDescent="0.25">
      <c r="A2823" t="s">
        <v>11318</v>
      </c>
      <c r="C2823" t="s">
        <v>10003</v>
      </c>
      <c r="E2823" s="2">
        <v>45291</v>
      </c>
      <c r="F2823">
        <v>2023</v>
      </c>
      <c r="G2823" t="s">
        <v>9253</v>
      </c>
      <c r="H2823" t="s">
        <v>9224</v>
      </c>
      <c r="I2823" s="40" t="s">
        <v>9225</v>
      </c>
      <c r="J2823" s="41">
        <v>270.32499999999999</v>
      </c>
      <c r="M2823" s="41" t="s">
        <v>72</v>
      </c>
      <c r="N2823" s="41">
        <v>44.333299999999994</v>
      </c>
      <c r="O2823" s="41">
        <v>38.9268</v>
      </c>
      <c r="P2823" s="41">
        <v>5.4064999999999994</v>
      </c>
      <c r="R2823" s="38">
        <v>0.16400000000000001</v>
      </c>
      <c r="S2823" s="5"/>
      <c r="T2823" s="1" t="s">
        <v>11319</v>
      </c>
    </row>
    <row r="2824" spans="1:20" x14ac:dyDescent="0.25">
      <c r="A2824" t="s">
        <v>11318</v>
      </c>
      <c r="C2824" t="s">
        <v>10066</v>
      </c>
      <c r="E2824" s="2">
        <v>44711</v>
      </c>
      <c r="F2824">
        <v>2022</v>
      </c>
      <c r="G2824" t="s">
        <v>9243</v>
      </c>
      <c r="H2824" t="s">
        <v>9218</v>
      </c>
      <c r="I2824" s="40" t="s">
        <v>9256</v>
      </c>
      <c r="J2824" s="41">
        <v>115.83</v>
      </c>
      <c r="M2824" s="41" t="s">
        <v>72</v>
      </c>
      <c r="N2824" s="41">
        <v>115.83</v>
      </c>
      <c r="O2824" s="41">
        <v>113.51339999999999</v>
      </c>
      <c r="P2824" s="41">
        <v>2.3166000000000002</v>
      </c>
      <c r="S2824" s="5"/>
      <c r="T2824" s="1" t="s">
        <v>11320</v>
      </c>
    </row>
    <row r="2825" spans="1:20" x14ac:dyDescent="0.25">
      <c r="A2825" t="s">
        <v>11318</v>
      </c>
      <c r="C2825" t="s">
        <v>10268</v>
      </c>
      <c r="E2825" s="2">
        <v>44886</v>
      </c>
      <c r="F2825">
        <v>2022</v>
      </c>
      <c r="G2825" t="s">
        <v>9273</v>
      </c>
      <c r="H2825" t="s">
        <v>9229</v>
      </c>
      <c r="I2825" s="40" t="s">
        <v>9256</v>
      </c>
      <c r="J2825" s="41">
        <v>210.6</v>
      </c>
      <c r="M2825" s="41" t="s">
        <v>72</v>
      </c>
      <c r="N2825" s="41">
        <v>47.069099999999999</v>
      </c>
      <c r="O2825" s="41">
        <v>32.327099999999994</v>
      </c>
      <c r="P2825" s="41">
        <v>14.741999999999999</v>
      </c>
      <c r="S2825" s="5"/>
      <c r="T2825" s="1" t="s">
        <v>11320</v>
      </c>
    </row>
    <row r="2826" spans="1:20" x14ac:dyDescent="0.25">
      <c r="A2826" t="s">
        <v>11318</v>
      </c>
      <c r="C2826" t="s">
        <v>10335</v>
      </c>
      <c r="E2826" s="2">
        <v>44915</v>
      </c>
      <c r="F2826">
        <v>2022</v>
      </c>
      <c r="G2826" t="s">
        <v>9320</v>
      </c>
      <c r="H2826" t="s">
        <v>9229</v>
      </c>
      <c r="I2826" s="40" t="s">
        <v>9256</v>
      </c>
      <c r="J2826" s="41">
        <v>42.12</v>
      </c>
      <c r="M2826" s="41" t="s">
        <v>72</v>
      </c>
      <c r="N2826" s="41">
        <v>12.635999999999999</v>
      </c>
      <c r="O2826" s="41">
        <v>9.687599999999998</v>
      </c>
      <c r="P2826" s="41">
        <v>2.9483999999999995</v>
      </c>
      <c r="S2826" s="5"/>
      <c r="T2826" s="1" t="s">
        <v>11320</v>
      </c>
    </row>
    <row r="2827" spans="1:20" x14ac:dyDescent="0.25">
      <c r="A2827" t="s">
        <v>11318</v>
      </c>
      <c r="C2827" t="s">
        <v>10749</v>
      </c>
      <c r="E2827" s="2">
        <v>44284</v>
      </c>
      <c r="F2827">
        <v>2021</v>
      </c>
      <c r="G2827" t="s">
        <v>9284</v>
      </c>
      <c r="H2827" t="s">
        <v>9218</v>
      </c>
      <c r="I2827" s="40" t="s">
        <v>9234</v>
      </c>
      <c r="J2827" s="41">
        <v>118.27000000000001</v>
      </c>
      <c r="M2827" s="41" t="s">
        <v>72</v>
      </c>
      <c r="N2827" s="41">
        <v>60.19943</v>
      </c>
      <c r="O2827" s="41">
        <v>25.30978</v>
      </c>
      <c r="P2827" s="41">
        <v>34.889650000000003</v>
      </c>
      <c r="S2827" s="5"/>
      <c r="T2827" s="1" t="s">
        <v>11321</v>
      </c>
    </row>
    <row r="2828" spans="1:20" x14ac:dyDescent="0.25">
      <c r="A2828" t="s">
        <v>11318</v>
      </c>
      <c r="C2828" t="s">
        <v>9376</v>
      </c>
      <c r="E2828" s="2">
        <v>45043</v>
      </c>
      <c r="F2828">
        <v>2023</v>
      </c>
      <c r="G2828" t="s">
        <v>9284</v>
      </c>
      <c r="H2828" t="s">
        <v>9218</v>
      </c>
      <c r="I2828" s="40" t="s">
        <v>9234</v>
      </c>
      <c r="J2828" s="41">
        <v>216.26</v>
      </c>
      <c r="M2828" s="41" t="s">
        <v>72</v>
      </c>
      <c r="N2828" s="41">
        <v>142.320706</v>
      </c>
      <c r="O2828" s="41">
        <v>65.548406</v>
      </c>
      <c r="P2828" s="41">
        <v>76.772300000000001</v>
      </c>
      <c r="R2828" s="38">
        <v>0.65810000000000002</v>
      </c>
      <c r="S2828" s="5"/>
      <c r="T2828" s="1" t="s">
        <v>11319</v>
      </c>
    </row>
    <row r="2829" spans="1:20" x14ac:dyDescent="0.25">
      <c r="A2829" t="s">
        <v>11318</v>
      </c>
      <c r="C2829" t="s">
        <v>10852</v>
      </c>
      <c r="E2829" s="2">
        <v>44372</v>
      </c>
      <c r="F2829">
        <v>2021</v>
      </c>
      <c r="G2829" t="s">
        <v>9243</v>
      </c>
      <c r="H2829" t="s">
        <v>9224</v>
      </c>
      <c r="I2829" s="40" t="s">
        <v>9225</v>
      </c>
      <c r="J2829" s="41">
        <v>59.135000000000005</v>
      </c>
      <c r="M2829" s="41" t="s">
        <v>24</v>
      </c>
      <c r="N2829" s="41">
        <v>1.1827000000000001</v>
      </c>
      <c r="O2829" s="41">
        <v>1.1827000000000001</v>
      </c>
      <c r="P2829" s="41">
        <v>0</v>
      </c>
      <c r="S2829" s="5"/>
      <c r="T2829" s="1" t="s">
        <v>11321</v>
      </c>
    </row>
    <row r="2830" spans="1:20" x14ac:dyDescent="0.25">
      <c r="A2830" t="s">
        <v>11318</v>
      </c>
      <c r="C2830" t="s">
        <v>10750</v>
      </c>
      <c r="E2830" s="2">
        <v>44372</v>
      </c>
      <c r="F2830">
        <v>2021</v>
      </c>
      <c r="G2830" t="s">
        <v>9243</v>
      </c>
      <c r="H2830" t="s">
        <v>9224</v>
      </c>
      <c r="I2830" s="40" t="s">
        <v>9225</v>
      </c>
      <c r="J2830" s="41">
        <v>118.27000000000001</v>
      </c>
      <c r="M2830" s="41" t="s">
        <v>24</v>
      </c>
      <c r="N2830" s="41">
        <v>1.1827000000000001</v>
      </c>
      <c r="O2830" s="41">
        <v>1.1827000000000001</v>
      </c>
      <c r="P2830" s="41">
        <v>0</v>
      </c>
      <c r="S2830" s="5"/>
      <c r="T2830" s="1" t="s">
        <v>11321</v>
      </c>
    </row>
    <row r="2831" spans="1:20" x14ac:dyDescent="0.25">
      <c r="A2831" t="s">
        <v>11318</v>
      </c>
      <c r="C2831" t="s">
        <v>10107</v>
      </c>
      <c r="E2831" s="2">
        <v>44740</v>
      </c>
      <c r="F2831">
        <v>2022</v>
      </c>
      <c r="G2831" t="s">
        <v>9243</v>
      </c>
      <c r="H2831" t="s">
        <v>9224</v>
      </c>
      <c r="I2831" s="40" t="s">
        <v>9225</v>
      </c>
      <c r="J2831" s="41">
        <v>105.3</v>
      </c>
      <c r="M2831" s="41" t="s">
        <v>24</v>
      </c>
      <c r="N2831" s="41">
        <v>1.0529999999999999</v>
      </c>
      <c r="O2831" s="41">
        <v>1.0529999999999999</v>
      </c>
      <c r="P2831" s="41">
        <v>0</v>
      </c>
      <c r="S2831" s="5"/>
      <c r="T2831" s="1" t="s">
        <v>11320</v>
      </c>
    </row>
    <row r="2832" spans="1:20" x14ac:dyDescent="0.25">
      <c r="A2832" t="s">
        <v>11318</v>
      </c>
      <c r="C2832" t="s">
        <v>10114</v>
      </c>
      <c r="E2832" s="2">
        <v>44624</v>
      </c>
      <c r="F2832">
        <v>2022</v>
      </c>
      <c r="G2832" t="s">
        <v>9228</v>
      </c>
      <c r="H2832" t="s">
        <v>9218</v>
      </c>
      <c r="I2832" s="40" t="s">
        <v>9237</v>
      </c>
      <c r="J2832" s="41">
        <v>42.12</v>
      </c>
      <c r="M2832" s="41" t="s">
        <v>25</v>
      </c>
      <c r="N2832" s="41">
        <v>42.12</v>
      </c>
      <c r="O2832" s="41">
        <v>0</v>
      </c>
      <c r="P2832" s="41">
        <v>42.12</v>
      </c>
      <c r="S2832" s="5"/>
      <c r="T2832" s="1" t="s">
        <v>11320</v>
      </c>
    </row>
    <row r="2833" spans="1:20" x14ac:dyDescent="0.25">
      <c r="A2833" t="s">
        <v>11318</v>
      </c>
      <c r="C2833" t="s">
        <v>10184</v>
      </c>
      <c r="E2833" s="2">
        <v>44546</v>
      </c>
      <c r="F2833">
        <v>2021</v>
      </c>
      <c r="G2833" t="s">
        <v>9284</v>
      </c>
      <c r="H2833" t="s">
        <v>9218</v>
      </c>
      <c r="I2833" s="40" t="s">
        <v>141</v>
      </c>
      <c r="J2833" s="41">
        <v>177.405</v>
      </c>
      <c r="M2833" s="41" t="s">
        <v>24</v>
      </c>
      <c r="N2833" s="41">
        <v>177.405</v>
      </c>
      <c r="O2833" s="41">
        <v>177.405</v>
      </c>
      <c r="P2833" s="41">
        <v>0</v>
      </c>
      <c r="S2833" s="5"/>
      <c r="T2833" s="1" t="s">
        <v>11321</v>
      </c>
    </row>
    <row r="2834" spans="1:20" x14ac:dyDescent="0.25">
      <c r="A2834" t="s">
        <v>11318</v>
      </c>
      <c r="C2834" t="s">
        <v>10184</v>
      </c>
      <c r="E2834" s="2">
        <v>44691</v>
      </c>
      <c r="F2834">
        <v>2022</v>
      </c>
      <c r="G2834" t="s">
        <v>9284</v>
      </c>
      <c r="H2834" t="s">
        <v>9218</v>
      </c>
      <c r="I2834" s="40" t="s">
        <v>141</v>
      </c>
      <c r="J2834" s="41">
        <v>210.6</v>
      </c>
      <c r="M2834" s="41" t="s">
        <v>24</v>
      </c>
      <c r="N2834" s="41">
        <v>210.6</v>
      </c>
      <c r="O2834" s="41">
        <v>210.6</v>
      </c>
      <c r="P2834" s="41">
        <v>0</v>
      </c>
      <c r="S2834" s="5"/>
      <c r="T2834" s="1" t="s">
        <v>11320</v>
      </c>
    </row>
    <row r="2835" spans="1:20" x14ac:dyDescent="0.25">
      <c r="A2835" t="s">
        <v>11318</v>
      </c>
      <c r="C2835" t="s">
        <v>9297</v>
      </c>
      <c r="E2835" s="2">
        <v>44249</v>
      </c>
      <c r="F2835">
        <v>2021</v>
      </c>
      <c r="G2835" t="s">
        <v>9284</v>
      </c>
      <c r="H2835" t="s">
        <v>9218</v>
      </c>
      <c r="I2835" s="40" t="s">
        <v>141</v>
      </c>
      <c r="J2835" s="41">
        <v>177.405</v>
      </c>
      <c r="M2835" s="41" t="s">
        <v>24</v>
      </c>
      <c r="N2835" s="41">
        <v>177.405</v>
      </c>
      <c r="O2835" s="41">
        <v>177.405</v>
      </c>
      <c r="P2835" s="41">
        <v>0</v>
      </c>
      <c r="S2835" s="5"/>
      <c r="T2835" s="1" t="s">
        <v>11321</v>
      </c>
    </row>
    <row r="2836" spans="1:20" x14ac:dyDescent="0.25">
      <c r="A2836" t="s">
        <v>11318</v>
      </c>
      <c r="C2836" t="s">
        <v>9297</v>
      </c>
      <c r="E2836" s="2">
        <v>45278</v>
      </c>
      <c r="F2836">
        <v>2023</v>
      </c>
      <c r="G2836" t="s">
        <v>9284</v>
      </c>
      <c r="H2836" t="s">
        <v>9218</v>
      </c>
      <c r="I2836" s="40" t="s">
        <v>141</v>
      </c>
      <c r="J2836" s="41">
        <v>214.09739999999999</v>
      </c>
      <c r="M2836" s="41" t="s">
        <v>24</v>
      </c>
      <c r="N2836" s="41">
        <v>214.09739999999999</v>
      </c>
      <c r="O2836" s="41">
        <v>214.09739999999999</v>
      </c>
      <c r="P2836" s="41">
        <v>0</v>
      </c>
      <c r="R2836" s="38">
        <v>1</v>
      </c>
      <c r="S2836" s="5"/>
      <c r="T2836" s="1" t="s">
        <v>11319</v>
      </c>
    </row>
    <row r="2837" spans="1:20" x14ac:dyDescent="0.25">
      <c r="A2837" t="s">
        <v>11318</v>
      </c>
      <c r="C2837" t="s">
        <v>10774</v>
      </c>
      <c r="E2837" s="2">
        <v>44260</v>
      </c>
      <c r="F2837">
        <v>2021</v>
      </c>
      <c r="G2837" t="s">
        <v>9228</v>
      </c>
      <c r="H2837" t="s">
        <v>9229</v>
      </c>
      <c r="I2837" s="40" t="s">
        <v>9240</v>
      </c>
      <c r="J2837" s="41">
        <v>35.481000000000002</v>
      </c>
      <c r="M2837" s="41" t="s">
        <v>25</v>
      </c>
      <c r="N2837" s="41">
        <v>2.4836700000000005</v>
      </c>
      <c r="O2837" s="41">
        <v>0</v>
      </c>
      <c r="P2837" s="41">
        <v>2.4836700000000005</v>
      </c>
      <c r="S2837" s="5"/>
      <c r="T2837" s="1" t="s">
        <v>11321</v>
      </c>
    </row>
    <row r="2838" spans="1:20" x14ac:dyDescent="0.25">
      <c r="A2838" t="s">
        <v>11318</v>
      </c>
      <c r="C2838" t="s">
        <v>9865</v>
      </c>
      <c r="E2838" s="2">
        <v>45282</v>
      </c>
      <c r="F2838">
        <v>2023</v>
      </c>
      <c r="G2838" t="s">
        <v>9228</v>
      </c>
      <c r="H2838" t="s">
        <v>9224</v>
      </c>
      <c r="I2838" s="40" t="s">
        <v>9225</v>
      </c>
      <c r="J2838" s="41">
        <v>378.45499999999998</v>
      </c>
      <c r="M2838" s="41" t="s">
        <v>24</v>
      </c>
      <c r="N2838" s="41">
        <v>56.768249999999995</v>
      </c>
      <c r="O2838" s="41">
        <v>56.768249999999995</v>
      </c>
      <c r="P2838" s="41">
        <v>0</v>
      </c>
      <c r="R2838" s="38">
        <v>0.15</v>
      </c>
      <c r="S2838" s="5"/>
      <c r="T2838" s="1" t="s">
        <v>11319</v>
      </c>
    </row>
    <row r="2839" spans="1:20" x14ac:dyDescent="0.25">
      <c r="A2839" t="s">
        <v>11318</v>
      </c>
      <c r="C2839" t="s">
        <v>10134</v>
      </c>
      <c r="E2839" s="2">
        <v>44924</v>
      </c>
      <c r="F2839">
        <v>2022</v>
      </c>
      <c r="G2839" t="s">
        <v>9228</v>
      </c>
      <c r="H2839" t="s">
        <v>9229</v>
      </c>
      <c r="I2839" s="46" t="s">
        <v>141</v>
      </c>
      <c r="J2839" s="41">
        <v>39.487499999999997</v>
      </c>
      <c r="M2839" s="41" t="s">
        <v>24</v>
      </c>
      <c r="N2839" s="41">
        <v>39.487499999999997</v>
      </c>
      <c r="O2839" s="41">
        <v>39.487499999999997</v>
      </c>
      <c r="P2839" s="41">
        <v>0</v>
      </c>
      <c r="S2839" s="5"/>
      <c r="T2839" s="1" t="s">
        <v>11320</v>
      </c>
    </row>
    <row r="2840" spans="1:20" x14ac:dyDescent="0.25">
      <c r="A2840" t="s">
        <v>11318</v>
      </c>
      <c r="C2840" t="s">
        <v>10715</v>
      </c>
      <c r="E2840" s="2">
        <v>44245</v>
      </c>
      <c r="F2840">
        <v>2021</v>
      </c>
      <c r="G2840" t="s">
        <v>9228</v>
      </c>
      <c r="H2840" t="s">
        <v>9218</v>
      </c>
      <c r="I2840" s="46" t="s">
        <v>141</v>
      </c>
      <c r="J2840" s="41">
        <v>413.94500000000005</v>
      </c>
      <c r="M2840" s="41" t="s">
        <v>24</v>
      </c>
      <c r="N2840" s="41">
        <v>413.94500000000005</v>
      </c>
      <c r="O2840" s="41">
        <v>413.94500000000005</v>
      </c>
      <c r="P2840" s="41">
        <v>0</v>
      </c>
      <c r="S2840" s="5"/>
      <c r="T2840" s="1" t="s">
        <v>11321</v>
      </c>
    </row>
    <row r="2841" spans="1:20" x14ac:dyDescent="0.25">
      <c r="A2841" t="s">
        <v>11318</v>
      </c>
      <c r="C2841" t="s">
        <v>9945</v>
      </c>
      <c r="E2841" s="2">
        <v>45267</v>
      </c>
      <c r="F2841">
        <v>2023</v>
      </c>
      <c r="G2841" t="s">
        <v>9273</v>
      </c>
      <c r="H2841" t="s">
        <v>9218</v>
      </c>
      <c r="I2841" s="40" t="s">
        <v>84</v>
      </c>
      <c r="J2841" s="41">
        <v>540.65</v>
      </c>
      <c r="M2841" s="41" t="s">
        <v>24</v>
      </c>
      <c r="N2841" s="41">
        <v>540.65</v>
      </c>
      <c r="O2841" s="41">
        <v>540.65</v>
      </c>
      <c r="P2841" s="41">
        <v>0</v>
      </c>
      <c r="R2841" s="38">
        <v>1</v>
      </c>
      <c r="S2841" s="5"/>
      <c r="T2841" s="1" t="s">
        <v>11319</v>
      </c>
    </row>
    <row r="2842" spans="1:20" x14ac:dyDescent="0.25">
      <c r="A2842" t="s">
        <v>11318</v>
      </c>
      <c r="C2842" t="s">
        <v>10760</v>
      </c>
      <c r="E2842" s="2">
        <v>44516</v>
      </c>
      <c r="F2842">
        <v>2021</v>
      </c>
      <c r="G2842" t="s">
        <v>9261</v>
      </c>
      <c r="H2842" t="s">
        <v>9218</v>
      </c>
      <c r="I2842" s="46" t="s">
        <v>9256</v>
      </c>
      <c r="J2842" s="41">
        <v>41.394500000000001</v>
      </c>
      <c r="M2842" s="41" t="s">
        <v>24</v>
      </c>
      <c r="N2842" s="41">
        <v>17.38569</v>
      </c>
      <c r="O2842" s="41">
        <v>17.38569</v>
      </c>
      <c r="P2842" s="41">
        <v>0</v>
      </c>
      <c r="S2842" s="5"/>
      <c r="T2842" s="1" t="s">
        <v>11321</v>
      </c>
    </row>
    <row r="2843" spans="1:20" x14ac:dyDescent="0.25">
      <c r="A2843" t="s">
        <v>11318</v>
      </c>
      <c r="C2843" t="s">
        <v>9251</v>
      </c>
      <c r="E2843" s="2">
        <v>45232</v>
      </c>
      <c r="F2843">
        <v>2023</v>
      </c>
      <c r="G2843" t="s">
        <v>4726</v>
      </c>
      <c r="H2843" t="s">
        <v>9218</v>
      </c>
      <c r="I2843" s="40" t="s">
        <v>9250</v>
      </c>
      <c r="J2843" s="41">
        <v>15.528506047999999</v>
      </c>
      <c r="M2843" s="41" t="s">
        <v>72</v>
      </c>
      <c r="N2843" s="41">
        <v>3.7734269696639999</v>
      </c>
      <c r="O2843" s="41">
        <v>3.7268414515199999</v>
      </c>
      <c r="P2843" s="41">
        <v>4.6585518143999992E-2</v>
      </c>
      <c r="R2843" s="38">
        <v>0.24299999999999999</v>
      </c>
      <c r="S2843" s="5"/>
      <c r="T2843" s="1" t="s">
        <v>11319</v>
      </c>
    </row>
    <row r="2844" spans="1:20" x14ac:dyDescent="0.25">
      <c r="A2844" t="s">
        <v>11318</v>
      </c>
      <c r="C2844" t="s">
        <v>10326</v>
      </c>
      <c r="E2844" s="2">
        <v>44490</v>
      </c>
      <c r="F2844">
        <v>2021</v>
      </c>
      <c r="G2844" t="s">
        <v>9289</v>
      </c>
      <c r="H2844" t="s">
        <v>9218</v>
      </c>
      <c r="I2844" s="40" t="s">
        <v>84</v>
      </c>
      <c r="J2844" s="41">
        <v>49.082050000000002</v>
      </c>
      <c r="M2844" s="41" t="s">
        <v>24</v>
      </c>
      <c r="N2844" s="41">
        <v>49.082050000000002</v>
      </c>
      <c r="O2844" s="41">
        <v>49.082050000000002</v>
      </c>
      <c r="P2844" s="41">
        <v>0</v>
      </c>
      <c r="S2844" s="5"/>
      <c r="T2844" s="1" t="s">
        <v>11321</v>
      </c>
    </row>
    <row r="2845" spans="1:20" x14ac:dyDescent="0.25">
      <c r="A2845" t="s">
        <v>11318</v>
      </c>
      <c r="C2845" t="s">
        <v>10326</v>
      </c>
      <c r="E2845" s="2">
        <v>44721</v>
      </c>
      <c r="F2845">
        <v>2022</v>
      </c>
      <c r="G2845" t="s">
        <v>9289</v>
      </c>
      <c r="H2845" t="s">
        <v>9218</v>
      </c>
      <c r="I2845" s="40" t="s">
        <v>84</v>
      </c>
      <c r="J2845" s="41">
        <v>23.165999999999997</v>
      </c>
      <c r="M2845" s="41" t="s">
        <v>24</v>
      </c>
      <c r="N2845" s="41">
        <v>23.165999999999997</v>
      </c>
      <c r="O2845" s="41">
        <v>23.165999999999997</v>
      </c>
      <c r="P2845" s="41">
        <v>0</v>
      </c>
      <c r="S2845" s="5"/>
      <c r="T2845" s="1" t="s">
        <v>11320</v>
      </c>
    </row>
    <row r="2846" spans="1:20" x14ac:dyDescent="0.25">
      <c r="A2846" t="s">
        <v>11318</v>
      </c>
      <c r="C2846" t="s">
        <v>9360</v>
      </c>
      <c r="E2846" s="2">
        <v>45096</v>
      </c>
      <c r="F2846">
        <v>2023</v>
      </c>
      <c r="G2846" t="s">
        <v>4726</v>
      </c>
      <c r="H2846" t="s">
        <v>9224</v>
      </c>
      <c r="I2846" s="40" t="s">
        <v>9225</v>
      </c>
      <c r="J2846" s="41">
        <v>26.383719999999997</v>
      </c>
      <c r="M2846" s="41" t="s">
        <v>24</v>
      </c>
      <c r="N2846" s="41">
        <v>7.9151159999999994</v>
      </c>
      <c r="O2846" s="41">
        <v>7.9151159999999994</v>
      </c>
      <c r="P2846" s="41">
        <v>0</v>
      </c>
      <c r="R2846" s="38">
        <v>0.3</v>
      </c>
      <c r="S2846" s="5"/>
      <c r="T2846" s="1" t="s">
        <v>11319</v>
      </c>
    </row>
    <row r="2847" spans="1:20" x14ac:dyDescent="0.25">
      <c r="A2847" t="s">
        <v>11318</v>
      </c>
      <c r="C2847" t="s">
        <v>10147</v>
      </c>
      <c r="E2847" s="2">
        <v>44768</v>
      </c>
      <c r="F2847">
        <v>2022</v>
      </c>
      <c r="G2847" t="s">
        <v>9228</v>
      </c>
      <c r="H2847" t="s">
        <v>9218</v>
      </c>
      <c r="I2847" s="40" t="s">
        <v>9262</v>
      </c>
      <c r="J2847" s="41">
        <v>52.65</v>
      </c>
      <c r="M2847" s="41" t="s">
        <v>24</v>
      </c>
      <c r="N2847" s="41">
        <v>42.646499999999996</v>
      </c>
      <c r="O2847" s="41">
        <v>42.646499999999996</v>
      </c>
      <c r="P2847" s="41">
        <v>0</v>
      </c>
      <c r="S2847" s="5"/>
      <c r="T2847" s="1" t="s">
        <v>11320</v>
      </c>
    </row>
    <row r="2848" spans="1:20" x14ac:dyDescent="0.25">
      <c r="A2848" t="s">
        <v>11318</v>
      </c>
      <c r="C2848" t="s">
        <v>10320</v>
      </c>
      <c r="E2848" s="2">
        <v>44914</v>
      </c>
      <c r="F2848">
        <v>2022</v>
      </c>
      <c r="G2848" t="s">
        <v>9638</v>
      </c>
      <c r="H2848" t="s">
        <v>318</v>
      </c>
      <c r="I2848" s="46" t="s">
        <v>361</v>
      </c>
      <c r="J2848" s="41">
        <v>317.90069999999997</v>
      </c>
      <c r="M2848" s="41" t="s">
        <v>25</v>
      </c>
      <c r="N2848" s="41">
        <v>15.900299999999998</v>
      </c>
      <c r="O2848" s="41">
        <v>0</v>
      </c>
      <c r="P2848" s="41">
        <v>15.900299999999998</v>
      </c>
      <c r="S2848" s="5"/>
      <c r="T2848" s="1" t="s">
        <v>11320</v>
      </c>
    </row>
    <row r="2849" spans="1:20" x14ac:dyDescent="0.25">
      <c r="A2849" t="s">
        <v>11318</v>
      </c>
      <c r="C2849" t="s">
        <v>9500</v>
      </c>
      <c r="E2849" s="2">
        <v>45267</v>
      </c>
      <c r="F2849">
        <v>2023</v>
      </c>
      <c r="G2849" t="s">
        <v>7066</v>
      </c>
      <c r="H2849" t="s">
        <v>9229</v>
      </c>
      <c r="I2849" s="40" t="s">
        <v>9256</v>
      </c>
      <c r="J2849" s="41">
        <v>49.929582342484203</v>
      </c>
      <c r="M2849" s="41" t="s">
        <v>72</v>
      </c>
      <c r="N2849" s="41">
        <v>25.963382818092001</v>
      </c>
      <c r="O2849" s="41">
        <v>22.468312054118432</v>
      </c>
      <c r="P2849" s="41">
        <v>3.4950707639735699</v>
      </c>
      <c r="R2849" s="38">
        <v>0.52</v>
      </c>
      <c r="S2849" s="5"/>
      <c r="T2849" s="1" t="s">
        <v>11319</v>
      </c>
    </row>
    <row r="2850" spans="1:20" x14ac:dyDescent="0.25">
      <c r="A2850" t="s">
        <v>11318</v>
      </c>
      <c r="C2850" t="s">
        <v>10948</v>
      </c>
      <c r="E2850" s="2">
        <v>44547</v>
      </c>
      <c r="F2850">
        <v>2021</v>
      </c>
      <c r="G2850" t="s">
        <v>6521</v>
      </c>
      <c r="H2850" t="s">
        <v>10711</v>
      </c>
      <c r="I2850" s="40" t="s">
        <v>84</v>
      </c>
      <c r="J2850" s="41">
        <v>33.352139999999999</v>
      </c>
      <c r="M2850" s="41" t="s">
        <v>24</v>
      </c>
      <c r="N2850" s="41">
        <v>18.686660000000003</v>
      </c>
      <c r="O2850" s="41">
        <v>18.686660000000003</v>
      </c>
      <c r="P2850" s="41">
        <v>0</v>
      </c>
      <c r="S2850" s="5"/>
      <c r="T2850" s="1" t="s">
        <v>11321</v>
      </c>
    </row>
    <row r="2851" spans="1:20" x14ac:dyDescent="0.25">
      <c r="A2851" t="s">
        <v>11318</v>
      </c>
      <c r="C2851" t="s">
        <v>10948</v>
      </c>
      <c r="E2851" s="2">
        <v>44547</v>
      </c>
      <c r="F2851">
        <v>2021</v>
      </c>
      <c r="G2851" t="s">
        <v>9639</v>
      </c>
      <c r="H2851" t="s">
        <v>10711</v>
      </c>
      <c r="I2851" s="40" t="s">
        <v>84</v>
      </c>
      <c r="J2851" s="41">
        <v>8.3971700000000009</v>
      </c>
      <c r="M2851" s="41" t="s">
        <v>24</v>
      </c>
      <c r="N2851" s="41">
        <v>4.7308000000000003</v>
      </c>
      <c r="O2851" s="41">
        <v>4.7308000000000003</v>
      </c>
      <c r="P2851" s="41">
        <v>0</v>
      </c>
      <c r="S2851" s="5"/>
      <c r="T2851" s="1" t="s">
        <v>11321</v>
      </c>
    </row>
    <row r="2852" spans="1:20" x14ac:dyDescent="0.25">
      <c r="A2852" t="s">
        <v>11318</v>
      </c>
      <c r="C2852" t="s">
        <v>10278</v>
      </c>
      <c r="E2852" s="2">
        <v>44889</v>
      </c>
      <c r="F2852">
        <v>2022</v>
      </c>
      <c r="G2852" t="s">
        <v>88</v>
      </c>
      <c r="H2852" t="s">
        <v>9452</v>
      </c>
      <c r="I2852" s="40" t="s">
        <v>9240</v>
      </c>
      <c r="J2852" s="41">
        <v>40.435199999999995</v>
      </c>
      <c r="M2852" s="41" t="s">
        <v>24</v>
      </c>
      <c r="N2852" s="41">
        <v>16.847999999999999</v>
      </c>
      <c r="O2852" s="41">
        <v>16.847999999999999</v>
      </c>
      <c r="P2852" s="41">
        <v>0</v>
      </c>
      <c r="S2852" s="5"/>
      <c r="T2852" s="1" t="s">
        <v>11320</v>
      </c>
    </row>
    <row r="2853" spans="1:20" x14ac:dyDescent="0.25">
      <c r="A2853" t="s">
        <v>11318</v>
      </c>
      <c r="C2853" t="s">
        <v>10898</v>
      </c>
      <c r="E2853" s="2">
        <v>44223</v>
      </c>
      <c r="F2853">
        <v>2021</v>
      </c>
      <c r="G2853" t="s">
        <v>9276</v>
      </c>
      <c r="H2853" t="s">
        <v>9224</v>
      </c>
      <c r="I2853" s="40" t="s">
        <v>9225</v>
      </c>
      <c r="J2853" s="41">
        <v>59.135000000000005</v>
      </c>
      <c r="M2853" s="41" t="s">
        <v>24</v>
      </c>
      <c r="N2853" s="41">
        <v>5.9135000000000009</v>
      </c>
      <c r="O2853" s="41">
        <v>5.9135000000000009</v>
      </c>
      <c r="P2853" s="41">
        <v>0</v>
      </c>
      <c r="S2853" s="5"/>
      <c r="T2853" s="1" t="s">
        <v>11321</v>
      </c>
    </row>
    <row r="2854" spans="1:20" x14ac:dyDescent="0.25">
      <c r="A2854" t="s">
        <v>11318</v>
      </c>
      <c r="C2854" t="s">
        <v>10211</v>
      </c>
      <c r="E2854" s="2">
        <v>44539</v>
      </c>
      <c r="F2854">
        <v>2021</v>
      </c>
      <c r="G2854" t="s">
        <v>9276</v>
      </c>
      <c r="H2854" t="s">
        <v>9224</v>
      </c>
      <c r="I2854" s="40" t="s">
        <v>9225</v>
      </c>
      <c r="J2854" s="41">
        <v>47.308000000000007</v>
      </c>
      <c r="M2854" s="41" t="s">
        <v>24</v>
      </c>
      <c r="N2854" s="41">
        <v>11.827000000000002</v>
      </c>
      <c r="O2854" s="41">
        <v>11.827000000000002</v>
      </c>
      <c r="P2854" s="41">
        <v>0</v>
      </c>
      <c r="S2854" s="5"/>
      <c r="T2854" s="1" t="s">
        <v>11321</v>
      </c>
    </row>
    <row r="2855" spans="1:20" x14ac:dyDescent="0.25">
      <c r="A2855" t="s">
        <v>11318</v>
      </c>
      <c r="C2855" t="s">
        <v>10211</v>
      </c>
      <c r="E2855" s="2">
        <v>44888</v>
      </c>
      <c r="F2855">
        <v>2022</v>
      </c>
      <c r="G2855" t="s">
        <v>9276</v>
      </c>
      <c r="H2855" t="s">
        <v>9224</v>
      </c>
      <c r="I2855" s="40" t="s">
        <v>9225</v>
      </c>
      <c r="J2855" s="41">
        <v>52.65</v>
      </c>
      <c r="M2855" s="41" t="s">
        <v>24</v>
      </c>
      <c r="N2855" s="41">
        <v>15.794999999999998</v>
      </c>
      <c r="O2855" s="41">
        <v>15.794999999999998</v>
      </c>
      <c r="P2855" s="41">
        <v>0</v>
      </c>
      <c r="S2855" s="5"/>
      <c r="T2855" s="1" t="s">
        <v>11320</v>
      </c>
    </row>
    <row r="2856" spans="1:20" x14ac:dyDescent="0.25">
      <c r="A2856" t="s">
        <v>11318</v>
      </c>
      <c r="C2856" t="s">
        <v>10221</v>
      </c>
      <c r="E2856" s="2">
        <v>44897</v>
      </c>
      <c r="F2856">
        <v>2022</v>
      </c>
      <c r="G2856" t="s">
        <v>768</v>
      </c>
      <c r="H2856" t="s">
        <v>9452</v>
      </c>
      <c r="I2856" s="40" t="s">
        <v>9262</v>
      </c>
      <c r="J2856" s="41">
        <v>31.589999999999996</v>
      </c>
      <c r="M2856" s="41" t="s">
        <v>24</v>
      </c>
      <c r="N2856" s="41">
        <v>31.589999999999996</v>
      </c>
      <c r="O2856" s="41">
        <v>31.589999999999996</v>
      </c>
      <c r="P2856" s="41">
        <v>0</v>
      </c>
      <c r="S2856" s="5"/>
      <c r="T2856" s="1" t="s">
        <v>11320</v>
      </c>
    </row>
    <row r="2857" spans="1:20" x14ac:dyDescent="0.25">
      <c r="A2857" t="s">
        <v>11318</v>
      </c>
      <c r="C2857" t="s">
        <v>10101</v>
      </c>
      <c r="E2857" s="2">
        <v>44635</v>
      </c>
      <c r="F2857">
        <v>2022</v>
      </c>
      <c r="G2857" t="s">
        <v>9273</v>
      </c>
      <c r="H2857" t="s">
        <v>9218</v>
      </c>
      <c r="I2857" s="40" t="s">
        <v>361</v>
      </c>
      <c r="J2857" s="41">
        <v>21.06</v>
      </c>
      <c r="M2857" s="41" t="s">
        <v>24</v>
      </c>
      <c r="N2857" s="41">
        <v>0.63179999999999992</v>
      </c>
      <c r="O2857" s="41">
        <v>0.63179999999999992</v>
      </c>
      <c r="P2857" s="41">
        <v>0</v>
      </c>
      <c r="S2857" s="5"/>
      <c r="T2857" s="1" t="s">
        <v>11320</v>
      </c>
    </row>
    <row r="2858" spans="1:20" x14ac:dyDescent="0.25">
      <c r="A2858" t="s">
        <v>11318</v>
      </c>
      <c r="C2858" t="s">
        <v>10865</v>
      </c>
      <c r="E2858" s="2">
        <v>44253</v>
      </c>
      <c r="F2858">
        <v>2021</v>
      </c>
      <c r="G2858" t="s">
        <v>329</v>
      </c>
      <c r="H2858" t="s">
        <v>9224</v>
      </c>
      <c r="I2858" s="46" t="s">
        <v>9225</v>
      </c>
      <c r="J2858" s="41">
        <v>2.9567500000000004</v>
      </c>
      <c r="M2858" s="41" t="s">
        <v>11395</v>
      </c>
      <c r="N2858" s="41">
        <v>0</v>
      </c>
      <c r="O2858" s="41">
        <v>0</v>
      </c>
      <c r="P2858" s="41">
        <v>0</v>
      </c>
      <c r="S2858" s="5"/>
      <c r="T2858" s="1" t="s">
        <v>11321</v>
      </c>
    </row>
    <row r="2859" spans="1:20" x14ac:dyDescent="0.25">
      <c r="A2859" t="s">
        <v>11318</v>
      </c>
      <c r="C2859" t="s">
        <v>10865</v>
      </c>
      <c r="E2859" s="2">
        <v>44477</v>
      </c>
      <c r="F2859">
        <v>2021</v>
      </c>
      <c r="G2859" t="s">
        <v>329</v>
      </c>
      <c r="H2859" t="s">
        <v>9224</v>
      </c>
      <c r="I2859" s="46" t="s">
        <v>9225</v>
      </c>
      <c r="J2859" s="41">
        <v>7.0962000000000005</v>
      </c>
      <c r="M2859" s="41" t="s">
        <v>24</v>
      </c>
      <c r="N2859" s="41">
        <v>0.11827000000000001</v>
      </c>
      <c r="O2859" s="41">
        <v>0.11827000000000001</v>
      </c>
      <c r="P2859" s="41">
        <v>0</v>
      </c>
      <c r="S2859" s="5"/>
      <c r="T2859" s="1" t="s">
        <v>11321</v>
      </c>
    </row>
    <row r="2860" spans="1:20" x14ac:dyDescent="0.25">
      <c r="A2860" t="s">
        <v>11318</v>
      </c>
      <c r="C2860" t="s">
        <v>10093</v>
      </c>
      <c r="E2860" s="2">
        <v>44917</v>
      </c>
      <c r="F2860">
        <v>2022</v>
      </c>
      <c r="G2860" t="s">
        <v>329</v>
      </c>
      <c r="H2860" t="s">
        <v>9229</v>
      </c>
      <c r="I2860" s="40" t="s">
        <v>9234</v>
      </c>
      <c r="J2860" s="41">
        <v>21.06</v>
      </c>
      <c r="M2860" s="41" t="s">
        <v>72</v>
      </c>
      <c r="N2860" s="41">
        <v>11.898899999999999</v>
      </c>
      <c r="O2860" s="41">
        <v>2.9483999999999995</v>
      </c>
      <c r="P2860" s="41">
        <v>8.9504999999999999</v>
      </c>
      <c r="S2860" s="5"/>
      <c r="T2860" s="1" t="s">
        <v>11320</v>
      </c>
    </row>
    <row r="2861" spans="1:20" x14ac:dyDescent="0.25">
      <c r="A2861" t="s">
        <v>11318</v>
      </c>
      <c r="C2861" t="s">
        <v>10754</v>
      </c>
      <c r="E2861" s="2">
        <v>44454</v>
      </c>
      <c r="F2861">
        <v>2021</v>
      </c>
      <c r="G2861" t="s">
        <v>9276</v>
      </c>
      <c r="H2861" t="s">
        <v>9218</v>
      </c>
      <c r="I2861" s="40" t="s">
        <v>84</v>
      </c>
      <c r="J2861" s="41">
        <v>102.65836</v>
      </c>
      <c r="M2861" s="41" t="s">
        <v>24</v>
      </c>
      <c r="N2861" s="41">
        <v>102.65836</v>
      </c>
      <c r="O2861" s="41">
        <v>102.65836</v>
      </c>
      <c r="P2861" s="41">
        <v>0</v>
      </c>
      <c r="S2861" s="5"/>
      <c r="T2861" s="1" t="s">
        <v>11321</v>
      </c>
    </row>
    <row r="2862" spans="1:20" x14ac:dyDescent="0.25">
      <c r="A2862" t="s">
        <v>11318</v>
      </c>
      <c r="C2862" t="s">
        <v>9277</v>
      </c>
      <c r="E2862" s="2">
        <v>45107</v>
      </c>
      <c r="F2862">
        <v>2023</v>
      </c>
      <c r="G2862" t="s">
        <v>9276</v>
      </c>
      <c r="H2862" t="s">
        <v>9218</v>
      </c>
      <c r="I2862" s="40" t="s">
        <v>84</v>
      </c>
      <c r="J2862" s="41">
        <v>228.01372843731897</v>
      </c>
      <c r="M2862" s="41" t="s">
        <v>24</v>
      </c>
      <c r="N2862" s="41">
        <v>228.01372843731897</v>
      </c>
      <c r="O2862" s="41">
        <v>228.01372843731897</v>
      </c>
      <c r="P2862" s="41">
        <v>0</v>
      </c>
      <c r="R2862" s="38">
        <v>1</v>
      </c>
      <c r="S2862" s="5"/>
      <c r="T2862" s="1" t="s">
        <v>11319</v>
      </c>
    </row>
    <row r="2863" spans="1:20" x14ac:dyDescent="0.25">
      <c r="A2863" t="s">
        <v>11318</v>
      </c>
      <c r="C2863" t="s">
        <v>9277</v>
      </c>
      <c r="E2863" s="2">
        <v>45107</v>
      </c>
      <c r="F2863">
        <v>2023</v>
      </c>
      <c r="G2863" t="s">
        <v>9276</v>
      </c>
      <c r="H2863" t="s">
        <v>9218</v>
      </c>
      <c r="I2863" s="40" t="s">
        <v>84</v>
      </c>
      <c r="J2863" s="41">
        <v>178.90932261372498</v>
      </c>
      <c r="M2863" s="41" t="s">
        <v>24</v>
      </c>
      <c r="N2863" s="41">
        <v>178.90932261372498</v>
      </c>
      <c r="O2863" s="41">
        <v>178.90932261372498</v>
      </c>
      <c r="P2863" s="41">
        <v>0</v>
      </c>
      <c r="R2863" s="38">
        <v>1</v>
      </c>
      <c r="S2863" s="5"/>
      <c r="T2863" s="1" t="s">
        <v>11319</v>
      </c>
    </row>
    <row r="2864" spans="1:20" x14ac:dyDescent="0.25">
      <c r="A2864" t="s">
        <v>11318</v>
      </c>
      <c r="C2864" t="s">
        <v>9277</v>
      </c>
      <c r="E2864" s="2">
        <v>45107</v>
      </c>
      <c r="F2864">
        <v>2023</v>
      </c>
      <c r="G2864" t="s">
        <v>9276</v>
      </c>
      <c r="H2864" t="s">
        <v>9218</v>
      </c>
      <c r="I2864" s="40" t="s">
        <v>84</v>
      </c>
      <c r="J2864" s="41">
        <v>166.02116341960598</v>
      </c>
      <c r="M2864" s="41" t="s">
        <v>24</v>
      </c>
      <c r="N2864" s="41">
        <v>166.02116341960598</v>
      </c>
      <c r="O2864" s="41">
        <v>166.02116341960598</v>
      </c>
      <c r="P2864" s="41">
        <v>0</v>
      </c>
      <c r="R2864" s="38">
        <v>1</v>
      </c>
      <c r="S2864" s="5"/>
      <c r="T2864" s="1" t="s">
        <v>11319</v>
      </c>
    </row>
    <row r="2865" spans="1:20" x14ac:dyDescent="0.25">
      <c r="A2865" t="s">
        <v>11318</v>
      </c>
      <c r="C2865" t="s">
        <v>9277</v>
      </c>
      <c r="E2865" s="2">
        <v>45107</v>
      </c>
      <c r="F2865">
        <v>2023</v>
      </c>
      <c r="G2865" t="s">
        <v>9276</v>
      </c>
      <c r="H2865" t="s">
        <v>9218</v>
      </c>
      <c r="I2865" s="40" t="s">
        <v>84</v>
      </c>
      <c r="J2865" s="41">
        <v>168.01832429253298</v>
      </c>
      <c r="M2865" s="41" t="s">
        <v>24</v>
      </c>
      <c r="N2865" s="41">
        <v>168.01832429253298</v>
      </c>
      <c r="O2865" s="41">
        <v>168.01832429253298</v>
      </c>
      <c r="P2865" s="41">
        <v>0</v>
      </c>
      <c r="R2865" s="38">
        <v>1</v>
      </c>
      <c r="S2865" s="5"/>
      <c r="T2865" s="1" t="s">
        <v>11319</v>
      </c>
    </row>
    <row r="2866" spans="1:20" x14ac:dyDescent="0.25">
      <c r="A2866" t="s">
        <v>11318</v>
      </c>
      <c r="C2866" t="s">
        <v>9277</v>
      </c>
      <c r="E2866" s="2">
        <v>45107</v>
      </c>
      <c r="F2866">
        <v>2023</v>
      </c>
      <c r="G2866" t="s">
        <v>9276</v>
      </c>
      <c r="H2866" t="s">
        <v>9218</v>
      </c>
      <c r="I2866" s="40" t="s">
        <v>84</v>
      </c>
      <c r="J2866" s="41">
        <v>169.52586871928401</v>
      </c>
      <c r="M2866" s="41" t="s">
        <v>24</v>
      </c>
      <c r="N2866" s="41">
        <v>169.52586871928401</v>
      </c>
      <c r="O2866" s="41">
        <v>169.52586871928401</v>
      </c>
      <c r="P2866" s="41">
        <v>0</v>
      </c>
      <c r="R2866" s="38">
        <v>1</v>
      </c>
      <c r="S2866" s="5"/>
      <c r="T2866" s="1" t="s">
        <v>11319</v>
      </c>
    </row>
    <row r="2867" spans="1:20" x14ac:dyDescent="0.25">
      <c r="A2867" t="s">
        <v>11318</v>
      </c>
      <c r="C2867" t="s">
        <v>9277</v>
      </c>
      <c r="E2867" s="2">
        <v>45107</v>
      </c>
      <c r="F2867">
        <v>2023</v>
      </c>
      <c r="G2867" t="s">
        <v>9276</v>
      </c>
      <c r="H2867" t="s">
        <v>9218</v>
      </c>
      <c r="I2867" s="40" t="s">
        <v>84</v>
      </c>
      <c r="J2867" s="41">
        <v>170.78184031014698</v>
      </c>
      <c r="M2867" s="41" t="s">
        <v>24</v>
      </c>
      <c r="N2867" s="41">
        <v>170.78184031014698</v>
      </c>
      <c r="O2867" s="41">
        <v>170.78184031014698</v>
      </c>
      <c r="P2867" s="41">
        <v>0</v>
      </c>
      <c r="R2867" s="38">
        <v>1</v>
      </c>
      <c r="S2867" s="5"/>
      <c r="T2867" s="1" t="s">
        <v>11319</v>
      </c>
    </row>
    <row r="2868" spans="1:20" x14ac:dyDescent="0.25">
      <c r="A2868" t="s">
        <v>11318</v>
      </c>
      <c r="C2868" t="s">
        <v>9277</v>
      </c>
      <c r="E2868" s="2">
        <v>45107</v>
      </c>
      <c r="F2868">
        <v>2023</v>
      </c>
      <c r="G2868" t="s">
        <v>9276</v>
      </c>
      <c r="H2868" t="s">
        <v>9218</v>
      </c>
      <c r="I2868" s="40" t="s">
        <v>84</v>
      </c>
      <c r="J2868" s="41">
        <v>172.21169515929498</v>
      </c>
      <c r="M2868" s="41" t="s">
        <v>24</v>
      </c>
      <c r="N2868" s="41">
        <v>172.21169515929498</v>
      </c>
      <c r="O2868" s="41">
        <v>172.21169515929498</v>
      </c>
      <c r="P2868" s="41">
        <v>0</v>
      </c>
      <c r="R2868" s="38">
        <v>1</v>
      </c>
      <c r="S2868" s="5"/>
      <c r="T2868" s="1" t="s">
        <v>11319</v>
      </c>
    </row>
    <row r="2869" spans="1:20" x14ac:dyDescent="0.25">
      <c r="A2869" t="s">
        <v>11318</v>
      </c>
      <c r="C2869" t="s">
        <v>9388</v>
      </c>
      <c r="E2869" s="2">
        <v>45015</v>
      </c>
      <c r="F2869">
        <v>2023</v>
      </c>
      <c r="G2869" t="s">
        <v>9276</v>
      </c>
      <c r="H2869" t="s">
        <v>9218</v>
      </c>
      <c r="I2869" s="40" t="s">
        <v>9256</v>
      </c>
      <c r="J2869" s="41">
        <v>324.39</v>
      </c>
      <c r="M2869" s="41" t="s">
        <v>72</v>
      </c>
      <c r="N2869" s="41">
        <v>112.88772</v>
      </c>
      <c r="O2869" s="41">
        <v>88.55847</v>
      </c>
      <c r="P2869" s="41">
        <v>24.329249999999998</v>
      </c>
      <c r="R2869" s="38">
        <v>0.34799999999999998</v>
      </c>
      <c r="S2869" s="5"/>
      <c r="T2869" s="1" t="s">
        <v>11319</v>
      </c>
    </row>
    <row r="2870" spans="1:20" x14ac:dyDescent="0.25">
      <c r="A2870" t="s">
        <v>11318</v>
      </c>
      <c r="C2870" t="s">
        <v>10880</v>
      </c>
      <c r="E2870" s="2">
        <v>44547</v>
      </c>
      <c r="F2870">
        <v>2021</v>
      </c>
      <c r="G2870" t="s">
        <v>9387</v>
      </c>
      <c r="H2870" t="s">
        <v>10711</v>
      </c>
      <c r="I2870" s="40" t="s">
        <v>9256</v>
      </c>
      <c r="J2870" s="41">
        <v>17.740500000000001</v>
      </c>
      <c r="M2870" s="41" t="s">
        <v>25</v>
      </c>
      <c r="N2870" s="41">
        <v>15.966450000000002</v>
      </c>
      <c r="O2870" s="41">
        <v>0</v>
      </c>
      <c r="P2870" s="41">
        <v>15.966450000000002</v>
      </c>
      <c r="S2870" s="5"/>
      <c r="T2870" s="1" t="s">
        <v>11321</v>
      </c>
    </row>
    <row r="2871" spans="1:20" x14ac:dyDescent="0.25">
      <c r="A2871" t="s">
        <v>11318</v>
      </c>
      <c r="C2871" t="s">
        <v>10365</v>
      </c>
      <c r="E2871" s="2">
        <v>44918</v>
      </c>
      <c r="F2871">
        <v>2022</v>
      </c>
      <c r="G2871" t="s">
        <v>9451</v>
      </c>
      <c r="H2871" t="s">
        <v>9452</v>
      </c>
      <c r="I2871" s="46" t="s">
        <v>9240</v>
      </c>
      <c r="J2871" s="41">
        <v>63.179999999999993</v>
      </c>
      <c r="M2871" s="41" t="s">
        <v>24</v>
      </c>
      <c r="N2871" s="41">
        <v>15.794999999999998</v>
      </c>
      <c r="O2871" s="41">
        <v>15.794999999999998</v>
      </c>
      <c r="P2871" s="41">
        <v>0</v>
      </c>
      <c r="S2871" s="5"/>
      <c r="T2871" s="1" t="s">
        <v>11320</v>
      </c>
    </row>
    <row r="2872" spans="1:20" x14ac:dyDescent="0.25">
      <c r="A2872" t="s">
        <v>11318</v>
      </c>
      <c r="C2872" t="s">
        <v>10365</v>
      </c>
      <c r="E2872" s="2">
        <v>44918</v>
      </c>
      <c r="F2872">
        <v>2022</v>
      </c>
      <c r="G2872" t="s">
        <v>9638</v>
      </c>
      <c r="H2872" t="s">
        <v>9452</v>
      </c>
      <c r="I2872" s="46" t="s">
        <v>9240</v>
      </c>
      <c r="J2872" s="41">
        <v>126.35999999999999</v>
      </c>
      <c r="M2872" s="41" t="s">
        <v>24</v>
      </c>
      <c r="N2872" s="41">
        <v>31.589999999999996</v>
      </c>
      <c r="O2872" s="41">
        <v>31.589999999999996</v>
      </c>
      <c r="P2872" s="41">
        <v>0</v>
      </c>
      <c r="S2872" s="5"/>
      <c r="T2872" s="1" t="s">
        <v>11320</v>
      </c>
    </row>
    <row r="2873" spans="1:20" x14ac:dyDescent="0.25">
      <c r="A2873" t="s">
        <v>11318</v>
      </c>
      <c r="C2873" t="s">
        <v>10365</v>
      </c>
      <c r="E2873" s="2">
        <v>44918</v>
      </c>
      <c r="F2873">
        <v>2022</v>
      </c>
      <c r="G2873" t="s">
        <v>9639</v>
      </c>
      <c r="H2873" t="s">
        <v>9452</v>
      </c>
      <c r="I2873" s="46" t="s">
        <v>9240</v>
      </c>
      <c r="J2873" s="41">
        <v>63.179999999999993</v>
      </c>
      <c r="M2873" s="41" t="s">
        <v>24</v>
      </c>
      <c r="N2873" s="41">
        <v>15.794999999999998</v>
      </c>
      <c r="O2873" s="41">
        <v>15.794999999999998</v>
      </c>
      <c r="P2873" s="41">
        <v>0</v>
      </c>
      <c r="S2873" s="5"/>
      <c r="T2873" s="1" t="s">
        <v>11320</v>
      </c>
    </row>
    <row r="2874" spans="1:20" x14ac:dyDescent="0.25">
      <c r="A2874" t="s">
        <v>11318</v>
      </c>
      <c r="C2874" t="s">
        <v>10365</v>
      </c>
      <c r="E2874" s="2">
        <v>44918</v>
      </c>
      <c r="F2874">
        <v>2022</v>
      </c>
      <c r="G2874" t="s">
        <v>10049</v>
      </c>
      <c r="H2874" t="s">
        <v>9452</v>
      </c>
      <c r="I2874" s="46" t="s">
        <v>9240</v>
      </c>
      <c r="J2874" s="41">
        <v>63.179999999999993</v>
      </c>
      <c r="M2874" s="41" t="s">
        <v>24</v>
      </c>
      <c r="N2874" s="41">
        <v>15.794999999999998</v>
      </c>
      <c r="O2874" s="41">
        <v>15.794999999999998</v>
      </c>
      <c r="P2874" s="41">
        <v>0</v>
      </c>
      <c r="S2874" s="5"/>
      <c r="T2874" s="1" t="s">
        <v>11320</v>
      </c>
    </row>
    <row r="2875" spans="1:20" x14ac:dyDescent="0.25">
      <c r="A2875" t="s">
        <v>11318</v>
      </c>
      <c r="C2875" t="s">
        <v>10061</v>
      </c>
      <c r="E2875" s="2">
        <v>44712</v>
      </c>
      <c r="F2875">
        <v>2022</v>
      </c>
      <c r="G2875" t="s">
        <v>9228</v>
      </c>
      <c r="H2875" t="s">
        <v>9218</v>
      </c>
      <c r="I2875" s="40" t="s">
        <v>141</v>
      </c>
      <c r="J2875" s="41">
        <v>78.974999999999994</v>
      </c>
      <c r="M2875" s="41" t="s">
        <v>24</v>
      </c>
      <c r="N2875" s="41">
        <v>78.974999999999994</v>
      </c>
      <c r="O2875" s="41">
        <v>78.974999999999994</v>
      </c>
      <c r="P2875" s="41">
        <v>0</v>
      </c>
      <c r="S2875" s="5"/>
      <c r="T2875" s="1" t="s">
        <v>11320</v>
      </c>
    </row>
    <row r="2876" spans="1:20" x14ac:dyDescent="0.25">
      <c r="A2876" t="s">
        <v>11318</v>
      </c>
      <c r="C2876" t="s">
        <v>10345</v>
      </c>
      <c r="E2876" s="2">
        <v>44873</v>
      </c>
      <c r="F2876">
        <v>2022</v>
      </c>
      <c r="G2876" t="s">
        <v>7066</v>
      </c>
      <c r="H2876" t="s">
        <v>9229</v>
      </c>
      <c r="I2876" s="40" t="s">
        <v>84</v>
      </c>
      <c r="J2876" s="41">
        <v>9.687599999999998</v>
      </c>
      <c r="M2876" s="41" t="s">
        <v>24</v>
      </c>
      <c r="N2876" s="41">
        <v>3.4748999999999994</v>
      </c>
      <c r="O2876" s="41">
        <v>3.4748999999999994</v>
      </c>
      <c r="P2876" s="41">
        <v>0</v>
      </c>
      <c r="S2876" s="5"/>
      <c r="T2876" s="1" t="s">
        <v>11320</v>
      </c>
    </row>
    <row r="2877" spans="1:20" x14ac:dyDescent="0.25">
      <c r="A2877" t="s">
        <v>11318</v>
      </c>
      <c r="C2877" t="s">
        <v>9449</v>
      </c>
      <c r="E2877" s="2">
        <v>45104</v>
      </c>
      <c r="F2877">
        <v>2023</v>
      </c>
      <c r="G2877" t="s">
        <v>9228</v>
      </c>
      <c r="H2877" t="s">
        <v>9218</v>
      </c>
      <c r="I2877" s="40" t="s">
        <v>84</v>
      </c>
      <c r="J2877" s="41">
        <v>1081.3</v>
      </c>
      <c r="M2877" s="41" t="s">
        <v>24</v>
      </c>
      <c r="N2877" s="41">
        <v>1081.3</v>
      </c>
      <c r="O2877" s="41">
        <v>1081.3</v>
      </c>
      <c r="P2877" s="41">
        <v>0</v>
      </c>
      <c r="R2877" s="38">
        <v>1</v>
      </c>
      <c r="S2877" s="5"/>
      <c r="T2877" s="1" t="s">
        <v>11319</v>
      </c>
    </row>
    <row r="2878" spans="1:20" x14ac:dyDescent="0.25">
      <c r="A2878" t="s">
        <v>11318</v>
      </c>
      <c r="C2878" t="s">
        <v>10882</v>
      </c>
      <c r="E2878" s="2">
        <v>44453</v>
      </c>
      <c r="F2878">
        <v>2021</v>
      </c>
      <c r="G2878" t="s">
        <v>9292</v>
      </c>
      <c r="H2878" t="s">
        <v>9218</v>
      </c>
      <c r="I2878" s="46" t="s">
        <v>84</v>
      </c>
      <c r="J2878" s="41">
        <v>82.789000000000001</v>
      </c>
      <c r="M2878" s="41" t="s">
        <v>24</v>
      </c>
      <c r="N2878" s="41">
        <v>82.789000000000001</v>
      </c>
      <c r="O2878" s="41">
        <v>82.789000000000001</v>
      </c>
      <c r="P2878" s="41">
        <v>0</v>
      </c>
      <c r="S2878" s="5"/>
      <c r="T2878" s="1" t="s">
        <v>11321</v>
      </c>
    </row>
    <row r="2879" spans="1:20" x14ac:dyDescent="0.25">
      <c r="A2879" t="s">
        <v>11318</v>
      </c>
      <c r="C2879" t="s">
        <v>10827</v>
      </c>
      <c r="E2879" s="2">
        <v>44559</v>
      </c>
      <c r="F2879">
        <v>2021</v>
      </c>
      <c r="G2879" t="s">
        <v>9364</v>
      </c>
      <c r="H2879" t="s">
        <v>9224</v>
      </c>
      <c r="I2879" s="40" t="s">
        <v>9225</v>
      </c>
      <c r="J2879" s="41">
        <v>177.405</v>
      </c>
      <c r="M2879" s="41" t="s">
        <v>24</v>
      </c>
      <c r="N2879" s="41">
        <v>1.7740500000000001</v>
      </c>
      <c r="O2879" s="41">
        <v>1.7740500000000001</v>
      </c>
      <c r="P2879" s="41">
        <v>0</v>
      </c>
      <c r="S2879" s="5"/>
      <c r="T2879" s="1" t="s">
        <v>11321</v>
      </c>
    </row>
    <row r="2880" spans="1:20" x14ac:dyDescent="0.25">
      <c r="A2880" t="s">
        <v>11318</v>
      </c>
      <c r="C2880" t="s">
        <v>10084</v>
      </c>
      <c r="E2880" s="2">
        <v>44341</v>
      </c>
      <c r="F2880">
        <v>2021</v>
      </c>
      <c r="G2880" t="s">
        <v>9364</v>
      </c>
      <c r="H2880" t="s">
        <v>9224</v>
      </c>
      <c r="I2880" s="40" t="s">
        <v>9225</v>
      </c>
      <c r="J2880" s="41">
        <v>118.27000000000001</v>
      </c>
      <c r="M2880" s="41" t="s">
        <v>24</v>
      </c>
      <c r="N2880" s="41">
        <v>39.0291</v>
      </c>
      <c r="O2880" s="41">
        <v>39.0291</v>
      </c>
      <c r="P2880" s="41">
        <v>0</v>
      </c>
      <c r="S2880" s="5"/>
      <c r="T2880" s="1" t="s">
        <v>11321</v>
      </c>
    </row>
    <row r="2881" spans="1:20" x14ac:dyDescent="0.25">
      <c r="A2881" t="s">
        <v>11318</v>
      </c>
      <c r="C2881" t="s">
        <v>10084</v>
      </c>
      <c r="E2881" s="2">
        <v>44410</v>
      </c>
      <c r="F2881">
        <v>2021</v>
      </c>
      <c r="G2881" t="s">
        <v>9364</v>
      </c>
      <c r="H2881" t="s">
        <v>9224</v>
      </c>
      <c r="I2881" s="40" t="s">
        <v>9225</v>
      </c>
      <c r="J2881" s="41">
        <v>118.27000000000001</v>
      </c>
      <c r="M2881" s="41" t="s">
        <v>24</v>
      </c>
      <c r="N2881" s="41">
        <v>39.0291</v>
      </c>
      <c r="O2881" s="41">
        <v>39.0291</v>
      </c>
      <c r="P2881" s="41">
        <v>0</v>
      </c>
      <c r="S2881" s="5"/>
      <c r="T2881" s="1" t="s">
        <v>11321</v>
      </c>
    </row>
    <row r="2882" spans="1:20" x14ac:dyDescent="0.25">
      <c r="A2882" t="s">
        <v>11318</v>
      </c>
      <c r="C2882" t="s">
        <v>10084</v>
      </c>
      <c r="E2882" s="2">
        <v>44908</v>
      </c>
      <c r="F2882">
        <v>2022</v>
      </c>
      <c r="G2882" t="s">
        <v>9364</v>
      </c>
      <c r="H2882" t="s">
        <v>9224</v>
      </c>
      <c r="I2882" s="40" t="s">
        <v>9225</v>
      </c>
      <c r="J2882" s="41">
        <v>210.6</v>
      </c>
      <c r="M2882" s="41" t="s">
        <v>24</v>
      </c>
      <c r="N2882" s="41">
        <v>69.49799999999999</v>
      </c>
      <c r="O2882" s="41">
        <v>69.49799999999999</v>
      </c>
      <c r="P2882" s="41">
        <v>0</v>
      </c>
      <c r="S2882" s="5"/>
      <c r="T2882" s="1" t="s">
        <v>11320</v>
      </c>
    </row>
    <row r="2883" spans="1:20" x14ac:dyDescent="0.25">
      <c r="A2883" t="s">
        <v>11318</v>
      </c>
      <c r="C2883" t="s">
        <v>10084</v>
      </c>
      <c r="E2883" s="2">
        <v>44915</v>
      </c>
      <c r="F2883">
        <v>2022</v>
      </c>
      <c r="G2883" t="s">
        <v>9364</v>
      </c>
      <c r="H2883" t="s">
        <v>9224</v>
      </c>
      <c r="I2883" s="40" t="s">
        <v>9225</v>
      </c>
      <c r="J2883" s="41">
        <v>315.89999999999998</v>
      </c>
      <c r="M2883" s="41" t="s">
        <v>24</v>
      </c>
      <c r="N2883" s="41">
        <v>104.247</v>
      </c>
      <c r="O2883" s="41">
        <v>104.247</v>
      </c>
      <c r="P2883" s="41">
        <v>0</v>
      </c>
      <c r="S2883" s="5"/>
      <c r="T2883" s="1" t="s">
        <v>11320</v>
      </c>
    </row>
    <row r="2884" spans="1:20" x14ac:dyDescent="0.25">
      <c r="A2884" t="s">
        <v>11318</v>
      </c>
      <c r="C2884" t="s">
        <v>9937</v>
      </c>
      <c r="E2884" s="2">
        <v>45188</v>
      </c>
      <c r="F2884">
        <v>2023</v>
      </c>
      <c r="G2884" t="s">
        <v>9364</v>
      </c>
      <c r="H2884" t="s">
        <v>9224</v>
      </c>
      <c r="I2884" s="40" t="s">
        <v>9225</v>
      </c>
      <c r="J2884" s="41">
        <v>432.52</v>
      </c>
      <c r="M2884" s="41" t="s">
        <v>24</v>
      </c>
      <c r="N2884" s="41">
        <v>4.3251999999999997</v>
      </c>
      <c r="O2884" s="41">
        <v>4.3251999999999997</v>
      </c>
      <c r="P2884" s="41">
        <v>0</v>
      </c>
      <c r="R2884" s="38">
        <v>0.01</v>
      </c>
      <c r="S2884" s="5"/>
      <c r="T2884" s="1" t="s">
        <v>11319</v>
      </c>
    </row>
    <row r="2885" spans="1:20" x14ac:dyDescent="0.25">
      <c r="A2885" t="s">
        <v>11318</v>
      </c>
      <c r="C2885" t="s">
        <v>10117</v>
      </c>
      <c r="E2885" s="2">
        <v>44881</v>
      </c>
      <c r="F2885">
        <v>2022</v>
      </c>
      <c r="G2885" t="s">
        <v>9364</v>
      </c>
      <c r="H2885" t="s">
        <v>9218</v>
      </c>
      <c r="I2885" s="40" t="s">
        <v>9240</v>
      </c>
      <c r="J2885" s="41">
        <v>84.977099999999993</v>
      </c>
      <c r="M2885" s="41" t="s">
        <v>72</v>
      </c>
      <c r="N2885" s="41">
        <v>52.65</v>
      </c>
      <c r="O2885" s="41">
        <v>51.070499999999996</v>
      </c>
      <c r="P2885" s="41">
        <v>1.5794999999999999</v>
      </c>
      <c r="S2885" s="5"/>
      <c r="T2885" s="1" t="s">
        <v>11320</v>
      </c>
    </row>
    <row r="2886" spans="1:20" x14ac:dyDescent="0.25">
      <c r="A2886" t="s">
        <v>11318</v>
      </c>
      <c r="C2886" t="s">
        <v>9478</v>
      </c>
      <c r="E2886" s="2">
        <v>45086</v>
      </c>
      <c r="F2886">
        <v>2023</v>
      </c>
      <c r="G2886" t="s">
        <v>6387</v>
      </c>
      <c r="H2886" t="s">
        <v>9224</v>
      </c>
      <c r="I2886" s="40" t="s">
        <v>9225</v>
      </c>
      <c r="J2886" s="41">
        <v>10.812999999999999</v>
      </c>
      <c r="M2886" s="41" t="s">
        <v>72</v>
      </c>
      <c r="N2886" s="41">
        <v>3.2439</v>
      </c>
      <c r="O2886" s="41">
        <v>1.62195</v>
      </c>
      <c r="P2886" s="41">
        <v>1.62195</v>
      </c>
      <c r="R2886" s="38">
        <v>0.3</v>
      </c>
      <c r="S2886" s="5"/>
      <c r="T2886" s="1" t="s">
        <v>11319</v>
      </c>
    </row>
    <row r="2887" spans="1:20" x14ac:dyDescent="0.25">
      <c r="A2887" t="s">
        <v>11318</v>
      </c>
      <c r="C2887" t="s">
        <v>10281</v>
      </c>
      <c r="E2887" s="2">
        <v>44895</v>
      </c>
      <c r="F2887">
        <v>2022</v>
      </c>
      <c r="G2887" t="s">
        <v>9243</v>
      </c>
      <c r="H2887" t="s">
        <v>9218</v>
      </c>
      <c r="I2887" s="40" t="s">
        <v>9240</v>
      </c>
      <c r="J2887" s="41">
        <v>36.854999999999997</v>
      </c>
      <c r="M2887" s="41" t="s">
        <v>24</v>
      </c>
      <c r="N2887" s="41">
        <v>29.168099999999999</v>
      </c>
      <c r="O2887" s="41">
        <v>29.168099999999999</v>
      </c>
      <c r="P2887" s="41">
        <v>0</v>
      </c>
      <c r="S2887" s="5"/>
      <c r="T2887" s="1" t="s">
        <v>11320</v>
      </c>
    </row>
    <row r="2888" spans="1:20" x14ac:dyDescent="0.25">
      <c r="A2888" t="s">
        <v>11318</v>
      </c>
      <c r="C2888" t="s">
        <v>10866</v>
      </c>
      <c r="E2888" s="2">
        <v>44553</v>
      </c>
      <c r="F2888">
        <v>2021</v>
      </c>
      <c r="G2888" t="s">
        <v>768</v>
      </c>
      <c r="H2888" t="s">
        <v>9218</v>
      </c>
      <c r="I2888" s="46" t="s">
        <v>84</v>
      </c>
      <c r="J2888" s="41">
        <v>23.654000000000003</v>
      </c>
      <c r="M2888" s="41" t="s">
        <v>24</v>
      </c>
      <c r="N2888" s="41">
        <v>23.654000000000003</v>
      </c>
      <c r="O2888" s="41">
        <v>23.654000000000003</v>
      </c>
      <c r="P2888" s="41">
        <v>0</v>
      </c>
      <c r="S2888" s="5"/>
      <c r="T2888" s="1" t="s">
        <v>11321</v>
      </c>
    </row>
    <row r="2889" spans="1:20" x14ac:dyDescent="0.25">
      <c r="A2889" t="s">
        <v>11318</v>
      </c>
      <c r="C2889" t="s">
        <v>9335</v>
      </c>
      <c r="E2889" s="2">
        <v>45291</v>
      </c>
      <c r="F2889">
        <v>2023</v>
      </c>
      <c r="G2889" t="s">
        <v>9334</v>
      </c>
      <c r="H2889" t="s">
        <v>9229</v>
      </c>
      <c r="I2889" s="40" t="s">
        <v>9262</v>
      </c>
      <c r="J2889" s="41">
        <v>145.97549999999998</v>
      </c>
      <c r="M2889" s="41" t="s">
        <v>72</v>
      </c>
      <c r="N2889" s="41">
        <v>46.712159999999997</v>
      </c>
      <c r="O2889" s="41">
        <v>38.3915565</v>
      </c>
      <c r="P2889" s="41">
        <v>8.3206034999999989</v>
      </c>
      <c r="R2889" s="38">
        <v>0.32</v>
      </c>
      <c r="S2889" s="5"/>
      <c r="T2889" s="1" t="s">
        <v>11319</v>
      </c>
    </row>
    <row r="2890" spans="1:20" x14ac:dyDescent="0.25">
      <c r="A2890" t="s">
        <v>11318</v>
      </c>
      <c r="C2890" t="s">
        <v>10196</v>
      </c>
      <c r="E2890" s="2">
        <v>44860</v>
      </c>
      <c r="F2890">
        <v>2022</v>
      </c>
      <c r="G2890" t="s">
        <v>9228</v>
      </c>
      <c r="H2890" t="s">
        <v>9218</v>
      </c>
      <c r="I2890" s="40" t="s">
        <v>141</v>
      </c>
      <c r="J2890" s="41">
        <v>47.384999999999998</v>
      </c>
      <c r="M2890" s="41" t="s">
        <v>24</v>
      </c>
      <c r="N2890" s="41">
        <v>47.384999999999998</v>
      </c>
      <c r="O2890" s="41">
        <v>47.384999999999998</v>
      </c>
      <c r="P2890" s="41">
        <v>0</v>
      </c>
      <c r="S2890" s="5"/>
      <c r="T2890" s="1" t="s">
        <v>11320</v>
      </c>
    </row>
    <row r="2891" spans="1:20" x14ac:dyDescent="0.25">
      <c r="A2891" t="s">
        <v>11318</v>
      </c>
      <c r="C2891" t="s">
        <v>9584</v>
      </c>
      <c r="E2891" s="2">
        <v>45281</v>
      </c>
      <c r="F2891">
        <v>2023</v>
      </c>
      <c r="G2891" t="s">
        <v>9292</v>
      </c>
      <c r="H2891" t="s">
        <v>9452</v>
      </c>
      <c r="I2891" s="40" t="s">
        <v>9262</v>
      </c>
      <c r="J2891" s="41">
        <v>9.9479599999999984</v>
      </c>
      <c r="M2891" s="41" t="s">
        <v>24</v>
      </c>
      <c r="N2891" s="41">
        <v>9.9479599999999984</v>
      </c>
      <c r="O2891" s="41">
        <v>9.9479599999999984</v>
      </c>
      <c r="P2891" s="41">
        <v>0</v>
      </c>
      <c r="R2891" s="38">
        <v>1</v>
      </c>
      <c r="S2891" s="5"/>
      <c r="T2891" s="1" t="s">
        <v>11319</v>
      </c>
    </row>
    <row r="2892" spans="1:20" x14ac:dyDescent="0.25">
      <c r="A2892" t="s">
        <v>11318</v>
      </c>
      <c r="C2892" t="s">
        <v>9584</v>
      </c>
      <c r="E2892" s="2">
        <v>45281</v>
      </c>
      <c r="F2892">
        <v>2023</v>
      </c>
      <c r="G2892" t="s">
        <v>9276</v>
      </c>
      <c r="H2892" t="s">
        <v>9452</v>
      </c>
      <c r="I2892" s="40" t="s">
        <v>9262</v>
      </c>
      <c r="J2892" s="41">
        <v>33.304040000000001</v>
      </c>
      <c r="M2892" s="41" t="s">
        <v>24</v>
      </c>
      <c r="N2892" s="41">
        <v>33.304040000000001</v>
      </c>
      <c r="O2892" s="41">
        <v>33.304040000000001</v>
      </c>
      <c r="P2892" s="41">
        <v>0</v>
      </c>
      <c r="R2892" s="38">
        <v>1</v>
      </c>
      <c r="S2892" s="5"/>
      <c r="T2892" s="1" t="s">
        <v>11319</v>
      </c>
    </row>
    <row r="2893" spans="1:20" x14ac:dyDescent="0.25">
      <c r="A2893" t="s">
        <v>11318</v>
      </c>
      <c r="C2893" t="s">
        <v>10148</v>
      </c>
      <c r="E2893" s="2">
        <v>44749</v>
      </c>
      <c r="F2893">
        <v>2022</v>
      </c>
      <c r="G2893" t="s">
        <v>9243</v>
      </c>
      <c r="H2893" t="s">
        <v>9218</v>
      </c>
      <c r="I2893" s="40" t="s">
        <v>9237</v>
      </c>
      <c r="J2893" s="41">
        <v>42.12</v>
      </c>
      <c r="M2893" s="41" t="s">
        <v>24</v>
      </c>
      <c r="N2893" s="41">
        <v>32.011199999999995</v>
      </c>
      <c r="O2893" s="41">
        <v>32.011199999999995</v>
      </c>
      <c r="P2893" s="41">
        <v>0</v>
      </c>
      <c r="S2893" s="5"/>
      <c r="T2893" s="1" t="s">
        <v>11320</v>
      </c>
    </row>
    <row r="2894" spans="1:20" x14ac:dyDescent="0.25">
      <c r="A2894" t="s">
        <v>11318</v>
      </c>
      <c r="C2894" t="s">
        <v>9301</v>
      </c>
      <c r="E2894" s="2">
        <v>45281</v>
      </c>
      <c r="F2894">
        <v>2023</v>
      </c>
      <c r="G2894" t="s">
        <v>9279</v>
      </c>
      <c r="H2894" t="s">
        <v>9218</v>
      </c>
      <c r="I2894" s="40" t="s">
        <v>9262</v>
      </c>
      <c r="J2894" s="41">
        <v>216.26</v>
      </c>
      <c r="M2894" s="41" t="s">
        <v>24</v>
      </c>
      <c r="N2894" s="41">
        <v>216.26</v>
      </c>
      <c r="O2894" s="41">
        <v>216.26</v>
      </c>
      <c r="P2894" s="41">
        <v>0</v>
      </c>
      <c r="R2894" s="38">
        <v>1</v>
      </c>
      <c r="S2894" s="5"/>
      <c r="T2894" s="1" t="s">
        <v>11319</v>
      </c>
    </row>
    <row r="2895" spans="1:20" x14ac:dyDescent="0.25">
      <c r="A2895" t="s">
        <v>11318</v>
      </c>
      <c r="C2895" t="s">
        <v>9301</v>
      </c>
      <c r="E2895" s="2">
        <v>45281</v>
      </c>
      <c r="F2895">
        <v>2023</v>
      </c>
      <c r="G2895" t="s">
        <v>9279</v>
      </c>
      <c r="H2895" t="s">
        <v>9218</v>
      </c>
      <c r="I2895" s="40" t="s">
        <v>9262</v>
      </c>
      <c r="J2895" s="41">
        <v>54.064999999999998</v>
      </c>
      <c r="M2895" s="41" t="s">
        <v>24</v>
      </c>
      <c r="N2895" s="41">
        <v>54.064999999999998</v>
      </c>
      <c r="O2895" s="41">
        <v>54.064999999999998</v>
      </c>
      <c r="P2895" s="41">
        <v>0</v>
      </c>
      <c r="R2895" s="38">
        <v>1</v>
      </c>
      <c r="S2895" s="5"/>
      <c r="T2895" s="1" t="s">
        <v>11319</v>
      </c>
    </row>
    <row r="2896" spans="1:20" x14ac:dyDescent="0.25">
      <c r="A2896" t="s">
        <v>11318</v>
      </c>
      <c r="C2896" t="s">
        <v>9301</v>
      </c>
      <c r="E2896" s="2">
        <v>45281</v>
      </c>
      <c r="F2896">
        <v>2023</v>
      </c>
      <c r="G2896" t="s">
        <v>9279</v>
      </c>
      <c r="H2896" t="s">
        <v>9218</v>
      </c>
      <c r="I2896" s="40" t="s">
        <v>9262</v>
      </c>
      <c r="J2896" s="41">
        <v>69.203199999999995</v>
      </c>
      <c r="M2896" s="41" t="s">
        <v>24</v>
      </c>
      <c r="N2896" s="41">
        <v>69.203199999999995</v>
      </c>
      <c r="O2896" s="41">
        <v>69.203199999999995</v>
      </c>
      <c r="P2896" s="41">
        <v>0</v>
      </c>
      <c r="R2896" s="38">
        <v>1</v>
      </c>
      <c r="S2896" s="5"/>
      <c r="T2896" s="1" t="s">
        <v>11319</v>
      </c>
    </row>
    <row r="2897" spans="1:20" x14ac:dyDescent="0.25">
      <c r="A2897" t="s">
        <v>11318</v>
      </c>
      <c r="C2897" t="s">
        <v>9543</v>
      </c>
      <c r="E2897" s="2">
        <v>45209</v>
      </c>
      <c r="F2897">
        <v>2023</v>
      </c>
      <c r="G2897" t="s">
        <v>768</v>
      </c>
      <c r="H2897" t="s">
        <v>9452</v>
      </c>
      <c r="I2897" s="40" t="s">
        <v>9262</v>
      </c>
      <c r="J2897" s="41">
        <v>43.251999999999995</v>
      </c>
      <c r="M2897" s="41" t="s">
        <v>24</v>
      </c>
      <c r="N2897" s="41">
        <v>43.251999999999995</v>
      </c>
      <c r="O2897" s="41">
        <v>43.251999999999995</v>
      </c>
      <c r="P2897" s="41">
        <v>0</v>
      </c>
      <c r="R2897" s="38">
        <v>1</v>
      </c>
      <c r="S2897" s="5"/>
      <c r="T2897" s="1" t="s">
        <v>11319</v>
      </c>
    </row>
    <row r="2898" spans="1:20" x14ac:dyDescent="0.25">
      <c r="A2898" t="s">
        <v>11318</v>
      </c>
      <c r="C2898" t="s">
        <v>10853</v>
      </c>
      <c r="E2898" s="2">
        <v>44547</v>
      </c>
      <c r="F2898">
        <v>2021</v>
      </c>
      <c r="G2898" t="s">
        <v>9426</v>
      </c>
      <c r="H2898" t="s">
        <v>9218</v>
      </c>
      <c r="I2898" s="40" t="s">
        <v>9262</v>
      </c>
      <c r="J2898" s="41">
        <v>53.221500000000006</v>
      </c>
      <c r="M2898" s="41" t="s">
        <v>24</v>
      </c>
      <c r="N2898" s="41">
        <v>49.909940000000006</v>
      </c>
      <c r="O2898" s="41">
        <v>49.909940000000006</v>
      </c>
      <c r="P2898" s="41">
        <v>0</v>
      </c>
      <c r="S2898" s="5"/>
      <c r="T2898" s="1" t="s">
        <v>11321</v>
      </c>
    </row>
    <row r="2899" spans="1:20" x14ac:dyDescent="0.25">
      <c r="A2899" t="s">
        <v>11318</v>
      </c>
      <c r="C2899" t="s">
        <v>10069</v>
      </c>
      <c r="E2899" s="2">
        <v>44781</v>
      </c>
      <c r="F2899">
        <v>2022</v>
      </c>
      <c r="G2899" t="s">
        <v>9276</v>
      </c>
      <c r="H2899" t="s">
        <v>9218</v>
      </c>
      <c r="I2899" s="40" t="s">
        <v>9256</v>
      </c>
      <c r="J2899" s="41">
        <v>63.179999999999993</v>
      </c>
      <c r="M2899" s="41" t="s">
        <v>24</v>
      </c>
      <c r="N2899" s="41">
        <v>63.179999999999993</v>
      </c>
      <c r="O2899" s="41">
        <v>63.179999999999993</v>
      </c>
      <c r="P2899" s="41">
        <v>0</v>
      </c>
      <c r="S2899" s="5"/>
      <c r="T2899" s="1" t="s">
        <v>11320</v>
      </c>
    </row>
    <row r="2900" spans="1:20" x14ac:dyDescent="0.25">
      <c r="A2900" t="s">
        <v>11318</v>
      </c>
      <c r="C2900" t="s">
        <v>9987</v>
      </c>
      <c r="E2900" s="2">
        <v>45260</v>
      </c>
      <c r="F2900">
        <v>2023</v>
      </c>
      <c r="G2900" t="s">
        <v>6992</v>
      </c>
      <c r="H2900" t="s">
        <v>9224</v>
      </c>
      <c r="I2900" s="40" t="s">
        <v>9225</v>
      </c>
      <c r="J2900" s="41">
        <v>216.26</v>
      </c>
      <c r="M2900" s="41" t="s">
        <v>24</v>
      </c>
      <c r="N2900" s="41">
        <v>43.251999999999995</v>
      </c>
      <c r="O2900" s="41">
        <v>43.251999999999995</v>
      </c>
      <c r="P2900" s="41">
        <v>0</v>
      </c>
      <c r="R2900" s="38">
        <v>0.2</v>
      </c>
      <c r="S2900" s="5"/>
      <c r="T2900" s="1" t="s">
        <v>11319</v>
      </c>
    </row>
    <row r="2901" spans="1:20" x14ac:dyDescent="0.25">
      <c r="A2901" t="s">
        <v>11318</v>
      </c>
      <c r="C2901" t="s">
        <v>10369</v>
      </c>
      <c r="E2901" s="2">
        <v>44917</v>
      </c>
      <c r="F2901">
        <v>2022</v>
      </c>
      <c r="G2901" t="s">
        <v>9276</v>
      </c>
      <c r="H2901" t="s">
        <v>9218</v>
      </c>
      <c r="I2901" s="40" t="s">
        <v>141</v>
      </c>
      <c r="J2901" s="41">
        <v>315.89999999999998</v>
      </c>
      <c r="M2901" s="41" t="s">
        <v>24</v>
      </c>
      <c r="N2901" s="41">
        <v>315.89999999999998</v>
      </c>
      <c r="O2901" s="41">
        <v>315.89999999999998</v>
      </c>
      <c r="P2901" s="41">
        <v>0</v>
      </c>
      <c r="S2901" s="5"/>
      <c r="T2901" s="1" t="s">
        <v>11320</v>
      </c>
    </row>
    <row r="2902" spans="1:20" x14ac:dyDescent="0.25">
      <c r="A2902" t="s">
        <v>11318</v>
      </c>
      <c r="C2902" t="s">
        <v>10369</v>
      </c>
      <c r="E2902" s="2">
        <v>44917</v>
      </c>
      <c r="F2902">
        <v>2022</v>
      </c>
      <c r="G2902" t="s">
        <v>9276</v>
      </c>
      <c r="H2902" t="s">
        <v>9218</v>
      </c>
      <c r="I2902" s="40" t="s">
        <v>141</v>
      </c>
      <c r="J2902" s="41">
        <v>315.89999999999998</v>
      </c>
      <c r="M2902" s="41" t="s">
        <v>24</v>
      </c>
      <c r="N2902" s="41">
        <v>315.89999999999998</v>
      </c>
      <c r="O2902" s="41">
        <v>315.89999999999998</v>
      </c>
      <c r="P2902" s="41">
        <v>0</v>
      </c>
      <c r="S2902" s="5"/>
      <c r="T2902" s="1" t="s">
        <v>11320</v>
      </c>
    </row>
    <row r="2903" spans="1:20" x14ac:dyDescent="0.25">
      <c r="A2903" t="s">
        <v>11318</v>
      </c>
      <c r="C2903" t="s">
        <v>9674</v>
      </c>
      <c r="E2903" s="2">
        <v>45236</v>
      </c>
      <c r="F2903">
        <v>2023</v>
      </c>
      <c r="G2903" t="s">
        <v>9364</v>
      </c>
      <c r="H2903" t="s">
        <v>9218</v>
      </c>
      <c r="I2903" s="40" t="s">
        <v>141</v>
      </c>
      <c r="J2903" s="41">
        <v>98.127974999999992</v>
      </c>
      <c r="M2903" s="41" t="s">
        <v>24</v>
      </c>
      <c r="N2903" s="41">
        <v>98.127974999999992</v>
      </c>
      <c r="O2903" s="41">
        <v>98.127974999999992</v>
      </c>
      <c r="P2903" s="41">
        <v>0</v>
      </c>
      <c r="R2903" s="38">
        <v>1</v>
      </c>
      <c r="S2903" s="5"/>
      <c r="T2903" s="1" t="s">
        <v>11319</v>
      </c>
    </row>
    <row r="2904" spans="1:20" x14ac:dyDescent="0.25">
      <c r="A2904" t="s">
        <v>11318</v>
      </c>
      <c r="C2904" t="s">
        <v>9963</v>
      </c>
      <c r="E2904" s="2">
        <v>45267</v>
      </c>
      <c r="F2904">
        <v>2023</v>
      </c>
      <c r="G2904" t="s">
        <v>9276</v>
      </c>
      <c r="H2904" t="s">
        <v>9218</v>
      </c>
      <c r="I2904" s="40" t="s">
        <v>9262</v>
      </c>
      <c r="J2904" s="41">
        <v>108.13</v>
      </c>
      <c r="M2904" s="41" t="s">
        <v>24</v>
      </c>
      <c r="N2904" s="41">
        <v>54.064999999999998</v>
      </c>
      <c r="O2904" s="41">
        <v>54.064999999999998</v>
      </c>
      <c r="P2904" s="41">
        <v>0</v>
      </c>
      <c r="R2904" s="38">
        <v>0.5</v>
      </c>
      <c r="S2904" s="5"/>
      <c r="T2904" s="1" t="s">
        <v>11319</v>
      </c>
    </row>
    <row r="2905" spans="1:20" x14ac:dyDescent="0.25">
      <c r="A2905" t="s">
        <v>11318</v>
      </c>
      <c r="C2905" t="s">
        <v>9749</v>
      </c>
      <c r="E2905" s="2">
        <v>45279</v>
      </c>
      <c r="F2905">
        <v>2023</v>
      </c>
      <c r="G2905" t="s">
        <v>9276</v>
      </c>
      <c r="H2905" t="s">
        <v>9218</v>
      </c>
      <c r="I2905" s="40" t="s">
        <v>132</v>
      </c>
      <c r="J2905" s="41">
        <v>87.950130619999996</v>
      </c>
      <c r="M2905" s="41" t="s">
        <v>72</v>
      </c>
      <c r="N2905" s="41">
        <v>87.950130619999996</v>
      </c>
      <c r="O2905" s="41">
        <v>81.353870823499989</v>
      </c>
      <c r="P2905" s="41">
        <v>6.5962597964999992</v>
      </c>
      <c r="R2905" s="38">
        <v>1</v>
      </c>
      <c r="S2905" s="5"/>
      <c r="T2905" s="1" t="s">
        <v>11319</v>
      </c>
    </row>
    <row r="2906" spans="1:20" x14ac:dyDescent="0.25">
      <c r="A2906" t="s">
        <v>11318</v>
      </c>
      <c r="C2906" t="s">
        <v>10174</v>
      </c>
      <c r="E2906" s="2">
        <v>44733</v>
      </c>
      <c r="F2906">
        <v>2022</v>
      </c>
      <c r="G2906" t="s">
        <v>9276</v>
      </c>
      <c r="H2906" t="s">
        <v>9224</v>
      </c>
      <c r="I2906" s="46" t="s">
        <v>9225</v>
      </c>
      <c r="J2906" s="41">
        <v>105.3</v>
      </c>
      <c r="M2906" s="41" t="s">
        <v>24</v>
      </c>
      <c r="N2906" s="41">
        <v>10.53</v>
      </c>
      <c r="O2906" s="41">
        <v>10.53</v>
      </c>
      <c r="P2906" s="41">
        <v>0</v>
      </c>
      <c r="S2906" s="5"/>
      <c r="T2906" s="1" t="s">
        <v>11320</v>
      </c>
    </row>
    <row r="2907" spans="1:20" x14ac:dyDescent="0.25">
      <c r="A2907" t="s">
        <v>11318</v>
      </c>
      <c r="C2907" t="s">
        <v>9816</v>
      </c>
      <c r="E2907" s="2">
        <v>45282</v>
      </c>
      <c r="F2907">
        <v>2023</v>
      </c>
      <c r="G2907" t="s">
        <v>9451</v>
      </c>
      <c r="H2907" t="s">
        <v>9452</v>
      </c>
      <c r="I2907" s="40" t="s">
        <v>9240</v>
      </c>
      <c r="J2907" s="41">
        <v>51.990293023679804</v>
      </c>
      <c r="M2907" s="41" t="s">
        <v>72</v>
      </c>
      <c r="N2907" s="41">
        <v>36.393205116575317</v>
      </c>
      <c r="O2907" s="41">
        <v>29.764442756055942</v>
      </c>
      <c r="P2907" s="41">
        <v>6.6287623605193771</v>
      </c>
      <c r="R2907" s="38">
        <v>0.7</v>
      </c>
      <c r="S2907" s="5"/>
      <c r="T2907" s="1" t="s">
        <v>11319</v>
      </c>
    </row>
    <row r="2908" spans="1:20" x14ac:dyDescent="0.25">
      <c r="A2908" t="s">
        <v>11318</v>
      </c>
      <c r="C2908" t="s">
        <v>10161</v>
      </c>
      <c r="E2908" s="2">
        <v>44726</v>
      </c>
      <c r="F2908">
        <v>2022</v>
      </c>
      <c r="G2908" t="s">
        <v>9243</v>
      </c>
      <c r="H2908" t="s">
        <v>9218</v>
      </c>
      <c r="I2908" s="40" t="s">
        <v>141</v>
      </c>
      <c r="J2908" s="41">
        <v>94.77</v>
      </c>
      <c r="M2908" s="41" t="s">
        <v>24</v>
      </c>
      <c r="N2908" s="41">
        <v>94.77</v>
      </c>
      <c r="O2908" s="41">
        <v>94.77</v>
      </c>
      <c r="P2908" s="41">
        <v>0</v>
      </c>
      <c r="S2908" s="5"/>
      <c r="T2908" s="1" t="s">
        <v>11320</v>
      </c>
    </row>
    <row r="2909" spans="1:20" x14ac:dyDescent="0.25">
      <c r="A2909" t="s">
        <v>11318</v>
      </c>
      <c r="C2909" t="s">
        <v>10161</v>
      </c>
      <c r="E2909" s="2">
        <v>44764</v>
      </c>
      <c r="F2909">
        <v>2022</v>
      </c>
      <c r="G2909" t="s">
        <v>9243</v>
      </c>
      <c r="H2909" t="s">
        <v>9218</v>
      </c>
      <c r="I2909" s="40" t="s">
        <v>141</v>
      </c>
      <c r="J2909" s="41">
        <v>10.3194</v>
      </c>
      <c r="M2909" s="41" t="s">
        <v>24</v>
      </c>
      <c r="N2909" s="41">
        <v>10.3194</v>
      </c>
      <c r="O2909" s="41">
        <v>10.3194</v>
      </c>
      <c r="P2909" s="41">
        <v>0</v>
      </c>
      <c r="S2909" s="5"/>
      <c r="T2909" s="1" t="s">
        <v>11320</v>
      </c>
    </row>
    <row r="2910" spans="1:20" x14ac:dyDescent="0.25">
      <c r="A2910" t="s">
        <v>11318</v>
      </c>
      <c r="C2910" t="s">
        <v>10161</v>
      </c>
      <c r="E2910" s="2">
        <v>44764</v>
      </c>
      <c r="F2910">
        <v>2022</v>
      </c>
      <c r="G2910" t="s">
        <v>9243</v>
      </c>
      <c r="H2910" t="s">
        <v>9218</v>
      </c>
      <c r="I2910" s="40" t="s">
        <v>141</v>
      </c>
      <c r="J2910" s="41">
        <v>0.63179999999999992</v>
      </c>
      <c r="M2910" s="41" t="s">
        <v>24</v>
      </c>
      <c r="N2910" s="41">
        <v>0.63179999999999992</v>
      </c>
      <c r="O2910" s="41">
        <v>0.63179999999999992</v>
      </c>
      <c r="P2910" s="41">
        <v>0</v>
      </c>
      <c r="S2910" s="5"/>
      <c r="T2910" s="1" t="s">
        <v>11320</v>
      </c>
    </row>
    <row r="2911" spans="1:20" x14ac:dyDescent="0.25">
      <c r="A2911" t="s">
        <v>11318</v>
      </c>
      <c r="C2911" t="s">
        <v>10161</v>
      </c>
      <c r="E2911" s="2">
        <v>44764</v>
      </c>
      <c r="F2911">
        <v>2022</v>
      </c>
      <c r="G2911" t="s">
        <v>9243</v>
      </c>
      <c r="H2911" t="s">
        <v>9218</v>
      </c>
      <c r="I2911" s="40" t="s">
        <v>141</v>
      </c>
      <c r="J2911" s="41">
        <v>13.478400000000001</v>
      </c>
      <c r="M2911" s="41" t="s">
        <v>24</v>
      </c>
      <c r="N2911" s="41">
        <v>13.478400000000001</v>
      </c>
      <c r="O2911" s="41">
        <v>13.478400000000001</v>
      </c>
      <c r="P2911" s="41">
        <v>0</v>
      </c>
      <c r="S2911" s="5"/>
      <c r="T2911" s="1" t="s">
        <v>11320</v>
      </c>
    </row>
    <row r="2912" spans="1:20" x14ac:dyDescent="0.25">
      <c r="A2912" t="s">
        <v>11318</v>
      </c>
      <c r="C2912" t="s">
        <v>10161</v>
      </c>
      <c r="E2912" s="2">
        <v>44764</v>
      </c>
      <c r="F2912">
        <v>2022</v>
      </c>
      <c r="G2912" t="s">
        <v>9243</v>
      </c>
      <c r="H2912" t="s">
        <v>9218</v>
      </c>
      <c r="I2912" s="40" t="s">
        <v>141</v>
      </c>
      <c r="J2912" s="41">
        <v>10.635299999999999</v>
      </c>
      <c r="M2912" s="41" t="s">
        <v>24</v>
      </c>
      <c r="N2912" s="41">
        <v>10.635299999999999</v>
      </c>
      <c r="O2912" s="41">
        <v>10.635299999999999</v>
      </c>
      <c r="P2912" s="41">
        <v>0</v>
      </c>
      <c r="S2912" s="5"/>
      <c r="T2912" s="1" t="s">
        <v>11320</v>
      </c>
    </row>
    <row r="2913" spans="1:20" x14ac:dyDescent="0.25">
      <c r="A2913" t="s">
        <v>11318</v>
      </c>
      <c r="C2913" t="s">
        <v>10161</v>
      </c>
      <c r="E2913" s="2">
        <v>44764</v>
      </c>
      <c r="F2913">
        <v>2022</v>
      </c>
      <c r="G2913" t="s">
        <v>9243</v>
      </c>
      <c r="H2913" t="s">
        <v>9218</v>
      </c>
      <c r="I2913" s="40" t="s">
        <v>141</v>
      </c>
      <c r="J2913" s="41">
        <v>6.6338999999999997</v>
      </c>
      <c r="M2913" s="41" t="s">
        <v>24</v>
      </c>
      <c r="N2913" s="41">
        <v>6.6338999999999997</v>
      </c>
      <c r="O2913" s="41">
        <v>6.6338999999999997</v>
      </c>
      <c r="P2913" s="41">
        <v>0</v>
      </c>
      <c r="S2913" s="5"/>
      <c r="T2913" s="1" t="s">
        <v>11320</v>
      </c>
    </row>
    <row r="2914" spans="1:20" x14ac:dyDescent="0.25">
      <c r="A2914" t="s">
        <v>11318</v>
      </c>
      <c r="C2914" t="s">
        <v>10161</v>
      </c>
      <c r="E2914" s="2">
        <v>44764</v>
      </c>
      <c r="F2914">
        <v>2022</v>
      </c>
      <c r="G2914" t="s">
        <v>9243</v>
      </c>
      <c r="H2914" t="s">
        <v>9218</v>
      </c>
      <c r="I2914" s="40" t="s">
        <v>141</v>
      </c>
      <c r="J2914" s="41">
        <v>13.1625</v>
      </c>
      <c r="M2914" s="41" t="s">
        <v>24</v>
      </c>
      <c r="N2914" s="41">
        <v>13.1625</v>
      </c>
      <c r="O2914" s="41">
        <v>13.1625</v>
      </c>
      <c r="P2914" s="41">
        <v>0</v>
      </c>
      <c r="S2914" s="5"/>
      <c r="T2914" s="1" t="s">
        <v>11320</v>
      </c>
    </row>
    <row r="2915" spans="1:20" x14ac:dyDescent="0.25">
      <c r="A2915" t="s">
        <v>11318</v>
      </c>
      <c r="C2915" t="s">
        <v>10161</v>
      </c>
      <c r="E2915" s="2">
        <v>44764</v>
      </c>
      <c r="F2915">
        <v>2022</v>
      </c>
      <c r="G2915" t="s">
        <v>9243</v>
      </c>
      <c r="H2915" t="s">
        <v>9218</v>
      </c>
      <c r="I2915" s="40" t="s">
        <v>141</v>
      </c>
      <c r="J2915" s="41">
        <v>12.004199999999999</v>
      </c>
      <c r="M2915" s="41" t="s">
        <v>24</v>
      </c>
      <c r="N2915" s="41">
        <v>12.004199999999999</v>
      </c>
      <c r="O2915" s="41">
        <v>12.004199999999999</v>
      </c>
      <c r="P2915" s="41">
        <v>0</v>
      </c>
      <c r="S2915" s="5"/>
      <c r="T2915" s="1" t="s">
        <v>11320</v>
      </c>
    </row>
    <row r="2916" spans="1:20" x14ac:dyDescent="0.25">
      <c r="A2916" t="s">
        <v>11318</v>
      </c>
      <c r="C2916" t="s">
        <v>10161</v>
      </c>
      <c r="E2916" s="2">
        <v>44764</v>
      </c>
      <c r="F2916">
        <v>2022</v>
      </c>
      <c r="G2916" t="s">
        <v>9243</v>
      </c>
      <c r="H2916" t="s">
        <v>9218</v>
      </c>
      <c r="I2916" s="40" t="s">
        <v>141</v>
      </c>
      <c r="J2916" s="41">
        <v>13.1625</v>
      </c>
      <c r="M2916" s="41" t="s">
        <v>24</v>
      </c>
      <c r="N2916" s="41">
        <v>13.1625</v>
      </c>
      <c r="O2916" s="41">
        <v>13.1625</v>
      </c>
      <c r="P2916" s="41">
        <v>0</v>
      </c>
      <c r="S2916" s="5"/>
      <c r="T2916" s="1" t="s">
        <v>11320</v>
      </c>
    </row>
    <row r="2917" spans="1:20" x14ac:dyDescent="0.25">
      <c r="A2917" t="s">
        <v>11318</v>
      </c>
      <c r="C2917" t="s">
        <v>10161</v>
      </c>
      <c r="E2917" s="2">
        <v>44764</v>
      </c>
      <c r="F2917">
        <v>2022</v>
      </c>
      <c r="G2917" t="s">
        <v>9243</v>
      </c>
      <c r="H2917" t="s">
        <v>9218</v>
      </c>
      <c r="I2917" s="40" t="s">
        <v>141</v>
      </c>
      <c r="J2917" s="41">
        <v>13.478400000000001</v>
      </c>
      <c r="M2917" s="41" t="s">
        <v>24</v>
      </c>
      <c r="N2917" s="41">
        <v>13.478400000000001</v>
      </c>
      <c r="O2917" s="41">
        <v>13.478400000000001</v>
      </c>
      <c r="P2917" s="41">
        <v>0</v>
      </c>
      <c r="S2917" s="5"/>
      <c r="T2917" s="1" t="s">
        <v>11320</v>
      </c>
    </row>
    <row r="2918" spans="1:20" x14ac:dyDescent="0.25">
      <c r="A2918" t="s">
        <v>11318</v>
      </c>
      <c r="C2918" t="s">
        <v>10161</v>
      </c>
      <c r="E2918" s="2">
        <v>44764</v>
      </c>
      <c r="F2918">
        <v>2022</v>
      </c>
      <c r="G2918" t="s">
        <v>9243</v>
      </c>
      <c r="H2918" t="s">
        <v>9218</v>
      </c>
      <c r="I2918" s="40" t="s">
        <v>141</v>
      </c>
      <c r="J2918" s="41">
        <v>3.5801999999999996</v>
      </c>
      <c r="M2918" s="41" t="s">
        <v>24</v>
      </c>
      <c r="N2918" s="41">
        <v>3.5801999999999996</v>
      </c>
      <c r="O2918" s="41">
        <v>3.5801999999999996</v>
      </c>
      <c r="P2918" s="41">
        <v>0</v>
      </c>
      <c r="S2918" s="5"/>
      <c r="T2918" s="1" t="s">
        <v>11320</v>
      </c>
    </row>
    <row r="2919" spans="1:20" x14ac:dyDescent="0.25">
      <c r="A2919" t="s">
        <v>11318</v>
      </c>
      <c r="C2919" t="s">
        <v>10161</v>
      </c>
      <c r="E2919" s="2">
        <v>44764</v>
      </c>
      <c r="F2919">
        <v>2022</v>
      </c>
      <c r="G2919" t="s">
        <v>9243</v>
      </c>
      <c r="H2919" t="s">
        <v>9218</v>
      </c>
      <c r="I2919" s="40" t="s">
        <v>141</v>
      </c>
      <c r="J2919" s="41">
        <v>10.9512</v>
      </c>
      <c r="M2919" s="41" t="s">
        <v>24</v>
      </c>
      <c r="N2919" s="41">
        <v>10.9512</v>
      </c>
      <c r="O2919" s="41">
        <v>10.9512</v>
      </c>
      <c r="P2919" s="41">
        <v>0</v>
      </c>
      <c r="S2919" s="5"/>
      <c r="T2919" s="1" t="s">
        <v>11320</v>
      </c>
    </row>
    <row r="2920" spans="1:20" x14ac:dyDescent="0.25">
      <c r="A2920" t="s">
        <v>11318</v>
      </c>
      <c r="C2920" t="s">
        <v>10161</v>
      </c>
      <c r="E2920" s="2">
        <v>44764</v>
      </c>
      <c r="F2920">
        <v>2022</v>
      </c>
      <c r="G2920" t="s">
        <v>9243</v>
      </c>
      <c r="H2920" t="s">
        <v>9218</v>
      </c>
      <c r="I2920" s="40" t="s">
        <v>141</v>
      </c>
      <c r="J2920" s="41">
        <v>13.1625</v>
      </c>
      <c r="M2920" s="41" t="s">
        <v>24</v>
      </c>
      <c r="N2920" s="41">
        <v>13.1625</v>
      </c>
      <c r="O2920" s="41">
        <v>13.1625</v>
      </c>
      <c r="P2920" s="41">
        <v>0</v>
      </c>
      <c r="S2920" s="5"/>
      <c r="T2920" s="1" t="s">
        <v>11320</v>
      </c>
    </row>
    <row r="2921" spans="1:20" x14ac:dyDescent="0.25">
      <c r="A2921" t="s">
        <v>11318</v>
      </c>
      <c r="C2921" t="s">
        <v>10161</v>
      </c>
      <c r="E2921" s="2">
        <v>44764</v>
      </c>
      <c r="F2921">
        <v>2022</v>
      </c>
      <c r="G2921" t="s">
        <v>9243</v>
      </c>
      <c r="H2921" t="s">
        <v>9218</v>
      </c>
      <c r="I2921" s="40" t="s">
        <v>141</v>
      </c>
      <c r="J2921" s="41">
        <v>13.267799999999999</v>
      </c>
      <c r="M2921" s="41" t="s">
        <v>24</v>
      </c>
      <c r="N2921" s="41">
        <v>13.267799999999999</v>
      </c>
      <c r="O2921" s="41">
        <v>13.267799999999999</v>
      </c>
      <c r="P2921" s="41">
        <v>0</v>
      </c>
      <c r="S2921" s="5"/>
      <c r="T2921" s="1" t="s">
        <v>11320</v>
      </c>
    </row>
    <row r="2922" spans="1:20" x14ac:dyDescent="0.25">
      <c r="A2922" t="s">
        <v>11318</v>
      </c>
      <c r="C2922" t="s">
        <v>10161</v>
      </c>
      <c r="E2922" s="2">
        <v>44764</v>
      </c>
      <c r="F2922">
        <v>2022</v>
      </c>
      <c r="G2922" t="s">
        <v>9243</v>
      </c>
      <c r="H2922" t="s">
        <v>9218</v>
      </c>
      <c r="I2922" s="40" t="s">
        <v>141</v>
      </c>
      <c r="J2922" s="41">
        <v>13.478400000000001</v>
      </c>
      <c r="M2922" s="41" t="s">
        <v>24</v>
      </c>
      <c r="N2922" s="41">
        <v>13.478400000000001</v>
      </c>
      <c r="O2922" s="41">
        <v>13.478400000000001</v>
      </c>
      <c r="P2922" s="41">
        <v>0</v>
      </c>
      <c r="S2922" s="5"/>
      <c r="T2922" s="1" t="s">
        <v>11320</v>
      </c>
    </row>
    <row r="2923" spans="1:20" x14ac:dyDescent="0.25">
      <c r="A2923" t="s">
        <v>11318</v>
      </c>
      <c r="C2923" t="s">
        <v>10161</v>
      </c>
      <c r="E2923" s="2">
        <v>44764</v>
      </c>
      <c r="F2923">
        <v>2022</v>
      </c>
      <c r="G2923" t="s">
        <v>9243</v>
      </c>
      <c r="H2923" t="s">
        <v>9218</v>
      </c>
      <c r="I2923" s="40" t="s">
        <v>141</v>
      </c>
      <c r="J2923" s="41">
        <v>1.1583000000000001</v>
      </c>
      <c r="M2923" s="41" t="s">
        <v>24</v>
      </c>
      <c r="N2923" s="41">
        <v>1.1583000000000001</v>
      </c>
      <c r="O2923" s="41">
        <v>1.1583000000000001</v>
      </c>
      <c r="P2923" s="41">
        <v>0</v>
      </c>
      <c r="S2923" s="5"/>
      <c r="T2923" s="1" t="s">
        <v>11320</v>
      </c>
    </row>
    <row r="2924" spans="1:20" x14ac:dyDescent="0.25">
      <c r="A2924" t="s">
        <v>11318</v>
      </c>
      <c r="C2924" t="s">
        <v>10161</v>
      </c>
      <c r="E2924" s="2">
        <v>44764</v>
      </c>
      <c r="F2924">
        <v>2022</v>
      </c>
      <c r="G2924" t="s">
        <v>9243</v>
      </c>
      <c r="H2924" t="s">
        <v>9218</v>
      </c>
      <c r="I2924" s="40" t="s">
        <v>141</v>
      </c>
      <c r="J2924" s="41">
        <v>0.63179999999999992</v>
      </c>
      <c r="M2924" s="41" t="s">
        <v>24</v>
      </c>
      <c r="N2924" s="41">
        <v>0.63179999999999992</v>
      </c>
      <c r="O2924" s="41">
        <v>0.63179999999999992</v>
      </c>
      <c r="P2924" s="41">
        <v>0</v>
      </c>
      <c r="S2924" s="5"/>
      <c r="T2924" s="1" t="s">
        <v>11320</v>
      </c>
    </row>
    <row r="2925" spans="1:20" x14ac:dyDescent="0.25">
      <c r="A2925" t="s">
        <v>11318</v>
      </c>
      <c r="C2925" t="s">
        <v>10161</v>
      </c>
      <c r="E2925" s="2">
        <v>44764</v>
      </c>
      <c r="F2925">
        <v>2022</v>
      </c>
      <c r="G2925" t="s">
        <v>9243</v>
      </c>
      <c r="H2925" t="s">
        <v>9218</v>
      </c>
      <c r="I2925" s="40" t="s">
        <v>141</v>
      </c>
      <c r="J2925" s="41">
        <v>0.42120000000000002</v>
      </c>
      <c r="M2925" s="41" t="s">
        <v>24</v>
      </c>
      <c r="N2925" s="41">
        <v>0.42120000000000002</v>
      </c>
      <c r="O2925" s="41">
        <v>0.42120000000000002</v>
      </c>
      <c r="P2925" s="41">
        <v>0</v>
      </c>
      <c r="S2925" s="5"/>
      <c r="T2925" s="1" t="s">
        <v>11320</v>
      </c>
    </row>
    <row r="2926" spans="1:20" x14ac:dyDescent="0.25">
      <c r="A2926" t="s">
        <v>11318</v>
      </c>
      <c r="C2926" t="s">
        <v>10161</v>
      </c>
      <c r="E2926" s="2">
        <v>44764</v>
      </c>
      <c r="F2926">
        <v>2022</v>
      </c>
      <c r="G2926" t="s">
        <v>9243</v>
      </c>
      <c r="H2926" t="s">
        <v>9218</v>
      </c>
      <c r="I2926" s="40" t="s">
        <v>141</v>
      </c>
      <c r="J2926" s="41">
        <v>0.63179999999999992</v>
      </c>
      <c r="M2926" s="41" t="s">
        <v>24</v>
      </c>
      <c r="N2926" s="41">
        <v>0.63179999999999992</v>
      </c>
      <c r="O2926" s="41">
        <v>0.63179999999999992</v>
      </c>
      <c r="P2926" s="41">
        <v>0</v>
      </c>
      <c r="S2926" s="5"/>
      <c r="T2926" s="1" t="s">
        <v>11320</v>
      </c>
    </row>
    <row r="2927" spans="1:20" x14ac:dyDescent="0.25">
      <c r="A2927" t="s">
        <v>11318</v>
      </c>
      <c r="C2927" t="s">
        <v>10161</v>
      </c>
      <c r="E2927" s="2">
        <v>44764</v>
      </c>
      <c r="F2927">
        <v>2022</v>
      </c>
      <c r="G2927" t="s">
        <v>9243</v>
      </c>
      <c r="H2927" t="s">
        <v>9218</v>
      </c>
      <c r="I2927" s="40" t="s">
        <v>141</v>
      </c>
      <c r="J2927" s="41">
        <v>0.63179999999999992</v>
      </c>
      <c r="M2927" s="41" t="s">
        <v>24</v>
      </c>
      <c r="N2927" s="41">
        <v>0.63179999999999992</v>
      </c>
      <c r="O2927" s="41">
        <v>0.63179999999999992</v>
      </c>
      <c r="P2927" s="41">
        <v>0</v>
      </c>
      <c r="S2927" s="5"/>
      <c r="T2927" s="1" t="s">
        <v>11320</v>
      </c>
    </row>
    <row r="2928" spans="1:20" x14ac:dyDescent="0.25">
      <c r="A2928" t="s">
        <v>11318</v>
      </c>
      <c r="C2928" t="s">
        <v>10161</v>
      </c>
      <c r="E2928" s="2">
        <v>44764</v>
      </c>
      <c r="F2928">
        <v>2022</v>
      </c>
      <c r="G2928" t="s">
        <v>9243</v>
      </c>
      <c r="H2928" t="s">
        <v>9218</v>
      </c>
      <c r="I2928" s="40" t="s">
        <v>141</v>
      </c>
      <c r="J2928" s="41">
        <v>0.73709999999999987</v>
      </c>
      <c r="M2928" s="41" t="s">
        <v>24</v>
      </c>
      <c r="N2928" s="41">
        <v>0.73709999999999987</v>
      </c>
      <c r="O2928" s="41">
        <v>0.73709999999999987</v>
      </c>
      <c r="P2928" s="41">
        <v>0</v>
      </c>
      <c r="S2928" s="5"/>
      <c r="T2928" s="1" t="s">
        <v>11320</v>
      </c>
    </row>
    <row r="2929" spans="1:20" x14ac:dyDescent="0.25">
      <c r="A2929" t="s">
        <v>11318</v>
      </c>
      <c r="C2929" t="s">
        <v>10161</v>
      </c>
      <c r="E2929" s="2">
        <v>44764</v>
      </c>
      <c r="F2929">
        <v>2022</v>
      </c>
      <c r="G2929" t="s">
        <v>9243</v>
      </c>
      <c r="H2929" t="s">
        <v>9218</v>
      </c>
      <c r="I2929" s="40" t="s">
        <v>141</v>
      </c>
      <c r="J2929" s="41">
        <v>0.84240000000000004</v>
      </c>
      <c r="M2929" s="41" t="s">
        <v>24</v>
      </c>
      <c r="N2929" s="41">
        <v>0.84240000000000004</v>
      </c>
      <c r="O2929" s="41">
        <v>0.84240000000000004</v>
      </c>
      <c r="P2929" s="41">
        <v>0</v>
      </c>
      <c r="S2929" s="5"/>
      <c r="T2929" s="1" t="s">
        <v>11320</v>
      </c>
    </row>
    <row r="2930" spans="1:20" x14ac:dyDescent="0.25">
      <c r="A2930" t="s">
        <v>11318</v>
      </c>
      <c r="C2930" t="s">
        <v>10161</v>
      </c>
      <c r="E2930" s="2">
        <v>44764</v>
      </c>
      <c r="F2930">
        <v>2022</v>
      </c>
      <c r="G2930" t="s">
        <v>9243</v>
      </c>
      <c r="H2930" t="s">
        <v>9218</v>
      </c>
      <c r="I2930" s="40" t="s">
        <v>141</v>
      </c>
      <c r="J2930" s="41">
        <v>0.21060000000000001</v>
      </c>
      <c r="M2930" s="41" t="s">
        <v>24</v>
      </c>
      <c r="N2930" s="41">
        <v>0.21060000000000001</v>
      </c>
      <c r="O2930" s="41">
        <v>0.21060000000000001</v>
      </c>
      <c r="P2930" s="41">
        <v>0</v>
      </c>
      <c r="S2930" s="5"/>
      <c r="T2930" s="1" t="s">
        <v>11320</v>
      </c>
    </row>
    <row r="2931" spans="1:20" x14ac:dyDescent="0.25">
      <c r="A2931" t="s">
        <v>11318</v>
      </c>
      <c r="C2931" t="s">
        <v>10161</v>
      </c>
      <c r="E2931" s="2">
        <v>44764</v>
      </c>
      <c r="F2931">
        <v>2022</v>
      </c>
      <c r="G2931" t="s">
        <v>9243</v>
      </c>
      <c r="H2931" t="s">
        <v>9218</v>
      </c>
      <c r="I2931" s="40" t="s">
        <v>141</v>
      </c>
      <c r="J2931" s="41">
        <v>0.52649999999999997</v>
      </c>
      <c r="M2931" s="41" t="s">
        <v>24</v>
      </c>
      <c r="N2931" s="41">
        <v>0.52649999999999997</v>
      </c>
      <c r="O2931" s="41">
        <v>0.52649999999999997</v>
      </c>
      <c r="P2931" s="41">
        <v>0</v>
      </c>
      <c r="S2931" s="5"/>
      <c r="T2931" s="1" t="s">
        <v>11320</v>
      </c>
    </row>
    <row r="2932" spans="1:20" x14ac:dyDescent="0.25">
      <c r="A2932" t="s">
        <v>11318</v>
      </c>
      <c r="C2932" t="s">
        <v>10161</v>
      </c>
      <c r="E2932" s="2">
        <v>44764</v>
      </c>
      <c r="F2932">
        <v>2022</v>
      </c>
      <c r="G2932" t="s">
        <v>9243</v>
      </c>
      <c r="H2932" t="s">
        <v>9218</v>
      </c>
      <c r="I2932" s="40" t="s">
        <v>141</v>
      </c>
      <c r="J2932" s="41">
        <v>0.63179999999999992</v>
      </c>
      <c r="M2932" s="41" t="s">
        <v>24</v>
      </c>
      <c r="N2932" s="41">
        <v>0.63179999999999992</v>
      </c>
      <c r="O2932" s="41">
        <v>0.63179999999999992</v>
      </c>
      <c r="P2932" s="41">
        <v>0</v>
      </c>
      <c r="S2932" s="5"/>
      <c r="T2932" s="1" t="s">
        <v>11320</v>
      </c>
    </row>
    <row r="2933" spans="1:20" x14ac:dyDescent="0.25">
      <c r="A2933" t="s">
        <v>11318</v>
      </c>
      <c r="C2933" t="s">
        <v>10161</v>
      </c>
      <c r="E2933" s="2">
        <v>44764</v>
      </c>
      <c r="F2933">
        <v>2022</v>
      </c>
      <c r="G2933" t="s">
        <v>9243</v>
      </c>
      <c r="H2933" t="s">
        <v>9218</v>
      </c>
      <c r="I2933" s="40" t="s">
        <v>141</v>
      </c>
      <c r="J2933" s="41">
        <v>0.63179999999999992</v>
      </c>
      <c r="M2933" s="41" t="s">
        <v>24</v>
      </c>
      <c r="N2933" s="41">
        <v>0.63179999999999992</v>
      </c>
      <c r="O2933" s="41">
        <v>0.63179999999999992</v>
      </c>
      <c r="P2933" s="41">
        <v>0</v>
      </c>
      <c r="S2933" s="5"/>
      <c r="T2933" s="1" t="s">
        <v>11320</v>
      </c>
    </row>
    <row r="2934" spans="1:20" x14ac:dyDescent="0.25">
      <c r="A2934" t="s">
        <v>11318</v>
      </c>
      <c r="C2934" t="s">
        <v>10161</v>
      </c>
      <c r="E2934" s="2">
        <v>44764</v>
      </c>
      <c r="F2934">
        <v>2022</v>
      </c>
      <c r="G2934" t="s">
        <v>9243</v>
      </c>
      <c r="H2934" t="s">
        <v>9218</v>
      </c>
      <c r="I2934" s="40" t="s">
        <v>141</v>
      </c>
      <c r="J2934" s="41">
        <v>0.63179999999999992</v>
      </c>
      <c r="M2934" s="41" t="s">
        <v>24</v>
      </c>
      <c r="N2934" s="41">
        <v>0.63179999999999992</v>
      </c>
      <c r="O2934" s="41">
        <v>0.63179999999999992</v>
      </c>
      <c r="P2934" s="41">
        <v>0</v>
      </c>
      <c r="S2934" s="5"/>
      <c r="T2934" s="1" t="s">
        <v>11320</v>
      </c>
    </row>
    <row r="2935" spans="1:20" x14ac:dyDescent="0.25">
      <c r="A2935" t="s">
        <v>11318</v>
      </c>
      <c r="C2935" t="s">
        <v>10800</v>
      </c>
      <c r="E2935" s="2">
        <v>44369</v>
      </c>
      <c r="F2935">
        <v>2021</v>
      </c>
      <c r="G2935" t="s">
        <v>9364</v>
      </c>
      <c r="H2935" t="s">
        <v>9224</v>
      </c>
      <c r="I2935" s="40" t="s">
        <v>9225</v>
      </c>
      <c r="J2935" s="41">
        <v>236.54000000000002</v>
      </c>
      <c r="M2935" s="41" t="s">
        <v>24</v>
      </c>
      <c r="N2935" s="41">
        <v>2.3654000000000002</v>
      </c>
      <c r="O2935" s="41">
        <v>2.3654000000000002</v>
      </c>
      <c r="P2935" s="41">
        <v>0</v>
      </c>
      <c r="S2935" s="5"/>
      <c r="T2935" s="1" t="s">
        <v>11321</v>
      </c>
    </row>
    <row r="2936" spans="1:20" x14ac:dyDescent="0.25">
      <c r="A2936" t="s">
        <v>11318</v>
      </c>
      <c r="C2936" t="s">
        <v>9374</v>
      </c>
      <c r="E2936" s="2">
        <v>45243</v>
      </c>
      <c r="F2936">
        <v>2023</v>
      </c>
      <c r="G2936" t="s">
        <v>9373</v>
      </c>
      <c r="H2936" t="s">
        <v>9218</v>
      </c>
      <c r="I2936" s="40" t="s">
        <v>132</v>
      </c>
      <c r="J2936" s="41">
        <v>118.943</v>
      </c>
      <c r="M2936" s="41" t="s">
        <v>24</v>
      </c>
      <c r="N2936" s="41">
        <v>98.425332499999996</v>
      </c>
      <c r="O2936" s="41">
        <v>98.425332499999996</v>
      </c>
      <c r="P2936" s="41">
        <v>0</v>
      </c>
      <c r="R2936" s="38">
        <v>0.82750000000000001</v>
      </c>
      <c r="S2936" s="5"/>
      <c r="T2936" s="1" t="s">
        <v>11319</v>
      </c>
    </row>
    <row r="2937" spans="1:20" x14ac:dyDescent="0.25">
      <c r="A2937" t="s">
        <v>11318</v>
      </c>
      <c r="C2937" t="s">
        <v>10089</v>
      </c>
      <c r="E2937" s="2">
        <v>44895</v>
      </c>
      <c r="F2937">
        <v>2022</v>
      </c>
      <c r="G2937" t="s">
        <v>9334</v>
      </c>
      <c r="H2937" t="s">
        <v>9218</v>
      </c>
      <c r="I2937" s="40" t="s">
        <v>9234</v>
      </c>
      <c r="J2937" s="41">
        <v>82.134</v>
      </c>
      <c r="M2937" s="41" t="s">
        <v>72</v>
      </c>
      <c r="N2937" s="41">
        <v>82.028700000000001</v>
      </c>
      <c r="O2937" s="41">
        <v>69.919200000000004</v>
      </c>
      <c r="P2937" s="41">
        <v>12.109499999999999</v>
      </c>
      <c r="S2937" s="5"/>
      <c r="T2937" s="1" t="s">
        <v>11320</v>
      </c>
    </row>
    <row r="2938" spans="1:20" x14ac:dyDescent="0.25">
      <c r="A2938" t="s">
        <v>11318</v>
      </c>
      <c r="C2938" t="s">
        <v>10894</v>
      </c>
      <c r="E2938" s="2">
        <v>44497</v>
      </c>
      <c r="F2938">
        <v>2021</v>
      </c>
      <c r="G2938" t="s">
        <v>9373</v>
      </c>
      <c r="H2938" t="s">
        <v>9218</v>
      </c>
      <c r="I2938" s="40" t="s">
        <v>361</v>
      </c>
      <c r="J2938" s="41">
        <v>5.9135000000000009</v>
      </c>
      <c r="M2938" s="41" t="s">
        <v>24</v>
      </c>
      <c r="N2938" s="41">
        <v>5.9135000000000009</v>
      </c>
      <c r="O2938" s="41">
        <v>5.9135000000000009</v>
      </c>
      <c r="P2938" s="41">
        <v>0</v>
      </c>
      <c r="S2938" s="5"/>
      <c r="T2938" s="1" t="s">
        <v>11321</v>
      </c>
    </row>
    <row r="2939" spans="1:20" x14ac:dyDescent="0.25">
      <c r="A2939" t="s">
        <v>11318</v>
      </c>
      <c r="C2939" t="s">
        <v>10894</v>
      </c>
      <c r="E2939" s="2">
        <v>44497</v>
      </c>
      <c r="F2939">
        <v>2021</v>
      </c>
      <c r="G2939" t="s">
        <v>9279</v>
      </c>
      <c r="H2939" t="s">
        <v>9218</v>
      </c>
      <c r="I2939" s="40" t="s">
        <v>361</v>
      </c>
      <c r="J2939" s="41">
        <v>112.71131000000001</v>
      </c>
      <c r="M2939" s="41" t="s">
        <v>72</v>
      </c>
      <c r="N2939" s="41">
        <v>112.71131000000001</v>
      </c>
      <c r="O2939" s="41">
        <v>111.88342</v>
      </c>
      <c r="P2939" s="41">
        <v>0.82789000000000001</v>
      </c>
      <c r="S2939" s="5"/>
      <c r="T2939" s="1" t="s">
        <v>11321</v>
      </c>
    </row>
    <row r="2940" spans="1:20" x14ac:dyDescent="0.25">
      <c r="A2940" t="s">
        <v>11318</v>
      </c>
      <c r="C2940" t="s">
        <v>10810</v>
      </c>
      <c r="E2940" s="2">
        <v>44557</v>
      </c>
      <c r="F2940">
        <v>2021</v>
      </c>
      <c r="G2940" t="s">
        <v>6992</v>
      </c>
      <c r="H2940" t="s">
        <v>9218</v>
      </c>
      <c r="I2940" s="40" t="s">
        <v>141</v>
      </c>
      <c r="J2940" s="41">
        <v>74.510100000000008</v>
      </c>
      <c r="M2940" s="41" t="s">
        <v>24</v>
      </c>
      <c r="N2940" s="41">
        <v>74.510100000000008</v>
      </c>
      <c r="O2940" s="41">
        <v>74.510100000000008</v>
      </c>
      <c r="P2940" s="41">
        <v>0</v>
      </c>
      <c r="S2940" s="5"/>
      <c r="T2940" s="1" t="s">
        <v>11321</v>
      </c>
    </row>
    <row r="2941" spans="1:20" x14ac:dyDescent="0.25">
      <c r="A2941" t="s">
        <v>11318</v>
      </c>
      <c r="C2941" t="s">
        <v>9780</v>
      </c>
      <c r="E2941" s="2">
        <v>45124</v>
      </c>
      <c r="F2941">
        <v>2023</v>
      </c>
      <c r="G2941" t="s">
        <v>9273</v>
      </c>
      <c r="H2941" t="s">
        <v>9218</v>
      </c>
      <c r="I2941" s="40" t="s">
        <v>141</v>
      </c>
      <c r="J2941" s="41">
        <v>140.26623599999999</v>
      </c>
      <c r="M2941" s="41" t="s">
        <v>72</v>
      </c>
      <c r="N2941" s="41">
        <v>107.02313806799999</v>
      </c>
      <c r="O2941" s="41">
        <v>77.146429799999993</v>
      </c>
      <c r="P2941" s="41">
        <v>29.876708267999998</v>
      </c>
      <c r="R2941" s="38">
        <v>0.76300000000000001</v>
      </c>
      <c r="S2941" s="5"/>
      <c r="T2941" s="1" t="s">
        <v>11319</v>
      </c>
    </row>
    <row r="2942" spans="1:20" x14ac:dyDescent="0.25">
      <c r="A2942" t="s">
        <v>11318</v>
      </c>
      <c r="C2942" t="s">
        <v>9780</v>
      </c>
      <c r="E2942" s="2">
        <v>45124</v>
      </c>
      <c r="F2942">
        <v>2023</v>
      </c>
      <c r="G2942" t="s">
        <v>9273</v>
      </c>
      <c r="H2942" t="s">
        <v>9218</v>
      </c>
      <c r="I2942" s="40" t="s">
        <v>9250</v>
      </c>
      <c r="J2942" s="41">
        <v>149.70963546879997</v>
      </c>
      <c r="M2942" s="41" t="s">
        <v>72</v>
      </c>
      <c r="N2942" s="41">
        <v>114.22845186269438</v>
      </c>
      <c r="O2942" s="41">
        <v>82.340299507840001</v>
      </c>
      <c r="P2942" s="41">
        <v>31.888152354854398</v>
      </c>
      <c r="R2942" s="38">
        <v>0.76300000000000001</v>
      </c>
      <c r="S2942" s="5"/>
      <c r="T2942" s="1" t="s">
        <v>11319</v>
      </c>
    </row>
    <row r="2943" spans="1:20" x14ac:dyDescent="0.25">
      <c r="A2943" t="s">
        <v>11318</v>
      </c>
      <c r="C2943" t="s">
        <v>9780</v>
      </c>
      <c r="E2943" s="2">
        <v>45124</v>
      </c>
      <c r="F2943">
        <v>2023</v>
      </c>
      <c r="G2943" t="s">
        <v>9273</v>
      </c>
      <c r="H2943" t="s">
        <v>9218</v>
      </c>
      <c r="I2943" s="40" t="s">
        <v>9234</v>
      </c>
      <c r="J2943" s="41">
        <v>207.4221285312</v>
      </c>
      <c r="M2943" s="41" t="s">
        <v>72</v>
      </c>
      <c r="N2943" s="41">
        <v>158.26308406930559</v>
      </c>
      <c r="O2943" s="41">
        <v>114.08217069215999</v>
      </c>
      <c r="P2943" s="41">
        <v>44.1809133771456</v>
      </c>
      <c r="R2943" s="38">
        <v>0.76300000000000001</v>
      </c>
      <c r="S2943" s="5"/>
      <c r="T2943" s="1" t="s">
        <v>11319</v>
      </c>
    </row>
    <row r="2944" spans="1:20" x14ac:dyDescent="0.25">
      <c r="A2944" t="s">
        <v>11318</v>
      </c>
      <c r="C2944" t="s">
        <v>10903</v>
      </c>
      <c r="E2944" s="2">
        <v>44547</v>
      </c>
      <c r="F2944">
        <v>2021</v>
      </c>
      <c r="G2944" t="s">
        <v>9261</v>
      </c>
      <c r="H2944" t="s">
        <v>9229</v>
      </c>
      <c r="I2944" s="40" t="s">
        <v>9256</v>
      </c>
      <c r="J2944" s="41">
        <v>236.54000000000002</v>
      </c>
      <c r="M2944" s="41" t="s">
        <v>72</v>
      </c>
      <c r="N2944" s="41">
        <v>26.019400000000001</v>
      </c>
      <c r="O2944" s="41">
        <v>9.4616000000000007</v>
      </c>
      <c r="P2944" s="41">
        <v>16.5578</v>
      </c>
      <c r="S2944" s="5"/>
      <c r="T2944" s="1" t="s">
        <v>11321</v>
      </c>
    </row>
    <row r="2945" spans="1:20" x14ac:dyDescent="0.25">
      <c r="A2945" t="s">
        <v>11318</v>
      </c>
      <c r="C2945" t="s">
        <v>10889</v>
      </c>
      <c r="E2945" s="2">
        <v>44531</v>
      </c>
      <c r="F2945">
        <v>2021</v>
      </c>
      <c r="G2945" t="s">
        <v>9276</v>
      </c>
      <c r="H2945" t="s">
        <v>9218</v>
      </c>
      <c r="I2945" s="40" t="s">
        <v>9262</v>
      </c>
      <c r="J2945" s="41">
        <v>118.27000000000001</v>
      </c>
      <c r="M2945" s="41" t="s">
        <v>24</v>
      </c>
      <c r="N2945" s="41">
        <v>70.843730000000008</v>
      </c>
      <c r="O2945" s="41">
        <v>70.843730000000008</v>
      </c>
      <c r="P2945" s="41">
        <v>0</v>
      </c>
      <c r="S2945" s="5"/>
      <c r="T2945" s="1" t="s">
        <v>11321</v>
      </c>
    </row>
    <row r="2946" spans="1:20" x14ac:dyDescent="0.25">
      <c r="A2946" t="s">
        <v>11318</v>
      </c>
      <c r="C2946" t="s">
        <v>10172</v>
      </c>
      <c r="E2946" s="2">
        <v>44624</v>
      </c>
      <c r="F2946">
        <v>2022</v>
      </c>
      <c r="G2946" t="s">
        <v>9243</v>
      </c>
      <c r="H2946" t="s">
        <v>9218</v>
      </c>
      <c r="I2946" s="40" t="s">
        <v>9262</v>
      </c>
      <c r="J2946" s="41">
        <v>21.06</v>
      </c>
      <c r="M2946" s="41" t="s">
        <v>24</v>
      </c>
      <c r="N2946" s="41">
        <v>10.740599999999999</v>
      </c>
      <c r="O2946" s="41">
        <v>10.740599999999999</v>
      </c>
      <c r="P2946" s="41">
        <v>0</v>
      </c>
      <c r="S2946" s="5"/>
      <c r="T2946" s="1" t="s">
        <v>11320</v>
      </c>
    </row>
    <row r="2947" spans="1:20" x14ac:dyDescent="0.25">
      <c r="A2947" t="s">
        <v>11318</v>
      </c>
      <c r="C2947" t="s">
        <v>9608</v>
      </c>
      <c r="E2947" s="2">
        <v>45044</v>
      </c>
      <c r="F2947">
        <v>2023</v>
      </c>
      <c r="G2947" t="s">
        <v>768</v>
      </c>
      <c r="H2947" t="s">
        <v>9218</v>
      </c>
      <c r="I2947" s="40" t="s">
        <v>361</v>
      </c>
      <c r="J2947" s="41">
        <v>118.943</v>
      </c>
      <c r="M2947" s="41" t="s">
        <v>24</v>
      </c>
      <c r="N2947" s="41">
        <v>36.015940399999998</v>
      </c>
      <c r="O2947" s="41">
        <v>36.015940399999998</v>
      </c>
      <c r="P2947" s="41">
        <v>0</v>
      </c>
      <c r="R2947" s="38">
        <v>0.30280000000000001</v>
      </c>
      <c r="S2947" s="5"/>
      <c r="T2947" s="1" t="s">
        <v>11319</v>
      </c>
    </row>
    <row r="2948" spans="1:20" x14ac:dyDescent="0.25">
      <c r="A2948" t="s">
        <v>11318</v>
      </c>
      <c r="C2948" t="s">
        <v>10230</v>
      </c>
      <c r="E2948" s="2">
        <v>44887</v>
      </c>
      <c r="F2948">
        <v>2022</v>
      </c>
      <c r="G2948" t="s">
        <v>8761</v>
      </c>
      <c r="H2948" t="s">
        <v>9224</v>
      </c>
      <c r="I2948" s="40" t="s">
        <v>84</v>
      </c>
      <c r="J2948" s="41">
        <v>105.3</v>
      </c>
      <c r="M2948" s="41" t="s">
        <v>24</v>
      </c>
      <c r="N2948" s="41">
        <v>52.65</v>
      </c>
      <c r="O2948" s="41">
        <v>52.65</v>
      </c>
      <c r="P2948" s="41">
        <v>0</v>
      </c>
      <c r="S2948" s="5"/>
      <c r="T2948" s="1" t="s">
        <v>11320</v>
      </c>
    </row>
    <row r="2949" spans="1:20" x14ac:dyDescent="0.25">
      <c r="A2949" t="s">
        <v>11318</v>
      </c>
      <c r="C2949" t="s">
        <v>10945</v>
      </c>
      <c r="E2949" s="2">
        <v>44390</v>
      </c>
      <c r="F2949">
        <v>2021</v>
      </c>
      <c r="G2949" t="s">
        <v>9273</v>
      </c>
      <c r="H2949" t="s">
        <v>9218</v>
      </c>
      <c r="I2949" s="40" t="s">
        <v>84</v>
      </c>
      <c r="J2949" s="41">
        <v>29.567500000000003</v>
      </c>
      <c r="M2949" s="41" t="s">
        <v>24</v>
      </c>
      <c r="N2949" s="41">
        <v>23.654000000000003</v>
      </c>
      <c r="O2949" s="41">
        <v>23.654000000000003</v>
      </c>
      <c r="P2949" s="41">
        <v>0</v>
      </c>
      <c r="S2949" s="5"/>
      <c r="T2949" s="1" t="s">
        <v>11321</v>
      </c>
    </row>
    <row r="2950" spans="1:20" x14ac:dyDescent="0.25">
      <c r="A2950" t="s">
        <v>11318</v>
      </c>
      <c r="C2950" t="s">
        <v>10945</v>
      </c>
      <c r="E2950" s="2">
        <v>44390</v>
      </c>
      <c r="F2950">
        <v>2021</v>
      </c>
      <c r="G2950" t="s">
        <v>9273</v>
      </c>
      <c r="H2950" t="s">
        <v>9218</v>
      </c>
      <c r="I2950" s="40" t="s">
        <v>84</v>
      </c>
      <c r="J2950" s="41">
        <v>28.384800000000002</v>
      </c>
      <c r="M2950" s="41" t="s">
        <v>24</v>
      </c>
      <c r="N2950" s="41">
        <v>22.707840000000001</v>
      </c>
      <c r="O2950" s="41">
        <v>22.707840000000001</v>
      </c>
      <c r="P2950" s="41">
        <v>0</v>
      </c>
      <c r="S2950" s="5"/>
      <c r="T2950" s="1" t="s">
        <v>11321</v>
      </c>
    </row>
    <row r="2951" spans="1:20" x14ac:dyDescent="0.25">
      <c r="A2951" t="s">
        <v>11318</v>
      </c>
      <c r="C2951" t="s">
        <v>10940</v>
      </c>
      <c r="E2951" s="2">
        <v>44543</v>
      </c>
      <c r="F2951">
        <v>2021</v>
      </c>
      <c r="G2951" t="s">
        <v>9292</v>
      </c>
      <c r="H2951" t="s">
        <v>9224</v>
      </c>
      <c r="I2951" s="40" t="s">
        <v>9225</v>
      </c>
      <c r="J2951" s="41">
        <v>29.567500000000003</v>
      </c>
      <c r="M2951" s="41" t="s">
        <v>24</v>
      </c>
      <c r="N2951" s="41">
        <v>8.8702500000000004</v>
      </c>
      <c r="O2951" s="41">
        <v>8.8702500000000004</v>
      </c>
      <c r="P2951" s="41">
        <v>0</v>
      </c>
      <c r="S2951" s="5"/>
      <c r="T2951" s="1" t="s">
        <v>11321</v>
      </c>
    </row>
    <row r="2952" spans="1:20" x14ac:dyDescent="0.25">
      <c r="A2952" t="s">
        <v>11318</v>
      </c>
      <c r="C2952" t="s">
        <v>9643</v>
      </c>
      <c r="E2952" s="2">
        <v>45266</v>
      </c>
      <c r="F2952">
        <v>2023</v>
      </c>
      <c r="G2952" t="s">
        <v>9292</v>
      </c>
      <c r="H2952" t="s">
        <v>318</v>
      </c>
      <c r="I2952" s="40" t="s">
        <v>9262</v>
      </c>
      <c r="J2952" s="41">
        <v>66.175560000000004</v>
      </c>
      <c r="M2952" s="41" t="s">
        <v>24</v>
      </c>
      <c r="N2952" s="41">
        <v>66.175560000000004</v>
      </c>
      <c r="O2952" s="41">
        <v>66.175560000000004</v>
      </c>
      <c r="P2952" s="41">
        <v>0</v>
      </c>
      <c r="R2952" s="38">
        <v>1</v>
      </c>
      <c r="S2952" s="5"/>
      <c r="T2952" s="1" t="s">
        <v>11319</v>
      </c>
    </row>
    <row r="2953" spans="1:20" x14ac:dyDescent="0.25">
      <c r="A2953" t="s">
        <v>11318</v>
      </c>
      <c r="C2953" t="s">
        <v>9859</v>
      </c>
      <c r="E2953" s="2">
        <v>45278</v>
      </c>
      <c r="F2953">
        <v>2023</v>
      </c>
      <c r="G2953" t="s">
        <v>9292</v>
      </c>
      <c r="H2953" t="s">
        <v>9224</v>
      </c>
      <c r="I2953" s="40" t="s">
        <v>9225</v>
      </c>
      <c r="J2953" s="41">
        <v>43.251999999999995</v>
      </c>
      <c r="M2953" s="41" t="s">
        <v>24</v>
      </c>
      <c r="N2953" s="41">
        <v>12.9756</v>
      </c>
      <c r="O2953" s="41">
        <v>12.9756</v>
      </c>
      <c r="P2953" s="41">
        <v>0</v>
      </c>
      <c r="R2953" s="38">
        <v>0.3</v>
      </c>
      <c r="S2953" s="5"/>
      <c r="T2953" s="1" t="s">
        <v>11319</v>
      </c>
    </row>
    <row r="2954" spans="1:20" x14ac:dyDescent="0.25">
      <c r="A2954" t="s">
        <v>11318</v>
      </c>
      <c r="C2954" t="s">
        <v>9859</v>
      </c>
      <c r="E2954" s="2">
        <v>45278</v>
      </c>
      <c r="F2954">
        <v>2023</v>
      </c>
      <c r="G2954" t="s">
        <v>9276</v>
      </c>
      <c r="H2954" t="s">
        <v>9224</v>
      </c>
      <c r="I2954" s="40" t="s">
        <v>9225</v>
      </c>
      <c r="J2954" s="41">
        <v>10.812999999999999</v>
      </c>
      <c r="M2954" s="41" t="s">
        <v>24</v>
      </c>
      <c r="N2954" s="41">
        <v>3.2439</v>
      </c>
      <c r="O2954" s="41">
        <v>3.2439</v>
      </c>
      <c r="P2954" s="41">
        <v>0</v>
      </c>
      <c r="R2954" s="38">
        <v>0.3</v>
      </c>
      <c r="S2954" s="5"/>
      <c r="T2954" s="1" t="s">
        <v>11319</v>
      </c>
    </row>
    <row r="2955" spans="1:20" x14ac:dyDescent="0.25">
      <c r="A2955" t="s">
        <v>11318</v>
      </c>
      <c r="C2955" t="s">
        <v>10367</v>
      </c>
      <c r="E2955" s="2">
        <v>44403</v>
      </c>
      <c r="F2955">
        <v>2021</v>
      </c>
      <c r="G2955" t="s">
        <v>9243</v>
      </c>
      <c r="H2955" t="s">
        <v>9218</v>
      </c>
      <c r="I2955" s="40" t="s">
        <v>141</v>
      </c>
      <c r="J2955" s="41">
        <v>650.48500000000001</v>
      </c>
      <c r="M2955" s="41" t="s">
        <v>24</v>
      </c>
      <c r="N2955" s="41">
        <v>650.48500000000001</v>
      </c>
      <c r="O2955" s="41">
        <v>650.48500000000001</v>
      </c>
      <c r="P2955" s="41">
        <v>0</v>
      </c>
      <c r="S2955" s="5"/>
      <c r="T2955" s="1" t="s">
        <v>11321</v>
      </c>
    </row>
    <row r="2956" spans="1:20" x14ac:dyDescent="0.25">
      <c r="A2956" t="s">
        <v>11318</v>
      </c>
      <c r="C2956" t="s">
        <v>10367</v>
      </c>
      <c r="E2956" s="2">
        <v>44546</v>
      </c>
      <c r="F2956">
        <v>2021</v>
      </c>
      <c r="G2956" t="s">
        <v>9243</v>
      </c>
      <c r="H2956" t="s">
        <v>9218</v>
      </c>
      <c r="I2956" s="40" t="s">
        <v>141</v>
      </c>
      <c r="J2956" s="41">
        <v>59.135000000000005</v>
      </c>
      <c r="M2956" s="41" t="s">
        <v>24</v>
      </c>
      <c r="N2956" s="41">
        <v>59.135000000000005</v>
      </c>
      <c r="O2956" s="41">
        <v>59.135000000000005</v>
      </c>
      <c r="P2956" s="41">
        <v>0</v>
      </c>
      <c r="S2956" s="5"/>
      <c r="T2956" s="1" t="s">
        <v>11321</v>
      </c>
    </row>
    <row r="2957" spans="1:20" x14ac:dyDescent="0.25">
      <c r="A2957" t="s">
        <v>11318</v>
      </c>
      <c r="C2957" t="s">
        <v>10367</v>
      </c>
      <c r="E2957" s="2">
        <v>44834</v>
      </c>
      <c r="F2957">
        <v>2022</v>
      </c>
      <c r="G2957" t="s">
        <v>9243</v>
      </c>
      <c r="H2957" t="s">
        <v>9218</v>
      </c>
      <c r="I2957" s="40" t="s">
        <v>141</v>
      </c>
      <c r="J2957" s="41">
        <v>231.66</v>
      </c>
      <c r="M2957" s="41" t="s">
        <v>24</v>
      </c>
      <c r="N2957" s="41">
        <v>231.66</v>
      </c>
      <c r="O2957" s="41">
        <v>231.66</v>
      </c>
      <c r="P2957" s="41">
        <v>0</v>
      </c>
      <c r="S2957" s="5"/>
      <c r="T2957" s="1" t="s">
        <v>11320</v>
      </c>
    </row>
    <row r="2958" spans="1:20" x14ac:dyDescent="0.25">
      <c r="A2958" t="s">
        <v>11318</v>
      </c>
      <c r="C2958" t="s">
        <v>10262</v>
      </c>
      <c r="E2958" s="2">
        <v>44764</v>
      </c>
      <c r="F2958">
        <v>2022</v>
      </c>
      <c r="G2958" t="s">
        <v>9243</v>
      </c>
      <c r="H2958" t="s">
        <v>9229</v>
      </c>
      <c r="I2958" s="40" t="s">
        <v>141</v>
      </c>
      <c r="J2958" s="41">
        <v>579.15</v>
      </c>
      <c r="M2958" s="41" t="s">
        <v>24</v>
      </c>
      <c r="N2958" s="41">
        <v>579.15</v>
      </c>
      <c r="O2958" s="41">
        <v>579.15</v>
      </c>
      <c r="P2958" s="41">
        <v>0</v>
      </c>
      <c r="S2958" s="5"/>
      <c r="T2958" s="1" t="s">
        <v>11320</v>
      </c>
    </row>
    <row r="2959" spans="1:20" x14ac:dyDescent="0.25">
      <c r="A2959" t="s">
        <v>11318</v>
      </c>
      <c r="C2959" t="s">
        <v>9429</v>
      </c>
      <c r="E2959" s="2">
        <v>44963</v>
      </c>
      <c r="F2959">
        <v>2023</v>
      </c>
      <c r="G2959" t="s">
        <v>9273</v>
      </c>
      <c r="H2959" t="s">
        <v>9229</v>
      </c>
      <c r="I2959" s="40" t="s">
        <v>141</v>
      </c>
      <c r="J2959" s="41">
        <v>162.19499999999999</v>
      </c>
      <c r="M2959" s="41" t="s">
        <v>24</v>
      </c>
      <c r="N2959" s="41">
        <v>162.19499999999999</v>
      </c>
      <c r="O2959" s="41">
        <v>162.19499999999999</v>
      </c>
      <c r="P2959" s="41">
        <v>0</v>
      </c>
      <c r="R2959" s="38">
        <v>1</v>
      </c>
      <c r="S2959" s="5"/>
      <c r="T2959" s="1" t="s">
        <v>11319</v>
      </c>
    </row>
    <row r="2960" spans="1:20" x14ac:dyDescent="0.25">
      <c r="A2960" t="s">
        <v>11318</v>
      </c>
      <c r="C2960" t="s">
        <v>10137</v>
      </c>
      <c r="E2960" s="2">
        <v>44652</v>
      </c>
      <c r="F2960">
        <v>2022</v>
      </c>
      <c r="G2960" t="s">
        <v>9243</v>
      </c>
      <c r="H2960" t="s">
        <v>9218</v>
      </c>
      <c r="I2960" s="40" t="s">
        <v>141</v>
      </c>
      <c r="J2960" s="41">
        <v>55.808999999999997</v>
      </c>
      <c r="M2960" s="41" t="s">
        <v>24</v>
      </c>
      <c r="N2960" s="41">
        <v>55.808999999999997</v>
      </c>
      <c r="O2960" s="41">
        <v>55.808999999999997</v>
      </c>
      <c r="P2960" s="41">
        <v>0</v>
      </c>
      <c r="S2960" s="5"/>
      <c r="T2960" s="1" t="s">
        <v>11320</v>
      </c>
    </row>
    <row r="2961" spans="1:20" x14ac:dyDescent="0.25">
      <c r="A2961" t="s">
        <v>11318</v>
      </c>
      <c r="C2961" t="s">
        <v>10804</v>
      </c>
      <c r="E2961" s="2">
        <v>44215</v>
      </c>
      <c r="F2961">
        <v>2021</v>
      </c>
      <c r="G2961" t="s">
        <v>9243</v>
      </c>
      <c r="H2961" t="s">
        <v>9218</v>
      </c>
      <c r="I2961" s="40" t="s">
        <v>141</v>
      </c>
      <c r="J2961" s="41">
        <v>118.27000000000001</v>
      </c>
      <c r="M2961" s="41" t="s">
        <v>24</v>
      </c>
      <c r="N2961" s="41">
        <v>41.394500000000001</v>
      </c>
      <c r="O2961" s="41">
        <v>41.394500000000001</v>
      </c>
      <c r="P2961" s="41">
        <v>0</v>
      </c>
      <c r="S2961" s="5"/>
      <c r="T2961" s="1" t="s">
        <v>11321</v>
      </c>
    </row>
    <row r="2962" spans="1:20" x14ac:dyDescent="0.25">
      <c r="A2962" t="s">
        <v>11318</v>
      </c>
      <c r="C2962" t="s">
        <v>9711</v>
      </c>
      <c r="E2962" s="2">
        <v>45084</v>
      </c>
      <c r="F2962">
        <v>2023</v>
      </c>
      <c r="G2962" t="s">
        <v>9276</v>
      </c>
      <c r="H2962" t="s">
        <v>9229</v>
      </c>
      <c r="I2962" s="40" t="s">
        <v>141</v>
      </c>
      <c r="J2962" s="41">
        <v>56.519550937828491</v>
      </c>
      <c r="M2962" s="41" t="s">
        <v>24</v>
      </c>
      <c r="N2962" s="41">
        <v>56.519550937828491</v>
      </c>
      <c r="O2962" s="41">
        <v>56.519550937828491</v>
      </c>
      <c r="P2962" s="41">
        <v>0</v>
      </c>
      <c r="R2962" s="38">
        <v>1</v>
      </c>
      <c r="S2962" s="5"/>
      <c r="T2962" s="1" t="s">
        <v>11319</v>
      </c>
    </row>
    <row r="2963" spans="1:20" x14ac:dyDescent="0.25">
      <c r="A2963" t="s">
        <v>11318</v>
      </c>
      <c r="C2963" t="s">
        <v>9711</v>
      </c>
      <c r="E2963" s="2">
        <v>45084</v>
      </c>
      <c r="F2963">
        <v>2023</v>
      </c>
      <c r="G2963" t="s">
        <v>9243</v>
      </c>
      <c r="H2963" t="s">
        <v>9229</v>
      </c>
      <c r="I2963" s="40" t="s">
        <v>141</v>
      </c>
      <c r="J2963" s="41">
        <v>976.87885841387583</v>
      </c>
      <c r="M2963" s="41" t="s">
        <v>24</v>
      </c>
      <c r="N2963" s="41">
        <v>976.87885841387265</v>
      </c>
      <c r="O2963" s="41">
        <v>976.87885841387265</v>
      </c>
      <c r="P2963" s="41">
        <v>0</v>
      </c>
      <c r="R2963" s="38">
        <v>1</v>
      </c>
      <c r="S2963" s="5"/>
      <c r="T2963" s="1" t="s">
        <v>11319</v>
      </c>
    </row>
    <row r="2964" spans="1:20" x14ac:dyDescent="0.25">
      <c r="A2964" t="s">
        <v>11318</v>
      </c>
      <c r="C2964" t="s">
        <v>9711</v>
      </c>
      <c r="E2964" s="2">
        <v>45084</v>
      </c>
      <c r="F2964">
        <v>2023</v>
      </c>
      <c r="G2964" t="s">
        <v>9289</v>
      </c>
      <c r="H2964" t="s">
        <v>9229</v>
      </c>
      <c r="I2964" s="40" t="s">
        <v>141</v>
      </c>
      <c r="J2964" s="41">
        <v>47.901589999999992</v>
      </c>
      <c r="M2964" s="41" t="s">
        <v>24</v>
      </c>
      <c r="N2964" s="41">
        <v>47.901589999999992</v>
      </c>
      <c r="O2964" s="41">
        <v>47.901589999999992</v>
      </c>
      <c r="P2964" s="41">
        <v>0</v>
      </c>
      <c r="R2964" s="38">
        <v>1</v>
      </c>
      <c r="S2964" s="5"/>
      <c r="T2964" s="1" t="s">
        <v>11319</v>
      </c>
    </row>
    <row r="2965" spans="1:20" x14ac:dyDescent="0.25">
      <c r="A2965" t="s">
        <v>11318</v>
      </c>
      <c r="C2965" t="s">
        <v>10300</v>
      </c>
      <c r="E2965" s="2">
        <v>44914</v>
      </c>
      <c r="F2965">
        <v>2022</v>
      </c>
      <c r="G2965" t="s">
        <v>9289</v>
      </c>
      <c r="H2965" t="s">
        <v>9218</v>
      </c>
      <c r="I2965" s="40" t="s">
        <v>141</v>
      </c>
      <c r="J2965" s="41">
        <v>73.709999999999994</v>
      </c>
      <c r="M2965" s="41" t="s">
        <v>24</v>
      </c>
      <c r="N2965" s="41">
        <v>73.709999999999994</v>
      </c>
      <c r="O2965" s="41">
        <v>73.709999999999994</v>
      </c>
      <c r="P2965" s="41">
        <v>0</v>
      </c>
      <c r="S2965" s="5"/>
      <c r="T2965" s="1" t="s">
        <v>11320</v>
      </c>
    </row>
    <row r="2966" spans="1:20" x14ac:dyDescent="0.25">
      <c r="A2966" t="s">
        <v>11318</v>
      </c>
      <c r="C2966" t="s">
        <v>9861</v>
      </c>
      <c r="E2966" s="2">
        <v>44365</v>
      </c>
      <c r="F2966">
        <v>2021</v>
      </c>
      <c r="G2966" t="s">
        <v>9243</v>
      </c>
      <c r="H2966" t="s">
        <v>9224</v>
      </c>
      <c r="I2966" s="40" t="s">
        <v>9225</v>
      </c>
      <c r="J2966" s="41">
        <v>37.964670000000005</v>
      </c>
      <c r="M2966" s="41" t="s">
        <v>24</v>
      </c>
      <c r="N2966" s="41">
        <v>0.35481000000000001</v>
      </c>
      <c r="O2966" s="41">
        <v>0.35481000000000001</v>
      </c>
      <c r="P2966" s="41">
        <v>0</v>
      </c>
      <c r="S2966" s="5"/>
      <c r="T2966" s="1" t="s">
        <v>11321</v>
      </c>
    </row>
    <row r="2967" spans="1:20" x14ac:dyDescent="0.25">
      <c r="A2967" t="s">
        <v>11318</v>
      </c>
      <c r="C2967" t="s">
        <v>9861</v>
      </c>
      <c r="E2967" s="2">
        <v>44701</v>
      </c>
      <c r="F2967">
        <v>2022</v>
      </c>
      <c r="G2967" t="s">
        <v>9243</v>
      </c>
      <c r="H2967" t="s">
        <v>9224</v>
      </c>
      <c r="I2967" s="40" t="s">
        <v>9225</v>
      </c>
      <c r="J2967" s="41">
        <v>31.589999999999996</v>
      </c>
      <c r="M2967" s="41" t="s">
        <v>24</v>
      </c>
      <c r="N2967" s="41">
        <v>0.31589999999999996</v>
      </c>
      <c r="O2967" s="41">
        <v>0.31589999999999996</v>
      </c>
      <c r="P2967" s="41">
        <v>0</v>
      </c>
      <c r="S2967" s="5"/>
      <c r="T2967" s="1" t="s">
        <v>11320</v>
      </c>
    </row>
    <row r="2968" spans="1:20" x14ac:dyDescent="0.25">
      <c r="A2968" t="s">
        <v>11318</v>
      </c>
      <c r="C2968" t="s">
        <v>9861</v>
      </c>
      <c r="E2968" s="2">
        <v>44701</v>
      </c>
      <c r="F2968">
        <v>2022</v>
      </c>
      <c r="G2968" t="s">
        <v>9243</v>
      </c>
      <c r="H2968" t="s">
        <v>9224</v>
      </c>
      <c r="I2968" s="40" t="s">
        <v>9225</v>
      </c>
      <c r="J2968" s="41">
        <v>2.2113</v>
      </c>
      <c r="M2968" s="41" t="s">
        <v>11395</v>
      </c>
      <c r="N2968" s="41">
        <v>0</v>
      </c>
      <c r="O2968" s="41">
        <v>0</v>
      </c>
      <c r="P2968" s="41">
        <v>0</v>
      </c>
      <c r="S2968" s="5"/>
      <c r="T2968" s="1" t="s">
        <v>11320</v>
      </c>
    </row>
    <row r="2969" spans="1:20" x14ac:dyDescent="0.25">
      <c r="A2969" t="s">
        <v>11318</v>
      </c>
      <c r="C2969" t="s">
        <v>9861</v>
      </c>
      <c r="E2969" s="2">
        <v>45042</v>
      </c>
      <c r="F2969">
        <v>2023</v>
      </c>
      <c r="G2969" t="s">
        <v>9243</v>
      </c>
      <c r="H2969" t="s">
        <v>9224</v>
      </c>
      <c r="I2969" s="40" t="s">
        <v>9225</v>
      </c>
      <c r="J2969" s="41">
        <v>27.897539999999999</v>
      </c>
      <c r="M2969" s="41" t="s">
        <v>24</v>
      </c>
      <c r="N2969" s="41">
        <v>0.27897539999999998</v>
      </c>
      <c r="O2969" s="41">
        <v>0.27897539999999998</v>
      </c>
      <c r="P2969" s="41">
        <v>0</v>
      </c>
      <c r="R2969" s="38">
        <v>0.01</v>
      </c>
      <c r="S2969" s="5"/>
      <c r="T2969" s="1" t="s">
        <v>11319</v>
      </c>
    </row>
    <row r="2970" spans="1:20" x14ac:dyDescent="0.25">
      <c r="A2970" t="s">
        <v>11318</v>
      </c>
      <c r="C2970" t="s">
        <v>10181</v>
      </c>
      <c r="E2970" s="2">
        <v>44711</v>
      </c>
      <c r="F2970">
        <v>2022</v>
      </c>
      <c r="G2970" t="s">
        <v>9243</v>
      </c>
      <c r="H2970" t="s">
        <v>9218</v>
      </c>
      <c r="I2970" s="40" t="s">
        <v>84</v>
      </c>
      <c r="J2970" s="41">
        <v>26.324999999999999</v>
      </c>
      <c r="M2970" s="41" t="s">
        <v>24</v>
      </c>
      <c r="N2970" s="41">
        <v>26.324999999999999</v>
      </c>
      <c r="O2970" s="41">
        <v>26.324999999999999</v>
      </c>
      <c r="P2970" s="41">
        <v>0</v>
      </c>
      <c r="S2970" s="5"/>
      <c r="T2970" s="1" t="s">
        <v>11320</v>
      </c>
    </row>
    <row r="2971" spans="1:20" x14ac:dyDescent="0.25">
      <c r="A2971" t="s">
        <v>11318</v>
      </c>
      <c r="C2971" t="s">
        <v>9244</v>
      </c>
      <c r="E2971" s="2">
        <v>45077</v>
      </c>
      <c r="F2971">
        <v>2023</v>
      </c>
      <c r="G2971" t="s">
        <v>9243</v>
      </c>
      <c r="H2971" t="s">
        <v>9224</v>
      </c>
      <c r="I2971" s="40" t="s">
        <v>9225</v>
      </c>
      <c r="J2971" s="41">
        <v>108.13</v>
      </c>
      <c r="M2971" s="41" t="s">
        <v>24</v>
      </c>
      <c r="N2971" s="41">
        <v>32.439</v>
      </c>
      <c r="O2971" s="41">
        <v>32.439</v>
      </c>
      <c r="P2971" s="41">
        <v>0</v>
      </c>
      <c r="R2971" s="38">
        <v>0.3</v>
      </c>
      <c r="S2971" s="5"/>
      <c r="T2971" s="1" t="s">
        <v>11319</v>
      </c>
    </row>
    <row r="2972" spans="1:20" x14ac:dyDescent="0.25">
      <c r="A2972" t="s">
        <v>11318</v>
      </c>
      <c r="C2972" t="s">
        <v>10809</v>
      </c>
      <c r="E2972" s="2">
        <v>44249</v>
      </c>
      <c r="F2972">
        <v>2021</v>
      </c>
      <c r="G2972" t="s">
        <v>9243</v>
      </c>
      <c r="H2972" t="s">
        <v>9224</v>
      </c>
      <c r="I2972" s="40" t="s">
        <v>9225</v>
      </c>
      <c r="J2972" s="41">
        <v>118.27000000000001</v>
      </c>
      <c r="M2972" s="41" t="s">
        <v>24</v>
      </c>
      <c r="N2972" s="41">
        <v>1.1827000000000001</v>
      </c>
      <c r="O2972" s="41">
        <v>1.1827000000000001</v>
      </c>
      <c r="P2972" s="41">
        <v>0</v>
      </c>
      <c r="S2972" s="5"/>
      <c r="T2972" s="1" t="s">
        <v>11321</v>
      </c>
    </row>
    <row r="2973" spans="1:20" x14ac:dyDescent="0.25">
      <c r="A2973" t="s">
        <v>11318</v>
      </c>
      <c r="C2973" t="s">
        <v>10817</v>
      </c>
      <c r="E2973" s="2">
        <v>44293</v>
      </c>
      <c r="F2973">
        <v>2021</v>
      </c>
      <c r="G2973" t="s">
        <v>9243</v>
      </c>
      <c r="H2973" t="s">
        <v>9224</v>
      </c>
      <c r="I2973" s="46" t="s">
        <v>9225</v>
      </c>
      <c r="J2973" s="41">
        <v>591.35</v>
      </c>
      <c r="M2973" s="41" t="s">
        <v>24</v>
      </c>
      <c r="N2973" s="41">
        <v>5.9135000000000009</v>
      </c>
      <c r="O2973" s="41">
        <v>5.9135000000000009</v>
      </c>
      <c r="P2973" s="41">
        <v>0</v>
      </c>
      <c r="S2973" s="5"/>
      <c r="T2973" s="1" t="s">
        <v>11321</v>
      </c>
    </row>
    <row r="2974" spans="1:20" x14ac:dyDescent="0.25">
      <c r="A2974" t="s">
        <v>11318</v>
      </c>
      <c r="C2974" t="s">
        <v>10127</v>
      </c>
      <c r="E2974" s="2">
        <v>44918</v>
      </c>
      <c r="F2974">
        <v>2022</v>
      </c>
      <c r="G2974" t="s">
        <v>9243</v>
      </c>
      <c r="H2974" t="s">
        <v>9224</v>
      </c>
      <c r="I2974" s="40" t="s">
        <v>9240</v>
      </c>
      <c r="J2974" s="41">
        <v>131.625</v>
      </c>
      <c r="M2974" s="41" t="s">
        <v>24</v>
      </c>
      <c r="N2974" s="41">
        <v>39.487499999999997</v>
      </c>
      <c r="O2974" s="41">
        <v>39.487499999999997</v>
      </c>
      <c r="P2974" s="41">
        <v>0</v>
      </c>
      <c r="S2974" s="5"/>
      <c r="T2974" s="1" t="s">
        <v>11320</v>
      </c>
    </row>
    <row r="2975" spans="1:20" x14ac:dyDescent="0.25">
      <c r="A2975" t="s">
        <v>11318</v>
      </c>
      <c r="C2975" t="s">
        <v>10912</v>
      </c>
      <c r="E2975" s="2">
        <v>44512</v>
      </c>
      <c r="F2975">
        <v>2021</v>
      </c>
      <c r="G2975" t="s">
        <v>9243</v>
      </c>
      <c r="H2975" t="s">
        <v>9224</v>
      </c>
      <c r="I2975" s="46" t="s">
        <v>9225</v>
      </c>
      <c r="J2975" s="41">
        <v>354.81</v>
      </c>
      <c r="M2975" s="41" t="s">
        <v>24</v>
      </c>
      <c r="N2975" s="41">
        <v>3.5481000000000003</v>
      </c>
      <c r="O2975" s="41">
        <v>3.5481000000000003</v>
      </c>
      <c r="P2975" s="41">
        <v>0</v>
      </c>
      <c r="S2975" s="5"/>
      <c r="T2975" s="1" t="s">
        <v>11321</v>
      </c>
    </row>
    <row r="2976" spans="1:20" x14ac:dyDescent="0.25">
      <c r="A2976" t="s">
        <v>11318</v>
      </c>
      <c r="C2976" t="s">
        <v>9492</v>
      </c>
      <c r="E2976" s="2">
        <v>44988</v>
      </c>
      <c r="F2976">
        <v>2023</v>
      </c>
      <c r="G2976" t="s">
        <v>9273</v>
      </c>
      <c r="H2976" t="s">
        <v>9224</v>
      </c>
      <c r="I2976" s="40" t="s">
        <v>9225</v>
      </c>
      <c r="J2976" s="41">
        <v>54.064999999999998</v>
      </c>
      <c r="M2976" s="41" t="s">
        <v>24</v>
      </c>
      <c r="N2976" s="41">
        <v>10.812999999999999</v>
      </c>
      <c r="O2976" s="41">
        <v>10.812999999999999</v>
      </c>
      <c r="P2976" s="41">
        <v>0</v>
      </c>
      <c r="R2976" s="38">
        <v>0.2</v>
      </c>
      <c r="S2976" s="5"/>
      <c r="T2976" s="1" t="s">
        <v>11319</v>
      </c>
    </row>
    <row r="2977" spans="1:20" x14ac:dyDescent="0.25">
      <c r="A2977" t="s">
        <v>11318</v>
      </c>
      <c r="C2977" t="s">
        <v>9492</v>
      </c>
      <c r="E2977" s="2">
        <v>44988</v>
      </c>
      <c r="F2977">
        <v>2023</v>
      </c>
      <c r="G2977" t="s">
        <v>9273</v>
      </c>
      <c r="H2977" t="s">
        <v>9224</v>
      </c>
      <c r="I2977" s="40" t="s">
        <v>9256</v>
      </c>
      <c r="J2977" s="41">
        <v>54.064999999999998</v>
      </c>
      <c r="M2977" s="41" t="s">
        <v>24</v>
      </c>
      <c r="N2977" s="41">
        <v>10.812999999999999</v>
      </c>
      <c r="O2977" s="41">
        <v>10.812999999999999</v>
      </c>
      <c r="P2977" s="41">
        <v>0</v>
      </c>
      <c r="R2977" s="38">
        <v>0.2</v>
      </c>
      <c r="S2977" s="5"/>
      <c r="T2977" s="1" t="s">
        <v>11319</v>
      </c>
    </row>
    <row r="2978" spans="1:20" x14ac:dyDescent="0.25">
      <c r="A2978" t="s">
        <v>11318</v>
      </c>
      <c r="C2978" t="s">
        <v>10354</v>
      </c>
      <c r="E2978" s="2">
        <v>44498</v>
      </c>
      <c r="F2978">
        <v>2021</v>
      </c>
      <c r="G2978" t="s">
        <v>10050</v>
      </c>
      <c r="H2978" t="s">
        <v>9224</v>
      </c>
      <c r="I2978" s="40" t="s">
        <v>9225</v>
      </c>
      <c r="J2978" s="41">
        <v>59.135000000000005</v>
      </c>
      <c r="M2978" s="41" t="s">
        <v>24</v>
      </c>
      <c r="N2978" s="41">
        <v>8.1606300000000012</v>
      </c>
      <c r="O2978" s="41">
        <v>8.1606300000000012</v>
      </c>
      <c r="P2978" s="41">
        <v>0</v>
      </c>
      <c r="S2978" s="5"/>
      <c r="T2978" s="1" t="s">
        <v>11321</v>
      </c>
    </row>
    <row r="2979" spans="1:20" x14ac:dyDescent="0.25">
      <c r="A2979" t="s">
        <v>11318</v>
      </c>
      <c r="C2979" t="s">
        <v>10354</v>
      </c>
      <c r="E2979" s="2">
        <v>44771</v>
      </c>
      <c r="F2979">
        <v>2022</v>
      </c>
      <c r="G2979" t="s">
        <v>10050</v>
      </c>
      <c r="H2979" t="s">
        <v>9224</v>
      </c>
      <c r="I2979" s="40" t="s">
        <v>9225</v>
      </c>
      <c r="J2979" s="41">
        <v>52.65</v>
      </c>
      <c r="M2979" s="41" t="s">
        <v>24</v>
      </c>
      <c r="N2979" s="41">
        <v>7.2656999999999998</v>
      </c>
      <c r="O2979" s="41">
        <v>7.2656999999999998</v>
      </c>
      <c r="P2979" s="41">
        <v>0</v>
      </c>
      <c r="S2979" s="5"/>
      <c r="T2979" s="1" t="s">
        <v>11320</v>
      </c>
    </row>
    <row r="2980" spans="1:20" x14ac:dyDescent="0.25">
      <c r="A2980" t="s">
        <v>11318</v>
      </c>
      <c r="C2980" t="s">
        <v>10255</v>
      </c>
      <c r="E2980" s="2">
        <v>44355</v>
      </c>
      <c r="F2980">
        <v>2021</v>
      </c>
      <c r="G2980" t="s">
        <v>9243</v>
      </c>
      <c r="H2980" t="s">
        <v>9218</v>
      </c>
      <c r="I2980" s="40" t="s">
        <v>132</v>
      </c>
      <c r="J2980" s="41">
        <v>17.740500000000001</v>
      </c>
      <c r="M2980" s="41" t="s">
        <v>72</v>
      </c>
      <c r="N2980" s="41">
        <v>2.9567500000000004</v>
      </c>
      <c r="O2980" s="41">
        <v>2.3654000000000002</v>
      </c>
      <c r="P2980" s="41">
        <v>0.47308000000000006</v>
      </c>
      <c r="S2980" s="5"/>
      <c r="T2980" s="1" t="s">
        <v>11321</v>
      </c>
    </row>
    <row r="2981" spans="1:20" x14ac:dyDescent="0.25">
      <c r="A2981" t="s">
        <v>11318</v>
      </c>
      <c r="C2981" t="s">
        <v>10255</v>
      </c>
      <c r="E2981" s="2">
        <v>44677</v>
      </c>
      <c r="F2981">
        <v>2022</v>
      </c>
      <c r="G2981" t="s">
        <v>9243</v>
      </c>
      <c r="H2981" t="s">
        <v>9218</v>
      </c>
      <c r="I2981" s="40" t="s">
        <v>132</v>
      </c>
      <c r="J2981" s="41">
        <v>15.794999999999998</v>
      </c>
      <c r="M2981" s="41" t="s">
        <v>72</v>
      </c>
      <c r="N2981" s="41">
        <v>2.6324999999999998</v>
      </c>
      <c r="O2981" s="41">
        <v>2.1059999999999999</v>
      </c>
      <c r="P2981" s="41">
        <v>0.42120000000000002</v>
      </c>
      <c r="S2981" s="5"/>
      <c r="T2981" s="1" t="s">
        <v>11320</v>
      </c>
    </row>
    <row r="2982" spans="1:20" x14ac:dyDescent="0.25">
      <c r="A2982" t="s">
        <v>11318</v>
      </c>
      <c r="C2982" t="s">
        <v>9693</v>
      </c>
      <c r="E2982" s="2">
        <v>44876</v>
      </c>
      <c r="F2982">
        <v>2022</v>
      </c>
      <c r="G2982" t="s">
        <v>9451</v>
      </c>
      <c r="H2982" t="s">
        <v>9229</v>
      </c>
      <c r="I2982" s="40" t="s">
        <v>9262</v>
      </c>
      <c r="J2982" s="41">
        <v>157.94999999999999</v>
      </c>
      <c r="M2982" s="41" t="s">
        <v>25</v>
      </c>
      <c r="N2982" s="41">
        <v>55.282499999999999</v>
      </c>
      <c r="O2982" s="41">
        <v>0</v>
      </c>
      <c r="P2982" s="41">
        <v>55.282499999999999</v>
      </c>
      <c r="S2982" s="5"/>
      <c r="T2982" s="1" t="s">
        <v>11320</v>
      </c>
    </row>
    <row r="2983" spans="1:20" x14ac:dyDescent="0.25">
      <c r="A2983" t="s">
        <v>11318</v>
      </c>
      <c r="C2983" t="s">
        <v>9693</v>
      </c>
      <c r="E2983" s="2">
        <v>45061</v>
      </c>
      <c r="F2983">
        <v>2023</v>
      </c>
      <c r="G2983" t="s">
        <v>9451</v>
      </c>
      <c r="H2983" t="s">
        <v>9229</v>
      </c>
      <c r="I2983" s="40" t="s">
        <v>9237</v>
      </c>
      <c r="J2983" s="41">
        <v>151.38199999999998</v>
      </c>
      <c r="M2983" s="41" t="s">
        <v>25</v>
      </c>
      <c r="N2983" s="41">
        <v>52.983699999999999</v>
      </c>
      <c r="O2983" s="41">
        <v>0</v>
      </c>
      <c r="P2983" s="41">
        <v>52.983699999999999</v>
      </c>
      <c r="R2983" s="38">
        <v>0.35</v>
      </c>
      <c r="S2983" s="5"/>
      <c r="T2983" s="1" t="s">
        <v>11319</v>
      </c>
    </row>
    <row r="2984" spans="1:20" x14ac:dyDescent="0.25">
      <c r="A2984" t="s">
        <v>11318</v>
      </c>
      <c r="C2984" t="s">
        <v>9693</v>
      </c>
      <c r="E2984" s="2">
        <v>45061</v>
      </c>
      <c r="F2984">
        <v>2023</v>
      </c>
      <c r="G2984" t="s">
        <v>9451</v>
      </c>
      <c r="H2984" t="s">
        <v>9229</v>
      </c>
      <c r="I2984" s="40" t="s">
        <v>9262</v>
      </c>
      <c r="J2984" s="41">
        <v>37.845499999999994</v>
      </c>
      <c r="M2984" s="41" t="s">
        <v>25</v>
      </c>
      <c r="N2984" s="41">
        <v>13.245925</v>
      </c>
      <c r="O2984" s="41">
        <v>0</v>
      </c>
      <c r="P2984" s="41">
        <v>13.245925</v>
      </c>
      <c r="R2984" s="38">
        <v>0.35</v>
      </c>
      <c r="S2984" s="5"/>
      <c r="T2984" s="1" t="s">
        <v>11319</v>
      </c>
    </row>
    <row r="2985" spans="1:20" x14ac:dyDescent="0.25">
      <c r="A2985" t="s">
        <v>11318</v>
      </c>
      <c r="C2985" t="s">
        <v>9693</v>
      </c>
      <c r="E2985" s="2">
        <v>45061</v>
      </c>
      <c r="F2985">
        <v>2023</v>
      </c>
      <c r="G2985" t="s">
        <v>9638</v>
      </c>
      <c r="H2985" t="s">
        <v>9229</v>
      </c>
      <c r="I2985" s="40" t="s">
        <v>9237</v>
      </c>
      <c r="J2985" s="41">
        <v>115.05032</v>
      </c>
      <c r="M2985" s="41" t="s">
        <v>25</v>
      </c>
      <c r="N2985" s="41">
        <v>40.267612</v>
      </c>
      <c r="O2985" s="41">
        <v>0</v>
      </c>
      <c r="P2985" s="41">
        <v>40.267612</v>
      </c>
      <c r="R2985" s="38">
        <v>0.35</v>
      </c>
      <c r="S2985" s="5"/>
      <c r="T2985" s="1" t="s">
        <v>11319</v>
      </c>
    </row>
    <row r="2986" spans="1:20" x14ac:dyDescent="0.25">
      <c r="A2986" t="s">
        <v>11318</v>
      </c>
      <c r="C2986" t="s">
        <v>9693</v>
      </c>
      <c r="E2986" s="2">
        <v>45061</v>
      </c>
      <c r="F2986">
        <v>2023</v>
      </c>
      <c r="G2986" t="s">
        <v>9638</v>
      </c>
      <c r="H2986" t="s">
        <v>9229</v>
      </c>
      <c r="I2986" s="40" t="s">
        <v>9262</v>
      </c>
      <c r="J2986" s="41">
        <v>28.76258</v>
      </c>
      <c r="M2986" s="41" t="s">
        <v>25</v>
      </c>
      <c r="N2986" s="41">
        <v>10.066903</v>
      </c>
      <c r="O2986" s="41">
        <v>0</v>
      </c>
      <c r="P2986" s="41">
        <v>10.066903</v>
      </c>
      <c r="R2986" s="38">
        <v>0.35</v>
      </c>
      <c r="S2986" s="5"/>
      <c r="T2986" s="1" t="s">
        <v>11319</v>
      </c>
    </row>
    <row r="2987" spans="1:20" x14ac:dyDescent="0.25">
      <c r="A2987" t="s">
        <v>11318</v>
      </c>
      <c r="C2987" t="s">
        <v>9693</v>
      </c>
      <c r="E2987" s="2">
        <v>45061</v>
      </c>
      <c r="F2987">
        <v>2023</v>
      </c>
      <c r="G2987" t="s">
        <v>9639</v>
      </c>
      <c r="H2987" t="s">
        <v>9229</v>
      </c>
      <c r="I2987" s="40" t="s">
        <v>9237</v>
      </c>
      <c r="J2987" s="41">
        <v>36.331679999999999</v>
      </c>
      <c r="M2987" s="41" t="s">
        <v>25</v>
      </c>
      <c r="N2987" s="41">
        <v>12.716087999999999</v>
      </c>
      <c r="O2987" s="41">
        <v>0</v>
      </c>
      <c r="P2987" s="41">
        <v>12.716087999999999</v>
      </c>
      <c r="R2987" s="38">
        <v>0.35</v>
      </c>
      <c r="S2987" s="5"/>
      <c r="T2987" s="1" t="s">
        <v>11319</v>
      </c>
    </row>
    <row r="2988" spans="1:20" x14ac:dyDescent="0.25">
      <c r="A2988" t="s">
        <v>11318</v>
      </c>
      <c r="C2988" t="s">
        <v>9693</v>
      </c>
      <c r="E2988" s="2">
        <v>45061</v>
      </c>
      <c r="F2988">
        <v>2023</v>
      </c>
      <c r="G2988" t="s">
        <v>9639</v>
      </c>
      <c r="H2988" t="s">
        <v>9229</v>
      </c>
      <c r="I2988" s="40" t="s">
        <v>9262</v>
      </c>
      <c r="J2988" s="41">
        <v>9.0829199999999997</v>
      </c>
      <c r="M2988" s="41" t="s">
        <v>25</v>
      </c>
      <c r="N2988" s="41">
        <v>3.1790219999999998</v>
      </c>
      <c r="O2988" s="41">
        <v>0</v>
      </c>
      <c r="P2988" s="41">
        <v>3.1790219999999998</v>
      </c>
      <c r="R2988" s="38">
        <v>0.35</v>
      </c>
      <c r="S2988" s="5"/>
      <c r="T2988" s="1" t="s">
        <v>11319</v>
      </c>
    </row>
    <row r="2989" spans="1:20" x14ac:dyDescent="0.25">
      <c r="A2989" t="s">
        <v>11318</v>
      </c>
      <c r="C2989" t="s">
        <v>10951</v>
      </c>
      <c r="E2989" s="2">
        <v>44539</v>
      </c>
      <c r="F2989">
        <v>2021</v>
      </c>
      <c r="G2989" t="s">
        <v>9273</v>
      </c>
      <c r="H2989" t="s">
        <v>9224</v>
      </c>
      <c r="I2989" s="40" t="s">
        <v>9225</v>
      </c>
      <c r="J2989" s="41">
        <v>59.135000000000005</v>
      </c>
      <c r="M2989" s="41" t="s">
        <v>24</v>
      </c>
      <c r="N2989" s="41">
        <v>59.135000000000005</v>
      </c>
      <c r="O2989" s="41">
        <v>59.135000000000005</v>
      </c>
      <c r="P2989" s="41">
        <v>0</v>
      </c>
      <c r="S2989" s="5"/>
      <c r="T2989" s="1" t="s">
        <v>11321</v>
      </c>
    </row>
    <row r="2990" spans="1:20" x14ac:dyDescent="0.25">
      <c r="A2990" t="s">
        <v>11318</v>
      </c>
      <c r="C2990" t="s">
        <v>10969</v>
      </c>
      <c r="E2990" s="2">
        <v>44545</v>
      </c>
      <c r="F2990">
        <v>2021</v>
      </c>
      <c r="G2990" t="s">
        <v>9273</v>
      </c>
      <c r="H2990" t="s">
        <v>9224</v>
      </c>
      <c r="I2990" s="40" t="s">
        <v>9225</v>
      </c>
      <c r="J2990" s="41">
        <v>59.135000000000005</v>
      </c>
      <c r="M2990" s="41" t="s">
        <v>24</v>
      </c>
      <c r="N2990" s="41">
        <v>0.59135000000000004</v>
      </c>
      <c r="O2990" s="41">
        <v>0.59135000000000004</v>
      </c>
      <c r="P2990" s="41">
        <v>0</v>
      </c>
      <c r="S2990" s="5"/>
      <c r="T2990" s="1" t="s">
        <v>11321</v>
      </c>
    </row>
    <row r="2991" spans="1:20" x14ac:dyDescent="0.25">
      <c r="A2991" t="s">
        <v>11318</v>
      </c>
      <c r="C2991" t="s">
        <v>10362</v>
      </c>
      <c r="E2991" s="2">
        <v>44546</v>
      </c>
      <c r="F2991">
        <v>2021</v>
      </c>
      <c r="G2991" t="s">
        <v>9289</v>
      </c>
      <c r="H2991" t="s">
        <v>9229</v>
      </c>
      <c r="I2991" s="40" t="s">
        <v>9256</v>
      </c>
      <c r="J2991" s="41">
        <v>236.54000000000002</v>
      </c>
      <c r="M2991" s="41" t="s">
        <v>24</v>
      </c>
      <c r="N2991" s="41">
        <v>70.962000000000003</v>
      </c>
      <c r="O2991" s="41">
        <v>70.962000000000003</v>
      </c>
      <c r="P2991" s="41">
        <v>0</v>
      </c>
      <c r="S2991" s="5"/>
      <c r="T2991" s="1" t="s">
        <v>11321</v>
      </c>
    </row>
    <row r="2992" spans="1:20" x14ac:dyDescent="0.25">
      <c r="A2992" t="s">
        <v>11318</v>
      </c>
      <c r="C2992" t="s">
        <v>10362</v>
      </c>
      <c r="E2992" s="2">
        <v>44918</v>
      </c>
      <c r="F2992">
        <v>2022</v>
      </c>
      <c r="G2992" t="s">
        <v>9289</v>
      </c>
      <c r="H2992" t="s">
        <v>9229</v>
      </c>
      <c r="I2992" s="40" t="s">
        <v>9256</v>
      </c>
      <c r="J2992" s="41">
        <v>210.6</v>
      </c>
      <c r="M2992" s="41" t="s">
        <v>24</v>
      </c>
      <c r="N2992" s="41">
        <v>63.179999999999993</v>
      </c>
      <c r="O2992" s="41">
        <v>63.179999999999993</v>
      </c>
      <c r="P2992" s="41">
        <v>0</v>
      </c>
      <c r="S2992" s="5"/>
      <c r="T2992" s="1" t="s">
        <v>11320</v>
      </c>
    </row>
    <row r="2993" spans="1:20" x14ac:dyDescent="0.25">
      <c r="A2993" t="s">
        <v>11318</v>
      </c>
      <c r="C2993" t="s">
        <v>10272</v>
      </c>
      <c r="E2993" s="2">
        <v>44908</v>
      </c>
      <c r="F2993">
        <v>2022</v>
      </c>
      <c r="G2993" t="s">
        <v>9228</v>
      </c>
      <c r="H2993" t="s">
        <v>9218</v>
      </c>
      <c r="I2993" s="40" t="s">
        <v>14355</v>
      </c>
      <c r="J2993" s="41">
        <v>315.89999999999998</v>
      </c>
      <c r="M2993" s="41" t="s">
        <v>24</v>
      </c>
      <c r="N2993" s="41">
        <v>145.20869999999999</v>
      </c>
      <c r="O2993" s="41">
        <v>145.20869999999999</v>
      </c>
      <c r="P2993" s="41">
        <v>0</v>
      </c>
      <c r="S2993" s="5"/>
      <c r="T2993" s="1" t="s">
        <v>11320</v>
      </c>
    </row>
    <row r="2994" spans="1:20" x14ac:dyDescent="0.25">
      <c r="A2994" t="s">
        <v>11318</v>
      </c>
      <c r="C2994" t="s">
        <v>10307</v>
      </c>
      <c r="E2994" s="2">
        <v>44918</v>
      </c>
      <c r="F2994">
        <v>2022</v>
      </c>
      <c r="G2994" t="s">
        <v>9273</v>
      </c>
      <c r="H2994" t="s">
        <v>9224</v>
      </c>
      <c r="I2994" s="46" t="s">
        <v>9225</v>
      </c>
      <c r="J2994" s="41">
        <v>105.3</v>
      </c>
      <c r="M2994" s="41" t="s">
        <v>24</v>
      </c>
      <c r="N2994" s="41">
        <v>21.06</v>
      </c>
      <c r="O2994" s="41">
        <v>21.06</v>
      </c>
      <c r="P2994" s="41">
        <v>0</v>
      </c>
      <c r="S2994" s="5"/>
      <c r="T2994" s="1" t="s">
        <v>11320</v>
      </c>
    </row>
    <row r="2995" spans="1:20" x14ac:dyDescent="0.25">
      <c r="A2995" t="s">
        <v>11318</v>
      </c>
      <c r="C2995" t="s">
        <v>9624</v>
      </c>
      <c r="E2995" s="2">
        <v>45156</v>
      </c>
      <c r="F2995">
        <v>2023</v>
      </c>
      <c r="G2995" t="s">
        <v>768</v>
      </c>
      <c r="H2995" t="s">
        <v>9452</v>
      </c>
      <c r="I2995" s="40" t="s">
        <v>9237</v>
      </c>
      <c r="J2995" s="41">
        <v>43.251999999999995</v>
      </c>
      <c r="M2995" s="41" t="s">
        <v>24</v>
      </c>
      <c r="N2995" s="41">
        <v>43.251999999999995</v>
      </c>
      <c r="O2995" s="41">
        <v>43.251999999999995</v>
      </c>
      <c r="P2995" s="41">
        <v>0</v>
      </c>
      <c r="R2995" s="38">
        <v>1</v>
      </c>
      <c r="S2995" s="5"/>
      <c r="T2995" s="1" t="s">
        <v>11319</v>
      </c>
    </row>
    <row r="2996" spans="1:20" x14ac:dyDescent="0.25">
      <c r="A2996" t="s">
        <v>11318</v>
      </c>
      <c r="C2996" t="s">
        <v>10890</v>
      </c>
      <c r="E2996" s="2">
        <v>44512</v>
      </c>
      <c r="F2996">
        <v>2021</v>
      </c>
      <c r="G2996" t="s">
        <v>9273</v>
      </c>
      <c r="H2996" t="s">
        <v>9229</v>
      </c>
      <c r="I2996" s="40" t="s">
        <v>141</v>
      </c>
      <c r="J2996" s="41">
        <v>57.952300000000001</v>
      </c>
      <c r="M2996" s="41" t="s">
        <v>72</v>
      </c>
      <c r="N2996" s="41">
        <v>57.952300000000001</v>
      </c>
      <c r="O2996" s="41">
        <v>54.522470000000006</v>
      </c>
      <c r="P2996" s="41">
        <v>3.4298299999999999</v>
      </c>
      <c r="S2996" s="5"/>
      <c r="T2996" s="1" t="s">
        <v>11321</v>
      </c>
    </row>
    <row r="2997" spans="1:20" x14ac:dyDescent="0.25">
      <c r="A2997" t="s">
        <v>11318</v>
      </c>
      <c r="C2997" t="s">
        <v>9741</v>
      </c>
      <c r="E2997" s="2">
        <v>45289</v>
      </c>
      <c r="F2997">
        <v>2023</v>
      </c>
      <c r="G2997" t="s">
        <v>6358</v>
      </c>
      <c r="H2997" t="s">
        <v>9229</v>
      </c>
      <c r="I2997" s="40" t="s">
        <v>9237</v>
      </c>
      <c r="J2997" s="41">
        <v>108.13</v>
      </c>
      <c r="M2997" s="41" t="s">
        <v>72</v>
      </c>
      <c r="N2997" s="41">
        <v>79.107907999999995</v>
      </c>
      <c r="O2997" s="41">
        <v>39.553953999999997</v>
      </c>
      <c r="P2997" s="41">
        <v>39.553953999999997</v>
      </c>
      <c r="R2997" s="38">
        <v>0.73160000000000003</v>
      </c>
      <c r="S2997" s="5"/>
      <c r="T2997" s="1" t="s">
        <v>11319</v>
      </c>
    </row>
    <row r="2998" spans="1:20" x14ac:dyDescent="0.25">
      <c r="A2998" t="s">
        <v>11318</v>
      </c>
      <c r="C2998" t="s">
        <v>9547</v>
      </c>
      <c r="E2998" s="2">
        <v>45104</v>
      </c>
      <c r="F2998">
        <v>2023</v>
      </c>
      <c r="G2998" t="s">
        <v>9284</v>
      </c>
      <c r="H2998" t="s">
        <v>9224</v>
      </c>
      <c r="I2998" s="40" t="s">
        <v>9225</v>
      </c>
      <c r="J2998" s="41">
        <v>145.97549999999998</v>
      </c>
      <c r="M2998" s="41" t="s">
        <v>24</v>
      </c>
      <c r="N2998" s="41">
        <v>43.792649999999995</v>
      </c>
      <c r="O2998" s="41">
        <v>43.792649999999995</v>
      </c>
      <c r="P2998" s="41">
        <v>0</v>
      </c>
      <c r="R2998" s="38">
        <v>0.3</v>
      </c>
      <c r="S2998" s="5"/>
      <c r="T2998" s="1" t="s">
        <v>11319</v>
      </c>
    </row>
    <row r="2999" spans="1:20" x14ac:dyDescent="0.25">
      <c r="A2999" t="s">
        <v>11318</v>
      </c>
      <c r="C2999" t="s">
        <v>9547</v>
      </c>
      <c r="E2999" s="2">
        <v>45104</v>
      </c>
      <c r="F2999">
        <v>2023</v>
      </c>
      <c r="G2999" t="s">
        <v>9549</v>
      </c>
      <c r="H2999" t="s">
        <v>9224</v>
      </c>
      <c r="I2999" s="40" t="s">
        <v>9225</v>
      </c>
      <c r="J2999" s="41">
        <v>16.2195</v>
      </c>
      <c r="M2999" s="41" t="s">
        <v>24</v>
      </c>
      <c r="N2999" s="41">
        <v>4.86585</v>
      </c>
      <c r="O2999" s="41">
        <v>4.86585</v>
      </c>
      <c r="P2999" s="41">
        <v>0</v>
      </c>
      <c r="R2999" s="38">
        <v>0.3</v>
      </c>
      <c r="S2999" s="5"/>
      <c r="T2999" s="1" t="s">
        <v>11319</v>
      </c>
    </row>
    <row r="3000" spans="1:20" x14ac:dyDescent="0.25">
      <c r="A3000" t="s">
        <v>11318</v>
      </c>
      <c r="C3000" t="s">
        <v>9547</v>
      </c>
      <c r="E3000" s="2">
        <v>45104</v>
      </c>
      <c r="F3000">
        <v>2023</v>
      </c>
      <c r="G3000" t="s">
        <v>768</v>
      </c>
      <c r="H3000" t="s">
        <v>9224</v>
      </c>
      <c r="I3000" s="40" t="s">
        <v>9225</v>
      </c>
      <c r="J3000" s="41">
        <v>162.19499999999999</v>
      </c>
      <c r="M3000" s="41" t="s">
        <v>24</v>
      </c>
      <c r="N3000" s="41">
        <v>48.658499999999997</v>
      </c>
      <c r="O3000" s="41">
        <v>48.658499999999997</v>
      </c>
      <c r="P3000" s="41">
        <v>0</v>
      </c>
      <c r="R3000" s="38">
        <v>0.3</v>
      </c>
      <c r="S3000" s="5"/>
      <c r="T3000" s="1" t="s">
        <v>11319</v>
      </c>
    </row>
    <row r="3001" spans="1:20" x14ac:dyDescent="0.25">
      <c r="A3001" t="s">
        <v>11318</v>
      </c>
      <c r="C3001" t="s">
        <v>9997</v>
      </c>
      <c r="E3001" s="2">
        <v>45274</v>
      </c>
      <c r="F3001">
        <v>2023</v>
      </c>
      <c r="G3001" t="s">
        <v>9243</v>
      </c>
      <c r="H3001" t="s">
        <v>9218</v>
      </c>
      <c r="I3001" s="40" t="s">
        <v>9262</v>
      </c>
      <c r="J3001" s="41">
        <v>49.73980000000865</v>
      </c>
      <c r="M3001" s="41" t="s">
        <v>24</v>
      </c>
      <c r="N3001" s="41">
        <v>27.053477220003241</v>
      </c>
      <c r="O3001" s="41">
        <v>27.053477220003241</v>
      </c>
      <c r="P3001" s="41">
        <v>0</v>
      </c>
      <c r="R3001" s="38">
        <v>0.54390000000000005</v>
      </c>
      <c r="S3001" s="5"/>
      <c r="T3001" s="1" t="s">
        <v>11319</v>
      </c>
    </row>
    <row r="3002" spans="1:20" x14ac:dyDescent="0.25">
      <c r="A3002" t="s">
        <v>11318</v>
      </c>
      <c r="C3002" t="s">
        <v>10874</v>
      </c>
      <c r="E3002" s="2">
        <v>44265</v>
      </c>
      <c r="F3002">
        <v>2021</v>
      </c>
      <c r="G3002" t="s">
        <v>9243</v>
      </c>
      <c r="H3002" t="s">
        <v>9218</v>
      </c>
      <c r="I3002" s="40" t="s">
        <v>9262</v>
      </c>
      <c r="J3002" s="41">
        <v>23.654000000000003</v>
      </c>
      <c r="M3002" s="41" t="s">
        <v>24</v>
      </c>
      <c r="N3002" s="41">
        <v>10.17122</v>
      </c>
      <c r="O3002" s="41">
        <v>10.17122</v>
      </c>
      <c r="P3002" s="41">
        <v>0</v>
      </c>
      <c r="S3002" s="5"/>
      <c r="T3002" s="1" t="s">
        <v>11321</v>
      </c>
    </row>
    <row r="3003" spans="1:20" x14ac:dyDescent="0.25">
      <c r="A3003" t="s">
        <v>11318</v>
      </c>
      <c r="C3003" t="s">
        <v>10876</v>
      </c>
      <c r="E3003" s="2">
        <v>44540</v>
      </c>
      <c r="F3003">
        <v>2021</v>
      </c>
      <c r="G3003" t="s">
        <v>9276</v>
      </c>
      <c r="H3003" t="s">
        <v>9218</v>
      </c>
      <c r="I3003" s="46" t="s">
        <v>84</v>
      </c>
      <c r="J3003" s="41">
        <v>108.80840000000001</v>
      </c>
      <c r="M3003" s="41" t="s">
        <v>24</v>
      </c>
      <c r="N3003" s="41">
        <v>108.80840000000001</v>
      </c>
      <c r="O3003" s="41">
        <v>108.80840000000001</v>
      </c>
      <c r="P3003" s="41">
        <v>0</v>
      </c>
      <c r="S3003" s="5"/>
      <c r="T3003" s="1" t="s">
        <v>11321</v>
      </c>
    </row>
    <row r="3004" spans="1:20" x14ac:dyDescent="0.25">
      <c r="A3004" t="s">
        <v>11318</v>
      </c>
      <c r="C3004" t="s">
        <v>9630</v>
      </c>
      <c r="E3004" s="2">
        <v>45247</v>
      </c>
      <c r="F3004">
        <v>2023</v>
      </c>
      <c r="G3004" t="s">
        <v>9228</v>
      </c>
      <c r="H3004" t="s">
        <v>9218</v>
      </c>
      <c r="I3004" s="40" t="s">
        <v>132</v>
      </c>
      <c r="J3004" s="41">
        <v>64.878</v>
      </c>
      <c r="M3004" s="41" t="s">
        <v>72</v>
      </c>
      <c r="N3004" s="41">
        <v>64.878</v>
      </c>
      <c r="O3004" s="41">
        <v>62.931660000000001</v>
      </c>
      <c r="P3004" s="41">
        <v>1.94634</v>
      </c>
      <c r="R3004" s="38">
        <v>1</v>
      </c>
      <c r="S3004" s="5"/>
      <c r="T3004" s="1" t="s">
        <v>11319</v>
      </c>
    </row>
    <row r="3005" spans="1:20" x14ac:dyDescent="0.25">
      <c r="A3005" t="s">
        <v>11318</v>
      </c>
      <c r="C3005" t="s">
        <v>9431</v>
      </c>
      <c r="E3005" s="2">
        <v>45272</v>
      </c>
      <c r="F3005">
        <v>2023</v>
      </c>
      <c r="G3005" t="s">
        <v>9243</v>
      </c>
      <c r="H3005" t="s">
        <v>9218</v>
      </c>
      <c r="I3005" s="40" t="s">
        <v>84</v>
      </c>
      <c r="J3005" s="41">
        <v>216.26</v>
      </c>
      <c r="M3005" s="41" t="s">
        <v>72</v>
      </c>
      <c r="N3005" s="41">
        <v>9.8398299999999992</v>
      </c>
      <c r="O3005" s="41">
        <v>4.5198339999999995</v>
      </c>
      <c r="P3005" s="41">
        <v>5.3199959999999997</v>
      </c>
      <c r="R3005" s="38">
        <v>4.5499999999999999E-2</v>
      </c>
      <c r="S3005" s="5"/>
      <c r="T3005" s="1" t="s">
        <v>11319</v>
      </c>
    </row>
    <row r="3006" spans="1:20" x14ac:dyDescent="0.25">
      <c r="A3006" t="s">
        <v>11318</v>
      </c>
      <c r="C3006" t="s">
        <v>10741</v>
      </c>
      <c r="E3006" s="2">
        <v>44529</v>
      </c>
      <c r="F3006">
        <v>2021</v>
      </c>
      <c r="G3006" t="s">
        <v>6412</v>
      </c>
      <c r="H3006" t="s">
        <v>9218</v>
      </c>
      <c r="I3006" s="40" t="s">
        <v>141</v>
      </c>
      <c r="J3006" s="41">
        <v>96.153509999999997</v>
      </c>
      <c r="M3006" s="41" t="s">
        <v>24</v>
      </c>
      <c r="N3006" s="41">
        <v>96.153509999999997</v>
      </c>
      <c r="O3006" s="41">
        <v>96.153509999999997</v>
      </c>
      <c r="P3006" s="41">
        <v>0</v>
      </c>
      <c r="S3006" s="5"/>
      <c r="T3006" s="1" t="s">
        <v>11321</v>
      </c>
    </row>
    <row r="3007" spans="1:20" x14ac:dyDescent="0.25">
      <c r="A3007" t="s">
        <v>11318</v>
      </c>
      <c r="C3007" t="s">
        <v>10879</v>
      </c>
      <c r="E3007" s="2">
        <v>44259</v>
      </c>
      <c r="F3007">
        <v>2021</v>
      </c>
      <c r="G3007" t="s">
        <v>6554</v>
      </c>
      <c r="H3007" t="s">
        <v>9218</v>
      </c>
      <c r="I3007" s="40" t="s">
        <v>141</v>
      </c>
      <c r="J3007" s="41">
        <v>201.05900000000003</v>
      </c>
      <c r="M3007" s="41" t="s">
        <v>24</v>
      </c>
      <c r="N3007" s="41">
        <v>146.18172000000001</v>
      </c>
      <c r="O3007" s="41">
        <v>146.18172000000001</v>
      </c>
      <c r="P3007" s="41">
        <v>0</v>
      </c>
      <c r="S3007" s="5"/>
      <c r="T3007" s="1" t="s">
        <v>11321</v>
      </c>
    </row>
    <row r="3008" spans="1:20" x14ac:dyDescent="0.25">
      <c r="A3008" t="s">
        <v>11318</v>
      </c>
      <c r="C3008" t="s">
        <v>10341</v>
      </c>
      <c r="E3008" s="2">
        <v>44915</v>
      </c>
      <c r="F3008">
        <v>2022</v>
      </c>
      <c r="G3008" t="s">
        <v>9387</v>
      </c>
      <c r="H3008" t="s">
        <v>9452</v>
      </c>
      <c r="I3008" s="40" t="s">
        <v>9240</v>
      </c>
      <c r="J3008" s="41">
        <v>52.65</v>
      </c>
      <c r="M3008" s="41" t="s">
        <v>72</v>
      </c>
      <c r="N3008" s="41">
        <v>14.741999999999999</v>
      </c>
      <c r="O3008" s="41">
        <v>13.689</v>
      </c>
      <c r="P3008" s="41">
        <v>1.0529999999999999</v>
      </c>
      <c r="S3008" s="5"/>
      <c r="T3008" s="1" t="s">
        <v>11320</v>
      </c>
    </row>
    <row r="3009" spans="1:20" x14ac:dyDescent="0.25">
      <c r="A3009" t="s">
        <v>11318</v>
      </c>
      <c r="C3009" t="s">
        <v>10870</v>
      </c>
      <c r="E3009" s="2">
        <v>44517</v>
      </c>
      <c r="F3009">
        <v>2021</v>
      </c>
      <c r="G3009" t="s">
        <v>768</v>
      </c>
      <c r="H3009" t="s">
        <v>9218</v>
      </c>
      <c r="I3009" s="40" t="s">
        <v>361</v>
      </c>
      <c r="J3009" s="41">
        <v>118.27000000000001</v>
      </c>
      <c r="M3009" s="41" t="s">
        <v>24</v>
      </c>
      <c r="N3009" s="41">
        <v>10.999110000000002</v>
      </c>
      <c r="O3009" s="41">
        <v>10.999110000000002</v>
      </c>
      <c r="P3009" s="41">
        <v>0</v>
      </c>
      <c r="S3009" s="5"/>
      <c r="T3009" s="1" t="s">
        <v>11321</v>
      </c>
    </row>
    <row r="3010" spans="1:20" x14ac:dyDescent="0.25">
      <c r="A3010" t="s">
        <v>11318</v>
      </c>
      <c r="C3010" t="s">
        <v>10309</v>
      </c>
      <c r="E3010" s="2">
        <v>44911</v>
      </c>
      <c r="F3010">
        <v>2022</v>
      </c>
      <c r="G3010" t="s">
        <v>9364</v>
      </c>
      <c r="H3010" t="s">
        <v>9218</v>
      </c>
      <c r="I3010" s="40" t="s">
        <v>141</v>
      </c>
      <c r="J3010" s="41">
        <v>263.25</v>
      </c>
      <c r="M3010" s="41" t="s">
        <v>24</v>
      </c>
      <c r="N3010" s="41">
        <v>263.25</v>
      </c>
      <c r="O3010" s="41">
        <v>263.25</v>
      </c>
      <c r="P3010" s="41">
        <v>0</v>
      </c>
      <c r="S3010" s="5"/>
      <c r="T3010" s="1" t="s">
        <v>11320</v>
      </c>
    </row>
    <row r="3011" spans="1:20" x14ac:dyDescent="0.25">
      <c r="A3011" t="s">
        <v>11318</v>
      </c>
      <c r="C3011" t="s">
        <v>10309</v>
      </c>
      <c r="E3011" s="2">
        <v>44911</v>
      </c>
      <c r="F3011">
        <v>2022</v>
      </c>
      <c r="G3011" t="s">
        <v>9364</v>
      </c>
      <c r="H3011" t="s">
        <v>9218</v>
      </c>
      <c r="I3011" s="40" t="s">
        <v>141</v>
      </c>
      <c r="J3011" s="41">
        <v>68.444999999999993</v>
      </c>
      <c r="M3011" s="41" t="s">
        <v>24</v>
      </c>
      <c r="N3011" s="41">
        <v>68.444999999999993</v>
      </c>
      <c r="O3011" s="41">
        <v>68.444999999999993</v>
      </c>
      <c r="P3011" s="41">
        <v>0</v>
      </c>
      <c r="S3011" s="5"/>
      <c r="T3011" s="1" t="s">
        <v>11320</v>
      </c>
    </row>
    <row r="3012" spans="1:20" x14ac:dyDescent="0.25">
      <c r="A3012" t="s">
        <v>11318</v>
      </c>
      <c r="C3012" t="s">
        <v>9592</v>
      </c>
      <c r="E3012" s="2">
        <v>45015</v>
      </c>
      <c r="F3012">
        <v>2023</v>
      </c>
      <c r="G3012" t="s">
        <v>9273</v>
      </c>
      <c r="H3012" t="s">
        <v>9218</v>
      </c>
      <c r="I3012" s="40" t="s">
        <v>9234</v>
      </c>
      <c r="J3012" s="41">
        <v>162.19499999999999</v>
      </c>
      <c r="M3012" s="41" t="s">
        <v>25</v>
      </c>
      <c r="N3012" s="41">
        <v>12.9756</v>
      </c>
      <c r="O3012" s="41">
        <v>0</v>
      </c>
      <c r="P3012" s="41">
        <v>12.9756</v>
      </c>
      <c r="R3012" s="38">
        <v>0.08</v>
      </c>
      <c r="S3012" s="5"/>
      <c r="T3012" s="1" t="s">
        <v>11319</v>
      </c>
    </row>
    <row r="3013" spans="1:20" x14ac:dyDescent="0.25">
      <c r="A3013" t="s">
        <v>11318</v>
      </c>
      <c r="C3013" t="s">
        <v>9263</v>
      </c>
      <c r="E3013" s="2">
        <v>45264</v>
      </c>
      <c r="F3013">
        <v>2023</v>
      </c>
      <c r="G3013" t="s">
        <v>9261</v>
      </c>
      <c r="H3013" t="s">
        <v>318</v>
      </c>
      <c r="I3013" s="40" t="s">
        <v>9262</v>
      </c>
      <c r="J3013" s="41">
        <v>200.41246719999998</v>
      </c>
      <c r="M3013" s="41" t="s">
        <v>24</v>
      </c>
      <c r="N3013" s="41">
        <v>200.41246719999998</v>
      </c>
      <c r="O3013" s="41">
        <v>200.41246719999998</v>
      </c>
      <c r="P3013" s="41">
        <v>0</v>
      </c>
      <c r="R3013" s="38">
        <v>1</v>
      </c>
      <c r="S3013" s="5"/>
      <c r="T3013" s="1" t="s">
        <v>11319</v>
      </c>
    </row>
    <row r="3014" spans="1:20" x14ac:dyDescent="0.25">
      <c r="A3014" t="s">
        <v>11318</v>
      </c>
      <c r="C3014" t="s">
        <v>9263</v>
      </c>
      <c r="E3014" s="2">
        <v>45264</v>
      </c>
      <c r="F3014">
        <v>2023</v>
      </c>
      <c r="G3014" t="s">
        <v>9261</v>
      </c>
      <c r="H3014" t="s">
        <v>318</v>
      </c>
      <c r="I3014" s="40" t="s">
        <v>9262</v>
      </c>
      <c r="J3014" s="41">
        <v>43.598015999999994</v>
      </c>
      <c r="M3014" s="41" t="s">
        <v>24</v>
      </c>
      <c r="N3014" s="41">
        <v>43.598015999999994</v>
      </c>
      <c r="O3014" s="41">
        <v>43.598015999999994</v>
      </c>
      <c r="P3014" s="41">
        <v>0</v>
      </c>
      <c r="R3014" s="38">
        <v>1</v>
      </c>
      <c r="S3014" s="5"/>
      <c r="T3014" s="1" t="s">
        <v>11319</v>
      </c>
    </row>
    <row r="3015" spans="1:20" x14ac:dyDescent="0.25">
      <c r="A3015" t="s">
        <v>11318</v>
      </c>
      <c r="C3015" t="s">
        <v>10071</v>
      </c>
      <c r="E3015" s="2">
        <v>44902</v>
      </c>
      <c r="F3015">
        <v>2022</v>
      </c>
      <c r="G3015" t="s">
        <v>9261</v>
      </c>
      <c r="H3015" t="s">
        <v>9218</v>
      </c>
      <c r="I3015" s="40" t="s">
        <v>361</v>
      </c>
      <c r="J3015" s="41">
        <v>84.24</v>
      </c>
      <c r="M3015" s="41" t="s">
        <v>25</v>
      </c>
      <c r="N3015" s="41">
        <v>5.4756</v>
      </c>
      <c r="O3015" s="41">
        <v>0</v>
      </c>
      <c r="P3015" s="41">
        <v>5.4756</v>
      </c>
      <c r="S3015" s="5"/>
      <c r="T3015" s="1" t="s">
        <v>11320</v>
      </c>
    </row>
    <row r="3016" spans="1:20" x14ac:dyDescent="0.25">
      <c r="A3016" t="s">
        <v>11318</v>
      </c>
      <c r="C3016" t="s">
        <v>10071</v>
      </c>
      <c r="E3016" s="2">
        <v>44902</v>
      </c>
      <c r="F3016">
        <v>2022</v>
      </c>
      <c r="G3016" t="s">
        <v>9261</v>
      </c>
      <c r="H3016" t="s">
        <v>9218</v>
      </c>
      <c r="I3016" s="40" t="s">
        <v>361</v>
      </c>
      <c r="J3016" s="41">
        <v>4.1067</v>
      </c>
      <c r="M3016" s="41" t="s">
        <v>25</v>
      </c>
      <c r="N3016" s="41">
        <v>0.31589999999999996</v>
      </c>
      <c r="O3016" s="41">
        <v>0</v>
      </c>
      <c r="P3016" s="41">
        <v>0.31589999999999996</v>
      </c>
      <c r="S3016" s="5"/>
      <c r="T3016" s="1" t="s">
        <v>11320</v>
      </c>
    </row>
    <row r="3017" spans="1:20" x14ac:dyDescent="0.25">
      <c r="A3017" t="s">
        <v>11318</v>
      </c>
      <c r="C3017" t="s">
        <v>10071</v>
      </c>
      <c r="E3017" s="2">
        <v>44902</v>
      </c>
      <c r="F3017">
        <v>2022</v>
      </c>
      <c r="G3017" t="s">
        <v>9261</v>
      </c>
      <c r="H3017" t="s">
        <v>9218</v>
      </c>
      <c r="I3017" s="40" t="s">
        <v>361</v>
      </c>
      <c r="J3017" s="41">
        <v>17.374499999999998</v>
      </c>
      <c r="M3017" s="41" t="s">
        <v>25</v>
      </c>
      <c r="N3017" s="41">
        <v>1.1583000000000001</v>
      </c>
      <c r="O3017" s="41">
        <v>0</v>
      </c>
      <c r="P3017" s="41">
        <v>1.1583000000000001</v>
      </c>
      <c r="S3017" s="5"/>
      <c r="T3017" s="1" t="s">
        <v>11320</v>
      </c>
    </row>
    <row r="3018" spans="1:20" x14ac:dyDescent="0.25">
      <c r="A3018" t="s">
        <v>11318</v>
      </c>
      <c r="C3018" t="s">
        <v>9846</v>
      </c>
      <c r="E3018" s="2">
        <v>45245</v>
      </c>
      <c r="F3018">
        <v>2023</v>
      </c>
      <c r="G3018" t="s">
        <v>9261</v>
      </c>
      <c r="H3018" t="s">
        <v>9229</v>
      </c>
      <c r="I3018" s="40" t="s">
        <v>132</v>
      </c>
      <c r="J3018" s="41">
        <v>216.26</v>
      </c>
      <c r="M3018" s="41" t="s">
        <v>25</v>
      </c>
      <c r="N3018" s="41">
        <v>16.2195</v>
      </c>
      <c r="O3018" s="41">
        <v>0</v>
      </c>
      <c r="P3018" s="41">
        <v>16.2195</v>
      </c>
      <c r="R3018" s="38">
        <v>7.4999999999999997E-2</v>
      </c>
      <c r="S3018" s="5"/>
      <c r="T3018" s="1" t="s">
        <v>11319</v>
      </c>
    </row>
    <row r="3019" spans="1:20" x14ac:dyDescent="0.25">
      <c r="A3019" t="s">
        <v>11318</v>
      </c>
      <c r="C3019" t="s">
        <v>10131</v>
      </c>
      <c r="E3019" s="2">
        <v>44741</v>
      </c>
      <c r="F3019">
        <v>2022</v>
      </c>
      <c r="G3019" t="s">
        <v>9261</v>
      </c>
      <c r="H3019" t="s">
        <v>9218</v>
      </c>
      <c r="I3019" s="40" t="s">
        <v>132</v>
      </c>
      <c r="J3019" s="41">
        <v>252.71999999999997</v>
      </c>
      <c r="M3019" s="41" t="s">
        <v>72</v>
      </c>
      <c r="N3019" s="41">
        <v>120.67379999999999</v>
      </c>
      <c r="O3019" s="41">
        <v>115.1982</v>
      </c>
      <c r="P3019" s="41">
        <v>5.4756</v>
      </c>
      <c r="S3019" s="5"/>
      <c r="T3019" s="1" t="s">
        <v>11320</v>
      </c>
    </row>
    <row r="3020" spans="1:20" x14ac:dyDescent="0.25">
      <c r="A3020" t="s">
        <v>11318</v>
      </c>
      <c r="C3020" t="s">
        <v>10013</v>
      </c>
      <c r="E3020" s="2">
        <v>45247</v>
      </c>
      <c r="F3020">
        <v>2023</v>
      </c>
      <c r="G3020" t="s">
        <v>9261</v>
      </c>
      <c r="H3020" t="s">
        <v>9218</v>
      </c>
      <c r="I3020" s="40" t="s">
        <v>141</v>
      </c>
      <c r="J3020" s="41">
        <v>324.39</v>
      </c>
      <c r="M3020" s="41" t="s">
        <v>24</v>
      </c>
      <c r="N3020" s="41">
        <v>324.39</v>
      </c>
      <c r="O3020" s="41">
        <v>324.39</v>
      </c>
      <c r="P3020" s="41">
        <v>0</v>
      </c>
      <c r="R3020" s="38">
        <v>1</v>
      </c>
      <c r="S3020" s="5"/>
      <c r="T3020" s="1" t="s">
        <v>11319</v>
      </c>
    </row>
    <row r="3021" spans="1:20" x14ac:dyDescent="0.25">
      <c r="A3021" t="s">
        <v>11318</v>
      </c>
      <c r="C3021" t="s">
        <v>9290</v>
      </c>
      <c r="E3021" s="2">
        <v>45264</v>
      </c>
      <c r="F3021">
        <v>2023</v>
      </c>
      <c r="G3021" t="s">
        <v>9289</v>
      </c>
      <c r="H3021" t="s">
        <v>9218</v>
      </c>
      <c r="I3021" s="40" t="s">
        <v>132</v>
      </c>
      <c r="J3021" s="41">
        <v>43.251999999999995</v>
      </c>
      <c r="M3021" s="41" t="s">
        <v>24</v>
      </c>
      <c r="N3021" s="41">
        <v>12.979925199999998</v>
      </c>
      <c r="O3021" s="41">
        <v>12.979925199999998</v>
      </c>
      <c r="P3021" s="41">
        <v>0</v>
      </c>
      <c r="R3021" s="38">
        <v>0.30009999999999998</v>
      </c>
      <c r="S3021" s="5"/>
      <c r="T3021" s="1" t="s">
        <v>11319</v>
      </c>
    </row>
    <row r="3022" spans="1:20" x14ac:dyDescent="0.25">
      <c r="A3022" t="s">
        <v>11318</v>
      </c>
      <c r="C3022" t="s">
        <v>10154</v>
      </c>
      <c r="E3022" s="2">
        <v>44616</v>
      </c>
      <c r="F3022">
        <v>2022</v>
      </c>
      <c r="G3022" t="s">
        <v>8807</v>
      </c>
      <c r="H3022" t="s">
        <v>9224</v>
      </c>
      <c r="I3022" s="40" t="s">
        <v>9225</v>
      </c>
      <c r="J3022" s="41">
        <v>21.06</v>
      </c>
      <c r="M3022" s="41" t="s">
        <v>24</v>
      </c>
      <c r="N3022" s="41">
        <v>0.21060000000000001</v>
      </c>
      <c r="O3022" s="41">
        <v>0.21060000000000001</v>
      </c>
      <c r="P3022" s="41">
        <v>0</v>
      </c>
      <c r="S3022" s="5"/>
      <c r="T3022" s="1" t="s">
        <v>11320</v>
      </c>
    </row>
    <row r="3023" spans="1:20" x14ac:dyDescent="0.25">
      <c r="A3023" t="s">
        <v>11318</v>
      </c>
      <c r="C3023" t="s">
        <v>10758</v>
      </c>
      <c r="E3023" s="2">
        <v>44314</v>
      </c>
      <c r="F3023">
        <v>2021</v>
      </c>
      <c r="G3023" t="s">
        <v>8807</v>
      </c>
      <c r="H3023" t="s">
        <v>9224</v>
      </c>
      <c r="I3023" s="40" t="s">
        <v>9225</v>
      </c>
      <c r="J3023" s="41">
        <v>35.481000000000002</v>
      </c>
      <c r="M3023" s="41" t="s">
        <v>24</v>
      </c>
      <c r="N3023" s="41">
        <v>0.35481000000000001</v>
      </c>
      <c r="O3023" s="41">
        <v>0.35481000000000001</v>
      </c>
      <c r="P3023" s="41">
        <v>0</v>
      </c>
      <c r="S3023" s="5"/>
      <c r="T3023" s="1" t="s">
        <v>11321</v>
      </c>
    </row>
    <row r="3024" spans="1:20" x14ac:dyDescent="0.25">
      <c r="A3024" t="s">
        <v>11318</v>
      </c>
      <c r="C3024" t="s">
        <v>10313</v>
      </c>
      <c r="E3024" s="2">
        <v>44781</v>
      </c>
      <c r="F3024">
        <v>2022</v>
      </c>
      <c r="G3024" t="s">
        <v>9273</v>
      </c>
      <c r="H3024" t="s">
        <v>9224</v>
      </c>
      <c r="I3024" s="40" t="s">
        <v>9225</v>
      </c>
      <c r="J3024" s="41">
        <v>105.3</v>
      </c>
      <c r="M3024" s="41" t="s">
        <v>24</v>
      </c>
      <c r="N3024" s="41">
        <v>10.53</v>
      </c>
      <c r="O3024" s="41">
        <v>10.53</v>
      </c>
      <c r="P3024" s="41">
        <v>0</v>
      </c>
      <c r="S3024" s="5"/>
      <c r="T3024" s="1" t="s">
        <v>11320</v>
      </c>
    </row>
    <row r="3025" spans="1:20" x14ac:dyDescent="0.25">
      <c r="A3025" t="s">
        <v>11318</v>
      </c>
      <c r="C3025" t="s">
        <v>9794</v>
      </c>
      <c r="E3025" s="2">
        <v>45223</v>
      </c>
      <c r="F3025">
        <v>2023</v>
      </c>
      <c r="G3025" t="s">
        <v>9273</v>
      </c>
      <c r="H3025" t="s">
        <v>9224</v>
      </c>
      <c r="I3025" s="40" t="s">
        <v>9225</v>
      </c>
      <c r="J3025" s="41">
        <v>108.13</v>
      </c>
      <c r="M3025" s="41" t="s">
        <v>24</v>
      </c>
      <c r="N3025" s="41">
        <v>54.064999999999998</v>
      </c>
      <c r="O3025" s="41">
        <v>54.064999999999998</v>
      </c>
      <c r="P3025" s="41">
        <v>0</v>
      </c>
      <c r="R3025" s="38">
        <v>0.5</v>
      </c>
      <c r="S3025" s="5"/>
      <c r="T3025" s="1" t="s">
        <v>11319</v>
      </c>
    </row>
    <row r="3026" spans="1:20" x14ac:dyDescent="0.25">
      <c r="A3026" t="s">
        <v>11318</v>
      </c>
      <c r="C3026" t="s">
        <v>9703</v>
      </c>
      <c r="E3026" s="2">
        <v>45133</v>
      </c>
      <c r="F3026">
        <v>2023</v>
      </c>
      <c r="G3026" t="s">
        <v>9273</v>
      </c>
      <c r="H3026" t="s">
        <v>9224</v>
      </c>
      <c r="I3026" s="40" t="s">
        <v>9225</v>
      </c>
      <c r="J3026" s="41">
        <v>324.39</v>
      </c>
      <c r="M3026" s="41" t="s">
        <v>24</v>
      </c>
      <c r="N3026" s="41">
        <v>3.2439</v>
      </c>
      <c r="O3026" s="41">
        <v>3.2439</v>
      </c>
      <c r="P3026" s="41">
        <v>0</v>
      </c>
      <c r="R3026" s="38">
        <v>0.01</v>
      </c>
      <c r="S3026" s="5"/>
      <c r="T3026" s="1" t="s">
        <v>11319</v>
      </c>
    </row>
    <row r="3027" spans="1:20" x14ac:dyDescent="0.25">
      <c r="A3027" t="s">
        <v>11318</v>
      </c>
      <c r="C3027" t="s">
        <v>10815</v>
      </c>
      <c r="E3027" s="2">
        <v>44546</v>
      </c>
      <c r="F3027">
        <v>2021</v>
      </c>
      <c r="G3027" t="s">
        <v>4726</v>
      </c>
      <c r="H3027" t="s">
        <v>9224</v>
      </c>
      <c r="I3027" s="40" t="s">
        <v>9225</v>
      </c>
      <c r="J3027" s="41">
        <v>29.567500000000003</v>
      </c>
      <c r="M3027" s="41" t="s">
        <v>24</v>
      </c>
      <c r="N3027" s="41">
        <v>0.35481000000000001</v>
      </c>
      <c r="O3027" s="41">
        <v>0.35481000000000001</v>
      </c>
      <c r="P3027" s="41">
        <v>0</v>
      </c>
      <c r="S3027" s="5"/>
      <c r="T3027" s="1" t="s">
        <v>11321</v>
      </c>
    </row>
    <row r="3028" spans="1:20" x14ac:dyDescent="0.25">
      <c r="A3028" t="s">
        <v>11318</v>
      </c>
      <c r="C3028" t="s">
        <v>9731</v>
      </c>
      <c r="E3028" s="2">
        <v>45254</v>
      </c>
      <c r="F3028">
        <v>2023</v>
      </c>
      <c r="G3028" t="s">
        <v>6429</v>
      </c>
      <c r="H3028" t="s">
        <v>9224</v>
      </c>
      <c r="I3028" s="40" t="s">
        <v>9225</v>
      </c>
      <c r="J3028" s="41">
        <v>108.13</v>
      </c>
      <c r="M3028" s="41" t="s">
        <v>24</v>
      </c>
      <c r="N3028" s="41">
        <v>10.812999999999999</v>
      </c>
      <c r="O3028" s="41">
        <v>10.812999999999999</v>
      </c>
      <c r="P3028" s="41">
        <v>0</v>
      </c>
      <c r="R3028" s="38">
        <v>0.1</v>
      </c>
      <c r="S3028" s="5"/>
      <c r="T3028" s="1" t="s">
        <v>11319</v>
      </c>
    </row>
    <row r="3029" spans="1:20" x14ac:dyDescent="0.25">
      <c r="A3029" t="s">
        <v>11318</v>
      </c>
      <c r="C3029" t="s">
        <v>9904</v>
      </c>
      <c r="E3029" s="2">
        <v>45282</v>
      </c>
      <c r="F3029">
        <v>2023</v>
      </c>
      <c r="G3029" t="s">
        <v>9273</v>
      </c>
      <c r="H3029" t="s">
        <v>9224</v>
      </c>
      <c r="I3029" s="40" t="s">
        <v>9225</v>
      </c>
      <c r="J3029" s="41">
        <v>108.13</v>
      </c>
      <c r="M3029" s="41" t="s">
        <v>24</v>
      </c>
      <c r="N3029" s="41">
        <v>10.812999999999999</v>
      </c>
      <c r="O3029" s="41">
        <v>10.812999999999999</v>
      </c>
      <c r="P3029" s="41">
        <v>0</v>
      </c>
      <c r="R3029" s="38">
        <v>0.1</v>
      </c>
      <c r="S3029" s="5"/>
      <c r="T3029" s="1" t="s">
        <v>11319</v>
      </c>
    </row>
    <row r="3030" spans="1:20" x14ac:dyDescent="0.25">
      <c r="A3030" t="s">
        <v>11318</v>
      </c>
      <c r="C3030" t="s">
        <v>10735</v>
      </c>
      <c r="E3030" s="2">
        <v>44532</v>
      </c>
      <c r="F3030">
        <v>2021</v>
      </c>
      <c r="G3030" t="s">
        <v>9273</v>
      </c>
      <c r="H3030" t="s">
        <v>9224</v>
      </c>
      <c r="I3030" s="40" t="s">
        <v>9225</v>
      </c>
      <c r="J3030" s="41">
        <v>59.135000000000005</v>
      </c>
      <c r="M3030" s="41" t="s">
        <v>24</v>
      </c>
      <c r="N3030" s="41">
        <v>0.59135000000000004</v>
      </c>
      <c r="O3030" s="41">
        <v>0.59135000000000004</v>
      </c>
      <c r="P3030" s="41">
        <v>0</v>
      </c>
      <c r="S3030" s="5"/>
      <c r="T3030" s="1" t="s">
        <v>11321</v>
      </c>
    </row>
    <row r="3031" spans="1:20" x14ac:dyDescent="0.25">
      <c r="A3031" t="s">
        <v>11318</v>
      </c>
      <c r="C3031" t="s">
        <v>10260</v>
      </c>
      <c r="E3031" s="2">
        <v>44781</v>
      </c>
      <c r="F3031">
        <v>2022</v>
      </c>
      <c r="G3031" t="s">
        <v>9273</v>
      </c>
      <c r="H3031" t="s">
        <v>9224</v>
      </c>
      <c r="I3031" s="40" t="s">
        <v>9225</v>
      </c>
      <c r="J3031" s="41">
        <v>526.5</v>
      </c>
      <c r="M3031" s="41" t="s">
        <v>24</v>
      </c>
      <c r="N3031" s="41">
        <v>131.625</v>
      </c>
      <c r="O3031" s="41">
        <v>131.625</v>
      </c>
      <c r="P3031" s="41">
        <v>0</v>
      </c>
      <c r="S3031" s="5"/>
      <c r="T3031" s="1" t="s">
        <v>11320</v>
      </c>
    </row>
    <row r="3032" spans="1:20" x14ac:dyDescent="0.25">
      <c r="A3032" t="s">
        <v>11318</v>
      </c>
      <c r="C3032" t="s">
        <v>10334</v>
      </c>
      <c r="E3032" s="2">
        <v>44926</v>
      </c>
      <c r="F3032">
        <v>2022</v>
      </c>
      <c r="G3032" t="s">
        <v>9253</v>
      </c>
      <c r="H3032" t="s">
        <v>9224</v>
      </c>
      <c r="I3032" s="40" t="s">
        <v>9225</v>
      </c>
      <c r="J3032" s="41">
        <v>526.5</v>
      </c>
      <c r="M3032" s="41" t="s">
        <v>72</v>
      </c>
      <c r="N3032" s="41">
        <v>223.76249999999999</v>
      </c>
      <c r="O3032" s="41">
        <v>202.70249999999999</v>
      </c>
      <c r="P3032" s="41">
        <v>21.06</v>
      </c>
      <c r="S3032" s="5"/>
      <c r="T3032" s="1" t="s">
        <v>11320</v>
      </c>
    </row>
    <row r="3033" spans="1:20" x14ac:dyDescent="0.25">
      <c r="A3033" t="s">
        <v>11318</v>
      </c>
      <c r="C3033" t="s">
        <v>10263</v>
      </c>
      <c r="E3033" s="2">
        <v>44824</v>
      </c>
      <c r="F3033">
        <v>2022</v>
      </c>
      <c r="G3033" t="s">
        <v>9273</v>
      </c>
      <c r="H3033" t="s">
        <v>9229</v>
      </c>
      <c r="I3033" s="40" t="s">
        <v>9262</v>
      </c>
      <c r="J3033" s="41">
        <v>157.94999999999999</v>
      </c>
      <c r="M3033" s="41" t="s">
        <v>24</v>
      </c>
      <c r="N3033" s="41">
        <v>157.94999999999999</v>
      </c>
      <c r="O3033" s="41">
        <v>157.94999999999999</v>
      </c>
      <c r="P3033" s="41">
        <v>0</v>
      </c>
      <c r="S3033" s="5"/>
      <c r="T3033" s="1" t="s">
        <v>11320</v>
      </c>
    </row>
    <row r="3034" spans="1:20" x14ac:dyDescent="0.25">
      <c r="A3034" t="s">
        <v>11318</v>
      </c>
      <c r="C3034" t="s">
        <v>10306</v>
      </c>
      <c r="E3034" s="2">
        <v>44853</v>
      </c>
      <c r="F3034">
        <v>2022</v>
      </c>
      <c r="G3034" t="s">
        <v>9273</v>
      </c>
      <c r="H3034" t="s">
        <v>9218</v>
      </c>
      <c r="I3034" s="40" t="s">
        <v>9240</v>
      </c>
      <c r="J3034" s="41">
        <v>252.71999999999997</v>
      </c>
      <c r="M3034" s="41" t="s">
        <v>72</v>
      </c>
      <c r="N3034" s="41">
        <v>122.5692</v>
      </c>
      <c r="O3034" s="41">
        <v>22.850099999999998</v>
      </c>
      <c r="P3034" s="41">
        <v>99.613799999999983</v>
      </c>
      <c r="S3034" s="5"/>
      <c r="T3034" s="1" t="s">
        <v>11320</v>
      </c>
    </row>
    <row r="3035" spans="1:20" x14ac:dyDescent="0.25">
      <c r="A3035" t="s">
        <v>11318</v>
      </c>
      <c r="C3035" t="s">
        <v>9820</v>
      </c>
      <c r="E3035" s="2">
        <v>45257</v>
      </c>
      <c r="F3035">
        <v>2023</v>
      </c>
      <c r="G3035" t="s">
        <v>9273</v>
      </c>
      <c r="H3035" t="s">
        <v>9218</v>
      </c>
      <c r="I3035" s="40" t="s">
        <v>9262</v>
      </c>
      <c r="J3035" s="41">
        <v>486.58499999999998</v>
      </c>
      <c r="M3035" s="41" t="s">
        <v>24</v>
      </c>
      <c r="N3035" s="41">
        <v>364.5981405</v>
      </c>
      <c r="O3035" s="41">
        <v>364.5981405</v>
      </c>
      <c r="P3035" s="41">
        <v>0</v>
      </c>
      <c r="R3035" s="38">
        <v>0.74929999999999997</v>
      </c>
      <c r="S3035" s="5"/>
      <c r="T3035" s="1" t="s">
        <v>11319</v>
      </c>
    </row>
    <row r="3036" spans="1:20" x14ac:dyDescent="0.25">
      <c r="A3036" t="s">
        <v>11318</v>
      </c>
      <c r="C3036" t="s">
        <v>10938</v>
      </c>
      <c r="E3036" s="2">
        <v>44538</v>
      </c>
      <c r="F3036">
        <v>2021</v>
      </c>
      <c r="G3036" t="s">
        <v>9638</v>
      </c>
      <c r="H3036" t="s">
        <v>10711</v>
      </c>
      <c r="I3036" s="46" t="s">
        <v>14363</v>
      </c>
      <c r="J3036" s="41">
        <v>29.44923</v>
      </c>
      <c r="M3036" s="41" t="s">
        <v>24</v>
      </c>
      <c r="N3036" s="41">
        <v>18.804930000000002</v>
      </c>
      <c r="O3036" s="41">
        <v>18.804930000000002</v>
      </c>
      <c r="P3036" s="41">
        <v>0</v>
      </c>
      <c r="S3036" s="5"/>
      <c r="T3036" s="1" t="s">
        <v>11321</v>
      </c>
    </row>
    <row r="3037" spans="1:20" x14ac:dyDescent="0.25">
      <c r="A3037" t="s">
        <v>11318</v>
      </c>
      <c r="C3037" t="s">
        <v>9463</v>
      </c>
      <c r="E3037" s="2">
        <v>44977</v>
      </c>
      <c r="F3037">
        <v>2023</v>
      </c>
      <c r="G3037" t="s">
        <v>9373</v>
      </c>
      <c r="H3037" t="s">
        <v>9218</v>
      </c>
      <c r="I3037" s="40" t="s">
        <v>9240</v>
      </c>
      <c r="J3037" s="41">
        <v>108.13</v>
      </c>
      <c r="M3037" s="41" t="s">
        <v>24</v>
      </c>
      <c r="N3037" s="41">
        <v>108.13</v>
      </c>
      <c r="O3037" s="41">
        <v>108.13</v>
      </c>
      <c r="P3037" s="41">
        <v>0</v>
      </c>
      <c r="R3037" s="38">
        <v>1</v>
      </c>
      <c r="S3037" s="5"/>
      <c r="T3037" s="1" t="s">
        <v>11319</v>
      </c>
    </row>
    <row r="3038" spans="1:20" x14ac:dyDescent="0.25">
      <c r="A3038" t="s">
        <v>11318</v>
      </c>
      <c r="C3038" t="s">
        <v>10742</v>
      </c>
      <c r="E3038" s="2">
        <v>44377</v>
      </c>
      <c r="F3038">
        <v>2021</v>
      </c>
      <c r="G3038" t="s">
        <v>4733</v>
      </c>
      <c r="H3038" t="s">
        <v>9224</v>
      </c>
      <c r="I3038" s="40" t="s">
        <v>9225</v>
      </c>
      <c r="J3038" s="41">
        <v>118.74308000000002</v>
      </c>
      <c r="M3038" s="41" t="s">
        <v>24</v>
      </c>
      <c r="N3038" s="41">
        <v>1.1827000000000001</v>
      </c>
      <c r="O3038" s="41">
        <v>1.1827000000000001</v>
      </c>
      <c r="P3038" s="41">
        <v>0</v>
      </c>
      <c r="S3038" s="5"/>
      <c r="T3038" s="1" t="s">
        <v>11321</v>
      </c>
    </row>
    <row r="3039" spans="1:20" x14ac:dyDescent="0.25">
      <c r="A3039" t="s">
        <v>11318</v>
      </c>
      <c r="C3039" t="s">
        <v>10742</v>
      </c>
      <c r="E3039" s="2">
        <v>44523</v>
      </c>
      <c r="F3039">
        <v>2021</v>
      </c>
      <c r="G3039" t="s">
        <v>4733</v>
      </c>
      <c r="H3039" t="s">
        <v>9224</v>
      </c>
      <c r="I3039" s="40" t="s">
        <v>9225</v>
      </c>
      <c r="J3039" s="41">
        <v>35.481000000000002</v>
      </c>
      <c r="M3039" s="41" t="s">
        <v>24</v>
      </c>
      <c r="N3039" s="41">
        <v>0.35481000000000001</v>
      </c>
      <c r="O3039" s="41">
        <v>0.35481000000000001</v>
      </c>
      <c r="P3039" s="41">
        <v>0</v>
      </c>
      <c r="S3039" s="5"/>
      <c r="T3039" s="1" t="s">
        <v>11321</v>
      </c>
    </row>
    <row r="3040" spans="1:20" x14ac:dyDescent="0.25">
      <c r="A3040" t="s">
        <v>11318</v>
      </c>
      <c r="C3040" t="s">
        <v>10742</v>
      </c>
      <c r="E3040" s="2">
        <v>44546</v>
      </c>
      <c r="F3040">
        <v>2021</v>
      </c>
      <c r="G3040" t="s">
        <v>4733</v>
      </c>
      <c r="H3040" t="s">
        <v>9224</v>
      </c>
      <c r="I3040" s="40" t="s">
        <v>9225</v>
      </c>
      <c r="J3040" s="41">
        <v>31.341550000000002</v>
      </c>
      <c r="M3040" s="41" t="s">
        <v>24</v>
      </c>
      <c r="N3040" s="41">
        <v>0.35481000000000001</v>
      </c>
      <c r="O3040" s="41">
        <v>0.35481000000000001</v>
      </c>
      <c r="P3040" s="41">
        <v>0</v>
      </c>
      <c r="S3040" s="5"/>
      <c r="T3040" s="1" t="s">
        <v>11321</v>
      </c>
    </row>
    <row r="3041" spans="1:20" x14ac:dyDescent="0.25">
      <c r="A3041" t="s">
        <v>11318</v>
      </c>
      <c r="C3041" t="s">
        <v>10742</v>
      </c>
      <c r="E3041" s="2">
        <v>44560</v>
      </c>
      <c r="F3041">
        <v>2021</v>
      </c>
      <c r="G3041" t="s">
        <v>10707</v>
      </c>
      <c r="H3041" t="s">
        <v>9224</v>
      </c>
      <c r="I3041" s="40" t="s">
        <v>9225</v>
      </c>
      <c r="J3041" s="41">
        <v>22.944379999999999</v>
      </c>
      <c r="M3041" s="41" t="s">
        <v>24</v>
      </c>
      <c r="N3041" s="41">
        <v>0.23654000000000003</v>
      </c>
      <c r="O3041" s="41">
        <v>0.23654000000000003</v>
      </c>
      <c r="P3041" s="41">
        <v>0</v>
      </c>
      <c r="S3041" s="5"/>
      <c r="T3041" s="1" t="s">
        <v>11321</v>
      </c>
    </row>
    <row r="3042" spans="1:20" x14ac:dyDescent="0.25">
      <c r="A3042" t="s">
        <v>11318</v>
      </c>
      <c r="C3042" t="s">
        <v>10271</v>
      </c>
      <c r="E3042" s="2">
        <v>44728</v>
      </c>
      <c r="F3042">
        <v>2022</v>
      </c>
      <c r="G3042" t="s">
        <v>4733</v>
      </c>
      <c r="H3042" t="s">
        <v>9224</v>
      </c>
      <c r="I3042" s="46" t="s">
        <v>9225</v>
      </c>
      <c r="J3042" s="41">
        <v>105.3</v>
      </c>
      <c r="M3042" s="41" t="s">
        <v>24</v>
      </c>
      <c r="N3042" s="41">
        <v>1.0529999999999999</v>
      </c>
      <c r="O3042" s="41">
        <v>1.0529999999999999</v>
      </c>
      <c r="P3042" s="41">
        <v>0</v>
      </c>
      <c r="S3042" s="5"/>
      <c r="T3042" s="1" t="s">
        <v>11320</v>
      </c>
    </row>
    <row r="3043" spans="1:20" x14ac:dyDescent="0.25">
      <c r="A3043" t="s">
        <v>11318</v>
      </c>
      <c r="C3043" t="s">
        <v>10271</v>
      </c>
      <c r="E3043" s="2">
        <v>44902</v>
      </c>
      <c r="F3043">
        <v>2022</v>
      </c>
      <c r="G3043" t="s">
        <v>4733</v>
      </c>
      <c r="H3043" t="s">
        <v>9224</v>
      </c>
      <c r="I3043" s="46" t="s">
        <v>9225</v>
      </c>
      <c r="J3043" s="41">
        <v>63.179999999999993</v>
      </c>
      <c r="M3043" s="41" t="s">
        <v>24</v>
      </c>
      <c r="N3043" s="41">
        <v>0.63179999999999992</v>
      </c>
      <c r="O3043" s="41">
        <v>0.63179999999999992</v>
      </c>
      <c r="P3043" s="41">
        <v>0</v>
      </c>
      <c r="S3043" s="5"/>
      <c r="T3043" s="1" t="s">
        <v>11320</v>
      </c>
    </row>
    <row r="3044" spans="1:20" x14ac:dyDescent="0.25">
      <c r="A3044" t="s">
        <v>11318</v>
      </c>
      <c r="C3044" t="s">
        <v>9395</v>
      </c>
      <c r="E3044" s="2">
        <v>45131</v>
      </c>
      <c r="F3044">
        <v>2023</v>
      </c>
      <c r="G3044" t="s">
        <v>4733</v>
      </c>
      <c r="H3044" t="s">
        <v>9224</v>
      </c>
      <c r="I3044" s="40" t="s">
        <v>9225</v>
      </c>
      <c r="J3044" s="41">
        <v>97.316999999999993</v>
      </c>
      <c r="M3044" s="41" t="s">
        <v>24</v>
      </c>
      <c r="N3044" s="41">
        <v>0.97316999999999998</v>
      </c>
      <c r="O3044" s="41">
        <v>0.97316999999999998</v>
      </c>
      <c r="P3044" s="41">
        <v>0</v>
      </c>
      <c r="R3044" s="38">
        <v>0.01</v>
      </c>
      <c r="S3044" s="5"/>
      <c r="T3044" s="1" t="s">
        <v>11319</v>
      </c>
    </row>
    <row r="3045" spans="1:20" x14ac:dyDescent="0.25">
      <c r="A3045" t="s">
        <v>11318</v>
      </c>
      <c r="C3045" t="s">
        <v>9395</v>
      </c>
      <c r="E3045" s="2">
        <v>45289</v>
      </c>
      <c r="F3045">
        <v>2023</v>
      </c>
      <c r="G3045" t="s">
        <v>4733</v>
      </c>
      <c r="H3045" t="s">
        <v>9224</v>
      </c>
      <c r="I3045" s="40" t="s">
        <v>9225</v>
      </c>
      <c r="J3045" s="41">
        <v>103.8048</v>
      </c>
      <c r="M3045" s="41" t="s">
        <v>24</v>
      </c>
      <c r="N3045" s="41">
        <v>1.0380479999999999</v>
      </c>
      <c r="O3045" s="41">
        <v>1.0380479999999999</v>
      </c>
      <c r="P3045" s="41">
        <v>0</v>
      </c>
      <c r="R3045" s="38">
        <v>0.01</v>
      </c>
      <c r="S3045" s="5"/>
      <c r="T3045" s="1" t="s">
        <v>11319</v>
      </c>
    </row>
    <row r="3046" spans="1:20" x14ac:dyDescent="0.25">
      <c r="A3046" t="s">
        <v>11318</v>
      </c>
      <c r="C3046" t="s">
        <v>10736</v>
      </c>
      <c r="E3046" s="2">
        <v>44546</v>
      </c>
      <c r="F3046">
        <v>2021</v>
      </c>
      <c r="G3046" t="s">
        <v>4733</v>
      </c>
      <c r="H3046" t="s">
        <v>9218</v>
      </c>
      <c r="I3046" s="40" t="s">
        <v>9234</v>
      </c>
      <c r="J3046" s="41">
        <v>83.025540000000007</v>
      </c>
      <c r="M3046" s="41" t="s">
        <v>25</v>
      </c>
      <c r="N3046" s="41">
        <v>83.025540000000007</v>
      </c>
      <c r="O3046" s="41">
        <v>0</v>
      </c>
      <c r="P3046" s="41">
        <v>83.025540000000007</v>
      </c>
      <c r="S3046" s="5"/>
      <c r="T3046" s="1" t="s">
        <v>11321</v>
      </c>
    </row>
    <row r="3047" spans="1:20" x14ac:dyDescent="0.25">
      <c r="A3047" t="s">
        <v>11318</v>
      </c>
      <c r="C3047" t="s">
        <v>9735</v>
      </c>
      <c r="E3047" s="2">
        <v>45106</v>
      </c>
      <c r="F3047">
        <v>2023</v>
      </c>
      <c r="G3047" t="s">
        <v>9426</v>
      </c>
      <c r="H3047" t="s">
        <v>9224</v>
      </c>
      <c r="I3047" s="40" t="s">
        <v>9225</v>
      </c>
      <c r="J3047" s="41">
        <v>216.26</v>
      </c>
      <c r="M3047" s="41" t="s">
        <v>24</v>
      </c>
      <c r="N3047" s="41">
        <v>64.878</v>
      </c>
      <c r="O3047" s="41">
        <v>64.878</v>
      </c>
      <c r="P3047" s="41">
        <v>0</v>
      </c>
      <c r="R3047" s="38">
        <v>0.3</v>
      </c>
      <c r="S3047" s="5"/>
      <c r="T3047" s="1" t="s">
        <v>11319</v>
      </c>
    </row>
    <row r="3048" spans="1:20" x14ac:dyDescent="0.25">
      <c r="A3048" t="s">
        <v>11318</v>
      </c>
      <c r="C3048" t="s">
        <v>10031</v>
      </c>
      <c r="E3048" s="2">
        <v>45275</v>
      </c>
      <c r="F3048">
        <v>2023</v>
      </c>
      <c r="G3048" t="s">
        <v>88</v>
      </c>
      <c r="H3048" t="s">
        <v>9218</v>
      </c>
      <c r="I3048" s="40" t="s">
        <v>84</v>
      </c>
      <c r="J3048" s="41">
        <v>324.39</v>
      </c>
      <c r="M3048" s="41" t="s">
        <v>24</v>
      </c>
      <c r="N3048" s="41">
        <v>324.39</v>
      </c>
      <c r="O3048" s="41">
        <v>324.39</v>
      </c>
      <c r="P3048" s="41">
        <v>0</v>
      </c>
      <c r="R3048" s="38">
        <v>1</v>
      </c>
      <c r="S3048" s="5"/>
      <c r="T3048" s="1" t="s">
        <v>11319</v>
      </c>
    </row>
    <row r="3049" spans="1:20" x14ac:dyDescent="0.25">
      <c r="A3049" t="s">
        <v>11318</v>
      </c>
      <c r="C3049" t="s">
        <v>10058</v>
      </c>
      <c r="E3049" s="2">
        <v>44631</v>
      </c>
      <c r="F3049">
        <v>2022</v>
      </c>
      <c r="G3049" t="s">
        <v>9373</v>
      </c>
      <c r="H3049" t="s">
        <v>9218</v>
      </c>
      <c r="I3049" s="40" t="s">
        <v>361</v>
      </c>
      <c r="J3049" s="41">
        <v>184.27499999999998</v>
      </c>
      <c r="M3049" s="41" t="s">
        <v>24</v>
      </c>
      <c r="N3049" s="41">
        <v>165.8475</v>
      </c>
      <c r="O3049" s="41">
        <v>165.8475</v>
      </c>
      <c r="P3049" s="41">
        <v>0</v>
      </c>
      <c r="S3049" s="5"/>
      <c r="T3049" s="1" t="s">
        <v>11320</v>
      </c>
    </row>
    <row r="3050" spans="1:20" x14ac:dyDescent="0.25">
      <c r="A3050" t="s">
        <v>11318</v>
      </c>
      <c r="C3050" t="s">
        <v>10076</v>
      </c>
      <c r="E3050" s="2">
        <v>44853</v>
      </c>
      <c r="F3050">
        <v>2022</v>
      </c>
      <c r="G3050" t="s">
        <v>9284</v>
      </c>
      <c r="H3050" t="s">
        <v>9224</v>
      </c>
      <c r="I3050" s="40" t="s">
        <v>9225</v>
      </c>
      <c r="J3050" s="41">
        <v>157.94999999999999</v>
      </c>
      <c r="M3050" s="41" t="s">
        <v>24</v>
      </c>
      <c r="N3050" s="41">
        <v>23.692499999999999</v>
      </c>
      <c r="O3050" s="41">
        <v>23.692499999999999</v>
      </c>
      <c r="P3050" s="41">
        <v>0</v>
      </c>
      <c r="S3050" s="5"/>
      <c r="T3050" s="1" t="s">
        <v>11320</v>
      </c>
    </row>
    <row r="3051" spans="1:20" x14ac:dyDescent="0.25">
      <c r="A3051" t="s">
        <v>11318</v>
      </c>
      <c r="C3051" t="s">
        <v>9993</v>
      </c>
      <c r="E3051" s="2">
        <v>44238</v>
      </c>
      <c r="F3051">
        <v>2021</v>
      </c>
      <c r="G3051" t="s">
        <v>9373</v>
      </c>
      <c r="H3051" t="s">
        <v>9218</v>
      </c>
      <c r="I3051" s="40" t="s">
        <v>9262</v>
      </c>
      <c r="J3051" s="41">
        <v>236.54000000000002</v>
      </c>
      <c r="M3051" s="41" t="s">
        <v>24</v>
      </c>
      <c r="N3051" s="41">
        <v>215.25140000000002</v>
      </c>
      <c r="O3051" s="41">
        <v>215.25140000000002</v>
      </c>
      <c r="P3051" s="41">
        <v>0</v>
      </c>
      <c r="S3051" s="5"/>
      <c r="T3051" s="1" t="s">
        <v>11321</v>
      </c>
    </row>
    <row r="3052" spans="1:20" x14ac:dyDescent="0.25">
      <c r="A3052" t="s">
        <v>11318</v>
      </c>
      <c r="C3052" t="s">
        <v>9993</v>
      </c>
      <c r="E3052" s="2">
        <v>45272</v>
      </c>
      <c r="F3052">
        <v>2023</v>
      </c>
      <c r="G3052" t="s">
        <v>9373</v>
      </c>
      <c r="H3052" t="s">
        <v>9218</v>
      </c>
      <c r="I3052" s="40" t="s">
        <v>9262</v>
      </c>
      <c r="J3052" s="41">
        <v>54.064999999999998</v>
      </c>
      <c r="M3052" s="41" t="s">
        <v>24</v>
      </c>
      <c r="N3052" s="41">
        <v>49.199149999999996</v>
      </c>
      <c r="O3052" s="41">
        <v>49.199149999999996</v>
      </c>
      <c r="P3052" s="41">
        <v>0</v>
      </c>
      <c r="R3052" s="38">
        <v>0.91</v>
      </c>
      <c r="S3052" s="5"/>
      <c r="T3052" s="1" t="s">
        <v>11319</v>
      </c>
    </row>
    <row r="3053" spans="1:20" x14ac:dyDescent="0.25">
      <c r="A3053" t="s">
        <v>11318</v>
      </c>
      <c r="C3053" t="s">
        <v>9993</v>
      </c>
      <c r="E3053" s="2">
        <v>45272</v>
      </c>
      <c r="F3053">
        <v>2023</v>
      </c>
      <c r="G3053" t="s">
        <v>9373</v>
      </c>
      <c r="H3053" t="s">
        <v>9218</v>
      </c>
      <c r="I3053" s="40" t="s">
        <v>9262</v>
      </c>
      <c r="J3053" s="41">
        <v>54.064999999999998</v>
      </c>
      <c r="M3053" s="41" t="s">
        <v>24</v>
      </c>
      <c r="N3053" s="41">
        <v>49.199149999999996</v>
      </c>
      <c r="O3053" s="41">
        <v>49.199149999999996</v>
      </c>
      <c r="P3053" s="41">
        <v>0</v>
      </c>
      <c r="R3053" s="38">
        <v>0.91</v>
      </c>
      <c r="S3053" s="5"/>
      <c r="T3053" s="1" t="s">
        <v>11319</v>
      </c>
    </row>
    <row r="3054" spans="1:20" x14ac:dyDescent="0.25">
      <c r="A3054" t="s">
        <v>11318</v>
      </c>
      <c r="C3054" t="s">
        <v>10052</v>
      </c>
      <c r="E3054" s="2">
        <v>44904</v>
      </c>
      <c r="F3054">
        <v>2022</v>
      </c>
      <c r="G3054" t="s">
        <v>9317</v>
      </c>
      <c r="H3054" t="s">
        <v>9218</v>
      </c>
      <c r="I3054" s="40" t="s">
        <v>84</v>
      </c>
      <c r="J3054" s="41">
        <v>68.444999999999993</v>
      </c>
      <c r="M3054" s="41" t="s">
        <v>24</v>
      </c>
      <c r="N3054" s="41">
        <v>22.744800000000001</v>
      </c>
      <c r="O3054" s="41">
        <v>22.744800000000001</v>
      </c>
      <c r="P3054" s="41">
        <v>0</v>
      </c>
      <c r="S3054" s="5"/>
      <c r="T3054" s="1" t="s">
        <v>11320</v>
      </c>
    </row>
    <row r="3055" spans="1:20" x14ac:dyDescent="0.25">
      <c r="A3055" t="s">
        <v>11318</v>
      </c>
      <c r="C3055" t="s">
        <v>9761</v>
      </c>
      <c r="E3055" s="2">
        <v>45246</v>
      </c>
      <c r="F3055">
        <v>2023</v>
      </c>
      <c r="G3055" t="s">
        <v>9317</v>
      </c>
      <c r="H3055" t="s">
        <v>9218</v>
      </c>
      <c r="I3055" s="40" t="s">
        <v>9234</v>
      </c>
      <c r="J3055" s="41">
        <v>27.032499999999999</v>
      </c>
      <c r="M3055" s="41" t="s">
        <v>72</v>
      </c>
      <c r="N3055" s="41">
        <v>13.886595249999999</v>
      </c>
      <c r="O3055" s="41">
        <v>10.91842675</v>
      </c>
      <c r="P3055" s="41">
        <v>2.9681685</v>
      </c>
      <c r="R3055" s="38">
        <v>0.51370000000000005</v>
      </c>
      <c r="S3055" s="5"/>
      <c r="T3055" s="1" t="s">
        <v>11319</v>
      </c>
    </row>
    <row r="3056" spans="1:20" x14ac:dyDescent="0.25">
      <c r="A3056" t="s">
        <v>11318</v>
      </c>
      <c r="C3056" t="s">
        <v>10794</v>
      </c>
      <c r="E3056" s="2">
        <v>44491</v>
      </c>
      <c r="F3056">
        <v>2021</v>
      </c>
      <c r="G3056" t="s">
        <v>9380</v>
      </c>
      <c r="H3056" t="s">
        <v>9224</v>
      </c>
      <c r="I3056" s="40" t="s">
        <v>9225</v>
      </c>
      <c r="J3056" s="41">
        <v>58.425380000000004</v>
      </c>
      <c r="M3056" s="41" t="s">
        <v>24</v>
      </c>
      <c r="N3056" s="41">
        <v>0.59135000000000004</v>
      </c>
      <c r="O3056" s="41">
        <v>0.59135000000000004</v>
      </c>
      <c r="P3056" s="41">
        <v>0</v>
      </c>
      <c r="S3056" s="5"/>
      <c r="T3056" s="1" t="s">
        <v>11321</v>
      </c>
    </row>
    <row r="3057" spans="1:20" x14ac:dyDescent="0.25">
      <c r="A3057" t="s">
        <v>11318</v>
      </c>
      <c r="C3057" t="s">
        <v>10322</v>
      </c>
      <c r="E3057" s="2">
        <v>44916</v>
      </c>
      <c r="F3057">
        <v>2022</v>
      </c>
      <c r="G3057" t="s">
        <v>9373</v>
      </c>
      <c r="H3057" t="s">
        <v>9218</v>
      </c>
      <c r="I3057" s="40" t="s">
        <v>9262</v>
      </c>
      <c r="J3057" s="41">
        <v>197.964</v>
      </c>
      <c r="M3057" s="41" t="s">
        <v>24</v>
      </c>
      <c r="N3057" s="41">
        <v>32.116499999999995</v>
      </c>
      <c r="O3057" s="41">
        <v>32.116499999999995</v>
      </c>
      <c r="P3057" s="41">
        <v>0</v>
      </c>
      <c r="S3057" s="5"/>
      <c r="T3057" s="1" t="s">
        <v>11320</v>
      </c>
    </row>
    <row r="3058" spans="1:20" x14ac:dyDescent="0.25">
      <c r="A3058" t="s">
        <v>11318</v>
      </c>
      <c r="C3058" t="s">
        <v>10322</v>
      </c>
      <c r="E3058" s="2">
        <v>44916</v>
      </c>
      <c r="F3058">
        <v>2022</v>
      </c>
      <c r="G3058" t="s">
        <v>9273</v>
      </c>
      <c r="H3058" t="s">
        <v>9218</v>
      </c>
      <c r="I3058" s="40" t="s">
        <v>9262</v>
      </c>
      <c r="J3058" s="41">
        <v>12.635999999999999</v>
      </c>
      <c r="M3058" s="41" t="s">
        <v>24</v>
      </c>
      <c r="N3058" s="41">
        <v>2.0006999999999997</v>
      </c>
      <c r="O3058" s="41">
        <v>2.0006999999999997</v>
      </c>
      <c r="P3058" s="41">
        <v>0</v>
      </c>
      <c r="S3058" s="5"/>
      <c r="T3058" s="1" t="s">
        <v>11320</v>
      </c>
    </row>
    <row r="3059" spans="1:20" x14ac:dyDescent="0.25">
      <c r="A3059" t="s">
        <v>11318</v>
      </c>
      <c r="C3059" t="s">
        <v>10819</v>
      </c>
      <c r="E3059" s="2">
        <v>44375</v>
      </c>
      <c r="F3059">
        <v>2021</v>
      </c>
      <c r="G3059" t="s">
        <v>6654</v>
      </c>
      <c r="H3059" t="s">
        <v>9224</v>
      </c>
      <c r="I3059" s="40" t="s">
        <v>9225</v>
      </c>
      <c r="J3059" s="41">
        <v>47.308000000000007</v>
      </c>
      <c r="M3059" s="41" t="s">
        <v>25</v>
      </c>
      <c r="N3059" s="41">
        <v>0.94616000000000011</v>
      </c>
      <c r="O3059" s="41">
        <v>0</v>
      </c>
      <c r="P3059" s="41">
        <v>0.94616000000000011</v>
      </c>
      <c r="S3059" s="5"/>
      <c r="T3059" s="1" t="s">
        <v>11321</v>
      </c>
    </row>
    <row r="3060" spans="1:20" x14ac:dyDescent="0.25">
      <c r="A3060" t="s">
        <v>11318</v>
      </c>
      <c r="C3060" t="s">
        <v>9682</v>
      </c>
      <c r="E3060" s="2">
        <v>44916</v>
      </c>
      <c r="F3060">
        <v>2022</v>
      </c>
      <c r="G3060" t="s">
        <v>9364</v>
      </c>
      <c r="H3060" t="s">
        <v>9218</v>
      </c>
      <c r="I3060" s="40" t="s">
        <v>141</v>
      </c>
      <c r="J3060" s="41">
        <v>30.010499999999997</v>
      </c>
      <c r="M3060" s="41" t="s">
        <v>24</v>
      </c>
      <c r="N3060" s="41">
        <v>30.010499999999997</v>
      </c>
      <c r="O3060" s="41">
        <v>30.010499999999997</v>
      </c>
      <c r="P3060" s="41">
        <v>0</v>
      </c>
      <c r="S3060" s="5"/>
      <c r="T3060" s="1" t="s">
        <v>11320</v>
      </c>
    </row>
    <row r="3061" spans="1:20" x14ac:dyDescent="0.25">
      <c r="A3061" t="s">
        <v>11318</v>
      </c>
      <c r="C3061" t="s">
        <v>9682</v>
      </c>
      <c r="E3061" s="2">
        <v>45264</v>
      </c>
      <c r="F3061">
        <v>2023</v>
      </c>
      <c r="G3061" t="s">
        <v>9364</v>
      </c>
      <c r="H3061" t="s">
        <v>9218</v>
      </c>
      <c r="I3061" s="40" t="s">
        <v>141</v>
      </c>
      <c r="J3061" s="41">
        <v>2.2216779067999997</v>
      </c>
      <c r="M3061" s="41" t="s">
        <v>24</v>
      </c>
      <c r="N3061" s="41">
        <v>2.2216779067999997</v>
      </c>
      <c r="O3061" s="41">
        <v>2.2216779067999997</v>
      </c>
      <c r="P3061" s="41">
        <v>0</v>
      </c>
      <c r="R3061" s="38">
        <v>1</v>
      </c>
      <c r="S3061" s="5"/>
      <c r="T3061" s="1" t="s">
        <v>11319</v>
      </c>
    </row>
    <row r="3062" spans="1:20" x14ac:dyDescent="0.25">
      <c r="A3062" t="s">
        <v>11318</v>
      </c>
      <c r="C3062" t="s">
        <v>9682</v>
      </c>
      <c r="E3062" s="2">
        <v>45264</v>
      </c>
      <c r="F3062">
        <v>2023</v>
      </c>
      <c r="G3062" t="s">
        <v>9364</v>
      </c>
      <c r="H3062" t="s">
        <v>9218</v>
      </c>
      <c r="I3062" s="40" t="s">
        <v>141</v>
      </c>
      <c r="J3062" s="41">
        <v>2.6215188582</v>
      </c>
      <c r="M3062" s="41" t="s">
        <v>24</v>
      </c>
      <c r="N3062" s="41">
        <v>2.6215188582</v>
      </c>
      <c r="O3062" s="41">
        <v>2.6215188582</v>
      </c>
      <c r="P3062" s="41">
        <v>0</v>
      </c>
      <c r="R3062" s="38">
        <v>1</v>
      </c>
      <c r="S3062" s="5"/>
      <c r="T3062" s="1" t="s">
        <v>11319</v>
      </c>
    </row>
    <row r="3063" spans="1:20" x14ac:dyDescent="0.25">
      <c r="A3063" t="s">
        <v>11318</v>
      </c>
      <c r="C3063" t="s">
        <v>10911</v>
      </c>
      <c r="E3063" s="2">
        <v>44384</v>
      </c>
      <c r="F3063">
        <v>2021</v>
      </c>
      <c r="G3063" t="s">
        <v>7066</v>
      </c>
      <c r="H3063" t="s">
        <v>9229</v>
      </c>
      <c r="I3063" s="40" t="s">
        <v>9256</v>
      </c>
      <c r="J3063" s="41">
        <v>78.53128000000001</v>
      </c>
      <c r="M3063" s="41" t="s">
        <v>72</v>
      </c>
      <c r="N3063" s="41">
        <v>17.267420000000001</v>
      </c>
      <c r="O3063" s="41">
        <v>11.827000000000002</v>
      </c>
      <c r="P3063" s="41">
        <v>5.4404199999999996</v>
      </c>
      <c r="S3063" s="5"/>
      <c r="T3063" s="1" t="s">
        <v>11321</v>
      </c>
    </row>
    <row r="3064" spans="1:20" x14ac:dyDescent="0.25">
      <c r="A3064" t="s">
        <v>11318</v>
      </c>
      <c r="C3064" t="s">
        <v>9415</v>
      </c>
      <c r="E3064" s="2">
        <v>44945</v>
      </c>
      <c r="F3064">
        <v>2023</v>
      </c>
      <c r="G3064" t="s">
        <v>7066</v>
      </c>
      <c r="H3064" t="s">
        <v>9218</v>
      </c>
      <c r="I3064" s="40" t="s">
        <v>84</v>
      </c>
      <c r="J3064" s="41">
        <v>36.18654781888128</v>
      </c>
      <c r="M3064" s="41" t="s">
        <v>24</v>
      </c>
      <c r="N3064" s="41">
        <v>36.18654781888128</v>
      </c>
      <c r="O3064" s="41">
        <v>36.18654781888128</v>
      </c>
      <c r="P3064" s="41">
        <v>0</v>
      </c>
      <c r="R3064" s="38">
        <v>1</v>
      </c>
      <c r="S3064" s="5"/>
      <c r="T3064" s="1" t="s">
        <v>11319</v>
      </c>
    </row>
    <row r="3065" spans="1:20" x14ac:dyDescent="0.25">
      <c r="A3065" t="s">
        <v>11318</v>
      </c>
      <c r="C3065" t="s">
        <v>10057</v>
      </c>
      <c r="E3065" s="2">
        <v>44917</v>
      </c>
      <c r="F3065">
        <v>2022</v>
      </c>
      <c r="G3065" t="s">
        <v>7066</v>
      </c>
      <c r="H3065" t="s">
        <v>9218</v>
      </c>
      <c r="I3065" s="40" t="s">
        <v>84</v>
      </c>
      <c r="J3065" s="41">
        <v>34.011899999999997</v>
      </c>
      <c r="M3065" s="41" t="s">
        <v>24</v>
      </c>
      <c r="N3065" s="41">
        <v>34.011899999999997</v>
      </c>
      <c r="O3065" s="41">
        <v>34.011899999999997</v>
      </c>
      <c r="P3065" s="41">
        <v>0</v>
      </c>
      <c r="S3065" s="5"/>
      <c r="T3065" s="1" t="s">
        <v>11320</v>
      </c>
    </row>
    <row r="3066" spans="1:20" x14ac:dyDescent="0.25">
      <c r="A3066" t="s">
        <v>11318</v>
      </c>
      <c r="C3066" t="s">
        <v>10057</v>
      </c>
      <c r="E3066" s="2">
        <v>44917</v>
      </c>
      <c r="F3066">
        <v>2022</v>
      </c>
      <c r="G3066" t="s">
        <v>7066</v>
      </c>
      <c r="H3066" t="s">
        <v>9218</v>
      </c>
      <c r="I3066" s="40" t="s">
        <v>84</v>
      </c>
      <c r="J3066" s="41">
        <v>6.8445</v>
      </c>
      <c r="M3066" s="41" t="s">
        <v>24</v>
      </c>
      <c r="N3066" s="41">
        <v>6.8445</v>
      </c>
      <c r="O3066" s="41">
        <v>6.8445</v>
      </c>
      <c r="P3066" s="41">
        <v>0</v>
      </c>
      <c r="S3066" s="5"/>
      <c r="T3066" s="1" t="s">
        <v>11320</v>
      </c>
    </row>
    <row r="3067" spans="1:20" x14ac:dyDescent="0.25">
      <c r="A3067" t="s">
        <v>11318</v>
      </c>
      <c r="C3067" t="s">
        <v>9371</v>
      </c>
      <c r="E3067" s="2">
        <v>45202</v>
      </c>
      <c r="F3067">
        <v>2023</v>
      </c>
      <c r="G3067" t="s">
        <v>7066</v>
      </c>
      <c r="H3067" t="s">
        <v>9229</v>
      </c>
      <c r="I3067" s="40" t="s">
        <v>9256</v>
      </c>
      <c r="J3067" s="41">
        <v>136.82900713822292</v>
      </c>
      <c r="M3067" s="41" t="s">
        <v>72</v>
      </c>
      <c r="N3067" s="41">
        <v>48.273273718365509</v>
      </c>
      <c r="O3067" s="41">
        <v>13.422925600260026</v>
      </c>
      <c r="P3067" s="41">
        <v>34.85034811810548</v>
      </c>
      <c r="R3067" s="38">
        <v>0.3528</v>
      </c>
      <c r="S3067" s="5"/>
      <c r="T3067" s="1" t="s">
        <v>11319</v>
      </c>
    </row>
    <row r="3068" spans="1:20" x14ac:dyDescent="0.25">
      <c r="A3068" t="s">
        <v>11318</v>
      </c>
      <c r="C3068" t="s">
        <v>10946</v>
      </c>
      <c r="E3068" s="2">
        <v>44553</v>
      </c>
      <c r="F3068">
        <v>2021</v>
      </c>
      <c r="G3068" t="s">
        <v>7066</v>
      </c>
      <c r="H3068" t="s">
        <v>10713</v>
      </c>
      <c r="I3068" s="46" t="s">
        <v>9234</v>
      </c>
      <c r="J3068" s="41">
        <v>76.638959999999997</v>
      </c>
      <c r="M3068" s="41" t="s">
        <v>72</v>
      </c>
      <c r="N3068" s="41">
        <v>28.384800000000002</v>
      </c>
      <c r="O3068" s="41">
        <v>12.65489</v>
      </c>
      <c r="P3068" s="41">
        <v>15.61164</v>
      </c>
      <c r="S3068" s="5"/>
      <c r="T3068" s="1" t="s">
        <v>11321</v>
      </c>
    </row>
    <row r="3069" spans="1:20" x14ac:dyDescent="0.25">
      <c r="A3069" t="s">
        <v>11318</v>
      </c>
      <c r="C3069" t="s">
        <v>9596</v>
      </c>
      <c r="E3069" s="2">
        <v>45006</v>
      </c>
      <c r="F3069">
        <v>2023</v>
      </c>
      <c r="G3069" t="s">
        <v>9292</v>
      </c>
      <c r="H3069" t="s">
        <v>9218</v>
      </c>
      <c r="I3069" s="40" t="s">
        <v>9262</v>
      </c>
      <c r="J3069" s="41">
        <v>108.13</v>
      </c>
      <c r="M3069" s="41" t="s">
        <v>24</v>
      </c>
      <c r="N3069" s="41">
        <v>58.465890999999999</v>
      </c>
      <c r="O3069" s="41">
        <v>58.465890999999999</v>
      </c>
      <c r="P3069" s="41">
        <v>0</v>
      </c>
      <c r="R3069" s="38">
        <v>0.54069999999999996</v>
      </c>
      <c r="S3069" s="5"/>
      <c r="T3069" s="1" t="s">
        <v>11319</v>
      </c>
    </row>
    <row r="3070" spans="1:20" x14ac:dyDescent="0.25">
      <c r="A3070" t="s">
        <v>11318</v>
      </c>
      <c r="C3070" t="s">
        <v>10017</v>
      </c>
      <c r="E3070" s="2">
        <v>45264</v>
      </c>
      <c r="F3070">
        <v>2023</v>
      </c>
      <c r="G3070" t="s">
        <v>9228</v>
      </c>
      <c r="H3070" t="s">
        <v>9218</v>
      </c>
      <c r="I3070" s="40" t="s">
        <v>9237</v>
      </c>
      <c r="J3070" s="41">
        <v>13.786574999999999</v>
      </c>
      <c r="M3070" s="41" t="s">
        <v>25</v>
      </c>
      <c r="N3070" s="41">
        <v>13.786574999999999</v>
      </c>
      <c r="O3070" s="41">
        <v>0</v>
      </c>
      <c r="P3070" s="41">
        <v>13.786574999999999</v>
      </c>
      <c r="R3070" s="38">
        <v>1</v>
      </c>
      <c r="S3070" s="5"/>
      <c r="T3070" s="1" t="s">
        <v>11319</v>
      </c>
    </row>
    <row r="3071" spans="1:20" x14ac:dyDescent="0.25">
      <c r="A3071" t="s">
        <v>11318</v>
      </c>
      <c r="C3071" t="s">
        <v>10017</v>
      </c>
      <c r="E3071" s="2">
        <v>45264</v>
      </c>
      <c r="F3071">
        <v>2023</v>
      </c>
      <c r="G3071" t="s">
        <v>9276</v>
      </c>
      <c r="H3071" t="s">
        <v>9218</v>
      </c>
      <c r="I3071" s="40" t="s">
        <v>9237</v>
      </c>
      <c r="J3071" s="41">
        <v>56.768249999999995</v>
      </c>
      <c r="M3071" s="41" t="s">
        <v>25</v>
      </c>
      <c r="N3071" s="41">
        <v>56.768249999999995</v>
      </c>
      <c r="O3071" s="41">
        <v>0</v>
      </c>
      <c r="P3071" s="41">
        <v>56.768249999999995</v>
      </c>
      <c r="R3071" s="38">
        <v>1</v>
      </c>
      <c r="S3071" s="5"/>
      <c r="T3071" s="1" t="s">
        <v>11319</v>
      </c>
    </row>
    <row r="3072" spans="1:20" x14ac:dyDescent="0.25">
      <c r="A3072" t="s">
        <v>11318</v>
      </c>
      <c r="C3072" t="s">
        <v>10017</v>
      </c>
      <c r="E3072" s="2">
        <v>45264</v>
      </c>
      <c r="F3072">
        <v>2023</v>
      </c>
      <c r="G3072" t="s">
        <v>9273</v>
      </c>
      <c r="H3072" t="s">
        <v>9218</v>
      </c>
      <c r="I3072" s="40" t="s">
        <v>9237</v>
      </c>
      <c r="J3072" s="41">
        <v>3.2439</v>
      </c>
      <c r="M3072" s="41" t="s">
        <v>25</v>
      </c>
      <c r="N3072" s="41">
        <v>3.2439</v>
      </c>
      <c r="O3072" s="41">
        <v>0</v>
      </c>
      <c r="P3072" s="41">
        <v>3.2439</v>
      </c>
      <c r="R3072" s="38">
        <v>1</v>
      </c>
      <c r="S3072" s="5"/>
      <c r="T3072" s="1" t="s">
        <v>11319</v>
      </c>
    </row>
    <row r="3073" spans="1:20" x14ac:dyDescent="0.25">
      <c r="A3073" t="s">
        <v>11318</v>
      </c>
      <c r="C3073" t="s">
        <v>10017</v>
      </c>
      <c r="E3073" s="2">
        <v>45264</v>
      </c>
      <c r="F3073">
        <v>2023</v>
      </c>
      <c r="G3073" t="s">
        <v>768</v>
      </c>
      <c r="H3073" t="s">
        <v>9218</v>
      </c>
      <c r="I3073" s="40" t="s">
        <v>9237</v>
      </c>
      <c r="J3073" s="41">
        <v>3.2439</v>
      </c>
      <c r="M3073" s="41" t="s">
        <v>25</v>
      </c>
      <c r="N3073" s="41">
        <v>3.2439</v>
      </c>
      <c r="O3073" s="41">
        <v>0</v>
      </c>
      <c r="P3073" s="41">
        <v>3.2439</v>
      </c>
      <c r="R3073" s="38">
        <v>1</v>
      </c>
      <c r="S3073" s="5"/>
      <c r="T3073" s="1" t="s">
        <v>11319</v>
      </c>
    </row>
    <row r="3074" spans="1:20" x14ac:dyDescent="0.25">
      <c r="A3074" t="s">
        <v>11318</v>
      </c>
      <c r="C3074" t="s">
        <v>10017</v>
      </c>
      <c r="E3074" s="2">
        <v>45264</v>
      </c>
      <c r="F3074">
        <v>2023</v>
      </c>
      <c r="G3074" t="s">
        <v>9387</v>
      </c>
      <c r="H3074" t="s">
        <v>9218</v>
      </c>
      <c r="I3074" s="40" t="s">
        <v>9237</v>
      </c>
      <c r="J3074" s="41">
        <v>4.054875</v>
      </c>
      <c r="M3074" s="41" t="s">
        <v>25</v>
      </c>
      <c r="N3074" s="41">
        <v>4.054875</v>
      </c>
      <c r="O3074" s="41">
        <v>0</v>
      </c>
      <c r="P3074" s="41">
        <v>4.054875</v>
      </c>
      <c r="R3074" s="38">
        <v>1</v>
      </c>
      <c r="S3074" s="5"/>
      <c r="T3074" s="1" t="s">
        <v>11319</v>
      </c>
    </row>
    <row r="3075" spans="1:20" x14ac:dyDescent="0.25">
      <c r="A3075" t="s">
        <v>11318</v>
      </c>
      <c r="C3075" t="s">
        <v>10790</v>
      </c>
      <c r="E3075" s="2">
        <v>44540</v>
      </c>
      <c r="F3075">
        <v>2021</v>
      </c>
      <c r="G3075" t="s">
        <v>6903</v>
      </c>
      <c r="H3075" t="s">
        <v>9218</v>
      </c>
      <c r="I3075" s="40" t="s">
        <v>84</v>
      </c>
      <c r="J3075" s="41">
        <v>118.27000000000001</v>
      </c>
      <c r="M3075" s="41" t="s">
        <v>24</v>
      </c>
      <c r="N3075" s="41">
        <v>118.27000000000001</v>
      </c>
      <c r="O3075" s="41">
        <v>118.27000000000001</v>
      </c>
      <c r="P3075" s="41">
        <v>0</v>
      </c>
      <c r="S3075" s="5"/>
      <c r="T3075" s="1" t="s">
        <v>11321</v>
      </c>
    </row>
    <row r="3076" spans="1:20" x14ac:dyDescent="0.25">
      <c r="A3076" t="s">
        <v>11318</v>
      </c>
      <c r="C3076" t="s">
        <v>9328</v>
      </c>
      <c r="E3076" s="2">
        <v>44985</v>
      </c>
      <c r="F3076">
        <v>2023</v>
      </c>
      <c r="G3076" t="s">
        <v>9327</v>
      </c>
      <c r="H3076" t="s">
        <v>9218</v>
      </c>
      <c r="I3076" s="40" t="s">
        <v>141</v>
      </c>
      <c r="J3076" s="41">
        <v>64.878</v>
      </c>
      <c r="M3076" s="41" t="s">
        <v>24</v>
      </c>
      <c r="N3076" s="41">
        <v>64.878</v>
      </c>
      <c r="O3076" s="41">
        <v>64.878</v>
      </c>
      <c r="P3076" s="41">
        <v>0</v>
      </c>
      <c r="R3076" s="38">
        <v>1</v>
      </c>
      <c r="S3076" s="5"/>
      <c r="T3076" s="1" t="s">
        <v>11319</v>
      </c>
    </row>
    <row r="3077" spans="1:20" x14ac:dyDescent="0.25">
      <c r="A3077" t="s">
        <v>11318</v>
      </c>
      <c r="C3077" t="s">
        <v>10757</v>
      </c>
      <c r="E3077" s="2">
        <v>44454</v>
      </c>
      <c r="F3077">
        <v>2021</v>
      </c>
      <c r="G3077" t="s">
        <v>9373</v>
      </c>
      <c r="H3077" t="s">
        <v>9218</v>
      </c>
      <c r="I3077" s="40" t="s">
        <v>361</v>
      </c>
      <c r="J3077" s="41">
        <v>85.15440000000001</v>
      </c>
      <c r="M3077" s="41" t="s">
        <v>24</v>
      </c>
      <c r="N3077" s="41">
        <v>2.4836700000000005</v>
      </c>
      <c r="O3077" s="41">
        <v>2.4836700000000005</v>
      </c>
      <c r="P3077" s="41">
        <v>0</v>
      </c>
      <c r="S3077" s="5"/>
      <c r="T3077" s="1" t="s">
        <v>11321</v>
      </c>
    </row>
    <row r="3078" spans="1:20" x14ac:dyDescent="0.25">
      <c r="A3078" t="s">
        <v>11318</v>
      </c>
      <c r="C3078" t="s">
        <v>10259</v>
      </c>
      <c r="E3078" s="2">
        <v>44875</v>
      </c>
      <c r="F3078">
        <v>2022</v>
      </c>
      <c r="G3078" t="s">
        <v>9276</v>
      </c>
      <c r="H3078" t="s">
        <v>9218</v>
      </c>
      <c r="I3078" s="40" t="s">
        <v>9240</v>
      </c>
      <c r="J3078" s="41">
        <v>631.79999999999995</v>
      </c>
      <c r="M3078" s="41" t="s">
        <v>24</v>
      </c>
      <c r="N3078" s="41">
        <v>631.79999999999995</v>
      </c>
      <c r="O3078" s="41">
        <v>631.79999999999995</v>
      </c>
      <c r="P3078" s="41">
        <v>0</v>
      </c>
      <c r="S3078" s="5"/>
      <c r="T3078" s="1" t="s">
        <v>11320</v>
      </c>
    </row>
    <row r="3079" spans="1:20" x14ac:dyDescent="0.25">
      <c r="A3079" t="s">
        <v>11318</v>
      </c>
      <c r="C3079" t="s">
        <v>10120</v>
      </c>
      <c r="E3079" s="2">
        <v>44767</v>
      </c>
      <c r="F3079">
        <v>2022</v>
      </c>
      <c r="G3079" t="s">
        <v>9639</v>
      </c>
      <c r="H3079" t="s">
        <v>9452</v>
      </c>
      <c r="I3079" s="40" t="s">
        <v>9256</v>
      </c>
      <c r="J3079" s="41">
        <v>25.693199999999997</v>
      </c>
      <c r="M3079" s="41" t="s">
        <v>24</v>
      </c>
      <c r="N3079" s="41">
        <v>25.693199999999997</v>
      </c>
      <c r="O3079" s="41">
        <v>25.693199999999997</v>
      </c>
      <c r="P3079" s="41">
        <v>0</v>
      </c>
      <c r="S3079" s="5"/>
      <c r="T3079" s="1" t="s">
        <v>11320</v>
      </c>
    </row>
    <row r="3080" spans="1:20" x14ac:dyDescent="0.25">
      <c r="A3080" t="s">
        <v>11318</v>
      </c>
      <c r="C3080" t="s">
        <v>9606</v>
      </c>
      <c r="E3080" s="2">
        <v>44811</v>
      </c>
      <c r="F3080">
        <v>2022</v>
      </c>
      <c r="G3080" t="s">
        <v>9273</v>
      </c>
      <c r="H3080" t="s">
        <v>9229</v>
      </c>
      <c r="I3080" s="40" t="s">
        <v>9256</v>
      </c>
      <c r="J3080" s="41">
        <v>526.5</v>
      </c>
      <c r="M3080" s="41" t="s">
        <v>72</v>
      </c>
      <c r="N3080" s="41">
        <v>360.02069999999998</v>
      </c>
      <c r="O3080" s="41">
        <v>344.22569999999996</v>
      </c>
      <c r="P3080" s="41">
        <v>15.794999999999998</v>
      </c>
      <c r="S3080" s="5"/>
      <c r="T3080" s="1" t="s">
        <v>11320</v>
      </c>
    </row>
    <row r="3081" spans="1:20" x14ac:dyDescent="0.25">
      <c r="A3081" t="s">
        <v>11318</v>
      </c>
      <c r="C3081" t="s">
        <v>9606</v>
      </c>
      <c r="E3081" s="2">
        <v>45093</v>
      </c>
      <c r="F3081">
        <v>2023</v>
      </c>
      <c r="G3081" t="s">
        <v>9273</v>
      </c>
      <c r="H3081" t="s">
        <v>9229</v>
      </c>
      <c r="I3081" s="40" t="s">
        <v>9256</v>
      </c>
      <c r="J3081" s="41">
        <v>270.32499999999999</v>
      </c>
      <c r="M3081" s="41" t="s">
        <v>72</v>
      </c>
      <c r="N3081" s="41">
        <v>184.8212025</v>
      </c>
      <c r="O3081" s="41">
        <v>176.71145250000001</v>
      </c>
      <c r="P3081" s="41">
        <v>8.10975</v>
      </c>
      <c r="R3081" s="38">
        <v>0.68369999999999997</v>
      </c>
      <c r="S3081" s="5"/>
      <c r="T3081" s="1" t="s">
        <v>11319</v>
      </c>
    </row>
    <row r="3082" spans="1:20" x14ac:dyDescent="0.25">
      <c r="A3082" t="s">
        <v>11318</v>
      </c>
      <c r="C3082" t="s">
        <v>9616</v>
      </c>
      <c r="E3082" s="2">
        <v>45190</v>
      </c>
      <c r="F3082">
        <v>2023</v>
      </c>
      <c r="G3082" t="s">
        <v>9276</v>
      </c>
      <c r="H3082" t="s">
        <v>318</v>
      </c>
      <c r="I3082" s="40" t="s">
        <v>141</v>
      </c>
      <c r="J3082" s="41">
        <v>189.22749999999999</v>
      </c>
      <c r="M3082" s="41" t="s">
        <v>24</v>
      </c>
      <c r="N3082" s="41">
        <v>189.22749999999999</v>
      </c>
      <c r="O3082" s="41">
        <v>189.22749999999999</v>
      </c>
      <c r="P3082" s="41">
        <v>0</v>
      </c>
      <c r="R3082" s="38">
        <v>1</v>
      </c>
      <c r="S3082" s="5"/>
      <c r="T3082" s="1" t="s">
        <v>11319</v>
      </c>
    </row>
    <row r="3083" spans="1:20" x14ac:dyDescent="0.25">
      <c r="A3083" t="s">
        <v>11318</v>
      </c>
      <c r="C3083" t="s">
        <v>9689</v>
      </c>
      <c r="E3083" s="2">
        <v>45281</v>
      </c>
      <c r="F3083">
        <v>2023</v>
      </c>
      <c r="G3083" t="s">
        <v>9228</v>
      </c>
      <c r="H3083" t="s">
        <v>9229</v>
      </c>
      <c r="I3083" s="40" t="s">
        <v>141</v>
      </c>
      <c r="J3083" s="41">
        <v>173.00799999999998</v>
      </c>
      <c r="M3083" s="41" t="s">
        <v>24</v>
      </c>
      <c r="N3083" s="41">
        <v>173.00799999999998</v>
      </c>
      <c r="O3083" s="41">
        <v>173.00799999999998</v>
      </c>
      <c r="P3083" s="41">
        <v>0</v>
      </c>
      <c r="R3083" s="38">
        <v>1</v>
      </c>
      <c r="S3083" s="5"/>
      <c r="T3083" s="1" t="s">
        <v>11319</v>
      </c>
    </row>
    <row r="3084" spans="1:20" x14ac:dyDescent="0.25">
      <c r="A3084" t="s">
        <v>11318</v>
      </c>
      <c r="C3084" t="s">
        <v>9689</v>
      </c>
      <c r="E3084" s="2">
        <v>45281</v>
      </c>
      <c r="F3084">
        <v>2023</v>
      </c>
      <c r="G3084" t="s">
        <v>9261</v>
      </c>
      <c r="H3084" t="s">
        <v>9229</v>
      </c>
      <c r="I3084" s="40" t="s">
        <v>141</v>
      </c>
      <c r="J3084" s="41">
        <v>173.00799999999998</v>
      </c>
      <c r="M3084" s="41" t="s">
        <v>24</v>
      </c>
      <c r="N3084" s="41">
        <v>173.00799999999998</v>
      </c>
      <c r="O3084" s="41">
        <v>173.00799999999998</v>
      </c>
      <c r="P3084" s="41">
        <v>0</v>
      </c>
      <c r="R3084" s="38">
        <v>1</v>
      </c>
      <c r="S3084" s="5"/>
      <c r="T3084" s="1" t="s">
        <v>11319</v>
      </c>
    </row>
    <row r="3085" spans="1:20" x14ac:dyDescent="0.25">
      <c r="A3085" t="s">
        <v>11318</v>
      </c>
      <c r="C3085" t="s">
        <v>9689</v>
      </c>
      <c r="E3085" s="2">
        <v>45281</v>
      </c>
      <c r="F3085">
        <v>2023</v>
      </c>
      <c r="G3085" t="s">
        <v>9243</v>
      </c>
      <c r="H3085" t="s">
        <v>9229</v>
      </c>
      <c r="I3085" s="40" t="s">
        <v>141</v>
      </c>
      <c r="J3085" s="41">
        <v>86.503999999999991</v>
      </c>
      <c r="M3085" s="41" t="s">
        <v>24</v>
      </c>
      <c r="N3085" s="41">
        <v>86.503999999999991</v>
      </c>
      <c r="O3085" s="41">
        <v>86.503999999999991</v>
      </c>
      <c r="P3085" s="41">
        <v>0</v>
      </c>
      <c r="R3085" s="38">
        <v>1</v>
      </c>
      <c r="S3085" s="5"/>
      <c r="T3085" s="1" t="s">
        <v>11319</v>
      </c>
    </row>
    <row r="3086" spans="1:20" x14ac:dyDescent="0.25">
      <c r="A3086" t="s">
        <v>11318</v>
      </c>
      <c r="C3086" t="s">
        <v>10896</v>
      </c>
      <c r="E3086" s="2">
        <v>44476</v>
      </c>
      <c r="F3086">
        <v>2021</v>
      </c>
      <c r="G3086" t="s">
        <v>9228</v>
      </c>
      <c r="H3086" t="s">
        <v>9224</v>
      </c>
      <c r="I3086" s="40" t="s">
        <v>9225</v>
      </c>
      <c r="J3086" s="41">
        <v>236.54000000000002</v>
      </c>
      <c r="M3086" s="41" t="s">
        <v>24</v>
      </c>
      <c r="N3086" s="41">
        <v>2.3654000000000002</v>
      </c>
      <c r="O3086" s="41">
        <v>2.3654000000000002</v>
      </c>
      <c r="P3086" s="41">
        <v>0</v>
      </c>
      <c r="S3086" s="5"/>
      <c r="T3086" s="1" t="s">
        <v>11321</v>
      </c>
    </row>
    <row r="3087" spans="1:20" x14ac:dyDescent="0.25">
      <c r="A3087" t="s">
        <v>11318</v>
      </c>
      <c r="C3087" t="s">
        <v>9600</v>
      </c>
      <c r="E3087" s="2">
        <v>45280</v>
      </c>
      <c r="F3087">
        <v>2023</v>
      </c>
      <c r="G3087" t="s">
        <v>9228</v>
      </c>
      <c r="H3087" t="s">
        <v>9224</v>
      </c>
      <c r="I3087" s="40" t="s">
        <v>9225</v>
      </c>
      <c r="J3087" s="41">
        <v>91.910499999999999</v>
      </c>
      <c r="M3087" s="41" t="s">
        <v>24</v>
      </c>
      <c r="N3087" s="41">
        <v>55.146299999999997</v>
      </c>
      <c r="O3087" s="41">
        <v>55.146299999999997</v>
      </c>
      <c r="P3087" s="41">
        <v>0</v>
      </c>
      <c r="R3087" s="38">
        <v>0.6</v>
      </c>
      <c r="S3087" s="5"/>
      <c r="T3087" s="1" t="s">
        <v>11319</v>
      </c>
    </row>
    <row r="3088" spans="1:20" x14ac:dyDescent="0.25">
      <c r="A3088" t="s">
        <v>11318</v>
      </c>
      <c r="C3088" t="s">
        <v>9490</v>
      </c>
      <c r="E3088" s="2">
        <v>45071</v>
      </c>
      <c r="F3088">
        <v>2023</v>
      </c>
      <c r="G3088" t="s">
        <v>9289</v>
      </c>
      <c r="H3088" t="s">
        <v>9218</v>
      </c>
      <c r="I3088" s="40" t="s">
        <v>84</v>
      </c>
      <c r="J3088" s="41">
        <v>64.878</v>
      </c>
      <c r="M3088" s="41" t="s">
        <v>72</v>
      </c>
      <c r="N3088" s="41">
        <v>56.443860000000001</v>
      </c>
      <c r="O3088" s="41">
        <v>49.956060000000001</v>
      </c>
      <c r="P3088" s="41">
        <v>6.4878</v>
      </c>
      <c r="R3088" s="38">
        <v>0.87</v>
      </c>
      <c r="S3088" s="5"/>
      <c r="T3088" s="1" t="s">
        <v>11319</v>
      </c>
    </row>
    <row r="3089" spans="1:20" x14ac:dyDescent="0.25">
      <c r="A3089" t="s">
        <v>11318</v>
      </c>
      <c r="C3089" t="s">
        <v>10102</v>
      </c>
      <c r="E3089" s="2">
        <v>44872</v>
      </c>
      <c r="F3089">
        <v>2022</v>
      </c>
      <c r="G3089" t="s">
        <v>9276</v>
      </c>
      <c r="H3089" t="s">
        <v>9218</v>
      </c>
      <c r="I3089" s="40" t="s">
        <v>9262</v>
      </c>
      <c r="J3089" s="41">
        <v>3.4748999999999994</v>
      </c>
      <c r="M3089" s="41" t="s">
        <v>24</v>
      </c>
      <c r="N3089" s="41">
        <v>0.84240000000000004</v>
      </c>
      <c r="O3089" s="41">
        <v>0.84240000000000004</v>
      </c>
      <c r="P3089" s="41">
        <v>0</v>
      </c>
      <c r="S3089" s="5"/>
      <c r="T3089" s="1" t="s">
        <v>11320</v>
      </c>
    </row>
    <row r="3090" spans="1:20" x14ac:dyDescent="0.25">
      <c r="A3090" t="s">
        <v>11318</v>
      </c>
      <c r="C3090" t="s">
        <v>10102</v>
      </c>
      <c r="E3090" s="2">
        <v>44872</v>
      </c>
      <c r="F3090">
        <v>2022</v>
      </c>
      <c r="G3090" t="s">
        <v>9273</v>
      </c>
      <c r="H3090" t="s">
        <v>9218</v>
      </c>
      <c r="I3090" s="40" t="s">
        <v>9262</v>
      </c>
      <c r="J3090" s="41">
        <v>270.30509999999998</v>
      </c>
      <c r="M3090" s="41" t="s">
        <v>24</v>
      </c>
      <c r="N3090" s="41">
        <v>66.549599999999998</v>
      </c>
      <c r="O3090" s="41">
        <v>66.549599999999998</v>
      </c>
      <c r="P3090" s="41">
        <v>0</v>
      </c>
      <c r="S3090" s="5"/>
      <c r="T3090" s="1" t="s">
        <v>11320</v>
      </c>
    </row>
    <row r="3091" spans="1:20" x14ac:dyDescent="0.25">
      <c r="A3091" t="s">
        <v>11318</v>
      </c>
      <c r="C3091" t="s">
        <v>10761</v>
      </c>
      <c r="E3091" s="2">
        <v>44511</v>
      </c>
      <c r="F3091">
        <v>2021</v>
      </c>
      <c r="G3091" t="s">
        <v>768</v>
      </c>
      <c r="H3091" t="s">
        <v>9229</v>
      </c>
      <c r="I3091" s="40" t="s">
        <v>9240</v>
      </c>
      <c r="J3091" s="41">
        <v>63.865800000000007</v>
      </c>
      <c r="M3091" s="41" t="s">
        <v>24</v>
      </c>
      <c r="N3091" s="41">
        <v>37.018510000000006</v>
      </c>
      <c r="O3091" s="41">
        <v>37.018510000000006</v>
      </c>
      <c r="P3091" s="41">
        <v>0</v>
      </c>
      <c r="S3091" s="5"/>
      <c r="T3091" s="1" t="s">
        <v>11321</v>
      </c>
    </row>
    <row r="3092" spans="1:20" x14ac:dyDescent="0.25">
      <c r="A3092" t="s">
        <v>11318</v>
      </c>
      <c r="C3092" t="s">
        <v>10311</v>
      </c>
      <c r="E3092" s="2">
        <v>44761</v>
      </c>
      <c r="F3092">
        <v>2022</v>
      </c>
      <c r="G3092" t="s">
        <v>9289</v>
      </c>
      <c r="H3092" t="s">
        <v>9229</v>
      </c>
      <c r="I3092" s="40" t="s">
        <v>9234</v>
      </c>
      <c r="J3092" s="41">
        <v>94.77</v>
      </c>
      <c r="M3092" s="41" t="s">
        <v>72</v>
      </c>
      <c r="N3092" s="41">
        <v>7.5815999999999999</v>
      </c>
      <c r="O3092" s="41">
        <v>4.7385000000000002</v>
      </c>
      <c r="P3092" s="41">
        <v>2.8431000000000002</v>
      </c>
      <c r="S3092" s="5"/>
      <c r="T3092" s="1" t="s">
        <v>11320</v>
      </c>
    </row>
    <row r="3093" spans="1:20" x14ac:dyDescent="0.25">
      <c r="A3093" t="s">
        <v>11318</v>
      </c>
      <c r="C3093" t="s">
        <v>10755</v>
      </c>
      <c r="E3093" s="2">
        <v>44405</v>
      </c>
      <c r="F3093">
        <v>2021</v>
      </c>
      <c r="G3093" t="s">
        <v>9243</v>
      </c>
      <c r="H3093" t="s">
        <v>9224</v>
      </c>
      <c r="I3093" s="40" t="s">
        <v>9225</v>
      </c>
      <c r="J3093" s="41">
        <v>118.27000000000001</v>
      </c>
      <c r="M3093" s="41" t="s">
        <v>24</v>
      </c>
      <c r="N3093" s="41">
        <v>1.1827000000000001</v>
      </c>
      <c r="O3093" s="41">
        <v>1.1827000000000001</v>
      </c>
      <c r="P3093" s="41">
        <v>0</v>
      </c>
      <c r="S3093" s="5"/>
      <c r="T3093" s="1" t="s">
        <v>11321</v>
      </c>
    </row>
    <row r="3094" spans="1:20" x14ac:dyDescent="0.25">
      <c r="A3094" t="s">
        <v>11318</v>
      </c>
      <c r="C3094" t="s">
        <v>10163</v>
      </c>
      <c r="E3094" s="2">
        <v>44897</v>
      </c>
      <c r="F3094">
        <v>2022</v>
      </c>
      <c r="G3094" t="s">
        <v>7066</v>
      </c>
      <c r="H3094" t="s">
        <v>9229</v>
      </c>
      <c r="I3094" s="40" t="s">
        <v>9256</v>
      </c>
      <c r="J3094" s="41">
        <v>67.391999999999996</v>
      </c>
      <c r="M3094" s="41" t="s">
        <v>72</v>
      </c>
      <c r="N3094" s="41">
        <v>36.433799999999998</v>
      </c>
      <c r="O3094" s="41">
        <v>31.6953</v>
      </c>
      <c r="P3094" s="41">
        <v>4.7385000000000002</v>
      </c>
      <c r="S3094" s="5"/>
      <c r="T3094" s="1" t="s">
        <v>11320</v>
      </c>
    </row>
    <row r="3095" spans="1:20" x14ac:dyDescent="0.25">
      <c r="A3095" t="s">
        <v>11318</v>
      </c>
      <c r="C3095" t="s">
        <v>9812</v>
      </c>
      <c r="E3095" s="2">
        <v>45281</v>
      </c>
      <c r="F3095">
        <v>2023</v>
      </c>
      <c r="G3095" t="s">
        <v>9243</v>
      </c>
      <c r="H3095" t="s">
        <v>9218</v>
      </c>
      <c r="I3095" s="40" t="s">
        <v>361</v>
      </c>
      <c r="J3095" s="41">
        <v>34.060950000003238</v>
      </c>
      <c r="M3095" s="41" t="s">
        <v>24</v>
      </c>
      <c r="N3095" s="41">
        <v>22.139617500002164</v>
      </c>
      <c r="O3095" s="41">
        <v>22.139617500002164</v>
      </c>
      <c r="P3095" s="41">
        <v>0</v>
      </c>
      <c r="R3095" s="38">
        <v>0.65</v>
      </c>
      <c r="S3095" s="5"/>
      <c r="T3095" s="1" t="s">
        <v>11319</v>
      </c>
    </row>
    <row r="3096" spans="1:20" x14ac:dyDescent="0.25">
      <c r="A3096" t="s">
        <v>11318</v>
      </c>
      <c r="C3096" t="s">
        <v>9812</v>
      </c>
      <c r="E3096" s="2">
        <v>45281</v>
      </c>
      <c r="F3096">
        <v>2023</v>
      </c>
      <c r="G3096" t="s">
        <v>9243</v>
      </c>
      <c r="H3096" t="s">
        <v>9218</v>
      </c>
      <c r="I3096" s="40" t="s">
        <v>361</v>
      </c>
      <c r="J3096" s="41">
        <v>63.256050000004322</v>
      </c>
      <c r="M3096" s="41" t="s">
        <v>24</v>
      </c>
      <c r="N3096" s="41">
        <v>41.116432500002162</v>
      </c>
      <c r="O3096" s="41">
        <v>41.116432500002162</v>
      </c>
      <c r="P3096" s="41">
        <v>0</v>
      </c>
      <c r="R3096" s="38">
        <v>0.65</v>
      </c>
      <c r="S3096" s="5"/>
      <c r="T3096" s="1" t="s">
        <v>11319</v>
      </c>
    </row>
    <row r="3097" spans="1:20" x14ac:dyDescent="0.25">
      <c r="A3097" t="s">
        <v>11318</v>
      </c>
      <c r="C3097" t="s">
        <v>9535</v>
      </c>
      <c r="E3097" s="2">
        <v>45251</v>
      </c>
      <c r="F3097">
        <v>2023</v>
      </c>
      <c r="G3097" t="s">
        <v>9289</v>
      </c>
      <c r="H3097" t="s">
        <v>9229</v>
      </c>
      <c r="I3097" s="40" t="s">
        <v>132</v>
      </c>
      <c r="J3097" s="41">
        <v>4.3504916069999995</v>
      </c>
      <c r="M3097" s="41" t="s">
        <v>72</v>
      </c>
      <c r="N3097" s="41">
        <v>2.3518757627441995</v>
      </c>
      <c r="O3097" s="41">
        <v>1.0123593969489</v>
      </c>
      <c r="P3097" s="41">
        <v>1.3395163657953</v>
      </c>
      <c r="R3097" s="38">
        <v>0.54059999999999997</v>
      </c>
      <c r="S3097" s="5"/>
      <c r="T3097" s="1" t="s">
        <v>11319</v>
      </c>
    </row>
    <row r="3098" spans="1:20" x14ac:dyDescent="0.25">
      <c r="A3098" t="s">
        <v>11318</v>
      </c>
      <c r="C3098" t="s">
        <v>9535</v>
      </c>
      <c r="E3098" s="2">
        <v>45251</v>
      </c>
      <c r="F3098">
        <v>2023</v>
      </c>
      <c r="G3098" t="s">
        <v>9289</v>
      </c>
      <c r="H3098" t="s">
        <v>9229</v>
      </c>
      <c r="I3098" s="40" t="s">
        <v>9250</v>
      </c>
      <c r="J3098" s="41">
        <v>0.32641743749999996</v>
      </c>
      <c r="M3098" s="41" t="s">
        <v>72</v>
      </c>
      <c r="N3098" s="41">
        <v>0.17646126671250001</v>
      </c>
      <c r="O3098" s="41">
        <v>7.5957337706250003E-2</v>
      </c>
      <c r="P3098" s="41">
        <v>0.10050392900624999</v>
      </c>
      <c r="R3098" s="38">
        <v>0.54059999999999997</v>
      </c>
      <c r="S3098" s="5"/>
      <c r="T3098" s="1" t="s">
        <v>11319</v>
      </c>
    </row>
    <row r="3099" spans="1:20" x14ac:dyDescent="0.25">
      <c r="A3099" t="s">
        <v>11318</v>
      </c>
      <c r="C3099" t="s">
        <v>9535</v>
      </c>
      <c r="E3099" s="2">
        <v>45251</v>
      </c>
      <c r="F3099">
        <v>2023</v>
      </c>
      <c r="G3099" t="s">
        <v>9289</v>
      </c>
      <c r="H3099" t="s">
        <v>9229</v>
      </c>
      <c r="I3099" s="40" t="s">
        <v>9256</v>
      </c>
      <c r="J3099" s="41">
        <v>21.4364859555</v>
      </c>
      <c r="M3099" s="41" t="s">
        <v>72</v>
      </c>
      <c r="N3099" s="41">
        <v>11.588564307543299</v>
      </c>
      <c r="O3099" s="41">
        <v>4.9882702818448497</v>
      </c>
      <c r="P3099" s="41">
        <v>6.6002940256984495</v>
      </c>
      <c r="R3099" s="38">
        <v>0.54059999999999997</v>
      </c>
      <c r="S3099" s="5"/>
      <c r="T3099" s="1" t="s">
        <v>11319</v>
      </c>
    </row>
    <row r="3100" spans="1:20" x14ac:dyDescent="0.25">
      <c r="A3100" t="s">
        <v>11318</v>
      </c>
      <c r="C3100" t="s">
        <v>10164</v>
      </c>
      <c r="E3100" s="2">
        <v>44762</v>
      </c>
      <c r="F3100">
        <v>2022</v>
      </c>
      <c r="G3100" t="s">
        <v>9228</v>
      </c>
      <c r="H3100" t="s">
        <v>9218</v>
      </c>
      <c r="I3100" s="40" t="s">
        <v>9240</v>
      </c>
      <c r="J3100" s="41">
        <v>136.88999999999999</v>
      </c>
      <c r="M3100" s="41" t="s">
        <v>24</v>
      </c>
      <c r="N3100" s="41">
        <v>126.46529999999998</v>
      </c>
      <c r="O3100" s="41">
        <v>126.46529999999998</v>
      </c>
      <c r="P3100" s="41">
        <v>0</v>
      </c>
      <c r="S3100" s="5"/>
      <c r="T3100" s="1" t="s">
        <v>11320</v>
      </c>
    </row>
    <row r="3101" spans="1:20" x14ac:dyDescent="0.25">
      <c r="A3101" t="s">
        <v>11318</v>
      </c>
      <c r="C3101" t="s">
        <v>10192</v>
      </c>
      <c r="E3101" s="2">
        <v>44799</v>
      </c>
      <c r="F3101">
        <v>2022</v>
      </c>
      <c r="G3101" t="s">
        <v>9273</v>
      </c>
      <c r="H3101" t="s">
        <v>9218</v>
      </c>
      <c r="I3101" s="40" t="s">
        <v>84</v>
      </c>
      <c r="J3101" s="41">
        <v>63.179999999999993</v>
      </c>
      <c r="M3101" s="41" t="s">
        <v>72</v>
      </c>
      <c r="N3101" s="41">
        <v>49.912199999999999</v>
      </c>
      <c r="O3101" s="41">
        <v>48.016799999999996</v>
      </c>
      <c r="P3101" s="41">
        <v>1.8954</v>
      </c>
      <c r="S3101" s="5"/>
      <c r="T3101" s="1" t="s">
        <v>11320</v>
      </c>
    </row>
    <row r="3102" spans="1:20" x14ac:dyDescent="0.25">
      <c r="A3102" t="s">
        <v>11318</v>
      </c>
      <c r="C3102" t="s">
        <v>10192</v>
      </c>
      <c r="E3102" s="2">
        <v>44799</v>
      </c>
      <c r="F3102">
        <v>2022</v>
      </c>
      <c r="G3102" t="s">
        <v>9273</v>
      </c>
      <c r="H3102" t="s">
        <v>9218</v>
      </c>
      <c r="I3102" s="40" t="s">
        <v>84</v>
      </c>
      <c r="J3102" s="41">
        <v>26.324999999999999</v>
      </c>
      <c r="M3102" s="41" t="s">
        <v>72</v>
      </c>
      <c r="N3102" s="41">
        <v>20.849399999999999</v>
      </c>
      <c r="O3102" s="41">
        <v>20.006999999999998</v>
      </c>
      <c r="P3102" s="41">
        <v>0.84240000000000004</v>
      </c>
      <c r="S3102" s="5"/>
      <c r="T3102" s="1" t="s">
        <v>11320</v>
      </c>
    </row>
    <row r="3103" spans="1:20" x14ac:dyDescent="0.25">
      <c r="A3103" t="s">
        <v>11318</v>
      </c>
      <c r="C3103" t="s">
        <v>10192</v>
      </c>
      <c r="E3103" s="2">
        <v>44799</v>
      </c>
      <c r="F3103">
        <v>2022</v>
      </c>
      <c r="G3103" t="s">
        <v>9273</v>
      </c>
      <c r="H3103" t="s">
        <v>9218</v>
      </c>
      <c r="I3103" s="40" t="s">
        <v>84</v>
      </c>
      <c r="J3103" s="41">
        <v>26.324999999999999</v>
      </c>
      <c r="M3103" s="41" t="s">
        <v>72</v>
      </c>
      <c r="N3103" s="41">
        <v>20.849399999999999</v>
      </c>
      <c r="O3103" s="41">
        <v>20.006999999999998</v>
      </c>
      <c r="P3103" s="41">
        <v>0.84240000000000004</v>
      </c>
      <c r="S3103" s="5"/>
      <c r="T3103" s="1" t="s">
        <v>11320</v>
      </c>
    </row>
    <row r="3104" spans="1:20" x14ac:dyDescent="0.25">
      <c r="A3104" t="s">
        <v>11318</v>
      </c>
      <c r="C3104" t="s">
        <v>9844</v>
      </c>
      <c r="E3104" s="2">
        <v>45251</v>
      </c>
      <c r="F3104">
        <v>2023</v>
      </c>
      <c r="G3104" t="s">
        <v>9401</v>
      </c>
      <c r="H3104" t="s">
        <v>9224</v>
      </c>
      <c r="I3104" s="40" t="s">
        <v>9225</v>
      </c>
      <c r="J3104" s="41">
        <v>64.873134149999998</v>
      </c>
      <c r="M3104" s="41" t="s">
        <v>24</v>
      </c>
      <c r="N3104" s="41">
        <v>12.97462683</v>
      </c>
      <c r="O3104" s="41">
        <v>12.97462683</v>
      </c>
      <c r="P3104" s="41">
        <v>0</v>
      </c>
      <c r="R3104" s="38">
        <v>0.2</v>
      </c>
      <c r="S3104" s="5"/>
      <c r="T3104" s="1" t="s">
        <v>11319</v>
      </c>
    </row>
    <row r="3105" spans="1:20" x14ac:dyDescent="0.25">
      <c r="A3105" t="s">
        <v>11318</v>
      </c>
      <c r="C3105" t="s">
        <v>9844</v>
      </c>
      <c r="E3105" s="2">
        <v>45251</v>
      </c>
      <c r="F3105">
        <v>2023</v>
      </c>
      <c r="G3105" t="s">
        <v>9642</v>
      </c>
      <c r="H3105" t="s">
        <v>9224</v>
      </c>
      <c r="I3105" s="40" t="s">
        <v>9225</v>
      </c>
      <c r="J3105" s="41">
        <v>27.033581299999998</v>
      </c>
      <c r="M3105" s="41" t="s">
        <v>24</v>
      </c>
      <c r="N3105" s="41">
        <v>5.4067162600000005</v>
      </c>
      <c r="O3105" s="41">
        <v>5.4067162600000005</v>
      </c>
      <c r="P3105" s="41">
        <v>0</v>
      </c>
      <c r="R3105" s="38">
        <v>0.2</v>
      </c>
      <c r="S3105" s="5"/>
      <c r="T3105" s="1" t="s">
        <v>11319</v>
      </c>
    </row>
    <row r="3106" spans="1:20" x14ac:dyDescent="0.25">
      <c r="A3106" t="s">
        <v>11318</v>
      </c>
      <c r="C3106" t="s">
        <v>9844</v>
      </c>
      <c r="E3106" s="2">
        <v>45251</v>
      </c>
      <c r="F3106">
        <v>2023</v>
      </c>
      <c r="G3106" t="s">
        <v>9317</v>
      </c>
      <c r="H3106" t="s">
        <v>9224</v>
      </c>
      <c r="I3106" s="40" t="s">
        <v>9225</v>
      </c>
      <c r="J3106" s="41">
        <v>32.442784546752854</v>
      </c>
      <c r="M3106" s="41" t="s">
        <v>24</v>
      </c>
      <c r="N3106" s="41">
        <v>6.4885569093501383</v>
      </c>
      <c r="O3106" s="41">
        <v>6.4885569093501383</v>
      </c>
      <c r="P3106" s="41">
        <v>0</v>
      </c>
      <c r="R3106" s="38">
        <v>0.2</v>
      </c>
      <c r="S3106" s="5"/>
      <c r="T3106" s="1" t="s">
        <v>11319</v>
      </c>
    </row>
    <row r="3107" spans="1:20" x14ac:dyDescent="0.25">
      <c r="A3107" t="s">
        <v>11318</v>
      </c>
      <c r="C3107" t="s">
        <v>10360</v>
      </c>
      <c r="E3107" s="2">
        <v>44552</v>
      </c>
      <c r="F3107">
        <v>2021</v>
      </c>
      <c r="G3107" t="s">
        <v>9243</v>
      </c>
      <c r="H3107" t="s">
        <v>9224</v>
      </c>
      <c r="I3107" s="40" t="s">
        <v>9225</v>
      </c>
      <c r="J3107" s="41">
        <v>29.567500000000003</v>
      </c>
      <c r="M3107" s="41" t="s">
        <v>24</v>
      </c>
      <c r="N3107" s="41">
        <v>0.35481000000000001</v>
      </c>
      <c r="O3107" s="41">
        <v>0.35481000000000001</v>
      </c>
      <c r="P3107" s="41">
        <v>0</v>
      </c>
      <c r="S3107" s="5"/>
      <c r="T3107" s="1" t="s">
        <v>11321</v>
      </c>
    </row>
    <row r="3108" spans="1:20" x14ac:dyDescent="0.25">
      <c r="A3108" t="s">
        <v>11318</v>
      </c>
      <c r="C3108" t="s">
        <v>10360</v>
      </c>
      <c r="E3108" s="2">
        <v>44914</v>
      </c>
      <c r="F3108">
        <v>2022</v>
      </c>
      <c r="G3108" t="s">
        <v>9243</v>
      </c>
      <c r="H3108" t="s">
        <v>9224</v>
      </c>
      <c r="I3108" s="40" t="s">
        <v>9225</v>
      </c>
      <c r="J3108" s="41">
        <v>26.324999999999999</v>
      </c>
      <c r="M3108" s="41" t="s">
        <v>24</v>
      </c>
      <c r="N3108" s="41">
        <v>0.31589999999999996</v>
      </c>
      <c r="O3108" s="41">
        <v>0.31589999999999996</v>
      </c>
      <c r="P3108" s="41">
        <v>0</v>
      </c>
      <c r="S3108" s="5"/>
      <c r="T3108" s="1" t="s">
        <v>11320</v>
      </c>
    </row>
    <row r="3109" spans="1:20" x14ac:dyDescent="0.25">
      <c r="A3109" t="s">
        <v>11318</v>
      </c>
      <c r="C3109" t="s">
        <v>10366</v>
      </c>
      <c r="E3109" s="2">
        <v>44543</v>
      </c>
      <c r="F3109">
        <v>2021</v>
      </c>
      <c r="G3109" t="s">
        <v>9228</v>
      </c>
      <c r="H3109" t="s">
        <v>9229</v>
      </c>
      <c r="I3109" s="40" t="s">
        <v>84</v>
      </c>
      <c r="J3109" s="41">
        <v>591.35</v>
      </c>
      <c r="M3109" s="41" t="s">
        <v>24</v>
      </c>
      <c r="N3109" s="41">
        <v>591.35</v>
      </c>
      <c r="O3109" s="41">
        <v>591.35</v>
      </c>
      <c r="P3109" s="41">
        <v>0</v>
      </c>
      <c r="S3109" s="5"/>
      <c r="T3109" s="1" t="s">
        <v>11321</v>
      </c>
    </row>
    <row r="3110" spans="1:20" x14ac:dyDescent="0.25">
      <c r="A3110" t="s">
        <v>11318</v>
      </c>
      <c r="C3110" t="s">
        <v>10366</v>
      </c>
      <c r="E3110" s="2">
        <v>44868</v>
      </c>
      <c r="F3110">
        <v>2022</v>
      </c>
      <c r="G3110" t="s">
        <v>9228</v>
      </c>
      <c r="H3110" t="s">
        <v>9229</v>
      </c>
      <c r="I3110" s="40" t="s">
        <v>84</v>
      </c>
      <c r="J3110" s="41">
        <v>263.25</v>
      </c>
      <c r="M3110" s="41" t="s">
        <v>24</v>
      </c>
      <c r="N3110" s="41">
        <v>263.25</v>
      </c>
      <c r="O3110" s="41">
        <v>263.25</v>
      </c>
      <c r="P3110" s="41">
        <v>0</v>
      </c>
      <c r="S3110" s="5"/>
      <c r="T3110" s="1" t="s">
        <v>11320</v>
      </c>
    </row>
    <row r="3111" spans="1:20" x14ac:dyDescent="0.25">
      <c r="A3111" t="s">
        <v>11318</v>
      </c>
      <c r="C3111" t="s">
        <v>9527</v>
      </c>
      <c r="E3111" s="2">
        <v>45006</v>
      </c>
      <c r="F3111">
        <v>2023</v>
      </c>
      <c r="G3111" t="s">
        <v>9243</v>
      </c>
      <c r="H3111" t="s">
        <v>9218</v>
      </c>
      <c r="I3111" s="40" t="s">
        <v>132</v>
      </c>
      <c r="J3111" s="41">
        <v>270.32499999999999</v>
      </c>
      <c r="M3111" s="41" t="s">
        <v>72</v>
      </c>
      <c r="N3111" s="41">
        <v>245.67135999999996</v>
      </c>
      <c r="O3111" s="41">
        <v>237.56160999999997</v>
      </c>
      <c r="P3111" s="41">
        <v>8.10975</v>
      </c>
      <c r="R3111" s="38">
        <v>0.90880000000000005</v>
      </c>
      <c r="S3111" s="5"/>
      <c r="T3111" s="1" t="s">
        <v>11319</v>
      </c>
    </row>
    <row r="3112" spans="1:20" x14ac:dyDescent="0.25">
      <c r="A3112" t="s">
        <v>11318</v>
      </c>
      <c r="C3112" t="s">
        <v>10317</v>
      </c>
      <c r="E3112" s="2">
        <v>44897</v>
      </c>
      <c r="F3112">
        <v>2022</v>
      </c>
      <c r="G3112" t="s">
        <v>9243</v>
      </c>
      <c r="H3112" t="s">
        <v>9218</v>
      </c>
      <c r="I3112" s="40" t="s">
        <v>361</v>
      </c>
      <c r="J3112" s="41">
        <v>526.5</v>
      </c>
      <c r="M3112" s="41" t="s">
        <v>72</v>
      </c>
      <c r="N3112" s="41">
        <v>58.862699999999997</v>
      </c>
      <c r="O3112" s="41">
        <v>38.960999999999999</v>
      </c>
      <c r="P3112" s="41">
        <v>19.901699999999998</v>
      </c>
      <c r="S3112" s="5"/>
      <c r="T3112" s="1" t="s">
        <v>11320</v>
      </c>
    </row>
    <row r="3113" spans="1:20" x14ac:dyDescent="0.25">
      <c r="A3113" t="s">
        <v>11318</v>
      </c>
      <c r="C3113" t="s">
        <v>9939</v>
      </c>
      <c r="E3113" s="2">
        <v>44645</v>
      </c>
      <c r="F3113">
        <v>2022</v>
      </c>
      <c r="G3113" t="s">
        <v>9243</v>
      </c>
      <c r="H3113" t="s">
        <v>9229</v>
      </c>
      <c r="I3113" s="40" t="s">
        <v>84</v>
      </c>
      <c r="J3113" s="41">
        <v>233.76599999999999</v>
      </c>
      <c r="M3113" s="41" t="s">
        <v>24</v>
      </c>
      <c r="N3113" s="41">
        <v>233.76599999999999</v>
      </c>
      <c r="O3113" s="41">
        <v>233.76599999999999</v>
      </c>
      <c r="P3113" s="41">
        <v>0</v>
      </c>
      <c r="S3113" s="5"/>
      <c r="T3113" s="1" t="s">
        <v>11320</v>
      </c>
    </row>
    <row r="3114" spans="1:20" x14ac:dyDescent="0.25">
      <c r="A3114" t="s">
        <v>11318</v>
      </c>
      <c r="C3114" t="s">
        <v>9939</v>
      </c>
      <c r="E3114" s="2">
        <v>45043</v>
      </c>
      <c r="F3114">
        <v>2023</v>
      </c>
      <c r="G3114" t="s">
        <v>9243</v>
      </c>
      <c r="H3114" t="s">
        <v>9229</v>
      </c>
      <c r="I3114" s="40" t="s">
        <v>84</v>
      </c>
      <c r="J3114" s="41">
        <v>560.11339999999996</v>
      </c>
      <c r="M3114" s="41" t="s">
        <v>24</v>
      </c>
      <c r="N3114" s="41">
        <v>560.11339999999996</v>
      </c>
      <c r="O3114" s="41">
        <v>560.11339999999996</v>
      </c>
      <c r="P3114" s="41">
        <v>0</v>
      </c>
      <c r="R3114" s="38">
        <v>1</v>
      </c>
      <c r="S3114" s="5"/>
      <c r="T3114" s="1" t="s">
        <v>11319</v>
      </c>
    </row>
    <row r="3115" spans="1:20" x14ac:dyDescent="0.25">
      <c r="A3115" t="s">
        <v>11318</v>
      </c>
      <c r="C3115" t="s">
        <v>10225</v>
      </c>
      <c r="E3115" s="2">
        <v>44819</v>
      </c>
      <c r="F3115">
        <v>2022</v>
      </c>
      <c r="G3115" t="s">
        <v>9243</v>
      </c>
      <c r="H3115" t="s">
        <v>9218</v>
      </c>
      <c r="I3115" s="40" t="s">
        <v>9240</v>
      </c>
      <c r="J3115" s="41">
        <v>191.64599999999999</v>
      </c>
      <c r="M3115" s="41" t="s">
        <v>72</v>
      </c>
      <c r="N3115" s="41">
        <v>11.793599999999998</v>
      </c>
      <c r="O3115" s="41">
        <v>11.0565</v>
      </c>
      <c r="P3115" s="41">
        <v>0.73709999999999987</v>
      </c>
      <c r="S3115" s="5"/>
      <c r="T3115" s="1" t="s">
        <v>11320</v>
      </c>
    </row>
    <row r="3116" spans="1:20" x14ac:dyDescent="0.25">
      <c r="A3116" t="s">
        <v>11318</v>
      </c>
      <c r="C3116" t="s">
        <v>10266</v>
      </c>
      <c r="E3116" s="2">
        <v>44901</v>
      </c>
      <c r="F3116">
        <v>2022</v>
      </c>
      <c r="G3116" t="s">
        <v>9273</v>
      </c>
      <c r="H3116" t="s">
        <v>9218</v>
      </c>
      <c r="I3116" s="40" t="s">
        <v>9262</v>
      </c>
      <c r="J3116" s="41">
        <v>42.12</v>
      </c>
      <c r="M3116" s="41" t="s">
        <v>24</v>
      </c>
      <c r="N3116" s="41">
        <v>13.267799999999999</v>
      </c>
      <c r="O3116" s="41">
        <v>13.267799999999999</v>
      </c>
      <c r="P3116" s="41">
        <v>0</v>
      </c>
      <c r="S3116" s="5"/>
      <c r="T3116" s="1" t="s">
        <v>11320</v>
      </c>
    </row>
    <row r="3117" spans="1:20" x14ac:dyDescent="0.25">
      <c r="A3117" t="s">
        <v>11318</v>
      </c>
      <c r="C3117" t="s">
        <v>9713</v>
      </c>
      <c r="E3117" s="2">
        <v>44917</v>
      </c>
      <c r="F3117">
        <v>2022</v>
      </c>
      <c r="G3117" t="s">
        <v>7066</v>
      </c>
      <c r="H3117" t="s">
        <v>9218</v>
      </c>
      <c r="I3117" s="40" t="s">
        <v>9262</v>
      </c>
      <c r="J3117" s="41">
        <v>42.12</v>
      </c>
      <c r="M3117" s="41" t="s">
        <v>24</v>
      </c>
      <c r="N3117" s="41">
        <v>9.687599999999998</v>
      </c>
      <c r="O3117" s="41">
        <v>9.687599999999998</v>
      </c>
      <c r="P3117" s="41">
        <v>0</v>
      </c>
      <c r="S3117" s="5"/>
      <c r="T3117" s="1" t="s">
        <v>11320</v>
      </c>
    </row>
    <row r="3118" spans="1:20" x14ac:dyDescent="0.25">
      <c r="A3118" t="s">
        <v>11318</v>
      </c>
      <c r="C3118" t="s">
        <v>9713</v>
      </c>
      <c r="E3118" s="2">
        <v>44917</v>
      </c>
      <c r="F3118">
        <v>2022</v>
      </c>
      <c r="G3118" t="s">
        <v>4726</v>
      </c>
      <c r="H3118" t="s">
        <v>9218</v>
      </c>
      <c r="I3118" s="40" t="s">
        <v>9262</v>
      </c>
      <c r="J3118" s="41">
        <v>14.741999999999999</v>
      </c>
      <c r="M3118" s="41" t="s">
        <v>24</v>
      </c>
      <c r="N3118" s="41">
        <v>3.3696000000000002</v>
      </c>
      <c r="O3118" s="41">
        <v>3.3696000000000002</v>
      </c>
      <c r="P3118" s="41">
        <v>0</v>
      </c>
      <c r="S3118" s="5"/>
      <c r="T3118" s="1" t="s">
        <v>11320</v>
      </c>
    </row>
    <row r="3119" spans="1:20" x14ac:dyDescent="0.25">
      <c r="A3119" t="s">
        <v>11318</v>
      </c>
      <c r="C3119" t="s">
        <v>9713</v>
      </c>
      <c r="E3119" s="2">
        <v>45028</v>
      </c>
      <c r="F3119">
        <v>2023</v>
      </c>
      <c r="G3119" t="s">
        <v>7066</v>
      </c>
      <c r="H3119" t="s">
        <v>9218</v>
      </c>
      <c r="I3119" s="40" t="s">
        <v>9262</v>
      </c>
      <c r="J3119" s="41">
        <v>47.339313999982693</v>
      </c>
      <c r="M3119" s="41" t="s">
        <v>24</v>
      </c>
      <c r="N3119" s="41">
        <v>10.888042219984861</v>
      </c>
      <c r="O3119" s="41">
        <v>10.888042219984861</v>
      </c>
      <c r="P3119" s="41">
        <v>0</v>
      </c>
      <c r="R3119" s="38">
        <v>0.23</v>
      </c>
      <c r="S3119" s="5"/>
      <c r="T3119" s="1" t="s">
        <v>11319</v>
      </c>
    </row>
    <row r="3120" spans="1:20" x14ac:dyDescent="0.25">
      <c r="A3120" t="s">
        <v>11318</v>
      </c>
      <c r="C3120" t="s">
        <v>9713</v>
      </c>
      <c r="E3120" s="2">
        <v>45028</v>
      </c>
      <c r="F3120">
        <v>2023</v>
      </c>
      <c r="G3120" t="s">
        <v>4726</v>
      </c>
      <c r="H3120" t="s">
        <v>9218</v>
      </c>
      <c r="I3120" s="40" t="s">
        <v>9262</v>
      </c>
      <c r="J3120" s="41">
        <v>6.7256859999989178</v>
      </c>
      <c r="M3120" s="41" t="s">
        <v>24</v>
      </c>
      <c r="N3120" s="41">
        <v>1.5469077800010811</v>
      </c>
      <c r="O3120" s="41">
        <v>1.5469077800010811</v>
      </c>
      <c r="P3120" s="41">
        <v>0</v>
      </c>
      <c r="R3120" s="38">
        <v>0.23</v>
      </c>
      <c r="S3120" s="5"/>
      <c r="T3120" s="1" t="s">
        <v>11319</v>
      </c>
    </row>
    <row r="3121" spans="1:20" x14ac:dyDescent="0.25">
      <c r="A3121" t="s">
        <v>11318</v>
      </c>
      <c r="C3121" t="s">
        <v>9512</v>
      </c>
      <c r="E3121" s="2">
        <v>45217</v>
      </c>
      <c r="F3121">
        <v>2023</v>
      </c>
      <c r="G3121" t="s">
        <v>9228</v>
      </c>
      <c r="H3121" t="s">
        <v>9218</v>
      </c>
      <c r="I3121" s="40" t="s">
        <v>84</v>
      </c>
      <c r="J3121" s="41">
        <v>89.207249999999988</v>
      </c>
      <c r="M3121" s="41" t="s">
        <v>24</v>
      </c>
      <c r="N3121" s="41">
        <v>89.207249999999988</v>
      </c>
      <c r="O3121" s="41">
        <v>89.207249999999988</v>
      </c>
      <c r="P3121" s="41">
        <v>0</v>
      </c>
      <c r="R3121" s="38">
        <v>1</v>
      </c>
      <c r="S3121" s="5"/>
      <c r="T3121" s="1" t="s">
        <v>11319</v>
      </c>
    </row>
    <row r="3122" spans="1:20" x14ac:dyDescent="0.25">
      <c r="A3122" t="s">
        <v>11318</v>
      </c>
      <c r="C3122" t="s">
        <v>9512</v>
      </c>
      <c r="E3122" s="2">
        <v>45217</v>
      </c>
      <c r="F3122">
        <v>2023</v>
      </c>
      <c r="G3122" t="s">
        <v>9228</v>
      </c>
      <c r="H3122" t="s">
        <v>9218</v>
      </c>
      <c r="I3122" s="40" t="s">
        <v>84</v>
      </c>
      <c r="J3122" s="41">
        <v>89.207249999999988</v>
      </c>
      <c r="M3122" s="41" t="s">
        <v>24</v>
      </c>
      <c r="N3122" s="41">
        <v>89.207249999999988</v>
      </c>
      <c r="O3122" s="41">
        <v>89.207249999999988</v>
      </c>
      <c r="P3122" s="41">
        <v>0</v>
      </c>
      <c r="R3122" s="38">
        <v>1</v>
      </c>
      <c r="S3122" s="5"/>
      <c r="T3122" s="1" t="s">
        <v>11319</v>
      </c>
    </row>
    <row r="3123" spans="1:20" x14ac:dyDescent="0.25">
      <c r="A3123" t="s">
        <v>11318</v>
      </c>
      <c r="C3123" t="s">
        <v>10895</v>
      </c>
      <c r="E3123" s="2">
        <v>44559</v>
      </c>
      <c r="F3123">
        <v>2021</v>
      </c>
      <c r="G3123" t="s">
        <v>9228</v>
      </c>
      <c r="H3123" t="s">
        <v>9218</v>
      </c>
      <c r="I3123" s="40" t="s">
        <v>84</v>
      </c>
      <c r="J3123" s="41">
        <v>333.52140000000003</v>
      </c>
      <c r="M3123" s="41" t="s">
        <v>24</v>
      </c>
      <c r="N3123" s="41">
        <v>333.52140000000003</v>
      </c>
      <c r="O3123" s="41">
        <v>333.52140000000003</v>
      </c>
      <c r="P3123" s="41">
        <v>0</v>
      </c>
      <c r="S3123" s="5"/>
      <c r="T3123" s="1" t="s">
        <v>11321</v>
      </c>
    </row>
    <row r="3124" spans="1:20" x14ac:dyDescent="0.25">
      <c r="A3124" t="s">
        <v>11318</v>
      </c>
      <c r="C3124" t="s">
        <v>10085</v>
      </c>
      <c r="E3124" s="2">
        <v>44838</v>
      </c>
      <c r="F3124">
        <v>2022</v>
      </c>
      <c r="G3124" t="s">
        <v>8761</v>
      </c>
      <c r="H3124" t="s">
        <v>9218</v>
      </c>
      <c r="I3124" s="40" t="s">
        <v>84</v>
      </c>
      <c r="J3124" s="41">
        <v>165.8475</v>
      </c>
      <c r="M3124" s="41" t="s">
        <v>24</v>
      </c>
      <c r="N3124" s="41">
        <v>165.8475</v>
      </c>
      <c r="O3124" s="41">
        <v>165.8475</v>
      </c>
      <c r="P3124" s="41">
        <v>0</v>
      </c>
      <c r="S3124" s="5"/>
      <c r="T3124" s="1" t="s">
        <v>11320</v>
      </c>
    </row>
    <row r="3125" spans="1:20" x14ac:dyDescent="0.25">
      <c r="A3125" t="s">
        <v>11318</v>
      </c>
      <c r="C3125" t="s">
        <v>9318</v>
      </c>
      <c r="E3125" s="2">
        <v>45274</v>
      </c>
      <c r="F3125">
        <v>2023</v>
      </c>
      <c r="G3125" t="s">
        <v>9317</v>
      </c>
      <c r="H3125" t="s">
        <v>9218</v>
      </c>
      <c r="I3125" s="40" t="s">
        <v>141</v>
      </c>
      <c r="J3125" s="41">
        <v>34.601599999999998</v>
      </c>
      <c r="M3125" s="41" t="s">
        <v>24</v>
      </c>
      <c r="N3125" s="41">
        <v>34.601599999999998</v>
      </c>
      <c r="O3125" s="41">
        <v>34.601599999999998</v>
      </c>
      <c r="P3125" s="41">
        <v>0</v>
      </c>
      <c r="R3125" s="38">
        <v>1</v>
      </c>
      <c r="S3125" s="5"/>
      <c r="T3125" s="1" t="s">
        <v>11319</v>
      </c>
    </row>
    <row r="3126" spans="1:20" x14ac:dyDescent="0.25">
      <c r="A3126" t="s">
        <v>11318</v>
      </c>
      <c r="C3126" t="s">
        <v>9309</v>
      </c>
      <c r="E3126" s="2">
        <v>45104</v>
      </c>
      <c r="F3126">
        <v>2023</v>
      </c>
      <c r="G3126" t="s">
        <v>7066</v>
      </c>
      <c r="H3126" t="s">
        <v>9229</v>
      </c>
      <c r="I3126" s="40" t="s">
        <v>361</v>
      </c>
      <c r="J3126" s="41">
        <v>36.626922295238828</v>
      </c>
      <c r="M3126" s="41" t="s">
        <v>24</v>
      </c>
      <c r="N3126" s="41">
        <v>3.3330499288672528</v>
      </c>
      <c r="O3126" s="41">
        <v>3.3330499288672528</v>
      </c>
      <c r="P3126" s="41">
        <v>0</v>
      </c>
      <c r="R3126" s="38">
        <v>9.0999999999999998E-2</v>
      </c>
      <c r="S3126" s="5"/>
      <c r="T3126" s="1" t="s">
        <v>11319</v>
      </c>
    </row>
    <row r="3127" spans="1:20" x14ac:dyDescent="0.25">
      <c r="A3127" t="s">
        <v>11318</v>
      </c>
      <c r="C3127" t="s">
        <v>9715</v>
      </c>
      <c r="E3127" s="2">
        <v>44923</v>
      </c>
      <c r="F3127">
        <v>2022</v>
      </c>
      <c r="G3127" t="s">
        <v>9273</v>
      </c>
      <c r="H3127" t="s">
        <v>9224</v>
      </c>
      <c r="I3127" s="40" t="s">
        <v>9225</v>
      </c>
      <c r="J3127" s="41">
        <v>52.65</v>
      </c>
      <c r="M3127" s="41" t="s">
        <v>24</v>
      </c>
      <c r="N3127" s="41">
        <v>15.794999999999998</v>
      </c>
      <c r="O3127" s="41">
        <v>15.794999999999998</v>
      </c>
      <c r="P3127" s="41">
        <v>0</v>
      </c>
      <c r="S3127" s="5"/>
      <c r="T3127" s="1" t="s">
        <v>11320</v>
      </c>
    </row>
    <row r="3128" spans="1:20" x14ac:dyDescent="0.25">
      <c r="A3128" t="s">
        <v>11318</v>
      </c>
      <c r="C3128" t="s">
        <v>9715</v>
      </c>
      <c r="E3128" s="2">
        <v>45008</v>
      </c>
      <c r="F3128">
        <v>2023</v>
      </c>
      <c r="G3128" t="s">
        <v>9273</v>
      </c>
      <c r="H3128" t="s">
        <v>9224</v>
      </c>
      <c r="I3128" s="40" t="s">
        <v>9225</v>
      </c>
      <c r="J3128" s="41">
        <v>54.064999999999998</v>
      </c>
      <c r="M3128" s="41" t="s">
        <v>24</v>
      </c>
      <c r="N3128" s="41">
        <v>16.2195</v>
      </c>
      <c r="O3128" s="41">
        <v>16.2195</v>
      </c>
      <c r="P3128" s="41">
        <v>0</v>
      </c>
      <c r="R3128" s="38">
        <v>0.3</v>
      </c>
      <c r="S3128" s="5"/>
      <c r="T3128" s="1" t="s">
        <v>11319</v>
      </c>
    </row>
    <row r="3129" spans="1:20" x14ac:dyDescent="0.25">
      <c r="A3129" t="s">
        <v>11318</v>
      </c>
      <c r="C3129" t="s">
        <v>9890</v>
      </c>
      <c r="E3129" s="2">
        <v>45244</v>
      </c>
      <c r="F3129">
        <v>2023</v>
      </c>
      <c r="G3129" t="s">
        <v>9889</v>
      </c>
      <c r="H3129" t="s">
        <v>9224</v>
      </c>
      <c r="I3129" s="40" t="s">
        <v>9225</v>
      </c>
      <c r="J3129" s="41">
        <v>32.439</v>
      </c>
      <c r="M3129" s="41" t="s">
        <v>24</v>
      </c>
      <c r="N3129" s="41">
        <v>32.439</v>
      </c>
      <c r="O3129" s="41">
        <v>32.439</v>
      </c>
      <c r="P3129" s="41">
        <v>0</v>
      </c>
      <c r="R3129" s="38">
        <v>1</v>
      </c>
      <c r="S3129" s="5"/>
      <c r="T3129" s="1" t="s">
        <v>11319</v>
      </c>
    </row>
    <row r="3130" spans="1:20" x14ac:dyDescent="0.25">
      <c r="A3130" t="s">
        <v>11318</v>
      </c>
      <c r="C3130" t="s">
        <v>10956</v>
      </c>
      <c r="E3130" s="2">
        <v>44286</v>
      </c>
      <c r="F3130">
        <v>2021</v>
      </c>
      <c r="G3130" t="s">
        <v>6278</v>
      </c>
      <c r="H3130" t="s">
        <v>9218</v>
      </c>
      <c r="I3130" s="40" t="s">
        <v>9262</v>
      </c>
      <c r="J3130" s="41">
        <v>10.644300000000001</v>
      </c>
      <c r="M3130" s="41" t="s">
        <v>24</v>
      </c>
      <c r="N3130" s="41">
        <v>1.0644300000000002</v>
      </c>
      <c r="O3130" s="41">
        <v>1.0644300000000002</v>
      </c>
      <c r="P3130" s="41">
        <v>0</v>
      </c>
      <c r="S3130" s="5"/>
      <c r="T3130" s="1" t="s">
        <v>11321</v>
      </c>
    </row>
    <row r="3131" spans="1:20" x14ac:dyDescent="0.25">
      <c r="A3131" t="s">
        <v>11318</v>
      </c>
      <c r="C3131" t="s">
        <v>10902</v>
      </c>
      <c r="E3131" s="2">
        <v>44215</v>
      </c>
      <c r="F3131">
        <v>2021</v>
      </c>
      <c r="G3131" t="s">
        <v>9243</v>
      </c>
      <c r="H3131" t="s">
        <v>9218</v>
      </c>
      <c r="I3131" s="40" t="s">
        <v>84</v>
      </c>
      <c r="J3131" s="41">
        <v>413.94500000000005</v>
      </c>
      <c r="M3131" s="41" t="s">
        <v>24</v>
      </c>
      <c r="N3131" s="41">
        <v>413.94500000000005</v>
      </c>
      <c r="O3131" s="41">
        <v>413.94500000000005</v>
      </c>
      <c r="P3131" s="41">
        <v>0</v>
      </c>
      <c r="S3131" s="5"/>
      <c r="T3131" s="1" t="s">
        <v>11321</v>
      </c>
    </row>
    <row r="3132" spans="1:20" x14ac:dyDescent="0.25">
      <c r="A3132" t="s">
        <v>11318</v>
      </c>
      <c r="C3132" t="s">
        <v>10803</v>
      </c>
      <c r="E3132" s="2">
        <v>44553</v>
      </c>
      <c r="F3132">
        <v>2021</v>
      </c>
      <c r="G3132" t="s">
        <v>9289</v>
      </c>
      <c r="H3132" t="s">
        <v>9218</v>
      </c>
      <c r="I3132" s="40" t="s">
        <v>84</v>
      </c>
      <c r="J3132" s="41">
        <v>53.221500000000006</v>
      </c>
      <c r="M3132" s="41" t="s">
        <v>24</v>
      </c>
      <c r="N3132" s="41">
        <v>53.221500000000006</v>
      </c>
      <c r="O3132" s="41">
        <v>53.221500000000006</v>
      </c>
      <c r="P3132" s="41">
        <v>0</v>
      </c>
      <c r="S3132" s="5"/>
      <c r="T3132" s="1" t="s">
        <v>11321</v>
      </c>
    </row>
    <row r="3133" spans="1:20" x14ac:dyDescent="0.25">
      <c r="A3133" t="s">
        <v>11318</v>
      </c>
      <c r="C3133" t="s">
        <v>9390</v>
      </c>
      <c r="E3133" s="2">
        <v>45175</v>
      </c>
      <c r="F3133">
        <v>2023</v>
      </c>
      <c r="G3133" t="s">
        <v>9243</v>
      </c>
      <c r="H3133" t="s">
        <v>9229</v>
      </c>
      <c r="I3133" s="40" t="s">
        <v>84</v>
      </c>
      <c r="J3133" s="41">
        <v>216.26</v>
      </c>
      <c r="M3133" s="41" t="s">
        <v>72</v>
      </c>
      <c r="N3133" s="41">
        <v>216.26</v>
      </c>
      <c r="O3133" s="41">
        <v>215.24357799999999</v>
      </c>
      <c r="P3133" s="41">
        <v>1.0164219999999999</v>
      </c>
      <c r="R3133" s="38">
        <v>1</v>
      </c>
      <c r="S3133" s="5"/>
      <c r="T3133" s="1" t="s">
        <v>11319</v>
      </c>
    </row>
    <row r="3134" spans="1:20" x14ac:dyDescent="0.25">
      <c r="A3134" t="s">
        <v>11318</v>
      </c>
      <c r="C3134" t="s">
        <v>10213</v>
      </c>
      <c r="E3134" s="2">
        <v>44741</v>
      </c>
      <c r="F3134">
        <v>2022</v>
      </c>
      <c r="G3134" t="s">
        <v>9243</v>
      </c>
      <c r="H3134" t="s">
        <v>9218</v>
      </c>
      <c r="I3134" s="40" t="s">
        <v>84</v>
      </c>
      <c r="J3134" s="41">
        <v>391.71599999999995</v>
      </c>
      <c r="M3134" s="41" t="s">
        <v>24</v>
      </c>
      <c r="N3134" s="41">
        <v>391.71599999999995</v>
      </c>
      <c r="O3134" s="41">
        <v>391.71599999999995</v>
      </c>
      <c r="P3134" s="41">
        <v>0</v>
      </c>
      <c r="S3134" s="5"/>
      <c r="T3134" s="1" t="s">
        <v>11320</v>
      </c>
    </row>
    <row r="3135" spans="1:20" x14ac:dyDescent="0.25">
      <c r="A3135" t="s">
        <v>11318</v>
      </c>
      <c r="C3135" t="s">
        <v>9246</v>
      </c>
      <c r="E3135" s="2">
        <v>45260</v>
      </c>
      <c r="F3135">
        <v>2023</v>
      </c>
      <c r="G3135" t="s">
        <v>9243</v>
      </c>
      <c r="H3135" t="s">
        <v>9218</v>
      </c>
      <c r="I3135" s="40" t="s">
        <v>84</v>
      </c>
      <c r="J3135" s="41">
        <v>472.52809999999999</v>
      </c>
      <c r="M3135" s="41" t="s">
        <v>24</v>
      </c>
      <c r="N3135" s="41">
        <v>472.52809999999999</v>
      </c>
      <c r="O3135" s="41">
        <v>472.52809999999999</v>
      </c>
      <c r="P3135" s="41">
        <v>0</v>
      </c>
      <c r="R3135" s="38">
        <v>1</v>
      </c>
      <c r="S3135" s="5"/>
      <c r="T3135" s="1" t="s">
        <v>11319</v>
      </c>
    </row>
    <row r="3136" spans="1:20" x14ac:dyDescent="0.25">
      <c r="A3136" t="s">
        <v>11318</v>
      </c>
      <c r="C3136" t="s">
        <v>9246</v>
      </c>
      <c r="E3136" s="2">
        <v>45260</v>
      </c>
      <c r="F3136">
        <v>2023</v>
      </c>
      <c r="G3136" t="s">
        <v>9243</v>
      </c>
      <c r="H3136" t="s">
        <v>9218</v>
      </c>
      <c r="I3136" s="40" t="s">
        <v>84</v>
      </c>
      <c r="J3136" s="41">
        <v>35.682899999999997</v>
      </c>
      <c r="M3136" s="41" t="s">
        <v>24</v>
      </c>
      <c r="N3136" s="41">
        <v>35.682899999999997</v>
      </c>
      <c r="O3136" s="41">
        <v>35.682899999999997</v>
      </c>
      <c r="P3136" s="41">
        <v>0</v>
      </c>
      <c r="R3136" s="38">
        <v>1</v>
      </c>
      <c r="S3136" s="5"/>
      <c r="T3136" s="1" t="s">
        <v>11319</v>
      </c>
    </row>
    <row r="3137" spans="1:20" x14ac:dyDescent="0.25">
      <c r="A3137" t="s">
        <v>11318</v>
      </c>
      <c r="C3137" t="s">
        <v>9790</v>
      </c>
      <c r="E3137" s="2">
        <v>45217</v>
      </c>
      <c r="F3137">
        <v>2023</v>
      </c>
      <c r="G3137" t="s">
        <v>8761</v>
      </c>
      <c r="H3137" t="s">
        <v>9224</v>
      </c>
      <c r="I3137" s="40" t="s">
        <v>9225</v>
      </c>
      <c r="J3137" s="41">
        <v>108.13</v>
      </c>
      <c r="M3137" s="41" t="s">
        <v>24</v>
      </c>
      <c r="N3137" s="41">
        <v>108.13</v>
      </c>
      <c r="O3137" s="41">
        <v>108.13</v>
      </c>
      <c r="P3137" s="41">
        <v>0</v>
      </c>
      <c r="R3137" s="38">
        <v>1</v>
      </c>
      <c r="S3137" s="5"/>
      <c r="T3137" s="1" t="s">
        <v>11319</v>
      </c>
    </row>
    <row r="3138" spans="1:20" x14ac:dyDescent="0.25">
      <c r="A3138" t="s">
        <v>11318</v>
      </c>
      <c r="C3138" t="s">
        <v>9857</v>
      </c>
      <c r="E3138" s="2">
        <v>45103</v>
      </c>
      <c r="F3138">
        <v>2023</v>
      </c>
      <c r="G3138" t="s">
        <v>9856</v>
      </c>
      <c r="H3138" t="s">
        <v>9224</v>
      </c>
      <c r="I3138" s="40" t="s">
        <v>9225</v>
      </c>
      <c r="J3138" s="41">
        <v>12.9756</v>
      </c>
      <c r="M3138" s="41" t="s">
        <v>24</v>
      </c>
      <c r="N3138" s="41">
        <v>0.12975599999999998</v>
      </c>
      <c r="O3138" s="41">
        <v>0.12975599999999998</v>
      </c>
      <c r="P3138" s="41">
        <v>0</v>
      </c>
      <c r="R3138" s="38">
        <v>0.01</v>
      </c>
      <c r="S3138" s="5"/>
      <c r="T3138" s="1" t="s">
        <v>11319</v>
      </c>
    </row>
    <row r="3139" spans="1:20" x14ac:dyDescent="0.25">
      <c r="A3139" t="s">
        <v>11318</v>
      </c>
      <c r="C3139" t="s">
        <v>10346</v>
      </c>
      <c r="E3139" s="2">
        <v>44914</v>
      </c>
      <c r="F3139">
        <v>2022</v>
      </c>
      <c r="G3139" t="s">
        <v>10049</v>
      </c>
      <c r="H3139" t="s">
        <v>9452</v>
      </c>
      <c r="I3139" s="40" t="s">
        <v>9240</v>
      </c>
      <c r="J3139" s="41">
        <v>5.5808999999999997</v>
      </c>
      <c r="M3139" s="41" t="s">
        <v>24</v>
      </c>
      <c r="N3139" s="41">
        <v>1.1583000000000001</v>
      </c>
      <c r="O3139" s="41">
        <v>1.1583000000000001</v>
      </c>
      <c r="P3139" s="41">
        <v>0</v>
      </c>
      <c r="S3139" s="5"/>
      <c r="T3139" s="1" t="s">
        <v>11320</v>
      </c>
    </row>
    <row r="3140" spans="1:20" x14ac:dyDescent="0.25">
      <c r="A3140" t="s">
        <v>11318</v>
      </c>
      <c r="C3140" t="s">
        <v>9353</v>
      </c>
      <c r="E3140" s="2">
        <v>45238</v>
      </c>
      <c r="F3140">
        <v>2023</v>
      </c>
      <c r="G3140" t="s">
        <v>9273</v>
      </c>
      <c r="H3140" t="s">
        <v>9218</v>
      </c>
      <c r="I3140" s="40" t="s">
        <v>9256</v>
      </c>
      <c r="J3140" s="41">
        <v>36.764199999999995</v>
      </c>
      <c r="M3140" s="41" t="s">
        <v>24</v>
      </c>
      <c r="N3140" s="41">
        <v>36.764199999999995</v>
      </c>
      <c r="O3140" s="41">
        <v>36.764199999999995</v>
      </c>
      <c r="P3140" s="41">
        <v>0</v>
      </c>
      <c r="R3140" s="38">
        <v>1</v>
      </c>
      <c r="S3140" s="5"/>
      <c r="T3140" s="1" t="s">
        <v>11319</v>
      </c>
    </row>
    <row r="3141" spans="1:20" x14ac:dyDescent="0.25">
      <c r="A3141" t="s">
        <v>11318</v>
      </c>
      <c r="C3141" t="s">
        <v>9995</v>
      </c>
      <c r="E3141" s="2">
        <v>45281</v>
      </c>
      <c r="F3141">
        <v>2023</v>
      </c>
      <c r="G3141" t="s">
        <v>9273</v>
      </c>
      <c r="H3141" t="s">
        <v>9218</v>
      </c>
      <c r="I3141" s="40" t="s">
        <v>132</v>
      </c>
      <c r="J3141" s="41">
        <v>92.451149999999998</v>
      </c>
      <c r="M3141" s="41" t="s">
        <v>25</v>
      </c>
      <c r="N3141" s="41">
        <v>6.9338362499999988</v>
      </c>
      <c r="O3141" s="41">
        <v>0</v>
      </c>
      <c r="P3141" s="41">
        <v>6.9338362499999988</v>
      </c>
      <c r="R3141" s="38">
        <v>7.4999999999999997E-2</v>
      </c>
      <c r="S3141" s="5"/>
      <c r="T3141" s="1" t="s">
        <v>11319</v>
      </c>
    </row>
    <row r="3142" spans="1:20" x14ac:dyDescent="0.25">
      <c r="A3142" t="s">
        <v>11318</v>
      </c>
      <c r="C3142" t="s">
        <v>9995</v>
      </c>
      <c r="E3142" s="2">
        <v>45281</v>
      </c>
      <c r="F3142">
        <v>2023</v>
      </c>
      <c r="G3142" t="s">
        <v>9273</v>
      </c>
      <c r="H3142" t="s">
        <v>9218</v>
      </c>
      <c r="I3142" s="40" t="s">
        <v>9240</v>
      </c>
      <c r="J3142" s="41">
        <v>10.272349999999999</v>
      </c>
      <c r="M3142" s="41" t="s">
        <v>25</v>
      </c>
      <c r="N3142" s="41">
        <v>0.77042624999999998</v>
      </c>
      <c r="O3142" s="41">
        <v>0</v>
      </c>
      <c r="P3142" s="41">
        <v>0.77042624999999998</v>
      </c>
      <c r="R3142" s="38">
        <v>7.4999999999999997E-2</v>
      </c>
      <c r="S3142" s="5"/>
      <c r="T3142" s="1" t="s">
        <v>11319</v>
      </c>
    </row>
    <row r="3143" spans="1:20" x14ac:dyDescent="0.25">
      <c r="A3143" t="s">
        <v>11318</v>
      </c>
      <c r="C3143" t="s">
        <v>10152</v>
      </c>
      <c r="E3143" s="2">
        <v>44910</v>
      </c>
      <c r="F3143">
        <v>2022</v>
      </c>
      <c r="G3143" t="s">
        <v>9373</v>
      </c>
      <c r="H3143" t="s">
        <v>9218</v>
      </c>
      <c r="I3143" s="40" t="s">
        <v>9262</v>
      </c>
      <c r="J3143" s="41">
        <v>39.487499999999997</v>
      </c>
      <c r="M3143" s="41" t="s">
        <v>24</v>
      </c>
      <c r="N3143" s="41">
        <v>18.638099999999998</v>
      </c>
      <c r="O3143" s="41">
        <v>18.638099999999998</v>
      </c>
      <c r="P3143" s="41">
        <v>0</v>
      </c>
      <c r="S3143" s="5"/>
      <c r="T3143" s="1" t="s">
        <v>11320</v>
      </c>
    </row>
    <row r="3144" spans="1:20" x14ac:dyDescent="0.25">
      <c r="A3144" t="s">
        <v>11318</v>
      </c>
      <c r="C3144" t="s">
        <v>10152</v>
      </c>
      <c r="E3144" s="2">
        <v>44910</v>
      </c>
      <c r="F3144">
        <v>2022</v>
      </c>
      <c r="G3144" t="s">
        <v>9228</v>
      </c>
      <c r="H3144" t="s">
        <v>9218</v>
      </c>
      <c r="I3144" s="40" t="s">
        <v>9262</v>
      </c>
      <c r="J3144" s="41">
        <v>4.2119999999999997</v>
      </c>
      <c r="M3144" s="41" t="s">
        <v>24</v>
      </c>
      <c r="N3144" s="41">
        <v>2.0006999999999997</v>
      </c>
      <c r="O3144" s="41">
        <v>2.0006999999999997</v>
      </c>
      <c r="P3144" s="41">
        <v>0</v>
      </c>
      <c r="S3144" s="5"/>
      <c r="T3144" s="1" t="s">
        <v>11320</v>
      </c>
    </row>
    <row r="3145" spans="1:20" x14ac:dyDescent="0.25">
      <c r="A3145" t="s">
        <v>11318</v>
      </c>
      <c r="C3145" t="s">
        <v>10152</v>
      </c>
      <c r="E3145" s="2">
        <v>44910</v>
      </c>
      <c r="F3145">
        <v>2022</v>
      </c>
      <c r="G3145" t="s">
        <v>9279</v>
      </c>
      <c r="H3145" t="s">
        <v>9218</v>
      </c>
      <c r="I3145" s="40" t="s">
        <v>9262</v>
      </c>
      <c r="J3145" s="41">
        <v>8.9504999999999999</v>
      </c>
      <c r="M3145" s="41" t="s">
        <v>24</v>
      </c>
      <c r="N3145" s="41">
        <v>4.2119999999999997</v>
      </c>
      <c r="O3145" s="41">
        <v>4.2119999999999997</v>
      </c>
      <c r="P3145" s="41">
        <v>0</v>
      </c>
      <c r="S3145" s="5"/>
      <c r="T3145" s="1" t="s">
        <v>11320</v>
      </c>
    </row>
    <row r="3146" spans="1:20" x14ac:dyDescent="0.25">
      <c r="A3146" t="s">
        <v>11318</v>
      </c>
      <c r="C3146" t="s">
        <v>9782</v>
      </c>
      <c r="E3146" s="2">
        <v>45131</v>
      </c>
      <c r="F3146">
        <v>2023</v>
      </c>
      <c r="G3146" t="s">
        <v>9228</v>
      </c>
      <c r="H3146" t="s">
        <v>9218</v>
      </c>
      <c r="I3146" s="40" t="s">
        <v>9404</v>
      </c>
      <c r="J3146" s="41">
        <v>149.86818</v>
      </c>
      <c r="M3146" s="41" t="s">
        <v>24</v>
      </c>
      <c r="N3146" s="41">
        <v>5.9347799279999993</v>
      </c>
      <c r="O3146" s="41">
        <v>5.9347799279999993</v>
      </c>
      <c r="P3146" s="41">
        <v>0</v>
      </c>
      <c r="R3146" s="38">
        <v>3.9600000000000003E-2</v>
      </c>
      <c r="S3146" s="5"/>
      <c r="T3146" s="1" t="s">
        <v>11319</v>
      </c>
    </row>
    <row r="3147" spans="1:20" x14ac:dyDescent="0.25">
      <c r="A3147" t="s">
        <v>11318</v>
      </c>
      <c r="C3147" t="s">
        <v>9782</v>
      </c>
      <c r="E3147" s="2">
        <v>45131</v>
      </c>
      <c r="F3147">
        <v>2023</v>
      </c>
      <c r="G3147" t="s">
        <v>9273</v>
      </c>
      <c r="H3147" t="s">
        <v>9218</v>
      </c>
      <c r="I3147" s="40" t="s">
        <v>9404</v>
      </c>
      <c r="J3147" s="41">
        <v>68.121899999999997</v>
      </c>
      <c r="M3147" s="41" t="s">
        <v>24</v>
      </c>
      <c r="N3147" s="41">
        <v>2.6976272400000001</v>
      </c>
      <c r="O3147" s="41">
        <v>2.6976272400000001</v>
      </c>
      <c r="P3147" s="41">
        <v>0</v>
      </c>
      <c r="R3147" s="38">
        <v>3.9600000000000003E-2</v>
      </c>
      <c r="S3147" s="5"/>
      <c r="T3147" s="1" t="s">
        <v>11319</v>
      </c>
    </row>
    <row r="3148" spans="1:20" x14ac:dyDescent="0.25">
      <c r="A3148" t="s">
        <v>11318</v>
      </c>
      <c r="C3148" t="s">
        <v>9782</v>
      </c>
      <c r="E3148" s="2">
        <v>45131</v>
      </c>
      <c r="F3148">
        <v>2023</v>
      </c>
      <c r="G3148" t="s">
        <v>7066</v>
      </c>
      <c r="H3148" t="s">
        <v>9218</v>
      </c>
      <c r="I3148" s="40" t="s">
        <v>9404</v>
      </c>
      <c r="J3148" s="41">
        <v>71.527995000000004</v>
      </c>
      <c r="M3148" s="41" t="s">
        <v>24</v>
      </c>
      <c r="N3148" s="41">
        <v>2.8325086019999999</v>
      </c>
      <c r="O3148" s="41">
        <v>2.8325086019999999</v>
      </c>
      <c r="P3148" s="41">
        <v>0</v>
      </c>
      <c r="R3148" s="38">
        <v>3.9600000000000003E-2</v>
      </c>
      <c r="S3148" s="5"/>
      <c r="T3148" s="1" t="s">
        <v>11319</v>
      </c>
    </row>
    <row r="3149" spans="1:20" x14ac:dyDescent="0.25">
      <c r="A3149" t="s">
        <v>11318</v>
      </c>
      <c r="C3149" t="s">
        <v>9782</v>
      </c>
      <c r="E3149" s="2">
        <v>45131</v>
      </c>
      <c r="F3149">
        <v>2023</v>
      </c>
      <c r="G3149" t="s">
        <v>9289</v>
      </c>
      <c r="H3149" t="s">
        <v>9218</v>
      </c>
      <c r="I3149" s="40" t="s">
        <v>9404</v>
      </c>
      <c r="J3149" s="41">
        <v>20.436569999999996</v>
      </c>
      <c r="M3149" s="41" t="s">
        <v>24</v>
      </c>
      <c r="N3149" s="41">
        <v>0.80928817199999992</v>
      </c>
      <c r="O3149" s="41">
        <v>0.80928817199999992</v>
      </c>
      <c r="P3149" s="41">
        <v>0</v>
      </c>
      <c r="R3149" s="38">
        <v>3.9600000000000003E-2</v>
      </c>
      <c r="S3149" s="5"/>
      <c r="T3149" s="1" t="s">
        <v>11319</v>
      </c>
    </row>
    <row r="3150" spans="1:20" x14ac:dyDescent="0.25">
      <c r="A3150" t="s">
        <v>11318</v>
      </c>
      <c r="C3150" t="s">
        <v>9782</v>
      </c>
      <c r="E3150" s="2">
        <v>45131</v>
      </c>
      <c r="F3150">
        <v>2023</v>
      </c>
      <c r="G3150" t="s">
        <v>9243</v>
      </c>
      <c r="H3150" t="s">
        <v>9218</v>
      </c>
      <c r="I3150" s="40" t="s">
        <v>9404</v>
      </c>
      <c r="J3150" s="41">
        <v>30.654854999999998</v>
      </c>
      <c r="M3150" s="41" t="s">
        <v>24</v>
      </c>
      <c r="N3150" s="41">
        <v>1.2139322579999998</v>
      </c>
      <c r="O3150" s="41">
        <v>1.2139322579999998</v>
      </c>
      <c r="P3150" s="41">
        <v>0</v>
      </c>
      <c r="R3150" s="38">
        <v>3.9600000000000003E-2</v>
      </c>
      <c r="S3150" s="5"/>
      <c r="T3150" s="1" t="s">
        <v>11319</v>
      </c>
    </row>
    <row r="3151" spans="1:20" x14ac:dyDescent="0.25">
      <c r="A3151" t="s">
        <v>11318</v>
      </c>
      <c r="C3151" t="s">
        <v>10173</v>
      </c>
      <c r="E3151" s="2">
        <v>44649</v>
      </c>
      <c r="F3151">
        <v>2022</v>
      </c>
      <c r="G3151" t="s">
        <v>9276</v>
      </c>
      <c r="H3151" t="s">
        <v>9218</v>
      </c>
      <c r="I3151" s="40" t="s">
        <v>84</v>
      </c>
      <c r="J3151" s="41">
        <v>66.549599999999998</v>
      </c>
      <c r="M3151" s="41" t="s">
        <v>24</v>
      </c>
      <c r="N3151" s="41">
        <v>66.549599999999998</v>
      </c>
      <c r="O3151" s="41">
        <v>66.549599999999998</v>
      </c>
      <c r="P3151" s="41">
        <v>0</v>
      </c>
      <c r="S3151" s="5"/>
      <c r="T3151" s="1" t="s">
        <v>11320</v>
      </c>
    </row>
    <row r="3152" spans="1:20" x14ac:dyDescent="0.25">
      <c r="A3152" t="s">
        <v>11318</v>
      </c>
      <c r="C3152" t="s">
        <v>10173</v>
      </c>
      <c r="E3152" s="2">
        <v>44649</v>
      </c>
      <c r="F3152">
        <v>2022</v>
      </c>
      <c r="G3152" t="s">
        <v>9276</v>
      </c>
      <c r="H3152" t="s">
        <v>9218</v>
      </c>
      <c r="I3152" s="40" t="s">
        <v>84</v>
      </c>
      <c r="J3152" s="41">
        <v>26.746199999999998</v>
      </c>
      <c r="M3152" s="41" t="s">
        <v>24</v>
      </c>
      <c r="N3152" s="41">
        <v>26.746199999999998</v>
      </c>
      <c r="O3152" s="41">
        <v>26.746199999999998</v>
      </c>
      <c r="P3152" s="41">
        <v>0</v>
      </c>
      <c r="S3152" s="5"/>
      <c r="T3152" s="1" t="s">
        <v>11320</v>
      </c>
    </row>
    <row r="3153" spans="1:20" x14ac:dyDescent="0.25">
      <c r="A3153" t="s">
        <v>11318</v>
      </c>
      <c r="C3153" t="s">
        <v>10083</v>
      </c>
      <c r="E3153" s="2">
        <v>44826</v>
      </c>
      <c r="F3153">
        <v>2022</v>
      </c>
      <c r="G3153" t="s">
        <v>6540</v>
      </c>
      <c r="H3153" t="s">
        <v>9218</v>
      </c>
      <c r="I3153" s="40" t="s">
        <v>84</v>
      </c>
      <c r="J3153" s="41">
        <v>148.68359999999998</v>
      </c>
      <c r="M3153" s="41" t="s">
        <v>72</v>
      </c>
      <c r="N3153" s="41">
        <v>4.7385000000000002</v>
      </c>
      <c r="O3153" s="41">
        <v>0.21060000000000001</v>
      </c>
      <c r="P3153" s="41">
        <v>4.5278999999999998</v>
      </c>
      <c r="S3153" s="5"/>
      <c r="T3153" s="1" t="s">
        <v>11320</v>
      </c>
    </row>
    <row r="3154" spans="1:20" x14ac:dyDescent="0.25">
      <c r="A3154" t="s">
        <v>11318</v>
      </c>
      <c r="C3154" t="s">
        <v>9232</v>
      </c>
      <c r="E3154" s="2">
        <v>45117</v>
      </c>
      <c r="F3154">
        <v>2023</v>
      </c>
      <c r="G3154" t="s">
        <v>6278</v>
      </c>
      <c r="H3154" t="s">
        <v>9229</v>
      </c>
      <c r="I3154" s="40" t="s">
        <v>132</v>
      </c>
      <c r="J3154" s="41">
        <v>43.251999999999995</v>
      </c>
      <c r="M3154" s="41" t="s">
        <v>24</v>
      </c>
      <c r="N3154" s="41">
        <v>24.709867599999999</v>
      </c>
      <c r="O3154" s="41">
        <v>24.709867599999999</v>
      </c>
      <c r="P3154" s="41">
        <v>0</v>
      </c>
      <c r="R3154" s="38">
        <v>0.57130000000000003</v>
      </c>
      <c r="S3154" s="5"/>
      <c r="T3154" s="1" t="s">
        <v>11319</v>
      </c>
    </row>
    <row r="3155" spans="1:20" x14ac:dyDescent="0.25">
      <c r="A3155" t="s">
        <v>11318</v>
      </c>
      <c r="C3155" t="s">
        <v>10905</v>
      </c>
      <c r="E3155" s="2">
        <v>44368</v>
      </c>
      <c r="F3155">
        <v>2021</v>
      </c>
      <c r="G3155" t="s">
        <v>9292</v>
      </c>
      <c r="H3155" t="s">
        <v>9218</v>
      </c>
      <c r="I3155" s="40" t="s">
        <v>361</v>
      </c>
      <c r="J3155" s="41">
        <v>59.135000000000005</v>
      </c>
      <c r="M3155" s="41" t="s">
        <v>24</v>
      </c>
      <c r="N3155" s="41">
        <v>7.0962000000000005</v>
      </c>
      <c r="O3155" s="41">
        <v>7.0962000000000005</v>
      </c>
      <c r="P3155" s="41">
        <v>0</v>
      </c>
      <c r="S3155" s="5"/>
      <c r="T3155" s="1" t="s">
        <v>11321</v>
      </c>
    </row>
    <row r="3156" spans="1:20" x14ac:dyDescent="0.25">
      <c r="A3156" t="s">
        <v>11318</v>
      </c>
      <c r="C3156" t="s">
        <v>10720</v>
      </c>
      <c r="E3156" s="2">
        <v>44540</v>
      </c>
      <c r="F3156">
        <v>2021</v>
      </c>
      <c r="G3156" t="s">
        <v>6300</v>
      </c>
      <c r="H3156" t="s">
        <v>9229</v>
      </c>
      <c r="I3156" s="40" t="s">
        <v>9262</v>
      </c>
      <c r="J3156" s="41">
        <v>35.481000000000002</v>
      </c>
      <c r="M3156" s="41" t="s">
        <v>24</v>
      </c>
      <c r="N3156" s="41">
        <v>32.287710000000004</v>
      </c>
      <c r="O3156" s="41">
        <v>32.287710000000004</v>
      </c>
      <c r="P3156" s="41">
        <v>0</v>
      </c>
      <c r="S3156" s="5"/>
      <c r="T3156" s="1" t="s">
        <v>11321</v>
      </c>
    </row>
    <row r="3157" spans="1:20" x14ac:dyDescent="0.25">
      <c r="A3157" t="s">
        <v>11318</v>
      </c>
      <c r="C3157" t="s">
        <v>10999</v>
      </c>
      <c r="E3157" s="2">
        <v>44547</v>
      </c>
      <c r="F3157">
        <v>2021</v>
      </c>
      <c r="G3157" t="s">
        <v>6300</v>
      </c>
      <c r="H3157" t="s">
        <v>9229</v>
      </c>
      <c r="I3157" s="40" t="s">
        <v>84</v>
      </c>
      <c r="J3157" s="41">
        <v>28.384800000000002</v>
      </c>
      <c r="M3157" s="41" t="s">
        <v>24</v>
      </c>
      <c r="N3157" s="41">
        <v>28.384800000000002</v>
      </c>
      <c r="O3157" s="41">
        <v>28.384800000000002</v>
      </c>
      <c r="P3157" s="41">
        <v>0</v>
      </c>
      <c r="S3157" s="5"/>
      <c r="T3157" s="1" t="s">
        <v>11321</v>
      </c>
    </row>
    <row r="3158" spans="1:20" x14ac:dyDescent="0.25">
      <c r="A3158" t="s">
        <v>11318</v>
      </c>
      <c r="C3158" t="s">
        <v>10374</v>
      </c>
      <c r="E3158" s="2">
        <v>44910</v>
      </c>
      <c r="F3158">
        <v>2022</v>
      </c>
      <c r="G3158" t="s">
        <v>6300</v>
      </c>
      <c r="H3158" t="s">
        <v>9229</v>
      </c>
      <c r="I3158" s="40" t="s">
        <v>84</v>
      </c>
      <c r="J3158" s="41">
        <v>105.3</v>
      </c>
      <c r="M3158" s="41" t="s">
        <v>25</v>
      </c>
      <c r="N3158" s="41">
        <v>3.1589999999999998</v>
      </c>
      <c r="O3158" s="41">
        <v>0</v>
      </c>
      <c r="P3158" s="41">
        <v>3.1589999999999998</v>
      </c>
      <c r="S3158" s="5"/>
      <c r="T3158" s="1" t="s">
        <v>11320</v>
      </c>
    </row>
    <row r="3159" spans="1:20" x14ac:dyDescent="0.25">
      <c r="A3159" t="s">
        <v>11318</v>
      </c>
      <c r="C3159" t="s">
        <v>10099</v>
      </c>
      <c r="E3159" s="2">
        <v>44651</v>
      </c>
      <c r="F3159">
        <v>2022</v>
      </c>
      <c r="G3159" t="s">
        <v>6300</v>
      </c>
      <c r="H3159" t="s">
        <v>9229</v>
      </c>
      <c r="I3159" s="40" t="s">
        <v>84</v>
      </c>
      <c r="J3159" s="41">
        <v>157.94999999999999</v>
      </c>
      <c r="M3159" s="41" t="s">
        <v>25</v>
      </c>
      <c r="N3159" s="41">
        <v>7.8974999999999991</v>
      </c>
      <c r="O3159" s="41">
        <v>0</v>
      </c>
      <c r="P3159" s="41">
        <v>7.8974999999999991</v>
      </c>
      <c r="S3159" s="5"/>
      <c r="T3159" s="1" t="s">
        <v>11320</v>
      </c>
    </row>
    <row r="3160" spans="1:20" x14ac:dyDescent="0.25">
      <c r="A3160" t="s">
        <v>11318</v>
      </c>
      <c r="C3160" t="s">
        <v>9999</v>
      </c>
      <c r="E3160" s="2">
        <v>45282</v>
      </c>
      <c r="F3160">
        <v>2023</v>
      </c>
      <c r="G3160" t="s">
        <v>6300</v>
      </c>
      <c r="H3160" t="s">
        <v>9224</v>
      </c>
      <c r="I3160" s="40" t="s">
        <v>9225</v>
      </c>
      <c r="J3160" s="41">
        <v>54.064999999999998</v>
      </c>
      <c r="M3160" s="41" t="s">
        <v>24</v>
      </c>
      <c r="N3160" s="41">
        <v>5.4064999999999994</v>
      </c>
      <c r="O3160" s="41">
        <v>5.4064999999999994</v>
      </c>
      <c r="P3160" s="41">
        <v>0</v>
      </c>
      <c r="R3160" s="38">
        <v>0.1</v>
      </c>
      <c r="S3160" s="5"/>
      <c r="T3160" s="1" t="s">
        <v>11319</v>
      </c>
    </row>
    <row r="3161" spans="1:20" x14ac:dyDescent="0.25">
      <c r="A3161" t="s">
        <v>11318</v>
      </c>
      <c r="C3161" t="s">
        <v>9687</v>
      </c>
      <c r="E3161" s="2">
        <v>45275</v>
      </c>
      <c r="F3161">
        <v>2023</v>
      </c>
      <c r="G3161" t="s">
        <v>6300</v>
      </c>
      <c r="H3161" t="s">
        <v>9218</v>
      </c>
      <c r="I3161" s="40" t="s">
        <v>84</v>
      </c>
      <c r="J3161" s="41">
        <v>44.554966499999992</v>
      </c>
      <c r="M3161" s="41" t="s">
        <v>24</v>
      </c>
      <c r="N3161" s="41">
        <v>19.604185259999998</v>
      </c>
      <c r="O3161" s="41">
        <v>19.604185259999998</v>
      </c>
      <c r="P3161" s="41">
        <v>0</v>
      </c>
      <c r="R3161" s="38">
        <v>0.44</v>
      </c>
      <c r="S3161" s="5"/>
      <c r="T3161" s="1" t="s">
        <v>11319</v>
      </c>
    </row>
    <row r="3162" spans="1:20" x14ac:dyDescent="0.25">
      <c r="A3162" t="s">
        <v>11318</v>
      </c>
      <c r="C3162" t="s">
        <v>9257</v>
      </c>
      <c r="E3162" s="2">
        <v>45289</v>
      </c>
      <c r="F3162">
        <v>2023</v>
      </c>
      <c r="G3162" t="s">
        <v>430</v>
      </c>
      <c r="H3162" t="s">
        <v>9229</v>
      </c>
      <c r="I3162" s="40" t="s">
        <v>9256</v>
      </c>
      <c r="J3162" s="41">
        <v>48.561182999999993</v>
      </c>
      <c r="M3162" s="41" t="s">
        <v>72</v>
      </c>
      <c r="N3162" s="41">
        <v>3.5935275419999999</v>
      </c>
      <c r="O3162" s="41">
        <v>2.1366920519999999</v>
      </c>
      <c r="P3162" s="41">
        <v>1.4568354899999998</v>
      </c>
      <c r="R3162" s="38">
        <v>7.3999999999999996E-2</v>
      </c>
      <c r="S3162" s="5"/>
      <c r="T3162" s="1" t="s">
        <v>11319</v>
      </c>
    </row>
    <row r="3163" spans="1:20" x14ac:dyDescent="0.25">
      <c r="A3163" t="s">
        <v>11318</v>
      </c>
      <c r="C3163" t="s">
        <v>10139</v>
      </c>
      <c r="E3163" s="2">
        <v>44684</v>
      </c>
      <c r="F3163">
        <v>2022</v>
      </c>
      <c r="G3163" t="s">
        <v>9228</v>
      </c>
      <c r="H3163" t="s">
        <v>9218</v>
      </c>
      <c r="I3163" s="40" t="s">
        <v>9234</v>
      </c>
      <c r="J3163" s="41">
        <v>84.24</v>
      </c>
      <c r="M3163" s="41" t="s">
        <v>72</v>
      </c>
      <c r="N3163" s="41">
        <v>84.24</v>
      </c>
      <c r="O3163" s="41">
        <v>67.391999999999996</v>
      </c>
      <c r="P3163" s="41">
        <v>16.847999999999999</v>
      </c>
      <c r="S3163" s="5"/>
      <c r="T3163" s="1" t="s">
        <v>11320</v>
      </c>
    </row>
    <row r="3164" spans="1:20" x14ac:dyDescent="0.25">
      <c r="A3164" t="s">
        <v>11318</v>
      </c>
      <c r="C3164" t="s">
        <v>10175</v>
      </c>
      <c r="E3164" s="2">
        <v>44914</v>
      </c>
      <c r="F3164">
        <v>2022</v>
      </c>
      <c r="G3164" t="s">
        <v>9228</v>
      </c>
      <c r="H3164" t="s">
        <v>9218</v>
      </c>
      <c r="I3164" s="40" t="s">
        <v>84</v>
      </c>
      <c r="J3164" s="41">
        <v>263.25</v>
      </c>
      <c r="M3164" s="41" t="s">
        <v>24</v>
      </c>
      <c r="N3164" s="41">
        <v>263.25</v>
      </c>
      <c r="O3164" s="41">
        <v>263.25</v>
      </c>
      <c r="P3164" s="41">
        <v>0</v>
      </c>
      <c r="S3164" s="5"/>
      <c r="T3164" s="1" t="s">
        <v>11320</v>
      </c>
    </row>
    <row r="3165" spans="1:20" x14ac:dyDescent="0.25">
      <c r="A3165" t="s">
        <v>11318</v>
      </c>
      <c r="C3165" t="s">
        <v>10869</v>
      </c>
      <c r="E3165" s="2">
        <v>44560</v>
      </c>
      <c r="F3165">
        <v>2021</v>
      </c>
      <c r="G3165" t="s">
        <v>6358</v>
      </c>
      <c r="H3165" t="s">
        <v>9224</v>
      </c>
      <c r="I3165" s="46" t="s">
        <v>9225</v>
      </c>
      <c r="J3165" s="41">
        <v>177.405</v>
      </c>
      <c r="M3165" s="41" t="s">
        <v>24</v>
      </c>
      <c r="N3165" s="41">
        <v>1.7740500000000001</v>
      </c>
      <c r="O3165" s="41">
        <v>1.7740500000000001</v>
      </c>
      <c r="P3165" s="41">
        <v>0</v>
      </c>
      <c r="S3165" s="5"/>
      <c r="T3165" s="1" t="s">
        <v>11321</v>
      </c>
    </row>
    <row r="3166" spans="1:20" x14ac:dyDescent="0.25">
      <c r="A3166" t="s">
        <v>11318</v>
      </c>
      <c r="C3166" t="s">
        <v>9271</v>
      </c>
      <c r="E3166" s="2">
        <v>45006</v>
      </c>
      <c r="F3166">
        <v>2023</v>
      </c>
      <c r="G3166" t="s">
        <v>6358</v>
      </c>
      <c r="H3166" t="s">
        <v>9224</v>
      </c>
      <c r="I3166" s="40" t="s">
        <v>9225</v>
      </c>
      <c r="J3166" s="41">
        <v>32.439</v>
      </c>
      <c r="M3166" s="41" t="s">
        <v>24</v>
      </c>
      <c r="N3166" s="41">
        <v>0.32438999999999996</v>
      </c>
      <c r="O3166" s="41">
        <v>0.32438999999999996</v>
      </c>
      <c r="P3166" s="41">
        <v>0</v>
      </c>
      <c r="R3166" s="38">
        <v>0.01</v>
      </c>
      <c r="S3166" s="5"/>
      <c r="T3166" s="1" t="s">
        <v>11319</v>
      </c>
    </row>
    <row r="3167" spans="1:20" x14ac:dyDescent="0.25">
      <c r="A3167" t="s">
        <v>11318</v>
      </c>
      <c r="C3167" t="s">
        <v>9271</v>
      </c>
      <c r="E3167" s="2">
        <v>45282</v>
      </c>
      <c r="F3167">
        <v>2023</v>
      </c>
      <c r="G3167" t="s">
        <v>6358</v>
      </c>
      <c r="H3167" t="s">
        <v>9224</v>
      </c>
      <c r="I3167" s="40" t="s">
        <v>9225</v>
      </c>
      <c r="J3167" s="41">
        <v>27.032499999999999</v>
      </c>
      <c r="M3167" s="41" t="s">
        <v>24</v>
      </c>
      <c r="N3167" s="41">
        <v>0.27032499999999998</v>
      </c>
      <c r="O3167" s="41">
        <v>0.27032499999999998</v>
      </c>
      <c r="P3167" s="41">
        <v>0</v>
      </c>
      <c r="R3167" s="38">
        <v>0.01</v>
      </c>
      <c r="S3167" s="5"/>
      <c r="T3167" s="1" t="s">
        <v>11319</v>
      </c>
    </row>
    <row r="3168" spans="1:20" x14ac:dyDescent="0.25">
      <c r="A3168" t="s">
        <v>11318</v>
      </c>
      <c r="C3168" t="s">
        <v>10146</v>
      </c>
      <c r="E3168" s="2">
        <v>44917</v>
      </c>
      <c r="F3168">
        <v>2022</v>
      </c>
      <c r="G3168" t="s">
        <v>9364</v>
      </c>
      <c r="H3168" t="s">
        <v>9218</v>
      </c>
      <c r="I3168" s="46" t="s">
        <v>84</v>
      </c>
      <c r="J3168" s="41">
        <v>42.12</v>
      </c>
      <c r="M3168" s="41" t="s">
        <v>24</v>
      </c>
      <c r="N3168" s="41">
        <v>42.12</v>
      </c>
      <c r="O3168" s="41">
        <v>42.12</v>
      </c>
      <c r="P3168" s="41">
        <v>0</v>
      </c>
      <c r="S3168" s="5"/>
      <c r="T3168" s="1" t="s">
        <v>11320</v>
      </c>
    </row>
    <row r="3169" spans="1:20" x14ac:dyDescent="0.25">
      <c r="A3169" t="s">
        <v>11318</v>
      </c>
      <c r="C3169" t="s">
        <v>10256</v>
      </c>
      <c r="E3169" s="2">
        <v>44924</v>
      </c>
      <c r="F3169">
        <v>2022</v>
      </c>
      <c r="G3169" t="s">
        <v>329</v>
      </c>
      <c r="H3169" t="s">
        <v>9224</v>
      </c>
      <c r="I3169" s="40" t="s">
        <v>9225</v>
      </c>
      <c r="J3169" s="41">
        <v>10.53</v>
      </c>
      <c r="M3169" s="41" t="s">
        <v>24</v>
      </c>
      <c r="N3169" s="41">
        <v>0.1053</v>
      </c>
      <c r="O3169" s="41">
        <v>0.1053</v>
      </c>
      <c r="P3169" s="41">
        <v>0</v>
      </c>
      <c r="S3169" s="5"/>
      <c r="T3169" s="1" t="s">
        <v>11320</v>
      </c>
    </row>
    <row r="3170" spans="1:20" x14ac:dyDescent="0.25">
      <c r="A3170" t="s">
        <v>11318</v>
      </c>
      <c r="C3170" t="s">
        <v>10215</v>
      </c>
      <c r="E3170" s="2">
        <v>44909</v>
      </c>
      <c r="F3170">
        <v>2022</v>
      </c>
      <c r="G3170" t="s">
        <v>9276</v>
      </c>
      <c r="H3170" t="s">
        <v>9218</v>
      </c>
      <c r="I3170" s="40" t="s">
        <v>84</v>
      </c>
      <c r="J3170" s="41">
        <v>120.67379999999999</v>
      </c>
      <c r="M3170" s="41" t="s">
        <v>24</v>
      </c>
      <c r="N3170" s="41">
        <v>120.67379999999999</v>
      </c>
      <c r="O3170" s="41">
        <v>120.67379999999999</v>
      </c>
      <c r="P3170" s="41">
        <v>0</v>
      </c>
      <c r="S3170" s="5"/>
      <c r="T3170" s="1" t="s">
        <v>11320</v>
      </c>
    </row>
    <row r="3171" spans="1:20" x14ac:dyDescent="0.25">
      <c r="A3171" t="s">
        <v>11318</v>
      </c>
      <c r="C3171" t="s">
        <v>10064</v>
      </c>
      <c r="E3171" s="2">
        <v>44888</v>
      </c>
      <c r="F3171">
        <v>2022</v>
      </c>
      <c r="G3171" t="s">
        <v>8808</v>
      </c>
      <c r="H3171" t="s">
        <v>9229</v>
      </c>
      <c r="I3171" s="40" t="s">
        <v>9234</v>
      </c>
      <c r="J3171" s="41">
        <v>52.65</v>
      </c>
      <c r="M3171" s="41" t="s">
        <v>72</v>
      </c>
      <c r="N3171" s="41">
        <v>20.217599999999997</v>
      </c>
      <c r="O3171" s="41">
        <v>12.5307</v>
      </c>
      <c r="P3171" s="41">
        <v>7.6868999999999996</v>
      </c>
      <c r="S3171" s="5"/>
      <c r="T3171" s="1" t="s">
        <v>11320</v>
      </c>
    </row>
    <row r="3172" spans="1:20" x14ac:dyDescent="0.25">
      <c r="A3172" t="s">
        <v>11318</v>
      </c>
      <c r="C3172" t="s">
        <v>10343</v>
      </c>
      <c r="E3172" s="2">
        <v>44918</v>
      </c>
      <c r="F3172">
        <v>2022</v>
      </c>
      <c r="G3172" t="s">
        <v>8761</v>
      </c>
      <c r="H3172" t="s">
        <v>9218</v>
      </c>
      <c r="I3172" s="40" t="s">
        <v>141</v>
      </c>
      <c r="J3172" s="41">
        <v>136.88999999999999</v>
      </c>
      <c r="M3172" s="41" t="s">
        <v>24</v>
      </c>
      <c r="N3172" s="41">
        <v>136.88999999999999</v>
      </c>
      <c r="O3172" s="41">
        <v>136.88999999999999</v>
      </c>
      <c r="P3172" s="41">
        <v>0</v>
      </c>
      <c r="S3172" s="5"/>
      <c r="T3172" s="1" t="s">
        <v>11320</v>
      </c>
    </row>
    <row r="3173" spans="1:20" x14ac:dyDescent="0.25">
      <c r="A3173" t="s">
        <v>11318</v>
      </c>
      <c r="C3173" t="s">
        <v>10965</v>
      </c>
      <c r="E3173" s="2">
        <v>44547</v>
      </c>
      <c r="F3173">
        <v>2021</v>
      </c>
      <c r="G3173" t="s">
        <v>8761</v>
      </c>
      <c r="H3173" t="s">
        <v>9218</v>
      </c>
      <c r="I3173" s="40" t="s">
        <v>141</v>
      </c>
      <c r="J3173" s="41">
        <v>236.54000000000002</v>
      </c>
      <c r="M3173" s="41" t="s">
        <v>24</v>
      </c>
      <c r="N3173" s="41">
        <v>236.54000000000002</v>
      </c>
      <c r="O3173" s="41">
        <v>236.54000000000002</v>
      </c>
      <c r="P3173" s="41">
        <v>0</v>
      </c>
      <c r="S3173" s="5"/>
      <c r="T3173" s="1" t="s">
        <v>11321</v>
      </c>
    </row>
    <row r="3174" spans="1:20" x14ac:dyDescent="0.25">
      <c r="A3174" t="s">
        <v>11318</v>
      </c>
      <c r="C3174" t="s">
        <v>9973</v>
      </c>
      <c r="E3174" s="2">
        <v>45281</v>
      </c>
      <c r="F3174">
        <v>2023</v>
      </c>
      <c r="G3174" t="s">
        <v>9320</v>
      </c>
      <c r="H3174" t="s">
        <v>9229</v>
      </c>
      <c r="I3174" s="40" t="s">
        <v>141</v>
      </c>
      <c r="J3174" s="41">
        <v>6.4878</v>
      </c>
      <c r="M3174" s="41" t="s">
        <v>24</v>
      </c>
      <c r="N3174" s="41">
        <v>6.4878</v>
      </c>
      <c r="O3174" s="41">
        <v>6.4878</v>
      </c>
      <c r="P3174" s="41">
        <v>0</v>
      </c>
      <c r="R3174" s="38">
        <v>1</v>
      </c>
      <c r="S3174" s="5"/>
      <c r="T3174" s="1" t="s">
        <v>11319</v>
      </c>
    </row>
    <row r="3175" spans="1:20" x14ac:dyDescent="0.25">
      <c r="A3175" t="s">
        <v>11318</v>
      </c>
      <c r="C3175" t="s">
        <v>9973</v>
      </c>
      <c r="E3175" s="2">
        <v>45281</v>
      </c>
      <c r="F3175">
        <v>2023</v>
      </c>
      <c r="G3175" t="s">
        <v>9364</v>
      </c>
      <c r="H3175" t="s">
        <v>9229</v>
      </c>
      <c r="I3175" s="40" t="s">
        <v>141</v>
      </c>
      <c r="J3175" s="41">
        <v>99.479599980093255</v>
      </c>
      <c r="M3175" s="41" t="s">
        <v>24</v>
      </c>
      <c r="N3175" s="41">
        <v>99.479599980099749</v>
      </c>
      <c r="O3175" s="41">
        <v>99.479599980099749</v>
      </c>
      <c r="P3175" s="41">
        <v>0</v>
      </c>
      <c r="R3175" s="38">
        <v>1</v>
      </c>
      <c r="S3175" s="5"/>
      <c r="T3175" s="1" t="s">
        <v>11319</v>
      </c>
    </row>
    <row r="3176" spans="1:20" x14ac:dyDescent="0.25">
      <c r="A3176" t="s">
        <v>11318</v>
      </c>
      <c r="C3176" t="s">
        <v>9973</v>
      </c>
      <c r="E3176" s="2">
        <v>45281</v>
      </c>
      <c r="F3176">
        <v>2023</v>
      </c>
      <c r="G3176" t="s">
        <v>9261</v>
      </c>
      <c r="H3176" t="s">
        <v>9229</v>
      </c>
      <c r="I3176" s="40" t="s">
        <v>141</v>
      </c>
      <c r="J3176" s="41">
        <v>10.81300000000865</v>
      </c>
      <c r="M3176" s="41" t="s">
        <v>24</v>
      </c>
      <c r="N3176" s="41">
        <v>10.813000000002162</v>
      </c>
      <c r="O3176" s="41">
        <v>10.813000000002162</v>
      </c>
      <c r="P3176" s="41">
        <v>0</v>
      </c>
      <c r="R3176" s="38">
        <v>1</v>
      </c>
      <c r="S3176" s="5"/>
      <c r="T3176" s="1" t="s">
        <v>11319</v>
      </c>
    </row>
    <row r="3177" spans="1:20" x14ac:dyDescent="0.25">
      <c r="A3177" t="s">
        <v>11318</v>
      </c>
      <c r="C3177" t="s">
        <v>9973</v>
      </c>
      <c r="E3177" s="2">
        <v>45281</v>
      </c>
      <c r="F3177">
        <v>2023</v>
      </c>
      <c r="G3177" t="s">
        <v>9273</v>
      </c>
      <c r="H3177" t="s">
        <v>9229</v>
      </c>
      <c r="I3177" s="40" t="s">
        <v>141</v>
      </c>
      <c r="J3177" s="41">
        <v>214.09739989295127</v>
      </c>
      <c r="M3177" s="41" t="s">
        <v>24</v>
      </c>
      <c r="N3177" s="41">
        <v>214.09739989295127</v>
      </c>
      <c r="O3177" s="41">
        <v>214.09739989295127</v>
      </c>
      <c r="P3177" s="41">
        <v>0</v>
      </c>
      <c r="R3177" s="38">
        <v>1</v>
      </c>
      <c r="S3177" s="5"/>
      <c r="T3177" s="1" t="s">
        <v>11319</v>
      </c>
    </row>
    <row r="3178" spans="1:20" x14ac:dyDescent="0.25">
      <c r="A3178" t="s">
        <v>11318</v>
      </c>
      <c r="C3178" t="s">
        <v>9973</v>
      </c>
      <c r="E3178" s="2">
        <v>45281</v>
      </c>
      <c r="F3178">
        <v>2023</v>
      </c>
      <c r="G3178" t="s">
        <v>7066</v>
      </c>
      <c r="H3178" t="s">
        <v>9229</v>
      </c>
      <c r="I3178" s="40" t="s">
        <v>141</v>
      </c>
      <c r="J3178" s="41">
        <v>32.439</v>
      </c>
      <c r="M3178" s="41" t="s">
        <v>24</v>
      </c>
      <c r="N3178" s="41">
        <v>32.439</v>
      </c>
      <c r="O3178" s="41">
        <v>32.439</v>
      </c>
      <c r="P3178" s="41">
        <v>0</v>
      </c>
      <c r="R3178" s="38">
        <v>1</v>
      </c>
      <c r="S3178" s="5"/>
      <c r="T3178" s="1" t="s">
        <v>11319</v>
      </c>
    </row>
    <row r="3179" spans="1:20" x14ac:dyDescent="0.25">
      <c r="A3179" t="s">
        <v>11318</v>
      </c>
      <c r="C3179" t="s">
        <v>9973</v>
      </c>
      <c r="E3179" s="2">
        <v>45281</v>
      </c>
      <c r="F3179">
        <v>2023</v>
      </c>
      <c r="G3179" t="s">
        <v>4726</v>
      </c>
      <c r="H3179" t="s">
        <v>9229</v>
      </c>
      <c r="I3179" s="40" t="s">
        <v>141</v>
      </c>
      <c r="J3179" s="41">
        <v>32.438999996756095</v>
      </c>
      <c r="M3179" s="41" t="s">
        <v>24</v>
      </c>
      <c r="N3179" s="41">
        <v>32.438999996756095</v>
      </c>
      <c r="O3179" s="41">
        <v>32.438999996756095</v>
      </c>
      <c r="P3179" s="41">
        <v>0</v>
      </c>
      <c r="R3179" s="38">
        <v>1</v>
      </c>
      <c r="S3179" s="5"/>
      <c r="T3179" s="1" t="s">
        <v>11319</v>
      </c>
    </row>
    <row r="3180" spans="1:20" x14ac:dyDescent="0.25">
      <c r="A3180" t="s">
        <v>11318</v>
      </c>
      <c r="C3180" t="s">
        <v>9973</v>
      </c>
      <c r="E3180" s="2">
        <v>45281</v>
      </c>
      <c r="F3180">
        <v>2023</v>
      </c>
      <c r="G3180" t="s">
        <v>9243</v>
      </c>
      <c r="H3180" t="s">
        <v>9229</v>
      </c>
      <c r="I3180" s="40" t="s">
        <v>141</v>
      </c>
      <c r="J3180" s="41">
        <v>36.764199996323583</v>
      </c>
      <c r="M3180" s="41" t="s">
        <v>24</v>
      </c>
      <c r="N3180" s="41">
        <v>36.764199996323583</v>
      </c>
      <c r="O3180" s="41">
        <v>36.764199996323583</v>
      </c>
      <c r="P3180" s="41">
        <v>0</v>
      </c>
      <c r="R3180" s="38">
        <v>1</v>
      </c>
      <c r="S3180" s="5"/>
      <c r="T3180" s="1" t="s">
        <v>11319</v>
      </c>
    </row>
    <row r="3181" spans="1:20" x14ac:dyDescent="0.25">
      <c r="A3181" t="s">
        <v>11318</v>
      </c>
      <c r="C3181" t="s">
        <v>10726</v>
      </c>
      <c r="E3181" s="2">
        <v>44372</v>
      </c>
      <c r="F3181">
        <v>2021</v>
      </c>
      <c r="G3181" t="s">
        <v>9423</v>
      </c>
      <c r="H3181" t="s">
        <v>9218</v>
      </c>
      <c r="I3181" s="40" t="s">
        <v>84</v>
      </c>
      <c r="J3181" s="41">
        <v>132.4624</v>
      </c>
      <c r="M3181" s="41" t="s">
        <v>25</v>
      </c>
      <c r="N3181" s="41">
        <v>7.9240900000000005</v>
      </c>
      <c r="O3181" s="41">
        <v>0</v>
      </c>
      <c r="P3181" s="41">
        <v>7.9240900000000005</v>
      </c>
      <c r="S3181" s="5"/>
      <c r="T3181" s="1" t="s">
        <v>11321</v>
      </c>
    </row>
    <row r="3182" spans="1:20" x14ac:dyDescent="0.25">
      <c r="A3182" t="s">
        <v>11318</v>
      </c>
      <c r="C3182" t="s">
        <v>9576</v>
      </c>
      <c r="E3182" s="2">
        <v>45202</v>
      </c>
      <c r="F3182">
        <v>2023</v>
      </c>
      <c r="G3182" t="s">
        <v>9243</v>
      </c>
      <c r="H3182" t="s">
        <v>9218</v>
      </c>
      <c r="I3182" s="40" t="s">
        <v>141</v>
      </c>
      <c r="J3182" s="41">
        <v>540.65</v>
      </c>
      <c r="M3182" s="41" t="s">
        <v>24</v>
      </c>
      <c r="N3182" s="41">
        <v>540.65</v>
      </c>
      <c r="O3182" s="41">
        <v>540.65</v>
      </c>
      <c r="P3182" s="41">
        <v>0</v>
      </c>
      <c r="R3182" s="38">
        <v>1</v>
      </c>
      <c r="S3182" s="5"/>
      <c r="T3182" s="1" t="s">
        <v>11319</v>
      </c>
    </row>
    <row r="3183" spans="1:20" x14ac:dyDescent="0.25">
      <c r="A3183" t="s">
        <v>11318</v>
      </c>
      <c r="C3183" t="s">
        <v>10286</v>
      </c>
      <c r="E3183" s="2">
        <v>44916</v>
      </c>
      <c r="F3183">
        <v>2022</v>
      </c>
      <c r="G3183" t="s">
        <v>9243</v>
      </c>
      <c r="H3183" t="s">
        <v>9229</v>
      </c>
      <c r="I3183" s="40" t="s">
        <v>9262</v>
      </c>
      <c r="J3183" s="41">
        <v>24.8508</v>
      </c>
      <c r="M3183" s="41" t="s">
        <v>72</v>
      </c>
      <c r="N3183" s="41">
        <v>24.8508</v>
      </c>
      <c r="O3183" s="41">
        <v>22.955400000000001</v>
      </c>
      <c r="P3183" s="41">
        <v>1.8954</v>
      </c>
      <c r="S3183" s="5"/>
      <c r="T3183" s="1" t="s">
        <v>11320</v>
      </c>
    </row>
    <row r="3184" spans="1:20" x14ac:dyDescent="0.25">
      <c r="A3184" t="s">
        <v>11318</v>
      </c>
      <c r="C3184" t="s">
        <v>9496</v>
      </c>
      <c r="E3184" s="2">
        <v>44992</v>
      </c>
      <c r="F3184">
        <v>2023</v>
      </c>
      <c r="G3184" t="s">
        <v>9289</v>
      </c>
      <c r="H3184" t="s">
        <v>9224</v>
      </c>
      <c r="I3184" s="40" t="s">
        <v>9225</v>
      </c>
      <c r="J3184" s="41">
        <v>324.39</v>
      </c>
      <c r="M3184" s="41" t="s">
        <v>24</v>
      </c>
      <c r="N3184" s="41">
        <v>97.316999999999993</v>
      </c>
      <c r="O3184" s="41">
        <v>97.316999999999993</v>
      </c>
      <c r="P3184" s="41">
        <v>0</v>
      </c>
      <c r="R3184" s="38">
        <v>0.3</v>
      </c>
      <c r="S3184" s="5"/>
      <c r="T3184" s="1" t="s">
        <v>11319</v>
      </c>
    </row>
    <row r="3185" spans="1:20" x14ac:dyDescent="0.25">
      <c r="A3185" t="s">
        <v>11318</v>
      </c>
      <c r="C3185" t="s">
        <v>9709</v>
      </c>
      <c r="E3185" s="2">
        <v>45275</v>
      </c>
      <c r="F3185">
        <v>2023</v>
      </c>
      <c r="G3185" t="s">
        <v>9289</v>
      </c>
      <c r="H3185" t="s">
        <v>318</v>
      </c>
      <c r="I3185" s="40" t="s">
        <v>9225</v>
      </c>
      <c r="J3185" s="41">
        <v>162.19499999999999</v>
      </c>
      <c r="M3185" s="41" t="s">
        <v>24</v>
      </c>
      <c r="N3185" s="41">
        <v>0.810975</v>
      </c>
      <c r="O3185" s="41">
        <v>0.810975</v>
      </c>
      <c r="P3185" s="41">
        <v>0</v>
      </c>
      <c r="R3185" s="38">
        <v>5.0000000000000001E-3</v>
      </c>
      <c r="S3185" s="5"/>
      <c r="T3185" s="1" t="s">
        <v>11319</v>
      </c>
    </row>
    <row r="3186" spans="1:20" x14ac:dyDescent="0.25">
      <c r="A3186" t="s">
        <v>11318</v>
      </c>
      <c r="C3186" t="s">
        <v>10989</v>
      </c>
      <c r="E3186" s="2">
        <v>44494</v>
      </c>
      <c r="F3186">
        <v>2021</v>
      </c>
      <c r="G3186" t="s">
        <v>6571</v>
      </c>
      <c r="H3186" t="s">
        <v>9224</v>
      </c>
      <c r="I3186" s="40" t="s">
        <v>9225</v>
      </c>
      <c r="J3186" s="41">
        <v>26.019400000000001</v>
      </c>
      <c r="M3186" s="41" t="s">
        <v>24</v>
      </c>
      <c r="N3186" s="41">
        <v>0.23654000000000003</v>
      </c>
      <c r="O3186" s="41">
        <v>0.23654000000000003</v>
      </c>
      <c r="P3186" s="41">
        <v>0</v>
      </c>
      <c r="S3186" s="5"/>
      <c r="T3186" s="1" t="s">
        <v>11321</v>
      </c>
    </row>
    <row r="3187" spans="1:20" x14ac:dyDescent="0.25">
      <c r="A3187" t="s">
        <v>11318</v>
      </c>
      <c r="C3187" t="s">
        <v>10984</v>
      </c>
      <c r="E3187" s="2">
        <v>44552</v>
      </c>
      <c r="F3187">
        <v>2021</v>
      </c>
      <c r="G3187" t="s">
        <v>6521</v>
      </c>
      <c r="H3187" t="s">
        <v>9229</v>
      </c>
      <c r="I3187" s="40" t="s">
        <v>141</v>
      </c>
      <c r="J3187" s="41">
        <v>53.812850000000005</v>
      </c>
      <c r="M3187" s="41" t="s">
        <v>24</v>
      </c>
      <c r="N3187" s="41">
        <v>53.812850000000005</v>
      </c>
      <c r="O3187" s="41">
        <v>53.812850000000005</v>
      </c>
      <c r="P3187" s="41">
        <v>0</v>
      </c>
      <c r="S3187" s="5"/>
      <c r="T3187" s="1" t="s">
        <v>11321</v>
      </c>
    </row>
    <row r="3188" spans="1:20" x14ac:dyDescent="0.25">
      <c r="A3188" t="s">
        <v>11318</v>
      </c>
      <c r="C3188" t="s">
        <v>10984</v>
      </c>
      <c r="E3188" s="2">
        <v>44552</v>
      </c>
      <c r="F3188">
        <v>2021</v>
      </c>
      <c r="G3188" t="s">
        <v>6521</v>
      </c>
      <c r="H3188" t="s">
        <v>9229</v>
      </c>
      <c r="I3188" s="40" t="s">
        <v>141</v>
      </c>
      <c r="J3188" s="41">
        <v>182.72715000000002</v>
      </c>
      <c r="M3188" s="41" t="s">
        <v>24</v>
      </c>
      <c r="N3188" s="41">
        <v>182.72715000000002</v>
      </c>
      <c r="O3188" s="41">
        <v>182.72715000000002</v>
      </c>
      <c r="P3188" s="41">
        <v>0</v>
      </c>
      <c r="S3188" s="5"/>
      <c r="T3188" s="1" t="s">
        <v>11321</v>
      </c>
    </row>
    <row r="3189" spans="1:20" x14ac:dyDescent="0.25">
      <c r="A3189" t="s">
        <v>11318</v>
      </c>
      <c r="C3189" t="s">
        <v>10368</v>
      </c>
      <c r="E3189" s="2">
        <v>44847</v>
      </c>
      <c r="F3189">
        <v>2022</v>
      </c>
      <c r="G3189" t="s">
        <v>768</v>
      </c>
      <c r="H3189" t="s">
        <v>9218</v>
      </c>
      <c r="I3189" s="40" t="s">
        <v>141</v>
      </c>
      <c r="J3189" s="41">
        <v>12.741299999999999</v>
      </c>
      <c r="M3189" s="41" t="s">
        <v>24</v>
      </c>
      <c r="N3189" s="41">
        <v>12.741299999999999</v>
      </c>
      <c r="O3189" s="41">
        <v>12.741299999999999</v>
      </c>
      <c r="P3189" s="41">
        <v>0</v>
      </c>
      <c r="S3189" s="5"/>
      <c r="T3189" s="1" t="s">
        <v>11320</v>
      </c>
    </row>
    <row r="3190" spans="1:20" x14ac:dyDescent="0.25">
      <c r="A3190" t="s">
        <v>11318</v>
      </c>
      <c r="C3190" t="s">
        <v>10015</v>
      </c>
      <c r="E3190" s="2">
        <v>45182</v>
      </c>
      <c r="F3190">
        <v>2023</v>
      </c>
      <c r="G3190" t="s">
        <v>9276</v>
      </c>
      <c r="H3190" t="s">
        <v>9218</v>
      </c>
      <c r="I3190" s="40" t="s">
        <v>84</v>
      </c>
      <c r="J3190" s="41">
        <v>39.017650274536997</v>
      </c>
      <c r="M3190" s="41" t="s">
        <v>24</v>
      </c>
      <c r="N3190" s="41">
        <v>39.017650274536997</v>
      </c>
      <c r="O3190" s="41">
        <v>39.017650274536997</v>
      </c>
      <c r="P3190" s="41">
        <v>0</v>
      </c>
      <c r="R3190" s="38">
        <v>1</v>
      </c>
      <c r="S3190" s="5"/>
      <c r="T3190" s="1" t="s">
        <v>11319</v>
      </c>
    </row>
    <row r="3191" spans="1:20" x14ac:dyDescent="0.25">
      <c r="A3191" t="s">
        <v>11318</v>
      </c>
      <c r="C3191" t="s">
        <v>10015</v>
      </c>
      <c r="E3191" s="2">
        <v>45182</v>
      </c>
      <c r="F3191">
        <v>2023</v>
      </c>
      <c r="G3191" t="s">
        <v>9276</v>
      </c>
      <c r="H3191" t="s">
        <v>9218</v>
      </c>
      <c r="I3191" s="40" t="s">
        <v>84</v>
      </c>
      <c r="J3191" s="41">
        <v>17.777257814524997</v>
      </c>
      <c r="M3191" s="41" t="s">
        <v>24</v>
      </c>
      <c r="N3191" s="41">
        <v>17.777257814524997</v>
      </c>
      <c r="O3191" s="41">
        <v>17.777257814524997</v>
      </c>
      <c r="P3191" s="41">
        <v>0</v>
      </c>
      <c r="R3191" s="38">
        <v>1</v>
      </c>
      <c r="S3191" s="5"/>
      <c r="T3191" s="1" t="s">
        <v>11319</v>
      </c>
    </row>
    <row r="3192" spans="1:20" x14ac:dyDescent="0.25">
      <c r="A3192" t="s">
        <v>11318</v>
      </c>
      <c r="C3192" t="s">
        <v>10110</v>
      </c>
      <c r="E3192" s="2">
        <v>44763</v>
      </c>
      <c r="F3192">
        <v>2022</v>
      </c>
      <c r="G3192" t="s">
        <v>9276</v>
      </c>
      <c r="H3192" t="s">
        <v>9218</v>
      </c>
      <c r="I3192" s="40" t="s">
        <v>141</v>
      </c>
      <c r="J3192" s="41">
        <v>252.6147</v>
      </c>
      <c r="M3192" s="41" t="s">
        <v>24</v>
      </c>
      <c r="N3192" s="41">
        <v>252.6147</v>
      </c>
      <c r="O3192" s="41">
        <v>252.6147</v>
      </c>
      <c r="P3192" s="41">
        <v>0</v>
      </c>
      <c r="S3192" s="5"/>
      <c r="T3192" s="1" t="s">
        <v>11320</v>
      </c>
    </row>
    <row r="3193" spans="1:20" x14ac:dyDescent="0.25">
      <c r="A3193" t="s">
        <v>11318</v>
      </c>
      <c r="C3193" t="s">
        <v>10110</v>
      </c>
      <c r="E3193" s="2">
        <v>44763</v>
      </c>
      <c r="F3193">
        <v>2022</v>
      </c>
      <c r="G3193" t="s">
        <v>9276</v>
      </c>
      <c r="H3193" t="s">
        <v>9218</v>
      </c>
      <c r="I3193" s="40" t="s">
        <v>141</v>
      </c>
      <c r="J3193" s="41">
        <v>24.113699999999998</v>
      </c>
      <c r="M3193" s="41" t="s">
        <v>24</v>
      </c>
      <c r="N3193" s="41">
        <v>24.113699999999998</v>
      </c>
      <c r="O3193" s="41">
        <v>24.113699999999998</v>
      </c>
      <c r="P3193" s="41">
        <v>0</v>
      </c>
      <c r="S3193" s="5"/>
      <c r="T3193" s="1" t="s">
        <v>11320</v>
      </c>
    </row>
    <row r="3194" spans="1:20" x14ac:dyDescent="0.25">
      <c r="A3194" t="s">
        <v>11318</v>
      </c>
      <c r="C3194" t="s">
        <v>10110</v>
      </c>
      <c r="E3194" s="2">
        <v>44763</v>
      </c>
      <c r="F3194">
        <v>2022</v>
      </c>
      <c r="G3194" t="s">
        <v>768</v>
      </c>
      <c r="H3194" t="s">
        <v>9218</v>
      </c>
      <c r="I3194" s="40" t="s">
        <v>141</v>
      </c>
      <c r="J3194" s="41">
        <v>101.93039999999999</v>
      </c>
      <c r="M3194" s="41" t="s">
        <v>24</v>
      </c>
      <c r="N3194" s="41">
        <v>101.93039999999999</v>
      </c>
      <c r="O3194" s="41">
        <v>101.93039999999999</v>
      </c>
      <c r="P3194" s="41">
        <v>0</v>
      </c>
      <c r="S3194" s="5"/>
      <c r="T3194" s="1" t="s">
        <v>11320</v>
      </c>
    </row>
    <row r="3195" spans="1:20" x14ac:dyDescent="0.25">
      <c r="A3195" t="s">
        <v>11318</v>
      </c>
      <c r="C3195" t="s">
        <v>10110</v>
      </c>
      <c r="E3195" s="2">
        <v>44763</v>
      </c>
      <c r="F3195">
        <v>2022</v>
      </c>
      <c r="G3195" t="s">
        <v>768</v>
      </c>
      <c r="H3195" t="s">
        <v>9218</v>
      </c>
      <c r="I3195" s="40" t="s">
        <v>141</v>
      </c>
      <c r="J3195" s="41">
        <v>8.2134</v>
      </c>
      <c r="M3195" s="41" t="s">
        <v>24</v>
      </c>
      <c r="N3195" s="41">
        <v>8.2134</v>
      </c>
      <c r="O3195" s="41">
        <v>8.2134</v>
      </c>
      <c r="P3195" s="41">
        <v>0</v>
      </c>
      <c r="S3195" s="5"/>
      <c r="T3195" s="1" t="s">
        <v>11320</v>
      </c>
    </row>
    <row r="3196" spans="1:20" x14ac:dyDescent="0.25">
      <c r="A3196" t="s">
        <v>11318</v>
      </c>
      <c r="C3196" t="s">
        <v>10110</v>
      </c>
      <c r="E3196" s="2">
        <v>44763</v>
      </c>
      <c r="F3196">
        <v>2022</v>
      </c>
      <c r="G3196" t="s">
        <v>9276</v>
      </c>
      <c r="H3196" t="s">
        <v>9218</v>
      </c>
      <c r="I3196" s="40" t="s">
        <v>141</v>
      </c>
      <c r="J3196" s="41">
        <v>14.215499999999999</v>
      </c>
      <c r="M3196" s="41" t="s">
        <v>24</v>
      </c>
      <c r="N3196" s="41">
        <v>14.215499999999999</v>
      </c>
      <c r="O3196" s="41">
        <v>14.215499999999999</v>
      </c>
      <c r="P3196" s="41">
        <v>0</v>
      </c>
      <c r="S3196" s="5"/>
      <c r="T3196" s="1" t="s">
        <v>11320</v>
      </c>
    </row>
    <row r="3197" spans="1:20" x14ac:dyDescent="0.25">
      <c r="A3197" t="s">
        <v>11318</v>
      </c>
      <c r="C3197" t="s">
        <v>10338</v>
      </c>
      <c r="E3197" s="2">
        <v>44747</v>
      </c>
      <c r="F3197">
        <v>2022</v>
      </c>
      <c r="G3197" t="s">
        <v>9243</v>
      </c>
      <c r="H3197" t="s">
        <v>9218</v>
      </c>
      <c r="I3197" s="40" t="s">
        <v>9262</v>
      </c>
      <c r="J3197" s="41">
        <v>25.798499999999997</v>
      </c>
      <c r="M3197" s="41" t="s">
        <v>24</v>
      </c>
      <c r="N3197" s="41">
        <v>0.52649999999999997</v>
      </c>
      <c r="O3197" s="41">
        <v>0.52649999999999997</v>
      </c>
      <c r="P3197" s="41">
        <v>0</v>
      </c>
      <c r="S3197" s="5"/>
      <c r="T3197" s="1" t="s">
        <v>11320</v>
      </c>
    </row>
    <row r="3198" spans="1:20" x14ac:dyDescent="0.25">
      <c r="A3198" t="s">
        <v>11318</v>
      </c>
      <c r="C3198" t="s">
        <v>9586</v>
      </c>
      <c r="E3198" s="2">
        <v>45196</v>
      </c>
      <c r="F3198">
        <v>2023</v>
      </c>
      <c r="G3198" t="s">
        <v>9289</v>
      </c>
      <c r="H3198" t="s">
        <v>9218</v>
      </c>
      <c r="I3198" s="40" t="s">
        <v>84</v>
      </c>
      <c r="J3198" s="41">
        <v>19.139009994260459</v>
      </c>
      <c r="M3198" s="41" t="s">
        <v>24</v>
      </c>
      <c r="N3198" s="41">
        <v>19.139009994258295</v>
      </c>
      <c r="O3198" s="41">
        <v>19.139009994258295</v>
      </c>
      <c r="P3198" s="41">
        <v>0</v>
      </c>
      <c r="R3198" s="38">
        <v>1</v>
      </c>
      <c r="S3198" s="5"/>
      <c r="T3198" s="1" t="s">
        <v>11319</v>
      </c>
    </row>
    <row r="3199" spans="1:20" x14ac:dyDescent="0.25">
      <c r="A3199" t="s">
        <v>11318</v>
      </c>
      <c r="C3199" t="s">
        <v>9586</v>
      </c>
      <c r="E3199" s="2">
        <v>45196</v>
      </c>
      <c r="F3199">
        <v>2023</v>
      </c>
      <c r="G3199" t="s">
        <v>9243</v>
      </c>
      <c r="H3199" t="s">
        <v>9218</v>
      </c>
      <c r="I3199" s="40" t="s">
        <v>84</v>
      </c>
      <c r="J3199" s="41">
        <v>143.05598985694076</v>
      </c>
      <c r="M3199" s="41" t="s">
        <v>24</v>
      </c>
      <c r="N3199" s="41">
        <v>143.055989856944</v>
      </c>
      <c r="O3199" s="41">
        <v>143.055989856944</v>
      </c>
      <c r="P3199" s="41">
        <v>0</v>
      </c>
      <c r="R3199" s="38">
        <v>1</v>
      </c>
      <c r="S3199" s="5"/>
      <c r="T3199" s="1" t="s">
        <v>11319</v>
      </c>
    </row>
    <row r="3200" spans="1:20" x14ac:dyDescent="0.25">
      <c r="A3200" t="s">
        <v>11318</v>
      </c>
      <c r="C3200" t="s">
        <v>10728</v>
      </c>
      <c r="E3200" s="2">
        <v>44286</v>
      </c>
      <c r="F3200">
        <v>2021</v>
      </c>
      <c r="G3200" t="s">
        <v>9253</v>
      </c>
      <c r="H3200" t="s">
        <v>10711</v>
      </c>
      <c r="I3200" s="40" t="s">
        <v>9262</v>
      </c>
      <c r="J3200" s="41">
        <v>8.8702500000000004</v>
      </c>
      <c r="M3200" s="41" t="s">
        <v>24</v>
      </c>
      <c r="N3200" s="41">
        <v>8.8702500000000004</v>
      </c>
      <c r="O3200" s="41">
        <v>8.8702500000000004</v>
      </c>
      <c r="P3200" s="41">
        <v>0</v>
      </c>
      <c r="S3200" s="5"/>
      <c r="T3200" s="1" t="s">
        <v>11321</v>
      </c>
    </row>
    <row r="3201" spans="1:20" x14ac:dyDescent="0.25">
      <c r="A3201" t="s">
        <v>11318</v>
      </c>
      <c r="C3201" t="s">
        <v>10957</v>
      </c>
      <c r="E3201" s="2">
        <v>44475</v>
      </c>
      <c r="F3201">
        <v>2021</v>
      </c>
      <c r="G3201" t="s">
        <v>9228</v>
      </c>
      <c r="H3201" t="s">
        <v>9218</v>
      </c>
      <c r="I3201" s="40" t="s">
        <v>9262</v>
      </c>
      <c r="J3201" s="41">
        <v>236.54000000000002</v>
      </c>
      <c r="M3201" s="41" t="s">
        <v>24</v>
      </c>
      <c r="N3201" s="41">
        <v>221.04663000000002</v>
      </c>
      <c r="O3201" s="41">
        <v>221.04663000000002</v>
      </c>
      <c r="P3201" s="41">
        <v>0</v>
      </c>
      <c r="S3201" s="5"/>
      <c r="T3201" s="1" t="s">
        <v>11321</v>
      </c>
    </row>
    <row r="3202" spans="1:20" x14ac:dyDescent="0.25">
      <c r="A3202" t="s">
        <v>11318</v>
      </c>
      <c r="C3202" t="s">
        <v>9788</v>
      </c>
      <c r="E3202" s="2">
        <v>45260</v>
      </c>
      <c r="F3202">
        <v>2023</v>
      </c>
      <c r="G3202" t="s">
        <v>9279</v>
      </c>
      <c r="H3202" t="s">
        <v>9218</v>
      </c>
      <c r="I3202" s="40" t="s">
        <v>9262</v>
      </c>
      <c r="J3202" s="41">
        <v>270.32499999999999</v>
      </c>
      <c r="M3202" s="41" t="s">
        <v>24</v>
      </c>
      <c r="N3202" s="41">
        <v>135.16249999999999</v>
      </c>
      <c r="O3202" s="41">
        <v>135.16249999999999</v>
      </c>
      <c r="P3202" s="41">
        <v>0</v>
      </c>
      <c r="R3202" s="38">
        <v>0.5</v>
      </c>
      <c r="S3202" s="5"/>
      <c r="T3202" s="1" t="s">
        <v>11319</v>
      </c>
    </row>
    <row r="3203" spans="1:20" x14ac:dyDescent="0.25">
      <c r="A3203" t="s">
        <v>11318</v>
      </c>
      <c r="C3203" t="s">
        <v>10193</v>
      </c>
      <c r="E3203" s="2">
        <v>44914</v>
      </c>
      <c r="F3203">
        <v>2022</v>
      </c>
      <c r="G3203" t="s">
        <v>9228</v>
      </c>
      <c r="H3203" t="s">
        <v>9218</v>
      </c>
      <c r="I3203" s="46" t="s">
        <v>9262</v>
      </c>
      <c r="J3203" s="41">
        <v>89.504999999999995</v>
      </c>
      <c r="M3203" s="41" t="s">
        <v>24</v>
      </c>
      <c r="N3203" s="41">
        <v>89.504999999999995</v>
      </c>
      <c r="O3203" s="41">
        <v>89.504999999999995</v>
      </c>
      <c r="P3203" s="41">
        <v>0</v>
      </c>
      <c r="S3203" s="5"/>
      <c r="T3203" s="1" t="s">
        <v>11320</v>
      </c>
    </row>
    <row r="3204" spans="1:20" x14ac:dyDescent="0.25">
      <c r="A3204" t="s">
        <v>11318</v>
      </c>
      <c r="C3204" t="s">
        <v>9238</v>
      </c>
      <c r="E3204" s="2">
        <v>45289</v>
      </c>
      <c r="F3204">
        <v>2023</v>
      </c>
      <c r="G3204" t="s">
        <v>6378</v>
      </c>
      <c r="H3204" t="s">
        <v>9229</v>
      </c>
      <c r="I3204" s="40" t="s">
        <v>9237</v>
      </c>
      <c r="J3204" s="41">
        <v>43.792649999999995</v>
      </c>
      <c r="M3204" s="41" t="s">
        <v>25</v>
      </c>
      <c r="N3204" s="41">
        <v>10.948162499999999</v>
      </c>
      <c r="O3204" s="41">
        <v>0</v>
      </c>
      <c r="P3204" s="41">
        <v>10.948162499999999</v>
      </c>
      <c r="R3204" s="38">
        <v>0.25</v>
      </c>
      <c r="S3204" s="5"/>
      <c r="T3204" s="1" t="s">
        <v>11319</v>
      </c>
    </row>
    <row r="3205" spans="1:20" x14ac:dyDescent="0.25">
      <c r="A3205" t="s">
        <v>11318</v>
      </c>
      <c r="C3205" t="s">
        <v>9238</v>
      </c>
      <c r="E3205" s="2">
        <v>45289</v>
      </c>
      <c r="F3205">
        <v>2023</v>
      </c>
      <c r="G3205" t="s">
        <v>6378</v>
      </c>
      <c r="H3205" t="s">
        <v>9229</v>
      </c>
      <c r="I3205" s="40" t="s">
        <v>84</v>
      </c>
      <c r="J3205" s="41">
        <v>118.40235</v>
      </c>
      <c r="M3205" s="41" t="s">
        <v>25</v>
      </c>
      <c r="N3205" s="41">
        <v>29.6005875</v>
      </c>
      <c r="O3205" s="41">
        <v>0</v>
      </c>
      <c r="P3205" s="41">
        <v>29.6005875</v>
      </c>
      <c r="R3205" s="38">
        <v>0.25</v>
      </c>
      <c r="S3205" s="5"/>
      <c r="T3205" s="1" t="s">
        <v>11319</v>
      </c>
    </row>
    <row r="3206" spans="1:20" x14ac:dyDescent="0.25">
      <c r="A3206" t="s">
        <v>11318</v>
      </c>
      <c r="C3206" t="s">
        <v>10784</v>
      </c>
      <c r="E3206" s="2">
        <v>44393</v>
      </c>
      <c r="F3206">
        <v>2021</v>
      </c>
      <c r="G3206" t="s">
        <v>9373</v>
      </c>
      <c r="H3206" t="s">
        <v>318</v>
      </c>
      <c r="I3206" s="46" t="s">
        <v>9225</v>
      </c>
      <c r="J3206" s="41">
        <v>111.29207</v>
      </c>
      <c r="M3206" s="41" t="s">
        <v>24</v>
      </c>
      <c r="N3206" s="41">
        <v>55.586900000000007</v>
      </c>
      <c r="O3206" s="41">
        <v>55.586900000000007</v>
      </c>
      <c r="P3206" s="41">
        <v>0</v>
      </c>
      <c r="S3206" s="5"/>
      <c r="T3206" s="1" t="s">
        <v>11321</v>
      </c>
    </row>
    <row r="3207" spans="1:20" x14ac:dyDescent="0.25">
      <c r="A3207" t="s">
        <v>11318</v>
      </c>
      <c r="C3207" t="s">
        <v>9427</v>
      </c>
      <c r="E3207" s="2">
        <v>45184</v>
      </c>
      <c r="F3207">
        <v>2023</v>
      </c>
      <c r="G3207" t="s">
        <v>9426</v>
      </c>
      <c r="H3207" t="s">
        <v>9229</v>
      </c>
      <c r="I3207" s="40" t="s">
        <v>141</v>
      </c>
      <c r="J3207" s="41">
        <v>27.032499999999999</v>
      </c>
      <c r="M3207" s="41" t="s">
        <v>24</v>
      </c>
      <c r="N3207" s="41">
        <v>27.032499999999999</v>
      </c>
      <c r="O3207" s="41">
        <v>27.032499999999999</v>
      </c>
      <c r="P3207" s="41">
        <v>0</v>
      </c>
      <c r="R3207" s="38">
        <v>1</v>
      </c>
      <c r="S3207" s="5"/>
      <c r="T3207" s="1" t="s">
        <v>11319</v>
      </c>
    </row>
    <row r="3208" spans="1:20" x14ac:dyDescent="0.25">
      <c r="A3208" t="s">
        <v>11318</v>
      </c>
      <c r="C3208" t="s">
        <v>9427</v>
      </c>
      <c r="E3208" s="2">
        <v>45184</v>
      </c>
      <c r="F3208">
        <v>2023</v>
      </c>
      <c r="G3208" t="s">
        <v>7066</v>
      </c>
      <c r="H3208" t="s">
        <v>9229</v>
      </c>
      <c r="I3208" s="40" t="s">
        <v>141</v>
      </c>
      <c r="J3208" s="41">
        <v>97.316999999999993</v>
      </c>
      <c r="M3208" s="41" t="s">
        <v>24</v>
      </c>
      <c r="N3208" s="41">
        <v>97.316999999999993</v>
      </c>
      <c r="O3208" s="41">
        <v>97.316999999999993</v>
      </c>
      <c r="P3208" s="41">
        <v>0</v>
      </c>
      <c r="R3208" s="38">
        <v>1</v>
      </c>
      <c r="S3208" s="5"/>
      <c r="T3208" s="1" t="s">
        <v>11319</v>
      </c>
    </row>
    <row r="3209" spans="1:20" x14ac:dyDescent="0.25">
      <c r="A3209" t="s">
        <v>11318</v>
      </c>
      <c r="C3209" t="s">
        <v>9427</v>
      </c>
      <c r="E3209" s="2">
        <v>45184</v>
      </c>
      <c r="F3209">
        <v>2023</v>
      </c>
      <c r="G3209" t="s">
        <v>9279</v>
      </c>
      <c r="H3209" t="s">
        <v>9229</v>
      </c>
      <c r="I3209" s="40" t="s">
        <v>141</v>
      </c>
      <c r="J3209" s="41">
        <v>10.812999999999999</v>
      </c>
      <c r="M3209" s="41" t="s">
        <v>24</v>
      </c>
      <c r="N3209" s="41">
        <v>10.812999999999999</v>
      </c>
      <c r="O3209" s="41">
        <v>10.812999999999999</v>
      </c>
      <c r="P3209" s="41">
        <v>0</v>
      </c>
      <c r="R3209" s="38">
        <v>1</v>
      </c>
      <c r="S3209" s="5"/>
      <c r="T3209" s="1" t="s">
        <v>11319</v>
      </c>
    </row>
    <row r="3210" spans="1:20" x14ac:dyDescent="0.25">
      <c r="A3210" t="s">
        <v>11318</v>
      </c>
      <c r="C3210" t="s">
        <v>10990</v>
      </c>
      <c r="E3210" s="2">
        <v>44417</v>
      </c>
      <c r="F3210">
        <v>2021</v>
      </c>
      <c r="G3210" t="s">
        <v>2724</v>
      </c>
      <c r="H3210" t="s">
        <v>9218</v>
      </c>
      <c r="I3210" s="40" t="s">
        <v>141</v>
      </c>
      <c r="J3210" s="41">
        <v>153.751</v>
      </c>
      <c r="M3210" s="41" t="s">
        <v>24</v>
      </c>
      <c r="N3210" s="41">
        <v>153.751</v>
      </c>
      <c r="O3210" s="41">
        <v>153.751</v>
      </c>
      <c r="P3210" s="41">
        <v>0</v>
      </c>
      <c r="S3210" s="5"/>
      <c r="T3210" s="1" t="s">
        <v>11321</v>
      </c>
    </row>
    <row r="3211" spans="1:20" x14ac:dyDescent="0.25">
      <c r="A3211" t="s">
        <v>11318</v>
      </c>
      <c r="C3211" t="s">
        <v>10724</v>
      </c>
      <c r="E3211" s="2">
        <v>44343</v>
      </c>
      <c r="F3211">
        <v>2021</v>
      </c>
      <c r="G3211" t="s">
        <v>9228</v>
      </c>
      <c r="H3211" t="s">
        <v>9218</v>
      </c>
      <c r="I3211" s="40" t="s">
        <v>84</v>
      </c>
      <c r="J3211" s="41">
        <v>331.15600000000001</v>
      </c>
      <c r="M3211" s="41" t="s">
        <v>24</v>
      </c>
      <c r="N3211" s="41">
        <v>331.15600000000001</v>
      </c>
      <c r="O3211" s="41">
        <v>331.15600000000001</v>
      </c>
      <c r="P3211" s="41">
        <v>0</v>
      </c>
      <c r="S3211" s="5"/>
      <c r="T3211" s="1" t="s">
        <v>11321</v>
      </c>
    </row>
    <row r="3212" spans="1:20" x14ac:dyDescent="0.25">
      <c r="A3212" t="s">
        <v>11318</v>
      </c>
      <c r="C3212" t="s">
        <v>10798</v>
      </c>
      <c r="E3212" s="2">
        <v>44552</v>
      </c>
      <c r="F3212">
        <v>2021</v>
      </c>
      <c r="G3212" t="s">
        <v>9279</v>
      </c>
      <c r="H3212" t="s">
        <v>9218</v>
      </c>
      <c r="I3212" s="46" t="s">
        <v>9262</v>
      </c>
      <c r="J3212" s="41">
        <v>60.672510000000003</v>
      </c>
      <c r="M3212" s="41" t="s">
        <v>24</v>
      </c>
      <c r="N3212" s="41">
        <v>57.715760000000003</v>
      </c>
      <c r="O3212" s="41">
        <v>57.715760000000003</v>
      </c>
      <c r="P3212" s="41">
        <v>0</v>
      </c>
      <c r="S3212" s="5"/>
      <c r="T3212" s="1" t="s">
        <v>11321</v>
      </c>
    </row>
    <row r="3213" spans="1:20" x14ac:dyDescent="0.25">
      <c r="A3213" t="s">
        <v>11318</v>
      </c>
      <c r="C3213" t="s">
        <v>10798</v>
      </c>
      <c r="E3213" s="2">
        <v>44552</v>
      </c>
      <c r="F3213">
        <v>2021</v>
      </c>
      <c r="G3213" t="s">
        <v>9279</v>
      </c>
      <c r="H3213" t="s">
        <v>9218</v>
      </c>
      <c r="I3213" s="46" t="s">
        <v>9262</v>
      </c>
      <c r="J3213" s="41">
        <v>40.211800000000004</v>
      </c>
      <c r="M3213" s="41" t="s">
        <v>24</v>
      </c>
      <c r="N3213" s="41">
        <v>38.201209999999996</v>
      </c>
      <c r="O3213" s="41">
        <v>38.201209999999996</v>
      </c>
      <c r="P3213" s="41">
        <v>0</v>
      </c>
      <c r="S3213" s="5"/>
      <c r="T3213" s="1" t="s">
        <v>11321</v>
      </c>
    </row>
    <row r="3214" spans="1:20" x14ac:dyDescent="0.25">
      <c r="A3214" t="s">
        <v>11318</v>
      </c>
      <c r="C3214" t="s">
        <v>9508</v>
      </c>
      <c r="E3214" s="2">
        <v>45281</v>
      </c>
      <c r="F3214">
        <v>2023</v>
      </c>
      <c r="G3214" t="s">
        <v>9279</v>
      </c>
      <c r="H3214" t="s">
        <v>9218</v>
      </c>
      <c r="I3214" s="40" t="s">
        <v>9262</v>
      </c>
      <c r="J3214" s="41">
        <v>39.380861331147756</v>
      </c>
      <c r="M3214" s="41" t="s">
        <v>24</v>
      </c>
      <c r="N3214" s="41">
        <v>39.380861331147756</v>
      </c>
      <c r="O3214" s="41">
        <v>39.380861331147756</v>
      </c>
      <c r="P3214" s="41">
        <v>0</v>
      </c>
      <c r="R3214" s="38">
        <v>1</v>
      </c>
      <c r="S3214" s="5"/>
      <c r="T3214" s="1" t="s">
        <v>11319</v>
      </c>
    </row>
    <row r="3215" spans="1:20" x14ac:dyDescent="0.25">
      <c r="A3215" t="s">
        <v>11318</v>
      </c>
      <c r="C3215" t="s">
        <v>9508</v>
      </c>
      <c r="E3215" s="2">
        <v>45281</v>
      </c>
      <c r="F3215">
        <v>2023</v>
      </c>
      <c r="G3215" t="s">
        <v>9279</v>
      </c>
      <c r="H3215" t="s">
        <v>9218</v>
      </c>
      <c r="I3215" s="40" t="s">
        <v>9262</v>
      </c>
      <c r="J3215" s="41">
        <v>49.226076663934698</v>
      </c>
      <c r="M3215" s="41" t="s">
        <v>24</v>
      </c>
      <c r="N3215" s="41">
        <v>49.226076663934698</v>
      </c>
      <c r="O3215" s="41">
        <v>49.226076663934698</v>
      </c>
      <c r="P3215" s="41">
        <v>0</v>
      </c>
      <c r="R3215" s="38">
        <v>1</v>
      </c>
      <c r="S3215" s="5"/>
      <c r="T3215" s="1" t="s">
        <v>11319</v>
      </c>
    </row>
    <row r="3216" spans="1:20" x14ac:dyDescent="0.25">
      <c r="A3216" t="s">
        <v>11318</v>
      </c>
      <c r="C3216" t="s">
        <v>9508</v>
      </c>
      <c r="E3216" s="2">
        <v>45282</v>
      </c>
      <c r="F3216">
        <v>2023</v>
      </c>
      <c r="G3216" t="s">
        <v>9279</v>
      </c>
      <c r="H3216" t="s">
        <v>9218</v>
      </c>
      <c r="I3216" s="40" t="s">
        <v>9262</v>
      </c>
      <c r="J3216" s="41">
        <v>392.37956999002091</v>
      </c>
      <c r="M3216" s="41" t="s">
        <v>24</v>
      </c>
      <c r="N3216" s="41">
        <v>392.37956999002091</v>
      </c>
      <c r="O3216" s="41">
        <v>392.37956999002091</v>
      </c>
      <c r="P3216" s="41">
        <v>0</v>
      </c>
      <c r="R3216" s="38">
        <v>1</v>
      </c>
      <c r="S3216" s="5"/>
      <c r="T3216" s="1" t="s">
        <v>11319</v>
      </c>
    </row>
    <row r="3217" spans="1:20" x14ac:dyDescent="0.25">
      <c r="A3217" t="s">
        <v>11318</v>
      </c>
      <c r="C3217" t="s">
        <v>9508</v>
      </c>
      <c r="E3217" s="2">
        <v>45282</v>
      </c>
      <c r="F3217">
        <v>2023</v>
      </c>
      <c r="G3217" t="s">
        <v>9279</v>
      </c>
      <c r="H3217" t="s">
        <v>9218</v>
      </c>
      <c r="I3217" s="40" t="s">
        <v>9262</v>
      </c>
      <c r="J3217" s="41">
        <v>47.772212646285212</v>
      </c>
      <c r="M3217" s="41" t="s">
        <v>24</v>
      </c>
      <c r="N3217" s="41">
        <v>47.772212646285212</v>
      </c>
      <c r="O3217" s="41">
        <v>47.772212646285212</v>
      </c>
      <c r="P3217" s="41">
        <v>0</v>
      </c>
      <c r="R3217" s="38">
        <v>1</v>
      </c>
      <c r="S3217" s="5"/>
      <c r="T3217" s="1" t="s">
        <v>11319</v>
      </c>
    </row>
    <row r="3218" spans="1:20" x14ac:dyDescent="0.25">
      <c r="A3218" t="s">
        <v>11318</v>
      </c>
      <c r="C3218" t="s">
        <v>9508</v>
      </c>
      <c r="E3218" s="2">
        <v>45282</v>
      </c>
      <c r="F3218">
        <v>2023</v>
      </c>
      <c r="G3218" t="s">
        <v>9279</v>
      </c>
      <c r="H3218" t="s">
        <v>9218</v>
      </c>
      <c r="I3218" s="40" t="s">
        <v>9262</v>
      </c>
      <c r="J3218" s="41">
        <v>490.47446248752613</v>
      </c>
      <c r="M3218" s="41" t="s">
        <v>24</v>
      </c>
      <c r="N3218" s="41">
        <v>490.47446248752613</v>
      </c>
      <c r="O3218" s="41">
        <v>490.47446248752613</v>
      </c>
      <c r="P3218" s="41">
        <v>0</v>
      </c>
      <c r="R3218" s="38">
        <v>1</v>
      </c>
      <c r="S3218" s="5"/>
      <c r="T3218" s="1" t="s">
        <v>11319</v>
      </c>
    </row>
    <row r="3219" spans="1:20" x14ac:dyDescent="0.25">
      <c r="A3219" t="s">
        <v>11318</v>
      </c>
      <c r="C3219" t="s">
        <v>10079</v>
      </c>
      <c r="E3219" s="2">
        <v>44917</v>
      </c>
      <c r="F3219">
        <v>2022</v>
      </c>
      <c r="G3219" t="s">
        <v>9228</v>
      </c>
      <c r="H3219" t="s">
        <v>9218</v>
      </c>
      <c r="I3219" s="40" t="s">
        <v>361</v>
      </c>
      <c r="J3219" s="41">
        <v>421.2</v>
      </c>
      <c r="M3219" s="41" t="s">
        <v>24</v>
      </c>
      <c r="N3219" s="41">
        <v>219.4452</v>
      </c>
      <c r="O3219" s="41">
        <v>219.4452</v>
      </c>
      <c r="P3219" s="41">
        <v>0</v>
      </c>
      <c r="S3219" s="5"/>
      <c r="T3219" s="1" t="s">
        <v>11320</v>
      </c>
    </row>
    <row r="3220" spans="1:20" x14ac:dyDescent="0.25">
      <c r="A3220" t="s">
        <v>11318</v>
      </c>
      <c r="C3220" t="s">
        <v>9531</v>
      </c>
      <c r="E3220" s="2">
        <v>44952</v>
      </c>
      <c r="F3220">
        <v>2023</v>
      </c>
      <c r="G3220" t="s">
        <v>9426</v>
      </c>
      <c r="H3220" t="s">
        <v>9218</v>
      </c>
      <c r="I3220" s="40" t="s">
        <v>9262</v>
      </c>
      <c r="J3220" s="41">
        <v>108.13</v>
      </c>
      <c r="M3220" s="41" t="s">
        <v>24</v>
      </c>
      <c r="N3220" s="41">
        <v>33.531112999999998</v>
      </c>
      <c r="O3220" s="41">
        <v>33.531112999999998</v>
      </c>
      <c r="P3220" s="41">
        <v>0</v>
      </c>
      <c r="R3220" s="38">
        <v>0.31009999999999999</v>
      </c>
      <c r="S3220" s="5"/>
      <c r="T3220" s="1" t="s">
        <v>11319</v>
      </c>
    </row>
    <row r="3221" spans="1:20" x14ac:dyDescent="0.25">
      <c r="A3221" t="s">
        <v>11318</v>
      </c>
      <c r="C3221" t="s">
        <v>10966</v>
      </c>
      <c r="E3221" s="2">
        <v>44547</v>
      </c>
      <c r="F3221">
        <v>2021</v>
      </c>
      <c r="G3221" t="s">
        <v>768</v>
      </c>
      <c r="H3221" t="s">
        <v>9218</v>
      </c>
      <c r="I3221" s="40" t="s">
        <v>84</v>
      </c>
      <c r="J3221" s="41">
        <v>295.67500000000001</v>
      </c>
      <c r="M3221" s="41" t="s">
        <v>24</v>
      </c>
      <c r="N3221" s="41">
        <v>295.67500000000001</v>
      </c>
      <c r="O3221" s="41">
        <v>295.67500000000001</v>
      </c>
      <c r="P3221" s="41">
        <v>0</v>
      </c>
      <c r="S3221" s="5"/>
      <c r="T3221" s="1" t="s">
        <v>11321</v>
      </c>
    </row>
    <row r="3222" spans="1:20" x14ac:dyDescent="0.25">
      <c r="A3222" t="s">
        <v>11318</v>
      </c>
      <c r="C3222" t="s">
        <v>9550</v>
      </c>
      <c r="E3222" s="2">
        <v>45282</v>
      </c>
      <c r="F3222">
        <v>2023</v>
      </c>
      <c r="G3222" t="s">
        <v>4726</v>
      </c>
      <c r="H3222" t="s">
        <v>9218</v>
      </c>
      <c r="I3222" s="40" t="s">
        <v>141</v>
      </c>
      <c r="J3222" s="41">
        <v>78.39425</v>
      </c>
      <c r="M3222" s="41" t="s">
        <v>11395</v>
      </c>
      <c r="N3222" s="41">
        <v>0</v>
      </c>
      <c r="O3222" s="41">
        <v>0</v>
      </c>
      <c r="P3222" s="41">
        <v>0</v>
      </c>
      <c r="R3222" s="38"/>
      <c r="S3222" s="5"/>
      <c r="T3222" s="1" t="s">
        <v>11319</v>
      </c>
    </row>
    <row r="3223" spans="1:20" x14ac:dyDescent="0.25">
      <c r="A3223" t="s">
        <v>11318</v>
      </c>
      <c r="C3223" t="s">
        <v>9550</v>
      </c>
      <c r="E3223" s="2">
        <v>45282</v>
      </c>
      <c r="F3223">
        <v>2023</v>
      </c>
      <c r="G3223" t="s">
        <v>4726</v>
      </c>
      <c r="H3223" t="s">
        <v>9218</v>
      </c>
      <c r="I3223" s="40" t="s">
        <v>9234</v>
      </c>
      <c r="J3223" s="41">
        <v>78.39425</v>
      </c>
      <c r="M3223" s="41" t="s">
        <v>11395</v>
      </c>
      <c r="N3223" s="41">
        <v>0</v>
      </c>
      <c r="O3223" s="41">
        <v>0</v>
      </c>
      <c r="P3223" s="41">
        <v>0</v>
      </c>
      <c r="R3223" s="38"/>
      <c r="S3223" s="5"/>
      <c r="T3223" s="1" t="s">
        <v>11319</v>
      </c>
    </row>
    <row r="3224" spans="1:20" x14ac:dyDescent="0.25">
      <c r="A3224" t="s">
        <v>11318</v>
      </c>
      <c r="C3224" t="s">
        <v>10987</v>
      </c>
      <c r="E3224" s="2">
        <v>44540</v>
      </c>
      <c r="F3224">
        <v>2021</v>
      </c>
      <c r="G3224" t="s">
        <v>768</v>
      </c>
      <c r="H3224" t="s">
        <v>9218</v>
      </c>
      <c r="I3224" s="40" t="s">
        <v>9234</v>
      </c>
      <c r="J3224" s="41">
        <v>82.789000000000001</v>
      </c>
      <c r="M3224" s="41" t="s">
        <v>72</v>
      </c>
      <c r="N3224" s="41">
        <v>27.438639999999999</v>
      </c>
      <c r="O3224" s="41">
        <v>22.234760000000001</v>
      </c>
      <c r="P3224" s="41">
        <v>5.3221500000000006</v>
      </c>
      <c r="S3224" s="5"/>
      <c r="T3224" s="1" t="s">
        <v>11321</v>
      </c>
    </row>
    <row r="3225" spans="1:20" x14ac:dyDescent="0.25">
      <c r="A3225" t="s">
        <v>11318</v>
      </c>
      <c r="C3225" t="s">
        <v>10206</v>
      </c>
      <c r="E3225" s="2">
        <v>44760</v>
      </c>
      <c r="F3225">
        <v>2022</v>
      </c>
      <c r="G3225" t="s">
        <v>9292</v>
      </c>
      <c r="H3225" t="s">
        <v>9224</v>
      </c>
      <c r="I3225" s="40" t="s">
        <v>9225</v>
      </c>
      <c r="J3225" s="41">
        <v>105.3</v>
      </c>
      <c r="M3225" s="41" t="s">
        <v>24</v>
      </c>
      <c r="N3225" s="41">
        <v>47.384999999999998</v>
      </c>
      <c r="O3225" s="41">
        <v>47.384999999999998</v>
      </c>
      <c r="P3225" s="41">
        <v>0</v>
      </c>
      <c r="S3225" s="5"/>
      <c r="T3225" s="1" t="s">
        <v>11320</v>
      </c>
    </row>
    <row r="3226" spans="1:20" x14ac:dyDescent="0.25">
      <c r="A3226" t="s">
        <v>11318</v>
      </c>
      <c r="C3226" t="s">
        <v>10842</v>
      </c>
      <c r="E3226" s="2">
        <v>44336</v>
      </c>
      <c r="F3226">
        <v>2021</v>
      </c>
      <c r="G3226" t="s">
        <v>10706</v>
      </c>
      <c r="H3226" t="s">
        <v>9224</v>
      </c>
      <c r="I3226" s="46" t="s">
        <v>9225</v>
      </c>
      <c r="J3226" s="41">
        <v>59.135000000000005</v>
      </c>
      <c r="M3226" s="41" t="s">
        <v>24</v>
      </c>
      <c r="N3226" s="41">
        <v>0.59135000000000004</v>
      </c>
      <c r="O3226" s="41">
        <v>0.59135000000000004</v>
      </c>
      <c r="P3226" s="41">
        <v>0</v>
      </c>
      <c r="S3226" s="5"/>
      <c r="T3226" s="1" t="s">
        <v>11321</v>
      </c>
    </row>
    <row r="3227" spans="1:20" x14ac:dyDescent="0.25">
      <c r="A3227" t="s">
        <v>11318</v>
      </c>
      <c r="C3227" t="s">
        <v>10009</v>
      </c>
      <c r="E3227" s="2">
        <v>45264</v>
      </c>
      <c r="F3227">
        <v>2023</v>
      </c>
      <c r="G3227" t="s">
        <v>9276</v>
      </c>
      <c r="H3227" t="s">
        <v>9229</v>
      </c>
      <c r="I3227" s="40" t="s">
        <v>141</v>
      </c>
      <c r="J3227" s="41">
        <v>432.52</v>
      </c>
      <c r="M3227" s="41" t="s">
        <v>24</v>
      </c>
      <c r="N3227" s="41">
        <v>432.52</v>
      </c>
      <c r="O3227" s="41">
        <v>432.52</v>
      </c>
      <c r="P3227" s="41">
        <v>0</v>
      </c>
      <c r="R3227" s="38">
        <v>1</v>
      </c>
      <c r="S3227" s="5"/>
      <c r="T3227" s="1" t="s">
        <v>11319</v>
      </c>
    </row>
    <row r="3228" spans="1:20" x14ac:dyDescent="0.25">
      <c r="A3228" t="s">
        <v>11318</v>
      </c>
      <c r="C3228" t="s">
        <v>10267</v>
      </c>
      <c r="E3228" s="2">
        <v>44910</v>
      </c>
      <c r="F3228">
        <v>2022</v>
      </c>
      <c r="G3228" t="s">
        <v>9292</v>
      </c>
      <c r="H3228" t="s">
        <v>9224</v>
      </c>
      <c r="I3228" s="40" t="s">
        <v>9225</v>
      </c>
      <c r="J3228" s="41">
        <v>157.94999999999999</v>
      </c>
      <c r="M3228" s="41" t="s">
        <v>24</v>
      </c>
      <c r="N3228" s="41">
        <v>31.589999999999996</v>
      </c>
      <c r="O3228" s="41">
        <v>31.589999999999996</v>
      </c>
      <c r="P3228" s="41">
        <v>0</v>
      </c>
      <c r="S3228" s="5"/>
      <c r="T3228" s="1" t="s">
        <v>11320</v>
      </c>
    </row>
    <row r="3229" spans="1:20" x14ac:dyDescent="0.25">
      <c r="A3229" t="s">
        <v>11318</v>
      </c>
      <c r="C3229" t="s">
        <v>9321</v>
      </c>
      <c r="E3229" s="2">
        <v>45104</v>
      </c>
      <c r="F3229">
        <v>2023</v>
      </c>
      <c r="G3229" t="s">
        <v>9320</v>
      </c>
      <c r="H3229" t="s">
        <v>9218</v>
      </c>
      <c r="I3229" s="40" t="s">
        <v>9237</v>
      </c>
      <c r="J3229" s="41">
        <v>27.032499999999999</v>
      </c>
      <c r="M3229" s="41" t="s">
        <v>72</v>
      </c>
      <c r="N3229" s="41">
        <v>16.760149999999999</v>
      </c>
      <c r="O3229" s="41">
        <v>16.2195</v>
      </c>
      <c r="P3229" s="41">
        <v>0.54064999999999996</v>
      </c>
      <c r="R3229" s="38">
        <v>0.62</v>
      </c>
      <c r="S3229" s="5"/>
      <c r="T3229" s="1" t="s">
        <v>11319</v>
      </c>
    </row>
    <row r="3230" spans="1:20" x14ac:dyDescent="0.25">
      <c r="A3230" t="s">
        <v>11318</v>
      </c>
      <c r="C3230" t="s">
        <v>9321</v>
      </c>
      <c r="E3230" s="2">
        <v>45104</v>
      </c>
      <c r="F3230">
        <v>2023</v>
      </c>
      <c r="G3230" t="s">
        <v>9320</v>
      </c>
      <c r="H3230" t="s">
        <v>9218</v>
      </c>
      <c r="I3230" s="40" t="s">
        <v>84</v>
      </c>
      <c r="J3230" s="41">
        <v>27.032499999999999</v>
      </c>
      <c r="M3230" s="41" t="s">
        <v>72</v>
      </c>
      <c r="N3230" s="41">
        <v>16.760149999999999</v>
      </c>
      <c r="O3230" s="41">
        <v>16.2195</v>
      </c>
      <c r="P3230" s="41">
        <v>0.54064999999999996</v>
      </c>
      <c r="R3230" s="38">
        <v>0.62</v>
      </c>
      <c r="S3230" s="5"/>
      <c r="T3230" s="1" t="s">
        <v>11319</v>
      </c>
    </row>
    <row r="3231" spans="1:20" x14ac:dyDescent="0.25">
      <c r="A3231" t="s">
        <v>11318</v>
      </c>
      <c r="C3231" t="s">
        <v>10372</v>
      </c>
      <c r="E3231" s="2">
        <v>44900</v>
      </c>
      <c r="F3231">
        <v>2022</v>
      </c>
      <c r="G3231" t="s">
        <v>6554</v>
      </c>
      <c r="H3231" t="s">
        <v>9218</v>
      </c>
      <c r="I3231" s="40" t="s">
        <v>141</v>
      </c>
      <c r="J3231" s="41">
        <v>17.901</v>
      </c>
      <c r="M3231" s="41" t="s">
        <v>24</v>
      </c>
      <c r="N3231" s="41">
        <v>17.901</v>
      </c>
      <c r="O3231" s="41">
        <v>17.901</v>
      </c>
      <c r="P3231" s="41">
        <v>0</v>
      </c>
      <c r="S3231" s="5"/>
      <c r="T3231" s="1" t="s">
        <v>11320</v>
      </c>
    </row>
    <row r="3232" spans="1:20" x14ac:dyDescent="0.25">
      <c r="A3232" t="s">
        <v>11318</v>
      </c>
      <c r="C3232" t="s">
        <v>10167</v>
      </c>
      <c r="E3232" s="2">
        <v>44876</v>
      </c>
      <c r="F3232">
        <v>2022</v>
      </c>
      <c r="G3232" t="s">
        <v>6358</v>
      </c>
      <c r="H3232" t="s">
        <v>9229</v>
      </c>
      <c r="I3232" s="40" t="s">
        <v>84</v>
      </c>
      <c r="J3232" s="41">
        <v>210.6</v>
      </c>
      <c r="M3232" s="41" t="s">
        <v>72</v>
      </c>
      <c r="N3232" s="41">
        <v>210.6</v>
      </c>
      <c r="O3232" s="41">
        <v>200.07</v>
      </c>
      <c r="P3232" s="41">
        <v>10.53</v>
      </c>
      <c r="S3232" s="5"/>
      <c r="T3232" s="1" t="s">
        <v>11320</v>
      </c>
    </row>
    <row r="3233" spans="1:20" x14ac:dyDescent="0.25">
      <c r="A3233" t="s">
        <v>11318</v>
      </c>
      <c r="C3233" t="s">
        <v>10988</v>
      </c>
      <c r="E3233" s="2">
        <v>44371</v>
      </c>
      <c r="F3233">
        <v>2021</v>
      </c>
      <c r="G3233" t="s">
        <v>6358</v>
      </c>
      <c r="H3233" t="s">
        <v>9229</v>
      </c>
      <c r="I3233" s="40" t="s">
        <v>9234</v>
      </c>
      <c r="J3233" s="41">
        <v>44.35125</v>
      </c>
      <c r="M3233" s="41" t="s">
        <v>25</v>
      </c>
      <c r="N3233" s="41">
        <v>6.6231200000000001</v>
      </c>
      <c r="O3233" s="41">
        <v>0</v>
      </c>
      <c r="P3233" s="41">
        <v>6.6231200000000001</v>
      </c>
      <c r="S3233" s="5"/>
      <c r="T3233" s="1" t="s">
        <v>11321</v>
      </c>
    </row>
    <row r="3234" spans="1:20" x14ac:dyDescent="0.25">
      <c r="A3234" t="s">
        <v>11318</v>
      </c>
      <c r="C3234" t="s">
        <v>9778</v>
      </c>
      <c r="E3234" s="2">
        <v>44481</v>
      </c>
      <c r="F3234">
        <v>2021</v>
      </c>
      <c r="G3234" t="s">
        <v>9284</v>
      </c>
      <c r="H3234" t="s">
        <v>9218</v>
      </c>
      <c r="I3234" s="40" t="s">
        <v>84</v>
      </c>
      <c r="J3234" s="41">
        <v>295.67500000000001</v>
      </c>
      <c r="M3234" s="41" t="s">
        <v>25</v>
      </c>
      <c r="N3234" s="41">
        <v>17.740500000000001</v>
      </c>
      <c r="O3234" s="41">
        <v>0</v>
      </c>
      <c r="P3234" s="41">
        <v>17.740500000000001</v>
      </c>
      <c r="S3234" s="5"/>
      <c r="T3234" s="1" t="s">
        <v>11321</v>
      </c>
    </row>
    <row r="3235" spans="1:20" x14ac:dyDescent="0.25">
      <c r="A3235" t="s">
        <v>11318</v>
      </c>
      <c r="C3235" t="s">
        <v>9778</v>
      </c>
      <c r="E3235" s="2">
        <v>44918</v>
      </c>
      <c r="F3235">
        <v>2022</v>
      </c>
      <c r="G3235" t="s">
        <v>9284</v>
      </c>
      <c r="H3235" t="s">
        <v>9218</v>
      </c>
      <c r="I3235" s="40" t="s">
        <v>84</v>
      </c>
      <c r="J3235" s="41">
        <v>421.2</v>
      </c>
      <c r="M3235" s="41" t="s">
        <v>25</v>
      </c>
      <c r="N3235" s="41">
        <v>25.271999999999998</v>
      </c>
      <c r="O3235" s="41">
        <v>0</v>
      </c>
      <c r="P3235" s="41">
        <v>25.271999999999998</v>
      </c>
      <c r="S3235" s="5"/>
      <c r="T3235" s="1" t="s">
        <v>11320</v>
      </c>
    </row>
    <row r="3236" spans="1:20" x14ac:dyDescent="0.25">
      <c r="A3236" t="s">
        <v>11318</v>
      </c>
      <c r="C3236" t="s">
        <v>9778</v>
      </c>
      <c r="E3236" s="2">
        <v>45282</v>
      </c>
      <c r="F3236">
        <v>2023</v>
      </c>
      <c r="G3236" t="s">
        <v>9284</v>
      </c>
      <c r="H3236" t="s">
        <v>9218</v>
      </c>
      <c r="I3236" s="40" t="s">
        <v>84</v>
      </c>
      <c r="J3236" s="41">
        <v>108.13</v>
      </c>
      <c r="M3236" s="41" t="s">
        <v>25</v>
      </c>
      <c r="N3236" s="41">
        <v>6.4878</v>
      </c>
      <c r="O3236" s="41">
        <v>0</v>
      </c>
      <c r="P3236" s="41">
        <v>6.4878</v>
      </c>
      <c r="R3236" s="38">
        <v>0.06</v>
      </c>
      <c r="S3236" s="5"/>
      <c r="T3236" s="1" t="s">
        <v>11319</v>
      </c>
    </row>
    <row r="3237" spans="1:20" x14ac:dyDescent="0.25">
      <c r="A3237" t="s">
        <v>11318</v>
      </c>
      <c r="C3237" t="s">
        <v>10308</v>
      </c>
      <c r="E3237" s="2">
        <v>44662</v>
      </c>
      <c r="F3237">
        <v>2022</v>
      </c>
      <c r="G3237" t="s">
        <v>7066</v>
      </c>
      <c r="H3237" t="s">
        <v>9229</v>
      </c>
      <c r="I3237" s="40" t="s">
        <v>9256</v>
      </c>
      <c r="J3237" s="41">
        <v>27.167400000000001</v>
      </c>
      <c r="M3237" s="41" t="s">
        <v>24</v>
      </c>
      <c r="N3237" s="41">
        <v>12.004199999999999</v>
      </c>
      <c r="O3237" s="41">
        <v>12.004199999999999</v>
      </c>
      <c r="P3237" s="41">
        <v>0</v>
      </c>
      <c r="S3237" s="5"/>
      <c r="T3237" s="1" t="s">
        <v>11320</v>
      </c>
    </row>
    <row r="3238" spans="1:20" x14ac:dyDescent="0.25">
      <c r="A3238" t="s">
        <v>11318</v>
      </c>
      <c r="C3238" t="s">
        <v>9695</v>
      </c>
      <c r="E3238" s="2">
        <v>44642</v>
      </c>
      <c r="F3238">
        <v>2022</v>
      </c>
      <c r="G3238" t="s">
        <v>4726</v>
      </c>
      <c r="H3238" t="s">
        <v>9229</v>
      </c>
      <c r="I3238" s="40" t="s">
        <v>9256</v>
      </c>
      <c r="J3238" s="41">
        <v>20.5335</v>
      </c>
      <c r="M3238" s="41" t="s">
        <v>72</v>
      </c>
      <c r="N3238" s="41">
        <v>13.478400000000001</v>
      </c>
      <c r="O3238" s="41">
        <v>8.6345999999999989</v>
      </c>
      <c r="P3238" s="41">
        <v>4.843799999999999</v>
      </c>
      <c r="S3238" s="5"/>
      <c r="T3238" s="1" t="s">
        <v>11320</v>
      </c>
    </row>
    <row r="3239" spans="1:20" x14ac:dyDescent="0.25">
      <c r="A3239" t="s">
        <v>11318</v>
      </c>
      <c r="C3239" t="s">
        <v>9695</v>
      </c>
      <c r="E3239" s="2">
        <v>45091</v>
      </c>
      <c r="F3239">
        <v>2023</v>
      </c>
      <c r="G3239" t="s">
        <v>4726</v>
      </c>
      <c r="H3239" t="s">
        <v>9229</v>
      </c>
      <c r="I3239" s="40" t="s">
        <v>9256</v>
      </c>
      <c r="J3239" s="41">
        <v>22.599169999999997</v>
      </c>
      <c r="M3239" s="41" t="s">
        <v>72</v>
      </c>
      <c r="N3239" s="41">
        <v>14.786636930999999</v>
      </c>
      <c r="O3239" s="41">
        <v>9.4826117320000005</v>
      </c>
      <c r="P3239" s="41">
        <v>5.3040251989999998</v>
      </c>
      <c r="R3239" s="38">
        <v>0.65429999999999999</v>
      </c>
      <c r="S3239" s="5"/>
      <c r="T3239" s="1" t="s">
        <v>11319</v>
      </c>
    </row>
    <row r="3240" spans="1:20" x14ac:dyDescent="0.25">
      <c r="A3240" t="s">
        <v>11318</v>
      </c>
      <c r="C3240" t="s">
        <v>10342</v>
      </c>
      <c r="E3240" s="2">
        <v>44909</v>
      </c>
      <c r="F3240">
        <v>2022</v>
      </c>
      <c r="G3240" t="s">
        <v>9243</v>
      </c>
      <c r="H3240" t="s">
        <v>9218</v>
      </c>
      <c r="I3240" s="40" t="s">
        <v>9262</v>
      </c>
      <c r="J3240" s="41">
        <v>42.12</v>
      </c>
      <c r="M3240" s="41" t="s">
        <v>24</v>
      </c>
      <c r="N3240" s="41">
        <v>25.271999999999998</v>
      </c>
      <c r="O3240" s="41">
        <v>25.271999999999998</v>
      </c>
      <c r="P3240" s="41">
        <v>0</v>
      </c>
      <c r="S3240" s="5"/>
      <c r="T3240" s="1" t="s">
        <v>11320</v>
      </c>
    </row>
    <row r="3241" spans="1:20" x14ac:dyDescent="0.25">
      <c r="A3241" t="s">
        <v>11318</v>
      </c>
      <c r="C3241" t="s">
        <v>10348</v>
      </c>
      <c r="E3241" s="2">
        <v>44923</v>
      </c>
      <c r="F3241">
        <v>2022</v>
      </c>
      <c r="G3241" t="s">
        <v>6429</v>
      </c>
      <c r="H3241" t="s">
        <v>9224</v>
      </c>
      <c r="I3241" s="40" t="s">
        <v>9225</v>
      </c>
      <c r="J3241" s="41">
        <v>42.12</v>
      </c>
      <c r="M3241" s="41" t="s">
        <v>24</v>
      </c>
      <c r="N3241" s="41">
        <v>0.42120000000000002</v>
      </c>
      <c r="O3241" s="41">
        <v>0.42120000000000002</v>
      </c>
      <c r="P3241" s="41">
        <v>0</v>
      </c>
      <c r="S3241" s="5"/>
      <c r="T3241" s="1" t="s">
        <v>11320</v>
      </c>
    </row>
    <row r="3242" spans="1:20" x14ac:dyDescent="0.25">
      <c r="A3242" t="s">
        <v>11318</v>
      </c>
      <c r="C3242" t="s">
        <v>10348</v>
      </c>
      <c r="E3242" s="2">
        <v>44923</v>
      </c>
      <c r="F3242">
        <v>2022</v>
      </c>
      <c r="G3242" t="s">
        <v>6429</v>
      </c>
      <c r="H3242" t="s">
        <v>9224</v>
      </c>
      <c r="I3242" s="40" t="s">
        <v>9225</v>
      </c>
      <c r="J3242" s="41">
        <v>42.12</v>
      </c>
      <c r="M3242" s="41" t="s">
        <v>24</v>
      </c>
      <c r="N3242" s="41">
        <v>0.42120000000000002</v>
      </c>
      <c r="O3242" s="41">
        <v>0.42120000000000002</v>
      </c>
      <c r="P3242" s="41">
        <v>0</v>
      </c>
      <c r="S3242" s="5"/>
      <c r="T3242" s="1" t="s">
        <v>11320</v>
      </c>
    </row>
    <row r="3243" spans="1:20" x14ac:dyDescent="0.25">
      <c r="A3243" t="s">
        <v>11318</v>
      </c>
      <c r="C3243" t="s">
        <v>10802</v>
      </c>
      <c r="E3243" s="2">
        <v>44460</v>
      </c>
      <c r="F3243">
        <v>2021</v>
      </c>
      <c r="G3243" t="s">
        <v>9261</v>
      </c>
      <c r="H3243" t="s">
        <v>9218</v>
      </c>
      <c r="I3243" s="40" t="s">
        <v>141</v>
      </c>
      <c r="J3243" s="41">
        <v>73.918750000000003</v>
      </c>
      <c r="M3243" s="41" t="s">
        <v>24</v>
      </c>
      <c r="N3243" s="41">
        <v>73.918750000000003</v>
      </c>
      <c r="O3243" s="41">
        <v>73.918750000000003</v>
      </c>
      <c r="P3243" s="41">
        <v>0</v>
      </c>
      <c r="S3243" s="5"/>
      <c r="T3243" s="1" t="s">
        <v>11321</v>
      </c>
    </row>
    <row r="3244" spans="1:20" x14ac:dyDescent="0.25">
      <c r="A3244" t="s">
        <v>11318</v>
      </c>
      <c r="C3244" t="s">
        <v>10802</v>
      </c>
      <c r="E3244" s="2">
        <v>44460</v>
      </c>
      <c r="F3244">
        <v>2021</v>
      </c>
      <c r="G3244" t="s">
        <v>9261</v>
      </c>
      <c r="H3244" t="s">
        <v>9218</v>
      </c>
      <c r="I3244" s="40" t="s">
        <v>141</v>
      </c>
      <c r="J3244" s="41">
        <v>3.4298299999999999</v>
      </c>
      <c r="M3244" s="41" t="s">
        <v>24</v>
      </c>
      <c r="N3244" s="41">
        <v>3.4298299999999999</v>
      </c>
      <c r="O3244" s="41">
        <v>3.4298299999999999</v>
      </c>
      <c r="P3244" s="41">
        <v>0</v>
      </c>
      <c r="S3244" s="5"/>
      <c r="T3244" s="1" t="s">
        <v>11321</v>
      </c>
    </row>
    <row r="3245" spans="1:20" x14ac:dyDescent="0.25">
      <c r="A3245" t="s">
        <v>11318</v>
      </c>
      <c r="C3245" t="s">
        <v>9725</v>
      </c>
      <c r="E3245" s="2">
        <v>45281</v>
      </c>
      <c r="F3245">
        <v>2023</v>
      </c>
      <c r="G3245" t="s">
        <v>9380</v>
      </c>
      <c r="H3245" t="s">
        <v>9229</v>
      </c>
      <c r="I3245" s="40" t="s">
        <v>141</v>
      </c>
      <c r="J3245" s="41">
        <v>16.2195</v>
      </c>
      <c r="M3245" s="41" t="s">
        <v>24</v>
      </c>
      <c r="N3245" s="41">
        <v>16.2195</v>
      </c>
      <c r="O3245" s="41">
        <v>16.2195</v>
      </c>
      <c r="P3245" s="41">
        <v>0</v>
      </c>
      <c r="R3245" s="38">
        <v>1</v>
      </c>
      <c r="S3245" s="5"/>
      <c r="T3245" s="1" t="s">
        <v>11319</v>
      </c>
    </row>
    <row r="3246" spans="1:20" x14ac:dyDescent="0.25">
      <c r="A3246" t="s">
        <v>11318</v>
      </c>
      <c r="C3246" t="s">
        <v>9725</v>
      </c>
      <c r="E3246" s="2">
        <v>45281</v>
      </c>
      <c r="F3246">
        <v>2023</v>
      </c>
      <c r="G3246" t="s">
        <v>9387</v>
      </c>
      <c r="H3246" t="s">
        <v>9229</v>
      </c>
      <c r="I3246" s="40" t="s">
        <v>141</v>
      </c>
      <c r="J3246" s="41">
        <v>134.62184999999999</v>
      </c>
      <c r="M3246" s="41" t="s">
        <v>24</v>
      </c>
      <c r="N3246" s="41">
        <v>134.62184999999999</v>
      </c>
      <c r="O3246" s="41">
        <v>134.62184999999999</v>
      </c>
      <c r="P3246" s="41">
        <v>0</v>
      </c>
      <c r="R3246" s="38">
        <v>1</v>
      </c>
      <c r="S3246" s="5"/>
      <c r="T3246" s="1" t="s">
        <v>11319</v>
      </c>
    </row>
    <row r="3247" spans="1:20" x14ac:dyDescent="0.25">
      <c r="A3247" t="s">
        <v>11318</v>
      </c>
      <c r="C3247" t="s">
        <v>9725</v>
      </c>
      <c r="E3247" s="2">
        <v>45281</v>
      </c>
      <c r="F3247">
        <v>2023</v>
      </c>
      <c r="G3247" t="s">
        <v>4726</v>
      </c>
      <c r="H3247" t="s">
        <v>9229</v>
      </c>
      <c r="I3247" s="40" t="s">
        <v>141</v>
      </c>
      <c r="J3247" s="41">
        <v>3.2439</v>
      </c>
      <c r="M3247" s="41" t="s">
        <v>24</v>
      </c>
      <c r="N3247" s="41">
        <v>3.2439</v>
      </c>
      <c r="O3247" s="41">
        <v>3.2439</v>
      </c>
      <c r="P3247" s="41">
        <v>0</v>
      </c>
      <c r="R3247" s="38">
        <v>1</v>
      </c>
      <c r="S3247" s="5"/>
      <c r="T3247" s="1" t="s">
        <v>11319</v>
      </c>
    </row>
    <row r="3248" spans="1:20" x14ac:dyDescent="0.25">
      <c r="A3248" t="s">
        <v>11318</v>
      </c>
      <c r="C3248" t="s">
        <v>9725</v>
      </c>
      <c r="E3248" s="2">
        <v>45281</v>
      </c>
      <c r="F3248">
        <v>2023</v>
      </c>
      <c r="G3248" t="s">
        <v>9392</v>
      </c>
      <c r="H3248" t="s">
        <v>9229</v>
      </c>
      <c r="I3248" s="40" t="s">
        <v>141</v>
      </c>
      <c r="J3248" s="41">
        <v>8.10975</v>
      </c>
      <c r="M3248" s="41" t="s">
        <v>24</v>
      </c>
      <c r="N3248" s="41">
        <v>8.10975</v>
      </c>
      <c r="O3248" s="41">
        <v>8.10975</v>
      </c>
      <c r="P3248" s="41">
        <v>0</v>
      </c>
      <c r="R3248" s="38">
        <v>1</v>
      </c>
      <c r="S3248" s="5"/>
      <c r="T3248" s="1" t="s">
        <v>11319</v>
      </c>
    </row>
    <row r="3249" spans="1:20" x14ac:dyDescent="0.25">
      <c r="A3249" t="s">
        <v>11318</v>
      </c>
      <c r="C3249" t="s">
        <v>10993</v>
      </c>
      <c r="E3249" s="2">
        <v>44546</v>
      </c>
      <c r="F3249">
        <v>2021</v>
      </c>
      <c r="G3249" t="s">
        <v>10709</v>
      </c>
      <c r="H3249" t="s">
        <v>9224</v>
      </c>
      <c r="I3249" s="40" t="s">
        <v>9225</v>
      </c>
      <c r="J3249" s="41">
        <v>18.686660000000003</v>
      </c>
      <c r="M3249" s="41" t="s">
        <v>24</v>
      </c>
      <c r="N3249" s="41">
        <v>0.23654000000000003</v>
      </c>
      <c r="O3249" s="41">
        <v>0.23654000000000003</v>
      </c>
      <c r="P3249" s="41">
        <v>0</v>
      </c>
      <c r="S3249" s="5"/>
      <c r="T3249" s="1" t="s">
        <v>11321</v>
      </c>
    </row>
    <row r="3250" spans="1:20" x14ac:dyDescent="0.25">
      <c r="A3250" t="s">
        <v>11318</v>
      </c>
      <c r="C3250" t="s">
        <v>10237</v>
      </c>
      <c r="E3250" s="2">
        <v>44917</v>
      </c>
      <c r="F3250">
        <v>2022</v>
      </c>
      <c r="G3250" t="s">
        <v>9243</v>
      </c>
      <c r="H3250" t="s">
        <v>9452</v>
      </c>
      <c r="I3250" s="40" t="s">
        <v>9262</v>
      </c>
      <c r="J3250" s="41">
        <v>13.899599999999998</v>
      </c>
      <c r="M3250" s="41" t="s">
        <v>11395</v>
      </c>
      <c r="N3250" s="41">
        <v>0</v>
      </c>
      <c r="O3250" s="41">
        <v>0</v>
      </c>
      <c r="P3250" s="41">
        <v>0</v>
      </c>
      <c r="S3250" s="5"/>
      <c r="T3250" s="1" t="s">
        <v>11320</v>
      </c>
    </row>
    <row r="3251" spans="1:20" x14ac:dyDescent="0.25">
      <c r="A3251" t="s">
        <v>11318</v>
      </c>
      <c r="C3251" t="s">
        <v>10917</v>
      </c>
      <c r="E3251" s="2">
        <v>44368</v>
      </c>
      <c r="F3251">
        <v>2021</v>
      </c>
      <c r="G3251" t="s">
        <v>10707</v>
      </c>
      <c r="H3251" t="s">
        <v>9224</v>
      </c>
      <c r="I3251" s="40" t="s">
        <v>9225</v>
      </c>
      <c r="J3251" s="41">
        <v>19.869360000000004</v>
      </c>
      <c r="M3251" s="41" t="s">
        <v>24</v>
      </c>
      <c r="N3251" s="41">
        <v>0.23654000000000003</v>
      </c>
      <c r="O3251" s="41">
        <v>0.23654000000000003</v>
      </c>
      <c r="P3251" s="41">
        <v>0</v>
      </c>
      <c r="S3251" s="5"/>
      <c r="T3251" s="1" t="s">
        <v>11321</v>
      </c>
    </row>
    <row r="3252" spans="1:20" x14ac:dyDescent="0.25">
      <c r="A3252" t="s">
        <v>11318</v>
      </c>
      <c r="C3252" t="s">
        <v>10929</v>
      </c>
      <c r="E3252" s="2">
        <v>44475</v>
      </c>
      <c r="F3252">
        <v>2021</v>
      </c>
      <c r="G3252" t="s">
        <v>10707</v>
      </c>
      <c r="H3252" t="s">
        <v>9224</v>
      </c>
      <c r="I3252" s="40" t="s">
        <v>9225</v>
      </c>
      <c r="J3252" s="41">
        <v>204.96191000000002</v>
      </c>
      <c r="M3252" s="41" t="s">
        <v>24</v>
      </c>
      <c r="N3252" s="41">
        <v>2.0105900000000001</v>
      </c>
      <c r="O3252" s="41">
        <v>2.0105900000000001</v>
      </c>
      <c r="P3252" s="41">
        <v>0</v>
      </c>
      <c r="S3252" s="5"/>
      <c r="T3252" s="1" t="s">
        <v>11321</v>
      </c>
    </row>
    <row r="3253" spans="1:20" x14ac:dyDescent="0.25">
      <c r="A3253" t="s">
        <v>11318</v>
      </c>
      <c r="C3253" t="s">
        <v>10144</v>
      </c>
      <c r="E3253" s="2">
        <v>44917</v>
      </c>
      <c r="F3253">
        <v>2022</v>
      </c>
      <c r="G3253" t="s">
        <v>8761</v>
      </c>
      <c r="H3253" t="s">
        <v>9218</v>
      </c>
      <c r="I3253" s="46" t="s">
        <v>9262</v>
      </c>
      <c r="J3253" s="41">
        <v>52.65</v>
      </c>
      <c r="M3253" s="41" t="s">
        <v>11395</v>
      </c>
      <c r="N3253" s="41">
        <v>0</v>
      </c>
      <c r="O3253" s="41">
        <v>0</v>
      </c>
      <c r="P3253" s="41">
        <v>0</v>
      </c>
      <c r="S3253" s="5"/>
      <c r="T3253" s="1" t="s">
        <v>11320</v>
      </c>
    </row>
    <row r="3254" spans="1:20" x14ac:dyDescent="0.25">
      <c r="A3254" t="s">
        <v>11318</v>
      </c>
      <c r="C3254" t="s">
        <v>10145</v>
      </c>
      <c r="E3254" s="2">
        <v>44628</v>
      </c>
      <c r="F3254">
        <v>2022</v>
      </c>
      <c r="G3254" t="s">
        <v>9364</v>
      </c>
      <c r="H3254" t="s">
        <v>9218</v>
      </c>
      <c r="I3254" s="40" t="s">
        <v>9262</v>
      </c>
      <c r="J3254" s="41">
        <v>26.1144</v>
      </c>
      <c r="M3254" s="41" t="s">
        <v>24</v>
      </c>
      <c r="N3254" s="41">
        <v>5.2649999999999997</v>
      </c>
      <c r="O3254" s="41">
        <v>5.2649999999999997</v>
      </c>
      <c r="P3254" s="41">
        <v>0</v>
      </c>
      <c r="S3254" s="5"/>
      <c r="T3254" s="1" t="s">
        <v>11320</v>
      </c>
    </row>
    <row r="3255" spans="1:20" x14ac:dyDescent="0.25">
      <c r="A3255" t="s">
        <v>11318</v>
      </c>
      <c r="C3255" t="s">
        <v>10375</v>
      </c>
      <c r="E3255" s="2">
        <v>44911</v>
      </c>
      <c r="F3255">
        <v>2022</v>
      </c>
      <c r="G3255" t="s">
        <v>9451</v>
      </c>
      <c r="H3255" t="s">
        <v>9452</v>
      </c>
      <c r="I3255" s="40" t="s">
        <v>9240</v>
      </c>
      <c r="J3255" s="41">
        <v>47.384999999999998</v>
      </c>
      <c r="M3255" s="41" t="s">
        <v>24</v>
      </c>
      <c r="N3255" s="41">
        <v>11.898899999999999</v>
      </c>
      <c r="O3255" s="41">
        <v>11.898899999999999</v>
      </c>
      <c r="P3255" s="41">
        <v>0</v>
      </c>
      <c r="S3255" s="5"/>
      <c r="T3255" s="1" t="s">
        <v>11320</v>
      </c>
    </row>
    <row r="3256" spans="1:20" x14ac:dyDescent="0.25">
      <c r="A3256" t="s">
        <v>11318</v>
      </c>
      <c r="C3256" t="s">
        <v>10312</v>
      </c>
      <c r="E3256" s="2">
        <v>44897</v>
      </c>
      <c r="F3256">
        <v>2022</v>
      </c>
      <c r="G3256" t="s">
        <v>9276</v>
      </c>
      <c r="H3256" t="s">
        <v>9452</v>
      </c>
      <c r="I3256" s="40" t="s">
        <v>9262</v>
      </c>
      <c r="J3256" s="41">
        <v>38.645099999999999</v>
      </c>
      <c r="M3256" s="41" t="s">
        <v>24</v>
      </c>
      <c r="N3256" s="41">
        <v>38.645099999999999</v>
      </c>
      <c r="O3256" s="41">
        <v>38.645099999999999</v>
      </c>
      <c r="P3256" s="41">
        <v>0</v>
      </c>
      <c r="S3256" s="5"/>
      <c r="T3256" s="1" t="s">
        <v>11320</v>
      </c>
    </row>
    <row r="3257" spans="1:20" x14ac:dyDescent="0.25">
      <c r="A3257" t="s">
        <v>11318</v>
      </c>
      <c r="C3257" t="s">
        <v>10023</v>
      </c>
      <c r="E3257" s="2">
        <v>44550</v>
      </c>
      <c r="F3257">
        <v>2021</v>
      </c>
      <c r="G3257" t="s">
        <v>7066</v>
      </c>
      <c r="H3257" t="s">
        <v>9224</v>
      </c>
      <c r="I3257" s="40" t="s">
        <v>9225</v>
      </c>
      <c r="J3257" s="41">
        <v>156.1164</v>
      </c>
      <c r="M3257" s="41" t="s">
        <v>24</v>
      </c>
      <c r="N3257" s="41">
        <v>31.223279999999999</v>
      </c>
      <c r="O3257" s="41">
        <v>31.223279999999999</v>
      </c>
      <c r="P3257" s="41">
        <v>0</v>
      </c>
      <c r="S3257" s="5"/>
      <c r="T3257" s="1" t="s">
        <v>11321</v>
      </c>
    </row>
    <row r="3258" spans="1:20" x14ac:dyDescent="0.25">
      <c r="A3258" t="s">
        <v>11318</v>
      </c>
      <c r="C3258" t="s">
        <v>10023</v>
      </c>
      <c r="E3258" s="2">
        <v>45260</v>
      </c>
      <c r="F3258">
        <v>2023</v>
      </c>
      <c r="G3258" t="s">
        <v>7066</v>
      </c>
      <c r="H3258" t="s">
        <v>9224</v>
      </c>
      <c r="I3258" s="40" t="s">
        <v>9225</v>
      </c>
      <c r="J3258" s="41">
        <v>73.528399999999991</v>
      </c>
      <c r="M3258" s="41" t="s">
        <v>24</v>
      </c>
      <c r="N3258" s="41">
        <v>14.705679999999999</v>
      </c>
      <c r="O3258" s="41">
        <v>14.705679999999999</v>
      </c>
      <c r="P3258" s="41">
        <v>0</v>
      </c>
      <c r="R3258" s="38">
        <v>0.2</v>
      </c>
      <c r="S3258" s="5"/>
      <c r="T3258" s="1" t="s">
        <v>11319</v>
      </c>
    </row>
    <row r="3259" spans="1:20" x14ac:dyDescent="0.25">
      <c r="A3259" t="s">
        <v>11318</v>
      </c>
      <c r="C3259" t="s">
        <v>9566</v>
      </c>
      <c r="E3259" s="2">
        <v>44974</v>
      </c>
      <c r="F3259">
        <v>2023</v>
      </c>
      <c r="G3259" t="s">
        <v>9451</v>
      </c>
      <c r="H3259" t="s">
        <v>9452</v>
      </c>
      <c r="I3259" s="40" t="s">
        <v>141</v>
      </c>
      <c r="J3259" s="41">
        <v>22.195908705884069</v>
      </c>
      <c r="M3259" s="41" t="s">
        <v>24</v>
      </c>
      <c r="N3259" s="41">
        <v>10.698427996236184</v>
      </c>
      <c r="O3259" s="41">
        <v>10.698427996236184</v>
      </c>
      <c r="P3259" s="41">
        <v>0</v>
      </c>
      <c r="R3259" s="38">
        <v>0.48199999999999998</v>
      </c>
      <c r="S3259" s="5"/>
      <c r="T3259" s="1" t="s">
        <v>11319</v>
      </c>
    </row>
    <row r="3260" spans="1:20" x14ac:dyDescent="0.25">
      <c r="A3260" t="s">
        <v>11318</v>
      </c>
      <c r="C3260" t="s">
        <v>9566</v>
      </c>
      <c r="E3260" s="2">
        <v>44974</v>
      </c>
      <c r="F3260">
        <v>2023</v>
      </c>
      <c r="G3260" t="s">
        <v>9451</v>
      </c>
      <c r="H3260" t="s">
        <v>9452</v>
      </c>
      <c r="I3260" s="40" t="s">
        <v>9240</v>
      </c>
      <c r="J3260" s="41">
        <v>6.6587726117648964</v>
      </c>
      <c r="M3260" s="41" t="s">
        <v>24</v>
      </c>
      <c r="N3260" s="41">
        <v>3.2095283988712877</v>
      </c>
      <c r="O3260" s="41">
        <v>3.2095283988712877</v>
      </c>
      <c r="P3260" s="41">
        <v>0</v>
      </c>
      <c r="R3260" s="38">
        <v>0.48199999999999998</v>
      </c>
      <c r="S3260" s="5"/>
      <c r="T3260" s="1" t="s">
        <v>11319</v>
      </c>
    </row>
    <row r="3261" spans="1:20" x14ac:dyDescent="0.25">
      <c r="A3261" t="s">
        <v>11318</v>
      </c>
      <c r="C3261" t="s">
        <v>9566</v>
      </c>
      <c r="E3261" s="2">
        <v>44974</v>
      </c>
      <c r="F3261">
        <v>2023</v>
      </c>
      <c r="G3261" t="s">
        <v>9451</v>
      </c>
      <c r="H3261" t="s">
        <v>9452</v>
      </c>
      <c r="I3261" s="40" t="s">
        <v>9404</v>
      </c>
      <c r="J3261" s="41">
        <v>22.195908705884069</v>
      </c>
      <c r="M3261" s="41" t="s">
        <v>24</v>
      </c>
      <c r="N3261" s="41">
        <v>10.698427996236184</v>
      </c>
      <c r="O3261" s="41">
        <v>10.698427996236184</v>
      </c>
      <c r="P3261" s="41">
        <v>0</v>
      </c>
      <c r="R3261" s="38">
        <v>0.48199999999999998</v>
      </c>
      <c r="S3261" s="5"/>
      <c r="T3261" s="1" t="s">
        <v>11319</v>
      </c>
    </row>
    <row r="3262" spans="1:20" x14ac:dyDescent="0.25">
      <c r="A3262" t="s">
        <v>11318</v>
      </c>
      <c r="C3262" t="s">
        <v>9566</v>
      </c>
      <c r="E3262" s="2">
        <v>44974</v>
      </c>
      <c r="F3262">
        <v>2023</v>
      </c>
      <c r="G3262" t="s">
        <v>9451</v>
      </c>
      <c r="H3262" t="s">
        <v>9452</v>
      </c>
      <c r="I3262" s="40" t="s">
        <v>84</v>
      </c>
      <c r="J3262" s="41">
        <v>15.537136094117011</v>
      </c>
      <c r="M3262" s="41" t="s">
        <v>24</v>
      </c>
      <c r="N3262" s="41">
        <v>7.4888995973659771</v>
      </c>
      <c r="O3262" s="41">
        <v>7.4888995973659771</v>
      </c>
      <c r="P3262" s="41">
        <v>0</v>
      </c>
      <c r="R3262" s="38">
        <v>0.48199999999999998</v>
      </c>
      <c r="S3262" s="5"/>
      <c r="T3262" s="1" t="s">
        <v>11319</v>
      </c>
    </row>
    <row r="3263" spans="1:20" x14ac:dyDescent="0.25">
      <c r="A3263" t="s">
        <v>11318</v>
      </c>
      <c r="C3263" t="s">
        <v>9566</v>
      </c>
      <c r="E3263" s="2">
        <v>44974</v>
      </c>
      <c r="F3263">
        <v>2023</v>
      </c>
      <c r="G3263" t="s">
        <v>9451</v>
      </c>
      <c r="H3263" t="s">
        <v>9452</v>
      </c>
      <c r="I3263" s="40" t="s">
        <v>9234</v>
      </c>
      <c r="J3263" s="41">
        <v>7.3986362352957711</v>
      </c>
      <c r="M3263" s="41" t="s">
        <v>24</v>
      </c>
      <c r="N3263" s="41">
        <v>3.5661426654127824</v>
      </c>
      <c r="O3263" s="41">
        <v>3.5661426654127824</v>
      </c>
      <c r="P3263" s="41">
        <v>0</v>
      </c>
      <c r="R3263" s="38">
        <v>0.48199999999999998</v>
      </c>
      <c r="S3263" s="5"/>
      <c r="T3263" s="1" t="s">
        <v>11319</v>
      </c>
    </row>
    <row r="3264" spans="1:20" x14ac:dyDescent="0.25">
      <c r="A3264" t="s">
        <v>11318</v>
      </c>
      <c r="C3264" t="s">
        <v>9566</v>
      </c>
      <c r="E3264" s="2">
        <v>44981</v>
      </c>
      <c r="F3264">
        <v>2023</v>
      </c>
      <c r="G3264" t="s">
        <v>9451</v>
      </c>
      <c r="H3264" t="s">
        <v>9452</v>
      </c>
      <c r="I3264" s="40" t="s">
        <v>141</v>
      </c>
      <c r="J3264" s="41">
        <v>2.1237263954585481</v>
      </c>
      <c r="M3264" s="41" t="s">
        <v>24</v>
      </c>
      <c r="N3264" s="41">
        <v>1.0236361226105508</v>
      </c>
      <c r="O3264" s="41">
        <v>1.0236361226105508</v>
      </c>
      <c r="P3264" s="41">
        <v>0</v>
      </c>
      <c r="R3264" s="38">
        <v>0.48199999999999998</v>
      </c>
      <c r="S3264" s="5"/>
      <c r="T3264" s="1" t="s">
        <v>11319</v>
      </c>
    </row>
    <row r="3265" spans="1:20" x14ac:dyDescent="0.25">
      <c r="A3265" t="s">
        <v>11318</v>
      </c>
      <c r="C3265" t="s">
        <v>9566</v>
      </c>
      <c r="E3265" s="2">
        <v>44981</v>
      </c>
      <c r="F3265">
        <v>2023</v>
      </c>
      <c r="G3265" t="s">
        <v>9451</v>
      </c>
      <c r="H3265" t="s">
        <v>9452</v>
      </c>
      <c r="I3265" s="40" t="s">
        <v>9240</v>
      </c>
      <c r="J3265" s="41">
        <v>0.63711791863853762</v>
      </c>
      <c r="M3265" s="41" t="s">
        <v>24</v>
      </c>
      <c r="N3265" s="41">
        <v>0.30709083678219207</v>
      </c>
      <c r="O3265" s="41">
        <v>0.30709083678219207</v>
      </c>
      <c r="P3265" s="41">
        <v>0</v>
      </c>
      <c r="R3265" s="38">
        <v>0.48199999999999998</v>
      </c>
      <c r="S3265" s="5"/>
      <c r="T3265" s="1" t="s">
        <v>11319</v>
      </c>
    </row>
    <row r="3266" spans="1:20" x14ac:dyDescent="0.25">
      <c r="A3266" t="s">
        <v>11318</v>
      </c>
      <c r="C3266" t="s">
        <v>9566</v>
      </c>
      <c r="E3266" s="2">
        <v>44981</v>
      </c>
      <c r="F3266">
        <v>2023</v>
      </c>
      <c r="G3266" t="s">
        <v>9451</v>
      </c>
      <c r="H3266" t="s">
        <v>9452</v>
      </c>
      <c r="I3266" s="40" t="s">
        <v>9404</v>
      </c>
      <c r="J3266" s="41">
        <v>2.1237263954585481</v>
      </c>
      <c r="M3266" s="41" t="s">
        <v>24</v>
      </c>
      <c r="N3266" s="41">
        <v>1.0236361226105508</v>
      </c>
      <c r="O3266" s="41">
        <v>1.0236361226105508</v>
      </c>
      <c r="P3266" s="41">
        <v>0</v>
      </c>
      <c r="R3266" s="38">
        <v>0.48199999999999998</v>
      </c>
      <c r="S3266" s="5"/>
      <c r="T3266" s="1" t="s">
        <v>11319</v>
      </c>
    </row>
    <row r="3267" spans="1:20" x14ac:dyDescent="0.25">
      <c r="A3267" t="s">
        <v>11318</v>
      </c>
      <c r="C3267" t="s">
        <v>9566</v>
      </c>
      <c r="E3267" s="2">
        <v>44981</v>
      </c>
      <c r="F3267">
        <v>2023</v>
      </c>
      <c r="G3267" t="s">
        <v>9451</v>
      </c>
      <c r="H3267" t="s">
        <v>9452</v>
      </c>
      <c r="I3267" s="40" t="s">
        <v>84</v>
      </c>
      <c r="J3267" s="41">
        <v>1.486608476822173</v>
      </c>
      <c r="M3267" s="41" t="s">
        <v>24</v>
      </c>
      <c r="N3267" s="41">
        <v>0.71654528582727739</v>
      </c>
      <c r="O3267" s="41">
        <v>0.71654528582727739</v>
      </c>
      <c r="P3267" s="41">
        <v>0</v>
      </c>
      <c r="R3267" s="38">
        <v>0.48199999999999998</v>
      </c>
      <c r="S3267" s="5"/>
      <c r="T3267" s="1" t="s">
        <v>11319</v>
      </c>
    </row>
    <row r="3268" spans="1:20" x14ac:dyDescent="0.25">
      <c r="A3268" t="s">
        <v>11318</v>
      </c>
      <c r="C3268" t="s">
        <v>9566</v>
      </c>
      <c r="E3268" s="2">
        <v>44981</v>
      </c>
      <c r="F3268">
        <v>2023</v>
      </c>
      <c r="G3268" t="s">
        <v>9451</v>
      </c>
      <c r="H3268" t="s">
        <v>9452</v>
      </c>
      <c r="I3268" s="40" t="s">
        <v>9234</v>
      </c>
      <c r="J3268" s="41">
        <v>0.7079087984883452</v>
      </c>
      <c r="M3268" s="41" t="s">
        <v>24</v>
      </c>
      <c r="N3268" s="41">
        <v>0.34121204087090445</v>
      </c>
      <c r="O3268" s="41">
        <v>0.34121204087090445</v>
      </c>
      <c r="P3268" s="41">
        <v>0</v>
      </c>
      <c r="R3268" s="38">
        <v>0.48199999999999998</v>
      </c>
      <c r="S3268" s="5"/>
      <c r="T3268" s="1" t="s">
        <v>11319</v>
      </c>
    </row>
    <row r="3269" spans="1:20" x14ac:dyDescent="0.25">
      <c r="A3269" t="s">
        <v>11318</v>
      </c>
      <c r="C3269" t="s">
        <v>10125</v>
      </c>
      <c r="E3269" s="2">
        <v>44638</v>
      </c>
      <c r="F3269">
        <v>2022</v>
      </c>
      <c r="G3269" t="s">
        <v>9273</v>
      </c>
      <c r="H3269" t="s">
        <v>9229</v>
      </c>
      <c r="I3269" s="40" t="s">
        <v>9250</v>
      </c>
      <c r="J3269" s="41">
        <v>36.854999999999997</v>
      </c>
      <c r="M3269" s="41" t="s">
        <v>24</v>
      </c>
      <c r="N3269" s="41">
        <v>29.483999999999998</v>
      </c>
      <c r="O3269" s="41">
        <v>29.483999999999998</v>
      </c>
      <c r="P3269" s="41">
        <v>0</v>
      </c>
      <c r="S3269" s="5"/>
      <c r="T3269" s="1" t="s">
        <v>11320</v>
      </c>
    </row>
    <row r="3270" spans="1:20" x14ac:dyDescent="0.25">
      <c r="A3270" t="s">
        <v>11318</v>
      </c>
      <c r="C3270" t="s">
        <v>10831</v>
      </c>
      <c r="E3270" s="2">
        <v>44225</v>
      </c>
      <c r="F3270">
        <v>2021</v>
      </c>
      <c r="G3270" t="s">
        <v>7066</v>
      </c>
      <c r="H3270" t="s">
        <v>9224</v>
      </c>
      <c r="I3270" s="40" t="s">
        <v>9225</v>
      </c>
      <c r="J3270" s="41">
        <v>261.02188999999998</v>
      </c>
      <c r="M3270" s="41" t="s">
        <v>24</v>
      </c>
      <c r="N3270" s="41">
        <v>2.6019400000000004</v>
      </c>
      <c r="O3270" s="41">
        <v>2.6019400000000004</v>
      </c>
      <c r="P3270" s="41">
        <v>0</v>
      </c>
      <c r="S3270" s="5"/>
      <c r="T3270" s="1" t="s">
        <v>11321</v>
      </c>
    </row>
    <row r="3271" spans="1:20" x14ac:dyDescent="0.25">
      <c r="A3271" t="s">
        <v>11318</v>
      </c>
      <c r="C3271" t="s">
        <v>10831</v>
      </c>
      <c r="E3271" s="2">
        <v>44232</v>
      </c>
      <c r="F3271">
        <v>2021</v>
      </c>
      <c r="G3271" t="s">
        <v>7066</v>
      </c>
      <c r="H3271" t="s">
        <v>9224</v>
      </c>
      <c r="I3271" s="40" t="s">
        <v>9225</v>
      </c>
      <c r="J3271" s="41">
        <v>262.67767000000003</v>
      </c>
      <c r="M3271" s="41" t="s">
        <v>24</v>
      </c>
      <c r="N3271" s="41">
        <v>2.6019400000000004</v>
      </c>
      <c r="O3271" s="41">
        <v>2.6019400000000004</v>
      </c>
      <c r="P3271" s="41">
        <v>0</v>
      </c>
      <c r="S3271" s="5"/>
      <c r="T3271" s="1" t="s">
        <v>11321</v>
      </c>
    </row>
    <row r="3272" spans="1:20" x14ac:dyDescent="0.25">
      <c r="A3272" t="s">
        <v>11318</v>
      </c>
      <c r="C3272" t="s">
        <v>10730</v>
      </c>
      <c r="E3272" s="2">
        <v>44559</v>
      </c>
      <c r="F3272">
        <v>2021</v>
      </c>
      <c r="G3272" t="s">
        <v>7066</v>
      </c>
      <c r="H3272" t="s">
        <v>9229</v>
      </c>
      <c r="I3272" s="46" t="s">
        <v>9256</v>
      </c>
      <c r="J3272" s="41">
        <v>35.481000000000002</v>
      </c>
      <c r="M3272" s="41" t="s">
        <v>25</v>
      </c>
      <c r="N3272" s="41">
        <v>1.0644300000000002</v>
      </c>
      <c r="O3272" s="41">
        <v>0</v>
      </c>
      <c r="P3272" s="41">
        <v>1.0644300000000002</v>
      </c>
      <c r="S3272" s="5"/>
      <c r="T3272" s="1" t="s">
        <v>11321</v>
      </c>
    </row>
    <row r="3273" spans="1:20" x14ac:dyDescent="0.25">
      <c r="A3273" t="s">
        <v>11318</v>
      </c>
      <c r="C3273" t="s">
        <v>9578</v>
      </c>
      <c r="E3273" s="2">
        <v>44904</v>
      </c>
      <c r="F3273">
        <v>2022</v>
      </c>
      <c r="G3273" t="s">
        <v>7066</v>
      </c>
      <c r="H3273" t="s">
        <v>9218</v>
      </c>
      <c r="I3273" s="40" t="s">
        <v>141</v>
      </c>
      <c r="J3273" s="41">
        <v>449.31509999999997</v>
      </c>
      <c r="M3273" s="41" t="s">
        <v>72</v>
      </c>
      <c r="N3273" s="41">
        <v>449.31509999999997</v>
      </c>
      <c r="O3273" s="41">
        <v>359.38889999999998</v>
      </c>
      <c r="P3273" s="41">
        <v>89.926199999999994</v>
      </c>
      <c r="S3273" s="5"/>
      <c r="T3273" s="1" t="s">
        <v>11320</v>
      </c>
    </row>
    <row r="3274" spans="1:20" x14ac:dyDescent="0.25">
      <c r="A3274" t="s">
        <v>11318</v>
      </c>
      <c r="C3274" t="s">
        <v>9578</v>
      </c>
      <c r="E3274" s="2">
        <v>44960</v>
      </c>
      <c r="F3274">
        <v>2023</v>
      </c>
      <c r="G3274" t="s">
        <v>7066</v>
      </c>
      <c r="H3274" t="s">
        <v>9218</v>
      </c>
      <c r="I3274" s="40" t="s">
        <v>141</v>
      </c>
      <c r="J3274" s="41">
        <v>322.63853367434047</v>
      </c>
      <c r="M3274" s="41" t="s">
        <v>72</v>
      </c>
      <c r="N3274" s="41">
        <v>322.63853367434047</v>
      </c>
      <c r="O3274" s="41">
        <v>258.07856308610536</v>
      </c>
      <c r="P3274" s="41">
        <v>64.559970588235103</v>
      </c>
      <c r="R3274" s="38">
        <v>1</v>
      </c>
      <c r="S3274" s="5"/>
      <c r="T3274" s="1" t="s">
        <v>11319</v>
      </c>
    </row>
    <row r="3275" spans="1:20" x14ac:dyDescent="0.25">
      <c r="A3275" t="s">
        <v>11318</v>
      </c>
      <c r="C3275" t="s">
        <v>10290</v>
      </c>
      <c r="E3275" s="2">
        <v>44923</v>
      </c>
      <c r="F3275">
        <v>2022</v>
      </c>
      <c r="G3275" t="s">
        <v>9273</v>
      </c>
      <c r="H3275" t="s">
        <v>9218</v>
      </c>
      <c r="I3275" s="46" t="s">
        <v>9262</v>
      </c>
      <c r="J3275" s="41">
        <v>63.179999999999993</v>
      </c>
      <c r="M3275" s="41" t="s">
        <v>24</v>
      </c>
      <c r="N3275" s="41">
        <v>44.225999999999999</v>
      </c>
      <c r="O3275" s="41">
        <v>44.225999999999999</v>
      </c>
      <c r="P3275" s="41">
        <v>0</v>
      </c>
      <c r="S3275" s="5"/>
      <c r="T3275" s="1" t="s">
        <v>11320</v>
      </c>
    </row>
    <row r="3276" spans="1:20" x14ac:dyDescent="0.25">
      <c r="A3276" t="s">
        <v>11318</v>
      </c>
      <c r="C3276" t="s">
        <v>10005</v>
      </c>
      <c r="E3276" s="2">
        <v>45282</v>
      </c>
      <c r="F3276">
        <v>2023</v>
      </c>
      <c r="G3276" t="s">
        <v>9364</v>
      </c>
      <c r="H3276" t="s">
        <v>318</v>
      </c>
      <c r="I3276" s="40" t="s">
        <v>9225</v>
      </c>
      <c r="J3276" s="41">
        <v>216.26</v>
      </c>
      <c r="M3276" s="41" t="s">
        <v>24</v>
      </c>
      <c r="N3276" s="41">
        <v>1.0812999999999999</v>
      </c>
      <c r="O3276" s="41">
        <v>1.0812999999999999</v>
      </c>
      <c r="P3276" s="41">
        <v>0</v>
      </c>
      <c r="R3276" s="38">
        <v>5.0000000000000001E-3</v>
      </c>
      <c r="S3276" s="5"/>
      <c r="T3276" s="1" t="s">
        <v>11319</v>
      </c>
    </row>
    <row r="3277" spans="1:20" x14ac:dyDescent="0.25">
      <c r="A3277" t="s">
        <v>11318</v>
      </c>
      <c r="C3277" t="s">
        <v>10746</v>
      </c>
      <c r="E3277" s="2">
        <v>44547</v>
      </c>
      <c r="F3277">
        <v>2021</v>
      </c>
      <c r="G3277" t="s">
        <v>7066</v>
      </c>
      <c r="H3277" t="s">
        <v>9218</v>
      </c>
      <c r="I3277" s="40" t="s">
        <v>141</v>
      </c>
      <c r="J3277" s="41">
        <v>212.88600000000002</v>
      </c>
      <c r="M3277" s="41" t="s">
        <v>24</v>
      </c>
      <c r="N3277" s="41">
        <v>183.3185</v>
      </c>
      <c r="O3277" s="41">
        <v>183.3185</v>
      </c>
      <c r="P3277" s="41">
        <v>0</v>
      </c>
      <c r="S3277" s="5"/>
      <c r="T3277" s="1" t="s">
        <v>11321</v>
      </c>
    </row>
    <row r="3278" spans="1:20" x14ac:dyDescent="0.25">
      <c r="A3278" t="s">
        <v>11318</v>
      </c>
      <c r="C3278" t="s">
        <v>10906</v>
      </c>
      <c r="E3278" s="2">
        <v>44496</v>
      </c>
      <c r="F3278">
        <v>2021</v>
      </c>
      <c r="G3278" t="s">
        <v>7066</v>
      </c>
      <c r="H3278" t="s">
        <v>9224</v>
      </c>
      <c r="I3278" s="40" t="s">
        <v>9225</v>
      </c>
      <c r="J3278" s="41">
        <v>59.135000000000005</v>
      </c>
      <c r="M3278" s="41" t="s">
        <v>24</v>
      </c>
      <c r="N3278" s="41">
        <v>0.59135000000000004</v>
      </c>
      <c r="O3278" s="41">
        <v>0.59135000000000004</v>
      </c>
      <c r="P3278" s="41">
        <v>0</v>
      </c>
      <c r="S3278" s="5"/>
      <c r="T3278" s="1" t="s">
        <v>11321</v>
      </c>
    </row>
    <row r="3279" spans="1:20" x14ac:dyDescent="0.25">
      <c r="A3279" t="s">
        <v>11318</v>
      </c>
      <c r="C3279" t="s">
        <v>10906</v>
      </c>
      <c r="E3279" s="2">
        <v>44496</v>
      </c>
      <c r="F3279">
        <v>2021</v>
      </c>
      <c r="G3279" t="s">
        <v>7066</v>
      </c>
      <c r="H3279" t="s">
        <v>9224</v>
      </c>
      <c r="I3279" s="40" t="s">
        <v>9225</v>
      </c>
      <c r="J3279" s="41">
        <v>59.135000000000005</v>
      </c>
      <c r="M3279" s="41" t="s">
        <v>24</v>
      </c>
      <c r="N3279" s="41">
        <v>0.59135000000000004</v>
      </c>
      <c r="O3279" s="41">
        <v>0.59135000000000004</v>
      </c>
      <c r="P3279" s="41">
        <v>0</v>
      </c>
      <c r="S3279" s="5"/>
      <c r="T3279" s="1" t="s">
        <v>11321</v>
      </c>
    </row>
    <row r="3280" spans="1:20" x14ac:dyDescent="0.25">
      <c r="A3280" t="s">
        <v>11318</v>
      </c>
      <c r="C3280" t="s">
        <v>9325</v>
      </c>
      <c r="E3280" s="2">
        <v>44540</v>
      </c>
      <c r="F3280">
        <v>2021</v>
      </c>
      <c r="G3280" t="s">
        <v>7066</v>
      </c>
      <c r="H3280" t="s">
        <v>9218</v>
      </c>
      <c r="I3280" s="40" t="s">
        <v>84</v>
      </c>
      <c r="J3280" s="41">
        <v>512.8187200000001</v>
      </c>
      <c r="M3280" s="41" t="s">
        <v>24</v>
      </c>
      <c r="N3280" s="41">
        <v>512.8187200000001</v>
      </c>
      <c r="O3280" s="41">
        <v>512.8187200000001</v>
      </c>
      <c r="P3280" s="41">
        <v>0</v>
      </c>
      <c r="S3280" s="5"/>
      <c r="T3280" s="1" t="s">
        <v>11321</v>
      </c>
    </row>
    <row r="3281" spans="1:20" x14ac:dyDescent="0.25">
      <c r="A3281" t="s">
        <v>11318</v>
      </c>
      <c r="C3281" t="s">
        <v>9325</v>
      </c>
      <c r="E3281" s="2">
        <v>45189</v>
      </c>
      <c r="F3281">
        <v>2023</v>
      </c>
      <c r="G3281" t="s">
        <v>7066</v>
      </c>
      <c r="H3281" t="s">
        <v>9218</v>
      </c>
      <c r="I3281" s="40" t="s">
        <v>84</v>
      </c>
      <c r="J3281" s="41">
        <v>233.0237269142001</v>
      </c>
      <c r="M3281" s="41" t="s">
        <v>24</v>
      </c>
      <c r="N3281" s="41">
        <v>233.02372691420658</v>
      </c>
      <c r="O3281" s="41">
        <v>233.02372691420658</v>
      </c>
      <c r="P3281" s="41">
        <v>0</v>
      </c>
      <c r="R3281" s="38">
        <v>1</v>
      </c>
      <c r="S3281" s="5"/>
      <c r="T3281" s="1" t="s">
        <v>11319</v>
      </c>
    </row>
    <row r="3282" spans="1:20" x14ac:dyDescent="0.25">
      <c r="A3282" t="s">
        <v>11318</v>
      </c>
      <c r="C3282" t="s">
        <v>9759</v>
      </c>
      <c r="E3282" s="2">
        <v>45071</v>
      </c>
      <c r="F3282">
        <v>2023</v>
      </c>
      <c r="G3282" t="s">
        <v>9228</v>
      </c>
      <c r="H3282" t="s">
        <v>9229</v>
      </c>
      <c r="I3282" s="40" t="s">
        <v>9234</v>
      </c>
      <c r="J3282" s="41">
        <v>108.13</v>
      </c>
      <c r="M3282" s="41" t="s">
        <v>72</v>
      </c>
      <c r="N3282" s="41">
        <v>32.439</v>
      </c>
      <c r="O3282" s="41">
        <v>21.625999999999998</v>
      </c>
      <c r="P3282" s="41">
        <v>10.812999999999999</v>
      </c>
      <c r="R3282" s="38">
        <v>0.3</v>
      </c>
      <c r="S3282" s="5"/>
      <c r="T3282" s="1" t="s">
        <v>11319</v>
      </c>
    </row>
    <row r="3283" spans="1:20" x14ac:dyDescent="0.25">
      <c r="A3283" t="s">
        <v>11318</v>
      </c>
      <c r="C3283" t="s">
        <v>9230</v>
      </c>
      <c r="E3283" s="2">
        <v>45243</v>
      </c>
      <c r="F3283">
        <v>2023</v>
      </c>
      <c r="G3283" t="s">
        <v>9228</v>
      </c>
      <c r="H3283" t="s">
        <v>9229</v>
      </c>
      <c r="I3283" s="40" t="s">
        <v>84</v>
      </c>
      <c r="J3283" s="41">
        <v>162.19499999999999</v>
      </c>
      <c r="M3283" s="41" t="s">
        <v>24</v>
      </c>
      <c r="N3283" s="41">
        <v>162.19499999999999</v>
      </c>
      <c r="O3283" s="41">
        <v>162.19499999999999</v>
      </c>
      <c r="P3283" s="41">
        <v>0</v>
      </c>
      <c r="R3283" s="38">
        <v>1</v>
      </c>
      <c r="S3283" s="5"/>
      <c r="T3283" s="1" t="s">
        <v>11319</v>
      </c>
    </row>
    <row r="3284" spans="1:20" x14ac:dyDescent="0.25">
      <c r="A3284" t="s">
        <v>11318</v>
      </c>
      <c r="C3284" t="s">
        <v>9437</v>
      </c>
      <c r="E3284" s="2">
        <v>45187</v>
      </c>
      <c r="F3284">
        <v>2023</v>
      </c>
      <c r="G3284" t="s">
        <v>9292</v>
      </c>
      <c r="H3284" t="s">
        <v>9218</v>
      </c>
      <c r="I3284" s="40" t="s">
        <v>9262</v>
      </c>
      <c r="J3284" s="41">
        <v>108.13</v>
      </c>
      <c r="M3284" s="41" t="s">
        <v>11395</v>
      </c>
      <c r="N3284" s="41">
        <v>0</v>
      </c>
      <c r="O3284" s="41">
        <v>0</v>
      </c>
      <c r="P3284" s="41">
        <v>0</v>
      </c>
      <c r="R3284" s="38"/>
      <c r="S3284" s="5"/>
      <c r="T3284" s="1" t="s">
        <v>11319</v>
      </c>
    </row>
    <row r="3285" spans="1:20" x14ac:dyDescent="0.25">
      <c r="A3285" t="s">
        <v>11318</v>
      </c>
      <c r="C3285" t="s">
        <v>10832</v>
      </c>
      <c r="E3285" s="2">
        <v>44550</v>
      </c>
      <c r="F3285">
        <v>2021</v>
      </c>
      <c r="G3285" t="s">
        <v>9243</v>
      </c>
      <c r="H3285" t="s">
        <v>10711</v>
      </c>
      <c r="I3285" s="46" t="s">
        <v>9262</v>
      </c>
      <c r="J3285" s="41">
        <v>36.308890000000005</v>
      </c>
      <c r="M3285" s="41" t="s">
        <v>24</v>
      </c>
      <c r="N3285" s="41">
        <v>29.094420000000003</v>
      </c>
      <c r="O3285" s="41">
        <v>29.094420000000003</v>
      </c>
      <c r="P3285" s="41">
        <v>0</v>
      </c>
      <c r="S3285" s="5"/>
      <c r="T3285" s="1" t="s">
        <v>11321</v>
      </c>
    </row>
    <row r="3286" spans="1:20" x14ac:dyDescent="0.25">
      <c r="A3286" t="s">
        <v>11318</v>
      </c>
      <c r="C3286" t="s">
        <v>10132</v>
      </c>
      <c r="E3286" s="2">
        <v>44918</v>
      </c>
      <c r="F3286">
        <v>2022</v>
      </c>
      <c r="G3286" t="s">
        <v>7066</v>
      </c>
      <c r="H3286" t="s">
        <v>9218</v>
      </c>
      <c r="I3286" s="40" t="s">
        <v>84</v>
      </c>
      <c r="J3286" s="41">
        <v>631.79999999999995</v>
      </c>
      <c r="M3286" s="41" t="s">
        <v>24</v>
      </c>
      <c r="N3286" s="41">
        <v>631.79999999999995</v>
      </c>
      <c r="O3286" s="41">
        <v>631.79999999999995</v>
      </c>
      <c r="P3286" s="41">
        <v>0</v>
      </c>
      <c r="S3286" s="5"/>
      <c r="T3286" s="1" t="s">
        <v>11320</v>
      </c>
    </row>
    <row r="3287" spans="1:20" x14ac:dyDescent="0.25">
      <c r="A3287" t="s">
        <v>11318</v>
      </c>
      <c r="C3287" t="s">
        <v>9977</v>
      </c>
      <c r="E3287" s="2">
        <v>45282</v>
      </c>
      <c r="F3287">
        <v>2023</v>
      </c>
      <c r="G3287" t="s">
        <v>7066</v>
      </c>
      <c r="H3287" t="s">
        <v>9218</v>
      </c>
      <c r="I3287" s="40" t="s">
        <v>84</v>
      </c>
      <c r="J3287" s="41">
        <v>54.064999999999998</v>
      </c>
      <c r="M3287" s="41" t="s">
        <v>24</v>
      </c>
      <c r="N3287" s="41">
        <v>54.064999999999998</v>
      </c>
      <c r="O3287" s="41">
        <v>54.064999999999998</v>
      </c>
      <c r="P3287" s="41">
        <v>0</v>
      </c>
      <c r="R3287" s="38">
        <v>1</v>
      </c>
      <c r="S3287" s="5"/>
      <c r="T3287" s="1" t="s">
        <v>11319</v>
      </c>
    </row>
    <row r="3288" spans="1:20" x14ac:dyDescent="0.25">
      <c r="A3288" t="s">
        <v>11318</v>
      </c>
      <c r="C3288" t="s">
        <v>10779</v>
      </c>
      <c r="E3288" s="2">
        <v>44517</v>
      </c>
      <c r="F3288">
        <v>2021</v>
      </c>
      <c r="G3288" t="s">
        <v>9273</v>
      </c>
      <c r="H3288" t="s">
        <v>9218</v>
      </c>
      <c r="I3288" s="40" t="s">
        <v>141</v>
      </c>
      <c r="J3288" s="41">
        <v>46.00703</v>
      </c>
      <c r="M3288" s="41" t="s">
        <v>24</v>
      </c>
      <c r="N3288" s="41">
        <v>46.00703</v>
      </c>
      <c r="O3288" s="41">
        <v>46.00703</v>
      </c>
      <c r="P3288" s="41">
        <v>0</v>
      </c>
      <c r="S3288" s="5"/>
      <c r="T3288" s="1" t="s">
        <v>11321</v>
      </c>
    </row>
    <row r="3289" spans="1:20" x14ac:dyDescent="0.25">
      <c r="A3289" t="s">
        <v>11318</v>
      </c>
      <c r="C3289" t="s">
        <v>10779</v>
      </c>
      <c r="E3289" s="2">
        <v>44517</v>
      </c>
      <c r="F3289">
        <v>2021</v>
      </c>
      <c r="G3289" t="s">
        <v>9273</v>
      </c>
      <c r="H3289" t="s">
        <v>9218</v>
      </c>
      <c r="I3289" s="40" t="s">
        <v>141</v>
      </c>
      <c r="J3289" s="41">
        <v>20.815520000000003</v>
      </c>
      <c r="M3289" s="41" t="s">
        <v>24</v>
      </c>
      <c r="N3289" s="41">
        <v>20.815520000000003</v>
      </c>
      <c r="O3289" s="41">
        <v>20.815520000000003</v>
      </c>
      <c r="P3289" s="41">
        <v>0</v>
      </c>
      <c r="S3289" s="5"/>
      <c r="T3289" s="1" t="s">
        <v>11321</v>
      </c>
    </row>
    <row r="3290" spans="1:20" x14ac:dyDescent="0.25">
      <c r="A3290" t="s">
        <v>11318</v>
      </c>
      <c r="C3290" t="s">
        <v>10779</v>
      </c>
      <c r="E3290" s="2">
        <v>44517</v>
      </c>
      <c r="F3290">
        <v>2021</v>
      </c>
      <c r="G3290" t="s">
        <v>9273</v>
      </c>
      <c r="H3290" t="s">
        <v>9218</v>
      </c>
      <c r="I3290" s="40" t="s">
        <v>141</v>
      </c>
      <c r="J3290" s="41">
        <v>20.815520000000003</v>
      </c>
      <c r="M3290" s="41" t="s">
        <v>24</v>
      </c>
      <c r="N3290" s="41">
        <v>20.815520000000003</v>
      </c>
      <c r="O3290" s="41">
        <v>20.815520000000003</v>
      </c>
      <c r="P3290" s="41">
        <v>0</v>
      </c>
      <c r="S3290" s="5"/>
      <c r="T3290" s="1" t="s">
        <v>11321</v>
      </c>
    </row>
    <row r="3291" spans="1:20" x14ac:dyDescent="0.25">
      <c r="A3291" t="s">
        <v>11318</v>
      </c>
      <c r="C3291" t="s">
        <v>10779</v>
      </c>
      <c r="E3291" s="2">
        <v>44517</v>
      </c>
      <c r="F3291">
        <v>2021</v>
      </c>
      <c r="G3291" t="s">
        <v>9273</v>
      </c>
      <c r="H3291" t="s">
        <v>9218</v>
      </c>
      <c r="I3291" s="40" t="s">
        <v>141</v>
      </c>
      <c r="J3291" s="41">
        <v>1.8923200000000002</v>
      </c>
      <c r="M3291" s="41" t="s">
        <v>24</v>
      </c>
      <c r="N3291" s="41">
        <v>1.8923200000000002</v>
      </c>
      <c r="O3291" s="41">
        <v>1.8923200000000002</v>
      </c>
      <c r="P3291" s="41">
        <v>0</v>
      </c>
      <c r="S3291" s="5"/>
      <c r="T3291" s="1" t="s">
        <v>11321</v>
      </c>
    </row>
    <row r="3292" spans="1:20" x14ac:dyDescent="0.25">
      <c r="A3292" t="s">
        <v>11318</v>
      </c>
      <c r="C3292" t="s">
        <v>10931</v>
      </c>
      <c r="E3292" s="2">
        <v>44257</v>
      </c>
      <c r="F3292">
        <v>2021</v>
      </c>
      <c r="G3292" t="s">
        <v>7066</v>
      </c>
      <c r="H3292" t="s">
        <v>9229</v>
      </c>
      <c r="I3292" s="46" t="s">
        <v>9237</v>
      </c>
      <c r="J3292" s="41">
        <v>236.54000000000002</v>
      </c>
      <c r="M3292" s="41" t="s">
        <v>72</v>
      </c>
      <c r="N3292" s="41">
        <v>66.231200000000001</v>
      </c>
      <c r="O3292" s="41">
        <v>37.846400000000003</v>
      </c>
      <c r="P3292" s="41">
        <v>28.384800000000002</v>
      </c>
      <c r="S3292" s="5"/>
      <c r="T3292" s="1" t="s">
        <v>11321</v>
      </c>
    </row>
    <row r="3293" spans="1:20" x14ac:dyDescent="0.25">
      <c r="A3293" t="s">
        <v>11318</v>
      </c>
      <c r="C3293" t="s">
        <v>10936</v>
      </c>
      <c r="E3293" s="2">
        <v>44461</v>
      </c>
      <c r="F3293">
        <v>2021</v>
      </c>
      <c r="G3293" t="s">
        <v>7066</v>
      </c>
      <c r="H3293" t="s">
        <v>9218</v>
      </c>
      <c r="I3293" s="40" t="s">
        <v>9240</v>
      </c>
      <c r="J3293" s="41">
        <v>209.33790000000002</v>
      </c>
      <c r="M3293" s="41" t="s">
        <v>25</v>
      </c>
      <c r="N3293" s="41">
        <v>10.17122</v>
      </c>
      <c r="O3293" s="41">
        <v>0</v>
      </c>
      <c r="P3293" s="41">
        <v>10.17122</v>
      </c>
      <c r="S3293" s="5"/>
      <c r="T3293" s="1" t="s">
        <v>11321</v>
      </c>
    </row>
    <row r="3294" spans="1:20" x14ac:dyDescent="0.25">
      <c r="A3294" t="s">
        <v>11318</v>
      </c>
      <c r="C3294" t="s">
        <v>10937</v>
      </c>
      <c r="E3294" s="2">
        <v>44461</v>
      </c>
      <c r="F3294">
        <v>2021</v>
      </c>
      <c r="G3294" t="s">
        <v>7066</v>
      </c>
      <c r="H3294" t="s">
        <v>9218</v>
      </c>
      <c r="I3294" s="40" t="s">
        <v>9240</v>
      </c>
      <c r="J3294" s="41">
        <v>431.68550000000005</v>
      </c>
      <c r="M3294" s="41" t="s">
        <v>72</v>
      </c>
      <c r="N3294" s="41">
        <v>13.955860000000001</v>
      </c>
      <c r="O3294" s="41">
        <v>12.41835</v>
      </c>
      <c r="P3294" s="41">
        <v>1.65578</v>
      </c>
      <c r="S3294" s="5"/>
      <c r="T3294" s="1" t="s">
        <v>11321</v>
      </c>
    </row>
    <row r="3295" spans="1:20" x14ac:dyDescent="0.25">
      <c r="A3295" t="s">
        <v>11318</v>
      </c>
      <c r="C3295" t="s">
        <v>9349</v>
      </c>
      <c r="E3295" s="2">
        <v>45020</v>
      </c>
      <c r="F3295">
        <v>2023</v>
      </c>
      <c r="G3295" t="s">
        <v>9273</v>
      </c>
      <c r="H3295" t="s">
        <v>9218</v>
      </c>
      <c r="I3295" s="40" t="s">
        <v>132</v>
      </c>
      <c r="J3295" s="41">
        <v>32.439</v>
      </c>
      <c r="M3295" s="41" t="s">
        <v>72</v>
      </c>
      <c r="N3295" s="41">
        <v>24.747713099999999</v>
      </c>
      <c r="O3295" s="41">
        <v>24.121640399999997</v>
      </c>
      <c r="P3295" s="41">
        <v>0.62607269999999993</v>
      </c>
      <c r="R3295" s="38">
        <v>0.76290000000000002</v>
      </c>
      <c r="S3295" s="5"/>
      <c r="T3295" s="1" t="s">
        <v>11319</v>
      </c>
    </row>
    <row r="3296" spans="1:20" x14ac:dyDescent="0.25">
      <c r="A3296" t="s">
        <v>11318</v>
      </c>
      <c r="C3296" t="s">
        <v>10236</v>
      </c>
      <c r="E3296" s="2">
        <v>44763</v>
      </c>
      <c r="F3296">
        <v>2022</v>
      </c>
      <c r="G3296" t="s">
        <v>9228</v>
      </c>
      <c r="H3296" t="s">
        <v>9218</v>
      </c>
      <c r="I3296" s="40" t="s">
        <v>84</v>
      </c>
      <c r="J3296" s="41">
        <v>31.589999999999996</v>
      </c>
      <c r="M3296" s="41" t="s">
        <v>72</v>
      </c>
      <c r="N3296" s="41">
        <v>3.7907999999999999</v>
      </c>
      <c r="O3296" s="41">
        <v>3.3696000000000002</v>
      </c>
      <c r="P3296" s="41">
        <v>0.42120000000000002</v>
      </c>
      <c r="S3296" s="5"/>
      <c r="T3296" s="1" t="s">
        <v>11320</v>
      </c>
    </row>
    <row r="3297" spans="1:20" x14ac:dyDescent="0.25">
      <c r="A3297" t="s">
        <v>11318</v>
      </c>
      <c r="C3297" t="s">
        <v>9274</v>
      </c>
      <c r="E3297" s="2">
        <v>45098</v>
      </c>
      <c r="F3297">
        <v>2023</v>
      </c>
      <c r="G3297" t="s">
        <v>9273</v>
      </c>
      <c r="H3297" t="s">
        <v>9218</v>
      </c>
      <c r="I3297" s="40" t="s">
        <v>84</v>
      </c>
      <c r="J3297" s="41">
        <v>54.064999999999998</v>
      </c>
      <c r="M3297" s="41" t="s">
        <v>24</v>
      </c>
      <c r="N3297" s="41">
        <v>35.142249999999997</v>
      </c>
      <c r="O3297" s="41">
        <v>35.142249999999997</v>
      </c>
      <c r="P3297" s="41">
        <v>0</v>
      </c>
      <c r="R3297" s="38">
        <v>0.65</v>
      </c>
      <c r="S3297" s="5"/>
      <c r="T3297" s="1" t="s">
        <v>11319</v>
      </c>
    </row>
    <row r="3298" spans="1:20" x14ac:dyDescent="0.25">
      <c r="A3298" t="s">
        <v>11318</v>
      </c>
      <c r="C3298" t="s">
        <v>9274</v>
      </c>
      <c r="E3298" s="2">
        <v>45098</v>
      </c>
      <c r="F3298">
        <v>2023</v>
      </c>
      <c r="G3298" t="s">
        <v>9273</v>
      </c>
      <c r="H3298" t="s">
        <v>9218</v>
      </c>
      <c r="I3298" s="40" t="s">
        <v>84</v>
      </c>
      <c r="J3298" s="41">
        <v>31.357699999999998</v>
      </c>
      <c r="M3298" s="41" t="s">
        <v>24</v>
      </c>
      <c r="N3298" s="41">
        <v>20.382505000000002</v>
      </c>
      <c r="O3298" s="41">
        <v>20.382505000000002</v>
      </c>
      <c r="P3298" s="41">
        <v>0</v>
      </c>
      <c r="R3298" s="38">
        <v>0.65</v>
      </c>
      <c r="S3298" s="5"/>
      <c r="T3298" s="1" t="s">
        <v>11319</v>
      </c>
    </row>
    <row r="3299" spans="1:20" x14ac:dyDescent="0.25">
      <c r="A3299" t="s">
        <v>11318</v>
      </c>
      <c r="C3299" t="s">
        <v>10748</v>
      </c>
      <c r="E3299" s="2">
        <v>44298</v>
      </c>
      <c r="F3299">
        <v>2021</v>
      </c>
      <c r="G3299" t="s">
        <v>9228</v>
      </c>
      <c r="H3299" t="s">
        <v>9218</v>
      </c>
      <c r="I3299" s="40" t="s">
        <v>84</v>
      </c>
      <c r="J3299" s="41">
        <v>177.405</v>
      </c>
      <c r="M3299" s="41" t="s">
        <v>24</v>
      </c>
      <c r="N3299" s="41">
        <v>115.31325000000001</v>
      </c>
      <c r="O3299" s="41">
        <v>115.31325000000001</v>
      </c>
      <c r="P3299" s="41">
        <v>0</v>
      </c>
      <c r="S3299" s="5"/>
      <c r="T3299" s="1" t="s">
        <v>11321</v>
      </c>
    </row>
    <row r="3300" spans="1:20" x14ac:dyDescent="0.25">
      <c r="A3300" t="s">
        <v>11318</v>
      </c>
      <c r="C3300" t="s">
        <v>10195</v>
      </c>
      <c r="E3300" s="2">
        <v>44539</v>
      </c>
      <c r="F3300">
        <v>2021</v>
      </c>
      <c r="G3300" t="s">
        <v>9273</v>
      </c>
      <c r="H3300" t="s">
        <v>9229</v>
      </c>
      <c r="I3300" s="40" t="s">
        <v>84</v>
      </c>
      <c r="J3300" s="41">
        <v>118.27000000000001</v>
      </c>
      <c r="M3300" s="41" t="s">
        <v>72</v>
      </c>
      <c r="N3300" s="41">
        <v>70.962000000000003</v>
      </c>
      <c r="O3300" s="41">
        <v>62.683100000000003</v>
      </c>
      <c r="P3300" s="41">
        <v>8.2789000000000001</v>
      </c>
      <c r="S3300" s="5"/>
      <c r="T3300" s="1" t="s">
        <v>11321</v>
      </c>
    </row>
    <row r="3301" spans="1:20" x14ac:dyDescent="0.25">
      <c r="A3301" t="s">
        <v>11318</v>
      </c>
      <c r="C3301" t="s">
        <v>10195</v>
      </c>
      <c r="E3301" s="2">
        <v>44740</v>
      </c>
      <c r="F3301">
        <v>2022</v>
      </c>
      <c r="G3301" t="s">
        <v>9273</v>
      </c>
      <c r="H3301" t="s">
        <v>9229</v>
      </c>
      <c r="I3301" s="40" t="s">
        <v>84</v>
      </c>
      <c r="J3301" s="41">
        <v>210.6</v>
      </c>
      <c r="M3301" s="41" t="s">
        <v>72</v>
      </c>
      <c r="N3301" s="41">
        <v>126.35999999999999</v>
      </c>
      <c r="O3301" s="41">
        <v>111.61799999999999</v>
      </c>
      <c r="P3301" s="41">
        <v>14.741999999999999</v>
      </c>
      <c r="S3301" s="5"/>
      <c r="T3301" s="1" t="s">
        <v>11320</v>
      </c>
    </row>
    <row r="3302" spans="1:20" x14ac:dyDescent="0.25">
      <c r="A3302" t="s">
        <v>11318</v>
      </c>
      <c r="C3302" t="s">
        <v>10349</v>
      </c>
      <c r="E3302" s="2">
        <v>44918</v>
      </c>
      <c r="F3302">
        <v>2022</v>
      </c>
      <c r="G3302" t="s">
        <v>9289</v>
      </c>
      <c r="H3302" t="s">
        <v>9218</v>
      </c>
      <c r="I3302" s="40" t="s">
        <v>9250</v>
      </c>
      <c r="J3302" s="41">
        <v>105.3</v>
      </c>
      <c r="M3302" s="41" t="s">
        <v>24</v>
      </c>
      <c r="N3302" s="41">
        <v>83.186999999999998</v>
      </c>
      <c r="O3302" s="41">
        <v>83.186999999999998</v>
      </c>
      <c r="P3302" s="41">
        <v>0</v>
      </c>
      <c r="S3302" s="5"/>
      <c r="T3302" s="1" t="s">
        <v>11320</v>
      </c>
    </row>
    <row r="3303" spans="1:20" x14ac:dyDescent="0.25">
      <c r="A3303" t="s">
        <v>11318</v>
      </c>
      <c r="C3303" t="s">
        <v>10884</v>
      </c>
      <c r="E3303" s="2">
        <v>44222</v>
      </c>
      <c r="F3303">
        <v>2021</v>
      </c>
      <c r="G3303" t="s">
        <v>9273</v>
      </c>
      <c r="H3303" t="s">
        <v>9218</v>
      </c>
      <c r="I3303" s="40" t="s">
        <v>9240</v>
      </c>
      <c r="J3303" s="41">
        <v>177.405</v>
      </c>
      <c r="M3303" s="41" t="s">
        <v>24</v>
      </c>
      <c r="N3303" s="41">
        <v>5.3221500000000006</v>
      </c>
      <c r="O3303" s="41">
        <v>5.3221500000000006</v>
      </c>
      <c r="P3303" s="41">
        <v>0</v>
      </c>
      <c r="S3303" s="5"/>
      <c r="T3303" s="1" t="s">
        <v>11321</v>
      </c>
    </row>
    <row r="3304" spans="1:20" x14ac:dyDescent="0.25">
      <c r="A3304" t="s">
        <v>11318</v>
      </c>
      <c r="C3304" t="s">
        <v>10109</v>
      </c>
      <c r="E3304" s="2">
        <v>44651</v>
      </c>
      <c r="F3304">
        <v>2022</v>
      </c>
      <c r="G3304" t="s">
        <v>9273</v>
      </c>
      <c r="H3304" t="s">
        <v>9218</v>
      </c>
      <c r="I3304" s="40" t="s">
        <v>9240</v>
      </c>
      <c r="J3304" s="41">
        <v>105.3</v>
      </c>
      <c r="M3304" s="41" t="s">
        <v>24</v>
      </c>
      <c r="N3304" s="41">
        <v>105.3</v>
      </c>
      <c r="O3304" s="41">
        <v>105.3</v>
      </c>
      <c r="P3304" s="41">
        <v>0</v>
      </c>
      <c r="S3304" s="5"/>
      <c r="T3304" s="1" t="s">
        <v>11320</v>
      </c>
    </row>
    <row r="3305" spans="1:20" x14ac:dyDescent="0.25">
      <c r="A3305" t="s">
        <v>11318</v>
      </c>
      <c r="C3305" t="s">
        <v>10119</v>
      </c>
      <c r="E3305" s="2">
        <v>44651</v>
      </c>
      <c r="F3305">
        <v>2022</v>
      </c>
      <c r="G3305" t="s">
        <v>9273</v>
      </c>
      <c r="H3305" t="s">
        <v>9224</v>
      </c>
      <c r="I3305" s="46" t="s">
        <v>9225</v>
      </c>
      <c r="J3305" s="41">
        <v>631.79999999999995</v>
      </c>
      <c r="M3305" s="41" t="s">
        <v>24</v>
      </c>
      <c r="N3305" s="41">
        <v>442.26</v>
      </c>
      <c r="O3305" s="41">
        <v>442.26</v>
      </c>
      <c r="P3305" s="41">
        <v>0</v>
      </c>
      <c r="S3305" s="5"/>
      <c r="T3305" s="1" t="s">
        <v>11320</v>
      </c>
    </row>
    <row r="3306" spans="1:20" x14ac:dyDescent="0.25">
      <c r="A3306" t="s">
        <v>11318</v>
      </c>
      <c r="C3306" t="s">
        <v>10330</v>
      </c>
      <c r="E3306" s="2">
        <v>44369</v>
      </c>
      <c r="F3306">
        <v>2021</v>
      </c>
      <c r="G3306" t="s">
        <v>9364</v>
      </c>
      <c r="H3306" t="s">
        <v>9218</v>
      </c>
      <c r="I3306" s="40" t="s">
        <v>141</v>
      </c>
      <c r="J3306" s="41">
        <v>118.27000000000001</v>
      </c>
      <c r="M3306" s="41" t="s">
        <v>24</v>
      </c>
      <c r="N3306" s="41">
        <v>105.85165000000001</v>
      </c>
      <c r="O3306" s="41">
        <v>105.85165000000001</v>
      </c>
      <c r="P3306" s="41">
        <v>0</v>
      </c>
      <c r="S3306" s="5"/>
      <c r="T3306" s="1" t="s">
        <v>11321</v>
      </c>
    </row>
    <row r="3307" spans="1:20" x14ac:dyDescent="0.25">
      <c r="A3307" t="s">
        <v>11318</v>
      </c>
      <c r="C3307" t="s">
        <v>10330</v>
      </c>
      <c r="E3307" s="2">
        <v>44841</v>
      </c>
      <c r="F3307">
        <v>2022</v>
      </c>
      <c r="G3307" t="s">
        <v>9364</v>
      </c>
      <c r="H3307" t="s">
        <v>9218</v>
      </c>
      <c r="I3307" s="40" t="s">
        <v>141</v>
      </c>
      <c r="J3307" s="41">
        <v>136.88999999999999</v>
      </c>
      <c r="M3307" s="41" t="s">
        <v>24</v>
      </c>
      <c r="N3307" s="41">
        <v>122.5692</v>
      </c>
      <c r="O3307" s="41">
        <v>122.5692</v>
      </c>
      <c r="P3307" s="41">
        <v>0</v>
      </c>
      <c r="S3307" s="5"/>
      <c r="T3307" s="1" t="s">
        <v>11320</v>
      </c>
    </row>
    <row r="3308" spans="1:20" x14ac:dyDescent="0.25">
      <c r="A3308" t="s">
        <v>11318</v>
      </c>
      <c r="C3308" t="s">
        <v>10233</v>
      </c>
      <c r="E3308" s="2">
        <v>44896</v>
      </c>
      <c r="F3308">
        <v>2022</v>
      </c>
      <c r="G3308" t="s">
        <v>9279</v>
      </c>
      <c r="H3308" t="s">
        <v>9452</v>
      </c>
      <c r="I3308" s="40" t="s">
        <v>9237</v>
      </c>
      <c r="J3308" s="41">
        <v>51.175799999999995</v>
      </c>
      <c r="M3308" s="41" t="s">
        <v>11395</v>
      </c>
      <c r="N3308" s="41">
        <v>0</v>
      </c>
      <c r="O3308" s="41">
        <v>0</v>
      </c>
      <c r="P3308" s="41">
        <v>0</v>
      </c>
      <c r="S3308" s="5"/>
      <c r="T3308" s="1" t="s">
        <v>11320</v>
      </c>
    </row>
    <row r="3309" spans="1:20" x14ac:dyDescent="0.25">
      <c r="A3309" t="s">
        <v>11318</v>
      </c>
      <c r="C3309" t="s">
        <v>10871</v>
      </c>
      <c r="E3309" s="2">
        <v>44354</v>
      </c>
      <c r="F3309">
        <v>2021</v>
      </c>
      <c r="G3309" t="s">
        <v>9392</v>
      </c>
      <c r="H3309" t="s">
        <v>9229</v>
      </c>
      <c r="I3309" s="40" t="s">
        <v>9256</v>
      </c>
      <c r="J3309" s="41">
        <v>35.481000000000002</v>
      </c>
      <c r="M3309" s="41" t="s">
        <v>72</v>
      </c>
      <c r="N3309" s="41">
        <v>7.0962000000000005</v>
      </c>
      <c r="O3309" s="41">
        <v>6.0317699999999999</v>
      </c>
      <c r="P3309" s="41">
        <v>1.0644300000000002</v>
      </c>
      <c r="S3309" s="5"/>
      <c r="T3309" s="1" t="s">
        <v>11321</v>
      </c>
    </row>
    <row r="3310" spans="1:20" x14ac:dyDescent="0.25">
      <c r="A3310" t="s">
        <v>11318</v>
      </c>
      <c r="C3310" t="s">
        <v>10220</v>
      </c>
      <c r="E3310" s="2">
        <v>44754</v>
      </c>
      <c r="F3310">
        <v>2022</v>
      </c>
      <c r="G3310" t="s">
        <v>9292</v>
      </c>
      <c r="H3310" t="s">
        <v>9218</v>
      </c>
      <c r="I3310" s="46" t="s">
        <v>141</v>
      </c>
      <c r="J3310" s="41">
        <v>2.7378</v>
      </c>
      <c r="M3310" s="41" t="s">
        <v>24</v>
      </c>
      <c r="N3310" s="41">
        <v>2.7378</v>
      </c>
      <c r="O3310" s="41">
        <v>2.7378</v>
      </c>
      <c r="P3310" s="41">
        <v>0</v>
      </c>
      <c r="S3310" s="5"/>
      <c r="T3310" s="1" t="s">
        <v>11320</v>
      </c>
    </row>
    <row r="3311" spans="1:20" x14ac:dyDescent="0.25">
      <c r="A3311" t="s">
        <v>11318</v>
      </c>
      <c r="C3311" t="s">
        <v>9471</v>
      </c>
      <c r="E3311" s="2">
        <v>45267</v>
      </c>
      <c r="F3311">
        <v>2023</v>
      </c>
      <c r="G3311" t="s">
        <v>9279</v>
      </c>
      <c r="H3311" t="s">
        <v>9452</v>
      </c>
      <c r="I3311" s="40" t="s">
        <v>9262</v>
      </c>
      <c r="J3311" s="41">
        <v>37.845499999999994</v>
      </c>
      <c r="M3311" s="41" t="s">
        <v>24</v>
      </c>
      <c r="N3311" s="41">
        <v>37.845499999999994</v>
      </c>
      <c r="O3311" s="41">
        <v>37.845499999999994</v>
      </c>
      <c r="P3311" s="41">
        <v>0</v>
      </c>
      <c r="R3311" s="38">
        <v>1</v>
      </c>
      <c r="S3311" s="5"/>
      <c r="T3311" s="1" t="s">
        <v>11319</v>
      </c>
    </row>
    <row r="3312" spans="1:20" x14ac:dyDescent="0.25">
      <c r="A3312" t="s">
        <v>11318</v>
      </c>
      <c r="C3312" t="s">
        <v>9802</v>
      </c>
      <c r="E3312" s="2">
        <v>45098</v>
      </c>
      <c r="F3312">
        <v>2023</v>
      </c>
      <c r="G3312" t="s">
        <v>9320</v>
      </c>
      <c r="H3312" t="s">
        <v>318</v>
      </c>
      <c r="I3312" s="40" t="s">
        <v>9225</v>
      </c>
      <c r="J3312" s="41">
        <v>43.796610445075316</v>
      </c>
      <c r="M3312" s="41" t="s">
        <v>24</v>
      </c>
      <c r="N3312" s="41">
        <v>21.385884880340065</v>
      </c>
      <c r="O3312" s="41">
        <v>21.385884880340065</v>
      </c>
      <c r="P3312" s="41">
        <v>0</v>
      </c>
      <c r="R3312" s="38">
        <v>0.48830000000000001</v>
      </c>
      <c r="S3312" s="5"/>
      <c r="T3312" s="1" t="s">
        <v>11319</v>
      </c>
    </row>
    <row r="3313" spans="1:20" x14ac:dyDescent="0.25">
      <c r="A3313" t="s">
        <v>11318</v>
      </c>
      <c r="C3313" t="s">
        <v>10718</v>
      </c>
      <c r="E3313" s="2">
        <v>44544</v>
      </c>
      <c r="F3313">
        <v>2021</v>
      </c>
      <c r="G3313" t="s">
        <v>6358</v>
      </c>
      <c r="H3313" t="s">
        <v>9229</v>
      </c>
      <c r="I3313" s="40" t="s">
        <v>132</v>
      </c>
      <c r="J3313" s="41">
        <v>121.22675000000001</v>
      </c>
      <c r="M3313" s="41" t="s">
        <v>24</v>
      </c>
      <c r="N3313" s="41">
        <v>83.971700000000013</v>
      </c>
      <c r="O3313" s="41">
        <v>83.971700000000013</v>
      </c>
      <c r="P3313" s="41">
        <v>0</v>
      </c>
      <c r="S3313" s="5"/>
      <c r="T3313" s="1" t="s">
        <v>11321</v>
      </c>
    </row>
    <row r="3314" spans="1:20" x14ac:dyDescent="0.25">
      <c r="A3314" t="s">
        <v>11318</v>
      </c>
      <c r="C3314" t="s">
        <v>9465</v>
      </c>
      <c r="E3314" s="2">
        <v>45282</v>
      </c>
      <c r="F3314">
        <v>2023</v>
      </c>
      <c r="G3314" t="s">
        <v>7066</v>
      </c>
      <c r="H3314" t="s">
        <v>9452</v>
      </c>
      <c r="I3314" s="40" t="s">
        <v>9262</v>
      </c>
      <c r="J3314" s="41">
        <v>40.008099999999999</v>
      </c>
      <c r="M3314" s="41" t="s">
        <v>11395</v>
      </c>
      <c r="N3314" s="41">
        <v>0</v>
      </c>
      <c r="O3314" s="41">
        <v>0</v>
      </c>
      <c r="P3314" s="41">
        <v>0</v>
      </c>
      <c r="R3314" s="38"/>
      <c r="S3314" s="5"/>
      <c r="T3314" s="1" t="s">
        <v>11319</v>
      </c>
    </row>
    <row r="3315" spans="1:20" x14ac:dyDescent="0.25">
      <c r="A3315" t="s">
        <v>11318</v>
      </c>
      <c r="C3315" t="s">
        <v>10732</v>
      </c>
      <c r="E3315" s="2">
        <v>44516</v>
      </c>
      <c r="F3315">
        <v>2021</v>
      </c>
      <c r="G3315" t="s">
        <v>9228</v>
      </c>
      <c r="H3315" t="s">
        <v>9218</v>
      </c>
      <c r="I3315" s="40" t="s">
        <v>141</v>
      </c>
      <c r="J3315" s="41">
        <v>59.135000000000005</v>
      </c>
      <c r="M3315" s="41" t="s">
        <v>24</v>
      </c>
      <c r="N3315" s="41">
        <v>59.135000000000005</v>
      </c>
      <c r="O3315" s="41">
        <v>59.135000000000005</v>
      </c>
      <c r="P3315" s="41">
        <v>0</v>
      </c>
      <c r="S3315" s="5"/>
      <c r="T3315" s="1" t="s">
        <v>11321</v>
      </c>
    </row>
    <row r="3316" spans="1:20" x14ac:dyDescent="0.25">
      <c r="A3316" t="s">
        <v>11318</v>
      </c>
      <c r="C3316" t="s">
        <v>10976</v>
      </c>
      <c r="E3316" s="2">
        <v>44546</v>
      </c>
      <c r="F3316">
        <v>2021</v>
      </c>
      <c r="G3316" t="s">
        <v>9273</v>
      </c>
      <c r="H3316" t="s">
        <v>9218</v>
      </c>
      <c r="I3316" s="40" t="s">
        <v>9262</v>
      </c>
      <c r="J3316" s="41">
        <v>159.6645</v>
      </c>
      <c r="M3316" s="41" t="s">
        <v>24</v>
      </c>
      <c r="N3316" s="41">
        <v>87.874610000000004</v>
      </c>
      <c r="O3316" s="41">
        <v>87.874610000000004</v>
      </c>
      <c r="P3316" s="41">
        <v>0</v>
      </c>
      <c r="S3316" s="5"/>
      <c r="T3316" s="1" t="s">
        <v>11321</v>
      </c>
    </row>
    <row r="3317" spans="1:20" x14ac:dyDescent="0.25">
      <c r="A3317" t="s">
        <v>11318</v>
      </c>
      <c r="C3317" t="s">
        <v>10141</v>
      </c>
      <c r="E3317" s="2">
        <v>44922</v>
      </c>
      <c r="F3317">
        <v>2022</v>
      </c>
      <c r="G3317" t="s">
        <v>9228</v>
      </c>
      <c r="H3317" t="s">
        <v>9218</v>
      </c>
      <c r="I3317" s="40" t="s">
        <v>9262</v>
      </c>
      <c r="J3317" s="41">
        <v>3.7907999999999999</v>
      </c>
      <c r="M3317" s="41" t="s">
        <v>24</v>
      </c>
      <c r="N3317" s="41">
        <v>2.3166000000000002</v>
      </c>
      <c r="O3317" s="41">
        <v>2.3166000000000002</v>
      </c>
      <c r="P3317" s="41">
        <v>0</v>
      </c>
      <c r="S3317" s="5"/>
      <c r="T3317" s="1" t="s">
        <v>11320</v>
      </c>
    </row>
    <row r="3318" spans="1:20" x14ac:dyDescent="0.25">
      <c r="A3318" t="s">
        <v>11318</v>
      </c>
      <c r="C3318" t="s">
        <v>10141</v>
      </c>
      <c r="E3318" s="2">
        <v>44922</v>
      </c>
      <c r="F3318">
        <v>2022</v>
      </c>
      <c r="G3318" t="s">
        <v>9273</v>
      </c>
      <c r="H3318" t="s">
        <v>9218</v>
      </c>
      <c r="I3318" s="40" t="s">
        <v>9262</v>
      </c>
      <c r="J3318" s="41">
        <v>27.799199999999995</v>
      </c>
      <c r="M3318" s="41" t="s">
        <v>24</v>
      </c>
      <c r="N3318" s="41">
        <v>17.269199999999998</v>
      </c>
      <c r="O3318" s="41">
        <v>17.269199999999998</v>
      </c>
      <c r="P3318" s="41">
        <v>0</v>
      </c>
      <c r="S3318" s="5"/>
      <c r="T3318" s="1" t="s">
        <v>11320</v>
      </c>
    </row>
    <row r="3319" spans="1:20" x14ac:dyDescent="0.25">
      <c r="A3319" t="s">
        <v>11318</v>
      </c>
      <c r="C3319" t="s">
        <v>10141</v>
      </c>
      <c r="E3319" s="2">
        <v>44923</v>
      </c>
      <c r="F3319">
        <v>2022</v>
      </c>
      <c r="G3319" t="s">
        <v>9228</v>
      </c>
      <c r="H3319" t="s">
        <v>9218</v>
      </c>
      <c r="I3319" s="40" t="s">
        <v>9262</v>
      </c>
      <c r="J3319" s="41">
        <v>1.2635999999999998</v>
      </c>
      <c r="M3319" s="41" t="s">
        <v>24</v>
      </c>
      <c r="N3319" s="41">
        <v>0.73709999999999987</v>
      </c>
      <c r="O3319" s="41">
        <v>0.73709999999999987</v>
      </c>
      <c r="P3319" s="41">
        <v>0</v>
      </c>
      <c r="S3319" s="5"/>
      <c r="T3319" s="1" t="s">
        <v>11320</v>
      </c>
    </row>
    <row r="3320" spans="1:20" x14ac:dyDescent="0.25">
      <c r="A3320" t="s">
        <v>11318</v>
      </c>
      <c r="C3320" t="s">
        <v>10141</v>
      </c>
      <c r="E3320" s="2">
        <v>44923</v>
      </c>
      <c r="F3320">
        <v>2022</v>
      </c>
      <c r="G3320" t="s">
        <v>9273</v>
      </c>
      <c r="H3320" t="s">
        <v>9218</v>
      </c>
      <c r="I3320" s="40" t="s">
        <v>9262</v>
      </c>
      <c r="J3320" s="41">
        <v>9.2664000000000009</v>
      </c>
      <c r="M3320" s="41" t="s">
        <v>24</v>
      </c>
      <c r="N3320" s="41">
        <v>5.7914999999999992</v>
      </c>
      <c r="O3320" s="41">
        <v>5.7914999999999992</v>
      </c>
      <c r="P3320" s="41">
        <v>0</v>
      </c>
      <c r="S3320" s="5"/>
      <c r="T3320" s="1" t="s">
        <v>11320</v>
      </c>
    </row>
    <row r="3321" spans="1:20" x14ac:dyDescent="0.25">
      <c r="A3321" t="s">
        <v>11318</v>
      </c>
      <c r="C3321" t="s">
        <v>10352</v>
      </c>
      <c r="E3321" s="2">
        <v>44323</v>
      </c>
      <c r="F3321">
        <v>2021</v>
      </c>
      <c r="G3321" t="s">
        <v>88</v>
      </c>
      <c r="H3321" t="s">
        <v>9218</v>
      </c>
      <c r="I3321" s="40" t="s">
        <v>84</v>
      </c>
      <c r="J3321" s="41">
        <v>177.405</v>
      </c>
      <c r="M3321" s="41" t="s">
        <v>24</v>
      </c>
      <c r="N3321" s="41">
        <v>177.405</v>
      </c>
      <c r="O3321" s="41">
        <v>177.405</v>
      </c>
      <c r="P3321" s="41">
        <v>0</v>
      </c>
      <c r="S3321" s="5"/>
      <c r="T3321" s="1" t="s">
        <v>11321</v>
      </c>
    </row>
    <row r="3322" spans="1:20" x14ac:dyDescent="0.25">
      <c r="A3322" t="s">
        <v>11318</v>
      </c>
      <c r="C3322" t="s">
        <v>10352</v>
      </c>
      <c r="E3322" s="2">
        <v>44903</v>
      </c>
      <c r="F3322">
        <v>2022</v>
      </c>
      <c r="G3322" t="s">
        <v>88</v>
      </c>
      <c r="H3322" t="s">
        <v>9218</v>
      </c>
      <c r="I3322" s="40" t="s">
        <v>84</v>
      </c>
      <c r="J3322" s="41">
        <v>157.94999999999999</v>
      </c>
      <c r="M3322" s="41" t="s">
        <v>24</v>
      </c>
      <c r="N3322" s="41">
        <v>157.94999999999999</v>
      </c>
      <c r="O3322" s="41">
        <v>157.94999999999999</v>
      </c>
      <c r="P3322" s="41">
        <v>0</v>
      </c>
      <c r="S3322" s="5"/>
      <c r="T3322" s="1" t="s">
        <v>11320</v>
      </c>
    </row>
    <row r="3323" spans="1:20" x14ac:dyDescent="0.25">
      <c r="A3323" t="s">
        <v>11318</v>
      </c>
      <c r="C3323" t="s">
        <v>10745</v>
      </c>
      <c r="E3323" s="2">
        <v>44468</v>
      </c>
      <c r="F3323">
        <v>2021</v>
      </c>
      <c r="G3323" t="s">
        <v>9228</v>
      </c>
      <c r="H3323" t="s">
        <v>9218</v>
      </c>
      <c r="I3323" s="46" t="s">
        <v>141</v>
      </c>
      <c r="J3323" s="41">
        <v>29.567500000000003</v>
      </c>
      <c r="M3323" s="41" t="s">
        <v>24</v>
      </c>
      <c r="N3323" s="41">
        <v>29.567500000000003</v>
      </c>
      <c r="O3323" s="41">
        <v>29.567500000000003</v>
      </c>
      <c r="P3323" s="41">
        <v>0</v>
      </c>
      <c r="S3323" s="5"/>
      <c r="T3323" s="1" t="s">
        <v>11321</v>
      </c>
    </row>
    <row r="3324" spans="1:20" x14ac:dyDescent="0.25">
      <c r="A3324" t="s">
        <v>11318</v>
      </c>
      <c r="C3324" t="s">
        <v>10778</v>
      </c>
      <c r="E3324" s="2">
        <v>44434</v>
      </c>
      <c r="F3324">
        <v>2021</v>
      </c>
      <c r="G3324" t="s">
        <v>768</v>
      </c>
      <c r="H3324" t="s">
        <v>9224</v>
      </c>
      <c r="I3324" s="40" t="s">
        <v>9225</v>
      </c>
      <c r="J3324" s="41">
        <v>295.67500000000001</v>
      </c>
      <c r="M3324" s="41" t="s">
        <v>24</v>
      </c>
      <c r="N3324" s="41">
        <v>88.702500000000001</v>
      </c>
      <c r="O3324" s="41">
        <v>88.702500000000001</v>
      </c>
      <c r="P3324" s="41">
        <v>0</v>
      </c>
      <c r="S3324" s="5"/>
      <c r="T3324" s="1" t="s">
        <v>11321</v>
      </c>
    </row>
    <row r="3325" spans="1:20" x14ac:dyDescent="0.25">
      <c r="A3325" t="s">
        <v>11318</v>
      </c>
      <c r="C3325" t="s">
        <v>10209</v>
      </c>
      <c r="E3325" s="2">
        <v>44886</v>
      </c>
      <c r="F3325">
        <v>2022</v>
      </c>
      <c r="G3325" t="s">
        <v>768</v>
      </c>
      <c r="H3325" t="s">
        <v>9224</v>
      </c>
      <c r="I3325" s="40" t="s">
        <v>9225</v>
      </c>
      <c r="J3325" s="41">
        <v>315.89999999999998</v>
      </c>
      <c r="M3325" s="41" t="s">
        <v>24</v>
      </c>
      <c r="N3325" s="41">
        <v>94.77</v>
      </c>
      <c r="O3325" s="41">
        <v>94.77</v>
      </c>
      <c r="P3325" s="41">
        <v>0</v>
      </c>
      <c r="S3325" s="5"/>
      <c r="T3325" s="1" t="s">
        <v>11320</v>
      </c>
    </row>
    <row r="3326" spans="1:20" x14ac:dyDescent="0.25">
      <c r="A3326" t="s">
        <v>11318</v>
      </c>
      <c r="C3326" t="s">
        <v>9701</v>
      </c>
      <c r="E3326" s="2">
        <v>45273</v>
      </c>
      <c r="F3326">
        <v>2023</v>
      </c>
      <c r="G3326" t="s">
        <v>768</v>
      </c>
      <c r="H3326" t="s">
        <v>9224</v>
      </c>
      <c r="I3326" s="40" t="s">
        <v>9225</v>
      </c>
      <c r="J3326" s="41">
        <v>432.52</v>
      </c>
      <c r="M3326" s="41" t="s">
        <v>24</v>
      </c>
      <c r="N3326" s="41">
        <v>129.756</v>
      </c>
      <c r="O3326" s="41">
        <v>129.756</v>
      </c>
      <c r="P3326" s="41">
        <v>0</v>
      </c>
      <c r="R3326" s="38">
        <v>0.3</v>
      </c>
      <c r="S3326" s="5"/>
      <c r="T3326" s="1" t="s">
        <v>11319</v>
      </c>
    </row>
    <row r="3327" spans="1:20" x14ac:dyDescent="0.25">
      <c r="A3327" t="s">
        <v>11318</v>
      </c>
      <c r="C3327" t="s">
        <v>10829</v>
      </c>
      <c r="E3327" s="2">
        <v>44278</v>
      </c>
      <c r="F3327">
        <v>2021</v>
      </c>
      <c r="G3327" t="s">
        <v>9292</v>
      </c>
      <c r="H3327" t="s">
        <v>9224</v>
      </c>
      <c r="I3327" s="40" t="s">
        <v>9225</v>
      </c>
      <c r="J3327" s="41">
        <v>177.405</v>
      </c>
      <c r="M3327" s="41" t="s">
        <v>24</v>
      </c>
      <c r="N3327" s="41">
        <v>53.221500000000006</v>
      </c>
      <c r="O3327" s="41">
        <v>53.221500000000006</v>
      </c>
      <c r="P3327" s="41">
        <v>0</v>
      </c>
      <c r="S3327" s="5"/>
      <c r="T3327" s="1" t="s">
        <v>11321</v>
      </c>
    </row>
    <row r="3328" spans="1:20" x14ac:dyDescent="0.25">
      <c r="A3328" t="s">
        <v>11318</v>
      </c>
      <c r="C3328" t="s">
        <v>10092</v>
      </c>
      <c r="E3328" s="2">
        <v>44894</v>
      </c>
      <c r="F3328">
        <v>2022</v>
      </c>
      <c r="G3328" t="s">
        <v>4726</v>
      </c>
      <c r="H3328" t="s">
        <v>318</v>
      </c>
      <c r="I3328" s="40" t="s">
        <v>9225</v>
      </c>
      <c r="J3328" s="41">
        <v>28.009799999999998</v>
      </c>
      <c r="M3328" s="41" t="s">
        <v>24</v>
      </c>
      <c r="N3328" s="41">
        <v>0.1053</v>
      </c>
      <c r="O3328" s="41">
        <v>0.1053</v>
      </c>
      <c r="P3328" s="41">
        <v>0</v>
      </c>
      <c r="S3328" s="5"/>
      <c r="T3328" s="1" t="s">
        <v>11320</v>
      </c>
    </row>
    <row r="3329" spans="1:20" x14ac:dyDescent="0.25">
      <c r="A3329" t="s">
        <v>11318</v>
      </c>
      <c r="C3329" t="s">
        <v>9941</v>
      </c>
      <c r="E3329" s="2">
        <v>45190</v>
      </c>
      <c r="F3329">
        <v>2023</v>
      </c>
      <c r="G3329" t="s">
        <v>9273</v>
      </c>
      <c r="H3329" t="s">
        <v>9218</v>
      </c>
      <c r="I3329" s="40" t="s">
        <v>9262</v>
      </c>
      <c r="J3329" s="41">
        <v>21.625999999999998</v>
      </c>
      <c r="M3329" s="41" t="s">
        <v>11395</v>
      </c>
      <c r="N3329" s="41">
        <v>0</v>
      </c>
      <c r="O3329" s="41">
        <v>0</v>
      </c>
      <c r="P3329" s="41">
        <v>0</v>
      </c>
      <c r="R3329" s="38"/>
      <c r="S3329" s="5"/>
      <c r="T3329" s="1" t="s">
        <v>11319</v>
      </c>
    </row>
    <row r="3330" spans="1:20" x14ac:dyDescent="0.25">
      <c r="A3330" t="s">
        <v>11318</v>
      </c>
      <c r="C3330" t="s">
        <v>10126</v>
      </c>
      <c r="E3330" s="2">
        <v>44742</v>
      </c>
      <c r="F3330">
        <v>2022</v>
      </c>
      <c r="G3330" t="s">
        <v>9292</v>
      </c>
      <c r="H3330" t="s">
        <v>9224</v>
      </c>
      <c r="I3330" s="40" t="s">
        <v>9225</v>
      </c>
      <c r="J3330" s="41">
        <v>105.3</v>
      </c>
      <c r="M3330" s="41" t="s">
        <v>24</v>
      </c>
      <c r="N3330" s="41">
        <v>1.0529999999999999</v>
      </c>
      <c r="O3330" s="41">
        <v>1.0529999999999999</v>
      </c>
      <c r="P3330" s="41">
        <v>0</v>
      </c>
      <c r="S3330" s="5"/>
      <c r="T3330" s="1" t="s">
        <v>11320</v>
      </c>
    </row>
    <row r="3331" spans="1:20" x14ac:dyDescent="0.25">
      <c r="A3331" t="s">
        <v>11318</v>
      </c>
      <c r="C3331" t="s">
        <v>9620</v>
      </c>
      <c r="E3331" s="2">
        <v>45198</v>
      </c>
      <c r="F3331">
        <v>2023</v>
      </c>
      <c r="G3331" t="s">
        <v>6429</v>
      </c>
      <c r="H3331" t="s">
        <v>9224</v>
      </c>
      <c r="I3331" s="40" t="s">
        <v>9225</v>
      </c>
      <c r="J3331" s="41">
        <v>32.439</v>
      </c>
      <c r="M3331" s="41" t="s">
        <v>24</v>
      </c>
      <c r="N3331" s="41">
        <v>5.4075813000000004</v>
      </c>
      <c r="O3331" s="41">
        <v>5.4075813000000004</v>
      </c>
      <c r="P3331" s="41">
        <v>0</v>
      </c>
      <c r="R3331" s="38">
        <v>0.16669999999999999</v>
      </c>
      <c r="S3331" s="5"/>
      <c r="T3331" s="1" t="s">
        <v>11319</v>
      </c>
    </row>
    <row r="3332" spans="1:20" x14ac:dyDescent="0.25">
      <c r="A3332" t="s">
        <v>11318</v>
      </c>
      <c r="C3332" t="s">
        <v>9413</v>
      </c>
      <c r="E3332" s="2">
        <v>44949</v>
      </c>
      <c r="F3332">
        <v>2023</v>
      </c>
      <c r="G3332" t="s">
        <v>9243</v>
      </c>
      <c r="H3332" t="s">
        <v>9218</v>
      </c>
      <c r="I3332" s="40" t="s">
        <v>141</v>
      </c>
      <c r="J3332" s="41">
        <v>44.873949999999994</v>
      </c>
      <c r="M3332" s="41" t="s">
        <v>24</v>
      </c>
      <c r="N3332" s="41">
        <v>44.873949999999994</v>
      </c>
      <c r="O3332" s="41">
        <v>44.873949999999994</v>
      </c>
      <c r="P3332" s="41">
        <v>0</v>
      </c>
      <c r="R3332" s="38">
        <v>1</v>
      </c>
      <c r="S3332" s="5"/>
      <c r="T3332" s="1" t="s">
        <v>11319</v>
      </c>
    </row>
    <row r="3333" spans="1:20" x14ac:dyDescent="0.25">
      <c r="A3333" t="s">
        <v>11318</v>
      </c>
      <c r="C3333" t="s">
        <v>9413</v>
      </c>
      <c r="E3333" s="2">
        <v>45252</v>
      </c>
      <c r="F3333">
        <v>2023</v>
      </c>
      <c r="G3333" t="s">
        <v>9243</v>
      </c>
      <c r="H3333" t="s">
        <v>9218</v>
      </c>
      <c r="I3333" s="40" t="s">
        <v>141</v>
      </c>
      <c r="J3333" s="41">
        <v>108.13</v>
      </c>
      <c r="M3333" s="41" t="s">
        <v>24</v>
      </c>
      <c r="N3333" s="41">
        <v>108.13</v>
      </c>
      <c r="O3333" s="41">
        <v>108.13</v>
      </c>
      <c r="P3333" s="41">
        <v>0</v>
      </c>
      <c r="R3333" s="38">
        <v>1</v>
      </c>
      <c r="S3333" s="5"/>
      <c r="T3333" s="1" t="s">
        <v>11319</v>
      </c>
    </row>
    <row r="3334" spans="1:20" x14ac:dyDescent="0.25">
      <c r="A3334" t="s">
        <v>11318</v>
      </c>
      <c r="C3334" t="s">
        <v>10824</v>
      </c>
      <c r="E3334" s="2">
        <v>44546</v>
      </c>
      <c r="F3334">
        <v>2021</v>
      </c>
      <c r="G3334" t="s">
        <v>9228</v>
      </c>
      <c r="H3334" t="s">
        <v>9218</v>
      </c>
      <c r="I3334" s="40" t="s">
        <v>84</v>
      </c>
      <c r="J3334" s="41">
        <v>384.37750000000005</v>
      </c>
      <c r="M3334" s="41" t="s">
        <v>24</v>
      </c>
      <c r="N3334" s="41">
        <v>384.37750000000005</v>
      </c>
      <c r="O3334" s="41">
        <v>384.37750000000005</v>
      </c>
      <c r="P3334" s="41">
        <v>0</v>
      </c>
      <c r="S3334" s="5"/>
      <c r="T3334" s="1" t="s">
        <v>11321</v>
      </c>
    </row>
    <row r="3335" spans="1:20" x14ac:dyDescent="0.25">
      <c r="A3335" t="s">
        <v>11318</v>
      </c>
      <c r="C3335" t="s">
        <v>10961</v>
      </c>
      <c r="E3335" s="2">
        <v>44337</v>
      </c>
      <c r="F3335">
        <v>2021</v>
      </c>
      <c r="G3335" t="s">
        <v>9228</v>
      </c>
      <c r="H3335" t="s">
        <v>9218</v>
      </c>
      <c r="I3335" s="46" t="s">
        <v>84</v>
      </c>
      <c r="J3335" s="41">
        <v>177.405</v>
      </c>
      <c r="M3335" s="41" t="s">
        <v>24</v>
      </c>
      <c r="N3335" s="41">
        <v>177.405</v>
      </c>
      <c r="O3335" s="41">
        <v>177.405</v>
      </c>
      <c r="P3335" s="41">
        <v>0</v>
      </c>
      <c r="S3335" s="5"/>
      <c r="T3335" s="1" t="s">
        <v>11321</v>
      </c>
    </row>
    <row r="3336" spans="1:20" x14ac:dyDescent="0.25">
      <c r="A3336" t="s">
        <v>11318</v>
      </c>
      <c r="C3336" t="s">
        <v>10768</v>
      </c>
      <c r="E3336" s="2">
        <v>44361</v>
      </c>
      <c r="F3336">
        <v>2021</v>
      </c>
      <c r="G3336" t="s">
        <v>9279</v>
      </c>
      <c r="H3336" t="s">
        <v>9218</v>
      </c>
      <c r="I3336" s="40" t="s">
        <v>84</v>
      </c>
      <c r="J3336" s="41">
        <v>56.296520000000008</v>
      </c>
      <c r="M3336" s="41" t="s">
        <v>24</v>
      </c>
      <c r="N3336" s="41">
        <v>56.296520000000008</v>
      </c>
      <c r="O3336" s="41">
        <v>56.296520000000008</v>
      </c>
      <c r="P3336" s="41">
        <v>0</v>
      </c>
      <c r="S3336" s="5"/>
      <c r="T3336" s="1" t="s">
        <v>11321</v>
      </c>
    </row>
    <row r="3337" spans="1:20" x14ac:dyDescent="0.25">
      <c r="A3337" t="s">
        <v>11318</v>
      </c>
      <c r="C3337" t="s">
        <v>10168</v>
      </c>
      <c r="E3337" s="2">
        <v>44902</v>
      </c>
      <c r="F3337">
        <v>2022</v>
      </c>
      <c r="G3337" t="s">
        <v>9273</v>
      </c>
      <c r="H3337" t="s">
        <v>9224</v>
      </c>
      <c r="I3337" s="46" t="s">
        <v>14364</v>
      </c>
      <c r="J3337" s="41">
        <v>39.487499999999997</v>
      </c>
      <c r="M3337" s="41" t="s">
        <v>24</v>
      </c>
      <c r="N3337" s="41">
        <v>4.7385000000000002</v>
      </c>
      <c r="O3337" s="41">
        <v>4.7385000000000002</v>
      </c>
      <c r="P3337" s="41">
        <v>0</v>
      </c>
      <c r="S3337" s="5"/>
      <c r="T3337" s="1" t="s">
        <v>11320</v>
      </c>
    </row>
    <row r="3338" spans="1:20" x14ac:dyDescent="0.25">
      <c r="A3338" t="s">
        <v>11318</v>
      </c>
      <c r="C3338" t="s">
        <v>10168</v>
      </c>
      <c r="E3338" s="2">
        <v>44917</v>
      </c>
      <c r="F3338">
        <v>2022</v>
      </c>
      <c r="G3338" t="s">
        <v>9273</v>
      </c>
      <c r="H3338" t="s">
        <v>9224</v>
      </c>
      <c r="I3338" s="46" t="s">
        <v>14364</v>
      </c>
      <c r="J3338" s="41">
        <v>39.487499999999997</v>
      </c>
      <c r="M3338" s="41" t="s">
        <v>24</v>
      </c>
      <c r="N3338" s="41">
        <v>4.7385000000000002</v>
      </c>
      <c r="O3338" s="41">
        <v>4.7385000000000002</v>
      </c>
      <c r="P3338" s="41">
        <v>0</v>
      </c>
      <c r="S3338" s="5"/>
      <c r="T3338" s="1" t="s">
        <v>11320</v>
      </c>
    </row>
    <row r="3339" spans="1:20" x14ac:dyDescent="0.25">
      <c r="A3339" t="s">
        <v>11318</v>
      </c>
      <c r="C3339" t="s">
        <v>10168</v>
      </c>
      <c r="E3339" s="2">
        <v>44917</v>
      </c>
      <c r="F3339">
        <v>2022</v>
      </c>
      <c r="G3339" t="s">
        <v>9273</v>
      </c>
      <c r="H3339" t="s">
        <v>9224</v>
      </c>
      <c r="I3339" s="46" t="s">
        <v>14364</v>
      </c>
      <c r="J3339" s="41">
        <v>39.487499999999997</v>
      </c>
      <c r="M3339" s="41" t="s">
        <v>24</v>
      </c>
      <c r="N3339" s="41">
        <v>4.7385000000000002</v>
      </c>
      <c r="O3339" s="41">
        <v>4.7385000000000002</v>
      </c>
      <c r="P3339" s="41">
        <v>0</v>
      </c>
      <c r="S3339" s="5"/>
      <c r="T3339" s="1" t="s">
        <v>11320</v>
      </c>
    </row>
    <row r="3340" spans="1:20" x14ac:dyDescent="0.25">
      <c r="A3340" t="s">
        <v>11318</v>
      </c>
      <c r="C3340" t="s">
        <v>10168</v>
      </c>
      <c r="E3340" s="2">
        <v>44924</v>
      </c>
      <c r="F3340">
        <v>2022</v>
      </c>
      <c r="G3340" t="s">
        <v>9273</v>
      </c>
      <c r="H3340" t="s">
        <v>9224</v>
      </c>
      <c r="I3340" s="46" t="s">
        <v>14364</v>
      </c>
      <c r="J3340" s="41">
        <v>39.487499999999997</v>
      </c>
      <c r="M3340" s="41" t="s">
        <v>24</v>
      </c>
      <c r="N3340" s="41">
        <v>4.7385000000000002</v>
      </c>
      <c r="O3340" s="41">
        <v>4.7385000000000002</v>
      </c>
      <c r="P3340" s="41">
        <v>0</v>
      </c>
      <c r="S3340" s="5"/>
      <c r="T3340" s="1" t="s">
        <v>11320</v>
      </c>
    </row>
    <row r="3341" spans="1:20" x14ac:dyDescent="0.25">
      <c r="A3341" t="s">
        <v>11318</v>
      </c>
      <c r="C3341" t="s">
        <v>10944</v>
      </c>
      <c r="E3341" s="2">
        <v>44536</v>
      </c>
      <c r="F3341">
        <v>2021</v>
      </c>
      <c r="G3341" t="s">
        <v>9228</v>
      </c>
      <c r="H3341" t="s">
        <v>9218</v>
      </c>
      <c r="I3341" s="40" t="s">
        <v>9256</v>
      </c>
      <c r="J3341" s="41">
        <v>47.308000000000007</v>
      </c>
      <c r="M3341" s="41" t="s">
        <v>24</v>
      </c>
      <c r="N3341" s="41">
        <v>40.921420000000005</v>
      </c>
      <c r="O3341" s="41">
        <v>40.921420000000005</v>
      </c>
      <c r="P3341" s="41">
        <v>0</v>
      </c>
      <c r="S3341" s="5"/>
      <c r="T3341" s="1" t="s">
        <v>11321</v>
      </c>
    </row>
    <row r="3342" spans="1:20" x14ac:dyDescent="0.25">
      <c r="A3342" t="s">
        <v>11318</v>
      </c>
      <c r="C3342" t="s">
        <v>9705</v>
      </c>
      <c r="E3342" s="2">
        <v>44917</v>
      </c>
      <c r="F3342">
        <v>2022</v>
      </c>
      <c r="G3342" t="s">
        <v>9289</v>
      </c>
      <c r="H3342" t="s">
        <v>9218</v>
      </c>
      <c r="I3342" s="40" t="s">
        <v>141</v>
      </c>
      <c r="J3342" s="41">
        <v>315.89999999999998</v>
      </c>
      <c r="M3342" s="41" t="s">
        <v>72</v>
      </c>
      <c r="N3342" s="41">
        <v>315.89999999999998</v>
      </c>
      <c r="O3342" s="41">
        <v>284.31</v>
      </c>
      <c r="P3342" s="41">
        <v>31.589999999999996</v>
      </c>
      <c r="S3342" s="5"/>
      <c r="T3342" s="1" t="s">
        <v>11320</v>
      </c>
    </row>
    <row r="3343" spans="1:20" x14ac:dyDescent="0.25">
      <c r="A3343" t="s">
        <v>11318</v>
      </c>
      <c r="C3343" t="s">
        <v>9705</v>
      </c>
      <c r="E3343" s="2">
        <v>44931</v>
      </c>
      <c r="F3343">
        <v>2023</v>
      </c>
      <c r="G3343" t="s">
        <v>9289</v>
      </c>
      <c r="H3343" t="s">
        <v>9218</v>
      </c>
      <c r="I3343" s="40" t="s">
        <v>141</v>
      </c>
      <c r="J3343" s="41">
        <v>162.19499999999999</v>
      </c>
      <c r="M3343" s="41" t="s">
        <v>72</v>
      </c>
      <c r="N3343" s="41">
        <v>162.19499999999999</v>
      </c>
      <c r="O3343" s="41">
        <v>145.97549999999998</v>
      </c>
      <c r="P3343" s="41">
        <v>16.2195</v>
      </c>
      <c r="R3343" s="38">
        <v>1</v>
      </c>
      <c r="S3343" s="5"/>
      <c r="T3343" s="1" t="s">
        <v>11319</v>
      </c>
    </row>
    <row r="3344" spans="1:20" x14ac:dyDescent="0.25">
      <c r="A3344" t="s">
        <v>11318</v>
      </c>
      <c r="C3344" t="s">
        <v>10797</v>
      </c>
      <c r="E3344" s="2">
        <v>44377</v>
      </c>
      <c r="F3344">
        <v>2021</v>
      </c>
      <c r="G3344" t="s">
        <v>9279</v>
      </c>
      <c r="H3344" t="s">
        <v>10711</v>
      </c>
      <c r="I3344" s="40" t="s">
        <v>9262</v>
      </c>
      <c r="J3344" s="41">
        <v>36.427160000000001</v>
      </c>
      <c r="M3344" s="41" t="s">
        <v>24</v>
      </c>
      <c r="N3344" s="41">
        <v>36.427160000000001</v>
      </c>
      <c r="O3344" s="41">
        <v>36.427160000000001</v>
      </c>
      <c r="P3344" s="41">
        <v>0</v>
      </c>
      <c r="S3344" s="5"/>
      <c r="T3344" s="1" t="s">
        <v>11321</v>
      </c>
    </row>
    <row r="3345" spans="1:20" x14ac:dyDescent="0.25">
      <c r="A3345" t="s">
        <v>11318</v>
      </c>
      <c r="C3345" t="s">
        <v>9469</v>
      </c>
      <c r="E3345" s="2">
        <v>45244</v>
      </c>
      <c r="F3345">
        <v>2023</v>
      </c>
      <c r="G3345" t="s">
        <v>9243</v>
      </c>
      <c r="H3345" t="s">
        <v>9218</v>
      </c>
      <c r="I3345" s="40" t="s">
        <v>84</v>
      </c>
      <c r="J3345" s="41">
        <v>108.13</v>
      </c>
      <c r="M3345" s="41" t="s">
        <v>24</v>
      </c>
      <c r="N3345" s="41">
        <v>108.13</v>
      </c>
      <c r="O3345" s="41">
        <v>108.13</v>
      </c>
      <c r="P3345" s="41">
        <v>0</v>
      </c>
      <c r="R3345" s="38">
        <v>1</v>
      </c>
      <c r="S3345" s="5"/>
      <c r="T3345" s="1" t="s">
        <v>11319</v>
      </c>
    </row>
    <row r="3346" spans="1:20" x14ac:dyDescent="0.25">
      <c r="A3346" t="s">
        <v>11318</v>
      </c>
      <c r="C3346" t="s">
        <v>9248</v>
      </c>
      <c r="E3346" s="2">
        <v>45243</v>
      </c>
      <c r="F3346">
        <v>2023</v>
      </c>
      <c r="G3346" t="s">
        <v>9243</v>
      </c>
      <c r="H3346" t="s">
        <v>9218</v>
      </c>
      <c r="I3346" s="40" t="s">
        <v>84</v>
      </c>
      <c r="J3346" s="41">
        <v>135.16249999999999</v>
      </c>
      <c r="M3346" s="41" t="s">
        <v>24</v>
      </c>
      <c r="N3346" s="41">
        <v>135.16249999999999</v>
      </c>
      <c r="O3346" s="41">
        <v>135.16249999999999</v>
      </c>
      <c r="P3346" s="41">
        <v>0</v>
      </c>
      <c r="R3346" s="38">
        <v>1</v>
      </c>
      <c r="S3346" s="5"/>
      <c r="T3346" s="1" t="s">
        <v>11319</v>
      </c>
    </row>
    <row r="3347" spans="1:20" x14ac:dyDescent="0.25">
      <c r="A3347" t="s">
        <v>11318</v>
      </c>
      <c r="C3347" t="s">
        <v>10231</v>
      </c>
      <c r="E3347" s="2">
        <v>44916</v>
      </c>
      <c r="F3347">
        <v>2022</v>
      </c>
      <c r="G3347" t="s">
        <v>9228</v>
      </c>
      <c r="H3347" t="s">
        <v>9218</v>
      </c>
      <c r="I3347" s="40" t="s">
        <v>84</v>
      </c>
      <c r="J3347" s="41">
        <v>263.25</v>
      </c>
      <c r="M3347" s="41" t="s">
        <v>24</v>
      </c>
      <c r="N3347" s="41">
        <v>263.25</v>
      </c>
      <c r="O3347" s="41">
        <v>263.25</v>
      </c>
      <c r="P3347" s="41">
        <v>0</v>
      </c>
      <c r="S3347" s="5"/>
      <c r="T3347" s="1" t="s">
        <v>11320</v>
      </c>
    </row>
    <row r="3348" spans="1:20" x14ac:dyDescent="0.25">
      <c r="A3348" t="s">
        <v>11318</v>
      </c>
      <c r="C3348" t="s">
        <v>10974</v>
      </c>
      <c r="E3348" s="2">
        <v>44342</v>
      </c>
      <c r="F3348">
        <v>2021</v>
      </c>
      <c r="G3348" t="s">
        <v>9228</v>
      </c>
      <c r="H3348" t="s">
        <v>9218</v>
      </c>
      <c r="I3348" s="40" t="s">
        <v>84</v>
      </c>
      <c r="J3348" s="41">
        <v>97.217940000000013</v>
      </c>
      <c r="M3348" s="41" t="s">
        <v>24</v>
      </c>
      <c r="N3348" s="41">
        <v>97.217940000000013</v>
      </c>
      <c r="O3348" s="41">
        <v>97.217940000000013</v>
      </c>
      <c r="P3348" s="41">
        <v>0</v>
      </c>
      <c r="S3348" s="5"/>
      <c r="T3348" s="1" t="s">
        <v>11321</v>
      </c>
    </row>
    <row r="3349" spans="1:20" x14ac:dyDescent="0.25">
      <c r="A3349" t="s">
        <v>11318</v>
      </c>
      <c r="C3349" t="s">
        <v>9745</v>
      </c>
      <c r="E3349" s="2">
        <v>45132</v>
      </c>
      <c r="F3349">
        <v>2023</v>
      </c>
      <c r="G3349" t="s">
        <v>9243</v>
      </c>
      <c r="H3349" t="s">
        <v>9218</v>
      </c>
      <c r="I3349" s="40" t="s">
        <v>141</v>
      </c>
      <c r="J3349" s="41">
        <v>432.52</v>
      </c>
      <c r="M3349" s="41" t="s">
        <v>24</v>
      </c>
      <c r="N3349" s="41">
        <v>432.52</v>
      </c>
      <c r="O3349" s="41">
        <v>432.52</v>
      </c>
      <c r="P3349" s="41">
        <v>0</v>
      </c>
      <c r="R3349" s="38">
        <v>1</v>
      </c>
      <c r="S3349" s="5"/>
      <c r="T3349" s="1" t="s">
        <v>11319</v>
      </c>
    </row>
    <row r="3350" spans="1:20" x14ac:dyDescent="0.25">
      <c r="A3350" t="s">
        <v>11318</v>
      </c>
      <c r="C3350" t="s">
        <v>9691</v>
      </c>
      <c r="E3350" s="2">
        <v>45288</v>
      </c>
      <c r="F3350">
        <v>2023</v>
      </c>
      <c r="G3350" t="s">
        <v>9284</v>
      </c>
      <c r="H3350" t="s">
        <v>9218</v>
      </c>
      <c r="I3350" s="40" t="s">
        <v>141</v>
      </c>
      <c r="J3350" s="41">
        <v>205.44699999999997</v>
      </c>
      <c r="M3350" s="41" t="s">
        <v>72</v>
      </c>
      <c r="N3350" s="41">
        <v>205.44699999999997</v>
      </c>
      <c r="O3350" s="41">
        <v>198.8110619</v>
      </c>
      <c r="P3350" s="41">
        <v>6.6359380999999988</v>
      </c>
      <c r="R3350" s="38">
        <v>1</v>
      </c>
      <c r="S3350" s="5"/>
      <c r="T3350" s="1" t="s">
        <v>11319</v>
      </c>
    </row>
    <row r="3351" spans="1:20" x14ac:dyDescent="0.25">
      <c r="A3351" t="s">
        <v>11318</v>
      </c>
      <c r="C3351" t="s">
        <v>9539</v>
      </c>
      <c r="E3351" s="2">
        <v>45260</v>
      </c>
      <c r="F3351">
        <v>2023</v>
      </c>
      <c r="G3351" t="s">
        <v>7066</v>
      </c>
      <c r="H3351" t="s">
        <v>9229</v>
      </c>
      <c r="I3351" s="40" t="s">
        <v>9240</v>
      </c>
      <c r="J3351" s="41">
        <v>372.94780409290769</v>
      </c>
      <c r="M3351" s="41" t="s">
        <v>24</v>
      </c>
      <c r="N3351" s="41">
        <v>372.94780409290769</v>
      </c>
      <c r="O3351" s="41">
        <v>372.94780409290769</v>
      </c>
      <c r="P3351" s="41">
        <v>0</v>
      </c>
      <c r="R3351" s="38">
        <v>1</v>
      </c>
      <c r="S3351" s="5"/>
      <c r="T3351" s="1" t="s">
        <v>11319</v>
      </c>
    </row>
    <row r="3352" spans="1:20" x14ac:dyDescent="0.25">
      <c r="A3352" t="s">
        <v>11318</v>
      </c>
      <c r="C3352" t="s">
        <v>10241</v>
      </c>
      <c r="E3352" s="2">
        <v>44239</v>
      </c>
      <c r="F3352">
        <v>2021</v>
      </c>
      <c r="G3352" t="s">
        <v>9273</v>
      </c>
      <c r="H3352" t="s">
        <v>9218</v>
      </c>
      <c r="I3352" s="40" t="s">
        <v>84</v>
      </c>
      <c r="J3352" s="41">
        <v>827.8900000000001</v>
      </c>
      <c r="M3352" s="41" t="s">
        <v>24</v>
      </c>
      <c r="N3352" s="41">
        <v>827.8900000000001</v>
      </c>
      <c r="O3352" s="41">
        <v>827.8900000000001</v>
      </c>
      <c r="P3352" s="41">
        <v>0</v>
      </c>
      <c r="S3352" s="5"/>
      <c r="T3352" s="1" t="s">
        <v>11321</v>
      </c>
    </row>
    <row r="3353" spans="1:20" x14ac:dyDescent="0.25">
      <c r="A3353" t="s">
        <v>11318</v>
      </c>
      <c r="C3353" t="s">
        <v>10241</v>
      </c>
      <c r="E3353" s="2">
        <v>44620</v>
      </c>
      <c r="F3353">
        <v>2022</v>
      </c>
      <c r="G3353" t="s">
        <v>9273</v>
      </c>
      <c r="H3353" t="s">
        <v>9218</v>
      </c>
      <c r="I3353" s="40" t="s">
        <v>84</v>
      </c>
      <c r="J3353" s="41">
        <v>526.5</v>
      </c>
      <c r="M3353" s="41" t="s">
        <v>24</v>
      </c>
      <c r="N3353" s="41">
        <v>526.5</v>
      </c>
      <c r="O3353" s="41">
        <v>526.5</v>
      </c>
      <c r="P3353" s="41">
        <v>0</v>
      </c>
      <c r="S3353" s="5"/>
      <c r="T3353" s="1" t="s">
        <v>11320</v>
      </c>
    </row>
    <row r="3354" spans="1:20" x14ac:dyDescent="0.25">
      <c r="A3354" t="s">
        <v>11318</v>
      </c>
      <c r="C3354" t="s">
        <v>10344</v>
      </c>
      <c r="E3354" s="2">
        <v>44911</v>
      </c>
      <c r="F3354">
        <v>2022</v>
      </c>
      <c r="G3354" t="s">
        <v>9273</v>
      </c>
      <c r="H3354" t="s">
        <v>9218</v>
      </c>
      <c r="I3354" s="46" t="s">
        <v>84</v>
      </c>
      <c r="J3354" s="41">
        <v>210.6</v>
      </c>
      <c r="M3354" s="41" t="s">
        <v>72</v>
      </c>
      <c r="N3354" s="41">
        <v>210.6</v>
      </c>
      <c r="O3354" s="41">
        <v>189.54</v>
      </c>
      <c r="P3354" s="41">
        <v>21.06</v>
      </c>
      <c r="S3354" s="5"/>
      <c r="T3354" s="1" t="s">
        <v>11320</v>
      </c>
    </row>
    <row r="3355" spans="1:20" x14ac:dyDescent="0.25">
      <c r="A3355" t="s">
        <v>11318</v>
      </c>
      <c r="C3355" t="s">
        <v>9562</v>
      </c>
      <c r="E3355" s="2">
        <v>44965</v>
      </c>
      <c r="F3355">
        <v>2023</v>
      </c>
      <c r="G3355" t="s">
        <v>9273</v>
      </c>
      <c r="H3355" t="s">
        <v>318</v>
      </c>
      <c r="I3355" s="40" t="s">
        <v>84</v>
      </c>
      <c r="J3355" s="41">
        <v>540.65000000001078</v>
      </c>
      <c r="M3355" s="41" t="s">
        <v>72</v>
      </c>
      <c r="N3355" s="41">
        <v>540.65</v>
      </c>
      <c r="O3355" s="41">
        <v>486.58499999999884</v>
      </c>
      <c r="P3355" s="41">
        <v>54.065000000001078</v>
      </c>
      <c r="R3355" s="38">
        <v>1</v>
      </c>
      <c r="S3355" s="5"/>
      <c r="T3355" s="1" t="s">
        <v>11319</v>
      </c>
    </row>
    <row r="3356" spans="1:20" x14ac:dyDescent="0.25">
      <c r="A3356" t="s">
        <v>11318</v>
      </c>
      <c r="C3356" t="s">
        <v>9562</v>
      </c>
      <c r="E3356" s="2">
        <v>44998</v>
      </c>
      <c r="F3356">
        <v>2023</v>
      </c>
      <c r="G3356" t="s">
        <v>9273</v>
      </c>
      <c r="H3356" t="s">
        <v>318</v>
      </c>
      <c r="I3356" s="40" t="s">
        <v>84</v>
      </c>
      <c r="J3356" s="41">
        <v>324.39</v>
      </c>
      <c r="M3356" s="41" t="s">
        <v>72</v>
      </c>
      <c r="N3356" s="41">
        <v>324.39</v>
      </c>
      <c r="O3356" s="41">
        <v>291.95099999999996</v>
      </c>
      <c r="P3356" s="41">
        <v>32.439</v>
      </c>
      <c r="R3356" s="38">
        <v>1</v>
      </c>
      <c r="S3356" s="5"/>
      <c r="T3356" s="1" t="s">
        <v>11319</v>
      </c>
    </row>
    <row r="3357" spans="1:20" x14ac:dyDescent="0.25">
      <c r="A3357" t="s">
        <v>11318</v>
      </c>
      <c r="C3357" t="s">
        <v>9562</v>
      </c>
      <c r="E3357" s="2">
        <v>45253</v>
      </c>
      <c r="F3357">
        <v>2023</v>
      </c>
      <c r="G3357" t="s">
        <v>9273</v>
      </c>
      <c r="H3357" t="s">
        <v>9218</v>
      </c>
      <c r="I3357" s="40" t="s">
        <v>84</v>
      </c>
      <c r="J3357" s="41">
        <v>540.65</v>
      </c>
      <c r="M3357" s="41" t="s">
        <v>72</v>
      </c>
      <c r="N3357" s="41">
        <v>540.65</v>
      </c>
      <c r="O3357" s="41">
        <v>486.58499999999998</v>
      </c>
      <c r="P3357" s="41">
        <v>54.064999999999998</v>
      </c>
      <c r="R3357" s="38">
        <v>1</v>
      </c>
      <c r="S3357" s="5"/>
      <c r="T3357" s="1" t="s">
        <v>11319</v>
      </c>
    </row>
    <row r="3358" spans="1:20" x14ac:dyDescent="0.25">
      <c r="A3358" t="s">
        <v>11318</v>
      </c>
      <c r="C3358" t="s">
        <v>10124</v>
      </c>
      <c r="E3358" s="2">
        <v>44728</v>
      </c>
      <c r="F3358">
        <v>2022</v>
      </c>
      <c r="G3358" t="s">
        <v>9642</v>
      </c>
      <c r="H3358" t="s">
        <v>9218</v>
      </c>
      <c r="I3358" s="40" t="s">
        <v>9234</v>
      </c>
      <c r="J3358" s="41">
        <v>63.179999999999993</v>
      </c>
      <c r="M3358" s="41" t="s">
        <v>72</v>
      </c>
      <c r="N3358" s="41">
        <v>39.276899999999998</v>
      </c>
      <c r="O3358" s="41">
        <v>37.276199999999996</v>
      </c>
      <c r="P3358" s="41">
        <v>2.0006999999999997</v>
      </c>
      <c r="S3358" s="5"/>
      <c r="T3358" s="1" t="s">
        <v>11320</v>
      </c>
    </row>
    <row r="3359" spans="1:20" x14ac:dyDescent="0.25">
      <c r="A3359" t="s">
        <v>11318</v>
      </c>
      <c r="C3359" t="s">
        <v>10019</v>
      </c>
      <c r="E3359" s="2">
        <v>45278</v>
      </c>
      <c r="F3359">
        <v>2023</v>
      </c>
      <c r="G3359" t="s">
        <v>9426</v>
      </c>
      <c r="H3359" t="s">
        <v>9224</v>
      </c>
      <c r="I3359" s="40" t="s">
        <v>9225</v>
      </c>
      <c r="J3359" s="41">
        <v>97.316999999999993</v>
      </c>
      <c r="M3359" s="41" t="s">
        <v>24</v>
      </c>
      <c r="N3359" s="41">
        <v>24.329249999999998</v>
      </c>
      <c r="O3359" s="41">
        <v>24.329249999999998</v>
      </c>
      <c r="P3359" s="41">
        <v>0</v>
      </c>
      <c r="R3359" s="38">
        <v>0.25</v>
      </c>
      <c r="S3359" s="5"/>
      <c r="T3359" s="1" t="s">
        <v>11319</v>
      </c>
    </row>
    <row r="3360" spans="1:20" x14ac:dyDescent="0.25">
      <c r="A3360" t="s">
        <v>11318</v>
      </c>
      <c r="C3360" t="s">
        <v>10019</v>
      </c>
      <c r="E3360" s="2">
        <v>45278</v>
      </c>
      <c r="F3360">
        <v>2023</v>
      </c>
      <c r="G3360" t="s">
        <v>9387</v>
      </c>
      <c r="H3360" t="s">
        <v>9224</v>
      </c>
      <c r="I3360" s="40" t="s">
        <v>9225</v>
      </c>
      <c r="J3360" s="41">
        <v>10.812999999999999</v>
      </c>
      <c r="M3360" s="41" t="s">
        <v>24</v>
      </c>
      <c r="N3360" s="41">
        <v>2.7032499999999997</v>
      </c>
      <c r="O3360" s="41">
        <v>2.7032499999999997</v>
      </c>
      <c r="P3360" s="41">
        <v>0</v>
      </c>
      <c r="R3360" s="38">
        <v>0.25</v>
      </c>
      <c r="S3360" s="5"/>
      <c r="T3360" s="1" t="s">
        <v>11319</v>
      </c>
    </row>
    <row r="3361" spans="1:20" x14ac:dyDescent="0.25">
      <c r="A3361" t="s">
        <v>11318</v>
      </c>
      <c r="C3361" t="s">
        <v>10722</v>
      </c>
      <c r="E3361" s="2">
        <v>44377</v>
      </c>
      <c r="F3361">
        <v>2021</v>
      </c>
      <c r="G3361" t="s">
        <v>6392</v>
      </c>
      <c r="H3361" t="s">
        <v>9218</v>
      </c>
      <c r="I3361" s="40" t="s">
        <v>9234</v>
      </c>
      <c r="J3361" s="41">
        <v>109.51802000000001</v>
      </c>
      <c r="M3361" s="41" t="s">
        <v>25</v>
      </c>
      <c r="N3361" s="41">
        <v>54.759010000000004</v>
      </c>
      <c r="O3361" s="41">
        <v>0</v>
      </c>
      <c r="P3361" s="41">
        <v>54.759010000000004</v>
      </c>
      <c r="S3361" s="5"/>
      <c r="T3361" s="1" t="s">
        <v>11321</v>
      </c>
    </row>
    <row r="3362" spans="1:20" x14ac:dyDescent="0.25">
      <c r="A3362" t="s">
        <v>11318</v>
      </c>
      <c r="C3362" t="s">
        <v>10949</v>
      </c>
      <c r="E3362" s="2">
        <v>44389</v>
      </c>
      <c r="F3362">
        <v>2021</v>
      </c>
      <c r="G3362" t="s">
        <v>9292</v>
      </c>
      <c r="H3362" t="s">
        <v>9224</v>
      </c>
      <c r="I3362" s="40" t="s">
        <v>9225</v>
      </c>
      <c r="J3362" s="41">
        <v>94.616000000000014</v>
      </c>
      <c r="M3362" s="41" t="s">
        <v>24</v>
      </c>
      <c r="N3362" s="41">
        <v>28.384800000000002</v>
      </c>
      <c r="O3362" s="41">
        <v>28.384800000000002</v>
      </c>
      <c r="P3362" s="41">
        <v>0</v>
      </c>
      <c r="S3362" s="5"/>
      <c r="T3362" s="1" t="s">
        <v>11321</v>
      </c>
    </row>
    <row r="3363" spans="1:20" x14ac:dyDescent="0.25">
      <c r="A3363" t="s">
        <v>11318</v>
      </c>
      <c r="C3363" t="s">
        <v>10949</v>
      </c>
      <c r="E3363" s="2">
        <v>44389</v>
      </c>
      <c r="F3363">
        <v>2021</v>
      </c>
      <c r="G3363" t="s">
        <v>9276</v>
      </c>
      <c r="H3363" t="s">
        <v>9224</v>
      </c>
      <c r="I3363" s="40" t="s">
        <v>9225</v>
      </c>
      <c r="J3363" s="41">
        <v>23.654000000000003</v>
      </c>
      <c r="M3363" s="41" t="s">
        <v>24</v>
      </c>
      <c r="N3363" s="41">
        <v>7.0962000000000005</v>
      </c>
      <c r="O3363" s="41">
        <v>7.0962000000000005</v>
      </c>
      <c r="P3363" s="41">
        <v>0</v>
      </c>
      <c r="S3363" s="5"/>
      <c r="T3363" s="1" t="s">
        <v>11321</v>
      </c>
    </row>
    <row r="3364" spans="1:20" x14ac:dyDescent="0.25">
      <c r="A3364" t="s">
        <v>11318</v>
      </c>
      <c r="C3364" t="s">
        <v>10743</v>
      </c>
      <c r="E3364" s="2">
        <v>44544</v>
      </c>
      <c r="F3364">
        <v>2021</v>
      </c>
      <c r="G3364" t="s">
        <v>9292</v>
      </c>
      <c r="H3364" t="s">
        <v>318</v>
      </c>
      <c r="I3364" s="40" t="s">
        <v>9225</v>
      </c>
      <c r="J3364" s="41">
        <v>67.886980000000008</v>
      </c>
      <c r="M3364" s="41" t="s">
        <v>24</v>
      </c>
      <c r="N3364" s="41">
        <v>8.5154400000000017</v>
      </c>
      <c r="O3364" s="41">
        <v>8.5154400000000017</v>
      </c>
      <c r="P3364" s="41">
        <v>0</v>
      </c>
      <c r="S3364" s="5"/>
      <c r="T3364" s="1" t="s">
        <v>11321</v>
      </c>
    </row>
    <row r="3365" spans="1:20" x14ac:dyDescent="0.25">
      <c r="A3365" t="s">
        <v>11318</v>
      </c>
      <c r="C3365" t="s">
        <v>9580</v>
      </c>
      <c r="E3365" s="2">
        <v>45104</v>
      </c>
      <c r="F3365">
        <v>2023</v>
      </c>
      <c r="G3365" t="s">
        <v>768</v>
      </c>
      <c r="H3365" t="s">
        <v>9452</v>
      </c>
      <c r="I3365" s="40" t="s">
        <v>84</v>
      </c>
      <c r="J3365" s="41">
        <v>19.4634</v>
      </c>
      <c r="M3365" s="41" t="s">
        <v>24</v>
      </c>
      <c r="N3365" s="41">
        <v>19.4634</v>
      </c>
      <c r="O3365" s="41">
        <v>19.4634</v>
      </c>
      <c r="P3365" s="41">
        <v>0</v>
      </c>
      <c r="R3365" s="38">
        <v>1</v>
      </c>
      <c r="S3365" s="5"/>
      <c r="T3365" s="1" t="s">
        <v>11319</v>
      </c>
    </row>
    <row r="3366" spans="1:20" x14ac:dyDescent="0.25">
      <c r="A3366" t="s">
        <v>11318</v>
      </c>
      <c r="C3366" t="s">
        <v>10189</v>
      </c>
      <c r="E3366" s="2">
        <v>44580</v>
      </c>
      <c r="F3366">
        <v>2022</v>
      </c>
      <c r="G3366" t="s">
        <v>9243</v>
      </c>
      <c r="H3366" t="s">
        <v>9218</v>
      </c>
      <c r="I3366" s="40" t="s">
        <v>9262</v>
      </c>
      <c r="J3366" s="41">
        <v>36.854999999999997</v>
      </c>
      <c r="M3366" s="41" t="s">
        <v>24</v>
      </c>
      <c r="N3366" s="41">
        <v>36.854999999999997</v>
      </c>
      <c r="O3366" s="41">
        <v>36.854999999999997</v>
      </c>
      <c r="P3366" s="41">
        <v>0</v>
      </c>
      <c r="S3366" s="5"/>
      <c r="T3366" s="1" t="s">
        <v>11320</v>
      </c>
    </row>
    <row r="3367" spans="1:20" x14ac:dyDescent="0.25">
      <c r="A3367" t="s">
        <v>11318</v>
      </c>
      <c r="C3367" t="s">
        <v>9684</v>
      </c>
      <c r="E3367" s="2">
        <v>45250</v>
      </c>
      <c r="F3367">
        <v>2023</v>
      </c>
      <c r="G3367" t="s">
        <v>4726</v>
      </c>
      <c r="H3367" t="s">
        <v>9218</v>
      </c>
      <c r="I3367" s="40" t="s">
        <v>84</v>
      </c>
      <c r="J3367" s="41">
        <v>216.26</v>
      </c>
      <c r="M3367" s="41" t="s">
        <v>25</v>
      </c>
      <c r="N3367" s="41">
        <v>6.898693999999999</v>
      </c>
      <c r="O3367" s="41">
        <v>0</v>
      </c>
      <c r="P3367" s="41">
        <v>6.898693999999999</v>
      </c>
      <c r="R3367" s="38">
        <v>3.1899999999999998E-2</v>
      </c>
      <c r="S3367" s="5"/>
      <c r="T3367" s="1" t="s">
        <v>11319</v>
      </c>
    </row>
    <row r="3368" spans="1:20" x14ac:dyDescent="0.25">
      <c r="A3368" t="s">
        <v>11318</v>
      </c>
      <c r="C3368" t="s">
        <v>9680</v>
      </c>
      <c r="E3368" s="2">
        <v>45091</v>
      </c>
      <c r="F3368">
        <v>2023</v>
      </c>
      <c r="G3368" t="s">
        <v>4726</v>
      </c>
      <c r="H3368" t="s">
        <v>9218</v>
      </c>
      <c r="I3368" s="40" t="s">
        <v>84</v>
      </c>
      <c r="J3368" s="41">
        <v>648.78</v>
      </c>
      <c r="M3368" s="41" t="s">
        <v>72</v>
      </c>
      <c r="N3368" s="41">
        <v>20.177057999999999</v>
      </c>
      <c r="O3368" s="41">
        <v>0.64877999999999991</v>
      </c>
      <c r="P3368" s="41">
        <v>19.528277999999997</v>
      </c>
      <c r="R3368" s="38">
        <v>3.1099999999999999E-2</v>
      </c>
      <c r="S3368" s="5"/>
      <c r="T3368" s="1" t="s">
        <v>11319</v>
      </c>
    </row>
    <row r="3369" spans="1:20" x14ac:dyDescent="0.25">
      <c r="A3369" t="s">
        <v>11318</v>
      </c>
      <c r="C3369" t="s">
        <v>10115</v>
      </c>
      <c r="E3369" s="2">
        <v>44852</v>
      </c>
      <c r="F3369">
        <v>2022</v>
      </c>
      <c r="G3369" t="s">
        <v>4726</v>
      </c>
      <c r="H3369" t="s">
        <v>9218</v>
      </c>
      <c r="I3369" s="40" t="s">
        <v>9237</v>
      </c>
      <c r="J3369" s="41">
        <v>10.003499999999999</v>
      </c>
      <c r="M3369" s="41" t="s">
        <v>72</v>
      </c>
      <c r="N3369" s="41">
        <v>8.2134</v>
      </c>
      <c r="O3369" s="41">
        <v>4.1067</v>
      </c>
      <c r="P3369" s="41">
        <v>4.1067</v>
      </c>
      <c r="S3369" s="5"/>
      <c r="T3369" s="1" t="s">
        <v>11320</v>
      </c>
    </row>
    <row r="3370" spans="1:20" x14ac:dyDescent="0.25">
      <c r="A3370" t="s">
        <v>11318</v>
      </c>
      <c r="C3370" t="s">
        <v>10198</v>
      </c>
      <c r="E3370" s="2">
        <v>44914</v>
      </c>
      <c r="F3370">
        <v>2022</v>
      </c>
      <c r="G3370" t="s">
        <v>4726</v>
      </c>
      <c r="H3370" t="s">
        <v>9218</v>
      </c>
      <c r="I3370" s="40" t="s">
        <v>361</v>
      </c>
      <c r="J3370" s="41">
        <v>130.15079999999998</v>
      </c>
      <c r="M3370" s="41" t="s">
        <v>24</v>
      </c>
      <c r="N3370" s="41">
        <v>9.1610999999999994</v>
      </c>
      <c r="O3370" s="41">
        <v>9.1610999999999994</v>
      </c>
      <c r="P3370" s="41">
        <v>0</v>
      </c>
      <c r="S3370" s="5"/>
      <c r="T3370" s="1" t="s">
        <v>11320</v>
      </c>
    </row>
    <row r="3371" spans="1:20" x14ac:dyDescent="0.25">
      <c r="A3371" t="s">
        <v>11318</v>
      </c>
      <c r="C3371" t="s">
        <v>10121</v>
      </c>
      <c r="E3371" s="2">
        <v>44914</v>
      </c>
      <c r="F3371">
        <v>2022</v>
      </c>
      <c r="G3371" t="s">
        <v>4726</v>
      </c>
      <c r="H3371" t="s">
        <v>9229</v>
      </c>
      <c r="I3371" s="40" t="s">
        <v>84</v>
      </c>
      <c r="J3371" s="41">
        <v>52.65</v>
      </c>
      <c r="M3371" s="41" t="s">
        <v>25</v>
      </c>
      <c r="N3371" s="41">
        <v>0.52649999999999997</v>
      </c>
      <c r="O3371" s="41">
        <v>0</v>
      </c>
      <c r="P3371" s="41">
        <v>0.52649999999999997</v>
      </c>
      <c r="S3371" s="5"/>
      <c r="T3371" s="1" t="s">
        <v>11320</v>
      </c>
    </row>
    <row r="3372" spans="1:20" x14ac:dyDescent="0.25">
      <c r="A3372" t="s">
        <v>11318</v>
      </c>
      <c r="C3372" t="s">
        <v>9287</v>
      </c>
      <c r="E3372" s="2">
        <v>45251</v>
      </c>
      <c r="F3372">
        <v>2023</v>
      </c>
      <c r="G3372" t="s">
        <v>9276</v>
      </c>
      <c r="H3372" t="s">
        <v>9218</v>
      </c>
      <c r="I3372" s="40" t="s">
        <v>9256</v>
      </c>
      <c r="J3372" s="41">
        <v>108.13</v>
      </c>
      <c r="M3372" s="41" t="s">
        <v>24</v>
      </c>
      <c r="N3372" s="41">
        <v>104.38870199999999</v>
      </c>
      <c r="O3372" s="41">
        <v>104.38870199999999</v>
      </c>
      <c r="P3372" s="41">
        <v>0</v>
      </c>
      <c r="R3372" s="38">
        <v>0.96540000000000004</v>
      </c>
      <c r="S3372" s="5"/>
      <c r="T3372" s="1" t="s">
        <v>11319</v>
      </c>
    </row>
    <row r="3373" spans="1:20" x14ac:dyDescent="0.25">
      <c r="A3373" t="s">
        <v>11318</v>
      </c>
      <c r="C3373" t="s">
        <v>9927</v>
      </c>
      <c r="E3373" s="2">
        <v>45282</v>
      </c>
      <c r="F3373">
        <v>2023</v>
      </c>
      <c r="G3373" t="s">
        <v>8761</v>
      </c>
      <c r="H3373" t="s">
        <v>9229</v>
      </c>
      <c r="I3373" s="40" t="s">
        <v>9237</v>
      </c>
      <c r="J3373" s="41">
        <v>160.03499511999999</v>
      </c>
      <c r="M3373" s="41" t="s">
        <v>72</v>
      </c>
      <c r="N3373" s="41">
        <v>30.470663070847998</v>
      </c>
      <c r="O3373" s="41">
        <v>20.356451379263998</v>
      </c>
      <c r="P3373" s="41">
        <v>10.114211691584</v>
      </c>
      <c r="R3373" s="38">
        <v>0.19040000000000001</v>
      </c>
      <c r="S3373" s="5"/>
      <c r="T3373" s="1" t="s">
        <v>11319</v>
      </c>
    </row>
    <row r="3374" spans="1:20" x14ac:dyDescent="0.25">
      <c r="A3374" t="s">
        <v>11318</v>
      </c>
      <c r="C3374" t="s">
        <v>9927</v>
      </c>
      <c r="E3374" s="2">
        <v>45282</v>
      </c>
      <c r="F3374">
        <v>2023</v>
      </c>
      <c r="G3374" t="s">
        <v>8761</v>
      </c>
      <c r="H3374" t="s">
        <v>9229</v>
      </c>
      <c r="I3374" s="40" t="s">
        <v>9357</v>
      </c>
      <c r="J3374" s="41">
        <v>25.9512</v>
      </c>
      <c r="M3374" s="41" t="s">
        <v>72</v>
      </c>
      <c r="N3374" s="41">
        <v>4.9411084800000005</v>
      </c>
      <c r="O3374" s="41">
        <v>3.3009926399999996</v>
      </c>
      <c r="P3374" s="41">
        <v>1.6401158399999998</v>
      </c>
      <c r="R3374" s="38">
        <v>0.19040000000000001</v>
      </c>
      <c r="S3374" s="5"/>
      <c r="T3374" s="1" t="s">
        <v>11319</v>
      </c>
    </row>
    <row r="3375" spans="1:20" x14ac:dyDescent="0.25">
      <c r="A3375" t="s">
        <v>11318</v>
      </c>
      <c r="C3375" t="s">
        <v>9927</v>
      </c>
      <c r="E3375" s="2">
        <v>45282</v>
      </c>
      <c r="F3375">
        <v>2023</v>
      </c>
      <c r="G3375" t="s">
        <v>8761</v>
      </c>
      <c r="H3375" t="s">
        <v>9229</v>
      </c>
      <c r="I3375" s="40" t="s">
        <v>9240</v>
      </c>
      <c r="J3375" s="41">
        <v>25.9512</v>
      </c>
      <c r="M3375" s="41" t="s">
        <v>72</v>
      </c>
      <c r="N3375" s="41">
        <v>4.9411084800000005</v>
      </c>
      <c r="O3375" s="41">
        <v>3.3009926399999996</v>
      </c>
      <c r="P3375" s="41">
        <v>1.6401158399999998</v>
      </c>
      <c r="R3375" s="38">
        <v>0.19040000000000001</v>
      </c>
      <c r="S3375" s="5"/>
      <c r="T3375" s="1" t="s">
        <v>11319</v>
      </c>
    </row>
    <row r="3376" spans="1:20" x14ac:dyDescent="0.25">
      <c r="A3376" t="s">
        <v>11318</v>
      </c>
      <c r="C3376" t="s">
        <v>9927</v>
      </c>
      <c r="E3376" s="2">
        <v>45282</v>
      </c>
      <c r="F3376">
        <v>2023</v>
      </c>
      <c r="G3376" t="s">
        <v>8761</v>
      </c>
      <c r="H3376" t="s">
        <v>9229</v>
      </c>
      <c r="I3376" s="40" t="s">
        <v>9234</v>
      </c>
      <c r="J3376" s="41">
        <v>4.3226048799999992</v>
      </c>
      <c r="M3376" s="41" t="s">
        <v>72</v>
      </c>
      <c r="N3376" s="41">
        <v>0.82302396915199993</v>
      </c>
      <c r="O3376" s="41">
        <v>0.54983534073599993</v>
      </c>
      <c r="P3376" s="41">
        <v>0.27318862841599995</v>
      </c>
      <c r="R3376" s="38">
        <v>0.19040000000000001</v>
      </c>
      <c r="S3376" s="5"/>
      <c r="T3376" s="1" t="s">
        <v>11319</v>
      </c>
    </row>
    <row r="3377" spans="1:20" x14ac:dyDescent="0.25">
      <c r="A3377" t="s">
        <v>11318</v>
      </c>
      <c r="C3377" t="s">
        <v>10899</v>
      </c>
      <c r="E3377" s="2">
        <v>44405</v>
      </c>
      <c r="F3377">
        <v>2021</v>
      </c>
      <c r="G3377" t="s">
        <v>9292</v>
      </c>
      <c r="H3377" t="s">
        <v>9224</v>
      </c>
      <c r="I3377" s="40" t="s">
        <v>9225</v>
      </c>
      <c r="J3377" s="41">
        <v>20.105900000000002</v>
      </c>
      <c r="M3377" s="41" t="s">
        <v>24</v>
      </c>
      <c r="N3377" s="41">
        <v>3.0750200000000003</v>
      </c>
      <c r="O3377" s="41">
        <v>3.0750200000000003</v>
      </c>
      <c r="P3377" s="41">
        <v>0</v>
      </c>
      <c r="S3377" s="5"/>
      <c r="T3377" s="1" t="s">
        <v>11321</v>
      </c>
    </row>
    <row r="3378" spans="1:20" x14ac:dyDescent="0.25">
      <c r="A3378" t="s">
        <v>11318</v>
      </c>
      <c r="C3378" t="s">
        <v>10899</v>
      </c>
      <c r="E3378" s="2">
        <v>44405</v>
      </c>
      <c r="F3378">
        <v>2021</v>
      </c>
      <c r="G3378" t="s">
        <v>9276</v>
      </c>
      <c r="H3378" t="s">
        <v>9224</v>
      </c>
      <c r="I3378" s="40" t="s">
        <v>9225</v>
      </c>
      <c r="J3378" s="41">
        <v>3.5481000000000003</v>
      </c>
      <c r="M3378" s="41" t="s">
        <v>24</v>
      </c>
      <c r="N3378" s="41">
        <v>0.59135000000000004</v>
      </c>
      <c r="O3378" s="41">
        <v>0.59135000000000004</v>
      </c>
      <c r="P3378" s="41">
        <v>0</v>
      </c>
      <c r="S3378" s="5"/>
      <c r="T3378" s="1" t="s">
        <v>11321</v>
      </c>
    </row>
    <row r="3379" spans="1:20" x14ac:dyDescent="0.25">
      <c r="A3379" t="s">
        <v>11318</v>
      </c>
      <c r="C3379" t="s">
        <v>9830</v>
      </c>
      <c r="E3379" s="2">
        <v>45287</v>
      </c>
      <c r="F3379">
        <v>2023</v>
      </c>
      <c r="G3379" t="s">
        <v>9426</v>
      </c>
      <c r="H3379" t="s">
        <v>9218</v>
      </c>
      <c r="I3379" s="40" t="s">
        <v>141</v>
      </c>
      <c r="J3379" s="41">
        <v>540.65</v>
      </c>
      <c r="M3379" s="41" t="s">
        <v>24</v>
      </c>
      <c r="N3379" s="41">
        <v>540.65</v>
      </c>
      <c r="O3379" s="41">
        <v>540.65</v>
      </c>
      <c r="P3379" s="41">
        <v>0</v>
      </c>
      <c r="R3379" s="38">
        <v>1</v>
      </c>
      <c r="S3379" s="5"/>
      <c r="T3379" s="1" t="s">
        <v>11319</v>
      </c>
    </row>
    <row r="3380" spans="1:20" x14ac:dyDescent="0.25">
      <c r="A3380" t="s">
        <v>11318</v>
      </c>
      <c r="C3380" t="s">
        <v>10239</v>
      </c>
      <c r="E3380" s="2">
        <v>44917</v>
      </c>
      <c r="F3380">
        <v>2022</v>
      </c>
      <c r="G3380" t="s">
        <v>7066</v>
      </c>
      <c r="H3380" t="s">
        <v>9229</v>
      </c>
      <c r="I3380" s="40" t="s">
        <v>9256</v>
      </c>
      <c r="J3380" s="41">
        <v>36.328499999999998</v>
      </c>
      <c r="M3380" s="41" t="s">
        <v>72</v>
      </c>
      <c r="N3380" s="41">
        <v>20.322900000000001</v>
      </c>
      <c r="O3380" s="41">
        <v>19.585799999999999</v>
      </c>
      <c r="P3380" s="41">
        <v>0.73709999999999987</v>
      </c>
      <c r="S3380" s="5"/>
      <c r="T3380" s="1" t="s">
        <v>11320</v>
      </c>
    </row>
    <row r="3381" spans="1:20" x14ac:dyDescent="0.25">
      <c r="A3381" t="s">
        <v>11318</v>
      </c>
      <c r="C3381" t="s">
        <v>10297</v>
      </c>
      <c r="E3381" s="2">
        <v>44879</v>
      </c>
      <c r="F3381">
        <v>2022</v>
      </c>
      <c r="G3381" t="s">
        <v>7066</v>
      </c>
      <c r="H3381" t="s">
        <v>9229</v>
      </c>
      <c r="I3381" s="40" t="s">
        <v>9256</v>
      </c>
      <c r="J3381" s="41">
        <v>78.553799999999995</v>
      </c>
      <c r="M3381" s="41" t="s">
        <v>72</v>
      </c>
      <c r="N3381" s="41">
        <v>56.861999999999995</v>
      </c>
      <c r="O3381" s="41">
        <v>17.163899999999998</v>
      </c>
      <c r="P3381" s="41">
        <v>39.698100000000004</v>
      </c>
      <c r="S3381" s="5"/>
      <c r="T3381" s="1" t="s">
        <v>11320</v>
      </c>
    </row>
    <row r="3382" spans="1:20" x14ac:dyDescent="0.25">
      <c r="A3382" t="s">
        <v>11318</v>
      </c>
      <c r="C3382" t="s">
        <v>10158</v>
      </c>
      <c r="E3382" s="2">
        <v>44911</v>
      </c>
      <c r="F3382">
        <v>2022</v>
      </c>
      <c r="G3382" t="s">
        <v>7066</v>
      </c>
      <c r="H3382" t="s">
        <v>9218</v>
      </c>
      <c r="I3382" s="40" t="s">
        <v>84</v>
      </c>
      <c r="J3382" s="41">
        <v>421.2</v>
      </c>
      <c r="M3382" s="41" t="s">
        <v>25</v>
      </c>
      <c r="N3382" s="41">
        <v>21.06</v>
      </c>
      <c r="O3382" s="41">
        <v>0</v>
      </c>
      <c r="P3382" s="41">
        <v>21.06</v>
      </c>
      <c r="S3382" s="5"/>
      <c r="T3382" s="1" t="s">
        <v>11320</v>
      </c>
    </row>
    <row r="3383" spans="1:20" x14ac:dyDescent="0.25">
      <c r="A3383" t="s">
        <v>11318</v>
      </c>
      <c r="C3383" t="s">
        <v>10970</v>
      </c>
      <c r="E3383" s="2">
        <v>44547</v>
      </c>
      <c r="F3383">
        <v>2021</v>
      </c>
      <c r="G3383" t="s">
        <v>7066</v>
      </c>
      <c r="H3383" t="s">
        <v>9218</v>
      </c>
      <c r="I3383" s="40" t="s">
        <v>84</v>
      </c>
      <c r="J3383" s="41">
        <v>236.54000000000002</v>
      </c>
      <c r="M3383" s="41" t="s">
        <v>25</v>
      </c>
      <c r="N3383" s="41">
        <v>11.827000000000002</v>
      </c>
      <c r="O3383" s="41">
        <v>0</v>
      </c>
      <c r="P3383" s="41">
        <v>11.827000000000002</v>
      </c>
      <c r="S3383" s="5"/>
      <c r="T3383" s="1" t="s">
        <v>11321</v>
      </c>
    </row>
    <row r="3384" spans="1:20" x14ac:dyDescent="0.25">
      <c r="A3384" t="s">
        <v>11318</v>
      </c>
      <c r="C3384" t="s">
        <v>10104</v>
      </c>
      <c r="E3384" s="2">
        <v>44617</v>
      </c>
      <c r="F3384">
        <v>2022</v>
      </c>
      <c r="G3384" t="s">
        <v>7066</v>
      </c>
      <c r="H3384" t="s">
        <v>9218</v>
      </c>
      <c r="I3384" s="40" t="s">
        <v>84</v>
      </c>
      <c r="J3384" s="41">
        <v>263.25</v>
      </c>
      <c r="M3384" s="41" t="s">
        <v>25</v>
      </c>
      <c r="N3384" s="41">
        <v>13.478400000000001</v>
      </c>
      <c r="O3384" s="41">
        <v>0</v>
      </c>
      <c r="P3384" s="41">
        <v>13.478400000000001</v>
      </c>
      <c r="S3384" s="5"/>
      <c r="T3384" s="1" t="s">
        <v>11320</v>
      </c>
    </row>
    <row r="3385" spans="1:20" x14ac:dyDescent="0.25">
      <c r="A3385" t="s">
        <v>11318</v>
      </c>
      <c r="C3385" t="s">
        <v>9981</v>
      </c>
      <c r="E3385" s="2">
        <v>45281</v>
      </c>
      <c r="F3385">
        <v>2023</v>
      </c>
      <c r="G3385" t="s">
        <v>7066</v>
      </c>
      <c r="H3385" t="s">
        <v>9218</v>
      </c>
      <c r="I3385" s="40" t="s">
        <v>84</v>
      </c>
      <c r="J3385" s="41">
        <v>486.58499999999998</v>
      </c>
      <c r="M3385" s="41" t="s">
        <v>25</v>
      </c>
      <c r="N3385" s="41">
        <v>38.9268</v>
      </c>
      <c r="O3385" s="41">
        <v>0</v>
      </c>
      <c r="P3385" s="41">
        <v>38.9268</v>
      </c>
      <c r="R3385" s="38">
        <v>0.08</v>
      </c>
      <c r="S3385" s="5"/>
      <c r="T3385" s="1" t="s">
        <v>11319</v>
      </c>
    </row>
    <row r="3386" spans="1:20" x14ac:dyDescent="0.25">
      <c r="A3386" t="s">
        <v>11318</v>
      </c>
      <c r="C3386" t="s">
        <v>10962</v>
      </c>
      <c r="E3386" s="2">
        <v>44497</v>
      </c>
      <c r="F3386">
        <v>2021</v>
      </c>
      <c r="G3386" t="s">
        <v>7066</v>
      </c>
      <c r="H3386" t="s">
        <v>9218</v>
      </c>
      <c r="I3386" s="40" t="s">
        <v>84</v>
      </c>
      <c r="J3386" s="41">
        <v>283.84800000000001</v>
      </c>
      <c r="M3386" s="41" t="s">
        <v>25</v>
      </c>
      <c r="N3386" s="41">
        <v>12.536620000000001</v>
      </c>
      <c r="O3386" s="41">
        <v>0</v>
      </c>
      <c r="P3386" s="41">
        <v>12.536620000000001</v>
      </c>
      <c r="S3386" s="5"/>
      <c r="T3386" s="1" t="s">
        <v>11321</v>
      </c>
    </row>
    <row r="3387" spans="1:20" x14ac:dyDescent="0.25">
      <c r="A3387" t="s">
        <v>11318</v>
      </c>
      <c r="C3387" t="s">
        <v>10332</v>
      </c>
      <c r="E3387" s="2">
        <v>44918</v>
      </c>
      <c r="F3387">
        <v>2022</v>
      </c>
      <c r="G3387" t="s">
        <v>7066</v>
      </c>
      <c r="H3387" t="s">
        <v>9218</v>
      </c>
      <c r="I3387" s="40" t="s">
        <v>84</v>
      </c>
      <c r="J3387" s="41">
        <v>231.66</v>
      </c>
      <c r="M3387" s="41" t="s">
        <v>25</v>
      </c>
      <c r="N3387" s="41">
        <v>13.899599999999998</v>
      </c>
      <c r="O3387" s="41">
        <v>0</v>
      </c>
      <c r="P3387" s="41">
        <v>13.899599999999998</v>
      </c>
      <c r="S3387" s="5"/>
      <c r="T3387" s="1" t="s">
        <v>11320</v>
      </c>
    </row>
    <row r="3388" spans="1:20" x14ac:dyDescent="0.25">
      <c r="A3388" t="s">
        <v>11318</v>
      </c>
      <c r="C3388" t="s">
        <v>10859</v>
      </c>
      <c r="E3388" s="2">
        <v>44372</v>
      </c>
      <c r="F3388">
        <v>2021</v>
      </c>
      <c r="G3388" t="s">
        <v>9228</v>
      </c>
      <c r="H3388" t="s">
        <v>9224</v>
      </c>
      <c r="I3388" s="40" t="s">
        <v>141</v>
      </c>
      <c r="J3388" s="41">
        <v>22.234760000000001</v>
      </c>
      <c r="M3388" s="41" t="s">
        <v>24</v>
      </c>
      <c r="N3388" s="41">
        <v>22.234760000000001</v>
      </c>
      <c r="O3388" s="41">
        <v>22.234760000000001</v>
      </c>
      <c r="P3388" s="41">
        <v>0</v>
      </c>
      <c r="S3388" s="5"/>
      <c r="T3388" s="1" t="s">
        <v>11321</v>
      </c>
    </row>
    <row r="3389" spans="1:20" x14ac:dyDescent="0.25">
      <c r="A3389" t="s">
        <v>11318</v>
      </c>
      <c r="C3389" t="s">
        <v>10859</v>
      </c>
      <c r="E3389" s="2">
        <v>44372</v>
      </c>
      <c r="F3389">
        <v>2021</v>
      </c>
      <c r="G3389" t="s">
        <v>9276</v>
      </c>
      <c r="H3389" t="s">
        <v>9224</v>
      </c>
      <c r="I3389" s="40" t="s">
        <v>141</v>
      </c>
      <c r="J3389" s="41">
        <v>66.586010000000002</v>
      </c>
      <c r="M3389" s="41" t="s">
        <v>24</v>
      </c>
      <c r="N3389" s="41">
        <v>66.586010000000002</v>
      </c>
      <c r="O3389" s="41">
        <v>66.586010000000002</v>
      </c>
      <c r="P3389" s="41">
        <v>0</v>
      </c>
      <c r="S3389" s="5"/>
      <c r="T3389" s="1" t="s">
        <v>11321</v>
      </c>
    </row>
    <row r="3390" spans="1:20" x14ac:dyDescent="0.25">
      <c r="A3390" t="s">
        <v>11318</v>
      </c>
      <c r="C3390" t="s">
        <v>9923</v>
      </c>
      <c r="E3390" s="2">
        <v>45195</v>
      </c>
      <c r="F3390">
        <v>2023</v>
      </c>
      <c r="G3390" t="s">
        <v>9243</v>
      </c>
      <c r="H3390" t="s">
        <v>9224</v>
      </c>
      <c r="I3390" s="40" t="s">
        <v>9225</v>
      </c>
      <c r="J3390" s="41">
        <v>22.382909999999999</v>
      </c>
      <c r="M3390" s="41" t="s">
        <v>24</v>
      </c>
      <c r="N3390" s="41">
        <v>0.22382909999999998</v>
      </c>
      <c r="O3390" s="41">
        <v>0.22382909999999998</v>
      </c>
      <c r="P3390" s="41">
        <v>0</v>
      </c>
      <c r="R3390" s="38">
        <v>0.01</v>
      </c>
      <c r="S3390" s="5"/>
      <c r="T3390" s="1" t="s">
        <v>11319</v>
      </c>
    </row>
    <row r="3391" spans="1:20" x14ac:dyDescent="0.25">
      <c r="A3391" t="s">
        <v>11318</v>
      </c>
      <c r="C3391" t="s">
        <v>9923</v>
      </c>
      <c r="E3391" s="2">
        <v>45195</v>
      </c>
      <c r="F3391">
        <v>2023</v>
      </c>
      <c r="G3391" t="s">
        <v>9243</v>
      </c>
      <c r="H3391" t="s">
        <v>9224</v>
      </c>
      <c r="I3391" s="40" t="s">
        <v>9225</v>
      </c>
      <c r="J3391" s="41">
        <v>21.625999999999998</v>
      </c>
      <c r="M3391" s="41" t="s">
        <v>24</v>
      </c>
      <c r="N3391" s="41">
        <v>0.21626000000000001</v>
      </c>
      <c r="O3391" s="41">
        <v>0.21626000000000001</v>
      </c>
      <c r="P3391" s="41">
        <v>0</v>
      </c>
      <c r="R3391" s="38">
        <v>0.01</v>
      </c>
      <c r="S3391" s="5"/>
      <c r="T3391" s="1" t="s">
        <v>11319</v>
      </c>
    </row>
    <row r="3392" spans="1:20" x14ac:dyDescent="0.25">
      <c r="A3392" t="s">
        <v>11318</v>
      </c>
      <c r="C3392" t="s">
        <v>10041</v>
      </c>
      <c r="E3392" s="2">
        <v>44910</v>
      </c>
      <c r="F3392">
        <v>2022</v>
      </c>
      <c r="G3392" t="s">
        <v>9243</v>
      </c>
      <c r="H3392" t="s">
        <v>9224</v>
      </c>
      <c r="I3392" s="40" t="s">
        <v>9225</v>
      </c>
      <c r="J3392" s="41">
        <v>526.5</v>
      </c>
      <c r="M3392" s="41" t="s">
        <v>24</v>
      </c>
      <c r="N3392" s="41">
        <v>105.3</v>
      </c>
      <c r="O3392" s="41">
        <v>105.3</v>
      </c>
      <c r="P3392" s="41">
        <v>0</v>
      </c>
      <c r="S3392" s="5"/>
      <c r="T3392" s="1" t="s">
        <v>11320</v>
      </c>
    </row>
    <row r="3393" spans="1:20" x14ac:dyDescent="0.25">
      <c r="A3393" t="s">
        <v>11318</v>
      </c>
      <c r="C3393" t="s">
        <v>10041</v>
      </c>
      <c r="E3393" s="2">
        <v>45274</v>
      </c>
      <c r="F3393">
        <v>2023</v>
      </c>
      <c r="G3393" t="s">
        <v>9243</v>
      </c>
      <c r="H3393" t="s">
        <v>9224</v>
      </c>
      <c r="I3393" s="40" t="s">
        <v>9225</v>
      </c>
      <c r="J3393" s="41">
        <v>10.056089999999999</v>
      </c>
      <c r="M3393" s="41" t="s">
        <v>24</v>
      </c>
      <c r="N3393" s="41">
        <v>2.011218</v>
      </c>
      <c r="O3393" s="41">
        <v>2.011218</v>
      </c>
      <c r="P3393" s="41">
        <v>0</v>
      </c>
      <c r="R3393" s="38">
        <v>0.2</v>
      </c>
      <c r="S3393" s="5"/>
      <c r="T3393" s="1" t="s">
        <v>11319</v>
      </c>
    </row>
    <row r="3394" spans="1:20" x14ac:dyDescent="0.25">
      <c r="A3394" t="s">
        <v>11318</v>
      </c>
      <c r="C3394" t="s">
        <v>10738</v>
      </c>
      <c r="E3394" s="2">
        <v>44273</v>
      </c>
      <c r="F3394">
        <v>2021</v>
      </c>
      <c r="G3394" t="s">
        <v>9243</v>
      </c>
      <c r="H3394" t="s">
        <v>318</v>
      </c>
      <c r="I3394" s="40" t="s">
        <v>9225</v>
      </c>
      <c r="J3394" s="41">
        <v>354.81</v>
      </c>
      <c r="M3394" s="41" t="s">
        <v>24</v>
      </c>
      <c r="N3394" s="41">
        <v>1.7740500000000001</v>
      </c>
      <c r="O3394" s="41">
        <v>1.7740500000000001</v>
      </c>
      <c r="P3394" s="41">
        <v>0</v>
      </c>
      <c r="S3394" s="5"/>
      <c r="T3394" s="1" t="s">
        <v>11321</v>
      </c>
    </row>
    <row r="3395" spans="1:20" x14ac:dyDescent="0.25">
      <c r="A3395" t="s">
        <v>11318</v>
      </c>
      <c r="C3395" t="s">
        <v>9925</v>
      </c>
      <c r="E3395" s="2">
        <v>45195</v>
      </c>
      <c r="F3395">
        <v>2023</v>
      </c>
      <c r="G3395" t="s">
        <v>9243</v>
      </c>
      <c r="H3395" t="s">
        <v>9224</v>
      </c>
      <c r="I3395" s="40" t="s">
        <v>9225</v>
      </c>
      <c r="J3395" s="41">
        <v>325.79568999999998</v>
      </c>
      <c r="M3395" s="41" t="s">
        <v>24</v>
      </c>
      <c r="N3395" s="41">
        <v>3.2579568999999995</v>
      </c>
      <c r="O3395" s="41">
        <v>3.2579568999999995</v>
      </c>
      <c r="P3395" s="41">
        <v>0</v>
      </c>
      <c r="R3395" s="38">
        <v>0.01</v>
      </c>
      <c r="S3395" s="5"/>
      <c r="T3395" s="1" t="s">
        <v>11319</v>
      </c>
    </row>
    <row r="3396" spans="1:20" x14ac:dyDescent="0.25">
      <c r="A3396" t="s">
        <v>11318</v>
      </c>
      <c r="C3396" t="s">
        <v>9925</v>
      </c>
      <c r="E3396" s="2">
        <v>45195</v>
      </c>
      <c r="F3396">
        <v>2023</v>
      </c>
      <c r="G3396" t="s">
        <v>9243</v>
      </c>
      <c r="H3396" t="s">
        <v>9224</v>
      </c>
      <c r="I3396" s="40" t="s">
        <v>9225</v>
      </c>
      <c r="J3396" s="41">
        <v>8.6503999999999994</v>
      </c>
      <c r="M3396" s="41" t="s">
        <v>24</v>
      </c>
      <c r="N3396" s="41">
        <v>8.6503999999999998E-2</v>
      </c>
      <c r="O3396" s="41">
        <v>8.6503999999999998E-2</v>
      </c>
      <c r="P3396" s="41">
        <v>0</v>
      </c>
      <c r="R3396" s="38">
        <v>0.01</v>
      </c>
      <c r="S3396" s="5"/>
      <c r="T3396" s="1" t="s">
        <v>11319</v>
      </c>
    </row>
    <row r="3397" spans="1:20" x14ac:dyDescent="0.25">
      <c r="A3397" t="s">
        <v>11318</v>
      </c>
      <c r="C3397" t="s">
        <v>9925</v>
      </c>
      <c r="E3397" s="2">
        <v>45274</v>
      </c>
      <c r="F3397">
        <v>2023</v>
      </c>
      <c r="G3397" t="s">
        <v>9243</v>
      </c>
      <c r="H3397" t="s">
        <v>9224</v>
      </c>
      <c r="I3397" s="40" t="s">
        <v>9225</v>
      </c>
      <c r="J3397" s="41">
        <v>206.20390999999998</v>
      </c>
      <c r="M3397" s="41" t="s">
        <v>24</v>
      </c>
      <c r="N3397" s="41">
        <v>2.0620390999999998</v>
      </c>
      <c r="O3397" s="41">
        <v>2.0620390999999998</v>
      </c>
      <c r="P3397" s="41">
        <v>0</v>
      </c>
      <c r="R3397" s="38">
        <v>0.01</v>
      </c>
      <c r="S3397" s="5"/>
      <c r="T3397" s="1" t="s">
        <v>11319</v>
      </c>
    </row>
    <row r="3398" spans="1:20" x14ac:dyDescent="0.25">
      <c r="A3398" t="s">
        <v>11318</v>
      </c>
      <c r="C3398" t="s">
        <v>10805</v>
      </c>
      <c r="E3398" s="2">
        <v>44259</v>
      </c>
      <c r="F3398">
        <v>2021</v>
      </c>
      <c r="G3398" t="s">
        <v>9228</v>
      </c>
      <c r="H3398" t="s">
        <v>9218</v>
      </c>
      <c r="I3398" s="40" t="s">
        <v>9262</v>
      </c>
      <c r="J3398" s="41">
        <v>591.35</v>
      </c>
      <c r="M3398" s="41" t="s">
        <v>24</v>
      </c>
      <c r="N3398" s="41">
        <v>591.35</v>
      </c>
      <c r="O3398" s="41">
        <v>591.35</v>
      </c>
      <c r="P3398" s="41">
        <v>0</v>
      </c>
      <c r="S3398" s="5"/>
      <c r="T3398" s="1" t="s">
        <v>11321</v>
      </c>
    </row>
    <row r="3399" spans="1:20" x14ac:dyDescent="0.25">
      <c r="A3399" t="s">
        <v>11318</v>
      </c>
      <c r="C3399" t="s">
        <v>10204</v>
      </c>
      <c r="E3399" s="2">
        <v>44659</v>
      </c>
      <c r="F3399">
        <v>2022</v>
      </c>
      <c r="G3399" t="s">
        <v>9273</v>
      </c>
      <c r="H3399" t="s">
        <v>9218</v>
      </c>
      <c r="I3399" s="40" t="s">
        <v>9234</v>
      </c>
      <c r="J3399" s="41">
        <v>31.589999999999996</v>
      </c>
      <c r="M3399" s="41" t="s">
        <v>25</v>
      </c>
      <c r="N3399" s="41">
        <v>14.004899999999999</v>
      </c>
      <c r="O3399" s="41">
        <v>0</v>
      </c>
      <c r="P3399" s="41">
        <v>14.004899999999999</v>
      </c>
      <c r="S3399" s="5"/>
      <c r="T3399" s="1" t="s">
        <v>11320</v>
      </c>
    </row>
    <row r="3400" spans="1:20" x14ac:dyDescent="0.25">
      <c r="A3400" t="s">
        <v>11318</v>
      </c>
      <c r="C3400" t="s">
        <v>9763</v>
      </c>
      <c r="E3400" s="2">
        <v>45282</v>
      </c>
      <c r="F3400">
        <v>2023</v>
      </c>
      <c r="G3400" t="s">
        <v>9276</v>
      </c>
      <c r="H3400" t="s">
        <v>9452</v>
      </c>
      <c r="I3400" s="40" t="s">
        <v>9262</v>
      </c>
      <c r="J3400" s="41">
        <v>21.625999999999998</v>
      </c>
      <c r="M3400" s="41" t="s">
        <v>24</v>
      </c>
      <c r="N3400" s="41">
        <v>21.625999999999998</v>
      </c>
      <c r="O3400" s="41">
        <v>21.625999999999998</v>
      </c>
      <c r="P3400" s="41">
        <v>0</v>
      </c>
      <c r="R3400" s="38">
        <v>1</v>
      </c>
      <c r="S3400" s="5"/>
      <c r="T3400" s="1" t="s">
        <v>11319</v>
      </c>
    </row>
    <row r="3401" spans="1:20" x14ac:dyDescent="0.25">
      <c r="A3401" t="s">
        <v>11318</v>
      </c>
      <c r="C3401" t="s">
        <v>10261</v>
      </c>
      <c r="E3401" s="2">
        <v>44916</v>
      </c>
      <c r="F3401">
        <v>2022</v>
      </c>
      <c r="G3401" t="s">
        <v>9373</v>
      </c>
      <c r="H3401" t="s">
        <v>9218</v>
      </c>
      <c r="I3401" s="40" t="s">
        <v>9262</v>
      </c>
      <c r="J3401" s="41">
        <v>144.78749999999999</v>
      </c>
      <c r="M3401" s="41" t="s">
        <v>24</v>
      </c>
      <c r="N3401" s="41">
        <v>10.108799999999999</v>
      </c>
      <c r="O3401" s="41">
        <v>10.108799999999999</v>
      </c>
      <c r="P3401" s="41">
        <v>0</v>
      </c>
      <c r="S3401" s="5"/>
      <c r="T3401" s="1" t="s">
        <v>11320</v>
      </c>
    </row>
    <row r="3402" spans="1:20" x14ac:dyDescent="0.25">
      <c r="A3402" t="s">
        <v>11318</v>
      </c>
      <c r="C3402" t="s">
        <v>10261</v>
      </c>
      <c r="E3402" s="2">
        <v>44916</v>
      </c>
      <c r="F3402">
        <v>2022</v>
      </c>
      <c r="G3402" t="s">
        <v>9276</v>
      </c>
      <c r="H3402" t="s">
        <v>9218</v>
      </c>
      <c r="I3402" s="40" t="s">
        <v>9262</v>
      </c>
      <c r="J3402" s="41">
        <v>54.229499999999994</v>
      </c>
      <c r="M3402" s="41" t="s">
        <v>24</v>
      </c>
      <c r="N3402" s="41">
        <v>3.7907999999999999</v>
      </c>
      <c r="O3402" s="41">
        <v>3.7907999999999999</v>
      </c>
      <c r="P3402" s="41">
        <v>0</v>
      </c>
      <c r="S3402" s="5"/>
      <c r="T3402" s="1" t="s">
        <v>11320</v>
      </c>
    </row>
    <row r="3403" spans="1:20" x14ac:dyDescent="0.25">
      <c r="A3403" t="s">
        <v>11318</v>
      </c>
      <c r="C3403" t="s">
        <v>10261</v>
      </c>
      <c r="E3403" s="2">
        <v>44916</v>
      </c>
      <c r="F3403">
        <v>2022</v>
      </c>
      <c r="G3403" t="s">
        <v>9279</v>
      </c>
      <c r="H3403" t="s">
        <v>9218</v>
      </c>
      <c r="I3403" s="40" t="s">
        <v>9262</v>
      </c>
      <c r="J3403" s="41">
        <v>327.483</v>
      </c>
      <c r="M3403" s="41" t="s">
        <v>24</v>
      </c>
      <c r="N3403" s="41">
        <v>22.955400000000001</v>
      </c>
      <c r="O3403" s="41">
        <v>22.955400000000001</v>
      </c>
      <c r="P3403" s="41">
        <v>0</v>
      </c>
      <c r="S3403" s="5"/>
      <c r="T3403" s="1" t="s">
        <v>11320</v>
      </c>
    </row>
    <row r="3404" spans="1:20" x14ac:dyDescent="0.25">
      <c r="A3404" t="s">
        <v>11318</v>
      </c>
      <c r="C3404" t="s">
        <v>9457</v>
      </c>
      <c r="E3404" s="2">
        <v>44908</v>
      </c>
      <c r="F3404">
        <v>2022</v>
      </c>
      <c r="G3404" t="s">
        <v>9243</v>
      </c>
      <c r="H3404" t="s">
        <v>318</v>
      </c>
      <c r="I3404" s="40" t="s">
        <v>9225</v>
      </c>
      <c r="J3404" s="41">
        <v>84.977099999999993</v>
      </c>
      <c r="M3404" s="41" t="s">
        <v>24</v>
      </c>
      <c r="N3404" s="41">
        <v>84.977099999999993</v>
      </c>
      <c r="O3404" s="41">
        <v>84.977099999999993</v>
      </c>
      <c r="P3404" s="41">
        <v>0</v>
      </c>
      <c r="S3404" s="5"/>
      <c r="T3404" s="1" t="s">
        <v>11320</v>
      </c>
    </row>
    <row r="3405" spans="1:20" x14ac:dyDescent="0.25">
      <c r="A3405" t="s">
        <v>11318</v>
      </c>
      <c r="C3405" t="s">
        <v>9457</v>
      </c>
      <c r="E3405" s="2">
        <v>45013</v>
      </c>
      <c r="F3405">
        <v>2023</v>
      </c>
      <c r="G3405" t="s">
        <v>9243</v>
      </c>
      <c r="H3405" t="s">
        <v>9224</v>
      </c>
      <c r="I3405" s="40" t="s">
        <v>9225</v>
      </c>
      <c r="J3405" s="41">
        <v>13.148607999999999</v>
      </c>
      <c r="M3405" s="41" t="s">
        <v>24</v>
      </c>
      <c r="N3405" s="41">
        <v>13.148607999999999</v>
      </c>
      <c r="O3405" s="41">
        <v>13.148607999999999</v>
      </c>
      <c r="P3405" s="41">
        <v>0</v>
      </c>
      <c r="R3405" s="38">
        <v>1</v>
      </c>
      <c r="S3405" s="5"/>
      <c r="T3405" s="1" t="s">
        <v>11319</v>
      </c>
    </row>
    <row r="3406" spans="1:20" x14ac:dyDescent="0.25">
      <c r="A3406" t="s">
        <v>11318</v>
      </c>
      <c r="C3406" t="s">
        <v>9457</v>
      </c>
      <c r="E3406" s="2">
        <v>45013</v>
      </c>
      <c r="F3406">
        <v>2023</v>
      </c>
      <c r="G3406" t="s">
        <v>9243</v>
      </c>
      <c r="H3406" t="s">
        <v>9224</v>
      </c>
      <c r="I3406" s="40" t="s">
        <v>9256</v>
      </c>
      <c r="J3406" s="41">
        <v>118.33747199999999</v>
      </c>
      <c r="M3406" s="41" t="s">
        <v>24</v>
      </c>
      <c r="N3406" s="41">
        <v>118.33747199999999</v>
      </c>
      <c r="O3406" s="41">
        <v>118.33747199999999</v>
      </c>
      <c r="P3406" s="41">
        <v>0</v>
      </c>
      <c r="R3406" s="38">
        <v>1</v>
      </c>
      <c r="S3406" s="5"/>
      <c r="T3406" s="1" t="s">
        <v>11319</v>
      </c>
    </row>
    <row r="3407" spans="1:20" x14ac:dyDescent="0.25">
      <c r="A3407" t="s">
        <v>11318</v>
      </c>
      <c r="C3407" t="s">
        <v>9457</v>
      </c>
      <c r="E3407" s="2">
        <v>45013</v>
      </c>
      <c r="F3407">
        <v>2023</v>
      </c>
      <c r="G3407" t="s">
        <v>9243</v>
      </c>
      <c r="H3407" t="s">
        <v>9224</v>
      </c>
      <c r="I3407" s="40" t="s">
        <v>9225</v>
      </c>
      <c r="J3407" s="41">
        <v>8.477392</v>
      </c>
      <c r="M3407" s="41" t="s">
        <v>24</v>
      </c>
      <c r="N3407" s="41">
        <v>8.477392</v>
      </c>
      <c r="O3407" s="41">
        <v>8.477392</v>
      </c>
      <c r="P3407" s="41">
        <v>0</v>
      </c>
      <c r="R3407" s="38">
        <v>1</v>
      </c>
      <c r="S3407" s="5"/>
      <c r="T3407" s="1" t="s">
        <v>11319</v>
      </c>
    </row>
    <row r="3408" spans="1:20" x14ac:dyDescent="0.25">
      <c r="A3408" t="s">
        <v>11318</v>
      </c>
      <c r="C3408" t="s">
        <v>9457</v>
      </c>
      <c r="E3408" s="2">
        <v>45013</v>
      </c>
      <c r="F3408">
        <v>2023</v>
      </c>
      <c r="G3408" t="s">
        <v>9243</v>
      </c>
      <c r="H3408" t="s">
        <v>9224</v>
      </c>
      <c r="I3408" s="40" t="s">
        <v>9256</v>
      </c>
      <c r="J3408" s="41">
        <v>76.296527999999995</v>
      </c>
      <c r="M3408" s="41" t="s">
        <v>24</v>
      </c>
      <c r="N3408" s="41">
        <v>76.296527999999995</v>
      </c>
      <c r="O3408" s="41">
        <v>76.296527999999995</v>
      </c>
      <c r="P3408" s="41">
        <v>0</v>
      </c>
      <c r="R3408" s="38">
        <v>1</v>
      </c>
      <c r="S3408" s="5"/>
      <c r="T3408" s="1" t="s">
        <v>11319</v>
      </c>
    </row>
    <row r="3409" spans="1:20" x14ac:dyDescent="0.25">
      <c r="A3409" t="s">
        <v>11318</v>
      </c>
      <c r="C3409" t="s">
        <v>9457</v>
      </c>
      <c r="E3409" s="2">
        <v>45274</v>
      </c>
      <c r="F3409">
        <v>2023</v>
      </c>
      <c r="G3409" t="s">
        <v>9243</v>
      </c>
      <c r="H3409" t="s">
        <v>318</v>
      </c>
      <c r="I3409" s="40" t="s">
        <v>9225</v>
      </c>
      <c r="J3409" s="41">
        <v>12.7615077653701</v>
      </c>
      <c r="M3409" s="41" t="s">
        <v>24</v>
      </c>
      <c r="N3409" s="41">
        <v>12.7615077653701</v>
      </c>
      <c r="O3409" s="41">
        <v>12.7615077653701</v>
      </c>
      <c r="P3409" s="41">
        <v>0</v>
      </c>
      <c r="R3409" s="38">
        <v>1</v>
      </c>
      <c r="S3409" s="5"/>
      <c r="T3409" s="1" t="s">
        <v>11319</v>
      </c>
    </row>
    <row r="3410" spans="1:20" x14ac:dyDescent="0.25">
      <c r="A3410" t="s">
        <v>11318</v>
      </c>
      <c r="C3410" t="s">
        <v>9457</v>
      </c>
      <c r="E3410" s="2">
        <v>45274</v>
      </c>
      <c r="F3410">
        <v>2023</v>
      </c>
      <c r="G3410" t="s">
        <v>9243</v>
      </c>
      <c r="H3410" t="s">
        <v>318</v>
      </c>
      <c r="I3410" s="40" t="s">
        <v>9256</v>
      </c>
      <c r="J3410" s="41">
        <v>114.8535698883309</v>
      </c>
      <c r="M3410" s="41" t="s">
        <v>24</v>
      </c>
      <c r="N3410" s="41">
        <v>114.8535698883309</v>
      </c>
      <c r="O3410" s="41">
        <v>114.8535698883309</v>
      </c>
      <c r="P3410" s="41">
        <v>0</v>
      </c>
      <c r="R3410" s="38">
        <v>1</v>
      </c>
      <c r="S3410" s="5"/>
      <c r="T3410" s="1" t="s">
        <v>11319</v>
      </c>
    </row>
    <row r="3411" spans="1:20" x14ac:dyDescent="0.25">
      <c r="A3411" t="s">
        <v>11318</v>
      </c>
      <c r="C3411" t="s">
        <v>9786</v>
      </c>
      <c r="E3411" s="2">
        <v>45126</v>
      </c>
      <c r="F3411">
        <v>2023</v>
      </c>
      <c r="G3411" t="s">
        <v>9243</v>
      </c>
      <c r="H3411" t="s">
        <v>9224</v>
      </c>
      <c r="I3411" s="40" t="s">
        <v>9225</v>
      </c>
      <c r="J3411" s="41">
        <v>163.49255999999997</v>
      </c>
      <c r="M3411" s="41" t="s">
        <v>24</v>
      </c>
      <c r="N3411" s="41">
        <v>1.6349255999999999</v>
      </c>
      <c r="O3411" s="41">
        <v>1.6349255999999999</v>
      </c>
      <c r="P3411" s="41">
        <v>0</v>
      </c>
      <c r="R3411" s="38">
        <v>0.01</v>
      </c>
      <c r="S3411" s="5"/>
      <c r="T3411" s="1" t="s">
        <v>11319</v>
      </c>
    </row>
    <row r="3412" spans="1:20" x14ac:dyDescent="0.25">
      <c r="A3412" t="s">
        <v>11318</v>
      </c>
      <c r="C3412" t="s">
        <v>9786</v>
      </c>
      <c r="E3412" s="2">
        <v>45126</v>
      </c>
      <c r="F3412">
        <v>2023</v>
      </c>
      <c r="G3412" t="s">
        <v>9243</v>
      </c>
      <c r="H3412" t="s">
        <v>9224</v>
      </c>
      <c r="I3412" s="40" t="s">
        <v>9225</v>
      </c>
      <c r="J3412" s="41">
        <v>46.712159999999997</v>
      </c>
      <c r="M3412" s="41" t="s">
        <v>24</v>
      </c>
      <c r="N3412" s="41">
        <v>0.46712159999999997</v>
      </c>
      <c r="O3412" s="41">
        <v>0.46712159999999997</v>
      </c>
      <c r="P3412" s="41">
        <v>0</v>
      </c>
      <c r="R3412" s="38">
        <v>0.01</v>
      </c>
      <c r="S3412" s="5"/>
      <c r="T3412" s="1" t="s">
        <v>11319</v>
      </c>
    </row>
    <row r="3413" spans="1:20" x14ac:dyDescent="0.25">
      <c r="A3413" t="s">
        <v>11318</v>
      </c>
      <c r="C3413" t="s">
        <v>9786</v>
      </c>
      <c r="E3413" s="2">
        <v>45126</v>
      </c>
      <c r="F3413">
        <v>2023</v>
      </c>
      <c r="G3413" t="s">
        <v>9243</v>
      </c>
      <c r="H3413" t="s">
        <v>9224</v>
      </c>
      <c r="I3413" s="40" t="s">
        <v>9225</v>
      </c>
      <c r="J3413" s="41">
        <v>6.0552799999999989</v>
      </c>
      <c r="M3413" s="41" t="s">
        <v>24</v>
      </c>
      <c r="N3413" s="41">
        <v>6.0552799999999997E-2</v>
      </c>
      <c r="O3413" s="41">
        <v>6.0552799999999997E-2</v>
      </c>
      <c r="P3413" s="41">
        <v>0</v>
      </c>
      <c r="R3413" s="38">
        <v>0.01</v>
      </c>
      <c r="S3413" s="5"/>
      <c r="T3413" s="1" t="s">
        <v>11319</v>
      </c>
    </row>
    <row r="3414" spans="1:20" x14ac:dyDescent="0.25">
      <c r="A3414" t="s">
        <v>11318</v>
      </c>
      <c r="C3414" t="s">
        <v>9786</v>
      </c>
      <c r="E3414" s="2">
        <v>45126</v>
      </c>
      <c r="F3414">
        <v>2023</v>
      </c>
      <c r="G3414" t="s">
        <v>9243</v>
      </c>
      <c r="H3414" t="s">
        <v>9224</v>
      </c>
      <c r="I3414" s="40" t="s">
        <v>9225</v>
      </c>
      <c r="J3414" s="41">
        <v>33.304040000000001</v>
      </c>
      <c r="M3414" s="41" t="s">
        <v>24</v>
      </c>
      <c r="N3414" s="41">
        <v>0.33304039999999996</v>
      </c>
      <c r="O3414" s="41">
        <v>0.33304039999999996</v>
      </c>
      <c r="P3414" s="41">
        <v>0</v>
      </c>
      <c r="R3414" s="38">
        <v>0.01</v>
      </c>
      <c r="S3414" s="5"/>
      <c r="T3414" s="1" t="s">
        <v>11319</v>
      </c>
    </row>
    <row r="3415" spans="1:20" x14ac:dyDescent="0.25">
      <c r="A3415" t="s">
        <v>11318</v>
      </c>
      <c r="C3415" t="s">
        <v>9667</v>
      </c>
      <c r="E3415" s="2">
        <v>44966</v>
      </c>
      <c r="F3415">
        <v>2023</v>
      </c>
      <c r="G3415" t="s">
        <v>9243</v>
      </c>
      <c r="H3415" t="s">
        <v>9224</v>
      </c>
      <c r="I3415" s="40" t="s">
        <v>9225</v>
      </c>
      <c r="J3415" s="41">
        <v>108.13</v>
      </c>
      <c r="M3415" s="41" t="s">
        <v>24</v>
      </c>
      <c r="N3415" s="41">
        <v>1.0812999999999999</v>
      </c>
      <c r="O3415" s="41">
        <v>1.0812999999999999</v>
      </c>
      <c r="P3415" s="41">
        <v>0</v>
      </c>
      <c r="R3415" s="38">
        <v>0.01</v>
      </c>
      <c r="S3415" s="5"/>
      <c r="T3415" s="1" t="s">
        <v>11319</v>
      </c>
    </row>
    <row r="3416" spans="1:20" x14ac:dyDescent="0.25">
      <c r="A3416" t="s">
        <v>11318</v>
      </c>
      <c r="C3416" t="s">
        <v>9910</v>
      </c>
      <c r="E3416" s="2">
        <v>45126</v>
      </c>
      <c r="F3416">
        <v>2023</v>
      </c>
      <c r="G3416" t="s">
        <v>9243</v>
      </c>
      <c r="H3416" t="s">
        <v>9224</v>
      </c>
      <c r="I3416" s="40" t="s">
        <v>9262</v>
      </c>
      <c r="J3416" s="41">
        <v>108.13</v>
      </c>
      <c r="M3416" s="41" t="s">
        <v>24</v>
      </c>
      <c r="N3416" s="41">
        <v>108.13</v>
      </c>
      <c r="O3416" s="41">
        <v>108.13</v>
      </c>
      <c r="P3416" s="41">
        <v>0</v>
      </c>
      <c r="R3416" s="38">
        <v>1</v>
      </c>
      <c r="S3416" s="5"/>
      <c r="T3416" s="1" t="s">
        <v>11319</v>
      </c>
    </row>
    <row r="3417" spans="1:20" x14ac:dyDescent="0.25">
      <c r="A3417" t="s">
        <v>11318</v>
      </c>
      <c r="C3417" t="s">
        <v>9612</v>
      </c>
      <c r="E3417" s="2">
        <v>44909</v>
      </c>
      <c r="F3417">
        <v>2022</v>
      </c>
      <c r="G3417" t="s">
        <v>9243</v>
      </c>
      <c r="H3417" t="s">
        <v>9218</v>
      </c>
      <c r="I3417" s="40" t="s">
        <v>141</v>
      </c>
      <c r="J3417" s="41">
        <v>342.22499999999997</v>
      </c>
      <c r="M3417" s="41" t="s">
        <v>24</v>
      </c>
      <c r="N3417" s="41">
        <v>342.22499999999997</v>
      </c>
      <c r="O3417" s="41">
        <v>342.22499999999997</v>
      </c>
      <c r="P3417" s="41">
        <v>0</v>
      </c>
      <c r="S3417" s="5"/>
      <c r="T3417" s="1" t="s">
        <v>11320</v>
      </c>
    </row>
    <row r="3418" spans="1:20" x14ac:dyDescent="0.25">
      <c r="A3418" t="s">
        <v>11318</v>
      </c>
      <c r="C3418" t="s">
        <v>9612</v>
      </c>
      <c r="E3418" s="2">
        <v>45252</v>
      </c>
      <c r="F3418">
        <v>2023</v>
      </c>
      <c r="G3418" t="s">
        <v>9243</v>
      </c>
      <c r="H3418" t="s">
        <v>9218</v>
      </c>
      <c r="I3418" s="40" t="s">
        <v>141</v>
      </c>
      <c r="J3418" s="41">
        <v>135.16249999999999</v>
      </c>
      <c r="M3418" s="41" t="s">
        <v>24</v>
      </c>
      <c r="N3418" s="41">
        <v>135.16249999999999</v>
      </c>
      <c r="O3418" s="41">
        <v>135.16249999999999</v>
      </c>
      <c r="P3418" s="41">
        <v>0</v>
      </c>
      <c r="R3418" s="38">
        <v>1</v>
      </c>
      <c r="S3418" s="5"/>
      <c r="T3418" s="1" t="s">
        <v>11319</v>
      </c>
    </row>
    <row r="3419" spans="1:20" x14ac:dyDescent="0.25">
      <c r="A3419" t="s">
        <v>11318</v>
      </c>
      <c r="C3419" t="s">
        <v>10333</v>
      </c>
      <c r="E3419" s="2">
        <v>44547</v>
      </c>
      <c r="F3419">
        <v>2021</v>
      </c>
      <c r="G3419" t="s">
        <v>9243</v>
      </c>
      <c r="H3419" t="s">
        <v>9224</v>
      </c>
      <c r="I3419" s="40" t="s">
        <v>9225</v>
      </c>
      <c r="J3419" s="41">
        <v>236.54000000000002</v>
      </c>
      <c r="M3419" s="41" t="s">
        <v>24</v>
      </c>
      <c r="N3419" s="41">
        <v>18.21358</v>
      </c>
      <c r="O3419" s="41">
        <v>18.21358</v>
      </c>
      <c r="P3419" s="41">
        <v>0</v>
      </c>
      <c r="S3419" s="5"/>
      <c r="T3419" s="1" t="s">
        <v>11321</v>
      </c>
    </row>
    <row r="3420" spans="1:20" x14ac:dyDescent="0.25">
      <c r="A3420" t="s">
        <v>11318</v>
      </c>
      <c r="C3420" t="s">
        <v>10333</v>
      </c>
      <c r="E3420" s="2">
        <v>44768</v>
      </c>
      <c r="F3420">
        <v>2022</v>
      </c>
      <c r="G3420" t="s">
        <v>9243</v>
      </c>
      <c r="H3420" t="s">
        <v>318</v>
      </c>
      <c r="I3420" s="40" t="s">
        <v>9225</v>
      </c>
      <c r="J3420" s="41">
        <v>105.3</v>
      </c>
      <c r="M3420" s="41" t="s">
        <v>24</v>
      </c>
      <c r="N3420" s="41">
        <v>8.1081000000000003</v>
      </c>
      <c r="O3420" s="41">
        <v>8.1081000000000003</v>
      </c>
      <c r="P3420" s="41">
        <v>0</v>
      </c>
      <c r="S3420" s="5"/>
      <c r="T3420" s="1" t="s">
        <v>11320</v>
      </c>
    </row>
    <row r="3421" spans="1:20" x14ac:dyDescent="0.25">
      <c r="A3421" t="s">
        <v>11318</v>
      </c>
      <c r="C3421" t="s">
        <v>10788</v>
      </c>
      <c r="E3421" s="2">
        <v>44250</v>
      </c>
      <c r="F3421">
        <v>2021</v>
      </c>
      <c r="G3421" t="s">
        <v>9243</v>
      </c>
      <c r="H3421" t="s">
        <v>9224</v>
      </c>
      <c r="I3421" s="40" t="s">
        <v>9225</v>
      </c>
      <c r="J3421" s="41">
        <v>124.18350000000001</v>
      </c>
      <c r="M3421" s="41" t="s">
        <v>24</v>
      </c>
      <c r="N3421" s="41">
        <v>2.4836700000000005</v>
      </c>
      <c r="O3421" s="41">
        <v>2.4836700000000005</v>
      </c>
      <c r="P3421" s="41">
        <v>0</v>
      </c>
      <c r="S3421" s="5"/>
      <c r="T3421" s="1" t="s">
        <v>11321</v>
      </c>
    </row>
    <row r="3422" spans="1:20" x14ac:dyDescent="0.25">
      <c r="A3422" t="s">
        <v>11318</v>
      </c>
      <c r="C3422" t="s">
        <v>10123</v>
      </c>
      <c r="E3422" s="2">
        <v>44926</v>
      </c>
      <c r="F3422">
        <v>2022</v>
      </c>
      <c r="G3422" t="s">
        <v>8809</v>
      </c>
      <c r="H3422" t="s">
        <v>9218</v>
      </c>
      <c r="I3422" s="40" t="s">
        <v>9234</v>
      </c>
      <c r="J3422" s="41">
        <v>8.8452000000000002</v>
      </c>
      <c r="M3422" s="41" t="s">
        <v>25</v>
      </c>
      <c r="N3422" s="41">
        <v>5.1597</v>
      </c>
      <c r="O3422" s="41">
        <v>0</v>
      </c>
      <c r="P3422" s="41">
        <v>5.1597</v>
      </c>
      <c r="S3422" s="5"/>
      <c r="T3422" s="1" t="s">
        <v>11320</v>
      </c>
    </row>
    <row r="3423" spans="1:20" x14ac:dyDescent="0.25">
      <c r="A3423" t="s">
        <v>11318</v>
      </c>
      <c r="C3423" t="s">
        <v>10950</v>
      </c>
      <c r="E3423" s="2">
        <v>44536</v>
      </c>
      <c r="F3423">
        <v>2021</v>
      </c>
      <c r="G3423" t="s">
        <v>9273</v>
      </c>
      <c r="H3423" t="s">
        <v>9218</v>
      </c>
      <c r="I3423" s="40" t="s">
        <v>9262</v>
      </c>
      <c r="J3423" s="41">
        <v>35.481000000000002</v>
      </c>
      <c r="M3423" s="41" t="s">
        <v>24</v>
      </c>
      <c r="N3423" s="41">
        <v>1.7740500000000001</v>
      </c>
      <c r="O3423" s="41">
        <v>1.7740500000000001</v>
      </c>
      <c r="P3423" s="41">
        <v>0</v>
      </c>
      <c r="S3423" s="5"/>
      <c r="T3423" s="1" t="s">
        <v>11321</v>
      </c>
    </row>
    <row r="3424" spans="1:20" x14ac:dyDescent="0.25">
      <c r="A3424" t="s">
        <v>11318</v>
      </c>
      <c r="C3424" t="s">
        <v>9556</v>
      </c>
      <c r="E3424" s="2">
        <v>44272</v>
      </c>
      <c r="F3424">
        <v>2021</v>
      </c>
      <c r="G3424" t="s">
        <v>8807</v>
      </c>
      <c r="H3424" t="s">
        <v>9218</v>
      </c>
      <c r="I3424" s="40" t="s">
        <v>84</v>
      </c>
      <c r="J3424" s="41">
        <v>47.308000000000007</v>
      </c>
      <c r="M3424" s="41" t="s">
        <v>24</v>
      </c>
      <c r="N3424" s="41">
        <v>34.534840000000003</v>
      </c>
      <c r="O3424" s="41">
        <v>34.534840000000003</v>
      </c>
      <c r="P3424" s="41">
        <v>0</v>
      </c>
      <c r="S3424" s="5"/>
      <c r="T3424" s="1" t="s">
        <v>11321</v>
      </c>
    </row>
    <row r="3425" spans="1:20" x14ac:dyDescent="0.25">
      <c r="A3425" t="s">
        <v>11318</v>
      </c>
      <c r="C3425" t="s">
        <v>9556</v>
      </c>
      <c r="E3425" s="2">
        <v>45092</v>
      </c>
      <c r="F3425">
        <v>2023</v>
      </c>
      <c r="G3425" t="s">
        <v>8807</v>
      </c>
      <c r="H3425" t="s">
        <v>9218</v>
      </c>
      <c r="I3425" s="40" t="s">
        <v>84</v>
      </c>
      <c r="J3425" s="41">
        <v>37.845499999999994</v>
      </c>
      <c r="M3425" s="41" t="s">
        <v>24</v>
      </c>
      <c r="N3425" s="41">
        <v>27.627215</v>
      </c>
      <c r="O3425" s="41">
        <v>27.627215</v>
      </c>
      <c r="P3425" s="41">
        <v>0</v>
      </c>
      <c r="R3425" s="38">
        <v>0.73</v>
      </c>
      <c r="S3425" s="5"/>
      <c r="T3425" s="1" t="s">
        <v>11319</v>
      </c>
    </row>
    <row r="3426" spans="1:20" x14ac:dyDescent="0.25">
      <c r="A3426" t="s">
        <v>11318</v>
      </c>
      <c r="C3426" t="s">
        <v>10727</v>
      </c>
      <c r="E3426" s="2">
        <v>44364</v>
      </c>
      <c r="F3426">
        <v>2021</v>
      </c>
      <c r="G3426" t="s">
        <v>9273</v>
      </c>
      <c r="H3426" t="s">
        <v>9229</v>
      </c>
      <c r="I3426" s="40" t="s">
        <v>141</v>
      </c>
      <c r="J3426" s="41">
        <v>24.8367</v>
      </c>
      <c r="M3426" s="41" t="s">
        <v>72</v>
      </c>
      <c r="N3426" s="41">
        <v>11.117380000000001</v>
      </c>
      <c r="O3426" s="41">
        <v>10.407760000000001</v>
      </c>
      <c r="P3426" s="41">
        <v>0.70962000000000003</v>
      </c>
      <c r="S3426" s="5"/>
      <c r="T3426" s="1" t="s">
        <v>11321</v>
      </c>
    </row>
    <row r="3427" spans="1:20" x14ac:dyDescent="0.25">
      <c r="A3427" t="s">
        <v>11318</v>
      </c>
      <c r="C3427" t="s">
        <v>10242</v>
      </c>
      <c r="E3427" s="2">
        <v>44894</v>
      </c>
      <c r="F3427">
        <v>2022</v>
      </c>
      <c r="G3427" t="s">
        <v>9273</v>
      </c>
      <c r="H3427" t="s">
        <v>9218</v>
      </c>
      <c r="I3427" s="40" t="s">
        <v>9262</v>
      </c>
      <c r="J3427" s="41">
        <v>121.095</v>
      </c>
      <c r="M3427" s="41" t="s">
        <v>11395</v>
      </c>
      <c r="N3427" s="41">
        <v>0</v>
      </c>
      <c r="O3427" s="41">
        <v>0</v>
      </c>
      <c r="P3427" s="41">
        <v>0</v>
      </c>
      <c r="S3427" s="5"/>
      <c r="T3427" s="1" t="s">
        <v>11320</v>
      </c>
    </row>
    <row r="3428" spans="1:20" x14ac:dyDescent="0.25">
      <c r="A3428" t="s">
        <v>11318</v>
      </c>
      <c r="C3428" t="s">
        <v>9529</v>
      </c>
      <c r="E3428" s="2">
        <v>45272</v>
      </c>
      <c r="F3428">
        <v>2023</v>
      </c>
      <c r="G3428" t="s">
        <v>9276</v>
      </c>
      <c r="H3428" t="s">
        <v>9218</v>
      </c>
      <c r="I3428" s="40" t="s">
        <v>84</v>
      </c>
      <c r="J3428" s="41">
        <v>258.4307</v>
      </c>
      <c r="M3428" s="41" t="s">
        <v>24</v>
      </c>
      <c r="N3428" s="41">
        <v>258.4307</v>
      </c>
      <c r="O3428" s="41">
        <v>258.4307</v>
      </c>
      <c r="P3428" s="41">
        <v>0</v>
      </c>
      <c r="R3428" s="38">
        <v>1</v>
      </c>
      <c r="S3428" s="5"/>
      <c r="T3428" s="1" t="s">
        <v>11319</v>
      </c>
    </row>
    <row r="3429" spans="1:20" x14ac:dyDescent="0.25">
      <c r="A3429" t="s">
        <v>11318</v>
      </c>
      <c r="C3429" t="s">
        <v>9529</v>
      </c>
      <c r="E3429" s="2">
        <v>45272</v>
      </c>
      <c r="F3429">
        <v>2023</v>
      </c>
      <c r="G3429" t="s">
        <v>9276</v>
      </c>
      <c r="H3429" t="s">
        <v>9218</v>
      </c>
      <c r="I3429" s="40" t="s">
        <v>84</v>
      </c>
      <c r="J3429" s="41">
        <v>822.86929999999995</v>
      </c>
      <c r="M3429" s="41" t="s">
        <v>24</v>
      </c>
      <c r="N3429" s="41">
        <v>822.86929999999995</v>
      </c>
      <c r="O3429" s="41">
        <v>822.86929999999995</v>
      </c>
      <c r="P3429" s="41">
        <v>0</v>
      </c>
      <c r="R3429" s="38">
        <v>1</v>
      </c>
      <c r="S3429" s="5"/>
      <c r="T3429" s="1" t="s">
        <v>11319</v>
      </c>
    </row>
    <row r="3430" spans="1:20" x14ac:dyDescent="0.25">
      <c r="A3430" t="s">
        <v>11318</v>
      </c>
      <c r="C3430" t="s">
        <v>10325</v>
      </c>
      <c r="E3430" s="2">
        <v>44924</v>
      </c>
      <c r="F3430">
        <v>2022</v>
      </c>
      <c r="G3430" t="s">
        <v>9261</v>
      </c>
      <c r="H3430" t="s">
        <v>318</v>
      </c>
      <c r="I3430" s="40" t="s">
        <v>9225</v>
      </c>
      <c r="J3430" s="41">
        <v>259.66979999999995</v>
      </c>
      <c r="M3430" s="41" t="s">
        <v>24</v>
      </c>
      <c r="N3430" s="41">
        <v>56.230199999999996</v>
      </c>
      <c r="O3430" s="41">
        <v>56.230199999999996</v>
      </c>
      <c r="P3430" s="41">
        <v>0</v>
      </c>
      <c r="S3430" s="5"/>
      <c r="T3430" s="1" t="s">
        <v>11320</v>
      </c>
    </row>
    <row r="3431" spans="1:20" x14ac:dyDescent="0.25">
      <c r="A3431" t="s">
        <v>11318</v>
      </c>
      <c r="C3431" t="s">
        <v>10325</v>
      </c>
      <c r="E3431" s="2">
        <v>44924</v>
      </c>
      <c r="F3431">
        <v>2022</v>
      </c>
      <c r="G3431" t="s">
        <v>9261</v>
      </c>
      <c r="H3431" t="s">
        <v>318</v>
      </c>
      <c r="I3431" s="40" t="s">
        <v>9225</v>
      </c>
      <c r="J3431" s="41">
        <v>29.905199999999997</v>
      </c>
      <c r="M3431" s="41" t="s">
        <v>24</v>
      </c>
      <c r="N3431" s="41">
        <v>6.5286</v>
      </c>
      <c r="O3431" s="41">
        <v>6.5286</v>
      </c>
      <c r="P3431" s="41">
        <v>0</v>
      </c>
      <c r="S3431" s="5"/>
      <c r="T3431" s="1" t="s">
        <v>11320</v>
      </c>
    </row>
    <row r="3432" spans="1:20" x14ac:dyDescent="0.25">
      <c r="A3432" t="s">
        <v>11318</v>
      </c>
      <c r="C3432" t="s">
        <v>10203</v>
      </c>
      <c r="E3432" s="2">
        <v>44926</v>
      </c>
      <c r="F3432">
        <v>2022</v>
      </c>
      <c r="G3432" t="s">
        <v>88</v>
      </c>
      <c r="H3432" t="s">
        <v>9229</v>
      </c>
      <c r="I3432" s="40" t="s">
        <v>141</v>
      </c>
      <c r="J3432" s="41">
        <v>210.6</v>
      </c>
      <c r="M3432" s="41" t="s">
        <v>24</v>
      </c>
      <c r="N3432" s="41">
        <v>210.6</v>
      </c>
      <c r="O3432" s="41">
        <v>210.6</v>
      </c>
      <c r="P3432" s="41">
        <v>0</v>
      </c>
      <c r="S3432" s="5"/>
      <c r="T3432" s="1" t="s">
        <v>11320</v>
      </c>
    </row>
    <row r="3433" spans="1:20" x14ac:dyDescent="0.25">
      <c r="A3433" t="s">
        <v>11318</v>
      </c>
      <c r="C3433" t="s">
        <v>10923</v>
      </c>
      <c r="E3433" s="2">
        <v>44470</v>
      </c>
      <c r="F3433">
        <v>2021</v>
      </c>
      <c r="G3433" t="s">
        <v>9279</v>
      </c>
      <c r="H3433" t="s">
        <v>9218</v>
      </c>
      <c r="I3433" s="40" t="s">
        <v>9262</v>
      </c>
      <c r="J3433" s="41">
        <v>354.81</v>
      </c>
      <c r="M3433" s="41" t="s">
        <v>24</v>
      </c>
      <c r="N3433" s="41">
        <v>39.0291</v>
      </c>
      <c r="O3433" s="41">
        <v>39.0291</v>
      </c>
      <c r="P3433" s="41">
        <v>0</v>
      </c>
      <c r="S3433" s="5"/>
      <c r="T3433" s="1" t="s">
        <v>11321</v>
      </c>
    </row>
    <row r="3434" spans="1:20" x14ac:dyDescent="0.25">
      <c r="A3434" t="s">
        <v>11318</v>
      </c>
      <c r="C3434" t="s">
        <v>10350</v>
      </c>
      <c r="E3434" s="2">
        <v>44911</v>
      </c>
      <c r="F3434">
        <v>2022</v>
      </c>
      <c r="G3434" t="s">
        <v>7066</v>
      </c>
      <c r="H3434" t="s">
        <v>318</v>
      </c>
      <c r="I3434" s="40" t="s">
        <v>9225</v>
      </c>
      <c r="J3434" s="41">
        <v>104.7735</v>
      </c>
      <c r="M3434" s="41" t="s">
        <v>24</v>
      </c>
      <c r="N3434" s="41">
        <v>20.954699999999999</v>
      </c>
      <c r="O3434" s="41">
        <v>20.954699999999999</v>
      </c>
      <c r="P3434" s="41">
        <v>0</v>
      </c>
      <c r="S3434" s="5"/>
      <c r="T3434" s="1" t="s">
        <v>11320</v>
      </c>
    </row>
    <row r="3435" spans="1:20" x14ac:dyDescent="0.25">
      <c r="A3435" t="s">
        <v>11318</v>
      </c>
      <c r="C3435" t="s">
        <v>10350</v>
      </c>
      <c r="E3435" s="2">
        <v>44911</v>
      </c>
      <c r="F3435">
        <v>2022</v>
      </c>
      <c r="G3435" t="s">
        <v>7066</v>
      </c>
      <c r="H3435" t="s">
        <v>318</v>
      </c>
      <c r="I3435" s="40" t="s">
        <v>9225</v>
      </c>
      <c r="J3435" s="41">
        <v>44.541899999999991</v>
      </c>
      <c r="M3435" s="41" t="s">
        <v>24</v>
      </c>
      <c r="N3435" s="41">
        <v>8.9504999999999999</v>
      </c>
      <c r="O3435" s="41">
        <v>8.9504999999999999</v>
      </c>
      <c r="P3435" s="41">
        <v>0</v>
      </c>
      <c r="S3435" s="5"/>
      <c r="T3435" s="1" t="s">
        <v>11320</v>
      </c>
    </row>
    <row r="3436" spans="1:20" x14ac:dyDescent="0.25">
      <c r="A3436" t="s">
        <v>11318</v>
      </c>
      <c r="C3436" t="s">
        <v>10356</v>
      </c>
      <c r="E3436" s="2">
        <v>44880</v>
      </c>
      <c r="F3436">
        <v>2022</v>
      </c>
      <c r="G3436" t="s">
        <v>9243</v>
      </c>
      <c r="H3436" t="s">
        <v>9224</v>
      </c>
      <c r="I3436" s="40" t="s">
        <v>9225</v>
      </c>
      <c r="J3436" s="41">
        <v>100.035</v>
      </c>
      <c r="M3436" s="41" t="s">
        <v>24</v>
      </c>
      <c r="N3436" s="41">
        <v>1.0529999999999999</v>
      </c>
      <c r="O3436" s="41">
        <v>1.0529999999999999</v>
      </c>
      <c r="P3436" s="41">
        <v>0</v>
      </c>
      <c r="S3436" s="5"/>
      <c r="T3436" s="1" t="s">
        <v>11320</v>
      </c>
    </row>
    <row r="3437" spans="1:20" x14ac:dyDescent="0.25">
      <c r="A3437" t="s">
        <v>11318</v>
      </c>
      <c r="C3437" t="s">
        <v>10356</v>
      </c>
      <c r="E3437" s="2">
        <v>44880</v>
      </c>
      <c r="F3437">
        <v>2022</v>
      </c>
      <c r="G3437" t="s">
        <v>9243</v>
      </c>
      <c r="H3437" t="s">
        <v>9224</v>
      </c>
      <c r="I3437" s="40" t="s">
        <v>9225</v>
      </c>
      <c r="J3437" s="41">
        <v>47.384999999999998</v>
      </c>
      <c r="M3437" s="41" t="s">
        <v>24</v>
      </c>
      <c r="N3437" s="41">
        <v>0.52649999999999997</v>
      </c>
      <c r="O3437" s="41">
        <v>0.52649999999999997</v>
      </c>
      <c r="P3437" s="41">
        <v>0</v>
      </c>
      <c r="S3437" s="5"/>
      <c r="T3437" s="1" t="s">
        <v>11320</v>
      </c>
    </row>
    <row r="3438" spans="1:20" x14ac:dyDescent="0.25">
      <c r="A3438" t="s">
        <v>11318</v>
      </c>
      <c r="C3438" t="s">
        <v>10356</v>
      </c>
      <c r="E3438" s="2">
        <v>44880</v>
      </c>
      <c r="F3438">
        <v>2022</v>
      </c>
      <c r="G3438" t="s">
        <v>9243</v>
      </c>
      <c r="H3438" t="s">
        <v>9224</v>
      </c>
      <c r="I3438" s="40" t="s">
        <v>9225</v>
      </c>
      <c r="J3438" s="41">
        <v>34.222499999999997</v>
      </c>
      <c r="M3438" s="41" t="s">
        <v>24</v>
      </c>
      <c r="N3438" s="41">
        <v>0.31589999999999996</v>
      </c>
      <c r="O3438" s="41">
        <v>0.31589999999999996</v>
      </c>
      <c r="P3438" s="41">
        <v>0</v>
      </c>
      <c r="S3438" s="5"/>
      <c r="T3438" s="1" t="s">
        <v>11320</v>
      </c>
    </row>
    <row r="3439" spans="1:20" x14ac:dyDescent="0.25">
      <c r="A3439" t="s">
        <v>11318</v>
      </c>
      <c r="C3439" t="s">
        <v>10356</v>
      </c>
      <c r="E3439" s="2">
        <v>44880</v>
      </c>
      <c r="F3439">
        <v>2022</v>
      </c>
      <c r="G3439" t="s">
        <v>9243</v>
      </c>
      <c r="H3439" t="s">
        <v>9224</v>
      </c>
      <c r="I3439" s="40" t="s">
        <v>9225</v>
      </c>
      <c r="J3439" s="41">
        <v>23.692499999999999</v>
      </c>
      <c r="M3439" s="41" t="s">
        <v>24</v>
      </c>
      <c r="N3439" s="41">
        <v>0.21060000000000001</v>
      </c>
      <c r="O3439" s="41">
        <v>0.21060000000000001</v>
      </c>
      <c r="P3439" s="41">
        <v>0</v>
      </c>
      <c r="S3439" s="5"/>
      <c r="T3439" s="1" t="s">
        <v>11320</v>
      </c>
    </row>
    <row r="3440" spans="1:20" x14ac:dyDescent="0.25">
      <c r="A3440" t="s">
        <v>11318</v>
      </c>
      <c r="C3440" t="s">
        <v>10353</v>
      </c>
      <c r="E3440" s="2">
        <v>44880</v>
      </c>
      <c r="F3440">
        <v>2022</v>
      </c>
      <c r="G3440" t="s">
        <v>9243</v>
      </c>
      <c r="H3440" t="s">
        <v>9224</v>
      </c>
      <c r="I3440" s="40" t="s">
        <v>9225</v>
      </c>
      <c r="J3440" s="41">
        <v>52.65</v>
      </c>
      <c r="M3440" s="41" t="s">
        <v>24</v>
      </c>
      <c r="N3440" s="41">
        <v>52.65</v>
      </c>
      <c r="O3440" s="41">
        <v>52.65</v>
      </c>
      <c r="P3440" s="41">
        <v>0</v>
      </c>
      <c r="S3440" s="5"/>
      <c r="T3440" s="1" t="s">
        <v>11320</v>
      </c>
    </row>
    <row r="3441" spans="1:20" x14ac:dyDescent="0.25">
      <c r="A3441" t="s">
        <v>11318</v>
      </c>
      <c r="C3441" t="s">
        <v>10799</v>
      </c>
      <c r="E3441" s="2">
        <v>44467</v>
      </c>
      <c r="F3441">
        <v>2021</v>
      </c>
      <c r="G3441" t="s">
        <v>9273</v>
      </c>
      <c r="H3441" t="s">
        <v>9224</v>
      </c>
      <c r="I3441" s="40" t="s">
        <v>9225</v>
      </c>
      <c r="J3441" s="41">
        <v>533.98905000000002</v>
      </c>
      <c r="M3441" s="41" t="s">
        <v>24</v>
      </c>
      <c r="N3441" s="41">
        <v>5.3221500000000006</v>
      </c>
      <c r="O3441" s="41">
        <v>5.3221500000000006</v>
      </c>
      <c r="P3441" s="41">
        <v>0</v>
      </c>
      <c r="S3441" s="5"/>
      <c r="T3441" s="1" t="s">
        <v>11321</v>
      </c>
    </row>
    <row r="3442" spans="1:20" x14ac:dyDescent="0.25">
      <c r="A3442" t="s">
        <v>11318</v>
      </c>
      <c r="C3442" t="s">
        <v>10799</v>
      </c>
      <c r="E3442" s="2">
        <v>44467</v>
      </c>
      <c r="F3442">
        <v>2021</v>
      </c>
      <c r="G3442" t="s">
        <v>9273</v>
      </c>
      <c r="H3442" t="s">
        <v>9224</v>
      </c>
      <c r="I3442" s="40" t="s">
        <v>9225</v>
      </c>
      <c r="J3442" s="41">
        <v>17.740500000000001</v>
      </c>
      <c r="M3442" s="41" t="s">
        <v>24</v>
      </c>
      <c r="N3442" s="41">
        <v>0.23654000000000003</v>
      </c>
      <c r="O3442" s="41">
        <v>0.23654000000000003</v>
      </c>
      <c r="P3442" s="41">
        <v>0</v>
      </c>
      <c r="S3442" s="5"/>
      <c r="T3442" s="1" t="s">
        <v>11321</v>
      </c>
    </row>
    <row r="3443" spans="1:20" x14ac:dyDescent="0.25">
      <c r="A3443" t="s">
        <v>11318</v>
      </c>
      <c r="C3443" t="s">
        <v>10799</v>
      </c>
      <c r="E3443" s="2">
        <v>44467</v>
      </c>
      <c r="F3443">
        <v>2021</v>
      </c>
      <c r="G3443" t="s">
        <v>9273</v>
      </c>
      <c r="H3443" t="s">
        <v>9224</v>
      </c>
      <c r="I3443" s="40" t="s">
        <v>9225</v>
      </c>
      <c r="J3443" s="41">
        <v>11.827000000000002</v>
      </c>
      <c r="M3443" s="41" t="s">
        <v>24</v>
      </c>
      <c r="N3443" s="41">
        <v>0.11827000000000001</v>
      </c>
      <c r="O3443" s="41">
        <v>0.11827000000000001</v>
      </c>
      <c r="P3443" s="41">
        <v>0</v>
      </c>
      <c r="S3443" s="5"/>
      <c r="T3443" s="1" t="s">
        <v>11321</v>
      </c>
    </row>
    <row r="3444" spans="1:20" x14ac:dyDescent="0.25">
      <c r="A3444" t="s">
        <v>11318</v>
      </c>
      <c r="C3444" t="s">
        <v>10799</v>
      </c>
      <c r="E3444" s="2">
        <v>44467</v>
      </c>
      <c r="F3444">
        <v>2021</v>
      </c>
      <c r="G3444" t="s">
        <v>9273</v>
      </c>
      <c r="H3444" t="s">
        <v>9224</v>
      </c>
      <c r="I3444" s="40" t="s">
        <v>9225</v>
      </c>
      <c r="J3444" s="41">
        <v>8.8702500000000004</v>
      </c>
      <c r="M3444" s="41" t="s">
        <v>24</v>
      </c>
      <c r="N3444" s="41">
        <v>0.11827000000000001</v>
      </c>
      <c r="O3444" s="41">
        <v>0.11827000000000001</v>
      </c>
      <c r="P3444" s="41">
        <v>0</v>
      </c>
      <c r="S3444" s="5"/>
      <c r="T3444" s="1" t="s">
        <v>11321</v>
      </c>
    </row>
    <row r="3445" spans="1:20" x14ac:dyDescent="0.25">
      <c r="A3445" t="s">
        <v>11318</v>
      </c>
      <c r="C3445" t="s">
        <v>9906</v>
      </c>
      <c r="E3445" s="2">
        <v>45280</v>
      </c>
      <c r="F3445">
        <v>2023</v>
      </c>
      <c r="G3445" t="s">
        <v>9289</v>
      </c>
      <c r="H3445" t="s">
        <v>9224</v>
      </c>
      <c r="I3445" s="40" t="s">
        <v>9225</v>
      </c>
      <c r="J3445" s="41">
        <v>108.13</v>
      </c>
      <c r="M3445" s="41" t="s">
        <v>24</v>
      </c>
      <c r="N3445" s="41">
        <v>32.439</v>
      </c>
      <c r="O3445" s="41">
        <v>32.439</v>
      </c>
      <c r="P3445" s="41">
        <v>0</v>
      </c>
      <c r="R3445" s="38">
        <v>0.3</v>
      </c>
      <c r="S3445" s="5"/>
      <c r="T3445" s="1" t="s">
        <v>11319</v>
      </c>
    </row>
    <row r="3446" spans="1:20" x14ac:dyDescent="0.25">
      <c r="A3446" t="s">
        <v>11318</v>
      </c>
      <c r="C3446" t="s">
        <v>9804</v>
      </c>
      <c r="E3446" s="2">
        <v>45281</v>
      </c>
      <c r="F3446">
        <v>2023</v>
      </c>
      <c r="G3446" t="s">
        <v>9276</v>
      </c>
      <c r="H3446" t="s">
        <v>9218</v>
      </c>
      <c r="I3446" s="40" t="s">
        <v>9262</v>
      </c>
      <c r="J3446" s="41">
        <v>454.14599999999996</v>
      </c>
      <c r="M3446" s="41" t="s">
        <v>24</v>
      </c>
      <c r="N3446" s="41">
        <v>236.15591999999998</v>
      </c>
      <c r="O3446" s="41">
        <v>236.15591999999998</v>
      </c>
      <c r="P3446" s="41">
        <v>0</v>
      </c>
      <c r="R3446" s="38">
        <v>0.52</v>
      </c>
      <c r="S3446" s="5"/>
      <c r="T3446" s="1" t="s">
        <v>11319</v>
      </c>
    </row>
    <row r="3447" spans="1:20" x14ac:dyDescent="0.25">
      <c r="A3447" t="s">
        <v>11318</v>
      </c>
      <c r="C3447" t="s">
        <v>10847</v>
      </c>
      <c r="E3447" s="2">
        <v>44358</v>
      </c>
      <c r="F3447">
        <v>2021</v>
      </c>
      <c r="G3447" t="s">
        <v>9273</v>
      </c>
      <c r="H3447" t="s">
        <v>9218</v>
      </c>
      <c r="I3447" s="40" t="s">
        <v>9262</v>
      </c>
      <c r="J3447" s="41">
        <v>59.135000000000005</v>
      </c>
      <c r="M3447" s="41" t="s">
        <v>24</v>
      </c>
      <c r="N3447" s="41">
        <v>5.9135000000000009</v>
      </c>
      <c r="O3447" s="41">
        <v>5.9135000000000009</v>
      </c>
      <c r="P3447" s="41">
        <v>0</v>
      </c>
      <c r="S3447" s="5"/>
      <c r="T3447" s="1" t="s">
        <v>11321</v>
      </c>
    </row>
    <row r="3448" spans="1:20" x14ac:dyDescent="0.25">
      <c r="A3448" t="s">
        <v>11318</v>
      </c>
      <c r="C3448" t="s">
        <v>10941</v>
      </c>
      <c r="E3448" s="2">
        <v>44496</v>
      </c>
      <c r="F3448">
        <v>2021</v>
      </c>
      <c r="G3448" t="s">
        <v>9243</v>
      </c>
      <c r="H3448" t="s">
        <v>9218</v>
      </c>
      <c r="I3448" s="40" t="s">
        <v>9240</v>
      </c>
      <c r="J3448" s="41">
        <v>68.005250000000004</v>
      </c>
      <c r="M3448" s="41" t="s">
        <v>24</v>
      </c>
      <c r="N3448" s="41">
        <v>2.1288600000000004</v>
      </c>
      <c r="O3448" s="41">
        <v>2.1288600000000004</v>
      </c>
      <c r="P3448" s="41">
        <v>0</v>
      </c>
      <c r="S3448" s="5"/>
      <c r="T3448" s="1" t="s">
        <v>11321</v>
      </c>
    </row>
    <row r="3449" spans="1:20" x14ac:dyDescent="0.25">
      <c r="A3449" t="s">
        <v>11318</v>
      </c>
      <c r="C3449" t="s">
        <v>10729</v>
      </c>
      <c r="E3449" s="2">
        <v>44286</v>
      </c>
      <c r="F3449">
        <v>2021</v>
      </c>
      <c r="G3449" t="s">
        <v>9387</v>
      </c>
      <c r="H3449" t="s">
        <v>10711</v>
      </c>
      <c r="I3449" s="40" t="s">
        <v>84</v>
      </c>
      <c r="J3449" s="41">
        <v>23.654000000000003</v>
      </c>
      <c r="M3449" s="41" t="s">
        <v>24</v>
      </c>
      <c r="N3449" s="41">
        <v>14.192400000000001</v>
      </c>
      <c r="O3449" s="41">
        <v>14.192400000000001</v>
      </c>
      <c r="P3449" s="41">
        <v>0</v>
      </c>
      <c r="S3449" s="5"/>
      <c r="T3449" s="1" t="s">
        <v>11321</v>
      </c>
    </row>
    <row r="3450" spans="1:20" x14ac:dyDescent="0.25">
      <c r="A3450" t="s">
        <v>11318</v>
      </c>
      <c r="C3450" t="s">
        <v>10729</v>
      </c>
      <c r="E3450" s="2">
        <v>44286</v>
      </c>
      <c r="F3450">
        <v>2021</v>
      </c>
      <c r="G3450" t="s">
        <v>9387</v>
      </c>
      <c r="H3450" t="s">
        <v>10711</v>
      </c>
      <c r="I3450" s="40" t="s">
        <v>84</v>
      </c>
      <c r="J3450" s="41">
        <v>23.654000000000003</v>
      </c>
      <c r="M3450" s="41" t="s">
        <v>24</v>
      </c>
      <c r="N3450" s="41">
        <v>14.192400000000001</v>
      </c>
      <c r="O3450" s="41">
        <v>14.192400000000001</v>
      </c>
      <c r="P3450" s="41">
        <v>0</v>
      </c>
      <c r="S3450" s="5"/>
      <c r="T3450" s="1" t="s">
        <v>11321</v>
      </c>
    </row>
    <row r="3451" spans="1:20" x14ac:dyDescent="0.25">
      <c r="A3451" t="s">
        <v>11318</v>
      </c>
      <c r="C3451" t="s">
        <v>10759</v>
      </c>
      <c r="E3451" s="2">
        <v>44236</v>
      </c>
      <c r="F3451">
        <v>2021</v>
      </c>
      <c r="G3451" t="s">
        <v>6328</v>
      </c>
      <c r="H3451" t="s">
        <v>9229</v>
      </c>
      <c r="I3451" s="40" t="s">
        <v>9250</v>
      </c>
      <c r="J3451" s="41">
        <v>59.135000000000005</v>
      </c>
      <c r="M3451" s="41" t="s">
        <v>24</v>
      </c>
      <c r="N3451" s="41">
        <v>11.827000000000002</v>
      </c>
      <c r="O3451" s="41">
        <v>11.827000000000002</v>
      </c>
      <c r="P3451" s="41">
        <v>0</v>
      </c>
      <c r="S3451" s="5"/>
      <c r="T3451" s="1" t="s">
        <v>11321</v>
      </c>
    </row>
    <row r="3452" spans="1:20" x14ac:dyDescent="0.25">
      <c r="A3452" t="s">
        <v>11318</v>
      </c>
      <c r="C3452" t="s">
        <v>10772</v>
      </c>
      <c r="E3452" s="2">
        <v>44236</v>
      </c>
      <c r="F3452">
        <v>2021</v>
      </c>
      <c r="G3452" t="s">
        <v>6328</v>
      </c>
      <c r="H3452" t="s">
        <v>9218</v>
      </c>
      <c r="I3452" s="46" t="s">
        <v>9234</v>
      </c>
      <c r="J3452" s="41">
        <v>76.284150000000011</v>
      </c>
      <c r="M3452" s="41" t="s">
        <v>25</v>
      </c>
      <c r="N3452" s="41">
        <v>3.7846400000000004</v>
      </c>
      <c r="O3452" s="41">
        <v>0</v>
      </c>
      <c r="P3452" s="41">
        <v>3.7846400000000004</v>
      </c>
      <c r="S3452" s="5"/>
      <c r="T3452" s="1" t="s">
        <v>11321</v>
      </c>
    </row>
    <row r="3453" spans="1:20" x14ac:dyDescent="0.25">
      <c r="A3453" t="s">
        <v>11318</v>
      </c>
      <c r="C3453" t="s">
        <v>10166</v>
      </c>
      <c r="E3453" s="2">
        <v>44911</v>
      </c>
      <c r="F3453">
        <v>2022</v>
      </c>
      <c r="G3453" t="s">
        <v>6429</v>
      </c>
      <c r="H3453" t="s">
        <v>9229</v>
      </c>
      <c r="I3453" s="40" t="s">
        <v>84</v>
      </c>
      <c r="J3453" s="41">
        <v>579.15</v>
      </c>
      <c r="M3453" s="41" t="s">
        <v>24</v>
      </c>
      <c r="N3453" s="41">
        <v>579.15</v>
      </c>
      <c r="O3453" s="41">
        <v>579.15</v>
      </c>
      <c r="P3453" s="41">
        <v>0</v>
      </c>
      <c r="S3453" s="5"/>
      <c r="T3453" s="1" t="s">
        <v>11320</v>
      </c>
    </row>
    <row r="3454" spans="1:20" x14ac:dyDescent="0.25">
      <c r="A3454" t="s">
        <v>11318</v>
      </c>
      <c r="C3454" t="s">
        <v>9330</v>
      </c>
      <c r="E3454" s="2">
        <v>44945</v>
      </c>
      <c r="F3454">
        <v>2023</v>
      </c>
      <c r="G3454" t="s">
        <v>6429</v>
      </c>
      <c r="H3454" t="s">
        <v>9229</v>
      </c>
      <c r="I3454" s="40" t="s">
        <v>132</v>
      </c>
      <c r="J3454" s="41">
        <v>43.251999999999995</v>
      </c>
      <c r="M3454" s="41" t="s">
        <v>24</v>
      </c>
      <c r="N3454" s="41">
        <v>16.976409999999998</v>
      </c>
      <c r="O3454" s="41">
        <v>16.976409999999998</v>
      </c>
      <c r="P3454" s="41">
        <v>0</v>
      </c>
      <c r="R3454" s="38">
        <v>0.39250000000000002</v>
      </c>
      <c r="S3454" s="5"/>
      <c r="T3454" s="1" t="s">
        <v>11319</v>
      </c>
    </row>
    <row r="3455" spans="1:20" x14ac:dyDescent="0.25">
      <c r="A3455" t="s">
        <v>11318</v>
      </c>
      <c r="C3455" t="s">
        <v>10238</v>
      </c>
      <c r="E3455" s="2">
        <v>44908</v>
      </c>
      <c r="F3455">
        <v>2022</v>
      </c>
      <c r="G3455" t="s">
        <v>6429</v>
      </c>
      <c r="H3455" t="s">
        <v>9229</v>
      </c>
      <c r="I3455" s="40" t="s">
        <v>84</v>
      </c>
      <c r="J3455" s="41">
        <v>32.643000000000001</v>
      </c>
      <c r="M3455" s="41" t="s">
        <v>24</v>
      </c>
      <c r="N3455" s="41">
        <v>31.905899999999999</v>
      </c>
      <c r="O3455" s="41">
        <v>31.905899999999999</v>
      </c>
      <c r="P3455" s="41">
        <v>0</v>
      </c>
      <c r="S3455" s="5"/>
      <c r="T3455" s="1" t="s">
        <v>11320</v>
      </c>
    </row>
    <row r="3456" spans="1:20" x14ac:dyDescent="0.25">
      <c r="A3456" t="s">
        <v>11318</v>
      </c>
      <c r="C3456" t="s">
        <v>10776</v>
      </c>
      <c r="E3456" s="2">
        <v>44413</v>
      </c>
      <c r="F3456">
        <v>2021</v>
      </c>
      <c r="G3456" t="s">
        <v>9243</v>
      </c>
      <c r="H3456" t="s">
        <v>9218</v>
      </c>
      <c r="I3456" s="40" t="s">
        <v>9234</v>
      </c>
      <c r="J3456" s="41">
        <v>88.702500000000001</v>
      </c>
      <c r="M3456" s="41" t="s">
        <v>72</v>
      </c>
      <c r="N3456" s="41">
        <v>18.804930000000002</v>
      </c>
      <c r="O3456" s="41">
        <v>3.5481000000000003</v>
      </c>
      <c r="P3456" s="41">
        <v>15.256830000000001</v>
      </c>
      <c r="S3456" s="5"/>
      <c r="T3456" s="1" t="s">
        <v>11321</v>
      </c>
    </row>
    <row r="3457" spans="1:20" x14ac:dyDescent="0.25">
      <c r="A3457" t="s">
        <v>11318</v>
      </c>
      <c r="C3457" t="s">
        <v>10244</v>
      </c>
      <c r="E3457" s="2">
        <v>44874</v>
      </c>
      <c r="F3457">
        <v>2022</v>
      </c>
      <c r="G3457" t="s">
        <v>768</v>
      </c>
      <c r="H3457" t="s">
        <v>9218</v>
      </c>
      <c r="I3457" s="40" t="s">
        <v>361</v>
      </c>
      <c r="J3457" s="41">
        <v>84.24</v>
      </c>
      <c r="M3457" s="41" t="s">
        <v>24</v>
      </c>
      <c r="N3457" s="41">
        <v>45.173699999999997</v>
      </c>
      <c r="O3457" s="41">
        <v>45.173699999999997</v>
      </c>
      <c r="P3457" s="41">
        <v>0</v>
      </c>
      <c r="S3457" s="5"/>
      <c r="T3457" s="1" t="s">
        <v>11320</v>
      </c>
    </row>
    <row r="3458" spans="1:20" x14ac:dyDescent="0.25">
      <c r="A3458" t="s">
        <v>11318</v>
      </c>
      <c r="C3458" t="s">
        <v>10821</v>
      </c>
      <c r="E3458" s="2">
        <v>44469</v>
      </c>
      <c r="F3458">
        <v>2021</v>
      </c>
      <c r="G3458" t="s">
        <v>768</v>
      </c>
      <c r="H3458" t="s">
        <v>9224</v>
      </c>
      <c r="I3458" s="40" t="s">
        <v>9225</v>
      </c>
      <c r="J3458" s="41">
        <v>70.962000000000003</v>
      </c>
      <c r="M3458" s="41" t="s">
        <v>24</v>
      </c>
      <c r="N3458" s="41">
        <v>0.70962000000000003</v>
      </c>
      <c r="O3458" s="41">
        <v>0.70962000000000003</v>
      </c>
      <c r="P3458" s="41">
        <v>0</v>
      </c>
      <c r="S3458" s="5"/>
      <c r="T3458" s="1" t="s">
        <v>11321</v>
      </c>
    </row>
    <row r="3459" spans="1:20" x14ac:dyDescent="0.25">
      <c r="A3459" t="s">
        <v>11318</v>
      </c>
      <c r="C3459" t="s">
        <v>9727</v>
      </c>
      <c r="E3459" s="2">
        <v>45287</v>
      </c>
      <c r="F3459">
        <v>2023</v>
      </c>
      <c r="G3459" t="s">
        <v>768</v>
      </c>
      <c r="H3459" t="s">
        <v>9224</v>
      </c>
      <c r="I3459" s="40" t="s">
        <v>9225</v>
      </c>
      <c r="J3459" s="41">
        <v>64.878</v>
      </c>
      <c r="M3459" s="41" t="s">
        <v>24</v>
      </c>
      <c r="N3459" s="41">
        <v>12.9756</v>
      </c>
      <c r="O3459" s="41">
        <v>12.9756</v>
      </c>
      <c r="P3459" s="41">
        <v>0</v>
      </c>
      <c r="R3459" s="38">
        <v>0.2</v>
      </c>
      <c r="S3459" s="5"/>
      <c r="T3459" s="1" t="s">
        <v>11319</v>
      </c>
    </row>
    <row r="3460" spans="1:20" x14ac:dyDescent="0.25">
      <c r="A3460" t="s">
        <v>11318</v>
      </c>
      <c r="C3460" t="s">
        <v>9385</v>
      </c>
      <c r="E3460" s="2">
        <v>45209</v>
      </c>
      <c r="F3460">
        <v>2023</v>
      </c>
      <c r="G3460" t="s">
        <v>9228</v>
      </c>
      <c r="H3460" t="s">
        <v>9229</v>
      </c>
      <c r="I3460" s="40" t="s">
        <v>84</v>
      </c>
      <c r="J3460" s="41">
        <v>108.13</v>
      </c>
      <c r="M3460" s="41" t="s">
        <v>24</v>
      </c>
      <c r="N3460" s="41">
        <v>108.13</v>
      </c>
      <c r="O3460" s="41">
        <v>108.13</v>
      </c>
      <c r="P3460" s="41">
        <v>0</v>
      </c>
      <c r="R3460" s="38">
        <v>1</v>
      </c>
      <c r="S3460" s="5"/>
      <c r="T3460" s="1" t="s">
        <v>11319</v>
      </c>
    </row>
    <row r="3461" spans="1:20" x14ac:dyDescent="0.25">
      <c r="A3461" t="s">
        <v>11318</v>
      </c>
      <c r="C3461" t="s">
        <v>9385</v>
      </c>
      <c r="E3461" s="2">
        <v>45209</v>
      </c>
      <c r="F3461">
        <v>2023</v>
      </c>
      <c r="G3461" t="s">
        <v>9387</v>
      </c>
      <c r="H3461" t="s">
        <v>9229</v>
      </c>
      <c r="I3461" s="40" t="s">
        <v>84</v>
      </c>
      <c r="J3461" s="41">
        <v>54.064999999999998</v>
      </c>
      <c r="M3461" s="41" t="s">
        <v>24</v>
      </c>
      <c r="N3461" s="41">
        <v>54.064999999999998</v>
      </c>
      <c r="O3461" s="41">
        <v>54.064999999999998</v>
      </c>
      <c r="P3461" s="41">
        <v>0</v>
      </c>
      <c r="R3461" s="38">
        <v>1</v>
      </c>
      <c r="S3461" s="5"/>
      <c r="T3461" s="1" t="s">
        <v>11319</v>
      </c>
    </row>
    <row r="3462" spans="1:20" x14ac:dyDescent="0.25">
      <c r="A3462" t="s">
        <v>11318</v>
      </c>
      <c r="C3462" t="s">
        <v>10270</v>
      </c>
      <c r="E3462" s="2">
        <v>44853</v>
      </c>
      <c r="F3462">
        <v>2022</v>
      </c>
      <c r="G3462" t="s">
        <v>9228</v>
      </c>
      <c r="H3462" t="s">
        <v>9229</v>
      </c>
      <c r="I3462" s="40" t="s">
        <v>141</v>
      </c>
      <c r="J3462" s="41">
        <v>184.27499999999998</v>
      </c>
      <c r="M3462" s="41" t="s">
        <v>24</v>
      </c>
      <c r="N3462" s="41">
        <v>184.27499999999998</v>
      </c>
      <c r="O3462" s="41">
        <v>184.27499999999998</v>
      </c>
      <c r="P3462" s="41">
        <v>0</v>
      </c>
      <c r="S3462" s="5"/>
      <c r="T3462" s="1" t="s">
        <v>11320</v>
      </c>
    </row>
    <row r="3463" spans="1:20" x14ac:dyDescent="0.25">
      <c r="A3463" t="s">
        <v>11318</v>
      </c>
      <c r="C3463" t="s">
        <v>10270</v>
      </c>
      <c r="E3463" s="2">
        <v>44853</v>
      </c>
      <c r="F3463">
        <v>2022</v>
      </c>
      <c r="G3463" t="s">
        <v>9273</v>
      </c>
      <c r="H3463" t="s">
        <v>9229</v>
      </c>
      <c r="I3463" s="40" t="s">
        <v>141</v>
      </c>
      <c r="J3463" s="41">
        <v>184.27499999999998</v>
      </c>
      <c r="M3463" s="41" t="s">
        <v>24</v>
      </c>
      <c r="N3463" s="41">
        <v>184.27499999999998</v>
      </c>
      <c r="O3463" s="41">
        <v>184.27499999999998</v>
      </c>
      <c r="P3463" s="41">
        <v>0</v>
      </c>
      <c r="S3463" s="5"/>
      <c r="T3463" s="1" t="s">
        <v>11320</v>
      </c>
    </row>
    <row r="3464" spans="1:20" x14ac:dyDescent="0.25">
      <c r="A3464" t="s">
        <v>11318</v>
      </c>
      <c r="C3464" t="s">
        <v>10270</v>
      </c>
      <c r="E3464" s="2">
        <v>44853</v>
      </c>
      <c r="F3464">
        <v>2022</v>
      </c>
      <c r="G3464" t="s">
        <v>9387</v>
      </c>
      <c r="H3464" t="s">
        <v>9229</v>
      </c>
      <c r="I3464" s="40" t="s">
        <v>141</v>
      </c>
      <c r="J3464" s="41">
        <v>52.65</v>
      </c>
      <c r="M3464" s="41" t="s">
        <v>24</v>
      </c>
      <c r="N3464" s="41">
        <v>52.65</v>
      </c>
      <c r="O3464" s="41">
        <v>52.65</v>
      </c>
      <c r="P3464" s="41">
        <v>0</v>
      </c>
      <c r="S3464" s="5"/>
      <c r="T3464" s="1" t="s">
        <v>11320</v>
      </c>
    </row>
    <row r="3465" spans="1:20" x14ac:dyDescent="0.25">
      <c r="A3465" t="s">
        <v>11318</v>
      </c>
      <c r="C3465" t="s">
        <v>10973</v>
      </c>
      <c r="E3465" s="2">
        <v>44398</v>
      </c>
      <c r="F3465">
        <v>2021</v>
      </c>
      <c r="G3465" t="s">
        <v>9380</v>
      </c>
      <c r="H3465" t="s">
        <v>9224</v>
      </c>
      <c r="I3465" s="40" t="s">
        <v>9225</v>
      </c>
      <c r="J3465" s="41">
        <v>94.616000000000014</v>
      </c>
      <c r="M3465" s="41" t="s">
        <v>24</v>
      </c>
      <c r="N3465" s="41">
        <v>17.030880000000003</v>
      </c>
      <c r="O3465" s="41">
        <v>17.030880000000003</v>
      </c>
      <c r="P3465" s="41">
        <v>0</v>
      </c>
      <c r="S3465" s="5"/>
      <c r="T3465" s="1" t="s">
        <v>11321</v>
      </c>
    </row>
    <row r="3466" spans="1:20" x14ac:dyDescent="0.25">
      <c r="A3466" t="s">
        <v>11318</v>
      </c>
      <c r="C3466" t="s">
        <v>10973</v>
      </c>
      <c r="E3466" s="2">
        <v>44398</v>
      </c>
      <c r="F3466">
        <v>2021</v>
      </c>
      <c r="G3466" t="s">
        <v>9392</v>
      </c>
      <c r="H3466" t="s">
        <v>9224</v>
      </c>
      <c r="I3466" s="40" t="s">
        <v>9225</v>
      </c>
      <c r="J3466" s="41">
        <v>23.654000000000003</v>
      </c>
      <c r="M3466" s="41" t="s">
        <v>24</v>
      </c>
      <c r="N3466" s="41">
        <v>4.2577200000000008</v>
      </c>
      <c r="O3466" s="41">
        <v>4.2577200000000008</v>
      </c>
      <c r="P3466" s="41">
        <v>0</v>
      </c>
      <c r="S3466" s="5"/>
      <c r="T3466" s="1" t="s">
        <v>11321</v>
      </c>
    </row>
    <row r="3467" spans="1:20" x14ac:dyDescent="0.25">
      <c r="A3467" t="s">
        <v>11318</v>
      </c>
      <c r="C3467" t="s">
        <v>9719</v>
      </c>
      <c r="E3467" s="2">
        <v>45128</v>
      </c>
      <c r="F3467">
        <v>2023</v>
      </c>
      <c r="G3467" t="s">
        <v>9380</v>
      </c>
      <c r="H3467" t="s">
        <v>9224</v>
      </c>
      <c r="I3467" s="40" t="s">
        <v>9225</v>
      </c>
      <c r="J3467" s="41">
        <v>173.00799999999998</v>
      </c>
      <c r="M3467" s="41" t="s">
        <v>24</v>
      </c>
      <c r="N3467" s="41">
        <v>34.601599999999998</v>
      </c>
      <c r="O3467" s="41">
        <v>34.601599999999998</v>
      </c>
      <c r="P3467" s="41">
        <v>0</v>
      </c>
      <c r="R3467" s="38">
        <v>0.2</v>
      </c>
      <c r="S3467" s="5"/>
      <c r="T3467" s="1" t="s">
        <v>11319</v>
      </c>
    </row>
    <row r="3468" spans="1:20" x14ac:dyDescent="0.25">
      <c r="A3468" t="s">
        <v>11318</v>
      </c>
      <c r="C3468" t="s">
        <v>9719</v>
      </c>
      <c r="E3468" s="2">
        <v>45128</v>
      </c>
      <c r="F3468">
        <v>2023</v>
      </c>
      <c r="G3468" t="s">
        <v>9392</v>
      </c>
      <c r="H3468" t="s">
        <v>9224</v>
      </c>
      <c r="I3468" s="40" t="s">
        <v>9225</v>
      </c>
      <c r="J3468" s="41">
        <v>43.251999999999995</v>
      </c>
      <c r="M3468" s="41" t="s">
        <v>24</v>
      </c>
      <c r="N3468" s="41">
        <v>8.6503999999999994</v>
      </c>
      <c r="O3468" s="41">
        <v>8.6503999999999994</v>
      </c>
      <c r="P3468" s="41">
        <v>0</v>
      </c>
      <c r="R3468" s="38">
        <v>0.2</v>
      </c>
      <c r="S3468" s="5"/>
      <c r="T3468" s="1" t="s">
        <v>11319</v>
      </c>
    </row>
    <row r="3469" spans="1:20" x14ac:dyDescent="0.25">
      <c r="A3469" t="s">
        <v>11318</v>
      </c>
      <c r="C3469" t="s">
        <v>10090</v>
      </c>
      <c r="E3469" s="2">
        <v>44756</v>
      </c>
      <c r="F3469">
        <v>2022</v>
      </c>
      <c r="G3469" t="s">
        <v>9380</v>
      </c>
      <c r="H3469" t="s">
        <v>9224</v>
      </c>
      <c r="I3469" s="40" t="s">
        <v>84</v>
      </c>
      <c r="J3469" s="41">
        <v>121.6215</v>
      </c>
      <c r="M3469" s="41" t="s">
        <v>24</v>
      </c>
      <c r="N3469" s="41">
        <v>18.216899999999999</v>
      </c>
      <c r="O3469" s="41">
        <v>18.216899999999999</v>
      </c>
      <c r="P3469" s="41">
        <v>0</v>
      </c>
      <c r="S3469" s="5"/>
      <c r="T3469" s="1" t="s">
        <v>11320</v>
      </c>
    </row>
    <row r="3470" spans="1:20" x14ac:dyDescent="0.25">
      <c r="A3470" t="s">
        <v>11318</v>
      </c>
      <c r="C3470" t="s">
        <v>10090</v>
      </c>
      <c r="E3470" s="2">
        <v>44756</v>
      </c>
      <c r="F3470">
        <v>2022</v>
      </c>
      <c r="G3470" t="s">
        <v>9392</v>
      </c>
      <c r="H3470" t="s">
        <v>9224</v>
      </c>
      <c r="I3470" s="40" t="s">
        <v>84</v>
      </c>
      <c r="J3470" s="41">
        <v>36.328499999999998</v>
      </c>
      <c r="M3470" s="41" t="s">
        <v>24</v>
      </c>
      <c r="N3470" s="41">
        <v>5.4756</v>
      </c>
      <c r="O3470" s="41">
        <v>5.4756</v>
      </c>
      <c r="P3470" s="41">
        <v>0</v>
      </c>
      <c r="S3470" s="5"/>
      <c r="T3470" s="1" t="s">
        <v>11320</v>
      </c>
    </row>
    <row r="3471" spans="1:20" x14ac:dyDescent="0.25">
      <c r="A3471" t="s">
        <v>11318</v>
      </c>
      <c r="C3471" t="s">
        <v>10090</v>
      </c>
      <c r="E3471" s="2">
        <v>44869</v>
      </c>
      <c r="F3471">
        <v>2022</v>
      </c>
      <c r="G3471" t="s">
        <v>9380</v>
      </c>
      <c r="H3471" t="s">
        <v>9224</v>
      </c>
      <c r="I3471" s="40" t="s">
        <v>84</v>
      </c>
      <c r="J3471" s="41">
        <v>42.12</v>
      </c>
      <c r="M3471" s="41" t="s">
        <v>24</v>
      </c>
      <c r="N3471" s="41">
        <v>6.3179999999999996</v>
      </c>
      <c r="O3471" s="41">
        <v>6.3179999999999996</v>
      </c>
      <c r="P3471" s="41">
        <v>0</v>
      </c>
      <c r="S3471" s="5"/>
      <c r="T3471" s="1" t="s">
        <v>11320</v>
      </c>
    </row>
    <row r="3472" spans="1:20" x14ac:dyDescent="0.25">
      <c r="A3472" t="s">
        <v>11318</v>
      </c>
      <c r="C3472" t="s">
        <v>10090</v>
      </c>
      <c r="E3472" s="2">
        <v>44869</v>
      </c>
      <c r="F3472">
        <v>2022</v>
      </c>
      <c r="G3472" t="s">
        <v>9392</v>
      </c>
      <c r="H3472" t="s">
        <v>9224</v>
      </c>
      <c r="I3472" s="40" t="s">
        <v>84</v>
      </c>
      <c r="J3472" s="41">
        <v>10.53</v>
      </c>
      <c r="M3472" s="41" t="s">
        <v>24</v>
      </c>
      <c r="N3472" s="41">
        <v>1.5794999999999999</v>
      </c>
      <c r="O3472" s="41">
        <v>1.5794999999999999</v>
      </c>
      <c r="P3472" s="41">
        <v>0</v>
      </c>
      <c r="S3472" s="5"/>
      <c r="T3472" s="1" t="s">
        <v>11320</v>
      </c>
    </row>
    <row r="3473" spans="1:20" x14ac:dyDescent="0.25">
      <c r="A3473" t="s">
        <v>11318</v>
      </c>
      <c r="C3473" t="s">
        <v>9355</v>
      </c>
      <c r="E3473" s="2">
        <v>45274</v>
      </c>
      <c r="F3473">
        <v>2023</v>
      </c>
      <c r="G3473" t="s">
        <v>8761</v>
      </c>
      <c r="H3473" t="s">
        <v>9224</v>
      </c>
      <c r="I3473" s="40" t="s">
        <v>9225</v>
      </c>
      <c r="J3473" s="41">
        <v>43.251999999999995</v>
      </c>
      <c r="M3473" s="41" t="s">
        <v>24</v>
      </c>
      <c r="N3473" s="41">
        <v>12.9756</v>
      </c>
      <c r="O3473" s="41">
        <v>12.9756</v>
      </c>
      <c r="P3473" s="41">
        <v>0</v>
      </c>
      <c r="R3473" s="38">
        <v>0.3</v>
      </c>
      <c r="S3473" s="5"/>
      <c r="T3473" s="1" t="s">
        <v>11319</v>
      </c>
    </row>
    <row r="3474" spans="1:20" x14ac:dyDescent="0.25">
      <c r="A3474" t="s">
        <v>11318</v>
      </c>
      <c r="C3474" t="s">
        <v>9323</v>
      </c>
      <c r="E3474" s="2">
        <v>45131</v>
      </c>
      <c r="F3474">
        <v>2023</v>
      </c>
      <c r="G3474" t="s">
        <v>9243</v>
      </c>
      <c r="H3474" t="s">
        <v>9224</v>
      </c>
      <c r="I3474" s="40" t="s">
        <v>9225</v>
      </c>
      <c r="J3474" s="41">
        <v>54.064999999999998</v>
      </c>
      <c r="M3474" s="41" t="s">
        <v>24</v>
      </c>
      <c r="N3474" s="41">
        <v>9.4613749999999985</v>
      </c>
      <c r="O3474" s="41">
        <v>9.4613749999999985</v>
      </c>
      <c r="P3474" s="41">
        <v>0</v>
      </c>
      <c r="R3474" s="38">
        <v>0.17499999999999999</v>
      </c>
      <c r="S3474" s="5"/>
      <c r="T3474" s="1" t="s">
        <v>11319</v>
      </c>
    </row>
    <row r="3475" spans="1:20" x14ac:dyDescent="0.25">
      <c r="A3475" t="s">
        <v>11318</v>
      </c>
      <c r="C3475" t="s">
        <v>10169</v>
      </c>
      <c r="E3475" s="2">
        <v>44769</v>
      </c>
      <c r="F3475">
        <v>2022</v>
      </c>
      <c r="G3475" t="s">
        <v>9273</v>
      </c>
      <c r="H3475" t="s">
        <v>9224</v>
      </c>
      <c r="I3475" s="40" t="s">
        <v>9225</v>
      </c>
      <c r="J3475" s="41">
        <v>263.25</v>
      </c>
      <c r="M3475" s="41" t="s">
        <v>24</v>
      </c>
      <c r="N3475" s="41">
        <v>39.487499999999997</v>
      </c>
      <c r="O3475" s="41">
        <v>39.487499999999997</v>
      </c>
      <c r="P3475" s="41">
        <v>0</v>
      </c>
      <c r="S3475" s="5"/>
      <c r="T3475" s="1" t="s">
        <v>11320</v>
      </c>
    </row>
    <row r="3476" spans="1:20" x14ac:dyDescent="0.25">
      <c r="A3476" t="s">
        <v>11318</v>
      </c>
      <c r="C3476" t="s">
        <v>10113</v>
      </c>
      <c r="E3476" s="2">
        <v>44882</v>
      </c>
      <c r="F3476">
        <v>2022</v>
      </c>
      <c r="G3476" t="s">
        <v>7066</v>
      </c>
      <c r="H3476" t="s">
        <v>9224</v>
      </c>
      <c r="I3476" s="40" t="s">
        <v>9225</v>
      </c>
      <c r="J3476" s="41">
        <v>105.3</v>
      </c>
      <c r="M3476" s="41" t="s">
        <v>24</v>
      </c>
      <c r="N3476" s="41">
        <v>21.06</v>
      </c>
      <c r="O3476" s="41">
        <v>21.06</v>
      </c>
      <c r="P3476" s="41">
        <v>0</v>
      </c>
      <c r="S3476" s="5"/>
      <c r="T3476" s="1" t="s">
        <v>11320</v>
      </c>
    </row>
    <row r="3477" spans="1:20" x14ac:dyDescent="0.25">
      <c r="A3477" t="s">
        <v>11318</v>
      </c>
      <c r="C3477" t="s">
        <v>10251</v>
      </c>
      <c r="E3477" s="2">
        <v>44894</v>
      </c>
      <c r="F3477">
        <v>2022</v>
      </c>
      <c r="G3477" t="s">
        <v>6521</v>
      </c>
      <c r="H3477" t="s">
        <v>9229</v>
      </c>
      <c r="I3477" s="40" t="s">
        <v>141</v>
      </c>
      <c r="J3477" s="41">
        <v>210.6</v>
      </c>
      <c r="M3477" s="41" t="s">
        <v>24</v>
      </c>
      <c r="N3477" s="41">
        <v>210.6</v>
      </c>
      <c r="O3477" s="41">
        <v>210.6</v>
      </c>
      <c r="P3477" s="41">
        <v>0</v>
      </c>
      <c r="S3477" s="5"/>
      <c r="T3477" s="1" t="s">
        <v>11320</v>
      </c>
    </row>
    <row r="3478" spans="1:20" x14ac:dyDescent="0.25">
      <c r="A3478" t="s">
        <v>11318</v>
      </c>
      <c r="C3478" t="s">
        <v>10981</v>
      </c>
      <c r="E3478" s="2">
        <v>44536</v>
      </c>
      <c r="F3478">
        <v>2021</v>
      </c>
      <c r="G3478" t="s">
        <v>9221</v>
      </c>
      <c r="H3478" t="s">
        <v>9224</v>
      </c>
      <c r="I3478" s="40" t="s">
        <v>9225</v>
      </c>
      <c r="J3478" s="41">
        <v>59.135000000000005</v>
      </c>
      <c r="M3478" s="41" t="s">
        <v>24</v>
      </c>
      <c r="N3478" s="41">
        <v>1.1827000000000001</v>
      </c>
      <c r="O3478" s="41">
        <v>1.1827000000000001</v>
      </c>
      <c r="P3478" s="41">
        <v>0</v>
      </c>
      <c r="S3478" s="5"/>
      <c r="T3478" s="1" t="s">
        <v>11321</v>
      </c>
    </row>
    <row r="3479" spans="1:20" x14ac:dyDescent="0.25">
      <c r="A3479" t="s">
        <v>11318</v>
      </c>
      <c r="C3479" t="s">
        <v>10240</v>
      </c>
      <c r="E3479" s="2">
        <v>44854</v>
      </c>
      <c r="F3479">
        <v>2022</v>
      </c>
      <c r="G3479" t="s">
        <v>768</v>
      </c>
      <c r="H3479" t="s">
        <v>9218</v>
      </c>
      <c r="I3479" s="40" t="s">
        <v>361</v>
      </c>
      <c r="J3479" s="41">
        <v>42.12</v>
      </c>
      <c r="M3479" s="41" t="s">
        <v>24</v>
      </c>
      <c r="N3479" s="41">
        <v>26.219699999999996</v>
      </c>
      <c r="O3479" s="41">
        <v>26.219699999999996</v>
      </c>
      <c r="P3479" s="41">
        <v>0</v>
      </c>
      <c r="S3479" s="5"/>
      <c r="T3479" s="1" t="s">
        <v>11320</v>
      </c>
    </row>
    <row r="3480" spans="1:20" x14ac:dyDescent="0.25">
      <c r="A3480" t="s">
        <v>11318</v>
      </c>
      <c r="C3480" t="s">
        <v>9399</v>
      </c>
      <c r="E3480" s="2">
        <v>45126</v>
      </c>
      <c r="F3480">
        <v>2023</v>
      </c>
      <c r="G3480" t="s">
        <v>9273</v>
      </c>
      <c r="H3480" t="s">
        <v>9218</v>
      </c>
      <c r="I3480" s="40" t="s">
        <v>84</v>
      </c>
      <c r="J3480" s="41">
        <v>85.265262719999996</v>
      </c>
      <c r="M3480" s="41" t="s">
        <v>72</v>
      </c>
      <c r="N3480" s="41">
        <v>6.8212210176000001</v>
      </c>
      <c r="O3480" s="41">
        <v>1.7053052544</v>
      </c>
      <c r="P3480" s="41">
        <v>5.1159157632000003</v>
      </c>
      <c r="R3480" s="38">
        <v>0.08</v>
      </c>
      <c r="S3480" s="5"/>
      <c r="T3480" s="1" t="s">
        <v>11319</v>
      </c>
    </row>
    <row r="3481" spans="1:20" x14ac:dyDescent="0.25">
      <c r="A3481" t="s">
        <v>11318</v>
      </c>
      <c r="C3481" t="s">
        <v>9399</v>
      </c>
      <c r="E3481" s="2">
        <v>45126</v>
      </c>
      <c r="F3481">
        <v>2023</v>
      </c>
      <c r="G3481" t="s">
        <v>9273</v>
      </c>
      <c r="H3481" t="s">
        <v>9218</v>
      </c>
      <c r="I3481" s="40" t="s">
        <v>84</v>
      </c>
      <c r="J3481" s="41">
        <v>27.032499999999999</v>
      </c>
      <c r="M3481" s="41" t="s">
        <v>72</v>
      </c>
      <c r="N3481" s="41">
        <v>2.1625999999999999</v>
      </c>
      <c r="O3481" s="41">
        <v>0.54064999999999996</v>
      </c>
      <c r="P3481" s="41">
        <v>1.62195</v>
      </c>
      <c r="R3481" s="38">
        <v>0.08</v>
      </c>
      <c r="S3481" s="5"/>
      <c r="T3481" s="1" t="s">
        <v>11319</v>
      </c>
    </row>
    <row r="3482" spans="1:20" x14ac:dyDescent="0.25">
      <c r="A3482" t="s">
        <v>11318</v>
      </c>
      <c r="C3482" t="s">
        <v>9399</v>
      </c>
      <c r="E3482" s="2">
        <v>45126</v>
      </c>
      <c r="F3482">
        <v>2023</v>
      </c>
      <c r="G3482" t="s">
        <v>9273</v>
      </c>
      <c r="H3482" t="s">
        <v>9218</v>
      </c>
      <c r="I3482" s="40" t="s">
        <v>84</v>
      </c>
      <c r="J3482" s="41">
        <v>99.348113919999989</v>
      </c>
      <c r="M3482" s="41" t="s">
        <v>72</v>
      </c>
      <c r="N3482" s="41">
        <v>7.9478491136000002</v>
      </c>
      <c r="O3482" s="41">
        <v>1.9869622784000001</v>
      </c>
      <c r="P3482" s="41">
        <v>5.9608868352000002</v>
      </c>
      <c r="R3482" s="38">
        <v>0.08</v>
      </c>
      <c r="S3482" s="5"/>
      <c r="T3482" s="1" t="s">
        <v>11319</v>
      </c>
    </row>
    <row r="3483" spans="1:20" x14ac:dyDescent="0.25">
      <c r="A3483" t="s">
        <v>11318</v>
      </c>
      <c r="C3483" t="s">
        <v>9399</v>
      </c>
      <c r="E3483" s="2">
        <v>45126</v>
      </c>
      <c r="F3483">
        <v>2023</v>
      </c>
      <c r="G3483" t="s">
        <v>9273</v>
      </c>
      <c r="H3483" t="s">
        <v>9218</v>
      </c>
      <c r="I3483" s="40" t="s">
        <v>84</v>
      </c>
      <c r="J3483" s="41">
        <v>54.064999999999998</v>
      </c>
      <c r="M3483" s="41" t="s">
        <v>72</v>
      </c>
      <c r="N3483" s="41">
        <v>4.3251999999999997</v>
      </c>
      <c r="O3483" s="41">
        <v>1.0812999999999999</v>
      </c>
      <c r="P3483" s="41">
        <v>3.2439</v>
      </c>
      <c r="R3483" s="38">
        <v>0.08</v>
      </c>
      <c r="S3483" s="5"/>
      <c r="T3483" s="1" t="s">
        <v>11319</v>
      </c>
    </row>
    <row r="3484" spans="1:20" x14ac:dyDescent="0.25">
      <c r="A3484" t="s">
        <v>11318</v>
      </c>
      <c r="C3484" t="s">
        <v>10001</v>
      </c>
      <c r="E3484" s="2">
        <v>45273</v>
      </c>
      <c r="F3484">
        <v>2023</v>
      </c>
      <c r="G3484" t="s">
        <v>9279</v>
      </c>
      <c r="H3484" t="s">
        <v>9218</v>
      </c>
      <c r="I3484" s="40" t="s">
        <v>84</v>
      </c>
      <c r="J3484" s="41">
        <v>167.79950341402767</v>
      </c>
      <c r="M3484" s="41" t="s">
        <v>24</v>
      </c>
      <c r="N3484" s="41">
        <v>167.79950341402767</v>
      </c>
      <c r="O3484" s="41">
        <v>167.79950341402767</v>
      </c>
      <c r="P3484" s="41">
        <v>0</v>
      </c>
      <c r="R3484" s="38">
        <v>1</v>
      </c>
      <c r="S3484" s="5"/>
      <c r="T3484" s="1" t="s">
        <v>11319</v>
      </c>
    </row>
    <row r="3485" spans="1:20" x14ac:dyDescent="0.25">
      <c r="A3485" t="s">
        <v>11318</v>
      </c>
      <c r="C3485" t="s">
        <v>9822</v>
      </c>
      <c r="E3485" s="2">
        <v>45281</v>
      </c>
      <c r="F3485">
        <v>2023</v>
      </c>
      <c r="G3485" t="s">
        <v>9279</v>
      </c>
      <c r="H3485" t="s">
        <v>9218</v>
      </c>
      <c r="I3485" s="40" t="s">
        <v>9256</v>
      </c>
      <c r="J3485" s="41">
        <v>77.93855302279502</v>
      </c>
      <c r="M3485" s="41" t="s">
        <v>72</v>
      </c>
      <c r="N3485" s="41">
        <v>77.93855302279502</v>
      </c>
      <c r="O3485" s="41">
        <v>75.600396432111523</v>
      </c>
      <c r="P3485" s="41">
        <v>2.3381565906835045</v>
      </c>
      <c r="R3485" s="38">
        <v>1</v>
      </c>
      <c r="S3485" s="5"/>
      <c r="T3485" s="1" t="s">
        <v>11319</v>
      </c>
    </row>
    <row r="3486" spans="1:20" x14ac:dyDescent="0.25">
      <c r="A3486" t="s">
        <v>11318</v>
      </c>
      <c r="C3486" t="s">
        <v>9755</v>
      </c>
      <c r="E3486" s="2">
        <v>45133</v>
      </c>
      <c r="F3486">
        <v>2023</v>
      </c>
      <c r="G3486" t="s">
        <v>9392</v>
      </c>
      <c r="H3486" t="s">
        <v>9224</v>
      </c>
      <c r="I3486" s="40" t="s">
        <v>9225</v>
      </c>
      <c r="J3486" s="41">
        <v>108.13</v>
      </c>
      <c r="M3486" s="41" t="s">
        <v>24</v>
      </c>
      <c r="N3486" s="41">
        <v>21.625999999999998</v>
      </c>
      <c r="O3486" s="41">
        <v>21.625999999999998</v>
      </c>
      <c r="P3486" s="41">
        <v>0</v>
      </c>
      <c r="R3486" s="38">
        <v>0.2</v>
      </c>
      <c r="S3486" s="5"/>
      <c r="T3486" s="1" t="s">
        <v>11319</v>
      </c>
    </row>
    <row r="3487" spans="1:20" x14ac:dyDescent="0.25">
      <c r="A3487" t="s">
        <v>11318</v>
      </c>
      <c r="C3487" t="s">
        <v>10279</v>
      </c>
      <c r="E3487" s="2">
        <v>44827</v>
      </c>
      <c r="F3487">
        <v>2022</v>
      </c>
      <c r="G3487" t="s">
        <v>9273</v>
      </c>
      <c r="H3487" t="s">
        <v>9218</v>
      </c>
      <c r="I3487" s="40" t="s">
        <v>9234</v>
      </c>
      <c r="J3487" s="41">
        <v>157.94999999999999</v>
      </c>
      <c r="M3487" s="41" t="s">
        <v>25</v>
      </c>
      <c r="N3487" s="41">
        <v>74.236499999999992</v>
      </c>
      <c r="O3487" s="41">
        <v>0</v>
      </c>
      <c r="P3487" s="41">
        <v>74.236499999999992</v>
      </c>
      <c r="S3487" s="5"/>
      <c r="T3487" s="1" t="s">
        <v>11320</v>
      </c>
    </row>
    <row r="3488" spans="1:20" x14ac:dyDescent="0.25">
      <c r="A3488" t="s">
        <v>11318</v>
      </c>
      <c r="C3488" t="s">
        <v>10872</v>
      </c>
      <c r="E3488" s="2">
        <v>44259</v>
      </c>
      <c r="F3488">
        <v>2021</v>
      </c>
      <c r="G3488" t="s">
        <v>9273</v>
      </c>
      <c r="H3488" t="s">
        <v>9218</v>
      </c>
      <c r="I3488" s="40" t="s">
        <v>9234</v>
      </c>
      <c r="J3488" s="41">
        <v>59.135000000000005</v>
      </c>
      <c r="M3488" s="41" t="s">
        <v>72</v>
      </c>
      <c r="N3488" s="41">
        <v>38.437750000000001</v>
      </c>
      <c r="O3488" s="41">
        <v>7.0962000000000005</v>
      </c>
      <c r="P3488" s="41">
        <v>31.341550000000002</v>
      </c>
      <c r="S3488" s="5"/>
      <c r="T3488" s="1" t="s">
        <v>11321</v>
      </c>
    </row>
    <row r="3489" spans="1:20" x14ac:dyDescent="0.25">
      <c r="A3489" t="s">
        <v>11318</v>
      </c>
      <c r="C3489" t="s">
        <v>10178</v>
      </c>
      <c r="E3489" s="2">
        <v>44553</v>
      </c>
      <c r="F3489">
        <v>2021</v>
      </c>
      <c r="G3489" t="s">
        <v>9364</v>
      </c>
      <c r="H3489" t="s">
        <v>318</v>
      </c>
      <c r="I3489" s="40" t="s">
        <v>9225</v>
      </c>
      <c r="J3489" s="41">
        <v>289.76150000000001</v>
      </c>
      <c r="M3489" s="41" t="s">
        <v>24</v>
      </c>
      <c r="N3489" s="41">
        <v>57.952300000000001</v>
      </c>
      <c r="O3489" s="41">
        <v>57.952300000000001</v>
      </c>
      <c r="P3489" s="41">
        <v>0</v>
      </c>
      <c r="S3489" s="5"/>
      <c r="T3489" s="1" t="s">
        <v>11321</v>
      </c>
    </row>
    <row r="3490" spans="1:20" x14ac:dyDescent="0.25">
      <c r="A3490" t="s">
        <v>11318</v>
      </c>
      <c r="C3490" t="s">
        <v>10178</v>
      </c>
      <c r="E3490" s="2">
        <v>44553</v>
      </c>
      <c r="F3490">
        <v>2021</v>
      </c>
      <c r="G3490" t="s">
        <v>9364</v>
      </c>
      <c r="H3490" t="s">
        <v>318</v>
      </c>
      <c r="I3490" s="40" t="s">
        <v>9225</v>
      </c>
      <c r="J3490" s="41">
        <v>76.875500000000002</v>
      </c>
      <c r="M3490" s="41" t="s">
        <v>24</v>
      </c>
      <c r="N3490" s="41">
        <v>15.375100000000002</v>
      </c>
      <c r="O3490" s="41">
        <v>15.375100000000002</v>
      </c>
      <c r="P3490" s="41">
        <v>0</v>
      </c>
      <c r="S3490" s="5"/>
      <c r="T3490" s="1" t="s">
        <v>11321</v>
      </c>
    </row>
    <row r="3491" spans="1:20" x14ac:dyDescent="0.25">
      <c r="A3491" t="s">
        <v>11318</v>
      </c>
      <c r="C3491" t="s">
        <v>10178</v>
      </c>
      <c r="E3491" s="2">
        <v>44553</v>
      </c>
      <c r="F3491">
        <v>2021</v>
      </c>
      <c r="G3491" t="s">
        <v>9364</v>
      </c>
      <c r="H3491" t="s">
        <v>318</v>
      </c>
      <c r="I3491" s="40" t="s">
        <v>9225</v>
      </c>
      <c r="J3491" s="41">
        <v>47.308000000000007</v>
      </c>
      <c r="M3491" s="41" t="s">
        <v>24</v>
      </c>
      <c r="N3491" s="41">
        <v>9.4616000000000007</v>
      </c>
      <c r="O3491" s="41">
        <v>9.4616000000000007</v>
      </c>
      <c r="P3491" s="41">
        <v>0</v>
      </c>
      <c r="S3491" s="5"/>
      <c r="T3491" s="1" t="s">
        <v>11321</v>
      </c>
    </row>
    <row r="3492" spans="1:20" x14ac:dyDescent="0.25">
      <c r="A3492" t="s">
        <v>11318</v>
      </c>
      <c r="C3492" t="s">
        <v>10178</v>
      </c>
      <c r="E3492" s="2">
        <v>44917</v>
      </c>
      <c r="F3492">
        <v>2022</v>
      </c>
      <c r="G3492" t="s">
        <v>9364</v>
      </c>
      <c r="H3492" t="s">
        <v>318</v>
      </c>
      <c r="I3492" s="40" t="s">
        <v>9225</v>
      </c>
      <c r="J3492" s="41">
        <v>63.179999999999993</v>
      </c>
      <c r="M3492" s="41" t="s">
        <v>24</v>
      </c>
      <c r="N3492" s="41">
        <v>12.635999999999999</v>
      </c>
      <c r="O3492" s="41">
        <v>12.635999999999999</v>
      </c>
      <c r="P3492" s="41">
        <v>0</v>
      </c>
      <c r="S3492" s="5"/>
      <c r="T3492" s="1" t="s">
        <v>11320</v>
      </c>
    </row>
    <row r="3493" spans="1:20" x14ac:dyDescent="0.25">
      <c r="A3493" t="s">
        <v>11318</v>
      </c>
      <c r="C3493" t="s">
        <v>10178</v>
      </c>
      <c r="E3493" s="2">
        <v>44917</v>
      </c>
      <c r="F3493">
        <v>2022</v>
      </c>
      <c r="G3493" t="s">
        <v>9364</v>
      </c>
      <c r="H3493" t="s">
        <v>318</v>
      </c>
      <c r="I3493" s="40" t="s">
        <v>9225</v>
      </c>
      <c r="J3493" s="41">
        <v>52.65</v>
      </c>
      <c r="M3493" s="41" t="s">
        <v>24</v>
      </c>
      <c r="N3493" s="41">
        <v>10.53</v>
      </c>
      <c r="O3493" s="41">
        <v>10.53</v>
      </c>
      <c r="P3493" s="41">
        <v>0</v>
      </c>
      <c r="S3493" s="5"/>
      <c r="T3493" s="1" t="s">
        <v>11320</v>
      </c>
    </row>
    <row r="3494" spans="1:20" x14ac:dyDescent="0.25">
      <c r="A3494" t="s">
        <v>11318</v>
      </c>
      <c r="C3494" t="s">
        <v>10178</v>
      </c>
      <c r="E3494" s="2">
        <v>44917</v>
      </c>
      <c r="F3494">
        <v>2022</v>
      </c>
      <c r="G3494" t="s">
        <v>9364</v>
      </c>
      <c r="H3494" t="s">
        <v>318</v>
      </c>
      <c r="I3494" s="40" t="s">
        <v>9225</v>
      </c>
      <c r="J3494" s="41">
        <v>94.77</v>
      </c>
      <c r="M3494" s="41" t="s">
        <v>24</v>
      </c>
      <c r="N3494" s="41">
        <v>18.954000000000001</v>
      </c>
      <c r="O3494" s="41">
        <v>18.954000000000001</v>
      </c>
      <c r="P3494" s="41">
        <v>0</v>
      </c>
      <c r="S3494" s="5"/>
      <c r="T3494" s="1" t="s">
        <v>11320</v>
      </c>
    </row>
    <row r="3495" spans="1:20" x14ac:dyDescent="0.25">
      <c r="A3495" t="s">
        <v>11318</v>
      </c>
      <c r="C3495" t="s">
        <v>10816</v>
      </c>
      <c r="E3495" s="2">
        <v>44362</v>
      </c>
      <c r="F3495">
        <v>2021</v>
      </c>
      <c r="G3495" t="s">
        <v>9273</v>
      </c>
      <c r="H3495" t="s">
        <v>9229</v>
      </c>
      <c r="I3495" s="40" t="s">
        <v>141</v>
      </c>
      <c r="J3495" s="41">
        <v>177.405</v>
      </c>
      <c r="M3495" s="41" t="s">
        <v>24</v>
      </c>
      <c r="N3495" s="41">
        <v>177.405</v>
      </c>
      <c r="O3495" s="41">
        <v>177.405</v>
      </c>
      <c r="P3495" s="41">
        <v>0</v>
      </c>
      <c r="S3495" s="5"/>
      <c r="T3495" s="1" t="s">
        <v>11321</v>
      </c>
    </row>
    <row r="3496" spans="1:20" x14ac:dyDescent="0.25">
      <c r="A3496" t="s">
        <v>11318</v>
      </c>
      <c r="C3496" t="s">
        <v>9369</v>
      </c>
      <c r="E3496" s="2">
        <v>44967</v>
      </c>
      <c r="F3496">
        <v>2023</v>
      </c>
      <c r="G3496" t="s">
        <v>9364</v>
      </c>
      <c r="H3496" t="s">
        <v>9229</v>
      </c>
      <c r="I3496" s="40" t="s">
        <v>141</v>
      </c>
      <c r="J3496" s="41">
        <v>21.930278958608898</v>
      </c>
      <c r="M3496" s="41" t="s">
        <v>72</v>
      </c>
      <c r="N3496" s="41">
        <v>7.9387609830164214</v>
      </c>
      <c r="O3496" s="41">
        <v>6.4036414559137986</v>
      </c>
      <c r="P3496" s="41">
        <v>1.535119527102623</v>
      </c>
      <c r="R3496" s="38">
        <v>0.36199999999999999</v>
      </c>
      <c r="S3496" s="5"/>
      <c r="T3496" s="1" t="s">
        <v>11319</v>
      </c>
    </row>
    <row r="3497" spans="1:20" x14ac:dyDescent="0.25">
      <c r="A3497" t="s">
        <v>11318</v>
      </c>
      <c r="C3497" t="s">
        <v>9369</v>
      </c>
      <c r="E3497" s="2">
        <v>44967</v>
      </c>
      <c r="F3497">
        <v>2023</v>
      </c>
      <c r="G3497" t="s">
        <v>9364</v>
      </c>
      <c r="H3497" t="s">
        <v>9229</v>
      </c>
      <c r="I3497" s="40" t="s">
        <v>361</v>
      </c>
      <c r="J3497" s="41">
        <v>14.012757042320299</v>
      </c>
      <c r="M3497" s="41" t="s">
        <v>72</v>
      </c>
      <c r="N3497" s="41">
        <v>5.0726180493199484</v>
      </c>
      <c r="O3497" s="41">
        <v>4.0917250563575269</v>
      </c>
      <c r="P3497" s="41">
        <v>0.98089299296242094</v>
      </c>
      <c r="R3497" s="38">
        <v>0.36199999999999999</v>
      </c>
      <c r="S3497" s="5"/>
      <c r="T3497" s="1" t="s">
        <v>11319</v>
      </c>
    </row>
    <row r="3498" spans="1:20" x14ac:dyDescent="0.25">
      <c r="A3498" t="s">
        <v>11318</v>
      </c>
      <c r="C3498" t="s">
        <v>9369</v>
      </c>
      <c r="E3498" s="2">
        <v>44967</v>
      </c>
      <c r="F3498">
        <v>2023</v>
      </c>
      <c r="G3498" t="s">
        <v>9364</v>
      </c>
      <c r="H3498" t="s">
        <v>9229</v>
      </c>
      <c r="I3498" s="40" t="s">
        <v>84</v>
      </c>
      <c r="J3498" s="41">
        <v>17.1546308186253</v>
      </c>
      <c r="M3498" s="41" t="s">
        <v>72</v>
      </c>
      <c r="N3498" s="41">
        <v>6.2099763563423576</v>
      </c>
      <c r="O3498" s="41">
        <v>5.0091521990385868</v>
      </c>
      <c r="P3498" s="41">
        <v>1.2008241573037708</v>
      </c>
      <c r="R3498" s="38">
        <v>0.36199999999999999</v>
      </c>
      <c r="S3498" s="5"/>
      <c r="T3498" s="1" t="s">
        <v>11319</v>
      </c>
    </row>
    <row r="3499" spans="1:20" x14ac:dyDescent="0.25">
      <c r="A3499" t="s">
        <v>11318</v>
      </c>
      <c r="C3499" t="s">
        <v>9369</v>
      </c>
      <c r="E3499" s="2">
        <v>44967</v>
      </c>
      <c r="F3499">
        <v>2023</v>
      </c>
      <c r="G3499" t="s">
        <v>9364</v>
      </c>
      <c r="H3499" t="s">
        <v>9229</v>
      </c>
      <c r="I3499" s="40" t="s">
        <v>9256</v>
      </c>
      <c r="J3499" s="41">
        <v>9.7398087065454995</v>
      </c>
      <c r="M3499" s="41" t="s">
        <v>72</v>
      </c>
      <c r="N3499" s="41">
        <v>3.525810751769471</v>
      </c>
      <c r="O3499" s="41">
        <v>2.844024142311286</v>
      </c>
      <c r="P3499" s="41">
        <v>0.68178660945818492</v>
      </c>
      <c r="R3499" s="38">
        <v>0.36199999999999999</v>
      </c>
      <c r="S3499" s="5"/>
      <c r="T3499" s="1" t="s">
        <v>11319</v>
      </c>
    </row>
    <row r="3500" spans="1:20" x14ac:dyDescent="0.25">
      <c r="A3500" t="s">
        <v>11318</v>
      </c>
      <c r="C3500" t="s">
        <v>10223</v>
      </c>
      <c r="E3500" s="2">
        <v>44915</v>
      </c>
      <c r="F3500">
        <v>2022</v>
      </c>
      <c r="G3500" t="s">
        <v>9320</v>
      </c>
      <c r="H3500" t="s">
        <v>9218</v>
      </c>
      <c r="I3500" s="46" t="s">
        <v>84</v>
      </c>
      <c r="J3500" s="41">
        <v>205.86149999999998</v>
      </c>
      <c r="M3500" s="41" t="s">
        <v>24</v>
      </c>
      <c r="N3500" s="41">
        <v>205.86149999999998</v>
      </c>
      <c r="O3500" s="41">
        <v>205.86149999999998</v>
      </c>
      <c r="P3500" s="41">
        <v>0</v>
      </c>
      <c r="S3500" s="5"/>
      <c r="T3500" s="1" t="s">
        <v>11320</v>
      </c>
    </row>
    <row r="3501" spans="1:20" x14ac:dyDescent="0.25">
      <c r="A3501" t="s">
        <v>11318</v>
      </c>
      <c r="C3501" t="s">
        <v>10364</v>
      </c>
      <c r="E3501" s="2">
        <v>44453</v>
      </c>
      <c r="F3501">
        <v>2021</v>
      </c>
      <c r="G3501" t="s">
        <v>9320</v>
      </c>
      <c r="H3501" t="s">
        <v>9229</v>
      </c>
      <c r="I3501" s="40" t="s">
        <v>84</v>
      </c>
      <c r="J3501" s="41">
        <v>70.962000000000003</v>
      </c>
      <c r="M3501" s="41" t="s">
        <v>24</v>
      </c>
      <c r="N3501" s="41">
        <v>35.481000000000002</v>
      </c>
      <c r="O3501" s="41">
        <v>35.481000000000002</v>
      </c>
      <c r="P3501" s="41">
        <v>0</v>
      </c>
      <c r="S3501" s="5"/>
      <c r="T3501" s="1" t="s">
        <v>11321</v>
      </c>
    </row>
    <row r="3502" spans="1:20" x14ac:dyDescent="0.25">
      <c r="A3502" t="s">
        <v>11318</v>
      </c>
      <c r="C3502" t="s">
        <v>10364</v>
      </c>
      <c r="E3502" s="2">
        <v>44890</v>
      </c>
      <c r="F3502">
        <v>2022</v>
      </c>
      <c r="G3502" t="s">
        <v>9320</v>
      </c>
      <c r="H3502" t="s">
        <v>9229</v>
      </c>
      <c r="I3502" s="40" t="s">
        <v>84</v>
      </c>
      <c r="J3502" s="41">
        <v>52.65</v>
      </c>
      <c r="M3502" s="41" t="s">
        <v>24</v>
      </c>
      <c r="N3502" s="41">
        <v>32.011199999999995</v>
      </c>
      <c r="O3502" s="41">
        <v>32.011199999999995</v>
      </c>
      <c r="P3502" s="41">
        <v>0</v>
      </c>
      <c r="S3502" s="5"/>
      <c r="T3502" s="1" t="s">
        <v>11320</v>
      </c>
    </row>
    <row r="3503" spans="1:20" x14ac:dyDescent="0.25">
      <c r="A3503" t="s">
        <v>11318</v>
      </c>
      <c r="C3503" t="s">
        <v>10235</v>
      </c>
      <c r="E3503" s="2">
        <v>44769</v>
      </c>
      <c r="F3503">
        <v>2022</v>
      </c>
      <c r="G3503" t="s">
        <v>4726</v>
      </c>
      <c r="H3503" t="s">
        <v>9224</v>
      </c>
      <c r="I3503" s="40" t="s">
        <v>9225</v>
      </c>
      <c r="J3503" s="41">
        <v>52.65</v>
      </c>
      <c r="M3503" s="41" t="s">
        <v>24</v>
      </c>
      <c r="N3503" s="41">
        <v>10.53</v>
      </c>
      <c r="O3503" s="41">
        <v>10.53</v>
      </c>
      <c r="P3503" s="41">
        <v>0</v>
      </c>
      <c r="S3503" s="5"/>
      <c r="T3503" s="1" t="s">
        <v>11320</v>
      </c>
    </row>
    <row r="3504" spans="1:20" x14ac:dyDescent="0.25">
      <c r="A3504" t="s">
        <v>11318</v>
      </c>
      <c r="C3504" t="s">
        <v>9979</v>
      </c>
      <c r="E3504" s="2">
        <v>45272</v>
      </c>
      <c r="F3504">
        <v>2023</v>
      </c>
      <c r="G3504" t="s">
        <v>4726</v>
      </c>
      <c r="H3504" t="s">
        <v>9224</v>
      </c>
      <c r="I3504" s="40" t="s">
        <v>9225</v>
      </c>
      <c r="J3504" s="41">
        <v>54.064999999999998</v>
      </c>
      <c r="M3504" s="41" t="s">
        <v>24</v>
      </c>
      <c r="N3504" s="41">
        <v>10.812999999999999</v>
      </c>
      <c r="O3504" s="41">
        <v>10.812999999999999</v>
      </c>
      <c r="P3504" s="41">
        <v>0</v>
      </c>
      <c r="R3504" s="38">
        <v>0.2</v>
      </c>
      <c r="S3504" s="5"/>
      <c r="T3504" s="1" t="s">
        <v>11319</v>
      </c>
    </row>
    <row r="3505" spans="1:20" x14ac:dyDescent="0.25">
      <c r="A3505" t="s">
        <v>11318</v>
      </c>
      <c r="C3505" t="s">
        <v>10274</v>
      </c>
      <c r="E3505" s="2">
        <v>44917</v>
      </c>
      <c r="F3505">
        <v>2022</v>
      </c>
      <c r="G3505" t="s">
        <v>6521</v>
      </c>
      <c r="H3505" t="s">
        <v>9229</v>
      </c>
      <c r="I3505" s="40" t="s">
        <v>141</v>
      </c>
      <c r="J3505" s="41">
        <v>315.89999999999998</v>
      </c>
      <c r="M3505" s="41" t="s">
        <v>24</v>
      </c>
      <c r="N3505" s="41">
        <v>315.89999999999998</v>
      </c>
      <c r="O3505" s="41">
        <v>315.89999999999998</v>
      </c>
      <c r="P3505" s="41">
        <v>0</v>
      </c>
      <c r="S3505" s="5"/>
      <c r="T3505" s="1" t="s">
        <v>11320</v>
      </c>
    </row>
    <row r="3506" spans="1:20" x14ac:dyDescent="0.25">
      <c r="A3506" t="s">
        <v>11318</v>
      </c>
      <c r="C3506" t="s">
        <v>10782</v>
      </c>
      <c r="E3506" s="2">
        <v>44400</v>
      </c>
      <c r="F3506">
        <v>2021</v>
      </c>
      <c r="G3506" t="s">
        <v>9243</v>
      </c>
      <c r="H3506" t="s">
        <v>9218</v>
      </c>
      <c r="I3506" s="40" t="s">
        <v>141</v>
      </c>
      <c r="J3506" s="41">
        <v>61.145590000000006</v>
      </c>
      <c r="M3506" s="41" t="s">
        <v>24</v>
      </c>
      <c r="N3506" s="41">
        <v>61.145590000000006</v>
      </c>
      <c r="O3506" s="41">
        <v>61.145590000000006</v>
      </c>
      <c r="P3506" s="41">
        <v>0</v>
      </c>
      <c r="S3506" s="5"/>
      <c r="T3506" s="1" t="s">
        <v>11321</v>
      </c>
    </row>
    <row r="3507" spans="1:20" x14ac:dyDescent="0.25">
      <c r="A3507" t="s">
        <v>11318</v>
      </c>
      <c r="C3507" t="s">
        <v>10782</v>
      </c>
      <c r="E3507" s="2">
        <v>44400</v>
      </c>
      <c r="F3507">
        <v>2021</v>
      </c>
      <c r="G3507" t="s">
        <v>9243</v>
      </c>
      <c r="H3507" t="s">
        <v>9218</v>
      </c>
      <c r="I3507" s="40" t="s">
        <v>141</v>
      </c>
      <c r="J3507" s="41">
        <v>2.7202099999999998</v>
      </c>
      <c r="M3507" s="41" t="s">
        <v>24</v>
      </c>
      <c r="N3507" s="41">
        <v>2.7202099999999998</v>
      </c>
      <c r="O3507" s="41">
        <v>2.7202099999999998</v>
      </c>
      <c r="P3507" s="41">
        <v>0</v>
      </c>
      <c r="S3507" s="5"/>
      <c r="T3507" s="1" t="s">
        <v>11321</v>
      </c>
    </row>
    <row r="3508" spans="1:20" x14ac:dyDescent="0.25">
      <c r="A3508" t="s">
        <v>11318</v>
      </c>
      <c r="C3508" t="s">
        <v>10782</v>
      </c>
      <c r="E3508" s="2">
        <v>44489</v>
      </c>
      <c r="F3508">
        <v>2021</v>
      </c>
      <c r="G3508" t="s">
        <v>9243</v>
      </c>
      <c r="H3508" t="s">
        <v>9218</v>
      </c>
      <c r="I3508" s="40" t="s">
        <v>141</v>
      </c>
      <c r="J3508" s="41">
        <v>16.321260000000002</v>
      </c>
      <c r="M3508" s="41" t="s">
        <v>24</v>
      </c>
      <c r="N3508" s="41">
        <v>16.321260000000002</v>
      </c>
      <c r="O3508" s="41">
        <v>16.321260000000002</v>
      </c>
      <c r="P3508" s="41">
        <v>0</v>
      </c>
      <c r="S3508" s="5"/>
      <c r="T3508" s="1" t="s">
        <v>11321</v>
      </c>
    </row>
    <row r="3509" spans="1:20" x14ac:dyDescent="0.25">
      <c r="A3509" t="s">
        <v>11318</v>
      </c>
      <c r="C3509" t="s">
        <v>9653</v>
      </c>
      <c r="E3509" s="2">
        <v>45190</v>
      </c>
      <c r="F3509">
        <v>2023</v>
      </c>
      <c r="G3509" t="s">
        <v>9243</v>
      </c>
      <c r="H3509" t="s">
        <v>9218</v>
      </c>
      <c r="I3509" s="40" t="s">
        <v>141</v>
      </c>
      <c r="J3509" s="41">
        <v>278.3318913375</v>
      </c>
      <c r="M3509" s="41" t="s">
        <v>24</v>
      </c>
      <c r="N3509" s="41">
        <v>278.3318913375</v>
      </c>
      <c r="O3509" s="41">
        <v>278.3318913375</v>
      </c>
      <c r="P3509" s="41">
        <v>0</v>
      </c>
      <c r="R3509" s="38">
        <v>1</v>
      </c>
      <c r="S3509" s="5"/>
      <c r="T3509" s="1" t="s">
        <v>11319</v>
      </c>
    </row>
    <row r="3510" spans="1:20" x14ac:dyDescent="0.25">
      <c r="A3510" t="s">
        <v>11318</v>
      </c>
      <c r="C3510" t="s">
        <v>9653</v>
      </c>
      <c r="E3510" s="2">
        <v>45190</v>
      </c>
      <c r="F3510">
        <v>2023</v>
      </c>
      <c r="G3510" t="s">
        <v>9243</v>
      </c>
      <c r="H3510" t="s">
        <v>9218</v>
      </c>
      <c r="I3510" s="40" t="s">
        <v>141</v>
      </c>
      <c r="J3510" s="41">
        <v>20.699805997199999</v>
      </c>
      <c r="M3510" s="41" t="s">
        <v>24</v>
      </c>
      <c r="N3510" s="41">
        <v>20.699805997199999</v>
      </c>
      <c r="O3510" s="41">
        <v>20.699805997199999</v>
      </c>
      <c r="P3510" s="41">
        <v>0</v>
      </c>
      <c r="R3510" s="38">
        <v>1</v>
      </c>
      <c r="S3510" s="5"/>
      <c r="T3510" s="1" t="s">
        <v>11319</v>
      </c>
    </row>
    <row r="3511" spans="1:20" x14ac:dyDescent="0.25">
      <c r="A3511" t="s">
        <v>11318</v>
      </c>
      <c r="C3511" t="s">
        <v>9653</v>
      </c>
      <c r="E3511" s="2">
        <v>45280</v>
      </c>
      <c r="F3511">
        <v>2023</v>
      </c>
      <c r="G3511" t="s">
        <v>9243</v>
      </c>
      <c r="H3511" t="s">
        <v>9218</v>
      </c>
      <c r="I3511" s="40" t="s">
        <v>141</v>
      </c>
      <c r="J3511" s="41">
        <v>81.097499999999997</v>
      </c>
      <c r="M3511" s="41" t="s">
        <v>24</v>
      </c>
      <c r="N3511" s="41">
        <v>81.097499999999997</v>
      </c>
      <c r="O3511" s="41">
        <v>81.097499999999997</v>
      </c>
      <c r="P3511" s="41">
        <v>0</v>
      </c>
      <c r="R3511" s="38">
        <v>1</v>
      </c>
      <c r="S3511" s="5"/>
      <c r="T3511" s="1" t="s">
        <v>11319</v>
      </c>
    </row>
    <row r="3512" spans="1:20" x14ac:dyDescent="0.25">
      <c r="A3512" t="s">
        <v>11318</v>
      </c>
      <c r="C3512" t="s">
        <v>10202</v>
      </c>
      <c r="E3512" s="2">
        <v>44742</v>
      </c>
      <c r="F3512">
        <v>2022</v>
      </c>
      <c r="G3512" t="s">
        <v>9243</v>
      </c>
      <c r="H3512" t="s">
        <v>9218</v>
      </c>
      <c r="I3512" s="40" t="s">
        <v>141</v>
      </c>
      <c r="J3512" s="41">
        <v>149.21009999999998</v>
      </c>
      <c r="M3512" s="41" t="s">
        <v>24</v>
      </c>
      <c r="N3512" s="41">
        <v>149.21009999999998</v>
      </c>
      <c r="O3512" s="41">
        <v>149.21009999999998</v>
      </c>
      <c r="P3512" s="41">
        <v>0</v>
      </c>
      <c r="S3512" s="5"/>
      <c r="T3512" s="1" t="s">
        <v>11320</v>
      </c>
    </row>
    <row r="3513" spans="1:20" x14ac:dyDescent="0.25">
      <c r="A3513" t="s">
        <v>11318</v>
      </c>
      <c r="C3513" t="s">
        <v>10202</v>
      </c>
      <c r="E3513" s="2">
        <v>44742</v>
      </c>
      <c r="F3513">
        <v>2022</v>
      </c>
      <c r="G3513" t="s">
        <v>9243</v>
      </c>
      <c r="H3513" t="s">
        <v>9218</v>
      </c>
      <c r="I3513" s="40" t="s">
        <v>141</v>
      </c>
      <c r="J3513" s="41">
        <v>7.3709999999999996</v>
      </c>
      <c r="M3513" s="41" t="s">
        <v>24</v>
      </c>
      <c r="N3513" s="41">
        <v>7.3709999999999996</v>
      </c>
      <c r="O3513" s="41">
        <v>7.3709999999999996</v>
      </c>
      <c r="P3513" s="41">
        <v>0</v>
      </c>
      <c r="S3513" s="5"/>
      <c r="T3513" s="1" t="s">
        <v>11320</v>
      </c>
    </row>
    <row r="3514" spans="1:20" x14ac:dyDescent="0.25">
      <c r="A3514" t="s">
        <v>11318</v>
      </c>
      <c r="C3514" t="s">
        <v>9484</v>
      </c>
      <c r="E3514" s="2">
        <v>45281</v>
      </c>
      <c r="F3514">
        <v>2023</v>
      </c>
      <c r="G3514" t="s">
        <v>9243</v>
      </c>
      <c r="H3514" t="s">
        <v>9229</v>
      </c>
      <c r="I3514" s="40" t="s">
        <v>9237</v>
      </c>
      <c r="J3514" s="41">
        <v>2.1625999999999999</v>
      </c>
      <c r="M3514" s="41" t="s">
        <v>72</v>
      </c>
      <c r="N3514" s="41">
        <v>2.1625999999999999</v>
      </c>
      <c r="O3514" s="41">
        <v>2.1370813199999996</v>
      </c>
      <c r="P3514" s="41">
        <v>2.5518679999999998E-2</v>
      </c>
      <c r="R3514" s="38">
        <v>1</v>
      </c>
      <c r="S3514" s="5"/>
      <c r="T3514" s="1" t="s">
        <v>11319</v>
      </c>
    </row>
    <row r="3515" spans="1:20" x14ac:dyDescent="0.25">
      <c r="A3515" t="s">
        <v>11318</v>
      </c>
      <c r="C3515" t="s">
        <v>9484</v>
      </c>
      <c r="E3515" s="2">
        <v>45281</v>
      </c>
      <c r="F3515">
        <v>2023</v>
      </c>
      <c r="G3515" t="s">
        <v>9243</v>
      </c>
      <c r="H3515" t="s">
        <v>9229</v>
      </c>
      <c r="I3515" s="40" t="s">
        <v>141</v>
      </c>
      <c r="J3515" s="41">
        <v>35.466639999999991</v>
      </c>
      <c r="M3515" s="41" t="s">
        <v>72</v>
      </c>
      <c r="N3515" s="41">
        <v>35.466639999999991</v>
      </c>
      <c r="O3515" s="41">
        <v>35.048133647999997</v>
      </c>
      <c r="P3515" s="41">
        <v>0.41850635199999997</v>
      </c>
      <c r="R3515" s="38">
        <v>1</v>
      </c>
      <c r="S3515" s="5"/>
      <c r="T3515" s="1" t="s">
        <v>11319</v>
      </c>
    </row>
    <row r="3516" spans="1:20" x14ac:dyDescent="0.25">
      <c r="A3516" t="s">
        <v>11318</v>
      </c>
      <c r="C3516" t="s">
        <v>9484</v>
      </c>
      <c r="E3516" s="2">
        <v>45281</v>
      </c>
      <c r="F3516">
        <v>2023</v>
      </c>
      <c r="G3516" t="s">
        <v>9243</v>
      </c>
      <c r="H3516" t="s">
        <v>9229</v>
      </c>
      <c r="I3516" s="40" t="s">
        <v>9262</v>
      </c>
      <c r="J3516" s="41">
        <v>5.6227599999999995</v>
      </c>
      <c r="M3516" s="41" t="s">
        <v>72</v>
      </c>
      <c r="N3516" s="41">
        <v>5.6227599999999995</v>
      </c>
      <c r="O3516" s="41">
        <v>5.5564114319999991</v>
      </c>
      <c r="P3516" s="41">
        <v>6.6348567999999997E-2</v>
      </c>
      <c r="R3516" s="38">
        <v>1</v>
      </c>
      <c r="S3516" s="5"/>
      <c r="T3516" s="1" t="s">
        <v>11319</v>
      </c>
    </row>
    <row r="3517" spans="1:20" x14ac:dyDescent="0.25">
      <c r="A3517" t="s">
        <v>11318</v>
      </c>
      <c r="C3517" t="s">
        <v>9461</v>
      </c>
      <c r="E3517" s="2">
        <v>45106</v>
      </c>
      <c r="F3517">
        <v>2023</v>
      </c>
      <c r="G3517" t="s">
        <v>9243</v>
      </c>
      <c r="H3517" t="s">
        <v>9229</v>
      </c>
      <c r="I3517" s="40" t="s">
        <v>9256</v>
      </c>
      <c r="J3517" s="41">
        <v>64.878</v>
      </c>
      <c r="M3517" s="41" t="s">
        <v>72</v>
      </c>
      <c r="N3517" s="41">
        <v>64.878</v>
      </c>
      <c r="O3517" s="41">
        <v>60.012149999999998</v>
      </c>
      <c r="P3517" s="41">
        <v>4.86585</v>
      </c>
      <c r="R3517" s="38">
        <v>1</v>
      </c>
      <c r="S3517" s="5"/>
      <c r="T3517" s="1" t="s">
        <v>11319</v>
      </c>
    </row>
    <row r="3518" spans="1:20" x14ac:dyDescent="0.25">
      <c r="A3518" t="s">
        <v>11318</v>
      </c>
      <c r="C3518" t="s">
        <v>10846</v>
      </c>
      <c r="E3518" s="2">
        <v>44529</v>
      </c>
      <c r="F3518">
        <v>2021</v>
      </c>
      <c r="G3518" t="s">
        <v>9243</v>
      </c>
      <c r="H3518" t="s">
        <v>9218</v>
      </c>
      <c r="I3518" s="40" t="s">
        <v>9234</v>
      </c>
      <c r="J3518" s="41">
        <v>53.221500000000006</v>
      </c>
      <c r="M3518" s="41" t="s">
        <v>24</v>
      </c>
      <c r="N3518" s="41">
        <v>51.920529999999999</v>
      </c>
      <c r="O3518" s="41">
        <v>51.920529999999999</v>
      </c>
      <c r="P3518" s="41">
        <v>0</v>
      </c>
      <c r="S3518" s="5"/>
      <c r="T3518" s="1" t="s">
        <v>11321</v>
      </c>
    </row>
    <row r="3519" spans="1:20" x14ac:dyDescent="0.25">
      <c r="A3519" t="s">
        <v>11318</v>
      </c>
      <c r="C3519" t="s">
        <v>10783</v>
      </c>
      <c r="E3519" s="2">
        <v>44414</v>
      </c>
      <c r="F3519">
        <v>2021</v>
      </c>
      <c r="G3519" t="s">
        <v>9228</v>
      </c>
      <c r="H3519" t="s">
        <v>9218</v>
      </c>
      <c r="I3519" s="46" t="s">
        <v>9240</v>
      </c>
      <c r="J3519" s="41">
        <v>39.0291</v>
      </c>
      <c r="M3519" s="41" t="s">
        <v>72</v>
      </c>
      <c r="N3519" s="41">
        <v>39.0291</v>
      </c>
      <c r="O3519" s="41">
        <v>38.082940000000008</v>
      </c>
      <c r="P3519" s="41">
        <v>0.94616000000000011</v>
      </c>
      <c r="S3519" s="5"/>
      <c r="T3519" s="1" t="s">
        <v>11321</v>
      </c>
    </row>
    <row r="3520" spans="1:20" x14ac:dyDescent="0.25">
      <c r="A3520" t="s">
        <v>11318</v>
      </c>
      <c r="C3520" t="s">
        <v>9647</v>
      </c>
      <c r="E3520" s="2">
        <v>45280</v>
      </c>
      <c r="F3520">
        <v>2023</v>
      </c>
      <c r="G3520" t="s">
        <v>9228</v>
      </c>
      <c r="H3520" t="s">
        <v>9218</v>
      </c>
      <c r="I3520" s="40" t="s">
        <v>141</v>
      </c>
      <c r="J3520" s="41">
        <v>270.32499999999999</v>
      </c>
      <c r="M3520" s="41" t="s">
        <v>24</v>
      </c>
      <c r="N3520" s="41">
        <v>270.32499999999999</v>
      </c>
      <c r="O3520" s="41">
        <v>270.32499999999999</v>
      </c>
      <c r="P3520" s="41">
        <v>0</v>
      </c>
      <c r="R3520" s="38">
        <v>1</v>
      </c>
      <c r="S3520" s="5"/>
      <c r="T3520" s="1" t="s">
        <v>11319</v>
      </c>
    </row>
    <row r="3521" spans="1:20" x14ac:dyDescent="0.25">
      <c r="A3521" t="s">
        <v>11318</v>
      </c>
      <c r="C3521" t="s">
        <v>10971</v>
      </c>
      <c r="E3521" s="2">
        <v>44376</v>
      </c>
      <c r="F3521">
        <v>2021</v>
      </c>
      <c r="G3521" t="s">
        <v>9243</v>
      </c>
      <c r="H3521" t="s">
        <v>9218</v>
      </c>
      <c r="I3521" s="40" t="s">
        <v>84</v>
      </c>
      <c r="J3521" s="41">
        <v>118.27000000000001</v>
      </c>
      <c r="M3521" s="41" t="s">
        <v>24</v>
      </c>
      <c r="N3521" s="41">
        <v>118.27000000000001</v>
      </c>
      <c r="O3521" s="41">
        <v>118.27000000000001</v>
      </c>
      <c r="P3521" s="41">
        <v>0</v>
      </c>
      <c r="S3521" s="5"/>
      <c r="T3521" s="1" t="s">
        <v>11321</v>
      </c>
    </row>
    <row r="3522" spans="1:20" x14ac:dyDescent="0.25">
      <c r="A3522" t="s">
        <v>11318</v>
      </c>
      <c r="C3522" t="s">
        <v>10927</v>
      </c>
      <c r="E3522" s="2">
        <v>44286</v>
      </c>
      <c r="F3522">
        <v>2021</v>
      </c>
      <c r="G3522" t="s">
        <v>9276</v>
      </c>
      <c r="H3522" t="s">
        <v>9218</v>
      </c>
      <c r="I3522" s="40" t="s">
        <v>9262</v>
      </c>
      <c r="J3522" s="41">
        <v>3.5481000000000003</v>
      </c>
      <c r="M3522" s="41" t="s">
        <v>24</v>
      </c>
      <c r="N3522" s="41">
        <v>3.5481000000000003</v>
      </c>
      <c r="O3522" s="41">
        <v>3.5481000000000003</v>
      </c>
      <c r="P3522" s="41">
        <v>0</v>
      </c>
      <c r="S3522" s="5"/>
      <c r="T3522" s="1" t="s">
        <v>11321</v>
      </c>
    </row>
    <row r="3523" spans="1:20" x14ac:dyDescent="0.25">
      <c r="A3523" t="s">
        <v>11318</v>
      </c>
      <c r="C3523" t="s">
        <v>10150</v>
      </c>
      <c r="E3523" s="2">
        <v>44698</v>
      </c>
      <c r="F3523">
        <v>2022</v>
      </c>
      <c r="G3523" t="s">
        <v>9228</v>
      </c>
      <c r="H3523" t="s">
        <v>9218</v>
      </c>
      <c r="I3523" s="46" t="s">
        <v>14357</v>
      </c>
      <c r="J3523" s="41">
        <v>31.589999999999996</v>
      </c>
      <c r="M3523" s="41" t="s">
        <v>24</v>
      </c>
      <c r="N3523" s="41">
        <v>31.589999999999996</v>
      </c>
      <c r="O3523" s="41">
        <v>31.589999999999996</v>
      </c>
      <c r="P3523" s="41">
        <v>0</v>
      </c>
      <c r="S3523" s="5"/>
      <c r="T3523" s="1" t="s">
        <v>11320</v>
      </c>
    </row>
    <row r="3524" spans="1:20" x14ac:dyDescent="0.25">
      <c r="A3524" t="s">
        <v>11318</v>
      </c>
      <c r="C3524" t="s">
        <v>9717</v>
      </c>
      <c r="E3524" s="2">
        <v>45287</v>
      </c>
      <c r="F3524">
        <v>2023</v>
      </c>
      <c r="G3524" t="s">
        <v>6992</v>
      </c>
      <c r="H3524" t="s">
        <v>9229</v>
      </c>
      <c r="I3524" s="40" t="s">
        <v>9256</v>
      </c>
      <c r="J3524" s="41">
        <v>52.983699999999999</v>
      </c>
      <c r="M3524" s="41" t="s">
        <v>72</v>
      </c>
      <c r="N3524" s="41">
        <v>11.656413999999998</v>
      </c>
      <c r="O3524" s="41">
        <v>9.5370659999999994</v>
      </c>
      <c r="P3524" s="41">
        <v>2.119348</v>
      </c>
      <c r="R3524" s="38">
        <v>0.22</v>
      </c>
      <c r="S3524" s="5"/>
      <c r="T3524" s="1" t="s">
        <v>11319</v>
      </c>
    </row>
    <row r="3525" spans="1:20" x14ac:dyDescent="0.25">
      <c r="A3525" t="s">
        <v>11318</v>
      </c>
      <c r="C3525" t="s">
        <v>10811</v>
      </c>
      <c r="E3525" s="2">
        <v>44460</v>
      </c>
      <c r="F3525">
        <v>2021</v>
      </c>
      <c r="G3525" t="s">
        <v>9221</v>
      </c>
      <c r="H3525" t="s">
        <v>9224</v>
      </c>
      <c r="I3525" s="46" t="s">
        <v>9225</v>
      </c>
      <c r="J3525" s="41">
        <v>35.481000000000002</v>
      </c>
      <c r="M3525" s="41" t="s">
        <v>24</v>
      </c>
      <c r="N3525" s="41">
        <v>0.35481000000000001</v>
      </c>
      <c r="O3525" s="41">
        <v>0.35481000000000001</v>
      </c>
      <c r="P3525" s="41">
        <v>0</v>
      </c>
      <c r="S3525" s="5"/>
      <c r="T3525" s="1" t="s">
        <v>11321</v>
      </c>
    </row>
    <row r="3526" spans="1:20" x14ac:dyDescent="0.25">
      <c r="A3526" t="s">
        <v>11318</v>
      </c>
      <c r="C3526" t="s">
        <v>10363</v>
      </c>
      <c r="E3526" s="2">
        <v>44369</v>
      </c>
      <c r="F3526">
        <v>2021</v>
      </c>
      <c r="G3526" t="s">
        <v>9284</v>
      </c>
      <c r="H3526" t="s">
        <v>9224</v>
      </c>
      <c r="I3526" t="s">
        <v>11395</v>
      </c>
      <c r="J3526" s="41">
        <v>118.27000000000001</v>
      </c>
      <c r="M3526" s="41" t="s">
        <v>24</v>
      </c>
      <c r="N3526" s="41">
        <v>1.1827000000000001</v>
      </c>
      <c r="O3526" s="41">
        <v>1.1827000000000001</v>
      </c>
      <c r="P3526" s="41">
        <v>0</v>
      </c>
      <c r="S3526" s="5"/>
      <c r="T3526" s="1" t="s">
        <v>11321</v>
      </c>
    </row>
    <row r="3527" spans="1:20" x14ac:dyDescent="0.25">
      <c r="A3527" t="s">
        <v>11318</v>
      </c>
      <c r="C3527" t="s">
        <v>10363</v>
      </c>
      <c r="E3527" s="2">
        <v>44904</v>
      </c>
      <c r="F3527">
        <v>2022</v>
      </c>
      <c r="G3527" t="s">
        <v>9284</v>
      </c>
      <c r="H3527" t="s">
        <v>9224</v>
      </c>
      <c r="I3527" t="s">
        <v>11395</v>
      </c>
      <c r="J3527" s="41">
        <v>105.3</v>
      </c>
      <c r="M3527" s="41" t="s">
        <v>24</v>
      </c>
      <c r="N3527" s="41">
        <v>1.0529999999999999</v>
      </c>
      <c r="O3527" s="41">
        <v>1.0529999999999999</v>
      </c>
      <c r="P3527" s="41">
        <v>0</v>
      </c>
      <c r="S3527" s="5"/>
      <c r="T3527" s="1" t="s">
        <v>11320</v>
      </c>
    </row>
    <row r="3528" spans="1:20" x14ac:dyDescent="0.25">
      <c r="A3528" t="s">
        <v>11318</v>
      </c>
      <c r="C3528" t="s">
        <v>9776</v>
      </c>
      <c r="E3528" s="2">
        <v>45127</v>
      </c>
      <c r="F3528">
        <v>2023</v>
      </c>
      <c r="G3528" t="s">
        <v>9273</v>
      </c>
      <c r="H3528" t="s">
        <v>9218</v>
      </c>
      <c r="I3528" s="40" t="s">
        <v>84</v>
      </c>
      <c r="J3528" s="41">
        <v>34.953319857499999</v>
      </c>
      <c r="M3528" s="41" t="s">
        <v>24</v>
      </c>
      <c r="N3528" s="41">
        <v>34.953319857499999</v>
      </c>
      <c r="O3528" s="41">
        <v>34.953319857499999</v>
      </c>
      <c r="P3528" s="41">
        <v>0</v>
      </c>
      <c r="R3528" s="38">
        <v>1</v>
      </c>
      <c r="S3528" s="5"/>
      <c r="T3528" s="1" t="s">
        <v>11319</v>
      </c>
    </row>
    <row r="3529" spans="1:20" x14ac:dyDescent="0.25">
      <c r="A3529" t="s">
        <v>11318</v>
      </c>
      <c r="C3529" t="s">
        <v>10105</v>
      </c>
      <c r="E3529" s="2">
        <v>44923</v>
      </c>
      <c r="F3529">
        <v>2022</v>
      </c>
      <c r="G3529" t="s">
        <v>6278</v>
      </c>
      <c r="H3529" t="s">
        <v>9218</v>
      </c>
      <c r="I3529" s="40" t="s">
        <v>141</v>
      </c>
      <c r="J3529" s="41">
        <v>69.287399999999991</v>
      </c>
      <c r="M3529" s="41" t="s">
        <v>24</v>
      </c>
      <c r="N3529" s="41">
        <v>1.3689</v>
      </c>
      <c r="O3529" s="41">
        <v>1.3689</v>
      </c>
      <c r="P3529" s="41">
        <v>0</v>
      </c>
      <c r="S3529" s="5"/>
      <c r="T3529" s="1" t="s">
        <v>11320</v>
      </c>
    </row>
    <row r="3530" spans="1:20" x14ac:dyDescent="0.25">
      <c r="A3530" t="s">
        <v>11318</v>
      </c>
      <c r="C3530" t="s">
        <v>9219</v>
      </c>
      <c r="E3530" s="2">
        <v>45290</v>
      </c>
      <c r="F3530">
        <v>2023</v>
      </c>
      <c r="G3530" t="s">
        <v>6278</v>
      </c>
      <c r="H3530" t="s">
        <v>9218</v>
      </c>
      <c r="I3530" s="40" t="s">
        <v>141</v>
      </c>
      <c r="J3530" s="41">
        <v>48.658499999999997</v>
      </c>
      <c r="M3530" s="41" t="s">
        <v>24</v>
      </c>
      <c r="N3530" s="41">
        <v>30.654854999999998</v>
      </c>
      <c r="O3530" s="41">
        <v>30.654854999999998</v>
      </c>
      <c r="P3530" s="41">
        <v>0</v>
      </c>
      <c r="R3530" s="38">
        <v>0.63</v>
      </c>
      <c r="S3530" s="5"/>
      <c r="T3530" s="1" t="s">
        <v>11319</v>
      </c>
    </row>
    <row r="3531" spans="1:20" x14ac:dyDescent="0.25">
      <c r="A3531" t="s">
        <v>11318</v>
      </c>
      <c r="C3531" t="s">
        <v>10191</v>
      </c>
      <c r="E3531" s="2">
        <v>44546</v>
      </c>
      <c r="F3531">
        <v>2021</v>
      </c>
      <c r="G3531" t="s">
        <v>9273</v>
      </c>
      <c r="H3531" t="s">
        <v>9218</v>
      </c>
      <c r="I3531" s="40" t="s">
        <v>9262</v>
      </c>
      <c r="J3531" s="41">
        <v>354.81</v>
      </c>
      <c r="M3531" s="41" t="s">
        <v>24</v>
      </c>
      <c r="N3531" s="41">
        <v>141.80573000000001</v>
      </c>
      <c r="O3531" s="41">
        <v>141.80573000000001</v>
      </c>
      <c r="P3531" s="41">
        <v>0</v>
      </c>
      <c r="S3531" s="5"/>
      <c r="T3531" s="1" t="s">
        <v>11321</v>
      </c>
    </row>
    <row r="3532" spans="1:20" x14ac:dyDescent="0.25">
      <c r="A3532" t="s">
        <v>11318</v>
      </c>
      <c r="C3532" t="s">
        <v>10191</v>
      </c>
      <c r="E3532" s="2">
        <v>44601</v>
      </c>
      <c r="F3532">
        <v>2022</v>
      </c>
      <c r="G3532" t="s">
        <v>9228</v>
      </c>
      <c r="H3532" t="s">
        <v>9218</v>
      </c>
      <c r="I3532" s="40" t="s">
        <v>9262</v>
      </c>
      <c r="J3532" s="41">
        <v>315.89999999999998</v>
      </c>
      <c r="M3532" s="41" t="s">
        <v>24</v>
      </c>
      <c r="N3532" s="41">
        <v>126.2547</v>
      </c>
      <c r="O3532" s="41">
        <v>126.2547</v>
      </c>
      <c r="P3532" s="41">
        <v>0</v>
      </c>
      <c r="S3532" s="5"/>
      <c r="T3532" s="1" t="s">
        <v>11320</v>
      </c>
    </row>
    <row r="3533" spans="1:20" x14ac:dyDescent="0.25">
      <c r="A3533" t="s">
        <v>11318</v>
      </c>
      <c r="C3533" t="s">
        <v>10787</v>
      </c>
      <c r="E3533" s="2">
        <v>44543</v>
      </c>
      <c r="F3533">
        <v>2021</v>
      </c>
      <c r="G3533" t="s">
        <v>9279</v>
      </c>
      <c r="H3533" t="s">
        <v>9218</v>
      </c>
      <c r="I3533" s="40" t="s">
        <v>9240</v>
      </c>
      <c r="J3533" s="41">
        <v>138.73071000000002</v>
      </c>
      <c r="M3533" s="41" t="s">
        <v>24</v>
      </c>
      <c r="N3533" s="41">
        <v>138.73071000000002</v>
      </c>
      <c r="O3533" s="41">
        <v>138.73071000000002</v>
      </c>
      <c r="P3533" s="41">
        <v>0</v>
      </c>
      <c r="S3533" s="5"/>
      <c r="T3533" s="1" t="s">
        <v>11321</v>
      </c>
    </row>
    <row r="3534" spans="1:20" x14ac:dyDescent="0.25">
      <c r="A3534" t="s">
        <v>11318</v>
      </c>
      <c r="C3534" t="s">
        <v>10249</v>
      </c>
      <c r="E3534" s="2">
        <v>44918</v>
      </c>
      <c r="F3534">
        <v>2022</v>
      </c>
      <c r="G3534" t="s">
        <v>9279</v>
      </c>
      <c r="H3534" t="s">
        <v>9218</v>
      </c>
      <c r="I3534" s="40" t="s">
        <v>9256</v>
      </c>
      <c r="J3534" s="41">
        <v>237.03029999999998</v>
      </c>
      <c r="M3534" s="41" t="s">
        <v>72</v>
      </c>
      <c r="N3534" s="41">
        <v>225.23669999999998</v>
      </c>
      <c r="O3534" s="41">
        <v>208.3887</v>
      </c>
      <c r="P3534" s="41">
        <v>16.847999999999999</v>
      </c>
      <c r="S3534" s="5"/>
      <c r="T3534" s="1" t="s">
        <v>11320</v>
      </c>
    </row>
    <row r="3535" spans="1:20" x14ac:dyDescent="0.25">
      <c r="A3535" t="s">
        <v>11318</v>
      </c>
      <c r="C3535" t="s">
        <v>9850</v>
      </c>
      <c r="E3535" s="2">
        <v>45275</v>
      </c>
      <c r="F3535">
        <v>2023</v>
      </c>
      <c r="G3535" t="s">
        <v>9228</v>
      </c>
      <c r="H3535" t="s">
        <v>9229</v>
      </c>
      <c r="I3535" s="40" t="s">
        <v>84</v>
      </c>
      <c r="J3535" s="41">
        <v>129.756</v>
      </c>
      <c r="M3535" s="41" t="s">
        <v>24</v>
      </c>
      <c r="N3535" s="41">
        <v>129.756</v>
      </c>
      <c r="O3535" s="41">
        <v>129.756</v>
      </c>
      <c r="P3535" s="41">
        <v>0</v>
      </c>
      <c r="R3535" s="38">
        <v>1</v>
      </c>
      <c r="S3535" s="5"/>
      <c r="T3535" s="1" t="s">
        <v>11319</v>
      </c>
    </row>
    <row r="3536" spans="1:20" x14ac:dyDescent="0.25">
      <c r="A3536" t="s">
        <v>11318</v>
      </c>
      <c r="C3536" t="s">
        <v>10336</v>
      </c>
      <c r="E3536" s="2">
        <v>44911</v>
      </c>
      <c r="F3536">
        <v>2022</v>
      </c>
      <c r="G3536" t="s">
        <v>6278</v>
      </c>
      <c r="H3536" t="s">
        <v>9229</v>
      </c>
      <c r="I3536" s="40" t="s">
        <v>9237</v>
      </c>
      <c r="J3536" s="41">
        <v>157.94999999999999</v>
      </c>
      <c r="M3536" s="41" t="s">
        <v>72</v>
      </c>
      <c r="N3536" s="41">
        <v>85.292999999999992</v>
      </c>
      <c r="O3536" s="41">
        <v>6.9497999999999989</v>
      </c>
      <c r="P3536" s="41">
        <v>78.343199999999996</v>
      </c>
      <c r="S3536" s="5"/>
      <c r="T3536" s="1" t="s">
        <v>11320</v>
      </c>
    </row>
    <row r="3537" spans="1:20" x14ac:dyDescent="0.25">
      <c r="A3537" t="s">
        <v>11318</v>
      </c>
      <c r="C3537" t="s">
        <v>10785</v>
      </c>
      <c r="E3537" s="2">
        <v>44463</v>
      </c>
      <c r="F3537">
        <v>2021</v>
      </c>
      <c r="G3537" t="s">
        <v>9276</v>
      </c>
      <c r="H3537" t="s">
        <v>9218</v>
      </c>
      <c r="I3537" s="40" t="s">
        <v>84</v>
      </c>
      <c r="J3537" s="41">
        <v>70.962000000000003</v>
      </c>
      <c r="M3537" s="41" t="s">
        <v>24</v>
      </c>
      <c r="N3537" s="41">
        <v>70.962000000000003</v>
      </c>
      <c r="O3537" s="41">
        <v>70.962000000000003</v>
      </c>
      <c r="P3537" s="41">
        <v>0</v>
      </c>
      <c r="S3537" s="5"/>
      <c r="T3537" s="1" t="s">
        <v>11321</v>
      </c>
    </row>
    <row r="3538" spans="1:20" x14ac:dyDescent="0.25">
      <c r="A3538" t="s">
        <v>11318</v>
      </c>
      <c r="C3538" t="s">
        <v>10136</v>
      </c>
      <c r="E3538" s="2">
        <v>44834</v>
      </c>
      <c r="F3538">
        <v>2022</v>
      </c>
      <c r="G3538" t="s">
        <v>9276</v>
      </c>
      <c r="H3538" t="s">
        <v>9218</v>
      </c>
      <c r="I3538" s="40" t="s">
        <v>84</v>
      </c>
      <c r="J3538" s="41">
        <v>200.07</v>
      </c>
      <c r="M3538" s="41" t="s">
        <v>24</v>
      </c>
      <c r="N3538" s="41">
        <v>200.07</v>
      </c>
      <c r="O3538" s="41">
        <v>200.07</v>
      </c>
      <c r="P3538" s="41">
        <v>0</v>
      </c>
      <c r="S3538" s="5"/>
      <c r="T3538" s="1" t="s">
        <v>11320</v>
      </c>
    </row>
    <row r="3539" spans="1:20" x14ac:dyDescent="0.25">
      <c r="A3539" t="s">
        <v>11318</v>
      </c>
      <c r="C3539" t="s">
        <v>9345</v>
      </c>
      <c r="E3539" s="2">
        <v>45259</v>
      </c>
      <c r="F3539">
        <v>2023</v>
      </c>
      <c r="G3539" t="s">
        <v>9228</v>
      </c>
      <c r="H3539" t="s">
        <v>9218</v>
      </c>
      <c r="I3539" s="40" t="s">
        <v>84</v>
      </c>
      <c r="J3539" s="41">
        <v>205.44699999999997</v>
      </c>
      <c r="M3539" s="41" t="s">
        <v>24</v>
      </c>
      <c r="N3539" s="41">
        <v>204.81011429999998</v>
      </c>
      <c r="O3539" s="41">
        <v>204.81011429999998</v>
      </c>
      <c r="P3539" s="41">
        <v>0</v>
      </c>
      <c r="R3539" s="38">
        <v>0.99690000000000001</v>
      </c>
      <c r="S3539" s="5"/>
      <c r="T3539" s="1" t="s">
        <v>11319</v>
      </c>
    </row>
    <row r="3540" spans="1:20" x14ac:dyDescent="0.25">
      <c r="A3540" t="s">
        <v>11318</v>
      </c>
      <c r="C3540" t="s">
        <v>9848</v>
      </c>
      <c r="E3540" s="2">
        <v>45282</v>
      </c>
      <c r="F3540">
        <v>2023</v>
      </c>
      <c r="G3540" t="s">
        <v>9276</v>
      </c>
      <c r="H3540" t="s">
        <v>9452</v>
      </c>
      <c r="I3540" s="40" t="s">
        <v>9262</v>
      </c>
      <c r="J3540" s="41">
        <v>75.690999999999988</v>
      </c>
      <c r="M3540" s="41" t="s">
        <v>24</v>
      </c>
      <c r="N3540" s="41">
        <v>75.690999999999988</v>
      </c>
      <c r="O3540" s="41">
        <v>75.690999999999988</v>
      </c>
      <c r="P3540" s="41">
        <v>0</v>
      </c>
      <c r="R3540" s="38">
        <v>1</v>
      </c>
      <c r="S3540" s="5"/>
      <c r="T3540" s="1" t="s">
        <v>11319</v>
      </c>
    </row>
    <row r="3541" spans="1:20" x14ac:dyDescent="0.25">
      <c r="A3541" t="s">
        <v>11318</v>
      </c>
      <c r="C3541" t="s">
        <v>9636</v>
      </c>
      <c r="E3541" s="2">
        <v>45239</v>
      </c>
      <c r="F3541">
        <v>2023</v>
      </c>
      <c r="G3541" t="s">
        <v>9451</v>
      </c>
      <c r="H3541" t="s">
        <v>9452</v>
      </c>
      <c r="I3541" s="40" t="s">
        <v>141</v>
      </c>
      <c r="J3541" s="41">
        <v>56.662051795904063</v>
      </c>
      <c r="M3541" s="41" t="s">
        <v>24</v>
      </c>
      <c r="N3541" s="41">
        <v>41.363297811009375</v>
      </c>
      <c r="O3541" s="41">
        <v>41.363297811009375</v>
      </c>
      <c r="P3541" s="41">
        <v>0</v>
      </c>
      <c r="R3541" s="38">
        <v>0.73</v>
      </c>
      <c r="S3541" s="5"/>
      <c r="T3541" s="1" t="s">
        <v>11319</v>
      </c>
    </row>
    <row r="3542" spans="1:20" x14ac:dyDescent="0.25">
      <c r="A3542" t="s">
        <v>11318</v>
      </c>
      <c r="C3542" t="s">
        <v>9636</v>
      </c>
      <c r="E3542" s="2">
        <v>45239</v>
      </c>
      <c r="F3542">
        <v>2023</v>
      </c>
      <c r="G3542" t="s">
        <v>9638</v>
      </c>
      <c r="H3542" t="s">
        <v>9452</v>
      </c>
      <c r="I3542" s="40" t="s">
        <v>141</v>
      </c>
      <c r="J3542" s="41">
        <v>11.332410359181893</v>
      </c>
      <c r="M3542" s="41" t="s">
        <v>24</v>
      </c>
      <c r="N3542" s="41">
        <v>8.2726595622025236</v>
      </c>
      <c r="O3542" s="41">
        <v>8.2726595622025236</v>
      </c>
      <c r="P3542" s="41">
        <v>0</v>
      </c>
      <c r="R3542" s="38">
        <v>0.73</v>
      </c>
      <c r="S3542" s="5"/>
      <c r="T3542" s="1" t="s">
        <v>11319</v>
      </c>
    </row>
    <row r="3543" spans="1:20" x14ac:dyDescent="0.25">
      <c r="A3543" t="s">
        <v>11318</v>
      </c>
      <c r="C3543" t="s">
        <v>9636</v>
      </c>
      <c r="E3543" s="2">
        <v>45239</v>
      </c>
      <c r="F3543">
        <v>2023</v>
      </c>
      <c r="G3543" t="s">
        <v>9639</v>
      </c>
      <c r="H3543" t="s">
        <v>9452</v>
      </c>
      <c r="I3543" s="40" t="s">
        <v>141</v>
      </c>
      <c r="J3543" s="41">
        <v>7.5549402394527938</v>
      </c>
      <c r="M3543" s="41" t="s">
        <v>24</v>
      </c>
      <c r="N3543" s="41">
        <v>5.5151063748009603</v>
      </c>
      <c r="O3543" s="41">
        <v>5.5151063748009603</v>
      </c>
      <c r="P3543" s="41">
        <v>0</v>
      </c>
      <c r="R3543" s="38">
        <v>0.73</v>
      </c>
      <c r="S3543" s="5"/>
      <c r="T3543" s="1" t="s">
        <v>11319</v>
      </c>
    </row>
    <row r="3544" spans="1:20" x14ac:dyDescent="0.25">
      <c r="A3544" t="s">
        <v>11318</v>
      </c>
      <c r="C3544" t="s">
        <v>9365</v>
      </c>
      <c r="E3544" s="2">
        <v>45230</v>
      </c>
      <c r="F3544">
        <v>2023</v>
      </c>
      <c r="G3544" t="s">
        <v>9364</v>
      </c>
      <c r="H3544" t="s">
        <v>9218</v>
      </c>
      <c r="I3544" s="40" t="s">
        <v>9262</v>
      </c>
      <c r="J3544" s="41">
        <v>27.032499999999999</v>
      </c>
      <c r="M3544" s="41" t="s">
        <v>24</v>
      </c>
      <c r="N3544" s="41">
        <v>27.032499999999999</v>
      </c>
      <c r="O3544" s="41">
        <v>27.032499999999999</v>
      </c>
      <c r="P3544" s="41">
        <v>0</v>
      </c>
      <c r="R3544" s="38">
        <v>1</v>
      </c>
      <c r="S3544" s="5"/>
      <c r="T3544" s="1" t="s">
        <v>11319</v>
      </c>
    </row>
    <row r="3545" spans="1:20" x14ac:dyDescent="0.25">
      <c r="A3545" t="s">
        <v>11318</v>
      </c>
      <c r="C3545" t="s">
        <v>10888</v>
      </c>
      <c r="E3545" s="2">
        <v>44517</v>
      </c>
      <c r="F3545">
        <v>2021</v>
      </c>
      <c r="G3545" t="s">
        <v>9276</v>
      </c>
      <c r="H3545" t="s">
        <v>9218</v>
      </c>
      <c r="I3545" s="40" t="s">
        <v>9262</v>
      </c>
      <c r="J3545" s="41">
        <v>108.80840000000001</v>
      </c>
      <c r="M3545" s="41" t="s">
        <v>72</v>
      </c>
      <c r="N3545" s="41">
        <v>48.135890000000003</v>
      </c>
      <c r="O3545" s="41">
        <v>27.438639999999999</v>
      </c>
      <c r="P3545" s="41">
        <v>20.69725</v>
      </c>
      <c r="S3545" s="5"/>
      <c r="T3545" s="1" t="s">
        <v>11321</v>
      </c>
    </row>
    <row r="3546" spans="1:20" x14ac:dyDescent="0.25">
      <c r="A3546" t="s">
        <v>11318</v>
      </c>
      <c r="C3546" t="s">
        <v>10888</v>
      </c>
      <c r="E3546" s="2">
        <v>44517</v>
      </c>
      <c r="F3546">
        <v>2021</v>
      </c>
      <c r="G3546" t="s">
        <v>9387</v>
      </c>
      <c r="H3546" t="s">
        <v>9218</v>
      </c>
      <c r="I3546" s="40" t="s">
        <v>9262</v>
      </c>
      <c r="J3546" s="41">
        <v>9.4616000000000007</v>
      </c>
      <c r="M3546" s="41" t="s">
        <v>72</v>
      </c>
      <c r="N3546" s="41">
        <v>4.1394500000000001</v>
      </c>
      <c r="O3546" s="41">
        <v>2.3654000000000002</v>
      </c>
      <c r="P3546" s="41">
        <v>1.7740500000000001</v>
      </c>
      <c r="S3546" s="5"/>
      <c r="T3546" s="1" t="s">
        <v>11321</v>
      </c>
    </row>
    <row r="3547" spans="1:20" x14ac:dyDescent="0.25">
      <c r="A3547" t="s">
        <v>11318</v>
      </c>
      <c r="C3547" t="s">
        <v>10915</v>
      </c>
      <c r="E3547" s="2">
        <v>44552</v>
      </c>
      <c r="F3547">
        <v>2021</v>
      </c>
      <c r="G3547" t="s">
        <v>9284</v>
      </c>
      <c r="H3547" t="s">
        <v>9218</v>
      </c>
      <c r="I3547" s="40" t="s">
        <v>9262</v>
      </c>
      <c r="J3547" s="41">
        <v>8.8702500000000004</v>
      </c>
      <c r="M3547" s="41" t="s">
        <v>24</v>
      </c>
      <c r="N3547" s="41">
        <v>0.35481000000000001</v>
      </c>
      <c r="O3547" s="41">
        <v>0.35481000000000001</v>
      </c>
      <c r="P3547" s="41">
        <v>0</v>
      </c>
      <c r="S3547" s="5"/>
      <c r="T3547" s="1" t="s">
        <v>11321</v>
      </c>
    </row>
    <row r="3548" spans="1:20" x14ac:dyDescent="0.25">
      <c r="A3548" t="s">
        <v>11318</v>
      </c>
      <c r="C3548" t="s">
        <v>10915</v>
      </c>
      <c r="E3548" s="2">
        <v>44552</v>
      </c>
      <c r="F3548">
        <v>2021</v>
      </c>
      <c r="G3548" t="s">
        <v>9276</v>
      </c>
      <c r="H3548" t="s">
        <v>9218</v>
      </c>
      <c r="I3548" s="40" t="s">
        <v>9262</v>
      </c>
      <c r="J3548" s="41">
        <v>3.5481000000000003</v>
      </c>
      <c r="M3548" s="41" t="s">
        <v>24</v>
      </c>
      <c r="N3548" s="41">
        <v>0.11827000000000001</v>
      </c>
      <c r="O3548" s="41">
        <v>0.11827000000000001</v>
      </c>
      <c r="P3548" s="41">
        <v>0</v>
      </c>
      <c r="S3548" s="5"/>
      <c r="T3548" s="1" t="s">
        <v>11321</v>
      </c>
    </row>
    <row r="3549" spans="1:20" x14ac:dyDescent="0.25">
      <c r="A3549" t="s">
        <v>11318</v>
      </c>
      <c r="C3549" t="s">
        <v>10915</v>
      </c>
      <c r="E3549" s="2">
        <v>44552</v>
      </c>
      <c r="F3549">
        <v>2021</v>
      </c>
      <c r="G3549" t="s">
        <v>768</v>
      </c>
      <c r="H3549" t="s">
        <v>9218</v>
      </c>
      <c r="I3549" s="40" t="s">
        <v>9262</v>
      </c>
      <c r="J3549" s="41">
        <v>164.98665000000003</v>
      </c>
      <c r="M3549" s="41" t="s">
        <v>24</v>
      </c>
      <c r="N3549" s="41">
        <v>7.2144700000000004</v>
      </c>
      <c r="O3549" s="41">
        <v>7.2144700000000004</v>
      </c>
      <c r="P3549" s="41">
        <v>0</v>
      </c>
      <c r="S3549" s="5"/>
      <c r="T3549" s="1" t="s">
        <v>11321</v>
      </c>
    </row>
    <row r="3550" spans="1:20" x14ac:dyDescent="0.25">
      <c r="A3550" t="s">
        <v>11318</v>
      </c>
      <c r="C3550" t="s">
        <v>10205</v>
      </c>
      <c r="E3550" s="2">
        <v>44911</v>
      </c>
      <c r="F3550">
        <v>2022</v>
      </c>
      <c r="G3550" t="s">
        <v>9423</v>
      </c>
      <c r="H3550" t="s">
        <v>9229</v>
      </c>
      <c r="I3550" s="40" t="s">
        <v>9256</v>
      </c>
      <c r="J3550" s="41">
        <v>157.94999999999999</v>
      </c>
      <c r="M3550" s="41" t="s">
        <v>72</v>
      </c>
      <c r="N3550" s="41">
        <v>55.282499999999999</v>
      </c>
      <c r="O3550" s="41">
        <v>44.225999999999999</v>
      </c>
      <c r="P3550" s="41">
        <v>11.0565</v>
      </c>
      <c r="S3550" s="5"/>
      <c r="T3550" s="1" t="s">
        <v>11320</v>
      </c>
    </row>
    <row r="3551" spans="1:20" x14ac:dyDescent="0.25">
      <c r="A3551" t="s">
        <v>11318</v>
      </c>
      <c r="C3551" t="s">
        <v>9554</v>
      </c>
      <c r="E3551" s="2">
        <v>44271</v>
      </c>
      <c r="F3551">
        <v>2021</v>
      </c>
      <c r="G3551" t="s">
        <v>9364</v>
      </c>
      <c r="H3551" t="s">
        <v>9229</v>
      </c>
      <c r="I3551" s="40" t="s">
        <v>9256</v>
      </c>
      <c r="J3551" s="41">
        <v>236.54000000000002</v>
      </c>
      <c r="M3551" s="41" t="s">
        <v>72</v>
      </c>
      <c r="N3551" s="41">
        <v>37.846400000000003</v>
      </c>
      <c r="O3551" s="41">
        <v>21.288600000000002</v>
      </c>
      <c r="P3551" s="41">
        <v>16.5578</v>
      </c>
      <c r="S3551" s="5"/>
      <c r="T3551" s="1" t="s">
        <v>11321</v>
      </c>
    </row>
    <row r="3552" spans="1:20" x14ac:dyDescent="0.25">
      <c r="A3552" t="s">
        <v>11318</v>
      </c>
      <c r="C3552" t="s">
        <v>9554</v>
      </c>
      <c r="E3552" s="2">
        <v>44945</v>
      </c>
      <c r="F3552">
        <v>2023</v>
      </c>
      <c r="G3552" t="s">
        <v>9364</v>
      </c>
      <c r="H3552" t="s">
        <v>9229</v>
      </c>
      <c r="I3552" s="40" t="s">
        <v>9256</v>
      </c>
      <c r="J3552" s="41">
        <v>324.39</v>
      </c>
      <c r="M3552" s="41" t="s">
        <v>72</v>
      </c>
      <c r="N3552" s="41">
        <v>51.9024</v>
      </c>
      <c r="O3552" s="41">
        <v>29.195099999999996</v>
      </c>
      <c r="P3552" s="41">
        <v>22.7073</v>
      </c>
      <c r="R3552" s="38">
        <v>0.16</v>
      </c>
      <c r="S3552" s="5"/>
      <c r="T3552" s="1" t="s">
        <v>11319</v>
      </c>
    </row>
    <row r="3553" spans="1:20" x14ac:dyDescent="0.25">
      <c r="A3553" t="s">
        <v>11318</v>
      </c>
      <c r="C3553" t="s">
        <v>10226</v>
      </c>
      <c r="E3553" s="2">
        <v>44896</v>
      </c>
      <c r="F3553">
        <v>2022</v>
      </c>
      <c r="G3553" t="s">
        <v>768</v>
      </c>
      <c r="H3553" t="s">
        <v>9218</v>
      </c>
      <c r="I3553" s="40" t="s">
        <v>9234</v>
      </c>
      <c r="J3553" s="41">
        <v>210.6</v>
      </c>
      <c r="M3553" s="41" t="s">
        <v>72</v>
      </c>
      <c r="N3553" s="41">
        <v>154.47509999999997</v>
      </c>
      <c r="O3553" s="41">
        <v>134.15219999999999</v>
      </c>
      <c r="P3553" s="41">
        <v>20.322900000000001</v>
      </c>
      <c r="S3553" s="5"/>
      <c r="T3553" s="1" t="s">
        <v>11320</v>
      </c>
    </row>
    <row r="3554" spans="1:20" x14ac:dyDescent="0.25">
      <c r="A3554" t="s">
        <v>11318</v>
      </c>
      <c r="C3554" t="s">
        <v>10967</v>
      </c>
      <c r="E3554" s="2">
        <v>44372</v>
      </c>
      <c r="F3554">
        <v>2021</v>
      </c>
      <c r="G3554" t="s">
        <v>9273</v>
      </c>
      <c r="H3554" t="s">
        <v>9229</v>
      </c>
      <c r="I3554" s="40" t="s">
        <v>9240</v>
      </c>
      <c r="J3554" s="41">
        <v>177.405</v>
      </c>
      <c r="M3554" s="41" t="s">
        <v>72</v>
      </c>
      <c r="N3554" s="41">
        <v>67.413899999999998</v>
      </c>
      <c r="O3554" s="41">
        <v>54.995550000000001</v>
      </c>
      <c r="P3554" s="41">
        <v>12.41835</v>
      </c>
      <c r="S3554" s="5"/>
      <c r="T3554" s="1" t="s">
        <v>11321</v>
      </c>
    </row>
    <row r="3555" spans="1:20" x14ac:dyDescent="0.25">
      <c r="A3555" t="s">
        <v>11318</v>
      </c>
      <c r="C3555" t="s">
        <v>9280</v>
      </c>
      <c r="E3555" s="2">
        <v>45273</v>
      </c>
      <c r="F3555">
        <v>2023</v>
      </c>
      <c r="G3555" t="s">
        <v>9279</v>
      </c>
      <c r="H3555" t="s">
        <v>9218</v>
      </c>
      <c r="I3555" s="40" t="s">
        <v>9234</v>
      </c>
      <c r="J3555" s="41">
        <v>67.119801365601333</v>
      </c>
      <c r="M3555" s="41" t="s">
        <v>72</v>
      </c>
      <c r="N3555" s="41">
        <v>48.285985102427212</v>
      </c>
      <c r="O3555" s="41">
        <v>34.741209186841509</v>
      </c>
      <c r="P3555" s="41">
        <v>13.544775915585699</v>
      </c>
      <c r="R3555" s="38">
        <v>0.71940000000000004</v>
      </c>
      <c r="S3555" s="5"/>
      <c r="T3555" s="1" t="s">
        <v>11319</v>
      </c>
    </row>
    <row r="3556" spans="1:20" x14ac:dyDescent="0.25">
      <c r="A3556" t="s">
        <v>11318</v>
      </c>
      <c r="C3556" t="s">
        <v>10021</v>
      </c>
      <c r="E3556" s="2">
        <v>44510</v>
      </c>
      <c r="F3556">
        <v>2021</v>
      </c>
      <c r="G3556" t="s">
        <v>7066</v>
      </c>
      <c r="H3556" t="s">
        <v>9229</v>
      </c>
      <c r="I3556" s="40" t="s">
        <v>9256</v>
      </c>
      <c r="J3556" s="41">
        <v>86.928450000000012</v>
      </c>
      <c r="M3556" s="41" t="s">
        <v>72</v>
      </c>
      <c r="N3556" s="41">
        <v>26.137670000000004</v>
      </c>
      <c r="O3556" s="41">
        <v>23.417460000000002</v>
      </c>
      <c r="P3556" s="41">
        <v>2.6019400000000004</v>
      </c>
      <c r="S3556" s="5"/>
      <c r="T3556" s="1" t="s">
        <v>11321</v>
      </c>
    </row>
    <row r="3557" spans="1:20" x14ac:dyDescent="0.25">
      <c r="A3557" t="s">
        <v>11318</v>
      </c>
      <c r="C3557" t="s">
        <v>10021</v>
      </c>
      <c r="E3557" s="2">
        <v>45232</v>
      </c>
      <c r="F3557">
        <v>2023</v>
      </c>
      <c r="G3557" t="s">
        <v>7066</v>
      </c>
      <c r="H3557" t="s">
        <v>9229</v>
      </c>
      <c r="I3557" s="40" t="s">
        <v>84</v>
      </c>
      <c r="J3557" s="41">
        <v>5.9315362175518898</v>
      </c>
      <c r="M3557" s="41" t="s">
        <v>72</v>
      </c>
      <c r="N3557" s="41">
        <v>1.779460865265567</v>
      </c>
      <c r="O3557" s="41">
        <v>1.60151477873901</v>
      </c>
      <c r="P3557" s="41">
        <v>0.17794608652655669</v>
      </c>
      <c r="R3557" s="38">
        <v>0.3</v>
      </c>
      <c r="S3557" s="5"/>
      <c r="T3557" s="1" t="s">
        <v>11319</v>
      </c>
    </row>
    <row r="3558" spans="1:20" x14ac:dyDescent="0.25">
      <c r="A3558" t="s">
        <v>11318</v>
      </c>
      <c r="C3558" t="s">
        <v>10021</v>
      </c>
      <c r="E3558" s="2">
        <v>45232</v>
      </c>
      <c r="F3558">
        <v>2023</v>
      </c>
      <c r="G3558" t="s">
        <v>7066</v>
      </c>
      <c r="H3558" t="s">
        <v>9229</v>
      </c>
      <c r="I3558" s="40" t="s">
        <v>9256</v>
      </c>
      <c r="J3558" s="41">
        <v>10.544953275648764</v>
      </c>
      <c r="M3558" s="41" t="s">
        <v>72</v>
      </c>
      <c r="N3558" s="41">
        <v>3.1634859826939805</v>
      </c>
      <c r="O3558" s="41">
        <v>2.847137384424907</v>
      </c>
      <c r="P3558" s="41">
        <v>0.31634859826907369</v>
      </c>
      <c r="R3558" s="38">
        <v>0.3</v>
      </c>
      <c r="S3558" s="5"/>
      <c r="T3558" s="1" t="s">
        <v>11319</v>
      </c>
    </row>
    <row r="3559" spans="1:20" x14ac:dyDescent="0.25">
      <c r="A3559" t="s">
        <v>11318</v>
      </c>
      <c r="C3559" t="s">
        <v>10979</v>
      </c>
      <c r="E3559" s="2">
        <v>44553</v>
      </c>
      <c r="F3559">
        <v>2021</v>
      </c>
      <c r="G3559" t="s">
        <v>9401</v>
      </c>
      <c r="H3559" t="s">
        <v>9229</v>
      </c>
      <c r="I3559" s="40" t="s">
        <v>9256</v>
      </c>
      <c r="J3559" s="41">
        <v>118.27000000000001</v>
      </c>
      <c r="M3559" s="41" t="s">
        <v>72</v>
      </c>
      <c r="N3559" s="41">
        <v>69.779300000000006</v>
      </c>
      <c r="O3559" s="41">
        <v>57.952300000000001</v>
      </c>
      <c r="P3559" s="41">
        <v>11.827000000000002</v>
      </c>
      <c r="S3559" s="5"/>
      <c r="T3559" s="1" t="s">
        <v>11321</v>
      </c>
    </row>
    <row r="3560" spans="1:20" x14ac:dyDescent="0.25">
      <c r="A3560" t="s">
        <v>11318</v>
      </c>
      <c r="C3560" t="s">
        <v>10932</v>
      </c>
      <c r="E3560" s="2">
        <v>44546</v>
      </c>
      <c r="F3560">
        <v>2021</v>
      </c>
      <c r="G3560" t="s">
        <v>4733</v>
      </c>
      <c r="H3560" t="s">
        <v>9224</v>
      </c>
      <c r="I3560" s="40" t="s">
        <v>9225</v>
      </c>
      <c r="J3560" s="41">
        <v>7.0962000000000005</v>
      </c>
      <c r="M3560" s="41" t="s">
        <v>24</v>
      </c>
      <c r="N3560" s="41">
        <v>0.11827000000000001</v>
      </c>
      <c r="O3560" s="41">
        <v>0.11827000000000001</v>
      </c>
      <c r="P3560" s="41">
        <v>0</v>
      </c>
      <c r="S3560" s="5"/>
      <c r="T3560" s="1" t="s">
        <v>11321</v>
      </c>
    </row>
    <row r="3561" spans="1:20" x14ac:dyDescent="0.25">
      <c r="A3561" t="s">
        <v>11318</v>
      </c>
      <c r="C3561" t="s">
        <v>10063</v>
      </c>
      <c r="E3561" s="2">
        <v>44872</v>
      </c>
      <c r="F3561">
        <v>2022</v>
      </c>
      <c r="G3561" t="s">
        <v>9334</v>
      </c>
      <c r="H3561" t="s">
        <v>9218</v>
      </c>
      <c r="I3561" s="46" t="s">
        <v>84</v>
      </c>
      <c r="J3561" s="41">
        <v>232.71299999999999</v>
      </c>
      <c r="M3561" s="41" t="s">
        <v>24</v>
      </c>
      <c r="N3561" s="41">
        <v>232.71299999999999</v>
      </c>
      <c r="O3561" s="41">
        <v>232.71299999999999</v>
      </c>
      <c r="P3561" s="41">
        <v>0</v>
      </c>
      <c r="S3561" s="5"/>
      <c r="T3561" s="1" t="s">
        <v>11320</v>
      </c>
    </row>
    <row r="3562" spans="1:20" x14ac:dyDescent="0.25">
      <c r="A3562" t="s">
        <v>11318</v>
      </c>
      <c r="C3562" t="s">
        <v>9523</v>
      </c>
      <c r="E3562" s="2">
        <v>44979</v>
      </c>
      <c r="F3562">
        <v>2023</v>
      </c>
      <c r="G3562" t="s">
        <v>9522</v>
      </c>
      <c r="H3562" t="s">
        <v>9224</v>
      </c>
      <c r="I3562" s="40" t="s">
        <v>9225</v>
      </c>
      <c r="J3562" s="41">
        <v>97.316999999999993</v>
      </c>
      <c r="M3562" s="41" t="s">
        <v>24</v>
      </c>
      <c r="N3562" s="41">
        <v>0.97316999999999998</v>
      </c>
      <c r="O3562" s="41">
        <v>0.97316999999999998</v>
      </c>
      <c r="P3562" s="41">
        <v>0</v>
      </c>
      <c r="R3562" s="38">
        <v>0.01</v>
      </c>
      <c r="S3562" s="5"/>
      <c r="T3562" s="1" t="s">
        <v>11319</v>
      </c>
    </row>
    <row r="3563" spans="1:20" x14ac:dyDescent="0.25">
      <c r="A3563" t="s">
        <v>11318</v>
      </c>
      <c r="C3563" t="s">
        <v>9523</v>
      </c>
      <c r="E3563" s="2">
        <v>44979</v>
      </c>
      <c r="F3563">
        <v>2023</v>
      </c>
      <c r="G3563" t="s">
        <v>9522</v>
      </c>
      <c r="H3563" t="s">
        <v>9224</v>
      </c>
      <c r="I3563" s="40" t="s">
        <v>9225</v>
      </c>
      <c r="J3563" s="41">
        <v>64.878</v>
      </c>
      <c r="M3563" s="41" t="s">
        <v>24</v>
      </c>
      <c r="N3563" s="41">
        <v>0.64877999999999991</v>
      </c>
      <c r="O3563" s="41">
        <v>0.64877999999999991</v>
      </c>
      <c r="P3563" s="41">
        <v>0</v>
      </c>
      <c r="R3563" s="38">
        <v>0.01</v>
      </c>
      <c r="S3563" s="5"/>
      <c r="T3563" s="1" t="s">
        <v>11319</v>
      </c>
    </row>
    <row r="3564" spans="1:20" x14ac:dyDescent="0.25">
      <c r="A3564" t="s">
        <v>11318</v>
      </c>
      <c r="C3564" t="s">
        <v>9570</v>
      </c>
      <c r="E3564" s="2">
        <v>44980</v>
      </c>
      <c r="F3564">
        <v>2023</v>
      </c>
      <c r="G3564" t="s">
        <v>9522</v>
      </c>
      <c r="H3564" t="s">
        <v>9224</v>
      </c>
      <c r="I3564" s="40" t="s">
        <v>9225</v>
      </c>
      <c r="J3564" s="41">
        <v>64.878</v>
      </c>
      <c r="M3564" s="41" t="s">
        <v>24</v>
      </c>
      <c r="N3564" s="41">
        <v>0.64877999999999991</v>
      </c>
      <c r="O3564" s="41">
        <v>0.64877999999999991</v>
      </c>
      <c r="P3564" s="41">
        <v>0</v>
      </c>
      <c r="R3564" s="38">
        <v>0.01</v>
      </c>
      <c r="S3564" s="5"/>
      <c r="T3564" s="1" t="s">
        <v>11319</v>
      </c>
    </row>
    <row r="3565" spans="1:20" x14ac:dyDescent="0.25">
      <c r="A3565" t="s">
        <v>11318</v>
      </c>
      <c r="C3565" t="s">
        <v>9570</v>
      </c>
      <c r="E3565" s="2">
        <v>44980</v>
      </c>
      <c r="F3565">
        <v>2023</v>
      </c>
      <c r="G3565" t="s">
        <v>9522</v>
      </c>
      <c r="H3565" t="s">
        <v>9224</v>
      </c>
      <c r="I3565" s="40" t="s">
        <v>9225</v>
      </c>
      <c r="J3565" s="41">
        <v>43.251999999999995</v>
      </c>
      <c r="M3565" s="41" t="s">
        <v>24</v>
      </c>
      <c r="N3565" s="41">
        <v>0.43252000000000002</v>
      </c>
      <c r="O3565" s="41">
        <v>0.43252000000000002</v>
      </c>
      <c r="P3565" s="41">
        <v>0</v>
      </c>
      <c r="R3565" s="38">
        <v>0.01</v>
      </c>
      <c r="S3565" s="5"/>
      <c r="T3565" s="1" t="s">
        <v>11319</v>
      </c>
    </row>
    <row r="3566" spans="1:20" x14ac:dyDescent="0.25">
      <c r="A3566" t="s">
        <v>11318</v>
      </c>
      <c r="C3566" t="s">
        <v>9568</v>
      </c>
      <c r="E3566" s="2">
        <v>44978</v>
      </c>
      <c r="F3566">
        <v>2023</v>
      </c>
      <c r="G3566" t="s">
        <v>9522</v>
      </c>
      <c r="H3566" t="s">
        <v>9224</v>
      </c>
      <c r="I3566" s="40" t="s">
        <v>9225</v>
      </c>
      <c r="J3566" s="41">
        <v>21.625999999999998</v>
      </c>
      <c r="M3566" s="41" t="s">
        <v>24</v>
      </c>
      <c r="N3566" s="41">
        <v>0.21626000000000001</v>
      </c>
      <c r="O3566" s="41">
        <v>0.21626000000000001</v>
      </c>
      <c r="P3566" s="41">
        <v>0</v>
      </c>
      <c r="R3566" s="38">
        <v>0.01</v>
      </c>
      <c r="S3566" s="5"/>
      <c r="T3566" s="1" t="s">
        <v>11319</v>
      </c>
    </row>
    <row r="3567" spans="1:20" x14ac:dyDescent="0.25">
      <c r="A3567" t="s">
        <v>11318</v>
      </c>
      <c r="C3567" t="s">
        <v>10140</v>
      </c>
      <c r="E3567" s="2">
        <v>44771</v>
      </c>
      <c r="F3567">
        <v>2022</v>
      </c>
      <c r="G3567" t="s">
        <v>9273</v>
      </c>
      <c r="H3567" t="s">
        <v>9218</v>
      </c>
      <c r="I3567" s="40" t="s">
        <v>9262</v>
      </c>
      <c r="J3567" s="41">
        <v>18.954000000000001</v>
      </c>
      <c r="M3567" s="41" t="s">
        <v>11395</v>
      </c>
      <c r="N3567" s="41">
        <v>0</v>
      </c>
      <c r="O3567" s="41">
        <v>0</v>
      </c>
      <c r="P3567" s="41">
        <v>0</v>
      </c>
      <c r="S3567" s="5"/>
      <c r="T3567" s="1" t="s">
        <v>11320</v>
      </c>
    </row>
    <row r="3568" spans="1:20" x14ac:dyDescent="0.25">
      <c r="A3568" t="s">
        <v>11318</v>
      </c>
      <c r="C3568" t="s">
        <v>10143</v>
      </c>
      <c r="E3568" s="2">
        <v>44789</v>
      </c>
      <c r="F3568">
        <v>2022</v>
      </c>
      <c r="G3568" t="s">
        <v>4726</v>
      </c>
      <c r="H3568" t="s">
        <v>9218</v>
      </c>
      <c r="I3568" s="40" t="s">
        <v>132</v>
      </c>
      <c r="J3568" s="41">
        <v>21.06</v>
      </c>
      <c r="M3568" s="41" t="s">
        <v>24</v>
      </c>
      <c r="N3568" s="41">
        <v>12.4254</v>
      </c>
      <c r="O3568" s="41">
        <v>12.4254</v>
      </c>
      <c r="P3568" s="41">
        <v>0</v>
      </c>
      <c r="S3568" s="5"/>
      <c r="T3568" s="1" t="s">
        <v>11320</v>
      </c>
    </row>
    <row r="3569" spans="1:20" x14ac:dyDescent="0.25">
      <c r="A3569" t="s">
        <v>11318</v>
      </c>
      <c r="C3569" t="s">
        <v>10723</v>
      </c>
      <c r="E3569" s="2">
        <v>44224</v>
      </c>
      <c r="F3569">
        <v>2021</v>
      </c>
      <c r="G3569" t="s">
        <v>9392</v>
      </c>
      <c r="H3569" t="s">
        <v>9224</v>
      </c>
      <c r="I3569" s="40" t="s">
        <v>9225</v>
      </c>
      <c r="J3569" s="41">
        <v>70.962000000000003</v>
      </c>
      <c r="M3569" s="41" t="s">
        <v>24</v>
      </c>
      <c r="N3569" s="41">
        <v>0.70962000000000003</v>
      </c>
      <c r="O3569" s="41">
        <v>0.70962000000000003</v>
      </c>
      <c r="P3569" s="41">
        <v>0</v>
      </c>
      <c r="S3569" s="5"/>
      <c r="T3569" s="1" t="s">
        <v>11321</v>
      </c>
    </row>
    <row r="3570" spans="1:20" x14ac:dyDescent="0.25">
      <c r="A3570" t="s">
        <v>11318</v>
      </c>
      <c r="C3570" t="s">
        <v>10910</v>
      </c>
      <c r="E3570" s="2">
        <v>44498</v>
      </c>
      <c r="F3570">
        <v>2021</v>
      </c>
      <c r="G3570" t="s">
        <v>7066</v>
      </c>
      <c r="H3570" t="s">
        <v>9218</v>
      </c>
      <c r="I3570" s="40" t="s">
        <v>141</v>
      </c>
      <c r="J3570" s="41">
        <v>716.59793000000002</v>
      </c>
      <c r="M3570" s="41" t="s">
        <v>24</v>
      </c>
      <c r="N3570" s="41">
        <v>545.69777999999997</v>
      </c>
      <c r="O3570" s="41">
        <v>545.69777999999997</v>
      </c>
      <c r="P3570" s="41">
        <v>0</v>
      </c>
      <c r="S3570" s="5"/>
      <c r="T3570" s="1" t="s">
        <v>11321</v>
      </c>
    </row>
    <row r="3571" spans="1:20" x14ac:dyDescent="0.25">
      <c r="A3571" t="s">
        <v>11318</v>
      </c>
      <c r="C3571" t="s">
        <v>9445</v>
      </c>
      <c r="E3571" s="2">
        <v>45014</v>
      </c>
      <c r="F3571">
        <v>2023</v>
      </c>
      <c r="G3571" t="s">
        <v>9243</v>
      </c>
      <c r="H3571" t="s">
        <v>9218</v>
      </c>
      <c r="I3571" s="40" t="s">
        <v>84</v>
      </c>
      <c r="J3571" s="41">
        <v>29.145045271375</v>
      </c>
      <c r="M3571" s="41" t="s">
        <v>24</v>
      </c>
      <c r="N3571" s="41">
        <v>29.145045271375</v>
      </c>
      <c r="O3571" s="41">
        <v>29.145045271375</v>
      </c>
      <c r="P3571" s="41">
        <v>0</v>
      </c>
      <c r="R3571" s="38">
        <v>1</v>
      </c>
      <c r="S3571" s="5"/>
      <c r="T3571" s="1" t="s">
        <v>11319</v>
      </c>
    </row>
    <row r="3572" spans="1:20" x14ac:dyDescent="0.25">
      <c r="A3572" t="s">
        <v>11318</v>
      </c>
      <c r="C3572" t="s">
        <v>10877</v>
      </c>
      <c r="E3572" s="2">
        <v>44236</v>
      </c>
      <c r="F3572">
        <v>2021</v>
      </c>
      <c r="G3572" t="s">
        <v>9243</v>
      </c>
      <c r="H3572" t="s">
        <v>9218</v>
      </c>
      <c r="I3572" s="40" t="s">
        <v>84</v>
      </c>
      <c r="J3572" s="41">
        <v>59.135000000000005</v>
      </c>
      <c r="M3572" s="41" t="s">
        <v>24</v>
      </c>
      <c r="N3572" s="41">
        <v>33.115600000000001</v>
      </c>
      <c r="O3572" s="41">
        <v>33.115600000000001</v>
      </c>
      <c r="P3572" s="41">
        <v>0</v>
      </c>
      <c r="S3572" s="5"/>
      <c r="T3572" s="1" t="s">
        <v>11321</v>
      </c>
    </row>
    <row r="3573" spans="1:20" x14ac:dyDescent="0.25">
      <c r="A3573" t="s">
        <v>11318</v>
      </c>
      <c r="C3573" t="s">
        <v>9533</v>
      </c>
      <c r="E3573" s="2">
        <v>45268</v>
      </c>
      <c r="F3573">
        <v>2023</v>
      </c>
      <c r="G3573" t="s">
        <v>329</v>
      </c>
      <c r="H3573" t="s">
        <v>9224</v>
      </c>
      <c r="I3573" s="40" t="s">
        <v>9225</v>
      </c>
      <c r="J3573" s="41">
        <v>43.251999999999995</v>
      </c>
      <c r="M3573" s="41" t="s">
        <v>72</v>
      </c>
      <c r="N3573" s="41">
        <v>42.092846399999992</v>
      </c>
      <c r="O3573" s="41">
        <v>41.513269600000001</v>
      </c>
      <c r="P3573" s="41">
        <v>0.5795768</v>
      </c>
      <c r="R3573" s="38">
        <v>0.97319999999999995</v>
      </c>
      <c r="S3573" s="5"/>
      <c r="T3573" s="1" t="s">
        <v>11319</v>
      </c>
    </row>
    <row r="3574" spans="1:20" x14ac:dyDescent="0.25">
      <c r="A3574" t="s">
        <v>11318</v>
      </c>
      <c r="C3574" t="s">
        <v>10287</v>
      </c>
      <c r="E3574" s="2">
        <v>44907</v>
      </c>
      <c r="F3574">
        <v>2022</v>
      </c>
      <c r="G3574" t="s">
        <v>9451</v>
      </c>
      <c r="H3574" t="s">
        <v>9224</v>
      </c>
      <c r="I3574" s="40" t="s">
        <v>9225</v>
      </c>
      <c r="J3574" s="41">
        <v>199.43819999999999</v>
      </c>
      <c r="M3574" s="41" t="s">
        <v>24</v>
      </c>
      <c r="N3574" s="41">
        <v>2.0006999999999997</v>
      </c>
      <c r="O3574" s="41">
        <v>2.0006999999999997</v>
      </c>
      <c r="P3574" s="41">
        <v>0</v>
      </c>
      <c r="S3574" s="5"/>
      <c r="T3574" s="1" t="s">
        <v>11320</v>
      </c>
    </row>
    <row r="3575" spans="1:20" x14ac:dyDescent="0.25">
      <c r="A3575" t="s">
        <v>11318</v>
      </c>
      <c r="C3575" t="s">
        <v>10149</v>
      </c>
      <c r="E3575" s="2">
        <v>44673</v>
      </c>
      <c r="F3575">
        <v>2022</v>
      </c>
      <c r="G3575" t="s">
        <v>9273</v>
      </c>
      <c r="H3575" t="s">
        <v>9218</v>
      </c>
      <c r="I3575" s="40" t="s">
        <v>9234</v>
      </c>
      <c r="J3575" s="41">
        <v>63.179999999999993</v>
      </c>
      <c r="M3575" s="41" t="s">
        <v>25</v>
      </c>
      <c r="N3575" s="41">
        <v>5.6862000000000004</v>
      </c>
      <c r="O3575" s="41">
        <v>0</v>
      </c>
      <c r="P3575" s="41">
        <v>5.6862000000000004</v>
      </c>
      <c r="S3575" s="5"/>
      <c r="T3575" s="1" t="s">
        <v>11320</v>
      </c>
    </row>
    <row r="3576" spans="1:20" x14ac:dyDescent="0.25">
      <c r="A3576" t="s">
        <v>11318</v>
      </c>
      <c r="C3576" t="s">
        <v>9482</v>
      </c>
      <c r="E3576" s="2">
        <v>45289</v>
      </c>
      <c r="F3576">
        <v>2023</v>
      </c>
      <c r="G3576" t="s">
        <v>6358</v>
      </c>
      <c r="H3576" t="s">
        <v>9229</v>
      </c>
      <c r="I3576" s="40" t="s">
        <v>9357</v>
      </c>
      <c r="J3576" s="41">
        <v>124.34949999999999</v>
      </c>
      <c r="M3576" s="41" t="s">
        <v>24</v>
      </c>
      <c r="N3576" s="41">
        <v>30.987895399999999</v>
      </c>
      <c r="O3576" s="41">
        <v>30.987895399999999</v>
      </c>
      <c r="P3576" s="41">
        <v>0</v>
      </c>
      <c r="R3576" s="38">
        <v>0.2492</v>
      </c>
      <c r="S3576" s="5"/>
      <c r="T3576" s="1" t="s">
        <v>11319</v>
      </c>
    </row>
    <row r="3577" spans="1:20" x14ac:dyDescent="0.25">
      <c r="A3577" t="s">
        <v>11318</v>
      </c>
      <c r="C3577" t="s">
        <v>9254</v>
      </c>
      <c r="E3577" s="2">
        <v>45274</v>
      </c>
      <c r="F3577">
        <v>2023</v>
      </c>
      <c r="G3577" t="s">
        <v>9253</v>
      </c>
      <c r="H3577" t="s">
        <v>9218</v>
      </c>
      <c r="I3577" s="40" t="s">
        <v>84</v>
      </c>
      <c r="J3577" s="41">
        <v>270.32499999999999</v>
      </c>
      <c r="M3577" s="41" t="s">
        <v>24</v>
      </c>
      <c r="N3577" s="41">
        <v>270.32499999999999</v>
      </c>
      <c r="O3577" s="41">
        <v>270.32499999999999</v>
      </c>
      <c r="P3577" s="41">
        <v>0</v>
      </c>
      <c r="R3577" s="38">
        <v>1</v>
      </c>
      <c r="S3577" s="5"/>
      <c r="T3577" s="1" t="s">
        <v>11319</v>
      </c>
    </row>
    <row r="3578" spans="1:20" x14ac:dyDescent="0.25">
      <c r="A3578" t="s">
        <v>11318</v>
      </c>
      <c r="C3578" t="s">
        <v>10921</v>
      </c>
      <c r="E3578" s="2">
        <v>44455</v>
      </c>
      <c r="F3578">
        <v>2021</v>
      </c>
      <c r="G3578" t="s">
        <v>768</v>
      </c>
      <c r="H3578" t="s">
        <v>9218</v>
      </c>
      <c r="I3578" s="40" t="s">
        <v>141</v>
      </c>
      <c r="J3578" s="41">
        <v>295.67500000000001</v>
      </c>
      <c r="M3578" s="41" t="s">
        <v>24</v>
      </c>
      <c r="N3578" s="41">
        <v>295.67500000000001</v>
      </c>
      <c r="O3578" s="41">
        <v>295.67500000000001</v>
      </c>
      <c r="P3578" s="41">
        <v>0</v>
      </c>
      <c r="S3578" s="5"/>
      <c r="T3578" s="1" t="s">
        <v>11321</v>
      </c>
    </row>
    <row r="3579" spans="1:20" x14ac:dyDescent="0.25">
      <c r="A3579" t="s">
        <v>11318</v>
      </c>
      <c r="C3579" t="s">
        <v>10258</v>
      </c>
      <c r="E3579" s="2">
        <v>44852</v>
      </c>
      <c r="F3579">
        <v>2022</v>
      </c>
      <c r="G3579" t="s">
        <v>9276</v>
      </c>
      <c r="H3579" t="s">
        <v>9218</v>
      </c>
      <c r="I3579" s="40" t="s">
        <v>141</v>
      </c>
      <c r="J3579" s="41">
        <v>473.84999999999997</v>
      </c>
      <c r="M3579" s="41" t="s">
        <v>24</v>
      </c>
      <c r="N3579" s="41">
        <v>473.84999999999997</v>
      </c>
      <c r="O3579" s="41">
        <v>473.84999999999997</v>
      </c>
      <c r="P3579" s="41">
        <v>0</v>
      </c>
      <c r="S3579" s="5"/>
      <c r="T3579" s="1" t="s">
        <v>11320</v>
      </c>
    </row>
    <row r="3580" spans="1:20" x14ac:dyDescent="0.25">
      <c r="A3580" t="s">
        <v>11318</v>
      </c>
      <c r="C3580" t="s">
        <v>10864</v>
      </c>
      <c r="E3580" s="2">
        <v>44390</v>
      </c>
      <c r="F3580">
        <v>2021</v>
      </c>
      <c r="G3580" t="s">
        <v>9273</v>
      </c>
      <c r="H3580" t="s">
        <v>9218</v>
      </c>
      <c r="I3580" s="40" t="s">
        <v>141</v>
      </c>
      <c r="J3580" s="41">
        <v>354.81</v>
      </c>
      <c r="M3580" s="41" t="s">
        <v>24</v>
      </c>
      <c r="N3580" s="41">
        <v>337.06950000000001</v>
      </c>
      <c r="O3580" s="41">
        <v>337.06950000000001</v>
      </c>
      <c r="P3580" s="41">
        <v>0</v>
      </c>
      <c r="S3580" s="5"/>
      <c r="T3580" s="1" t="s">
        <v>11321</v>
      </c>
    </row>
    <row r="3581" spans="1:20" x14ac:dyDescent="0.25">
      <c r="A3581" t="s">
        <v>11318</v>
      </c>
      <c r="C3581" t="s">
        <v>9985</v>
      </c>
      <c r="E3581" s="2">
        <v>44553</v>
      </c>
      <c r="F3581">
        <v>2021</v>
      </c>
      <c r="G3581" t="s">
        <v>9451</v>
      </c>
      <c r="H3581" t="s">
        <v>10711</v>
      </c>
      <c r="I3581" s="40" t="s">
        <v>9256</v>
      </c>
      <c r="J3581" s="41">
        <v>44.469520000000003</v>
      </c>
      <c r="M3581" s="41" t="s">
        <v>72</v>
      </c>
      <c r="N3581" s="41">
        <v>37.846400000000003</v>
      </c>
      <c r="O3581" s="41">
        <v>34.653110000000005</v>
      </c>
      <c r="P3581" s="41">
        <v>3.0750200000000003</v>
      </c>
      <c r="S3581" s="5"/>
      <c r="T3581" s="1" t="s">
        <v>11321</v>
      </c>
    </row>
    <row r="3582" spans="1:20" x14ac:dyDescent="0.25">
      <c r="A3582" t="s">
        <v>11318</v>
      </c>
      <c r="C3582" t="s">
        <v>9985</v>
      </c>
      <c r="E3582" s="2">
        <v>44553</v>
      </c>
      <c r="F3582">
        <v>2021</v>
      </c>
      <c r="G3582" t="s">
        <v>9638</v>
      </c>
      <c r="H3582" t="s">
        <v>10711</v>
      </c>
      <c r="I3582" s="40" t="s">
        <v>9256</v>
      </c>
      <c r="J3582" s="41">
        <v>11.117380000000001</v>
      </c>
      <c r="M3582" s="41" t="s">
        <v>72</v>
      </c>
      <c r="N3582" s="41">
        <v>9.4616000000000007</v>
      </c>
      <c r="O3582" s="41">
        <v>8.6337100000000007</v>
      </c>
      <c r="P3582" s="41">
        <v>0.82789000000000001</v>
      </c>
      <c r="S3582" s="5"/>
      <c r="T3582" s="1" t="s">
        <v>11321</v>
      </c>
    </row>
    <row r="3583" spans="1:20" x14ac:dyDescent="0.25">
      <c r="A3583" t="s">
        <v>11318</v>
      </c>
      <c r="C3583" t="s">
        <v>9985</v>
      </c>
      <c r="E3583" s="2">
        <v>45113</v>
      </c>
      <c r="F3583">
        <v>2023</v>
      </c>
      <c r="G3583" t="s">
        <v>9451</v>
      </c>
      <c r="H3583" t="s">
        <v>9452</v>
      </c>
      <c r="I3583" s="40" t="s">
        <v>9262</v>
      </c>
      <c r="J3583" s="41">
        <v>1.135365</v>
      </c>
      <c r="M3583" s="41" t="s">
        <v>72</v>
      </c>
      <c r="N3583" s="41">
        <v>0.96506024999999984</v>
      </c>
      <c r="O3583" s="41">
        <v>0.88558469999999989</v>
      </c>
      <c r="P3583" s="41">
        <v>7.9475549999999992E-2</v>
      </c>
      <c r="R3583" s="38">
        <v>0.85</v>
      </c>
      <c r="S3583" s="5"/>
      <c r="T3583" s="1" t="s">
        <v>11319</v>
      </c>
    </row>
    <row r="3584" spans="1:20" x14ac:dyDescent="0.25">
      <c r="A3584" t="s">
        <v>11318</v>
      </c>
      <c r="C3584" t="s">
        <v>9985</v>
      </c>
      <c r="E3584" s="2">
        <v>45113</v>
      </c>
      <c r="F3584">
        <v>2023</v>
      </c>
      <c r="G3584" t="s">
        <v>9451</v>
      </c>
      <c r="H3584" t="s">
        <v>9452</v>
      </c>
      <c r="I3584" s="40" t="s">
        <v>9250</v>
      </c>
      <c r="J3584" s="41">
        <v>0.32440621949999993</v>
      </c>
      <c r="M3584" s="41" t="s">
        <v>72</v>
      </c>
      <c r="N3584" s="41">
        <v>0.27574528657499997</v>
      </c>
      <c r="O3584" s="41">
        <v>0.25303685120999997</v>
      </c>
      <c r="P3584" s="41">
        <v>2.2708435364999998E-2</v>
      </c>
      <c r="R3584" s="38">
        <v>0.85</v>
      </c>
      <c r="S3584" s="5"/>
      <c r="T3584" s="1" t="s">
        <v>11319</v>
      </c>
    </row>
    <row r="3585" spans="1:20" x14ac:dyDescent="0.25">
      <c r="A3585" t="s">
        <v>11318</v>
      </c>
      <c r="C3585" t="s">
        <v>9985</v>
      </c>
      <c r="E3585" s="2">
        <v>45113</v>
      </c>
      <c r="F3585">
        <v>2023</v>
      </c>
      <c r="G3585" t="s">
        <v>9451</v>
      </c>
      <c r="H3585" t="s">
        <v>9452</v>
      </c>
      <c r="I3585" s="40" t="s">
        <v>84</v>
      </c>
      <c r="J3585" s="41">
        <v>1.135365</v>
      </c>
      <c r="M3585" s="41" t="s">
        <v>72</v>
      </c>
      <c r="N3585" s="41">
        <v>0.96506024999999984</v>
      </c>
      <c r="O3585" s="41">
        <v>0.88558469999999989</v>
      </c>
      <c r="P3585" s="41">
        <v>7.9475549999999992E-2</v>
      </c>
      <c r="R3585" s="38">
        <v>0.85</v>
      </c>
      <c r="S3585" s="5"/>
      <c r="T3585" s="1" t="s">
        <v>11319</v>
      </c>
    </row>
    <row r="3586" spans="1:20" x14ac:dyDescent="0.25">
      <c r="A3586" t="s">
        <v>11318</v>
      </c>
      <c r="C3586" t="s">
        <v>9985</v>
      </c>
      <c r="E3586" s="2">
        <v>45113</v>
      </c>
      <c r="F3586">
        <v>2023</v>
      </c>
      <c r="G3586" t="s">
        <v>9451</v>
      </c>
      <c r="H3586" t="s">
        <v>9452</v>
      </c>
      <c r="I3586" s="40" t="s">
        <v>9256</v>
      </c>
      <c r="J3586" s="41">
        <v>0.48658499999999999</v>
      </c>
      <c r="M3586" s="41" t="s">
        <v>72</v>
      </c>
      <c r="N3586" s="41">
        <v>0.41359724999999997</v>
      </c>
      <c r="O3586" s="41">
        <v>0.37953629999999994</v>
      </c>
      <c r="P3586" s="41">
        <v>3.406095E-2</v>
      </c>
      <c r="R3586" s="38">
        <v>0.85</v>
      </c>
      <c r="S3586" s="5"/>
      <c r="T3586" s="1" t="s">
        <v>11319</v>
      </c>
    </row>
    <row r="3587" spans="1:20" x14ac:dyDescent="0.25">
      <c r="A3587" t="s">
        <v>11318</v>
      </c>
      <c r="C3587" t="s">
        <v>9985</v>
      </c>
      <c r="E3587" s="2">
        <v>45113</v>
      </c>
      <c r="F3587">
        <v>2023</v>
      </c>
      <c r="G3587" t="s">
        <v>9451</v>
      </c>
      <c r="H3587" t="s">
        <v>9452</v>
      </c>
      <c r="I3587" s="40" t="s">
        <v>9234</v>
      </c>
      <c r="J3587" s="41">
        <v>0.16217878050000001</v>
      </c>
      <c r="M3587" s="41" t="s">
        <v>72</v>
      </c>
      <c r="N3587" s="41">
        <v>0.13785196342499997</v>
      </c>
      <c r="O3587" s="41">
        <v>0.12649944879</v>
      </c>
      <c r="P3587" s="41">
        <v>1.1352514635E-2</v>
      </c>
      <c r="R3587" s="38">
        <v>0.85</v>
      </c>
      <c r="S3587" s="5"/>
      <c r="T3587" s="1" t="s">
        <v>11319</v>
      </c>
    </row>
    <row r="3588" spans="1:20" x14ac:dyDescent="0.25">
      <c r="A3588" t="s">
        <v>11318</v>
      </c>
      <c r="C3588" t="s">
        <v>10820</v>
      </c>
      <c r="E3588" s="2">
        <v>44335</v>
      </c>
      <c r="F3588">
        <v>2021</v>
      </c>
      <c r="G3588" t="s">
        <v>9364</v>
      </c>
      <c r="H3588" t="s">
        <v>9218</v>
      </c>
      <c r="I3588" s="40" t="s">
        <v>14355</v>
      </c>
      <c r="J3588" s="41">
        <v>6.1500400000000006</v>
      </c>
      <c r="M3588" s="41" t="s">
        <v>24</v>
      </c>
      <c r="N3588" s="41">
        <v>1.0644300000000002</v>
      </c>
      <c r="O3588" s="41">
        <v>1.0644300000000002</v>
      </c>
      <c r="P3588" s="41">
        <v>0</v>
      </c>
      <c r="S3588" s="5"/>
      <c r="T3588" s="1" t="s">
        <v>11321</v>
      </c>
    </row>
    <row r="3589" spans="1:20" x14ac:dyDescent="0.25">
      <c r="A3589" t="s">
        <v>11318</v>
      </c>
      <c r="C3589" t="s">
        <v>10820</v>
      </c>
      <c r="E3589" s="2">
        <v>44335</v>
      </c>
      <c r="F3589">
        <v>2021</v>
      </c>
      <c r="G3589" t="s">
        <v>9273</v>
      </c>
      <c r="H3589" t="s">
        <v>9218</v>
      </c>
      <c r="I3589" s="40" t="s">
        <v>14355</v>
      </c>
      <c r="J3589" s="41">
        <v>265.98923000000002</v>
      </c>
      <c r="M3589" s="41" t="s">
        <v>24</v>
      </c>
      <c r="N3589" s="41">
        <v>44.942600000000006</v>
      </c>
      <c r="O3589" s="41">
        <v>44.942600000000006</v>
      </c>
      <c r="P3589" s="41">
        <v>0</v>
      </c>
      <c r="S3589" s="5"/>
      <c r="T3589" s="1" t="s">
        <v>11321</v>
      </c>
    </row>
    <row r="3590" spans="1:20" x14ac:dyDescent="0.25">
      <c r="A3590" t="s">
        <v>11318</v>
      </c>
      <c r="C3590" t="s">
        <v>9525</v>
      </c>
      <c r="E3590" s="2">
        <v>44490</v>
      </c>
      <c r="F3590">
        <v>2021</v>
      </c>
      <c r="G3590" t="s">
        <v>9243</v>
      </c>
      <c r="H3590" t="s">
        <v>9229</v>
      </c>
      <c r="I3590" s="40" t="s">
        <v>141</v>
      </c>
      <c r="J3590" s="41">
        <v>384.37750000000005</v>
      </c>
      <c r="M3590" s="41" t="s">
        <v>24</v>
      </c>
      <c r="N3590" s="41">
        <v>384.37750000000005</v>
      </c>
      <c r="O3590" s="41">
        <v>384.37750000000005</v>
      </c>
      <c r="P3590" s="41">
        <v>0</v>
      </c>
      <c r="S3590" s="5"/>
      <c r="T3590" s="1" t="s">
        <v>11321</v>
      </c>
    </row>
    <row r="3591" spans="1:20" x14ac:dyDescent="0.25">
      <c r="A3591" t="s">
        <v>11318</v>
      </c>
      <c r="C3591" t="s">
        <v>9525</v>
      </c>
      <c r="E3591" s="2">
        <v>45246</v>
      </c>
      <c r="F3591">
        <v>2023</v>
      </c>
      <c r="G3591" t="s">
        <v>9243</v>
      </c>
      <c r="H3591" t="s">
        <v>9229</v>
      </c>
      <c r="I3591" s="40" t="s">
        <v>141</v>
      </c>
      <c r="J3591" s="41">
        <v>62.113115899999997</v>
      </c>
      <c r="M3591" s="41" t="s">
        <v>24</v>
      </c>
      <c r="N3591" s="41">
        <v>62.113115899999997</v>
      </c>
      <c r="O3591" s="41">
        <v>62.113115899999997</v>
      </c>
      <c r="P3591" s="41">
        <v>0</v>
      </c>
      <c r="R3591" s="38">
        <v>1</v>
      </c>
      <c r="S3591" s="5"/>
      <c r="T3591" s="1" t="s">
        <v>11319</v>
      </c>
    </row>
    <row r="3592" spans="1:20" x14ac:dyDescent="0.25">
      <c r="A3592" t="s">
        <v>11318</v>
      </c>
      <c r="C3592" t="s">
        <v>9525</v>
      </c>
      <c r="E3592" s="2">
        <v>45246</v>
      </c>
      <c r="F3592">
        <v>2023</v>
      </c>
      <c r="G3592" t="s">
        <v>9243</v>
      </c>
      <c r="H3592" t="s">
        <v>9229</v>
      </c>
      <c r="I3592" s="40" t="s">
        <v>141</v>
      </c>
      <c r="J3592" s="41">
        <v>4.6944639499999994</v>
      </c>
      <c r="M3592" s="41" t="s">
        <v>24</v>
      </c>
      <c r="N3592" s="41">
        <v>4.6944639499999994</v>
      </c>
      <c r="O3592" s="41">
        <v>4.6944639499999994</v>
      </c>
      <c r="P3592" s="41">
        <v>0</v>
      </c>
      <c r="R3592" s="38">
        <v>1</v>
      </c>
      <c r="S3592" s="5"/>
      <c r="T3592" s="1" t="s">
        <v>11319</v>
      </c>
    </row>
    <row r="3593" spans="1:20" x14ac:dyDescent="0.25">
      <c r="A3593" t="s">
        <v>11318</v>
      </c>
      <c r="C3593" t="s">
        <v>9459</v>
      </c>
      <c r="E3593" s="2">
        <v>45014</v>
      </c>
      <c r="F3593">
        <v>2023</v>
      </c>
      <c r="G3593" t="s">
        <v>9373</v>
      </c>
      <c r="H3593" t="s">
        <v>9218</v>
      </c>
      <c r="I3593" s="40" t="s">
        <v>9240</v>
      </c>
      <c r="J3593" s="41">
        <v>64.878</v>
      </c>
      <c r="M3593" s="41" t="s">
        <v>24</v>
      </c>
      <c r="N3593" s="41">
        <v>64.878</v>
      </c>
      <c r="O3593" s="41">
        <v>64.878</v>
      </c>
      <c r="P3593" s="41">
        <v>0</v>
      </c>
      <c r="R3593" s="38">
        <v>1</v>
      </c>
      <c r="S3593" s="5"/>
      <c r="T3593" s="1" t="s">
        <v>11319</v>
      </c>
    </row>
    <row r="3594" spans="1:20" x14ac:dyDescent="0.25">
      <c r="A3594" t="s">
        <v>11318</v>
      </c>
      <c r="C3594" t="s">
        <v>9311</v>
      </c>
      <c r="E3594" s="2">
        <v>45110</v>
      </c>
      <c r="F3594">
        <v>2023</v>
      </c>
      <c r="G3594" t="s">
        <v>9228</v>
      </c>
      <c r="H3594" t="s">
        <v>9229</v>
      </c>
      <c r="I3594" s="40" t="s">
        <v>84</v>
      </c>
      <c r="J3594" s="41">
        <v>183.821</v>
      </c>
      <c r="M3594" s="41" t="s">
        <v>24</v>
      </c>
      <c r="N3594" s="41">
        <v>183.821</v>
      </c>
      <c r="O3594" s="41">
        <v>183.821</v>
      </c>
      <c r="P3594" s="41">
        <v>0</v>
      </c>
      <c r="R3594" s="38">
        <v>1</v>
      </c>
      <c r="S3594" s="5"/>
      <c r="T3594" s="1" t="s">
        <v>11319</v>
      </c>
    </row>
    <row r="3595" spans="1:20" x14ac:dyDescent="0.25">
      <c r="A3595" t="s">
        <v>11318</v>
      </c>
      <c r="C3595" t="s">
        <v>10072</v>
      </c>
      <c r="E3595" s="2">
        <v>44910</v>
      </c>
      <c r="F3595">
        <v>2022</v>
      </c>
      <c r="G3595" t="s">
        <v>9276</v>
      </c>
      <c r="H3595" t="s">
        <v>9218</v>
      </c>
      <c r="I3595" s="40" t="s">
        <v>84</v>
      </c>
      <c r="J3595" s="41">
        <v>157.94999999999999</v>
      </c>
      <c r="M3595" s="41" t="s">
        <v>24</v>
      </c>
      <c r="N3595" s="41">
        <v>157.94999999999999</v>
      </c>
      <c r="O3595" s="41">
        <v>157.94999999999999</v>
      </c>
      <c r="P3595" s="41">
        <v>0</v>
      </c>
      <c r="S3595" s="5"/>
      <c r="T3595" s="1" t="s">
        <v>11320</v>
      </c>
    </row>
    <row r="3596" spans="1:20" x14ac:dyDescent="0.25">
      <c r="A3596" t="s">
        <v>11318</v>
      </c>
      <c r="C3596" t="s">
        <v>10897</v>
      </c>
      <c r="E3596" s="2">
        <v>44538</v>
      </c>
      <c r="F3596">
        <v>2021</v>
      </c>
      <c r="G3596" t="s">
        <v>9276</v>
      </c>
      <c r="H3596" t="s">
        <v>9218</v>
      </c>
      <c r="I3596" s="46" t="s">
        <v>84</v>
      </c>
      <c r="J3596" s="41">
        <v>390.29100000000005</v>
      </c>
      <c r="M3596" s="41" t="s">
        <v>24</v>
      </c>
      <c r="N3596" s="41">
        <v>390.29100000000005</v>
      </c>
      <c r="O3596" s="41">
        <v>390.29100000000005</v>
      </c>
      <c r="P3596" s="41">
        <v>0</v>
      </c>
      <c r="S3596" s="5"/>
      <c r="T3596" s="1" t="s">
        <v>11321</v>
      </c>
    </row>
    <row r="3597" spans="1:20" x14ac:dyDescent="0.25">
      <c r="A3597" t="s">
        <v>11318</v>
      </c>
      <c r="C3597" t="s">
        <v>10995</v>
      </c>
      <c r="E3597" s="2">
        <v>44530</v>
      </c>
      <c r="F3597">
        <v>2021</v>
      </c>
      <c r="G3597" t="s">
        <v>7066</v>
      </c>
      <c r="H3597" t="s">
        <v>9218</v>
      </c>
      <c r="I3597" s="46" t="s">
        <v>84</v>
      </c>
      <c r="J3597" s="41">
        <v>8.0423600000000004</v>
      </c>
      <c r="M3597" s="41" t="s">
        <v>24</v>
      </c>
      <c r="N3597" s="41">
        <v>8.0423600000000004</v>
      </c>
      <c r="O3597" s="41">
        <v>8.0423600000000004</v>
      </c>
      <c r="P3597" s="41">
        <v>0</v>
      </c>
      <c r="S3597" s="5"/>
      <c r="T3597" s="1" t="s">
        <v>11321</v>
      </c>
    </row>
    <row r="3598" spans="1:20" x14ac:dyDescent="0.25">
      <c r="A3598" t="s">
        <v>11318</v>
      </c>
      <c r="C3598" t="s">
        <v>10995</v>
      </c>
      <c r="E3598" s="2">
        <v>44530</v>
      </c>
      <c r="F3598">
        <v>2021</v>
      </c>
      <c r="G3598" t="s">
        <v>7066</v>
      </c>
      <c r="H3598" t="s">
        <v>9218</v>
      </c>
      <c r="I3598" s="46" t="s">
        <v>84</v>
      </c>
      <c r="J3598" s="41">
        <v>47.308000000000007</v>
      </c>
      <c r="M3598" s="41" t="s">
        <v>24</v>
      </c>
      <c r="N3598" s="41">
        <v>47.308000000000007</v>
      </c>
      <c r="O3598" s="41">
        <v>47.308000000000007</v>
      </c>
      <c r="P3598" s="41">
        <v>0</v>
      </c>
      <c r="S3598" s="5"/>
      <c r="T3598" s="1" t="s">
        <v>11321</v>
      </c>
    </row>
    <row r="3599" spans="1:20" x14ac:dyDescent="0.25">
      <c r="A3599" t="s">
        <v>11318</v>
      </c>
      <c r="C3599" t="s">
        <v>9494</v>
      </c>
      <c r="E3599" s="2">
        <v>45247</v>
      </c>
      <c r="F3599">
        <v>2023</v>
      </c>
      <c r="G3599" t="s">
        <v>9228</v>
      </c>
      <c r="H3599" t="s">
        <v>9218</v>
      </c>
      <c r="I3599" s="40" t="s">
        <v>84</v>
      </c>
      <c r="J3599" s="41">
        <v>216.26</v>
      </c>
      <c r="M3599" s="41" t="s">
        <v>24</v>
      </c>
      <c r="N3599" s="41">
        <v>216.26</v>
      </c>
      <c r="O3599" s="41">
        <v>216.26</v>
      </c>
      <c r="P3599" s="41">
        <v>0</v>
      </c>
      <c r="R3599" s="38">
        <v>1</v>
      </c>
      <c r="S3599" s="5"/>
      <c r="T3599" s="1" t="s">
        <v>11319</v>
      </c>
    </row>
    <row r="3600" spans="1:20" x14ac:dyDescent="0.25">
      <c r="A3600" t="s">
        <v>11318</v>
      </c>
      <c r="C3600" t="s">
        <v>10054</v>
      </c>
      <c r="E3600" s="2">
        <v>44889</v>
      </c>
      <c r="F3600">
        <v>2022</v>
      </c>
      <c r="G3600" t="s">
        <v>9228</v>
      </c>
      <c r="H3600" t="s">
        <v>9218</v>
      </c>
      <c r="I3600" s="40" t="s">
        <v>84</v>
      </c>
      <c r="J3600" s="41">
        <v>231.66</v>
      </c>
      <c r="M3600" s="41" t="s">
        <v>24</v>
      </c>
      <c r="N3600" s="41">
        <v>231.66</v>
      </c>
      <c r="O3600" s="41">
        <v>231.66</v>
      </c>
      <c r="P3600" s="41">
        <v>0</v>
      </c>
      <c r="S3600" s="5"/>
      <c r="T3600" s="1" t="s">
        <v>11320</v>
      </c>
    </row>
    <row r="3601" spans="1:20" x14ac:dyDescent="0.25">
      <c r="A3601" t="s">
        <v>11318</v>
      </c>
      <c r="C3601" t="s">
        <v>10716</v>
      </c>
      <c r="E3601" s="2">
        <v>44550</v>
      </c>
      <c r="F3601">
        <v>2021</v>
      </c>
      <c r="G3601" t="s">
        <v>6278</v>
      </c>
      <c r="H3601" t="s">
        <v>9218</v>
      </c>
      <c r="I3601" s="40" t="s">
        <v>84</v>
      </c>
      <c r="J3601" s="41">
        <v>53.221500000000006</v>
      </c>
      <c r="M3601" s="41" t="s">
        <v>24</v>
      </c>
      <c r="N3601" s="41">
        <v>53.221500000000006</v>
      </c>
      <c r="O3601" s="41">
        <v>53.221500000000006</v>
      </c>
      <c r="P3601" s="41">
        <v>0</v>
      </c>
      <c r="S3601" s="5"/>
      <c r="T3601" s="1" t="s">
        <v>11321</v>
      </c>
    </row>
    <row r="3602" spans="1:20" x14ac:dyDescent="0.25">
      <c r="A3602" t="s">
        <v>11318</v>
      </c>
      <c r="C3602" t="s">
        <v>10839</v>
      </c>
      <c r="E3602" s="2">
        <v>44369</v>
      </c>
      <c r="F3602">
        <v>2021</v>
      </c>
      <c r="G3602" t="s">
        <v>9273</v>
      </c>
      <c r="H3602" t="s">
        <v>9229</v>
      </c>
      <c r="I3602" s="40" t="s">
        <v>9256</v>
      </c>
      <c r="J3602" s="41">
        <v>159.6645</v>
      </c>
      <c r="M3602" s="41" t="s">
        <v>72</v>
      </c>
      <c r="N3602" s="41">
        <v>35.599270000000004</v>
      </c>
      <c r="O3602" s="41">
        <v>30.868470000000006</v>
      </c>
      <c r="P3602" s="41">
        <v>4.8490700000000002</v>
      </c>
      <c r="S3602" s="5"/>
      <c r="T3602" s="1" t="s">
        <v>11321</v>
      </c>
    </row>
    <row r="3603" spans="1:20" x14ac:dyDescent="0.25">
      <c r="A3603" t="s">
        <v>11318</v>
      </c>
      <c r="C3603" t="s">
        <v>10839</v>
      </c>
      <c r="E3603" s="2">
        <v>44369</v>
      </c>
      <c r="F3603">
        <v>2021</v>
      </c>
      <c r="G3603" t="s">
        <v>9273</v>
      </c>
      <c r="H3603" t="s">
        <v>9229</v>
      </c>
      <c r="I3603" s="40" t="s">
        <v>9256</v>
      </c>
      <c r="J3603" s="41">
        <v>5.9135000000000009</v>
      </c>
      <c r="M3603" s="41" t="s">
        <v>72</v>
      </c>
      <c r="N3603" s="41">
        <v>1.3009700000000002</v>
      </c>
      <c r="O3603" s="41">
        <v>1.1827000000000001</v>
      </c>
      <c r="P3603" s="41">
        <v>0.23654000000000003</v>
      </c>
      <c r="S3603" s="5"/>
      <c r="T3603" s="1" t="s">
        <v>11321</v>
      </c>
    </row>
    <row r="3604" spans="1:20" x14ac:dyDescent="0.25">
      <c r="A3604" t="s">
        <v>11318</v>
      </c>
      <c r="C3604" t="s">
        <v>10153</v>
      </c>
      <c r="E3604" s="2">
        <v>44882</v>
      </c>
      <c r="F3604">
        <v>2022</v>
      </c>
      <c r="G3604" t="s">
        <v>9228</v>
      </c>
      <c r="H3604" t="s">
        <v>9218</v>
      </c>
      <c r="I3604" s="46" t="s">
        <v>9250</v>
      </c>
      <c r="J3604" s="41">
        <v>42.12</v>
      </c>
      <c r="M3604" s="41" t="s">
        <v>24</v>
      </c>
      <c r="N3604" s="41">
        <v>10.108799999999999</v>
      </c>
      <c r="O3604" s="41">
        <v>10.108799999999999</v>
      </c>
      <c r="P3604" s="41">
        <v>0</v>
      </c>
      <c r="S3604" s="5"/>
      <c r="T3604" s="1" t="s">
        <v>11320</v>
      </c>
    </row>
    <row r="3605" spans="1:20" x14ac:dyDescent="0.25">
      <c r="A3605" t="s">
        <v>11318</v>
      </c>
      <c r="C3605" t="s">
        <v>10370</v>
      </c>
      <c r="E3605" s="2">
        <v>44539</v>
      </c>
      <c r="F3605">
        <v>2021</v>
      </c>
      <c r="G3605" t="s">
        <v>9276</v>
      </c>
      <c r="H3605" t="s">
        <v>9224</v>
      </c>
      <c r="I3605" s="40" t="s">
        <v>9225</v>
      </c>
      <c r="J3605" s="41">
        <v>30.750200000000003</v>
      </c>
      <c r="M3605" s="41" t="s">
        <v>24</v>
      </c>
      <c r="N3605" s="41">
        <v>7.6875500000000008</v>
      </c>
      <c r="O3605" s="41">
        <v>7.6875500000000008</v>
      </c>
      <c r="P3605" s="41">
        <v>0</v>
      </c>
      <c r="S3605" s="5"/>
      <c r="T3605" s="1" t="s">
        <v>11321</v>
      </c>
    </row>
    <row r="3606" spans="1:20" x14ac:dyDescent="0.25">
      <c r="A3606" t="s">
        <v>11318</v>
      </c>
      <c r="C3606" t="s">
        <v>10370</v>
      </c>
      <c r="E3606" s="2">
        <v>44539</v>
      </c>
      <c r="F3606">
        <v>2021</v>
      </c>
      <c r="G3606" t="s">
        <v>768</v>
      </c>
      <c r="H3606" t="s">
        <v>9224</v>
      </c>
      <c r="I3606" s="40" t="s">
        <v>9225</v>
      </c>
      <c r="J3606" s="41">
        <v>7.6875500000000008</v>
      </c>
      <c r="M3606" s="41" t="s">
        <v>24</v>
      </c>
      <c r="N3606" s="41">
        <v>1.8923200000000002</v>
      </c>
      <c r="O3606" s="41">
        <v>1.8923200000000002</v>
      </c>
      <c r="P3606" s="41">
        <v>0</v>
      </c>
      <c r="S3606" s="5"/>
      <c r="T3606" s="1" t="s">
        <v>11321</v>
      </c>
    </row>
    <row r="3607" spans="1:20" x14ac:dyDescent="0.25">
      <c r="A3607" t="s">
        <v>11318</v>
      </c>
      <c r="C3607" t="s">
        <v>10370</v>
      </c>
      <c r="E3607" s="2">
        <v>44539</v>
      </c>
      <c r="F3607">
        <v>2021</v>
      </c>
      <c r="G3607" t="s">
        <v>9387</v>
      </c>
      <c r="H3607" t="s">
        <v>9224</v>
      </c>
      <c r="I3607" s="40" t="s">
        <v>9225</v>
      </c>
      <c r="J3607" s="41">
        <v>11.827000000000002</v>
      </c>
      <c r="M3607" s="41" t="s">
        <v>24</v>
      </c>
      <c r="N3607" s="41">
        <v>2.9567500000000004</v>
      </c>
      <c r="O3607" s="41">
        <v>2.9567500000000004</v>
      </c>
      <c r="P3607" s="41">
        <v>0</v>
      </c>
      <c r="S3607" s="5"/>
      <c r="T3607" s="1" t="s">
        <v>11321</v>
      </c>
    </row>
    <row r="3608" spans="1:20" x14ac:dyDescent="0.25">
      <c r="A3608" t="s">
        <v>11318</v>
      </c>
      <c r="C3608" t="s">
        <v>10370</v>
      </c>
      <c r="E3608" s="2">
        <v>44539</v>
      </c>
      <c r="F3608">
        <v>2021</v>
      </c>
      <c r="G3608" t="s">
        <v>9243</v>
      </c>
      <c r="H3608" t="s">
        <v>9224</v>
      </c>
      <c r="I3608" s="40" t="s">
        <v>9225</v>
      </c>
      <c r="J3608" s="41">
        <v>8.8702500000000004</v>
      </c>
      <c r="M3608" s="41" t="s">
        <v>24</v>
      </c>
      <c r="N3608" s="41">
        <v>2.2471299999999998</v>
      </c>
      <c r="O3608" s="41">
        <v>2.2471299999999998</v>
      </c>
      <c r="P3608" s="41">
        <v>0</v>
      </c>
      <c r="S3608" s="5"/>
      <c r="T3608" s="1" t="s">
        <v>11321</v>
      </c>
    </row>
    <row r="3609" spans="1:20" x14ac:dyDescent="0.25">
      <c r="A3609" t="s">
        <v>11318</v>
      </c>
      <c r="C3609" t="s">
        <v>10370</v>
      </c>
      <c r="E3609" s="2">
        <v>44910</v>
      </c>
      <c r="F3609">
        <v>2022</v>
      </c>
      <c r="G3609" t="s">
        <v>9387</v>
      </c>
      <c r="H3609" t="s">
        <v>9224</v>
      </c>
      <c r="I3609" s="40" t="s">
        <v>9225</v>
      </c>
      <c r="J3609" s="41">
        <v>78.974999999999994</v>
      </c>
      <c r="M3609" s="41" t="s">
        <v>24</v>
      </c>
      <c r="N3609" s="41">
        <v>19.796399999999998</v>
      </c>
      <c r="O3609" s="41">
        <v>19.796399999999998</v>
      </c>
      <c r="P3609" s="41">
        <v>0</v>
      </c>
      <c r="S3609" s="5"/>
      <c r="T3609" s="1" t="s">
        <v>11320</v>
      </c>
    </row>
    <row r="3610" spans="1:20" x14ac:dyDescent="0.25">
      <c r="A3610" t="s">
        <v>11318</v>
      </c>
      <c r="C3610" t="s">
        <v>10229</v>
      </c>
      <c r="E3610" s="2">
        <v>44916</v>
      </c>
      <c r="F3610">
        <v>2022</v>
      </c>
      <c r="G3610" t="s">
        <v>9373</v>
      </c>
      <c r="H3610" t="s">
        <v>9218</v>
      </c>
      <c r="I3610" s="40" t="s">
        <v>132</v>
      </c>
      <c r="J3610" s="41">
        <v>200.07</v>
      </c>
      <c r="M3610" s="41" t="s">
        <v>72</v>
      </c>
      <c r="N3610" s="41">
        <v>113.30279999999999</v>
      </c>
      <c r="O3610" s="41">
        <v>98.244899999999987</v>
      </c>
      <c r="P3610" s="41">
        <v>15.0579</v>
      </c>
      <c r="S3610" s="5"/>
      <c r="T3610" s="1" t="s">
        <v>11320</v>
      </c>
    </row>
    <row r="3611" spans="1:20" x14ac:dyDescent="0.25">
      <c r="A3611" t="s">
        <v>11318</v>
      </c>
      <c r="C3611" t="s">
        <v>9510</v>
      </c>
      <c r="E3611" s="2">
        <v>45092</v>
      </c>
      <c r="F3611">
        <v>2023</v>
      </c>
      <c r="G3611" t="s">
        <v>7066</v>
      </c>
      <c r="H3611" t="s">
        <v>9229</v>
      </c>
      <c r="I3611" s="40" t="s">
        <v>84</v>
      </c>
      <c r="J3611" s="41">
        <v>12.096972680285891</v>
      </c>
      <c r="M3611" s="41" t="s">
        <v>72</v>
      </c>
      <c r="N3611" s="41">
        <v>4.354910164902229</v>
      </c>
      <c r="O3611" s="41">
        <v>3.0242431700703909</v>
      </c>
      <c r="P3611" s="41">
        <v>1.330666994831837</v>
      </c>
      <c r="R3611" s="38">
        <v>0.36</v>
      </c>
      <c r="S3611" s="5"/>
      <c r="T3611" s="1" t="s">
        <v>11319</v>
      </c>
    </row>
    <row r="3612" spans="1:20" x14ac:dyDescent="0.25">
      <c r="A3612" t="s">
        <v>11318</v>
      </c>
      <c r="C3612" t="s">
        <v>9510</v>
      </c>
      <c r="E3612" s="2">
        <v>45092</v>
      </c>
      <c r="F3612">
        <v>2023</v>
      </c>
      <c r="G3612" t="s">
        <v>7066</v>
      </c>
      <c r="H3612" t="s">
        <v>9229</v>
      </c>
      <c r="I3612" s="40" t="s">
        <v>9256</v>
      </c>
      <c r="J3612" s="41">
        <v>36.290918040856589</v>
      </c>
      <c r="M3612" s="41" t="s">
        <v>72</v>
      </c>
      <c r="N3612" s="41">
        <v>13.064730494708847</v>
      </c>
      <c r="O3612" s="41">
        <v>9.072729510214419</v>
      </c>
      <c r="P3612" s="41">
        <v>3.9920009844944304</v>
      </c>
      <c r="R3612" s="38">
        <v>0.36</v>
      </c>
      <c r="S3612" s="5"/>
      <c r="T3612" s="1" t="s">
        <v>11319</v>
      </c>
    </row>
    <row r="3613" spans="1:20" x14ac:dyDescent="0.25">
      <c r="A3613" t="s">
        <v>11318</v>
      </c>
      <c r="C3613" t="s">
        <v>9900</v>
      </c>
      <c r="E3613" s="2">
        <v>44873</v>
      </c>
      <c r="F3613">
        <v>2022</v>
      </c>
      <c r="G3613" t="s">
        <v>9273</v>
      </c>
      <c r="H3613" t="s">
        <v>9218</v>
      </c>
      <c r="I3613" s="40" t="s">
        <v>141</v>
      </c>
      <c r="J3613" s="41">
        <v>526.5</v>
      </c>
      <c r="M3613" s="41" t="s">
        <v>24</v>
      </c>
      <c r="N3613" s="41">
        <v>526.5</v>
      </c>
      <c r="O3613" s="41">
        <v>526.5</v>
      </c>
      <c r="P3613" s="41">
        <v>0</v>
      </c>
      <c r="S3613" s="5"/>
      <c r="T3613" s="1" t="s">
        <v>11320</v>
      </c>
    </row>
    <row r="3614" spans="1:20" x14ac:dyDescent="0.25">
      <c r="A3614" t="s">
        <v>11318</v>
      </c>
      <c r="C3614" t="s">
        <v>9900</v>
      </c>
      <c r="E3614" s="2">
        <v>45015</v>
      </c>
      <c r="F3614">
        <v>2023</v>
      </c>
      <c r="G3614" t="s">
        <v>9273</v>
      </c>
      <c r="H3614" t="s">
        <v>9218</v>
      </c>
      <c r="I3614" s="40" t="s">
        <v>141</v>
      </c>
      <c r="J3614" s="41">
        <v>486.58499999999998</v>
      </c>
      <c r="M3614" s="41" t="s">
        <v>24</v>
      </c>
      <c r="N3614" s="41">
        <v>486.58499999999998</v>
      </c>
      <c r="O3614" s="41">
        <v>486.58499999999998</v>
      </c>
      <c r="P3614" s="41">
        <v>0</v>
      </c>
      <c r="R3614" s="38">
        <v>1</v>
      </c>
      <c r="S3614" s="5"/>
      <c r="T3614" s="1" t="s">
        <v>11319</v>
      </c>
    </row>
    <row r="3615" spans="1:20" x14ac:dyDescent="0.25">
      <c r="A3615" t="s">
        <v>11318</v>
      </c>
      <c r="C3615" t="s">
        <v>9900</v>
      </c>
      <c r="E3615" s="2">
        <v>45015</v>
      </c>
      <c r="F3615">
        <v>2023</v>
      </c>
      <c r="G3615" t="s">
        <v>9273</v>
      </c>
      <c r="H3615" t="s">
        <v>9218</v>
      </c>
      <c r="I3615" s="40" t="s">
        <v>141</v>
      </c>
      <c r="J3615" s="41">
        <v>486.58499999999998</v>
      </c>
      <c r="M3615" s="41" t="s">
        <v>24</v>
      </c>
      <c r="N3615" s="41">
        <v>486.58499999999998</v>
      </c>
      <c r="O3615" s="41">
        <v>486.58499999999998</v>
      </c>
      <c r="P3615" s="41">
        <v>0</v>
      </c>
      <c r="R3615" s="38">
        <v>1</v>
      </c>
      <c r="S3615" s="5"/>
      <c r="T3615" s="1" t="s">
        <v>11319</v>
      </c>
    </row>
    <row r="3616" spans="1:20" x14ac:dyDescent="0.25">
      <c r="A3616" t="s">
        <v>11318</v>
      </c>
      <c r="C3616" t="s">
        <v>10717</v>
      </c>
      <c r="E3616" s="2">
        <v>44375</v>
      </c>
      <c r="F3616">
        <v>2021</v>
      </c>
      <c r="G3616" t="s">
        <v>8807</v>
      </c>
      <c r="H3616" t="s">
        <v>9224</v>
      </c>
      <c r="I3616" s="46" t="s">
        <v>9225</v>
      </c>
      <c r="J3616" s="41">
        <v>59.135000000000005</v>
      </c>
      <c r="M3616" s="41" t="s">
        <v>24</v>
      </c>
      <c r="N3616" s="41">
        <v>0.59135000000000004</v>
      </c>
      <c r="O3616" s="41">
        <v>0.59135000000000004</v>
      </c>
      <c r="P3616" s="41">
        <v>0</v>
      </c>
      <c r="S3616" s="5"/>
      <c r="T3616" s="1" t="s">
        <v>11321</v>
      </c>
    </row>
    <row r="3617" spans="1:20" x14ac:dyDescent="0.25">
      <c r="A3617" t="s">
        <v>11318</v>
      </c>
      <c r="C3617" t="s">
        <v>10753</v>
      </c>
      <c r="E3617" s="2">
        <v>44376</v>
      </c>
      <c r="F3617">
        <v>2021</v>
      </c>
      <c r="G3617" t="s">
        <v>9273</v>
      </c>
      <c r="H3617" t="s">
        <v>318</v>
      </c>
      <c r="I3617" s="40" t="s">
        <v>9225</v>
      </c>
      <c r="J3617" s="41">
        <v>71.080270000000013</v>
      </c>
      <c r="M3617" s="41" t="s">
        <v>24</v>
      </c>
      <c r="N3617" s="41">
        <v>0.35481000000000001</v>
      </c>
      <c r="O3617" s="41">
        <v>0.35481000000000001</v>
      </c>
      <c r="P3617" s="41">
        <v>0</v>
      </c>
      <c r="S3617" s="5"/>
      <c r="T3617" s="1" t="s">
        <v>11321</v>
      </c>
    </row>
    <row r="3618" spans="1:20" x14ac:dyDescent="0.25">
      <c r="A3618" t="s">
        <v>11318</v>
      </c>
      <c r="C3618" t="s">
        <v>9915</v>
      </c>
      <c r="E3618" s="2">
        <v>45204</v>
      </c>
      <c r="F3618">
        <v>2023</v>
      </c>
      <c r="G3618" t="s">
        <v>9273</v>
      </c>
      <c r="H3618" t="s">
        <v>9224</v>
      </c>
      <c r="I3618" s="40" t="s">
        <v>9225</v>
      </c>
      <c r="J3618" s="41">
        <v>657.97104999999999</v>
      </c>
      <c r="M3618" s="41" t="s">
        <v>24</v>
      </c>
      <c r="N3618" s="41">
        <v>118.43478899999999</v>
      </c>
      <c r="O3618" s="41">
        <v>118.43478899999999</v>
      </c>
      <c r="P3618" s="41">
        <v>0</v>
      </c>
      <c r="R3618" s="38">
        <v>0.18</v>
      </c>
      <c r="S3618" s="5"/>
      <c r="T3618" s="1" t="s">
        <v>11319</v>
      </c>
    </row>
    <row r="3619" spans="1:20" x14ac:dyDescent="0.25">
      <c r="A3619" t="s">
        <v>11318</v>
      </c>
      <c r="C3619" t="s">
        <v>9915</v>
      </c>
      <c r="E3619" s="2">
        <v>45204</v>
      </c>
      <c r="F3619">
        <v>2023</v>
      </c>
      <c r="G3619" t="s">
        <v>9273</v>
      </c>
      <c r="H3619" t="s">
        <v>9224</v>
      </c>
      <c r="I3619" s="40" t="s">
        <v>9225</v>
      </c>
      <c r="J3619" s="41">
        <v>29.735749999999999</v>
      </c>
      <c r="M3619" s="41" t="s">
        <v>24</v>
      </c>
      <c r="N3619" s="41">
        <v>5.3524349999999998</v>
      </c>
      <c r="O3619" s="41">
        <v>5.3524349999999998</v>
      </c>
      <c r="P3619" s="41">
        <v>0</v>
      </c>
      <c r="R3619" s="38">
        <v>0.18</v>
      </c>
      <c r="S3619" s="5"/>
      <c r="T3619" s="1" t="s">
        <v>11319</v>
      </c>
    </row>
    <row r="3620" spans="1:20" x14ac:dyDescent="0.25">
      <c r="A3620" t="s">
        <v>11318</v>
      </c>
      <c r="C3620" t="s">
        <v>9915</v>
      </c>
      <c r="E3620" s="2">
        <v>45204</v>
      </c>
      <c r="F3620">
        <v>2023</v>
      </c>
      <c r="G3620" t="s">
        <v>9273</v>
      </c>
      <c r="H3620" t="s">
        <v>9224</v>
      </c>
      <c r="I3620" s="40" t="s">
        <v>9225</v>
      </c>
      <c r="J3620" s="41">
        <v>16.111370000000001</v>
      </c>
      <c r="M3620" s="41" t="s">
        <v>24</v>
      </c>
      <c r="N3620" s="41">
        <v>2.9000465999999996</v>
      </c>
      <c r="O3620" s="41">
        <v>2.9000465999999996</v>
      </c>
      <c r="P3620" s="41">
        <v>0</v>
      </c>
      <c r="R3620" s="38">
        <v>0.18</v>
      </c>
      <c r="S3620" s="5"/>
      <c r="T3620" s="1" t="s">
        <v>11319</v>
      </c>
    </row>
    <row r="3621" spans="1:20" x14ac:dyDescent="0.25">
      <c r="A3621" t="s">
        <v>11318</v>
      </c>
      <c r="C3621" t="s">
        <v>9915</v>
      </c>
      <c r="E3621" s="2">
        <v>45204</v>
      </c>
      <c r="F3621">
        <v>2023</v>
      </c>
      <c r="G3621" t="s">
        <v>9273</v>
      </c>
      <c r="H3621" t="s">
        <v>9224</v>
      </c>
      <c r="I3621" s="40" t="s">
        <v>9225</v>
      </c>
      <c r="J3621" s="41">
        <v>53.091829999999995</v>
      </c>
      <c r="M3621" s="41" t="s">
        <v>24</v>
      </c>
      <c r="N3621" s="41">
        <v>9.5565293999999987</v>
      </c>
      <c r="O3621" s="41">
        <v>9.5565293999999987</v>
      </c>
      <c r="P3621" s="41">
        <v>0</v>
      </c>
      <c r="R3621" s="38">
        <v>0.18</v>
      </c>
      <c r="S3621" s="5"/>
      <c r="T3621" s="1" t="s">
        <v>11319</v>
      </c>
    </row>
    <row r="3622" spans="1:20" x14ac:dyDescent="0.25">
      <c r="A3622" t="s">
        <v>11318</v>
      </c>
      <c r="C3622" t="s">
        <v>10954</v>
      </c>
      <c r="E3622" s="2">
        <v>44526</v>
      </c>
      <c r="F3622">
        <v>2021</v>
      </c>
      <c r="G3622" t="s">
        <v>9273</v>
      </c>
      <c r="H3622" t="s">
        <v>318</v>
      </c>
      <c r="I3622" s="40" t="s">
        <v>9225</v>
      </c>
      <c r="J3622" s="41">
        <v>141.92400000000001</v>
      </c>
      <c r="M3622" s="41" t="s">
        <v>24</v>
      </c>
      <c r="N3622" s="41">
        <v>0.70962000000000003</v>
      </c>
      <c r="O3622" s="41">
        <v>0.70962000000000003</v>
      </c>
      <c r="P3622" s="41">
        <v>0</v>
      </c>
      <c r="S3622" s="5"/>
      <c r="T3622" s="1" t="s">
        <v>11321</v>
      </c>
    </row>
    <row r="3623" spans="1:20" x14ac:dyDescent="0.25">
      <c r="A3623" t="s">
        <v>11318</v>
      </c>
      <c r="C3623" t="s">
        <v>9961</v>
      </c>
      <c r="E3623" s="2">
        <v>45272</v>
      </c>
      <c r="F3623">
        <v>2023</v>
      </c>
      <c r="G3623" t="s">
        <v>4726</v>
      </c>
      <c r="H3623" t="s">
        <v>9224</v>
      </c>
      <c r="I3623" s="40" t="s">
        <v>9225</v>
      </c>
      <c r="J3623" s="41">
        <v>27.032499999999999</v>
      </c>
      <c r="M3623" s="41" t="s">
        <v>24</v>
      </c>
      <c r="N3623" s="41">
        <v>27.032499999999999</v>
      </c>
      <c r="O3623" s="41">
        <v>27.032499999999999</v>
      </c>
      <c r="P3623" s="41">
        <v>0</v>
      </c>
      <c r="R3623" s="38">
        <v>1</v>
      </c>
      <c r="S3623" s="5"/>
      <c r="T3623" s="1" t="s">
        <v>11319</v>
      </c>
    </row>
    <row r="3624" spans="1:20" x14ac:dyDescent="0.25">
      <c r="A3624" t="s">
        <v>11318</v>
      </c>
      <c r="C3624" t="s">
        <v>10361</v>
      </c>
      <c r="E3624" s="2">
        <v>44886</v>
      </c>
      <c r="F3624">
        <v>2022</v>
      </c>
      <c r="G3624" t="s">
        <v>9273</v>
      </c>
      <c r="H3624" t="s">
        <v>9224</v>
      </c>
      <c r="I3624" s="40" t="s">
        <v>9225</v>
      </c>
      <c r="J3624" s="41">
        <v>640.85579999999993</v>
      </c>
      <c r="M3624" s="41" t="s">
        <v>24</v>
      </c>
      <c r="N3624" s="41">
        <v>192.27779999999998</v>
      </c>
      <c r="O3624" s="41">
        <v>192.27779999999998</v>
      </c>
      <c r="P3624" s="41">
        <v>0</v>
      </c>
      <c r="S3624" s="5"/>
      <c r="T3624" s="1" t="s">
        <v>11320</v>
      </c>
    </row>
    <row r="3625" spans="1:20" x14ac:dyDescent="0.25">
      <c r="A3625" t="s">
        <v>11318</v>
      </c>
      <c r="C3625" t="s">
        <v>10361</v>
      </c>
      <c r="E3625" s="2">
        <v>44886</v>
      </c>
      <c r="F3625">
        <v>2022</v>
      </c>
      <c r="G3625" t="s">
        <v>9273</v>
      </c>
      <c r="H3625" t="s">
        <v>9224</v>
      </c>
      <c r="I3625" s="40" t="s">
        <v>9225</v>
      </c>
      <c r="J3625" s="41">
        <v>28.852199999999996</v>
      </c>
      <c r="M3625" s="41" t="s">
        <v>24</v>
      </c>
      <c r="N3625" s="41">
        <v>8.6345999999999989</v>
      </c>
      <c r="O3625" s="41">
        <v>8.6345999999999989</v>
      </c>
      <c r="P3625" s="41">
        <v>0</v>
      </c>
      <c r="S3625" s="5"/>
      <c r="T3625" s="1" t="s">
        <v>11320</v>
      </c>
    </row>
    <row r="3626" spans="1:20" x14ac:dyDescent="0.25">
      <c r="A3626" t="s">
        <v>11318</v>
      </c>
      <c r="C3626" t="s">
        <v>10361</v>
      </c>
      <c r="E3626" s="2">
        <v>44886</v>
      </c>
      <c r="F3626">
        <v>2022</v>
      </c>
      <c r="G3626" t="s">
        <v>9273</v>
      </c>
      <c r="H3626" t="s">
        <v>9224</v>
      </c>
      <c r="I3626" s="40" t="s">
        <v>9225</v>
      </c>
      <c r="J3626" s="41">
        <v>15.6897</v>
      </c>
      <c r="M3626" s="41" t="s">
        <v>24</v>
      </c>
      <c r="N3626" s="41">
        <v>4.7385000000000002</v>
      </c>
      <c r="O3626" s="41">
        <v>4.7385000000000002</v>
      </c>
      <c r="P3626" s="41">
        <v>0</v>
      </c>
      <c r="S3626" s="5"/>
      <c r="T3626" s="1" t="s">
        <v>11320</v>
      </c>
    </row>
    <row r="3627" spans="1:20" x14ac:dyDescent="0.25">
      <c r="A3627" t="s">
        <v>11318</v>
      </c>
      <c r="C3627" t="s">
        <v>10361</v>
      </c>
      <c r="E3627" s="2">
        <v>44886</v>
      </c>
      <c r="F3627">
        <v>2022</v>
      </c>
      <c r="G3627" t="s">
        <v>9273</v>
      </c>
      <c r="H3627" t="s">
        <v>9224</v>
      </c>
      <c r="I3627" s="40" t="s">
        <v>9225</v>
      </c>
      <c r="J3627" s="41">
        <v>51.702300000000001</v>
      </c>
      <c r="M3627" s="41" t="s">
        <v>24</v>
      </c>
      <c r="N3627" s="41">
        <v>15.479099999999999</v>
      </c>
      <c r="O3627" s="41">
        <v>15.479099999999999</v>
      </c>
      <c r="P3627" s="41">
        <v>0</v>
      </c>
      <c r="S3627" s="5"/>
      <c r="T3627" s="1" t="s">
        <v>11320</v>
      </c>
    </row>
    <row r="3628" spans="1:20" x14ac:dyDescent="0.25">
      <c r="A3628" t="s">
        <v>11318</v>
      </c>
      <c r="C3628" t="s">
        <v>10845</v>
      </c>
      <c r="E3628" s="2">
        <v>44518</v>
      </c>
      <c r="F3628">
        <v>2021</v>
      </c>
      <c r="G3628" t="s">
        <v>9284</v>
      </c>
      <c r="H3628" t="s">
        <v>9218</v>
      </c>
      <c r="I3628" s="40" t="s">
        <v>9262</v>
      </c>
      <c r="J3628" s="41">
        <v>413.94500000000005</v>
      </c>
      <c r="M3628" s="41" t="s">
        <v>24</v>
      </c>
      <c r="N3628" s="41">
        <v>66.586010000000002</v>
      </c>
      <c r="O3628" s="41">
        <v>66.586010000000002</v>
      </c>
      <c r="P3628" s="41">
        <v>0</v>
      </c>
      <c r="S3628" s="5"/>
      <c r="T3628" s="1" t="s">
        <v>11321</v>
      </c>
    </row>
    <row r="3629" spans="1:20" x14ac:dyDescent="0.25">
      <c r="A3629" t="s">
        <v>11318</v>
      </c>
      <c r="C3629" t="s">
        <v>9965</v>
      </c>
      <c r="E3629" s="2">
        <v>45288</v>
      </c>
      <c r="F3629">
        <v>2023</v>
      </c>
      <c r="G3629" t="s">
        <v>4726</v>
      </c>
      <c r="H3629" t="s">
        <v>9224</v>
      </c>
      <c r="I3629" s="40" t="s">
        <v>9225</v>
      </c>
      <c r="J3629" s="41">
        <v>75.690999999999988</v>
      </c>
      <c r="M3629" s="41" t="s">
        <v>24</v>
      </c>
      <c r="N3629" s="41">
        <v>15.138199999999999</v>
      </c>
      <c r="O3629" s="41">
        <v>15.138199999999999</v>
      </c>
      <c r="P3629" s="41">
        <v>0</v>
      </c>
      <c r="R3629" s="38">
        <v>0.2</v>
      </c>
      <c r="S3629" s="5"/>
      <c r="T3629" s="1" t="s">
        <v>11319</v>
      </c>
    </row>
    <row r="3630" spans="1:20" x14ac:dyDescent="0.25">
      <c r="A3630" t="s">
        <v>11318</v>
      </c>
      <c r="C3630" t="s">
        <v>10834</v>
      </c>
      <c r="E3630" s="2">
        <v>44375</v>
      </c>
      <c r="F3630">
        <v>2021</v>
      </c>
      <c r="G3630" t="s">
        <v>6429</v>
      </c>
      <c r="H3630" t="s">
        <v>9224</v>
      </c>
      <c r="I3630" s="40" t="s">
        <v>9225</v>
      </c>
      <c r="J3630" s="41">
        <v>59.135000000000005</v>
      </c>
      <c r="M3630" s="41" t="s">
        <v>24</v>
      </c>
      <c r="N3630" s="41">
        <v>0.59135000000000004</v>
      </c>
      <c r="O3630" s="41">
        <v>0.59135000000000004</v>
      </c>
      <c r="P3630" s="41">
        <v>0</v>
      </c>
      <c r="S3630" s="5"/>
      <c r="T3630" s="1" t="s">
        <v>11321</v>
      </c>
    </row>
    <row r="3631" spans="1:20" x14ac:dyDescent="0.25">
      <c r="A3631" t="s">
        <v>11318</v>
      </c>
      <c r="C3631" t="s">
        <v>10043</v>
      </c>
      <c r="E3631" s="2">
        <v>45288</v>
      </c>
      <c r="F3631">
        <v>2023</v>
      </c>
      <c r="G3631" t="s">
        <v>6429</v>
      </c>
      <c r="H3631" t="s">
        <v>9224</v>
      </c>
      <c r="I3631" s="40" t="s">
        <v>9225</v>
      </c>
      <c r="J3631" s="41">
        <v>16.2195</v>
      </c>
      <c r="M3631" s="41" t="s">
        <v>24</v>
      </c>
      <c r="N3631" s="41">
        <v>0.32438999999999996</v>
      </c>
      <c r="O3631" s="41">
        <v>0.32438999999999996</v>
      </c>
      <c r="P3631" s="41">
        <v>0</v>
      </c>
      <c r="R3631" s="38">
        <v>0.02</v>
      </c>
      <c r="S3631" s="5"/>
      <c r="T3631" s="1" t="s">
        <v>11319</v>
      </c>
    </row>
    <row r="3632" spans="1:20" x14ac:dyDescent="0.25">
      <c r="A3632" t="s">
        <v>11318</v>
      </c>
      <c r="C3632" t="s">
        <v>10939</v>
      </c>
      <c r="E3632" s="2">
        <v>44322</v>
      </c>
      <c r="F3632">
        <v>2021</v>
      </c>
      <c r="G3632" t="s">
        <v>9243</v>
      </c>
      <c r="H3632" t="s">
        <v>9224</v>
      </c>
      <c r="I3632" s="40" t="s">
        <v>9256</v>
      </c>
      <c r="J3632" s="41">
        <v>59.135000000000005</v>
      </c>
      <c r="M3632" s="41" t="s">
        <v>24</v>
      </c>
      <c r="N3632" s="41">
        <v>59.135000000000005</v>
      </c>
      <c r="O3632" s="41">
        <v>59.135000000000005</v>
      </c>
      <c r="P3632" s="41">
        <v>0</v>
      </c>
      <c r="S3632" s="5"/>
      <c r="T3632" s="1" t="s">
        <v>11321</v>
      </c>
    </row>
    <row r="3633" spans="1:20" x14ac:dyDescent="0.25">
      <c r="A3633" t="s">
        <v>11318</v>
      </c>
      <c r="C3633" t="s">
        <v>10065</v>
      </c>
      <c r="E3633" s="2">
        <v>44911</v>
      </c>
      <c r="F3633">
        <v>2022</v>
      </c>
      <c r="G3633" t="s">
        <v>9380</v>
      </c>
      <c r="H3633" t="s">
        <v>9224</v>
      </c>
      <c r="I3633" s="40" t="s">
        <v>9225</v>
      </c>
      <c r="J3633" s="41">
        <v>52.65</v>
      </c>
      <c r="M3633" s="41" t="s">
        <v>24</v>
      </c>
      <c r="N3633" s="41">
        <v>10.53</v>
      </c>
      <c r="O3633" s="41">
        <v>10.53</v>
      </c>
      <c r="P3633" s="41">
        <v>0</v>
      </c>
      <c r="S3633" s="5"/>
      <c r="T3633" s="1" t="s">
        <v>11320</v>
      </c>
    </row>
    <row r="3634" spans="1:20" x14ac:dyDescent="0.25">
      <c r="A3634" t="s">
        <v>11318</v>
      </c>
      <c r="C3634" t="s">
        <v>9913</v>
      </c>
      <c r="E3634" s="2">
        <v>45254</v>
      </c>
      <c r="F3634">
        <v>2023</v>
      </c>
      <c r="G3634" t="s">
        <v>4726</v>
      </c>
      <c r="H3634" t="s">
        <v>9224</v>
      </c>
      <c r="I3634" s="40" t="s">
        <v>9225</v>
      </c>
      <c r="J3634" s="41">
        <v>108.13</v>
      </c>
      <c r="M3634" s="41" t="s">
        <v>24</v>
      </c>
      <c r="N3634" s="41">
        <v>21.625999999999998</v>
      </c>
      <c r="O3634" s="41">
        <v>21.625999999999998</v>
      </c>
      <c r="P3634" s="41">
        <v>0</v>
      </c>
      <c r="R3634" s="38">
        <v>0.2</v>
      </c>
      <c r="S3634" s="5"/>
      <c r="T3634" s="1" t="s">
        <v>11319</v>
      </c>
    </row>
    <row r="3635" spans="1:20" x14ac:dyDescent="0.25">
      <c r="A3635" t="s">
        <v>11318</v>
      </c>
      <c r="C3635" t="s">
        <v>10080</v>
      </c>
      <c r="E3635" s="2">
        <v>44819</v>
      </c>
      <c r="F3635">
        <v>2022</v>
      </c>
      <c r="G3635" t="s">
        <v>4726</v>
      </c>
      <c r="H3635" t="s">
        <v>9224</v>
      </c>
      <c r="I3635" s="40" t="s">
        <v>9225</v>
      </c>
      <c r="J3635" s="41">
        <v>52.65</v>
      </c>
      <c r="M3635" s="41" t="s">
        <v>24</v>
      </c>
      <c r="N3635" s="41">
        <v>0.52649999999999997</v>
      </c>
      <c r="O3635" s="41">
        <v>0.52649999999999997</v>
      </c>
      <c r="P3635" s="41">
        <v>0</v>
      </c>
      <c r="S3635" s="5"/>
      <c r="T3635" s="1" t="s">
        <v>11320</v>
      </c>
    </row>
    <row r="3636" spans="1:20" x14ac:dyDescent="0.25">
      <c r="A3636" t="s">
        <v>11318</v>
      </c>
      <c r="C3636" t="s">
        <v>10080</v>
      </c>
      <c r="E3636" s="2">
        <v>44819</v>
      </c>
      <c r="F3636">
        <v>2022</v>
      </c>
      <c r="G3636" t="s">
        <v>4726</v>
      </c>
      <c r="H3636" t="s">
        <v>9224</v>
      </c>
      <c r="I3636" s="40" t="s">
        <v>9225</v>
      </c>
      <c r="J3636" s="41">
        <v>21.06</v>
      </c>
      <c r="M3636" s="41" t="s">
        <v>24</v>
      </c>
      <c r="N3636" s="41">
        <v>0.21060000000000001</v>
      </c>
      <c r="O3636" s="41">
        <v>0.21060000000000001</v>
      </c>
      <c r="P3636" s="41">
        <v>0</v>
      </c>
      <c r="S3636" s="5"/>
      <c r="T3636" s="1" t="s">
        <v>11320</v>
      </c>
    </row>
    <row r="3637" spans="1:20" x14ac:dyDescent="0.25">
      <c r="A3637" t="s">
        <v>11318</v>
      </c>
      <c r="C3637" t="s">
        <v>9367</v>
      </c>
      <c r="E3637" s="2">
        <v>45247</v>
      </c>
      <c r="F3637">
        <v>2023</v>
      </c>
      <c r="G3637" t="s">
        <v>9276</v>
      </c>
      <c r="H3637" t="s">
        <v>9218</v>
      </c>
      <c r="I3637" s="40" t="s">
        <v>84</v>
      </c>
      <c r="J3637" s="41">
        <v>108.13</v>
      </c>
      <c r="M3637" s="41" t="s">
        <v>24</v>
      </c>
      <c r="N3637" s="41">
        <v>108.13</v>
      </c>
      <c r="O3637" s="41">
        <v>108.13</v>
      </c>
      <c r="P3637" s="41">
        <v>0</v>
      </c>
      <c r="R3637" s="38">
        <v>1</v>
      </c>
      <c r="S3637" s="5"/>
      <c r="T3637" s="1" t="s">
        <v>11319</v>
      </c>
    </row>
    <row r="3638" spans="1:20" x14ac:dyDescent="0.25">
      <c r="A3638" t="s">
        <v>11318</v>
      </c>
      <c r="C3638" t="s">
        <v>10994</v>
      </c>
      <c r="E3638" s="2">
        <v>44547</v>
      </c>
      <c r="F3638">
        <v>2021</v>
      </c>
      <c r="G3638" t="s">
        <v>6903</v>
      </c>
      <c r="H3638" t="s">
        <v>9224</v>
      </c>
      <c r="I3638" s="40" t="s">
        <v>9225</v>
      </c>
      <c r="J3638" s="41">
        <v>23.654000000000003</v>
      </c>
      <c r="M3638" s="41" t="s">
        <v>24</v>
      </c>
      <c r="N3638" s="41">
        <v>0.23654000000000003</v>
      </c>
      <c r="O3638" s="41">
        <v>0.23654000000000003</v>
      </c>
      <c r="P3638" s="41">
        <v>0</v>
      </c>
      <c r="S3638" s="5"/>
      <c r="T3638" s="1" t="s">
        <v>11321</v>
      </c>
    </row>
    <row r="3639" spans="1:20" x14ac:dyDescent="0.25">
      <c r="A3639" t="s">
        <v>11318</v>
      </c>
      <c r="C3639" t="s">
        <v>10739</v>
      </c>
      <c r="E3639" s="2">
        <v>44552</v>
      </c>
      <c r="F3639">
        <v>2021</v>
      </c>
      <c r="G3639" t="s">
        <v>6903</v>
      </c>
      <c r="H3639" t="s">
        <v>9218</v>
      </c>
      <c r="I3639" s="46" t="s">
        <v>9237</v>
      </c>
      <c r="J3639" s="41">
        <v>73.209130000000002</v>
      </c>
      <c r="M3639" s="41" t="s">
        <v>72</v>
      </c>
      <c r="N3639" s="41">
        <v>30.040580000000002</v>
      </c>
      <c r="O3639" s="41">
        <v>8.0423600000000004</v>
      </c>
      <c r="P3639" s="41">
        <v>21.998220000000003</v>
      </c>
      <c r="S3639" s="5"/>
      <c r="T3639" s="1" t="s">
        <v>11321</v>
      </c>
    </row>
    <row r="3640" spans="1:20" x14ac:dyDescent="0.25">
      <c r="A3640" t="s">
        <v>11318</v>
      </c>
      <c r="C3640" t="s">
        <v>10739</v>
      </c>
      <c r="E3640" s="2">
        <v>44552</v>
      </c>
      <c r="F3640">
        <v>2021</v>
      </c>
      <c r="G3640" t="s">
        <v>6903</v>
      </c>
      <c r="H3640" t="s">
        <v>9218</v>
      </c>
      <c r="I3640" s="46" t="s">
        <v>9237</v>
      </c>
      <c r="J3640" s="41">
        <v>2.1288600000000004</v>
      </c>
      <c r="M3640" s="41" t="s">
        <v>72</v>
      </c>
      <c r="N3640" s="41">
        <v>0.82789000000000001</v>
      </c>
      <c r="O3640" s="41">
        <v>0.23654000000000003</v>
      </c>
      <c r="P3640" s="41">
        <v>0.59135000000000004</v>
      </c>
      <c r="S3640" s="5"/>
      <c r="T3640" s="1" t="s">
        <v>11321</v>
      </c>
    </row>
    <row r="3641" spans="1:20" x14ac:dyDescent="0.25">
      <c r="A3641" t="s">
        <v>11318</v>
      </c>
      <c r="C3641" t="s">
        <v>10822</v>
      </c>
      <c r="E3641" s="2">
        <v>44552</v>
      </c>
      <c r="F3641">
        <v>2021</v>
      </c>
      <c r="G3641" t="s">
        <v>6903</v>
      </c>
      <c r="H3641" t="s">
        <v>9218</v>
      </c>
      <c r="I3641" s="46" t="s">
        <v>9237</v>
      </c>
      <c r="J3641" s="41">
        <v>50.264750000000006</v>
      </c>
      <c r="M3641" s="41" t="s">
        <v>72</v>
      </c>
      <c r="N3641" s="41">
        <v>20.578980000000001</v>
      </c>
      <c r="O3641" s="41">
        <v>5.5586900000000004</v>
      </c>
      <c r="P3641" s="41">
        <v>15.020290000000001</v>
      </c>
      <c r="S3641" s="5"/>
      <c r="T3641" s="1" t="s">
        <v>11321</v>
      </c>
    </row>
    <row r="3642" spans="1:20" x14ac:dyDescent="0.25">
      <c r="A3642" t="s">
        <v>11318</v>
      </c>
      <c r="C3642" t="s">
        <v>9955</v>
      </c>
      <c r="E3642" s="2">
        <v>44831</v>
      </c>
      <c r="F3642">
        <v>2022</v>
      </c>
      <c r="G3642" t="s">
        <v>7066</v>
      </c>
      <c r="H3642" t="s">
        <v>9229</v>
      </c>
      <c r="I3642" s="40" t="s">
        <v>9240</v>
      </c>
      <c r="J3642" s="41">
        <v>631.79999999999995</v>
      </c>
      <c r="M3642" s="41" t="s">
        <v>72</v>
      </c>
      <c r="N3642" s="41">
        <v>82.134</v>
      </c>
      <c r="O3642" s="41">
        <v>50.543999999999997</v>
      </c>
      <c r="P3642" s="41">
        <v>31.589999999999996</v>
      </c>
      <c r="S3642" s="5"/>
      <c r="T3642" s="1" t="s">
        <v>11320</v>
      </c>
    </row>
    <row r="3643" spans="1:20" x14ac:dyDescent="0.25">
      <c r="A3643" t="s">
        <v>11318</v>
      </c>
      <c r="C3643" t="s">
        <v>9955</v>
      </c>
      <c r="E3643" s="2">
        <v>44909</v>
      </c>
      <c r="F3643">
        <v>2022</v>
      </c>
      <c r="G3643" t="s">
        <v>7066</v>
      </c>
      <c r="H3643" t="s">
        <v>9229</v>
      </c>
      <c r="I3643" s="40" t="s">
        <v>9240</v>
      </c>
      <c r="J3643" s="41">
        <v>631.79999999999995</v>
      </c>
      <c r="M3643" s="41" t="s">
        <v>72</v>
      </c>
      <c r="N3643" s="41">
        <v>82.134</v>
      </c>
      <c r="O3643" s="41">
        <v>50.543999999999997</v>
      </c>
      <c r="P3643" s="41">
        <v>31.589999999999996</v>
      </c>
      <c r="S3643" s="5"/>
      <c r="T3643" s="1" t="s">
        <v>11320</v>
      </c>
    </row>
    <row r="3644" spans="1:20" x14ac:dyDescent="0.25">
      <c r="A3644" t="s">
        <v>11318</v>
      </c>
      <c r="C3644" t="s">
        <v>9955</v>
      </c>
      <c r="E3644" s="2">
        <v>45131</v>
      </c>
      <c r="F3644">
        <v>2023</v>
      </c>
      <c r="G3644" t="s">
        <v>7066</v>
      </c>
      <c r="H3644" t="s">
        <v>9229</v>
      </c>
      <c r="I3644" s="40" t="s">
        <v>9240</v>
      </c>
      <c r="J3644" s="41">
        <v>648.78</v>
      </c>
      <c r="M3644" s="41" t="s">
        <v>72</v>
      </c>
      <c r="N3644" s="41">
        <v>84.341399999999993</v>
      </c>
      <c r="O3644" s="41">
        <v>51.9024</v>
      </c>
      <c r="P3644" s="41">
        <v>32.439</v>
      </c>
      <c r="R3644" s="38">
        <v>0.13</v>
      </c>
      <c r="S3644" s="5"/>
      <c r="T3644" s="1" t="s">
        <v>11319</v>
      </c>
    </row>
    <row r="3645" spans="1:20" x14ac:dyDescent="0.25">
      <c r="A3645" t="s">
        <v>11318</v>
      </c>
      <c r="C3645" t="s">
        <v>10740</v>
      </c>
      <c r="E3645" s="2">
        <v>44532</v>
      </c>
      <c r="F3645">
        <v>2021</v>
      </c>
      <c r="G3645" t="s">
        <v>6375</v>
      </c>
      <c r="H3645" t="s">
        <v>9218</v>
      </c>
      <c r="I3645" s="40" t="s">
        <v>9234</v>
      </c>
      <c r="J3645" s="41">
        <v>94.616000000000014</v>
      </c>
      <c r="M3645" s="41" t="s">
        <v>25</v>
      </c>
      <c r="N3645" s="41">
        <v>12.300080000000001</v>
      </c>
      <c r="O3645" s="41">
        <v>0</v>
      </c>
      <c r="P3645" s="41">
        <v>12.300080000000001</v>
      </c>
      <c r="S3645" s="5"/>
      <c r="T3645" s="1" t="s">
        <v>11321</v>
      </c>
    </row>
    <row r="3646" spans="1:20" x14ac:dyDescent="0.25">
      <c r="A3646" t="s">
        <v>11318</v>
      </c>
      <c r="C3646" t="s">
        <v>10292</v>
      </c>
      <c r="E3646" s="2">
        <v>44854</v>
      </c>
      <c r="F3646">
        <v>2022</v>
      </c>
      <c r="G3646" t="s">
        <v>9273</v>
      </c>
      <c r="H3646" t="s">
        <v>9229</v>
      </c>
      <c r="I3646" s="40" t="s">
        <v>141</v>
      </c>
      <c r="J3646" s="41">
        <v>157.94999999999999</v>
      </c>
      <c r="M3646" s="41" t="s">
        <v>24</v>
      </c>
      <c r="N3646" s="41">
        <v>157.94999999999999</v>
      </c>
      <c r="O3646" s="41">
        <v>157.94999999999999</v>
      </c>
      <c r="P3646" s="41">
        <v>0</v>
      </c>
      <c r="S3646" s="5"/>
      <c r="T3646" s="1" t="s">
        <v>11320</v>
      </c>
    </row>
    <row r="3647" spans="1:20" x14ac:dyDescent="0.25">
      <c r="A3647" t="s">
        <v>11318</v>
      </c>
      <c r="C3647" t="s">
        <v>10952</v>
      </c>
      <c r="E3647" s="2">
        <v>44413</v>
      </c>
      <c r="F3647">
        <v>2021</v>
      </c>
      <c r="G3647" t="s">
        <v>9273</v>
      </c>
      <c r="H3647" t="s">
        <v>9229</v>
      </c>
      <c r="I3647" s="40" t="s">
        <v>141</v>
      </c>
      <c r="J3647" s="41">
        <v>147.83750000000001</v>
      </c>
      <c r="M3647" s="41" t="s">
        <v>24</v>
      </c>
      <c r="N3647" s="41">
        <v>147.83750000000001</v>
      </c>
      <c r="O3647" s="41">
        <v>147.83750000000001</v>
      </c>
      <c r="P3647" s="41">
        <v>0</v>
      </c>
      <c r="S3647" s="5"/>
      <c r="T3647" s="1" t="s">
        <v>11321</v>
      </c>
    </row>
    <row r="3648" spans="1:20" x14ac:dyDescent="0.25">
      <c r="A3648" t="s">
        <v>11318</v>
      </c>
      <c r="C3648" t="s">
        <v>9772</v>
      </c>
      <c r="E3648" s="2">
        <v>45134</v>
      </c>
      <c r="F3648">
        <v>2023</v>
      </c>
      <c r="G3648" t="s">
        <v>9273</v>
      </c>
      <c r="H3648" t="s">
        <v>318</v>
      </c>
      <c r="I3648" s="40" t="s">
        <v>9256</v>
      </c>
      <c r="J3648" s="41">
        <v>70.477405379754998</v>
      </c>
      <c r="M3648" s="41" t="s">
        <v>24</v>
      </c>
      <c r="N3648" s="41">
        <v>70.477405379754998</v>
      </c>
      <c r="O3648" s="41">
        <v>70.477405379754998</v>
      </c>
      <c r="P3648" s="41">
        <v>0</v>
      </c>
      <c r="R3648" s="38">
        <v>1</v>
      </c>
      <c r="S3648" s="5"/>
      <c r="T3648" s="1" t="s">
        <v>11319</v>
      </c>
    </row>
    <row r="3649" spans="1:20" x14ac:dyDescent="0.25">
      <c r="A3649" t="s">
        <v>11318</v>
      </c>
      <c r="C3649" t="s">
        <v>10795</v>
      </c>
      <c r="E3649" s="2">
        <v>44285</v>
      </c>
      <c r="F3649">
        <v>2021</v>
      </c>
      <c r="G3649" t="s">
        <v>8761</v>
      </c>
      <c r="H3649" t="s">
        <v>9224</v>
      </c>
      <c r="I3649" s="40" t="s">
        <v>9225</v>
      </c>
      <c r="J3649" s="41">
        <v>59.135000000000005</v>
      </c>
      <c r="M3649" s="41" t="s">
        <v>24</v>
      </c>
      <c r="N3649" s="41">
        <v>0.59135000000000004</v>
      </c>
      <c r="O3649" s="41">
        <v>0.59135000000000004</v>
      </c>
      <c r="P3649" s="41">
        <v>0</v>
      </c>
      <c r="S3649" s="5"/>
      <c r="T3649" s="1" t="s">
        <v>11321</v>
      </c>
    </row>
    <row r="3650" spans="1:20" x14ac:dyDescent="0.25">
      <c r="A3650" t="s">
        <v>11318</v>
      </c>
      <c r="C3650" t="s">
        <v>9506</v>
      </c>
      <c r="E3650" s="2">
        <v>45090</v>
      </c>
      <c r="F3650">
        <v>2023</v>
      </c>
      <c r="G3650" t="s">
        <v>9273</v>
      </c>
      <c r="H3650" t="s">
        <v>9218</v>
      </c>
      <c r="I3650" s="40" t="s">
        <v>132</v>
      </c>
      <c r="J3650" s="41">
        <v>15.354459999999998</v>
      </c>
      <c r="M3650" s="41" t="s">
        <v>72</v>
      </c>
      <c r="N3650" s="41">
        <v>13.378340997999999</v>
      </c>
      <c r="O3650" s="41">
        <v>11.560372933999998</v>
      </c>
      <c r="P3650" s="41">
        <v>1.817968064</v>
      </c>
      <c r="R3650" s="38">
        <v>0.87129999999999996</v>
      </c>
      <c r="S3650" s="5"/>
      <c r="T3650" s="1" t="s">
        <v>11319</v>
      </c>
    </row>
    <row r="3651" spans="1:20" x14ac:dyDescent="0.25">
      <c r="A3651" t="s">
        <v>11318</v>
      </c>
      <c r="C3651" t="s">
        <v>9378</v>
      </c>
      <c r="E3651" s="2">
        <v>45282</v>
      </c>
      <c r="F3651">
        <v>2023</v>
      </c>
      <c r="G3651" t="s">
        <v>9320</v>
      </c>
      <c r="H3651" t="s">
        <v>318</v>
      </c>
      <c r="I3651" s="40" t="s">
        <v>9225</v>
      </c>
      <c r="J3651" s="41">
        <v>81.097499999999997</v>
      </c>
      <c r="M3651" s="41" t="s">
        <v>24</v>
      </c>
      <c r="N3651" s="41">
        <v>0.4054875</v>
      </c>
      <c r="O3651" s="41">
        <v>0.4054875</v>
      </c>
      <c r="P3651" s="41">
        <v>0</v>
      </c>
      <c r="R3651" s="38">
        <v>5.0000000000000001E-3</v>
      </c>
      <c r="S3651" s="5"/>
      <c r="T3651" s="1" t="s">
        <v>11319</v>
      </c>
    </row>
    <row r="3652" spans="1:20" x14ac:dyDescent="0.25">
      <c r="A3652" t="s">
        <v>11318</v>
      </c>
      <c r="C3652" t="s">
        <v>10881</v>
      </c>
      <c r="E3652" s="2">
        <v>44547</v>
      </c>
      <c r="F3652">
        <v>2021</v>
      </c>
      <c r="G3652" t="s">
        <v>9289</v>
      </c>
      <c r="H3652" t="s">
        <v>9229</v>
      </c>
      <c r="I3652" s="40" t="s">
        <v>141</v>
      </c>
      <c r="J3652" s="41">
        <v>23.654000000000003</v>
      </c>
      <c r="M3652" s="41" t="s">
        <v>24</v>
      </c>
      <c r="N3652" s="41">
        <v>23.654000000000003</v>
      </c>
      <c r="O3652" s="41">
        <v>23.654000000000003</v>
      </c>
      <c r="P3652" s="41">
        <v>0</v>
      </c>
      <c r="S3652" s="5"/>
      <c r="T3652" s="1" t="s">
        <v>11321</v>
      </c>
    </row>
    <row r="3653" spans="1:20" x14ac:dyDescent="0.25">
      <c r="A3653" t="s">
        <v>11318</v>
      </c>
      <c r="C3653" t="s">
        <v>10881</v>
      </c>
      <c r="E3653" s="2">
        <v>44547</v>
      </c>
      <c r="F3653">
        <v>2021</v>
      </c>
      <c r="G3653" t="s">
        <v>9243</v>
      </c>
      <c r="H3653" t="s">
        <v>9229</v>
      </c>
      <c r="I3653" s="40" t="s">
        <v>141</v>
      </c>
      <c r="J3653" s="41">
        <v>94.616000000000014</v>
      </c>
      <c r="M3653" s="41" t="s">
        <v>24</v>
      </c>
      <c r="N3653" s="41">
        <v>94.616000000000014</v>
      </c>
      <c r="O3653" s="41">
        <v>94.616000000000014</v>
      </c>
      <c r="P3653" s="41">
        <v>0</v>
      </c>
      <c r="S3653" s="5"/>
      <c r="T3653" s="1" t="s">
        <v>11321</v>
      </c>
    </row>
    <row r="3654" spans="1:20" x14ac:dyDescent="0.25">
      <c r="A3654" t="s">
        <v>11318</v>
      </c>
      <c r="C3654" t="s">
        <v>10752</v>
      </c>
      <c r="E3654" s="2">
        <v>44400</v>
      </c>
      <c r="F3654">
        <v>2021</v>
      </c>
      <c r="G3654" t="s">
        <v>7066</v>
      </c>
      <c r="H3654" t="s">
        <v>9229</v>
      </c>
      <c r="I3654" s="40" t="s">
        <v>9234</v>
      </c>
      <c r="J3654" s="41">
        <v>25.901129999999998</v>
      </c>
      <c r="M3654" s="41" t="s">
        <v>72</v>
      </c>
      <c r="N3654" s="41">
        <v>2.4836700000000005</v>
      </c>
      <c r="O3654" s="41">
        <v>0.59135000000000004</v>
      </c>
      <c r="P3654" s="41">
        <v>1.8923200000000002</v>
      </c>
      <c r="S3654" s="5"/>
      <c r="T3654" s="1" t="s">
        <v>11321</v>
      </c>
    </row>
    <row r="3655" spans="1:20" x14ac:dyDescent="0.25">
      <c r="A3655" t="s">
        <v>11318</v>
      </c>
      <c r="C3655" t="s">
        <v>10861</v>
      </c>
      <c r="E3655" s="2">
        <v>44341</v>
      </c>
      <c r="F3655">
        <v>2021</v>
      </c>
      <c r="G3655" t="s">
        <v>9334</v>
      </c>
      <c r="H3655" t="s">
        <v>9229</v>
      </c>
      <c r="I3655" s="40" t="s">
        <v>84</v>
      </c>
      <c r="J3655" s="41">
        <v>624.46559999999999</v>
      </c>
      <c r="M3655" s="41" t="s">
        <v>24</v>
      </c>
      <c r="N3655" s="41">
        <v>624.46559999999999</v>
      </c>
      <c r="O3655" s="41">
        <v>624.46559999999999</v>
      </c>
      <c r="P3655" s="41">
        <v>0</v>
      </c>
      <c r="S3655" s="5"/>
      <c r="T3655" s="1" t="s">
        <v>11321</v>
      </c>
    </row>
    <row r="3656" spans="1:20" x14ac:dyDescent="0.25">
      <c r="A3656" t="s">
        <v>11318</v>
      </c>
      <c r="C3656" t="s">
        <v>10767</v>
      </c>
      <c r="E3656" s="2">
        <v>44315</v>
      </c>
      <c r="F3656">
        <v>2021</v>
      </c>
      <c r="G3656" t="s">
        <v>62</v>
      </c>
      <c r="H3656" t="s">
        <v>9218</v>
      </c>
      <c r="I3656" s="40" t="s">
        <v>141</v>
      </c>
      <c r="J3656" s="41">
        <v>50.264750000000006</v>
      </c>
      <c r="M3656" s="41" t="s">
        <v>24</v>
      </c>
      <c r="N3656" s="41">
        <v>50.264750000000006</v>
      </c>
      <c r="O3656" s="41">
        <v>50.264750000000006</v>
      </c>
      <c r="P3656" s="41">
        <v>0</v>
      </c>
      <c r="S3656" s="5"/>
      <c r="T3656" s="1" t="s">
        <v>11321</v>
      </c>
    </row>
    <row r="3657" spans="1:20" x14ac:dyDescent="0.25">
      <c r="A3657" t="s">
        <v>11318</v>
      </c>
      <c r="C3657" t="s">
        <v>10767</v>
      </c>
      <c r="E3657" s="2">
        <v>44315</v>
      </c>
      <c r="F3657">
        <v>2021</v>
      </c>
      <c r="G3657" t="s">
        <v>62</v>
      </c>
      <c r="H3657" t="s">
        <v>9218</v>
      </c>
      <c r="I3657" s="40" t="s">
        <v>141</v>
      </c>
      <c r="J3657" s="41">
        <v>1.4192400000000001</v>
      </c>
      <c r="M3657" s="41" t="s">
        <v>24</v>
      </c>
      <c r="N3657" s="41">
        <v>1.4192400000000001</v>
      </c>
      <c r="O3657" s="41">
        <v>1.4192400000000001</v>
      </c>
      <c r="P3657" s="41">
        <v>0</v>
      </c>
      <c r="S3657" s="5"/>
      <c r="T3657" s="1" t="s">
        <v>11321</v>
      </c>
    </row>
    <row r="3658" spans="1:20" x14ac:dyDescent="0.25">
      <c r="A3658" t="s">
        <v>11318</v>
      </c>
      <c r="C3658" t="s">
        <v>9305</v>
      </c>
      <c r="E3658" s="2">
        <v>45019</v>
      </c>
      <c r="F3658">
        <v>2023</v>
      </c>
      <c r="G3658" t="s">
        <v>62</v>
      </c>
      <c r="H3658" t="s">
        <v>9218</v>
      </c>
      <c r="I3658" s="40" t="s">
        <v>141</v>
      </c>
      <c r="J3658" s="41">
        <v>19.791683475805439</v>
      </c>
      <c r="M3658" s="41" t="s">
        <v>24</v>
      </c>
      <c r="N3658" s="41">
        <v>19.791683475805439</v>
      </c>
      <c r="O3658" s="41">
        <v>19.791683475805439</v>
      </c>
      <c r="P3658" s="41">
        <v>0</v>
      </c>
      <c r="R3658" s="38">
        <v>1</v>
      </c>
      <c r="S3658" s="5"/>
      <c r="T3658" s="1" t="s">
        <v>11319</v>
      </c>
    </row>
    <row r="3659" spans="1:20" x14ac:dyDescent="0.25">
      <c r="A3659" t="s">
        <v>11318</v>
      </c>
      <c r="C3659" t="s">
        <v>9305</v>
      </c>
      <c r="E3659" s="2">
        <v>45019</v>
      </c>
      <c r="F3659">
        <v>2023</v>
      </c>
      <c r="G3659" t="s">
        <v>62</v>
      </c>
      <c r="H3659" t="s">
        <v>9218</v>
      </c>
      <c r="I3659" s="40" t="s">
        <v>141</v>
      </c>
      <c r="J3659" s="41">
        <v>42.848767612327791</v>
      </c>
      <c r="M3659" s="41" t="s">
        <v>24</v>
      </c>
      <c r="N3659" s="41">
        <v>42.848767612327791</v>
      </c>
      <c r="O3659" s="41">
        <v>42.848767612327791</v>
      </c>
      <c r="P3659" s="41">
        <v>0</v>
      </c>
      <c r="R3659" s="38">
        <v>1</v>
      </c>
      <c r="S3659" s="5"/>
      <c r="T3659" s="1" t="s">
        <v>11319</v>
      </c>
    </row>
    <row r="3660" spans="1:20" x14ac:dyDescent="0.25">
      <c r="A3660" t="s">
        <v>11318</v>
      </c>
      <c r="C3660" t="s">
        <v>9305</v>
      </c>
      <c r="E3660" s="2">
        <v>45019</v>
      </c>
      <c r="F3660">
        <v>2023</v>
      </c>
      <c r="G3660" t="s">
        <v>62</v>
      </c>
      <c r="H3660" t="s">
        <v>9218</v>
      </c>
      <c r="I3660" s="40" t="s">
        <v>141</v>
      </c>
      <c r="J3660" s="41">
        <v>20.555787552714314</v>
      </c>
      <c r="M3660" s="41" t="s">
        <v>24</v>
      </c>
      <c r="N3660" s="41">
        <v>20.555787552714314</v>
      </c>
      <c r="O3660" s="41">
        <v>20.555787552714314</v>
      </c>
      <c r="P3660" s="41">
        <v>0</v>
      </c>
      <c r="R3660" s="38">
        <v>1</v>
      </c>
      <c r="S3660" s="5"/>
      <c r="T3660" s="1" t="s">
        <v>11319</v>
      </c>
    </row>
    <row r="3661" spans="1:20" x14ac:dyDescent="0.25">
      <c r="A3661" t="s">
        <v>11318</v>
      </c>
      <c r="C3661" t="s">
        <v>10891</v>
      </c>
      <c r="E3661" s="2">
        <v>44215</v>
      </c>
      <c r="F3661">
        <v>2021</v>
      </c>
      <c r="G3661" t="s">
        <v>9243</v>
      </c>
      <c r="H3661" t="s">
        <v>9218</v>
      </c>
      <c r="I3661" s="46" t="s">
        <v>84</v>
      </c>
      <c r="J3661" s="41">
        <v>88.702500000000001</v>
      </c>
      <c r="M3661" s="41" t="s">
        <v>24</v>
      </c>
      <c r="N3661" s="41">
        <v>88.702500000000001</v>
      </c>
      <c r="O3661" s="41">
        <v>88.702500000000001</v>
      </c>
      <c r="P3661" s="41">
        <v>0</v>
      </c>
      <c r="S3661" s="5"/>
      <c r="T3661" s="1" t="s">
        <v>11321</v>
      </c>
    </row>
    <row r="3662" spans="1:20" x14ac:dyDescent="0.25">
      <c r="A3662" t="s">
        <v>11318</v>
      </c>
      <c r="C3662" t="s">
        <v>10737</v>
      </c>
      <c r="E3662" s="2">
        <v>44298</v>
      </c>
      <c r="F3662">
        <v>2021</v>
      </c>
      <c r="G3662" t="s">
        <v>9243</v>
      </c>
      <c r="H3662" t="s">
        <v>9218</v>
      </c>
      <c r="I3662" s="40" t="s">
        <v>9256</v>
      </c>
      <c r="J3662" s="41">
        <v>31.932900000000004</v>
      </c>
      <c r="M3662" s="41" t="s">
        <v>24</v>
      </c>
      <c r="N3662" s="41">
        <v>6.3865800000000013</v>
      </c>
      <c r="O3662" s="41">
        <v>6.3865800000000013</v>
      </c>
      <c r="P3662" s="41">
        <v>0</v>
      </c>
      <c r="S3662" s="5"/>
      <c r="T3662" s="1" t="s">
        <v>11321</v>
      </c>
    </row>
    <row r="3663" spans="1:20" x14ac:dyDescent="0.25">
      <c r="A3663" t="s">
        <v>11318</v>
      </c>
      <c r="C3663" t="s">
        <v>9894</v>
      </c>
      <c r="E3663" s="2">
        <v>45202</v>
      </c>
      <c r="F3663">
        <v>2023</v>
      </c>
      <c r="G3663" t="s">
        <v>9228</v>
      </c>
      <c r="H3663" t="s">
        <v>9218</v>
      </c>
      <c r="I3663" s="40" t="s">
        <v>9262</v>
      </c>
      <c r="J3663" s="41">
        <v>162.19499999999999</v>
      </c>
      <c r="M3663" s="41" t="s">
        <v>24</v>
      </c>
      <c r="N3663" s="41">
        <v>162.19499999999999</v>
      </c>
      <c r="O3663" s="41">
        <v>162.19499999999999</v>
      </c>
      <c r="P3663" s="41">
        <v>0</v>
      </c>
      <c r="R3663" s="38">
        <v>1</v>
      </c>
      <c r="S3663" s="5"/>
      <c r="T3663" s="1" t="s">
        <v>11319</v>
      </c>
    </row>
    <row r="3664" spans="1:20" x14ac:dyDescent="0.25">
      <c r="A3664" t="s">
        <v>11318</v>
      </c>
      <c r="C3664" t="s">
        <v>10793</v>
      </c>
      <c r="E3664" s="2">
        <v>44231</v>
      </c>
      <c r="F3664">
        <v>2021</v>
      </c>
      <c r="G3664" t="s">
        <v>9228</v>
      </c>
      <c r="H3664" t="s">
        <v>9218</v>
      </c>
      <c r="I3664" s="40" t="s">
        <v>9262</v>
      </c>
      <c r="J3664" s="41">
        <v>354.81</v>
      </c>
      <c r="M3664" s="41" t="s">
        <v>24</v>
      </c>
      <c r="N3664" s="41">
        <v>70.962000000000003</v>
      </c>
      <c r="O3664" s="41">
        <v>70.962000000000003</v>
      </c>
      <c r="P3664" s="41">
        <v>0</v>
      </c>
      <c r="S3664" s="5"/>
      <c r="T3664" s="1" t="s">
        <v>11321</v>
      </c>
    </row>
    <row r="3665" spans="1:20" x14ac:dyDescent="0.25">
      <c r="A3665" t="s">
        <v>11318</v>
      </c>
      <c r="C3665" t="s">
        <v>10793</v>
      </c>
      <c r="E3665" s="2">
        <v>44392</v>
      </c>
      <c r="F3665">
        <v>2021</v>
      </c>
      <c r="G3665" t="s">
        <v>9228</v>
      </c>
      <c r="H3665" t="s">
        <v>9218</v>
      </c>
      <c r="I3665" s="40" t="s">
        <v>9262</v>
      </c>
      <c r="J3665" s="41">
        <v>354.81</v>
      </c>
      <c r="M3665" s="41" t="s">
        <v>24</v>
      </c>
      <c r="N3665" s="41">
        <v>70.962000000000003</v>
      </c>
      <c r="O3665" s="41">
        <v>70.962000000000003</v>
      </c>
      <c r="P3665" s="41">
        <v>0</v>
      </c>
      <c r="S3665" s="5"/>
      <c r="T3665" s="1" t="s">
        <v>11321</v>
      </c>
    </row>
    <row r="3666" spans="1:20" x14ac:dyDescent="0.25">
      <c r="A3666" t="s">
        <v>11318</v>
      </c>
      <c r="C3666" t="s">
        <v>9824</v>
      </c>
      <c r="E3666" s="2">
        <v>45187</v>
      </c>
      <c r="F3666">
        <v>2023</v>
      </c>
      <c r="G3666" t="s">
        <v>9373</v>
      </c>
      <c r="H3666" t="s">
        <v>9218</v>
      </c>
      <c r="I3666" s="40" t="s">
        <v>9262</v>
      </c>
      <c r="J3666" s="41">
        <v>189.22749999999999</v>
      </c>
      <c r="M3666" s="41" t="s">
        <v>24</v>
      </c>
      <c r="N3666" s="41">
        <v>6.8878809999999993</v>
      </c>
      <c r="O3666" s="41">
        <v>6.8878809999999993</v>
      </c>
      <c r="P3666" s="41">
        <v>0</v>
      </c>
      <c r="R3666" s="38">
        <v>3.6400000000000002E-2</v>
      </c>
      <c r="S3666" s="5"/>
      <c r="T3666" s="1" t="s">
        <v>11319</v>
      </c>
    </row>
    <row r="3667" spans="1:20" x14ac:dyDescent="0.25">
      <c r="A3667" t="s">
        <v>11318</v>
      </c>
      <c r="C3667" t="s">
        <v>10216</v>
      </c>
      <c r="E3667" s="2">
        <v>44769</v>
      </c>
      <c r="F3667">
        <v>2022</v>
      </c>
      <c r="G3667" t="s">
        <v>9273</v>
      </c>
      <c r="H3667" t="s">
        <v>9218</v>
      </c>
      <c r="I3667" s="40" t="s">
        <v>9234</v>
      </c>
      <c r="J3667" s="41">
        <v>52.65</v>
      </c>
      <c r="M3667" s="41" t="s">
        <v>25</v>
      </c>
      <c r="N3667" s="41">
        <v>18.954000000000001</v>
      </c>
      <c r="O3667" s="41">
        <v>0</v>
      </c>
      <c r="P3667" s="41">
        <v>18.954000000000001</v>
      </c>
      <c r="S3667" s="5"/>
      <c r="T3667" s="1" t="s">
        <v>11320</v>
      </c>
    </row>
    <row r="3668" spans="1:20" x14ac:dyDescent="0.25">
      <c r="A3668" t="s">
        <v>11318</v>
      </c>
      <c r="C3668" t="s">
        <v>10157</v>
      </c>
      <c r="E3668" s="2">
        <v>44778</v>
      </c>
      <c r="F3668">
        <v>2022</v>
      </c>
      <c r="G3668" t="s">
        <v>9228</v>
      </c>
      <c r="H3668" t="s">
        <v>9452</v>
      </c>
      <c r="I3668" s="40" t="s">
        <v>9262</v>
      </c>
      <c r="J3668" s="41">
        <v>51.596999999999994</v>
      </c>
      <c r="M3668" s="41" t="s">
        <v>24</v>
      </c>
      <c r="N3668" s="41">
        <v>51.596999999999994</v>
      </c>
      <c r="O3668" s="41">
        <v>51.596999999999994</v>
      </c>
      <c r="P3668" s="41">
        <v>0</v>
      </c>
      <c r="S3668" s="5"/>
      <c r="T3668" s="1" t="s">
        <v>11320</v>
      </c>
    </row>
    <row r="3669" spans="1:20" x14ac:dyDescent="0.25">
      <c r="A3669" t="s">
        <v>11318</v>
      </c>
      <c r="C3669" t="s">
        <v>10179</v>
      </c>
      <c r="E3669" s="2">
        <v>44743</v>
      </c>
      <c r="F3669">
        <v>2022</v>
      </c>
      <c r="G3669" t="s">
        <v>9426</v>
      </c>
      <c r="H3669" t="s">
        <v>9218</v>
      </c>
      <c r="I3669" s="40" t="s">
        <v>9262</v>
      </c>
      <c r="J3669" s="41">
        <v>500.17499999999995</v>
      </c>
      <c r="M3669" s="41" t="s">
        <v>24</v>
      </c>
      <c r="N3669" s="41">
        <v>500.17499999999995</v>
      </c>
      <c r="O3669" s="41">
        <v>500.17499999999995</v>
      </c>
      <c r="P3669" s="41">
        <v>0</v>
      </c>
      <c r="S3669" s="5"/>
      <c r="T3669" s="1" t="s">
        <v>11320</v>
      </c>
    </row>
    <row r="3670" spans="1:20" x14ac:dyDescent="0.25">
      <c r="A3670" t="s">
        <v>11318</v>
      </c>
      <c r="C3670" t="s">
        <v>10304</v>
      </c>
      <c r="E3670" s="2">
        <v>44915</v>
      </c>
      <c r="F3670">
        <v>2022</v>
      </c>
      <c r="G3670" t="s">
        <v>768</v>
      </c>
      <c r="H3670" t="s">
        <v>9218</v>
      </c>
      <c r="I3670" s="40" t="s">
        <v>9256</v>
      </c>
      <c r="J3670" s="41">
        <v>157.94999999999999</v>
      </c>
      <c r="M3670" s="41" t="s">
        <v>72</v>
      </c>
      <c r="N3670" s="41">
        <v>127.9395</v>
      </c>
      <c r="O3670" s="41">
        <v>118.46250000000001</v>
      </c>
      <c r="P3670" s="41">
        <v>9.4770000000000003</v>
      </c>
      <c r="S3670" s="5"/>
      <c r="T3670" s="1" t="s">
        <v>11320</v>
      </c>
    </row>
    <row r="3671" spans="1:20" x14ac:dyDescent="0.25">
      <c r="A3671" t="s">
        <v>11318</v>
      </c>
      <c r="C3671" t="s">
        <v>9486</v>
      </c>
      <c r="E3671" s="2">
        <v>45275</v>
      </c>
      <c r="F3671">
        <v>2023</v>
      </c>
      <c r="G3671" t="s">
        <v>9392</v>
      </c>
      <c r="H3671" t="s">
        <v>9229</v>
      </c>
      <c r="I3671" s="40" t="s">
        <v>141</v>
      </c>
      <c r="J3671" s="41">
        <v>162.19499999999999</v>
      </c>
      <c r="M3671" s="41" t="s">
        <v>24</v>
      </c>
      <c r="N3671" s="41">
        <v>162.19499999999999</v>
      </c>
      <c r="O3671" s="41">
        <v>162.19499999999999</v>
      </c>
      <c r="P3671" s="41">
        <v>0</v>
      </c>
      <c r="R3671" s="38">
        <v>1</v>
      </c>
      <c r="S3671" s="5"/>
      <c r="T3671" s="1" t="s">
        <v>11319</v>
      </c>
    </row>
    <row r="3672" spans="1:20" x14ac:dyDescent="0.25">
      <c r="A3672" t="s">
        <v>11318</v>
      </c>
      <c r="C3672" t="s">
        <v>10253</v>
      </c>
      <c r="E3672" s="2">
        <v>44854</v>
      </c>
      <c r="F3672">
        <v>2022</v>
      </c>
      <c r="G3672" t="s">
        <v>768</v>
      </c>
      <c r="H3672" t="s">
        <v>9218</v>
      </c>
      <c r="I3672" s="40" t="s">
        <v>361</v>
      </c>
      <c r="J3672" s="41">
        <v>94.77</v>
      </c>
      <c r="M3672" s="41" t="s">
        <v>24</v>
      </c>
      <c r="N3672" s="41">
        <v>26.535599999999999</v>
      </c>
      <c r="O3672" s="41">
        <v>26.535599999999999</v>
      </c>
      <c r="P3672" s="41">
        <v>0</v>
      </c>
      <c r="S3672" s="5"/>
      <c r="T3672" s="1" t="s">
        <v>11320</v>
      </c>
    </row>
    <row r="3673" spans="1:20" x14ac:dyDescent="0.25">
      <c r="A3673" t="s">
        <v>11318</v>
      </c>
      <c r="C3673" t="s">
        <v>10769</v>
      </c>
      <c r="E3673" s="2">
        <v>44320</v>
      </c>
      <c r="F3673">
        <v>2021</v>
      </c>
      <c r="G3673" t="s">
        <v>9292</v>
      </c>
      <c r="H3673" t="s">
        <v>9218</v>
      </c>
      <c r="I3673" s="40" t="s">
        <v>132</v>
      </c>
      <c r="J3673" s="41">
        <v>49.318590000000007</v>
      </c>
      <c r="M3673" s="41" t="s">
        <v>24</v>
      </c>
      <c r="N3673" s="41">
        <v>49.318590000000007</v>
      </c>
      <c r="O3673" s="41">
        <v>49.318590000000007</v>
      </c>
      <c r="P3673" s="41">
        <v>0</v>
      </c>
      <c r="S3673" s="5"/>
      <c r="T3673" s="1" t="s">
        <v>11321</v>
      </c>
    </row>
    <row r="3674" spans="1:20" x14ac:dyDescent="0.25">
      <c r="A3674" t="s">
        <v>11318</v>
      </c>
      <c r="C3674" t="s">
        <v>10769</v>
      </c>
      <c r="E3674" s="2">
        <v>44320</v>
      </c>
      <c r="F3674">
        <v>2021</v>
      </c>
      <c r="G3674" t="s">
        <v>9292</v>
      </c>
      <c r="H3674" t="s">
        <v>9218</v>
      </c>
      <c r="I3674" s="40" t="s">
        <v>132</v>
      </c>
      <c r="J3674" s="41">
        <v>1.3009700000000002</v>
      </c>
      <c r="M3674" s="41" t="s">
        <v>24</v>
      </c>
      <c r="N3674" s="41">
        <v>1.3009700000000002</v>
      </c>
      <c r="O3674" s="41">
        <v>1.3009700000000002</v>
      </c>
      <c r="P3674" s="41">
        <v>0</v>
      </c>
      <c r="S3674" s="5"/>
      <c r="T3674" s="1" t="s">
        <v>11321</v>
      </c>
    </row>
    <row r="3675" spans="1:20" x14ac:dyDescent="0.25">
      <c r="A3675" t="s">
        <v>11318</v>
      </c>
      <c r="C3675" t="s">
        <v>10840</v>
      </c>
      <c r="E3675" s="2">
        <v>44552</v>
      </c>
      <c r="F3675">
        <v>2021</v>
      </c>
      <c r="G3675" t="s">
        <v>9317</v>
      </c>
      <c r="H3675" t="s">
        <v>9218</v>
      </c>
      <c r="I3675" s="40" t="s">
        <v>141</v>
      </c>
      <c r="J3675" s="41">
        <v>50.856100000000005</v>
      </c>
      <c r="M3675" s="41" t="s">
        <v>24</v>
      </c>
      <c r="N3675" s="41">
        <v>45.297409999999999</v>
      </c>
      <c r="O3675" s="41">
        <v>45.297409999999999</v>
      </c>
      <c r="P3675" s="41">
        <v>0</v>
      </c>
      <c r="S3675" s="5"/>
      <c r="T3675" s="1" t="s">
        <v>11321</v>
      </c>
    </row>
    <row r="3676" spans="1:20" x14ac:dyDescent="0.25">
      <c r="A3676" t="s">
        <v>11318</v>
      </c>
      <c r="C3676" t="s">
        <v>10299</v>
      </c>
      <c r="E3676" s="2">
        <v>44286</v>
      </c>
      <c r="F3676">
        <v>2021</v>
      </c>
      <c r="G3676" t="s">
        <v>9317</v>
      </c>
      <c r="H3676" t="s">
        <v>9218</v>
      </c>
      <c r="I3676" s="40" t="s">
        <v>9234</v>
      </c>
      <c r="J3676" s="41">
        <v>23.654000000000003</v>
      </c>
      <c r="M3676" s="41" t="s">
        <v>24</v>
      </c>
      <c r="N3676" s="41">
        <v>11.590460000000002</v>
      </c>
      <c r="O3676" s="41">
        <v>11.590460000000002</v>
      </c>
      <c r="P3676" s="41">
        <v>0</v>
      </c>
      <c r="S3676" s="5"/>
      <c r="T3676" s="1" t="s">
        <v>11321</v>
      </c>
    </row>
    <row r="3677" spans="1:20" x14ac:dyDescent="0.25">
      <c r="A3677" t="s">
        <v>11318</v>
      </c>
      <c r="C3677" t="s">
        <v>10299</v>
      </c>
      <c r="E3677" s="2">
        <v>44732</v>
      </c>
      <c r="F3677">
        <v>2022</v>
      </c>
      <c r="G3677" t="s">
        <v>9317</v>
      </c>
      <c r="H3677" t="s">
        <v>9218</v>
      </c>
      <c r="I3677" s="40" t="s">
        <v>9234</v>
      </c>
      <c r="J3677" s="41">
        <v>31.589999999999996</v>
      </c>
      <c r="M3677" s="41" t="s">
        <v>24</v>
      </c>
      <c r="N3677" s="41">
        <v>15.479099999999999</v>
      </c>
      <c r="O3677" s="41">
        <v>15.479099999999999</v>
      </c>
      <c r="P3677" s="41">
        <v>0</v>
      </c>
      <c r="S3677" s="5"/>
      <c r="T3677" s="1" t="s">
        <v>11320</v>
      </c>
    </row>
    <row r="3678" spans="1:20" x14ac:dyDescent="0.25">
      <c r="A3678" t="s">
        <v>11318</v>
      </c>
      <c r="C3678" t="s">
        <v>9632</v>
      </c>
      <c r="E3678" s="2">
        <v>45148</v>
      </c>
      <c r="F3678">
        <v>2023</v>
      </c>
      <c r="G3678" t="s">
        <v>6521</v>
      </c>
      <c r="H3678" t="s">
        <v>9452</v>
      </c>
      <c r="I3678" s="40" t="s">
        <v>141</v>
      </c>
      <c r="J3678" s="41">
        <v>37.608514838007629</v>
      </c>
      <c r="M3678" s="41" t="s">
        <v>24</v>
      </c>
      <c r="N3678" s="41">
        <v>33.546795235501641</v>
      </c>
      <c r="O3678" s="41">
        <v>33.546795235501641</v>
      </c>
      <c r="P3678" s="41">
        <v>0</v>
      </c>
      <c r="R3678" s="38">
        <v>0.89200000000000002</v>
      </c>
      <c r="S3678" s="5"/>
      <c r="T3678" s="1" t="s">
        <v>11319</v>
      </c>
    </row>
    <row r="3679" spans="1:20" x14ac:dyDescent="0.25">
      <c r="A3679" t="s">
        <v>11318</v>
      </c>
      <c r="C3679" t="s">
        <v>9632</v>
      </c>
      <c r="E3679" s="2">
        <v>45148</v>
      </c>
      <c r="F3679">
        <v>2023</v>
      </c>
      <c r="G3679" t="s">
        <v>6521</v>
      </c>
      <c r="H3679" t="s">
        <v>9452</v>
      </c>
      <c r="I3679" s="40" t="s">
        <v>9234</v>
      </c>
      <c r="J3679" s="41">
        <v>13.909998638715372</v>
      </c>
      <c r="M3679" s="41" t="s">
        <v>24</v>
      </c>
      <c r="N3679" s="41">
        <v>12.407718785733913</v>
      </c>
      <c r="O3679" s="41">
        <v>12.407718785733913</v>
      </c>
      <c r="P3679" s="41">
        <v>0</v>
      </c>
      <c r="R3679" s="38">
        <v>0.89200000000000002</v>
      </c>
      <c r="S3679" s="5"/>
      <c r="T3679" s="1" t="s">
        <v>11319</v>
      </c>
    </row>
    <row r="3680" spans="1:20" x14ac:dyDescent="0.25">
      <c r="A3680" t="s">
        <v>11318</v>
      </c>
      <c r="C3680" t="s">
        <v>10227</v>
      </c>
      <c r="E3680" s="2">
        <v>44608</v>
      </c>
      <c r="F3680">
        <v>2022</v>
      </c>
      <c r="G3680" t="s">
        <v>9273</v>
      </c>
      <c r="H3680" t="s">
        <v>9218</v>
      </c>
      <c r="I3680" s="40" t="s">
        <v>9234</v>
      </c>
      <c r="J3680" s="41">
        <v>78.237899999999996</v>
      </c>
      <c r="M3680" s="41" t="s">
        <v>72</v>
      </c>
      <c r="N3680" s="41">
        <v>24.956099999999999</v>
      </c>
      <c r="O3680" s="41">
        <v>18.322199999999999</v>
      </c>
      <c r="P3680" s="41">
        <v>6.5286</v>
      </c>
      <c r="S3680" s="5"/>
      <c r="T3680" s="1" t="s">
        <v>11320</v>
      </c>
    </row>
    <row r="3681" spans="1:20" x14ac:dyDescent="0.25">
      <c r="A3681" t="s">
        <v>11318</v>
      </c>
      <c r="C3681" t="s">
        <v>9417</v>
      </c>
      <c r="E3681" s="2">
        <v>45260</v>
      </c>
      <c r="F3681">
        <v>2023</v>
      </c>
      <c r="G3681" t="s">
        <v>768</v>
      </c>
      <c r="H3681" t="s">
        <v>9218</v>
      </c>
      <c r="I3681" s="40" t="s">
        <v>361</v>
      </c>
      <c r="J3681" s="41">
        <v>75.690999999999988</v>
      </c>
      <c r="M3681" s="41" t="s">
        <v>24</v>
      </c>
      <c r="N3681" s="41">
        <v>35.726151999999999</v>
      </c>
      <c r="O3681" s="41">
        <v>35.726151999999999</v>
      </c>
      <c r="P3681" s="41">
        <v>0</v>
      </c>
      <c r="R3681" s="38">
        <v>0.47199999999999998</v>
      </c>
      <c r="S3681" s="5"/>
      <c r="T3681" s="1" t="s">
        <v>11319</v>
      </c>
    </row>
    <row r="3682" spans="1:20" x14ac:dyDescent="0.25">
      <c r="A3682" t="s">
        <v>11318</v>
      </c>
      <c r="C3682" t="s">
        <v>10725</v>
      </c>
      <c r="E3682" s="2">
        <v>44545</v>
      </c>
      <c r="F3682">
        <v>2021</v>
      </c>
      <c r="G3682" t="s">
        <v>6903</v>
      </c>
      <c r="H3682" t="s">
        <v>9218</v>
      </c>
      <c r="I3682" s="40" t="s">
        <v>132</v>
      </c>
      <c r="J3682" s="41">
        <v>68.596600000000009</v>
      </c>
      <c r="M3682" s="41" t="s">
        <v>24</v>
      </c>
      <c r="N3682" s="41">
        <v>35.71754</v>
      </c>
      <c r="O3682" s="41">
        <v>35.71754</v>
      </c>
      <c r="P3682" s="41">
        <v>0</v>
      </c>
      <c r="S3682" s="5"/>
      <c r="T3682" s="1" t="s">
        <v>11321</v>
      </c>
    </row>
    <row r="3683" spans="1:20" x14ac:dyDescent="0.25">
      <c r="A3683" t="s">
        <v>11318</v>
      </c>
      <c r="C3683" t="s">
        <v>10074</v>
      </c>
      <c r="E3683" s="2">
        <v>44911</v>
      </c>
      <c r="F3683">
        <v>2022</v>
      </c>
      <c r="G3683" t="s">
        <v>8761</v>
      </c>
      <c r="H3683" t="s">
        <v>9229</v>
      </c>
      <c r="I3683" s="40" t="s">
        <v>84</v>
      </c>
      <c r="J3683" s="41">
        <v>80.975700000000003</v>
      </c>
      <c r="M3683" s="41" t="s">
        <v>24</v>
      </c>
      <c r="N3683" s="41">
        <v>80.975700000000003</v>
      </c>
      <c r="O3683" s="41">
        <v>80.975700000000003</v>
      </c>
      <c r="P3683" s="41">
        <v>0</v>
      </c>
      <c r="S3683" s="5"/>
      <c r="T3683" s="1" t="s">
        <v>11320</v>
      </c>
    </row>
    <row r="3684" spans="1:20" x14ac:dyDescent="0.25">
      <c r="A3684" t="s">
        <v>11318</v>
      </c>
      <c r="C3684" t="s">
        <v>10318</v>
      </c>
      <c r="E3684" s="2">
        <v>44917</v>
      </c>
      <c r="F3684">
        <v>2022</v>
      </c>
      <c r="G3684" t="s">
        <v>9276</v>
      </c>
      <c r="H3684" t="s">
        <v>9452</v>
      </c>
      <c r="I3684" s="40" t="s">
        <v>9262</v>
      </c>
      <c r="J3684" s="41">
        <v>31.589999999999996</v>
      </c>
      <c r="M3684" s="41" t="s">
        <v>24</v>
      </c>
      <c r="N3684" s="41">
        <v>31.589999999999996</v>
      </c>
      <c r="O3684" s="41">
        <v>31.589999999999996</v>
      </c>
      <c r="P3684" s="41">
        <v>0</v>
      </c>
      <c r="S3684" s="5"/>
      <c r="T3684" s="1" t="s">
        <v>11320</v>
      </c>
    </row>
    <row r="3685" spans="1:20" x14ac:dyDescent="0.25">
      <c r="A3685" t="s">
        <v>11318</v>
      </c>
      <c r="C3685" t="s">
        <v>9733</v>
      </c>
      <c r="E3685" s="2">
        <v>45274</v>
      </c>
      <c r="F3685">
        <v>2023</v>
      </c>
      <c r="G3685" t="s">
        <v>9279</v>
      </c>
      <c r="H3685" t="s">
        <v>9218</v>
      </c>
      <c r="I3685" s="40" t="s">
        <v>9262</v>
      </c>
      <c r="J3685" s="41">
        <v>270.32499999999999</v>
      </c>
      <c r="M3685" s="41" t="s">
        <v>24</v>
      </c>
      <c r="N3685" s="41">
        <v>150.03037499999999</v>
      </c>
      <c r="O3685" s="41">
        <v>150.03037499999999</v>
      </c>
      <c r="P3685" s="41">
        <v>0</v>
      </c>
      <c r="R3685" s="38">
        <v>0.55500000000000005</v>
      </c>
      <c r="S3685" s="5"/>
      <c r="T3685" s="1" t="s">
        <v>11319</v>
      </c>
    </row>
    <row r="3686" spans="1:20" x14ac:dyDescent="0.25">
      <c r="A3686" t="s">
        <v>11318</v>
      </c>
      <c r="C3686" t="s">
        <v>10108</v>
      </c>
      <c r="E3686" s="2">
        <v>44853</v>
      </c>
      <c r="F3686">
        <v>2022</v>
      </c>
      <c r="G3686" t="s">
        <v>9228</v>
      </c>
      <c r="H3686" t="s">
        <v>9218</v>
      </c>
      <c r="I3686" s="40" t="s">
        <v>9262</v>
      </c>
      <c r="J3686" s="41">
        <v>47.384999999999998</v>
      </c>
      <c r="M3686" s="41" t="s">
        <v>24</v>
      </c>
      <c r="N3686" s="41">
        <v>28.9575</v>
      </c>
      <c r="O3686" s="41">
        <v>28.9575</v>
      </c>
      <c r="P3686" s="41">
        <v>0</v>
      </c>
      <c r="S3686" s="5"/>
      <c r="T3686" s="1" t="s">
        <v>11320</v>
      </c>
    </row>
    <row r="3687" spans="1:20" x14ac:dyDescent="0.25">
      <c r="A3687" t="s">
        <v>11318</v>
      </c>
      <c r="C3687" t="s">
        <v>10108</v>
      </c>
      <c r="E3687" s="2">
        <v>44853</v>
      </c>
      <c r="F3687">
        <v>2022</v>
      </c>
      <c r="G3687" t="s">
        <v>9279</v>
      </c>
      <c r="H3687" t="s">
        <v>9218</v>
      </c>
      <c r="I3687" s="40" t="s">
        <v>9262</v>
      </c>
      <c r="J3687" s="41">
        <v>479.11499999999995</v>
      </c>
      <c r="M3687" s="41" t="s">
        <v>24</v>
      </c>
      <c r="N3687" s="41">
        <v>292.31279999999998</v>
      </c>
      <c r="O3687" s="41">
        <v>292.31279999999998</v>
      </c>
      <c r="P3687" s="41">
        <v>0</v>
      </c>
      <c r="S3687" s="5"/>
      <c r="T3687" s="1" t="s">
        <v>11320</v>
      </c>
    </row>
    <row r="3688" spans="1:20" x14ac:dyDescent="0.25">
      <c r="A3688" t="s">
        <v>11318</v>
      </c>
      <c r="C3688" t="s">
        <v>9498</v>
      </c>
      <c r="E3688" s="2">
        <v>45103</v>
      </c>
      <c r="F3688">
        <v>2023</v>
      </c>
      <c r="G3688" t="s">
        <v>9392</v>
      </c>
      <c r="H3688" t="s">
        <v>9224</v>
      </c>
      <c r="I3688" s="40" t="s">
        <v>9225</v>
      </c>
      <c r="J3688" s="41">
        <v>54.064999999999998</v>
      </c>
      <c r="M3688" s="41" t="s">
        <v>24</v>
      </c>
      <c r="N3688" s="41">
        <v>5.4064999999999994</v>
      </c>
      <c r="O3688" s="41">
        <v>5.4064999999999994</v>
      </c>
      <c r="P3688" s="41">
        <v>0</v>
      </c>
      <c r="R3688" s="38">
        <v>0.1</v>
      </c>
      <c r="S3688" s="5"/>
      <c r="T3688" s="1" t="s">
        <v>11319</v>
      </c>
    </row>
    <row r="3689" spans="1:20" x14ac:dyDescent="0.25">
      <c r="A3689" t="s">
        <v>11318</v>
      </c>
      <c r="C3689" t="s">
        <v>9953</v>
      </c>
      <c r="E3689" s="2">
        <v>45261</v>
      </c>
      <c r="F3689">
        <v>2023</v>
      </c>
      <c r="G3689" t="s">
        <v>9276</v>
      </c>
      <c r="H3689" t="s">
        <v>9218</v>
      </c>
      <c r="I3689" s="40" t="s">
        <v>9262</v>
      </c>
      <c r="J3689" s="41">
        <v>162.19499999999999</v>
      </c>
      <c r="M3689" s="41" t="s">
        <v>24</v>
      </c>
      <c r="N3689" s="41">
        <v>162.19499999999999</v>
      </c>
      <c r="O3689" s="41">
        <v>162.19499999999999</v>
      </c>
      <c r="P3689" s="41">
        <v>0</v>
      </c>
      <c r="R3689" s="38">
        <v>1</v>
      </c>
      <c r="S3689" s="5"/>
      <c r="T3689" s="1" t="s">
        <v>11319</v>
      </c>
    </row>
    <row r="3690" spans="1:20" x14ac:dyDescent="0.25">
      <c r="A3690" t="s">
        <v>11318</v>
      </c>
      <c r="C3690" t="s">
        <v>10228</v>
      </c>
      <c r="E3690" s="2">
        <v>44531</v>
      </c>
      <c r="F3690">
        <v>2021</v>
      </c>
      <c r="G3690" t="s">
        <v>9284</v>
      </c>
      <c r="H3690" t="s">
        <v>9229</v>
      </c>
      <c r="I3690" s="40" t="s">
        <v>9256</v>
      </c>
      <c r="J3690" s="41">
        <v>514.47450000000003</v>
      </c>
      <c r="M3690" s="41" t="s">
        <v>72</v>
      </c>
      <c r="N3690" s="41">
        <v>514.47450000000003</v>
      </c>
      <c r="O3690" s="41">
        <v>398.56990000000002</v>
      </c>
      <c r="P3690" s="41">
        <v>115.9046</v>
      </c>
      <c r="S3690" s="5"/>
      <c r="T3690" s="1" t="s">
        <v>11321</v>
      </c>
    </row>
    <row r="3691" spans="1:20" x14ac:dyDescent="0.25">
      <c r="A3691" t="s">
        <v>11318</v>
      </c>
      <c r="C3691" t="s">
        <v>10228</v>
      </c>
      <c r="E3691" s="2">
        <v>44531</v>
      </c>
      <c r="F3691">
        <v>2021</v>
      </c>
      <c r="G3691" t="s">
        <v>9284</v>
      </c>
      <c r="H3691" t="s">
        <v>9229</v>
      </c>
      <c r="I3691" s="40" t="s">
        <v>9256</v>
      </c>
      <c r="J3691" s="41">
        <v>195.14550000000003</v>
      </c>
      <c r="M3691" s="41" t="s">
        <v>72</v>
      </c>
      <c r="N3691" s="41">
        <v>195.14550000000003</v>
      </c>
      <c r="O3691" s="41">
        <v>151.14906000000002</v>
      </c>
      <c r="P3691" s="41">
        <v>43.996440000000007</v>
      </c>
      <c r="S3691" s="5"/>
      <c r="T3691" s="1" t="s">
        <v>11321</v>
      </c>
    </row>
    <row r="3692" spans="1:20" x14ac:dyDescent="0.25">
      <c r="A3692" t="s">
        <v>11318</v>
      </c>
      <c r="C3692" t="s">
        <v>10228</v>
      </c>
      <c r="E3692" s="2">
        <v>44713</v>
      </c>
      <c r="F3692">
        <v>2022</v>
      </c>
      <c r="G3692" t="s">
        <v>9284</v>
      </c>
      <c r="H3692" t="s">
        <v>9229</v>
      </c>
      <c r="I3692" s="40" t="s">
        <v>9256</v>
      </c>
      <c r="J3692" s="41">
        <v>384.34499999999997</v>
      </c>
      <c r="M3692" s="41" t="s">
        <v>72</v>
      </c>
      <c r="N3692" s="41">
        <v>384.34499999999997</v>
      </c>
      <c r="O3692" s="41">
        <v>297.78839999999997</v>
      </c>
      <c r="P3692" s="41">
        <v>86.556600000000003</v>
      </c>
      <c r="S3692" s="5"/>
      <c r="T3692" s="1" t="s">
        <v>11320</v>
      </c>
    </row>
    <row r="3693" spans="1:20" x14ac:dyDescent="0.25">
      <c r="A3693" t="s">
        <v>11318</v>
      </c>
      <c r="C3693" t="s">
        <v>10228</v>
      </c>
      <c r="E3693" s="2">
        <v>44713</v>
      </c>
      <c r="F3693">
        <v>2022</v>
      </c>
      <c r="G3693" t="s">
        <v>9284</v>
      </c>
      <c r="H3693" t="s">
        <v>9229</v>
      </c>
      <c r="I3693" s="40" t="s">
        <v>9256</v>
      </c>
      <c r="J3693" s="41">
        <v>142.155</v>
      </c>
      <c r="M3693" s="41" t="s">
        <v>72</v>
      </c>
      <c r="N3693" s="41">
        <v>142.155</v>
      </c>
      <c r="O3693" s="41">
        <v>110.14379999999998</v>
      </c>
      <c r="P3693" s="41">
        <v>32.011199999999995</v>
      </c>
      <c r="S3693" s="5"/>
      <c r="T3693" s="1" t="s">
        <v>11320</v>
      </c>
    </row>
    <row r="3694" spans="1:20" x14ac:dyDescent="0.25">
      <c r="A3694" t="s">
        <v>11318</v>
      </c>
      <c r="C3694" t="s">
        <v>9784</v>
      </c>
      <c r="E3694" s="2">
        <v>45261</v>
      </c>
      <c r="F3694">
        <v>2023</v>
      </c>
      <c r="G3694" t="s">
        <v>9284</v>
      </c>
      <c r="H3694" t="s">
        <v>9218</v>
      </c>
      <c r="I3694" s="40" t="s">
        <v>9234</v>
      </c>
      <c r="J3694" s="41">
        <v>248.69899999999998</v>
      </c>
      <c r="M3694" s="41" t="s">
        <v>72</v>
      </c>
      <c r="N3694" s="41">
        <v>173.84060099999999</v>
      </c>
      <c r="O3694" s="41">
        <v>125.94117359999998</v>
      </c>
      <c r="P3694" s="41">
        <v>47.8994274</v>
      </c>
      <c r="R3694" s="38">
        <v>0.69899999999999995</v>
      </c>
      <c r="S3694" s="5"/>
      <c r="T3694" s="1" t="s">
        <v>11319</v>
      </c>
    </row>
    <row r="3695" spans="1:20" x14ac:dyDescent="0.25">
      <c r="A3695" t="s">
        <v>11318</v>
      </c>
      <c r="C3695" t="s">
        <v>10185</v>
      </c>
      <c r="E3695" s="2">
        <v>44692</v>
      </c>
      <c r="F3695">
        <v>2022</v>
      </c>
      <c r="G3695" t="s">
        <v>9284</v>
      </c>
      <c r="H3695" t="s">
        <v>9218</v>
      </c>
      <c r="I3695" s="40" t="s">
        <v>9234</v>
      </c>
      <c r="J3695" s="41">
        <v>263.25</v>
      </c>
      <c r="M3695" s="41" t="s">
        <v>25</v>
      </c>
      <c r="N3695" s="41">
        <v>263.25</v>
      </c>
      <c r="O3695" s="41">
        <v>0</v>
      </c>
      <c r="P3695" s="41">
        <v>263.25</v>
      </c>
      <c r="S3695" s="5"/>
      <c r="T3695" s="1" t="s">
        <v>11320</v>
      </c>
    </row>
    <row r="3696" spans="1:20" x14ac:dyDescent="0.25">
      <c r="A3696" t="s">
        <v>11318</v>
      </c>
      <c r="C3696" t="s">
        <v>10875</v>
      </c>
      <c r="E3696" s="2">
        <v>44376</v>
      </c>
      <c r="F3696">
        <v>2021</v>
      </c>
      <c r="G3696" t="s">
        <v>7066</v>
      </c>
      <c r="H3696" t="s">
        <v>9218</v>
      </c>
      <c r="I3696" s="40" t="s">
        <v>84</v>
      </c>
      <c r="J3696" s="41">
        <v>497.20708000000002</v>
      </c>
      <c r="M3696" s="41" t="s">
        <v>24</v>
      </c>
      <c r="N3696" s="41">
        <v>497.20708000000002</v>
      </c>
      <c r="O3696" s="41">
        <v>497.20708000000002</v>
      </c>
      <c r="P3696" s="41">
        <v>0</v>
      </c>
      <c r="S3696" s="5"/>
      <c r="T3696" s="1" t="s">
        <v>11321</v>
      </c>
    </row>
    <row r="3697" spans="1:20" x14ac:dyDescent="0.25">
      <c r="A3697" t="s">
        <v>11318</v>
      </c>
      <c r="C3697" t="s">
        <v>10331</v>
      </c>
      <c r="E3697" s="2">
        <v>44868</v>
      </c>
      <c r="F3697">
        <v>2022</v>
      </c>
      <c r="G3697" t="s">
        <v>7066</v>
      </c>
      <c r="H3697" t="s">
        <v>9229</v>
      </c>
      <c r="I3697" s="40" t="s">
        <v>9256</v>
      </c>
      <c r="J3697" s="41">
        <v>44.752499999999998</v>
      </c>
      <c r="M3697" s="41" t="s">
        <v>72</v>
      </c>
      <c r="N3697" s="41">
        <v>13.373099999999999</v>
      </c>
      <c r="O3697" s="41">
        <v>10.3194</v>
      </c>
      <c r="P3697" s="41">
        <v>3.1589999999999998</v>
      </c>
      <c r="S3697" s="5"/>
      <c r="T3697" s="1" t="s">
        <v>11320</v>
      </c>
    </row>
    <row r="3698" spans="1:20" x14ac:dyDescent="0.25">
      <c r="A3698" t="s">
        <v>11318</v>
      </c>
      <c r="C3698" t="s">
        <v>10187</v>
      </c>
      <c r="E3698" s="2">
        <v>44924</v>
      </c>
      <c r="F3698">
        <v>2022</v>
      </c>
      <c r="G3698" t="s">
        <v>7066</v>
      </c>
      <c r="H3698" t="s">
        <v>9218</v>
      </c>
      <c r="I3698" s="40" t="s">
        <v>9234</v>
      </c>
      <c r="J3698" s="41">
        <v>202.28129999999999</v>
      </c>
      <c r="M3698" s="41" t="s">
        <v>72</v>
      </c>
      <c r="N3698" s="41">
        <v>148.47299999999998</v>
      </c>
      <c r="O3698" s="41">
        <v>77.606099999999998</v>
      </c>
      <c r="P3698" s="41">
        <v>70.866899999999987</v>
      </c>
      <c r="S3698" s="5"/>
      <c r="T3698" s="1" t="s">
        <v>11320</v>
      </c>
    </row>
    <row r="3699" spans="1:20" x14ac:dyDescent="0.25">
      <c r="A3699" t="s">
        <v>11318</v>
      </c>
      <c r="C3699" t="s">
        <v>10250</v>
      </c>
      <c r="E3699" s="2">
        <v>44917</v>
      </c>
      <c r="F3699">
        <v>2022</v>
      </c>
      <c r="G3699" t="s">
        <v>7066</v>
      </c>
      <c r="H3699" t="s">
        <v>9218</v>
      </c>
      <c r="I3699" s="40" t="s">
        <v>84</v>
      </c>
      <c r="J3699" s="41">
        <v>215.44379999999998</v>
      </c>
      <c r="M3699" s="41" t="s">
        <v>24</v>
      </c>
      <c r="N3699" s="41">
        <v>215.44379999999998</v>
      </c>
      <c r="O3699" s="41">
        <v>215.44379999999998</v>
      </c>
      <c r="P3699" s="41">
        <v>0</v>
      </c>
      <c r="S3699" s="5"/>
      <c r="T3699" s="1" t="s">
        <v>11320</v>
      </c>
    </row>
    <row r="3700" spans="1:20" x14ac:dyDescent="0.25">
      <c r="A3700" t="s">
        <v>11318</v>
      </c>
      <c r="C3700" t="s">
        <v>9808</v>
      </c>
      <c r="E3700" s="2">
        <v>45271</v>
      </c>
      <c r="F3700">
        <v>2023</v>
      </c>
      <c r="G3700" t="s">
        <v>9292</v>
      </c>
      <c r="H3700" t="s">
        <v>9218</v>
      </c>
      <c r="I3700" s="40" t="s">
        <v>9234</v>
      </c>
      <c r="J3700" s="41">
        <v>54.064999999999998</v>
      </c>
      <c r="M3700" s="41" t="s">
        <v>72</v>
      </c>
      <c r="N3700" s="41">
        <v>54.064999999999998</v>
      </c>
      <c r="O3700" s="41">
        <v>27.032499999999999</v>
      </c>
      <c r="P3700" s="41">
        <v>27.032499999999999</v>
      </c>
      <c r="R3700" s="38">
        <v>1</v>
      </c>
      <c r="S3700" s="5"/>
      <c r="T3700" s="1" t="s">
        <v>11319</v>
      </c>
    </row>
    <row r="3701" spans="1:20" x14ac:dyDescent="0.25">
      <c r="A3701" t="s">
        <v>11318</v>
      </c>
      <c r="C3701" t="s">
        <v>10183</v>
      </c>
      <c r="E3701" s="2">
        <v>44882</v>
      </c>
      <c r="F3701">
        <v>2022</v>
      </c>
      <c r="G3701" t="s">
        <v>9284</v>
      </c>
      <c r="H3701" t="s">
        <v>9218</v>
      </c>
      <c r="I3701" s="40" t="s">
        <v>9250</v>
      </c>
      <c r="J3701" s="41">
        <v>30.747599999999998</v>
      </c>
      <c r="M3701" s="41" t="s">
        <v>24</v>
      </c>
      <c r="N3701" s="41">
        <v>8.2134</v>
      </c>
      <c r="O3701" s="41">
        <v>8.2134</v>
      </c>
      <c r="P3701" s="41">
        <v>0</v>
      </c>
      <c r="S3701" s="5"/>
      <c r="T3701" s="1" t="s">
        <v>11320</v>
      </c>
    </row>
    <row r="3702" spans="1:20" x14ac:dyDescent="0.25">
      <c r="A3702" t="s">
        <v>11318</v>
      </c>
      <c r="C3702" t="s">
        <v>10183</v>
      </c>
      <c r="E3702" s="2">
        <v>44882</v>
      </c>
      <c r="F3702">
        <v>2022</v>
      </c>
      <c r="G3702" t="s">
        <v>768</v>
      </c>
      <c r="H3702" t="s">
        <v>9218</v>
      </c>
      <c r="I3702" s="40" t="s">
        <v>9250</v>
      </c>
      <c r="J3702" s="41">
        <v>11.372400000000001</v>
      </c>
      <c r="M3702" s="41" t="s">
        <v>24</v>
      </c>
      <c r="N3702" s="41">
        <v>3.0536999999999996</v>
      </c>
      <c r="O3702" s="41">
        <v>3.0536999999999996</v>
      </c>
      <c r="P3702" s="41">
        <v>0</v>
      </c>
      <c r="S3702" s="5"/>
      <c r="T3702" s="1" t="s">
        <v>11320</v>
      </c>
    </row>
    <row r="3703" spans="1:20" x14ac:dyDescent="0.25">
      <c r="A3703" t="s">
        <v>11318</v>
      </c>
      <c r="C3703" t="s">
        <v>9409</v>
      </c>
      <c r="E3703" s="2">
        <v>45260</v>
      </c>
      <c r="F3703">
        <v>2023</v>
      </c>
      <c r="G3703" t="s">
        <v>768</v>
      </c>
      <c r="H3703" t="s">
        <v>9218</v>
      </c>
      <c r="I3703" s="40" t="s">
        <v>9234</v>
      </c>
      <c r="J3703" s="41">
        <v>108.13</v>
      </c>
      <c r="M3703" s="41" t="s">
        <v>72</v>
      </c>
      <c r="N3703" s="41">
        <v>97.316999999999993</v>
      </c>
      <c r="O3703" s="41">
        <v>65.959299999999999</v>
      </c>
      <c r="P3703" s="41">
        <v>31.357699999999998</v>
      </c>
      <c r="R3703" s="38">
        <v>0.9</v>
      </c>
      <c r="S3703" s="5"/>
      <c r="T3703" s="1" t="s">
        <v>11319</v>
      </c>
    </row>
    <row r="3704" spans="1:20" x14ac:dyDescent="0.25">
      <c r="A3704" t="s">
        <v>11318</v>
      </c>
      <c r="C3704" t="s">
        <v>9351</v>
      </c>
      <c r="E3704" s="2">
        <v>45283</v>
      </c>
      <c r="F3704">
        <v>2023</v>
      </c>
      <c r="G3704" t="s">
        <v>9253</v>
      </c>
      <c r="H3704" t="s">
        <v>9218</v>
      </c>
      <c r="I3704" s="40" t="s">
        <v>9234</v>
      </c>
      <c r="J3704" s="41">
        <v>162.19499999999999</v>
      </c>
      <c r="M3704" s="41" t="s">
        <v>25</v>
      </c>
      <c r="N3704" s="41">
        <v>155.7072</v>
      </c>
      <c r="O3704" s="41">
        <v>0</v>
      </c>
      <c r="P3704" s="41">
        <v>155.7072</v>
      </c>
      <c r="R3704" s="38">
        <v>0.96</v>
      </c>
      <c r="S3704" s="5"/>
      <c r="T3704" s="1" t="s">
        <v>11319</v>
      </c>
    </row>
    <row r="3705" spans="1:20" x14ac:dyDescent="0.25">
      <c r="A3705" t="s">
        <v>11318</v>
      </c>
      <c r="C3705" t="s">
        <v>10998</v>
      </c>
      <c r="E3705" s="2">
        <v>44545</v>
      </c>
      <c r="F3705">
        <v>2021</v>
      </c>
      <c r="G3705" t="s">
        <v>9373</v>
      </c>
      <c r="H3705" t="s">
        <v>9218</v>
      </c>
      <c r="I3705" s="40" t="s">
        <v>84</v>
      </c>
      <c r="J3705" s="41">
        <v>76.875500000000002</v>
      </c>
      <c r="M3705" s="41" t="s">
        <v>24</v>
      </c>
      <c r="N3705" s="41">
        <v>76.875500000000002</v>
      </c>
      <c r="O3705" s="41">
        <v>76.875500000000002</v>
      </c>
      <c r="P3705" s="41">
        <v>0</v>
      </c>
      <c r="S3705" s="5"/>
      <c r="T3705" s="1" t="s">
        <v>11321</v>
      </c>
    </row>
    <row r="3706" spans="1:20" x14ac:dyDescent="0.25">
      <c r="A3706" t="s">
        <v>11318</v>
      </c>
      <c r="C3706" t="s">
        <v>10928</v>
      </c>
      <c r="E3706" s="2">
        <v>44238</v>
      </c>
      <c r="F3706">
        <v>2021</v>
      </c>
      <c r="G3706" t="s">
        <v>9426</v>
      </c>
      <c r="H3706" t="s">
        <v>9218</v>
      </c>
      <c r="I3706" s="40" t="s">
        <v>9262</v>
      </c>
      <c r="J3706" s="41">
        <v>85.15440000000001</v>
      </c>
      <c r="M3706" s="41" t="s">
        <v>24</v>
      </c>
      <c r="N3706" s="41">
        <v>85.15440000000001</v>
      </c>
      <c r="O3706" s="41">
        <v>85.15440000000001</v>
      </c>
      <c r="P3706" s="41">
        <v>0</v>
      </c>
      <c r="S3706" s="5"/>
      <c r="T3706" s="1" t="s">
        <v>11321</v>
      </c>
    </row>
    <row r="3707" spans="1:20" x14ac:dyDescent="0.25">
      <c r="A3707" t="s">
        <v>11318</v>
      </c>
      <c r="C3707" t="s">
        <v>10928</v>
      </c>
      <c r="E3707" s="2">
        <v>44238</v>
      </c>
      <c r="F3707">
        <v>2021</v>
      </c>
      <c r="G3707" t="s">
        <v>9243</v>
      </c>
      <c r="H3707" t="s">
        <v>9218</v>
      </c>
      <c r="I3707" s="40" t="s">
        <v>9262</v>
      </c>
      <c r="J3707" s="41">
        <v>92.250600000000006</v>
      </c>
      <c r="M3707" s="41" t="s">
        <v>24</v>
      </c>
      <c r="N3707" s="41">
        <v>92.250600000000006</v>
      </c>
      <c r="O3707" s="41">
        <v>92.250600000000006</v>
      </c>
      <c r="P3707" s="41">
        <v>0</v>
      </c>
      <c r="S3707" s="5"/>
      <c r="T3707" s="1" t="s">
        <v>11321</v>
      </c>
    </row>
    <row r="3708" spans="1:20" x14ac:dyDescent="0.25">
      <c r="A3708" t="s">
        <v>11318</v>
      </c>
      <c r="C3708" t="s">
        <v>10928</v>
      </c>
      <c r="E3708" s="2">
        <v>44238</v>
      </c>
      <c r="F3708">
        <v>2021</v>
      </c>
      <c r="G3708" t="s">
        <v>9243</v>
      </c>
      <c r="H3708" t="s">
        <v>9218</v>
      </c>
      <c r="I3708" s="40" t="s">
        <v>9262</v>
      </c>
      <c r="J3708" s="41">
        <v>59.135000000000005</v>
      </c>
      <c r="M3708" s="41" t="s">
        <v>24</v>
      </c>
      <c r="N3708" s="41">
        <v>59.135000000000005</v>
      </c>
      <c r="O3708" s="41">
        <v>59.135000000000005</v>
      </c>
      <c r="P3708" s="41">
        <v>0</v>
      </c>
      <c r="S3708" s="5"/>
      <c r="T3708" s="1" t="s">
        <v>11321</v>
      </c>
    </row>
    <row r="3709" spans="1:20" x14ac:dyDescent="0.25">
      <c r="A3709" t="s">
        <v>11318</v>
      </c>
      <c r="C3709" t="s">
        <v>9269</v>
      </c>
      <c r="E3709" s="2">
        <v>45218</v>
      </c>
      <c r="F3709">
        <v>2023</v>
      </c>
      <c r="G3709" t="s">
        <v>8807</v>
      </c>
      <c r="H3709" t="s">
        <v>9218</v>
      </c>
      <c r="I3709" s="40" t="s">
        <v>141</v>
      </c>
      <c r="J3709" s="41">
        <v>38.9268</v>
      </c>
      <c r="M3709" s="41" t="s">
        <v>24</v>
      </c>
      <c r="N3709" s="41">
        <v>38.9268</v>
      </c>
      <c r="O3709" s="41">
        <v>38.9268</v>
      </c>
      <c r="P3709" s="41">
        <v>0</v>
      </c>
      <c r="R3709" s="38">
        <v>1</v>
      </c>
      <c r="S3709" s="5"/>
      <c r="T3709" s="1" t="s">
        <v>11319</v>
      </c>
    </row>
    <row r="3710" spans="1:20" x14ac:dyDescent="0.25">
      <c r="A3710" t="s">
        <v>11318</v>
      </c>
      <c r="C3710" t="s">
        <v>10232</v>
      </c>
      <c r="E3710" s="2">
        <v>44918</v>
      </c>
      <c r="F3710">
        <v>2022</v>
      </c>
      <c r="G3710" t="s">
        <v>9276</v>
      </c>
      <c r="H3710" t="s">
        <v>9452</v>
      </c>
      <c r="I3710" s="40" t="s">
        <v>84</v>
      </c>
      <c r="J3710" s="41">
        <v>42.12</v>
      </c>
      <c r="M3710" s="41" t="s">
        <v>24</v>
      </c>
      <c r="N3710" s="41">
        <v>42.12</v>
      </c>
      <c r="O3710" s="41">
        <v>42.12</v>
      </c>
      <c r="P3710" s="41">
        <v>0</v>
      </c>
      <c r="S3710" s="5"/>
      <c r="T3710" s="1" t="s">
        <v>11320</v>
      </c>
    </row>
    <row r="3711" spans="1:20" x14ac:dyDescent="0.25">
      <c r="A3711" t="s">
        <v>11318</v>
      </c>
      <c r="C3711" t="s">
        <v>9898</v>
      </c>
      <c r="E3711" s="2">
        <v>45266</v>
      </c>
      <c r="F3711">
        <v>2023</v>
      </c>
      <c r="G3711" t="s">
        <v>7066</v>
      </c>
      <c r="H3711" t="s">
        <v>9229</v>
      </c>
      <c r="I3711" s="40" t="s">
        <v>9256</v>
      </c>
      <c r="J3711" s="41">
        <v>149.47814667188916</v>
      </c>
      <c r="M3711" s="41" t="s">
        <v>72</v>
      </c>
      <c r="N3711" s="41">
        <v>65.42658479828647</v>
      </c>
      <c r="O3711" s="41">
        <v>41.241020666774283</v>
      </c>
      <c r="P3711" s="41">
        <v>24.185564131512184</v>
      </c>
      <c r="R3711" s="38">
        <v>0.43769999999999998</v>
      </c>
      <c r="S3711" s="5"/>
      <c r="T3711" s="1" t="s">
        <v>11319</v>
      </c>
    </row>
    <row r="3712" spans="1:20" x14ac:dyDescent="0.25">
      <c r="A3712" t="s">
        <v>11318</v>
      </c>
      <c r="C3712" t="s">
        <v>10358</v>
      </c>
      <c r="E3712" s="2">
        <v>44347</v>
      </c>
      <c r="F3712">
        <v>2021</v>
      </c>
      <c r="G3712" t="s">
        <v>7066</v>
      </c>
      <c r="H3712" t="s">
        <v>9229</v>
      </c>
      <c r="I3712" s="40" t="s">
        <v>9256</v>
      </c>
      <c r="J3712" s="41">
        <v>158.24526000000003</v>
      </c>
      <c r="M3712" s="41" t="s">
        <v>72</v>
      </c>
      <c r="N3712" s="41">
        <v>109.87283000000001</v>
      </c>
      <c r="O3712" s="41">
        <v>103.95933000000001</v>
      </c>
      <c r="P3712" s="41">
        <v>5.9135000000000009</v>
      </c>
      <c r="S3712" s="5"/>
      <c r="T3712" s="1" t="s">
        <v>11321</v>
      </c>
    </row>
    <row r="3713" spans="1:20" x14ac:dyDescent="0.25">
      <c r="A3713" t="s">
        <v>11318</v>
      </c>
      <c r="C3713" t="s">
        <v>10358</v>
      </c>
      <c r="E3713" s="2">
        <v>44854</v>
      </c>
      <c r="F3713">
        <v>2022</v>
      </c>
      <c r="G3713" t="s">
        <v>7066</v>
      </c>
      <c r="H3713" t="s">
        <v>9229</v>
      </c>
      <c r="I3713" s="40" t="s">
        <v>9256</v>
      </c>
      <c r="J3713" s="41">
        <v>26.430299999999999</v>
      </c>
      <c r="M3713" s="41" t="s">
        <v>72</v>
      </c>
      <c r="N3713" s="41">
        <v>18.427499999999998</v>
      </c>
      <c r="O3713" s="41">
        <v>17.374499999999998</v>
      </c>
      <c r="P3713" s="41">
        <v>0.94769999999999999</v>
      </c>
      <c r="S3713" s="5"/>
      <c r="T3713" s="1" t="s">
        <v>11320</v>
      </c>
    </row>
    <row r="3714" spans="1:20" x14ac:dyDescent="0.25">
      <c r="A3714" t="s">
        <v>11318</v>
      </c>
      <c r="C3714" t="s">
        <v>10719</v>
      </c>
      <c r="E3714" s="2">
        <v>44553</v>
      </c>
      <c r="F3714">
        <v>2021</v>
      </c>
      <c r="G3714" t="s">
        <v>7066</v>
      </c>
      <c r="H3714" t="s">
        <v>9218</v>
      </c>
      <c r="I3714" s="40" t="s">
        <v>84</v>
      </c>
      <c r="J3714" s="41">
        <v>42.34066</v>
      </c>
      <c r="M3714" s="41" t="s">
        <v>24</v>
      </c>
      <c r="N3714" s="41">
        <v>42.34066</v>
      </c>
      <c r="O3714" s="41">
        <v>42.34066</v>
      </c>
      <c r="P3714" s="41">
        <v>0</v>
      </c>
      <c r="S3714" s="5"/>
      <c r="T3714" s="1" t="s">
        <v>11321</v>
      </c>
    </row>
    <row r="3715" spans="1:20" x14ac:dyDescent="0.25">
      <c r="A3715" t="s">
        <v>11318</v>
      </c>
      <c r="C3715" t="s">
        <v>10978</v>
      </c>
      <c r="E3715" s="2">
        <v>44540</v>
      </c>
      <c r="F3715">
        <v>2021</v>
      </c>
      <c r="G3715" t="s">
        <v>7066</v>
      </c>
      <c r="H3715" t="s">
        <v>9218</v>
      </c>
      <c r="I3715" s="40" t="s">
        <v>9234</v>
      </c>
      <c r="J3715" s="41">
        <v>107.74397</v>
      </c>
      <c r="M3715" s="41" t="s">
        <v>72</v>
      </c>
      <c r="N3715" s="41">
        <v>50.028210000000001</v>
      </c>
      <c r="O3715" s="41">
        <v>35.481000000000002</v>
      </c>
      <c r="P3715" s="41">
        <v>14.547210000000002</v>
      </c>
      <c r="S3715" s="5"/>
      <c r="T3715" s="1" t="s">
        <v>11321</v>
      </c>
    </row>
    <row r="3716" spans="1:20" x14ac:dyDescent="0.25">
      <c r="A3716" t="s">
        <v>11318</v>
      </c>
      <c r="C3716" t="s">
        <v>10734</v>
      </c>
      <c r="E3716" s="2">
        <v>44540</v>
      </c>
      <c r="F3716">
        <v>2021</v>
      </c>
      <c r="G3716" t="s">
        <v>6654</v>
      </c>
      <c r="H3716" t="s">
        <v>9218</v>
      </c>
      <c r="I3716" s="40" t="s">
        <v>9234</v>
      </c>
      <c r="J3716" s="41">
        <v>23.417460000000002</v>
      </c>
      <c r="M3716" s="41" t="s">
        <v>24</v>
      </c>
      <c r="N3716" s="41">
        <v>19.278010000000002</v>
      </c>
      <c r="O3716" s="41">
        <v>19.278010000000002</v>
      </c>
      <c r="P3716" s="41">
        <v>0</v>
      </c>
      <c r="S3716" s="5"/>
      <c r="T3716" s="1" t="s">
        <v>11321</v>
      </c>
    </row>
    <row r="3717" spans="1:20" x14ac:dyDescent="0.25">
      <c r="A3717" t="s">
        <v>11318</v>
      </c>
      <c r="C3717" t="s">
        <v>9743</v>
      </c>
      <c r="E3717" s="2">
        <v>45258</v>
      </c>
      <c r="F3717">
        <v>2023</v>
      </c>
      <c r="G3717" t="s">
        <v>9261</v>
      </c>
      <c r="H3717" t="s">
        <v>9452</v>
      </c>
      <c r="I3717" s="40" t="s">
        <v>9262</v>
      </c>
      <c r="J3717" s="41">
        <v>32.439</v>
      </c>
      <c r="M3717" s="41" t="s">
        <v>24</v>
      </c>
      <c r="N3717" s="41">
        <v>32.439</v>
      </c>
      <c r="O3717" s="41">
        <v>32.439</v>
      </c>
      <c r="P3717" s="41">
        <v>0</v>
      </c>
      <c r="R3717" s="38">
        <v>1</v>
      </c>
      <c r="S3717" s="5"/>
      <c r="T3717" s="1" t="s">
        <v>11319</v>
      </c>
    </row>
    <row r="3718" spans="1:20" x14ac:dyDescent="0.25">
      <c r="A3718" t="s">
        <v>11318</v>
      </c>
      <c r="C3718" t="s">
        <v>10296</v>
      </c>
      <c r="E3718" s="2">
        <v>44881</v>
      </c>
      <c r="F3718">
        <v>2022</v>
      </c>
      <c r="G3718" t="s">
        <v>9261</v>
      </c>
      <c r="H3718" t="s">
        <v>9452</v>
      </c>
      <c r="I3718" s="40" t="s">
        <v>9240</v>
      </c>
      <c r="J3718" s="41">
        <v>21.06</v>
      </c>
      <c r="M3718" s="41" t="s">
        <v>25</v>
      </c>
      <c r="N3718" s="41">
        <v>10.53</v>
      </c>
      <c r="O3718" s="41">
        <v>0</v>
      </c>
      <c r="P3718" s="41">
        <v>10.53</v>
      </c>
      <c r="S3718" s="5"/>
      <c r="T3718" s="1" t="s">
        <v>11320</v>
      </c>
    </row>
    <row r="3719" spans="1:20" x14ac:dyDescent="0.25">
      <c r="A3719" t="s">
        <v>11318</v>
      </c>
      <c r="C3719" t="s">
        <v>9241</v>
      </c>
      <c r="E3719" s="2">
        <v>45259</v>
      </c>
      <c r="F3719">
        <v>2023</v>
      </c>
      <c r="G3719" t="s">
        <v>658</v>
      </c>
      <c r="H3719" t="s">
        <v>9229</v>
      </c>
      <c r="I3719" s="40" t="s">
        <v>9240</v>
      </c>
      <c r="J3719" s="41">
        <v>27.032499999999999</v>
      </c>
      <c r="M3719" s="41" t="s">
        <v>24</v>
      </c>
      <c r="N3719" s="41">
        <v>27.032499999999999</v>
      </c>
      <c r="O3719" s="41">
        <v>27.032499999999999</v>
      </c>
      <c r="P3719" s="41">
        <v>0</v>
      </c>
      <c r="R3719" s="38">
        <v>1</v>
      </c>
      <c r="S3719" s="5"/>
      <c r="T3719" s="1" t="s">
        <v>11319</v>
      </c>
    </row>
    <row r="3720" spans="1:20" x14ac:dyDescent="0.25">
      <c r="A3720" t="s">
        <v>11318</v>
      </c>
      <c r="C3720" t="s">
        <v>9610</v>
      </c>
      <c r="E3720" s="2">
        <v>45140</v>
      </c>
      <c r="F3720">
        <v>2023</v>
      </c>
      <c r="G3720" t="s">
        <v>6992</v>
      </c>
      <c r="H3720" t="s">
        <v>318</v>
      </c>
      <c r="I3720" s="40" t="s">
        <v>9225</v>
      </c>
      <c r="J3720" s="41">
        <v>129.756</v>
      </c>
      <c r="M3720" s="41" t="s">
        <v>24</v>
      </c>
      <c r="N3720" s="41">
        <v>25.9512</v>
      </c>
      <c r="O3720" s="41">
        <v>25.9512</v>
      </c>
      <c r="P3720" s="41">
        <v>0</v>
      </c>
      <c r="R3720" s="38">
        <v>0.2</v>
      </c>
      <c r="S3720" s="5"/>
      <c r="T3720" s="1" t="s">
        <v>11319</v>
      </c>
    </row>
    <row r="3721" spans="1:20" x14ac:dyDescent="0.25">
      <c r="A3721" t="s">
        <v>11318</v>
      </c>
      <c r="C3721" t="s">
        <v>9610</v>
      </c>
      <c r="E3721" s="2">
        <v>45140</v>
      </c>
      <c r="F3721">
        <v>2023</v>
      </c>
      <c r="G3721" t="s">
        <v>6992</v>
      </c>
      <c r="H3721" t="s">
        <v>318</v>
      </c>
      <c r="I3721" s="40" t="s">
        <v>9240</v>
      </c>
      <c r="J3721" s="41">
        <v>32.439</v>
      </c>
      <c r="M3721" s="41" t="s">
        <v>24</v>
      </c>
      <c r="N3721" s="41">
        <v>6.4878</v>
      </c>
      <c r="O3721" s="41">
        <v>6.4878</v>
      </c>
      <c r="P3721" s="41">
        <v>0</v>
      </c>
      <c r="R3721" s="38">
        <v>0.2</v>
      </c>
      <c r="S3721" s="5"/>
      <c r="T3721" s="1" t="s">
        <v>11319</v>
      </c>
    </row>
    <row r="3722" spans="1:20" x14ac:dyDescent="0.25">
      <c r="A3722" t="s">
        <v>11318</v>
      </c>
      <c r="C3722" t="s">
        <v>9358</v>
      </c>
      <c r="E3722" s="2">
        <v>45020</v>
      </c>
      <c r="F3722">
        <v>2023</v>
      </c>
      <c r="G3722" t="s">
        <v>7066</v>
      </c>
      <c r="H3722" t="s">
        <v>9229</v>
      </c>
      <c r="I3722" s="40" t="s">
        <v>9357</v>
      </c>
      <c r="J3722" s="41">
        <v>81.00839077015425</v>
      </c>
      <c r="M3722" s="41" t="s">
        <v>72</v>
      </c>
      <c r="N3722" s="41">
        <v>27.542852861852182</v>
      </c>
      <c r="O3722" s="41">
        <v>21.872265507941407</v>
      </c>
      <c r="P3722" s="41">
        <v>5.6705873539107756</v>
      </c>
      <c r="R3722" s="38">
        <v>0.34</v>
      </c>
      <c r="S3722" s="5"/>
      <c r="T3722" s="1" t="s">
        <v>11319</v>
      </c>
    </row>
    <row r="3723" spans="1:20" x14ac:dyDescent="0.25">
      <c r="A3723" t="s">
        <v>11318</v>
      </c>
      <c r="C3723" t="s">
        <v>10118</v>
      </c>
      <c r="E3723" s="2">
        <v>44742</v>
      </c>
      <c r="F3723">
        <v>2022</v>
      </c>
      <c r="G3723" t="s">
        <v>7066</v>
      </c>
      <c r="H3723" t="s">
        <v>9229</v>
      </c>
      <c r="I3723" s="40" t="s">
        <v>9256</v>
      </c>
      <c r="J3723" s="41">
        <v>67.391999999999996</v>
      </c>
      <c r="M3723" s="41" t="s">
        <v>72</v>
      </c>
      <c r="N3723" s="41">
        <v>32.7483</v>
      </c>
      <c r="O3723" s="41">
        <v>25.9038</v>
      </c>
      <c r="P3723" s="41">
        <v>6.9497999999999989</v>
      </c>
      <c r="S3723" s="5"/>
      <c r="T3723" s="1" t="s">
        <v>11320</v>
      </c>
    </row>
    <row r="3724" spans="1:20" x14ac:dyDescent="0.25">
      <c r="A3724" t="s">
        <v>11318</v>
      </c>
      <c r="C3724" t="s">
        <v>10094</v>
      </c>
      <c r="E3724" s="2">
        <v>44902</v>
      </c>
      <c r="F3724">
        <v>2022</v>
      </c>
      <c r="G3724" t="s">
        <v>9284</v>
      </c>
      <c r="H3724" t="s">
        <v>9218</v>
      </c>
      <c r="I3724" s="46" t="s">
        <v>361</v>
      </c>
      <c r="J3724" s="41">
        <v>105.3</v>
      </c>
      <c r="M3724" s="41" t="s">
        <v>24</v>
      </c>
      <c r="N3724" s="41">
        <v>6.0020999999999995</v>
      </c>
      <c r="O3724" s="41">
        <v>6.0020999999999995</v>
      </c>
      <c r="P3724" s="41">
        <v>0</v>
      </c>
      <c r="S3724" s="5"/>
      <c r="T3724" s="1" t="s">
        <v>11320</v>
      </c>
    </row>
    <row r="3725" spans="1:20" x14ac:dyDescent="0.25">
      <c r="A3725" t="s">
        <v>8747</v>
      </c>
      <c r="B3725" t="s">
        <v>66</v>
      </c>
      <c r="C3725" t="s">
        <v>4323</v>
      </c>
      <c r="D3725" t="s">
        <v>4322</v>
      </c>
      <c r="E3725" s="2">
        <v>44209</v>
      </c>
      <c r="F3725">
        <v>2021</v>
      </c>
      <c r="G3725" t="s">
        <v>6521</v>
      </c>
      <c r="H3725" t="s">
        <v>93</v>
      </c>
      <c r="I3725" s="40" t="s">
        <v>12393</v>
      </c>
      <c r="J3725" s="52">
        <v>30</v>
      </c>
      <c r="K3725" t="s">
        <v>1345</v>
      </c>
      <c r="L3725" t="s">
        <v>1365</v>
      </c>
      <c r="M3725" t="s">
        <v>72</v>
      </c>
      <c r="N3725">
        <v>4</v>
      </c>
      <c r="O3725">
        <v>0</v>
      </c>
      <c r="P3725">
        <v>0</v>
      </c>
      <c r="Q3725">
        <v>4</v>
      </c>
      <c r="R3725" s="51">
        <f>Table71417[[#This Row],[Climate finance ($ million)]]/Table71417[[#This Row],[Total commitment ($ million)]]</f>
        <v>0.13333333333333333</v>
      </c>
      <c r="S3725" s="54" t="s">
        <v>12417</v>
      </c>
      <c r="T3725" s="1" t="s">
        <v>8800</v>
      </c>
    </row>
    <row r="3726" spans="1:20" x14ac:dyDescent="0.25">
      <c r="A3726" t="s">
        <v>8747</v>
      </c>
      <c r="B3726" t="s">
        <v>66</v>
      </c>
      <c r="C3726" t="s">
        <v>4447</v>
      </c>
      <c r="D3726" t="s">
        <v>4446</v>
      </c>
      <c r="E3726" s="2">
        <v>44216</v>
      </c>
      <c r="F3726">
        <v>2021</v>
      </c>
      <c r="G3726" t="s">
        <v>4734</v>
      </c>
      <c r="H3726" t="s">
        <v>93</v>
      </c>
      <c r="I3726" s="40" t="s">
        <v>12394</v>
      </c>
      <c r="K3726" t="s">
        <v>4267</v>
      </c>
      <c r="L3726" t="s">
        <v>1347</v>
      </c>
      <c r="M3726" t="s">
        <v>25</v>
      </c>
      <c r="N3726">
        <v>11.475</v>
      </c>
      <c r="O3726">
        <v>0</v>
      </c>
      <c r="P3726">
        <v>11.475</v>
      </c>
      <c r="Q3726">
        <v>0</v>
      </c>
      <c r="R3726" s="38"/>
      <c r="S3726" s="41" t="s">
        <v>12418</v>
      </c>
      <c r="T3726" s="1" t="s">
        <v>8800</v>
      </c>
    </row>
    <row r="3727" spans="1:20" x14ac:dyDescent="0.25">
      <c r="A3727" t="s">
        <v>8747</v>
      </c>
      <c r="B3727" t="s">
        <v>66</v>
      </c>
      <c r="C3727" t="s">
        <v>4447</v>
      </c>
      <c r="D3727" t="s">
        <v>4446</v>
      </c>
      <c r="E3727" s="2">
        <v>44216</v>
      </c>
      <c r="F3727">
        <v>2021</v>
      </c>
      <c r="G3727" t="s">
        <v>4734</v>
      </c>
      <c r="H3727" t="s">
        <v>93</v>
      </c>
      <c r="I3727" s="40" t="s">
        <v>12394</v>
      </c>
      <c r="K3727" t="s">
        <v>1327</v>
      </c>
      <c r="L3727" t="s">
        <v>4267</v>
      </c>
      <c r="M3727" t="s">
        <v>24</v>
      </c>
      <c r="N3727">
        <v>11.470499999999999</v>
      </c>
      <c r="O3727">
        <v>11.470499999999999</v>
      </c>
      <c r="P3727">
        <v>0</v>
      </c>
      <c r="Q3727">
        <v>0</v>
      </c>
      <c r="R3727" s="38"/>
      <c r="S3727" s="41" t="s">
        <v>12418</v>
      </c>
      <c r="T3727" s="1" t="s">
        <v>8800</v>
      </c>
    </row>
    <row r="3728" spans="1:20" x14ac:dyDescent="0.25">
      <c r="A3728" t="s">
        <v>8747</v>
      </c>
      <c r="B3728" t="s">
        <v>66</v>
      </c>
      <c r="C3728" t="s">
        <v>4600</v>
      </c>
      <c r="D3728" t="s">
        <v>4599</v>
      </c>
      <c r="E3728" s="2">
        <v>44235</v>
      </c>
      <c r="F3728">
        <v>2021</v>
      </c>
      <c r="G3728" t="s">
        <v>104</v>
      </c>
      <c r="H3728" t="s">
        <v>8754</v>
      </c>
      <c r="I3728" s="40" t="s">
        <v>12395</v>
      </c>
      <c r="J3728" s="40">
        <v>0.58799999999999997</v>
      </c>
      <c r="K3728" t="s">
        <v>1345</v>
      </c>
      <c r="L3728" t="s">
        <v>4267</v>
      </c>
      <c r="M3728" t="s">
        <v>24</v>
      </c>
      <c r="N3728">
        <v>0.5</v>
      </c>
      <c r="O3728">
        <v>0.5</v>
      </c>
      <c r="P3728">
        <v>0</v>
      </c>
      <c r="Q3728">
        <v>0</v>
      </c>
      <c r="R3728" s="51">
        <f>Table71417[[#This Row],[Climate finance ($ million)]]/Table71417[[#This Row],[Total commitment ($ million)]]</f>
        <v>0.85034013605442182</v>
      </c>
      <c r="S3728" s="41" t="s">
        <v>12419</v>
      </c>
      <c r="T3728" s="1" t="s">
        <v>8800</v>
      </c>
    </row>
    <row r="3729" spans="1:20" x14ac:dyDescent="0.25">
      <c r="A3729" t="s">
        <v>8747</v>
      </c>
      <c r="B3729" t="s">
        <v>66</v>
      </c>
      <c r="C3729" t="s">
        <v>4574</v>
      </c>
      <c r="D3729" t="s">
        <v>4573</v>
      </c>
      <c r="E3729" s="2">
        <v>44244</v>
      </c>
      <c r="F3729">
        <v>2021</v>
      </c>
      <c r="G3729" t="s">
        <v>6417</v>
      </c>
      <c r="H3729" t="s">
        <v>93</v>
      </c>
      <c r="I3729" s="40" t="s">
        <v>12396</v>
      </c>
      <c r="J3729" s="40">
        <v>43</v>
      </c>
      <c r="K3729" t="s">
        <v>1352</v>
      </c>
      <c r="L3729" t="s">
        <v>4267</v>
      </c>
      <c r="M3729" t="s">
        <v>24</v>
      </c>
      <c r="N3729">
        <v>1.4964</v>
      </c>
      <c r="O3729">
        <v>1.4964</v>
      </c>
      <c r="P3729">
        <v>0</v>
      </c>
      <c r="Q3729">
        <v>0</v>
      </c>
      <c r="R3729" s="51">
        <f>Table71417[[#This Row],[Climate finance ($ million)]]/Table71417[[#This Row],[Total commitment ($ million)]]</f>
        <v>3.4799999999999998E-2</v>
      </c>
      <c r="S3729" s="41" t="s">
        <v>12420</v>
      </c>
      <c r="T3729" s="1" t="s">
        <v>8800</v>
      </c>
    </row>
    <row r="3730" spans="1:20" x14ac:dyDescent="0.25">
      <c r="A3730" t="s">
        <v>8747</v>
      </c>
      <c r="B3730" t="s">
        <v>66</v>
      </c>
      <c r="C3730" t="s">
        <v>4619</v>
      </c>
      <c r="D3730" t="s">
        <v>4618</v>
      </c>
      <c r="E3730" s="2">
        <v>44259</v>
      </c>
      <c r="F3730">
        <v>2021</v>
      </c>
      <c r="G3730" t="s">
        <v>104</v>
      </c>
      <c r="H3730" t="s">
        <v>8754</v>
      </c>
      <c r="I3730" s="40" t="s">
        <v>12397</v>
      </c>
      <c r="J3730" s="40">
        <v>0.3</v>
      </c>
      <c r="K3730" t="s">
        <v>1345</v>
      </c>
      <c r="L3730" t="s">
        <v>4267</v>
      </c>
      <c r="M3730" t="s">
        <v>24</v>
      </c>
      <c r="N3730">
        <v>0.3</v>
      </c>
      <c r="O3730">
        <v>0.3</v>
      </c>
      <c r="P3730">
        <v>0</v>
      </c>
      <c r="Q3730">
        <v>0</v>
      </c>
      <c r="R3730" s="51">
        <f>Table71417[[#This Row],[Climate finance ($ million)]]/Table71417[[#This Row],[Total commitment ($ million)]]</f>
        <v>1</v>
      </c>
      <c r="S3730" s="41" t="s">
        <v>12421</v>
      </c>
      <c r="T3730" s="1" t="s">
        <v>8800</v>
      </c>
    </row>
    <row r="3731" spans="1:20" x14ac:dyDescent="0.25">
      <c r="A3731" t="s">
        <v>8747</v>
      </c>
      <c r="B3731" t="s">
        <v>66</v>
      </c>
      <c r="C3731" t="s">
        <v>4576</v>
      </c>
      <c r="D3731" t="s">
        <v>4575</v>
      </c>
      <c r="E3731" s="2">
        <v>44264</v>
      </c>
      <c r="F3731">
        <v>2021</v>
      </c>
      <c r="G3731" t="s">
        <v>6417</v>
      </c>
      <c r="H3731" t="s">
        <v>8754</v>
      </c>
      <c r="I3731" s="40" t="s">
        <v>12398</v>
      </c>
      <c r="J3731" s="40">
        <v>0.3</v>
      </c>
      <c r="K3731" t="s">
        <v>1345</v>
      </c>
      <c r="L3731" t="s">
        <v>1365</v>
      </c>
      <c r="M3731" t="s">
        <v>72</v>
      </c>
      <c r="N3731">
        <v>0.3</v>
      </c>
      <c r="O3731">
        <v>0</v>
      </c>
      <c r="P3731">
        <v>0</v>
      </c>
      <c r="Q3731">
        <v>0.3</v>
      </c>
      <c r="R3731" s="51">
        <f>Table71417[[#This Row],[Climate finance ($ million)]]/Table71417[[#This Row],[Total commitment ($ million)]]</f>
        <v>1</v>
      </c>
      <c r="S3731" s="41" t="s">
        <v>12422</v>
      </c>
      <c r="T3731" s="1" t="s">
        <v>8800</v>
      </c>
    </row>
    <row r="3732" spans="1:20" x14ac:dyDescent="0.25">
      <c r="A3732" t="s">
        <v>8747</v>
      </c>
      <c r="B3732" t="s">
        <v>66</v>
      </c>
      <c r="C3732" t="s">
        <v>4384</v>
      </c>
      <c r="D3732" t="s">
        <v>4383</v>
      </c>
      <c r="E3732" s="2">
        <v>44265</v>
      </c>
      <c r="F3732">
        <v>2021</v>
      </c>
      <c r="G3732" t="s">
        <v>6914</v>
      </c>
      <c r="H3732" t="s">
        <v>93</v>
      </c>
      <c r="I3732" s="40" t="s">
        <v>12399</v>
      </c>
      <c r="J3732" s="40">
        <v>15</v>
      </c>
      <c r="K3732" t="s">
        <v>4385</v>
      </c>
      <c r="L3732" t="s">
        <v>4267</v>
      </c>
      <c r="M3732" t="s">
        <v>24</v>
      </c>
      <c r="N3732">
        <v>8.7360000000000007</v>
      </c>
      <c r="O3732">
        <v>8.7360000000000007</v>
      </c>
      <c r="P3732">
        <v>0</v>
      </c>
      <c r="Q3732">
        <v>0</v>
      </c>
      <c r="R3732" s="51">
        <f>Table71417[[#This Row],[Climate finance ($ million)]]/Table71417[[#This Row],[Total commitment ($ million)]]</f>
        <v>0.58240000000000003</v>
      </c>
      <c r="S3732" s="41" t="s">
        <v>12423</v>
      </c>
      <c r="T3732" s="1" t="s">
        <v>8800</v>
      </c>
    </row>
    <row r="3733" spans="1:20" x14ac:dyDescent="0.25">
      <c r="A3733" t="s">
        <v>8747</v>
      </c>
      <c r="B3733" t="s">
        <v>66</v>
      </c>
      <c r="C3733" t="s">
        <v>4384</v>
      </c>
      <c r="D3733" t="s">
        <v>4383</v>
      </c>
      <c r="E3733" s="2">
        <v>44265</v>
      </c>
      <c r="F3733">
        <v>2021</v>
      </c>
      <c r="G3733" t="s">
        <v>6914</v>
      </c>
      <c r="H3733" t="s">
        <v>93</v>
      </c>
      <c r="I3733" s="40" t="s">
        <v>12399</v>
      </c>
      <c r="J3733" s="40">
        <v>15</v>
      </c>
      <c r="K3733" t="s">
        <v>1345</v>
      </c>
      <c r="L3733" t="s">
        <v>1365</v>
      </c>
      <c r="M3733" t="s">
        <v>72</v>
      </c>
      <c r="N3733">
        <v>1.9185000000000003</v>
      </c>
      <c r="O3733">
        <v>0</v>
      </c>
      <c r="P3733">
        <v>0</v>
      </c>
      <c r="Q3733">
        <v>1.9185000000000003</v>
      </c>
      <c r="R3733" s="51">
        <f>Table71417[[#This Row],[Climate finance ($ million)]]/Table71417[[#This Row],[Total commitment ($ million)]]</f>
        <v>0.12790000000000001</v>
      </c>
      <c r="S3733" s="41" t="s">
        <v>12423</v>
      </c>
      <c r="T3733" s="1" t="s">
        <v>8800</v>
      </c>
    </row>
    <row r="3734" spans="1:20" x14ac:dyDescent="0.25">
      <c r="A3734" t="s">
        <v>8747</v>
      </c>
      <c r="B3734" t="s">
        <v>66</v>
      </c>
      <c r="C3734" t="s">
        <v>4449</v>
      </c>
      <c r="D3734" t="s">
        <v>4448</v>
      </c>
      <c r="E3734" s="2">
        <v>44265</v>
      </c>
      <c r="F3734">
        <v>2021</v>
      </c>
      <c r="G3734" t="s">
        <v>4734</v>
      </c>
      <c r="H3734" t="s">
        <v>93</v>
      </c>
      <c r="I3734" s="40" t="s">
        <v>12394</v>
      </c>
      <c r="J3734" s="40">
        <v>200</v>
      </c>
      <c r="K3734" t="s">
        <v>1345</v>
      </c>
      <c r="L3734" t="s">
        <v>4267</v>
      </c>
      <c r="M3734" t="s">
        <v>24</v>
      </c>
      <c r="N3734">
        <v>18.18</v>
      </c>
      <c r="O3734">
        <v>18.18</v>
      </c>
      <c r="P3734">
        <v>0</v>
      </c>
      <c r="Q3734">
        <v>0</v>
      </c>
      <c r="R3734" s="51">
        <f>Table71417[[#This Row],[Climate finance ($ million)]]/Table71417[[#This Row],[Total commitment ($ million)]]</f>
        <v>9.0899999999999995E-2</v>
      </c>
      <c r="S3734" s="41" t="s">
        <v>12424</v>
      </c>
      <c r="T3734" s="1" t="s">
        <v>8800</v>
      </c>
    </row>
    <row r="3735" spans="1:20" x14ac:dyDescent="0.25">
      <c r="A3735" t="s">
        <v>8747</v>
      </c>
      <c r="B3735" t="s">
        <v>66</v>
      </c>
      <c r="C3735" t="s">
        <v>4472</v>
      </c>
      <c r="D3735" t="s">
        <v>4471</v>
      </c>
      <c r="E3735" s="2">
        <v>44265</v>
      </c>
      <c r="F3735">
        <v>2021</v>
      </c>
      <c r="G3735" t="s">
        <v>6451</v>
      </c>
      <c r="H3735" t="s">
        <v>93</v>
      </c>
      <c r="I3735" s="40" t="s">
        <v>12400</v>
      </c>
      <c r="J3735" s="40">
        <v>70</v>
      </c>
      <c r="K3735" t="s">
        <v>1352</v>
      </c>
      <c r="L3735" t="s">
        <v>4267</v>
      </c>
      <c r="M3735" t="s">
        <v>24</v>
      </c>
      <c r="N3735">
        <v>61.502000000000002</v>
      </c>
      <c r="O3735">
        <v>61.502000000000002</v>
      </c>
      <c r="P3735">
        <v>0</v>
      </c>
      <c r="Q3735">
        <v>0</v>
      </c>
      <c r="R3735" s="51">
        <f>Table71417[[#This Row],[Climate finance ($ million)]]/Table71417[[#This Row],[Total commitment ($ million)]]</f>
        <v>0.87860000000000005</v>
      </c>
      <c r="S3735" s="41" t="s">
        <v>12425</v>
      </c>
      <c r="T3735" s="1" t="s">
        <v>8800</v>
      </c>
    </row>
    <row r="3736" spans="1:20" x14ac:dyDescent="0.25">
      <c r="A3736" t="s">
        <v>8747</v>
      </c>
      <c r="B3736" t="s">
        <v>66</v>
      </c>
      <c r="C3736" t="s">
        <v>4615</v>
      </c>
      <c r="D3736" t="s">
        <v>4614</v>
      </c>
      <c r="E3736" s="2">
        <v>44279</v>
      </c>
      <c r="F3736">
        <v>2021</v>
      </c>
      <c r="G3736" t="s">
        <v>104</v>
      </c>
      <c r="H3736" t="s">
        <v>8754</v>
      </c>
      <c r="I3736" s="40" t="s">
        <v>12400</v>
      </c>
      <c r="J3736" s="40">
        <v>0.28764000000000001</v>
      </c>
      <c r="K3736" t="s">
        <v>1345</v>
      </c>
      <c r="L3736" t="s">
        <v>1365</v>
      </c>
      <c r="M3736" t="s">
        <v>72</v>
      </c>
      <c r="N3736">
        <v>0.28764000000000001</v>
      </c>
      <c r="O3736">
        <v>0</v>
      </c>
      <c r="P3736">
        <v>0</v>
      </c>
      <c r="Q3736">
        <v>0.28764000000000001</v>
      </c>
      <c r="R3736" s="51">
        <f>Table71417[[#This Row],[Climate finance ($ million)]]/Table71417[[#This Row],[Total commitment ($ million)]]</f>
        <v>1</v>
      </c>
      <c r="S3736" s="41" t="s">
        <v>12426</v>
      </c>
      <c r="T3736" s="1" t="s">
        <v>8800</v>
      </c>
    </row>
    <row r="3737" spans="1:20" x14ac:dyDescent="0.25">
      <c r="A3737" t="s">
        <v>8747</v>
      </c>
      <c r="B3737" t="s">
        <v>66</v>
      </c>
      <c r="C3737" t="s">
        <v>4332</v>
      </c>
      <c r="D3737" t="s">
        <v>4331</v>
      </c>
      <c r="E3737" s="2">
        <v>44293</v>
      </c>
      <c r="F3737">
        <v>2021</v>
      </c>
      <c r="G3737" t="s">
        <v>6521</v>
      </c>
      <c r="H3737" t="s">
        <v>93</v>
      </c>
      <c r="I3737" s="40" t="s">
        <v>12396</v>
      </c>
      <c r="J3737" s="40">
        <v>35</v>
      </c>
      <c r="K3737" t="s">
        <v>1352</v>
      </c>
      <c r="L3737" t="s">
        <v>4267</v>
      </c>
      <c r="M3737" t="s">
        <v>24</v>
      </c>
      <c r="N3737">
        <v>11.911199999999999</v>
      </c>
      <c r="O3737">
        <v>11.911199999999999</v>
      </c>
      <c r="P3737">
        <v>0</v>
      </c>
      <c r="Q3737">
        <v>0</v>
      </c>
      <c r="R3737" s="51">
        <f>Table71417[[#This Row],[Climate finance ($ million)]]/Table71417[[#This Row],[Total commitment ($ million)]]</f>
        <v>0.34031999999999996</v>
      </c>
      <c r="S3737" s="41" t="s">
        <v>12427</v>
      </c>
      <c r="T3737" s="1" t="s">
        <v>8800</v>
      </c>
    </row>
    <row r="3738" spans="1:20" x14ac:dyDescent="0.25">
      <c r="A3738" t="s">
        <v>8747</v>
      </c>
      <c r="B3738" t="s">
        <v>66</v>
      </c>
      <c r="C3738" t="s">
        <v>4531</v>
      </c>
      <c r="D3738" t="s">
        <v>4530</v>
      </c>
      <c r="E3738" s="2">
        <v>44293</v>
      </c>
      <c r="F3738">
        <v>2021</v>
      </c>
      <c r="G3738" t="s">
        <v>6715</v>
      </c>
      <c r="H3738" t="s">
        <v>93</v>
      </c>
      <c r="I3738" s="40" t="s">
        <v>84</v>
      </c>
      <c r="J3738" s="40">
        <v>861.6</v>
      </c>
      <c r="K3738" t="s">
        <v>4267</v>
      </c>
      <c r="L3738" t="s">
        <v>1347</v>
      </c>
      <c r="M3738" t="s">
        <v>25</v>
      </c>
      <c r="N3738">
        <v>1.143</v>
      </c>
      <c r="O3738">
        <v>0</v>
      </c>
      <c r="P3738">
        <v>1.143</v>
      </c>
      <c r="Q3738">
        <v>0</v>
      </c>
      <c r="R3738" s="51">
        <f>Table71417[[#This Row],[Climate finance ($ million)]]/Table71417[[#This Row],[Total commitment ($ million)]]</f>
        <v>1.3266016713091922E-3</v>
      </c>
      <c r="S3738" s="41" t="s">
        <v>12428</v>
      </c>
      <c r="T3738" s="1" t="s">
        <v>8800</v>
      </c>
    </row>
    <row r="3739" spans="1:20" x14ac:dyDescent="0.25">
      <c r="A3739" t="s">
        <v>8747</v>
      </c>
      <c r="B3739" t="s">
        <v>66</v>
      </c>
      <c r="C3739" t="s">
        <v>4533</v>
      </c>
      <c r="D3739" t="s">
        <v>4532</v>
      </c>
      <c r="E3739" s="2">
        <v>44293</v>
      </c>
      <c r="F3739">
        <v>2021</v>
      </c>
      <c r="G3739" t="s">
        <v>6715</v>
      </c>
      <c r="H3739" t="s">
        <v>93</v>
      </c>
      <c r="I3739" s="40" t="s">
        <v>12393</v>
      </c>
      <c r="J3739" s="40">
        <v>20</v>
      </c>
      <c r="K3739" t="s">
        <v>84</v>
      </c>
      <c r="L3739" t="s">
        <v>4267</v>
      </c>
      <c r="M3739" t="s">
        <v>24</v>
      </c>
      <c r="N3739">
        <v>20</v>
      </c>
      <c r="O3739">
        <v>20</v>
      </c>
      <c r="P3739">
        <v>0</v>
      </c>
      <c r="Q3739">
        <v>0</v>
      </c>
      <c r="R3739" s="51">
        <f>Table71417[[#This Row],[Climate finance ($ million)]]/Table71417[[#This Row],[Total commitment ($ million)]]</f>
        <v>1</v>
      </c>
      <c r="S3739" s="41" t="s">
        <v>12429</v>
      </c>
      <c r="T3739" s="1" t="s">
        <v>8800</v>
      </c>
    </row>
    <row r="3740" spans="1:20" x14ac:dyDescent="0.25">
      <c r="A3740" t="s">
        <v>8747</v>
      </c>
      <c r="B3740" t="s">
        <v>66</v>
      </c>
      <c r="C3740" t="s">
        <v>4562</v>
      </c>
      <c r="D3740" t="s">
        <v>4561</v>
      </c>
      <c r="E3740" s="2">
        <v>44300</v>
      </c>
      <c r="F3740">
        <v>2021</v>
      </c>
      <c r="G3740" t="s">
        <v>6370</v>
      </c>
      <c r="H3740" t="s">
        <v>93</v>
      </c>
      <c r="I3740" s="40" t="s">
        <v>12393</v>
      </c>
      <c r="J3740" s="40">
        <v>150</v>
      </c>
      <c r="K3740" t="s">
        <v>1345</v>
      </c>
      <c r="L3740" t="s">
        <v>1380</v>
      </c>
      <c r="M3740" t="s">
        <v>72</v>
      </c>
      <c r="N3740">
        <v>18</v>
      </c>
      <c r="O3740">
        <v>0</v>
      </c>
      <c r="P3740">
        <v>0</v>
      </c>
      <c r="Q3740">
        <v>18</v>
      </c>
      <c r="R3740" s="51">
        <f>Table71417[[#This Row],[Climate finance ($ million)]]/Table71417[[#This Row],[Total commitment ($ million)]]</f>
        <v>0.12</v>
      </c>
      <c r="S3740" s="41" t="s">
        <v>12430</v>
      </c>
      <c r="T3740" s="1" t="s">
        <v>8800</v>
      </c>
    </row>
    <row r="3741" spans="1:20" x14ac:dyDescent="0.25">
      <c r="A3741" t="s">
        <v>8747</v>
      </c>
      <c r="B3741" t="s">
        <v>66</v>
      </c>
      <c r="C3741" t="s">
        <v>4604</v>
      </c>
      <c r="D3741" t="s">
        <v>4603</v>
      </c>
      <c r="E3741" s="2">
        <v>44302</v>
      </c>
      <c r="F3741">
        <v>2021</v>
      </c>
      <c r="G3741" t="s">
        <v>104</v>
      </c>
      <c r="H3741" t="s">
        <v>8754</v>
      </c>
      <c r="I3741" s="40" t="s">
        <v>12398</v>
      </c>
      <c r="J3741" s="40">
        <v>0.2</v>
      </c>
      <c r="K3741" t="s">
        <v>1345</v>
      </c>
      <c r="L3741" t="s">
        <v>1365</v>
      </c>
      <c r="M3741" t="s">
        <v>72</v>
      </c>
      <c r="N3741">
        <v>0.2</v>
      </c>
      <c r="O3741">
        <v>0</v>
      </c>
      <c r="P3741">
        <v>0</v>
      </c>
      <c r="Q3741">
        <v>0.2</v>
      </c>
      <c r="R3741" s="51">
        <f>Table71417[[#This Row],[Climate finance ($ million)]]/Table71417[[#This Row],[Total commitment ($ million)]]</f>
        <v>1</v>
      </c>
      <c r="S3741" s="41" t="s">
        <v>12431</v>
      </c>
      <c r="T3741" s="1" t="s">
        <v>8800</v>
      </c>
    </row>
    <row r="3742" spans="1:20" x14ac:dyDescent="0.25">
      <c r="A3742" t="s">
        <v>8747</v>
      </c>
      <c r="B3742" t="s">
        <v>66</v>
      </c>
      <c r="C3742" t="s">
        <v>4300</v>
      </c>
      <c r="D3742" t="s">
        <v>4299</v>
      </c>
      <c r="E3742" s="2">
        <v>44307</v>
      </c>
      <c r="F3742">
        <v>2021</v>
      </c>
      <c r="G3742" t="s">
        <v>8748</v>
      </c>
      <c r="H3742" t="s">
        <v>8754</v>
      </c>
      <c r="I3742" t="s">
        <v>11395</v>
      </c>
      <c r="J3742" t="s">
        <v>11395</v>
      </c>
      <c r="K3742" t="s">
        <v>1345</v>
      </c>
      <c r="L3742" t="s">
        <v>4267</v>
      </c>
      <c r="M3742" t="s">
        <v>24</v>
      </c>
      <c r="N3742">
        <v>0.75</v>
      </c>
      <c r="O3742">
        <v>0.75</v>
      </c>
      <c r="P3742">
        <v>0</v>
      </c>
      <c r="Q3742">
        <v>0</v>
      </c>
      <c r="R3742" s="38"/>
      <c r="S3742" s="54" t="s">
        <v>12432</v>
      </c>
      <c r="T3742" s="1" t="s">
        <v>8800</v>
      </c>
    </row>
    <row r="3743" spans="1:20" x14ac:dyDescent="0.25">
      <c r="A3743" t="s">
        <v>8747</v>
      </c>
      <c r="B3743" t="s">
        <v>66</v>
      </c>
      <c r="C3743" t="s">
        <v>4395</v>
      </c>
      <c r="D3743" t="s">
        <v>4394</v>
      </c>
      <c r="E3743" s="2">
        <v>44309</v>
      </c>
      <c r="F3743">
        <v>2021</v>
      </c>
      <c r="G3743" t="s">
        <v>6914</v>
      </c>
      <c r="H3743" t="s">
        <v>8754</v>
      </c>
      <c r="I3743" s="40" t="s">
        <v>12395</v>
      </c>
      <c r="J3743" s="40">
        <v>0.4</v>
      </c>
      <c r="K3743" t="s">
        <v>4267</v>
      </c>
      <c r="L3743" t="s">
        <v>1365</v>
      </c>
      <c r="M3743" t="s">
        <v>25</v>
      </c>
      <c r="N3743">
        <v>0.4</v>
      </c>
      <c r="O3743">
        <v>0</v>
      </c>
      <c r="P3743">
        <v>0.4</v>
      </c>
      <c r="Q3743">
        <v>0</v>
      </c>
      <c r="R3743" s="51">
        <f>Table71417[[#This Row],[Climate finance ($ million)]]/Table71417[[#This Row],[Total commitment ($ million)]]</f>
        <v>1</v>
      </c>
      <c r="S3743" s="41" t="s">
        <v>12433</v>
      </c>
      <c r="T3743" s="1" t="s">
        <v>8800</v>
      </c>
    </row>
    <row r="3744" spans="1:20" x14ac:dyDescent="0.25">
      <c r="A3744" t="s">
        <v>8747</v>
      </c>
      <c r="B3744" t="s">
        <v>66</v>
      </c>
      <c r="C3744" t="s">
        <v>4623</v>
      </c>
      <c r="D3744" t="s">
        <v>4622</v>
      </c>
      <c r="E3744" s="2">
        <v>44314</v>
      </c>
      <c r="F3744">
        <v>2021</v>
      </c>
      <c r="G3744" t="s">
        <v>104</v>
      </c>
      <c r="H3744" t="s">
        <v>8754</v>
      </c>
      <c r="I3744" s="40" t="s">
        <v>12394</v>
      </c>
      <c r="J3744" s="40">
        <v>0.45</v>
      </c>
      <c r="K3744" t="s">
        <v>1345</v>
      </c>
      <c r="L3744" t="s">
        <v>4267</v>
      </c>
      <c r="M3744" t="s">
        <v>24</v>
      </c>
      <c r="N3744">
        <v>0.45</v>
      </c>
      <c r="O3744">
        <v>0.45</v>
      </c>
      <c r="P3744">
        <v>0</v>
      </c>
      <c r="Q3744">
        <v>0</v>
      </c>
      <c r="R3744" s="51">
        <f>Table71417[[#This Row],[Climate finance ($ million)]]/Table71417[[#This Row],[Total commitment ($ million)]]</f>
        <v>1</v>
      </c>
      <c r="S3744" s="41" t="s">
        <v>12434</v>
      </c>
      <c r="T3744" s="1" t="s">
        <v>8800</v>
      </c>
    </row>
    <row r="3745" spans="1:20" x14ac:dyDescent="0.25">
      <c r="A3745" t="s">
        <v>8747</v>
      </c>
      <c r="B3745" t="s">
        <v>66</v>
      </c>
      <c r="C3745" t="s">
        <v>4550</v>
      </c>
      <c r="D3745" t="s">
        <v>4549</v>
      </c>
      <c r="E3745" s="2">
        <v>44320</v>
      </c>
      <c r="F3745">
        <v>2021</v>
      </c>
      <c r="G3745" t="s">
        <v>6715</v>
      </c>
      <c r="H3745" t="s">
        <v>8754</v>
      </c>
      <c r="I3745" s="40" t="s">
        <v>12395</v>
      </c>
      <c r="J3745" s="40">
        <v>0.5</v>
      </c>
      <c r="K3745" t="s">
        <v>4267</v>
      </c>
      <c r="L3745" t="s">
        <v>1346</v>
      </c>
      <c r="M3745" t="s">
        <v>25</v>
      </c>
      <c r="N3745">
        <v>0.5</v>
      </c>
      <c r="O3745">
        <v>0</v>
      </c>
      <c r="P3745">
        <v>0.5</v>
      </c>
      <c r="Q3745">
        <v>0</v>
      </c>
      <c r="R3745" s="51">
        <f>Table71417[[#This Row],[Climate finance ($ million)]]/Table71417[[#This Row],[Total commitment ($ million)]]</f>
        <v>1</v>
      </c>
      <c r="S3745" s="41" t="s">
        <v>12435</v>
      </c>
      <c r="T3745" s="1" t="s">
        <v>8800</v>
      </c>
    </row>
    <row r="3746" spans="1:20" x14ac:dyDescent="0.25">
      <c r="A3746" t="s">
        <v>8747</v>
      </c>
      <c r="B3746" t="s">
        <v>66</v>
      </c>
      <c r="C3746" t="s">
        <v>4417</v>
      </c>
      <c r="D3746" t="s">
        <v>4416</v>
      </c>
      <c r="E3746" s="2">
        <v>44321</v>
      </c>
      <c r="F3746">
        <v>2021</v>
      </c>
      <c r="G3746" t="s">
        <v>6532</v>
      </c>
      <c r="H3746" t="s">
        <v>93</v>
      </c>
      <c r="I3746" s="40" t="s">
        <v>12396</v>
      </c>
      <c r="J3746" s="40">
        <v>250</v>
      </c>
      <c r="K3746" t="s">
        <v>1345</v>
      </c>
      <c r="L3746" t="s">
        <v>1365</v>
      </c>
      <c r="M3746" t="s">
        <v>72</v>
      </c>
      <c r="N3746">
        <v>45.45</v>
      </c>
      <c r="O3746">
        <v>0</v>
      </c>
      <c r="P3746">
        <v>0</v>
      </c>
      <c r="Q3746">
        <v>45.45</v>
      </c>
      <c r="R3746" s="51">
        <f>Table71417[[#This Row],[Climate finance ($ million)]]/Table71417[[#This Row],[Total commitment ($ million)]]</f>
        <v>0.18180000000000002</v>
      </c>
      <c r="S3746" s="41" t="s">
        <v>12436</v>
      </c>
      <c r="T3746" s="1" t="s">
        <v>8800</v>
      </c>
    </row>
    <row r="3747" spans="1:20" x14ac:dyDescent="0.25">
      <c r="A3747" t="s">
        <v>8747</v>
      </c>
      <c r="B3747" t="s">
        <v>66</v>
      </c>
      <c r="C3747" t="s">
        <v>4542</v>
      </c>
      <c r="D3747" t="s">
        <v>4541</v>
      </c>
      <c r="E3747" s="2">
        <v>44328</v>
      </c>
      <c r="F3747">
        <v>2021</v>
      </c>
      <c r="G3747" t="s">
        <v>6715</v>
      </c>
      <c r="H3747" t="s">
        <v>8754</v>
      </c>
      <c r="I3747" s="40" t="s">
        <v>12401</v>
      </c>
      <c r="J3747" s="40">
        <v>0.2</v>
      </c>
      <c r="K3747" t="s">
        <v>1321</v>
      </c>
      <c r="L3747" t="s">
        <v>4267</v>
      </c>
      <c r="M3747" t="s">
        <v>24</v>
      </c>
      <c r="N3747">
        <v>0.2</v>
      </c>
      <c r="O3747">
        <v>0.2</v>
      </c>
      <c r="P3747">
        <v>0</v>
      </c>
      <c r="Q3747">
        <v>0</v>
      </c>
      <c r="R3747" s="51">
        <f>Table71417[[#This Row],[Climate finance ($ million)]]/Table71417[[#This Row],[Total commitment ($ million)]]</f>
        <v>1</v>
      </c>
      <c r="S3747" s="41" t="s">
        <v>12437</v>
      </c>
      <c r="T3747" s="1" t="s">
        <v>8800</v>
      </c>
    </row>
    <row r="3748" spans="1:20" x14ac:dyDescent="0.25">
      <c r="A3748" t="s">
        <v>8747</v>
      </c>
      <c r="B3748" t="s">
        <v>66</v>
      </c>
      <c r="C3748" t="s">
        <v>4548</v>
      </c>
      <c r="D3748" t="s">
        <v>4547</v>
      </c>
      <c r="E3748" s="2">
        <v>44335</v>
      </c>
      <c r="F3748">
        <v>2021</v>
      </c>
      <c r="G3748" t="s">
        <v>6715</v>
      </c>
      <c r="H3748" t="s">
        <v>8754</v>
      </c>
      <c r="I3748" s="40" t="s">
        <v>12397</v>
      </c>
      <c r="J3748" s="40">
        <v>0.5</v>
      </c>
      <c r="K3748" t="s">
        <v>1345</v>
      </c>
      <c r="L3748" t="s">
        <v>1365</v>
      </c>
      <c r="M3748" t="s">
        <v>72</v>
      </c>
      <c r="N3748">
        <v>0.2</v>
      </c>
      <c r="O3748">
        <v>0</v>
      </c>
      <c r="P3748">
        <v>0</v>
      </c>
      <c r="Q3748">
        <v>0.2</v>
      </c>
      <c r="R3748" s="51">
        <f>Table71417[[#This Row],[Climate finance ($ million)]]/Table71417[[#This Row],[Total commitment ($ million)]]</f>
        <v>0.4</v>
      </c>
      <c r="S3748" s="41" t="s">
        <v>12438</v>
      </c>
      <c r="T3748" s="1" t="s">
        <v>8800</v>
      </c>
    </row>
    <row r="3749" spans="1:20" x14ac:dyDescent="0.25">
      <c r="A3749" t="s">
        <v>8747</v>
      </c>
      <c r="B3749" t="s">
        <v>66</v>
      </c>
      <c r="C3749" t="s">
        <v>4625</v>
      </c>
      <c r="D3749" t="s">
        <v>4624</v>
      </c>
      <c r="E3749" s="2">
        <v>44340</v>
      </c>
      <c r="F3749">
        <v>2021</v>
      </c>
      <c r="G3749" t="s">
        <v>104</v>
      </c>
      <c r="H3749" t="s">
        <v>8754</v>
      </c>
      <c r="I3749" s="40" t="s">
        <v>12395</v>
      </c>
      <c r="J3749" s="40">
        <v>0.5</v>
      </c>
      <c r="K3749" t="s">
        <v>1345</v>
      </c>
      <c r="L3749" t="s">
        <v>4267</v>
      </c>
      <c r="M3749" t="s">
        <v>24</v>
      </c>
      <c r="N3749">
        <v>0.5</v>
      </c>
      <c r="O3749">
        <v>0.5</v>
      </c>
      <c r="P3749">
        <v>0</v>
      </c>
      <c r="Q3749">
        <v>0</v>
      </c>
      <c r="R3749" s="51">
        <f>Table71417[[#This Row],[Climate finance ($ million)]]/Table71417[[#This Row],[Total commitment ($ million)]]</f>
        <v>1</v>
      </c>
      <c r="S3749" s="41" t="s">
        <v>12439</v>
      </c>
      <c r="T3749" s="1" t="s">
        <v>8800</v>
      </c>
    </row>
    <row r="3750" spans="1:20" x14ac:dyDescent="0.25">
      <c r="A3750" t="s">
        <v>8747</v>
      </c>
      <c r="B3750" t="s">
        <v>66</v>
      </c>
      <c r="C3750" t="s">
        <v>4376</v>
      </c>
      <c r="D3750" t="s">
        <v>4375</v>
      </c>
      <c r="E3750" s="2">
        <v>44341</v>
      </c>
      <c r="F3750">
        <v>2021</v>
      </c>
      <c r="G3750" t="s">
        <v>6914</v>
      </c>
      <c r="H3750" t="s">
        <v>8757</v>
      </c>
      <c r="I3750" s="40" t="s">
        <v>12397</v>
      </c>
      <c r="J3750" s="40">
        <v>2.96</v>
      </c>
      <c r="K3750" t="s">
        <v>1321</v>
      </c>
      <c r="L3750" t="s">
        <v>1320</v>
      </c>
      <c r="M3750" t="s">
        <v>72</v>
      </c>
      <c r="N3750">
        <v>2.5</v>
      </c>
      <c r="O3750">
        <v>0</v>
      </c>
      <c r="P3750">
        <v>0</v>
      </c>
      <c r="Q3750">
        <v>2.5</v>
      </c>
      <c r="R3750" s="51">
        <f>Table71417[[#This Row],[Climate finance ($ million)]]/Table71417[[#This Row],[Total commitment ($ million)]]</f>
        <v>0.84459459459459463</v>
      </c>
      <c r="S3750" s="41" t="s">
        <v>12440</v>
      </c>
      <c r="T3750" s="1" t="s">
        <v>8800</v>
      </c>
    </row>
    <row r="3751" spans="1:20" x14ac:dyDescent="0.25">
      <c r="A3751" t="s">
        <v>8747</v>
      </c>
      <c r="B3751" t="s">
        <v>66</v>
      </c>
      <c r="C3751" t="s">
        <v>4295</v>
      </c>
      <c r="D3751" t="s">
        <v>4294</v>
      </c>
      <c r="E3751" s="2">
        <v>44342</v>
      </c>
      <c r="F3751">
        <v>2021</v>
      </c>
      <c r="G3751" t="s">
        <v>8748</v>
      </c>
      <c r="H3751" t="s">
        <v>93</v>
      </c>
      <c r="I3751" s="40" t="s">
        <v>12402</v>
      </c>
      <c r="J3751" s="40">
        <v>140</v>
      </c>
      <c r="K3751" t="s">
        <v>1345</v>
      </c>
      <c r="L3751" t="s">
        <v>4267</v>
      </c>
      <c r="M3751" t="s">
        <v>24</v>
      </c>
      <c r="N3751">
        <v>95.2</v>
      </c>
      <c r="O3751">
        <v>95.2</v>
      </c>
      <c r="P3751">
        <v>0</v>
      </c>
      <c r="Q3751">
        <v>0</v>
      </c>
      <c r="R3751" s="51">
        <f>Table71417[[#This Row],[Climate finance ($ million)]]/Table71417[[#This Row],[Total commitment ($ million)]]</f>
        <v>0.68</v>
      </c>
      <c r="S3751" s="41" t="s">
        <v>12441</v>
      </c>
      <c r="T3751" s="1" t="s">
        <v>8800</v>
      </c>
    </row>
    <row r="3752" spans="1:20" x14ac:dyDescent="0.25">
      <c r="A3752" t="s">
        <v>8747</v>
      </c>
      <c r="B3752" t="s">
        <v>66</v>
      </c>
      <c r="C3752" t="s">
        <v>4295</v>
      </c>
      <c r="D3752" t="s">
        <v>4294</v>
      </c>
      <c r="E3752" s="2">
        <v>44342</v>
      </c>
      <c r="F3752">
        <v>2021</v>
      </c>
      <c r="G3752" t="s">
        <v>8748</v>
      </c>
      <c r="H3752" t="s">
        <v>93</v>
      </c>
      <c r="I3752" s="40" t="s">
        <v>12402</v>
      </c>
      <c r="J3752" s="40">
        <v>140</v>
      </c>
      <c r="K3752" t="s">
        <v>1321</v>
      </c>
      <c r="L3752" t="s">
        <v>4267</v>
      </c>
      <c r="M3752" t="s">
        <v>24</v>
      </c>
      <c r="N3752">
        <v>2.8</v>
      </c>
      <c r="O3752">
        <v>2.8</v>
      </c>
      <c r="P3752">
        <v>0</v>
      </c>
      <c r="Q3752">
        <v>0</v>
      </c>
      <c r="R3752" s="51">
        <f>Table71417[[#This Row],[Climate finance ($ million)]]/Table71417[[#This Row],[Total commitment ($ million)]]</f>
        <v>0.02</v>
      </c>
      <c r="S3752" s="41" t="s">
        <v>12441</v>
      </c>
      <c r="T3752" s="1" t="s">
        <v>8800</v>
      </c>
    </row>
    <row r="3753" spans="1:20" x14ac:dyDescent="0.25">
      <c r="A3753" t="s">
        <v>8747</v>
      </c>
      <c r="B3753" t="s">
        <v>66</v>
      </c>
      <c r="C3753" t="s">
        <v>4293</v>
      </c>
      <c r="D3753" t="s">
        <v>4292</v>
      </c>
      <c r="E3753" s="2">
        <v>44343</v>
      </c>
      <c r="F3753">
        <v>2021</v>
      </c>
      <c r="G3753" t="s">
        <v>8748</v>
      </c>
      <c r="H3753" t="s">
        <v>8757</v>
      </c>
      <c r="I3753" s="40" t="s">
        <v>141</v>
      </c>
      <c r="J3753" s="40">
        <v>9.0109890000000004</v>
      </c>
      <c r="K3753" t="s">
        <v>141</v>
      </c>
      <c r="L3753" t="s">
        <v>4267</v>
      </c>
      <c r="M3753" t="s">
        <v>24</v>
      </c>
      <c r="N3753">
        <v>9.0109890000000004</v>
      </c>
      <c r="O3753">
        <v>9.0109890000000004</v>
      </c>
      <c r="P3753">
        <v>0</v>
      </c>
      <c r="Q3753">
        <v>0</v>
      </c>
      <c r="R3753" s="51">
        <f>Table71417[[#This Row],[Climate finance ($ million)]]/Table71417[[#This Row],[Total commitment ($ million)]]</f>
        <v>1</v>
      </c>
      <c r="S3753" s="41" t="s">
        <v>12442</v>
      </c>
      <c r="T3753" s="1" t="s">
        <v>8800</v>
      </c>
    </row>
    <row r="3754" spans="1:20" x14ac:dyDescent="0.25">
      <c r="A3754" t="s">
        <v>8747</v>
      </c>
      <c r="B3754" t="s">
        <v>66</v>
      </c>
      <c r="C3754" t="s">
        <v>4568</v>
      </c>
      <c r="D3754" t="s">
        <v>4567</v>
      </c>
      <c r="E3754" s="2">
        <v>44348</v>
      </c>
      <c r="F3754">
        <v>2021</v>
      </c>
      <c r="G3754" t="s">
        <v>6370</v>
      </c>
      <c r="H3754" t="s">
        <v>8754</v>
      </c>
      <c r="I3754" s="40" t="s">
        <v>141</v>
      </c>
      <c r="J3754" s="40">
        <v>0.3</v>
      </c>
      <c r="K3754" t="s">
        <v>141</v>
      </c>
      <c r="L3754" t="s">
        <v>4267</v>
      </c>
      <c r="M3754" t="s">
        <v>24</v>
      </c>
      <c r="N3754">
        <v>0.2</v>
      </c>
      <c r="O3754">
        <v>0.2</v>
      </c>
      <c r="P3754">
        <v>0</v>
      </c>
      <c r="Q3754">
        <v>0</v>
      </c>
      <c r="R3754" s="51">
        <f>Table71417[[#This Row],[Climate finance ($ million)]]/Table71417[[#This Row],[Total commitment ($ million)]]</f>
        <v>0.66666666666666674</v>
      </c>
      <c r="S3754" s="41" t="s">
        <v>12443</v>
      </c>
      <c r="T3754" s="1" t="s">
        <v>8800</v>
      </c>
    </row>
    <row r="3755" spans="1:20" x14ac:dyDescent="0.25">
      <c r="A3755" t="s">
        <v>8747</v>
      </c>
      <c r="B3755" t="s">
        <v>66</v>
      </c>
      <c r="C3755" t="s">
        <v>4357</v>
      </c>
      <c r="D3755" t="s">
        <v>4356</v>
      </c>
      <c r="E3755" s="2">
        <v>44349</v>
      </c>
      <c r="F3755">
        <v>2021</v>
      </c>
      <c r="G3755" t="s">
        <v>6585</v>
      </c>
      <c r="H3755" t="s">
        <v>93</v>
      </c>
      <c r="I3755" s="40" t="s">
        <v>141</v>
      </c>
      <c r="J3755" s="40">
        <v>50</v>
      </c>
      <c r="K3755" t="s">
        <v>1345</v>
      </c>
      <c r="L3755" t="s">
        <v>4267</v>
      </c>
      <c r="M3755" t="s">
        <v>24</v>
      </c>
      <c r="N3755">
        <v>31.82</v>
      </c>
      <c r="O3755">
        <v>31.82</v>
      </c>
      <c r="P3755">
        <v>0</v>
      </c>
      <c r="Q3755">
        <v>0</v>
      </c>
      <c r="R3755" s="51">
        <f>Table71417[[#This Row],[Climate finance ($ million)]]/Table71417[[#This Row],[Total commitment ($ million)]]</f>
        <v>0.63639999999999997</v>
      </c>
      <c r="S3755" s="41" t="s">
        <v>12444</v>
      </c>
      <c r="T3755" s="1" t="s">
        <v>8800</v>
      </c>
    </row>
    <row r="3756" spans="1:20" x14ac:dyDescent="0.25">
      <c r="A3756" t="s">
        <v>8747</v>
      </c>
      <c r="B3756" t="s">
        <v>66</v>
      </c>
      <c r="C3756" t="s">
        <v>4470</v>
      </c>
      <c r="D3756" t="s">
        <v>4469</v>
      </c>
      <c r="E3756" s="2">
        <v>44349</v>
      </c>
      <c r="F3756">
        <v>2021</v>
      </c>
      <c r="G3756" t="s">
        <v>6451</v>
      </c>
      <c r="H3756" t="s">
        <v>8757</v>
      </c>
      <c r="I3756" s="40" t="s">
        <v>141</v>
      </c>
      <c r="J3756" s="40">
        <v>10.053599999999999</v>
      </c>
      <c r="K3756" t="s">
        <v>1321</v>
      </c>
      <c r="L3756" t="s">
        <v>4267</v>
      </c>
      <c r="M3756" t="s">
        <v>24</v>
      </c>
      <c r="N3756">
        <v>10.053599999999999</v>
      </c>
      <c r="O3756">
        <v>10.053599999999999</v>
      </c>
      <c r="P3756">
        <v>0</v>
      </c>
      <c r="Q3756">
        <v>0</v>
      </c>
      <c r="R3756" s="51">
        <f>Table71417[[#This Row],[Climate finance ($ million)]]/Table71417[[#This Row],[Total commitment ($ million)]]</f>
        <v>1</v>
      </c>
      <c r="S3756" s="41" t="s">
        <v>12445</v>
      </c>
      <c r="T3756" s="1" t="s">
        <v>8800</v>
      </c>
    </row>
    <row r="3757" spans="1:20" x14ac:dyDescent="0.25">
      <c r="A3757" t="s">
        <v>8747</v>
      </c>
      <c r="B3757" t="s">
        <v>66</v>
      </c>
      <c r="C3757" t="s">
        <v>4470</v>
      </c>
      <c r="D3757" t="s">
        <v>4477</v>
      </c>
      <c r="E3757" s="2">
        <v>44349</v>
      </c>
      <c r="F3757">
        <v>2021</v>
      </c>
      <c r="G3757" t="s">
        <v>6451</v>
      </c>
      <c r="H3757" t="s">
        <v>8754</v>
      </c>
      <c r="I3757" s="40" t="s">
        <v>141</v>
      </c>
      <c r="J3757" s="40">
        <v>2.9264000000000001</v>
      </c>
      <c r="K3757" t="s">
        <v>1321</v>
      </c>
      <c r="L3757" t="s">
        <v>4267</v>
      </c>
      <c r="M3757" t="s">
        <v>24</v>
      </c>
      <c r="N3757">
        <v>2.9264000000000001</v>
      </c>
      <c r="O3757">
        <v>2.9264000000000001</v>
      </c>
      <c r="P3757">
        <v>0</v>
      </c>
      <c r="Q3757">
        <v>0</v>
      </c>
      <c r="R3757" s="51">
        <f>Table71417[[#This Row],[Climate finance ($ million)]]/Table71417[[#This Row],[Total commitment ($ million)]]</f>
        <v>1</v>
      </c>
      <c r="S3757" s="41" t="s">
        <v>12446</v>
      </c>
      <c r="T3757" s="1" t="s">
        <v>8800</v>
      </c>
    </row>
    <row r="3758" spans="1:20" x14ac:dyDescent="0.25">
      <c r="A3758" t="s">
        <v>8747</v>
      </c>
      <c r="B3758" t="s">
        <v>66</v>
      </c>
      <c r="C3758" t="s">
        <v>4266</v>
      </c>
      <c r="D3758" t="s">
        <v>4265</v>
      </c>
      <c r="E3758" s="2">
        <v>44356</v>
      </c>
      <c r="F3758">
        <v>2021</v>
      </c>
      <c r="G3758" t="s">
        <v>6392</v>
      </c>
      <c r="H3758" t="s">
        <v>93</v>
      </c>
      <c r="I3758" s="40" t="s">
        <v>12395</v>
      </c>
      <c r="J3758" s="40">
        <v>250</v>
      </c>
      <c r="K3758" t="s">
        <v>4267</v>
      </c>
      <c r="L3758" t="s">
        <v>1346</v>
      </c>
      <c r="M3758" t="s">
        <v>25</v>
      </c>
      <c r="N3758">
        <v>97.24</v>
      </c>
      <c r="O3758">
        <v>0</v>
      </c>
      <c r="P3758">
        <v>97.24</v>
      </c>
      <c r="Q3758">
        <v>0</v>
      </c>
      <c r="R3758" s="51">
        <f>Table71417[[#This Row],[Climate finance ($ million)]]/Table71417[[#This Row],[Total commitment ($ million)]]</f>
        <v>0.38895999999999997</v>
      </c>
      <c r="S3758" s="41" t="s">
        <v>12447</v>
      </c>
      <c r="T3758" s="1" t="s">
        <v>8800</v>
      </c>
    </row>
    <row r="3759" spans="1:20" x14ac:dyDescent="0.25">
      <c r="A3759" t="s">
        <v>8747</v>
      </c>
      <c r="B3759" t="s">
        <v>66</v>
      </c>
      <c r="C3759" t="s">
        <v>4266</v>
      </c>
      <c r="D3759" t="s">
        <v>4265</v>
      </c>
      <c r="E3759" s="2">
        <v>44356</v>
      </c>
      <c r="F3759">
        <v>2021</v>
      </c>
      <c r="G3759" t="s">
        <v>6392</v>
      </c>
      <c r="H3759" t="s">
        <v>93</v>
      </c>
      <c r="I3759" s="40" t="s">
        <v>12395</v>
      </c>
      <c r="J3759" s="40">
        <v>250</v>
      </c>
      <c r="K3759" t="s">
        <v>1469</v>
      </c>
      <c r="L3759" t="s">
        <v>4267</v>
      </c>
      <c r="M3759" t="s">
        <v>24</v>
      </c>
      <c r="N3759">
        <v>5.64</v>
      </c>
      <c r="O3759">
        <v>5.64</v>
      </c>
      <c r="P3759">
        <v>0</v>
      </c>
      <c r="Q3759">
        <v>0</v>
      </c>
      <c r="R3759" s="51">
        <f>Table71417[[#This Row],[Climate finance ($ million)]]/Table71417[[#This Row],[Total commitment ($ million)]]</f>
        <v>2.256E-2</v>
      </c>
      <c r="S3759" s="41" t="s">
        <v>12447</v>
      </c>
      <c r="T3759" s="1" t="s">
        <v>8800</v>
      </c>
    </row>
    <row r="3760" spans="1:20" x14ac:dyDescent="0.25">
      <c r="A3760" t="s">
        <v>8747</v>
      </c>
      <c r="B3760" t="s">
        <v>66</v>
      </c>
      <c r="C3760" t="s">
        <v>4381</v>
      </c>
      <c r="D3760" t="s">
        <v>4380</v>
      </c>
      <c r="E3760" s="2">
        <v>44356</v>
      </c>
      <c r="F3760">
        <v>2021</v>
      </c>
      <c r="G3760" t="s">
        <v>6914</v>
      </c>
      <c r="H3760" t="s">
        <v>93</v>
      </c>
      <c r="I3760" s="40" t="s">
        <v>12396</v>
      </c>
      <c r="J3760" s="40">
        <v>100</v>
      </c>
      <c r="K3760" t="s">
        <v>1352</v>
      </c>
      <c r="L3760" t="s">
        <v>4267</v>
      </c>
      <c r="M3760" t="s">
        <v>24</v>
      </c>
      <c r="N3760">
        <v>47.5</v>
      </c>
      <c r="O3760">
        <v>47.5</v>
      </c>
      <c r="P3760">
        <v>0</v>
      </c>
      <c r="Q3760">
        <v>0</v>
      </c>
      <c r="R3760" s="51">
        <f>Table71417[[#This Row],[Climate finance ($ million)]]/Table71417[[#This Row],[Total commitment ($ million)]]</f>
        <v>0.47499999999999998</v>
      </c>
      <c r="S3760" s="41" t="s">
        <v>12448</v>
      </c>
      <c r="T3760" s="1" t="s">
        <v>8800</v>
      </c>
    </row>
    <row r="3761" spans="1:20" x14ac:dyDescent="0.25">
      <c r="A3761" t="s">
        <v>8747</v>
      </c>
      <c r="B3761" t="s">
        <v>66</v>
      </c>
      <c r="C3761" t="s">
        <v>4423</v>
      </c>
      <c r="D3761" t="s">
        <v>4422</v>
      </c>
      <c r="E3761" s="2">
        <v>44356</v>
      </c>
      <c r="F3761">
        <v>2021</v>
      </c>
      <c r="G3761" t="s">
        <v>8750</v>
      </c>
      <c r="H3761" t="s">
        <v>93</v>
      </c>
      <c r="I3761" s="40" t="s">
        <v>84</v>
      </c>
      <c r="J3761" s="40">
        <v>100</v>
      </c>
      <c r="K3761" t="s">
        <v>84</v>
      </c>
      <c r="L3761" t="s">
        <v>4267</v>
      </c>
      <c r="M3761" t="s">
        <v>24</v>
      </c>
      <c r="N3761">
        <v>7.580000000000001</v>
      </c>
      <c r="O3761">
        <v>7.580000000000001</v>
      </c>
      <c r="P3761">
        <v>0</v>
      </c>
      <c r="Q3761">
        <v>0</v>
      </c>
      <c r="R3761" s="51">
        <f>Table71417[[#This Row],[Climate finance ($ million)]]/Table71417[[#This Row],[Total commitment ($ million)]]</f>
        <v>7.5800000000000006E-2</v>
      </c>
      <c r="S3761" s="41" t="s">
        <v>12449</v>
      </c>
      <c r="T3761" s="1" t="s">
        <v>8800</v>
      </c>
    </row>
    <row r="3762" spans="1:20" x14ac:dyDescent="0.25">
      <c r="A3762" t="s">
        <v>8747</v>
      </c>
      <c r="B3762" t="s">
        <v>66</v>
      </c>
      <c r="C3762" t="s">
        <v>4423</v>
      </c>
      <c r="D3762" t="s">
        <v>4422</v>
      </c>
      <c r="E3762" s="2">
        <v>44356</v>
      </c>
      <c r="F3762">
        <v>2021</v>
      </c>
      <c r="G3762" t="s">
        <v>8750</v>
      </c>
      <c r="H3762" t="s">
        <v>93</v>
      </c>
      <c r="I3762" s="40" t="s">
        <v>84</v>
      </c>
      <c r="J3762" s="40">
        <v>100</v>
      </c>
      <c r="K3762" t="s">
        <v>4267</v>
      </c>
      <c r="L3762" t="s">
        <v>1347</v>
      </c>
      <c r="M3762" t="s">
        <v>25</v>
      </c>
      <c r="N3762">
        <v>42.53</v>
      </c>
      <c r="O3762">
        <v>0</v>
      </c>
      <c r="P3762">
        <v>42.53</v>
      </c>
      <c r="Q3762">
        <v>0</v>
      </c>
      <c r="R3762" s="51">
        <f>Table71417[[#This Row],[Climate finance ($ million)]]/Table71417[[#This Row],[Total commitment ($ million)]]</f>
        <v>0.42530000000000001</v>
      </c>
      <c r="S3762" s="41" t="s">
        <v>12449</v>
      </c>
      <c r="T3762" s="1" t="s">
        <v>8800</v>
      </c>
    </row>
    <row r="3763" spans="1:20" x14ac:dyDescent="0.25">
      <c r="A3763" t="s">
        <v>8747</v>
      </c>
      <c r="B3763" t="s">
        <v>66</v>
      </c>
      <c r="C3763" t="s">
        <v>4496</v>
      </c>
      <c r="D3763" t="s">
        <v>4495</v>
      </c>
      <c r="E3763" s="2">
        <v>44356</v>
      </c>
      <c r="F3763">
        <v>2021</v>
      </c>
      <c r="G3763" t="s">
        <v>7481</v>
      </c>
      <c r="H3763" t="s">
        <v>93</v>
      </c>
      <c r="I3763" s="40" t="s">
        <v>12395</v>
      </c>
      <c r="J3763" s="40">
        <v>45</v>
      </c>
      <c r="K3763" t="s">
        <v>4267</v>
      </c>
      <c r="L3763" t="s">
        <v>1365</v>
      </c>
      <c r="M3763" t="s">
        <v>25</v>
      </c>
      <c r="N3763">
        <v>15.407999999999999</v>
      </c>
      <c r="O3763">
        <v>0</v>
      </c>
      <c r="P3763">
        <v>15.407999999999999</v>
      </c>
      <c r="Q3763">
        <v>0</v>
      </c>
      <c r="R3763" s="51">
        <f>Table71417[[#This Row],[Climate finance ($ million)]]/Table71417[[#This Row],[Total commitment ($ million)]]</f>
        <v>0.34239999999999998</v>
      </c>
      <c r="S3763" s="41" t="s">
        <v>12450</v>
      </c>
      <c r="T3763" s="1" t="s">
        <v>8800</v>
      </c>
    </row>
    <row r="3764" spans="1:20" x14ac:dyDescent="0.25">
      <c r="A3764" t="s">
        <v>8747</v>
      </c>
      <c r="B3764" t="s">
        <v>66</v>
      </c>
      <c r="C3764" t="s">
        <v>4546</v>
      </c>
      <c r="D3764" t="s">
        <v>4545</v>
      </c>
      <c r="E3764" s="2">
        <v>44357</v>
      </c>
      <c r="F3764">
        <v>2021</v>
      </c>
      <c r="G3764" t="s">
        <v>6715</v>
      </c>
      <c r="H3764" t="s">
        <v>8754</v>
      </c>
      <c r="I3764" s="40" t="s">
        <v>12395</v>
      </c>
      <c r="J3764" s="40">
        <v>2.2000000000000002</v>
      </c>
      <c r="K3764" t="s">
        <v>1469</v>
      </c>
      <c r="L3764" t="s">
        <v>1346</v>
      </c>
      <c r="M3764" t="s">
        <v>72</v>
      </c>
      <c r="N3764">
        <v>2.2000000000000002</v>
      </c>
      <c r="O3764">
        <v>0</v>
      </c>
      <c r="P3764">
        <v>0</v>
      </c>
      <c r="Q3764">
        <v>2.2000000000000002</v>
      </c>
      <c r="R3764" s="51">
        <f>Table71417[[#This Row],[Climate finance ($ million)]]/Table71417[[#This Row],[Total commitment ($ million)]]</f>
        <v>1</v>
      </c>
      <c r="S3764" s="41" t="s">
        <v>12451</v>
      </c>
      <c r="T3764" s="1" t="s">
        <v>8800</v>
      </c>
    </row>
    <row r="3765" spans="1:20" x14ac:dyDescent="0.25">
      <c r="A3765" t="s">
        <v>8747</v>
      </c>
      <c r="B3765" t="s">
        <v>66</v>
      </c>
      <c r="C3765" t="s">
        <v>4433</v>
      </c>
      <c r="D3765" t="s">
        <v>4432</v>
      </c>
      <c r="E3765" s="2">
        <v>44358</v>
      </c>
      <c r="F3765">
        <v>2021</v>
      </c>
      <c r="G3765" t="s">
        <v>8750</v>
      </c>
      <c r="H3765" t="s">
        <v>8754</v>
      </c>
      <c r="I3765" s="40" t="s">
        <v>141</v>
      </c>
      <c r="J3765" s="40">
        <v>0.46500000000000002</v>
      </c>
      <c r="K3765" t="s">
        <v>1345</v>
      </c>
      <c r="L3765" t="s">
        <v>4267</v>
      </c>
      <c r="M3765" t="s">
        <v>24</v>
      </c>
      <c r="N3765">
        <v>0.46500000000000002</v>
      </c>
      <c r="O3765">
        <v>0.46500000000000002</v>
      </c>
      <c r="P3765">
        <v>0</v>
      </c>
      <c r="Q3765">
        <v>0</v>
      </c>
      <c r="R3765" s="51">
        <f>Table71417[[#This Row],[Climate finance ($ million)]]/Table71417[[#This Row],[Total commitment ($ million)]]</f>
        <v>1</v>
      </c>
      <c r="S3765" s="41" t="s">
        <v>12452</v>
      </c>
      <c r="T3765" s="1" t="s">
        <v>8800</v>
      </c>
    </row>
    <row r="3766" spans="1:20" x14ac:dyDescent="0.25">
      <c r="A3766" t="s">
        <v>8747</v>
      </c>
      <c r="B3766" t="s">
        <v>66</v>
      </c>
      <c r="C3766" t="s">
        <v>4437</v>
      </c>
      <c r="D3766" t="s">
        <v>4436</v>
      </c>
      <c r="E3766" s="2">
        <v>44358</v>
      </c>
      <c r="F3766">
        <v>2021</v>
      </c>
      <c r="G3766" t="s">
        <v>8750</v>
      </c>
      <c r="H3766" t="s">
        <v>8754</v>
      </c>
      <c r="I3766" s="40" t="s">
        <v>84</v>
      </c>
      <c r="J3766" s="40">
        <v>0.3</v>
      </c>
      <c r="K3766" t="s">
        <v>1345</v>
      </c>
      <c r="L3766" t="s">
        <v>4267</v>
      </c>
      <c r="M3766" t="s">
        <v>24</v>
      </c>
      <c r="N3766">
        <v>0.3</v>
      </c>
      <c r="O3766">
        <v>0.3</v>
      </c>
      <c r="P3766">
        <v>0</v>
      </c>
      <c r="Q3766">
        <v>0</v>
      </c>
      <c r="R3766" s="51">
        <f>Table71417[[#This Row],[Climate finance ($ million)]]/Table71417[[#This Row],[Total commitment ($ million)]]</f>
        <v>1</v>
      </c>
      <c r="S3766" s="41" t="s">
        <v>12453</v>
      </c>
      <c r="T3766" s="1" t="s">
        <v>8800</v>
      </c>
    </row>
    <row r="3767" spans="1:20" x14ac:dyDescent="0.25">
      <c r="A3767" t="s">
        <v>8747</v>
      </c>
      <c r="B3767" t="s">
        <v>66</v>
      </c>
      <c r="C3767" t="s">
        <v>4342</v>
      </c>
      <c r="D3767" t="s">
        <v>4341</v>
      </c>
      <c r="E3767" s="2">
        <v>44363</v>
      </c>
      <c r="F3767">
        <v>2021</v>
      </c>
      <c r="G3767" t="s">
        <v>6521</v>
      </c>
      <c r="H3767" t="s">
        <v>8754</v>
      </c>
      <c r="I3767" s="40" t="s">
        <v>12403</v>
      </c>
      <c r="J3767" s="40">
        <v>0.59299999999999997</v>
      </c>
      <c r="K3767" t="s">
        <v>1345</v>
      </c>
      <c r="L3767" t="s">
        <v>4267</v>
      </c>
      <c r="M3767" t="s">
        <v>24</v>
      </c>
      <c r="N3767">
        <v>0.34</v>
      </c>
      <c r="O3767">
        <v>0.34</v>
      </c>
      <c r="P3767">
        <v>0</v>
      </c>
      <c r="Q3767">
        <v>0</v>
      </c>
      <c r="R3767" s="51">
        <f>Table71417[[#This Row],[Climate finance ($ million)]]/Table71417[[#This Row],[Total commitment ($ million)]]</f>
        <v>0.57335581787521084</v>
      </c>
      <c r="S3767" s="41" t="s">
        <v>12454</v>
      </c>
      <c r="T3767" s="1" t="s">
        <v>8800</v>
      </c>
    </row>
    <row r="3768" spans="1:20" x14ac:dyDescent="0.25">
      <c r="A3768" t="s">
        <v>8747</v>
      </c>
      <c r="B3768" t="s">
        <v>66</v>
      </c>
      <c r="C3768" t="s">
        <v>4411</v>
      </c>
      <c r="D3768" t="s">
        <v>4410</v>
      </c>
      <c r="E3768" s="2">
        <v>44363</v>
      </c>
      <c r="F3768">
        <v>2021</v>
      </c>
      <c r="G3768" t="s">
        <v>6914</v>
      </c>
      <c r="H3768" t="s">
        <v>8754</v>
      </c>
      <c r="I3768" s="40" t="s">
        <v>12401</v>
      </c>
      <c r="J3768" s="40">
        <v>0.4</v>
      </c>
      <c r="K3768" t="s">
        <v>1345</v>
      </c>
      <c r="L3768" t="s">
        <v>4267</v>
      </c>
      <c r="M3768" t="s">
        <v>24</v>
      </c>
      <c r="N3768">
        <v>0.4</v>
      </c>
      <c r="O3768">
        <v>0.4</v>
      </c>
      <c r="P3768">
        <v>0</v>
      </c>
      <c r="Q3768">
        <v>0</v>
      </c>
      <c r="R3768" s="51">
        <f>Table71417[[#This Row],[Climate finance ($ million)]]/Table71417[[#This Row],[Total commitment ($ million)]]</f>
        <v>1</v>
      </c>
      <c r="S3768" s="41" t="s">
        <v>12455</v>
      </c>
      <c r="T3768" s="1" t="s">
        <v>8800</v>
      </c>
    </row>
    <row r="3769" spans="1:20" x14ac:dyDescent="0.25">
      <c r="A3769" t="s">
        <v>8747</v>
      </c>
      <c r="B3769" t="s">
        <v>66</v>
      </c>
      <c r="C3769" t="s">
        <v>4536</v>
      </c>
      <c r="D3769" t="s">
        <v>4535</v>
      </c>
      <c r="E3769" s="2">
        <v>44363</v>
      </c>
      <c r="F3769">
        <v>2021</v>
      </c>
      <c r="G3769" t="s">
        <v>6715</v>
      </c>
      <c r="H3769" t="s">
        <v>93</v>
      </c>
      <c r="I3769" s="40" t="s">
        <v>12402</v>
      </c>
      <c r="J3769" s="40">
        <v>140</v>
      </c>
      <c r="K3769" t="s">
        <v>1345</v>
      </c>
      <c r="L3769" t="s">
        <v>1365</v>
      </c>
      <c r="M3769" t="s">
        <v>72</v>
      </c>
      <c r="N3769">
        <v>25.62</v>
      </c>
      <c r="O3769">
        <v>0</v>
      </c>
      <c r="P3769">
        <v>0</v>
      </c>
      <c r="Q3769">
        <v>25.62</v>
      </c>
      <c r="R3769" s="51">
        <f>Table71417[[#This Row],[Climate finance ($ million)]]/Table71417[[#This Row],[Total commitment ($ million)]]</f>
        <v>0.183</v>
      </c>
      <c r="S3769" s="41" t="s">
        <v>12456</v>
      </c>
      <c r="T3769" s="1" t="s">
        <v>8800</v>
      </c>
    </row>
    <row r="3770" spans="1:20" x14ac:dyDescent="0.25">
      <c r="A3770" t="s">
        <v>8747</v>
      </c>
      <c r="B3770" t="s">
        <v>66</v>
      </c>
      <c r="C3770" t="s">
        <v>4621</v>
      </c>
      <c r="D3770" t="s">
        <v>4620</v>
      </c>
      <c r="E3770" s="2">
        <v>44363</v>
      </c>
      <c r="F3770">
        <v>2021</v>
      </c>
      <c r="G3770" t="s">
        <v>104</v>
      </c>
      <c r="H3770" t="s">
        <v>8754</v>
      </c>
      <c r="I3770" t="s">
        <v>11395</v>
      </c>
      <c r="J3770" t="s">
        <v>11395</v>
      </c>
      <c r="K3770" t="s">
        <v>4267</v>
      </c>
      <c r="L3770" t="s">
        <v>1365</v>
      </c>
      <c r="M3770" t="s">
        <v>25</v>
      </c>
      <c r="N3770">
        <v>2</v>
      </c>
      <c r="O3770">
        <v>0</v>
      </c>
      <c r="P3770">
        <v>2</v>
      </c>
      <c r="Q3770">
        <v>0</v>
      </c>
      <c r="R3770" s="38"/>
      <c r="S3770" s="54" t="s">
        <v>12416</v>
      </c>
      <c r="T3770" s="1" t="s">
        <v>8800</v>
      </c>
    </row>
    <row r="3771" spans="1:20" x14ac:dyDescent="0.25">
      <c r="A3771" t="s">
        <v>8747</v>
      </c>
      <c r="B3771" t="s">
        <v>66</v>
      </c>
      <c r="C3771" t="s">
        <v>4627</v>
      </c>
      <c r="D3771" t="s">
        <v>4626</v>
      </c>
      <c r="E3771" s="2">
        <v>44363</v>
      </c>
      <c r="F3771">
        <v>2021</v>
      </c>
      <c r="G3771" t="s">
        <v>104</v>
      </c>
      <c r="H3771" t="s">
        <v>8754</v>
      </c>
      <c r="I3771" s="40" t="s">
        <v>84</v>
      </c>
      <c r="J3771" s="40">
        <v>0.38</v>
      </c>
      <c r="K3771" t="s">
        <v>1345</v>
      </c>
      <c r="L3771" t="s">
        <v>4267</v>
      </c>
      <c r="M3771" t="s">
        <v>24</v>
      </c>
      <c r="N3771">
        <v>0.38</v>
      </c>
      <c r="O3771">
        <v>0.38</v>
      </c>
      <c r="P3771">
        <v>0</v>
      </c>
      <c r="Q3771">
        <v>0</v>
      </c>
      <c r="R3771" s="51">
        <f>Table71417[[#This Row],[Climate finance ($ million)]]/Table71417[[#This Row],[Total commitment ($ million)]]</f>
        <v>1</v>
      </c>
      <c r="S3771" s="41" t="s">
        <v>12457</v>
      </c>
      <c r="T3771" s="1" t="s">
        <v>8800</v>
      </c>
    </row>
    <row r="3772" spans="1:20" x14ac:dyDescent="0.25">
      <c r="A3772" t="s">
        <v>8747</v>
      </c>
      <c r="B3772" t="s">
        <v>66</v>
      </c>
      <c r="C3772" t="s">
        <v>4709</v>
      </c>
      <c r="D3772" t="s">
        <v>4708</v>
      </c>
      <c r="E3772" s="2">
        <v>44363</v>
      </c>
      <c r="F3772">
        <v>2021</v>
      </c>
      <c r="G3772" t="s">
        <v>8752</v>
      </c>
      <c r="H3772" t="s">
        <v>8754</v>
      </c>
      <c r="I3772" s="40" t="s">
        <v>12401</v>
      </c>
      <c r="J3772" s="40">
        <v>0.1</v>
      </c>
      <c r="K3772" t="s">
        <v>1345</v>
      </c>
      <c r="L3772" t="s">
        <v>4267</v>
      </c>
      <c r="M3772" t="s">
        <v>24</v>
      </c>
      <c r="N3772">
        <v>0.1</v>
      </c>
      <c r="O3772">
        <v>0.1</v>
      </c>
      <c r="P3772">
        <v>0</v>
      </c>
      <c r="Q3772">
        <v>0</v>
      </c>
      <c r="R3772" s="51">
        <f>Table71417[[#This Row],[Climate finance ($ million)]]/Table71417[[#This Row],[Total commitment ($ million)]]</f>
        <v>1</v>
      </c>
      <c r="S3772" s="41" t="s">
        <v>12458</v>
      </c>
      <c r="T3772" s="1" t="s">
        <v>8800</v>
      </c>
    </row>
    <row r="3773" spans="1:20" x14ac:dyDescent="0.25">
      <c r="A3773" t="s">
        <v>8747</v>
      </c>
      <c r="B3773" t="s">
        <v>66</v>
      </c>
      <c r="C3773" t="s">
        <v>4389</v>
      </c>
      <c r="D3773" t="s">
        <v>4388</v>
      </c>
      <c r="E3773" s="2">
        <v>44369</v>
      </c>
      <c r="F3773">
        <v>2021</v>
      </c>
      <c r="G3773" t="s">
        <v>6914</v>
      </c>
      <c r="H3773" t="s">
        <v>93</v>
      </c>
      <c r="I3773" s="40" t="s">
        <v>84</v>
      </c>
      <c r="J3773" s="40">
        <v>15</v>
      </c>
      <c r="K3773" t="s">
        <v>1345</v>
      </c>
      <c r="L3773" t="s">
        <v>1365</v>
      </c>
      <c r="M3773" t="s">
        <v>72</v>
      </c>
      <c r="N3773">
        <v>0.88500000000000001</v>
      </c>
      <c r="O3773">
        <v>0</v>
      </c>
      <c r="P3773">
        <v>0</v>
      </c>
      <c r="Q3773">
        <v>0.88500000000000001</v>
      </c>
      <c r="R3773" s="51">
        <f>Table71417[[#This Row],[Climate finance ($ million)]]/Table71417[[#This Row],[Total commitment ($ million)]]</f>
        <v>5.9000000000000004E-2</v>
      </c>
      <c r="S3773" s="41" t="s">
        <v>12459</v>
      </c>
      <c r="T3773" s="1" t="s">
        <v>8800</v>
      </c>
    </row>
    <row r="3774" spans="1:20" x14ac:dyDescent="0.25">
      <c r="A3774" t="s">
        <v>8747</v>
      </c>
      <c r="B3774" t="s">
        <v>66</v>
      </c>
      <c r="C3774" t="s">
        <v>4389</v>
      </c>
      <c r="D3774" t="s">
        <v>4388</v>
      </c>
      <c r="E3774" s="2">
        <v>44369</v>
      </c>
      <c r="F3774">
        <v>2021</v>
      </c>
      <c r="G3774" t="s">
        <v>6914</v>
      </c>
      <c r="H3774" t="s">
        <v>93</v>
      </c>
      <c r="I3774" s="40" t="s">
        <v>84</v>
      </c>
      <c r="J3774" s="40">
        <v>15</v>
      </c>
      <c r="K3774" t="s">
        <v>1345</v>
      </c>
      <c r="L3774" t="s">
        <v>4267</v>
      </c>
      <c r="M3774" t="s">
        <v>24</v>
      </c>
      <c r="N3774">
        <v>3.9494999999999996</v>
      </c>
      <c r="O3774">
        <v>3.9494999999999996</v>
      </c>
      <c r="P3774">
        <v>0</v>
      </c>
      <c r="Q3774">
        <v>0</v>
      </c>
      <c r="R3774" s="51">
        <f>Table71417[[#This Row],[Climate finance ($ million)]]/Table71417[[#This Row],[Total commitment ($ million)]]</f>
        <v>0.26329999999999998</v>
      </c>
      <c r="S3774" s="41" t="s">
        <v>12459</v>
      </c>
      <c r="T3774" s="1" t="s">
        <v>8800</v>
      </c>
    </row>
    <row r="3775" spans="1:20" x14ac:dyDescent="0.25">
      <c r="A3775" t="s">
        <v>8747</v>
      </c>
      <c r="B3775" t="s">
        <v>66</v>
      </c>
      <c r="C3775" t="s">
        <v>4527</v>
      </c>
      <c r="D3775" t="s">
        <v>4526</v>
      </c>
      <c r="E3775" s="2">
        <v>44369</v>
      </c>
      <c r="F3775">
        <v>2021</v>
      </c>
      <c r="G3775" t="s">
        <v>7797</v>
      </c>
      <c r="H3775" t="s">
        <v>8754</v>
      </c>
      <c r="I3775" s="40" t="s">
        <v>12395</v>
      </c>
      <c r="J3775" s="40">
        <v>0.33935300000000002</v>
      </c>
      <c r="K3775" t="s">
        <v>4267</v>
      </c>
      <c r="L3775" t="s">
        <v>1346</v>
      </c>
      <c r="M3775" t="s">
        <v>25</v>
      </c>
      <c r="N3775">
        <v>0.33935300000000002</v>
      </c>
      <c r="O3775">
        <v>0</v>
      </c>
      <c r="P3775">
        <v>0.33935300000000002</v>
      </c>
      <c r="Q3775">
        <v>0</v>
      </c>
      <c r="R3775" s="51">
        <f>Table71417[[#This Row],[Climate finance ($ million)]]/Table71417[[#This Row],[Total commitment ($ million)]]</f>
        <v>1</v>
      </c>
      <c r="S3775" s="41" t="s">
        <v>12460</v>
      </c>
      <c r="T3775" s="1" t="s">
        <v>8800</v>
      </c>
    </row>
    <row r="3776" spans="1:20" x14ac:dyDescent="0.25">
      <c r="A3776" t="s">
        <v>8747</v>
      </c>
      <c r="B3776" t="s">
        <v>66</v>
      </c>
      <c r="C3776" t="s">
        <v>4488</v>
      </c>
      <c r="D3776" t="s">
        <v>4487</v>
      </c>
      <c r="E3776" s="2">
        <v>44370</v>
      </c>
      <c r="F3776">
        <v>2021</v>
      </c>
      <c r="G3776" t="s">
        <v>6657</v>
      </c>
      <c r="H3776" t="s">
        <v>8756</v>
      </c>
      <c r="I3776" s="40" t="s">
        <v>12394</v>
      </c>
      <c r="J3776" s="40">
        <v>70</v>
      </c>
      <c r="K3776" t="s">
        <v>4267</v>
      </c>
      <c r="L3776" t="s">
        <v>1415</v>
      </c>
      <c r="M3776" t="s">
        <v>25</v>
      </c>
      <c r="N3776">
        <v>45.654000000000003</v>
      </c>
      <c r="O3776">
        <v>0</v>
      </c>
      <c r="P3776">
        <v>45.654000000000003</v>
      </c>
      <c r="Q3776">
        <v>0</v>
      </c>
      <c r="R3776" s="51">
        <f>Table71417[[#This Row],[Climate finance ($ million)]]/Table71417[[#This Row],[Total commitment ($ million)]]</f>
        <v>0.6522</v>
      </c>
      <c r="S3776" s="41" t="s">
        <v>12461</v>
      </c>
      <c r="T3776" s="1" t="s">
        <v>8800</v>
      </c>
    </row>
    <row r="3777" spans="1:20" x14ac:dyDescent="0.25">
      <c r="A3777" t="s">
        <v>8747</v>
      </c>
      <c r="B3777" t="s">
        <v>66</v>
      </c>
      <c r="C3777" t="s">
        <v>4596</v>
      </c>
      <c r="D3777" t="s">
        <v>4595</v>
      </c>
      <c r="E3777" s="2">
        <v>44371</v>
      </c>
      <c r="F3777">
        <v>2021</v>
      </c>
      <c r="G3777" t="s">
        <v>104</v>
      </c>
      <c r="H3777" t="s">
        <v>8754</v>
      </c>
      <c r="I3777" s="40" t="s">
        <v>12395</v>
      </c>
      <c r="J3777" s="40">
        <v>1</v>
      </c>
      <c r="K3777" t="s">
        <v>1469</v>
      </c>
      <c r="L3777" t="s">
        <v>1346</v>
      </c>
      <c r="M3777" t="s">
        <v>72</v>
      </c>
      <c r="N3777">
        <v>0.5</v>
      </c>
      <c r="O3777">
        <v>0</v>
      </c>
      <c r="P3777">
        <v>0</v>
      </c>
      <c r="Q3777">
        <v>0.5</v>
      </c>
      <c r="R3777" s="51">
        <f>Table71417[[#This Row],[Climate finance ($ million)]]/Table71417[[#This Row],[Total commitment ($ million)]]</f>
        <v>0.5</v>
      </c>
      <c r="S3777" s="41" t="s">
        <v>12462</v>
      </c>
      <c r="T3777" s="1" t="s">
        <v>8800</v>
      </c>
    </row>
    <row r="3778" spans="1:20" x14ac:dyDescent="0.25">
      <c r="A3778" t="s">
        <v>8747</v>
      </c>
      <c r="B3778" t="s">
        <v>66</v>
      </c>
      <c r="C3778" t="s">
        <v>4344</v>
      </c>
      <c r="D3778" t="s">
        <v>4343</v>
      </c>
      <c r="E3778" s="2">
        <v>44375</v>
      </c>
      <c r="F3778">
        <v>2021</v>
      </c>
      <c r="G3778" t="s">
        <v>6521</v>
      </c>
      <c r="H3778" t="s">
        <v>8754</v>
      </c>
      <c r="I3778" s="40" t="s">
        <v>84</v>
      </c>
      <c r="J3778" s="40">
        <v>0.8</v>
      </c>
      <c r="K3778" t="s">
        <v>1345</v>
      </c>
      <c r="L3778" t="s">
        <v>4267</v>
      </c>
      <c r="M3778" t="s">
        <v>24</v>
      </c>
      <c r="N3778">
        <v>0.8</v>
      </c>
      <c r="O3778">
        <v>0.8</v>
      </c>
      <c r="P3778">
        <v>0</v>
      </c>
      <c r="Q3778">
        <v>0</v>
      </c>
      <c r="R3778" s="51">
        <f>Table71417[[#This Row],[Climate finance ($ million)]]/Table71417[[#This Row],[Total commitment ($ million)]]</f>
        <v>1</v>
      </c>
      <c r="S3778" s="41" t="s">
        <v>12463</v>
      </c>
      <c r="T3778" s="1" t="s">
        <v>8800</v>
      </c>
    </row>
    <row r="3779" spans="1:20" x14ac:dyDescent="0.25">
      <c r="A3779" t="s">
        <v>8747</v>
      </c>
      <c r="B3779" t="s">
        <v>66</v>
      </c>
      <c r="C3779" t="s">
        <v>4608</v>
      </c>
      <c r="D3779" t="s">
        <v>4607</v>
      </c>
      <c r="E3779" s="2">
        <v>44375</v>
      </c>
      <c r="F3779">
        <v>2021</v>
      </c>
      <c r="G3779" t="s">
        <v>104</v>
      </c>
      <c r="H3779" t="s">
        <v>8754</v>
      </c>
      <c r="I3779" s="40" t="s">
        <v>12401</v>
      </c>
      <c r="J3779" s="40">
        <v>0.48</v>
      </c>
      <c r="K3779" t="s">
        <v>4267</v>
      </c>
      <c r="L3779" t="s">
        <v>1380</v>
      </c>
      <c r="M3779" t="s">
        <v>25</v>
      </c>
      <c r="N3779">
        <v>0.48</v>
      </c>
      <c r="O3779">
        <v>0</v>
      </c>
      <c r="P3779">
        <v>0.48</v>
      </c>
      <c r="Q3779">
        <v>0</v>
      </c>
      <c r="R3779" s="51">
        <f>Table71417[[#This Row],[Climate finance ($ million)]]/Table71417[[#This Row],[Total commitment ($ million)]]</f>
        <v>1</v>
      </c>
      <c r="S3779" s="41" t="s">
        <v>12464</v>
      </c>
      <c r="T3779" s="1" t="s">
        <v>8800</v>
      </c>
    </row>
    <row r="3780" spans="1:20" x14ac:dyDescent="0.25">
      <c r="A3780" t="s">
        <v>8747</v>
      </c>
      <c r="B3780" t="s">
        <v>66</v>
      </c>
      <c r="C3780" t="s">
        <v>4651</v>
      </c>
      <c r="D3780" t="s">
        <v>4650</v>
      </c>
      <c r="E3780" s="2">
        <v>44375</v>
      </c>
      <c r="F3780">
        <v>2021</v>
      </c>
      <c r="G3780" t="s">
        <v>104</v>
      </c>
      <c r="H3780" t="s">
        <v>8754</v>
      </c>
      <c r="I3780" s="40" t="s">
        <v>12401</v>
      </c>
      <c r="J3780" s="40">
        <v>0.3</v>
      </c>
      <c r="K3780" t="s">
        <v>1345</v>
      </c>
      <c r="L3780" t="s">
        <v>1365</v>
      </c>
      <c r="M3780" t="s">
        <v>72</v>
      </c>
      <c r="N3780">
        <v>0.3</v>
      </c>
      <c r="O3780">
        <v>0</v>
      </c>
      <c r="P3780">
        <v>0</v>
      </c>
      <c r="Q3780">
        <v>0.3</v>
      </c>
      <c r="R3780" s="51">
        <f>Table71417[[#This Row],[Climate finance ($ million)]]/Table71417[[#This Row],[Total commitment ($ million)]]</f>
        <v>1</v>
      </c>
      <c r="S3780" s="41" t="s">
        <v>12465</v>
      </c>
      <c r="T3780" s="1" t="s">
        <v>8800</v>
      </c>
    </row>
    <row r="3781" spans="1:20" x14ac:dyDescent="0.25">
      <c r="A3781" t="s">
        <v>8747</v>
      </c>
      <c r="B3781" t="s">
        <v>66</v>
      </c>
      <c r="C3781" t="s">
        <v>4269</v>
      </c>
      <c r="D3781" t="s">
        <v>4268</v>
      </c>
      <c r="E3781" s="2">
        <v>44377</v>
      </c>
      <c r="F3781">
        <v>2021</v>
      </c>
      <c r="G3781" t="s">
        <v>6392</v>
      </c>
      <c r="H3781" t="s">
        <v>93</v>
      </c>
      <c r="I3781" s="40" t="s">
        <v>12400</v>
      </c>
      <c r="J3781" s="40">
        <v>287.5</v>
      </c>
      <c r="K3781" t="s">
        <v>1336</v>
      </c>
      <c r="L3781" t="s">
        <v>1365</v>
      </c>
      <c r="M3781" t="s">
        <v>72</v>
      </c>
      <c r="N3781">
        <v>21.16</v>
      </c>
      <c r="O3781">
        <v>0</v>
      </c>
      <c r="P3781">
        <v>0</v>
      </c>
      <c r="Q3781">
        <v>21.16</v>
      </c>
      <c r="R3781" s="51">
        <f>Table71417[[#This Row],[Climate finance ($ million)]]/Table71417[[#This Row],[Total commitment ($ million)]]</f>
        <v>7.3599999999999999E-2</v>
      </c>
      <c r="S3781" s="41" t="s">
        <v>12466</v>
      </c>
      <c r="T3781" s="1" t="s">
        <v>8800</v>
      </c>
    </row>
    <row r="3782" spans="1:20" x14ac:dyDescent="0.25">
      <c r="A3782" t="s">
        <v>8747</v>
      </c>
      <c r="B3782" t="s">
        <v>66</v>
      </c>
      <c r="C3782" t="s">
        <v>4269</v>
      </c>
      <c r="D3782" t="s">
        <v>4268</v>
      </c>
      <c r="E3782" s="2">
        <v>44377</v>
      </c>
      <c r="F3782">
        <v>2021</v>
      </c>
      <c r="G3782" t="s">
        <v>6392</v>
      </c>
      <c r="H3782" t="s">
        <v>93</v>
      </c>
      <c r="I3782" s="40" t="s">
        <v>12400</v>
      </c>
      <c r="J3782" s="40">
        <v>287.5</v>
      </c>
      <c r="K3782" t="s">
        <v>1327</v>
      </c>
      <c r="L3782" t="s">
        <v>4267</v>
      </c>
      <c r="M3782" t="s">
        <v>24</v>
      </c>
      <c r="N3782">
        <v>10.465</v>
      </c>
      <c r="O3782">
        <v>10.465</v>
      </c>
      <c r="P3782">
        <v>0</v>
      </c>
      <c r="Q3782">
        <v>0</v>
      </c>
      <c r="R3782" s="51">
        <f>Table71417[[#This Row],[Climate finance ($ million)]]/Table71417[[#This Row],[Total commitment ($ million)]]</f>
        <v>3.6400000000000002E-2</v>
      </c>
      <c r="S3782" s="41" t="s">
        <v>12466</v>
      </c>
      <c r="T3782" s="1" t="s">
        <v>8800</v>
      </c>
    </row>
    <row r="3783" spans="1:20" x14ac:dyDescent="0.25">
      <c r="A3783" t="s">
        <v>8747</v>
      </c>
      <c r="B3783" t="s">
        <v>66</v>
      </c>
      <c r="C3783" t="s">
        <v>3658</v>
      </c>
      <c r="D3783" t="s">
        <v>4296</v>
      </c>
      <c r="E3783" s="2">
        <v>44377</v>
      </c>
      <c r="F3783">
        <v>2021</v>
      </c>
      <c r="G3783" t="s">
        <v>8748</v>
      </c>
      <c r="H3783" t="s">
        <v>93</v>
      </c>
      <c r="I3783" s="40" t="s">
        <v>361</v>
      </c>
      <c r="J3783" s="40">
        <v>40</v>
      </c>
      <c r="K3783" t="s">
        <v>141</v>
      </c>
      <c r="L3783" t="s">
        <v>1415</v>
      </c>
      <c r="M3783" t="s">
        <v>72</v>
      </c>
      <c r="N3783">
        <v>17.788</v>
      </c>
      <c r="O3783">
        <v>0</v>
      </c>
      <c r="P3783">
        <v>0</v>
      </c>
      <c r="Q3783">
        <v>17.788</v>
      </c>
      <c r="R3783" s="51">
        <f>Table71417[[#This Row],[Climate finance ($ million)]]/Table71417[[#This Row],[Total commitment ($ million)]]</f>
        <v>0.44469999999999998</v>
      </c>
      <c r="S3783" s="41" t="s">
        <v>12467</v>
      </c>
      <c r="T3783" s="1" t="s">
        <v>8800</v>
      </c>
    </row>
    <row r="3784" spans="1:20" x14ac:dyDescent="0.25">
      <c r="A3784" t="s">
        <v>8747</v>
      </c>
      <c r="B3784" t="s">
        <v>66</v>
      </c>
      <c r="C3784" t="s">
        <v>4429</v>
      </c>
      <c r="D3784" t="s">
        <v>4428</v>
      </c>
      <c r="E3784" s="2">
        <v>44384</v>
      </c>
      <c r="F3784">
        <v>2021</v>
      </c>
      <c r="G3784" t="s">
        <v>8750</v>
      </c>
      <c r="H3784" t="s">
        <v>93</v>
      </c>
      <c r="I3784" s="40" t="s">
        <v>12400</v>
      </c>
      <c r="J3784" s="40">
        <v>115</v>
      </c>
      <c r="K3784" t="s">
        <v>1327</v>
      </c>
      <c r="L3784" t="s">
        <v>4267</v>
      </c>
      <c r="M3784" t="s">
        <v>24</v>
      </c>
      <c r="N3784">
        <v>80.706999999999994</v>
      </c>
      <c r="O3784">
        <v>80.706999999999994</v>
      </c>
      <c r="P3784">
        <v>0</v>
      </c>
      <c r="Q3784">
        <v>0</v>
      </c>
      <c r="R3784" s="51">
        <f>Table71417[[#This Row],[Climate finance ($ million)]]/Table71417[[#This Row],[Total commitment ($ million)]]</f>
        <v>0.70179999999999998</v>
      </c>
      <c r="S3784" s="41" t="s">
        <v>12468</v>
      </c>
      <c r="T3784" s="1" t="s">
        <v>8800</v>
      </c>
    </row>
    <row r="3785" spans="1:20" x14ac:dyDescent="0.25">
      <c r="A3785" t="s">
        <v>8747</v>
      </c>
      <c r="B3785" t="s">
        <v>66</v>
      </c>
      <c r="C3785" t="s">
        <v>4643</v>
      </c>
      <c r="D3785" t="s">
        <v>4642</v>
      </c>
      <c r="E3785" s="2">
        <v>44384</v>
      </c>
      <c r="F3785">
        <v>2021</v>
      </c>
      <c r="G3785" t="s">
        <v>104</v>
      </c>
      <c r="H3785" t="s">
        <v>8754</v>
      </c>
      <c r="I3785" s="40" t="s">
        <v>12395</v>
      </c>
      <c r="J3785" s="40">
        <v>0.3</v>
      </c>
      <c r="K3785" t="s">
        <v>1345</v>
      </c>
      <c r="L3785" t="s">
        <v>4267</v>
      </c>
      <c r="M3785" t="s">
        <v>24</v>
      </c>
      <c r="N3785">
        <v>0.3</v>
      </c>
      <c r="O3785">
        <v>0.3</v>
      </c>
      <c r="P3785">
        <v>0</v>
      </c>
      <c r="Q3785">
        <v>0</v>
      </c>
      <c r="R3785" s="51">
        <f>Table71417[[#This Row],[Climate finance ($ million)]]/Table71417[[#This Row],[Total commitment ($ million)]]</f>
        <v>1</v>
      </c>
      <c r="S3785" s="41" t="s">
        <v>12469</v>
      </c>
      <c r="T3785" s="1" t="s">
        <v>8800</v>
      </c>
    </row>
    <row r="3786" spans="1:20" x14ac:dyDescent="0.25">
      <c r="A3786" t="s">
        <v>8747</v>
      </c>
      <c r="B3786" t="s">
        <v>66</v>
      </c>
      <c r="C3786" t="s">
        <v>4518</v>
      </c>
      <c r="D3786" t="s">
        <v>4517</v>
      </c>
      <c r="E3786" s="2">
        <v>44386</v>
      </c>
      <c r="F3786">
        <v>2021</v>
      </c>
      <c r="G3786" t="s">
        <v>6975</v>
      </c>
      <c r="H3786" t="s">
        <v>8754</v>
      </c>
      <c r="I3786" s="40" t="s">
        <v>12393</v>
      </c>
      <c r="J3786" s="40">
        <v>0.95299999999999996</v>
      </c>
      <c r="K3786" t="s">
        <v>1345</v>
      </c>
      <c r="L3786" t="s">
        <v>4267</v>
      </c>
      <c r="M3786" t="s">
        <v>24</v>
      </c>
      <c r="N3786">
        <v>0.95299999999999996</v>
      </c>
      <c r="O3786">
        <v>0.95299999999999996</v>
      </c>
      <c r="P3786">
        <v>0</v>
      </c>
      <c r="Q3786">
        <v>0</v>
      </c>
      <c r="R3786" s="51">
        <f>Table71417[[#This Row],[Climate finance ($ million)]]/Table71417[[#This Row],[Total commitment ($ million)]]</f>
        <v>1</v>
      </c>
      <c r="S3786" s="41" t="s">
        <v>12470</v>
      </c>
      <c r="T3786" s="1" t="s">
        <v>8800</v>
      </c>
    </row>
    <row r="3787" spans="1:20" x14ac:dyDescent="0.25">
      <c r="A3787" t="s">
        <v>8747</v>
      </c>
      <c r="B3787" t="s">
        <v>66</v>
      </c>
      <c r="C3787" t="s">
        <v>4612</v>
      </c>
      <c r="D3787" t="s">
        <v>4611</v>
      </c>
      <c r="E3787" s="2">
        <v>44386</v>
      </c>
      <c r="F3787">
        <v>2021</v>
      </c>
      <c r="G3787" t="s">
        <v>104</v>
      </c>
      <c r="H3787" t="s">
        <v>8754</v>
      </c>
      <c r="I3787" s="40" t="s">
        <v>12401</v>
      </c>
      <c r="J3787" s="40">
        <v>1</v>
      </c>
      <c r="K3787" t="s">
        <v>4267</v>
      </c>
      <c r="L3787" t="s">
        <v>1365</v>
      </c>
      <c r="M3787" t="s">
        <v>25</v>
      </c>
      <c r="N3787">
        <v>1</v>
      </c>
      <c r="O3787">
        <v>0</v>
      </c>
      <c r="P3787">
        <v>1</v>
      </c>
      <c r="Q3787">
        <v>0</v>
      </c>
      <c r="R3787" s="51">
        <f>Table71417[[#This Row],[Climate finance ($ million)]]/Table71417[[#This Row],[Total commitment ($ million)]]</f>
        <v>1</v>
      </c>
      <c r="S3787" s="41" t="s">
        <v>12471</v>
      </c>
      <c r="T3787" s="1" t="s">
        <v>8800</v>
      </c>
    </row>
    <row r="3788" spans="1:20" x14ac:dyDescent="0.25">
      <c r="A3788" t="s">
        <v>8747</v>
      </c>
      <c r="B3788" t="s">
        <v>66</v>
      </c>
      <c r="C3788" t="s">
        <v>4359</v>
      </c>
      <c r="D3788" t="s">
        <v>4358</v>
      </c>
      <c r="E3788" s="2">
        <v>44391</v>
      </c>
      <c r="F3788">
        <v>2021</v>
      </c>
      <c r="G3788" t="s">
        <v>6585</v>
      </c>
      <c r="H3788" t="s">
        <v>93</v>
      </c>
      <c r="I3788" s="40" t="s">
        <v>12396</v>
      </c>
      <c r="J3788" s="40">
        <v>500</v>
      </c>
      <c r="K3788" t="s">
        <v>1345</v>
      </c>
      <c r="L3788" t="s">
        <v>1365</v>
      </c>
      <c r="M3788" t="s">
        <v>72</v>
      </c>
      <c r="N3788">
        <v>31.25</v>
      </c>
      <c r="O3788">
        <v>0</v>
      </c>
      <c r="P3788">
        <v>0</v>
      </c>
      <c r="Q3788">
        <v>31.25</v>
      </c>
      <c r="R3788" s="51">
        <f>Table71417[[#This Row],[Climate finance ($ million)]]/Table71417[[#This Row],[Total commitment ($ million)]]</f>
        <v>6.25E-2</v>
      </c>
      <c r="S3788" s="41" t="s">
        <v>12472</v>
      </c>
      <c r="T3788" s="1" t="s">
        <v>8800</v>
      </c>
    </row>
    <row r="3789" spans="1:20" x14ac:dyDescent="0.25">
      <c r="A3789" t="s">
        <v>8747</v>
      </c>
      <c r="B3789" t="s">
        <v>66</v>
      </c>
      <c r="C3789" t="s">
        <v>4538</v>
      </c>
      <c r="D3789" t="s">
        <v>4537</v>
      </c>
      <c r="E3789" s="2">
        <v>44391</v>
      </c>
      <c r="F3789">
        <v>2021</v>
      </c>
      <c r="G3789" t="s">
        <v>6715</v>
      </c>
      <c r="H3789" t="s">
        <v>93</v>
      </c>
      <c r="I3789" s="40" t="s">
        <v>12396</v>
      </c>
      <c r="J3789" s="40">
        <v>92.5</v>
      </c>
      <c r="K3789" t="s">
        <v>1345</v>
      </c>
      <c r="L3789" t="s">
        <v>4267</v>
      </c>
      <c r="M3789" t="s">
        <v>24</v>
      </c>
      <c r="N3789">
        <v>6.0457999999999998</v>
      </c>
      <c r="O3789">
        <v>6.0457999999999998</v>
      </c>
      <c r="P3789">
        <v>0</v>
      </c>
      <c r="Q3789">
        <v>0</v>
      </c>
      <c r="R3789" s="51">
        <f>Table71417[[#This Row],[Climate finance ($ million)]]/Table71417[[#This Row],[Total commitment ($ million)]]</f>
        <v>6.5360000000000001E-2</v>
      </c>
      <c r="S3789" s="41" t="s">
        <v>12473</v>
      </c>
      <c r="T3789" s="1" t="s">
        <v>8800</v>
      </c>
    </row>
    <row r="3790" spans="1:20" x14ac:dyDescent="0.25">
      <c r="A3790" t="s">
        <v>8747</v>
      </c>
      <c r="B3790" t="s">
        <v>66</v>
      </c>
      <c r="C3790" t="s">
        <v>4580</v>
      </c>
      <c r="D3790" t="s">
        <v>4579</v>
      </c>
      <c r="E3790" s="2">
        <v>44393</v>
      </c>
      <c r="F3790">
        <v>2021</v>
      </c>
      <c r="G3790" t="s">
        <v>6417</v>
      </c>
      <c r="H3790" t="s">
        <v>8754</v>
      </c>
      <c r="I3790" s="40" t="s">
        <v>12397</v>
      </c>
      <c r="J3790" s="40">
        <v>0.37</v>
      </c>
      <c r="K3790" t="s">
        <v>84</v>
      </c>
      <c r="L3790" t="s">
        <v>1365</v>
      </c>
      <c r="M3790" t="s">
        <v>72</v>
      </c>
      <c r="N3790">
        <v>0.37</v>
      </c>
      <c r="O3790">
        <v>0</v>
      </c>
      <c r="P3790">
        <v>0</v>
      </c>
      <c r="Q3790">
        <v>0.37</v>
      </c>
      <c r="R3790" s="51">
        <f>Table71417[[#This Row],[Climate finance ($ million)]]/Table71417[[#This Row],[Total commitment ($ million)]]</f>
        <v>1</v>
      </c>
      <c r="S3790" s="41" t="s">
        <v>12474</v>
      </c>
      <c r="T3790" s="1" t="s">
        <v>8800</v>
      </c>
    </row>
    <row r="3791" spans="1:20" x14ac:dyDescent="0.25">
      <c r="A3791" t="s">
        <v>8747</v>
      </c>
      <c r="B3791" t="s">
        <v>66</v>
      </c>
      <c r="C3791" t="s">
        <v>4298</v>
      </c>
      <c r="D3791" t="s">
        <v>4297</v>
      </c>
      <c r="E3791" s="2">
        <v>44396</v>
      </c>
      <c r="F3791">
        <v>2021</v>
      </c>
      <c r="G3791" t="s">
        <v>8748</v>
      </c>
      <c r="H3791" t="s">
        <v>8754</v>
      </c>
      <c r="I3791" s="40" t="s">
        <v>361</v>
      </c>
      <c r="J3791" s="40">
        <v>0.3</v>
      </c>
      <c r="K3791" t="s">
        <v>4267</v>
      </c>
      <c r="L3791" t="s">
        <v>1365</v>
      </c>
      <c r="M3791" t="s">
        <v>25</v>
      </c>
      <c r="N3791">
        <v>4.8000000000000001E-2</v>
      </c>
      <c r="O3791">
        <v>0</v>
      </c>
      <c r="P3791">
        <v>4.8000000000000001E-2</v>
      </c>
      <c r="Q3791">
        <v>0</v>
      </c>
      <c r="R3791" s="51">
        <f>Table71417[[#This Row],[Climate finance ($ million)]]/Table71417[[#This Row],[Total commitment ($ million)]]</f>
        <v>0.16</v>
      </c>
      <c r="S3791" s="41" t="s">
        <v>12475</v>
      </c>
      <c r="T3791" s="1" t="s">
        <v>8800</v>
      </c>
    </row>
    <row r="3792" spans="1:20" x14ac:dyDescent="0.25">
      <c r="A3792" t="s">
        <v>8747</v>
      </c>
      <c r="B3792" t="s">
        <v>66</v>
      </c>
      <c r="C3792" t="s">
        <v>4705</v>
      </c>
      <c r="D3792" t="s">
        <v>4704</v>
      </c>
      <c r="E3792" s="2">
        <v>44396</v>
      </c>
      <c r="F3792">
        <v>2021</v>
      </c>
      <c r="G3792" t="s">
        <v>8751</v>
      </c>
      <c r="H3792" t="s">
        <v>8754</v>
      </c>
      <c r="I3792" s="40" t="s">
        <v>141</v>
      </c>
      <c r="J3792" s="40">
        <v>0.33400000000000002</v>
      </c>
      <c r="K3792" t="s">
        <v>1345</v>
      </c>
      <c r="L3792" t="s">
        <v>4267</v>
      </c>
      <c r="M3792" t="s">
        <v>24</v>
      </c>
      <c r="N3792">
        <v>0.3</v>
      </c>
      <c r="O3792">
        <v>0.3</v>
      </c>
      <c r="P3792">
        <v>0</v>
      </c>
      <c r="Q3792">
        <v>0</v>
      </c>
      <c r="R3792" s="51">
        <f>Table71417[[#This Row],[Climate finance ($ million)]]/Table71417[[#This Row],[Total commitment ($ million)]]</f>
        <v>0.89820359281437112</v>
      </c>
      <c r="S3792" s="41" t="s">
        <v>12476</v>
      </c>
      <c r="T3792" s="1" t="s">
        <v>8800</v>
      </c>
    </row>
    <row r="3793" spans="1:20" x14ac:dyDescent="0.25">
      <c r="A3793" t="s">
        <v>8747</v>
      </c>
      <c r="B3793" t="s">
        <v>66</v>
      </c>
      <c r="C3793" t="s">
        <v>4501</v>
      </c>
      <c r="D3793" t="s">
        <v>4500</v>
      </c>
      <c r="E3793" s="2">
        <v>44398</v>
      </c>
      <c r="F3793">
        <v>2021</v>
      </c>
      <c r="G3793" t="s">
        <v>7481</v>
      </c>
      <c r="H3793" t="s">
        <v>8754</v>
      </c>
      <c r="I3793" s="40" t="s">
        <v>12395</v>
      </c>
      <c r="J3793" s="40">
        <v>0.95299999999999996</v>
      </c>
      <c r="K3793" t="s">
        <v>1345</v>
      </c>
      <c r="L3793" t="s">
        <v>1365</v>
      </c>
      <c r="M3793" t="s">
        <v>72</v>
      </c>
      <c r="N3793">
        <v>0.95299999999999996</v>
      </c>
      <c r="O3793">
        <v>0</v>
      </c>
      <c r="P3793">
        <v>0</v>
      </c>
      <c r="Q3793">
        <v>0.95299999999999996</v>
      </c>
      <c r="R3793" s="51">
        <f>Table71417[[#This Row],[Climate finance ($ million)]]/Table71417[[#This Row],[Total commitment ($ million)]]</f>
        <v>1</v>
      </c>
      <c r="S3793" s="41" t="s">
        <v>12477</v>
      </c>
      <c r="T3793" s="1" t="s">
        <v>8800</v>
      </c>
    </row>
    <row r="3794" spans="1:20" x14ac:dyDescent="0.25">
      <c r="A3794" t="s">
        <v>8747</v>
      </c>
      <c r="B3794" t="s">
        <v>66</v>
      </c>
      <c r="C3794" t="s">
        <v>4552</v>
      </c>
      <c r="D3794" t="s">
        <v>4551</v>
      </c>
      <c r="E3794" s="2">
        <v>44400</v>
      </c>
      <c r="F3794">
        <v>2021</v>
      </c>
      <c r="G3794" t="s">
        <v>6715</v>
      </c>
      <c r="H3794" t="s">
        <v>8754</v>
      </c>
      <c r="I3794" s="40" t="s">
        <v>12395</v>
      </c>
      <c r="J3794" s="40">
        <v>0.5</v>
      </c>
      <c r="K3794" t="s">
        <v>4267</v>
      </c>
      <c r="L3794" t="s">
        <v>1346</v>
      </c>
      <c r="M3794" t="s">
        <v>25</v>
      </c>
      <c r="N3794">
        <v>0.5</v>
      </c>
      <c r="O3794">
        <v>0</v>
      </c>
      <c r="P3794">
        <v>0.5</v>
      </c>
      <c r="Q3794">
        <v>0</v>
      </c>
      <c r="R3794" s="51">
        <f>Table71417[[#This Row],[Climate finance ($ million)]]/Table71417[[#This Row],[Total commitment ($ million)]]</f>
        <v>1</v>
      </c>
      <c r="S3794" s="41" t="s">
        <v>12478</v>
      </c>
      <c r="T3794" s="1" t="s">
        <v>8800</v>
      </c>
    </row>
    <row r="3795" spans="1:20" x14ac:dyDescent="0.25">
      <c r="A3795" t="s">
        <v>8747</v>
      </c>
      <c r="B3795" t="s">
        <v>66</v>
      </c>
      <c r="C3795" t="s">
        <v>4354</v>
      </c>
      <c r="D3795" t="s">
        <v>4353</v>
      </c>
      <c r="E3795" s="2">
        <v>44405</v>
      </c>
      <c r="F3795">
        <v>2021</v>
      </c>
      <c r="G3795" t="s">
        <v>6585</v>
      </c>
      <c r="H3795" t="s">
        <v>8756</v>
      </c>
      <c r="I3795" s="40" t="s">
        <v>12394</v>
      </c>
      <c r="J3795" s="40">
        <v>20</v>
      </c>
      <c r="K3795" t="s">
        <v>1327</v>
      </c>
      <c r="L3795" t="s">
        <v>4267</v>
      </c>
      <c r="M3795" t="s">
        <v>24</v>
      </c>
      <c r="N3795">
        <v>10.968</v>
      </c>
      <c r="O3795">
        <v>10.968</v>
      </c>
      <c r="P3795">
        <v>0</v>
      </c>
      <c r="Q3795">
        <v>0</v>
      </c>
      <c r="R3795" s="51">
        <f>Table71417[[#This Row],[Climate finance ($ million)]]/Table71417[[#This Row],[Total commitment ($ million)]]</f>
        <v>0.5484</v>
      </c>
      <c r="S3795" s="41" t="s">
        <v>12479</v>
      </c>
      <c r="T3795" s="1" t="s">
        <v>8800</v>
      </c>
    </row>
    <row r="3796" spans="1:20" x14ac:dyDescent="0.25">
      <c r="A3796" t="s">
        <v>8747</v>
      </c>
      <c r="B3796" t="s">
        <v>66</v>
      </c>
      <c r="C3796" t="s">
        <v>4354</v>
      </c>
      <c r="D3796" t="s">
        <v>4353</v>
      </c>
      <c r="E3796" s="2">
        <v>44405</v>
      </c>
      <c r="F3796">
        <v>2021</v>
      </c>
      <c r="G3796" t="s">
        <v>6585</v>
      </c>
      <c r="H3796" t="s">
        <v>8756</v>
      </c>
      <c r="I3796" s="40" t="s">
        <v>12394</v>
      </c>
      <c r="J3796" s="40">
        <v>20</v>
      </c>
      <c r="K3796" t="s">
        <v>4267</v>
      </c>
      <c r="L3796" t="s">
        <v>4355</v>
      </c>
      <c r="M3796" t="s">
        <v>25</v>
      </c>
      <c r="N3796">
        <v>3.5979999999999999</v>
      </c>
      <c r="O3796">
        <v>0</v>
      </c>
      <c r="P3796">
        <v>3.5979999999999999</v>
      </c>
      <c r="Q3796">
        <v>0</v>
      </c>
      <c r="R3796" s="51">
        <f>Table71417[[#This Row],[Climate finance ($ million)]]/Table71417[[#This Row],[Total commitment ($ million)]]</f>
        <v>0.1799</v>
      </c>
      <c r="S3796" s="41" t="s">
        <v>12479</v>
      </c>
      <c r="T3796" s="1" t="s">
        <v>8800</v>
      </c>
    </row>
    <row r="3797" spans="1:20" x14ac:dyDescent="0.25">
      <c r="A3797" t="s">
        <v>8747</v>
      </c>
      <c r="B3797" t="s">
        <v>66</v>
      </c>
      <c r="C3797" t="s">
        <v>4354</v>
      </c>
      <c r="D3797" t="s">
        <v>4360</v>
      </c>
      <c r="E3797" s="2">
        <v>44405</v>
      </c>
      <c r="F3797">
        <v>2021</v>
      </c>
      <c r="G3797" t="s">
        <v>6585</v>
      </c>
      <c r="H3797" t="s">
        <v>93</v>
      </c>
      <c r="I3797" s="40" t="s">
        <v>12397</v>
      </c>
      <c r="J3797" s="40">
        <v>100</v>
      </c>
      <c r="K3797" t="s">
        <v>4267</v>
      </c>
      <c r="L3797" t="s">
        <v>1365</v>
      </c>
      <c r="M3797" t="s">
        <v>25</v>
      </c>
      <c r="N3797">
        <v>72.83</v>
      </c>
      <c r="O3797">
        <v>0</v>
      </c>
      <c r="P3797">
        <v>72.83</v>
      </c>
      <c r="Q3797">
        <v>0</v>
      </c>
      <c r="R3797" s="51">
        <f>Table71417[[#This Row],[Climate finance ($ million)]]/Table71417[[#This Row],[Total commitment ($ million)]]</f>
        <v>0.72829999999999995</v>
      </c>
      <c r="S3797" s="41" t="s">
        <v>12480</v>
      </c>
      <c r="T3797" s="1" t="s">
        <v>8800</v>
      </c>
    </row>
    <row r="3798" spans="1:20" x14ac:dyDescent="0.25">
      <c r="A3798" t="s">
        <v>8747</v>
      </c>
      <c r="B3798" t="s">
        <v>66</v>
      </c>
      <c r="C3798" t="s">
        <v>4425</v>
      </c>
      <c r="D3798" t="s">
        <v>4424</v>
      </c>
      <c r="E3798" s="2">
        <v>44405</v>
      </c>
      <c r="F3798">
        <v>2021</v>
      </c>
      <c r="G3798" t="s">
        <v>8750</v>
      </c>
      <c r="H3798" t="s">
        <v>93</v>
      </c>
      <c r="I3798" s="40" t="s">
        <v>12396</v>
      </c>
      <c r="J3798" s="40">
        <v>30</v>
      </c>
      <c r="K3798" t="s">
        <v>1352</v>
      </c>
      <c r="L3798" t="s">
        <v>4267</v>
      </c>
      <c r="M3798" t="s">
        <v>24</v>
      </c>
      <c r="N3798">
        <v>12.782999999999999</v>
      </c>
      <c r="O3798">
        <v>12.782999999999999</v>
      </c>
      <c r="P3798">
        <v>0</v>
      </c>
      <c r="Q3798">
        <v>0</v>
      </c>
      <c r="R3798" s="51">
        <f>Table71417[[#This Row],[Climate finance ($ million)]]/Table71417[[#This Row],[Total commitment ($ million)]]</f>
        <v>0.42609999999999998</v>
      </c>
      <c r="S3798" s="41" t="s">
        <v>12481</v>
      </c>
      <c r="T3798" s="1" t="s">
        <v>8800</v>
      </c>
    </row>
    <row r="3799" spans="1:20" x14ac:dyDescent="0.25">
      <c r="A3799" t="s">
        <v>8747</v>
      </c>
      <c r="B3799" t="s">
        <v>66</v>
      </c>
      <c r="C3799" t="s">
        <v>4564</v>
      </c>
      <c r="D3799" t="s">
        <v>4563</v>
      </c>
      <c r="E3799" s="2">
        <v>44405</v>
      </c>
      <c r="F3799">
        <v>2021</v>
      </c>
      <c r="G3799" t="s">
        <v>6370</v>
      </c>
      <c r="H3799" t="s">
        <v>93</v>
      </c>
      <c r="I3799" s="40" t="s">
        <v>12398</v>
      </c>
      <c r="J3799" s="40">
        <v>46.601559999999999</v>
      </c>
      <c r="K3799" t="s">
        <v>4267</v>
      </c>
      <c r="L3799" t="s">
        <v>1606</v>
      </c>
      <c r="M3799" t="s">
        <v>25</v>
      </c>
      <c r="N3799">
        <v>25.354399999999995</v>
      </c>
      <c r="O3799">
        <v>0</v>
      </c>
      <c r="P3799">
        <v>25.354399999999995</v>
      </c>
      <c r="Q3799">
        <v>0</v>
      </c>
      <c r="R3799" s="51">
        <f>Table71417[[#This Row],[Climate finance ($ million)]]/Table71417[[#This Row],[Total commitment ($ million)]]</f>
        <v>0.54406762348728233</v>
      </c>
      <c r="S3799" s="41" t="s">
        <v>12482</v>
      </c>
      <c r="T3799" s="1" t="s">
        <v>8800</v>
      </c>
    </row>
    <row r="3800" spans="1:20" x14ac:dyDescent="0.25">
      <c r="A3800" t="s">
        <v>8747</v>
      </c>
      <c r="B3800" t="s">
        <v>66</v>
      </c>
      <c r="C3800" t="s">
        <v>4629</v>
      </c>
      <c r="D3800" t="s">
        <v>4628</v>
      </c>
      <c r="E3800" s="2">
        <v>44405</v>
      </c>
      <c r="F3800">
        <v>2021</v>
      </c>
      <c r="G3800" t="s">
        <v>104</v>
      </c>
      <c r="H3800" t="s">
        <v>8754</v>
      </c>
      <c r="I3800" s="40" t="s">
        <v>12400</v>
      </c>
      <c r="J3800" s="40">
        <v>1</v>
      </c>
      <c r="K3800" t="s">
        <v>1345</v>
      </c>
      <c r="L3800" t="s">
        <v>1380</v>
      </c>
      <c r="M3800" t="s">
        <v>72</v>
      </c>
      <c r="N3800">
        <v>0.9</v>
      </c>
      <c r="O3800">
        <v>0</v>
      </c>
      <c r="P3800">
        <v>0</v>
      </c>
      <c r="Q3800">
        <v>0.9</v>
      </c>
      <c r="R3800" s="51">
        <f>Table71417[[#This Row],[Climate finance ($ million)]]/Table71417[[#This Row],[Total commitment ($ million)]]</f>
        <v>0.9</v>
      </c>
      <c r="S3800" s="41" t="s">
        <v>12483</v>
      </c>
      <c r="T3800" s="1" t="s">
        <v>8800</v>
      </c>
    </row>
    <row r="3801" spans="1:20" x14ac:dyDescent="0.25">
      <c r="A3801" t="s">
        <v>8747</v>
      </c>
      <c r="B3801" t="s">
        <v>66</v>
      </c>
      <c r="C3801" t="s">
        <v>4482</v>
      </c>
      <c r="D3801" t="s">
        <v>4481</v>
      </c>
      <c r="E3801" s="2">
        <v>44407</v>
      </c>
      <c r="F3801">
        <v>2021</v>
      </c>
      <c r="G3801" t="s">
        <v>7680</v>
      </c>
      <c r="H3801" t="s">
        <v>8754</v>
      </c>
      <c r="I3801" s="40" t="s">
        <v>12401</v>
      </c>
      <c r="J3801" s="40">
        <v>0.2</v>
      </c>
      <c r="K3801" t="s">
        <v>4267</v>
      </c>
      <c r="L3801" t="s">
        <v>1365</v>
      </c>
      <c r="M3801" t="s">
        <v>25</v>
      </c>
      <c r="N3801">
        <v>0.2</v>
      </c>
      <c r="O3801">
        <v>0</v>
      </c>
      <c r="P3801">
        <v>0.2</v>
      </c>
      <c r="Q3801">
        <v>0</v>
      </c>
      <c r="R3801" s="51">
        <f>Table71417[[#This Row],[Climate finance ($ million)]]/Table71417[[#This Row],[Total commitment ($ million)]]</f>
        <v>1</v>
      </c>
      <c r="S3801" s="41" t="s">
        <v>12484</v>
      </c>
      <c r="T3801" s="1" t="s">
        <v>8800</v>
      </c>
    </row>
    <row r="3802" spans="1:20" x14ac:dyDescent="0.25">
      <c r="A3802" t="s">
        <v>8747</v>
      </c>
      <c r="B3802" t="s">
        <v>66</v>
      </c>
      <c r="C3802" t="s">
        <v>4275</v>
      </c>
      <c r="D3802" t="s">
        <v>4274</v>
      </c>
      <c r="E3802" s="2">
        <v>44412</v>
      </c>
      <c r="F3802">
        <v>2021</v>
      </c>
      <c r="G3802" t="s">
        <v>6392</v>
      </c>
      <c r="H3802" t="s">
        <v>93</v>
      </c>
      <c r="I3802" s="40" t="s">
        <v>84</v>
      </c>
      <c r="J3802" s="40">
        <v>130</v>
      </c>
      <c r="K3802" t="s">
        <v>1327</v>
      </c>
      <c r="L3802" t="s">
        <v>4267</v>
      </c>
      <c r="M3802" t="s">
        <v>24</v>
      </c>
      <c r="N3802">
        <v>129.98699999999999</v>
      </c>
      <c r="O3802">
        <v>129.98699999999999</v>
      </c>
      <c r="P3802">
        <v>0</v>
      </c>
      <c r="Q3802">
        <v>0</v>
      </c>
      <c r="R3802" s="51">
        <f>Table71417[[#This Row],[Climate finance ($ million)]]/Table71417[[#This Row],[Total commitment ($ million)]]</f>
        <v>0.99990000000000001</v>
      </c>
      <c r="S3802" s="41" t="s">
        <v>12485</v>
      </c>
      <c r="T3802" s="1" t="s">
        <v>8800</v>
      </c>
    </row>
    <row r="3803" spans="1:20" x14ac:dyDescent="0.25">
      <c r="A3803" t="s">
        <v>8747</v>
      </c>
      <c r="B3803" t="s">
        <v>66</v>
      </c>
      <c r="C3803" t="s">
        <v>4306</v>
      </c>
      <c r="D3803" t="s">
        <v>4305</v>
      </c>
      <c r="E3803" s="2">
        <v>44412</v>
      </c>
      <c r="F3803">
        <v>2021</v>
      </c>
      <c r="G3803" t="s">
        <v>7137</v>
      </c>
      <c r="H3803" t="s">
        <v>93</v>
      </c>
      <c r="I3803" s="40" t="s">
        <v>12393</v>
      </c>
      <c r="J3803" s="40">
        <v>15</v>
      </c>
      <c r="K3803" t="s">
        <v>1345</v>
      </c>
      <c r="L3803" t="s">
        <v>1365</v>
      </c>
      <c r="M3803" t="s">
        <v>72</v>
      </c>
      <c r="N3803">
        <v>4.5</v>
      </c>
      <c r="O3803">
        <v>0</v>
      </c>
      <c r="P3803">
        <v>0</v>
      </c>
      <c r="Q3803">
        <v>4.5</v>
      </c>
      <c r="R3803" s="51">
        <f>Table71417[[#This Row],[Climate finance ($ million)]]/Table71417[[#This Row],[Total commitment ($ million)]]</f>
        <v>0.3</v>
      </c>
      <c r="S3803" s="41" t="s">
        <v>12486</v>
      </c>
      <c r="T3803" s="1" t="s">
        <v>8800</v>
      </c>
    </row>
    <row r="3804" spans="1:20" x14ac:dyDescent="0.25">
      <c r="A3804" t="s">
        <v>8747</v>
      </c>
      <c r="B3804" t="s">
        <v>66</v>
      </c>
      <c r="C3804" t="s">
        <v>4566</v>
      </c>
      <c r="D3804" t="s">
        <v>4565</v>
      </c>
      <c r="E3804" s="2">
        <v>44412</v>
      </c>
      <c r="F3804">
        <v>2021</v>
      </c>
      <c r="G3804" t="s">
        <v>6370</v>
      </c>
      <c r="H3804" t="s">
        <v>93</v>
      </c>
      <c r="I3804" s="40" t="s">
        <v>12402</v>
      </c>
      <c r="J3804" s="40">
        <v>150</v>
      </c>
      <c r="K3804" t="s">
        <v>1345</v>
      </c>
      <c r="L3804" t="s">
        <v>1320</v>
      </c>
      <c r="M3804" t="s">
        <v>72</v>
      </c>
      <c r="N3804">
        <v>5.55</v>
      </c>
      <c r="O3804">
        <v>0</v>
      </c>
      <c r="P3804">
        <v>0</v>
      </c>
      <c r="Q3804">
        <v>5.55</v>
      </c>
      <c r="R3804" s="51">
        <f>Table71417[[#This Row],[Climate finance ($ million)]]/Table71417[[#This Row],[Total commitment ($ million)]]</f>
        <v>3.6999999999999998E-2</v>
      </c>
      <c r="S3804" s="41" t="s">
        <v>12487</v>
      </c>
      <c r="T3804" s="1" t="s">
        <v>8800</v>
      </c>
    </row>
    <row r="3805" spans="1:20" x14ac:dyDescent="0.25">
      <c r="A3805" t="s">
        <v>8747</v>
      </c>
      <c r="B3805" t="s">
        <v>66</v>
      </c>
      <c r="C3805" t="s">
        <v>4637</v>
      </c>
      <c r="D3805" t="s">
        <v>4636</v>
      </c>
      <c r="E3805" s="2">
        <v>44412</v>
      </c>
      <c r="F3805">
        <v>2021</v>
      </c>
      <c r="G3805" t="s">
        <v>104</v>
      </c>
      <c r="H3805" t="s">
        <v>8754</v>
      </c>
      <c r="I3805" s="40" t="s">
        <v>141</v>
      </c>
      <c r="J3805" s="40">
        <v>0.12</v>
      </c>
      <c r="K3805" t="s">
        <v>141</v>
      </c>
      <c r="L3805" t="s">
        <v>4267</v>
      </c>
      <c r="M3805" t="s">
        <v>24</v>
      </c>
      <c r="N3805">
        <v>0.12</v>
      </c>
      <c r="O3805">
        <v>0.12</v>
      </c>
      <c r="P3805">
        <v>0</v>
      </c>
      <c r="Q3805">
        <v>0</v>
      </c>
      <c r="R3805" s="51">
        <f>Table71417[[#This Row],[Climate finance ($ million)]]/Table71417[[#This Row],[Total commitment ($ million)]]</f>
        <v>1</v>
      </c>
      <c r="S3805" s="41" t="s">
        <v>12488</v>
      </c>
      <c r="T3805" s="1" t="s">
        <v>8800</v>
      </c>
    </row>
    <row r="3806" spans="1:20" x14ac:dyDescent="0.25">
      <c r="A3806" t="s">
        <v>8747</v>
      </c>
      <c r="B3806" t="s">
        <v>66</v>
      </c>
      <c r="C3806" t="s">
        <v>4393</v>
      </c>
      <c r="D3806" t="s">
        <v>4392</v>
      </c>
      <c r="E3806" s="2">
        <v>44413</v>
      </c>
      <c r="F3806">
        <v>2021</v>
      </c>
      <c r="G3806" t="s">
        <v>6914</v>
      </c>
      <c r="H3806" t="s">
        <v>8754</v>
      </c>
      <c r="I3806" s="40" t="s">
        <v>12401</v>
      </c>
      <c r="J3806" s="40">
        <v>5.105607</v>
      </c>
      <c r="K3806" t="s">
        <v>1321</v>
      </c>
      <c r="L3806" t="s">
        <v>1320</v>
      </c>
      <c r="M3806" t="s">
        <v>72</v>
      </c>
      <c r="N3806">
        <v>4.82</v>
      </c>
      <c r="O3806">
        <v>0</v>
      </c>
      <c r="P3806">
        <v>0</v>
      </c>
      <c r="Q3806">
        <v>4.82</v>
      </c>
      <c r="R3806" s="51">
        <f>Table71417[[#This Row],[Climate finance ($ million)]]/Table71417[[#This Row],[Total commitment ($ million)]]</f>
        <v>0.94406012840392928</v>
      </c>
      <c r="S3806" s="41" t="s">
        <v>12489</v>
      </c>
      <c r="T3806" s="1" t="s">
        <v>8800</v>
      </c>
    </row>
    <row r="3807" spans="1:20" x14ac:dyDescent="0.25">
      <c r="A3807" t="s">
        <v>8747</v>
      </c>
      <c r="B3807" t="s">
        <v>66</v>
      </c>
      <c r="C3807" t="s">
        <v>4468</v>
      </c>
      <c r="D3807" t="s">
        <v>4467</v>
      </c>
      <c r="E3807" s="2">
        <v>44413</v>
      </c>
      <c r="F3807">
        <v>2021</v>
      </c>
      <c r="G3807" t="s">
        <v>6754</v>
      </c>
      <c r="H3807" t="s">
        <v>8754</v>
      </c>
      <c r="I3807" s="40" t="s">
        <v>12396</v>
      </c>
      <c r="J3807" s="40">
        <v>0.25</v>
      </c>
      <c r="K3807" t="s">
        <v>1345</v>
      </c>
      <c r="L3807" t="s">
        <v>1365</v>
      </c>
      <c r="M3807" t="s">
        <v>72</v>
      </c>
      <c r="N3807">
        <v>0.19</v>
      </c>
      <c r="O3807">
        <v>0</v>
      </c>
      <c r="P3807">
        <v>0</v>
      </c>
      <c r="Q3807">
        <v>0.19</v>
      </c>
      <c r="R3807" s="51">
        <f>Table71417[[#This Row],[Climate finance ($ million)]]/Table71417[[#This Row],[Total commitment ($ million)]]</f>
        <v>0.76</v>
      </c>
      <c r="S3807" s="41" t="s">
        <v>12490</v>
      </c>
      <c r="T3807" s="1" t="s">
        <v>8800</v>
      </c>
    </row>
    <row r="3808" spans="1:20" x14ac:dyDescent="0.25">
      <c r="A3808" t="s">
        <v>8747</v>
      </c>
      <c r="B3808" t="s">
        <v>66</v>
      </c>
      <c r="C3808" t="s">
        <v>4554</v>
      </c>
      <c r="D3808" t="s">
        <v>4553</v>
      </c>
      <c r="E3808" s="2">
        <v>44413</v>
      </c>
      <c r="F3808">
        <v>2021</v>
      </c>
      <c r="G3808" t="s">
        <v>6715</v>
      </c>
      <c r="H3808" t="s">
        <v>8754</v>
      </c>
      <c r="I3808" s="40" t="s">
        <v>12395</v>
      </c>
      <c r="J3808" s="40">
        <v>0.46</v>
      </c>
      <c r="K3808" t="s">
        <v>4267</v>
      </c>
      <c r="L3808" t="s">
        <v>1365</v>
      </c>
      <c r="M3808" t="s">
        <v>25</v>
      </c>
      <c r="N3808">
        <v>0.46</v>
      </c>
      <c r="O3808">
        <v>0</v>
      </c>
      <c r="P3808">
        <v>0.46</v>
      </c>
      <c r="Q3808">
        <v>0</v>
      </c>
      <c r="R3808" s="51">
        <f>Table71417[[#This Row],[Climate finance ($ million)]]/Table71417[[#This Row],[Total commitment ($ million)]]</f>
        <v>1</v>
      </c>
      <c r="S3808" s="41" t="s">
        <v>12491</v>
      </c>
      <c r="T3808" s="1" t="s">
        <v>8800</v>
      </c>
    </row>
    <row r="3809" spans="1:20" x14ac:dyDescent="0.25">
      <c r="A3809" t="s">
        <v>8747</v>
      </c>
      <c r="B3809" t="s">
        <v>66</v>
      </c>
      <c r="C3809" t="s">
        <v>4443</v>
      </c>
      <c r="D3809" t="s">
        <v>4442</v>
      </c>
      <c r="E3809" s="2">
        <v>44418</v>
      </c>
      <c r="F3809">
        <v>2021</v>
      </c>
      <c r="G3809" t="s">
        <v>8750</v>
      </c>
      <c r="H3809" t="s">
        <v>8754</v>
      </c>
      <c r="I3809" s="40" t="s">
        <v>12403</v>
      </c>
      <c r="J3809" s="40">
        <v>0.2</v>
      </c>
      <c r="K3809" t="s">
        <v>1345</v>
      </c>
      <c r="L3809" t="s">
        <v>1365</v>
      </c>
      <c r="M3809" t="s">
        <v>72</v>
      </c>
      <c r="N3809">
        <v>0.2</v>
      </c>
      <c r="O3809">
        <v>0</v>
      </c>
      <c r="P3809">
        <v>0</v>
      </c>
      <c r="Q3809">
        <v>0.2</v>
      </c>
      <c r="R3809" s="51">
        <f>Table71417[[#This Row],[Climate finance ($ million)]]/Table71417[[#This Row],[Total commitment ($ million)]]</f>
        <v>1</v>
      </c>
      <c r="S3809" s="41" t="s">
        <v>12492</v>
      </c>
      <c r="T3809" s="1" t="s">
        <v>8800</v>
      </c>
    </row>
    <row r="3810" spans="1:20" x14ac:dyDescent="0.25">
      <c r="A3810" t="s">
        <v>8747</v>
      </c>
      <c r="B3810" t="s">
        <v>66</v>
      </c>
      <c r="C3810" t="s">
        <v>4168</v>
      </c>
      <c r="D3810" t="s">
        <v>4662</v>
      </c>
      <c r="E3810" s="2">
        <v>44419</v>
      </c>
      <c r="F3810">
        <v>2021</v>
      </c>
      <c r="G3810" t="s">
        <v>104</v>
      </c>
      <c r="H3810" t="s">
        <v>8754</v>
      </c>
      <c r="I3810" s="40" t="s">
        <v>12398</v>
      </c>
      <c r="J3810" s="40">
        <v>0.6</v>
      </c>
      <c r="K3810" t="s">
        <v>1321</v>
      </c>
      <c r="L3810" t="s">
        <v>1606</v>
      </c>
      <c r="M3810" t="s">
        <v>72</v>
      </c>
      <c r="N3810">
        <v>0.2</v>
      </c>
      <c r="O3810">
        <v>0</v>
      </c>
      <c r="P3810">
        <v>0</v>
      </c>
      <c r="Q3810">
        <v>0.2</v>
      </c>
      <c r="R3810" s="51">
        <f>Table71417[[#This Row],[Climate finance ($ million)]]/Table71417[[#This Row],[Total commitment ($ million)]]</f>
        <v>0.33333333333333337</v>
      </c>
      <c r="S3810" s="41" t="s">
        <v>12493</v>
      </c>
      <c r="T3810" s="1" t="s">
        <v>8800</v>
      </c>
    </row>
    <row r="3811" spans="1:20" x14ac:dyDescent="0.25">
      <c r="A3811" t="s">
        <v>8747</v>
      </c>
      <c r="B3811" t="s">
        <v>66</v>
      </c>
      <c r="C3811" t="s">
        <v>4370</v>
      </c>
      <c r="D3811" t="s">
        <v>4369</v>
      </c>
      <c r="E3811" s="2">
        <v>44421</v>
      </c>
      <c r="F3811">
        <v>2021</v>
      </c>
      <c r="G3811" t="s">
        <v>6585</v>
      </c>
      <c r="H3811" t="s">
        <v>8754</v>
      </c>
      <c r="I3811" s="40" t="s">
        <v>12397</v>
      </c>
      <c r="J3811" s="40">
        <v>0.8</v>
      </c>
      <c r="K3811" t="s">
        <v>1345</v>
      </c>
      <c r="L3811" t="s">
        <v>1365</v>
      </c>
      <c r="M3811" t="s">
        <v>72</v>
      </c>
      <c r="N3811">
        <v>0.8</v>
      </c>
      <c r="O3811">
        <v>0</v>
      </c>
      <c r="P3811">
        <v>0</v>
      </c>
      <c r="Q3811">
        <v>0.8</v>
      </c>
      <c r="R3811" s="51">
        <f>Table71417[[#This Row],[Climate finance ($ million)]]/Table71417[[#This Row],[Total commitment ($ million)]]</f>
        <v>1</v>
      </c>
      <c r="S3811" s="41" t="s">
        <v>12494</v>
      </c>
      <c r="T3811" s="1" t="s">
        <v>8800</v>
      </c>
    </row>
    <row r="3812" spans="1:20" x14ac:dyDescent="0.25">
      <c r="A3812" t="s">
        <v>8747</v>
      </c>
      <c r="B3812" t="s">
        <v>66</v>
      </c>
      <c r="C3812" t="s">
        <v>4405</v>
      </c>
      <c r="D3812" t="s">
        <v>4404</v>
      </c>
      <c r="E3812" s="2">
        <v>44421</v>
      </c>
      <c r="F3812">
        <v>2021</v>
      </c>
      <c r="G3812" t="s">
        <v>6914</v>
      </c>
      <c r="H3812" t="s">
        <v>8754</v>
      </c>
      <c r="I3812" s="40" t="s">
        <v>12395</v>
      </c>
      <c r="J3812" s="40">
        <v>0.67249999999999999</v>
      </c>
      <c r="K3812" t="s">
        <v>1469</v>
      </c>
      <c r="L3812" t="s">
        <v>4267</v>
      </c>
      <c r="M3812" t="s">
        <v>24</v>
      </c>
      <c r="N3812">
        <v>0.3</v>
      </c>
      <c r="O3812">
        <v>0.3</v>
      </c>
      <c r="P3812">
        <v>0</v>
      </c>
      <c r="Q3812">
        <v>0</v>
      </c>
      <c r="R3812" s="51">
        <f>Table71417[[#This Row],[Climate finance ($ million)]]/Table71417[[#This Row],[Total commitment ($ million)]]</f>
        <v>0.44609665427509293</v>
      </c>
      <c r="S3812" s="41" t="s">
        <v>12495</v>
      </c>
      <c r="T3812" s="1" t="s">
        <v>8800</v>
      </c>
    </row>
    <row r="3813" spans="1:20" x14ac:dyDescent="0.25">
      <c r="A3813" t="s">
        <v>8747</v>
      </c>
      <c r="B3813" t="s">
        <v>66</v>
      </c>
      <c r="C3813" t="s">
        <v>4397</v>
      </c>
      <c r="D3813" t="s">
        <v>4396</v>
      </c>
      <c r="E3813" s="2">
        <v>44426</v>
      </c>
      <c r="F3813">
        <v>2021</v>
      </c>
      <c r="G3813" t="s">
        <v>6914</v>
      </c>
      <c r="H3813" t="s">
        <v>8754</v>
      </c>
      <c r="I3813" s="40" t="s">
        <v>141</v>
      </c>
      <c r="J3813" s="40">
        <v>0.2</v>
      </c>
      <c r="K3813" t="s">
        <v>1345</v>
      </c>
      <c r="L3813" t="s">
        <v>4267</v>
      </c>
      <c r="M3813" t="s">
        <v>24</v>
      </c>
      <c r="N3813">
        <v>0.2</v>
      </c>
      <c r="O3813">
        <v>0.2</v>
      </c>
      <c r="P3813">
        <v>0</v>
      </c>
      <c r="Q3813">
        <v>0</v>
      </c>
      <c r="R3813" s="51">
        <f>Table71417[[#This Row],[Climate finance ($ million)]]/Table71417[[#This Row],[Total commitment ($ million)]]</f>
        <v>1</v>
      </c>
      <c r="S3813" s="41" t="s">
        <v>12496</v>
      </c>
      <c r="T3813" s="1" t="s">
        <v>8800</v>
      </c>
    </row>
    <row r="3814" spans="1:20" x14ac:dyDescent="0.25">
      <c r="A3814" t="s">
        <v>8747</v>
      </c>
      <c r="B3814" t="s">
        <v>66</v>
      </c>
      <c r="C3814" t="s">
        <v>4525</v>
      </c>
      <c r="D3814" t="s">
        <v>4524</v>
      </c>
      <c r="E3814" s="2">
        <v>44426</v>
      </c>
      <c r="F3814">
        <v>2021</v>
      </c>
      <c r="G3814" t="s">
        <v>7797</v>
      </c>
      <c r="H3814" t="s">
        <v>8754</v>
      </c>
      <c r="I3814" s="40" t="s">
        <v>141</v>
      </c>
      <c r="J3814" s="40">
        <v>0.27500000000000002</v>
      </c>
      <c r="K3814" t="s">
        <v>1345</v>
      </c>
      <c r="L3814" t="s">
        <v>4267</v>
      </c>
      <c r="M3814" t="s">
        <v>24</v>
      </c>
      <c r="N3814">
        <v>0.27500000000000002</v>
      </c>
      <c r="O3814">
        <v>0.27500000000000002</v>
      </c>
      <c r="P3814">
        <v>0</v>
      </c>
      <c r="Q3814">
        <v>0</v>
      </c>
      <c r="R3814" s="51">
        <f>Table71417[[#This Row],[Climate finance ($ million)]]/Table71417[[#This Row],[Total commitment ($ million)]]</f>
        <v>1</v>
      </c>
      <c r="S3814" s="41" t="s">
        <v>12497</v>
      </c>
      <c r="T3814" s="1" t="s">
        <v>8800</v>
      </c>
    </row>
    <row r="3815" spans="1:20" x14ac:dyDescent="0.25">
      <c r="A3815" t="s">
        <v>8747</v>
      </c>
      <c r="B3815" t="s">
        <v>66</v>
      </c>
      <c r="C3815" t="s">
        <v>4672</v>
      </c>
      <c r="D3815" t="s">
        <v>4671</v>
      </c>
      <c r="E3815" s="2">
        <v>44426</v>
      </c>
      <c r="F3815">
        <v>2021</v>
      </c>
      <c r="G3815" t="s">
        <v>104</v>
      </c>
      <c r="H3815" t="s">
        <v>8754</v>
      </c>
      <c r="I3815" s="40" t="s">
        <v>12398</v>
      </c>
      <c r="J3815" s="40">
        <v>1.384298</v>
      </c>
      <c r="K3815" t="s">
        <v>4267</v>
      </c>
      <c r="L3815" t="s">
        <v>1365</v>
      </c>
      <c r="M3815" t="s">
        <v>25</v>
      </c>
      <c r="N3815">
        <v>0.40600000000000003</v>
      </c>
      <c r="O3815">
        <v>0</v>
      </c>
      <c r="P3815">
        <v>0.40600000000000003</v>
      </c>
      <c r="Q3815">
        <v>0</v>
      </c>
      <c r="R3815" s="51">
        <f>Table71417[[#This Row],[Climate finance ($ million)]]/Table71417[[#This Row],[Total commitment ($ million)]]</f>
        <v>0.29328945068186185</v>
      </c>
      <c r="S3815" s="41" t="s">
        <v>12498</v>
      </c>
      <c r="T3815" s="1" t="s">
        <v>8800</v>
      </c>
    </row>
    <row r="3816" spans="1:20" x14ac:dyDescent="0.25">
      <c r="A3816" t="s">
        <v>8747</v>
      </c>
      <c r="B3816" t="s">
        <v>66</v>
      </c>
      <c r="C3816" t="s">
        <v>4666</v>
      </c>
      <c r="D3816" t="s">
        <v>4665</v>
      </c>
      <c r="E3816" s="2">
        <v>44427</v>
      </c>
      <c r="F3816">
        <v>2021</v>
      </c>
      <c r="G3816" t="s">
        <v>104</v>
      </c>
      <c r="H3816" t="s">
        <v>8754</v>
      </c>
      <c r="I3816" s="40" t="s">
        <v>12398</v>
      </c>
      <c r="J3816" s="40">
        <v>0.66859999999999997</v>
      </c>
      <c r="K3816" t="s">
        <v>1345</v>
      </c>
      <c r="L3816" t="s">
        <v>1365</v>
      </c>
      <c r="M3816" t="s">
        <v>72</v>
      </c>
      <c r="N3816">
        <v>0.2</v>
      </c>
      <c r="O3816">
        <v>0</v>
      </c>
      <c r="P3816">
        <v>0</v>
      </c>
      <c r="Q3816">
        <v>0.2</v>
      </c>
      <c r="R3816" s="51">
        <f>Table71417[[#This Row],[Climate finance ($ million)]]/Table71417[[#This Row],[Total commitment ($ million)]]</f>
        <v>0.29913251570445709</v>
      </c>
      <c r="S3816" s="41" t="s">
        <v>12499</v>
      </c>
      <c r="T3816" s="1" t="s">
        <v>8800</v>
      </c>
    </row>
    <row r="3817" spans="1:20" x14ac:dyDescent="0.25">
      <c r="A3817" t="s">
        <v>8747</v>
      </c>
      <c r="B3817" t="s">
        <v>66</v>
      </c>
      <c r="C3817" t="s">
        <v>4413</v>
      </c>
      <c r="D3817" t="s">
        <v>4412</v>
      </c>
      <c r="E3817" s="2">
        <v>44431</v>
      </c>
      <c r="F3817">
        <v>2021</v>
      </c>
      <c r="G3817" t="s">
        <v>6914</v>
      </c>
      <c r="H3817" t="s">
        <v>8754</v>
      </c>
      <c r="I3817" s="40" t="s">
        <v>12397</v>
      </c>
      <c r="J3817" s="40">
        <v>0.2</v>
      </c>
      <c r="K3817" t="s">
        <v>1345</v>
      </c>
      <c r="L3817" t="s">
        <v>1365</v>
      </c>
      <c r="M3817" t="s">
        <v>72</v>
      </c>
      <c r="N3817">
        <v>0.2</v>
      </c>
      <c r="O3817">
        <v>0</v>
      </c>
      <c r="P3817">
        <v>0</v>
      </c>
      <c r="Q3817">
        <v>0.2</v>
      </c>
      <c r="R3817" s="51">
        <f>Table71417[[#This Row],[Climate finance ($ million)]]/Table71417[[#This Row],[Total commitment ($ million)]]</f>
        <v>1</v>
      </c>
      <c r="S3817" s="41" t="s">
        <v>12500</v>
      </c>
      <c r="T3817" s="1" t="s">
        <v>8800</v>
      </c>
    </row>
    <row r="3818" spans="1:20" x14ac:dyDescent="0.25">
      <c r="A3818" t="s">
        <v>8747</v>
      </c>
      <c r="B3818" t="s">
        <v>66</v>
      </c>
      <c r="C3818" t="s">
        <v>4466</v>
      </c>
      <c r="D3818" t="s">
        <v>4465</v>
      </c>
      <c r="E3818" s="2">
        <v>44431</v>
      </c>
      <c r="F3818">
        <v>2021</v>
      </c>
      <c r="G3818" t="s">
        <v>6754</v>
      </c>
      <c r="H3818" t="s">
        <v>8754</v>
      </c>
      <c r="I3818" s="40" t="s">
        <v>12401</v>
      </c>
      <c r="J3818" s="40">
        <v>0.3</v>
      </c>
      <c r="K3818" t="s">
        <v>4267</v>
      </c>
      <c r="L3818" t="s">
        <v>1365</v>
      </c>
      <c r="M3818" t="s">
        <v>25</v>
      </c>
      <c r="N3818">
        <v>0.3</v>
      </c>
      <c r="O3818">
        <v>0</v>
      </c>
      <c r="P3818">
        <v>0.3</v>
      </c>
      <c r="Q3818">
        <v>0</v>
      </c>
      <c r="R3818" s="51">
        <f>Table71417[[#This Row],[Climate finance ($ million)]]/Table71417[[#This Row],[Total commitment ($ million)]]</f>
        <v>1</v>
      </c>
      <c r="S3818" s="41" t="s">
        <v>12501</v>
      </c>
      <c r="T3818" s="1" t="s">
        <v>8800</v>
      </c>
    </row>
    <row r="3819" spans="1:20" x14ac:dyDescent="0.25">
      <c r="A3819" t="s">
        <v>8747</v>
      </c>
      <c r="B3819" t="s">
        <v>66</v>
      </c>
      <c r="C3819" t="s">
        <v>4594</v>
      </c>
      <c r="D3819" t="s">
        <v>4593</v>
      </c>
      <c r="E3819" s="2">
        <v>44431</v>
      </c>
      <c r="F3819">
        <v>2021</v>
      </c>
      <c r="G3819" t="s">
        <v>104</v>
      </c>
      <c r="H3819" t="s">
        <v>8754</v>
      </c>
      <c r="I3819" s="40" t="s">
        <v>12395</v>
      </c>
      <c r="J3819" s="40">
        <v>0.2</v>
      </c>
      <c r="K3819" t="s">
        <v>1345</v>
      </c>
      <c r="L3819" t="s">
        <v>1365</v>
      </c>
      <c r="M3819" t="s">
        <v>72</v>
      </c>
      <c r="N3819">
        <v>0.2</v>
      </c>
      <c r="O3819">
        <v>0</v>
      </c>
      <c r="P3819">
        <v>0</v>
      </c>
      <c r="Q3819">
        <v>0.2</v>
      </c>
      <c r="R3819" s="51">
        <f>Table71417[[#This Row],[Climate finance ($ million)]]/Table71417[[#This Row],[Total commitment ($ million)]]</f>
        <v>1</v>
      </c>
      <c r="S3819" s="41" t="s">
        <v>12502</v>
      </c>
      <c r="T3819" s="1" t="s">
        <v>8800</v>
      </c>
    </row>
    <row r="3820" spans="1:20" x14ac:dyDescent="0.25">
      <c r="A3820" t="s">
        <v>8747</v>
      </c>
      <c r="B3820" t="s">
        <v>66</v>
      </c>
      <c r="C3820" t="s">
        <v>4610</v>
      </c>
      <c r="D3820" t="s">
        <v>4609</v>
      </c>
      <c r="E3820" s="2">
        <v>44431</v>
      </c>
      <c r="F3820">
        <v>2021</v>
      </c>
      <c r="G3820" t="s">
        <v>104</v>
      </c>
      <c r="H3820" t="s">
        <v>8754</v>
      </c>
      <c r="I3820" s="40" t="s">
        <v>12395</v>
      </c>
      <c r="J3820" s="40">
        <v>0.6</v>
      </c>
      <c r="K3820" t="s">
        <v>1345</v>
      </c>
      <c r="L3820" t="s">
        <v>4267</v>
      </c>
      <c r="M3820" t="s">
        <v>24</v>
      </c>
      <c r="N3820">
        <v>0.6</v>
      </c>
      <c r="O3820">
        <v>0.6</v>
      </c>
      <c r="P3820">
        <v>0</v>
      </c>
      <c r="Q3820">
        <v>0</v>
      </c>
      <c r="R3820" s="51">
        <f>Table71417[[#This Row],[Climate finance ($ million)]]/Table71417[[#This Row],[Total commitment ($ million)]]</f>
        <v>1</v>
      </c>
      <c r="S3820" s="41" t="s">
        <v>12503</v>
      </c>
      <c r="T3820" s="1" t="s">
        <v>8800</v>
      </c>
    </row>
    <row r="3821" spans="1:20" x14ac:dyDescent="0.25">
      <c r="A3821" t="s">
        <v>8747</v>
      </c>
      <c r="B3821" t="s">
        <v>66</v>
      </c>
      <c r="C3821" t="s">
        <v>4678</v>
      </c>
      <c r="D3821" t="s">
        <v>4677</v>
      </c>
      <c r="E3821" s="2">
        <v>44431</v>
      </c>
      <c r="F3821">
        <v>2021</v>
      </c>
      <c r="G3821" t="s">
        <v>104</v>
      </c>
      <c r="H3821" t="s">
        <v>8754</v>
      </c>
      <c r="I3821" s="40" t="s">
        <v>12398</v>
      </c>
      <c r="J3821" s="40">
        <v>1.4611286200000002</v>
      </c>
      <c r="K3821" t="s">
        <v>1321</v>
      </c>
      <c r="L3821" t="s">
        <v>4267</v>
      </c>
      <c r="M3821" t="s">
        <v>24</v>
      </c>
      <c r="N3821">
        <v>0.48088861999999999</v>
      </c>
      <c r="O3821">
        <v>0.48088861999999999</v>
      </c>
      <c r="P3821">
        <v>0</v>
      </c>
      <c r="Q3821">
        <v>0</v>
      </c>
      <c r="R3821" s="51">
        <f>Table71417[[#This Row],[Climate finance ($ million)]]/Table71417[[#This Row],[Total commitment ($ million)]]</f>
        <v>0.32912134730479781</v>
      </c>
      <c r="S3821" s="41" t="s">
        <v>12504</v>
      </c>
      <c r="T3821" s="1" t="s">
        <v>8800</v>
      </c>
    </row>
    <row r="3822" spans="1:20" x14ac:dyDescent="0.25">
      <c r="A3822" t="s">
        <v>8747</v>
      </c>
      <c r="B3822" t="s">
        <v>66</v>
      </c>
      <c r="C3822" t="s">
        <v>4606</v>
      </c>
      <c r="D3822" t="s">
        <v>4605</v>
      </c>
      <c r="E3822" s="2">
        <v>44432</v>
      </c>
      <c r="F3822">
        <v>2021</v>
      </c>
      <c r="G3822" t="s">
        <v>104</v>
      </c>
      <c r="H3822" t="s">
        <v>8754</v>
      </c>
      <c r="I3822" s="40" t="s">
        <v>141</v>
      </c>
      <c r="J3822" s="40">
        <v>1</v>
      </c>
      <c r="K3822" t="s">
        <v>141</v>
      </c>
      <c r="L3822" t="s">
        <v>4267</v>
      </c>
      <c r="M3822" t="s">
        <v>24</v>
      </c>
      <c r="N3822">
        <v>1</v>
      </c>
      <c r="O3822">
        <v>1</v>
      </c>
      <c r="P3822">
        <v>0</v>
      </c>
      <c r="Q3822">
        <v>0</v>
      </c>
      <c r="R3822" s="51">
        <f>Table71417[[#This Row],[Climate finance ($ million)]]/Table71417[[#This Row],[Total commitment ($ million)]]</f>
        <v>1</v>
      </c>
      <c r="S3822" s="41" t="s">
        <v>12505</v>
      </c>
      <c r="T3822" s="1" t="s">
        <v>8800</v>
      </c>
    </row>
    <row r="3823" spans="1:20" x14ac:dyDescent="0.25">
      <c r="A3823" t="s">
        <v>8747</v>
      </c>
      <c r="B3823" t="s">
        <v>66</v>
      </c>
      <c r="C3823" t="s">
        <v>4476</v>
      </c>
      <c r="D3823" t="s">
        <v>4475</v>
      </c>
      <c r="E3823" s="2">
        <v>44434</v>
      </c>
      <c r="F3823">
        <v>2021</v>
      </c>
      <c r="G3823" t="s">
        <v>6451</v>
      </c>
      <c r="H3823" t="s">
        <v>8754</v>
      </c>
      <c r="I3823" s="40" t="s">
        <v>84</v>
      </c>
      <c r="J3823" s="40">
        <v>0.45</v>
      </c>
      <c r="K3823" t="s">
        <v>4267</v>
      </c>
      <c r="L3823" t="s">
        <v>1365</v>
      </c>
      <c r="M3823" t="s">
        <v>25</v>
      </c>
      <c r="N3823">
        <v>0.45</v>
      </c>
      <c r="O3823">
        <v>0</v>
      </c>
      <c r="P3823">
        <v>0.45</v>
      </c>
      <c r="Q3823">
        <v>0</v>
      </c>
      <c r="R3823" s="51">
        <f>Table71417[[#This Row],[Climate finance ($ million)]]/Table71417[[#This Row],[Total commitment ($ million)]]</f>
        <v>1</v>
      </c>
      <c r="S3823" s="41" t="s">
        <v>12506</v>
      </c>
      <c r="T3823" s="1" t="s">
        <v>8800</v>
      </c>
    </row>
    <row r="3824" spans="1:20" x14ac:dyDescent="0.25">
      <c r="A3824" t="s">
        <v>8747</v>
      </c>
      <c r="B3824" t="s">
        <v>66</v>
      </c>
      <c r="C3824" t="s">
        <v>4346</v>
      </c>
      <c r="D3824" t="s">
        <v>4345</v>
      </c>
      <c r="E3824" s="2">
        <v>44435</v>
      </c>
      <c r="F3824">
        <v>2021</v>
      </c>
      <c r="G3824" t="s">
        <v>6521</v>
      </c>
      <c r="H3824" t="s">
        <v>8754</v>
      </c>
      <c r="I3824" s="40" t="s">
        <v>12398</v>
      </c>
      <c r="J3824" s="40">
        <v>0.4</v>
      </c>
      <c r="K3824" t="s">
        <v>1321</v>
      </c>
      <c r="L3824" t="s">
        <v>4267</v>
      </c>
      <c r="M3824" t="s">
        <v>24</v>
      </c>
      <c r="N3824">
        <v>0.4</v>
      </c>
      <c r="O3824">
        <v>0.4</v>
      </c>
      <c r="P3824">
        <v>0</v>
      </c>
      <c r="Q3824">
        <v>0</v>
      </c>
      <c r="R3824" s="51">
        <f>Table71417[[#This Row],[Climate finance ($ million)]]/Table71417[[#This Row],[Total commitment ($ million)]]</f>
        <v>1</v>
      </c>
      <c r="S3824" s="41" t="s">
        <v>12507</v>
      </c>
      <c r="T3824" s="1" t="s">
        <v>8800</v>
      </c>
    </row>
    <row r="3825" spans="1:20" x14ac:dyDescent="0.25">
      <c r="A3825" t="s">
        <v>8747</v>
      </c>
      <c r="B3825" t="s">
        <v>66</v>
      </c>
      <c r="C3825" t="s">
        <v>4664</v>
      </c>
      <c r="D3825" t="s">
        <v>4663</v>
      </c>
      <c r="E3825" s="2">
        <v>44438</v>
      </c>
      <c r="F3825">
        <v>2021</v>
      </c>
      <c r="G3825" t="s">
        <v>104</v>
      </c>
      <c r="H3825" t="s">
        <v>8754</v>
      </c>
      <c r="I3825" s="40" t="s">
        <v>12398</v>
      </c>
      <c r="J3825" s="40">
        <v>0.72499999999999998</v>
      </c>
      <c r="K3825" t="s">
        <v>1321</v>
      </c>
      <c r="L3825" t="s">
        <v>4267</v>
      </c>
      <c r="M3825" t="s">
        <v>24</v>
      </c>
      <c r="N3825">
        <v>0.2</v>
      </c>
      <c r="O3825">
        <v>0.2</v>
      </c>
      <c r="P3825">
        <v>0</v>
      </c>
      <c r="Q3825">
        <v>0</v>
      </c>
      <c r="R3825" s="51">
        <f>Table71417[[#This Row],[Climate finance ($ million)]]/Table71417[[#This Row],[Total commitment ($ million)]]</f>
        <v>0.27586206896551724</v>
      </c>
      <c r="S3825" s="41" t="s">
        <v>12508</v>
      </c>
      <c r="T3825" s="1" t="s">
        <v>8800</v>
      </c>
    </row>
    <row r="3826" spans="1:20" x14ac:dyDescent="0.25">
      <c r="A3826" t="s">
        <v>8747</v>
      </c>
      <c r="B3826" t="s">
        <v>66</v>
      </c>
      <c r="C3826" t="s">
        <v>4598</v>
      </c>
      <c r="D3826" t="s">
        <v>4597</v>
      </c>
      <c r="E3826" s="2">
        <v>44439</v>
      </c>
      <c r="F3826">
        <v>2021</v>
      </c>
      <c r="G3826" t="s">
        <v>104</v>
      </c>
      <c r="H3826" t="s">
        <v>8754</v>
      </c>
      <c r="I3826" s="40" t="s">
        <v>12401</v>
      </c>
      <c r="J3826" s="40">
        <v>0.30398799999999998</v>
      </c>
      <c r="K3826" t="s">
        <v>4267</v>
      </c>
      <c r="L3826" t="s">
        <v>1365</v>
      </c>
      <c r="M3826" t="s">
        <v>25</v>
      </c>
      <c r="N3826">
        <v>0.30398799999999998</v>
      </c>
      <c r="O3826">
        <v>0</v>
      </c>
      <c r="P3826">
        <v>0.30398799999999998</v>
      </c>
      <c r="Q3826">
        <v>0</v>
      </c>
      <c r="R3826" s="51">
        <f>Table71417[[#This Row],[Climate finance ($ million)]]/Table71417[[#This Row],[Total commitment ($ million)]]</f>
        <v>1</v>
      </c>
      <c r="S3826" s="41" t="s">
        <v>12509</v>
      </c>
      <c r="T3826" s="1" t="s">
        <v>8800</v>
      </c>
    </row>
    <row r="3827" spans="1:20" x14ac:dyDescent="0.25">
      <c r="A3827" t="s">
        <v>8747</v>
      </c>
      <c r="B3827" t="s">
        <v>66</v>
      </c>
      <c r="C3827" t="s">
        <v>4166</v>
      </c>
      <c r="D3827" t="s">
        <v>4613</v>
      </c>
      <c r="E3827" s="2">
        <v>44439</v>
      </c>
      <c r="F3827">
        <v>2021</v>
      </c>
      <c r="G3827" t="s">
        <v>104</v>
      </c>
      <c r="H3827" t="s">
        <v>8754</v>
      </c>
      <c r="I3827" s="40" t="s">
        <v>141</v>
      </c>
      <c r="J3827" s="40">
        <v>0.25</v>
      </c>
      <c r="K3827" t="s">
        <v>141</v>
      </c>
      <c r="L3827" t="s">
        <v>4267</v>
      </c>
      <c r="M3827" t="s">
        <v>24</v>
      </c>
      <c r="N3827">
        <v>0.25</v>
      </c>
      <c r="O3827">
        <v>0.25</v>
      </c>
      <c r="P3827">
        <v>0</v>
      </c>
      <c r="Q3827">
        <v>0</v>
      </c>
      <c r="R3827" s="51">
        <f>Table71417[[#This Row],[Climate finance ($ million)]]/Table71417[[#This Row],[Total commitment ($ million)]]</f>
        <v>1</v>
      </c>
      <c r="S3827" s="41" t="s">
        <v>12510</v>
      </c>
      <c r="T3827" s="1" t="s">
        <v>8800</v>
      </c>
    </row>
    <row r="3828" spans="1:20" x14ac:dyDescent="0.25">
      <c r="A3828" t="s">
        <v>8747</v>
      </c>
      <c r="B3828" t="s">
        <v>66</v>
      </c>
      <c r="C3828" t="s">
        <v>4639</v>
      </c>
      <c r="D3828" t="s">
        <v>4638</v>
      </c>
      <c r="E3828" s="2">
        <v>44440</v>
      </c>
      <c r="F3828">
        <v>2021</v>
      </c>
      <c r="G3828" t="s">
        <v>104</v>
      </c>
      <c r="H3828" t="s">
        <v>8754</v>
      </c>
      <c r="I3828" s="40" t="s">
        <v>12395</v>
      </c>
      <c r="J3828" s="40">
        <v>1</v>
      </c>
      <c r="K3828" t="s">
        <v>1345</v>
      </c>
      <c r="L3828" t="s">
        <v>4267</v>
      </c>
      <c r="M3828" t="s">
        <v>24</v>
      </c>
      <c r="N3828">
        <v>1</v>
      </c>
      <c r="O3828">
        <v>1</v>
      </c>
      <c r="P3828">
        <v>0</v>
      </c>
      <c r="Q3828">
        <v>0</v>
      </c>
      <c r="R3828" s="51">
        <f>Table71417[[#This Row],[Climate finance ($ million)]]/Table71417[[#This Row],[Total commitment ($ million)]]</f>
        <v>1</v>
      </c>
      <c r="S3828" s="41" t="s">
        <v>12511</v>
      </c>
      <c r="T3828" s="1" t="s">
        <v>8800</v>
      </c>
    </row>
    <row r="3829" spans="1:20" x14ac:dyDescent="0.25">
      <c r="A3829" t="s">
        <v>8747</v>
      </c>
      <c r="B3829" t="s">
        <v>66</v>
      </c>
      <c r="C3829" t="s">
        <v>4407</v>
      </c>
      <c r="D3829" t="s">
        <v>4406</v>
      </c>
      <c r="E3829" s="2">
        <v>44446</v>
      </c>
      <c r="F3829">
        <v>2021</v>
      </c>
      <c r="G3829" t="s">
        <v>6914</v>
      </c>
      <c r="H3829" t="s">
        <v>8754</v>
      </c>
      <c r="I3829" s="40" t="s">
        <v>141</v>
      </c>
      <c r="J3829" s="40">
        <v>0.1</v>
      </c>
      <c r="K3829" t="s">
        <v>141</v>
      </c>
      <c r="L3829" t="s">
        <v>4267</v>
      </c>
      <c r="M3829" t="s">
        <v>24</v>
      </c>
      <c r="N3829">
        <v>0.1</v>
      </c>
      <c r="O3829">
        <v>0.1</v>
      </c>
      <c r="P3829">
        <v>0</v>
      </c>
      <c r="Q3829">
        <v>0</v>
      </c>
      <c r="R3829" s="51">
        <f>Table71417[[#This Row],[Climate finance ($ million)]]/Table71417[[#This Row],[Total commitment ($ million)]]</f>
        <v>1</v>
      </c>
      <c r="S3829" s="41" t="s">
        <v>12512</v>
      </c>
      <c r="T3829" s="1" t="s">
        <v>8800</v>
      </c>
    </row>
    <row r="3830" spans="1:20" x14ac:dyDescent="0.25">
      <c r="A3830" t="s">
        <v>8747</v>
      </c>
      <c r="B3830" t="s">
        <v>66</v>
      </c>
      <c r="C3830" t="s">
        <v>4419</v>
      </c>
      <c r="D3830" t="s">
        <v>4418</v>
      </c>
      <c r="E3830" s="2">
        <v>44446</v>
      </c>
      <c r="F3830">
        <v>2021</v>
      </c>
      <c r="G3830" t="s">
        <v>6532</v>
      </c>
      <c r="H3830" t="s">
        <v>8754</v>
      </c>
      <c r="I3830" s="40" t="s">
        <v>141</v>
      </c>
      <c r="J3830" s="40">
        <v>0.5</v>
      </c>
      <c r="K3830" t="s">
        <v>1345</v>
      </c>
      <c r="L3830" t="s">
        <v>1365</v>
      </c>
      <c r="M3830" t="s">
        <v>72</v>
      </c>
      <c r="N3830">
        <v>0.5</v>
      </c>
      <c r="O3830">
        <v>0</v>
      </c>
      <c r="P3830">
        <v>0</v>
      </c>
      <c r="Q3830">
        <v>0.5</v>
      </c>
      <c r="R3830" s="51">
        <f>Table71417[[#This Row],[Climate finance ($ million)]]/Table71417[[#This Row],[Total commitment ($ million)]]</f>
        <v>1</v>
      </c>
      <c r="S3830" s="41" t="s">
        <v>12513</v>
      </c>
      <c r="T3830" s="1" t="s">
        <v>8800</v>
      </c>
    </row>
    <row r="3831" spans="1:20" x14ac:dyDescent="0.25">
      <c r="A3831" t="s">
        <v>8747</v>
      </c>
      <c r="B3831" t="s">
        <v>66</v>
      </c>
      <c r="C3831" t="s">
        <v>4635</v>
      </c>
      <c r="D3831" t="s">
        <v>4634</v>
      </c>
      <c r="E3831" s="2">
        <v>44446</v>
      </c>
      <c r="F3831">
        <v>2021</v>
      </c>
      <c r="G3831" t="s">
        <v>104</v>
      </c>
      <c r="H3831" t="s">
        <v>8754</v>
      </c>
      <c r="I3831" s="40" t="s">
        <v>12395</v>
      </c>
      <c r="J3831" s="40">
        <v>0.5</v>
      </c>
      <c r="K3831" t="s">
        <v>1345</v>
      </c>
      <c r="L3831" t="s">
        <v>1365</v>
      </c>
      <c r="M3831" t="s">
        <v>72</v>
      </c>
      <c r="N3831">
        <v>0.2</v>
      </c>
      <c r="O3831">
        <v>0</v>
      </c>
      <c r="P3831">
        <v>0</v>
      </c>
      <c r="Q3831">
        <v>0.2</v>
      </c>
      <c r="R3831" s="51">
        <f>Table71417[[#This Row],[Climate finance ($ million)]]/Table71417[[#This Row],[Total commitment ($ million)]]</f>
        <v>0.4</v>
      </c>
      <c r="S3831" s="41" t="s">
        <v>12514</v>
      </c>
      <c r="T3831" s="1" t="s">
        <v>8800</v>
      </c>
    </row>
    <row r="3832" spans="1:20" x14ac:dyDescent="0.25">
      <c r="A3832" t="s">
        <v>8747</v>
      </c>
      <c r="B3832" t="s">
        <v>66</v>
      </c>
      <c r="C3832" t="s">
        <v>4713</v>
      </c>
      <c r="D3832" t="s">
        <v>4712</v>
      </c>
      <c r="E3832" s="2">
        <v>44447</v>
      </c>
      <c r="F3832">
        <v>2021</v>
      </c>
      <c r="G3832" t="s">
        <v>7424</v>
      </c>
      <c r="H3832" t="s">
        <v>93</v>
      </c>
      <c r="I3832" s="40" t="s">
        <v>132</v>
      </c>
      <c r="J3832" s="40">
        <v>61</v>
      </c>
      <c r="K3832" t="s">
        <v>1327</v>
      </c>
      <c r="L3832" t="s">
        <v>4267</v>
      </c>
      <c r="M3832" t="s">
        <v>24</v>
      </c>
      <c r="N3832">
        <v>0.38399999999999995</v>
      </c>
      <c r="O3832">
        <v>0.38399999999999995</v>
      </c>
      <c r="P3832">
        <v>0</v>
      </c>
      <c r="Q3832">
        <v>0</v>
      </c>
      <c r="R3832" s="51">
        <f>Table71417[[#This Row],[Climate finance ($ million)]]/Table71417[[#This Row],[Total commitment ($ million)]]</f>
        <v>6.2950819672131144E-3</v>
      </c>
      <c r="S3832" s="41" t="s">
        <v>12515</v>
      </c>
      <c r="T3832" s="1" t="s">
        <v>8800</v>
      </c>
    </row>
    <row r="3833" spans="1:20" x14ac:dyDescent="0.25">
      <c r="A3833" t="s">
        <v>8747</v>
      </c>
      <c r="B3833" t="s">
        <v>66</v>
      </c>
      <c r="C3833" t="s">
        <v>4713</v>
      </c>
      <c r="D3833" t="s">
        <v>4712</v>
      </c>
      <c r="E3833" s="2">
        <v>44447</v>
      </c>
      <c r="F3833">
        <v>2021</v>
      </c>
      <c r="G3833" t="s">
        <v>7424</v>
      </c>
      <c r="H3833" t="s">
        <v>93</v>
      </c>
      <c r="I3833" s="40" t="s">
        <v>132</v>
      </c>
      <c r="J3833" s="40">
        <v>61</v>
      </c>
      <c r="K3833" t="s">
        <v>1345</v>
      </c>
      <c r="L3833" t="s">
        <v>1365</v>
      </c>
      <c r="M3833" t="s">
        <v>72</v>
      </c>
      <c r="N3833">
        <v>24</v>
      </c>
      <c r="O3833">
        <v>0</v>
      </c>
      <c r="P3833">
        <v>0</v>
      </c>
      <c r="Q3833">
        <v>24</v>
      </c>
      <c r="R3833" s="51">
        <f>Table71417[[#This Row],[Climate finance ($ million)]]/Table71417[[#This Row],[Total commitment ($ million)]]</f>
        <v>0.39344262295081966</v>
      </c>
      <c r="S3833" s="41" t="s">
        <v>12515</v>
      </c>
      <c r="T3833" s="1" t="s">
        <v>8800</v>
      </c>
    </row>
    <row r="3834" spans="1:20" x14ac:dyDescent="0.25">
      <c r="A3834" t="s">
        <v>8747</v>
      </c>
      <c r="B3834" t="s">
        <v>66</v>
      </c>
      <c r="C3834" t="s">
        <v>4631</v>
      </c>
      <c r="D3834" t="s">
        <v>4630</v>
      </c>
      <c r="E3834" s="2">
        <v>44453</v>
      </c>
      <c r="F3834">
        <v>2021</v>
      </c>
      <c r="G3834" t="s">
        <v>104</v>
      </c>
      <c r="H3834" t="s">
        <v>8754</v>
      </c>
      <c r="I3834" s="40" t="s">
        <v>84</v>
      </c>
      <c r="J3834" s="40">
        <v>0.3</v>
      </c>
      <c r="K3834" t="s">
        <v>141</v>
      </c>
      <c r="L3834" t="s">
        <v>4267</v>
      </c>
      <c r="M3834" t="s">
        <v>24</v>
      </c>
      <c r="N3834">
        <v>0.3</v>
      </c>
      <c r="O3834">
        <v>0.3</v>
      </c>
      <c r="P3834">
        <v>0</v>
      </c>
      <c r="Q3834">
        <v>0</v>
      </c>
      <c r="R3834" s="51">
        <f>Table71417[[#This Row],[Climate finance ($ million)]]/Table71417[[#This Row],[Total commitment ($ million)]]</f>
        <v>1</v>
      </c>
      <c r="S3834" s="41" t="s">
        <v>12516</v>
      </c>
      <c r="T3834" s="1" t="s">
        <v>8800</v>
      </c>
    </row>
    <row r="3835" spans="1:20" x14ac:dyDescent="0.25">
      <c r="A3835" t="s">
        <v>8747</v>
      </c>
      <c r="B3835" t="s">
        <v>66</v>
      </c>
      <c r="C3835" t="s">
        <v>4633</v>
      </c>
      <c r="D3835" t="s">
        <v>4632</v>
      </c>
      <c r="E3835" s="2">
        <v>44453</v>
      </c>
      <c r="F3835">
        <v>2021</v>
      </c>
      <c r="G3835" t="s">
        <v>104</v>
      </c>
      <c r="H3835" t="s">
        <v>8754</v>
      </c>
      <c r="I3835" s="40" t="s">
        <v>84</v>
      </c>
      <c r="J3835" s="40">
        <v>0.4</v>
      </c>
      <c r="K3835" t="s">
        <v>141</v>
      </c>
      <c r="L3835" t="s">
        <v>4267</v>
      </c>
      <c r="M3835" t="s">
        <v>24</v>
      </c>
      <c r="N3835">
        <v>0.4</v>
      </c>
      <c r="O3835">
        <v>0.4</v>
      </c>
      <c r="P3835">
        <v>0</v>
      </c>
      <c r="Q3835">
        <v>0</v>
      </c>
      <c r="R3835" s="51">
        <f>Table71417[[#This Row],[Climate finance ($ million)]]/Table71417[[#This Row],[Total commitment ($ million)]]</f>
        <v>1</v>
      </c>
      <c r="S3835" s="41" t="s">
        <v>12517</v>
      </c>
      <c r="T3835" s="1" t="s">
        <v>8800</v>
      </c>
    </row>
    <row r="3836" spans="1:20" x14ac:dyDescent="0.25">
      <c r="A3836" t="s">
        <v>8747</v>
      </c>
      <c r="B3836" t="s">
        <v>66</v>
      </c>
      <c r="C3836" t="s">
        <v>4321</v>
      </c>
      <c r="D3836" t="s">
        <v>4320</v>
      </c>
      <c r="E3836" s="2">
        <v>44454</v>
      </c>
      <c r="F3836">
        <v>2021</v>
      </c>
      <c r="G3836" t="s">
        <v>6521</v>
      </c>
      <c r="H3836" t="s">
        <v>93</v>
      </c>
      <c r="I3836" s="40" t="s">
        <v>12396</v>
      </c>
      <c r="J3836" s="40">
        <v>40</v>
      </c>
      <c r="K3836" t="s">
        <v>1352</v>
      </c>
      <c r="L3836" t="s">
        <v>4267</v>
      </c>
      <c r="M3836" t="s">
        <v>24</v>
      </c>
      <c r="N3836">
        <v>6.03</v>
      </c>
      <c r="O3836">
        <v>6.03</v>
      </c>
      <c r="P3836">
        <v>0</v>
      </c>
      <c r="Q3836">
        <v>0</v>
      </c>
      <c r="R3836" s="51">
        <f>Table71417[[#This Row],[Climate finance ($ million)]]/Table71417[[#This Row],[Total commitment ($ million)]]</f>
        <v>0.15075</v>
      </c>
      <c r="S3836" s="41" t="s">
        <v>12518</v>
      </c>
      <c r="T3836" s="1" t="s">
        <v>8800</v>
      </c>
    </row>
    <row r="3837" spans="1:20" x14ac:dyDescent="0.25">
      <c r="A3837" t="s">
        <v>8747</v>
      </c>
      <c r="B3837" t="s">
        <v>66</v>
      </c>
      <c r="C3837" t="s">
        <v>4348</v>
      </c>
      <c r="D3837" t="s">
        <v>4347</v>
      </c>
      <c r="E3837" s="2">
        <v>44454</v>
      </c>
      <c r="F3837">
        <v>2021</v>
      </c>
      <c r="G3837" t="s">
        <v>6521</v>
      </c>
      <c r="H3837" t="s">
        <v>8754</v>
      </c>
      <c r="I3837" s="40" t="s">
        <v>12393</v>
      </c>
      <c r="J3837" s="40">
        <v>0.3</v>
      </c>
      <c r="K3837" t="s">
        <v>1345</v>
      </c>
      <c r="L3837" t="s">
        <v>1365</v>
      </c>
      <c r="M3837" t="s">
        <v>72</v>
      </c>
      <c r="N3837">
        <v>0.3</v>
      </c>
      <c r="O3837">
        <v>0</v>
      </c>
      <c r="P3837">
        <v>0</v>
      </c>
      <c r="Q3837">
        <v>0.3</v>
      </c>
      <c r="R3837" s="51">
        <f>Table71417[[#This Row],[Climate finance ($ million)]]/Table71417[[#This Row],[Total commitment ($ million)]]</f>
        <v>1</v>
      </c>
      <c r="S3837" s="41" t="s">
        <v>12519</v>
      </c>
      <c r="T3837" s="1" t="s">
        <v>8800</v>
      </c>
    </row>
    <row r="3838" spans="1:20" x14ac:dyDescent="0.25">
      <c r="A3838" t="s">
        <v>8747</v>
      </c>
      <c r="B3838" t="s">
        <v>66</v>
      </c>
      <c r="C3838" t="s">
        <v>1765</v>
      </c>
      <c r="D3838" t="s">
        <v>4460</v>
      </c>
      <c r="E3838" s="2">
        <v>44454</v>
      </c>
      <c r="F3838">
        <v>2021</v>
      </c>
      <c r="G3838" t="s">
        <v>6754</v>
      </c>
      <c r="H3838" t="s">
        <v>93</v>
      </c>
      <c r="I3838" s="40" t="s">
        <v>12400</v>
      </c>
      <c r="J3838" s="40">
        <v>85</v>
      </c>
      <c r="K3838" t="s">
        <v>1352</v>
      </c>
      <c r="L3838" t="s">
        <v>4267</v>
      </c>
      <c r="M3838" t="s">
        <v>24</v>
      </c>
      <c r="N3838">
        <v>64.515000000000001</v>
      </c>
      <c r="O3838">
        <v>64.515000000000001</v>
      </c>
      <c r="P3838">
        <v>0</v>
      </c>
      <c r="Q3838">
        <v>0</v>
      </c>
      <c r="R3838" s="51">
        <f>Table71417[[#This Row],[Climate finance ($ million)]]/Table71417[[#This Row],[Total commitment ($ million)]]</f>
        <v>0.75900000000000001</v>
      </c>
      <c r="S3838" s="41" t="s">
        <v>12520</v>
      </c>
      <c r="T3838" s="1" t="s">
        <v>8800</v>
      </c>
    </row>
    <row r="3839" spans="1:20" x14ac:dyDescent="0.25">
      <c r="A3839" t="s">
        <v>8747</v>
      </c>
      <c r="B3839" t="s">
        <v>66</v>
      </c>
      <c r="C3839" t="s">
        <v>4462</v>
      </c>
      <c r="D3839" t="s">
        <v>4461</v>
      </c>
      <c r="E3839" s="2">
        <v>44454</v>
      </c>
      <c r="F3839">
        <v>2021</v>
      </c>
      <c r="G3839" t="s">
        <v>6754</v>
      </c>
      <c r="H3839" t="s">
        <v>93</v>
      </c>
      <c r="I3839" s="40" t="s">
        <v>12397</v>
      </c>
      <c r="J3839" s="40">
        <v>50</v>
      </c>
      <c r="K3839" t="s">
        <v>1327</v>
      </c>
      <c r="L3839" t="s">
        <v>1347</v>
      </c>
      <c r="M3839" t="s">
        <v>72</v>
      </c>
      <c r="N3839">
        <v>50</v>
      </c>
      <c r="O3839">
        <v>0</v>
      </c>
      <c r="P3839">
        <v>0</v>
      </c>
      <c r="Q3839">
        <v>50</v>
      </c>
      <c r="R3839" s="51">
        <f>Table71417[[#This Row],[Climate finance ($ million)]]/Table71417[[#This Row],[Total commitment ($ million)]]</f>
        <v>1</v>
      </c>
      <c r="S3839" s="41" t="s">
        <v>12521</v>
      </c>
      <c r="T3839" s="1" t="s">
        <v>8800</v>
      </c>
    </row>
    <row r="3840" spans="1:20" x14ac:dyDescent="0.25">
      <c r="A3840" t="s">
        <v>8747</v>
      </c>
      <c r="B3840" t="s">
        <v>66</v>
      </c>
      <c r="C3840" t="s">
        <v>4498</v>
      </c>
      <c r="D3840" t="s">
        <v>4497</v>
      </c>
      <c r="E3840" s="2">
        <v>44454</v>
      </c>
      <c r="F3840">
        <v>2021</v>
      </c>
      <c r="G3840" t="s">
        <v>7481</v>
      </c>
      <c r="H3840" t="s">
        <v>93</v>
      </c>
      <c r="I3840" s="40" t="s">
        <v>84</v>
      </c>
      <c r="J3840" s="40">
        <v>218.48</v>
      </c>
      <c r="K3840" t="s">
        <v>84</v>
      </c>
      <c r="L3840" t="s">
        <v>4267</v>
      </c>
      <c r="M3840" t="s">
        <v>24</v>
      </c>
      <c r="N3840">
        <v>14.81</v>
      </c>
      <c r="O3840">
        <v>14.81</v>
      </c>
      <c r="P3840">
        <v>0</v>
      </c>
      <c r="Q3840">
        <v>0</v>
      </c>
      <c r="R3840" s="51">
        <f>Table71417[[#This Row],[Climate finance ($ million)]]/Table71417[[#This Row],[Total commitment ($ million)]]</f>
        <v>6.7786525082387403E-2</v>
      </c>
      <c r="S3840" s="41" t="s">
        <v>12522</v>
      </c>
      <c r="T3840" s="1" t="s">
        <v>8800</v>
      </c>
    </row>
    <row r="3841" spans="1:20" x14ac:dyDescent="0.25">
      <c r="A3841" t="s">
        <v>8747</v>
      </c>
      <c r="B3841" t="s">
        <v>66</v>
      </c>
      <c r="C3841" t="s">
        <v>4273</v>
      </c>
      <c r="D3841" t="s">
        <v>4272</v>
      </c>
      <c r="E3841" s="2">
        <v>44455</v>
      </c>
      <c r="F3841">
        <v>2021</v>
      </c>
      <c r="G3841" t="s">
        <v>6392</v>
      </c>
      <c r="H3841" t="s">
        <v>93</v>
      </c>
      <c r="I3841" s="40" t="s">
        <v>12393</v>
      </c>
      <c r="J3841" s="40">
        <v>68</v>
      </c>
      <c r="K3841" t="s">
        <v>1345</v>
      </c>
      <c r="L3841" t="s">
        <v>4267</v>
      </c>
      <c r="M3841" t="s">
        <v>24</v>
      </c>
      <c r="N3841">
        <v>7.4993999999999996</v>
      </c>
      <c r="O3841">
        <v>7.4993999999999996</v>
      </c>
      <c r="P3841">
        <v>0</v>
      </c>
      <c r="Q3841">
        <v>0</v>
      </c>
      <c r="R3841" s="51">
        <f>Table71417[[#This Row],[Climate finance ($ million)]]/Table71417[[#This Row],[Total commitment ($ million)]]</f>
        <v>0.11028529411764705</v>
      </c>
      <c r="S3841" s="41" t="s">
        <v>12523</v>
      </c>
      <c r="T3841" s="1" t="s">
        <v>8800</v>
      </c>
    </row>
    <row r="3842" spans="1:20" x14ac:dyDescent="0.25">
      <c r="A3842" t="s">
        <v>8747</v>
      </c>
      <c r="B3842" t="s">
        <v>66</v>
      </c>
      <c r="C3842" t="s">
        <v>4313</v>
      </c>
      <c r="D3842" t="s">
        <v>4312</v>
      </c>
      <c r="E3842" s="2">
        <v>44459</v>
      </c>
      <c r="F3842">
        <v>2021</v>
      </c>
      <c r="G3842" t="s">
        <v>8749</v>
      </c>
      <c r="H3842" t="s">
        <v>8754</v>
      </c>
      <c r="I3842" s="40" t="s">
        <v>141</v>
      </c>
      <c r="J3842" s="40">
        <v>0.3</v>
      </c>
      <c r="K3842" t="s">
        <v>1899</v>
      </c>
      <c r="L3842" t="s">
        <v>4267</v>
      </c>
      <c r="M3842" t="s">
        <v>24</v>
      </c>
      <c r="N3842">
        <v>0.3</v>
      </c>
      <c r="O3842">
        <v>0.3</v>
      </c>
      <c r="P3842">
        <v>0</v>
      </c>
      <c r="Q3842">
        <v>0</v>
      </c>
      <c r="R3842" s="51">
        <f>Table71417[[#This Row],[Climate finance ($ million)]]/Table71417[[#This Row],[Total commitment ($ million)]]</f>
        <v>1</v>
      </c>
      <c r="S3842" s="41" t="s">
        <v>12524</v>
      </c>
      <c r="T3842" s="1" t="s">
        <v>8800</v>
      </c>
    </row>
    <row r="3843" spans="1:20" x14ac:dyDescent="0.25">
      <c r="A3843" t="s">
        <v>8747</v>
      </c>
      <c r="B3843" t="s">
        <v>66</v>
      </c>
      <c r="C3843" t="s">
        <v>4493</v>
      </c>
      <c r="D3843" t="s">
        <v>4492</v>
      </c>
      <c r="E3843" s="2">
        <v>44459</v>
      </c>
      <c r="F3843">
        <v>2021</v>
      </c>
      <c r="G3843" t="s">
        <v>6657</v>
      </c>
      <c r="H3843" t="s">
        <v>8754</v>
      </c>
      <c r="I3843" t="s">
        <v>11395</v>
      </c>
      <c r="J3843" t="s">
        <v>11395</v>
      </c>
      <c r="K3843" t="s">
        <v>4267</v>
      </c>
      <c r="L3843" t="s">
        <v>1365</v>
      </c>
      <c r="M3843" t="s">
        <v>25</v>
      </c>
      <c r="N3843">
        <v>0.5</v>
      </c>
      <c r="O3843">
        <v>0</v>
      </c>
      <c r="P3843">
        <v>0.5</v>
      </c>
      <c r="Q3843">
        <v>0</v>
      </c>
      <c r="R3843" s="38"/>
      <c r="S3843" s="54" t="s">
        <v>12525</v>
      </c>
      <c r="T3843" s="1" t="s">
        <v>8800</v>
      </c>
    </row>
    <row r="3844" spans="1:20" x14ac:dyDescent="0.25">
      <c r="A3844" t="s">
        <v>8747</v>
      </c>
      <c r="B3844" t="s">
        <v>66</v>
      </c>
      <c r="C3844" t="s">
        <v>4439</v>
      </c>
      <c r="D3844" t="s">
        <v>4438</v>
      </c>
      <c r="E3844" s="2">
        <v>44460</v>
      </c>
      <c r="F3844">
        <v>2021</v>
      </c>
      <c r="G3844" t="s">
        <v>8750</v>
      </c>
      <c r="H3844" t="s">
        <v>8754</v>
      </c>
      <c r="I3844" s="40" t="s">
        <v>141</v>
      </c>
      <c r="J3844" s="40">
        <v>0.3</v>
      </c>
      <c r="K3844" t="s">
        <v>141</v>
      </c>
      <c r="L3844" t="s">
        <v>4267</v>
      </c>
      <c r="M3844" t="s">
        <v>24</v>
      </c>
      <c r="N3844">
        <v>0.3</v>
      </c>
      <c r="O3844">
        <v>0.3</v>
      </c>
      <c r="P3844">
        <v>0</v>
      </c>
      <c r="Q3844">
        <v>0</v>
      </c>
      <c r="R3844" s="51">
        <f>Table71417[[#This Row],[Climate finance ($ million)]]/Table71417[[#This Row],[Total commitment ($ million)]]</f>
        <v>1</v>
      </c>
      <c r="S3844" s="41" t="s">
        <v>12526</v>
      </c>
      <c r="T3844" s="1" t="s">
        <v>8800</v>
      </c>
    </row>
    <row r="3845" spans="1:20" x14ac:dyDescent="0.25">
      <c r="A3845" t="s">
        <v>8747</v>
      </c>
      <c r="B3845" t="s">
        <v>66</v>
      </c>
      <c r="C3845" t="s">
        <v>4366</v>
      </c>
      <c r="D3845" t="s">
        <v>4365</v>
      </c>
      <c r="E3845" s="2">
        <v>44466</v>
      </c>
      <c r="F3845">
        <v>2021</v>
      </c>
      <c r="G3845" t="s">
        <v>6585</v>
      </c>
      <c r="H3845" t="s">
        <v>8754</v>
      </c>
      <c r="I3845" s="40" t="s">
        <v>141</v>
      </c>
      <c r="J3845" s="40">
        <v>0.8</v>
      </c>
      <c r="K3845" t="s">
        <v>1345</v>
      </c>
      <c r="L3845" t="s">
        <v>4267</v>
      </c>
      <c r="M3845" t="s">
        <v>24</v>
      </c>
      <c r="N3845">
        <v>0.8</v>
      </c>
      <c r="O3845">
        <v>0.8</v>
      </c>
      <c r="P3845">
        <v>0</v>
      </c>
      <c r="Q3845">
        <v>0</v>
      </c>
      <c r="R3845" s="51">
        <f>Table71417[[#This Row],[Climate finance ($ million)]]/Table71417[[#This Row],[Total commitment ($ million)]]</f>
        <v>1</v>
      </c>
      <c r="S3845" s="41" t="s">
        <v>12527</v>
      </c>
      <c r="T3845" s="1" t="s">
        <v>8800</v>
      </c>
    </row>
    <row r="3846" spans="1:20" x14ac:dyDescent="0.25">
      <c r="A3846" t="s">
        <v>8747</v>
      </c>
      <c r="B3846" t="s">
        <v>66</v>
      </c>
      <c r="C3846" t="s">
        <v>4399</v>
      </c>
      <c r="D3846" t="s">
        <v>4398</v>
      </c>
      <c r="E3846" s="2">
        <v>44466</v>
      </c>
      <c r="F3846">
        <v>2021</v>
      </c>
      <c r="G3846" t="s">
        <v>6914</v>
      </c>
      <c r="H3846" t="s">
        <v>8754</v>
      </c>
      <c r="I3846" s="40" t="s">
        <v>12398</v>
      </c>
      <c r="J3846" s="40">
        <v>0.5</v>
      </c>
      <c r="K3846" t="s">
        <v>1345</v>
      </c>
      <c r="L3846" t="s">
        <v>1365</v>
      </c>
      <c r="M3846" t="s">
        <v>72</v>
      </c>
      <c r="N3846">
        <v>0.5</v>
      </c>
      <c r="O3846">
        <v>0</v>
      </c>
      <c r="P3846">
        <v>0</v>
      </c>
      <c r="Q3846">
        <v>0.5</v>
      </c>
      <c r="R3846" s="51">
        <f>Table71417[[#This Row],[Climate finance ($ million)]]/Table71417[[#This Row],[Total commitment ($ million)]]</f>
        <v>1</v>
      </c>
      <c r="S3846" s="41" t="s">
        <v>12528</v>
      </c>
      <c r="T3846" s="1" t="s">
        <v>8800</v>
      </c>
    </row>
    <row r="3847" spans="1:20" x14ac:dyDescent="0.25">
      <c r="A3847" t="s">
        <v>8747</v>
      </c>
      <c r="B3847" t="s">
        <v>66</v>
      </c>
      <c r="C3847" t="s">
        <v>4441</v>
      </c>
      <c r="D3847" t="s">
        <v>4440</v>
      </c>
      <c r="E3847" s="2">
        <v>44466</v>
      </c>
      <c r="F3847">
        <v>2021</v>
      </c>
      <c r="G3847" t="s">
        <v>8750</v>
      </c>
      <c r="H3847" t="s">
        <v>8754</v>
      </c>
      <c r="I3847" s="40" t="s">
        <v>12398</v>
      </c>
      <c r="J3847" s="40">
        <v>0.3</v>
      </c>
      <c r="K3847" t="s">
        <v>4267</v>
      </c>
      <c r="L3847" t="s">
        <v>1346</v>
      </c>
      <c r="M3847" t="s">
        <v>25</v>
      </c>
      <c r="N3847">
        <v>0.3</v>
      </c>
      <c r="O3847">
        <v>0</v>
      </c>
      <c r="P3847">
        <v>0.3</v>
      </c>
      <c r="Q3847">
        <v>0</v>
      </c>
      <c r="R3847" s="51">
        <f>Table71417[[#This Row],[Climate finance ($ million)]]/Table71417[[#This Row],[Total commitment ($ million)]]</f>
        <v>1</v>
      </c>
      <c r="S3847" s="41" t="s">
        <v>12529</v>
      </c>
      <c r="T3847" s="1" t="s">
        <v>8800</v>
      </c>
    </row>
    <row r="3848" spans="1:20" x14ac:dyDescent="0.25">
      <c r="A3848" t="s">
        <v>8747</v>
      </c>
      <c r="B3848" t="s">
        <v>66</v>
      </c>
      <c r="C3848" t="s">
        <v>4544</v>
      </c>
      <c r="D3848" t="s">
        <v>4543</v>
      </c>
      <c r="E3848" s="2">
        <v>44466</v>
      </c>
      <c r="F3848">
        <v>2021</v>
      </c>
      <c r="G3848" t="s">
        <v>6715</v>
      </c>
      <c r="H3848" t="s">
        <v>8754</v>
      </c>
      <c r="I3848" s="40" t="s">
        <v>12400</v>
      </c>
      <c r="J3848" s="40">
        <v>0.1</v>
      </c>
      <c r="K3848" t="s">
        <v>1345</v>
      </c>
      <c r="L3848" t="s">
        <v>1365</v>
      </c>
      <c r="M3848" t="s">
        <v>72</v>
      </c>
      <c r="N3848">
        <v>0.1</v>
      </c>
      <c r="O3848">
        <v>0</v>
      </c>
      <c r="P3848">
        <v>0</v>
      </c>
      <c r="Q3848">
        <v>0.1</v>
      </c>
      <c r="R3848" s="51">
        <f>Table71417[[#This Row],[Climate finance ($ million)]]/Table71417[[#This Row],[Total commitment ($ million)]]</f>
        <v>1</v>
      </c>
      <c r="S3848" s="41" t="s">
        <v>12530</v>
      </c>
      <c r="T3848" s="1" t="s">
        <v>8800</v>
      </c>
    </row>
    <row r="3849" spans="1:20" x14ac:dyDescent="0.25">
      <c r="A3849" t="s">
        <v>8747</v>
      </c>
      <c r="B3849" t="s">
        <v>66</v>
      </c>
      <c r="C3849" t="s">
        <v>4617</v>
      </c>
      <c r="D3849" t="s">
        <v>4616</v>
      </c>
      <c r="E3849" s="2">
        <v>44466</v>
      </c>
      <c r="F3849">
        <v>2021</v>
      </c>
      <c r="G3849" t="s">
        <v>104</v>
      </c>
      <c r="H3849" t="s">
        <v>8754</v>
      </c>
      <c r="I3849" s="40" t="s">
        <v>141</v>
      </c>
      <c r="J3849" s="40">
        <v>0.9</v>
      </c>
      <c r="K3849" t="s">
        <v>1345</v>
      </c>
      <c r="L3849" t="s">
        <v>4267</v>
      </c>
      <c r="M3849" t="s">
        <v>24</v>
      </c>
      <c r="N3849">
        <v>0.9</v>
      </c>
      <c r="O3849">
        <v>0.9</v>
      </c>
      <c r="P3849">
        <v>0</v>
      </c>
      <c r="Q3849">
        <v>0</v>
      </c>
      <c r="R3849" s="51">
        <f>Table71417[[#This Row],[Climate finance ($ million)]]/Table71417[[#This Row],[Total commitment ($ million)]]</f>
        <v>1</v>
      </c>
      <c r="S3849" s="41" t="s">
        <v>12531</v>
      </c>
      <c r="T3849" s="1" t="s">
        <v>8800</v>
      </c>
    </row>
    <row r="3850" spans="1:20" x14ac:dyDescent="0.25">
      <c r="A3850" t="s">
        <v>8747</v>
      </c>
      <c r="B3850" t="s">
        <v>66</v>
      </c>
      <c r="C3850" t="s">
        <v>4703</v>
      </c>
      <c r="D3850" t="s">
        <v>4702</v>
      </c>
      <c r="E3850" s="2">
        <v>44466</v>
      </c>
      <c r="F3850">
        <v>2021</v>
      </c>
      <c r="G3850" t="s">
        <v>8751</v>
      </c>
      <c r="H3850" t="s">
        <v>8754</v>
      </c>
      <c r="I3850" s="40" t="s">
        <v>12401</v>
      </c>
      <c r="J3850" s="40">
        <v>0.52</v>
      </c>
      <c r="K3850" t="s">
        <v>4267</v>
      </c>
      <c r="L3850" t="s">
        <v>1320</v>
      </c>
      <c r="M3850" t="s">
        <v>25</v>
      </c>
      <c r="N3850">
        <v>0.3</v>
      </c>
      <c r="O3850">
        <v>0</v>
      </c>
      <c r="P3850">
        <v>0.3</v>
      </c>
      <c r="Q3850">
        <v>0</v>
      </c>
      <c r="R3850" s="51">
        <f>Table71417[[#This Row],[Climate finance ($ million)]]/Table71417[[#This Row],[Total commitment ($ million)]]</f>
        <v>0.57692307692307687</v>
      </c>
      <c r="S3850" s="41" t="s">
        <v>12532</v>
      </c>
      <c r="T3850" s="1" t="s">
        <v>8800</v>
      </c>
    </row>
    <row r="3851" spans="1:20" x14ac:dyDescent="0.25">
      <c r="A3851" t="s">
        <v>8747</v>
      </c>
      <c r="B3851" t="s">
        <v>66</v>
      </c>
      <c r="C3851" t="s">
        <v>4308</v>
      </c>
      <c r="D3851" t="s">
        <v>4307</v>
      </c>
      <c r="E3851" s="2">
        <v>44468</v>
      </c>
      <c r="F3851">
        <v>2021</v>
      </c>
      <c r="G3851" t="s">
        <v>7137</v>
      </c>
      <c r="H3851" t="s">
        <v>93</v>
      </c>
      <c r="I3851" s="40" t="s">
        <v>12396</v>
      </c>
      <c r="J3851" s="40">
        <v>8</v>
      </c>
      <c r="K3851" t="s">
        <v>1352</v>
      </c>
      <c r="L3851" t="s">
        <v>4267</v>
      </c>
      <c r="M3851" t="s">
        <v>24</v>
      </c>
      <c r="N3851">
        <v>0.1784</v>
      </c>
      <c r="O3851">
        <v>0.1784</v>
      </c>
      <c r="P3851">
        <v>0</v>
      </c>
      <c r="Q3851">
        <v>0</v>
      </c>
      <c r="R3851" s="51">
        <f>Table71417[[#This Row],[Climate finance ($ million)]]/Table71417[[#This Row],[Total commitment ($ million)]]</f>
        <v>2.23E-2</v>
      </c>
      <c r="S3851" s="41" t="s">
        <v>12533</v>
      </c>
      <c r="T3851" s="1" t="s">
        <v>8800</v>
      </c>
    </row>
    <row r="3852" spans="1:20" x14ac:dyDescent="0.25">
      <c r="A3852" t="s">
        <v>8747</v>
      </c>
      <c r="B3852" t="s">
        <v>66</v>
      </c>
      <c r="C3852" t="s">
        <v>4308</v>
      </c>
      <c r="D3852" t="s">
        <v>4307</v>
      </c>
      <c r="E3852" s="2">
        <v>44468</v>
      </c>
      <c r="F3852">
        <v>2021</v>
      </c>
      <c r="G3852" t="s">
        <v>7137</v>
      </c>
      <c r="H3852" t="s">
        <v>93</v>
      </c>
      <c r="I3852" s="40" t="s">
        <v>12396</v>
      </c>
      <c r="J3852" s="40">
        <v>8</v>
      </c>
      <c r="K3852" t="s">
        <v>4309</v>
      </c>
      <c r="L3852" t="s">
        <v>4267</v>
      </c>
      <c r="M3852" t="s">
        <v>24</v>
      </c>
      <c r="N3852">
        <v>0.4456</v>
      </c>
      <c r="O3852">
        <v>0.4456</v>
      </c>
      <c r="P3852">
        <v>0</v>
      </c>
      <c r="Q3852">
        <v>0</v>
      </c>
      <c r="R3852" s="51">
        <f>Table71417[[#This Row],[Climate finance ($ million)]]/Table71417[[#This Row],[Total commitment ($ million)]]</f>
        <v>5.57E-2</v>
      </c>
      <c r="S3852" s="41" t="s">
        <v>12533</v>
      </c>
      <c r="T3852" s="1" t="s">
        <v>8800</v>
      </c>
    </row>
    <row r="3853" spans="1:20" x14ac:dyDescent="0.25">
      <c r="A3853" t="s">
        <v>8747</v>
      </c>
      <c r="B3853" t="s">
        <v>66</v>
      </c>
      <c r="C3853" t="s">
        <v>4723</v>
      </c>
      <c r="D3853" t="s">
        <v>4722</v>
      </c>
      <c r="E3853" s="2">
        <v>44468</v>
      </c>
      <c r="F3853">
        <v>2021</v>
      </c>
      <c r="G3853" t="s">
        <v>7424</v>
      </c>
      <c r="H3853" t="s">
        <v>8754</v>
      </c>
      <c r="I3853" s="40" t="s">
        <v>84</v>
      </c>
      <c r="J3853" s="40">
        <v>0.24</v>
      </c>
      <c r="K3853" t="s">
        <v>84</v>
      </c>
      <c r="L3853" t="s">
        <v>4267</v>
      </c>
      <c r="M3853" t="s">
        <v>24</v>
      </c>
      <c r="N3853">
        <v>0.2</v>
      </c>
      <c r="O3853">
        <v>0.2</v>
      </c>
      <c r="P3853">
        <v>0</v>
      </c>
      <c r="Q3853">
        <v>0</v>
      </c>
      <c r="R3853" s="51">
        <f>Table71417[[#This Row],[Climate finance ($ million)]]/Table71417[[#This Row],[Total commitment ($ million)]]</f>
        <v>0.83333333333333337</v>
      </c>
      <c r="S3853" s="41" t="s">
        <v>12534</v>
      </c>
      <c r="T3853" s="1" t="s">
        <v>8800</v>
      </c>
    </row>
    <row r="3854" spans="1:20" x14ac:dyDescent="0.25">
      <c r="A3854" t="s">
        <v>8747</v>
      </c>
      <c r="B3854" t="s">
        <v>66</v>
      </c>
      <c r="C3854" t="s">
        <v>4451</v>
      </c>
      <c r="D3854" t="s">
        <v>4450</v>
      </c>
      <c r="E3854" s="2">
        <v>44469</v>
      </c>
      <c r="F3854">
        <v>2021</v>
      </c>
      <c r="G3854" t="s">
        <v>4734</v>
      </c>
      <c r="H3854" t="s">
        <v>8754</v>
      </c>
      <c r="I3854" s="40" t="s">
        <v>141</v>
      </c>
      <c r="J3854" s="40">
        <v>0.2</v>
      </c>
      <c r="K3854" t="s">
        <v>1345</v>
      </c>
      <c r="L3854" t="s">
        <v>4267</v>
      </c>
      <c r="M3854" t="s">
        <v>24</v>
      </c>
      <c r="N3854">
        <v>0.2</v>
      </c>
      <c r="O3854">
        <v>0.2</v>
      </c>
      <c r="P3854">
        <v>0</v>
      </c>
      <c r="Q3854">
        <v>0</v>
      </c>
      <c r="R3854" s="51">
        <f>Table71417[[#This Row],[Climate finance ($ million)]]/Table71417[[#This Row],[Total commitment ($ million)]]</f>
        <v>1</v>
      </c>
      <c r="S3854" s="41" t="s">
        <v>12535</v>
      </c>
      <c r="T3854" s="1" t="s">
        <v>8800</v>
      </c>
    </row>
    <row r="3855" spans="1:20" x14ac:dyDescent="0.25">
      <c r="A3855" t="s">
        <v>8747</v>
      </c>
      <c r="B3855" t="s">
        <v>66</v>
      </c>
      <c r="C3855" t="s">
        <v>4435</v>
      </c>
      <c r="D3855" t="s">
        <v>4434</v>
      </c>
      <c r="E3855" s="2">
        <v>44476</v>
      </c>
      <c r="F3855">
        <v>2021</v>
      </c>
      <c r="G3855" t="s">
        <v>8750</v>
      </c>
      <c r="H3855" t="s">
        <v>8754</v>
      </c>
      <c r="I3855" s="40" t="s">
        <v>12397</v>
      </c>
      <c r="J3855" s="40">
        <v>0.3</v>
      </c>
      <c r="K3855" t="s">
        <v>1327</v>
      </c>
      <c r="L3855" t="s">
        <v>4267</v>
      </c>
      <c r="M3855" t="s">
        <v>24</v>
      </c>
      <c r="N3855">
        <v>0.3</v>
      </c>
      <c r="O3855">
        <v>0.3</v>
      </c>
      <c r="P3855">
        <v>0</v>
      </c>
      <c r="Q3855">
        <v>0</v>
      </c>
      <c r="R3855" s="51">
        <f>Table71417[[#This Row],[Climate finance ($ million)]]/Table71417[[#This Row],[Total commitment ($ million)]]</f>
        <v>1</v>
      </c>
      <c r="S3855" s="41" t="s">
        <v>12536</v>
      </c>
      <c r="T3855" s="1" t="s">
        <v>8800</v>
      </c>
    </row>
    <row r="3856" spans="1:20" x14ac:dyDescent="0.25">
      <c r="A3856" t="s">
        <v>8747</v>
      </c>
      <c r="B3856" t="s">
        <v>66</v>
      </c>
      <c r="C3856" t="s">
        <v>4401</v>
      </c>
      <c r="D3856" t="s">
        <v>4400</v>
      </c>
      <c r="E3856" s="2">
        <v>44477</v>
      </c>
      <c r="F3856">
        <v>2021</v>
      </c>
      <c r="G3856" t="s">
        <v>6914</v>
      </c>
      <c r="H3856" t="s">
        <v>8754</v>
      </c>
      <c r="I3856" s="40" t="s">
        <v>12398</v>
      </c>
      <c r="J3856" s="40">
        <v>0.5</v>
      </c>
      <c r="K3856" t="s">
        <v>1321</v>
      </c>
      <c r="L3856" t="s">
        <v>4267</v>
      </c>
      <c r="M3856" t="s">
        <v>24</v>
      </c>
      <c r="N3856">
        <v>0.5</v>
      </c>
      <c r="O3856">
        <v>0.5</v>
      </c>
      <c r="P3856">
        <v>0</v>
      </c>
      <c r="Q3856">
        <v>0</v>
      </c>
      <c r="R3856" s="51">
        <f>Table71417[[#This Row],[Climate finance ($ million)]]/Table71417[[#This Row],[Total commitment ($ million)]]</f>
        <v>1</v>
      </c>
      <c r="S3856" s="41" t="s">
        <v>12537</v>
      </c>
      <c r="T3856" s="1" t="s">
        <v>8800</v>
      </c>
    </row>
    <row r="3857" spans="1:20" x14ac:dyDescent="0.25">
      <c r="A3857" t="s">
        <v>8747</v>
      </c>
      <c r="B3857" t="s">
        <v>66</v>
      </c>
      <c r="C3857" t="s">
        <v>4520</v>
      </c>
      <c r="D3857" t="s">
        <v>4519</v>
      </c>
      <c r="E3857" s="2">
        <v>44477</v>
      </c>
      <c r="F3857">
        <v>2021</v>
      </c>
      <c r="G3857" t="s">
        <v>6975</v>
      </c>
      <c r="H3857" t="s">
        <v>8754</v>
      </c>
      <c r="I3857" s="40" t="s">
        <v>12397</v>
      </c>
      <c r="J3857" s="40">
        <v>0.6</v>
      </c>
      <c r="K3857" t="s">
        <v>4267</v>
      </c>
      <c r="L3857" t="s">
        <v>1365</v>
      </c>
      <c r="M3857" t="s">
        <v>25</v>
      </c>
      <c r="N3857">
        <v>0.6</v>
      </c>
      <c r="O3857">
        <v>0</v>
      </c>
      <c r="P3857">
        <v>0.6</v>
      </c>
      <c r="Q3857">
        <v>0</v>
      </c>
      <c r="R3857" s="51">
        <f>Table71417[[#This Row],[Climate finance ($ million)]]/Table71417[[#This Row],[Total commitment ($ million)]]</f>
        <v>1</v>
      </c>
      <c r="S3857" s="41" t="s">
        <v>12538</v>
      </c>
      <c r="T3857" s="1" t="s">
        <v>8800</v>
      </c>
    </row>
    <row r="3858" spans="1:20" x14ac:dyDescent="0.25">
      <c r="A3858" t="s">
        <v>8747</v>
      </c>
      <c r="B3858" t="s">
        <v>66</v>
      </c>
      <c r="C3858" t="s">
        <v>4271</v>
      </c>
      <c r="D3858" t="s">
        <v>4270</v>
      </c>
      <c r="E3858" s="2">
        <v>44482</v>
      </c>
      <c r="F3858">
        <v>2021</v>
      </c>
      <c r="G3858" t="s">
        <v>6392</v>
      </c>
      <c r="H3858" t="s">
        <v>93</v>
      </c>
      <c r="I3858" s="40" t="s">
        <v>12400</v>
      </c>
      <c r="J3858" s="40">
        <v>100</v>
      </c>
      <c r="K3858" t="s">
        <v>1352</v>
      </c>
      <c r="L3858" t="s">
        <v>4267</v>
      </c>
      <c r="M3858" t="s">
        <v>24</v>
      </c>
      <c r="N3858">
        <v>9.89</v>
      </c>
      <c r="O3858">
        <v>9.89</v>
      </c>
      <c r="P3858">
        <v>0</v>
      </c>
      <c r="Q3858">
        <v>0</v>
      </c>
      <c r="R3858" s="51">
        <f>Table71417[[#This Row],[Climate finance ($ million)]]/Table71417[[#This Row],[Total commitment ($ million)]]</f>
        <v>9.8900000000000002E-2</v>
      </c>
      <c r="S3858" s="41" t="s">
        <v>12539</v>
      </c>
      <c r="T3858" s="1" t="s">
        <v>8800</v>
      </c>
    </row>
    <row r="3859" spans="1:20" x14ac:dyDescent="0.25">
      <c r="A3859" t="s">
        <v>8747</v>
      </c>
      <c r="B3859" t="s">
        <v>66</v>
      </c>
      <c r="C3859" t="s">
        <v>4661</v>
      </c>
      <c r="D3859" t="s">
        <v>4660</v>
      </c>
      <c r="E3859" s="2">
        <v>44482</v>
      </c>
      <c r="F3859">
        <v>2021</v>
      </c>
      <c r="G3859" t="s">
        <v>104</v>
      </c>
      <c r="H3859" t="s">
        <v>8754</v>
      </c>
      <c r="I3859" s="40" t="s">
        <v>12393</v>
      </c>
      <c r="J3859" s="40">
        <v>0.3</v>
      </c>
      <c r="K3859" t="s">
        <v>1345</v>
      </c>
      <c r="L3859" t="s">
        <v>4267</v>
      </c>
      <c r="M3859" t="s">
        <v>24</v>
      </c>
      <c r="N3859">
        <v>0.3</v>
      </c>
      <c r="O3859">
        <v>0.3</v>
      </c>
      <c r="P3859">
        <v>0</v>
      </c>
      <c r="Q3859">
        <v>0</v>
      </c>
      <c r="R3859" s="51">
        <f>Table71417[[#This Row],[Climate finance ($ million)]]/Table71417[[#This Row],[Total commitment ($ million)]]</f>
        <v>1</v>
      </c>
      <c r="S3859" s="41" t="s">
        <v>12540</v>
      </c>
      <c r="T3859" s="1" t="s">
        <v>8800</v>
      </c>
    </row>
    <row r="3860" spans="1:20" x14ac:dyDescent="0.25">
      <c r="A3860" t="s">
        <v>8747</v>
      </c>
      <c r="B3860" t="s">
        <v>66</v>
      </c>
      <c r="C3860" t="s">
        <v>4653</v>
      </c>
      <c r="D3860" t="s">
        <v>4652</v>
      </c>
      <c r="E3860" s="2">
        <v>44484</v>
      </c>
      <c r="F3860">
        <v>2021</v>
      </c>
      <c r="G3860" t="s">
        <v>104</v>
      </c>
      <c r="H3860" t="s">
        <v>8754</v>
      </c>
      <c r="I3860" s="40" t="s">
        <v>12395</v>
      </c>
      <c r="J3860" s="40">
        <v>0.63</v>
      </c>
      <c r="K3860" t="s">
        <v>4267</v>
      </c>
      <c r="L3860" t="s">
        <v>1365</v>
      </c>
      <c r="M3860" t="s">
        <v>25</v>
      </c>
      <c r="N3860">
        <v>0.63</v>
      </c>
      <c r="O3860">
        <v>0</v>
      </c>
      <c r="P3860">
        <v>0.63</v>
      </c>
      <c r="Q3860">
        <v>0</v>
      </c>
      <c r="R3860" s="51">
        <f>Table71417[[#This Row],[Climate finance ($ million)]]/Table71417[[#This Row],[Total commitment ($ million)]]</f>
        <v>1</v>
      </c>
      <c r="S3860" s="41" t="s">
        <v>12541</v>
      </c>
      <c r="T3860" s="1" t="s">
        <v>8800</v>
      </c>
    </row>
    <row r="3861" spans="1:20" x14ac:dyDescent="0.25">
      <c r="A3861" t="s">
        <v>8747</v>
      </c>
      <c r="B3861" t="s">
        <v>66</v>
      </c>
      <c r="C3861" t="s">
        <v>4655</v>
      </c>
      <c r="D3861" t="s">
        <v>4654</v>
      </c>
      <c r="E3861" s="2">
        <v>44487</v>
      </c>
      <c r="F3861">
        <v>2021</v>
      </c>
      <c r="G3861" t="s">
        <v>104</v>
      </c>
      <c r="H3861" t="s">
        <v>8754</v>
      </c>
      <c r="I3861" s="40" t="s">
        <v>12395</v>
      </c>
      <c r="J3861" s="40">
        <v>0.75</v>
      </c>
      <c r="K3861" t="s">
        <v>1345</v>
      </c>
      <c r="L3861" t="s">
        <v>4267</v>
      </c>
      <c r="M3861" t="s">
        <v>24</v>
      </c>
      <c r="N3861">
        <v>0.75</v>
      </c>
      <c r="O3861">
        <v>0.75</v>
      </c>
      <c r="P3861">
        <v>0</v>
      </c>
      <c r="Q3861">
        <v>0</v>
      </c>
      <c r="R3861" s="51">
        <f>Table71417[[#This Row],[Climate finance ($ million)]]/Table71417[[#This Row],[Total commitment ($ million)]]</f>
        <v>1</v>
      </c>
      <c r="S3861" s="41" t="s">
        <v>12542</v>
      </c>
      <c r="T3861" s="1" t="s">
        <v>8800</v>
      </c>
    </row>
    <row r="3862" spans="1:20" x14ac:dyDescent="0.25">
      <c r="A3862" t="s">
        <v>8747</v>
      </c>
      <c r="B3862" t="s">
        <v>66</v>
      </c>
      <c r="C3862" t="s">
        <v>4578</v>
      </c>
      <c r="D3862" t="s">
        <v>4577</v>
      </c>
      <c r="E3862" s="2">
        <v>44488</v>
      </c>
      <c r="F3862">
        <v>2021</v>
      </c>
      <c r="G3862" t="s">
        <v>6417</v>
      </c>
      <c r="H3862" t="s">
        <v>8754</v>
      </c>
      <c r="I3862" s="40" t="s">
        <v>12402</v>
      </c>
      <c r="J3862" s="40">
        <v>0.1</v>
      </c>
      <c r="K3862" t="s">
        <v>1345</v>
      </c>
      <c r="L3862" t="s">
        <v>4267</v>
      </c>
      <c r="M3862" t="s">
        <v>24</v>
      </c>
      <c r="N3862">
        <v>1.685E-2</v>
      </c>
      <c r="O3862">
        <v>1.685E-2</v>
      </c>
      <c r="P3862">
        <v>0</v>
      </c>
      <c r="Q3862">
        <v>0</v>
      </c>
      <c r="R3862" s="51">
        <f>Table71417[[#This Row],[Climate finance ($ million)]]/Table71417[[#This Row],[Total commitment ($ million)]]</f>
        <v>0.16849999999999998</v>
      </c>
      <c r="S3862" s="41" t="s">
        <v>12543</v>
      </c>
      <c r="T3862" s="1" t="s">
        <v>8800</v>
      </c>
    </row>
    <row r="3863" spans="1:20" x14ac:dyDescent="0.25">
      <c r="A3863" t="s">
        <v>8747</v>
      </c>
      <c r="B3863" t="s">
        <v>66</v>
      </c>
      <c r="C3863" t="s">
        <v>4676</v>
      </c>
      <c r="D3863" t="s">
        <v>4675</v>
      </c>
      <c r="E3863" s="2">
        <v>44488</v>
      </c>
      <c r="F3863">
        <v>2021</v>
      </c>
      <c r="G3863" t="s">
        <v>104</v>
      </c>
      <c r="H3863" t="s">
        <v>8754</v>
      </c>
      <c r="I3863" s="40" t="s">
        <v>12393</v>
      </c>
      <c r="J3863" s="40">
        <v>1</v>
      </c>
      <c r="K3863" t="s">
        <v>1345</v>
      </c>
      <c r="L3863" t="s">
        <v>4267</v>
      </c>
      <c r="M3863" t="s">
        <v>24</v>
      </c>
      <c r="N3863">
        <v>1</v>
      </c>
      <c r="O3863">
        <v>1</v>
      </c>
      <c r="P3863">
        <v>0</v>
      </c>
      <c r="Q3863">
        <v>0</v>
      </c>
      <c r="R3863" s="51">
        <f>Table71417[[#This Row],[Climate finance ($ million)]]/Table71417[[#This Row],[Total commitment ($ million)]]</f>
        <v>1</v>
      </c>
      <c r="S3863" s="41" t="s">
        <v>12544</v>
      </c>
      <c r="T3863" s="1" t="s">
        <v>8800</v>
      </c>
    </row>
    <row r="3864" spans="1:20" x14ac:dyDescent="0.25">
      <c r="A3864" t="s">
        <v>8747</v>
      </c>
      <c r="B3864" t="s">
        <v>66</v>
      </c>
      <c r="C3864" t="s">
        <v>4302</v>
      </c>
      <c r="D3864" t="s">
        <v>4301</v>
      </c>
      <c r="E3864" s="2">
        <v>44490</v>
      </c>
      <c r="F3864">
        <v>2021</v>
      </c>
      <c r="G3864" t="s">
        <v>8748</v>
      </c>
      <c r="H3864" t="s">
        <v>8754</v>
      </c>
      <c r="I3864" s="40" t="s">
        <v>12400</v>
      </c>
      <c r="J3864" s="40">
        <v>0.2</v>
      </c>
      <c r="K3864" t="s">
        <v>1345</v>
      </c>
      <c r="L3864" t="s">
        <v>4267</v>
      </c>
      <c r="M3864" t="s">
        <v>24</v>
      </c>
      <c r="N3864">
        <v>0.2</v>
      </c>
      <c r="O3864">
        <v>0.2</v>
      </c>
      <c r="P3864">
        <v>0</v>
      </c>
      <c r="Q3864">
        <v>0</v>
      </c>
      <c r="R3864" s="51">
        <f>Table71417[[#This Row],[Climate finance ($ million)]]/Table71417[[#This Row],[Total commitment ($ million)]]</f>
        <v>1</v>
      </c>
      <c r="S3864" s="41" t="s">
        <v>12545</v>
      </c>
      <c r="T3864" s="1" t="s">
        <v>8800</v>
      </c>
    </row>
    <row r="3865" spans="1:20" x14ac:dyDescent="0.25">
      <c r="A3865" t="s">
        <v>8747</v>
      </c>
      <c r="B3865" t="s">
        <v>66</v>
      </c>
      <c r="C3865" t="s">
        <v>4659</v>
      </c>
      <c r="D3865" t="s">
        <v>4658</v>
      </c>
      <c r="E3865" s="2">
        <v>44490</v>
      </c>
      <c r="F3865">
        <v>2021</v>
      </c>
      <c r="G3865" t="s">
        <v>104</v>
      </c>
      <c r="H3865" t="s">
        <v>8754</v>
      </c>
      <c r="I3865" s="40" t="s">
        <v>132</v>
      </c>
      <c r="J3865" s="40">
        <v>0.1</v>
      </c>
      <c r="K3865" t="s">
        <v>1327</v>
      </c>
      <c r="L3865" t="s">
        <v>4267</v>
      </c>
      <c r="M3865" t="s">
        <v>24</v>
      </c>
      <c r="N3865">
        <v>0.1</v>
      </c>
      <c r="O3865">
        <v>0.1</v>
      </c>
      <c r="P3865">
        <v>0</v>
      </c>
      <c r="Q3865">
        <v>0</v>
      </c>
      <c r="R3865" s="51">
        <f>Table71417[[#This Row],[Climate finance ($ million)]]/Table71417[[#This Row],[Total commitment ($ million)]]</f>
        <v>1</v>
      </c>
      <c r="S3865" s="41" t="s">
        <v>12546</v>
      </c>
      <c r="T3865" s="1" t="s">
        <v>8800</v>
      </c>
    </row>
    <row r="3866" spans="1:20" x14ac:dyDescent="0.25">
      <c r="A3866" t="s">
        <v>8747</v>
      </c>
      <c r="B3866" t="s">
        <v>66</v>
      </c>
      <c r="C3866" t="s">
        <v>4279</v>
      </c>
      <c r="D3866" t="s">
        <v>4278</v>
      </c>
      <c r="E3866" s="2">
        <v>44491</v>
      </c>
      <c r="F3866">
        <v>2021</v>
      </c>
      <c r="G3866" t="s">
        <v>6392</v>
      </c>
      <c r="H3866" t="s">
        <v>93</v>
      </c>
      <c r="I3866" s="40" t="s">
        <v>84</v>
      </c>
      <c r="J3866" s="40">
        <v>195.4</v>
      </c>
      <c r="K3866" t="s">
        <v>4267</v>
      </c>
      <c r="L3866" t="s">
        <v>1365</v>
      </c>
      <c r="M3866" t="s">
        <v>25</v>
      </c>
      <c r="N3866">
        <v>22.5</v>
      </c>
      <c r="O3866">
        <v>0</v>
      </c>
      <c r="P3866">
        <v>22.5</v>
      </c>
      <c r="Q3866">
        <v>0</v>
      </c>
      <c r="R3866" s="51">
        <f>Table71417[[#This Row],[Climate finance ($ million)]]/Table71417[[#This Row],[Total commitment ($ million)]]</f>
        <v>0.11514841351074719</v>
      </c>
      <c r="S3866" s="41" t="s">
        <v>12547</v>
      </c>
      <c r="T3866" s="1" t="s">
        <v>8800</v>
      </c>
    </row>
    <row r="3867" spans="1:20" x14ac:dyDescent="0.25">
      <c r="A3867" t="s">
        <v>8747</v>
      </c>
      <c r="B3867" t="s">
        <v>66</v>
      </c>
      <c r="C3867" t="s">
        <v>4647</v>
      </c>
      <c r="D3867" t="s">
        <v>4646</v>
      </c>
      <c r="E3867" s="2">
        <v>44495</v>
      </c>
      <c r="F3867">
        <v>2021</v>
      </c>
      <c r="G3867" t="s">
        <v>104</v>
      </c>
      <c r="H3867" t="s">
        <v>8754</v>
      </c>
      <c r="I3867" s="40" t="s">
        <v>141</v>
      </c>
      <c r="J3867" s="40">
        <v>0.4</v>
      </c>
      <c r="K3867" t="s">
        <v>1345</v>
      </c>
      <c r="L3867" t="s">
        <v>4267</v>
      </c>
      <c r="M3867" t="s">
        <v>24</v>
      </c>
      <c r="N3867">
        <v>0.4</v>
      </c>
      <c r="O3867">
        <v>0.4</v>
      </c>
      <c r="P3867">
        <v>0</v>
      </c>
      <c r="Q3867">
        <v>0</v>
      </c>
      <c r="R3867" s="51">
        <f>Table71417[[#This Row],[Climate finance ($ million)]]/Table71417[[#This Row],[Total commitment ($ million)]]</f>
        <v>1</v>
      </c>
      <c r="S3867" s="41" t="s">
        <v>12548</v>
      </c>
      <c r="T3867" s="1" t="s">
        <v>8800</v>
      </c>
    </row>
    <row r="3868" spans="1:20" x14ac:dyDescent="0.25">
      <c r="A3868" t="s">
        <v>8747</v>
      </c>
      <c r="B3868" t="s">
        <v>66</v>
      </c>
      <c r="C3868" t="s">
        <v>4391</v>
      </c>
      <c r="D3868" t="s">
        <v>4390</v>
      </c>
      <c r="E3868" s="2">
        <v>44496</v>
      </c>
      <c r="F3868">
        <v>2021</v>
      </c>
      <c r="G3868" t="s">
        <v>6914</v>
      </c>
      <c r="H3868" t="s">
        <v>93</v>
      </c>
      <c r="I3868" s="40" t="s">
        <v>12396</v>
      </c>
      <c r="J3868" s="40">
        <v>30</v>
      </c>
      <c r="K3868" t="s">
        <v>1352</v>
      </c>
      <c r="L3868" t="s">
        <v>4267</v>
      </c>
      <c r="M3868" t="s">
        <v>24</v>
      </c>
      <c r="N3868">
        <v>8.4060000000000006</v>
      </c>
      <c r="O3868">
        <v>8.4060000000000006</v>
      </c>
      <c r="P3868">
        <v>0</v>
      </c>
      <c r="Q3868">
        <v>0</v>
      </c>
      <c r="R3868" s="51">
        <f>Table71417[[#This Row],[Climate finance ($ million)]]/Table71417[[#This Row],[Total commitment ($ million)]]</f>
        <v>0.2802</v>
      </c>
      <c r="S3868" s="41" t="s">
        <v>12549</v>
      </c>
      <c r="T3868" s="1" t="s">
        <v>8800</v>
      </c>
    </row>
    <row r="3869" spans="1:20" x14ac:dyDescent="0.25">
      <c r="A3869" t="s">
        <v>8747</v>
      </c>
      <c r="B3869" t="s">
        <v>66</v>
      </c>
      <c r="C3869" t="s">
        <v>4427</v>
      </c>
      <c r="D3869" t="s">
        <v>4426</v>
      </c>
      <c r="E3869" s="2">
        <v>44496</v>
      </c>
      <c r="F3869">
        <v>2021</v>
      </c>
      <c r="G3869" t="s">
        <v>8750</v>
      </c>
      <c r="H3869" t="s">
        <v>93</v>
      </c>
      <c r="I3869" s="40" t="s">
        <v>141</v>
      </c>
      <c r="J3869" s="40">
        <v>250</v>
      </c>
      <c r="K3869" t="s">
        <v>1345</v>
      </c>
      <c r="L3869" t="s">
        <v>4267</v>
      </c>
      <c r="M3869" t="s">
        <v>24</v>
      </c>
      <c r="N3869">
        <v>92.85</v>
      </c>
      <c r="O3869">
        <v>92.85</v>
      </c>
      <c r="P3869">
        <v>0</v>
      </c>
      <c r="Q3869">
        <v>0</v>
      </c>
      <c r="R3869" s="51">
        <f>Table71417[[#This Row],[Climate finance ($ million)]]/Table71417[[#This Row],[Total commitment ($ million)]]</f>
        <v>0.37139999999999995</v>
      </c>
      <c r="S3869" s="41" t="s">
        <v>12550</v>
      </c>
      <c r="T3869" s="1" t="s">
        <v>8800</v>
      </c>
    </row>
    <row r="3870" spans="1:20" x14ac:dyDescent="0.25">
      <c r="A3870" t="s">
        <v>8747</v>
      </c>
      <c r="B3870" t="s">
        <v>66</v>
      </c>
      <c r="C3870" t="s">
        <v>4540</v>
      </c>
      <c r="D3870" t="s">
        <v>4539</v>
      </c>
      <c r="E3870" s="2">
        <v>44496</v>
      </c>
      <c r="F3870">
        <v>2021</v>
      </c>
      <c r="G3870" t="s">
        <v>6715</v>
      </c>
      <c r="H3870" t="s">
        <v>93</v>
      </c>
      <c r="I3870" s="40" t="s">
        <v>12396</v>
      </c>
      <c r="J3870" s="40">
        <v>500</v>
      </c>
      <c r="K3870" t="s">
        <v>1345</v>
      </c>
      <c r="L3870" t="s">
        <v>4267</v>
      </c>
      <c r="M3870" t="s">
        <v>24</v>
      </c>
      <c r="N3870">
        <v>62.5</v>
      </c>
      <c r="O3870">
        <v>62.5</v>
      </c>
      <c r="P3870">
        <v>0</v>
      </c>
      <c r="Q3870">
        <v>0</v>
      </c>
      <c r="R3870" s="51">
        <f>Table71417[[#This Row],[Climate finance ($ million)]]/Table71417[[#This Row],[Total commitment ($ million)]]</f>
        <v>0.125</v>
      </c>
      <c r="S3870" s="41" t="s">
        <v>12551</v>
      </c>
      <c r="T3870" s="1" t="s">
        <v>8800</v>
      </c>
    </row>
    <row r="3871" spans="1:20" x14ac:dyDescent="0.25">
      <c r="A3871" t="s">
        <v>8747</v>
      </c>
      <c r="B3871" t="s">
        <v>66</v>
      </c>
      <c r="C3871" t="s">
        <v>4572</v>
      </c>
      <c r="D3871" t="s">
        <v>4571</v>
      </c>
      <c r="E3871" s="2">
        <v>44496</v>
      </c>
      <c r="F3871">
        <v>2021</v>
      </c>
      <c r="G3871" t="s">
        <v>6370</v>
      </c>
      <c r="H3871" t="s">
        <v>8754</v>
      </c>
      <c r="I3871" s="40" t="s">
        <v>141</v>
      </c>
      <c r="J3871" s="40">
        <v>0.25</v>
      </c>
      <c r="K3871" t="s">
        <v>141</v>
      </c>
      <c r="L3871" t="s">
        <v>4267</v>
      </c>
      <c r="M3871" t="s">
        <v>24</v>
      </c>
      <c r="N3871">
        <v>0.25</v>
      </c>
      <c r="O3871">
        <v>0.25</v>
      </c>
      <c r="P3871">
        <v>0</v>
      </c>
      <c r="Q3871">
        <v>0</v>
      </c>
      <c r="R3871" s="51">
        <f>Table71417[[#This Row],[Climate finance ($ million)]]/Table71417[[#This Row],[Total commitment ($ million)]]</f>
        <v>1</v>
      </c>
      <c r="S3871" s="41" t="s">
        <v>12552</v>
      </c>
      <c r="T3871" s="1" t="s">
        <v>8800</v>
      </c>
    </row>
    <row r="3872" spans="1:20" x14ac:dyDescent="0.25">
      <c r="A3872" t="s">
        <v>8747</v>
      </c>
      <c r="B3872" t="s">
        <v>66</v>
      </c>
      <c r="C3872" t="s">
        <v>4590</v>
      </c>
      <c r="D3872" t="s">
        <v>4589</v>
      </c>
      <c r="E3872" s="2">
        <v>44496</v>
      </c>
      <c r="F3872">
        <v>2021</v>
      </c>
      <c r="G3872" t="s">
        <v>104</v>
      </c>
      <c r="H3872" t="s">
        <v>8754</v>
      </c>
      <c r="I3872" s="40" t="s">
        <v>12401</v>
      </c>
      <c r="J3872" s="40">
        <v>0.7</v>
      </c>
      <c r="K3872" t="s">
        <v>1345</v>
      </c>
      <c r="L3872" t="s">
        <v>1365</v>
      </c>
      <c r="M3872" t="s">
        <v>72</v>
      </c>
      <c r="N3872">
        <v>0.7</v>
      </c>
      <c r="O3872">
        <v>0</v>
      </c>
      <c r="P3872">
        <v>0</v>
      </c>
      <c r="Q3872">
        <v>0.7</v>
      </c>
      <c r="R3872" s="51">
        <f>Table71417[[#This Row],[Climate finance ($ million)]]/Table71417[[#This Row],[Total commitment ($ million)]]</f>
        <v>1</v>
      </c>
      <c r="S3872" s="41" t="s">
        <v>12553</v>
      </c>
      <c r="T3872" s="1" t="s">
        <v>8800</v>
      </c>
    </row>
    <row r="3873" spans="1:20" x14ac:dyDescent="0.25">
      <c r="A3873" t="s">
        <v>8747</v>
      </c>
      <c r="B3873" t="s">
        <v>66</v>
      </c>
      <c r="C3873" t="s">
        <v>4340</v>
      </c>
      <c r="D3873" t="s">
        <v>4339</v>
      </c>
      <c r="E3873" s="2">
        <v>44497</v>
      </c>
      <c r="F3873">
        <v>2021</v>
      </c>
      <c r="G3873" t="s">
        <v>6521</v>
      </c>
      <c r="H3873" t="s">
        <v>8754</v>
      </c>
      <c r="I3873" s="40" t="s">
        <v>12398</v>
      </c>
      <c r="J3873" s="40">
        <v>9.6300000000000008</v>
      </c>
      <c r="K3873" t="s">
        <v>1345</v>
      </c>
      <c r="L3873" t="s">
        <v>4267</v>
      </c>
      <c r="M3873" t="s">
        <v>24</v>
      </c>
      <c r="N3873">
        <v>9.6300000000000008</v>
      </c>
      <c r="O3873">
        <v>9.6300000000000008</v>
      </c>
      <c r="P3873">
        <v>0</v>
      </c>
      <c r="Q3873">
        <v>0</v>
      </c>
      <c r="R3873" s="51">
        <f>Table71417[[#This Row],[Climate finance ($ million)]]/Table71417[[#This Row],[Total commitment ($ million)]]</f>
        <v>1</v>
      </c>
      <c r="S3873" s="41" t="s">
        <v>12554</v>
      </c>
      <c r="T3873" s="1" t="s">
        <v>8800</v>
      </c>
    </row>
    <row r="3874" spans="1:20" x14ac:dyDescent="0.25">
      <c r="A3874" t="s">
        <v>8747</v>
      </c>
      <c r="B3874" t="s">
        <v>66</v>
      </c>
      <c r="C3874" t="s">
        <v>4291</v>
      </c>
      <c r="D3874" t="s">
        <v>4290</v>
      </c>
      <c r="E3874" s="2">
        <v>44498</v>
      </c>
      <c r="F3874">
        <v>2021</v>
      </c>
      <c r="G3874" t="s">
        <v>6816</v>
      </c>
      <c r="H3874" t="s">
        <v>8754</v>
      </c>
      <c r="I3874" s="40" t="s">
        <v>141</v>
      </c>
      <c r="J3874" s="40">
        <v>0.4</v>
      </c>
      <c r="K3874" t="s">
        <v>1345</v>
      </c>
      <c r="L3874" t="s">
        <v>4267</v>
      </c>
      <c r="M3874" t="s">
        <v>24</v>
      </c>
      <c r="N3874">
        <v>0.4</v>
      </c>
      <c r="O3874">
        <v>0.4</v>
      </c>
      <c r="P3874">
        <v>0</v>
      </c>
      <c r="Q3874">
        <v>0</v>
      </c>
      <c r="R3874" s="51">
        <f>Table71417[[#This Row],[Climate finance ($ million)]]/Table71417[[#This Row],[Total commitment ($ million)]]</f>
        <v>1</v>
      </c>
      <c r="S3874" s="41" t="s">
        <v>12555</v>
      </c>
      <c r="T3874" s="1" t="s">
        <v>8800</v>
      </c>
    </row>
    <row r="3875" spans="1:20" x14ac:dyDescent="0.25">
      <c r="A3875" t="s">
        <v>8747</v>
      </c>
      <c r="B3875" t="s">
        <v>66</v>
      </c>
      <c r="C3875" t="s">
        <v>4350</v>
      </c>
      <c r="D3875" t="s">
        <v>4349</v>
      </c>
      <c r="E3875" s="2">
        <v>44498</v>
      </c>
      <c r="F3875">
        <v>2021</v>
      </c>
      <c r="G3875" t="s">
        <v>6521</v>
      </c>
      <c r="H3875" t="s">
        <v>8754</v>
      </c>
      <c r="I3875" s="40" t="s">
        <v>12395</v>
      </c>
      <c r="J3875" s="40">
        <v>0.875</v>
      </c>
      <c r="K3875" t="s">
        <v>1345</v>
      </c>
      <c r="L3875" t="s">
        <v>4267</v>
      </c>
      <c r="M3875" t="s">
        <v>24</v>
      </c>
      <c r="N3875">
        <v>0.875</v>
      </c>
      <c r="O3875">
        <v>0.875</v>
      </c>
      <c r="P3875">
        <v>0</v>
      </c>
      <c r="Q3875">
        <v>0</v>
      </c>
      <c r="R3875" s="51">
        <f>Table71417[[#This Row],[Climate finance ($ million)]]/Table71417[[#This Row],[Total commitment ($ million)]]</f>
        <v>1</v>
      </c>
      <c r="S3875" s="41" t="s">
        <v>12556</v>
      </c>
      <c r="T3875" s="1" t="s">
        <v>8800</v>
      </c>
    </row>
    <row r="3876" spans="1:20" x14ac:dyDescent="0.25">
      <c r="A3876" t="s">
        <v>8747</v>
      </c>
      <c r="B3876" t="s">
        <v>66</v>
      </c>
      <c r="C3876" t="s">
        <v>4602</v>
      </c>
      <c r="D3876" t="s">
        <v>4601</v>
      </c>
      <c r="E3876" s="2">
        <v>44498</v>
      </c>
      <c r="F3876">
        <v>2021</v>
      </c>
      <c r="G3876" t="s">
        <v>104</v>
      </c>
      <c r="H3876" t="s">
        <v>8754</v>
      </c>
      <c r="I3876" s="40" t="s">
        <v>141</v>
      </c>
      <c r="J3876" s="40">
        <v>1</v>
      </c>
      <c r="K3876" t="s">
        <v>1345</v>
      </c>
      <c r="L3876" t="s">
        <v>4267</v>
      </c>
      <c r="M3876" t="s">
        <v>24</v>
      </c>
      <c r="N3876">
        <v>1</v>
      </c>
      <c r="O3876">
        <v>1</v>
      </c>
      <c r="P3876">
        <v>0</v>
      </c>
      <c r="Q3876">
        <v>0</v>
      </c>
      <c r="R3876" s="51">
        <f>Table71417[[#This Row],[Climate finance ($ million)]]/Table71417[[#This Row],[Total commitment ($ million)]]</f>
        <v>1</v>
      </c>
      <c r="S3876" s="41" t="s">
        <v>12557</v>
      </c>
      <c r="T3876" s="1" t="s">
        <v>8800</v>
      </c>
    </row>
    <row r="3877" spans="1:20" x14ac:dyDescent="0.25">
      <c r="A3877" t="s">
        <v>8747</v>
      </c>
      <c r="B3877" t="s">
        <v>66</v>
      </c>
      <c r="C3877" t="s">
        <v>4556</v>
      </c>
      <c r="D3877" t="s">
        <v>4555</v>
      </c>
      <c r="E3877" s="2">
        <v>44501</v>
      </c>
      <c r="F3877">
        <v>2021</v>
      </c>
      <c r="G3877" t="s">
        <v>6715</v>
      </c>
      <c r="H3877" t="s">
        <v>8754</v>
      </c>
      <c r="I3877" s="40" t="s">
        <v>12401</v>
      </c>
      <c r="J3877" s="40">
        <v>0.15</v>
      </c>
      <c r="K3877" t="s">
        <v>1345</v>
      </c>
      <c r="L3877" t="s">
        <v>4267</v>
      </c>
      <c r="M3877" t="s">
        <v>24</v>
      </c>
      <c r="N3877">
        <v>0.15</v>
      </c>
      <c r="O3877">
        <v>0.15</v>
      </c>
      <c r="P3877">
        <v>0</v>
      </c>
      <c r="Q3877">
        <v>0</v>
      </c>
      <c r="R3877" s="51">
        <f>Table71417[[#This Row],[Climate finance ($ million)]]/Table71417[[#This Row],[Total commitment ($ million)]]</f>
        <v>1</v>
      </c>
      <c r="S3877" s="41" t="s">
        <v>12558</v>
      </c>
      <c r="T3877" s="1" t="s">
        <v>8800</v>
      </c>
    </row>
    <row r="3878" spans="1:20" x14ac:dyDescent="0.25">
      <c r="A3878" t="s">
        <v>8747</v>
      </c>
      <c r="B3878" t="s">
        <v>66</v>
      </c>
      <c r="C3878" t="s">
        <v>4645</v>
      </c>
      <c r="D3878" t="s">
        <v>4644</v>
      </c>
      <c r="E3878" s="2">
        <v>44501</v>
      </c>
      <c r="F3878">
        <v>2021</v>
      </c>
      <c r="G3878" t="s">
        <v>104</v>
      </c>
      <c r="H3878" t="s">
        <v>8754</v>
      </c>
      <c r="I3878" s="40" t="s">
        <v>12393</v>
      </c>
      <c r="J3878" s="40">
        <v>0.7</v>
      </c>
      <c r="K3878" t="s">
        <v>1345</v>
      </c>
      <c r="L3878" t="s">
        <v>1365</v>
      </c>
      <c r="M3878" t="s">
        <v>72</v>
      </c>
      <c r="N3878">
        <v>0.7</v>
      </c>
      <c r="O3878">
        <v>0</v>
      </c>
      <c r="P3878">
        <v>0</v>
      </c>
      <c r="Q3878">
        <v>0.7</v>
      </c>
      <c r="R3878" s="51">
        <f>Table71417[[#This Row],[Climate finance ($ million)]]/Table71417[[#This Row],[Total commitment ($ million)]]</f>
        <v>1</v>
      </c>
      <c r="S3878" s="41" t="s">
        <v>12559</v>
      </c>
      <c r="T3878" s="1" t="s">
        <v>8800</v>
      </c>
    </row>
    <row r="3879" spans="1:20" x14ac:dyDescent="0.25">
      <c r="A3879" t="s">
        <v>8747</v>
      </c>
      <c r="B3879" t="s">
        <v>66</v>
      </c>
      <c r="C3879" t="s">
        <v>4319</v>
      </c>
      <c r="D3879" t="s">
        <v>4318</v>
      </c>
      <c r="E3879" s="2">
        <v>44503</v>
      </c>
      <c r="F3879">
        <v>2021</v>
      </c>
      <c r="G3879" t="s">
        <v>6521</v>
      </c>
      <c r="H3879" t="s">
        <v>93</v>
      </c>
      <c r="I3879" s="40" t="s">
        <v>12396</v>
      </c>
      <c r="J3879" s="40">
        <v>62.533220999999998</v>
      </c>
      <c r="K3879" t="s">
        <v>1345</v>
      </c>
      <c r="L3879" t="s">
        <v>4267</v>
      </c>
      <c r="M3879" t="s">
        <v>24</v>
      </c>
      <c r="N3879">
        <v>3.8439171700000001</v>
      </c>
      <c r="O3879">
        <v>3.8439171700000001</v>
      </c>
      <c r="P3879">
        <v>0</v>
      </c>
      <c r="Q3879">
        <v>0</v>
      </c>
      <c r="R3879" s="51">
        <f>Table71417[[#This Row],[Climate finance ($ million)]]/Table71417[[#This Row],[Total commitment ($ million)]]</f>
        <v>6.1470001201441395E-2</v>
      </c>
      <c r="S3879" s="41" t="s">
        <v>12560</v>
      </c>
      <c r="T3879" s="1" t="s">
        <v>8800</v>
      </c>
    </row>
    <row r="3880" spans="1:20" x14ac:dyDescent="0.25">
      <c r="A3880" t="s">
        <v>8747</v>
      </c>
      <c r="B3880" t="s">
        <v>66</v>
      </c>
      <c r="C3880" t="s">
        <v>4319</v>
      </c>
      <c r="D3880" t="s">
        <v>4318</v>
      </c>
      <c r="E3880" s="2">
        <v>44503</v>
      </c>
      <c r="F3880">
        <v>2021</v>
      </c>
      <c r="G3880" t="s">
        <v>6521</v>
      </c>
      <c r="H3880" t="s">
        <v>93</v>
      </c>
      <c r="I3880" s="40" t="s">
        <v>12396</v>
      </c>
      <c r="J3880" s="40">
        <v>62.533220999999998</v>
      </c>
      <c r="K3880" t="s">
        <v>1327</v>
      </c>
      <c r="L3880" t="s">
        <v>4267</v>
      </c>
      <c r="M3880" t="s">
        <v>24</v>
      </c>
      <c r="N3880">
        <v>7.1025233800000009</v>
      </c>
      <c r="O3880">
        <v>7.1025233800000009</v>
      </c>
      <c r="P3880">
        <v>0</v>
      </c>
      <c r="Q3880">
        <v>0</v>
      </c>
      <c r="R3880" s="51">
        <f>Table71417[[#This Row],[Climate finance ($ million)]]/Table71417[[#This Row],[Total commitment ($ million)]]</f>
        <v>0.11358000221994004</v>
      </c>
      <c r="S3880" s="41" t="s">
        <v>12560</v>
      </c>
      <c r="T3880" s="1" t="s">
        <v>8800</v>
      </c>
    </row>
    <row r="3881" spans="1:20" x14ac:dyDescent="0.25">
      <c r="A3881" t="s">
        <v>8747</v>
      </c>
      <c r="B3881" t="s">
        <v>66</v>
      </c>
      <c r="C3881" t="s">
        <v>4491</v>
      </c>
      <c r="D3881" t="s">
        <v>4490</v>
      </c>
      <c r="E3881" s="2">
        <v>44503</v>
      </c>
      <c r="F3881">
        <v>2021</v>
      </c>
      <c r="G3881" t="s">
        <v>6657</v>
      </c>
      <c r="H3881" t="s">
        <v>8756</v>
      </c>
      <c r="I3881" s="40" t="s">
        <v>12395</v>
      </c>
      <c r="J3881" s="40">
        <v>65</v>
      </c>
      <c r="K3881" t="s">
        <v>1386</v>
      </c>
      <c r="L3881" t="s">
        <v>4267</v>
      </c>
      <c r="M3881" t="s">
        <v>24</v>
      </c>
      <c r="N3881">
        <v>45.025500000000001</v>
      </c>
      <c r="O3881">
        <v>45.025500000000001</v>
      </c>
      <c r="P3881">
        <v>0</v>
      </c>
      <c r="Q3881">
        <v>0</v>
      </c>
      <c r="R3881" s="51">
        <f>Table71417[[#This Row],[Climate finance ($ million)]]/Table71417[[#This Row],[Total commitment ($ million)]]</f>
        <v>0.69269999999999998</v>
      </c>
      <c r="S3881" s="41" t="s">
        <v>12561</v>
      </c>
      <c r="T3881" s="1" t="s">
        <v>8800</v>
      </c>
    </row>
    <row r="3882" spans="1:20" x14ac:dyDescent="0.25">
      <c r="A3882" t="s">
        <v>8747</v>
      </c>
      <c r="B3882" t="s">
        <v>66</v>
      </c>
      <c r="C3882" t="s">
        <v>4641</v>
      </c>
      <c r="D3882" t="s">
        <v>4640</v>
      </c>
      <c r="E3882" s="2">
        <v>44504</v>
      </c>
      <c r="F3882">
        <v>2021</v>
      </c>
      <c r="G3882" t="s">
        <v>104</v>
      </c>
      <c r="H3882" t="s">
        <v>8754</v>
      </c>
      <c r="I3882" s="40" t="s">
        <v>12395</v>
      </c>
      <c r="J3882" s="40">
        <v>0.38700000000000001</v>
      </c>
      <c r="K3882" t="s">
        <v>4267</v>
      </c>
      <c r="L3882" t="s">
        <v>1365</v>
      </c>
      <c r="M3882" t="s">
        <v>25</v>
      </c>
      <c r="N3882">
        <v>0.38700000000000001</v>
      </c>
      <c r="O3882">
        <v>0</v>
      </c>
      <c r="P3882">
        <v>0.38700000000000001</v>
      </c>
      <c r="Q3882">
        <v>0</v>
      </c>
      <c r="R3882" s="51">
        <f>Table71417[[#This Row],[Climate finance ($ million)]]/Table71417[[#This Row],[Total commitment ($ million)]]</f>
        <v>1</v>
      </c>
      <c r="S3882" s="41" t="s">
        <v>12562</v>
      </c>
      <c r="T3882" s="1" t="s">
        <v>8800</v>
      </c>
    </row>
    <row r="3883" spans="1:20" x14ac:dyDescent="0.25">
      <c r="A3883" t="s">
        <v>8747</v>
      </c>
      <c r="B3883" t="s">
        <v>66</v>
      </c>
      <c r="C3883" t="s">
        <v>4657</v>
      </c>
      <c r="D3883" t="s">
        <v>4656</v>
      </c>
      <c r="E3883" s="2">
        <v>44505</v>
      </c>
      <c r="F3883">
        <v>2021</v>
      </c>
      <c r="G3883" t="s">
        <v>104</v>
      </c>
      <c r="H3883" t="s">
        <v>8754</v>
      </c>
      <c r="I3883" s="40" t="s">
        <v>141</v>
      </c>
      <c r="J3883" s="40">
        <v>0.2</v>
      </c>
      <c r="K3883" t="s">
        <v>1345</v>
      </c>
      <c r="L3883" t="s">
        <v>4267</v>
      </c>
      <c r="M3883" t="s">
        <v>24</v>
      </c>
      <c r="N3883">
        <v>0.2</v>
      </c>
      <c r="O3883">
        <v>0.2</v>
      </c>
      <c r="P3883">
        <v>0</v>
      </c>
      <c r="Q3883">
        <v>0</v>
      </c>
      <c r="R3883" s="51">
        <f>Table71417[[#This Row],[Climate finance ($ million)]]/Table71417[[#This Row],[Total commitment ($ million)]]</f>
        <v>1</v>
      </c>
      <c r="S3883" s="41" t="s">
        <v>12563</v>
      </c>
      <c r="T3883" s="1" t="s">
        <v>8800</v>
      </c>
    </row>
    <row r="3884" spans="1:20" x14ac:dyDescent="0.25">
      <c r="A3884" t="s">
        <v>8747</v>
      </c>
      <c r="B3884" t="s">
        <v>66</v>
      </c>
      <c r="C3884" t="s">
        <v>4315</v>
      </c>
      <c r="D3884" t="s">
        <v>4314</v>
      </c>
      <c r="E3884" s="2">
        <v>44508</v>
      </c>
      <c r="F3884">
        <v>2021</v>
      </c>
      <c r="G3884" t="s">
        <v>8749</v>
      </c>
      <c r="H3884" t="s">
        <v>8754</v>
      </c>
      <c r="I3884" s="40" t="s">
        <v>12395</v>
      </c>
      <c r="J3884" s="40">
        <v>0.34399999999999997</v>
      </c>
      <c r="K3884" t="s">
        <v>1469</v>
      </c>
      <c r="L3884" t="s">
        <v>4267</v>
      </c>
      <c r="M3884" t="s">
        <v>24</v>
      </c>
      <c r="N3884">
        <v>0.34399999999999997</v>
      </c>
      <c r="O3884">
        <v>0.34399999999999997</v>
      </c>
      <c r="P3884">
        <v>0</v>
      </c>
      <c r="Q3884">
        <v>0</v>
      </c>
      <c r="R3884" s="51">
        <f>Table71417[[#This Row],[Climate finance ($ million)]]/Table71417[[#This Row],[Total commitment ($ million)]]</f>
        <v>1</v>
      </c>
      <c r="S3884" s="41" t="s">
        <v>12564</v>
      </c>
      <c r="T3884" s="1" t="s">
        <v>8800</v>
      </c>
    </row>
    <row r="3885" spans="1:20" x14ac:dyDescent="0.25">
      <c r="A3885" t="s">
        <v>8747</v>
      </c>
      <c r="B3885" t="s">
        <v>66</v>
      </c>
      <c r="C3885" t="s">
        <v>4409</v>
      </c>
      <c r="D3885" t="s">
        <v>4408</v>
      </c>
      <c r="E3885" s="2">
        <v>44508</v>
      </c>
      <c r="F3885">
        <v>2021</v>
      </c>
      <c r="G3885" t="s">
        <v>6914</v>
      </c>
      <c r="H3885" t="s">
        <v>8754</v>
      </c>
      <c r="I3885" s="40" t="s">
        <v>12397</v>
      </c>
      <c r="J3885" s="40">
        <v>0.2</v>
      </c>
      <c r="K3885" t="s">
        <v>1327</v>
      </c>
      <c r="L3885" t="s">
        <v>1366</v>
      </c>
      <c r="M3885" t="s">
        <v>72</v>
      </c>
      <c r="N3885">
        <v>0.2</v>
      </c>
      <c r="O3885">
        <v>0</v>
      </c>
      <c r="P3885">
        <v>0</v>
      </c>
      <c r="Q3885">
        <v>0.2</v>
      </c>
      <c r="R3885" s="51">
        <f>Table71417[[#This Row],[Climate finance ($ million)]]/Table71417[[#This Row],[Total commitment ($ million)]]</f>
        <v>1</v>
      </c>
      <c r="S3885" s="41" t="s">
        <v>12565</v>
      </c>
      <c r="T3885" s="1" t="s">
        <v>8800</v>
      </c>
    </row>
    <row r="3886" spans="1:20" x14ac:dyDescent="0.25">
      <c r="A3886" t="s">
        <v>8747</v>
      </c>
      <c r="B3886" t="s">
        <v>66</v>
      </c>
      <c r="C3886" t="s">
        <v>4558</v>
      </c>
      <c r="D3886" t="s">
        <v>4557</v>
      </c>
      <c r="E3886" s="2">
        <v>44508</v>
      </c>
      <c r="F3886">
        <v>2021</v>
      </c>
      <c r="G3886" t="s">
        <v>6715</v>
      </c>
      <c r="H3886" t="s">
        <v>8754</v>
      </c>
      <c r="I3886" s="40" t="s">
        <v>12401</v>
      </c>
      <c r="J3886" s="40">
        <v>0.25</v>
      </c>
      <c r="K3886" t="s">
        <v>1345</v>
      </c>
      <c r="L3886" t="s">
        <v>1365</v>
      </c>
      <c r="M3886" t="s">
        <v>72</v>
      </c>
      <c r="N3886">
        <v>0.25</v>
      </c>
      <c r="O3886">
        <v>0</v>
      </c>
      <c r="P3886">
        <v>0</v>
      </c>
      <c r="Q3886">
        <v>0.25</v>
      </c>
      <c r="R3886" s="51">
        <f>Table71417[[#This Row],[Climate finance ($ million)]]/Table71417[[#This Row],[Total commitment ($ million)]]</f>
        <v>1</v>
      </c>
      <c r="S3886" s="41" t="s">
        <v>12566</v>
      </c>
      <c r="T3886" s="1" t="s">
        <v>8800</v>
      </c>
    </row>
    <row r="3887" spans="1:20" x14ac:dyDescent="0.25">
      <c r="A3887" t="s">
        <v>8747</v>
      </c>
      <c r="B3887" t="s">
        <v>66</v>
      </c>
      <c r="C3887" t="s">
        <v>4649</v>
      </c>
      <c r="D3887" t="s">
        <v>4648</v>
      </c>
      <c r="E3887" s="2">
        <v>44508</v>
      </c>
      <c r="F3887">
        <v>2021</v>
      </c>
      <c r="G3887" t="s">
        <v>104</v>
      </c>
      <c r="H3887" t="s">
        <v>8754</v>
      </c>
      <c r="I3887" s="40" t="s">
        <v>141</v>
      </c>
      <c r="J3887" s="40">
        <v>0.55000000000000004</v>
      </c>
      <c r="K3887" t="s">
        <v>1345</v>
      </c>
      <c r="L3887" t="s">
        <v>4267</v>
      </c>
      <c r="M3887" t="s">
        <v>24</v>
      </c>
      <c r="N3887">
        <v>0.55000000000000004</v>
      </c>
      <c r="O3887">
        <v>0.55000000000000004</v>
      </c>
      <c r="P3887">
        <v>0</v>
      </c>
      <c r="Q3887">
        <v>0</v>
      </c>
      <c r="R3887" s="51">
        <f>Table71417[[#This Row],[Climate finance ($ million)]]/Table71417[[#This Row],[Total commitment ($ million)]]</f>
        <v>1</v>
      </c>
      <c r="S3887" s="41" t="s">
        <v>12567</v>
      </c>
      <c r="T3887" s="1" t="s">
        <v>8800</v>
      </c>
    </row>
    <row r="3888" spans="1:20" x14ac:dyDescent="0.25">
      <c r="A3888" t="s">
        <v>8747</v>
      </c>
      <c r="B3888" t="s">
        <v>66</v>
      </c>
      <c r="C3888" t="s">
        <v>4668</v>
      </c>
      <c r="D3888" t="s">
        <v>4667</v>
      </c>
      <c r="E3888" s="2">
        <v>44508</v>
      </c>
      <c r="F3888">
        <v>2021</v>
      </c>
      <c r="G3888" t="s">
        <v>104</v>
      </c>
      <c r="H3888" t="s">
        <v>8754</v>
      </c>
      <c r="I3888" s="40" t="s">
        <v>12398</v>
      </c>
      <c r="J3888" s="40">
        <v>0.42281099999999999</v>
      </c>
      <c r="K3888" t="s">
        <v>1321</v>
      </c>
      <c r="L3888" t="s">
        <v>4267</v>
      </c>
      <c r="M3888" t="s">
        <v>24</v>
      </c>
      <c r="N3888">
        <v>0.11031100000000001</v>
      </c>
      <c r="O3888">
        <v>0.11031100000000001</v>
      </c>
      <c r="P3888">
        <v>0</v>
      </c>
      <c r="Q3888">
        <v>0</v>
      </c>
      <c r="R3888" s="51">
        <f>Table71417[[#This Row],[Climate finance ($ million)]]/Table71417[[#This Row],[Total commitment ($ million)]]</f>
        <v>0.26089907783856148</v>
      </c>
      <c r="S3888" s="41" t="s">
        <v>12568</v>
      </c>
      <c r="T3888" s="1" t="s">
        <v>8800</v>
      </c>
    </row>
    <row r="3889" spans="1:20" x14ac:dyDescent="0.25">
      <c r="A3889" t="s">
        <v>8747</v>
      </c>
      <c r="B3889" t="s">
        <v>66</v>
      </c>
      <c r="C3889" t="s">
        <v>4387</v>
      </c>
      <c r="D3889" t="s">
        <v>4386</v>
      </c>
      <c r="E3889" s="2">
        <v>44510</v>
      </c>
      <c r="F3889">
        <v>2021</v>
      </c>
      <c r="G3889" t="s">
        <v>6914</v>
      </c>
      <c r="H3889" t="s">
        <v>93</v>
      </c>
      <c r="I3889" t="s">
        <v>11395</v>
      </c>
      <c r="J3889" t="s">
        <v>11395</v>
      </c>
      <c r="K3889" t="s">
        <v>1345</v>
      </c>
      <c r="L3889" t="s">
        <v>4267</v>
      </c>
      <c r="M3889" t="s">
        <v>24</v>
      </c>
      <c r="N3889">
        <v>734</v>
      </c>
      <c r="O3889">
        <v>734</v>
      </c>
      <c r="P3889">
        <v>0</v>
      </c>
      <c r="Q3889">
        <v>0</v>
      </c>
      <c r="R3889" s="38"/>
      <c r="S3889" s="54" t="s">
        <v>12569</v>
      </c>
      <c r="T3889" s="1" t="s">
        <v>8800</v>
      </c>
    </row>
    <row r="3890" spans="1:20" x14ac:dyDescent="0.25">
      <c r="A3890" t="s">
        <v>8747</v>
      </c>
      <c r="B3890" t="s">
        <v>66</v>
      </c>
      <c r="C3890" t="s">
        <v>4387</v>
      </c>
      <c r="D3890" t="s">
        <v>4386</v>
      </c>
      <c r="E3890" s="2">
        <v>44510</v>
      </c>
      <c r="F3890">
        <v>2021</v>
      </c>
      <c r="G3890" t="s">
        <v>6914</v>
      </c>
      <c r="H3890" t="s">
        <v>93</v>
      </c>
      <c r="I3890" t="s">
        <v>11395</v>
      </c>
      <c r="K3890" t="s">
        <v>1321</v>
      </c>
      <c r="L3890" t="s">
        <v>4267</v>
      </c>
      <c r="M3890" t="s">
        <v>24</v>
      </c>
      <c r="N3890">
        <v>16</v>
      </c>
      <c r="O3890">
        <v>16</v>
      </c>
      <c r="P3890">
        <v>0</v>
      </c>
      <c r="Q3890">
        <v>0</v>
      </c>
      <c r="R3890" s="38"/>
      <c r="S3890" s="54" t="s">
        <v>12569</v>
      </c>
      <c r="T3890" s="1" t="s">
        <v>8800</v>
      </c>
    </row>
    <row r="3891" spans="1:20" x14ac:dyDescent="0.25">
      <c r="A3891" t="s">
        <v>8747</v>
      </c>
      <c r="B3891" t="s">
        <v>66</v>
      </c>
      <c r="C3891" t="s">
        <v>4670</v>
      </c>
      <c r="D3891" t="s">
        <v>4669</v>
      </c>
      <c r="E3891" s="2">
        <v>44512</v>
      </c>
      <c r="F3891">
        <v>2021</v>
      </c>
      <c r="G3891" t="s">
        <v>104</v>
      </c>
      <c r="H3891" t="s">
        <v>8754</v>
      </c>
      <c r="I3891" s="40" t="s">
        <v>12398</v>
      </c>
      <c r="J3891" s="40">
        <v>0.63663400000000003</v>
      </c>
      <c r="K3891" t="s">
        <v>1321</v>
      </c>
      <c r="L3891" t="s">
        <v>4267</v>
      </c>
      <c r="M3891" t="s">
        <v>24</v>
      </c>
      <c r="N3891">
        <v>0.19989899999999999</v>
      </c>
      <c r="O3891">
        <v>0.19989899999999999</v>
      </c>
      <c r="P3891">
        <v>0</v>
      </c>
      <c r="Q3891">
        <v>0</v>
      </c>
      <c r="R3891" s="51">
        <f>Table71417[[#This Row],[Climate finance ($ million)]]/Table71417[[#This Row],[Total commitment ($ million)]]</f>
        <v>0.31399359757725787</v>
      </c>
      <c r="S3891" s="41" t="s">
        <v>12570</v>
      </c>
      <c r="T3891" s="1" t="s">
        <v>8800</v>
      </c>
    </row>
    <row r="3892" spans="1:20" x14ac:dyDescent="0.25">
      <c r="A3892" t="s">
        <v>8747</v>
      </c>
      <c r="B3892" t="s">
        <v>66</v>
      </c>
      <c r="C3892" t="s">
        <v>4453</v>
      </c>
      <c r="D3892" t="s">
        <v>4452</v>
      </c>
      <c r="E3892" s="2">
        <v>44515</v>
      </c>
      <c r="F3892">
        <v>2021</v>
      </c>
      <c r="G3892" t="s">
        <v>4734</v>
      </c>
      <c r="H3892" t="s">
        <v>8754</v>
      </c>
      <c r="I3892" s="40" t="s">
        <v>361</v>
      </c>
      <c r="J3892" s="40">
        <v>0.15</v>
      </c>
      <c r="K3892" t="s">
        <v>1345</v>
      </c>
      <c r="L3892" t="s">
        <v>4267</v>
      </c>
      <c r="M3892" t="s">
        <v>24</v>
      </c>
      <c r="N3892">
        <v>0.15</v>
      </c>
      <c r="O3892">
        <v>0.15</v>
      </c>
      <c r="P3892">
        <v>0</v>
      </c>
      <c r="Q3892">
        <v>0</v>
      </c>
      <c r="R3892" s="51">
        <f>Table71417[[#This Row],[Climate finance ($ million)]]/Table71417[[#This Row],[Total commitment ($ million)]]</f>
        <v>1</v>
      </c>
      <c r="S3892" s="41" t="s">
        <v>12571</v>
      </c>
      <c r="T3892" s="1" t="s">
        <v>8800</v>
      </c>
    </row>
    <row r="3893" spans="1:20" x14ac:dyDescent="0.25">
      <c r="A3893" t="s">
        <v>8747</v>
      </c>
      <c r="B3893" t="s">
        <v>66</v>
      </c>
      <c r="C3893" t="s">
        <v>4674</v>
      </c>
      <c r="D3893" t="s">
        <v>4673</v>
      </c>
      <c r="E3893" s="2">
        <v>44515</v>
      </c>
      <c r="F3893">
        <v>2021</v>
      </c>
      <c r="G3893" t="s">
        <v>104</v>
      </c>
      <c r="H3893" t="s">
        <v>8754</v>
      </c>
      <c r="I3893" s="40" t="s">
        <v>12396</v>
      </c>
      <c r="J3893" s="40">
        <v>0.25</v>
      </c>
      <c r="K3893" t="s">
        <v>1345</v>
      </c>
      <c r="L3893" t="s">
        <v>1365</v>
      </c>
      <c r="M3893" t="s">
        <v>72</v>
      </c>
      <c r="N3893">
        <v>0.1875</v>
      </c>
      <c r="O3893">
        <v>0</v>
      </c>
      <c r="P3893">
        <v>0</v>
      </c>
      <c r="Q3893">
        <v>0.1875</v>
      </c>
      <c r="R3893" s="51">
        <f>Table71417[[#This Row],[Climate finance ($ million)]]/Table71417[[#This Row],[Total commitment ($ million)]]</f>
        <v>0.75</v>
      </c>
      <c r="S3893" s="41" t="s">
        <v>12572</v>
      </c>
      <c r="T3893" s="1" t="s">
        <v>8800</v>
      </c>
    </row>
    <row r="3894" spans="1:20" x14ac:dyDescent="0.25">
      <c r="A3894" t="s">
        <v>8747</v>
      </c>
      <c r="B3894" t="s">
        <v>66</v>
      </c>
      <c r="C3894" t="s">
        <v>4715</v>
      </c>
      <c r="D3894" t="s">
        <v>4714</v>
      </c>
      <c r="E3894" s="2">
        <v>44517</v>
      </c>
      <c r="F3894">
        <v>2021</v>
      </c>
      <c r="G3894" t="s">
        <v>7424</v>
      </c>
      <c r="H3894" t="s">
        <v>93</v>
      </c>
      <c r="I3894" s="40" t="s">
        <v>12394</v>
      </c>
      <c r="J3894" s="40">
        <v>4.0999999999999996</v>
      </c>
      <c r="K3894" t="s">
        <v>1327</v>
      </c>
      <c r="L3894" t="s">
        <v>4267</v>
      </c>
      <c r="M3894" t="s">
        <v>24</v>
      </c>
      <c r="N3894">
        <v>0.68879999999999997</v>
      </c>
      <c r="O3894">
        <v>0.68879999999999997</v>
      </c>
      <c r="P3894">
        <v>0</v>
      </c>
      <c r="Q3894">
        <v>0</v>
      </c>
      <c r="R3894" s="51">
        <f>Table71417[[#This Row],[Climate finance ($ million)]]/Table71417[[#This Row],[Total commitment ($ million)]]</f>
        <v>0.16800000000000001</v>
      </c>
      <c r="S3894" s="41" t="s">
        <v>12573</v>
      </c>
      <c r="T3894" s="1" t="s">
        <v>8800</v>
      </c>
    </row>
    <row r="3895" spans="1:20" x14ac:dyDescent="0.25">
      <c r="A3895" t="s">
        <v>8747</v>
      </c>
      <c r="B3895" t="s">
        <v>66</v>
      </c>
      <c r="C3895" t="s">
        <v>4719</v>
      </c>
      <c r="D3895" t="s">
        <v>4718</v>
      </c>
      <c r="E3895" s="2">
        <v>44517</v>
      </c>
      <c r="F3895">
        <v>2021</v>
      </c>
      <c r="G3895" t="s">
        <v>7424</v>
      </c>
      <c r="H3895" t="s">
        <v>93</v>
      </c>
      <c r="I3895" s="40" t="s">
        <v>12395</v>
      </c>
      <c r="J3895" s="40">
        <v>70</v>
      </c>
      <c r="K3895" t="s">
        <v>4267</v>
      </c>
      <c r="L3895" t="s">
        <v>1346</v>
      </c>
      <c r="M3895" t="s">
        <v>25</v>
      </c>
      <c r="N3895">
        <v>16.100000000000001</v>
      </c>
      <c r="O3895">
        <v>0</v>
      </c>
      <c r="P3895">
        <v>16.100000000000001</v>
      </c>
      <c r="Q3895">
        <v>0</v>
      </c>
      <c r="R3895" s="51">
        <f>Table71417[[#This Row],[Climate finance ($ million)]]/Table71417[[#This Row],[Total commitment ($ million)]]</f>
        <v>0.23</v>
      </c>
      <c r="S3895" s="41" t="s">
        <v>12574</v>
      </c>
      <c r="T3895" s="1" t="s">
        <v>8800</v>
      </c>
    </row>
    <row r="3896" spans="1:20" x14ac:dyDescent="0.25">
      <c r="A3896" t="s">
        <v>8747</v>
      </c>
      <c r="B3896" t="s">
        <v>66</v>
      </c>
      <c r="C3896" t="s">
        <v>4421</v>
      </c>
      <c r="D3896" t="s">
        <v>4420</v>
      </c>
      <c r="E3896" s="2">
        <v>44518</v>
      </c>
      <c r="F3896">
        <v>2021</v>
      </c>
      <c r="G3896" t="s">
        <v>8750</v>
      </c>
      <c r="H3896" t="s">
        <v>8757</v>
      </c>
      <c r="I3896" s="40" t="s">
        <v>12397</v>
      </c>
      <c r="J3896" s="40">
        <v>3.8277619999999999</v>
      </c>
      <c r="K3896" t="s">
        <v>84</v>
      </c>
      <c r="L3896" t="s">
        <v>4267</v>
      </c>
      <c r="M3896" t="s">
        <v>24</v>
      </c>
      <c r="N3896">
        <v>1.2757930745999999</v>
      </c>
      <c r="O3896">
        <v>1.2757930745999999</v>
      </c>
      <c r="P3896">
        <v>0</v>
      </c>
      <c r="Q3896">
        <v>0</v>
      </c>
      <c r="R3896" s="51">
        <f>Table71417[[#This Row],[Climate finance ($ million)]]/Table71417[[#This Row],[Total commitment ($ million)]]</f>
        <v>0.33329999999999999</v>
      </c>
      <c r="S3896" s="41" t="s">
        <v>12575</v>
      </c>
      <c r="T3896" s="1" t="s">
        <v>8800</v>
      </c>
    </row>
    <row r="3897" spans="1:20" x14ac:dyDescent="0.25">
      <c r="A3897" t="s">
        <v>8747</v>
      </c>
      <c r="B3897" t="s">
        <v>66</v>
      </c>
      <c r="C3897" t="s">
        <v>4421</v>
      </c>
      <c r="D3897" t="s">
        <v>4420</v>
      </c>
      <c r="E3897" s="2">
        <v>44518</v>
      </c>
      <c r="F3897">
        <v>2021</v>
      </c>
      <c r="G3897" t="s">
        <v>8750</v>
      </c>
      <c r="H3897" t="s">
        <v>8757</v>
      </c>
      <c r="I3897" s="40" t="s">
        <v>12397</v>
      </c>
      <c r="J3897" s="40">
        <v>3.8277619999999999</v>
      </c>
      <c r="K3897" t="s">
        <v>1327</v>
      </c>
      <c r="L3897" t="s">
        <v>4267</v>
      </c>
      <c r="M3897" t="s">
        <v>24</v>
      </c>
      <c r="N3897">
        <v>2.1435467200000002</v>
      </c>
      <c r="O3897">
        <v>2.1435467200000002</v>
      </c>
      <c r="P3897">
        <v>0</v>
      </c>
      <c r="Q3897">
        <v>0</v>
      </c>
      <c r="R3897" s="51">
        <f>Table71417[[#This Row],[Climate finance ($ million)]]/Table71417[[#This Row],[Total commitment ($ million)]]</f>
        <v>0.56000000000000005</v>
      </c>
      <c r="S3897" s="41" t="s">
        <v>12575</v>
      </c>
      <c r="T3897" s="1" t="s">
        <v>8800</v>
      </c>
    </row>
    <row r="3898" spans="1:20" x14ac:dyDescent="0.25">
      <c r="A3898" t="s">
        <v>8747</v>
      </c>
      <c r="B3898" t="s">
        <v>66</v>
      </c>
      <c r="C3898" t="s">
        <v>4325</v>
      </c>
      <c r="D3898" t="s">
        <v>4324</v>
      </c>
      <c r="E3898" s="2">
        <v>44519</v>
      </c>
      <c r="F3898">
        <v>2021</v>
      </c>
      <c r="G3898" t="s">
        <v>6521</v>
      </c>
      <c r="H3898" t="s">
        <v>93</v>
      </c>
      <c r="I3898" s="40" t="s">
        <v>12396</v>
      </c>
      <c r="J3898" s="40">
        <v>30.69</v>
      </c>
      <c r="K3898" t="s">
        <v>1352</v>
      </c>
      <c r="L3898" t="s">
        <v>4267</v>
      </c>
      <c r="M3898" t="s">
        <v>24</v>
      </c>
      <c r="N3898">
        <v>1.3977900000000001</v>
      </c>
      <c r="O3898">
        <v>1.3977900000000001</v>
      </c>
      <c r="P3898">
        <v>0</v>
      </c>
      <c r="Q3898">
        <v>0</v>
      </c>
      <c r="R3898" s="51">
        <f>Table71417[[#This Row],[Climate finance ($ million)]]/Table71417[[#This Row],[Total commitment ($ million)]]</f>
        <v>4.5545454545454549E-2</v>
      </c>
      <c r="S3898" s="41" t="s">
        <v>12576</v>
      </c>
      <c r="T3898" s="1" t="s">
        <v>8800</v>
      </c>
    </row>
    <row r="3899" spans="1:20" x14ac:dyDescent="0.25">
      <c r="A3899" t="s">
        <v>8747</v>
      </c>
      <c r="B3899" t="s">
        <v>66</v>
      </c>
      <c r="C3899" t="s">
        <v>4325</v>
      </c>
      <c r="D3899" t="s">
        <v>4324</v>
      </c>
      <c r="E3899" s="2">
        <v>44519</v>
      </c>
      <c r="F3899">
        <v>2021</v>
      </c>
      <c r="G3899" t="s">
        <v>6521</v>
      </c>
      <c r="H3899" t="s">
        <v>93</v>
      </c>
      <c r="I3899" s="40" t="s">
        <v>12396</v>
      </c>
      <c r="J3899" s="40">
        <v>30.69</v>
      </c>
      <c r="K3899" t="s">
        <v>1345</v>
      </c>
      <c r="L3899" t="s">
        <v>4267</v>
      </c>
      <c r="M3899" t="s">
        <v>24</v>
      </c>
      <c r="N3899">
        <v>0.91232999999999997</v>
      </c>
      <c r="O3899">
        <v>0.91232999999999997</v>
      </c>
      <c r="P3899">
        <v>0</v>
      </c>
      <c r="Q3899">
        <v>0</v>
      </c>
      <c r="R3899" s="51">
        <f>Table71417[[#This Row],[Climate finance ($ million)]]/Table71417[[#This Row],[Total commitment ($ million)]]</f>
        <v>2.9727272727272724E-2</v>
      </c>
      <c r="S3899" s="41" t="s">
        <v>12576</v>
      </c>
      <c r="T3899" s="1" t="s">
        <v>8800</v>
      </c>
    </row>
    <row r="3900" spans="1:20" x14ac:dyDescent="0.25">
      <c r="A3900" t="s">
        <v>8747</v>
      </c>
      <c r="B3900" t="s">
        <v>66</v>
      </c>
      <c r="C3900" t="s">
        <v>4325</v>
      </c>
      <c r="D3900" t="s">
        <v>4324</v>
      </c>
      <c r="E3900" s="2">
        <v>44519</v>
      </c>
      <c r="F3900">
        <v>2021</v>
      </c>
      <c r="G3900" t="s">
        <v>6521</v>
      </c>
      <c r="H3900" t="s">
        <v>93</v>
      </c>
      <c r="I3900" s="40" t="s">
        <v>12396</v>
      </c>
      <c r="J3900" s="40">
        <v>30.69</v>
      </c>
      <c r="K3900" t="s">
        <v>4326</v>
      </c>
      <c r="L3900" t="s">
        <v>4267</v>
      </c>
      <c r="M3900" t="s">
        <v>24</v>
      </c>
      <c r="N3900">
        <v>0.26784000000000002</v>
      </c>
      <c r="O3900">
        <v>0.26784000000000002</v>
      </c>
      <c r="P3900">
        <v>0</v>
      </c>
      <c r="Q3900">
        <v>0</v>
      </c>
      <c r="R3900" s="51">
        <f>Table71417[[#This Row],[Climate finance ($ million)]]/Table71417[[#This Row],[Total commitment ($ million)]]</f>
        <v>8.7272727272727276E-3</v>
      </c>
      <c r="S3900" s="41" t="s">
        <v>12576</v>
      </c>
      <c r="T3900" s="1" t="s">
        <v>8800</v>
      </c>
    </row>
    <row r="3901" spans="1:20" x14ac:dyDescent="0.25">
      <c r="A3901" t="s">
        <v>8747</v>
      </c>
      <c r="B3901" t="s">
        <v>66</v>
      </c>
      <c r="C3901" t="s">
        <v>4455</v>
      </c>
      <c r="D3901" t="s">
        <v>4454</v>
      </c>
      <c r="E3901" s="2">
        <v>44519</v>
      </c>
      <c r="F3901">
        <v>2021</v>
      </c>
      <c r="G3901" t="s">
        <v>4734</v>
      </c>
      <c r="H3901" t="s">
        <v>8754</v>
      </c>
      <c r="I3901" s="40" t="s">
        <v>12394</v>
      </c>
      <c r="J3901" s="40">
        <v>0.75</v>
      </c>
      <c r="K3901" t="s">
        <v>1345</v>
      </c>
      <c r="L3901" t="s">
        <v>4267</v>
      </c>
      <c r="M3901" t="s">
        <v>24</v>
      </c>
      <c r="N3901">
        <v>0.75</v>
      </c>
      <c r="O3901">
        <v>0.75</v>
      </c>
      <c r="P3901">
        <v>0</v>
      </c>
      <c r="Q3901">
        <v>0</v>
      </c>
      <c r="R3901" s="51">
        <f>Table71417[[#This Row],[Climate finance ($ million)]]/Table71417[[#This Row],[Total commitment ($ million)]]</f>
        <v>1</v>
      </c>
      <c r="S3901" s="41" t="s">
        <v>12577</v>
      </c>
      <c r="T3901" s="1" t="s">
        <v>8800</v>
      </c>
    </row>
    <row r="3902" spans="1:20" x14ac:dyDescent="0.25">
      <c r="A3902" t="s">
        <v>8747</v>
      </c>
      <c r="B3902" t="s">
        <v>66</v>
      </c>
      <c r="C3902" t="s">
        <v>4592</v>
      </c>
      <c r="D3902" t="s">
        <v>4591</v>
      </c>
      <c r="E3902" s="2">
        <v>44519</v>
      </c>
      <c r="F3902">
        <v>2021</v>
      </c>
      <c r="G3902" t="s">
        <v>104</v>
      </c>
      <c r="H3902" t="s">
        <v>8754</v>
      </c>
      <c r="I3902" s="40" t="s">
        <v>84</v>
      </c>
      <c r="J3902" s="40">
        <v>0.15</v>
      </c>
      <c r="K3902" t="s">
        <v>84</v>
      </c>
      <c r="L3902" t="s">
        <v>4267</v>
      </c>
      <c r="M3902" t="s">
        <v>24</v>
      </c>
      <c r="N3902">
        <v>0.15</v>
      </c>
      <c r="O3902">
        <v>0.15</v>
      </c>
      <c r="P3902">
        <v>0</v>
      </c>
      <c r="Q3902">
        <v>0</v>
      </c>
      <c r="R3902" s="51">
        <f>Table71417[[#This Row],[Climate finance ($ million)]]/Table71417[[#This Row],[Total commitment ($ million)]]</f>
        <v>1</v>
      </c>
      <c r="S3902" s="41" t="s">
        <v>12578</v>
      </c>
      <c r="T3902" s="1" t="s">
        <v>8800</v>
      </c>
    </row>
    <row r="3903" spans="1:20" x14ac:dyDescent="0.25">
      <c r="A3903" t="s">
        <v>8747</v>
      </c>
      <c r="B3903" t="s">
        <v>66</v>
      </c>
      <c r="C3903" t="s">
        <v>4372</v>
      </c>
      <c r="D3903" t="s">
        <v>4371</v>
      </c>
      <c r="E3903" s="2">
        <v>44522</v>
      </c>
      <c r="F3903">
        <v>2021</v>
      </c>
      <c r="G3903" t="s">
        <v>6585</v>
      </c>
      <c r="H3903" t="s">
        <v>8754</v>
      </c>
      <c r="I3903" s="40" t="s">
        <v>12394</v>
      </c>
      <c r="J3903" s="40">
        <v>9.6262E-2</v>
      </c>
      <c r="K3903" t="s">
        <v>1345</v>
      </c>
      <c r="L3903" t="s">
        <v>4267</v>
      </c>
      <c r="M3903" t="s">
        <v>24</v>
      </c>
      <c r="N3903">
        <v>9.6262E-2</v>
      </c>
      <c r="O3903">
        <v>9.6262E-2</v>
      </c>
      <c r="P3903">
        <v>0</v>
      </c>
      <c r="Q3903">
        <v>0</v>
      </c>
      <c r="R3903" s="51">
        <f>Table71417[[#This Row],[Climate finance ($ million)]]/Table71417[[#This Row],[Total commitment ($ million)]]</f>
        <v>1</v>
      </c>
      <c r="S3903" s="41" t="s">
        <v>12579</v>
      </c>
      <c r="T3903" s="1" t="s">
        <v>8800</v>
      </c>
    </row>
    <row r="3904" spans="1:20" x14ac:dyDescent="0.25">
      <c r="A3904" t="s">
        <v>8747</v>
      </c>
      <c r="B3904" t="s">
        <v>66</v>
      </c>
      <c r="C3904" t="s">
        <v>4374</v>
      </c>
      <c r="D3904" t="s">
        <v>4373</v>
      </c>
      <c r="E3904" s="2">
        <v>44523</v>
      </c>
      <c r="F3904">
        <v>2021</v>
      </c>
      <c r="G3904" t="s">
        <v>6914</v>
      </c>
      <c r="H3904" t="s">
        <v>8757</v>
      </c>
      <c r="I3904" s="40" t="s">
        <v>12401</v>
      </c>
      <c r="J3904" s="40">
        <v>2.1955</v>
      </c>
      <c r="K3904" t="s">
        <v>1321</v>
      </c>
      <c r="L3904" t="s">
        <v>1320</v>
      </c>
      <c r="M3904" t="s">
        <v>72</v>
      </c>
      <c r="N3904">
        <v>1.835</v>
      </c>
      <c r="O3904">
        <v>0</v>
      </c>
      <c r="P3904">
        <v>0</v>
      </c>
      <c r="Q3904">
        <v>1.835</v>
      </c>
      <c r="R3904" s="51">
        <f>Table71417[[#This Row],[Climate finance ($ million)]]/Table71417[[#This Row],[Total commitment ($ million)]]</f>
        <v>0.83580050102482351</v>
      </c>
      <c r="S3904" s="41" t="s">
        <v>12580</v>
      </c>
      <c r="T3904" s="1" t="s">
        <v>8800</v>
      </c>
    </row>
    <row r="3905" spans="1:20" x14ac:dyDescent="0.25">
      <c r="A3905" t="s">
        <v>8747</v>
      </c>
      <c r="B3905" t="s">
        <v>66</v>
      </c>
      <c r="C3905" t="s">
        <v>4403</v>
      </c>
      <c r="D3905" t="s">
        <v>4402</v>
      </c>
      <c r="E3905" s="2">
        <v>44523</v>
      </c>
      <c r="F3905">
        <v>2021</v>
      </c>
      <c r="G3905" t="s">
        <v>6914</v>
      </c>
      <c r="H3905" t="s">
        <v>8754</v>
      </c>
      <c r="I3905" s="40" t="s">
        <v>12400</v>
      </c>
      <c r="J3905" s="40">
        <v>0.2</v>
      </c>
      <c r="K3905" t="s">
        <v>1345</v>
      </c>
      <c r="L3905" t="s">
        <v>1365</v>
      </c>
      <c r="M3905" t="s">
        <v>72</v>
      </c>
      <c r="N3905">
        <v>0.2</v>
      </c>
      <c r="O3905">
        <v>0</v>
      </c>
      <c r="P3905">
        <v>0</v>
      </c>
      <c r="Q3905">
        <v>0.2</v>
      </c>
      <c r="R3905" s="51">
        <f>Table71417[[#This Row],[Climate finance ($ million)]]/Table71417[[#This Row],[Total commitment ($ million)]]</f>
        <v>1</v>
      </c>
      <c r="S3905" s="41" t="s">
        <v>12581</v>
      </c>
      <c r="T3905" s="1" t="s">
        <v>8800</v>
      </c>
    </row>
    <row r="3906" spans="1:20" x14ac:dyDescent="0.25">
      <c r="A3906" t="s">
        <v>8747</v>
      </c>
      <c r="B3906" t="s">
        <v>66</v>
      </c>
      <c r="C3906" t="s">
        <v>4277</v>
      </c>
      <c r="D3906" t="s">
        <v>4276</v>
      </c>
      <c r="E3906" s="2">
        <v>44524</v>
      </c>
      <c r="F3906">
        <v>2021</v>
      </c>
      <c r="G3906" t="s">
        <v>6392</v>
      </c>
      <c r="H3906" t="s">
        <v>93</v>
      </c>
      <c r="I3906" s="40" t="s">
        <v>84</v>
      </c>
      <c r="J3906" s="40">
        <v>250</v>
      </c>
      <c r="K3906" t="s">
        <v>84</v>
      </c>
      <c r="L3906" t="s">
        <v>1347</v>
      </c>
      <c r="M3906" t="s">
        <v>72</v>
      </c>
      <c r="N3906">
        <v>20.36</v>
      </c>
      <c r="O3906">
        <v>0</v>
      </c>
      <c r="P3906">
        <v>0</v>
      </c>
      <c r="Q3906">
        <v>20.36</v>
      </c>
      <c r="R3906" s="51">
        <f>Table71417[[#This Row],[Climate finance ($ million)]]/Table71417[[#This Row],[Total commitment ($ million)]]</f>
        <v>8.1439999999999999E-2</v>
      </c>
      <c r="S3906" s="41" t="s">
        <v>12582</v>
      </c>
      <c r="T3906" s="1" t="s">
        <v>8800</v>
      </c>
    </row>
    <row r="3907" spans="1:20" x14ac:dyDescent="0.25">
      <c r="A3907" t="s">
        <v>8747</v>
      </c>
      <c r="B3907" t="s">
        <v>66</v>
      </c>
      <c r="C3907" t="s">
        <v>4588</v>
      </c>
      <c r="D3907" t="s">
        <v>4587</v>
      </c>
      <c r="E3907" s="2">
        <v>44524</v>
      </c>
      <c r="F3907">
        <v>2021</v>
      </c>
      <c r="G3907" t="s">
        <v>104</v>
      </c>
      <c r="H3907" t="s">
        <v>93</v>
      </c>
      <c r="I3907" s="40" t="s">
        <v>12401</v>
      </c>
      <c r="J3907" s="40">
        <v>50</v>
      </c>
      <c r="K3907" t="s">
        <v>4267</v>
      </c>
      <c r="L3907" t="s">
        <v>1366</v>
      </c>
      <c r="M3907" t="s">
        <v>25</v>
      </c>
      <c r="N3907">
        <v>0.5</v>
      </c>
      <c r="O3907">
        <v>0</v>
      </c>
      <c r="P3907">
        <v>0.5</v>
      </c>
      <c r="Q3907">
        <v>0</v>
      </c>
      <c r="R3907" s="51">
        <f>Table71417[[#This Row],[Climate finance ($ million)]]/Table71417[[#This Row],[Total commitment ($ million)]]</f>
        <v>0.01</v>
      </c>
      <c r="S3907" s="41" t="s">
        <v>12583</v>
      </c>
      <c r="T3907" s="1" t="s">
        <v>8800</v>
      </c>
    </row>
    <row r="3908" spans="1:20" x14ac:dyDescent="0.25">
      <c r="A3908" t="s">
        <v>8747</v>
      </c>
      <c r="B3908" t="s">
        <v>66</v>
      </c>
      <c r="C3908" t="s">
        <v>4588</v>
      </c>
      <c r="D3908" t="s">
        <v>4587</v>
      </c>
      <c r="E3908" s="2">
        <v>44524</v>
      </c>
      <c r="F3908">
        <v>2021</v>
      </c>
      <c r="G3908" t="s">
        <v>104</v>
      </c>
      <c r="H3908" t="s">
        <v>93</v>
      </c>
      <c r="I3908" s="40" t="s">
        <v>12401</v>
      </c>
      <c r="J3908" s="40">
        <v>50</v>
      </c>
      <c r="K3908" t="s">
        <v>4267</v>
      </c>
      <c r="L3908" t="s">
        <v>1347</v>
      </c>
      <c r="M3908" t="s">
        <v>25</v>
      </c>
      <c r="N3908">
        <v>39.5</v>
      </c>
      <c r="O3908">
        <v>0</v>
      </c>
      <c r="P3908">
        <v>39.5</v>
      </c>
      <c r="Q3908">
        <v>0</v>
      </c>
      <c r="R3908" s="51">
        <f>Table71417[[#This Row],[Climate finance ($ million)]]/Table71417[[#This Row],[Total commitment ($ million)]]</f>
        <v>0.79</v>
      </c>
      <c r="S3908" s="41" t="s">
        <v>12583</v>
      </c>
      <c r="T3908" s="1" t="s">
        <v>8800</v>
      </c>
    </row>
    <row r="3909" spans="1:20" x14ac:dyDescent="0.25">
      <c r="A3909" t="s">
        <v>8747</v>
      </c>
      <c r="B3909" t="s">
        <v>66</v>
      </c>
      <c r="C3909" t="s">
        <v>4588</v>
      </c>
      <c r="D3909" t="s">
        <v>4587</v>
      </c>
      <c r="E3909" s="2">
        <v>44524</v>
      </c>
      <c r="F3909">
        <v>2021</v>
      </c>
      <c r="G3909" t="s">
        <v>104</v>
      </c>
      <c r="H3909" t="s">
        <v>93</v>
      </c>
      <c r="I3909" s="40" t="s">
        <v>12401</v>
      </c>
      <c r="J3909" s="40">
        <v>50</v>
      </c>
      <c r="K3909" t="s">
        <v>4267</v>
      </c>
      <c r="L3909" t="s">
        <v>1380</v>
      </c>
      <c r="M3909" t="s">
        <v>25</v>
      </c>
      <c r="N3909">
        <v>0.39</v>
      </c>
      <c r="O3909">
        <v>0</v>
      </c>
      <c r="P3909">
        <v>0.39</v>
      </c>
      <c r="Q3909">
        <v>0</v>
      </c>
      <c r="R3909" s="51">
        <f>Table71417[[#This Row],[Climate finance ($ million)]]/Table71417[[#This Row],[Total commitment ($ million)]]</f>
        <v>7.8000000000000005E-3</v>
      </c>
      <c r="S3909" s="41" t="s">
        <v>12583</v>
      </c>
      <c r="T3909" s="1" t="s">
        <v>8800</v>
      </c>
    </row>
    <row r="3910" spans="1:20" x14ac:dyDescent="0.25">
      <c r="A3910" t="s">
        <v>8747</v>
      </c>
      <c r="B3910" t="s">
        <v>66</v>
      </c>
      <c r="C3910" t="s">
        <v>4328</v>
      </c>
      <c r="D3910" t="s">
        <v>4327</v>
      </c>
      <c r="E3910" s="2">
        <v>44529</v>
      </c>
      <c r="F3910">
        <v>2021</v>
      </c>
      <c r="G3910" t="s">
        <v>6521</v>
      </c>
      <c r="H3910" t="s">
        <v>93</v>
      </c>
      <c r="I3910" s="40" t="s">
        <v>132</v>
      </c>
      <c r="J3910" s="40">
        <v>113.2</v>
      </c>
      <c r="K3910" t="s">
        <v>1327</v>
      </c>
      <c r="L3910" t="s">
        <v>4267</v>
      </c>
      <c r="M3910" t="s">
        <v>24</v>
      </c>
      <c r="N3910">
        <v>62.151327999999999</v>
      </c>
      <c r="O3910">
        <v>62.151327999999999</v>
      </c>
      <c r="P3910">
        <v>0</v>
      </c>
      <c r="Q3910">
        <v>0</v>
      </c>
      <c r="R3910" s="51">
        <f>Table71417[[#This Row],[Climate finance ($ million)]]/Table71417[[#This Row],[Total commitment ($ million)]]</f>
        <v>0.54903999999999997</v>
      </c>
      <c r="S3910" s="41" t="s">
        <v>12584</v>
      </c>
      <c r="T3910" s="1" t="s">
        <v>8800</v>
      </c>
    </row>
    <row r="3911" spans="1:20" x14ac:dyDescent="0.25">
      <c r="A3911" t="s">
        <v>8747</v>
      </c>
      <c r="B3911" t="s">
        <v>66</v>
      </c>
      <c r="C3911" t="s">
        <v>4368</v>
      </c>
      <c r="D3911" t="s">
        <v>4367</v>
      </c>
      <c r="E3911" s="2">
        <v>44530</v>
      </c>
      <c r="F3911">
        <v>2021</v>
      </c>
      <c r="G3911" t="s">
        <v>6585</v>
      </c>
      <c r="H3911" t="s">
        <v>8754</v>
      </c>
      <c r="I3911" s="40" t="s">
        <v>84</v>
      </c>
      <c r="J3911" s="40">
        <v>0.2</v>
      </c>
      <c r="K3911" t="s">
        <v>84</v>
      </c>
      <c r="L3911" t="s">
        <v>4267</v>
      </c>
      <c r="M3911" t="s">
        <v>24</v>
      </c>
      <c r="N3911">
        <v>0.2</v>
      </c>
      <c r="O3911">
        <v>0.2</v>
      </c>
      <c r="P3911">
        <v>0</v>
      </c>
      <c r="Q3911">
        <v>0</v>
      </c>
      <c r="R3911" s="51">
        <f>Table71417[[#This Row],[Climate finance ($ million)]]/Table71417[[#This Row],[Total commitment ($ million)]]</f>
        <v>1</v>
      </c>
      <c r="S3911" s="41" t="s">
        <v>12585</v>
      </c>
      <c r="T3911" s="1" t="s">
        <v>8800</v>
      </c>
    </row>
    <row r="3912" spans="1:20" x14ac:dyDescent="0.25">
      <c r="A3912" t="s">
        <v>8747</v>
      </c>
      <c r="B3912" t="s">
        <v>66</v>
      </c>
      <c r="C3912" t="s">
        <v>4281</v>
      </c>
      <c r="D3912" t="s">
        <v>4280</v>
      </c>
      <c r="E3912" s="2">
        <v>44531</v>
      </c>
      <c r="F3912">
        <v>2021</v>
      </c>
      <c r="G3912" t="s">
        <v>6392</v>
      </c>
      <c r="H3912" t="s">
        <v>93</v>
      </c>
      <c r="I3912" s="40" t="s">
        <v>361</v>
      </c>
      <c r="J3912" s="40">
        <v>345</v>
      </c>
      <c r="K3912" t="s">
        <v>1327</v>
      </c>
      <c r="L3912" t="s">
        <v>4267</v>
      </c>
      <c r="M3912" t="s">
        <v>24</v>
      </c>
      <c r="N3912">
        <v>36</v>
      </c>
      <c r="O3912">
        <v>36</v>
      </c>
      <c r="P3912">
        <v>0</v>
      </c>
      <c r="Q3912">
        <v>0</v>
      </c>
      <c r="R3912" s="51">
        <f>Table71417[[#This Row],[Climate finance ($ million)]]/Table71417[[#This Row],[Total commitment ($ million)]]</f>
        <v>0.10434782608695652</v>
      </c>
      <c r="S3912" s="41" t="s">
        <v>12586</v>
      </c>
      <c r="T3912" s="1" t="s">
        <v>8800</v>
      </c>
    </row>
    <row r="3913" spans="1:20" x14ac:dyDescent="0.25">
      <c r="A3913" t="s">
        <v>8747</v>
      </c>
      <c r="B3913" t="s">
        <v>66</v>
      </c>
      <c r="C3913" t="s">
        <v>4283</v>
      </c>
      <c r="D3913" t="s">
        <v>4282</v>
      </c>
      <c r="E3913" s="2">
        <v>44531</v>
      </c>
      <c r="F3913">
        <v>2021</v>
      </c>
      <c r="G3913" t="s">
        <v>6392</v>
      </c>
      <c r="H3913" t="s">
        <v>8754</v>
      </c>
      <c r="I3913" s="40" t="s">
        <v>12397</v>
      </c>
      <c r="J3913" s="40">
        <v>0.23164499999999999</v>
      </c>
      <c r="K3913" t="s">
        <v>1345</v>
      </c>
      <c r="L3913" t="s">
        <v>4267</v>
      </c>
      <c r="M3913" t="s">
        <v>24</v>
      </c>
      <c r="N3913">
        <v>0.23164499999999999</v>
      </c>
      <c r="O3913">
        <v>0.23164499999999999</v>
      </c>
      <c r="P3913">
        <v>0</v>
      </c>
      <c r="Q3913">
        <v>0</v>
      </c>
      <c r="R3913" s="51">
        <f>Table71417[[#This Row],[Climate finance ($ million)]]/Table71417[[#This Row],[Total commitment ($ million)]]</f>
        <v>1</v>
      </c>
      <c r="S3913" s="41" t="s">
        <v>12587</v>
      </c>
      <c r="T3913" s="1" t="s">
        <v>8800</v>
      </c>
    </row>
    <row r="3914" spans="1:20" x14ac:dyDescent="0.25">
      <c r="A3914" t="s">
        <v>8747</v>
      </c>
      <c r="B3914" t="s">
        <v>66</v>
      </c>
      <c r="C3914" t="s">
        <v>4330</v>
      </c>
      <c r="D3914" t="s">
        <v>4329</v>
      </c>
      <c r="E3914" s="2">
        <v>44531</v>
      </c>
      <c r="F3914">
        <v>2021</v>
      </c>
      <c r="G3914" t="s">
        <v>6521</v>
      </c>
      <c r="H3914" t="s">
        <v>93</v>
      </c>
      <c r="I3914" s="40" t="s">
        <v>12395</v>
      </c>
      <c r="J3914" s="40">
        <v>114.28573</v>
      </c>
      <c r="K3914" t="s">
        <v>1469</v>
      </c>
      <c r="L3914" t="s">
        <v>4267</v>
      </c>
      <c r="M3914" t="s">
        <v>24</v>
      </c>
      <c r="N3914">
        <v>5.8159999999999998</v>
      </c>
      <c r="O3914">
        <v>5.8159999999999998</v>
      </c>
      <c r="P3914">
        <v>0</v>
      </c>
      <c r="Q3914">
        <v>0</v>
      </c>
      <c r="R3914" s="51">
        <f>Table71417[[#This Row],[Climate finance ($ million)]]/Table71417[[#This Row],[Total commitment ($ million)]]</f>
        <v>5.0889993002625963E-2</v>
      </c>
      <c r="S3914" s="41" t="s">
        <v>12588</v>
      </c>
      <c r="T3914" s="1" t="s">
        <v>8800</v>
      </c>
    </row>
    <row r="3915" spans="1:20" x14ac:dyDescent="0.25">
      <c r="A3915" t="s">
        <v>8747</v>
      </c>
      <c r="B3915" t="s">
        <v>66</v>
      </c>
      <c r="C3915" t="s">
        <v>4330</v>
      </c>
      <c r="D3915" t="s">
        <v>4329</v>
      </c>
      <c r="E3915" s="2">
        <v>44531</v>
      </c>
      <c r="F3915">
        <v>2021</v>
      </c>
      <c r="G3915" t="s">
        <v>6521</v>
      </c>
      <c r="H3915" t="s">
        <v>93</v>
      </c>
      <c r="I3915" s="40" t="s">
        <v>12395</v>
      </c>
      <c r="J3915" s="40">
        <v>114.28573</v>
      </c>
      <c r="K3915" t="s">
        <v>4267</v>
      </c>
      <c r="L3915" t="s">
        <v>1366</v>
      </c>
      <c r="M3915" t="s">
        <v>25</v>
      </c>
      <c r="N3915">
        <v>45.152000000000001</v>
      </c>
      <c r="O3915">
        <v>0</v>
      </c>
      <c r="P3915">
        <v>45.152000000000001</v>
      </c>
      <c r="Q3915">
        <v>0</v>
      </c>
      <c r="R3915" s="51">
        <f>Table71417[[#This Row],[Climate finance ($ million)]]/Table71417[[#This Row],[Total commitment ($ million)]]</f>
        <v>0.39507994567650745</v>
      </c>
      <c r="S3915" s="41" t="s">
        <v>12588</v>
      </c>
      <c r="T3915" s="1" t="s">
        <v>8800</v>
      </c>
    </row>
    <row r="3916" spans="1:20" x14ac:dyDescent="0.25">
      <c r="A3916" t="s">
        <v>8747</v>
      </c>
      <c r="B3916" t="s">
        <v>66</v>
      </c>
      <c r="C3916" t="s">
        <v>4330</v>
      </c>
      <c r="D3916" t="s">
        <v>4329</v>
      </c>
      <c r="E3916" s="2">
        <v>44531</v>
      </c>
      <c r="F3916">
        <v>2021</v>
      </c>
      <c r="G3916" t="s">
        <v>6521</v>
      </c>
      <c r="H3916" t="s">
        <v>93</v>
      </c>
      <c r="I3916" s="40" t="s">
        <v>12395</v>
      </c>
      <c r="J3916" s="40">
        <v>114.28573</v>
      </c>
      <c r="K3916" t="s">
        <v>4267</v>
      </c>
      <c r="L3916" t="s">
        <v>1320</v>
      </c>
      <c r="M3916" t="s">
        <v>25</v>
      </c>
      <c r="N3916">
        <v>1.6</v>
      </c>
      <c r="O3916">
        <v>0</v>
      </c>
      <c r="P3916">
        <v>1.6</v>
      </c>
      <c r="Q3916">
        <v>0</v>
      </c>
      <c r="R3916" s="51">
        <f>Table71417[[#This Row],[Climate finance ($ million)]]/Table71417[[#This Row],[Total commitment ($ million)]]</f>
        <v>1.3999998075000266E-2</v>
      </c>
      <c r="S3916" s="41" t="s">
        <v>12588</v>
      </c>
      <c r="T3916" s="1" t="s">
        <v>8800</v>
      </c>
    </row>
    <row r="3917" spans="1:20" x14ac:dyDescent="0.25">
      <c r="A3917" t="s">
        <v>8747</v>
      </c>
      <c r="B3917" t="s">
        <v>66</v>
      </c>
      <c r="C3917" t="s">
        <v>4352</v>
      </c>
      <c r="D3917" t="s">
        <v>4351</v>
      </c>
      <c r="E3917" s="2">
        <v>44531</v>
      </c>
      <c r="F3917">
        <v>2021</v>
      </c>
      <c r="G3917" t="s">
        <v>6521</v>
      </c>
      <c r="H3917" t="s">
        <v>8754</v>
      </c>
      <c r="I3917" s="40" t="s">
        <v>12393</v>
      </c>
      <c r="J3917" s="40">
        <v>0.315</v>
      </c>
      <c r="K3917" t="s">
        <v>1345</v>
      </c>
      <c r="L3917" t="s">
        <v>4267</v>
      </c>
      <c r="M3917" t="s">
        <v>24</v>
      </c>
      <c r="N3917">
        <v>0.315</v>
      </c>
      <c r="O3917">
        <v>0.315</v>
      </c>
      <c r="P3917">
        <v>0</v>
      </c>
      <c r="Q3917">
        <v>0</v>
      </c>
      <c r="R3917" s="51">
        <f>Table71417[[#This Row],[Climate finance ($ million)]]/Table71417[[#This Row],[Total commitment ($ million)]]</f>
        <v>1</v>
      </c>
      <c r="S3917" s="41" t="s">
        <v>12589</v>
      </c>
      <c r="T3917" s="1" t="s">
        <v>8800</v>
      </c>
    </row>
    <row r="3918" spans="1:20" x14ac:dyDescent="0.25">
      <c r="A3918" t="s">
        <v>8747</v>
      </c>
      <c r="B3918" t="s">
        <v>66</v>
      </c>
      <c r="C3918" t="s">
        <v>4457</v>
      </c>
      <c r="D3918" t="s">
        <v>4456</v>
      </c>
      <c r="E3918" s="2">
        <v>44531</v>
      </c>
      <c r="F3918">
        <v>2021</v>
      </c>
      <c r="G3918" t="s">
        <v>4734</v>
      </c>
      <c r="H3918" t="s">
        <v>318</v>
      </c>
      <c r="I3918" s="46" t="s">
        <v>12393</v>
      </c>
      <c r="K3918" t="s">
        <v>1345</v>
      </c>
      <c r="L3918" t="s">
        <v>4267</v>
      </c>
      <c r="M3918" t="s">
        <v>24</v>
      </c>
      <c r="N3918">
        <v>34.76</v>
      </c>
      <c r="O3918">
        <v>34.76</v>
      </c>
      <c r="P3918">
        <v>0</v>
      </c>
      <c r="Q3918">
        <v>0</v>
      </c>
      <c r="R3918" s="38"/>
      <c r="S3918" s="54" t="s">
        <v>13230</v>
      </c>
      <c r="T3918" s="1" t="s">
        <v>8800</v>
      </c>
    </row>
    <row r="3919" spans="1:20" x14ac:dyDescent="0.25">
      <c r="A3919" t="s">
        <v>8747</v>
      </c>
      <c r="B3919" t="s">
        <v>66</v>
      </c>
      <c r="C3919" t="s">
        <v>4486</v>
      </c>
      <c r="D3919" t="s">
        <v>4485</v>
      </c>
      <c r="E3919" s="2">
        <v>44531</v>
      </c>
      <c r="F3919">
        <v>2021</v>
      </c>
      <c r="G3919" t="s">
        <v>6657</v>
      </c>
      <c r="H3919" t="s">
        <v>8757</v>
      </c>
      <c r="I3919" s="40" t="s">
        <v>12398</v>
      </c>
      <c r="J3919">
        <v>18.3</v>
      </c>
      <c r="K3919" t="s">
        <v>1321</v>
      </c>
      <c r="L3919" t="s">
        <v>1606</v>
      </c>
      <c r="M3919" t="s">
        <v>72</v>
      </c>
      <c r="N3919">
        <v>2.5363799999999999</v>
      </c>
      <c r="O3919">
        <v>0</v>
      </c>
      <c r="P3919">
        <v>0</v>
      </c>
      <c r="Q3919">
        <v>2.5363799999999999</v>
      </c>
      <c r="R3919" s="51">
        <f>Table71417[[#This Row],[Climate finance ($ million)]]/Table71417[[#This Row],[Total commitment ($ million)]]</f>
        <v>0.13859999999999997</v>
      </c>
      <c r="S3919" s="41" t="s">
        <v>12590</v>
      </c>
      <c r="T3919" s="1" t="s">
        <v>8800</v>
      </c>
    </row>
    <row r="3920" spans="1:20" x14ac:dyDescent="0.25">
      <c r="A3920" t="s">
        <v>8747</v>
      </c>
      <c r="B3920" t="s">
        <v>66</v>
      </c>
      <c r="C3920" t="s">
        <v>4486</v>
      </c>
      <c r="D3920" t="s">
        <v>4489</v>
      </c>
      <c r="E3920" s="2">
        <v>44531</v>
      </c>
      <c r="F3920">
        <v>2021</v>
      </c>
      <c r="G3920" t="s">
        <v>6657</v>
      </c>
      <c r="H3920" t="s">
        <v>8756</v>
      </c>
      <c r="I3920" s="40" t="s">
        <v>12398</v>
      </c>
      <c r="J3920">
        <v>78.3</v>
      </c>
      <c r="K3920" t="s">
        <v>4267</v>
      </c>
      <c r="L3920" t="s">
        <v>1320</v>
      </c>
      <c r="M3920" t="s">
        <v>25</v>
      </c>
      <c r="N3920">
        <v>8.2859999999999996</v>
      </c>
      <c r="O3920">
        <v>0</v>
      </c>
      <c r="P3920">
        <v>8.2859999999999996</v>
      </c>
      <c r="Q3920">
        <v>0</v>
      </c>
      <c r="R3920" s="51">
        <f>Table71417[[#This Row],[Climate finance ($ million)]]/Table71417[[#This Row],[Total commitment ($ million)]]</f>
        <v>0.10582375478927203</v>
      </c>
      <c r="S3920" s="41" t="s">
        <v>12591</v>
      </c>
      <c r="T3920" s="1" t="s">
        <v>8800</v>
      </c>
    </row>
    <row r="3921" spans="1:20" x14ac:dyDescent="0.25">
      <c r="A3921" t="s">
        <v>8747</v>
      </c>
      <c r="B3921" t="s">
        <v>66</v>
      </c>
      <c r="C3921" t="s">
        <v>4486</v>
      </c>
      <c r="D3921" t="s">
        <v>4489</v>
      </c>
      <c r="E3921" s="2">
        <v>44531</v>
      </c>
      <c r="F3921">
        <v>2021</v>
      </c>
      <c r="G3921" t="s">
        <v>6657</v>
      </c>
      <c r="H3921" t="s">
        <v>8756</v>
      </c>
      <c r="I3921" s="40" t="s">
        <v>12398</v>
      </c>
      <c r="J3921">
        <v>78.3</v>
      </c>
      <c r="K3921" t="s">
        <v>4267</v>
      </c>
      <c r="L3921" t="s">
        <v>1366</v>
      </c>
      <c r="M3921" t="s">
        <v>25</v>
      </c>
      <c r="N3921">
        <v>0.03</v>
      </c>
      <c r="O3921">
        <v>0</v>
      </c>
      <c r="P3921">
        <v>0.03</v>
      </c>
      <c r="Q3921">
        <v>0</v>
      </c>
      <c r="R3921" s="51">
        <f>Table71417[[#This Row],[Climate finance ($ million)]]/Table71417[[#This Row],[Total commitment ($ million)]]</f>
        <v>3.8314176245210729E-4</v>
      </c>
      <c r="S3921" s="41" t="s">
        <v>12591</v>
      </c>
      <c r="T3921" s="1" t="s">
        <v>8800</v>
      </c>
    </row>
    <row r="3922" spans="1:20" x14ac:dyDescent="0.25">
      <c r="A3922" t="s">
        <v>8747</v>
      </c>
      <c r="B3922" t="s">
        <v>66</v>
      </c>
      <c r="C3922" t="s">
        <v>4509</v>
      </c>
      <c r="D3922" t="s">
        <v>4508</v>
      </c>
      <c r="E3922" s="2">
        <v>44531</v>
      </c>
      <c r="F3922">
        <v>2021</v>
      </c>
      <c r="G3922" t="s">
        <v>6975</v>
      </c>
      <c r="H3922" t="s">
        <v>93</v>
      </c>
      <c r="I3922" s="40" t="s">
        <v>12396</v>
      </c>
      <c r="J3922">
        <v>700</v>
      </c>
      <c r="K3922" t="s">
        <v>1345</v>
      </c>
      <c r="L3922" t="s">
        <v>4267</v>
      </c>
      <c r="M3922" t="s">
        <v>24</v>
      </c>
      <c r="N3922">
        <v>77.77</v>
      </c>
      <c r="O3922">
        <v>77.77</v>
      </c>
      <c r="P3922">
        <v>0</v>
      </c>
      <c r="Q3922">
        <v>0</v>
      </c>
      <c r="R3922" s="51">
        <f>Table71417[[#This Row],[Climate finance ($ million)]]/Table71417[[#This Row],[Total commitment ($ million)]]</f>
        <v>0.11109999999999999</v>
      </c>
      <c r="S3922" s="41" t="s">
        <v>12592</v>
      </c>
      <c r="T3922" s="1" t="s">
        <v>8800</v>
      </c>
    </row>
    <row r="3923" spans="1:20" x14ac:dyDescent="0.25">
      <c r="A3923" t="s">
        <v>8747</v>
      </c>
      <c r="B3923" t="s">
        <v>66</v>
      </c>
      <c r="C3923" t="s">
        <v>4711</v>
      </c>
      <c r="D3923" t="s">
        <v>4710</v>
      </c>
      <c r="E3923" s="2">
        <v>44531</v>
      </c>
      <c r="F3923">
        <v>2021</v>
      </c>
      <c r="G3923" t="s">
        <v>7424</v>
      </c>
      <c r="H3923" t="s">
        <v>93</v>
      </c>
      <c r="I3923" s="40" t="s">
        <v>12396</v>
      </c>
      <c r="J3923">
        <v>145</v>
      </c>
      <c r="K3923" t="s">
        <v>1345</v>
      </c>
      <c r="L3923" t="s">
        <v>4267</v>
      </c>
      <c r="M3923" t="s">
        <v>24</v>
      </c>
      <c r="N3923">
        <v>5.8</v>
      </c>
      <c r="O3923">
        <v>5.8</v>
      </c>
      <c r="P3923">
        <v>0</v>
      </c>
      <c r="Q3923">
        <v>0</v>
      </c>
      <c r="R3923" s="51">
        <f>Table71417[[#This Row],[Climate finance ($ million)]]/Table71417[[#This Row],[Total commitment ($ million)]]</f>
        <v>0.04</v>
      </c>
      <c r="S3923" s="41" t="s">
        <v>12593</v>
      </c>
      <c r="T3923" s="1" t="s">
        <v>8800</v>
      </c>
    </row>
    <row r="3924" spans="1:20" x14ac:dyDescent="0.25">
      <c r="A3924" t="s">
        <v>8747</v>
      </c>
      <c r="B3924" t="s">
        <v>66</v>
      </c>
      <c r="C3924" t="s">
        <v>4717</v>
      </c>
      <c r="D3924" t="s">
        <v>4716</v>
      </c>
      <c r="E3924" s="2">
        <v>44531</v>
      </c>
      <c r="F3924">
        <v>2021</v>
      </c>
      <c r="G3924" t="s">
        <v>7424</v>
      </c>
      <c r="H3924" t="s">
        <v>93</v>
      </c>
      <c r="I3924" s="40" t="s">
        <v>84</v>
      </c>
      <c r="J3924">
        <v>77.774000000000001</v>
      </c>
      <c r="K3924" t="s">
        <v>4267</v>
      </c>
      <c r="L3924" t="s">
        <v>1347</v>
      </c>
      <c r="M3924" t="s">
        <v>25</v>
      </c>
      <c r="N3924">
        <v>0.67600000000000005</v>
      </c>
      <c r="O3924">
        <v>0</v>
      </c>
      <c r="P3924">
        <v>0.67600000000000005</v>
      </c>
      <c r="Q3924">
        <v>0</v>
      </c>
      <c r="R3924" s="51">
        <f>Table71417[[#This Row],[Climate finance ($ million)]]/Table71417[[#This Row],[Total commitment ($ million)]]</f>
        <v>8.6918507470362845E-3</v>
      </c>
      <c r="S3924" s="41" t="s">
        <v>12594</v>
      </c>
      <c r="T3924" s="1" t="s">
        <v>8800</v>
      </c>
    </row>
    <row r="3925" spans="1:20" x14ac:dyDescent="0.25">
      <c r="A3925" t="s">
        <v>8747</v>
      </c>
      <c r="B3925" t="s">
        <v>66</v>
      </c>
      <c r="C3925" t="s">
        <v>4505</v>
      </c>
      <c r="D3925" t="s">
        <v>4504</v>
      </c>
      <c r="E3925" s="2">
        <v>44532</v>
      </c>
      <c r="F3925">
        <v>2021</v>
      </c>
      <c r="G3925" t="s">
        <v>7481</v>
      </c>
      <c r="H3925" t="s">
        <v>8754</v>
      </c>
      <c r="I3925" s="40" t="s">
        <v>12395</v>
      </c>
      <c r="J3925">
        <v>0.35</v>
      </c>
      <c r="K3925" t="s">
        <v>1469</v>
      </c>
      <c r="L3925" t="s">
        <v>1346</v>
      </c>
      <c r="M3925" t="s">
        <v>72</v>
      </c>
      <c r="N3925">
        <v>0.35</v>
      </c>
      <c r="O3925">
        <v>0</v>
      </c>
      <c r="P3925">
        <v>0</v>
      </c>
      <c r="Q3925">
        <v>0.35</v>
      </c>
      <c r="R3925" s="51">
        <f>Table71417[[#This Row],[Climate finance ($ million)]]/Table71417[[#This Row],[Total commitment ($ million)]]</f>
        <v>1</v>
      </c>
      <c r="S3925" s="41" t="s">
        <v>12595</v>
      </c>
      <c r="T3925" s="1" t="s">
        <v>8800</v>
      </c>
    </row>
    <row r="3926" spans="1:20" x14ac:dyDescent="0.25">
      <c r="A3926" t="s">
        <v>8747</v>
      </c>
      <c r="B3926" t="s">
        <v>66</v>
      </c>
      <c r="C3926" t="s">
        <v>4707</v>
      </c>
      <c r="D3926" t="s">
        <v>4706</v>
      </c>
      <c r="E3926" s="2">
        <v>44532</v>
      </c>
      <c r="F3926">
        <v>2021</v>
      </c>
      <c r="G3926" t="s">
        <v>8751</v>
      </c>
      <c r="H3926" t="s">
        <v>8754</v>
      </c>
      <c r="I3926" s="40" t="s">
        <v>141</v>
      </c>
      <c r="J3926">
        <v>0.25</v>
      </c>
      <c r="K3926" t="s">
        <v>1345</v>
      </c>
      <c r="L3926" t="s">
        <v>4267</v>
      </c>
      <c r="M3926" t="s">
        <v>24</v>
      </c>
      <c r="N3926">
        <v>0.25</v>
      </c>
      <c r="O3926">
        <v>0.25</v>
      </c>
      <c r="P3926">
        <v>0</v>
      </c>
      <c r="Q3926">
        <v>0</v>
      </c>
      <c r="R3926" s="51">
        <f>Table71417[[#This Row],[Climate finance ($ million)]]/Table71417[[#This Row],[Total commitment ($ million)]]</f>
        <v>1</v>
      </c>
      <c r="S3926" s="41" t="s">
        <v>12596</v>
      </c>
      <c r="T3926" s="1" t="s">
        <v>8800</v>
      </c>
    </row>
    <row r="3927" spans="1:20" x14ac:dyDescent="0.25">
      <c r="A3927" t="s">
        <v>8747</v>
      </c>
      <c r="B3927" t="s">
        <v>66</v>
      </c>
      <c r="C3927" t="s">
        <v>4311</v>
      </c>
      <c r="D3927" t="s">
        <v>4310</v>
      </c>
      <c r="E3927" s="2">
        <v>44536</v>
      </c>
      <c r="F3927">
        <v>2021</v>
      </c>
      <c r="G3927" t="s">
        <v>7137</v>
      </c>
      <c r="H3927" t="s">
        <v>8754</v>
      </c>
      <c r="I3927" s="40" t="s">
        <v>12395</v>
      </c>
      <c r="J3927">
        <v>0.27500000000000002</v>
      </c>
      <c r="K3927" t="s">
        <v>4267</v>
      </c>
      <c r="L3927" t="s">
        <v>1346</v>
      </c>
      <c r="M3927" t="s">
        <v>25</v>
      </c>
      <c r="N3927">
        <v>0.25</v>
      </c>
      <c r="O3927">
        <v>0</v>
      </c>
      <c r="P3927">
        <v>0.25</v>
      </c>
      <c r="Q3927">
        <v>0</v>
      </c>
      <c r="R3927" s="51">
        <f>Table71417[[#This Row],[Climate finance ($ million)]]/Table71417[[#This Row],[Total commitment ($ million)]]</f>
        <v>0.90909090909090906</v>
      </c>
      <c r="S3927" s="41" t="s">
        <v>12597</v>
      </c>
      <c r="T3927" s="1" t="s">
        <v>8800</v>
      </c>
    </row>
    <row r="3928" spans="1:20" x14ac:dyDescent="0.25">
      <c r="A3928" t="s">
        <v>8747</v>
      </c>
      <c r="B3928" t="s">
        <v>66</v>
      </c>
      <c r="C3928" t="s">
        <v>4503</v>
      </c>
      <c r="D3928" t="s">
        <v>4502</v>
      </c>
      <c r="E3928" s="2">
        <v>44536</v>
      </c>
      <c r="F3928">
        <v>2021</v>
      </c>
      <c r="G3928" t="s">
        <v>7481</v>
      </c>
      <c r="H3928" t="s">
        <v>8754</v>
      </c>
      <c r="I3928" s="40" t="s">
        <v>12393</v>
      </c>
      <c r="J3928">
        <v>0.75</v>
      </c>
      <c r="K3928" t="s">
        <v>1345</v>
      </c>
      <c r="L3928" t="s">
        <v>4267</v>
      </c>
      <c r="M3928" t="s">
        <v>24</v>
      </c>
      <c r="N3928">
        <v>0.75</v>
      </c>
      <c r="O3928">
        <v>0.75</v>
      </c>
      <c r="P3928">
        <v>0</v>
      </c>
      <c r="Q3928">
        <v>0</v>
      </c>
      <c r="R3928" s="51">
        <f>Table71417[[#This Row],[Climate finance ($ million)]]/Table71417[[#This Row],[Total commitment ($ million)]]</f>
        <v>1</v>
      </c>
      <c r="S3928" s="41" t="s">
        <v>12598</v>
      </c>
      <c r="T3928" s="1" t="s">
        <v>8800</v>
      </c>
    </row>
    <row r="3929" spans="1:20" x14ac:dyDescent="0.25">
      <c r="A3929" t="s">
        <v>8747</v>
      </c>
      <c r="B3929" t="s">
        <v>66</v>
      </c>
      <c r="C3929" t="s">
        <v>4289</v>
      </c>
      <c r="D3929" t="s">
        <v>4288</v>
      </c>
      <c r="E3929" s="2">
        <v>44538</v>
      </c>
      <c r="F3929">
        <v>2021</v>
      </c>
      <c r="G3929" t="s">
        <v>6816</v>
      </c>
      <c r="H3929" t="s">
        <v>93</v>
      </c>
      <c r="I3929" s="40" t="s">
        <v>12401</v>
      </c>
      <c r="J3929">
        <v>100</v>
      </c>
      <c r="K3929" t="s">
        <v>4267</v>
      </c>
      <c r="L3929" t="s">
        <v>1366</v>
      </c>
      <c r="M3929" t="s">
        <v>25</v>
      </c>
      <c r="N3929">
        <v>85.71</v>
      </c>
      <c r="O3929">
        <v>0</v>
      </c>
      <c r="P3929">
        <v>85.71</v>
      </c>
      <c r="Q3929">
        <v>0</v>
      </c>
      <c r="R3929" s="51">
        <f>Table71417[[#This Row],[Climate finance ($ million)]]/Table71417[[#This Row],[Total commitment ($ million)]]</f>
        <v>0.85709999999999997</v>
      </c>
      <c r="S3929" s="41" t="s">
        <v>12599</v>
      </c>
      <c r="T3929" s="1" t="s">
        <v>8800</v>
      </c>
    </row>
    <row r="3930" spans="1:20" x14ac:dyDescent="0.25">
      <c r="A3930" t="s">
        <v>8747</v>
      </c>
      <c r="B3930" t="s">
        <v>66</v>
      </c>
      <c r="C3930" t="s">
        <v>4334</v>
      </c>
      <c r="D3930" t="s">
        <v>4333</v>
      </c>
      <c r="E3930" s="2">
        <v>44538</v>
      </c>
      <c r="F3930">
        <v>2021</v>
      </c>
      <c r="G3930" t="s">
        <v>6521</v>
      </c>
      <c r="H3930" t="s">
        <v>93</v>
      </c>
      <c r="I3930" s="40" t="s">
        <v>12398</v>
      </c>
      <c r="J3930">
        <v>270</v>
      </c>
      <c r="K3930" t="s">
        <v>1321</v>
      </c>
      <c r="L3930" t="s">
        <v>1320</v>
      </c>
      <c r="M3930" t="s">
        <v>72</v>
      </c>
      <c r="N3930">
        <v>139.95500000000001</v>
      </c>
      <c r="O3930">
        <v>0</v>
      </c>
      <c r="P3930">
        <v>0</v>
      </c>
      <c r="Q3930">
        <v>139.95500000000001</v>
      </c>
      <c r="R3930" s="51">
        <f>Table71417[[#This Row],[Climate finance ($ million)]]/Table71417[[#This Row],[Total commitment ($ million)]]</f>
        <v>0.51835185185185195</v>
      </c>
      <c r="S3930" s="41" t="s">
        <v>12600</v>
      </c>
      <c r="T3930" s="1" t="s">
        <v>8800</v>
      </c>
    </row>
    <row r="3931" spans="1:20" x14ac:dyDescent="0.25">
      <c r="A3931" t="s">
        <v>8747</v>
      </c>
      <c r="B3931" t="s">
        <v>66</v>
      </c>
      <c r="C3931" t="s">
        <v>4336</v>
      </c>
      <c r="D3931" t="s">
        <v>4335</v>
      </c>
      <c r="E3931" s="2">
        <v>44538</v>
      </c>
      <c r="F3931">
        <v>2021</v>
      </c>
      <c r="G3931" t="s">
        <v>6521</v>
      </c>
      <c r="H3931" t="s">
        <v>93</v>
      </c>
      <c r="I3931" s="40" t="s">
        <v>12395</v>
      </c>
      <c r="J3931">
        <v>125</v>
      </c>
      <c r="K3931" t="s">
        <v>1469</v>
      </c>
      <c r="L3931" t="s">
        <v>1346</v>
      </c>
      <c r="M3931" t="s">
        <v>72</v>
      </c>
      <c r="N3931">
        <v>34.44</v>
      </c>
      <c r="O3931">
        <v>0</v>
      </c>
      <c r="P3931">
        <v>0</v>
      </c>
      <c r="Q3931">
        <v>34.44</v>
      </c>
      <c r="R3931" s="51">
        <f>Table71417[[#This Row],[Climate finance ($ million)]]/Table71417[[#This Row],[Total commitment ($ million)]]</f>
        <v>0.27551999999999999</v>
      </c>
      <c r="S3931" s="41" t="s">
        <v>12601</v>
      </c>
      <c r="T3931" s="1" t="s">
        <v>8800</v>
      </c>
    </row>
    <row r="3932" spans="1:20" x14ac:dyDescent="0.25">
      <c r="A3932" t="s">
        <v>8747</v>
      </c>
      <c r="B3932" t="s">
        <v>66</v>
      </c>
      <c r="C3932" t="s">
        <v>4415</v>
      </c>
      <c r="D3932" t="s">
        <v>4414</v>
      </c>
      <c r="E3932" s="2">
        <v>44538</v>
      </c>
      <c r="F3932">
        <v>2021</v>
      </c>
      <c r="G3932" t="s">
        <v>6914</v>
      </c>
      <c r="H3932" t="s">
        <v>8754</v>
      </c>
      <c r="I3932" s="40" t="s">
        <v>12401</v>
      </c>
      <c r="J3932">
        <v>0.59499999999999997</v>
      </c>
      <c r="K3932" t="s">
        <v>1345</v>
      </c>
      <c r="L3932" t="s">
        <v>1365</v>
      </c>
      <c r="M3932" t="s">
        <v>72</v>
      </c>
      <c r="N3932">
        <v>0.44</v>
      </c>
      <c r="O3932">
        <v>0</v>
      </c>
      <c r="P3932">
        <v>0</v>
      </c>
      <c r="Q3932">
        <v>0.44</v>
      </c>
      <c r="R3932" s="51">
        <f>Table71417[[#This Row],[Climate finance ($ million)]]/Table71417[[#This Row],[Total commitment ($ million)]]</f>
        <v>0.73949579831932777</v>
      </c>
      <c r="S3932" s="41" t="s">
        <v>12602</v>
      </c>
      <c r="T3932" s="1" t="s">
        <v>8800</v>
      </c>
    </row>
    <row r="3933" spans="1:20" x14ac:dyDescent="0.25">
      <c r="A3933" t="s">
        <v>8747</v>
      </c>
      <c r="B3933" t="s">
        <v>66</v>
      </c>
      <c r="C3933" t="s">
        <v>4445</v>
      </c>
      <c r="D3933" t="s">
        <v>4444</v>
      </c>
      <c r="E3933" s="2">
        <v>44538</v>
      </c>
      <c r="F3933">
        <v>2021</v>
      </c>
      <c r="G3933" t="s">
        <v>8750</v>
      </c>
      <c r="H3933" t="s">
        <v>8754</v>
      </c>
      <c r="I3933" s="40" t="s">
        <v>12401</v>
      </c>
      <c r="J3933">
        <v>0.65</v>
      </c>
      <c r="K3933" t="s">
        <v>1345</v>
      </c>
      <c r="L3933" t="s">
        <v>4267</v>
      </c>
      <c r="M3933" t="s">
        <v>24</v>
      </c>
      <c r="N3933">
        <v>0.65</v>
      </c>
      <c r="O3933">
        <v>0.65</v>
      </c>
      <c r="P3933">
        <v>0</v>
      </c>
      <c r="Q3933">
        <v>0</v>
      </c>
      <c r="R3933" s="51">
        <f>Table71417[[#This Row],[Climate finance ($ million)]]/Table71417[[#This Row],[Total commitment ($ million)]]</f>
        <v>1</v>
      </c>
      <c r="S3933" s="41" t="s">
        <v>12603</v>
      </c>
      <c r="T3933" s="1" t="s">
        <v>8800</v>
      </c>
    </row>
    <row r="3934" spans="1:20" x14ac:dyDescent="0.25">
      <c r="A3934" t="s">
        <v>8747</v>
      </c>
      <c r="B3934" t="s">
        <v>66</v>
      </c>
      <c r="C3934" t="s">
        <v>4515</v>
      </c>
      <c r="D3934" t="s">
        <v>4514</v>
      </c>
      <c r="E3934" s="2">
        <v>44538</v>
      </c>
      <c r="F3934">
        <v>2021</v>
      </c>
      <c r="G3934" t="s">
        <v>6975</v>
      </c>
      <c r="H3934" t="s">
        <v>93</v>
      </c>
      <c r="I3934" s="40" t="s">
        <v>12397</v>
      </c>
      <c r="J3934">
        <v>300</v>
      </c>
      <c r="K3934" t="s">
        <v>84</v>
      </c>
      <c r="L3934" t="s">
        <v>4267</v>
      </c>
      <c r="M3934" t="s">
        <v>24</v>
      </c>
      <c r="N3934">
        <v>10.500000000000002</v>
      </c>
      <c r="O3934">
        <v>10.500000000000002</v>
      </c>
      <c r="P3934">
        <v>0</v>
      </c>
      <c r="Q3934">
        <v>0</v>
      </c>
      <c r="R3934" s="51">
        <f>Table71417[[#This Row],[Climate finance ($ million)]]/Table71417[[#This Row],[Total commitment ($ million)]]</f>
        <v>3.5000000000000003E-2</v>
      </c>
      <c r="S3934" s="41" t="s">
        <v>12604</v>
      </c>
      <c r="T3934" s="1" t="s">
        <v>8800</v>
      </c>
    </row>
    <row r="3935" spans="1:20" x14ac:dyDescent="0.25">
      <c r="A3935" t="s">
        <v>8747</v>
      </c>
      <c r="B3935" t="s">
        <v>66</v>
      </c>
      <c r="C3935" t="s">
        <v>4515</v>
      </c>
      <c r="D3935" t="s">
        <v>4514</v>
      </c>
      <c r="E3935" s="2">
        <v>44538</v>
      </c>
      <c r="F3935">
        <v>2021</v>
      </c>
      <c r="G3935" t="s">
        <v>6975</v>
      </c>
      <c r="H3935" t="s">
        <v>93</v>
      </c>
      <c r="I3935" s="40" t="s">
        <v>12397</v>
      </c>
      <c r="J3935">
        <v>300</v>
      </c>
      <c r="K3935" t="s">
        <v>4267</v>
      </c>
      <c r="L3935" t="s">
        <v>1320</v>
      </c>
      <c r="M3935" t="s">
        <v>25</v>
      </c>
      <c r="N3935">
        <v>144.84</v>
      </c>
      <c r="O3935">
        <v>0</v>
      </c>
      <c r="P3935">
        <v>144.84</v>
      </c>
      <c r="Q3935">
        <v>0</v>
      </c>
      <c r="R3935" s="51">
        <f>Table71417[[#This Row],[Climate finance ($ million)]]/Table71417[[#This Row],[Total commitment ($ million)]]</f>
        <v>0.48280000000000001</v>
      </c>
      <c r="S3935" s="41" t="s">
        <v>12604</v>
      </c>
      <c r="T3935" s="1" t="s">
        <v>8800</v>
      </c>
    </row>
    <row r="3936" spans="1:20" x14ac:dyDescent="0.25">
      <c r="A3936" t="s">
        <v>8747</v>
      </c>
      <c r="B3936" t="s">
        <v>66</v>
      </c>
      <c r="C3936" t="s">
        <v>4515</v>
      </c>
      <c r="D3936" t="s">
        <v>4514</v>
      </c>
      <c r="E3936" s="2">
        <v>44538</v>
      </c>
      <c r="F3936">
        <v>2021</v>
      </c>
      <c r="G3936" t="s">
        <v>6975</v>
      </c>
      <c r="H3936" t="s">
        <v>93</v>
      </c>
      <c r="I3936" s="40" t="s">
        <v>12397</v>
      </c>
      <c r="J3936">
        <v>300</v>
      </c>
      <c r="K3936" t="s">
        <v>4516</v>
      </c>
      <c r="L3936" t="s">
        <v>1347</v>
      </c>
      <c r="M3936" t="s">
        <v>72</v>
      </c>
      <c r="N3936">
        <v>5.91</v>
      </c>
      <c r="O3936">
        <v>0</v>
      </c>
      <c r="P3936">
        <v>0</v>
      </c>
      <c r="Q3936">
        <v>5.91</v>
      </c>
      <c r="R3936" s="51">
        <f>Table71417[[#This Row],[Climate finance ($ million)]]/Table71417[[#This Row],[Total commitment ($ million)]]</f>
        <v>1.9699999999999999E-2</v>
      </c>
      <c r="S3936" s="41" t="s">
        <v>12604</v>
      </c>
      <c r="T3936" s="1" t="s">
        <v>8800</v>
      </c>
    </row>
    <row r="3937" spans="1:20" x14ac:dyDescent="0.25">
      <c r="A3937" t="s">
        <v>8747</v>
      </c>
      <c r="B3937" t="s">
        <v>66</v>
      </c>
      <c r="C3937" t="s">
        <v>4523</v>
      </c>
      <c r="D3937" t="s">
        <v>4522</v>
      </c>
      <c r="E3937" s="2">
        <v>44538</v>
      </c>
      <c r="F3937">
        <v>2021</v>
      </c>
      <c r="G3937" t="s">
        <v>6975</v>
      </c>
      <c r="H3937" t="s">
        <v>8754</v>
      </c>
      <c r="I3937" s="40" t="s">
        <v>12397</v>
      </c>
      <c r="J3937">
        <v>0.25</v>
      </c>
      <c r="K3937" t="s">
        <v>1345</v>
      </c>
      <c r="L3937" t="s">
        <v>1415</v>
      </c>
      <c r="M3937" t="s">
        <v>72</v>
      </c>
      <c r="N3937">
        <v>0.25</v>
      </c>
      <c r="O3937">
        <v>0</v>
      </c>
      <c r="P3937">
        <v>0</v>
      </c>
      <c r="Q3937">
        <v>0.25</v>
      </c>
      <c r="R3937" s="51">
        <f>Table71417[[#This Row],[Climate finance ($ million)]]/Table71417[[#This Row],[Total commitment ($ million)]]</f>
        <v>1</v>
      </c>
      <c r="S3937" s="41" t="s">
        <v>12605</v>
      </c>
      <c r="T3937" s="1" t="s">
        <v>8800</v>
      </c>
    </row>
    <row r="3938" spans="1:20" x14ac:dyDescent="0.25">
      <c r="A3938" t="s">
        <v>8747</v>
      </c>
      <c r="B3938" t="s">
        <v>66</v>
      </c>
      <c r="C3938" t="s">
        <v>4560</v>
      </c>
      <c r="D3938" t="s">
        <v>4559</v>
      </c>
      <c r="E3938" s="2">
        <v>44538</v>
      </c>
      <c r="F3938">
        <v>2021</v>
      </c>
      <c r="G3938" t="s">
        <v>6715</v>
      </c>
      <c r="H3938" t="s">
        <v>8754</v>
      </c>
      <c r="I3938" s="40" t="s">
        <v>12401</v>
      </c>
      <c r="J3938">
        <v>0.3</v>
      </c>
      <c r="K3938" t="s">
        <v>1345</v>
      </c>
      <c r="L3938" t="s">
        <v>1415</v>
      </c>
      <c r="M3938" t="s">
        <v>72</v>
      </c>
      <c r="N3938">
        <v>0.3</v>
      </c>
      <c r="O3938">
        <v>0</v>
      </c>
      <c r="P3938">
        <v>0</v>
      </c>
      <c r="Q3938">
        <v>0.3</v>
      </c>
      <c r="R3938" s="51">
        <f>Table71417[[#This Row],[Climate finance ($ million)]]/Table71417[[#This Row],[Total commitment ($ million)]]</f>
        <v>1</v>
      </c>
      <c r="S3938" s="41" t="s">
        <v>12606</v>
      </c>
      <c r="T3938" s="1" t="s">
        <v>8800</v>
      </c>
    </row>
    <row r="3939" spans="1:20" x14ac:dyDescent="0.25">
      <c r="A3939" t="s">
        <v>8747</v>
      </c>
      <c r="B3939" t="s">
        <v>66</v>
      </c>
      <c r="C3939" t="s">
        <v>4680</v>
      </c>
      <c r="D3939" t="s">
        <v>4679</v>
      </c>
      <c r="E3939" s="2">
        <v>44538</v>
      </c>
      <c r="F3939">
        <v>2021</v>
      </c>
      <c r="G3939" t="s">
        <v>104</v>
      </c>
      <c r="H3939" t="s">
        <v>8754</v>
      </c>
      <c r="I3939" s="40" t="s">
        <v>12393</v>
      </c>
      <c r="J3939">
        <v>0.4</v>
      </c>
      <c r="K3939" t="s">
        <v>1345</v>
      </c>
      <c r="L3939" t="s">
        <v>4267</v>
      </c>
      <c r="M3939" t="s">
        <v>24</v>
      </c>
      <c r="N3939">
        <v>0.4</v>
      </c>
      <c r="O3939">
        <v>0.4</v>
      </c>
      <c r="P3939">
        <v>0</v>
      </c>
      <c r="Q3939">
        <v>0</v>
      </c>
      <c r="R3939" s="51">
        <f>Table71417[[#This Row],[Climate finance ($ million)]]/Table71417[[#This Row],[Total commitment ($ million)]]</f>
        <v>1</v>
      </c>
      <c r="S3939" s="41" t="s">
        <v>12607</v>
      </c>
      <c r="T3939" s="1" t="s">
        <v>8800</v>
      </c>
    </row>
    <row r="3940" spans="1:20" x14ac:dyDescent="0.25">
      <c r="A3940" t="s">
        <v>8747</v>
      </c>
      <c r="B3940" t="s">
        <v>66</v>
      </c>
      <c r="C3940" t="s">
        <v>4285</v>
      </c>
      <c r="D3940" t="s">
        <v>4284</v>
      </c>
      <c r="E3940" s="2">
        <v>44539</v>
      </c>
      <c r="F3940">
        <v>2021</v>
      </c>
      <c r="G3940" t="s">
        <v>6392</v>
      </c>
      <c r="H3940" t="s">
        <v>8754</v>
      </c>
      <c r="I3940" s="40" t="s">
        <v>12398</v>
      </c>
      <c r="J3940">
        <v>0.83</v>
      </c>
      <c r="K3940" t="s">
        <v>1321</v>
      </c>
      <c r="L3940" t="s">
        <v>4267</v>
      </c>
      <c r="M3940" t="s">
        <v>24</v>
      </c>
      <c r="N3940">
        <v>0.5</v>
      </c>
      <c r="O3940">
        <v>0.5</v>
      </c>
      <c r="P3940">
        <v>0</v>
      </c>
      <c r="Q3940">
        <v>0</v>
      </c>
      <c r="R3940" s="51">
        <f>Table71417[[#This Row],[Climate finance ($ million)]]/Table71417[[#This Row],[Total commitment ($ million)]]</f>
        <v>0.60240963855421692</v>
      </c>
      <c r="S3940" s="41" t="s">
        <v>12608</v>
      </c>
      <c r="T3940" s="1" t="s">
        <v>8800</v>
      </c>
    </row>
    <row r="3941" spans="1:20" x14ac:dyDescent="0.25">
      <c r="A3941" t="s">
        <v>8747</v>
      </c>
      <c r="B3941" t="s">
        <v>66</v>
      </c>
      <c r="C3941" t="s">
        <v>4507</v>
      </c>
      <c r="D3941" t="s">
        <v>4506</v>
      </c>
      <c r="E3941" s="2">
        <v>44539</v>
      </c>
      <c r="F3941">
        <v>2021</v>
      </c>
      <c r="G3941" t="s">
        <v>8250</v>
      </c>
      <c r="H3941" t="s">
        <v>8757</v>
      </c>
      <c r="I3941" s="40" t="s">
        <v>12402</v>
      </c>
      <c r="J3941">
        <v>8.6874850000000006</v>
      </c>
      <c r="K3941" t="s">
        <v>1345</v>
      </c>
      <c r="L3941" t="s">
        <v>1365</v>
      </c>
      <c r="M3941" t="s">
        <v>72</v>
      </c>
      <c r="N3941">
        <v>1.9859590709999999</v>
      </c>
      <c r="O3941">
        <v>0</v>
      </c>
      <c r="P3941">
        <v>0</v>
      </c>
      <c r="Q3941">
        <v>1.9859590709999999</v>
      </c>
      <c r="R3941" s="51">
        <f>Table71417[[#This Row],[Climate finance ($ million)]]/Table71417[[#This Row],[Total commitment ($ million)]]</f>
        <v>0.22859999999999997</v>
      </c>
      <c r="S3941" s="41" t="s">
        <v>12609</v>
      </c>
      <c r="T3941" s="1" t="s">
        <v>8800</v>
      </c>
    </row>
    <row r="3942" spans="1:20" x14ac:dyDescent="0.25">
      <c r="A3942" t="s">
        <v>8747</v>
      </c>
      <c r="B3942" t="s">
        <v>66</v>
      </c>
      <c r="C3942" t="s">
        <v>4570</v>
      </c>
      <c r="D3942" t="s">
        <v>4569</v>
      </c>
      <c r="E3942" s="2">
        <v>44539</v>
      </c>
      <c r="F3942">
        <v>2021</v>
      </c>
      <c r="G3942" t="s">
        <v>6370</v>
      </c>
      <c r="H3942" t="s">
        <v>8754</v>
      </c>
      <c r="I3942" s="40" t="s">
        <v>12400</v>
      </c>
      <c r="J3942">
        <v>0.16</v>
      </c>
      <c r="K3942" t="s">
        <v>1336</v>
      </c>
      <c r="L3942" t="s">
        <v>4267</v>
      </c>
      <c r="M3942" t="s">
        <v>24</v>
      </c>
      <c r="N3942">
        <v>0.16</v>
      </c>
      <c r="O3942">
        <v>0.16</v>
      </c>
      <c r="P3942">
        <v>0</v>
      </c>
      <c r="Q3942">
        <v>0</v>
      </c>
      <c r="R3942" s="51">
        <f>Table71417[[#This Row],[Climate finance ($ million)]]/Table71417[[#This Row],[Total commitment ($ million)]]</f>
        <v>1</v>
      </c>
      <c r="S3942" s="41" t="s">
        <v>12610</v>
      </c>
      <c r="T3942" s="1" t="s">
        <v>8800</v>
      </c>
    </row>
    <row r="3943" spans="1:20" x14ac:dyDescent="0.25">
      <c r="A3943" t="s">
        <v>8747</v>
      </c>
      <c r="B3943" t="s">
        <v>66</v>
      </c>
      <c r="C3943" t="s">
        <v>4684</v>
      </c>
      <c r="D3943" t="s">
        <v>4683</v>
      </c>
      <c r="E3943" s="2">
        <v>44539</v>
      </c>
      <c r="F3943">
        <v>2021</v>
      </c>
      <c r="G3943" t="s">
        <v>104</v>
      </c>
      <c r="H3943" t="s">
        <v>8754</v>
      </c>
      <c r="I3943" s="40" t="s">
        <v>141</v>
      </c>
      <c r="J3943">
        <v>1.345</v>
      </c>
      <c r="K3943" t="s">
        <v>1345</v>
      </c>
      <c r="L3943" t="s">
        <v>4267</v>
      </c>
      <c r="M3943" t="s">
        <v>24</v>
      </c>
      <c r="N3943">
        <v>0.93500000000000005</v>
      </c>
      <c r="O3943">
        <v>0.93500000000000005</v>
      </c>
      <c r="P3943">
        <v>0</v>
      </c>
      <c r="Q3943">
        <v>0</v>
      </c>
      <c r="R3943" s="51">
        <f>Table71417[[#This Row],[Climate finance ($ million)]]/Table71417[[#This Row],[Total commitment ($ million)]]</f>
        <v>0.69516728624535318</v>
      </c>
      <c r="S3943" s="41" t="s">
        <v>12611</v>
      </c>
      <c r="T3943" s="1" t="s">
        <v>8800</v>
      </c>
    </row>
    <row r="3944" spans="1:20" x14ac:dyDescent="0.25">
      <c r="A3944" t="s">
        <v>8747</v>
      </c>
      <c r="B3944" t="s">
        <v>66</v>
      </c>
      <c r="C3944" t="s">
        <v>4686</v>
      </c>
      <c r="D3944" t="s">
        <v>4685</v>
      </c>
      <c r="E3944" s="2">
        <v>44539</v>
      </c>
      <c r="F3944">
        <v>2021</v>
      </c>
      <c r="G3944" t="s">
        <v>104</v>
      </c>
      <c r="H3944" t="s">
        <v>8754</v>
      </c>
      <c r="I3944" s="40" t="s">
        <v>12396</v>
      </c>
      <c r="J3944">
        <v>0.65</v>
      </c>
      <c r="K3944" t="s">
        <v>1345</v>
      </c>
      <c r="L3944" t="s">
        <v>1365</v>
      </c>
      <c r="M3944" t="s">
        <v>72</v>
      </c>
      <c r="N3944">
        <v>0.65</v>
      </c>
      <c r="O3944">
        <v>0</v>
      </c>
      <c r="P3944">
        <v>0</v>
      </c>
      <c r="Q3944">
        <v>0.65</v>
      </c>
      <c r="R3944" s="51">
        <f>Table71417[[#This Row],[Climate finance ($ million)]]/Table71417[[#This Row],[Total commitment ($ million)]]</f>
        <v>1</v>
      </c>
      <c r="S3944" s="41" t="s">
        <v>12612</v>
      </c>
      <c r="T3944" s="1" t="s">
        <v>8800</v>
      </c>
    </row>
    <row r="3945" spans="1:20" x14ac:dyDescent="0.25">
      <c r="A3945" t="s">
        <v>8747</v>
      </c>
      <c r="B3945" t="s">
        <v>66</v>
      </c>
      <c r="C3945" t="s">
        <v>4688</v>
      </c>
      <c r="D3945" t="s">
        <v>4687</v>
      </c>
      <c r="E3945" s="2">
        <v>44539</v>
      </c>
      <c r="F3945">
        <v>2021</v>
      </c>
      <c r="G3945" t="s">
        <v>104</v>
      </c>
      <c r="H3945" t="s">
        <v>8754</v>
      </c>
      <c r="I3945" s="40" t="s">
        <v>141</v>
      </c>
      <c r="J3945">
        <v>0.81230000000000002</v>
      </c>
      <c r="K3945" t="s">
        <v>1345</v>
      </c>
      <c r="L3945" t="s">
        <v>4267</v>
      </c>
      <c r="M3945" t="s">
        <v>24</v>
      </c>
      <c r="N3945">
        <v>0.48</v>
      </c>
      <c r="O3945">
        <v>0.48</v>
      </c>
      <c r="P3945">
        <v>0</v>
      </c>
      <c r="Q3945">
        <v>0</v>
      </c>
      <c r="R3945" s="51">
        <f>Table71417[[#This Row],[Climate finance ($ million)]]/Table71417[[#This Row],[Total commitment ($ million)]]</f>
        <v>0.59091468669210878</v>
      </c>
      <c r="S3945" s="41" t="s">
        <v>12613</v>
      </c>
      <c r="T3945" s="1" t="s">
        <v>8800</v>
      </c>
    </row>
    <row r="3946" spans="1:20" x14ac:dyDescent="0.25">
      <c r="A3946" t="s">
        <v>8747</v>
      </c>
      <c r="B3946" t="s">
        <v>66</v>
      </c>
      <c r="C3946" t="s">
        <v>4692</v>
      </c>
      <c r="D3946" t="s">
        <v>4691</v>
      </c>
      <c r="E3946" s="2">
        <v>44539</v>
      </c>
      <c r="F3946">
        <v>2021</v>
      </c>
      <c r="G3946" t="s">
        <v>104</v>
      </c>
      <c r="H3946" t="s">
        <v>8754</v>
      </c>
      <c r="I3946" s="40" t="s">
        <v>12395</v>
      </c>
      <c r="J3946">
        <v>0.66</v>
      </c>
      <c r="K3946" t="s">
        <v>1386</v>
      </c>
      <c r="L3946" t="s">
        <v>4267</v>
      </c>
      <c r="M3946" t="s">
        <v>24</v>
      </c>
      <c r="N3946">
        <v>0.56000000000000005</v>
      </c>
      <c r="O3946">
        <v>0.56000000000000005</v>
      </c>
      <c r="P3946">
        <v>0</v>
      </c>
      <c r="Q3946">
        <v>0</v>
      </c>
      <c r="R3946" s="51">
        <f>Table71417[[#This Row],[Climate finance ($ million)]]/Table71417[[#This Row],[Total commitment ($ million)]]</f>
        <v>0.84848484848484851</v>
      </c>
      <c r="S3946" s="41" t="s">
        <v>12614</v>
      </c>
      <c r="T3946" s="1" t="s">
        <v>8800</v>
      </c>
    </row>
    <row r="3947" spans="1:20" x14ac:dyDescent="0.25">
      <c r="A3947" t="s">
        <v>8747</v>
      </c>
      <c r="B3947" t="s">
        <v>66</v>
      </c>
      <c r="C3947" t="s">
        <v>4699</v>
      </c>
      <c r="D3947" t="s">
        <v>4698</v>
      </c>
      <c r="E3947" s="2">
        <v>44539</v>
      </c>
      <c r="F3947">
        <v>2021</v>
      </c>
      <c r="G3947" t="s">
        <v>104</v>
      </c>
      <c r="H3947" t="s">
        <v>8754</v>
      </c>
      <c r="I3947" s="40" t="s">
        <v>12401</v>
      </c>
      <c r="J3947">
        <v>0.3</v>
      </c>
      <c r="K3947" t="s">
        <v>1345</v>
      </c>
      <c r="L3947" t="s">
        <v>1365</v>
      </c>
      <c r="M3947" t="s">
        <v>72</v>
      </c>
      <c r="N3947">
        <v>0.3</v>
      </c>
      <c r="O3947">
        <v>0</v>
      </c>
      <c r="P3947">
        <v>0</v>
      </c>
      <c r="Q3947">
        <v>0.3</v>
      </c>
      <c r="R3947" s="51">
        <f>Table71417[[#This Row],[Climate finance ($ million)]]/Table71417[[#This Row],[Total commitment ($ million)]]</f>
        <v>1</v>
      </c>
      <c r="S3947" s="41" t="s">
        <v>12615</v>
      </c>
      <c r="T3947" s="1" t="s">
        <v>8800</v>
      </c>
    </row>
    <row r="3948" spans="1:20" x14ac:dyDescent="0.25">
      <c r="A3948" t="s">
        <v>8747</v>
      </c>
      <c r="B3948" t="s">
        <v>66</v>
      </c>
      <c r="C3948" t="s">
        <v>4701</v>
      </c>
      <c r="D3948" t="s">
        <v>4700</v>
      </c>
      <c r="E3948" s="2">
        <v>44539</v>
      </c>
      <c r="F3948">
        <v>2021</v>
      </c>
      <c r="G3948" t="s">
        <v>104</v>
      </c>
      <c r="H3948" t="s">
        <v>8754</v>
      </c>
      <c r="I3948" s="40" t="s">
        <v>12404</v>
      </c>
      <c r="J3948">
        <v>0.4</v>
      </c>
      <c r="K3948" t="s">
        <v>1336</v>
      </c>
      <c r="L3948" t="s">
        <v>4267</v>
      </c>
      <c r="M3948" t="s">
        <v>24</v>
      </c>
      <c r="N3948">
        <v>0.4</v>
      </c>
      <c r="O3948">
        <v>0.4</v>
      </c>
      <c r="P3948">
        <v>0</v>
      </c>
      <c r="Q3948">
        <v>0</v>
      </c>
      <c r="R3948" s="51">
        <f>Table71417[[#This Row],[Climate finance ($ million)]]/Table71417[[#This Row],[Total commitment ($ million)]]</f>
        <v>1</v>
      </c>
      <c r="S3948" s="41" t="s">
        <v>12616</v>
      </c>
      <c r="T3948" s="1" t="s">
        <v>8800</v>
      </c>
    </row>
    <row r="3949" spans="1:20" x14ac:dyDescent="0.25">
      <c r="A3949" t="s">
        <v>8747</v>
      </c>
      <c r="B3949" t="s">
        <v>66</v>
      </c>
      <c r="C3949" t="s">
        <v>4721</v>
      </c>
      <c r="D3949" t="s">
        <v>4720</v>
      </c>
      <c r="E3949" s="2">
        <v>44539</v>
      </c>
      <c r="F3949">
        <v>2021</v>
      </c>
      <c r="G3949" t="s">
        <v>7424</v>
      </c>
      <c r="H3949" t="s">
        <v>8754</v>
      </c>
      <c r="I3949" s="40" t="s">
        <v>12401</v>
      </c>
      <c r="J3949">
        <v>0.4</v>
      </c>
      <c r="K3949" t="s">
        <v>1345</v>
      </c>
      <c r="L3949" t="s">
        <v>1365</v>
      </c>
      <c r="M3949" t="s">
        <v>72</v>
      </c>
      <c r="N3949">
        <v>0.4</v>
      </c>
      <c r="O3949">
        <v>0</v>
      </c>
      <c r="P3949">
        <v>0</v>
      </c>
      <c r="Q3949">
        <v>0.4</v>
      </c>
      <c r="R3949" s="51">
        <f>Table71417[[#This Row],[Climate finance ($ million)]]/Table71417[[#This Row],[Total commitment ($ million)]]</f>
        <v>1</v>
      </c>
      <c r="S3949" s="41" t="s">
        <v>12617</v>
      </c>
      <c r="T3949" s="1" t="s">
        <v>8800</v>
      </c>
    </row>
    <row r="3950" spans="1:20" x14ac:dyDescent="0.25">
      <c r="A3950" t="s">
        <v>8747</v>
      </c>
      <c r="B3950" t="s">
        <v>66</v>
      </c>
      <c r="C3950" t="s">
        <v>4287</v>
      </c>
      <c r="D3950" t="s">
        <v>4286</v>
      </c>
      <c r="E3950" s="2">
        <v>44540</v>
      </c>
      <c r="F3950">
        <v>2021</v>
      </c>
      <c r="G3950" t="s">
        <v>6392</v>
      </c>
      <c r="H3950" t="s">
        <v>8754</v>
      </c>
      <c r="I3950" s="40" t="s">
        <v>12393</v>
      </c>
      <c r="J3950">
        <v>0.33</v>
      </c>
      <c r="K3950" t="s">
        <v>1345</v>
      </c>
      <c r="L3950" t="s">
        <v>1415</v>
      </c>
      <c r="M3950" t="s">
        <v>72</v>
      </c>
      <c r="N3950">
        <v>0.33</v>
      </c>
      <c r="O3950">
        <v>0</v>
      </c>
      <c r="P3950">
        <v>0</v>
      </c>
      <c r="Q3950">
        <v>0.33</v>
      </c>
      <c r="R3950" s="51">
        <f>Table71417[[#This Row],[Climate finance ($ million)]]/Table71417[[#This Row],[Total commitment ($ million)]]</f>
        <v>1</v>
      </c>
      <c r="S3950" s="41" t="s">
        <v>12618</v>
      </c>
      <c r="T3950" s="1" t="s">
        <v>8800</v>
      </c>
    </row>
    <row r="3951" spans="1:20" x14ac:dyDescent="0.25">
      <c r="A3951" t="s">
        <v>8747</v>
      </c>
      <c r="B3951" t="s">
        <v>66</v>
      </c>
      <c r="C3951" t="s">
        <v>4682</v>
      </c>
      <c r="D3951" t="s">
        <v>4681</v>
      </c>
      <c r="E3951" s="2">
        <v>44540</v>
      </c>
      <c r="F3951">
        <v>2021</v>
      </c>
      <c r="G3951" t="s">
        <v>104</v>
      </c>
      <c r="H3951" t="s">
        <v>8754</v>
      </c>
      <c r="I3951" s="40" t="s">
        <v>12401</v>
      </c>
      <c r="J3951">
        <v>0.2</v>
      </c>
      <c r="K3951" t="s">
        <v>1345</v>
      </c>
      <c r="L3951" t="s">
        <v>1365</v>
      </c>
      <c r="M3951" t="s">
        <v>72</v>
      </c>
      <c r="N3951">
        <v>0.2</v>
      </c>
      <c r="O3951">
        <v>0</v>
      </c>
      <c r="P3951">
        <v>0</v>
      </c>
      <c r="Q3951">
        <v>0.2</v>
      </c>
      <c r="R3951" s="51">
        <f>Table71417[[#This Row],[Climate finance ($ million)]]/Table71417[[#This Row],[Total commitment ($ million)]]</f>
        <v>1</v>
      </c>
      <c r="S3951" s="41" t="s">
        <v>12619</v>
      </c>
      <c r="T3951" s="1" t="s">
        <v>8800</v>
      </c>
    </row>
    <row r="3952" spans="1:20" x14ac:dyDescent="0.25">
      <c r="A3952" t="s">
        <v>8747</v>
      </c>
      <c r="B3952" t="s">
        <v>66</v>
      </c>
      <c r="C3952" t="s">
        <v>4585</v>
      </c>
      <c r="D3952" t="s">
        <v>4584</v>
      </c>
      <c r="E3952" s="2">
        <v>44543</v>
      </c>
      <c r="F3952">
        <v>2021</v>
      </c>
      <c r="G3952" t="s">
        <v>6417</v>
      </c>
      <c r="H3952" t="s">
        <v>8754</v>
      </c>
      <c r="I3952" s="40" t="s">
        <v>84</v>
      </c>
      <c r="J3952">
        <v>0.45</v>
      </c>
      <c r="K3952" t="s">
        <v>141</v>
      </c>
      <c r="L3952" t="s">
        <v>4267</v>
      </c>
      <c r="M3952" t="s">
        <v>24</v>
      </c>
      <c r="N3952">
        <v>0.45</v>
      </c>
      <c r="O3952">
        <v>0.45</v>
      </c>
      <c r="P3952">
        <v>0</v>
      </c>
      <c r="Q3952">
        <v>0</v>
      </c>
      <c r="R3952" s="51">
        <f>Table71417[[#This Row],[Climate finance ($ million)]]/Table71417[[#This Row],[Total commitment ($ million)]]</f>
        <v>1</v>
      </c>
      <c r="S3952" s="41" t="s">
        <v>12620</v>
      </c>
      <c r="T3952" s="1" t="s">
        <v>8800</v>
      </c>
    </row>
    <row r="3953" spans="1:20" x14ac:dyDescent="0.25">
      <c r="A3953" t="s">
        <v>8747</v>
      </c>
      <c r="B3953" t="s">
        <v>66</v>
      </c>
      <c r="C3953" t="s">
        <v>4690</v>
      </c>
      <c r="D3953" t="s">
        <v>4689</v>
      </c>
      <c r="E3953" s="2">
        <v>44543</v>
      </c>
      <c r="F3953">
        <v>2021</v>
      </c>
      <c r="G3953" t="s">
        <v>104</v>
      </c>
      <c r="H3953" t="s">
        <v>8754</v>
      </c>
      <c r="I3953" s="40" t="s">
        <v>84</v>
      </c>
      <c r="J3953">
        <v>0.495</v>
      </c>
      <c r="K3953" t="s">
        <v>1345</v>
      </c>
      <c r="L3953" t="s">
        <v>4267</v>
      </c>
      <c r="M3953" t="s">
        <v>24</v>
      </c>
      <c r="N3953">
        <v>0.04</v>
      </c>
      <c r="O3953">
        <v>0.04</v>
      </c>
      <c r="P3953">
        <v>0</v>
      </c>
      <c r="Q3953">
        <v>0</v>
      </c>
      <c r="R3953" s="51">
        <f>Table71417[[#This Row],[Climate finance ($ million)]]/Table71417[[#This Row],[Total commitment ($ million)]]</f>
        <v>8.0808080808080815E-2</v>
      </c>
      <c r="S3953" s="41" t="s">
        <v>12621</v>
      </c>
      <c r="T3953" s="1" t="s">
        <v>8800</v>
      </c>
    </row>
    <row r="3954" spans="1:20" x14ac:dyDescent="0.25">
      <c r="A3954" t="s">
        <v>8747</v>
      </c>
      <c r="B3954" t="s">
        <v>66</v>
      </c>
      <c r="C3954" t="s">
        <v>4694</v>
      </c>
      <c r="D3954" t="s">
        <v>4693</v>
      </c>
      <c r="E3954" s="2">
        <v>44543</v>
      </c>
      <c r="F3954">
        <v>2021</v>
      </c>
      <c r="G3954" t="s">
        <v>104</v>
      </c>
      <c r="H3954" t="s">
        <v>8754</v>
      </c>
      <c r="I3954" s="40" t="s">
        <v>12395</v>
      </c>
      <c r="J3954">
        <v>0.57499999999999996</v>
      </c>
      <c r="K3954" t="s">
        <v>1345</v>
      </c>
      <c r="L3954" t="s">
        <v>1365</v>
      </c>
      <c r="M3954" t="s">
        <v>72</v>
      </c>
      <c r="N3954">
        <v>0.5</v>
      </c>
      <c r="O3954">
        <v>0</v>
      </c>
      <c r="P3954">
        <v>0</v>
      </c>
      <c r="Q3954">
        <v>0.5</v>
      </c>
      <c r="R3954" s="51">
        <f>Table71417[[#This Row],[Climate finance ($ million)]]/Table71417[[#This Row],[Total commitment ($ million)]]</f>
        <v>0.86956521739130443</v>
      </c>
      <c r="S3954" s="41" t="s">
        <v>12622</v>
      </c>
      <c r="T3954" s="1" t="s">
        <v>8800</v>
      </c>
    </row>
    <row r="3955" spans="1:20" x14ac:dyDescent="0.25">
      <c r="A3955" t="s">
        <v>8747</v>
      </c>
      <c r="B3955" t="s">
        <v>66</v>
      </c>
      <c r="C3955" t="s">
        <v>4304</v>
      </c>
      <c r="D3955" t="s">
        <v>4303</v>
      </c>
      <c r="E3955" s="2">
        <v>44545</v>
      </c>
      <c r="F3955">
        <v>2021</v>
      </c>
      <c r="G3955" t="s">
        <v>8748</v>
      </c>
      <c r="H3955" t="s">
        <v>8754</v>
      </c>
      <c r="I3955" s="40" t="s">
        <v>141</v>
      </c>
      <c r="J3955">
        <v>0.15</v>
      </c>
      <c r="K3955" t="s">
        <v>1345</v>
      </c>
      <c r="L3955" t="s">
        <v>4267</v>
      </c>
      <c r="M3955" t="s">
        <v>24</v>
      </c>
      <c r="N3955">
        <v>0.15</v>
      </c>
      <c r="O3955">
        <v>0.15</v>
      </c>
      <c r="P3955">
        <v>0</v>
      </c>
      <c r="Q3955">
        <v>0</v>
      </c>
      <c r="R3955" s="51">
        <f>Table71417[[#This Row],[Climate finance ($ million)]]/Table71417[[#This Row],[Total commitment ($ million)]]</f>
        <v>1</v>
      </c>
      <c r="S3955" s="41" t="s">
        <v>12623</v>
      </c>
      <c r="T3955" s="1" t="s">
        <v>8800</v>
      </c>
    </row>
    <row r="3956" spans="1:20" x14ac:dyDescent="0.25">
      <c r="A3956" t="s">
        <v>8747</v>
      </c>
      <c r="B3956" t="s">
        <v>66</v>
      </c>
      <c r="C3956" t="s">
        <v>4317</v>
      </c>
      <c r="D3956" t="s">
        <v>4316</v>
      </c>
      <c r="E3956" s="2">
        <v>44545</v>
      </c>
      <c r="F3956">
        <v>2021</v>
      </c>
      <c r="G3956" t="s">
        <v>6521</v>
      </c>
      <c r="H3956" t="s">
        <v>8757</v>
      </c>
      <c r="I3956" s="40" t="s">
        <v>12393</v>
      </c>
      <c r="J3956">
        <v>5</v>
      </c>
      <c r="K3956" t="s">
        <v>1345</v>
      </c>
      <c r="L3956" t="s">
        <v>1380</v>
      </c>
      <c r="M3956" t="s">
        <v>72</v>
      </c>
      <c r="N3956">
        <v>1.5</v>
      </c>
      <c r="O3956">
        <v>0</v>
      </c>
      <c r="P3956">
        <v>0</v>
      </c>
      <c r="Q3956">
        <v>1.5</v>
      </c>
      <c r="R3956" s="51">
        <f>Table71417[[#This Row],[Climate finance ($ million)]]/Table71417[[#This Row],[Total commitment ($ million)]]</f>
        <v>0.3</v>
      </c>
      <c r="S3956" s="41" t="s">
        <v>12624</v>
      </c>
      <c r="T3956" s="1" t="s">
        <v>8800</v>
      </c>
    </row>
    <row r="3957" spans="1:20" x14ac:dyDescent="0.25">
      <c r="A3957" t="s">
        <v>8747</v>
      </c>
      <c r="B3957" t="s">
        <v>66</v>
      </c>
      <c r="C3957" t="s">
        <v>4338</v>
      </c>
      <c r="D3957" t="s">
        <v>4337</v>
      </c>
      <c r="E3957" s="2">
        <v>44545</v>
      </c>
      <c r="F3957">
        <v>2021</v>
      </c>
      <c r="G3957" t="s">
        <v>6521</v>
      </c>
      <c r="H3957" t="s">
        <v>93</v>
      </c>
      <c r="I3957" s="40" t="s">
        <v>12393</v>
      </c>
      <c r="J3957">
        <v>250</v>
      </c>
      <c r="K3957" t="s">
        <v>1345</v>
      </c>
      <c r="L3957" t="s">
        <v>1380</v>
      </c>
      <c r="M3957" t="s">
        <v>72</v>
      </c>
      <c r="N3957">
        <v>75</v>
      </c>
      <c r="O3957">
        <v>0</v>
      </c>
      <c r="P3957">
        <v>0</v>
      </c>
      <c r="Q3957">
        <v>75</v>
      </c>
      <c r="R3957" s="51">
        <f>Table71417[[#This Row],[Climate finance ($ million)]]/Table71417[[#This Row],[Total commitment ($ million)]]</f>
        <v>0.3</v>
      </c>
      <c r="S3957" s="41" t="s">
        <v>12625</v>
      </c>
      <c r="T3957" s="1" t="s">
        <v>8800</v>
      </c>
    </row>
    <row r="3958" spans="1:20" x14ac:dyDescent="0.25">
      <c r="A3958" t="s">
        <v>8747</v>
      </c>
      <c r="B3958" t="s">
        <v>66</v>
      </c>
      <c r="C3958" t="s">
        <v>4362</v>
      </c>
      <c r="D3958" t="s">
        <v>4361</v>
      </c>
      <c r="E3958" s="2">
        <v>44545</v>
      </c>
      <c r="F3958">
        <v>2021</v>
      </c>
      <c r="G3958" t="s">
        <v>6585</v>
      </c>
      <c r="H3958" t="s">
        <v>93</v>
      </c>
      <c r="I3958" s="40" t="s">
        <v>12400</v>
      </c>
      <c r="J3958">
        <v>100</v>
      </c>
      <c r="K3958" t="s">
        <v>1345</v>
      </c>
      <c r="L3958" t="s">
        <v>4267</v>
      </c>
      <c r="M3958" t="s">
        <v>24</v>
      </c>
      <c r="N3958">
        <v>24.24</v>
      </c>
      <c r="O3958">
        <v>24.24</v>
      </c>
      <c r="P3958">
        <v>0</v>
      </c>
      <c r="Q3958">
        <v>0</v>
      </c>
      <c r="R3958" s="51">
        <f>Table71417[[#This Row],[Climate finance ($ million)]]/Table71417[[#This Row],[Total commitment ($ million)]]</f>
        <v>0.24239999999999998</v>
      </c>
      <c r="S3958" s="41" t="s">
        <v>12626</v>
      </c>
      <c r="T3958" s="1" t="s">
        <v>8800</v>
      </c>
    </row>
    <row r="3959" spans="1:20" x14ac:dyDescent="0.25">
      <c r="A3959" t="s">
        <v>8747</v>
      </c>
      <c r="B3959" t="s">
        <v>66</v>
      </c>
      <c r="C3959" t="s">
        <v>4364</v>
      </c>
      <c r="D3959" t="s">
        <v>4363</v>
      </c>
      <c r="E3959" s="2">
        <v>44545</v>
      </c>
      <c r="F3959">
        <v>2021</v>
      </c>
      <c r="G3959" t="s">
        <v>6585</v>
      </c>
      <c r="H3959" t="s">
        <v>93</v>
      </c>
      <c r="I3959" s="40" t="s">
        <v>12402</v>
      </c>
      <c r="J3959">
        <v>300</v>
      </c>
      <c r="K3959" t="s">
        <v>1345</v>
      </c>
      <c r="L3959" t="s">
        <v>4267</v>
      </c>
      <c r="M3959" t="s">
        <v>24</v>
      </c>
      <c r="N3959">
        <v>5.31</v>
      </c>
      <c r="O3959">
        <v>5.31</v>
      </c>
      <c r="P3959">
        <v>0</v>
      </c>
      <c r="Q3959">
        <v>0</v>
      </c>
      <c r="R3959" s="51">
        <f>Table71417[[#This Row],[Climate finance ($ million)]]/Table71417[[#This Row],[Total commitment ($ million)]]</f>
        <v>1.7699999999999997E-2</v>
      </c>
      <c r="S3959" s="41" t="s">
        <v>12627</v>
      </c>
      <c r="T3959" s="1" t="s">
        <v>8800</v>
      </c>
    </row>
    <row r="3960" spans="1:20" x14ac:dyDescent="0.25">
      <c r="A3960" t="s">
        <v>8747</v>
      </c>
      <c r="B3960" t="s">
        <v>66</v>
      </c>
      <c r="C3960" t="s">
        <v>4378</v>
      </c>
      <c r="D3960" t="s">
        <v>4382</v>
      </c>
      <c r="E3960" s="2">
        <v>44545</v>
      </c>
      <c r="F3960">
        <v>2021</v>
      </c>
      <c r="G3960" t="s">
        <v>6914</v>
      </c>
      <c r="H3960" t="s">
        <v>93</v>
      </c>
      <c r="I3960" s="40" t="s">
        <v>141</v>
      </c>
      <c r="J3960">
        <v>47.074937689999999</v>
      </c>
      <c r="K3960" t="s">
        <v>1345</v>
      </c>
      <c r="L3960" t="s">
        <v>4267</v>
      </c>
      <c r="M3960" t="s">
        <v>24</v>
      </c>
      <c r="N3960">
        <v>47.074937689999999</v>
      </c>
      <c r="O3960">
        <v>47.074937689999999</v>
      </c>
      <c r="P3960">
        <v>0</v>
      </c>
      <c r="Q3960">
        <v>0</v>
      </c>
      <c r="R3960" s="51">
        <f>Table71417[[#This Row],[Climate finance ($ million)]]/Table71417[[#This Row],[Total commitment ($ million)]]</f>
        <v>1</v>
      </c>
      <c r="S3960" s="41" t="s">
        <v>12628</v>
      </c>
      <c r="T3960" s="1" t="s">
        <v>8800</v>
      </c>
    </row>
    <row r="3961" spans="1:20" x14ac:dyDescent="0.25">
      <c r="A3961" t="s">
        <v>8747</v>
      </c>
      <c r="B3961" t="s">
        <v>66</v>
      </c>
      <c r="C3961" t="s">
        <v>4431</v>
      </c>
      <c r="D3961" t="s">
        <v>4430</v>
      </c>
      <c r="E3961" s="2">
        <v>44545</v>
      </c>
      <c r="F3961">
        <v>2021</v>
      </c>
      <c r="G3961" t="s">
        <v>8750</v>
      </c>
      <c r="H3961" t="s">
        <v>93</v>
      </c>
      <c r="I3961" s="40" t="s">
        <v>12394</v>
      </c>
      <c r="J3961">
        <v>100</v>
      </c>
      <c r="K3961" t="s">
        <v>1327</v>
      </c>
      <c r="L3961" t="s">
        <v>4267</v>
      </c>
      <c r="M3961" t="s">
        <v>24</v>
      </c>
      <c r="N3961">
        <v>4.6500000000000004</v>
      </c>
      <c r="O3961">
        <v>4.6500000000000004</v>
      </c>
      <c r="P3961">
        <v>0</v>
      </c>
      <c r="Q3961">
        <v>0</v>
      </c>
      <c r="R3961" s="51">
        <f>Table71417[[#This Row],[Climate finance ($ million)]]/Table71417[[#This Row],[Total commitment ($ million)]]</f>
        <v>4.6500000000000007E-2</v>
      </c>
      <c r="S3961" s="41" t="s">
        <v>12629</v>
      </c>
      <c r="T3961" s="1" t="s">
        <v>8800</v>
      </c>
    </row>
    <row r="3962" spans="1:20" x14ac:dyDescent="0.25">
      <c r="A3962" t="s">
        <v>8747</v>
      </c>
      <c r="B3962" t="s">
        <v>66</v>
      </c>
      <c r="C3962" t="s">
        <v>4459</v>
      </c>
      <c r="D3962" t="s">
        <v>4458</v>
      </c>
      <c r="E3962" s="2">
        <v>44545</v>
      </c>
      <c r="F3962">
        <v>2021</v>
      </c>
      <c r="G3962" t="s">
        <v>6754</v>
      </c>
      <c r="H3962" t="s">
        <v>93</v>
      </c>
      <c r="I3962" s="40" t="s">
        <v>12396</v>
      </c>
      <c r="J3962">
        <v>44</v>
      </c>
      <c r="K3962" t="s">
        <v>1345</v>
      </c>
      <c r="L3962" t="s">
        <v>1365</v>
      </c>
      <c r="M3962" t="s">
        <v>72</v>
      </c>
      <c r="N3962">
        <v>0.10559999999999999</v>
      </c>
      <c r="O3962">
        <v>0</v>
      </c>
      <c r="P3962">
        <v>0</v>
      </c>
      <c r="Q3962">
        <v>0.10559999999999999</v>
      </c>
      <c r="R3962" s="51">
        <f>Table71417[[#This Row],[Climate finance ($ million)]]/Table71417[[#This Row],[Total commitment ($ million)]]</f>
        <v>2.3999999999999998E-3</v>
      </c>
      <c r="S3962" s="41" t="s">
        <v>12630</v>
      </c>
      <c r="T3962" s="1" t="s">
        <v>8800</v>
      </c>
    </row>
    <row r="3963" spans="1:20" x14ac:dyDescent="0.25">
      <c r="A3963" t="s">
        <v>8747</v>
      </c>
      <c r="B3963" t="s">
        <v>66</v>
      </c>
      <c r="C3963" t="s">
        <v>4464</v>
      </c>
      <c r="D3963" t="s">
        <v>4463</v>
      </c>
      <c r="E3963" s="2">
        <v>44545</v>
      </c>
      <c r="F3963">
        <v>2021</v>
      </c>
      <c r="G3963" t="s">
        <v>6754</v>
      </c>
      <c r="H3963" t="s">
        <v>8755</v>
      </c>
      <c r="I3963" s="46" t="s">
        <v>12393</v>
      </c>
      <c r="K3963" t="s">
        <v>4267</v>
      </c>
      <c r="L3963" t="s">
        <v>1365</v>
      </c>
      <c r="M3963" t="s">
        <v>25</v>
      </c>
      <c r="N3963">
        <v>300</v>
      </c>
      <c r="O3963">
        <v>0</v>
      </c>
      <c r="P3963">
        <v>300</v>
      </c>
      <c r="Q3963">
        <v>0</v>
      </c>
      <c r="R3963" s="38"/>
      <c r="S3963" s="54" t="s">
        <v>12631</v>
      </c>
      <c r="T3963" s="1" t="s">
        <v>8800</v>
      </c>
    </row>
    <row r="3964" spans="1:20" x14ac:dyDescent="0.25">
      <c r="A3964" t="s">
        <v>8747</v>
      </c>
      <c r="B3964" t="s">
        <v>66</v>
      </c>
      <c r="C3964" t="s">
        <v>4474</v>
      </c>
      <c r="D3964" t="s">
        <v>4473</v>
      </c>
      <c r="E3964" s="2">
        <v>44545</v>
      </c>
      <c r="F3964">
        <v>2021</v>
      </c>
      <c r="G3964" t="s">
        <v>6451</v>
      </c>
      <c r="H3964" t="s">
        <v>8755</v>
      </c>
      <c r="I3964" s="46" t="s">
        <v>12393</v>
      </c>
      <c r="K3964" t="s">
        <v>4267</v>
      </c>
      <c r="L3964" t="s">
        <v>1365</v>
      </c>
      <c r="M3964" t="s">
        <v>25</v>
      </c>
      <c r="N3964">
        <v>400</v>
      </c>
      <c r="O3964">
        <v>0</v>
      </c>
      <c r="P3964">
        <v>400</v>
      </c>
      <c r="Q3964">
        <v>0</v>
      </c>
      <c r="R3964" s="38"/>
      <c r="S3964" s="54" t="s">
        <v>12632</v>
      </c>
      <c r="T3964" s="1" t="s">
        <v>8800</v>
      </c>
    </row>
    <row r="3965" spans="1:20" x14ac:dyDescent="0.25">
      <c r="A3965" t="s">
        <v>8747</v>
      </c>
      <c r="B3965" t="s">
        <v>66</v>
      </c>
      <c r="C3965" t="s">
        <v>4079</v>
      </c>
      <c r="D3965" t="s">
        <v>4499</v>
      </c>
      <c r="E3965" s="2">
        <v>44545</v>
      </c>
      <c r="F3965">
        <v>2021</v>
      </c>
      <c r="G3965" t="s">
        <v>7481</v>
      </c>
      <c r="H3965" t="s">
        <v>8755</v>
      </c>
      <c r="I3965" s="46" t="s">
        <v>12393</v>
      </c>
      <c r="K3965" t="s">
        <v>4267</v>
      </c>
      <c r="L3965" t="s">
        <v>1365</v>
      </c>
      <c r="M3965" t="s">
        <v>25</v>
      </c>
      <c r="N3965">
        <v>300</v>
      </c>
      <c r="O3965">
        <v>0</v>
      </c>
      <c r="P3965">
        <v>300</v>
      </c>
      <c r="Q3965">
        <v>0</v>
      </c>
      <c r="R3965" s="38"/>
      <c r="S3965" s="54" t="s">
        <v>12633</v>
      </c>
      <c r="T3965" s="1" t="s">
        <v>8800</v>
      </c>
    </row>
    <row r="3966" spans="1:20" x14ac:dyDescent="0.25">
      <c r="A3966" t="s">
        <v>8747</v>
      </c>
      <c r="B3966" t="s">
        <v>66</v>
      </c>
      <c r="C3966" t="s">
        <v>4511</v>
      </c>
      <c r="D3966" t="s">
        <v>4510</v>
      </c>
      <c r="E3966" s="2">
        <v>44545</v>
      </c>
      <c r="F3966">
        <v>2021</v>
      </c>
      <c r="G3966" t="s">
        <v>6975</v>
      </c>
      <c r="H3966" t="s">
        <v>93</v>
      </c>
      <c r="I3966" s="40" t="s">
        <v>12393</v>
      </c>
      <c r="J3966">
        <v>319</v>
      </c>
      <c r="K3966" t="s">
        <v>141</v>
      </c>
      <c r="L3966" t="s">
        <v>4267</v>
      </c>
      <c r="M3966" t="s">
        <v>24</v>
      </c>
      <c r="N3966">
        <v>91.999600000000001</v>
      </c>
      <c r="O3966">
        <v>91.999600000000001</v>
      </c>
      <c r="P3966">
        <v>0</v>
      </c>
      <c r="Q3966">
        <v>0</v>
      </c>
      <c r="R3966" s="51">
        <f>Table71417[[#This Row],[Climate finance ($ million)]]/Table71417[[#This Row],[Total commitment ($ million)]]</f>
        <v>0.28839999999999999</v>
      </c>
      <c r="S3966" s="41" t="s">
        <v>12634</v>
      </c>
      <c r="T3966" s="1" t="s">
        <v>8800</v>
      </c>
    </row>
    <row r="3967" spans="1:20" x14ac:dyDescent="0.25">
      <c r="A3967" t="s">
        <v>8747</v>
      </c>
      <c r="B3967" t="s">
        <v>66</v>
      </c>
      <c r="C3967" t="s">
        <v>4513</v>
      </c>
      <c r="D3967" t="s">
        <v>4512</v>
      </c>
      <c r="E3967" s="2">
        <v>44545</v>
      </c>
      <c r="F3967">
        <v>2021</v>
      </c>
      <c r="G3967" t="s">
        <v>6975</v>
      </c>
      <c r="H3967" t="s">
        <v>93</v>
      </c>
      <c r="I3967" s="40" t="s">
        <v>12393</v>
      </c>
      <c r="J3967">
        <v>200</v>
      </c>
      <c r="K3967" t="s">
        <v>1345</v>
      </c>
      <c r="L3967" t="s">
        <v>4267</v>
      </c>
      <c r="M3967" t="s">
        <v>24</v>
      </c>
      <c r="N3967">
        <v>60</v>
      </c>
      <c r="O3967">
        <v>60</v>
      </c>
      <c r="P3967">
        <v>0</v>
      </c>
      <c r="Q3967">
        <v>0</v>
      </c>
      <c r="R3967" s="51">
        <f>Table71417[[#This Row],[Climate finance ($ million)]]/Table71417[[#This Row],[Total commitment ($ million)]]</f>
        <v>0.3</v>
      </c>
      <c r="S3967" s="41" t="s">
        <v>12635</v>
      </c>
      <c r="T3967" s="1" t="s">
        <v>8800</v>
      </c>
    </row>
    <row r="3968" spans="1:20" x14ac:dyDescent="0.25">
      <c r="A3968" t="s">
        <v>8747</v>
      </c>
      <c r="B3968" t="s">
        <v>66</v>
      </c>
      <c r="C3968" t="s">
        <v>4529</v>
      </c>
      <c r="D3968" t="s">
        <v>4534</v>
      </c>
      <c r="E3968" s="2">
        <v>44545</v>
      </c>
      <c r="F3968">
        <v>2021</v>
      </c>
      <c r="G3968" t="s">
        <v>6715</v>
      </c>
      <c r="H3968" t="s">
        <v>93</v>
      </c>
      <c r="I3968" s="40" t="s">
        <v>12393</v>
      </c>
      <c r="J3968">
        <v>20</v>
      </c>
      <c r="K3968" t="s">
        <v>1345</v>
      </c>
      <c r="L3968" t="s">
        <v>1365</v>
      </c>
      <c r="M3968" t="s">
        <v>72</v>
      </c>
      <c r="N3968">
        <v>20</v>
      </c>
      <c r="O3968">
        <v>0</v>
      </c>
      <c r="P3968">
        <v>0</v>
      </c>
      <c r="Q3968">
        <v>20</v>
      </c>
      <c r="R3968" s="51">
        <f>Table71417[[#This Row],[Climate finance ($ million)]]/Table71417[[#This Row],[Total commitment ($ million)]]</f>
        <v>1</v>
      </c>
      <c r="S3968" s="41" t="s">
        <v>12636</v>
      </c>
      <c r="T3968" s="1" t="s">
        <v>8800</v>
      </c>
    </row>
    <row r="3969" spans="1:20" x14ac:dyDescent="0.25">
      <c r="A3969" t="s">
        <v>8747</v>
      </c>
      <c r="B3969" t="s">
        <v>66</v>
      </c>
      <c r="C3969" t="s">
        <v>4582</v>
      </c>
      <c r="D3969" t="s">
        <v>4581</v>
      </c>
      <c r="E3969" s="2">
        <v>44545</v>
      </c>
      <c r="F3969">
        <v>2021</v>
      </c>
      <c r="G3969" t="s">
        <v>6417</v>
      </c>
      <c r="H3969" t="s">
        <v>8754</v>
      </c>
      <c r="I3969" s="40" t="s">
        <v>141</v>
      </c>
      <c r="J3969">
        <v>0.155</v>
      </c>
      <c r="K3969" t="s">
        <v>141</v>
      </c>
      <c r="L3969" t="s">
        <v>4267</v>
      </c>
      <c r="M3969" t="s">
        <v>24</v>
      </c>
      <c r="N3969">
        <v>0.155</v>
      </c>
      <c r="O3969">
        <v>0.155</v>
      </c>
      <c r="P3969">
        <v>0</v>
      </c>
      <c r="Q3969">
        <v>0</v>
      </c>
      <c r="R3969" s="51">
        <f>Table71417[[#This Row],[Climate finance ($ million)]]/Table71417[[#This Row],[Total commitment ($ million)]]</f>
        <v>1</v>
      </c>
      <c r="S3969" s="41" t="s">
        <v>12637</v>
      </c>
      <c r="T3969" s="1" t="s">
        <v>8800</v>
      </c>
    </row>
    <row r="3970" spans="1:20" x14ac:dyDescent="0.25">
      <c r="A3970" t="s">
        <v>8747</v>
      </c>
      <c r="B3970" t="s">
        <v>66</v>
      </c>
      <c r="C3970" t="s">
        <v>4479</v>
      </c>
      <c r="D3970" t="s">
        <v>4478</v>
      </c>
      <c r="E3970" s="2">
        <v>44546</v>
      </c>
      <c r="F3970">
        <v>2021</v>
      </c>
      <c r="G3970" t="s">
        <v>7680</v>
      </c>
      <c r="H3970" t="s">
        <v>8754</v>
      </c>
      <c r="I3970" s="40" t="s">
        <v>141</v>
      </c>
      <c r="J3970">
        <v>1.5</v>
      </c>
      <c r="K3970" t="s">
        <v>1345</v>
      </c>
      <c r="L3970" t="s">
        <v>4267</v>
      </c>
      <c r="M3970" t="s">
        <v>24</v>
      </c>
      <c r="N3970">
        <v>1.5</v>
      </c>
      <c r="O3970">
        <v>1.5</v>
      </c>
      <c r="P3970">
        <v>0</v>
      </c>
      <c r="Q3970">
        <v>0</v>
      </c>
      <c r="R3970" s="51">
        <f>Table71417[[#This Row],[Climate finance ($ million)]]/Table71417[[#This Row],[Total commitment ($ million)]]</f>
        <v>1</v>
      </c>
      <c r="S3970" s="41" t="s">
        <v>12638</v>
      </c>
      <c r="T3970" s="1" t="s">
        <v>8800</v>
      </c>
    </row>
    <row r="3971" spans="1:20" x14ac:dyDescent="0.25">
      <c r="A3971" t="s">
        <v>8747</v>
      </c>
      <c r="B3971" t="s">
        <v>66</v>
      </c>
      <c r="C3971" t="s">
        <v>4484</v>
      </c>
      <c r="D3971" t="s">
        <v>4483</v>
      </c>
      <c r="E3971" s="2">
        <v>44546</v>
      </c>
      <c r="F3971">
        <v>2021</v>
      </c>
      <c r="G3971" t="s">
        <v>6657</v>
      </c>
      <c r="H3971" t="s">
        <v>8757</v>
      </c>
      <c r="I3971" s="40" t="s">
        <v>141</v>
      </c>
      <c r="J3971">
        <v>2.65</v>
      </c>
      <c r="K3971" t="s">
        <v>1345</v>
      </c>
      <c r="L3971" t="s">
        <v>4267</v>
      </c>
      <c r="M3971" t="s">
        <v>24</v>
      </c>
      <c r="N3971">
        <v>2.65</v>
      </c>
      <c r="O3971">
        <v>2.65</v>
      </c>
      <c r="P3971">
        <v>0</v>
      </c>
      <c r="Q3971">
        <v>0</v>
      </c>
      <c r="R3971" s="51">
        <f>Table71417[[#This Row],[Climate finance ($ million)]]/Table71417[[#This Row],[Total commitment ($ million)]]</f>
        <v>1</v>
      </c>
      <c r="S3971" s="41" t="s">
        <v>12639</v>
      </c>
      <c r="T3971" s="1" t="s">
        <v>8800</v>
      </c>
    </row>
    <row r="3972" spans="1:20" x14ac:dyDescent="0.25">
      <c r="A3972" t="s">
        <v>8747</v>
      </c>
      <c r="B3972" t="s">
        <v>66</v>
      </c>
      <c r="C3972" t="s">
        <v>4484</v>
      </c>
      <c r="D3972" t="s">
        <v>4494</v>
      </c>
      <c r="E3972" s="2">
        <v>44546</v>
      </c>
      <c r="F3972">
        <v>2021</v>
      </c>
      <c r="G3972" t="s">
        <v>6657</v>
      </c>
      <c r="H3972" t="s">
        <v>8754</v>
      </c>
      <c r="I3972" s="40" t="s">
        <v>141</v>
      </c>
      <c r="J3972">
        <v>0.35</v>
      </c>
      <c r="K3972" t="s">
        <v>1345</v>
      </c>
      <c r="L3972" t="s">
        <v>4267</v>
      </c>
      <c r="M3972" t="s">
        <v>24</v>
      </c>
      <c r="N3972">
        <v>0.35</v>
      </c>
      <c r="O3972">
        <v>0.35</v>
      </c>
      <c r="P3972">
        <v>0</v>
      </c>
      <c r="Q3972">
        <v>0</v>
      </c>
      <c r="R3972" s="51">
        <f>Table71417[[#This Row],[Climate finance ($ million)]]/Table71417[[#This Row],[Total commitment ($ million)]]</f>
        <v>1</v>
      </c>
      <c r="S3972" s="41" t="s">
        <v>12640</v>
      </c>
      <c r="T3972" s="1" t="s">
        <v>8800</v>
      </c>
    </row>
    <row r="3973" spans="1:20" x14ac:dyDescent="0.25">
      <c r="A3973" t="s">
        <v>8747</v>
      </c>
      <c r="B3973" t="s">
        <v>66</v>
      </c>
      <c r="C3973" t="s">
        <v>4529</v>
      </c>
      <c r="D3973" t="s">
        <v>4528</v>
      </c>
      <c r="E3973" s="2">
        <v>44546</v>
      </c>
      <c r="F3973">
        <v>2021</v>
      </c>
      <c r="G3973" t="s">
        <v>6715</v>
      </c>
      <c r="H3973" t="s">
        <v>8757</v>
      </c>
      <c r="I3973" s="40" t="s">
        <v>12393</v>
      </c>
      <c r="J3973">
        <v>2</v>
      </c>
      <c r="K3973" t="s">
        <v>1345</v>
      </c>
      <c r="L3973" t="s">
        <v>1365</v>
      </c>
      <c r="M3973" t="s">
        <v>72</v>
      </c>
      <c r="N3973">
        <v>2</v>
      </c>
      <c r="O3973">
        <v>0</v>
      </c>
      <c r="P3973">
        <v>0</v>
      </c>
      <c r="Q3973">
        <v>2</v>
      </c>
      <c r="R3973" s="51">
        <f>Table71417[[#This Row],[Climate finance ($ million)]]/Table71417[[#This Row],[Total commitment ($ million)]]</f>
        <v>1</v>
      </c>
      <c r="S3973" s="41" t="s">
        <v>12641</v>
      </c>
      <c r="T3973" s="1" t="s">
        <v>8800</v>
      </c>
    </row>
    <row r="3974" spans="1:20" x14ac:dyDescent="0.25">
      <c r="A3974" t="s">
        <v>8747</v>
      </c>
      <c r="B3974" t="s">
        <v>66</v>
      </c>
      <c r="C3974" t="s">
        <v>4378</v>
      </c>
      <c r="D3974" t="s">
        <v>4377</v>
      </c>
      <c r="E3974" s="2">
        <v>44547</v>
      </c>
      <c r="F3974">
        <v>2021</v>
      </c>
      <c r="G3974" t="s">
        <v>6914</v>
      </c>
      <c r="H3974" t="s">
        <v>8757</v>
      </c>
      <c r="I3974" s="46" t="s">
        <v>141</v>
      </c>
      <c r="K3974" t="s">
        <v>1345</v>
      </c>
      <c r="L3974" t="s">
        <v>4267</v>
      </c>
      <c r="M3974" t="s">
        <v>24</v>
      </c>
      <c r="N3974">
        <v>1.5</v>
      </c>
      <c r="O3974">
        <v>1.5</v>
      </c>
      <c r="P3974">
        <v>0</v>
      </c>
      <c r="Q3974">
        <v>0</v>
      </c>
      <c r="R3974" s="38"/>
      <c r="S3974" s="54" t="s">
        <v>13231</v>
      </c>
      <c r="T3974" s="1" t="s">
        <v>8800</v>
      </c>
    </row>
    <row r="3975" spans="1:20" x14ac:dyDescent="0.25">
      <c r="A3975" t="s">
        <v>8747</v>
      </c>
      <c r="B3975" t="s">
        <v>66</v>
      </c>
      <c r="C3975" t="s">
        <v>4696</v>
      </c>
      <c r="D3975" t="s">
        <v>4695</v>
      </c>
      <c r="E3975" s="2">
        <v>44550</v>
      </c>
      <c r="F3975">
        <v>2021</v>
      </c>
      <c r="G3975" t="s">
        <v>104</v>
      </c>
      <c r="H3975" t="s">
        <v>8754</v>
      </c>
      <c r="I3975" s="40" t="s">
        <v>12400</v>
      </c>
      <c r="J3975">
        <v>0.6</v>
      </c>
      <c r="K3975" t="s">
        <v>1345</v>
      </c>
      <c r="L3975" t="s">
        <v>1365</v>
      </c>
      <c r="M3975" t="s">
        <v>72</v>
      </c>
      <c r="N3975">
        <v>0.6</v>
      </c>
      <c r="O3975">
        <v>0</v>
      </c>
      <c r="P3975">
        <v>0</v>
      </c>
      <c r="Q3975">
        <v>0.6</v>
      </c>
      <c r="R3975" s="51">
        <f>Table71417[[#This Row],[Climate finance ($ million)]]/Table71417[[#This Row],[Total commitment ($ million)]]</f>
        <v>1</v>
      </c>
      <c r="S3975" s="41" t="s">
        <v>12642</v>
      </c>
      <c r="T3975" s="1" t="s">
        <v>8800</v>
      </c>
    </row>
    <row r="3976" spans="1:20" x14ac:dyDescent="0.25">
      <c r="A3976" t="s">
        <v>8747</v>
      </c>
      <c r="B3976" t="s">
        <v>66</v>
      </c>
      <c r="C3976" t="s">
        <v>4034</v>
      </c>
      <c r="D3976" t="s">
        <v>4033</v>
      </c>
      <c r="E3976" s="2">
        <v>44580</v>
      </c>
      <c r="F3976">
        <v>2022</v>
      </c>
      <c r="G3976" t="s">
        <v>6715</v>
      </c>
      <c r="H3976" t="s">
        <v>93</v>
      </c>
      <c r="I3976" s="40" t="s">
        <v>12395</v>
      </c>
      <c r="J3976">
        <v>103.25231700000001</v>
      </c>
      <c r="L3976" t="s">
        <v>1366</v>
      </c>
      <c r="M3976" t="s">
        <v>25</v>
      </c>
      <c r="N3976">
        <v>50.586399999999998</v>
      </c>
      <c r="O3976">
        <v>0</v>
      </c>
      <c r="P3976">
        <v>50.586399999999998</v>
      </c>
      <c r="Q3976">
        <v>0</v>
      </c>
      <c r="R3976" s="51">
        <f>Table71417[[#This Row],[Climate finance ($ million)]]/Table71417[[#This Row],[Total commitment ($ million)]]</f>
        <v>0.48992992573716282</v>
      </c>
      <c r="S3976" s="41" t="s">
        <v>12643</v>
      </c>
      <c r="T3976" s="1" t="s">
        <v>8799</v>
      </c>
    </row>
    <row r="3977" spans="1:20" x14ac:dyDescent="0.25">
      <c r="A3977" t="s">
        <v>8747</v>
      </c>
      <c r="B3977" t="s">
        <v>66</v>
      </c>
      <c r="C3977" t="s">
        <v>4097</v>
      </c>
      <c r="D3977" t="s">
        <v>4096</v>
      </c>
      <c r="E3977" s="2">
        <v>44601</v>
      </c>
      <c r="F3977">
        <v>2022</v>
      </c>
      <c r="G3977" t="s">
        <v>6417</v>
      </c>
      <c r="H3977" t="s">
        <v>93</v>
      </c>
      <c r="I3977" s="40" t="s">
        <v>12396</v>
      </c>
      <c r="J3977">
        <v>200</v>
      </c>
      <c r="K3977" t="s">
        <v>1345</v>
      </c>
      <c r="M3977" t="s">
        <v>24</v>
      </c>
      <c r="N3977">
        <v>18.18</v>
      </c>
      <c r="O3977">
        <v>18.18</v>
      </c>
      <c r="P3977">
        <v>0</v>
      </c>
      <c r="Q3977">
        <v>0</v>
      </c>
      <c r="R3977" s="51">
        <f>Table71417[[#This Row],[Climate finance ($ million)]]/Table71417[[#This Row],[Total commitment ($ million)]]</f>
        <v>9.0899999999999995E-2</v>
      </c>
      <c r="S3977" s="41" t="s">
        <v>12644</v>
      </c>
      <c r="T3977" s="1" t="s">
        <v>8799</v>
      </c>
    </row>
    <row r="3978" spans="1:20" x14ac:dyDescent="0.25">
      <c r="A3978" t="s">
        <v>8747</v>
      </c>
      <c r="B3978" t="s">
        <v>66</v>
      </c>
      <c r="C3978" t="s">
        <v>4046</v>
      </c>
      <c r="D3978" t="s">
        <v>4045</v>
      </c>
      <c r="E3978" s="2">
        <v>44602</v>
      </c>
      <c r="F3978">
        <v>2022</v>
      </c>
      <c r="G3978" t="s">
        <v>6715</v>
      </c>
      <c r="H3978" t="s">
        <v>8754</v>
      </c>
      <c r="I3978" s="40" t="s">
        <v>12401</v>
      </c>
      <c r="J3978">
        <v>1.0468249999999999</v>
      </c>
      <c r="K3978" t="s">
        <v>1321</v>
      </c>
      <c r="M3978" t="s">
        <v>24</v>
      </c>
      <c r="N3978">
        <v>1.0468249999999999</v>
      </c>
      <c r="O3978">
        <v>1.0468249999999999</v>
      </c>
      <c r="P3978">
        <v>0</v>
      </c>
      <c r="Q3978">
        <v>0</v>
      </c>
      <c r="R3978" s="51">
        <f>Table71417[[#This Row],[Climate finance ($ million)]]/Table71417[[#This Row],[Total commitment ($ million)]]</f>
        <v>1</v>
      </c>
      <c r="S3978" s="41" t="s">
        <v>12645</v>
      </c>
      <c r="T3978" s="1" t="s">
        <v>8799</v>
      </c>
    </row>
    <row r="3979" spans="1:20" x14ac:dyDescent="0.25">
      <c r="A3979" t="s">
        <v>8747</v>
      </c>
      <c r="B3979" t="s">
        <v>66</v>
      </c>
      <c r="C3979" t="s">
        <v>3677</v>
      </c>
      <c r="D3979" t="s">
        <v>3676</v>
      </c>
      <c r="E3979" s="2">
        <v>44608</v>
      </c>
      <c r="F3979">
        <v>2022</v>
      </c>
      <c r="G3979" t="s">
        <v>7137</v>
      </c>
      <c r="H3979" t="s">
        <v>8754</v>
      </c>
      <c r="I3979" s="40" t="s">
        <v>12401</v>
      </c>
      <c r="J3979">
        <v>0.3</v>
      </c>
      <c r="K3979" t="s">
        <v>1345</v>
      </c>
      <c r="L3979" t="s">
        <v>1365</v>
      </c>
      <c r="M3979" t="s">
        <v>72</v>
      </c>
      <c r="N3979">
        <v>0.3</v>
      </c>
      <c r="O3979">
        <v>0</v>
      </c>
      <c r="P3979">
        <v>0</v>
      </c>
      <c r="Q3979">
        <v>0.3</v>
      </c>
      <c r="R3979" s="51">
        <f>Table71417[[#This Row],[Climate finance ($ million)]]/Table71417[[#This Row],[Total commitment ($ million)]]</f>
        <v>1</v>
      </c>
      <c r="S3979" s="41" t="s">
        <v>12646</v>
      </c>
      <c r="T3979" s="1" t="s">
        <v>8799</v>
      </c>
    </row>
    <row r="3980" spans="1:20" x14ac:dyDescent="0.25">
      <c r="A3980" t="s">
        <v>8747</v>
      </c>
      <c r="B3980" t="s">
        <v>66</v>
      </c>
      <c r="C3980" t="s">
        <v>3668</v>
      </c>
      <c r="D3980" t="s">
        <v>3667</v>
      </c>
      <c r="E3980" s="2">
        <v>44610</v>
      </c>
      <c r="F3980">
        <v>2022</v>
      </c>
      <c r="G3980" t="s">
        <v>8748</v>
      </c>
      <c r="H3980" t="s">
        <v>318</v>
      </c>
      <c r="I3980" s="40" t="s">
        <v>12402</v>
      </c>
      <c r="J3980">
        <v>200</v>
      </c>
      <c r="K3980" t="s">
        <v>1345</v>
      </c>
      <c r="L3980" t="s">
        <v>1366</v>
      </c>
      <c r="M3980" t="s">
        <v>72</v>
      </c>
      <c r="N3980">
        <v>55.600000000000009</v>
      </c>
      <c r="O3980">
        <v>0</v>
      </c>
      <c r="P3980">
        <v>0</v>
      </c>
      <c r="Q3980">
        <v>55.600000000000009</v>
      </c>
      <c r="R3980" s="51">
        <f>Table71417[[#This Row],[Climate finance ($ million)]]/Table71417[[#This Row],[Total commitment ($ million)]]</f>
        <v>0.27800000000000002</v>
      </c>
      <c r="S3980" s="41" t="s">
        <v>12647</v>
      </c>
      <c r="T3980" s="1" t="s">
        <v>8799</v>
      </c>
    </row>
    <row r="3981" spans="1:20" x14ac:dyDescent="0.25">
      <c r="A3981" t="s">
        <v>8747</v>
      </c>
      <c r="B3981" t="s">
        <v>66</v>
      </c>
      <c r="C3981" t="s">
        <v>3668</v>
      </c>
      <c r="D3981" t="s">
        <v>3667</v>
      </c>
      <c r="E3981" s="2">
        <v>44610</v>
      </c>
      <c r="F3981">
        <v>2022</v>
      </c>
      <c r="G3981" t="s">
        <v>8748</v>
      </c>
      <c r="H3981" t="s">
        <v>318</v>
      </c>
      <c r="I3981" s="40" t="s">
        <v>12402</v>
      </c>
      <c r="J3981">
        <v>200</v>
      </c>
      <c r="K3981" t="s">
        <v>1345</v>
      </c>
      <c r="M3981" t="s">
        <v>24</v>
      </c>
      <c r="N3981">
        <v>22.219999999999995</v>
      </c>
      <c r="O3981">
        <v>22.219999999999995</v>
      </c>
      <c r="P3981">
        <v>0</v>
      </c>
      <c r="Q3981">
        <v>0</v>
      </c>
      <c r="R3981" s="51">
        <f>Table71417[[#This Row],[Climate finance ($ million)]]/Table71417[[#This Row],[Total commitment ($ million)]]</f>
        <v>0.11109999999999998</v>
      </c>
      <c r="S3981" s="41" t="s">
        <v>12647</v>
      </c>
      <c r="T3981" s="1" t="s">
        <v>8799</v>
      </c>
    </row>
    <row r="3982" spans="1:20" x14ac:dyDescent="0.25">
      <c r="A3982" t="s">
        <v>8747</v>
      </c>
      <c r="B3982" t="s">
        <v>66</v>
      </c>
      <c r="C3982" t="s">
        <v>3668</v>
      </c>
      <c r="D3982" t="s">
        <v>3667</v>
      </c>
      <c r="E3982" s="2">
        <v>44610</v>
      </c>
      <c r="F3982">
        <v>2022</v>
      </c>
      <c r="G3982" t="s">
        <v>8748</v>
      </c>
      <c r="H3982" t="s">
        <v>318</v>
      </c>
      <c r="I3982" s="40" t="s">
        <v>12402</v>
      </c>
      <c r="J3982">
        <v>200</v>
      </c>
      <c r="L3982" t="s">
        <v>1365</v>
      </c>
      <c r="M3982" t="s">
        <v>25</v>
      </c>
      <c r="N3982">
        <v>55.600000000000009</v>
      </c>
      <c r="O3982">
        <v>0</v>
      </c>
      <c r="P3982">
        <v>55.600000000000009</v>
      </c>
      <c r="Q3982">
        <v>0</v>
      </c>
      <c r="R3982" s="51">
        <f>Table71417[[#This Row],[Climate finance ($ million)]]/Table71417[[#This Row],[Total commitment ($ million)]]</f>
        <v>0.27800000000000002</v>
      </c>
      <c r="S3982" s="41" t="s">
        <v>12647</v>
      </c>
      <c r="T3982" s="1" t="s">
        <v>8799</v>
      </c>
    </row>
    <row r="3983" spans="1:20" x14ac:dyDescent="0.25">
      <c r="A3983" t="s">
        <v>8747</v>
      </c>
      <c r="B3983" t="s">
        <v>66</v>
      </c>
      <c r="C3983" t="s">
        <v>3772</v>
      </c>
      <c r="D3983" t="s">
        <v>3771</v>
      </c>
      <c r="E3983" s="2">
        <v>44610</v>
      </c>
      <c r="F3983">
        <v>2022</v>
      </c>
      <c r="G3983" t="s">
        <v>6521</v>
      </c>
      <c r="H3983" t="s">
        <v>8754</v>
      </c>
      <c r="I3983" s="40" t="s">
        <v>12401</v>
      </c>
      <c r="J3983">
        <v>0.2</v>
      </c>
      <c r="L3983" t="s">
        <v>1365</v>
      </c>
      <c r="M3983" t="s">
        <v>25</v>
      </c>
      <c r="N3983">
        <v>0.2</v>
      </c>
      <c r="O3983">
        <v>0</v>
      </c>
      <c r="P3983">
        <v>0.2</v>
      </c>
      <c r="Q3983">
        <v>0</v>
      </c>
      <c r="R3983" s="51">
        <f>Table71417[[#This Row],[Climate finance ($ million)]]/Table71417[[#This Row],[Total commitment ($ million)]]</f>
        <v>1</v>
      </c>
      <c r="S3983" s="41" t="s">
        <v>12648</v>
      </c>
      <c r="T3983" s="1" t="s">
        <v>8799</v>
      </c>
    </row>
    <row r="3984" spans="1:20" x14ac:dyDescent="0.25">
      <c r="A3984" t="s">
        <v>8747</v>
      </c>
      <c r="B3984" t="s">
        <v>66</v>
      </c>
      <c r="C3984" t="s">
        <v>3921</v>
      </c>
      <c r="D3984" t="s">
        <v>3920</v>
      </c>
      <c r="E3984" s="2">
        <v>44614</v>
      </c>
      <c r="F3984">
        <v>2022</v>
      </c>
      <c r="G3984" t="s">
        <v>4734</v>
      </c>
      <c r="H3984" t="s">
        <v>8754</v>
      </c>
      <c r="I3984" s="40" t="s">
        <v>12401</v>
      </c>
      <c r="J3984">
        <v>0.2</v>
      </c>
      <c r="L3984" t="s">
        <v>1365</v>
      </c>
      <c r="M3984" t="s">
        <v>25</v>
      </c>
      <c r="N3984">
        <v>0.2</v>
      </c>
      <c r="O3984">
        <v>0</v>
      </c>
      <c r="P3984">
        <v>0.2</v>
      </c>
      <c r="Q3984">
        <v>0</v>
      </c>
      <c r="R3984" s="51">
        <f>Table71417[[#This Row],[Climate finance ($ million)]]/Table71417[[#This Row],[Total commitment ($ million)]]</f>
        <v>1</v>
      </c>
      <c r="S3984" s="41" t="s">
        <v>12649</v>
      </c>
      <c r="T3984" s="1" t="s">
        <v>8799</v>
      </c>
    </row>
    <row r="3985" spans="1:20" x14ac:dyDescent="0.25">
      <c r="A3985" t="s">
        <v>8747</v>
      </c>
      <c r="B3985" t="s">
        <v>66</v>
      </c>
      <c r="C3985" t="s">
        <v>3562</v>
      </c>
      <c r="D3985" t="s">
        <v>3561</v>
      </c>
      <c r="E3985" s="2">
        <v>44617</v>
      </c>
      <c r="F3985">
        <v>2022</v>
      </c>
      <c r="G3985" t="s">
        <v>6392</v>
      </c>
      <c r="H3985" t="s">
        <v>93</v>
      </c>
      <c r="I3985" s="40" t="s">
        <v>12396</v>
      </c>
      <c r="J3985">
        <v>43.5</v>
      </c>
      <c r="K3985" t="s">
        <v>1336</v>
      </c>
      <c r="L3985" t="s">
        <v>1365</v>
      </c>
      <c r="M3985" t="s">
        <v>72</v>
      </c>
      <c r="N3985">
        <v>11.9991</v>
      </c>
      <c r="O3985">
        <v>0</v>
      </c>
      <c r="P3985">
        <v>0</v>
      </c>
      <c r="Q3985">
        <v>11.9991</v>
      </c>
      <c r="R3985" s="51">
        <f>Table71417[[#This Row],[Climate finance ($ million)]]/Table71417[[#This Row],[Total commitment ($ million)]]</f>
        <v>0.27584137931034486</v>
      </c>
      <c r="S3985" s="41" t="s">
        <v>12650</v>
      </c>
      <c r="T3985" s="1" t="s">
        <v>8799</v>
      </c>
    </row>
    <row r="3986" spans="1:20" x14ac:dyDescent="0.25">
      <c r="A3986" t="s">
        <v>8747</v>
      </c>
      <c r="B3986" t="s">
        <v>66</v>
      </c>
      <c r="C3986" t="s">
        <v>3883</v>
      </c>
      <c r="D3986" t="s">
        <v>3882</v>
      </c>
      <c r="E3986" s="2">
        <v>44617</v>
      </c>
      <c r="F3986">
        <v>2022</v>
      </c>
      <c r="G3986" t="s">
        <v>8750</v>
      </c>
      <c r="H3986" t="s">
        <v>8754</v>
      </c>
      <c r="I3986" s="40" t="s">
        <v>12401</v>
      </c>
      <c r="J3986">
        <v>0.5</v>
      </c>
      <c r="L3986" t="s">
        <v>1366</v>
      </c>
      <c r="M3986" t="s">
        <v>25</v>
      </c>
      <c r="N3986">
        <v>0.5</v>
      </c>
      <c r="O3986">
        <v>0</v>
      </c>
      <c r="P3986">
        <v>0.5</v>
      </c>
      <c r="Q3986">
        <v>0</v>
      </c>
      <c r="R3986" s="51">
        <f>Table71417[[#This Row],[Climate finance ($ million)]]/Table71417[[#This Row],[Total commitment ($ million)]]</f>
        <v>1</v>
      </c>
      <c r="S3986" s="41" t="s">
        <v>12651</v>
      </c>
      <c r="T3986" s="1" t="s">
        <v>8799</v>
      </c>
    </row>
    <row r="3987" spans="1:20" x14ac:dyDescent="0.25">
      <c r="A3987" t="s">
        <v>8747</v>
      </c>
      <c r="B3987" t="s">
        <v>66</v>
      </c>
      <c r="C3987" t="s">
        <v>3722</v>
      </c>
      <c r="D3987" t="s">
        <v>3721</v>
      </c>
      <c r="E3987" s="2">
        <v>44622</v>
      </c>
      <c r="F3987">
        <v>2022</v>
      </c>
      <c r="G3987" t="s">
        <v>6521</v>
      </c>
      <c r="H3987" t="s">
        <v>93</v>
      </c>
      <c r="I3987" s="40" t="s">
        <v>12402</v>
      </c>
      <c r="J3987">
        <v>315.21300000000002</v>
      </c>
      <c r="K3987" t="s">
        <v>1345</v>
      </c>
      <c r="M3987" t="s">
        <v>24</v>
      </c>
      <c r="N3987">
        <v>12.129</v>
      </c>
      <c r="O3987">
        <v>12.129</v>
      </c>
      <c r="P3987">
        <v>0</v>
      </c>
      <c r="Q3987">
        <v>0</v>
      </c>
      <c r="R3987" s="51">
        <f>Table71417[[#This Row],[Climate finance ($ million)]]/Table71417[[#This Row],[Total commitment ($ million)]]</f>
        <v>3.8478742945246544E-2</v>
      </c>
      <c r="S3987" s="41" t="s">
        <v>12652</v>
      </c>
      <c r="T3987" s="1" t="s">
        <v>8799</v>
      </c>
    </row>
    <row r="3988" spans="1:20" x14ac:dyDescent="0.25">
      <c r="A3988" t="s">
        <v>8747</v>
      </c>
      <c r="B3988" t="s">
        <v>66</v>
      </c>
      <c r="C3988" t="s">
        <v>4241</v>
      </c>
      <c r="D3988" t="s">
        <v>4240</v>
      </c>
      <c r="E3988" s="2">
        <v>44622</v>
      </c>
      <c r="F3988">
        <v>2022</v>
      </c>
      <c r="G3988" t="s">
        <v>7424</v>
      </c>
      <c r="H3988" t="s">
        <v>8754</v>
      </c>
      <c r="I3988" s="40" t="s">
        <v>12395</v>
      </c>
      <c r="J3988">
        <v>0.2</v>
      </c>
      <c r="L3988" t="s">
        <v>1365</v>
      </c>
      <c r="M3988" t="s">
        <v>25</v>
      </c>
      <c r="N3988">
        <v>7.0000000000000007E-2</v>
      </c>
      <c r="O3988">
        <v>0</v>
      </c>
      <c r="P3988">
        <v>7.0000000000000007E-2</v>
      </c>
      <c r="Q3988">
        <v>0</v>
      </c>
      <c r="R3988" s="51">
        <f>Table71417[[#This Row],[Climate finance ($ million)]]/Table71417[[#This Row],[Total commitment ($ million)]]</f>
        <v>0.35000000000000003</v>
      </c>
      <c r="S3988" s="41" t="s">
        <v>12653</v>
      </c>
      <c r="T3988" s="1" t="s">
        <v>8799</v>
      </c>
    </row>
    <row r="3989" spans="1:20" x14ac:dyDescent="0.25">
      <c r="A3989" t="s">
        <v>8747</v>
      </c>
      <c r="B3989" t="s">
        <v>66</v>
      </c>
      <c r="C3989" t="s">
        <v>4007</v>
      </c>
      <c r="D3989" t="s">
        <v>4006</v>
      </c>
      <c r="E3989" s="2">
        <v>44629</v>
      </c>
      <c r="F3989">
        <v>2022</v>
      </c>
      <c r="G3989" t="s">
        <v>8250</v>
      </c>
      <c r="H3989" t="s">
        <v>93</v>
      </c>
      <c r="I3989" s="40" t="s">
        <v>12396</v>
      </c>
      <c r="J3989">
        <v>100</v>
      </c>
      <c r="K3989" t="s">
        <v>1345</v>
      </c>
      <c r="M3989" t="s">
        <v>24</v>
      </c>
      <c r="N3989">
        <v>5.26</v>
      </c>
      <c r="O3989">
        <v>5.26</v>
      </c>
      <c r="P3989">
        <v>0</v>
      </c>
      <c r="Q3989">
        <v>0</v>
      </c>
      <c r="R3989" s="51">
        <f>Table71417[[#This Row],[Climate finance ($ million)]]/Table71417[[#This Row],[Total commitment ($ million)]]</f>
        <v>5.2600000000000001E-2</v>
      </c>
      <c r="S3989" s="41" t="s">
        <v>12654</v>
      </c>
      <c r="T3989" s="1" t="s">
        <v>8799</v>
      </c>
    </row>
    <row r="3990" spans="1:20" x14ac:dyDescent="0.25">
      <c r="A3990" t="s">
        <v>8747</v>
      </c>
      <c r="B3990" t="s">
        <v>66</v>
      </c>
      <c r="C3990" t="s">
        <v>4070</v>
      </c>
      <c r="D3990" t="s">
        <v>4069</v>
      </c>
      <c r="E3990" s="2">
        <v>44629</v>
      </c>
      <c r="F3990">
        <v>2022</v>
      </c>
      <c r="G3990" t="s">
        <v>6370</v>
      </c>
      <c r="H3990" t="s">
        <v>93</v>
      </c>
      <c r="I3990" s="40" t="s">
        <v>12396</v>
      </c>
      <c r="J3990">
        <v>74.400000000000006</v>
      </c>
      <c r="K3990" t="s">
        <v>1327</v>
      </c>
      <c r="M3990" t="s">
        <v>24</v>
      </c>
      <c r="N3990">
        <v>14.976000000000003</v>
      </c>
      <c r="O3990">
        <v>14.976000000000003</v>
      </c>
      <c r="P3990">
        <v>0</v>
      </c>
      <c r="Q3990">
        <v>0</v>
      </c>
      <c r="R3990" s="51">
        <f>Table71417[[#This Row],[Climate finance ($ million)]]/Table71417[[#This Row],[Total commitment ($ million)]]</f>
        <v>0.20129032258064519</v>
      </c>
      <c r="S3990" s="41" t="s">
        <v>12655</v>
      </c>
      <c r="T3990" s="1" t="s">
        <v>8799</v>
      </c>
    </row>
    <row r="3991" spans="1:20" x14ac:dyDescent="0.25">
      <c r="A3991" t="s">
        <v>8747</v>
      </c>
      <c r="B3991" t="s">
        <v>66</v>
      </c>
      <c r="C3991" t="s">
        <v>4101</v>
      </c>
      <c r="D3991" t="s">
        <v>4100</v>
      </c>
      <c r="E3991" s="2">
        <v>44629</v>
      </c>
      <c r="F3991">
        <v>2022</v>
      </c>
      <c r="G3991" t="s">
        <v>6417</v>
      </c>
      <c r="H3991" t="s">
        <v>93</v>
      </c>
      <c r="I3991" s="40" t="s">
        <v>141</v>
      </c>
      <c r="J3991">
        <v>326.320359</v>
      </c>
      <c r="K3991" t="s">
        <v>141</v>
      </c>
      <c r="L3991" t="s">
        <v>1347</v>
      </c>
      <c r="M3991" t="s">
        <v>72</v>
      </c>
      <c r="N3991">
        <v>259.97399999999999</v>
      </c>
      <c r="O3991">
        <v>0</v>
      </c>
      <c r="P3991">
        <v>0</v>
      </c>
      <c r="Q3991">
        <v>259.97399999999999</v>
      </c>
      <c r="R3991" s="51">
        <f>Table71417[[#This Row],[Climate finance ($ million)]]/Table71417[[#This Row],[Total commitment ($ million)]]</f>
        <v>0.79668335986355054</v>
      </c>
      <c r="S3991" s="41" t="s">
        <v>12656</v>
      </c>
      <c r="T3991" s="1" t="s">
        <v>8799</v>
      </c>
    </row>
    <row r="3992" spans="1:20" x14ac:dyDescent="0.25">
      <c r="A3992" t="s">
        <v>8747</v>
      </c>
      <c r="B3992" t="s">
        <v>66</v>
      </c>
      <c r="C3992" t="s">
        <v>3680</v>
      </c>
      <c r="D3992" t="s">
        <v>3679</v>
      </c>
      <c r="E3992" s="2">
        <v>44630</v>
      </c>
      <c r="F3992">
        <v>2022</v>
      </c>
      <c r="G3992" t="s">
        <v>7137</v>
      </c>
      <c r="H3992" t="s">
        <v>8754</v>
      </c>
      <c r="I3992" s="40" t="s">
        <v>12398</v>
      </c>
      <c r="J3992">
        <v>0.2</v>
      </c>
      <c r="K3992" t="s">
        <v>1345</v>
      </c>
      <c r="M3992" t="s">
        <v>24</v>
      </c>
      <c r="N3992">
        <v>0.15</v>
      </c>
      <c r="O3992">
        <v>0.15</v>
      </c>
      <c r="P3992">
        <v>0</v>
      </c>
      <c r="Q3992">
        <v>0</v>
      </c>
      <c r="R3992" s="51">
        <f>Table71417[[#This Row],[Climate finance ($ million)]]/Table71417[[#This Row],[Total commitment ($ million)]]</f>
        <v>0.74999999999999989</v>
      </c>
      <c r="S3992" s="41" t="s">
        <v>12657</v>
      </c>
      <c r="T3992" s="1" t="s">
        <v>8799</v>
      </c>
    </row>
    <row r="3993" spans="1:20" x14ac:dyDescent="0.25">
      <c r="A3993" t="s">
        <v>8747</v>
      </c>
      <c r="B3993" t="s">
        <v>66</v>
      </c>
      <c r="C3993" t="s">
        <v>3743</v>
      </c>
      <c r="D3993" t="s">
        <v>3742</v>
      </c>
      <c r="E3993" s="2">
        <v>44630</v>
      </c>
      <c r="F3993">
        <v>2022</v>
      </c>
      <c r="G3993" t="s">
        <v>6521</v>
      </c>
      <c r="H3993" t="s">
        <v>8754</v>
      </c>
      <c r="I3993" s="40" t="s">
        <v>12401</v>
      </c>
      <c r="J3993">
        <v>9.6999999999999993</v>
      </c>
      <c r="K3993" t="s">
        <v>1321</v>
      </c>
      <c r="L3993" t="s">
        <v>1320</v>
      </c>
      <c r="M3993" t="s">
        <v>72</v>
      </c>
      <c r="N3993">
        <v>9.6999999999999993</v>
      </c>
      <c r="O3993">
        <v>0</v>
      </c>
      <c r="P3993">
        <v>0</v>
      </c>
      <c r="Q3993">
        <v>9.6999999999999993</v>
      </c>
      <c r="R3993" s="51">
        <f>Table71417[[#This Row],[Climate finance ($ million)]]/Table71417[[#This Row],[Total commitment ($ million)]]</f>
        <v>1</v>
      </c>
      <c r="S3993" s="41" t="s">
        <v>12658</v>
      </c>
      <c r="T3993" s="1" t="s">
        <v>8799</v>
      </c>
    </row>
    <row r="3994" spans="1:20" x14ac:dyDescent="0.25">
      <c r="A3994" t="s">
        <v>8747</v>
      </c>
      <c r="B3994" t="s">
        <v>66</v>
      </c>
      <c r="C3994" t="s">
        <v>4085</v>
      </c>
      <c r="D3994" t="s">
        <v>4084</v>
      </c>
      <c r="E3994" s="2">
        <v>44630</v>
      </c>
      <c r="F3994">
        <v>2022</v>
      </c>
      <c r="G3994" t="s">
        <v>6370</v>
      </c>
      <c r="H3994" t="s">
        <v>8754</v>
      </c>
      <c r="I3994" s="40" t="s">
        <v>12398</v>
      </c>
      <c r="J3994">
        <v>0.5</v>
      </c>
      <c r="L3994" t="s">
        <v>1365</v>
      </c>
      <c r="M3994" t="s">
        <v>25</v>
      </c>
      <c r="N3994">
        <v>0.17499999999999999</v>
      </c>
      <c r="O3994">
        <v>0</v>
      </c>
      <c r="P3994">
        <v>0.17499999999999999</v>
      </c>
      <c r="Q3994">
        <v>0</v>
      </c>
      <c r="R3994" s="51">
        <f>Table71417[[#This Row],[Climate finance ($ million)]]/Table71417[[#This Row],[Total commitment ($ million)]]</f>
        <v>0.35</v>
      </c>
      <c r="S3994" s="41" t="s">
        <v>12659</v>
      </c>
      <c r="T3994" s="1" t="s">
        <v>8799</v>
      </c>
    </row>
    <row r="3995" spans="1:20" x14ac:dyDescent="0.25">
      <c r="A3995" t="s">
        <v>8747</v>
      </c>
      <c r="B3995" t="s">
        <v>66</v>
      </c>
      <c r="C3995" t="s">
        <v>3870</v>
      </c>
      <c r="D3995" t="s">
        <v>3869</v>
      </c>
      <c r="E3995" s="2">
        <v>44636</v>
      </c>
      <c r="F3995">
        <v>2022</v>
      </c>
      <c r="G3995" t="s">
        <v>8750</v>
      </c>
      <c r="H3995" t="s">
        <v>93</v>
      </c>
      <c r="I3995" s="40" t="s">
        <v>12396</v>
      </c>
      <c r="J3995">
        <v>60</v>
      </c>
      <c r="K3995" t="s">
        <v>1352</v>
      </c>
      <c r="M3995" t="s">
        <v>24</v>
      </c>
      <c r="N3995">
        <v>3.552</v>
      </c>
      <c r="O3995">
        <v>3.552</v>
      </c>
      <c r="P3995">
        <v>0</v>
      </c>
      <c r="Q3995">
        <v>0</v>
      </c>
      <c r="R3995" s="51">
        <f>Table71417[[#This Row],[Climate finance ($ million)]]/Table71417[[#This Row],[Total commitment ($ million)]]</f>
        <v>5.9200000000000003E-2</v>
      </c>
      <c r="S3995" s="41" t="s">
        <v>12660</v>
      </c>
      <c r="T3995" s="1" t="s">
        <v>8799</v>
      </c>
    </row>
    <row r="3996" spans="1:20" x14ac:dyDescent="0.25">
      <c r="A3996" t="s">
        <v>8747</v>
      </c>
      <c r="B3996" t="s">
        <v>66</v>
      </c>
      <c r="C3996" t="s">
        <v>3873</v>
      </c>
      <c r="D3996" t="s">
        <v>3872</v>
      </c>
      <c r="E3996" s="2">
        <v>44636</v>
      </c>
      <c r="F3996">
        <v>2022</v>
      </c>
      <c r="G3996" t="s">
        <v>8750</v>
      </c>
      <c r="H3996" t="s">
        <v>93</v>
      </c>
      <c r="I3996" s="40" t="s">
        <v>84</v>
      </c>
      <c r="J3996">
        <v>140</v>
      </c>
      <c r="L3996" t="s">
        <v>1365</v>
      </c>
      <c r="M3996" t="s">
        <v>25</v>
      </c>
      <c r="N3996">
        <v>54.04</v>
      </c>
      <c r="O3996">
        <v>0</v>
      </c>
      <c r="P3996">
        <v>54.04</v>
      </c>
      <c r="Q3996">
        <v>0</v>
      </c>
      <c r="R3996" s="51">
        <f>Table71417[[#This Row],[Climate finance ($ million)]]/Table71417[[#This Row],[Total commitment ($ million)]]</f>
        <v>0.38600000000000001</v>
      </c>
      <c r="S3996" s="41" t="s">
        <v>12661</v>
      </c>
      <c r="T3996" s="1" t="s">
        <v>8799</v>
      </c>
    </row>
    <row r="3997" spans="1:20" x14ac:dyDescent="0.25">
      <c r="A3997" t="s">
        <v>8747</v>
      </c>
      <c r="B3997" t="s">
        <v>66</v>
      </c>
      <c r="C3997" t="s">
        <v>3838</v>
      </c>
      <c r="D3997" t="s">
        <v>3837</v>
      </c>
      <c r="E3997" s="2">
        <v>44637</v>
      </c>
      <c r="F3997">
        <v>2022</v>
      </c>
      <c r="G3997" t="s">
        <v>6914</v>
      </c>
      <c r="H3997" t="s">
        <v>8754</v>
      </c>
      <c r="I3997" s="40" t="s">
        <v>12401</v>
      </c>
      <c r="J3997">
        <v>0.5</v>
      </c>
      <c r="K3997" t="s">
        <v>1345</v>
      </c>
      <c r="M3997" t="s">
        <v>24</v>
      </c>
      <c r="N3997">
        <v>0.5</v>
      </c>
      <c r="O3997">
        <v>0.5</v>
      </c>
      <c r="P3997">
        <v>0</v>
      </c>
      <c r="Q3997">
        <v>0</v>
      </c>
      <c r="R3997" s="51">
        <f>Table71417[[#This Row],[Climate finance ($ million)]]/Table71417[[#This Row],[Total commitment ($ million)]]</f>
        <v>1</v>
      </c>
      <c r="S3997" s="41" t="s">
        <v>12662</v>
      </c>
      <c r="T3997" s="1" t="s">
        <v>8799</v>
      </c>
    </row>
    <row r="3998" spans="1:20" x14ac:dyDescent="0.25">
      <c r="A3998" t="s">
        <v>8747</v>
      </c>
      <c r="B3998" t="s">
        <v>66</v>
      </c>
      <c r="C3998" t="s">
        <v>3994</v>
      </c>
      <c r="D3998" t="s">
        <v>3993</v>
      </c>
      <c r="E3998" s="2">
        <v>44638</v>
      </c>
      <c r="F3998">
        <v>2022</v>
      </c>
      <c r="G3998" t="s">
        <v>7481</v>
      </c>
      <c r="H3998" t="s">
        <v>8754</v>
      </c>
      <c r="I3998" s="40" t="s">
        <v>12401</v>
      </c>
      <c r="J3998">
        <v>0.25</v>
      </c>
      <c r="K3998" t="s">
        <v>1321</v>
      </c>
      <c r="L3998" t="s">
        <v>1320</v>
      </c>
      <c r="M3998" t="s">
        <v>72</v>
      </c>
      <c r="N3998">
        <v>0.25</v>
      </c>
      <c r="O3998">
        <v>0</v>
      </c>
      <c r="P3998">
        <v>0</v>
      </c>
      <c r="Q3998">
        <v>0.25</v>
      </c>
      <c r="R3998" s="51">
        <f>Table71417[[#This Row],[Climate finance ($ million)]]/Table71417[[#This Row],[Total commitment ($ million)]]</f>
        <v>1</v>
      </c>
      <c r="S3998" s="41" t="s">
        <v>12663</v>
      </c>
      <c r="T3998" s="1" t="s">
        <v>8799</v>
      </c>
    </row>
    <row r="3999" spans="1:20" x14ac:dyDescent="0.25">
      <c r="A3999" t="s">
        <v>8747</v>
      </c>
      <c r="B3999" t="s">
        <v>66</v>
      </c>
      <c r="C3999" t="s">
        <v>3828</v>
      </c>
      <c r="D3999" t="s">
        <v>3827</v>
      </c>
      <c r="E3999" s="2">
        <v>44641</v>
      </c>
      <c r="F3999">
        <v>2022</v>
      </c>
      <c r="G3999" t="s">
        <v>6914</v>
      </c>
      <c r="H3999" t="s">
        <v>8754</v>
      </c>
      <c r="I3999" s="40" t="s">
        <v>12401</v>
      </c>
      <c r="J3999">
        <v>0.15</v>
      </c>
      <c r="K3999" t="s">
        <v>1345</v>
      </c>
      <c r="M3999" t="s">
        <v>24</v>
      </c>
      <c r="N3999">
        <v>0.15</v>
      </c>
      <c r="O3999">
        <v>0.15</v>
      </c>
      <c r="P3999">
        <v>0</v>
      </c>
      <c r="Q3999">
        <v>0</v>
      </c>
      <c r="R3999" s="51">
        <f>Table71417[[#This Row],[Climate finance ($ million)]]/Table71417[[#This Row],[Total commitment ($ million)]]</f>
        <v>1</v>
      </c>
      <c r="S3999" s="41" t="s">
        <v>12664</v>
      </c>
      <c r="T3999" s="1" t="s">
        <v>8799</v>
      </c>
    </row>
    <row r="4000" spans="1:20" x14ac:dyDescent="0.25">
      <c r="A4000" t="s">
        <v>8747</v>
      </c>
      <c r="B4000" t="s">
        <v>66</v>
      </c>
      <c r="C4000" t="s">
        <v>3958</v>
      </c>
      <c r="D4000" t="s">
        <v>3957</v>
      </c>
      <c r="E4000" s="2">
        <v>44643</v>
      </c>
      <c r="F4000">
        <v>2022</v>
      </c>
      <c r="G4000" t="s">
        <v>6451</v>
      </c>
      <c r="H4000" t="s">
        <v>8754</v>
      </c>
      <c r="I4000" s="40" t="s">
        <v>12398</v>
      </c>
      <c r="J4000">
        <v>0.4</v>
      </c>
      <c r="K4000" t="s">
        <v>1321</v>
      </c>
      <c r="L4000" t="s">
        <v>1320</v>
      </c>
      <c r="M4000" t="s">
        <v>72</v>
      </c>
      <c r="N4000">
        <v>0.4</v>
      </c>
      <c r="O4000">
        <v>0</v>
      </c>
      <c r="P4000">
        <v>0</v>
      </c>
      <c r="Q4000">
        <v>0.4</v>
      </c>
      <c r="R4000" s="51">
        <f>Table71417[[#This Row],[Climate finance ($ million)]]/Table71417[[#This Row],[Total commitment ($ million)]]</f>
        <v>1</v>
      </c>
      <c r="S4000" s="41" t="s">
        <v>12665</v>
      </c>
      <c r="T4000" s="1" t="s">
        <v>8799</v>
      </c>
    </row>
    <row r="4001" spans="1:20" x14ac:dyDescent="0.25">
      <c r="A4001" t="s">
        <v>8747</v>
      </c>
      <c r="B4001" t="s">
        <v>66</v>
      </c>
      <c r="C4001" t="s">
        <v>4124</v>
      </c>
      <c r="D4001" t="s">
        <v>4123</v>
      </c>
      <c r="E4001" s="2">
        <v>44643</v>
      </c>
      <c r="F4001">
        <v>2022</v>
      </c>
      <c r="G4001" t="s">
        <v>104</v>
      </c>
      <c r="H4001" t="s">
        <v>8754</v>
      </c>
      <c r="I4001" s="40" t="s">
        <v>141</v>
      </c>
      <c r="J4001">
        <v>1.5</v>
      </c>
      <c r="K4001" t="s">
        <v>141</v>
      </c>
      <c r="L4001" t="s">
        <v>1347</v>
      </c>
      <c r="M4001" t="s">
        <v>72</v>
      </c>
      <c r="N4001">
        <v>1.5</v>
      </c>
      <c r="O4001">
        <v>0</v>
      </c>
      <c r="P4001">
        <v>0</v>
      </c>
      <c r="Q4001">
        <v>1.5</v>
      </c>
      <c r="R4001" s="51">
        <f>Table71417[[#This Row],[Climate finance ($ million)]]/Table71417[[#This Row],[Total commitment ($ million)]]</f>
        <v>1</v>
      </c>
      <c r="S4001" s="41" t="s">
        <v>12666</v>
      </c>
      <c r="T4001" s="1" t="s">
        <v>8799</v>
      </c>
    </row>
    <row r="4002" spans="1:20" x14ac:dyDescent="0.25">
      <c r="A4002" t="s">
        <v>8747</v>
      </c>
      <c r="B4002" t="s">
        <v>66</v>
      </c>
      <c r="C4002" t="s">
        <v>4117</v>
      </c>
      <c r="D4002" t="s">
        <v>4116</v>
      </c>
      <c r="E4002" s="2">
        <v>44644</v>
      </c>
      <c r="F4002">
        <v>2022</v>
      </c>
      <c r="G4002" t="s">
        <v>104</v>
      </c>
      <c r="H4002" t="s">
        <v>8754</v>
      </c>
      <c r="I4002" s="40" t="s">
        <v>12397</v>
      </c>
      <c r="J4002">
        <v>0.25</v>
      </c>
      <c r="K4002" t="s">
        <v>1345</v>
      </c>
      <c r="M4002" t="s">
        <v>24</v>
      </c>
      <c r="N4002">
        <v>0.25</v>
      </c>
      <c r="O4002">
        <v>0.25</v>
      </c>
      <c r="P4002">
        <v>0</v>
      </c>
      <c r="Q4002">
        <v>0</v>
      </c>
      <c r="R4002" s="51">
        <f>Table71417[[#This Row],[Climate finance ($ million)]]/Table71417[[#This Row],[Total commitment ($ million)]]</f>
        <v>1</v>
      </c>
      <c r="S4002" s="41" t="s">
        <v>12667</v>
      </c>
      <c r="T4002" s="1" t="s">
        <v>8799</v>
      </c>
    </row>
    <row r="4003" spans="1:20" x14ac:dyDescent="0.25">
      <c r="A4003" t="s">
        <v>8747</v>
      </c>
      <c r="B4003" t="s">
        <v>66</v>
      </c>
      <c r="C4003" t="s">
        <v>4127</v>
      </c>
      <c r="D4003" t="s">
        <v>4126</v>
      </c>
      <c r="E4003" s="2">
        <v>44652</v>
      </c>
      <c r="F4003">
        <v>2022</v>
      </c>
      <c r="G4003" t="s">
        <v>104</v>
      </c>
      <c r="H4003" t="s">
        <v>8754</v>
      </c>
      <c r="I4003" s="40" t="s">
        <v>12395</v>
      </c>
      <c r="J4003">
        <v>0.25</v>
      </c>
      <c r="L4003" t="s">
        <v>1365</v>
      </c>
      <c r="M4003" t="s">
        <v>25</v>
      </c>
      <c r="N4003">
        <v>0.06</v>
      </c>
      <c r="O4003">
        <v>0</v>
      </c>
      <c r="P4003">
        <v>0.06</v>
      </c>
      <c r="Q4003">
        <v>0</v>
      </c>
      <c r="R4003" s="51">
        <f>Table71417[[#This Row],[Climate finance ($ million)]]/Table71417[[#This Row],[Total commitment ($ million)]]</f>
        <v>0.24</v>
      </c>
      <c r="S4003" s="41" t="s">
        <v>12668</v>
      </c>
      <c r="T4003" s="1" t="s">
        <v>8799</v>
      </c>
    </row>
    <row r="4004" spans="1:20" x14ac:dyDescent="0.25">
      <c r="A4004" t="s">
        <v>8747</v>
      </c>
      <c r="B4004" t="s">
        <v>66</v>
      </c>
      <c r="C4004" t="s">
        <v>4059</v>
      </c>
      <c r="D4004" t="s">
        <v>4058</v>
      </c>
      <c r="E4004" s="2">
        <v>44656</v>
      </c>
      <c r="F4004">
        <v>2022</v>
      </c>
      <c r="G4004" t="s">
        <v>6715</v>
      </c>
      <c r="H4004" t="s">
        <v>8754</v>
      </c>
      <c r="I4004" s="40" t="s">
        <v>12401</v>
      </c>
      <c r="J4004">
        <v>0.2</v>
      </c>
      <c r="L4004" t="s">
        <v>1415</v>
      </c>
      <c r="M4004" t="s">
        <v>25</v>
      </c>
      <c r="N4004">
        <v>0.2</v>
      </c>
      <c r="O4004">
        <v>0</v>
      </c>
      <c r="P4004">
        <v>0.2</v>
      </c>
      <c r="Q4004">
        <v>0</v>
      </c>
      <c r="R4004" s="51">
        <f>Table71417[[#This Row],[Climate finance ($ million)]]/Table71417[[#This Row],[Total commitment ($ million)]]</f>
        <v>1</v>
      </c>
      <c r="S4004" s="41" t="s">
        <v>12669</v>
      </c>
      <c r="T4004" s="1" t="s">
        <v>8799</v>
      </c>
    </row>
    <row r="4005" spans="1:20" x14ac:dyDescent="0.25">
      <c r="A4005" t="s">
        <v>8747</v>
      </c>
      <c r="B4005" t="s">
        <v>66</v>
      </c>
      <c r="C4005" t="s">
        <v>3880</v>
      </c>
      <c r="D4005" t="s">
        <v>3879</v>
      </c>
      <c r="E4005" s="2">
        <v>44657</v>
      </c>
      <c r="F4005">
        <v>2022</v>
      </c>
      <c r="G4005" t="s">
        <v>8750</v>
      </c>
      <c r="H4005" t="s">
        <v>8754</v>
      </c>
      <c r="I4005" s="40" t="s">
        <v>84</v>
      </c>
      <c r="J4005">
        <v>0.4</v>
      </c>
      <c r="L4005" t="s">
        <v>1347</v>
      </c>
      <c r="M4005" t="s">
        <v>25</v>
      </c>
      <c r="N4005">
        <v>0.215</v>
      </c>
      <c r="O4005">
        <v>0</v>
      </c>
      <c r="P4005">
        <v>0.215</v>
      </c>
      <c r="Q4005">
        <v>0</v>
      </c>
      <c r="R4005" s="51">
        <f>Table71417[[#This Row],[Climate finance ($ million)]]/Table71417[[#This Row],[Total commitment ($ million)]]</f>
        <v>0.53749999999999998</v>
      </c>
      <c r="S4005" s="41" t="s">
        <v>12670</v>
      </c>
      <c r="T4005" s="1" t="s">
        <v>8799</v>
      </c>
    </row>
    <row r="4006" spans="1:20" x14ac:dyDescent="0.25">
      <c r="A4006" t="s">
        <v>8747</v>
      </c>
      <c r="B4006" t="s">
        <v>66</v>
      </c>
      <c r="C4006" t="s">
        <v>3639</v>
      </c>
      <c r="D4006" t="s">
        <v>3638</v>
      </c>
      <c r="E4006" s="2">
        <v>44662</v>
      </c>
      <c r="F4006">
        <v>2022</v>
      </c>
      <c r="G4006" t="s">
        <v>6392</v>
      </c>
      <c r="H4006" t="s">
        <v>8754</v>
      </c>
      <c r="I4006" s="40" t="s">
        <v>12401</v>
      </c>
      <c r="J4006">
        <v>0.2</v>
      </c>
      <c r="L4006" t="s">
        <v>1415</v>
      </c>
      <c r="M4006" t="s">
        <v>25</v>
      </c>
      <c r="N4006">
        <v>0.2</v>
      </c>
      <c r="O4006">
        <v>0</v>
      </c>
      <c r="P4006">
        <v>0.2</v>
      </c>
      <c r="Q4006">
        <v>0</v>
      </c>
      <c r="R4006" s="51">
        <f>Table71417[[#This Row],[Climate finance ($ million)]]/Table71417[[#This Row],[Total commitment ($ million)]]</f>
        <v>1</v>
      </c>
      <c r="S4006" s="41" t="s">
        <v>12671</v>
      </c>
      <c r="T4006" s="1" t="s">
        <v>8799</v>
      </c>
    </row>
    <row r="4007" spans="1:20" x14ac:dyDescent="0.25">
      <c r="A4007" t="s">
        <v>8747</v>
      </c>
      <c r="B4007" t="s">
        <v>66</v>
      </c>
      <c r="C4007" t="s">
        <v>3695</v>
      </c>
      <c r="D4007" t="s">
        <v>3694</v>
      </c>
      <c r="E4007" s="2">
        <v>44663</v>
      </c>
      <c r="F4007">
        <v>2022</v>
      </c>
      <c r="G4007" t="s">
        <v>8749</v>
      </c>
      <c r="H4007" t="s">
        <v>93</v>
      </c>
      <c r="I4007" s="40" t="s">
        <v>12396</v>
      </c>
      <c r="J4007">
        <v>140</v>
      </c>
      <c r="K4007" t="s">
        <v>1345</v>
      </c>
      <c r="L4007" t="s">
        <v>1365</v>
      </c>
      <c r="M4007" t="s">
        <v>72</v>
      </c>
      <c r="N4007">
        <v>0.1</v>
      </c>
      <c r="O4007">
        <v>0</v>
      </c>
      <c r="P4007">
        <v>0</v>
      </c>
      <c r="Q4007">
        <v>0.1</v>
      </c>
      <c r="R4007" s="51">
        <f>Table71417[[#This Row],[Climate finance ($ million)]]/Table71417[[#This Row],[Total commitment ($ million)]]</f>
        <v>7.1428571428571429E-4</v>
      </c>
      <c r="S4007" s="41" t="s">
        <v>12672</v>
      </c>
      <c r="T4007" s="1" t="s">
        <v>8799</v>
      </c>
    </row>
    <row r="4008" spans="1:20" x14ac:dyDescent="0.25">
      <c r="A4008" t="s">
        <v>8747</v>
      </c>
      <c r="B4008" t="s">
        <v>66</v>
      </c>
      <c r="C4008" t="s">
        <v>4239</v>
      </c>
      <c r="D4008" t="s">
        <v>4238</v>
      </c>
      <c r="E4008" s="2">
        <v>44663</v>
      </c>
      <c r="F4008">
        <v>2022</v>
      </c>
      <c r="G4008" t="s">
        <v>7424</v>
      </c>
      <c r="H4008" t="s">
        <v>8754</v>
      </c>
      <c r="I4008" s="40" t="s">
        <v>141</v>
      </c>
      <c r="J4008">
        <v>0.37</v>
      </c>
      <c r="K4008" t="s">
        <v>1345</v>
      </c>
      <c r="M4008" t="s">
        <v>24</v>
      </c>
      <c r="N4008">
        <v>0.37</v>
      </c>
      <c r="O4008">
        <v>0.37</v>
      </c>
      <c r="P4008">
        <v>0</v>
      </c>
      <c r="Q4008">
        <v>0</v>
      </c>
      <c r="R4008" s="51">
        <f>Table71417[[#This Row],[Climate finance ($ million)]]/Table71417[[#This Row],[Total commitment ($ million)]]</f>
        <v>1</v>
      </c>
      <c r="S4008" s="41" t="s">
        <v>12673</v>
      </c>
      <c r="T4008" s="1" t="s">
        <v>8799</v>
      </c>
    </row>
    <row r="4009" spans="1:20" x14ac:dyDescent="0.25">
      <c r="A4009" t="s">
        <v>8747</v>
      </c>
      <c r="B4009" t="s">
        <v>66</v>
      </c>
      <c r="C4009" t="s">
        <v>4166</v>
      </c>
      <c r="D4009" t="s">
        <v>4165</v>
      </c>
      <c r="E4009" s="2">
        <v>44664</v>
      </c>
      <c r="F4009">
        <v>2022</v>
      </c>
      <c r="G4009" t="s">
        <v>104</v>
      </c>
      <c r="H4009" t="s">
        <v>8754</v>
      </c>
      <c r="I4009" s="40" t="s">
        <v>141</v>
      </c>
      <c r="J4009">
        <v>0.25</v>
      </c>
      <c r="K4009" t="s">
        <v>141</v>
      </c>
      <c r="M4009" t="s">
        <v>24</v>
      </c>
      <c r="N4009">
        <v>0.25</v>
      </c>
      <c r="O4009">
        <v>0.25</v>
      </c>
      <c r="P4009">
        <v>0</v>
      </c>
      <c r="Q4009">
        <v>0</v>
      </c>
      <c r="R4009" s="51">
        <f>Table71417[[#This Row],[Climate finance ($ million)]]/Table71417[[#This Row],[Total commitment ($ million)]]</f>
        <v>1</v>
      </c>
      <c r="S4009" s="41" t="s">
        <v>12674</v>
      </c>
      <c r="T4009" s="1" t="s">
        <v>8799</v>
      </c>
    </row>
    <row r="4010" spans="1:20" x14ac:dyDescent="0.25">
      <c r="A4010" t="s">
        <v>8747</v>
      </c>
      <c r="B4010" t="s">
        <v>66</v>
      </c>
      <c r="C4010" t="s">
        <v>3604</v>
      </c>
      <c r="D4010" t="s">
        <v>3603</v>
      </c>
      <c r="E4010" s="2">
        <v>44671</v>
      </c>
      <c r="F4010">
        <v>2022</v>
      </c>
      <c r="G4010" t="s">
        <v>6392</v>
      </c>
      <c r="H4010" t="s">
        <v>8754</v>
      </c>
      <c r="I4010" s="40" t="s">
        <v>141</v>
      </c>
      <c r="J4010">
        <v>0.4</v>
      </c>
      <c r="K4010" t="s">
        <v>141</v>
      </c>
      <c r="M4010" t="s">
        <v>24</v>
      </c>
      <c r="N4010">
        <v>0.4</v>
      </c>
      <c r="O4010">
        <v>0.4</v>
      </c>
      <c r="P4010">
        <v>0</v>
      </c>
      <c r="Q4010">
        <v>0</v>
      </c>
      <c r="R4010" s="51">
        <f>Table71417[[#This Row],[Climate finance ($ million)]]/Table71417[[#This Row],[Total commitment ($ million)]]</f>
        <v>1</v>
      </c>
      <c r="S4010" s="41" t="s">
        <v>12675</v>
      </c>
      <c r="T4010" s="1" t="s">
        <v>8799</v>
      </c>
    </row>
    <row r="4011" spans="1:20" x14ac:dyDescent="0.25">
      <c r="A4011" t="s">
        <v>8747</v>
      </c>
      <c r="B4011" t="s">
        <v>66</v>
      </c>
      <c r="C4011" t="s">
        <v>3718</v>
      </c>
      <c r="D4011" t="s">
        <v>3717</v>
      </c>
      <c r="E4011" s="2">
        <v>44671</v>
      </c>
      <c r="F4011">
        <v>2022</v>
      </c>
      <c r="G4011" t="s">
        <v>6521</v>
      </c>
      <c r="H4011" t="s">
        <v>93</v>
      </c>
      <c r="I4011" s="40" t="s">
        <v>12396</v>
      </c>
      <c r="J4011">
        <v>38.75</v>
      </c>
      <c r="K4011" t="s">
        <v>1327</v>
      </c>
      <c r="M4011" t="s">
        <v>24</v>
      </c>
      <c r="N4011">
        <v>0.58589999999999998</v>
      </c>
      <c r="O4011">
        <v>0.58589999999999998</v>
      </c>
      <c r="P4011">
        <v>0</v>
      </c>
      <c r="Q4011">
        <v>0</v>
      </c>
      <c r="R4011" s="51">
        <f>Table71417[[#This Row],[Climate finance ($ million)]]/Table71417[[#This Row],[Total commitment ($ million)]]</f>
        <v>1.512E-2</v>
      </c>
      <c r="S4011" s="41" t="s">
        <v>12676</v>
      </c>
      <c r="T4011" s="1" t="s">
        <v>8799</v>
      </c>
    </row>
    <row r="4012" spans="1:20" x14ac:dyDescent="0.25">
      <c r="A4012" t="s">
        <v>8747</v>
      </c>
      <c r="B4012" t="s">
        <v>66</v>
      </c>
      <c r="C4012" t="s">
        <v>3718</v>
      </c>
      <c r="D4012" t="s">
        <v>3717</v>
      </c>
      <c r="E4012" s="2">
        <v>44671</v>
      </c>
      <c r="F4012">
        <v>2022</v>
      </c>
      <c r="G4012" t="s">
        <v>6521</v>
      </c>
      <c r="H4012" t="s">
        <v>93</v>
      </c>
      <c r="I4012" s="40" t="s">
        <v>12396</v>
      </c>
      <c r="J4012">
        <v>38.75</v>
      </c>
      <c r="K4012" t="s">
        <v>1345</v>
      </c>
      <c r="M4012" t="s">
        <v>24</v>
      </c>
      <c r="N4012">
        <v>9.5727999999999973</v>
      </c>
      <c r="O4012">
        <v>9.5727999999999973</v>
      </c>
      <c r="P4012">
        <v>0</v>
      </c>
      <c r="Q4012">
        <v>0</v>
      </c>
      <c r="R4012" s="51">
        <f>Table71417[[#This Row],[Climate finance ($ million)]]/Table71417[[#This Row],[Total commitment ($ million)]]</f>
        <v>0.24703999999999993</v>
      </c>
      <c r="S4012" s="41" t="s">
        <v>12676</v>
      </c>
      <c r="T4012" s="1" t="s">
        <v>8799</v>
      </c>
    </row>
    <row r="4013" spans="1:20" x14ac:dyDescent="0.25">
      <c r="A4013" t="s">
        <v>8747</v>
      </c>
      <c r="B4013" t="s">
        <v>66</v>
      </c>
      <c r="C4013" t="s">
        <v>3718</v>
      </c>
      <c r="D4013" t="s">
        <v>3717</v>
      </c>
      <c r="E4013" s="2">
        <v>44671</v>
      </c>
      <c r="F4013">
        <v>2022</v>
      </c>
      <c r="G4013" t="s">
        <v>6521</v>
      </c>
      <c r="H4013" t="s">
        <v>93</v>
      </c>
      <c r="I4013" s="40" t="s">
        <v>12396</v>
      </c>
      <c r="J4013">
        <v>38.75</v>
      </c>
      <c r="K4013" t="s">
        <v>1352</v>
      </c>
      <c r="M4013" t="s">
        <v>24</v>
      </c>
      <c r="N4013">
        <v>5.2452000000000005</v>
      </c>
      <c r="O4013">
        <v>5.2452000000000005</v>
      </c>
      <c r="P4013">
        <v>0</v>
      </c>
      <c r="Q4013">
        <v>0</v>
      </c>
      <c r="R4013" s="51">
        <f>Table71417[[#This Row],[Climate finance ($ million)]]/Table71417[[#This Row],[Total commitment ($ million)]]</f>
        <v>0.13536000000000001</v>
      </c>
      <c r="S4013" s="41" t="s">
        <v>12676</v>
      </c>
      <c r="T4013" s="1" t="s">
        <v>8799</v>
      </c>
    </row>
    <row r="4014" spans="1:20" x14ac:dyDescent="0.25">
      <c r="A4014" t="s">
        <v>8747</v>
      </c>
      <c r="B4014" t="s">
        <v>66</v>
      </c>
      <c r="C4014" t="s">
        <v>3565</v>
      </c>
      <c r="D4014" t="s">
        <v>3564</v>
      </c>
      <c r="E4014" s="2">
        <v>44678</v>
      </c>
      <c r="F4014">
        <v>2022</v>
      </c>
      <c r="G4014" t="s">
        <v>6392</v>
      </c>
      <c r="H4014" t="s">
        <v>93</v>
      </c>
      <c r="I4014" s="40" t="s">
        <v>12403</v>
      </c>
      <c r="J4014">
        <v>33</v>
      </c>
      <c r="K4014" t="s">
        <v>1327</v>
      </c>
      <c r="M4014" t="s">
        <v>24</v>
      </c>
      <c r="N4014">
        <v>0.79530000000000001</v>
      </c>
      <c r="O4014">
        <v>0.79530000000000001</v>
      </c>
      <c r="P4014">
        <v>0</v>
      </c>
      <c r="Q4014">
        <v>0</v>
      </c>
      <c r="R4014" s="51">
        <f>Table71417[[#This Row],[Climate finance ($ million)]]/Table71417[[#This Row],[Total commitment ($ million)]]</f>
        <v>2.41E-2</v>
      </c>
      <c r="S4014" s="41" t="s">
        <v>12677</v>
      </c>
      <c r="T4014" s="1" t="s">
        <v>8799</v>
      </c>
    </row>
    <row r="4015" spans="1:20" x14ac:dyDescent="0.25">
      <c r="A4015" t="s">
        <v>8747</v>
      </c>
      <c r="B4015" t="s">
        <v>66</v>
      </c>
      <c r="C4015" t="s">
        <v>3565</v>
      </c>
      <c r="D4015" t="s">
        <v>3564</v>
      </c>
      <c r="E4015" s="2">
        <v>44678</v>
      </c>
      <c r="F4015">
        <v>2022</v>
      </c>
      <c r="G4015" t="s">
        <v>6392</v>
      </c>
      <c r="H4015" t="s">
        <v>93</v>
      </c>
      <c r="I4015" s="40" t="s">
        <v>12403</v>
      </c>
      <c r="J4015">
        <v>33</v>
      </c>
      <c r="K4015" t="s">
        <v>1345</v>
      </c>
      <c r="M4015" t="s">
        <v>24</v>
      </c>
      <c r="N4015">
        <v>3.7719</v>
      </c>
      <c r="O4015">
        <v>3.7719</v>
      </c>
      <c r="P4015">
        <v>0</v>
      </c>
      <c r="Q4015">
        <v>0</v>
      </c>
      <c r="R4015" s="51">
        <f>Table71417[[#This Row],[Climate finance ($ million)]]/Table71417[[#This Row],[Total commitment ($ million)]]</f>
        <v>0.1143</v>
      </c>
      <c r="S4015" s="41" t="s">
        <v>12677</v>
      </c>
      <c r="T4015" s="1" t="s">
        <v>8799</v>
      </c>
    </row>
    <row r="4016" spans="1:20" x14ac:dyDescent="0.25">
      <c r="A4016" t="s">
        <v>8747</v>
      </c>
      <c r="B4016" t="s">
        <v>66</v>
      </c>
      <c r="C4016" t="s">
        <v>3565</v>
      </c>
      <c r="D4016" t="s">
        <v>3564</v>
      </c>
      <c r="E4016" s="2">
        <v>44678</v>
      </c>
      <c r="F4016">
        <v>2022</v>
      </c>
      <c r="G4016" t="s">
        <v>6392</v>
      </c>
      <c r="H4016" t="s">
        <v>93</v>
      </c>
      <c r="I4016" s="40" t="s">
        <v>12403</v>
      </c>
      <c r="J4016">
        <v>33</v>
      </c>
      <c r="K4016" t="s">
        <v>1336</v>
      </c>
      <c r="L4016" t="s">
        <v>1365</v>
      </c>
      <c r="M4016" t="s">
        <v>72</v>
      </c>
      <c r="N4016">
        <v>0.72270000000000001</v>
      </c>
      <c r="O4016">
        <v>0</v>
      </c>
      <c r="P4016">
        <v>0</v>
      </c>
      <c r="Q4016">
        <v>0.72270000000000001</v>
      </c>
      <c r="R4016" s="51">
        <f>Table71417[[#This Row],[Climate finance ($ million)]]/Table71417[[#This Row],[Total commitment ($ million)]]</f>
        <v>2.1899999999999999E-2</v>
      </c>
      <c r="S4016" s="41" t="s">
        <v>12677</v>
      </c>
      <c r="T4016" s="1" t="s">
        <v>8799</v>
      </c>
    </row>
    <row r="4017" spans="1:20" x14ac:dyDescent="0.25">
      <c r="A4017" t="s">
        <v>8747</v>
      </c>
      <c r="B4017" t="s">
        <v>66</v>
      </c>
      <c r="C4017" t="s">
        <v>3565</v>
      </c>
      <c r="D4017" t="s">
        <v>3564</v>
      </c>
      <c r="E4017" s="2">
        <v>44678</v>
      </c>
      <c r="F4017">
        <v>2022</v>
      </c>
      <c r="G4017" t="s">
        <v>6392</v>
      </c>
      <c r="H4017" t="s">
        <v>93</v>
      </c>
      <c r="I4017" s="40" t="s">
        <v>12403</v>
      </c>
      <c r="J4017">
        <v>33</v>
      </c>
      <c r="L4017" t="s">
        <v>1347</v>
      </c>
      <c r="M4017" t="s">
        <v>25</v>
      </c>
      <c r="N4017">
        <v>0.65010000000000001</v>
      </c>
      <c r="O4017">
        <v>0</v>
      </c>
      <c r="P4017">
        <v>0.65010000000000001</v>
      </c>
      <c r="Q4017">
        <v>0</v>
      </c>
      <c r="R4017" s="51">
        <f>Table71417[[#This Row],[Climate finance ($ million)]]/Table71417[[#This Row],[Total commitment ($ million)]]</f>
        <v>1.9699999999999999E-2</v>
      </c>
      <c r="S4017" s="41" t="s">
        <v>12677</v>
      </c>
      <c r="T4017" s="1" t="s">
        <v>8799</v>
      </c>
    </row>
    <row r="4018" spans="1:20" x14ac:dyDescent="0.25">
      <c r="A4018" t="s">
        <v>8747</v>
      </c>
      <c r="B4018" t="s">
        <v>66</v>
      </c>
      <c r="C4018" t="s">
        <v>3900</v>
      </c>
      <c r="D4018" t="s">
        <v>3899</v>
      </c>
      <c r="E4018" s="2">
        <v>44678</v>
      </c>
      <c r="F4018">
        <v>2022</v>
      </c>
      <c r="G4018" t="s">
        <v>4734</v>
      </c>
      <c r="H4018" t="s">
        <v>93</v>
      </c>
      <c r="I4018" s="40" t="s">
        <v>12394</v>
      </c>
      <c r="J4018">
        <v>500</v>
      </c>
      <c r="K4018" t="s">
        <v>1345</v>
      </c>
      <c r="L4018" t="s">
        <v>1365</v>
      </c>
      <c r="M4018" t="s">
        <v>72</v>
      </c>
      <c r="N4018">
        <v>44.125</v>
      </c>
      <c r="O4018">
        <v>0</v>
      </c>
      <c r="P4018">
        <v>0</v>
      </c>
      <c r="Q4018">
        <v>44.125</v>
      </c>
      <c r="R4018" s="51">
        <f>Table71417[[#This Row],[Climate finance ($ million)]]/Table71417[[#This Row],[Total commitment ($ million)]]</f>
        <v>8.8249999999999995E-2</v>
      </c>
      <c r="S4018" s="41" t="s">
        <v>12678</v>
      </c>
      <c r="T4018" s="1" t="s">
        <v>8799</v>
      </c>
    </row>
    <row r="4019" spans="1:20" x14ac:dyDescent="0.25">
      <c r="A4019" t="s">
        <v>8747</v>
      </c>
      <c r="B4019" t="s">
        <v>66</v>
      </c>
      <c r="C4019" t="s">
        <v>3885</v>
      </c>
      <c r="D4019" t="s">
        <v>3884</v>
      </c>
      <c r="E4019" s="2">
        <v>44683</v>
      </c>
      <c r="F4019">
        <v>2022</v>
      </c>
      <c r="G4019" t="s">
        <v>8750</v>
      </c>
      <c r="H4019" t="s">
        <v>8754</v>
      </c>
      <c r="I4019" s="40" t="s">
        <v>84</v>
      </c>
      <c r="J4019">
        <v>0.25</v>
      </c>
      <c r="L4019" t="s">
        <v>1347</v>
      </c>
      <c r="M4019" t="s">
        <v>25</v>
      </c>
      <c r="N4019">
        <v>0.16500000000000001</v>
      </c>
      <c r="O4019">
        <v>0</v>
      </c>
      <c r="P4019">
        <v>0.16500000000000001</v>
      </c>
      <c r="Q4019">
        <v>0</v>
      </c>
      <c r="R4019" s="51">
        <f>Table71417[[#This Row],[Climate finance ($ million)]]/Table71417[[#This Row],[Total commitment ($ million)]]</f>
        <v>0.66</v>
      </c>
      <c r="S4019" s="41" t="s">
        <v>12679</v>
      </c>
      <c r="T4019" s="1" t="s">
        <v>8799</v>
      </c>
    </row>
    <row r="4020" spans="1:20" x14ac:dyDescent="0.25">
      <c r="A4020" t="s">
        <v>8747</v>
      </c>
      <c r="B4020" t="s">
        <v>66</v>
      </c>
      <c r="C4020" t="s">
        <v>3941</v>
      </c>
      <c r="D4020" t="s">
        <v>3940</v>
      </c>
      <c r="E4020" s="2">
        <v>44683</v>
      </c>
      <c r="F4020">
        <v>2022</v>
      </c>
      <c r="G4020" t="s">
        <v>6754</v>
      </c>
      <c r="H4020" t="s">
        <v>8754</v>
      </c>
      <c r="I4020" s="40" t="s">
        <v>84</v>
      </c>
      <c r="J4020">
        <v>0.35</v>
      </c>
      <c r="K4020" t="s">
        <v>1345</v>
      </c>
      <c r="M4020" t="s">
        <v>24</v>
      </c>
      <c r="N4020">
        <v>0.11000500000000002</v>
      </c>
      <c r="O4020">
        <v>0.11000500000000002</v>
      </c>
      <c r="P4020">
        <v>0</v>
      </c>
      <c r="Q4020">
        <v>0</v>
      </c>
      <c r="R4020" s="51">
        <f>Table71417[[#This Row],[Climate finance ($ million)]]/Table71417[[#This Row],[Total commitment ($ million)]]</f>
        <v>0.31430000000000008</v>
      </c>
      <c r="S4020" s="41" t="s">
        <v>12680</v>
      </c>
      <c r="T4020" s="1" t="s">
        <v>8799</v>
      </c>
    </row>
    <row r="4021" spans="1:20" x14ac:dyDescent="0.25">
      <c r="A4021" t="s">
        <v>8747</v>
      </c>
      <c r="B4021" t="s">
        <v>66</v>
      </c>
      <c r="C4021" t="s">
        <v>3683</v>
      </c>
      <c r="D4021" t="s">
        <v>3682</v>
      </c>
      <c r="E4021" s="2">
        <v>44686</v>
      </c>
      <c r="F4021">
        <v>2022</v>
      </c>
      <c r="G4021" t="s">
        <v>7137</v>
      </c>
      <c r="H4021" t="s">
        <v>8754</v>
      </c>
      <c r="I4021" s="40" t="s">
        <v>12401</v>
      </c>
      <c r="J4021">
        <v>0.85</v>
      </c>
      <c r="L4021" t="s">
        <v>1366</v>
      </c>
      <c r="M4021" t="s">
        <v>25</v>
      </c>
      <c r="N4021">
        <v>0.61999000000000004</v>
      </c>
      <c r="O4021">
        <v>0</v>
      </c>
      <c r="P4021">
        <v>0.61999000000000004</v>
      </c>
      <c r="Q4021">
        <v>0</v>
      </c>
      <c r="R4021" s="51">
        <f>Table71417[[#This Row],[Climate finance ($ million)]]/Table71417[[#This Row],[Total commitment ($ million)]]</f>
        <v>0.72940000000000005</v>
      </c>
      <c r="S4021" s="41" t="s">
        <v>12681</v>
      </c>
      <c r="T4021" s="1" t="s">
        <v>8799</v>
      </c>
    </row>
    <row r="4022" spans="1:20" x14ac:dyDescent="0.25">
      <c r="A4022" t="s">
        <v>8747</v>
      </c>
      <c r="B4022" t="s">
        <v>66</v>
      </c>
      <c r="C4022" t="s">
        <v>4222</v>
      </c>
      <c r="D4022" t="s">
        <v>4221</v>
      </c>
      <c r="E4022" s="2">
        <v>44691</v>
      </c>
      <c r="F4022">
        <v>2022</v>
      </c>
      <c r="G4022" t="s">
        <v>8752</v>
      </c>
      <c r="H4022" t="s">
        <v>8754</v>
      </c>
      <c r="I4022" s="40" t="s">
        <v>141</v>
      </c>
      <c r="J4022">
        <v>0.35</v>
      </c>
      <c r="K4022" t="s">
        <v>1345</v>
      </c>
      <c r="M4022" t="s">
        <v>24</v>
      </c>
      <c r="N4022">
        <v>0.35</v>
      </c>
      <c r="O4022">
        <v>0.35</v>
      </c>
      <c r="P4022">
        <v>0</v>
      </c>
      <c r="Q4022">
        <v>0</v>
      </c>
      <c r="R4022" s="51">
        <f>Table71417[[#This Row],[Climate finance ($ million)]]/Table71417[[#This Row],[Total commitment ($ million)]]</f>
        <v>1</v>
      </c>
      <c r="S4022" s="41" t="s">
        <v>12682</v>
      </c>
      <c r="T4022" s="1" t="s">
        <v>8799</v>
      </c>
    </row>
    <row r="4023" spans="1:20" x14ac:dyDescent="0.25">
      <c r="A4023" t="s">
        <v>8747</v>
      </c>
      <c r="B4023" t="s">
        <v>66</v>
      </c>
      <c r="C4023" t="s">
        <v>3943</v>
      </c>
      <c r="D4023" t="s">
        <v>3942</v>
      </c>
      <c r="E4023" s="2">
        <v>44698</v>
      </c>
      <c r="F4023">
        <v>2022</v>
      </c>
      <c r="G4023" t="s">
        <v>6754</v>
      </c>
      <c r="H4023" t="s">
        <v>8754</v>
      </c>
      <c r="I4023" s="40" t="s">
        <v>12395</v>
      </c>
      <c r="J4023">
        <v>0.3</v>
      </c>
      <c r="K4023" t="s">
        <v>1345</v>
      </c>
      <c r="M4023" t="s">
        <v>24</v>
      </c>
      <c r="N4023">
        <v>5.0010000000000006E-2</v>
      </c>
      <c r="O4023">
        <v>5.0010000000000006E-2</v>
      </c>
      <c r="P4023">
        <v>0</v>
      </c>
      <c r="Q4023">
        <v>0</v>
      </c>
      <c r="R4023" s="51">
        <f>Table71417[[#This Row],[Climate finance ($ million)]]/Table71417[[#This Row],[Total commitment ($ million)]]</f>
        <v>0.16670000000000001</v>
      </c>
      <c r="S4023" s="41" t="s">
        <v>12683</v>
      </c>
      <c r="T4023" s="1" t="s">
        <v>8799</v>
      </c>
    </row>
    <row r="4024" spans="1:20" x14ac:dyDescent="0.25">
      <c r="A4024" t="s">
        <v>8747</v>
      </c>
      <c r="B4024" t="s">
        <v>66</v>
      </c>
      <c r="C4024" t="s">
        <v>4072</v>
      </c>
      <c r="D4024" t="s">
        <v>4071</v>
      </c>
      <c r="E4024" s="2">
        <v>44699</v>
      </c>
      <c r="F4024">
        <v>2022</v>
      </c>
      <c r="G4024" t="s">
        <v>6370</v>
      </c>
      <c r="H4024" t="s">
        <v>93</v>
      </c>
      <c r="I4024" s="40" t="s">
        <v>12396</v>
      </c>
      <c r="J4024">
        <v>20</v>
      </c>
      <c r="K4024" t="s">
        <v>1327</v>
      </c>
      <c r="M4024" t="s">
        <v>24</v>
      </c>
      <c r="N4024">
        <v>9.2040000000000024</v>
      </c>
      <c r="O4024">
        <v>9.2040000000000024</v>
      </c>
      <c r="P4024">
        <v>0</v>
      </c>
      <c r="Q4024">
        <v>0</v>
      </c>
      <c r="R4024" s="51">
        <f>Table71417[[#This Row],[Climate finance ($ million)]]/Table71417[[#This Row],[Total commitment ($ million)]]</f>
        <v>0.46020000000000011</v>
      </c>
      <c r="S4024" s="41" t="s">
        <v>12684</v>
      </c>
      <c r="T4024" s="1" t="s">
        <v>8799</v>
      </c>
    </row>
    <row r="4025" spans="1:20" x14ac:dyDescent="0.25">
      <c r="A4025" t="s">
        <v>8747</v>
      </c>
      <c r="B4025" t="s">
        <v>66</v>
      </c>
      <c r="C4025" t="s">
        <v>3976</v>
      </c>
      <c r="D4025" t="s">
        <v>3975</v>
      </c>
      <c r="E4025" s="2">
        <v>44701</v>
      </c>
      <c r="F4025">
        <v>2022</v>
      </c>
      <c r="G4025" t="s">
        <v>7680</v>
      </c>
      <c r="H4025" t="s">
        <v>8754</v>
      </c>
      <c r="I4025" s="40" t="s">
        <v>84</v>
      </c>
      <c r="J4025">
        <v>0.35</v>
      </c>
      <c r="L4025" t="s">
        <v>1347</v>
      </c>
      <c r="M4025" t="s">
        <v>25</v>
      </c>
      <c r="N4025">
        <v>6.2509999999999996E-2</v>
      </c>
      <c r="O4025">
        <v>0</v>
      </c>
      <c r="P4025">
        <v>6.2509999999999996E-2</v>
      </c>
      <c r="Q4025">
        <v>0</v>
      </c>
      <c r="R4025" s="51">
        <f>Table71417[[#This Row],[Climate finance ($ million)]]/Table71417[[#This Row],[Total commitment ($ million)]]</f>
        <v>0.17860000000000001</v>
      </c>
      <c r="S4025" s="41" t="s">
        <v>12685</v>
      </c>
      <c r="T4025" s="1" t="s">
        <v>8799</v>
      </c>
    </row>
    <row r="4026" spans="1:20" x14ac:dyDescent="0.25">
      <c r="A4026" t="s">
        <v>8747</v>
      </c>
      <c r="B4026" t="s">
        <v>66</v>
      </c>
      <c r="C4026" t="s">
        <v>3908</v>
      </c>
      <c r="D4026" t="s">
        <v>3907</v>
      </c>
      <c r="E4026" s="2">
        <v>44706</v>
      </c>
      <c r="F4026">
        <v>2022</v>
      </c>
      <c r="G4026" t="s">
        <v>4734</v>
      </c>
      <c r="H4026" t="s">
        <v>8754</v>
      </c>
      <c r="I4026" s="40" t="s">
        <v>141</v>
      </c>
      <c r="J4026">
        <v>0.35</v>
      </c>
      <c r="K4026" t="s">
        <v>141</v>
      </c>
      <c r="M4026" t="s">
        <v>24</v>
      </c>
      <c r="N4026">
        <v>0.299985</v>
      </c>
      <c r="O4026">
        <v>0.299985</v>
      </c>
      <c r="P4026">
        <v>0</v>
      </c>
      <c r="Q4026">
        <v>0</v>
      </c>
      <c r="R4026" s="51">
        <f>Table71417[[#This Row],[Climate finance ($ million)]]/Table71417[[#This Row],[Total commitment ($ million)]]</f>
        <v>0.85710000000000008</v>
      </c>
      <c r="S4026" s="41" t="s">
        <v>12686</v>
      </c>
      <c r="T4026" s="1" t="s">
        <v>8799</v>
      </c>
    </row>
    <row r="4027" spans="1:20" x14ac:dyDescent="0.25">
      <c r="A4027" t="s">
        <v>8747</v>
      </c>
      <c r="B4027" t="s">
        <v>66</v>
      </c>
      <c r="C4027" t="s">
        <v>3904</v>
      </c>
      <c r="D4027" t="s">
        <v>3903</v>
      </c>
      <c r="E4027" s="2">
        <v>44707</v>
      </c>
      <c r="F4027">
        <v>2022</v>
      </c>
      <c r="G4027" t="s">
        <v>4734</v>
      </c>
      <c r="H4027" t="s">
        <v>8754</v>
      </c>
      <c r="I4027" s="40" t="s">
        <v>84</v>
      </c>
      <c r="J4027">
        <v>0.3</v>
      </c>
      <c r="K4027" t="s">
        <v>1345</v>
      </c>
      <c r="M4027" t="s">
        <v>24</v>
      </c>
      <c r="N4027">
        <v>0.27</v>
      </c>
      <c r="O4027">
        <v>0.27</v>
      </c>
      <c r="P4027">
        <v>0</v>
      </c>
      <c r="Q4027">
        <v>0</v>
      </c>
      <c r="R4027" s="51">
        <f>Table71417[[#This Row],[Climate finance ($ million)]]/Table71417[[#This Row],[Total commitment ($ million)]]</f>
        <v>0.90000000000000013</v>
      </c>
      <c r="S4027" s="41" t="s">
        <v>12687</v>
      </c>
      <c r="T4027" s="1" t="s">
        <v>8799</v>
      </c>
    </row>
    <row r="4028" spans="1:20" x14ac:dyDescent="0.25">
      <c r="A4028" t="s">
        <v>8747</v>
      </c>
      <c r="B4028" t="s">
        <v>66</v>
      </c>
      <c r="C4028" t="s">
        <v>3732</v>
      </c>
      <c r="D4028" t="s">
        <v>3731</v>
      </c>
      <c r="E4028" s="2">
        <v>44708</v>
      </c>
      <c r="F4028">
        <v>2022</v>
      </c>
      <c r="G4028" t="s">
        <v>6521</v>
      </c>
      <c r="H4028" t="s">
        <v>93</v>
      </c>
      <c r="I4028" s="40" t="s">
        <v>84</v>
      </c>
      <c r="J4028">
        <v>187.5</v>
      </c>
      <c r="L4028" t="s">
        <v>1347</v>
      </c>
      <c r="M4028" t="s">
        <v>25</v>
      </c>
      <c r="N4028">
        <v>32.909999999999997</v>
      </c>
      <c r="O4028">
        <v>0</v>
      </c>
      <c r="P4028">
        <v>32.909999999999997</v>
      </c>
      <c r="Q4028">
        <v>0</v>
      </c>
      <c r="R4028" s="51">
        <f>Table71417[[#This Row],[Climate finance ($ million)]]/Table71417[[#This Row],[Total commitment ($ million)]]</f>
        <v>0.17551999999999998</v>
      </c>
      <c r="S4028" s="41" t="s">
        <v>12688</v>
      </c>
      <c r="T4028" s="1" t="s">
        <v>8799</v>
      </c>
    </row>
    <row r="4029" spans="1:20" x14ac:dyDescent="0.25">
      <c r="A4029" t="s">
        <v>8747</v>
      </c>
      <c r="B4029" t="s">
        <v>66</v>
      </c>
      <c r="C4029" t="s">
        <v>3746</v>
      </c>
      <c r="D4029" t="s">
        <v>3745</v>
      </c>
      <c r="E4029" s="2">
        <v>44713</v>
      </c>
      <c r="F4029">
        <v>2022</v>
      </c>
      <c r="G4029" t="s">
        <v>6521</v>
      </c>
      <c r="H4029" t="s">
        <v>8754</v>
      </c>
      <c r="I4029" s="40" t="s">
        <v>12401</v>
      </c>
      <c r="J4029">
        <v>0.45</v>
      </c>
      <c r="K4029" t="s">
        <v>1321</v>
      </c>
      <c r="L4029" t="s">
        <v>1320</v>
      </c>
      <c r="M4029" t="s">
        <v>72</v>
      </c>
      <c r="N4029">
        <v>0.45</v>
      </c>
      <c r="O4029">
        <v>0</v>
      </c>
      <c r="P4029">
        <v>0</v>
      </c>
      <c r="Q4029">
        <v>0.45</v>
      </c>
      <c r="R4029" s="51">
        <f>Table71417[[#This Row],[Climate finance ($ million)]]/Table71417[[#This Row],[Total commitment ($ million)]]</f>
        <v>1</v>
      </c>
      <c r="S4029" s="41" t="s">
        <v>12689</v>
      </c>
      <c r="T4029" s="1" t="s">
        <v>8799</v>
      </c>
    </row>
    <row r="4030" spans="1:20" x14ac:dyDescent="0.25">
      <c r="A4030" t="s">
        <v>8747</v>
      </c>
      <c r="B4030" t="s">
        <v>66</v>
      </c>
      <c r="C4030" t="s">
        <v>3858</v>
      </c>
      <c r="D4030" t="s">
        <v>3857</v>
      </c>
      <c r="E4030" s="2">
        <v>44714</v>
      </c>
      <c r="F4030">
        <v>2022</v>
      </c>
      <c r="G4030" t="s">
        <v>6532</v>
      </c>
      <c r="H4030" t="s">
        <v>8754</v>
      </c>
      <c r="I4030" s="40" t="s">
        <v>84</v>
      </c>
      <c r="J4030">
        <v>0.4</v>
      </c>
      <c r="K4030" t="s">
        <v>1345</v>
      </c>
      <c r="M4030" t="s">
        <v>24</v>
      </c>
      <c r="N4030">
        <v>0.05</v>
      </c>
      <c r="O4030">
        <v>0.05</v>
      </c>
      <c r="P4030">
        <v>0</v>
      </c>
      <c r="Q4030">
        <v>0</v>
      </c>
      <c r="R4030" s="51">
        <f>Table71417[[#This Row],[Climate finance ($ million)]]/Table71417[[#This Row],[Total commitment ($ million)]]</f>
        <v>0.125</v>
      </c>
      <c r="S4030" s="41" t="s">
        <v>12690</v>
      </c>
      <c r="T4030" s="1" t="s">
        <v>8799</v>
      </c>
    </row>
    <row r="4031" spans="1:20" x14ac:dyDescent="0.25">
      <c r="A4031" t="s">
        <v>8747</v>
      </c>
      <c r="B4031" t="s">
        <v>66</v>
      </c>
      <c r="C4031" t="s">
        <v>4245</v>
      </c>
      <c r="D4031" t="s">
        <v>4244</v>
      </c>
      <c r="E4031" s="2">
        <v>44714</v>
      </c>
      <c r="F4031">
        <v>2022</v>
      </c>
      <c r="G4031" t="s">
        <v>7424</v>
      </c>
      <c r="H4031" t="s">
        <v>8754</v>
      </c>
      <c r="I4031" s="40" t="s">
        <v>12395</v>
      </c>
      <c r="J4031">
        <v>0.2</v>
      </c>
      <c r="K4031" t="s">
        <v>1469</v>
      </c>
      <c r="M4031" t="s">
        <v>24</v>
      </c>
      <c r="N4031">
        <v>0.2</v>
      </c>
      <c r="O4031">
        <v>0.2</v>
      </c>
      <c r="P4031">
        <v>0</v>
      </c>
      <c r="Q4031">
        <v>0</v>
      </c>
      <c r="R4031" s="51">
        <f>Table71417[[#This Row],[Climate finance ($ million)]]/Table71417[[#This Row],[Total commitment ($ million)]]</f>
        <v>1</v>
      </c>
      <c r="S4031" s="41" t="s">
        <v>12691</v>
      </c>
      <c r="T4031" s="1" t="s">
        <v>8799</v>
      </c>
    </row>
    <row r="4032" spans="1:20" x14ac:dyDescent="0.25">
      <c r="A4032" t="s">
        <v>8747</v>
      </c>
      <c r="B4032" t="s">
        <v>66</v>
      </c>
      <c r="C4032" t="s">
        <v>3795</v>
      </c>
      <c r="D4032" t="s">
        <v>3794</v>
      </c>
      <c r="E4032" s="2">
        <v>44715</v>
      </c>
      <c r="F4032">
        <v>2022</v>
      </c>
      <c r="G4032" t="s">
        <v>6585</v>
      </c>
      <c r="H4032" t="s">
        <v>8754</v>
      </c>
      <c r="I4032" s="40" t="s">
        <v>12395</v>
      </c>
      <c r="J4032">
        <v>0.25</v>
      </c>
      <c r="K4032" t="s">
        <v>1469</v>
      </c>
      <c r="M4032" t="s">
        <v>24</v>
      </c>
      <c r="N4032">
        <v>0.25</v>
      </c>
      <c r="O4032">
        <v>0.25</v>
      </c>
      <c r="P4032">
        <v>0</v>
      </c>
      <c r="Q4032">
        <v>0</v>
      </c>
      <c r="R4032" s="51">
        <f>Table71417[[#This Row],[Climate finance ($ million)]]/Table71417[[#This Row],[Total commitment ($ million)]]</f>
        <v>1</v>
      </c>
      <c r="S4032" s="41" t="s">
        <v>12692</v>
      </c>
      <c r="T4032" s="1" t="s">
        <v>8799</v>
      </c>
    </row>
    <row r="4033" spans="1:20" x14ac:dyDescent="0.25">
      <c r="A4033" t="s">
        <v>8747</v>
      </c>
      <c r="B4033" t="s">
        <v>66</v>
      </c>
      <c r="C4033" t="s">
        <v>3910</v>
      </c>
      <c r="D4033" t="s">
        <v>3909</v>
      </c>
      <c r="E4033" s="2">
        <v>44718</v>
      </c>
      <c r="F4033">
        <v>2022</v>
      </c>
      <c r="G4033" t="s">
        <v>4734</v>
      </c>
      <c r="H4033" t="s">
        <v>8754</v>
      </c>
      <c r="I4033" s="40" t="s">
        <v>12401</v>
      </c>
      <c r="J4033">
        <v>0.45</v>
      </c>
      <c r="K4033" t="s">
        <v>1321</v>
      </c>
      <c r="L4033" t="s">
        <v>1320</v>
      </c>
      <c r="M4033" t="s">
        <v>72</v>
      </c>
      <c r="N4033">
        <v>0.45</v>
      </c>
      <c r="O4033">
        <v>0</v>
      </c>
      <c r="P4033">
        <v>0</v>
      </c>
      <c r="Q4033">
        <v>0.45</v>
      </c>
      <c r="R4033" s="51">
        <f>Table71417[[#This Row],[Climate finance ($ million)]]/Table71417[[#This Row],[Total commitment ($ million)]]</f>
        <v>1</v>
      </c>
      <c r="S4033" s="41" t="s">
        <v>12693</v>
      </c>
      <c r="T4033" s="1" t="s">
        <v>8799</v>
      </c>
    </row>
    <row r="4034" spans="1:20" x14ac:dyDescent="0.25">
      <c r="A4034" t="s">
        <v>8747</v>
      </c>
      <c r="B4034" t="s">
        <v>66</v>
      </c>
      <c r="C4034" t="s">
        <v>4099</v>
      </c>
      <c r="D4034" t="s">
        <v>4098</v>
      </c>
      <c r="E4034" s="2">
        <v>44718</v>
      </c>
      <c r="F4034">
        <v>2022</v>
      </c>
      <c r="G4034" t="s">
        <v>6417</v>
      </c>
      <c r="H4034" t="s">
        <v>93</v>
      </c>
      <c r="I4034" s="40" t="s">
        <v>12396</v>
      </c>
      <c r="J4034">
        <v>250</v>
      </c>
      <c r="K4034" t="s">
        <v>1345</v>
      </c>
      <c r="M4034" t="s">
        <v>24</v>
      </c>
      <c r="N4034">
        <v>11.924999999999999</v>
      </c>
      <c r="O4034">
        <v>11.924999999999999</v>
      </c>
      <c r="P4034">
        <v>0</v>
      </c>
      <c r="Q4034">
        <v>0</v>
      </c>
      <c r="R4034" s="51">
        <f>Table71417[[#This Row],[Climate finance ($ million)]]/Table71417[[#This Row],[Total commitment ($ million)]]</f>
        <v>4.7699999999999992E-2</v>
      </c>
      <c r="S4034" s="41" t="s">
        <v>12694</v>
      </c>
      <c r="T4034" s="1" t="s">
        <v>8799</v>
      </c>
    </row>
    <row r="4035" spans="1:20" x14ac:dyDescent="0.25">
      <c r="A4035" t="s">
        <v>8747</v>
      </c>
      <c r="B4035" t="s">
        <v>66</v>
      </c>
      <c r="C4035" t="s">
        <v>4099</v>
      </c>
      <c r="D4035" t="s">
        <v>4098</v>
      </c>
      <c r="E4035" s="2">
        <v>44718</v>
      </c>
      <c r="F4035">
        <v>2022</v>
      </c>
      <c r="G4035" t="s">
        <v>6417</v>
      </c>
      <c r="H4035" t="s">
        <v>93</v>
      </c>
      <c r="I4035" s="40" t="s">
        <v>12396</v>
      </c>
      <c r="J4035">
        <v>250</v>
      </c>
      <c r="L4035" t="s">
        <v>1365</v>
      </c>
      <c r="M4035" t="s">
        <v>25</v>
      </c>
      <c r="N4035">
        <v>23.8</v>
      </c>
      <c r="O4035">
        <v>0</v>
      </c>
      <c r="P4035">
        <v>23.8</v>
      </c>
      <c r="Q4035">
        <v>0</v>
      </c>
      <c r="R4035" s="51">
        <f>Table71417[[#This Row],[Climate finance ($ million)]]/Table71417[[#This Row],[Total commitment ($ million)]]</f>
        <v>9.5200000000000007E-2</v>
      </c>
      <c r="S4035" s="41" t="s">
        <v>12694</v>
      </c>
      <c r="T4035" s="1" t="s">
        <v>8799</v>
      </c>
    </row>
    <row r="4036" spans="1:20" x14ac:dyDescent="0.25">
      <c r="A4036" t="s">
        <v>8747</v>
      </c>
      <c r="B4036" t="s">
        <v>66</v>
      </c>
      <c r="C4036" t="s">
        <v>4122</v>
      </c>
      <c r="D4036" t="s">
        <v>4121</v>
      </c>
      <c r="E4036" s="2">
        <v>44718</v>
      </c>
      <c r="F4036">
        <v>2022</v>
      </c>
      <c r="G4036" t="s">
        <v>104</v>
      </c>
      <c r="H4036" t="s">
        <v>8754</v>
      </c>
      <c r="I4036" s="40" t="s">
        <v>12400</v>
      </c>
      <c r="J4036">
        <v>1.5</v>
      </c>
      <c r="L4036" t="s">
        <v>1320</v>
      </c>
      <c r="M4036" t="s">
        <v>25</v>
      </c>
      <c r="N4036">
        <v>1.5</v>
      </c>
      <c r="O4036">
        <v>0</v>
      </c>
      <c r="P4036">
        <v>1.5</v>
      </c>
      <c r="Q4036">
        <v>0</v>
      </c>
      <c r="R4036" s="51">
        <f>Table71417[[#This Row],[Climate finance ($ million)]]/Table71417[[#This Row],[Total commitment ($ million)]]</f>
        <v>1</v>
      </c>
      <c r="S4036" s="41" t="s">
        <v>12695</v>
      </c>
      <c r="T4036" s="1" t="s">
        <v>8799</v>
      </c>
    </row>
    <row r="4037" spans="1:20" x14ac:dyDescent="0.25">
      <c r="A4037" t="s">
        <v>8747</v>
      </c>
      <c r="B4037" t="s">
        <v>66</v>
      </c>
      <c r="C4037" t="s">
        <v>4083</v>
      </c>
      <c r="D4037" t="s">
        <v>4082</v>
      </c>
      <c r="E4037" s="2">
        <v>44721</v>
      </c>
      <c r="F4037">
        <v>2022</v>
      </c>
      <c r="G4037" t="s">
        <v>6370</v>
      </c>
      <c r="H4037" t="s">
        <v>8754</v>
      </c>
      <c r="I4037" s="40" t="s">
        <v>141</v>
      </c>
      <c r="J4037">
        <v>0.15</v>
      </c>
      <c r="K4037" t="s">
        <v>141</v>
      </c>
      <c r="M4037" t="s">
        <v>24</v>
      </c>
      <c r="N4037">
        <v>0.15</v>
      </c>
      <c r="O4037">
        <v>0.15</v>
      </c>
      <c r="P4037">
        <v>0</v>
      </c>
      <c r="Q4037">
        <v>0</v>
      </c>
      <c r="R4037" s="51">
        <f>Table71417[[#This Row],[Climate finance ($ million)]]/Table71417[[#This Row],[Total commitment ($ million)]]</f>
        <v>1</v>
      </c>
      <c r="S4037" s="41" t="s">
        <v>12696</v>
      </c>
      <c r="T4037" s="1" t="s">
        <v>8799</v>
      </c>
    </row>
    <row r="4038" spans="1:20" x14ac:dyDescent="0.25">
      <c r="A4038" t="s">
        <v>8747</v>
      </c>
      <c r="B4038" t="s">
        <v>66</v>
      </c>
      <c r="C4038" t="s">
        <v>3991</v>
      </c>
      <c r="D4038" t="s">
        <v>3990</v>
      </c>
      <c r="E4038" s="2">
        <v>44722</v>
      </c>
      <c r="F4038">
        <v>2022</v>
      </c>
      <c r="G4038" t="s">
        <v>7481</v>
      </c>
      <c r="H4038" t="s">
        <v>8754</v>
      </c>
      <c r="I4038" s="40" t="s">
        <v>84</v>
      </c>
      <c r="J4038">
        <v>0.25</v>
      </c>
      <c r="K4038" t="s">
        <v>1345</v>
      </c>
      <c r="M4038" t="s">
        <v>24</v>
      </c>
      <c r="N4038">
        <v>4.4999999999999998E-2</v>
      </c>
      <c r="O4038">
        <v>4.4999999999999998E-2</v>
      </c>
      <c r="P4038">
        <v>0</v>
      </c>
      <c r="Q4038">
        <v>0</v>
      </c>
      <c r="R4038" s="51">
        <f>Table71417[[#This Row],[Climate finance ($ million)]]/Table71417[[#This Row],[Total commitment ($ million)]]</f>
        <v>0.18</v>
      </c>
      <c r="S4038" s="41" t="s">
        <v>12697</v>
      </c>
      <c r="T4038" s="1" t="s">
        <v>8799</v>
      </c>
    </row>
    <row r="4039" spans="1:20" x14ac:dyDescent="0.25">
      <c r="A4039" t="s">
        <v>8747</v>
      </c>
      <c r="B4039" t="s">
        <v>66</v>
      </c>
      <c r="C4039" t="s">
        <v>4015</v>
      </c>
      <c r="D4039" t="s">
        <v>4014</v>
      </c>
      <c r="E4039" s="2">
        <v>44722</v>
      </c>
      <c r="F4039">
        <v>2022</v>
      </c>
      <c r="G4039" t="s">
        <v>6975</v>
      </c>
      <c r="H4039" t="s">
        <v>93</v>
      </c>
      <c r="I4039" s="40" t="s">
        <v>12395</v>
      </c>
      <c r="J4039">
        <v>100</v>
      </c>
      <c r="K4039" t="s">
        <v>1345</v>
      </c>
      <c r="L4039" t="s">
        <v>1365</v>
      </c>
      <c r="M4039" t="s">
        <v>72</v>
      </c>
      <c r="N4039">
        <v>0.2</v>
      </c>
      <c r="O4039">
        <v>0</v>
      </c>
      <c r="P4039">
        <v>0</v>
      </c>
      <c r="Q4039">
        <v>0.2</v>
      </c>
      <c r="R4039" s="51">
        <f>Table71417[[#This Row],[Climate finance ($ million)]]/Table71417[[#This Row],[Total commitment ($ million)]]</f>
        <v>2E-3</v>
      </c>
      <c r="S4039" s="41" t="s">
        <v>12698</v>
      </c>
      <c r="T4039" s="1" t="s">
        <v>8799</v>
      </c>
    </row>
    <row r="4040" spans="1:20" x14ac:dyDescent="0.25">
      <c r="A4040" t="s">
        <v>8747</v>
      </c>
      <c r="B4040" t="s">
        <v>66</v>
      </c>
      <c r="C4040" t="s">
        <v>4015</v>
      </c>
      <c r="D4040" t="s">
        <v>4014</v>
      </c>
      <c r="E4040" s="2">
        <v>44722</v>
      </c>
      <c r="F4040">
        <v>2022</v>
      </c>
      <c r="G4040" t="s">
        <v>6975</v>
      </c>
      <c r="H4040" t="s">
        <v>93</v>
      </c>
      <c r="I4040" s="40" t="s">
        <v>12395</v>
      </c>
      <c r="J4040">
        <v>100</v>
      </c>
      <c r="K4040" t="s">
        <v>141</v>
      </c>
      <c r="M4040" t="s">
        <v>24</v>
      </c>
      <c r="N4040">
        <v>38.78</v>
      </c>
      <c r="O4040">
        <v>38.78</v>
      </c>
      <c r="P4040">
        <v>0</v>
      </c>
      <c r="Q4040">
        <v>0</v>
      </c>
      <c r="R4040" s="51">
        <f>Table71417[[#This Row],[Climate finance ($ million)]]/Table71417[[#This Row],[Total commitment ($ million)]]</f>
        <v>0.38780000000000003</v>
      </c>
      <c r="S4040" s="41" t="s">
        <v>12698</v>
      </c>
      <c r="T4040" s="1" t="s">
        <v>8799</v>
      </c>
    </row>
    <row r="4041" spans="1:20" x14ac:dyDescent="0.25">
      <c r="A4041" t="s">
        <v>8747</v>
      </c>
      <c r="B4041" t="s">
        <v>66</v>
      </c>
      <c r="C4041" t="s">
        <v>4015</v>
      </c>
      <c r="D4041" t="s">
        <v>4014</v>
      </c>
      <c r="E4041" s="2">
        <v>44722</v>
      </c>
      <c r="F4041">
        <v>2022</v>
      </c>
      <c r="G4041" t="s">
        <v>6975</v>
      </c>
      <c r="H4041" t="s">
        <v>93</v>
      </c>
      <c r="I4041" s="40" t="s">
        <v>12395</v>
      </c>
      <c r="J4041">
        <v>100</v>
      </c>
      <c r="L4041" t="s">
        <v>1346</v>
      </c>
      <c r="M4041" t="s">
        <v>25</v>
      </c>
      <c r="N4041">
        <v>12.960000000000003</v>
      </c>
      <c r="O4041">
        <v>0</v>
      </c>
      <c r="P4041">
        <v>12.960000000000003</v>
      </c>
      <c r="Q4041">
        <v>0</v>
      </c>
      <c r="R4041" s="51">
        <f>Table71417[[#This Row],[Climate finance ($ million)]]/Table71417[[#This Row],[Total commitment ($ million)]]</f>
        <v>0.12960000000000002</v>
      </c>
      <c r="S4041" s="41" t="s">
        <v>12698</v>
      </c>
      <c r="T4041" s="1" t="s">
        <v>8799</v>
      </c>
    </row>
    <row r="4042" spans="1:20" x14ac:dyDescent="0.25">
      <c r="A4042" t="s">
        <v>8747</v>
      </c>
      <c r="B4042" t="s">
        <v>66</v>
      </c>
      <c r="C4042" t="s">
        <v>4243</v>
      </c>
      <c r="D4042" t="s">
        <v>4242</v>
      </c>
      <c r="E4042" s="2">
        <v>44722</v>
      </c>
      <c r="F4042">
        <v>2022</v>
      </c>
      <c r="G4042" t="s">
        <v>7424</v>
      </c>
      <c r="H4042" t="s">
        <v>8754</v>
      </c>
      <c r="I4042" s="40" t="s">
        <v>12397</v>
      </c>
      <c r="J4042">
        <v>0.9</v>
      </c>
      <c r="K4042" t="s">
        <v>1327</v>
      </c>
      <c r="L4042" t="s">
        <v>1347</v>
      </c>
      <c r="M4042" t="s">
        <v>72</v>
      </c>
      <c r="N4042">
        <v>0.48749999999999999</v>
      </c>
      <c r="O4042">
        <v>0</v>
      </c>
      <c r="P4042">
        <v>0</v>
      </c>
      <c r="Q4042">
        <v>0.48749999999999999</v>
      </c>
      <c r="R4042" s="51">
        <f>Table71417[[#This Row],[Climate finance ($ million)]]/Table71417[[#This Row],[Total commitment ($ million)]]</f>
        <v>0.54166666666666663</v>
      </c>
      <c r="S4042" s="41" t="s">
        <v>12699</v>
      </c>
      <c r="T4042" s="1" t="s">
        <v>8799</v>
      </c>
    </row>
    <row r="4043" spans="1:20" x14ac:dyDescent="0.25">
      <c r="A4043" t="s">
        <v>8747</v>
      </c>
      <c r="B4043" t="s">
        <v>66</v>
      </c>
      <c r="C4043" t="s">
        <v>3758</v>
      </c>
      <c r="D4043" t="s">
        <v>3757</v>
      </c>
      <c r="E4043" s="2">
        <v>44725</v>
      </c>
      <c r="F4043">
        <v>2022</v>
      </c>
      <c r="G4043" t="s">
        <v>6521</v>
      </c>
      <c r="H4043" t="s">
        <v>8754</v>
      </c>
      <c r="I4043" s="40" t="s">
        <v>84</v>
      </c>
      <c r="J4043">
        <v>1.6</v>
      </c>
      <c r="K4043" t="s">
        <v>1345</v>
      </c>
      <c r="M4043" t="s">
        <v>24</v>
      </c>
      <c r="N4043">
        <v>1.6</v>
      </c>
      <c r="O4043">
        <v>1.6</v>
      </c>
      <c r="P4043">
        <v>0</v>
      </c>
      <c r="Q4043">
        <v>0</v>
      </c>
      <c r="R4043" s="51">
        <f>Table71417[[#This Row],[Climate finance ($ million)]]/Table71417[[#This Row],[Total commitment ($ million)]]</f>
        <v>1</v>
      </c>
      <c r="S4043" s="41" t="s">
        <v>12700</v>
      </c>
      <c r="T4043" s="1" t="s">
        <v>8799</v>
      </c>
    </row>
    <row r="4044" spans="1:20" x14ac:dyDescent="0.25">
      <c r="A4044" t="s">
        <v>8747</v>
      </c>
      <c r="B4044" t="s">
        <v>66</v>
      </c>
      <c r="C4044" t="s">
        <v>3789</v>
      </c>
      <c r="D4044" t="s">
        <v>3788</v>
      </c>
      <c r="E4044" s="2">
        <v>44727</v>
      </c>
      <c r="F4044">
        <v>2022</v>
      </c>
      <c r="G4044" t="s">
        <v>6585</v>
      </c>
      <c r="H4044" t="s">
        <v>93</v>
      </c>
      <c r="I4044" s="40" t="s">
        <v>141</v>
      </c>
      <c r="J4044">
        <v>300</v>
      </c>
      <c r="K4044" t="s">
        <v>141</v>
      </c>
      <c r="M4044" t="s">
        <v>24</v>
      </c>
      <c r="N4044">
        <v>240</v>
      </c>
      <c r="O4044">
        <v>240</v>
      </c>
      <c r="P4044">
        <v>0</v>
      </c>
      <c r="Q4044">
        <v>0</v>
      </c>
      <c r="R4044" s="51">
        <f>Table71417[[#This Row],[Climate finance ($ million)]]/Table71417[[#This Row],[Total commitment ($ million)]]</f>
        <v>0.8</v>
      </c>
      <c r="S4044" s="41" t="s">
        <v>12701</v>
      </c>
      <c r="T4044" s="1" t="s">
        <v>8799</v>
      </c>
    </row>
    <row r="4045" spans="1:20" x14ac:dyDescent="0.25">
      <c r="A4045" t="s">
        <v>8747</v>
      </c>
      <c r="B4045" t="s">
        <v>66</v>
      </c>
      <c r="C4045" t="s">
        <v>3965</v>
      </c>
      <c r="D4045" t="s">
        <v>3964</v>
      </c>
      <c r="E4045" s="2">
        <v>44727</v>
      </c>
      <c r="F4045">
        <v>2022</v>
      </c>
      <c r="G4045" t="s">
        <v>7680</v>
      </c>
      <c r="H4045" t="s">
        <v>8757</v>
      </c>
      <c r="I4045" s="40" t="s">
        <v>141</v>
      </c>
      <c r="J4045">
        <v>83.3</v>
      </c>
      <c r="K4045" t="s">
        <v>141</v>
      </c>
      <c r="M4045" t="s">
        <v>24</v>
      </c>
      <c r="N4045">
        <v>81.600679999999997</v>
      </c>
      <c r="O4045">
        <v>81.600679999999997</v>
      </c>
      <c r="P4045">
        <v>0</v>
      </c>
      <c r="Q4045">
        <v>0</v>
      </c>
      <c r="R4045" s="51">
        <f>Table71417[[#This Row],[Climate finance ($ million)]]/Table71417[[#This Row],[Total commitment ($ million)]]</f>
        <v>0.97960000000000003</v>
      </c>
      <c r="S4045" s="41" t="s">
        <v>12702</v>
      </c>
      <c r="T4045" s="1" t="s">
        <v>8799</v>
      </c>
    </row>
    <row r="4046" spans="1:20" x14ac:dyDescent="0.25">
      <c r="A4046" t="s">
        <v>8747</v>
      </c>
      <c r="B4046" t="s">
        <v>66</v>
      </c>
      <c r="C4046" t="s">
        <v>3965</v>
      </c>
      <c r="D4046" t="s">
        <v>3964</v>
      </c>
      <c r="E4046" s="2">
        <v>44727</v>
      </c>
      <c r="F4046">
        <v>2022</v>
      </c>
      <c r="G4046" t="s">
        <v>7680</v>
      </c>
      <c r="H4046" t="s">
        <v>8757</v>
      </c>
      <c r="I4046" s="40" t="s">
        <v>141</v>
      </c>
      <c r="J4046">
        <v>83.3</v>
      </c>
      <c r="L4046" t="s">
        <v>1365</v>
      </c>
      <c r="M4046" t="s">
        <v>25</v>
      </c>
      <c r="N4046">
        <v>3.3320000000000002E-2</v>
      </c>
      <c r="O4046">
        <v>0</v>
      </c>
      <c r="P4046">
        <v>3.3320000000000002E-2</v>
      </c>
      <c r="Q4046">
        <v>0</v>
      </c>
      <c r="R4046" s="51">
        <f>Table71417[[#This Row],[Climate finance ($ million)]]/Table71417[[#This Row],[Total commitment ($ million)]]</f>
        <v>4.0000000000000002E-4</v>
      </c>
      <c r="S4046" s="41" t="s">
        <v>12702</v>
      </c>
      <c r="T4046" s="1" t="s">
        <v>8799</v>
      </c>
    </row>
    <row r="4047" spans="1:20" x14ac:dyDescent="0.25">
      <c r="A4047" t="s">
        <v>8747</v>
      </c>
      <c r="B4047" t="s">
        <v>66</v>
      </c>
      <c r="C4047" t="s">
        <v>4012</v>
      </c>
      <c r="D4047" t="s">
        <v>4011</v>
      </c>
      <c r="E4047" s="2">
        <v>44728</v>
      </c>
      <c r="F4047">
        <v>2022</v>
      </c>
      <c r="G4047" t="s">
        <v>6975</v>
      </c>
      <c r="H4047" t="s">
        <v>8757</v>
      </c>
      <c r="I4047" s="40" t="s">
        <v>12393</v>
      </c>
      <c r="J4047">
        <v>2.6</v>
      </c>
      <c r="K4047" t="s">
        <v>1345</v>
      </c>
      <c r="M4047" t="s">
        <v>24</v>
      </c>
      <c r="N4047">
        <v>0.78</v>
      </c>
      <c r="O4047">
        <v>0.78</v>
      </c>
      <c r="P4047">
        <v>0</v>
      </c>
      <c r="Q4047">
        <v>0</v>
      </c>
      <c r="R4047" s="51">
        <f>Table71417[[#This Row],[Climate finance ($ million)]]/Table71417[[#This Row],[Total commitment ($ million)]]</f>
        <v>0.3</v>
      </c>
      <c r="S4047" s="41" t="s">
        <v>12703</v>
      </c>
      <c r="T4047" s="1" t="s">
        <v>8799</v>
      </c>
    </row>
    <row r="4048" spans="1:20" x14ac:dyDescent="0.25">
      <c r="A4048" t="s">
        <v>8747</v>
      </c>
      <c r="B4048" t="s">
        <v>66</v>
      </c>
      <c r="C4048" t="s">
        <v>4023</v>
      </c>
      <c r="D4048" t="s">
        <v>4022</v>
      </c>
      <c r="E4048" s="2">
        <v>44728</v>
      </c>
      <c r="F4048">
        <v>2022</v>
      </c>
      <c r="G4048" t="s">
        <v>6975</v>
      </c>
      <c r="H4048" t="s">
        <v>8754</v>
      </c>
      <c r="I4048" s="40" t="s">
        <v>12393</v>
      </c>
      <c r="J4048">
        <v>0.4</v>
      </c>
      <c r="K4048" t="s">
        <v>1345</v>
      </c>
      <c r="M4048" t="s">
        <v>24</v>
      </c>
      <c r="N4048">
        <v>0.4</v>
      </c>
      <c r="O4048">
        <v>0.4</v>
      </c>
      <c r="P4048">
        <v>0</v>
      </c>
      <c r="Q4048">
        <v>0</v>
      </c>
      <c r="R4048" s="51">
        <f>Table71417[[#This Row],[Climate finance ($ million)]]/Table71417[[#This Row],[Total commitment ($ million)]]</f>
        <v>1</v>
      </c>
      <c r="S4048" s="41" t="s">
        <v>12704</v>
      </c>
      <c r="T4048" s="1" t="s">
        <v>8799</v>
      </c>
    </row>
    <row r="4049" spans="1:20" x14ac:dyDescent="0.25">
      <c r="A4049" t="s">
        <v>8747</v>
      </c>
      <c r="B4049" t="s">
        <v>66</v>
      </c>
      <c r="C4049" t="s">
        <v>4049</v>
      </c>
      <c r="D4049" t="s">
        <v>4048</v>
      </c>
      <c r="E4049" s="2">
        <v>44728</v>
      </c>
      <c r="F4049">
        <v>2022</v>
      </c>
      <c r="G4049" t="s">
        <v>6715</v>
      </c>
      <c r="H4049" t="s">
        <v>8754</v>
      </c>
      <c r="I4049" s="40" t="s">
        <v>84</v>
      </c>
      <c r="J4049">
        <v>0.3</v>
      </c>
      <c r="K4049" t="s">
        <v>1345</v>
      </c>
      <c r="M4049" t="s">
        <v>24</v>
      </c>
      <c r="N4049">
        <v>2.3309999999999997E-2</v>
      </c>
      <c r="O4049">
        <v>2.3309999999999997E-2</v>
      </c>
      <c r="P4049">
        <v>0</v>
      </c>
      <c r="Q4049">
        <v>0</v>
      </c>
      <c r="R4049" s="51">
        <f>Table71417[[#This Row],[Climate finance ($ million)]]/Table71417[[#This Row],[Total commitment ($ million)]]</f>
        <v>7.7699999999999991E-2</v>
      </c>
      <c r="S4049" s="41" t="s">
        <v>12705</v>
      </c>
      <c r="T4049" s="1" t="s">
        <v>8799</v>
      </c>
    </row>
    <row r="4050" spans="1:20" x14ac:dyDescent="0.25">
      <c r="A4050" t="s">
        <v>8747</v>
      </c>
      <c r="B4050" t="s">
        <v>66</v>
      </c>
      <c r="C4050" t="s">
        <v>3835</v>
      </c>
      <c r="D4050" t="s">
        <v>3834</v>
      </c>
      <c r="E4050" s="2">
        <v>44734</v>
      </c>
      <c r="F4050">
        <v>2022</v>
      </c>
      <c r="G4050" t="s">
        <v>6914</v>
      </c>
      <c r="H4050" t="s">
        <v>8754</v>
      </c>
      <c r="I4050" s="40" t="s">
        <v>84</v>
      </c>
      <c r="J4050">
        <v>0.4</v>
      </c>
      <c r="K4050" t="s">
        <v>1345</v>
      </c>
      <c r="M4050" t="s">
        <v>24</v>
      </c>
      <c r="N4050">
        <v>0.1</v>
      </c>
      <c r="O4050">
        <v>0.1</v>
      </c>
      <c r="P4050">
        <v>0</v>
      </c>
      <c r="Q4050">
        <v>0</v>
      </c>
      <c r="R4050" s="51">
        <f>Table71417[[#This Row],[Climate finance ($ million)]]/Table71417[[#This Row],[Total commitment ($ million)]]</f>
        <v>0.25</v>
      </c>
      <c r="S4050" s="41" t="s">
        <v>12706</v>
      </c>
      <c r="T4050" s="1" t="s">
        <v>8799</v>
      </c>
    </row>
    <row r="4051" spans="1:20" x14ac:dyDescent="0.25">
      <c r="A4051" t="s">
        <v>8747</v>
      </c>
      <c r="B4051" t="s">
        <v>66</v>
      </c>
      <c r="C4051" t="s">
        <v>3623</v>
      </c>
      <c r="D4051" t="s">
        <v>3622</v>
      </c>
      <c r="E4051" s="2">
        <v>44735</v>
      </c>
      <c r="F4051">
        <v>2022</v>
      </c>
      <c r="G4051" t="s">
        <v>6392</v>
      </c>
      <c r="H4051" t="s">
        <v>8754</v>
      </c>
      <c r="I4051" s="40" t="s">
        <v>12396</v>
      </c>
      <c r="J4051">
        <v>0.2</v>
      </c>
      <c r="K4051" t="s">
        <v>1345</v>
      </c>
      <c r="L4051" t="s">
        <v>1365</v>
      </c>
      <c r="M4051" t="s">
        <v>72</v>
      </c>
      <c r="N4051">
        <v>2.5000000000000001E-2</v>
      </c>
      <c r="O4051">
        <v>0</v>
      </c>
      <c r="P4051">
        <v>0</v>
      </c>
      <c r="Q4051">
        <v>2.5000000000000001E-2</v>
      </c>
      <c r="R4051" s="51">
        <f>Table71417[[#This Row],[Climate finance ($ million)]]/Table71417[[#This Row],[Total commitment ($ million)]]</f>
        <v>0.125</v>
      </c>
      <c r="S4051" s="41" t="s">
        <v>12707</v>
      </c>
      <c r="T4051" s="1" t="s">
        <v>8799</v>
      </c>
    </row>
    <row r="4052" spans="1:20" x14ac:dyDescent="0.25">
      <c r="A4052" t="s">
        <v>8747</v>
      </c>
      <c r="B4052" t="s">
        <v>66</v>
      </c>
      <c r="C4052" t="s">
        <v>3752</v>
      </c>
      <c r="D4052" t="s">
        <v>3751</v>
      </c>
      <c r="E4052" s="2">
        <v>44736</v>
      </c>
      <c r="F4052">
        <v>2022</v>
      </c>
      <c r="G4052" t="s">
        <v>6521</v>
      </c>
      <c r="H4052" t="s">
        <v>8754</v>
      </c>
      <c r="I4052" s="40" t="s">
        <v>12397</v>
      </c>
      <c r="J4052">
        <v>0.6</v>
      </c>
      <c r="K4052" t="s">
        <v>1345</v>
      </c>
      <c r="M4052" t="s">
        <v>24</v>
      </c>
      <c r="N4052">
        <v>0.6</v>
      </c>
      <c r="O4052">
        <v>0.6</v>
      </c>
      <c r="P4052">
        <v>0</v>
      </c>
      <c r="Q4052">
        <v>0</v>
      </c>
      <c r="R4052" s="51">
        <f>Table71417[[#This Row],[Climate finance ($ million)]]/Table71417[[#This Row],[Total commitment ($ million)]]</f>
        <v>1</v>
      </c>
      <c r="S4052" s="41" t="s">
        <v>12708</v>
      </c>
      <c r="T4052" s="1" t="s">
        <v>8799</v>
      </c>
    </row>
    <row r="4053" spans="1:20" x14ac:dyDescent="0.25">
      <c r="A4053" t="s">
        <v>8747</v>
      </c>
      <c r="B4053" t="s">
        <v>66</v>
      </c>
      <c r="C4053" t="s">
        <v>4027</v>
      </c>
      <c r="D4053" t="s">
        <v>4026</v>
      </c>
      <c r="E4053" s="2">
        <v>44736</v>
      </c>
      <c r="F4053">
        <v>2022</v>
      </c>
      <c r="G4053" t="s">
        <v>7797</v>
      </c>
      <c r="H4053" t="s">
        <v>8754</v>
      </c>
      <c r="I4053" s="40" t="s">
        <v>12398</v>
      </c>
      <c r="J4053">
        <v>0.1</v>
      </c>
      <c r="K4053" t="s">
        <v>1321</v>
      </c>
      <c r="L4053" t="s">
        <v>1320</v>
      </c>
      <c r="M4053" t="s">
        <v>72</v>
      </c>
      <c r="N4053">
        <v>0.1</v>
      </c>
      <c r="O4053">
        <v>0</v>
      </c>
      <c r="P4053">
        <v>0</v>
      </c>
      <c r="Q4053">
        <v>0.1</v>
      </c>
      <c r="R4053" s="51">
        <f>Table71417[[#This Row],[Climate finance ($ million)]]/Table71417[[#This Row],[Total commitment ($ million)]]</f>
        <v>1</v>
      </c>
      <c r="S4053" s="41" t="s">
        <v>12709</v>
      </c>
      <c r="T4053" s="1" t="s">
        <v>8799</v>
      </c>
    </row>
    <row r="4054" spans="1:20" x14ac:dyDescent="0.25">
      <c r="A4054" t="s">
        <v>8747</v>
      </c>
      <c r="B4054" t="s">
        <v>66</v>
      </c>
      <c r="C4054" t="s">
        <v>3755</v>
      </c>
      <c r="D4054" t="s">
        <v>3754</v>
      </c>
      <c r="E4054" s="2">
        <v>44741</v>
      </c>
      <c r="F4054">
        <v>2022</v>
      </c>
      <c r="G4054" t="s">
        <v>6521</v>
      </c>
      <c r="H4054" t="s">
        <v>8754</v>
      </c>
      <c r="I4054" s="40" t="s">
        <v>12397</v>
      </c>
      <c r="J4054">
        <v>1.1000000000000001</v>
      </c>
      <c r="K4054" t="s">
        <v>1345</v>
      </c>
      <c r="L4054" t="s">
        <v>1347</v>
      </c>
      <c r="M4054" t="s">
        <v>72</v>
      </c>
      <c r="N4054">
        <v>1.1000000000000001</v>
      </c>
      <c r="O4054">
        <v>0</v>
      </c>
      <c r="P4054">
        <v>0</v>
      </c>
      <c r="Q4054">
        <v>1.1000000000000001</v>
      </c>
      <c r="R4054" s="51">
        <f>Table71417[[#This Row],[Climate finance ($ million)]]/Table71417[[#This Row],[Total commitment ($ million)]]</f>
        <v>1</v>
      </c>
      <c r="S4054" s="41" t="s">
        <v>12710</v>
      </c>
      <c r="T4054" s="1" t="s">
        <v>8799</v>
      </c>
    </row>
    <row r="4055" spans="1:20" x14ac:dyDescent="0.25">
      <c r="A4055" t="s">
        <v>8747</v>
      </c>
      <c r="B4055" t="s">
        <v>66</v>
      </c>
      <c r="C4055" t="s">
        <v>3826</v>
      </c>
      <c r="D4055" t="s">
        <v>3825</v>
      </c>
      <c r="E4055" s="2">
        <v>44741</v>
      </c>
      <c r="F4055">
        <v>2022</v>
      </c>
      <c r="G4055" t="s">
        <v>6914</v>
      </c>
      <c r="H4055" t="s">
        <v>93</v>
      </c>
      <c r="I4055" s="40" t="s">
        <v>12401</v>
      </c>
      <c r="J4055">
        <v>300</v>
      </c>
      <c r="K4055" t="s">
        <v>1321</v>
      </c>
      <c r="L4055" t="s">
        <v>1320</v>
      </c>
      <c r="M4055" t="s">
        <v>72</v>
      </c>
      <c r="N4055">
        <v>67.92</v>
      </c>
      <c r="O4055">
        <v>0</v>
      </c>
      <c r="P4055">
        <v>0</v>
      </c>
      <c r="Q4055">
        <v>67.92</v>
      </c>
      <c r="R4055" s="51">
        <f>Table71417[[#This Row],[Climate finance ($ million)]]/Table71417[[#This Row],[Total commitment ($ million)]]</f>
        <v>0.22640000000000002</v>
      </c>
      <c r="S4055" s="41" t="s">
        <v>12711</v>
      </c>
      <c r="T4055" s="1" t="s">
        <v>8799</v>
      </c>
    </row>
    <row r="4056" spans="1:20" x14ac:dyDescent="0.25">
      <c r="A4056" t="s">
        <v>8747</v>
      </c>
      <c r="B4056" t="s">
        <v>66</v>
      </c>
      <c r="C4056" t="s">
        <v>3826</v>
      </c>
      <c r="D4056" t="s">
        <v>3825</v>
      </c>
      <c r="E4056" s="2">
        <v>44741</v>
      </c>
      <c r="F4056">
        <v>2022</v>
      </c>
      <c r="G4056" t="s">
        <v>6914</v>
      </c>
      <c r="H4056" t="s">
        <v>93</v>
      </c>
      <c r="I4056" s="40" t="s">
        <v>12401</v>
      </c>
      <c r="J4056">
        <v>300</v>
      </c>
      <c r="K4056" t="s">
        <v>1345</v>
      </c>
      <c r="L4056" t="s">
        <v>1365</v>
      </c>
      <c r="M4056" t="s">
        <v>72</v>
      </c>
      <c r="N4056">
        <v>232.08</v>
      </c>
      <c r="O4056">
        <v>0</v>
      </c>
      <c r="P4056">
        <v>0</v>
      </c>
      <c r="Q4056">
        <v>232.08</v>
      </c>
      <c r="R4056" s="51">
        <f>Table71417[[#This Row],[Climate finance ($ million)]]/Table71417[[#This Row],[Total commitment ($ million)]]</f>
        <v>0.77360000000000007</v>
      </c>
      <c r="S4056" s="41" t="s">
        <v>12711</v>
      </c>
      <c r="T4056" s="1" t="s">
        <v>8799</v>
      </c>
    </row>
    <row r="4057" spans="1:20" x14ac:dyDescent="0.25">
      <c r="A4057" t="s">
        <v>8747</v>
      </c>
      <c r="B4057" t="s">
        <v>66</v>
      </c>
      <c r="C4057" t="s">
        <v>3707</v>
      </c>
      <c r="D4057" t="s">
        <v>3706</v>
      </c>
      <c r="E4057" s="2">
        <v>44743</v>
      </c>
      <c r="F4057">
        <v>2022</v>
      </c>
      <c r="G4057" t="s">
        <v>8749</v>
      </c>
      <c r="H4057" t="s">
        <v>8754</v>
      </c>
      <c r="I4057" s="40" t="s">
        <v>141</v>
      </c>
      <c r="J4057">
        <v>0.35</v>
      </c>
      <c r="K4057" t="s">
        <v>141</v>
      </c>
      <c r="M4057" t="s">
        <v>24</v>
      </c>
      <c r="N4057">
        <v>0.35</v>
      </c>
      <c r="O4057">
        <v>0.35</v>
      </c>
      <c r="P4057">
        <v>0</v>
      </c>
      <c r="Q4057">
        <v>0</v>
      </c>
      <c r="R4057" s="51">
        <f>Table71417[[#This Row],[Climate finance ($ million)]]/Table71417[[#This Row],[Total commitment ($ million)]]</f>
        <v>1</v>
      </c>
      <c r="S4057" s="41" t="s">
        <v>12712</v>
      </c>
      <c r="T4057" s="1" t="s">
        <v>8799</v>
      </c>
    </row>
    <row r="4058" spans="1:20" x14ac:dyDescent="0.25">
      <c r="A4058" t="s">
        <v>8747</v>
      </c>
      <c r="B4058" t="s">
        <v>66</v>
      </c>
      <c r="C4058" t="s">
        <v>4093</v>
      </c>
      <c r="D4058" t="s">
        <v>4092</v>
      </c>
      <c r="E4058" s="2">
        <v>44747</v>
      </c>
      <c r="F4058">
        <v>2022</v>
      </c>
      <c r="G4058" t="s">
        <v>6370</v>
      </c>
      <c r="H4058" t="s">
        <v>8754</v>
      </c>
      <c r="I4058" s="40" t="s">
        <v>141</v>
      </c>
      <c r="J4058">
        <v>0.35</v>
      </c>
      <c r="K4058" t="s">
        <v>141</v>
      </c>
      <c r="M4058" t="s">
        <v>24</v>
      </c>
      <c r="N4058">
        <v>0.35</v>
      </c>
      <c r="O4058">
        <v>0.35</v>
      </c>
      <c r="P4058">
        <v>0</v>
      </c>
      <c r="Q4058">
        <v>0</v>
      </c>
      <c r="R4058" s="51">
        <f>Table71417[[#This Row],[Climate finance ($ million)]]/Table71417[[#This Row],[Total commitment ($ million)]]</f>
        <v>1</v>
      </c>
      <c r="S4058" s="41" t="s">
        <v>12713</v>
      </c>
      <c r="T4058" s="1" t="s">
        <v>8799</v>
      </c>
    </row>
    <row r="4059" spans="1:20" x14ac:dyDescent="0.25">
      <c r="A4059" t="s">
        <v>8747</v>
      </c>
      <c r="B4059" t="s">
        <v>66</v>
      </c>
      <c r="C4059" t="s">
        <v>3568</v>
      </c>
      <c r="D4059" t="s">
        <v>3567</v>
      </c>
      <c r="E4059" s="2">
        <v>44748</v>
      </c>
      <c r="F4059">
        <v>2022</v>
      </c>
      <c r="G4059" t="s">
        <v>6392</v>
      </c>
      <c r="H4059" t="s">
        <v>93</v>
      </c>
      <c r="I4059" s="40" t="s">
        <v>12397</v>
      </c>
      <c r="J4059">
        <v>165</v>
      </c>
      <c r="K4059" t="s">
        <v>1327</v>
      </c>
      <c r="L4059" t="s">
        <v>1347</v>
      </c>
      <c r="M4059" t="s">
        <v>72</v>
      </c>
      <c r="N4059">
        <v>23.85</v>
      </c>
      <c r="O4059">
        <v>0</v>
      </c>
      <c r="P4059">
        <v>0</v>
      </c>
      <c r="Q4059">
        <v>23.85</v>
      </c>
      <c r="R4059" s="51">
        <f>Table71417[[#This Row],[Climate finance ($ million)]]/Table71417[[#This Row],[Total commitment ($ million)]]</f>
        <v>0.14454545454545456</v>
      </c>
      <c r="S4059" s="41" t="s">
        <v>12714</v>
      </c>
      <c r="T4059" s="1" t="s">
        <v>8799</v>
      </c>
    </row>
    <row r="4060" spans="1:20" x14ac:dyDescent="0.25">
      <c r="A4060" t="s">
        <v>8747</v>
      </c>
      <c r="B4060" t="s">
        <v>66</v>
      </c>
      <c r="C4060" t="s">
        <v>3568</v>
      </c>
      <c r="D4060" t="s">
        <v>3567</v>
      </c>
      <c r="E4060" s="2">
        <v>44748</v>
      </c>
      <c r="F4060">
        <v>2022</v>
      </c>
      <c r="G4060" t="s">
        <v>6392</v>
      </c>
      <c r="H4060" t="s">
        <v>93</v>
      </c>
      <c r="I4060" s="40" t="s">
        <v>12397</v>
      </c>
      <c r="J4060">
        <v>165</v>
      </c>
      <c r="K4060" t="s">
        <v>1327</v>
      </c>
      <c r="M4060" t="s">
        <v>24</v>
      </c>
      <c r="N4060">
        <v>43.064999999999998</v>
      </c>
      <c r="O4060">
        <v>43.064999999999998</v>
      </c>
      <c r="P4060">
        <v>0</v>
      </c>
      <c r="Q4060">
        <v>0</v>
      </c>
      <c r="R4060" s="51">
        <f>Table71417[[#This Row],[Climate finance ($ million)]]/Table71417[[#This Row],[Total commitment ($ million)]]</f>
        <v>0.26100000000000001</v>
      </c>
      <c r="S4060" s="41" t="s">
        <v>12714</v>
      </c>
      <c r="T4060" s="1" t="s">
        <v>8799</v>
      </c>
    </row>
    <row r="4061" spans="1:20" x14ac:dyDescent="0.25">
      <c r="A4061" t="s">
        <v>8747</v>
      </c>
      <c r="B4061" t="s">
        <v>66</v>
      </c>
      <c r="C4061" t="s">
        <v>3568</v>
      </c>
      <c r="D4061" t="s">
        <v>3567</v>
      </c>
      <c r="E4061" s="2">
        <v>44748</v>
      </c>
      <c r="F4061">
        <v>2022</v>
      </c>
      <c r="G4061" t="s">
        <v>6392</v>
      </c>
      <c r="H4061" t="s">
        <v>93</v>
      </c>
      <c r="I4061" s="40" t="s">
        <v>12397</v>
      </c>
      <c r="J4061">
        <v>165</v>
      </c>
      <c r="K4061" t="s">
        <v>1345</v>
      </c>
      <c r="L4061" t="s">
        <v>1365</v>
      </c>
      <c r="M4061" t="s">
        <v>72</v>
      </c>
      <c r="N4061">
        <v>14.805</v>
      </c>
      <c r="O4061">
        <v>0</v>
      </c>
      <c r="P4061">
        <v>0</v>
      </c>
      <c r="Q4061">
        <v>14.805</v>
      </c>
      <c r="R4061" s="51">
        <f>Table71417[[#This Row],[Climate finance ($ million)]]/Table71417[[#This Row],[Total commitment ($ million)]]</f>
        <v>8.9727272727272725E-2</v>
      </c>
      <c r="S4061" s="41" t="s">
        <v>12714</v>
      </c>
      <c r="T4061" s="1" t="s">
        <v>8799</v>
      </c>
    </row>
    <row r="4062" spans="1:20" x14ac:dyDescent="0.25">
      <c r="A4062" t="s">
        <v>8747</v>
      </c>
      <c r="B4062" t="s">
        <v>66</v>
      </c>
      <c r="C4062" t="s">
        <v>3568</v>
      </c>
      <c r="D4062" t="s">
        <v>3567</v>
      </c>
      <c r="E4062" s="2">
        <v>44748</v>
      </c>
      <c r="F4062">
        <v>2022</v>
      </c>
      <c r="G4062" t="s">
        <v>6392</v>
      </c>
      <c r="H4062" t="s">
        <v>93</v>
      </c>
      <c r="I4062" s="40" t="s">
        <v>12397</v>
      </c>
      <c r="J4062">
        <v>165</v>
      </c>
      <c r="L4062" t="s">
        <v>1347</v>
      </c>
      <c r="M4062" t="s">
        <v>25</v>
      </c>
      <c r="N4062">
        <v>3.2850000000000001</v>
      </c>
      <c r="O4062">
        <v>0</v>
      </c>
      <c r="P4062">
        <v>3.2850000000000001</v>
      </c>
      <c r="Q4062">
        <v>0</v>
      </c>
      <c r="R4062" s="51">
        <f>Table71417[[#This Row],[Climate finance ($ million)]]/Table71417[[#This Row],[Total commitment ($ million)]]</f>
        <v>1.9909090909090911E-2</v>
      </c>
      <c r="S4062" s="41" t="s">
        <v>12714</v>
      </c>
      <c r="T4062" s="1" t="s">
        <v>8799</v>
      </c>
    </row>
    <row r="4063" spans="1:20" x14ac:dyDescent="0.25">
      <c r="A4063" t="s">
        <v>8747</v>
      </c>
      <c r="B4063" t="s">
        <v>66</v>
      </c>
      <c r="C4063" t="s">
        <v>3817</v>
      </c>
      <c r="D4063" t="s">
        <v>3816</v>
      </c>
      <c r="E4063" s="2">
        <v>44748</v>
      </c>
      <c r="F4063">
        <v>2022</v>
      </c>
      <c r="G4063" t="s">
        <v>6914</v>
      </c>
      <c r="H4063" t="s">
        <v>8757</v>
      </c>
      <c r="I4063" s="40" t="s">
        <v>12401</v>
      </c>
      <c r="J4063">
        <v>2.35</v>
      </c>
      <c r="K4063" t="s">
        <v>1321</v>
      </c>
      <c r="M4063" t="s">
        <v>24</v>
      </c>
      <c r="N4063">
        <v>1.5</v>
      </c>
      <c r="O4063">
        <v>1.5</v>
      </c>
      <c r="P4063">
        <v>0</v>
      </c>
      <c r="Q4063">
        <v>0</v>
      </c>
      <c r="R4063" s="51">
        <f>Table71417[[#This Row],[Climate finance ($ million)]]/Table71417[[#This Row],[Total commitment ($ million)]]</f>
        <v>0.63829787234042545</v>
      </c>
      <c r="S4063" s="41" t="s">
        <v>12715</v>
      </c>
      <c r="T4063" s="1" t="s">
        <v>8799</v>
      </c>
    </row>
    <row r="4064" spans="1:20" x14ac:dyDescent="0.25">
      <c r="A4064" t="s">
        <v>8747</v>
      </c>
      <c r="B4064" t="s">
        <v>66</v>
      </c>
      <c r="C4064" t="s">
        <v>3824</v>
      </c>
      <c r="D4064" t="s">
        <v>3823</v>
      </c>
      <c r="E4064" s="2">
        <v>44748</v>
      </c>
      <c r="F4064">
        <v>2022</v>
      </c>
      <c r="G4064" t="s">
        <v>6914</v>
      </c>
      <c r="H4064" t="s">
        <v>8757</v>
      </c>
      <c r="I4064" s="40" t="s">
        <v>12401</v>
      </c>
      <c r="J4064">
        <v>1.95</v>
      </c>
      <c r="K4064" t="s">
        <v>1321</v>
      </c>
      <c r="M4064" t="s">
        <v>24</v>
      </c>
      <c r="N4064">
        <v>1.5</v>
      </c>
      <c r="O4064">
        <v>1.5</v>
      </c>
      <c r="P4064">
        <v>0</v>
      </c>
      <c r="Q4064">
        <v>0</v>
      </c>
      <c r="R4064" s="51">
        <f>Table71417[[#This Row],[Climate finance ($ million)]]/Table71417[[#This Row],[Total commitment ($ million)]]</f>
        <v>0.76923076923076927</v>
      </c>
      <c r="S4064" s="41" t="s">
        <v>12716</v>
      </c>
      <c r="T4064" s="1" t="s">
        <v>8799</v>
      </c>
    </row>
    <row r="4065" spans="1:20" x14ac:dyDescent="0.25">
      <c r="A4065" t="s">
        <v>8747</v>
      </c>
      <c r="B4065" t="s">
        <v>66</v>
      </c>
      <c r="C4065" t="s">
        <v>4151</v>
      </c>
      <c r="D4065" t="s">
        <v>4150</v>
      </c>
      <c r="E4065" s="2">
        <v>44750</v>
      </c>
      <c r="F4065">
        <v>2022</v>
      </c>
      <c r="G4065" t="s">
        <v>104</v>
      </c>
      <c r="H4065" t="s">
        <v>8754</v>
      </c>
      <c r="I4065" s="40" t="s">
        <v>12395</v>
      </c>
      <c r="J4065">
        <v>0.15</v>
      </c>
      <c r="K4065" t="s">
        <v>1469</v>
      </c>
      <c r="L4065" t="s">
        <v>1346</v>
      </c>
      <c r="M4065" t="s">
        <v>72</v>
      </c>
      <c r="N4065">
        <v>7.4999999999999997E-2</v>
      </c>
      <c r="O4065">
        <v>0</v>
      </c>
      <c r="P4065">
        <v>0</v>
      </c>
      <c r="Q4065">
        <v>7.4999999999999997E-2</v>
      </c>
      <c r="R4065" s="51">
        <f>Table71417[[#This Row],[Climate finance ($ million)]]/Table71417[[#This Row],[Total commitment ($ million)]]</f>
        <v>0.5</v>
      </c>
      <c r="S4065" s="41" t="s">
        <v>12717</v>
      </c>
      <c r="T4065" s="1" t="s">
        <v>8799</v>
      </c>
    </row>
    <row r="4066" spans="1:20" x14ac:dyDescent="0.25">
      <c r="A4066" t="s">
        <v>8747</v>
      </c>
      <c r="B4066" t="s">
        <v>66</v>
      </c>
      <c r="C4066" t="s">
        <v>4000</v>
      </c>
      <c r="D4066" t="s">
        <v>3999</v>
      </c>
      <c r="E4066" s="2">
        <v>44753</v>
      </c>
      <c r="F4066">
        <v>2022</v>
      </c>
      <c r="G4066" t="s">
        <v>7481</v>
      </c>
      <c r="H4066" t="s">
        <v>8754</v>
      </c>
      <c r="I4066" s="40" t="s">
        <v>84</v>
      </c>
      <c r="J4066">
        <v>0.35</v>
      </c>
      <c r="K4066" t="s">
        <v>1345</v>
      </c>
      <c r="L4066" t="s">
        <v>1347</v>
      </c>
      <c r="M4066" t="s">
        <v>72</v>
      </c>
      <c r="N4066">
        <v>9.9995000000000001E-2</v>
      </c>
      <c r="O4066">
        <v>0</v>
      </c>
      <c r="P4066">
        <v>0</v>
      </c>
      <c r="Q4066">
        <v>9.9995000000000001E-2</v>
      </c>
      <c r="R4066" s="51">
        <f>Table71417[[#This Row],[Climate finance ($ million)]]/Table71417[[#This Row],[Total commitment ($ million)]]</f>
        <v>0.28570000000000001</v>
      </c>
      <c r="S4066" s="41" t="s">
        <v>12718</v>
      </c>
      <c r="T4066" s="1" t="s">
        <v>8799</v>
      </c>
    </row>
    <row r="4067" spans="1:20" x14ac:dyDescent="0.25">
      <c r="A4067" t="s">
        <v>8747</v>
      </c>
      <c r="B4067" t="s">
        <v>66</v>
      </c>
      <c r="C4067" t="s">
        <v>4025</v>
      </c>
      <c r="D4067" t="s">
        <v>4024</v>
      </c>
      <c r="E4067" s="2">
        <v>44753</v>
      </c>
      <c r="F4067">
        <v>2022</v>
      </c>
      <c r="G4067" t="s">
        <v>7797</v>
      </c>
      <c r="H4067" t="s">
        <v>8754</v>
      </c>
      <c r="I4067" s="40" t="s">
        <v>84</v>
      </c>
      <c r="J4067">
        <v>0.65</v>
      </c>
      <c r="K4067" t="s">
        <v>1345</v>
      </c>
      <c r="L4067" t="s">
        <v>1347</v>
      </c>
      <c r="M4067" t="s">
        <v>72</v>
      </c>
      <c r="N4067">
        <v>0.14949999999999999</v>
      </c>
      <c r="O4067">
        <v>0</v>
      </c>
      <c r="P4067">
        <v>0</v>
      </c>
      <c r="Q4067">
        <v>0.14949999999999999</v>
      </c>
      <c r="R4067" s="51">
        <f>Table71417[[#This Row],[Climate finance ($ million)]]/Table71417[[#This Row],[Total commitment ($ million)]]</f>
        <v>0.22999999999999998</v>
      </c>
      <c r="S4067" s="41" t="s">
        <v>12719</v>
      </c>
      <c r="T4067" s="1" t="s">
        <v>8799</v>
      </c>
    </row>
    <row r="4068" spans="1:20" x14ac:dyDescent="0.25">
      <c r="A4068" t="s">
        <v>8747</v>
      </c>
      <c r="B4068" t="s">
        <v>66</v>
      </c>
      <c r="C4068" t="s">
        <v>4103</v>
      </c>
      <c r="D4068" t="s">
        <v>4102</v>
      </c>
      <c r="E4068" s="2">
        <v>44754</v>
      </c>
      <c r="F4068">
        <v>2022</v>
      </c>
      <c r="G4068" t="s">
        <v>6417</v>
      </c>
      <c r="H4068" t="s">
        <v>8754</v>
      </c>
      <c r="I4068" s="40" t="s">
        <v>141</v>
      </c>
      <c r="J4068">
        <v>0.35</v>
      </c>
      <c r="L4068" t="s">
        <v>1347</v>
      </c>
      <c r="M4068" t="s">
        <v>25</v>
      </c>
      <c r="N4068">
        <v>0.35</v>
      </c>
      <c r="O4068">
        <v>0</v>
      </c>
      <c r="P4068">
        <v>0.35</v>
      </c>
      <c r="Q4068">
        <v>0</v>
      </c>
      <c r="R4068" s="51">
        <f>Table71417[[#This Row],[Climate finance ($ million)]]/Table71417[[#This Row],[Total commitment ($ million)]]</f>
        <v>1</v>
      </c>
      <c r="S4068" s="41" t="s">
        <v>12720</v>
      </c>
      <c r="T4068" s="1" t="s">
        <v>8799</v>
      </c>
    </row>
    <row r="4069" spans="1:20" x14ac:dyDescent="0.25">
      <c r="A4069" t="s">
        <v>8747</v>
      </c>
      <c r="B4069" t="s">
        <v>66</v>
      </c>
      <c r="C4069" t="s">
        <v>3797</v>
      </c>
      <c r="D4069" t="s">
        <v>3796</v>
      </c>
      <c r="E4069" s="2">
        <v>44755</v>
      </c>
      <c r="F4069">
        <v>2022</v>
      </c>
      <c r="G4069" t="s">
        <v>6585</v>
      </c>
      <c r="H4069" t="s">
        <v>8754</v>
      </c>
      <c r="I4069" s="40" t="s">
        <v>12398</v>
      </c>
      <c r="J4069">
        <v>0.68189299999999997</v>
      </c>
      <c r="K4069" t="s">
        <v>1345</v>
      </c>
      <c r="L4069" t="s">
        <v>1365</v>
      </c>
      <c r="M4069" t="s">
        <v>72</v>
      </c>
      <c r="N4069">
        <v>0.68189299999999997</v>
      </c>
      <c r="O4069">
        <v>0</v>
      </c>
      <c r="P4069">
        <v>0</v>
      </c>
      <c r="Q4069">
        <v>0.68189299999999997</v>
      </c>
      <c r="R4069" s="51">
        <f>Table71417[[#This Row],[Climate finance ($ million)]]/Table71417[[#This Row],[Total commitment ($ million)]]</f>
        <v>1</v>
      </c>
      <c r="S4069" s="41" t="s">
        <v>12721</v>
      </c>
      <c r="T4069" s="1" t="s">
        <v>8799</v>
      </c>
    </row>
    <row r="4070" spans="1:20" x14ac:dyDescent="0.25">
      <c r="A4070" t="s">
        <v>8747</v>
      </c>
      <c r="B4070" t="s">
        <v>66</v>
      </c>
      <c r="C4070" t="s">
        <v>3948</v>
      </c>
      <c r="D4070" t="s">
        <v>3947</v>
      </c>
      <c r="E4070" s="2">
        <v>44755</v>
      </c>
      <c r="F4070">
        <v>2022</v>
      </c>
      <c r="G4070" t="s">
        <v>6754</v>
      </c>
      <c r="H4070" t="s">
        <v>8754</v>
      </c>
      <c r="I4070" s="40" t="s">
        <v>12401</v>
      </c>
      <c r="J4070">
        <v>0.2</v>
      </c>
      <c r="L4070" t="s">
        <v>1415</v>
      </c>
      <c r="M4070" t="s">
        <v>25</v>
      </c>
      <c r="N4070">
        <v>0.2</v>
      </c>
      <c r="O4070">
        <v>0</v>
      </c>
      <c r="P4070">
        <v>0.2</v>
      </c>
      <c r="Q4070">
        <v>0</v>
      </c>
      <c r="R4070" s="51">
        <f>Table71417[[#This Row],[Climate finance ($ million)]]/Table71417[[#This Row],[Total commitment ($ million)]]</f>
        <v>1</v>
      </c>
      <c r="S4070" s="41" t="s">
        <v>12722</v>
      </c>
      <c r="T4070" s="1" t="s">
        <v>8799</v>
      </c>
    </row>
    <row r="4071" spans="1:20" x14ac:dyDescent="0.25">
      <c r="A4071" t="s">
        <v>8747</v>
      </c>
      <c r="B4071" t="s">
        <v>66</v>
      </c>
      <c r="C4071" t="s">
        <v>3974</v>
      </c>
      <c r="D4071" t="s">
        <v>3973</v>
      </c>
      <c r="E4071" s="2">
        <v>44755</v>
      </c>
      <c r="F4071">
        <v>2022</v>
      </c>
      <c r="G4071" t="s">
        <v>7680</v>
      </c>
      <c r="H4071" t="s">
        <v>93</v>
      </c>
      <c r="I4071" s="40" t="s">
        <v>12396</v>
      </c>
      <c r="J4071">
        <v>130</v>
      </c>
      <c r="K4071" t="s">
        <v>1345</v>
      </c>
      <c r="L4071" t="s">
        <v>1365</v>
      </c>
      <c r="M4071" t="s">
        <v>72</v>
      </c>
      <c r="N4071">
        <v>5.0049999999999999</v>
      </c>
      <c r="O4071">
        <v>0</v>
      </c>
      <c r="P4071">
        <v>0</v>
      </c>
      <c r="Q4071">
        <v>5.0049999999999999</v>
      </c>
      <c r="R4071" s="51">
        <f>Table71417[[#This Row],[Climate finance ($ million)]]/Table71417[[#This Row],[Total commitment ($ million)]]</f>
        <v>3.85E-2</v>
      </c>
      <c r="S4071" s="41" t="s">
        <v>12723</v>
      </c>
      <c r="T4071" s="1" t="s">
        <v>8799</v>
      </c>
    </row>
    <row r="4072" spans="1:20" x14ac:dyDescent="0.25">
      <c r="A4072" t="s">
        <v>8747</v>
      </c>
      <c r="B4072" t="s">
        <v>66</v>
      </c>
      <c r="C4072" t="s">
        <v>3974</v>
      </c>
      <c r="D4072" t="s">
        <v>3973</v>
      </c>
      <c r="E4072" s="2">
        <v>44755</v>
      </c>
      <c r="F4072">
        <v>2022</v>
      </c>
      <c r="G4072" t="s">
        <v>7680</v>
      </c>
      <c r="H4072" t="s">
        <v>93</v>
      </c>
      <c r="I4072" s="40" t="s">
        <v>12396</v>
      </c>
      <c r="J4072">
        <v>130</v>
      </c>
      <c r="K4072" t="s">
        <v>1345</v>
      </c>
      <c r="M4072" t="s">
        <v>24</v>
      </c>
      <c r="N4072">
        <v>9.9970000000000017</v>
      </c>
      <c r="O4072">
        <v>9.9970000000000017</v>
      </c>
      <c r="P4072">
        <v>0</v>
      </c>
      <c r="Q4072">
        <v>0</v>
      </c>
      <c r="R4072" s="51">
        <f>Table71417[[#This Row],[Climate finance ($ million)]]/Table71417[[#This Row],[Total commitment ($ million)]]</f>
        <v>7.690000000000001E-2</v>
      </c>
      <c r="S4072" s="41" t="s">
        <v>12723</v>
      </c>
      <c r="T4072" s="1" t="s">
        <v>8799</v>
      </c>
    </row>
    <row r="4073" spans="1:20" x14ac:dyDescent="0.25">
      <c r="A4073" t="s">
        <v>8747</v>
      </c>
      <c r="B4073" t="s">
        <v>66</v>
      </c>
      <c r="C4073" t="s">
        <v>3974</v>
      </c>
      <c r="D4073" t="s">
        <v>3973</v>
      </c>
      <c r="E4073" s="2">
        <v>44755</v>
      </c>
      <c r="F4073">
        <v>2022</v>
      </c>
      <c r="G4073" t="s">
        <v>7680</v>
      </c>
      <c r="H4073" t="s">
        <v>93</v>
      </c>
      <c r="I4073" s="40" t="s">
        <v>12396</v>
      </c>
      <c r="J4073">
        <v>130</v>
      </c>
      <c r="L4073" t="s">
        <v>1365</v>
      </c>
      <c r="M4073" t="s">
        <v>25</v>
      </c>
      <c r="N4073">
        <v>9.9970000000000017</v>
      </c>
      <c r="O4073">
        <v>0</v>
      </c>
      <c r="P4073">
        <v>9.9970000000000017</v>
      </c>
      <c r="Q4073">
        <v>0</v>
      </c>
      <c r="R4073" s="51">
        <f>Table71417[[#This Row],[Climate finance ($ million)]]/Table71417[[#This Row],[Total commitment ($ million)]]</f>
        <v>7.690000000000001E-2</v>
      </c>
      <c r="S4073" s="41" t="s">
        <v>12723</v>
      </c>
      <c r="T4073" s="1" t="s">
        <v>8799</v>
      </c>
    </row>
    <row r="4074" spans="1:20" x14ac:dyDescent="0.25">
      <c r="A4074" t="s">
        <v>8747</v>
      </c>
      <c r="B4074" t="s">
        <v>66</v>
      </c>
      <c r="C4074" t="s">
        <v>3601</v>
      </c>
      <c r="D4074" t="s">
        <v>3600</v>
      </c>
      <c r="E4074" s="2">
        <v>44756</v>
      </c>
      <c r="F4074">
        <v>2022</v>
      </c>
      <c r="G4074" t="s">
        <v>6392</v>
      </c>
      <c r="H4074" t="s">
        <v>8755</v>
      </c>
      <c r="I4074" s="46" t="s">
        <v>12393</v>
      </c>
      <c r="L4074" t="s">
        <v>1415</v>
      </c>
      <c r="M4074" t="s">
        <v>25</v>
      </c>
      <c r="N4074">
        <v>100</v>
      </c>
      <c r="O4074">
        <v>0</v>
      </c>
      <c r="P4074">
        <v>100</v>
      </c>
      <c r="Q4074">
        <v>0</v>
      </c>
      <c r="R4074" s="38"/>
      <c r="S4074" s="54" t="s">
        <v>12724</v>
      </c>
      <c r="T4074" s="1" t="s">
        <v>8799</v>
      </c>
    </row>
    <row r="4075" spans="1:20" x14ac:dyDescent="0.25">
      <c r="A4075" t="s">
        <v>8747</v>
      </c>
      <c r="B4075" t="s">
        <v>66</v>
      </c>
      <c r="C4075" t="s">
        <v>4249</v>
      </c>
      <c r="D4075" t="s">
        <v>4248</v>
      </c>
      <c r="E4075" s="2">
        <v>44757</v>
      </c>
      <c r="F4075">
        <v>2022</v>
      </c>
      <c r="G4075" t="s">
        <v>7424</v>
      </c>
      <c r="H4075" t="s">
        <v>8754</v>
      </c>
      <c r="I4075" s="40" t="s">
        <v>12398</v>
      </c>
      <c r="J4075">
        <v>0.35</v>
      </c>
      <c r="K4075" t="s">
        <v>1321</v>
      </c>
      <c r="L4075" t="s">
        <v>1320</v>
      </c>
      <c r="M4075" t="s">
        <v>72</v>
      </c>
      <c r="N4075">
        <v>0.35</v>
      </c>
      <c r="O4075">
        <v>0</v>
      </c>
      <c r="P4075">
        <v>0</v>
      </c>
      <c r="Q4075">
        <v>0.35</v>
      </c>
      <c r="R4075" s="51">
        <f>Table71417[[#This Row],[Climate finance ($ million)]]/Table71417[[#This Row],[Total commitment ($ million)]]</f>
        <v>1</v>
      </c>
      <c r="S4075" s="41" t="s">
        <v>12725</v>
      </c>
      <c r="T4075" s="1" t="s">
        <v>8799</v>
      </c>
    </row>
    <row r="4076" spans="1:20" x14ac:dyDescent="0.25">
      <c r="A4076" t="s">
        <v>8747</v>
      </c>
      <c r="B4076" t="s">
        <v>66</v>
      </c>
      <c r="C4076" t="s">
        <v>3761</v>
      </c>
      <c r="D4076" t="s">
        <v>3760</v>
      </c>
      <c r="E4076" s="2">
        <v>44760</v>
      </c>
      <c r="F4076">
        <v>2022</v>
      </c>
      <c r="G4076" t="s">
        <v>6521</v>
      </c>
      <c r="H4076" t="s">
        <v>8754</v>
      </c>
      <c r="I4076" s="40" t="s">
        <v>12393</v>
      </c>
      <c r="J4076">
        <v>1.2</v>
      </c>
      <c r="K4076" t="s">
        <v>1336</v>
      </c>
      <c r="M4076" t="s">
        <v>24</v>
      </c>
      <c r="N4076">
        <v>1.2</v>
      </c>
      <c r="O4076">
        <v>1.2</v>
      </c>
      <c r="P4076">
        <v>0</v>
      </c>
      <c r="Q4076">
        <v>0</v>
      </c>
      <c r="R4076" s="51">
        <f>Table71417[[#This Row],[Climate finance ($ million)]]/Table71417[[#This Row],[Total commitment ($ million)]]</f>
        <v>1</v>
      </c>
      <c r="S4076" s="41" t="s">
        <v>12726</v>
      </c>
      <c r="T4076" s="1" t="s">
        <v>8799</v>
      </c>
    </row>
    <row r="4077" spans="1:20" x14ac:dyDescent="0.25">
      <c r="A4077" t="s">
        <v>8747</v>
      </c>
      <c r="B4077" t="s">
        <v>66</v>
      </c>
      <c r="C4077" t="s">
        <v>3822</v>
      </c>
      <c r="D4077" t="s">
        <v>3821</v>
      </c>
      <c r="E4077" s="2">
        <v>44760</v>
      </c>
      <c r="F4077">
        <v>2022</v>
      </c>
      <c r="G4077" t="s">
        <v>6914</v>
      </c>
      <c r="H4077" t="s">
        <v>8757</v>
      </c>
      <c r="I4077" s="40" t="s">
        <v>12401</v>
      </c>
      <c r="J4077">
        <v>2.6419489999999999</v>
      </c>
      <c r="K4077" t="s">
        <v>1321</v>
      </c>
      <c r="L4077" t="s">
        <v>1320</v>
      </c>
      <c r="M4077" t="s">
        <v>72</v>
      </c>
      <c r="N4077">
        <v>2.5</v>
      </c>
      <c r="O4077">
        <v>0</v>
      </c>
      <c r="P4077">
        <v>0</v>
      </c>
      <c r="Q4077">
        <v>2.5</v>
      </c>
      <c r="R4077" s="51">
        <f>Table71417[[#This Row],[Climate finance ($ million)]]/Table71417[[#This Row],[Total commitment ($ million)]]</f>
        <v>0.94627110515759394</v>
      </c>
      <c r="S4077" s="41" t="s">
        <v>12727</v>
      </c>
      <c r="T4077" s="1" t="s">
        <v>8799</v>
      </c>
    </row>
    <row r="4078" spans="1:20" x14ac:dyDescent="0.25">
      <c r="A4078" t="s">
        <v>8747</v>
      </c>
      <c r="B4078" t="s">
        <v>66</v>
      </c>
      <c r="C4078" t="s">
        <v>3831</v>
      </c>
      <c r="D4078" t="s">
        <v>3830</v>
      </c>
      <c r="E4078" s="2">
        <v>44760</v>
      </c>
      <c r="F4078">
        <v>2022</v>
      </c>
      <c r="G4078" t="s">
        <v>6914</v>
      </c>
      <c r="H4078" t="s">
        <v>8754</v>
      </c>
      <c r="I4078" s="40" t="s">
        <v>12401</v>
      </c>
      <c r="J4078">
        <v>3.4267020000000001</v>
      </c>
      <c r="L4078" t="s">
        <v>1320</v>
      </c>
      <c r="M4078" t="s">
        <v>25</v>
      </c>
      <c r="N4078">
        <v>2.5</v>
      </c>
      <c r="O4078">
        <v>0</v>
      </c>
      <c r="P4078">
        <v>2.5</v>
      </c>
      <c r="Q4078">
        <v>0</v>
      </c>
      <c r="R4078" s="51">
        <f>Table71417[[#This Row],[Climate finance ($ million)]]/Table71417[[#This Row],[Total commitment ($ million)]]</f>
        <v>0.72956446168940281</v>
      </c>
      <c r="S4078" s="41" t="s">
        <v>12728</v>
      </c>
      <c r="T4078" s="1" t="s">
        <v>8799</v>
      </c>
    </row>
    <row r="4079" spans="1:20" x14ac:dyDescent="0.25">
      <c r="A4079" t="s">
        <v>8747</v>
      </c>
      <c r="B4079" t="s">
        <v>66</v>
      </c>
      <c r="C4079" t="s">
        <v>3961</v>
      </c>
      <c r="D4079" t="s">
        <v>3960</v>
      </c>
      <c r="E4079" s="2">
        <v>44760</v>
      </c>
      <c r="F4079">
        <v>2022</v>
      </c>
      <c r="G4079" t="s">
        <v>6451</v>
      </c>
      <c r="H4079" t="s">
        <v>8754</v>
      </c>
      <c r="I4079" s="40" t="s">
        <v>12401</v>
      </c>
      <c r="J4079">
        <v>0.2</v>
      </c>
      <c r="L4079" t="s">
        <v>1415</v>
      </c>
      <c r="M4079" t="s">
        <v>25</v>
      </c>
      <c r="N4079">
        <v>0.2</v>
      </c>
      <c r="O4079">
        <v>0</v>
      </c>
      <c r="P4079">
        <v>0.2</v>
      </c>
      <c r="Q4079">
        <v>0</v>
      </c>
      <c r="R4079" s="51">
        <f>Table71417[[#This Row],[Climate finance ($ million)]]/Table71417[[#This Row],[Total commitment ($ million)]]</f>
        <v>1</v>
      </c>
      <c r="S4079" s="41" t="s">
        <v>12729</v>
      </c>
      <c r="T4079" s="1" t="s">
        <v>8799</v>
      </c>
    </row>
    <row r="4080" spans="1:20" x14ac:dyDescent="0.25">
      <c r="A4080" t="s">
        <v>8747</v>
      </c>
      <c r="B4080" t="s">
        <v>66</v>
      </c>
      <c r="C4080" t="s">
        <v>4120</v>
      </c>
      <c r="D4080" t="s">
        <v>4119</v>
      </c>
      <c r="E4080" s="2">
        <v>44760</v>
      </c>
      <c r="F4080">
        <v>2022</v>
      </c>
      <c r="G4080" t="s">
        <v>104</v>
      </c>
      <c r="H4080" t="s">
        <v>8754</v>
      </c>
      <c r="I4080" s="40" t="s">
        <v>12394</v>
      </c>
      <c r="J4080">
        <v>0.2</v>
      </c>
      <c r="L4080" t="s">
        <v>1415</v>
      </c>
      <c r="M4080" t="s">
        <v>25</v>
      </c>
      <c r="N4080">
        <v>0.1</v>
      </c>
      <c r="O4080">
        <v>0</v>
      </c>
      <c r="P4080">
        <v>0.1</v>
      </c>
      <c r="Q4080">
        <v>0</v>
      </c>
      <c r="R4080" s="51">
        <f>Table71417[[#This Row],[Climate finance ($ million)]]/Table71417[[#This Row],[Total commitment ($ million)]]</f>
        <v>0.5</v>
      </c>
      <c r="S4080" s="41" t="s">
        <v>12730</v>
      </c>
      <c r="T4080" s="1" t="s">
        <v>8799</v>
      </c>
    </row>
    <row r="4081" spans="1:20" x14ac:dyDescent="0.25">
      <c r="A4081" t="s">
        <v>8747</v>
      </c>
      <c r="B4081" t="s">
        <v>66</v>
      </c>
      <c r="C4081" t="s">
        <v>4142</v>
      </c>
      <c r="D4081" t="s">
        <v>4141</v>
      </c>
      <c r="E4081" s="2">
        <v>44760</v>
      </c>
      <c r="F4081">
        <v>2022</v>
      </c>
      <c r="G4081" t="s">
        <v>104</v>
      </c>
      <c r="H4081" t="s">
        <v>8754</v>
      </c>
      <c r="I4081" s="40" t="s">
        <v>132</v>
      </c>
      <c r="J4081">
        <v>0.3</v>
      </c>
      <c r="K4081" t="s">
        <v>1345</v>
      </c>
      <c r="L4081" t="s">
        <v>1415</v>
      </c>
      <c r="M4081" t="s">
        <v>72</v>
      </c>
      <c r="N4081">
        <v>0.3</v>
      </c>
      <c r="O4081">
        <v>0</v>
      </c>
      <c r="P4081">
        <v>0</v>
      </c>
      <c r="Q4081">
        <v>0.3</v>
      </c>
      <c r="R4081" s="51">
        <f>Table71417[[#This Row],[Climate finance ($ million)]]/Table71417[[#This Row],[Total commitment ($ million)]]</f>
        <v>1</v>
      </c>
      <c r="S4081" s="41" t="s">
        <v>12731</v>
      </c>
      <c r="T4081" s="1" t="s">
        <v>8799</v>
      </c>
    </row>
    <row r="4082" spans="1:20" x14ac:dyDescent="0.25">
      <c r="A4082" t="s">
        <v>8747</v>
      </c>
      <c r="B4082" t="s">
        <v>66</v>
      </c>
      <c r="C4082" t="s">
        <v>3847</v>
      </c>
      <c r="D4082" t="s">
        <v>3846</v>
      </c>
      <c r="E4082" s="2">
        <v>44761</v>
      </c>
      <c r="F4082">
        <v>2022</v>
      </c>
      <c r="G4082" t="s">
        <v>6914</v>
      </c>
      <c r="H4082" t="s">
        <v>8754</v>
      </c>
      <c r="I4082" s="40" t="s">
        <v>84</v>
      </c>
      <c r="J4082">
        <v>1.3</v>
      </c>
      <c r="K4082" t="s">
        <v>1345</v>
      </c>
      <c r="M4082" t="s">
        <v>24</v>
      </c>
      <c r="N4082">
        <v>1.3</v>
      </c>
      <c r="O4082">
        <v>1.3</v>
      </c>
      <c r="P4082">
        <v>0</v>
      </c>
      <c r="Q4082">
        <v>0</v>
      </c>
      <c r="R4082" s="51">
        <f>Table71417[[#This Row],[Climate finance ($ million)]]/Table71417[[#This Row],[Total commitment ($ million)]]</f>
        <v>1</v>
      </c>
      <c r="S4082" s="41" t="s">
        <v>12732</v>
      </c>
      <c r="T4082" s="1" t="s">
        <v>8799</v>
      </c>
    </row>
    <row r="4083" spans="1:20" x14ac:dyDescent="0.25">
      <c r="A4083" t="s">
        <v>8747</v>
      </c>
      <c r="B4083" t="s">
        <v>66</v>
      </c>
      <c r="C4083" t="s">
        <v>3854</v>
      </c>
      <c r="D4083" t="s">
        <v>3853</v>
      </c>
      <c r="E4083" s="2">
        <v>44762</v>
      </c>
      <c r="F4083">
        <v>2022</v>
      </c>
      <c r="G4083" t="s">
        <v>6532</v>
      </c>
      <c r="H4083" t="s">
        <v>93</v>
      </c>
      <c r="I4083" s="40" t="s">
        <v>12401</v>
      </c>
      <c r="J4083">
        <v>407</v>
      </c>
      <c r="K4083" t="s">
        <v>1345</v>
      </c>
      <c r="M4083" t="s">
        <v>24</v>
      </c>
      <c r="N4083">
        <v>300</v>
      </c>
      <c r="O4083">
        <v>300</v>
      </c>
      <c r="P4083">
        <v>0</v>
      </c>
      <c r="Q4083">
        <v>0</v>
      </c>
      <c r="R4083" s="51">
        <f>Table71417[[#This Row],[Climate finance ($ million)]]/Table71417[[#This Row],[Total commitment ($ million)]]</f>
        <v>0.73710073710073709</v>
      </c>
      <c r="S4083" s="41" t="s">
        <v>12733</v>
      </c>
      <c r="T4083" s="1" t="s">
        <v>8799</v>
      </c>
    </row>
    <row r="4084" spans="1:20" x14ac:dyDescent="0.25">
      <c r="A4084" t="s">
        <v>8747</v>
      </c>
      <c r="B4084" t="s">
        <v>66</v>
      </c>
      <c r="C4084" t="s">
        <v>3577</v>
      </c>
      <c r="D4084" t="s">
        <v>3576</v>
      </c>
      <c r="E4084" s="2">
        <v>44769</v>
      </c>
      <c r="F4084">
        <v>2022</v>
      </c>
      <c r="G4084" t="s">
        <v>6392</v>
      </c>
      <c r="H4084" t="s">
        <v>93</v>
      </c>
      <c r="I4084" s="40" t="s">
        <v>12395</v>
      </c>
      <c r="J4084">
        <v>93.75</v>
      </c>
      <c r="K4084" t="s">
        <v>1469</v>
      </c>
      <c r="M4084" t="s">
        <v>24</v>
      </c>
      <c r="N4084">
        <v>60.854999999999997</v>
      </c>
      <c r="O4084">
        <v>60.854999999999997</v>
      </c>
      <c r="P4084">
        <v>0</v>
      </c>
      <c r="Q4084">
        <v>0</v>
      </c>
      <c r="R4084" s="51">
        <f>Table71417[[#This Row],[Climate finance ($ million)]]/Table71417[[#This Row],[Total commitment ($ million)]]</f>
        <v>0.64911999999999992</v>
      </c>
      <c r="S4084" s="41" t="s">
        <v>12734</v>
      </c>
      <c r="T4084" s="1" t="s">
        <v>8799</v>
      </c>
    </row>
    <row r="4085" spans="1:20" x14ac:dyDescent="0.25">
      <c r="A4085" t="s">
        <v>8747</v>
      </c>
      <c r="B4085" t="s">
        <v>66</v>
      </c>
      <c r="C4085" t="s">
        <v>3577</v>
      </c>
      <c r="D4085" t="s">
        <v>3576</v>
      </c>
      <c r="E4085" s="2">
        <v>44769</v>
      </c>
      <c r="F4085">
        <v>2022</v>
      </c>
      <c r="G4085" t="s">
        <v>6392</v>
      </c>
      <c r="H4085" t="s">
        <v>93</v>
      </c>
      <c r="I4085" s="40" t="s">
        <v>12395</v>
      </c>
      <c r="J4085">
        <v>93.75</v>
      </c>
      <c r="L4085" t="s">
        <v>1346</v>
      </c>
      <c r="M4085" t="s">
        <v>25</v>
      </c>
      <c r="N4085">
        <v>2.4525000000000001</v>
      </c>
      <c r="O4085">
        <v>0</v>
      </c>
      <c r="P4085">
        <v>2.4525000000000001</v>
      </c>
      <c r="Q4085">
        <v>0</v>
      </c>
      <c r="R4085" s="51">
        <f>Table71417[[#This Row],[Climate finance ($ million)]]/Table71417[[#This Row],[Total commitment ($ million)]]</f>
        <v>2.6160000000000003E-2</v>
      </c>
      <c r="S4085" s="41" t="s">
        <v>12734</v>
      </c>
      <c r="T4085" s="1" t="s">
        <v>8799</v>
      </c>
    </row>
    <row r="4086" spans="1:20" x14ac:dyDescent="0.25">
      <c r="A4086" t="s">
        <v>8747</v>
      </c>
      <c r="B4086" t="s">
        <v>66</v>
      </c>
      <c r="C4086" t="s">
        <v>3590</v>
      </c>
      <c r="D4086" t="s">
        <v>3589</v>
      </c>
      <c r="E4086" s="2">
        <v>44769</v>
      </c>
      <c r="F4086">
        <v>2022</v>
      </c>
      <c r="G4086" t="s">
        <v>6392</v>
      </c>
      <c r="H4086" t="s">
        <v>93</v>
      </c>
      <c r="I4086" s="40" t="s">
        <v>141</v>
      </c>
      <c r="J4086">
        <v>464</v>
      </c>
      <c r="K4086" t="s">
        <v>1321</v>
      </c>
      <c r="L4086" t="s">
        <v>1320</v>
      </c>
      <c r="M4086" t="s">
        <v>72</v>
      </c>
      <c r="N4086">
        <v>3</v>
      </c>
      <c r="O4086">
        <v>0</v>
      </c>
      <c r="P4086">
        <v>0</v>
      </c>
      <c r="Q4086">
        <v>3</v>
      </c>
      <c r="R4086" s="51">
        <f>Table71417[[#This Row],[Climate finance ($ million)]]/Table71417[[#This Row],[Total commitment ($ million)]]</f>
        <v>6.4655172413793103E-3</v>
      </c>
      <c r="S4086" s="41" t="s">
        <v>12735</v>
      </c>
      <c r="T4086" s="1" t="s">
        <v>8799</v>
      </c>
    </row>
    <row r="4087" spans="1:20" x14ac:dyDescent="0.25">
      <c r="A4087" t="s">
        <v>8747</v>
      </c>
      <c r="B4087" t="s">
        <v>66</v>
      </c>
      <c r="C4087" t="s">
        <v>3590</v>
      </c>
      <c r="D4087" t="s">
        <v>3589</v>
      </c>
      <c r="E4087" s="2">
        <v>44769</v>
      </c>
      <c r="F4087">
        <v>2022</v>
      </c>
      <c r="G4087" t="s">
        <v>6392</v>
      </c>
      <c r="H4087" t="s">
        <v>93</v>
      </c>
      <c r="I4087" s="40" t="s">
        <v>141</v>
      </c>
      <c r="J4087">
        <v>464</v>
      </c>
      <c r="K4087" t="s">
        <v>1345</v>
      </c>
      <c r="M4087" t="s">
        <v>24</v>
      </c>
      <c r="N4087">
        <v>0.32</v>
      </c>
      <c r="O4087">
        <v>0.32</v>
      </c>
      <c r="P4087">
        <v>0</v>
      </c>
      <c r="Q4087">
        <v>0</v>
      </c>
      <c r="R4087" s="51">
        <f>Table71417[[#This Row],[Climate finance ($ million)]]/Table71417[[#This Row],[Total commitment ($ million)]]</f>
        <v>6.8965517241379316E-4</v>
      </c>
      <c r="S4087" s="41" t="s">
        <v>12735</v>
      </c>
      <c r="T4087" s="1" t="s">
        <v>8799</v>
      </c>
    </row>
    <row r="4088" spans="1:20" x14ac:dyDescent="0.25">
      <c r="A4088" t="s">
        <v>8747</v>
      </c>
      <c r="B4088" t="s">
        <v>66</v>
      </c>
      <c r="C4088" t="s">
        <v>3590</v>
      </c>
      <c r="D4088" t="s">
        <v>3589</v>
      </c>
      <c r="E4088" s="2">
        <v>44769</v>
      </c>
      <c r="F4088">
        <v>2022</v>
      </c>
      <c r="G4088" t="s">
        <v>6392</v>
      </c>
      <c r="H4088" t="s">
        <v>93</v>
      </c>
      <c r="I4088" s="40" t="s">
        <v>141</v>
      </c>
      <c r="J4088">
        <v>464</v>
      </c>
      <c r="K4088" t="s">
        <v>141</v>
      </c>
      <c r="M4088" t="s">
        <v>24</v>
      </c>
      <c r="N4088">
        <v>121.8</v>
      </c>
      <c r="O4088">
        <v>121.8</v>
      </c>
      <c r="P4088">
        <v>0</v>
      </c>
      <c r="Q4088">
        <v>0</v>
      </c>
      <c r="R4088" s="51">
        <f>Table71417[[#This Row],[Climate finance ($ million)]]/Table71417[[#This Row],[Total commitment ($ million)]]</f>
        <v>0.26250000000000001</v>
      </c>
      <c r="S4088" s="41" t="s">
        <v>12735</v>
      </c>
      <c r="T4088" s="1" t="s">
        <v>8799</v>
      </c>
    </row>
    <row r="4089" spans="1:20" x14ac:dyDescent="0.25">
      <c r="A4089" t="s">
        <v>8747</v>
      </c>
      <c r="B4089" t="s">
        <v>66</v>
      </c>
      <c r="C4089" t="s">
        <v>4079</v>
      </c>
      <c r="D4089" t="s">
        <v>4078</v>
      </c>
      <c r="E4089" s="2">
        <v>44769</v>
      </c>
      <c r="F4089">
        <v>2022</v>
      </c>
      <c r="G4089" t="s">
        <v>6370</v>
      </c>
      <c r="H4089" t="s">
        <v>8755</v>
      </c>
      <c r="I4089" s="46" t="s">
        <v>12393</v>
      </c>
      <c r="L4089" t="s">
        <v>1415</v>
      </c>
      <c r="M4089" t="s">
        <v>25</v>
      </c>
      <c r="N4089">
        <v>300</v>
      </c>
      <c r="O4089">
        <v>0</v>
      </c>
      <c r="P4089">
        <v>300</v>
      </c>
      <c r="Q4089">
        <v>0</v>
      </c>
      <c r="R4089" s="38"/>
      <c r="S4089" s="54" t="s">
        <v>12736</v>
      </c>
      <c r="T4089" s="1" t="s">
        <v>8799</v>
      </c>
    </row>
    <row r="4090" spans="1:20" x14ac:dyDescent="0.25">
      <c r="A4090" t="s">
        <v>8747</v>
      </c>
      <c r="B4090" t="s">
        <v>66</v>
      </c>
      <c r="C4090" t="s">
        <v>4216</v>
      </c>
      <c r="D4090" t="s">
        <v>4215</v>
      </c>
      <c r="E4090" s="2">
        <v>44769</v>
      </c>
      <c r="F4090">
        <v>2022</v>
      </c>
      <c r="G4090" t="s">
        <v>8752</v>
      </c>
      <c r="H4090" t="s">
        <v>8754</v>
      </c>
      <c r="I4090" s="40" t="s">
        <v>12397</v>
      </c>
      <c r="J4090">
        <v>0.5</v>
      </c>
      <c r="L4090" t="s">
        <v>1347</v>
      </c>
      <c r="M4090" t="s">
        <v>25</v>
      </c>
      <c r="N4090">
        <v>0.19997999999999996</v>
      </c>
      <c r="O4090">
        <v>0</v>
      </c>
      <c r="P4090">
        <v>0.19997999999999996</v>
      </c>
      <c r="Q4090">
        <v>0</v>
      </c>
      <c r="R4090" s="51">
        <f>Table71417[[#This Row],[Climate finance ($ million)]]/Table71417[[#This Row],[Total commitment ($ million)]]</f>
        <v>0.39995999999999993</v>
      </c>
      <c r="S4090" s="41" t="s">
        <v>12737</v>
      </c>
      <c r="T4090" s="1" t="s">
        <v>8799</v>
      </c>
    </row>
    <row r="4091" spans="1:20" x14ac:dyDescent="0.25">
      <c r="A4091" t="s">
        <v>8747</v>
      </c>
      <c r="B4091" t="s">
        <v>66</v>
      </c>
      <c r="C4091" t="s">
        <v>3653</v>
      </c>
      <c r="D4091" t="s">
        <v>3652</v>
      </c>
      <c r="E4091" s="2">
        <v>44771</v>
      </c>
      <c r="F4091">
        <v>2022</v>
      </c>
      <c r="G4091" t="s">
        <v>6816</v>
      </c>
      <c r="H4091" t="s">
        <v>8754</v>
      </c>
      <c r="I4091" s="40" t="s">
        <v>12401</v>
      </c>
      <c r="J4091">
        <v>0.6</v>
      </c>
      <c r="K4091" t="s">
        <v>1345</v>
      </c>
      <c r="M4091" t="s">
        <v>24</v>
      </c>
      <c r="N4091">
        <v>0.6</v>
      </c>
      <c r="O4091">
        <v>0.6</v>
      </c>
      <c r="P4091">
        <v>0</v>
      </c>
      <c r="Q4091">
        <v>0</v>
      </c>
      <c r="R4091" s="51">
        <f>Table71417[[#This Row],[Climate finance ($ million)]]/Table71417[[#This Row],[Total commitment ($ million)]]</f>
        <v>1</v>
      </c>
      <c r="S4091" s="41" t="s">
        <v>12738</v>
      </c>
      <c r="T4091" s="1" t="s">
        <v>8799</v>
      </c>
    </row>
    <row r="4092" spans="1:20" x14ac:dyDescent="0.25">
      <c r="A4092" t="s">
        <v>8747</v>
      </c>
      <c r="B4092" t="s">
        <v>66</v>
      </c>
      <c r="C4092" t="s">
        <v>4233</v>
      </c>
      <c r="D4092" t="s">
        <v>4232</v>
      </c>
      <c r="E4092" s="2">
        <v>44771</v>
      </c>
      <c r="F4092">
        <v>2022</v>
      </c>
      <c r="G4092" t="s">
        <v>7424</v>
      </c>
      <c r="H4092" t="s">
        <v>93</v>
      </c>
      <c r="I4092" s="40" t="s">
        <v>12398</v>
      </c>
      <c r="J4092">
        <v>7</v>
      </c>
      <c r="K4092" t="s">
        <v>1345</v>
      </c>
      <c r="L4092" t="s">
        <v>1365</v>
      </c>
      <c r="M4092" t="s">
        <v>72</v>
      </c>
      <c r="N4092">
        <v>2.2236500000000001</v>
      </c>
      <c r="O4092">
        <v>0</v>
      </c>
      <c r="P4092">
        <v>0</v>
      </c>
      <c r="Q4092">
        <v>2.2236500000000001</v>
      </c>
      <c r="R4092" s="51">
        <f>Table71417[[#This Row],[Climate finance ($ million)]]/Table71417[[#This Row],[Total commitment ($ million)]]</f>
        <v>0.31766428571428573</v>
      </c>
      <c r="S4092" s="41" t="s">
        <v>12739</v>
      </c>
      <c r="T4092" s="1" t="s">
        <v>8799</v>
      </c>
    </row>
    <row r="4093" spans="1:20" x14ac:dyDescent="0.25">
      <c r="A4093" t="s">
        <v>8747</v>
      </c>
      <c r="B4093" t="s">
        <v>66</v>
      </c>
      <c r="C4093" t="s">
        <v>4237</v>
      </c>
      <c r="D4093" t="s">
        <v>4236</v>
      </c>
      <c r="E4093" s="2">
        <v>44771</v>
      </c>
      <c r="F4093">
        <v>2022</v>
      </c>
      <c r="G4093" t="s">
        <v>7424</v>
      </c>
      <c r="H4093" t="s">
        <v>93</v>
      </c>
      <c r="I4093" s="40" t="s">
        <v>12402</v>
      </c>
      <c r="J4093">
        <v>45</v>
      </c>
      <c r="K4093" t="s">
        <v>1345</v>
      </c>
      <c r="L4093" t="s">
        <v>1365</v>
      </c>
      <c r="M4093" t="s">
        <v>72</v>
      </c>
      <c r="N4093">
        <v>2.3490000000000002</v>
      </c>
      <c r="O4093">
        <v>0</v>
      </c>
      <c r="P4093">
        <v>0</v>
      </c>
      <c r="Q4093">
        <v>2.3490000000000002</v>
      </c>
      <c r="R4093" s="51">
        <f>Table71417[[#This Row],[Climate finance ($ million)]]/Table71417[[#This Row],[Total commitment ($ million)]]</f>
        <v>5.2200000000000003E-2</v>
      </c>
      <c r="S4093" s="41" t="s">
        <v>12740</v>
      </c>
      <c r="T4093" s="1" t="s">
        <v>8799</v>
      </c>
    </row>
    <row r="4094" spans="1:20" x14ac:dyDescent="0.25">
      <c r="A4094" t="s">
        <v>8747</v>
      </c>
      <c r="B4094" t="s">
        <v>66</v>
      </c>
      <c r="C4094" t="s">
        <v>4237</v>
      </c>
      <c r="D4094" t="s">
        <v>4236</v>
      </c>
      <c r="E4094" s="2">
        <v>44771</v>
      </c>
      <c r="F4094">
        <v>2022</v>
      </c>
      <c r="G4094" t="s">
        <v>7424</v>
      </c>
      <c r="H4094" t="s">
        <v>93</v>
      </c>
      <c r="I4094" s="40" t="s">
        <v>12402</v>
      </c>
      <c r="J4094">
        <v>45</v>
      </c>
      <c r="K4094" t="s">
        <v>1336</v>
      </c>
      <c r="L4094" t="s">
        <v>1365</v>
      </c>
      <c r="M4094" t="s">
        <v>72</v>
      </c>
      <c r="N4094">
        <v>4.6619999999999999</v>
      </c>
      <c r="O4094">
        <v>0</v>
      </c>
      <c r="P4094">
        <v>0</v>
      </c>
      <c r="Q4094">
        <v>4.6619999999999999</v>
      </c>
      <c r="R4094" s="51">
        <f>Table71417[[#This Row],[Climate finance ($ million)]]/Table71417[[#This Row],[Total commitment ($ million)]]</f>
        <v>0.1036</v>
      </c>
      <c r="S4094" s="41" t="s">
        <v>12740</v>
      </c>
      <c r="T4094" s="1" t="s">
        <v>8799</v>
      </c>
    </row>
    <row r="4095" spans="1:20" x14ac:dyDescent="0.25">
      <c r="A4095" t="s">
        <v>8747</v>
      </c>
      <c r="B4095" t="s">
        <v>66</v>
      </c>
      <c r="C4095" t="s">
        <v>3802</v>
      </c>
      <c r="D4095" t="s">
        <v>3801</v>
      </c>
      <c r="E4095" s="2">
        <v>44772</v>
      </c>
      <c r="F4095">
        <v>2022</v>
      </c>
      <c r="G4095" t="s">
        <v>6585</v>
      </c>
      <c r="H4095" t="s">
        <v>8754</v>
      </c>
      <c r="I4095" s="40" t="s">
        <v>12397</v>
      </c>
      <c r="J4095">
        <v>0.25</v>
      </c>
      <c r="L4095" t="s">
        <v>1347</v>
      </c>
      <c r="M4095" t="s">
        <v>25</v>
      </c>
      <c r="N4095">
        <v>0.25</v>
      </c>
      <c r="O4095">
        <v>0</v>
      </c>
      <c r="P4095">
        <v>0.25</v>
      </c>
      <c r="Q4095">
        <v>0</v>
      </c>
      <c r="R4095" s="51">
        <f>Table71417[[#This Row],[Climate finance ($ million)]]/Table71417[[#This Row],[Total commitment ($ million)]]</f>
        <v>1</v>
      </c>
      <c r="S4095" s="41" t="s">
        <v>12741</v>
      </c>
      <c r="T4095" s="1" t="s">
        <v>8799</v>
      </c>
    </row>
    <row r="4096" spans="1:20" x14ac:dyDescent="0.25">
      <c r="A4096" t="s">
        <v>8747</v>
      </c>
      <c r="B4096" t="s">
        <v>66</v>
      </c>
      <c r="C4096" t="s">
        <v>3571</v>
      </c>
      <c r="D4096" t="s">
        <v>3570</v>
      </c>
      <c r="E4096" s="2">
        <v>44776</v>
      </c>
      <c r="F4096">
        <v>2022</v>
      </c>
      <c r="G4096" t="s">
        <v>6392</v>
      </c>
      <c r="H4096" t="s">
        <v>93</v>
      </c>
      <c r="I4096" s="40" t="s">
        <v>12395</v>
      </c>
      <c r="J4096">
        <v>137.5</v>
      </c>
      <c r="K4096" t="s">
        <v>1386</v>
      </c>
      <c r="M4096" t="s">
        <v>24</v>
      </c>
      <c r="N4096">
        <v>68.445999999999998</v>
      </c>
      <c r="O4096">
        <v>68.445999999999998</v>
      </c>
      <c r="P4096">
        <v>0</v>
      </c>
      <c r="Q4096">
        <v>0</v>
      </c>
      <c r="R4096" s="51">
        <f>Table71417[[#This Row],[Climate finance ($ million)]]/Table71417[[#This Row],[Total commitment ($ million)]]</f>
        <v>0.4977890909090909</v>
      </c>
      <c r="S4096" s="41" t="s">
        <v>12742</v>
      </c>
      <c r="T4096" s="1" t="s">
        <v>8799</v>
      </c>
    </row>
    <row r="4097" spans="1:20" x14ac:dyDescent="0.25">
      <c r="A4097" t="s">
        <v>8747</v>
      </c>
      <c r="B4097" t="s">
        <v>66</v>
      </c>
      <c r="C4097" t="s">
        <v>3656</v>
      </c>
      <c r="D4097" t="s">
        <v>3655</v>
      </c>
      <c r="E4097" s="2">
        <v>44776</v>
      </c>
      <c r="F4097">
        <v>2022</v>
      </c>
      <c r="G4097" t="s">
        <v>6816</v>
      </c>
      <c r="H4097" t="s">
        <v>318</v>
      </c>
      <c r="I4097" s="40" t="s">
        <v>12393</v>
      </c>
      <c r="J4097">
        <v>100</v>
      </c>
      <c r="L4097" t="s">
        <v>1320</v>
      </c>
      <c r="M4097" t="s">
        <v>25</v>
      </c>
      <c r="N4097">
        <v>76.92</v>
      </c>
      <c r="O4097">
        <v>0</v>
      </c>
      <c r="P4097">
        <v>76.92</v>
      </c>
      <c r="Q4097">
        <v>0</v>
      </c>
      <c r="R4097" s="51">
        <f>Table71417[[#This Row],[Climate finance ($ million)]]/Table71417[[#This Row],[Total commitment ($ million)]]</f>
        <v>0.76919999999999999</v>
      </c>
      <c r="S4097" s="41" t="s">
        <v>12743</v>
      </c>
      <c r="T4097" s="1" t="s">
        <v>8799</v>
      </c>
    </row>
    <row r="4098" spans="1:20" x14ac:dyDescent="0.25">
      <c r="A4098" t="s">
        <v>8747</v>
      </c>
      <c r="B4098" t="s">
        <v>66</v>
      </c>
      <c r="C4098" t="s">
        <v>3705</v>
      </c>
      <c r="D4098" t="s">
        <v>3704</v>
      </c>
      <c r="E4098" s="2">
        <v>44776</v>
      </c>
      <c r="F4098">
        <v>2022</v>
      </c>
      <c r="G4098" t="s">
        <v>8749</v>
      </c>
      <c r="H4098" t="s">
        <v>8754</v>
      </c>
      <c r="I4098" s="40" t="s">
        <v>12398</v>
      </c>
      <c r="J4098">
        <v>0.5</v>
      </c>
      <c r="L4098" t="s">
        <v>1346</v>
      </c>
      <c r="M4098" t="s">
        <v>25</v>
      </c>
      <c r="N4098">
        <v>0.5</v>
      </c>
      <c r="O4098">
        <v>0</v>
      </c>
      <c r="P4098">
        <v>0.5</v>
      </c>
      <c r="Q4098">
        <v>0</v>
      </c>
      <c r="R4098" s="51">
        <f>Table71417[[#This Row],[Climate finance ($ million)]]/Table71417[[#This Row],[Total commitment ($ million)]]</f>
        <v>1</v>
      </c>
      <c r="S4098" s="41" t="s">
        <v>12744</v>
      </c>
      <c r="T4098" s="1" t="s">
        <v>8799</v>
      </c>
    </row>
    <row r="4099" spans="1:20" x14ac:dyDescent="0.25">
      <c r="A4099" t="s">
        <v>8747</v>
      </c>
      <c r="B4099" t="s">
        <v>66</v>
      </c>
      <c r="C4099" t="s">
        <v>3919</v>
      </c>
      <c r="D4099" t="s">
        <v>3918</v>
      </c>
      <c r="E4099" s="2">
        <v>44776</v>
      </c>
      <c r="F4099">
        <v>2022</v>
      </c>
      <c r="G4099" t="s">
        <v>4734</v>
      </c>
      <c r="H4099" t="s">
        <v>8754</v>
      </c>
      <c r="I4099" s="40" t="s">
        <v>12395</v>
      </c>
      <c r="J4099">
        <v>0.20200000000000001</v>
      </c>
      <c r="L4099" t="s">
        <v>1346</v>
      </c>
      <c r="M4099" t="s">
        <v>25</v>
      </c>
      <c r="N4099">
        <v>0.15</v>
      </c>
      <c r="O4099">
        <v>0</v>
      </c>
      <c r="P4099">
        <v>0.15</v>
      </c>
      <c r="Q4099">
        <v>0</v>
      </c>
      <c r="R4099" s="51">
        <f>Table71417[[#This Row],[Climate finance ($ million)]]/Table71417[[#This Row],[Total commitment ($ million)]]</f>
        <v>0.74257425742574246</v>
      </c>
      <c r="S4099" s="41" t="s">
        <v>12745</v>
      </c>
      <c r="T4099" s="1" t="s">
        <v>8799</v>
      </c>
    </row>
    <row r="4100" spans="1:20" x14ac:dyDescent="0.25">
      <c r="A4100" t="s">
        <v>8747</v>
      </c>
      <c r="B4100" t="s">
        <v>66</v>
      </c>
      <c r="C4100" t="s">
        <v>4153</v>
      </c>
      <c r="D4100" t="s">
        <v>4152</v>
      </c>
      <c r="E4100" s="2">
        <v>44776</v>
      </c>
      <c r="F4100">
        <v>2022</v>
      </c>
      <c r="G4100" t="s">
        <v>104</v>
      </c>
      <c r="H4100" t="s">
        <v>8754</v>
      </c>
      <c r="I4100" s="40" t="s">
        <v>141</v>
      </c>
      <c r="J4100">
        <v>0.2</v>
      </c>
      <c r="K4100" t="s">
        <v>1345</v>
      </c>
      <c r="M4100" t="s">
        <v>24</v>
      </c>
      <c r="N4100">
        <v>0.2</v>
      </c>
      <c r="O4100">
        <v>0.2</v>
      </c>
      <c r="P4100">
        <v>0</v>
      </c>
      <c r="Q4100">
        <v>0</v>
      </c>
      <c r="R4100" s="51">
        <f>Table71417[[#This Row],[Climate finance ($ million)]]/Table71417[[#This Row],[Total commitment ($ million)]]</f>
        <v>1</v>
      </c>
      <c r="S4100" s="41" t="s">
        <v>12746</v>
      </c>
      <c r="T4100" s="1" t="s">
        <v>8799</v>
      </c>
    </row>
    <row r="4101" spans="1:20" x14ac:dyDescent="0.25">
      <c r="A4101" t="s">
        <v>8747</v>
      </c>
      <c r="B4101" t="s">
        <v>66</v>
      </c>
      <c r="C4101" t="s">
        <v>3769</v>
      </c>
      <c r="D4101" t="s">
        <v>3768</v>
      </c>
      <c r="E4101" s="2">
        <v>44777</v>
      </c>
      <c r="F4101">
        <v>2022</v>
      </c>
      <c r="G4101" t="s">
        <v>6521</v>
      </c>
      <c r="H4101" t="s">
        <v>8754</v>
      </c>
      <c r="I4101" s="40" t="s">
        <v>12401</v>
      </c>
      <c r="J4101">
        <v>0.5</v>
      </c>
      <c r="L4101" t="s">
        <v>1380</v>
      </c>
      <c r="M4101" t="s">
        <v>25</v>
      </c>
      <c r="N4101">
        <v>0.5</v>
      </c>
      <c r="O4101">
        <v>0</v>
      </c>
      <c r="P4101">
        <v>0.5</v>
      </c>
      <c r="Q4101">
        <v>0</v>
      </c>
      <c r="R4101" s="51">
        <f>Table71417[[#This Row],[Climate finance ($ million)]]/Table71417[[#This Row],[Total commitment ($ million)]]</f>
        <v>1</v>
      </c>
      <c r="S4101" s="41" t="s">
        <v>12747</v>
      </c>
      <c r="T4101" s="1" t="s">
        <v>8799</v>
      </c>
    </row>
    <row r="4102" spans="1:20" x14ac:dyDescent="0.25">
      <c r="A4102" t="s">
        <v>8747</v>
      </c>
      <c r="B4102" t="s">
        <v>66</v>
      </c>
      <c r="C4102" t="s">
        <v>3815</v>
      </c>
      <c r="D4102" t="s">
        <v>3814</v>
      </c>
      <c r="E4102" s="2">
        <v>44777</v>
      </c>
      <c r="F4102">
        <v>2022</v>
      </c>
      <c r="G4102" t="s">
        <v>6914</v>
      </c>
      <c r="H4102" t="s">
        <v>8757</v>
      </c>
      <c r="I4102" s="40" t="s">
        <v>12401</v>
      </c>
      <c r="J4102">
        <v>49.796669999999999</v>
      </c>
      <c r="K4102" t="s">
        <v>1321</v>
      </c>
      <c r="L4102" t="s">
        <v>1320</v>
      </c>
      <c r="M4102" t="s">
        <v>72</v>
      </c>
      <c r="N4102">
        <v>8.2191779999999994</v>
      </c>
      <c r="O4102">
        <v>0</v>
      </c>
      <c r="P4102">
        <v>0</v>
      </c>
      <c r="Q4102">
        <v>8.2191779999999994</v>
      </c>
      <c r="R4102" s="51">
        <f>Table71417[[#This Row],[Climate finance ($ million)]]/Table71417[[#This Row],[Total commitment ($ million)]]</f>
        <v>0.16505477173473648</v>
      </c>
      <c r="S4102" s="41" t="s">
        <v>12748</v>
      </c>
      <c r="T4102" s="1" t="s">
        <v>8799</v>
      </c>
    </row>
    <row r="4103" spans="1:20" x14ac:dyDescent="0.25">
      <c r="A4103" t="s">
        <v>8747</v>
      </c>
      <c r="B4103" t="s">
        <v>66</v>
      </c>
      <c r="C4103" t="s">
        <v>3598</v>
      </c>
      <c r="D4103" t="s">
        <v>3597</v>
      </c>
      <c r="E4103" s="2">
        <v>44778</v>
      </c>
      <c r="F4103">
        <v>2022</v>
      </c>
      <c r="G4103" t="s">
        <v>6392</v>
      </c>
      <c r="H4103" t="s">
        <v>93</v>
      </c>
      <c r="I4103" s="40" t="s">
        <v>12402</v>
      </c>
      <c r="J4103">
        <v>80</v>
      </c>
      <c r="K4103" t="s">
        <v>1336</v>
      </c>
      <c r="L4103" t="s">
        <v>1365</v>
      </c>
      <c r="M4103" t="s">
        <v>72</v>
      </c>
      <c r="N4103">
        <v>11.792</v>
      </c>
      <c r="O4103">
        <v>0</v>
      </c>
      <c r="P4103">
        <v>0</v>
      </c>
      <c r="Q4103">
        <v>11.792</v>
      </c>
      <c r="R4103" s="51">
        <f>Table71417[[#This Row],[Climate finance ($ million)]]/Table71417[[#This Row],[Total commitment ($ million)]]</f>
        <v>0.1474</v>
      </c>
      <c r="S4103" s="41" t="s">
        <v>12749</v>
      </c>
      <c r="T4103" s="1" t="s">
        <v>8799</v>
      </c>
    </row>
    <row r="4104" spans="1:20" x14ac:dyDescent="0.25">
      <c r="A4104" t="s">
        <v>8747</v>
      </c>
      <c r="B4104" t="s">
        <v>66</v>
      </c>
      <c r="C4104" t="s">
        <v>3915</v>
      </c>
      <c r="D4104" t="s">
        <v>3914</v>
      </c>
      <c r="E4104" s="2">
        <v>44782</v>
      </c>
      <c r="F4104">
        <v>2022</v>
      </c>
      <c r="G4104" t="s">
        <v>4734</v>
      </c>
      <c r="H4104" t="s">
        <v>8754</v>
      </c>
      <c r="I4104" s="40" t="s">
        <v>12401</v>
      </c>
      <c r="J4104">
        <v>0.35</v>
      </c>
      <c r="K4104" t="s">
        <v>1345</v>
      </c>
      <c r="L4104" t="s">
        <v>1320</v>
      </c>
      <c r="M4104" t="s">
        <v>72</v>
      </c>
      <c r="N4104">
        <v>0.35</v>
      </c>
      <c r="O4104">
        <v>0</v>
      </c>
      <c r="P4104">
        <v>0</v>
      </c>
      <c r="Q4104">
        <v>0.35</v>
      </c>
      <c r="R4104" s="51">
        <f>Table71417[[#This Row],[Climate finance ($ million)]]/Table71417[[#This Row],[Total commitment ($ million)]]</f>
        <v>1</v>
      </c>
      <c r="S4104" s="41" t="s">
        <v>12750</v>
      </c>
      <c r="T4104" s="1" t="s">
        <v>8799</v>
      </c>
    </row>
    <row r="4105" spans="1:20" x14ac:dyDescent="0.25">
      <c r="A4105" t="s">
        <v>8747</v>
      </c>
      <c r="B4105" t="s">
        <v>66</v>
      </c>
      <c r="C4105" t="s">
        <v>4137</v>
      </c>
      <c r="D4105" t="s">
        <v>4136</v>
      </c>
      <c r="E4105" s="2">
        <v>44782</v>
      </c>
      <c r="F4105">
        <v>2022</v>
      </c>
      <c r="G4105" t="s">
        <v>104</v>
      </c>
      <c r="H4105" t="s">
        <v>8754</v>
      </c>
      <c r="I4105" s="40" t="s">
        <v>12394</v>
      </c>
      <c r="J4105">
        <v>0.4</v>
      </c>
      <c r="K4105" t="s">
        <v>1345</v>
      </c>
      <c r="L4105" t="s">
        <v>1365</v>
      </c>
      <c r="M4105" t="s">
        <v>72</v>
      </c>
      <c r="N4105">
        <v>0.4</v>
      </c>
      <c r="O4105">
        <v>0</v>
      </c>
      <c r="P4105">
        <v>0</v>
      </c>
      <c r="Q4105">
        <v>0.4</v>
      </c>
      <c r="R4105" s="51">
        <f>Table71417[[#This Row],[Climate finance ($ million)]]/Table71417[[#This Row],[Total commitment ($ million)]]</f>
        <v>1</v>
      </c>
      <c r="S4105" s="41" t="s">
        <v>12751</v>
      </c>
      <c r="T4105" s="1" t="s">
        <v>8799</v>
      </c>
    </row>
    <row r="4106" spans="1:20" x14ac:dyDescent="0.25">
      <c r="A4106" t="s">
        <v>8747</v>
      </c>
      <c r="B4106" t="s">
        <v>66</v>
      </c>
      <c r="C4106" t="s">
        <v>4174</v>
      </c>
      <c r="D4106" t="s">
        <v>4173</v>
      </c>
      <c r="E4106" s="2">
        <v>44782</v>
      </c>
      <c r="F4106">
        <v>2022</v>
      </c>
      <c r="G4106" t="s">
        <v>104</v>
      </c>
      <c r="H4106" t="s">
        <v>8754</v>
      </c>
      <c r="I4106" s="40" t="s">
        <v>12397</v>
      </c>
      <c r="J4106">
        <v>0.3</v>
      </c>
      <c r="L4106" t="s">
        <v>1347</v>
      </c>
      <c r="M4106" t="s">
        <v>25</v>
      </c>
      <c r="N4106">
        <v>0.09</v>
      </c>
      <c r="O4106">
        <v>0</v>
      </c>
      <c r="P4106">
        <v>0.09</v>
      </c>
      <c r="Q4106">
        <v>0</v>
      </c>
      <c r="R4106" s="51">
        <f>Table71417[[#This Row],[Climate finance ($ million)]]/Table71417[[#This Row],[Total commitment ($ million)]]</f>
        <v>0.3</v>
      </c>
      <c r="S4106" s="41" t="s">
        <v>12752</v>
      </c>
      <c r="T4106" s="1" t="s">
        <v>8799</v>
      </c>
    </row>
    <row r="4107" spans="1:20" x14ac:dyDescent="0.25">
      <c r="A4107" t="s">
        <v>8747</v>
      </c>
      <c r="B4107" t="s">
        <v>66</v>
      </c>
      <c r="C4107" t="s">
        <v>4255</v>
      </c>
      <c r="D4107" t="s">
        <v>4254</v>
      </c>
      <c r="E4107" s="2">
        <v>44783</v>
      </c>
      <c r="F4107">
        <v>2022</v>
      </c>
      <c r="G4107" t="s">
        <v>8753</v>
      </c>
      <c r="H4107" t="s">
        <v>8754</v>
      </c>
      <c r="I4107" s="40" t="s">
        <v>12401</v>
      </c>
      <c r="J4107">
        <v>0.72</v>
      </c>
      <c r="K4107" t="s">
        <v>1345</v>
      </c>
      <c r="M4107" t="s">
        <v>24</v>
      </c>
      <c r="N4107">
        <v>0.14399999999999999</v>
      </c>
      <c r="O4107">
        <v>0.14399999999999999</v>
      </c>
      <c r="P4107">
        <v>0</v>
      </c>
      <c r="Q4107">
        <v>0</v>
      </c>
      <c r="R4107" s="51">
        <f>Table71417[[#This Row],[Climate finance ($ million)]]/Table71417[[#This Row],[Total commitment ($ million)]]</f>
        <v>0.19999999999999998</v>
      </c>
      <c r="S4107" s="41" t="s">
        <v>12753</v>
      </c>
      <c r="T4107" s="1" t="s">
        <v>8799</v>
      </c>
    </row>
    <row r="4108" spans="1:20" x14ac:dyDescent="0.25">
      <c r="A4108" t="s">
        <v>8747</v>
      </c>
      <c r="B4108" t="s">
        <v>66</v>
      </c>
      <c r="C4108" t="s">
        <v>3997</v>
      </c>
      <c r="D4108" t="s">
        <v>3996</v>
      </c>
      <c r="E4108" s="2">
        <v>44784</v>
      </c>
      <c r="F4108">
        <v>2022</v>
      </c>
      <c r="G4108" t="s">
        <v>7481</v>
      </c>
      <c r="H4108" t="s">
        <v>8754</v>
      </c>
      <c r="I4108" s="40" t="s">
        <v>141</v>
      </c>
      <c r="J4108">
        <v>0.5</v>
      </c>
      <c r="K4108" t="s">
        <v>1345</v>
      </c>
      <c r="L4108" t="s">
        <v>1347</v>
      </c>
      <c r="M4108" t="s">
        <v>72</v>
      </c>
      <c r="N4108">
        <v>0.25</v>
      </c>
      <c r="O4108">
        <v>0</v>
      </c>
      <c r="P4108">
        <v>0</v>
      </c>
      <c r="Q4108">
        <v>0.25</v>
      </c>
      <c r="R4108" s="51">
        <f>Table71417[[#This Row],[Climate finance ($ million)]]/Table71417[[#This Row],[Total commitment ($ million)]]</f>
        <v>0.5</v>
      </c>
      <c r="S4108" s="41" t="s">
        <v>12754</v>
      </c>
      <c r="T4108" s="1" t="s">
        <v>8799</v>
      </c>
    </row>
    <row r="4109" spans="1:20" x14ac:dyDescent="0.25">
      <c r="A4109" t="s">
        <v>8747</v>
      </c>
      <c r="B4109" t="s">
        <v>66</v>
      </c>
      <c r="C4109" t="s">
        <v>4131</v>
      </c>
      <c r="D4109" t="s">
        <v>4130</v>
      </c>
      <c r="E4109" s="2">
        <v>44784</v>
      </c>
      <c r="F4109">
        <v>2022</v>
      </c>
      <c r="G4109" t="s">
        <v>104</v>
      </c>
      <c r="H4109" t="s">
        <v>8754</v>
      </c>
      <c r="I4109" s="40" t="s">
        <v>12395</v>
      </c>
      <c r="J4109">
        <v>0.28000000000000003</v>
      </c>
      <c r="K4109" t="s">
        <v>1469</v>
      </c>
      <c r="M4109" t="s">
        <v>24</v>
      </c>
      <c r="N4109">
        <v>5.7500000000000002E-2</v>
      </c>
      <c r="O4109">
        <v>5.7500000000000002E-2</v>
      </c>
      <c r="P4109">
        <v>0</v>
      </c>
      <c r="Q4109">
        <v>0</v>
      </c>
      <c r="R4109" s="51">
        <f>Table71417[[#This Row],[Climate finance ($ million)]]/Table71417[[#This Row],[Total commitment ($ million)]]</f>
        <v>0.20535714285714285</v>
      </c>
      <c r="S4109" s="41" t="s">
        <v>12755</v>
      </c>
      <c r="T4109" s="1" t="s">
        <v>8799</v>
      </c>
    </row>
    <row r="4110" spans="1:20" x14ac:dyDescent="0.25">
      <c r="A4110" t="s">
        <v>8747</v>
      </c>
      <c r="B4110" t="s">
        <v>66</v>
      </c>
      <c r="C4110" t="s">
        <v>4009</v>
      </c>
      <c r="D4110" t="s">
        <v>4008</v>
      </c>
      <c r="E4110" s="2">
        <v>44788</v>
      </c>
      <c r="F4110">
        <v>2022</v>
      </c>
      <c r="G4110" t="s">
        <v>8250</v>
      </c>
      <c r="H4110" t="s">
        <v>8754</v>
      </c>
      <c r="I4110" s="40" t="s">
        <v>141</v>
      </c>
      <c r="J4110">
        <v>0.4</v>
      </c>
      <c r="K4110" t="s">
        <v>141</v>
      </c>
      <c r="L4110" t="s">
        <v>1347</v>
      </c>
      <c r="M4110" t="s">
        <v>72</v>
      </c>
      <c r="N4110">
        <v>0.4</v>
      </c>
      <c r="O4110">
        <v>0</v>
      </c>
      <c r="P4110">
        <v>0</v>
      </c>
      <c r="Q4110">
        <v>0.4</v>
      </c>
      <c r="R4110" s="51">
        <f>Table71417[[#This Row],[Climate finance ($ million)]]/Table71417[[#This Row],[Total commitment ($ million)]]</f>
        <v>1</v>
      </c>
      <c r="S4110" s="41" t="s">
        <v>12756</v>
      </c>
      <c r="T4110" s="1" t="s">
        <v>8799</v>
      </c>
    </row>
    <row r="4111" spans="1:20" x14ac:dyDescent="0.25">
      <c r="A4111" t="s">
        <v>8747</v>
      </c>
      <c r="B4111" t="s">
        <v>66</v>
      </c>
      <c r="C4111" t="s">
        <v>3764</v>
      </c>
      <c r="D4111" t="s">
        <v>3763</v>
      </c>
      <c r="E4111" s="2">
        <v>44791</v>
      </c>
      <c r="F4111">
        <v>2022</v>
      </c>
      <c r="G4111" t="s">
        <v>6521</v>
      </c>
      <c r="H4111" t="s">
        <v>8754</v>
      </c>
      <c r="I4111" s="40" t="s">
        <v>12397</v>
      </c>
      <c r="J4111">
        <v>0.4</v>
      </c>
      <c r="L4111" t="s">
        <v>1320</v>
      </c>
      <c r="M4111" t="s">
        <v>25</v>
      </c>
      <c r="N4111">
        <v>0.4</v>
      </c>
      <c r="O4111">
        <v>0</v>
      </c>
      <c r="P4111">
        <v>0.4</v>
      </c>
      <c r="Q4111">
        <v>0</v>
      </c>
      <c r="R4111" s="51">
        <f>Table71417[[#This Row],[Climate finance ($ million)]]/Table71417[[#This Row],[Total commitment ($ million)]]</f>
        <v>1</v>
      </c>
      <c r="S4111" s="41" t="s">
        <v>12757</v>
      </c>
      <c r="T4111" s="1" t="s">
        <v>8799</v>
      </c>
    </row>
    <row r="4112" spans="1:20" x14ac:dyDescent="0.25">
      <c r="A4112" t="s">
        <v>8747</v>
      </c>
      <c r="B4112" t="s">
        <v>66</v>
      </c>
      <c r="C4112" t="s">
        <v>4159</v>
      </c>
      <c r="D4112" t="s">
        <v>4158</v>
      </c>
      <c r="E4112" s="2">
        <v>44791</v>
      </c>
      <c r="F4112">
        <v>2022</v>
      </c>
      <c r="G4112" t="s">
        <v>104</v>
      </c>
      <c r="H4112" t="s">
        <v>8754</v>
      </c>
      <c r="I4112" s="40" t="s">
        <v>12401</v>
      </c>
      <c r="J4112">
        <v>0.5</v>
      </c>
      <c r="L4112" t="s">
        <v>1415</v>
      </c>
      <c r="M4112" t="s">
        <v>25</v>
      </c>
      <c r="N4112">
        <v>0.5</v>
      </c>
      <c r="O4112">
        <v>0</v>
      </c>
      <c r="P4112">
        <v>0.5</v>
      </c>
      <c r="Q4112">
        <v>0</v>
      </c>
      <c r="R4112" s="51">
        <f>Table71417[[#This Row],[Climate finance ($ million)]]/Table71417[[#This Row],[Total commitment ($ million)]]</f>
        <v>1</v>
      </c>
      <c r="S4112" s="41" t="s">
        <v>12758</v>
      </c>
      <c r="T4112" s="1" t="s">
        <v>8799</v>
      </c>
    </row>
    <row r="4113" spans="1:20" x14ac:dyDescent="0.25">
      <c r="A4113" t="s">
        <v>8747</v>
      </c>
      <c r="B4113" t="s">
        <v>66</v>
      </c>
      <c r="C4113" t="s">
        <v>3633</v>
      </c>
      <c r="D4113" t="s">
        <v>3632</v>
      </c>
      <c r="E4113" s="2">
        <v>44792</v>
      </c>
      <c r="F4113">
        <v>2022</v>
      </c>
      <c r="G4113" t="s">
        <v>6392</v>
      </c>
      <c r="H4113" t="s">
        <v>8754</v>
      </c>
      <c r="I4113" s="40" t="s">
        <v>12401</v>
      </c>
      <c r="J4113">
        <v>0.45</v>
      </c>
      <c r="K4113" t="s">
        <v>1345</v>
      </c>
      <c r="L4113" t="s">
        <v>1415</v>
      </c>
      <c r="M4113" t="s">
        <v>72</v>
      </c>
      <c r="N4113">
        <v>0.45</v>
      </c>
      <c r="O4113">
        <v>0</v>
      </c>
      <c r="P4113">
        <v>0</v>
      </c>
      <c r="Q4113">
        <v>0.45</v>
      </c>
      <c r="R4113" s="51">
        <f>Table71417[[#This Row],[Climate finance ($ million)]]/Table71417[[#This Row],[Total commitment ($ million)]]</f>
        <v>1</v>
      </c>
      <c r="S4113" s="41" t="s">
        <v>12759</v>
      </c>
      <c r="T4113" s="1" t="s">
        <v>8799</v>
      </c>
    </row>
    <row r="4114" spans="1:20" x14ac:dyDescent="0.25">
      <c r="A4114" t="s">
        <v>8747</v>
      </c>
      <c r="B4114" t="s">
        <v>66</v>
      </c>
      <c r="C4114" t="s">
        <v>4144</v>
      </c>
      <c r="D4114" t="s">
        <v>4143</v>
      </c>
      <c r="E4114" s="2">
        <v>44792</v>
      </c>
      <c r="F4114">
        <v>2022</v>
      </c>
      <c r="G4114" t="s">
        <v>104</v>
      </c>
      <c r="H4114" t="s">
        <v>8754</v>
      </c>
      <c r="I4114" s="40" t="s">
        <v>141</v>
      </c>
      <c r="J4114">
        <v>0.6</v>
      </c>
      <c r="K4114" t="s">
        <v>141</v>
      </c>
      <c r="M4114" t="s">
        <v>24</v>
      </c>
      <c r="N4114">
        <v>0.34799999999999998</v>
      </c>
      <c r="O4114">
        <v>0.34799999999999998</v>
      </c>
      <c r="P4114">
        <v>0</v>
      </c>
      <c r="Q4114">
        <v>0</v>
      </c>
      <c r="R4114" s="51">
        <f>Table71417[[#This Row],[Climate finance ($ million)]]/Table71417[[#This Row],[Total commitment ($ million)]]</f>
        <v>0.57999999999999996</v>
      </c>
      <c r="S4114" s="41" t="s">
        <v>12760</v>
      </c>
      <c r="T4114" s="1" t="s">
        <v>8799</v>
      </c>
    </row>
    <row r="4115" spans="1:20" x14ac:dyDescent="0.25">
      <c r="A4115" t="s">
        <v>8747</v>
      </c>
      <c r="B4115" t="s">
        <v>66</v>
      </c>
      <c r="C4115" t="s">
        <v>3890</v>
      </c>
      <c r="D4115" t="s">
        <v>3889</v>
      </c>
      <c r="E4115" s="2">
        <v>44796</v>
      </c>
      <c r="F4115">
        <v>2022</v>
      </c>
      <c r="G4115" t="s">
        <v>8750</v>
      </c>
      <c r="H4115" t="s">
        <v>8754</v>
      </c>
      <c r="I4115" s="40" t="s">
        <v>12397</v>
      </c>
      <c r="J4115">
        <v>0.35</v>
      </c>
      <c r="L4115" t="s">
        <v>1320</v>
      </c>
      <c r="M4115" t="s">
        <v>25</v>
      </c>
      <c r="N4115">
        <v>0.35</v>
      </c>
      <c r="O4115">
        <v>0</v>
      </c>
      <c r="P4115">
        <v>0.35</v>
      </c>
      <c r="Q4115">
        <v>0</v>
      </c>
      <c r="R4115" s="51">
        <f>Table71417[[#This Row],[Climate finance ($ million)]]/Table71417[[#This Row],[Total commitment ($ million)]]</f>
        <v>1</v>
      </c>
      <c r="S4115" s="41" t="s">
        <v>12761</v>
      </c>
      <c r="T4115" s="1" t="s">
        <v>8799</v>
      </c>
    </row>
    <row r="4116" spans="1:20" x14ac:dyDescent="0.25">
      <c r="A4116" t="s">
        <v>8747</v>
      </c>
      <c r="B4116" t="s">
        <v>66</v>
      </c>
      <c r="C4116" t="s">
        <v>3629</v>
      </c>
      <c r="D4116" t="s">
        <v>3628</v>
      </c>
      <c r="E4116" s="2">
        <v>44798</v>
      </c>
      <c r="F4116">
        <v>2022</v>
      </c>
      <c r="G4116" t="s">
        <v>6392</v>
      </c>
      <c r="H4116" t="s">
        <v>8754</v>
      </c>
      <c r="I4116" s="40" t="s">
        <v>361</v>
      </c>
      <c r="J4116">
        <v>0.15</v>
      </c>
      <c r="K4116" t="s">
        <v>1327</v>
      </c>
      <c r="M4116" t="s">
        <v>24</v>
      </c>
      <c r="N4116">
        <v>6.9000000000000006E-2</v>
      </c>
      <c r="O4116">
        <v>6.9000000000000006E-2</v>
      </c>
      <c r="P4116">
        <v>0</v>
      </c>
      <c r="Q4116">
        <v>0</v>
      </c>
      <c r="R4116" s="51">
        <f>Table71417[[#This Row],[Climate finance ($ million)]]/Table71417[[#This Row],[Total commitment ($ million)]]</f>
        <v>0.46000000000000008</v>
      </c>
      <c r="S4116" s="41" t="s">
        <v>12762</v>
      </c>
      <c r="T4116" s="1" t="s">
        <v>8799</v>
      </c>
    </row>
    <row r="4117" spans="1:20" x14ac:dyDescent="0.25">
      <c r="A4117" t="s">
        <v>8747</v>
      </c>
      <c r="B4117" t="s">
        <v>66</v>
      </c>
      <c r="C4117" t="s">
        <v>4146</v>
      </c>
      <c r="D4117" t="s">
        <v>4145</v>
      </c>
      <c r="E4117" s="2">
        <v>44798</v>
      </c>
      <c r="F4117">
        <v>2022</v>
      </c>
      <c r="G4117" t="s">
        <v>104</v>
      </c>
      <c r="H4117" t="s">
        <v>8754</v>
      </c>
      <c r="I4117" s="40" t="s">
        <v>12402</v>
      </c>
      <c r="J4117">
        <v>0.52500000000000002</v>
      </c>
      <c r="K4117" t="s">
        <v>1352</v>
      </c>
      <c r="M4117" t="s">
        <v>24</v>
      </c>
      <c r="N4117">
        <v>6.7500000000000004E-2</v>
      </c>
      <c r="O4117">
        <v>6.7500000000000004E-2</v>
      </c>
      <c r="P4117">
        <v>0</v>
      </c>
      <c r="Q4117">
        <v>0</v>
      </c>
      <c r="R4117" s="51">
        <f>Table71417[[#This Row],[Climate finance ($ million)]]/Table71417[[#This Row],[Total commitment ($ million)]]</f>
        <v>0.12857142857142859</v>
      </c>
      <c r="S4117" s="41" t="s">
        <v>12763</v>
      </c>
      <c r="T4117" s="1" t="s">
        <v>8799</v>
      </c>
    </row>
    <row r="4118" spans="1:20" x14ac:dyDescent="0.25">
      <c r="A4118" t="s">
        <v>8747</v>
      </c>
      <c r="B4118" t="s">
        <v>66</v>
      </c>
      <c r="C4118" t="s">
        <v>4178</v>
      </c>
      <c r="D4118" t="s">
        <v>4177</v>
      </c>
      <c r="E4118" s="2">
        <v>44798</v>
      </c>
      <c r="F4118">
        <v>2022</v>
      </c>
      <c r="G4118" t="s">
        <v>104</v>
      </c>
      <c r="H4118" t="s">
        <v>8754</v>
      </c>
      <c r="I4118" s="40" t="s">
        <v>12401</v>
      </c>
      <c r="J4118">
        <v>0.22</v>
      </c>
      <c r="K4118" t="s">
        <v>1345</v>
      </c>
      <c r="L4118" t="s">
        <v>1365</v>
      </c>
      <c r="M4118" t="s">
        <v>72</v>
      </c>
      <c r="N4118">
        <v>0.22</v>
      </c>
      <c r="O4118">
        <v>0</v>
      </c>
      <c r="P4118">
        <v>0</v>
      </c>
      <c r="Q4118">
        <v>0.22</v>
      </c>
      <c r="R4118" s="51">
        <f>Table71417[[#This Row],[Climate finance ($ million)]]/Table71417[[#This Row],[Total commitment ($ million)]]</f>
        <v>1</v>
      </c>
      <c r="S4118" s="41" t="s">
        <v>12764</v>
      </c>
      <c r="T4118" s="1" t="s">
        <v>8799</v>
      </c>
    </row>
    <row r="4119" spans="1:20" x14ac:dyDescent="0.25">
      <c r="A4119" t="s">
        <v>8747</v>
      </c>
      <c r="B4119" t="s">
        <v>66</v>
      </c>
      <c r="C4119" t="s">
        <v>4258</v>
      </c>
      <c r="D4119" t="s">
        <v>4257</v>
      </c>
      <c r="E4119" s="2">
        <v>44798</v>
      </c>
      <c r="F4119">
        <v>2022</v>
      </c>
      <c r="G4119" t="s">
        <v>8753</v>
      </c>
      <c r="H4119" t="s">
        <v>8754</v>
      </c>
      <c r="I4119" s="40" t="s">
        <v>12397</v>
      </c>
      <c r="J4119">
        <v>0.25</v>
      </c>
      <c r="L4119" t="s">
        <v>1347</v>
      </c>
      <c r="M4119" t="s">
        <v>25</v>
      </c>
      <c r="N4119">
        <v>6.25E-2</v>
      </c>
      <c r="O4119">
        <v>0</v>
      </c>
      <c r="P4119">
        <v>6.25E-2</v>
      </c>
      <c r="Q4119">
        <v>0</v>
      </c>
      <c r="R4119" s="51">
        <f>Table71417[[#This Row],[Climate finance ($ million)]]/Table71417[[#This Row],[Total commitment ($ million)]]</f>
        <v>0.25</v>
      </c>
      <c r="S4119" s="41" t="s">
        <v>12765</v>
      </c>
      <c r="T4119" s="1" t="s">
        <v>8799</v>
      </c>
    </row>
    <row r="4120" spans="1:20" x14ac:dyDescent="0.25">
      <c r="A4120" t="s">
        <v>8747</v>
      </c>
      <c r="B4120" t="s">
        <v>66</v>
      </c>
      <c r="C4120" t="s">
        <v>4114</v>
      </c>
      <c r="D4120" t="s">
        <v>4113</v>
      </c>
      <c r="E4120" s="2">
        <v>44799</v>
      </c>
      <c r="F4120">
        <v>2022</v>
      </c>
      <c r="G4120" t="s">
        <v>104</v>
      </c>
      <c r="H4120" t="s">
        <v>8754</v>
      </c>
      <c r="I4120" s="40" t="s">
        <v>12401</v>
      </c>
      <c r="J4120">
        <v>1.1359999999999999</v>
      </c>
      <c r="K4120" t="s">
        <v>1345</v>
      </c>
      <c r="M4120" t="s">
        <v>24</v>
      </c>
      <c r="N4120">
        <v>0.996</v>
      </c>
      <c r="O4120">
        <v>0.996</v>
      </c>
      <c r="P4120">
        <v>0</v>
      </c>
      <c r="Q4120">
        <v>0</v>
      </c>
      <c r="R4120" s="51">
        <f>Table71417[[#This Row],[Climate finance ($ million)]]/Table71417[[#This Row],[Total commitment ($ million)]]</f>
        <v>0.87676056338028174</v>
      </c>
      <c r="S4120" s="41" t="s">
        <v>12766</v>
      </c>
      <c r="T4120" s="1" t="s">
        <v>8799</v>
      </c>
    </row>
    <row r="4121" spans="1:20" x14ac:dyDescent="0.25">
      <c r="A4121" t="s">
        <v>8747</v>
      </c>
      <c r="B4121" t="s">
        <v>66</v>
      </c>
      <c r="C4121" t="s">
        <v>4139</v>
      </c>
      <c r="D4121" t="s">
        <v>4138</v>
      </c>
      <c r="E4121" s="2">
        <v>44802</v>
      </c>
      <c r="F4121">
        <v>2022</v>
      </c>
      <c r="G4121" t="s">
        <v>104</v>
      </c>
      <c r="H4121" t="s">
        <v>8754</v>
      </c>
      <c r="I4121" s="40" t="s">
        <v>12394</v>
      </c>
      <c r="J4121">
        <v>0.9</v>
      </c>
      <c r="K4121" t="s">
        <v>1327</v>
      </c>
      <c r="M4121" t="s">
        <v>24</v>
      </c>
      <c r="N4121">
        <v>0.81</v>
      </c>
      <c r="O4121">
        <v>0.81</v>
      </c>
      <c r="P4121">
        <v>0</v>
      </c>
      <c r="Q4121">
        <v>0</v>
      </c>
      <c r="R4121" s="51">
        <f>Table71417[[#This Row],[Climate finance ($ million)]]/Table71417[[#This Row],[Total commitment ($ million)]]</f>
        <v>0.9</v>
      </c>
      <c r="S4121" s="41" t="s">
        <v>12767</v>
      </c>
      <c r="T4121" s="1" t="s">
        <v>8799</v>
      </c>
    </row>
    <row r="4122" spans="1:20" x14ac:dyDescent="0.25">
      <c r="A4122" t="s">
        <v>8747</v>
      </c>
      <c r="B4122" t="s">
        <v>66</v>
      </c>
      <c r="C4122" t="s">
        <v>3610</v>
      </c>
      <c r="D4122" t="s">
        <v>3609</v>
      </c>
      <c r="E4122" s="2">
        <v>44804</v>
      </c>
      <c r="F4122">
        <v>2022</v>
      </c>
      <c r="G4122" t="s">
        <v>6392</v>
      </c>
      <c r="H4122" t="s">
        <v>8754</v>
      </c>
      <c r="I4122" s="40" t="s">
        <v>12397</v>
      </c>
      <c r="J4122">
        <v>0.6</v>
      </c>
      <c r="L4122" t="s">
        <v>1365</v>
      </c>
      <c r="M4122" t="s">
        <v>25</v>
      </c>
      <c r="N4122">
        <v>0.6</v>
      </c>
      <c r="O4122">
        <v>0</v>
      </c>
      <c r="P4122">
        <v>0.6</v>
      </c>
      <c r="Q4122">
        <v>0</v>
      </c>
      <c r="R4122" s="51">
        <f>Table71417[[#This Row],[Climate finance ($ million)]]/Table71417[[#This Row],[Total commitment ($ million)]]</f>
        <v>1</v>
      </c>
      <c r="S4122" s="41" t="s">
        <v>12768</v>
      </c>
      <c r="T4122" s="1" t="s">
        <v>8799</v>
      </c>
    </row>
    <row r="4123" spans="1:20" x14ac:dyDescent="0.25">
      <c r="A4123" t="s">
        <v>8747</v>
      </c>
      <c r="B4123" t="s">
        <v>66</v>
      </c>
      <c r="C4123" t="s">
        <v>3613</v>
      </c>
      <c r="D4123" t="s">
        <v>3612</v>
      </c>
      <c r="E4123" s="2">
        <v>44804</v>
      </c>
      <c r="F4123">
        <v>2022</v>
      </c>
      <c r="G4123" t="s">
        <v>6392</v>
      </c>
      <c r="H4123" t="s">
        <v>8754</v>
      </c>
      <c r="I4123" s="40" t="s">
        <v>12395</v>
      </c>
      <c r="J4123">
        <v>0.5</v>
      </c>
      <c r="K4123" t="s">
        <v>1469</v>
      </c>
      <c r="L4123" t="s">
        <v>1346</v>
      </c>
      <c r="M4123" t="s">
        <v>72</v>
      </c>
      <c r="N4123">
        <v>0.12</v>
      </c>
      <c r="O4123">
        <v>0</v>
      </c>
      <c r="P4123">
        <v>0</v>
      </c>
      <c r="Q4123">
        <v>0.12</v>
      </c>
      <c r="R4123" s="51">
        <f>Table71417[[#This Row],[Climate finance ($ million)]]/Table71417[[#This Row],[Total commitment ($ million)]]</f>
        <v>0.24</v>
      </c>
      <c r="S4123" s="41" t="s">
        <v>12769</v>
      </c>
      <c r="T4123" s="1" t="s">
        <v>8799</v>
      </c>
    </row>
    <row r="4124" spans="1:20" x14ac:dyDescent="0.25">
      <c r="A4124" t="s">
        <v>8747</v>
      </c>
      <c r="B4124" t="s">
        <v>66</v>
      </c>
      <c r="C4124" t="s">
        <v>3720</v>
      </c>
      <c r="D4124" t="s">
        <v>3719</v>
      </c>
      <c r="E4124" s="2">
        <v>44804</v>
      </c>
      <c r="F4124">
        <v>2022</v>
      </c>
      <c r="G4124" t="s">
        <v>6521</v>
      </c>
      <c r="H4124" t="s">
        <v>93</v>
      </c>
      <c r="I4124" s="40" t="s">
        <v>12396</v>
      </c>
      <c r="J4124">
        <v>25</v>
      </c>
      <c r="K4124" t="s">
        <v>1352</v>
      </c>
      <c r="M4124" t="s">
        <v>24</v>
      </c>
      <c r="N4124">
        <v>1.3080000000000001</v>
      </c>
      <c r="O4124">
        <v>1.3080000000000001</v>
      </c>
      <c r="P4124">
        <v>0</v>
      </c>
      <c r="Q4124">
        <v>0</v>
      </c>
      <c r="R4124" s="51">
        <f>Table71417[[#This Row],[Climate finance ($ million)]]/Table71417[[#This Row],[Total commitment ($ million)]]</f>
        <v>5.2320000000000005E-2</v>
      </c>
      <c r="S4124" s="41" t="s">
        <v>12770</v>
      </c>
      <c r="T4124" s="1" t="s">
        <v>8799</v>
      </c>
    </row>
    <row r="4125" spans="1:20" x14ac:dyDescent="0.25">
      <c r="A4125" t="s">
        <v>8747</v>
      </c>
      <c r="B4125" t="s">
        <v>66</v>
      </c>
      <c r="C4125" t="s">
        <v>3658</v>
      </c>
      <c r="D4125" t="s">
        <v>3657</v>
      </c>
      <c r="E4125" s="2">
        <v>44805</v>
      </c>
      <c r="F4125">
        <v>2022</v>
      </c>
      <c r="G4125" t="s">
        <v>8748</v>
      </c>
      <c r="H4125" t="s">
        <v>8757</v>
      </c>
      <c r="I4125" s="40" t="s">
        <v>361</v>
      </c>
      <c r="J4125">
        <v>5.6258999999999997</v>
      </c>
      <c r="L4125" t="s">
        <v>1415</v>
      </c>
      <c r="M4125" t="s">
        <v>25</v>
      </c>
      <c r="N4125">
        <v>2.5018377300000001</v>
      </c>
      <c r="O4125">
        <v>0</v>
      </c>
      <c r="P4125">
        <v>2.5018377300000001</v>
      </c>
      <c r="Q4125">
        <v>0</v>
      </c>
      <c r="R4125" s="51">
        <f>Table71417[[#This Row],[Climate finance ($ million)]]/Table71417[[#This Row],[Total commitment ($ million)]]</f>
        <v>0.44470000000000004</v>
      </c>
      <c r="S4125" s="41" t="s">
        <v>12771</v>
      </c>
      <c r="T4125" s="1" t="s">
        <v>8799</v>
      </c>
    </row>
    <row r="4126" spans="1:20" x14ac:dyDescent="0.25">
      <c r="A4126" t="s">
        <v>8747</v>
      </c>
      <c r="B4126" t="s">
        <v>66</v>
      </c>
      <c r="C4126" t="s">
        <v>3686</v>
      </c>
      <c r="D4126" t="s">
        <v>3685</v>
      </c>
      <c r="E4126" s="2">
        <v>44806</v>
      </c>
      <c r="F4126">
        <v>2022</v>
      </c>
      <c r="G4126" t="s">
        <v>7137</v>
      </c>
      <c r="H4126" t="s">
        <v>8754</v>
      </c>
      <c r="I4126" s="40" t="s">
        <v>12397</v>
      </c>
      <c r="J4126">
        <v>0.5</v>
      </c>
      <c r="K4126" t="s">
        <v>1336</v>
      </c>
      <c r="L4126" t="s">
        <v>1365</v>
      </c>
      <c r="M4126" t="s">
        <v>72</v>
      </c>
      <c r="N4126">
        <v>0.5</v>
      </c>
      <c r="O4126">
        <v>0</v>
      </c>
      <c r="P4126">
        <v>0</v>
      </c>
      <c r="Q4126">
        <v>0.5</v>
      </c>
      <c r="R4126" s="51">
        <f>Table71417[[#This Row],[Climate finance ($ million)]]/Table71417[[#This Row],[Total commitment ($ million)]]</f>
        <v>1</v>
      </c>
      <c r="S4126" s="41" t="s">
        <v>12772</v>
      </c>
      <c r="T4126" s="1" t="s">
        <v>8799</v>
      </c>
    </row>
    <row r="4127" spans="1:20" x14ac:dyDescent="0.25">
      <c r="A4127" t="s">
        <v>8747</v>
      </c>
      <c r="B4127" t="s">
        <v>66</v>
      </c>
      <c r="C4127" t="s">
        <v>3735</v>
      </c>
      <c r="D4127" t="s">
        <v>3734</v>
      </c>
      <c r="E4127" s="2">
        <v>44811</v>
      </c>
      <c r="F4127">
        <v>2022</v>
      </c>
      <c r="G4127" t="s">
        <v>6521</v>
      </c>
      <c r="H4127" t="s">
        <v>93</v>
      </c>
      <c r="I4127" s="40" t="s">
        <v>12396</v>
      </c>
      <c r="J4127">
        <v>205.29668000000001</v>
      </c>
      <c r="K4127" t="s">
        <v>141</v>
      </c>
      <c r="M4127" t="s">
        <v>24</v>
      </c>
      <c r="N4127">
        <v>24.093618364799998</v>
      </c>
      <c r="O4127">
        <v>24.093618364799998</v>
      </c>
      <c r="P4127">
        <v>0</v>
      </c>
      <c r="Q4127">
        <v>0</v>
      </c>
      <c r="R4127" s="51">
        <f>Table71417[[#This Row],[Climate finance ($ million)]]/Table71417[[#This Row],[Total commitment ($ million)]]</f>
        <v>0.11735999999999998</v>
      </c>
      <c r="S4127" s="41" t="s">
        <v>12773</v>
      </c>
      <c r="T4127" s="1" t="s">
        <v>8799</v>
      </c>
    </row>
    <row r="4128" spans="1:20" x14ac:dyDescent="0.25">
      <c r="A4128" t="s">
        <v>8747</v>
      </c>
      <c r="B4128" t="s">
        <v>66</v>
      </c>
      <c r="C4128" t="s">
        <v>3868</v>
      </c>
      <c r="D4128" t="s">
        <v>3867</v>
      </c>
      <c r="E4128" s="2">
        <v>44811</v>
      </c>
      <c r="F4128">
        <v>2022</v>
      </c>
      <c r="G4128" t="s">
        <v>8750</v>
      </c>
      <c r="H4128" t="s">
        <v>93</v>
      </c>
      <c r="I4128" s="40" t="s">
        <v>84</v>
      </c>
      <c r="J4128">
        <v>400</v>
      </c>
      <c r="K4128" t="s">
        <v>84</v>
      </c>
      <c r="M4128" t="s">
        <v>24</v>
      </c>
      <c r="N4128">
        <v>136.58000000000001</v>
      </c>
      <c r="O4128">
        <v>136.58000000000001</v>
      </c>
      <c r="P4128">
        <v>0</v>
      </c>
      <c r="Q4128">
        <v>0</v>
      </c>
      <c r="R4128" s="51">
        <f>Table71417[[#This Row],[Climate finance ($ million)]]/Table71417[[#This Row],[Total commitment ($ million)]]</f>
        <v>0.34145000000000003</v>
      </c>
      <c r="S4128" s="41" t="s">
        <v>12774</v>
      </c>
      <c r="T4128" s="1" t="s">
        <v>8799</v>
      </c>
    </row>
    <row r="4129" spans="1:20" x14ac:dyDescent="0.25">
      <c r="A4129" t="s">
        <v>8747</v>
      </c>
      <c r="B4129" t="s">
        <v>66</v>
      </c>
      <c r="C4129" t="s">
        <v>3819</v>
      </c>
      <c r="D4129" t="s">
        <v>3818</v>
      </c>
      <c r="E4129" s="2">
        <v>44812</v>
      </c>
      <c r="F4129">
        <v>2022</v>
      </c>
      <c r="G4129" t="s">
        <v>6914</v>
      </c>
      <c r="H4129" t="s">
        <v>8757</v>
      </c>
      <c r="I4129" s="40" t="s">
        <v>12398</v>
      </c>
      <c r="J4129">
        <v>1.6277299999999999</v>
      </c>
      <c r="K4129" t="s">
        <v>1345</v>
      </c>
      <c r="M4129" t="s">
        <v>24</v>
      </c>
      <c r="N4129">
        <v>1.125</v>
      </c>
      <c r="O4129">
        <v>1.125</v>
      </c>
      <c r="P4129">
        <v>0</v>
      </c>
      <c r="Q4129">
        <v>0</v>
      </c>
      <c r="R4129" s="51">
        <f>Table71417[[#This Row],[Climate finance ($ million)]]/Table71417[[#This Row],[Total commitment ($ million)]]</f>
        <v>0.69114656607668357</v>
      </c>
      <c r="S4129" s="41" t="s">
        <v>12775</v>
      </c>
      <c r="T4129" s="1" t="s">
        <v>8799</v>
      </c>
    </row>
    <row r="4130" spans="1:20" x14ac:dyDescent="0.25">
      <c r="A4130" t="s">
        <v>8747</v>
      </c>
      <c r="B4130" t="s">
        <v>66</v>
      </c>
      <c r="C4130" t="s">
        <v>3956</v>
      </c>
      <c r="D4130" t="s">
        <v>3955</v>
      </c>
      <c r="E4130" s="2">
        <v>44812</v>
      </c>
      <c r="F4130">
        <v>2022</v>
      </c>
      <c r="G4130" t="s">
        <v>6451</v>
      </c>
      <c r="H4130" t="s">
        <v>8754</v>
      </c>
      <c r="I4130" s="40" t="s">
        <v>12401</v>
      </c>
      <c r="J4130">
        <v>0.35</v>
      </c>
      <c r="K4130" t="s">
        <v>1345</v>
      </c>
      <c r="M4130" t="s">
        <v>24</v>
      </c>
      <c r="N4130">
        <v>0.35</v>
      </c>
      <c r="O4130">
        <v>0.35</v>
      </c>
      <c r="P4130">
        <v>0</v>
      </c>
      <c r="Q4130">
        <v>0</v>
      </c>
      <c r="R4130" s="51">
        <f>Table71417[[#This Row],[Climate finance ($ million)]]/Table71417[[#This Row],[Total commitment ($ million)]]</f>
        <v>1</v>
      </c>
      <c r="S4130" s="41" t="s">
        <v>12776</v>
      </c>
      <c r="T4130" s="1" t="s">
        <v>8799</v>
      </c>
    </row>
    <row r="4131" spans="1:20" x14ac:dyDescent="0.25">
      <c r="A4131" t="s">
        <v>8747</v>
      </c>
      <c r="B4131" t="s">
        <v>66</v>
      </c>
      <c r="C4131" t="s">
        <v>4051</v>
      </c>
      <c r="D4131" t="s">
        <v>4050</v>
      </c>
      <c r="E4131" s="2">
        <v>44813</v>
      </c>
      <c r="F4131">
        <v>2022</v>
      </c>
      <c r="G4131" t="s">
        <v>6715</v>
      </c>
      <c r="H4131" t="s">
        <v>8754</v>
      </c>
      <c r="I4131" s="40" t="s">
        <v>12395</v>
      </c>
      <c r="J4131">
        <v>0.5</v>
      </c>
      <c r="K4131" t="s">
        <v>1386</v>
      </c>
      <c r="M4131" t="s">
        <v>24</v>
      </c>
      <c r="N4131">
        <v>0.5</v>
      </c>
      <c r="O4131">
        <v>0.5</v>
      </c>
      <c r="P4131">
        <v>0</v>
      </c>
      <c r="Q4131">
        <v>0</v>
      </c>
      <c r="R4131" s="51">
        <f>Table71417[[#This Row],[Climate finance ($ million)]]/Table71417[[#This Row],[Total commitment ($ million)]]</f>
        <v>1</v>
      </c>
      <c r="S4131" s="41" t="s">
        <v>12777</v>
      </c>
      <c r="T4131" s="1" t="s">
        <v>8799</v>
      </c>
    </row>
    <row r="4132" spans="1:20" x14ac:dyDescent="0.25">
      <c r="A4132" t="s">
        <v>8747</v>
      </c>
      <c r="B4132" t="s">
        <v>66</v>
      </c>
      <c r="C4132" t="s">
        <v>4262</v>
      </c>
      <c r="D4132" t="s">
        <v>4261</v>
      </c>
      <c r="E4132" s="2">
        <v>44816</v>
      </c>
      <c r="F4132">
        <v>2022</v>
      </c>
      <c r="G4132" t="s">
        <v>8753</v>
      </c>
      <c r="H4132" t="s">
        <v>8754</v>
      </c>
      <c r="I4132" s="40" t="s">
        <v>132</v>
      </c>
      <c r="J4132">
        <v>0.5</v>
      </c>
      <c r="K4132" t="s">
        <v>1345</v>
      </c>
      <c r="L4132" t="s">
        <v>1365</v>
      </c>
      <c r="M4132" t="s">
        <v>72</v>
      </c>
      <c r="N4132">
        <v>0.25</v>
      </c>
      <c r="O4132">
        <v>0</v>
      </c>
      <c r="P4132">
        <v>0</v>
      </c>
      <c r="Q4132">
        <v>0.25</v>
      </c>
      <c r="R4132" s="51">
        <f>Table71417[[#This Row],[Climate finance ($ million)]]/Table71417[[#This Row],[Total commitment ($ million)]]</f>
        <v>0.5</v>
      </c>
      <c r="S4132" s="41" t="s">
        <v>12778</v>
      </c>
      <c r="T4132" s="1" t="s">
        <v>8799</v>
      </c>
    </row>
    <row r="4133" spans="1:20" x14ac:dyDescent="0.25">
      <c r="A4133" t="s">
        <v>8747</v>
      </c>
      <c r="B4133" t="s">
        <v>66</v>
      </c>
      <c r="C4133" t="s">
        <v>3580</v>
      </c>
      <c r="D4133" t="s">
        <v>3579</v>
      </c>
      <c r="E4133" s="2">
        <v>44818</v>
      </c>
      <c r="F4133">
        <v>2022</v>
      </c>
      <c r="G4133" t="s">
        <v>6392</v>
      </c>
      <c r="H4133" t="s">
        <v>93</v>
      </c>
      <c r="I4133" s="40" t="s">
        <v>12395</v>
      </c>
      <c r="J4133">
        <v>250</v>
      </c>
      <c r="L4133" t="s">
        <v>1346</v>
      </c>
      <c r="M4133" t="s">
        <v>25</v>
      </c>
      <c r="N4133">
        <v>210</v>
      </c>
      <c r="O4133">
        <v>0</v>
      </c>
      <c r="P4133">
        <v>210</v>
      </c>
      <c r="Q4133">
        <v>0</v>
      </c>
      <c r="R4133" s="51">
        <f>Table71417[[#This Row],[Climate finance ($ million)]]/Table71417[[#This Row],[Total commitment ($ million)]]</f>
        <v>0.84</v>
      </c>
      <c r="S4133" s="41" t="s">
        <v>12779</v>
      </c>
      <c r="T4133" s="1" t="s">
        <v>8799</v>
      </c>
    </row>
    <row r="4134" spans="1:20" x14ac:dyDescent="0.25">
      <c r="A4134" t="s">
        <v>8747</v>
      </c>
      <c r="B4134" t="s">
        <v>66</v>
      </c>
      <c r="C4134" t="s">
        <v>3664</v>
      </c>
      <c r="D4134" t="s">
        <v>3663</v>
      </c>
      <c r="E4134" s="2">
        <v>44818</v>
      </c>
      <c r="F4134">
        <v>2022</v>
      </c>
      <c r="G4134" t="s">
        <v>8748</v>
      </c>
      <c r="H4134" t="s">
        <v>8754</v>
      </c>
      <c r="I4134" s="40" t="s">
        <v>12401</v>
      </c>
      <c r="J4134">
        <v>0.25</v>
      </c>
      <c r="L4134" t="s">
        <v>1415</v>
      </c>
      <c r="M4134" t="s">
        <v>25</v>
      </c>
      <c r="N4134">
        <v>0.25</v>
      </c>
      <c r="O4134">
        <v>0</v>
      </c>
      <c r="P4134">
        <v>0.25</v>
      </c>
      <c r="Q4134">
        <v>0</v>
      </c>
      <c r="R4134" s="51">
        <f>Table71417[[#This Row],[Climate finance ($ million)]]/Table71417[[#This Row],[Total commitment ($ million)]]</f>
        <v>1</v>
      </c>
      <c r="S4134" s="41" t="s">
        <v>12780</v>
      </c>
      <c r="T4134" s="1" t="s">
        <v>8799</v>
      </c>
    </row>
    <row r="4135" spans="1:20" x14ac:dyDescent="0.25">
      <c r="A4135" t="s">
        <v>8747</v>
      </c>
      <c r="B4135" t="s">
        <v>66</v>
      </c>
      <c r="C4135" t="s">
        <v>3671</v>
      </c>
      <c r="D4135" t="s">
        <v>3670</v>
      </c>
      <c r="E4135" s="2">
        <v>44818</v>
      </c>
      <c r="F4135">
        <v>2022</v>
      </c>
      <c r="G4135" t="s">
        <v>7137</v>
      </c>
      <c r="H4135" t="s">
        <v>8756</v>
      </c>
      <c r="I4135" s="40" t="s">
        <v>12398</v>
      </c>
      <c r="J4135">
        <v>0.8</v>
      </c>
      <c r="K4135" t="s">
        <v>1321</v>
      </c>
      <c r="L4135" t="s">
        <v>1320</v>
      </c>
      <c r="M4135" t="s">
        <v>72</v>
      </c>
      <c r="N4135">
        <v>0.63039999999999985</v>
      </c>
      <c r="O4135">
        <v>0</v>
      </c>
      <c r="P4135">
        <v>0</v>
      </c>
      <c r="Q4135">
        <v>0.63039999999999985</v>
      </c>
      <c r="R4135" s="51">
        <f>Table71417[[#This Row],[Climate finance ($ million)]]/Table71417[[#This Row],[Total commitment ($ million)]]</f>
        <v>0.78799999999999981</v>
      </c>
      <c r="S4135" s="41" t="s">
        <v>12781</v>
      </c>
      <c r="T4135" s="1" t="s">
        <v>8799</v>
      </c>
    </row>
    <row r="4136" spans="1:20" x14ac:dyDescent="0.25">
      <c r="A4136" t="s">
        <v>8747</v>
      </c>
      <c r="B4136" t="s">
        <v>66</v>
      </c>
      <c r="C4136" t="s">
        <v>3671</v>
      </c>
      <c r="D4136" t="s">
        <v>3674</v>
      </c>
      <c r="E4136" s="2">
        <v>44818</v>
      </c>
      <c r="F4136">
        <v>2022</v>
      </c>
      <c r="G4136" t="s">
        <v>7137</v>
      </c>
      <c r="H4136" t="s">
        <v>93</v>
      </c>
      <c r="I4136" s="40" t="s">
        <v>12398</v>
      </c>
      <c r="J4136">
        <v>15</v>
      </c>
      <c r="K4136" t="s">
        <v>1321</v>
      </c>
      <c r="L4136" t="s">
        <v>1320</v>
      </c>
      <c r="M4136" t="s">
        <v>72</v>
      </c>
      <c r="N4136">
        <v>11.819999999999999</v>
      </c>
      <c r="O4136">
        <v>0</v>
      </c>
      <c r="P4136">
        <v>0</v>
      </c>
      <c r="Q4136">
        <v>11.819999999999999</v>
      </c>
      <c r="R4136" s="51">
        <f>Table71417[[#This Row],[Climate finance ($ million)]]/Table71417[[#This Row],[Total commitment ($ million)]]</f>
        <v>0.78799999999999992</v>
      </c>
      <c r="S4136" s="41" t="s">
        <v>12782</v>
      </c>
      <c r="T4136" s="1" t="s">
        <v>8799</v>
      </c>
    </row>
    <row r="4137" spans="1:20" x14ac:dyDescent="0.25">
      <c r="A4137" t="s">
        <v>8747</v>
      </c>
      <c r="B4137" t="s">
        <v>66</v>
      </c>
      <c r="C4137" t="s">
        <v>3935</v>
      </c>
      <c r="D4137" t="s">
        <v>3934</v>
      </c>
      <c r="E4137" s="2">
        <v>44818</v>
      </c>
      <c r="F4137">
        <v>2022</v>
      </c>
      <c r="G4137" t="s">
        <v>6754</v>
      </c>
      <c r="H4137" t="s">
        <v>93</v>
      </c>
      <c r="I4137" s="40" t="s">
        <v>12395</v>
      </c>
      <c r="J4137">
        <v>100</v>
      </c>
      <c r="K4137" t="s">
        <v>141</v>
      </c>
      <c r="M4137" t="s">
        <v>24</v>
      </c>
      <c r="N4137">
        <v>38.07</v>
      </c>
      <c r="O4137">
        <v>38.07</v>
      </c>
      <c r="P4137">
        <v>0</v>
      </c>
      <c r="Q4137">
        <v>0</v>
      </c>
      <c r="R4137" s="51">
        <f>Table71417[[#This Row],[Climate finance ($ million)]]/Table71417[[#This Row],[Total commitment ($ million)]]</f>
        <v>0.38069999999999998</v>
      </c>
      <c r="S4137" s="41" t="s">
        <v>12783</v>
      </c>
      <c r="T4137" s="1" t="s">
        <v>8799</v>
      </c>
    </row>
    <row r="4138" spans="1:20" x14ac:dyDescent="0.25">
      <c r="A4138" t="s">
        <v>8747</v>
      </c>
      <c r="B4138" t="s">
        <v>66</v>
      </c>
      <c r="C4138" t="s">
        <v>3935</v>
      </c>
      <c r="D4138" t="s">
        <v>3934</v>
      </c>
      <c r="E4138" s="2">
        <v>44818</v>
      </c>
      <c r="F4138">
        <v>2022</v>
      </c>
      <c r="G4138" t="s">
        <v>6754</v>
      </c>
      <c r="H4138" t="s">
        <v>93</v>
      </c>
      <c r="I4138" s="40" t="s">
        <v>12395</v>
      </c>
      <c r="J4138">
        <v>100</v>
      </c>
      <c r="K4138" t="s">
        <v>1469</v>
      </c>
      <c r="M4138" t="s">
        <v>24</v>
      </c>
      <c r="N4138">
        <v>16.190000000000001</v>
      </c>
      <c r="O4138">
        <v>16.190000000000001</v>
      </c>
      <c r="P4138">
        <v>0</v>
      </c>
      <c r="Q4138">
        <v>0</v>
      </c>
      <c r="R4138" s="51">
        <f>Table71417[[#This Row],[Climate finance ($ million)]]/Table71417[[#This Row],[Total commitment ($ million)]]</f>
        <v>0.16190000000000002</v>
      </c>
      <c r="S4138" s="41" t="s">
        <v>12783</v>
      </c>
      <c r="T4138" s="1" t="s">
        <v>8799</v>
      </c>
    </row>
    <row r="4139" spans="1:20" x14ac:dyDescent="0.25">
      <c r="A4139" t="s">
        <v>8747</v>
      </c>
      <c r="B4139" t="s">
        <v>66</v>
      </c>
      <c r="C4139" t="s">
        <v>3619</v>
      </c>
      <c r="D4139" t="s">
        <v>3618</v>
      </c>
      <c r="E4139" s="2">
        <v>44819</v>
      </c>
      <c r="F4139">
        <v>2022</v>
      </c>
      <c r="G4139" t="s">
        <v>6392</v>
      </c>
      <c r="H4139" t="s">
        <v>8754</v>
      </c>
      <c r="I4139" s="40" t="s">
        <v>12398</v>
      </c>
      <c r="J4139">
        <v>0.2</v>
      </c>
      <c r="K4139" t="s">
        <v>1321</v>
      </c>
      <c r="M4139" t="s">
        <v>24</v>
      </c>
      <c r="N4139">
        <v>0.12</v>
      </c>
      <c r="O4139">
        <v>0.12</v>
      </c>
      <c r="P4139">
        <v>0</v>
      </c>
      <c r="Q4139">
        <v>0</v>
      </c>
      <c r="R4139" s="51">
        <f>Table71417[[#This Row],[Climate finance ($ million)]]/Table71417[[#This Row],[Total commitment ($ million)]]</f>
        <v>0.6</v>
      </c>
      <c r="S4139" s="41" t="s">
        <v>12784</v>
      </c>
      <c r="T4139" s="1" t="s">
        <v>8799</v>
      </c>
    </row>
    <row r="4140" spans="1:20" x14ac:dyDescent="0.25">
      <c r="A4140" t="s">
        <v>8747</v>
      </c>
      <c r="B4140" t="s">
        <v>66</v>
      </c>
      <c r="C4140" t="s">
        <v>4251</v>
      </c>
      <c r="D4140" t="s">
        <v>4250</v>
      </c>
      <c r="E4140" s="2">
        <v>44819</v>
      </c>
      <c r="F4140">
        <v>2022</v>
      </c>
      <c r="G4140" t="s">
        <v>7424</v>
      </c>
      <c r="H4140" t="s">
        <v>8754</v>
      </c>
      <c r="I4140" s="40" t="s">
        <v>12401</v>
      </c>
      <c r="J4140">
        <v>0.4</v>
      </c>
      <c r="K4140" t="s">
        <v>1345</v>
      </c>
      <c r="L4140" t="s">
        <v>1365</v>
      </c>
      <c r="M4140" t="s">
        <v>72</v>
      </c>
      <c r="N4140">
        <v>0.4</v>
      </c>
      <c r="O4140">
        <v>0</v>
      </c>
      <c r="P4140">
        <v>0</v>
      </c>
      <c r="Q4140">
        <v>0.4</v>
      </c>
      <c r="R4140" s="51">
        <f>Table71417[[#This Row],[Climate finance ($ million)]]/Table71417[[#This Row],[Total commitment ($ million)]]</f>
        <v>1</v>
      </c>
      <c r="S4140" s="41" t="s">
        <v>12785</v>
      </c>
      <c r="T4140" s="1" t="s">
        <v>8799</v>
      </c>
    </row>
    <row r="4141" spans="1:20" x14ac:dyDescent="0.25">
      <c r="A4141" t="s">
        <v>8747</v>
      </c>
      <c r="B4141" t="s">
        <v>66</v>
      </c>
      <c r="C4141" t="s">
        <v>3607</v>
      </c>
      <c r="D4141" t="s">
        <v>3606</v>
      </c>
      <c r="E4141" s="2">
        <v>44820</v>
      </c>
      <c r="F4141">
        <v>2022</v>
      </c>
      <c r="G4141" t="s">
        <v>6392</v>
      </c>
      <c r="H4141" t="s">
        <v>8754</v>
      </c>
      <c r="I4141" s="40" t="s">
        <v>141</v>
      </c>
      <c r="J4141">
        <v>0.17499999999999999</v>
      </c>
      <c r="K4141" t="s">
        <v>141</v>
      </c>
      <c r="L4141" t="s">
        <v>1347</v>
      </c>
      <c r="M4141" t="s">
        <v>72</v>
      </c>
      <c r="N4141">
        <v>0.17499999999999999</v>
      </c>
      <c r="O4141">
        <v>0</v>
      </c>
      <c r="P4141">
        <v>0</v>
      </c>
      <c r="Q4141">
        <v>0.17499999999999999</v>
      </c>
      <c r="R4141" s="51">
        <f>Table71417[[#This Row],[Climate finance ($ million)]]/Table71417[[#This Row],[Total commitment ($ million)]]</f>
        <v>1</v>
      </c>
      <c r="S4141" s="41" t="s">
        <v>12786</v>
      </c>
      <c r="T4141" s="1" t="s">
        <v>8799</v>
      </c>
    </row>
    <row r="4142" spans="1:20" x14ac:dyDescent="0.25">
      <c r="A4142" t="s">
        <v>8747</v>
      </c>
      <c r="B4142" t="s">
        <v>66</v>
      </c>
      <c r="C4142" t="s">
        <v>3637</v>
      </c>
      <c r="D4142" t="s">
        <v>3636</v>
      </c>
      <c r="E4142" s="2">
        <v>44820</v>
      </c>
      <c r="F4142">
        <v>2022</v>
      </c>
      <c r="G4142" t="s">
        <v>6392</v>
      </c>
      <c r="H4142" t="s">
        <v>8754</v>
      </c>
      <c r="I4142" s="40" t="s">
        <v>12398</v>
      </c>
      <c r="J4142">
        <v>0.5</v>
      </c>
      <c r="K4142" t="s">
        <v>1321</v>
      </c>
      <c r="L4142" t="s">
        <v>1320</v>
      </c>
      <c r="M4142" t="s">
        <v>72</v>
      </c>
      <c r="N4142">
        <v>0.25</v>
      </c>
      <c r="O4142">
        <v>0</v>
      </c>
      <c r="P4142">
        <v>0</v>
      </c>
      <c r="Q4142">
        <v>0.25</v>
      </c>
      <c r="R4142" s="51">
        <f>Table71417[[#This Row],[Climate finance ($ million)]]/Table71417[[#This Row],[Total commitment ($ million)]]</f>
        <v>0.5</v>
      </c>
      <c r="S4142" s="41" t="s">
        <v>12787</v>
      </c>
      <c r="T4142" s="1" t="s">
        <v>8799</v>
      </c>
    </row>
    <row r="4143" spans="1:20" x14ac:dyDescent="0.25">
      <c r="A4143" t="s">
        <v>8747</v>
      </c>
      <c r="B4143" t="s">
        <v>66</v>
      </c>
      <c r="C4143" t="s">
        <v>4172</v>
      </c>
      <c r="D4143" t="s">
        <v>4171</v>
      </c>
      <c r="E4143" s="2">
        <v>44820</v>
      </c>
      <c r="F4143">
        <v>2022</v>
      </c>
      <c r="G4143" t="s">
        <v>104</v>
      </c>
      <c r="H4143" t="s">
        <v>8754</v>
      </c>
      <c r="I4143" s="40" t="s">
        <v>12397</v>
      </c>
      <c r="J4143">
        <v>0.7</v>
      </c>
      <c r="L4143" t="s">
        <v>1347</v>
      </c>
      <c r="M4143" t="s">
        <v>25</v>
      </c>
      <c r="N4143">
        <v>0.28000000000000003</v>
      </c>
      <c r="O4143">
        <v>0</v>
      </c>
      <c r="P4143">
        <v>0.28000000000000003</v>
      </c>
      <c r="Q4143">
        <v>0</v>
      </c>
      <c r="R4143" s="51">
        <f>Table71417[[#This Row],[Climate finance ($ million)]]/Table71417[[#This Row],[Total commitment ($ million)]]</f>
        <v>0.40000000000000008</v>
      </c>
      <c r="S4143" s="41" t="s">
        <v>12788</v>
      </c>
      <c r="T4143" s="1" t="s">
        <v>8799</v>
      </c>
    </row>
    <row r="4144" spans="1:20" x14ac:dyDescent="0.25">
      <c r="A4144" t="s">
        <v>8747</v>
      </c>
      <c r="B4144" t="s">
        <v>66</v>
      </c>
      <c r="C4144" t="s">
        <v>3592</v>
      </c>
      <c r="D4144" t="s">
        <v>3591</v>
      </c>
      <c r="E4144" s="2">
        <v>44825</v>
      </c>
      <c r="F4144">
        <v>2022</v>
      </c>
      <c r="G4144" t="s">
        <v>6392</v>
      </c>
      <c r="H4144" t="s">
        <v>93</v>
      </c>
      <c r="I4144" s="40" t="s">
        <v>12394</v>
      </c>
      <c r="J4144">
        <v>200</v>
      </c>
      <c r="K4144" t="s">
        <v>1327</v>
      </c>
      <c r="L4144" t="s">
        <v>1347</v>
      </c>
      <c r="M4144" t="s">
        <v>72</v>
      </c>
      <c r="N4144">
        <v>82.56</v>
      </c>
      <c r="O4144">
        <v>0</v>
      </c>
      <c r="P4144">
        <v>0</v>
      </c>
      <c r="Q4144">
        <v>82.56</v>
      </c>
      <c r="R4144" s="51">
        <f>Table71417[[#This Row],[Climate finance ($ million)]]/Table71417[[#This Row],[Total commitment ($ million)]]</f>
        <v>0.4128</v>
      </c>
      <c r="S4144" s="41" t="s">
        <v>12789</v>
      </c>
      <c r="T4144" s="1" t="s">
        <v>8799</v>
      </c>
    </row>
    <row r="4145" spans="1:20" x14ac:dyDescent="0.25">
      <c r="A4145" t="s">
        <v>8747</v>
      </c>
      <c r="B4145" t="s">
        <v>66</v>
      </c>
      <c r="C4145" t="s">
        <v>4247</v>
      </c>
      <c r="D4145" t="s">
        <v>4246</v>
      </c>
      <c r="E4145" s="2">
        <v>44825</v>
      </c>
      <c r="F4145">
        <v>2022</v>
      </c>
      <c r="G4145" t="s">
        <v>7424</v>
      </c>
      <c r="H4145" t="s">
        <v>8754</v>
      </c>
      <c r="I4145" s="40" t="s">
        <v>12401</v>
      </c>
      <c r="J4145">
        <v>0.5</v>
      </c>
      <c r="K4145" t="s">
        <v>1345</v>
      </c>
      <c r="L4145" t="s">
        <v>1365</v>
      </c>
      <c r="M4145" t="s">
        <v>72</v>
      </c>
      <c r="N4145">
        <v>0.5</v>
      </c>
      <c r="O4145">
        <v>0</v>
      </c>
      <c r="P4145">
        <v>0</v>
      </c>
      <c r="Q4145">
        <v>0.5</v>
      </c>
      <c r="R4145" s="51">
        <f>Table71417[[#This Row],[Climate finance ($ million)]]/Table71417[[#This Row],[Total commitment ($ million)]]</f>
        <v>1</v>
      </c>
      <c r="S4145" s="41" t="s">
        <v>12790</v>
      </c>
      <c r="T4145" s="1" t="s">
        <v>8799</v>
      </c>
    </row>
    <row r="4146" spans="1:20" x14ac:dyDescent="0.25">
      <c r="A4146" t="s">
        <v>8747</v>
      </c>
      <c r="B4146" t="s">
        <v>66</v>
      </c>
      <c r="C4146" t="s">
        <v>3616</v>
      </c>
      <c r="D4146" t="s">
        <v>3615</v>
      </c>
      <c r="E4146" s="2">
        <v>44827</v>
      </c>
      <c r="F4146">
        <v>2022</v>
      </c>
      <c r="G4146" t="s">
        <v>6392</v>
      </c>
      <c r="H4146" t="s">
        <v>8754</v>
      </c>
      <c r="I4146" s="40" t="s">
        <v>12398</v>
      </c>
      <c r="J4146">
        <v>0.3</v>
      </c>
      <c r="K4146" t="s">
        <v>1321</v>
      </c>
      <c r="L4146" t="s">
        <v>1320</v>
      </c>
      <c r="M4146" t="s">
        <v>72</v>
      </c>
      <c r="N4146">
        <v>0.12</v>
      </c>
      <c r="O4146">
        <v>0</v>
      </c>
      <c r="P4146">
        <v>0</v>
      </c>
      <c r="Q4146">
        <v>0.12</v>
      </c>
      <c r="R4146" s="51">
        <f>Table71417[[#This Row],[Climate finance ($ million)]]/Table71417[[#This Row],[Total commitment ($ million)]]</f>
        <v>0.4</v>
      </c>
      <c r="S4146" s="41" t="s">
        <v>12791</v>
      </c>
      <c r="T4146" s="1" t="s">
        <v>8799</v>
      </c>
    </row>
    <row r="4147" spans="1:20" x14ac:dyDescent="0.25">
      <c r="A4147" t="s">
        <v>8747</v>
      </c>
      <c r="B4147" t="s">
        <v>66</v>
      </c>
      <c r="C4147" t="s">
        <v>3776</v>
      </c>
      <c r="D4147" t="s">
        <v>3775</v>
      </c>
      <c r="E4147" s="2">
        <v>44831</v>
      </c>
      <c r="F4147">
        <v>2022</v>
      </c>
      <c r="G4147" t="s">
        <v>6521</v>
      </c>
      <c r="H4147" t="s">
        <v>8754</v>
      </c>
      <c r="I4147" s="40" t="s">
        <v>12395</v>
      </c>
      <c r="J4147">
        <v>0.4</v>
      </c>
      <c r="K4147" t="s">
        <v>1336</v>
      </c>
      <c r="L4147" t="s">
        <v>1346</v>
      </c>
      <c r="M4147" t="s">
        <v>72</v>
      </c>
      <c r="N4147">
        <v>0.24</v>
      </c>
      <c r="O4147">
        <v>0</v>
      </c>
      <c r="P4147">
        <v>0</v>
      </c>
      <c r="Q4147">
        <v>0.24</v>
      </c>
      <c r="R4147" s="51">
        <f>Table71417[[#This Row],[Climate finance ($ million)]]/Table71417[[#This Row],[Total commitment ($ million)]]</f>
        <v>0.6</v>
      </c>
      <c r="S4147" s="41" t="s">
        <v>12792</v>
      </c>
      <c r="T4147" s="1" t="s">
        <v>8799</v>
      </c>
    </row>
    <row r="4148" spans="1:20" x14ac:dyDescent="0.25">
      <c r="A4148" t="s">
        <v>8747</v>
      </c>
      <c r="B4148" t="s">
        <v>66</v>
      </c>
      <c r="C4148" t="s">
        <v>3932</v>
      </c>
      <c r="D4148" t="s">
        <v>3931</v>
      </c>
      <c r="E4148" s="2">
        <v>44832</v>
      </c>
      <c r="F4148">
        <v>2022</v>
      </c>
      <c r="G4148" t="s">
        <v>6754</v>
      </c>
      <c r="H4148" t="s">
        <v>93</v>
      </c>
      <c r="I4148" s="40" t="s">
        <v>12403</v>
      </c>
      <c r="J4148">
        <v>106</v>
      </c>
      <c r="K4148" t="s">
        <v>1345</v>
      </c>
      <c r="M4148" t="s">
        <v>24</v>
      </c>
      <c r="N4148">
        <v>1.0387999999999999</v>
      </c>
      <c r="O4148">
        <v>1.0387999999999999</v>
      </c>
      <c r="P4148">
        <v>0</v>
      </c>
      <c r="Q4148">
        <v>0</v>
      </c>
      <c r="R4148" s="51">
        <f>Table71417[[#This Row],[Climate finance ($ million)]]/Table71417[[#This Row],[Total commitment ($ million)]]</f>
        <v>9.7999999999999997E-3</v>
      </c>
      <c r="S4148" s="41" t="s">
        <v>12793</v>
      </c>
      <c r="T4148" s="1" t="s">
        <v>8799</v>
      </c>
    </row>
    <row r="4149" spans="1:20" x14ac:dyDescent="0.25">
      <c r="A4149" t="s">
        <v>8747</v>
      </c>
      <c r="B4149" t="s">
        <v>66</v>
      </c>
      <c r="C4149" t="s">
        <v>3932</v>
      </c>
      <c r="D4149" t="s">
        <v>3931</v>
      </c>
      <c r="E4149" s="2">
        <v>44832</v>
      </c>
      <c r="F4149">
        <v>2022</v>
      </c>
      <c r="G4149" t="s">
        <v>6754</v>
      </c>
      <c r="H4149" t="s">
        <v>93</v>
      </c>
      <c r="I4149" s="40" t="s">
        <v>12403</v>
      </c>
      <c r="J4149">
        <v>106</v>
      </c>
      <c r="L4149" t="s">
        <v>1320</v>
      </c>
      <c r="M4149" t="s">
        <v>25</v>
      </c>
      <c r="N4149">
        <v>7.2609999999999992</v>
      </c>
      <c r="O4149">
        <v>0</v>
      </c>
      <c r="P4149">
        <v>7.2609999999999992</v>
      </c>
      <c r="Q4149">
        <v>0</v>
      </c>
      <c r="R4149" s="51">
        <f>Table71417[[#This Row],[Climate finance ($ million)]]/Table71417[[#This Row],[Total commitment ($ million)]]</f>
        <v>6.8499999999999991E-2</v>
      </c>
      <c r="S4149" s="41" t="s">
        <v>12793</v>
      </c>
      <c r="T4149" s="1" t="s">
        <v>8799</v>
      </c>
    </row>
    <row r="4150" spans="1:20" x14ac:dyDescent="0.25">
      <c r="A4150" t="s">
        <v>8747</v>
      </c>
      <c r="B4150" t="s">
        <v>66</v>
      </c>
      <c r="C4150" t="s">
        <v>3932</v>
      </c>
      <c r="D4150" t="s">
        <v>3931</v>
      </c>
      <c r="E4150" s="2">
        <v>44832</v>
      </c>
      <c r="F4150">
        <v>2022</v>
      </c>
      <c r="G4150" t="s">
        <v>6754</v>
      </c>
      <c r="H4150" t="s">
        <v>93</v>
      </c>
      <c r="I4150" s="40" t="s">
        <v>12403</v>
      </c>
      <c r="J4150">
        <v>106</v>
      </c>
      <c r="L4150" t="s">
        <v>1366</v>
      </c>
      <c r="M4150" t="s">
        <v>25</v>
      </c>
      <c r="N4150">
        <v>3.4238000000000004</v>
      </c>
      <c r="O4150">
        <v>0</v>
      </c>
      <c r="P4150">
        <v>3.4238000000000004</v>
      </c>
      <c r="Q4150">
        <v>0</v>
      </c>
      <c r="R4150" s="51">
        <f>Table71417[[#This Row],[Climate finance ($ million)]]/Table71417[[#This Row],[Total commitment ($ million)]]</f>
        <v>3.2300000000000002E-2</v>
      </c>
      <c r="S4150" s="41" t="s">
        <v>12793</v>
      </c>
      <c r="T4150" s="1" t="s">
        <v>8799</v>
      </c>
    </row>
    <row r="4151" spans="1:20" x14ac:dyDescent="0.25">
      <c r="A4151" t="s">
        <v>8747</v>
      </c>
      <c r="B4151" t="s">
        <v>66</v>
      </c>
      <c r="C4151" t="s">
        <v>3932</v>
      </c>
      <c r="D4151" t="s">
        <v>3931</v>
      </c>
      <c r="E4151" s="2">
        <v>44832</v>
      </c>
      <c r="F4151">
        <v>2022</v>
      </c>
      <c r="G4151" t="s">
        <v>6754</v>
      </c>
      <c r="H4151" t="s">
        <v>93</v>
      </c>
      <c r="I4151" s="40" t="s">
        <v>12403</v>
      </c>
      <c r="J4151">
        <v>106</v>
      </c>
      <c r="L4151" t="s">
        <v>1347</v>
      </c>
      <c r="M4151" t="s">
        <v>25</v>
      </c>
      <c r="N4151">
        <v>38.3508</v>
      </c>
      <c r="O4151">
        <v>0</v>
      </c>
      <c r="P4151">
        <v>38.3508</v>
      </c>
      <c r="Q4151">
        <v>0</v>
      </c>
      <c r="R4151" s="51">
        <f>Table71417[[#This Row],[Climate finance ($ million)]]/Table71417[[#This Row],[Total commitment ($ million)]]</f>
        <v>0.36180000000000001</v>
      </c>
      <c r="S4151" s="41" t="s">
        <v>12793</v>
      </c>
      <c r="T4151" s="1" t="s">
        <v>8799</v>
      </c>
    </row>
    <row r="4152" spans="1:20" x14ac:dyDescent="0.25">
      <c r="A4152" t="s">
        <v>8747</v>
      </c>
      <c r="B4152" t="s">
        <v>66</v>
      </c>
      <c r="C4152" t="s">
        <v>3972</v>
      </c>
      <c r="D4152" t="s">
        <v>3971</v>
      </c>
      <c r="E4152" s="2">
        <v>44832</v>
      </c>
      <c r="F4152">
        <v>2022</v>
      </c>
      <c r="G4152" t="s">
        <v>7680</v>
      </c>
      <c r="H4152" t="s">
        <v>93</v>
      </c>
      <c r="I4152" s="40" t="s">
        <v>12400</v>
      </c>
      <c r="J4152">
        <v>8</v>
      </c>
      <c r="K4152" t="s">
        <v>1327</v>
      </c>
      <c r="M4152" t="s">
        <v>24</v>
      </c>
      <c r="N4152">
        <v>5.4615999999999998</v>
      </c>
      <c r="O4152">
        <v>5.4615999999999998</v>
      </c>
      <c r="P4152">
        <v>0</v>
      </c>
      <c r="Q4152">
        <v>0</v>
      </c>
      <c r="R4152" s="51">
        <f>Table71417[[#This Row],[Climate finance ($ million)]]/Table71417[[#This Row],[Total commitment ($ million)]]</f>
        <v>0.68269999999999997</v>
      </c>
      <c r="S4152" s="41" t="s">
        <v>12794</v>
      </c>
      <c r="T4152" s="1" t="s">
        <v>8799</v>
      </c>
    </row>
    <row r="4153" spans="1:20" x14ac:dyDescent="0.25">
      <c r="A4153" t="s">
        <v>8747</v>
      </c>
      <c r="B4153" t="s">
        <v>66</v>
      </c>
      <c r="C4153" t="s">
        <v>3980</v>
      </c>
      <c r="D4153" t="s">
        <v>3979</v>
      </c>
      <c r="E4153" s="2">
        <v>44832</v>
      </c>
      <c r="F4153">
        <v>2022</v>
      </c>
      <c r="G4153" t="s">
        <v>6657</v>
      </c>
      <c r="H4153" t="s">
        <v>8756</v>
      </c>
      <c r="I4153" s="40" t="s">
        <v>12394</v>
      </c>
      <c r="J4153">
        <v>60</v>
      </c>
      <c r="L4153" t="s">
        <v>1415</v>
      </c>
      <c r="M4153" t="s">
        <v>25</v>
      </c>
      <c r="N4153">
        <v>43.692</v>
      </c>
      <c r="O4153">
        <v>0</v>
      </c>
      <c r="P4153">
        <v>43.692</v>
      </c>
      <c r="Q4153">
        <v>0</v>
      </c>
      <c r="R4153" s="51">
        <f>Table71417[[#This Row],[Climate finance ($ million)]]/Table71417[[#This Row],[Total commitment ($ million)]]</f>
        <v>0.72819999999999996</v>
      </c>
      <c r="S4153" s="41" t="s">
        <v>12795</v>
      </c>
      <c r="T4153" s="1" t="s">
        <v>8799</v>
      </c>
    </row>
    <row r="4154" spans="1:20" x14ac:dyDescent="0.25">
      <c r="A4154" t="s">
        <v>8747</v>
      </c>
      <c r="B4154" t="s">
        <v>66</v>
      </c>
      <c r="C4154" t="s">
        <v>3987</v>
      </c>
      <c r="D4154" t="s">
        <v>3986</v>
      </c>
      <c r="E4154" s="2">
        <v>44832</v>
      </c>
      <c r="F4154">
        <v>2022</v>
      </c>
      <c r="G4154" t="s">
        <v>7481</v>
      </c>
      <c r="H4154" t="s">
        <v>93</v>
      </c>
      <c r="I4154" s="40" t="s">
        <v>12396</v>
      </c>
      <c r="J4154">
        <v>195</v>
      </c>
      <c r="K4154" t="s">
        <v>1345</v>
      </c>
      <c r="L4154" t="s">
        <v>1365</v>
      </c>
      <c r="M4154" t="s">
        <v>72</v>
      </c>
      <c r="N4154">
        <v>11.465999999999999</v>
      </c>
      <c r="O4154">
        <v>0</v>
      </c>
      <c r="P4154">
        <v>0</v>
      </c>
      <c r="Q4154">
        <v>11.465999999999999</v>
      </c>
      <c r="R4154" s="51">
        <f>Table71417[[#This Row],[Climate finance ($ million)]]/Table71417[[#This Row],[Total commitment ($ million)]]</f>
        <v>5.8799999999999998E-2</v>
      </c>
      <c r="S4154" s="41" t="s">
        <v>12796</v>
      </c>
      <c r="T4154" s="1" t="s">
        <v>8799</v>
      </c>
    </row>
    <row r="4155" spans="1:20" x14ac:dyDescent="0.25">
      <c r="A4155" t="s">
        <v>8747</v>
      </c>
      <c r="B4155" t="s">
        <v>66</v>
      </c>
      <c r="C4155" t="s">
        <v>3987</v>
      </c>
      <c r="D4155" t="s">
        <v>3986</v>
      </c>
      <c r="E4155" s="2">
        <v>44832</v>
      </c>
      <c r="F4155">
        <v>2022</v>
      </c>
      <c r="G4155" t="s">
        <v>7481</v>
      </c>
      <c r="H4155" t="s">
        <v>93</v>
      </c>
      <c r="I4155" s="40" t="s">
        <v>12396</v>
      </c>
      <c r="J4155">
        <v>195</v>
      </c>
      <c r="K4155" t="s">
        <v>1345</v>
      </c>
      <c r="M4155" t="s">
        <v>24</v>
      </c>
      <c r="N4155">
        <v>11.465999999999999</v>
      </c>
      <c r="O4155">
        <v>11.465999999999999</v>
      </c>
      <c r="P4155">
        <v>0</v>
      </c>
      <c r="Q4155">
        <v>0</v>
      </c>
      <c r="R4155" s="51">
        <f>Table71417[[#This Row],[Climate finance ($ million)]]/Table71417[[#This Row],[Total commitment ($ million)]]</f>
        <v>5.8799999999999998E-2</v>
      </c>
      <c r="S4155" s="41" t="s">
        <v>12796</v>
      </c>
      <c r="T4155" s="1" t="s">
        <v>8799</v>
      </c>
    </row>
    <row r="4156" spans="1:20" x14ac:dyDescent="0.25">
      <c r="A4156" t="s">
        <v>8747</v>
      </c>
      <c r="B4156" t="s">
        <v>66</v>
      </c>
      <c r="C4156" t="s">
        <v>3987</v>
      </c>
      <c r="D4156" t="s">
        <v>3986</v>
      </c>
      <c r="E4156" s="2">
        <v>44832</v>
      </c>
      <c r="F4156">
        <v>2022</v>
      </c>
      <c r="G4156" t="s">
        <v>7481</v>
      </c>
      <c r="H4156" t="s">
        <v>93</v>
      </c>
      <c r="I4156" s="40" t="s">
        <v>12396</v>
      </c>
      <c r="J4156">
        <v>195</v>
      </c>
      <c r="L4156" t="s">
        <v>1365</v>
      </c>
      <c r="M4156" t="s">
        <v>25</v>
      </c>
      <c r="N4156">
        <v>11.485499999999998</v>
      </c>
      <c r="O4156">
        <v>0</v>
      </c>
      <c r="P4156">
        <v>11.485499999999998</v>
      </c>
      <c r="Q4156">
        <v>0</v>
      </c>
      <c r="R4156" s="51">
        <f>Table71417[[#This Row],[Climate finance ($ million)]]/Table71417[[#This Row],[Total commitment ($ million)]]</f>
        <v>5.8899999999999994E-2</v>
      </c>
      <c r="S4156" s="41" t="s">
        <v>12796</v>
      </c>
      <c r="T4156" s="1" t="s">
        <v>8799</v>
      </c>
    </row>
    <row r="4157" spans="1:20" x14ac:dyDescent="0.25">
      <c r="A4157" t="s">
        <v>8747</v>
      </c>
      <c r="B4157" t="s">
        <v>66</v>
      </c>
      <c r="C4157" t="s">
        <v>4017</v>
      </c>
      <c r="D4157" t="s">
        <v>4016</v>
      </c>
      <c r="E4157" s="2">
        <v>44832</v>
      </c>
      <c r="F4157">
        <v>2022</v>
      </c>
      <c r="G4157" t="s">
        <v>6975</v>
      </c>
      <c r="H4157" t="s">
        <v>93</v>
      </c>
      <c r="I4157" s="40" t="s">
        <v>12394</v>
      </c>
      <c r="J4157">
        <v>700</v>
      </c>
      <c r="K4157" t="s">
        <v>1345</v>
      </c>
      <c r="L4157" t="s">
        <v>1365</v>
      </c>
      <c r="M4157" t="s">
        <v>72</v>
      </c>
      <c r="N4157">
        <v>25.900000000000002</v>
      </c>
      <c r="O4157">
        <v>0</v>
      </c>
      <c r="P4157">
        <v>0</v>
      </c>
      <c r="Q4157">
        <v>25.900000000000002</v>
      </c>
      <c r="R4157" s="51">
        <f>Table71417[[#This Row],[Climate finance ($ million)]]/Table71417[[#This Row],[Total commitment ($ million)]]</f>
        <v>3.7000000000000005E-2</v>
      </c>
      <c r="S4157" s="41" t="s">
        <v>12797</v>
      </c>
      <c r="T4157" s="1" t="s">
        <v>8799</v>
      </c>
    </row>
    <row r="4158" spans="1:20" x14ac:dyDescent="0.25">
      <c r="A4158" t="s">
        <v>8747</v>
      </c>
      <c r="B4158" t="s">
        <v>66</v>
      </c>
      <c r="C4158" t="s">
        <v>4042</v>
      </c>
      <c r="D4158" t="s">
        <v>4041</v>
      </c>
      <c r="E4158" s="2">
        <v>44832</v>
      </c>
      <c r="F4158">
        <v>2022</v>
      </c>
      <c r="G4158" t="s">
        <v>6715</v>
      </c>
      <c r="H4158" t="s">
        <v>93</v>
      </c>
      <c r="I4158" s="40" t="s">
        <v>12393</v>
      </c>
      <c r="J4158">
        <v>100</v>
      </c>
      <c r="K4158" t="s">
        <v>1345</v>
      </c>
      <c r="L4158" t="s">
        <v>1365</v>
      </c>
      <c r="M4158" t="s">
        <v>72</v>
      </c>
      <c r="N4158">
        <v>5</v>
      </c>
      <c r="O4158">
        <v>0</v>
      </c>
      <c r="P4158">
        <v>0</v>
      </c>
      <c r="Q4158">
        <v>5</v>
      </c>
      <c r="R4158" s="51">
        <f>Table71417[[#This Row],[Climate finance ($ million)]]/Table71417[[#This Row],[Total commitment ($ million)]]</f>
        <v>0.05</v>
      </c>
      <c r="S4158" s="41" t="s">
        <v>12798</v>
      </c>
      <c r="T4158" s="1" t="s">
        <v>8799</v>
      </c>
    </row>
    <row r="4159" spans="1:20" x14ac:dyDescent="0.25">
      <c r="A4159" t="s">
        <v>8747</v>
      </c>
      <c r="B4159" t="s">
        <v>66</v>
      </c>
      <c r="C4159" t="s">
        <v>4112</v>
      </c>
      <c r="D4159" t="s">
        <v>4111</v>
      </c>
      <c r="E4159" s="2">
        <v>44832</v>
      </c>
      <c r="F4159">
        <v>2022</v>
      </c>
      <c r="G4159" t="s">
        <v>104</v>
      </c>
      <c r="H4159" t="s">
        <v>93</v>
      </c>
      <c r="I4159" s="40" t="s">
        <v>12402</v>
      </c>
      <c r="J4159">
        <v>20</v>
      </c>
      <c r="K4159" t="s">
        <v>1345</v>
      </c>
      <c r="L4159" t="s">
        <v>1365</v>
      </c>
      <c r="M4159" t="s">
        <v>72</v>
      </c>
      <c r="N4159">
        <v>2</v>
      </c>
      <c r="O4159">
        <v>0</v>
      </c>
      <c r="P4159">
        <v>0</v>
      </c>
      <c r="Q4159">
        <v>2</v>
      </c>
      <c r="R4159" s="51">
        <f>Table71417[[#This Row],[Climate finance ($ million)]]/Table71417[[#This Row],[Total commitment ($ million)]]</f>
        <v>0.1</v>
      </c>
      <c r="S4159" s="41" t="s">
        <v>12799</v>
      </c>
      <c r="T4159" s="1" t="s">
        <v>8799</v>
      </c>
    </row>
    <row r="4160" spans="1:20" x14ac:dyDescent="0.25">
      <c r="A4160" t="s">
        <v>8747</v>
      </c>
      <c r="B4160" t="s">
        <v>66</v>
      </c>
      <c r="C4160" t="s">
        <v>3661</v>
      </c>
      <c r="D4160" t="s">
        <v>3660</v>
      </c>
      <c r="E4160" s="2">
        <v>44833</v>
      </c>
      <c r="F4160">
        <v>2022</v>
      </c>
      <c r="G4160" t="s">
        <v>8748</v>
      </c>
      <c r="H4160" t="s">
        <v>8754</v>
      </c>
      <c r="I4160" s="40" t="s">
        <v>12401</v>
      </c>
      <c r="J4160">
        <v>0.5</v>
      </c>
      <c r="L4160" t="s">
        <v>1415</v>
      </c>
      <c r="M4160" t="s">
        <v>25</v>
      </c>
      <c r="N4160">
        <v>0.5</v>
      </c>
      <c r="O4160">
        <v>0</v>
      </c>
      <c r="P4160">
        <v>0.5</v>
      </c>
      <c r="Q4160">
        <v>0</v>
      </c>
      <c r="R4160" s="51">
        <f>Table71417[[#This Row],[Climate finance ($ million)]]/Table71417[[#This Row],[Total commitment ($ million)]]</f>
        <v>1</v>
      </c>
      <c r="S4160" s="41" t="s">
        <v>12800</v>
      </c>
      <c r="T4160" s="1" t="s">
        <v>8799</v>
      </c>
    </row>
    <row r="4161" spans="1:20" x14ac:dyDescent="0.25">
      <c r="A4161" t="s">
        <v>8747</v>
      </c>
      <c r="B4161" t="s">
        <v>66</v>
      </c>
      <c r="C4161" t="s">
        <v>3833</v>
      </c>
      <c r="D4161" t="s">
        <v>3832</v>
      </c>
      <c r="E4161" s="2">
        <v>44833</v>
      </c>
      <c r="F4161">
        <v>2022</v>
      </c>
      <c r="G4161" t="s">
        <v>6914</v>
      </c>
      <c r="H4161" t="s">
        <v>8754</v>
      </c>
      <c r="I4161" s="40" t="s">
        <v>12395</v>
      </c>
      <c r="J4161">
        <v>0.25</v>
      </c>
      <c r="L4161" t="s">
        <v>1346</v>
      </c>
      <c r="M4161" t="s">
        <v>25</v>
      </c>
      <c r="N4161">
        <v>0.2</v>
      </c>
      <c r="O4161">
        <v>0</v>
      </c>
      <c r="P4161">
        <v>0.2</v>
      </c>
      <c r="Q4161">
        <v>0</v>
      </c>
      <c r="R4161" s="51">
        <f>Table71417[[#This Row],[Climate finance ($ million)]]/Table71417[[#This Row],[Total commitment ($ million)]]</f>
        <v>0.8</v>
      </c>
      <c r="S4161" s="41" t="s">
        <v>12801</v>
      </c>
      <c r="T4161" s="1" t="s">
        <v>8799</v>
      </c>
    </row>
    <row r="4162" spans="1:20" x14ac:dyDescent="0.25">
      <c r="A4162" t="s">
        <v>8747</v>
      </c>
      <c r="B4162" t="s">
        <v>66</v>
      </c>
      <c r="C4162" t="s">
        <v>3595</v>
      </c>
      <c r="D4162" t="s">
        <v>3594</v>
      </c>
      <c r="E4162" s="2">
        <v>44834</v>
      </c>
      <c r="F4162">
        <v>2022</v>
      </c>
      <c r="G4162" t="s">
        <v>6392</v>
      </c>
      <c r="H4162" t="s">
        <v>93</v>
      </c>
      <c r="I4162" s="40" t="s">
        <v>12393</v>
      </c>
      <c r="J4162">
        <v>40</v>
      </c>
      <c r="K4162" t="s">
        <v>1336</v>
      </c>
      <c r="L4162" t="s">
        <v>1365</v>
      </c>
      <c r="M4162" t="s">
        <v>72</v>
      </c>
      <c r="N4162">
        <v>12</v>
      </c>
      <c r="O4162">
        <v>0</v>
      </c>
      <c r="P4162">
        <v>0</v>
      </c>
      <c r="Q4162">
        <v>12</v>
      </c>
      <c r="R4162" s="51">
        <f>Table71417[[#This Row],[Climate finance ($ million)]]/Table71417[[#This Row],[Total commitment ($ million)]]</f>
        <v>0.3</v>
      </c>
      <c r="S4162" s="41" t="s">
        <v>12802</v>
      </c>
      <c r="T4162" s="1" t="s">
        <v>8799</v>
      </c>
    </row>
    <row r="4163" spans="1:20" x14ac:dyDescent="0.25">
      <c r="A4163" t="s">
        <v>8747</v>
      </c>
      <c r="B4163" t="s">
        <v>66</v>
      </c>
      <c r="C4163" t="s">
        <v>3898</v>
      </c>
      <c r="D4163" t="s">
        <v>3897</v>
      </c>
      <c r="E4163" s="2">
        <v>44834</v>
      </c>
      <c r="F4163">
        <v>2022</v>
      </c>
      <c r="G4163" t="s">
        <v>4734</v>
      </c>
      <c r="H4163" t="s">
        <v>93</v>
      </c>
      <c r="I4163" s="40" t="s">
        <v>12396</v>
      </c>
      <c r="J4163">
        <v>88.530968000000001</v>
      </c>
      <c r="K4163" t="s">
        <v>1327</v>
      </c>
      <c r="M4163" t="s">
        <v>24</v>
      </c>
      <c r="N4163">
        <v>30.2988</v>
      </c>
      <c r="O4163">
        <v>30.2988</v>
      </c>
      <c r="P4163">
        <v>0</v>
      </c>
      <c r="Q4163">
        <v>0</v>
      </c>
      <c r="R4163" s="51">
        <f>Table71417[[#This Row],[Climate finance ($ million)]]/Table71417[[#This Row],[Total commitment ($ million)]]</f>
        <v>0.34223956525585486</v>
      </c>
      <c r="S4163" s="41" t="s">
        <v>12803</v>
      </c>
      <c r="T4163" s="1" t="s">
        <v>8799</v>
      </c>
    </row>
    <row r="4164" spans="1:20" x14ac:dyDescent="0.25">
      <c r="A4164" t="s">
        <v>8747</v>
      </c>
      <c r="B4164" t="s">
        <v>66</v>
      </c>
      <c r="C4164" t="s">
        <v>3898</v>
      </c>
      <c r="D4164" t="s">
        <v>3897</v>
      </c>
      <c r="E4164" s="2">
        <v>44834</v>
      </c>
      <c r="F4164">
        <v>2022</v>
      </c>
      <c r="G4164" t="s">
        <v>4734</v>
      </c>
      <c r="H4164" t="s">
        <v>93</v>
      </c>
      <c r="I4164" s="40" t="s">
        <v>12396</v>
      </c>
      <c r="J4164">
        <v>88.530968000000001</v>
      </c>
      <c r="K4164" t="s">
        <v>1345</v>
      </c>
      <c r="M4164" t="s">
        <v>24</v>
      </c>
      <c r="N4164">
        <v>5.5692000000000004</v>
      </c>
      <c r="O4164">
        <v>5.5692000000000004</v>
      </c>
      <c r="P4164">
        <v>0</v>
      </c>
      <c r="Q4164">
        <v>0</v>
      </c>
      <c r="R4164" s="51">
        <f>Table71417[[#This Row],[Climate finance ($ million)]]/Table71417[[#This Row],[Total commitment ($ million)]]</f>
        <v>6.2906801154597111E-2</v>
      </c>
      <c r="S4164" s="41" t="s">
        <v>12803</v>
      </c>
      <c r="T4164" s="1" t="s">
        <v>8799</v>
      </c>
    </row>
    <row r="4165" spans="1:20" x14ac:dyDescent="0.25">
      <c r="A4165" t="s">
        <v>8747</v>
      </c>
      <c r="B4165" t="s">
        <v>66</v>
      </c>
      <c r="C4165" t="s">
        <v>4003</v>
      </c>
      <c r="D4165" t="s">
        <v>4002</v>
      </c>
      <c r="E4165" s="2">
        <v>44834</v>
      </c>
      <c r="F4165">
        <v>2022</v>
      </c>
      <c r="G4165" t="s">
        <v>7481</v>
      </c>
      <c r="H4165" t="s">
        <v>8754</v>
      </c>
      <c r="I4165" s="40" t="s">
        <v>12401</v>
      </c>
      <c r="J4165">
        <v>0.2</v>
      </c>
      <c r="L4165" t="s">
        <v>1415</v>
      </c>
      <c r="M4165" t="s">
        <v>25</v>
      </c>
      <c r="N4165">
        <v>0.2</v>
      </c>
      <c r="O4165">
        <v>0</v>
      </c>
      <c r="P4165">
        <v>0.2</v>
      </c>
      <c r="Q4165">
        <v>0</v>
      </c>
      <c r="R4165" s="51">
        <f>Table71417[[#This Row],[Climate finance ($ million)]]/Table71417[[#This Row],[Total commitment ($ million)]]</f>
        <v>1</v>
      </c>
      <c r="S4165" s="41" t="s">
        <v>12804</v>
      </c>
      <c r="T4165" s="1" t="s">
        <v>8799</v>
      </c>
    </row>
    <row r="4166" spans="1:20" x14ac:dyDescent="0.25">
      <c r="A4166" t="s">
        <v>8747</v>
      </c>
      <c r="B4166" t="s">
        <v>66</v>
      </c>
      <c r="C4166" t="s">
        <v>4021</v>
      </c>
      <c r="D4166" t="s">
        <v>4020</v>
      </c>
      <c r="E4166" s="2">
        <v>44834</v>
      </c>
      <c r="F4166">
        <v>2022</v>
      </c>
      <c r="G4166" t="s">
        <v>6975</v>
      </c>
      <c r="H4166" t="s">
        <v>8754</v>
      </c>
      <c r="I4166" s="40" t="s">
        <v>12395</v>
      </c>
      <c r="J4166">
        <v>0.25</v>
      </c>
      <c r="L4166" t="s">
        <v>1346</v>
      </c>
      <c r="M4166" t="s">
        <v>25</v>
      </c>
      <c r="N4166">
        <v>0.16</v>
      </c>
      <c r="O4166">
        <v>0</v>
      </c>
      <c r="P4166">
        <v>0.16</v>
      </c>
      <c r="Q4166">
        <v>0</v>
      </c>
      <c r="R4166" s="51">
        <f>Table71417[[#This Row],[Climate finance ($ million)]]/Table71417[[#This Row],[Total commitment ($ million)]]</f>
        <v>0.64</v>
      </c>
      <c r="S4166" s="41" t="s">
        <v>12805</v>
      </c>
      <c r="T4166" s="1" t="s">
        <v>8799</v>
      </c>
    </row>
    <row r="4167" spans="1:20" x14ac:dyDescent="0.25">
      <c r="A4167" t="s">
        <v>8747</v>
      </c>
      <c r="B4167" t="s">
        <v>66</v>
      </c>
      <c r="C4167" t="s">
        <v>3692</v>
      </c>
      <c r="D4167" t="s">
        <v>3691</v>
      </c>
      <c r="E4167" s="2">
        <v>44839</v>
      </c>
      <c r="F4167">
        <v>2022</v>
      </c>
      <c r="G4167" t="s">
        <v>8749</v>
      </c>
      <c r="H4167" t="s">
        <v>93</v>
      </c>
      <c r="I4167" s="40" t="s">
        <v>84</v>
      </c>
      <c r="J4167">
        <v>60.2</v>
      </c>
      <c r="K4167" t="s">
        <v>1327</v>
      </c>
      <c r="L4167" t="s">
        <v>1347</v>
      </c>
      <c r="M4167" t="s">
        <v>72</v>
      </c>
      <c r="N4167">
        <v>23.17098</v>
      </c>
      <c r="O4167">
        <v>0</v>
      </c>
      <c r="P4167">
        <v>0</v>
      </c>
      <c r="Q4167">
        <v>23.17098</v>
      </c>
      <c r="R4167" s="51">
        <f>Table71417[[#This Row],[Climate finance ($ million)]]/Table71417[[#This Row],[Total commitment ($ million)]]</f>
        <v>0.38489999999999996</v>
      </c>
      <c r="S4167" s="41" t="s">
        <v>12806</v>
      </c>
      <c r="T4167" s="1" t="s">
        <v>8799</v>
      </c>
    </row>
    <row r="4168" spans="1:20" x14ac:dyDescent="0.25">
      <c r="A4168" t="s">
        <v>8747</v>
      </c>
      <c r="B4168" t="s">
        <v>66</v>
      </c>
      <c r="C4168" t="s">
        <v>3856</v>
      </c>
      <c r="D4168" t="s">
        <v>3855</v>
      </c>
      <c r="E4168" s="2">
        <v>44839</v>
      </c>
      <c r="F4168">
        <v>2022</v>
      </c>
      <c r="G4168" t="s">
        <v>6532</v>
      </c>
      <c r="H4168" t="s">
        <v>8754</v>
      </c>
      <c r="I4168" s="40" t="s">
        <v>12402</v>
      </c>
      <c r="J4168">
        <v>0.23150000000000001</v>
      </c>
      <c r="K4168" t="s">
        <v>1336</v>
      </c>
      <c r="L4168" t="s">
        <v>1409</v>
      </c>
      <c r="M4168" t="s">
        <v>72</v>
      </c>
      <c r="N4168">
        <v>0.1</v>
      </c>
      <c r="O4168">
        <v>0</v>
      </c>
      <c r="P4168">
        <v>0</v>
      </c>
      <c r="Q4168">
        <v>0.1</v>
      </c>
      <c r="R4168" s="51">
        <f>Table71417[[#This Row],[Climate finance ($ million)]]/Table71417[[#This Row],[Total commitment ($ million)]]</f>
        <v>0.43196544276457882</v>
      </c>
      <c r="S4168" s="41" t="s">
        <v>12807</v>
      </c>
      <c r="T4168" s="1" t="s">
        <v>8799</v>
      </c>
    </row>
    <row r="4169" spans="1:20" x14ac:dyDescent="0.25">
      <c r="A4169" t="s">
        <v>8747</v>
      </c>
      <c r="B4169" t="s">
        <v>66</v>
      </c>
      <c r="C4169" t="s">
        <v>4075</v>
      </c>
      <c r="D4169" t="s">
        <v>4074</v>
      </c>
      <c r="E4169" s="2">
        <v>44839</v>
      </c>
      <c r="F4169">
        <v>2022</v>
      </c>
      <c r="G4169" t="s">
        <v>6370</v>
      </c>
      <c r="H4169" t="s">
        <v>93</v>
      </c>
      <c r="I4169" s="40" t="s">
        <v>12403</v>
      </c>
      <c r="J4169">
        <v>150</v>
      </c>
      <c r="K4169" t="s">
        <v>1345</v>
      </c>
      <c r="L4169" t="s">
        <v>1320</v>
      </c>
      <c r="M4169" t="s">
        <v>72</v>
      </c>
      <c r="N4169">
        <v>63.150000000000006</v>
      </c>
      <c r="O4169">
        <v>0</v>
      </c>
      <c r="P4169">
        <v>0</v>
      </c>
      <c r="Q4169">
        <v>63.150000000000006</v>
      </c>
      <c r="R4169" s="51">
        <f>Table71417[[#This Row],[Climate finance ($ million)]]/Table71417[[#This Row],[Total commitment ($ million)]]</f>
        <v>0.42100000000000004</v>
      </c>
      <c r="S4169" s="41" t="s">
        <v>12808</v>
      </c>
      <c r="T4169" s="1" t="s">
        <v>8799</v>
      </c>
    </row>
    <row r="4170" spans="1:20" x14ac:dyDescent="0.25">
      <c r="A4170" t="s">
        <v>8747</v>
      </c>
      <c r="B4170" t="s">
        <v>66</v>
      </c>
      <c r="C4170" t="s">
        <v>4148</v>
      </c>
      <c r="D4170" t="s">
        <v>4147</v>
      </c>
      <c r="E4170" s="2">
        <v>44841</v>
      </c>
      <c r="F4170">
        <v>2022</v>
      </c>
      <c r="G4170" t="s">
        <v>104</v>
      </c>
      <c r="H4170" t="s">
        <v>8754</v>
      </c>
      <c r="I4170" s="40" t="s">
        <v>12395</v>
      </c>
      <c r="J4170">
        <v>0.15</v>
      </c>
      <c r="L4170" t="s">
        <v>1346</v>
      </c>
      <c r="M4170" t="s">
        <v>25</v>
      </c>
      <c r="N4170">
        <v>9.9000000000000005E-2</v>
      </c>
      <c r="O4170">
        <v>0</v>
      </c>
      <c r="P4170">
        <v>9.9000000000000005E-2</v>
      </c>
      <c r="Q4170">
        <v>0</v>
      </c>
      <c r="R4170" s="51">
        <f>Table71417[[#This Row],[Climate finance ($ million)]]/Table71417[[#This Row],[Total commitment ($ million)]]</f>
        <v>0.66</v>
      </c>
      <c r="S4170" s="41" t="s">
        <v>12809</v>
      </c>
      <c r="T4170" s="1" t="s">
        <v>8799</v>
      </c>
    </row>
    <row r="4171" spans="1:20" x14ac:dyDescent="0.25">
      <c r="A4171" t="s">
        <v>8747</v>
      </c>
      <c r="B4171" t="s">
        <v>66</v>
      </c>
      <c r="C4171" t="s">
        <v>3626</v>
      </c>
      <c r="D4171" t="s">
        <v>3625</v>
      </c>
      <c r="E4171" s="2">
        <v>44845</v>
      </c>
      <c r="F4171">
        <v>2022</v>
      </c>
      <c r="G4171" t="s">
        <v>6392</v>
      </c>
      <c r="H4171" t="s">
        <v>8754</v>
      </c>
      <c r="I4171" s="40" t="s">
        <v>84</v>
      </c>
      <c r="J4171">
        <v>0.2</v>
      </c>
      <c r="K4171" t="s">
        <v>84</v>
      </c>
      <c r="M4171" t="s">
        <v>24</v>
      </c>
      <c r="N4171">
        <v>0.2</v>
      </c>
      <c r="O4171">
        <v>0.2</v>
      </c>
      <c r="P4171">
        <v>0</v>
      </c>
      <c r="Q4171">
        <v>0</v>
      </c>
      <c r="R4171" s="51">
        <f>Table71417[[#This Row],[Climate finance ($ million)]]/Table71417[[#This Row],[Total commitment ($ million)]]</f>
        <v>1</v>
      </c>
      <c r="S4171" s="41" t="s">
        <v>12810</v>
      </c>
      <c r="T4171" s="1" t="s">
        <v>8799</v>
      </c>
    </row>
    <row r="4172" spans="1:20" x14ac:dyDescent="0.25">
      <c r="A4172" t="s">
        <v>8747</v>
      </c>
      <c r="B4172" t="s">
        <v>66</v>
      </c>
      <c r="C4172" t="s">
        <v>3983</v>
      </c>
      <c r="D4172" t="s">
        <v>3982</v>
      </c>
      <c r="E4172" s="2">
        <v>44845</v>
      </c>
      <c r="F4172">
        <v>2022</v>
      </c>
      <c r="G4172" t="s">
        <v>6657</v>
      </c>
      <c r="H4172" t="s">
        <v>8754</v>
      </c>
      <c r="I4172" s="40" t="s">
        <v>84</v>
      </c>
      <c r="J4172">
        <v>0.5</v>
      </c>
      <c r="L4172" t="s">
        <v>1347</v>
      </c>
      <c r="M4172" t="s">
        <v>25</v>
      </c>
      <c r="N4172">
        <v>0.09</v>
      </c>
      <c r="O4172">
        <v>0</v>
      </c>
      <c r="P4172">
        <v>0.09</v>
      </c>
      <c r="Q4172">
        <v>0</v>
      </c>
      <c r="R4172" s="51">
        <f>Table71417[[#This Row],[Climate finance ($ million)]]/Table71417[[#This Row],[Total commitment ($ million)]]</f>
        <v>0.18</v>
      </c>
      <c r="S4172" s="41" t="s">
        <v>12811</v>
      </c>
      <c r="T4172" s="1" t="s">
        <v>8799</v>
      </c>
    </row>
    <row r="4173" spans="1:20" x14ac:dyDescent="0.25">
      <c r="A4173" t="s">
        <v>8747</v>
      </c>
      <c r="B4173" t="s">
        <v>66</v>
      </c>
      <c r="C4173" t="s">
        <v>3716</v>
      </c>
      <c r="D4173" t="s">
        <v>3715</v>
      </c>
      <c r="E4173" s="2">
        <v>44846</v>
      </c>
      <c r="F4173">
        <v>2022</v>
      </c>
      <c r="G4173" t="s">
        <v>6521</v>
      </c>
      <c r="H4173" t="s">
        <v>93</v>
      </c>
      <c r="I4173" s="40" t="s">
        <v>12398</v>
      </c>
      <c r="J4173">
        <v>77.325500000000005</v>
      </c>
      <c r="K4173" t="s">
        <v>1345</v>
      </c>
      <c r="L4173" t="s">
        <v>1365</v>
      </c>
      <c r="M4173" t="s">
        <v>72</v>
      </c>
      <c r="N4173">
        <v>19.600521709999999</v>
      </c>
      <c r="O4173">
        <v>0</v>
      </c>
      <c r="P4173">
        <v>0</v>
      </c>
      <c r="Q4173">
        <v>19.600521709999999</v>
      </c>
      <c r="R4173" s="51">
        <f>Table71417[[#This Row],[Climate finance ($ million)]]/Table71417[[#This Row],[Total commitment ($ million)]]</f>
        <v>0.25348069795862938</v>
      </c>
      <c r="S4173" s="41" t="s">
        <v>12812</v>
      </c>
      <c r="T4173" s="1" t="s">
        <v>8799</v>
      </c>
    </row>
    <row r="4174" spans="1:20" x14ac:dyDescent="0.25">
      <c r="A4174" t="s">
        <v>8747</v>
      </c>
      <c r="B4174" t="s">
        <v>66</v>
      </c>
      <c r="C4174" t="s">
        <v>3716</v>
      </c>
      <c r="D4174" t="s">
        <v>3715</v>
      </c>
      <c r="E4174" s="2">
        <v>44846</v>
      </c>
      <c r="F4174">
        <v>2022</v>
      </c>
      <c r="G4174" t="s">
        <v>6521</v>
      </c>
      <c r="H4174" t="s">
        <v>93</v>
      </c>
      <c r="I4174" s="40" t="s">
        <v>12398</v>
      </c>
      <c r="J4174">
        <v>77.325500000000005</v>
      </c>
      <c r="L4174" t="s">
        <v>1346</v>
      </c>
      <c r="M4174" t="s">
        <v>25</v>
      </c>
      <c r="N4174">
        <v>12.774729519999999</v>
      </c>
      <c r="O4174">
        <v>0</v>
      </c>
      <c r="P4174">
        <v>12.774729519999999</v>
      </c>
      <c r="Q4174">
        <v>0</v>
      </c>
      <c r="R4174" s="51">
        <f>Table71417[[#This Row],[Climate finance ($ million)]]/Table71417[[#This Row],[Total commitment ($ million)]]</f>
        <v>0.16520720228126554</v>
      </c>
      <c r="S4174" s="41" t="s">
        <v>12812</v>
      </c>
      <c r="T4174" s="1" t="s">
        <v>8799</v>
      </c>
    </row>
    <row r="4175" spans="1:20" x14ac:dyDescent="0.25">
      <c r="A4175" t="s">
        <v>8747</v>
      </c>
      <c r="B4175" t="s">
        <v>66</v>
      </c>
      <c r="C4175" t="s">
        <v>3716</v>
      </c>
      <c r="D4175" t="s">
        <v>3741</v>
      </c>
      <c r="E4175" s="2">
        <v>44846</v>
      </c>
      <c r="F4175">
        <v>2022</v>
      </c>
      <c r="G4175" t="s">
        <v>6521</v>
      </c>
      <c r="H4175" t="s">
        <v>93</v>
      </c>
      <c r="I4175" s="40" t="s">
        <v>12398</v>
      </c>
      <c r="J4175">
        <v>88.174499999999995</v>
      </c>
      <c r="K4175" t="s">
        <v>1345</v>
      </c>
      <c r="L4175" t="s">
        <v>1365</v>
      </c>
      <c r="M4175" t="s">
        <v>72</v>
      </c>
      <c r="N4175">
        <v>29.129478289999998</v>
      </c>
      <c r="O4175">
        <v>0</v>
      </c>
      <c r="P4175">
        <v>0</v>
      </c>
      <c r="Q4175">
        <v>29.129478289999998</v>
      </c>
      <c r="R4175" s="51">
        <f>Table71417[[#This Row],[Climate finance ($ million)]]/Table71417[[#This Row],[Total commitment ($ million)]]</f>
        <v>0.33036170650244684</v>
      </c>
      <c r="S4175" s="41" t="s">
        <v>12813</v>
      </c>
      <c r="T4175" s="1" t="s">
        <v>8799</v>
      </c>
    </row>
    <row r="4176" spans="1:20" x14ac:dyDescent="0.25">
      <c r="A4176" t="s">
        <v>8747</v>
      </c>
      <c r="B4176" t="s">
        <v>66</v>
      </c>
      <c r="C4176" t="s">
        <v>3716</v>
      </c>
      <c r="D4176" t="s">
        <v>3741</v>
      </c>
      <c r="E4176" s="2">
        <v>44846</v>
      </c>
      <c r="F4176">
        <v>2022</v>
      </c>
      <c r="G4176" t="s">
        <v>6521</v>
      </c>
      <c r="H4176" t="s">
        <v>93</v>
      </c>
      <c r="I4176" s="40" t="s">
        <v>12398</v>
      </c>
      <c r="J4176">
        <v>88.174499999999995</v>
      </c>
      <c r="L4176" t="s">
        <v>1346</v>
      </c>
      <c r="M4176" t="s">
        <v>25</v>
      </c>
      <c r="N4176">
        <v>18.985270480000001</v>
      </c>
      <c r="O4176">
        <v>0</v>
      </c>
      <c r="P4176">
        <v>18.985270480000001</v>
      </c>
      <c r="Q4176">
        <v>0</v>
      </c>
      <c r="R4176" s="51">
        <f>Table71417[[#This Row],[Climate finance ($ million)]]/Table71417[[#This Row],[Total commitment ($ million)]]</f>
        <v>0.21531475063652192</v>
      </c>
      <c r="S4176" s="41" t="s">
        <v>12813</v>
      </c>
      <c r="T4176" s="1" t="s">
        <v>8799</v>
      </c>
    </row>
    <row r="4177" spans="1:20" x14ac:dyDescent="0.25">
      <c r="A4177" t="s">
        <v>8747</v>
      </c>
      <c r="B4177" t="s">
        <v>66</v>
      </c>
      <c r="C4177" t="s">
        <v>3800</v>
      </c>
      <c r="D4177" t="s">
        <v>3799</v>
      </c>
      <c r="E4177" s="2">
        <v>44846</v>
      </c>
      <c r="F4177">
        <v>2022</v>
      </c>
      <c r="G4177" t="s">
        <v>6585</v>
      </c>
      <c r="H4177" t="s">
        <v>8754</v>
      </c>
      <c r="I4177" s="40" t="s">
        <v>141</v>
      </c>
      <c r="J4177">
        <v>0.4</v>
      </c>
      <c r="K4177" t="s">
        <v>141</v>
      </c>
      <c r="L4177" t="s">
        <v>1347</v>
      </c>
      <c r="M4177" t="s">
        <v>72</v>
      </c>
      <c r="N4177">
        <v>0.4</v>
      </c>
      <c r="O4177">
        <v>0</v>
      </c>
      <c r="P4177">
        <v>0</v>
      </c>
      <c r="Q4177">
        <v>0.4</v>
      </c>
      <c r="R4177" s="51">
        <f>Table71417[[#This Row],[Climate finance ($ million)]]/Table71417[[#This Row],[Total commitment ($ million)]]</f>
        <v>1</v>
      </c>
      <c r="S4177" s="41" t="s">
        <v>12814</v>
      </c>
      <c r="T4177" s="1" t="s">
        <v>8799</v>
      </c>
    </row>
    <row r="4178" spans="1:20" x14ac:dyDescent="0.25">
      <c r="A4178" t="s">
        <v>8747</v>
      </c>
      <c r="B4178" t="s">
        <v>66</v>
      </c>
      <c r="C4178" t="s">
        <v>3864</v>
      </c>
      <c r="D4178" t="s">
        <v>3863</v>
      </c>
      <c r="E4178" s="2">
        <v>44846</v>
      </c>
      <c r="F4178">
        <v>2022</v>
      </c>
      <c r="G4178" t="s">
        <v>6532</v>
      </c>
      <c r="H4178" t="s">
        <v>8754</v>
      </c>
      <c r="I4178" s="40" t="s">
        <v>12401</v>
      </c>
      <c r="J4178">
        <v>0.2</v>
      </c>
      <c r="L4178" t="s">
        <v>1415</v>
      </c>
      <c r="M4178" t="s">
        <v>25</v>
      </c>
      <c r="N4178">
        <v>0.2</v>
      </c>
      <c r="O4178">
        <v>0</v>
      </c>
      <c r="P4178">
        <v>0.2</v>
      </c>
      <c r="Q4178">
        <v>0</v>
      </c>
      <c r="R4178" s="51">
        <f>Table71417[[#This Row],[Climate finance ($ million)]]/Table71417[[#This Row],[Total commitment ($ million)]]</f>
        <v>1</v>
      </c>
      <c r="S4178" s="41" t="s">
        <v>12815</v>
      </c>
      <c r="T4178" s="1" t="s">
        <v>8799</v>
      </c>
    </row>
    <row r="4179" spans="1:20" x14ac:dyDescent="0.25">
      <c r="A4179" t="s">
        <v>8747</v>
      </c>
      <c r="B4179" t="s">
        <v>66</v>
      </c>
      <c r="C4179" t="s">
        <v>4163</v>
      </c>
      <c r="D4179" t="s">
        <v>4162</v>
      </c>
      <c r="E4179" s="2">
        <v>44846</v>
      </c>
      <c r="F4179">
        <v>2022</v>
      </c>
      <c r="G4179" t="s">
        <v>104</v>
      </c>
      <c r="H4179" t="s">
        <v>8754</v>
      </c>
      <c r="I4179" s="40" t="s">
        <v>12394</v>
      </c>
      <c r="J4179">
        <v>0.3</v>
      </c>
      <c r="K4179" t="s">
        <v>1345</v>
      </c>
      <c r="L4179" t="s">
        <v>1365</v>
      </c>
      <c r="M4179" t="s">
        <v>72</v>
      </c>
      <c r="N4179">
        <v>0.15</v>
      </c>
      <c r="O4179">
        <v>0</v>
      </c>
      <c r="P4179">
        <v>0</v>
      </c>
      <c r="Q4179">
        <v>0.15</v>
      </c>
      <c r="R4179" s="51">
        <f>Table71417[[#This Row],[Climate finance ($ million)]]/Table71417[[#This Row],[Total commitment ($ million)]]</f>
        <v>0.5</v>
      </c>
      <c r="S4179" s="41" t="s">
        <v>12816</v>
      </c>
      <c r="T4179" s="1" t="s">
        <v>8799</v>
      </c>
    </row>
    <row r="4180" spans="1:20" x14ac:dyDescent="0.25">
      <c r="A4180" t="s">
        <v>8747</v>
      </c>
      <c r="B4180" t="s">
        <v>66</v>
      </c>
      <c r="C4180" t="s">
        <v>4087</v>
      </c>
      <c r="D4180" t="s">
        <v>4086</v>
      </c>
      <c r="E4180" s="2">
        <v>44847</v>
      </c>
      <c r="F4180">
        <v>2022</v>
      </c>
      <c r="G4180" t="s">
        <v>6370</v>
      </c>
      <c r="H4180" t="s">
        <v>8754</v>
      </c>
      <c r="I4180" s="40" t="s">
        <v>12400</v>
      </c>
      <c r="J4180">
        <v>0.33</v>
      </c>
      <c r="K4180" t="s">
        <v>1352</v>
      </c>
      <c r="M4180" t="s">
        <v>24</v>
      </c>
      <c r="N4180">
        <v>0.33</v>
      </c>
      <c r="O4180">
        <v>0.33</v>
      </c>
      <c r="P4180">
        <v>0</v>
      </c>
      <c r="Q4180">
        <v>0</v>
      </c>
      <c r="R4180" s="51">
        <f>Table71417[[#This Row],[Climate finance ($ million)]]/Table71417[[#This Row],[Total commitment ($ million)]]</f>
        <v>1</v>
      </c>
      <c r="S4180" s="41" t="s">
        <v>12817</v>
      </c>
      <c r="T4180" s="1" t="s">
        <v>8799</v>
      </c>
    </row>
    <row r="4181" spans="1:20" x14ac:dyDescent="0.25">
      <c r="A4181" t="s">
        <v>8747</v>
      </c>
      <c r="B4181" t="s">
        <v>66</v>
      </c>
      <c r="C4181" t="s">
        <v>4264</v>
      </c>
      <c r="D4181" t="s">
        <v>4263</v>
      </c>
      <c r="E4181" s="2">
        <v>44847</v>
      </c>
      <c r="F4181">
        <v>2022</v>
      </c>
      <c r="G4181" t="s">
        <v>8753</v>
      </c>
      <c r="H4181" t="s">
        <v>8754</v>
      </c>
      <c r="I4181" s="40" t="s">
        <v>12401</v>
      </c>
      <c r="J4181">
        <v>0.2</v>
      </c>
      <c r="L4181" t="s">
        <v>1415</v>
      </c>
      <c r="M4181" t="s">
        <v>25</v>
      </c>
      <c r="N4181">
        <v>0.2</v>
      </c>
      <c r="O4181">
        <v>0</v>
      </c>
      <c r="P4181">
        <v>0.2</v>
      </c>
      <c r="Q4181">
        <v>0</v>
      </c>
      <c r="R4181" s="51">
        <f>Table71417[[#This Row],[Climate finance ($ million)]]/Table71417[[#This Row],[Total commitment ($ million)]]</f>
        <v>1</v>
      </c>
      <c r="S4181" s="41" t="s">
        <v>12818</v>
      </c>
      <c r="T4181" s="1" t="s">
        <v>8799</v>
      </c>
    </row>
    <row r="4182" spans="1:20" x14ac:dyDescent="0.25">
      <c r="A4182" t="s">
        <v>8747</v>
      </c>
      <c r="B4182" t="s">
        <v>66</v>
      </c>
      <c r="C4182" t="s">
        <v>3809</v>
      </c>
      <c r="D4182" t="s">
        <v>3808</v>
      </c>
      <c r="E4182" s="2">
        <v>44851</v>
      </c>
      <c r="F4182">
        <v>2022</v>
      </c>
      <c r="G4182" t="s">
        <v>6585</v>
      </c>
      <c r="H4182" t="s">
        <v>8754</v>
      </c>
      <c r="I4182" s="40" t="s">
        <v>12400</v>
      </c>
      <c r="J4182">
        <v>0.2</v>
      </c>
      <c r="K4182" t="s">
        <v>141</v>
      </c>
      <c r="M4182" t="s">
        <v>24</v>
      </c>
      <c r="N4182">
        <v>0.2</v>
      </c>
      <c r="O4182">
        <v>0.2</v>
      </c>
      <c r="P4182">
        <v>0</v>
      </c>
      <c r="Q4182">
        <v>0</v>
      </c>
      <c r="R4182" s="51">
        <f>Table71417[[#This Row],[Climate finance ($ million)]]/Table71417[[#This Row],[Total commitment ($ million)]]</f>
        <v>1</v>
      </c>
      <c r="S4182" s="41" t="s">
        <v>12819</v>
      </c>
      <c r="T4182" s="1" t="s">
        <v>8799</v>
      </c>
    </row>
    <row r="4183" spans="1:20" x14ac:dyDescent="0.25">
      <c r="A4183" t="s">
        <v>8747</v>
      </c>
      <c r="B4183" t="s">
        <v>66</v>
      </c>
      <c r="C4183" t="s">
        <v>3895</v>
      </c>
      <c r="D4183" t="s">
        <v>3894</v>
      </c>
      <c r="E4183" s="2">
        <v>44852</v>
      </c>
      <c r="F4183">
        <v>2022</v>
      </c>
      <c r="G4183" t="s">
        <v>8750</v>
      </c>
      <c r="H4183" t="s">
        <v>8754</v>
      </c>
      <c r="I4183" s="40" t="s">
        <v>12401</v>
      </c>
      <c r="J4183">
        <v>0.2</v>
      </c>
      <c r="L4183" t="s">
        <v>1415</v>
      </c>
      <c r="M4183" t="s">
        <v>25</v>
      </c>
      <c r="N4183">
        <v>0.2</v>
      </c>
      <c r="O4183">
        <v>0</v>
      </c>
      <c r="P4183">
        <v>0.2</v>
      </c>
      <c r="Q4183">
        <v>0</v>
      </c>
      <c r="R4183" s="51">
        <f>Table71417[[#This Row],[Climate finance ($ million)]]/Table71417[[#This Row],[Total commitment ($ million)]]</f>
        <v>1</v>
      </c>
      <c r="S4183" s="41" t="s">
        <v>12820</v>
      </c>
      <c r="T4183" s="1" t="s">
        <v>8799</v>
      </c>
    </row>
    <row r="4184" spans="1:20" x14ac:dyDescent="0.25">
      <c r="A4184" t="s">
        <v>8747</v>
      </c>
      <c r="B4184" t="s">
        <v>66</v>
      </c>
      <c r="C4184" t="s">
        <v>3950</v>
      </c>
      <c r="D4184" t="s">
        <v>3949</v>
      </c>
      <c r="E4184" s="2">
        <v>44852</v>
      </c>
      <c r="F4184">
        <v>2022</v>
      </c>
      <c r="G4184" t="s">
        <v>6754</v>
      </c>
      <c r="H4184" t="s">
        <v>8754</v>
      </c>
      <c r="I4184" s="40" t="s">
        <v>12401</v>
      </c>
      <c r="J4184">
        <v>0.2</v>
      </c>
      <c r="L4184" t="s">
        <v>1415</v>
      </c>
      <c r="M4184" t="s">
        <v>25</v>
      </c>
      <c r="N4184">
        <v>0.2</v>
      </c>
      <c r="O4184">
        <v>0</v>
      </c>
      <c r="P4184">
        <v>0.2</v>
      </c>
      <c r="Q4184">
        <v>0</v>
      </c>
      <c r="R4184" s="51">
        <f>Table71417[[#This Row],[Climate finance ($ million)]]/Table71417[[#This Row],[Total commitment ($ million)]]</f>
        <v>1</v>
      </c>
      <c r="S4184" s="41" t="s">
        <v>12821</v>
      </c>
      <c r="T4184" s="1" t="s">
        <v>8799</v>
      </c>
    </row>
    <row r="4185" spans="1:20" x14ac:dyDescent="0.25">
      <c r="A4185" t="s">
        <v>8747</v>
      </c>
      <c r="B4185" t="s">
        <v>66</v>
      </c>
      <c r="C4185" t="s">
        <v>4091</v>
      </c>
      <c r="D4185" t="s">
        <v>4090</v>
      </c>
      <c r="E4185" s="2">
        <v>44852</v>
      </c>
      <c r="F4185">
        <v>2022</v>
      </c>
      <c r="G4185" t="s">
        <v>6370</v>
      </c>
      <c r="H4185" t="s">
        <v>8754</v>
      </c>
      <c r="I4185" s="40" t="s">
        <v>12395</v>
      </c>
      <c r="J4185">
        <v>0.1</v>
      </c>
      <c r="L4185" t="s">
        <v>1346</v>
      </c>
      <c r="M4185" t="s">
        <v>25</v>
      </c>
      <c r="N4185">
        <v>0.06</v>
      </c>
      <c r="O4185">
        <v>0</v>
      </c>
      <c r="P4185">
        <v>0.06</v>
      </c>
      <c r="Q4185">
        <v>0</v>
      </c>
      <c r="R4185" s="51">
        <f>Table71417[[#This Row],[Climate finance ($ million)]]/Table71417[[#This Row],[Total commitment ($ million)]]</f>
        <v>0.6</v>
      </c>
      <c r="S4185" s="41" t="s">
        <v>12822</v>
      </c>
      <c r="T4185" s="1" t="s">
        <v>8799</v>
      </c>
    </row>
    <row r="4186" spans="1:20" x14ac:dyDescent="0.25">
      <c r="A4186" t="s">
        <v>8747</v>
      </c>
      <c r="B4186" t="s">
        <v>66</v>
      </c>
      <c r="C4186" t="s">
        <v>4170</v>
      </c>
      <c r="D4186" t="s">
        <v>4169</v>
      </c>
      <c r="E4186" s="2">
        <v>44852</v>
      </c>
      <c r="F4186">
        <v>2022</v>
      </c>
      <c r="G4186" t="s">
        <v>104</v>
      </c>
      <c r="H4186" t="s">
        <v>8754</v>
      </c>
      <c r="I4186" s="40" t="s">
        <v>12398</v>
      </c>
      <c r="J4186">
        <v>0.95</v>
      </c>
      <c r="K4186" t="s">
        <v>1321</v>
      </c>
      <c r="L4186" t="s">
        <v>1320</v>
      </c>
      <c r="M4186" t="s">
        <v>72</v>
      </c>
      <c r="N4186">
        <v>0.95</v>
      </c>
      <c r="O4186">
        <v>0</v>
      </c>
      <c r="P4186">
        <v>0</v>
      </c>
      <c r="Q4186">
        <v>0.95</v>
      </c>
      <c r="R4186" s="51">
        <f>Table71417[[#This Row],[Climate finance ($ million)]]/Table71417[[#This Row],[Total commitment ($ million)]]</f>
        <v>1</v>
      </c>
      <c r="S4186" s="41" t="s">
        <v>12823</v>
      </c>
      <c r="T4186" s="1" t="s">
        <v>8799</v>
      </c>
    </row>
    <row r="4187" spans="1:20" x14ac:dyDescent="0.25">
      <c r="A4187" t="s">
        <v>8747</v>
      </c>
      <c r="B4187" t="s">
        <v>66</v>
      </c>
      <c r="C4187" t="s">
        <v>4180</v>
      </c>
      <c r="D4187" t="s">
        <v>4179</v>
      </c>
      <c r="E4187" s="2">
        <v>44852</v>
      </c>
      <c r="F4187">
        <v>2022</v>
      </c>
      <c r="G4187" t="s">
        <v>104</v>
      </c>
      <c r="H4187" t="s">
        <v>8754</v>
      </c>
      <c r="I4187" s="40" t="s">
        <v>12401</v>
      </c>
      <c r="J4187">
        <v>0.23599999999999999</v>
      </c>
      <c r="K4187" t="s">
        <v>1321</v>
      </c>
      <c r="L4187" t="s">
        <v>1320</v>
      </c>
      <c r="M4187" t="s">
        <v>72</v>
      </c>
      <c r="N4187">
        <v>8.5000000000000006E-2</v>
      </c>
      <c r="O4187">
        <v>0</v>
      </c>
      <c r="P4187">
        <v>0</v>
      </c>
      <c r="Q4187">
        <v>8.5000000000000006E-2</v>
      </c>
      <c r="R4187" s="51">
        <f>Table71417[[#This Row],[Climate finance ($ million)]]/Table71417[[#This Row],[Total commitment ($ million)]]</f>
        <v>0.36016949152542377</v>
      </c>
      <c r="S4187" s="41" t="s">
        <v>12824</v>
      </c>
      <c r="T4187" s="1" t="s">
        <v>8799</v>
      </c>
    </row>
    <row r="4188" spans="1:20" x14ac:dyDescent="0.25">
      <c r="A4188" t="s">
        <v>8747</v>
      </c>
      <c r="B4188" t="s">
        <v>66</v>
      </c>
      <c r="C4188" t="s">
        <v>4253</v>
      </c>
      <c r="D4188" t="s">
        <v>4252</v>
      </c>
      <c r="E4188" s="2">
        <v>44852</v>
      </c>
      <c r="F4188">
        <v>2022</v>
      </c>
      <c r="G4188" t="s">
        <v>7424</v>
      </c>
      <c r="H4188" t="s">
        <v>8754</v>
      </c>
      <c r="I4188" s="40" t="s">
        <v>12400</v>
      </c>
      <c r="J4188">
        <v>0.363784</v>
      </c>
      <c r="K4188" t="s">
        <v>1336</v>
      </c>
      <c r="M4188" t="s">
        <v>24</v>
      </c>
      <c r="N4188">
        <v>1.2999999999999999E-2</v>
      </c>
      <c r="O4188">
        <v>1.2999999999999999E-2</v>
      </c>
      <c r="P4188">
        <v>0</v>
      </c>
      <c r="Q4188">
        <v>0</v>
      </c>
      <c r="R4188" s="51">
        <f>Table71417[[#This Row],[Climate finance ($ million)]]/Table71417[[#This Row],[Total commitment ($ million)]]</f>
        <v>3.5735491390495457E-2</v>
      </c>
      <c r="S4188" s="41" t="s">
        <v>12825</v>
      </c>
      <c r="T4188" s="1" t="s">
        <v>8799</v>
      </c>
    </row>
    <row r="4189" spans="1:20" x14ac:dyDescent="0.25">
      <c r="A4189" t="s">
        <v>8747</v>
      </c>
      <c r="B4189" t="s">
        <v>66</v>
      </c>
      <c r="C4189" t="s">
        <v>3928</v>
      </c>
      <c r="D4189" t="s">
        <v>3927</v>
      </c>
      <c r="E4189" s="2">
        <v>44853</v>
      </c>
      <c r="F4189">
        <v>2022</v>
      </c>
      <c r="G4189" t="s">
        <v>4734</v>
      </c>
      <c r="H4189" t="s">
        <v>318</v>
      </c>
      <c r="I4189" s="40" t="s">
        <v>12393</v>
      </c>
      <c r="J4189">
        <v>85</v>
      </c>
      <c r="L4189" t="s">
        <v>1365</v>
      </c>
      <c r="M4189" t="s">
        <v>25</v>
      </c>
      <c r="N4189">
        <v>77.349999999999994</v>
      </c>
      <c r="O4189">
        <v>0</v>
      </c>
      <c r="P4189">
        <v>77.349999999999994</v>
      </c>
      <c r="Q4189">
        <v>0</v>
      </c>
      <c r="R4189" s="51">
        <f>Table71417[[#This Row],[Climate finance ($ million)]]/Table71417[[#This Row],[Total commitment ($ million)]]</f>
        <v>0.90999999999999992</v>
      </c>
      <c r="S4189" s="41" t="s">
        <v>12826</v>
      </c>
      <c r="T4189" s="1" t="s">
        <v>8799</v>
      </c>
    </row>
    <row r="4190" spans="1:20" x14ac:dyDescent="0.25">
      <c r="A4190" t="s">
        <v>8747</v>
      </c>
      <c r="B4190" t="s">
        <v>66</v>
      </c>
      <c r="C4190" t="s">
        <v>3937</v>
      </c>
      <c r="D4190" t="s">
        <v>3936</v>
      </c>
      <c r="E4190" s="2">
        <v>44853</v>
      </c>
      <c r="F4190">
        <v>2022</v>
      </c>
      <c r="G4190" t="s">
        <v>6754</v>
      </c>
      <c r="H4190" t="s">
        <v>93</v>
      </c>
      <c r="I4190" s="40" t="s">
        <v>84</v>
      </c>
      <c r="J4190">
        <v>100</v>
      </c>
      <c r="L4190" t="s">
        <v>1347</v>
      </c>
      <c r="M4190" t="s">
        <v>25</v>
      </c>
      <c r="N4190">
        <v>33.409999999999997</v>
      </c>
      <c r="O4190">
        <v>0</v>
      </c>
      <c r="P4190">
        <v>33.409999999999997</v>
      </c>
      <c r="Q4190">
        <v>0</v>
      </c>
      <c r="R4190" s="51">
        <f>Table71417[[#This Row],[Climate finance ($ million)]]/Table71417[[#This Row],[Total commitment ($ million)]]</f>
        <v>0.33409999999999995</v>
      </c>
      <c r="S4190" s="41" t="s">
        <v>12827</v>
      </c>
      <c r="T4190" s="1" t="s">
        <v>8799</v>
      </c>
    </row>
    <row r="4191" spans="1:20" x14ac:dyDescent="0.25">
      <c r="A4191" t="s">
        <v>8747</v>
      </c>
      <c r="B4191" t="s">
        <v>66</v>
      </c>
      <c r="C4191" t="s">
        <v>3728</v>
      </c>
      <c r="D4191" t="s">
        <v>3727</v>
      </c>
      <c r="E4191" s="2">
        <v>44855</v>
      </c>
      <c r="F4191">
        <v>2022</v>
      </c>
      <c r="G4191" t="s">
        <v>6521</v>
      </c>
      <c r="H4191" t="s">
        <v>93</v>
      </c>
      <c r="I4191" s="40" t="s">
        <v>12393</v>
      </c>
      <c r="J4191">
        <v>110</v>
      </c>
      <c r="K4191" t="s">
        <v>1327</v>
      </c>
      <c r="M4191" t="s">
        <v>24</v>
      </c>
      <c r="N4191">
        <v>37.003999999999998</v>
      </c>
      <c r="O4191">
        <v>37.003999999999998</v>
      </c>
      <c r="P4191">
        <v>0</v>
      </c>
      <c r="Q4191">
        <v>0</v>
      </c>
      <c r="R4191" s="51">
        <f>Table71417[[#This Row],[Climate finance ($ million)]]/Table71417[[#This Row],[Total commitment ($ million)]]</f>
        <v>0.33639999999999998</v>
      </c>
      <c r="S4191" s="41" t="s">
        <v>12828</v>
      </c>
      <c r="T4191" s="1" t="s">
        <v>8799</v>
      </c>
    </row>
    <row r="4192" spans="1:20" x14ac:dyDescent="0.25">
      <c r="A4192" t="s">
        <v>8747</v>
      </c>
      <c r="B4192" t="s">
        <v>66</v>
      </c>
      <c r="C4192" t="s">
        <v>3728</v>
      </c>
      <c r="D4192" t="s">
        <v>3727</v>
      </c>
      <c r="E4192" s="2">
        <v>44855</v>
      </c>
      <c r="F4192">
        <v>2022</v>
      </c>
      <c r="G4192" t="s">
        <v>6521</v>
      </c>
      <c r="H4192" t="s">
        <v>93</v>
      </c>
      <c r="I4192" s="40" t="s">
        <v>12393</v>
      </c>
      <c r="J4192">
        <v>110</v>
      </c>
      <c r="K4192" t="s">
        <v>1345</v>
      </c>
      <c r="M4192" t="s">
        <v>24</v>
      </c>
      <c r="N4192">
        <v>1.1000000000000001</v>
      </c>
      <c r="O4192">
        <v>1.1000000000000001</v>
      </c>
      <c r="P4192">
        <v>0</v>
      </c>
      <c r="Q4192">
        <v>0</v>
      </c>
      <c r="R4192" s="51">
        <f>Table71417[[#This Row],[Climate finance ($ million)]]/Table71417[[#This Row],[Total commitment ($ million)]]</f>
        <v>0.01</v>
      </c>
      <c r="S4192" s="41" t="s">
        <v>12828</v>
      </c>
      <c r="T4192" s="1" t="s">
        <v>8799</v>
      </c>
    </row>
    <row r="4193" spans="1:20" x14ac:dyDescent="0.25">
      <c r="A4193" t="s">
        <v>8747</v>
      </c>
      <c r="B4193" t="s">
        <v>66</v>
      </c>
      <c r="C4193" t="s">
        <v>3728</v>
      </c>
      <c r="D4193" t="s">
        <v>3727</v>
      </c>
      <c r="E4193" s="2">
        <v>44855</v>
      </c>
      <c r="F4193">
        <v>2022</v>
      </c>
      <c r="G4193" t="s">
        <v>6521</v>
      </c>
      <c r="H4193" t="s">
        <v>93</v>
      </c>
      <c r="I4193" s="40" t="s">
        <v>12393</v>
      </c>
      <c r="J4193">
        <v>110</v>
      </c>
      <c r="K4193" t="s">
        <v>141</v>
      </c>
      <c r="M4193" t="s">
        <v>24</v>
      </c>
      <c r="N4193">
        <v>20.998999999999999</v>
      </c>
      <c r="O4193">
        <v>20.998999999999999</v>
      </c>
      <c r="P4193">
        <v>0</v>
      </c>
      <c r="Q4193">
        <v>0</v>
      </c>
      <c r="R4193" s="51">
        <f>Table71417[[#This Row],[Climate finance ($ million)]]/Table71417[[#This Row],[Total commitment ($ million)]]</f>
        <v>0.19089999999999999</v>
      </c>
      <c r="S4193" s="41" t="s">
        <v>12828</v>
      </c>
      <c r="T4193" s="1" t="s">
        <v>8799</v>
      </c>
    </row>
    <row r="4194" spans="1:20" x14ac:dyDescent="0.25">
      <c r="A4194" t="s">
        <v>8747</v>
      </c>
      <c r="B4194" t="s">
        <v>66</v>
      </c>
      <c r="C4194" t="s">
        <v>4157</v>
      </c>
      <c r="D4194" t="s">
        <v>4156</v>
      </c>
      <c r="E4194" s="2">
        <v>44855</v>
      </c>
      <c r="F4194">
        <v>2022</v>
      </c>
      <c r="G4194" t="s">
        <v>104</v>
      </c>
      <c r="H4194" t="s">
        <v>8754</v>
      </c>
      <c r="I4194" s="40" t="s">
        <v>12402</v>
      </c>
      <c r="J4194">
        <v>0.4</v>
      </c>
      <c r="K4194" t="s">
        <v>1345</v>
      </c>
      <c r="M4194" t="s">
        <v>24</v>
      </c>
      <c r="N4194">
        <v>0.4</v>
      </c>
      <c r="O4194">
        <v>0.4</v>
      </c>
      <c r="P4194">
        <v>0</v>
      </c>
      <c r="Q4194">
        <v>0</v>
      </c>
      <c r="R4194" s="51">
        <f>Table71417[[#This Row],[Climate finance ($ million)]]/Table71417[[#This Row],[Total commitment ($ million)]]</f>
        <v>1</v>
      </c>
      <c r="S4194" s="41" t="s">
        <v>12829</v>
      </c>
      <c r="T4194" s="1" t="s">
        <v>8799</v>
      </c>
    </row>
    <row r="4195" spans="1:20" x14ac:dyDescent="0.25">
      <c r="A4195" t="s">
        <v>8747</v>
      </c>
      <c r="B4195" t="s">
        <v>66</v>
      </c>
      <c r="C4195" t="s">
        <v>4204</v>
      </c>
      <c r="D4195" t="s">
        <v>4203</v>
      </c>
      <c r="E4195" s="2">
        <v>44855</v>
      </c>
      <c r="F4195">
        <v>2022</v>
      </c>
      <c r="G4195" t="s">
        <v>8751</v>
      </c>
      <c r="H4195" t="s">
        <v>93</v>
      </c>
      <c r="I4195" s="40" t="s">
        <v>12394</v>
      </c>
      <c r="J4195">
        <v>10</v>
      </c>
      <c r="K4195" t="s">
        <v>1345</v>
      </c>
      <c r="L4195" t="s">
        <v>1365</v>
      </c>
      <c r="M4195" t="s">
        <v>72</v>
      </c>
      <c r="N4195">
        <v>0.30199999999999999</v>
      </c>
      <c r="O4195">
        <v>0</v>
      </c>
      <c r="P4195">
        <v>0</v>
      </c>
      <c r="Q4195">
        <v>0.30199999999999999</v>
      </c>
      <c r="R4195" s="51">
        <f>Table71417[[#This Row],[Climate finance ($ million)]]/Table71417[[#This Row],[Total commitment ($ million)]]</f>
        <v>3.0199999999999998E-2</v>
      </c>
      <c r="S4195" s="41" t="s">
        <v>12830</v>
      </c>
      <c r="T4195" s="1" t="s">
        <v>8799</v>
      </c>
    </row>
    <row r="4196" spans="1:20" x14ac:dyDescent="0.25">
      <c r="A4196" t="s">
        <v>8747</v>
      </c>
      <c r="B4196" t="s">
        <v>66</v>
      </c>
      <c r="C4196" t="s">
        <v>4210</v>
      </c>
      <c r="D4196" t="s">
        <v>4209</v>
      </c>
      <c r="E4196" s="2">
        <v>44855</v>
      </c>
      <c r="F4196">
        <v>2022</v>
      </c>
      <c r="G4196" t="s">
        <v>8751</v>
      </c>
      <c r="H4196" t="s">
        <v>8754</v>
      </c>
      <c r="I4196" s="40" t="s">
        <v>12396</v>
      </c>
      <c r="J4196">
        <v>1.17</v>
      </c>
      <c r="K4196" t="s">
        <v>1345</v>
      </c>
      <c r="L4196" t="s">
        <v>1365</v>
      </c>
      <c r="M4196" t="s">
        <v>72</v>
      </c>
      <c r="N4196">
        <v>1.17</v>
      </c>
      <c r="O4196">
        <v>0</v>
      </c>
      <c r="P4196">
        <v>0</v>
      </c>
      <c r="Q4196">
        <v>1.17</v>
      </c>
      <c r="R4196" s="51">
        <f>Table71417[[#This Row],[Climate finance ($ million)]]/Table71417[[#This Row],[Total commitment ($ million)]]</f>
        <v>1</v>
      </c>
      <c r="S4196" s="41" t="s">
        <v>12831</v>
      </c>
      <c r="T4196" s="1" t="s">
        <v>8799</v>
      </c>
    </row>
    <row r="4197" spans="1:20" x14ac:dyDescent="0.25">
      <c r="A4197" t="s">
        <v>8747</v>
      </c>
      <c r="B4197" t="s">
        <v>66</v>
      </c>
      <c r="C4197" t="s">
        <v>3887</v>
      </c>
      <c r="D4197" t="s">
        <v>3886</v>
      </c>
      <c r="E4197" s="2">
        <v>44858</v>
      </c>
      <c r="F4197">
        <v>2022</v>
      </c>
      <c r="G4197" t="s">
        <v>8750</v>
      </c>
      <c r="H4197" t="s">
        <v>8754</v>
      </c>
      <c r="I4197" s="40" t="s">
        <v>12395</v>
      </c>
      <c r="J4197">
        <v>1</v>
      </c>
      <c r="K4197" t="s">
        <v>1386</v>
      </c>
      <c r="M4197" t="s">
        <v>24</v>
      </c>
      <c r="N4197">
        <v>1</v>
      </c>
      <c r="O4197">
        <v>1</v>
      </c>
      <c r="P4197">
        <v>0</v>
      </c>
      <c r="Q4197">
        <v>0</v>
      </c>
      <c r="R4197" s="51">
        <f>Table71417[[#This Row],[Climate finance ($ million)]]/Table71417[[#This Row],[Total commitment ($ million)]]</f>
        <v>1</v>
      </c>
      <c r="S4197" s="41" t="s">
        <v>12832</v>
      </c>
      <c r="T4197" s="1" t="s">
        <v>8799</v>
      </c>
    </row>
    <row r="4198" spans="1:20" x14ac:dyDescent="0.25">
      <c r="A4198" t="s">
        <v>8747</v>
      </c>
      <c r="B4198" t="s">
        <v>66</v>
      </c>
      <c r="C4198" t="s">
        <v>3774</v>
      </c>
      <c r="D4198" t="s">
        <v>3773</v>
      </c>
      <c r="E4198" s="2">
        <v>44859</v>
      </c>
      <c r="F4198">
        <v>2022</v>
      </c>
      <c r="G4198" t="s">
        <v>6521</v>
      </c>
      <c r="H4198" t="s">
        <v>8754</v>
      </c>
      <c r="I4198" s="40" t="s">
        <v>12395</v>
      </c>
      <c r="J4198">
        <v>0.2</v>
      </c>
      <c r="K4198" t="s">
        <v>1469</v>
      </c>
      <c r="M4198" t="s">
        <v>24</v>
      </c>
      <c r="N4198">
        <v>0.1</v>
      </c>
      <c r="O4198">
        <v>0.1</v>
      </c>
      <c r="P4198">
        <v>0</v>
      </c>
      <c r="Q4198">
        <v>0</v>
      </c>
      <c r="R4198" s="51">
        <f>Table71417[[#This Row],[Climate finance ($ million)]]/Table71417[[#This Row],[Total commitment ($ million)]]</f>
        <v>0.5</v>
      </c>
      <c r="S4198" s="41" t="s">
        <v>12833</v>
      </c>
      <c r="T4198" s="1" t="s">
        <v>8799</v>
      </c>
    </row>
    <row r="4199" spans="1:20" x14ac:dyDescent="0.25">
      <c r="A4199" t="s">
        <v>8747</v>
      </c>
      <c r="B4199" t="s">
        <v>66</v>
      </c>
      <c r="C4199" t="s">
        <v>4081</v>
      </c>
      <c r="D4199" t="s">
        <v>4080</v>
      </c>
      <c r="E4199" s="2">
        <v>44859</v>
      </c>
      <c r="F4199">
        <v>2022</v>
      </c>
      <c r="G4199" t="s">
        <v>6370</v>
      </c>
      <c r="H4199" t="s">
        <v>8754</v>
      </c>
      <c r="I4199" s="40" t="s">
        <v>12403</v>
      </c>
      <c r="J4199">
        <v>0.5</v>
      </c>
      <c r="L4199" t="s">
        <v>1415</v>
      </c>
      <c r="M4199" t="s">
        <v>25</v>
      </c>
      <c r="N4199">
        <v>0.25</v>
      </c>
      <c r="O4199">
        <v>0</v>
      </c>
      <c r="P4199">
        <v>0.25</v>
      </c>
      <c r="Q4199">
        <v>0</v>
      </c>
      <c r="R4199" s="51">
        <f>Table71417[[#This Row],[Climate finance ($ million)]]/Table71417[[#This Row],[Total commitment ($ million)]]</f>
        <v>0.5</v>
      </c>
      <c r="S4199" s="41" t="s">
        <v>12834</v>
      </c>
      <c r="T4199" s="1" t="s">
        <v>8799</v>
      </c>
    </row>
    <row r="4200" spans="1:20" x14ac:dyDescent="0.25">
      <c r="A4200" t="s">
        <v>8747</v>
      </c>
      <c r="B4200" t="s">
        <v>66</v>
      </c>
      <c r="C4200" t="s">
        <v>3969</v>
      </c>
      <c r="D4200" t="s">
        <v>3968</v>
      </c>
      <c r="E4200" s="2">
        <v>44860</v>
      </c>
      <c r="F4200">
        <v>2022</v>
      </c>
      <c r="G4200" t="s">
        <v>7680</v>
      </c>
      <c r="H4200" t="s">
        <v>93</v>
      </c>
      <c r="I4200" s="40" t="s">
        <v>84</v>
      </c>
      <c r="J4200">
        <v>117</v>
      </c>
      <c r="L4200" t="s">
        <v>1347</v>
      </c>
      <c r="M4200" t="s">
        <v>25</v>
      </c>
      <c r="N4200">
        <v>37.85</v>
      </c>
      <c r="O4200">
        <v>0</v>
      </c>
      <c r="P4200">
        <v>37.85</v>
      </c>
      <c r="Q4200">
        <v>0</v>
      </c>
      <c r="R4200" s="51">
        <f>Table71417[[#This Row],[Climate finance ($ million)]]/Table71417[[#This Row],[Total commitment ($ million)]]</f>
        <v>0.32350427350427352</v>
      </c>
      <c r="S4200" s="41" t="s">
        <v>12835</v>
      </c>
      <c r="T4200" s="1" t="s">
        <v>8799</v>
      </c>
    </row>
    <row r="4201" spans="1:20" x14ac:dyDescent="0.25">
      <c r="A4201" t="s">
        <v>8747</v>
      </c>
      <c r="B4201" t="s">
        <v>66</v>
      </c>
      <c r="C4201" t="s">
        <v>4040</v>
      </c>
      <c r="D4201" t="s">
        <v>4039</v>
      </c>
      <c r="E4201" s="2">
        <v>44860</v>
      </c>
      <c r="F4201">
        <v>2022</v>
      </c>
      <c r="G4201" t="s">
        <v>6715</v>
      </c>
      <c r="H4201" t="s">
        <v>93</v>
      </c>
      <c r="I4201" s="40" t="s">
        <v>12395</v>
      </c>
      <c r="J4201">
        <v>232.27975799999999</v>
      </c>
      <c r="K4201" t="s">
        <v>1469</v>
      </c>
      <c r="M4201" t="s">
        <v>24</v>
      </c>
      <c r="N4201">
        <v>28.140000000000004</v>
      </c>
      <c r="O4201">
        <v>28.140000000000004</v>
      </c>
      <c r="P4201">
        <v>0</v>
      </c>
      <c r="Q4201">
        <v>0</v>
      </c>
      <c r="R4201" s="51">
        <f>Table71417[[#This Row],[Climate finance ($ million)]]/Table71417[[#This Row],[Total commitment ($ million)]]</f>
        <v>0.12114701789899404</v>
      </c>
      <c r="S4201" s="41" t="s">
        <v>12836</v>
      </c>
      <c r="T4201" s="1" t="s">
        <v>8799</v>
      </c>
    </row>
    <row r="4202" spans="1:20" x14ac:dyDescent="0.25">
      <c r="A4202" t="s">
        <v>8747</v>
      </c>
      <c r="B4202" t="s">
        <v>66</v>
      </c>
      <c r="C4202" t="s">
        <v>4040</v>
      </c>
      <c r="D4202" t="s">
        <v>4039</v>
      </c>
      <c r="E4202" s="2">
        <v>44860</v>
      </c>
      <c r="F4202">
        <v>2022</v>
      </c>
      <c r="G4202" t="s">
        <v>6715</v>
      </c>
      <c r="H4202" t="s">
        <v>93</v>
      </c>
      <c r="I4202" s="40" t="s">
        <v>12395</v>
      </c>
      <c r="J4202">
        <v>232.27975799999999</v>
      </c>
      <c r="L4202" t="s">
        <v>1346</v>
      </c>
      <c r="M4202" t="s">
        <v>25</v>
      </c>
      <c r="N4202">
        <v>52.53</v>
      </c>
      <c r="O4202">
        <v>0</v>
      </c>
      <c r="P4202">
        <v>52.53</v>
      </c>
      <c r="Q4202">
        <v>0</v>
      </c>
      <c r="R4202" s="51">
        <f>Table71417[[#This Row],[Climate finance ($ million)]]/Table71417[[#This Row],[Total commitment ($ million)]]</f>
        <v>0.22614971038500911</v>
      </c>
      <c r="S4202" s="41" t="s">
        <v>12836</v>
      </c>
      <c r="T4202" s="1" t="s">
        <v>8799</v>
      </c>
    </row>
    <row r="4203" spans="1:20" x14ac:dyDescent="0.25">
      <c r="A4203" t="s">
        <v>8747</v>
      </c>
      <c r="B4203" t="s">
        <v>66</v>
      </c>
      <c r="C4203" t="s">
        <v>4077</v>
      </c>
      <c r="D4203" t="s">
        <v>4076</v>
      </c>
      <c r="E4203" s="2">
        <v>44860</v>
      </c>
      <c r="F4203">
        <v>2022</v>
      </c>
      <c r="G4203" t="s">
        <v>6370</v>
      </c>
      <c r="H4203" t="s">
        <v>93</v>
      </c>
      <c r="I4203" s="40" t="s">
        <v>12402</v>
      </c>
      <c r="J4203">
        <v>160</v>
      </c>
      <c r="K4203" t="s">
        <v>1345</v>
      </c>
      <c r="L4203" t="s">
        <v>1380</v>
      </c>
      <c r="M4203" t="s">
        <v>72</v>
      </c>
      <c r="N4203">
        <v>64</v>
      </c>
      <c r="O4203">
        <v>0</v>
      </c>
      <c r="P4203">
        <v>0</v>
      </c>
      <c r="Q4203">
        <v>64</v>
      </c>
      <c r="R4203" s="51">
        <f>Table71417[[#This Row],[Climate finance ($ million)]]/Table71417[[#This Row],[Total commitment ($ million)]]</f>
        <v>0.4</v>
      </c>
      <c r="S4203" s="41" t="s">
        <v>12837</v>
      </c>
      <c r="T4203" s="1" t="s">
        <v>8799</v>
      </c>
    </row>
    <row r="4204" spans="1:20" x14ac:dyDescent="0.25">
      <c r="A4204" t="s">
        <v>8747</v>
      </c>
      <c r="B4204" t="s">
        <v>66</v>
      </c>
      <c r="C4204" t="s">
        <v>3782</v>
      </c>
      <c r="D4204" t="s">
        <v>3781</v>
      </c>
      <c r="E4204" s="2">
        <v>44861</v>
      </c>
      <c r="F4204">
        <v>2022</v>
      </c>
      <c r="G4204" t="s">
        <v>6521</v>
      </c>
      <c r="H4204" t="s">
        <v>8754</v>
      </c>
      <c r="I4204" s="40" t="s">
        <v>141</v>
      </c>
      <c r="J4204">
        <v>1</v>
      </c>
      <c r="K4204" t="s">
        <v>141</v>
      </c>
      <c r="M4204" t="s">
        <v>24</v>
      </c>
      <c r="N4204">
        <v>1</v>
      </c>
      <c r="O4204">
        <v>1</v>
      </c>
      <c r="P4204">
        <v>0</v>
      </c>
      <c r="Q4204">
        <v>0</v>
      </c>
      <c r="R4204" s="51">
        <f>Table71417[[#This Row],[Climate finance ($ million)]]/Table71417[[#This Row],[Total commitment ($ million)]]</f>
        <v>1</v>
      </c>
      <c r="S4204" s="41" t="s">
        <v>12838</v>
      </c>
      <c r="T4204" s="1" t="s">
        <v>8799</v>
      </c>
    </row>
    <row r="4205" spans="1:20" x14ac:dyDescent="0.25">
      <c r="A4205" t="s">
        <v>8747</v>
      </c>
      <c r="B4205" t="s">
        <v>66</v>
      </c>
      <c r="C4205" t="s">
        <v>3939</v>
      </c>
      <c r="D4205" t="s">
        <v>3938</v>
      </c>
      <c r="E4205" s="2">
        <v>44861</v>
      </c>
      <c r="F4205">
        <v>2022</v>
      </c>
      <c r="G4205" t="s">
        <v>6754</v>
      </c>
      <c r="H4205" t="s">
        <v>8754</v>
      </c>
      <c r="I4205" s="40" t="s">
        <v>12403</v>
      </c>
      <c r="J4205">
        <v>0.5</v>
      </c>
      <c r="L4205" t="s">
        <v>1415</v>
      </c>
      <c r="M4205" t="s">
        <v>25</v>
      </c>
      <c r="N4205">
        <v>9.5000000000000001E-2</v>
      </c>
      <c r="O4205">
        <v>0</v>
      </c>
      <c r="P4205">
        <v>9.5000000000000001E-2</v>
      </c>
      <c r="Q4205">
        <v>0</v>
      </c>
      <c r="R4205" s="51">
        <f>Table71417[[#This Row],[Climate finance ($ million)]]/Table71417[[#This Row],[Total commitment ($ million)]]</f>
        <v>0.19</v>
      </c>
      <c r="S4205" s="41" t="s">
        <v>12839</v>
      </c>
      <c r="T4205" s="1" t="s">
        <v>8799</v>
      </c>
    </row>
    <row r="4206" spans="1:20" x14ac:dyDescent="0.25">
      <c r="A4206" t="s">
        <v>8747</v>
      </c>
      <c r="B4206" t="s">
        <v>66</v>
      </c>
      <c r="C4206" t="s">
        <v>3952</v>
      </c>
      <c r="D4206" t="s">
        <v>3951</v>
      </c>
      <c r="E4206" s="2">
        <v>44861</v>
      </c>
      <c r="F4206">
        <v>2022</v>
      </c>
      <c r="G4206" t="s">
        <v>6451</v>
      </c>
      <c r="H4206" t="s">
        <v>8757</v>
      </c>
      <c r="I4206" s="40" t="s">
        <v>12401</v>
      </c>
      <c r="J4206">
        <v>5.9718859999999996</v>
      </c>
      <c r="K4206" t="s">
        <v>1321</v>
      </c>
      <c r="M4206" t="s">
        <v>24</v>
      </c>
      <c r="N4206">
        <v>1.0218860000000001</v>
      </c>
      <c r="O4206">
        <v>1.0218860000000001</v>
      </c>
      <c r="P4206">
        <v>0</v>
      </c>
      <c r="Q4206">
        <v>0</v>
      </c>
      <c r="R4206" s="51">
        <f>Table71417[[#This Row],[Climate finance ($ million)]]/Table71417[[#This Row],[Total commitment ($ million)]]</f>
        <v>0.17111612646323124</v>
      </c>
      <c r="S4206" s="41" t="s">
        <v>12840</v>
      </c>
      <c r="T4206" s="1" t="s">
        <v>8799</v>
      </c>
    </row>
    <row r="4207" spans="1:20" x14ac:dyDescent="0.25">
      <c r="A4207" t="s">
        <v>8747</v>
      </c>
      <c r="B4207" t="s">
        <v>66</v>
      </c>
      <c r="C4207" t="s">
        <v>4089</v>
      </c>
      <c r="D4207" t="s">
        <v>4088</v>
      </c>
      <c r="E4207" s="2">
        <v>44861</v>
      </c>
      <c r="F4207">
        <v>2022</v>
      </c>
      <c r="G4207" t="s">
        <v>6370</v>
      </c>
      <c r="H4207" t="s">
        <v>8754</v>
      </c>
      <c r="I4207" s="40" t="s">
        <v>12397</v>
      </c>
      <c r="J4207">
        <v>0.29375000000000001</v>
      </c>
      <c r="K4207" t="s">
        <v>1327</v>
      </c>
      <c r="L4207" t="s">
        <v>1347</v>
      </c>
      <c r="M4207" t="s">
        <v>72</v>
      </c>
      <c r="N4207">
        <v>3.9949999999999999E-2</v>
      </c>
      <c r="O4207">
        <v>0</v>
      </c>
      <c r="P4207">
        <v>0</v>
      </c>
      <c r="Q4207">
        <v>3.9949999999999999E-2</v>
      </c>
      <c r="R4207" s="51">
        <f>Table71417[[#This Row],[Climate finance ($ million)]]/Table71417[[#This Row],[Total commitment ($ million)]]</f>
        <v>0.13599999999999998</v>
      </c>
      <c r="S4207" s="41" t="s">
        <v>12841</v>
      </c>
      <c r="T4207" s="1" t="s">
        <v>8799</v>
      </c>
    </row>
    <row r="4208" spans="1:20" x14ac:dyDescent="0.25">
      <c r="A4208" t="s">
        <v>8747</v>
      </c>
      <c r="B4208" t="s">
        <v>66</v>
      </c>
      <c r="C4208" t="s">
        <v>3843</v>
      </c>
      <c r="D4208" t="s">
        <v>3842</v>
      </c>
      <c r="E4208" s="2">
        <v>44862</v>
      </c>
      <c r="F4208">
        <v>2022</v>
      </c>
      <c r="G4208" t="s">
        <v>6914</v>
      </c>
      <c r="H4208" t="s">
        <v>8754</v>
      </c>
      <c r="I4208" s="40" t="s">
        <v>141</v>
      </c>
      <c r="J4208">
        <v>1.9</v>
      </c>
      <c r="K4208" t="s">
        <v>141</v>
      </c>
      <c r="M4208" t="s">
        <v>24</v>
      </c>
      <c r="N4208">
        <v>1.9</v>
      </c>
      <c r="O4208">
        <v>1.9</v>
      </c>
      <c r="P4208">
        <v>0</v>
      </c>
      <c r="Q4208">
        <v>0</v>
      </c>
      <c r="R4208" s="51">
        <f>Table71417[[#This Row],[Climate finance ($ million)]]/Table71417[[#This Row],[Total commitment ($ million)]]</f>
        <v>1</v>
      </c>
      <c r="S4208" s="41" t="s">
        <v>12842</v>
      </c>
      <c r="T4208" s="1" t="s">
        <v>8799</v>
      </c>
    </row>
    <row r="4209" spans="1:20" x14ac:dyDescent="0.25">
      <c r="A4209" t="s">
        <v>8747</v>
      </c>
      <c r="B4209" t="s">
        <v>66</v>
      </c>
      <c r="C4209" t="s">
        <v>3725</v>
      </c>
      <c r="D4209" t="s">
        <v>3724</v>
      </c>
      <c r="E4209" s="2">
        <v>44867</v>
      </c>
      <c r="F4209">
        <v>2022</v>
      </c>
      <c r="G4209" t="s">
        <v>6521</v>
      </c>
      <c r="H4209" t="s">
        <v>93</v>
      </c>
      <c r="I4209" s="40" t="s">
        <v>12396</v>
      </c>
      <c r="J4209">
        <v>104</v>
      </c>
      <c r="K4209" t="s">
        <v>1345</v>
      </c>
      <c r="M4209" t="s">
        <v>24</v>
      </c>
      <c r="N4209">
        <v>24.003199999999996</v>
      </c>
      <c r="O4209">
        <v>24.003199999999996</v>
      </c>
      <c r="P4209">
        <v>0</v>
      </c>
      <c r="Q4209">
        <v>0</v>
      </c>
      <c r="R4209" s="51">
        <f>Table71417[[#This Row],[Climate finance ($ million)]]/Table71417[[#This Row],[Total commitment ($ million)]]</f>
        <v>0.23079999999999995</v>
      </c>
      <c r="S4209" s="41" t="s">
        <v>12843</v>
      </c>
      <c r="T4209" s="1" t="s">
        <v>8799</v>
      </c>
    </row>
    <row r="4210" spans="1:20" x14ac:dyDescent="0.25">
      <c r="A4210" t="s">
        <v>8747</v>
      </c>
      <c r="B4210" t="s">
        <v>66</v>
      </c>
      <c r="C4210" t="s">
        <v>3730</v>
      </c>
      <c r="D4210" t="s">
        <v>3729</v>
      </c>
      <c r="E4210" s="2">
        <v>44867</v>
      </c>
      <c r="F4210">
        <v>2022</v>
      </c>
      <c r="G4210" t="s">
        <v>6521</v>
      </c>
      <c r="H4210" t="s">
        <v>93</v>
      </c>
      <c r="I4210" s="40" t="s">
        <v>361</v>
      </c>
      <c r="J4210">
        <v>45.1</v>
      </c>
      <c r="K4210" t="s">
        <v>1327</v>
      </c>
      <c r="M4210" t="s">
        <v>24</v>
      </c>
      <c r="N4210">
        <v>10.8864</v>
      </c>
      <c r="O4210">
        <v>10.8864</v>
      </c>
      <c r="P4210">
        <v>0</v>
      </c>
      <c r="Q4210">
        <v>0</v>
      </c>
      <c r="R4210" s="51">
        <f>Table71417[[#This Row],[Climate finance ($ million)]]/Table71417[[#This Row],[Total commitment ($ million)]]</f>
        <v>0.24138359201773835</v>
      </c>
      <c r="S4210" s="41" t="s">
        <v>12844</v>
      </c>
      <c r="T4210" s="1" t="s">
        <v>8799</v>
      </c>
    </row>
    <row r="4211" spans="1:20" x14ac:dyDescent="0.25">
      <c r="A4211" t="s">
        <v>8747</v>
      </c>
      <c r="B4211" t="s">
        <v>66</v>
      </c>
      <c r="C4211" t="s">
        <v>3878</v>
      </c>
      <c r="D4211" t="s">
        <v>3877</v>
      </c>
      <c r="E4211" s="2">
        <v>44867</v>
      </c>
      <c r="F4211">
        <v>2022</v>
      </c>
      <c r="G4211" t="s">
        <v>8750</v>
      </c>
      <c r="H4211" t="s">
        <v>93</v>
      </c>
      <c r="I4211" s="40" t="s">
        <v>12395</v>
      </c>
      <c r="J4211">
        <v>190</v>
      </c>
      <c r="K4211" t="s">
        <v>1469</v>
      </c>
      <c r="M4211" t="s">
        <v>24</v>
      </c>
      <c r="N4211">
        <v>93.87</v>
      </c>
      <c r="O4211">
        <v>93.87</v>
      </c>
      <c r="P4211">
        <v>0</v>
      </c>
      <c r="Q4211">
        <v>0</v>
      </c>
      <c r="R4211" s="51">
        <f>Table71417[[#This Row],[Climate finance ($ million)]]/Table71417[[#This Row],[Total commitment ($ million)]]</f>
        <v>0.49405263157894741</v>
      </c>
      <c r="S4211" s="41" t="s">
        <v>12845</v>
      </c>
      <c r="T4211" s="1" t="s">
        <v>8799</v>
      </c>
    </row>
    <row r="4212" spans="1:20" x14ac:dyDescent="0.25">
      <c r="A4212" t="s">
        <v>8747</v>
      </c>
      <c r="B4212" t="s">
        <v>66</v>
      </c>
      <c r="C4212" t="s">
        <v>3878</v>
      </c>
      <c r="D4212" t="s">
        <v>3877</v>
      </c>
      <c r="E4212" s="2">
        <v>44867</v>
      </c>
      <c r="F4212">
        <v>2022</v>
      </c>
      <c r="G4212" t="s">
        <v>8750</v>
      </c>
      <c r="H4212" t="s">
        <v>93</v>
      </c>
      <c r="I4212" s="40" t="s">
        <v>12395</v>
      </c>
      <c r="J4212">
        <v>190</v>
      </c>
      <c r="L4212" t="s">
        <v>1346</v>
      </c>
      <c r="M4212" t="s">
        <v>25</v>
      </c>
      <c r="N4212">
        <v>16.940000000000001</v>
      </c>
      <c r="O4212">
        <v>0</v>
      </c>
      <c r="P4212">
        <v>16.940000000000001</v>
      </c>
      <c r="Q4212">
        <v>0</v>
      </c>
      <c r="R4212" s="51">
        <f>Table71417[[#This Row],[Climate finance ($ million)]]/Table71417[[#This Row],[Total commitment ($ million)]]</f>
        <v>8.9157894736842117E-2</v>
      </c>
      <c r="S4212" s="41" t="s">
        <v>12845</v>
      </c>
      <c r="T4212" s="1" t="s">
        <v>8799</v>
      </c>
    </row>
    <row r="4213" spans="1:20" x14ac:dyDescent="0.25">
      <c r="A4213" t="s">
        <v>8747</v>
      </c>
      <c r="B4213" t="s">
        <v>66</v>
      </c>
      <c r="C4213" t="s">
        <v>4206</v>
      </c>
      <c r="D4213" t="s">
        <v>4205</v>
      </c>
      <c r="E4213" s="2">
        <v>44867</v>
      </c>
      <c r="F4213">
        <v>2022</v>
      </c>
      <c r="G4213" t="s">
        <v>8751</v>
      </c>
      <c r="H4213" t="s">
        <v>93</v>
      </c>
      <c r="I4213" s="40" t="s">
        <v>12396</v>
      </c>
      <c r="J4213">
        <v>150</v>
      </c>
      <c r="K4213" t="s">
        <v>1345</v>
      </c>
      <c r="L4213" t="s">
        <v>1365</v>
      </c>
      <c r="M4213" t="s">
        <v>72</v>
      </c>
      <c r="N4213">
        <v>30</v>
      </c>
      <c r="O4213">
        <v>0</v>
      </c>
      <c r="P4213">
        <v>0</v>
      </c>
      <c r="Q4213">
        <v>30</v>
      </c>
      <c r="R4213" s="51">
        <f>Table71417[[#This Row],[Climate finance ($ million)]]/Table71417[[#This Row],[Total commitment ($ million)]]</f>
        <v>0.2</v>
      </c>
      <c r="S4213" s="41" t="s">
        <v>12846</v>
      </c>
      <c r="T4213" s="1" t="s">
        <v>8799</v>
      </c>
    </row>
    <row r="4214" spans="1:20" x14ac:dyDescent="0.25">
      <c r="A4214" t="s">
        <v>8747</v>
      </c>
      <c r="B4214" t="s">
        <v>66</v>
      </c>
      <c r="C4214" t="s">
        <v>1765</v>
      </c>
      <c r="D4214" t="s">
        <v>3929</v>
      </c>
      <c r="E4214" s="2">
        <v>44868</v>
      </c>
      <c r="F4214">
        <v>2022</v>
      </c>
      <c r="G4214" t="s">
        <v>6754</v>
      </c>
      <c r="H4214" t="s">
        <v>8757</v>
      </c>
      <c r="I4214" s="40" t="s">
        <v>12400</v>
      </c>
      <c r="J4214">
        <v>6.4311619999999996</v>
      </c>
      <c r="K4214" t="s">
        <v>1352</v>
      </c>
      <c r="M4214" t="s">
        <v>24</v>
      </c>
      <c r="N4214">
        <v>4.881251958</v>
      </c>
      <c r="O4214">
        <v>4.881251958</v>
      </c>
      <c r="P4214">
        <v>0</v>
      </c>
      <c r="Q4214">
        <v>0</v>
      </c>
      <c r="R4214" s="51">
        <f>Table71417[[#This Row],[Climate finance ($ million)]]/Table71417[[#This Row],[Total commitment ($ million)]]</f>
        <v>0.75900000000000001</v>
      </c>
      <c r="S4214" s="41" t="s">
        <v>12847</v>
      </c>
      <c r="T4214" s="1" t="s">
        <v>8799</v>
      </c>
    </row>
    <row r="4215" spans="1:20" x14ac:dyDescent="0.25">
      <c r="A4215" t="s">
        <v>8747</v>
      </c>
      <c r="B4215" t="s">
        <v>66</v>
      </c>
      <c r="C4215" t="s">
        <v>3749</v>
      </c>
      <c r="D4215" t="s">
        <v>3748</v>
      </c>
      <c r="E4215" s="2">
        <v>44873</v>
      </c>
      <c r="F4215">
        <v>2022</v>
      </c>
      <c r="G4215" t="s">
        <v>6521</v>
      </c>
      <c r="H4215" t="s">
        <v>8754</v>
      </c>
      <c r="I4215" s="40" t="s">
        <v>12393</v>
      </c>
      <c r="J4215">
        <v>1.2</v>
      </c>
      <c r="K4215" t="s">
        <v>141</v>
      </c>
      <c r="M4215" t="s">
        <v>24</v>
      </c>
      <c r="N4215">
        <v>1</v>
      </c>
      <c r="O4215">
        <v>1</v>
      </c>
      <c r="P4215">
        <v>0</v>
      </c>
      <c r="Q4215">
        <v>0</v>
      </c>
      <c r="R4215" s="51">
        <f>Table71417[[#This Row],[Climate finance ($ million)]]/Table71417[[#This Row],[Total commitment ($ million)]]</f>
        <v>0.83333333333333337</v>
      </c>
      <c r="S4215" s="41" t="s">
        <v>12848</v>
      </c>
      <c r="T4215" s="1" t="s">
        <v>8799</v>
      </c>
    </row>
    <row r="4216" spans="1:20" x14ac:dyDescent="0.25">
      <c r="A4216" t="s">
        <v>8747</v>
      </c>
      <c r="B4216" t="s">
        <v>66</v>
      </c>
      <c r="C4216" t="s">
        <v>3963</v>
      </c>
      <c r="D4216" t="s">
        <v>3962</v>
      </c>
      <c r="E4216" s="2">
        <v>44873</v>
      </c>
      <c r="F4216">
        <v>2022</v>
      </c>
      <c r="G4216" t="s">
        <v>6451</v>
      </c>
      <c r="H4216" t="s">
        <v>8754</v>
      </c>
      <c r="I4216" s="40" t="s">
        <v>12401</v>
      </c>
      <c r="J4216">
        <v>0.2</v>
      </c>
      <c r="L4216" t="s">
        <v>1415</v>
      </c>
      <c r="M4216" t="s">
        <v>25</v>
      </c>
      <c r="N4216">
        <v>0.2</v>
      </c>
      <c r="O4216">
        <v>0</v>
      </c>
      <c r="P4216">
        <v>0.2</v>
      </c>
      <c r="Q4216">
        <v>0</v>
      </c>
      <c r="R4216" s="51">
        <f>Table71417[[#This Row],[Climate finance ($ million)]]/Table71417[[#This Row],[Total commitment ($ million)]]</f>
        <v>1</v>
      </c>
      <c r="S4216" s="41" t="s">
        <v>12849</v>
      </c>
      <c r="T4216" s="1" t="s">
        <v>8799</v>
      </c>
    </row>
    <row r="4217" spans="1:20" x14ac:dyDescent="0.25">
      <c r="A4217" t="s">
        <v>8747</v>
      </c>
      <c r="B4217" t="s">
        <v>66</v>
      </c>
      <c r="C4217" t="s">
        <v>3574</v>
      </c>
      <c r="D4217" t="s">
        <v>3573</v>
      </c>
      <c r="E4217" s="2">
        <v>44874</v>
      </c>
      <c r="F4217">
        <v>2022</v>
      </c>
      <c r="G4217" t="s">
        <v>6392</v>
      </c>
      <c r="H4217" t="s">
        <v>93</v>
      </c>
      <c r="I4217" s="40" t="s">
        <v>12395</v>
      </c>
      <c r="J4217">
        <v>187.6</v>
      </c>
      <c r="K4217" t="s">
        <v>1469</v>
      </c>
      <c r="M4217" t="s">
        <v>24</v>
      </c>
      <c r="N4217">
        <v>147</v>
      </c>
      <c r="O4217">
        <v>147</v>
      </c>
      <c r="P4217">
        <v>0</v>
      </c>
      <c r="Q4217">
        <v>0</v>
      </c>
      <c r="R4217" s="51">
        <f>Table71417[[#This Row],[Climate finance ($ million)]]/Table71417[[#This Row],[Total commitment ($ million)]]</f>
        <v>0.78358208955223885</v>
      </c>
      <c r="S4217" s="41" t="s">
        <v>12850</v>
      </c>
      <c r="T4217" s="1" t="s">
        <v>8799</v>
      </c>
    </row>
    <row r="4218" spans="1:20" x14ac:dyDescent="0.25">
      <c r="A4218" t="s">
        <v>8747</v>
      </c>
      <c r="B4218" t="s">
        <v>66</v>
      </c>
      <c r="C4218" t="s">
        <v>3673</v>
      </c>
      <c r="D4218" t="s">
        <v>3672</v>
      </c>
      <c r="E4218" s="2">
        <v>44874</v>
      </c>
      <c r="F4218">
        <v>2022</v>
      </c>
      <c r="G4218" t="s">
        <v>7137</v>
      </c>
      <c r="H4218" t="s">
        <v>93</v>
      </c>
      <c r="I4218" s="40" t="s">
        <v>12402</v>
      </c>
      <c r="J4218">
        <v>10</v>
      </c>
      <c r="K4218" t="s">
        <v>1352</v>
      </c>
      <c r="M4218" t="s">
        <v>24</v>
      </c>
      <c r="N4218">
        <v>0.222</v>
      </c>
      <c r="O4218">
        <v>0.222</v>
      </c>
      <c r="P4218">
        <v>0</v>
      </c>
      <c r="Q4218">
        <v>0</v>
      </c>
      <c r="R4218" s="51">
        <f>Table71417[[#This Row],[Climate finance ($ million)]]/Table71417[[#This Row],[Total commitment ($ million)]]</f>
        <v>2.2200000000000001E-2</v>
      </c>
      <c r="S4218" s="41" t="s">
        <v>12851</v>
      </c>
      <c r="T4218" s="1" t="s">
        <v>8799</v>
      </c>
    </row>
    <row r="4219" spans="1:20" x14ac:dyDescent="0.25">
      <c r="A4219" t="s">
        <v>8747</v>
      </c>
      <c r="B4219" t="s">
        <v>66</v>
      </c>
      <c r="C4219" t="s">
        <v>3689</v>
      </c>
      <c r="D4219" t="s">
        <v>3688</v>
      </c>
      <c r="E4219" s="2">
        <v>44874</v>
      </c>
      <c r="F4219">
        <v>2022</v>
      </c>
      <c r="G4219" t="s">
        <v>7137</v>
      </c>
      <c r="H4219" t="s">
        <v>8754</v>
      </c>
      <c r="I4219" s="40" t="s">
        <v>12401</v>
      </c>
      <c r="J4219">
        <v>0.2</v>
      </c>
      <c r="L4219" t="s">
        <v>1415</v>
      </c>
      <c r="M4219" t="s">
        <v>25</v>
      </c>
      <c r="N4219">
        <v>0.2</v>
      </c>
      <c r="O4219">
        <v>0</v>
      </c>
      <c r="P4219">
        <v>0.2</v>
      </c>
      <c r="Q4219">
        <v>0</v>
      </c>
      <c r="R4219" s="51">
        <f>Table71417[[#This Row],[Climate finance ($ million)]]/Table71417[[#This Row],[Total commitment ($ million)]]</f>
        <v>1</v>
      </c>
      <c r="S4219" s="41" t="s">
        <v>12852</v>
      </c>
      <c r="T4219" s="1" t="s">
        <v>8799</v>
      </c>
    </row>
    <row r="4220" spans="1:20" x14ac:dyDescent="0.25">
      <c r="A4220" t="s">
        <v>8747</v>
      </c>
      <c r="B4220" t="s">
        <v>66</v>
      </c>
      <c r="C4220" t="s">
        <v>3875</v>
      </c>
      <c r="D4220" t="s">
        <v>3874</v>
      </c>
      <c r="E4220" s="2">
        <v>44874</v>
      </c>
      <c r="F4220">
        <v>2022</v>
      </c>
      <c r="G4220" t="s">
        <v>8750</v>
      </c>
      <c r="H4220" t="s">
        <v>93</v>
      </c>
      <c r="I4220" s="40" t="s">
        <v>12394</v>
      </c>
      <c r="J4220">
        <v>38</v>
      </c>
      <c r="K4220" t="s">
        <v>1345</v>
      </c>
      <c r="M4220" t="s">
        <v>24</v>
      </c>
      <c r="N4220">
        <v>3.8721999999999994</v>
      </c>
      <c r="O4220">
        <v>3.8721999999999994</v>
      </c>
      <c r="P4220">
        <v>0</v>
      </c>
      <c r="Q4220">
        <v>0</v>
      </c>
      <c r="R4220" s="51">
        <f>Table71417[[#This Row],[Climate finance ($ million)]]/Table71417[[#This Row],[Total commitment ($ million)]]</f>
        <v>0.10189999999999999</v>
      </c>
      <c r="S4220" s="41" t="s">
        <v>12853</v>
      </c>
      <c r="T4220" s="1" t="s">
        <v>8799</v>
      </c>
    </row>
    <row r="4221" spans="1:20" x14ac:dyDescent="0.25">
      <c r="A4221" t="s">
        <v>8747</v>
      </c>
      <c r="B4221" t="s">
        <v>66</v>
      </c>
      <c r="C4221" t="s">
        <v>4155</v>
      </c>
      <c r="D4221" t="s">
        <v>4154</v>
      </c>
      <c r="E4221" s="2">
        <v>44879</v>
      </c>
      <c r="F4221">
        <v>2022</v>
      </c>
      <c r="G4221" t="s">
        <v>104</v>
      </c>
      <c r="H4221" t="s">
        <v>8754</v>
      </c>
      <c r="I4221" s="40" t="s">
        <v>141</v>
      </c>
      <c r="J4221">
        <v>0.44937500000000002</v>
      </c>
      <c r="K4221" t="s">
        <v>141</v>
      </c>
      <c r="M4221" t="s">
        <v>24</v>
      </c>
      <c r="N4221">
        <v>0.44937500000000002</v>
      </c>
      <c r="O4221">
        <v>0.44937500000000002</v>
      </c>
      <c r="P4221">
        <v>0</v>
      </c>
      <c r="Q4221">
        <v>0</v>
      </c>
      <c r="R4221" s="51">
        <f>Table71417[[#This Row],[Climate finance ($ million)]]/Table71417[[#This Row],[Total commitment ($ million)]]</f>
        <v>1</v>
      </c>
      <c r="S4221" s="41" t="s">
        <v>12854</v>
      </c>
      <c r="T4221" s="1" t="s">
        <v>8799</v>
      </c>
    </row>
    <row r="4222" spans="1:20" x14ac:dyDescent="0.25">
      <c r="A4222" t="s">
        <v>8747</v>
      </c>
      <c r="B4222" t="s">
        <v>66</v>
      </c>
      <c r="C4222" t="s">
        <v>3587</v>
      </c>
      <c r="D4222" t="s">
        <v>3586</v>
      </c>
      <c r="E4222" s="2">
        <v>44881</v>
      </c>
      <c r="F4222">
        <v>2022</v>
      </c>
      <c r="G4222" t="s">
        <v>6392</v>
      </c>
      <c r="H4222" t="s">
        <v>93</v>
      </c>
      <c r="I4222" s="40" t="s">
        <v>12398</v>
      </c>
      <c r="J4222">
        <v>174</v>
      </c>
      <c r="K4222" t="s">
        <v>1321</v>
      </c>
      <c r="L4222" t="s">
        <v>1320</v>
      </c>
      <c r="M4222" t="s">
        <v>72</v>
      </c>
      <c r="N4222">
        <v>22.55</v>
      </c>
      <c r="O4222">
        <v>0</v>
      </c>
      <c r="P4222">
        <v>0</v>
      </c>
      <c r="Q4222">
        <v>22.55</v>
      </c>
      <c r="R4222" s="51">
        <f>Table71417[[#This Row],[Climate finance ($ million)]]/Table71417[[#This Row],[Total commitment ($ million)]]</f>
        <v>0.12959770114942529</v>
      </c>
      <c r="S4222" s="41" t="s">
        <v>12855</v>
      </c>
      <c r="T4222" s="1" t="s">
        <v>8799</v>
      </c>
    </row>
    <row r="4223" spans="1:20" x14ac:dyDescent="0.25">
      <c r="A4223" t="s">
        <v>8747</v>
      </c>
      <c r="B4223" t="s">
        <v>66</v>
      </c>
      <c r="C4223" t="s">
        <v>3587</v>
      </c>
      <c r="D4223" t="s">
        <v>3586</v>
      </c>
      <c r="E4223" s="2">
        <v>44881</v>
      </c>
      <c r="F4223">
        <v>2022</v>
      </c>
      <c r="G4223" t="s">
        <v>6392</v>
      </c>
      <c r="H4223" t="s">
        <v>93</v>
      </c>
      <c r="I4223" s="40" t="s">
        <v>12398</v>
      </c>
      <c r="J4223">
        <v>174</v>
      </c>
      <c r="K4223" t="s">
        <v>1327</v>
      </c>
      <c r="M4223" t="s">
        <v>24</v>
      </c>
      <c r="N4223">
        <v>24.925000000000004</v>
      </c>
      <c r="O4223">
        <v>24.925000000000004</v>
      </c>
      <c r="P4223">
        <v>0</v>
      </c>
      <c r="Q4223">
        <v>0</v>
      </c>
      <c r="R4223" s="51">
        <f>Table71417[[#This Row],[Climate finance ($ million)]]/Table71417[[#This Row],[Total commitment ($ million)]]</f>
        <v>0.14324712643678164</v>
      </c>
      <c r="S4223" s="41" t="s">
        <v>12855</v>
      </c>
      <c r="T4223" s="1" t="s">
        <v>8799</v>
      </c>
    </row>
    <row r="4224" spans="1:20" x14ac:dyDescent="0.25">
      <c r="A4224" t="s">
        <v>8747</v>
      </c>
      <c r="B4224" t="s">
        <v>66</v>
      </c>
      <c r="C4224" t="s">
        <v>3587</v>
      </c>
      <c r="D4224" t="s">
        <v>3586</v>
      </c>
      <c r="E4224" s="2">
        <v>44881</v>
      </c>
      <c r="F4224">
        <v>2022</v>
      </c>
      <c r="G4224" t="s">
        <v>6392</v>
      </c>
      <c r="H4224" t="s">
        <v>93</v>
      </c>
      <c r="I4224" s="40" t="s">
        <v>12398</v>
      </c>
      <c r="J4224">
        <v>174</v>
      </c>
      <c r="K4224" t="s">
        <v>1345</v>
      </c>
      <c r="M4224" t="s">
        <v>24</v>
      </c>
      <c r="N4224">
        <v>7.8624999999999998</v>
      </c>
      <c r="O4224">
        <v>7.8624999999999998</v>
      </c>
      <c r="P4224">
        <v>0</v>
      </c>
      <c r="Q4224">
        <v>0</v>
      </c>
      <c r="R4224" s="51">
        <f>Table71417[[#This Row],[Climate finance ($ million)]]/Table71417[[#This Row],[Total commitment ($ million)]]</f>
        <v>4.5186781609195405E-2</v>
      </c>
      <c r="S4224" s="41" t="s">
        <v>12855</v>
      </c>
      <c r="T4224" s="1" t="s">
        <v>8799</v>
      </c>
    </row>
    <row r="4225" spans="1:20" x14ac:dyDescent="0.25">
      <c r="A4225" t="s">
        <v>8747</v>
      </c>
      <c r="B4225" t="s">
        <v>66</v>
      </c>
      <c r="C4225" t="s">
        <v>4110</v>
      </c>
      <c r="D4225" t="s">
        <v>4109</v>
      </c>
      <c r="E4225" s="2">
        <v>44881</v>
      </c>
      <c r="F4225">
        <v>2022</v>
      </c>
      <c r="G4225" t="s">
        <v>104</v>
      </c>
      <c r="H4225" t="s">
        <v>93</v>
      </c>
      <c r="I4225" s="40" t="s">
        <v>141</v>
      </c>
      <c r="J4225">
        <v>263.62</v>
      </c>
      <c r="K4225" t="s">
        <v>141</v>
      </c>
      <c r="M4225" t="s">
        <v>24</v>
      </c>
      <c r="N4225">
        <v>114.875</v>
      </c>
      <c r="O4225">
        <v>114.875</v>
      </c>
      <c r="P4225">
        <v>0</v>
      </c>
      <c r="Q4225">
        <v>0</v>
      </c>
      <c r="R4225" s="51">
        <f>Table71417[[#This Row],[Climate finance ($ million)]]/Table71417[[#This Row],[Total commitment ($ million)]]</f>
        <v>0.43575980578104845</v>
      </c>
      <c r="S4225" s="41" t="s">
        <v>12856</v>
      </c>
      <c r="T4225" s="1" t="s">
        <v>8799</v>
      </c>
    </row>
    <row r="4226" spans="1:20" x14ac:dyDescent="0.25">
      <c r="A4226" t="s">
        <v>8747</v>
      </c>
      <c r="B4226" t="s">
        <v>66</v>
      </c>
      <c r="C4226" t="s">
        <v>4225</v>
      </c>
      <c r="D4226" t="s">
        <v>4224</v>
      </c>
      <c r="E4226" s="2">
        <v>44881</v>
      </c>
      <c r="F4226">
        <v>2022</v>
      </c>
      <c r="G4226" t="s">
        <v>7424</v>
      </c>
      <c r="H4226" t="s">
        <v>8756</v>
      </c>
      <c r="I4226" s="40" t="s">
        <v>12394</v>
      </c>
      <c r="J4226">
        <v>5.1340000000000003</v>
      </c>
      <c r="K4226" t="s">
        <v>1327</v>
      </c>
      <c r="L4226" t="s">
        <v>1347</v>
      </c>
      <c r="M4226" t="s">
        <v>72</v>
      </c>
      <c r="N4226">
        <v>0.78500000000000003</v>
      </c>
      <c r="O4226">
        <v>0</v>
      </c>
      <c r="P4226">
        <v>0</v>
      </c>
      <c r="Q4226">
        <v>0.78500000000000003</v>
      </c>
      <c r="R4226" s="51">
        <f>Table71417[[#This Row],[Climate finance ($ million)]]/Table71417[[#This Row],[Total commitment ($ million)]]</f>
        <v>0.15290222049084534</v>
      </c>
      <c r="S4226" s="41" t="s">
        <v>12857</v>
      </c>
      <c r="T4226" s="1" t="s">
        <v>8799</v>
      </c>
    </row>
    <row r="4227" spans="1:20" x14ac:dyDescent="0.25">
      <c r="A4227" t="s">
        <v>8747</v>
      </c>
      <c r="B4227" t="s">
        <v>66</v>
      </c>
      <c r="C4227" t="s">
        <v>4225</v>
      </c>
      <c r="D4227" t="s">
        <v>4224</v>
      </c>
      <c r="E4227" s="2">
        <v>44881</v>
      </c>
      <c r="F4227">
        <v>2022</v>
      </c>
      <c r="G4227" t="s">
        <v>7424</v>
      </c>
      <c r="H4227" t="s">
        <v>8756</v>
      </c>
      <c r="I4227" s="40" t="s">
        <v>12394</v>
      </c>
      <c r="J4227">
        <v>5.1340000000000003</v>
      </c>
      <c r="K4227" t="s">
        <v>1345</v>
      </c>
      <c r="L4227" t="s">
        <v>1365</v>
      </c>
      <c r="M4227" t="s">
        <v>72</v>
      </c>
      <c r="N4227">
        <v>0.29149999999999998</v>
      </c>
      <c r="O4227">
        <v>0</v>
      </c>
      <c r="P4227">
        <v>0</v>
      </c>
      <c r="Q4227">
        <v>0.29149999999999998</v>
      </c>
      <c r="R4227" s="51">
        <f>Table71417[[#This Row],[Climate finance ($ million)]]/Table71417[[#This Row],[Total commitment ($ million)]]</f>
        <v>5.6778340475262944E-2</v>
      </c>
      <c r="S4227" s="41" t="s">
        <v>12857</v>
      </c>
      <c r="T4227" s="1" t="s">
        <v>8799</v>
      </c>
    </row>
    <row r="4228" spans="1:20" x14ac:dyDescent="0.25">
      <c r="A4228" t="s">
        <v>8747</v>
      </c>
      <c r="B4228" t="s">
        <v>66</v>
      </c>
      <c r="C4228" t="s">
        <v>4133</v>
      </c>
      <c r="D4228" t="s">
        <v>4132</v>
      </c>
      <c r="E4228" s="2">
        <v>44886</v>
      </c>
      <c r="F4228">
        <v>2022</v>
      </c>
      <c r="G4228" t="s">
        <v>104</v>
      </c>
      <c r="H4228" t="s">
        <v>8754</v>
      </c>
      <c r="I4228" s="40" t="s">
        <v>12396</v>
      </c>
      <c r="J4228">
        <v>0.35</v>
      </c>
      <c r="K4228" t="s">
        <v>1345</v>
      </c>
      <c r="L4228" t="s">
        <v>1365</v>
      </c>
      <c r="M4228" t="s">
        <v>72</v>
      </c>
      <c r="N4228">
        <v>0.12498500000000001</v>
      </c>
      <c r="O4228">
        <v>0</v>
      </c>
      <c r="P4228">
        <v>0</v>
      </c>
      <c r="Q4228">
        <v>0.12498500000000001</v>
      </c>
      <c r="R4228" s="51">
        <f>Table71417[[#This Row],[Climate finance ($ million)]]/Table71417[[#This Row],[Total commitment ($ million)]]</f>
        <v>0.35710000000000008</v>
      </c>
      <c r="S4228" s="41" t="s">
        <v>12858</v>
      </c>
      <c r="T4228" s="1" t="s">
        <v>8799</v>
      </c>
    </row>
    <row r="4229" spans="1:20" x14ac:dyDescent="0.25">
      <c r="A4229" t="s">
        <v>8747</v>
      </c>
      <c r="B4229" t="s">
        <v>66</v>
      </c>
      <c r="C4229" t="s">
        <v>4212</v>
      </c>
      <c r="D4229" t="s">
        <v>4211</v>
      </c>
      <c r="E4229" s="2">
        <v>44886</v>
      </c>
      <c r="F4229">
        <v>2022</v>
      </c>
      <c r="G4229" t="s">
        <v>8751</v>
      </c>
      <c r="H4229" t="s">
        <v>8754</v>
      </c>
      <c r="I4229" s="40" t="s">
        <v>141</v>
      </c>
      <c r="J4229">
        <v>0.5</v>
      </c>
      <c r="K4229" t="s">
        <v>141</v>
      </c>
      <c r="M4229" t="s">
        <v>24</v>
      </c>
      <c r="N4229">
        <v>0.25</v>
      </c>
      <c r="O4229">
        <v>0.25</v>
      </c>
      <c r="P4229">
        <v>0</v>
      </c>
      <c r="Q4229">
        <v>0</v>
      </c>
      <c r="R4229" s="51">
        <f>Table71417[[#This Row],[Climate finance ($ million)]]/Table71417[[#This Row],[Total commitment ($ million)]]</f>
        <v>0.5</v>
      </c>
      <c r="S4229" s="41" t="s">
        <v>12859</v>
      </c>
      <c r="T4229" s="1" t="s">
        <v>8799</v>
      </c>
    </row>
    <row r="4230" spans="1:20" x14ac:dyDescent="0.25">
      <c r="A4230" t="s">
        <v>8747</v>
      </c>
      <c r="B4230" t="s">
        <v>66</v>
      </c>
      <c r="C4230" t="s">
        <v>3841</v>
      </c>
      <c r="D4230" t="s">
        <v>3840</v>
      </c>
      <c r="E4230" s="2">
        <v>44887</v>
      </c>
      <c r="F4230">
        <v>2022</v>
      </c>
      <c r="G4230" t="s">
        <v>6914</v>
      </c>
      <c r="H4230" t="s">
        <v>8754</v>
      </c>
      <c r="I4230" s="40" t="s">
        <v>141</v>
      </c>
      <c r="J4230">
        <v>0.2</v>
      </c>
      <c r="K4230" t="s">
        <v>141</v>
      </c>
      <c r="M4230" t="s">
        <v>24</v>
      </c>
      <c r="N4230">
        <v>0.2</v>
      </c>
      <c r="O4230">
        <v>0.2</v>
      </c>
      <c r="P4230">
        <v>0</v>
      </c>
      <c r="Q4230">
        <v>0</v>
      </c>
      <c r="R4230" s="51">
        <f>Table71417[[#This Row],[Climate finance ($ million)]]/Table71417[[#This Row],[Total commitment ($ million)]]</f>
        <v>1</v>
      </c>
      <c r="S4230" s="41" t="s">
        <v>12860</v>
      </c>
      <c r="T4230" s="1" t="s">
        <v>8799</v>
      </c>
    </row>
    <row r="4231" spans="1:20" x14ac:dyDescent="0.25">
      <c r="A4231" t="s">
        <v>8747</v>
      </c>
      <c r="B4231" t="s">
        <v>66</v>
      </c>
      <c r="C4231" t="s">
        <v>4227</v>
      </c>
      <c r="D4231" t="s">
        <v>4226</v>
      </c>
      <c r="E4231" s="2">
        <v>44888</v>
      </c>
      <c r="F4231">
        <v>2022</v>
      </c>
      <c r="G4231" t="s">
        <v>7424</v>
      </c>
      <c r="H4231" t="s">
        <v>93</v>
      </c>
      <c r="I4231" s="40" t="s">
        <v>12396</v>
      </c>
      <c r="J4231">
        <v>108</v>
      </c>
      <c r="K4231" t="s">
        <v>1345</v>
      </c>
      <c r="L4231" t="s">
        <v>1365</v>
      </c>
      <c r="M4231" t="s">
        <v>72</v>
      </c>
      <c r="N4231">
        <v>28.763999999999999</v>
      </c>
      <c r="O4231">
        <v>0</v>
      </c>
      <c r="P4231">
        <v>0</v>
      </c>
      <c r="Q4231">
        <v>28.763999999999999</v>
      </c>
      <c r="R4231" s="51">
        <f>Table71417[[#This Row],[Climate finance ($ million)]]/Table71417[[#This Row],[Total commitment ($ million)]]</f>
        <v>0.26633333333333331</v>
      </c>
      <c r="S4231" s="41" t="s">
        <v>12861</v>
      </c>
      <c r="T4231" s="1" t="s">
        <v>8799</v>
      </c>
    </row>
    <row r="4232" spans="1:20" x14ac:dyDescent="0.25">
      <c r="A4232" t="s">
        <v>8747</v>
      </c>
      <c r="B4232" t="s">
        <v>66</v>
      </c>
      <c r="C4232" t="s">
        <v>3645</v>
      </c>
      <c r="D4232" t="s">
        <v>3644</v>
      </c>
      <c r="E4232" s="2">
        <v>44893</v>
      </c>
      <c r="F4232">
        <v>2022</v>
      </c>
      <c r="G4232" t="s">
        <v>6816</v>
      </c>
      <c r="H4232" t="s">
        <v>8757</v>
      </c>
      <c r="I4232" s="40" t="s">
        <v>12401</v>
      </c>
      <c r="J4232">
        <v>1.448</v>
      </c>
      <c r="K4232" t="s">
        <v>1345</v>
      </c>
      <c r="M4232" t="s">
        <v>24</v>
      </c>
      <c r="N4232">
        <v>1.25</v>
      </c>
      <c r="O4232">
        <v>1.25</v>
      </c>
      <c r="P4232">
        <v>0</v>
      </c>
      <c r="Q4232">
        <v>0</v>
      </c>
      <c r="R4232" s="51">
        <f>Table71417[[#This Row],[Climate finance ($ million)]]/Table71417[[#This Row],[Total commitment ($ million)]]</f>
        <v>0.86325966850828728</v>
      </c>
      <c r="S4232" s="41" t="s">
        <v>12862</v>
      </c>
      <c r="T4232" s="1" t="s">
        <v>8799</v>
      </c>
    </row>
    <row r="4233" spans="1:20" x14ac:dyDescent="0.25">
      <c r="A4233" t="s">
        <v>8747</v>
      </c>
      <c r="B4233" t="s">
        <v>66</v>
      </c>
      <c r="C4233" t="s">
        <v>3893</v>
      </c>
      <c r="D4233" t="s">
        <v>3892</v>
      </c>
      <c r="E4233" s="2">
        <v>44893</v>
      </c>
      <c r="F4233">
        <v>2022</v>
      </c>
      <c r="G4233" t="s">
        <v>8750</v>
      </c>
      <c r="H4233" t="s">
        <v>8754</v>
      </c>
      <c r="I4233" s="40" t="s">
        <v>12397</v>
      </c>
      <c r="J4233">
        <v>0.6</v>
      </c>
      <c r="L4233" t="s">
        <v>1365</v>
      </c>
      <c r="M4233" t="s">
        <v>25</v>
      </c>
      <c r="N4233">
        <v>0.3</v>
      </c>
      <c r="O4233">
        <v>0</v>
      </c>
      <c r="P4233">
        <v>0.3</v>
      </c>
      <c r="Q4233">
        <v>0</v>
      </c>
      <c r="R4233" s="51">
        <f>Table71417[[#This Row],[Climate finance ($ million)]]/Table71417[[#This Row],[Total commitment ($ million)]]</f>
        <v>0.5</v>
      </c>
      <c r="S4233" s="41" t="s">
        <v>12863</v>
      </c>
      <c r="T4233" s="1" t="s">
        <v>8799</v>
      </c>
    </row>
    <row r="4234" spans="1:20" x14ac:dyDescent="0.25">
      <c r="A4234" t="s">
        <v>8747</v>
      </c>
      <c r="B4234" t="s">
        <v>66</v>
      </c>
      <c r="C4234" t="s">
        <v>4229</v>
      </c>
      <c r="D4234" t="s">
        <v>4228</v>
      </c>
      <c r="E4234" s="2">
        <v>44893</v>
      </c>
      <c r="F4234">
        <v>2022</v>
      </c>
      <c r="G4234" t="s">
        <v>7424</v>
      </c>
      <c r="H4234" t="s">
        <v>93</v>
      </c>
      <c r="I4234" s="40" t="s">
        <v>132</v>
      </c>
      <c r="J4234">
        <v>30</v>
      </c>
      <c r="K4234" t="s">
        <v>1345</v>
      </c>
      <c r="L4234" t="s">
        <v>1415</v>
      </c>
      <c r="M4234" t="s">
        <v>72</v>
      </c>
      <c r="N4234">
        <v>0.75600000000000001</v>
      </c>
      <c r="O4234">
        <v>0</v>
      </c>
      <c r="P4234">
        <v>0</v>
      </c>
      <c r="Q4234">
        <v>0.75600000000000001</v>
      </c>
      <c r="R4234" s="51">
        <f>Table71417[[#This Row],[Climate finance ($ million)]]/Table71417[[#This Row],[Total commitment ($ million)]]</f>
        <v>2.52E-2</v>
      </c>
      <c r="S4234" s="41" t="s">
        <v>12864</v>
      </c>
      <c r="T4234" s="1" t="s">
        <v>8799</v>
      </c>
    </row>
    <row r="4235" spans="1:20" x14ac:dyDescent="0.25">
      <c r="A4235" t="s">
        <v>8747</v>
      </c>
      <c r="B4235" t="s">
        <v>66</v>
      </c>
      <c r="C4235" t="s">
        <v>4229</v>
      </c>
      <c r="D4235" t="s">
        <v>4228</v>
      </c>
      <c r="E4235" s="2">
        <v>44893</v>
      </c>
      <c r="F4235">
        <v>2022</v>
      </c>
      <c r="G4235" t="s">
        <v>7424</v>
      </c>
      <c r="H4235" t="s">
        <v>93</v>
      </c>
      <c r="I4235" s="40" t="s">
        <v>132</v>
      </c>
      <c r="J4235">
        <v>30</v>
      </c>
      <c r="K4235" t="s">
        <v>1345</v>
      </c>
      <c r="M4235" t="s">
        <v>24</v>
      </c>
      <c r="N4235">
        <v>3.81</v>
      </c>
      <c r="O4235">
        <v>3.81</v>
      </c>
      <c r="P4235">
        <v>0</v>
      </c>
      <c r="Q4235">
        <v>0</v>
      </c>
      <c r="R4235" s="51">
        <f>Table71417[[#This Row],[Climate finance ($ million)]]/Table71417[[#This Row],[Total commitment ($ million)]]</f>
        <v>0.127</v>
      </c>
      <c r="S4235" s="41" t="s">
        <v>12864</v>
      </c>
      <c r="T4235" s="1" t="s">
        <v>8799</v>
      </c>
    </row>
    <row r="4236" spans="1:20" x14ac:dyDescent="0.25">
      <c r="A4236" t="s">
        <v>8747</v>
      </c>
      <c r="B4236" t="s">
        <v>66</v>
      </c>
      <c r="C4236" t="s">
        <v>4135</v>
      </c>
      <c r="D4236" t="s">
        <v>4134</v>
      </c>
      <c r="E4236" s="2">
        <v>44894</v>
      </c>
      <c r="F4236">
        <v>2022</v>
      </c>
      <c r="G4236" t="s">
        <v>104</v>
      </c>
      <c r="H4236" t="s">
        <v>8754</v>
      </c>
      <c r="I4236" s="40" t="s">
        <v>12393</v>
      </c>
      <c r="J4236">
        <v>0.4</v>
      </c>
      <c r="L4236" t="s">
        <v>1415</v>
      </c>
      <c r="M4236" t="s">
        <v>25</v>
      </c>
      <c r="N4236">
        <v>7.0000000000000007E-2</v>
      </c>
      <c r="O4236">
        <v>0</v>
      </c>
      <c r="P4236">
        <v>7.0000000000000007E-2</v>
      </c>
      <c r="Q4236">
        <v>0</v>
      </c>
      <c r="R4236" s="51">
        <f>Table71417[[#This Row],[Climate finance ($ million)]]/Table71417[[#This Row],[Total commitment ($ million)]]</f>
        <v>0.17500000000000002</v>
      </c>
      <c r="S4236" s="41" t="s">
        <v>12865</v>
      </c>
      <c r="T4236" s="1" t="s">
        <v>8799</v>
      </c>
    </row>
    <row r="4237" spans="1:20" x14ac:dyDescent="0.25">
      <c r="A4237" t="s">
        <v>8747</v>
      </c>
      <c r="B4237" t="s">
        <v>66</v>
      </c>
      <c r="C4237" t="s">
        <v>4192</v>
      </c>
      <c r="D4237" t="s">
        <v>4191</v>
      </c>
      <c r="E4237" s="2">
        <v>44894</v>
      </c>
      <c r="F4237">
        <v>2022</v>
      </c>
      <c r="G4237" t="s">
        <v>104</v>
      </c>
      <c r="H4237" t="s">
        <v>8754</v>
      </c>
      <c r="I4237" s="40" t="s">
        <v>12395</v>
      </c>
      <c r="J4237">
        <v>1.0194559999999999</v>
      </c>
      <c r="L4237" t="s">
        <v>1346</v>
      </c>
      <c r="M4237" t="s">
        <v>25</v>
      </c>
      <c r="N4237">
        <v>0.65</v>
      </c>
      <c r="O4237">
        <v>0</v>
      </c>
      <c r="P4237">
        <v>0.65</v>
      </c>
      <c r="Q4237">
        <v>0</v>
      </c>
      <c r="R4237" s="51">
        <f>Table71417[[#This Row],[Climate finance ($ million)]]/Table71417[[#This Row],[Total commitment ($ million)]]</f>
        <v>0.63759495260217225</v>
      </c>
      <c r="S4237" s="41" t="s">
        <v>12866</v>
      </c>
      <c r="T4237" s="1" t="s">
        <v>8799</v>
      </c>
    </row>
    <row r="4238" spans="1:20" x14ac:dyDescent="0.25">
      <c r="A4238" t="s">
        <v>8747</v>
      </c>
      <c r="B4238" t="s">
        <v>66</v>
      </c>
      <c r="C4238" t="s">
        <v>3584</v>
      </c>
      <c r="D4238" t="s">
        <v>3583</v>
      </c>
      <c r="E4238" s="2">
        <v>44895</v>
      </c>
      <c r="F4238">
        <v>2022</v>
      </c>
      <c r="G4238" t="s">
        <v>6392</v>
      </c>
      <c r="H4238" t="s">
        <v>93</v>
      </c>
      <c r="I4238" s="40" t="s">
        <v>210</v>
      </c>
      <c r="J4238">
        <v>500</v>
      </c>
      <c r="K4238" t="s">
        <v>1345</v>
      </c>
      <c r="L4238" t="s">
        <v>1365</v>
      </c>
      <c r="M4238" t="s">
        <v>72</v>
      </c>
      <c r="N4238">
        <v>500</v>
      </c>
      <c r="O4238">
        <v>0</v>
      </c>
      <c r="P4238">
        <v>0</v>
      </c>
      <c r="Q4238">
        <v>500</v>
      </c>
      <c r="R4238" s="51">
        <f>Table71417[[#This Row],[Climate finance ($ million)]]/Table71417[[#This Row],[Total commitment ($ million)]]</f>
        <v>1</v>
      </c>
      <c r="S4238" s="41" t="s">
        <v>12867</v>
      </c>
      <c r="T4238" s="1" t="s">
        <v>8799</v>
      </c>
    </row>
    <row r="4239" spans="1:20" x14ac:dyDescent="0.25">
      <c r="A4239" t="s">
        <v>8747</v>
      </c>
      <c r="B4239" t="s">
        <v>66</v>
      </c>
      <c r="C4239" t="s">
        <v>3701</v>
      </c>
      <c r="D4239" t="s">
        <v>3700</v>
      </c>
      <c r="E4239" s="2">
        <v>44895</v>
      </c>
      <c r="F4239">
        <v>2022</v>
      </c>
      <c r="G4239" t="s">
        <v>8749</v>
      </c>
      <c r="H4239" t="s">
        <v>93</v>
      </c>
      <c r="I4239" s="40" t="s">
        <v>84</v>
      </c>
      <c r="J4239">
        <v>58</v>
      </c>
      <c r="K4239" t="s">
        <v>84</v>
      </c>
      <c r="M4239" t="s">
        <v>24</v>
      </c>
      <c r="N4239">
        <v>7.57</v>
      </c>
      <c r="O4239">
        <v>7.57</v>
      </c>
      <c r="P4239">
        <v>0</v>
      </c>
      <c r="Q4239">
        <v>0</v>
      </c>
      <c r="R4239" s="51">
        <f>Table71417[[#This Row],[Climate finance ($ million)]]/Table71417[[#This Row],[Total commitment ($ million)]]</f>
        <v>0.13051724137931034</v>
      </c>
      <c r="S4239" s="41" t="s">
        <v>12868</v>
      </c>
      <c r="T4239" s="1" t="s">
        <v>8799</v>
      </c>
    </row>
    <row r="4240" spans="1:20" x14ac:dyDescent="0.25">
      <c r="A4240" t="s">
        <v>8747</v>
      </c>
      <c r="B4240" t="s">
        <v>66</v>
      </c>
      <c r="C4240" t="s">
        <v>3701</v>
      </c>
      <c r="D4240" t="s">
        <v>3700</v>
      </c>
      <c r="E4240" s="2">
        <v>44895</v>
      </c>
      <c r="F4240">
        <v>2022</v>
      </c>
      <c r="G4240" t="s">
        <v>8749</v>
      </c>
      <c r="H4240" t="s">
        <v>93</v>
      </c>
      <c r="I4240" s="40" t="s">
        <v>84</v>
      </c>
      <c r="J4240">
        <v>58</v>
      </c>
      <c r="L4240" t="s">
        <v>1347</v>
      </c>
      <c r="M4240" t="s">
        <v>25</v>
      </c>
      <c r="N4240">
        <v>7.335</v>
      </c>
      <c r="O4240">
        <v>0</v>
      </c>
      <c r="P4240">
        <v>7.335</v>
      </c>
      <c r="Q4240">
        <v>0</v>
      </c>
      <c r="R4240" s="51">
        <f>Table71417[[#This Row],[Climate finance ($ million)]]/Table71417[[#This Row],[Total commitment ($ million)]]</f>
        <v>0.1264655172413793</v>
      </c>
      <c r="S4240" s="41" t="s">
        <v>12868</v>
      </c>
      <c r="T4240" s="1" t="s">
        <v>8799</v>
      </c>
    </row>
    <row r="4241" spans="1:20" x14ac:dyDescent="0.25">
      <c r="A4241" t="s">
        <v>8747</v>
      </c>
      <c r="B4241" t="s">
        <v>66</v>
      </c>
      <c r="C4241" t="s">
        <v>3710</v>
      </c>
      <c r="D4241" t="s">
        <v>3709</v>
      </c>
      <c r="E4241" s="2">
        <v>44895</v>
      </c>
      <c r="F4241">
        <v>2022</v>
      </c>
      <c r="G4241" t="s">
        <v>8749</v>
      </c>
      <c r="H4241" t="s">
        <v>8754</v>
      </c>
      <c r="I4241" s="40" t="s">
        <v>141</v>
      </c>
      <c r="J4241">
        <v>0.5</v>
      </c>
      <c r="K4241" t="s">
        <v>141</v>
      </c>
      <c r="M4241" t="s">
        <v>24</v>
      </c>
      <c r="N4241">
        <v>0.5</v>
      </c>
      <c r="O4241">
        <v>0.5</v>
      </c>
      <c r="P4241">
        <v>0</v>
      </c>
      <c r="Q4241">
        <v>0</v>
      </c>
      <c r="R4241" s="51">
        <f>Table71417[[#This Row],[Climate finance ($ million)]]/Table71417[[#This Row],[Total commitment ($ million)]]</f>
        <v>1</v>
      </c>
      <c r="S4241" s="41" t="s">
        <v>12869</v>
      </c>
      <c r="T4241" s="1" t="s">
        <v>8799</v>
      </c>
    </row>
    <row r="4242" spans="1:20" x14ac:dyDescent="0.25">
      <c r="A4242" t="s">
        <v>8747</v>
      </c>
      <c r="B4242" t="s">
        <v>66</v>
      </c>
      <c r="C4242" t="s">
        <v>3738</v>
      </c>
      <c r="D4242" t="s">
        <v>3737</v>
      </c>
      <c r="E4242" s="2">
        <v>44895</v>
      </c>
      <c r="F4242">
        <v>2022</v>
      </c>
      <c r="G4242" t="s">
        <v>6521</v>
      </c>
      <c r="H4242" t="s">
        <v>93</v>
      </c>
      <c r="I4242" s="40" t="s">
        <v>12396</v>
      </c>
      <c r="J4242">
        <v>80</v>
      </c>
      <c r="K4242" t="s">
        <v>1327</v>
      </c>
      <c r="M4242" t="s">
        <v>24</v>
      </c>
      <c r="N4242">
        <v>10.403370000000001</v>
      </c>
      <c r="O4242">
        <v>10.403370000000001</v>
      </c>
      <c r="P4242">
        <v>0</v>
      </c>
      <c r="Q4242">
        <v>0</v>
      </c>
      <c r="R4242" s="51">
        <f>Table71417[[#This Row],[Climate finance ($ million)]]/Table71417[[#This Row],[Total commitment ($ million)]]</f>
        <v>0.13004212500000001</v>
      </c>
      <c r="S4242" s="41" t="s">
        <v>12870</v>
      </c>
      <c r="T4242" s="1" t="s">
        <v>8799</v>
      </c>
    </row>
    <row r="4243" spans="1:20" x14ac:dyDescent="0.25">
      <c r="A4243" t="s">
        <v>8747</v>
      </c>
      <c r="B4243" t="s">
        <v>66</v>
      </c>
      <c r="C4243" t="s">
        <v>3738</v>
      </c>
      <c r="D4243" t="s">
        <v>3737</v>
      </c>
      <c r="E4243" s="2">
        <v>44895</v>
      </c>
      <c r="F4243">
        <v>2022</v>
      </c>
      <c r="G4243" t="s">
        <v>6521</v>
      </c>
      <c r="H4243" t="s">
        <v>93</v>
      </c>
      <c r="I4243" s="40" t="s">
        <v>12396</v>
      </c>
      <c r="J4243">
        <v>80</v>
      </c>
      <c r="K4243" t="s">
        <v>1345</v>
      </c>
      <c r="L4243" t="s">
        <v>1365</v>
      </c>
      <c r="M4243" t="s">
        <v>72</v>
      </c>
      <c r="N4243">
        <v>6.1867700000000001</v>
      </c>
      <c r="O4243">
        <v>0</v>
      </c>
      <c r="P4243">
        <v>0</v>
      </c>
      <c r="Q4243">
        <v>6.1867700000000001</v>
      </c>
      <c r="R4243" s="51">
        <f>Table71417[[#This Row],[Climate finance ($ million)]]/Table71417[[#This Row],[Total commitment ($ million)]]</f>
        <v>7.7334625000000004E-2</v>
      </c>
      <c r="S4243" s="41" t="s">
        <v>12870</v>
      </c>
      <c r="T4243" s="1" t="s">
        <v>8799</v>
      </c>
    </row>
    <row r="4244" spans="1:20" x14ac:dyDescent="0.25">
      <c r="A4244" t="s">
        <v>8747</v>
      </c>
      <c r="B4244" t="s">
        <v>66</v>
      </c>
      <c r="C4244" t="s">
        <v>3740</v>
      </c>
      <c r="D4244" t="s">
        <v>3739</v>
      </c>
      <c r="E4244" s="2">
        <v>44895</v>
      </c>
      <c r="F4244">
        <v>2022</v>
      </c>
      <c r="G4244" t="s">
        <v>6521</v>
      </c>
      <c r="H4244" t="s">
        <v>93</v>
      </c>
      <c r="I4244" s="40" t="s">
        <v>12395</v>
      </c>
      <c r="J4244">
        <v>136</v>
      </c>
      <c r="K4244" t="s">
        <v>1469</v>
      </c>
      <c r="M4244" t="s">
        <v>24</v>
      </c>
      <c r="N4244">
        <v>90.265599999999992</v>
      </c>
      <c r="O4244">
        <v>90.265599999999992</v>
      </c>
      <c r="P4244">
        <v>0</v>
      </c>
      <c r="Q4244">
        <v>0</v>
      </c>
      <c r="R4244" s="51">
        <f>Table71417[[#This Row],[Climate finance ($ million)]]/Table71417[[#This Row],[Total commitment ($ million)]]</f>
        <v>0.66371764705882352</v>
      </c>
      <c r="S4244" s="41" t="s">
        <v>12871</v>
      </c>
      <c r="T4244" s="1" t="s">
        <v>8799</v>
      </c>
    </row>
    <row r="4245" spans="1:20" x14ac:dyDescent="0.25">
      <c r="A4245" t="s">
        <v>8747</v>
      </c>
      <c r="B4245" t="s">
        <v>66</v>
      </c>
      <c r="C4245" t="s">
        <v>3866</v>
      </c>
      <c r="D4245" t="s">
        <v>3865</v>
      </c>
      <c r="E4245" s="2">
        <v>44895</v>
      </c>
      <c r="F4245">
        <v>2022</v>
      </c>
      <c r="G4245" t="s">
        <v>8750</v>
      </c>
      <c r="H4245" t="s">
        <v>8756</v>
      </c>
      <c r="I4245" s="40" t="s">
        <v>12395</v>
      </c>
      <c r="J4245">
        <v>0.8</v>
      </c>
      <c r="K4245" t="s">
        <v>1386</v>
      </c>
      <c r="M4245" t="s">
        <v>24</v>
      </c>
      <c r="N4245">
        <v>0.73968</v>
      </c>
      <c r="O4245">
        <v>0.73968</v>
      </c>
      <c r="P4245">
        <v>0</v>
      </c>
      <c r="Q4245">
        <v>0</v>
      </c>
      <c r="R4245" s="51">
        <f>Table71417[[#This Row],[Climate finance ($ million)]]/Table71417[[#This Row],[Total commitment ($ million)]]</f>
        <v>0.92459999999999998</v>
      </c>
      <c r="S4245" s="41" t="s">
        <v>12872</v>
      </c>
      <c r="T4245" s="1" t="s">
        <v>8799</v>
      </c>
    </row>
    <row r="4246" spans="1:20" x14ac:dyDescent="0.25">
      <c r="A4246" t="s">
        <v>8747</v>
      </c>
      <c r="B4246" t="s">
        <v>66</v>
      </c>
      <c r="C4246" t="s">
        <v>3866</v>
      </c>
      <c r="D4246" t="s">
        <v>3876</v>
      </c>
      <c r="E4246" s="2">
        <v>44895</v>
      </c>
      <c r="F4246">
        <v>2022</v>
      </c>
      <c r="G4246" t="s">
        <v>8750</v>
      </c>
      <c r="H4246" t="s">
        <v>93</v>
      </c>
      <c r="I4246" s="40" t="s">
        <v>12395</v>
      </c>
      <c r="J4246">
        <v>110</v>
      </c>
      <c r="K4246" t="s">
        <v>1386</v>
      </c>
      <c r="M4246" t="s">
        <v>24</v>
      </c>
      <c r="N4246">
        <v>40.867319999999999</v>
      </c>
      <c r="O4246">
        <v>40.867319999999999</v>
      </c>
      <c r="P4246">
        <v>0</v>
      </c>
      <c r="Q4246">
        <v>0</v>
      </c>
      <c r="R4246" s="51">
        <f>Table71417[[#This Row],[Climate finance ($ million)]]/Table71417[[#This Row],[Total commitment ($ million)]]</f>
        <v>0.37152109090909091</v>
      </c>
      <c r="S4246" s="41" t="s">
        <v>12873</v>
      </c>
      <c r="T4246" s="1" t="s">
        <v>8799</v>
      </c>
    </row>
    <row r="4247" spans="1:20" x14ac:dyDescent="0.25">
      <c r="A4247" t="s">
        <v>8747</v>
      </c>
      <c r="B4247" t="s">
        <v>66</v>
      </c>
      <c r="C4247" t="s">
        <v>3902</v>
      </c>
      <c r="D4247" t="s">
        <v>3901</v>
      </c>
      <c r="E4247" s="2">
        <v>44895</v>
      </c>
      <c r="F4247">
        <v>2022</v>
      </c>
      <c r="G4247" t="s">
        <v>4734</v>
      </c>
      <c r="H4247" t="s">
        <v>93</v>
      </c>
      <c r="I4247" s="40" t="s">
        <v>12393</v>
      </c>
      <c r="J4247">
        <v>300</v>
      </c>
      <c r="K4247" t="s">
        <v>1345</v>
      </c>
      <c r="L4247" t="s">
        <v>1365</v>
      </c>
      <c r="M4247" t="s">
        <v>72</v>
      </c>
      <c r="N4247">
        <v>30</v>
      </c>
      <c r="O4247">
        <v>0</v>
      </c>
      <c r="P4247">
        <v>0</v>
      </c>
      <c r="Q4247">
        <v>30</v>
      </c>
      <c r="R4247" s="51">
        <f>Table71417[[#This Row],[Climate finance ($ million)]]/Table71417[[#This Row],[Total commitment ($ million)]]</f>
        <v>0.1</v>
      </c>
      <c r="S4247" s="41" t="s">
        <v>12874</v>
      </c>
      <c r="T4247" s="1" t="s">
        <v>8799</v>
      </c>
    </row>
    <row r="4248" spans="1:20" x14ac:dyDescent="0.25">
      <c r="A4248" t="s">
        <v>8747</v>
      </c>
      <c r="B4248" t="s">
        <v>66</v>
      </c>
      <c r="C4248" t="s">
        <v>3985</v>
      </c>
      <c r="D4248" t="s">
        <v>3984</v>
      </c>
      <c r="E4248" s="2">
        <v>44895</v>
      </c>
      <c r="F4248">
        <v>2022</v>
      </c>
      <c r="G4248" t="s">
        <v>7481</v>
      </c>
      <c r="H4248" t="s">
        <v>93</v>
      </c>
      <c r="I4248" s="40" t="s">
        <v>12394</v>
      </c>
      <c r="J4248">
        <v>75.900000000000006</v>
      </c>
      <c r="L4248" t="s">
        <v>1365</v>
      </c>
      <c r="M4248" t="s">
        <v>25</v>
      </c>
      <c r="N4248">
        <v>46.465980000000002</v>
      </c>
      <c r="O4248">
        <v>0</v>
      </c>
      <c r="P4248">
        <v>46.465980000000002</v>
      </c>
      <c r="Q4248">
        <v>0</v>
      </c>
      <c r="R4248" s="51">
        <f>Table71417[[#This Row],[Climate finance ($ million)]]/Table71417[[#This Row],[Total commitment ($ million)]]</f>
        <v>0.61219999999999997</v>
      </c>
      <c r="S4248" s="41" t="s">
        <v>12875</v>
      </c>
      <c r="T4248" s="1" t="s">
        <v>8799</v>
      </c>
    </row>
    <row r="4249" spans="1:20" x14ac:dyDescent="0.25">
      <c r="A4249" t="s">
        <v>8747</v>
      </c>
      <c r="B4249" t="s">
        <v>66</v>
      </c>
      <c r="C4249" t="s">
        <v>3989</v>
      </c>
      <c r="D4249" t="s">
        <v>3988</v>
      </c>
      <c r="E4249" s="2">
        <v>44895</v>
      </c>
      <c r="F4249">
        <v>2022</v>
      </c>
      <c r="G4249" t="s">
        <v>7481</v>
      </c>
      <c r="H4249" t="s">
        <v>93</v>
      </c>
      <c r="I4249" s="40" t="s">
        <v>12399</v>
      </c>
      <c r="J4249">
        <v>51.786368000000003</v>
      </c>
      <c r="K4249" t="s">
        <v>1327</v>
      </c>
      <c r="M4249" t="s">
        <v>24</v>
      </c>
      <c r="N4249">
        <v>7.3</v>
      </c>
      <c r="O4249">
        <v>7.3</v>
      </c>
      <c r="P4249">
        <v>0</v>
      </c>
      <c r="Q4249">
        <v>0</v>
      </c>
      <c r="R4249" s="51">
        <f>Table71417[[#This Row],[Climate finance ($ million)]]/Table71417[[#This Row],[Total commitment ($ million)]]</f>
        <v>0.14096373779292651</v>
      </c>
      <c r="S4249" s="41" t="s">
        <v>12876</v>
      </c>
      <c r="T4249" s="1" t="s">
        <v>8799</v>
      </c>
    </row>
    <row r="4250" spans="1:20" x14ac:dyDescent="0.25">
      <c r="A4250" t="s">
        <v>8747</v>
      </c>
      <c r="B4250" t="s">
        <v>66</v>
      </c>
      <c r="C4250" t="s">
        <v>3989</v>
      </c>
      <c r="D4250" t="s">
        <v>3988</v>
      </c>
      <c r="E4250" s="2">
        <v>44895</v>
      </c>
      <c r="F4250">
        <v>2022</v>
      </c>
      <c r="G4250" t="s">
        <v>7481</v>
      </c>
      <c r="H4250" t="s">
        <v>93</v>
      </c>
      <c r="I4250" s="40" t="s">
        <v>12399</v>
      </c>
      <c r="J4250">
        <v>51.786368000000003</v>
      </c>
      <c r="K4250" t="s">
        <v>1352</v>
      </c>
      <c r="M4250" t="s">
        <v>24</v>
      </c>
      <c r="N4250">
        <v>0.16</v>
      </c>
      <c r="O4250">
        <v>0.16</v>
      </c>
      <c r="P4250">
        <v>0</v>
      </c>
      <c r="Q4250">
        <v>0</v>
      </c>
      <c r="R4250" s="51">
        <f>Table71417[[#This Row],[Climate finance ($ million)]]/Table71417[[#This Row],[Total commitment ($ million)]]</f>
        <v>3.0896161708038688E-3</v>
      </c>
      <c r="S4250" s="41" t="s">
        <v>12876</v>
      </c>
      <c r="T4250" s="1" t="s">
        <v>8799</v>
      </c>
    </row>
    <row r="4251" spans="1:20" x14ac:dyDescent="0.25">
      <c r="A4251" t="s">
        <v>8747</v>
      </c>
      <c r="B4251" t="s">
        <v>66</v>
      </c>
      <c r="C4251" t="s">
        <v>4194</v>
      </c>
      <c r="D4251" t="s">
        <v>4193</v>
      </c>
      <c r="E4251" s="2">
        <v>44895</v>
      </c>
      <c r="F4251">
        <v>2022</v>
      </c>
      <c r="G4251" t="s">
        <v>104</v>
      </c>
      <c r="H4251" t="s">
        <v>8754</v>
      </c>
      <c r="I4251" s="40" t="s">
        <v>84</v>
      </c>
      <c r="J4251">
        <v>0.505</v>
      </c>
      <c r="K4251" t="s">
        <v>84</v>
      </c>
      <c r="M4251" t="s">
        <v>24</v>
      </c>
      <c r="N4251">
        <v>0.46</v>
      </c>
      <c r="O4251">
        <v>0.46</v>
      </c>
      <c r="P4251">
        <v>0</v>
      </c>
      <c r="Q4251">
        <v>0</v>
      </c>
      <c r="R4251" s="51">
        <f>Table71417[[#This Row],[Climate finance ($ million)]]/Table71417[[#This Row],[Total commitment ($ million)]]</f>
        <v>0.91089108910891092</v>
      </c>
      <c r="S4251" s="41" t="s">
        <v>12877</v>
      </c>
      <c r="T4251" s="1" t="s">
        <v>8799</v>
      </c>
    </row>
    <row r="4252" spans="1:20" x14ac:dyDescent="0.25">
      <c r="A4252" t="s">
        <v>8747</v>
      </c>
      <c r="B4252" t="s">
        <v>66</v>
      </c>
      <c r="C4252" t="s">
        <v>4196</v>
      </c>
      <c r="D4252" t="s">
        <v>4195</v>
      </c>
      <c r="E4252" s="2">
        <v>44895</v>
      </c>
      <c r="F4252">
        <v>2022</v>
      </c>
      <c r="G4252" t="s">
        <v>104</v>
      </c>
      <c r="H4252" t="s">
        <v>8754</v>
      </c>
      <c r="I4252" s="40" t="s">
        <v>12401</v>
      </c>
      <c r="J4252">
        <v>1.25</v>
      </c>
      <c r="K4252" t="s">
        <v>1345</v>
      </c>
      <c r="L4252" t="s">
        <v>1365</v>
      </c>
      <c r="M4252" t="s">
        <v>72</v>
      </c>
      <c r="N4252">
        <v>1.25</v>
      </c>
      <c r="O4252">
        <v>0</v>
      </c>
      <c r="P4252">
        <v>0</v>
      </c>
      <c r="Q4252">
        <v>1.25</v>
      </c>
      <c r="R4252" s="51">
        <f>Table71417[[#This Row],[Climate finance ($ million)]]/Table71417[[#This Row],[Total commitment ($ million)]]</f>
        <v>1</v>
      </c>
      <c r="S4252" s="41" t="s">
        <v>12878</v>
      </c>
      <c r="T4252" s="1" t="s">
        <v>8799</v>
      </c>
    </row>
    <row r="4253" spans="1:20" x14ac:dyDescent="0.25">
      <c r="A4253" t="s">
        <v>8747</v>
      </c>
      <c r="B4253" t="s">
        <v>66</v>
      </c>
      <c r="C4253" t="s">
        <v>4231</v>
      </c>
      <c r="D4253" t="s">
        <v>4230</v>
      </c>
      <c r="E4253" s="2">
        <v>44895</v>
      </c>
      <c r="F4253">
        <v>2022</v>
      </c>
      <c r="G4253" t="s">
        <v>7424</v>
      </c>
      <c r="H4253" t="s">
        <v>93</v>
      </c>
      <c r="I4253" s="40" t="s">
        <v>141</v>
      </c>
      <c r="J4253">
        <v>40</v>
      </c>
      <c r="K4253" t="s">
        <v>141</v>
      </c>
      <c r="M4253" t="s">
        <v>24</v>
      </c>
      <c r="N4253">
        <v>40</v>
      </c>
      <c r="O4253">
        <v>40</v>
      </c>
      <c r="P4253">
        <v>0</v>
      </c>
      <c r="Q4253">
        <v>0</v>
      </c>
      <c r="R4253" s="51">
        <f>Table71417[[#This Row],[Climate finance ($ million)]]/Table71417[[#This Row],[Total commitment ($ million)]]</f>
        <v>1</v>
      </c>
      <c r="S4253" s="41" t="s">
        <v>12879</v>
      </c>
      <c r="T4253" s="1" t="s">
        <v>8799</v>
      </c>
    </row>
    <row r="4254" spans="1:20" x14ac:dyDescent="0.25">
      <c r="A4254" t="s">
        <v>8747</v>
      </c>
      <c r="B4254" t="s">
        <v>66</v>
      </c>
      <c r="C4254" t="s">
        <v>4260</v>
      </c>
      <c r="D4254" t="s">
        <v>4259</v>
      </c>
      <c r="E4254" s="2">
        <v>44895</v>
      </c>
      <c r="F4254">
        <v>2022</v>
      </c>
      <c r="G4254" t="s">
        <v>8753</v>
      </c>
      <c r="H4254" t="s">
        <v>8754</v>
      </c>
      <c r="I4254" s="40" t="s">
        <v>12401</v>
      </c>
      <c r="J4254">
        <v>0.2</v>
      </c>
      <c r="L4254" t="s">
        <v>1365</v>
      </c>
      <c r="M4254" t="s">
        <v>25</v>
      </c>
      <c r="N4254">
        <v>0.2</v>
      </c>
      <c r="O4254">
        <v>0</v>
      </c>
      <c r="P4254">
        <v>0.2</v>
      </c>
      <c r="Q4254">
        <v>0</v>
      </c>
      <c r="R4254" s="51">
        <f>Table71417[[#This Row],[Climate finance ($ million)]]/Table71417[[#This Row],[Total commitment ($ million)]]</f>
        <v>1</v>
      </c>
      <c r="S4254" s="41" t="s">
        <v>12880</v>
      </c>
      <c r="T4254" s="1" t="s">
        <v>8799</v>
      </c>
    </row>
    <row r="4255" spans="1:20" x14ac:dyDescent="0.25">
      <c r="A4255" t="s">
        <v>8747</v>
      </c>
      <c r="B4255" t="s">
        <v>66</v>
      </c>
      <c r="C4255" t="s">
        <v>3924</v>
      </c>
      <c r="D4255" t="s">
        <v>3923</v>
      </c>
      <c r="E4255" s="2">
        <v>44896</v>
      </c>
      <c r="F4255">
        <v>2022</v>
      </c>
      <c r="G4255" t="s">
        <v>4734</v>
      </c>
      <c r="H4255" t="s">
        <v>8754</v>
      </c>
      <c r="I4255" s="40" t="s">
        <v>12401</v>
      </c>
      <c r="J4255">
        <v>0.6</v>
      </c>
      <c r="L4255" t="s">
        <v>1320</v>
      </c>
      <c r="M4255" t="s">
        <v>25</v>
      </c>
      <c r="N4255">
        <v>0.6</v>
      </c>
      <c r="O4255">
        <v>0</v>
      </c>
      <c r="P4255">
        <v>0.6</v>
      </c>
      <c r="Q4255">
        <v>0</v>
      </c>
      <c r="R4255" s="51">
        <f>Table71417[[#This Row],[Climate finance ($ million)]]/Table71417[[#This Row],[Total commitment ($ million)]]</f>
        <v>1</v>
      </c>
      <c r="S4255" s="41" t="s">
        <v>12881</v>
      </c>
      <c r="T4255" s="1" t="s">
        <v>8799</v>
      </c>
    </row>
    <row r="4256" spans="1:20" x14ac:dyDescent="0.25">
      <c r="A4256" t="s">
        <v>8747</v>
      </c>
      <c r="B4256" t="s">
        <v>66</v>
      </c>
      <c r="C4256" t="s">
        <v>3946</v>
      </c>
      <c r="D4256" t="s">
        <v>3945</v>
      </c>
      <c r="E4256" s="2">
        <v>44896</v>
      </c>
      <c r="F4256">
        <v>2022</v>
      </c>
      <c r="G4256" t="s">
        <v>6754</v>
      </c>
      <c r="H4256" t="s">
        <v>8754</v>
      </c>
      <c r="I4256" s="40" t="s">
        <v>12397</v>
      </c>
      <c r="J4256">
        <v>0.25</v>
      </c>
      <c r="K4256" t="s">
        <v>1345</v>
      </c>
      <c r="L4256" t="s">
        <v>1347</v>
      </c>
      <c r="M4256" t="s">
        <v>72</v>
      </c>
      <c r="N4256">
        <v>0.125</v>
      </c>
      <c r="O4256">
        <v>0</v>
      </c>
      <c r="P4256">
        <v>0</v>
      </c>
      <c r="Q4256">
        <v>0.125</v>
      </c>
      <c r="R4256" s="51">
        <f>Table71417[[#This Row],[Climate finance ($ million)]]/Table71417[[#This Row],[Total commitment ($ million)]]</f>
        <v>0.5</v>
      </c>
      <c r="S4256" s="41" t="s">
        <v>12882</v>
      </c>
      <c r="T4256" s="1" t="s">
        <v>8799</v>
      </c>
    </row>
    <row r="4257" spans="1:20" x14ac:dyDescent="0.25">
      <c r="A4257" t="s">
        <v>8747</v>
      </c>
      <c r="B4257" t="s">
        <v>66</v>
      </c>
      <c r="C4257" t="s">
        <v>4161</v>
      </c>
      <c r="D4257" t="s">
        <v>4160</v>
      </c>
      <c r="E4257" s="2">
        <v>44896</v>
      </c>
      <c r="F4257">
        <v>2022</v>
      </c>
      <c r="G4257" t="s">
        <v>104</v>
      </c>
      <c r="H4257" t="s">
        <v>8754</v>
      </c>
      <c r="I4257" s="40" t="s">
        <v>12404</v>
      </c>
      <c r="J4257">
        <v>0.7</v>
      </c>
      <c r="K4257" t="s">
        <v>1345</v>
      </c>
      <c r="L4257" t="s">
        <v>1365</v>
      </c>
      <c r="M4257" t="s">
        <v>72</v>
      </c>
      <c r="N4257">
        <v>0.10002999999999999</v>
      </c>
      <c r="O4257">
        <v>0</v>
      </c>
      <c r="P4257">
        <v>0</v>
      </c>
      <c r="Q4257">
        <v>0.10002999999999999</v>
      </c>
      <c r="R4257" s="51">
        <f>Table71417[[#This Row],[Climate finance ($ million)]]/Table71417[[#This Row],[Total commitment ($ million)]]</f>
        <v>0.1429</v>
      </c>
      <c r="S4257" s="41" t="s">
        <v>12883</v>
      </c>
      <c r="T4257" s="1" t="s">
        <v>8799</v>
      </c>
    </row>
    <row r="4258" spans="1:20" x14ac:dyDescent="0.25">
      <c r="A4258" t="s">
        <v>8747</v>
      </c>
      <c r="B4258" t="s">
        <v>66</v>
      </c>
      <c r="C4258" t="s">
        <v>4187</v>
      </c>
      <c r="D4258" t="s">
        <v>4186</v>
      </c>
      <c r="E4258" s="2">
        <v>44896</v>
      </c>
      <c r="F4258">
        <v>2022</v>
      </c>
      <c r="G4258" t="s">
        <v>104</v>
      </c>
      <c r="H4258" t="s">
        <v>8754</v>
      </c>
      <c r="I4258" s="40" t="s">
        <v>12400</v>
      </c>
      <c r="J4258">
        <v>0.68500000000000005</v>
      </c>
      <c r="L4258" t="s">
        <v>1409</v>
      </c>
      <c r="M4258" t="s">
        <v>25</v>
      </c>
      <c r="N4258">
        <v>0.13</v>
      </c>
      <c r="O4258">
        <v>0</v>
      </c>
      <c r="P4258">
        <v>0.13</v>
      </c>
      <c r="Q4258">
        <v>0</v>
      </c>
      <c r="R4258" s="51">
        <f>Table71417[[#This Row],[Climate finance ($ million)]]/Table71417[[#This Row],[Total commitment ($ million)]]</f>
        <v>0.18978102189781021</v>
      </c>
      <c r="S4258" s="41" t="s">
        <v>12884</v>
      </c>
      <c r="T4258" s="1" t="s">
        <v>8799</v>
      </c>
    </row>
    <row r="4259" spans="1:20" x14ac:dyDescent="0.25">
      <c r="A4259" t="s">
        <v>8747</v>
      </c>
      <c r="B4259" t="s">
        <v>66</v>
      </c>
      <c r="C4259" t="s">
        <v>4200</v>
      </c>
      <c r="D4259" t="s">
        <v>4199</v>
      </c>
      <c r="E4259" s="2">
        <v>44896</v>
      </c>
      <c r="F4259">
        <v>2022</v>
      </c>
      <c r="G4259" t="s">
        <v>104</v>
      </c>
      <c r="H4259" t="s">
        <v>8754</v>
      </c>
      <c r="I4259" s="40" t="s">
        <v>12401</v>
      </c>
      <c r="J4259">
        <v>0.25</v>
      </c>
      <c r="L4259" t="s">
        <v>1415</v>
      </c>
      <c r="M4259" t="s">
        <v>25</v>
      </c>
      <c r="N4259">
        <v>0.25</v>
      </c>
      <c r="O4259">
        <v>0</v>
      </c>
      <c r="P4259">
        <v>0.25</v>
      </c>
      <c r="Q4259">
        <v>0</v>
      </c>
      <c r="R4259" s="51">
        <f>Table71417[[#This Row],[Climate finance ($ million)]]/Table71417[[#This Row],[Total commitment ($ million)]]</f>
        <v>1</v>
      </c>
      <c r="S4259" s="41" t="s">
        <v>12885</v>
      </c>
      <c r="T4259" s="1" t="s">
        <v>8799</v>
      </c>
    </row>
    <row r="4260" spans="1:20" x14ac:dyDescent="0.25">
      <c r="A4260" t="s">
        <v>8747</v>
      </c>
      <c r="B4260" t="s">
        <v>66</v>
      </c>
      <c r="C4260" t="s">
        <v>3785</v>
      </c>
      <c r="D4260" t="s">
        <v>3784</v>
      </c>
      <c r="E4260" s="2">
        <v>44900</v>
      </c>
      <c r="F4260">
        <v>2022</v>
      </c>
      <c r="G4260" t="s">
        <v>6521</v>
      </c>
      <c r="H4260" t="s">
        <v>8754</v>
      </c>
      <c r="I4260" s="40" t="s">
        <v>12396</v>
      </c>
      <c r="J4260">
        <v>0.3</v>
      </c>
      <c r="K4260" t="s">
        <v>1336</v>
      </c>
      <c r="M4260" t="s">
        <v>24</v>
      </c>
      <c r="N4260">
        <v>0.18</v>
      </c>
      <c r="O4260">
        <v>0.18</v>
      </c>
      <c r="P4260">
        <v>0</v>
      </c>
      <c r="Q4260">
        <v>0</v>
      </c>
      <c r="R4260" s="51">
        <f>Table71417[[#This Row],[Climate finance ($ million)]]/Table71417[[#This Row],[Total commitment ($ million)]]</f>
        <v>0.6</v>
      </c>
      <c r="S4260" s="41" t="s">
        <v>12886</v>
      </c>
      <c r="T4260" s="1" t="s">
        <v>8799</v>
      </c>
    </row>
    <row r="4261" spans="1:20" x14ac:dyDescent="0.25">
      <c r="A4261" t="s">
        <v>8747</v>
      </c>
      <c r="B4261" t="s">
        <v>66</v>
      </c>
      <c r="C4261" t="s">
        <v>4030</v>
      </c>
      <c r="D4261" t="s">
        <v>4029</v>
      </c>
      <c r="E4261" s="2">
        <v>44900</v>
      </c>
      <c r="F4261">
        <v>2022</v>
      </c>
      <c r="G4261" t="s">
        <v>7797</v>
      </c>
      <c r="H4261" t="s">
        <v>8754</v>
      </c>
      <c r="I4261" s="40" t="s">
        <v>12397</v>
      </c>
      <c r="J4261">
        <v>0.66562299999999996</v>
      </c>
      <c r="L4261" t="s">
        <v>1347</v>
      </c>
      <c r="M4261" t="s">
        <v>25</v>
      </c>
      <c r="N4261">
        <v>0.66562299999999996</v>
      </c>
      <c r="O4261">
        <v>0</v>
      </c>
      <c r="P4261">
        <v>0.66562299999999996</v>
      </c>
      <c r="Q4261">
        <v>0</v>
      </c>
      <c r="R4261" s="51">
        <f>Table71417[[#This Row],[Climate finance ($ million)]]/Table71417[[#This Row],[Total commitment ($ million)]]</f>
        <v>1</v>
      </c>
      <c r="S4261" s="41" t="s">
        <v>12887</v>
      </c>
      <c r="T4261" s="1" t="s">
        <v>8799</v>
      </c>
    </row>
    <row r="4262" spans="1:20" x14ac:dyDescent="0.25">
      <c r="A4262" t="s">
        <v>8747</v>
      </c>
      <c r="B4262" t="s">
        <v>66</v>
      </c>
      <c r="C4262" t="s">
        <v>4032</v>
      </c>
      <c r="D4262" t="s">
        <v>4031</v>
      </c>
      <c r="E4262" s="2">
        <v>44900</v>
      </c>
      <c r="F4262">
        <v>2022</v>
      </c>
      <c r="G4262" t="s">
        <v>6715</v>
      </c>
      <c r="H4262" t="s">
        <v>93</v>
      </c>
      <c r="I4262" s="40" t="s">
        <v>12396</v>
      </c>
      <c r="J4262">
        <v>69.423303000000004</v>
      </c>
      <c r="K4262" t="s">
        <v>1327</v>
      </c>
      <c r="M4262" t="s">
        <v>24</v>
      </c>
      <c r="N4262">
        <v>7.07</v>
      </c>
      <c r="O4262">
        <v>7.07</v>
      </c>
      <c r="P4262">
        <v>0</v>
      </c>
      <c r="Q4262">
        <v>0</v>
      </c>
      <c r="R4262" s="51">
        <f>Table71417[[#This Row],[Climate finance ($ million)]]/Table71417[[#This Row],[Total commitment ($ million)]]</f>
        <v>0.10183900354035301</v>
      </c>
      <c r="S4262" s="41" t="s">
        <v>12888</v>
      </c>
      <c r="T4262" s="1" t="s">
        <v>8799</v>
      </c>
    </row>
    <row r="4263" spans="1:20" x14ac:dyDescent="0.25">
      <c r="A4263" t="s">
        <v>8747</v>
      </c>
      <c r="B4263" t="s">
        <v>66</v>
      </c>
      <c r="C4263" t="s">
        <v>3642</v>
      </c>
      <c r="D4263" t="s">
        <v>3641</v>
      </c>
      <c r="E4263" s="2">
        <v>44901</v>
      </c>
      <c r="F4263">
        <v>2022</v>
      </c>
      <c r="G4263" t="s">
        <v>6392</v>
      </c>
      <c r="H4263" t="s">
        <v>8754</v>
      </c>
      <c r="I4263" s="40" t="s">
        <v>12395</v>
      </c>
      <c r="J4263">
        <v>0.5</v>
      </c>
      <c r="K4263" t="s">
        <v>1386</v>
      </c>
      <c r="M4263" t="s">
        <v>24</v>
      </c>
      <c r="N4263">
        <v>0.25</v>
      </c>
      <c r="O4263">
        <v>0.25</v>
      </c>
      <c r="P4263">
        <v>0</v>
      </c>
      <c r="Q4263">
        <v>0</v>
      </c>
      <c r="R4263" s="51">
        <f>Table71417[[#This Row],[Climate finance ($ million)]]/Table71417[[#This Row],[Total commitment ($ million)]]</f>
        <v>0.5</v>
      </c>
      <c r="S4263" s="41" t="s">
        <v>12889</v>
      </c>
      <c r="T4263" s="1" t="s">
        <v>8799</v>
      </c>
    </row>
    <row r="4264" spans="1:20" x14ac:dyDescent="0.25">
      <c r="A4264" t="s">
        <v>8747</v>
      </c>
      <c r="B4264" t="s">
        <v>66</v>
      </c>
      <c r="C4264" t="s">
        <v>4068</v>
      </c>
      <c r="D4264" t="s">
        <v>4067</v>
      </c>
      <c r="E4264" s="2">
        <v>44901</v>
      </c>
      <c r="F4264">
        <v>2022</v>
      </c>
      <c r="G4264" t="s">
        <v>6715</v>
      </c>
      <c r="H4264" t="s">
        <v>8754</v>
      </c>
      <c r="I4264" s="40" t="s">
        <v>12396</v>
      </c>
      <c r="J4264">
        <v>1.58</v>
      </c>
      <c r="K4264" t="s">
        <v>1345</v>
      </c>
      <c r="L4264" t="s">
        <v>1415</v>
      </c>
      <c r="M4264" t="s">
        <v>72</v>
      </c>
      <c r="N4264">
        <v>1.58</v>
      </c>
      <c r="O4264">
        <v>0</v>
      </c>
      <c r="P4264">
        <v>0</v>
      </c>
      <c r="Q4264">
        <v>1.58</v>
      </c>
      <c r="R4264" s="51">
        <f>Table71417[[#This Row],[Climate finance ($ million)]]/Table71417[[#This Row],[Total commitment ($ million)]]</f>
        <v>1</v>
      </c>
      <c r="S4264" s="41" t="s">
        <v>12890</v>
      </c>
      <c r="T4264" s="1" t="s">
        <v>8799</v>
      </c>
    </row>
    <row r="4265" spans="1:20" x14ac:dyDescent="0.25">
      <c r="A4265" t="s">
        <v>8747</v>
      </c>
      <c r="B4265" t="s">
        <v>66</v>
      </c>
      <c r="C4265" t="s">
        <v>4176</v>
      </c>
      <c r="D4265" t="s">
        <v>4175</v>
      </c>
      <c r="E4265" s="2">
        <v>44901</v>
      </c>
      <c r="F4265">
        <v>2022</v>
      </c>
      <c r="G4265" t="s">
        <v>104</v>
      </c>
      <c r="H4265" t="s">
        <v>8754</v>
      </c>
      <c r="I4265" s="40" t="s">
        <v>12401</v>
      </c>
      <c r="J4265">
        <v>0.8</v>
      </c>
      <c r="K4265" t="s">
        <v>1345</v>
      </c>
      <c r="L4265" t="s">
        <v>1365</v>
      </c>
      <c r="M4265" t="s">
        <v>72</v>
      </c>
      <c r="N4265">
        <v>0.8</v>
      </c>
      <c r="O4265">
        <v>0</v>
      </c>
      <c r="P4265">
        <v>0</v>
      </c>
      <c r="Q4265">
        <v>0.8</v>
      </c>
      <c r="R4265" s="51">
        <f>Table71417[[#This Row],[Climate finance ($ million)]]/Table71417[[#This Row],[Total commitment ($ million)]]</f>
        <v>1</v>
      </c>
      <c r="S4265" s="41" t="s">
        <v>12891</v>
      </c>
      <c r="T4265" s="1" t="s">
        <v>8799</v>
      </c>
    </row>
    <row r="4266" spans="1:20" x14ac:dyDescent="0.25">
      <c r="A4266" t="s">
        <v>8747</v>
      </c>
      <c r="B4266" t="s">
        <v>66</v>
      </c>
      <c r="C4266" t="s">
        <v>4182</v>
      </c>
      <c r="D4266" t="s">
        <v>4181</v>
      </c>
      <c r="E4266" s="2">
        <v>44901</v>
      </c>
      <c r="F4266">
        <v>2022</v>
      </c>
      <c r="G4266" t="s">
        <v>104</v>
      </c>
      <c r="H4266" t="s">
        <v>8754</v>
      </c>
      <c r="I4266" s="40" t="s">
        <v>12401</v>
      </c>
      <c r="J4266">
        <v>0.75</v>
      </c>
      <c r="K4266" t="s">
        <v>1321</v>
      </c>
      <c r="L4266" t="s">
        <v>1320</v>
      </c>
      <c r="M4266" t="s">
        <v>72</v>
      </c>
      <c r="N4266">
        <v>0.375</v>
      </c>
      <c r="O4266">
        <v>0</v>
      </c>
      <c r="P4266">
        <v>0</v>
      </c>
      <c r="Q4266">
        <v>0.375</v>
      </c>
      <c r="R4266" s="51">
        <f>Table71417[[#This Row],[Climate finance ($ million)]]/Table71417[[#This Row],[Total commitment ($ million)]]</f>
        <v>0.5</v>
      </c>
      <c r="S4266" s="41" t="s">
        <v>12892</v>
      </c>
      <c r="T4266" s="1" t="s">
        <v>8799</v>
      </c>
    </row>
    <row r="4267" spans="1:20" x14ac:dyDescent="0.25">
      <c r="A4267" t="s">
        <v>8747</v>
      </c>
      <c r="B4267" t="s">
        <v>66</v>
      </c>
      <c r="C4267" t="s">
        <v>4185</v>
      </c>
      <c r="D4267" t="s">
        <v>4184</v>
      </c>
      <c r="E4267" s="2">
        <v>44901</v>
      </c>
      <c r="F4267">
        <v>2022</v>
      </c>
      <c r="G4267" t="s">
        <v>104</v>
      </c>
      <c r="H4267" t="s">
        <v>8754</v>
      </c>
      <c r="I4267" s="40" t="s">
        <v>12397</v>
      </c>
      <c r="J4267">
        <v>0.68806</v>
      </c>
      <c r="L4267" t="s">
        <v>1347</v>
      </c>
      <c r="M4267" t="s">
        <v>25</v>
      </c>
      <c r="N4267">
        <v>0.27500000000000002</v>
      </c>
      <c r="O4267">
        <v>0</v>
      </c>
      <c r="P4267">
        <v>0.27500000000000002</v>
      </c>
      <c r="Q4267">
        <v>0</v>
      </c>
      <c r="R4267" s="51">
        <f>Table71417[[#This Row],[Climate finance ($ million)]]/Table71417[[#This Row],[Total commitment ($ million)]]</f>
        <v>0.39967444699590154</v>
      </c>
      <c r="S4267" s="41" t="s">
        <v>12893</v>
      </c>
      <c r="T4267" s="1" t="s">
        <v>8799</v>
      </c>
    </row>
    <row r="4268" spans="1:20" x14ac:dyDescent="0.25">
      <c r="A4268" t="s">
        <v>8747</v>
      </c>
      <c r="B4268" t="s">
        <v>66</v>
      </c>
      <c r="C4268" t="s">
        <v>3698</v>
      </c>
      <c r="D4268" t="s">
        <v>3697</v>
      </c>
      <c r="E4268" s="2">
        <v>44902</v>
      </c>
      <c r="F4268">
        <v>2022</v>
      </c>
      <c r="G4268" t="s">
        <v>8749</v>
      </c>
      <c r="H4268" t="s">
        <v>93</v>
      </c>
      <c r="I4268" s="40" t="s">
        <v>12396</v>
      </c>
      <c r="J4268">
        <v>52</v>
      </c>
      <c r="K4268" t="s">
        <v>1345</v>
      </c>
      <c r="L4268" t="s">
        <v>1365</v>
      </c>
      <c r="M4268" t="s">
        <v>72</v>
      </c>
      <c r="N4268">
        <v>1.1180000000000001</v>
      </c>
      <c r="O4268">
        <v>0</v>
      </c>
      <c r="P4268">
        <v>0</v>
      </c>
      <c r="Q4268">
        <v>1.1180000000000001</v>
      </c>
      <c r="R4268" s="51">
        <f>Table71417[[#This Row],[Climate finance ($ million)]]/Table71417[[#This Row],[Total commitment ($ million)]]</f>
        <v>2.1500000000000002E-2</v>
      </c>
      <c r="S4268" s="41" t="s">
        <v>12894</v>
      </c>
      <c r="T4268" s="1" t="s">
        <v>8799</v>
      </c>
    </row>
    <row r="4269" spans="1:20" x14ac:dyDescent="0.25">
      <c r="A4269" t="s">
        <v>8747</v>
      </c>
      <c r="B4269" t="s">
        <v>66</v>
      </c>
      <c r="C4269" t="s">
        <v>3698</v>
      </c>
      <c r="D4269" t="s">
        <v>3697</v>
      </c>
      <c r="E4269" s="2">
        <v>44902</v>
      </c>
      <c r="F4269">
        <v>2022</v>
      </c>
      <c r="G4269" t="s">
        <v>8749</v>
      </c>
      <c r="H4269" t="s">
        <v>93</v>
      </c>
      <c r="I4269" s="40" t="s">
        <v>12396</v>
      </c>
      <c r="J4269">
        <v>52</v>
      </c>
      <c r="K4269" t="s">
        <v>1352</v>
      </c>
      <c r="M4269" t="s">
        <v>24</v>
      </c>
      <c r="N4269">
        <v>6.5519999999999996</v>
      </c>
      <c r="O4269">
        <v>6.5519999999999996</v>
      </c>
      <c r="P4269">
        <v>0</v>
      </c>
      <c r="Q4269">
        <v>0</v>
      </c>
      <c r="R4269" s="51">
        <f>Table71417[[#This Row],[Climate finance ($ million)]]/Table71417[[#This Row],[Total commitment ($ million)]]</f>
        <v>0.126</v>
      </c>
      <c r="S4269" s="41" t="s">
        <v>12894</v>
      </c>
      <c r="T4269" s="1" t="s">
        <v>8799</v>
      </c>
    </row>
    <row r="4270" spans="1:20" x14ac:dyDescent="0.25">
      <c r="A4270" t="s">
        <v>8747</v>
      </c>
      <c r="B4270" t="s">
        <v>66</v>
      </c>
      <c r="C4270" t="s">
        <v>3792</v>
      </c>
      <c r="D4270" t="s">
        <v>3791</v>
      </c>
      <c r="E4270" s="2">
        <v>44902</v>
      </c>
      <c r="F4270">
        <v>2022</v>
      </c>
      <c r="G4270" t="s">
        <v>6585</v>
      </c>
      <c r="H4270" t="s">
        <v>93</v>
      </c>
      <c r="I4270" s="40" t="s">
        <v>12402</v>
      </c>
      <c r="J4270">
        <v>400</v>
      </c>
      <c r="K4270" t="s">
        <v>1345</v>
      </c>
      <c r="L4270" t="s">
        <v>1380</v>
      </c>
      <c r="M4270" t="s">
        <v>72</v>
      </c>
      <c r="N4270">
        <v>81.92</v>
      </c>
      <c r="O4270">
        <v>0</v>
      </c>
      <c r="P4270">
        <v>0</v>
      </c>
      <c r="Q4270">
        <v>81.92</v>
      </c>
      <c r="R4270" s="51">
        <f>Table71417[[#This Row],[Climate finance ($ million)]]/Table71417[[#This Row],[Total commitment ($ million)]]</f>
        <v>0.20480000000000001</v>
      </c>
      <c r="S4270" s="41" t="s">
        <v>12895</v>
      </c>
      <c r="T4270" s="1" t="s">
        <v>8799</v>
      </c>
    </row>
    <row r="4271" spans="1:20" x14ac:dyDescent="0.25">
      <c r="A4271" t="s">
        <v>8747</v>
      </c>
      <c r="B4271" t="s">
        <v>66</v>
      </c>
      <c r="C4271" t="s">
        <v>3845</v>
      </c>
      <c r="D4271" t="s">
        <v>3844</v>
      </c>
      <c r="E4271" s="2">
        <v>44902</v>
      </c>
      <c r="F4271">
        <v>2022</v>
      </c>
      <c r="G4271" t="s">
        <v>6914</v>
      </c>
      <c r="H4271" t="s">
        <v>8754</v>
      </c>
      <c r="I4271" s="40" t="s">
        <v>12401</v>
      </c>
      <c r="J4271">
        <v>0.45</v>
      </c>
      <c r="K4271" t="s">
        <v>1321</v>
      </c>
      <c r="L4271" t="s">
        <v>1320</v>
      </c>
      <c r="M4271" t="s">
        <v>72</v>
      </c>
      <c r="N4271">
        <v>0.45</v>
      </c>
      <c r="O4271">
        <v>0</v>
      </c>
      <c r="P4271">
        <v>0</v>
      </c>
      <c r="Q4271">
        <v>0.45</v>
      </c>
      <c r="R4271" s="51">
        <f>Table71417[[#This Row],[Climate finance ($ million)]]/Table71417[[#This Row],[Total commitment ($ million)]]</f>
        <v>1</v>
      </c>
      <c r="S4271" s="41" t="s">
        <v>12896</v>
      </c>
      <c r="T4271" s="1" t="s">
        <v>8799</v>
      </c>
    </row>
    <row r="4272" spans="1:20" x14ac:dyDescent="0.25">
      <c r="A4272" t="s">
        <v>8747</v>
      </c>
      <c r="B4272" t="s">
        <v>66</v>
      </c>
      <c r="C4272" t="s">
        <v>3862</v>
      </c>
      <c r="D4272" t="s">
        <v>3861</v>
      </c>
      <c r="E4272" s="2">
        <v>44902</v>
      </c>
      <c r="F4272">
        <v>2022</v>
      </c>
      <c r="G4272" t="s">
        <v>6532</v>
      </c>
      <c r="H4272" t="s">
        <v>8754</v>
      </c>
      <c r="I4272" s="40" t="s">
        <v>12398</v>
      </c>
      <c r="J4272">
        <v>0.4</v>
      </c>
      <c r="K4272" t="s">
        <v>1345</v>
      </c>
      <c r="M4272" t="s">
        <v>24</v>
      </c>
      <c r="N4272">
        <v>0.4</v>
      </c>
      <c r="O4272">
        <v>0.4</v>
      </c>
      <c r="P4272">
        <v>0</v>
      </c>
      <c r="Q4272">
        <v>0</v>
      </c>
      <c r="R4272" s="51">
        <f>Table71417[[#This Row],[Climate finance ($ million)]]/Table71417[[#This Row],[Total commitment ($ million)]]</f>
        <v>1</v>
      </c>
      <c r="S4272" s="41" t="s">
        <v>12897</v>
      </c>
      <c r="T4272" s="1" t="s">
        <v>8799</v>
      </c>
    </row>
    <row r="4273" spans="1:20" x14ac:dyDescent="0.25">
      <c r="A4273" t="s">
        <v>8747</v>
      </c>
      <c r="B4273" t="s">
        <v>66</v>
      </c>
      <c r="C4273" t="s">
        <v>3926</v>
      </c>
      <c r="D4273" t="s">
        <v>3925</v>
      </c>
      <c r="E4273" s="2">
        <v>44902</v>
      </c>
      <c r="F4273">
        <v>2022</v>
      </c>
      <c r="G4273" t="s">
        <v>4734</v>
      </c>
      <c r="H4273" t="s">
        <v>8754</v>
      </c>
      <c r="I4273" s="40" t="s">
        <v>12396</v>
      </c>
      <c r="J4273">
        <v>0.2</v>
      </c>
      <c r="K4273" t="s">
        <v>1345</v>
      </c>
      <c r="L4273" t="s">
        <v>1365</v>
      </c>
      <c r="M4273" t="s">
        <v>72</v>
      </c>
      <c r="N4273">
        <v>0.02</v>
      </c>
      <c r="O4273">
        <v>0</v>
      </c>
      <c r="P4273">
        <v>0</v>
      </c>
      <c r="Q4273">
        <v>0.02</v>
      </c>
      <c r="R4273" s="51">
        <f>Table71417[[#This Row],[Climate finance ($ million)]]/Table71417[[#This Row],[Total commitment ($ million)]]</f>
        <v>9.9999999999999992E-2</v>
      </c>
      <c r="S4273" s="41" t="s">
        <v>12898</v>
      </c>
      <c r="T4273" s="1" t="s">
        <v>8799</v>
      </c>
    </row>
    <row r="4274" spans="1:20" x14ac:dyDescent="0.25">
      <c r="A4274" t="s">
        <v>8747</v>
      </c>
      <c r="B4274" t="s">
        <v>66</v>
      </c>
      <c r="C4274" t="s">
        <v>3954</v>
      </c>
      <c r="D4274" t="s">
        <v>3953</v>
      </c>
      <c r="E4274" s="2">
        <v>44902</v>
      </c>
      <c r="F4274">
        <v>2022</v>
      </c>
      <c r="G4274" t="s">
        <v>6451</v>
      </c>
      <c r="H4274" t="s">
        <v>93</v>
      </c>
      <c r="I4274" s="40" t="s">
        <v>84</v>
      </c>
      <c r="J4274">
        <v>175</v>
      </c>
      <c r="L4274" t="s">
        <v>1347</v>
      </c>
      <c r="M4274" t="s">
        <v>25</v>
      </c>
      <c r="N4274">
        <v>6.375</v>
      </c>
      <c r="O4274">
        <v>0</v>
      </c>
      <c r="P4274">
        <v>6.375</v>
      </c>
      <c r="Q4274">
        <v>0</v>
      </c>
      <c r="R4274" s="51">
        <f>Table71417[[#This Row],[Climate finance ($ million)]]/Table71417[[#This Row],[Total commitment ($ million)]]</f>
        <v>3.6428571428571428E-2</v>
      </c>
      <c r="S4274" s="41" t="s">
        <v>12899</v>
      </c>
      <c r="T4274" s="1" t="s">
        <v>8799</v>
      </c>
    </row>
    <row r="4275" spans="1:20" x14ac:dyDescent="0.25">
      <c r="A4275" t="s">
        <v>8747</v>
      </c>
      <c r="B4275" t="s">
        <v>66</v>
      </c>
      <c r="C4275" t="s">
        <v>3967</v>
      </c>
      <c r="D4275" t="s">
        <v>3966</v>
      </c>
      <c r="E4275" s="2">
        <v>44902</v>
      </c>
      <c r="F4275">
        <v>2022</v>
      </c>
      <c r="G4275" t="s">
        <v>7680</v>
      </c>
      <c r="H4275" t="s">
        <v>93</v>
      </c>
      <c r="I4275" s="40" t="s">
        <v>361</v>
      </c>
      <c r="J4275">
        <v>97</v>
      </c>
      <c r="K4275" t="s">
        <v>1327</v>
      </c>
      <c r="L4275" t="s">
        <v>1347</v>
      </c>
      <c r="M4275" t="s">
        <v>72</v>
      </c>
      <c r="N4275">
        <v>75.543599999999998</v>
      </c>
      <c r="O4275">
        <v>0</v>
      </c>
      <c r="P4275">
        <v>0</v>
      </c>
      <c r="Q4275">
        <v>75.543599999999998</v>
      </c>
      <c r="R4275" s="51">
        <f>Table71417[[#This Row],[Climate finance ($ million)]]/Table71417[[#This Row],[Total commitment ($ million)]]</f>
        <v>0.77879999999999994</v>
      </c>
      <c r="S4275" s="41" t="s">
        <v>12900</v>
      </c>
      <c r="T4275" s="1" t="s">
        <v>8799</v>
      </c>
    </row>
    <row r="4276" spans="1:20" x14ac:dyDescent="0.25">
      <c r="A4276" t="s">
        <v>8747</v>
      </c>
      <c r="B4276" t="s">
        <v>66</v>
      </c>
      <c r="C4276" t="s">
        <v>3967</v>
      </c>
      <c r="D4276" t="s">
        <v>3966</v>
      </c>
      <c r="E4276" s="2">
        <v>44902</v>
      </c>
      <c r="F4276">
        <v>2022</v>
      </c>
      <c r="G4276" t="s">
        <v>7680</v>
      </c>
      <c r="H4276" t="s">
        <v>93</v>
      </c>
      <c r="I4276" s="40" t="s">
        <v>361</v>
      </c>
      <c r="J4276">
        <v>97</v>
      </c>
      <c r="K4276" t="s">
        <v>1352</v>
      </c>
      <c r="M4276" t="s">
        <v>24</v>
      </c>
      <c r="N4276">
        <v>1.8527</v>
      </c>
      <c r="O4276">
        <v>1.8527</v>
      </c>
      <c r="P4276">
        <v>0</v>
      </c>
      <c r="Q4276">
        <v>0</v>
      </c>
      <c r="R4276" s="51">
        <f>Table71417[[#This Row],[Climate finance ($ million)]]/Table71417[[#This Row],[Total commitment ($ million)]]</f>
        <v>1.9099999999999999E-2</v>
      </c>
      <c r="S4276" s="41" t="s">
        <v>12900</v>
      </c>
      <c r="T4276" s="1" t="s">
        <v>8799</v>
      </c>
    </row>
    <row r="4277" spans="1:20" x14ac:dyDescent="0.25">
      <c r="A4277" t="s">
        <v>8747</v>
      </c>
      <c r="B4277" t="s">
        <v>66</v>
      </c>
      <c r="C4277" t="s">
        <v>3967</v>
      </c>
      <c r="D4277" t="s">
        <v>3966</v>
      </c>
      <c r="E4277" s="2">
        <v>44902</v>
      </c>
      <c r="F4277">
        <v>2022</v>
      </c>
      <c r="G4277" t="s">
        <v>7680</v>
      </c>
      <c r="H4277" t="s">
        <v>93</v>
      </c>
      <c r="I4277" s="40" t="s">
        <v>361</v>
      </c>
      <c r="J4277">
        <v>97</v>
      </c>
      <c r="L4277" t="s">
        <v>1415</v>
      </c>
      <c r="M4277" t="s">
        <v>25</v>
      </c>
      <c r="N4277">
        <v>0.40739999999999998</v>
      </c>
      <c r="O4277">
        <v>0</v>
      </c>
      <c r="P4277">
        <v>0.40739999999999998</v>
      </c>
      <c r="Q4277">
        <v>0</v>
      </c>
      <c r="R4277" s="51">
        <f>Table71417[[#This Row],[Climate finance ($ million)]]/Table71417[[#This Row],[Total commitment ($ million)]]</f>
        <v>4.1999999999999997E-3</v>
      </c>
      <c r="S4277" s="41" t="s">
        <v>12900</v>
      </c>
      <c r="T4277" s="1" t="s">
        <v>8799</v>
      </c>
    </row>
    <row r="4278" spans="1:20" x14ac:dyDescent="0.25">
      <c r="A4278" t="s">
        <v>8747</v>
      </c>
      <c r="B4278" t="s">
        <v>66</v>
      </c>
      <c r="C4278" t="s">
        <v>4019</v>
      </c>
      <c r="D4278" t="s">
        <v>4018</v>
      </c>
      <c r="E4278" s="2">
        <v>44902</v>
      </c>
      <c r="F4278">
        <v>2022</v>
      </c>
      <c r="G4278" t="s">
        <v>6975</v>
      </c>
      <c r="H4278" t="s">
        <v>93</v>
      </c>
      <c r="I4278" s="40" t="s">
        <v>12396</v>
      </c>
      <c r="J4278">
        <v>500</v>
      </c>
      <c r="K4278" t="s">
        <v>1345</v>
      </c>
      <c r="M4278" t="s">
        <v>24</v>
      </c>
      <c r="N4278">
        <v>52.649999999999991</v>
      </c>
      <c r="O4278">
        <v>52.649999999999991</v>
      </c>
      <c r="P4278">
        <v>0</v>
      </c>
      <c r="Q4278">
        <v>0</v>
      </c>
      <c r="R4278" s="51">
        <f>Table71417[[#This Row],[Climate finance ($ million)]]/Table71417[[#This Row],[Total commitment ($ million)]]</f>
        <v>0.10529999999999998</v>
      </c>
      <c r="S4278" s="41" t="s">
        <v>12901</v>
      </c>
      <c r="T4278" s="1" t="s">
        <v>8799</v>
      </c>
    </row>
    <row r="4279" spans="1:20" x14ac:dyDescent="0.25">
      <c r="A4279" t="s">
        <v>8747</v>
      </c>
      <c r="B4279" t="s">
        <v>66</v>
      </c>
      <c r="C4279" t="s">
        <v>4106</v>
      </c>
      <c r="D4279" t="s">
        <v>4105</v>
      </c>
      <c r="E4279" s="2">
        <v>44902</v>
      </c>
      <c r="F4279">
        <v>2022</v>
      </c>
      <c r="G4279" t="s">
        <v>6417</v>
      </c>
      <c r="H4279" t="s">
        <v>8754</v>
      </c>
      <c r="I4279" s="40" t="s">
        <v>12400</v>
      </c>
      <c r="J4279">
        <v>0.2</v>
      </c>
      <c r="K4279" t="s">
        <v>1336</v>
      </c>
      <c r="M4279" t="s">
        <v>24</v>
      </c>
      <c r="N4279">
        <v>0.08</v>
      </c>
      <c r="O4279">
        <v>0.08</v>
      </c>
      <c r="P4279">
        <v>0</v>
      </c>
      <c r="Q4279">
        <v>0</v>
      </c>
      <c r="R4279" s="51">
        <f>Table71417[[#This Row],[Climate finance ($ million)]]/Table71417[[#This Row],[Total commitment ($ million)]]</f>
        <v>0.39999999999999997</v>
      </c>
      <c r="S4279" s="41" t="s">
        <v>12902</v>
      </c>
      <c r="T4279" s="1" t="s">
        <v>8799</v>
      </c>
    </row>
    <row r="4280" spans="1:20" x14ac:dyDescent="0.25">
      <c r="A4280" t="s">
        <v>8747</v>
      </c>
      <c r="B4280" t="s">
        <v>66</v>
      </c>
      <c r="C4280" t="s">
        <v>4235</v>
      </c>
      <c r="D4280" t="s">
        <v>4234</v>
      </c>
      <c r="E4280" s="2">
        <v>44902</v>
      </c>
      <c r="F4280">
        <v>2022</v>
      </c>
      <c r="G4280" t="s">
        <v>7424</v>
      </c>
      <c r="H4280" t="s">
        <v>93</v>
      </c>
      <c r="I4280" s="40" t="s">
        <v>12399</v>
      </c>
      <c r="J4280">
        <v>155</v>
      </c>
      <c r="K4280" t="s">
        <v>1345</v>
      </c>
      <c r="L4280" t="s">
        <v>1365</v>
      </c>
      <c r="M4280" t="s">
        <v>72</v>
      </c>
      <c r="N4280">
        <v>64.882999999999996</v>
      </c>
      <c r="O4280">
        <v>0</v>
      </c>
      <c r="P4280">
        <v>0</v>
      </c>
      <c r="Q4280">
        <v>64.882999999999996</v>
      </c>
      <c r="R4280" s="51">
        <f>Table71417[[#This Row],[Climate finance ($ million)]]/Table71417[[#This Row],[Total commitment ($ million)]]</f>
        <v>0.41859999999999997</v>
      </c>
      <c r="S4280" s="41" t="s">
        <v>12903</v>
      </c>
      <c r="T4280" s="1" t="s">
        <v>8799</v>
      </c>
    </row>
    <row r="4281" spans="1:20" x14ac:dyDescent="0.25">
      <c r="A4281" t="s">
        <v>8747</v>
      </c>
      <c r="B4281" t="s">
        <v>66</v>
      </c>
      <c r="C4281" t="s">
        <v>3779</v>
      </c>
      <c r="D4281" t="s">
        <v>3778</v>
      </c>
      <c r="E4281" s="2">
        <v>44903</v>
      </c>
      <c r="F4281">
        <v>2022</v>
      </c>
      <c r="G4281" t="s">
        <v>6521</v>
      </c>
      <c r="H4281" t="s">
        <v>8754</v>
      </c>
      <c r="I4281" s="40" t="s">
        <v>12396</v>
      </c>
      <c r="J4281">
        <v>1.58</v>
      </c>
      <c r="K4281" t="s">
        <v>1345</v>
      </c>
      <c r="L4281" t="s">
        <v>1365</v>
      </c>
      <c r="M4281" t="s">
        <v>72</v>
      </c>
      <c r="N4281">
        <v>1.58</v>
      </c>
      <c r="O4281">
        <v>0</v>
      </c>
      <c r="P4281">
        <v>0</v>
      </c>
      <c r="Q4281">
        <v>1.58</v>
      </c>
      <c r="R4281" s="51">
        <f>Table71417[[#This Row],[Climate finance ($ million)]]/Table71417[[#This Row],[Total commitment ($ million)]]</f>
        <v>1</v>
      </c>
      <c r="S4281" s="41" t="s">
        <v>12904</v>
      </c>
      <c r="T4281" s="1" t="s">
        <v>8799</v>
      </c>
    </row>
    <row r="4282" spans="1:20" x14ac:dyDescent="0.25">
      <c r="A4282" t="s">
        <v>8747</v>
      </c>
      <c r="B4282" t="s">
        <v>66</v>
      </c>
      <c r="C4282" t="s">
        <v>4054</v>
      </c>
      <c r="D4282" t="s">
        <v>4053</v>
      </c>
      <c r="E4282" s="2">
        <v>44903</v>
      </c>
      <c r="F4282">
        <v>2022</v>
      </c>
      <c r="G4282" t="s">
        <v>6715</v>
      </c>
      <c r="H4282" t="s">
        <v>8754</v>
      </c>
      <c r="I4282" s="40" t="s">
        <v>141</v>
      </c>
      <c r="J4282">
        <v>0.5</v>
      </c>
      <c r="K4282" t="s">
        <v>141</v>
      </c>
      <c r="L4282" t="s">
        <v>1347</v>
      </c>
      <c r="M4282" t="s">
        <v>72</v>
      </c>
      <c r="N4282">
        <v>0.5</v>
      </c>
      <c r="O4282">
        <v>0</v>
      </c>
      <c r="P4282">
        <v>0</v>
      </c>
      <c r="Q4282">
        <v>0.5</v>
      </c>
      <c r="R4282" s="51">
        <f>Table71417[[#This Row],[Climate finance ($ million)]]/Table71417[[#This Row],[Total commitment ($ million)]]</f>
        <v>1</v>
      </c>
      <c r="S4282" s="41" t="s">
        <v>12905</v>
      </c>
      <c r="T4282" s="1" t="s">
        <v>8799</v>
      </c>
    </row>
    <row r="4283" spans="1:20" x14ac:dyDescent="0.25">
      <c r="A4283" t="s">
        <v>8747</v>
      </c>
      <c r="B4283" t="s">
        <v>66</v>
      </c>
      <c r="C4283" t="s">
        <v>4129</v>
      </c>
      <c r="D4283" t="s">
        <v>4128</v>
      </c>
      <c r="E4283" s="2">
        <v>44903</v>
      </c>
      <c r="F4283">
        <v>2022</v>
      </c>
      <c r="G4283" t="s">
        <v>104</v>
      </c>
      <c r="H4283" t="s">
        <v>8754</v>
      </c>
      <c r="I4283" s="40" t="s">
        <v>12398</v>
      </c>
      <c r="J4283">
        <v>1.3470260199999999</v>
      </c>
      <c r="K4283" t="s">
        <v>1345</v>
      </c>
      <c r="M4283" t="s">
        <v>24</v>
      </c>
      <c r="N4283">
        <v>0.2</v>
      </c>
      <c r="O4283">
        <v>0.2</v>
      </c>
      <c r="P4283">
        <v>0</v>
      </c>
      <c r="Q4283">
        <v>0</v>
      </c>
      <c r="R4283" s="51">
        <f>Table71417[[#This Row],[Climate finance ($ million)]]/Table71417[[#This Row],[Total commitment ($ million)]]</f>
        <v>0.14847523138417179</v>
      </c>
      <c r="S4283" s="41" t="s">
        <v>12906</v>
      </c>
      <c r="T4283" s="1" t="s">
        <v>8799</v>
      </c>
    </row>
    <row r="4284" spans="1:20" x14ac:dyDescent="0.25">
      <c r="A4284" t="s">
        <v>8747</v>
      </c>
      <c r="B4284" t="s">
        <v>66</v>
      </c>
      <c r="C4284" t="s">
        <v>4218</v>
      </c>
      <c r="D4284" t="s">
        <v>4217</v>
      </c>
      <c r="E4284" s="2">
        <v>44904</v>
      </c>
      <c r="F4284">
        <v>2022</v>
      </c>
      <c r="G4284" t="s">
        <v>8752</v>
      </c>
      <c r="H4284" t="s">
        <v>8754</v>
      </c>
      <c r="I4284" s="40" t="s">
        <v>12401</v>
      </c>
      <c r="J4284">
        <v>0.53</v>
      </c>
      <c r="L4284" t="s">
        <v>1365</v>
      </c>
      <c r="M4284" t="s">
        <v>25</v>
      </c>
      <c r="N4284">
        <v>0.42</v>
      </c>
      <c r="O4284">
        <v>0</v>
      </c>
      <c r="P4284">
        <v>0.42</v>
      </c>
      <c r="Q4284">
        <v>0</v>
      </c>
      <c r="R4284" s="51">
        <f>Table71417[[#This Row],[Climate finance ($ million)]]/Table71417[[#This Row],[Total commitment ($ million)]]</f>
        <v>0.79245283018867918</v>
      </c>
      <c r="S4284" s="41" t="s">
        <v>12907</v>
      </c>
      <c r="T4284" s="1" t="s">
        <v>8799</v>
      </c>
    </row>
    <row r="4285" spans="1:20" x14ac:dyDescent="0.25">
      <c r="A4285" t="s">
        <v>8747</v>
      </c>
      <c r="B4285" t="s">
        <v>66</v>
      </c>
      <c r="C4285" t="s">
        <v>3913</v>
      </c>
      <c r="D4285" t="s">
        <v>3912</v>
      </c>
      <c r="E4285" s="2">
        <v>44907</v>
      </c>
      <c r="F4285">
        <v>2022</v>
      </c>
      <c r="G4285" t="s">
        <v>4734</v>
      </c>
      <c r="H4285" t="s">
        <v>8754</v>
      </c>
      <c r="I4285" s="40" t="s">
        <v>12393</v>
      </c>
      <c r="J4285">
        <v>0.18</v>
      </c>
      <c r="K4285" t="s">
        <v>1345</v>
      </c>
      <c r="L4285" t="s">
        <v>1380</v>
      </c>
      <c r="M4285" t="s">
        <v>72</v>
      </c>
      <c r="N4285">
        <v>7.9991999999999994E-2</v>
      </c>
      <c r="O4285">
        <v>0</v>
      </c>
      <c r="P4285">
        <v>0</v>
      </c>
      <c r="Q4285">
        <v>7.9991999999999994E-2</v>
      </c>
      <c r="R4285" s="51">
        <f>Table71417[[#This Row],[Climate finance ($ million)]]/Table71417[[#This Row],[Total commitment ($ million)]]</f>
        <v>0.44439999999999996</v>
      </c>
      <c r="S4285" s="41" t="s">
        <v>12908</v>
      </c>
      <c r="T4285" s="1" t="s">
        <v>8799</v>
      </c>
    </row>
    <row r="4286" spans="1:20" x14ac:dyDescent="0.25">
      <c r="A4286" t="s">
        <v>8747</v>
      </c>
      <c r="B4286" t="s">
        <v>66</v>
      </c>
      <c r="C4286" t="s">
        <v>4005</v>
      </c>
      <c r="D4286" t="s">
        <v>4004</v>
      </c>
      <c r="E4286" s="2">
        <v>44907</v>
      </c>
      <c r="F4286">
        <v>2022</v>
      </c>
      <c r="G4286" t="s">
        <v>7481</v>
      </c>
      <c r="H4286" t="s">
        <v>8754</v>
      </c>
      <c r="I4286" s="40" t="s">
        <v>12401</v>
      </c>
      <c r="J4286">
        <v>0.2</v>
      </c>
      <c r="L4286" t="s">
        <v>1415</v>
      </c>
      <c r="M4286" t="s">
        <v>25</v>
      </c>
      <c r="N4286">
        <v>0.2</v>
      </c>
      <c r="O4286">
        <v>0</v>
      </c>
      <c r="P4286">
        <v>0.2</v>
      </c>
      <c r="Q4286">
        <v>0</v>
      </c>
      <c r="R4286" s="51">
        <f>Table71417[[#This Row],[Climate finance ($ million)]]/Table71417[[#This Row],[Total commitment ($ million)]]</f>
        <v>1</v>
      </c>
      <c r="S4286" s="41" t="s">
        <v>12909</v>
      </c>
      <c r="T4286" s="1" t="s">
        <v>8799</v>
      </c>
    </row>
    <row r="4287" spans="1:20" x14ac:dyDescent="0.25">
      <c r="A4287" t="s">
        <v>8747</v>
      </c>
      <c r="B4287" t="s">
        <v>66</v>
      </c>
      <c r="C4287" t="s">
        <v>4208</v>
      </c>
      <c r="D4287" t="s">
        <v>4207</v>
      </c>
      <c r="E4287" s="2">
        <v>44907</v>
      </c>
      <c r="F4287">
        <v>2022</v>
      </c>
      <c r="G4287" t="s">
        <v>8751</v>
      </c>
      <c r="H4287" t="s">
        <v>8754</v>
      </c>
      <c r="I4287" s="40" t="s">
        <v>12397</v>
      </c>
      <c r="J4287">
        <v>0.3</v>
      </c>
      <c r="L4287" t="s">
        <v>1365</v>
      </c>
      <c r="M4287" t="s">
        <v>25</v>
      </c>
      <c r="N4287">
        <v>7.4999999999999997E-2</v>
      </c>
      <c r="O4287">
        <v>0</v>
      </c>
      <c r="P4287">
        <v>7.4999999999999997E-2</v>
      </c>
      <c r="Q4287">
        <v>0</v>
      </c>
      <c r="R4287" s="51">
        <f>Table71417[[#This Row],[Climate finance ($ million)]]/Table71417[[#This Row],[Total commitment ($ million)]]</f>
        <v>0.25</v>
      </c>
      <c r="S4287" s="41" t="s">
        <v>12910</v>
      </c>
      <c r="T4287" s="1" t="s">
        <v>8799</v>
      </c>
    </row>
    <row r="4288" spans="1:20" x14ac:dyDescent="0.25">
      <c r="A4288" t="s">
        <v>8747</v>
      </c>
      <c r="B4288" t="s">
        <v>66</v>
      </c>
      <c r="C4288" t="s">
        <v>4220</v>
      </c>
      <c r="D4288" t="s">
        <v>4219</v>
      </c>
      <c r="E4288" s="2">
        <v>44907</v>
      </c>
      <c r="F4288">
        <v>2022</v>
      </c>
      <c r="G4288" t="s">
        <v>8752</v>
      </c>
      <c r="H4288" t="s">
        <v>8754</v>
      </c>
      <c r="I4288" s="40" t="s">
        <v>12401</v>
      </c>
      <c r="J4288">
        <v>0.15</v>
      </c>
      <c r="L4288" t="s">
        <v>1365</v>
      </c>
      <c r="M4288" t="s">
        <v>25</v>
      </c>
      <c r="N4288">
        <v>0.15</v>
      </c>
      <c r="O4288">
        <v>0</v>
      </c>
      <c r="P4288">
        <v>0.15</v>
      </c>
      <c r="Q4288">
        <v>0</v>
      </c>
      <c r="R4288" s="51">
        <f>Table71417[[#This Row],[Climate finance ($ million)]]/Table71417[[#This Row],[Total commitment ($ million)]]</f>
        <v>1</v>
      </c>
      <c r="S4288" s="41" t="s">
        <v>12911</v>
      </c>
      <c r="T4288" s="1" t="s">
        <v>8799</v>
      </c>
    </row>
    <row r="4289" spans="1:20" x14ac:dyDescent="0.25">
      <c r="A4289" t="s">
        <v>8747</v>
      </c>
      <c r="B4289" t="s">
        <v>66</v>
      </c>
      <c r="C4289" t="s">
        <v>3713</v>
      </c>
      <c r="D4289" t="s">
        <v>3712</v>
      </c>
      <c r="E4289" s="2">
        <v>44908</v>
      </c>
      <c r="F4289">
        <v>2022</v>
      </c>
      <c r="G4289" t="s">
        <v>8749</v>
      </c>
      <c r="H4289" t="s">
        <v>8754</v>
      </c>
      <c r="I4289" s="40" t="s">
        <v>12397</v>
      </c>
      <c r="J4289">
        <v>0.3</v>
      </c>
      <c r="L4289" t="s">
        <v>1347</v>
      </c>
      <c r="M4289" t="s">
        <v>25</v>
      </c>
      <c r="N4289">
        <v>0.15</v>
      </c>
      <c r="O4289">
        <v>0</v>
      </c>
      <c r="P4289">
        <v>0.15</v>
      </c>
      <c r="Q4289">
        <v>0</v>
      </c>
      <c r="R4289" s="51">
        <f>Table71417[[#This Row],[Climate finance ($ million)]]/Table71417[[#This Row],[Total commitment ($ million)]]</f>
        <v>0.5</v>
      </c>
      <c r="S4289" s="41" t="s">
        <v>12912</v>
      </c>
      <c r="T4289" s="1" t="s">
        <v>8799</v>
      </c>
    </row>
    <row r="4290" spans="1:20" x14ac:dyDescent="0.25">
      <c r="A4290" t="s">
        <v>8747</v>
      </c>
      <c r="B4290" t="s">
        <v>66</v>
      </c>
      <c r="C4290" t="s">
        <v>3851</v>
      </c>
      <c r="D4290" t="s">
        <v>3850</v>
      </c>
      <c r="E4290" s="2">
        <v>44908</v>
      </c>
      <c r="F4290">
        <v>2022</v>
      </c>
      <c r="G4290" t="s">
        <v>6914</v>
      </c>
      <c r="H4290" t="s">
        <v>8754</v>
      </c>
      <c r="I4290" s="40" t="s">
        <v>12401</v>
      </c>
      <c r="J4290">
        <v>0.6</v>
      </c>
      <c r="K4290" t="s">
        <v>1345</v>
      </c>
      <c r="L4290" t="s">
        <v>1347</v>
      </c>
      <c r="M4290" t="s">
        <v>72</v>
      </c>
      <c r="N4290">
        <v>0.6</v>
      </c>
      <c r="O4290">
        <v>0</v>
      </c>
      <c r="P4290">
        <v>0</v>
      </c>
      <c r="Q4290">
        <v>0.6</v>
      </c>
      <c r="R4290" s="51">
        <f>Table71417[[#This Row],[Climate finance ($ million)]]/Table71417[[#This Row],[Total commitment ($ million)]]</f>
        <v>1</v>
      </c>
      <c r="S4290" s="41" t="s">
        <v>12913</v>
      </c>
      <c r="T4290" s="1" t="s">
        <v>8799</v>
      </c>
    </row>
    <row r="4291" spans="1:20" x14ac:dyDescent="0.25">
      <c r="A4291" t="s">
        <v>8747</v>
      </c>
      <c r="B4291" t="s">
        <v>66</v>
      </c>
      <c r="C4291" t="s">
        <v>4056</v>
      </c>
      <c r="D4291" t="s">
        <v>4055</v>
      </c>
      <c r="E4291" s="2">
        <v>44908</v>
      </c>
      <c r="F4291">
        <v>2022</v>
      </c>
      <c r="G4291" t="s">
        <v>6715</v>
      </c>
      <c r="H4291" t="s">
        <v>8754</v>
      </c>
      <c r="I4291" s="40" t="s">
        <v>84</v>
      </c>
      <c r="J4291">
        <v>0.35</v>
      </c>
      <c r="K4291" t="s">
        <v>84</v>
      </c>
      <c r="L4291" t="s">
        <v>1347</v>
      </c>
      <c r="M4291" t="s">
        <v>72</v>
      </c>
      <c r="N4291">
        <v>0.12249999999999998</v>
      </c>
      <c r="O4291">
        <v>0</v>
      </c>
      <c r="P4291">
        <v>0</v>
      </c>
      <c r="Q4291">
        <v>0.12249999999999998</v>
      </c>
      <c r="R4291" s="51">
        <f>Table71417[[#This Row],[Climate finance ($ million)]]/Table71417[[#This Row],[Total commitment ($ million)]]</f>
        <v>0.35</v>
      </c>
      <c r="S4291" s="41" t="s">
        <v>12914</v>
      </c>
      <c r="T4291" s="1" t="s">
        <v>8799</v>
      </c>
    </row>
    <row r="4292" spans="1:20" x14ac:dyDescent="0.25">
      <c r="A4292" t="s">
        <v>8747</v>
      </c>
      <c r="B4292" t="s">
        <v>66</v>
      </c>
      <c r="C4292" t="s">
        <v>4062</v>
      </c>
      <c r="D4292" t="s">
        <v>4061</v>
      </c>
      <c r="E4292" s="2">
        <v>44908</v>
      </c>
      <c r="F4292">
        <v>2022</v>
      </c>
      <c r="G4292" t="s">
        <v>6715</v>
      </c>
      <c r="H4292" t="s">
        <v>8754</v>
      </c>
      <c r="I4292" s="40" t="s">
        <v>141</v>
      </c>
      <c r="J4292">
        <v>0.75</v>
      </c>
      <c r="K4292" t="s">
        <v>141</v>
      </c>
      <c r="M4292" t="s">
        <v>24</v>
      </c>
      <c r="N4292">
        <v>0.75</v>
      </c>
      <c r="O4292">
        <v>0.75</v>
      </c>
      <c r="P4292">
        <v>0</v>
      </c>
      <c r="Q4292">
        <v>0</v>
      </c>
      <c r="R4292" s="51">
        <f>Table71417[[#This Row],[Climate finance ($ million)]]/Table71417[[#This Row],[Total commitment ($ million)]]</f>
        <v>1</v>
      </c>
      <c r="S4292" s="41" t="s">
        <v>12915</v>
      </c>
      <c r="T4292" s="1" t="s">
        <v>8799</v>
      </c>
    </row>
    <row r="4293" spans="1:20" x14ac:dyDescent="0.25">
      <c r="A4293" t="s">
        <v>8747</v>
      </c>
      <c r="B4293" t="s">
        <v>66</v>
      </c>
      <c r="C4293" t="s">
        <v>4066</v>
      </c>
      <c r="D4293" t="s">
        <v>4065</v>
      </c>
      <c r="E4293" s="2">
        <v>44908</v>
      </c>
      <c r="F4293">
        <v>2022</v>
      </c>
      <c r="G4293" t="s">
        <v>6715</v>
      </c>
      <c r="H4293" t="s">
        <v>8754</v>
      </c>
      <c r="I4293" s="40" t="s">
        <v>84</v>
      </c>
      <c r="J4293">
        <v>0.6</v>
      </c>
      <c r="K4293" t="s">
        <v>84</v>
      </c>
      <c r="M4293" t="s">
        <v>24</v>
      </c>
      <c r="N4293">
        <v>0.45</v>
      </c>
      <c r="O4293">
        <v>0.45</v>
      </c>
      <c r="P4293">
        <v>0</v>
      </c>
      <c r="Q4293">
        <v>0</v>
      </c>
      <c r="R4293" s="51">
        <f>Table71417[[#This Row],[Climate finance ($ million)]]/Table71417[[#This Row],[Total commitment ($ million)]]</f>
        <v>0.75</v>
      </c>
      <c r="S4293" s="41" t="s">
        <v>12916</v>
      </c>
      <c r="T4293" s="1" t="s">
        <v>8799</v>
      </c>
    </row>
    <row r="4294" spans="1:20" x14ac:dyDescent="0.25">
      <c r="A4294" t="s">
        <v>8747</v>
      </c>
      <c r="B4294" t="s">
        <v>66</v>
      </c>
      <c r="C4294" t="s">
        <v>4108</v>
      </c>
      <c r="D4294" t="s">
        <v>4107</v>
      </c>
      <c r="E4294" s="2">
        <v>44908</v>
      </c>
      <c r="F4294">
        <v>2022</v>
      </c>
      <c r="G4294" t="s">
        <v>6417</v>
      </c>
      <c r="H4294" t="s">
        <v>8754</v>
      </c>
      <c r="I4294" s="40" t="s">
        <v>12396</v>
      </c>
      <c r="J4294">
        <v>0.5</v>
      </c>
      <c r="K4294" t="s">
        <v>1345</v>
      </c>
      <c r="L4294" t="s">
        <v>1365</v>
      </c>
      <c r="M4294" t="s">
        <v>72</v>
      </c>
      <c r="N4294">
        <v>0.5</v>
      </c>
      <c r="O4294">
        <v>0</v>
      </c>
      <c r="P4294">
        <v>0</v>
      </c>
      <c r="Q4294">
        <v>0.5</v>
      </c>
      <c r="R4294" s="51">
        <f>Table71417[[#This Row],[Climate finance ($ million)]]/Table71417[[#This Row],[Total commitment ($ million)]]</f>
        <v>1</v>
      </c>
      <c r="S4294" s="41" t="s">
        <v>12917</v>
      </c>
      <c r="T4294" s="1" t="s">
        <v>8799</v>
      </c>
    </row>
    <row r="4295" spans="1:20" x14ac:dyDescent="0.25">
      <c r="A4295" t="s">
        <v>8747</v>
      </c>
      <c r="B4295" t="s">
        <v>66</v>
      </c>
      <c r="C4295" t="s">
        <v>4190</v>
      </c>
      <c r="D4295" t="s">
        <v>4189</v>
      </c>
      <c r="E4295" s="2">
        <v>44908</v>
      </c>
      <c r="F4295">
        <v>2022</v>
      </c>
      <c r="G4295" t="s">
        <v>104</v>
      </c>
      <c r="H4295" t="s">
        <v>8754</v>
      </c>
      <c r="I4295" s="40" t="s">
        <v>141</v>
      </c>
      <c r="J4295">
        <v>0.55000000000000004</v>
      </c>
      <c r="K4295" t="s">
        <v>141</v>
      </c>
      <c r="M4295" t="s">
        <v>24</v>
      </c>
      <c r="N4295">
        <v>0.55000000000000004</v>
      </c>
      <c r="O4295">
        <v>0.55000000000000004</v>
      </c>
      <c r="P4295">
        <v>0</v>
      </c>
      <c r="Q4295">
        <v>0</v>
      </c>
      <c r="R4295" s="51">
        <f>Table71417[[#This Row],[Climate finance ($ million)]]/Table71417[[#This Row],[Total commitment ($ million)]]</f>
        <v>1</v>
      </c>
      <c r="S4295" s="41" t="s">
        <v>12918</v>
      </c>
      <c r="T4295" s="1" t="s">
        <v>8799</v>
      </c>
    </row>
    <row r="4296" spans="1:20" x14ac:dyDescent="0.25">
      <c r="A4296" t="s">
        <v>8747</v>
      </c>
      <c r="B4296" t="s">
        <v>66</v>
      </c>
      <c r="C4296" t="s">
        <v>3648</v>
      </c>
      <c r="D4296" t="s">
        <v>3647</v>
      </c>
      <c r="E4296" s="2">
        <v>44909</v>
      </c>
      <c r="F4296">
        <v>2022</v>
      </c>
      <c r="G4296" t="s">
        <v>6816</v>
      </c>
      <c r="H4296" t="s">
        <v>93</v>
      </c>
      <c r="I4296" s="40" t="s">
        <v>132</v>
      </c>
      <c r="J4296">
        <v>20</v>
      </c>
      <c r="K4296" t="s">
        <v>1327</v>
      </c>
      <c r="L4296" t="s">
        <v>1347</v>
      </c>
      <c r="M4296" t="s">
        <v>72</v>
      </c>
      <c r="N4296">
        <v>3</v>
      </c>
      <c r="O4296">
        <v>0</v>
      </c>
      <c r="P4296">
        <v>0</v>
      </c>
      <c r="Q4296">
        <v>3</v>
      </c>
      <c r="R4296" s="51">
        <f>Table71417[[#This Row],[Climate finance ($ million)]]/Table71417[[#This Row],[Total commitment ($ million)]]</f>
        <v>0.15</v>
      </c>
      <c r="S4296" s="41" t="s">
        <v>12919</v>
      </c>
      <c r="T4296" s="1" t="s">
        <v>8799</v>
      </c>
    </row>
    <row r="4297" spans="1:20" x14ac:dyDescent="0.25">
      <c r="A4297" t="s">
        <v>8747</v>
      </c>
      <c r="B4297" t="s">
        <v>66</v>
      </c>
      <c r="C4297" t="s">
        <v>3648</v>
      </c>
      <c r="D4297" t="s">
        <v>3647</v>
      </c>
      <c r="E4297" s="2">
        <v>44909</v>
      </c>
      <c r="F4297">
        <v>2022</v>
      </c>
      <c r="G4297" t="s">
        <v>6816</v>
      </c>
      <c r="H4297" t="s">
        <v>93</v>
      </c>
      <c r="I4297" s="40" t="s">
        <v>132</v>
      </c>
      <c r="J4297">
        <v>20</v>
      </c>
      <c r="K4297" t="s">
        <v>1345</v>
      </c>
      <c r="L4297" t="s">
        <v>1415</v>
      </c>
      <c r="M4297" t="s">
        <v>72</v>
      </c>
      <c r="N4297">
        <v>2.4119999999999999</v>
      </c>
      <c r="O4297">
        <v>0</v>
      </c>
      <c r="P4297">
        <v>0</v>
      </c>
      <c r="Q4297">
        <v>2.4119999999999999</v>
      </c>
      <c r="R4297" s="51">
        <f>Table71417[[#This Row],[Climate finance ($ million)]]/Table71417[[#This Row],[Total commitment ($ million)]]</f>
        <v>0.1206</v>
      </c>
      <c r="S4297" s="41" t="s">
        <v>12919</v>
      </c>
      <c r="T4297" s="1" t="s">
        <v>8799</v>
      </c>
    </row>
    <row r="4298" spans="1:20" x14ac:dyDescent="0.25">
      <c r="A4298" t="s">
        <v>8747</v>
      </c>
      <c r="B4298" t="s">
        <v>66</v>
      </c>
      <c r="C4298" t="s">
        <v>3651</v>
      </c>
      <c r="D4298" t="s">
        <v>3650</v>
      </c>
      <c r="E4298" s="2">
        <v>44909</v>
      </c>
      <c r="F4298">
        <v>2022</v>
      </c>
      <c r="G4298" t="s">
        <v>6816</v>
      </c>
      <c r="H4298" t="s">
        <v>93</v>
      </c>
      <c r="I4298" s="40" t="s">
        <v>12396</v>
      </c>
      <c r="J4298">
        <v>100</v>
      </c>
      <c r="K4298" t="s">
        <v>1345</v>
      </c>
      <c r="L4298" t="s">
        <v>1365</v>
      </c>
      <c r="M4298" t="s">
        <v>72</v>
      </c>
      <c r="N4298">
        <v>14.06</v>
      </c>
      <c r="O4298">
        <v>0</v>
      </c>
      <c r="P4298">
        <v>0</v>
      </c>
      <c r="Q4298">
        <v>14.06</v>
      </c>
      <c r="R4298" s="51">
        <f>Table71417[[#This Row],[Climate finance ($ million)]]/Table71417[[#This Row],[Total commitment ($ million)]]</f>
        <v>0.1406</v>
      </c>
      <c r="S4298" s="41" t="s">
        <v>12920</v>
      </c>
      <c r="T4298" s="1" t="s">
        <v>8799</v>
      </c>
    </row>
    <row r="4299" spans="1:20" x14ac:dyDescent="0.25">
      <c r="A4299" t="s">
        <v>8747</v>
      </c>
      <c r="B4299" t="s">
        <v>66</v>
      </c>
      <c r="C4299" t="s">
        <v>3703</v>
      </c>
      <c r="D4299" t="s">
        <v>3702</v>
      </c>
      <c r="E4299" s="2">
        <v>44909</v>
      </c>
      <c r="F4299">
        <v>2022</v>
      </c>
      <c r="G4299" t="s">
        <v>8749</v>
      </c>
      <c r="H4299" t="s">
        <v>93</v>
      </c>
      <c r="I4299" s="40" t="s">
        <v>12398</v>
      </c>
      <c r="J4299">
        <v>150</v>
      </c>
      <c r="L4299" t="s">
        <v>1346</v>
      </c>
      <c r="M4299" t="s">
        <v>25</v>
      </c>
      <c r="N4299">
        <v>147</v>
      </c>
      <c r="O4299">
        <v>0</v>
      </c>
      <c r="P4299">
        <v>147</v>
      </c>
      <c r="Q4299">
        <v>0</v>
      </c>
      <c r="R4299" s="51">
        <f>Table71417[[#This Row],[Climate finance ($ million)]]/Table71417[[#This Row],[Total commitment ($ million)]]</f>
        <v>0.98</v>
      </c>
      <c r="S4299" s="41" t="s">
        <v>12921</v>
      </c>
      <c r="T4299" s="1" t="s">
        <v>8799</v>
      </c>
    </row>
    <row r="4300" spans="1:20" x14ac:dyDescent="0.25">
      <c r="A4300" t="s">
        <v>8747</v>
      </c>
      <c r="B4300" t="s">
        <v>66</v>
      </c>
      <c r="C4300" t="s">
        <v>3978</v>
      </c>
      <c r="D4300" t="s">
        <v>3977</v>
      </c>
      <c r="E4300" s="2">
        <v>44909</v>
      </c>
      <c r="F4300">
        <v>2022</v>
      </c>
      <c r="G4300" t="s">
        <v>6657</v>
      </c>
      <c r="H4300" t="s">
        <v>8757</v>
      </c>
      <c r="I4300" s="40" t="s">
        <v>141</v>
      </c>
      <c r="J4300">
        <v>2.5</v>
      </c>
      <c r="K4300" t="s">
        <v>141</v>
      </c>
      <c r="L4300" t="s">
        <v>1347</v>
      </c>
      <c r="M4300" t="s">
        <v>72</v>
      </c>
      <c r="N4300">
        <v>0.75</v>
      </c>
      <c r="O4300">
        <v>0</v>
      </c>
      <c r="P4300">
        <v>0</v>
      </c>
      <c r="Q4300">
        <v>0.75</v>
      </c>
      <c r="R4300" s="51">
        <f>Table71417[[#This Row],[Climate finance ($ million)]]/Table71417[[#This Row],[Total commitment ($ million)]]</f>
        <v>0.3</v>
      </c>
      <c r="S4300" s="41" t="s">
        <v>12922</v>
      </c>
      <c r="T4300" s="1" t="s">
        <v>8799</v>
      </c>
    </row>
    <row r="4301" spans="1:20" x14ac:dyDescent="0.25">
      <c r="A4301" t="s">
        <v>8747</v>
      </c>
      <c r="B4301" t="s">
        <v>66</v>
      </c>
      <c r="C4301" t="s">
        <v>4044</v>
      </c>
      <c r="D4301" t="s">
        <v>4043</v>
      </c>
      <c r="E4301" s="2">
        <v>44909</v>
      </c>
      <c r="F4301">
        <v>2022</v>
      </c>
      <c r="G4301" t="s">
        <v>6715</v>
      </c>
      <c r="H4301" t="s">
        <v>93</v>
      </c>
      <c r="I4301" s="40" t="s">
        <v>12402</v>
      </c>
      <c r="J4301">
        <v>300</v>
      </c>
      <c r="K4301" t="s">
        <v>1321</v>
      </c>
      <c r="L4301" t="s">
        <v>1320</v>
      </c>
      <c r="M4301" t="s">
        <v>72</v>
      </c>
      <c r="N4301">
        <v>18.75</v>
      </c>
      <c r="O4301">
        <v>0</v>
      </c>
      <c r="P4301">
        <v>0</v>
      </c>
      <c r="Q4301">
        <v>18.75</v>
      </c>
      <c r="R4301" s="51">
        <f>Table71417[[#This Row],[Climate finance ($ million)]]/Table71417[[#This Row],[Total commitment ($ million)]]</f>
        <v>6.25E-2</v>
      </c>
      <c r="S4301" s="41" t="s">
        <v>12923</v>
      </c>
      <c r="T4301" s="1" t="s">
        <v>8799</v>
      </c>
    </row>
    <row r="4302" spans="1:20" x14ac:dyDescent="0.25">
      <c r="A4302" t="s">
        <v>8747</v>
      </c>
      <c r="B4302" t="s">
        <v>66</v>
      </c>
      <c r="C4302" t="s">
        <v>4044</v>
      </c>
      <c r="D4302" t="s">
        <v>4043</v>
      </c>
      <c r="E4302" s="2">
        <v>44909</v>
      </c>
      <c r="F4302">
        <v>2022</v>
      </c>
      <c r="G4302" t="s">
        <v>6715</v>
      </c>
      <c r="H4302" t="s">
        <v>93</v>
      </c>
      <c r="I4302" s="40" t="s">
        <v>12402</v>
      </c>
      <c r="J4302">
        <v>300</v>
      </c>
      <c r="K4302" t="s">
        <v>1327</v>
      </c>
      <c r="M4302" t="s">
        <v>24</v>
      </c>
      <c r="N4302">
        <v>3.12</v>
      </c>
      <c r="O4302">
        <v>3.12</v>
      </c>
      <c r="P4302">
        <v>0</v>
      </c>
      <c r="Q4302">
        <v>0</v>
      </c>
      <c r="R4302" s="51">
        <f>Table71417[[#This Row],[Climate finance ($ million)]]/Table71417[[#This Row],[Total commitment ($ million)]]</f>
        <v>1.04E-2</v>
      </c>
      <c r="S4302" s="41" t="s">
        <v>12923</v>
      </c>
      <c r="T4302" s="1" t="s">
        <v>8799</v>
      </c>
    </row>
    <row r="4303" spans="1:20" x14ac:dyDescent="0.25">
      <c r="A4303" t="s">
        <v>8747</v>
      </c>
      <c r="B4303" t="s">
        <v>66</v>
      </c>
      <c r="C4303" t="s">
        <v>4044</v>
      </c>
      <c r="D4303" t="s">
        <v>4043</v>
      </c>
      <c r="E4303" s="2">
        <v>44909</v>
      </c>
      <c r="F4303">
        <v>2022</v>
      </c>
      <c r="G4303" t="s">
        <v>6715</v>
      </c>
      <c r="H4303" t="s">
        <v>93</v>
      </c>
      <c r="I4303" s="40" t="s">
        <v>12402</v>
      </c>
      <c r="J4303">
        <v>300</v>
      </c>
      <c r="K4303" t="s">
        <v>1345</v>
      </c>
      <c r="M4303" t="s">
        <v>24</v>
      </c>
      <c r="N4303">
        <v>39.6</v>
      </c>
      <c r="O4303">
        <v>39.6</v>
      </c>
      <c r="P4303">
        <v>0</v>
      </c>
      <c r="Q4303">
        <v>0</v>
      </c>
      <c r="R4303" s="51">
        <f>Table71417[[#This Row],[Climate finance ($ million)]]/Table71417[[#This Row],[Total commitment ($ million)]]</f>
        <v>0.13200000000000001</v>
      </c>
      <c r="S4303" s="41" t="s">
        <v>12923</v>
      </c>
      <c r="T4303" s="1" t="s">
        <v>8799</v>
      </c>
    </row>
    <row r="4304" spans="1:20" x14ac:dyDescent="0.25">
      <c r="A4304" t="s">
        <v>8747</v>
      </c>
      <c r="B4304" t="s">
        <v>66</v>
      </c>
      <c r="C4304" t="s">
        <v>4064</v>
      </c>
      <c r="D4304" t="s">
        <v>4063</v>
      </c>
      <c r="E4304" s="2">
        <v>44909</v>
      </c>
      <c r="F4304">
        <v>2022</v>
      </c>
      <c r="G4304" t="s">
        <v>6715</v>
      </c>
      <c r="H4304" t="s">
        <v>8754</v>
      </c>
      <c r="I4304" s="40" t="s">
        <v>12395</v>
      </c>
      <c r="J4304">
        <v>1.1499999999999999</v>
      </c>
      <c r="K4304" t="s">
        <v>1469</v>
      </c>
      <c r="L4304" t="s">
        <v>1346</v>
      </c>
      <c r="M4304" t="s">
        <v>72</v>
      </c>
      <c r="N4304">
        <v>1.1499999999999999</v>
      </c>
      <c r="O4304">
        <v>0</v>
      </c>
      <c r="P4304">
        <v>0</v>
      </c>
      <c r="Q4304">
        <v>1.1499999999999999</v>
      </c>
      <c r="R4304" s="51">
        <f>Table71417[[#This Row],[Climate finance ($ million)]]/Table71417[[#This Row],[Total commitment ($ million)]]</f>
        <v>1</v>
      </c>
      <c r="S4304" s="41" t="s">
        <v>12924</v>
      </c>
      <c r="T4304" s="1" t="s">
        <v>8799</v>
      </c>
    </row>
    <row r="4305" spans="1:20" x14ac:dyDescent="0.25">
      <c r="A4305" t="s">
        <v>8747</v>
      </c>
      <c r="B4305" t="s">
        <v>66</v>
      </c>
      <c r="C4305" t="s">
        <v>4198</v>
      </c>
      <c r="D4305" t="s">
        <v>4197</v>
      </c>
      <c r="E4305" s="2">
        <v>44909</v>
      </c>
      <c r="F4305">
        <v>2022</v>
      </c>
      <c r="G4305" t="s">
        <v>104</v>
      </c>
      <c r="H4305" t="s">
        <v>8754</v>
      </c>
      <c r="I4305" s="40" t="s">
        <v>12402</v>
      </c>
      <c r="J4305">
        <v>1.25</v>
      </c>
      <c r="K4305" t="s">
        <v>1345</v>
      </c>
      <c r="M4305" t="s">
        <v>24</v>
      </c>
      <c r="N4305">
        <v>0.3125</v>
      </c>
      <c r="O4305">
        <v>0.3125</v>
      </c>
      <c r="P4305">
        <v>0</v>
      </c>
      <c r="Q4305">
        <v>0</v>
      </c>
      <c r="R4305" s="51">
        <f>Table71417[[#This Row],[Climate finance ($ million)]]/Table71417[[#This Row],[Total commitment ($ million)]]</f>
        <v>0.25</v>
      </c>
      <c r="S4305" s="41" t="s">
        <v>12925</v>
      </c>
      <c r="T4305" s="1" t="s">
        <v>8799</v>
      </c>
    </row>
    <row r="4306" spans="1:20" x14ac:dyDescent="0.25">
      <c r="A4306" t="s">
        <v>8747</v>
      </c>
      <c r="B4306" t="s">
        <v>66</v>
      </c>
      <c r="C4306" t="s">
        <v>4202</v>
      </c>
      <c r="D4306" t="s">
        <v>4201</v>
      </c>
      <c r="E4306" s="2">
        <v>44909</v>
      </c>
      <c r="F4306">
        <v>2022</v>
      </c>
      <c r="G4306" t="s">
        <v>8751</v>
      </c>
      <c r="H4306" t="s">
        <v>93</v>
      </c>
      <c r="I4306" s="40" t="s">
        <v>12396</v>
      </c>
      <c r="J4306">
        <v>50</v>
      </c>
      <c r="K4306" t="s">
        <v>1327</v>
      </c>
      <c r="M4306" t="s">
        <v>24</v>
      </c>
      <c r="N4306">
        <v>6.8750000000000009</v>
      </c>
      <c r="O4306">
        <v>6.8750000000000009</v>
      </c>
      <c r="P4306">
        <v>0</v>
      </c>
      <c r="Q4306">
        <v>0</v>
      </c>
      <c r="R4306" s="51">
        <f>Table71417[[#This Row],[Climate finance ($ million)]]/Table71417[[#This Row],[Total commitment ($ million)]]</f>
        <v>0.13750000000000001</v>
      </c>
      <c r="S4306" s="41" t="s">
        <v>12926</v>
      </c>
      <c r="T4306" s="1" t="s">
        <v>8799</v>
      </c>
    </row>
    <row r="4307" spans="1:20" x14ac:dyDescent="0.25">
      <c r="A4307" t="s">
        <v>8747</v>
      </c>
      <c r="B4307" t="s">
        <v>66</v>
      </c>
      <c r="C4307" t="s">
        <v>4214</v>
      </c>
      <c r="D4307" t="s">
        <v>4213</v>
      </c>
      <c r="E4307" s="2">
        <v>44909</v>
      </c>
      <c r="F4307">
        <v>2022</v>
      </c>
      <c r="G4307" t="s">
        <v>8752</v>
      </c>
      <c r="H4307" t="s">
        <v>93</v>
      </c>
      <c r="I4307" s="40" t="s">
        <v>12395</v>
      </c>
      <c r="J4307">
        <v>80</v>
      </c>
      <c r="L4307" t="s">
        <v>1346</v>
      </c>
      <c r="M4307" t="s">
        <v>25</v>
      </c>
      <c r="N4307">
        <v>63.488</v>
      </c>
      <c r="O4307">
        <v>0</v>
      </c>
      <c r="P4307">
        <v>63.488</v>
      </c>
      <c r="Q4307">
        <v>0</v>
      </c>
      <c r="R4307" s="51">
        <f>Table71417[[#This Row],[Climate finance ($ million)]]/Table71417[[#This Row],[Total commitment ($ million)]]</f>
        <v>0.79359999999999997</v>
      </c>
      <c r="S4307" s="41" t="s">
        <v>12927</v>
      </c>
      <c r="T4307" s="1" t="s">
        <v>8799</v>
      </c>
    </row>
    <row r="4308" spans="1:20" x14ac:dyDescent="0.25">
      <c r="A4308" t="s">
        <v>8747</v>
      </c>
      <c r="B4308" t="s">
        <v>66</v>
      </c>
      <c r="C4308" t="s">
        <v>4095</v>
      </c>
      <c r="D4308" t="s">
        <v>4094</v>
      </c>
      <c r="E4308" s="2">
        <v>44910</v>
      </c>
      <c r="F4308">
        <v>2022</v>
      </c>
      <c r="G4308" t="s">
        <v>6417</v>
      </c>
      <c r="H4308" t="s">
        <v>8757</v>
      </c>
      <c r="I4308" s="40" t="s">
        <v>132</v>
      </c>
      <c r="J4308">
        <v>10</v>
      </c>
      <c r="K4308" t="s">
        <v>1345</v>
      </c>
      <c r="L4308" t="s">
        <v>1415</v>
      </c>
      <c r="M4308" t="s">
        <v>72</v>
      </c>
      <c r="N4308">
        <v>0.28499999999999998</v>
      </c>
      <c r="O4308">
        <v>0</v>
      </c>
      <c r="P4308">
        <v>0</v>
      </c>
      <c r="Q4308">
        <v>0.28499999999999998</v>
      </c>
      <c r="R4308" s="51">
        <f>Table71417[[#This Row],[Climate finance ($ million)]]/Table71417[[#This Row],[Total commitment ($ million)]]</f>
        <v>2.8499999999999998E-2</v>
      </c>
      <c r="S4308" s="41" t="s">
        <v>12928</v>
      </c>
      <c r="T4308" s="1" t="s">
        <v>8799</v>
      </c>
    </row>
    <row r="4309" spans="1:20" x14ac:dyDescent="0.25">
      <c r="A4309" t="s">
        <v>8747</v>
      </c>
      <c r="B4309" t="s">
        <v>66</v>
      </c>
      <c r="C4309" t="s">
        <v>4037</v>
      </c>
      <c r="D4309" t="s">
        <v>4036</v>
      </c>
      <c r="E4309" s="2">
        <v>44911</v>
      </c>
      <c r="F4309">
        <v>2022</v>
      </c>
      <c r="G4309" t="s">
        <v>6715</v>
      </c>
      <c r="H4309" t="s">
        <v>93</v>
      </c>
      <c r="I4309" s="40" t="s">
        <v>132</v>
      </c>
      <c r="J4309">
        <v>120</v>
      </c>
      <c r="K4309" t="s">
        <v>1327</v>
      </c>
      <c r="L4309" t="s">
        <v>1347</v>
      </c>
      <c r="M4309" t="s">
        <v>72</v>
      </c>
      <c r="N4309">
        <v>74.56</v>
      </c>
      <c r="O4309">
        <v>0</v>
      </c>
      <c r="P4309">
        <v>0</v>
      </c>
      <c r="Q4309">
        <v>74.56</v>
      </c>
      <c r="R4309" s="51">
        <f>Table71417[[#This Row],[Climate finance ($ million)]]/Table71417[[#This Row],[Total commitment ($ million)]]</f>
        <v>0.6213333333333334</v>
      </c>
      <c r="S4309" s="41" t="s">
        <v>12929</v>
      </c>
      <c r="T4309" s="1" t="s">
        <v>8799</v>
      </c>
    </row>
    <row r="4310" spans="1:20" x14ac:dyDescent="0.25">
      <c r="A4310" t="s">
        <v>8747</v>
      </c>
      <c r="B4310" t="s">
        <v>66</v>
      </c>
      <c r="C4310" t="s">
        <v>1323</v>
      </c>
      <c r="D4310" t="s">
        <v>1322</v>
      </c>
      <c r="E4310" s="42">
        <v>44937</v>
      </c>
      <c r="F4310">
        <v>2023</v>
      </c>
      <c r="G4310" t="s">
        <v>6392</v>
      </c>
      <c r="H4310" t="s">
        <v>93</v>
      </c>
      <c r="I4310" s="40" t="s">
        <v>12396</v>
      </c>
      <c r="J4310">
        <v>30</v>
      </c>
      <c r="K4310" t="s">
        <v>1327</v>
      </c>
      <c r="M4310" t="s">
        <v>24</v>
      </c>
      <c r="N4310">
        <v>2.5710000000000002</v>
      </c>
      <c r="O4310">
        <v>2.5710000000000002</v>
      </c>
      <c r="P4310">
        <v>0</v>
      </c>
      <c r="Q4310">
        <v>0</v>
      </c>
      <c r="R4310" s="51">
        <f>Table71417[[#This Row],[Climate finance ($ million)]]/Table71417[[#This Row],[Total commitment ($ million)]]</f>
        <v>8.5700000000000012E-2</v>
      </c>
      <c r="S4310" s="41" t="s">
        <v>12930</v>
      </c>
      <c r="T4310" s="1" t="s">
        <v>8798</v>
      </c>
    </row>
    <row r="4311" spans="1:20" x14ac:dyDescent="0.25">
      <c r="A4311" t="s">
        <v>8747</v>
      </c>
      <c r="B4311" t="s">
        <v>66</v>
      </c>
      <c r="C4311" t="s">
        <v>1329</v>
      </c>
      <c r="D4311" t="s">
        <v>1328</v>
      </c>
      <c r="E4311" s="42">
        <v>44937</v>
      </c>
      <c r="F4311">
        <v>2023</v>
      </c>
      <c r="G4311" t="s">
        <v>6392</v>
      </c>
      <c r="H4311" t="s">
        <v>93</v>
      </c>
      <c r="I4311" s="40" t="s">
        <v>12398</v>
      </c>
      <c r="J4311">
        <v>50</v>
      </c>
      <c r="K4311" t="s">
        <v>1321</v>
      </c>
      <c r="M4311" t="s">
        <v>24</v>
      </c>
      <c r="N4311">
        <v>0.42</v>
      </c>
      <c r="O4311">
        <v>0.42</v>
      </c>
      <c r="P4311">
        <v>0</v>
      </c>
      <c r="Q4311">
        <v>0</v>
      </c>
      <c r="R4311" s="51">
        <f>Table71417[[#This Row],[Climate finance ($ million)]]/Table71417[[#This Row],[Total commitment ($ million)]]</f>
        <v>8.3999999999999995E-3</v>
      </c>
      <c r="S4311" s="41" t="s">
        <v>12931</v>
      </c>
      <c r="T4311" s="1" t="s">
        <v>8798</v>
      </c>
    </row>
    <row r="4312" spans="1:20" x14ac:dyDescent="0.25">
      <c r="A4312" t="s">
        <v>8747</v>
      </c>
      <c r="B4312" t="s">
        <v>66</v>
      </c>
      <c r="C4312" t="s">
        <v>1329</v>
      </c>
      <c r="D4312" t="s">
        <v>1328</v>
      </c>
      <c r="E4312" s="42">
        <v>44937</v>
      </c>
      <c r="F4312">
        <v>2023</v>
      </c>
      <c r="G4312" t="s">
        <v>6392</v>
      </c>
      <c r="H4312" t="s">
        <v>93</v>
      </c>
      <c r="I4312" s="40" t="s">
        <v>12398</v>
      </c>
      <c r="J4312">
        <v>50</v>
      </c>
      <c r="L4312" t="s">
        <v>1320</v>
      </c>
      <c r="M4312" t="s">
        <v>25</v>
      </c>
      <c r="N4312">
        <v>16.036000000000001</v>
      </c>
      <c r="O4312">
        <v>0</v>
      </c>
      <c r="P4312">
        <v>16.036000000000001</v>
      </c>
      <c r="Q4312">
        <v>0</v>
      </c>
      <c r="R4312" s="51">
        <f>Table71417[[#This Row],[Climate finance ($ million)]]/Table71417[[#This Row],[Total commitment ($ million)]]</f>
        <v>0.32072000000000001</v>
      </c>
      <c r="S4312" s="41" t="s">
        <v>12931</v>
      </c>
      <c r="T4312" s="1" t="s">
        <v>8798</v>
      </c>
    </row>
    <row r="4313" spans="1:20" x14ac:dyDescent="0.25">
      <c r="A4313" t="s">
        <v>8747</v>
      </c>
      <c r="B4313" t="s">
        <v>66</v>
      </c>
      <c r="C4313" t="s">
        <v>1563</v>
      </c>
      <c r="D4313" t="s">
        <v>1562</v>
      </c>
      <c r="E4313" s="42">
        <v>44937</v>
      </c>
      <c r="F4313">
        <v>2023</v>
      </c>
      <c r="G4313" t="s">
        <v>6521</v>
      </c>
      <c r="H4313" t="s">
        <v>93</v>
      </c>
      <c r="I4313" s="40" t="s">
        <v>12397</v>
      </c>
      <c r="J4313">
        <v>325</v>
      </c>
      <c r="L4313" t="s">
        <v>1365</v>
      </c>
      <c r="M4313" t="s">
        <v>25</v>
      </c>
      <c r="N4313">
        <v>1.014</v>
      </c>
      <c r="O4313">
        <v>0</v>
      </c>
      <c r="P4313">
        <v>1.014</v>
      </c>
      <c r="Q4313">
        <v>0</v>
      </c>
      <c r="R4313" s="51">
        <f>Table71417[[#This Row],[Climate finance ($ million)]]/Table71417[[#This Row],[Total commitment ($ million)]]</f>
        <v>3.1199999999999999E-3</v>
      </c>
      <c r="S4313" s="41" t="s">
        <v>12932</v>
      </c>
      <c r="T4313" s="1" t="s">
        <v>8798</v>
      </c>
    </row>
    <row r="4314" spans="1:20" x14ac:dyDescent="0.25">
      <c r="A4314" t="s">
        <v>8747</v>
      </c>
      <c r="B4314" t="s">
        <v>66</v>
      </c>
      <c r="C4314" t="s">
        <v>1563</v>
      </c>
      <c r="D4314" t="s">
        <v>1562</v>
      </c>
      <c r="E4314" s="42">
        <v>44937</v>
      </c>
      <c r="F4314">
        <v>2023</v>
      </c>
      <c r="G4314" t="s">
        <v>6521</v>
      </c>
      <c r="H4314" t="s">
        <v>93</v>
      </c>
      <c r="I4314" s="40" t="s">
        <v>12397</v>
      </c>
      <c r="J4314">
        <v>325</v>
      </c>
      <c r="L4314" t="s">
        <v>1409</v>
      </c>
      <c r="M4314" t="s">
        <v>25</v>
      </c>
      <c r="N4314">
        <v>3.38</v>
      </c>
      <c r="O4314">
        <v>0</v>
      </c>
      <c r="P4314">
        <v>3.3800000000000003</v>
      </c>
      <c r="Q4314">
        <v>0</v>
      </c>
      <c r="R4314" s="51">
        <f>Table71417[[#This Row],[Climate finance ($ million)]]/Table71417[[#This Row],[Total commitment ($ million)]]</f>
        <v>1.04E-2</v>
      </c>
      <c r="S4314" s="41" t="s">
        <v>12932</v>
      </c>
      <c r="T4314" s="1" t="s">
        <v>8798</v>
      </c>
    </row>
    <row r="4315" spans="1:20" x14ac:dyDescent="0.25">
      <c r="A4315" t="s">
        <v>8747</v>
      </c>
      <c r="B4315" t="s">
        <v>66</v>
      </c>
      <c r="C4315" t="s">
        <v>1563</v>
      </c>
      <c r="D4315" t="s">
        <v>1562</v>
      </c>
      <c r="E4315" s="42">
        <v>44937</v>
      </c>
      <c r="F4315">
        <v>2023</v>
      </c>
      <c r="G4315" t="s">
        <v>6521</v>
      </c>
      <c r="H4315" t="s">
        <v>93</v>
      </c>
      <c r="I4315" s="40" t="s">
        <v>12397</v>
      </c>
      <c r="J4315">
        <v>325</v>
      </c>
      <c r="L4315" t="s">
        <v>1347</v>
      </c>
      <c r="M4315" t="s">
        <v>25</v>
      </c>
      <c r="N4315">
        <v>99.346000000000004</v>
      </c>
      <c r="O4315">
        <v>0</v>
      </c>
      <c r="P4315">
        <v>99.346000000000004</v>
      </c>
      <c r="Q4315">
        <v>0</v>
      </c>
      <c r="R4315" s="51">
        <f>Table71417[[#This Row],[Climate finance ($ million)]]/Table71417[[#This Row],[Total commitment ($ million)]]</f>
        <v>0.30568000000000001</v>
      </c>
      <c r="S4315" s="41" t="s">
        <v>12932</v>
      </c>
      <c r="T4315" s="1" t="s">
        <v>8798</v>
      </c>
    </row>
    <row r="4316" spans="1:20" x14ac:dyDescent="0.25">
      <c r="A4316" t="s">
        <v>8747</v>
      </c>
      <c r="B4316" t="s">
        <v>66</v>
      </c>
      <c r="C4316" t="s">
        <v>1563</v>
      </c>
      <c r="D4316" t="s">
        <v>1562</v>
      </c>
      <c r="E4316" s="42">
        <v>44937</v>
      </c>
      <c r="F4316">
        <v>2023</v>
      </c>
      <c r="G4316" t="s">
        <v>6521</v>
      </c>
      <c r="H4316" t="s">
        <v>93</v>
      </c>
      <c r="I4316" s="40" t="s">
        <v>12397</v>
      </c>
      <c r="J4316">
        <v>325</v>
      </c>
      <c r="K4316" t="s">
        <v>1352</v>
      </c>
      <c r="M4316" t="s">
        <v>24</v>
      </c>
      <c r="N4316">
        <v>7.8E-2</v>
      </c>
      <c r="O4316">
        <v>7.8E-2</v>
      </c>
      <c r="P4316">
        <v>0</v>
      </c>
      <c r="Q4316">
        <v>0</v>
      </c>
      <c r="R4316" s="51">
        <f>Table71417[[#This Row],[Climate finance ($ million)]]/Table71417[[#This Row],[Total commitment ($ million)]]</f>
        <v>2.4000000000000001E-4</v>
      </c>
      <c r="S4316" s="41" t="s">
        <v>12932</v>
      </c>
      <c r="T4316" s="1" t="s">
        <v>8798</v>
      </c>
    </row>
    <row r="4317" spans="1:20" x14ac:dyDescent="0.25">
      <c r="A4317" t="s">
        <v>8747</v>
      </c>
      <c r="B4317" t="s">
        <v>66</v>
      </c>
      <c r="C4317" t="s">
        <v>1563</v>
      </c>
      <c r="D4317" t="s">
        <v>1562</v>
      </c>
      <c r="E4317" s="42">
        <v>44937</v>
      </c>
      <c r="F4317">
        <v>2023</v>
      </c>
      <c r="G4317" t="s">
        <v>6521</v>
      </c>
      <c r="H4317" t="s">
        <v>93</v>
      </c>
      <c r="I4317" s="40" t="s">
        <v>12397</v>
      </c>
      <c r="J4317">
        <v>325</v>
      </c>
      <c r="L4317" t="s">
        <v>1366</v>
      </c>
      <c r="M4317" t="s">
        <v>25</v>
      </c>
      <c r="N4317">
        <v>137.38399999999999</v>
      </c>
      <c r="O4317">
        <v>0</v>
      </c>
      <c r="P4317">
        <v>137.38399999999999</v>
      </c>
      <c r="Q4317">
        <v>0</v>
      </c>
      <c r="R4317" s="51">
        <f>Table71417[[#This Row],[Climate finance ($ million)]]/Table71417[[#This Row],[Total commitment ($ million)]]</f>
        <v>0.42271999999999998</v>
      </c>
      <c r="S4317" s="41" t="s">
        <v>12932</v>
      </c>
      <c r="T4317" s="1" t="s">
        <v>8798</v>
      </c>
    </row>
    <row r="4318" spans="1:20" x14ac:dyDescent="0.25">
      <c r="A4318" t="s">
        <v>8747</v>
      </c>
      <c r="B4318" t="s">
        <v>66</v>
      </c>
      <c r="C4318" t="s">
        <v>1629</v>
      </c>
      <c r="D4318" t="s">
        <v>1628</v>
      </c>
      <c r="E4318" s="42">
        <v>44937</v>
      </c>
      <c r="F4318">
        <v>2023</v>
      </c>
      <c r="G4318" t="s">
        <v>6914</v>
      </c>
      <c r="H4318" t="s">
        <v>93</v>
      </c>
      <c r="I4318" s="40" t="s">
        <v>141</v>
      </c>
      <c r="J4318">
        <v>34.5</v>
      </c>
      <c r="K4318" t="s">
        <v>141</v>
      </c>
      <c r="M4318" t="s">
        <v>24</v>
      </c>
      <c r="N4318">
        <v>34.5</v>
      </c>
      <c r="O4318">
        <v>34.5</v>
      </c>
      <c r="P4318">
        <v>0</v>
      </c>
      <c r="Q4318">
        <v>0</v>
      </c>
      <c r="R4318" s="51">
        <f>Table71417[[#This Row],[Climate finance ($ million)]]/Table71417[[#This Row],[Total commitment ($ million)]]</f>
        <v>1</v>
      </c>
      <c r="S4318" s="41" t="s">
        <v>12933</v>
      </c>
      <c r="T4318" s="1" t="s">
        <v>8798</v>
      </c>
    </row>
    <row r="4319" spans="1:20" x14ac:dyDescent="0.25">
      <c r="A4319" t="s">
        <v>8747</v>
      </c>
      <c r="B4319" t="s">
        <v>66</v>
      </c>
      <c r="C4319" t="s">
        <v>1770</v>
      </c>
      <c r="D4319" t="s">
        <v>1769</v>
      </c>
      <c r="E4319" s="42">
        <v>44937</v>
      </c>
      <c r="F4319">
        <v>2023</v>
      </c>
      <c r="G4319" t="s">
        <v>6754</v>
      </c>
      <c r="H4319" t="s">
        <v>93</v>
      </c>
      <c r="I4319" s="40" t="s">
        <v>12393</v>
      </c>
      <c r="J4319">
        <v>100</v>
      </c>
      <c r="K4319" t="s">
        <v>1345</v>
      </c>
      <c r="L4319" t="s">
        <v>1365</v>
      </c>
      <c r="M4319" t="s">
        <v>72</v>
      </c>
      <c r="N4319">
        <v>20</v>
      </c>
      <c r="O4319">
        <v>0</v>
      </c>
      <c r="P4319">
        <v>0</v>
      </c>
      <c r="Q4319">
        <v>20</v>
      </c>
      <c r="R4319" s="51">
        <f>Table71417[[#This Row],[Climate finance ($ million)]]/Table71417[[#This Row],[Total commitment ($ million)]]</f>
        <v>0.2</v>
      </c>
      <c r="S4319" s="41" t="s">
        <v>12934</v>
      </c>
      <c r="T4319" s="1" t="s">
        <v>8798</v>
      </c>
    </row>
    <row r="4320" spans="1:20" x14ac:dyDescent="0.25">
      <c r="A4320" t="s">
        <v>8747</v>
      </c>
      <c r="B4320" t="s">
        <v>66</v>
      </c>
      <c r="C4320" t="s">
        <v>1892</v>
      </c>
      <c r="D4320" t="s">
        <v>1891</v>
      </c>
      <c r="E4320" s="42">
        <v>44937</v>
      </c>
      <c r="F4320">
        <v>2023</v>
      </c>
      <c r="G4320" t="s">
        <v>6715</v>
      </c>
      <c r="H4320" t="s">
        <v>93</v>
      </c>
      <c r="I4320" s="40" t="s">
        <v>12395</v>
      </c>
      <c r="J4320">
        <v>77.193261000000007</v>
      </c>
      <c r="K4320" t="s">
        <v>1469</v>
      </c>
      <c r="M4320" t="s">
        <v>24</v>
      </c>
      <c r="N4320">
        <v>13.151999999999999</v>
      </c>
      <c r="O4320">
        <v>13.151999999999999</v>
      </c>
      <c r="P4320">
        <v>0</v>
      </c>
      <c r="Q4320">
        <v>0</v>
      </c>
      <c r="R4320" s="51">
        <f>Table71417[[#This Row],[Climate finance ($ million)]]/Table71417[[#This Row],[Total commitment ($ million)]]</f>
        <v>0.17037756702622006</v>
      </c>
      <c r="S4320" s="41" t="s">
        <v>12935</v>
      </c>
      <c r="T4320" s="1" t="s">
        <v>8798</v>
      </c>
    </row>
    <row r="4321" spans="1:20" x14ac:dyDescent="0.25">
      <c r="A4321" t="s">
        <v>8747</v>
      </c>
      <c r="B4321" t="s">
        <v>66</v>
      </c>
      <c r="C4321" t="s">
        <v>1892</v>
      </c>
      <c r="D4321" t="s">
        <v>1891</v>
      </c>
      <c r="E4321" s="42">
        <v>44937</v>
      </c>
      <c r="F4321">
        <v>2023</v>
      </c>
      <c r="G4321" t="s">
        <v>6715</v>
      </c>
      <c r="H4321" t="s">
        <v>93</v>
      </c>
      <c r="I4321" s="40" t="s">
        <v>12395</v>
      </c>
      <c r="J4321">
        <v>77.193261000000007</v>
      </c>
      <c r="K4321" t="s">
        <v>1469</v>
      </c>
      <c r="L4321" t="s">
        <v>1346</v>
      </c>
      <c r="M4321" t="s">
        <v>72</v>
      </c>
      <c r="N4321">
        <v>11.646000000000001</v>
      </c>
      <c r="O4321">
        <v>0</v>
      </c>
      <c r="P4321">
        <v>0</v>
      </c>
      <c r="Q4321">
        <v>11.646000000000001</v>
      </c>
      <c r="R4321" s="51">
        <f>Table71417[[#This Row],[Climate finance ($ million)]]/Table71417[[#This Row],[Total commitment ($ million)]]</f>
        <v>0.15086809196984177</v>
      </c>
      <c r="S4321" s="41" t="s">
        <v>12935</v>
      </c>
      <c r="T4321" s="1" t="s">
        <v>8798</v>
      </c>
    </row>
    <row r="4322" spans="1:20" x14ac:dyDescent="0.25">
      <c r="A4322" t="s">
        <v>8747</v>
      </c>
      <c r="B4322" t="s">
        <v>66</v>
      </c>
      <c r="C4322" t="s">
        <v>1925</v>
      </c>
      <c r="D4322" t="s">
        <v>1924</v>
      </c>
      <c r="E4322" s="42">
        <v>44937</v>
      </c>
      <c r="F4322">
        <v>2023</v>
      </c>
      <c r="G4322" t="s">
        <v>6370</v>
      </c>
      <c r="H4322" t="s">
        <v>93</v>
      </c>
      <c r="I4322" s="40" t="s">
        <v>12394</v>
      </c>
      <c r="J4322">
        <v>20</v>
      </c>
      <c r="L4322" t="s">
        <v>1415</v>
      </c>
      <c r="M4322" t="s">
        <v>25</v>
      </c>
      <c r="N4322">
        <v>0.53600000000000003</v>
      </c>
      <c r="O4322">
        <v>0</v>
      </c>
      <c r="P4322">
        <v>0.53600000000000003</v>
      </c>
      <c r="Q4322">
        <v>0</v>
      </c>
      <c r="R4322" s="51">
        <f>Table71417[[#This Row],[Climate finance ($ million)]]/Table71417[[#This Row],[Total commitment ($ million)]]</f>
        <v>2.6800000000000001E-2</v>
      </c>
      <c r="S4322" s="41" t="s">
        <v>12936</v>
      </c>
      <c r="T4322" s="1" t="s">
        <v>8798</v>
      </c>
    </row>
    <row r="4323" spans="1:20" x14ac:dyDescent="0.25">
      <c r="A4323" t="s">
        <v>8747</v>
      </c>
      <c r="B4323" t="s">
        <v>66</v>
      </c>
      <c r="C4323" t="s">
        <v>1925</v>
      </c>
      <c r="D4323" t="s">
        <v>1924</v>
      </c>
      <c r="E4323" s="42">
        <v>44937</v>
      </c>
      <c r="F4323">
        <v>2023</v>
      </c>
      <c r="G4323" t="s">
        <v>6370</v>
      </c>
      <c r="H4323" t="s">
        <v>93</v>
      </c>
      <c r="I4323" s="40" t="s">
        <v>12394</v>
      </c>
      <c r="J4323">
        <v>20</v>
      </c>
      <c r="K4323" t="s">
        <v>1327</v>
      </c>
      <c r="M4323" t="s">
        <v>24</v>
      </c>
      <c r="N4323">
        <v>3.8679999999999999</v>
      </c>
      <c r="O4323">
        <v>3.8679999999999999</v>
      </c>
      <c r="P4323">
        <v>0</v>
      </c>
      <c r="Q4323">
        <v>0</v>
      </c>
      <c r="R4323" s="51">
        <f>Table71417[[#This Row],[Climate finance ($ million)]]/Table71417[[#This Row],[Total commitment ($ million)]]</f>
        <v>0.19339999999999999</v>
      </c>
      <c r="S4323" s="41" t="s">
        <v>12936</v>
      </c>
      <c r="T4323" s="1" t="s">
        <v>8798</v>
      </c>
    </row>
    <row r="4324" spans="1:20" x14ac:dyDescent="0.25">
      <c r="A4324" t="s">
        <v>8747</v>
      </c>
      <c r="B4324" t="s">
        <v>66</v>
      </c>
      <c r="C4324" t="s">
        <v>1925</v>
      </c>
      <c r="D4324" t="s">
        <v>1924</v>
      </c>
      <c r="E4324" s="42">
        <v>44937</v>
      </c>
      <c r="F4324">
        <v>2023</v>
      </c>
      <c r="G4324" t="s">
        <v>6370</v>
      </c>
      <c r="H4324" t="s">
        <v>93</v>
      </c>
      <c r="I4324" s="40" t="s">
        <v>12394</v>
      </c>
      <c r="J4324">
        <v>20</v>
      </c>
      <c r="L4324" t="s">
        <v>1320</v>
      </c>
      <c r="M4324" t="s">
        <v>25</v>
      </c>
      <c r="N4324">
        <v>2.6139999999999999</v>
      </c>
      <c r="O4324">
        <v>0</v>
      </c>
      <c r="P4324">
        <v>2.6139999999999999</v>
      </c>
      <c r="Q4324">
        <v>0</v>
      </c>
      <c r="R4324" s="51">
        <f>Table71417[[#This Row],[Climate finance ($ million)]]/Table71417[[#This Row],[Total commitment ($ million)]]</f>
        <v>0.13069999999999998</v>
      </c>
      <c r="S4324" s="41" t="s">
        <v>12936</v>
      </c>
      <c r="T4324" s="1" t="s">
        <v>8798</v>
      </c>
    </row>
    <row r="4325" spans="1:20" x14ac:dyDescent="0.25">
      <c r="A4325" t="s">
        <v>8747</v>
      </c>
      <c r="B4325" t="s">
        <v>66</v>
      </c>
      <c r="C4325" t="s">
        <v>1424</v>
      </c>
      <c r="D4325" t="s">
        <v>1423</v>
      </c>
      <c r="E4325" s="42">
        <v>44949</v>
      </c>
      <c r="F4325">
        <v>2023</v>
      </c>
      <c r="G4325" t="s">
        <v>6816</v>
      </c>
      <c r="H4325" t="s">
        <v>8754</v>
      </c>
      <c r="I4325" s="40" t="s">
        <v>141</v>
      </c>
      <c r="J4325">
        <v>0.45</v>
      </c>
      <c r="K4325" t="s">
        <v>84</v>
      </c>
      <c r="M4325" t="s">
        <v>24</v>
      </c>
      <c r="N4325">
        <v>0.45</v>
      </c>
      <c r="O4325">
        <v>0.45</v>
      </c>
      <c r="P4325">
        <v>0</v>
      </c>
      <c r="Q4325">
        <v>0</v>
      </c>
      <c r="R4325" s="51">
        <f>Table71417[[#This Row],[Climate finance ($ million)]]/Table71417[[#This Row],[Total commitment ($ million)]]</f>
        <v>1</v>
      </c>
      <c r="S4325" s="41" t="s">
        <v>12937</v>
      </c>
      <c r="T4325" s="1" t="s">
        <v>8798</v>
      </c>
    </row>
    <row r="4326" spans="1:20" x14ac:dyDescent="0.25">
      <c r="A4326" t="s">
        <v>8747</v>
      </c>
      <c r="B4326" t="s">
        <v>66</v>
      </c>
      <c r="C4326" t="s">
        <v>1786</v>
      </c>
      <c r="D4326" t="s">
        <v>1785</v>
      </c>
      <c r="E4326" s="42">
        <v>44972</v>
      </c>
      <c r="F4326">
        <v>2023</v>
      </c>
      <c r="G4326" t="s">
        <v>6451</v>
      </c>
      <c r="H4326" t="s">
        <v>93</v>
      </c>
      <c r="I4326" s="40" t="s">
        <v>132</v>
      </c>
      <c r="J4326">
        <v>100</v>
      </c>
      <c r="K4326" t="s">
        <v>1327</v>
      </c>
      <c r="M4326" t="s">
        <v>24</v>
      </c>
      <c r="N4326">
        <v>36.299999999999997</v>
      </c>
      <c r="O4326">
        <v>36.299999999999997</v>
      </c>
      <c r="P4326">
        <v>0</v>
      </c>
      <c r="Q4326">
        <v>0</v>
      </c>
      <c r="R4326" s="51">
        <f>Table71417[[#This Row],[Climate finance ($ million)]]/Table71417[[#This Row],[Total commitment ($ million)]]</f>
        <v>0.36299999999999999</v>
      </c>
      <c r="S4326" s="41" t="s">
        <v>12938</v>
      </c>
      <c r="T4326" s="1" t="s">
        <v>8798</v>
      </c>
    </row>
    <row r="4327" spans="1:20" x14ac:dyDescent="0.25">
      <c r="A4327" t="s">
        <v>8747</v>
      </c>
      <c r="B4327" t="s">
        <v>66</v>
      </c>
      <c r="C4327" t="s">
        <v>1954</v>
      </c>
      <c r="D4327" t="s">
        <v>1953</v>
      </c>
      <c r="E4327" s="42">
        <v>44973</v>
      </c>
      <c r="F4327">
        <v>2023</v>
      </c>
      <c r="G4327" t="s">
        <v>6417</v>
      </c>
      <c r="H4327" t="s">
        <v>8754</v>
      </c>
      <c r="I4327" s="40" t="s">
        <v>141</v>
      </c>
      <c r="J4327">
        <v>1.05</v>
      </c>
      <c r="K4327" t="s">
        <v>141</v>
      </c>
      <c r="M4327" t="s">
        <v>24</v>
      </c>
      <c r="N4327">
        <v>0.75</v>
      </c>
      <c r="O4327">
        <v>0.75</v>
      </c>
      <c r="P4327">
        <v>0</v>
      </c>
      <c r="Q4327">
        <v>0</v>
      </c>
      <c r="R4327" s="51">
        <f>Table71417[[#This Row],[Climate finance ($ million)]]/Table71417[[#This Row],[Total commitment ($ million)]]</f>
        <v>0.7142857142857143</v>
      </c>
      <c r="S4327" s="41" t="s">
        <v>12939</v>
      </c>
      <c r="T4327" s="1" t="s">
        <v>8798</v>
      </c>
    </row>
    <row r="4328" spans="1:20" x14ac:dyDescent="0.25">
      <c r="A4328" t="s">
        <v>8747</v>
      </c>
      <c r="B4328" t="s">
        <v>66</v>
      </c>
      <c r="C4328" t="s">
        <v>1747</v>
      </c>
      <c r="D4328" t="s">
        <v>1746</v>
      </c>
      <c r="E4328" s="42">
        <v>44985</v>
      </c>
      <c r="F4328">
        <v>2023</v>
      </c>
      <c r="G4328" t="s">
        <v>4734</v>
      </c>
      <c r="H4328" t="s">
        <v>8754</v>
      </c>
      <c r="I4328" s="40" t="s">
        <v>12394</v>
      </c>
      <c r="J4328">
        <v>0.15</v>
      </c>
      <c r="K4328" t="s">
        <v>1345</v>
      </c>
      <c r="L4328" t="s">
        <v>1415</v>
      </c>
      <c r="M4328" t="s">
        <v>72</v>
      </c>
      <c r="N4328">
        <v>3.7499999999999999E-2</v>
      </c>
      <c r="O4328">
        <v>0</v>
      </c>
      <c r="P4328">
        <v>0</v>
      </c>
      <c r="Q4328">
        <v>3.7499999999999999E-2</v>
      </c>
      <c r="R4328" s="51">
        <f>Table71417[[#This Row],[Climate finance ($ million)]]/Table71417[[#This Row],[Total commitment ($ million)]]</f>
        <v>0.25</v>
      </c>
      <c r="S4328" s="41" t="s">
        <v>12940</v>
      </c>
      <c r="T4328" s="1" t="s">
        <v>8798</v>
      </c>
    </row>
    <row r="4329" spans="1:20" x14ac:dyDescent="0.25">
      <c r="A4329" t="s">
        <v>8747</v>
      </c>
      <c r="B4329" t="s">
        <v>66</v>
      </c>
      <c r="C4329" t="s">
        <v>1373</v>
      </c>
      <c r="D4329" t="s">
        <v>1372</v>
      </c>
      <c r="E4329" s="42">
        <v>44992</v>
      </c>
      <c r="F4329">
        <v>2023</v>
      </c>
      <c r="G4329" t="s">
        <v>6392</v>
      </c>
      <c r="H4329" t="s">
        <v>8754</v>
      </c>
      <c r="I4329" s="40" t="s">
        <v>12396</v>
      </c>
      <c r="J4329">
        <v>1.2</v>
      </c>
      <c r="K4329" t="s">
        <v>1345</v>
      </c>
      <c r="L4329" t="s">
        <v>1365</v>
      </c>
      <c r="M4329" t="s">
        <v>72</v>
      </c>
      <c r="N4329">
        <v>1.2</v>
      </c>
      <c r="O4329">
        <v>0</v>
      </c>
      <c r="P4329">
        <v>0</v>
      </c>
      <c r="Q4329">
        <v>1.2</v>
      </c>
      <c r="R4329" s="51">
        <f>Table71417[[#This Row],[Climate finance ($ million)]]/Table71417[[#This Row],[Total commitment ($ million)]]</f>
        <v>1</v>
      </c>
      <c r="S4329" s="41" t="s">
        <v>12941</v>
      </c>
      <c r="T4329" s="1" t="s">
        <v>8798</v>
      </c>
    </row>
    <row r="4330" spans="1:20" x14ac:dyDescent="0.25">
      <c r="A4330" t="s">
        <v>8747</v>
      </c>
      <c r="B4330" t="s">
        <v>66</v>
      </c>
      <c r="C4330" t="s">
        <v>1699</v>
      </c>
      <c r="D4330" t="s">
        <v>1698</v>
      </c>
      <c r="E4330" s="42">
        <v>44992</v>
      </c>
      <c r="F4330">
        <v>2023</v>
      </c>
      <c r="G4330" t="s">
        <v>8750</v>
      </c>
      <c r="H4330" t="s">
        <v>8754</v>
      </c>
      <c r="I4330" s="40" t="s">
        <v>12398</v>
      </c>
      <c r="J4330">
        <v>0.75</v>
      </c>
      <c r="L4330" t="s">
        <v>1415</v>
      </c>
      <c r="M4330" t="s">
        <v>25</v>
      </c>
      <c r="N4330">
        <v>0.375</v>
      </c>
      <c r="O4330">
        <v>0</v>
      </c>
      <c r="P4330">
        <v>0.375</v>
      </c>
      <c r="Q4330">
        <v>0</v>
      </c>
      <c r="R4330" s="51">
        <f>Table71417[[#This Row],[Climate finance ($ million)]]/Table71417[[#This Row],[Total commitment ($ million)]]</f>
        <v>0.5</v>
      </c>
      <c r="S4330" s="41" t="s">
        <v>12942</v>
      </c>
      <c r="T4330" s="1" t="s">
        <v>8798</v>
      </c>
    </row>
    <row r="4331" spans="1:20" x14ac:dyDescent="0.25">
      <c r="A4331" t="s">
        <v>8747</v>
      </c>
      <c r="B4331" t="s">
        <v>66</v>
      </c>
      <c r="C4331" t="s">
        <v>1861</v>
      </c>
      <c r="D4331" t="s">
        <v>1860</v>
      </c>
      <c r="E4331" s="42">
        <v>44992</v>
      </c>
      <c r="F4331">
        <v>2023</v>
      </c>
      <c r="G4331" t="s">
        <v>6975</v>
      </c>
      <c r="H4331" t="s">
        <v>8754</v>
      </c>
      <c r="I4331" s="40" t="s">
        <v>84</v>
      </c>
      <c r="J4331">
        <v>1.25</v>
      </c>
      <c r="K4331" t="s">
        <v>84</v>
      </c>
      <c r="M4331" t="s">
        <v>24</v>
      </c>
      <c r="N4331">
        <v>1.25</v>
      </c>
      <c r="O4331">
        <v>1.25</v>
      </c>
      <c r="P4331">
        <v>0</v>
      </c>
      <c r="Q4331">
        <v>0</v>
      </c>
      <c r="R4331" s="51">
        <f>Table71417[[#This Row],[Climate finance ($ million)]]/Table71417[[#This Row],[Total commitment ($ million)]]</f>
        <v>1</v>
      </c>
      <c r="S4331" s="41" t="s">
        <v>12943</v>
      </c>
      <c r="T4331" s="1" t="s">
        <v>8798</v>
      </c>
    </row>
    <row r="4332" spans="1:20" x14ac:dyDescent="0.25">
      <c r="A4332" t="s">
        <v>8747</v>
      </c>
      <c r="B4332" t="s">
        <v>66</v>
      </c>
      <c r="C4332" t="s">
        <v>1979</v>
      </c>
      <c r="D4332" t="s">
        <v>1978</v>
      </c>
      <c r="E4332" s="42">
        <v>44992</v>
      </c>
      <c r="F4332">
        <v>2023</v>
      </c>
      <c r="G4332" t="s">
        <v>104</v>
      </c>
      <c r="H4332" t="s">
        <v>8754</v>
      </c>
      <c r="I4332" s="40" t="s">
        <v>12401</v>
      </c>
      <c r="J4332">
        <v>2.93</v>
      </c>
      <c r="K4332" t="s">
        <v>1345</v>
      </c>
      <c r="L4332" t="s">
        <v>1365</v>
      </c>
      <c r="M4332" t="s">
        <v>72</v>
      </c>
      <c r="N4332">
        <v>2.93</v>
      </c>
      <c r="O4332">
        <v>0</v>
      </c>
      <c r="P4332">
        <v>0</v>
      </c>
      <c r="Q4332">
        <v>2.93</v>
      </c>
      <c r="R4332" s="51">
        <f>Table71417[[#This Row],[Climate finance ($ million)]]/Table71417[[#This Row],[Total commitment ($ million)]]</f>
        <v>1</v>
      </c>
      <c r="S4332" s="41" t="s">
        <v>12944</v>
      </c>
      <c r="T4332" s="1" t="s">
        <v>8798</v>
      </c>
    </row>
    <row r="4333" spans="1:20" x14ac:dyDescent="0.25">
      <c r="A4333" t="s">
        <v>8747</v>
      </c>
      <c r="B4333" t="s">
        <v>66</v>
      </c>
      <c r="C4333" t="s">
        <v>1968</v>
      </c>
      <c r="D4333" t="s">
        <v>1967</v>
      </c>
      <c r="E4333" s="42">
        <v>45001</v>
      </c>
      <c r="F4333">
        <v>2023</v>
      </c>
      <c r="G4333" t="s">
        <v>104</v>
      </c>
      <c r="H4333" t="s">
        <v>8754</v>
      </c>
      <c r="I4333" s="40" t="s">
        <v>12401</v>
      </c>
      <c r="J4333">
        <v>0.14503099999999999</v>
      </c>
      <c r="K4333" t="s">
        <v>1345</v>
      </c>
      <c r="L4333" t="s">
        <v>1380</v>
      </c>
      <c r="M4333" t="s">
        <v>72</v>
      </c>
      <c r="N4333">
        <v>0.14503099999999999</v>
      </c>
      <c r="O4333">
        <v>0</v>
      </c>
      <c r="P4333">
        <v>0</v>
      </c>
      <c r="Q4333">
        <v>0.14503099999999999</v>
      </c>
      <c r="R4333" s="51">
        <f>Table71417[[#This Row],[Climate finance ($ million)]]/Table71417[[#This Row],[Total commitment ($ million)]]</f>
        <v>1</v>
      </c>
      <c r="S4333" s="41" t="s">
        <v>12945</v>
      </c>
      <c r="T4333" s="1" t="s">
        <v>8798</v>
      </c>
    </row>
    <row r="4334" spans="1:20" x14ac:dyDescent="0.25">
      <c r="A4334" t="s">
        <v>8747</v>
      </c>
      <c r="B4334" t="s">
        <v>66</v>
      </c>
      <c r="C4334" t="s">
        <v>1791</v>
      </c>
      <c r="D4334" t="s">
        <v>1790</v>
      </c>
      <c r="E4334" s="42">
        <v>45006</v>
      </c>
      <c r="F4334">
        <v>2023</v>
      </c>
      <c r="G4334" t="s">
        <v>6451</v>
      </c>
      <c r="H4334" t="s">
        <v>8754</v>
      </c>
      <c r="I4334" s="40" t="s">
        <v>12395</v>
      </c>
      <c r="J4334">
        <v>0.35</v>
      </c>
      <c r="K4334" t="s">
        <v>1469</v>
      </c>
      <c r="L4334" t="s">
        <v>1346</v>
      </c>
      <c r="M4334" t="s">
        <v>72</v>
      </c>
      <c r="N4334">
        <v>0.35</v>
      </c>
      <c r="O4334">
        <v>0</v>
      </c>
      <c r="P4334">
        <v>0</v>
      </c>
      <c r="Q4334">
        <v>0.35</v>
      </c>
      <c r="R4334" s="51">
        <f>Table71417[[#This Row],[Climate finance ($ million)]]/Table71417[[#This Row],[Total commitment ($ million)]]</f>
        <v>1</v>
      </c>
      <c r="S4334" s="41" t="s">
        <v>12946</v>
      </c>
      <c r="T4334" s="1" t="s">
        <v>8798</v>
      </c>
    </row>
    <row r="4335" spans="1:20" x14ac:dyDescent="0.25">
      <c r="A4335" t="s">
        <v>8747</v>
      </c>
      <c r="B4335" t="s">
        <v>66</v>
      </c>
      <c r="C4335" t="s">
        <v>1342</v>
      </c>
      <c r="D4335" t="s">
        <v>1341</v>
      </c>
      <c r="E4335" s="42">
        <v>45014</v>
      </c>
      <c r="F4335">
        <v>2023</v>
      </c>
      <c r="G4335" t="s">
        <v>6392</v>
      </c>
      <c r="H4335" t="s">
        <v>93</v>
      </c>
      <c r="I4335" s="40" t="s">
        <v>12397</v>
      </c>
      <c r="J4335">
        <v>150</v>
      </c>
      <c r="K4335" t="s">
        <v>1327</v>
      </c>
      <c r="M4335" t="s">
        <v>24</v>
      </c>
      <c r="N4335">
        <v>13.56</v>
      </c>
      <c r="O4335">
        <v>13.56</v>
      </c>
      <c r="P4335">
        <v>0</v>
      </c>
      <c r="Q4335">
        <v>0</v>
      </c>
      <c r="R4335" s="51">
        <f>Table71417[[#This Row],[Climate finance ($ million)]]/Table71417[[#This Row],[Total commitment ($ million)]]</f>
        <v>9.0400000000000008E-2</v>
      </c>
      <c r="S4335" s="41" t="s">
        <v>12947</v>
      </c>
      <c r="T4335" s="1" t="s">
        <v>8798</v>
      </c>
    </row>
    <row r="4336" spans="1:20" x14ac:dyDescent="0.25">
      <c r="A4336" t="s">
        <v>8747</v>
      </c>
      <c r="B4336" t="s">
        <v>66</v>
      </c>
      <c r="C4336" t="s">
        <v>1342</v>
      </c>
      <c r="D4336" t="s">
        <v>1341</v>
      </c>
      <c r="E4336" s="42">
        <v>45014</v>
      </c>
      <c r="F4336">
        <v>2023</v>
      </c>
      <c r="G4336" t="s">
        <v>6392</v>
      </c>
      <c r="H4336" t="s">
        <v>93</v>
      </c>
      <c r="I4336" s="40" t="s">
        <v>12397</v>
      </c>
      <c r="J4336">
        <v>150</v>
      </c>
      <c r="K4336" t="s">
        <v>84</v>
      </c>
      <c r="M4336" t="s">
        <v>24</v>
      </c>
      <c r="N4336">
        <v>9.9600000000000009</v>
      </c>
      <c r="O4336">
        <v>9.9600000000000009</v>
      </c>
      <c r="P4336">
        <v>0</v>
      </c>
      <c r="Q4336">
        <v>0</v>
      </c>
      <c r="R4336" s="51">
        <f>Table71417[[#This Row],[Climate finance ($ million)]]/Table71417[[#This Row],[Total commitment ($ million)]]</f>
        <v>6.6400000000000001E-2</v>
      </c>
      <c r="S4336" s="41" t="s">
        <v>12947</v>
      </c>
      <c r="T4336" s="1" t="s">
        <v>8798</v>
      </c>
    </row>
    <row r="4337" spans="1:20" x14ac:dyDescent="0.25">
      <c r="A4337" t="s">
        <v>8747</v>
      </c>
      <c r="B4337" t="s">
        <v>66</v>
      </c>
      <c r="C4337" t="s">
        <v>1342</v>
      </c>
      <c r="D4337" t="s">
        <v>1341</v>
      </c>
      <c r="E4337" s="42">
        <v>45014</v>
      </c>
      <c r="F4337">
        <v>2023</v>
      </c>
      <c r="G4337" t="s">
        <v>6392</v>
      </c>
      <c r="H4337" t="s">
        <v>93</v>
      </c>
      <c r="I4337" s="40" t="s">
        <v>12397</v>
      </c>
      <c r="J4337">
        <v>150</v>
      </c>
      <c r="K4337" t="s">
        <v>1345</v>
      </c>
      <c r="M4337" t="s">
        <v>24</v>
      </c>
      <c r="N4337">
        <v>6.4950000000000001</v>
      </c>
      <c r="O4337">
        <v>6.4950000000000001</v>
      </c>
      <c r="P4337">
        <v>0</v>
      </c>
      <c r="Q4337">
        <v>0</v>
      </c>
      <c r="R4337" s="51">
        <f>Table71417[[#This Row],[Climate finance ($ million)]]/Table71417[[#This Row],[Total commitment ($ million)]]</f>
        <v>4.3299999999999998E-2</v>
      </c>
      <c r="S4337" s="41" t="s">
        <v>12947</v>
      </c>
      <c r="T4337" s="1" t="s">
        <v>8798</v>
      </c>
    </row>
    <row r="4338" spans="1:20" x14ac:dyDescent="0.25">
      <c r="A4338" t="s">
        <v>8747</v>
      </c>
      <c r="B4338" t="s">
        <v>66</v>
      </c>
      <c r="C4338" t="s">
        <v>1342</v>
      </c>
      <c r="D4338" t="s">
        <v>1341</v>
      </c>
      <c r="E4338" s="42">
        <v>45014</v>
      </c>
      <c r="F4338">
        <v>2023</v>
      </c>
      <c r="G4338" t="s">
        <v>6392</v>
      </c>
      <c r="H4338" t="s">
        <v>93</v>
      </c>
      <c r="I4338" s="40" t="s">
        <v>12397</v>
      </c>
      <c r="J4338">
        <v>150</v>
      </c>
      <c r="L4338" t="s">
        <v>1346</v>
      </c>
      <c r="M4338" t="s">
        <v>25</v>
      </c>
      <c r="N4338">
        <v>11.175000000000001</v>
      </c>
      <c r="O4338">
        <v>0</v>
      </c>
      <c r="P4338">
        <v>11.175000000000001</v>
      </c>
      <c r="Q4338">
        <v>0</v>
      </c>
      <c r="R4338" s="51">
        <f>Table71417[[#This Row],[Climate finance ($ million)]]/Table71417[[#This Row],[Total commitment ($ million)]]</f>
        <v>7.4500000000000011E-2</v>
      </c>
      <c r="S4338" s="41" t="s">
        <v>12947</v>
      </c>
      <c r="T4338" s="1" t="s">
        <v>8798</v>
      </c>
    </row>
    <row r="4339" spans="1:20" x14ac:dyDescent="0.25">
      <c r="A4339" t="s">
        <v>8747</v>
      </c>
      <c r="B4339" t="s">
        <v>66</v>
      </c>
      <c r="C4339" t="s">
        <v>1342</v>
      </c>
      <c r="D4339" t="s">
        <v>1341</v>
      </c>
      <c r="E4339" s="42">
        <v>45014</v>
      </c>
      <c r="F4339">
        <v>2023</v>
      </c>
      <c r="G4339" t="s">
        <v>6392</v>
      </c>
      <c r="H4339" t="s">
        <v>93</v>
      </c>
      <c r="I4339" s="40" t="s">
        <v>12397</v>
      </c>
      <c r="J4339">
        <v>150</v>
      </c>
      <c r="K4339" t="s">
        <v>1327</v>
      </c>
      <c r="L4339" t="s">
        <v>1347</v>
      </c>
      <c r="M4339" t="s">
        <v>72</v>
      </c>
      <c r="N4339">
        <v>38.865000000000002</v>
      </c>
      <c r="O4339">
        <v>0</v>
      </c>
      <c r="P4339">
        <v>0</v>
      </c>
      <c r="Q4339">
        <v>38.865000000000002</v>
      </c>
      <c r="R4339" s="51">
        <f>Table71417[[#This Row],[Climate finance ($ million)]]/Table71417[[#This Row],[Total commitment ($ million)]]</f>
        <v>0.2591</v>
      </c>
      <c r="S4339" s="41" t="s">
        <v>12947</v>
      </c>
      <c r="T4339" s="1" t="s">
        <v>8798</v>
      </c>
    </row>
    <row r="4340" spans="1:20" x14ac:dyDescent="0.25">
      <c r="A4340" t="s">
        <v>8747</v>
      </c>
      <c r="B4340" t="s">
        <v>66</v>
      </c>
      <c r="C4340" t="s">
        <v>1946</v>
      </c>
      <c r="D4340" t="s">
        <v>1945</v>
      </c>
      <c r="E4340" s="42">
        <v>45014</v>
      </c>
      <c r="F4340">
        <v>2023</v>
      </c>
      <c r="G4340" t="s">
        <v>6417</v>
      </c>
      <c r="H4340" t="s">
        <v>93</v>
      </c>
      <c r="I4340" s="40" t="s">
        <v>12396</v>
      </c>
      <c r="J4340">
        <v>150</v>
      </c>
      <c r="K4340" t="s">
        <v>1345</v>
      </c>
      <c r="M4340" t="s">
        <v>24</v>
      </c>
      <c r="N4340">
        <v>12.494999999999999</v>
      </c>
      <c r="O4340">
        <v>12.494999999999999</v>
      </c>
      <c r="P4340">
        <v>0</v>
      </c>
      <c r="Q4340">
        <v>0</v>
      </c>
      <c r="R4340" s="51">
        <f>Table71417[[#This Row],[Climate finance ($ million)]]/Table71417[[#This Row],[Total commitment ($ million)]]</f>
        <v>8.3299999999999999E-2</v>
      </c>
      <c r="S4340" s="41" t="s">
        <v>12948</v>
      </c>
      <c r="T4340" s="1" t="s">
        <v>8798</v>
      </c>
    </row>
    <row r="4341" spans="1:20" x14ac:dyDescent="0.25">
      <c r="A4341" t="s">
        <v>8747</v>
      </c>
      <c r="B4341" t="s">
        <v>66</v>
      </c>
      <c r="C4341" t="s">
        <v>2132</v>
      </c>
      <c r="D4341" t="s">
        <v>2131</v>
      </c>
      <c r="E4341" s="42">
        <v>45015</v>
      </c>
      <c r="F4341">
        <v>2023</v>
      </c>
      <c r="G4341" t="s">
        <v>7424</v>
      </c>
      <c r="H4341" t="s">
        <v>8754</v>
      </c>
      <c r="I4341" s="40" t="s">
        <v>12395</v>
      </c>
      <c r="J4341">
        <v>0.8</v>
      </c>
      <c r="K4341" t="s">
        <v>1469</v>
      </c>
      <c r="L4341" t="s">
        <v>1346</v>
      </c>
      <c r="M4341" t="s">
        <v>72</v>
      </c>
      <c r="N4341">
        <v>0.184</v>
      </c>
      <c r="O4341">
        <v>0</v>
      </c>
      <c r="P4341">
        <v>0</v>
      </c>
      <c r="Q4341">
        <v>0.184</v>
      </c>
      <c r="R4341" s="51">
        <f>Table71417[[#This Row],[Climate finance ($ million)]]/Table71417[[#This Row],[Total commitment ($ million)]]</f>
        <v>0.22999999999999998</v>
      </c>
      <c r="S4341" s="41" t="s">
        <v>12949</v>
      </c>
      <c r="T4341" s="1" t="s">
        <v>8798</v>
      </c>
    </row>
    <row r="4342" spans="1:20" x14ac:dyDescent="0.25">
      <c r="A4342" t="s">
        <v>8747</v>
      </c>
      <c r="B4342" t="s">
        <v>66</v>
      </c>
      <c r="C4342" t="s">
        <v>1983</v>
      </c>
      <c r="D4342" t="s">
        <v>1982</v>
      </c>
      <c r="E4342" s="42">
        <v>45027</v>
      </c>
      <c r="F4342">
        <v>2023</v>
      </c>
      <c r="G4342" t="s">
        <v>104</v>
      </c>
      <c r="H4342" t="s">
        <v>8754</v>
      </c>
      <c r="I4342" s="40" t="s">
        <v>12396</v>
      </c>
      <c r="J4342">
        <v>1.8</v>
      </c>
      <c r="K4342" t="s">
        <v>1345</v>
      </c>
      <c r="L4342" t="s">
        <v>1365</v>
      </c>
      <c r="M4342" t="s">
        <v>72</v>
      </c>
      <c r="N4342">
        <v>1.8</v>
      </c>
      <c r="O4342">
        <v>0</v>
      </c>
      <c r="P4342">
        <v>0</v>
      </c>
      <c r="Q4342">
        <v>1.8</v>
      </c>
      <c r="R4342" s="51">
        <f>Table71417[[#This Row],[Climate finance ($ million)]]/Table71417[[#This Row],[Total commitment ($ million)]]</f>
        <v>1</v>
      </c>
      <c r="S4342" s="41" t="s">
        <v>12950</v>
      </c>
      <c r="T4342" s="1" t="s">
        <v>8798</v>
      </c>
    </row>
    <row r="4343" spans="1:20" x14ac:dyDescent="0.25">
      <c r="A4343" t="s">
        <v>8747</v>
      </c>
      <c r="B4343" t="s">
        <v>66</v>
      </c>
      <c r="C4343" t="s">
        <v>1447</v>
      </c>
      <c r="D4343" t="s">
        <v>1446</v>
      </c>
      <c r="E4343" s="42">
        <v>45029</v>
      </c>
      <c r="F4343">
        <v>2023</v>
      </c>
      <c r="G4343" t="s">
        <v>8748</v>
      </c>
      <c r="H4343" t="s">
        <v>93</v>
      </c>
      <c r="I4343" s="40" t="s">
        <v>12401</v>
      </c>
      <c r="J4343">
        <v>160</v>
      </c>
      <c r="L4343" t="s">
        <v>1415</v>
      </c>
      <c r="M4343" t="s">
        <v>25</v>
      </c>
      <c r="N4343">
        <v>160</v>
      </c>
      <c r="O4343">
        <v>0</v>
      </c>
      <c r="P4343">
        <v>160</v>
      </c>
      <c r="Q4343">
        <v>0</v>
      </c>
      <c r="R4343" s="51">
        <f>Table71417[[#This Row],[Climate finance ($ million)]]/Table71417[[#This Row],[Total commitment ($ million)]]</f>
        <v>1</v>
      </c>
      <c r="S4343" s="41" t="s">
        <v>12951</v>
      </c>
      <c r="T4343" s="1" t="s">
        <v>8798</v>
      </c>
    </row>
    <row r="4344" spans="1:20" x14ac:dyDescent="0.25">
      <c r="A4344" t="s">
        <v>8747</v>
      </c>
      <c r="B4344" t="s">
        <v>66</v>
      </c>
      <c r="C4344" t="s">
        <v>1985</v>
      </c>
      <c r="D4344" t="s">
        <v>1984</v>
      </c>
      <c r="E4344" s="42">
        <v>45029</v>
      </c>
      <c r="F4344">
        <v>2023</v>
      </c>
      <c r="G4344" t="s">
        <v>104</v>
      </c>
      <c r="H4344" t="s">
        <v>8754</v>
      </c>
      <c r="I4344" s="40" t="s">
        <v>12401</v>
      </c>
      <c r="J4344">
        <v>1.5</v>
      </c>
      <c r="L4344" t="s">
        <v>1365</v>
      </c>
      <c r="M4344" t="s">
        <v>25</v>
      </c>
      <c r="N4344">
        <v>1.5</v>
      </c>
      <c r="O4344">
        <v>0</v>
      </c>
      <c r="P4344">
        <v>1.5</v>
      </c>
      <c r="Q4344">
        <v>0</v>
      </c>
      <c r="R4344" s="51">
        <f>Table71417[[#This Row],[Climate finance ($ million)]]/Table71417[[#This Row],[Total commitment ($ million)]]</f>
        <v>1</v>
      </c>
      <c r="S4344" s="41" t="s">
        <v>12952</v>
      </c>
      <c r="T4344" s="1" t="s">
        <v>8798</v>
      </c>
    </row>
    <row r="4345" spans="1:20" x14ac:dyDescent="0.25">
      <c r="A4345" t="s">
        <v>8747</v>
      </c>
      <c r="B4345" t="s">
        <v>66</v>
      </c>
      <c r="C4345" t="s">
        <v>1994</v>
      </c>
      <c r="D4345" t="s">
        <v>1993</v>
      </c>
      <c r="E4345" s="42">
        <v>45030</v>
      </c>
      <c r="F4345">
        <v>2023</v>
      </c>
      <c r="G4345" t="s">
        <v>104</v>
      </c>
      <c r="H4345" t="s">
        <v>8754</v>
      </c>
      <c r="I4345" s="40" t="s">
        <v>12393</v>
      </c>
      <c r="J4345">
        <v>0.42</v>
      </c>
      <c r="K4345" t="s">
        <v>1336</v>
      </c>
      <c r="L4345" t="s">
        <v>1380</v>
      </c>
      <c r="M4345" t="s">
        <v>72</v>
      </c>
      <c r="N4345">
        <v>0.21</v>
      </c>
      <c r="O4345">
        <v>0</v>
      </c>
      <c r="P4345">
        <v>0</v>
      </c>
      <c r="Q4345">
        <v>0.21</v>
      </c>
      <c r="R4345" s="51">
        <f>Table71417[[#This Row],[Climate finance ($ million)]]/Table71417[[#This Row],[Total commitment ($ million)]]</f>
        <v>0.5</v>
      </c>
      <c r="S4345" s="41" t="s">
        <v>12953</v>
      </c>
      <c r="T4345" s="1" t="s">
        <v>8798</v>
      </c>
    </row>
    <row r="4346" spans="1:20" x14ac:dyDescent="0.25">
      <c r="A4346" t="s">
        <v>8747</v>
      </c>
      <c r="B4346" t="s">
        <v>66</v>
      </c>
      <c r="C4346" t="s">
        <v>1750</v>
      </c>
      <c r="D4346" t="s">
        <v>1749</v>
      </c>
      <c r="E4346" s="42">
        <v>45033</v>
      </c>
      <c r="F4346">
        <v>2023</v>
      </c>
      <c r="G4346" t="s">
        <v>4734</v>
      </c>
      <c r="H4346" t="s">
        <v>8754</v>
      </c>
      <c r="I4346" s="40" t="s">
        <v>12397</v>
      </c>
      <c r="J4346">
        <v>0.36</v>
      </c>
      <c r="L4346" t="s">
        <v>1347</v>
      </c>
      <c r="M4346" t="s">
        <v>25</v>
      </c>
      <c r="N4346">
        <v>0.36</v>
      </c>
      <c r="O4346">
        <v>0</v>
      </c>
      <c r="P4346">
        <v>0.36</v>
      </c>
      <c r="Q4346">
        <v>0</v>
      </c>
      <c r="R4346" s="51">
        <f>Table71417[[#This Row],[Climate finance ($ million)]]/Table71417[[#This Row],[Total commitment ($ million)]]</f>
        <v>1</v>
      </c>
      <c r="S4346" s="41" t="s">
        <v>12954</v>
      </c>
      <c r="T4346" s="1" t="s">
        <v>8798</v>
      </c>
    </row>
    <row r="4347" spans="1:20" x14ac:dyDescent="0.25">
      <c r="A4347" t="s">
        <v>8747</v>
      </c>
      <c r="B4347" t="s">
        <v>66</v>
      </c>
      <c r="C4347" t="s">
        <v>1457</v>
      </c>
      <c r="D4347" t="s">
        <v>1456</v>
      </c>
      <c r="E4347" s="42">
        <v>45042</v>
      </c>
      <c r="F4347">
        <v>2023</v>
      </c>
      <c r="G4347" t="s">
        <v>8748</v>
      </c>
      <c r="H4347" t="s">
        <v>8754</v>
      </c>
      <c r="I4347" s="40" t="s">
        <v>141</v>
      </c>
      <c r="J4347">
        <v>0.25</v>
      </c>
      <c r="K4347" t="s">
        <v>141</v>
      </c>
      <c r="L4347" t="s">
        <v>1347</v>
      </c>
      <c r="M4347" t="s">
        <v>72</v>
      </c>
      <c r="N4347">
        <v>0.25</v>
      </c>
      <c r="O4347">
        <v>0</v>
      </c>
      <c r="P4347">
        <v>0</v>
      </c>
      <c r="Q4347">
        <v>0.25</v>
      </c>
      <c r="R4347" s="51">
        <f>Table71417[[#This Row],[Climate finance ($ million)]]/Table71417[[#This Row],[Total commitment ($ million)]]</f>
        <v>1</v>
      </c>
      <c r="S4347" s="41" t="s">
        <v>12955</v>
      </c>
      <c r="T4347" s="1" t="s">
        <v>8798</v>
      </c>
    </row>
    <row r="4348" spans="1:20" x14ac:dyDescent="0.25">
      <c r="A4348" t="s">
        <v>8747</v>
      </c>
      <c r="B4348" t="s">
        <v>66</v>
      </c>
      <c r="C4348" t="s">
        <v>1569</v>
      </c>
      <c r="D4348" t="s">
        <v>1568</v>
      </c>
      <c r="E4348" s="42">
        <v>45042</v>
      </c>
      <c r="F4348">
        <v>2023</v>
      </c>
      <c r="G4348" t="s">
        <v>6521</v>
      </c>
      <c r="H4348" t="s">
        <v>8754</v>
      </c>
      <c r="I4348" s="40" t="s">
        <v>12401</v>
      </c>
      <c r="J4348">
        <v>0.6</v>
      </c>
      <c r="K4348" t="s">
        <v>1352</v>
      </c>
      <c r="L4348" t="s">
        <v>1409</v>
      </c>
      <c r="M4348" t="s">
        <v>72</v>
      </c>
      <c r="N4348">
        <v>0.6</v>
      </c>
      <c r="O4348">
        <v>0</v>
      </c>
      <c r="P4348">
        <v>0</v>
      </c>
      <c r="Q4348">
        <v>0.6</v>
      </c>
      <c r="R4348" s="51">
        <f>Table71417[[#This Row],[Climate finance ($ million)]]/Table71417[[#This Row],[Total commitment ($ million)]]</f>
        <v>1</v>
      </c>
      <c r="S4348" s="41" t="s">
        <v>12956</v>
      </c>
      <c r="T4348" s="1" t="s">
        <v>8798</v>
      </c>
    </row>
    <row r="4349" spans="1:20" x14ac:dyDescent="0.25">
      <c r="A4349" t="s">
        <v>8747</v>
      </c>
      <c r="B4349" t="s">
        <v>66</v>
      </c>
      <c r="C4349" t="s">
        <v>2108</v>
      </c>
      <c r="D4349" t="s">
        <v>2107</v>
      </c>
      <c r="E4349" s="42">
        <v>45048</v>
      </c>
      <c r="F4349">
        <v>2023</v>
      </c>
      <c r="G4349" t="s">
        <v>8751</v>
      </c>
      <c r="H4349" t="s">
        <v>8754</v>
      </c>
      <c r="I4349" s="40" t="s">
        <v>12401</v>
      </c>
      <c r="J4349">
        <v>1.7050000000000001</v>
      </c>
      <c r="L4349" t="s">
        <v>1320</v>
      </c>
      <c r="M4349" t="s">
        <v>25</v>
      </c>
      <c r="N4349">
        <v>1.52</v>
      </c>
      <c r="O4349">
        <v>0</v>
      </c>
      <c r="P4349">
        <v>1.52</v>
      </c>
      <c r="Q4349">
        <v>0</v>
      </c>
      <c r="R4349" s="51">
        <f>Table71417[[#This Row],[Climate finance ($ million)]]/Table71417[[#This Row],[Total commitment ($ million)]]</f>
        <v>0.89149560117302051</v>
      </c>
      <c r="S4349" s="41" t="s">
        <v>12957</v>
      </c>
      <c r="T4349" s="1" t="s">
        <v>8798</v>
      </c>
    </row>
    <row r="4350" spans="1:20" x14ac:dyDescent="0.25">
      <c r="A4350" t="s">
        <v>8747</v>
      </c>
      <c r="B4350" t="s">
        <v>66</v>
      </c>
      <c r="C4350" t="s">
        <v>1350</v>
      </c>
      <c r="D4350" t="s">
        <v>1349</v>
      </c>
      <c r="E4350" s="42">
        <v>45049</v>
      </c>
      <c r="F4350">
        <v>2023</v>
      </c>
      <c r="G4350" t="s">
        <v>6392</v>
      </c>
      <c r="H4350" t="s">
        <v>93</v>
      </c>
      <c r="I4350" s="40" t="s">
        <v>132</v>
      </c>
      <c r="J4350">
        <v>150</v>
      </c>
      <c r="K4350" t="s">
        <v>1327</v>
      </c>
      <c r="M4350" t="s">
        <v>24</v>
      </c>
      <c r="N4350">
        <v>6.4349999999999996</v>
      </c>
      <c r="O4350">
        <v>6.4349999999999996</v>
      </c>
      <c r="P4350">
        <v>0</v>
      </c>
      <c r="Q4350">
        <v>0</v>
      </c>
      <c r="R4350" s="51">
        <f>Table71417[[#This Row],[Climate finance ($ million)]]/Table71417[[#This Row],[Total commitment ($ million)]]</f>
        <v>4.2900000000000001E-2</v>
      </c>
      <c r="S4350" s="41" t="s">
        <v>12958</v>
      </c>
      <c r="T4350" s="1" t="s">
        <v>8798</v>
      </c>
    </row>
    <row r="4351" spans="1:20" x14ac:dyDescent="0.25">
      <c r="A4351" t="s">
        <v>8747</v>
      </c>
      <c r="B4351" t="s">
        <v>66</v>
      </c>
      <c r="C4351" t="s">
        <v>1350</v>
      </c>
      <c r="D4351" t="s">
        <v>1349</v>
      </c>
      <c r="E4351" s="42">
        <v>45049</v>
      </c>
      <c r="F4351">
        <v>2023</v>
      </c>
      <c r="G4351" t="s">
        <v>6392</v>
      </c>
      <c r="H4351" t="s">
        <v>93</v>
      </c>
      <c r="I4351" s="40" t="s">
        <v>132</v>
      </c>
      <c r="J4351">
        <v>150</v>
      </c>
      <c r="K4351" t="s">
        <v>1352</v>
      </c>
      <c r="M4351" t="s">
        <v>24</v>
      </c>
      <c r="N4351">
        <v>93.24</v>
      </c>
      <c r="O4351">
        <v>93.239999999999981</v>
      </c>
      <c r="P4351">
        <v>0</v>
      </c>
      <c r="Q4351">
        <v>0</v>
      </c>
      <c r="R4351" s="51">
        <f>Table71417[[#This Row],[Climate finance ($ million)]]/Table71417[[#This Row],[Total commitment ($ million)]]</f>
        <v>0.62159999999999993</v>
      </c>
      <c r="S4351" s="41" t="s">
        <v>12958</v>
      </c>
      <c r="T4351" s="1" t="s">
        <v>8798</v>
      </c>
    </row>
    <row r="4352" spans="1:20" x14ac:dyDescent="0.25">
      <c r="A4352" t="s">
        <v>8747</v>
      </c>
      <c r="B4352" t="s">
        <v>66</v>
      </c>
      <c r="C4352" t="s">
        <v>1649</v>
      </c>
      <c r="D4352" t="s">
        <v>1648</v>
      </c>
      <c r="E4352" s="42">
        <v>45049</v>
      </c>
      <c r="F4352">
        <v>2023</v>
      </c>
      <c r="G4352" t="s">
        <v>6914</v>
      </c>
      <c r="H4352" t="s">
        <v>8754</v>
      </c>
      <c r="I4352" s="40" t="s">
        <v>12397</v>
      </c>
      <c r="J4352">
        <v>0.35</v>
      </c>
      <c r="L4352" t="s">
        <v>1365</v>
      </c>
      <c r="M4352" t="s">
        <v>25</v>
      </c>
      <c r="N4352">
        <v>0.17499999999999999</v>
      </c>
      <c r="O4352">
        <v>0</v>
      </c>
      <c r="P4352">
        <v>0.17499999999999999</v>
      </c>
      <c r="Q4352">
        <v>0</v>
      </c>
      <c r="R4352" s="51">
        <f>Table71417[[#This Row],[Climate finance ($ million)]]/Table71417[[#This Row],[Total commitment ($ million)]]</f>
        <v>0.5</v>
      </c>
      <c r="S4352" s="41" t="s">
        <v>12959</v>
      </c>
      <c r="T4352" s="1" t="s">
        <v>8798</v>
      </c>
    </row>
    <row r="4353" spans="1:20" x14ac:dyDescent="0.25">
      <c r="A4353" t="s">
        <v>8747</v>
      </c>
      <c r="B4353" t="s">
        <v>66</v>
      </c>
      <c r="C4353" t="s">
        <v>1689</v>
      </c>
      <c r="D4353" t="s">
        <v>1688</v>
      </c>
      <c r="E4353" s="42">
        <v>45049</v>
      </c>
      <c r="F4353">
        <v>2023</v>
      </c>
      <c r="G4353" t="s">
        <v>8750</v>
      </c>
      <c r="H4353" t="s">
        <v>93</v>
      </c>
      <c r="I4353" s="40" t="s">
        <v>12401</v>
      </c>
      <c r="J4353">
        <v>70</v>
      </c>
      <c r="L4353" t="s">
        <v>1320</v>
      </c>
      <c r="M4353" t="s">
        <v>25</v>
      </c>
      <c r="N4353">
        <v>70</v>
      </c>
      <c r="O4353">
        <v>0</v>
      </c>
      <c r="P4353">
        <v>70</v>
      </c>
      <c r="Q4353">
        <v>0</v>
      </c>
      <c r="R4353" s="51">
        <f>Table71417[[#This Row],[Climate finance ($ million)]]/Table71417[[#This Row],[Total commitment ($ million)]]</f>
        <v>1</v>
      </c>
      <c r="S4353" s="41" t="s">
        <v>12960</v>
      </c>
      <c r="T4353" s="1" t="s">
        <v>8798</v>
      </c>
    </row>
    <row r="4354" spans="1:20" x14ac:dyDescent="0.25">
      <c r="A4354" t="s">
        <v>8747</v>
      </c>
      <c r="B4354" t="s">
        <v>66</v>
      </c>
      <c r="C4354" t="s">
        <v>1753</v>
      </c>
      <c r="D4354" t="s">
        <v>1752</v>
      </c>
      <c r="E4354" s="42">
        <v>45050</v>
      </c>
      <c r="F4354">
        <v>2023</v>
      </c>
      <c r="G4354" t="s">
        <v>4734</v>
      </c>
      <c r="H4354" t="s">
        <v>8754</v>
      </c>
      <c r="I4354" s="40" t="s">
        <v>12401</v>
      </c>
      <c r="J4354">
        <v>0.1</v>
      </c>
      <c r="L4354" t="s">
        <v>1365</v>
      </c>
      <c r="M4354" t="s">
        <v>25</v>
      </c>
      <c r="N4354">
        <v>0.1</v>
      </c>
      <c r="O4354">
        <v>0</v>
      </c>
      <c r="P4354">
        <v>0.1</v>
      </c>
      <c r="Q4354">
        <v>0</v>
      </c>
      <c r="R4354" s="51">
        <f>Table71417[[#This Row],[Climate finance ($ million)]]/Table71417[[#This Row],[Total commitment ($ million)]]</f>
        <v>1</v>
      </c>
      <c r="S4354" s="41" t="s">
        <v>12961</v>
      </c>
      <c r="T4354" s="1" t="s">
        <v>8798</v>
      </c>
    </row>
    <row r="4355" spans="1:20" x14ac:dyDescent="0.25">
      <c r="A4355" t="s">
        <v>8747</v>
      </c>
      <c r="B4355" t="s">
        <v>66</v>
      </c>
      <c r="C4355" t="s">
        <v>1869</v>
      </c>
      <c r="D4355" t="s">
        <v>1868</v>
      </c>
      <c r="E4355" s="42">
        <v>45050</v>
      </c>
      <c r="F4355">
        <v>2023</v>
      </c>
      <c r="G4355" t="s">
        <v>6975</v>
      </c>
      <c r="H4355" t="s">
        <v>8754</v>
      </c>
      <c r="I4355" s="40" t="s">
        <v>12395</v>
      </c>
      <c r="J4355">
        <v>0.5</v>
      </c>
      <c r="K4355" t="s">
        <v>141</v>
      </c>
      <c r="M4355" t="s">
        <v>24</v>
      </c>
      <c r="N4355">
        <v>0.5</v>
      </c>
      <c r="O4355">
        <v>0.5</v>
      </c>
      <c r="P4355">
        <v>0</v>
      </c>
      <c r="Q4355">
        <v>0</v>
      </c>
      <c r="R4355" s="51">
        <f>Table71417[[#This Row],[Climate finance ($ million)]]/Table71417[[#This Row],[Total commitment ($ million)]]</f>
        <v>1</v>
      </c>
      <c r="S4355" s="41" t="s">
        <v>12962</v>
      </c>
      <c r="T4355" s="1" t="s">
        <v>8798</v>
      </c>
    </row>
    <row r="4356" spans="1:20" x14ac:dyDescent="0.25">
      <c r="A4356" t="s">
        <v>8747</v>
      </c>
      <c r="B4356" t="s">
        <v>66</v>
      </c>
      <c r="C4356" t="s">
        <v>1723</v>
      </c>
      <c r="D4356" t="s">
        <v>1722</v>
      </c>
      <c r="E4356" s="42">
        <v>45051</v>
      </c>
      <c r="F4356">
        <v>2023</v>
      </c>
      <c r="G4356" t="s">
        <v>4734</v>
      </c>
      <c r="H4356" t="s">
        <v>93</v>
      </c>
      <c r="I4356" s="40" t="s">
        <v>12400</v>
      </c>
      <c r="J4356">
        <v>40</v>
      </c>
      <c r="K4356" t="s">
        <v>1327</v>
      </c>
      <c r="M4356" t="s">
        <v>24</v>
      </c>
      <c r="N4356">
        <v>31.94</v>
      </c>
      <c r="O4356">
        <v>31.94</v>
      </c>
      <c r="P4356">
        <v>0</v>
      </c>
      <c r="Q4356">
        <v>0</v>
      </c>
      <c r="R4356" s="51">
        <f>Table71417[[#This Row],[Climate finance ($ million)]]/Table71417[[#This Row],[Total commitment ($ million)]]</f>
        <v>0.79849999999999999</v>
      </c>
      <c r="S4356" s="41" t="s">
        <v>12963</v>
      </c>
      <c r="T4356" s="1" t="s">
        <v>8798</v>
      </c>
    </row>
    <row r="4357" spans="1:20" x14ac:dyDescent="0.25">
      <c r="A4357" t="s">
        <v>8747</v>
      </c>
      <c r="B4357" t="s">
        <v>66</v>
      </c>
      <c r="C4357" t="s">
        <v>1723</v>
      </c>
      <c r="D4357" t="s">
        <v>1722</v>
      </c>
      <c r="E4357" s="42">
        <v>45051</v>
      </c>
      <c r="F4357">
        <v>2023</v>
      </c>
      <c r="G4357" t="s">
        <v>4734</v>
      </c>
      <c r="H4357" t="s">
        <v>93</v>
      </c>
      <c r="I4357" s="40" t="s">
        <v>12400</v>
      </c>
      <c r="J4357">
        <v>40</v>
      </c>
      <c r="K4357" t="s">
        <v>1336</v>
      </c>
      <c r="L4357" t="s">
        <v>1365</v>
      </c>
      <c r="M4357" t="s">
        <v>72</v>
      </c>
      <c r="N4357">
        <v>2.58</v>
      </c>
      <c r="O4357">
        <v>0</v>
      </c>
      <c r="P4357">
        <v>0</v>
      </c>
      <c r="Q4357">
        <v>2.58</v>
      </c>
      <c r="R4357" s="51">
        <f>Table71417[[#This Row],[Climate finance ($ million)]]/Table71417[[#This Row],[Total commitment ($ million)]]</f>
        <v>6.4500000000000002E-2</v>
      </c>
      <c r="S4357" s="41" t="s">
        <v>12963</v>
      </c>
      <c r="T4357" s="1" t="s">
        <v>8798</v>
      </c>
    </row>
    <row r="4358" spans="1:20" x14ac:dyDescent="0.25">
      <c r="A4358" t="s">
        <v>8747</v>
      </c>
      <c r="B4358" t="s">
        <v>66</v>
      </c>
      <c r="C4358" t="s">
        <v>1778</v>
      </c>
      <c r="D4358" t="s">
        <v>1777</v>
      </c>
      <c r="E4358" s="42">
        <v>45051</v>
      </c>
      <c r="F4358">
        <v>2023</v>
      </c>
      <c r="G4358" t="s">
        <v>6754</v>
      </c>
      <c r="H4358" t="s">
        <v>8754</v>
      </c>
      <c r="I4358" s="40" t="s">
        <v>84</v>
      </c>
      <c r="J4358">
        <v>0.3</v>
      </c>
      <c r="L4358" t="s">
        <v>1347</v>
      </c>
      <c r="M4358" t="s">
        <v>25</v>
      </c>
      <c r="N4358">
        <v>7.4999999999999997E-2</v>
      </c>
      <c r="O4358">
        <v>0</v>
      </c>
      <c r="P4358">
        <v>7.4999999999999997E-2</v>
      </c>
      <c r="Q4358">
        <v>0</v>
      </c>
      <c r="R4358" s="51">
        <f>Table71417[[#This Row],[Climate finance ($ million)]]/Table71417[[#This Row],[Total commitment ($ million)]]</f>
        <v>0.25</v>
      </c>
      <c r="S4358" s="41" t="s">
        <v>12964</v>
      </c>
      <c r="T4358" s="1" t="s">
        <v>8798</v>
      </c>
    </row>
    <row r="4359" spans="1:20" x14ac:dyDescent="0.25">
      <c r="A4359" t="s">
        <v>8747</v>
      </c>
      <c r="B4359" t="s">
        <v>66</v>
      </c>
      <c r="C4359" t="s">
        <v>1776</v>
      </c>
      <c r="D4359" t="s">
        <v>1775</v>
      </c>
      <c r="E4359" s="42">
        <v>45054</v>
      </c>
      <c r="F4359">
        <v>2023</v>
      </c>
      <c r="G4359" t="s">
        <v>6754</v>
      </c>
      <c r="H4359" t="s">
        <v>8754</v>
      </c>
      <c r="I4359" s="40" t="s">
        <v>141</v>
      </c>
      <c r="J4359">
        <v>0.3</v>
      </c>
      <c r="K4359" t="s">
        <v>141</v>
      </c>
      <c r="L4359" t="s">
        <v>1347</v>
      </c>
      <c r="M4359" t="s">
        <v>72</v>
      </c>
      <c r="N4359">
        <v>0.3</v>
      </c>
      <c r="O4359">
        <v>0</v>
      </c>
      <c r="P4359">
        <v>0</v>
      </c>
      <c r="Q4359">
        <v>0.3</v>
      </c>
      <c r="R4359" s="51">
        <f>Table71417[[#This Row],[Climate finance ($ million)]]/Table71417[[#This Row],[Total commitment ($ million)]]</f>
        <v>1</v>
      </c>
      <c r="S4359" s="41" t="s">
        <v>12965</v>
      </c>
      <c r="T4359" s="1" t="s">
        <v>8798</v>
      </c>
    </row>
    <row r="4360" spans="1:20" x14ac:dyDescent="0.25">
      <c r="A4360" t="s">
        <v>8747</v>
      </c>
      <c r="B4360" t="s">
        <v>66</v>
      </c>
      <c r="C4360" t="s">
        <v>1393</v>
      </c>
      <c r="D4360" t="s">
        <v>1392</v>
      </c>
      <c r="E4360" s="42">
        <v>45055</v>
      </c>
      <c r="F4360">
        <v>2023</v>
      </c>
      <c r="G4360" t="s">
        <v>6392</v>
      </c>
      <c r="H4360" t="s">
        <v>8754</v>
      </c>
      <c r="I4360" s="40" t="s">
        <v>12400</v>
      </c>
      <c r="J4360">
        <v>0.6</v>
      </c>
      <c r="K4360" t="s">
        <v>1352</v>
      </c>
      <c r="M4360" t="s">
        <v>24</v>
      </c>
      <c r="N4360">
        <v>5.9339999999999997E-2</v>
      </c>
      <c r="O4360">
        <v>5.9339999999999997E-2</v>
      </c>
      <c r="P4360">
        <v>0</v>
      </c>
      <c r="Q4360">
        <v>0</v>
      </c>
      <c r="R4360" s="51">
        <f>Table71417[[#This Row],[Climate finance ($ million)]]/Table71417[[#This Row],[Total commitment ($ million)]]</f>
        <v>9.8900000000000002E-2</v>
      </c>
      <c r="S4360" s="41" t="s">
        <v>12966</v>
      </c>
      <c r="T4360" s="1" t="s">
        <v>8798</v>
      </c>
    </row>
    <row r="4361" spans="1:20" x14ac:dyDescent="0.25">
      <c r="A4361" t="s">
        <v>8747</v>
      </c>
      <c r="B4361" t="s">
        <v>66</v>
      </c>
      <c r="C4361" t="s">
        <v>1867</v>
      </c>
      <c r="D4361" t="s">
        <v>1866</v>
      </c>
      <c r="E4361" s="42">
        <v>45055</v>
      </c>
      <c r="F4361">
        <v>2023</v>
      </c>
      <c r="G4361" t="s">
        <v>6975</v>
      </c>
      <c r="H4361" t="s">
        <v>8754</v>
      </c>
      <c r="I4361" s="40" t="s">
        <v>141</v>
      </c>
      <c r="J4361">
        <v>0.40500000000000003</v>
      </c>
      <c r="K4361" t="s">
        <v>141</v>
      </c>
      <c r="M4361" t="s">
        <v>24</v>
      </c>
      <c r="N4361">
        <v>0.40500000000000003</v>
      </c>
      <c r="O4361">
        <v>0.40500000000000003</v>
      </c>
      <c r="P4361">
        <v>0</v>
      </c>
      <c r="Q4361">
        <v>0</v>
      </c>
      <c r="R4361" s="51">
        <f>Table71417[[#This Row],[Climate finance ($ million)]]/Table71417[[#This Row],[Total commitment ($ million)]]</f>
        <v>1</v>
      </c>
      <c r="S4361" s="41" t="s">
        <v>12967</v>
      </c>
      <c r="T4361" s="1" t="s">
        <v>8798</v>
      </c>
    </row>
    <row r="4362" spans="1:20" x14ac:dyDescent="0.25">
      <c r="A4362" t="s">
        <v>8747</v>
      </c>
      <c r="B4362" t="s">
        <v>66</v>
      </c>
      <c r="C4362" t="s">
        <v>1613</v>
      </c>
      <c r="D4362" t="s">
        <v>1612</v>
      </c>
      <c r="E4362" s="42">
        <v>45057</v>
      </c>
      <c r="F4362">
        <v>2023</v>
      </c>
      <c r="G4362" t="s">
        <v>6585</v>
      </c>
      <c r="H4362" t="s">
        <v>8754</v>
      </c>
      <c r="I4362" s="40" t="s">
        <v>12395</v>
      </c>
      <c r="J4362">
        <v>0.4</v>
      </c>
      <c r="K4362" t="s">
        <v>1386</v>
      </c>
      <c r="M4362" t="s">
        <v>24</v>
      </c>
      <c r="N4362">
        <v>0.4</v>
      </c>
      <c r="O4362">
        <v>0.4</v>
      </c>
      <c r="P4362">
        <v>0</v>
      </c>
      <c r="Q4362">
        <v>0</v>
      </c>
      <c r="R4362" s="51">
        <f>Table71417[[#This Row],[Climate finance ($ million)]]/Table71417[[#This Row],[Total commitment ($ million)]]</f>
        <v>1</v>
      </c>
      <c r="S4362" s="41" t="s">
        <v>12968</v>
      </c>
      <c r="T4362" s="1" t="s">
        <v>8798</v>
      </c>
    </row>
    <row r="4363" spans="1:20" x14ac:dyDescent="0.25">
      <c r="A4363" t="s">
        <v>8747</v>
      </c>
      <c r="B4363" t="s">
        <v>66</v>
      </c>
      <c r="C4363" t="s">
        <v>1597</v>
      </c>
      <c r="D4363" t="s">
        <v>1596</v>
      </c>
      <c r="E4363" s="42">
        <v>45061</v>
      </c>
      <c r="F4363">
        <v>2023</v>
      </c>
      <c r="G4363" t="s">
        <v>6585</v>
      </c>
      <c r="H4363" t="s">
        <v>8754</v>
      </c>
      <c r="I4363" s="40" t="s">
        <v>12400</v>
      </c>
      <c r="J4363">
        <v>0.2</v>
      </c>
      <c r="K4363" t="s">
        <v>1345</v>
      </c>
      <c r="L4363" t="s">
        <v>1365</v>
      </c>
      <c r="M4363" t="s">
        <v>72</v>
      </c>
      <c r="N4363">
        <v>2.5000000000000001E-2</v>
      </c>
      <c r="O4363">
        <v>0</v>
      </c>
      <c r="P4363">
        <v>0</v>
      </c>
      <c r="Q4363">
        <v>2.5000000000000001E-2</v>
      </c>
      <c r="R4363" s="51">
        <f>Table71417[[#This Row],[Climate finance ($ million)]]/Table71417[[#This Row],[Total commitment ($ million)]]</f>
        <v>0.125</v>
      </c>
      <c r="S4363" s="41" t="s">
        <v>12969</v>
      </c>
      <c r="T4363" s="1" t="s">
        <v>8798</v>
      </c>
    </row>
    <row r="4364" spans="1:20" x14ac:dyDescent="0.25">
      <c r="A4364" t="s">
        <v>8747</v>
      </c>
      <c r="B4364" t="s">
        <v>66</v>
      </c>
      <c r="C4364" t="s">
        <v>1992</v>
      </c>
      <c r="D4364" t="s">
        <v>1991</v>
      </c>
      <c r="E4364" s="42">
        <v>45062</v>
      </c>
      <c r="F4364">
        <v>2023</v>
      </c>
      <c r="G4364" t="s">
        <v>104</v>
      </c>
      <c r="H4364" t="s">
        <v>8754</v>
      </c>
      <c r="I4364" s="40" t="s">
        <v>12401</v>
      </c>
      <c r="J4364">
        <v>0.3</v>
      </c>
      <c r="L4364" t="s">
        <v>1415</v>
      </c>
      <c r="M4364" t="s">
        <v>25</v>
      </c>
      <c r="N4364">
        <v>0.3</v>
      </c>
      <c r="O4364">
        <v>0</v>
      </c>
      <c r="P4364">
        <v>0.3</v>
      </c>
      <c r="Q4364">
        <v>0</v>
      </c>
      <c r="R4364" s="51">
        <f>Table71417[[#This Row],[Climate finance ($ million)]]/Table71417[[#This Row],[Total commitment ($ million)]]</f>
        <v>1</v>
      </c>
      <c r="S4364" s="41" t="s">
        <v>12970</v>
      </c>
      <c r="T4364" s="1" t="s">
        <v>8798</v>
      </c>
    </row>
    <row r="4365" spans="1:20" x14ac:dyDescent="0.25">
      <c r="A4365" t="s">
        <v>8747</v>
      </c>
      <c r="B4365" t="s">
        <v>66</v>
      </c>
      <c r="C4365" t="s">
        <v>2015</v>
      </c>
      <c r="D4365" t="s">
        <v>2014</v>
      </c>
      <c r="E4365" s="42">
        <v>45062</v>
      </c>
      <c r="F4365">
        <v>2023</v>
      </c>
      <c r="G4365" t="s">
        <v>104</v>
      </c>
      <c r="H4365" t="s">
        <v>8754</v>
      </c>
      <c r="I4365" s="40" t="s">
        <v>84</v>
      </c>
      <c r="J4365">
        <v>0.35</v>
      </c>
      <c r="K4365" t="s">
        <v>84</v>
      </c>
      <c r="M4365" t="s">
        <v>24</v>
      </c>
      <c r="N4365">
        <v>0.10997</v>
      </c>
      <c r="O4365">
        <v>0.10997000000000001</v>
      </c>
      <c r="P4365">
        <v>0</v>
      </c>
      <c r="Q4365">
        <v>0</v>
      </c>
      <c r="R4365" s="51">
        <f>Table71417[[#This Row],[Climate finance ($ million)]]/Table71417[[#This Row],[Total commitment ($ million)]]</f>
        <v>0.31420000000000003</v>
      </c>
      <c r="S4365" s="41" t="s">
        <v>12971</v>
      </c>
      <c r="T4365" s="1" t="s">
        <v>8798</v>
      </c>
    </row>
    <row r="4366" spans="1:20" x14ac:dyDescent="0.25">
      <c r="A4366" t="s">
        <v>8747</v>
      </c>
      <c r="B4366" t="s">
        <v>66</v>
      </c>
      <c r="C4366" t="s">
        <v>1474</v>
      </c>
      <c r="D4366" t="s">
        <v>1489</v>
      </c>
      <c r="E4366" s="42">
        <v>45063</v>
      </c>
      <c r="F4366">
        <v>2023</v>
      </c>
      <c r="G4366" t="s">
        <v>7137</v>
      </c>
      <c r="H4366" t="s">
        <v>93</v>
      </c>
      <c r="I4366" s="40" t="s">
        <v>132</v>
      </c>
      <c r="J4366">
        <v>15.15</v>
      </c>
      <c r="K4366" t="s">
        <v>1352</v>
      </c>
      <c r="M4366" t="s">
        <v>24</v>
      </c>
      <c r="N4366">
        <v>2.9940000000000002</v>
      </c>
      <c r="O4366">
        <v>2.9940000000000002</v>
      </c>
      <c r="P4366">
        <v>0</v>
      </c>
      <c r="Q4366">
        <v>0</v>
      </c>
      <c r="R4366" s="51">
        <f>Table71417[[#This Row],[Climate finance ($ million)]]/Table71417[[#This Row],[Total commitment ($ million)]]</f>
        <v>0.19762376237623763</v>
      </c>
      <c r="S4366" s="41" t="s">
        <v>12972</v>
      </c>
      <c r="T4366" s="1" t="s">
        <v>8798</v>
      </c>
    </row>
    <row r="4367" spans="1:20" x14ac:dyDescent="0.25">
      <c r="A4367" t="s">
        <v>8747</v>
      </c>
      <c r="B4367" t="s">
        <v>66</v>
      </c>
      <c r="C4367" t="s">
        <v>1474</v>
      </c>
      <c r="D4367" t="s">
        <v>1489</v>
      </c>
      <c r="E4367" s="42">
        <v>45063</v>
      </c>
      <c r="F4367">
        <v>2023</v>
      </c>
      <c r="G4367" t="s">
        <v>7137</v>
      </c>
      <c r="H4367" t="s">
        <v>93</v>
      </c>
      <c r="I4367" s="40" t="s">
        <v>132</v>
      </c>
      <c r="J4367">
        <v>15.15</v>
      </c>
      <c r="K4367" t="s">
        <v>1345</v>
      </c>
      <c r="L4367" t="s">
        <v>1365</v>
      </c>
      <c r="M4367" t="s">
        <v>72</v>
      </c>
      <c r="N4367">
        <v>0.38850000000000001</v>
      </c>
      <c r="O4367">
        <v>0</v>
      </c>
      <c r="P4367">
        <v>0</v>
      </c>
      <c r="Q4367">
        <v>0.38850000000000001</v>
      </c>
      <c r="R4367" s="51">
        <f>Table71417[[#This Row],[Climate finance ($ million)]]/Table71417[[#This Row],[Total commitment ($ million)]]</f>
        <v>2.5643564356435642E-2</v>
      </c>
      <c r="S4367" s="41" t="s">
        <v>12972</v>
      </c>
      <c r="T4367" s="1" t="s">
        <v>8798</v>
      </c>
    </row>
    <row r="4368" spans="1:20" x14ac:dyDescent="0.25">
      <c r="A4368" t="s">
        <v>8747</v>
      </c>
      <c r="B4368" t="s">
        <v>66</v>
      </c>
      <c r="C4368" t="s">
        <v>1474</v>
      </c>
      <c r="D4368" t="s">
        <v>1489</v>
      </c>
      <c r="E4368" s="42">
        <v>45063</v>
      </c>
      <c r="F4368">
        <v>2023</v>
      </c>
      <c r="G4368" t="s">
        <v>7137</v>
      </c>
      <c r="H4368" t="s">
        <v>93</v>
      </c>
      <c r="I4368" s="40" t="s">
        <v>132</v>
      </c>
      <c r="J4368">
        <v>15.15</v>
      </c>
      <c r="K4368" t="s">
        <v>1327</v>
      </c>
      <c r="M4368" t="s">
        <v>24</v>
      </c>
      <c r="N4368">
        <v>6.4725000000000001</v>
      </c>
      <c r="O4368">
        <v>6.4725000000000001</v>
      </c>
      <c r="P4368">
        <v>0</v>
      </c>
      <c r="Q4368">
        <v>0</v>
      </c>
      <c r="R4368" s="51">
        <f>Table71417[[#This Row],[Climate finance ($ million)]]/Table71417[[#This Row],[Total commitment ($ million)]]</f>
        <v>0.42722772277227722</v>
      </c>
      <c r="S4368" s="41" t="s">
        <v>12972</v>
      </c>
      <c r="T4368" s="1" t="s">
        <v>8798</v>
      </c>
    </row>
    <row r="4369" spans="1:20" x14ac:dyDescent="0.25">
      <c r="A4369" t="s">
        <v>8747</v>
      </c>
      <c r="B4369" t="s">
        <v>66</v>
      </c>
      <c r="C4369" t="s">
        <v>1549</v>
      </c>
      <c r="D4369" t="s">
        <v>1548</v>
      </c>
      <c r="E4369" s="42">
        <v>45065</v>
      </c>
      <c r="F4369">
        <v>2023</v>
      </c>
      <c r="G4369" t="s">
        <v>6521</v>
      </c>
      <c r="H4369" t="s">
        <v>93</v>
      </c>
      <c r="I4369" s="40" t="s">
        <v>210</v>
      </c>
      <c r="J4369">
        <v>132.19999999999999</v>
      </c>
      <c r="L4369" t="s">
        <v>1415</v>
      </c>
      <c r="M4369" t="s">
        <v>25</v>
      </c>
      <c r="N4369">
        <v>3.4</v>
      </c>
      <c r="O4369">
        <v>0</v>
      </c>
      <c r="P4369">
        <v>3.4000000000000004</v>
      </c>
      <c r="Q4369">
        <v>0</v>
      </c>
      <c r="R4369" s="51">
        <f>Table71417[[#This Row],[Climate finance ($ million)]]/Table71417[[#This Row],[Total commitment ($ million)]]</f>
        <v>2.5718608169440244E-2</v>
      </c>
      <c r="S4369" s="41" t="s">
        <v>12973</v>
      </c>
      <c r="T4369" s="1" t="s">
        <v>8798</v>
      </c>
    </row>
    <row r="4370" spans="1:20" x14ac:dyDescent="0.25">
      <c r="A4370" t="s">
        <v>8747</v>
      </c>
      <c r="B4370" t="s">
        <v>66</v>
      </c>
      <c r="C4370" t="s">
        <v>1549</v>
      </c>
      <c r="D4370" t="s">
        <v>1548</v>
      </c>
      <c r="E4370" s="42">
        <v>45065</v>
      </c>
      <c r="F4370">
        <v>2023</v>
      </c>
      <c r="G4370" t="s">
        <v>6521</v>
      </c>
      <c r="H4370" t="s">
        <v>93</v>
      </c>
      <c r="I4370" s="40" t="s">
        <v>210</v>
      </c>
      <c r="J4370">
        <v>132.19999999999999</v>
      </c>
      <c r="K4370" t="s">
        <v>1345</v>
      </c>
      <c r="M4370" t="s">
        <v>24</v>
      </c>
      <c r="N4370">
        <v>3.49</v>
      </c>
      <c r="O4370">
        <v>3.49</v>
      </c>
      <c r="P4370">
        <v>0</v>
      </c>
      <c r="Q4370">
        <v>0</v>
      </c>
      <c r="R4370" s="51">
        <f>Table71417[[#This Row],[Climate finance ($ million)]]/Table71417[[#This Row],[Total commitment ($ million)]]</f>
        <v>2.6399394856278371E-2</v>
      </c>
      <c r="S4370" s="41" t="s">
        <v>12973</v>
      </c>
      <c r="T4370" s="1" t="s">
        <v>8798</v>
      </c>
    </row>
    <row r="4371" spans="1:20" x14ac:dyDescent="0.25">
      <c r="A4371" t="s">
        <v>8747</v>
      </c>
      <c r="B4371" t="s">
        <v>66</v>
      </c>
      <c r="C4371" t="s">
        <v>1549</v>
      </c>
      <c r="D4371" t="s">
        <v>1548</v>
      </c>
      <c r="E4371" s="42">
        <v>45065</v>
      </c>
      <c r="F4371">
        <v>2023</v>
      </c>
      <c r="G4371" t="s">
        <v>6521</v>
      </c>
      <c r="H4371" t="s">
        <v>93</v>
      </c>
      <c r="I4371" s="40" t="s">
        <v>210</v>
      </c>
      <c r="J4371">
        <v>132.19999999999999</v>
      </c>
      <c r="K4371" t="s">
        <v>1327</v>
      </c>
      <c r="L4371" t="s">
        <v>1347</v>
      </c>
      <c r="M4371" t="s">
        <v>72</v>
      </c>
      <c r="N4371">
        <v>19.829999999999998</v>
      </c>
      <c r="O4371">
        <v>0</v>
      </c>
      <c r="P4371">
        <v>0</v>
      </c>
      <c r="Q4371">
        <v>19.829999999999995</v>
      </c>
      <c r="R4371" s="51">
        <f>Table71417[[#This Row],[Climate finance ($ million)]]/Table71417[[#This Row],[Total commitment ($ million)]]</f>
        <v>0.15</v>
      </c>
      <c r="S4371" s="41" t="s">
        <v>12973</v>
      </c>
      <c r="T4371" s="1" t="s">
        <v>8798</v>
      </c>
    </row>
    <row r="4372" spans="1:20" x14ac:dyDescent="0.25">
      <c r="A4372" t="s">
        <v>8747</v>
      </c>
      <c r="B4372" t="s">
        <v>66</v>
      </c>
      <c r="C4372" t="s">
        <v>1552</v>
      </c>
      <c r="D4372" t="s">
        <v>1551</v>
      </c>
      <c r="E4372" s="42">
        <v>45065</v>
      </c>
      <c r="F4372">
        <v>2023</v>
      </c>
      <c r="G4372" t="s">
        <v>6521</v>
      </c>
      <c r="H4372" t="s">
        <v>93</v>
      </c>
      <c r="I4372" s="40" t="s">
        <v>12396</v>
      </c>
      <c r="J4372">
        <v>50</v>
      </c>
      <c r="L4372" t="s">
        <v>1415</v>
      </c>
      <c r="M4372" t="s">
        <v>25</v>
      </c>
      <c r="N4372">
        <v>1.7</v>
      </c>
      <c r="O4372">
        <v>0</v>
      </c>
      <c r="P4372">
        <v>1.7000000000000002</v>
      </c>
      <c r="Q4372">
        <v>0</v>
      </c>
      <c r="R4372" s="51">
        <f>Table71417[[#This Row],[Climate finance ($ million)]]/Table71417[[#This Row],[Total commitment ($ million)]]</f>
        <v>3.4000000000000002E-2</v>
      </c>
      <c r="S4372" s="41" t="s">
        <v>12974</v>
      </c>
      <c r="T4372" s="1" t="s">
        <v>8798</v>
      </c>
    </row>
    <row r="4373" spans="1:20" x14ac:dyDescent="0.25">
      <c r="A4373" t="s">
        <v>8747</v>
      </c>
      <c r="B4373" t="s">
        <v>66</v>
      </c>
      <c r="C4373" t="s">
        <v>1552</v>
      </c>
      <c r="D4373" t="s">
        <v>1551</v>
      </c>
      <c r="E4373" s="42">
        <v>45065</v>
      </c>
      <c r="F4373">
        <v>2023</v>
      </c>
      <c r="G4373" t="s">
        <v>6521</v>
      </c>
      <c r="H4373" t="s">
        <v>93</v>
      </c>
      <c r="I4373" s="40" t="s">
        <v>12396</v>
      </c>
      <c r="J4373">
        <v>50</v>
      </c>
      <c r="K4373" t="s">
        <v>1345</v>
      </c>
      <c r="M4373" t="s">
        <v>24</v>
      </c>
      <c r="N4373">
        <v>1.7450000000000001</v>
      </c>
      <c r="O4373">
        <v>1.7450000000000001</v>
      </c>
      <c r="P4373">
        <v>0</v>
      </c>
      <c r="Q4373">
        <v>0</v>
      </c>
      <c r="R4373" s="51">
        <f>Table71417[[#This Row],[Climate finance ($ million)]]/Table71417[[#This Row],[Total commitment ($ million)]]</f>
        <v>3.49E-2</v>
      </c>
      <c r="S4373" s="41" t="s">
        <v>12974</v>
      </c>
      <c r="T4373" s="1" t="s">
        <v>8798</v>
      </c>
    </row>
    <row r="4374" spans="1:20" x14ac:dyDescent="0.25">
      <c r="A4374" t="s">
        <v>8747</v>
      </c>
      <c r="B4374" t="s">
        <v>66</v>
      </c>
      <c r="C4374" t="s">
        <v>1552</v>
      </c>
      <c r="D4374" t="s">
        <v>1551</v>
      </c>
      <c r="E4374" s="42">
        <v>45065</v>
      </c>
      <c r="F4374">
        <v>2023</v>
      </c>
      <c r="G4374" t="s">
        <v>6521</v>
      </c>
      <c r="H4374" t="s">
        <v>93</v>
      </c>
      <c r="I4374" s="40" t="s">
        <v>12396</v>
      </c>
      <c r="J4374">
        <v>50</v>
      </c>
      <c r="K4374" t="s">
        <v>1327</v>
      </c>
      <c r="L4374" t="s">
        <v>1347</v>
      </c>
      <c r="M4374" t="s">
        <v>72</v>
      </c>
      <c r="N4374">
        <v>9.9149999999999991</v>
      </c>
      <c r="O4374">
        <v>0</v>
      </c>
      <c r="P4374">
        <v>0</v>
      </c>
      <c r="Q4374">
        <v>9.9149999999999974</v>
      </c>
      <c r="R4374" s="51">
        <f>Table71417[[#This Row],[Climate finance ($ million)]]/Table71417[[#This Row],[Total commitment ($ million)]]</f>
        <v>0.19829999999999998</v>
      </c>
      <c r="S4374" s="41" t="s">
        <v>12974</v>
      </c>
      <c r="T4374" s="1" t="s">
        <v>8798</v>
      </c>
    </row>
    <row r="4375" spans="1:20" x14ac:dyDescent="0.25">
      <c r="A4375" t="s">
        <v>8747</v>
      </c>
      <c r="B4375" t="s">
        <v>66</v>
      </c>
      <c r="C4375" t="s">
        <v>1780</v>
      </c>
      <c r="D4375" t="s">
        <v>1779</v>
      </c>
      <c r="E4375" s="42">
        <v>45069</v>
      </c>
      <c r="F4375">
        <v>2023</v>
      </c>
      <c r="G4375" t="s">
        <v>6754</v>
      </c>
      <c r="H4375" t="s">
        <v>8754</v>
      </c>
      <c r="I4375" s="40" t="s">
        <v>12393</v>
      </c>
      <c r="J4375">
        <v>0.15</v>
      </c>
      <c r="K4375" t="s">
        <v>1345</v>
      </c>
      <c r="L4375" t="s">
        <v>1365</v>
      </c>
      <c r="M4375" t="s">
        <v>72</v>
      </c>
      <c r="N4375">
        <v>0.03</v>
      </c>
      <c r="O4375">
        <v>0</v>
      </c>
      <c r="P4375">
        <v>0</v>
      </c>
      <c r="Q4375">
        <v>0.03</v>
      </c>
      <c r="R4375" s="51">
        <f>Table71417[[#This Row],[Climate finance ($ million)]]/Table71417[[#This Row],[Total commitment ($ million)]]</f>
        <v>0.2</v>
      </c>
      <c r="S4375" s="41" t="s">
        <v>12975</v>
      </c>
      <c r="T4375" s="1" t="s">
        <v>8798</v>
      </c>
    </row>
    <row r="4376" spans="1:20" x14ac:dyDescent="0.25">
      <c r="A4376" t="s">
        <v>8747</v>
      </c>
      <c r="B4376" t="s">
        <v>66</v>
      </c>
      <c r="C4376" t="s">
        <v>1796</v>
      </c>
      <c r="D4376" t="s">
        <v>1795</v>
      </c>
      <c r="E4376" s="42">
        <v>45069</v>
      </c>
      <c r="F4376">
        <v>2023</v>
      </c>
      <c r="G4376" t="s">
        <v>6451</v>
      </c>
      <c r="H4376" t="s">
        <v>8754</v>
      </c>
      <c r="I4376" s="40" t="s">
        <v>12401</v>
      </c>
      <c r="J4376">
        <v>0.2</v>
      </c>
      <c r="K4376" t="s">
        <v>1345</v>
      </c>
      <c r="L4376" t="s">
        <v>1365</v>
      </c>
      <c r="M4376" t="s">
        <v>72</v>
      </c>
      <c r="N4376">
        <v>0.2</v>
      </c>
      <c r="O4376">
        <v>0</v>
      </c>
      <c r="P4376">
        <v>0</v>
      </c>
      <c r="Q4376">
        <v>0.2</v>
      </c>
      <c r="R4376" s="51">
        <f>Table71417[[#This Row],[Climate finance ($ million)]]/Table71417[[#This Row],[Total commitment ($ million)]]</f>
        <v>1</v>
      </c>
      <c r="S4376" s="41" t="s">
        <v>12976</v>
      </c>
      <c r="T4376" s="1" t="s">
        <v>8798</v>
      </c>
    </row>
    <row r="4377" spans="1:20" x14ac:dyDescent="0.25">
      <c r="A4377" t="s">
        <v>8747</v>
      </c>
      <c r="B4377" t="s">
        <v>66</v>
      </c>
      <c r="C4377" t="s">
        <v>1538</v>
      </c>
      <c r="D4377" t="s">
        <v>1537</v>
      </c>
      <c r="E4377" s="42">
        <v>45070</v>
      </c>
      <c r="F4377">
        <v>2023</v>
      </c>
      <c r="G4377" t="s">
        <v>6521</v>
      </c>
      <c r="H4377" t="s">
        <v>93</v>
      </c>
      <c r="I4377" s="40" t="s">
        <v>12396</v>
      </c>
      <c r="J4377">
        <v>55.6</v>
      </c>
      <c r="K4377" t="s">
        <v>1327</v>
      </c>
      <c r="M4377" t="s">
        <v>24</v>
      </c>
      <c r="N4377">
        <v>7.5549999999999997</v>
      </c>
      <c r="O4377">
        <v>7.5549999999999988</v>
      </c>
      <c r="P4377">
        <v>0</v>
      </c>
      <c r="Q4377">
        <v>0</v>
      </c>
      <c r="R4377" s="51">
        <f>Table71417[[#This Row],[Climate finance ($ million)]]/Table71417[[#This Row],[Total commitment ($ million)]]</f>
        <v>0.13588129496402876</v>
      </c>
      <c r="S4377" s="41" t="s">
        <v>12977</v>
      </c>
      <c r="T4377" s="1" t="s">
        <v>8798</v>
      </c>
    </row>
    <row r="4378" spans="1:20" x14ac:dyDescent="0.25">
      <c r="A4378" t="s">
        <v>8747</v>
      </c>
      <c r="B4378" t="s">
        <v>66</v>
      </c>
      <c r="C4378" t="s">
        <v>1990</v>
      </c>
      <c r="D4378" t="s">
        <v>1989</v>
      </c>
      <c r="E4378" s="42">
        <v>45071</v>
      </c>
      <c r="F4378">
        <v>2023</v>
      </c>
      <c r="G4378" t="s">
        <v>104</v>
      </c>
      <c r="H4378" t="s">
        <v>8754</v>
      </c>
      <c r="I4378" s="40" t="s">
        <v>141</v>
      </c>
      <c r="J4378">
        <v>0.15</v>
      </c>
      <c r="K4378" t="s">
        <v>141</v>
      </c>
      <c r="M4378" t="s">
        <v>24</v>
      </c>
      <c r="N4378">
        <v>0.15</v>
      </c>
      <c r="O4378">
        <v>0.15</v>
      </c>
      <c r="P4378">
        <v>0</v>
      </c>
      <c r="Q4378">
        <v>0</v>
      </c>
      <c r="R4378" s="51">
        <f>Table71417[[#This Row],[Climate finance ($ million)]]/Table71417[[#This Row],[Total commitment ($ million)]]</f>
        <v>1</v>
      </c>
      <c r="S4378" s="41" t="s">
        <v>12978</v>
      </c>
      <c r="T4378" s="1" t="s">
        <v>8798</v>
      </c>
    </row>
    <row r="4379" spans="1:20" x14ac:dyDescent="0.25">
      <c r="A4379" t="s">
        <v>8747</v>
      </c>
      <c r="B4379" t="s">
        <v>66</v>
      </c>
      <c r="C4379" t="s">
        <v>1479</v>
      </c>
      <c r="D4379" t="s">
        <v>1478</v>
      </c>
      <c r="E4379" s="42">
        <v>45077</v>
      </c>
      <c r="F4379">
        <v>2023</v>
      </c>
      <c r="G4379" t="s">
        <v>7137</v>
      </c>
      <c r="H4379" t="s">
        <v>8756</v>
      </c>
      <c r="I4379" s="40" t="s">
        <v>12394</v>
      </c>
      <c r="J4379">
        <v>1</v>
      </c>
      <c r="K4379" t="s">
        <v>1469</v>
      </c>
      <c r="L4379" t="s">
        <v>1346</v>
      </c>
      <c r="M4379" t="s">
        <v>72</v>
      </c>
      <c r="N4379">
        <v>0.73009999999999997</v>
      </c>
      <c r="O4379">
        <v>0</v>
      </c>
      <c r="P4379">
        <v>0</v>
      </c>
      <c r="Q4379">
        <v>0.73010000000000008</v>
      </c>
      <c r="R4379" s="51">
        <f>Table71417[[#This Row],[Climate finance ($ million)]]/Table71417[[#This Row],[Total commitment ($ million)]]</f>
        <v>0.73009999999999997</v>
      </c>
      <c r="S4379" s="41" t="s">
        <v>12979</v>
      </c>
      <c r="T4379" s="1" t="s">
        <v>8798</v>
      </c>
    </row>
    <row r="4380" spans="1:20" x14ac:dyDescent="0.25">
      <c r="A4380" t="s">
        <v>8747</v>
      </c>
      <c r="B4380" t="s">
        <v>66</v>
      </c>
      <c r="C4380" t="s">
        <v>1484</v>
      </c>
      <c r="D4380" t="s">
        <v>1483</v>
      </c>
      <c r="E4380" s="42">
        <v>45077</v>
      </c>
      <c r="F4380">
        <v>2023</v>
      </c>
      <c r="G4380" t="s">
        <v>7137</v>
      </c>
      <c r="H4380" t="s">
        <v>8756</v>
      </c>
      <c r="I4380" s="40" t="s">
        <v>12394</v>
      </c>
      <c r="J4380">
        <v>0.64</v>
      </c>
      <c r="L4380" t="s">
        <v>1346</v>
      </c>
      <c r="M4380" t="s">
        <v>25</v>
      </c>
      <c r="N4380">
        <v>0.32031999999999999</v>
      </c>
      <c r="O4380">
        <v>0</v>
      </c>
      <c r="P4380">
        <v>0.32031999999999994</v>
      </c>
      <c r="Q4380">
        <v>0</v>
      </c>
      <c r="R4380" s="51">
        <f>Table71417[[#This Row],[Climate finance ($ million)]]/Table71417[[#This Row],[Total commitment ($ million)]]</f>
        <v>0.50049999999999994</v>
      </c>
      <c r="S4380" s="41" t="s">
        <v>12980</v>
      </c>
      <c r="T4380" s="1" t="s">
        <v>8798</v>
      </c>
    </row>
    <row r="4381" spans="1:20" x14ac:dyDescent="0.25">
      <c r="A4381" t="s">
        <v>8747</v>
      </c>
      <c r="B4381" t="s">
        <v>66</v>
      </c>
      <c r="C4381" t="s">
        <v>1479</v>
      </c>
      <c r="D4381" t="s">
        <v>1488</v>
      </c>
      <c r="E4381" s="42">
        <v>45077</v>
      </c>
      <c r="F4381">
        <v>2023</v>
      </c>
      <c r="G4381" t="s">
        <v>7137</v>
      </c>
      <c r="H4381" t="s">
        <v>93</v>
      </c>
      <c r="I4381" s="40" t="s">
        <v>12395</v>
      </c>
      <c r="J4381">
        <v>5</v>
      </c>
      <c r="K4381" t="s">
        <v>1469</v>
      </c>
      <c r="L4381" t="s">
        <v>1346</v>
      </c>
      <c r="M4381" t="s">
        <v>72</v>
      </c>
      <c r="N4381">
        <v>3.6505000000000001</v>
      </c>
      <c r="O4381">
        <v>0</v>
      </c>
      <c r="P4381">
        <v>0</v>
      </c>
      <c r="Q4381">
        <v>3.6505000000000005</v>
      </c>
      <c r="R4381" s="51">
        <f>Table71417[[#This Row],[Climate finance ($ million)]]/Table71417[[#This Row],[Total commitment ($ million)]]</f>
        <v>0.73009999999999997</v>
      </c>
      <c r="S4381" s="41" t="s">
        <v>12981</v>
      </c>
      <c r="T4381" s="1" t="s">
        <v>8798</v>
      </c>
    </row>
    <row r="4382" spans="1:20" x14ac:dyDescent="0.25">
      <c r="A4382" t="s">
        <v>8747</v>
      </c>
      <c r="B4382" t="s">
        <v>66</v>
      </c>
      <c r="C4382" t="s">
        <v>1491</v>
      </c>
      <c r="D4382" t="s">
        <v>1490</v>
      </c>
      <c r="E4382" s="42">
        <v>45077</v>
      </c>
      <c r="F4382">
        <v>2023</v>
      </c>
      <c r="G4382" t="s">
        <v>7137</v>
      </c>
      <c r="H4382" t="s">
        <v>93</v>
      </c>
      <c r="I4382" s="40" t="s">
        <v>12395</v>
      </c>
      <c r="J4382">
        <v>4</v>
      </c>
      <c r="L4382" t="s">
        <v>1346</v>
      </c>
      <c r="M4382" t="s">
        <v>25</v>
      </c>
      <c r="N4382">
        <v>2.0019999999999998</v>
      </c>
      <c r="O4382">
        <v>0</v>
      </c>
      <c r="P4382">
        <v>2.0019999999999998</v>
      </c>
      <c r="Q4382">
        <v>0</v>
      </c>
      <c r="R4382" s="51">
        <f>Table71417[[#This Row],[Climate finance ($ million)]]/Table71417[[#This Row],[Total commitment ($ million)]]</f>
        <v>0.50049999999999994</v>
      </c>
      <c r="S4382" s="41" t="s">
        <v>12982</v>
      </c>
      <c r="T4382" s="1" t="s">
        <v>8798</v>
      </c>
    </row>
    <row r="4383" spans="1:20" x14ac:dyDescent="0.25">
      <c r="A4383" t="s">
        <v>8747</v>
      </c>
      <c r="B4383" t="s">
        <v>66</v>
      </c>
      <c r="C4383" t="s">
        <v>1842</v>
      </c>
      <c r="D4383" t="s">
        <v>1841</v>
      </c>
      <c r="E4383" s="42">
        <v>45077</v>
      </c>
      <c r="F4383">
        <v>2023</v>
      </c>
      <c r="G4383" t="s">
        <v>7481</v>
      </c>
      <c r="H4383" t="s">
        <v>8754</v>
      </c>
      <c r="I4383" s="40" t="s">
        <v>12401</v>
      </c>
      <c r="J4383">
        <v>0.5</v>
      </c>
      <c r="L4383" t="s">
        <v>1415</v>
      </c>
      <c r="M4383" t="s">
        <v>25</v>
      </c>
      <c r="N4383">
        <v>0.25</v>
      </c>
      <c r="O4383">
        <v>0</v>
      </c>
      <c r="P4383">
        <v>0.25</v>
      </c>
      <c r="Q4383">
        <v>0</v>
      </c>
      <c r="R4383" s="51">
        <f>Table71417[[#This Row],[Climate finance ($ million)]]/Table71417[[#This Row],[Total commitment ($ million)]]</f>
        <v>0.5</v>
      </c>
      <c r="S4383" s="41" t="s">
        <v>12983</v>
      </c>
      <c r="T4383" s="1" t="s">
        <v>8798</v>
      </c>
    </row>
    <row r="4384" spans="1:20" x14ac:dyDescent="0.25">
      <c r="A4384" t="s">
        <v>8747</v>
      </c>
      <c r="B4384" t="s">
        <v>66</v>
      </c>
      <c r="C4384" t="s">
        <v>2034</v>
      </c>
      <c r="D4384" t="s">
        <v>2033</v>
      </c>
      <c r="E4384" s="42">
        <v>45077</v>
      </c>
      <c r="F4384">
        <v>2023</v>
      </c>
      <c r="G4384" t="s">
        <v>104</v>
      </c>
      <c r="H4384" t="s">
        <v>8754</v>
      </c>
      <c r="I4384" s="40" t="s">
        <v>12393</v>
      </c>
      <c r="J4384">
        <v>0.26</v>
      </c>
      <c r="K4384" t="s">
        <v>1345</v>
      </c>
      <c r="L4384" t="s">
        <v>1380</v>
      </c>
      <c r="M4384" t="s">
        <v>72</v>
      </c>
      <c r="N4384">
        <v>0.26</v>
      </c>
      <c r="O4384">
        <v>0</v>
      </c>
      <c r="P4384">
        <v>0</v>
      </c>
      <c r="Q4384">
        <v>0.26</v>
      </c>
      <c r="R4384" s="51">
        <f>Table71417[[#This Row],[Climate finance ($ million)]]/Table71417[[#This Row],[Total commitment ($ million)]]</f>
        <v>1</v>
      </c>
      <c r="S4384" s="41" t="s">
        <v>12984</v>
      </c>
      <c r="T4384" s="1" t="s">
        <v>8798</v>
      </c>
    </row>
    <row r="4385" spans="1:20" x14ac:dyDescent="0.25">
      <c r="A4385" t="s">
        <v>8747</v>
      </c>
      <c r="B4385" t="s">
        <v>66</v>
      </c>
      <c r="C4385" t="s">
        <v>2040</v>
      </c>
      <c r="D4385" t="s">
        <v>2039</v>
      </c>
      <c r="E4385" s="42">
        <v>45077</v>
      </c>
      <c r="F4385">
        <v>2023</v>
      </c>
      <c r="G4385" t="s">
        <v>104</v>
      </c>
      <c r="H4385" t="s">
        <v>8754</v>
      </c>
      <c r="I4385" s="40" t="s">
        <v>12397</v>
      </c>
      <c r="J4385">
        <v>0.35</v>
      </c>
      <c r="K4385" t="s">
        <v>1345</v>
      </c>
      <c r="L4385" t="s">
        <v>1365</v>
      </c>
      <c r="M4385" t="s">
        <v>72</v>
      </c>
      <c r="N4385">
        <v>0.35</v>
      </c>
      <c r="O4385">
        <v>0</v>
      </c>
      <c r="P4385">
        <v>0</v>
      </c>
      <c r="Q4385">
        <v>0.35</v>
      </c>
      <c r="R4385" s="51">
        <f>Table71417[[#This Row],[Climate finance ($ million)]]/Table71417[[#This Row],[Total commitment ($ million)]]</f>
        <v>1</v>
      </c>
      <c r="S4385" s="41" t="s">
        <v>12985</v>
      </c>
      <c r="T4385" s="1" t="s">
        <v>8798</v>
      </c>
    </row>
    <row r="4386" spans="1:20" x14ac:dyDescent="0.25">
      <c r="A4386" t="s">
        <v>8747</v>
      </c>
      <c r="B4386" t="s">
        <v>66</v>
      </c>
      <c r="C4386" t="s">
        <v>1703</v>
      </c>
      <c r="D4386" t="s">
        <v>1702</v>
      </c>
      <c r="E4386" s="42">
        <v>45078</v>
      </c>
      <c r="F4386">
        <v>2023</v>
      </c>
      <c r="G4386" t="s">
        <v>8750</v>
      </c>
      <c r="H4386" t="s">
        <v>8754</v>
      </c>
      <c r="I4386" s="40" t="s">
        <v>12397</v>
      </c>
      <c r="J4386">
        <v>0.4</v>
      </c>
      <c r="K4386" t="s">
        <v>1327</v>
      </c>
      <c r="L4386" t="s">
        <v>1347</v>
      </c>
      <c r="M4386" t="s">
        <v>72</v>
      </c>
      <c r="N4386">
        <v>0.1</v>
      </c>
      <c r="O4386">
        <v>0</v>
      </c>
      <c r="P4386">
        <v>0</v>
      </c>
      <c r="Q4386">
        <v>0.1</v>
      </c>
      <c r="R4386" s="51">
        <f>Table71417[[#This Row],[Climate finance ($ million)]]/Table71417[[#This Row],[Total commitment ($ million)]]</f>
        <v>0.25</v>
      </c>
      <c r="S4386" s="41" t="s">
        <v>12986</v>
      </c>
      <c r="T4386" s="1" t="s">
        <v>8798</v>
      </c>
    </row>
    <row r="4387" spans="1:20" x14ac:dyDescent="0.25">
      <c r="A4387" t="s">
        <v>8747</v>
      </c>
      <c r="B4387" t="s">
        <v>66</v>
      </c>
      <c r="C4387" t="s">
        <v>1756</v>
      </c>
      <c r="D4387" t="s">
        <v>1755</v>
      </c>
      <c r="E4387" s="42">
        <v>45078</v>
      </c>
      <c r="F4387">
        <v>2023</v>
      </c>
      <c r="G4387" t="s">
        <v>4734</v>
      </c>
      <c r="H4387" t="s">
        <v>8754</v>
      </c>
      <c r="I4387" s="40" t="s">
        <v>141</v>
      </c>
      <c r="J4387">
        <v>0.3</v>
      </c>
      <c r="K4387" t="s">
        <v>141</v>
      </c>
      <c r="M4387" t="s">
        <v>24</v>
      </c>
      <c r="N4387">
        <v>0.3</v>
      </c>
      <c r="O4387">
        <v>0.3</v>
      </c>
      <c r="P4387">
        <v>0</v>
      </c>
      <c r="Q4387">
        <v>0</v>
      </c>
      <c r="R4387" s="51">
        <f>Table71417[[#This Row],[Climate finance ($ million)]]/Table71417[[#This Row],[Total commitment ($ million)]]</f>
        <v>1</v>
      </c>
      <c r="S4387" s="41" t="s">
        <v>12987</v>
      </c>
      <c r="T4387" s="1" t="s">
        <v>8798</v>
      </c>
    </row>
    <row r="4388" spans="1:20" x14ac:dyDescent="0.25">
      <c r="A4388" t="s">
        <v>8747</v>
      </c>
      <c r="B4388" t="s">
        <v>66</v>
      </c>
      <c r="C4388" t="s">
        <v>1957</v>
      </c>
      <c r="D4388" t="s">
        <v>1956</v>
      </c>
      <c r="E4388" s="42">
        <v>45078</v>
      </c>
      <c r="F4388">
        <v>2023</v>
      </c>
      <c r="G4388" t="s">
        <v>6417</v>
      </c>
      <c r="H4388" t="s">
        <v>8754</v>
      </c>
      <c r="I4388" s="40" t="s">
        <v>84</v>
      </c>
      <c r="J4388">
        <v>0.25</v>
      </c>
      <c r="L4388" t="s">
        <v>1415</v>
      </c>
      <c r="M4388" t="s">
        <v>25</v>
      </c>
      <c r="N4388">
        <v>2.5000000000000001E-2</v>
      </c>
      <c r="O4388">
        <v>0</v>
      </c>
      <c r="P4388">
        <v>2.5000000000000001E-2</v>
      </c>
      <c r="Q4388">
        <v>0</v>
      </c>
      <c r="R4388" s="51">
        <f>Table71417[[#This Row],[Climate finance ($ million)]]/Table71417[[#This Row],[Total commitment ($ million)]]</f>
        <v>0.1</v>
      </c>
      <c r="S4388" s="41" t="s">
        <v>12988</v>
      </c>
      <c r="T4388" s="1" t="s">
        <v>8798</v>
      </c>
    </row>
    <row r="4389" spans="1:20" x14ac:dyDescent="0.25">
      <c r="A4389" t="s">
        <v>8747</v>
      </c>
      <c r="B4389" t="s">
        <v>66</v>
      </c>
      <c r="C4389" t="s">
        <v>1793</v>
      </c>
      <c r="D4389" t="s">
        <v>1792</v>
      </c>
      <c r="E4389" s="42">
        <v>45079</v>
      </c>
      <c r="F4389">
        <v>2023</v>
      </c>
      <c r="G4389" t="s">
        <v>6451</v>
      </c>
      <c r="H4389" t="s">
        <v>8754</v>
      </c>
      <c r="I4389" s="40" t="s">
        <v>132</v>
      </c>
      <c r="J4389">
        <v>0.2</v>
      </c>
      <c r="K4389" t="s">
        <v>1345</v>
      </c>
      <c r="L4389" t="s">
        <v>1415</v>
      </c>
      <c r="M4389" t="s">
        <v>72</v>
      </c>
      <c r="N4389">
        <v>0.04</v>
      </c>
      <c r="O4389">
        <v>0</v>
      </c>
      <c r="P4389">
        <v>0</v>
      </c>
      <c r="Q4389">
        <v>0.04</v>
      </c>
      <c r="R4389" s="51">
        <f>Table71417[[#This Row],[Climate finance ($ million)]]/Table71417[[#This Row],[Total commitment ($ million)]]</f>
        <v>0.19999999999999998</v>
      </c>
      <c r="S4389" s="41" t="s">
        <v>12989</v>
      </c>
      <c r="T4389" s="1" t="s">
        <v>8798</v>
      </c>
    </row>
    <row r="4390" spans="1:20" x14ac:dyDescent="0.25">
      <c r="A4390" t="s">
        <v>8747</v>
      </c>
      <c r="B4390" t="s">
        <v>66</v>
      </c>
      <c r="C4390" t="s">
        <v>1996</v>
      </c>
      <c r="D4390" t="s">
        <v>1995</v>
      </c>
      <c r="E4390" s="42">
        <v>45079</v>
      </c>
      <c r="F4390">
        <v>2023</v>
      </c>
      <c r="G4390" t="s">
        <v>104</v>
      </c>
      <c r="H4390" t="s">
        <v>8754</v>
      </c>
      <c r="I4390" s="40" t="s">
        <v>210</v>
      </c>
      <c r="J4390">
        <v>1</v>
      </c>
      <c r="K4390" t="s">
        <v>1321</v>
      </c>
      <c r="L4390" t="s">
        <v>1320</v>
      </c>
      <c r="M4390" t="s">
        <v>72</v>
      </c>
      <c r="N4390">
        <v>1</v>
      </c>
      <c r="O4390">
        <v>0</v>
      </c>
      <c r="P4390">
        <v>0</v>
      </c>
      <c r="Q4390">
        <v>1</v>
      </c>
      <c r="R4390" s="51">
        <f>Table71417[[#This Row],[Climate finance ($ million)]]/Table71417[[#This Row],[Total commitment ($ million)]]</f>
        <v>1</v>
      </c>
      <c r="S4390" s="41" t="s">
        <v>12990</v>
      </c>
      <c r="T4390" s="1" t="s">
        <v>8798</v>
      </c>
    </row>
    <row r="4391" spans="1:20" x14ac:dyDescent="0.25">
      <c r="A4391" t="s">
        <v>8747</v>
      </c>
      <c r="B4391" t="s">
        <v>66</v>
      </c>
      <c r="C4391" t="s">
        <v>2019</v>
      </c>
      <c r="D4391" t="s">
        <v>2018</v>
      </c>
      <c r="E4391" s="42">
        <v>45079</v>
      </c>
      <c r="F4391">
        <v>2023</v>
      </c>
      <c r="G4391" t="s">
        <v>104</v>
      </c>
      <c r="H4391" t="s">
        <v>8754</v>
      </c>
      <c r="I4391" s="40" t="s">
        <v>12401</v>
      </c>
      <c r="J4391">
        <v>0.3</v>
      </c>
      <c r="K4391" t="s">
        <v>1345</v>
      </c>
      <c r="M4391" t="s">
        <v>24</v>
      </c>
      <c r="N4391">
        <v>0.3</v>
      </c>
      <c r="O4391">
        <v>0.3</v>
      </c>
      <c r="P4391">
        <v>0</v>
      </c>
      <c r="Q4391">
        <v>0</v>
      </c>
      <c r="R4391" s="51">
        <f>Table71417[[#This Row],[Climate finance ($ million)]]/Table71417[[#This Row],[Total commitment ($ million)]]</f>
        <v>1</v>
      </c>
      <c r="S4391" s="41" t="s">
        <v>12991</v>
      </c>
      <c r="T4391" s="1" t="s">
        <v>8798</v>
      </c>
    </row>
    <row r="4392" spans="1:20" x14ac:dyDescent="0.25">
      <c r="A4392" t="s">
        <v>8747</v>
      </c>
      <c r="B4392" t="s">
        <v>66</v>
      </c>
      <c r="C4392" t="s">
        <v>2029</v>
      </c>
      <c r="D4392" t="s">
        <v>2028</v>
      </c>
      <c r="E4392" s="42">
        <v>45079</v>
      </c>
      <c r="F4392">
        <v>2023</v>
      </c>
      <c r="G4392" t="s">
        <v>104</v>
      </c>
      <c r="H4392" t="s">
        <v>8754</v>
      </c>
      <c r="I4392" s="40" t="s">
        <v>132</v>
      </c>
      <c r="J4392">
        <v>0.3</v>
      </c>
      <c r="K4392" t="s">
        <v>1336</v>
      </c>
      <c r="L4392" t="s">
        <v>1365</v>
      </c>
      <c r="M4392" t="s">
        <v>72</v>
      </c>
      <c r="N4392">
        <v>0.3</v>
      </c>
      <c r="O4392">
        <v>0</v>
      </c>
      <c r="P4392">
        <v>0</v>
      </c>
      <c r="Q4392">
        <v>0.3</v>
      </c>
      <c r="R4392" s="51">
        <f>Table71417[[#This Row],[Climate finance ($ million)]]/Table71417[[#This Row],[Total commitment ($ million)]]</f>
        <v>1</v>
      </c>
      <c r="S4392" s="41" t="s">
        <v>12992</v>
      </c>
      <c r="T4392" s="1" t="s">
        <v>8798</v>
      </c>
    </row>
    <row r="4393" spans="1:20" x14ac:dyDescent="0.25">
      <c r="A4393" t="s">
        <v>8747</v>
      </c>
      <c r="B4393" t="s">
        <v>66</v>
      </c>
      <c r="C4393" t="s">
        <v>2038</v>
      </c>
      <c r="D4393" t="s">
        <v>2037</v>
      </c>
      <c r="E4393" s="42">
        <v>45079</v>
      </c>
      <c r="F4393">
        <v>2023</v>
      </c>
      <c r="G4393" t="s">
        <v>104</v>
      </c>
      <c r="H4393" t="s">
        <v>8754</v>
      </c>
      <c r="I4393" s="40" t="s">
        <v>12402</v>
      </c>
      <c r="J4393">
        <v>0.43</v>
      </c>
      <c r="K4393" t="s">
        <v>1336</v>
      </c>
      <c r="L4393" t="s">
        <v>1409</v>
      </c>
      <c r="M4393" t="s">
        <v>72</v>
      </c>
      <c r="N4393">
        <v>4.2999999999999997E-2</v>
      </c>
      <c r="O4393">
        <v>0</v>
      </c>
      <c r="P4393">
        <v>0</v>
      </c>
      <c r="Q4393">
        <v>4.2999999999999997E-2</v>
      </c>
      <c r="R4393" s="51">
        <f>Table71417[[#This Row],[Climate finance ($ million)]]/Table71417[[#This Row],[Total commitment ($ million)]]</f>
        <v>9.9999999999999992E-2</v>
      </c>
      <c r="S4393" s="41" t="s">
        <v>12993</v>
      </c>
      <c r="T4393" s="1" t="s">
        <v>8798</v>
      </c>
    </row>
    <row r="4394" spans="1:20" x14ac:dyDescent="0.25">
      <c r="A4394" t="s">
        <v>8747</v>
      </c>
      <c r="B4394" t="s">
        <v>66</v>
      </c>
      <c r="C4394" t="s">
        <v>2012</v>
      </c>
      <c r="D4394" t="s">
        <v>2011</v>
      </c>
      <c r="E4394" s="42">
        <v>45082</v>
      </c>
      <c r="F4394">
        <v>2023</v>
      </c>
      <c r="G4394" t="s">
        <v>104</v>
      </c>
      <c r="H4394" t="s">
        <v>8754</v>
      </c>
      <c r="I4394" s="40" t="s">
        <v>141</v>
      </c>
      <c r="K4394" t="s">
        <v>141</v>
      </c>
      <c r="L4394" t="s">
        <v>1347</v>
      </c>
      <c r="M4394" t="s">
        <v>72</v>
      </c>
      <c r="N4394">
        <v>0.15</v>
      </c>
      <c r="O4394">
        <v>0</v>
      </c>
      <c r="P4394">
        <v>0</v>
      </c>
      <c r="Q4394">
        <v>0.15</v>
      </c>
      <c r="R4394" s="38"/>
      <c r="S4394" s="41" t="s">
        <v>12994</v>
      </c>
      <c r="T4394" s="1" t="s">
        <v>8798</v>
      </c>
    </row>
    <row r="4395" spans="1:20" x14ac:dyDescent="0.25">
      <c r="A4395" t="s">
        <v>8747</v>
      </c>
      <c r="B4395" t="s">
        <v>66</v>
      </c>
      <c r="C4395" t="s">
        <v>2017</v>
      </c>
      <c r="D4395" t="s">
        <v>2016</v>
      </c>
      <c r="E4395" s="42">
        <v>45082</v>
      </c>
      <c r="F4395">
        <v>2023</v>
      </c>
      <c r="G4395" t="s">
        <v>104</v>
      </c>
      <c r="H4395" t="s">
        <v>8754</v>
      </c>
      <c r="I4395" s="40" t="s">
        <v>12397</v>
      </c>
      <c r="J4395">
        <v>0.3</v>
      </c>
      <c r="L4395" t="s">
        <v>1347</v>
      </c>
      <c r="M4395" t="s">
        <v>25</v>
      </c>
      <c r="N4395">
        <v>0.09</v>
      </c>
      <c r="O4395">
        <v>0</v>
      </c>
      <c r="P4395">
        <v>0.09</v>
      </c>
      <c r="Q4395">
        <v>0</v>
      </c>
      <c r="R4395" s="51">
        <f>Table71417[[#This Row],[Climate finance ($ million)]]/Table71417[[#This Row],[Total commitment ($ million)]]</f>
        <v>0.3</v>
      </c>
      <c r="S4395" s="41" t="s">
        <v>12995</v>
      </c>
      <c r="T4395" s="1" t="s">
        <v>8798</v>
      </c>
    </row>
    <row r="4396" spans="1:20" x14ac:dyDescent="0.25">
      <c r="A4396" t="s">
        <v>8747</v>
      </c>
      <c r="B4396" t="s">
        <v>66</v>
      </c>
      <c r="C4396" t="s">
        <v>2027</v>
      </c>
      <c r="D4396" t="s">
        <v>2026</v>
      </c>
      <c r="E4396" s="42">
        <v>45082</v>
      </c>
      <c r="F4396">
        <v>2023</v>
      </c>
      <c r="G4396" t="s">
        <v>104</v>
      </c>
      <c r="H4396" t="s">
        <v>8754</v>
      </c>
      <c r="I4396" s="40" t="s">
        <v>12398</v>
      </c>
      <c r="J4396">
        <v>0.3</v>
      </c>
      <c r="K4396" t="s">
        <v>1345</v>
      </c>
      <c r="L4396" t="s">
        <v>1365</v>
      </c>
      <c r="M4396" t="s">
        <v>72</v>
      </c>
      <c r="N4396">
        <v>0.3</v>
      </c>
      <c r="O4396">
        <v>0</v>
      </c>
      <c r="P4396">
        <v>0</v>
      </c>
      <c r="Q4396">
        <v>0.3</v>
      </c>
      <c r="R4396" s="51">
        <f>Table71417[[#This Row],[Climate finance ($ million)]]/Table71417[[#This Row],[Total commitment ($ million)]]</f>
        <v>1</v>
      </c>
      <c r="S4396" s="41" t="s">
        <v>12996</v>
      </c>
      <c r="T4396" s="1" t="s">
        <v>8798</v>
      </c>
    </row>
    <row r="4397" spans="1:20" x14ac:dyDescent="0.25">
      <c r="A4397" t="s">
        <v>8747</v>
      </c>
      <c r="B4397" t="s">
        <v>66</v>
      </c>
      <c r="C4397" t="s">
        <v>1940</v>
      </c>
      <c r="D4397" t="s">
        <v>1939</v>
      </c>
      <c r="E4397" s="42">
        <v>45083</v>
      </c>
      <c r="F4397">
        <v>2023</v>
      </c>
      <c r="G4397" t="s">
        <v>6370</v>
      </c>
      <c r="H4397" t="s">
        <v>8754</v>
      </c>
      <c r="I4397" s="40" t="s">
        <v>12401</v>
      </c>
      <c r="J4397">
        <v>0.3</v>
      </c>
      <c r="K4397" t="s">
        <v>1345</v>
      </c>
      <c r="L4397" t="s">
        <v>1409</v>
      </c>
      <c r="M4397" t="s">
        <v>72</v>
      </c>
      <c r="N4397">
        <v>0.3</v>
      </c>
      <c r="O4397">
        <v>0</v>
      </c>
      <c r="P4397">
        <v>0</v>
      </c>
      <c r="Q4397">
        <v>0.3</v>
      </c>
      <c r="R4397" s="51">
        <f>Table71417[[#This Row],[Climate finance ($ million)]]/Table71417[[#This Row],[Total commitment ($ million)]]</f>
        <v>1</v>
      </c>
      <c r="S4397" s="41" t="s">
        <v>12997</v>
      </c>
      <c r="T4397" s="1" t="s">
        <v>8798</v>
      </c>
    </row>
    <row r="4398" spans="1:20" x14ac:dyDescent="0.25">
      <c r="A4398" t="s">
        <v>8747</v>
      </c>
      <c r="B4398" t="s">
        <v>66</v>
      </c>
      <c r="C4398" t="s">
        <v>1589</v>
      </c>
      <c r="D4398" t="s">
        <v>1588</v>
      </c>
      <c r="E4398" s="42">
        <v>45084</v>
      </c>
      <c r="F4398">
        <v>2023</v>
      </c>
      <c r="G4398" t="s">
        <v>6585</v>
      </c>
      <c r="H4398" t="s">
        <v>93</v>
      </c>
      <c r="I4398" s="40" t="s">
        <v>12402</v>
      </c>
      <c r="J4398">
        <v>400</v>
      </c>
      <c r="K4398" t="s">
        <v>141</v>
      </c>
      <c r="M4398" t="s">
        <v>24</v>
      </c>
      <c r="N4398">
        <v>367.36</v>
      </c>
      <c r="O4398">
        <v>367.36</v>
      </c>
      <c r="P4398">
        <v>0</v>
      </c>
      <c r="Q4398">
        <v>0</v>
      </c>
      <c r="R4398" s="51">
        <f>Table71417[[#This Row],[Climate finance ($ million)]]/Table71417[[#This Row],[Total commitment ($ million)]]</f>
        <v>0.91839999999999999</v>
      </c>
      <c r="S4398" s="41" t="s">
        <v>12998</v>
      </c>
      <c r="T4398" s="1" t="s">
        <v>8798</v>
      </c>
    </row>
    <row r="4399" spans="1:20" x14ac:dyDescent="0.25">
      <c r="A4399" t="s">
        <v>8747</v>
      </c>
      <c r="B4399" t="s">
        <v>66</v>
      </c>
      <c r="C4399" t="s">
        <v>1589</v>
      </c>
      <c r="D4399" t="s">
        <v>1588</v>
      </c>
      <c r="E4399" s="42">
        <v>45084</v>
      </c>
      <c r="F4399">
        <v>2023</v>
      </c>
      <c r="G4399" t="s">
        <v>6585</v>
      </c>
      <c r="H4399" t="s">
        <v>93</v>
      </c>
      <c r="I4399" s="40" t="s">
        <v>12402</v>
      </c>
      <c r="J4399">
        <v>400</v>
      </c>
      <c r="K4399" t="s">
        <v>1345</v>
      </c>
      <c r="M4399" t="s">
        <v>24</v>
      </c>
      <c r="N4399">
        <v>10.68</v>
      </c>
      <c r="O4399">
        <v>10.68</v>
      </c>
      <c r="P4399">
        <v>0</v>
      </c>
      <c r="Q4399">
        <v>0</v>
      </c>
      <c r="R4399" s="51">
        <f>Table71417[[#This Row],[Climate finance ($ million)]]/Table71417[[#This Row],[Total commitment ($ million)]]</f>
        <v>2.6699999999999998E-2</v>
      </c>
      <c r="S4399" s="41" t="s">
        <v>12998</v>
      </c>
      <c r="T4399" s="1" t="s">
        <v>8798</v>
      </c>
    </row>
    <row r="4400" spans="1:20" x14ac:dyDescent="0.25">
      <c r="A4400" t="s">
        <v>8747</v>
      </c>
      <c r="B4400" t="s">
        <v>66</v>
      </c>
      <c r="C4400" t="s">
        <v>1589</v>
      </c>
      <c r="D4400" t="s">
        <v>1588</v>
      </c>
      <c r="E4400" s="42">
        <v>45084</v>
      </c>
      <c r="F4400">
        <v>2023</v>
      </c>
      <c r="G4400" t="s">
        <v>6585</v>
      </c>
      <c r="H4400" t="s">
        <v>93</v>
      </c>
      <c r="I4400" s="40" t="s">
        <v>12402</v>
      </c>
      <c r="J4400">
        <v>400</v>
      </c>
      <c r="K4400" t="s">
        <v>1336</v>
      </c>
      <c r="M4400" t="s">
        <v>24</v>
      </c>
      <c r="N4400">
        <v>21.96</v>
      </c>
      <c r="O4400">
        <v>21.96</v>
      </c>
      <c r="P4400">
        <v>0</v>
      </c>
      <c r="Q4400">
        <v>0</v>
      </c>
      <c r="R4400" s="51">
        <f>Table71417[[#This Row],[Climate finance ($ million)]]/Table71417[[#This Row],[Total commitment ($ million)]]</f>
        <v>5.4900000000000004E-2</v>
      </c>
      <c r="S4400" s="41" t="s">
        <v>12998</v>
      </c>
      <c r="T4400" s="1" t="s">
        <v>8798</v>
      </c>
    </row>
    <row r="4401" spans="1:20" x14ac:dyDescent="0.25">
      <c r="A4401" t="s">
        <v>8747</v>
      </c>
      <c r="B4401" t="s">
        <v>66</v>
      </c>
      <c r="C4401" t="s">
        <v>2000</v>
      </c>
      <c r="D4401" t="s">
        <v>1999</v>
      </c>
      <c r="E4401" s="42">
        <v>45084</v>
      </c>
      <c r="F4401">
        <v>2023</v>
      </c>
      <c r="G4401" t="s">
        <v>104</v>
      </c>
      <c r="H4401" t="s">
        <v>8754</v>
      </c>
      <c r="I4401" s="40" t="s">
        <v>12395</v>
      </c>
      <c r="J4401">
        <v>0.5</v>
      </c>
      <c r="K4401" t="s">
        <v>1469</v>
      </c>
      <c r="L4401" t="s">
        <v>1346</v>
      </c>
      <c r="M4401" t="s">
        <v>72</v>
      </c>
      <c r="N4401">
        <v>0.5</v>
      </c>
      <c r="O4401">
        <v>0</v>
      </c>
      <c r="P4401">
        <v>0</v>
      </c>
      <c r="Q4401">
        <v>0.5</v>
      </c>
      <c r="R4401" s="51">
        <f>Table71417[[#This Row],[Climate finance ($ million)]]/Table71417[[#This Row],[Total commitment ($ million)]]</f>
        <v>1</v>
      </c>
      <c r="S4401" s="41" t="s">
        <v>12999</v>
      </c>
      <c r="T4401" s="1" t="s">
        <v>8798</v>
      </c>
    </row>
    <row r="4402" spans="1:20" x14ac:dyDescent="0.25">
      <c r="A4402" t="s">
        <v>8747</v>
      </c>
      <c r="B4402" t="s">
        <v>66</v>
      </c>
      <c r="C4402" t="s">
        <v>1936</v>
      </c>
      <c r="D4402" t="s">
        <v>1935</v>
      </c>
      <c r="E4402" s="42">
        <v>45085</v>
      </c>
      <c r="F4402">
        <v>2023</v>
      </c>
      <c r="G4402" t="s">
        <v>6370</v>
      </c>
      <c r="H4402" t="s">
        <v>8754</v>
      </c>
      <c r="I4402" s="40" t="s">
        <v>141</v>
      </c>
      <c r="J4402">
        <v>0.25</v>
      </c>
      <c r="K4402" t="s">
        <v>141</v>
      </c>
      <c r="M4402" t="s">
        <v>24</v>
      </c>
      <c r="N4402">
        <v>0.25</v>
      </c>
      <c r="O4402">
        <v>0.25</v>
      </c>
      <c r="P4402">
        <v>0</v>
      </c>
      <c r="Q4402">
        <v>0</v>
      </c>
      <c r="R4402" s="51">
        <f>Table71417[[#This Row],[Climate finance ($ million)]]/Table71417[[#This Row],[Total commitment ($ million)]]</f>
        <v>1</v>
      </c>
      <c r="S4402" s="41" t="s">
        <v>13000</v>
      </c>
      <c r="T4402" s="1" t="s">
        <v>8798</v>
      </c>
    </row>
    <row r="4403" spans="1:20" x14ac:dyDescent="0.25">
      <c r="A4403" t="s">
        <v>8747</v>
      </c>
      <c r="B4403" t="s">
        <v>66</v>
      </c>
      <c r="C4403" t="s">
        <v>1331</v>
      </c>
      <c r="D4403" t="s">
        <v>1330</v>
      </c>
      <c r="E4403" s="42">
        <v>45086</v>
      </c>
      <c r="F4403">
        <v>2023</v>
      </c>
      <c r="G4403" t="s">
        <v>6392</v>
      </c>
      <c r="H4403" t="s">
        <v>93</v>
      </c>
      <c r="I4403" s="40" t="s">
        <v>12399</v>
      </c>
      <c r="J4403">
        <v>35</v>
      </c>
      <c r="K4403" t="s">
        <v>1336</v>
      </c>
      <c r="L4403" t="s">
        <v>1337</v>
      </c>
      <c r="M4403" t="s">
        <v>72</v>
      </c>
      <c r="N4403">
        <v>1.5575000000000001</v>
      </c>
      <c r="O4403">
        <v>0</v>
      </c>
      <c r="P4403">
        <v>0</v>
      </c>
      <c r="Q4403">
        <v>1.5575000000000003</v>
      </c>
      <c r="R4403" s="51">
        <f>Table71417[[#This Row],[Climate finance ($ million)]]/Table71417[[#This Row],[Total commitment ($ million)]]</f>
        <v>4.4500000000000005E-2</v>
      </c>
      <c r="S4403" s="41" t="s">
        <v>13001</v>
      </c>
      <c r="T4403" s="1" t="s">
        <v>8798</v>
      </c>
    </row>
    <row r="4404" spans="1:20" x14ac:dyDescent="0.25">
      <c r="A4404" t="s">
        <v>8747</v>
      </c>
      <c r="B4404" t="s">
        <v>66</v>
      </c>
      <c r="C4404" t="s">
        <v>1431</v>
      </c>
      <c r="D4404" t="s">
        <v>1430</v>
      </c>
      <c r="E4404" s="42">
        <v>45086</v>
      </c>
      <c r="F4404">
        <v>2023</v>
      </c>
      <c r="G4404" t="s">
        <v>6816</v>
      </c>
      <c r="H4404" t="s">
        <v>8754</v>
      </c>
      <c r="I4404" s="40" t="s">
        <v>12401</v>
      </c>
      <c r="J4404">
        <v>0.2</v>
      </c>
      <c r="K4404" t="s">
        <v>1345</v>
      </c>
      <c r="L4404" t="s">
        <v>1415</v>
      </c>
      <c r="M4404" t="s">
        <v>72</v>
      </c>
      <c r="N4404">
        <v>0.2</v>
      </c>
      <c r="O4404">
        <v>0</v>
      </c>
      <c r="P4404">
        <v>0</v>
      </c>
      <c r="Q4404">
        <v>0.2</v>
      </c>
      <c r="R4404" s="51">
        <f>Table71417[[#This Row],[Climate finance ($ million)]]/Table71417[[#This Row],[Total commitment ($ million)]]</f>
        <v>1</v>
      </c>
      <c r="S4404" s="41" t="s">
        <v>13002</v>
      </c>
      <c r="T4404" s="1" t="s">
        <v>8798</v>
      </c>
    </row>
    <row r="4405" spans="1:20" x14ac:dyDescent="0.25">
      <c r="A4405" t="s">
        <v>8747</v>
      </c>
      <c r="B4405" t="s">
        <v>66</v>
      </c>
      <c r="C4405" t="s">
        <v>2130</v>
      </c>
      <c r="D4405" t="s">
        <v>2129</v>
      </c>
      <c r="E4405" s="42">
        <v>45086</v>
      </c>
      <c r="F4405">
        <v>2023</v>
      </c>
      <c r="G4405" t="s">
        <v>7424</v>
      </c>
      <c r="H4405" t="s">
        <v>8754</v>
      </c>
      <c r="I4405" s="40" t="s">
        <v>210</v>
      </c>
      <c r="J4405">
        <v>0.4</v>
      </c>
      <c r="K4405" t="s">
        <v>1345</v>
      </c>
      <c r="L4405" t="s">
        <v>1380</v>
      </c>
      <c r="M4405" t="s">
        <v>72</v>
      </c>
      <c r="N4405">
        <v>0.4</v>
      </c>
      <c r="O4405">
        <v>0</v>
      </c>
      <c r="P4405">
        <v>0</v>
      </c>
      <c r="Q4405">
        <v>0.4</v>
      </c>
      <c r="R4405" s="51">
        <f>Table71417[[#This Row],[Climate finance ($ million)]]/Table71417[[#This Row],[Total commitment ($ million)]]</f>
        <v>1</v>
      </c>
      <c r="S4405" s="41" t="s">
        <v>13003</v>
      </c>
      <c r="T4405" s="1" t="s">
        <v>8798</v>
      </c>
    </row>
    <row r="4406" spans="1:20" x14ac:dyDescent="0.25">
      <c r="A4406" t="s">
        <v>8747</v>
      </c>
      <c r="B4406" t="s">
        <v>66</v>
      </c>
      <c r="C4406" t="s">
        <v>1377</v>
      </c>
      <c r="D4406" t="s">
        <v>1376</v>
      </c>
      <c r="E4406" s="42">
        <v>45089</v>
      </c>
      <c r="F4406">
        <v>2023</v>
      </c>
      <c r="G4406" t="s">
        <v>6392</v>
      </c>
      <c r="H4406" t="s">
        <v>8754</v>
      </c>
      <c r="I4406" s="40" t="s">
        <v>12393</v>
      </c>
      <c r="J4406">
        <v>0.15</v>
      </c>
      <c r="L4406" t="s">
        <v>1380</v>
      </c>
      <c r="M4406" t="s">
        <v>25</v>
      </c>
      <c r="N4406">
        <v>0.03</v>
      </c>
      <c r="O4406">
        <v>0</v>
      </c>
      <c r="P4406">
        <v>0.03</v>
      </c>
      <c r="Q4406">
        <v>0</v>
      </c>
      <c r="R4406" s="51">
        <f>Table71417[[#This Row],[Climate finance ($ million)]]/Table71417[[#This Row],[Total commitment ($ million)]]</f>
        <v>0.2</v>
      </c>
      <c r="S4406" s="41" t="s">
        <v>13004</v>
      </c>
      <c r="T4406" s="1" t="s">
        <v>8798</v>
      </c>
    </row>
    <row r="4407" spans="1:20" x14ac:dyDescent="0.25">
      <c r="A4407" t="s">
        <v>8747</v>
      </c>
      <c r="B4407" t="s">
        <v>66</v>
      </c>
      <c r="C4407" t="s">
        <v>1697</v>
      </c>
      <c r="D4407" t="s">
        <v>1696</v>
      </c>
      <c r="E4407" s="42">
        <v>45089</v>
      </c>
      <c r="F4407">
        <v>2023</v>
      </c>
      <c r="G4407" t="s">
        <v>8750</v>
      </c>
      <c r="H4407" t="s">
        <v>8754</v>
      </c>
      <c r="I4407" s="40" t="s">
        <v>12396</v>
      </c>
      <c r="J4407">
        <v>0.66</v>
      </c>
      <c r="K4407" t="s">
        <v>1345</v>
      </c>
      <c r="L4407" t="s">
        <v>1365</v>
      </c>
      <c r="M4407" t="s">
        <v>72</v>
      </c>
      <c r="N4407">
        <v>0.66</v>
      </c>
      <c r="O4407">
        <v>0</v>
      </c>
      <c r="P4407">
        <v>0</v>
      </c>
      <c r="Q4407">
        <v>0.66</v>
      </c>
      <c r="R4407" s="51">
        <f>Table71417[[#This Row],[Climate finance ($ million)]]/Table71417[[#This Row],[Total commitment ($ million)]]</f>
        <v>1</v>
      </c>
      <c r="S4407" s="41" t="s">
        <v>13005</v>
      </c>
      <c r="T4407" s="1" t="s">
        <v>8798</v>
      </c>
    </row>
    <row r="4408" spans="1:20" x14ac:dyDescent="0.25">
      <c r="A4408" t="s">
        <v>8747</v>
      </c>
      <c r="B4408" t="s">
        <v>66</v>
      </c>
      <c r="C4408" t="s">
        <v>2051</v>
      </c>
      <c r="D4408" t="s">
        <v>2050</v>
      </c>
      <c r="E4408" s="42">
        <v>45089</v>
      </c>
      <c r="F4408">
        <v>2023</v>
      </c>
      <c r="G4408" t="s">
        <v>104</v>
      </c>
      <c r="H4408" t="s">
        <v>8754</v>
      </c>
      <c r="I4408" s="40" t="s">
        <v>12393</v>
      </c>
      <c r="J4408">
        <v>0.25</v>
      </c>
      <c r="K4408" t="s">
        <v>1345</v>
      </c>
      <c r="M4408" t="s">
        <v>24</v>
      </c>
      <c r="N4408">
        <v>0.25</v>
      </c>
      <c r="O4408">
        <v>0.25</v>
      </c>
      <c r="P4408">
        <v>0</v>
      </c>
      <c r="Q4408">
        <v>0</v>
      </c>
      <c r="R4408" s="51">
        <f>Table71417[[#This Row],[Climate finance ($ million)]]/Table71417[[#This Row],[Total commitment ($ million)]]</f>
        <v>1</v>
      </c>
      <c r="S4408" s="41" t="s">
        <v>13006</v>
      </c>
      <c r="T4408" s="1" t="s">
        <v>8798</v>
      </c>
    </row>
    <row r="4409" spans="1:20" x14ac:dyDescent="0.25">
      <c r="A4409" t="s">
        <v>8747</v>
      </c>
      <c r="B4409" t="s">
        <v>66</v>
      </c>
      <c r="C4409" t="s">
        <v>2004</v>
      </c>
      <c r="D4409" t="s">
        <v>2003</v>
      </c>
      <c r="E4409" s="42">
        <v>45090</v>
      </c>
      <c r="F4409">
        <v>2023</v>
      </c>
      <c r="G4409" t="s">
        <v>104</v>
      </c>
      <c r="H4409" t="s">
        <v>8754</v>
      </c>
      <c r="I4409" s="40" t="s">
        <v>12401</v>
      </c>
      <c r="J4409">
        <v>0.5</v>
      </c>
      <c r="K4409" t="s">
        <v>1345</v>
      </c>
      <c r="L4409" t="s">
        <v>1365</v>
      </c>
      <c r="M4409" t="s">
        <v>72</v>
      </c>
      <c r="N4409">
        <v>0.5</v>
      </c>
      <c r="O4409">
        <v>0</v>
      </c>
      <c r="P4409">
        <v>0</v>
      </c>
      <c r="Q4409">
        <v>0.5</v>
      </c>
      <c r="R4409" s="51">
        <f>Table71417[[#This Row],[Climate finance ($ million)]]/Table71417[[#This Row],[Total commitment ($ million)]]</f>
        <v>1</v>
      </c>
      <c r="S4409" s="41" t="s">
        <v>13007</v>
      </c>
      <c r="T4409" s="1" t="s">
        <v>8798</v>
      </c>
    </row>
    <row r="4410" spans="1:20" x14ac:dyDescent="0.25">
      <c r="A4410" t="s">
        <v>8747</v>
      </c>
      <c r="B4410" t="s">
        <v>66</v>
      </c>
      <c r="C4410" t="s">
        <v>2032</v>
      </c>
      <c r="D4410" t="s">
        <v>2031</v>
      </c>
      <c r="E4410" s="42">
        <v>45090</v>
      </c>
      <c r="F4410">
        <v>2023</v>
      </c>
      <c r="G4410" t="s">
        <v>104</v>
      </c>
      <c r="H4410" t="s">
        <v>8754</v>
      </c>
      <c r="I4410" s="40" t="s">
        <v>12400</v>
      </c>
      <c r="J4410">
        <v>0.3</v>
      </c>
      <c r="K4410" t="s">
        <v>1899</v>
      </c>
      <c r="L4410" t="s">
        <v>1337</v>
      </c>
      <c r="M4410" t="s">
        <v>72</v>
      </c>
      <c r="N4410">
        <v>0.3</v>
      </c>
      <c r="O4410">
        <v>0</v>
      </c>
      <c r="P4410">
        <v>0</v>
      </c>
      <c r="Q4410">
        <v>0.3</v>
      </c>
      <c r="R4410" s="51">
        <f>Table71417[[#This Row],[Climate finance ($ million)]]/Table71417[[#This Row],[Total commitment ($ million)]]</f>
        <v>1</v>
      </c>
      <c r="S4410" s="41" t="s">
        <v>13008</v>
      </c>
      <c r="T4410" s="1" t="s">
        <v>8798</v>
      </c>
    </row>
    <row r="4411" spans="1:20" x14ac:dyDescent="0.25">
      <c r="A4411" t="s">
        <v>8747</v>
      </c>
      <c r="B4411" t="s">
        <v>66</v>
      </c>
      <c r="C4411" t="s">
        <v>2045</v>
      </c>
      <c r="D4411" t="s">
        <v>2044</v>
      </c>
      <c r="E4411" s="42">
        <v>45091</v>
      </c>
      <c r="F4411">
        <v>2023</v>
      </c>
      <c r="G4411" t="s">
        <v>104</v>
      </c>
      <c r="H4411" t="s">
        <v>8754</v>
      </c>
      <c r="I4411" s="40" t="s">
        <v>12395</v>
      </c>
      <c r="J4411">
        <v>0.55000000000000004</v>
      </c>
      <c r="K4411" t="s">
        <v>1336</v>
      </c>
      <c r="L4411" t="s">
        <v>1409</v>
      </c>
      <c r="M4411" t="s">
        <v>72</v>
      </c>
      <c r="N4411">
        <v>0.55000000000000004</v>
      </c>
      <c r="O4411">
        <v>0</v>
      </c>
      <c r="P4411">
        <v>0</v>
      </c>
      <c r="Q4411">
        <v>0.55000000000000004</v>
      </c>
      <c r="R4411" s="51">
        <f>Table71417[[#This Row],[Climate finance ($ million)]]/Table71417[[#This Row],[Total commitment ($ million)]]</f>
        <v>1</v>
      </c>
      <c r="S4411" s="41" t="s">
        <v>13009</v>
      </c>
      <c r="T4411" s="1" t="s">
        <v>8798</v>
      </c>
    </row>
    <row r="4412" spans="1:20" x14ac:dyDescent="0.25">
      <c r="A4412" t="s">
        <v>8747</v>
      </c>
      <c r="B4412" t="s">
        <v>66</v>
      </c>
      <c r="C4412" t="s">
        <v>2042</v>
      </c>
      <c r="D4412" t="s">
        <v>2041</v>
      </c>
      <c r="E4412" s="42">
        <v>45092</v>
      </c>
      <c r="F4412">
        <v>2023</v>
      </c>
      <c r="G4412" t="s">
        <v>104</v>
      </c>
      <c r="H4412" t="s">
        <v>8754</v>
      </c>
      <c r="I4412" s="40" t="s">
        <v>12401</v>
      </c>
      <c r="J4412">
        <v>0.35</v>
      </c>
      <c r="K4412" t="s">
        <v>1345</v>
      </c>
      <c r="L4412" t="s">
        <v>1365</v>
      </c>
      <c r="M4412" t="s">
        <v>72</v>
      </c>
      <c r="N4412">
        <v>0.35</v>
      </c>
      <c r="O4412">
        <v>0</v>
      </c>
      <c r="P4412">
        <v>0</v>
      </c>
      <c r="Q4412">
        <v>0.35</v>
      </c>
      <c r="R4412" s="51">
        <f>Table71417[[#This Row],[Climate finance ($ million)]]/Table71417[[#This Row],[Total commitment ($ million)]]</f>
        <v>1</v>
      </c>
      <c r="S4412" s="41" t="s">
        <v>13010</v>
      </c>
      <c r="T4412" s="1" t="s">
        <v>8798</v>
      </c>
    </row>
    <row r="4413" spans="1:20" x14ac:dyDescent="0.25">
      <c r="A4413" t="s">
        <v>8747</v>
      </c>
      <c r="B4413" t="s">
        <v>66</v>
      </c>
      <c r="C4413" t="s">
        <v>2057</v>
      </c>
      <c r="D4413" t="s">
        <v>2056</v>
      </c>
      <c r="E4413" s="42">
        <v>45092</v>
      </c>
      <c r="F4413">
        <v>2023</v>
      </c>
      <c r="G4413" t="s">
        <v>104</v>
      </c>
      <c r="H4413" t="s">
        <v>8754</v>
      </c>
      <c r="I4413" s="40" t="s">
        <v>12396</v>
      </c>
      <c r="J4413">
        <v>0.25</v>
      </c>
      <c r="K4413" t="s">
        <v>1345</v>
      </c>
      <c r="M4413" t="s">
        <v>24</v>
      </c>
      <c r="N4413">
        <v>0.25</v>
      </c>
      <c r="O4413">
        <v>0.25</v>
      </c>
      <c r="P4413">
        <v>0</v>
      </c>
      <c r="Q4413">
        <v>0</v>
      </c>
      <c r="R4413" s="51">
        <f>Table71417[[#This Row],[Climate finance ($ million)]]/Table71417[[#This Row],[Total commitment ($ million)]]</f>
        <v>1</v>
      </c>
      <c r="S4413" s="41" t="s">
        <v>13011</v>
      </c>
      <c r="T4413" s="1" t="s">
        <v>8798</v>
      </c>
    </row>
    <row r="4414" spans="1:20" x14ac:dyDescent="0.25">
      <c r="A4414" t="s">
        <v>8747</v>
      </c>
      <c r="B4414" t="s">
        <v>66</v>
      </c>
      <c r="C4414" t="s">
        <v>1933</v>
      </c>
      <c r="D4414" t="s">
        <v>1932</v>
      </c>
      <c r="E4414" s="42">
        <v>45093</v>
      </c>
      <c r="F4414">
        <v>2023</v>
      </c>
      <c r="G4414" t="s">
        <v>6370</v>
      </c>
      <c r="H4414" t="s">
        <v>8754</v>
      </c>
      <c r="I4414" s="40" t="s">
        <v>141</v>
      </c>
      <c r="J4414">
        <v>0.5</v>
      </c>
      <c r="K4414" t="s">
        <v>1345</v>
      </c>
      <c r="M4414" t="s">
        <v>24</v>
      </c>
      <c r="N4414">
        <v>0.5</v>
      </c>
      <c r="O4414">
        <v>0.5</v>
      </c>
      <c r="P4414">
        <v>0</v>
      </c>
      <c r="Q4414">
        <v>0</v>
      </c>
      <c r="R4414" s="51">
        <f>Table71417[[#This Row],[Climate finance ($ million)]]/Table71417[[#This Row],[Total commitment ($ million)]]</f>
        <v>1</v>
      </c>
      <c r="S4414" s="41" t="s">
        <v>13012</v>
      </c>
      <c r="T4414" s="1" t="s">
        <v>8798</v>
      </c>
    </row>
    <row r="4415" spans="1:20" x14ac:dyDescent="0.25">
      <c r="A4415" t="s">
        <v>8747</v>
      </c>
      <c r="B4415" t="s">
        <v>66</v>
      </c>
      <c r="C4415" t="s">
        <v>1972</v>
      </c>
      <c r="D4415" t="s">
        <v>1971</v>
      </c>
      <c r="E4415" s="42">
        <v>45093</v>
      </c>
      <c r="F4415">
        <v>2023</v>
      </c>
      <c r="G4415" t="s">
        <v>104</v>
      </c>
      <c r="H4415" t="s">
        <v>8754</v>
      </c>
      <c r="I4415" s="40" t="s">
        <v>84</v>
      </c>
      <c r="J4415">
        <v>0.5</v>
      </c>
      <c r="K4415" t="s">
        <v>1345</v>
      </c>
      <c r="L4415" t="s">
        <v>1365</v>
      </c>
      <c r="M4415" t="s">
        <v>72</v>
      </c>
      <c r="N4415">
        <v>0.5</v>
      </c>
      <c r="O4415">
        <v>0</v>
      </c>
      <c r="P4415">
        <v>0</v>
      </c>
      <c r="Q4415">
        <v>0.5</v>
      </c>
      <c r="R4415" s="51">
        <f>Table71417[[#This Row],[Climate finance ($ million)]]/Table71417[[#This Row],[Total commitment ($ million)]]</f>
        <v>1</v>
      </c>
      <c r="S4415" s="41" t="s">
        <v>13013</v>
      </c>
      <c r="T4415" s="1" t="s">
        <v>8798</v>
      </c>
    </row>
    <row r="4416" spans="1:20" x14ac:dyDescent="0.25">
      <c r="A4416" t="s">
        <v>8747</v>
      </c>
      <c r="B4416" t="s">
        <v>66</v>
      </c>
      <c r="C4416" t="s">
        <v>2049</v>
      </c>
      <c r="D4416" t="s">
        <v>2048</v>
      </c>
      <c r="E4416" s="42">
        <v>45093</v>
      </c>
      <c r="F4416">
        <v>2023</v>
      </c>
      <c r="G4416" t="s">
        <v>104</v>
      </c>
      <c r="H4416" t="s">
        <v>8754</v>
      </c>
      <c r="I4416" s="40" t="s">
        <v>12398</v>
      </c>
      <c r="J4416">
        <v>0.5</v>
      </c>
      <c r="K4416" t="s">
        <v>1321</v>
      </c>
      <c r="M4416" t="s">
        <v>24</v>
      </c>
      <c r="N4416">
        <v>0.25</v>
      </c>
      <c r="O4416">
        <v>0.25</v>
      </c>
      <c r="P4416">
        <v>0</v>
      </c>
      <c r="Q4416">
        <v>0</v>
      </c>
      <c r="R4416" s="51">
        <f>Table71417[[#This Row],[Climate finance ($ million)]]/Table71417[[#This Row],[Total commitment ($ million)]]</f>
        <v>0.5</v>
      </c>
      <c r="S4416" s="41" t="s">
        <v>13014</v>
      </c>
      <c r="T4416" s="1" t="s">
        <v>8798</v>
      </c>
    </row>
    <row r="4417" spans="1:20" x14ac:dyDescent="0.25">
      <c r="A4417" t="s">
        <v>8747</v>
      </c>
      <c r="B4417" t="s">
        <v>66</v>
      </c>
      <c r="C4417" t="s">
        <v>2049</v>
      </c>
      <c r="D4417" t="s">
        <v>2048</v>
      </c>
      <c r="E4417" s="42">
        <v>45093</v>
      </c>
      <c r="F4417">
        <v>2023</v>
      </c>
      <c r="G4417" t="s">
        <v>104</v>
      </c>
      <c r="H4417" t="s">
        <v>8754</v>
      </c>
      <c r="I4417" s="40" t="s">
        <v>12398</v>
      </c>
      <c r="J4417">
        <v>0.5</v>
      </c>
      <c r="L4417" t="s">
        <v>1320</v>
      </c>
      <c r="M4417" t="s">
        <v>25</v>
      </c>
      <c r="N4417">
        <v>0.25</v>
      </c>
      <c r="O4417">
        <v>0</v>
      </c>
      <c r="P4417">
        <v>0.25</v>
      </c>
      <c r="Q4417">
        <v>0</v>
      </c>
      <c r="R4417" s="51">
        <f>Table71417[[#This Row],[Climate finance ($ million)]]/Table71417[[#This Row],[Total commitment ($ million)]]</f>
        <v>0.5</v>
      </c>
      <c r="S4417" s="41" t="s">
        <v>13014</v>
      </c>
      <c r="T4417" s="1" t="s">
        <v>8798</v>
      </c>
    </row>
    <row r="4418" spans="1:20" x14ac:dyDescent="0.25">
      <c r="A4418" t="s">
        <v>8747</v>
      </c>
      <c r="B4418" t="s">
        <v>66</v>
      </c>
      <c r="C4418" t="s">
        <v>2118</v>
      </c>
      <c r="D4418" t="s">
        <v>2117</v>
      </c>
      <c r="E4418" s="42">
        <v>45093</v>
      </c>
      <c r="F4418">
        <v>2023</v>
      </c>
      <c r="G4418" t="s">
        <v>7424</v>
      </c>
      <c r="H4418" t="s">
        <v>93</v>
      </c>
      <c r="I4418" s="40" t="s">
        <v>12395</v>
      </c>
      <c r="J4418">
        <v>30</v>
      </c>
      <c r="K4418" t="s">
        <v>1469</v>
      </c>
      <c r="M4418" t="s">
        <v>24</v>
      </c>
      <c r="N4418">
        <v>17.100000000000001</v>
      </c>
      <c r="O4418">
        <v>17.100000000000001</v>
      </c>
      <c r="P4418">
        <v>0</v>
      </c>
      <c r="Q4418">
        <v>0</v>
      </c>
      <c r="R4418" s="51">
        <f>Table71417[[#This Row],[Climate finance ($ million)]]/Table71417[[#This Row],[Total commitment ($ million)]]</f>
        <v>0.57000000000000006</v>
      </c>
      <c r="S4418" s="41" t="s">
        <v>13015</v>
      </c>
      <c r="T4418" s="1" t="s">
        <v>8798</v>
      </c>
    </row>
    <row r="4419" spans="1:20" x14ac:dyDescent="0.25">
      <c r="A4419" t="s">
        <v>8747</v>
      </c>
      <c r="B4419" t="s">
        <v>66</v>
      </c>
      <c r="C4419" t="s">
        <v>1886</v>
      </c>
      <c r="D4419" t="s">
        <v>1885</v>
      </c>
      <c r="E4419" s="42">
        <v>45096</v>
      </c>
      <c r="F4419">
        <v>2023</v>
      </c>
      <c r="G4419" t="s">
        <v>7797</v>
      </c>
      <c r="H4419" t="s">
        <v>8754</v>
      </c>
      <c r="I4419" s="40" t="s">
        <v>210</v>
      </c>
      <c r="J4419">
        <v>0.45</v>
      </c>
      <c r="L4419" t="s">
        <v>1415</v>
      </c>
      <c r="M4419" t="s">
        <v>25</v>
      </c>
      <c r="N4419">
        <v>0.45</v>
      </c>
      <c r="O4419">
        <v>0</v>
      </c>
      <c r="P4419">
        <v>0.45</v>
      </c>
      <c r="Q4419">
        <v>0</v>
      </c>
      <c r="R4419" s="51">
        <f>Table71417[[#This Row],[Climate finance ($ million)]]/Table71417[[#This Row],[Total commitment ($ million)]]</f>
        <v>1</v>
      </c>
      <c r="S4419" s="41" t="s">
        <v>13016</v>
      </c>
      <c r="T4419" s="1" t="s">
        <v>8798</v>
      </c>
    </row>
    <row r="4420" spans="1:20" x14ac:dyDescent="0.25">
      <c r="A4420" t="s">
        <v>8747</v>
      </c>
      <c r="B4420" t="s">
        <v>66</v>
      </c>
      <c r="C4420" t="s">
        <v>1865</v>
      </c>
      <c r="D4420" t="s">
        <v>1864</v>
      </c>
      <c r="E4420" s="42">
        <v>45097</v>
      </c>
      <c r="F4420">
        <v>2023</v>
      </c>
      <c r="G4420" t="s">
        <v>6975</v>
      </c>
      <c r="H4420" t="s">
        <v>8754</v>
      </c>
      <c r="I4420" s="40" t="s">
        <v>141</v>
      </c>
      <c r="J4420">
        <v>0.95</v>
      </c>
      <c r="K4420" t="s">
        <v>141</v>
      </c>
      <c r="M4420" t="s">
        <v>24</v>
      </c>
      <c r="N4420">
        <v>0.95</v>
      </c>
      <c r="O4420">
        <v>0.95</v>
      </c>
      <c r="P4420">
        <v>0</v>
      </c>
      <c r="Q4420">
        <v>0</v>
      </c>
      <c r="R4420" s="51">
        <f>Table71417[[#This Row],[Climate finance ($ million)]]/Table71417[[#This Row],[Total commitment ($ million)]]</f>
        <v>1</v>
      </c>
      <c r="S4420" s="41" t="s">
        <v>13017</v>
      </c>
      <c r="T4420" s="1" t="s">
        <v>8798</v>
      </c>
    </row>
    <row r="4421" spans="1:20" x14ac:dyDescent="0.25">
      <c r="A4421" t="s">
        <v>8747</v>
      </c>
      <c r="B4421" t="s">
        <v>66</v>
      </c>
      <c r="C4421" t="s">
        <v>1354</v>
      </c>
      <c r="D4421" t="s">
        <v>1353</v>
      </c>
      <c r="E4421" s="42">
        <v>45098</v>
      </c>
      <c r="F4421">
        <v>2023</v>
      </c>
      <c r="G4421" t="s">
        <v>6392</v>
      </c>
      <c r="H4421" t="s">
        <v>93</v>
      </c>
      <c r="I4421" s="40" t="s">
        <v>141</v>
      </c>
      <c r="J4421">
        <v>350</v>
      </c>
      <c r="K4421" t="s">
        <v>1345</v>
      </c>
      <c r="M4421" t="s">
        <v>24</v>
      </c>
      <c r="N4421">
        <v>326.33999999999997</v>
      </c>
      <c r="O4421">
        <v>326.33999999999992</v>
      </c>
      <c r="P4421">
        <v>0</v>
      </c>
      <c r="Q4421">
        <v>0</v>
      </c>
      <c r="R4421" s="51">
        <f>Table71417[[#This Row],[Climate finance ($ million)]]/Table71417[[#This Row],[Total commitment ($ million)]]</f>
        <v>0.9323999999999999</v>
      </c>
      <c r="S4421" s="41" t="s">
        <v>13018</v>
      </c>
      <c r="T4421" s="1" t="s">
        <v>8798</v>
      </c>
    </row>
    <row r="4422" spans="1:20" x14ac:dyDescent="0.25">
      <c r="A4422" t="s">
        <v>8747</v>
      </c>
      <c r="B4422" t="s">
        <v>66</v>
      </c>
      <c r="C4422" t="s">
        <v>1929</v>
      </c>
      <c r="D4422" t="s">
        <v>1928</v>
      </c>
      <c r="E4422" s="42">
        <v>45098</v>
      </c>
      <c r="F4422">
        <v>2023</v>
      </c>
      <c r="G4422" t="s">
        <v>6370</v>
      </c>
      <c r="H4422" t="s">
        <v>93</v>
      </c>
      <c r="I4422" s="40" t="s">
        <v>141</v>
      </c>
      <c r="J4422">
        <v>200</v>
      </c>
      <c r="K4422" t="s">
        <v>1345</v>
      </c>
      <c r="L4422" t="s">
        <v>1365</v>
      </c>
      <c r="M4422" t="s">
        <v>72</v>
      </c>
      <c r="N4422">
        <v>48</v>
      </c>
      <c r="O4422">
        <v>0</v>
      </c>
      <c r="P4422">
        <v>0</v>
      </c>
      <c r="Q4422">
        <v>48</v>
      </c>
      <c r="R4422" s="51">
        <f>Table71417[[#This Row],[Climate finance ($ million)]]/Table71417[[#This Row],[Total commitment ($ million)]]</f>
        <v>0.24</v>
      </c>
      <c r="S4422" s="41" t="s">
        <v>13019</v>
      </c>
      <c r="T4422" s="1" t="s">
        <v>8798</v>
      </c>
    </row>
    <row r="4423" spans="1:20" x14ac:dyDescent="0.25">
      <c r="A4423" t="s">
        <v>8747</v>
      </c>
      <c r="B4423" t="s">
        <v>66</v>
      </c>
      <c r="C4423" t="s">
        <v>1929</v>
      </c>
      <c r="D4423" t="s">
        <v>1928</v>
      </c>
      <c r="E4423" s="42">
        <v>45098</v>
      </c>
      <c r="F4423">
        <v>2023</v>
      </c>
      <c r="G4423" t="s">
        <v>6370</v>
      </c>
      <c r="H4423" t="s">
        <v>93</v>
      </c>
      <c r="I4423" s="40" t="s">
        <v>141</v>
      </c>
      <c r="J4423">
        <v>200</v>
      </c>
      <c r="K4423" t="s">
        <v>84</v>
      </c>
      <c r="M4423" t="s">
        <v>24</v>
      </c>
      <c r="N4423">
        <v>0.16</v>
      </c>
      <c r="O4423">
        <v>0.16</v>
      </c>
      <c r="P4423">
        <v>0</v>
      </c>
      <c r="Q4423">
        <v>0</v>
      </c>
      <c r="R4423" s="51">
        <f>Table71417[[#This Row],[Climate finance ($ million)]]/Table71417[[#This Row],[Total commitment ($ million)]]</f>
        <v>8.0000000000000004E-4</v>
      </c>
      <c r="S4423" s="41" t="s">
        <v>13019</v>
      </c>
      <c r="T4423" s="1" t="s">
        <v>8798</v>
      </c>
    </row>
    <row r="4424" spans="1:20" x14ac:dyDescent="0.25">
      <c r="A4424" t="s">
        <v>8747</v>
      </c>
      <c r="B4424" t="s">
        <v>66</v>
      </c>
      <c r="C4424" t="s">
        <v>1929</v>
      </c>
      <c r="D4424" t="s">
        <v>1928</v>
      </c>
      <c r="E4424" s="42">
        <v>45098</v>
      </c>
      <c r="F4424">
        <v>2023</v>
      </c>
      <c r="G4424" t="s">
        <v>6370</v>
      </c>
      <c r="H4424" t="s">
        <v>93</v>
      </c>
      <c r="I4424" s="40" t="s">
        <v>141</v>
      </c>
      <c r="J4424">
        <v>200</v>
      </c>
      <c r="K4424" t="s">
        <v>141</v>
      </c>
      <c r="M4424" t="s">
        <v>24</v>
      </c>
      <c r="N4424">
        <v>145.58000000000001</v>
      </c>
      <c r="O4424">
        <v>145.58000000000004</v>
      </c>
      <c r="P4424">
        <v>0</v>
      </c>
      <c r="Q4424">
        <v>0</v>
      </c>
      <c r="R4424" s="51">
        <f>Table71417[[#This Row],[Climate finance ($ million)]]/Table71417[[#This Row],[Total commitment ($ million)]]</f>
        <v>0.7279000000000001</v>
      </c>
      <c r="S4424" s="41" t="s">
        <v>13019</v>
      </c>
      <c r="T4424" s="1" t="s">
        <v>8798</v>
      </c>
    </row>
    <row r="4425" spans="1:20" x14ac:dyDescent="0.25">
      <c r="A4425" t="s">
        <v>8747</v>
      </c>
      <c r="B4425" t="s">
        <v>66</v>
      </c>
      <c r="C4425" t="s">
        <v>1938</v>
      </c>
      <c r="D4425" t="s">
        <v>1937</v>
      </c>
      <c r="E4425" s="42">
        <v>45098</v>
      </c>
      <c r="F4425">
        <v>2023</v>
      </c>
      <c r="G4425" t="s">
        <v>6370</v>
      </c>
      <c r="H4425" t="s">
        <v>8754</v>
      </c>
      <c r="I4425" s="40" t="s">
        <v>84</v>
      </c>
      <c r="J4425">
        <v>0.2</v>
      </c>
      <c r="K4425" t="s">
        <v>84</v>
      </c>
      <c r="M4425" t="s">
        <v>24</v>
      </c>
      <c r="N4425">
        <v>0.1</v>
      </c>
      <c r="O4425">
        <v>0.1</v>
      </c>
      <c r="P4425">
        <v>0</v>
      </c>
      <c r="Q4425">
        <v>0</v>
      </c>
      <c r="R4425" s="51">
        <f>Table71417[[#This Row],[Climate finance ($ million)]]/Table71417[[#This Row],[Total commitment ($ million)]]</f>
        <v>0.5</v>
      </c>
      <c r="S4425" s="41" t="s">
        <v>13020</v>
      </c>
      <c r="T4425" s="1" t="s">
        <v>8798</v>
      </c>
    </row>
    <row r="4426" spans="1:20" x14ac:dyDescent="0.25">
      <c r="A4426" t="s">
        <v>8747</v>
      </c>
      <c r="B4426" t="s">
        <v>66</v>
      </c>
      <c r="C4426" t="s">
        <v>1987</v>
      </c>
      <c r="D4426" t="s">
        <v>1986</v>
      </c>
      <c r="E4426" s="42">
        <v>45098</v>
      </c>
      <c r="F4426">
        <v>2023</v>
      </c>
      <c r="G4426" t="s">
        <v>104</v>
      </c>
      <c r="H4426" t="s">
        <v>8754</v>
      </c>
      <c r="I4426" s="40" t="s">
        <v>12401</v>
      </c>
      <c r="J4426">
        <v>0.85</v>
      </c>
      <c r="K4426" t="s">
        <v>1352</v>
      </c>
      <c r="M4426" t="s">
        <v>24</v>
      </c>
      <c r="N4426">
        <v>0.42499999999999999</v>
      </c>
      <c r="O4426">
        <v>0.42499999999999999</v>
      </c>
      <c r="P4426">
        <v>0</v>
      </c>
      <c r="Q4426">
        <v>0</v>
      </c>
      <c r="R4426" s="51">
        <f>Table71417[[#This Row],[Climate finance ($ million)]]/Table71417[[#This Row],[Total commitment ($ million)]]</f>
        <v>0.5</v>
      </c>
      <c r="S4426" s="41" t="s">
        <v>13021</v>
      </c>
      <c r="T4426" s="1" t="s">
        <v>8798</v>
      </c>
    </row>
    <row r="4427" spans="1:20" x14ac:dyDescent="0.25">
      <c r="A4427" t="s">
        <v>8747</v>
      </c>
      <c r="B4427" t="s">
        <v>66</v>
      </c>
      <c r="C4427" t="s">
        <v>1646</v>
      </c>
      <c r="D4427" t="s">
        <v>1645</v>
      </c>
      <c r="E4427" s="42">
        <v>45099</v>
      </c>
      <c r="F4427">
        <v>2023</v>
      </c>
      <c r="G4427" t="s">
        <v>6914</v>
      </c>
      <c r="H4427" t="s">
        <v>8754</v>
      </c>
      <c r="I4427" s="40" t="s">
        <v>12397</v>
      </c>
      <c r="J4427">
        <v>0.4</v>
      </c>
      <c r="K4427" t="s">
        <v>1327</v>
      </c>
      <c r="L4427" t="s">
        <v>1347</v>
      </c>
      <c r="M4427" t="s">
        <v>72</v>
      </c>
      <c r="N4427">
        <v>0.4</v>
      </c>
      <c r="O4427">
        <v>0</v>
      </c>
      <c r="P4427">
        <v>0</v>
      </c>
      <c r="Q4427">
        <v>0.4</v>
      </c>
      <c r="R4427" s="51">
        <f>Table71417[[#This Row],[Climate finance ($ million)]]/Table71417[[#This Row],[Total commitment ($ million)]]</f>
        <v>1</v>
      </c>
      <c r="S4427" s="41" t="s">
        <v>13022</v>
      </c>
      <c r="T4427" s="1" t="s">
        <v>8798</v>
      </c>
    </row>
    <row r="4428" spans="1:20" x14ac:dyDescent="0.25">
      <c r="A4428" t="s">
        <v>8747</v>
      </c>
      <c r="B4428" t="s">
        <v>66</v>
      </c>
      <c r="C4428" t="s">
        <v>1663</v>
      </c>
      <c r="D4428" t="s">
        <v>1662</v>
      </c>
      <c r="E4428" s="42">
        <v>45099</v>
      </c>
      <c r="F4428">
        <v>2023</v>
      </c>
      <c r="G4428" t="s">
        <v>6914</v>
      </c>
      <c r="H4428" t="s">
        <v>8754</v>
      </c>
      <c r="I4428" s="40" t="s">
        <v>12401</v>
      </c>
      <c r="J4428">
        <v>0.35499999999999998</v>
      </c>
      <c r="K4428" t="s">
        <v>1345</v>
      </c>
      <c r="L4428" t="s">
        <v>1415</v>
      </c>
      <c r="M4428" t="s">
        <v>72</v>
      </c>
      <c r="N4428">
        <v>0.35499999999999998</v>
      </c>
      <c r="O4428">
        <v>0</v>
      </c>
      <c r="P4428">
        <v>0</v>
      </c>
      <c r="Q4428">
        <v>0.35499999999999998</v>
      </c>
      <c r="R4428" s="51">
        <f>Table71417[[#This Row],[Climate finance ($ million)]]/Table71417[[#This Row],[Total commitment ($ million)]]</f>
        <v>1</v>
      </c>
      <c r="S4428" s="41" t="s">
        <v>13023</v>
      </c>
      <c r="T4428" s="1" t="s">
        <v>8798</v>
      </c>
    </row>
    <row r="4429" spans="1:20" x14ac:dyDescent="0.25">
      <c r="A4429" t="s">
        <v>8747</v>
      </c>
      <c r="B4429" t="s">
        <v>66</v>
      </c>
      <c r="C4429" t="s">
        <v>1765</v>
      </c>
      <c r="D4429" t="s">
        <v>1764</v>
      </c>
      <c r="E4429" s="42">
        <v>45100</v>
      </c>
      <c r="F4429">
        <v>2023</v>
      </c>
      <c r="G4429" t="s">
        <v>6754</v>
      </c>
      <c r="H4429" t="s">
        <v>8757</v>
      </c>
      <c r="I4429" s="40" t="s">
        <v>12400</v>
      </c>
      <c r="J4429">
        <v>10.164999999999999</v>
      </c>
      <c r="K4429" t="s">
        <v>1352</v>
      </c>
      <c r="M4429" t="s">
        <v>24</v>
      </c>
      <c r="N4429">
        <v>7.7152349999999998</v>
      </c>
      <c r="O4429">
        <v>7.7152349999999998</v>
      </c>
      <c r="P4429">
        <v>0</v>
      </c>
      <c r="Q4429">
        <v>0</v>
      </c>
      <c r="R4429" s="51">
        <f>Table71417[[#This Row],[Climate finance ($ million)]]/Table71417[[#This Row],[Total commitment ($ million)]]</f>
        <v>0.75900000000000001</v>
      </c>
      <c r="S4429" s="41" t="s">
        <v>13024</v>
      </c>
      <c r="T4429" s="1" t="s">
        <v>8798</v>
      </c>
    </row>
    <row r="4430" spans="1:20" x14ac:dyDescent="0.25">
      <c r="A4430" t="s">
        <v>8747</v>
      </c>
      <c r="B4430" t="s">
        <v>66</v>
      </c>
      <c r="C4430" t="s">
        <v>1863</v>
      </c>
      <c r="D4430" t="s">
        <v>1862</v>
      </c>
      <c r="E4430" s="42">
        <v>45100</v>
      </c>
      <c r="F4430">
        <v>2023</v>
      </c>
      <c r="G4430" t="s">
        <v>6975</v>
      </c>
      <c r="H4430" t="s">
        <v>8754</v>
      </c>
      <c r="I4430" s="40" t="s">
        <v>141</v>
      </c>
      <c r="J4430">
        <v>0.57499999999999996</v>
      </c>
      <c r="K4430" t="s">
        <v>141</v>
      </c>
      <c r="M4430" t="s">
        <v>24</v>
      </c>
      <c r="N4430">
        <v>0.57499999999999996</v>
      </c>
      <c r="O4430">
        <v>0.57499999999999996</v>
      </c>
      <c r="P4430">
        <v>0</v>
      </c>
      <c r="Q4430">
        <v>0</v>
      </c>
      <c r="R4430" s="51">
        <f>Table71417[[#This Row],[Climate finance ($ million)]]/Table71417[[#This Row],[Total commitment ($ million)]]</f>
        <v>1</v>
      </c>
      <c r="S4430" s="41" t="s">
        <v>13025</v>
      </c>
      <c r="T4430" s="1" t="s">
        <v>8798</v>
      </c>
    </row>
    <row r="4431" spans="1:20" x14ac:dyDescent="0.25">
      <c r="A4431" t="s">
        <v>8747</v>
      </c>
      <c r="B4431" t="s">
        <v>66</v>
      </c>
      <c r="C4431" t="s">
        <v>2122</v>
      </c>
      <c r="D4431" t="s">
        <v>2121</v>
      </c>
      <c r="E4431" s="42">
        <v>45100</v>
      </c>
      <c r="F4431">
        <v>2023</v>
      </c>
      <c r="G4431" t="s">
        <v>7424</v>
      </c>
      <c r="H4431" t="s">
        <v>93</v>
      </c>
      <c r="I4431" s="40" t="s">
        <v>84</v>
      </c>
      <c r="J4431">
        <v>100</v>
      </c>
      <c r="L4431" t="s">
        <v>1347</v>
      </c>
      <c r="M4431" t="s">
        <v>25</v>
      </c>
      <c r="N4431">
        <v>24.776</v>
      </c>
      <c r="O4431">
        <v>0</v>
      </c>
      <c r="P4431">
        <v>24.775999999999996</v>
      </c>
      <c r="Q4431">
        <v>0</v>
      </c>
      <c r="R4431" s="51">
        <f>Table71417[[#This Row],[Climate finance ($ million)]]/Table71417[[#This Row],[Total commitment ($ million)]]</f>
        <v>0.24776000000000001</v>
      </c>
      <c r="S4431" s="41" t="s">
        <v>13026</v>
      </c>
      <c r="T4431" s="1" t="s">
        <v>8798</v>
      </c>
    </row>
    <row r="4432" spans="1:20" x14ac:dyDescent="0.25">
      <c r="A4432" t="s">
        <v>8747</v>
      </c>
      <c r="B4432" t="s">
        <v>66</v>
      </c>
      <c r="C4432" t="s">
        <v>1427</v>
      </c>
      <c r="D4432" t="s">
        <v>1426</v>
      </c>
      <c r="E4432" s="42">
        <v>45103</v>
      </c>
      <c r="F4432">
        <v>2023</v>
      </c>
      <c r="G4432" t="s">
        <v>6816</v>
      </c>
      <c r="H4432" t="s">
        <v>8754</v>
      </c>
      <c r="I4432" s="40" t="s">
        <v>12397</v>
      </c>
      <c r="J4432">
        <v>0.35</v>
      </c>
      <c r="L4432" t="s">
        <v>1365</v>
      </c>
      <c r="M4432" t="s">
        <v>25</v>
      </c>
      <c r="N4432">
        <v>0.35</v>
      </c>
      <c r="O4432">
        <v>0</v>
      </c>
      <c r="P4432">
        <v>0.35</v>
      </c>
      <c r="Q4432">
        <v>0</v>
      </c>
      <c r="R4432" s="51">
        <f>Table71417[[#This Row],[Climate finance ($ million)]]/Table71417[[#This Row],[Total commitment ($ million)]]</f>
        <v>1</v>
      </c>
      <c r="S4432" s="41" t="s">
        <v>13027</v>
      </c>
      <c r="T4432" s="1" t="s">
        <v>8798</v>
      </c>
    </row>
    <row r="4433" spans="1:20" x14ac:dyDescent="0.25">
      <c r="A4433" t="s">
        <v>8747</v>
      </c>
      <c r="B4433" t="s">
        <v>66</v>
      </c>
      <c r="C4433" t="s">
        <v>1671</v>
      </c>
      <c r="D4433" t="s">
        <v>1670</v>
      </c>
      <c r="E4433" s="42">
        <v>45103</v>
      </c>
      <c r="F4433">
        <v>2023</v>
      </c>
      <c r="G4433" t="s">
        <v>6914</v>
      </c>
      <c r="H4433" t="s">
        <v>8754</v>
      </c>
      <c r="I4433" s="40" t="s">
        <v>12397</v>
      </c>
      <c r="J4433">
        <v>0.35</v>
      </c>
      <c r="K4433" t="s">
        <v>1345</v>
      </c>
      <c r="L4433" t="s">
        <v>1415</v>
      </c>
      <c r="M4433" t="s">
        <v>72</v>
      </c>
      <c r="N4433">
        <v>0.35</v>
      </c>
      <c r="O4433">
        <v>0</v>
      </c>
      <c r="P4433">
        <v>0</v>
      </c>
      <c r="Q4433">
        <v>0.35</v>
      </c>
      <c r="R4433" s="51">
        <f>Table71417[[#This Row],[Climate finance ($ million)]]/Table71417[[#This Row],[Total commitment ($ million)]]</f>
        <v>1</v>
      </c>
      <c r="S4433" s="41" t="s">
        <v>13028</v>
      </c>
      <c r="T4433" s="1" t="s">
        <v>8798</v>
      </c>
    </row>
    <row r="4434" spans="1:20" x14ac:dyDescent="0.25">
      <c r="A4434" t="s">
        <v>8747</v>
      </c>
      <c r="B4434" t="s">
        <v>66</v>
      </c>
      <c r="C4434" t="s">
        <v>1903</v>
      </c>
      <c r="D4434" t="s">
        <v>1902</v>
      </c>
      <c r="E4434" s="42">
        <v>45103</v>
      </c>
      <c r="F4434">
        <v>2023</v>
      </c>
      <c r="G4434" t="s">
        <v>6715</v>
      </c>
      <c r="H4434" t="s">
        <v>8754</v>
      </c>
      <c r="I4434" s="40" t="s">
        <v>84</v>
      </c>
      <c r="J4434">
        <v>0.15</v>
      </c>
      <c r="L4434" t="s">
        <v>1415</v>
      </c>
      <c r="M4434" t="s">
        <v>25</v>
      </c>
      <c r="N4434">
        <v>0.03</v>
      </c>
      <c r="O4434">
        <v>0</v>
      </c>
      <c r="P4434">
        <v>0.03</v>
      </c>
      <c r="Q4434">
        <v>0</v>
      </c>
      <c r="R4434" s="51">
        <f>Table71417[[#This Row],[Climate finance ($ million)]]/Table71417[[#This Row],[Total commitment ($ million)]]</f>
        <v>0.2</v>
      </c>
      <c r="S4434" s="41" t="s">
        <v>13029</v>
      </c>
      <c r="T4434" s="1" t="s">
        <v>8798</v>
      </c>
    </row>
    <row r="4435" spans="1:20" x14ac:dyDescent="0.25">
      <c r="A4435" t="s">
        <v>8747</v>
      </c>
      <c r="B4435" t="s">
        <v>66</v>
      </c>
      <c r="C4435" t="s">
        <v>2024</v>
      </c>
      <c r="D4435" t="s">
        <v>2023</v>
      </c>
      <c r="E4435" s="42">
        <v>45103</v>
      </c>
      <c r="F4435">
        <v>2023</v>
      </c>
      <c r="G4435" t="s">
        <v>104</v>
      </c>
      <c r="H4435" t="s">
        <v>8754</v>
      </c>
      <c r="I4435" s="40" t="s">
        <v>12404</v>
      </c>
      <c r="J4435">
        <v>0.45</v>
      </c>
      <c r="L4435" t="s">
        <v>1320</v>
      </c>
      <c r="M4435" t="s">
        <v>25</v>
      </c>
      <c r="N4435">
        <v>0.09</v>
      </c>
      <c r="O4435">
        <v>0</v>
      </c>
      <c r="P4435">
        <v>0.09</v>
      </c>
      <c r="Q4435">
        <v>0</v>
      </c>
      <c r="R4435" s="51">
        <f>Table71417[[#This Row],[Climate finance ($ million)]]/Table71417[[#This Row],[Total commitment ($ million)]]</f>
        <v>0.19999999999999998</v>
      </c>
      <c r="S4435" s="41" t="s">
        <v>13030</v>
      </c>
      <c r="T4435" s="1" t="s">
        <v>8798</v>
      </c>
    </row>
    <row r="4436" spans="1:20" x14ac:dyDescent="0.25">
      <c r="A4436" t="s">
        <v>8747</v>
      </c>
      <c r="B4436" t="s">
        <v>66</v>
      </c>
      <c r="C4436" t="s">
        <v>2128</v>
      </c>
      <c r="D4436" t="s">
        <v>2127</v>
      </c>
      <c r="E4436" s="42">
        <v>45103</v>
      </c>
      <c r="F4436">
        <v>2023</v>
      </c>
      <c r="G4436" t="s">
        <v>7424</v>
      </c>
      <c r="H4436" t="s">
        <v>8754</v>
      </c>
      <c r="I4436" s="40" t="s">
        <v>141</v>
      </c>
      <c r="J4436">
        <v>0.5</v>
      </c>
      <c r="K4436" t="s">
        <v>141</v>
      </c>
      <c r="M4436" t="s">
        <v>24</v>
      </c>
      <c r="N4436">
        <v>0.5</v>
      </c>
      <c r="O4436">
        <v>0.5</v>
      </c>
      <c r="P4436">
        <v>0</v>
      </c>
      <c r="Q4436">
        <v>0</v>
      </c>
      <c r="R4436" s="51">
        <f>Table71417[[#This Row],[Climate finance ($ million)]]/Table71417[[#This Row],[Total commitment ($ million)]]</f>
        <v>1</v>
      </c>
      <c r="S4436" s="41" t="s">
        <v>13031</v>
      </c>
      <c r="T4436" s="1" t="s">
        <v>8798</v>
      </c>
    </row>
    <row r="4437" spans="1:20" x14ac:dyDescent="0.25">
      <c r="A4437" t="s">
        <v>8747</v>
      </c>
      <c r="B4437" t="s">
        <v>66</v>
      </c>
      <c r="C4437" t="s">
        <v>1546</v>
      </c>
      <c r="D4437" t="s">
        <v>1545</v>
      </c>
      <c r="E4437" s="42">
        <v>45105</v>
      </c>
      <c r="F4437">
        <v>2023</v>
      </c>
      <c r="G4437" t="s">
        <v>6521</v>
      </c>
      <c r="H4437" t="s">
        <v>93</v>
      </c>
      <c r="I4437" s="40" t="s">
        <v>12397</v>
      </c>
      <c r="J4437">
        <v>54.555925000000002</v>
      </c>
      <c r="K4437" t="s">
        <v>1327</v>
      </c>
      <c r="L4437" t="s">
        <v>1347</v>
      </c>
      <c r="M4437" t="s">
        <v>72</v>
      </c>
      <c r="N4437">
        <v>24.600851469999998</v>
      </c>
      <c r="O4437">
        <v>0</v>
      </c>
      <c r="P4437">
        <v>0</v>
      </c>
      <c r="Q4437">
        <v>24.6008514675</v>
      </c>
      <c r="R4437" s="51">
        <f>Table71417[[#This Row],[Climate finance ($ million)]]/Table71417[[#This Row],[Total commitment ($ million)]]</f>
        <v>0.45092905069431044</v>
      </c>
      <c r="S4437" s="41" t="s">
        <v>13032</v>
      </c>
      <c r="T4437" s="1" t="s">
        <v>8798</v>
      </c>
    </row>
    <row r="4438" spans="1:20" x14ac:dyDescent="0.25">
      <c r="A4438" t="s">
        <v>8747</v>
      </c>
      <c r="B4438" t="s">
        <v>66</v>
      </c>
      <c r="C4438" t="s">
        <v>1561</v>
      </c>
      <c r="D4438" t="s">
        <v>1560</v>
      </c>
      <c r="E4438" s="42">
        <v>45105</v>
      </c>
      <c r="F4438">
        <v>2023</v>
      </c>
      <c r="G4438" t="s">
        <v>6521</v>
      </c>
      <c r="H4438" t="s">
        <v>93</v>
      </c>
      <c r="I4438" s="40" t="s">
        <v>84</v>
      </c>
      <c r="J4438">
        <v>686.14949999999999</v>
      </c>
      <c r="K4438" t="s">
        <v>84</v>
      </c>
      <c r="L4438" t="s">
        <v>1347</v>
      </c>
      <c r="M4438" t="s">
        <v>72</v>
      </c>
      <c r="N4438">
        <v>150.76191900000001</v>
      </c>
      <c r="O4438">
        <v>0</v>
      </c>
      <c r="P4438">
        <v>0</v>
      </c>
      <c r="Q4438">
        <v>150.76191900000001</v>
      </c>
      <c r="R4438" s="51">
        <f>Table71417[[#This Row],[Climate finance ($ million)]]/Table71417[[#This Row],[Total commitment ($ million)]]</f>
        <v>0.21972167727295583</v>
      </c>
      <c r="S4438" s="41" t="s">
        <v>13033</v>
      </c>
      <c r="T4438" s="1" t="s">
        <v>8798</v>
      </c>
    </row>
    <row r="4439" spans="1:20" x14ac:dyDescent="0.25">
      <c r="A4439" t="s">
        <v>8747</v>
      </c>
      <c r="B4439" t="s">
        <v>66</v>
      </c>
      <c r="C4439" t="s">
        <v>1633</v>
      </c>
      <c r="D4439" t="s">
        <v>1632</v>
      </c>
      <c r="E4439" s="42">
        <v>45105</v>
      </c>
      <c r="F4439">
        <v>2023</v>
      </c>
      <c r="G4439" t="s">
        <v>6914</v>
      </c>
      <c r="H4439" t="s">
        <v>93</v>
      </c>
      <c r="I4439" s="40" t="s">
        <v>12396</v>
      </c>
      <c r="J4439">
        <v>500</v>
      </c>
      <c r="K4439" t="s">
        <v>1345</v>
      </c>
      <c r="M4439" t="s">
        <v>24</v>
      </c>
      <c r="N4439">
        <v>142.85</v>
      </c>
      <c r="O4439">
        <v>142.85</v>
      </c>
      <c r="P4439">
        <v>0</v>
      </c>
      <c r="Q4439">
        <v>0</v>
      </c>
      <c r="R4439" s="51">
        <f>Table71417[[#This Row],[Climate finance ($ million)]]/Table71417[[#This Row],[Total commitment ($ million)]]</f>
        <v>0.28570000000000001</v>
      </c>
      <c r="S4439" s="41" t="s">
        <v>13034</v>
      </c>
      <c r="T4439" s="1" t="s">
        <v>8798</v>
      </c>
    </row>
    <row r="4440" spans="1:20" x14ac:dyDescent="0.25">
      <c r="A4440" t="s">
        <v>8747</v>
      </c>
      <c r="B4440" t="s">
        <v>66</v>
      </c>
      <c r="C4440" t="s">
        <v>1656</v>
      </c>
      <c r="D4440" t="s">
        <v>1655</v>
      </c>
      <c r="E4440" s="42">
        <v>45105</v>
      </c>
      <c r="F4440">
        <v>2023</v>
      </c>
      <c r="G4440" t="s">
        <v>6914</v>
      </c>
      <c r="H4440" t="s">
        <v>8754</v>
      </c>
      <c r="I4440" s="40" t="s">
        <v>12394</v>
      </c>
      <c r="J4440">
        <v>0.3</v>
      </c>
      <c r="L4440" t="s">
        <v>1415</v>
      </c>
      <c r="M4440" t="s">
        <v>25</v>
      </c>
      <c r="N4440">
        <v>1.7639999999999999E-2</v>
      </c>
      <c r="O4440">
        <v>0</v>
      </c>
      <c r="P4440">
        <v>1.7639999999999999E-2</v>
      </c>
      <c r="Q4440">
        <v>0</v>
      </c>
      <c r="R4440" s="51">
        <f>Table71417[[#This Row],[Climate finance ($ million)]]/Table71417[[#This Row],[Total commitment ($ million)]]</f>
        <v>5.8799999999999998E-2</v>
      </c>
      <c r="S4440" s="41" t="s">
        <v>13035</v>
      </c>
      <c r="T4440" s="1" t="s">
        <v>8798</v>
      </c>
    </row>
    <row r="4441" spans="1:20" x14ac:dyDescent="0.25">
      <c r="A4441" t="s">
        <v>8747</v>
      </c>
      <c r="B4441" t="s">
        <v>66</v>
      </c>
      <c r="C4441" t="s">
        <v>1966</v>
      </c>
      <c r="D4441" t="s">
        <v>1965</v>
      </c>
      <c r="E4441" s="42">
        <v>45105</v>
      </c>
      <c r="F4441">
        <v>2023</v>
      </c>
      <c r="G4441" t="s">
        <v>104</v>
      </c>
      <c r="H4441" t="s">
        <v>93</v>
      </c>
      <c r="I4441" s="40" t="s">
        <v>141</v>
      </c>
      <c r="J4441">
        <v>150</v>
      </c>
      <c r="K4441" t="s">
        <v>141</v>
      </c>
      <c r="M4441" t="s">
        <v>24</v>
      </c>
      <c r="N4441">
        <v>150</v>
      </c>
      <c r="O4441">
        <v>150</v>
      </c>
      <c r="P4441">
        <v>0</v>
      </c>
      <c r="Q4441">
        <v>0</v>
      </c>
      <c r="R4441" s="51">
        <f>Table71417[[#This Row],[Climate finance ($ million)]]/Table71417[[#This Row],[Total commitment ($ million)]]</f>
        <v>1</v>
      </c>
      <c r="S4441" s="41" t="s">
        <v>13036</v>
      </c>
      <c r="T4441" s="1" t="s">
        <v>8798</v>
      </c>
    </row>
    <row r="4442" spans="1:20" x14ac:dyDescent="0.25">
      <c r="A4442" t="s">
        <v>8747</v>
      </c>
      <c r="B4442" t="s">
        <v>66</v>
      </c>
      <c r="C4442" t="s">
        <v>2137</v>
      </c>
      <c r="D4442" t="s">
        <v>2136</v>
      </c>
      <c r="E4442" s="42">
        <v>45105</v>
      </c>
      <c r="F4442">
        <v>2023</v>
      </c>
      <c r="G4442" t="s">
        <v>7424</v>
      </c>
      <c r="H4442" t="s">
        <v>8754</v>
      </c>
      <c r="I4442" s="40" t="s">
        <v>12398</v>
      </c>
      <c r="J4442">
        <v>0.45</v>
      </c>
      <c r="K4442" t="s">
        <v>1336</v>
      </c>
      <c r="L4442" t="s">
        <v>1409</v>
      </c>
      <c r="M4442" t="s">
        <v>72</v>
      </c>
      <c r="N4442">
        <v>0.45</v>
      </c>
      <c r="O4442">
        <v>0</v>
      </c>
      <c r="P4442">
        <v>0</v>
      </c>
      <c r="Q4442">
        <v>0.45</v>
      </c>
      <c r="R4442" s="51">
        <f>Table71417[[#This Row],[Climate finance ($ million)]]/Table71417[[#This Row],[Total commitment ($ million)]]</f>
        <v>1</v>
      </c>
      <c r="S4442" s="41" t="s">
        <v>13037</v>
      </c>
      <c r="T4442" s="1" t="s">
        <v>8798</v>
      </c>
    </row>
    <row r="4443" spans="1:20" x14ac:dyDescent="0.25">
      <c r="A4443" t="s">
        <v>8747</v>
      </c>
      <c r="B4443" t="s">
        <v>66</v>
      </c>
      <c r="C4443" t="s">
        <v>1669</v>
      </c>
      <c r="D4443" t="s">
        <v>1668</v>
      </c>
      <c r="E4443" s="42">
        <v>45107</v>
      </c>
      <c r="F4443">
        <v>2023</v>
      </c>
      <c r="G4443" t="s">
        <v>6914</v>
      </c>
      <c r="H4443" t="s">
        <v>8754</v>
      </c>
      <c r="I4443" s="40" t="s">
        <v>141</v>
      </c>
      <c r="J4443">
        <v>0.2</v>
      </c>
      <c r="K4443" t="s">
        <v>141</v>
      </c>
      <c r="L4443" t="s">
        <v>1347</v>
      </c>
      <c r="M4443" t="s">
        <v>72</v>
      </c>
      <c r="N4443">
        <v>0.2</v>
      </c>
      <c r="O4443">
        <v>0</v>
      </c>
      <c r="P4443">
        <v>0</v>
      </c>
      <c r="Q4443">
        <v>0.2</v>
      </c>
      <c r="R4443" s="51">
        <f>Table71417[[#This Row],[Climate finance ($ million)]]/Table71417[[#This Row],[Total commitment ($ million)]]</f>
        <v>1</v>
      </c>
      <c r="S4443" s="41" t="s">
        <v>13038</v>
      </c>
      <c r="T4443" s="1" t="s">
        <v>8798</v>
      </c>
    </row>
    <row r="4444" spans="1:20" x14ac:dyDescent="0.25">
      <c r="A4444" t="s">
        <v>8747</v>
      </c>
      <c r="B4444" t="s">
        <v>66</v>
      </c>
      <c r="C4444" t="s">
        <v>1640</v>
      </c>
      <c r="D4444" t="s">
        <v>1639</v>
      </c>
      <c r="E4444" s="42">
        <v>45112</v>
      </c>
      <c r="F4444">
        <v>2023</v>
      </c>
      <c r="G4444" t="s">
        <v>6914</v>
      </c>
      <c r="H4444" t="s">
        <v>8754</v>
      </c>
      <c r="I4444" s="40" t="s">
        <v>12396</v>
      </c>
      <c r="J4444">
        <v>0.99</v>
      </c>
      <c r="K4444" t="s">
        <v>1345</v>
      </c>
      <c r="L4444" t="s">
        <v>1365</v>
      </c>
      <c r="M4444" t="s">
        <v>72</v>
      </c>
      <c r="N4444">
        <v>0.99</v>
      </c>
      <c r="O4444">
        <v>0</v>
      </c>
      <c r="P4444">
        <v>0</v>
      </c>
      <c r="Q4444">
        <v>0.99</v>
      </c>
      <c r="R4444" s="51">
        <f>Table71417[[#This Row],[Climate finance ($ million)]]/Table71417[[#This Row],[Total commitment ($ million)]]</f>
        <v>1</v>
      </c>
      <c r="S4444" s="41" t="s">
        <v>13039</v>
      </c>
      <c r="T4444" s="1" t="s">
        <v>8798</v>
      </c>
    </row>
    <row r="4445" spans="1:20" x14ac:dyDescent="0.25">
      <c r="A4445" t="s">
        <v>8747</v>
      </c>
      <c r="B4445" t="s">
        <v>66</v>
      </c>
      <c r="C4445" t="s">
        <v>1998</v>
      </c>
      <c r="D4445" t="s">
        <v>1997</v>
      </c>
      <c r="E4445" s="42">
        <v>45117</v>
      </c>
      <c r="F4445">
        <v>2023</v>
      </c>
      <c r="G4445" t="s">
        <v>104</v>
      </c>
      <c r="H4445" t="s">
        <v>8754</v>
      </c>
      <c r="I4445" s="40" t="s">
        <v>210</v>
      </c>
      <c r="J4445">
        <v>1.5</v>
      </c>
      <c r="K4445" t="s">
        <v>84</v>
      </c>
      <c r="L4445" t="s">
        <v>1347</v>
      </c>
      <c r="M4445" t="s">
        <v>72</v>
      </c>
      <c r="N4445">
        <v>0.375</v>
      </c>
      <c r="O4445">
        <v>0</v>
      </c>
      <c r="P4445">
        <v>0</v>
      </c>
      <c r="Q4445">
        <v>0.375</v>
      </c>
      <c r="R4445" s="51">
        <f>Table71417[[#This Row],[Climate finance ($ million)]]/Table71417[[#This Row],[Total commitment ($ million)]]</f>
        <v>0.25</v>
      </c>
      <c r="S4445" s="41" t="s">
        <v>13040</v>
      </c>
      <c r="T4445" s="1" t="s">
        <v>8798</v>
      </c>
    </row>
    <row r="4446" spans="1:20" x14ac:dyDescent="0.25">
      <c r="A4446" t="s">
        <v>8747</v>
      </c>
      <c r="B4446" t="s">
        <v>66</v>
      </c>
      <c r="C4446" t="s">
        <v>2036</v>
      </c>
      <c r="D4446" t="s">
        <v>2035</v>
      </c>
      <c r="E4446" s="42">
        <v>45117</v>
      </c>
      <c r="F4446">
        <v>2023</v>
      </c>
      <c r="G4446" t="s">
        <v>104</v>
      </c>
      <c r="H4446" t="s">
        <v>8754</v>
      </c>
      <c r="I4446" s="40" t="s">
        <v>12399</v>
      </c>
      <c r="J4446">
        <v>0.4</v>
      </c>
      <c r="K4446" t="s">
        <v>1345</v>
      </c>
      <c r="M4446" t="s">
        <v>24</v>
      </c>
      <c r="N4446">
        <v>0.08</v>
      </c>
      <c r="O4446">
        <v>0.08</v>
      </c>
      <c r="P4446">
        <v>0</v>
      </c>
      <c r="Q4446">
        <v>0</v>
      </c>
      <c r="R4446" s="51">
        <f>Table71417[[#This Row],[Climate finance ($ million)]]/Table71417[[#This Row],[Total commitment ($ million)]]</f>
        <v>0.19999999999999998</v>
      </c>
      <c r="S4446" s="41" t="s">
        <v>13041</v>
      </c>
      <c r="T4446" s="1" t="s">
        <v>8798</v>
      </c>
    </row>
    <row r="4447" spans="1:20" x14ac:dyDescent="0.25">
      <c r="A4447" t="s">
        <v>8747</v>
      </c>
      <c r="B4447" t="s">
        <v>66</v>
      </c>
      <c r="C4447" t="s">
        <v>1908</v>
      </c>
      <c r="D4447" t="s">
        <v>1907</v>
      </c>
      <c r="E4447" s="42">
        <v>45118</v>
      </c>
      <c r="F4447">
        <v>2023</v>
      </c>
      <c r="G4447" t="s">
        <v>6715</v>
      </c>
      <c r="H4447" t="s">
        <v>8754</v>
      </c>
      <c r="I4447" s="40" t="s">
        <v>12395</v>
      </c>
      <c r="J4447">
        <v>0.8</v>
      </c>
      <c r="K4447" t="s">
        <v>1469</v>
      </c>
      <c r="L4447" t="s">
        <v>1346</v>
      </c>
      <c r="M4447" t="s">
        <v>72</v>
      </c>
      <c r="N4447">
        <v>0.4</v>
      </c>
      <c r="O4447">
        <v>0</v>
      </c>
      <c r="P4447">
        <v>0</v>
      </c>
      <c r="Q4447">
        <v>0.4</v>
      </c>
      <c r="R4447" s="51">
        <f>Table71417[[#This Row],[Climate finance ($ million)]]/Table71417[[#This Row],[Total commitment ($ million)]]</f>
        <v>0.5</v>
      </c>
      <c r="S4447" s="41" t="s">
        <v>13042</v>
      </c>
      <c r="T4447" s="1" t="s">
        <v>8798</v>
      </c>
    </row>
    <row r="4448" spans="1:20" x14ac:dyDescent="0.25">
      <c r="A4448" t="s">
        <v>8747</v>
      </c>
      <c r="B4448" t="s">
        <v>66</v>
      </c>
      <c r="C4448" t="s">
        <v>1454</v>
      </c>
      <c r="D4448" t="s">
        <v>1453</v>
      </c>
      <c r="E4448" s="42">
        <v>45119</v>
      </c>
      <c r="F4448">
        <v>2023</v>
      </c>
      <c r="G4448" t="s">
        <v>8748</v>
      </c>
      <c r="H4448" t="s">
        <v>8754</v>
      </c>
      <c r="I4448" s="40" t="s">
        <v>84</v>
      </c>
      <c r="J4448">
        <v>0.37</v>
      </c>
      <c r="L4448" t="s">
        <v>1365</v>
      </c>
      <c r="M4448" t="s">
        <v>25</v>
      </c>
      <c r="N4448">
        <v>0.37</v>
      </c>
      <c r="O4448">
        <v>0</v>
      </c>
      <c r="P4448">
        <v>0.37</v>
      </c>
      <c r="Q4448">
        <v>0</v>
      </c>
      <c r="R4448" s="51">
        <f>Table71417[[#This Row],[Climate finance ($ million)]]/Table71417[[#This Row],[Total commitment ($ million)]]</f>
        <v>1</v>
      </c>
      <c r="S4448" s="41" t="s">
        <v>13043</v>
      </c>
      <c r="T4448" s="1" t="s">
        <v>8798</v>
      </c>
    </row>
    <row r="4449" spans="1:20" x14ac:dyDescent="0.25">
      <c r="A4449" t="s">
        <v>8747</v>
      </c>
      <c r="B4449" t="s">
        <v>66</v>
      </c>
      <c r="C4449" t="s">
        <v>2010</v>
      </c>
      <c r="D4449" t="s">
        <v>2009</v>
      </c>
      <c r="E4449" s="42">
        <v>45119</v>
      </c>
      <c r="F4449">
        <v>2023</v>
      </c>
      <c r="G4449" t="s">
        <v>104</v>
      </c>
      <c r="H4449" t="s">
        <v>8754</v>
      </c>
      <c r="I4449" s="40" t="s">
        <v>12398</v>
      </c>
      <c r="J4449">
        <v>3.0154339999999999</v>
      </c>
      <c r="L4449" t="s">
        <v>1606</v>
      </c>
      <c r="M4449" t="s">
        <v>25</v>
      </c>
      <c r="N4449">
        <v>0.4</v>
      </c>
      <c r="O4449">
        <v>0</v>
      </c>
      <c r="P4449">
        <v>0.4</v>
      </c>
      <c r="Q4449">
        <v>0</v>
      </c>
      <c r="R4449" s="51">
        <f>Table71417[[#This Row],[Climate finance ($ million)]]/Table71417[[#This Row],[Total commitment ($ million)]]</f>
        <v>0.13265088872779177</v>
      </c>
      <c r="S4449" s="41" t="s">
        <v>13044</v>
      </c>
      <c r="T4449" s="1" t="s">
        <v>8798</v>
      </c>
    </row>
    <row r="4450" spans="1:20" x14ac:dyDescent="0.25">
      <c r="A4450" t="s">
        <v>8747</v>
      </c>
      <c r="B4450" t="s">
        <v>66</v>
      </c>
      <c r="C4450" t="s">
        <v>1402</v>
      </c>
      <c r="D4450" t="s">
        <v>1401</v>
      </c>
      <c r="E4450" s="42">
        <v>45120</v>
      </c>
      <c r="F4450">
        <v>2023</v>
      </c>
      <c r="G4450" t="s">
        <v>6392</v>
      </c>
      <c r="H4450" t="s">
        <v>8754</v>
      </c>
      <c r="I4450" s="40" t="s">
        <v>12400</v>
      </c>
      <c r="J4450">
        <v>0.1</v>
      </c>
      <c r="L4450" t="s">
        <v>1365</v>
      </c>
      <c r="M4450" t="s">
        <v>25</v>
      </c>
      <c r="N4450">
        <v>0.01</v>
      </c>
      <c r="O4450">
        <v>0</v>
      </c>
      <c r="P4450">
        <v>0.01</v>
      </c>
      <c r="Q4450">
        <v>0</v>
      </c>
      <c r="R4450" s="51">
        <f>Table71417[[#This Row],[Climate finance ($ million)]]/Table71417[[#This Row],[Total commitment ($ million)]]</f>
        <v>9.9999999999999992E-2</v>
      </c>
      <c r="S4450" s="41" t="s">
        <v>13045</v>
      </c>
      <c r="T4450" s="1" t="s">
        <v>8798</v>
      </c>
    </row>
    <row r="4451" spans="1:20" x14ac:dyDescent="0.25">
      <c r="A4451" t="s">
        <v>8747</v>
      </c>
      <c r="B4451" t="s">
        <v>66</v>
      </c>
      <c r="C4451" t="s">
        <v>1970</v>
      </c>
      <c r="D4451" t="s">
        <v>1969</v>
      </c>
      <c r="E4451" s="42">
        <v>45121</v>
      </c>
      <c r="F4451">
        <v>2023</v>
      </c>
      <c r="G4451" t="s">
        <v>104</v>
      </c>
      <c r="H4451" t="s">
        <v>8754</v>
      </c>
      <c r="I4451" s="40" t="s">
        <v>141</v>
      </c>
      <c r="J4451">
        <v>0.2</v>
      </c>
      <c r="K4451" t="s">
        <v>1874</v>
      </c>
      <c r="M4451" t="s">
        <v>24</v>
      </c>
      <c r="N4451">
        <v>0.2</v>
      </c>
      <c r="O4451">
        <v>0.2</v>
      </c>
      <c r="P4451">
        <v>0</v>
      </c>
      <c r="Q4451">
        <v>0</v>
      </c>
      <c r="R4451" s="51">
        <f>Table71417[[#This Row],[Climate finance ($ million)]]/Table71417[[#This Row],[Total commitment ($ million)]]</f>
        <v>1</v>
      </c>
      <c r="S4451" s="41" t="s">
        <v>13046</v>
      </c>
      <c r="T4451" s="1" t="s">
        <v>8798</v>
      </c>
    </row>
    <row r="4452" spans="1:20" x14ac:dyDescent="0.25">
      <c r="A4452" t="s">
        <v>8747</v>
      </c>
      <c r="B4452" t="s">
        <v>66</v>
      </c>
      <c r="C4452" t="s">
        <v>2002</v>
      </c>
      <c r="D4452" t="s">
        <v>2001</v>
      </c>
      <c r="E4452" s="42">
        <v>45124</v>
      </c>
      <c r="F4452">
        <v>2023</v>
      </c>
      <c r="G4452" t="s">
        <v>104</v>
      </c>
      <c r="H4452" t="s">
        <v>8754</v>
      </c>
      <c r="I4452" s="40" t="s">
        <v>141</v>
      </c>
      <c r="J4452">
        <v>0.4</v>
      </c>
      <c r="K4452" t="s">
        <v>141</v>
      </c>
      <c r="M4452" t="s">
        <v>24</v>
      </c>
      <c r="N4452">
        <v>0.4</v>
      </c>
      <c r="O4452">
        <v>0.4</v>
      </c>
      <c r="P4452">
        <v>0</v>
      </c>
      <c r="Q4452">
        <v>0</v>
      </c>
      <c r="R4452" s="51">
        <f>Table71417[[#This Row],[Climate finance ($ million)]]/Table71417[[#This Row],[Total commitment ($ million)]]</f>
        <v>1</v>
      </c>
      <c r="S4452" s="41" t="s">
        <v>13047</v>
      </c>
      <c r="T4452" s="1" t="s">
        <v>8798</v>
      </c>
    </row>
    <row r="4453" spans="1:20" x14ac:dyDescent="0.25">
      <c r="A4453" t="s">
        <v>8747</v>
      </c>
      <c r="B4453" t="s">
        <v>66</v>
      </c>
      <c r="C4453" t="s">
        <v>1486</v>
      </c>
      <c r="D4453" t="s">
        <v>1485</v>
      </c>
      <c r="E4453" s="42">
        <v>45126</v>
      </c>
      <c r="F4453">
        <v>2023</v>
      </c>
      <c r="G4453" t="s">
        <v>7137</v>
      </c>
      <c r="H4453" t="s">
        <v>93</v>
      </c>
      <c r="I4453" s="40" t="s">
        <v>12401</v>
      </c>
      <c r="J4453">
        <v>7</v>
      </c>
      <c r="L4453" t="s">
        <v>1320</v>
      </c>
      <c r="M4453" t="s">
        <v>25</v>
      </c>
      <c r="N4453">
        <v>0.53200000000000003</v>
      </c>
      <c r="O4453">
        <v>0</v>
      </c>
      <c r="P4453">
        <v>0.53200000000000003</v>
      </c>
      <c r="Q4453">
        <v>0</v>
      </c>
      <c r="R4453" s="51">
        <f>Table71417[[#This Row],[Climate finance ($ million)]]/Table71417[[#This Row],[Total commitment ($ million)]]</f>
        <v>7.5999999999999998E-2</v>
      </c>
      <c r="S4453" s="41" t="s">
        <v>13048</v>
      </c>
      <c r="T4453" s="1" t="s">
        <v>8798</v>
      </c>
    </row>
    <row r="4454" spans="1:20" x14ac:dyDescent="0.25">
      <c r="A4454" t="s">
        <v>8747</v>
      </c>
      <c r="B4454" t="s">
        <v>66</v>
      </c>
      <c r="C4454" t="s">
        <v>1653</v>
      </c>
      <c r="D4454" t="s">
        <v>1652</v>
      </c>
      <c r="E4454" s="42">
        <v>45128</v>
      </c>
      <c r="F4454">
        <v>2023</v>
      </c>
      <c r="G4454" t="s">
        <v>6914</v>
      </c>
      <c r="H4454" t="s">
        <v>8754</v>
      </c>
      <c r="I4454" s="40" t="s">
        <v>141</v>
      </c>
      <c r="J4454">
        <v>0.15</v>
      </c>
      <c r="K4454" t="s">
        <v>141</v>
      </c>
      <c r="L4454" t="s">
        <v>1347</v>
      </c>
      <c r="M4454" t="s">
        <v>72</v>
      </c>
      <c r="N4454">
        <v>0.15</v>
      </c>
      <c r="O4454">
        <v>0</v>
      </c>
      <c r="P4454">
        <v>0</v>
      </c>
      <c r="Q4454">
        <v>0.15</v>
      </c>
      <c r="R4454" s="51">
        <f>Table71417[[#This Row],[Climate finance ($ million)]]/Table71417[[#This Row],[Total commitment ($ million)]]</f>
        <v>1</v>
      </c>
      <c r="S4454" s="41" t="s">
        <v>13049</v>
      </c>
      <c r="T4454" s="1" t="s">
        <v>8798</v>
      </c>
    </row>
    <row r="4455" spans="1:20" x14ac:dyDescent="0.25">
      <c r="A4455" t="s">
        <v>8747</v>
      </c>
      <c r="B4455" t="s">
        <v>66</v>
      </c>
      <c r="C4455" t="s">
        <v>2053</v>
      </c>
      <c r="D4455" t="s">
        <v>2052</v>
      </c>
      <c r="E4455" s="42">
        <v>45128</v>
      </c>
      <c r="F4455">
        <v>2023</v>
      </c>
      <c r="G4455" t="s">
        <v>104</v>
      </c>
      <c r="H4455" t="s">
        <v>8754</v>
      </c>
      <c r="I4455" s="40" t="s">
        <v>12401</v>
      </c>
      <c r="J4455">
        <v>3.75</v>
      </c>
      <c r="L4455" t="s">
        <v>1320</v>
      </c>
      <c r="M4455" t="s">
        <v>25</v>
      </c>
      <c r="N4455">
        <v>3.75</v>
      </c>
      <c r="O4455">
        <v>0</v>
      </c>
      <c r="P4455">
        <v>3.75</v>
      </c>
      <c r="Q4455">
        <v>0</v>
      </c>
      <c r="R4455" s="51">
        <f>Table71417[[#This Row],[Climate finance ($ million)]]/Table71417[[#This Row],[Total commitment ($ million)]]</f>
        <v>1</v>
      </c>
      <c r="S4455" s="41" t="s">
        <v>13050</v>
      </c>
      <c r="T4455" s="1" t="s">
        <v>8798</v>
      </c>
    </row>
    <row r="4456" spans="1:20" x14ac:dyDescent="0.25">
      <c r="A4456" t="s">
        <v>8747</v>
      </c>
      <c r="B4456" t="s">
        <v>66</v>
      </c>
      <c r="C4456" t="s">
        <v>1805</v>
      </c>
      <c r="D4456" t="s">
        <v>1804</v>
      </c>
      <c r="E4456" s="42">
        <v>45131</v>
      </c>
      <c r="F4456">
        <v>2023</v>
      </c>
      <c r="G4456" t="s">
        <v>7680</v>
      </c>
      <c r="H4456" t="s">
        <v>8754</v>
      </c>
      <c r="I4456" s="40" t="s">
        <v>84</v>
      </c>
      <c r="J4456">
        <v>0.47</v>
      </c>
      <c r="L4456" t="s">
        <v>1347</v>
      </c>
      <c r="M4456" t="s">
        <v>25</v>
      </c>
      <c r="N4456">
        <v>0.23499999999999999</v>
      </c>
      <c r="O4456">
        <v>0</v>
      </c>
      <c r="P4456">
        <v>0.23499999999999999</v>
      </c>
      <c r="Q4456">
        <v>0</v>
      </c>
      <c r="R4456" s="51">
        <f>Table71417[[#This Row],[Climate finance ($ million)]]/Table71417[[#This Row],[Total commitment ($ million)]]</f>
        <v>0.5</v>
      </c>
      <c r="S4456" s="41" t="s">
        <v>13051</v>
      </c>
      <c r="T4456" s="1" t="s">
        <v>8798</v>
      </c>
    </row>
    <row r="4457" spans="1:20" x14ac:dyDescent="0.25">
      <c r="A4457" t="s">
        <v>8747</v>
      </c>
      <c r="B4457" t="s">
        <v>66</v>
      </c>
      <c r="C4457" t="s">
        <v>1390</v>
      </c>
      <c r="D4457" t="s">
        <v>1389</v>
      </c>
      <c r="E4457" s="42">
        <v>45133</v>
      </c>
      <c r="F4457">
        <v>2023</v>
      </c>
      <c r="G4457" t="s">
        <v>6392</v>
      </c>
      <c r="H4457" t="s">
        <v>8754</v>
      </c>
      <c r="I4457" s="40" t="s">
        <v>12395</v>
      </c>
      <c r="J4457">
        <v>0.45</v>
      </c>
      <c r="L4457" t="s">
        <v>1365</v>
      </c>
      <c r="M4457" t="s">
        <v>25</v>
      </c>
      <c r="N4457">
        <v>0.45</v>
      </c>
      <c r="O4457">
        <v>0</v>
      </c>
      <c r="P4457">
        <v>0.45</v>
      </c>
      <c r="Q4457">
        <v>0</v>
      </c>
      <c r="R4457" s="51">
        <f>Table71417[[#This Row],[Climate finance ($ million)]]/Table71417[[#This Row],[Total commitment ($ million)]]</f>
        <v>1</v>
      </c>
      <c r="S4457" s="41" t="s">
        <v>13052</v>
      </c>
      <c r="T4457" s="1" t="s">
        <v>8798</v>
      </c>
    </row>
    <row r="4458" spans="1:20" x14ac:dyDescent="0.25">
      <c r="A4458" t="s">
        <v>8747</v>
      </c>
      <c r="B4458" t="s">
        <v>66</v>
      </c>
      <c r="C4458" t="s">
        <v>1399</v>
      </c>
      <c r="D4458" t="s">
        <v>1398</v>
      </c>
      <c r="E4458" s="42">
        <v>45133</v>
      </c>
      <c r="F4458">
        <v>2023</v>
      </c>
      <c r="G4458" t="s">
        <v>6392</v>
      </c>
      <c r="H4458" t="s">
        <v>8754</v>
      </c>
      <c r="I4458" s="40" t="s">
        <v>141</v>
      </c>
      <c r="J4458">
        <v>0.15</v>
      </c>
      <c r="K4458" t="s">
        <v>141</v>
      </c>
      <c r="M4458" t="s">
        <v>24</v>
      </c>
      <c r="N4458">
        <v>0.1275</v>
      </c>
      <c r="O4458">
        <v>0.1275</v>
      </c>
      <c r="P4458">
        <v>0</v>
      </c>
      <c r="Q4458">
        <v>0</v>
      </c>
      <c r="R4458" s="51">
        <f>Table71417[[#This Row],[Climate finance ($ million)]]/Table71417[[#This Row],[Total commitment ($ million)]]</f>
        <v>0.85000000000000009</v>
      </c>
      <c r="S4458" s="41" t="s">
        <v>13053</v>
      </c>
      <c r="T4458" s="1" t="s">
        <v>8798</v>
      </c>
    </row>
    <row r="4459" spans="1:20" x14ac:dyDescent="0.25">
      <c r="A4459" t="s">
        <v>8747</v>
      </c>
      <c r="B4459" t="s">
        <v>66</v>
      </c>
      <c r="C4459" t="s">
        <v>1529</v>
      </c>
      <c r="D4459" t="s">
        <v>1528</v>
      </c>
      <c r="E4459" s="42">
        <v>45133</v>
      </c>
      <c r="F4459">
        <v>2023</v>
      </c>
      <c r="G4459" t="s">
        <v>8749</v>
      </c>
      <c r="H4459" t="s">
        <v>8754</v>
      </c>
      <c r="I4459" s="40" t="s">
        <v>84</v>
      </c>
      <c r="J4459">
        <v>0.3</v>
      </c>
      <c r="K4459" t="s">
        <v>84</v>
      </c>
      <c r="M4459" t="s">
        <v>24</v>
      </c>
      <c r="N4459">
        <v>0.3</v>
      </c>
      <c r="O4459">
        <v>0.3</v>
      </c>
      <c r="P4459">
        <v>0</v>
      </c>
      <c r="Q4459">
        <v>0</v>
      </c>
      <c r="R4459" s="51">
        <f>Table71417[[#This Row],[Climate finance ($ million)]]/Table71417[[#This Row],[Total commitment ($ million)]]</f>
        <v>1</v>
      </c>
      <c r="S4459" s="41" t="s">
        <v>13054</v>
      </c>
      <c r="T4459" s="1" t="s">
        <v>8798</v>
      </c>
    </row>
    <row r="4460" spans="1:20" x14ac:dyDescent="0.25">
      <c r="A4460" t="s">
        <v>8747</v>
      </c>
      <c r="B4460" t="s">
        <v>66</v>
      </c>
      <c r="C4460" t="s">
        <v>1574</v>
      </c>
      <c r="D4460" t="s">
        <v>1573</v>
      </c>
      <c r="E4460" s="42">
        <v>45138</v>
      </c>
      <c r="F4460">
        <v>2023</v>
      </c>
      <c r="G4460" t="s">
        <v>6521</v>
      </c>
      <c r="H4460" t="s">
        <v>8754</v>
      </c>
      <c r="I4460" s="40" t="s">
        <v>12399</v>
      </c>
      <c r="J4460">
        <v>0.95</v>
      </c>
      <c r="L4460" t="s">
        <v>1337</v>
      </c>
      <c r="M4460" t="s">
        <v>25</v>
      </c>
      <c r="N4460">
        <v>0.47499999999999998</v>
      </c>
      <c r="O4460">
        <v>0</v>
      </c>
      <c r="P4460">
        <v>0.47499999999999998</v>
      </c>
      <c r="Q4460">
        <v>0</v>
      </c>
      <c r="R4460" s="51">
        <f>Table71417[[#This Row],[Climate finance ($ million)]]/Table71417[[#This Row],[Total commitment ($ million)]]</f>
        <v>0.5</v>
      </c>
      <c r="S4460" s="41" t="s">
        <v>13055</v>
      </c>
      <c r="T4460" s="1" t="s">
        <v>8798</v>
      </c>
    </row>
    <row r="4461" spans="1:20" x14ac:dyDescent="0.25">
      <c r="A4461" t="s">
        <v>8747</v>
      </c>
      <c r="B4461" t="s">
        <v>66</v>
      </c>
      <c r="C4461" t="s">
        <v>1313</v>
      </c>
      <c r="D4461" t="s">
        <v>1312</v>
      </c>
      <c r="E4461" s="42">
        <v>45140</v>
      </c>
      <c r="F4461">
        <v>2023</v>
      </c>
      <c r="G4461" t="s">
        <v>6392</v>
      </c>
      <c r="H4461" t="s">
        <v>93</v>
      </c>
      <c r="I4461" s="40" t="s">
        <v>12398</v>
      </c>
      <c r="J4461">
        <v>325</v>
      </c>
      <c r="L4461" t="s">
        <v>1320</v>
      </c>
      <c r="M4461" t="s">
        <v>25</v>
      </c>
      <c r="N4461">
        <v>2.39</v>
      </c>
      <c r="O4461">
        <v>0</v>
      </c>
      <c r="P4461">
        <v>2.39</v>
      </c>
      <c r="Q4461">
        <v>0</v>
      </c>
      <c r="R4461" s="51">
        <f>Table71417[[#This Row],[Climate finance ($ million)]]/Table71417[[#This Row],[Total commitment ($ million)]]</f>
        <v>7.3538461538461544E-3</v>
      </c>
      <c r="S4461" s="41" t="s">
        <v>13056</v>
      </c>
      <c r="T4461" s="1" t="s">
        <v>8798</v>
      </c>
    </row>
    <row r="4462" spans="1:20" x14ac:dyDescent="0.25">
      <c r="A4462" t="s">
        <v>8747</v>
      </c>
      <c r="B4462" t="s">
        <v>66</v>
      </c>
      <c r="C4462" t="s">
        <v>1313</v>
      </c>
      <c r="D4462" t="s">
        <v>1312</v>
      </c>
      <c r="E4462" s="42">
        <v>45140</v>
      </c>
      <c r="F4462">
        <v>2023</v>
      </c>
      <c r="G4462" t="s">
        <v>6392</v>
      </c>
      <c r="H4462" t="s">
        <v>93</v>
      </c>
      <c r="I4462" s="40" t="s">
        <v>12398</v>
      </c>
      <c r="J4462">
        <v>325</v>
      </c>
      <c r="K4462" t="s">
        <v>1321</v>
      </c>
      <c r="M4462" t="s">
        <v>24</v>
      </c>
      <c r="N4462">
        <v>1.99</v>
      </c>
      <c r="O4462">
        <v>1.99</v>
      </c>
      <c r="P4462">
        <v>0</v>
      </c>
      <c r="Q4462">
        <v>0</v>
      </c>
      <c r="R4462" s="51">
        <f>Table71417[[#This Row],[Climate finance ($ million)]]/Table71417[[#This Row],[Total commitment ($ million)]]</f>
        <v>6.1230769230769229E-3</v>
      </c>
      <c r="S4462" s="41" t="s">
        <v>13056</v>
      </c>
      <c r="T4462" s="1" t="s">
        <v>8798</v>
      </c>
    </row>
    <row r="4463" spans="1:20" x14ac:dyDescent="0.25">
      <c r="A4463" t="s">
        <v>8747</v>
      </c>
      <c r="B4463" t="s">
        <v>66</v>
      </c>
      <c r="C4463" t="s">
        <v>1313</v>
      </c>
      <c r="D4463" t="s">
        <v>1312</v>
      </c>
      <c r="E4463" s="42">
        <v>45140</v>
      </c>
      <c r="F4463">
        <v>2023</v>
      </c>
      <c r="G4463" t="s">
        <v>6392</v>
      </c>
      <c r="H4463" t="s">
        <v>93</v>
      </c>
      <c r="I4463" s="40" t="s">
        <v>12398</v>
      </c>
      <c r="J4463">
        <v>325</v>
      </c>
      <c r="K4463" t="s">
        <v>1321</v>
      </c>
      <c r="M4463" t="s">
        <v>24</v>
      </c>
      <c r="N4463">
        <v>0.64</v>
      </c>
      <c r="O4463">
        <v>0.64</v>
      </c>
      <c r="P4463">
        <v>0</v>
      </c>
      <c r="Q4463">
        <v>0</v>
      </c>
      <c r="R4463" s="51">
        <f>Table71417[[#This Row],[Climate finance ($ million)]]/Table71417[[#This Row],[Total commitment ($ million)]]</f>
        <v>1.9692307692307691E-3</v>
      </c>
      <c r="S4463" s="41" t="s">
        <v>13056</v>
      </c>
      <c r="T4463" s="1" t="s">
        <v>8798</v>
      </c>
    </row>
    <row r="4464" spans="1:20" x14ac:dyDescent="0.25">
      <c r="A4464" t="s">
        <v>8747</v>
      </c>
      <c r="B4464" t="s">
        <v>66</v>
      </c>
      <c r="C4464" t="s">
        <v>1313</v>
      </c>
      <c r="D4464" t="s">
        <v>1312</v>
      </c>
      <c r="E4464" s="42">
        <v>45140</v>
      </c>
      <c r="F4464">
        <v>2023</v>
      </c>
      <c r="G4464" t="s">
        <v>6392</v>
      </c>
      <c r="H4464" t="s">
        <v>93</v>
      </c>
      <c r="I4464" s="40" t="s">
        <v>12398</v>
      </c>
      <c r="J4464">
        <v>325</v>
      </c>
      <c r="L4464" t="s">
        <v>1320</v>
      </c>
      <c r="M4464" t="s">
        <v>25</v>
      </c>
      <c r="N4464">
        <v>52.58</v>
      </c>
      <c r="O4464">
        <v>0</v>
      </c>
      <c r="P4464">
        <v>52.579999999999991</v>
      </c>
      <c r="Q4464">
        <v>0</v>
      </c>
      <c r="R4464" s="51">
        <f>Table71417[[#This Row],[Climate finance ($ million)]]/Table71417[[#This Row],[Total commitment ($ million)]]</f>
        <v>0.16178461538461539</v>
      </c>
      <c r="S4464" s="41" t="s">
        <v>13056</v>
      </c>
      <c r="T4464" s="1" t="s">
        <v>8798</v>
      </c>
    </row>
    <row r="4465" spans="1:20" x14ac:dyDescent="0.25">
      <c r="A4465" t="s">
        <v>8747</v>
      </c>
      <c r="B4465" t="s">
        <v>66</v>
      </c>
      <c r="C4465" t="s">
        <v>1442</v>
      </c>
      <c r="D4465" t="s">
        <v>1441</v>
      </c>
      <c r="E4465" s="42">
        <v>45140</v>
      </c>
      <c r="F4465">
        <v>2023</v>
      </c>
      <c r="G4465" t="s">
        <v>6816</v>
      </c>
      <c r="H4465" t="s">
        <v>8754</v>
      </c>
      <c r="I4465" s="40" t="s">
        <v>84</v>
      </c>
      <c r="J4465">
        <v>0.1</v>
      </c>
      <c r="K4465" t="s">
        <v>1345</v>
      </c>
      <c r="L4465" t="s">
        <v>1365</v>
      </c>
      <c r="M4465" t="s">
        <v>72</v>
      </c>
      <c r="N4465">
        <v>0.02</v>
      </c>
      <c r="O4465">
        <v>0</v>
      </c>
      <c r="P4465">
        <v>0</v>
      </c>
      <c r="Q4465">
        <v>0.02</v>
      </c>
      <c r="R4465" s="51">
        <f>Table71417[[#This Row],[Climate finance ($ million)]]/Table71417[[#This Row],[Total commitment ($ million)]]</f>
        <v>0.19999999999999998</v>
      </c>
      <c r="S4465" s="41" t="s">
        <v>13057</v>
      </c>
      <c r="T4465" s="1" t="s">
        <v>8798</v>
      </c>
    </row>
    <row r="4466" spans="1:20" x14ac:dyDescent="0.25">
      <c r="A4466" t="s">
        <v>8747</v>
      </c>
      <c r="B4466" t="s">
        <v>66</v>
      </c>
      <c r="C4466" t="s">
        <v>1651</v>
      </c>
      <c r="D4466" t="s">
        <v>1650</v>
      </c>
      <c r="E4466" s="42">
        <v>45140</v>
      </c>
      <c r="F4466">
        <v>2023</v>
      </c>
      <c r="G4466" t="s">
        <v>6914</v>
      </c>
      <c r="H4466" t="s">
        <v>8754</v>
      </c>
      <c r="I4466" s="40" t="s">
        <v>141</v>
      </c>
      <c r="J4466">
        <v>0.25</v>
      </c>
      <c r="K4466" t="s">
        <v>141</v>
      </c>
      <c r="L4466" t="s">
        <v>1347</v>
      </c>
      <c r="M4466" t="s">
        <v>72</v>
      </c>
      <c r="N4466">
        <v>0.25</v>
      </c>
      <c r="O4466">
        <v>0</v>
      </c>
      <c r="P4466">
        <v>0</v>
      </c>
      <c r="Q4466">
        <v>0.25</v>
      </c>
      <c r="R4466" s="51">
        <f>Table71417[[#This Row],[Climate finance ($ million)]]/Table71417[[#This Row],[Total commitment ($ million)]]</f>
        <v>1</v>
      </c>
      <c r="S4466" s="41" t="s">
        <v>13058</v>
      </c>
      <c r="T4466" s="1" t="s">
        <v>8798</v>
      </c>
    </row>
    <row r="4467" spans="1:20" x14ac:dyDescent="0.25">
      <c r="A4467" t="s">
        <v>8747</v>
      </c>
      <c r="B4467" t="s">
        <v>66</v>
      </c>
      <c r="C4467" t="s">
        <v>1734</v>
      </c>
      <c r="D4467" t="s">
        <v>1733</v>
      </c>
      <c r="E4467" s="42">
        <v>45140</v>
      </c>
      <c r="F4467">
        <v>2023</v>
      </c>
      <c r="G4467" t="s">
        <v>4734</v>
      </c>
      <c r="H4467" t="s">
        <v>93</v>
      </c>
      <c r="I4467" s="40" t="s">
        <v>141</v>
      </c>
      <c r="J4467">
        <v>500</v>
      </c>
      <c r="K4467" t="s">
        <v>1345</v>
      </c>
      <c r="M4467" t="s">
        <v>24</v>
      </c>
      <c r="N4467">
        <v>388.9</v>
      </c>
      <c r="O4467">
        <v>388.9</v>
      </c>
      <c r="P4467">
        <v>0</v>
      </c>
      <c r="Q4467">
        <v>0</v>
      </c>
      <c r="R4467" s="51">
        <f>Table71417[[#This Row],[Climate finance ($ million)]]/Table71417[[#This Row],[Total commitment ($ million)]]</f>
        <v>0.77779999999999994</v>
      </c>
      <c r="S4467" s="41" t="s">
        <v>13059</v>
      </c>
      <c r="T4467" s="1" t="s">
        <v>8798</v>
      </c>
    </row>
    <row r="4468" spans="1:20" x14ac:dyDescent="0.25">
      <c r="A4468" t="s">
        <v>8747</v>
      </c>
      <c r="B4468" t="s">
        <v>66</v>
      </c>
      <c r="C4468" t="s">
        <v>1878</v>
      </c>
      <c r="D4468" t="s">
        <v>1877</v>
      </c>
      <c r="E4468" s="42">
        <v>45140</v>
      </c>
      <c r="F4468">
        <v>2023</v>
      </c>
      <c r="G4468" t="s">
        <v>6975</v>
      </c>
      <c r="H4468" t="s">
        <v>8754</v>
      </c>
      <c r="I4468" s="40" t="s">
        <v>84</v>
      </c>
      <c r="J4468">
        <v>0.2</v>
      </c>
      <c r="K4468" t="s">
        <v>84</v>
      </c>
      <c r="M4468" t="s">
        <v>24</v>
      </c>
      <c r="N4468">
        <v>0.02</v>
      </c>
      <c r="O4468">
        <v>0.02</v>
      </c>
      <c r="P4468">
        <v>0</v>
      </c>
      <c r="Q4468">
        <v>0</v>
      </c>
      <c r="R4468" s="51">
        <f>Table71417[[#This Row],[Climate finance ($ million)]]/Table71417[[#This Row],[Total commitment ($ million)]]</f>
        <v>9.9999999999999992E-2</v>
      </c>
      <c r="S4468" s="41" t="s">
        <v>13060</v>
      </c>
      <c r="T4468" s="1" t="s">
        <v>8798</v>
      </c>
    </row>
    <row r="4469" spans="1:20" x14ac:dyDescent="0.25">
      <c r="A4469" t="s">
        <v>8747</v>
      </c>
      <c r="B4469" t="s">
        <v>66</v>
      </c>
      <c r="C4469" t="s">
        <v>2142</v>
      </c>
      <c r="D4469" t="s">
        <v>2141</v>
      </c>
      <c r="E4469" s="42">
        <v>45140</v>
      </c>
      <c r="F4469">
        <v>2023</v>
      </c>
      <c r="G4469" t="s">
        <v>7424</v>
      </c>
      <c r="H4469" t="s">
        <v>8754</v>
      </c>
      <c r="I4469" s="40" t="s">
        <v>12395</v>
      </c>
      <c r="J4469">
        <v>0.25</v>
      </c>
      <c r="K4469" t="s">
        <v>1469</v>
      </c>
      <c r="M4469" t="s">
        <v>24</v>
      </c>
      <c r="N4469">
        <v>0.14249999999999999</v>
      </c>
      <c r="O4469">
        <v>0.14249999999999999</v>
      </c>
      <c r="P4469">
        <v>0</v>
      </c>
      <c r="Q4469">
        <v>0</v>
      </c>
      <c r="R4469" s="51">
        <f>Table71417[[#This Row],[Climate finance ($ million)]]/Table71417[[#This Row],[Total commitment ($ million)]]</f>
        <v>0.56999999999999995</v>
      </c>
      <c r="S4469" s="41" t="s">
        <v>13061</v>
      </c>
      <c r="T4469" s="1" t="s">
        <v>8798</v>
      </c>
    </row>
    <row r="4470" spans="1:20" x14ac:dyDescent="0.25">
      <c r="A4470" t="s">
        <v>8747</v>
      </c>
      <c r="B4470" t="s">
        <v>66</v>
      </c>
      <c r="C4470" t="s">
        <v>1369</v>
      </c>
      <c r="D4470" t="s">
        <v>1368</v>
      </c>
      <c r="E4470" s="42">
        <v>45141</v>
      </c>
      <c r="F4470">
        <v>2023</v>
      </c>
      <c r="G4470" t="s">
        <v>6392</v>
      </c>
      <c r="H4470" t="s">
        <v>8754</v>
      </c>
      <c r="I4470" s="40" t="s">
        <v>12395</v>
      </c>
      <c r="J4470">
        <v>0.6</v>
      </c>
      <c r="L4470" t="s">
        <v>1346</v>
      </c>
      <c r="M4470" t="s">
        <v>25</v>
      </c>
      <c r="N4470">
        <v>0.6</v>
      </c>
      <c r="O4470">
        <v>0</v>
      </c>
      <c r="P4470">
        <v>0.6</v>
      </c>
      <c r="Q4470">
        <v>0</v>
      </c>
      <c r="R4470" s="51">
        <f>Table71417[[#This Row],[Climate finance ($ million)]]/Table71417[[#This Row],[Total commitment ($ million)]]</f>
        <v>1</v>
      </c>
      <c r="S4470" s="41" t="s">
        <v>13062</v>
      </c>
      <c r="T4470" s="1" t="s">
        <v>8798</v>
      </c>
    </row>
    <row r="4471" spans="1:20" x14ac:dyDescent="0.25">
      <c r="A4471" t="s">
        <v>8747</v>
      </c>
      <c r="B4471" t="s">
        <v>66</v>
      </c>
      <c r="C4471" t="s">
        <v>1544</v>
      </c>
      <c r="D4471" t="s">
        <v>1543</v>
      </c>
      <c r="E4471" s="42">
        <v>45142</v>
      </c>
      <c r="F4471">
        <v>2023</v>
      </c>
      <c r="G4471" t="s">
        <v>6521</v>
      </c>
      <c r="H4471" t="s">
        <v>93</v>
      </c>
      <c r="I4471" s="40" t="s">
        <v>12394</v>
      </c>
      <c r="J4471">
        <v>84.75</v>
      </c>
      <c r="K4471" t="s">
        <v>1327</v>
      </c>
      <c r="M4471" t="s">
        <v>24</v>
      </c>
      <c r="N4471">
        <v>32.977919999999997</v>
      </c>
      <c r="O4471">
        <v>32.977919999999997</v>
      </c>
      <c r="P4471">
        <v>0</v>
      </c>
      <c r="Q4471">
        <v>0</v>
      </c>
      <c r="R4471" s="51">
        <f>Table71417[[#This Row],[Climate finance ($ million)]]/Table71417[[#This Row],[Total commitment ($ million)]]</f>
        <v>0.38911999999999997</v>
      </c>
      <c r="S4471" s="41" t="s">
        <v>13063</v>
      </c>
      <c r="T4471" s="1" t="s">
        <v>8798</v>
      </c>
    </row>
    <row r="4472" spans="1:20" x14ac:dyDescent="0.25">
      <c r="A4472" t="s">
        <v>8747</v>
      </c>
      <c r="B4472" t="s">
        <v>66</v>
      </c>
      <c r="C4472" t="s">
        <v>1544</v>
      </c>
      <c r="D4472" t="s">
        <v>1543</v>
      </c>
      <c r="E4472" s="42">
        <v>45142</v>
      </c>
      <c r="F4472">
        <v>2023</v>
      </c>
      <c r="G4472" t="s">
        <v>6521</v>
      </c>
      <c r="H4472" t="s">
        <v>93</v>
      </c>
      <c r="I4472" s="40" t="s">
        <v>12394</v>
      </c>
      <c r="J4472">
        <v>84.75</v>
      </c>
      <c r="K4472" t="s">
        <v>1327</v>
      </c>
      <c r="M4472" t="s">
        <v>24</v>
      </c>
      <c r="N4472">
        <v>1.5865199999999999</v>
      </c>
      <c r="O4472">
        <v>1.5865199999999997</v>
      </c>
      <c r="P4472">
        <v>0</v>
      </c>
      <c r="Q4472">
        <v>0</v>
      </c>
      <c r="R4472" s="51">
        <f>Table71417[[#This Row],[Climate finance ($ million)]]/Table71417[[#This Row],[Total commitment ($ million)]]</f>
        <v>1.8720000000000001E-2</v>
      </c>
      <c r="S4472" s="41" t="s">
        <v>13063</v>
      </c>
      <c r="T4472" s="1" t="s">
        <v>8798</v>
      </c>
    </row>
    <row r="4473" spans="1:20" x14ac:dyDescent="0.25">
      <c r="A4473" t="s">
        <v>8747</v>
      </c>
      <c r="B4473" t="s">
        <v>66</v>
      </c>
      <c r="C4473" t="s">
        <v>1828</v>
      </c>
      <c r="D4473" t="s">
        <v>1827</v>
      </c>
      <c r="E4473" s="42">
        <v>45142</v>
      </c>
      <c r="F4473">
        <v>2023</v>
      </c>
      <c r="G4473" t="s">
        <v>7481</v>
      </c>
      <c r="H4473" t="s">
        <v>8757</v>
      </c>
      <c r="I4473" s="40" t="s">
        <v>12398</v>
      </c>
      <c r="J4473">
        <v>1.4</v>
      </c>
      <c r="K4473" t="s">
        <v>1345</v>
      </c>
      <c r="L4473" t="s">
        <v>1415</v>
      </c>
      <c r="M4473" t="s">
        <v>72</v>
      </c>
      <c r="N4473">
        <v>1.4</v>
      </c>
      <c r="O4473">
        <v>0</v>
      </c>
      <c r="P4473">
        <v>0</v>
      </c>
      <c r="Q4473">
        <v>1.4</v>
      </c>
      <c r="R4473" s="51">
        <f>Table71417[[#This Row],[Climate finance ($ million)]]/Table71417[[#This Row],[Total commitment ($ million)]]</f>
        <v>1</v>
      </c>
      <c r="S4473" s="41" t="s">
        <v>13064</v>
      </c>
      <c r="T4473" s="1" t="s">
        <v>8798</v>
      </c>
    </row>
    <row r="4474" spans="1:20" x14ac:dyDescent="0.25">
      <c r="A4474" t="s">
        <v>8747</v>
      </c>
      <c r="B4474" t="s">
        <v>66</v>
      </c>
      <c r="C4474" t="s">
        <v>1384</v>
      </c>
      <c r="D4474" t="s">
        <v>1383</v>
      </c>
      <c r="E4474" s="42">
        <v>45145</v>
      </c>
      <c r="F4474">
        <v>2023</v>
      </c>
      <c r="G4474" t="s">
        <v>6392</v>
      </c>
      <c r="H4474" t="s">
        <v>8754</v>
      </c>
      <c r="I4474" s="40" t="s">
        <v>12395</v>
      </c>
      <c r="J4474">
        <v>0.2</v>
      </c>
      <c r="K4474" t="s">
        <v>1386</v>
      </c>
      <c r="M4474" t="s">
        <v>24</v>
      </c>
      <c r="N4474">
        <v>0.05</v>
      </c>
      <c r="O4474">
        <v>0.05</v>
      </c>
      <c r="P4474">
        <v>0</v>
      </c>
      <c r="Q4474">
        <v>0</v>
      </c>
      <c r="R4474" s="51">
        <f>Table71417[[#This Row],[Climate finance ($ million)]]/Table71417[[#This Row],[Total commitment ($ million)]]</f>
        <v>0.25</v>
      </c>
      <c r="S4474" s="41" t="s">
        <v>13065</v>
      </c>
      <c r="T4474" s="1" t="s">
        <v>8798</v>
      </c>
    </row>
    <row r="4475" spans="1:20" x14ac:dyDescent="0.25">
      <c r="A4475" t="s">
        <v>8747</v>
      </c>
      <c r="B4475" t="s">
        <v>66</v>
      </c>
      <c r="C4475" t="s">
        <v>1507</v>
      </c>
      <c r="D4475" t="s">
        <v>1506</v>
      </c>
      <c r="E4475" s="42">
        <v>45145</v>
      </c>
      <c r="F4475">
        <v>2023</v>
      </c>
      <c r="G4475" t="s">
        <v>7137</v>
      </c>
      <c r="H4475" t="s">
        <v>8754</v>
      </c>
      <c r="I4475" s="40" t="s">
        <v>12395</v>
      </c>
      <c r="J4475">
        <v>0.02</v>
      </c>
      <c r="L4475" t="s">
        <v>1346</v>
      </c>
      <c r="M4475" t="s">
        <v>25</v>
      </c>
      <c r="N4475">
        <v>5.0000000000000001E-3</v>
      </c>
      <c r="O4475">
        <v>0</v>
      </c>
      <c r="P4475">
        <v>5.0000000000000001E-3</v>
      </c>
      <c r="Q4475">
        <v>0</v>
      </c>
      <c r="R4475" s="51">
        <f>Table71417[[#This Row],[Climate finance ($ million)]]/Table71417[[#This Row],[Total commitment ($ million)]]</f>
        <v>0.25</v>
      </c>
      <c r="S4475" s="41" t="s">
        <v>13066</v>
      </c>
      <c r="T4475" s="1" t="s">
        <v>8798</v>
      </c>
    </row>
    <row r="4476" spans="1:20" x14ac:dyDescent="0.25">
      <c r="A4476" t="s">
        <v>8747</v>
      </c>
      <c r="B4476" t="s">
        <v>66</v>
      </c>
      <c r="C4476" t="s">
        <v>1872</v>
      </c>
      <c r="D4476" t="s">
        <v>1871</v>
      </c>
      <c r="E4476" s="42">
        <v>45146</v>
      </c>
      <c r="F4476">
        <v>2023</v>
      </c>
      <c r="G4476" t="s">
        <v>6975</v>
      </c>
      <c r="H4476" t="s">
        <v>8754</v>
      </c>
      <c r="I4476" s="40" t="s">
        <v>141</v>
      </c>
      <c r="J4476">
        <v>0.2</v>
      </c>
      <c r="K4476" t="s">
        <v>1874</v>
      </c>
      <c r="M4476" t="s">
        <v>24</v>
      </c>
      <c r="N4476">
        <v>0.2</v>
      </c>
      <c r="O4476">
        <v>0.2</v>
      </c>
      <c r="P4476">
        <v>0</v>
      </c>
      <c r="Q4476">
        <v>0</v>
      </c>
      <c r="R4476" s="51">
        <f>Table71417[[#This Row],[Climate finance ($ million)]]/Table71417[[#This Row],[Total commitment ($ million)]]</f>
        <v>1</v>
      </c>
      <c r="S4476" s="41" t="s">
        <v>13067</v>
      </c>
      <c r="T4476" s="1" t="s">
        <v>8798</v>
      </c>
    </row>
    <row r="4477" spans="1:20" x14ac:dyDescent="0.25">
      <c r="A4477" t="s">
        <v>8747</v>
      </c>
      <c r="B4477" t="s">
        <v>66</v>
      </c>
      <c r="C4477" t="s">
        <v>1912</v>
      </c>
      <c r="D4477" t="s">
        <v>1911</v>
      </c>
      <c r="E4477" s="42">
        <v>45146</v>
      </c>
      <c r="F4477">
        <v>2023</v>
      </c>
      <c r="G4477" t="s">
        <v>6715</v>
      </c>
      <c r="H4477" t="s">
        <v>8754</v>
      </c>
      <c r="I4477" s="40" t="s">
        <v>12401</v>
      </c>
      <c r="J4477">
        <v>0.6</v>
      </c>
      <c r="K4477" t="s">
        <v>1345</v>
      </c>
      <c r="L4477" t="s">
        <v>1347</v>
      </c>
      <c r="M4477" t="s">
        <v>72</v>
      </c>
      <c r="N4477">
        <v>0.45</v>
      </c>
      <c r="O4477">
        <v>0</v>
      </c>
      <c r="P4477">
        <v>0</v>
      </c>
      <c r="Q4477">
        <v>0.45</v>
      </c>
      <c r="R4477" s="51">
        <f>Table71417[[#This Row],[Climate finance ($ million)]]/Table71417[[#This Row],[Total commitment ($ million)]]</f>
        <v>0.75</v>
      </c>
      <c r="S4477" s="41" t="s">
        <v>13068</v>
      </c>
      <c r="T4477" s="1" t="s">
        <v>8798</v>
      </c>
    </row>
    <row r="4478" spans="1:20" x14ac:dyDescent="0.25">
      <c r="A4478" t="s">
        <v>8747</v>
      </c>
      <c r="B4478" t="s">
        <v>66</v>
      </c>
      <c r="C4478" t="s">
        <v>1676</v>
      </c>
      <c r="D4478" t="s">
        <v>1675</v>
      </c>
      <c r="E4478" s="42">
        <v>45148</v>
      </c>
      <c r="F4478">
        <v>2023</v>
      </c>
      <c r="G4478" t="s">
        <v>6532</v>
      </c>
      <c r="H4478" t="s">
        <v>8756</v>
      </c>
      <c r="I4478" s="40" t="s">
        <v>12396</v>
      </c>
      <c r="J4478">
        <v>20</v>
      </c>
      <c r="K4478" t="s">
        <v>1327</v>
      </c>
      <c r="L4478" t="s">
        <v>1347</v>
      </c>
      <c r="M4478" t="s">
        <v>72</v>
      </c>
      <c r="N4478">
        <v>6.484</v>
      </c>
      <c r="O4478">
        <v>0</v>
      </c>
      <c r="P4478">
        <v>0</v>
      </c>
      <c r="Q4478">
        <v>6.4840000000000009</v>
      </c>
      <c r="R4478" s="51">
        <f>Table71417[[#This Row],[Climate finance ($ million)]]/Table71417[[#This Row],[Total commitment ($ million)]]</f>
        <v>0.32419999999999999</v>
      </c>
      <c r="S4478" s="41" t="s">
        <v>13069</v>
      </c>
      <c r="T4478" s="1" t="s">
        <v>8798</v>
      </c>
    </row>
    <row r="4479" spans="1:20" x14ac:dyDescent="0.25">
      <c r="A4479" t="s">
        <v>8747</v>
      </c>
      <c r="B4479" t="s">
        <v>66</v>
      </c>
      <c r="C4479" t="s">
        <v>1721</v>
      </c>
      <c r="D4479" t="s">
        <v>1730</v>
      </c>
      <c r="E4479" s="42">
        <v>45148</v>
      </c>
      <c r="F4479">
        <v>2023</v>
      </c>
      <c r="G4479" t="s">
        <v>4734</v>
      </c>
      <c r="H4479" t="s">
        <v>93</v>
      </c>
      <c r="I4479" s="40" t="s">
        <v>12394</v>
      </c>
      <c r="J4479">
        <v>25</v>
      </c>
      <c r="L4479" t="s">
        <v>1415</v>
      </c>
      <c r="M4479" t="s">
        <v>25</v>
      </c>
      <c r="N4479">
        <v>4.03</v>
      </c>
      <c r="O4479">
        <v>0</v>
      </c>
      <c r="P4479">
        <v>4.03</v>
      </c>
      <c r="Q4479">
        <v>0</v>
      </c>
      <c r="R4479" s="51">
        <f>Table71417[[#This Row],[Climate finance ($ million)]]/Table71417[[#This Row],[Total commitment ($ million)]]</f>
        <v>0.16120000000000001</v>
      </c>
      <c r="S4479" s="41" t="s">
        <v>13070</v>
      </c>
      <c r="T4479" s="1" t="s">
        <v>8798</v>
      </c>
    </row>
    <row r="4480" spans="1:20" x14ac:dyDescent="0.25">
      <c r="A4480" t="s">
        <v>8747</v>
      </c>
      <c r="B4480" t="s">
        <v>66</v>
      </c>
      <c r="C4480" t="s">
        <v>1721</v>
      </c>
      <c r="D4480" t="s">
        <v>1730</v>
      </c>
      <c r="E4480" s="42">
        <v>45148</v>
      </c>
      <c r="F4480">
        <v>2023</v>
      </c>
      <c r="G4480" t="s">
        <v>4734</v>
      </c>
      <c r="H4480" t="s">
        <v>93</v>
      </c>
      <c r="I4480" s="40" t="s">
        <v>12394</v>
      </c>
      <c r="J4480">
        <v>25</v>
      </c>
      <c r="K4480" t="s">
        <v>1327</v>
      </c>
      <c r="M4480" t="s">
        <v>24</v>
      </c>
      <c r="N4480">
        <v>2.2324999999999999</v>
      </c>
      <c r="O4480">
        <v>2.2324999999999995</v>
      </c>
      <c r="P4480">
        <v>0</v>
      </c>
      <c r="Q4480">
        <v>0</v>
      </c>
      <c r="R4480" s="51">
        <f>Table71417[[#This Row],[Climate finance ($ million)]]/Table71417[[#This Row],[Total commitment ($ million)]]</f>
        <v>8.929999999999999E-2</v>
      </c>
      <c r="S4480" s="41" t="s">
        <v>13070</v>
      </c>
      <c r="T4480" s="1" t="s">
        <v>8798</v>
      </c>
    </row>
    <row r="4481" spans="1:20" x14ac:dyDescent="0.25">
      <c r="A4481" t="s">
        <v>8747</v>
      </c>
      <c r="B4481" t="s">
        <v>66</v>
      </c>
      <c r="C4481" t="s">
        <v>1604</v>
      </c>
      <c r="D4481" t="s">
        <v>1603</v>
      </c>
      <c r="E4481" s="42">
        <v>45152</v>
      </c>
      <c r="F4481">
        <v>2023</v>
      </c>
      <c r="G4481" t="s">
        <v>6585</v>
      </c>
      <c r="H4481" t="s">
        <v>8754</v>
      </c>
      <c r="I4481" s="40" t="s">
        <v>12398</v>
      </c>
      <c r="J4481">
        <v>0.4</v>
      </c>
      <c r="L4481" t="s">
        <v>1606</v>
      </c>
      <c r="M4481" t="s">
        <v>25</v>
      </c>
      <c r="N4481">
        <v>0.2</v>
      </c>
      <c r="O4481">
        <v>0</v>
      </c>
      <c r="P4481">
        <v>0.2</v>
      </c>
      <c r="Q4481">
        <v>0</v>
      </c>
      <c r="R4481" s="51">
        <f>Table71417[[#This Row],[Climate finance ($ million)]]/Table71417[[#This Row],[Total commitment ($ million)]]</f>
        <v>0.5</v>
      </c>
      <c r="S4481" s="41" t="s">
        <v>13071</v>
      </c>
      <c r="T4481" s="1" t="s">
        <v>8798</v>
      </c>
    </row>
    <row r="4482" spans="1:20" x14ac:dyDescent="0.25">
      <c r="A4482" t="s">
        <v>8747</v>
      </c>
      <c r="B4482" t="s">
        <v>66</v>
      </c>
      <c r="C4482" t="s">
        <v>1625</v>
      </c>
      <c r="D4482" t="s">
        <v>1624</v>
      </c>
      <c r="E4482" s="42">
        <v>45152</v>
      </c>
      <c r="F4482">
        <v>2023</v>
      </c>
      <c r="G4482" t="s">
        <v>6914</v>
      </c>
      <c r="H4482" t="s">
        <v>8757</v>
      </c>
      <c r="I4482" s="40" t="s">
        <v>12398</v>
      </c>
      <c r="J4482">
        <v>1.41</v>
      </c>
      <c r="K4482" t="s">
        <v>1321</v>
      </c>
      <c r="L4482" t="s">
        <v>1320</v>
      </c>
      <c r="M4482" t="s">
        <v>72</v>
      </c>
      <c r="N4482">
        <v>1.25</v>
      </c>
      <c r="O4482">
        <v>0</v>
      </c>
      <c r="P4482">
        <v>0</v>
      </c>
      <c r="Q4482">
        <v>1.25</v>
      </c>
      <c r="R4482" s="51">
        <f>Table71417[[#This Row],[Climate finance ($ million)]]/Table71417[[#This Row],[Total commitment ($ million)]]</f>
        <v>0.88652482269503552</v>
      </c>
      <c r="S4482" s="41" t="s">
        <v>13072</v>
      </c>
      <c r="T4482" s="1" t="s">
        <v>8798</v>
      </c>
    </row>
    <row r="4483" spans="1:20" x14ac:dyDescent="0.25">
      <c r="A4483" t="s">
        <v>8747</v>
      </c>
      <c r="B4483" t="s">
        <v>66</v>
      </c>
      <c r="C4483" t="s">
        <v>1661</v>
      </c>
      <c r="D4483" t="s">
        <v>1660</v>
      </c>
      <c r="E4483" s="42">
        <v>45152</v>
      </c>
      <c r="F4483">
        <v>2023</v>
      </c>
      <c r="G4483" t="s">
        <v>6914</v>
      </c>
      <c r="H4483" t="s">
        <v>8754</v>
      </c>
      <c r="I4483" s="40" t="s">
        <v>12403</v>
      </c>
      <c r="J4483">
        <v>0.2</v>
      </c>
      <c r="L4483" t="s">
        <v>1320</v>
      </c>
      <c r="M4483" t="s">
        <v>25</v>
      </c>
      <c r="N4483">
        <v>0.1</v>
      </c>
      <c r="O4483">
        <v>0</v>
      </c>
      <c r="P4483">
        <v>0.1</v>
      </c>
      <c r="Q4483">
        <v>0</v>
      </c>
      <c r="R4483" s="51">
        <f>Table71417[[#This Row],[Climate finance ($ million)]]/Table71417[[#This Row],[Total commitment ($ million)]]</f>
        <v>0.5</v>
      </c>
      <c r="S4483" s="41" t="s">
        <v>13073</v>
      </c>
      <c r="T4483" s="1" t="s">
        <v>8798</v>
      </c>
    </row>
    <row r="4484" spans="1:20" x14ac:dyDescent="0.25">
      <c r="A4484" t="s">
        <v>8747</v>
      </c>
      <c r="B4484" t="s">
        <v>66</v>
      </c>
      <c r="C4484" t="s">
        <v>1784</v>
      </c>
      <c r="D4484" t="s">
        <v>1783</v>
      </c>
      <c r="E4484" s="42">
        <v>45152</v>
      </c>
      <c r="F4484">
        <v>2023</v>
      </c>
      <c r="G4484" t="s">
        <v>6754</v>
      </c>
      <c r="H4484" t="s">
        <v>8754</v>
      </c>
      <c r="I4484" s="40" t="s">
        <v>12394</v>
      </c>
      <c r="J4484">
        <v>0.2</v>
      </c>
      <c r="L4484" t="s">
        <v>1415</v>
      </c>
      <c r="M4484" t="s">
        <v>25</v>
      </c>
      <c r="N4484">
        <v>0.16</v>
      </c>
      <c r="O4484">
        <v>0</v>
      </c>
      <c r="P4484">
        <v>0.16</v>
      </c>
      <c r="Q4484">
        <v>0</v>
      </c>
      <c r="R4484" s="51">
        <f>Table71417[[#This Row],[Climate finance ($ million)]]/Table71417[[#This Row],[Total commitment ($ million)]]</f>
        <v>0.79999999999999993</v>
      </c>
      <c r="S4484" s="41" t="s">
        <v>13074</v>
      </c>
      <c r="T4484" s="1" t="s">
        <v>8798</v>
      </c>
    </row>
    <row r="4485" spans="1:20" x14ac:dyDescent="0.25">
      <c r="A4485" t="s">
        <v>8747</v>
      </c>
      <c r="B4485" t="s">
        <v>66</v>
      </c>
      <c r="C4485" t="s">
        <v>1438</v>
      </c>
      <c r="D4485" t="s">
        <v>1437</v>
      </c>
      <c r="E4485" s="42">
        <v>45154</v>
      </c>
      <c r="F4485">
        <v>2023</v>
      </c>
      <c r="G4485" t="s">
        <v>6816</v>
      </c>
      <c r="H4485" t="s">
        <v>8754</v>
      </c>
      <c r="I4485" s="40" t="s">
        <v>132</v>
      </c>
      <c r="J4485">
        <v>0.15</v>
      </c>
      <c r="L4485" t="s">
        <v>1347</v>
      </c>
      <c r="M4485" t="s">
        <v>25</v>
      </c>
      <c r="N4485">
        <v>3.7499999999999999E-2</v>
      </c>
      <c r="O4485">
        <v>0</v>
      </c>
      <c r="P4485">
        <v>3.7499999999999999E-2</v>
      </c>
      <c r="Q4485">
        <v>0</v>
      </c>
      <c r="R4485" s="51">
        <f>Table71417[[#This Row],[Climate finance ($ million)]]/Table71417[[#This Row],[Total commitment ($ million)]]</f>
        <v>0.25</v>
      </c>
      <c r="S4485" s="41" t="s">
        <v>13075</v>
      </c>
      <c r="T4485" s="1" t="s">
        <v>8798</v>
      </c>
    </row>
    <row r="4486" spans="1:20" x14ac:dyDescent="0.25">
      <c r="A4486" t="s">
        <v>8747</v>
      </c>
      <c r="B4486" t="s">
        <v>66</v>
      </c>
      <c r="C4486" t="s">
        <v>1435</v>
      </c>
      <c r="D4486" t="s">
        <v>1434</v>
      </c>
      <c r="E4486" s="42">
        <v>45155</v>
      </c>
      <c r="F4486">
        <v>2023</v>
      </c>
      <c r="G4486" t="s">
        <v>6816</v>
      </c>
      <c r="H4486" t="s">
        <v>8754</v>
      </c>
      <c r="I4486" s="40" t="s">
        <v>12396</v>
      </c>
      <c r="J4486">
        <v>0.1</v>
      </c>
      <c r="K4486" t="s">
        <v>1345</v>
      </c>
      <c r="L4486" t="s">
        <v>1365</v>
      </c>
      <c r="M4486" t="s">
        <v>72</v>
      </c>
      <c r="N4486">
        <v>0.05</v>
      </c>
      <c r="O4486">
        <v>0</v>
      </c>
      <c r="P4486">
        <v>0</v>
      </c>
      <c r="Q4486">
        <v>0.05</v>
      </c>
      <c r="R4486" s="51">
        <f>Table71417[[#This Row],[Climate finance ($ million)]]/Table71417[[#This Row],[Total commitment ($ million)]]</f>
        <v>0.5</v>
      </c>
      <c r="S4486" s="41" t="s">
        <v>13076</v>
      </c>
      <c r="T4486" s="1" t="s">
        <v>8798</v>
      </c>
    </row>
    <row r="4487" spans="1:20" x14ac:dyDescent="0.25">
      <c r="A4487" t="s">
        <v>8747</v>
      </c>
      <c r="B4487" t="s">
        <v>66</v>
      </c>
      <c r="C4487" t="s">
        <v>1963</v>
      </c>
      <c r="D4487" t="s">
        <v>1962</v>
      </c>
      <c r="E4487" s="42">
        <v>45155</v>
      </c>
      <c r="F4487">
        <v>2023</v>
      </c>
      <c r="G4487" t="s">
        <v>104</v>
      </c>
      <c r="H4487" t="s">
        <v>8757</v>
      </c>
      <c r="I4487" s="40" t="s">
        <v>12395</v>
      </c>
      <c r="J4487">
        <v>2.4</v>
      </c>
      <c r="K4487" t="s">
        <v>1386</v>
      </c>
      <c r="M4487" t="s">
        <v>24</v>
      </c>
      <c r="N4487">
        <v>2.4</v>
      </c>
      <c r="O4487">
        <v>2.4</v>
      </c>
      <c r="P4487">
        <v>0</v>
      </c>
      <c r="Q4487">
        <v>0</v>
      </c>
      <c r="R4487" s="51">
        <f>Table71417[[#This Row],[Climate finance ($ million)]]/Table71417[[#This Row],[Total commitment ($ million)]]</f>
        <v>1</v>
      </c>
      <c r="S4487" s="41" t="s">
        <v>13077</v>
      </c>
      <c r="T4487" s="1" t="s">
        <v>8798</v>
      </c>
    </row>
    <row r="4488" spans="1:20" x14ac:dyDescent="0.25">
      <c r="A4488" t="s">
        <v>8747</v>
      </c>
      <c r="B4488" t="s">
        <v>66</v>
      </c>
      <c r="C4488" t="s">
        <v>2007</v>
      </c>
      <c r="D4488" t="s">
        <v>2006</v>
      </c>
      <c r="E4488" s="42">
        <v>45155</v>
      </c>
      <c r="F4488">
        <v>2023</v>
      </c>
      <c r="G4488" t="s">
        <v>104</v>
      </c>
      <c r="H4488" t="s">
        <v>8754</v>
      </c>
      <c r="I4488" s="40" t="s">
        <v>141</v>
      </c>
      <c r="J4488">
        <v>0.35</v>
      </c>
      <c r="K4488" t="s">
        <v>141</v>
      </c>
      <c r="L4488" t="s">
        <v>1347</v>
      </c>
      <c r="M4488" t="s">
        <v>72</v>
      </c>
      <c r="N4488">
        <v>0.35</v>
      </c>
      <c r="O4488">
        <v>0</v>
      </c>
      <c r="P4488">
        <v>0</v>
      </c>
      <c r="Q4488">
        <v>0.35</v>
      </c>
      <c r="R4488" s="51">
        <f>Table71417[[#This Row],[Climate finance ($ million)]]/Table71417[[#This Row],[Total commitment ($ million)]]</f>
        <v>1</v>
      </c>
      <c r="S4488" s="41" t="s">
        <v>13078</v>
      </c>
      <c r="T4488" s="1" t="s">
        <v>8798</v>
      </c>
    </row>
    <row r="4489" spans="1:20" x14ac:dyDescent="0.25">
      <c r="A4489" t="s">
        <v>8747</v>
      </c>
      <c r="B4489" t="s">
        <v>66</v>
      </c>
      <c r="C4489" t="s">
        <v>2021</v>
      </c>
      <c r="D4489" t="s">
        <v>2020</v>
      </c>
      <c r="E4489" s="42">
        <v>45159</v>
      </c>
      <c r="F4489">
        <v>2023</v>
      </c>
      <c r="G4489" t="s">
        <v>104</v>
      </c>
      <c r="H4489" t="s">
        <v>8754</v>
      </c>
      <c r="I4489" s="40" t="s">
        <v>12396</v>
      </c>
      <c r="J4489">
        <v>1.1000000000000001</v>
      </c>
      <c r="K4489" t="s">
        <v>141</v>
      </c>
      <c r="L4489" t="s">
        <v>1347</v>
      </c>
      <c r="M4489" t="s">
        <v>72</v>
      </c>
      <c r="N4489">
        <v>1.1000000000000001</v>
      </c>
      <c r="O4489">
        <v>0</v>
      </c>
      <c r="P4489">
        <v>0</v>
      </c>
      <c r="Q4489">
        <v>1.1000000000000001</v>
      </c>
      <c r="R4489" s="51">
        <f>Table71417[[#This Row],[Climate finance ($ million)]]/Table71417[[#This Row],[Total commitment ($ million)]]</f>
        <v>1</v>
      </c>
      <c r="S4489" s="41" t="s">
        <v>13079</v>
      </c>
      <c r="T4489" s="1" t="s">
        <v>8798</v>
      </c>
    </row>
    <row r="4490" spans="1:20" x14ac:dyDescent="0.25">
      <c r="A4490" t="s">
        <v>8747</v>
      </c>
      <c r="B4490" t="s">
        <v>66</v>
      </c>
      <c r="C4490" t="s">
        <v>2144</v>
      </c>
      <c r="D4490" t="s">
        <v>2143</v>
      </c>
      <c r="E4490" s="42">
        <v>45159</v>
      </c>
      <c r="F4490">
        <v>2023</v>
      </c>
      <c r="G4490" t="s">
        <v>7424</v>
      </c>
      <c r="H4490" t="s">
        <v>8754</v>
      </c>
      <c r="I4490" s="40" t="s">
        <v>12395</v>
      </c>
      <c r="J4490">
        <v>0.2</v>
      </c>
      <c r="L4490" t="s">
        <v>1346</v>
      </c>
      <c r="M4490" t="s">
        <v>25</v>
      </c>
      <c r="N4490">
        <v>0.2</v>
      </c>
      <c r="O4490">
        <v>0</v>
      </c>
      <c r="P4490">
        <v>0.2</v>
      </c>
      <c r="Q4490">
        <v>0</v>
      </c>
      <c r="R4490" s="51">
        <f>Table71417[[#This Row],[Climate finance ($ million)]]/Table71417[[#This Row],[Total commitment ($ million)]]</f>
        <v>1</v>
      </c>
      <c r="S4490" s="41" t="s">
        <v>13080</v>
      </c>
      <c r="T4490" s="1" t="s">
        <v>8798</v>
      </c>
    </row>
    <row r="4491" spans="1:20" x14ac:dyDescent="0.25">
      <c r="A4491" t="s">
        <v>8747</v>
      </c>
      <c r="B4491" t="s">
        <v>66</v>
      </c>
      <c r="C4491" t="s">
        <v>1594</v>
      </c>
      <c r="D4491" t="s">
        <v>1593</v>
      </c>
      <c r="E4491" s="42">
        <v>45160</v>
      </c>
      <c r="F4491">
        <v>2023</v>
      </c>
      <c r="G4491" t="s">
        <v>6585</v>
      </c>
      <c r="H4491" t="s">
        <v>8754</v>
      </c>
      <c r="I4491" s="40" t="s">
        <v>84</v>
      </c>
      <c r="J4491">
        <v>0.3</v>
      </c>
      <c r="K4491" t="s">
        <v>84</v>
      </c>
      <c r="M4491" t="s">
        <v>24</v>
      </c>
      <c r="N4491">
        <v>0.15</v>
      </c>
      <c r="O4491">
        <v>0.15</v>
      </c>
      <c r="P4491">
        <v>0</v>
      </c>
      <c r="Q4491">
        <v>0</v>
      </c>
      <c r="R4491" s="51">
        <f>Table71417[[#This Row],[Climate finance ($ million)]]/Table71417[[#This Row],[Total commitment ($ million)]]</f>
        <v>0.5</v>
      </c>
      <c r="S4491" s="41" t="s">
        <v>13081</v>
      </c>
      <c r="T4491" s="1" t="s">
        <v>8798</v>
      </c>
    </row>
    <row r="4492" spans="1:20" x14ac:dyDescent="0.25">
      <c r="A4492" t="s">
        <v>8747</v>
      </c>
      <c r="B4492" t="s">
        <v>66</v>
      </c>
      <c r="C4492" t="s">
        <v>1707</v>
      </c>
      <c r="D4492" t="s">
        <v>1706</v>
      </c>
      <c r="E4492" s="42">
        <v>45160</v>
      </c>
      <c r="F4492">
        <v>2023</v>
      </c>
      <c r="G4492" t="s">
        <v>8750</v>
      </c>
      <c r="H4492" t="s">
        <v>8754</v>
      </c>
      <c r="I4492" s="40" t="s">
        <v>12395</v>
      </c>
      <c r="J4492">
        <v>0.15</v>
      </c>
      <c r="L4492" t="s">
        <v>1366</v>
      </c>
      <c r="M4492" t="s">
        <v>25</v>
      </c>
      <c r="N4492">
        <v>3.7499999999999999E-2</v>
      </c>
      <c r="O4492">
        <v>0</v>
      </c>
      <c r="P4492">
        <v>3.7499999999999999E-2</v>
      </c>
      <c r="Q4492">
        <v>0</v>
      </c>
      <c r="R4492" s="51">
        <f>Table71417[[#This Row],[Climate finance ($ million)]]/Table71417[[#This Row],[Total commitment ($ million)]]</f>
        <v>0.25</v>
      </c>
      <c r="S4492" s="41" t="s">
        <v>13082</v>
      </c>
      <c r="T4492" s="1" t="s">
        <v>8798</v>
      </c>
    </row>
    <row r="4493" spans="1:20" x14ac:dyDescent="0.25">
      <c r="A4493" t="s">
        <v>8747</v>
      </c>
      <c r="B4493" t="s">
        <v>66</v>
      </c>
      <c r="C4493" t="s">
        <v>1959</v>
      </c>
      <c r="D4493" t="s">
        <v>1958</v>
      </c>
      <c r="E4493" s="42">
        <v>45162</v>
      </c>
      <c r="F4493">
        <v>2023</v>
      </c>
      <c r="G4493" t="s">
        <v>6417</v>
      </c>
      <c r="H4493" t="s">
        <v>8754</v>
      </c>
      <c r="I4493" s="40" t="s">
        <v>141</v>
      </c>
      <c r="J4493">
        <v>0.23</v>
      </c>
      <c r="K4493" t="s">
        <v>141</v>
      </c>
      <c r="M4493" t="s">
        <v>24</v>
      </c>
      <c r="N4493">
        <v>0.2</v>
      </c>
      <c r="O4493">
        <v>0.2</v>
      </c>
      <c r="P4493">
        <v>0</v>
      </c>
      <c r="Q4493">
        <v>0</v>
      </c>
      <c r="R4493" s="51">
        <f>Table71417[[#This Row],[Climate finance ($ million)]]/Table71417[[#This Row],[Total commitment ($ million)]]</f>
        <v>0.86956521739130432</v>
      </c>
      <c r="S4493" s="41" t="s">
        <v>13083</v>
      </c>
      <c r="T4493" s="1" t="s">
        <v>8798</v>
      </c>
    </row>
    <row r="4494" spans="1:20" x14ac:dyDescent="0.25">
      <c r="A4494" t="s">
        <v>8747</v>
      </c>
      <c r="B4494" t="s">
        <v>66</v>
      </c>
      <c r="C4494" t="s">
        <v>2061</v>
      </c>
      <c r="D4494" t="s">
        <v>2060</v>
      </c>
      <c r="E4494" s="42">
        <v>45162</v>
      </c>
      <c r="F4494">
        <v>2023</v>
      </c>
      <c r="G4494" t="s">
        <v>104</v>
      </c>
      <c r="H4494" t="s">
        <v>8754</v>
      </c>
      <c r="I4494" s="40" t="s">
        <v>12396</v>
      </c>
      <c r="J4494">
        <v>0.5</v>
      </c>
      <c r="K4494" t="s">
        <v>1345</v>
      </c>
      <c r="L4494" t="s">
        <v>1415</v>
      </c>
      <c r="M4494" t="s">
        <v>72</v>
      </c>
      <c r="N4494">
        <v>0.05</v>
      </c>
      <c r="O4494">
        <v>0</v>
      </c>
      <c r="P4494">
        <v>0</v>
      </c>
      <c r="Q4494">
        <v>0.05</v>
      </c>
      <c r="R4494" s="51">
        <f>Table71417[[#This Row],[Climate finance ($ million)]]/Table71417[[#This Row],[Total commitment ($ million)]]</f>
        <v>0.1</v>
      </c>
      <c r="S4494" s="41" t="s">
        <v>13084</v>
      </c>
      <c r="T4494" s="1" t="s">
        <v>8798</v>
      </c>
    </row>
    <row r="4495" spans="1:20" x14ac:dyDescent="0.25">
      <c r="A4495" t="s">
        <v>8747</v>
      </c>
      <c r="B4495" t="s">
        <v>66</v>
      </c>
      <c r="C4495" t="s">
        <v>1681</v>
      </c>
      <c r="D4495" t="s">
        <v>1680</v>
      </c>
      <c r="E4495" s="42">
        <v>45166</v>
      </c>
      <c r="F4495">
        <v>2023</v>
      </c>
      <c r="G4495" t="s">
        <v>6532</v>
      </c>
      <c r="H4495" t="s">
        <v>8754</v>
      </c>
      <c r="I4495" s="40" t="s">
        <v>12396</v>
      </c>
      <c r="J4495">
        <v>0.59</v>
      </c>
      <c r="K4495" t="s">
        <v>1345</v>
      </c>
      <c r="L4495" t="s">
        <v>1365</v>
      </c>
      <c r="M4495" t="s">
        <v>72</v>
      </c>
      <c r="N4495">
        <v>0.55000000000000004</v>
      </c>
      <c r="O4495">
        <v>0</v>
      </c>
      <c r="P4495">
        <v>0</v>
      </c>
      <c r="Q4495">
        <v>0.55000000000000004</v>
      </c>
      <c r="R4495" s="51">
        <f>Table71417[[#This Row],[Climate finance ($ million)]]/Table71417[[#This Row],[Total commitment ($ million)]]</f>
        <v>0.93220338983050854</v>
      </c>
      <c r="S4495" s="41" t="s">
        <v>13085</v>
      </c>
      <c r="T4495" s="1" t="s">
        <v>8798</v>
      </c>
    </row>
    <row r="4496" spans="1:20" x14ac:dyDescent="0.25">
      <c r="A4496" t="s">
        <v>8747</v>
      </c>
      <c r="B4496" t="s">
        <v>66</v>
      </c>
      <c r="C4496" t="s">
        <v>1643</v>
      </c>
      <c r="D4496" t="s">
        <v>1642</v>
      </c>
      <c r="E4496" s="42">
        <v>45167</v>
      </c>
      <c r="F4496">
        <v>2023</v>
      </c>
      <c r="G4496" t="s">
        <v>6914</v>
      </c>
      <c r="H4496" t="s">
        <v>8754</v>
      </c>
      <c r="I4496" s="40" t="s">
        <v>12395</v>
      </c>
      <c r="J4496">
        <v>0.2</v>
      </c>
      <c r="K4496" t="s">
        <v>1386</v>
      </c>
      <c r="L4496" t="s">
        <v>1346</v>
      </c>
      <c r="M4496" t="s">
        <v>72</v>
      </c>
      <c r="N4496">
        <v>0.2</v>
      </c>
      <c r="O4496">
        <v>0</v>
      </c>
      <c r="P4496">
        <v>0</v>
      </c>
      <c r="Q4496">
        <v>0.2</v>
      </c>
      <c r="R4496" s="51">
        <f>Table71417[[#This Row],[Climate finance ($ million)]]/Table71417[[#This Row],[Total commitment ($ million)]]</f>
        <v>1</v>
      </c>
      <c r="S4496" s="41" t="s">
        <v>13086</v>
      </c>
      <c r="T4496" s="1" t="s">
        <v>8798</v>
      </c>
    </row>
    <row r="4497" spans="1:20" x14ac:dyDescent="0.25">
      <c r="A4497" t="s">
        <v>8747</v>
      </c>
      <c r="B4497" t="s">
        <v>66</v>
      </c>
      <c r="C4497" t="s">
        <v>1658</v>
      </c>
      <c r="D4497" t="s">
        <v>1657</v>
      </c>
      <c r="E4497" s="42">
        <v>45168</v>
      </c>
      <c r="F4497">
        <v>2023</v>
      </c>
      <c r="G4497" t="s">
        <v>6914</v>
      </c>
      <c r="H4497" t="s">
        <v>8754</v>
      </c>
      <c r="I4497" s="40" t="s">
        <v>12394</v>
      </c>
      <c r="J4497">
        <v>0.52500000000000002</v>
      </c>
      <c r="L4497" t="s">
        <v>1320</v>
      </c>
      <c r="M4497" t="s">
        <v>25</v>
      </c>
      <c r="N4497">
        <v>0.39374999999999999</v>
      </c>
      <c r="O4497">
        <v>0</v>
      </c>
      <c r="P4497">
        <v>0.39374999999999999</v>
      </c>
      <c r="Q4497">
        <v>0</v>
      </c>
      <c r="R4497" s="51">
        <f>Table71417[[#This Row],[Climate finance ($ million)]]/Table71417[[#This Row],[Total commitment ($ million)]]</f>
        <v>0.75</v>
      </c>
      <c r="S4497" s="41" t="s">
        <v>13087</v>
      </c>
      <c r="T4497" s="1" t="s">
        <v>8798</v>
      </c>
    </row>
    <row r="4498" spans="1:20" x14ac:dyDescent="0.25">
      <c r="A4498" t="s">
        <v>8747</v>
      </c>
      <c r="B4498" t="s">
        <v>66</v>
      </c>
      <c r="C4498" t="s">
        <v>1501</v>
      </c>
      <c r="D4498" t="s">
        <v>1500</v>
      </c>
      <c r="E4498" s="42">
        <v>45170</v>
      </c>
      <c r="F4498">
        <v>2023</v>
      </c>
      <c r="G4498" t="s">
        <v>7137</v>
      </c>
      <c r="H4498" t="s">
        <v>8754</v>
      </c>
      <c r="I4498" s="40" t="s">
        <v>12401</v>
      </c>
      <c r="J4498">
        <v>0.107</v>
      </c>
      <c r="L4498" t="s">
        <v>1415</v>
      </c>
      <c r="M4498" t="s">
        <v>25</v>
      </c>
      <c r="N4498">
        <v>0.107</v>
      </c>
      <c r="O4498">
        <v>0</v>
      </c>
      <c r="P4498">
        <v>0.107</v>
      </c>
      <c r="Q4498">
        <v>0</v>
      </c>
      <c r="R4498" s="51">
        <f>Table71417[[#This Row],[Climate finance ($ million)]]/Table71417[[#This Row],[Total commitment ($ million)]]</f>
        <v>1</v>
      </c>
      <c r="S4498" s="41" t="s">
        <v>13088</v>
      </c>
      <c r="T4498" s="1" t="s">
        <v>8798</v>
      </c>
    </row>
    <row r="4499" spans="1:20" x14ac:dyDescent="0.25">
      <c r="A4499" t="s">
        <v>8747</v>
      </c>
      <c r="B4499" t="s">
        <v>66</v>
      </c>
      <c r="C4499" t="s">
        <v>1534</v>
      </c>
      <c r="D4499" t="s">
        <v>1533</v>
      </c>
      <c r="E4499" s="42">
        <v>45170</v>
      </c>
      <c r="F4499">
        <v>2023</v>
      </c>
      <c r="G4499" t="s">
        <v>8749</v>
      </c>
      <c r="H4499" t="s">
        <v>8754</v>
      </c>
      <c r="I4499" s="40" t="s">
        <v>12398</v>
      </c>
      <c r="J4499">
        <v>0.6</v>
      </c>
      <c r="L4499" t="s">
        <v>1346</v>
      </c>
      <c r="M4499" t="s">
        <v>25</v>
      </c>
      <c r="N4499">
        <v>0.12</v>
      </c>
      <c r="O4499">
        <v>0</v>
      </c>
      <c r="P4499">
        <v>0.12</v>
      </c>
      <c r="Q4499">
        <v>0</v>
      </c>
      <c r="R4499" s="51">
        <f>Table71417[[#This Row],[Climate finance ($ million)]]/Table71417[[#This Row],[Total commitment ($ million)]]</f>
        <v>0.2</v>
      </c>
      <c r="S4499" s="41" t="s">
        <v>13089</v>
      </c>
      <c r="T4499" s="1" t="s">
        <v>8798</v>
      </c>
    </row>
    <row r="4500" spans="1:20" x14ac:dyDescent="0.25">
      <c r="A4500" t="s">
        <v>8747</v>
      </c>
      <c r="B4500" t="s">
        <v>66</v>
      </c>
      <c r="C4500" t="s">
        <v>1627</v>
      </c>
      <c r="D4500" t="s">
        <v>1626</v>
      </c>
      <c r="E4500" s="42">
        <v>45170</v>
      </c>
      <c r="F4500">
        <v>2023</v>
      </c>
      <c r="G4500" t="s">
        <v>6914</v>
      </c>
      <c r="H4500" t="s">
        <v>93</v>
      </c>
      <c r="I4500" t="s">
        <v>11395</v>
      </c>
      <c r="K4500" t="s">
        <v>1327</v>
      </c>
      <c r="M4500" t="s">
        <v>24</v>
      </c>
      <c r="N4500">
        <v>8.32</v>
      </c>
      <c r="O4500">
        <v>8.32</v>
      </c>
      <c r="P4500">
        <v>0</v>
      </c>
      <c r="Q4500">
        <v>0</v>
      </c>
      <c r="R4500" s="38"/>
      <c r="S4500" s="54" t="s">
        <v>13090</v>
      </c>
      <c r="T4500" s="1" t="s">
        <v>8798</v>
      </c>
    </row>
    <row r="4501" spans="1:20" x14ac:dyDescent="0.25">
      <c r="A4501" t="s">
        <v>8747</v>
      </c>
      <c r="B4501" t="s">
        <v>66</v>
      </c>
      <c r="C4501" t="s">
        <v>1627</v>
      </c>
      <c r="D4501" t="s">
        <v>1626</v>
      </c>
      <c r="E4501" s="42">
        <v>45170</v>
      </c>
      <c r="F4501">
        <v>2023</v>
      </c>
      <c r="G4501" t="s">
        <v>6914</v>
      </c>
      <c r="H4501" t="s">
        <v>93</v>
      </c>
      <c r="I4501" t="s">
        <v>11395</v>
      </c>
      <c r="K4501" t="s">
        <v>1327</v>
      </c>
      <c r="L4501" t="s">
        <v>1320</v>
      </c>
      <c r="M4501" t="s">
        <v>72</v>
      </c>
      <c r="N4501">
        <v>30.8</v>
      </c>
      <c r="O4501">
        <v>0</v>
      </c>
      <c r="P4501">
        <v>0</v>
      </c>
      <c r="Q4501">
        <v>30.8</v>
      </c>
      <c r="R4501" s="38"/>
      <c r="S4501" s="54" t="s">
        <v>13090</v>
      </c>
      <c r="T4501" s="1" t="s">
        <v>8798</v>
      </c>
    </row>
    <row r="4502" spans="1:20" x14ac:dyDescent="0.25">
      <c r="A4502" t="s">
        <v>8747</v>
      </c>
      <c r="B4502" t="s">
        <v>66</v>
      </c>
      <c r="C4502" t="s">
        <v>1627</v>
      </c>
      <c r="D4502" t="s">
        <v>1626</v>
      </c>
      <c r="E4502" s="42">
        <v>45170</v>
      </c>
      <c r="F4502">
        <v>2023</v>
      </c>
      <c r="G4502" t="s">
        <v>6914</v>
      </c>
      <c r="H4502" t="s">
        <v>93</v>
      </c>
      <c r="I4502" t="s">
        <v>11395</v>
      </c>
      <c r="K4502" t="s">
        <v>1321</v>
      </c>
      <c r="L4502" t="s">
        <v>1320</v>
      </c>
      <c r="M4502" t="s">
        <v>72</v>
      </c>
      <c r="N4502">
        <v>42</v>
      </c>
      <c r="O4502">
        <v>0</v>
      </c>
      <c r="P4502">
        <v>0</v>
      </c>
      <c r="Q4502">
        <v>42</v>
      </c>
      <c r="R4502" s="38"/>
      <c r="S4502" s="54" t="s">
        <v>13090</v>
      </c>
      <c r="T4502" s="1" t="s">
        <v>8798</v>
      </c>
    </row>
    <row r="4503" spans="1:20" x14ac:dyDescent="0.25">
      <c r="A4503" t="s">
        <v>8747</v>
      </c>
      <c r="B4503" t="s">
        <v>66</v>
      </c>
      <c r="C4503" t="s">
        <v>1523</v>
      </c>
      <c r="D4503" t="s">
        <v>1522</v>
      </c>
      <c r="E4503" s="42">
        <v>45175</v>
      </c>
      <c r="F4503">
        <v>2023</v>
      </c>
      <c r="G4503" t="s">
        <v>8749</v>
      </c>
      <c r="H4503" t="s">
        <v>8754</v>
      </c>
      <c r="I4503" s="40" t="s">
        <v>12395</v>
      </c>
      <c r="J4503" s="40">
        <v>0.15</v>
      </c>
      <c r="L4503" t="s">
        <v>1346</v>
      </c>
      <c r="M4503" t="s">
        <v>25</v>
      </c>
      <c r="N4503">
        <v>7.4999999999999997E-2</v>
      </c>
      <c r="O4503">
        <v>0</v>
      </c>
      <c r="P4503">
        <v>7.4999999999999997E-2</v>
      </c>
      <c r="Q4503">
        <v>0</v>
      </c>
      <c r="R4503" s="51">
        <f>Table71417[[#This Row],[Climate finance ($ million)]]/Table71417[[#This Row],[Total commitment ($ million)]]</f>
        <v>0.5</v>
      </c>
      <c r="S4503" s="41" t="s">
        <v>13091</v>
      </c>
      <c r="T4503" s="1" t="s">
        <v>8798</v>
      </c>
    </row>
    <row r="4504" spans="1:20" x14ac:dyDescent="0.25">
      <c r="A4504" t="s">
        <v>8747</v>
      </c>
      <c r="B4504" t="s">
        <v>66</v>
      </c>
      <c r="C4504" t="s">
        <v>1727</v>
      </c>
      <c r="D4504" t="s">
        <v>1726</v>
      </c>
      <c r="E4504" s="42">
        <v>45175</v>
      </c>
      <c r="F4504">
        <v>2023</v>
      </c>
      <c r="G4504" t="s">
        <v>4734</v>
      </c>
      <c r="H4504" t="s">
        <v>93</v>
      </c>
      <c r="I4504" s="40" t="s">
        <v>132</v>
      </c>
      <c r="J4504" s="40">
        <v>45</v>
      </c>
      <c r="K4504" t="s">
        <v>1352</v>
      </c>
      <c r="M4504" t="s">
        <v>24</v>
      </c>
      <c r="N4504">
        <v>26.500499999999999</v>
      </c>
      <c r="O4504">
        <v>26.500499999999999</v>
      </c>
      <c r="P4504">
        <v>0</v>
      </c>
      <c r="Q4504">
        <v>0</v>
      </c>
      <c r="R4504" s="51">
        <f>Table71417[[#This Row],[Climate finance ($ million)]]/Table71417[[#This Row],[Total commitment ($ million)]]</f>
        <v>0.58889999999999998</v>
      </c>
      <c r="S4504" s="41" t="s">
        <v>13092</v>
      </c>
      <c r="T4504" s="1" t="s">
        <v>8798</v>
      </c>
    </row>
    <row r="4505" spans="1:20" x14ac:dyDescent="0.25">
      <c r="A4505" t="s">
        <v>8747</v>
      </c>
      <c r="B4505" t="s">
        <v>66</v>
      </c>
      <c r="C4505" t="s">
        <v>1498</v>
      </c>
      <c r="D4505" t="s">
        <v>1497</v>
      </c>
      <c r="E4505" s="42">
        <v>45176</v>
      </c>
      <c r="F4505">
        <v>2023</v>
      </c>
      <c r="G4505" t="s">
        <v>7137</v>
      </c>
      <c r="H4505" t="s">
        <v>8754</v>
      </c>
      <c r="I4505" s="40" t="s">
        <v>12398</v>
      </c>
      <c r="J4505" s="40">
        <v>0.35</v>
      </c>
      <c r="L4505" t="s">
        <v>1409</v>
      </c>
      <c r="M4505" t="s">
        <v>25</v>
      </c>
      <c r="N4505">
        <v>0.17499999999999999</v>
      </c>
      <c r="O4505">
        <v>0</v>
      </c>
      <c r="P4505">
        <v>0.17499999999999999</v>
      </c>
      <c r="Q4505">
        <v>0</v>
      </c>
      <c r="R4505" s="51">
        <f>Table71417[[#This Row],[Climate finance ($ million)]]/Table71417[[#This Row],[Total commitment ($ million)]]</f>
        <v>0.5</v>
      </c>
      <c r="S4505" s="41" t="s">
        <v>13093</v>
      </c>
      <c r="T4505" s="1" t="s">
        <v>8798</v>
      </c>
    </row>
    <row r="4506" spans="1:20" x14ac:dyDescent="0.25">
      <c r="A4506" t="s">
        <v>8747</v>
      </c>
      <c r="B4506" t="s">
        <v>66</v>
      </c>
      <c r="C4506" t="s">
        <v>1715</v>
      </c>
      <c r="D4506" t="s">
        <v>1714</v>
      </c>
      <c r="E4506" s="42">
        <v>45176</v>
      </c>
      <c r="F4506">
        <v>2023</v>
      </c>
      <c r="G4506" t="s">
        <v>8750</v>
      </c>
      <c r="H4506" t="s">
        <v>8754</v>
      </c>
      <c r="I4506" s="40" t="s">
        <v>12401</v>
      </c>
      <c r="J4506" s="40">
        <v>0.5</v>
      </c>
      <c r="L4506" t="s">
        <v>1380</v>
      </c>
      <c r="M4506" t="s">
        <v>25</v>
      </c>
      <c r="N4506">
        <v>0.5</v>
      </c>
      <c r="O4506">
        <v>0</v>
      </c>
      <c r="P4506">
        <v>0.5</v>
      </c>
      <c r="Q4506">
        <v>0</v>
      </c>
      <c r="R4506" s="51">
        <f>Table71417[[#This Row],[Climate finance ($ million)]]/Table71417[[#This Row],[Total commitment ($ million)]]</f>
        <v>1</v>
      </c>
      <c r="S4506" s="41" t="s">
        <v>13094</v>
      </c>
      <c r="T4506" s="1" t="s">
        <v>8798</v>
      </c>
    </row>
    <row r="4507" spans="1:20" x14ac:dyDescent="0.25">
      <c r="A4507" t="s">
        <v>8747</v>
      </c>
      <c r="B4507" t="s">
        <v>66</v>
      </c>
      <c r="C4507" t="s">
        <v>1763</v>
      </c>
      <c r="D4507" t="s">
        <v>1762</v>
      </c>
      <c r="E4507" s="42">
        <v>45176</v>
      </c>
      <c r="F4507">
        <v>2023</v>
      </c>
      <c r="G4507" t="s">
        <v>4734</v>
      </c>
      <c r="H4507" t="s">
        <v>8754</v>
      </c>
      <c r="I4507" s="40" t="s">
        <v>141</v>
      </c>
      <c r="J4507" s="40">
        <v>1.367E-2</v>
      </c>
      <c r="K4507" t="s">
        <v>141</v>
      </c>
      <c r="L4507" t="s">
        <v>1347</v>
      </c>
      <c r="M4507" t="s">
        <v>72</v>
      </c>
      <c r="N4507">
        <v>1.0252499999999999E-2</v>
      </c>
      <c r="O4507">
        <v>0</v>
      </c>
      <c r="P4507">
        <v>0</v>
      </c>
      <c r="Q4507">
        <v>1.0252499999999999E-2</v>
      </c>
      <c r="R4507" s="51">
        <f>Table71417[[#This Row],[Climate finance ($ million)]]/Table71417[[#This Row],[Total commitment ($ million)]]</f>
        <v>0.75</v>
      </c>
      <c r="S4507" s="41" t="s">
        <v>13095</v>
      </c>
      <c r="T4507" s="1" t="s">
        <v>8798</v>
      </c>
    </row>
    <row r="4508" spans="1:20" x14ac:dyDescent="0.25">
      <c r="A4508" t="s">
        <v>8747</v>
      </c>
      <c r="B4508" t="s">
        <v>66</v>
      </c>
      <c r="C4508" t="s">
        <v>1739</v>
      </c>
      <c r="D4508" t="s">
        <v>1738</v>
      </c>
      <c r="E4508" s="42">
        <v>45177</v>
      </c>
      <c r="F4508">
        <v>2023</v>
      </c>
      <c r="G4508" t="s">
        <v>4734</v>
      </c>
      <c r="H4508" t="s">
        <v>8755</v>
      </c>
      <c r="I4508" s="46" t="s">
        <v>12393</v>
      </c>
      <c r="J4508" t="s">
        <v>11395</v>
      </c>
      <c r="L4508" t="s">
        <v>1365</v>
      </c>
      <c r="M4508" t="s">
        <v>25</v>
      </c>
      <c r="N4508">
        <v>90</v>
      </c>
      <c r="O4508">
        <v>0</v>
      </c>
      <c r="P4508">
        <v>90</v>
      </c>
      <c r="Q4508">
        <v>0</v>
      </c>
      <c r="R4508" s="38"/>
      <c r="S4508" s="54" t="s">
        <v>13096</v>
      </c>
      <c r="T4508" s="1" t="s">
        <v>8798</v>
      </c>
    </row>
    <row r="4509" spans="1:20" x14ac:dyDescent="0.25">
      <c r="A4509" t="s">
        <v>8747</v>
      </c>
      <c r="B4509" t="s">
        <v>66</v>
      </c>
      <c r="C4509" t="s">
        <v>2124</v>
      </c>
      <c r="D4509" t="s">
        <v>2123</v>
      </c>
      <c r="E4509" s="42">
        <v>45177</v>
      </c>
      <c r="F4509">
        <v>2023</v>
      </c>
      <c r="G4509" t="s">
        <v>7424</v>
      </c>
      <c r="H4509" t="s">
        <v>93</v>
      </c>
      <c r="I4509" s="40" t="s">
        <v>12396</v>
      </c>
      <c r="J4509" s="40">
        <v>24.4</v>
      </c>
      <c r="K4509" t="s">
        <v>1345</v>
      </c>
      <c r="L4509" t="s">
        <v>1409</v>
      </c>
      <c r="M4509" t="s">
        <v>72</v>
      </c>
      <c r="N4509">
        <v>0.38200000000000001</v>
      </c>
      <c r="O4509">
        <v>0</v>
      </c>
      <c r="P4509">
        <v>0</v>
      </c>
      <c r="Q4509">
        <v>0.38200000000000001</v>
      </c>
      <c r="R4509" s="51">
        <f>Table71417[[#This Row],[Climate finance ($ million)]]/Table71417[[#This Row],[Total commitment ($ million)]]</f>
        <v>1.5655737704918033E-2</v>
      </c>
      <c r="S4509" s="41" t="s">
        <v>13097</v>
      </c>
      <c r="T4509" s="1" t="s">
        <v>8798</v>
      </c>
    </row>
    <row r="4510" spans="1:20" x14ac:dyDescent="0.25">
      <c r="A4510" t="s">
        <v>8747</v>
      </c>
      <c r="B4510" t="s">
        <v>66</v>
      </c>
      <c r="C4510" t="s">
        <v>2124</v>
      </c>
      <c r="D4510" t="s">
        <v>2123</v>
      </c>
      <c r="E4510" s="42">
        <v>45177</v>
      </c>
      <c r="F4510">
        <v>2023</v>
      </c>
      <c r="G4510" t="s">
        <v>7424</v>
      </c>
      <c r="H4510" t="s">
        <v>93</v>
      </c>
      <c r="I4510" s="40" t="s">
        <v>12396</v>
      </c>
      <c r="J4510" s="40">
        <v>24.4</v>
      </c>
      <c r="K4510" t="s">
        <v>1345</v>
      </c>
      <c r="M4510" t="s">
        <v>24</v>
      </c>
      <c r="N4510">
        <v>3.4000000000000002E-2</v>
      </c>
      <c r="O4510">
        <v>3.4000000000000002E-2</v>
      </c>
      <c r="P4510">
        <v>0</v>
      </c>
      <c r="Q4510">
        <v>0</v>
      </c>
      <c r="R4510" s="51">
        <f>Table71417[[#This Row],[Climate finance ($ million)]]/Table71417[[#This Row],[Total commitment ($ million)]]</f>
        <v>1.3934426229508198E-3</v>
      </c>
      <c r="S4510" s="41" t="s">
        <v>13097</v>
      </c>
      <c r="T4510" s="1" t="s">
        <v>8798</v>
      </c>
    </row>
    <row r="4511" spans="1:20" x14ac:dyDescent="0.25">
      <c r="A4511" t="s">
        <v>8747</v>
      </c>
      <c r="B4511" t="s">
        <v>66</v>
      </c>
      <c r="C4511" t="s">
        <v>1822</v>
      </c>
      <c r="D4511" t="s">
        <v>1821</v>
      </c>
      <c r="E4511" s="42">
        <v>45182</v>
      </c>
      <c r="F4511">
        <v>2023</v>
      </c>
      <c r="G4511" t="s">
        <v>6657</v>
      </c>
      <c r="H4511" t="s">
        <v>8754</v>
      </c>
      <c r="I4511" s="40" t="s">
        <v>12395</v>
      </c>
      <c r="J4511" s="40">
        <v>0.6</v>
      </c>
      <c r="L4511" t="s">
        <v>1346</v>
      </c>
      <c r="M4511" t="s">
        <v>25</v>
      </c>
      <c r="N4511">
        <v>0.3</v>
      </c>
      <c r="O4511">
        <v>0</v>
      </c>
      <c r="P4511">
        <v>0.3</v>
      </c>
      <c r="Q4511">
        <v>0</v>
      </c>
      <c r="R4511" s="51">
        <f>Table71417[[#This Row],[Climate finance ($ million)]]/Table71417[[#This Row],[Total commitment ($ million)]]</f>
        <v>0.5</v>
      </c>
      <c r="S4511" s="41" t="s">
        <v>13098</v>
      </c>
      <c r="T4511" s="1" t="s">
        <v>8798</v>
      </c>
    </row>
    <row r="4512" spans="1:20" x14ac:dyDescent="0.25">
      <c r="A4512" t="s">
        <v>8747</v>
      </c>
      <c r="B4512" t="s">
        <v>66</v>
      </c>
      <c r="C4512" t="s">
        <v>1494</v>
      </c>
      <c r="D4512" t="s">
        <v>1493</v>
      </c>
      <c r="E4512" s="42">
        <v>45183</v>
      </c>
      <c r="F4512">
        <v>2023</v>
      </c>
      <c r="G4512" t="s">
        <v>7137</v>
      </c>
      <c r="H4512" t="s">
        <v>8754</v>
      </c>
      <c r="I4512" s="40" t="s">
        <v>12395</v>
      </c>
      <c r="J4512" s="40">
        <v>0.25</v>
      </c>
      <c r="L4512" t="s">
        <v>1346</v>
      </c>
      <c r="M4512" t="s">
        <v>25</v>
      </c>
      <c r="N4512">
        <v>0.125</v>
      </c>
      <c r="O4512">
        <v>0</v>
      </c>
      <c r="P4512">
        <v>0.125</v>
      </c>
      <c r="Q4512">
        <v>0</v>
      </c>
      <c r="R4512" s="51">
        <f>Table71417[[#This Row],[Climate finance ($ million)]]/Table71417[[#This Row],[Total commitment ($ million)]]</f>
        <v>0.5</v>
      </c>
      <c r="S4512" s="41" t="s">
        <v>13099</v>
      </c>
      <c r="T4512" s="1" t="s">
        <v>8798</v>
      </c>
    </row>
    <row r="4513" spans="1:20" x14ac:dyDescent="0.25">
      <c r="A4513" t="s">
        <v>8747</v>
      </c>
      <c r="B4513" t="s">
        <v>66</v>
      </c>
      <c r="C4513" t="s">
        <v>1532</v>
      </c>
      <c r="D4513" t="s">
        <v>1531</v>
      </c>
      <c r="E4513" s="42">
        <v>45183</v>
      </c>
      <c r="F4513">
        <v>2023</v>
      </c>
      <c r="G4513" t="s">
        <v>8749</v>
      </c>
      <c r="H4513" t="s">
        <v>8754</v>
      </c>
      <c r="I4513" s="40" t="s">
        <v>141</v>
      </c>
      <c r="J4513" s="40">
        <v>0.25</v>
      </c>
      <c r="K4513" t="s">
        <v>141</v>
      </c>
      <c r="M4513" t="s">
        <v>24</v>
      </c>
      <c r="N4513">
        <v>0.25</v>
      </c>
      <c r="O4513">
        <v>0.25</v>
      </c>
      <c r="P4513">
        <v>0</v>
      </c>
      <c r="Q4513">
        <v>0</v>
      </c>
      <c r="R4513" s="51">
        <f>Table71417[[#This Row],[Climate finance ($ million)]]/Table71417[[#This Row],[Total commitment ($ million)]]</f>
        <v>1</v>
      </c>
      <c r="S4513" s="41" t="s">
        <v>13100</v>
      </c>
      <c r="T4513" s="1" t="s">
        <v>8798</v>
      </c>
    </row>
    <row r="4514" spans="1:20" x14ac:dyDescent="0.25">
      <c r="A4514" t="s">
        <v>8747</v>
      </c>
      <c r="B4514" t="s">
        <v>66</v>
      </c>
      <c r="C4514" t="s">
        <v>1396</v>
      </c>
      <c r="D4514" t="s">
        <v>1395</v>
      </c>
      <c r="E4514" s="42">
        <v>45184</v>
      </c>
      <c r="F4514">
        <v>2023</v>
      </c>
      <c r="G4514" t="s">
        <v>6392</v>
      </c>
      <c r="H4514" t="s">
        <v>8754</v>
      </c>
      <c r="I4514" s="40" t="s">
        <v>84</v>
      </c>
      <c r="J4514" s="40">
        <v>0.3</v>
      </c>
      <c r="K4514" t="s">
        <v>84</v>
      </c>
      <c r="L4514" t="s">
        <v>1347</v>
      </c>
      <c r="M4514" t="s">
        <v>72</v>
      </c>
      <c r="N4514">
        <v>3.9899999999999998E-2</v>
      </c>
      <c r="O4514">
        <v>0</v>
      </c>
      <c r="P4514">
        <v>0</v>
      </c>
      <c r="Q4514">
        <v>3.9899999999999998E-2</v>
      </c>
      <c r="R4514" s="51">
        <f>Table71417[[#This Row],[Climate finance ($ million)]]/Table71417[[#This Row],[Total commitment ($ million)]]</f>
        <v>0.13300000000000001</v>
      </c>
      <c r="S4514" s="41" t="s">
        <v>13101</v>
      </c>
      <c r="T4514" s="1" t="s">
        <v>8798</v>
      </c>
    </row>
    <row r="4515" spans="1:20" x14ac:dyDescent="0.25">
      <c r="A4515" t="s">
        <v>8747</v>
      </c>
      <c r="B4515" t="s">
        <v>66</v>
      </c>
      <c r="C4515" t="s">
        <v>2069</v>
      </c>
      <c r="D4515" t="s">
        <v>2068</v>
      </c>
      <c r="E4515" s="42">
        <v>45188</v>
      </c>
      <c r="F4515">
        <v>2023</v>
      </c>
      <c r="G4515" t="s">
        <v>104</v>
      </c>
      <c r="H4515" t="s">
        <v>8754</v>
      </c>
      <c r="I4515" s="40" t="s">
        <v>12401</v>
      </c>
      <c r="J4515" s="40">
        <v>0.8</v>
      </c>
      <c r="K4515" t="s">
        <v>1345</v>
      </c>
      <c r="L4515" t="s">
        <v>1365</v>
      </c>
      <c r="M4515" t="s">
        <v>72</v>
      </c>
      <c r="N4515">
        <v>0.8</v>
      </c>
      <c r="O4515">
        <v>0</v>
      </c>
      <c r="P4515">
        <v>0</v>
      </c>
      <c r="Q4515">
        <v>0.8</v>
      </c>
      <c r="R4515" s="51">
        <f>Table71417[[#This Row],[Climate finance ($ million)]]/Table71417[[#This Row],[Total commitment ($ million)]]</f>
        <v>1</v>
      </c>
      <c r="S4515" s="41" t="s">
        <v>13102</v>
      </c>
      <c r="T4515" s="1" t="s">
        <v>8798</v>
      </c>
    </row>
    <row r="4516" spans="1:20" x14ac:dyDescent="0.25">
      <c r="A4516" t="s">
        <v>8747</v>
      </c>
      <c r="B4516" t="s">
        <v>66</v>
      </c>
      <c r="C4516" t="s">
        <v>1601</v>
      </c>
      <c r="D4516" t="s">
        <v>1600</v>
      </c>
      <c r="E4516" s="42">
        <v>45189</v>
      </c>
      <c r="F4516">
        <v>2023</v>
      </c>
      <c r="G4516" t="s">
        <v>6585</v>
      </c>
      <c r="H4516" t="s">
        <v>8754</v>
      </c>
      <c r="I4516" s="40" t="s">
        <v>12401</v>
      </c>
      <c r="J4516" s="40">
        <v>0.6</v>
      </c>
      <c r="K4516" t="s">
        <v>1345</v>
      </c>
      <c r="L4516" t="s">
        <v>1365</v>
      </c>
      <c r="M4516" t="s">
        <v>72</v>
      </c>
      <c r="N4516">
        <v>0.6</v>
      </c>
      <c r="O4516">
        <v>0</v>
      </c>
      <c r="P4516">
        <v>0</v>
      </c>
      <c r="Q4516">
        <v>0.6</v>
      </c>
      <c r="R4516" s="51">
        <f>Table71417[[#This Row],[Climate finance ($ million)]]/Table71417[[#This Row],[Total commitment ($ million)]]</f>
        <v>1</v>
      </c>
      <c r="S4516" s="41" t="s">
        <v>13103</v>
      </c>
      <c r="T4516" s="1" t="s">
        <v>8798</v>
      </c>
    </row>
    <row r="4517" spans="1:20" x14ac:dyDescent="0.25">
      <c r="A4517" t="s">
        <v>8747</v>
      </c>
      <c r="B4517" t="s">
        <v>66</v>
      </c>
      <c r="C4517" t="s">
        <v>1732</v>
      </c>
      <c r="D4517" t="s">
        <v>1731</v>
      </c>
      <c r="E4517" s="42">
        <v>45189</v>
      </c>
      <c r="F4517">
        <v>2023</v>
      </c>
      <c r="G4517" t="s">
        <v>4734</v>
      </c>
      <c r="H4517" t="s">
        <v>93</v>
      </c>
      <c r="I4517" s="40" t="s">
        <v>12401</v>
      </c>
      <c r="J4517" s="40">
        <v>11.937472</v>
      </c>
      <c r="L4517" t="s">
        <v>1415</v>
      </c>
      <c r="M4517" t="s">
        <v>25</v>
      </c>
      <c r="N4517">
        <v>7.7889999999999997</v>
      </c>
      <c r="O4517">
        <v>0</v>
      </c>
      <c r="P4517">
        <v>7.7889999999999997</v>
      </c>
      <c r="Q4517">
        <v>0</v>
      </c>
      <c r="R4517" s="51">
        <f>Table71417[[#This Row],[Climate finance ($ million)]]/Table71417[[#This Row],[Total commitment ($ million)]]</f>
        <v>0.65248320582448271</v>
      </c>
      <c r="S4517" s="41" t="s">
        <v>13104</v>
      </c>
      <c r="T4517" s="1" t="s">
        <v>8798</v>
      </c>
    </row>
    <row r="4518" spans="1:20" x14ac:dyDescent="0.25">
      <c r="A4518" t="s">
        <v>8747</v>
      </c>
      <c r="B4518" t="s">
        <v>66</v>
      </c>
      <c r="C4518" t="s">
        <v>1774</v>
      </c>
      <c r="D4518" t="s">
        <v>1773</v>
      </c>
      <c r="E4518" s="42">
        <v>45189</v>
      </c>
      <c r="F4518">
        <v>2023</v>
      </c>
      <c r="G4518" t="s">
        <v>6754</v>
      </c>
      <c r="H4518" t="s">
        <v>93</v>
      </c>
      <c r="I4518" s="40" t="s">
        <v>12394</v>
      </c>
      <c r="J4518" s="40">
        <v>100</v>
      </c>
      <c r="L4518" t="s">
        <v>1415</v>
      </c>
      <c r="M4518" t="s">
        <v>25</v>
      </c>
      <c r="N4518">
        <v>62.11</v>
      </c>
      <c r="O4518">
        <v>0</v>
      </c>
      <c r="P4518">
        <v>62.11</v>
      </c>
      <c r="Q4518">
        <v>0</v>
      </c>
      <c r="R4518" s="51">
        <f>Table71417[[#This Row],[Climate finance ($ million)]]/Table71417[[#This Row],[Total commitment ($ million)]]</f>
        <v>0.62109999999999999</v>
      </c>
      <c r="S4518" s="41" t="s">
        <v>13105</v>
      </c>
      <c r="T4518" s="1" t="s">
        <v>8798</v>
      </c>
    </row>
    <row r="4519" spans="1:20" x14ac:dyDescent="0.25">
      <c r="A4519" t="s">
        <v>8747</v>
      </c>
      <c r="B4519" t="s">
        <v>66</v>
      </c>
      <c r="C4519" t="s">
        <v>1834</v>
      </c>
      <c r="D4519" t="s">
        <v>1833</v>
      </c>
      <c r="E4519" s="42">
        <v>45189</v>
      </c>
      <c r="F4519">
        <v>2023</v>
      </c>
      <c r="G4519" t="s">
        <v>7481</v>
      </c>
      <c r="H4519" t="s">
        <v>93</v>
      </c>
      <c r="I4519" s="40" t="s">
        <v>12395</v>
      </c>
      <c r="J4519" s="40">
        <v>56.1</v>
      </c>
      <c r="L4519" t="s">
        <v>1415</v>
      </c>
      <c r="M4519" t="s">
        <v>25</v>
      </c>
      <c r="N4519">
        <v>24.93084</v>
      </c>
      <c r="O4519">
        <v>0</v>
      </c>
      <c r="P4519">
        <v>24.930839999999996</v>
      </c>
      <c r="Q4519">
        <v>0</v>
      </c>
      <c r="R4519" s="51">
        <f>Table71417[[#This Row],[Climate finance ($ million)]]/Table71417[[#This Row],[Total commitment ($ million)]]</f>
        <v>0.44439999999999996</v>
      </c>
      <c r="S4519" s="41" t="s">
        <v>13106</v>
      </c>
      <c r="T4519" s="1" t="s">
        <v>8798</v>
      </c>
    </row>
    <row r="4520" spans="1:20" x14ac:dyDescent="0.25">
      <c r="A4520" t="s">
        <v>8747</v>
      </c>
      <c r="B4520" t="s">
        <v>66</v>
      </c>
      <c r="C4520" t="s">
        <v>1898</v>
      </c>
      <c r="D4520" t="s">
        <v>1897</v>
      </c>
      <c r="E4520" s="42">
        <v>45189</v>
      </c>
      <c r="F4520">
        <v>2023</v>
      </c>
      <c r="G4520" t="s">
        <v>6715</v>
      </c>
      <c r="H4520" t="s">
        <v>93</v>
      </c>
      <c r="I4520" s="40" t="s">
        <v>12402</v>
      </c>
      <c r="J4520" s="40">
        <v>300</v>
      </c>
      <c r="K4520" t="s">
        <v>1327</v>
      </c>
      <c r="L4520" t="s">
        <v>1415</v>
      </c>
      <c r="M4520" t="s">
        <v>72</v>
      </c>
      <c r="N4520">
        <v>27.27</v>
      </c>
      <c r="O4520">
        <v>0</v>
      </c>
      <c r="P4520">
        <v>0</v>
      </c>
      <c r="Q4520">
        <v>27.27</v>
      </c>
      <c r="R4520" s="51">
        <f>Table71417[[#This Row],[Climate finance ($ million)]]/Table71417[[#This Row],[Total commitment ($ million)]]</f>
        <v>9.0899999999999995E-2</v>
      </c>
      <c r="S4520" s="41" t="s">
        <v>13107</v>
      </c>
      <c r="T4520" s="1" t="s">
        <v>8798</v>
      </c>
    </row>
    <row r="4521" spans="1:20" x14ac:dyDescent="0.25">
      <c r="A4521" t="s">
        <v>8747</v>
      </c>
      <c r="B4521" t="s">
        <v>66</v>
      </c>
      <c r="C4521" t="s">
        <v>1898</v>
      </c>
      <c r="D4521" t="s">
        <v>1897</v>
      </c>
      <c r="E4521" s="42">
        <v>45189</v>
      </c>
      <c r="F4521">
        <v>2023</v>
      </c>
      <c r="G4521" t="s">
        <v>6715</v>
      </c>
      <c r="H4521" t="s">
        <v>93</v>
      </c>
      <c r="I4521" s="40" t="s">
        <v>12402</v>
      </c>
      <c r="J4521" s="40">
        <v>300</v>
      </c>
      <c r="K4521" t="s">
        <v>1336</v>
      </c>
      <c r="L4521" t="s">
        <v>1365</v>
      </c>
      <c r="M4521" t="s">
        <v>72</v>
      </c>
      <c r="N4521">
        <v>23.85</v>
      </c>
      <c r="O4521">
        <v>0</v>
      </c>
      <c r="P4521">
        <v>0</v>
      </c>
      <c r="Q4521">
        <v>23.85</v>
      </c>
      <c r="R4521" s="51">
        <f>Table71417[[#This Row],[Climate finance ($ million)]]/Table71417[[#This Row],[Total commitment ($ million)]]</f>
        <v>7.9500000000000001E-2</v>
      </c>
      <c r="S4521" s="41" t="s">
        <v>13107</v>
      </c>
      <c r="T4521" s="1" t="s">
        <v>8798</v>
      </c>
    </row>
    <row r="4522" spans="1:20" x14ac:dyDescent="0.25">
      <c r="A4522" t="s">
        <v>8747</v>
      </c>
      <c r="B4522" t="s">
        <v>66</v>
      </c>
      <c r="C4522" t="s">
        <v>1898</v>
      </c>
      <c r="D4522" t="s">
        <v>1897</v>
      </c>
      <c r="E4522" s="42">
        <v>45189</v>
      </c>
      <c r="F4522">
        <v>2023</v>
      </c>
      <c r="G4522" t="s">
        <v>6715</v>
      </c>
      <c r="H4522" t="s">
        <v>93</v>
      </c>
      <c r="I4522" s="40" t="s">
        <v>12402</v>
      </c>
      <c r="J4522" s="40">
        <v>300</v>
      </c>
      <c r="L4522" t="s">
        <v>1606</v>
      </c>
      <c r="M4522" t="s">
        <v>25</v>
      </c>
      <c r="N4522">
        <v>4.5599999999999996</v>
      </c>
      <c r="O4522">
        <v>0</v>
      </c>
      <c r="P4522">
        <v>4.5599999999999996</v>
      </c>
      <c r="Q4522">
        <v>0</v>
      </c>
      <c r="R4522" s="51">
        <f>Table71417[[#This Row],[Climate finance ($ million)]]/Table71417[[#This Row],[Total commitment ($ million)]]</f>
        <v>1.5199999999999998E-2</v>
      </c>
      <c r="S4522" s="41" t="s">
        <v>13107</v>
      </c>
      <c r="T4522" s="1" t="s">
        <v>8798</v>
      </c>
    </row>
    <row r="4523" spans="1:20" x14ac:dyDescent="0.25">
      <c r="A4523" t="s">
        <v>8747</v>
      </c>
      <c r="B4523" t="s">
        <v>66</v>
      </c>
      <c r="C4523" t="s">
        <v>1898</v>
      </c>
      <c r="D4523" t="s">
        <v>1897</v>
      </c>
      <c r="E4523" s="42">
        <v>45189</v>
      </c>
      <c r="F4523">
        <v>2023</v>
      </c>
      <c r="G4523" t="s">
        <v>6715</v>
      </c>
      <c r="H4523" t="s">
        <v>93</v>
      </c>
      <c r="I4523" s="40" t="s">
        <v>12402</v>
      </c>
      <c r="J4523" s="40">
        <v>300</v>
      </c>
      <c r="K4523" t="s">
        <v>1345</v>
      </c>
      <c r="L4523" t="s">
        <v>1365</v>
      </c>
      <c r="M4523" t="s">
        <v>72</v>
      </c>
      <c r="N4523">
        <v>17.04</v>
      </c>
      <c r="O4523">
        <v>0</v>
      </c>
      <c r="P4523">
        <v>0</v>
      </c>
      <c r="Q4523">
        <v>17.04</v>
      </c>
      <c r="R4523" s="51">
        <f>Table71417[[#This Row],[Climate finance ($ million)]]/Table71417[[#This Row],[Total commitment ($ million)]]</f>
        <v>5.6799999999999996E-2</v>
      </c>
      <c r="S4523" s="41" t="s">
        <v>13107</v>
      </c>
      <c r="T4523" s="1" t="s">
        <v>8798</v>
      </c>
    </row>
    <row r="4524" spans="1:20" x14ac:dyDescent="0.25">
      <c r="A4524" t="s">
        <v>8747</v>
      </c>
      <c r="B4524" t="s">
        <v>66</v>
      </c>
      <c r="C4524" t="s">
        <v>1898</v>
      </c>
      <c r="D4524" t="s">
        <v>1897</v>
      </c>
      <c r="E4524" s="42">
        <v>45189</v>
      </c>
      <c r="F4524">
        <v>2023</v>
      </c>
      <c r="G4524" t="s">
        <v>6715</v>
      </c>
      <c r="H4524" t="s">
        <v>93</v>
      </c>
      <c r="I4524" s="40" t="s">
        <v>12402</v>
      </c>
      <c r="J4524" s="40">
        <v>300</v>
      </c>
      <c r="K4524" t="s">
        <v>1899</v>
      </c>
      <c r="M4524" t="s">
        <v>24</v>
      </c>
      <c r="N4524">
        <v>4.5599999999999996</v>
      </c>
      <c r="O4524">
        <v>4.5599999999999996</v>
      </c>
      <c r="P4524">
        <v>0</v>
      </c>
      <c r="Q4524">
        <v>0</v>
      </c>
      <c r="R4524" s="51">
        <f>Table71417[[#This Row],[Climate finance ($ million)]]/Table71417[[#This Row],[Total commitment ($ million)]]</f>
        <v>1.5199999999999998E-2</v>
      </c>
      <c r="S4524" s="41" t="s">
        <v>13107</v>
      </c>
      <c r="T4524" s="1" t="s">
        <v>8798</v>
      </c>
    </row>
    <row r="4525" spans="1:20" x14ac:dyDescent="0.25">
      <c r="A4525" t="s">
        <v>8747</v>
      </c>
      <c r="B4525" t="s">
        <v>66</v>
      </c>
      <c r="C4525" t="s">
        <v>1898</v>
      </c>
      <c r="D4525" t="s">
        <v>1897</v>
      </c>
      <c r="E4525" s="42">
        <v>45189</v>
      </c>
      <c r="F4525">
        <v>2023</v>
      </c>
      <c r="G4525" t="s">
        <v>6715</v>
      </c>
      <c r="H4525" t="s">
        <v>93</v>
      </c>
      <c r="I4525" s="40" t="s">
        <v>12402</v>
      </c>
      <c r="J4525" s="40">
        <v>300</v>
      </c>
      <c r="K4525" t="s">
        <v>1345</v>
      </c>
      <c r="M4525" t="s">
        <v>24</v>
      </c>
      <c r="N4525">
        <v>13.65</v>
      </c>
      <c r="O4525">
        <v>13.65</v>
      </c>
      <c r="P4525">
        <v>0</v>
      </c>
      <c r="Q4525">
        <v>0</v>
      </c>
      <c r="R4525" s="51">
        <f>Table71417[[#This Row],[Climate finance ($ million)]]/Table71417[[#This Row],[Total commitment ($ million)]]</f>
        <v>4.5499999999999999E-2</v>
      </c>
      <c r="S4525" s="41" t="s">
        <v>13107</v>
      </c>
      <c r="T4525" s="1" t="s">
        <v>8798</v>
      </c>
    </row>
    <row r="4526" spans="1:20" x14ac:dyDescent="0.25">
      <c r="A4526" t="s">
        <v>8747</v>
      </c>
      <c r="B4526" t="s">
        <v>66</v>
      </c>
      <c r="C4526" t="s">
        <v>1616</v>
      </c>
      <c r="D4526" t="s">
        <v>1615</v>
      </c>
      <c r="E4526" s="42">
        <v>45195</v>
      </c>
      <c r="F4526">
        <v>2023</v>
      </c>
      <c r="G4526" t="s">
        <v>6585</v>
      </c>
      <c r="H4526" t="s">
        <v>8754</v>
      </c>
      <c r="I4526" s="40" t="s">
        <v>12396</v>
      </c>
      <c r="J4526" s="40">
        <v>1</v>
      </c>
      <c r="K4526" t="s">
        <v>1345</v>
      </c>
      <c r="L4526" t="s">
        <v>1365</v>
      </c>
      <c r="M4526" t="s">
        <v>72</v>
      </c>
      <c r="N4526">
        <v>1</v>
      </c>
      <c r="O4526">
        <v>0</v>
      </c>
      <c r="P4526">
        <v>0</v>
      </c>
      <c r="Q4526">
        <v>1</v>
      </c>
      <c r="R4526" s="51">
        <f>Table71417[[#This Row],[Climate finance ($ million)]]/Table71417[[#This Row],[Total commitment ($ million)]]</f>
        <v>1</v>
      </c>
      <c r="S4526" s="41" t="s">
        <v>13108</v>
      </c>
      <c r="T4526" s="1" t="s">
        <v>8798</v>
      </c>
    </row>
    <row r="4527" spans="1:20" x14ac:dyDescent="0.25">
      <c r="A4527" t="s">
        <v>8747</v>
      </c>
      <c r="B4527" t="s">
        <v>66</v>
      </c>
      <c r="C4527" t="s">
        <v>1685</v>
      </c>
      <c r="D4527" t="s">
        <v>1684</v>
      </c>
      <c r="E4527" s="42">
        <v>45195</v>
      </c>
      <c r="F4527">
        <v>2023</v>
      </c>
      <c r="G4527" t="s">
        <v>6532</v>
      </c>
      <c r="H4527" t="s">
        <v>8754</v>
      </c>
      <c r="I4527" s="40" t="s">
        <v>12401</v>
      </c>
      <c r="J4527" s="40">
        <v>0.6</v>
      </c>
      <c r="K4527" t="s">
        <v>1321</v>
      </c>
      <c r="L4527" t="s">
        <v>1320</v>
      </c>
      <c r="M4527" t="s">
        <v>72</v>
      </c>
      <c r="N4527">
        <v>0.5</v>
      </c>
      <c r="O4527">
        <v>0</v>
      </c>
      <c r="P4527">
        <v>0</v>
      </c>
      <c r="Q4527">
        <v>0.5</v>
      </c>
      <c r="R4527" s="51">
        <f>Table71417[[#This Row],[Climate finance ($ million)]]/Table71417[[#This Row],[Total commitment ($ million)]]</f>
        <v>0.83333333333333337</v>
      </c>
      <c r="S4527" s="41" t="s">
        <v>13109</v>
      </c>
      <c r="T4527" s="1" t="s">
        <v>8798</v>
      </c>
    </row>
    <row r="4528" spans="1:20" x14ac:dyDescent="0.25">
      <c r="A4528" t="s">
        <v>8747</v>
      </c>
      <c r="B4528" t="s">
        <v>66</v>
      </c>
      <c r="C4528" t="s">
        <v>1465</v>
      </c>
      <c r="D4528" t="s">
        <v>1464</v>
      </c>
      <c r="E4528" s="42">
        <v>45196</v>
      </c>
      <c r="F4528">
        <v>2023</v>
      </c>
      <c r="G4528" t="s">
        <v>8748</v>
      </c>
      <c r="H4528" t="s">
        <v>8754</v>
      </c>
      <c r="I4528" s="40" t="s">
        <v>12401</v>
      </c>
      <c r="J4528" s="40">
        <v>0.23599999999999999</v>
      </c>
      <c r="K4528" t="s">
        <v>1345</v>
      </c>
      <c r="L4528" t="s">
        <v>1365</v>
      </c>
      <c r="M4528" t="s">
        <v>72</v>
      </c>
      <c r="N4528">
        <v>0.23599999999999999</v>
      </c>
      <c r="O4528">
        <v>0</v>
      </c>
      <c r="P4528">
        <v>0</v>
      </c>
      <c r="Q4528">
        <v>0.23599999999999999</v>
      </c>
      <c r="R4528" s="51">
        <f>Table71417[[#This Row],[Climate finance ($ million)]]/Table71417[[#This Row],[Total commitment ($ million)]]</f>
        <v>1</v>
      </c>
      <c r="S4528" s="41" t="s">
        <v>13110</v>
      </c>
      <c r="T4528" s="1" t="s">
        <v>8798</v>
      </c>
    </row>
    <row r="4529" spans="1:20" x14ac:dyDescent="0.25">
      <c r="A4529" t="s">
        <v>8747</v>
      </c>
      <c r="B4529" t="s">
        <v>66</v>
      </c>
      <c r="C4529" t="s">
        <v>1554</v>
      </c>
      <c r="D4529" t="s">
        <v>1553</v>
      </c>
      <c r="E4529" s="42">
        <v>45196</v>
      </c>
      <c r="F4529">
        <v>2023</v>
      </c>
      <c r="G4529" t="s">
        <v>6521</v>
      </c>
      <c r="H4529" t="s">
        <v>93</v>
      </c>
      <c r="I4529" s="40" t="s">
        <v>12396</v>
      </c>
      <c r="J4529" s="40">
        <v>500</v>
      </c>
      <c r="K4529" t="s">
        <v>1345</v>
      </c>
      <c r="M4529" t="s">
        <v>24</v>
      </c>
      <c r="N4529">
        <v>5.8</v>
      </c>
      <c r="O4529">
        <v>5.8</v>
      </c>
      <c r="P4529">
        <v>0</v>
      </c>
      <c r="Q4529">
        <v>0</v>
      </c>
      <c r="R4529" s="51">
        <f>Table71417[[#This Row],[Climate finance ($ million)]]/Table71417[[#This Row],[Total commitment ($ million)]]</f>
        <v>1.1599999999999999E-2</v>
      </c>
      <c r="S4529" s="41" t="s">
        <v>13111</v>
      </c>
      <c r="T4529" s="1" t="s">
        <v>8798</v>
      </c>
    </row>
    <row r="4530" spans="1:20" x14ac:dyDescent="0.25">
      <c r="A4530" t="s">
        <v>8747</v>
      </c>
      <c r="B4530" t="s">
        <v>66</v>
      </c>
      <c r="C4530" t="s">
        <v>1836</v>
      </c>
      <c r="D4530" t="s">
        <v>1835</v>
      </c>
      <c r="E4530" s="42">
        <v>45196</v>
      </c>
      <c r="F4530">
        <v>2023</v>
      </c>
      <c r="G4530" t="s">
        <v>7481</v>
      </c>
      <c r="H4530" t="s">
        <v>93</v>
      </c>
      <c r="I4530" s="40" t="s">
        <v>361</v>
      </c>
      <c r="J4530" s="40">
        <v>230</v>
      </c>
      <c r="K4530" t="s">
        <v>1327</v>
      </c>
      <c r="M4530" t="s">
        <v>24</v>
      </c>
      <c r="N4530">
        <v>140.88</v>
      </c>
      <c r="O4530">
        <v>140.88</v>
      </c>
      <c r="P4530">
        <v>0</v>
      </c>
      <c r="Q4530">
        <v>0</v>
      </c>
      <c r="R4530" s="51">
        <f>Table71417[[#This Row],[Climate finance ($ million)]]/Table71417[[#This Row],[Total commitment ($ million)]]</f>
        <v>0.61252173913043473</v>
      </c>
      <c r="S4530" s="41" t="s">
        <v>13112</v>
      </c>
      <c r="T4530" s="1" t="s">
        <v>8798</v>
      </c>
    </row>
    <row r="4531" spans="1:20" x14ac:dyDescent="0.25">
      <c r="A4531" t="s">
        <v>8747</v>
      </c>
      <c r="B4531" t="s">
        <v>66</v>
      </c>
      <c r="C4531" t="s">
        <v>1921</v>
      </c>
      <c r="D4531" t="s">
        <v>1920</v>
      </c>
      <c r="E4531" s="42">
        <v>45196</v>
      </c>
      <c r="F4531">
        <v>2023</v>
      </c>
      <c r="G4531" t="s">
        <v>6370</v>
      </c>
      <c r="H4531" t="s">
        <v>93</v>
      </c>
      <c r="I4531" s="40" t="s">
        <v>12402</v>
      </c>
      <c r="J4531" s="40">
        <v>150</v>
      </c>
      <c r="K4531" t="s">
        <v>1345</v>
      </c>
      <c r="L4531" t="s">
        <v>1365</v>
      </c>
      <c r="M4531" t="s">
        <v>72</v>
      </c>
      <c r="N4531">
        <v>29.055</v>
      </c>
      <c r="O4531">
        <v>0</v>
      </c>
      <c r="P4531">
        <v>0</v>
      </c>
      <c r="Q4531">
        <v>29.055</v>
      </c>
      <c r="R4531" s="51">
        <f>Table71417[[#This Row],[Climate finance ($ million)]]/Table71417[[#This Row],[Total commitment ($ million)]]</f>
        <v>0.19370000000000001</v>
      </c>
      <c r="S4531" s="41" t="s">
        <v>13113</v>
      </c>
      <c r="T4531" s="1" t="s">
        <v>8798</v>
      </c>
    </row>
    <row r="4532" spans="1:20" x14ac:dyDescent="0.25">
      <c r="A4532" t="s">
        <v>8747</v>
      </c>
      <c r="B4532" t="s">
        <v>66</v>
      </c>
      <c r="C4532" t="s">
        <v>1927</v>
      </c>
      <c r="D4532" t="s">
        <v>1926</v>
      </c>
      <c r="E4532" s="42">
        <v>45196</v>
      </c>
      <c r="F4532">
        <v>2023</v>
      </c>
      <c r="G4532" t="s">
        <v>6370</v>
      </c>
      <c r="H4532" t="s">
        <v>93</v>
      </c>
      <c r="I4532" s="40" t="s">
        <v>12396</v>
      </c>
      <c r="J4532" s="40">
        <v>41.1</v>
      </c>
      <c r="K4532" t="s">
        <v>1352</v>
      </c>
      <c r="M4532" t="s">
        <v>24</v>
      </c>
      <c r="N4532">
        <v>4.0350000000000001</v>
      </c>
      <c r="O4532">
        <v>4.0349999999999993</v>
      </c>
      <c r="P4532">
        <v>0</v>
      </c>
      <c r="Q4532">
        <v>0</v>
      </c>
      <c r="R4532" s="51">
        <f>Table71417[[#This Row],[Climate finance ($ million)]]/Table71417[[#This Row],[Total commitment ($ million)]]</f>
        <v>9.8175182481751819E-2</v>
      </c>
      <c r="S4532" s="41" t="s">
        <v>13114</v>
      </c>
      <c r="T4532" s="1" t="s">
        <v>8798</v>
      </c>
    </row>
    <row r="4533" spans="1:20" x14ac:dyDescent="0.25">
      <c r="A4533" t="s">
        <v>8747</v>
      </c>
      <c r="B4533" t="s">
        <v>66</v>
      </c>
      <c r="C4533" t="s">
        <v>1977</v>
      </c>
      <c r="D4533" t="s">
        <v>1976</v>
      </c>
      <c r="E4533" s="42">
        <v>45196</v>
      </c>
      <c r="F4533">
        <v>2023</v>
      </c>
      <c r="G4533" t="s">
        <v>104</v>
      </c>
      <c r="H4533" t="s">
        <v>8754</v>
      </c>
      <c r="I4533" s="40" t="s">
        <v>12401</v>
      </c>
      <c r="J4533" s="40">
        <v>3.0678610000000002</v>
      </c>
      <c r="K4533" t="s">
        <v>1345</v>
      </c>
      <c r="L4533" t="s">
        <v>1380</v>
      </c>
      <c r="M4533" t="s">
        <v>72</v>
      </c>
      <c r="N4533">
        <v>1.98</v>
      </c>
      <c r="O4533">
        <v>0</v>
      </c>
      <c r="P4533">
        <v>0</v>
      </c>
      <c r="Q4533">
        <v>1.98</v>
      </c>
      <c r="R4533" s="51">
        <f>Table71417[[#This Row],[Climate finance ($ million)]]/Table71417[[#This Row],[Total commitment ($ million)]]</f>
        <v>0.64540081835519925</v>
      </c>
      <c r="S4533" s="41" t="s">
        <v>13115</v>
      </c>
      <c r="T4533" s="1" t="s">
        <v>8798</v>
      </c>
    </row>
    <row r="4534" spans="1:20" x14ac:dyDescent="0.25">
      <c r="A4534" t="s">
        <v>8747</v>
      </c>
      <c r="B4534" t="s">
        <v>66</v>
      </c>
      <c r="C4534" t="s">
        <v>1460</v>
      </c>
      <c r="D4534" t="s">
        <v>1459</v>
      </c>
      <c r="E4534" s="42">
        <v>45198</v>
      </c>
      <c r="F4534">
        <v>2023</v>
      </c>
      <c r="G4534" t="s">
        <v>8748</v>
      </c>
      <c r="H4534" t="s">
        <v>8754</v>
      </c>
      <c r="I4534" s="40" t="s">
        <v>12401</v>
      </c>
      <c r="J4534" s="40">
        <v>0.6</v>
      </c>
      <c r="L4534" t="s">
        <v>1320</v>
      </c>
      <c r="M4534" t="s">
        <v>25</v>
      </c>
      <c r="N4534">
        <v>0.6</v>
      </c>
      <c r="O4534">
        <v>0</v>
      </c>
      <c r="P4534">
        <v>0.6</v>
      </c>
      <c r="Q4534">
        <v>0</v>
      </c>
      <c r="R4534" s="51">
        <f>Table71417[[#This Row],[Climate finance ($ million)]]/Table71417[[#This Row],[Total commitment ($ million)]]</f>
        <v>1</v>
      </c>
      <c r="S4534" s="41" t="s">
        <v>13116</v>
      </c>
      <c r="T4534" s="1" t="s">
        <v>8798</v>
      </c>
    </row>
    <row r="4535" spans="1:20" x14ac:dyDescent="0.25">
      <c r="A4535" t="s">
        <v>8747</v>
      </c>
      <c r="B4535" t="s">
        <v>66</v>
      </c>
      <c r="C4535" t="s">
        <v>1559</v>
      </c>
      <c r="D4535" t="s">
        <v>1558</v>
      </c>
      <c r="E4535" s="42">
        <v>45198</v>
      </c>
      <c r="F4535">
        <v>2023</v>
      </c>
      <c r="G4535" t="s">
        <v>6521</v>
      </c>
      <c r="H4535" t="s">
        <v>93</v>
      </c>
      <c r="I4535" s="40" t="s">
        <v>361</v>
      </c>
      <c r="J4535" s="40">
        <v>50</v>
      </c>
      <c r="K4535" t="s">
        <v>1327</v>
      </c>
      <c r="M4535" t="s">
        <v>24</v>
      </c>
      <c r="N4535">
        <v>32.991999999999997</v>
      </c>
      <c r="O4535">
        <v>32.992000000000004</v>
      </c>
      <c r="P4535">
        <v>0</v>
      </c>
      <c r="Q4535">
        <v>0</v>
      </c>
      <c r="R4535" s="51">
        <f>Table71417[[#This Row],[Climate finance ($ million)]]/Table71417[[#This Row],[Total commitment ($ million)]]</f>
        <v>0.65983999999999998</v>
      </c>
      <c r="S4535" s="41" t="s">
        <v>13117</v>
      </c>
      <c r="T4535" s="1" t="s">
        <v>8798</v>
      </c>
    </row>
    <row r="4536" spans="1:20" x14ac:dyDescent="0.25">
      <c r="A4536" t="s">
        <v>8747</v>
      </c>
      <c r="B4536" t="s">
        <v>66</v>
      </c>
      <c r="C4536" t="s">
        <v>1635</v>
      </c>
      <c r="D4536" t="s">
        <v>1634</v>
      </c>
      <c r="E4536" s="42">
        <v>45198</v>
      </c>
      <c r="F4536">
        <v>2023</v>
      </c>
      <c r="G4536" t="s">
        <v>6914</v>
      </c>
      <c r="H4536" t="s">
        <v>93</v>
      </c>
      <c r="I4536" s="40" t="s">
        <v>12393</v>
      </c>
      <c r="J4536" s="40">
        <v>200</v>
      </c>
      <c r="K4536" t="s">
        <v>1345</v>
      </c>
      <c r="M4536" t="s">
        <v>24</v>
      </c>
      <c r="N4536">
        <v>69.3</v>
      </c>
      <c r="O4536">
        <v>69.3</v>
      </c>
      <c r="P4536">
        <v>0</v>
      </c>
      <c r="Q4536">
        <v>0</v>
      </c>
      <c r="R4536" s="51">
        <f>Table71417[[#This Row],[Climate finance ($ million)]]/Table71417[[#This Row],[Total commitment ($ million)]]</f>
        <v>0.34649999999999997</v>
      </c>
      <c r="S4536" s="41" t="s">
        <v>13118</v>
      </c>
      <c r="T4536" s="1" t="s">
        <v>8798</v>
      </c>
    </row>
    <row r="4537" spans="1:20" x14ac:dyDescent="0.25">
      <c r="A4537" t="s">
        <v>8747</v>
      </c>
      <c r="B4537" t="s">
        <v>66</v>
      </c>
      <c r="C4537" t="s">
        <v>1713</v>
      </c>
      <c r="D4537" t="s">
        <v>1712</v>
      </c>
      <c r="E4537" s="42">
        <v>45204</v>
      </c>
      <c r="F4537">
        <v>2023</v>
      </c>
      <c r="G4537" t="s">
        <v>8750</v>
      </c>
      <c r="H4537" t="s">
        <v>8754</v>
      </c>
      <c r="I4537" s="40" t="s">
        <v>12401</v>
      </c>
      <c r="J4537" s="40">
        <v>1.4E-2</v>
      </c>
      <c r="K4537" t="s">
        <v>1345</v>
      </c>
      <c r="L4537" t="s">
        <v>1365</v>
      </c>
      <c r="M4537" t="s">
        <v>72</v>
      </c>
      <c r="N4537">
        <v>1.4E-2</v>
      </c>
      <c r="O4537">
        <v>0</v>
      </c>
      <c r="P4537">
        <v>0</v>
      </c>
      <c r="Q4537">
        <v>1.4E-2</v>
      </c>
      <c r="R4537" s="51">
        <f>Table71417[[#This Row],[Climate finance ($ million)]]/Table71417[[#This Row],[Total commitment ($ million)]]</f>
        <v>1</v>
      </c>
      <c r="S4537" s="41" t="s">
        <v>13119</v>
      </c>
      <c r="T4537" s="1" t="s">
        <v>8798</v>
      </c>
    </row>
    <row r="4538" spans="1:20" x14ac:dyDescent="0.25">
      <c r="A4538" t="s">
        <v>8747</v>
      </c>
      <c r="B4538" t="s">
        <v>66</v>
      </c>
      <c r="C4538" t="s">
        <v>2059</v>
      </c>
      <c r="D4538" t="s">
        <v>2058</v>
      </c>
      <c r="E4538" s="42">
        <v>45205</v>
      </c>
      <c r="F4538">
        <v>2023</v>
      </c>
      <c r="G4538" t="s">
        <v>104</v>
      </c>
      <c r="H4538" t="s">
        <v>8754</v>
      </c>
      <c r="I4538" s="40" t="s">
        <v>12395</v>
      </c>
      <c r="J4538" s="40">
        <v>4</v>
      </c>
      <c r="K4538" t="s">
        <v>1386</v>
      </c>
      <c r="L4538" t="s">
        <v>1380</v>
      </c>
      <c r="M4538" t="s">
        <v>72</v>
      </c>
      <c r="N4538">
        <v>4</v>
      </c>
      <c r="O4538">
        <v>0</v>
      </c>
      <c r="P4538">
        <v>0</v>
      </c>
      <c r="Q4538">
        <v>4</v>
      </c>
      <c r="R4538" s="51">
        <f>Table71417[[#This Row],[Climate finance ($ million)]]/Table71417[[#This Row],[Total commitment ($ million)]]</f>
        <v>1</v>
      </c>
      <c r="S4538" s="41" t="s">
        <v>13120</v>
      </c>
      <c r="T4538" s="1" t="s">
        <v>8798</v>
      </c>
    </row>
    <row r="4539" spans="1:20" x14ac:dyDescent="0.25">
      <c r="A4539" t="s">
        <v>8747</v>
      </c>
      <c r="B4539" t="s">
        <v>66</v>
      </c>
      <c r="C4539" t="s">
        <v>1510</v>
      </c>
      <c r="D4539" t="s">
        <v>1509</v>
      </c>
      <c r="E4539" s="42">
        <v>45210</v>
      </c>
      <c r="F4539">
        <v>2023</v>
      </c>
      <c r="G4539" t="s">
        <v>8749</v>
      </c>
      <c r="H4539" t="s">
        <v>8757</v>
      </c>
      <c r="I4539" s="40" t="s">
        <v>141</v>
      </c>
      <c r="J4539" s="40">
        <v>2</v>
      </c>
      <c r="K4539" t="s">
        <v>141</v>
      </c>
      <c r="M4539" t="s">
        <v>24</v>
      </c>
      <c r="N4539">
        <v>1.5</v>
      </c>
      <c r="O4539">
        <v>1.5</v>
      </c>
      <c r="P4539">
        <v>0</v>
      </c>
      <c r="Q4539">
        <v>0</v>
      </c>
      <c r="R4539" s="51">
        <f>Table71417[[#This Row],[Climate finance ($ million)]]/Table71417[[#This Row],[Total commitment ($ million)]]</f>
        <v>0.75</v>
      </c>
      <c r="S4539" s="41" t="s">
        <v>13121</v>
      </c>
      <c r="T4539" s="1" t="s">
        <v>8798</v>
      </c>
    </row>
    <row r="4540" spans="1:20" x14ac:dyDescent="0.25">
      <c r="A4540" t="s">
        <v>8747</v>
      </c>
      <c r="B4540" t="s">
        <v>66</v>
      </c>
      <c r="C4540" t="s">
        <v>1510</v>
      </c>
      <c r="D4540" t="s">
        <v>1516</v>
      </c>
      <c r="E4540" s="42">
        <v>45210</v>
      </c>
      <c r="F4540">
        <v>2023</v>
      </c>
      <c r="G4540" t="s">
        <v>8749</v>
      </c>
      <c r="H4540" t="s">
        <v>93</v>
      </c>
      <c r="I4540" s="40" t="s">
        <v>141</v>
      </c>
      <c r="J4540" s="40">
        <v>200</v>
      </c>
      <c r="K4540" t="s">
        <v>1345</v>
      </c>
      <c r="M4540" t="s">
        <v>24</v>
      </c>
      <c r="N4540">
        <v>3.92</v>
      </c>
      <c r="O4540">
        <v>3.92</v>
      </c>
      <c r="P4540">
        <v>0</v>
      </c>
      <c r="Q4540">
        <v>0</v>
      </c>
      <c r="R4540" s="51">
        <f>Table71417[[#This Row],[Climate finance ($ million)]]/Table71417[[#This Row],[Total commitment ($ million)]]</f>
        <v>1.9599999999999999E-2</v>
      </c>
      <c r="S4540" s="41" t="s">
        <v>13122</v>
      </c>
      <c r="T4540" s="1" t="s">
        <v>8798</v>
      </c>
    </row>
    <row r="4541" spans="1:20" x14ac:dyDescent="0.25">
      <c r="A4541" t="s">
        <v>8747</v>
      </c>
      <c r="B4541" t="s">
        <v>66</v>
      </c>
      <c r="C4541" t="s">
        <v>1510</v>
      </c>
      <c r="D4541" t="s">
        <v>1516</v>
      </c>
      <c r="E4541" s="42">
        <v>45210</v>
      </c>
      <c r="F4541">
        <v>2023</v>
      </c>
      <c r="G4541" t="s">
        <v>8749</v>
      </c>
      <c r="H4541" t="s">
        <v>93</v>
      </c>
      <c r="I4541" s="40" t="s">
        <v>141</v>
      </c>
      <c r="J4541" s="40">
        <v>200</v>
      </c>
      <c r="K4541" t="s">
        <v>141</v>
      </c>
      <c r="M4541" t="s">
        <v>24</v>
      </c>
      <c r="N4541">
        <v>126.26</v>
      </c>
      <c r="O4541">
        <v>126.26</v>
      </c>
      <c r="P4541">
        <v>0</v>
      </c>
      <c r="Q4541">
        <v>0</v>
      </c>
      <c r="R4541" s="51">
        <f>Table71417[[#This Row],[Climate finance ($ million)]]/Table71417[[#This Row],[Total commitment ($ million)]]</f>
        <v>0.63129999999999997</v>
      </c>
      <c r="S4541" s="41" t="s">
        <v>13122</v>
      </c>
      <c r="T4541" s="1" t="s">
        <v>8798</v>
      </c>
    </row>
    <row r="4542" spans="1:20" x14ac:dyDescent="0.25">
      <c r="A4542" t="s">
        <v>8747</v>
      </c>
      <c r="B4542" t="s">
        <v>66</v>
      </c>
      <c r="C4542" t="s">
        <v>1510</v>
      </c>
      <c r="D4542" t="s">
        <v>1516</v>
      </c>
      <c r="E4542" s="42">
        <v>45210</v>
      </c>
      <c r="F4542">
        <v>2023</v>
      </c>
      <c r="G4542" t="s">
        <v>8749</v>
      </c>
      <c r="H4542" t="s">
        <v>93</v>
      </c>
      <c r="I4542" s="40" t="s">
        <v>141</v>
      </c>
      <c r="J4542" s="40">
        <v>200</v>
      </c>
      <c r="K4542" t="s">
        <v>141</v>
      </c>
      <c r="M4542" t="s">
        <v>24</v>
      </c>
      <c r="N4542">
        <v>24.62</v>
      </c>
      <c r="O4542">
        <v>24.62</v>
      </c>
      <c r="P4542">
        <v>0</v>
      </c>
      <c r="Q4542">
        <v>0</v>
      </c>
      <c r="R4542" s="51">
        <f>Table71417[[#This Row],[Climate finance ($ million)]]/Table71417[[#This Row],[Total commitment ($ million)]]</f>
        <v>0.1231</v>
      </c>
      <c r="S4542" s="41" t="s">
        <v>13122</v>
      </c>
      <c r="T4542" s="1" t="s">
        <v>8798</v>
      </c>
    </row>
    <row r="4543" spans="1:20" x14ac:dyDescent="0.25">
      <c r="A4543" t="s">
        <v>8747</v>
      </c>
      <c r="B4543" t="s">
        <v>66</v>
      </c>
      <c r="C4543" t="s">
        <v>1729</v>
      </c>
      <c r="D4543" t="s">
        <v>1728</v>
      </c>
      <c r="E4543" s="42">
        <v>45210</v>
      </c>
      <c r="F4543">
        <v>2023</v>
      </c>
      <c r="G4543" t="s">
        <v>4734</v>
      </c>
      <c r="H4543" t="s">
        <v>93</v>
      </c>
      <c r="I4543" s="40" t="s">
        <v>12395</v>
      </c>
      <c r="J4543" s="40">
        <v>125.04203099999999</v>
      </c>
      <c r="K4543" t="s">
        <v>1386</v>
      </c>
      <c r="M4543" t="s">
        <v>24</v>
      </c>
      <c r="N4543">
        <v>20.484000000000002</v>
      </c>
      <c r="O4543">
        <v>20.484000000000002</v>
      </c>
      <c r="P4543">
        <v>0</v>
      </c>
      <c r="Q4543">
        <v>0</v>
      </c>
      <c r="R4543" s="51">
        <f>Table71417[[#This Row],[Climate finance ($ million)]]/Table71417[[#This Row],[Total commitment ($ million)]]</f>
        <v>0.16381691688932981</v>
      </c>
      <c r="S4543" s="41" t="s">
        <v>13123</v>
      </c>
      <c r="T4543" s="1" t="s">
        <v>8798</v>
      </c>
    </row>
    <row r="4544" spans="1:20" x14ac:dyDescent="0.25">
      <c r="A4544" t="s">
        <v>8747</v>
      </c>
      <c r="B4544" t="s">
        <v>66</v>
      </c>
      <c r="C4544" t="s">
        <v>1772</v>
      </c>
      <c r="D4544" t="s">
        <v>1771</v>
      </c>
      <c r="E4544" s="42">
        <v>45210</v>
      </c>
      <c r="F4544">
        <v>2023</v>
      </c>
      <c r="G4544" t="s">
        <v>6754</v>
      </c>
      <c r="H4544" t="s">
        <v>93</v>
      </c>
      <c r="I4544" s="40" t="s">
        <v>141</v>
      </c>
      <c r="J4544" s="40">
        <v>93</v>
      </c>
      <c r="K4544" t="s">
        <v>1345</v>
      </c>
      <c r="L4544" t="s">
        <v>1415</v>
      </c>
      <c r="M4544" t="s">
        <v>72</v>
      </c>
      <c r="N4544">
        <v>5.6543999999999999</v>
      </c>
      <c r="O4544">
        <v>0</v>
      </c>
      <c r="P4544">
        <v>0</v>
      </c>
      <c r="Q4544">
        <v>5.6543999999999999</v>
      </c>
      <c r="R4544" s="51">
        <f>Table71417[[#This Row],[Climate finance ($ million)]]/Table71417[[#This Row],[Total commitment ($ million)]]</f>
        <v>6.08E-2</v>
      </c>
      <c r="S4544" s="41" t="s">
        <v>13124</v>
      </c>
      <c r="T4544" s="1" t="s">
        <v>8798</v>
      </c>
    </row>
    <row r="4545" spans="1:20" x14ac:dyDescent="0.25">
      <c r="A4545" t="s">
        <v>8747</v>
      </c>
      <c r="B4545" t="s">
        <v>66</v>
      </c>
      <c r="C4545" t="s">
        <v>1772</v>
      </c>
      <c r="D4545" t="s">
        <v>1771</v>
      </c>
      <c r="E4545" s="42">
        <v>45210</v>
      </c>
      <c r="F4545">
        <v>2023</v>
      </c>
      <c r="G4545" t="s">
        <v>6754</v>
      </c>
      <c r="H4545" t="s">
        <v>93</v>
      </c>
      <c r="I4545" s="40" t="s">
        <v>141</v>
      </c>
      <c r="J4545" s="40">
        <v>93</v>
      </c>
      <c r="L4545" t="s">
        <v>1365</v>
      </c>
      <c r="M4545" t="s">
        <v>25</v>
      </c>
      <c r="N4545">
        <v>0.36270000000000002</v>
      </c>
      <c r="O4545">
        <v>0</v>
      </c>
      <c r="P4545">
        <v>0.36270000000000002</v>
      </c>
      <c r="Q4545">
        <v>0</v>
      </c>
      <c r="R4545" s="51">
        <f>Table71417[[#This Row],[Climate finance ($ million)]]/Table71417[[#This Row],[Total commitment ($ million)]]</f>
        <v>3.9000000000000003E-3</v>
      </c>
      <c r="S4545" s="41" t="s">
        <v>13124</v>
      </c>
      <c r="T4545" s="1" t="s">
        <v>8798</v>
      </c>
    </row>
    <row r="4546" spans="1:20" x14ac:dyDescent="0.25">
      <c r="A4546" t="s">
        <v>8747</v>
      </c>
      <c r="B4546" t="s">
        <v>66</v>
      </c>
      <c r="C4546" t="s">
        <v>1772</v>
      </c>
      <c r="D4546" t="s">
        <v>1771</v>
      </c>
      <c r="E4546" s="42">
        <v>45210</v>
      </c>
      <c r="F4546">
        <v>2023</v>
      </c>
      <c r="G4546" t="s">
        <v>6754</v>
      </c>
      <c r="H4546" t="s">
        <v>93</v>
      </c>
      <c r="I4546" s="40" t="s">
        <v>141</v>
      </c>
      <c r="J4546" s="40">
        <v>93</v>
      </c>
      <c r="K4546" t="s">
        <v>141</v>
      </c>
      <c r="M4546" t="s">
        <v>24</v>
      </c>
      <c r="N4546">
        <v>26.9514</v>
      </c>
      <c r="O4546">
        <v>26.9514</v>
      </c>
      <c r="P4546">
        <v>0</v>
      </c>
      <c r="Q4546">
        <v>0</v>
      </c>
      <c r="R4546" s="51">
        <f>Table71417[[#This Row],[Climate finance ($ million)]]/Table71417[[#This Row],[Total commitment ($ million)]]</f>
        <v>0.2898</v>
      </c>
      <c r="S4546" s="41" t="s">
        <v>13124</v>
      </c>
      <c r="T4546" s="1" t="s">
        <v>8798</v>
      </c>
    </row>
    <row r="4547" spans="1:20" x14ac:dyDescent="0.25">
      <c r="A4547" t="s">
        <v>8747</v>
      </c>
      <c r="B4547" t="s">
        <v>66</v>
      </c>
      <c r="C4547" t="s">
        <v>1772</v>
      </c>
      <c r="D4547" t="s">
        <v>1771</v>
      </c>
      <c r="E4547" s="42">
        <v>45210</v>
      </c>
      <c r="F4547">
        <v>2023</v>
      </c>
      <c r="G4547" t="s">
        <v>6754</v>
      </c>
      <c r="H4547" t="s">
        <v>93</v>
      </c>
      <c r="I4547" s="40" t="s">
        <v>141</v>
      </c>
      <c r="J4547" s="40">
        <v>93</v>
      </c>
      <c r="K4547" t="s">
        <v>141</v>
      </c>
      <c r="M4547" t="s">
        <v>24</v>
      </c>
      <c r="N4547">
        <v>44.174999999999997</v>
      </c>
      <c r="O4547">
        <v>44.174999999999997</v>
      </c>
      <c r="P4547">
        <v>0</v>
      </c>
      <c r="Q4547">
        <v>0</v>
      </c>
      <c r="R4547" s="51">
        <f>Table71417[[#This Row],[Climate finance ($ million)]]/Table71417[[#This Row],[Total commitment ($ million)]]</f>
        <v>0.47499999999999998</v>
      </c>
      <c r="S4547" s="41" t="s">
        <v>13124</v>
      </c>
      <c r="T4547" s="1" t="s">
        <v>8798</v>
      </c>
    </row>
    <row r="4548" spans="1:20" x14ac:dyDescent="0.25">
      <c r="A4548" t="s">
        <v>8747</v>
      </c>
      <c r="B4548" t="s">
        <v>66</v>
      </c>
      <c r="C4548" t="s">
        <v>2135</v>
      </c>
      <c r="D4548" t="s">
        <v>2134</v>
      </c>
      <c r="E4548" s="42">
        <v>45210</v>
      </c>
      <c r="F4548">
        <v>2023</v>
      </c>
      <c r="G4548" t="s">
        <v>7424</v>
      </c>
      <c r="H4548" t="s">
        <v>8754</v>
      </c>
      <c r="I4548" s="40" t="s">
        <v>12396</v>
      </c>
      <c r="J4548" s="40">
        <v>0.2</v>
      </c>
      <c r="K4548" t="s">
        <v>1345</v>
      </c>
      <c r="L4548" t="s">
        <v>1365</v>
      </c>
      <c r="M4548" t="s">
        <v>72</v>
      </c>
      <c r="N4548">
        <v>7.0000000000000007E-2</v>
      </c>
      <c r="O4548">
        <v>0</v>
      </c>
      <c r="P4548">
        <v>0</v>
      </c>
      <c r="Q4548">
        <v>7.0000000000000007E-2</v>
      </c>
      <c r="R4548" s="51">
        <f>Table71417[[#This Row],[Climate finance ($ million)]]/Table71417[[#This Row],[Total commitment ($ million)]]</f>
        <v>0.35000000000000003</v>
      </c>
      <c r="S4548" s="41" t="s">
        <v>13125</v>
      </c>
      <c r="T4548" s="1" t="s">
        <v>8798</v>
      </c>
    </row>
    <row r="4549" spans="1:20" x14ac:dyDescent="0.25">
      <c r="A4549" t="s">
        <v>8747</v>
      </c>
      <c r="B4549" t="s">
        <v>66</v>
      </c>
      <c r="C4549" t="s">
        <v>1719</v>
      </c>
      <c r="D4549" t="s">
        <v>1718</v>
      </c>
      <c r="E4549" s="42">
        <v>45211</v>
      </c>
      <c r="F4549">
        <v>2023</v>
      </c>
      <c r="G4549" t="s">
        <v>4734</v>
      </c>
      <c r="H4549" t="s">
        <v>8757</v>
      </c>
      <c r="I4549" s="40" t="s">
        <v>12398</v>
      </c>
      <c r="J4549" s="40">
        <v>1.4399500000000001</v>
      </c>
      <c r="L4549" t="s">
        <v>1606</v>
      </c>
      <c r="M4549" t="s">
        <v>25</v>
      </c>
      <c r="N4549">
        <v>0.67497499999999999</v>
      </c>
      <c r="O4549">
        <v>0</v>
      </c>
      <c r="P4549">
        <v>0.67497499999999999</v>
      </c>
      <c r="Q4549">
        <v>0</v>
      </c>
      <c r="R4549" s="51">
        <f>Table71417[[#This Row],[Climate finance ($ million)]]/Table71417[[#This Row],[Total commitment ($ million)]]</f>
        <v>0.46874891489287818</v>
      </c>
      <c r="S4549" s="41" t="s">
        <v>13126</v>
      </c>
      <c r="T4549" s="1" t="s">
        <v>8798</v>
      </c>
    </row>
    <row r="4550" spans="1:20" x14ac:dyDescent="0.25">
      <c r="A4550" t="s">
        <v>8747</v>
      </c>
      <c r="B4550" t="s">
        <v>66</v>
      </c>
      <c r="C4550" t="s">
        <v>1556</v>
      </c>
      <c r="D4550" t="s">
        <v>1555</v>
      </c>
      <c r="E4550" s="42">
        <v>45212</v>
      </c>
      <c r="F4550">
        <v>2023</v>
      </c>
      <c r="G4550" t="s">
        <v>6521</v>
      </c>
      <c r="H4550" t="s">
        <v>93</v>
      </c>
      <c r="I4550" s="40" t="s">
        <v>12397</v>
      </c>
      <c r="J4550" s="40">
        <v>70</v>
      </c>
      <c r="K4550" t="s">
        <v>1327</v>
      </c>
      <c r="M4550" t="s">
        <v>24</v>
      </c>
      <c r="N4550">
        <v>5.3815999999999997</v>
      </c>
      <c r="O4550">
        <v>5.3815999999999988</v>
      </c>
      <c r="P4550">
        <v>0</v>
      </c>
      <c r="Q4550">
        <v>0</v>
      </c>
      <c r="R4550" s="51">
        <f>Table71417[[#This Row],[Climate finance ($ million)]]/Table71417[[#This Row],[Total commitment ($ million)]]</f>
        <v>7.687999999999999E-2</v>
      </c>
      <c r="S4550" s="41" t="s">
        <v>13127</v>
      </c>
      <c r="T4550" s="1" t="s">
        <v>8798</v>
      </c>
    </row>
    <row r="4551" spans="1:20" x14ac:dyDescent="0.25">
      <c r="A4551" t="s">
        <v>8747</v>
      </c>
      <c r="B4551" t="s">
        <v>66</v>
      </c>
      <c r="C4551" t="s">
        <v>1556</v>
      </c>
      <c r="D4551" t="s">
        <v>1555</v>
      </c>
      <c r="E4551" s="42">
        <v>45212</v>
      </c>
      <c r="F4551">
        <v>2023</v>
      </c>
      <c r="G4551" t="s">
        <v>6521</v>
      </c>
      <c r="H4551" t="s">
        <v>93</v>
      </c>
      <c r="I4551" s="40" t="s">
        <v>12397</v>
      </c>
      <c r="J4551" s="40">
        <v>70</v>
      </c>
      <c r="K4551" t="s">
        <v>1352</v>
      </c>
      <c r="M4551" t="s">
        <v>24</v>
      </c>
      <c r="N4551">
        <v>0.29120000000000001</v>
      </c>
      <c r="O4551">
        <v>0.29120000000000001</v>
      </c>
      <c r="P4551">
        <v>0</v>
      </c>
      <c r="Q4551">
        <v>0</v>
      </c>
      <c r="R4551" s="51">
        <f>Table71417[[#This Row],[Climate finance ($ million)]]/Table71417[[#This Row],[Total commitment ($ million)]]</f>
        <v>4.1600000000000005E-3</v>
      </c>
      <c r="S4551" s="41" t="s">
        <v>13127</v>
      </c>
      <c r="T4551" s="1" t="s">
        <v>8798</v>
      </c>
    </row>
    <row r="4552" spans="1:20" x14ac:dyDescent="0.25">
      <c r="A4552" t="s">
        <v>8747</v>
      </c>
      <c r="B4552" t="s">
        <v>66</v>
      </c>
      <c r="C4552" t="s">
        <v>1556</v>
      </c>
      <c r="D4552" t="s">
        <v>1555</v>
      </c>
      <c r="E4552" s="42">
        <v>45212</v>
      </c>
      <c r="F4552">
        <v>2023</v>
      </c>
      <c r="G4552" t="s">
        <v>6521</v>
      </c>
      <c r="H4552" t="s">
        <v>93</v>
      </c>
      <c r="I4552" s="40" t="s">
        <v>12397</v>
      </c>
      <c r="J4552" s="40">
        <v>70</v>
      </c>
      <c r="L4552" t="s">
        <v>1347</v>
      </c>
      <c r="M4552" t="s">
        <v>25</v>
      </c>
      <c r="N4552">
        <v>19.829599999999999</v>
      </c>
      <c r="O4552">
        <v>0</v>
      </c>
      <c r="P4552">
        <v>19.829599999999999</v>
      </c>
      <c r="Q4552">
        <v>0</v>
      </c>
      <c r="R4552" s="51">
        <f>Table71417[[#This Row],[Climate finance ($ million)]]/Table71417[[#This Row],[Total commitment ($ million)]]</f>
        <v>0.28327999999999998</v>
      </c>
      <c r="S4552" s="41" t="s">
        <v>13127</v>
      </c>
      <c r="T4552" s="1" t="s">
        <v>8798</v>
      </c>
    </row>
    <row r="4553" spans="1:20" x14ac:dyDescent="0.25">
      <c r="A4553" t="s">
        <v>8747</v>
      </c>
      <c r="B4553" t="s">
        <v>66</v>
      </c>
      <c r="C4553" t="s">
        <v>1556</v>
      </c>
      <c r="D4553" t="s">
        <v>1555</v>
      </c>
      <c r="E4553" s="42">
        <v>45212</v>
      </c>
      <c r="F4553">
        <v>2023</v>
      </c>
      <c r="G4553" t="s">
        <v>6521</v>
      </c>
      <c r="H4553" t="s">
        <v>93</v>
      </c>
      <c r="I4553" s="40" t="s">
        <v>12397</v>
      </c>
      <c r="J4553" s="40">
        <v>70</v>
      </c>
      <c r="K4553" t="s">
        <v>84</v>
      </c>
      <c r="M4553" t="s">
        <v>24</v>
      </c>
      <c r="N4553">
        <v>2.6432000000000002</v>
      </c>
      <c r="O4553">
        <v>2.6432000000000002</v>
      </c>
      <c r="P4553">
        <v>0</v>
      </c>
      <c r="Q4553">
        <v>0</v>
      </c>
      <c r="R4553" s="51">
        <f>Table71417[[#This Row],[Climate finance ($ million)]]/Table71417[[#This Row],[Total commitment ($ million)]]</f>
        <v>3.7760000000000002E-2</v>
      </c>
      <c r="S4553" s="41" t="s">
        <v>13127</v>
      </c>
      <c r="T4553" s="1" t="s">
        <v>8798</v>
      </c>
    </row>
    <row r="4554" spans="1:20" x14ac:dyDescent="0.25">
      <c r="A4554" t="s">
        <v>8747</v>
      </c>
      <c r="B4554" t="s">
        <v>66</v>
      </c>
      <c r="C4554" t="s">
        <v>1741</v>
      </c>
      <c r="D4554" t="s">
        <v>1740</v>
      </c>
      <c r="E4554" s="42">
        <v>45212</v>
      </c>
      <c r="F4554">
        <v>2023</v>
      </c>
      <c r="G4554" t="s">
        <v>4734</v>
      </c>
      <c r="H4554" t="s">
        <v>8754</v>
      </c>
      <c r="I4554" s="40" t="s">
        <v>12395</v>
      </c>
      <c r="J4554" s="40">
        <v>0.15</v>
      </c>
      <c r="K4554" t="s">
        <v>1386</v>
      </c>
      <c r="M4554" t="s">
        <v>24</v>
      </c>
      <c r="N4554">
        <v>2.5604999999999999E-2</v>
      </c>
      <c r="O4554">
        <v>2.5604999999999999E-2</v>
      </c>
      <c r="P4554">
        <v>0</v>
      </c>
      <c r="Q4554">
        <v>0</v>
      </c>
      <c r="R4554" s="51">
        <f>Table71417[[#This Row],[Climate finance ($ million)]]/Table71417[[#This Row],[Total commitment ($ million)]]</f>
        <v>0.17069999999999999</v>
      </c>
      <c r="S4554" s="41" t="s">
        <v>13128</v>
      </c>
      <c r="T4554" s="1" t="s">
        <v>8798</v>
      </c>
    </row>
    <row r="4555" spans="1:20" x14ac:dyDescent="0.25">
      <c r="A4555" t="s">
        <v>8747</v>
      </c>
      <c r="B4555" t="s">
        <v>66</v>
      </c>
      <c r="C4555" t="s">
        <v>2047</v>
      </c>
      <c r="D4555" t="s">
        <v>2046</v>
      </c>
      <c r="E4555" s="42">
        <v>45212</v>
      </c>
      <c r="F4555">
        <v>2023</v>
      </c>
      <c r="G4555" t="s">
        <v>104</v>
      </c>
      <c r="H4555" t="s">
        <v>8754</v>
      </c>
      <c r="I4555" s="40" t="s">
        <v>12395</v>
      </c>
      <c r="J4555" s="40">
        <v>0.41</v>
      </c>
      <c r="L4555" t="s">
        <v>1346</v>
      </c>
      <c r="M4555" t="s">
        <v>25</v>
      </c>
      <c r="N4555">
        <v>0.03</v>
      </c>
      <c r="O4555">
        <v>0</v>
      </c>
      <c r="P4555">
        <v>0.03</v>
      </c>
      <c r="Q4555">
        <v>0</v>
      </c>
      <c r="R4555" s="51">
        <f>Table71417[[#This Row],[Climate finance ($ million)]]/Table71417[[#This Row],[Total commitment ($ million)]]</f>
        <v>7.3170731707317069E-2</v>
      </c>
      <c r="S4555" s="41" t="s">
        <v>13129</v>
      </c>
      <c r="T4555" s="1" t="s">
        <v>8798</v>
      </c>
    </row>
    <row r="4556" spans="1:20" x14ac:dyDescent="0.25">
      <c r="A4556" t="s">
        <v>8747</v>
      </c>
      <c r="B4556" t="s">
        <v>66</v>
      </c>
      <c r="C4556" t="s">
        <v>2100</v>
      </c>
      <c r="D4556" t="s">
        <v>2099</v>
      </c>
      <c r="E4556" s="42">
        <v>45212</v>
      </c>
      <c r="F4556">
        <v>2023</v>
      </c>
      <c r="G4556" t="s">
        <v>8751</v>
      </c>
      <c r="H4556" t="s">
        <v>8757</v>
      </c>
      <c r="I4556" s="40" t="s">
        <v>12397</v>
      </c>
      <c r="J4556" s="40">
        <v>3.129032</v>
      </c>
      <c r="L4556" t="s">
        <v>1347</v>
      </c>
      <c r="M4556" t="s">
        <v>25</v>
      </c>
      <c r="N4556">
        <v>0.7331321999999999</v>
      </c>
      <c r="O4556">
        <v>0</v>
      </c>
      <c r="P4556">
        <v>0.73313219760000004</v>
      </c>
      <c r="Q4556">
        <v>0</v>
      </c>
      <c r="R4556" s="51">
        <f>Table71417[[#This Row],[Climate finance ($ million)]]/Table71417[[#This Row],[Total commitment ($ million)]]</f>
        <v>0.23430000076701032</v>
      </c>
      <c r="S4556" s="41" t="s">
        <v>13130</v>
      </c>
      <c r="T4556" s="1" t="s">
        <v>8798</v>
      </c>
    </row>
    <row r="4557" spans="1:20" x14ac:dyDescent="0.25">
      <c r="A4557" t="s">
        <v>8747</v>
      </c>
      <c r="B4557" t="s">
        <v>66</v>
      </c>
      <c r="C4557" t="s">
        <v>2100</v>
      </c>
      <c r="D4557" t="s">
        <v>2099</v>
      </c>
      <c r="E4557" s="42">
        <v>45212</v>
      </c>
      <c r="F4557">
        <v>2023</v>
      </c>
      <c r="G4557" t="s">
        <v>8751</v>
      </c>
      <c r="H4557" t="s">
        <v>8757</v>
      </c>
      <c r="I4557" s="40" t="s">
        <v>12397</v>
      </c>
      <c r="J4557" s="40">
        <v>3.129032</v>
      </c>
      <c r="L4557" t="s">
        <v>1366</v>
      </c>
      <c r="M4557" t="s">
        <v>25</v>
      </c>
      <c r="N4557">
        <v>2.08080628</v>
      </c>
      <c r="O4557">
        <v>0</v>
      </c>
      <c r="P4557">
        <v>2.08080628</v>
      </c>
      <c r="Q4557">
        <v>0</v>
      </c>
      <c r="R4557" s="51">
        <f>Table71417[[#This Row],[Climate finance ($ million)]]/Table71417[[#This Row],[Total commitment ($ million)]]</f>
        <v>0.66500000000000004</v>
      </c>
      <c r="S4557" s="41" t="s">
        <v>13130</v>
      </c>
      <c r="T4557" s="1" t="s">
        <v>8798</v>
      </c>
    </row>
    <row r="4558" spans="1:20" x14ac:dyDescent="0.25">
      <c r="A4558" t="s">
        <v>8747</v>
      </c>
      <c r="B4558" t="s">
        <v>66</v>
      </c>
      <c r="C4558" t="s">
        <v>2100</v>
      </c>
      <c r="D4558" t="s">
        <v>2099</v>
      </c>
      <c r="E4558" s="42">
        <v>45212</v>
      </c>
      <c r="F4558">
        <v>2023</v>
      </c>
      <c r="G4558" t="s">
        <v>8751</v>
      </c>
      <c r="H4558" t="s">
        <v>8757</v>
      </c>
      <c r="I4558" s="40" t="s">
        <v>12397</v>
      </c>
      <c r="J4558" s="40">
        <v>3.129032</v>
      </c>
      <c r="L4558" t="s">
        <v>1365</v>
      </c>
      <c r="M4558" t="s">
        <v>25</v>
      </c>
      <c r="N4558">
        <v>0.31509352000000002</v>
      </c>
      <c r="O4558">
        <v>0</v>
      </c>
      <c r="P4558">
        <v>0.31509352239999999</v>
      </c>
      <c r="Q4558">
        <v>0</v>
      </c>
      <c r="R4558" s="51">
        <f>Table71417[[#This Row],[Climate finance ($ million)]]/Table71417[[#This Row],[Total commitment ($ million)]]</f>
        <v>0.10069999923298963</v>
      </c>
      <c r="S4558" s="41" t="s">
        <v>13130</v>
      </c>
      <c r="T4558" s="1" t="s">
        <v>8798</v>
      </c>
    </row>
    <row r="4559" spans="1:20" x14ac:dyDescent="0.25">
      <c r="A4559" t="s">
        <v>8747</v>
      </c>
      <c r="B4559" t="s">
        <v>66</v>
      </c>
      <c r="C4559" t="s">
        <v>1518</v>
      </c>
      <c r="D4559" t="s">
        <v>1517</v>
      </c>
      <c r="E4559" s="42">
        <v>45217</v>
      </c>
      <c r="F4559">
        <v>2023</v>
      </c>
      <c r="G4559" t="s">
        <v>8749</v>
      </c>
      <c r="H4559" t="s">
        <v>93</v>
      </c>
      <c r="I4559" s="40" t="s">
        <v>84</v>
      </c>
      <c r="J4559" s="40">
        <v>62</v>
      </c>
      <c r="K4559" t="s">
        <v>84</v>
      </c>
      <c r="M4559" t="s">
        <v>24</v>
      </c>
      <c r="N4559">
        <v>53.01</v>
      </c>
      <c r="O4559">
        <v>53.01</v>
      </c>
      <c r="P4559">
        <v>0</v>
      </c>
      <c r="Q4559">
        <v>0</v>
      </c>
      <c r="R4559" s="51">
        <f>Table71417[[#This Row],[Climate finance ($ million)]]/Table71417[[#This Row],[Total commitment ($ million)]]</f>
        <v>0.85499999999999998</v>
      </c>
      <c r="S4559" s="41" t="s">
        <v>13131</v>
      </c>
      <c r="T4559" s="1" t="s">
        <v>8798</v>
      </c>
    </row>
    <row r="4560" spans="1:20" x14ac:dyDescent="0.25">
      <c r="A4560" t="s">
        <v>8747</v>
      </c>
      <c r="B4560" t="s">
        <v>66</v>
      </c>
      <c r="C4560" t="s">
        <v>1518</v>
      </c>
      <c r="D4560" t="s">
        <v>1517</v>
      </c>
      <c r="E4560" s="42">
        <v>45217</v>
      </c>
      <c r="F4560">
        <v>2023</v>
      </c>
      <c r="G4560" t="s">
        <v>8749</v>
      </c>
      <c r="H4560" t="s">
        <v>93</v>
      </c>
      <c r="I4560" s="40" t="s">
        <v>84</v>
      </c>
      <c r="J4560" s="40">
        <v>62</v>
      </c>
      <c r="K4560" t="s">
        <v>141</v>
      </c>
      <c r="M4560" t="s">
        <v>24</v>
      </c>
      <c r="N4560">
        <v>8.3079999999999998</v>
      </c>
      <c r="O4560">
        <v>8.3080000000000016</v>
      </c>
      <c r="P4560">
        <v>0</v>
      </c>
      <c r="Q4560">
        <v>0</v>
      </c>
      <c r="R4560" s="51">
        <f>Table71417[[#This Row],[Climate finance ($ million)]]/Table71417[[#This Row],[Total commitment ($ million)]]</f>
        <v>0.13400000000000001</v>
      </c>
      <c r="S4560" s="41" t="s">
        <v>13131</v>
      </c>
      <c r="T4560" s="1" t="s">
        <v>8798</v>
      </c>
    </row>
    <row r="4561" spans="1:20" x14ac:dyDescent="0.25">
      <c r="A4561" t="s">
        <v>8747</v>
      </c>
      <c r="B4561" t="s">
        <v>66</v>
      </c>
      <c r="C4561" t="s">
        <v>1518</v>
      </c>
      <c r="D4561" t="s">
        <v>1517</v>
      </c>
      <c r="E4561" s="42">
        <v>45217</v>
      </c>
      <c r="F4561">
        <v>2023</v>
      </c>
      <c r="G4561" t="s">
        <v>8749</v>
      </c>
      <c r="H4561" t="s">
        <v>93</v>
      </c>
      <c r="I4561" s="40" t="s">
        <v>84</v>
      </c>
      <c r="J4561" s="40">
        <v>62</v>
      </c>
      <c r="K4561" t="s">
        <v>1345</v>
      </c>
      <c r="M4561" t="s">
        <v>24</v>
      </c>
      <c r="N4561">
        <v>0.68200000000000005</v>
      </c>
      <c r="O4561">
        <v>0.68200000000000016</v>
      </c>
      <c r="P4561">
        <v>0</v>
      </c>
      <c r="Q4561">
        <v>0</v>
      </c>
      <c r="R4561" s="51">
        <f>Table71417[[#This Row],[Climate finance ($ million)]]/Table71417[[#This Row],[Total commitment ($ million)]]</f>
        <v>1.1000000000000001E-2</v>
      </c>
      <c r="S4561" s="41" t="s">
        <v>13131</v>
      </c>
      <c r="T4561" s="1" t="s">
        <v>8798</v>
      </c>
    </row>
    <row r="4562" spans="1:20" x14ac:dyDescent="0.25">
      <c r="A4562" t="s">
        <v>8747</v>
      </c>
      <c r="B4562" t="s">
        <v>66</v>
      </c>
      <c r="C4562" t="s">
        <v>1542</v>
      </c>
      <c r="D4562" t="s">
        <v>1541</v>
      </c>
      <c r="E4562" s="42">
        <v>45217</v>
      </c>
      <c r="F4562">
        <v>2023</v>
      </c>
      <c r="G4562" t="s">
        <v>6521</v>
      </c>
      <c r="H4562" t="s">
        <v>93</v>
      </c>
      <c r="I4562" s="40" t="s">
        <v>132</v>
      </c>
      <c r="J4562" s="40">
        <v>125</v>
      </c>
      <c r="K4562" t="s">
        <v>1327</v>
      </c>
      <c r="M4562" t="s">
        <v>24</v>
      </c>
      <c r="N4562">
        <v>55.46</v>
      </c>
      <c r="O4562">
        <v>55.46</v>
      </c>
      <c r="P4562">
        <v>0</v>
      </c>
      <c r="Q4562">
        <v>0</v>
      </c>
      <c r="R4562" s="51">
        <f>Table71417[[#This Row],[Climate finance ($ million)]]/Table71417[[#This Row],[Total commitment ($ million)]]</f>
        <v>0.44368000000000002</v>
      </c>
      <c r="S4562" s="41" t="s">
        <v>13132</v>
      </c>
      <c r="T4562" s="1" t="s">
        <v>8798</v>
      </c>
    </row>
    <row r="4563" spans="1:20" x14ac:dyDescent="0.25">
      <c r="A4563" t="s">
        <v>8747</v>
      </c>
      <c r="B4563" t="s">
        <v>66</v>
      </c>
      <c r="C4563" t="s">
        <v>1637</v>
      </c>
      <c r="D4563" t="s">
        <v>1636</v>
      </c>
      <c r="E4563" s="42">
        <v>45217</v>
      </c>
      <c r="F4563">
        <v>2023</v>
      </c>
      <c r="G4563" t="s">
        <v>6914</v>
      </c>
      <c r="H4563" t="s">
        <v>93</v>
      </c>
      <c r="I4563" s="40" t="s">
        <v>12394</v>
      </c>
      <c r="J4563" s="40">
        <v>500</v>
      </c>
      <c r="K4563" t="s">
        <v>1345</v>
      </c>
      <c r="L4563" t="s">
        <v>1415</v>
      </c>
      <c r="M4563" t="s">
        <v>72</v>
      </c>
      <c r="N4563">
        <v>29.4</v>
      </c>
      <c r="O4563">
        <v>0</v>
      </c>
      <c r="P4563">
        <v>0</v>
      </c>
      <c r="Q4563">
        <v>29.4</v>
      </c>
      <c r="R4563" s="51">
        <f>Table71417[[#This Row],[Climate finance ($ million)]]/Table71417[[#This Row],[Total commitment ($ million)]]</f>
        <v>5.8799999999999998E-2</v>
      </c>
      <c r="S4563" s="41" t="s">
        <v>13133</v>
      </c>
      <c r="T4563" s="1" t="s">
        <v>8798</v>
      </c>
    </row>
    <row r="4564" spans="1:20" x14ac:dyDescent="0.25">
      <c r="A4564" t="s">
        <v>8747</v>
      </c>
      <c r="B4564" t="s">
        <v>66</v>
      </c>
      <c r="C4564" t="s">
        <v>1666</v>
      </c>
      <c r="D4564" t="s">
        <v>1665</v>
      </c>
      <c r="E4564" s="42">
        <v>45217</v>
      </c>
      <c r="F4564">
        <v>2023</v>
      </c>
      <c r="G4564" t="s">
        <v>6914</v>
      </c>
      <c r="H4564" t="s">
        <v>8754</v>
      </c>
      <c r="I4564" s="40" t="s">
        <v>12396</v>
      </c>
      <c r="J4564" s="40">
        <v>0.125</v>
      </c>
      <c r="K4564" t="s">
        <v>1345</v>
      </c>
      <c r="M4564" t="s">
        <v>24</v>
      </c>
      <c r="N4564">
        <v>3.125E-2</v>
      </c>
      <c r="O4564">
        <v>3.125E-2</v>
      </c>
      <c r="P4564">
        <v>0</v>
      </c>
      <c r="Q4564">
        <v>0</v>
      </c>
      <c r="R4564" s="51">
        <f>Table71417[[#This Row],[Climate finance ($ million)]]/Table71417[[#This Row],[Total commitment ($ million)]]</f>
        <v>0.25</v>
      </c>
      <c r="S4564" s="41" t="s">
        <v>13134</v>
      </c>
      <c r="T4564" s="1" t="s">
        <v>8798</v>
      </c>
    </row>
    <row r="4565" spans="1:20" x14ac:dyDescent="0.25">
      <c r="A4565" t="s">
        <v>8747</v>
      </c>
      <c r="B4565" t="s">
        <v>66</v>
      </c>
      <c r="C4565" t="s">
        <v>1695</v>
      </c>
      <c r="D4565" t="s">
        <v>1694</v>
      </c>
      <c r="E4565" s="42">
        <v>45217</v>
      </c>
      <c r="F4565">
        <v>2023</v>
      </c>
      <c r="G4565" t="s">
        <v>8750</v>
      </c>
      <c r="H4565" t="s">
        <v>93</v>
      </c>
      <c r="I4565" s="40" t="s">
        <v>12396</v>
      </c>
      <c r="J4565" s="40">
        <v>300</v>
      </c>
      <c r="K4565" t="s">
        <v>1345</v>
      </c>
      <c r="L4565" t="s">
        <v>1415</v>
      </c>
      <c r="M4565" t="s">
        <v>72</v>
      </c>
      <c r="N4565">
        <v>273.75</v>
      </c>
      <c r="O4565">
        <v>0</v>
      </c>
      <c r="P4565">
        <v>0</v>
      </c>
      <c r="Q4565">
        <v>273.75</v>
      </c>
      <c r="R4565" s="51">
        <f>Table71417[[#This Row],[Climate finance ($ million)]]/Table71417[[#This Row],[Total commitment ($ million)]]</f>
        <v>0.91249999999999998</v>
      </c>
      <c r="S4565" s="41" t="s">
        <v>13135</v>
      </c>
      <c r="T4565" s="1" t="s">
        <v>8798</v>
      </c>
    </row>
    <row r="4566" spans="1:20" x14ac:dyDescent="0.25">
      <c r="A4566" t="s">
        <v>8747</v>
      </c>
      <c r="B4566" t="s">
        <v>66</v>
      </c>
      <c r="C4566" t="s">
        <v>1798</v>
      </c>
      <c r="D4566" t="s">
        <v>1797</v>
      </c>
      <c r="E4566" s="42">
        <v>45217</v>
      </c>
      <c r="F4566">
        <v>2023</v>
      </c>
      <c r="G4566" t="s">
        <v>6451</v>
      </c>
      <c r="H4566" t="s">
        <v>8754</v>
      </c>
      <c r="I4566" s="40" t="s">
        <v>12398</v>
      </c>
      <c r="J4566" s="40">
        <v>0.5</v>
      </c>
      <c r="L4566" t="s">
        <v>1606</v>
      </c>
      <c r="M4566" t="s">
        <v>25</v>
      </c>
      <c r="N4566">
        <v>0.5</v>
      </c>
      <c r="O4566">
        <v>0</v>
      </c>
      <c r="P4566">
        <v>0.5</v>
      </c>
      <c r="Q4566">
        <v>0</v>
      </c>
      <c r="R4566" s="51">
        <f>Table71417[[#This Row],[Climate finance ($ million)]]/Table71417[[#This Row],[Total commitment ($ million)]]</f>
        <v>1</v>
      </c>
      <c r="S4566" s="41" t="s">
        <v>13136</v>
      </c>
      <c r="T4566" s="1" t="s">
        <v>8798</v>
      </c>
    </row>
    <row r="4567" spans="1:20" x14ac:dyDescent="0.25">
      <c r="A4567" t="s">
        <v>8747</v>
      </c>
      <c r="B4567" t="s">
        <v>66</v>
      </c>
      <c r="C4567" t="s">
        <v>1803</v>
      </c>
      <c r="D4567" t="s">
        <v>1802</v>
      </c>
      <c r="E4567" s="42">
        <v>45217</v>
      </c>
      <c r="F4567">
        <v>2023</v>
      </c>
      <c r="G4567" t="s">
        <v>7680</v>
      </c>
      <c r="H4567" t="s">
        <v>93</v>
      </c>
      <c r="I4567" s="40" t="s">
        <v>132</v>
      </c>
      <c r="J4567" s="40">
        <v>90</v>
      </c>
      <c r="K4567" t="s">
        <v>1327</v>
      </c>
      <c r="M4567" t="s">
        <v>24</v>
      </c>
      <c r="N4567">
        <v>35.01</v>
      </c>
      <c r="O4567">
        <v>35.01</v>
      </c>
      <c r="P4567">
        <v>0</v>
      </c>
      <c r="Q4567">
        <v>0</v>
      </c>
      <c r="R4567" s="51">
        <f>Table71417[[#This Row],[Climate finance ($ million)]]/Table71417[[#This Row],[Total commitment ($ million)]]</f>
        <v>0.38899999999999996</v>
      </c>
      <c r="S4567" s="41" t="s">
        <v>13137</v>
      </c>
      <c r="T4567" s="1" t="s">
        <v>8798</v>
      </c>
    </row>
    <row r="4568" spans="1:20" x14ac:dyDescent="0.25">
      <c r="A4568" t="s">
        <v>8747</v>
      </c>
      <c r="B4568" t="s">
        <v>66</v>
      </c>
      <c r="C4568" t="s">
        <v>1845</v>
      </c>
      <c r="D4568" t="s">
        <v>1844</v>
      </c>
      <c r="E4568" s="42">
        <v>45217</v>
      </c>
      <c r="F4568">
        <v>2023</v>
      </c>
      <c r="G4568" t="s">
        <v>7481</v>
      </c>
      <c r="H4568" t="s">
        <v>8754</v>
      </c>
      <c r="I4568" s="40" t="s">
        <v>12396</v>
      </c>
      <c r="J4568" s="40">
        <v>0.21</v>
      </c>
      <c r="K4568" t="s">
        <v>1345</v>
      </c>
      <c r="L4568" t="s">
        <v>1365</v>
      </c>
      <c r="M4568" t="s">
        <v>72</v>
      </c>
      <c r="N4568">
        <v>2.1000000000000001E-2</v>
      </c>
      <c r="O4568">
        <v>0</v>
      </c>
      <c r="P4568">
        <v>0</v>
      </c>
      <c r="Q4568">
        <v>2.1000000000000001E-2</v>
      </c>
      <c r="R4568" s="51">
        <f>Table71417[[#This Row],[Climate finance ($ million)]]/Table71417[[#This Row],[Total commitment ($ million)]]</f>
        <v>0.1</v>
      </c>
      <c r="S4568" s="41" t="s">
        <v>13138</v>
      </c>
      <c r="T4568" s="1" t="s">
        <v>8798</v>
      </c>
    </row>
    <row r="4569" spans="1:20" x14ac:dyDescent="0.25">
      <c r="A4569" t="s">
        <v>8747</v>
      </c>
      <c r="B4569" t="s">
        <v>66</v>
      </c>
      <c r="C4569" t="s">
        <v>1760</v>
      </c>
      <c r="D4569" t="s">
        <v>1759</v>
      </c>
      <c r="E4569" s="42">
        <v>45218</v>
      </c>
      <c r="F4569">
        <v>2023</v>
      </c>
      <c r="G4569" t="s">
        <v>4734</v>
      </c>
      <c r="H4569" t="s">
        <v>8754</v>
      </c>
      <c r="I4569" s="40" t="s">
        <v>12393</v>
      </c>
      <c r="J4569" s="40">
        <v>0.45</v>
      </c>
      <c r="K4569" t="s">
        <v>1321</v>
      </c>
      <c r="L4569" t="s">
        <v>1337</v>
      </c>
      <c r="M4569" t="s">
        <v>72</v>
      </c>
      <c r="N4569">
        <v>0.33750000000000002</v>
      </c>
      <c r="O4569">
        <v>0</v>
      </c>
      <c r="P4569">
        <v>0</v>
      </c>
      <c r="Q4569">
        <v>0.33750000000000002</v>
      </c>
      <c r="R4569" s="51">
        <f>Table71417[[#This Row],[Climate finance ($ million)]]/Table71417[[#This Row],[Total commitment ($ million)]]</f>
        <v>0.75</v>
      </c>
      <c r="S4569" s="41" t="s">
        <v>13139</v>
      </c>
      <c r="T4569" s="1" t="s">
        <v>8798</v>
      </c>
    </row>
    <row r="4570" spans="1:20" x14ac:dyDescent="0.25">
      <c r="A4570" t="s">
        <v>8747</v>
      </c>
      <c r="B4570" t="s">
        <v>66</v>
      </c>
      <c r="C4570" t="s">
        <v>2139</v>
      </c>
      <c r="D4570" t="s">
        <v>2138</v>
      </c>
      <c r="E4570" s="42">
        <v>45223</v>
      </c>
      <c r="F4570">
        <v>2023</v>
      </c>
      <c r="G4570" t="s">
        <v>7424</v>
      </c>
      <c r="H4570" t="s">
        <v>8754</v>
      </c>
      <c r="I4570" s="40" t="s">
        <v>12399</v>
      </c>
      <c r="J4570" s="40">
        <v>0.25</v>
      </c>
      <c r="L4570" t="s">
        <v>1320</v>
      </c>
      <c r="M4570" t="s">
        <v>25</v>
      </c>
      <c r="N4570">
        <v>2.5000000000000001E-2</v>
      </c>
      <c r="O4570">
        <v>0</v>
      </c>
      <c r="P4570">
        <v>2.5000000000000001E-2</v>
      </c>
      <c r="Q4570">
        <v>0</v>
      </c>
      <c r="R4570" s="51">
        <f>Table71417[[#This Row],[Climate finance ($ million)]]/Table71417[[#This Row],[Total commitment ($ million)]]</f>
        <v>0.1</v>
      </c>
      <c r="S4570" s="41" t="s">
        <v>13140</v>
      </c>
      <c r="T4570" s="1" t="s">
        <v>8798</v>
      </c>
    </row>
    <row r="4571" spans="1:20" x14ac:dyDescent="0.25">
      <c r="A4571" t="s">
        <v>8747</v>
      </c>
      <c r="B4571" t="s">
        <v>66</v>
      </c>
      <c r="C4571" t="s">
        <v>1736</v>
      </c>
      <c r="D4571" t="s">
        <v>1735</v>
      </c>
      <c r="E4571" s="42">
        <v>45224</v>
      </c>
      <c r="F4571">
        <v>2023</v>
      </c>
      <c r="G4571" t="s">
        <v>4734</v>
      </c>
      <c r="H4571" t="s">
        <v>93</v>
      </c>
      <c r="I4571" s="40" t="s">
        <v>84</v>
      </c>
      <c r="J4571" s="40">
        <v>80</v>
      </c>
      <c r="L4571" t="s">
        <v>1347</v>
      </c>
      <c r="M4571" t="s">
        <v>25</v>
      </c>
      <c r="N4571">
        <v>14.768000000000001</v>
      </c>
      <c r="O4571">
        <v>0</v>
      </c>
      <c r="P4571">
        <v>14.768000000000002</v>
      </c>
      <c r="Q4571">
        <v>0</v>
      </c>
      <c r="R4571" s="51">
        <f>Table71417[[#This Row],[Climate finance ($ million)]]/Table71417[[#This Row],[Total commitment ($ million)]]</f>
        <v>0.18460000000000001</v>
      </c>
      <c r="S4571" s="41" t="s">
        <v>13141</v>
      </c>
      <c r="T4571" s="1" t="s">
        <v>8798</v>
      </c>
    </row>
    <row r="4572" spans="1:20" x14ac:dyDescent="0.25">
      <c r="A4572" t="s">
        <v>8747</v>
      </c>
      <c r="B4572" t="s">
        <v>66</v>
      </c>
      <c r="C4572" t="s">
        <v>1736</v>
      </c>
      <c r="D4572" t="s">
        <v>1735</v>
      </c>
      <c r="E4572" s="42">
        <v>45224</v>
      </c>
      <c r="F4572">
        <v>2023</v>
      </c>
      <c r="G4572" t="s">
        <v>4734</v>
      </c>
      <c r="H4572" t="s">
        <v>93</v>
      </c>
      <c r="I4572" s="40" t="s">
        <v>84</v>
      </c>
      <c r="J4572" s="40">
        <v>80</v>
      </c>
      <c r="L4572" t="s">
        <v>1365</v>
      </c>
      <c r="M4572" t="s">
        <v>25</v>
      </c>
      <c r="N4572">
        <v>8.0000000000000002E-3</v>
      </c>
      <c r="O4572">
        <v>0</v>
      </c>
      <c r="P4572">
        <v>8.0000000000000002E-3</v>
      </c>
      <c r="Q4572">
        <v>0</v>
      </c>
      <c r="R4572" s="51">
        <f>Table71417[[#This Row],[Climate finance ($ million)]]/Table71417[[#This Row],[Total commitment ($ million)]]</f>
        <v>1E-4</v>
      </c>
      <c r="S4572" s="41" t="s">
        <v>13141</v>
      </c>
      <c r="T4572" s="1" t="s">
        <v>8798</v>
      </c>
    </row>
    <row r="4573" spans="1:20" x14ac:dyDescent="0.25">
      <c r="A4573" t="s">
        <v>8747</v>
      </c>
      <c r="B4573" t="s">
        <v>66</v>
      </c>
      <c r="C4573" t="s">
        <v>1736</v>
      </c>
      <c r="D4573" t="s">
        <v>1735</v>
      </c>
      <c r="E4573" s="42">
        <v>45224</v>
      </c>
      <c r="F4573">
        <v>2023</v>
      </c>
      <c r="G4573" t="s">
        <v>4734</v>
      </c>
      <c r="H4573" t="s">
        <v>93</v>
      </c>
      <c r="I4573" s="40" t="s">
        <v>84</v>
      </c>
      <c r="J4573" s="40">
        <v>80</v>
      </c>
      <c r="K4573" t="s">
        <v>84</v>
      </c>
      <c r="L4573" t="s">
        <v>1347</v>
      </c>
      <c r="M4573" t="s">
        <v>72</v>
      </c>
      <c r="N4573">
        <v>0.30399999999999999</v>
      </c>
      <c r="O4573">
        <v>0</v>
      </c>
      <c r="P4573">
        <v>0</v>
      </c>
      <c r="Q4573">
        <v>0.30399999999999999</v>
      </c>
      <c r="R4573" s="51">
        <f>Table71417[[#This Row],[Climate finance ($ million)]]/Table71417[[#This Row],[Total commitment ($ million)]]</f>
        <v>3.8E-3</v>
      </c>
      <c r="S4573" s="41" t="s">
        <v>13141</v>
      </c>
      <c r="T4573" s="1" t="s">
        <v>8798</v>
      </c>
    </row>
    <row r="4574" spans="1:20" x14ac:dyDescent="0.25">
      <c r="A4574" t="s">
        <v>8747</v>
      </c>
      <c r="B4574" t="s">
        <v>66</v>
      </c>
      <c r="C4574" t="s">
        <v>2065</v>
      </c>
      <c r="D4574" t="s">
        <v>2064</v>
      </c>
      <c r="E4574" s="42">
        <v>45230</v>
      </c>
      <c r="F4574">
        <v>2023</v>
      </c>
      <c r="G4574" t="s">
        <v>104</v>
      </c>
      <c r="H4574" t="s">
        <v>8754</v>
      </c>
      <c r="I4574" s="40" t="s">
        <v>12396</v>
      </c>
      <c r="J4574" s="40">
        <v>0.5</v>
      </c>
      <c r="K4574" t="s">
        <v>1345</v>
      </c>
      <c r="L4574" t="s">
        <v>1365</v>
      </c>
      <c r="M4574" t="s">
        <v>72</v>
      </c>
      <c r="N4574">
        <v>0.5</v>
      </c>
      <c r="O4574">
        <v>0</v>
      </c>
      <c r="P4574">
        <v>0</v>
      </c>
      <c r="Q4574">
        <v>0.5</v>
      </c>
      <c r="R4574" s="51">
        <f>Table71417[[#This Row],[Climate finance ($ million)]]/Table71417[[#This Row],[Total commitment ($ million)]]</f>
        <v>1</v>
      </c>
      <c r="S4574" s="41" t="s">
        <v>13142</v>
      </c>
      <c r="T4574" s="1" t="s">
        <v>8798</v>
      </c>
    </row>
    <row r="4575" spans="1:20" x14ac:dyDescent="0.25">
      <c r="A4575" t="s">
        <v>8747</v>
      </c>
      <c r="B4575" t="s">
        <v>66</v>
      </c>
      <c r="C4575" t="s">
        <v>2114</v>
      </c>
      <c r="D4575" t="s">
        <v>2113</v>
      </c>
      <c r="E4575" s="42">
        <v>45230</v>
      </c>
      <c r="F4575">
        <v>2023</v>
      </c>
      <c r="G4575" t="s">
        <v>8752</v>
      </c>
      <c r="H4575" t="s">
        <v>8754</v>
      </c>
      <c r="I4575" s="40" t="s">
        <v>132</v>
      </c>
      <c r="J4575" s="40">
        <v>0.13</v>
      </c>
      <c r="K4575" t="s">
        <v>1345</v>
      </c>
      <c r="L4575" t="s">
        <v>1365</v>
      </c>
      <c r="M4575" t="s">
        <v>72</v>
      </c>
      <c r="N4575">
        <v>8.1250000000000003E-2</v>
      </c>
      <c r="O4575">
        <v>0</v>
      </c>
      <c r="P4575">
        <v>0</v>
      </c>
      <c r="Q4575">
        <v>8.1250000000000003E-2</v>
      </c>
      <c r="R4575" s="51">
        <f>Table71417[[#This Row],[Climate finance ($ million)]]/Table71417[[#This Row],[Total commitment ($ million)]]</f>
        <v>0.625</v>
      </c>
      <c r="S4575" s="41" t="s">
        <v>13143</v>
      </c>
      <c r="T4575" s="1" t="s">
        <v>8798</v>
      </c>
    </row>
    <row r="4576" spans="1:20" x14ac:dyDescent="0.25">
      <c r="A4576" t="s">
        <v>8747</v>
      </c>
      <c r="B4576" t="s">
        <v>66</v>
      </c>
      <c r="C4576" t="s">
        <v>2116</v>
      </c>
      <c r="D4576" t="s">
        <v>2115</v>
      </c>
      <c r="E4576" s="42">
        <v>45230</v>
      </c>
      <c r="F4576">
        <v>2023</v>
      </c>
      <c r="G4576" t="s">
        <v>8752</v>
      </c>
      <c r="H4576" t="s">
        <v>8754</v>
      </c>
      <c r="I4576" s="40" t="s">
        <v>12402</v>
      </c>
      <c r="J4576" s="40">
        <v>0.02</v>
      </c>
      <c r="L4576" t="s">
        <v>1365</v>
      </c>
      <c r="M4576" t="s">
        <v>25</v>
      </c>
      <c r="N4576">
        <v>0.01</v>
      </c>
      <c r="O4576">
        <v>0</v>
      </c>
      <c r="P4576">
        <v>0.01</v>
      </c>
      <c r="Q4576">
        <v>0</v>
      </c>
      <c r="R4576" s="51">
        <f>Table71417[[#This Row],[Climate finance ($ million)]]/Table71417[[#This Row],[Total commitment ($ million)]]</f>
        <v>0.5</v>
      </c>
      <c r="S4576" s="41" t="s">
        <v>13144</v>
      </c>
      <c r="T4576" s="1" t="s">
        <v>8798</v>
      </c>
    </row>
    <row r="4577" spans="1:20" x14ac:dyDescent="0.25">
      <c r="A4577" t="s">
        <v>8747</v>
      </c>
      <c r="B4577" t="s">
        <v>66</v>
      </c>
      <c r="C4577" t="s">
        <v>1362</v>
      </c>
      <c r="D4577" t="s">
        <v>1361</v>
      </c>
      <c r="E4577" s="42">
        <v>45231</v>
      </c>
      <c r="F4577">
        <v>2023</v>
      </c>
      <c r="G4577" t="s">
        <v>6392</v>
      </c>
      <c r="H4577" t="s">
        <v>93</v>
      </c>
      <c r="I4577" s="40" t="s">
        <v>84</v>
      </c>
      <c r="J4577" s="40">
        <v>445</v>
      </c>
      <c r="K4577" t="s">
        <v>1321</v>
      </c>
      <c r="M4577" t="s">
        <v>24</v>
      </c>
      <c r="N4577">
        <v>1.794</v>
      </c>
      <c r="O4577">
        <v>1.794</v>
      </c>
      <c r="P4577">
        <v>0</v>
      </c>
      <c r="Q4577">
        <v>0</v>
      </c>
      <c r="R4577" s="51">
        <f>Table71417[[#This Row],[Climate finance ($ million)]]/Table71417[[#This Row],[Total commitment ($ million)]]</f>
        <v>4.0314606741573035E-3</v>
      </c>
      <c r="S4577" s="41" t="s">
        <v>13145</v>
      </c>
      <c r="T4577" s="1" t="s">
        <v>8798</v>
      </c>
    </row>
    <row r="4578" spans="1:20" x14ac:dyDescent="0.25">
      <c r="A4578" t="s">
        <v>8747</v>
      </c>
      <c r="B4578" t="s">
        <v>66</v>
      </c>
      <c r="C4578" t="s">
        <v>1362</v>
      </c>
      <c r="D4578" t="s">
        <v>1361</v>
      </c>
      <c r="E4578" s="42">
        <v>45231</v>
      </c>
      <c r="F4578">
        <v>2023</v>
      </c>
      <c r="G4578" t="s">
        <v>6392</v>
      </c>
      <c r="H4578" t="s">
        <v>93</v>
      </c>
      <c r="I4578" s="40" t="s">
        <v>84</v>
      </c>
      <c r="J4578" s="40">
        <v>445</v>
      </c>
      <c r="L4578" t="s">
        <v>1365</v>
      </c>
      <c r="M4578" t="s">
        <v>25</v>
      </c>
      <c r="N4578">
        <v>2.0009999999999999</v>
      </c>
      <c r="O4578">
        <v>0</v>
      </c>
      <c r="P4578">
        <v>2.0009999999999999</v>
      </c>
      <c r="Q4578">
        <v>0</v>
      </c>
      <c r="R4578" s="51">
        <f>Table71417[[#This Row],[Climate finance ($ million)]]/Table71417[[#This Row],[Total commitment ($ million)]]</f>
        <v>4.4966292134831455E-3</v>
      </c>
      <c r="S4578" s="41" t="s">
        <v>13145</v>
      </c>
      <c r="T4578" s="1" t="s">
        <v>8798</v>
      </c>
    </row>
    <row r="4579" spans="1:20" x14ac:dyDescent="0.25">
      <c r="A4579" t="s">
        <v>8747</v>
      </c>
      <c r="B4579" t="s">
        <v>66</v>
      </c>
      <c r="C4579" t="s">
        <v>1362</v>
      </c>
      <c r="D4579" t="s">
        <v>1361</v>
      </c>
      <c r="E4579" s="42">
        <v>45231</v>
      </c>
      <c r="F4579">
        <v>2023</v>
      </c>
      <c r="G4579" t="s">
        <v>6392</v>
      </c>
      <c r="H4579" t="s">
        <v>93</v>
      </c>
      <c r="I4579" s="40" t="s">
        <v>84</v>
      </c>
      <c r="J4579" s="40">
        <v>445</v>
      </c>
      <c r="L4579" t="s">
        <v>1366</v>
      </c>
      <c r="M4579" t="s">
        <v>25</v>
      </c>
      <c r="N4579">
        <v>65.412000000000006</v>
      </c>
      <c r="O4579">
        <v>0</v>
      </c>
      <c r="P4579">
        <v>65.412000000000006</v>
      </c>
      <c r="Q4579">
        <v>0</v>
      </c>
      <c r="R4579" s="51">
        <f>Table71417[[#This Row],[Climate finance ($ million)]]/Table71417[[#This Row],[Total commitment ($ million)]]</f>
        <v>0.14699325842696631</v>
      </c>
      <c r="S4579" s="41" t="s">
        <v>13145</v>
      </c>
      <c r="T4579" s="1" t="s">
        <v>8798</v>
      </c>
    </row>
    <row r="4580" spans="1:20" x14ac:dyDescent="0.25">
      <c r="A4580" t="s">
        <v>8747</v>
      </c>
      <c r="B4580" t="s">
        <v>66</v>
      </c>
      <c r="C4580" t="s">
        <v>1571</v>
      </c>
      <c r="D4580" t="s">
        <v>1570</v>
      </c>
      <c r="E4580" s="42">
        <v>45231</v>
      </c>
      <c r="F4580">
        <v>2023</v>
      </c>
      <c r="G4580" t="s">
        <v>6521</v>
      </c>
      <c r="H4580" t="s">
        <v>8754</v>
      </c>
      <c r="I4580" s="40" t="s">
        <v>12401</v>
      </c>
      <c r="J4580" s="40">
        <v>1.6</v>
      </c>
      <c r="K4580" t="s">
        <v>1345</v>
      </c>
      <c r="M4580" t="s">
        <v>24</v>
      </c>
      <c r="N4580">
        <v>1.6</v>
      </c>
      <c r="O4580">
        <v>1.6</v>
      </c>
      <c r="P4580">
        <v>0</v>
      </c>
      <c r="Q4580">
        <v>0</v>
      </c>
      <c r="R4580" s="51">
        <f>Table71417[[#This Row],[Climate finance ($ million)]]/Table71417[[#This Row],[Total commitment ($ million)]]</f>
        <v>1</v>
      </c>
      <c r="S4580" s="41" t="s">
        <v>13146</v>
      </c>
      <c r="T4580" s="1" t="s">
        <v>8798</v>
      </c>
    </row>
    <row r="4581" spans="1:20" x14ac:dyDescent="0.25">
      <c r="A4581" t="s">
        <v>8747</v>
      </c>
      <c r="B4581" t="s">
        <v>66</v>
      </c>
      <c r="C4581" t="s">
        <v>1608</v>
      </c>
      <c r="D4581" t="s">
        <v>1607</v>
      </c>
      <c r="E4581" s="42">
        <v>45231</v>
      </c>
      <c r="F4581">
        <v>2023</v>
      </c>
      <c r="G4581" t="s">
        <v>6585</v>
      </c>
      <c r="H4581" t="s">
        <v>8754</v>
      </c>
      <c r="I4581" s="40" t="s">
        <v>12397</v>
      </c>
      <c r="J4581" s="40">
        <v>0.2</v>
      </c>
      <c r="K4581" t="s">
        <v>1327</v>
      </c>
      <c r="M4581" t="s">
        <v>24</v>
      </c>
      <c r="N4581">
        <v>0.02</v>
      </c>
      <c r="O4581">
        <v>0.02</v>
      </c>
      <c r="P4581">
        <v>0</v>
      </c>
      <c r="Q4581">
        <v>0</v>
      </c>
      <c r="R4581" s="51">
        <f>Table71417[[#This Row],[Climate finance ($ million)]]/Table71417[[#This Row],[Total commitment ($ million)]]</f>
        <v>9.9999999999999992E-2</v>
      </c>
      <c r="S4581" s="41" t="s">
        <v>13147</v>
      </c>
      <c r="T4581" s="1" t="s">
        <v>8798</v>
      </c>
    </row>
    <row r="4582" spans="1:20" x14ac:dyDescent="0.25">
      <c r="A4582" t="s">
        <v>8747</v>
      </c>
      <c r="B4582" t="s">
        <v>66</v>
      </c>
      <c r="C4582" t="s">
        <v>1608</v>
      </c>
      <c r="D4582" t="s">
        <v>1607</v>
      </c>
      <c r="E4582" s="42">
        <v>45231</v>
      </c>
      <c r="F4582">
        <v>2023</v>
      </c>
      <c r="G4582" t="s">
        <v>6585</v>
      </c>
      <c r="H4582" t="s">
        <v>8754</v>
      </c>
      <c r="I4582" s="40" t="s">
        <v>12397</v>
      </c>
      <c r="J4582" s="40">
        <v>0.2</v>
      </c>
      <c r="L4582" t="s">
        <v>1347</v>
      </c>
      <c r="M4582" t="s">
        <v>25</v>
      </c>
      <c r="N4582">
        <v>0.02</v>
      </c>
      <c r="O4582">
        <v>0</v>
      </c>
      <c r="P4582">
        <v>0.02</v>
      </c>
      <c r="Q4582">
        <v>0</v>
      </c>
      <c r="R4582" s="51">
        <f>Table71417[[#This Row],[Climate finance ($ million)]]/Table71417[[#This Row],[Total commitment ($ million)]]</f>
        <v>9.9999999999999992E-2</v>
      </c>
      <c r="S4582" s="41" t="s">
        <v>13147</v>
      </c>
      <c r="T4582" s="1" t="s">
        <v>8798</v>
      </c>
    </row>
    <row r="4583" spans="1:20" x14ac:dyDescent="0.25">
      <c r="A4583" t="s">
        <v>8747</v>
      </c>
      <c r="B4583" t="s">
        <v>66</v>
      </c>
      <c r="C4583" t="s">
        <v>1610</v>
      </c>
      <c r="D4583" t="s">
        <v>1609</v>
      </c>
      <c r="E4583" s="42">
        <v>45231</v>
      </c>
      <c r="F4583">
        <v>2023</v>
      </c>
      <c r="G4583" t="s">
        <v>6585</v>
      </c>
      <c r="H4583" t="s">
        <v>8754</v>
      </c>
      <c r="I4583" s="40" t="s">
        <v>12397</v>
      </c>
      <c r="J4583" s="40">
        <v>0.1</v>
      </c>
      <c r="L4583" t="s">
        <v>1347</v>
      </c>
      <c r="M4583" t="s">
        <v>25</v>
      </c>
      <c r="N4583">
        <v>0.01</v>
      </c>
      <c r="O4583">
        <v>0</v>
      </c>
      <c r="P4583">
        <v>0.01</v>
      </c>
      <c r="Q4583">
        <v>0</v>
      </c>
      <c r="R4583" s="51">
        <f>Table71417[[#This Row],[Climate finance ($ million)]]/Table71417[[#This Row],[Total commitment ($ million)]]</f>
        <v>9.9999999999999992E-2</v>
      </c>
      <c r="S4583" s="41" t="s">
        <v>13148</v>
      </c>
      <c r="T4583" s="1" t="s">
        <v>8798</v>
      </c>
    </row>
    <row r="4584" spans="1:20" x14ac:dyDescent="0.25">
      <c r="A4584" t="s">
        <v>8747</v>
      </c>
      <c r="B4584" t="s">
        <v>66</v>
      </c>
      <c r="C4584" t="s">
        <v>1610</v>
      </c>
      <c r="D4584" t="s">
        <v>1609</v>
      </c>
      <c r="E4584" s="42">
        <v>45231</v>
      </c>
      <c r="F4584">
        <v>2023</v>
      </c>
      <c r="G4584" t="s">
        <v>6585</v>
      </c>
      <c r="H4584" t="s">
        <v>8754</v>
      </c>
      <c r="I4584" s="40" t="s">
        <v>12397</v>
      </c>
      <c r="J4584" s="40">
        <v>0.1</v>
      </c>
      <c r="K4584" t="s">
        <v>1327</v>
      </c>
      <c r="M4584" t="s">
        <v>24</v>
      </c>
      <c r="N4584">
        <v>0.01</v>
      </c>
      <c r="O4584">
        <v>0.01</v>
      </c>
      <c r="P4584">
        <v>0</v>
      </c>
      <c r="Q4584">
        <v>0</v>
      </c>
      <c r="R4584" s="51">
        <f>Table71417[[#This Row],[Climate finance ($ million)]]/Table71417[[#This Row],[Total commitment ($ million)]]</f>
        <v>9.9999999999999992E-2</v>
      </c>
      <c r="S4584" s="41" t="s">
        <v>13148</v>
      </c>
      <c r="T4584" s="1" t="s">
        <v>8798</v>
      </c>
    </row>
    <row r="4585" spans="1:20" x14ac:dyDescent="0.25">
      <c r="A4585" t="s">
        <v>8747</v>
      </c>
      <c r="B4585" t="s">
        <v>66</v>
      </c>
      <c r="C4585" t="s">
        <v>1631</v>
      </c>
      <c r="D4585" t="s">
        <v>1630</v>
      </c>
      <c r="E4585" s="42">
        <v>45231</v>
      </c>
      <c r="F4585">
        <v>2023</v>
      </c>
      <c r="G4585" t="s">
        <v>6914</v>
      </c>
      <c r="H4585" t="s">
        <v>93</v>
      </c>
      <c r="I4585" s="40" t="s">
        <v>84</v>
      </c>
      <c r="J4585" s="40">
        <v>50</v>
      </c>
      <c r="K4585" t="s">
        <v>84</v>
      </c>
      <c r="M4585" t="s">
        <v>24</v>
      </c>
      <c r="N4585">
        <v>50</v>
      </c>
      <c r="O4585">
        <v>50</v>
      </c>
      <c r="P4585">
        <v>0</v>
      </c>
      <c r="Q4585">
        <v>0</v>
      </c>
      <c r="R4585" s="51">
        <f>Table71417[[#This Row],[Climate finance ($ million)]]/Table71417[[#This Row],[Total commitment ($ million)]]</f>
        <v>1</v>
      </c>
      <c r="S4585" s="41" t="s">
        <v>13149</v>
      </c>
      <c r="T4585" s="1" t="s">
        <v>8798</v>
      </c>
    </row>
    <row r="4586" spans="1:20" x14ac:dyDescent="0.25">
      <c r="A4586" t="s">
        <v>8747</v>
      </c>
      <c r="B4586" t="s">
        <v>66</v>
      </c>
      <c r="C4586" t="s">
        <v>1894</v>
      </c>
      <c r="D4586" t="s">
        <v>1893</v>
      </c>
      <c r="E4586" s="42">
        <v>45231</v>
      </c>
      <c r="F4586">
        <v>2023</v>
      </c>
      <c r="G4586" t="s">
        <v>6715</v>
      </c>
      <c r="H4586" t="s">
        <v>93</v>
      </c>
      <c r="I4586" s="40" t="s">
        <v>84</v>
      </c>
      <c r="J4586" s="40">
        <v>818.2</v>
      </c>
      <c r="L4586" t="s">
        <v>1347</v>
      </c>
      <c r="M4586" t="s">
        <v>25</v>
      </c>
      <c r="N4586">
        <v>39.6</v>
      </c>
      <c r="O4586">
        <v>0</v>
      </c>
      <c r="P4586">
        <v>39.6</v>
      </c>
      <c r="Q4586">
        <v>0</v>
      </c>
      <c r="R4586" s="51">
        <f>Table71417[[#This Row],[Climate finance ($ million)]]/Table71417[[#This Row],[Total commitment ($ million)]]</f>
        <v>4.839892446834515E-2</v>
      </c>
      <c r="S4586" s="41" t="s">
        <v>13150</v>
      </c>
      <c r="T4586" s="1" t="s">
        <v>8798</v>
      </c>
    </row>
    <row r="4587" spans="1:20" x14ac:dyDescent="0.25">
      <c r="A4587" t="s">
        <v>8747</v>
      </c>
      <c r="B4587" t="s">
        <v>66</v>
      </c>
      <c r="C4587" t="s">
        <v>1931</v>
      </c>
      <c r="D4587" t="s">
        <v>1930</v>
      </c>
      <c r="E4587" s="42">
        <v>45231</v>
      </c>
      <c r="F4587">
        <v>2023</v>
      </c>
      <c r="G4587" t="s">
        <v>6370</v>
      </c>
      <c r="H4587" t="s">
        <v>93</v>
      </c>
      <c r="I4587" s="40" t="s">
        <v>12400</v>
      </c>
      <c r="J4587" s="40">
        <v>37.5</v>
      </c>
      <c r="K4587" t="s">
        <v>1327</v>
      </c>
      <c r="M4587" t="s">
        <v>24</v>
      </c>
      <c r="N4587">
        <v>8.1724999999999994</v>
      </c>
      <c r="O4587">
        <v>8.1724999999999994</v>
      </c>
      <c r="P4587">
        <v>0</v>
      </c>
      <c r="Q4587">
        <v>0</v>
      </c>
      <c r="R4587" s="51">
        <f>Table71417[[#This Row],[Climate finance ($ million)]]/Table71417[[#This Row],[Total commitment ($ million)]]</f>
        <v>0.21793333333333331</v>
      </c>
      <c r="S4587" s="41" t="s">
        <v>13151</v>
      </c>
      <c r="T4587" s="1" t="s">
        <v>8798</v>
      </c>
    </row>
    <row r="4588" spans="1:20" x14ac:dyDescent="0.25">
      <c r="A4588" t="s">
        <v>8747</v>
      </c>
      <c r="B4588" t="s">
        <v>66</v>
      </c>
      <c r="C4588" t="s">
        <v>1931</v>
      </c>
      <c r="D4588" t="s">
        <v>1930</v>
      </c>
      <c r="E4588" s="42">
        <v>45231</v>
      </c>
      <c r="F4588">
        <v>2023</v>
      </c>
      <c r="G4588" t="s">
        <v>6370</v>
      </c>
      <c r="H4588" t="s">
        <v>93</v>
      </c>
      <c r="I4588" s="40" t="s">
        <v>12400</v>
      </c>
      <c r="J4588" s="40">
        <v>37.5</v>
      </c>
      <c r="K4588" t="s">
        <v>1336</v>
      </c>
      <c r="L4588" t="s">
        <v>1365</v>
      </c>
      <c r="M4588" t="s">
        <v>72</v>
      </c>
      <c r="N4588">
        <v>4.24</v>
      </c>
      <c r="O4588">
        <v>0</v>
      </c>
      <c r="P4588">
        <v>0</v>
      </c>
      <c r="Q4588">
        <v>4.24</v>
      </c>
      <c r="R4588" s="51">
        <f>Table71417[[#This Row],[Climate finance ($ million)]]/Table71417[[#This Row],[Total commitment ($ million)]]</f>
        <v>0.11306666666666668</v>
      </c>
      <c r="S4588" s="41" t="s">
        <v>13151</v>
      </c>
      <c r="T4588" s="1" t="s">
        <v>8798</v>
      </c>
    </row>
    <row r="4589" spans="1:20" x14ac:dyDescent="0.25">
      <c r="A4589" t="s">
        <v>8747</v>
      </c>
      <c r="B4589" t="s">
        <v>66</v>
      </c>
      <c r="C4589" t="s">
        <v>2055</v>
      </c>
      <c r="D4589" t="s">
        <v>2054</v>
      </c>
      <c r="E4589" s="42">
        <v>45232</v>
      </c>
      <c r="F4589">
        <v>2023</v>
      </c>
      <c r="G4589" t="s">
        <v>104</v>
      </c>
      <c r="H4589" t="s">
        <v>8754</v>
      </c>
      <c r="I4589" s="40" t="s">
        <v>12396</v>
      </c>
      <c r="J4589" s="40">
        <v>0.99</v>
      </c>
      <c r="K4589" t="s">
        <v>1345</v>
      </c>
      <c r="L4589" t="s">
        <v>1365</v>
      </c>
      <c r="M4589" t="s">
        <v>72</v>
      </c>
      <c r="N4589">
        <v>0.99</v>
      </c>
      <c r="O4589">
        <v>0</v>
      </c>
      <c r="P4589">
        <v>0</v>
      </c>
      <c r="Q4589">
        <v>0.99</v>
      </c>
      <c r="R4589" s="51">
        <f>Table71417[[#This Row],[Climate finance ($ million)]]/Table71417[[#This Row],[Total commitment ($ million)]]</f>
        <v>1</v>
      </c>
      <c r="S4589" s="41" t="s">
        <v>13152</v>
      </c>
      <c r="T4589" s="1" t="s">
        <v>8798</v>
      </c>
    </row>
    <row r="4590" spans="1:20" x14ac:dyDescent="0.25">
      <c r="A4590" t="s">
        <v>8747</v>
      </c>
      <c r="B4590" t="s">
        <v>66</v>
      </c>
      <c r="C4590" t="s">
        <v>2063</v>
      </c>
      <c r="D4590" t="s">
        <v>2062</v>
      </c>
      <c r="E4590" s="42">
        <v>45232</v>
      </c>
      <c r="F4590">
        <v>2023</v>
      </c>
      <c r="G4590" t="s">
        <v>104</v>
      </c>
      <c r="H4590" t="s">
        <v>8754</v>
      </c>
      <c r="I4590" s="40" t="s">
        <v>12396</v>
      </c>
      <c r="J4590" s="40">
        <v>0.99</v>
      </c>
      <c r="K4590" t="s">
        <v>1345</v>
      </c>
      <c r="L4590" t="s">
        <v>1365</v>
      </c>
      <c r="M4590" t="s">
        <v>72</v>
      </c>
      <c r="N4590">
        <v>0.99</v>
      </c>
      <c r="O4590">
        <v>0</v>
      </c>
      <c r="P4590">
        <v>0</v>
      </c>
      <c r="Q4590">
        <v>0.99</v>
      </c>
      <c r="R4590" s="51">
        <f>Table71417[[#This Row],[Climate finance ($ million)]]/Table71417[[#This Row],[Total commitment ($ million)]]</f>
        <v>1</v>
      </c>
      <c r="S4590" s="41" t="s">
        <v>13153</v>
      </c>
      <c r="T4590" s="1" t="s">
        <v>8798</v>
      </c>
    </row>
    <row r="4591" spans="1:20" x14ac:dyDescent="0.25">
      <c r="A4591" t="s">
        <v>8747</v>
      </c>
      <c r="B4591" t="s">
        <v>66</v>
      </c>
      <c r="C4591" t="s">
        <v>1817</v>
      </c>
      <c r="D4591" t="s">
        <v>1816</v>
      </c>
      <c r="E4591" s="42">
        <v>45238</v>
      </c>
      <c r="F4591">
        <v>2023</v>
      </c>
      <c r="G4591" t="s">
        <v>6657</v>
      </c>
      <c r="H4591" t="s">
        <v>8756</v>
      </c>
      <c r="I4591" s="40" t="s">
        <v>12394</v>
      </c>
      <c r="J4591" s="40">
        <v>50</v>
      </c>
      <c r="L4591" t="s">
        <v>1415</v>
      </c>
      <c r="M4591" t="s">
        <v>25</v>
      </c>
      <c r="N4591">
        <v>18.100000000000001</v>
      </c>
      <c r="O4591">
        <v>0</v>
      </c>
      <c r="P4591">
        <v>18.100000000000005</v>
      </c>
      <c r="Q4591">
        <v>0</v>
      </c>
      <c r="R4591" s="51">
        <f>Table71417[[#This Row],[Climate finance ($ million)]]/Table71417[[#This Row],[Total commitment ($ million)]]</f>
        <v>0.36200000000000004</v>
      </c>
      <c r="S4591" s="41" t="s">
        <v>13154</v>
      </c>
      <c r="T4591" s="1" t="s">
        <v>8798</v>
      </c>
    </row>
    <row r="4592" spans="1:20" x14ac:dyDescent="0.25">
      <c r="A4592" t="s">
        <v>8747</v>
      </c>
      <c r="B4592" t="s">
        <v>66</v>
      </c>
      <c r="C4592" t="s">
        <v>1471</v>
      </c>
      <c r="D4592" t="s">
        <v>1470</v>
      </c>
      <c r="E4592" s="42">
        <v>45239</v>
      </c>
      <c r="F4592">
        <v>2023</v>
      </c>
      <c r="G4592" t="s">
        <v>8748</v>
      </c>
      <c r="H4592" t="s">
        <v>318</v>
      </c>
      <c r="I4592" s="40" t="s">
        <v>12393</v>
      </c>
      <c r="J4592" s="40">
        <v>400</v>
      </c>
      <c r="K4592" t="s">
        <v>1345</v>
      </c>
      <c r="L4592" t="s">
        <v>1320</v>
      </c>
      <c r="M4592" t="s">
        <v>72</v>
      </c>
      <c r="N4592">
        <v>140</v>
      </c>
      <c r="O4592">
        <v>0</v>
      </c>
      <c r="P4592">
        <v>0</v>
      </c>
      <c r="Q4592">
        <v>140</v>
      </c>
      <c r="R4592" s="51">
        <f>Table71417[[#This Row],[Climate finance ($ million)]]/Table71417[[#This Row],[Total commitment ($ million)]]</f>
        <v>0.35</v>
      </c>
      <c r="S4592" s="41" t="s">
        <v>13155</v>
      </c>
      <c r="T4592" s="1" t="s">
        <v>8798</v>
      </c>
    </row>
    <row r="4593" spans="1:20" x14ac:dyDescent="0.25">
      <c r="A4593" t="s">
        <v>8747</v>
      </c>
      <c r="B4593" t="s">
        <v>66</v>
      </c>
      <c r="C4593" t="s">
        <v>1693</v>
      </c>
      <c r="D4593" t="s">
        <v>1692</v>
      </c>
      <c r="E4593" s="42">
        <v>45239</v>
      </c>
      <c r="F4593">
        <v>2023</v>
      </c>
      <c r="G4593" t="s">
        <v>8750</v>
      </c>
      <c r="H4593" t="s">
        <v>93</v>
      </c>
      <c r="I4593" s="40" t="s">
        <v>12398</v>
      </c>
      <c r="J4593" s="40">
        <v>120</v>
      </c>
      <c r="L4593" t="s">
        <v>1365</v>
      </c>
      <c r="M4593" t="s">
        <v>25</v>
      </c>
      <c r="N4593">
        <v>8.9109999999999996</v>
      </c>
      <c r="O4593">
        <v>0</v>
      </c>
      <c r="P4593">
        <v>8.9109999999999996</v>
      </c>
      <c r="Q4593">
        <v>0</v>
      </c>
      <c r="R4593" s="51">
        <f>Table71417[[#This Row],[Climate finance ($ million)]]/Table71417[[#This Row],[Total commitment ($ million)]]</f>
        <v>7.4258333333333329E-2</v>
      </c>
      <c r="S4593" s="41" t="s">
        <v>13156</v>
      </c>
      <c r="T4593" s="1" t="s">
        <v>8798</v>
      </c>
    </row>
    <row r="4594" spans="1:20" x14ac:dyDescent="0.25">
      <c r="A4594" t="s">
        <v>8747</v>
      </c>
      <c r="B4594" t="s">
        <v>66</v>
      </c>
      <c r="C4594" t="s">
        <v>1693</v>
      </c>
      <c r="D4594" t="s">
        <v>1692</v>
      </c>
      <c r="E4594" s="42">
        <v>45239</v>
      </c>
      <c r="F4594">
        <v>2023</v>
      </c>
      <c r="G4594" t="s">
        <v>8750</v>
      </c>
      <c r="H4594" t="s">
        <v>93</v>
      </c>
      <c r="I4594" s="40" t="s">
        <v>12398</v>
      </c>
      <c r="J4594" s="40">
        <v>120</v>
      </c>
      <c r="K4594" t="s">
        <v>1345</v>
      </c>
      <c r="L4594" t="s">
        <v>1380</v>
      </c>
      <c r="M4594" t="s">
        <v>72</v>
      </c>
      <c r="N4594">
        <v>52.212000000000003</v>
      </c>
      <c r="O4594">
        <v>0</v>
      </c>
      <c r="P4594">
        <v>0</v>
      </c>
      <c r="Q4594">
        <v>52.212000000000003</v>
      </c>
      <c r="R4594" s="51">
        <f>Table71417[[#This Row],[Climate finance ($ million)]]/Table71417[[#This Row],[Total commitment ($ million)]]</f>
        <v>0.43510000000000004</v>
      </c>
      <c r="S4594" s="41" t="s">
        <v>13156</v>
      </c>
      <c r="T4594" s="1" t="s">
        <v>8798</v>
      </c>
    </row>
    <row r="4595" spans="1:20" x14ac:dyDescent="0.25">
      <c r="A4595" t="s">
        <v>8747</v>
      </c>
      <c r="B4595" t="s">
        <v>66</v>
      </c>
      <c r="C4595" t="s">
        <v>1811</v>
      </c>
      <c r="D4595" t="s">
        <v>1810</v>
      </c>
      <c r="E4595" s="42">
        <v>45239</v>
      </c>
      <c r="F4595">
        <v>2023</v>
      </c>
      <c r="G4595" t="s">
        <v>6657</v>
      </c>
      <c r="H4595" t="s">
        <v>8757</v>
      </c>
      <c r="I4595" s="40" t="s">
        <v>132</v>
      </c>
      <c r="J4595" s="40">
        <v>10</v>
      </c>
      <c r="K4595" t="s">
        <v>141</v>
      </c>
      <c r="M4595" t="s">
        <v>24</v>
      </c>
      <c r="N4595">
        <v>1.2999999999999999E-2</v>
      </c>
      <c r="O4595">
        <v>1.2999999999999999E-2</v>
      </c>
      <c r="P4595">
        <v>0</v>
      </c>
      <c r="Q4595">
        <v>0</v>
      </c>
      <c r="R4595" s="51">
        <f>Table71417[[#This Row],[Climate finance ($ million)]]/Table71417[[#This Row],[Total commitment ($ million)]]</f>
        <v>1.2999999999999999E-3</v>
      </c>
      <c r="S4595" s="41" t="s">
        <v>13157</v>
      </c>
      <c r="T4595" s="1" t="s">
        <v>8798</v>
      </c>
    </row>
    <row r="4596" spans="1:20" x14ac:dyDescent="0.25">
      <c r="A4596" t="s">
        <v>8747</v>
      </c>
      <c r="B4596" t="s">
        <v>66</v>
      </c>
      <c r="C4596" t="s">
        <v>1811</v>
      </c>
      <c r="D4596" t="s">
        <v>1810</v>
      </c>
      <c r="E4596" s="42">
        <v>45239</v>
      </c>
      <c r="F4596">
        <v>2023</v>
      </c>
      <c r="G4596" t="s">
        <v>6657</v>
      </c>
      <c r="H4596" t="s">
        <v>8757</v>
      </c>
      <c r="I4596" s="40" t="s">
        <v>132</v>
      </c>
      <c r="J4596" s="40">
        <v>10</v>
      </c>
      <c r="L4596" t="s">
        <v>1606</v>
      </c>
      <c r="M4596" t="s">
        <v>25</v>
      </c>
      <c r="N4596">
        <v>0.65300000000000002</v>
      </c>
      <c r="O4596">
        <v>0</v>
      </c>
      <c r="P4596">
        <v>0.65300000000000002</v>
      </c>
      <c r="Q4596">
        <v>0</v>
      </c>
      <c r="R4596" s="51">
        <f>Table71417[[#This Row],[Climate finance ($ million)]]/Table71417[[#This Row],[Total commitment ($ million)]]</f>
        <v>6.5299999999999997E-2</v>
      </c>
      <c r="S4596" s="41" t="s">
        <v>13157</v>
      </c>
      <c r="T4596" s="1" t="s">
        <v>8798</v>
      </c>
    </row>
    <row r="4597" spans="1:20" x14ac:dyDescent="0.25">
      <c r="A4597" t="s">
        <v>8747</v>
      </c>
      <c r="B4597" t="s">
        <v>66</v>
      </c>
      <c r="C4597" t="s">
        <v>1811</v>
      </c>
      <c r="D4597" t="s">
        <v>1814</v>
      </c>
      <c r="E4597" s="42">
        <v>45239</v>
      </c>
      <c r="F4597">
        <v>2023</v>
      </c>
      <c r="G4597" t="s">
        <v>6657</v>
      </c>
      <c r="H4597" t="s">
        <v>8757</v>
      </c>
      <c r="I4597" s="40" t="s">
        <v>132</v>
      </c>
      <c r="J4597" s="40">
        <v>19</v>
      </c>
      <c r="K4597" t="s">
        <v>141</v>
      </c>
      <c r="M4597" t="s">
        <v>24</v>
      </c>
      <c r="N4597">
        <v>2.47E-2</v>
      </c>
      <c r="O4597">
        <v>2.47E-2</v>
      </c>
      <c r="P4597">
        <v>0</v>
      </c>
      <c r="Q4597">
        <v>0</v>
      </c>
      <c r="R4597" s="51">
        <f>Table71417[[#This Row],[Climate finance ($ million)]]/Table71417[[#This Row],[Total commitment ($ million)]]</f>
        <v>1.2999999999999999E-3</v>
      </c>
      <c r="S4597" s="41" t="s">
        <v>13158</v>
      </c>
      <c r="T4597" s="1" t="s">
        <v>8798</v>
      </c>
    </row>
    <row r="4598" spans="1:20" x14ac:dyDescent="0.25">
      <c r="A4598" t="s">
        <v>8747</v>
      </c>
      <c r="B4598" t="s">
        <v>66</v>
      </c>
      <c r="C4598" t="s">
        <v>1811</v>
      </c>
      <c r="D4598" t="s">
        <v>1814</v>
      </c>
      <c r="E4598" s="42">
        <v>45239</v>
      </c>
      <c r="F4598">
        <v>2023</v>
      </c>
      <c r="G4598" t="s">
        <v>6657</v>
      </c>
      <c r="H4598" t="s">
        <v>8757</v>
      </c>
      <c r="I4598" s="40" t="s">
        <v>132</v>
      </c>
      <c r="J4598" s="40">
        <v>19</v>
      </c>
      <c r="L4598" t="s">
        <v>1606</v>
      </c>
      <c r="M4598" t="s">
        <v>25</v>
      </c>
      <c r="N4598">
        <v>1.2406999999999999</v>
      </c>
      <c r="O4598">
        <v>0</v>
      </c>
      <c r="P4598">
        <v>1.2406999999999999</v>
      </c>
      <c r="Q4598">
        <v>0</v>
      </c>
      <c r="R4598" s="51">
        <f>Table71417[[#This Row],[Climate finance ($ million)]]/Table71417[[#This Row],[Total commitment ($ million)]]</f>
        <v>6.5299999999999997E-2</v>
      </c>
      <c r="S4598" s="41" t="s">
        <v>13158</v>
      </c>
      <c r="T4598" s="1" t="s">
        <v>8798</v>
      </c>
    </row>
    <row r="4599" spans="1:20" x14ac:dyDescent="0.25">
      <c r="A4599" t="s">
        <v>8747</v>
      </c>
      <c r="B4599" t="s">
        <v>66</v>
      </c>
      <c r="C4599" t="s">
        <v>1811</v>
      </c>
      <c r="D4599" t="s">
        <v>1815</v>
      </c>
      <c r="E4599" s="42">
        <v>45239</v>
      </c>
      <c r="F4599">
        <v>2023</v>
      </c>
      <c r="G4599" t="s">
        <v>6657</v>
      </c>
      <c r="H4599" t="s">
        <v>8756</v>
      </c>
      <c r="I4599" s="40" t="s">
        <v>132</v>
      </c>
      <c r="J4599" s="40">
        <v>15</v>
      </c>
      <c r="K4599" t="s">
        <v>141</v>
      </c>
      <c r="M4599" t="s">
        <v>24</v>
      </c>
      <c r="N4599">
        <v>1.95E-2</v>
      </c>
      <c r="O4599">
        <v>1.95E-2</v>
      </c>
      <c r="P4599">
        <v>0</v>
      </c>
      <c r="Q4599">
        <v>0</v>
      </c>
      <c r="R4599" s="51">
        <f>Table71417[[#This Row],[Climate finance ($ million)]]/Table71417[[#This Row],[Total commitment ($ million)]]</f>
        <v>1.2999999999999999E-3</v>
      </c>
      <c r="S4599" s="41" t="s">
        <v>13159</v>
      </c>
      <c r="T4599" s="1" t="s">
        <v>8798</v>
      </c>
    </row>
    <row r="4600" spans="1:20" x14ac:dyDescent="0.25">
      <c r="A4600" t="s">
        <v>8747</v>
      </c>
      <c r="B4600" t="s">
        <v>66</v>
      </c>
      <c r="C4600" t="s">
        <v>1811</v>
      </c>
      <c r="D4600" t="s">
        <v>1815</v>
      </c>
      <c r="E4600" s="42">
        <v>45239</v>
      </c>
      <c r="F4600">
        <v>2023</v>
      </c>
      <c r="G4600" t="s">
        <v>6657</v>
      </c>
      <c r="H4600" t="s">
        <v>8756</v>
      </c>
      <c r="I4600" s="40" t="s">
        <v>132</v>
      </c>
      <c r="J4600" s="40">
        <v>15</v>
      </c>
      <c r="L4600" t="s">
        <v>1606</v>
      </c>
      <c r="M4600" t="s">
        <v>25</v>
      </c>
      <c r="N4600">
        <v>0.97950000000000004</v>
      </c>
      <c r="O4600">
        <v>0</v>
      </c>
      <c r="P4600">
        <v>0.97950000000000004</v>
      </c>
      <c r="Q4600">
        <v>0</v>
      </c>
      <c r="R4600" s="51">
        <f>Table71417[[#This Row],[Climate finance ($ million)]]/Table71417[[#This Row],[Total commitment ($ million)]]</f>
        <v>6.5299999999999997E-2</v>
      </c>
      <c r="S4600" s="41" t="s">
        <v>13159</v>
      </c>
      <c r="T4600" s="1" t="s">
        <v>8798</v>
      </c>
    </row>
    <row r="4601" spans="1:20" x14ac:dyDescent="0.25">
      <c r="A4601" t="s">
        <v>8747</v>
      </c>
      <c r="B4601" t="s">
        <v>66</v>
      </c>
      <c r="C4601" t="s">
        <v>1840</v>
      </c>
      <c r="D4601" t="s">
        <v>1839</v>
      </c>
      <c r="E4601" s="42">
        <v>45239</v>
      </c>
      <c r="F4601">
        <v>2023</v>
      </c>
      <c r="G4601" t="s">
        <v>7481</v>
      </c>
      <c r="H4601" t="s">
        <v>8754</v>
      </c>
      <c r="I4601" s="40" t="s">
        <v>141</v>
      </c>
      <c r="J4601" s="40">
        <v>0.3</v>
      </c>
      <c r="K4601" t="s">
        <v>141</v>
      </c>
      <c r="L4601" t="s">
        <v>1347</v>
      </c>
      <c r="M4601" t="s">
        <v>72</v>
      </c>
      <c r="N4601">
        <v>0.3</v>
      </c>
      <c r="O4601">
        <v>0</v>
      </c>
      <c r="P4601">
        <v>0</v>
      </c>
      <c r="Q4601">
        <v>0.3</v>
      </c>
      <c r="R4601" s="51">
        <f>Table71417[[#This Row],[Climate finance ($ million)]]/Table71417[[#This Row],[Total commitment ($ million)]]</f>
        <v>1</v>
      </c>
      <c r="S4601" s="41" t="s">
        <v>13160</v>
      </c>
      <c r="T4601" s="1" t="s">
        <v>8798</v>
      </c>
    </row>
    <row r="4602" spans="1:20" x14ac:dyDescent="0.25">
      <c r="A4602" t="s">
        <v>8747</v>
      </c>
      <c r="B4602" t="s">
        <v>66</v>
      </c>
      <c r="C4602" t="s">
        <v>1880</v>
      </c>
      <c r="D4602" t="s">
        <v>1879</v>
      </c>
      <c r="E4602" s="42">
        <v>45239</v>
      </c>
      <c r="F4602">
        <v>2023</v>
      </c>
      <c r="G4602" t="s">
        <v>6975</v>
      </c>
      <c r="H4602" t="s">
        <v>8754</v>
      </c>
      <c r="I4602" s="40" t="s">
        <v>12401</v>
      </c>
      <c r="J4602" s="40">
        <v>0.2</v>
      </c>
      <c r="L4602" t="s">
        <v>1415</v>
      </c>
      <c r="M4602" t="s">
        <v>25</v>
      </c>
      <c r="N4602">
        <v>0.2</v>
      </c>
      <c r="O4602">
        <v>0</v>
      </c>
      <c r="P4602">
        <v>0.2</v>
      </c>
      <c r="Q4602">
        <v>0</v>
      </c>
      <c r="R4602" s="51">
        <f>Table71417[[#This Row],[Climate finance ($ million)]]/Table71417[[#This Row],[Total commitment ($ million)]]</f>
        <v>1</v>
      </c>
      <c r="S4602" s="41" t="s">
        <v>13161</v>
      </c>
      <c r="T4602" s="1" t="s">
        <v>8798</v>
      </c>
    </row>
    <row r="4603" spans="1:20" x14ac:dyDescent="0.25">
      <c r="A4603" t="s">
        <v>8747</v>
      </c>
      <c r="B4603" t="s">
        <v>66</v>
      </c>
      <c r="C4603" t="s">
        <v>2111</v>
      </c>
      <c r="D4603" t="s">
        <v>2110</v>
      </c>
      <c r="E4603" s="42">
        <v>45243</v>
      </c>
      <c r="F4603">
        <v>2023</v>
      </c>
      <c r="G4603" t="s">
        <v>8752</v>
      </c>
      <c r="H4603" t="s">
        <v>8754</v>
      </c>
      <c r="I4603" s="40" t="s">
        <v>12401</v>
      </c>
      <c r="J4603" s="40">
        <v>0.55000000000000004</v>
      </c>
      <c r="K4603" t="s">
        <v>1321</v>
      </c>
      <c r="L4603" t="s">
        <v>1320</v>
      </c>
      <c r="M4603" t="s">
        <v>72</v>
      </c>
      <c r="N4603">
        <v>0.55000000000000004</v>
      </c>
      <c r="O4603">
        <v>0</v>
      </c>
      <c r="P4603">
        <v>0</v>
      </c>
      <c r="Q4603">
        <v>0.55000000000000004</v>
      </c>
      <c r="R4603" s="51">
        <f>Table71417[[#This Row],[Climate finance ($ million)]]/Table71417[[#This Row],[Total commitment ($ million)]]</f>
        <v>1</v>
      </c>
      <c r="S4603" s="41" t="s">
        <v>13162</v>
      </c>
      <c r="T4603" s="1" t="s">
        <v>8798</v>
      </c>
    </row>
    <row r="4604" spans="1:20" x14ac:dyDescent="0.25">
      <c r="A4604" t="s">
        <v>8747</v>
      </c>
      <c r="B4604" t="s">
        <v>66</v>
      </c>
      <c r="C4604" t="s">
        <v>1359</v>
      </c>
      <c r="D4604" t="s">
        <v>1358</v>
      </c>
      <c r="E4604" s="42">
        <v>45245</v>
      </c>
      <c r="F4604">
        <v>2023</v>
      </c>
      <c r="G4604" t="s">
        <v>6392</v>
      </c>
      <c r="H4604" t="s">
        <v>93</v>
      </c>
      <c r="I4604" s="40" t="s">
        <v>12399</v>
      </c>
      <c r="J4604" s="40">
        <v>50</v>
      </c>
      <c r="K4604" t="s">
        <v>1345</v>
      </c>
      <c r="M4604" t="s">
        <v>24</v>
      </c>
      <c r="N4604">
        <v>1.92</v>
      </c>
      <c r="O4604">
        <v>1.9199999999999997</v>
      </c>
      <c r="P4604">
        <v>0</v>
      </c>
      <c r="Q4604">
        <v>0</v>
      </c>
      <c r="R4604" s="51">
        <f>Table71417[[#This Row],[Climate finance ($ million)]]/Table71417[[#This Row],[Total commitment ($ million)]]</f>
        <v>3.8399999999999997E-2</v>
      </c>
      <c r="S4604" s="41" t="s">
        <v>13163</v>
      </c>
      <c r="T4604" s="1" t="s">
        <v>8798</v>
      </c>
    </row>
    <row r="4605" spans="1:20" x14ac:dyDescent="0.25">
      <c r="A4605" t="s">
        <v>8747</v>
      </c>
      <c r="B4605" t="s">
        <v>66</v>
      </c>
      <c r="C4605" t="s">
        <v>1359</v>
      </c>
      <c r="D4605" t="s">
        <v>1358</v>
      </c>
      <c r="E4605" s="42">
        <v>45245</v>
      </c>
      <c r="F4605">
        <v>2023</v>
      </c>
      <c r="G4605" t="s">
        <v>6392</v>
      </c>
      <c r="H4605" t="s">
        <v>93</v>
      </c>
      <c r="I4605" s="40" t="s">
        <v>12399</v>
      </c>
      <c r="J4605" s="40">
        <v>50</v>
      </c>
      <c r="K4605" t="s">
        <v>1345</v>
      </c>
      <c r="M4605" t="s">
        <v>24</v>
      </c>
      <c r="N4605">
        <v>0.19</v>
      </c>
      <c r="O4605">
        <v>0.19</v>
      </c>
      <c r="P4605">
        <v>0</v>
      </c>
      <c r="Q4605">
        <v>0</v>
      </c>
      <c r="R4605" s="51">
        <f>Table71417[[#This Row],[Climate finance ($ million)]]/Table71417[[#This Row],[Total commitment ($ million)]]</f>
        <v>3.8E-3</v>
      </c>
      <c r="S4605" s="41" t="s">
        <v>13163</v>
      </c>
      <c r="T4605" s="1" t="s">
        <v>8798</v>
      </c>
    </row>
    <row r="4606" spans="1:20" x14ac:dyDescent="0.25">
      <c r="A4606" t="s">
        <v>8747</v>
      </c>
      <c r="B4606" t="s">
        <v>66</v>
      </c>
      <c r="C4606" t="s">
        <v>1359</v>
      </c>
      <c r="D4606" t="s">
        <v>1358</v>
      </c>
      <c r="E4606" s="42">
        <v>45245</v>
      </c>
      <c r="F4606">
        <v>2023</v>
      </c>
      <c r="G4606" t="s">
        <v>6392</v>
      </c>
      <c r="H4606" t="s">
        <v>93</v>
      </c>
      <c r="I4606" s="40" t="s">
        <v>12399</v>
      </c>
      <c r="J4606" s="40">
        <v>50</v>
      </c>
      <c r="K4606" t="s">
        <v>1327</v>
      </c>
      <c r="M4606" t="s">
        <v>24</v>
      </c>
      <c r="N4606">
        <v>22.36</v>
      </c>
      <c r="O4606">
        <v>22.36</v>
      </c>
      <c r="P4606">
        <v>0</v>
      </c>
      <c r="Q4606">
        <v>0</v>
      </c>
      <c r="R4606" s="51">
        <f>Table71417[[#This Row],[Climate finance ($ million)]]/Table71417[[#This Row],[Total commitment ($ million)]]</f>
        <v>0.44719999999999999</v>
      </c>
      <c r="S4606" s="41" t="s">
        <v>13163</v>
      </c>
      <c r="T4606" s="1" t="s">
        <v>8798</v>
      </c>
    </row>
    <row r="4607" spans="1:20" x14ac:dyDescent="0.25">
      <c r="A4607" t="s">
        <v>8747</v>
      </c>
      <c r="B4607" t="s">
        <v>66</v>
      </c>
      <c r="C4607" t="s">
        <v>1679</v>
      </c>
      <c r="D4607" t="s">
        <v>1678</v>
      </c>
      <c r="E4607" s="42">
        <v>45245</v>
      </c>
      <c r="F4607">
        <v>2023</v>
      </c>
      <c r="G4607" t="s">
        <v>6532</v>
      </c>
      <c r="H4607" t="s">
        <v>93</v>
      </c>
      <c r="I4607" s="40" t="s">
        <v>84</v>
      </c>
      <c r="J4607" s="40">
        <v>225</v>
      </c>
      <c r="K4607" t="s">
        <v>1327</v>
      </c>
      <c r="L4607" t="s">
        <v>1320</v>
      </c>
      <c r="M4607" t="s">
        <v>72</v>
      </c>
      <c r="N4607">
        <v>1.8674999999999999</v>
      </c>
      <c r="O4607">
        <v>0</v>
      </c>
      <c r="P4607">
        <v>0</v>
      </c>
      <c r="Q4607">
        <v>1.8674999999999999</v>
      </c>
      <c r="R4607" s="51">
        <f>Table71417[[#This Row],[Climate finance ($ million)]]/Table71417[[#This Row],[Total commitment ($ million)]]</f>
        <v>8.3000000000000001E-3</v>
      </c>
      <c r="S4607" s="41" t="s">
        <v>13164</v>
      </c>
      <c r="T4607" s="1" t="s">
        <v>8798</v>
      </c>
    </row>
    <row r="4608" spans="1:20" x14ac:dyDescent="0.25">
      <c r="A4608" t="s">
        <v>8747</v>
      </c>
      <c r="B4608" t="s">
        <v>66</v>
      </c>
      <c r="C4608" t="s">
        <v>1679</v>
      </c>
      <c r="D4608" t="s">
        <v>1678</v>
      </c>
      <c r="E4608" s="42">
        <v>45245</v>
      </c>
      <c r="F4608">
        <v>2023</v>
      </c>
      <c r="G4608" t="s">
        <v>6532</v>
      </c>
      <c r="H4608" t="s">
        <v>93</v>
      </c>
      <c r="I4608" s="40" t="s">
        <v>84</v>
      </c>
      <c r="J4608" s="40">
        <v>225</v>
      </c>
      <c r="K4608" t="s">
        <v>1345</v>
      </c>
      <c r="L4608" t="s">
        <v>1415</v>
      </c>
      <c r="M4608" t="s">
        <v>72</v>
      </c>
      <c r="N4608">
        <v>4.1624999999999996</v>
      </c>
      <c r="O4608">
        <v>0</v>
      </c>
      <c r="P4608">
        <v>0</v>
      </c>
      <c r="Q4608">
        <v>4.1625000000000005</v>
      </c>
      <c r="R4608" s="51">
        <f>Table71417[[#This Row],[Climate finance ($ million)]]/Table71417[[#This Row],[Total commitment ($ million)]]</f>
        <v>1.8499999999999999E-2</v>
      </c>
      <c r="S4608" s="41" t="s">
        <v>13164</v>
      </c>
      <c r="T4608" s="1" t="s">
        <v>8798</v>
      </c>
    </row>
    <row r="4609" spans="1:20" x14ac:dyDescent="0.25">
      <c r="A4609" t="s">
        <v>8747</v>
      </c>
      <c r="B4609" t="s">
        <v>66</v>
      </c>
      <c r="C4609" t="s">
        <v>1679</v>
      </c>
      <c r="D4609" t="s">
        <v>1678</v>
      </c>
      <c r="E4609" s="42">
        <v>45245</v>
      </c>
      <c r="F4609">
        <v>2023</v>
      </c>
      <c r="G4609" t="s">
        <v>6532</v>
      </c>
      <c r="H4609" t="s">
        <v>93</v>
      </c>
      <c r="I4609" s="40" t="s">
        <v>84</v>
      </c>
      <c r="J4609" s="40">
        <v>225</v>
      </c>
      <c r="L4609" t="s">
        <v>1347</v>
      </c>
      <c r="M4609" t="s">
        <v>25</v>
      </c>
      <c r="N4609">
        <v>33.817500000000003</v>
      </c>
      <c r="O4609">
        <v>0</v>
      </c>
      <c r="P4609">
        <v>33.817500000000003</v>
      </c>
      <c r="Q4609">
        <v>0</v>
      </c>
      <c r="R4609" s="51">
        <f>Table71417[[#This Row],[Climate finance ($ million)]]/Table71417[[#This Row],[Total commitment ($ million)]]</f>
        <v>0.15030000000000002</v>
      </c>
      <c r="S4609" s="41" t="s">
        <v>13164</v>
      </c>
      <c r="T4609" s="1" t="s">
        <v>8798</v>
      </c>
    </row>
    <row r="4610" spans="1:20" x14ac:dyDescent="0.25">
      <c r="A4610" t="s">
        <v>8747</v>
      </c>
      <c r="B4610" t="s">
        <v>66</v>
      </c>
      <c r="C4610" t="s">
        <v>1679</v>
      </c>
      <c r="D4610" t="s">
        <v>1678</v>
      </c>
      <c r="E4610" s="42">
        <v>45245</v>
      </c>
      <c r="F4610">
        <v>2023</v>
      </c>
      <c r="G4610" t="s">
        <v>6532</v>
      </c>
      <c r="H4610" t="s">
        <v>93</v>
      </c>
      <c r="I4610" s="40" t="s">
        <v>84</v>
      </c>
      <c r="J4610" s="40">
        <v>225</v>
      </c>
      <c r="K4610" t="s">
        <v>84</v>
      </c>
      <c r="L4610" t="s">
        <v>1347</v>
      </c>
      <c r="M4610" t="s">
        <v>72</v>
      </c>
      <c r="N4610">
        <v>6.39</v>
      </c>
      <c r="O4610">
        <v>0</v>
      </c>
      <c r="P4610">
        <v>0</v>
      </c>
      <c r="Q4610">
        <v>6.39</v>
      </c>
      <c r="R4610" s="51">
        <f>Table71417[[#This Row],[Climate finance ($ million)]]/Table71417[[#This Row],[Total commitment ($ million)]]</f>
        <v>2.8399999999999998E-2</v>
      </c>
      <c r="S4610" s="41" t="s">
        <v>13164</v>
      </c>
      <c r="T4610" s="1" t="s">
        <v>8798</v>
      </c>
    </row>
    <row r="4611" spans="1:20" x14ac:dyDescent="0.25">
      <c r="A4611" t="s">
        <v>8747</v>
      </c>
      <c r="B4611" t="s">
        <v>66</v>
      </c>
      <c r="C4611" t="s">
        <v>1725</v>
      </c>
      <c r="D4611" t="s">
        <v>1724</v>
      </c>
      <c r="E4611" s="42">
        <v>45245</v>
      </c>
      <c r="F4611">
        <v>2023</v>
      </c>
      <c r="G4611" t="s">
        <v>4734</v>
      </c>
      <c r="H4611" t="s">
        <v>93</v>
      </c>
      <c r="I4611" s="40" t="s">
        <v>12397</v>
      </c>
      <c r="J4611" s="40">
        <v>106.1</v>
      </c>
      <c r="K4611" t="s">
        <v>1345</v>
      </c>
      <c r="L4611" t="s">
        <v>1365</v>
      </c>
      <c r="M4611" t="s">
        <v>72</v>
      </c>
      <c r="N4611">
        <v>0.26524999999999999</v>
      </c>
      <c r="O4611">
        <v>0</v>
      </c>
      <c r="P4611">
        <v>0</v>
      </c>
      <c r="Q4611">
        <v>0.26524999999999999</v>
      </c>
      <c r="R4611" s="51">
        <f>Table71417[[#This Row],[Climate finance ($ million)]]/Table71417[[#This Row],[Total commitment ($ million)]]</f>
        <v>2.5000000000000001E-3</v>
      </c>
      <c r="S4611" s="41" t="s">
        <v>13165</v>
      </c>
      <c r="T4611" s="1" t="s">
        <v>8798</v>
      </c>
    </row>
    <row r="4612" spans="1:20" x14ac:dyDescent="0.25">
      <c r="A4612" t="s">
        <v>8747</v>
      </c>
      <c r="B4612" t="s">
        <v>66</v>
      </c>
      <c r="C4612" t="s">
        <v>1725</v>
      </c>
      <c r="D4612" t="s">
        <v>1724</v>
      </c>
      <c r="E4612" s="42">
        <v>45245</v>
      </c>
      <c r="F4612">
        <v>2023</v>
      </c>
      <c r="G4612" t="s">
        <v>4734</v>
      </c>
      <c r="H4612" t="s">
        <v>93</v>
      </c>
      <c r="I4612" s="40" t="s">
        <v>12397</v>
      </c>
      <c r="J4612" s="40">
        <v>106.1</v>
      </c>
      <c r="K4612" t="s">
        <v>1327</v>
      </c>
      <c r="L4612" t="s">
        <v>1346</v>
      </c>
      <c r="M4612" t="s">
        <v>72</v>
      </c>
      <c r="N4612">
        <v>14.54631</v>
      </c>
      <c r="O4612">
        <v>0</v>
      </c>
      <c r="P4612">
        <v>0</v>
      </c>
      <c r="Q4612">
        <v>14.54631</v>
      </c>
      <c r="R4612" s="51">
        <f>Table71417[[#This Row],[Climate finance ($ million)]]/Table71417[[#This Row],[Total commitment ($ million)]]</f>
        <v>0.1371</v>
      </c>
      <c r="S4612" s="41" t="s">
        <v>13165</v>
      </c>
      <c r="T4612" s="1" t="s">
        <v>8798</v>
      </c>
    </row>
    <row r="4613" spans="1:20" x14ac:dyDescent="0.25">
      <c r="A4613" t="s">
        <v>8747</v>
      </c>
      <c r="B4613" t="s">
        <v>66</v>
      </c>
      <c r="C4613" t="s">
        <v>1725</v>
      </c>
      <c r="D4613" t="s">
        <v>1724</v>
      </c>
      <c r="E4613" s="42">
        <v>45245</v>
      </c>
      <c r="F4613">
        <v>2023</v>
      </c>
      <c r="G4613" t="s">
        <v>4734</v>
      </c>
      <c r="H4613" t="s">
        <v>93</v>
      </c>
      <c r="I4613" s="40" t="s">
        <v>12397</v>
      </c>
      <c r="J4613" s="40">
        <v>106.1</v>
      </c>
      <c r="K4613" t="s">
        <v>1327</v>
      </c>
      <c r="M4613" t="s">
        <v>24</v>
      </c>
      <c r="N4613">
        <v>32.339280000000002</v>
      </c>
      <c r="O4613">
        <v>32.339280000000002</v>
      </c>
      <c r="P4613">
        <v>0</v>
      </c>
      <c r="Q4613">
        <v>0</v>
      </c>
      <c r="R4613" s="51">
        <f>Table71417[[#This Row],[Climate finance ($ million)]]/Table71417[[#This Row],[Total commitment ($ million)]]</f>
        <v>0.30480000000000002</v>
      </c>
      <c r="S4613" s="41" t="s">
        <v>13165</v>
      </c>
      <c r="T4613" s="1" t="s">
        <v>8798</v>
      </c>
    </row>
    <row r="4614" spans="1:20" x14ac:dyDescent="0.25">
      <c r="A4614" t="s">
        <v>8747</v>
      </c>
      <c r="B4614" t="s">
        <v>66</v>
      </c>
      <c r="C4614" t="s">
        <v>1800</v>
      </c>
      <c r="D4614" t="s">
        <v>1799</v>
      </c>
      <c r="E4614" s="42">
        <v>45245</v>
      </c>
      <c r="F4614">
        <v>2023</v>
      </c>
      <c r="G4614" t="s">
        <v>6451</v>
      </c>
      <c r="H4614" t="s">
        <v>8754</v>
      </c>
      <c r="I4614" s="40" t="s">
        <v>12395</v>
      </c>
      <c r="J4614" s="40">
        <v>0.5</v>
      </c>
      <c r="L4614" t="s">
        <v>1346</v>
      </c>
      <c r="M4614" t="s">
        <v>25</v>
      </c>
      <c r="N4614">
        <v>0.25</v>
      </c>
      <c r="O4614">
        <v>0</v>
      </c>
      <c r="P4614">
        <v>0.25</v>
      </c>
      <c r="Q4614">
        <v>0</v>
      </c>
      <c r="R4614" s="51">
        <f>Table71417[[#This Row],[Climate finance ($ million)]]/Table71417[[#This Row],[Total commitment ($ million)]]</f>
        <v>0.5</v>
      </c>
      <c r="S4614" s="41" t="s">
        <v>13166</v>
      </c>
      <c r="T4614" s="1" t="s">
        <v>8798</v>
      </c>
    </row>
    <row r="4615" spans="1:20" x14ac:dyDescent="0.25">
      <c r="A4615" t="s">
        <v>8747</v>
      </c>
      <c r="B4615" t="s">
        <v>66</v>
      </c>
      <c r="C4615" t="s">
        <v>2071</v>
      </c>
      <c r="D4615" t="s">
        <v>2070</v>
      </c>
      <c r="E4615" s="42">
        <v>45245</v>
      </c>
      <c r="F4615">
        <v>2023</v>
      </c>
      <c r="G4615" t="s">
        <v>104</v>
      </c>
      <c r="H4615" t="s">
        <v>8754</v>
      </c>
      <c r="I4615" s="40" t="s">
        <v>210</v>
      </c>
      <c r="J4615" s="40">
        <v>0.3</v>
      </c>
      <c r="K4615" t="s">
        <v>1345</v>
      </c>
      <c r="L4615" t="s">
        <v>1365</v>
      </c>
      <c r="M4615" t="s">
        <v>72</v>
      </c>
      <c r="N4615">
        <v>7.4999999999999997E-2</v>
      </c>
      <c r="O4615">
        <v>0</v>
      </c>
      <c r="P4615">
        <v>0</v>
      </c>
      <c r="Q4615">
        <v>7.4999999999999997E-2</v>
      </c>
      <c r="R4615" s="51">
        <f>Table71417[[#This Row],[Climate finance ($ million)]]/Table71417[[#This Row],[Total commitment ($ million)]]</f>
        <v>0.25</v>
      </c>
      <c r="S4615" s="41" t="s">
        <v>13167</v>
      </c>
      <c r="T4615" s="1" t="s">
        <v>8798</v>
      </c>
    </row>
    <row r="4616" spans="1:20" x14ac:dyDescent="0.25">
      <c r="A4616" t="s">
        <v>8747</v>
      </c>
      <c r="B4616" t="s">
        <v>66</v>
      </c>
      <c r="C4616" t="s">
        <v>2075</v>
      </c>
      <c r="D4616" t="s">
        <v>2074</v>
      </c>
      <c r="E4616" s="42">
        <v>45245</v>
      </c>
      <c r="F4616">
        <v>2023</v>
      </c>
      <c r="G4616" t="s">
        <v>104</v>
      </c>
      <c r="H4616" t="s">
        <v>8754</v>
      </c>
      <c r="I4616" s="40" t="s">
        <v>361</v>
      </c>
      <c r="J4616" s="40">
        <v>8.6460279999999994</v>
      </c>
      <c r="L4616" t="s">
        <v>1415</v>
      </c>
      <c r="M4616" t="s">
        <v>25</v>
      </c>
      <c r="N4616">
        <v>0.12022371000000001</v>
      </c>
      <c r="O4616">
        <v>0</v>
      </c>
      <c r="P4616">
        <v>0.12022370880000001</v>
      </c>
      <c r="Q4616">
        <v>0</v>
      </c>
      <c r="R4616" s="51">
        <f>Table71417[[#This Row],[Climate finance ($ million)]]/Table71417[[#This Row],[Total commitment ($ million)]]</f>
        <v>1.3905079881767677E-2</v>
      </c>
      <c r="S4616" s="41" t="s">
        <v>13168</v>
      </c>
      <c r="T4616" s="1" t="s">
        <v>8798</v>
      </c>
    </row>
    <row r="4617" spans="1:20" x14ac:dyDescent="0.25">
      <c r="A4617" t="s">
        <v>8747</v>
      </c>
      <c r="B4617" t="s">
        <v>66</v>
      </c>
      <c r="C4617" t="s">
        <v>1580</v>
      </c>
      <c r="D4617" t="s">
        <v>1579</v>
      </c>
      <c r="E4617" s="42">
        <v>45246</v>
      </c>
      <c r="F4617">
        <v>2023</v>
      </c>
      <c r="G4617" t="s">
        <v>6521</v>
      </c>
      <c r="H4617" t="s">
        <v>8754</v>
      </c>
      <c r="I4617" s="40" t="s">
        <v>12401</v>
      </c>
      <c r="J4617" s="40">
        <v>0.3</v>
      </c>
      <c r="K4617" t="s">
        <v>1345</v>
      </c>
      <c r="L4617" t="s">
        <v>1365</v>
      </c>
      <c r="M4617" t="s">
        <v>72</v>
      </c>
      <c r="N4617">
        <v>0.3</v>
      </c>
      <c r="O4617">
        <v>0</v>
      </c>
      <c r="P4617">
        <v>0</v>
      </c>
      <c r="Q4617">
        <v>0.3</v>
      </c>
      <c r="R4617" s="51">
        <f>Table71417[[#This Row],[Climate finance ($ million)]]/Table71417[[#This Row],[Total commitment ($ million)]]</f>
        <v>1</v>
      </c>
      <c r="S4617" s="41" t="s">
        <v>13169</v>
      </c>
      <c r="T4617" s="1" t="s">
        <v>8798</v>
      </c>
    </row>
    <row r="4618" spans="1:20" x14ac:dyDescent="0.25">
      <c r="A4618" t="s">
        <v>8747</v>
      </c>
      <c r="B4618" t="s">
        <v>66</v>
      </c>
      <c r="C4618" t="s">
        <v>1622</v>
      </c>
      <c r="D4618" t="s">
        <v>1621</v>
      </c>
      <c r="E4618" s="42">
        <v>45246</v>
      </c>
      <c r="F4618">
        <v>2023</v>
      </c>
      <c r="G4618" t="s">
        <v>6585</v>
      </c>
      <c r="H4618" t="s">
        <v>8754</v>
      </c>
      <c r="I4618" s="40" t="s">
        <v>12395</v>
      </c>
      <c r="J4618" s="40">
        <v>1.9998999999999999E-2</v>
      </c>
      <c r="K4618" t="s">
        <v>1469</v>
      </c>
      <c r="L4618" t="s">
        <v>1346</v>
      </c>
      <c r="M4618" t="s">
        <v>72</v>
      </c>
      <c r="N4618">
        <v>9.9994999999999997E-3</v>
      </c>
      <c r="O4618">
        <v>0</v>
      </c>
      <c r="P4618">
        <v>0</v>
      </c>
      <c r="Q4618">
        <v>9.9994999999999997E-3</v>
      </c>
      <c r="R4618" s="51">
        <f>Table71417[[#This Row],[Climate finance ($ million)]]/Table71417[[#This Row],[Total commitment ($ million)]]</f>
        <v>0.5</v>
      </c>
      <c r="S4618" s="41" t="s">
        <v>13170</v>
      </c>
      <c r="T4618" s="1" t="s">
        <v>8798</v>
      </c>
    </row>
    <row r="4619" spans="1:20" x14ac:dyDescent="0.25">
      <c r="A4619" t="s">
        <v>8747</v>
      </c>
      <c r="B4619" t="s">
        <v>66</v>
      </c>
      <c r="C4619" t="s">
        <v>1917</v>
      </c>
      <c r="D4619" t="s">
        <v>1916</v>
      </c>
      <c r="E4619" s="42">
        <v>45247</v>
      </c>
      <c r="F4619">
        <v>2023</v>
      </c>
      <c r="G4619" t="s">
        <v>6715</v>
      </c>
      <c r="H4619" t="s">
        <v>8754</v>
      </c>
      <c r="I4619" s="40" t="s">
        <v>12395</v>
      </c>
      <c r="J4619" s="40">
        <v>0.8</v>
      </c>
      <c r="K4619" t="s">
        <v>1469</v>
      </c>
      <c r="L4619" t="s">
        <v>1346</v>
      </c>
      <c r="M4619" t="s">
        <v>72</v>
      </c>
      <c r="N4619">
        <v>0.8</v>
      </c>
      <c r="O4619">
        <v>0</v>
      </c>
      <c r="P4619">
        <v>0</v>
      </c>
      <c r="Q4619">
        <v>0.8</v>
      </c>
      <c r="R4619" s="51">
        <f>Table71417[[#This Row],[Climate finance ($ million)]]/Table71417[[#This Row],[Total commitment ($ million)]]</f>
        <v>1</v>
      </c>
      <c r="S4619" s="41" t="s">
        <v>13171</v>
      </c>
      <c r="T4619" s="1" t="s">
        <v>8798</v>
      </c>
    </row>
    <row r="4620" spans="1:20" x14ac:dyDescent="0.25">
      <c r="A4620" t="s">
        <v>8747</v>
      </c>
      <c r="B4620" t="s">
        <v>66</v>
      </c>
      <c r="C4620" t="s">
        <v>1743</v>
      </c>
      <c r="D4620" t="s">
        <v>1742</v>
      </c>
      <c r="E4620" s="42">
        <v>45250</v>
      </c>
      <c r="F4620">
        <v>2023</v>
      </c>
      <c r="G4620" t="s">
        <v>4734</v>
      </c>
      <c r="H4620" t="s">
        <v>8754</v>
      </c>
      <c r="I4620" s="40" t="s">
        <v>12396</v>
      </c>
      <c r="J4620" s="40">
        <v>1.2</v>
      </c>
      <c r="K4620" t="s">
        <v>1345</v>
      </c>
      <c r="L4620" t="s">
        <v>1365</v>
      </c>
      <c r="M4620" t="s">
        <v>72</v>
      </c>
      <c r="N4620">
        <v>1.2</v>
      </c>
      <c r="O4620">
        <v>0</v>
      </c>
      <c r="P4620">
        <v>0</v>
      </c>
      <c r="Q4620">
        <v>1.2</v>
      </c>
      <c r="R4620" s="51">
        <f>Table71417[[#This Row],[Climate finance ($ million)]]/Table71417[[#This Row],[Total commitment ($ million)]]</f>
        <v>1</v>
      </c>
      <c r="S4620" s="41" t="s">
        <v>13172</v>
      </c>
      <c r="T4620" s="1" t="s">
        <v>8798</v>
      </c>
    </row>
    <row r="4621" spans="1:20" x14ac:dyDescent="0.25">
      <c r="A4621" t="s">
        <v>8747</v>
      </c>
      <c r="B4621" t="s">
        <v>66</v>
      </c>
      <c r="C4621" t="s">
        <v>1961</v>
      </c>
      <c r="D4621" t="s">
        <v>1960</v>
      </c>
      <c r="E4621" s="42">
        <v>45250</v>
      </c>
      <c r="F4621">
        <v>2023</v>
      </c>
      <c r="G4621" t="s">
        <v>6417</v>
      </c>
      <c r="H4621" t="s">
        <v>8754</v>
      </c>
      <c r="I4621" s="40" t="s">
        <v>12393</v>
      </c>
      <c r="J4621" s="40">
        <v>0.245</v>
      </c>
      <c r="K4621" t="s">
        <v>1345</v>
      </c>
      <c r="L4621" t="s">
        <v>1380</v>
      </c>
      <c r="M4621" t="s">
        <v>72</v>
      </c>
      <c r="N4621">
        <v>2.4500000000000001E-2</v>
      </c>
      <c r="O4621">
        <v>0</v>
      </c>
      <c r="P4621">
        <v>0</v>
      </c>
      <c r="Q4621">
        <v>2.4500000000000001E-2</v>
      </c>
      <c r="R4621" s="51">
        <f>Table71417[[#This Row],[Climate finance ($ million)]]/Table71417[[#This Row],[Total commitment ($ million)]]</f>
        <v>0.1</v>
      </c>
      <c r="S4621" s="41" t="s">
        <v>13173</v>
      </c>
      <c r="T4621" s="1" t="s">
        <v>8798</v>
      </c>
    </row>
    <row r="4622" spans="1:20" x14ac:dyDescent="0.25">
      <c r="A4622" t="s">
        <v>8747</v>
      </c>
      <c r="B4622" t="s">
        <v>66</v>
      </c>
      <c r="C4622" t="s">
        <v>1717</v>
      </c>
      <c r="D4622" t="s">
        <v>1716</v>
      </c>
      <c r="E4622" s="42">
        <v>45251</v>
      </c>
      <c r="F4622">
        <v>2023</v>
      </c>
      <c r="G4622" t="s">
        <v>8750</v>
      </c>
      <c r="H4622" t="s">
        <v>8754</v>
      </c>
      <c r="I4622" s="40" t="s">
        <v>141</v>
      </c>
      <c r="J4622" s="40">
        <v>0.5</v>
      </c>
      <c r="K4622" t="s">
        <v>141</v>
      </c>
      <c r="M4622" t="s">
        <v>24</v>
      </c>
      <c r="N4622">
        <v>0.5</v>
      </c>
      <c r="O4622">
        <v>0.5</v>
      </c>
      <c r="P4622">
        <v>0</v>
      </c>
      <c r="Q4622">
        <v>0</v>
      </c>
      <c r="R4622" s="51">
        <f>Table71417[[#This Row],[Climate finance ($ million)]]/Table71417[[#This Row],[Total commitment ($ million)]]</f>
        <v>1</v>
      </c>
      <c r="S4622" s="41" t="s">
        <v>13174</v>
      </c>
      <c r="T4622" s="1" t="s">
        <v>8798</v>
      </c>
    </row>
    <row r="4623" spans="1:20" x14ac:dyDescent="0.25">
      <c r="A4623" t="s">
        <v>8747</v>
      </c>
      <c r="B4623" t="s">
        <v>66</v>
      </c>
      <c r="C4623" t="s">
        <v>1858</v>
      </c>
      <c r="D4623" t="s">
        <v>1857</v>
      </c>
      <c r="E4623" s="42">
        <v>45252</v>
      </c>
      <c r="F4623">
        <v>2023</v>
      </c>
      <c r="G4623" t="s">
        <v>6975</v>
      </c>
      <c r="H4623" t="s">
        <v>93</v>
      </c>
      <c r="I4623" s="40" t="s">
        <v>84</v>
      </c>
      <c r="J4623" s="40">
        <v>600</v>
      </c>
      <c r="K4623" t="s">
        <v>1345</v>
      </c>
      <c r="L4623" t="s">
        <v>1415</v>
      </c>
      <c r="M4623" t="s">
        <v>72</v>
      </c>
      <c r="N4623">
        <v>289.98</v>
      </c>
      <c r="O4623">
        <v>0</v>
      </c>
      <c r="P4623">
        <v>0</v>
      </c>
      <c r="Q4623">
        <v>289.98</v>
      </c>
      <c r="R4623" s="51">
        <f>Table71417[[#This Row],[Climate finance ($ million)]]/Table71417[[#This Row],[Total commitment ($ million)]]</f>
        <v>0.48330000000000001</v>
      </c>
      <c r="S4623" s="41" t="s">
        <v>13175</v>
      </c>
      <c r="T4623" s="1" t="s">
        <v>8798</v>
      </c>
    </row>
    <row r="4624" spans="1:20" x14ac:dyDescent="0.25">
      <c r="A4624" t="s">
        <v>8747</v>
      </c>
      <c r="B4624" t="s">
        <v>66</v>
      </c>
      <c r="C4624" t="s">
        <v>1910</v>
      </c>
      <c r="D4624" t="s">
        <v>1909</v>
      </c>
      <c r="E4624" s="42">
        <v>45252</v>
      </c>
      <c r="F4624">
        <v>2023</v>
      </c>
      <c r="G4624" t="s">
        <v>6715</v>
      </c>
      <c r="H4624" t="s">
        <v>8754</v>
      </c>
      <c r="I4624" s="40" t="s">
        <v>12400</v>
      </c>
      <c r="J4624" s="40">
        <v>0.59830000000000005</v>
      </c>
      <c r="K4624" t="s">
        <v>1321</v>
      </c>
      <c r="L4624" t="s">
        <v>1365</v>
      </c>
      <c r="M4624" t="s">
        <v>72</v>
      </c>
      <c r="N4624">
        <v>0.40357500000000002</v>
      </c>
      <c r="O4624">
        <v>0</v>
      </c>
      <c r="P4624">
        <v>0</v>
      </c>
      <c r="Q4624">
        <v>0.40357500000000002</v>
      </c>
      <c r="R4624" s="51">
        <f>Table71417[[#This Row],[Climate finance ($ million)]]/Table71417[[#This Row],[Total commitment ($ million)]]</f>
        <v>0.67453618585993647</v>
      </c>
      <c r="S4624" s="41" t="s">
        <v>13176</v>
      </c>
      <c r="T4624" s="1" t="s">
        <v>8798</v>
      </c>
    </row>
    <row r="4625" spans="1:20" x14ac:dyDescent="0.25">
      <c r="A4625" t="s">
        <v>8747</v>
      </c>
      <c r="B4625" t="s">
        <v>66</v>
      </c>
      <c r="C4625" t="s">
        <v>1619</v>
      </c>
      <c r="D4625" t="s">
        <v>1618</v>
      </c>
      <c r="E4625" s="42">
        <v>45258</v>
      </c>
      <c r="F4625">
        <v>2023</v>
      </c>
      <c r="G4625" t="s">
        <v>6585</v>
      </c>
      <c r="H4625" t="s">
        <v>8754</v>
      </c>
      <c r="I4625" s="40" t="s">
        <v>12393</v>
      </c>
      <c r="J4625" s="40">
        <v>0.25</v>
      </c>
      <c r="K4625" t="s">
        <v>1345</v>
      </c>
      <c r="L4625" t="s">
        <v>1337</v>
      </c>
      <c r="M4625" t="s">
        <v>72</v>
      </c>
      <c r="N4625">
        <v>2.5000000000000001E-2</v>
      </c>
      <c r="O4625">
        <v>0</v>
      </c>
      <c r="P4625">
        <v>0</v>
      </c>
      <c r="Q4625">
        <v>2.5000000000000001E-2</v>
      </c>
      <c r="R4625" s="51">
        <f>Table71417[[#This Row],[Climate finance ($ million)]]/Table71417[[#This Row],[Total commitment ($ million)]]</f>
        <v>0.1</v>
      </c>
      <c r="S4625" s="41" t="s">
        <v>13177</v>
      </c>
      <c r="T4625" s="1" t="s">
        <v>8798</v>
      </c>
    </row>
    <row r="4626" spans="1:20" x14ac:dyDescent="0.25">
      <c r="A4626" t="s">
        <v>8747</v>
      </c>
      <c r="B4626" t="s">
        <v>66</v>
      </c>
      <c r="C4626" t="s">
        <v>1420</v>
      </c>
      <c r="D4626" t="s">
        <v>1419</v>
      </c>
      <c r="E4626" s="42">
        <v>45259</v>
      </c>
      <c r="F4626">
        <v>2023</v>
      </c>
      <c r="G4626" t="s">
        <v>6816</v>
      </c>
      <c r="H4626" t="s">
        <v>93</v>
      </c>
      <c r="I4626" s="40" t="s">
        <v>12394</v>
      </c>
      <c r="J4626" s="40">
        <v>100</v>
      </c>
      <c r="L4626" t="s">
        <v>1415</v>
      </c>
      <c r="M4626" t="s">
        <v>25</v>
      </c>
      <c r="N4626">
        <v>10</v>
      </c>
      <c r="O4626">
        <v>0</v>
      </c>
      <c r="P4626">
        <v>10</v>
      </c>
      <c r="Q4626">
        <v>0</v>
      </c>
      <c r="R4626" s="51">
        <f>Table71417[[#This Row],[Climate finance ($ million)]]/Table71417[[#This Row],[Total commitment ($ million)]]</f>
        <v>0.1</v>
      </c>
      <c r="S4626" s="41" t="s">
        <v>13178</v>
      </c>
      <c r="T4626" s="1" t="s">
        <v>8798</v>
      </c>
    </row>
    <row r="4627" spans="1:20" x14ac:dyDescent="0.25">
      <c r="A4627" t="s">
        <v>8747</v>
      </c>
      <c r="B4627" t="s">
        <v>66</v>
      </c>
      <c r="C4627" t="s">
        <v>1705</v>
      </c>
      <c r="D4627" t="s">
        <v>1704</v>
      </c>
      <c r="E4627" s="42">
        <v>45259</v>
      </c>
      <c r="F4627">
        <v>2023</v>
      </c>
      <c r="G4627" t="s">
        <v>8750</v>
      </c>
      <c r="H4627" t="s">
        <v>8754</v>
      </c>
      <c r="I4627" s="40" t="s">
        <v>12393</v>
      </c>
      <c r="J4627" s="40">
        <v>0.15</v>
      </c>
      <c r="K4627" t="s">
        <v>1345</v>
      </c>
      <c r="L4627" t="s">
        <v>1380</v>
      </c>
      <c r="M4627" t="s">
        <v>72</v>
      </c>
      <c r="N4627">
        <v>0.15</v>
      </c>
      <c r="O4627">
        <v>0</v>
      </c>
      <c r="P4627">
        <v>0</v>
      </c>
      <c r="Q4627">
        <v>0.15</v>
      </c>
      <c r="R4627" s="51">
        <f>Table71417[[#This Row],[Climate finance ($ million)]]/Table71417[[#This Row],[Total commitment ($ million)]]</f>
        <v>1</v>
      </c>
      <c r="S4627" s="41" t="s">
        <v>13179</v>
      </c>
      <c r="T4627" s="1" t="s">
        <v>8798</v>
      </c>
    </row>
    <row r="4628" spans="1:20" x14ac:dyDescent="0.25">
      <c r="A4628" t="s">
        <v>8747</v>
      </c>
      <c r="B4628" t="s">
        <v>66</v>
      </c>
      <c r="C4628" t="s">
        <v>1832</v>
      </c>
      <c r="D4628" t="s">
        <v>1831</v>
      </c>
      <c r="E4628" s="42">
        <v>45259</v>
      </c>
      <c r="F4628">
        <v>2023</v>
      </c>
      <c r="G4628" t="s">
        <v>7481</v>
      </c>
      <c r="H4628" t="s">
        <v>93</v>
      </c>
      <c r="I4628" s="40" t="s">
        <v>12396</v>
      </c>
      <c r="J4628" s="40">
        <v>50</v>
      </c>
      <c r="K4628" t="s">
        <v>1327</v>
      </c>
      <c r="M4628" t="s">
        <v>24</v>
      </c>
      <c r="N4628">
        <v>34.68</v>
      </c>
      <c r="O4628">
        <v>34.68</v>
      </c>
      <c r="P4628">
        <v>0</v>
      </c>
      <c r="Q4628">
        <v>0</v>
      </c>
      <c r="R4628" s="51">
        <f>Table71417[[#This Row],[Climate finance ($ million)]]/Table71417[[#This Row],[Total commitment ($ million)]]</f>
        <v>0.69359999999999999</v>
      </c>
      <c r="S4628" s="41" t="s">
        <v>13180</v>
      </c>
      <c r="T4628" s="1" t="s">
        <v>8798</v>
      </c>
    </row>
    <row r="4629" spans="1:20" x14ac:dyDescent="0.25">
      <c r="A4629" t="s">
        <v>8747</v>
      </c>
      <c r="B4629" t="s">
        <v>66</v>
      </c>
      <c r="C4629" t="s">
        <v>1919</v>
      </c>
      <c r="D4629" t="s">
        <v>1918</v>
      </c>
      <c r="E4629" s="42">
        <v>45259</v>
      </c>
      <c r="F4629">
        <v>2023</v>
      </c>
      <c r="G4629" t="s">
        <v>6715</v>
      </c>
      <c r="H4629" t="s">
        <v>8754</v>
      </c>
      <c r="I4629" s="40" t="s">
        <v>12394</v>
      </c>
      <c r="J4629" s="40">
        <v>0.15</v>
      </c>
      <c r="K4629" t="s">
        <v>1352</v>
      </c>
      <c r="M4629" t="s">
        <v>24</v>
      </c>
      <c r="N4629">
        <v>3.7499999999999999E-2</v>
      </c>
      <c r="O4629">
        <v>3.7499999999999999E-2</v>
      </c>
      <c r="P4629">
        <v>0</v>
      </c>
      <c r="Q4629">
        <v>0</v>
      </c>
      <c r="R4629" s="51">
        <f>Table71417[[#This Row],[Climate finance ($ million)]]/Table71417[[#This Row],[Total commitment ($ million)]]</f>
        <v>0.25</v>
      </c>
      <c r="S4629" s="41" t="s">
        <v>13181</v>
      </c>
      <c r="T4629" s="1" t="s">
        <v>8798</v>
      </c>
    </row>
    <row r="4630" spans="1:20" x14ac:dyDescent="0.25">
      <c r="A4630" t="s">
        <v>8747</v>
      </c>
      <c r="B4630" t="s">
        <v>66</v>
      </c>
      <c r="C4630" t="s">
        <v>2073</v>
      </c>
      <c r="D4630" t="s">
        <v>2072</v>
      </c>
      <c r="E4630" s="42">
        <v>45259</v>
      </c>
      <c r="F4630">
        <v>2023</v>
      </c>
      <c r="G4630" t="s">
        <v>104</v>
      </c>
      <c r="H4630" t="s">
        <v>8754</v>
      </c>
      <c r="I4630" s="40" t="s">
        <v>12401</v>
      </c>
      <c r="J4630" s="40">
        <v>1</v>
      </c>
      <c r="L4630" t="s">
        <v>1320</v>
      </c>
      <c r="M4630" t="s">
        <v>25</v>
      </c>
      <c r="N4630">
        <v>1</v>
      </c>
      <c r="O4630">
        <v>0</v>
      </c>
      <c r="P4630">
        <v>1</v>
      </c>
      <c r="Q4630">
        <v>0</v>
      </c>
      <c r="R4630" s="51">
        <f>Table71417[[#This Row],[Climate finance ($ million)]]/Table71417[[#This Row],[Total commitment ($ million)]]</f>
        <v>1</v>
      </c>
      <c r="S4630" s="41" t="s">
        <v>13182</v>
      </c>
      <c r="T4630" s="1" t="s">
        <v>8798</v>
      </c>
    </row>
    <row r="4631" spans="1:20" x14ac:dyDescent="0.25">
      <c r="A4631" t="s">
        <v>8747</v>
      </c>
      <c r="B4631" t="s">
        <v>66</v>
      </c>
      <c r="C4631" t="s">
        <v>2104</v>
      </c>
      <c r="D4631" t="s">
        <v>2103</v>
      </c>
      <c r="E4631" s="42">
        <v>45259</v>
      </c>
      <c r="F4631">
        <v>2023</v>
      </c>
      <c r="G4631" t="s">
        <v>8751</v>
      </c>
      <c r="H4631" t="s">
        <v>93</v>
      </c>
      <c r="I4631" s="40" t="s">
        <v>12396</v>
      </c>
      <c r="J4631" s="40">
        <v>20</v>
      </c>
      <c r="L4631" t="s">
        <v>1415</v>
      </c>
      <c r="M4631" t="s">
        <v>25</v>
      </c>
      <c r="N4631">
        <v>2.4079999999999999</v>
      </c>
      <c r="O4631">
        <v>0</v>
      </c>
      <c r="P4631">
        <v>2.4079999999999999</v>
      </c>
      <c r="Q4631">
        <v>0</v>
      </c>
      <c r="R4631" s="51">
        <f>Table71417[[#This Row],[Climate finance ($ million)]]/Table71417[[#This Row],[Total commitment ($ million)]]</f>
        <v>0.12039999999999999</v>
      </c>
      <c r="S4631" s="41" t="s">
        <v>13183</v>
      </c>
      <c r="T4631" s="1" t="s">
        <v>8798</v>
      </c>
    </row>
    <row r="4632" spans="1:20" x14ac:dyDescent="0.25">
      <c r="A4632" t="s">
        <v>8747</v>
      </c>
      <c r="B4632" t="s">
        <v>66</v>
      </c>
      <c r="C4632" t="s">
        <v>2126</v>
      </c>
      <c r="D4632" t="s">
        <v>2125</v>
      </c>
      <c r="E4632" s="42">
        <v>45259</v>
      </c>
      <c r="F4632">
        <v>2023</v>
      </c>
      <c r="G4632" t="s">
        <v>7424</v>
      </c>
      <c r="H4632" t="s">
        <v>93</v>
      </c>
      <c r="I4632" s="40" t="s">
        <v>12395</v>
      </c>
      <c r="J4632" s="40">
        <v>200</v>
      </c>
      <c r="K4632" t="s">
        <v>1345</v>
      </c>
      <c r="L4632" t="s">
        <v>1415</v>
      </c>
      <c r="M4632" t="s">
        <v>72</v>
      </c>
      <c r="N4632">
        <v>94.12</v>
      </c>
      <c r="O4632">
        <v>0</v>
      </c>
      <c r="P4632">
        <v>0</v>
      </c>
      <c r="Q4632">
        <v>94.12</v>
      </c>
      <c r="R4632" s="51">
        <f>Table71417[[#This Row],[Climate finance ($ million)]]/Table71417[[#This Row],[Total commitment ($ million)]]</f>
        <v>0.47060000000000002</v>
      </c>
      <c r="S4632" s="41" t="s">
        <v>13184</v>
      </c>
      <c r="T4632" s="1" t="s">
        <v>8798</v>
      </c>
    </row>
    <row r="4633" spans="1:20" x14ac:dyDescent="0.25">
      <c r="A4633" t="s">
        <v>8747</v>
      </c>
      <c r="B4633" t="s">
        <v>66</v>
      </c>
      <c r="C4633" t="s">
        <v>1944</v>
      </c>
      <c r="D4633" t="s">
        <v>1943</v>
      </c>
      <c r="E4633" s="42">
        <v>45260</v>
      </c>
      <c r="F4633">
        <v>2023</v>
      </c>
      <c r="G4633" t="s">
        <v>6370</v>
      </c>
      <c r="H4633" t="s">
        <v>8754</v>
      </c>
      <c r="I4633" s="40" t="s">
        <v>12394</v>
      </c>
      <c r="J4633" s="40">
        <v>0.1</v>
      </c>
      <c r="L4633" t="s">
        <v>1365</v>
      </c>
      <c r="M4633" t="s">
        <v>25</v>
      </c>
      <c r="N4633">
        <v>0.01</v>
      </c>
      <c r="O4633">
        <v>0</v>
      </c>
      <c r="P4633">
        <v>0.01</v>
      </c>
      <c r="Q4633">
        <v>0</v>
      </c>
      <c r="R4633" s="51">
        <f>Table71417[[#This Row],[Climate finance ($ million)]]/Table71417[[#This Row],[Total commitment ($ million)]]</f>
        <v>9.9999999999999992E-2</v>
      </c>
      <c r="S4633" s="41" t="s">
        <v>13185</v>
      </c>
      <c r="T4633" s="1" t="s">
        <v>8798</v>
      </c>
    </row>
    <row r="4634" spans="1:20" x14ac:dyDescent="0.25">
      <c r="A4634" t="s">
        <v>8747</v>
      </c>
      <c r="B4634" t="s">
        <v>66</v>
      </c>
      <c r="C4634" t="s">
        <v>1974</v>
      </c>
      <c r="D4634" t="s">
        <v>1973</v>
      </c>
      <c r="E4634" s="42">
        <v>45260</v>
      </c>
      <c r="F4634">
        <v>2023</v>
      </c>
      <c r="G4634" t="s">
        <v>104</v>
      </c>
      <c r="H4634" t="s">
        <v>8754</v>
      </c>
      <c r="I4634" s="40" t="s">
        <v>12395</v>
      </c>
      <c r="J4634" s="40">
        <v>0.56000000000000005</v>
      </c>
      <c r="K4634" t="s">
        <v>1469</v>
      </c>
      <c r="L4634" t="s">
        <v>1365</v>
      </c>
      <c r="M4634" t="s">
        <v>72</v>
      </c>
      <c r="N4634">
        <v>0.56000000000000005</v>
      </c>
      <c r="O4634">
        <v>0</v>
      </c>
      <c r="P4634">
        <v>0</v>
      </c>
      <c r="Q4634">
        <v>0.56000000000000005</v>
      </c>
      <c r="R4634" s="51">
        <f>Table71417[[#This Row],[Climate finance ($ million)]]/Table71417[[#This Row],[Total commitment ($ million)]]</f>
        <v>1</v>
      </c>
      <c r="S4634" s="41" t="s">
        <v>13186</v>
      </c>
      <c r="T4634" s="1" t="s">
        <v>8798</v>
      </c>
    </row>
    <row r="4635" spans="1:20" x14ac:dyDescent="0.25">
      <c r="A4635" t="s">
        <v>8747</v>
      </c>
      <c r="B4635" t="s">
        <v>66</v>
      </c>
      <c r="C4635" t="s">
        <v>1412</v>
      </c>
      <c r="D4635" t="s">
        <v>1411</v>
      </c>
      <c r="E4635" s="42">
        <v>45261</v>
      </c>
      <c r="F4635">
        <v>2023</v>
      </c>
      <c r="G4635" t="s">
        <v>6392</v>
      </c>
      <c r="H4635" t="s">
        <v>8754</v>
      </c>
      <c r="I4635" s="40" t="s">
        <v>12401</v>
      </c>
      <c r="J4635" s="40">
        <v>0.2</v>
      </c>
      <c r="L4635" t="s">
        <v>1415</v>
      </c>
      <c r="M4635" t="s">
        <v>25</v>
      </c>
      <c r="N4635">
        <v>0.2</v>
      </c>
      <c r="O4635">
        <v>0</v>
      </c>
      <c r="P4635">
        <v>0.2</v>
      </c>
      <c r="Q4635">
        <v>0</v>
      </c>
      <c r="R4635" s="51">
        <f>Table71417[[#This Row],[Climate finance ($ million)]]/Table71417[[#This Row],[Total commitment ($ million)]]</f>
        <v>1</v>
      </c>
      <c r="S4635" s="41" t="s">
        <v>13187</v>
      </c>
      <c r="T4635" s="1" t="s">
        <v>8798</v>
      </c>
    </row>
    <row r="4636" spans="1:20" x14ac:dyDescent="0.25">
      <c r="A4636" t="s">
        <v>8747</v>
      </c>
      <c r="B4636" t="s">
        <v>66</v>
      </c>
      <c r="C4636" t="s">
        <v>1687</v>
      </c>
      <c r="D4636" t="s">
        <v>1686</v>
      </c>
      <c r="E4636" s="42">
        <v>45261</v>
      </c>
      <c r="F4636">
        <v>2023</v>
      </c>
      <c r="G4636" t="s">
        <v>6532</v>
      </c>
      <c r="H4636" t="s">
        <v>8754</v>
      </c>
      <c r="I4636" s="40" t="s">
        <v>12399</v>
      </c>
      <c r="J4636" s="40">
        <v>0.5</v>
      </c>
      <c r="L4636" t="s">
        <v>1409</v>
      </c>
      <c r="M4636" t="s">
        <v>25</v>
      </c>
      <c r="N4636">
        <v>8.5000000000000006E-2</v>
      </c>
      <c r="O4636">
        <v>0</v>
      </c>
      <c r="P4636">
        <v>8.5000000000000006E-2</v>
      </c>
      <c r="Q4636">
        <v>0</v>
      </c>
      <c r="R4636" s="51">
        <f>Table71417[[#This Row],[Climate finance ($ million)]]/Table71417[[#This Row],[Total commitment ($ million)]]</f>
        <v>0.17</v>
      </c>
      <c r="S4636" s="41" t="s">
        <v>13188</v>
      </c>
      <c r="T4636" s="1" t="s">
        <v>8798</v>
      </c>
    </row>
    <row r="4637" spans="1:20" x14ac:dyDescent="0.25">
      <c r="A4637" t="s">
        <v>8747</v>
      </c>
      <c r="B4637" t="s">
        <v>66</v>
      </c>
      <c r="C4637" t="s">
        <v>1838</v>
      </c>
      <c r="D4637" t="s">
        <v>1837</v>
      </c>
      <c r="E4637" s="42">
        <v>45261</v>
      </c>
      <c r="F4637">
        <v>2023</v>
      </c>
      <c r="G4637" t="s">
        <v>7481</v>
      </c>
      <c r="H4637" t="s">
        <v>93</v>
      </c>
      <c r="I4637" s="40" t="s">
        <v>12396</v>
      </c>
      <c r="J4637" s="40">
        <v>50</v>
      </c>
      <c r="K4637" t="s">
        <v>1345</v>
      </c>
      <c r="L4637" t="s">
        <v>1415</v>
      </c>
      <c r="M4637" t="s">
        <v>72</v>
      </c>
      <c r="N4637">
        <v>8.44</v>
      </c>
      <c r="O4637">
        <v>0</v>
      </c>
      <c r="P4637">
        <v>0</v>
      </c>
      <c r="Q4637">
        <v>8.4399999999999977</v>
      </c>
      <c r="R4637" s="51">
        <f>Table71417[[#This Row],[Climate finance ($ million)]]/Table71417[[#This Row],[Total commitment ($ million)]]</f>
        <v>0.16879999999999998</v>
      </c>
      <c r="S4637" s="41" t="s">
        <v>13189</v>
      </c>
      <c r="T4637" s="1" t="s">
        <v>8798</v>
      </c>
    </row>
    <row r="4638" spans="1:20" x14ac:dyDescent="0.25">
      <c r="A4638" t="s">
        <v>8747</v>
      </c>
      <c r="B4638" t="s">
        <v>66</v>
      </c>
      <c r="C4638" t="s">
        <v>2084</v>
      </c>
      <c r="D4638" t="s">
        <v>2083</v>
      </c>
      <c r="E4638" s="42">
        <v>45261</v>
      </c>
      <c r="F4638">
        <v>2023</v>
      </c>
      <c r="G4638" t="s">
        <v>104</v>
      </c>
      <c r="H4638" t="s">
        <v>8754</v>
      </c>
      <c r="I4638" s="40" t="s">
        <v>12404</v>
      </c>
      <c r="J4638" s="40">
        <v>0.3</v>
      </c>
      <c r="L4638" t="s">
        <v>1337</v>
      </c>
      <c r="M4638" t="s">
        <v>25</v>
      </c>
      <c r="N4638">
        <v>7.4999999999999997E-2</v>
      </c>
      <c r="O4638">
        <v>0</v>
      </c>
      <c r="P4638">
        <v>7.4999999999999997E-2</v>
      </c>
      <c r="Q4638">
        <v>0</v>
      </c>
      <c r="R4638" s="51">
        <f>Table71417[[#This Row],[Climate finance ($ million)]]/Table71417[[#This Row],[Total commitment ($ million)]]</f>
        <v>0.25</v>
      </c>
      <c r="S4638" s="41" t="s">
        <v>13190</v>
      </c>
      <c r="T4638" s="1" t="s">
        <v>8798</v>
      </c>
    </row>
    <row r="4639" spans="1:20" x14ac:dyDescent="0.25">
      <c r="A4639" t="s">
        <v>8747</v>
      </c>
      <c r="B4639" t="s">
        <v>66</v>
      </c>
      <c r="C4639" t="s">
        <v>1514</v>
      </c>
      <c r="D4639" t="s">
        <v>1513</v>
      </c>
      <c r="E4639" s="42">
        <v>45264</v>
      </c>
      <c r="F4639">
        <v>2023</v>
      </c>
      <c r="G4639" t="s">
        <v>8749</v>
      </c>
      <c r="H4639" t="s">
        <v>93</v>
      </c>
      <c r="I4639" s="40" t="s">
        <v>12397</v>
      </c>
      <c r="J4639" s="40">
        <v>30</v>
      </c>
      <c r="K4639" t="s">
        <v>1321</v>
      </c>
      <c r="L4639" t="s">
        <v>1320</v>
      </c>
      <c r="M4639" t="s">
        <v>72</v>
      </c>
      <c r="N4639">
        <v>1.113</v>
      </c>
      <c r="O4639">
        <v>0</v>
      </c>
      <c r="P4639">
        <v>0</v>
      </c>
      <c r="Q4639">
        <v>1.113</v>
      </c>
      <c r="R4639" s="51">
        <f>Table71417[[#This Row],[Climate finance ($ million)]]/Table71417[[#This Row],[Total commitment ($ million)]]</f>
        <v>3.7100000000000001E-2</v>
      </c>
      <c r="S4639" s="41" t="s">
        <v>13191</v>
      </c>
      <c r="T4639" s="1" t="s">
        <v>8798</v>
      </c>
    </row>
    <row r="4640" spans="1:20" x14ac:dyDescent="0.25">
      <c r="A4640" t="s">
        <v>8747</v>
      </c>
      <c r="B4640" t="s">
        <v>66</v>
      </c>
      <c r="C4640" t="s">
        <v>1514</v>
      </c>
      <c r="D4640" t="s">
        <v>1513</v>
      </c>
      <c r="E4640" s="42">
        <v>45264</v>
      </c>
      <c r="F4640">
        <v>2023</v>
      </c>
      <c r="G4640" t="s">
        <v>8749</v>
      </c>
      <c r="H4640" t="s">
        <v>93</v>
      </c>
      <c r="I4640" s="40" t="s">
        <v>12397</v>
      </c>
      <c r="J4640" s="40">
        <v>30</v>
      </c>
      <c r="L4640" t="s">
        <v>1346</v>
      </c>
      <c r="M4640" t="s">
        <v>25</v>
      </c>
      <c r="N4640">
        <v>0.83699999999999997</v>
      </c>
      <c r="O4640">
        <v>0</v>
      </c>
      <c r="P4640">
        <v>0.83699999999999997</v>
      </c>
      <c r="Q4640">
        <v>0</v>
      </c>
      <c r="R4640" s="51">
        <f>Table71417[[#This Row],[Climate finance ($ million)]]/Table71417[[#This Row],[Total commitment ($ million)]]</f>
        <v>2.7899999999999998E-2</v>
      </c>
      <c r="S4640" s="41" t="s">
        <v>13191</v>
      </c>
      <c r="T4640" s="1" t="s">
        <v>8798</v>
      </c>
    </row>
    <row r="4641" spans="1:20" x14ac:dyDescent="0.25">
      <c r="A4641" t="s">
        <v>8747</v>
      </c>
      <c r="B4641" t="s">
        <v>66</v>
      </c>
      <c r="C4641" t="s">
        <v>1514</v>
      </c>
      <c r="D4641" t="s">
        <v>1513</v>
      </c>
      <c r="E4641" s="42">
        <v>45264</v>
      </c>
      <c r="F4641">
        <v>2023</v>
      </c>
      <c r="G4641" t="s">
        <v>8749</v>
      </c>
      <c r="H4641" t="s">
        <v>93</v>
      </c>
      <c r="I4641" s="40" t="s">
        <v>12397</v>
      </c>
      <c r="J4641" s="40">
        <v>30</v>
      </c>
      <c r="K4641" t="s">
        <v>84</v>
      </c>
      <c r="M4641" t="s">
        <v>24</v>
      </c>
      <c r="N4641">
        <v>22.77</v>
      </c>
      <c r="O4641">
        <v>22.77</v>
      </c>
      <c r="P4641">
        <v>0</v>
      </c>
      <c r="Q4641">
        <v>0</v>
      </c>
      <c r="R4641" s="51">
        <f>Table71417[[#This Row],[Climate finance ($ million)]]/Table71417[[#This Row],[Total commitment ($ million)]]</f>
        <v>0.75900000000000001</v>
      </c>
      <c r="S4641" s="41" t="s">
        <v>13191</v>
      </c>
      <c r="T4641" s="1" t="s">
        <v>8798</v>
      </c>
    </row>
    <row r="4642" spans="1:20" x14ac:dyDescent="0.25">
      <c r="A4642" t="s">
        <v>8747</v>
      </c>
      <c r="B4642" t="s">
        <v>66</v>
      </c>
      <c r="C4642" t="s">
        <v>1514</v>
      </c>
      <c r="D4642" t="s">
        <v>1513</v>
      </c>
      <c r="E4642" s="42">
        <v>45264</v>
      </c>
      <c r="F4642">
        <v>2023</v>
      </c>
      <c r="G4642" t="s">
        <v>8749</v>
      </c>
      <c r="H4642" t="s">
        <v>93</v>
      </c>
      <c r="I4642" s="40" t="s">
        <v>12397</v>
      </c>
      <c r="J4642" s="40">
        <v>30</v>
      </c>
      <c r="K4642" t="s">
        <v>1345</v>
      </c>
      <c r="L4642" t="s">
        <v>1365</v>
      </c>
      <c r="M4642" t="s">
        <v>72</v>
      </c>
      <c r="N4642">
        <v>0.47399999999999998</v>
      </c>
      <c r="O4642">
        <v>0</v>
      </c>
      <c r="P4642">
        <v>0</v>
      </c>
      <c r="Q4642">
        <v>0.47400000000000003</v>
      </c>
      <c r="R4642" s="51">
        <f>Table71417[[#This Row],[Climate finance ($ million)]]/Table71417[[#This Row],[Total commitment ($ million)]]</f>
        <v>1.5799999999999998E-2</v>
      </c>
      <c r="S4642" s="41" t="s">
        <v>13191</v>
      </c>
      <c r="T4642" s="1" t="s">
        <v>8798</v>
      </c>
    </row>
    <row r="4643" spans="1:20" x14ac:dyDescent="0.25">
      <c r="A4643" t="s">
        <v>8747</v>
      </c>
      <c r="B4643" t="s">
        <v>66</v>
      </c>
      <c r="C4643" t="s">
        <v>1521</v>
      </c>
      <c r="D4643" t="s">
        <v>1520</v>
      </c>
      <c r="E4643" s="42">
        <v>45264</v>
      </c>
      <c r="F4643">
        <v>2023</v>
      </c>
      <c r="G4643" t="s">
        <v>8749</v>
      </c>
      <c r="H4643" t="s">
        <v>93</v>
      </c>
      <c r="I4643" s="40" t="s">
        <v>12397</v>
      </c>
      <c r="J4643" s="40">
        <v>43</v>
      </c>
      <c r="K4643" t="s">
        <v>84</v>
      </c>
      <c r="M4643" t="s">
        <v>24</v>
      </c>
      <c r="N4643">
        <v>13.4375</v>
      </c>
      <c r="O4643">
        <v>13.4375</v>
      </c>
      <c r="P4643">
        <v>0</v>
      </c>
      <c r="Q4643">
        <v>0</v>
      </c>
      <c r="R4643" s="51">
        <f>Table71417[[#This Row],[Climate finance ($ million)]]/Table71417[[#This Row],[Total commitment ($ million)]]</f>
        <v>0.3125</v>
      </c>
      <c r="S4643" s="41" t="s">
        <v>13192</v>
      </c>
      <c r="T4643" s="1" t="s">
        <v>8798</v>
      </c>
    </row>
    <row r="4644" spans="1:20" x14ac:dyDescent="0.25">
      <c r="A4644" t="s">
        <v>8747</v>
      </c>
      <c r="B4644" t="s">
        <v>66</v>
      </c>
      <c r="C4644" t="s">
        <v>1521</v>
      </c>
      <c r="D4644" t="s">
        <v>1520</v>
      </c>
      <c r="E4644" s="42">
        <v>45264</v>
      </c>
      <c r="F4644">
        <v>2023</v>
      </c>
      <c r="G4644" t="s">
        <v>8749</v>
      </c>
      <c r="H4644" t="s">
        <v>93</v>
      </c>
      <c r="I4644" s="40" t="s">
        <v>12397</v>
      </c>
      <c r="J4644" s="40">
        <v>43</v>
      </c>
      <c r="K4644" t="s">
        <v>1386</v>
      </c>
      <c r="M4644" t="s">
        <v>24</v>
      </c>
      <c r="N4644">
        <v>1.1051</v>
      </c>
      <c r="O4644">
        <v>1.1050999999999997</v>
      </c>
      <c r="P4644">
        <v>0</v>
      </c>
      <c r="Q4644">
        <v>0</v>
      </c>
      <c r="R4644" s="51">
        <f>Table71417[[#This Row],[Climate finance ($ million)]]/Table71417[[#This Row],[Total commitment ($ million)]]</f>
        <v>2.5700000000000001E-2</v>
      </c>
      <c r="S4644" s="41" t="s">
        <v>13192</v>
      </c>
      <c r="T4644" s="1" t="s">
        <v>8798</v>
      </c>
    </row>
    <row r="4645" spans="1:20" x14ac:dyDescent="0.25">
      <c r="A4645" t="s">
        <v>8747</v>
      </c>
      <c r="B4645" t="s">
        <v>66</v>
      </c>
      <c r="C4645" t="s">
        <v>1521</v>
      </c>
      <c r="D4645" t="s">
        <v>1520</v>
      </c>
      <c r="E4645" s="42">
        <v>45264</v>
      </c>
      <c r="F4645">
        <v>2023</v>
      </c>
      <c r="G4645" t="s">
        <v>8749</v>
      </c>
      <c r="H4645" t="s">
        <v>93</v>
      </c>
      <c r="I4645" s="40" t="s">
        <v>12397</v>
      </c>
      <c r="J4645" s="40">
        <v>43</v>
      </c>
      <c r="K4645" t="s">
        <v>1345</v>
      </c>
      <c r="L4645" t="s">
        <v>1365</v>
      </c>
      <c r="M4645" t="s">
        <v>72</v>
      </c>
      <c r="N4645">
        <v>1.9908999999999999</v>
      </c>
      <c r="O4645">
        <v>0</v>
      </c>
      <c r="P4645">
        <v>0</v>
      </c>
      <c r="Q4645">
        <v>1.9908999999999999</v>
      </c>
      <c r="R4645" s="51">
        <f>Table71417[[#This Row],[Climate finance ($ million)]]/Table71417[[#This Row],[Total commitment ($ million)]]</f>
        <v>4.6300000000000001E-2</v>
      </c>
      <c r="S4645" s="41" t="s">
        <v>13192</v>
      </c>
      <c r="T4645" s="1" t="s">
        <v>8798</v>
      </c>
    </row>
    <row r="4646" spans="1:20" x14ac:dyDescent="0.25">
      <c r="A4646" t="s">
        <v>8747</v>
      </c>
      <c r="B4646" t="s">
        <v>66</v>
      </c>
      <c r="C4646" t="s">
        <v>1521</v>
      </c>
      <c r="D4646" t="s">
        <v>1520</v>
      </c>
      <c r="E4646" s="42">
        <v>45264</v>
      </c>
      <c r="F4646">
        <v>2023</v>
      </c>
      <c r="G4646" t="s">
        <v>8749</v>
      </c>
      <c r="H4646" t="s">
        <v>93</v>
      </c>
      <c r="I4646" s="40" t="s">
        <v>12397</v>
      </c>
      <c r="J4646" s="40">
        <v>43</v>
      </c>
      <c r="K4646" t="s">
        <v>1327</v>
      </c>
      <c r="M4646" t="s">
        <v>24</v>
      </c>
      <c r="N4646">
        <v>16.043299999999999</v>
      </c>
      <c r="O4646">
        <v>16.043300000000002</v>
      </c>
      <c r="P4646">
        <v>0</v>
      </c>
      <c r="Q4646">
        <v>0</v>
      </c>
      <c r="R4646" s="51">
        <f>Table71417[[#This Row],[Climate finance ($ million)]]/Table71417[[#This Row],[Total commitment ($ million)]]</f>
        <v>0.37309999999999999</v>
      </c>
      <c r="S4646" s="41" t="s">
        <v>13192</v>
      </c>
      <c r="T4646" s="1" t="s">
        <v>8798</v>
      </c>
    </row>
    <row r="4647" spans="1:20" x14ac:dyDescent="0.25">
      <c r="A4647" t="s">
        <v>8747</v>
      </c>
      <c r="B4647" t="s">
        <v>66</v>
      </c>
      <c r="C4647" t="s">
        <v>1521</v>
      </c>
      <c r="D4647" t="s">
        <v>1520</v>
      </c>
      <c r="E4647" s="42">
        <v>45264</v>
      </c>
      <c r="F4647">
        <v>2023</v>
      </c>
      <c r="G4647" t="s">
        <v>8749</v>
      </c>
      <c r="H4647" t="s">
        <v>93</v>
      </c>
      <c r="I4647" s="40" t="s">
        <v>12397</v>
      </c>
      <c r="J4647" s="40">
        <v>43</v>
      </c>
      <c r="K4647" t="s">
        <v>1352</v>
      </c>
      <c r="M4647" t="s">
        <v>24</v>
      </c>
      <c r="N4647">
        <v>1.0491999999999999</v>
      </c>
      <c r="O4647">
        <v>1.0491999999999999</v>
      </c>
      <c r="P4647">
        <v>0</v>
      </c>
      <c r="Q4647">
        <v>0</v>
      </c>
      <c r="R4647" s="51">
        <f>Table71417[[#This Row],[Climate finance ($ million)]]/Table71417[[#This Row],[Total commitment ($ million)]]</f>
        <v>2.4399999999999998E-2</v>
      </c>
      <c r="S4647" s="41" t="s">
        <v>13192</v>
      </c>
      <c r="T4647" s="1" t="s">
        <v>8798</v>
      </c>
    </row>
    <row r="4648" spans="1:20" x14ac:dyDescent="0.25">
      <c r="A4648" t="s">
        <v>8747</v>
      </c>
      <c r="B4648" t="s">
        <v>66</v>
      </c>
      <c r="C4648" t="s">
        <v>1896</v>
      </c>
      <c r="D4648" t="s">
        <v>1895</v>
      </c>
      <c r="E4648" s="42">
        <v>45264</v>
      </c>
      <c r="F4648">
        <v>2023</v>
      </c>
      <c r="G4648" t="s">
        <v>6715</v>
      </c>
      <c r="H4648" t="s">
        <v>93</v>
      </c>
      <c r="I4648" s="40" t="s">
        <v>12396</v>
      </c>
      <c r="J4648" s="40">
        <v>74.239697000000007</v>
      </c>
      <c r="K4648" t="s">
        <v>1352</v>
      </c>
      <c r="M4648" t="s">
        <v>24</v>
      </c>
      <c r="N4648">
        <v>4.83</v>
      </c>
      <c r="O4648">
        <v>4.83</v>
      </c>
      <c r="P4648">
        <v>0</v>
      </c>
      <c r="Q4648">
        <v>0</v>
      </c>
      <c r="R4648" s="51">
        <f>Table71417[[#This Row],[Climate finance ($ million)]]/Table71417[[#This Row],[Total commitment ($ million)]]</f>
        <v>6.5059532772608161E-2</v>
      </c>
      <c r="S4648" s="41" t="s">
        <v>13193</v>
      </c>
      <c r="T4648" s="1" t="s">
        <v>8798</v>
      </c>
    </row>
    <row r="4649" spans="1:20" x14ac:dyDescent="0.25">
      <c r="A4649" t="s">
        <v>8747</v>
      </c>
      <c r="B4649" t="s">
        <v>66</v>
      </c>
      <c r="C4649" t="s">
        <v>2086</v>
      </c>
      <c r="D4649" t="s">
        <v>2085</v>
      </c>
      <c r="E4649" s="42">
        <v>45264</v>
      </c>
      <c r="F4649">
        <v>2023</v>
      </c>
      <c r="G4649" t="s">
        <v>104</v>
      </c>
      <c r="H4649" t="s">
        <v>8754</v>
      </c>
      <c r="I4649" s="40" t="s">
        <v>12401</v>
      </c>
      <c r="J4649" s="40">
        <v>0.66</v>
      </c>
      <c r="K4649" t="s">
        <v>1336</v>
      </c>
      <c r="L4649" t="s">
        <v>1409</v>
      </c>
      <c r="M4649" t="s">
        <v>72</v>
      </c>
      <c r="N4649">
        <v>0.44</v>
      </c>
      <c r="O4649">
        <v>0</v>
      </c>
      <c r="P4649">
        <v>0</v>
      </c>
      <c r="Q4649">
        <v>0.44</v>
      </c>
      <c r="R4649" s="51">
        <f>Table71417[[#This Row],[Climate finance ($ million)]]/Table71417[[#This Row],[Total commitment ($ million)]]</f>
        <v>0.66666666666666663</v>
      </c>
      <c r="S4649" s="41" t="s">
        <v>13194</v>
      </c>
      <c r="T4649" s="1" t="s">
        <v>8798</v>
      </c>
    </row>
    <row r="4650" spans="1:20" x14ac:dyDescent="0.25">
      <c r="A4650" t="s">
        <v>8747</v>
      </c>
      <c r="B4650" t="s">
        <v>66</v>
      </c>
      <c r="C4650" t="s">
        <v>1701</v>
      </c>
      <c r="D4650" t="s">
        <v>1700</v>
      </c>
      <c r="E4650" s="42">
        <v>45265</v>
      </c>
      <c r="F4650">
        <v>2023</v>
      </c>
      <c r="G4650" t="s">
        <v>8750</v>
      </c>
      <c r="H4650" t="s">
        <v>8754</v>
      </c>
      <c r="I4650" s="40" t="s">
        <v>12401</v>
      </c>
      <c r="J4650" s="40">
        <v>0.5</v>
      </c>
      <c r="L4650" t="s">
        <v>1366</v>
      </c>
      <c r="M4650" t="s">
        <v>25</v>
      </c>
      <c r="N4650">
        <v>0.25</v>
      </c>
      <c r="O4650">
        <v>0</v>
      </c>
      <c r="P4650">
        <v>0.25</v>
      </c>
      <c r="Q4650">
        <v>0</v>
      </c>
      <c r="R4650" s="51">
        <f>Table71417[[#This Row],[Climate finance ($ million)]]/Table71417[[#This Row],[Total commitment ($ million)]]</f>
        <v>0.5</v>
      </c>
      <c r="S4650" s="41" t="s">
        <v>13195</v>
      </c>
      <c r="T4650" s="1" t="s">
        <v>8798</v>
      </c>
    </row>
    <row r="4651" spans="1:20" x14ac:dyDescent="0.25">
      <c r="A4651" t="s">
        <v>8747</v>
      </c>
      <c r="B4651" t="s">
        <v>66</v>
      </c>
      <c r="C4651" t="s">
        <v>1701</v>
      </c>
      <c r="D4651" t="s">
        <v>1700</v>
      </c>
      <c r="E4651" s="42">
        <v>45265</v>
      </c>
      <c r="F4651">
        <v>2023</v>
      </c>
      <c r="G4651" t="s">
        <v>8750</v>
      </c>
      <c r="H4651" t="s">
        <v>8754</v>
      </c>
      <c r="I4651" s="40" t="s">
        <v>12401</v>
      </c>
      <c r="J4651" s="40">
        <v>0.5</v>
      </c>
      <c r="L4651" t="s">
        <v>1320</v>
      </c>
      <c r="M4651" t="s">
        <v>25</v>
      </c>
      <c r="N4651">
        <v>0.25</v>
      </c>
      <c r="O4651">
        <v>0</v>
      </c>
      <c r="P4651">
        <v>0.25</v>
      </c>
      <c r="Q4651">
        <v>0</v>
      </c>
      <c r="R4651" s="51">
        <f>Table71417[[#This Row],[Climate finance ($ million)]]/Table71417[[#This Row],[Total commitment ($ million)]]</f>
        <v>0.5</v>
      </c>
      <c r="S4651" s="41" t="s">
        <v>13195</v>
      </c>
      <c r="T4651" s="1" t="s">
        <v>8798</v>
      </c>
    </row>
    <row r="4652" spans="1:20" x14ac:dyDescent="0.25">
      <c r="A4652" t="s">
        <v>8747</v>
      </c>
      <c r="B4652" t="s">
        <v>66</v>
      </c>
      <c r="C4652" t="s">
        <v>1889</v>
      </c>
      <c r="D4652" t="s">
        <v>1888</v>
      </c>
      <c r="E4652" s="42">
        <v>45265</v>
      </c>
      <c r="F4652">
        <v>2023</v>
      </c>
      <c r="G4652" t="s">
        <v>7797</v>
      </c>
      <c r="H4652" t="s">
        <v>8754</v>
      </c>
      <c r="I4652" s="40" t="s">
        <v>12401</v>
      </c>
      <c r="J4652" s="40">
        <v>0.68775799999999998</v>
      </c>
      <c r="K4652" t="s">
        <v>1345</v>
      </c>
      <c r="L4652" t="s">
        <v>1365</v>
      </c>
      <c r="M4652" t="s">
        <v>72</v>
      </c>
      <c r="N4652">
        <v>0.68775799999999998</v>
      </c>
      <c r="O4652">
        <v>0</v>
      </c>
      <c r="P4652">
        <v>0</v>
      </c>
      <c r="Q4652">
        <v>0.68775799999999998</v>
      </c>
      <c r="R4652" s="51">
        <f>Table71417[[#This Row],[Climate finance ($ million)]]/Table71417[[#This Row],[Total commitment ($ million)]]</f>
        <v>1</v>
      </c>
      <c r="S4652" s="41" t="s">
        <v>13196</v>
      </c>
      <c r="T4652" s="1" t="s">
        <v>8798</v>
      </c>
    </row>
    <row r="4653" spans="1:20" x14ac:dyDescent="0.25">
      <c r="A4653" t="s">
        <v>8747</v>
      </c>
      <c r="B4653" t="s">
        <v>66</v>
      </c>
      <c r="C4653" t="s">
        <v>1981</v>
      </c>
      <c r="D4653" t="s">
        <v>1980</v>
      </c>
      <c r="E4653" s="42">
        <v>45265</v>
      </c>
      <c r="F4653">
        <v>2023</v>
      </c>
      <c r="G4653" t="s">
        <v>104</v>
      </c>
      <c r="H4653" t="s">
        <v>8754</v>
      </c>
      <c r="I4653" s="40" t="s">
        <v>12400</v>
      </c>
      <c r="J4653" s="40">
        <v>2</v>
      </c>
      <c r="K4653" t="s">
        <v>1345</v>
      </c>
      <c r="L4653" t="s">
        <v>1320</v>
      </c>
      <c r="M4653" t="s">
        <v>72</v>
      </c>
      <c r="N4653">
        <v>2</v>
      </c>
      <c r="O4653">
        <v>0</v>
      </c>
      <c r="P4653">
        <v>0</v>
      </c>
      <c r="Q4653">
        <v>2</v>
      </c>
      <c r="R4653" s="51">
        <f>Table71417[[#This Row],[Climate finance ($ million)]]/Table71417[[#This Row],[Total commitment ($ million)]]</f>
        <v>1</v>
      </c>
      <c r="S4653" s="41" t="s">
        <v>13197</v>
      </c>
      <c r="T4653" s="1" t="s">
        <v>8798</v>
      </c>
    </row>
    <row r="4654" spans="1:20" x14ac:dyDescent="0.25">
      <c r="A4654" t="s">
        <v>8747</v>
      </c>
      <c r="B4654" t="s">
        <v>66</v>
      </c>
      <c r="C4654" t="s">
        <v>2082</v>
      </c>
      <c r="D4654" t="s">
        <v>2081</v>
      </c>
      <c r="E4654" s="42">
        <v>45265</v>
      </c>
      <c r="F4654">
        <v>2023</v>
      </c>
      <c r="G4654" t="s">
        <v>104</v>
      </c>
      <c r="H4654" t="s">
        <v>8754</v>
      </c>
      <c r="I4654" s="40" t="s">
        <v>12395</v>
      </c>
      <c r="J4654" s="40">
        <v>0.66500000000000004</v>
      </c>
      <c r="K4654" t="s">
        <v>1469</v>
      </c>
      <c r="L4654" t="s">
        <v>1346</v>
      </c>
      <c r="M4654" t="s">
        <v>72</v>
      </c>
      <c r="N4654">
        <v>0.46500000000000002</v>
      </c>
      <c r="O4654">
        <v>0</v>
      </c>
      <c r="P4654">
        <v>0</v>
      </c>
      <c r="Q4654">
        <v>0.46500000000000002</v>
      </c>
      <c r="R4654" s="51">
        <f>Table71417[[#This Row],[Climate finance ($ million)]]/Table71417[[#This Row],[Total commitment ($ million)]]</f>
        <v>0.6992481203007519</v>
      </c>
      <c r="S4654" s="41" t="s">
        <v>13198</v>
      </c>
      <c r="T4654" s="1" t="s">
        <v>8798</v>
      </c>
    </row>
    <row r="4655" spans="1:20" x14ac:dyDescent="0.25">
      <c r="A4655" t="s">
        <v>8747</v>
      </c>
      <c r="B4655" t="s">
        <v>66</v>
      </c>
      <c r="C4655" t="s">
        <v>1565</v>
      </c>
      <c r="D4655" t="s">
        <v>1564</v>
      </c>
      <c r="E4655" s="42">
        <v>45266</v>
      </c>
      <c r="F4655">
        <v>2023</v>
      </c>
      <c r="G4655" t="s">
        <v>6521</v>
      </c>
      <c r="H4655" t="s">
        <v>93</v>
      </c>
      <c r="I4655" s="40" t="s">
        <v>12393</v>
      </c>
      <c r="J4655" s="40">
        <v>300</v>
      </c>
      <c r="K4655" t="s">
        <v>1345</v>
      </c>
      <c r="L4655" t="s">
        <v>1415</v>
      </c>
      <c r="M4655" t="s">
        <v>72</v>
      </c>
      <c r="N4655">
        <v>49.8</v>
      </c>
      <c r="O4655">
        <v>0</v>
      </c>
      <c r="P4655">
        <v>0</v>
      </c>
      <c r="Q4655">
        <v>49.8</v>
      </c>
      <c r="R4655" s="51">
        <f>Table71417[[#This Row],[Climate finance ($ million)]]/Table71417[[#This Row],[Total commitment ($ million)]]</f>
        <v>0.16599999999999998</v>
      </c>
      <c r="S4655" s="41" t="s">
        <v>13199</v>
      </c>
      <c r="T4655" s="1" t="s">
        <v>8798</v>
      </c>
    </row>
    <row r="4656" spans="1:20" x14ac:dyDescent="0.25">
      <c r="A4656" t="s">
        <v>8747</v>
      </c>
      <c r="B4656" t="s">
        <v>66</v>
      </c>
      <c r="C4656" t="s">
        <v>1567</v>
      </c>
      <c r="D4656" t="s">
        <v>1566</v>
      </c>
      <c r="E4656" s="42">
        <v>45266</v>
      </c>
      <c r="F4656">
        <v>2023</v>
      </c>
      <c r="G4656" t="s">
        <v>6521</v>
      </c>
      <c r="H4656" t="s">
        <v>93</v>
      </c>
      <c r="I4656" s="40" t="s">
        <v>12401</v>
      </c>
      <c r="J4656" s="40">
        <v>300</v>
      </c>
      <c r="K4656" t="s">
        <v>1321</v>
      </c>
      <c r="M4656" t="s">
        <v>24</v>
      </c>
      <c r="N4656">
        <v>20.010000000000002</v>
      </c>
      <c r="O4656">
        <v>20.010000000000002</v>
      </c>
      <c r="P4656">
        <v>0</v>
      </c>
      <c r="Q4656">
        <v>0</v>
      </c>
      <c r="R4656" s="51">
        <f>Table71417[[#This Row],[Climate finance ($ million)]]/Table71417[[#This Row],[Total commitment ($ million)]]</f>
        <v>6.6700000000000009E-2</v>
      </c>
      <c r="S4656" s="41" t="s">
        <v>13200</v>
      </c>
      <c r="T4656" s="1" t="s">
        <v>8798</v>
      </c>
    </row>
    <row r="4657" spans="1:20" x14ac:dyDescent="0.25">
      <c r="A4657" t="s">
        <v>8747</v>
      </c>
      <c r="B4657" t="s">
        <v>66</v>
      </c>
      <c r="C4657" t="s">
        <v>1567</v>
      </c>
      <c r="D4657" t="s">
        <v>1566</v>
      </c>
      <c r="E4657" s="42">
        <v>45266</v>
      </c>
      <c r="F4657">
        <v>2023</v>
      </c>
      <c r="G4657" t="s">
        <v>6521</v>
      </c>
      <c r="H4657" t="s">
        <v>93</v>
      </c>
      <c r="I4657" s="40" t="s">
        <v>12401</v>
      </c>
      <c r="J4657" s="40">
        <v>300</v>
      </c>
      <c r="K4657" t="s">
        <v>1345</v>
      </c>
      <c r="M4657" t="s">
        <v>24</v>
      </c>
      <c r="N4657">
        <v>39.99</v>
      </c>
      <c r="O4657">
        <v>39.99</v>
      </c>
      <c r="P4657">
        <v>0</v>
      </c>
      <c r="Q4657">
        <v>0</v>
      </c>
      <c r="R4657" s="51">
        <f>Table71417[[#This Row],[Climate finance ($ million)]]/Table71417[[#This Row],[Total commitment ($ million)]]</f>
        <v>0.1333</v>
      </c>
      <c r="S4657" s="41" t="s">
        <v>13200</v>
      </c>
      <c r="T4657" s="1" t="s">
        <v>8798</v>
      </c>
    </row>
    <row r="4658" spans="1:20" x14ac:dyDescent="0.25">
      <c r="A4658" t="s">
        <v>8747</v>
      </c>
      <c r="B4658" t="s">
        <v>66</v>
      </c>
      <c r="C4658" t="s">
        <v>1567</v>
      </c>
      <c r="D4658" t="s">
        <v>1566</v>
      </c>
      <c r="E4658" s="42">
        <v>45266</v>
      </c>
      <c r="F4658">
        <v>2023</v>
      </c>
      <c r="G4658" t="s">
        <v>6521</v>
      </c>
      <c r="H4658" t="s">
        <v>93</v>
      </c>
      <c r="I4658" s="40" t="s">
        <v>12401</v>
      </c>
      <c r="J4658" s="40">
        <v>300</v>
      </c>
      <c r="K4658" t="s">
        <v>1321</v>
      </c>
      <c r="M4658" t="s">
        <v>24</v>
      </c>
      <c r="N4658">
        <v>20.010000000000002</v>
      </c>
      <c r="O4658">
        <v>20.010000000000002</v>
      </c>
      <c r="P4658">
        <v>0</v>
      </c>
      <c r="Q4658">
        <v>0</v>
      </c>
      <c r="R4658" s="51">
        <f>Table71417[[#This Row],[Climate finance ($ million)]]/Table71417[[#This Row],[Total commitment ($ million)]]</f>
        <v>6.6700000000000009E-2</v>
      </c>
      <c r="S4658" s="41" t="s">
        <v>13200</v>
      </c>
      <c r="T4658" s="1" t="s">
        <v>8798</v>
      </c>
    </row>
    <row r="4659" spans="1:20" x14ac:dyDescent="0.25">
      <c r="A4659" t="s">
        <v>8747</v>
      </c>
      <c r="B4659" t="s">
        <v>66</v>
      </c>
      <c r="C4659" t="s">
        <v>1567</v>
      </c>
      <c r="D4659" t="s">
        <v>1566</v>
      </c>
      <c r="E4659" s="42">
        <v>45266</v>
      </c>
      <c r="F4659">
        <v>2023</v>
      </c>
      <c r="G4659" t="s">
        <v>6521</v>
      </c>
      <c r="H4659" t="s">
        <v>93</v>
      </c>
      <c r="I4659" s="40" t="s">
        <v>12401</v>
      </c>
      <c r="J4659" s="40">
        <v>300</v>
      </c>
      <c r="K4659" t="s">
        <v>1345</v>
      </c>
      <c r="M4659" t="s">
        <v>24</v>
      </c>
      <c r="N4659">
        <v>117.51</v>
      </c>
      <c r="O4659">
        <v>117.51</v>
      </c>
      <c r="P4659">
        <v>0</v>
      </c>
      <c r="Q4659">
        <v>0</v>
      </c>
      <c r="R4659" s="51">
        <f>Table71417[[#This Row],[Climate finance ($ million)]]/Table71417[[#This Row],[Total commitment ($ million)]]</f>
        <v>0.39169999999999999</v>
      </c>
      <c r="S4659" s="41" t="s">
        <v>13200</v>
      </c>
      <c r="T4659" s="1" t="s">
        <v>8798</v>
      </c>
    </row>
    <row r="4660" spans="1:20" x14ac:dyDescent="0.25">
      <c r="A4660" t="s">
        <v>8747</v>
      </c>
      <c r="B4660" t="s">
        <v>66</v>
      </c>
      <c r="C4660" t="s">
        <v>1567</v>
      </c>
      <c r="D4660" t="s">
        <v>1566</v>
      </c>
      <c r="E4660" s="42">
        <v>45266</v>
      </c>
      <c r="F4660">
        <v>2023</v>
      </c>
      <c r="G4660" t="s">
        <v>6521</v>
      </c>
      <c r="H4660" t="s">
        <v>93</v>
      </c>
      <c r="I4660" s="40" t="s">
        <v>12401</v>
      </c>
      <c r="J4660" s="40">
        <v>300</v>
      </c>
      <c r="K4660" t="s">
        <v>1345</v>
      </c>
      <c r="M4660" t="s">
        <v>24</v>
      </c>
      <c r="N4660">
        <v>20.010000000000002</v>
      </c>
      <c r="O4660">
        <v>20.010000000000002</v>
      </c>
      <c r="P4660">
        <v>0</v>
      </c>
      <c r="Q4660">
        <v>0</v>
      </c>
      <c r="R4660" s="51">
        <f>Table71417[[#This Row],[Climate finance ($ million)]]/Table71417[[#This Row],[Total commitment ($ million)]]</f>
        <v>6.6700000000000009E-2</v>
      </c>
      <c r="S4660" s="41" t="s">
        <v>13200</v>
      </c>
      <c r="T4660" s="1" t="s">
        <v>8798</v>
      </c>
    </row>
    <row r="4661" spans="1:20" x14ac:dyDescent="0.25">
      <c r="A4661" t="s">
        <v>8747</v>
      </c>
      <c r="B4661" t="s">
        <v>66</v>
      </c>
      <c r="C4661" t="s">
        <v>1567</v>
      </c>
      <c r="D4661" t="s">
        <v>1566</v>
      </c>
      <c r="E4661" s="42">
        <v>45266</v>
      </c>
      <c r="F4661">
        <v>2023</v>
      </c>
      <c r="G4661" t="s">
        <v>6521</v>
      </c>
      <c r="H4661" t="s">
        <v>93</v>
      </c>
      <c r="I4661" s="40" t="s">
        <v>12401</v>
      </c>
      <c r="J4661" s="40">
        <v>300</v>
      </c>
      <c r="K4661" t="s">
        <v>1345</v>
      </c>
      <c r="M4661" t="s">
        <v>24</v>
      </c>
      <c r="N4661">
        <v>3.3</v>
      </c>
      <c r="O4661">
        <v>3.3000000000000003</v>
      </c>
      <c r="P4661">
        <v>0</v>
      </c>
      <c r="Q4661">
        <v>0</v>
      </c>
      <c r="R4661" s="51">
        <f>Table71417[[#This Row],[Climate finance ($ million)]]/Table71417[[#This Row],[Total commitment ($ million)]]</f>
        <v>1.0999999999999999E-2</v>
      </c>
      <c r="S4661" s="41" t="s">
        <v>13200</v>
      </c>
      <c r="T4661" s="1" t="s">
        <v>8798</v>
      </c>
    </row>
    <row r="4662" spans="1:20" x14ac:dyDescent="0.25">
      <c r="A4662" t="s">
        <v>8747</v>
      </c>
      <c r="B4662" t="s">
        <v>66</v>
      </c>
      <c r="C4662" t="s">
        <v>1567</v>
      </c>
      <c r="D4662" t="s">
        <v>1566</v>
      </c>
      <c r="E4662" s="42">
        <v>45266</v>
      </c>
      <c r="F4662">
        <v>2023</v>
      </c>
      <c r="G4662" t="s">
        <v>6521</v>
      </c>
      <c r="H4662" t="s">
        <v>93</v>
      </c>
      <c r="I4662" s="40" t="s">
        <v>12401</v>
      </c>
      <c r="J4662" s="40">
        <v>300</v>
      </c>
      <c r="K4662" t="s">
        <v>1345</v>
      </c>
      <c r="M4662" t="s">
        <v>24</v>
      </c>
      <c r="N4662">
        <v>60</v>
      </c>
      <c r="O4662">
        <v>60</v>
      </c>
      <c r="P4662">
        <v>0</v>
      </c>
      <c r="Q4662">
        <v>0</v>
      </c>
      <c r="R4662" s="51">
        <f>Table71417[[#This Row],[Climate finance ($ million)]]/Table71417[[#This Row],[Total commitment ($ million)]]</f>
        <v>0.2</v>
      </c>
      <c r="S4662" s="41" t="s">
        <v>13200</v>
      </c>
      <c r="T4662" s="1" t="s">
        <v>8798</v>
      </c>
    </row>
    <row r="4663" spans="1:20" x14ac:dyDescent="0.25">
      <c r="A4663" t="s">
        <v>8747</v>
      </c>
      <c r="B4663" t="s">
        <v>66</v>
      </c>
      <c r="C4663" t="s">
        <v>1578</v>
      </c>
      <c r="D4663" t="s">
        <v>1577</v>
      </c>
      <c r="E4663" s="42">
        <v>45266</v>
      </c>
      <c r="F4663">
        <v>2023</v>
      </c>
      <c r="G4663" t="s">
        <v>6521</v>
      </c>
      <c r="H4663" t="s">
        <v>8754</v>
      </c>
      <c r="I4663" s="40" t="s">
        <v>210</v>
      </c>
      <c r="J4663" s="40">
        <v>1</v>
      </c>
      <c r="L4663" t="s">
        <v>1320</v>
      </c>
      <c r="M4663" t="s">
        <v>25</v>
      </c>
      <c r="N4663">
        <v>1</v>
      </c>
      <c r="O4663">
        <v>0</v>
      </c>
      <c r="P4663">
        <v>1</v>
      </c>
      <c r="Q4663">
        <v>0</v>
      </c>
      <c r="R4663" s="51">
        <f>Table71417[[#This Row],[Climate finance ($ million)]]/Table71417[[#This Row],[Total commitment ($ million)]]</f>
        <v>1</v>
      </c>
      <c r="S4663" s="41" t="s">
        <v>13201</v>
      </c>
      <c r="T4663" s="1" t="s">
        <v>8798</v>
      </c>
    </row>
    <row r="4664" spans="1:20" x14ac:dyDescent="0.25">
      <c r="A4664" t="s">
        <v>8747</v>
      </c>
      <c r="B4664" t="s">
        <v>66</v>
      </c>
      <c r="C4664" t="s">
        <v>1950</v>
      </c>
      <c r="D4664" t="s">
        <v>1949</v>
      </c>
      <c r="E4664" s="42">
        <v>45266</v>
      </c>
      <c r="F4664">
        <v>2023</v>
      </c>
      <c r="G4664" t="s">
        <v>6417</v>
      </c>
      <c r="H4664" t="s">
        <v>93</v>
      </c>
      <c r="I4664" s="40" t="s">
        <v>361</v>
      </c>
      <c r="J4664" s="40">
        <v>60</v>
      </c>
      <c r="L4664" t="s">
        <v>1347</v>
      </c>
      <c r="M4664" t="s">
        <v>25</v>
      </c>
      <c r="N4664">
        <v>0.75600000000000001</v>
      </c>
      <c r="O4664">
        <v>0</v>
      </c>
      <c r="P4664">
        <v>0.75600000000000001</v>
      </c>
      <c r="Q4664">
        <v>0</v>
      </c>
      <c r="R4664" s="51">
        <f>Table71417[[#This Row],[Climate finance ($ million)]]/Table71417[[#This Row],[Total commitment ($ million)]]</f>
        <v>1.26E-2</v>
      </c>
      <c r="S4664" s="41" t="s">
        <v>13202</v>
      </c>
      <c r="T4664" s="1" t="s">
        <v>8798</v>
      </c>
    </row>
    <row r="4665" spans="1:20" x14ac:dyDescent="0.25">
      <c r="A4665" t="s">
        <v>8747</v>
      </c>
      <c r="B4665" t="s">
        <v>66</v>
      </c>
      <c r="C4665" t="s">
        <v>1950</v>
      </c>
      <c r="D4665" t="s">
        <v>1949</v>
      </c>
      <c r="E4665" s="42">
        <v>45266</v>
      </c>
      <c r="F4665">
        <v>2023</v>
      </c>
      <c r="G4665" t="s">
        <v>6417</v>
      </c>
      <c r="H4665" t="s">
        <v>93</v>
      </c>
      <c r="I4665" s="40" t="s">
        <v>361</v>
      </c>
      <c r="J4665" s="40">
        <v>60</v>
      </c>
      <c r="K4665" t="s">
        <v>1327</v>
      </c>
      <c r="M4665" t="s">
        <v>24</v>
      </c>
      <c r="N4665">
        <v>29.364000000000001</v>
      </c>
      <c r="O4665">
        <v>29.364000000000001</v>
      </c>
      <c r="P4665">
        <v>0</v>
      </c>
      <c r="Q4665">
        <v>0</v>
      </c>
      <c r="R4665" s="51">
        <f>Table71417[[#This Row],[Climate finance ($ million)]]/Table71417[[#This Row],[Total commitment ($ million)]]</f>
        <v>0.4894</v>
      </c>
      <c r="S4665" s="41" t="s">
        <v>13202</v>
      </c>
      <c r="T4665" s="1" t="s">
        <v>8798</v>
      </c>
    </row>
    <row r="4666" spans="1:20" x14ac:dyDescent="0.25">
      <c r="A4666" t="s">
        <v>8747</v>
      </c>
      <c r="B4666" t="s">
        <v>66</v>
      </c>
      <c r="C4666" t="s">
        <v>2106</v>
      </c>
      <c r="D4666" t="s">
        <v>2105</v>
      </c>
      <c r="E4666" s="42">
        <v>45266</v>
      </c>
      <c r="F4666">
        <v>2023</v>
      </c>
      <c r="G4666" t="s">
        <v>8751</v>
      </c>
      <c r="H4666" t="s">
        <v>93</v>
      </c>
      <c r="I4666" s="40" t="s">
        <v>12396</v>
      </c>
      <c r="J4666" s="40">
        <v>150</v>
      </c>
      <c r="K4666" t="s">
        <v>1345</v>
      </c>
      <c r="M4666" t="s">
        <v>24</v>
      </c>
      <c r="N4666">
        <v>7.5</v>
      </c>
      <c r="O4666">
        <v>7.5</v>
      </c>
      <c r="P4666">
        <v>0</v>
      </c>
      <c r="Q4666">
        <v>0</v>
      </c>
      <c r="R4666" s="51">
        <f>Table71417[[#This Row],[Climate finance ($ million)]]/Table71417[[#This Row],[Total commitment ($ million)]]</f>
        <v>0.05</v>
      </c>
      <c r="S4666" s="41" t="s">
        <v>13203</v>
      </c>
      <c r="T4666" s="1" t="s">
        <v>8798</v>
      </c>
    </row>
    <row r="4667" spans="1:20" x14ac:dyDescent="0.25">
      <c r="A4667" t="s">
        <v>8747</v>
      </c>
      <c r="B4667" t="s">
        <v>66</v>
      </c>
      <c r="C4667" t="s">
        <v>1407</v>
      </c>
      <c r="D4667" t="s">
        <v>1406</v>
      </c>
      <c r="E4667" s="42">
        <v>45267</v>
      </c>
      <c r="F4667">
        <v>2023</v>
      </c>
      <c r="G4667" t="s">
        <v>6392</v>
      </c>
      <c r="H4667" t="s">
        <v>8754</v>
      </c>
      <c r="I4667" s="40" t="s">
        <v>12397</v>
      </c>
      <c r="J4667" s="40">
        <v>0.35</v>
      </c>
      <c r="L4667" t="s">
        <v>1409</v>
      </c>
      <c r="M4667" t="s">
        <v>25</v>
      </c>
      <c r="N4667">
        <v>8.7499999999999994E-2</v>
      </c>
      <c r="O4667">
        <v>0</v>
      </c>
      <c r="P4667">
        <v>8.7499999999999994E-2</v>
      </c>
      <c r="Q4667">
        <v>0</v>
      </c>
      <c r="R4667" s="51">
        <f>Table71417[[#This Row],[Climate finance ($ million)]]/Table71417[[#This Row],[Total commitment ($ million)]]</f>
        <v>0.25</v>
      </c>
      <c r="S4667" s="41" t="s">
        <v>13204</v>
      </c>
      <c r="T4667" s="1" t="s">
        <v>8798</v>
      </c>
    </row>
    <row r="4668" spans="1:20" x14ac:dyDescent="0.25">
      <c r="A4668" t="s">
        <v>8747</v>
      </c>
      <c r="B4668" t="s">
        <v>66</v>
      </c>
      <c r="C4668" t="s">
        <v>1451</v>
      </c>
      <c r="D4668" t="s">
        <v>1450</v>
      </c>
      <c r="E4668" s="42">
        <v>45267</v>
      </c>
      <c r="F4668">
        <v>2023</v>
      </c>
      <c r="G4668" t="s">
        <v>8748</v>
      </c>
      <c r="H4668" t="s">
        <v>8755</v>
      </c>
      <c r="I4668" s="46" t="s">
        <v>12393</v>
      </c>
      <c r="J4668" t="s">
        <v>11395</v>
      </c>
      <c r="L4668" t="s">
        <v>1415</v>
      </c>
      <c r="M4668" t="s">
        <v>25</v>
      </c>
      <c r="N4668">
        <v>80</v>
      </c>
      <c r="O4668">
        <v>0</v>
      </c>
      <c r="P4668">
        <v>80</v>
      </c>
      <c r="Q4668">
        <v>0</v>
      </c>
      <c r="R4668" s="38"/>
      <c r="S4668" s="54" t="s">
        <v>13205</v>
      </c>
      <c r="T4668" s="1" t="s">
        <v>8798</v>
      </c>
    </row>
    <row r="4669" spans="1:20" x14ac:dyDescent="0.25">
      <c r="A4669" t="s">
        <v>8747</v>
      </c>
      <c r="B4669" t="s">
        <v>66</v>
      </c>
      <c r="C4669" t="s">
        <v>2077</v>
      </c>
      <c r="D4669" t="s">
        <v>2076</v>
      </c>
      <c r="E4669" s="42">
        <v>45267</v>
      </c>
      <c r="F4669">
        <v>2023</v>
      </c>
      <c r="G4669" t="s">
        <v>104</v>
      </c>
      <c r="H4669" t="s">
        <v>8754</v>
      </c>
      <c r="I4669" s="40" t="s">
        <v>12401</v>
      </c>
      <c r="J4669" s="40">
        <v>0.75</v>
      </c>
      <c r="K4669" t="s">
        <v>1345</v>
      </c>
      <c r="L4669" t="s">
        <v>1365</v>
      </c>
      <c r="M4669" t="s">
        <v>72</v>
      </c>
      <c r="N4669">
        <v>0.43</v>
      </c>
      <c r="O4669">
        <v>0</v>
      </c>
      <c r="P4669">
        <v>0</v>
      </c>
      <c r="Q4669">
        <v>0.43</v>
      </c>
      <c r="R4669" s="51">
        <f>Table71417[[#This Row],[Climate finance ($ million)]]/Table71417[[#This Row],[Total commitment ($ million)]]</f>
        <v>0.57333333333333336</v>
      </c>
      <c r="S4669" s="41" t="s">
        <v>13206</v>
      </c>
      <c r="T4669" s="1" t="s">
        <v>8798</v>
      </c>
    </row>
    <row r="4670" spans="1:20" x14ac:dyDescent="0.25">
      <c r="A4670" t="s">
        <v>8747</v>
      </c>
      <c r="B4670" t="s">
        <v>66</v>
      </c>
      <c r="C4670" t="s">
        <v>2088</v>
      </c>
      <c r="D4670" t="s">
        <v>2087</v>
      </c>
      <c r="E4670" s="42">
        <v>45267</v>
      </c>
      <c r="F4670">
        <v>2023</v>
      </c>
      <c r="G4670" t="s">
        <v>104</v>
      </c>
      <c r="H4670" t="s">
        <v>8754</v>
      </c>
      <c r="I4670" s="40" t="s">
        <v>12401</v>
      </c>
      <c r="J4670" s="40">
        <v>0.51437999999999995</v>
      </c>
      <c r="K4670" t="s">
        <v>1345</v>
      </c>
      <c r="L4670" t="s">
        <v>1409</v>
      </c>
      <c r="M4670" t="s">
        <v>72</v>
      </c>
      <c r="N4670">
        <v>0.32500000000000001</v>
      </c>
      <c r="O4670">
        <v>0</v>
      </c>
      <c r="P4670">
        <v>0</v>
      </c>
      <c r="Q4670">
        <v>0.32500000000000001</v>
      </c>
      <c r="R4670" s="51">
        <f>Table71417[[#This Row],[Climate finance ($ million)]]/Table71417[[#This Row],[Total commitment ($ million)]]</f>
        <v>0.63182860919942463</v>
      </c>
      <c r="S4670" s="41" t="s">
        <v>13207</v>
      </c>
      <c r="T4670" s="1" t="s">
        <v>8798</v>
      </c>
    </row>
    <row r="4671" spans="1:20" x14ac:dyDescent="0.25">
      <c r="A4671" t="s">
        <v>8747</v>
      </c>
      <c r="B4671" t="s">
        <v>66</v>
      </c>
      <c r="C4671" t="s">
        <v>2090</v>
      </c>
      <c r="D4671" t="s">
        <v>2089</v>
      </c>
      <c r="E4671" s="42">
        <v>45267</v>
      </c>
      <c r="F4671">
        <v>2023</v>
      </c>
      <c r="G4671" t="s">
        <v>104</v>
      </c>
      <c r="H4671" t="s">
        <v>8754</v>
      </c>
      <c r="I4671" s="40" t="s">
        <v>12398</v>
      </c>
      <c r="J4671" s="40">
        <v>0.73</v>
      </c>
      <c r="L4671" t="s">
        <v>1320</v>
      </c>
      <c r="M4671" t="s">
        <v>25</v>
      </c>
      <c r="N4671">
        <v>5.3999999999999999E-2</v>
      </c>
      <c r="O4671">
        <v>0</v>
      </c>
      <c r="P4671">
        <v>5.3999999999999999E-2</v>
      </c>
      <c r="Q4671">
        <v>0</v>
      </c>
      <c r="R4671" s="51">
        <f>Table71417[[#This Row],[Climate finance ($ million)]]/Table71417[[#This Row],[Total commitment ($ million)]]</f>
        <v>7.3972602739726029E-2</v>
      </c>
      <c r="S4671" s="41" t="s">
        <v>13208</v>
      </c>
      <c r="T4671" s="1" t="s">
        <v>8798</v>
      </c>
    </row>
    <row r="4672" spans="1:20" x14ac:dyDescent="0.25">
      <c r="A4672" t="s">
        <v>8747</v>
      </c>
      <c r="B4672" t="s">
        <v>66</v>
      </c>
      <c r="C4672" t="s">
        <v>2092</v>
      </c>
      <c r="D4672" t="s">
        <v>2091</v>
      </c>
      <c r="E4672" s="42">
        <v>45267</v>
      </c>
      <c r="F4672">
        <v>2023</v>
      </c>
      <c r="G4672" t="s">
        <v>104</v>
      </c>
      <c r="H4672" t="s">
        <v>8754</v>
      </c>
      <c r="I4672" s="40" t="s">
        <v>141</v>
      </c>
      <c r="J4672" s="40">
        <v>0.81721200000000005</v>
      </c>
      <c r="K4672" t="s">
        <v>141</v>
      </c>
      <c r="L4672" t="s">
        <v>1347</v>
      </c>
      <c r="M4672" t="s">
        <v>72</v>
      </c>
      <c r="N4672">
        <v>0.625</v>
      </c>
      <c r="O4672">
        <v>0</v>
      </c>
      <c r="P4672">
        <v>0</v>
      </c>
      <c r="Q4672">
        <v>0.625</v>
      </c>
      <c r="R4672" s="51">
        <f>Table71417[[#This Row],[Climate finance ($ million)]]/Table71417[[#This Row],[Total commitment ($ million)]]</f>
        <v>0.76479542640098286</v>
      </c>
      <c r="S4672" s="41" t="s">
        <v>13209</v>
      </c>
      <c r="T4672" s="1" t="s">
        <v>8798</v>
      </c>
    </row>
    <row r="4673" spans="1:20" x14ac:dyDescent="0.25">
      <c r="A4673" t="s">
        <v>8747</v>
      </c>
      <c r="B4673" t="s">
        <v>66</v>
      </c>
      <c r="C4673" t="s">
        <v>2094</v>
      </c>
      <c r="D4673" t="s">
        <v>2093</v>
      </c>
      <c r="E4673" s="42">
        <v>45267</v>
      </c>
      <c r="F4673">
        <v>2023</v>
      </c>
      <c r="G4673" t="s">
        <v>104</v>
      </c>
      <c r="H4673" t="s">
        <v>8754</v>
      </c>
      <c r="I4673" s="40" t="s">
        <v>12396</v>
      </c>
      <c r="J4673" s="40">
        <v>0.55248299999999995</v>
      </c>
      <c r="K4673" t="s">
        <v>1345</v>
      </c>
      <c r="L4673" t="s">
        <v>1409</v>
      </c>
      <c r="M4673" t="s">
        <v>72</v>
      </c>
      <c r="N4673">
        <v>4.3999999999999997E-2</v>
      </c>
      <c r="O4673">
        <v>0</v>
      </c>
      <c r="P4673">
        <v>0</v>
      </c>
      <c r="Q4673">
        <v>4.3999999999999997E-2</v>
      </c>
      <c r="R4673" s="51">
        <f>Table71417[[#This Row],[Climate finance ($ million)]]/Table71417[[#This Row],[Total commitment ($ million)]]</f>
        <v>7.9640459525451471E-2</v>
      </c>
      <c r="S4673" s="41" t="s">
        <v>13210</v>
      </c>
      <c r="T4673" s="1" t="s">
        <v>8798</v>
      </c>
    </row>
    <row r="4674" spans="1:20" x14ac:dyDescent="0.25">
      <c r="A4674" t="s">
        <v>8747</v>
      </c>
      <c r="B4674" t="s">
        <v>66</v>
      </c>
      <c r="C4674" t="s">
        <v>1673</v>
      </c>
      <c r="D4674" t="s">
        <v>1672</v>
      </c>
      <c r="E4674" s="42">
        <v>45268</v>
      </c>
      <c r="F4674">
        <v>2023</v>
      </c>
      <c r="G4674" t="s">
        <v>6914</v>
      </c>
      <c r="H4674" t="s">
        <v>8754</v>
      </c>
      <c r="I4674" s="40" t="s">
        <v>12395</v>
      </c>
      <c r="J4674" s="40">
        <v>0.3</v>
      </c>
      <c r="L4674" t="s">
        <v>1366</v>
      </c>
      <c r="M4674" t="s">
        <v>25</v>
      </c>
      <c r="N4674">
        <v>0.3</v>
      </c>
      <c r="O4674">
        <v>0</v>
      </c>
      <c r="P4674">
        <v>0.3</v>
      </c>
      <c r="Q4674">
        <v>0</v>
      </c>
      <c r="R4674" s="51">
        <f>Table71417[[#This Row],[Climate finance ($ million)]]/Table71417[[#This Row],[Total commitment ($ million)]]</f>
        <v>1</v>
      </c>
      <c r="S4674" s="41" t="s">
        <v>13211</v>
      </c>
      <c r="T4674" s="1" t="s">
        <v>8798</v>
      </c>
    </row>
    <row r="4675" spans="1:20" x14ac:dyDescent="0.25">
      <c r="A4675" t="s">
        <v>8747</v>
      </c>
      <c r="B4675" t="s">
        <v>66</v>
      </c>
      <c r="C4675" t="s">
        <v>1825</v>
      </c>
      <c r="D4675" t="s">
        <v>1824</v>
      </c>
      <c r="E4675" s="42">
        <v>45268</v>
      </c>
      <c r="F4675">
        <v>2023</v>
      </c>
      <c r="G4675" t="s">
        <v>6657</v>
      </c>
      <c r="H4675" t="s">
        <v>8754</v>
      </c>
      <c r="I4675" s="40" t="s">
        <v>141</v>
      </c>
      <c r="J4675" s="40">
        <v>0.15</v>
      </c>
      <c r="K4675" t="s">
        <v>141</v>
      </c>
      <c r="M4675" t="s">
        <v>24</v>
      </c>
      <c r="N4675">
        <v>0.15</v>
      </c>
      <c r="O4675">
        <v>0.15</v>
      </c>
      <c r="P4675">
        <v>0</v>
      </c>
      <c r="Q4675">
        <v>0</v>
      </c>
      <c r="R4675" s="51">
        <f>Table71417[[#This Row],[Climate finance ($ million)]]/Table71417[[#This Row],[Total commitment ($ million)]]</f>
        <v>1</v>
      </c>
      <c r="S4675" s="41" t="s">
        <v>13212</v>
      </c>
      <c r="T4675" s="1" t="s">
        <v>8798</v>
      </c>
    </row>
    <row r="4676" spans="1:20" x14ac:dyDescent="0.25">
      <c r="A4676" t="s">
        <v>8747</v>
      </c>
      <c r="B4676" t="s">
        <v>66</v>
      </c>
      <c r="C4676" t="s">
        <v>1468</v>
      </c>
      <c r="D4676" t="s">
        <v>1467</v>
      </c>
      <c r="E4676" s="42">
        <v>45271</v>
      </c>
      <c r="F4676">
        <v>2023</v>
      </c>
      <c r="G4676" t="s">
        <v>8748</v>
      </c>
      <c r="H4676" t="s">
        <v>8754</v>
      </c>
      <c r="I4676" s="40" t="s">
        <v>12395</v>
      </c>
      <c r="J4676" s="40">
        <v>0.15</v>
      </c>
      <c r="K4676" t="s">
        <v>1469</v>
      </c>
      <c r="L4676" t="s">
        <v>1346</v>
      </c>
      <c r="M4676" t="s">
        <v>72</v>
      </c>
      <c r="N4676">
        <v>0.15</v>
      </c>
      <c r="O4676">
        <v>0</v>
      </c>
      <c r="P4676">
        <v>0</v>
      </c>
      <c r="Q4676">
        <v>0.15</v>
      </c>
      <c r="R4676" s="51">
        <f>Table71417[[#This Row],[Climate finance ($ million)]]/Table71417[[#This Row],[Total commitment ($ million)]]</f>
        <v>1</v>
      </c>
      <c r="S4676" s="41" t="s">
        <v>13213</v>
      </c>
      <c r="T4676" s="1" t="s">
        <v>8798</v>
      </c>
    </row>
    <row r="4677" spans="1:20" x14ac:dyDescent="0.25">
      <c r="A4677" t="s">
        <v>8747</v>
      </c>
      <c r="B4677" t="s">
        <v>66</v>
      </c>
      <c r="C4677" t="s">
        <v>1587</v>
      </c>
      <c r="D4677" t="s">
        <v>1586</v>
      </c>
      <c r="E4677" s="42">
        <v>45271</v>
      </c>
      <c r="F4677">
        <v>2023</v>
      </c>
      <c r="G4677" t="s">
        <v>6521</v>
      </c>
      <c r="H4677" t="s">
        <v>8754</v>
      </c>
      <c r="I4677" s="40" t="s">
        <v>12396</v>
      </c>
      <c r="J4677" s="40">
        <v>0.17499999999999999</v>
      </c>
      <c r="L4677" t="s">
        <v>1409</v>
      </c>
      <c r="M4677" t="s">
        <v>25</v>
      </c>
      <c r="N4677">
        <v>2.6249999999999999E-2</v>
      </c>
      <c r="O4677">
        <v>0</v>
      </c>
      <c r="P4677">
        <v>2.6249999999999999E-2</v>
      </c>
      <c r="Q4677">
        <v>0</v>
      </c>
      <c r="R4677" s="51">
        <f>Table71417[[#This Row],[Climate finance ($ million)]]/Table71417[[#This Row],[Total commitment ($ million)]]</f>
        <v>0.15</v>
      </c>
      <c r="S4677" s="41" t="s">
        <v>13214</v>
      </c>
      <c r="T4677" s="1" t="s">
        <v>8798</v>
      </c>
    </row>
    <row r="4678" spans="1:20" x14ac:dyDescent="0.25">
      <c r="A4678" t="s">
        <v>8747</v>
      </c>
      <c r="B4678" t="s">
        <v>66</v>
      </c>
      <c r="C4678" t="s">
        <v>1709</v>
      </c>
      <c r="D4678" t="s">
        <v>1708</v>
      </c>
      <c r="E4678" s="42">
        <v>45271</v>
      </c>
      <c r="F4678">
        <v>2023</v>
      </c>
      <c r="G4678" t="s">
        <v>8750</v>
      </c>
      <c r="H4678" t="s">
        <v>8754</v>
      </c>
      <c r="I4678" s="40" t="s">
        <v>12401</v>
      </c>
      <c r="J4678" s="40">
        <v>0.3</v>
      </c>
      <c r="K4678" t="s">
        <v>1345</v>
      </c>
      <c r="L4678" t="s">
        <v>1365</v>
      </c>
      <c r="M4678" t="s">
        <v>72</v>
      </c>
      <c r="N4678">
        <v>0.3</v>
      </c>
      <c r="O4678">
        <v>0</v>
      </c>
      <c r="P4678">
        <v>0</v>
      </c>
      <c r="Q4678">
        <v>0.3</v>
      </c>
      <c r="R4678" s="51">
        <f>Table71417[[#This Row],[Climate finance ($ million)]]/Table71417[[#This Row],[Total commitment ($ million)]]</f>
        <v>1</v>
      </c>
      <c r="S4678" s="41" t="s">
        <v>13215</v>
      </c>
      <c r="T4678" s="1" t="s">
        <v>8798</v>
      </c>
    </row>
    <row r="4679" spans="1:20" x14ac:dyDescent="0.25">
      <c r="A4679" t="s">
        <v>8747</v>
      </c>
      <c r="B4679" t="s">
        <v>66</v>
      </c>
      <c r="C4679" t="s">
        <v>1847</v>
      </c>
      <c r="D4679" t="s">
        <v>1846</v>
      </c>
      <c r="E4679" s="42">
        <v>45271</v>
      </c>
      <c r="F4679">
        <v>2023</v>
      </c>
      <c r="G4679" t="s">
        <v>7481</v>
      </c>
      <c r="H4679" t="s">
        <v>8754</v>
      </c>
      <c r="I4679" s="40" t="s">
        <v>12397</v>
      </c>
      <c r="J4679" s="40">
        <v>0.55000000000000004</v>
      </c>
      <c r="L4679" t="s">
        <v>1347</v>
      </c>
      <c r="M4679" t="s">
        <v>25</v>
      </c>
      <c r="N4679">
        <v>0.55000000000000004</v>
      </c>
      <c r="O4679">
        <v>0</v>
      </c>
      <c r="P4679">
        <v>0.55000000000000004</v>
      </c>
      <c r="Q4679">
        <v>0</v>
      </c>
      <c r="R4679" s="51">
        <f>Table71417[[#This Row],[Climate finance ($ million)]]/Table71417[[#This Row],[Total commitment ($ million)]]</f>
        <v>1</v>
      </c>
      <c r="S4679" s="41" t="s">
        <v>13216</v>
      </c>
      <c r="T4679" s="1" t="s">
        <v>8798</v>
      </c>
    </row>
    <row r="4680" spans="1:20" x14ac:dyDescent="0.25">
      <c r="A4680" t="s">
        <v>8747</v>
      </c>
      <c r="B4680" t="s">
        <v>66</v>
      </c>
      <c r="C4680" t="s">
        <v>2067</v>
      </c>
      <c r="D4680" t="s">
        <v>2066</v>
      </c>
      <c r="E4680" s="42">
        <v>45271</v>
      </c>
      <c r="F4680">
        <v>2023</v>
      </c>
      <c r="G4680" t="s">
        <v>104</v>
      </c>
      <c r="H4680" t="s">
        <v>8754</v>
      </c>
      <c r="I4680" s="40" t="s">
        <v>12395</v>
      </c>
      <c r="J4680" s="40">
        <v>0.14699999999999999</v>
      </c>
      <c r="L4680" t="s">
        <v>1346</v>
      </c>
      <c r="M4680" t="s">
        <v>25</v>
      </c>
      <c r="N4680">
        <v>0.14699999999999999</v>
      </c>
      <c r="O4680">
        <v>0</v>
      </c>
      <c r="P4680">
        <v>0.14699999999999999</v>
      </c>
      <c r="Q4680">
        <v>0</v>
      </c>
      <c r="R4680" s="51">
        <f>Table71417[[#This Row],[Climate finance ($ million)]]/Table71417[[#This Row],[Total commitment ($ million)]]</f>
        <v>1</v>
      </c>
      <c r="S4680" s="41" t="s">
        <v>13217</v>
      </c>
      <c r="T4680" s="1" t="s">
        <v>8798</v>
      </c>
    </row>
    <row r="4681" spans="1:20" x14ac:dyDescent="0.25">
      <c r="A4681" t="s">
        <v>8747</v>
      </c>
      <c r="B4681" t="s">
        <v>66</v>
      </c>
      <c r="C4681" t="s">
        <v>1536</v>
      </c>
      <c r="D4681" t="s">
        <v>1535</v>
      </c>
      <c r="E4681" s="42">
        <v>45272</v>
      </c>
      <c r="F4681">
        <v>2023</v>
      </c>
      <c r="G4681" t="s">
        <v>8749</v>
      </c>
      <c r="H4681" t="s">
        <v>8754</v>
      </c>
      <c r="I4681" s="40" t="s">
        <v>12395</v>
      </c>
      <c r="J4681" s="40">
        <v>0.4</v>
      </c>
      <c r="K4681" t="s">
        <v>1469</v>
      </c>
      <c r="L4681" t="s">
        <v>1346</v>
      </c>
      <c r="M4681" t="s">
        <v>72</v>
      </c>
      <c r="N4681">
        <v>0.4</v>
      </c>
      <c r="O4681">
        <v>0</v>
      </c>
      <c r="P4681">
        <v>0</v>
      </c>
      <c r="Q4681">
        <v>0.4</v>
      </c>
      <c r="R4681" s="51">
        <f>Table71417[[#This Row],[Climate finance ($ million)]]/Table71417[[#This Row],[Total commitment ($ million)]]</f>
        <v>1</v>
      </c>
      <c r="S4681" s="41" t="s">
        <v>13218</v>
      </c>
      <c r="T4681" s="1" t="s">
        <v>8798</v>
      </c>
    </row>
    <row r="4682" spans="1:20" x14ac:dyDescent="0.25">
      <c r="A4682" t="s">
        <v>8747</v>
      </c>
      <c r="B4682" t="s">
        <v>66</v>
      </c>
      <c r="C4682" t="s">
        <v>1809</v>
      </c>
      <c r="D4682" t="s">
        <v>1808</v>
      </c>
      <c r="E4682" s="42">
        <v>45272</v>
      </c>
      <c r="F4682">
        <v>2023</v>
      </c>
      <c r="G4682" t="s">
        <v>7680</v>
      </c>
      <c r="H4682" t="s">
        <v>8754</v>
      </c>
      <c r="I4682" s="40" t="s">
        <v>84</v>
      </c>
      <c r="J4682" s="40">
        <v>0.5</v>
      </c>
      <c r="K4682" t="s">
        <v>1345</v>
      </c>
      <c r="L4682" t="s">
        <v>1365</v>
      </c>
      <c r="M4682" t="s">
        <v>72</v>
      </c>
      <c r="N4682">
        <v>0.5</v>
      </c>
      <c r="O4682">
        <v>0</v>
      </c>
      <c r="P4682">
        <v>0</v>
      </c>
      <c r="Q4682">
        <v>0.5</v>
      </c>
      <c r="R4682" s="51">
        <f>Table71417[[#This Row],[Climate finance ($ million)]]/Table71417[[#This Row],[Total commitment ($ million)]]</f>
        <v>1</v>
      </c>
      <c r="S4682" s="41" t="s">
        <v>13219</v>
      </c>
      <c r="T4682" s="1" t="s">
        <v>8798</v>
      </c>
    </row>
    <row r="4683" spans="1:20" x14ac:dyDescent="0.25">
      <c r="A4683" t="s">
        <v>8747</v>
      </c>
      <c r="B4683" t="s">
        <v>66</v>
      </c>
      <c r="C4683" t="s">
        <v>1851</v>
      </c>
      <c r="D4683" t="s">
        <v>1850</v>
      </c>
      <c r="E4683" s="42">
        <v>45272</v>
      </c>
      <c r="F4683">
        <v>2023</v>
      </c>
      <c r="G4683" t="s">
        <v>8250</v>
      </c>
      <c r="H4683" t="s">
        <v>8754</v>
      </c>
      <c r="I4683" s="40" t="s">
        <v>12403</v>
      </c>
      <c r="J4683" s="40">
        <v>0.18</v>
      </c>
      <c r="L4683" t="s">
        <v>1347</v>
      </c>
      <c r="M4683" t="s">
        <v>25</v>
      </c>
      <c r="N4683">
        <v>1.7999999999999999E-2</v>
      </c>
      <c r="O4683">
        <v>0</v>
      </c>
      <c r="P4683">
        <v>1.7999999999999999E-2</v>
      </c>
      <c r="Q4683">
        <v>0</v>
      </c>
      <c r="R4683" s="51">
        <f>Table71417[[#This Row],[Climate finance ($ million)]]/Table71417[[#This Row],[Total commitment ($ million)]]</f>
        <v>9.9999999999999992E-2</v>
      </c>
      <c r="S4683" s="41" t="s">
        <v>13220</v>
      </c>
      <c r="T4683" s="1" t="s">
        <v>8798</v>
      </c>
    </row>
    <row r="4684" spans="1:20" x14ac:dyDescent="0.25">
      <c r="A4684" t="s">
        <v>8747</v>
      </c>
      <c r="B4684" t="s">
        <v>66</v>
      </c>
      <c r="C4684" t="s">
        <v>1851</v>
      </c>
      <c r="D4684" t="s">
        <v>1850</v>
      </c>
      <c r="E4684" s="42">
        <v>45272</v>
      </c>
      <c r="F4684">
        <v>2023</v>
      </c>
      <c r="G4684" t="s">
        <v>8250</v>
      </c>
      <c r="H4684" t="s">
        <v>8754</v>
      </c>
      <c r="I4684" s="40" t="s">
        <v>12403</v>
      </c>
      <c r="J4684" s="40">
        <v>0.18</v>
      </c>
      <c r="L4684" t="s">
        <v>1365</v>
      </c>
      <c r="M4684" t="s">
        <v>25</v>
      </c>
      <c r="N4684">
        <v>1.7999999999999999E-2</v>
      </c>
      <c r="O4684">
        <v>0</v>
      </c>
      <c r="P4684">
        <v>1.7999999999999999E-2</v>
      </c>
      <c r="Q4684">
        <v>0</v>
      </c>
      <c r="R4684" s="51">
        <f>Table71417[[#This Row],[Climate finance ($ million)]]/Table71417[[#This Row],[Total commitment ($ million)]]</f>
        <v>9.9999999999999992E-2</v>
      </c>
      <c r="S4684" s="41" t="s">
        <v>13220</v>
      </c>
      <c r="T4684" s="1" t="s">
        <v>8798</v>
      </c>
    </row>
    <row r="4685" spans="1:20" x14ac:dyDescent="0.25">
      <c r="A4685" t="s">
        <v>8747</v>
      </c>
      <c r="B4685" t="s">
        <v>66</v>
      </c>
      <c r="C4685" t="s">
        <v>1905</v>
      </c>
      <c r="D4685" t="s">
        <v>1904</v>
      </c>
      <c r="E4685" s="42">
        <v>45272</v>
      </c>
      <c r="F4685">
        <v>2023</v>
      </c>
      <c r="G4685" t="s">
        <v>6715</v>
      </c>
      <c r="H4685" t="s">
        <v>8754</v>
      </c>
      <c r="I4685" s="40" t="s">
        <v>12395</v>
      </c>
      <c r="J4685" s="40">
        <v>0.25</v>
      </c>
      <c r="L4685" t="s">
        <v>1409</v>
      </c>
      <c r="M4685" t="s">
        <v>25</v>
      </c>
      <c r="N4685">
        <v>2.5000000000000001E-2</v>
      </c>
      <c r="O4685">
        <v>0</v>
      </c>
      <c r="P4685">
        <v>2.5000000000000001E-2</v>
      </c>
      <c r="Q4685">
        <v>0</v>
      </c>
      <c r="R4685" s="51">
        <f>Table71417[[#This Row],[Climate finance ($ million)]]/Table71417[[#This Row],[Total commitment ($ million)]]</f>
        <v>0.1</v>
      </c>
      <c r="S4685" s="41" t="s">
        <v>13221</v>
      </c>
      <c r="T4685" s="1" t="s">
        <v>8798</v>
      </c>
    </row>
    <row r="4686" spans="1:20" x14ac:dyDescent="0.25">
      <c r="A4686" t="s">
        <v>8747</v>
      </c>
      <c r="B4686" t="s">
        <v>66</v>
      </c>
      <c r="C4686" t="s">
        <v>2080</v>
      </c>
      <c r="D4686" t="s">
        <v>2079</v>
      </c>
      <c r="E4686" s="42">
        <v>45272</v>
      </c>
      <c r="F4686">
        <v>2023</v>
      </c>
      <c r="G4686" t="s">
        <v>104</v>
      </c>
      <c r="H4686" t="s">
        <v>8754</v>
      </c>
      <c r="I4686" s="40" t="s">
        <v>12401</v>
      </c>
      <c r="J4686" s="40">
        <v>0.7</v>
      </c>
      <c r="L4686" t="s">
        <v>1415</v>
      </c>
      <c r="M4686" t="s">
        <v>25</v>
      </c>
      <c r="N4686">
        <v>0.61</v>
      </c>
      <c r="O4686">
        <v>0</v>
      </c>
      <c r="P4686">
        <v>0.61</v>
      </c>
      <c r="Q4686">
        <v>0</v>
      </c>
      <c r="R4686" s="51">
        <f>Table71417[[#This Row],[Climate finance ($ million)]]/Table71417[[#This Row],[Total commitment ($ million)]]</f>
        <v>0.87142857142857144</v>
      </c>
      <c r="S4686" s="41" t="s">
        <v>13222</v>
      </c>
      <c r="T4686" s="1" t="s">
        <v>8798</v>
      </c>
    </row>
    <row r="4687" spans="1:20" x14ac:dyDescent="0.25">
      <c r="A4687" t="s">
        <v>8747</v>
      </c>
      <c r="B4687" t="s">
        <v>66</v>
      </c>
      <c r="C4687" t="s">
        <v>1901</v>
      </c>
      <c r="D4687" t="s">
        <v>1900</v>
      </c>
      <c r="E4687" s="42">
        <v>45273</v>
      </c>
      <c r="F4687">
        <v>2023</v>
      </c>
      <c r="G4687" t="s">
        <v>6715</v>
      </c>
      <c r="H4687" t="s">
        <v>93</v>
      </c>
      <c r="I4687" s="40" t="s">
        <v>12395</v>
      </c>
      <c r="J4687" s="40">
        <v>425.19552099999999</v>
      </c>
      <c r="K4687" t="s">
        <v>1469</v>
      </c>
      <c r="M4687" t="s">
        <v>24</v>
      </c>
      <c r="N4687">
        <v>193.095</v>
      </c>
      <c r="O4687">
        <v>193.095</v>
      </c>
      <c r="P4687">
        <v>0</v>
      </c>
      <c r="Q4687">
        <v>0</v>
      </c>
      <c r="R4687" s="51">
        <f>Table71417[[#This Row],[Climate finance ($ million)]]/Table71417[[#This Row],[Total commitment ($ million)]]</f>
        <v>0.45413225319464268</v>
      </c>
      <c r="S4687" s="41" t="s">
        <v>13223</v>
      </c>
      <c r="T4687" s="1" t="s">
        <v>8798</v>
      </c>
    </row>
    <row r="4688" spans="1:20" x14ac:dyDescent="0.25">
      <c r="A4688" t="s">
        <v>8747</v>
      </c>
      <c r="B4688" t="s">
        <v>66</v>
      </c>
      <c r="C4688" t="s">
        <v>1901</v>
      </c>
      <c r="D4688" t="s">
        <v>1900</v>
      </c>
      <c r="E4688" s="42">
        <v>45273</v>
      </c>
      <c r="F4688">
        <v>2023</v>
      </c>
      <c r="G4688" t="s">
        <v>6715</v>
      </c>
      <c r="H4688" t="s">
        <v>93</v>
      </c>
      <c r="I4688" s="40" t="s">
        <v>12395</v>
      </c>
      <c r="J4688" s="40">
        <v>425.19552099999999</v>
      </c>
      <c r="K4688" t="s">
        <v>1469</v>
      </c>
      <c r="M4688" t="s">
        <v>24</v>
      </c>
      <c r="N4688">
        <v>3.57</v>
      </c>
      <c r="O4688">
        <v>3.5700000000000003</v>
      </c>
      <c r="P4688">
        <v>0</v>
      </c>
      <c r="Q4688">
        <v>0</v>
      </c>
      <c r="R4688" s="51">
        <f>Table71417[[#This Row],[Climate finance ($ million)]]/Table71417[[#This Row],[Total commitment ($ million)]]</f>
        <v>8.3961373619455409E-3</v>
      </c>
      <c r="S4688" s="41" t="s">
        <v>13223</v>
      </c>
      <c r="T4688" s="1" t="s">
        <v>8798</v>
      </c>
    </row>
    <row r="4689" spans="1:20" x14ac:dyDescent="0.25">
      <c r="A4689" t="s">
        <v>8747</v>
      </c>
      <c r="B4689" t="s">
        <v>66</v>
      </c>
      <c r="C4689" t="s">
        <v>1901</v>
      </c>
      <c r="D4689" t="s">
        <v>1900</v>
      </c>
      <c r="E4689" s="42">
        <v>45273</v>
      </c>
      <c r="F4689">
        <v>2023</v>
      </c>
      <c r="G4689" t="s">
        <v>6715</v>
      </c>
      <c r="H4689" t="s">
        <v>93</v>
      </c>
      <c r="I4689" s="40" t="s">
        <v>12395</v>
      </c>
      <c r="J4689" s="40">
        <v>425.19552099999999</v>
      </c>
      <c r="L4689" t="s">
        <v>1346</v>
      </c>
      <c r="M4689" t="s">
        <v>25</v>
      </c>
      <c r="N4689">
        <v>6.23</v>
      </c>
      <c r="O4689">
        <v>0</v>
      </c>
      <c r="P4689">
        <v>6.23</v>
      </c>
      <c r="Q4689">
        <v>0</v>
      </c>
      <c r="R4689" s="51">
        <f>Table71417[[#This Row],[Climate finance ($ million)]]/Table71417[[#This Row],[Total commitment ($ million)]]</f>
        <v>1.4652082847316731E-2</v>
      </c>
      <c r="S4689" s="41" t="s">
        <v>13223</v>
      </c>
      <c r="T4689" s="1" t="s">
        <v>8798</v>
      </c>
    </row>
    <row r="4690" spans="1:20" x14ac:dyDescent="0.25">
      <c r="A4690" t="s">
        <v>8747</v>
      </c>
      <c r="B4690" t="s">
        <v>66</v>
      </c>
      <c r="C4690" t="s">
        <v>1901</v>
      </c>
      <c r="D4690" t="s">
        <v>1900</v>
      </c>
      <c r="E4690" s="42">
        <v>45273</v>
      </c>
      <c r="F4690">
        <v>2023</v>
      </c>
      <c r="G4690" t="s">
        <v>6715</v>
      </c>
      <c r="H4690" t="s">
        <v>93</v>
      </c>
      <c r="I4690" s="40" t="s">
        <v>12395</v>
      </c>
      <c r="J4690" s="40">
        <v>425.19552099999999</v>
      </c>
      <c r="L4690" t="s">
        <v>1365</v>
      </c>
      <c r="M4690" t="s">
        <v>25</v>
      </c>
      <c r="N4690">
        <v>0.80500000000000005</v>
      </c>
      <c r="O4690">
        <v>0</v>
      </c>
      <c r="P4690">
        <v>0.80500000000000005</v>
      </c>
      <c r="Q4690">
        <v>0</v>
      </c>
      <c r="R4690" s="51">
        <f>Table71417[[#This Row],[Climate finance ($ million)]]/Table71417[[#This Row],[Total commitment ($ million)]]</f>
        <v>1.8932466600465438E-3</v>
      </c>
      <c r="S4690" s="41" t="s">
        <v>13223</v>
      </c>
      <c r="T4690" s="1" t="s">
        <v>8798</v>
      </c>
    </row>
    <row r="4691" spans="1:20" x14ac:dyDescent="0.25">
      <c r="A4691" t="s">
        <v>8747</v>
      </c>
      <c r="B4691" t="s">
        <v>66</v>
      </c>
      <c r="C4691" t="s">
        <v>1901</v>
      </c>
      <c r="D4691" t="s">
        <v>1900</v>
      </c>
      <c r="E4691" s="42">
        <v>45273</v>
      </c>
      <c r="F4691">
        <v>2023</v>
      </c>
      <c r="G4691" t="s">
        <v>6715</v>
      </c>
      <c r="H4691" t="s">
        <v>93</v>
      </c>
      <c r="I4691" s="40" t="s">
        <v>12395</v>
      </c>
      <c r="J4691" s="40">
        <v>425.19552099999999</v>
      </c>
      <c r="K4691" t="s">
        <v>1469</v>
      </c>
      <c r="L4691" t="s">
        <v>1346</v>
      </c>
      <c r="M4691" t="s">
        <v>72</v>
      </c>
      <c r="N4691">
        <v>1.96</v>
      </c>
      <c r="O4691">
        <v>0</v>
      </c>
      <c r="P4691">
        <v>0</v>
      </c>
      <c r="Q4691">
        <v>1.9600000000000002</v>
      </c>
      <c r="R4691" s="51">
        <f>Table71417[[#This Row],[Climate finance ($ million)]]/Table71417[[#This Row],[Total commitment ($ million)]]</f>
        <v>4.6096440418524542E-3</v>
      </c>
      <c r="S4691" s="41" t="s">
        <v>13223</v>
      </c>
      <c r="T4691" s="1" t="s">
        <v>8798</v>
      </c>
    </row>
    <row r="4692" spans="1:20" x14ac:dyDescent="0.25">
      <c r="A4692" t="s">
        <v>8747</v>
      </c>
      <c r="B4692" t="s">
        <v>66</v>
      </c>
      <c r="C4692" t="s">
        <v>1914</v>
      </c>
      <c r="D4692" t="s">
        <v>1913</v>
      </c>
      <c r="E4692" s="42">
        <v>45273</v>
      </c>
      <c r="F4692">
        <v>2023</v>
      </c>
      <c r="G4692" t="s">
        <v>6715</v>
      </c>
      <c r="H4692" t="s">
        <v>8754</v>
      </c>
      <c r="I4692" s="40" t="s">
        <v>12395</v>
      </c>
      <c r="J4692" s="40">
        <v>16.067983000000002</v>
      </c>
      <c r="L4692" t="s">
        <v>1415</v>
      </c>
      <c r="M4692" t="s">
        <v>25</v>
      </c>
      <c r="N4692">
        <v>5.9917508600000007</v>
      </c>
      <c r="O4692">
        <v>0</v>
      </c>
      <c r="P4692">
        <v>5.9917508606999998</v>
      </c>
      <c r="Q4692">
        <v>0</v>
      </c>
      <c r="R4692" s="51">
        <f>Table71417[[#This Row],[Climate finance ($ million)]]/Table71417[[#This Row],[Total commitment ($ million)]]</f>
        <v>0.37289999995643514</v>
      </c>
      <c r="S4692" s="41" t="s">
        <v>13224</v>
      </c>
      <c r="T4692" s="1" t="s">
        <v>8798</v>
      </c>
    </row>
    <row r="4693" spans="1:20" x14ac:dyDescent="0.25">
      <c r="A4693" t="s">
        <v>8747</v>
      </c>
      <c r="B4693" t="s">
        <v>66</v>
      </c>
      <c r="C4693" t="s">
        <v>1914</v>
      </c>
      <c r="D4693" t="s">
        <v>1913</v>
      </c>
      <c r="E4693" s="42">
        <v>45273</v>
      </c>
      <c r="F4693">
        <v>2023</v>
      </c>
      <c r="G4693" t="s">
        <v>6715</v>
      </c>
      <c r="H4693" t="s">
        <v>8754</v>
      </c>
      <c r="I4693" s="40" t="s">
        <v>12395</v>
      </c>
      <c r="J4693" s="40">
        <v>16.067983000000002</v>
      </c>
      <c r="K4693" t="s">
        <v>1345</v>
      </c>
      <c r="M4693" t="s">
        <v>24</v>
      </c>
      <c r="N4693">
        <v>2.8392126000000002</v>
      </c>
      <c r="O4693">
        <v>2.8392125961000003</v>
      </c>
      <c r="P4693">
        <v>0</v>
      </c>
      <c r="Q4693">
        <v>0</v>
      </c>
      <c r="R4693" s="51">
        <f>Table71417[[#This Row],[Climate finance ($ million)]]/Table71417[[#This Row],[Total commitment ($ million)]]</f>
        <v>0.1767000002427187</v>
      </c>
      <c r="S4693" s="41" t="s">
        <v>13224</v>
      </c>
      <c r="T4693" s="1" t="s">
        <v>8798</v>
      </c>
    </row>
    <row r="4694" spans="1:20" x14ac:dyDescent="0.25">
      <c r="A4694" t="s">
        <v>8747</v>
      </c>
      <c r="B4694" t="s">
        <v>66</v>
      </c>
      <c r="C4694" t="s">
        <v>1914</v>
      </c>
      <c r="D4694" t="s">
        <v>1913</v>
      </c>
      <c r="E4694" s="42">
        <v>45273</v>
      </c>
      <c r="F4694">
        <v>2023</v>
      </c>
      <c r="G4694" t="s">
        <v>6715</v>
      </c>
      <c r="H4694" t="s">
        <v>8754</v>
      </c>
      <c r="I4694" s="40" t="s">
        <v>12395</v>
      </c>
      <c r="J4694" s="40">
        <v>16.067983000000002</v>
      </c>
      <c r="L4694" t="s">
        <v>1346</v>
      </c>
      <c r="M4694" t="s">
        <v>25</v>
      </c>
      <c r="N4694">
        <v>4.3271078200000002</v>
      </c>
      <c r="O4694">
        <v>0</v>
      </c>
      <c r="P4694">
        <v>4.3271078218999994</v>
      </c>
      <c r="Q4694">
        <v>0</v>
      </c>
      <c r="R4694" s="51">
        <f>Table71417[[#This Row],[Climate finance ($ million)]]/Table71417[[#This Row],[Total commitment ($ million)]]</f>
        <v>0.26929999988175241</v>
      </c>
      <c r="S4694" s="41" t="s">
        <v>13224</v>
      </c>
      <c r="T4694" s="1" t="s">
        <v>8798</v>
      </c>
    </row>
    <row r="4695" spans="1:20" x14ac:dyDescent="0.25">
      <c r="A4695" t="s">
        <v>8747</v>
      </c>
      <c r="B4695" t="s">
        <v>66</v>
      </c>
      <c r="C4695" t="s">
        <v>1914</v>
      </c>
      <c r="D4695" t="s">
        <v>1913</v>
      </c>
      <c r="E4695" s="42">
        <v>45273</v>
      </c>
      <c r="F4695">
        <v>2023</v>
      </c>
      <c r="G4695" t="s">
        <v>6715</v>
      </c>
      <c r="H4695" t="s">
        <v>8754</v>
      </c>
      <c r="I4695" s="40" t="s">
        <v>12395</v>
      </c>
      <c r="J4695" s="40">
        <v>16.067983000000002</v>
      </c>
      <c r="K4695" t="s">
        <v>141</v>
      </c>
      <c r="M4695" t="s">
        <v>24</v>
      </c>
      <c r="N4695">
        <v>2.9099117200000002</v>
      </c>
      <c r="O4695">
        <v>2.9099117212999999</v>
      </c>
      <c r="P4695">
        <v>0</v>
      </c>
      <c r="Q4695">
        <v>0</v>
      </c>
      <c r="R4695" s="51">
        <f>Table71417[[#This Row],[Climate finance ($ million)]]/Table71417[[#This Row],[Total commitment ($ million)]]</f>
        <v>0.18109999991909376</v>
      </c>
      <c r="S4695" s="41" t="s">
        <v>13224</v>
      </c>
      <c r="T4695" s="1" t="s">
        <v>8798</v>
      </c>
    </row>
    <row r="4696" spans="1:20" x14ac:dyDescent="0.25">
      <c r="A4696" t="s">
        <v>8747</v>
      </c>
      <c r="B4696" t="s">
        <v>66</v>
      </c>
      <c r="C4696" t="s">
        <v>1952</v>
      </c>
      <c r="D4696" t="s">
        <v>1951</v>
      </c>
      <c r="E4696" s="42">
        <v>45273</v>
      </c>
      <c r="F4696">
        <v>2023</v>
      </c>
      <c r="G4696" t="s">
        <v>6417</v>
      </c>
      <c r="H4696" t="s">
        <v>8754</v>
      </c>
      <c r="I4696" s="40" t="s">
        <v>12395</v>
      </c>
      <c r="J4696" s="40">
        <v>0.15</v>
      </c>
      <c r="K4696" t="s">
        <v>1469</v>
      </c>
      <c r="L4696" t="s">
        <v>1346</v>
      </c>
      <c r="M4696" t="s">
        <v>72</v>
      </c>
      <c r="N4696">
        <v>7.4999999999999997E-2</v>
      </c>
      <c r="O4696">
        <v>0</v>
      </c>
      <c r="P4696">
        <v>0</v>
      </c>
      <c r="Q4696">
        <v>7.4999999999999997E-2</v>
      </c>
      <c r="R4696" s="51">
        <f>Table71417[[#This Row],[Climate finance ($ million)]]/Table71417[[#This Row],[Total commitment ($ million)]]</f>
        <v>0.5</v>
      </c>
      <c r="S4696" s="41" t="s">
        <v>13225</v>
      </c>
      <c r="T4696" s="1" t="s">
        <v>8798</v>
      </c>
    </row>
    <row r="4697" spans="1:20" x14ac:dyDescent="0.25">
      <c r="A4697" t="s">
        <v>8747</v>
      </c>
      <c r="B4697" t="s">
        <v>66</v>
      </c>
      <c r="C4697" t="s">
        <v>2096</v>
      </c>
      <c r="D4697" t="s">
        <v>2095</v>
      </c>
      <c r="E4697" s="42">
        <v>45273</v>
      </c>
      <c r="F4697">
        <v>2023</v>
      </c>
      <c r="G4697" t="s">
        <v>104</v>
      </c>
      <c r="H4697" t="s">
        <v>8754</v>
      </c>
      <c r="I4697" t="s">
        <v>11395</v>
      </c>
      <c r="J4697" t="s">
        <v>11395</v>
      </c>
      <c r="K4697" t="s">
        <v>1345</v>
      </c>
      <c r="L4697" t="s">
        <v>1409</v>
      </c>
      <c r="M4697" t="s">
        <v>72</v>
      </c>
      <c r="N4697">
        <v>0.16</v>
      </c>
      <c r="O4697">
        <v>0</v>
      </c>
      <c r="P4697">
        <v>0</v>
      </c>
      <c r="Q4697">
        <v>0.16</v>
      </c>
      <c r="R4697" s="38"/>
      <c r="S4697" s="54" t="s">
        <v>13226</v>
      </c>
      <c r="T4697" s="1" t="s">
        <v>8798</v>
      </c>
    </row>
    <row r="4698" spans="1:20" x14ac:dyDescent="0.25">
      <c r="A4698" t="s">
        <v>8747</v>
      </c>
      <c r="B4698" t="s">
        <v>66</v>
      </c>
      <c r="C4698" t="s">
        <v>2098</v>
      </c>
      <c r="D4698" t="s">
        <v>2097</v>
      </c>
      <c r="E4698" s="42">
        <v>45273</v>
      </c>
      <c r="F4698">
        <v>2023</v>
      </c>
      <c r="G4698" t="s">
        <v>104</v>
      </c>
      <c r="H4698" t="s">
        <v>8754</v>
      </c>
      <c r="I4698" s="40" t="s">
        <v>12400</v>
      </c>
      <c r="J4698" s="52">
        <v>0.25</v>
      </c>
      <c r="K4698" t="s">
        <v>1352</v>
      </c>
      <c r="L4698" t="s">
        <v>1409</v>
      </c>
      <c r="M4698" t="s">
        <v>72</v>
      </c>
      <c r="N4698">
        <v>7.4999999999999997E-2</v>
      </c>
      <c r="O4698">
        <v>0</v>
      </c>
      <c r="P4698">
        <v>0</v>
      </c>
      <c r="Q4698">
        <v>7.4999999999999997E-2</v>
      </c>
      <c r="R4698" s="51">
        <f>Table71417[[#This Row],[Climate finance ($ million)]]/Table71417[[#This Row],[Total commitment ($ million)]]</f>
        <v>0.3</v>
      </c>
      <c r="S4698" s="41" t="s">
        <v>13227</v>
      </c>
      <c r="T4698" s="1" t="s">
        <v>8798</v>
      </c>
    </row>
    <row r="4699" spans="1:20" x14ac:dyDescent="0.25">
      <c r="A4699" t="s">
        <v>8747</v>
      </c>
      <c r="B4699" t="s">
        <v>66</v>
      </c>
      <c r="C4699" t="s">
        <v>1584</v>
      </c>
      <c r="D4699" t="s">
        <v>1583</v>
      </c>
      <c r="E4699" s="42">
        <v>45274</v>
      </c>
      <c r="F4699">
        <v>2023</v>
      </c>
      <c r="G4699" t="s">
        <v>6521</v>
      </c>
      <c r="H4699" t="s">
        <v>8754</v>
      </c>
      <c r="I4699" s="40" t="s">
        <v>12401</v>
      </c>
      <c r="J4699" s="52">
        <v>0.25</v>
      </c>
      <c r="K4699" t="s">
        <v>1345</v>
      </c>
      <c r="L4699" t="s">
        <v>1365</v>
      </c>
      <c r="M4699" t="s">
        <v>72</v>
      </c>
      <c r="N4699">
        <v>0.25</v>
      </c>
      <c r="O4699">
        <v>0</v>
      </c>
      <c r="P4699">
        <v>0</v>
      </c>
      <c r="Q4699">
        <v>0.25</v>
      </c>
      <c r="R4699" s="51">
        <f>Table71417[[#This Row],[Climate finance ($ million)]]/Table71417[[#This Row],[Total commitment ($ million)]]</f>
        <v>1</v>
      </c>
      <c r="S4699" s="41" t="s">
        <v>13228</v>
      </c>
      <c r="T4699" s="1" t="s">
        <v>8798</v>
      </c>
    </row>
    <row r="4700" spans="1:20" x14ac:dyDescent="0.25">
      <c r="A4700" t="s">
        <v>8747</v>
      </c>
      <c r="B4700" t="s">
        <v>66</v>
      </c>
      <c r="C4700" t="s">
        <v>1853</v>
      </c>
      <c r="D4700" t="s">
        <v>1852</v>
      </c>
      <c r="E4700" s="42">
        <v>45275</v>
      </c>
      <c r="F4700">
        <v>2023</v>
      </c>
      <c r="G4700" t="s">
        <v>6975</v>
      </c>
      <c r="H4700" t="s">
        <v>93</v>
      </c>
      <c r="I4700" s="40" t="s">
        <v>12393</v>
      </c>
      <c r="J4700" s="52">
        <v>100</v>
      </c>
      <c r="K4700" t="s">
        <v>1345</v>
      </c>
      <c r="L4700" t="s">
        <v>1415</v>
      </c>
      <c r="M4700" t="s">
        <v>72</v>
      </c>
      <c r="N4700">
        <v>34.26</v>
      </c>
      <c r="O4700">
        <v>0</v>
      </c>
      <c r="P4700">
        <v>0</v>
      </c>
      <c r="Q4700">
        <v>34.259999999999991</v>
      </c>
      <c r="R4700" s="51">
        <f>Table71417[[#This Row],[Climate finance ($ million)]]/Table71417[[#This Row],[Total commitment ($ million)]]</f>
        <v>0.34259999999999996</v>
      </c>
      <c r="S4700" s="41" t="s">
        <v>13229</v>
      </c>
      <c r="T4700" s="1" t="s">
        <v>8798</v>
      </c>
    </row>
    <row r="4701" spans="1:20" x14ac:dyDescent="0.25">
      <c r="A4701" t="s">
        <v>8801</v>
      </c>
      <c r="B4701" t="s">
        <v>66</v>
      </c>
      <c r="C4701" t="s">
        <v>7576</v>
      </c>
      <c r="D4701" t="s">
        <v>7575</v>
      </c>
      <c r="E4701" s="55">
        <v>44593</v>
      </c>
      <c r="F4701">
        <v>2022</v>
      </c>
      <c r="G4701" t="s">
        <v>4734</v>
      </c>
      <c r="I4701" t="s">
        <v>6319</v>
      </c>
      <c r="J4701">
        <v>700</v>
      </c>
      <c r="M4701" s="41" t="s">
        <v>72</v>
      </c>
      <c r="N4701" s="41">
        <f>SUM(Table71417[[#This Row],[Mitigation ($ million)]:[Adaptation ($ million)]])</f>
        <v>563.9</v>
      </c>
      <c r="O4701">
        <v>505.6</v>
      </c>
      <c r="P4701">
        <v>58.3</v>
      </c>
      <c r="R4701" s="4">
        <v>0.80600000000000005</v>
      </c>
      <c r="S4701" s="56" t="s">
        <v>13811</v>
      </c>
      <c r="T4701" s="1" t="s">
        <v>8822</v>
      </c>
    </row>
    <row r="4702" spans="1:20" x14ac:dyDescent="0.25">
      <c r="A4702" t="s">
        <v>8801</v>
      </c>
      <c r="B4702" t="s">
        <v>66</v>
      </c>
      <c r="C4702" t="s">
        <v>7153</v>
      </c>
      <c r="D4702" t="s">
        <v>7152</v>
      </c>
      <c r="E4702" s="55">
        <v>44621</v>
      </c>
      <c r="F4702">
        <v>2022</v>
      </c>
      <c r="G4702" t="s">
        <v>146</v>
      </c>
      <c r="I4702" t="s">
        <v>132</v>
      </c>
      <c r="J4702">
        <v>46</v>
      </c>
      <c r="M4702" s="41" t="s">
        <v>72</v>
      </c>
      <c r="N4702" s="41">
        <f>SUM(Table71417[[#This Row],[Mitigation ($ million)]:[Adaptation ($ million)]])</f>
        <v>4.0999999999999996</v>
      </c>
      <c r="O4702">
        <v>0.7</v>
      </c>
      <c r="P4702">
        <v>3.4</v>
      </c>
      <c r="R4702" s="4">
        <v>8.8999999999999996E-2</v>
      </c>
      <c r="S4702" s="56" t="s">
        <v>13797</v>
      </c>
      <c r="T4702" s="1" t="s">
        <v>8822</v>
      </c>
    </row>
    <row r="4703" spans="1:20" x14ac:dyDescent="0.25">
      <c r="A4703" t="s">
        <v>8801</v>
      </c>
      <c r="B4703" t="s">
        <v>66</v>
      </c>
      <c r="C4703" t="s">
        <v>8652</v>
      </c>
      <c r="D4703" t="s">
        <v>8651</v>
      </c>
      <c r="E4703" s="55">
        <v>44287</v>
      </c>
      <c r="F4703">
        <v>2021</v>
      </c>
      <c r="G4703" t="s">
        <v>4734</v>
      </c>
      <c r="I4703" t="s">
        <v>6303</v>
      </c>
      <c r="J4703">
        <v>150</v>
      </c>
      <c r="M4703" s="41" t="s">
        <v>72</v>
      </c>
      <c r="N4703" s="41">
        <f>SUM(Table71417[[#This Row],[Mitigation ($ million)]:[Adaptation ($ million)]])</f>
        <v>2</v>
      </c>
      <c r="O4703">
        <v>1.8</v>
      </c>
      <c r="P4703">
        <v>0.2</v>
      </c>
      <c r="R4703" s="4">
        <v>1.4E-2</v>
      </c>
      <c r="S4703" s="56" t="s">
        <v>14109</v>
      </c>
      <c r="T4703" s="1" t="s">
        <v>8823</v>
      </c>
    </row>
    <row r="4704" spans="1:20" x14ac:dyDescent="0.25">
      <c r="A4704" t="s">
        <v>8801</v>
      </c>
      <c r="B4704" t="s">
        <v>66</v>
      </c>
      <c r="C4704" t="s">
        <v>8648</v>
      </c>
      <c r="D4704" t="s">
        <v>8647</v>
      </c>
      <c r="E4704" s="55">
        <v>44348</v>
      </c>
      <c r="F4704">
        <v>2021</v>
      </c>
      <c r="G4704" t="s">
        <v>7388</v>
      </c>
      <c r="I4704" t="s">
        <v>6303</v>
      </c>
      <c r="J4704">
        <v>22</v>
      </c>
      <c r="M4704" s="41" t="s">
        <v>25</v>
      </c>
      <c r="N4704" s="41">
        <f>SUM(Table71417[[#This Row],[Mitigation ($ million)]:[Adaptation ($ million)]])</f>
        <v>0.2</v>
      </c>
      <c r="O4704">
        <v>0</v>
      </c>
      <c r="P4704">
        <v>0.2</v>
      </c>
      <c r="R4704" s="4">
        <v>7.0000000000000001E-3</v>
      </c>
      <c r="S4704" s="56" t="s">
        <v>14062</v>
      </c>
      <c r="T4704" s="1" t="s">
        <v>8823</v>
      </c>
    </row>
    <row r="4705" spans="1:20" x14ac:dyDescent="0.25">
      <c r="A4705" t="s">
        <v>8801</v>
      </c>
      <c r="B4705" t="s">
        <v>66</v>
      </c>
      <c r="C4705" t="s">
        <v>8621</v>
      </c>
      <c r="D4705" t="s">
        <v>8620</v>
      </c>
      <c r="E4705" s="55">
        <v>44348</v>
      </c>
      <c r="F4705">
        <v>2021</v>
      </c>
      <c r="G4705" t="s">
        <v>6392</v>
      </c>
      <c r="I4705" t="s">
        <v>6448</v>
      </c>
      <c r="J4705">
        <v>265</v>
      </c>
      <c r="M4705" s="41" t="s">
        <v>72</v>
      </c>
      <c r="N4705" s="41">
        <f>SUM(Table71417[[#This Row],[Mitigation ($ million)]:[Adaptation ($ million)]])</f>
        <v>265</v>
      </c>
      <c r="O4705">
        <v>231.9</v>
      </c>
      <c r="P4705">
        <v>33.1</v>
      </c>
      <c r="R4705" s="4">
        <v>1</v>
      </c>
      <c r="S4705" s="56" t="s">
        <v>14063</v>
      </c>
      <c r="T4705" s="1" t="s">
        <v>8823</v>
      </c>
    </row>
    <row r="4706" spans="1:20" x14ac:dyDescent="0.25">
      <c r="A4706" t="s">
        <v>8801</v>
      </c>
      <c r="B4706" t="s">
        <v>66</v>
      </c>
      <c r="C4706" t="s">
        <v>7306</v>
      </c>
      <c r="D4706" t="s">
        <v>7305</v>
      </c>
      <c r="E4706" s="55">
        <v>44713</v>
      </c>
      <c r="F4706">
        <v>2022</v>
      </c>
      <c r="G4706" t="s">
        <v>8802</v>
      </c>
      <c r="I4706" t="s">
        <v>4841</v>
      </c>
      <c r="J4706">
        <v>385</v>
      </c>
      <c r="M4706" s="41" t="s">
        <v>72</v>
      </c>
      <c r="N4706" s="41">
        <f>SUM(Table71417[[#This Row],[Mitigation ($ million)]:[Adaptation ($ million)]])</f>
        <v>299.70000000000005</v>
      </c>
      <c r="O4706">
        <v>21.6</v>
      </c>
      <c r="P4706">
        <v>278.10000000000002</v>
      </c>
      <c r="R4706" s="4">
        <v>0.77900000000000003</v>
      </c>
      <c r="S4706" s="56" t="s">
        <v>13664</v>
      </c>
      <c r="T4706" s="1" t="s">
        <v>8822</v>
      </c>
    </row>
    <row r="4707" spans="1:20" x14ac:dyDescent="0.25">
      <c r="A4707" t="s">
        <v>8801</v>
      </c>
      <c r="B4707" t="s">
        <v>66</v>
      </c>
      <c r="C4707" t="s">
        <v>7440</v>
      </c>
      <c r="D4707" t="s">
        <v>7439</v>
      </c>
      <c r="E4707" s="55">
        <v>44713</v>
      </c>
      <c r="F4707">
        <v>2022</v>
      </c>
      <c r="G4707" t="s">
        <v>235</v>
      </c>
      <c r="I4707" t="s">
        <v>84</v>
      </c>
      <c r="J4707">
        <v>66</v>
      </c>
      <c r="M4707" s="41" t="s">
        <v>25</v>
      </c>
      <c r="N4707" s="41">
        <f>SUM(Table71417[[#This Row],[Mitigation ($ million)]:[Adaptation ($ million)]])</f>
        <v>39.299999999999997</v>
      </c>
      <c r="O4707">
        <v>0</v>
      </c>
      <c r="P4707">
        <v>39.299999999999997</v>
      </c>
      <c r="R4707" s="4">
        <v>0.59499999999999997</v>
      </c>
      <c r="S4707" s="56" t="s">
        <v>13663</v>
      </c>
      <c r="T4707" s="1" t="s">
        <v>8822</v>
      </c>
    </row>
    <row r="4708" spans="1:20" x14ac:dyDescent="0.25">
      <c r="A4708" t="s">
        <v>8801</v>
      </c>
      <c r="B4708" t="s">
        <v>66</v>
      </c>
      <c r="C4708" t="s">
        <v>7485</v>
      </c>
      <c r="D4708" t="s">
        <v>7484</v>
      </c>
      <c r="E4708" s="55">
        <v>44713</v>
      </c>
      <c r="F4708">
        <v>2022</v>
      </c>
      <c r="G4708" t="s">
        <v>222</v>
      </c>
      <c r="I4708" t="s">
        <v>84</v>
      </c>
      <c r="J4708">
        <v>89.2</v>
      </c>
      <c r="M4708" s="41" t="s">
        <v>72</v>
      </c>
      <c r="N4708" s="41">
        <f>SUM(Table71417[[#This Row],[Mitigation ($ million)]:[Adaptation ($ million)]])</f>
        <v>49</v>
      </c>
      <c r="O4708">
        <v>11.1</v>
      </c>
      <c r="P4708">
        <v>37.9</v>
      </c>
      <c r="R4708" s="4">
        <v>0.54800000000000004</v>
      </c>
      <c r="S4708" s="56" t="s">
        <v>13662</v>
      </c>
      <c r="T4708" s="1" t="s">
        <v>8822</v>
      </c>
    </row>
    <row r="4709" spans="1:20" x14ac:dyDescent="0.25">
      <c r="A4709" t="s">
        <v>8801</v>
      </c>
      <c r="B4709" t="s">
        <v>66</v>
      </c>
      <c r="C4709" t="s">
        <v>7841</v>
      </c>
      <c r="D4709" t="s">
        <v>7840</v>
      </c>
      <c r="E4709" s="55">
        <v>44713</v>
      </c>
      <c r="F4709">
        <v>2022</v>
      </c>
      <c r="G4709" t="s">
        <v>222</v>
      </c>
      <c r="I4709" t="s">
        <v>6319</v>
      </c>
      <c r="J4709">
        <v>15</v>
      </c>
      <c r="M4709" s="41" t="s">
        <v>72</v>
      </c>
      <c r="N4709" s="41">
        <f>SUM(Table71417[[#This Row],[Mitigation ($ million)]:[Adaptation ($ million)]])</f>
        <v>2.2000000000000002</v>
      </c>
      <c r="O4709">
        <v>1.1000000000000001</v>
      </c>
      <c r="P4709">
        <v>1.1000000000000001</v>
      </c>
      <c r="R4709" s="4">
        <v>0.14299999999999999</v>
      </c>
      <c r="S4709" s="56" t="s">
        <v>13660</v>
      </c>
      <c r="T4709" s="1" t="s">
        <v>8822</v>
      </c>
    </row>
    <row r="4710" spans="1:20" x14ac:dyDescent="0.25">
      <c r="A4710" t="s">
        <v>8801</v>
      </c>
      <c r="B4710" t="s">
        <v>66</v>
      </c>
      <c r="C4710" t="s">
        <v>7627</v>
      </c>
      <c r="D4710" t="s">
        <v>7626</v>
      </c>
      <c r="E4710" s="55">
        <v>44713</v>
      </c>
      <c r="F4710">
        <v>2022</v>
      </c>
      <c r="G4710" t="s">
        <v>222</v>
      </c>
      <c r="I4710" t="s">
        <v>14324</v>
      </c>
      <c r="J4710">
        <v>13.5</v>
      </c>
      <c r="M4710" s="41" t="s">
        <v>25</v>
      </c>
      <c r="N4710" s="41">
        <f>SUM(Table71417[[#This Row],[Mitigation ($ million)]:[Adaptation ($ million)]])</f>
        <v>3.5</v>
      </c>
      <c r="O4710">
        <v>0</v>
      </c>
      <c r="P4710">
        <v>3.5</v>
      </c>
      <c r="R4710" s="4">
        <v>0.25900000000000001</v>
      </c>
      <c r="S4710" s="56" t="s">
        <v>13661</v>
      </c>
      <c r="T4710" s="1" t="s">
        <v>8822</v>
      </c>
    </row>
    <row r="4711" spans="1:20" x14ac:dyDescent="0.25">
      <c r="A4711" t="s">
        <v>8801</v>
      </c>
      <c r="B4711" t="s">
        <v>66</v>
      </c>
      <c r="C4711" t="s">
        <v>6692</v>
      </c>
      <c r="D4711" t="s">
        <v>6691</v>
      </c>
      <c r="E4711" s="55">
        <v>45078</v>
      </c>
      <c r="F4711">
        <v>2023</v>
      </c>
      <c r="G4711" t="s">
        <v>146</v>
      </c>
      <c r="I4711" t="s">
        <v>6316</v>
      </c>
      <c r="J4711">
        <v>51</v>
      </c>
      <c r="M4711" s="41" t="s">
        <v>72</v>
      </c>
      <c r="N4711" s="41">
        <f>SUM(Table71417[[#This Row],[Mitigation ($ million)]:[Adaptation ($ million)]])</f>
        <v>37</v>
      </c>
      <c r="O4711">
        <v>30.2</v>
      </c>
      <c r="P4711">
        <v>6.8</v>
      </c>
      <c r="R4711" s="5">
        <v>0.72399999999999998</v>
      </c>
      <c r="S4711" s="56" t="s">
        <v>13311</v>
      </c>
      <c r="T4711" s="1" t="s">
        <v>8821</v>
      </c>
    </row>
    <row r="4712" spans="1:20" x14ac:dyDescent="0.25">
      <c r="A4712" t="s">
        <v>8801</v>
      </c>
      <c r="B4712" t="s">
        <v>66</v>
      </c>
      <c r="C4712" t="s">
        <v>6930</v>
      </c>
      <c r="D4712" t="s">
        <v>6929</v>
      </c>
      <c r="E4712" s="55">
        <v>45078</v>
      </c>
      <c r="F4712">
        <v>2023</v>
      </c>
      <c r="G4712" t="s">
        <v>235</v>
      </c>
      <c r="I4712" t="s">
        <v>6319</v>
      </c>
      <c r="J4712">
        <v>10</v>
      </c>
      <c r="M4712" s="41" t="s">
        <v>25</v>
      </c>
      <c r="N4712" s="41">
        <f>SUM(Table71417[[#This Row],[Mitigation ($ million)]:[Adaptation ($ million)]])</f>
        <v>1.1000000000000001</v>
      </c>
      <c r="O4712">
        <v>0</v>
      </c>
      <c r="P4712">
        <v>1.1000000000000001</v>
      </c>
      <c r="R4712" s="5">
        <v>0.107</v>
      </c>
      <c r="S4712" s="56" t="s">
        <v>13310</v>
      </c>
      <c r="T4712" s="1" t="s">
        <v>8821</v>
      </c>
    </row>
    <row r="4713" spans="1:20" x14ac:dyDescent="0.25">
      <c r="A4713" t="s">
        <v>8801</v>
      </c>
      <c r="B4713" t="s">
        <v>66</v>
      </c>
      <c r="C4713" t="s">
        <v>8227</v>
      </c>
      <c r="D4713" t="s">
        <v>8226</v>
      </c>
      <c r="E4713" s="55">
        <v>44013</v>
      </c>
      <c r="F4713">
        <v>2021</v>
      </c>
      <c r="G4713" t="s">
        <v>4734</v>
      </c>
      <c r="I4713" t="s">
        <v>6313</v>
      </c>
      <c r="J4713">
        <v>260</v>
      </c>
      <c r="M4713" s="41" t="s">
        <v>72</v>
      </c>
      <c r="N4713" s="41">
        <f>SUM(Table71417[[#This Row],[Mitigation ($ million)]:[Adaptation ($ million)]])</f>
        <v>51.3</v>
      </c>
      <c r="O4713">
        <v>25.5</v>
      </c>
      <c r="P4713">
        <v>25.8</v>
      </c>
      <c r="R4713" s="4">
        <v>0.19700000000000001</v>
      </c>
      <c r="S4713" s="56" t="s">
        <v>14323</v>
      </c>
      <c r="T4713" s="1" t="s">
        <v>8823</v>
      </c>
    </row>
    <row r="4714" spans="1:20" x14ac:dyDescent="0.25">
      <c r="A4714" t="s">
        <v>8801</v>
      </c>
      <c r="B4714" t="s">
        <v>66</v>
      </c>
      <c r="C4714" t="s">
        <v>7985</v>
      </c>
      <c r="D4714" t="s">
        <v>7984</v>
      </c>
      <c r="E4714" s="55">
        <v>44075</v>
      </c>
      <c r="F4714">
        <v>2021</v>
      </c>
      <c r="G4714" t="s">
        <v>8806</v>
      </c>
      <c r="I4714" t="s">
        <v>6409</v>
      </c>
      <c r="J4714">
        <v>50</v>
      </c>
      <c r="M4714" s="41" t="s">
        <v>25</v>
      </c>
      <c r="N4714" s="41">
        <f>SUM(Table71417[[#This Row],[Mitigation ($ million)]:[Adaptation ($ million)]])</f>
        <v>5.6</v>
      </c>
      <c r="O4714">
        <v>0</v>
      </c>
      <c r="P4714">
        <v>5.6</v>
      </c>
      <c r="R4714" s="4">
        <v>0.113</v>
      </c>
      <c r="S4714" s="56" t="s">
        <v>14288</v>
      </c>
      <c r="T4714" s="1" t="s">
        <v>8823</v>
      </c>
    </row>
    <row r="4715" spans="1:20" x14ac:dyDescent="0.25">
      <c r="A4715" t="s">
        <v>8801</v>
      </c>
      <c r="B4715" t="s">
        <v>66</v>
      </c>
      <c r="C4715" t="s">
        <v>6536</v>
      </c>
      <c r="D4715" t="s">
        <v>6535</v>
      </c>
      <c r="E4715" s="55">
        <v>44805</v>
      </c>
      <c r="F4715">
        <v>2023</v>
      </c>
      <c r="G4715" t="s">
        <v>6537</v>
      </c>
      <c r="I4715" t="s">
        <v>6448</v>
      </c>
      <c r="J4715">
        <v>150</v>
      </c>
      <c r="M4715" s="41" t="s">
        <v>72</v>
      </c>
      <c r="N4715" s="41">
        <f>SUM(Table71417[[#This Row],[Mitigation ($ million)]:[Adaptation ($ million)]])</f>
        <v>122</v>
      </c>
      <c r="O4715">
        <v>88.5</v>
      </c>
      <c r="P4715">
        <v>33.5</v>
      </c>
      <c r="R4715" s="5">
        <v>0.81299999999999994</v>
      </c>
      <c r="S4715" s="56" t="s">
        <v>13519</v>
      </c>
      <c r="T4715" s="1" t="s">
        <v>8821</v>
      </c>
    </row>
    <row r="4716" spans="1:20" x14ac:dyDescent="0.25">
      <c r="A4716" t="s">
        <v>8801</v>
      </c>
      <c r="B4716" t="s">
        <v>66</v>
      </c>
      <c r="C4716" t="s">
        <v>7202</v>
      </c>
      <c r="D4716" t="s">
        <v>7201</v>
      </c>
      <c r="E4716" s="55">
        <v>44531</v>
      </c>
      <c r="F4716">
        <v>2022</v>
      </c>
      <c r="G4716" t="s">
        <v>6375</v>
      </c>
      <c r="I4716" t="s">
        <v>6303</v>
      </c>
      <c r="J4716">
        <v>29.5</v>
      </c>
      <c r="M4716" s="41" t="s">
        <v>72</v>
      </c>
      <c r="N4716" s="41">
        <f>SUM(Table71417[[#This Row],[Mitigation ($ million)]:[Adaptation ($ million)]])</f>
        <v>3.1</v>
      </c>
      <c r="O4716">
        <v>1</v>
      </c>
      <c r="P4716">
        <v>2.1</v>
      </c>
      <c r="R4716" s="4">
        <v>0.10299999999999999</v>
      </c>
      <c r="S4716" s="56" t="s">
        <v>13883</v>
      </c>
      <c r="T4716" s="1" t="s">
        <v>8822</v>
      </c>
    </row>
    <row r="4717" spans="1:20" x14ac:dyDescent="0.25">
      <c r="A4717" t="s">
        <v>8801</v>
      </c>
      <c r="B4717" t="s">
        <v>66</v>
      </c>
      <c r="C4717" t="s">
        <v>6689</v>
      </c>
      <c r="D4717" t="s">
        <v>6688</v>
      </c>
      <c r="E4717" s="55">
        <v>44896</v>
      </c>
      <c r="F4717">
        <v>2023</v>
      </c>
      <c r="G4717" t="s">
        <v>8805</v>
      </c>
      <c r="I4717" t="s">
        <v>6287</v>
      </c>
      <c r="J4717">
        <v>150</v>
      </c>
      <c r="M4717" s="41" t="s">
        <v>72</v>
      </c>
      <c r="N4717" s="41">
        <f>SUM(Table71417[[#This Row],[Mitigation ($ million)]:[Adaptation ($ million)]])</f>
        <v>64.900000000000006</v>
      </c>
      <c r="O4717">
        <v>17.899999999999999</v>
      </c>
      <c r="P4717">
        <v>47</v>
      </c>
      <c r="R4717" s="5">
        <v>0.433</v>
      </c>
      <c r="S4717" s="56" t="s">
        <v>13484</v>
      </c>
      <c r="T4717" s="1" t="s">
        <v>8821</v>
      </c>
    </row>
    <row r="4718" spans="1:20" x14ac:dyDescent="0.25">
      <c r="A4718" t="s">
        <v>8801</v>
      </c>
      <c r="B4718" t="s">
        <v>66</v>
      </c>
      <c r="C4718" t="s">
        <v>6330</v>
      </c>
      <c r="D4718" t="s">
        <v>6329</v>
      </c>
      <c r="E4718" s="55">
        <v>44896</v>
      </c>
      <c r="F4718">
        <v>2023</v>
      </c>
      <c r="G4718" t="s">
        <v>79</v>
      </c>
      <c r="I4718" t="s">
        <v>6310</v>
      </c>
      <c r="J4718">
        <v>250</v>
      </c>
      <c r="M4718" s="41" t="s">
        <v>72</v>
      </c>
      <c r="N4718" s="41">
        <f>SUM(Table71417[[#This Row],[Mitigation ($ million)]:[Adaptation ($ million)]])</f>
        <v>82.8</v>
      </c>
      <c r="O4718">
        <v>69.3</v>
      </c>
      <c r="P4718">
        <v>13.5</v>
      </c>
      <c r="R4718" s="5">
        <v>0.33100000000000002</v>
      </c>
      <c r="S4718" s="56" t="s">
        <v>13485</v>
      </c>
      <c r="T4718" s="1" t="s">
        <v>8821</v>
      </c>
    </row>
    <row r="4719" spans="1:20" x14ac:dyDescent="0.25">
      <c r="A4719" t="s">
        <v>8801</v>
      </c>
      <c r="B4719" t="s">
        <v>66</v>
      </c>
      <c r="C4719" t="s">
        <v>8149</v>
      </c>
      <c r="D4719" t="s">
        <v>8148</v>
      </c>
      <c r="E4719" s="55">
        <v>44257</v>
      </c>
      <c r="F4719">
        <v>2021</v>
      </c>
      <c r="G4719" t="s">
        <v>6537</v>
      </c>
      <c r="I4719" t="s">
        <v>84</v>
      </c>
      <c r="J4719">
        <v>175</v>
      </c>
      <c r="M4719" s="41" t="s">
        <v>72</v>
      </c>
      <c r="N4719" s="41">
        <f>SUM(Table71417[[#This Row],[Mitigation ($ million)]:[Adaptation ($ million)]])</f>
        <v>83</v>
      </c>
      <c r="O4719">
        <v>1.7</v>
      </c>
      <c r="P4719">
        <v>81.3</v>
      </c>
      <c r="R4719" s="4">
        <v>0.47399999999999998</v>
      </c>
      <c r="S4719" s="56" t="s">
        <v>14155</v>
      </c>
      <c r="T4719" s="1" t="s">
        <v>8823</v>
      </c>
    </row>
    <row r="4720" spans="1:20" x14ac:dyDescent="0.25">
      <c r="A4720" t="s">
        <v>8801</v>
      </c>
      <c r="B4720" t="s">
        <v>66</v>
      </c>
      <c r="C4720" t="s">
        <v>8235</v>
      </c>
      <c r="D4720" t="s">
        <v>8234</v>
      </c>
      <c r="E4720" s="55">
        <v>44257</v>
      </c>
      <c r="F4720">
        <v>2021</v>
      </c>
      <c r="G4720" t="s">
        <v>6537</v>
      </c>
      <c r="I4720" t="s">
        <v>6400</v>
      </c>
      <c r="J4720">
        <v>100</v>
      </c>
      <c r="M4720" s="41" t="s">
        <v>72</v>
      </c>
      <c r="N4720" s="41">
        <f>SUM(Table71417[[#This Row],[Mitigation ($ million)]:[Adaptation ($ million)]])</f>
        <v>52.099999999999994</v>
      </c>
      <c r="O4720">
        <v>1.8</v>
      </c>
      <c r="P4720">
        <v>50.3</v>
      </c>
      <c r="R4720" s="4">
        <v>0.52200000000000002</v>
      </c>
      <c r="S4720" s="56" t="s">
        <v>14154</v>
      </c>
      <c r="T4720" s="1" t="s">
        <v>8823</v>
      </c>
    </row>
    <row r="4721" spans="1:20" x14ac:dyDescent="0.25">
      <c r="A4721" t="s">
        <v>8801</v>
      </c>
      <c r="B4721" t="s">
        <v>66</v>
      </c>
      <c r="C4721" t="s">
        <v>8537</v>
      </c>
      <c r="D4721" t="s">
        <v>8536</v>
      </c>
      <c r="E4721" s="55">
        <v>44288</v>
      </c>
      <c r="F4721">
        <v>2021</v>
      </c>
      <c r="G4721" t="s">
        <v>715</v>
      </c>
      <c r="I4721" t="s">
        <v>6316</v>
      </c>
      <c r="J4721">
        <v>10</v>
      </c>
      <c r="M4721" s="41" t="s">
        <v>72</v>
      </c>
      <c r="N4721" s="41">
        <f>SUM(Table71417[[#This Row],[Mitigation ($ million)]:[Adaptation ($ million)]])</f>
        <v>10.1</v>
      </c>
      <c r="O4721">
        <v>10</v>
      </c>
      <c r="P4721">
        <v>0.1</v>
      </c>
      <c r="R4721" s="4">
        <v>1</v>
      </c>
      <c r="S4721" s="56" t="s">
        <v>14108</v>
      </c>
      <c r="T4721" s="1" t="s">
        <v>8823</v>
      </c>
    </row>
    <row r="4722" spans="1:20" x14ac:dyDescent="0.25">
      <c r="A4722" t="s">
        <v>8801</v>
      </c>
      <c r="B4722" t="s">
        <v>66</v>
      </c>
      <c r="C4722" t="s">
        <v>7690</v>
      </c>
      <c r="D4722" t="s">
        <v>7689</v>
      </c>
      <c r="E4722" s="55">
        <v>44683</v>
      </c>
      <c r="F4722">
        <v>2022</v>
      </c>
      <c r="G4722" t="s">
        <v>6406</v>
      </c>
      <c r="I4722" t="s">
        <v>6287</v>
      </c>
      <c r="J4722">
        <v>100</v>
      </c>
      <c r="M4722" s="41" t="s">
        <v>72</v>
      </c>
      <c r="N4722" s="41">
        <f>SUM(Table71417[[#This Row],[Mitigation ($ million)]:[Adaptation ($ million)]])</f>
        <v>43.7</v>
      </c>
      <c r="O4722">
        <v>8.3000000000000007</v>
      </c>
      <c r="P4722">
        <v>35.4</v>
      </c>
      <c r="R4722" s="4">
        <v>0.437</v>
      </c>
      <c r="S4722" s="56" t="s">
        <v>13713</v>
      </c>
      <c r="T4722" s="1" t="s">
        <v>8822</v>
      </c>
    </row>
    <row r="4723" spans="1:20" x14ac:dyDescent="0.25">
      <c r="A4723" t="s">
        <v>8801</v>
      </c>
      <c r="B4723" t="s">
        <v>66</v>
      </c>
      <c r="C4723" t="s">
        <v>7776</v>
      </c>
      <c r="D4723" t="s">
        <v>7775</v>
      </c>
      <c r="E4723" s="55">
        <v>44683</v>
      </c>
      <c r="F4723">
        <v>2022</v>
      </c>
      <c r="G4723" t="s">
        <v>8804</v>
      </c>
      <c r="I4723" t="s">
        <v>6313</v>
      </c>
      <c r="J4723">
        <v>300</v>
      </c>
      <c r="M4723" s="41" t="s">
        <v>72</v>
      </c>
      <c r="N4723" s="41">
        <f>SUM(Table71417[[#This Row],[Mitigation ($ million)]:[Adaptation ($ million)]])</f>
        <v>55.7</v>
      </c>
      <c r="O4723">
        <v>27.3</v>
      </c>
      <c r="P4723">
        <v>28.4</v>
      </c>
      <c r="R4723" s="4">
        <v>0.186</v>
      </c>
      <c r="S4723" s="56" t="s">
        <v>13711</v>
      </c>
      <c r="T4723" s="1" t="s">
        <v>8822</v>
      </c>
    </row>
    <row r="4724" spans="1:20" x14ac:dyDescent="0.25">
      <c r="A4724" t="s">
        <v>8801</v>
      </c>
      <c r="B4724" t="s">
        <v>66</v>
      </c>
      <c r="C4724" t="s">
        <v>7572</v>
      </c>
      <c r="D4724" t="s">
        <v>7571</v>
      </c>
      <c r="E4724" s="55">
        <v>44683</v>
      </c>
      <c r="F4724">
        <v>2022</v>
      </c>
      <c r="G4724" t="s">
        <v>1129</v>
      </c>
      <c r="I4724" t="s">
        <v>6400</v>
      </c>
      <c r="J4724">
        <v>17.7</v>
      </c>
      <c r="M4724" s="41" t="s">
        <v>72</v>
      </c>
      <c r="N4724" s="41">
        <f>SUM(Table71417[[#This Row],[Mitigation ($ million)]:[Adaptation ($ million)]])</f>
        <v>3.1</v>
      </c>
      <c r="O4724">
        <v>0.6</v>
      </c>
      <c r="P4724">
        <v>2.5</v>
      </c>
      <c r="R4724" s="4">
        <v>0.17799999999999999</v>
      </c>
      <c r="S4724" s="56" t="s">
        <v>13714</v>
      </c>
      <c r="T4724" s="1" t="s">
        <v>8822</v>
      </c>
    </row>
    <row r="4725" spans="1:20" x14ac:dyDescent="0.25">
      <c r="A4725" t="s">
        <v>8801</v>
      </c>
      <c r="B4725" t="s">
        <v>66</v>
      </c>
      <c r="C4725" t="s">
        <v>7746</v>
      </c>
      <c r="D4725" t="s">
        <v>7745</v>
      </c>
      <c r="E4725" s="55">
        <v>44683</v>
      </c>
      <c r="F4725">
        <v>2022</v>
      </c>
      <c r="G4725" t="s">
        <v>8809</v>
      </c>
      <c r="I4725" t="s">
        <v>6400</v>
      </c>
      <c r="J4725">
        <v>18</v>
      </c>
      <c r="M4725" s="41" t="s">
        <v>25</v>
      </c>
      <c r="N4725" s="41">
        <f>SUM(Table71417[[#This Row],[Mitigation ($ million)]:[Adaptation ($ million)]])</f>
        <v>1.9</v>
      </c>
      <c r="O4725">
        <v>0</v>
      </c>
      <c r="P4725">
        <v>1.9</v>
      </c>
      <c r="R4725" s="4">
        <v>0.108</v>
      </c>
      <c r="S4725" s="56" t="s">
        <v>13712</v>
      </c>
      <c r="T4725" s="1" t="s">
        <v>8822</v>
      </c>
    </row>
    <row r="4726" spans="1:20" x14ac:dyDescent="0.25">
      <c r="A4726" t="s">
        <v>8801</v>
      </c>
      <c r="B4726" t="s">
        <v>66</v>
      </c>
      <c r="C4726" t="s">
        <v>7189</v>
      </c>
      <c r="D4726" t="s">
        <v>7188</v>
      </c>
      <c r="E4726" s="55">
        <v>44683</v>
      </c>
      <c r="F4726">
        <v>2022</v>
      </c>
      <c r="G4726" t="s">
        <v>7190</v>
      </c>
      <c r="I4726" t="s">
        <v>132</v>
      </c>
      <c r="J4726">
        <v>27.4</v>
      </c>
      <c r="M4726" s="41" t="s">
        <v>72</v>
      </c>
      <c r="N4726" s="41">
        <f>SUM(Table71417[[#This Row],[Mitigation ($ million)]:[Adaptation ($ million)]])</f>
        <v>1.1000000000000001</v>
      </c>
      <c r="O4726">
        <v>0.3</v>
      </c>
      <c r="P4726">
        <v>0.8</v>
      </c>
      <c r="R4726" s="4">
        <v>4.2000000000000003E-2</v>
      </c>
      <c r="S4726" s="56" t="s">
        <v>13715</v>
      </c>
      <c r="T4726" s="1" t="s">
        <v>8822</v>
      </c>
    </row>
    <row r="4727" spans="1:20" x14ac:dyDescent="0.25">
      <c r="A4727" t="s">
        <v>8801</v>
      </c>
      <c r="B4727" t="s">
        <v>66</v>
      </c>
      <c r="C4727" t="s">
        <v>7110</v>
      </c>
      <c r="D4727" t="s">
        <v>7109</v>
      </c>
      <c r="E4727" s="55">
        <v>44683</v>
      </c>
      <c r="F4727">
        <v>2022</v>
      </c>
      <c r="G4727" t="s">
        <v>104</v>
      </c>
      <c r="I4727" t="s">
        <v>6310</v>
      </c>
      <c r="J4727">
        <v>56</v>
      </c>
      <c r="M4727" s="41" t="s">
        <v>72</v>
      </c>
      <c r="N4727" s="41">
        <f>SUM(Table71417[[#This Row],[Mitigation ($ million)]:[Adaptation ($ million)]])</f>
        <v>28.1</v>
      </c>
      <c r="O4727">
        <v>2.6</v>
      </c>
      <c r="P4727">
        <v>25.5</v>
      </c>
      <c r="R4727" s="4">
        <v>0.502</v>
      </c>
      <c r="S4727" s="56" t="s">
        <v>13716</v>
      </c>
      <c r="T4727" s="1" t="s">
        <v>8822</v>
      </c>
    </row>
    <row r="4728" spans="1:20" x14ac:dyDescent="0.25">
      <c r="A4728" t="s">
        <v>8801</v>
      </c>
      <c r="B4728" t="s">
        <v>66</v>
      </c>
      <c r="C4728" t="s">
        <v>8613</v>
      </c>
      <c r="D4728" t="s">
        <v>8612</v>
      </c>
      <c r="E4728" s="55">
        <v>44349</v>
      </c>
      <c r="F4728">
        <v>2021</v>
      </c>
      <c r="G4728" t="s">
        <v>6328</v>
      </c>
      <c r="I4728" t="s">
        <v>6303</v>
      </c>
      <c r="J4728">
        <v>134</v>
      </c>
      <c r="M4728" s="41" t="s">
        <v>72</v>
      </c>
      <c r="N4728" s="41">
        <f>SUM(Table71417[[#This Row],[Mitigation ($ million)]:[Adaptation ($ million)]])</f>
        <v>6.7</v>
      </c>
      <c r="O4728">
        <v>1.3</v>
      </c>
      <c r="P4728">
        <v>5.4</v>
      </c>
      <c r="R4728" s="4">
        <v>0.05</v>
      </c>
      <c r="S4728" s="56" t="s">
        <v>14057</v>
      </c>
      <c r="T4728" s="1" t="s">
        <v>8823</v>
      </c>
    </row>
    <row r="4729" spans="1:20" x14ac:dyDescent="0.25">
      <c r="A4729" t="s">
        <v>8801</v>
      </c>
      <c r="B4729" t="s">
        <v>66</v>
      </c>
      <c r="C4729" t="s">
        <v>8122</v>
      </c>
      <c r="D4729" t="s">
        <v>8121</v>
      </c>
      <c r="E4729" s="55">
        <v>44349</v>
      </c>
      <c r="F4729">
        <v>2021</v>
      </c>
      <c r="G4729" t="s">
        <v>122</v>
      </c>
      <c r="I4729" t="s">
        <v>6296</v>
      </c>
      <c r="J4729">
        <v>300</v>
      </c>
      <c r="M4729" s="41" t="s">
        <v>25</v>
      </c>
      <c r="N4729" s="41">
        <f>SUM(Table71417[[#This Row],[Mitigation ($ million)]:[Adaptation ($ million)]])</f>
        <v>150</v>
      </c>
      <c r="O4729">
        <v>0</v>
      </c>
      <c r="P4729">
        <v>150</v>
      </c>
      <c r="R4729" s="4">
        <v>0.5</v>
      </c>
      <c r="S4729" s="56" t="s">
        <v>14059</v>
      </c>
      <c r="T4729" s="1" t="s">
        <v>8823</v>
      </c>
    </row>
    <row r="4730" spans="1:20" x14ac:dyDescent="0.25">
      <c r="A4730" t="s">
        <v>8801</v>
      </c>
      <c r="B4730" t="s">
        <v>66</v>
      </c>
      <c r="C4730" t="s">
        <v>8569</v>
      </c>
      <c r="D4730" t="s">
        <v>8568</v>
      </c>
      <c r="E4730" s="55">
        <v>44349</v>
      </c>
      <c r="F4730">
        <v>2021</v>
      </c>
      <c r="G4730" t="s">
        <v>8804</v>
      </c>
      <c r="I4730" t="s">
        <v>6303</v>
      </c>
      <c r="J4730">
        <v>12</v>
      </c>
      <c r="M4730" s="41" t="s">
        <v>11395</v>
      </c>
      <c r="N4730" s="41">
        <f>SUM(Table71417[[#This Row],[Mitigation ($ million)]:[Adaptation ($ million)]])</f>
        <v>0</v>
      </c>
      <c r="O4730">
        <v>0</v>
      </c>
      <c r="P4730">
        <v>0</v>
      </c>
      <c r="R4730" s="4">
        <v>4.0000000000000001E-3</v>
      </c>
      <c r="S4730" s="56" t="s">
        <v>14058</v>
      </c>
      <c r="T4730" s="1" t="s">
        <v>8823</v>
      </c>
    </row>
    <row r="4731" spans="1:20" x14ac:dyDescent="0.25">
      <c r="A4731" t="s">
        <v>8801</v>
      </c>
      <c r="B4731" t="s">
        <v>66</v>
      </c>
      <c r="C4731" t="s">
        <v>7970</v>
      </c>
      <c r="D4731" t="s">
        <v>7969</v>
      </c>
      <c r="E4731" s="55">
        <v>44349</v>
      </c>
      <c r="F4731">
        <v>2021</v>
      </c>
      <c r="G4731" t="s">
        <v>8804</v>
      </c>
      <c r="I4731" t="s">
        <v>6303</v>
      </c>
      <c r="J4731">
        <v>50</v>
      </c>
      <c r="M4731" s="41" t="s">
        <v>72</v>
      </c>
      <c r="N4731" s="41">
        <f>SUM(Table71417[[#This Row],[Mitigation ($ million)]:[Adaptation ($ million)]])</f>
        <v>4.9000000000000004</v>
      </c>
      <c r="O4731">
        <v>2.4</v>
      </c>
      <c r="P4731">
        <v>2.5</v>
      </c>
      <c r="R4731" s="4">
        <v>9.8000000000000004E-2</v>
      </c>
      <c r="S4731" s="56" t="s">
        <v>14061</v>
      </c>
      <c r="T4731" s="1" t="s">
        <v>8823</v>
      </c>
    </row>
    <row r="4732" spans="1:20" x14ac:dyDescent="0.25">
      <c r="A4732" t="s">
        <v>8801</v>
      </c>
      <c r="B4732" t="s">
        <v>66</v>
      </c>
      <c r="C4732" t="s">
        <v>8116</v>
      </c>
      <c r="D4732" t="s">
        <v>8115</v>
      </c>
      <c r="E4732" s="55">
        <v>44349</v>
      </c>
      <c r="F4732">
        <v>2021</v>
      </c>
      <c r="G4732" t="s">
        <v>6344</v>
      </c>
      <c r="I4732" t="s">
        <v>6307</v>
      </c>
      <c r="J4732">
        <v>200</v>
      </c>
      <c r="M4732" s="41" t="s">
        <v>72</v>
      </c>
      <c r="N4732" s="41">
        <f>SUM(Table71417[[#This Row],[Mitigation ($ million)]:[Adaptation ($ million)]])</f>
        <v>5.3</v>
      </c>
      <c r="O4732">
        <v>1.8</v>
      </c>
      <c r="P4732">
        <v>3.5</v>
      </c>
      <c r="R4732" s="4">
        <v>2.5999999999999999E-2</v>
      </c>
      <c r="S4732" s="56" t="s">
        <v>14060</v>
      </c>
      <c r="T4732" s="1" t="s">
        <v>8823</v>
      </c>
    </row>
    <row r="4733" spans="1:20" x14ac:dyDescent="0.25">
      <c r="A4733" t="s">
        <v>8801</v>
      </c>
      <c r="B4733" t="s">
        <v>66</v>
      </c>
      <c r="C4733" t="s">
        <v>7359</v>
      </c>
      <c r="D4733" t="s">
        <v>7358</v>
      </c>
      <c r="E4733" s="55">
        <v>44714</v>
      </c>
      <c r="F4733">
        <v>2022</v>
      </c>
      <c r="G4733" t="s">
        <v>8804</v>
      </c>
      <c r="I4733" t="s">
        <v>6307</v>
      </c>
      <c r="J4733">
        <v>100</v>
      </c>
      <c r="M4733" s="41" t="s">
        <v>72</v>
      </c>
      <c r="N4733" s="41">
        <f>SUM(Table71417[[#This Row],[Mitigation ($ million)]:[Adaptation ($ million)]])</f>
        <v>7.3999999999999995</v>
      </c>
      <c r="O4733">
        <v>5.0999999999999996</v>
      </c>
      <c r="P4733">
        <v>2.2999999999999998</v>
      </c>
      <c r="R4733" s="4">
        <v>7.3999999999999996E-2</v>
      </c>
      <c r="S4733" s="56" t="s">
        <v>13657</v>
      </c>
      <c r="T4733" s="1" t="s">
        <v>8822</v>
      </c>
    </row>
    <row r="4734" spans="1:20" x14ac:dyDescent="0.25">
      <c r="A4734" t="s">
        <v>8801</v>
      </c>
      <c r="B4734" t="s">
        <v>66</v>
      </c>
      <c r="C4734" t="s">
        <v>7035</v>
      </c>
      <c r="D4734" t="s">
        <v>7034</v>
      </c>
      <c r="E4734" s="55">
        <v>44714</v>
      </c>
      <c r="F4734">
        <v>2022</v>
      </c>
      <c r="G4734" t="s">
        <v>6406</v>
      </c>
      <c r="I4734" t="s">
        <v>84</v>
      </c>
      <c r="J4734">
        <v>420</v>
      </c>
      <c r="M4734" s="41" t="s">
        <v>72</v>
      </c>
      <c r="N4734" s="41">
        <f>SUM(Table71417[[#This Row],[Mitigation ($ million)]:[Adaptation ($ million)]])</f>
        <v>400.59999999999997</v>
      </c>
      <c r="O4734">
        <v>354.2</v>
      </c>
      <c r="P4734">
        <v>46.4</v>
      </c>
      <c r="R4734" s="4">
        <v>0.95399999999999996</v>
      </c>
      <c r="S4734" s="56" t="s">
        <v>13659</v>
      </c>
      <c r="T4734" s="1" t="s">
        <v>8822</v>
      </c>
    </row>
    <row r="4735" spans="1:20" x14ac:dyDescent="0.25">
      <c r="A4735" t="s">
        <v>8801</v>
      </c>
      <c r="B4735" t="s">
        <v>66</v>
      </c>
      <c r="C4735" t="s">
        <v>7147</v>
      </c>
      <c r="D4735" t="s">
        <v>7146</v>
      </c>
      <c r="E4735" s="55">
        <v>44714</v>
      </c>
      <c r="F4735">
        <v>2022</v>
      </c>
      <c r="G4735" t="s">
        <v>6328</v>
      </c>
      <c r="I4735" t="s">
        <v>6319</v>
      </c>
      <c r="J4735">
        <v>300</v>
      </c>
      <c r="M4735" s="41" t="s">
        <v>25</v>
      </c>
      <c r="N4735" s="41">
        <f>SUM(Table71417[[#This Row],[Mitigation ($ million)]:[Adaptation ($ million)]])</f>
        <v>9.4</v>
      </c>
      <c r="O4735">
        <v>0</v>
      </c>
      <c r="P4735">
        <v>9.4</v>
      </c>
      <c r="R4735" s="4">
        <v>3.1E-2</v>
      </c>
      <c r="S4735" s="56" t="s">
        <v>13658</v>
      </c>
      <c r="T4735" s="1" t="s">
        <v>8822</v>
      </c>
    </row>
    <row r="4736" spans="1:20" x14ac:dyDescent="0.25">
      <c r="A4736" t="s">
        <v>8801</v>
      </c>
      <c r="B4736" t="s">
        <v>66</v>
      </c>
      <c r="C4736" t="s">
        <v>7365</v>
      </c>
      <c r="D4736" t="s">
        <v>7364</v>
      </c>
      <c r="E4736" s="55">
        <v>44714</v>
      </c>
      <c r="F4736">
        <v>2022</v>
      </c>
      <c r="G4736" t="s">
        <v>6300</v>
      </c>
      <c r="I4736" t="s">
        <v>6319</v>
      </c>
      <c r="J4736">
        <v>150</v>
      </c>
      <c r="M4736" s="41" t="s">
        <v>24</v>
      </c>
      <c r="N4736" s="41">
        <f>SUM(Table71417[[#This Row],[Mitigation ($ million)]:[Adaptation ($ million)]])</f>
        <v>18.8</v>
      </c>
      <c r="O4736">
        <v>18.8</v>
      </c>
      <c r="P4736">
        <v>0</v>
      </c>
      <c r="R4736" s="4">
        <v>0.125</v>
      </c>
      <c r="S4736" s="56" t="s">
        <v>13656</v>
      </c>
      <c r="T4736" s="1" t="s">
        <v>8822</v>
      </c>
    </row>
    <row r="4737" spans="1:20" x14ac:dyDescent="0.25">
      <c r="A4737" t="s">
        <v>8801</v>
      </c>
      <c r="B4737" t="s">
        <v>66</v>
      </c>
      <c r="C4737" t="s">
        <v>7595</v>
      </c>
      <c r="D4737" t="s">
        <v>7594</v>
      </c>
      <c r="E4737" s="55">
        <v>44714</v>
      </c>
      <c r="F4737">
        <v>2022</v>
      </c>
      <c r="G4737" t="s">
        <v>255</v>
      </c>
      <c r="I4737" t="s">
        <v>6307</v>
      </c>
      <c r="J4737">
        <v>10</v>
      </c>
      <c r="M4737" s="41" t="s">
        <v>72</v>
      </c>
      <c r="N4737" s="41">
        <f>SUM(Table71417[[#This Row],[Mitigation ($ million)]:[Adaptation ($ million)]])</f>
        <v>3.6</v>
      </c>
      <c r="O4737">
        <v>1.4</v>
      </c>
      <c r="P4737">
        <v>2.2000000000000002</v>
      </c>
      <c r="R4737" s="4">
        <v>0.35899999999999999</v>
      </c>
      <c r="S4737" s="56" t="s">
        <v>13653</v>
      </c>
      <c r="T4737" s="1" t="s">
        <v>8822</v>
      </c>
    </row>
    <row r="4738" spans="1:20" x14ac:dyDescent="0.25">
      <c r="A4738" t="s">
        <v>8801</v>
      </c>
      <c r="B4738" t="s">
        <v>66</v>
      </c>
      <c r="C4738" t="s">
        <v>7590</v>
      </c>
      <c r="D4738" t="s">
        <v>7589</v>
      </c>
      <c r="E4738" s="55">
        <v>44714</v>
      </c>
      <c r="F4738">
        <v>2022</v>
      </c>
      <c r="G4738" t="s">
        <v>6551</v>
      </c>
      <c r="I4738" t="s">
        <v>6296</v>
      </c>
      <c r="J4738">
        <v>41.1</v>
      </c>
      <c r="M4738" s="41" t="s">
        <v>72</v>
      </c>
      <c r="N4738" s="41">
        <f>SUM(Table71417[[#This Row],[Mitigation ($ million)]:[Adaptation ($ million)]])</f>
        <v>7.9</v>
      </c>
      <c r="O4738">
        <v>2.6</v>
      </c>
      <c r="P4738">
        <v>5.3</v>
      </c>
      <c r="R4738" s="4">
        <v>0.192</v>
      </c>
      <c r="S4738" s="56" t="s">
        <v>13654</v>
      </c>
      <c r="T4738" s="1" t="s">
        <v>8822</v>
      </c>
    </row>
    <row r="4739" spans="1:20" x14ac:dyDescent="0.25">
      <c r="A4739" t="s">
        <v>8801</v>
      </c>
      <c r="B4739" t="s">
        <v>66</v>
      </c>
      <c r="C4739" t="s">
        <v>7493</v>
      </c>
      <c r="D4739" t="s">
        <v>7492</v>
      </c>
      <c r="E4739" s="55">
        <v>44714</v>
      </c>
      <c r="F4739">
        <v>2022</v>
      </c>
      <c r="G4739" t="s">
        <v>424</v>
      </c>
      <c r="I4739" t="s">
        <v>4841</v>
      </c>
      <c r="J4739">
        <v>80</v>
      </c>
      <c r="M4739" s="41" t="s">
        <v>72</v>
      </c>
      <c r="N4739" s="41">
        <f>SUM(Table71417[[#This Row],[Mitigation ($ million)]:[Adaptation ($ million)]])</f>
        <v>28.700000000000003</v>
      </c>
      <c r="O4739">
        <v>5.0999999999999996</v>
      </c>
      <c r="P4739">
        <v>23.6</v>
      </c>
      <c r="R4739" s="4">
        <v>0.35799999999999998</v>
      </c>
      <c r="S4739" s="56" t="s">
        <v>13655</v>
      </c>
      <c r="T4739" s="1" t="s">
        <v>8822</v>
      </c>
    </row>
    <row r="4740" spans="1:20" x14ac:dyDescent="0.25">
      <c r="A4740" t="s">
        <v>8801</v>
      </c>
      <c r="B4740" t="s">
        <v>66</v>
      </c>
      <c r="C4740" t="s">
        <v>6733</v>
      </c>
      <c r="D4740" t="s">
        <v>6732</v>
      </c>
      <c r="E4740" s="55">
        <v>45079</v>
      </c>
      <c r="F4740">
        <v>2023</v>
      </c>
      <c r="G4740" t="s">
        <v>8804</v>
      </c>
      <c r="I4740" t="s">
        <v>6448</v>
      </c>
      <c r="J4740">
        <v>290</v>
      </c>
      <c r="M4740" s="41" t="s">
        <v>72</v>
      </c>
      <c r="N4740" s="41">
        <f>SUM(Table71417[[#This Row],[Mitigation ($ million)]:[Adaptation ($ million)]])</f>
        <v>248.10000000000002</v>
      </c>
      <c r="O4740">
        <v>245.3</v>
      </c>
      <c r="P4740">
        <v>2.8</v>
      </c>
      <c r="R4740" s="5">
        <v>0.85599999999999998</v>
      </c>
      <c r="S4740" s="56" t="s">
        <v>13308</v>
      </c>
      <c r="T4740" s="1" t="s">
        <v>8821</v>
      </c>
    </row>
    <row r="4741" spans="1:20" x14ac:dyDescent="0.25">
      <c r="A4741" t="s">
        <v>8801</v>
      </c>
      <c r="B4741" t="s">
        <v>66</v>
      </c>
      <c r="C4741" t="s">
        <v>6623</v>
      </c>
      <c r="D4741" t="s">
        <v>6622</v>
      </c>
      <c r="E4741" s="55">
        <v>45079</v>
      </c>
      <c r="F4741">
        <v>2023</v>
      </c>
      <c r="G4741" t="s">
        <v>6551</v>
      </c>
      <c r="I4741" t="s">
        <v>6313</v>
      </c>
      <c r="J4741">
        <v>40</v>
      </c>
      <c r="M4741" s="41" t="s">
        <v>72</v>
      </c>
      <c r="N4741" s="41">
        <f>SUM(Table71417[[#This Row],[Mitigation ($ million)]:[Adaptation ($ million)]])</f>
        <v>3</v>
      </c>
      <c r="O4741">
        <v>1.5</v>
      </c>
      <c r="P4741">
        <v>1.5</v>
      </c>
      <c r="R4741" s="5">
        <v>7.4999999999999997E-2</v>
      </c>
      <c r="S4741" s="56" t="s">
        <v>13309</v>
      </c>
      <c r="T4741" s="1" t="s">
        <v>8821</v>
      </c>
    </row>
    <row r="4742" spans="1:20" x14ac:dyDescent="0.25">
      <c r="A4742" t="s">
        <v>8801</v>
      </c>
      <c r="B4742" t="s">
        <v>66</v>
      </c>
      <c r="C4742" t="s">
        <v>6828</v>
      </c>
      <c r="D4742" t="s">
        <v>6827</v>
      </c>
      <c r="E4742" s="55">
        <v>45079</v>
      </c>
      <c r="F4742">
        <v>2023</v>
      </c>
      <c r="G4742" t="s">
        <v>4725</v>
      </c>
      <c r="I4742" t="s">
        <v>6313</v>
      </c>
      <c r="J4742">
        <v>450</v>
      </c>
      <c r="M4742" s="41" t="s">
        <v>72</v>
      </c>
      <c r="N4742" s="41">
        <f>SUM(Table71417[[#This Row],[Mitigation ($ million)]:[Adaptation ($ million)]])</f>
        <v>279.2</v>
      </c>
      <c r="O4742">
        <v>269.7</v>
      </c>
      <c r="P4742">
        <v>9.5</v>
      </c>
      <c r="R4742" s="5">
        <v>0.62</v>
      </c>
      <c r="S4742" s="56" t="s">
        <v>13307</v>
      </c>
      <c r="T4742" s="1" t="s">
        <v>8821</v>
      </c>
    </row>
    <row r="4743" spans="1:20" x14ac:dyDescent="0.25">
      <c r="A4743" t="s">
        <v>8801</v>
      </c>
      <c r="B4743" t="s">
        <v>66</v>
      </c>
      <c r="C4743" t="s">
        <v>8056</v>
      </c>
      <c r="D4743" t="s">
        <v>8055</v>
      </c>
      <c r="E4743" s="55">
        <v>44014</v>
      </c>
      <c r="F4743">
        <v>2021</v>
      </c>
      <c r="G4743" t="s">
        <v>306</v>
      </c>
      <c r="I4743" t="s">
        <v>6287</v>
      </c>
      <c r="J4743">
        <v>500</v>
      </c>
      <c r="M4743" s="41" t="s">
        <v>72</v>
      </c>
      <c r="N4743" s="41">
        <f>SUM(Table71417[[#This Row],[Mitigation ($ million)]:[Adaptation ($ million)]])</f>
        <v>320.5</v>
      </c>
      <c r="O4743">
        <v>216.1</v>
      </c>
      <c r="P4743">
        <v>104.4</v>
      </c>
      <c r="R4743" s="4">
        <v>0.64100000000000001</v>
      </c>
      <c r="S4743" s="56" t="s">
        <v>14322</v>
      </c>
      <c r="T4743" s="1" t="s">
        <v>8823</v>
      </c>
    </row>
    <row r="4744" spans="1:20" x14ac:dyDescent="0.25">
      <c r="A4744" t="s">
        <v>8801</v>
      </c>
      <c r="B4744" t="s">
        <v>66</v>
      </c>
      <c r="C4744" t="s">
        <v>7055</v>
      </c>
      <c r="D4744" t="s">
        <v>7054</v>
      </c>
      <c r="E4744" s="55">
        <v>44441</v>
      </c>
      <c r="F4744">
        <v>2022</v>
      </c>
      <c r="G4744" t="s">
        <v>146</v>
      </c>
      <c r="I4744" t="s">
        <v>6296</v>
      </c>
      <c r="J4744">
        <v>25</v>
      </c>
      <c r="M4744" s="41" t="s">
        <v>72</v>
      </c>
      <c r="N4744" s="41">
        <f>SUM(Table71417[[#This Row],[Mitigation ($ million)]:[Adaptation ($ million)]])</f>
        <v>2.3000000000000003</v>
      </c>
      <c r="O4744">
        <v>0.1</v>
      </c>
      <c r="P4744">
        <v>2.2000000000000002</v>
      </c>
      <c r="R4744" s="4">
        <v>9.0999999999999998E-2</v>
      </c>
      <c r="S4744" s="56" t="s">
        <v>13925</v>
      </c>
      <c r="T4744" s="1" t="s">
        <v>8822</v>
      </c>
    </row>
    <row r="4745" spans="1:20" x14ac:dyDescent="0.25">
      <c r="A4745" t="s">
        <v>8801</v>
      </c>
      <c r="B4745" t="s">
        <v>66</v>
      </c>
      <c r="C4745" t="s">
        <v>7274</v>
      </c>
      <c r="D4745" t="s">
        <v>7273</v>
      </c>
      <c r="E4745" s="55">
        <v>44532</v>
      </c>
      <c r="F4745">
        <v>2022</v>
      </c>
      <c r="G4745" t="s">
        <v>6503</v>
      </c>
      <c r="I4745" t="s">
        <v>6307</v>
      </c>
      <c r="J4745">
        <v>10</v>
      </c>
      <c r="M4745" s="41" t="s">
        <v>25</v>
      </c>
      <c r="N4745" s="41">
        <f>SUM(Table71417[[#This Row],[Mitigation ($ million)]:[Adaptation ($ million)]])</f>
        <v>0.2</v>
      </c>
      <c r="O4745">
        <v>0</v>
      </c>
      <c r="P4745">
        <v>0.2</v>
      </c>
      <c r="R4745" s="4">
        <v>1.6E-2</v>
      </c>
      <c r="S4745" s="56" t="s">
        <v>13882</v>
      </c>
      <c r="T4745" s="1" t="s">
        <v>8822</v>
      </c>
    </row>
    <row r="4746" spans="1:20" x14ac:dyDescent="0.25">
      <c r="A4746" t="s">
        <v>8801</v>
      </c>
      <c r="B4746" t="s">
        <v>66</v>
      </c>
      <c r="C4746" t="s">
        <v>6645</v>
      </c>
      <c r="D4746" t="s">
        <v>6644</v>
      </c>
      <c r="E4746" s="55">
        <v>44897</v>
      </c>
      <c r="F4746">
        <v>2023</v>
      </c>
      <c r="G4746" t="s">
        <v>8750</v>
      </c>
      <c r="I4746" t="s">
        <v>6296</v>
      </c>
      <c r="J4746">
        <v>230</v>
      </c>
      <c r="M4746" s="41" t="s">
        <v>72</v>
      </c>
      <c r="N4746" s="41">
        <f>SUM(Table71417[[#This Row],[Mitigation ($ million)]:[Adaptation ($ million)]])</f>
        <v>138</v>
      </c>
      <c r="O4746">
        <v>2.2999999999999998</v>
      </c>
      <c r="P4746">
        <v>135.69999999999999</v>
      </c>
      <c r="R4746" s="5">
        <v>0.6</v>
      </c>
      <c r="S4746" s="56" t="s">
        <v>13483</v>
      </c>
      <c r="T4746" s="1" t="s">
        <v>8821</v>
      </c>
    </row>
    <row r="4747" spans="1:20" x14ac:dyDescent="0.25">
      <c r="A4747" t="s">
        <v>8801</v>
      </c>
      <c r="B4747" t="s">
        <v>66</v>
      </c>
      <c r="C4747" t="s">
        <v>7268</v>
      </c>
      <c r="D4747" t="s">
        <v>7267</v>
      </c>
      <c r="E4747" s="55">
        <v>44595</v>
      </c>
      <c r="F4747">
        <v>2022</v>
      </c>
      <c r="G4747" t="s">
        <v>698</v>
      </c>
      <c r="I4747" t="s">
        <v>6400</v>
      </c>
      <c r="J4747">
        <v>20</v>
      </c>
      <c r="M4747" s="41" t="s">
        <v>72</v>
      </c>
      <c r="N4747" s="41">
        <f>SUM(Table71417[[#This Row],[Mitigation ($ million)]:[Adaptation ($ million)]])</f>
        <v>1.1000000000000001</v>
      </c>
      <c r="O4747">
        <v>0.4</v>
      </c>
      <c r="P4747">
        <v>0.7</v>
      </c>
      <c r="R4747" s="4">
        <v>5.6000000000000001E-2</v>
      </c>
      <c r="S4747" s="56" t="s">
        <v>13810</v>
      </c>
      <c r="T4747" s="1" t="s">
        <v>8822</v>
      </c>
    </row>
    <row r="4748" spans="1:20" x14ac:dyDescent="0.25">
      <c r="A4748" t="s">
        <v>8801</v>
      </c>
      <c r="B4748" t="s">
        <v>66</v>
      </c>
      <c r="C4748" t="s">
        <v>8475</v>
      </c>
      <c r="D4748" t="s">
        <v>8474</v>
      </c>
      <c r="E4748" s="55">
        <v>44258</v>
      </c>
      <c r="F4748">
        <v>2021</v>
      </c>
      <c r="G4748" t="s">
        <v>6837</v>
      </c>
      <c r="I4748" t="s">
        <v>6400</v>
      </c>
      <c r="J4748">
        <v>6</v>
      </c>
      <c r="M4748" s="41" t="s">
        <v>25</v>
      </c>
      <c r="N4748" s="41">
        <f>SUM(Table71417[[#This Row],[Mitigation ($ million)]:[Adaptation ($ million)]])</f>
        <v>1.5</v>
      </c>
      <c r="O4748">
        <v>0</v>
      </c>
      <c r="P4748">
        <v>1.5</v>
      </c>
      <c r="R4748" s="4">
        <v>0.25</v>
      </c>
      <c r="S4748" s="56" t="s">
        <v>14153</v>
      </c>
      <c r="T4748" s="1" t="s">
        <v>8823</v>
      </c>
    </row>
    <row r="4749" spans="1:20" x14ac:dyDescent="0.25">
      <c r="A4749" t="s">
        <v>8801</v>
      </c>
      <c r="B4749" t="s">
        <v>66</v>
      </c>
      <c r="C4749" t="s">
        <v>7537</v>
      </c>
      <c r="D4749" t="s">
        <v>7536</v>
      </c>
      <c r="E4749" s="55">
        <v>44623</v>
      </c>
      <c r="F4749">
        <v>2022</v>
      </c>
      <c r="G4749" t="s">
        <v>658</v>
      </c>
      <c r="I4749" t="s">
        <v>6409</v>
      </c>
      <c r="J4749">
        <v>29.9</v>
      </c>
      <c r="M4749" s="41" t="s">
        <v>25</v>
      </c>
      <c r="N4749" s="41">
        <f>SUM(Table71417[[#This Row],[Mitigation ($ million)]:[Adaptation ($ million)]])</f>
        <v>0.5</v>
      </c>
      <c r="O4749">
        <v>0</v>
      </c>
      <c r="P4749">
        <v>0.5</v>
      </c>
      <c r="R4749" s="4">
        <v>1.7000000000000001E-2</v>
      </c>
      <c r="S4749" s="56" t="s">
        <v>13795</v>
      </c>
      <c r="T4749" s="1" t="s">
        <v>8822</v>
      </c>
    </row>
    <row r="4750" spans="1:20" x14ac:dyDescent="0.25">
      <c r="A4750" t="s">
        <v>8801</v>
      </c>
      <c r="B4750" t="s">
        <v>66</v>
      </c>
      <c r="C4750" t="s">
        <v>7357</v>
      </c>
      <c r="D4750" t="s">
        <v>7356</v>
      </c>
      <c r="E4750" s="55">
        <v>44623</v>
      </c>
      <c r="F4750">
        <v>2022</v>
      </c>
      <c r="G4750" t="s">
        <v>525</v>
      </c>
      <c r="I4750" t="s">
        <v>6296</v>
      </c>
      <c r="J4750">
        <v>50</v>
      </c>
      <c r="M4750" s="41" t="s">
        <v>72</v>
      </c>
      <c r="N4750" s="41">
        <f>SUM(Table71417[[#This Row],[Mitigation ($ million)]:[Adaptation ($ million)]])</f>
        <v>4.7</v>
      </c>
      <c r="O4750">
        <v>0.2</v>
      </c>
      <c r="P4750">
        <v>4.5</v>
      </c>
      <c r="R4750" s="4">
        <v>9.4E-2</v>
      </c>
      <c r="S4750" s="56" t="s">
        <v>13796</v>
      </c>
      <c r="T4750" s="1" t="s">
        <v>8822</v>
      </c>
    </row>
    <row r="4751" spans="1:20" x14ac:dyDescent="0.25">
      <c r="A4751" t="s">
        <v>8801</v>
      </c>
      <c r="B4751" t="s">
        <v>66</v>
      </c>
      <c r="C4751" t="s">
        <v>8130</v>
      </c>
      <c r="D4751" t="s">
        <v>8129</v>
      </c>
      <c r="E4751" s="55">
        <v>44350</v>
      </c>
      <c r="F4751">
        <v>2021</v>
      </c>
      <c r="G4751" t="s">
        <v>8865</v>
      </c>
      <c r="I4751" t="s">
        <v>6287</v>
      </c>
      <c r="J4751">
        <v>250</v>
      </c>
      <c r="M4751" s="41" t="s">
        <v>72</v>
      </c>
      <c r="N4751" s="41">
        <f>SUM(Table71417[[#This Row],[Mitigation ($ million)]:[Adaptation ($ million)]])</f>
        <v>80.3</v>
      </c>
      <c r="O4751">
        <v>19.899999999999999</v>
      </c>
      <c r="P4751">
        <v>60.4</v>
      </c>
      <c r="R4751" s="4">
        <v>0.32100000000000001</v>
      </c>
      <c r="S4751" s="56" t="s">
        <v>14055</v>
      </c>
      <c r="T4751" s="1" t="s">
        <v>8823</v>
      </c>
    </row>
    <row r="4752" spans="1:20" x14ac:dyDescent="0.25">
      <c r="A4752" t="s">
        <v>8801</v>
      </c>
      <c r="B4752" t="s">
        <v>66</v>
      </c>
      <c r="C4752" t="s">
        <v>8593</v>
      </c>
      <c r="D4752" t="s">
        <v>8592</v>
      </c>
      <c r="E4752" s="55">
        <v>44350</v>
      </c>
      <c r="F4752">
        <v>2021</v>
      </c>
      <c r="G4752" t="s">
        <v>6381</v>
      </c>
      <c r="I4752" t="s">
        <v>6303</v>
      </c>
      <c r="J4752">
        <v>100</v>
      </c>
      <c r="M4752" s="41" t="s">
        <v>72</v>
      </c>
      <c r="N4752" s="41">
        <f>SUM(Table71417[[#This Row],[Mitigation ($ million)]:[Adaptation ($ million)]])</f>
        <v>1.4</v>
      </c>
      <c r="O4752">
        <v>0.2</v>
      </c>
      <c r="P4752">
        <v>1.2</v>
      </c>
      <c r="R4752" s="4">
        <v>1.4E-2</v>
      </c>
      <c r="S4752" s="56" t="s">
        <v>14053</v>
      </c>
      <c r="T4752" s="1" t="s">
        <v>8823</v>
      </c>
    </row>
    <row r="4753" spans="1:20" x14ac:dyDescent="0.25">
      <c r="A4753" t="s">
        <v>8801</v>
      </c>
      <c r="B4753" t="s">
        <v>66</v>
      </c>
      <c r="C4753" t="s">
        <v>8205</v>
      </c>
      <c r="D4753" t="s">
        <v>8204</v>
      </c>
      <c r="E4753" s="55">
        <v>44350</v>
      </c>
      <c r="F4753">
        <v>2021</v>
      </c>
      <c r="G4753" t="s">
        <v>6784</v>
      </c>
      <c r="I4753" t="s">
        <v>132</v>
      </c>
      <c r="J4753">
        <v>100</v>
      </c>
      <c r="M4753" s="41" t="s">
        <v>72</v>
      </c>
      <c r="N4753" s="41">
        <f>SUM(Table71417[[#This Row],[Mitigation ($ million)]:[Adaptation ($ million)]])</f>
        <v>15.5</v>
      </c>
      <c r="O4753">
        <v>6.4</v>
      </c>
      <c r="P4753">
        <v>9.1</v>
      </c>
      <c r="R4753" s="4">
        <v>0.154</v>
      </c>
      <c r="S4753" s="56" t="s">
        <v>14054</v>
      </c>
      <c r="T4753" s="1" t="s">
        <v>8823</v>
      </c>
    </row>
    <row r="4754" spans="1:20" x14ac:dyDescent="0.25">
      <c r="A4754" t="s">
        <v>8801</v>
      </c>
      <c r="B4754" t="s">
        <v>66</v>
      </c>
      <c r="C4754" t="s">
        <v>8029</v>
      </c>
      <c r="D4754" t="s">
        <v>8028</v>
      </c>
      <c r="E4754" s="55">
        <v>44350</v>
      </c>
      <c r="F4754">
        <v>2021</v>
      </c>
      <c r="G4754" t="s">
        <v>6295</v>
      </c>
      <c r="I4754" t="s">
        <v>6316</v>
      </c>
      <c r="J4754">
        <v>117</v>
      </c>
      <c r="M4754" s="41" t="s">
        <v>72</v>
      </c>
      <c r="N4754" s="41">
        <f>SUM(Table71417[[#This Row],[Mitigation ($ million)]:[Adaptation ($ million)]])</f>
        <v>65.400000000000006</v>
      </c>
      <c r="O4754">
        <v>62</v>
      </c>
      <c r="P4754">
        <v>3.4</v>
      </c>
      <c r="R4754" s="4">
        <v>0.55900000000000005</v>
      </c>
      <c r="S4754" s="56" t="s">
        <v>14056</v>
      </c>
      <c r="T4754" s="1" t="s">
        <v>8823</v>
      </c>
    </row>
    <row r="4755" spans="1:20" x14ac:dyDescent="0.25">
      <c r="A4755" t="s">
        <v>8801</v>
      </c>
      <c r="B4755" t="s">
        <v>66</v>
      </c>
      <c r="C4755" t="s">
        <v>7584</v>
      </c>
      <c r="D4755" t="s">
        <v>7583</v>
      </c>
      <c r="E4755" s="55">
        <v>44715</v>
      </c>
      <c r="F4755">
        <v>2022</v>
      </c>
      <c r="G4755" t="s">
        <v>8806</v>
      </c>
      <c r="I4755" t="s">
        <v>6303</v>
      </c>
      <c r="J4755">
        <v>58</v>
      </c>
      <c r="M4755" s="41" t="s">
        <v>72</v>
      </c>
      <c r="N4755" s="41">
        <f>SUM(Table71417[[#This Row],[Mitigation ($ million)]:[Adaptation ($ million)]])</f>
        <v>1.7</v>
      </c>
      <c r="O4755">
        <v>0.3</v>
      </c>
      <c r="P4755">
        <v>1.4</v>
      </c>
      <c r="R4755" s="4">
        <v>2.8000000000000001E-2</v>
      </c>
      <c r="S4755" s="56" t="s">
        <v>13650</v>
      </c>
      <c r="T4755" s="1" t="s">
        <v>8822</v>
      </c>
    </row>
    <row r="4756" spans="1:20" x14ac:dyDescent="0.25">
      <c r="A4756" t="s">
        <v>8801</v>
      </c>
      <c r="B4756" t="s">
        <v>66</v>
      </c>
      <c r="C4756" t="s">
        <v>7509</v>
      </c>
      <c r="D4756" t="s">
        <v>7508</v>
      </c>
      <c r="E4756" s="55">
        <v>44715</v>
      </c>
      <c r="F4756">
        <v>2022</v>
      </c>
      <c r="G4756" t="s">
        <v>8806</v>
      </c>
      <c r="I4756" t="s">
        <v>6316</v>
      </c>
      <c r="J4756">
        <v>83</v>
      </c>
      <c r="M4756" s="41" t="s">
        <v>72</v>
      </c>
      <c r="N4756" s="41">
        <f>SUM(Table71417[[#This Row],[Mitigation ($ million)]:[Adaptation ($ million)]])</f>
        <v>79.099999999999994</v>
      </c>
      <c r="O4756">
        <v>75.3</v>
      </c>
      <c r="P4756">
        <v>3.8</v>
      </c>
      <c r="R4756" s="4">
        <v>0.95199999999999996</v>
      </c>
      <c r="S4756" s="56" t="s">
        <v>13651</v>
      </c>
      <c r="T4756" s="1" t="s">
        <v>8822</v>
      </c>
    </row>
    <row r="4757" spans="1:20" x14ac:dyDescent="0.25">
      <c r="A4757" t="s">
        <v>8801</v>
      </c>
      <c r="B4757" t="s">
        <v>66</v>
      </c>
      <c r="C4757" t="s">
        <v>7692</v>
      </c>
      <c r="D4757" t="s">
        <v>7691</v>
      </c>
      <c r="E4757" s="55">
        <v>44715</v>
      </c>
      <c r="F4757">
        <v>2022</v>
      </c>
      <c r="G4757" t="s">
        <v>7397</v>
      </c>
      <c r="I4757" t="s">
        <v>6296</v>
      </c>
      <c r="J4757">
        <v>20</v>
      </c>
      <c r="M4757" s="41" t="s">
        <v>72</v>
      </c>
      <c r="N4757" s="41">
        <f>SUM(Table71417[[#This Row],[Mitigation ($ million)]:[Adaptation ($ million)]])</f>
        <v>18.3</v>
      </c>
      <c r="O4757">
        <v>3</v>
      </c>
      <c r="P4757">
        <v>15.3</v>
      </c>
      <c r="R4757" s="4">
        <v>0.91700000000000004</v>
      </c>
      <c r="S4757" s="56" t="s">
        <v>13649</v>
      </c>
      <c r="T4757" s="1" t="s">
        <v>8822</v>
      </c>
    </row>
    <row r="4758" spans="1:20" x14ac:dyDescent="0.25">
      <c r="A4758" t="s">
        <v>8801</v>
      </c>
      <c r="B4758" t="s">
        <v>66</v>
      </c>
      <c r="C4758" t="s">
        <v>7396</v>
      </c>
      <c r="D4758" t="s">
        <v>7395</v>
      </c>
      <c r="E4758" s="55">
        <v>44715</v>
      </c>
      <c r="F4758">
        <v>2022</v>
      </c>
      <c r="G4758" t="s">
        <v>7397</v>
      </c>
      <c r="I4758" t="s">
        <v>6319</v>
      </c>
      <c r="J4758">
        <v>30</v>
      </c>
      <c r="M4758" s="41" t="s">
        <v>72</v>
      </c>
      <c r="N4758" s="41">
        <f>SUM(Table71417[[#This Row],[Mitigation ($ million)]:[Adaptation ($ million)]])</f>
        <v>11.2</v>
      </c>
      <c r="O4758">
        <v>4</v>
      </c>
      <c r="P4758">
        <v>7.2</v>
      </c>
      <c r="R4758" s="4">
        <v>0.371</v>
      </c>
      <c r="S4758" s="56" t="s">
        <v>13652</v>
      </c>
      <c r="T4758" s="1" t="s">
        <v>8822</v>
      </c>
    </row>
    <row r="4759" spans="1:20" x14ac:dyDescent="0.25">
      <c r="A4759" t="s">
        <v>8801</v>
      </c>
      <c r="B4759" t="s">
        <v>66</v>
      </c>
      <c r="C4759" t="s">
        <v>7772</v>
      </c>
      <c r="D4759" t="s">
        <v>7771</v>
      </c>
      <c r="E4759" s="55">
        <v>44715</v>
      </c>
      <c r="F4759">
        <v>2022</v>
      </c>
      <c r="G4759" t="s">
        <v>14348</v>
      </c>
      <c r="I4759" t="s">
        <v>6448</v>
      </c>
      <c r="J4759">
        <v>45</v>
      </c>
      <c r="M4759" s="41" t="s">
        <v>72</v>
      </c>
      <c r="N4759" s="41">
        <f>SUM(Table71417[[#This Row],[Mitigation ($ million)]:[Adaptation ($ million)]])</f>
        <v>10.4</v>
      </c>
      <c r="O4759">
        <v>0.4</v>
      </c>
      <c r="P4759">
        <v>10</v>
      </c>
      <c r="R4759" s="4">
        <v>0.23200000000000001</v>
      </c>
      <c r="S4759" s="56" t="s">
        <v>13648</v>
      </c>
      <c r="T4759" s="1" t="s">
        <v>8822</v>
      </c>
    </row>
    <row r="4760" spans="1:20" x14ac:dyDescent="0.25">
      <c r="A4760" t="s">
        <v>8801</v>
      </c>
      <c r="B4760" t="s">
        <v>66</v>
      </c>
      <c r="C4760" t="s">
        <v>7879</v>
      </c>
      <c r="D4760" t="s">
        <v>7878</v>
      </c>
      <c r="E4760" s="55">
        <v>44715</v>
      </c>
      <c r="F4760">
        <v>2022</v>
      </c>
      <c r="G4760" t="s">
        <v>6384</v>
      </c>
      <c r="I4760" t="s">
        <v>6296</v>
      </c>
      <c r="J4760">
        <v>20</v>
      </c>
      <c r="M4760" s="41" t="s">
        <v>72</v>
      </c>
      <c r="N4760" s="41">
        <f>SUM(Table71417[[#This Row],[Mitigation ($ million)]:[Adaptation ($ million)]])</f>
        <v>20</v>
      </c>
      <c r="O4760">
        <v>1</v>
      </c>
      <c r="P4760">
        <v>19</v>
      </c>
      <c r="R4760" s="4">
        <v>1</v>
      </c>
      <c r="S4760" s="56" t="s">
        <v>13647</v>
      </c>
      <c r="T4760" s="1" t="s">
        <v>8822</v>
      </c>
    </row>
    <row r="4761" spans="1:20" x14ac:dyDescent="0.25">
      <c r="A4761" t="s">
        <v>8801</v>
      </c>
      <c r="B4761" t="s">
        <v>66</v>
      </c>
      <c r="C4761" t="s">
        <v>7926</v>
      </c>
      <c r="D4761" t="s">
        <v>7925</v>
      </c>
      <c r="E4761" s="55">
        <v>44046</v>
      </c>
      <c r="F4761">
        <v>2021</v>
      </c>
      <c r="G4761" t="s">
        <v>6537</v>
      </c>
      <c r="I4761" t="s">
        <v>6409</v>
      </c>
      <c r="J4761">
        <v>100</v>
      </c>
      <c r="M4761" s="41" t="s">
        <v>72</v>
      </c>
      <c r="N4761" s="41">
        <f>SUM(Table71417[[#This Row],[Mitigation ($ million)]:[Adaptation ($ million)]])</f>
        <v>3.3</v>
      </c>
      <c r="O4761">
        <v>0.9</v>
      </c>
      <c r="P4761">
        <v>2.4</v>
      </c>
      <c r="R4761" s="4">
        <v>3.4000000000000002E-2</v>
      </c>
      <c r="S4761" s="56" t="s">
        <v>14303</v>
      </c>
      <c r="T4761" s="1" t="s">
        <v>8823</v>
      </c>
    </row>
    <row r="4762" spans="1:20" x14ac:dyDescent="0.25">
      <c r="A4762" t="s">
        <v>8801</v>
      </c>
      <c r="B4762" t="s">
        <v>66</v>
      </c>
      <c r="C4762" t="s">
        <v>8043</v>
      </c>
      <c r="D4762" t="s">
        <v>8042</v>
      </c>
      <c r="E4762" s="55">
        <v>44046</v>
      </c>
      <c r="F4762">
        <v>2021</v>
      </c>
      <c r="G4762" t="s">
        <v>6736</v>
      </c>
      <c r="I4762" t="s">
        <v>6296</v>
      </c>
      <c r="J4762">
        <v>45</v>
      </c>
      <c r="M4762" s="41" t="s">
        <v>72</v>
      </c>
      <c r="N4762" s="41">
        <f>SUM(Table71417[[#This Row],[Mitigation ($ million)]:[Adaptation ($ million)]])</f>
        <v>22.5</v>
      </c>
      <c r="O4762">
        <v>3.8</v>
      </c>
      <c r="P4762">
        <v>18.7</v>
      </c>
      <c r="R4762" s="4">
        <v>0.5</v>
      </c>
      <c r="S4762" s="56" t="s">
        <v>14302</v>
      </c>
      <c r="T4762" s="1" t="s">
        <v>8823</v>
      </c>
    </row>
    <row r="4763" spans="1:20" x14ac:dyDescent="0.25">
      <c r="A4763" t="s">
        <v>8801</v>
      </c>
      <c r="B4763" t="s">
        <v>66</v>
      </c>
      <c r="C4763" t="s">
        <v>8241</v>
      </c>
      <c r="D4763" t="s">
        <v>8240</v>
      </c>
      <c r="E4763" s="55">
        <v>44138</v>
      </c>
      <c r="F4763">
        <v>2021</v>
      </c>
      <c r="G4763" t="s">
        <v>6358</v>
      </c>
      <c r="I4763" t="s">
        <v>84</v>
      </c>
      <c r="J4763">
        <v>150</v>
      </c>
      <c r="M4763" s="41" t="s">
        <v>72</v>
      </c>
      <c r="N4763" s="41">
        <f>SUM(Table71417[[#This Row],[Mitigation ($ million)]:[Adaptation ($ million)]])</f>
        <v>77.5</v>
      </c>
      <c r="O4763">
        <v>72.7</v>
      </c>
      <c r="P4763">
        <v>4.8</v>
      </c>
      <c r="R4763" s="4">
        <v>0.51600000000000001</v>
      </c>
      <c r="S4763" s="56" t="s">
        <v>14245</v>
      </c>
      <c r="T4763" s="1" t="s">
        <v>8823</v>
      </c>
    </row>
    <row r="4764" spans="1:20" x14ac:dyDescent="0.25">
      <c r="A4764" t="s">
        <v>8801</v>
      </c>
      <c r="B4764" t="s">
        <v>66</v>
      </c>
      <c r="C4764" t="s">
        <v>6570</v>
      </c>
      <c r="D4764" t="s">
        <v>6569</v>
      </c>
      <c r="E4764" s="55">
        <v>44868</v>
      </c>
      <c r="F4764">
        <v>2023</v>
      </c>
      <c r="G4764" t="s">
        <v>6571</v>
      </c>
      <c r="I4764" t="s">
        <v>6316</v>
      </c>
      <c r="J4764">
        <v>439.5</v>
      </c>
      <c r="M4764" s="41" t="s">
        <v>24</v>
      </c>
      <c r="N4764" s="41">
        <f>SUM(Table71417[[#This Row],[Mitigation ($ million)]:[Adaptation ($ million)]])</f>
        <v>439.5</v>
      </c>
      <c r="O4764">
        <v>439.5</v>
      </c>
      <c r="P4764">
        <v>0</v>
      </c>
      <c r="R4764" s="5">
        <v>1</v>
      </c>
      <c r="S4764" s="56" t="s">
        <v>13492</v>
      </c>
      <c r="T4764" s="1" t="s">
        <v>8821</v>
      </c>
    </row>
    <row r="4765" spans="1:20" x14ac:dyDescent="0.25">
      <c r="A4765" t="s">
        <v>8801</v>
      </c>
      <c r="B4765" t="s">
        <v>66</v>
      </c>
      <c r="C4765" t="s">
        <v>8017</v>
      </c>
      <c r="D4765" t="s">
        <v>8016</v>
      </c>
      <c r="E4765" s="55">
        <v>44168</v>
      </c>
      <c r="F4765">
        <v>2021</v>
      </c>
      <c r="G4765" t="s">
        <v>250</v>
      </c>
      <c r="I4765" t="s">
        <v>6319</v>
      </c>
      <c r="J4765">
        <v>5</v>
      </c>
      <c r="M4765" s="41" t="s">
        <v>25</v>
      </c>
      <c r="N4765" s="41">
        <f>SUM(Table71417[[#This Row],[Mitigation ($ million)]:[Adaptation ($ million)]])</f>
        <v>1.3</v>
      </c>
      <c r="O4765">
        <v>0</v>
      </c>
      <c r="P4765">
        <v>1.3</v>
      </c>
      <c r="R4765" s="4">
        <v>0.25</v>
      </c>
      <c r="S4765" s="56" t="s">
        <v>14234</v>
      </c>
      <c r="T4765" s="1" t="s">
        <v>8823</v>
      </c>
    </row>
    <row r="4766" spans="1:20" x14ac:dyDescent="0.25">
      <c r="A4766" t="s">
        <v>8801</v>
      </c>
      <c r="B4766" t="s">
        <v>66</v>
      </c>
      <c r="C4766" t="s">
        <v>8219</v>
      </c>
      <c r="D4766" t="s">
        <v>8218</v>
      </c>
      <c r="E4766" s="55">
        <v>44168</v>
      </c>
      <c r="F4766">
        <v>2021</v>
      </c>
      <c r="G4766" t="s">
        <v>6358</v>
      </c>
      <c r="I4766" t="s">
        <v>6400</v>
      </c>
      <c r="J4766">
        <v>400</v>
      </c>
      <c r="M4766" s="41" t="s">
        <v>25</v>
      </c>
      <c r="N4766" s="41">
        <f>SUM(Table71417[[#This Row],[Mitigation ($ million)]:[Adaptation ($ million)]])</f>
        <v>8.6999999999999993</v>
      </c>
      <c r="O4766">
        <v>0</v>
      </c>
      <c r="P4766">
        <v>8.6999999999999993</v>
      </c>
      <c r="R4766" s="4">
        <v>2.1999999999999999E-2</v>
      </c>
      <c r="S4766" s="56" t="s">
        <v>14232</v>
      </c>
      <c r="T4766" s="1" t="s">
        <v>8823</v>
      </c>
    </row>
    <row r="4767" spans="1:20" x14ac:dyDescent="0.25">
      <c r="A4767" t="s">
        <v>8801</v>
      </c>
      <c r="B4767" t="s">
        <v>66</v>
      </c>
      <c r="C4767" t="s">
        <v>8145</v>
      </c>
      <c r="D4767" t="s">
        <v>8144</v>
      </c>
      <c r="E4767" s="55">
        <v>44168</v>
      </c>
      <c r="F4767">
        <v>2021</v>
      </c>
      <c r="G4767" t="s">
        <v>235</v>
      </c>
      <c r="I4767" t="s">
        <v>6319</v>
      </c>
      <c r="J4767">
        <v>25</v>
      </c>
      <c r="M4767" s="41" t="s">
        <v>25</v>
      </c>
      <c r="N4767" s="41">
        <f>SUM(Table71417[[#This Row],[Mitigation ($ million)]:[Adaptation ($ million)]])</f>
        <v>5.4</v>
      </c>
      <c r="O4767">
        <v>0</v>
      </c>
      <c r="P4767">
        <v>5.4</v>
      </c>
      <c r="R4767" s="4">
        <v>0.214</v>
      </c>
      <c r="S4767" s="56" t="s">
        <v>14233</v>
      </c>
      <c r="T4767" s="1" t="s">
        <v>8823</v>
      </c>
    </row>
    <row r="4768" spans="1:20" x14ac:dyDescent="0.25">
      <c r="A4768" t="s">
        <v>8801</v>
      </c>
      <c r="B4768" t="s">
        <v>66</v>
      </c>
      <c r="C4768" t="s">
        <v>8309</v>
      </c>
      <c r="D4768" t="s">
        <v>8308</v>
      </c>
      <c r="E4768" s="55">
        <v>44200</v>
      </c>
      <c r="F4768">
        <v>2021</v>
      </c>
      <c r="G4768" t="s">
        <v>222</v>
      </c>
      <c r="I4768" t="s">
        <v>6303</v>
      </c>
      <c r="J4768">
        <v>5</v>
      </c>
      <c r="M4768" s="41" t="s">
        <v>72</v>
      </c>
      <c r="N4768" s="41">
        <f>SUM(Table71417[[#This Row],[Mitigation ($ million)]:[Adaptation ($ million)]])</f>
        <v>1.1000000000000001</v>
      </c>
      <c r="O4768">
        <v>0.8</v>
      </c>
      <c r="P4768">
        <v>0.3</v>
      </c>
      <c r="R4768" s="4">
        <v>0.21</v>
      </c>
      <c r="S4768" s="56" t="s">
        <v>14184</v>
      </c>
      <c r="T4768" s="1" t="s">
        <v>8823</v>
      </c>
    </row>
    <row r="4769" spans="1:20" x14ac:dyDescent="0.25">
      <c r="A4769" t="s">
        <v>8801</v>
      </c>
      <c r="B4769" t="s">
        <v>66</v>
      </c>
      <c r="C4769" t="s">
        <v>8494</v>
      </c>
      <c r="D4769" t="s">
        <v>8493</v>
      </c>
      <c r="E4769" s="55">
        <v>44231</v>
      </c>
      <c r="F4769">
        <v>2021</v>
      </c>
      <c r="G4769" t="s">
        <v>658</v>
      </c>
      <c r="I4769" t="s">
        <v>6303</v>
      </c>
      <c r="J4769">
        <v>7.4</v>
      </c>
      <c r="M4769" s="41" t="s">
        <v>72</v>
      </c>
      <c r="N4769" s="41">
        <f>SUM(Table71417[[#This Row],[Mitigation ($ million)]:[Adaptation ($ million)]])</f>
        <v>0.8</v>
      </c>
      <c r="O4769">
        <v>0.4</v>
      </c>
      <c r="P4769">
        <v>0.4</v>
      </c>
      <c r="R4769" s="4">
        <v>9.9000000000000005E-2</v>
      </c>
      <c r="S4769" s="56" t="s">
        <v>14170</v>
      </c>
      <c r="T4769" s="1" t="s">
        <v>8823</v>
      </c>
    </row>
    <row r="4770" spans="1:20" x14ac:dyDescent="0.25">
      <c r="A4770" t="s">
        <v>8801</v>
      </c>
      <c r="B4770" t="s">
        <v>66</v>
      </c>
      <c r="C4770" t="s">
        <v>8225</v>
      </c>
      <c r="D4770" t="s">
        <v>8224</v>
      </c>
      <c r="E4770" s="55">
        <v>44231</v>
      </c>
      <c r="F4770">
        <v>2021</v>
      </c>
      <c r="G4770" t="s">
        <v>6378</v>
      </c>
      <c r="I4770" t="s">
        <v>6316</v>
      </c>
      <c r="J4770">
        <v>500</v>
      </c>
      <c r="M4770" s="41" t="s">
        <v>72</v>
      </c>
      <c r="N4770" s="41">
        <f>SUM(Table71417[[#This Row],[Mitigation ($ million)]:[Adaptation ($ million)]])</f>
        <v>219.5</v>
      </c>
      <c r="O4770">
        <v>194.9</v>
      </c>
      <c r="P4770">
        <v>24.6</v>
      </c>
      <c r="R4770" s="4">
        <v>0.439</v>
      </c>
      <c r="S4770" s="56" t="s">
        <v>14171</v>
      </c>
      <c r="T4770" s="1" t="s">
        <v>8823</v>
      </c>
    </row>
    <row r="4771" spans="1:20" x14ac:dyDescent="0.25">
      <c r="A4771" t="s">
        <v>8801</v>
      </c>
      <c r="B4771" t="s">
        <v>66</v>
      </c>
      <c r="C4771" t="s">
        <v>8583</v>
      </c>
      <c r="D4771" t="s">
        <v>8582</v>
      </c>
      <c r="E4771" s="55">
        <v>44259</v>
      </c>
      <c r="F4771">
        <v>2021</v>
      </c>
      <c r="G4771" t="s">
        <v>8808</v>
      </c>
      <c r="I4771" t="s">
        <v>84</v>
      </c>
      <c r="J4771">
        <v>44.8</v>
      </c>
      <c r="M4771" s="41" t="s">
        <v>72</v>
      </c>
      <c r="N4771" s="41">
        <f>SUM(Table71417[[#This Row],[Mitigation ($ million)]:[Adaptation ($ million)]])</f>
        <v>15.399999999999999</v>
      </c>
      <c r="O4771">
        <v>0.7</v>
      </c>
      <c r="P4771">
        <v>14.7</v>
      </c>
      <c r="R4771" s="4">
        <v>0.34300000000000003</v>
      </c>
      <c r="S4771" s="56" t="s">
        <v>14152</v>
      </c>
      <c r="T4771" s="1" t="s">
        <v>8823</v>
      </c>
    </row>
    <row r="4772" spans="1:20" x14ac:dyDescent="0.25">
      <c r="A4772" t="s">
        <v>8801</v>
      </c>
      <c r="B4772" t="s">
        <v>66</v>
      </c>
      <c r="C4772" t="s">
        <v>7446</v>
      </c>
      <c r="D4772" t="s">
        <v>7445</v>
      </c>
      <c r="E4772" s="55">
        <v>44655</v>
      </c>
      <c r="F4772">
        <v>2022</v>
      </c>
      <c r="G4772" t="s">
        <v>250</v>
      </c>
      <c r="I4772" t="s">
        <v>6303</v>
      </c>
      <c r="J4772">
        <v>14</v>
      </c>
      <c r="M4772" s="41" t="s">
        <v>72</v>
      </c>
      <c r="N4772" s="41">
        <f>SUM(Table71417[[#This Row],[Mitigation ($ million)]:[Adaptation ($ million)]])</f>
        <v>1.3</v>
      </c>
      <c r="O4772">
        <v>0.1</v>
      </c>
      <c r="P4772">
        <v>1.2</v>
      </c>
      <c r="R4772" s="4">
        <v>9.0999999999999998E-2</v>
      </c>
      <c r="S4772" s="56" t="s">
        <v>13735</v>
      </c>
      <c r="T4772" s="1" t="s">
        <v>8822</v>
      </c>
    </row>
    <row r="4773" spans="1:20" x14ac:dyDescent="0.25">
      <c r="A4773" t="s">
        <v>8801</v>
      </c>
      <c r="B4773" t="s">
        <v>66</v>
      </c>
      <c r="C4773" t="s">
        <v>6996</v>
      </c>
      <c r="D4773" t="s">
        <v>6995</v>
      </c>
      <c r="E4773" s="55">
        <v>45050</v>
      </c>
      <c r="F4773">
        <v>2023</v>
      </c>
      <c r="G4773" t="s">
        <v>6328</v>
      </c>
      <c r="I4773" t="s">
        <v>84</v>
      </c>
      <c r="J4773">
        <v>70</v>
      </c>
      <c r="M4773" s="41" t="s">
        <v>72</v>
      </c>
      <c r="N4773" s="41">
        <f>SUM(Table71417[[#This Row],[Mitigation ($ million)]:[Adaptation ($ million)]])</f>
        <v>70</v>
      </c>
      <c r="O4773">
        <v>67.599999999999994</v>
      </c>
      <c r="P4773">
        <v>2.4</v>
      </c>
      <c r="R4773" s="5">
        <v>1</v>
      </c>
      <c r="S4773" s="56" t="s">
        <v>13353</v>
      </c>
      <c r="T4773" s="1" t="s">
        <v>8821</v>
      </c>
    </row>
    <row r="4774" spans="1:20" x14ac:dyDescent="0.25">
      <c r="A4774" t="s">
        <v>8801</v>
      </c>
      <c r="B4774" t="s">
        <v>66</v>
      </c>
      <c r="C4774" t="s">
        <v>8550</v>
      </c>
      <c r="D4774" t="s">
        <v>8549</v>
      </c>
      <c r="E4774" s="55">
        <v>44351</v>
      </c>
      <c r="F4774">
        <v>2021</v>
      </c>
      <c r="G4774" t="s">
        <v>4726</v>
      </c>
      <c r="I4774" t="s">
        <v>6303</v>
      </c>
      <c r="J4774">
        <v>176</v>
      </c>
      <c r="M4774" s="41" t="s">
        <v>24</v>
      </c>
      <c r="N4774" s="41">
        <f>SUM(Table71417[[#This Row],[Mitigation ($ million)]:[Adaptation ($ million)]])</f>
        <v>15.6</v>
      </c>
      <c r="O4774">
        <v>15.6</v>
      </c>
      <c r="P4774">
        <v>0</v>
      </c>
      <c r="R4774" s="4">
        <v>8.7999999999999995E-2</v>
      </c>
      <c r="S4774" s="56" t="s">
        <v>14049</v>
      </c>
      <c r="T4774" s="1" t="s">
        <v>8823</v>
      </c>
    </row>
    <row r="4775" spans="1:20" x14ac:dyDescent="0.25">
      <c r="A4775" t="s">
        <v>8801</v>
      </c>
      <c r="B4775" t="s">
        <v>66</v>
      </c>
      <c r="C4775" t="s">
        <v>8243</v>
      </c>
      <c r="D4775" t="s">
        <v>8242</v>
      </c>
      <c r="E4775" s="55">
        <v>44351</v>
      </c>
      <c r="F4775">
        <v>2021</v>
      </c>
      <c r="G4775" t="s">
        <v>6358</v>
      </c>
      <c r="I4775" t="s">
        <v>132</v>
      </c>
      <c r="J4775">
        <v>450</v>
      </c>
      <c r="M4775" s="41" t="s">
        <v>72</v>
      </c>
      <c r="N4775" s="41">
        <f>SUM(Table71417[[#This Row],[Mitigation ($ million)]:[Adaptation ($ million)]])</f>
        <v>65.2</v>
      </c>
      <c r="O4775">
        <v>11.5</v>
      </c>
      <c r="P4775">
        <v>53.7</v>
      </c>
      <c r="R4775" s="4">
        <v>0.14499999999999999</v>
      </c>
      <c r="S4775" s="56" t="s">
        <v>14051</v>
      </c>
      <c r="T4775" s="1" t="s">
        <v>8823</v>
      </c>
    </row>
    <row r="4776" spans="1:20" x14ac:dyDescent="0.25">
      <c r="A4776" t="s">
        <v>8801</v>
      </c>
      <c r="B4776" t="s">
        <v>66</v>
      </c>
      <c r="C4776" t="s">
        <v>8527</v>
      </c>
      <c r="D4776" t="s">
        <v>8526</v>
      </c>
      <c r="E4776" s="55">
        <v>44351</v>
      </c>
      <c r="F4776">
        <v>2021</v>
      </c>
      <c r="G4776" t="s">
        <v>6526</v>
      </c>
      <c r="I4776" t="s">
        <v>6287</v>
      </c>
      <c r="J4776">
        <v>55</v>
      </c>
      <c r="M4776" s="41" t="s">
        <v>72</v>
      </c>
      <c r="N4776" s="41">
        <f>SUM(Table71417[[#This Row],[Mitigation ($ million)]:[Adaptation ($ million)]])</f>
        <v>24.7</v>
      </c>
      <c r="O4776">
        <v>5.7</v>
      </c>
      <c r="P4776">
        <v>19</v>
      </c>
      <c r="R4776" s="4">
        <v>0.44900000000000001</v>
      </c>
      <c r="S4776" s="56" t="s">
        <v>14050</v>
      </c>
      <c r="T4776" s="1" t="s">
        <v>8823</v>
      </c>
    </row>
    <row r="4777" spans="1:20" x14ac:dyDescent="0.25">
      <c r="A4777" t="s">
        <v>8801</v>
      </c>
      <c r="B4777" t="s">
        <v>66</v>
      </c>
      <c r="C4777" t="s">
        <v>8171</v>
      </c>
      <c r="D4777" t="s">
        <v>8170</v>
      </c>
      <c r="E4777" s="55">
        <v>44351</v>
      </c>
      <c r="F4777">
        <v>2021</v>
      </c>
      <c r="G4777" t="s">
        <v>88</v>
      </c>
      <c r="I4777" t="s">
        <v>6313</v>
      </c>
      <c r="J4777">
        <v>500</v>
      </c>
      <c r="M4777" s="41" t="s">
        <v>72</v>
      </c>
      <c r="N4777" s="41">
        <f>SUM(Table71417[[#This Row],[Mitigation ($ million)]:[Adaptation ($ million)]])</f>
        <v>52</v>
      </c>
      <c r="O4777">
        <v>27.2</v>
      </c>
      <c r="P4777">
        <v>24.8</v>
      </c>
      <c r="R4777" s="4">
        <v>0.104</v>
      </c>
      <c r="S4777" s="56" t="s">
        <v>14052</v>
      </c>
      <c r="T4777" s="1" t="s">
        <v>8823</v>
      </c>
    </row>
    <row r="4778" spans="1:20" x14ac:dyDescent="0.25">
      <c r="A4778" t="s">
        <v>8801</v>
      </c>
      <c r="B4778" t="s">
        <v>66</v>
      </c>
      <c r="C4778" t="s">
        <v>8668</v>
      </c>
      <c r="D4778" t="s">
        <v>8667</v>
      </c>
      <c r="E4778" s="55">
        <v>44351</v>
      </c>
      <c r="F4778">
        <v>2021</v>
      </c>
      <c r="G4778" t="s">
        <v>8804</v>
      </c>
      <c r="I4778" t="s">
        <v>6400</v>
      </c>
      <c r="J4778">
        <v>250</v>
      </c>
      <c r="M4778" s="41" t="s">
        <v>72</v>
      </c>
      <c r="N4778" s="41">
        <f>SUM(Table71417[[#This Row],[Mitigation ($ million)]:[Adaptation ($ million)]])</f>
        <v>45.5</v>
      </c>
      <c r="O4778">
        <v>7.7</v>
      </c>
      <c r="P4778">
        <v>37.799999999999997</v>
      </c>
      <c r="R4778" s="4">
        <v>0.182</v>
      </c>
      <c r="S4778" s="56" t="s">
        <v>14048</v>
      </c>
      <c r="T4778" s="1" t="s">
        <v>8823</v>
      </c>
    </row>
    <row r="4779" spans="1:20" x14ac:dyDescent="0.25">
      <c r="A4779" t="s">
        <v>8801</v>
      </c>
      <c r="B4779" t="s">
        <v>66</v>
      </c>
      <c r="C4779" t="s">
        <v>8419</v>
      </c>
      <c r="D4779" t="s">
        <v>8418</v>
      </c>
      <c r="E4779" s="55">
        <v>44047</v>
      </c>
      <c r="F4779">
        <v>2021</v>
      </c>
      <c r="G4779" t="s">
        <v>664</v>
      </c>
      <c r="I4779" t="s">
        <v>6287</v>
      </c>
      <c r="J4779">
        <v>55</v>
      </c>
      <c r="M4779" s="41" t="s">
        <v>72</v>
      </c>
      <c r="N4779" s="41">
        <f>SUM(Table71417[[#This Row],[Mitigation ($ million)]:[Adaptation ($ million)]])</f>
        <v>31.700000000000003</v>
      </c>
      <c r="O4779">
        <v>10.6</v>
      </c>
      <c r="P4779">
        <v>21.1</v>
      </c>
      <c r="R4779" s="4">
        <v>0.57699999999999996</v>
      </c>
      <c r="S4779" s="56" t="s">
        <v>14301</v>
      </c>
      <c r="T4779" s="1" t="s">
        <v>8823</v>
      </c>
    </row>
    <row r="4780" spans="1:20" x14ac:dyDescent="0.25">
      <c r="A4780" t="s">
        <v>8801</v>
      </c>
      <c r="B4780" t="s">
        <v>66</v>
      </c>
      <c r="C4780" t="s">
        <v>8445</v>
      </c>
      <c r="D4780" t="s">
        <v>8444</v>
      </c>
      <c r="E4780" s="55">
        <v>44169</v>
      </c>
      <c r="F4780">
        <v>2021</v>
      </c>
      <c r="G4780" t="s">
        <v>8806</v>
      </c>
      <c r="I4780" t="s">
        <v>6400</v>
      </c>
      <c r="J4780">
        <v>16</v>
      </c>
      <c r="M4780" s="41" t="s">
        <v>25</v>
      </c>
      <c r="N4780" s="41">
        <f>SUM(Table71417[[#This Row],[Mitigation ($ million)]:[Adaptation ($ million)]])</f>
        <v>5.3</v>
      </c>
      <c r="O4780">
        <v>0</v>
      </c>
      <c r="P4780">
        <v>5.3</v>
      </c>
      <c r="R4780" s="4">
        <v>0.33300000000000002</v>
      </c>
      <c r="S4780" s="56" t="s">
        <v>14231</v>
      </c>
      <c r="T4780" s="1" t="s">
        <v>8823</v>
      </c>
    </row>
    <row r="4781" spans="1:20" x14ac:dyDescent="0.25">
      <c r="A4781" t="s">
        <v>8801</v>
      </c>
      <c r="B4781" t="s">
        <v>66</v>
      </c>
      <c r="C4781" t="s">
        <v>8341</v>
      </c>
      <c r="D4781" t="s">
        <v>8340</v>
      </c>
      <c r="E4781" s="55">
        <v>44232</v>
      </c>
      <c r="F4781">
        <v>2021</v>
      </c>
      <c r="G4781" t="s">
        <v>79</v>
      </c>
      <c r="I4781" t="s">
        <v>6409</v>
      </c>
      <c r="J4781">
        <v>40</v>
      </c>
      <c r="M4781" s="41" t="s">
        <v>72</v>
      </c>
      <c r="N4781" s="41">
        <f>SUM(Table71417[[#This Row],[Mitigation ($ million)]:[Adaptation ($ million)]])</f>
        <v>5.5</v>
      </c>
      <c r="O4781">
        <v>3.8</v>
      </c>
      <c r="P4781">
        <v>1.7</v>
      </c>
      <c r="R4781" s="4">
        <v>0.13600000000000001</v>
      </c>
      <c r="S4781" s="56" t="s">
        <v>14169</v>
      </c>
      <c r="T4781" s="1" t="s">
        <v>8823</v>
      </c>
    </row>
    <row r="4782" spans="1:20" x14ac:dyDescent="0.25">
      <c r="A4782" t="s">
        <v>8801</v>
      </c>
      <c r="B4782" t="s">
        <v>66</v>
      </c>
      <c r="C4782" t="s">
        <v>8509</v>
      </c>
      <c r="D4782" t="s">
        <v>8508</v>
      </c>
      <c r="E4782" s="55">
        <v>44260</v>
      </c>
      <c r="F4782">
        <v>2021</v>
      </c>
      <c r="G4782" t="s">
        <v>9334</v>
      </c>
      <c r="I4782" t="s">
        <v>84</v>
      </c>
      <c r="J4782">
        <v>440</v>
      </c>
      <c r="M4782" s="41" t="s">
        <v>72</v>
      </c>
      <c r="N4782" s="41">
        <f>SUM(Table71417[[#This Row],[Mitigation ($ million)]:[Adaptation ($ million)]])</f>
        <v>440</v>
      </c>
      <c r="O4782">
        <v>418.3</v>
      </c>
      <c r="P4782">
        <v>21.7</v>
      </c>
      <c r="R4782" s="4">
        <v>1</v>
      </c>
      <c r="S4782" s="56" t="s">
        <v>14151</v>
      </c>
      <c r="T4782" s="1" t="s">
        <v>8823</v>
      </c>
    </row>
    <row r="4783" spans="1:20" x14ac:dyDescent="0.25">
      <c r="A4783" t="s">
        <v>8801</v>
      </c>
      <c r="B4783" t="s">
        <v>66</v>
      </c>
      <c r="C4783" t="s">
        <v>8096</v>
      </c>
      <c r="D4783" t="s">
        <v>8095</v>
      </c>
      <c r="E4783" s="55">
        <v>44321</v>
      </c>
      <c r="F4783">
        <v>2021</v>
      </c>
      <c r="G4783" t="s">
        <v>6903</v>
      </c>
      <c r="I4783" t="s">
        <v>132</v>
      </c>
      <c r="J4783">
        <v>200</v>
      </c>
      <c r="M4783" s="41" t="s">
        <v>72</v>
      </c>
      <c r="N4783" s="41">
        <f>SUM(Table71417[[#This Row],[Mitigation ($ million)]:[Adaptation ($ million)]])</f>
        <v>9.1999999999999993</v>
      </c>
      <c r="O4783">
        <v>4.5999999999999996</v>
      </c>
      <c r="P4783">
        <v>4.5999999999999996</v>
      </c>
      <c r="R4783" s="4">
        <v>4.5999999999999999E-2</v>
      </c>
      <c r="S4783" s="56" t="s">
        <v>14089</v>
      </c>
      <c r="T4783" s="1" t="s">
        <v>8823</v>
      </c>
    </row>
    <row r="4784" spans="1:20" x14ac:dyDescent="0.25">
      <c r="A4784" t="s">
        <v>8801</v>
      </c>
      <c r="B4784" t="s">
        <v>66</v>
      </c>
      <c r="C4784" t="s">
        <v>7442</v>
      </c>
      <c r="D4784" t="s">
        <v>7441</v>
      </c>
      <c r="E4784" s="55">
        <v>44686</v>
      </c>
      <c r="F4784">
        <v>2022</v>
      </c>
      <c r="G4784" t="s">
        <v>8806</v>
      </c>
      <c r="I4784" t="s">
        <v>6313</v>
      </c>
      <c r="J4784">
        <v>30</v>
      </c>
      <c r="M4784" s="41" t="s">
        <v>72</v>
      </c>
      <c r="N4784" s="41">
        <f>SUM(Table71417[[#This Row],[Mitigation ($ million)]:[Adaptation ($ million)]])</f>
        <v>2.1</v>
      </c>
      <c r="O4784">
        <v>1.7</v>
      </c>
      <c r="P4784">
        <v>0.4</v>
      </c>
      <c r="R4784" s="4">
        <v>7.0000000000000007E-2</v>
      </c>
      <c r="S4784" s="56" t="s">
        <v>13709</v>
      </c>
      <c r="T4784" s="1" t="s">
        <v>8822</v>
      </c>
    </row>
    <row r="4785" spans="1:20" x14ac:dyDescent="0.25">
      <c r="A4785" t="s">
        <v>8801</v>
      </c>
      <c r="B4785" t="s">
        <v>66</v>
      </c>
      <c r="C4785" t="s">
        <v>7286</v>
      </c>
      <c r="D4785" t="s">
        <v>7285</v>
      </c>
      <c r="E4785" s="55">
        <v>44686</v>
      </c>
      <c r="F4785">
        <v>2022</v>
      </c>
      <c r="G4785" t="s">
        <v>8806</v>
      </c>
      <c r="I4785" t="s">
        <v>6409</v>
      </c>
      <c r="J4785">
        <v>35</v>
      </c>
      <c r="M4785" s="41" t="s">
        <v>72</v>
      </c>
      <c r="N4785" s="41">
        <f>SUM(Table71417[[#This Row],[Mitigation ($ million)]:[Adaptation ($ million)]])</f>
        <v>1.6</v>
      </c>
      <c r="O4785">
        <v>0.5</v>
      </c>
      <c r="P4785">
        <v>1.1000000000000001</v>
      </c>
      <c r="R4785" s="4">
        <v>4.7E-2</v>
      </c>
      <c r="S4785" s="56" t="s">
        <v>13710</v>
      </c>
      <c r="T4785" s="1" t="s">
        <v>8822</v>
      </c>
    </row>
    <row r="4786" spans="1:20" x14ac:dyDescent="0.25">
      <c r="A4786" t="s">
        <v>8801</v>
      </c>
      <c r="B4786" t="s">
        <v>66</v>
      </c>
      <c r="C4786" t="s">
        <v>7000</v>
      </c>
      <c r="D4786" t="s">
        <v>6999</v>
      </c>
      <c r="E4786" s="55">
        <v>45082</v>
      </c>
      <c r="F4786">
        <v>2023</v>
      </c>
      <c r="G4786" t="s">
        <v>6328</v>
      </c>
      <c r="I4786" t="s">
        <v>84</v>
      </c>
      <c r="J4786">
        <v>117</v>
      </c>
      <c r="M4786" s="41" t="s">
        <v>72</v>
      </c>
      <c r="N4786" s="41">
        <f>SUM(Table71417[[#This Row],[Mitigation ($ million)]:[Adaptation ($ million)]])</f>
        <v>50.8</v>
      </c>
      <c r="O4786">
        <v>0.8</v>
      </c>
      <c r="P4786">
        <v>50</v>
      </c>
      <c r="R4786" s="5">
        <v>0.434</v>
      </c>
      <c r="S4786" s="56" t="s">
        <v>13304</v>
      </c>
      <c r="T4786" s="1" t="s">
        <v>8821</v>
      </c>
    </row>
    <row r="4787" spans="1:20" x14ac:dyDescent="0.25">
      <c r="A4787" t="s">
        <v>8801</v>
      </c>
      <c r="B4787" t="s">
        <v>66</v>
      </c>
      <c r="C4787" t="s">
        <v>6994</v>
      </c>
      <c r="D4787" t="s">
        <v>6993</v>
      </c>
      <c r="E4787" s="55">
        <v>45082</v>
      </c>
      <c r="F4787">
        <v>2023</v>
      </c>
      <c r="G4787" t="s">
        <v>6736</v>
      </c>
      <c r="I4787" t="s">
        <v>6296</v>
      </c>
      <c r="J4787">
        <v>30</v>
      </c>
      <c r="M4787" s="41" t="s">
        <v>25</v>
      </c>
      <c r="N4787" s="41">
        <f>SUM(Table71417[[#This Row],[Mitigation ($ million)]:[Adaptation ($ million)]])</f>
        <v>15.3</v>
      </c>
      <c r="O4787">
        <v>0</v>
      </c>
      <c r="P4787">
        <v>15.3</v>
      </c>
      <c r="R4787" s="5">
        <v>0.51100000000000001</v>
      </c>
      <c r="S4787" s="56" t="s">
        <v>13305</v>
      </c>
      <c r="T4787" s="1" t="s">
        <v>8821</v>
      </c>
    </row>
    <row r="4788" spans="1:20" x14ac:dyDescent="0.25">
      <c r="A4788" t="s">
        <v>8801</v>
      </c>
      <c r="B4788" t="s">
        <v>66</v>
      </c>
      <c r="C4788" t="s">
        <v>6983</v>
      </c>
      <c r="D4788" t="s">
        <v>6982</v>
      </c>
      <c r="E4788" s="55">
        <v>45082</v>
      </c>
      <c r="F4788">
        <v>2023</v>
      </c>
      <c r="G4788" t="s">
        <v>6761</v>
      </c>
      <c r="I4788" t="s">
        <v>6400</v>
      </c>
      <c r="J4788">
        <v>150</v>
      </c>
      <c r="M4788" s="41" t="s">
        <v>72</v>
      </c>
      <c r="N4788" s="41">
        <f>SUM(Table71417[[#This Row],[Mitigation ($ million)]:[Adaptation ($ million)]])</f>
        <v>24</v>
      </c>
      <c r="O4788">
        <v>3.9</v>
      </c>
      <c r="P4788">
        <v>20.100000000000001</v>
      </c>
      <c r="R4788" s="5">
        <v>0.16</v>
      </c>
      <c r="S4788" s="56" t="s">
        <v>13306</v>
      </c>
      <c r="T4788" s="1" t="s">
        <v>8821</v>
      </c>
    </row>
    <row r="4789" spans="1:20" x14ac:dyDescent="0.25">
      <c r="A4789" t="s">
        <v>8801</v>
      </c>
      <c r="B4789" t="s">
        <v>66</v>
      </c>
      <c r="C4789" t="s">
        <v>6478</v>
      </c>
      <c r="D4789" t="s">
        <v>6477</v>
      </c>
      <c r="E4789" s="55">
        <v>44747</v>
      </c>
      <c r="F4789">
        <v>2023</v>
      </c>
      <c r="G4789" t="s">
        <v>6328</v>
      </c>
      <c r="I4789" t="s">
        <v>6400</v>
      </c>
      <c r="J4789">
        <v>100</v>
      </c>
      <c r="M4789" s="41" t="s">
        <v>25</v>
      </c>
      <c r="N4789" s="41">
        <f>SUM(Table71417[[#This Row],[Mitigation ($ million)]:[Adaptation ($ million)]])</f>
        <v>38.799999999999997</v>
      </c>
      <c r="O4789">
        <v>0</v>
      </c>
      <c r="P4789">
        <v>38.799999999999997</v>
      </c>
      <c r="R4789" s="5">
        <v>0.38800000000000001</v>
      </c>
      <c r="S4789" s="56" t="s">
        <v>13539</v>
      </c>
      <c r="T4789" s="1" t="s">
        <v>8821</v>
      </c>
    </row>
    <row r="4790" spans="1:20" x14ac:dyDescent="0.25">
      <c r="A4790" t="s">
        <v>8801</v>
      </c>
      <c r="B4790" t="s">
        <v>66</v>
      </c>
      <c r="C4790" t="s">
        <v>6447</v>
      </c>
      <c r="D4790" t="s">
        <v>6446</v>
      </c>
      <c r="E4790" s="55">
        <v>44747</v>
      </c>
      <c r="F4790">
        <v>2023</v>
      </c>
      <c r="G4790" t="s">
        <v>6328</v>
      </c>
      <c r="I4790" t="s">
        <v>6448</v>
      </c>
      <c r="J4790">
        <v>100</v>
      </c>
      <c r="M4790" s="41" t="s">
        <v>72</v>
      </c>
      <c r="N4790" s="41">
        <f>SUM(Table71417[[#This Row],[Mitigation ($ million)]:[Adaptation ($ million)]])</f>
        <v>42.2</v>
      </c>
      <c r="O4790">
        <v>25</v>
      </c>
      <c r="P4790">
        <v>17.2</v>
      </c>
      <c r="R4790" s="5">
        <v>0.42199999999999999</v>
      </c>
      <c r="S4790" s="56" t="s">
        <v>13540</v>
      </c>
      <c r="T4790" s="1" t="s">
        <v>8821</v>
      </c>
    </row>
    <row r="4791" spans="1:20" x14ac:dyDescent="0.25">
      <c r="A4791" t="s">
        <v>8801</v>
      </c>
      <c r="B4791" t="s">
        <v>66</v>
      </c>
      <c r="C4791" t="s">
        <v>6431</v>
      </c>
      <c r="D4791" t="s">
        <v>6430</v>
      </c>
      <c r="E4791" s="55">
        <v>44778</v>
      </c>
      <c r="F4791">
        <v>2023</v>
      </c>
      <c r="G4791" t="s">
        <v>6432</v>
      </c>
      <c r="I4791" t="s">
        <v>6287</v>
      </c>
      <c r="J4791">
        <v>300</v>
      </c>
      <c r="M4791" s="41" t="s">
        <v>72</v>
      </c>
      <c r="N4791" s="41">
        <f>SUM(Table71417[[#This Row],[Mitigation ($ million)]:[Adaptation ($ million)]])</f>
        <v>102.8</v>
      </c>
      <c r="O4791">
        <v>50.3</v>
      </c>
      <c r="P4791">
        <v>52.5</v>
      </c>
      <c r="R4791" s="5">
        <v>0.34300000000000003</v>
      </c>
      <c r="S4791" s="56" t="s">
        <v>13524</v>
      </c>
      <c r="T4791" s="1" t="s">
        <v>8821</v>
      </c>
    </row>
    <row r="4792" spans="1:20" x14ac:dyDescent="0.25">
      <c r="A4792" t="s">
        <v>8801</v>
      </c>
      <c r="B4792" t="s">
        <v>66</v>
      </c>
      <c r="C4792" t="s">
        <v>6480</v>
      </c>
      <c r="D4792" t="s">
        <v>6479</v>
      </c>
      <c r="E4792" s="55">
        <v>44778</v>
      </c>
      <c r="F4792">
        <v>2023</v>
      </c>
      <c r="G4792" t="s">
        <v>8810</v>
      </c>
      <c r="I4792" t="s">
        <v>6303</v>
      </c>
      <c r="J4792">
        <v>51</v>
      </c>
      <c r="M4792" s="41" t="s">
        <v>72</v>
      </c>
      <c r="N4792" s="41">
        <f>SUM(Table71417[[#This Row],[Mitigation ($ million)]:[Adaptation ($ million)]])</f>
        <v>11.1</v>
      </c>
      <c r="O4792">
        <v>5.5</v>
      </c>
      <c r="P4792">
        <v>5.6</v>
      </c>
      <c r="R4792" s="5">
        <v>0.217</v>
      </c>
      <c r="S4792" s="56" t="s">
        <v>13523</v>
      </c>
      <c r="T4792" s="1" t="s">
        <v>8821</v>
      </c>
    </row>
    <row r="4793" spans="1:20" x14ac:dyDescent="0.25">
      <c r="A4793" t="s">
        <v>8801</v>
      </c>
      <c r="B4793" t="s">
        <v>66</v>
      </c>
      <c r="C4793" t="s">
        <v>7292</v>
      </c>
      <c r="D4793" t="s">
        <v>7291</v>
      </c>
      <c r="E4793" s="55">
        <v>44505</v>
      </c>
      <c r="F4793">
        <v>2022</v>
      </c>
      <c r="G4793" t="s">
        <v>88</v>
      </c>
      <c r="I4793" t="s">
        <v>4841</v>
      </c>
      <c r="J4793">
        <v>160</v>
      </c>
      <c r="M4793" s="41" t="s">
        <v>72</v>
      </c>
      <c r="N4793" s="41">
        <f>SUM(Table71417[[#This Row],[Mitigation ($ million)]:[Adaptation ($ million)]])</f>
        <v>51.5</v>
      </c>
      <c r="O4793">
        <v>21.6</v>
      </c>
      <c r="P4793">
        <v>29.9</v>
      </c>
      <c r="R4793" s="4">
        <v>0.32200000000000001</v>
      </c>
      <c r="S4793" s="56" t="s">
        <v>13899</v>
      </c>
      <c r="T4793" s="1" t="s">
        <v>8822</v>
      </c>
    </row>
    <row r="4794" spans="1:20" x14ac:dyDescent="0.25">
      <c r="A4794" t="s">
        <v>8801</v>
      </c>
      <c r="B4794" t="s">
        <v>66</v>
      </c>
      <c r="C4794" t="s">
        <v>6671</v>
      </c>
      <c r="D4794" t="s">
        <v>6670</v>
      </c>
      <c r="E4794" s="55">
        <v>44900</v>
      </c>
      <c r="F4794">
        <v>2023</v>
      </c>
      <c r="G4794" t="s">
        <v>6551</v>
      </c>
      <c r="I4794" t="s">
        <v>6319</v>
      </c>
      <c r="J4794">
        <v>100</v>
      </c>
      <c r="M4794" s="41" t="s">
        <v>72</v>
      </c>
      <c r="N4794" s="41">
        <f>SUM(Table71417[[#This Row],[Mitigation ($ million)]:[Adaptation ($ million)]])</f>
        <v>3.4</v>
      </c>
      <c r="O4794">
        <v>1.7</v>
      </c>
      <c r="P4794">
        <v>1.7</v>
      </c>
      <c r="R4794" s="5">
        <v>3.3000000000000002E-2</v>
      </c>
      <c r="S4794" s="56" t="s">
        <v>13482</v>
      </c>
      <c r="T4794" s="1" t="s">
        <v>8821</v>
      </c>
    </row>
    <row r="4795" spans="1:20" x14ac:dyDescent="0.25">
      <c r="A4795" t="s">
        <v>8801</v>
      </c>
      <c r="B4795" t="s">
        <v>66</v>
      </c>
      <c r="C4795" t="s">
        <v>6888</v>
      </c>
      <c r="D4795" t="s">
        <v>6887</v>
      </c>
      <c r="E4795" s="55">
        <v>44963</v>
      </c>
      <c r="F4795">
        <v>2023</v>
      </c>
      <c r="G4795" t="s">
        <v>6657</v>
      </c>
      <c r="I4795" t="s">
        <v>6287</v>
      </c>
      <c r="J4795">
        <v>50</v>
      </c>
      <c r="M4795" s="41" t="s">
        <v>72</v>
      </c>
      <c r="N4795" s="41">
        <f>SUM(Table71417[[#This Row],[Mitigation ($ million)]:[Adaptation ($ million)]])</f>
        <v>14</v>
      </c>
      <c r="O4795">
        <v>1.3</v>
      </c>
      <c r="P4795">
        <v>12.7</v>
      </c>
      <c r="R4795" s="5">
        <v>0.28000000000000003</v>
      </c>
      <c r="S4795" s="56" t="s">
        <v>13420</v>
      </c>
      <c r="T4795" s="1" t="s">
        <v>8821</v>
      </c>
    </row>
    <row r="4796" spans="1:20" x14ac:dyDescent="0.25">
      <c r="A4796" t="s">
        <v>8801</v>
      </c>
      <c r="B4796" t="s">
        <v>66</v>
      </c>
      <c r="C4796" t="s">
        <v>6681</v>
      </c>
      <c r="D4796" t="s">
        <v>6680</v>
      </c>
      <c r="E4796" s="55">
        <v>44963</v>
      </c>
      <c r="F4796">
        <v>2023</v>
      </c>
      <c r="G4796" t="s">
        <v>6278</v>
      </c>
      <c r="I4796" t="s">
        <v>6313</v>
      </c>
      <c r="J4796">
        <v>120</v>
      </c>
      <c r="M4796" s="41" t="s">
        <v>72</v>
      </c>
      <c r="N4796" s="41">
        <f>SUM(Table71417[[#This Row],[Mitigation ($ million)]:[Adaptation ($ million)]])</f>
        <v>6</v>
      </c>
      <c r="O4796">
        <v>4</v>
      </c>
      <c r="P4796">
        <v>2</v>
      </c>
      <c r="R4796" s="5">
        <v>0.05</v>
      </c>
      <c r="S4796" s="56" t="s">
        <v>13421</v>
      </c>
      <c r="T4796" s="1" t="s">
        <v>8821</v>
      </c>
    </row>
    <row r="4797" spans="1:20" x14ac:dyDescent="0.25">
      <c r="A4797" t="s">
        <v>8801</v>
      </c>
      <c r="B4797" t="s">
        <v>66</v>
      </c>
      <c r="C4797" t="s">
        <v>7641</v>
      </c>
      <c r="D4797" t="s">
        <v>7640</v>
      </c>
      <c r="E4797" s="55">
        <v>44718</v>
      </c>
      <c r="F4797">
        <v>2022</v>
      </c>
      <c r="G4797" t="s">
        <v>3163</v>
      </c>
      <c r="I4797" t="s">
        <v>6303</v>
      </c>
      <c r="J4797">
        <v>27</v>
      </c>
      <c r="M4797" s="41" t="s">
        <v>25</v>
      </c>
      <c r="N4797" s="41">
        <f>SUM(Table71417[[#This Row],[Mitigation ($ million)]:[Adaptation ($ million)]])</f>
        <v>1.1000000000000001</v>
      </c>
      <c r="O4797">
        <v>0</v>
      </c>
      <c r="P4797">
        <v>1.1000000000000001</v>
      </c>
      <c r="R4797" s="4">
        <v>0.04</v>
      </c>
      <c r="S4797" s="56" t="s">
        <v>13645</v>
      </c>
      <c r="T4797" s="1" t="s">
        <v>8822</v>
      </c>
    </row>
    <row r="4798" spans="1:20" x14ac:dyDescent="0.25">
      <c r="A4798" t="s">
        <v>8801</v>
      </c>
      <c r="B4798" t="s">
        <v>66</v>
      </c>
      <c r="C4798" t="s">
        <v>7503</v>
      </c>
      <c r="D4798" t="s">
        <v>7502</v>
      </c>
      <c r="E4798" s="55">
        <v>44718</v>
      </c>
      <c r="F4798">
        <v>2022</v>
      </c>
      <c r="G4798" t="s">
        <v>430</v>
      </c>
      <c r="I4798" t="s">
        <v>6307</v>
      </c>
      <c r="J4798">
        <v>40.700000000000003</v>
      </c>
      <c r="M4798" s="41" t="s">
        <v>72</v>
      </c>
      <c r="N4798" s="41">
        <f>SUM(Table71417[[#This Row],[Mitigation ($ million)]:[Adaptation ($ million)]])</f>
        <v>5.9</v>
      </c>
      <c r="O4798">
        <v>5.4</v>
      </c>
      <c r="P4798">
        <v>0.5</v>
      </c>
      <c r="R4798" s="4">
        <v>0.14499999999999999</v>
      </c>
      <c r="S4798" s="56" t="s">
        <v>13646</v>
      </c>
      <c r="T4798" s="1" t="s">
        <v>8822</v>
      </c>
    </row>
    <row r="4799" spans="1:20" x14ac:dyDescent="0.25">
      <c r="A4799" t="s">
        <v>8801</v>
      </c>
      <c r="B4799" t="s">
        <v>66</v>
      </c>
      <c r="C4799" t="s">
        <v>7667</v>
      </c>
      <c r="D4799" t="s">
        <v>7666</v>
      </c>
      <c r="E4799" s="55">
        <v>44718</v>
      </c>
      <c r="F4799">
        <v>2022</v>
      </c>
      <c r="G4799" t="s">
        <v>6736</v>
      </c>
      <c r="I4799" t="s">
        <v>6400</v>
      </c>
      <c r="J4799">
        <v>129</v>
      </c>
      <c r="M4799" s="41" t="s">
        <v>72</v>
      </c>
      <c r="N4799" s="41">
        <f>SUM(Table71417[[#This Row],[Mitigation ($ million)]:[Adaptation ($ million)]])</f>
        <v>56.6</v>
      </c>
      <c r="O4799">
        <v>8.1</v>
      </c>
      <c r="P4799">
        <v>48.5</v>
      </c>
      <c r="R4799" s="4">
        <v>0.439</v>
      </c>
      <c r="S4799" s="56" t="s">
        <v>13644</v>
      </c>
      <c r="T4799" s="1" t="s">
        <v>8822</v>
      </c>
    </row>
    <row r="4800" spans="1:20" x14ac:dyDescent="0.25">
      <c r="A4800" t="s">
        <v>8801</v>
      </c>
      <c r="B4800" t="s">
        <v>66</v>
      </c>
      <c r="C4800" t="s">
        <v>8389</v>
      </c>
      <c r="D4800" t="s">
        <v>8388</v>
      </c>
      <c r="E4800" s="55">
        <v>44049</v>
      </c>
      <c r="F4800">
        <v>2021</v>
      </c>
      <c r="G4800" t="s">
        <v>6837</v>
      </c>
      <c r="I4800" t="s">
        <v>6303</v>
      </c>
      <c r="J4800">
        <v>5</v>
      </c>
      <c r="M4800" s="41" t="s">
        <v>72</v>
      </c>
      <c r="N4800" s="41">
        <f>SUM(Table71417[[#This Row],[Mitigation ($ million)]:[Adaptation ($ million)]])</f>
        <v>0.5</v>
      </c>
      <c r="O4800">
        <v>0.1</v>
      </c>
      <c r="P4800">
        <v>0.4</v>
      </c>
      <c r="R4800" s="4">
        <v>0.1</v>
      </c>
      <c r="S4800" s="56" t="s">
        <v>14296</v>
      </c>
      <c r="T4800" s="1" t="s">
        <v>8823</v>
      </c>
    </row>
    <row r="4801" spans="1:20" x14ac:dyDescent="0.25">
      <c r="A4801" t="s">
        <v>8801</v>
      </c>
      <c r="B4801" t="s">
        <v>66</v>
      </c>
      <c r="C4801" t="s">
        <v>8247</v>
      </c>
      <c r="D4801" t="s">
        <v>8246</v>
      </c>
      <c r="E4801" s="55">
        <v>44049</v>
      </c>
      <c r="F4801">
        <v>2021</v>
      </c>
      <c r="G4801" t="s">
        <v>6537</v>
      </c>
      <c r="I4801" t="s">
        <v>6319</v>
      </c>
      <c r="J4801">
        <v>250</v>
      </c>
      <c r="M4801" s="41" t="s">
        <v>72</v>
      </c>
      <c r="N4801" s="41">
        <f>SUM(Table71417[[#This Row],[Mitigation ($ million)]:[Adaptation ($ million)]])</f>
        <v>37.5</v>
      </c>
      <c r="O4801">
        <v>12.5</v>
      </c>
      <c r="P4801">
        <v>25</v>
      </c>
      <c r="R4801" s="4">
        <v>0.15</v>
      </c>
      <c r="S4801" s="56" t="s">
        <v>14298</v>
      </c>
      <c r="T4801" s="1" t="s">
        <v>8823</v>
      </c>
    </row>
    <row r="4802" spans="1:20" x14ac:dyDescent="0.25">
      <c r="A4802" t="s">
        <v>8801</v>
      </c>
      <c r="B4802" t="s">
        <v>66</v>
      </c>
      <c r="C4802" t="s">
        <v>8319</v>
      </c>
      <c r="D4802" t="s">
        <v>8318</v>
      </c>
      <c r="E4802" s="55">
        <v>44049</v>
      </c>
      <c r="F4802">
        <v>2021</v>
      </c>
      <c r="G4802" t="s">
        <v>6378</v>
      </c>
      <c r="I4802" t="s">
        <v>6303</v>
      </c>
      <c r="J4802">
        <v>100</v>
      </c>
      <c r="M4802" s="41" t="s">
        <v>72</v>
      </c>
      <c r="N4802" s="41">
        <f>SUM(Table71417[[#This Row],[Mitigation ($ million)]:[Adaptation ($ million)]])</f>
        <v>20</v>
      </c>
      <c r="O4802">
        <v>10</v>
      </c>
      <c r="P4802">
        <v>10</v>
      </c>
      <c r="R4802" s="4">
        <v>0.2</v>
      </c>
      <c r="S4802" s="56" t="s">
        <v>14297</v>
      </c>
      <c r="T4802" s="1" t="s">
        <v>8823</v>
      </c>
    </row>
    <row r="4803" spans="1:20" x14ac:dyDescent="0.25">
      <c r="A4803" t="s">
        <v>8801</v>
      </c>
      <c r="B4803" t="s">
        <v>66</v>
      </c>
      <c r="C4803" t="s">
        <v>8003</v>
      </c>
      <c r="D4803" t="s">
        <v>8002</v>
      </c>
      <c r="E4803" s="55">
        <v>44049</v>
      </c>
      <c r="F4803">
        <v>2021</v>
      </c>
      <c r="G4803" t="s">
        <v>6351</v>
      </c>
      <c r="I4803" t="s">
        <v>4841</v>
      </c>
      <c r="J4803">
        <v>134</v>
      </c>
      <c r="M4803" s="41" t="s">
        <v>72</v>
      </c>
      <c r="N4803" s="41">
        <f>SUM(Table71417[[#This Row],[Mitigation ($ million)]:[Adaptation ($ million)]])</f>
        <v>115.4</v>
      </c>
      <c r="O4803">
        <v>4.2</v>
      </c>
      <c r="P4803">
        <v>111.2</v>
      </c>
      <c r="R4803" s="4">
        <v>0.86099999999999999</v>
      </c>
      <c r="S4803" s="56" t="s">
        <v>14300</v>
      </c>
      <c r="T4803" s="1" t="s">
        <v>8823</v>
      </c>
    </row>
    <row r="4804" spans="1:20" x14ac:dyDescent="0.25">
      <c r="A4804" t="s">
        <v>8801</v>
      </c>
      <c r="B4804" t="s">
        <v>66</v>
      </c>
      <c r="C4804" t="s">
        <v>8092</v>
      </c>
      <c r="D4804" t="s">
        <v>8091</v>
      </c>
      <c r="E4804" s="55">
        <v>44049</v>
      </c>
      <c r="F4804">
        <v>2021</v>
      </c>
      <c r="G4804" t="s">
        <v>6328</v>
      </c>
      <c r="I4804" t="s">
        <v>6296</v>
      </c>
      <c r="J4804">
        <v>50</v>
      </c>
      <c r="M4804" s="41" t="s">
        <v>25</v>
      </c>
      <c r="N4804" s="41">
        <f>SUM(Table71417[[#This Row],[Mitigation ($ million)]:[Adaptation ($ million)]])</f>
        <v>50</v>
      </c>
      <c r="O4804">
        <v>0</v>
      </c>
      <c r="P4804">
        <v>50</v>
      </c>
      <c r="R4804" s="4">
        <v>1</v>
      </c>
      <c r="S4804" s="56" t="s">
        <v>14299</v>
      </c>
      <c r="T4804" s="1" t="s">
        <v>8823</v>
      </c>
    </row>
    <row r="4805" spans="1:20" x14ac:dyDescent="0.25">
      <c r="A4805" t="s">
        <v>8801</v>
      </c>
      <c r="B4805" t="s">
        <v>66</v>
      </c>
      <c r="C4805" t="s">
        <v>7383</v>
      </c>
      <c r="D4805" t="s">
        <v>7382</v>
      </c>
      <c r="E4805" s="55">
        <v>44414</v>
      </c>
      <c r="F4805">
        <v>2022</v>
      </c>
      <c r="G4805" t="s">
        <v>8802</v>
      </c>
      <c r="I4805" t="s">
        <v>84</v>
      </c>
      <c r="J4805">
        <v>22.3</v>
      </c>
      <c r="M4805" s="41" t="s">
        <v>72</v>
      </c>
      <c r="N4805" s="41">
        <f>SUM(Table71417[[#This Row],[Mitigation ($ million)]:[Adaptation ($ million)]])</f>
        <v>8.1999999999999993</v>
      </c>
      <c r="O4805">
        <v>4.0999999999999996</v>
      </c>
      <c r="P4805">
        <v>4.0999999999999996</v>
      </c>
      <c r="R4805" s="4">
        <v>0.36599999999999999</v>
      </c>
      <c r="S4805" s="56" t="s">
        <v>13930</v>
      </c>
      <c r="T4805" s="1" t="s">
        <v>8822</v>
      </c>
    </row>
    <row r="4806" spans="1:20" x14ac:dyDescent="0.25">
      <c r="A4806" t="s">
        <v>8801</v>
      </c>
      <c r="B4806" t="s">
        <v>66</v>
      </c>
      <c r="C4806" t="s">
        <v>7363</v>
      </c>
      <c r="D4806" t="s">
        <v>7362</v>
      </c>
      <c r="E4806" s="55">
        <v>44414</v>
      </c>
      <c r="F4806">
        <v>2022</v>
      </c>
      <c r="G4806" t="s">
        <v>6540</v>
      </c>
      <c r="I4806" t="s">
        <v>6287</v>
      </c>
      <c r="J4806">
        <v>15</v>
      </c>
      <c r="M4806" s="41" t="s">
        <v>72</v>
      </c>
      <c r="N4806" s="41">
        <f>SUM(Table71417[[#This Row],[Mitigation ($ million)]:[Adaptation ($ million)]])</f>
        <v>5.9</v>
      </c>
      <c r="O4806">
        <v>1.5</v>
      </c>
      <c r="P4806">
        <v>4.4000000000000004</v>
      </c>
      <c r="R4806" s="4">
        <v>0.39400000000000002</v>
      </c>
      <c r="S4806" s="56" t="s">
        <v>13931</v>
      </c>
      <c r="T4806" s="1" t="s">
        <v>8822</v>
      </c>
    </row>
    <row r="4807" spans="1:20" x14ac:dyDescent="0.25">
      <c r="A4807" t="s">
        <v>8801</v>
      </c>
      <c r="B4807" t="s">
        <v>66</v>
      </c>
      <c r="C4807" t="s">
        <v>7132</v>
      </c>
      <c r="D4807" t="s">
        <v>7131</v>
      </c>
      <c r="E4807" s="55">
        <v>44414</v>
      </c>
      <c r="F4807">
        <v>2022</v>
      </c>
      <c r="G4807" t="s">
        <v>6540</v>
      </c>
      <c r="I4807" t="s">
        <v>6303</v>
      </c>
      <c r="J4807">
        <v>90</v>
      </c>
      <c r="M4807" s="41" t="s">
        <v>25</v>
      </c>
      <c r="N4807" s="41">
        <f>SUM(Table71417[[#This Row],[Mitigation ($ million)]:[Adaptation ($ million)]])</f>
        <v>9.9</v>
      </c>
      <c r="O4807">
        <v>0</v>
      </c>
      <c r="P4807">
        <v>9.9</v>
      </c>
      <c r="R4807" s="4">
        <v>0.11</v>
      </c>
      <c r="S4807" s="56" t="s">
        <v>13932</v>
      </c>
      <c r="T4807" s="1" t="s">
        <v>8822</v>
      </c>
    </row>
    <row r="4808" spans="1:20" x14ac:dyDescent="0.25">
      <c r="A4808" t="s">
        <v>8801</v>
      </c>
      <c r="B4808" t="s">
        <v>66</v>
      </c>
      <c r="C4808" t="s">
        <v>6798</v>
      </c>
      <c r="D4808" t="s">
        <v>6797</v>
      </c>
      <c r="E4808" s="55">
        <v>44810</v>
      </c>
      <c r="F4808">
        <v>2023</v>
      </c>
      <c r="G4808" t="s">
        <v>525</v>
      </c>
      <c r="I4808" t="s">
        <v>6400</v>
      </c>
      <c r="J4808">
        <v>30</v>
      </c>
      <c r="M4808" s="41" t="s">
        <v>25</v>
      </c>
      <c r="N4808" s="41">
        <f>SUM(Table71417[[#This Row],[Mitigation ($ million)]:[Adaptation ($ million)]])</f>
        <v>0.1</v>
      </c>
      <c r="O4808">
        <v>0</v>
      </c>
      <c r="P4808">
        <v>0.1</v>
      </c>
      <c r="R4808" s="5">
        <v>3.0000000000000001E-3</v>
      </c>
      <c r="S4808" s="56" t="s">
        <v>13518</v>
      </c>
      <c r="T4808" s="1" t="s">
        <v>8821</v>
      </c>
    </row>
    <row r="4809" spans="1:20" x14ac:dyDescent="0.25">
      <c r="A4809" t="s">
        <v>8801</v>
      </c>
      <c r="B4809" t="s">
        <v>66</v>
      </c>
      <c r="C4809" t="s">
        <v>8177</v>
      </c>
      <c r="D4809" t="s">
        <v>8176</v>
      </c>
      <c r="E4809" s="55">
        <v>44141</v>
      </c>
      <c r="F4809">
        <v>2021</v>
      </c>
      <c r="G4809" t="s">
        <v>6903</v>
      </c>
      <c r="I4809" t="s">
        <v>6443</v>
      </c>
      <c r="J4809">
        <v>100</v>
      </c>
      <c r="M4809" s="41" t="s">
        <v>72</v>
      </c>
      <c r="N4809" s="41">
        <f>SUM(Table71417[[#This Row],[Mitigation ($ million)]:[Adaptation ($ million)]])</f>
        <v>21.8</v>
      </c>
      <c r="O4809">
        <v>2.6</v>
      </c>
      <c r="P4809">
        <v>19.2</v>
      </c>
      <c r="R4809" s="4">
        <v>0.218</v>
      </c>
      <c r="S4809" s="56" t="s">
        <v>14244</v>
      </c>
      <c r="T4809" s="1" t="s">
        <v>8823</v>
      </c>
    </row>
    <row r="4810" spans="1:20" x14ac:dyDescent="0.25">
      <c r="A4810" t="s">
        <v>8801</v>
      </c>
      <c r="B4810" t="s">
        <v>66</v>
      </c>
      <c r="C4810" t="s">
        <v>7216</v>
      </c>
      <c r="D4810" t="s">
        <v>7215</v>
      </c>
      <c r="E4810" s="55">
        <v>44536</v>
      </c>
      <c r="F4810">
        <v>2022</v>
      </c>
      <c r="G4810" t="s">
        <v>6529</v>
      </c>
      <c r="I4810" t="s">
        <v>6319</v>
      </c>
      <c r="J4810">
        <v>200</v>
      </c>
      <c r="M4810" s="41" t="s">
        <v>72</v>
      </c>
      <c r="N4810" s="41">
        <f>SUM(Table71417[[#This Row],[Mitigation ($ million)]:[Adaptation ($ million)]])</f>
        <v>50</v>
      </c>
      <c r="O4810">
        <v>33.299999999999997</v>
      </c>
      <c r="P4810">
        <v>16.7</v>
      </c>
      <c r="R4810" s="4">
        <v>0.25</v>
      </c>
      <c r="S4810" s="56" t="s">
        <v>13881</v>
      </c>
      <c r="T4810" s="1" t="s">
        <v>8822</v>
      </c>
    </row>
    <row r="4811" spans="1:20" x14ac:dyDescent="0.25">
      <c r="A4811" t="s">
        <v>8801</v>
      </c>
      <c r="B4811" t="s">
        <v>66</v>
      </c>
      <c r="C4811" t="s">
        <v>7294</v>
      </c>
      <c r="D4811" t="s">
        <v>7293</v>
      </c>
      <c r="E4811" s="55">
        <v>44536</v>
      </c>
      <c r="F4811">
        <v>2022</v>
      </c>
      <c r="G4811" t="s">
        <v>6460</v>
      </c>
      <c r="I4811" t="s">
        <v>6319</v>
      </c>
      <c r="J4811">
        <v>30</v>
      </c>
      <c r="M4811" s="41" t="s">
        <v>72</v>
      </c>
      <c r="N4811" s="41">
        <f>SUM(Table71417[[#This Row],[Mitigation ($ million)]:[Adaptation ($ million)]])</f>
        <v>2.2999999999999998</v>
      </c>
      <c r="O4811">
        <v>0.4</v>
      </c>
      <c r="P4811">
        <v>1.9</v>
      </c>
      <c r="R4811" s="4">
        <v>7.8E-2</v>
      </c>
      <c r="S4811" s="56" t="s">
        <v>13880</v>
      </c>
      <c r="T4811" s="1" t="s">
        <v>8822</v>
      </c>
    </row>
    <row r="4812" spans="1:20" x14ac:dyDescent="0.25">
      <c r="A4812" t="s">
        <v>8801</v>
      </c>
      <c r="B4812" t="s">
        <v>66</v>
      </c>
      <c r="C4812" t="s">
        <v>6489</v>
      </c>
      <c r="D4812" t="s">
        <v>6488</v>
      </c>
      <c r="E4812" s="55">
        <v>44901</v>
      </c>
      <c r="F4812">
        <v>2023</v>
      </c>
      <c r="G4812" t="s">
        <v>8803</v>
      </c>
      <c r="I4812" t="s">
        <v>6303</v>
      </c>
      <c r="J4812">
        <v>6</v>
      </c>
      <c r="M4812" s="41" t="s">
        <v>25</v>
      </c>
      <c r="N4812" s="41">
        <f>SUM(Table71417[[#This Row],[Mitigation ($ million)]:[Adaptation ($ million)]])</f>
        <v>0.6</v>
      </c>
      <c r="O4812">
        <v>0</v>
      </c>
      <c r="P4812">
        <v>0.6</v>
      </c>
      <c r="R4812" s="5">
        <v>0.1</v>
      </c>
      <c r="S4812" s="56" t="s">
        <v>13480</v>
      </c>
      <c r="T4812" s="1" t="s">
        <v>8821</v>
      </c>
    </row>
    <row r="4813" spans="1:20" x14ac:dyDescent="0.25">
      <c r="A4813" t="s">
        <v>8801</v>
      </c>
      <c r="B4813" t="s">
        <v>66</v>
      </c>
      <c r="C4813" t="s">
        <v>6731</v>
      </c>
      <c r="D4813" t="s">
        <v>6730</v>
      </c>
      <c r="E4813" s="55">
        <v>44901</v>
      </c>
      <c r="F4813">
        <v>2023</v>
      </c>
      <c r="G4813" t="s">
        <v>4734</v>
      </c>
      <c r="I4813" t="s">
        <v>6316</v>
      </c>
      <c r="J4813">
        <v>500</v>
      </c>
      <c r="M4813" s="41" t="s">
        <v>72</v>
      </c>
      <c r="N4813" s="41">
        <f>SUM(Table71417[[#This Row],[Mitigation ($ million)]:[Adaptation ($ million)]])</f>
        <v>388</v>
      </c>
      <c r="O4813">
        <v>291.7</v>
      </c>
      <c r="P4813">
        <v>96.3</v>
      </c>
      <c r="R4813" s="5">
        <v>0.77600000000000002</v>
      </c>
      <c r="S4813" s="56" t="s">
        <v>13478</v>
      </c>
      <c r="T4813" s="1" t="s">
        <v>8821</v>
      </c>
    </row>
    <row r="4814" spans="1:20" x14ac:dyDescent="0.25">
      <c r="A4814" t="s">
        <v>8801</v>
      </c>
      <c r="B4814" t="s">
        <v>66</v>
      </c>
      <c r="C4814" t="s">
        <v>6487</v>
      </c>
      <c r="D4814" t="s">
        <v>6486</v>
      </c>
      <c r="E4814" s="55">
        <v>44901</v>
      </c>
      <c r="F4814">
        <v>2023</v>
      </c>
      <c r="G4814" t="s">
        <v>8803</v>
      </c>
      <c r="I4814" t="s">
        <v>6303</v>
      </c>
      <c r="J4814">
        <v>12</v>
      </c>
      <c r="M4814" s="41" t="s">
        <v>72</v>
      </c>
      <c r="N4814" s="41">
        <f>SUM(Table71417[[#This Row],[Mitigation ($ million)]:[Adaptation ($ million)]])</f>
        <v>0.60000000000000009</v>
      </c>
      <c r="O4814">
        <v>0.4</v>
      </c>
      <c r="P4814">
        <v>0.2</v>
      </c>
      <c r="R4814" s="5">
        <v>0.05</v>
      </c>
      <c r="S4814" s="56" t="s">
        <v>13481</v>
      </c>
      <c r="T4814" s="1" t="s">
        <v>8821</v>
      </c>
    </row>
    <row r="4815" spans="1:20" x14ac:dyDescent="0.25">
      <c r="A4815" t="s">
        <v>8801</v>
      </c>
      <c r="B4815" t="s">
        <v>66</v>
      </c>
      <c r="C4815" t="s">
        <v>6721</v>
      </c>
      <c r="D4815" t="s">
        <v>6720</v>
      </c>
      <c r="E4815" s="55">
        <v>44901</v>
      </c>
      <c r="F4815">
        <v>2023</v>
      </c>
      <c r="G4815" t="s">
        <v>6392</v>
      </c>
      <c r="I4815" t="s">
        <v>6307</v>
      </c>
      <c r="J4815">
        <v>200</v>
      </c>
      <c r="M4815" s="41" t="s">
        <v>72</v>
      </c>
      <c r="N4815" s="41">
        <f>SUM(Table71417[[#This Row],[Mitigation ($ million)]:[Adaptation ($ million)]])</f>
        <v>33.799999999999997</v>
      </c>
      <c r="O4815">
        <v>19</v>
      </c>
      <c r="P4815">
        <v>14.8</v>
      </c>
      <c r="R4815" s="5">
        <v>0.16900000000000001</v>
      </c>
      <c r="S4815" s="56" t="s">
        <v>13479</v>
      </c>
      <c r="T4815" s="1" t="s">
        <v>8821</v>
      </c>
    </row>
    <row r="4816" spans="1:20" x14ac:dyDescent="0.25">
      <c r="A4816" t="s">
        <v>8801</v>
      </c>
      <c r="B4816" t="s">
        <v>66</v>
      </c>
      <c r="C4816" t="s">
        <v>7863</v>
      </c>
      <c r="D4816" t="s">
        <v>7862</v>
      </c>
      <c r="E4816" s="55">
        <v>44627</v>
      </c>
      <c r="F4816">
        <v>2022</v>
      </c>
      <c r="G4816" t="s">
        <v>6903</v>
      </c>
      <c r="I4816" t="s">
        <v>6319</v>
      </c>
      <c r="J4816">
        <v>489.3</v>
      </c>
      <c r="M4816" s="41" t="s">
        <v>24</v>
      </c>
      <c r="N4816" s="41">
        <f>SUM(Table71417[[#This Row],[Mitigation ($ million)]:[Adaptation ($ million)]])</f>
        <v>97.9</v>
      </c>
      <c r="O4816">
        <v>97.9</v>
      </c>
      <c r="P4816">
        <v>0</v>
      </c>
      <c r="R4816" s="4">
        <v>0.2</v>
      </c>
      <c r="S4816" s="56" t="s">
        <v>13793</v>
      </c>
      <c r="T4816" s="1" t="s">
        <v>8822</v>
      </c>
    </row>
    <row r="4817" spans="1:20" x14ac:dyDescent="0.25">
      <c r="A4817" t="s">
        <v>8801</v>
      </c>
      <c r="B4817" t="s">
        <v>66</v>
      </c>
      <c r="C4817" t="s">
        <v>7460</v>
      </c>
      <c r="D4817" t="s">
        <v>7459</v>
      </c>
      <c r="E4817" s="55">
        <v>44627</v>
      </c>
      <c r="F4817">
        <v>2022</v>
      </c>
      <c r="G4817" t="s">
        <v>6657</v>
      </c>
      <c r="I4817" t="s">
        <v>132</v>
      </c>
      <c r="J4817">
        <v>90</v>
      </c>
      <c r="M4817" s="41" t="s">
        <v>72</v>
      </c>
      <c r="N4817" s="41">
        <f>SUM(Table71417[[#This Row],[Mitigation ($ million)]:[Adaptation ($ million)]])</f>
        <v>14.2</v>
      </c>
      <c r="O4817">
        <v>4.2</v>
      </c>
      <c r="P4817">
        <v>10</v>
      </c>
      <c r="R4817" s="4">
        <v>0.158</v>
      </c>
      <c r="S4817" s="56" t="s">
        <v>13794</v>
      </c>
      <c r="T4817" s="1" t="s">
        <v>8822</v>
      </c>
    </row>
    <row r="4818" spans="1:20" x14ac:dyDescent="0.25">
      <c r="A4818" t="s">
        <v>8801</v>
      </c>
      <c r="B4818" t="s">
        <v>66</v>
      </c>
      <c r="C4818" t="s">
        <v>6362</v>
      </c>
      <c r="D4818" t="s">
        <v>6361</v>
      </c>
      <c r="E4818" s="55">
        <v>44992</v>
      </c>
      <c r="F4818">
        <v>2023</v>
      </c>
      <c r="G4818" t="s">
        <v>62</v>
      </c>
      <c r="I4818" t="s">
        <v>6316</v>
      </c>
      <c r="J4818">
        <v>12</v>
      </c>
      <c r="M4818" s="41" t="s">
        <v>72</v>
      </c>
      <c r="N4818" s="41">
        <f>SUM(Table71417[[#This Row],[Mitigation ($ million)]:[Adaptation ($ million)]])</f>
        <v>12</v>
      </c>
      <c r="O4818">
        <v>11.4</v>
      </c>
      <c r="P4818">
        <v>0.6</v>
      </c>
      <c r="R4818" s="5">
        <v>1</v>
      </c>
      <c r="S4818" s="56" t="s">
        <v>13415</v>
      </c>
      <c r="T4818" s="1" t="s">
        <v>8821</v>
      </c>
    </row>
    <row r="4819" spans="1:20" x14ac:dyDescent="0.25">
      <c r="A4819" t="s">
        <v>8801</v>
      </c>
      <c r="B4819" t="s">
        <v>66</v>
      </c>
      <c r="C4819" t="s">
        <v>7087</v>
      </c>
      <c r="D4819" t="s">
        <v>7086</v>
      </c>
      <c r="E4819" s="55">
        <v>44658</v>
      </c>
      <c r="F4819">
        <v>2022</v>
      </c>
      <c r="G4819" t="s">
        <v>8807</v>
      </c>
      <c r="I4819" t="s">
        <v>6287</v>
      </c>
      <c r="J4819">
        <v>68.5</v>
      </c>
      <c r="M4819" s="41" t="s">
        <v>72</v>
      </c>
      <c r="N4819" s="41">
        <f>SUM(Table71417[[#This Row],[Mitigation ($ million)]:[Adaptation ($ million)]])</f>
        <v>28.200000000000003</v>
      </c>
      <c r="O4819">
        <v>4.0999999999999996</v>
      </c>
      <c r="P4819">
        <v>24.1</v>
      </c>
      <c r="R4819" s="4">
        <v>0.41199999999999998</v>
      </c>
      <c r="S4819" s="56" t="s">
        <v>13733</v>
      </c>
      <c r="T4819" s="1" t="s">
        <v>8822</v>
      </c>
    </row>
    <row r="4820" spans="1:20" x14ac:dyDescent="0.25">
      <c r="A4820" t="s">
        <v>8801</v>
      </c>
      <c r="B4820" t="s">
        <v>66</v>
      </c>
      <c r="C4820" t="s">
        <v>7081</v>
      </c>
      <c r="D4820" t="s">
        <v>7080</v>
      </c>
      <c r="E4820" s="55">
        <v>44658</v>
      </c>
      <c r="F4820">
        <v>2022</v>
      </c>
      <c r="G4820" t="s">
        <v>8807</v>
      </c>
      <c r="I4820" t="s">
        <v>6303</v>
      </c>
      <c r="J4820">
        <v>75</v>
      </c>
      <c r="M4820" s="41" t="s">
        <v>25</v>
      </c>
      <c r="N4820" s="41">
        <f>SUM(Table71417[[#This Row],[Mitigation ($ million)]:[Adaptation ($ million)]])</f>
        <v>1.2</v>
      </c>
      <c r="O4820">
        <v>0</v>
      </c>
      <c r="P4820">
        <v>1.2</v>
      </c>
      <c r="R4820" s="4">
        <v>1.6E-2</v>
      </c>
      <c r="S4820" s="56" t="s">
        <v>13734</v>
      </c>
      <c r="T4820" s="1" t="s">
        <v>8822</v>
      </c>
    </row>
    <row r="4821" spans="1:20" x14ac:dyDescent="0.25">
      <c r="A4821" t="s">
        <v>8801</v>
      </c>
      <c r="B4821" t="s">
        <v>66</v>
      </c>
      <c r="C4821" t="s">
        <v>6948</v>
      </c>
      <c r="D4821" t="s">
        <v>6947</v>
      </c>
      <c r="E4821" s="55">
        <v>45023</v>
      </c>
      <c r="F4821">
        <v>2023</v>
      </c>
      <c r="G4821" t="s">
        <v>4733</v>
      </c>
      <c r="I4821" t="s">
        <v>6409</v>
      </c>
      <c r="J4821">
        <v>400</v>
      </c>
      <c r="M4821" s="41" t="s">
        <v>72</v>
      </c>
      <c r="N4821" s="41">
        <f>SUM(Table71417[[#This Row],[Mitigation ($ million)]:[Adaptation ($ million)]])</f>
        <v>194.4</v>
      </c>
      <c r="O4821">
        <v>97.2</v>
      </c>
      <c r="P4821">
        <v>97.2</v>
      </c>
      <c r="R4821" s="5">
        <v>0.48599999999999999</v>
      </c>
      <c r="S4821" s="56" t="s">
        <v>13365</v>
      </c>
      <c r="T4821" s="1" t="s">
        <v>8821</v>
      </c>
    </row>
    <row r="4822" spans="1:20" x14ac:dyDescent="0.25">
      <c r="A4822" t="s">
        <v>8801</v>
      </c>
      <c r="B4822" t="s">
        <v>66</v>
      </c>
      <c r="C4822" t="s">
        <v>8702</v>
      </c>
      <c r="D4822" t="s">
        <v>8701</v>
      </c>
      <c r="E4822" s="55">
        <v>44354</v>
      </c>
      <c r="F4822">
        <v>2021</v>
      </c>
      <c r="G4822" t="s">
        <v>329</v>
      </c>
      <c r="I4822" t="s">
        <v>8054</v>
      </c>
      <c r="J4822">
        <v>34.5</v>
      </c>
      <c r="M4822" s="41" t="s">
        <v>24</v>
      </c>
      <c r="N4822" s="41">
        <f>SUM(Table71417[[#This Row],[Mitigation ($ million)]:[Adaptation ($ million)]])</f>
        <v>0.1</v>
      </c>
      <c r="O4822">
        <v>0.1</v>
      </c>
      <c r="P4822">
        <v>0</v>
      </c>
      <c r="R4822" s="4">
        <v>3.0000000000000001E-3</v>
      </c>
      <c r="S4822" s="56" t="s">
        <v>14046</v>
      </c>
      <c r="T4822" s="1" t="s">
        <v>8823</v>
      </c>
    </row>
    <row r="4823" spans="1:20" x14ac:dyDescent="0.25">
      <c r="A4823" t="s">
        <v>8801</v>
      </c>
      <c r="B4823" t="s">
        <v>66</v>
      </c>
      <c r="C4823" t="s">
        <v>8567</v>
      </c>
      <c r="D4823" t="s">
        <v>8566</v>
      </c>
      <c r="E4823" s="55">
        <v>44354</v>
      </c>
      <c r="F4823">
        <v>2021</v>
      </c>
      <c r="G4823" t="s">
        <v>8805</v>
      </c>
      <c r="I4823" t="s">
        <v>6296</v>
      </c>
      <c r="J4823">
        <v>50</v>
      </c>
      <c r="M4823" s="41" t="s">
        <v>72</v>
      </c>
      <c r="N4823" s="41">
        <f>SUM(Table71417[[#This Row],[Mitigation ($ million)]:[Adaptation ($ million)]])</f>
        <v>22.5</v>
      </c>
      <c r="O4823">
        <v>5</v>
      </c>
      <c r="P4823">
        <v>17.5</v>
      </c>
      <c r="R4823" s="4">
        <v>0.45100000000000001</v>
      </c>
      <c r="S4823" s="56" t="s">
        <v>14047</v>
      </c>
      <c r="T4823" s="1" t="s">
        <v>8823</v>
      </c>
    </row>
    <row r="4824" spans="1:20" x14ac:dyDescent="0.25">
      <c r="A4824" t="s">
        <v>8801</v>
      </c>
      <c r="B4824" t="s">
        <v>66</v>
      </c>
      <c r="C4824" t="s">
        <v>7821</v>
      </c>
      <c r="D4824" t="s">
        <v>7820</v>
      </c>
      <c r="E4824" s="55">
        <v>44719</v>
      </c>
      <c r="F4824">
        <v>2022</v>
      </c>
      <c r="G4824" t="s">
        <v>8802</v>
      </c>
      <c r="I4824" t="s">
        <v>6287</v>
      </c>
      <c r="J4824">
        <v>60</v>
      </c>
      <c r="M4824" s="41" t="s">
        <v>72</v>
      </c>
      <c r="N4824" s="41">
        <f>SUM(Table71417[[#This Row],[Mitigation ($ million)]:[Adaptation ($ million)]])</f>
        <v>51.8</v>
      </c>
      <c r="O4824">
        <v>14.5</v>
      </c>
      <c r="P4824">
        <v>37.299999999999997</v>
      </c>
      <c r="R4824" s="4">
        <v>0.86199999999999999</v>
      </c>
      <c r="S4824" s="56" t="s">
        <v>13641</v>
      </c>
      <c r="T4824" s="1" t="s">
        <v>8822</v>
      </c>
    </row>
    <row r="4825" spans="1:20" x14ac:dyDescent="0.25">
      <c r="A4825" t="s">
        <v>8801</v>
      </c>
      <c r="B4825" t="s">
        <v>66</v>
      </c>
      <c r="C4825" t="s">
        <v>7141</v>
      </c>
      <c r="D4825" t="s">
        <v>7140</v>
      </c>
      <c r="E4825" s="55">
        <v>44719</v>
      </c>
      <c r="F4825">
        <v>2022</v>
      </c>
      <c r="G4825" t="s">
        <v>168</v>
      </c>
      <c r="I4825" t="s">
        <v>6303</v>
      </c>
      <c r="J4825">
        <v>258</v>
      </c>
      <c r="M4825" s="41" t="s">
        <v>72</v>
      </c>
      <c r="N4825" s="41">
        <f>SUM(Table71417[[#This Row],[Mitigation ($ million)]:[Adaptation ($ million)]])</f>
        <v>7.8999999999999995</v>
      </c>
      <c r="O4825">
        <v>1.8</v>
      </c>
      <c r="P4825">
        <v>6.1</v>
      </c>
      <c r="R4825" s="4">
        <v>3.1E-2</v>
      </c>
      <c r="S4825" s="56" t="s">
        <v>13643</v>
      </c>
      <c r="T4825" s="1" t="s">
        <v>8822</v>
      </c>
    </row>
    <row r="4826" spans="1:20" x14ac:dyDescent="0.25">
      <c r="A4826" t="s">
        <v>8801</v>
      </c>
      <c r="B4826" t="s">
        <v>66</v>
      </c>
      <c r="C4826" t="s">
        <v>7247</v>
      </c>
      <c r="D4826" t="s">
        <v>7246</v>
      </c>
      <c r="E4826" s="55">
        <v>44719</v>
      </c>
      <c r="F4826">
        <v>2022</v>
      </c>
      <c r="G4826" t="s">
        <v>7098</v>
      </c>
      <c r="I4826" t="s">
        <v>6448</v>
      </c>
      <c r="J4826">
        <v>142</v>
      </c>
      <c r="M4826" s="41" t="s">
        <v>72</v>
      </c>
      <c r="N4826" s="41">
        <f>SUM(Table71417[[#This Row],[Mitigation ($ million)]:[Adaptation ($ million)]])</f>
        <v>114.19999999999999</v>
      </c>
      <c r="O4826">
        <v>35.6</v>
      </c>
      <c r="P4826">
        <v>78.599999999999994</v>
      </c>
      <c r="R4826" s="4">
        <v>0.80400000000000005</v>
      </c>
      <c r="S4826" s="56" t="s">
        <v>13642</v>
      </c>
      <c r="T4826" s="1" t="s">
        <v>8822</v>
      </c>
    </row>
    <row r="4827" spans="1:20" x14ac:dyDescent="0.25">
      <c r="A4827" t="s">
        <v>8801</v>
      </c>
      <c r="B4827" t="s">
        <v>66</v>
      </c>
      <c r="C4827" t="s">
        <v>6639</v>
      </c>
      <c r="D4827" t="s">
        <v>6638</v>
      </c>
      <c r="E4827" s="55">
        <v>45084</v>
      </c>
      <c r="F4827">
        <v>2023</v>
      </c>
      <c r="G4827" t="s">
        <v>6521</v>
      </c>
      <c r="I4827" t="s">
        <v>6296</v>
      </c>
      <c r="J4827">
        <v>84.6</v>
      </c>
      <c r="M4827" s="41" t="s">
        <v>72</v>
      </c>
      <c r="N4827" s="41">
        <f>SUM(Table71417[[#This Row],[Mitigation ($ million)]:[Adaptation ($ million)]])</f>
        <v>69.900000000000006</v>
      </c>
      <c r="O4827">
        <v>49.6</v>
      </c>
      <c r="P4827">
        <v>20.3</v>
      </c>
      <c r="R4827" s="5">
        <v>0.82599999999999996</v>
      </c>
      <c r="S4827" s="56" t="s">
        <v>13303</v>
      </c>
      <c r="T4827" s="1" t="s">
        <v>8821</v>
      </c>
    </row>
    <row r="4828" spans="1:20" x14ac:dyDescent="0.25">
      <c r="A4828" t="s">
        <v>8801</v>
      </c>
      <c r="B4828" t="s">
        <v>66</v>
      </c>
      <c r="C4828" t="s">
        <v>8102</v>
      </c>
      <c r="D4828" t="s">
        <v>8101</v>
      </c>
      <c r="E4828" s="55">
        <v>44050</v>
      </c>
      <c r="F4828">
        <v>2021</v>
      </c>
      <c r="G4828" t="s">
        <v>6460</v>
      </c>
      <c r="I4828" t="s">
        <v>6319</v>
      </c>
      <c r="J4828">
        <v>25</v>
      </c>
      <c r="M4828" s="41" t="s">
        <v>24</v>
      </c>
      <c r="N4828" s="41">
        <f>SUM(Table71417[[#This Row],[Mitigation ($ million)]:[Adaptation ($ million)]])</f>
        <v>5.6</v>
      </c>
      <c r="O4828">
        <v>5.6</v>
      </c>
      <c r="P4828">
        <v>0</v>
      </c>
      <c r="R4828" s="4">
        <v>0.222</v>
      </c>
      <c r="S4828" s="56" t="s">
        <v>14294</v>
      </c>
      <c r="T4828" s="1" t="s">
        <v>8823</v>
      </c>
    </row>
    <row r="4829" spans="1:20" x14ac:dyDescent="0.25">
      <c r="A4829" t="s">
        <v>8801</v>
      </c>
      <c r="B4829" t="s">
        <v>66</v>
      </c>
      <c r="C4829" t="s">
        <v>7966</v>
      </c>
      <c r="D4829" t="s">
        <v>7965</v>
      </c>
      <c r="E4829" s="55">
        <v>44050</v>
      </c>
      <c r="F4829">
        <v>2021</v>
      </c>
      <c r="G4829" t="s">
        <v>6306</v>
      </c>
      <c r="I4829" t="s">
        <v>6296</v>
      </c>
      <c r="J4829">
        <v>150</v>
      </c>
      <c r="M4829" s="41" t="s">
        <v>72</v>
      </c>
      <c r="N4829" s="41">
        <f>SUM(Table71417[[#This Row],[Mitigation ($ million)]:[Adaptation ($ million)]])</f>
        <v>79.8</v>
      </c>
      <c r="O4829">
        <v>15.3</v>
      </c>
      <c r="P4829">
        <v>64.5</v>
      </c>
      <c r="R4829" s="4">
        <v>0.53200000000000003</v>
      </c>
      <c r="S4829" s="56" t="s">
        <v>14295</v>
      </c>
      <c r="T4829" s="1" t="s">
        <v>8823</v>
      </c>
    </row>
    <row r="4830" spans="1:20" x14ac:dyDescent="0.25">
      <c r="A4830" t="s">
        <v>8801</v>
      </c>
      <c r="B4830" t="s">
        <v>66</v>
      </c>
      <c r="C4830" t="s">
        <v>7517</v>
      </c>
      <c r="D4830" t="s">
        <v>7516</v>
      </c>
      <c r="E4830" s="55">
        <v>44537</v>
      </c>
      <c r="F4830">
        <v>2022</v>
      </c>
      <c r="G4830" t="s">
        <v>6306</v>
      </c>
      <c r="I4830" t="s">
        <v>4841</v>
      </c>
      <c r="J4830">
        <v>150</v>
      </c>
      <c r="M4830" s="41" t="s">
        <v>25</v>
      </c>
      <c r="N4830" s="41">
        <f>SUM(Table71417[[#This Row],[Mitigation ($ million)]:[Adaptation ($ million)]])</f>
        <v>75</v>
      </c>
      <c r="O4830">
        <v>0</v>
      </c>
      <c r="P4830">
        <v>75</v>
      </c>
      <c r="R4830" s="4">
        <v>0.5</v>
      </c>
      <c r="S4830" s="56" t="s">
        <v>13879</v>
      </c>
      <c r="T4830" s="1" t="s">
        <v>8822</v>
      </c>
    </row>
    <row r="4831" spans="1:20" x14ac:dyDescent="0.25">
      <c r="A4831" t="s">
        <v>8801</v>
      </c>
      <c r="B4831" t="s">
        <v>66</v>
      </c>
      <c r="C4831" t="s">
        <v>6865</v>
      </c>
      <c r="D4831" t="s">
        <v>6864</v>
      </c>
      <c r="E4831" s="55">
        <v>44902</v>
      </c>
      <c r="F4831">
        <v>2023</v>
      </c>
      <c r="G4831" t="s">
        <v>6866</v>
      </c>
      <c r="I4831" t="s">
        <v>6319</v>
      </c>
      <c r="J4831">
        <v>20</v>
      </c>
      <c r="M4831" s="41" t="s">
        <v>72</v>
      </c>
      <c r="N4831" s="41">
        <f>SUM(Table71417[[#This Row],[Mitigation ($ million)]:[Adaptation ($ million)]])</f>
        <v>1</v>
      </c>
      <c r="O4831">
        <v>0.6</v>
      </c>
      <c r="P4831">
        <v>0.4</v>
      </c>
      <c r="R4831" s="5">
        <v>4.9000000000000002E-2</v>
      </c>
      <c r="S4831" s="56" t="s">
        <v>13477</v>
      </c>
      <c r="T4831" s="1" t="s">
        <v>8821</v>
      </c>
    </row>
    <row r="4832" spans="1:20" x14ac:dyDescent="0.25">
      <c r="A4832" t="s">
        <v>8801</v>
      </c>
      <c r="B4832" t="s">
        <v>66</v>
      </c>
      <c r="C4832" t="s">
        <v>8284</v>
      </c>
      <c r="D4832" t="s">
        <v>8283</v>
      </c>
      <c r="E4832" s="55">
        <v>44204</v>
      </c>
      <c r="F4832">
        <v>2021</v>
      </c>
      <c r="G4832" t="s">
        <v>6451</v>
      </c>
      <c r="I4832" t="s">
        <v>6287</v>
      </c>
      <c r="J4832">
        <v>150</v>
      </c>
      <c r="M4832" s="41" t="s">
        <v>72</v>
      </c>
      <c r="N4832" s="41">
        <f>SUM(Table71417[[#This Row],[Mitigation ($ million)]:[Adaptation ($ million)]])</f>
        <v>88.7</v>
      </c>
      <c r="O4832">
        <v>41.5</v>
      </c>
      <c r="P4832">
        <v>47.2</v>
      </c>
      <c r="R4832" s="4">
        <v>0.59099999999999997</v>
      </c>
      <c r="S4832" s="56" t="s">
        <v>14183</v>
      </c>
      <c r="T4832" s="1" t="s">
        <v>8823</v>
      </c>
    </row>
    <row r="4833" spans="1:20" x14ac:dyDescent="0.25">
      <c r="A4833" t="s">
        <v>8801</v>
      </c>
      <c r="B4833" t="s">
        <v>66</v>
      </c>
      <c r="C4833" t="s">
        <v>7535</v>
      </c>
      <c r="D4833" t="s">
        <v>7534</v>
      </c>
      <c r="E4833" s="55">
        <v>44628</v>
      </c>
      <c r="F4833">
        <v>2022</v>
      </c>
      <c r="G4833" t="s">
        <v>6551</v>
      </c>
      <c r="I4833" t="s">
        <v>6400</v>
      </c>
      <c r="J4833">
        <v>40</v>
      </c>
      <c r="M4833" s="41" t="s">
        <v>72</v>
      </c>
      <c r="N4833" s="41">
        <f>SUM(Table71417[[#This Row],[Mitigation ($ million)]:[Adaptation ($ million)]])</f>
        <v>10.8</v>
      </c>
      <c r="O4833">
        <v>2</v>
      </c>
      <c r="P4833">
        <v>8.8000000000000007</v>
      </c>
      <c r="R4833" s="4">
        <v>0.27200000000000002</v>
      </c>
      <c r="S4833" s="56" t="s">
        <v>13791</v>
      </c>
      <c r="T4833" s="1" t="s">
        <v>8822</v>
      </c>
    </row>
    <row r="4834" spans="1:20" x14ac:dyDescent="0.25">
      <c r="A4834" t="s">
        <v>8801</v>
      </c>
      <c r="B4834" t="s">
        <v>66</v>
      </c>
      <c r="C4834" t="s">
        <v>7499</v>
      </c>
      <c r="D4834" t="s">
        <v>7498</v>
      </c>
      <c r="E4834" s="55">
        <v>44628</v>
      </c>
      <c r="F4834">
        <v>2022</v>
      </c>
      <c r="G4834" t="s">
        <v>6328</v>
      </c>
      <c r="I4834" t="s">
        <v>6316</v>
      </c>
      <c r="J4834">
        <v>150</v>
      </c>
      <c r="M4834" s="41" t="s">
        <v>72</v>
      </c>
      <c r="N4834" s="41">
        <f>SUM(Table71417[[#This Row],[Mitigation ($ million)]:[Adaptation ($ million)]])</f>
        <v>74.5</v>
      </c>
      <c r="O4834">
        <v>50.6</v>
      </c>
      <c r="P4834">
        <v>23.9</v>
      </c>
      <c r="R4834" s="4">
        <v>0.497</v>
      </c>
      <c r="S4834" s="56" t="s">
        <v>13792</v>
      </c>
      <c r="T4834" s="1" t="s">
        <v>8822</v>
      </c>
    </row>
    <row r="4835" spans="1:20" x14ac:dyDescent="0.25">
      <c r="A4835" t="s">
        <v>8801</v>
      </c>
      <c r="B4835" t="s">
        <v>66</v>
      </c>
      <c r="C4835" t="s">
        <v>6528</v>
      </c>
      <c r="D4835" t="s">
        <v>6527</v>
      </c>
      <c r="E4835" s="55">
        <v>45054</v>
      </c>
      <c r="F4835">
        <v>2023</v>
      </c>
      <c r="G4835" t="s">
        <v>6529</v>
      </c>
      <c r="I4835" t="s">
        <v>6313</v>
      </c>
      <c r="J4835">
        <v>160</v>
      </c>
      <c r="M4835" s="41" t="s">
        <v>72</v>
      </c>
      <c r="N4835" s="41">
        <f>SUM(Table71417[[#This Row],[Mitigation ($ million)]:[Adaptation ($ million)]])</f>
        <v>23</v>
      </c>
      <c r="O4835">
        <v>21.7</v>
      </c>
      <c r="P4835">
        <v>1.3</v>
      </c>
      <c r="R4835" s="5">
        <v>0.14399999999999999</v>
      </c>
      <c r="S4835" s="56" t="s">
        <v>13352</v>
      </c>
      <c r="T4835" s="1" t="s">
        <v>8821</v>
      </c>
    </row>
    <row r="4836" spans="1:20" x14ac:dyDescent="0.25">
      <c r="A4836" t="s">
        <v>8801</v>
      </c>
      <c r="B4836" t="s">
        <v>66</v>
      </c>
      <c r="C4836" t="s">
        <v>6717</v>
      </c>
      <c r="D4836" t="s">
        <v>6716</v>
      </c>
      <c r="E4836" s="55">
        <v>45054</v>
      </c>
      <c r="F4836">
        <v>2023</v>
      </c>
      <c r="G4836" t="s">
        <v>6529</v>
      </c>
      <c r="I4836" t="s">
        <v>6287</v>
      </c>
      <c r="J4836">
        <v>150</v>
      </c>
      <c r="M4836" s="41" t="s">
        <v>72</v>
      </c>
      <c r="N4836" s="41">
        <f>SUM(Table71417[[#This Row],[Mitigation ($ million)]:[Adaptation ($ million)]])</f>
        <v>55</v>
      </c>
      <c r="O4836">
        <v>27.7</v>
      </c>
      <c r="P4836">
        <v>27.3</v>
      </c>
      <c r="R4836" s="5">
        <v>0.36699999999999999</v>
      </c>
      <c r="S4836" s="56" t="s">
        <v>13350</v>
      </c>
      <c r="T4836" s="1" t="s">
        <v>8821</v>
      </c>
    </row>
    <row r="4837" spans="1:20" x14ac:dyDescent="0.25">
      <c r="A4837" t="s">
        <v>8801</v>
      </c>
      <c r="B4837" t="s">
        <v>66</v>
      </c>
      <c r="C4837" t="s">
        <v>6612</v>
      </c>
      <c r="D4837" t="s">
        <v>6611</v>
      </c>
      <c r="E4837" s="55">
        <v>45054</v>
      </c>
      <c r="F4837">
        <v>2023</v>
      </c>
      <c r="G4837" t="s">
        <v>6529</v>
      </c>
      <c r="I4837" t="s">
        <v>6409</v>
      </c>
      <c r="J4837">
        <v>150</v>
      </c>
      <c r="M4837" s="41" t="s">
        <v>72</v>
      </c>
      <c r="N4837" s="41">
        <f>SUM(Table71417[[#This Row],[Mitigation ($ million)]:[Adaptation ($ million)]])</f>
        <v>32.1</v>
      </c>
      <c r="O4837">
        <v>6.8</v>
      </c>
      <c r="P4837">
        <v>25.3</v>
      </c>
      <c r="R4837" s="5">
        <v>0.214</v>
      </c>
      <c r="S4837" s="56" t="s">
        <v>13351</v>
      </c>
      <c r="T4837" s="1" t="s">
        <v>8821</v>
      </c>
    </row>
    <row r="4838" spans="1:20" x14ac:dyDescent="0.25">
      <c r="A4838" t="s">
        <v>8801</v>
      </c>
      <c r="B4838" t="s">
        <v>66</v>
      </c>
      <c r="C4838" t="s">
        <v>8443</v>
      </c>
      <c r="D4838" t="s">
        <v>8442</v>
      </c>
      <c r="E4838" s="55">
        <v>44355</v>
      </c>
      <c r="F4838">
        <v>2021</v>
      </c>
      <c r="G4838" t="s">
        <v>14347</v>
      </c>
      <c r="I4838" t="s">
        <v>6287</v>
      </c>
      <c r="J4838">
        <v>53.7</v>
      </c>
      <c r="M4838" s="41" t="s">
        <v>72</v>
      </c>
      <c r="N4838" s="41">
        <f>SUM(Table71417[[#This Row],[Mitigation ($ million)]:[Adaptation ($ million)]])</f>
        <v>43.7</v>
      </c>
      <c r="O4838">
        <v>15</v>
      </c>
      <c r="P4838">
        <v>28.7</v>
      </c>
      <c r="R4838" s="4">
        <v>0.81399999999999995</v>
      </c>
      <c r="S4838" s="56" t="s">
        <v>14044</v>
      </c>
      <c r="T4838" s="1" t="s">
        <v>8823</v>
      </c>
    </row>
    <row r="4839" spans="1:20" x14ac:dyDescent="0.25">
      <c r="A4839" t="s">
        <v>8801</v>
      </c>
      <c r="B4839" t="s">
        <v>66</v>
      </c>
      <c r="C4839" t="s">
        <v>8015</v>
      </c>
      <c r="D4839" t="s">
        <v>8014</v>
      </c>
      <c r="E4839" s="55">
        <v>44355</v>
      </c>
      <c r="F4839">
        <v>2021</v>
      </c>
      <c r="G4839" t="s">
        <v>6736</v>
      </c>
      <c r="I4839" t="s">
        <v>6287</v>
      </c>
      <c r="J4839">
        <v>62.5</v>
      </c>
      <c r="M4839" s="41" t="s">
        <v>72</v>
      </c>
      <c r="N4839" s="41">
        <f>SUM(Table71417[[#This Row],[Mitigation ($ million)]:[Adaptation ($ million)]])</f>
        <v>34.799999999999997</v>
      </c>
      <c r="O4839">
        <v>8.4</v>
      </c>
      <c r="P4839">
        <v>26.4</v>
      </c>
      <c r="R4839" s="4">
        <v>0.55600000000000005</v>
      </c>
      <c r="S4839" s="56" t="s">
        <v>14045</v>
      </c>
      <c r="T4839" s="1" t="s">
        <v>8823</v>
      </c>
    </row>
    <row r="4840" spans="1:20" x14ac:dyDescent="0.25">
      <c r="A4840" t="s">
        <v>8801</v>
      </c>
      <c r="B4840" t="s">
        <v>66</v>
      </c>
      <c r="C4840" t="s">
        <v>7819</v>
      </c>
      <c r="D4840" t="s">
        <v>7818</v>
      </c>
      <c r="E4840" s="55">
        <v>44720</v>
      </c>
      <c r="F4840">
        <v>2022</v>
      </c>
      <c r="G4840" t="s">
        <v>6761</v>
      </c>
      <c r="I4840" t="s">
        <v>6296</v>
      </c>
      <c r="J4840">
        <v>145</v>
      </c>
      <c r="M4840" s="41" t="s">
        <v>72</v>
      </c>
      <c r="N4840" s="41">
        <f>SUM(Table71417[[#This Row],[Mitigation ($ million)]:[Adaptation ($ million)]])</f>
        <v>88.7</v>
      </c>
      <c r="O4840">
        <v>20.5</v>
      </c>
      <c r="P4840">
        <v>68.2</v>
      </c>
      <c r="R4840" s="4">
        <v>0.61199999999999999</v>
      </c>
      <c r="S4840" s="56" t="s">
        <v>13640</v>
      </c>
      <c r="T4840" s="1" t="s">
        <v>8822</v>
      </c>
    </row>
    <row r="4841" spans="1:20" x14ac:dyDescent="0.25">
      <c r="A4841" t="s">
        <v>8801</v>
      </c>
      <c r="B4841" t="s">
        <v>66</v>
      </c>
      <c r="C4841" t="s">
        <v>6950</v>
      </c>
      <c r="D4841" t="s">
        <v>6949</v>
      </c>
      <c r="E4841" s="55">
        <v>45085</v>
      </c>
      <c r="F4841">
        <v>2023</v>
      </c>
      <c r="G4841" t="s">
        <v>6412</v>
      </c>
      <c r="I4841" t="s">
        <v>6319</v>
      </c>
      <c r="J4841">
        <v>100</v>
      </c>
      <c r="M4841" s="41" t="s">
        <v>72</v>
      </c>
      <c r="N4841" s="41">
        <f>SUM(Table71417[[#This Row],[Mitigation ($ million)]:[Adaptation ($ million)]])</f>
        <v>17.5</v>
      </c>
      <c r="O4841">
        <v>12.1</v>
      </c>
      <c r="P4841">
        <v>5.4</v>
      </c>
      <c r="R4841" s="5">
        <v>0.17499999999999999</v>
      </c>
      <c r="S4841" s="56" t="s">
        <v>13301</v>
      </c>
      <c r="T4841" s="1" t="s">
        <v>8821</v>
      </c>
    </row>
    <row r="4842" spans="1:20" x14ac:dyDescent="0.25">
      <c r="A4842" t="s">
        <v>8801</v>
      </c>
      <c r="B4842" t="s">
        <v>66</v>
      </c>
      <c r="C4842" t="s">
        <v>6436</v>
      </c>
      <c r="D4842" t="s">
        <v>6435</v>
      </c>
      <c r="E4842" s="55">
        <v>45085</v>
      </c>
      <c r="F4842">
        <v>2023</v>
      </c>
      <c r="G4842" t="s">
        <v>8802</v>
      </c>
      <c r="I4842" t="s">
        <v>6437</v>
      </c>
      <c r="J4842">
        <v>104.5</v>
      </c>
      <c r="M4842" s="41" t="s">
        <v>25</v>
      </c>
      <c r="N4842" s="41">
        <f>SUM(Table71417[[#This Row],[Mitigation ($ million)]:[Adaptation ($ million)]])</f>
        <v>1</v>
      </c>
      <c r="O4842">
        <v>0</v>
      </c>
      <c r="P4842">
        <v>1</v>
      </c>
      <c r="R4842" s="5">
        <v>0.01</v>
      </c>
      <c r="S4842" s="56" t="s">
        <v>13302</v>
      </c>
      <c r="T4842" s="1" t="s">
        <v>8821</v>
      </c>
    </row>
    <row r="4843" spans="1:20" x14ac:dyDescent="0.25">
      <c r="A4843" t="s">
        <v>8801</v>
      </c>
      <c r="B4843" t="s">
        <v>66</v>
      </c>
      <c r="C4843" t="s">
        <v>7961</v>
      </c>
      <c r="D4843" t="s">
        <v>7960</v>
      </c>
      <c r="E4843" s="55">
        <v>44020</v>
      </c>
      <c r="F4843">
        <v>2021</v>
      </c>
      <c r="G4843" t="s">
        <v>6537</v>
      </c>
      <c r="I4843" t="s">
        <v>6307</v>
      </c>
      <c r="J4843">
        <v>100</v>
      </c>
      <c r="M4843" s="41" t="s">
        <v>72</v>
      </c>
      <c r="N4843" s="41">
        <f>SUM(Table71417[[#This Row],[Mitigation ($ million)]:[Adaptation ($ million)]])</f>
        <v>11.9</v>
      </c>
      <c r="O4843">
        <v>11.1</v>
      </c>
      <c r="P4843">
        <v>0.8</v>
      </c>
      <c r="R4843" s="4">
        <v>0.11899999999999999</v>
      </c>
      <c r="S4843" s="56" t="s">
        <v>14321</v>
      </c>
      <c r="T4843" s="1" t="s">
        <v>8823</v>
      </c>
    </row>
    <row r="4844" spans="1:20" x14ac:dyDescent="0.25">
      <c r="A4844" t="s">
        <v>8801</v>
      </c>
      <c r="B4844" t="s">
        <v>66</v>
      </c>
      <c r="C4844" t="s">
        <v>7513</v>
      </c>
      <c r="D4844" t="s">
        <v>7512</v>
      </c>
      <c r="E4844" s="55">
        <v>44385</v>
      </c>
      <c r="F4844">
        <v>2022</v>
      </c>
      <c r="G4844" t="s">
        <v>424</v>
      </c>
      <c r="I4844" t="s">
        <v>6303</v>
      </c>
      <c r="J4844">
        <v>50</v>
      </c>
      <c r="M4844" s="41" t="s">
        <v>25</v>
      </c>
      <c r="N4844" s="41">
        <f>SUM(Table71417[[#This Row],[Mitigation ($ million)]:[Adaptation ($ million)]])</f>
        <v>1.5</v>
      </c>
      <c r="O4844">
        <v>0</v>
      </c>
      <c r="P4844">
        <v>1.5</v>
      </c>
      <c r="R4844" s="4">
        <v>0.03</v>
      </c>
      <c r="S4844" s="56" t="s">
        <v>13939</v>
      </c>
      <c r="T4844" s="1" t="s">
        <v>8822</v>
      </c>
    </row>
    <row r="4845" spans="1:20" x14ac:dyDescent="0.25">
      <c r="A4845" t="s">
        <v>8801</v>
      </c>
      <c r="B4845" t="s">
        <v>66</v>
      </c>
      <c r="C4845" t="s">
        <v>7497</v>
      </c>
      <c r="D4845" t="s">
        <v>7496</v>
      </c>
      <c r="E4845" s="55">
        <v>44385</v>
      </c>
      <c r="F4845">
        <v>2022</v>
      </c>
      <c r="G4845" t="s">
        <v>424</v>
      </c>
      <c r="I4845" t="s">
        <v>132</v>
      </c>
      <c r="J4845">
        <v>50</v>
      </c>
      <c r="M4845" s="41" t="s">
        <v>72</v>
      </c>
      <c r="N4845" s="41">
        <f>SUM(Table71417[[#This Row],[Mitigation ($ million)]:[Adaptation ($ million)]])</f>
        <v>4</v>
      </c>
      <c r="O4845">
        <v>1.5</v>
      </c>
      <c r="P4845">
        <v>2.5</v>
      </c>
      <c r="R4845" s="4">
        <v>0.08</v>
      </c>
      <c r="S4845" s="56" t="s">
        <v>13940</v>
      </c>
      <c r="T4845" s="1" t="s">
        <v>8822</v>
      </c>
    </row>
    <row r="4846" spans="1:20" x14ac:dyDescent="0.25">
      <c r="A4846" t="s">
        <v>8801</v>
      </c>
      <c r="B4846" t="s">
        <v>66</v>
      </c>
      <c r="C4846" t="s">
        <v>8173</v>
      </c>
      <c r="D4846" t="s">
        <v>8172</v>
      </c>
      <c r="E4846" s="55">
        <v>44082</v>
      </c>
      <c r="F4846">
        <v>2021</v>
      </c>
      <c r="G4846" t="s">
        <v>6540</v>
      </c>
      <c r="I4846" t="s">
        <v>6400</v>
      </c>
      <c r="J4846">
        <v>75</v>
      </c>
      <c r="M4846" s="41" t="s">
        <v>72</v>
      </c>
      <c r="N4846" s="41">
        <f>SUM(Table71417[[#This Row],[Mitigation ($ million)]:[Adaptation ($ million)]])</f>
        <v>14.2</v>
      </c>
      <c r="O4846">
        <v>5.6</v>
      </c>
      <c r="P4846">
        <v>8.6</v>
      </c>
      <c r="R4846" s="4">
        <v>0.189</v>
      </c>
      <c r="S4846" s="56" t="s">
        <v>14284</v>
      </c>
      <c r="T4846" s="1" t="s">
        <v>8823</v>
      </c>
    </row>
    <row r="4847" spans="1:20" x14ac:dyDescent="0.25">
      <c r="A4847" t="s">
        <v>8801</v>
      </c>
      <c r="B4847" t="s">
        <v>66</v>
      </c>
      <c r="C4847" t="s">
        <v>7901</v>
      </c>
      <c r="D4847" t="s">
        <v>7900</v>
      </c>
      <c r="E4847" s="55">
        <v>44082</v>
      </c>
      <c r="F4847">
        <v>2021</v>
      </c>
      <c r="G4847" t="s">
        <v>14347</v>
      </c>
      <c r="I4847" t="s">
        <v>84</v>
      </c>
      <c r="J4847">
        <v>750</v>
      </c>
      <c r="M4847" s="41" t="s">
        <v>72</v>
      </c>
      <c r="N4847" s="41">
        <f>SUM(Table71417[[#This Row],[Mitigation ($ million)]:[Adaptation ($ million)]])</f>
        <v>335.2</v>
      </c>
      <c r="O4847">
        <v>6.2</v>
      </c>
      <c r="P4847">
        <v>329</v>
      </c>
      <c r="R4847" s="4">
        <v>0.44700000000000001</v>
      </c>
      <c r="S4847" s="56" t="s">
        <v>14287</v>
      </c>
      <c r="T4847" s="1" t="s">
        <v>8823</v>
      </c>
    </row>
    <row r="4848" spans="1:20" x14ac:dyDescent="0.25">
      <c r="A4848" t="s">
        <v>8801</v>
      </c>
      <c r="B4848" t="s">
        <v>66</v>
      </c>
      <c r="C4848" t="s">
        <v>7957</v>
      </c>
      <c r="D4848" t="s">
        <v>7956</v>
      </c>
      <c r="E4848" s="55">
        <v>44082</v>
      </c>
      <c r="F4848">
        <v>2021</v>
      </c>
      <c r="G4848" t="s">
        <v>6381</v>
      </c>
      <c r="I4848" t="s">
        <v>132</v>
      </c>
      <c r="J4848">
        <v>104</v>
      </c>
      <c r="M4848" s="41" t="s">
        <v>72</v>
      </c>
      <c r="N4848" s="41">
        <f>SUM(Table71417[[#This Row],[Mitigation ($ million)]:[Adaptation ($ million)]])</f>
        <v>10.700000000000001</v>
      </c>
      <c r="O4848">
        <v>0.9</v>
      </c>
      <c r="P4848">
        <v>9.8000000000000007</v>
      </c>
      <c r="R4848" s="4">
        <v>0.10299999999999999</v>
      </c>
      <c r="S4848" s="56" t="s">
        <v>14285</v>
      </c>
      <c r="T4848" s="1" t="s">
        <v>8823</v>
      </c>
    </row>
    <row r="4849" spans="1:20" x14ac:dyDescent="0.25">
      <c r="A4849" t="s">
        <v>8801</v>
      </c>
      <c r="B4849" t="s">
        <v>66</v>
      </c>
      <c r="C4849" t="s">
        <v>7943</v>
      </c>
      <c r="D4849" t="s">
        <v>7942</v>
      </c>
      <c r="E4849" s="55">
        <v>44082</v>
      </c>
      <c r="F4849">
        <v>2021</v>
      </c>
      <c r="G4849" t="s">
        <v>6406</v>
      </c>
      <c r="I4849" t="s">
        <v>6287</v>
      </c>
      <c r="J4849">
        <v>200</v>
      </c>
      <c r="M4849" s="41" t="s">
        <v>72</v>
      </c>
      <c r="N4849" s="41">
        <f>SUM(Table71417[[#This Row],[Mitigation ($ million)]:[Adaptation ($ million)]])</f>
        <v>174.39999999999998</v>
      </c>
      <c r="O4849">
        <v>83.3</v>
      </c>
      <c r="P4849">
        <v>91.1</v>
      </c>
      <c r="R4849" s="4">
        <v>0.872</v>
      </c>
      <c r="S4849" s="56" t="s">
        <v>14286</v>
      </c>
      <c r="T4849" s="1" t="s">
        <v>8823</v>
      </c>
    </row>
    <row r="4850" spans="1:20" x14ac:dyDescent="0.25">
      <c r="A4850" t="s">
        <v>8801</v>
      </c>
      <c r="B4850" t="s">
        <v>66</v>
      </c>
      <c r="C4850" t="s">
        <v>8286</v>
      </c>
      <c r="D4850" t="s">
        <v>8285</v>
      </c>
      <c r="E4850" s="55">
        <v>44112</v>
      </c>
      <c r="F4850">
        <v>2021</v>
      </c>
      <c r="G4850" t="s">
        <v>8287</v>
      </c>
      <c r="I4850" t="s">
        <v>6400</v>
      </c>
      <c r="J4850">
        <v>200</v>
      </c>
      <c r="M4850" s="41" t="s">
        <v>25</v>
      </c>
      <c r="N4850" s="41">
        <f>SUM(Table71417[[#This Row],[Mitigation ($ million)]:[Adaptation ($ million)]])</f>
        <v>20</v>
      </c>
      <c r="O4850">
        <v>0</v>
      </c>
      <c r="P4850">
        <v>20</v>
      </c>
      <c r="R4850" s="4">
        <v>0.1</v>
      </c>
      <c r="S4850" s="56" t="s">
        <v>14259</v>
      </c>
      <c r="T4850" s="1" t="s">
        <v>8823</v>
      </c>
    </row>
    <row r="4851" spans="1:20" x14ac:dyDescent="0.25">
      <c r="A4851" t="s">
        <v>8801</v>
      </c>
      <c r="B4851" t="s">
        <v>66</v>
      </c>
      <c r="C4851" t="s">
        <v>8305</v>
      </c>
      <c r="D4851" t="s">
        <v>8304</v>
      </c>
      <c r="E4851" s="55">
        <v>44173</v>
      </c>
      <c r="F4851">
        <v>2021</v>
      </c>
      <c r="G4851" t="s">
        <v>7797</v>
      </c>
      <c r="I4851" t="s">
        <v>6303</v>
      </c>
      <c r="J4851">
        <v>20</v>
      </c>
      <c r="M4851" s="41" t="s">
        <v>72</v>
      </c>
      <c r="N4851" s="41">
        <f>SUM(Table71417[[#This Row],[Mitigation ($ million)]:[Adaptation ($ million)]])</f>
        <v>4.6999999999999993</v>
      </c>
      <c r="O4851">
        <v>2.8</v>
      </c>
      <c r="P4851">
        <v>1.9</v>
      </c>
      <c r="R4851" s="4">
        <v>0.23</v>
      </c>
      <c r="S4851" s="56" t="s">
        <v>14228</v>
      </c>
      <c r="T4851" s="1" t="s">
        <v>8823</v>
      </c>
    </row>
    <row r="4852" spans="1:20" x14ac:dyDescent="0.25">
      <c r="A4852" t="s">
        <v>8801</v>
      </c>
      <c r="B4852" t="s">
        <v>66</v>
      </c>
      <c r="C4852" t="s">
        <v>8353</v>
      </c>
      <c r="D4852" t="s">
        <v>8352</v>
      </c>
      <c r="E4852" s="55">
        <v>44173</v>
      </c>
      <c r="F4852">
        <v>2021</v>
      </c>
      <c r="G4852" t="s">
        <v>6370</v>
      </c>
      <c r="I4852" t="s">
        <v>6319</v>
      </c>
      <c r="J4852">
        <v>300</v>
      </c>
      <c r="M4852" s="41" t="s">
        <v>72</v>
      </c>
      <c r="N4852" s="41">
        <f>SUM(Table71417[[#This Row],[Mitigation ($ million)]:[Adaptation ($ million)]])</f>
        <v>78</v>
      </c>
      <c r="O4852">
        <v>70.5</v>
      </c>
      <c r="P4852">
        <v>7.5</v>
      </c>
      <c r="R4852" s="4">
        <v>0.26</v>
      </c>
      <c r="S4852" s="56" t="s">
        <v>14227</v>
      </c>
      <c r="T4852" s="1" t="s">
        <v>8823</v>
      </c>
    </row>
    <row r="4853" spans="1:20" x14ac:dyDescent="0.25">
      <c r="A4853" t="s">
        <v>8801</v>
      </c>
      <c r="B4853" t="s">
        <v>66</v>
      </c>
      <c r="C4853" t="s">
        <v>8245</v>
      </c>
      <c r="D4853" t="s">
        <v>8244</v>
      </c>
      <c r="E4853" s="55">
        <v>44173</v>
      </c>
      <c r="F4853">
        <v>2021</v>
      </c>
      <c r="G4853" t="s">
        <v>168</v>
      </c>
      <c r="I4853" t="s">
        <v>6296</v>
      </c>
      <c r="J4853">
        <v>200</v>
      </c>
      <c r="M4853" s="41" t="s">
        <v>25</v>
      </c>
      <c r="N4853" s="41">
        <f>SUM(Table71417[[#This Row],[Mitigation ($ million)]:[Adaptation ($ million)]])</f>
        <v>151.30000000000001</v>
      </c>
      <c r="O4853">
        <v>0</v>
      </c>
      <c r="P4853">
        <v>151.30000000000001</v>
      </c>
      <c r="R4853" s="4">
        <v>0.75600000000000001</v>
      </c>
      <c r="S4853" s="56" t="s">
        <v>14229</v>
      </c>
      <c r="T4853" s="1" t="s">
        <v>8823</v>
      </c>
    </row>
    <row r="4854" spans="1:20" x14ac:dyDescent="0.25">
      <c r="A4854" t="s">
        <v>8801</v>
      </c>
      <c r="B4854" t="s">
        <v>66</v>
      </c>
      <c r="C4854" t="s">
        <v>8237</v>
      </c>
      <c r="D4854" t="s">
        <v>8236</v>
      </c>
      <c r="E4854" s="55">
        <v>44173</v>
      </c>
      <c r="F4854">
        <v>2021</v>
      </c>
      <c r="G4854" t="s">
        <v>168</v>
      </c>
      <c r="I4854" t="s">
        <v>6296</v>
      </c>
      <c r="J4854">
        <v>100</v>
      </c>
      <c r="M4854" s="41" t="s">
        <v>72</v>
      </c>
      <c r="N4854" s="41">
        <f>SUM(Table71417[[#This Row],[Mitigation ($ million)]:[Adaptation ($ million)]])</f>
        <v>85.8</v>
      </c>
      <c r="O4854">
        <v>70</v>
      </c>
      <c r="P4854">
        <v>15.8</v>
      </c>
      <c r="R4854" s="4">
        <v>0.85799999999999998</v>
      </c>
      <c r="S4854" s="56" t="s">
        <v>14230</v>
      </c>
      <c r="T4854" s="1" t="s">
        <v>8823</v>
      </c>
    </row>
    <row r="4855" spans="1:20" x14ac:dyDescent="0.25">
      <c r="A4855" t="s">
        <v>8801</v>
      </c>
      <c r="B4855" t="s">
        <v>66</v>
      </c>
      <c r="C4855" t="s">
        <v>7065</v>
      </c>
      <c r="D4855" t="s">
        <v>7064</v>
      </c>
      <c r="E4855" s="55">
        <v>44538</v>
      </c>
      <c r="F4855">
        <v>2022</v>
      </c>
      <c r="G4855" t="s">
        <v>7066</v>
      </c>
      <c r="I4855" t="s">
        <v>6316</v>
      </c>
      <c r="J4855">
        <v>291.3</v>
      </c>
      <c r="M4855" s="41" t="s">
        <v>24</v>
      </c>
      <c r="N4855" s="41">
        <f>SUM(Table71417[[#This Row],[Mitigation ($ million)]:[Adaptation ($ million)]])</f>
        <v>232.3</v>
      </c>
      <c r="O4855">
        <v>232.3</v>
      </c>
      <c r="P4855">
        <v>0</v>
      </c>
      <c r="R4855" s="4">
        <v>0.79700000000000004</v>
      </c>
      <c r="S4855" s="56" t="s">
        <v>13878</v>
      </c>
      <c r="T4855" s="1" t="s">
        <v>8822</v>
      </c>
    </row>
    <row r="4856" spans="1:20" x14ac:dyDescent="0.25">
      <c r="A4856" t="s">
        <v>8801</v>
      </c>
      <c r="B4856" t="s">
        <v>66</v>
      </c>
      <c r="C4856" t="s">
        <v>7072</v>
      </c>
      <c r="D4856" t="s">
        <v>7071</v>
      </c>
      <c r="E4856" s="55">
        <v>44538</v>
      </c>
      <c r="F4856">
        <v>2022</v>
      </c>
      <c r="G4856" t="s">
        <v>6460</v>
      </c>
      <c r="I4856" t="s">
        <v>6316</v>
      </c>
      <c r="J4856">
        <v>7</v>
      </c>
      <c r="M4856" s="41" t="s">
        <v>72</v>
      </c>
      <c r="N4856" s="41">
        <f>SUM(Table71417[[#This Row],[Mitigation ($ million)]:[Adaptation ($ million)]])</f>
        <v>7</v>
      </c>
      <c r="O4856">
        <v>6.1</v>
      </c>
      <c r="P4856">
        <v>0.9</v>
      </c>
      <c r="R4856" s="4">
        <v>1</v>
      </c>
      <c r="S4856" s="56" t="s">
        <v>13877</v>
      </c>
      <c r="T4856" s="1" t="s">
        <v>8822</v>
      </c>
    </row>
    <row r="4857" spans="1:20" x14ac:dyDescent="0.25">
      <c r="A4857" t="s">
        <v>8801</v>
      </c>
      <c r="B4857" t="s">
        <v>66</v>
      </c>
      <c r="C4857" t="s">
        <v>7183</v>
      </c>
      <c r="D4857" t="s">
        <v>7182</v>
      </c>
      <c r="E4857" s="55">
        <v>44538</v>
      </c>
      <c r="F4857">
        <v>2022</v>
      </c>
      <c r="G4857" t="s">
        <v>6384</v>
      </c>
      <c r="I4857" t="s">
        <v>6316</v>
      </c>
      <c r="J4857">
        <v>150</v>
      </c>
      <c r="M4857" s="41" t="s">
        <v>72</v>
      </c>
      <c r="N4857" s="41">
        <f>SUM(Table71417[[#This Row],[Mitigation ($ million)]:[Adaptation ($ million)]])</f>
        <v>91.7</v>
      </c>
      <c r="O4857">
        <v>70.5</v>
      </c>
      <c r="P4857">
        <v>21.2</v>
      </c>
      <c r="R4857" s="4">
        <v>0.61199999999999999</v>
      </c>
      <c r="S4857" s="56" t="s">
        <v>13875</v>
      </c>
      <c r="T4857" s="1" t="s">
        <v>8822</v>
      </c>
    </row>
    <row r="4858" spans="1:20" x14ac:dyDescent="0.25">
      <c r="A4858" t="s">
        <v>8801</v>
      </c>
      <c r="B4858" t="s">
        <v>66</v>
      </c>
      <c r="C4858" t="s">
        <v>7318</v>
      </c>
      <c r="D4858" t="s">
        <v>7317</v>
      </c>
      <c r="E4858" s="55">
        <v>44538</v>
      </c>
      <c r="F4858">
        <v>2022</v>
      </c>
      <c r="G4858" t="s">
        <v>6306</v>
      </c>
      <c r="I4858" t="s">
        <v>6313</v>
      </c>
      <c r="J4858">
        <v>100</v>
      </c>
      <c r="M4858" s="41" t="s">
        <v>72</v>
      </c>
      <c r="N4858" s="41">
        <f>SUM(Table71417[[#This Row],[Mitigation ($ million)]:[Adaptation ($ million)]])</f>
        <v>0.8</v>
      </c>
      <c r="O4858">
        <v>0.4</v>
      </c>
      <c r="P4858">
        <v>0.4</v>
      </c>
      <c r="R4858" s="4">
        <v>7.0000000000000001E-3</v>
      </c>
      <c r="S4858" s="56" t="s">
        <v>13874</v>
      </c>
      <c r="T4858" s="1" t="s">
        <v>8822</v>
      </c>
    </row>
    <row r="4859" spans="1:20" x14ac:dyDescent="0.25">
      <c r="A4859" t="s">
        <v>8801</v>
      </c>
      <c r="B4859" t="s">
        <v>66</v>
      </c>
      <c r="C4859" t="s">
        <v>7139</v>
      </c>
      <c r="D4859" t="s">
        <v>7138</v>
      </c>
      <c r="E4859" s="55">
        <v>44538</v>
      </c>
      <c r="F4859">
        <v>2022</v>
      </c>
      <c r="G4859" t="s">
        <v>1001</v>
      </c>
      <c r="I4859" t="s">
        <v>6319</v>
      </c>
      <c r="J4859">
        <v>17.5</v>
      </c>
      <c r="M4859" s="41" t="s">
        <v>25</v>
      </c>
      <c r="N4859" s="41">
        <f>SUM(Table71417[[#This Row],[Mitigation ($ million)]:[Adaptation ($ million)]])</f>
        <v>8.8000000000000007</v>
      </c>
      <c r="O4859">
        <v>0</v>
      </c>
      <c r="P4859">
        <v>8.8000000000000007</v>
      </c>
      <c r="R4859" s="4">
        <v>0.501</v>
      </c>
      <c r="S4859" s="56" t="s">
        <v>13876</v>
      </c>
      <c r="T4859" s="1" t="s">
        <v>8822</v>
      </c>
    </row>
    <row r="4860" spans="1:20" x14ac:dyDescent="0.25">
      <c r="A4860" t="s">
        <v>8801</v>
      </c>
      <c r="B4860" t="s">
        <v>66</v>
      </c>
      <c r="C4860" t="s">
        <v>6637</v>
      </c>
      <c r="D4860" t="s">
        <v>6636</v>
      </c>
      <c r="E4860" s="55">
        <v>44903</v>
      </c>
      <c r="F4860">
        <v>2023</v>
      </c>
      <c r="G4860" t="s">
        <v>8865</v>
      </c>
      <c r="I4860" t="s">
        <v>6319</v>
      </c>
      <c r="J4860">
        <v>400</v>
      </c>
      <c r="M4860" s="41" t="s">
        <v>72</v>
      </c>
      <c r="N4860" s="41">
        <f>SUM(Table71417[[#This Row],[Mitigation ($ million)]:[Adaptation ($ million)]])</f>
        <v>75</v>
      </c>
      <c r="O4860">
        <v>50</v>
      </c>
      <c r="P4860">
        <v>25</v>
      </c>
      <c r="R4860" s="5">
        <v>0.188</v>
      </c>
      <c r="S4860" s="56" t="s">
        <v>13475</v>
      </c>
      <c r="T4860" s="1" t="s">
        <v>8821</v>
      </c>
    </row>
    <row r="4861" spans="1:20" x14ac:dyDescent="0.25">
      <c r="A4861" t="s">
        <v>8801</v>
      </c>
      <c r="B4861" t="s">
        <v>66</v>
      </c>
      <c r="C4861" t="s">
        <v>6473</v>
      </c>
      <c r="D4861" t="s">
        <v>6472</v>
      </c>
      <c r="E4861" s="55">
        <v>44903</v>
      </c>
      <c r="F4861">
        <v>2023</v>
      </c>
      <c r="G4861" t="s">
        <v>7568</v>
      </c>
      <c r="I4861" t="s">
        <v>6409</v>
      </c>
      <c r="J4861">
        <v>20</v>
      </c>
      <c r="M4861" s="41" t="s">
        <v>72</v>
      </c>
      <c r="N4861" s="41">
        <f>SUM(Table71417[[#This Row],[Mitigation ($ million)]:[Adaptation ($ million)]])</f>
        <v>0.7</v>
      </c>
      <c r="O4861">
        <v>0.1</v>
      </c>
      <c r="P4861">
        <v>0.6</v>
      </c>
      <c r="R4861" s="5">
        <v>3.2000000000000001E-2</v>
      </c>
      <c r="S4861" s="56" t="s">
        <v>13476</v>
      </c>
      <c r="T4861" s="1" t="s">
        <v>8821</v>
      </c>
    </row>
    <row r="4862" spans="1:20" x14ac:dyDescent="0.25">
      <c r="A4862" t="s">
        <v>8801</v>
      </c>
      <c r="B4862" t="s">
        <v>66</v>
      </c>
      <c r="C4862" t="s">
        <v>8523</v>
      </c>
      <c r="D4862" t="s">
        <v>8522</v>
      </c>
      <c r="E4862" s="55">
        <v>44236</v>
      </c>
      <c r="F4862">
        <v>2021</v>
      </c>
      <c r="G4862" t="s">
        <v>1029</v>
      </c>
      <c r="I4862" t="s">
        <v>6400</v>
      </c>
      <c r="J4862">
        <v>50</v>
      </c>
      <c r="M4862" s="41" t="s">
        <v>25</v>
      </c>
      <c r="N4862" s="41">
        <f>SUM(Table71417[[#This Row],[Mitigation ($ million)]:[Adaptation ($ million)]])</f>
        <v>12.4</v>
      </c>
      <c r="O4862">
        <v>0</v>
      </c>
      <c r="P4862">
        <v>12.4</v>
      </c>
      <c r="R4862" s="4">
        <v>0.248</v>
      </c>
      <c r="S4862" s="56" t="s">
        <v>14168</v>
      </c>
      <c r="T4862" s="1" t="s">
        <v>8823</v>
      </c>
    </row>
    <row r="4863" spans="1:20" x14ac:dyDescent="0.25">
      <c r="A4863" t="s">
        <v>8801</v>
      </c>
      <c r="B4863" t="s">
        <v>66</v>
      </c>
      <c r="C4863" t="s">
        <v>7115</v>
      </c>
      <c r="D4863" t="s">
        <v>7114</v>
      </c>
      <c r="E4863" s="55">
        <v>44601</v>
      </c>
      <c r="F4863">
        <v>2022</v>
      </c>
      <c r="G4863" t="s">
        <v>6526</v>
      </c>
      <c r="I4863" t="s">
        <v>6313</v>
      </c>
      <c r="J4863">
        <v>40</v>
      </c>
      <c r="M4863" s="41" t="s">
        <v>72</v>
      </c>
      <c r="N4863" s="41">
        <f>SUM(Table71417[[#This Row],[Mitigation ($ million)]:[Adaptation ($ million)]])</f>
        <v>6.9</v>
      </c>
      <c r="O4863">
        <v>3.4</v>
      </c>
      <c r="P4863">
        <v>3.5</v>
      </c>
      <c r="R4863" s="4">
        <v>0.17199999999999999</v>
      </c>
      <c r="S4863" s="56" t="s">
        <v>13809</v>
      </c>
      <c r="T4863" s="1" t="s">
        <v>8822</v>
      </c>
    </row>
    <row r="4864" spans="1:20" x14ac:dyDescent="0.25">
      <c r="A4864" t="s">
        <v>8801</v>
      </c>
      <c r="B4864" t="s">
        <v>66</v>
      </c>
      <c r="C4864" t="s">
        <v>6327</v>
      </c>
      <c r="D4864" t="s">
        <v>6326</v>
      </c>
      <c r="E4864" s="55">
        <v>44966</v>
      </c>
      <c r="F4864">
        <v>2023</v>
      </c>
      <c r="G4864" t="s">
        <v>6328</v>
      </c>
      <c r="I4864" t="s">
        <v>6307</v>
      </c>
      <c r="J4864">
        <v>150</v>
      </c>
      <c r="M4864" s="41" t="s">
        <v>72</v>
      </c>
      <c r="N4864" s="41">
        <f>SUM(Table71417[[#This Row],[Mitigation ($ million)]:[Adaptation ($ million)]])</f>
        <v>26.9</v>
      </c>
      <c r="O4864">
        <v>17.2</v>
      </c>
      <c r="P4864">
        <v>9.6999999999999993</v>
      </c>
      <c r="R4864" s="5">
        <v>0.17899999999999999</v>
      </c>
      <c r="S4864" s="56" t="s">
        <v>13419</v>
      </c>
      <c r="T4864" s="1" t="s">
        <v>8821</v>
      </c>
    </row>
    <row r="4865" spans="1:20" x14ac:dyDescent="0.25">
      <c r="A4865" t="s">
        <v>8801</v>
      </c>
      <c r="B4865" t="s">
        <v>66</v>
      </c>
      <c r="C4865" t="s">
        <v>8359</v>
      </c>
      <c r="D4865" t="s">
        <v>8358</v>
      </c>
      <c r="E4865" s="55">
        <v>44264</v>
      </c>
      <c r="F4865">
        <v>2021</v>
      </c>
      <c r="G4865" t="s">
        <v>6657</v>
      </c>
      <c r="I4865" t="s">
        <v>6400</v>
      </c>
      <c r="J4865">
        <v>75</v>
      </c>
      <c r="M4865" s="41" t="s">
        <v>25</v>
      </c>
      <c r="N4865" s="41">
        <f>SUM(Table71417[[#This Row],[Mitigation ($ million)]:[Adaptation ($ million)]])</f>
        <v>18.8</v>
      </c>
      <c r="O4865">
        <v>0</v>
      </c>
      <c r="P4865">
        <v>18.8</v>
      </c>
      <c r="R4865" s="4">
        <v>0.25</v>
      </c>
      <c r="S4865" s="56" t="s">
        <v>14148</v>
      </c>
      <c r="T4865" s="1" t="s">
        <v>8823</v>
      </c>
    </row>
    <row r="4866" spans="1:20" x14ac:dyDescent="0.25">
      <c r="A4866" t="s">
        <v>8801</v>
      </c>
      <c r="B4866" t="s">
        <v>66</v>
      </c>
      <c r="C4866" t="s">
        <v>7904</v>
      </c>
      <c r="D4866" t="s">
        <v>7903</v>
      </c>
      <c r="E4866" s="55">
        <v>44264</v>
      </c>
      <c r="F4866">
        <v>2021</v>
      </c>
      <c r="G4866" t="s">
        <v>79</v>
      </c>
      <c r="I4866" t="s">
        <v>6287</v>
      </c>
      <c r="J4866">
        <v>120</v>
      </c>
      <c r="M4866" s="41" t="s">
        <v>72</v>
      </c>
      <c r="N4866" s="41">
        <f>SUM(Table71417[[#This Row],[Mitigation ($ million)]:[Adaptation ($ million)]])</f>
        <v>113.3</v>
      </c>
      <c r="O4866">
        <v>11.2</v>
      </c>
      <c r="P4866">
        <v>102.1</v>
      </c>
      <c r="R4866" s="4">
        <v>0.94399999999999995</v>
      </c>
      <c r="S4866" s="56" t="s">
        <v>14150</v>
      </c>
      <c r="T4866" s="1" t="s">
        <v>8823</v>
      </c>
    </row>
    <row r="4867" spans="1:20" x14ac:dyDescent="0.25">
      <c r="A4867" t="s">
        <v>8801</v>
      </c>
      <c r="B4867" t="s">
        <v>66</v>
      </c>
      <c r="C4867" t="s">
        <v>4830</v>
      </c>
      <c r="D4867" t="s">
        <v>7995</v>
      </c>
      <c r="E4867" s="55">
        <v>44264</v>
      </c>
      <c r="F4867">
        <v>2021</v>
      </c>
      <c r="G4867" t="s">
        <v>88</v>
      </c>
      <c r="I4867" t="s">
        <v>6296</v>
      </c>
      <c r="J4867">
        <v>105</v>
      </c>
      <c r="M4867" s="41" t="s">
        <v>72</v>
      </c>
      <c r="N4867" s="41">
        <f>SUM(Table71417[[#This Row],[Mitigation ($ million)]:[Adaptation ($ million)]])</f>
        <v>105</v>
      </c>
      <c r="O4867">
        <v>91.9</v>
      </c>
      <c r="P4867">
        <v>13.1</v>
      </c>
      <c r="R4867" s="4">
        <v>1</v>
      </c>
      <c r="S4867" s="56" t="s">
        <v>14149</v>
      </c>
      <c r="T4867" s="1" t="s">
        <v>8823</v>
      </c>
    </row>
    <row r="4868" spans="1:20" x14ac:dyDescent="0.25">
      <c r="A4868" t="s">
        <v>8801</v>
      </c>
      <c r="B4868" t="s">
        <v>66</v>
      </c>
      <c r="C4868" t="s">
        <v>7347</v>
      </c>
      <c r="D4868" t="s">
        <v>7346</v>
      </c>
      <c r="E4868" s="55">
        <v>44629</v>
      </c>
      <c r="F4868">
        <v>2022</v>
      </c>
      <c r="G4868" t="s">
        <v>6406</v>
      </c>
      <c r="I4868" t="s">
        <v>6400</v>
      </c>
      <c r="J4868">
        <v>160</v>
      </c>
      <c r="M4868" s="41" t="s">
        <v>72</v>
      </c>
      <c r="N4868" s="41">
        <f>SUM(Table71417[[#This Row],[Mitigation ($ million)]:[Adaptation ($ million)]])</f>
        <v>35.1</v>
      </c>
      <c r="O4868">
        <v>3.5</v>
      </c>
      <c r="P4868">
        <v>31.6</v>
      </c>
      <c r="R4868" s="4">
        <v>0.219</v>
      </c>
      <c r="S4868" s="56" t="s">
        <v>13789</v>
      </c>
      <c r="T4868" s="1" t="s">
        <v>8822</v>
      </c>
    </row>
    <row r="4869" spans="1:20" x14ac:dyDescent="0.25">
      <c r="A4869" t="s">
        <v>8801</v>
      </c>
      <c r="B4869" t="s">
        <v>66</v>
      </c>
      <c r="C4869" t="s">
        <v>7253</v>
      </c>
      <c r="D4869" t="s">
        <v>7252</v>
      </c>
      <c r="E4869" s="55">
        <v>44629</v>
      </c>
      <c r="F4869">
        <v>2022</v>
      </c>
      <c r="G4869" t="s">
        <v>6429</v>
      </c>
      <c r="I4869" t="s">
        <v>84</v>
      </c>
      <c r="J4869">
        <v>100</v>
      </c>
      <c r="M4869" s="41" t="s">
        <v>72</v>
      </c>
      <c r="N4869" s="41">
        <f>SUM(Table71417[[#This Row],[Mitigation ($ million)]:[Adaptation ($ million)]])</f>
        <v>57.7</v>
      </c>
      <c r="O4869">
        <v>35.4</v>
      </c>
      <c r="P4869">
        <v>22.3</v>
      </c>
      <c r="R4869" s="4">
        <v>0.57699999999999996</v>
      </c>
      <c r="S4869" s="56" t="s">
        <v>13790</v>
      </c>
      <c r="T4869" s="1" t="s">
        <v>8822</v>
      </c>
    </row>
    <row r="4870" spans="1:20" x14ac:dyDescent="0.25">
      <c r="A4870" t="s">
        <v>8801</v>
      </c>
      <c r="B4870" t="s">
        <v>66</v>
      </c>
      <c r="C4870" t="s">
        <v>6573</v>
      </c>
      <c r="D4870" t="s">
        <v>6572</v>
      </c>
      <c r="E4870" s="55">
        <v>44994</v>
      </c>
      <c r="F4870">
        <v>2023</v>
      </c>
      <c r="G4870" t="s">
        <v>6429</v>
      </c>
      <c r="I4870" t="s">
        <v>6319</v>
      </c>
      <c r="J4870">
        <v>160</v>
      </c>
      <c r="M4870" s="41" t="s">
        <v>72</v>
      </c>
      <c r="N4870" s="41">
        <f>SUM(Table71417[[#This Row],[Mitigation ($ million)]:[Adaptation ($ million)]])</f>
        <v>96</v>
      </c>
      <c r="O4870">
        <v>84</v>
      </c>
      <c r="P4870">
        <v>12</v>
      </c>
      <c r="R4870" s="5">
        <v>0.6</v>
      </c>
      <c r="S4870" s="56" t="s">
        <v>13413</v>
      </c>
      <c r="T4870" s="1" t="s">
        <v>8821</v>
      </c>
    </row>
    <row r="4871" spans="1:20" x14ac:dyDescent="0.25">
      <c r="A4871" t="s">
        <v>8801</v>
      </c>
      <c r="B4871" t="s">
        <v>66</v>
      </c>
      <c r="C4871" t="s">
        <v>6428</v>
      </c>
      <c r="D4871" t="s">
        <v>6427</v>
      </c>
      <c r="E4871" s="55">
        <v>44994</v>
      </c>
      <c r="F4871">
        <v>2023</v>
      </c>
      <c r="G4871" t="s">
        <v>6429</v>
      </c>
      <c r="I4871" t="s">
        <v>6409</v>
      </c>
      <c r="J4871">
        <v>75</v>
      </c>
      <c r="M4871" s="41" t="s">
        <v>72</v>
      </c>
      <c r="N4871" s="41">
        <f>SUM(Table71417[[#This Row],[Mitigation ($ million)]:[Adaptation ($ million)]])</f>
        <v>49.099999999999994</v>
      </c>
      <c r="O4871">
        <v>29.4</v>
      </c>
      <c r="P4871">
        <v>19.7</v>
      </c>
      <c r="R4871" s="5">
        <v>0.65500000000000003</v>
      </c>
      <c r="S4871" s="56" t="s">
        <v>13414</v>
      </c>
      <c r="T4871" s="1" t="s">
        <v>8821</v>
      </c>
    </row>
    <row r="4872" spans="1:20" x14ac:dyDescent="0.25">
      <c r="A4872" t="s">
        <v>8801</v>
      </c>
      <c r="B4872" t="s">
        <v>66</v>
      </c>
      <c r="C4872" t="s">
        <v>6966</v>
      </c>
      <c r="D4872" t="s">
        <v>6965</v>
      </c>
      <c r="E4872" s="55">
        <v>44994</v>
      </c>
      <c r="F4872">
        <v>2023</v>
      </c>
      <c r="G4872" t="s">
        <v>6387</v>
      </c>
      <c r="I4872" t="s">
        <v>132</v>
      </c>
      <c r="J4872">
        <v>53</v>
      </c>
      <c r="M4872" s="41" t="s">
        <v>25</v>
      </c>
      <c r="N4872" s="41">
        <f>SUM(Table71417[[#This Row],[Mitigation ($ million)]:[Adaptation ($ million)]])</f>
        <v>5.3</v>
      </c>
      <c r="O4872">
        <v>0</v>
      </c>
      <c r="P4872">
        <v>5.3</v>
      </c>
      <c r="R4872" s="5">
        <v>0.1</v>
      </c>
      <c r="S4872" s="56" t="s">
        <v>13412</v>
      </c>
      <c r="T4872" s="1" t="s">
        <v>8821</v>
      </c>
    </row>
    <row r="4873" spans="1:20" x14ac:dyDescent="0.25">
      <c r="A4873" t="s">
        <v>8801</v>
      </c>
      <c r="B4873" t="s">
        <v>66</v>
      </c>
      <c r="C4873" t="s">
        <v>6520</v>
      </c>
      <c r="D4873" t="s">
        <v>6519</v>
      </c>
      <c r="E4873" s="55">
        <v>45055</v>
      </c>
      <c r="F4873">
        <v>2023</v>
      </c>
      <c r="G4873" t="s">
        <v>6521</v>
      </c>
      <c r="I4873" t="s">
        <v>4841</v>
      </c>
      <c r="J4873">
        <v>86.1</v>
      </c>
      <c r="M4873" s="41" t="s">
        <v>72</v>
      </c>
      <c r="N4873" s="41">
        <f>SUM(Table71417[[#This Row],[Mitigation ($ million)]:[Adaptation ($ million)]])</f>
        <v>74.900000000000006</v>
      </c>
      <c r="O4873">
        <v>6.7</v>
      </c>
      <c r="P4873">
        <v>68.2</v>
      </c>
      <c r="R4873" s="5">
        <v>0.87</v>
      </c>
      <c r="S4873" s="56" t="s">
        <v>13349</v>
      </c>
      <c r="T4873" s="1" t="s">
        <v>8821</v>
      </c>
    </row>
    <row r="4874" spans="1:20" x14ac:dyDescent="0.25">
      <c r="A4874" t="s">
        <v>8801</v>
      </c>
      <c r="B4874" t="s">
        <v>66</v>
      </c>
      <c r="C4874" t="s">
        <v>8563</v>
      </c>
      <c r="D4874" t="s">
        <v>8562</v>
      </c>
      <c r="E4874" s="55">
        <v>44356</v>
      </c>
      <c r="F4874">
        <v>2021</v>
      </c>
      <c r="G4874" t="s">
        <v>146</v>
      </c>
      <c r="I4874" t="s">
        <v>6303</v>
      </c>
      <c r="J4874">
        <v>10</v>
      </c>
      <c r="M4874" s="41" t="s">
        <v>24</v>
      </c>
      <c r="N4874" s="41">
        <f>SUM(Table71417[[#This Row],[Mitigation ($ million)]:[Adaptation ($ million)]])</f>
        <v>0.1</v>
      </c>
      <c r="O4874">
        <v>0.1</v>
      </c>
      <c r="P4874">
        <v>0</v>
      </c>
      <c r="R4874" s="4">
        <v>7.0000000000000001E-3</v>
      </c>
      <c r="S4874" s="56" t="s">
        <v>14040</v>
      </c>
      <c r="T4874" s="1" t="s">
        <v>8823</v>
      </c>
    </row>
    <row r="4875" spans="1:20" x14ac:dyDescent="0.25">
      <c r="A4875" t="s">
        <v>8801</v>
      </c>
      <c r="B4875" t="s">
        <v>66</v>
      </c>
      <c r="C4875" t="s">
        <v>8595</v>
      </c>
      <c r="D4875" t="s">
        <v>8594</v>
      </c>
      <c r="E4875" s="55">
        <v>44356</v>
      </c>
      <c r="F4875">
        <v>2021</v>
      </c>
      <c r="G4875" t="s">
        <v>4725</v>
      </c>
      <c r="I4875" t="s">
        <v>6296</v>
      </c>
      <c r="J4875">
        <v>265</v>
      </c>
      <c r="M4875" s="41" t="s">
        <v>72</v>
      </c>
      <c r="N4875" s="41">
        <f>SUM(Table71417[[#This Row],[Mitigation ($ million)]:[Adaptation ($ million)]])</f>
        <v>164.5</v>
      </c>
      <c r="O4875">
        <v>100.1</v>
      </c>
      <c r="P4875">
        <v>64.400000000000006</v>
      </c>
      <c r="R4875" s="4">
        <v>0.621</v>
      </c>
      <c r="S4875" s="56" t="s">
        <v>14039</v>
      </c>
      <c r="T4875" s="1" t="s">
        <v>8823</v>
      </c>
    </row>
    <row r="4876" spans="1:20" x14ac:dyDescent="0.25">
      <c r="A4876" t="s">
        <v>8801</v>
      </c>
      <c r="B4876" t="s">
        <v>66</v>
      </c>
      <c r="C4876" t="s">
        <v>8467</v>
      </c>
      <c r="D4876" t="s">
        <v>8466</v>
      </c>
      <c r="E4876" s="55">
        <v>44356</v>
      </c>
      <c r="F4876">
        <v>2021</v>
      </c>
      <c r="G4876" t="s">
        <v>6384</v>
      </c>
      <c r="I4876" t="s">
        <v>6313</v>
      </c>
      <c r="J4876">
        <v>50</v>
      </c>
      <c r="M4876" s="41" t="s">
        <v>72</v>
      </c>
      <c r="N4876" s="41">
        <f>SUM(Table71417[[#This Row],[Mitigation ($ million)]:[Adaptation ($ million)]])</f>
        <v>2</v>
      </c>
      <c r="O4876">
        <v>0.9</v>
      </c>
      <c r="P4876">
        <v>1.1000000000000001</v>
      </c>
      <c r="R4876" s="4">
        <v>0.04</v>
      </c>
      <c r="S4876" s="56" t="s">
        <v>14041</v>
      </c>
      <c r="T4876" s="1" t="s">
        <v>8823</v>
      </c>
    </row>
    <row r="4877" spans="1:20" x14ac:dyDescent="0.25">
      <c r="A4877" t="s">
        <v>8801</v>
      </c>
      <c r="B4877" t="s">
        <v>66</v>
      </c>
      <c r="C4877" t="s">
        <v>8325</v>
      </c>
      <c r="D4877" t="s">
        <v>8324</v>
      </c>
      <c r="E4877" s="55">
        <v>44356</v>
      </c>
      <c r="F4877">
        <v>2021</v>
      </c>
      <c r="G4877" t="s">
        <v>6381</v>
      </c>
      <c r="I4877" t="s">
        <v>6287</v>
      </c>
      <c r="J4877">
        <v>150</v>
      </c>
      <c r="M4877" s="41" t="s">
        <v>72</v>
      </c>
      <c r="N4877" s="41">
        <f>SUM(Table71417[[#This Row],[Mitigation ($ million)]:[Adaptation ($ million)]])</f>
        <v>81.7</v>
      </c>
      <c r="O4877">
        <v>50</v>
      </c>
      <c r="P4877">
        <v>31.7</v>
      </c>
      <c r="R4877" s="4">
        <v>0.54500000000000004</v>
      </c>
      <c r="S4877" s="56" t="s">
        <v>14042</v>
      </c>
      <c r="T4877" s="1" t="s">
        <v>8823</v>
      </c>
    </row>
    <row r="4878" spans="1:20" x14ac:dyDescent="0.25">
      <c r="A4878" t="s">
        <v>8801</v>
      </c>
      <c r="B4878" t="s">
        <v>66</v>
      </c>
      <c r="C4878" t="s">
        <v>8199</v>
      </c>
      <c r="D4878" t="s">
        <v>8198</v>
      </c>
      <c r="E4878" s="55">
        <v>44356</v>
      </c>
      <c r="F4878">
        <v>2021</v>
      </c>
      <c r="G4878" t="s">
        <v>4725</v>
      </c>
      <c r="I4878" t="s">
        <v>6448</v>
      </c>
      <c r="J4878">
        <v>135</v>
      </c>
      <c r="M4878" s="41" t="s">
        <v>72</v>
      </c>
      <c r="N4878" s="41">
        <f>SUM(Table71417[[#This Row],[Mitigation ($ million)]:[Adaptation ($ million)]])</f>
        <v>119.2</v>
      </c>
      <c r="O4878">
        <v>30.5</v>
      </c>
      <c r="P4878">
        <v>88.7</v>
      </c>
      <c r="R4878" s="4">
        <v>0.88300000000000001</v>
      </c>
      <c r="S4878" s="56" t="s">
        <v>14043</v>
      </c>
      <c r="T4878" s="1" t="s">
        <v>8823</v>
      </c>
    </row>
    <row r="4879" spans="1:20" x14ac:dyDescent="0.25">
      <c r="A4879" t="s">
        <v>8801</v>
      </c>
      <c r="B4879" t="s">
        <v>66</v>
      </c>
      <c r="C4879" t="s">
        <v>7849</v>
      </c>
      <c r="D4879" t="s">
        <v>7848</v>
      </c>
      <c r="E4879" s="55">
        <v>44721</v>
      </c>
      <c r="F4879">
        <v>2022</v>
      </c>
      <c r="G4879" t="s">
        <v>8802</v>
      </c>
      <c r="I4879" t="s">
        <v>6313</v>
      </c>
      <c r="J4879">
        <v>23</v>
      </c>
      <c r="M4879" s="41" t="s">
        <v>25</v>
      </c>
      <c r="N4879" s="41">
        <f>SUM(Table71417[[#This Row],[Mitigation ($ million)]:[Adaptation ($ million)]])</f>
        <v>0.7</v>
      </c>
      <c r="O4879">
        <v>0</v>
      </c>
      <c r="P4879">
        <v>0.7</v>
      </c>
      <c r="R4879" s="4">
        <v>0.03</v>
      </c>
      <c r="S4879" s="56" t="s">
        <v>13635</v>
      </c>
      <c r="T4879" s="1" t="s">
        <v>8822</v>
      </c>
    </row>
    <row r="4880" spans="1:20" x14ac:dyDescent="0.25">
      <c r="A4880" t="s">
        <v>8801</v>
      </c>
      <c r="B4880" t="s">
        <v>66</v>
      </c>
      <c r="C4880" t="s">
        <v>7210</v>
      </c>
      <c r="D4880" t="s">
        <v>7209</v>
      </c>
      <c r="E4880" s="55">
        <v>44721</v>
      </c>
      <c r="F4880">
        <v>2022</v>
      </c>
      <c r="G4880" t="s">
        <v>113</v>
      </c>
      <c r="I4880" t="s">
        <v>6287</v>
      </c>
      <c r="J4880">
        <v>100</v>
      </c>
      <c r="M4880" s="41" t="s">
        <v>72</v>
      </c>
      <c r="N4880" s="41">
        <f>SUM(Table71417[[#This Row],[Mitigation ($ million)]:[Adaptation ($ million)]])</f>
        <v>56</v>
      </c>
      <c r="O4880">
        <v>20.9</v>
      </c>
      <c r="P4880">
        <v>35.1</v>
      </c>
      <c r="R4880" s="4">
        <v>0.56000000000000005</v>
      </c>
      <c r="S4880" s="56" t="s">
        <v>13639</v>
      </c>
      <c r="T4880" s="1" t="s">
        <v>8822</v>
      </c>
    </row>
    <row r="4881" spans="1:20" x14ac:dyDescent="0.25">
      <c r="A4881" t="s">
        <v>8801</v>
      </c>
      <c r="B4881" t="s">
        <v>66</v>
      </c>
      <c r="C4881" t="s">
        <v>7230</v>
      </c>
      <c r="D4881" t="s">
        <v>7229</v>
      </c>
      <c r="E4881" s="55">
        <v>44721</v>
      </c>
      <c r="F4881">
        <v>2022</v>
      </c>
      <c r="G4881" t="s">
        <v>222</v>
      </c>
      <c r="I4881" t="s">
        <v>6443</v>
      </c>
      <c r="J4881">
        <v>19</v>
      </c>
      <c r="M4881" s="41" t="s">
        <v>25</v>
      </c>
      <c r="N4881" s="41">
        <f>SUM(Table71417[[#This Row],[Mitigation ($ million)]:[Adaptation ($ million)]])</f>
        <v>4.2</v>
      </c>
      <c r="O4881">
        <v>0</v>
      </c>
      <c r="P4881">
        <v>4.2</v>
      </c>
      <c r="R4881" s="4">
        <v>0.223</v>
      </c>
      <c r="S4881" s="56" t="s">
        <v>13638</v>
      </c>
      <c r="T4881" s="1" t="s">
        <v>8822</v>
      </c>
    </row>
    <row r="4882" spans="1:20" x14ac:dyDescent="0.25">
      <c r="A4882" t="s">
        <v>8801</v>
      </c>
      <c r="B4882" t="s">
        <v>66</v>
      </c>
      <c r="C4882" t="s">
        <v>7599</v>
      </c>
      <c r="D4882" t="s">
        <v>7598</v>
      </c>
      <c r="E4882" s="55">
        <v>44721</v>
      </c>
      <c r="F4882">
        <v>2022</v>
      </c>
      <c r="G4882" t="s">
        <v>168</v>
      </c>
      <c r="I4882" t="s">
        <v>84</v>
      </c>
      <c r="J4882">
        <v>300</v>
      </c>
      <c r="M4882" s="41" t="s">
        <v>72</v>
      </c>
      <c r="N4882" s="41">
        <f>SUM(Table71417[[#This Row],[Mitigation ($ million)]:[Adaptation ($ million)]])</f>
        <v>96</v>
      </c>
      <c r="O4882">
        <v>5.5</v>
      </c>
      <c r="P4882">
        <v>90.5</v>
      </c>
      <c r="R4882" s="4">
        <v>0.32</v>
      </c>
      <c r="S4882" s="56" t="s">
        <v>13637</v>
      </c>
      <c r="T4882" s="1" t="s">
        <v>8822</v>
      </c>
    </row>
    <row r="4883" spans="1:20" x14ac:dyDescent="0.25">
      <c r="A4883" t="s">
        <v>8801</v>
      </c>
      <c r="B4883" t="s">
        <v>66</v>
      </c>
      <c r="C4883" t="s">
        <v>7851</v>
      </c>
      <c r="D4883" t="s">
        <v>7850</v>
      </c>
      <c r="E4883" s="55">
        <v>44721</v>
      </c>
      <c r="F4883">
        <v>2022</v>
      </c>
      <c r="G4883" t="s">
        <v>228</v>
      </c>
      <c r="I4883" t="s">
        <v>6319</v>
      </c>
      <c r="J4883">
        <v>20</v>
      </c>
      <c r="M4883" s="41" t="s">
        <v>25</v>
      </c>
      <c r="N4883" s="41">
        <f>SUM(Table71417[[#This Row],[Mitigation ($ million)]:[Adaptation ($ million)]])</f>
        <v>5</v>
      </c>
      <c r="O4883">
        <v>0</v>
      </c>
      <c r="P4883">
        <v>5</v>
      </c>
      <c r="R4883" s="4">
        <v>0.251</v>
      </c>
      <c r="S4883" s="56" t="s">
        <v>13634</v>
      </c>
      <c r="T4883" s="1" t="s">
        <v>8822</v>
      </c>
    </row>
    <row r="4884" spans="1:20" x14ac:dyDescent="0.25">
      <c r="A4884" t="s">
        <v>8801</v>
      </c>
      <c r="B4884" t="s">
        <v>66</v>
      </c>
      <c r="C4884" t="s">
        <v>7619</v>
      </c>
      <c r="D4884" t="s">
        <v>7618</v>
      </c>
      <c r="E4884" s="55">
        <v>44721</v>
      </c>
      <c r="F4884">
        <v>2022</v>
      </c>
      <c r="G4884" t="s">
        <v>6866</v>
      </c>
      <c r="I4884" t="s">
        <v>6313</v>
      </c>
      <c r="J4884">
        <v>68</v>
      </c>
      <c r="M4884" s="41" t="s">
        <v>72</v>
      </c>
      <c r="N4884" s="41">
        <f>SUM(Table71417[[#This Row],[Mitigation ($ million)]:[Adaptation ($ million)]])</f>
        <v>54.199999999999996</v>
      </c>
      <c r="O4884">
        <v>1.8</v>
      </c>
      <c r="P4884">
        <v>52.4</v>
      </c>
      <c r="R4884" s="4">
        <v>0.79700000000000004</v>
      </c>
      <c r="S4884" s="56" t="s">
        <v>13636</v>
      </c>
      <c r="T4884" s="1" t="s">
        <v>8822</v>
      </c>
    </row>
    <row r="4885" spans="1:20" x14ac:dyDescent="0.25">
      <c r="A4885" t="s">
        <v>8801</v>
      </c>
      <c r="B4885" t="s">
        <v>66</v>
      </c>
      <c r="C4885" t="s">
        <v>7012</v>
      </c>
      <c r="D4885" t="s">
        <v>7011</v>
      </c>
      <c r="E4885" s="55">
        <v>45086</v>
      </c>
      <c r="F4885">
        <v>2023</v>
      </c>
      <c r="G4885" t="s">
        <v>4734</v>
      </c>
      <c r="I4885" t="s">
        <v>84</v>
      </c>
      <c r="J4885">
        <v>150</v>
      </c>
      <c r="M4885" s="41" t="s">
        <v>25</v>
      </c>
      <c r="N4885" s="41">
        <f>SUM(Table71417[[#This Row],[Mitigation ($ million)]:[Adaptation ($ million)]])</f>
        <v>22</v>
      </c>
      <c r="O4885">
        <v>0</v>
      </c>
      <c r="P4885">
        <v>22</v>
      </c>
      <c r="R4885" s="5">
        <v>0.14699999999999999</v>
      </c>
      <c r="S4885" s="56" t="s">
        <v>13294</v>
      </c>
      <c r="T4885" s="1" t="s">
        <v>8821</v>
      </c>
    </row>
    <row r="4886" spans="1:20" x14ac:dyDescent="0.25">
      <c r="A4886" t="s">
        <v>8801</v>
      </c>
      <c r="B4886" t="s">
        <v>66</v>
      </c>
      <c r="C4886" t="s">
        <v>6956</v>
      </c>
      <c r="D4886" t="s">
        <v>6955</v>
      </c>
      <c r="E4886" s="55">
        <v>45086</v>
      </c>
      <c r="F4886">
        <v>2023</v>
      </c>
      <c r="G4886" t="s">
        <v>6387</v>
      </c>
      <c r="I4886" t="s">
        <v>6448</v>
      </c>
      <c r="J4886">
        <v>100</v>
      </c>
      <c r="M4886" s="41" t="s">
        <v>72</v>
      </c>
      <c r="N4886" s="41">
        <f>SUM(Table71417[[#This Row],[Mitigation ($ million)]:[Adaptation ($ million)]])</f>
        <v>15.7</v>
      </c>
      <c r="O4886">
        <v>6.8</v>
      </c>
      <c r="P4886">
        <v>8.9</v>
      </c>
      <c r="R4886" s="5">
        <v>0.157</v>
      </c>
      <c r="S4886" s="56" t="s">
        <v>13296</v>
      </c>
      <c r="T4886" s="1" t="s">
        <v>8821</v>
      </c>
    </row>
    <row r="4887" spans="1:20" x14ac:dyDescent="0.25">
      <c r="A4887" t="s">
        <v>8801</v>
      </c>
      <c r="B4887" t="s">
        <v>66</v>
      </c>
      <c r="C4887" t="s">
        <v>6758</v>
      </c>
      <c r="D4887" t="s">
        <v>6757</v>
      </c>
      <c r="E4887" s="55">
        <v>45086</v>
      </c>
      <c r="F4887">
        <v>2023</v>
      </c>
      <c r="G4887" t="s">
        <v>6358</v>
      </c>
      <c r="I4887" t="s">
        <v>6448</v>
      </c>
      <c r="J4887">
        <v>350</v>
      </c>
      <c r="M4887" s="41" t="s">
        <v>72</v>
      </c>
      <c r="N4887" s="41">
        <f>SUM(Table71417[[#This Row],[Mitigation ($ million)]:[Adaptation ($ million)]])</f>
        <v>284.60000000000002</v>
      </c>
      <c r="O4887">
        <v>116.6</v>
      </c>
      <c r="P4887">
        <v>168</v>
      </c>
      <c r="R4887" s="5">
        <v>0.81299999999999994</v>
      </c>
      <c r="S4887" s="56" t="s">
        <v>13297</v>
      </c>
      <c r="T4887" s="1" t="s">
        <v>8821</v>
      </c>
    </row>
    <row r="4888" spans="1:20" x14ac:dyDescent="0.25">
      <c r="A4888" t="s">
        <v>8801</v>
      </c>
      <c r="B4888" t="s">
        <v>66</v>
      </c>
      <c r="C4888" t="s">
        <v>6989</v>
      </c>
      <c r="D4888" t="s">
        <v>6988</v>
      </c>
      <c r="E4888" s="55">
        <v>45086</v>
      </c>
      <c r="F4888">
        <v>2023</v>
      </c>
      <c r="G4888" t="s">
        <v>6358</v>
      </c>
      <c r="I4888" t="s">
        <v>6400</v>
      </c>
      <c r="J4888">
        <v>350</v>
      </c>
      <c r="M4888" s="41" t="s">
        <v>25</v>
      </c>
      <c r="N4888" s="41">
        <f>SUM(Table71417[[#This Row],[Mitigation ($ million)]:[Adaptation ($ million)]])</f>
        <v>46</v>
      </c>
      <c r="O4888">
        <v>0</v>
      </c>
      <c r="P4888">
        <v>46</v>
      </c>
      <c r="R4888" s="5">
        <v>0.13200000000000001</v>
      </c>
      <c r="S4888" s="56" t="s">
        <v>13295</v>
      </c>
      <c r="T4888" s="1" t="s">
        <v>8821</v>
      </c>
    </row>
    <row r="4889" spans="1:20" x14ac:dyDescent="0.25">
      <c r="A4889" t="s">
        <v>8801</v>
      </c>
      <c r="B4889" t="s">
        <v>66</v>
      </c>
      <c r="C4889" t="s">
        <v>6377</v>
      </c>
      <c r="D4889" t="s">
        <v>6376</v>
      </c>
      <c r="E4889" s="55">
        <v>45086</v>
      </c>
      <c r="F4889">
        <v>2023</v>
      </c>
      <c r="G4889" t="s">
        <v>6378</v>
      </c>
      <c r="I4889" t="s">
        <v>6316</v>
      </c>
      <c r="J4889">
        <v>750</v>
      </c>
      <c r="M4889" s="41" t="s">
        <v>24</v>
      </c>
      <c r="N4889" s="41">
        <f>SUM(Table71417[[#This Row],[Mitigation ($ million)]:[Adaptation ($ million)]])</f>
        <v>267.5</v>
      </c>
      <c r="O4889">
        <v>267.5</v>
      </c>
      <c r="P4889">
        <v>0</v>
      </c>
      <c r="R4889" s="5">
        <v>0.35699999999999998</v>
      </c>
      <c r="S4889" s="56" t="s">
        <v>13300</v>
      </c>
      <c r="T4889" s="1" t="s">
        <v>8821</v>
      </c>
    </row>
    <row r="4890" spans="1:20" x14ac:dyDescent="0.25">
      <c r="A4890" t="s">
        <v>8801</v>
      </c>
      <c r="B4890" t="s">
        <v>66</v>
      </c>
      <c r="C4890" t="s">
        <v>6683</v>
      </c>
      <c r="D4890" t="s">
        <v>6682</v>
      </c>
      <c r="E4890" s="55">
        <v>45086</v>
      </c>
      <c r="F4890">
        <v>2023</v>
      </c>
      <c r="G4890" t="s">
        <v>8804</v>
      </c>
      <c r="I4890" t="s">
        <v>4841</v>
      </c>
      <c r="J4890">
        <v>400</v>
      </c>
      <c r="M4890" s="41" t="s">
        <v>72</v>
      </c>
      <c r="N4890" s="41">
        <f>SUM(Table71417[[#This Row],[Mitigation ($ million)]:[Adaptation ($ million)]])</f>
        <v>326.39999999999998</v>
      </c>
      <c r="O4890">
        <v>285.5</v>
      </c>
      <c r="P4890">
        <v>40.9</v>
      </c>
      <c r="R4890" s="5">
        <v>0.81599999999999995</v>
      </c>
      <c r="S4890" s="56" t="s">
        <v>13298</v>
      </c>
      <c r="T4890" s="1" t="s">
        <v>8821</v>
      </c>
    </row>
    <row r="4891" spans="1:20" x14ac:dyDescent="0.25">
      <c r="A4891" t="s">
        <v>8801</v>
      </c>
      <c r="B4891" t="s">
        <v>66</v>
      </c>
      <c r="C4891" t="s">
        <v>6614</v>
      </c>
      <c r="D4891" t="s">
        <v>6613</v>
      </c>
      <c r="E4891" s="55">
        <v>45086</v>
      </c>
      <c r="F4891">
        <v>2023</v>
      </c>
      <c r="G4891" t="s">
        <v>88</v>
      </c>
      <c r="I4891" t="s">
        <v>4841</v>
      </c>
      <c r="J4891">
        <v>148</v>
      </c>
      <c r="M4891" s="41" t="s">
        <v>72</v>
      </c>
      <c r="N4891" s="41">
        <f>SUM(Table71417[[#This Row],[Mitigation ($ million)]:[Adaptation ($ million)]])</f>
        <v>80.599999999999994</v>
      </c>
      <c r="O4891">
        <v>51.2</v>
      </c>
      <c r="P4891">
        <v>29.4</v>
      </c>
      <c r="R4891" s="5">
        <v>0.54500000000000004</v>
      </c>
      <c r="S4891" s="56" t="s">
        <v>13299</v>
      </c>
      <c r="T4891" s="1" t="s">
        <v>8821</v>
      </c>
    </row>
    <row r="4892" spans="1:20" x14ac:dyDescent="0.25">
      <c r="A4892" t="s">
        <v>8801</v>
      </c>
      <c r="B4892" t="s">
        <v>66</v>
      </c>
      <c r="C4892" t="s">
        <v>8391</v>
      </c>
      <c r="D4892" t="s">
        <v>8390</v>
      </c>
      <c r="E4892" s="55">
        <v>44021</v>
      </c>
      <c r="F4892">
        <v>2021</v>
      </c>
      <c r="G4892" t="s">
        <v>664</v>
      </c>
      <c r="I4892" t="s">
        <v>6319</v>
      </c>
      <c r="J4892">
        <v>100</v>
      </c>
      <c r="M4892" s="41" t="s">
        <v>25</v>
      </c>
      <c r="N4892" s="41">
        <f>SUM(Table71417[[#This Row],[Mitigation ($ million)]:[Adaptation ($ million)]])</f>
        <v>4.2</v>
      </c>
      <c r="O4892">
        <v>0</v>
      </c>
      <c r="P4892">
        <v>4.2</v>
      </c>
      <c r="R4892" s="4">
        <v>4.2000000000000003E-2</v>
      </c>
      <c r="S4892" s="56" t="s">
        <v>14320</v>
      </c>
      <c r="T4892" s="1" t="s">
        <v>8823</v>
      </c>
    </row>
    <row r="4893" spans="1:20" x14ac:dyDescent="0.25">
      <c r="A4893" t="s">
        <v>8801</v>
      </c>
      <c r="B4893" t="s">
        <v>66</v>
      </c>
      <c r="C4893" t="s">
        <v>7300</v>
      </c>
      <c r="D4893" t="s">
        <v>7299</v>
      </c>
      <c r="E4893" s="55">
        <v>44448</v>
      </c>
      <c r="F4893">
        <v>2022</v>
      </c>
      <c r="G4893" t="s">
        <v>6715</v>
      </c>
      <c r="I4893" t="s">
        <v>6316</v>
      </c>
      <c r="J4893">
        <v>70</v>
      </c>
      <c r="M4893" s="41" t="s">
        <v>72</v>
      </c>
      <c r="N4893" s="41">
        <f>SUM(Table71417[[#This Row],[Mitigation ($ million)]:[Adaptation ($ million)]])</f>
        <v>17.600000000000001</v>
      </c>
      <c r="O4893">
        <v>0.3</v>
      </c>
      <c r="P4893">
        <v>17.3</v>
      </c>
      <c r="R4893" s="4">
        <v>0.25</v>
      </c>
      <c r="S4893" s="56" t="s">
        <v>13924</v>
      </c>
      <c r="T4893" s="1" t="s">
        <v>8822</v>
      </c>
    </row>
    <row r="4894" spans="1:20" x14ac:dyDescent="0.25">
      <c r="A4894" t="s">
        <v>8801</v>
      </c>
      <c r="B4894" t="s">
        <v>66</v>
      </c>
      <c r="C4894" t="s">
        <v>8161</v>
      </c>
      <c r="D4894" t="s">
        <v>8160</v>
      </c>
      <c r="E4894" s="55">
        <v>44113</v>
      </c>
      <c r="F4894">
        <v>2021</v>
      </c>
      <c r="G4894" t="s">
        <v>6657</v>
      </c>
      <c r="I4894" t="s">
        <v>6307</v>
      </c>
      <c r="J4894">
        <v>60</v>
      </c>
      <c r="M4894" s="41" t="s">
        <v>72</v>
      </c>
      <c r="N4894" s="41">
        <f>SUM(Table71417[[#This Row],[Mitigation ($ million)]:[Adaptation ($ million)]])</f>
        <v>13.9</v>
      </c>
      <c r="O4894">
        <v>2.4</v>
      </c>
      <c r="P4894">
        <v>11.5</v>
      </c>
      <c r="R4894" s="4">
        <v>0.23100000000000001</v>
      </c>
      <c r="S4894" s="56" t="s">
        <v>14258</v>
      </c>
      <c r="T4894" s="1" t="s">
        <v>8823</v>
      </c>
    </row>
    <row r="4895" spans="1:20" x14ac:dyDescent="0.25">
      <c r="A4895" t="s">
        <v>8801</v>
      </c>
      <c r="B4895" t="s">
        <v>66</v>
      </c>
      <c r="C4895" t="s">
        <v>8266</v>
      </c>
      <c r="D4895" t="s">
        <v>8265</v>
      </c>
      <c r="E4895" s="55">
        <v>44113</v>
      </c>
      <c r="F4895">
        <v>2021</v>
      </c>
      <c r="G4895" t="s">
        <v>6866</v>
      </c>
      <c r="I4895" t="s">
        <v>6303</v>
      </c>
      <c r="J4895">
        <v>30</v>
      </c>
      <c r="M4895" s="41" t="s">
        <v>72</v>
      </c>
      <c r="N4895" s="41">
        <f>SUM(Table71417[[#This Row],[Mitigation ($ million)]:[Adaptation ($ million)]])</f>
        <v>5.7</v>
      </c>
      <c r="O4895">
        <v>2.2000000000000002</v>
      </c>
      <c r="P4895">
        <v>3.5</v>
      </c>
      <c r="R4895" s="4">
        <v>0.191</v>
      </c>
      <c r="S4895" s="56" t="s">
        <v>14257</v>
      </c>
      <c r="T4895" s="1" t="s">
        <v>8823</v>
      </c>
    </row>
    <row r="4896" spans="1:20" x14ac:dyDescent="0.25">
      <c r="A4896" t="s">
        <v>8801</v>
      </c>
      <c r="B4896" t="s">
        <v>66</v>
      </c>
      <c r="C4896" t="s">
        <v>6566</v>
      </c>
      <c r="D4896" t="s">
        <v>6565</v>
      </c>
      <c r="E4896" s="55">
        <v>44874</v>
      </c>
      <c r="F4896">
        <v>2023</v>
      </c>
      <c r="G4896" t="s">
        <v>6322</v>
      </c>
      <c r="I4896" t="s">
        <v>6287</v>
      </c>
      <c r="J4896">
        <v>30</v>
      </c>
      <c r="M4896" s="41" t="s">
        <v>72</v>
      </c>
      <c r="N4896" s="41">
        <f>SUM(Table71417[[#This Row],[Mitigation ($ million)]:[Adaptation ($ million)]])</f>
        <v>12</v>
      </c>
      <c r="O4896">
        <v>2.2000000000000002</v>
      </c>
      <c r="P4896">
        <v>9.8000000000000007</v>
      </c>
      <c r="R4896" s="5">
        <v>0.39900000000000002</v>
      </c>
      <c r="S4896" s="56" t="s">
        <v>13491</v>
      </c>
      <c r="T4896" s="1" t="s">
        <v>8821</v>
      </c>
    </row>
    <row r="4897" spans="1:20" x14ac:dyDescent="0.25">
      <c r="A4897" t="s">
        <v>8801</v>
      </c>
      <c r="B4897" t="s">
        <v>66</v>
      </c>
      <c r="C4897" t="s">
        <v>8457</v>
      </c>
      <c r="D4897" t="s">
        <v>8456</v>
      </c>
      <c r="E4897" s="55">
        <v>44174</v>
      </c>
      <c r="F4897">
        <v>2021</v>
      </c>
      <c r="G4897" t="s">
        <v>228</v>
      </c>
      <c r="I4897" t="s">
        <v>6319</v>
      </c>
      <c r="J4897">
        <v>30</v>
      </c>
      <c r="M4897" s="41" t="s">
        <v>25</v>
      </c>
      <c r="N4897" s="41">
        <f>SUM(Table71417[[#This Row],[Mitigation ($ million)]:[Adaptation ($ million)]])</f>
        <v>6.3</v>
      </c>
      <c r="O4897">
        <v>0</v>
      </c>
      <c r="P4897">
        <v>6.3</v>
      </c>
      <c r="R4897" s="4">
        <v>0.20799999999999999</v>
      </c>
      <c r="S4897" s="56" t="s">
        <v>14226</v>
      </c>
      <c r="T4897" s="1" t="s">
        <v>8823</v>
      </c>
    </row>
    <row r="4898" spans="1:20" x14ac:dyDescent="0.25">
      <c r="A4898" t="s">
        <v>8801</v>
      </c>
      <c r="B4898" t="s">
        <v>66</v>
      </c>
      <c r="C4898" t="s">
        <v>7266</v>
      </c>
      <c r="D4898" t="s">
        <v>7265</v>
      </c>
      <c r="E4898" s="55">
        <v>44539</v>
      </c>
      <c r="F4898">
        <v>2022</v>
      </c>
      <c r="G4898" t="s">
        <v>306</v>
      </c>
      <c r="I4898" t="s">
        <v>6319</v>
      </c>
      <c r="J4898">
        <v>400</v>
      </c>
      <c r="M4898" s="41" t="s">
        <v>72</v>
      </c>
      <c r="N4898" s="41">
        <f>SUM(Table71417[[#This Row],[Mitigation ($ million)]:[Adaptation ($ million)]])</f>
        <v>166.7</v>
      </c>
      <c r="O4898">
        <v>150</v>
      </c>
      <c r="P4898">
        <v>16.7</v>
      </c>
      <c r="R4898" s="4">
        <v>0.41699999999999998</v>
      </c>
      <c r="S4898" s="56" t="s">
        <v>13872</v>
      </c>
      <c r="T4898" s="1" t="s">
        <v>8822</v>
      </c>
    </row>
    <row r="4899" spans="1:20" x14ac:dyDescent="0.25">
      <c r="A4899" t="s">
        <v>8801</v>
      </c>
      <c r="B4899" t="s">
        <v>66</v>
      </c>
      <c r="C4899" t="s">
        <v>7578</v>
      </c>
      <c r="D4899" t="s">
        <v>7577</v>
      </c>
      <c r="E4899" s="55">
        <v>44539</v>
      </c>
      <c r="F4899">
        <v>2022</v>
      </c>
      <c r="G4899" t="s">
        <v>6784</v>
      </c>
      <c r="I4899" t="s">
        <v>4841</v>
      </c>
      <c r="J4899">
        <v>45</v>
      </c>
      <c r="M4899" s="41" t="s">
        <v>72</v>
      </c>
      <c r="N4899" s="41">
        <f>SUM(Table71417[[#This Row],[Mitigation ($ million)]:[Adaptation ($ million)]])</f>
        <v>10.3</v>
      </c>
      <c r="O4899">
        <v>3.6</v>
      </c>
      <c r="P4899">
        <v>6.7</v>
      </c>
      <c r="R4899" s="4">
        <v>0.23</v>
      </c>
      <c r="S4899" s="56" t="s">
        <v>13869</v>
      </c>
      <c r="T4899" s="1" t="s">
        <v>8822</v>
      </c>
    </row>
    <row r="4900" spans="1:20" x14ac:dyDescent="0.25">
      <c r="A4900" t="s">
        <v>8801</v>
      </c>
      <c r="B4900" t="s">
        <v>66</v>
      </c>
      <c r="C4900" t="s">
        <v>7468</v>
      </c>
      <c r="D4900" t="s">
        <v>7467</v>
      </c>
      <c r="E4900" s="55">
        <v>44539</v>
      </c>
      <c r="F4900">
        <v>2022</v>
      </c>
      <c r="G4900" t="s">
        <v>6381</v>
      </c>
      <c r="I4900" t="s">
        <v>4841</v>
      </c>
      <c r="J4900">
        <v>50</v>
      </c>
      <c r="M4900" s="41" t="s">
        <v>72</v>
      </c>
      <c r="N4900" s="41">
        <f>SUM(Table71417[[#This Row],[Mitigation ($ million)]:[Adaptation ($ million)]])</f>
        <v>14.4</v>
      </c>
      <c r="O4900">
        <v>2.6</v>
      </c>
      <c r="P4900">
        <v>11.8</v>
      </c>
      <c r="R4900" s="4">
        <v>0.28899999999999998</v>
      </c>
      <c r="S4900" s="56" t="s">
        <v>13871</v>
      </c>
      <c r="T4900" s="1" t="s">
        <v>8822</v>
      </c>
    </row>
    <row r="4901" spans="1:20" x14ac:dyDescent="0.25">
      <c r="A4901" t="s">
        <v>8801</v>
      </c>
      <c r="B4901" t="s">
        <v>66</v>
      </c>
      <c r="C4901" t="s">
        <v>7555</v>
      </c>
      <c r="D4901" t="s">
        <v>7554</v>
      </c>
      <c r="E4901" s="55">
        <v>44539</v>
      </c>
      <c r="F4901">
        <v>2022</v>
      </c>
      <c r="G4901" t="s">
        <v>6392</v>
      </c>
      <c r="I4901" t="s">
        <v>6287</v>
      </c>
      <c r="J4901">
        <v>400</v>
      </c>
      <c r="M4901" s="41" t="s">
        <v>72</v>
      </c>
      <c r="N4901" s="41">
        <f>SUM(Table71417[[#This Row],[Mitigation ($ million)]:[Adaptation ($ million)]])</f>
        <v>245</v>
      </c>
      <c r="O4901">
        <v>48.2</v>
      </c>
      <c r="P4901">
        <v>196.8</v>
      </c>
      <c r="R4901" s="4">
        <v>0.61199999999999999</v>
      </c>
      <c r="S4901" s="56" t="s">
        <v>13870</v>
      </c>
      <c r="T4901" s="1" t="s">
        <v>8822</v>
      </c>
    </row>
    <row r="4902" spans="1:20" x14ac:dyDescent="0.25">
      <c r="A4902" t="s">
        <v>8801</v>
      </c>
      <c r="B4902" t="s">
        <v>66</v>
      </c>
      <c r="C4902" t="s">
        <v>7121</v>
      </c>
      <c r="D4902" t="s">
        <v>7120</v>
      </c>
      <c r="E4902" s="55">
        <v>44539</v>
      </c>
      <c r="F4902">
        <v>2022</v>
      </c>
      <c r="G4902" t="s">
        <v>6551</v>
      </c>
      <c r="I4902" t="s">
        <v>6303</v>
      </c>
      <c r="J4902">
        <v>40</v>
      </c>
      <c r="M4902" s="41" t="s">
        <v>72</v>
      </c>
      <c r="N4902" s="41">
        <f>SUM(Table71417[[#This Row],[Mitigation ($ million)]:[Adaptation ($ million)]])</f>
        <v>3.1</v>
      </c>
      <c r="O4902">
        <v>1.1000000000000001</v>
      </c>
      <c r="P4902">
        <v>2</v>
      </c>
      <c r="R4902" s="4">
        <v>7.9000000000000001E-2</v>
      </c>
      <c r="S4902" s="56" t="s">
        <v>13873</v>
      </c>
      <c r="T4902" s="1" t="s">
        <v>8822</v>
      </c>
    </row>
    <row r="4903" spans="1:20" x14ac:dyDescent="0.25">
      <c r="A4903" t="s">
        <v>8801</v>
      </c>
      <c r="B4903" t="s">
        <v>66</v>
      </c>
      <c r="C4903" t="s">
        <v>6587</v>
      </c>
      <c r="D4903" t="s">
        <v>6586</v>
      </c>
      <c r="E4903" s="55">
        <v>44904</v>
      </c>
      <c r="F4903">
        <v>2023</v>
      </c>
      <c r="G4903" t="s">
        <v>6384</v>
      </c>
      <c r="I4903" t="s">
        <v>4841</v>
      </c>
      <c r="J4903">
        <v>70</v>
      </c>
      <c r="M4903" s="41" t="s">
        <v>72</v>
      </c>
      <c r="N4903" s="41">
        <f>SUM(Table71417[[#This Row],[Mitigation ($ million)]:[Adaptation ($ million)]])</f>
        <v>47.4</v>
      </c>
      <c r="O4903">
        <v>12.5</v>
      </c>
      <c r="P4903">
        <v>34.9</v>
      </c>
      <c r="R4903" s="5">
        <v>0.67700000000000005</v>
      </c>
      <c r="S4903" s="56" t="s">
        <v>13474</v>
      </c>
      <c r="T4903" s="1" t="s">
        <v>8821</v>
      </c>
    </row>
    <row r="4904" spans="1:20" x14ac:dyDescent="0.25">
      <c r="A4904" t="s">
        <v>8801</v>
      </c>
      <c r="B4904" t="s">
        <v>66</v>
      </c>
      <c r="C4904" t="s">
        <v>6687</v>
      </c>
      <c r="D4904" t="s">
        <v>6686</v>
      </c>
      <c r="E4904" s="55">
        <v>44904</v>
      </c>
      <c r="F4904">
        <v>2023</v>
      </c>
      <c r="G4904" t="s">
        <v>6537</v>
      </c>
      <c r="I4904" t="s">
        <v>6319</v>
      </c>
      <c r="J4904">
        <v>350</v>
      </c>
      <c r="M4904" s="41" t="s">
        <v>72</v>
      </c>
      <c r="N4904" s="41">
        <f>SUM(Table71417[[#This Row],[Mitigation ($ million)]:[Adaptation ($ million)]])</f>
        <v>115.6</v>
      </c>
      <c r="O4904">
        <v>15.6</v>
      </c>
      <c r="P4904">
        <v>100</v>
      </c>
      <c r="R4904" s="5">
        <v>0.33</v>
      </c>
      <c r="S4904" s="56" t="s">
        <v>13473</v>
      </c>
      <c r="T4904" s="1" t="s">
        <v>8821</v>
      </c>
    </row>
    <row r="4905" spans="1:20" x14ac:dyDescent="0.25">
      <c r="A4905" t="s">
        <v>8801</v>
      </c>
      <c r="B4905" t="s">
        <v>66</v>
      </c>
      <c r="C4905" t="s">
        <v>6815</v>
      </c>
      <c r="D4905" t="s">
        <v>6814</v>
      </c>
      <c r="E4905" s="55">
        <v>44936</v>
      </c>
      <c r="F4905">
        <v>2023</v>
      </c>
      <c r="G4905" t="s">
        <v>6816</v>
      </c>
      <c r="I4905" t="s">
        <v>6448</v>
      </c>
      <c r="J4905">
        <v>100</v>
      </c>
      <c r="M4905" s="41" t="s">
        <v>72</v>
      </c>
      <c r="N4905" s="41">
        <f>SUM(Table71417[[#This Row],[Mitigation ($ million)]:[Adaptation ($ million)]])</f>
        <v>68.5</v>
      </c>
      <c r="O4905">
        <v>21.9</v>
      </c>
      <c r="P4905">
        <v>46.6</v>
      </c>
      <c r="R4905" s="5">
        <v>0.68400000000000005</v>
      </c>
      <c r="S4905" s="56" t="s">
        <v>13426</v>
      </c>
      <c r="T4905" s="1" t="s">
        <v>8821</v>
      </c>
    </row>
    <row r="4906" spans="1:20" x14ac:dyDescent="0.25">
      <c r="A4906" t="s">
        <v>8801</v>
      </c>
      <c r="B4906" t="s">
        <v>66</v>
      </c>
      <c r="C4906" t="s">
        <v>7204</v>
      </c>
      <c r="D4906" t="s">
        <v>7203</v>
      </c>
      <c r="E4906" s="55">
        <v>44630</v>
      </c>
      <c r="F4906">
        <v>2022</v>
      </c>
      <c r="G4906" t="s">
        <v>638</v>
      </c>
      <c r="I4906" t="s">
        <v>6303</v>
      </c>
      <c r="J4906">
        <v>55</v>
      </c>
      <c r="M4906" s="41" t="s">
        <v>72</v>
      </c>
      <c r="N4906" s="41">
        <f>SUM(Table71417[[#This Row],[Mitigation ($ million)]:[Adaptation ($ million)]])</f>
        <v>0.9</v>
      </c>
      <c r="O4906">
        <v>0.4</v>
      </c>
      <c r="P4906">
        <v>0.5</v>
      </c>
      <c r="R4906" s="4">
        <v>1.7000000000000001E-2</v>
      </c>
      <c r="S4906" s="56" t="s">
        <v>13786</v>
      </c>
      <c r="T4906" s="1" t="s">
        <v>8822</v>
      </c>
    </row>
    <row r="4907" spans="1:20" x14ac:dyDescent="0.25">
      <c r="A4907" t="s">
        <v>8801</v>
      </c>
      <c r="B4907" t="s">
        <v>66</v>
      </c>
      <c r="C4907" t="s">
        <v>7134</v>
      </c>
      <c r="D4907" t="s">
        <v>7133</v>
      </c>
      <c r="E4907" s="55">
        <v>44630</v>
      </c>
      <c r="F4907">
        <v>2022</v>
      </c>
      <c r="G4907" t="s">
        <v>168</v>
      </c>
      <c r="I4907" t="s">
        <v>6313</v>
      </c>
      <c r="J4907">
        <v>85</v>
      </c>
      <c r="M4907" s="41" t="s">
        <v>72</v>
      </c>
      <c r="N4907" s="41">
        <f>SUM(Table71417[[#This Row],[Mitigation ($ million)]:[Adaptation ($ million)]])</f>
        <v>8.6</v>
      </c>
      <c r="O4907">
        <v>4.3</v>
      </c>
      <c r="P4907">
        <v>4.3</v>
      </c>
      <c r="R4907" s="4">
        <v>0.1</v>
      </c>
      <c r="S4907" s="56" t="s">
        <v>13788</v>
      </c>
      <c r="T4907" s="1" t="s">
        <v>8822</v>
      </c>
    </row>
    <row r="4908" spans="1:20" x14ac:dyDescent="0.25">
      <c r="A4908" t="s">
        <v>8801</v>
      </c>
      <c r="B4908" t="s">
        <v>66</v>
      </c>
      <c r="C4908" t="s">
        <v>7224</v>
      </c>
      <c r="D4908" t="s">
        <v>7223</v>
      </c>
      <c r="E4908" s="55">
        <v>44630</v>
      </c>
      <c r="F4908">
        <v>2022</v>
      </c>
      <c r="G4908" t="s">
        <v>168</v>
      </c>
      <c r="I4908" t="s">
        <v>6296</v>
      </c>
      <c r="J4908">
        <v>200</v>
      </c>
      <c r="M4908" s="41" t="s">
        <v>72</v>
      </c>
      <c r="N4908" s="41">
        <f>SUM(Table71417[[#This Row],[Mitigation ($ million)]:[Adaptation ($ million)]])</f>
        <v>15.4</v>
      </c>
      <c r="O4908">
        <v>4.9000000000000004</v>
      </c>
      <c r="P4908">
        <v>10.5</v>
      </c>
      <c r="R4908" s="4">
        <v>7.6999999999999999E-2</v>
      </c>
      <c r="S4908" s="56" t="s">
        <v>13785</v>
      </c>
      <c r="T4908" s="1" t="s">
        <v>8822</v>
      </c>
    </row>
    <row r="4909" spans="1:20" x14ac:dyDescent="0.25">
      <c r="A4909" t="s">
        <v>8801</v>
      </c>
      <c r="B4909" t="s">
        <v>66</v>
      </c>
      <c r="C4909" t="s">
        <v>7169</v>
      </c>
      <c r="D4909" t="s">
        <v>7168</v>
      </c>
      <c r="E4909" s="55">
        <v>44630</v>
      </c>
      <c r="F4909">
        <v>2022</v>
      </c>
      <c r="G4909" t="s">
        <v>168</v>
      </c>
      <c r="I4909" t="s">
        <v>6296</v>
      </c>
      <c r="J4909">
        <v>150</v>
      </c>
      <c r="M4909" s="41" t="s">
        <v>72</v>
      </c>
      <c r="N4909" s="41">
        <f>SUM(Table71417[[#This Row],[Mitigation ($ million)]:[Adaptation ($ million)]])</f>
        <v>17.399999999999999</v>
      </c>
      <c r="O4909">
        <v>0.2</v>
      </c>
      <c r="P4909">
        <v>17.2</v>
      </c>
      <c r="R4909" s="4">
        <v>0.11600000000000001</v>
      </c>
      <c r="S4909" s="56" t="s">
        <v>13787</v>
      </c>
      <c r="T4909" s="1" t="s">
        <v>8822</v>
      </c>
    </row>
    <row r="4910" spans="1:20" x14ac:dyDescent="0.25">
      <c r="A4910" t="s">
        <v>8801</v>
      </c>
      <c r="B4910" t="s">
        <v>66</v>
      </c>
      <c r="C4910" t="s">
        <v>6832</v>
      </c>
      <c r="D4910" t="s">
        <v>6831</v>
      </c>
      <c r="E4910" s="55">
        <v>44995</v>
      </c>
      <c r="F4910">
        <v>2023</v>
      </c>
      <c r="G4910" t="s">
        <v>6460</v>
      </c>
      <c r="I4910" t="s">
        <v>6313</v>
      </c>
      <c r="J4910">
        <v>10</v>
      </c>
      <c r="M4910" s="41" t="s">
        <v>72</v>
      </c>
      <c r="N4910" s="41">
        <f>SUM(Table71417[[#This Row],[Mitigation ($ million)]:[Adaptation ($ million)]])</f>
        <v>2.5</v>
      </c>
      <c r="O4910">
        <v>0.5</v>
      </c>
      <c r="P4910">
        <v>2</v>
      </c>
      <c r="R4910" s="5">
        <v>0.25</v>
      </c>
      <c r="S4910" s="56" t="s">
        <v>13411</v>
      </c>
      <c r="T4910" s="1" t="s">
        <v>8821</v>
      </c>
    </row>
    <row r="4911" spans="1:20" x14ac:dyDescent="0.25">
      <c r="A4911" t="s">
        <v>8801</v>
      </c>
      <c r="B4911" t="s">
        <v>66</v>
      </c>
      <c r="C4911" t="s">
        <v>8597</v>
      </c>
      <c r="D4911" t="s">
        <v>8596</v>
      </c>
      <c r="E4911" s="55">
        <v>44326</v>
      </c>
      <c r="F4911">
        <v>2021</v>
      </c>
      <c r="G4911" t="s">
        <v>6903</v>
      </c>
      <c r="I4911" t="s">
        <v>6303</v>
      </c>
      <c r="J4911">
        <v>90</v>
      </c>
      <c r="M4911" s="41" t="s">
        <v>24</v>
      </c>
      <c r="N4911" s="41">
        <f>SUM(Table71417[[#This Row],[Mitigation ($ million)]:[Adaptation ($ million)]])</f>
        <v>0.3</v>
      </c>
      <c r="O4911">
        <v>0.3</v>
      </c>
      <c r="P4911">
        <v>0</v>
      </c>
      <c r="R4911" s="4">
        <v>3.0000000000000001E-3</v>
      </c>
      <c r="S4911" s="56" t="s">
        <v>14088</v>
      </c>
      <c r="T4911" s="1" t="s">
        <v>8823</v>
      </c>
    </row>
    <row r="4912" spans="1:20" x14ac:dyDescent="0.25">
      <c r="A4912" t="s">
        <v>8801</v>
      </c>
      <c r="B4912" t="s">
        <v>66</v>
      </c>
      <c r="C4912" t="s">
        <v>7187</v>
      </c>
      <c r="D4912" t="s">
        <v>7186</v>
      </c>
      <c r="E4912" s="55">
        <v>44691</v>
      </c>
      <c r="F4912">
        <v>2022</v>
      </c>
      <c r="G4912" t="s">
        <v>6866</v>
      </c>
      <c r="I4912" t="s">
        <v>6319</v>
      </c>
      <c r="J4912">
        <v>20</v>
      </c>
      <c r="M4912" s="41" t="s">
        <v>72</v>
      </c>
      <c r="N4912" s="41">
        <f>SUM(Table71417[[#This Row],[Mitigation ($ million)]:[Adaptation ($ million)]])</f>
        <v>1</v>
      </c>
      <c r="O4912">
        <v>0.6</v>
      </c>
      <c r="P4912">
        <v>0.4</v>
      </c>
      <c r="R4912" s="4">
        <v>4.9000000000000002E-2</v>
      </c>
      <c r="S4912" s="56" t="s">
        <v>13708</v>
      </c>
      <c r="T4912" s="1" t="s">
        <v>8822</v>
      </c>
    </row>
    <row r="4913" spans="1:20" x14ac:dyDescent="0.25">
      <c r="A4913" t="s">
        <v>8801</v>
      </c>
      <c r="B4913" t="s">
        <v>66</v>
      </c>
      <c r="C4913" t="s">
        <v>6591</v>
      </c>
      <c r="D4913" t="s">
        <v>6590</v>
      </c>
      <c r="E4913" s="55">
        <v>45056</v>
      </c>
      <c r="F4913">
        <v>2023</v>
      </c>
      <c r="G4913" t="s">
        <v>88</v>
      </c>
      <c r="I4913" t="s">
        <v>6287</v>
      </c>
      <c r="J4913">
        <v>82</v>
      </c>
      <c r="M4913" s="41" t="s">
        <v>72</v>
      </c>
      <c r="N4913" s="41">
        <f>SUM(Table71417[[#This Row],[Mitigation ($ million)]:[Adaptation ($ million)]])</f>
        <v>9.8000000000000007</v>
      </c>
      <c r="O4913">
        <v>5.2</v>
      </c>
      <c r="P4913">
        <v>4.5999999999999996</v>
      </c>
      <c r="R4913" s="5">
        <v>0.12</v>
      </c>
      <c r="S4913" s="56" t="s">
        <v>13347</v>
      </c>
      <c r="T4913" s="1" t="s">
        <v>8821</v>
      </c>
    </row>
    <row r="4914" spans="1:20" x14ac:dyDescent="0.25">
      <c r="A4914" t="s">
        <v>8801</v>
      </c>
      <c r="B4914" t="s">
        <v>66</v>
      </c>
      <c r="C4914" t="s">
        <v>6309</v>
      </c>
      <c r="D4914" t="s">
        <v>6308</v>
      </c>
      <c r="E4914" s="55">
        <v>45056</v>
      </c>
      <c r="F4914">
        <v>2023</v>
      </c>
      <c r="G4914" t="s">
        <v>638</v>
      </c>
      <c r="I4914" t="s">
        <v>6310</v>
      </c>
      <c r="J4914">
        <v>60</v>
      </c>
      <c r="M4914" s="41" t="s">
        <v>24</v>
      </c>
      <c r="N4914" s="41">
        <f>SUM(Table71417[[#This Row],[Mitigation ($ million)]:[Adaptation ($ million)]])</f>
        <v>33.4</v>
      </c>
      <c r="O4914">
        <v>33.4</v>
      </c>
      <c r="P4914">
        <v>0</v>
      </c>
      <c r="R4914" s="5">
        <v>0.55700000000000005</v>
      </c>
      <c r="S4914" s="56" t="s">
        <v>13348</v>
      </c>
      <c r="T4914" s="1" t="s">
        <v>8821</v>
      </c>
    </row>
    <row r="4915" spans="1:20" x14ac:dyDescent="0.25">
      <c r="A4915" t="s">
        <v>8801</v>
      </c>
      <c r="B4915" t="s">
        <v>66</v>
      </c>
      <c r="C4915" t="s">
        <v>6704</v>
      </c>
      <c r="D4915" t="s">
        <v>6703</v>
      </c>
      <c r="E4915" s="55">
        <v>45056</v>
      </c>
      <c r="F4915">
        <v>2023</v>
      </c>
      <c r="G4915" t="s">
        <v>3163</v>
      </c>
      <c r="I4915" t="s">
        <v>6448</v>
      </c>
      <c r="J4915">
        <v>18</v>
      </c>
      <c r="M4915" s="41" t="s">
        <v>72</v>
      </c>
      <c r="N4915" s="41">
        <f>SUM(Table71417[[#This Row],[Mitigation ($ million)]:[Adaptation ($ million)]])</f>
        <v>2.8</v>
      </c>
      <c r="O4915">
        <v>0.4</v>
      </c>
      <c r="P4915">
        <v>2.4</v>
      </c>
      <c r="R4915" s="5">
        <v>0.158</v>
      </c>
      <c r="S4915" s="56" t="s">
        <v>13346</v>
      </c>
      <c r="T4915" s="1" t="s">
        <v>8821</v>
      </c>
    </row>
    <row r="4916" spans="1:20" x14ac:dyDescent="0.25">
      <c r="A4916" t="s">
        <v>8801</v>
      </c>
      <c r="B4916" t="s">
        <v>66</v>
      </c>
      <c r="C4916" t="s">
        <v>8525</v>
      </c>
      <c r="D4916" t="s">
        <v>8524</v>
      </c>
      <c r="E4916" s="55">
        <v>44357</v>
      </c>
      <c r="F4916">
        <v>2021</v>
      </c>
      <c r="G4916" t="s">
        <v>6306</v>
      </c>
      <c r="I4916" t="s">
        <v>6319</v>
      </c>
      <c r="J4916">
        <v>750</v>
      </c>
      <c r="M4916" s="41" t="s">
        <v>72</v>
      </c>
      <c r="N4916" s="41">
        <f>SUM(Table71417[[#This Row],[Mitigation ($ million)]:[Adaptation ($ million)]])</f>
        <v>312.60000000000002</v>
      </c>
      <c r="O4916">
        <v>281.3</v>
      </c>
      <c r="P4916">
        <v>31.3</v>
      </c>
      <c r="R4916" s="4">
        <v>0.41699999999999998</v>
      </c>
      <c r="S4916" s="56" t="s">
        <v>14034</v>
      </c>
      <c r="T4916" s="1" t="s">
        <v>8823</v>
      </c>
    </row>
    <row r="4917" spans="1:20" x14ac:dyDescent="0.25">
      <c r="A4917" t="s">
        <v>8801</v>
      </c>
      <c r="B4917" t="s">
        <v>66</v>
      </c>
      <c r="C4917" t="s">
        <v>7939</v>
      </c>
      <c r="D4917" t="s">
        <v>7938</v>
      </c>
      <c r="E4917" s="55">
        <v>44357</v>
      </c>
      <c r="F4917">
        <v>2021</v>
      </c>
      <c r="G4917" t="s">
        <v>6295</v>
      </c>
      <c r="I4917" t="s">
        <v>6296</v>
      </c>
      <c r="J4917">
        <v>150</v>
      </c>
      <c r="M4917" s="41" t="s">
        <v>72</v>
      </c>
      <c r="N4917" s="41">
        <f>SUM(Table71417[[#This Row],[Mitigation ($ million)]:[Adaptation ($ million)]])</f>
        <v>67.5</v>
      </c>
      <c r="O4917">
        <v>53.2</v>
      </c>
      <c r="P4917">
        <v>14.3</v>
      </c>
      <c r="R4917" s="4">
        <v>0.45</v>
      </c>
      <c r="S4917" s="56" t="s">
        <v>14038</v>
      </c>
      <c r="T4917" s="1" t="s">
        <v>8823</v>
      </c>
    </row>
    <row r="4918" spans="1:20" x14ac:dyDescent="0.25">
      <c r="A4918" t="s">
        <v>8801</v>
      </c>
      <c r="B4918" t="s">
        <v>66</v>
      </c>
      <c r="C4918" t="s">
        <v>8698</v>
      </c>
      <c r="D4918" t="s">
        <v>8697</v>
      </c>
      <c r="E4918" s="55">
        <v>44357</v>
      </c>
      <c r="F4918">
        <v>2021</v>
      </c>
      <c r="G4918" t="s">
        <v>6761</v>
      </c>
      <c r="I4918" t="s">
        <v>8054</v>
      </c>
      <c r="J4918">
        <v>200</v>
      </c>
      <c r="M4918" s="41" t="s">
        <v>72</v>
      </c>
      <c r="N4918" s="41">
        <f>SUM(Table71417[[#This Row],[Mitigation ($ million)]:[Adaptation ($ million)]])</f>
        <v>0.2</v>
      </c>
      <c r="O4918">
        <v>0.1</v>
      </c>
      <c r="P4918">
        <v>0.1</v>
      </c>
      <c r="R4918" s="4">
        <v>1E-3</v>
      </c>
      <c r="S4918" s="56" t="s">
        <v>14031</v>
      </c>
      <c r="T4918" s="1" t="s">
        <v>8823</v>
      </c>
    </row>
    <row r="4919" spans="1:20" x14ac:dyDescent="0.25">
      <c r="A4919" t="s">
        <v>8801</v>
      </c>
      <c r="B4919" t="s">
        <v>66</v>
      </c>
      <c r="C4919" t="s">
        <v>8256</v>
      </c>
      <c r="D4919" t="s">
        <v>8255</v>
      </c>
      <c r="E4919" s="55">
        <v>44357</v>
      </c>
      <c r="F4919">
        <v>2021</v>
      </c>
      <c r="G4919" t="s">
        <v>113</v>
      </c>
      <c r="I4919" t="s">
        <v>6313</v>
      </c>
      <c r="J4919">
        <v>400</v>
      </c>
      <c r="M4919" s="41" t="s">
        <v>72</v>
      </c>
      <c r="N4919" s="41">
        <f>SUM(Table71417[[#This Row],[Mitigation ($ million)]:[Adaptation ($ million)]])</f>
        <v>60</v>
      </c>
      <c r="O4919">
        <v>10</v>
      </c>
      <c r="P4919">
        <v>50</v>
      </c>
      <c r="R4919" s="4">
        <v>0.15</v>
      </c>
      <c r="S4919" s="56" t="s">
        <v>14035</v>
      </c>
      <c r="T4919" s="1" t="s">
        <v>8823</v>
      </c>
    </row>
    <row r="4920" spans="1:20" x14ac:dyDescent="0.25">
      <c r="A4920" t="s">
        <v>8801</v>
      </c>
      <c r="B4920" t="s">
        <v>66</v>
      </c>
      <c r="C4920" t="s">
        <v>6948</v>
      </c>
      <c r="D4920" t="s">
        <v>8551</v>
      </c>
      <c r="E4920" s="55">
        <v>44357</v>
      </c>
      <c r="F4920">
        <v>2021</v>
      </c>
      <c r="G4920" t="s">
        <v>4733</v>
      </c>
      <c r="I4920" t="s">
        <v>6319</v>
      </c>
      <c r="J4920">
        <v>500</v>
      </c>
      <c r="M4920" s="41" t="s">
        <v>72</v>
      </c>
      <c r="N4920" s="41">
        <f>SUM(Table71417[[#This Row],[Mitigation ($ million)]:[Adaptation ($ million)]])</f>
        <v>133.80000000000001</v>
      </c>
      <c r="O4920">
        <v>64.7</v>
      </c>
      <c r="P4920">
        <v>69.099999999999994</v>
      </c>
      <c r="R4920" s="4">
        <v>0.26800000000000002</v>
      </c>
      <c r="S4920" s="56" t="s">
        <v>14033</v>
      </c>
      <c r="T4920" s="1" t="s">
        <v>8823</v>
      </c>
    </row>
    <row r="4921" spans="1:20" x14ac:dyDescent="0.25">
      <c r="A4921" t="s">
        <v>8801</v>
      </c>
      <c r="B4921" t="s">
        <v>66</v>
      </c>
      <c r="C4921" t="s">
        <v>7963</v>
      </c>
      <c r="D4921" t="s">
        <v>7962</v>
      </c>
      <c r="E4921" s="55">
        <v>44357</v>
      </c>
      <c r="F4921">
        <v>2021</v>
      </c>
      <c r="G4921" t="s">
        <v>8480</v>
      </c>
      <c r="I4921" t="s">
        <v>6316</v>
      </c>
      <c r="J4921">
        <v>465</v>
      </c>
      <c r="M4921" s="41" t="s">
        <v>72</v>
      </c>
      <c r="N4921" s="41">
        <f>SUM(Table71417[[#This Row],[Mitigation ($ million)]:[Adaptation ($ million)]])</f>
        <v>225.8</v>
      </c>
      <c r="O4921">
        <v>127.8</v>
      </c>
      <c r="P4921">
        <v>98</v>
      </c>
      <c r="R4921" s="4">
        <v>0.48599999999999999</v>
      </c>
      <c r="S4921" s="56" t="s">
        <v>14037</v>
      </c>
      <c r="T4921" s="1" t="s">
        <v>8823</v>
      </c>
    </row>
    <row r="4922" spans="1:20" x14ac:dyDescent="0.25">
      <c r="A4922" t="s">
        <v>8801</v>
      </c>
      <c r="B4922" t="s">
        <v>66</v>
      </c>
      <c r="C4922" t="s">
        <v>8654</v>
      </c>
      <c r="D4922" t="s">
        <v>8653</v>
      </c>
      <c r="E4922" s="55">
        <v>44357</v>
      </c>
      <c r="F4922">
        <v>2021</v>
      </c>
      <c r="G4922" t="s">
        <v>6518</v>
      </c>
      <c r="I4922" t="s">
        <v>6303</v>
      </c>
      <c r="J4922">
        <v>25</v>
      </c>
      <c r="M4922" s="41" t="s">
        <v>72</v>
      </c>
      <c r="N4922" s="41">
        <f>SUM(Table71417[[#This Row],[Mitigation ($ million)]:[Adaptation ($ million)]])</f>
        <v>0.2</v>
      </c>
      <c r="O4922">
        <v>0.1</v>
      </c>
      <c r="P4922">
        <v>0.1</v>
      </c>
      <c r="R4922" s="4">
        <v>8.9999999999999993E-3</v>
      </c>
      <c r="S4922" s="56" t="s">
        <v>14032</v>
      </c>
      <c r="T4922" s="1" t="s">
        <v>8823</v>
      </c>
    </row>
    <row r="4923" spans="1:20" x14ac:dyDescent="0.25">
      <c r="A4923" t="s">
        <v>8801</v>
      </c>
      <c r="B4923" t="s">
        <v>66</v>
      </c>
      <c r="C4923" t="s">
        <v>8085</v>
      </c>
      <c r="D4923" t="s">
        <v>8084</v>
      </c>
      <c r="E4923" s="55">
        <v>44357</v>
      </c>
      <c r="F4923">
        <v>2021</v>
      </c>
      <c r="G4923" t="s">
        <v>397</v>
      </c>
      <c r="I4923" t="s">
        <v>4841</v>
      </c>
      <c r="J4923">
        <v>40</v>
      </c>
      <c r="M4923" s="41" t="s">
        <v>72</v>
      </c>
      <c r="N4923" s="41">
        <f>SUM(Table71417[[#This Row],[Mitigation ($ million)]:[Adaptation ($ million)]])</f>
        <v>30</v>
      </c>
      <c r="O4923">
        <v>5.9</v>
      </c>
      <c r="P4923">
        <v>24.1</v>
      </c>
      <c r="R4923" s="4">
        <v>0.75</v>
      </c>
      <c r="S4923" s="56" t="s">
        <v>14036</v>
      </c>
      <c r="T4923" s="1" t="s">
        <v>8823</v>
      </c>
    </row>
    <row r="4924" spans="1:20" x14ac:dyDescent="0.25">
      <c r="A4924" t="s">
        <v>8801</v>
      </c>
      <c r="B4924" t="s">
        <v>66</v>
      </c>
      <c r="C4924" t="s">
        <v>7679</v>
      </c>
      <c r="D4924" t="s">
        <v>7678</v>
      </c>
      <c r="E4924" s="55">
        <v>44722</v>
      </c>
      <c r="F4924">
        <v>2022</v>
      </c>
      <c r="G4924" t="s">
        <v>7680</v>
      </c>
      <c r="I4924" t="s">
        <v>132</v>
      </c>
      <c r="J4924">
        <v>44</v>
      </c>
      <c r="M4924" s="41" t="s">
        <v>72</v>
      </c>
      <c r="N4924" s="41">
        <f>SUM(Table71417[[#This Row],[Mitigation ($ million)]:[Adaptation ($ million)]])</f>
        <v>6.8</v>
      </c>
      <c r="O4924">
        <v>3.5</v>
      </c>
      <c r="P4924">
        <v>3.3</v>
      </c>
      <c r="R4924" s="4">
        <v>0.155</v>
      </c>
      <c r="S4924" s="56" t="s">
        <v>13631</v>
      </c>
      <c r="T4924" s="1" t="s">
        <v>8822</v>
      </c>
    </row>
    <row r="4925" spans="1:20" x14ac:dyDescent="0.25">
      <c r="A4925" t="s">
        <v>8801</v>
      </c>
      <c r="B4925" t="s">
        <v>66</v>
      </c>
      <c r="C4925" t="s">
        <v>7466</v>
      </c>
      <c r="D4925" t="s">
        <v>7465</v>
      </c>
      <c r="E4925" s="55">
        <v>44722</v>
      </c>
      <c r="F4925">
        <v>2022</v>
      </c>
      <c r="G4925" t="s">
        <v>6761</v>
      </c>
      <c r="I4925" t="s">
        <v>6409</v>
      </c>
      <c r="J4925">
        <v>150</v>
      </c>
      <c r="M4925" s="41" t="s">
        <v>72</v>
      </c>
      <c r="N4925" s="41">
        <f>SUM(Table71417[[#This Row],[Mitigation ($ million)]:[Adaptation ($ million)]])</f>
        <v>17.8</v>
      </c>
      <c r="O4925">
        <v>12</v>
      </c>
      <c r="P4925">
        <v>5.8</v>
      </c>
      <c r="R4925" s="4">
        <v>0.11899999999999999</v>
      </c>
      <c r="S4925" s="56" t="s">
        <v>13632</v>
      </c>
      <c r="T4925" s="1" t="s">
        <v>8822</v>
      </c>
    </row>
    <row r="4926" spans="1:20" x14ac:dyDescent="0.25">
      <c r="A4926" t="s">
        <v>8801</v>
      </c>
      <c r="B4926" t="s">
        <v>66</v>
      </c>
      <c r="C4926" t="s">
        <v>7192</v>
      </c>
      <c r="D4926" t="s">
        <v>7191</v>
      </c>
      <c r="E4926" s="55">
        <v>44722</v>
      </c>
      <c r="F4926">
        <v>2022</v>
      </c>
      <c r="G4926" t="s">
        <v>6761</v>
      </c>
      <c r="I4926" t="s">
        <v>6303</v>
      </c>
      <c r="J4926">
        <v>150</v>
      </c>
      <c r="M4926" s="41" t="s">
        <v>72</v>
      </c>
      <c r="N4926" s="41">
        <f>SUM(Table71417[[#This Row],[Mitigation ($ million)]:[Adaptation ($ million)]])</f>
        <v>23.4</v>
      </c>
      <c r="O4926">
        <v>4</v>
      </c>
      <c r="P4926">
        <v>19.399999999999999</v>
      </c>
      <c r="R4926" s="4">
        <v>0.156</v>
      </c>
      <c r="S4926" s="56" t="s">
        <v>13633</v>
      </c>
      <c r="T4926" s="1" t="s">
        <v>8822</v>
      </c>
    </row>
    <row r="4927" spans="1:20" x14ac:dyDescent="0.25">
      <c r="A4927" t="s">
        <v>8801</v>
      </c>
      <c r="B4927" t="s">
        <v>66</v>
      </c>
      <c r="C4927" t="s">
        <v>7708</v>
      </c>
      <c r="D4927" t="s">
        <v>7707</v>
      </c>
      <c r="E4927" s="55">
        <v>44722</v>
      </c>
      <c r="F4927">
        <v>2022</v>
      </c>
      <c r="G4927" t="s">
        <v>88</v>
      </c>
      <c r="I4927" t="s">
        <v>84</v>
      </c>
      <c r="J4927">
        <v>245</v>
      </c>
      <c r="M4927" s="41" t="s">
        <v>72</v>
      </c>
      <c r="N4927" s="41">
        <f>SUM(Table71417[[#This Row],[Mitigation ($ million)]:[Adaptation ($ million)]])</f>
        <v>241.3</v>
      </c>
      <c r="O4927">
        <v>210.3</v>
      </c>
      <c r="P4927">
        <v>31</v>
      </c>
      <c r="R4927" s="4">
        <v>0.98499999999999999</v>
      </c>
      <c r="S4927" s="56" t="s">
        <v>13630</v>
      </c>
      <c r="T4927" s="1" t="s">
        <v>8822</v>
      </c>
    </row>
    <row r="4928" spans="1:20" x14ac:dyDescent="0.25">
      <c r="A4928" t="s">
        <v>8801</v>
      </c>
      <c r="B4928" t="s">
        <v>66</v>
      </c>
      <c r="C4928" t="s">
        <v>8421</v>
      </c>
      <c r="D4928" t="s">
        <v>8420</v>
      </c>
      <c r="E4928" s="55">
        <v>44084</v>
      </c>
      <c r="F4928">
        <v>2021</v>
      </c>
      <c r="G4928" t="s">
        <v>6518</v>
      </c>
      <c r="I4928" t="s">
        <v>6319</v>
      </c>
      <c r="J4928">
        <v>70</v>
      </c>
      <c r="M4928" s="41" t="s">
        <v>25</v>
      </c>
      <c r="N4928" s="41">
        <f>SUM(Table71417[[#This Row],[Mitigation ($ million)]:[Adaptation ($ million)]])</f>
        <v>2.2000000000000002</v>
      </c>
      <c r="O4928">
        <v>0</v>
      </c>
      <c r="P4928">
        <v>2.2000000000000002</v>
      </c>
      <c r="R4928" s="4">
        <v>3.1E-2</v>
      </c>
      <c r="S4928" s="56" t="s">
        <v>14282</v>
      </c>
      <c r="T4928" s="1" t="s">
        <v>8823</v>
      </c>
    </row>
    <row r="4929" spans="1:20" x14ac:dyDescent="0.25">
      <c r="A4929" t="s">
        <v>8801</v>
      </c>
      <c r="B4929" t="s">
        <v>66</v>
      </c>
      <c r="C4929" t="s">
        <v>8118</v>
      </c>
      <c r="D4929" t="s">
        <v>8117</v>
      </c>
      <c r="E4929" s="55">
        <v>44084</v>
      </c>
      <c r="F4929">
        <v>2021</v>
      </c>
      <c r="G4929" t="s">
        <v>6344</v>
      </c>
      <c r="I4929" t="s">
        <v>84</v>
      </c>
      <c r="J4929">
        <v>130.80000000000001</v>
      </c>
      <c r="M4929" s="41" t="s">
        <v>72</v>
      </c>
      <c r="N4929" s="41">
        <f>SUM(Table71417[[#This Row],[Mitigation ($ million)]:[Adaptation ($ million)]])</f>
        <v>63.2</v>
      </c>
      <c r="O4929">
        <v>3.1</v>
      </c>
      <c r="P4929">
        <v>60.1</v>
      </c>
      <c r="R4929" s="4">
        <v>0.48299999999999998</v>
      </c>
      <c r="S4929" s="56" t="s">
        <v>14283</v>
      </c>
      <c r="T4929" s="1" t="s">
        <v>8823</v>
      </c>
    </row>
    <row r="4930" spans="1:20" x14ac:dyDescent="0.25">
      <c r="A4930" t="s">
        <v>8801</v>
      </c>
      <c r="B4930" t="s">
        <v>66</v>
      </c>
      <c r="C4930" t="s">
        <v>7580</v>
      </c>
      <c r="D4930" t="s">
        <v>7579</v>
      </c>
      <c r="E4930" s="55">
        <v>44449</v>
      </c>
      <c r="F4930">
        <v>2022</v>
      </c>
      <c r="G4930" t="s">
        <v>6325</v>
      </c>
      <c r="I4930" t="s">
        <v>6400</v>
      </c>
      <c r="J4930">
        <v>37.5</v>
      </c>
      <c r="M4930" s="41" t="s">
        <v>25</v>
      </c>
      <c r="N4930" s="41">
        <f>SUM(Table71417[[#This Row],[Mitigation ($ million)]:[Adaptation ($ million)]])</f>
        <v>37.5</v>
      </c>
      <c r="O4930">
        <v>0</v>
      </c>
      <c r="P4930">
        <v>37.5</v>
      </c>
      <c r="R4930" s="4">
        <v>1</v>
      </c>
      <c r="S4930" s="56" t="s">
        <v>13922</v>
      </c>
      <c r="T4930" s="1" t="s">
        <v>8822</v>
      </c>
    </row>
    <row r="4931" spans="1:20" x14ac:dyDescent="0.25">
      <c r="A4931" t="s">
        <v>8801</v>
      </c>
      <c r="B4931" t="s">
        <v>66</v>
      </c>
      <c r="C4931" t="s">
        <v>7125</v>
      </c>
      <c r="D4931" t="s">
        <v>7124</v>
      </c>
      <c r="E4931" s="55">
        <v>44449</v>
      </c>
      <c r="F4931">
        <v>2022</v>
      </c>
      <c r="G4931" t="s">
        <v>113</v>
      </c>
      <c r="I4931" t="s">
        <v>6316</v>
      </c>
      <c r="J4931">
        <v>380</v>
      </c>
      <c r="M4931" s="41" t="s">
        <v>72</v>
      </c>
      <c r="N4931" s="41">
        <f>SUM(Table71417[[#This Row],[Mitigation ($ million)]:[Adaptation ($ million)]])</f>
        <v>379.09999999999997</v>
      </c>
      <c r="O4931">
        <v>361.9</v>
      </c>
      <c r="P4931">
        <v>17.2</v>
      </c>
      <c r="R4931" s="4">
        <v>0.997</v>
      </c>
      <c r="S4931" s="56" t="s">
        <v>13923</v>
      </c>
      <c r="T4931" s="1" t="s">
        <v>8822</v>
      </c>
    </row>
    <row r="4932" spans="1:20" x14ac:dyDescent="0.25">
      <c r="A4932" t="s">
        <v>8801</v>
      </c>
      <c r="B4932" t="s">
        <v>66</v>
      </c>
      <c r="C4932" t="s">
        <v>8473</v>
      </c>
      <c r="D4932" t="s">
        <v>8472</v>
      </c>
      <c r="E4932" s="55">
        <v>44145</v>
      </c>
      <c r="F4932">
        <v>2021</v>
      </c>
      <c r="G4932" t="s">
        <v>6761</v>
      </c>
      <c r="I4932" t="s">
        <v>6303</v>
      </c>
      <c r="J4932">
        <v>130</v>
      </c>
      <c r="M4932" s="41" t="s">
        <v>72</v>
      </c>
      <c r="N4932" s="41">
        <f>SUM(Table71417[[#This Row],[Mitigation ($ million)]:[Adaptation ($ million)]])</f>
        <v>25.4</v>
      </c>
      <c r="O4932">
        <v>11.1</v>
      </c>
      <c r="P4932">
        <v>14.3</v>
      </c>
      <c r="R4932" s="4">
        <v>0.19600000000000001</v>
      </c>
      <c r="S4932" s="56" t="s">
        <v>14243</v>
      </c>
      <c r="T4932" s="1" t="s">
        <v>8823</v>
      </c>
    </row>
    <row r="4933" spans="1:20" x14ac:dyDescent="0.25">
      <c r="A4933" t="s">
        <v>8801</v>
      </c>
      <c r="B4933" t="s">
        <v>66</v>
      </c>
      <c r="C4933" t="s">
        <v>8274</v>
      </c>
      <c r="D4933" t="s">
        <v>8273</v>
      </c>
      <c r="E4933" s="55">
        <v>44175</v>
      </c>
      <c r="F4933">
        <v>2021</v>
      </c>
      <c r="G4933" t="s">
        <v>8480</v>
      </c>
      <c r="I4933" t="s">
        <v>6287</v>
      </c>
      <c r="J4933">
        <v>60</v>
      </c>
      <c r="M4933" s="41" t="s">
        <v>72</v>
      </c>
      <c r="N4933" s="41">
        <f>SUM(Table71417[[#This Row],[Mitigation ($ million)]:[Adaptation ($ million)]])</f>
        <v>60</v>
      </c>
      <c r="O4933">
        <v>3.3</v>
      </c>
      <c r="P4933">
        <v>56.7</v>
      </c>
      <c r="R4933" s="4">
        <v>1</v>
      </c>
      <c r="S4933" s="56" t="s">
        <v>14223</v>
      </c>
      <c r="T4933" s="1" t="s">
        <v>8823</v>
      </c>
    </row>
    <row r="4934" spans="1:20" x14ac:dyDescent="0.25">
      <c r="A4934" t="s">
        <v>8801</v>
      </c>
      <c r="B4934" t="s">
        <v>66</v>
      </c>
      <c r="C4934" t="s">
        <v>8502</v>
      </c>
      <c r="D4934" t="s">
        <v>8501</v>
      </c>
      <c r="E4934" s="55">
        <v>44175</v>
      </c>
      <c r="F4934">
        <v>2021</v>
      </c>
      <c r="G4934" t="s">
        <v>6412</v>
      </c>
      <c r="I4934" t="s">
        <v>6296</v>
      </c>
      <c r="J4934">
        <v>50</v>
      </c>
      <c r="M4934" s="41" t="s">
        <v>25</v>
      </c>
      <c r="N4934" s="41">
        <f>SUM(Table71417[[#This Row],[Mitigation ($ million)]:[Adaptation ($ million)]])</f>
        <v>29.3</v>
      </c>
      <c r="O4934">
        <v>0</v>
      </c>
      <c r="P4934">
        <v>29.3</v>
      </c>
      <c r="R4934" s="4">
        <v>0.58599999999999997</v>
      </c>
      <c r="S4934" s="56" t="s">
        <v>14220</v>
      </c>
      <c r="T4934" s="1" t="s">
        <v>8823</v>
      </c>
    </row>
    <row r="4935" spans="1:20" x14ac:dyDescent="0.25">
      <c r="A4935" t="s">
        <v>8801</v>
      </c>
      <c r="B4935" t="s">
        <v>66</v>
      </c>
      <c r="C4935" t="s">
        <v>8517</v>
      </c>
      <c r="D4935" t="s">
        <v>8516</v>
      </c>
      <c r="E4935" s="55">
        <v>44175</v>
      </c>
      <c r="F4935">
        <v>2021</v>
      </c>
      <c r="G4935" t="s">
        <v>6412</v>
      </c>
      <c r="I4935" t="s">
        <v>6313</v>
      </c>
      <c r="J4935">
        <v>33</v>
      </c>
      <c r="M4935" s="41" t="s">
        <v>72</v>
      </c>
      <c r="N4935" s="41">
        <f>SUM(Table71417[[#This Row],[Mitigation ($ million)]:[Adaptation ($ million)]])</f>
        <v>1.2</v>
      </c>
      <c r="O4935">
        <v>0.2</v>
      </c>
      <c r="P4935">
        <v>1</v>
      </c>
      <c r="R4935" s="4">
        <v>3.7999999999999999E-2</v>
      </c>
      <c r="S4935" s="56" t="s">
        <v>14219</v>
      </c>
      <c r="T4935" s="1" t="s">
        <v>8823</v>
      </c>
    </row>
    <row r="4936" spans="1:20" x14ac:dyDescent="0.25">
      <c r="A4936" t="s">
        <v>8801</v>
      </c>
      <c r="B4936" t="s">
        <v>66</v>
      </c>
      <c r="C4936" t="s">
        <v>8393</v>
      </c>
      <c r="D4936" t="s">
        <v>8392</v>
      </c>
      <c r="E4936" s="55">
        <v>44175</v>
      </c>
      <c r="F4936">
        <v>2021</v>
      </c>
      <c r="G4936" t="s">
        <v>6837</v>
      </c>
      <c r="I4936" t="s">
        <v>6319</v>
      </c>
      <c r="J4936">
        <v>10</v>
      </c>
      <c r="M4936" s="41" t="s">
        <v>25</v>
      </c>
      <c r="N4936" s="41">
        <f>SUM(Table71417[[#This Row],[Mitigation ($ million)]:[Adaptation ($ million)]])</f>
        <v>0.4</v>
      </c>
      <c r="O4936">
        <v>0</v>
      </c>
      <c r="P4936">
        <v>0.4</v>
      </c>
      <c r="R4936" s="4">
        <v>3.5999999999999997E-2</v>
      </c>
      <c r="S4936" s="56" t="s">
        <v>14222</v>
      </c>
      <c r="T4936" s="1" t="s">
        <v>8823</v>
      </c>
    </row>
    <row r="4937" spans="1:20" x14ac:dyDescent="0.25">
      <c r="A4937" t="s">
        <v>8801</v>
      </c>
      <c r="B4937" t="s">
        <v>66</v>
      </c>
      <c r="C4937" t="s">
        <v>8477</v>
      </c>
      <c r="D4937" t="s">
        <v>8476</v>
      </c>
      <c r="E4937" s="55">
        <v>44175</v>
      </c>
      <c r="F4937">
        <v>2021</v>
      </c>
      <c r="G4937" t="s">
        <v>6325</v>
      </c>
      <c r="I4937" t="s">
        <v>6313</v>
      </c>
      <c r="J4937">
        <v>100</v>
      </c>
      <c r="M4937" s="41" t="s">
        <v>24</v>
      </c>
      <c r="N4937" s="41">
        <f>SUM(Table71417[[#This Row],[Mitigation ($ million)]:[Adaptation ($ million)]])</f>
        <v>0.2</v>
      </c>
      <c r="O4937">
        <v>0.2</v>
      </c>
      <c r="P4937">
        <v>0</v>
      </c>
      <c r="R4937" s="4">
        <v>2E-3</v>
      </c>
      <c r="S4937" s="56" t="s">
        <v>14221</v>
      </c>
      <c r="T4937" s="1" t="s">
        <v>8823</v>
      </c>
    </row>
    <row r="4938" spans="1:20" x14ac:dyDescent="0.25">
      <c r="A4938" t="s">
        <v>8801</v>
      </c>
      <c r="B4938" t="s">
        <v>66</v>
      </c>
      <c r="C4938" t="s">
        <v>8124</v>
      </c>
      <c r="D4938" t="s">
        <v>8123</v>
      </c>
      <c r="E4938" s="55">
        <v>44175</v>
      </c>
      <c r="F4938">
        <v>2021</v>
      </c>
      <c r="G4938" t="s">
        <v>6381</v>
      </c>
      <c r="I4938" t="s">
        <v>6296</v>
      </c>
      <c r="J4938">
        <v>100</v>
      </c>
      <c r="M4938" s="41" t="s">
        <v>72</v>
      </c>
      <c r="N4938" s="41">
        <f>SUM(Table71417[[#This Row],[Mitigation ($ million)]:[Adaptation ($ million)]])</f>
        <v>52.5</v>
      </c>
      <c r="O4938">
        <v>8</v>
      </c>
      <c r="P4938">
        <v>44.5</v>
      </c>
      <c r="R4938" s="4">
        <v>0.52500000000000002</v>
      </c>
      <c r="S4938" s="56" t="s">
        <v>14224</v>
      </c>
      <c r="T4938" s="1" t="s">
        <v>8823</v>
      </c>
    </row>
    <row r="4939" spans="1:20" x14ac:dyDescent="0.25">
      <c r="A4939" t="s">
        <v>8801</v>
      </c>
      <c r="B4939" t="s">
        <v>66</v>
      </c>
      <c r="C4939" t="s">
        <v>8098</v>
      </c>
      <c r="D4939" t="s">
        <v>8097</v>
      </c>
      <c r="E4939" s="55">
        <v>44175</v>
      </c>
      <c r="F4939">
        <v>2021</v>
      </c>
      <c r="G4939" t="s">
        <v>6412</v>
      </c>
      <c r="I4939" t="s">
        <v>6443</v>
      </c>
      <c r="J4939">
        <v>100</v>
      </c>
      <c r="M4939" s="41" t="s">
        <v>72</v>
      </c>
      <c r="N4939" s="41">
        <f>SUM(Table71417[[#This Row],[Mitigation ($ million)]:[Adaptation ($ million)]])</f>
        <v>56.199999999999996</v>
      </c>
      <c r="O4939">
        <v>2.4</v>
      </c>
      <c r="P4939">
        <v>53.8</v>
      </c>
      <c r="R4939" s="4">
        <v>0.56200000000000006</v>
      </c>
      <c r="S4939" s="56" t="s">
        <v>14225</v>
      </c>
      <c r="T4939" s="1" t="s">
        <v>8823</v>
      </c>
    </row>
    <row r="4940" spans="1:20" x14ac:dyDescent="0.25">
      <c r="A4940" t="s">
        <v>8801</v>
      </c>
      <c r="B4940" t="s">
        <v>66</v>
      </c>
      <c r="C4940" t="s">
        <v>7243</v>
      </c>
      <c r="D4940" t="s">
        <v>7242</v>
      </c>
      <c r="E4940" s="55">
        <v>44540</v>
      </c>
      <c r="F4940">
        <v>2022</v>
      </c>
      <c r="G4940" t="s">
        <v>6537</v>
      </c>
      <c r="I4940" t="s">
        <v>6316</v>
      </c>
      <c r="J4940">
        <v>310</v>
      </c>
      <c r="M4940" s="41" t="s">
        <v>72</v>
      </c>
      <c r="N4940" s="41">
        <f>SUM(Table71417[[#This Row],[Mitigation ($ million)]:[Adaptation ($ million)]])</f>
        <v>187.8</v>
      </c>
      <c r="O4940">
        <v>144.6</v>
      </c>
      <c r="P4940">
        <v>43.2</v>
      </c>
      <c r="R4940" s="4">
        <v>0.60599999999999998</v>
      </c>
      <c r="S4940" s="56" t="s">
        <v>13867</v>
      </c>
      <c r="T4940" s="1" t="s">
        <v>8822</v>
      </c>
    </row>
    <row r="4941" spans="1:20" x14ac:dyDescent="0.25">
      <c r="A4941" t="s">
        <v>8801</v>
      </c>
      <c r="B4941" t="s">
        <v>66</v>
      </c>
      <c r="C4941" t="s">
        <v>7329</v>
      </c>
      <c r="D4941" t="s">
        <v>7328</v>
      </c>
      <c r="E4941" s="55">
        <v>44540</v>
      </c>
      <c r="F4941">
        <v>2022</v>
      </c>
      <c r="G4941" t="s">
        <v>6537</v>
      </c>
      <c r="I4941" t="s">
        <v>6319</v>
      </c>
      <c r="J4941">
        <v>250</v>
      </c>
      <c r="M4941" s="41" t="s">
        <v>25</v>
      </c>
      <c r="N4941" s="41">
        <f>SUM(Table71417[[#This Row],[Mitigation ($ million)]:[Adaptation ($ million)]])</f>
        <v>8.3000000000000007</v>
      </c>
      <c r="O4941">
        <v>0</v>
      </c>
      <c r="P4941">
        <v>8.3000000000000007</v>
      </c>
      <c r="R4941" s="4">
        <v>3.3000000000000002E-2</v>
      </c>
      <c r="S4941" s="56" t="s">
        <v>13865</v>
      </c>
      <c r="T4941" s="1" t="s">
        <v>8822</v>
      </c>
    </row>
    <row r="4942" spans="1:20" x14ac:dyDescent="0.25">
      <c r="A4942" t="s">
        <v>8801</v>
      </c>
      <c r="B4942" t="s">
        <v>66</v>
      </c>
      <c r="C4942" t="s">
        <v>7545</v>
      </c>
      <c r="D4942" t="s">
        <v>7544</v>
      </c>
      <c r="E4942" s="55">
        <v>44540</v>
      </c>
      <c r="F4942">
        <v>2022</v>
      </c>
      <c r="G4942" t="s">
        <v>122</v>
      </c>
      <c r="I4942" t="s">
        <v>6319</v>
      </c>
      <c r="J4942">
        <v>600</v>
      </c>
      <c r="M4942" s="41" t="s">
        <v>72</v>
      </c>
      <c r="N4942" s="41">
        <f>SUM(Table71417[[#This Row],[Mitigation ($ million)]:[Adaptation ($ million)]])</f>
        <v>106.6</v>
      </c>
      <c r="O4942">
        <v>3.3</v>
      </c>
      <c r="P4942">
        <v>103.3</v>
      </c>
      <c r="R4942" s="4">
        <v>0.17799999999999999</v>
      </c>
      <c r="S4942" s="56" t="s">
        <v>13863</v>
      </c>
      <c r="T4942" s="1" t="s">
        <v>8822</v>
      </c>
    </row>
    <row r="4943" spans="1:20" x14ac:dyDescent="0.25">
      <c r="A4943" t="s">
        <v>8801</v>
      </c>
      <c r="B4943" t="s">
        <v>66</v>
      </c>
      <c r="C4943" t="s">
        <v>7123</v>
      </c>
      <c r="D4943" t="s">
        <v>7122</v>
      </c>
      <c r="E4943" s="55">
        <v>44540</v>
      </c>
      <c r="F4943">
        <v>2022</v>
      </c>
      <c r="G4943" t="s">
        <v>88</v>
      </c>
      <c r="I4943" t="s">
        <v>6287</v>
      </c>
      <c r="J4943">
        <v>115</v>
      </c>
      <c r="M4943" s="41" t="s">
        <v>72</v>
      </c>
      <c r="N4943" s="41">
        <f>SUM(Table71417[[#This Row],[Mitigation ($ million)]:[Adaptation ($ million)]])</f>
        <v>59.400000000000006</v>
      </c>
      <c r="O4943">
        <v>11.7</v>
      </c>
      <c r="P4943">
        <v>47.7</v>
      </c>
      <c r="R4943" s="4">
        <v>0.51700000000000002</v>
      </c>
      <c r="S4943" s="56" t="s">
        <v>13868</v>
      </c>
      <c r="T4943" s="1" t="s">
        <v>8822</v>
      </c>
    </row>
    <row r="4944" spans="1:20" x14ac:dyDescent="0.25">
      <c r="A4944" t="s">
        <v>8801</v>
      </c>
      <c r="B4944" t="s">
        <v>66</v>
      </c>
      <c r="C4944" t="s">
        <v>7657</v>
      </c>
      <c r="D4944" t="s">
        <v>7656</v>
      </c>
      <c r="E4944" s="55">
        <v>44540</v>
      </c>
      <c r="F4944">
        <v>2022</v>
      </c>
      <c r="G4944" t="s">
        <v>6412</v>
      </c>
      <c r="I4944" t="s">
        <v>6708</v>
      </c>
      <c r="J4944">
        <v>100</v>
      </c>
      <c r="M4944" s="41" t="s">
        <v>72</v>
      </c>
      <c r="N4944" s="41">
        <f>SUM(Table71417[[#This Row],[Mitigation ($ million)]:[Adaptation ($ million)]])</f>
        <v>38</v>
      </c>
      <c r="O4944">
        <v>7.2</v>
      </c>
      <c r="P4944">
        <v>30.8</v>
      </c>
      <c r="R4944" s="4">
        <v>0.379</v>
      </c>
      <c r="S4944" s="56" t="s">
        <v>13861</v>
      </c>
      <c r="T4944" s="1" t="s">
        <v>8822</v>
      </c>
    </row>
    <row r="4945" spans="1:20" x14ac:dyDescent="0.25">
      <c r="A4945" t="s">
        <v>8801</v>
      </c>
      <c r="B4945" t="s">
        <v>66</v>
      </c>
      <c r="C4945" t="s">
        <v>7434</v>
      </c>
      <c r="D4945" t="s">
        <v>7433</v>
      </c>
      <c r="E4945" s="55">
        <v>44540</v>
      </c>
      <c r="F4945">
        <v>2022</v>
      </c>
      <c r="G4945" t="s">
        <v>228</v>
      </c>
      <c r="I4945" t="s">
        <v>84</v>
      </c>
      <c r="J4945">
        <v>38</v>
      </c>
      <c r="M4945" s="41" t="s">
        <v>72</v>
      </c>
      <c r="N4945" s="41">
        <f>SUM(Table71417[[#This Row],[Mitigation ($ million)]:[Adaptation ($ million)]])</f>
        <v>31.900000000000002</v>
      </c>
      <c r="O4945">
        <v>0.3</v>
      </c>
      <c r="P4945">
        <v>31.6</v>
      </c>
      <c r="R4945" s="4">
        <v>0.84</v>
      </c>
      <c r="S4945" s="56" t="s">
        <v>13864</v>
      </c>
      <c r="T4945" s="1" t="s">
        <v>8822</v>
      </c>
    </row>
    <row r="4946" spans="1:20" x14ac:dyDescent="0.25">
      <c r="A4946" t="s">
        <v>8801</v>
      </c>
      <c r="B4946" t="s">
        <v>66</v>
      </c>
      <c r="C4946" t="s">
        <v>7272</v>
      </c>
      <c r="D4946" t="s">
        <v>7271</v>
      </c>
      <c r="E4946" s="55">
        <v>44540</v>
      </c>
      <c r="F4946">
        <v>2022</v>
      </c>
      <c r="G4946" t="s">
        <v>228</v>
      </c>
      <c r="I4946" t="s">
        <v>6296</v>
      </c>
      <c r="J4946">
        <v>15</v>
      </c>
      <c r="M4946" s="41" t="s">
        <v>25</v>
      </c>
      <c r="N4946" s="41">
        <f>SUM(Table71417[[#This Row],[Mitigation ($ million)]:[Adaptation ($ million)]])</f>
        <v>4.0999999999999996</v>
      </c>
      <c r="O4946">
        <v>0</v>
      </c>
      <c r="P4946">
        <v>4.0999999999999996</v>
      </c>
      <c r="R4946" s="4">
        <v>0.27100000000000002</v>
      </c>
      <c r="S4946" s="56" t="s">
        <v>13866</v>
      </c>
      <c r="T4946" s="1" t="s">
        <v>8822</v>
      </c>
    </row>
    <row r="4947" spans="1:20" x14ac:dyDescent="0.25">
      <c r="A4947" t="s">
        <v>8801</v>
      </c>
      <c r="B4947" t="s">
        <v>66</v>
      </c>
      <c r="C4947" t="s">
        <v>7615</v>
      </c>
      <c r="D4947" t="s">
        <v>7614</v>
      </c>
      <c r="E4947" s="55">
        <v>44540</v>
      </c>
      <c r="F4947">
        <v>2022</v>
      </c>
      <c r="G4947" t="s">
        <v>2429</v>
      </c>
      <c r="I4947" t="s">
        <v>84</v>
      </c>
      <c r="J4947">
        <v>46.8</v>
      </c>
      <c r="M4947" s="41" t="s">
        <v>25</v>
      </c>
      <c r="N4947" s="41">
        <f>SUM(Table71417[[#This Row],[Mitigation ($ million)]:[Adaptation ($ million)]])</f>
        <v>46.8</v>
      </c>
      <c r="O4947">
        <v>0</v>
      </c>
      <c r="P4947">
        <v>46.8</v>
      </c>
      <c r="R4947" s="4">
        <v>1</v>
      </c>
      <c r="S4947" s="56" t="s">
        <v>13862</v>
      </c>
      <c r="T4947" s="1" t="s">
        <v>8822</v>
      </c>
    </row>
    <row r="4948" spans="1:20" x14ac:dyDescent="0.25">
      <c r="A4948" t="s">
        <v>8801</v>
      </c>
      <c r="B4948" t="s">
        <v>66</v>
      </c>
      <c r="C4948" t="s">
        <v>8515</v>
      </c>
      <c r="D4948" t="s">
        <v>8514</v>
      </c>
      <c r="E4948" s="55">
        <v>44238</v>
      </c>
      <c r="F4948">
        <v>2021</v>
      </c>
      <c r="G4948" t="s">
        <v>715</v>
      </c>
      <c r="I4948" t="s">
        <v>6303</v>
      </c>
      <c r="J4948">
        <v>8.6</v>
      </c>
      <c r="M4948" s="41" t="s">
        <v>11395</v>
      </c>
      <c r="N4948" s="41">
        <f>SUM(Table71417[[#This Row],[Mitigation ($ million)]:[Adaptation ($ million)]])</f>
        <v>0</v>
      </c>
      <c r="O4948">
        <v>0</v>
      </c>
      <c r="P4948">
        <v>0</v>
      </c>
      <c r="R4948" s="4">
        <v>2E-3</v>
      </c>
      <c r="S4948" s="56" t="s">
        <v>14167</v>
      </c>
      <c r="T4948" s="1" t="s">
        <v>8823</v>
      </c>
    </row>
    <row r="4949" spans="1:20" x14ac:dyDescent="0.25">
      <c r="A4949" t="s">
        <v>8801</v>
      </c>
      <c r="B4949" t="s">
        <v>66</v>
      </c>
      <c r="C4949" t="s">
        <v>8515</v>
      </c>
      <c r="D4949" t="s">
        <v>8640</v>
      </c>
      <c r="E4949" s="55">
        <v>44238</v>
      </c>
      <c r="F4949">
        <v>2021</v>
      </c>
      <c r="G4949" t="s">
        <v>715</v>
      </c>
      <c r="I4949" t="s">
        <v>6303</v>
      </c>
      <c r="J4949">
        <v>12.6</v>
      </c>
      <c r="M4949" s="41" t="s">
        <v>25</v>
      </c>
      <c r="N4949" s="41">
        <f>SUM(Table71417[[#This Row],[Mitigation ($ million)]:[Adaptation ($ million)]])</f>
        <v>0.8</v>
      </c>
      <c r="O4949">
        <v>0</v>
      </c>
      <c r="P4949">
        <v>0.8</v>
      </c>
      <c r="R4949" s="4">
        <v>6.7000000000000004E-2</v>
      </c>
      <c r="S4949" s="56" t="s">
        <v>14164</v>
      </c>
      <c r="T4949" s="1" t="s">
        <v>8823</v>
      </c>
    </row>
    <row r="4950" spans="1:20" x14ac:dyDescent="0.25">
      <c r="A4950" t="s">
        <v>8801</v>
      </c>
      <c r="B4950" t="s">
        <v>66</v>
      </c>
      <c r="C4950" t="s">
        <v>8571</v>
      </c>
      <c r="D4950" t="s">
        <v>8570</v>
      </c>
      <c r="E4950" s="55">
        <v>44238</v>
      </c>
      <c r="F4950">
        <v>2021</v>
      </c>
      <c r="G4950" t="s">
        <v>6460</v>
      </c>
      <c r="I4950" t="s">
        <v>6303</v>
      </c>
      <c r="J4950">
        <v>5</v>
      </c>
      <c r="M4950" s="41" t="s">
        <v>72</v>
      </c>
      <c r="N4950" s="41">
        <f>SUM(Table71417[[#This Row],[Mitigation ($ million)]:[Adaptation ($ million)]])</f>
        <v>0.2</v>
      </c>
      <c r="O4950">
        <v>0.1</v>
      </c>
      <c r="P4950">
        <v>0.1</v>
      </c>
      <c r="R4950" s="4">
        <v>4.2000000000000003E-2</v>
      </c>
      <c r="S4950" s="56" t="s">
        <v>14165</v>
      </c>
      <c r="T4950" s="1" t="s">
        <v>8823</v>
      </c>
    </row>
    <row r="4951" spans="1:20" x14ac:dyDescent="0.25">
      <c r="A4951" t="s">
        <v>8801</v>
      </c>
      <c r="B4951" t="s">
        <v>66</v>
      </c>
      <c r="C4951" t="s">
        <v>8557</v>
      </c>
      <c r="D4951" t="s">
        <v>8556</v>
      </c>
      <c r="E4951" s="55">
        <v>44238</v>
      </c>
      <c r="F4951">
        <v>2021</v>
      </c>
      <c r="G4951" t="s">
        <v>430</v>
      </c>
      <c r="I4951" t="s">
        <v>6303</v>
      </c>
      <c r="J4951">
        <v>50.7</v>
      </c>
      <c r="M4951" s="41" t="s">
        <v>72</v>
      </c>
      <c r="N4951" s="41">
        <f>SUM(Table71417[[#This Row],[Mitigation ($ million)]:[Adaptation ($ million)]])</f>
        <v>5.9</v>
      </c>
      <c r="O4951">
        <v>5</v>
      </c>
      <c r="P4951">
        <v>0.9</v>
      </c>
      <c r="R4951" s="4">
        <v>0.11700000000000001</v>
      </c>
      <c r="S4951" s="56" t="s">
        <v>14166</v>
      </c>
      <c r="T4951" s="1" t="s">
        <v>8823</v>
      </c>
    </row>
    <row r="4952" spans="1:20" x14ac:dyDescent="0.25">
      <c r="A4952" t="s">
        <v>8801</v>
      </c>
      <c r="B4952" t="s">
        <v>66</v>
      </c>
      <c r="C4952" t="s">
        <v>8607</v>
      </c>
      <c r="D4952" t="s">
        <v>8606</v>
      </c>
      <c r="E4952" s="55">
        <v>44266</v>
      </c>
      <c r="F4952">
        <v>2021</v>
      </c>
      <c r="G4952" t="s">
        <v>122</v>
      </c>
      <c r="I4952" t="s">
        <v>6303</v>
      </c>
      <c r="J4952">
        <v>500</v>
      </c>
      <c r="M4952" s="41" t="s">
        <v>72</v>
      </c>
      <c r="N4952" s="41">
        <f>SUM(Table71417[[#This Row],[Mitigation ($ million)]:[Adaptation ($ million)]])</f>
        <v>7.1999999999999993</v>
      </c>
      <c r="O4952">
        <v>2.4</v>
      </c>
      <c r="P4952">
        <v>4.8</v>
      </c>
      <c r="R4952" s="4">
        <v>1.4E-2</v>
      </c>
      <c r="S4952" s="56" t="s">
        <v>14144</v>
      </c>
      <c r="T4952" s="1" t="s">
        <v>8823</v>
      </c>
    </row>
    <row r="4953" spans="1:20" x14ac:dyDescent="0.25">
      <c r="A4953" t="s">
        <v>8801</v>
      </c>
      <c r="B4953" t="s">
        <v>66</v>
      </c>
      <c r="C4953" t="s">
        <v>8479</v>
      </c>
      <c r="D4953" t="s">
        <v>8478</v>
      </c>
      <c r="E4953" s="55">
        <v>44266</v>
      </c>
      <c r="F4953">
        <v>2021</v>
      </c>
      <c r="G4953" t="s">
        <v>8480</v>
      </c>
      <c r="I4953" t="s">
        <v>6316</v>
      </c>
      <c r="J4953">
        <v>15</v>
      </c>
      <c r="M4953" s="41" t="s">
        <v>24</v>
      </c>
      <c r="N4953" s="41">
        <f>SUM(Table71417[[#This Row],[Mitigation ($ million)]:[Adaptation ($ million)]])</f>
        <v>15</v>
      </c>
      <c r="O4953">
        <v>15</v>
      </c>
      <c r="P4953">
        <v>0</v>
      </c>
      <c r="R4953" s="4">
        <v>1</v>
      </c>
      <c r="S4953" s="56" t="s">
        <v>14145</v>
      </c>
      <c r="T4953" s="1" t="s">
        <v>8823</v>
      </c>
    </row>
    <row r="4954" spans="1:20" x14ac:dyDescent="0.25">
      <c r="A4954" t="s">
        <v>8801</v>
      </c>
      <c r="B4954" t="s">
        <v>66</v>
      </c>
      <c r="C4954" t="s">
        <v>8395</v>
      </c>
      <c r="D4954" t="s">
        <v>8394</v>
      </c>
      <c r="E4954" s="55">
        <v>44266</v>
      </c>
      <c r="F4954">
        <v>2021</v>
      </c>
      <c r="G4954" t="s">
        <v>6518</v>
      </c>
      <c r="I4954" t="s">
        <v>6303</v>
      </c>
      <c r="J4954">
        <v>70</v>
      </c>
      <c r="M4954" s="41" t="s">
        <v>72</v>
      </c>
      <c r="N4954" s="41">
        <f>SUM(Table71417[[#This Row],[Mitigation ($ million)]:[Adaptation ($ million)]])</f>
        <v>3.4</v>
      </c>
      <c r="O4954">
        <v>3.1</v>
      </c>
      <c r="P4954">
        <v>0.3</v>
      </c>
      <c r="R4954" s="4">
        <v>4.9000000000000002E-2</v>
      </c>
      <c r="S4954" s="56" t="s">
        <v>14146</v>
      </c>
      <c r="T4954" s="1" t="s">
        <v>8823</v>
      </c>
    </row>
    <row r="4955" spans="1:20" x14ac:dyDescent="0.25">
      <c r="A4955" t="s">
        <v>8801</v>
      </c>
      <c r="B4955" t="s">
        <v>66</v>
      </c>
      <c r="C4955" t="s">
        <v>8291</v>
      </c>
      <c r="D4955" t="s">
        <v>8290</v>
      </c>
      <c r="E4955" s="55">
        <v>44266</v>
      </c>
      <c r="F4955">
        <v>2021</v>
      </c>
      <c r="G4955" t="s">
        <v>6278</v>
      </c>
      <c r="I4955" t="s">
        <v>6296</v>
      </c>
      <c r="J4955">
        <v>50</v>
      </c>
      <c r="M4955" s="41" t="s">
        <v>25</v>
      </c>
      <c r="N4955" s="41">
        <f>SUM(Table71417[[#This Row],[Mitigation ($ million)]:[Adaptation ($ million)]])</f>
        <v>50</v>
      </c>
      <c r="O4955">
        <v>0</v>
      </c>
      <c r="P4955">
        <v>50</v>
      </c>
      <c r="R4955" s="4">
        <v>1</v>
      </c>
      <c r="S4955" s="56" t="s">
        <v>14147</v>
      </c>
      <c r="T4955" s="1" t="s">
        <v>8823</v>
      </c>
    </row>
    <row r="4956" spans="1:20" x14ac:dyDescent="0.25">
      <c r="A4956" t="s">
        <v>8801</v>
      </c>
      <c r="B4956" t="s">
        <v>66</v>
      </c>
      <c r="C4956" t="s">
        <v>7686</v>
      </c>
      <c r="D4956" t="s">
        <v>7685</v>
      </c>
      <c r="E4956" s="55">
        <v>44631</v>
      </c>
      <c r="F4956">
        <v>2022</v>
      </c>
      <c r="G4956" t="s">
        <v>715</v>
      </c>
      <c r="I4956" t="s">
        <v>6296</v>
      </c>
      <c r="J4956">
        <v>50</v>
      </c>
      <c r="M4956" s="41" t="s">
        <v>72</v>
      </c>
      <c r="N4956" s="41">
        <f>SUM(Table71417[[#This Row],[Mitigation ($ million)]:[Adaptation ($ million)]])</f>
        <v>25</v>
      </c>
      <c r="O4956">
        <v>0.1</v>
      </c>
      <c r="P4956">
        <v>24.9</v>
      </c>
      <c r="R4956" s="4">
        <v>0.499</v>
      </c>
      <c r="S4956" s="56" t="s">
        <v>13784</v>
      </c>
      <c r="T4956" s="1" t="s">
        <v>8822</v>
      </c>
    </row>
    <row r="4957" spans="1:20" x14ac:dyDescent="0.25">
      <c r="A4957" t="s">
        <v>8801</v>
      </c>
      <c r="B4957" t="s">
        <v>66</v>
      </c>
      <c r="C4957" t="s">
        <v>7394</v>
      </c>
      <c r="D4957" t="s">
        <v>7393</v>
      </c>
      <c r="E4957" s="55">
        <v>44662</v>
      </c>
      <c r="F4957">
        <v>2022</v>
      </c>
      <c r="G4957" t="s">
        <v>6460</v>
      </c>
      <c r="I4957" t="s">
        <v>132</v>
      </c>
      <c r="J4957">
        <v>26</v>
      </c>
      <c r="M4957" s="41" t="s">
        <v>72</v>
      </c>
      <c r="N4957" s="41">
        <f>SUM(Table71417[[#This Row],[Mitigation ($ million)]:[Adaptation ($ million)]])</f>
        <v>1.7000000000000002</v>
      </c>
      <c r="O4957">
        <v>0.4</v>
      </c>
      <c r="P4957">
        <v>1.3</v>
      </c>
      <c r="R4957" s="4">
        <v>6.3E-2</v>
      </c>
      <c r="S4957" s="56" t="s">
        <v>13732</v>
      </c>
      <c r="T4957" s="1" t="s">
        <v>8822</v>
      </c>
    </row>
    <row r="4958" spans="1:20" x14ac:dyDescent="0.25">
      <c r="A4958" t="s">
        <v>8801</v>
      </c>
      <c r="B4958" t="s">
        <v>66</v>
      </c>
      <c r="C4958" t="s">
        <v>8137</v>
      </c>
      <c r="D4958" t="s">
        <v>8136</v>
      </c>
      <c r="E4958" s="55">
        <v>44327</v>
      </c>
      <c r="F4958">
        <v>2021</v>
      </c>
      <c r="G4958" t="s">
        <v>6381</v>
      </c>
      <c r="I4958" t="s">
        <v>6313</v>
      </c>
      <c r="J4958">
        <v>100</v>
      </c>
      <c r="M4958" s="41" t="s">
        <v>72</v>
      </c>
      <c r="N4958" s="41">
        <f>SUM(Table71417[[#This Row],[Mitigation ($ million)]:[Adaptation ($ million)]])</f>
        <v>16.2</v>
      </c>
      <c r="O4958">
        <v>6.2</v>
      </c>
      <c r="P4958">
        <v>10</v>
      </c>
      <c r="R4958" s="4">
        <v>0.16200000000000001</v>
      </c>
      <c r="S4958" s="56" t="s">
        <v>14087</v>
      </c>
      <c r="T4958" s="1" t="s">
        <v>8823</v>
      </c>
    </row>
    <row r="4959" spans="1:20" x14ac:dyDescent="0.25">
      <c r="A4959" t="s">
        <v>8801</v>
      </c>
      <c r="B4959" t="s">
        <v>66</v>
      </c>
      <c r="C4959" t="s">
        <v>8313</v>
      </c>
      <c r="D4959" t="s">
        <v>8312</v>
      </c>
      <c r="E4959" s="55">
        <v>44327</v>
      </c>
      <c r="F4959">
        <v>2021</v>
      </c>
      <c r="G4959" t="s">
        <v>329</v>
      </c>
      <c r="I4959" t="s">
        <v>6313</v>
      </c>
      <c r="J4959">
        <v>102.9</v>
      </c>
      <c r="M4959" s="41" t="s">
        <v>25</v>
      </c>
      <c r="N4959" s="41">
        <f>SUM(Table71417[[#This Row],[Mitigation ($ million)]:[Adaptation ($ million)]])</f>
        <v>6.6</v>
      </c>
      <c r="O4959">
        <v>0</v>
      </c>
      <c r="P4959">
        <v>6.6</v>
      </c>
      <c r="R4959" s="4">
        <v>6.4000000000000001E-2</v>
      </c>
      <c r="S4959" s="56" t="s">
        <v>14086</v>
      </c>
      <c r="T4959" s="1" t="s">
        <v>8823</v>
      </c>
    </row>
    <row r="4960" spans="1:20" x14ac:dyDescent="0.25">
      <c r="A4960" t="s">
        <v>8801</v>
      </c>
      <c r="B4960" t="s">
        <v>66</v>
      </c>
      <c r="C4960" t="s">
        <v>8629</v>
      </c>
      <c r="D4960" t="s">
        <v>8628</v>
      </c>
      <c r="E4960" s="55">
        <v>44327</v>
      </c>
      <c r="F4960">
        <v>2021</v>
      </c>
      <c r="G4960" t="s">
        <v>8805</v>
      </c>
      <c r="I4960" t="s">
        <v>6287</v>
      </c>
      <c r="J4960">
        <v>100</v>
      </c>
      <c r="M4960" s="41" t="s">
        <v>72</v>
      </c>
      <c r="N4960" s="41">
        <f>SUM(Table71417[[#This Row],[Mitigation ($ million)]:[Adaptation ($ million)]])</f>
        <v>61.2</v>
      </c>
      <c r="O4960">
        <v>14.7</v>
      </c>
      <c r="P4960">
        <v>46.5</v>
      </c>
      <c r="R4960" s="4">
        <v>0.61199999999999999</v>
      </c>
      <c r="S4960" s="56" t="s">
        <v>14085</v>
      </c>
      <c r="T4960" s="1" t="s">
        <v>8823</v>
      </c>
    </row>
    <row r="4961" spans="1:20" x14ac:dyDescent="0.25">
      <c r="A4961" t="s">
        <v>8801</v>
      </c>
      <c r="B4961" t="s">
        <v>66</v>
      </c>
      <c r="C4961" t="s">
        <v>6694</v>
      </c>
      <c r="D4961" t="s">
        <v>6693</v>
      </c>
      <c r="E4961" s="55">
        <v>45057</v>
      </c>
      <c r="F4961">
        <v>2023</v>
      </c>
      <c r="G4961" t="s">
        <v>8803</v>
      </c>
      <c r="I4961" t="s">
        <v>6437</v>
      </c>
      <c r="J4961">
        <v>460</v>
      </c>
      <c r="M4961" s="41" t="s">
        <v>72</v>
      </c>
      <c r="N4961" s="41">
        <f>SUM(Table71417[[#This Row],[Mitigation ($ million)]:[Adaptation ($ million)]])</f>
        <v>60.5</v>
      </c>
      <c r="O4961">
        <v>5.4</v>
      </c>
      <c r="P4961">
        <v>55.1</v>
      </c>
      <c r="R4961" s="5">
        <v>0.13100000000000001</v>
      </c>
      <c r="S4961" s="56" t="s">
        <v>13345</v>
      </c>
      <c r="T4961" s="1" t="s">
        <v>8821</v>
      </c>
    </row>
    <row r="4962" spans="1:20" x14ac:dyDescent="0.25">
      <c r="A4962" t="s">
        <v>8801</v>
      </c>
      <c r="B4962" t="s">
        <v>66</v>
      </c>
      <c r="C4962" t="s">
        <v>8191</v>
      </c>
      <c r="D4962" t="s">
        <v>8190</v>
      </c>
      <c r="E4962" s="55">
        <v>44358</v>
      </c>
      <c r="F4962">
        <v>2021</v>
      </c>
      <c r="G4962" t="s">
        <v>6551</v>
      </c>
      <c r="I4962" t="s">
        <v>6409</v>
      </c>
      <c r="J4962">
        <v>40</v>
      </c>
      <c r="M4962" s="41" t="s">
        <v>72</v>
      </c>
      <c r="N4962" s="41">
        <f>SUM(Table71417[[#This Row],[Mitigation ($ million)]:[Adaptation ($ million)]])</f>
        <v>5.3000000000000007</v>
      </c>
      <c r="O4962">
        <v>0.9</v>
      </c>
      <c r="P4962">
        <v>4.4000000000000004</v>
      </c>
      <c r="R4962" s="4">
        <v>0.13200000000000001</v>
      </c>
      <c r="S4962" s="56" t="s">
        <v>14029</v>
      </c>
      <c r="T4962" s="1" t="s">
        <v>8823</v>
      </c>
    </row>
    <row r="4963" spans="1:20" x14ac:dyDescent="0.25">
      <c r="A4963" t="s">
        <v>8801</v>
      </c>
      <c r="B4963" t="s">
        <v>66</v>
      </c>
      <c r="C4963" t="s">
        <v>8601</v>
      </c>
      <c r="D4963" t="s">
        <v>8600</v>
      </c>
      <c r="E4963" s="55">
        <v>44358</v>
      </c>
      <c r="F4963">
        <v>2021</v>
      </c>
      <c r="G4963" t="s">
        <v>6513</v>
      </c>
      <c r="I4963" t="s">
        <v>6319</v>
      </c>
      <c r="J4963">
        <v>250</v>
      </c>
      <c r="M4963" s="41" t="s">
        <v>72</v>
      </c>
      <c r="N4963" s="41">
        <f>SUM(Table71417[[#This Row],[Mitigation ($ million)]:[Adaptation ($ million)]])</f>
        <v>125</v>
      </c>
      <c r="O4963">
        <v>83.3</v>
      </c>
      <c r="P4963">
        <v>41.7</v>
      </c>
      <c r="R4963" s="4">
        <v>0.5</v>
      </c>
      <c r="S4963" s="56" t="s">
        <v>14027</v>
      </c>
      <c r="T4963" s="1" t="s">
        <v>8823</v>
      </c>
    </row>
    <row r="4964" spans="1:20" x14ac:dyDescent="0.25">
      <c r="A4964" t="s">
        <v>8801</v>
      </c>
      <c r="B4964" t="s">
        <v>66</v>
      </c>
      <c r="C4964" t="s">
        <v>8262</v>
      </c>
      <c r="D4964" t="s">
        <v>8261</v>
      </c>
      <c r="E4964" s="55">
        <v>44358</v>
      </c>
      <c r="F4964">
        <v>2021</v>
      </c>
      <c r="G4964" t="s">
        <v>62</v>
      </c>
      <c r="I4964" t="s">
        <v>6296</v>
      </c>
      <c r="J4964">
        <v>100</v>
      </c>
      <c r="M4964" s="41" t="s">
        <v>72</v>
      </c>
      <c r="N4964" s="41">
        <f>SUM(Table71417[[#This Row],[Mitigation ($ million)]:[Adaptation ($ million)]])</f>
        <v>64.5</v>
      </c>
      <c r="O4964">
        <v>54.6</v>
      </c>
      <c r="P4964">
        <v>9.9</v>
      </c>
      <c r="R4964" s="4">
        <v>0.64400000000000002</v>
      </c>
      <c r="S4964" s="56" t="s">
        <v>14028</v>
      </c>
      <c r="T4964" s="1" t="s">
        <v>8823</v>
      </c>
    </row>
    <row r="4965" spans="1:20" x14ac:dyDescent="0.25">
      <c r="A4965" t="s">
        <v>8801</v>
      </c>
      <c r="B4965" t="s">
        <v>66</v>
      </c>
      <c r="C4965" t="s">
        <v>8662</v>
      </c>
      <c r="D4965" t="s">
        <v>8661</v>
      </c>
      <c r="E4965" s="55">
        <v>44358</v>
      </c>
      <c r="F4965">
        <v>2021</v>
      </c>
      <c r="G4965" t="s">
        <v>6358</v>
      </c>
      <c r="I4965" t="s">
        <v>6296</v>
      </c>
      <c r="J4965">
        <v>100</v>
      </c>
      <c r="M4965" s="41" t="s">
        <v>25</v>
      </c>
      <c r="N4965" s="41">
        <f>SUM(Table71417[[#This Row],[Mitigation ($ million)]:[Adaptation ($ million)]])</f>
        <v>87.7</v>
      </c>
      <c r="O4965">
        <v>0</v>
      </c>
      <c r="P4965">
        <v>87.7</v>
      </c>
      <c r="R4965" s="4">
        <v>0.877</v>
      </c>
      <c r="S4965" s="56" t="s">
        <v>14026</v>
      </c>
      <c r="T4965" s="1" t="s">
        <v>8823</v>
      </c>
    </row>
    <row r="4966" spans="1:20" x14ac:dyDescent="0.25">
      <c r="A4966" t="s">
        <v>8801</v>
      </c>
      <c r="B4966" t="s">
        <v>66</v>
      </c>
      <c r="C4966" t="s">
        <v>8126</v>
      </c>
      <c r="D4966" t="s">
        <v>8125</v>
      </c>
      <c r="E4966" s="55">
        <v>44358</v>
      </c>
      <c r="F4966">
        <v>2021</v>
      </c>
      <c r="G4966" t="s">
        <v>424</v>
      </c>
      <c r="I4966" t="s">
        <v>132</v>
      </c>
      <c r="J4966">
        <v>60</v>
      </c>
      <c r="M4966" s="41" t="s">
        <v>72</v>
      </c>
      <c r="N4966" s="41">
        <f>SUM(Table71417[[#This Row],[Mitigation ($ million)]:[Adaptation ($ million)]])</f>
        <v>5.7</v>
      </c>
      <c r="O4966">
        <v>2.5</v>
      </c>
      <c r="P4966">
        <v>3.2</v>
      </c>
      <c r="R4966" s="4">
        <v>9.5000000000000001E-2</v>
      </c>
      <c r="S4966" s="56" t="s">
        <v>14030</v>
      </c>
      <c r="T4966" s="1" t="s">
        <v>8823</v>
      </c>
    </row>
    <row r="4967" spans="1:20" x14ac:dyDescent="0.25">
      <c r="A4967" t="s">
        <v>8801</v>
      </c>
      <c r="B4967" t="s">
        <v>66</v>
      </c>
      <c r="C4967" t="s">
        <v>7474</v>
      </c>
      <c r="D4967" t="s">
        <v>7473</v>
      </c>
      <c r="E4967" s="55">
        <v>44511</v>
      </c>
      <c r="F4967">
        <v>2022</v>
      </c>
      <c r="G4967" t="s">
        <v>6914</v>
      </c>
      <c r="I4967" t="s">
        <v>6708</v>
      </c>
      <c r="J4967">
        <v>500</v>
      </c>
      <c r="M4967" s="41" t="s">
        <v>72</v>
      </c>
      <c r="N4967" s="41">
        <f>SUM(Table71417[[#This Row],[Mitigation ($ million)]:[Adaptation ($ million)]])</f>
        <v>116.6</v>
      </c>
      <c r="O4967">
        <v>8.3000000000000007</v>
      </c>
      <c r="P4967">
        <v>108.3</v>
      </c>
      <c r="R4967" s="4">
        <v>0.23300000000000001</v>
      </c>
      <c r="S4967" s="56" t="s">
        <v>13898</v>
      </c>
      <c r="T4967" s="1" t="s">
        <v>8822</v>
      </c>
    </row>
    <row r="4968" spans="1:20" x14ac:dyDescent="0.25">
      <c r="A4968" t="s">
        <v>8801</v>
      </c>
      <c r="B4968" t="s">
        <v>66</v>
      </c>
      <c r="C4968" t="s">
        <v>8217</v>
      </c>
      <c r="D4968" t="s">
        <v>8216</v>
      </c>
      <c r="E4968" s="55">
        <v>44176</v>
      </c>
      <c r="F4968">
        <v>2021</v>
      </c>
      <c r="G4968" t="s">
        <v>255</v>
      </c>
      <c r="I4968" t="s">
        <v>6316</v>
      </c>
      <c r="J4968">
        <v>12.4</v>
      </c>
      <c r="M4968" s="41" t="s">
        <v>24</v>
      </c>
      <c r="N4968" s="41">
        <f>SUM(Table71417[[#This Row],[Mitigation ($ million)]:[Adaptation ($ million)]])</f>
        <v>12.4</v>
      </c>
      <c r="O4968">
        <v>12.4</v>
      </c>
      <c r="P4968">
        <v>0</v>
      </c>
      <c r="R4968" s="4">
        <v>1</v>
      </c>
      <c r="S4968" s="56" t="s">
        <v>14213</v>
      </c>
      <c r="T4968" s="1" t="s">
        <v>8823</v>
      </c>
    </row>
    <row r="4969" spans="1:20" x14ac:dyDescent="0.25">
      <c r="A4969" t="s">
        <v>8801</v>
      </c>
      <c r="B4969" t="s">
        <v>66</v>
      </c>
      <c r="C4969" t="s">
        <v>8045</v>
      </c>
      <c r="D4969" t="s">
        <v>8044</v>
      </c>
      <c r="E4969" s="55">
        <v>44176</v>
      </c>
      <c r="F4969">
        <v>2021</v>
      </c>
      <c r="G4969" t="s">
        <v>664</v>
      </c>
      <c r="I4969" t="s">
        <v>4841</v>
      </c>
      <c r="J4969">
        <v>50</v>
      </c>
      <c r="M4969" s="41" t="s">
        <v>72</v>
      </c>
      <c r="N4969" s="41">
        <f>SUM(Table71417[[#This Row],[Mitigation ($ million)]:[Adaptation ($ million)]])</f>
        <v>33.9</v>
      </c>
      <c r="O4969">
        <v>11.1</v>
      </c>
      <c r="P4969">
        <v>22.8</v>
      </c>
      <c r="R4969" s="4">
        <v>0.67800000000000005</v>
      </c>
      <c r="S4969" s="56" t="s">
        <v>14216</v>
      </c>
      <c r="T4969" s="1" t="s">
        <v>8823</v>
      </c>
    </row>
    <row r="4970" spans="1:20" x14ac:dyDescent="0.25">
      <c r="A4970" t="s">
        <v>8801</v>
      </c>
      <c r="B4970" t="s">
        <v>66</v>
      </c>
      <c r="C4970" t="s">
        <v>8027</v>
      </c>
      <c r="D4970" t="s">
        <v>8026</v>
      </c>
      <c r="E4970" s="55">
        <v>44176</v>
      </c>
      <c r="F4970">
        <v>2021</v>
      </c>
      <c r="G4970" t="s">
        <v>6375</v>
      </c>
      <c r="I4970" t="s">
        <v>6319</v>
      </c>
      <c r="J4970">
        <v>80</v>
      </c>
      <c r="M4970" s="41" t="s">
        <v>24</v>
      </c>
      <c r="N4970" s="41">
        <f>SUM(Table71417[[#This Row],[Mitigation ($ million)]:[Adaptation ($ million)]])</f>
        <v>8.9</v>
      </c>
      <c r="O4970">
        <v>8.9</v>
      </c>
      <c r="P4970">
        <v>0</v>
      </c>
      <c r="R4970" s="4">
        <v>0.111</v>
      </c>
      <c r="S4970" s="56" t="s">
        <v>14217</v>
      </c>
      <c r="T4970" s="1" t="s">
        <v>8823</v>
      </c>
    </row>
    <row r="4971" spans="1:20" x14ac:dyDescent="0.25">
      <c r="A4971" t="s">
        <v>8801</v>
      </c>
      <c r="B4971" t="s">
        <v>66</v>
      </c>
      <c r="C4971" t="s">
        <v>8453</v>
      </c>
      <c r="D4971" t="s">
        <v>8452</v>
      </c>
      <c r="E4971" s="55">
        <v>44176</v>
      </c>
      <c r="F4971">
        <v>2021</v>
      </c>
      <c r="G4971" t="s">
        <v>8807</v>
      </c>
      <c r="I4971" t="s">
        <v>6313</v>
      </c>
      <c r="J4971">
        <v>65.3</v>
      </c>
      <c r="M4971" s="41" t="s">
        <v>25</v>
      </c>
      <c r="N4971" s="41">
        <f>SUM(Table71417[[#This Row],[Mitigation ($ million)]:[Adaptation ($ million)]])</f>
        <v>0.5</v>
      </c>
      <c r="O4971">
        <v>0</v>
      </c>
      <c r="P4971">
        <v>0.5</v>
      </c>
      <c r="R4971" s="4">
        <v>8.0000000000000002E-3</v>
      </c>
      <c r="S4971" s="56" t="s">
        <v>14210</v>
      </c>
      <c r="T4971" s="1" t="s">
        <v>8823</v>
      </c>
    </row>
    <row r="4972" spans="1:20" x14ac:dyDescent="0.25">
      <c r="A4972" t="s">
        <v>8801</v>
      </c>
      <c r="B4972" t="s">
        <v>66</v>
      </c>
      <c r="C4972" t="s">
        <v>8187</v>
      </c>
      <c r="D4972" t="s">
        <v>8186</v>
      </c>
      <c r="E4972" s="55">
        <v>44176</v>
      </c>
      <c r="F4972">
        <v>2021</v>
      </c>
      <c r="G4972" t="s">
        <v>6521</v>
      </c>
      <c r="I4972" t="s">
        <v>6448</v>
      </c>
      <c r="J4972">
        <v>200</v>
      </c>
      <c r="M4972" s="41" t="s">
        <v>72</v>
      </c>
      <c r="N4972" s="41">
        <f>SUM(Table71417[[#This Row],[Mitigation ($ million)]:[Adaptation ($ million)]])</f>
        <v>150</v>
      </c>
      <c r="O4972">
        <v>131.69999999999999</v>
      </c>
      <c r="P4972">
        <v>18.3</v>
      </c>
      <c r="R4972" s="4">
        <v>0.75</v>
      </c>
      <c r="S4972" s="56" t="s">
        <v>14214</v>
      </c>
      <c r="T4972" s="1" t="s">
        <v>8823</v>
      </c>
    </row>
    <row r="4973" spans="1:20" x14ac:dyDescent="0.25">
      <c r="A4973" t="s">
        <v>8801</v>
      </c>
      <c r="B4973" t="s">
        <v>66</v>
      </c>
      <c r="C4973" t="s">
        <v>8019</v>
      </c>
      <c r="D4973" t="s">
        <v>8018</v>
      </c>
      <c r="E4973" s="55">
        <v>44176</v>
      </c>
      <c r="F4973">
        <v>2021</v>
      </c>
      <c r="G4973" t="s">
        <v>8809</v>
      </c>
      <c r="I4973" t="s">
        <v>132</v>
      </c>
      <c r="J4973">
        <v>15</v>
      </c>
      <c r="M4973" s="41" t="s">
        <v>72</v>
      </c>
      <c r="N4973" s="41">
        <f>SUM(Table71417[[#This Row],[Mitigation ($ million)]:[Adaptation ($ million)]])</f>
        <v>0.4</v>
      </c>
      <c r="O4973">
        <v>0.2</v>
      </c>
      <c r="P4973">
        <v>0.2</v>
      </c>
      <c r="R4973" s="4">
        <v>2.7E-2</v>
      </c>
      <c r="S4973" s="56" t="s">
        <v>14218</v>
      </c>
      <c r="T4973" s="1" t="s">
        <v>8823</v>
      </c>
    </row>
    <row r="4974" spans="1:20" x14ac:dyDescent="0.25">
      <c r="A4974" t="s">
        <v>8801</v>
      </c>
      <c r="B4974" t="s">
        <v>66</v>
      </c>
      <c r="C4974" t="s">
        <v>8159</v>
      </c>
      <c r="D4974" t="s">
        <v>8158</v>
      </c>
      <c r="E4974" s="55">
        <v>44176</v>
      </c>
      <c r="F4974">
        <v>2021</v>
      </c>
      <c r="G4974" t="s">
        <v>8808</v>
      </c>
      <c r="I4974" t="s">
        <v>132</v>
      </c>
      <c r="J4974">
        <v>25</v>
      </c>
      <c r="M4974" s="41" t="s">
        <v>72</v>
      </c>
      <c r="N4974" s="41">
        <f>SUM(Table71417[[#This Row],[Mitigation ($ million)]:[Adaptation ($ million)]])</f>
        <v>3</v>
      </c>
      <c r="O4974">
        <v>1.5</v>
      </c>
      <c r="P4974">
        <v>1.5</v>
      </c>
      <c r="R4974" s="4">
        <v>0.123</v>
      </c>
      <c r="S4974" s="56" t="s">
        <v>14215</v>
      </c>
      <c r="T4974" s="1" t="s">
        <v>8823</v>
      </c>
    </row>
    <row r="4975" spans="1:20" x14ac:dyDescent="0.25">
      <c r="A4975" t="s">
        <v>8801</v>
      </c>
      <c r="B4975" t="s">
        <v>66</v>
      </c>
      <c r="C4975" t="s">
        <v>8254</v>
      </c>
      <c r="D4975" t="s">
        <v>8253</v>
      </c>
      <c r="E4975" s="55">
        <v>44176</v>
      </c>
      <c r="F4975">
        <v>2021</v>
      </c>
      <c r="G4975" t="s">
        <v>664</v>
      </c>
      <c r="I4975" t="s">
        <v>6443</v>
      </c>
      <c r="J4975">
        <v>35</v>
      </c>
      <c r="M4975" s="41" t="s">
        <v>72</v>
      </c>
      <c r="N4975" s="41">
        <f>SUM(Table71417[[#This Row],[Mitigation ($ million)]:[Adaptation ($ million)]])</f>
        <v>8.6</v>
      </c>
      <c r="O4975">
        <v>2.2999999999999998</v>
      </c>
      <c r="P4975">
        <v>6.3</v>
      </c>
      <c r="R4975" s="4">
        <v>0.245</v>
      </c>
      <c r="S4975" s="56" t="s">
        <v>14212</v>
      </c>
      <c r="T4975" s="1" t="s">
        <v>8823</v>
      </c>
    </row>
    <row r="4976" spans="1:20" x14ac:dyDescent="0.25">
      <c r="A4976" t="s">
        <v>8801</v>
      </c>
      <c r="B4976" t="s">
        <v>66</v>
      </c>
      <c r="C4976" t="s">
        <v>8429</v>
      </c>
      <c r="D4976" t="s">
        <v>8428</v>
      </c>
      <c r="E4976" s="55">
        <v>44176</v>
      </c>
      <c r="F4976">
        <v>2021</v>
      </c>
      <c r="G4976" t="s">
        <v>6903</v>
      </c>
      <c r="I4976" t="s">
        <v>6400</v>
      </c>
      <c r="J4976">
        <v>300</v>
      </c>
      <c r="M4976" s="41" t="s">
        <v>24</v>
      </c>
      <c r="N4976" s="41">
        <f>SUM(Table71417[[#This Row],[Mitigation ($ million)]:[Adaptation ($ million)]])</f>
        <v>15</v>
      </c>
      <c r="O4976">
        <v>15</v>
      </c>
      <c r="P4976">
        <v>0</v>
      </c>
      <c r="R4976" s="4">
        <v>0.05</v>
      </c>
      <c r="S4976" s="56" t="s">
        <v>14211</v>
      </c>
      <c r="T4976" s="1" t="s">
        <v>8823</v>
      </c>
    </row>
    <row r="4977" spans="1:20" x14ac:dyDescent="0.25">
      <c r="A4977" t="s">
        <v>8801</v>
      </c>
      <c r="B4977" t="s">
        <v>66</v>
      </c>
      <c r="C4977" t="s">
        <v>8270</v>
      </c>
      <c r="D4977" t="s">
        <v>8269</v>
      </c>
      <c r="E4977" s="55">
        <v>44208</v>
      </c>
      <c r="F4977">
        <v>2021</v>
      </c>
      <c r="G4977" t="s">
        <v>6925</v>
      </c>
      <c r="I4977" t="s">
        <v>6400</v>
      </c>
      <c r="J4977">
        <v>246</v>
      </c>
      <c r="M4977" s="41" t="s">
        <v>25</v>
      </c>
      <c r="N4977" s="41">
        <f>SUM(Table71417[[#This Row],[Mitigation ($ million)]:[Adaptation ($ million)]])</f>
        <v>54</v>
      </c>
      <c r="O4977">
        <v>0</v>
      </c>
      <c r="P4977">
        <v>54</v>
      </c>
      <c r="R4977" s="4">
        <v>0.219</v>
      </c>
      <c r="S4977" s="56" t="s">
        <v>14182</v>
      </c>
      <c r="T4977" s="1" t="s">
        <v>8823</v>
      </c>
    </row>
    <row r="4978" spans="1:20" x14ac:dyDescent="0.25">
      <c r="A4978" t="s">
        <v>8801</v>
      </c>
      <c r="B4978" t="s">
        <v>66</v>
      </c>
      <c r="C4978" t="s">
        <v>6618</v>
      </c>
      <c r="D4978" t="s">
        <v>6617</v>
      </c>
      <c r="E4978" s="55">
        <v>44938</v>
      </c>
      <c r="F4978">
        <v>2023</v>
      </c>
      <c r="G4978" t="s">
        <v>715</v>
      </c>
      <c r="I4978" t="s">
        <v>6319</v>
      </c>
      <c r="J4978">
        <v>50</v>
      </c>
      <c r="M4978" s="41" t="s">
        <v>72</v>
      </c>
      <c r="N4978" s="41">
        <f>SUM(Table71417[[#This Row],[Mitigation ($ million)]:[Adaptation ($ million)]])</f>
        <v>8.8999999999999986</v>
      </c>
      <c r="O4978">
        <v>5.6</v>
      </c>
      <c r="P4978">
        <v>3.3</v>
      </c>
      <c r="R4978" s="5">
        <v>0.17799999999999999</v>
      </c>
      <c r="S4978" s="56" t="s">
        <v>13425</v>
      </c>
      <c r="T4978" s="1" t="s">
        <v>8821</v>
      </c>
    </row>
    <row r="4979" spans="1:20" x14ac:dyDescent="0.25">
      <c r="A4979" t="s">
        <v>8801</v>
      </c>
      <c r="B4979" t="s">
        <v>66</v>
      </c>
      <c r="C4979" t="s">
        <v>6765</v>
      </c>
      <c r="D4979" t="s">
        <v>6764</v>
      </c>
      <c r="E4979" s="55">
        <v>44938</v>
      </c>
      <c r="F4979">
        <v>2023</v>
      </c>
      <c r="G4979" t="s">
        <v>715</v>
      </c>
      <c r="I4979" t="s">
        <v>6316</v>
      </c>
      <c r="J4979">
        <v>15</v>
      </c>
      <c r="M4979" s="41" t="s">
        <v>72</v>
      </c>
      <c r="N4979" s="41">
        <f>SUM(Table71417[[#This Row],[Mitigation ($ million)]:[Adaptation ($ million)]])</f>
        <v>15</v>
      </c>
      <c r="O4979">
        <v>13.7</v>
      </c>
      <c r="P4979">
        <v>1.3</v>
      </c>
      <c r="R4979" s="5">
        <v>1</v>
      </c>
      <c r="S4979" s="56" t="s">
        <v>13424</v>
      </c>
      <c r="T4979" s="1" t="s">
        <v>8821</v>
      </c>
    </row>
    <row r="4980" spans="1:20" x14ac:dyDescent="0.25">
      <c r="A4980" t="s">
        <v>8801</v>
      </c>
      <c r="B4980" t="s">
        <v>66</v>
      </c>
      <c r="C4980" t="s">
        <v>8280</v>
      </c>
      <c r="D4980" t="s">
        <v>8279</v>
      </c>
      <c r="E4980" s="55">
        <v>44267</v>
      </c>
      <c r="F4980">
        <v>2021</v>
      </c>
      <c r="G4980" t="s">
        <v>6526</v>
      </c>
      <c r="I4980" t="s">
        <v>6316</v>
      </c>
      <c r="J4980">
        <v>59</v>
      </c>
      <c r="M4980" s="41" t="s">
        <v>72</v>
      </c>
      <c r="N4980" s="41">
        <f>SUM(Table71417[[#This Row],[Mitigation ($ million)]:[Adaptation ($ million)]])</f>
        <v>20.6</v>
      </c>
      <c r="O4980">
        <v>11.8</v>
      </c>
      <c r="P4980">
        <v>8.8000000000000007</v>
      </c>
      <c r="R4980" s="4">
        <v>0.34899999999999998</v>
      </c>
      <c r="S4980" s="56" t="s">
        <v>14143</v>
      </c>
      <c r="T4980" s="1" t="s">
        <v>8823</v>
      </c>
    </row>
    <row r="4981" spans="1:20" x14ac:dyDescent="0.25">
      <c r="A4981" t="s">
        <v>8801</v>
      </c>
      <c r="B4981" t="s">
        <v>66</v>
      </c>
      <c r="C4981" t="s">
        <v>8427</v>
      </c>
      <c r="D4981" t="s">
        <v>8426</v>
      </c>
      <c r="E4981" s="55">
        <v>44267</v>
      </c>
      <c r="F4981">
        <v>2021</v>
      </c>
      <c r="G4981" t="s">
        <v>6526</v>
      </c>
      <c r="I4981" t="s">
        <v>6400</v>
      </c>
      <c r="J4981">
        <v>10</v>
      </c>
      <c r="M4981" s="41" t="s">
        <v>72</v>
      </c>
      <c r="N4981" s="41">
        <f>SUM(Table71417[[#This Row],[Mitigation ($ million)]:[Adaptation ($ million)]])</f>
        <v>1.2</v>
      </c>
      <c r="O4981">
        <v>0.6</v>
      </c>
      <c r="P4981">
        <v>0.6</v>
      </c>
      <c r="R4981" s="4">
        <v>0.115</v>
      </c>
      <c r="S4981" s="56" t="s">
        <v>14142</v>
      </c>
      <c r="T4981" s="1" t="s">
        <v>8823</v>
      </c>
    </row>
    <row r="4982" spans="1:20" x14ac:dyDescent="0.25">
      <c r="A4982" t="s">
        <v>8801</v>
      </c>
      <c r="B4982" t="s">
        <v>66</v>
      </c>
      <c r="C4982" t="s">
        <v>7625</v>
      </c>
      <c r="D4982" t="s">
        <v>7624</v>
      </c>
      <c r="E4982" s="55">
        <v>44663</v>
      </c>
      <c r="F4982">
        <v>2022</v>
      </c>
      <c r="G4982" t="s">
        <v>6325</v>
      </c>
      <c r="I4982" t="s">
        <v>6708</v>
      </c>
      <c r="J4982">
        <v>300</v>
      </c>
      <c r="M4982" s="41" t="s">
        <v>72</v>
      </c>
      <c r="N4982" s="41">
        <f>SUM(Table71417[[#This Row],[Mitigation ($ million)]:[Adaptation ($ million)]])</f>
        <v>74.7</v>
      </c>
      <c r="O4982">
        <v>4</v>
      </c>
      <c r="P4982">
        <v>70.7</v>
      </c>
      <c r="R4982" s="4">
        <v>0.249</v>
      </c>
      <c r="S4982" s="56" t="s">
        <v>13731</v>
      </c>
      <c r="T4982" s="1" t="s">
        <v>8822</v>
      </c>
    </row>
    <row r="4983" spans="1:20" x14ac:dyDescent="0.25">
      <c r="A4983" t="s">
        <v>8801</v>
      </c>
      <c r="B4983" t="s">
        <v>66</v>
      </c>
      <c r="C4983" t="s">
        <v>7077</v>
      </c>
      <c r="D4983" t="s">
        <v>7076</v>
      </c>
      <c r="E4983" s="55">
        <v>44693</v>
      </c>
      <c r="F4983">
        <v>2022</v>
      </c>
      <c r="G4983" t="s">
        <v>6375</v>
      </c>
      <c r="I4983" t="s">
        <v>4841</v>
      </c>
      <c r="J4983">
        <v>75</v>
      </c>
      <c r="M4983" s="41" t="s">
        <v>72</v>
      </c>
      <c r="N4983" s="41">
        <f>SUM(Table71417[[#This Row],[Mitigation ($ million)]:[Adaptation ($ million)]])</f>
        <v>39.400000000000006</v>
      </c>
      <c r="O4983">
        <v>17.100000000000001</v>
      </c>
      <c r="P4983">
        <v>22.3</v>
      </c>
      <c r="R4983" s="4">
        <v>0.52400000000000002</v>
      </c>
      <c r="S4983" s="56" t="s">
        <v>13707</v>
      </c>
      <c r="T4983" s="1" t="s">
        <v>8822</v>
      </c>
    </row>
    <row r="4984" spans="1:20" x14ac:dyDescent="0.25">
      <c r="A4984" t="s">
        <v>8801</v>
      </c>
      <c r="B4984" t="s">
        <v>66</v>
      </c>
      <c r="C4984" t="s">
        <v>7784</v>
      </c>
      <c r="D4984" t="s">
        <v>7783</v>
      </c>
      <c r="E4984" s="55">
        <v>44693</v>
      </c>
      <c r="F4984">
        <v>2022</v>
      </c>
      <c r="G4984" t="s">
        <v>4733</v>
      </c>
      <c r="I4984" t="s">
        <v>6313</v>
      </c>
      <c r="J4984">
        <v>85</v>
      </c>
      <c r="M4984" s="41" t="s">
        <v>72</v>
      </c>
      <c r="N4984" s="41">
        <f>SUM(Table71417[[#This Row],[Mitigation ($ million)]:[Adaptation ($ million)]])</f>
        <v>20.8</v>
      </c>
      <c r="O4984">
        <v>16.600000000000001</v>
      </c>
      <c r="P4984">
        <v>4.2</v>
      </c>
      <c r="R4984" s="4">
        <v>0.24399999999999999</v>
      </c>
      <c r="S4984" s="56" t="s">
        <v>13706</v>
      </c>
      <c r="T4984" s="1" t="s">
        <v>8822</v>
      </c>
    </row>
    <row r="4985" spans="1:20" x14ac:dyDescent="0.25">
      <c r="A4985" t="s">
        <v>8801</v>
      </c>
      <c r="B4985" t="s">
        <v>66</v>
      </c>
      <c r="C4985" t="s">
        <v>7831</v>
      </c>
      <c r="D4985" t="s">
        <v>7830</v>
      </c>
      <c r="E4985" s="55">
        <v>44693</v>
      </c>
      <c r="F4985">
        <v>2022</v>
      </c>
      <c r="G4985" t="s">
        <v>6521</v>
      </c>
      <c r="I4985" t="s">
        <v>132</v>
      </c>
      <c r="J4985">
        <v>250</v>
      </c>
      <c r="M4985" s="41" t="s">
        <v>25</v>
      </c>
      <c r="N4985" s="41">
        <f>SUM(Table71417[[#This Row],[Mitigation ($ million)]:[Adaptation ($ million)]])</f>
        <v>20</v>
      </c>
      <c r="O4985">
        <v>0</v>
      </c>
      <c r="P4985">
        <v>20</v>
      </c>
      <c r="R4985" s="4">
        <v>0.08</v>
      </c>
      <c r="S4985" s="56" t="s">
        <v>13705</v>
      </c>
      <c r="T4985" s="1" t="s">
        <v>8822</v>
      </c>
    </row>
    <row r="4986" spans="1:20" x14ac:dyDescent="0.25">
      <c r="A4986" t="s">
        <v>8801</v>
      </c>
      <c r="B4986" t="s">
        <v>66</v>
      </c>
      <c r="C4986" t="s">
        <v>6399</v>
      </c>
      <c r="D4986" t="s">
        <v>6398</v>
      </c>
      <c r="E4986" s="55">
        <v>45058</v>
      </c>
      <c r="F4986">
        <v>2023</v>
      </c>
      <c r="G4986" t="s">
        <v>113</v>
      </c>
      <c r="I4986" t="s">
        <v>6400</v>
      </c>
      <c r="J4986">
        <v>250</v>
      </c>
      <c r="M4986" s="41" t="s">
        <v>72</v>
      </c>
      <c r="N4986" s="41">
        <f>SUM(Table71417[[#This Row],[Mitigation ($ million)]:[Adaptation ($ million)]])</f>
        <v>14.799999999999999</v>
      </c>
      <c r="O4986">
        <v>1.7</v>
      </c>
      <c r="P4986">
        <v>13.1</v>
      </c>
      <c r="R4986" s="5">
        <v>5.8999999999999997E-2</v>
      </c>
      <c r="S4986" s="56" t="s">
        <v>13344</v>
      </c>
      <c r="T4986" s="1" t="s">
        <v>8821</v>
      </c>
    </row>
    <row r="4987" spans="1:20" x14ac:dyDescent="0.25">
      <c r="A4987" t="s">
        <v>8801</v>
      </c>
      <c r="B4987" t="s">
        <v>66</v>
      </c>
      <c r="C4987" t="s">
        <v>6834</v>
      </c>
      <c r="D4987" t="s">
        <v>6833</v>
      </c>
      <c r="E4987" s="55">
        <v>45058</v>
      </c>
      <c r="F4987">
        <v>2023</v>
      </c>
      <c r="G4987" t="s">
        <v>255</v>
      </c>
      <c r="I4987" t="s">
        <v>6313</v>
      </c>
      <c r="J4987">
        <v>15</v>
      </c>
      <c r="M4987" s="41" t="s">
        <v>72</v>
      </c>
      <c r="N4987" s="41">
        <f>SUM(Table71417[[#This Row],[Mitigation ($ million)]:[Adaptation ($ million)]])</f>
        <v>0.8</v>
      </c>
      <c r="O4987">
        <v>0.4</v>
      </c>
      <c r="P4987">
        <v>0.4</v>
      </c>
      <c r="R4987" s="5">
        <v>5.8000000000000003E-2</v>
      </c>
      <c r="S4987" s="56" t="s">
        <v>13343</v>
      </c>
      <c r="T4987" s="1" t="s">
        <v>8821</v>
      </c>
    </row>
    <row r="4988" spans="1:20" x14ac:dyDescent="0.25">
      <c r="A4988" t="s">
        <v>8801</v>
      </c>
      <c r="B4988" t="s">
        <v>66</v>
      </c>
      <c r="C4988" t="s">
        <v>8633</v>
      </c>
      <c r="D4988" t="s">
        <v>8632</v>
      </c>
      <c r="E4988" s="55">
        <v>44329</v>
      </c>
      <c r="F4988">
        <v>2021</v>
      </c>
      <c r="G4988" t="s">
        <v>8809</v>
      </c>
      <c r="I4988" t="s">
        <v>6303</v>
      </c>
      <c r="J4988">
        <v>3</v>
      </c>
      <c r="M4988" s="41" t="s">
        <v>25</v>
      </c>
      <c r="N4988" s="41">
        <f>SUM(Table71417[[#This Row],[Mitigation ($ million)]:[Adaptation ($ million)]])</f>
        <v>0.1</v>
      </c>
      <c r="O4988">
        <v>0</v>
      </c>
      <c r="P4988">
        <v>0.1</v>
      </c>
      <c r="R4988" s="4">
        <v>3.6999999999999998E-2</v>
      </c>
      <c r="S4988" s="56" t="s">
        <v>14084</v>
      </c>
      <c r="T4988" s="1" t="s">
        <v>8823</v>
      </c>
    </row>
    <row r="4989" spans="1:20" x14ac:dyDescent="0.25">
      <c r="A4989" t="s">
        <v>8801</v>
      </c>
      <c r="B4989" t="s">
        <v>66</v>
      </c>
      <c r="C4989" t="s">
        <v>7452</v>
      </c>
      <c r="D4989" t="s">
        <v>7451</v>
      </c>
      <c r="E4989" s="55">
        <v>44694</v>
      </c>
      <c r="F4989">
        <v>2022</v>
      </c>
      <c r="G4989" t="s">
        <v>8802</v>
      </c>
      <c r="I4989" t="s">
        <v>6437</v>
      </c>
      <c r="J4989">
        <v>301</v>
      </c>
      <c r="M4989" s="41" t="s">
        <v>72</v>
      </c>
      <c r="N4989" s="41">
        <f>SUM(Table71417[[#This Row],[Mitigation ($ million)]:[Adaptation ($ million)]])</f>
        <v>4.3000000000000007</v>
      </c>
      <c r="O4989">
        <v>1.6</v>
      </c>
      <c r="P4989">
        <v>2.7</v>
      </c>
      <c r="R4989" s="4">
        <v>1.4E-2</v>
      </c>
      <c r="S4989" s="56" t="s">
        <v>13704</v>
      </c>
      <c r="T4989" s="1" t="s">
        <v>8822</v>
      </c>
    </row>
    <row r="4990" spans="1:20" x14ac:dyDescent="0.25">
      <c r="A4990" t="s">
        <v>8801</v>
      </c>
      <c r="B4990" t="s">
        <v>66</v>
      </c>
      <c r="C4990" t="s">
        <v>7515</v>
      </c>
      <c r="D4990" t="s">
        <v>7514</v>
      </c>
      <c r="E4990" s="55">
        <v>44694</v>
      </c>
      <c r="F4990">
        <v>2022</v>
      </c>
      <c r="G4990" t="s">
        <v>250</v>
      </c>
      <c r="I4990" t="s">
        <v>6296</v>
      </c>
      <c r="J4990">
        <v>20</v>
      </c>
      <c r="M4990" s="41" t="s">
        <v>25</v>
      </c>
      <c r="N4990" s="41">
        <f>SUM(Table71417[[#This Row],[Mitigation ($ million)]:[Adaptation ($ million)]])</f>
        <v>13.8</v>
      </c>
      <c r="O4990">
        <v>0</v>
      </c>
      <c r="P4990">
        <v>13.8</v>
      </c>
      <c r="R4990" s="4">
        <v>0.69299999999999995</v>
      </c>
      <c r="S4990" s="56" t="s">
        <v>13703</v>
      </c>
      <c r="T4990" s="1" t="s">
        <v>8822</v>
      </c>
    </row>
    <row r="4991" spans="1:20" x14ac:dyDescent="0.25">
      <c r="A4991" t="s">
        <v>8801</v>
      </c>
      <c r="B4991" t="s">
        <v>66</v>
      </c>
      <c r="C4991" t="s">
        <v>7083</v>
      </c>
      <c r="D4991" t="s">
        <v>7082</v>
      </c>
      <c r="E4991" s="55">
        <v>44725</v>
      </c>
      <c r="F4991">
        <v>2022</v>
      </c>
      <c r="G4991" t="s">
        <v>6295</v>
      </c>
      <c r="I4991" t="s">
        <v>6296</v>
      </c>
      <c r="J4991">
        <v>278</v>
      </c>
      <c r="M4991" s="41" t="s">
        <v>72</v>
      </c>
      <c r="N4991" s="41">
        <f>SUM(Table71417[[#This Row],[Mitigation ($ million)]:[Adaptation ($ million)]])</f>
        <v>127.4</v>
      </c>
      <c r="O4991">
        <v>77.2</v>
      </c>
      <c r="P4991">
        <v>50.2</v>
      </c>
      <c r="R4991" s="4">
        <v>0.45800000000000002</v>
      </c>
      <c r="S4991" s="56" t="s">
        <v>13629</v>
      </c>
      <c r="T4991" s="1" t="s">
        <v>8822</v>
      </c>
    </row>
    <row r="4992" spans="1:20" x14ac:dyDescent="0.25">
      <c r="A4992" t="s">
        <v>8801</v>
      </c>
      <c r="B4992" t="s">
        <v>66</v>
      </c>
      <c r="C4992" t="s">
        <v>6508</v>
      </c>
      <c r="D4992" t="s">
        <v>6507</v>
      </c>
      <c r="E4992" s="55">
        <v>45090</v>
      </c>
      <c r="F4992">
        <v>2023</v>
      </c>
      <c r="G4992" t="s">
        <v>168</v>
      </c>
      <c r="I4992" t="s">
        <v>6443</v>
      </c>
      <c r="J4992">
        <v>200</v>
      </c>
      <c r="M4992" s="41" t="s">
        <v>72</v>
      </c>
      <c r="N4992" s="41">
        <f>SUM(Table71417[[#This Row],[Mitigation ($ million)]:[Adaptation ($ million)]])</f>
        <v>83.7</v>
      </c>
      <c r="O4992">
        <v>4.3</v>
      </c>
      <c r="P4992">
        <v>79.400000000000006</v>
      </c>
      <c r="R4992" s="5">
        <v>0.41799999999999998</v>
      </c>
      <c r="S4992" s="56" t="s">
        <v>13292</v>
      </c>
      <c r="T4992" s="1" t="s">
        <v>8821</v>
      </c>
    </row>
    <row r="4993" spans="1:20" x14ac:dyDescent="0.25">
      <c r="A4993" t="s">
        <v>8801</v>
      </c>
      <c r="B4993" t="s">
        <v>66</v>
      </c>
      <c r="C4993" t="s">
        <v>6729</v>
      </c>
      <c r="D4993" t="s">
        <v>6728</v>
      </c>
      <c r="E4993" s="55">
        <v>45090</v>
      </c>
      <c r="F4993">
        <v>2023</v>
      </c>
      <c r="G4993" t="s">
        <v>122</v>
      </c>
      <c r="I4993" t="s">
        <v>6319</v>
      </c>
      <c r="J4993">
        <v>750</v>
      </c>
      <c r="M4993" s="41" t="s">
        <v>72</v>
      </c>
      <c r="N4993" s="41">
        <f>SUM(Table71417[[#This Row],[Mitigation ($ million)]:[Adaptation ($ million)]])</f>
        <v>445.3</v>
      </c>
      <c r="O4993">
        <v>417.2</v>
      </c>
      <c r="P4993">
        <v>28.1</v>
      </c>
      <c r="R4993" s="5">
        <v>0.59399999999999997</v>
      </c>
      <c r="S4993" s="56" t="s">
        <v>13291</v>
      </c>
      <c r="T4993" s="1" t="s">
        <v>8821</v>
      </c>
    </row>
    <row r="4994" spans="1:20" x14ac:dyDescent="0.25">
      <c r="A4994" t="s">
        <v>8801</v>
      </c>
      <c r="B4994" t="s">
        <v>66</v>
      </c>
      <c r="C4994" t="s">
        <v>6900</v>
      </c>
      <c r="D4994" t="s">
        <v>6899</v>
      </c>
      <c r="E4994" s="55">
        <v>45090</v>
      </c>
      <c r="F4994">
        <v>2023</v>
      </c>
      <c r="G4994" t="s">
        <v>4725</v>
      </c>
      <c r="I4994" t="s">
        <v>6316</v>
      </c>
      <c r="J4994">
        <v>549.20000000000005</v>
      </c>
      <c r="M4994" s="41" t="s">
        <v>24</v>
      </c>
      <c r="N4994" s="41">
        <f>SUM(Table71417[[#This Row],[Mitigation ($ million)]:[Adaptation ($ million)]])</f>
        <v>549.20000000000005</v>
      </c>
      <c r="O4994">
        <v>549.20000000000005</v>
      </c>
      <c r="P4994">
        <v>0</v>
      </c>
      <c r="R4994" s="5">
        <v>1</v>
      </c>
      <c r="S4994" s="56" t="s">
        <v>13290</v>
      </c>
      <c r="T4994" s="1" t="s">
        <v>8821</v>
      </c>
    </row>
    <row r="4995" spans="1:20" x14ac:dyDescent="0.25">
      <c r="A4995" t="s">
        <v>8801</v>
      </c>
      <c r="B4995" t="s">
        <v>66</v>
      </c>
      <c r="C4995" t="s">
        <v>6414</v>
      </c>
      <c r="D4995" t="s">
        <v>6413</v>
      </c>
      <c r="E4995" s="55">
        <v>45090</v>
      </c>
      <c r="F4995">
        <v>2023</v>
      </c>
      <c r="G4995" t="s">
        <v>6328</v>
      </c>
      <c r="I4995" t="s">
        <v>6319</v>
      </c>
      <c r="J4995">
        <v>300</v>
      </c>
      <c r="M4995" s="41" t="s">
        <v>72</v>
      </c>
      <c r="N4995" s="41">
        <f>SUM(Table71417[[#This Row],[Mitigation ($ million)]:[Adaptation ($ million)]])</f>
        <v>36</v>
      </c>
      <c r="O4995">
        <v>30</v>
      </c>
      <c r="P4995">
        <v>6</v>
      </c>
      <c r="R4995" s="5">
        <v>0.12</v>
      </c>
      <c r="S4995" s="56" t="s">
        <v>13293</v>
      </c>
      <c r="T4995" s="1" t="s">
        <v>8821</v>
      </c>
    </row>
    <row r="4996" spans="1:20" x14ac:dyDescent="0.25">
      <c r="A4996" t="s">
        <v>8801</v>
      </c>
      <c r="B4996" t="s">
        <v>66</v>
      </c>
      <c r="C4996" t="s">
        <v>6498</v>
      </c>
      <c r="D4996" t="s">
        <v>6497</v>
      </c>
      <c r="E4996" s="55">
        <v>44755</v>
      </c>
      <c r="F4996">
        <v>2023</v>
      </c>
      <c r="G4996" t="s">
        <v>6381</v>
      </c>
      <c r="I4996" t="s">
        <v>6319</v>
      </c>
      <c r="J4996">
        <v>300</v>
      </c>
      <c r="M4996" s="41" t="s">
        <v>72</v>
      </c>
      <c r="N4996" s="41">
        <f>SUM(Table71417[[#This Row],[Mitigation ($ million)]:[Adaptation ($ million)]])</f>
        <v>94.3</v>
      </c>
      <c r="O4996">
        <v>64.3</v>
      </c>
      <c r="P4996">
        <v>30</v>
      </c>
      <c r="R4996" s="5">
        <v>0.314</v>
      </c>
      <c r="S4996" s="56" t="s">
        <v>13538</v>
      </c>
      <c r="T4996" s="1" t="s">
        <v>8821</v>
      </c>
    </row>
    <row r="4997" spans="1:20" x14ac:dyDescent="0.25">
      <c r="A4997" t="s">
        <v>8801</v>
      </c>
      <c r="B4997" t="s">
        <v>66</v>
      </c>
      <c r="C4997" t="s">
        <v>7706</v>
      </c>
      <c r="D4997" t="s">
        <v>7705</v>
      </c>
      <c r="E4997" s="55">
        <v>44543</v>
      </c>
      <c r="F4997">
        <v>2022</v>
      </c>
      <c r="G4997" t="s">
        <v>6551</v>
      </c>
      <c r="I4997" t="s">
        <v>6303</v>
      </c>
      <c r="J4997">
        <v>18.100000000000001</v>
      </c>
      <c r="M4997" s="41" t="s">
        <v>24</v>
      </c>
      <c r="N4997" s="41">
        <f>SUM(Table71417[[#This Row],[Mitigation ($ million)]:[Adaptation ($ million)]])</f>
        <v>0.1</v>
      </c>
      <c r="O4997">
        <v>0.1</v>
      </c>
      <c r="P4997">
        <v>0</v>
      </c>
      <c r="R4997" s="4">
        <v>6.0000000000000001E-3</v>
      </c>
      <c r="S4997" s="56" t="s">
        <v>13860</v>
      </c>
      <c r="T4997" s="1" t="s">
        <v>8822</v>
      </c>
    </row>
    <row r="4998" spans="1:20" x14ac:dyDescent="0.25">
      <c r="A4998" t="s">
        <v>8801</v>
      </c>
      <c r="B4998" t="s">
        <v>66</v>
      </c>
      <c r="C4998" t="s">
        <v>6466</v>
      </c>
      <c r="D4998" t="s">
        <v>6465</v>
      </c>
      <c r="E4998" s="55">
        <v>44908</v>
      </c>
      <c r="F4998">
        <v>2023</v>
      </c>
      <c r="G4998" t="s">
        <v>6325</v>
      </c>
      <c r="I4998" t="s">
        <v>6296</v>
      </c>
      <c r="J4998">
        <v>300</v>
      </c>
      <c r="M4998" s="41" t="s">
        <v>25</v>
      </c>
      <c r="N4998" s="41">
        <f>SUM(Table71417[[#This Row],[Mitigation ($ million)]:[Adaptation ($ million)]])</f>
        <v>300</v>
      </c>
      <c r="O4998">
        <v>0</v>
      </c>
      <c r="P4998">
        <v>300</v>
      </c>
      <c r="R4998" s="5">
        <v>1</v>
      </c>
      <c r="S4998" s="56" t="s">
        <v>13471</v>
      </c>
      <c r="T4998" s="1" t="s">
        <v>8821</v>
      </c>
    </row>
    <row r="4999" spans="1:20" x14ac:dyDescent="0.25">
      <c r="A4999" t="s">
        <v>8801</v>
      </c>
      <c r="B4999" t="s">
        <v>66</v>
      </c>
      <c r="C4999" t="s">
        <v>6394</v>
      </c>
      <c r="D4999" t="s">
        <v>6393</v>
      </c>
      <c r="E4999" s="55">
        <v>44908</v>
      </c>
      <c r="F4999">
        <v>2023</v>
      </c>
      <c r="G4999" t="s">
        <v>6325</v>
      </c>
      <c r="I4999" t="s">
        <v>6303</v>
      </c>
      <c r="J4999">
        <v>400</v>
      </c>
      <c r="M4999" s="41" t="s">
        <v>72</v>
      </c>
      <c r="N4999" s="41">
        <f>SUM(Table71417[[#This Row],[Mitigation ($ million)]:[Adaptation ($ million)]])</f>
        <v>39.5</v>
      </c>
      <c r="O4999">
        <v>17.100000000000001</v>
      </c>
      <c r="P4999">
        <v>22.4</v>
      </c>
      <c r="R4999" s="5">
        <v>9.9000000000000005E-2</v>
      </c>
      <c r="S4999" s="56" t="s">
        <v>13472</v>
      </c>
      <c r="T4999" s="1" t="s">
        <v>8821</v>
      </c>
    </row>
    <row r="5000" spans="1:20" x14ac:dyDescent="0.25">
      <c r="A5000" t="s">
        <v>8801</v>
      </c>
      <c r="B5000" t="s">
        <v>66</v>
      </c>
      <c r="C5000" t="s">
        <v>8415</v>
      </c>
      <c r="D5000" t="s">
        <v>8414</v>
      </c>
      <c r="E5000" s="55">
        <v>44210</v>
      </c>
      <c r="F5000">
        <v>2021</v>
      </c>
      <c r="G5000" t="s">
        <v>7022</v>
      </c>
      <c r="I5000" t="s">
        <v>6319</v>
      </c>
      <c r="J5000">
        <v>30</v>
      </c>
      <c r="M5000" s="41" t="s">
        <v>25</v>
      </c>
      <c r="N5000" s="41">
        <f>SUM(Table71417[[#This Row],[Mitigation ($ million)]:[Adaptation ($ million)]])</f>
        <v>6.4</v>
      </c>
      <c r="O5000">
        <v>0</v>
      </c>
      <c r="P5000">
        <v>6.4</v>
      </c>
      <c r="R5000" s="4">
        <v>0.21299999999999999</v>
      </c>
      <c r="S5000" s="56" t="s">
        <v>14181</v>
      </c>
      <c r="T5000" s="1" t="s">
        <v>8823</v>
      </c>
    </row>
    <row r="5001" spans="1:20" x14ac:dyDescent="0.25">
      <c r="A5001" t="s">
        <v>8801</v>
      </c>
      <c r="B5001" t="s">
        <v>66</v>
      </c>
      <c r="C5001" t="s">
        <v>7136</v>
      </c>
      <c r="D5001" t="s">
        <v>7135</v>
      </c>
      <c r="E5001" s="55">
        <v>44634</v>
      </c>
      <c r="F5001">
        <v>2022</v>
      </c>
      <c r="G5001" t="s">
        <v>7137</v>
      </c>
      <c r="I5001" t="s">
        <v>6287</v>
      </c>
      <c r="J5001">
        <v>25</v>
      </c>
      <c r="M5001" s="41" t="s">
        <v>72</v>
      </c>
      <c r="N5001" s="41">
        <f>SUM(Table71417[[#This Row],[Mitigation ($ million)]:[Adaptation ($ million)]])</f>
        <v>24.1</v>
      </c>
      <c r="O5001">
        <v>11.5</v>
      </c>
      <c r="P5001">
        <v>12.6</v>
      </c>
      <c r="R5001" s="4">
        <v>0.96299999999999997</v>
      </c>
      <c r="S5001" s="56" t="s">
        <v>13783</v>
      </c>
      <c r="T5001" s="1" t="s">
        <v>8822</v>
      </c>
    </row>
    <row r="5002" spans="1:20" x14ac:dyDescent="0.25">
      <c r="A5002" t="s">
        <v>8801</v>
      </c>
      <c r="B5002" t="s">
        <v>66</v>
      </c>
      <c r="C5002" t="s">
        <v>7249</v>
      </c>
      <c r="D5002" t="s">
        <v>7248</v>
      </c>
      <c r="E5002" s="55">
        <v>44634</v>
      </c>
      <c r="F5002">
        <v>2022</v>
      </c>
      <c r="G5002" t="s">
        <v>6370</v>
      </c>
      <c r="I5002" t="s">
        <v>6296</v>
      </c>
      <c r="J5002">
        <v>100</v>
      </c>
      <c r="M5002" s="41" t="s">
        <v>25</v>
      </c>
      <c r="N5002" s="41">
        <f>SUM(Table71417[[#This Row],[Mitigation ($ million)]:[Adaptation ($ million)]])</f>
        <v>87.5</v>
      </c>
      <c r="O5002">
        <v>0</v>
      </c>
      <c r="P5002">
        <v>87.5</v>
      </c>
      <c r="R5002" s="4">
        <v>0.875</v>
      </c>
      <c r="S5002" s="56" t="s">
        <v>13782</v>
      </c>
      <c r="T5002" s="1" t="s">
        <v>8822</v>
      </c>
    </row>
    <row r="5003" spans="1:20" x14ac:dyDescent="0.25">
      <c r="A5003" t="s">
        <v>8801</v>
      </c>
      <c r="B5003" t="s">
        <v>66</v>
      </c>
      <c r="C5003" t="s">
        <v>8163</v>
      </c>
      <c r="D5003" t="s">
        <v>8162</v>
      </c>
      <c r="E5003" s="55">
        <v>44330</v>
      </c>
      <c r="F5003">
        <v>2021</v>
      </c>
      <c r="G5003" t="s">
        <v>6992</v>
      </c>
      <c r="I5003" t="s">
        <v>6313</v>
      </c>
      <c r="J5003">
        <v>242.1</v>
      </c>
      <c r="M5003" s="41" t="s">
        <v>72</v>
      </c>
      <c r="N5003" s="41">
        <f>SUM(Table71417[[#This Row],[Mitigation ($ million)]:[Adaptation ($ million)]])</f>
        <v>35.4</v>
      </c>
      <c r="O5003">
        <v>7.6</v>
      </c>
      <c r="P5003">
        <v>27.8</v>
      </c>
      <c r="R5003" s="4">
        <v>0.14599999999999999</v>
      </c>
      <c r="S5003" s="56" t="s">
        <v>14083</v>
      </c>
      <c r="T5003" s="1" t="s">
        <v>8823</v>
      </c>
    </row>
    <row r="5004" spans="1:20" x14ac:dyDescent="0.25">
      <c r="A5004" t="s">
        <v>8801</v>
      </c>
      <c r="B5004" t="s">
        <v>66</v>
      </c>
      <c r="C5004" t="s">
        <v>8531</v>
      </c>
      <c r="D5004" t="s">
        <v>8530</v>
      </c>
      <c r="E5004" s="55">
        <v>44361</v>
      </c>
      <c r="F5004">
        <v>2021</v>
      </c>
      <c r="G5004" t="s">
        <v>4824</v>
      </c>
      <c r="I5004" t="s">
        <v>6313</v>
      </c>
      <c r="J5004">
        <v>150</v>
      </c>
      <c r="M5004" s="41" t="s">
        <v>25</v>
      </c>
      <c r="N5004" s="41">
        <f>SUM(Table71417[[#This Row],[Mitigation ($ million)]:[Adaptation ($ million)]])</f>
        <v>8.5</v>
      </c>
      <c r="O5004">
        <v>0</v>
      </c>
      <c r="P5004">
        <v>8.5</v>
      </c>
      <c r="R5004" s="4">
        <v>5.6000000000000001E-2</v>
      </c>
      <c r="S5004" s="56" t="s">
        <v>14024</v>
      </c>
      <c r="T5004" s="1" t="s">
        <v>8823</v>
      </c>
    </row>
    <row r="5005" spans="1:20" x14ac:dyDescent="0.25">
      <c r="A5005" t="s">
        <v>8801</v>
      </c>
      <c r="B5005" t="s">
        <v>66</v>
      </c>
      <c r="C5005" t="s">
        <v>8301</v>
      </c>
      <c r="D5005" t="s">
        <v>8300</v>
      </c>
      <c r="E5005" s="55">
        <v>44361</v>
      </c>
      <c r="F5005">
        <v>2021</v>
      </c>
      <c r="G5005" t="s">
        <v>6492</v>
      </c>
      <c r="I5005" t="s">
        <v>6316</v>
      </c>
      <c r="J5005">
        <v>200</v>
      </c>
      <c r="M5005" s="41" t="s">
        <v>72</v>
      </c>
      <c r="N5005" s="41">
        <f>SUM(Table71417[[#This Row],[Mitigation ($ million)]:[Adaptation ($ million)]])</f>
        <v>65.2</v>
      </c>
      <c r="O5005">
        <v>20.6</v>
      </c>
      <c r="P5005">
        <v>44.6</v>
      </c>
      <c r="R5005" s="4">
        <v>0.32600000000000001</v>
      </c>
      <c r="S5005" s="56" t="s">
        <v>14025</v>
      </c>
      <c r="T5005" s="1" t="s">
        <v>8823</v>
      </c>
    </row>
    <row r="5006" spans="1:20" x14ac:dyDescent="0.25">
      <c r="A5006" t="s">
        <v>8801</v>
      </c>
      <c r="B5006" t="s">
        <v>66</v>
      </c>
      <c r="C5006" t="s">
        <v>7288</v>
      </c>
      <c r="D5006" t="s">
        <v>7287</v>
      </c>
      <c r="E5006" s="55">
        <v>44726</v>
      </c>
      <c r="F5006">
        <v>2022</v>
      </c>
      <c r="G5006" t="s">
        <v>904</v>
      </c>
      <c r="I5006" t="s">
        <v>6400</v>
      </c>
      <c r="J5006">
        <v>80</v>
      </c>
      <c r="M5006" s="41" t="s">
        <v>25</v>
      </c>
      <c r="N5006" s="41">
        <f>SUM(Table71417[[#This Row],[Mitigation ($ million)]:[Adaptation ($ million)]])</f>
        <v>9.1999999999999993</v>
      </c>
      <c r="O5006">
        <v>0</v>
      </c>
      <c r="P5006">
        <v>9.1999999999999993</v>
      </c>
      <c r="R5006" s="4">
        <v>0.115</v>
      </c>
      <c r="S5006" s="56" t="s">
        <v>13627</v>
      </c>
      <c r="T5006" s="1" t="s">
        <v>8822</v>
      </c>
    </row>
    <row r="5007" spans="1:20" x14ac:dyDescent="0.25">
      <c r="A5007" t="s">
        <v>8801</v>
      </c>
      <c r="B5007" t="s">
        <v>66</v>
      </c>
      <c r="C5007" t="s">
        <v>7032</v>
      </c>
      <c r="D5007" t="s">
        <v>7031</v>
      </c>
      <c r="E5007" s="55">
        <v>44726</v>
      </c>
      <c r="F5007">
        <v>2022</v>
      </c>
      <c r="G5007" t="s">
        <v>904</v>
      </c>
      <c r="I5007" t="s">
        <v>84</v>
      </c>
      <c r="J5007">
        <v>92.5</v>
      </c>
      <c r="M5007" s="41" t="s">
        <v>25</v>
      </c>
      <c r="N5007" s="41">
        <f>SUM(Table71417[[#This Row],[Mitigation ($ million)]:[Adaptation ($ million)]])</f>
        <v>71</v>
      </c>
      <c r="O5007">
        <v>0</v>
      </c>
      <c r="P5007">
        <v>71</v>
      </c>
      <c r="R5007" s="4">
        <v>0.76800000000000002</v>
      </c>
      <c r="S5007" s="56" t="s">
        <v>13628</v>
      </c>
      <c r="T5007" s="1" t="s">
        <v>8822</v>
      </c>
    </row>
    <row r="5008" spans="1:20" x14ac:dyDescent="0.25">
      <c r="A5008" t="s">
        <v>8801</v>
      </c>
      <c r="B5008" t="s">
        <v>66</v>
      </c>
      <c r="C5008" t="s">
        <v>7458</v>
      </c>
      <c r="D5008" t="s">
        <v>7457</v>
      </c>
      <c r="E5008" s="55">
        <v>44726</v>
      </c>
      <c r="F5008">
        <v>2022</v>
      </c>
      <c r="G5008" t="s">
        <v>88</v>
      </c>
      <c r="I5008" t="s">
        <v>6400</v>
      </c>
      <c r="J5008">
        <v>162</v>
      </c>
      <c r="M5008" s="41" t="s">
        <v>72</v>
      </c>
      <c r="N5008" s="41">
        <f>SUM(Table71417[[#This Row],[Mitigation ($ million)]:[Adaptation ($ million)]])</f>
        <v>11.2</v>
      </c>
      <c r="O5008">
        <v>4.0999999999999996</v>
      </c>
      <c r="P5008">
        <v>7.1</v>
      </c>
      <c r="R5008" s="4">
        <v>6.9000000000000006E-2</v>
      </c>
      <c r="S5008" s="56" t="s">
        <v>13626</v>
      </c>
      <c r="T5008" s="1" t="s">
        <v>8822</v>
      </c>
    </row>
    <row r="5009" spans="1:20" x14ac:dyDescent="0.25">
      <c r="A5009" t="s">
        <v>8801</v>
      </c>
      <c r="B5009" t="s">
        <v>66</v>
      </c>
      <c r="C5009" t="s">
        <v>6560</v>
      </c>
      <c r="D5009" t="s">
        <v>6559</v>
      </c>
      <c r="E5009" s="55">
        <v>45091</v>
      </c>
      <c r="F5009">
        <v>2023</v>
      </c>
      <c r="G5009" t="s">
        <v>6540</v>
      </c>
      <c r="I5009" t="s">
        <v>6296</v>
      </c>
      <c r="J5009">
        <v>140</v>
      </c>
      <c r="M5009" s="41" t="s">
        <v>72</v>
      </c>
      <c r="N5009" s="41">
        <f>SUM(Table71417[[#This Row],[Mitigation ($ million)]:[Adaptation ($ million)]])</f>
        <v>32.5</v>
      </c>
      <c r="O5009">
        <v>15.1</v>
      </c>
      <c r="P5009">
        <v>17.399999999999999</v>
      </c>
      <c r="R5009" s="5">
        <v>0.23200000000000001</v>
      </c>
      <c r="S5009" s="56" t="s">
        <v>13289</v>
      </c>
      <c r="T5009" s="1" t="s">
        <v>8821</v>
      </c>
    </row>
    <row r="5010" spans="1:20" x14ac:dyDescent="0.25">
      <c r="A5010" t="s">
        <v>8801</v>
      </c>
      <c r="B5010" t="s">
        <v>66</v>
      </c>
      <c r="C5010" t="s">
        <v>6979</v>
      </c>
      <c r="D5010" t="s">
        <v>6978</v>
      </c>
      <c r="E5010" s="55">
        <v>45091</v>
      </c>
      <c r="F5010">
        <v>2023</v>
      </c>
      <c r="G5010" t="s">
        <v>6914</v>
      </c>
      <c r="I5010" t="s">
        <v>6437</v>
      </c>
      <c r="J5010">
        <v>750</v>
      </c>
      <c r="M5010" s="41" t="s">
        <v>24</v>
      </c>
      <c r="N5010" s="41">
        <f>SUM(Table71417[[#This Row],[Mitigation ($ million)]:[Adaptation ($ million)]])</f>
        <v>175</v>
      </c>
      <c r="O5010">
        <v>175</v>
      </c>
      <c r="P5010">
        <v>0</v>
      </c>
      <c r="R5010" s="5">
        <v>0.23300000000000001</v>
      </c>
      <c r="S5010" s="56" t="s">
        <v>13287</v>
      </c>
      <c r="T5010" s="1" t="s">
        <v>8821</v>
      </c>
    </row>
    <row r="5011" spans="1:20" x14ac:dyDescent="0.25">
      <c r="A5011" t="s">
        <v>8801</v>
      </c>
      <c r="B5011" t="s">
        <v>66</v>
      </c>
      <c r="C5011" t="s">
        <v>6918</v>
      </c>
      <c r="D5011" t="s">
        <v>6917</v>
      </c>
      <c r="E5011" s="55">
        <v>45091</v>
      </c>
      <c r="F5011">
        <v>2023</v>
      </c>
      <c r="G5011" t="s">
        <v>6526</v>
      </c>
      <c r="I5011" t="s">
        <v>6319</v>
      </c>
      <c r="J5011">
        <v>65</v>
      </c>
      <c r="M5011" s="41" t="s">
        <v>25</v>
      </c>
      <c r="N5011" s="41">
        <f>SUM(Table71417[[#This Row],[Mitigation ($ million)]:[Adaptation ($ million)]])</f>
        <v>3.3</v>
      </c>
      <c r="O5011">
        <v>0</v>
      </c>
      <c r="P5011">
        <v>3.3</v>
      </c>
      <c r="R5011" s="5">
        <v>0.05</v>
      </c>
      <c r="S5011" s="56" t="s">
        <v>13288</v>
      </c>
      <c r="T5011" s="1" t="s">
        <v>8821</v>
      </c>
    </row>
    <row r="5012" spans="1:20" x14ac:dyDescent="0.25">
      <c r="A5012" t="s">
        <v>8801</v>
      </c>
      <c r="B5012" t="s">
        <v>66</v>
      </c>
      <c r="C5012" t="s">
        <v>6595</v>
      </c>
      <c r="D5012" t="s">
        <v>6594</v>
      </c>
      <c r="E5012" s="55">
        <v>44756</v>
      </c>
      <c r="F5012">
        <v>2023</v>
      </c>
      <c r="G5012" t="s">
        <v>424</v>
      </c>
      <c r="I5012" t="s">
        <v>6448</v>
      </c>
      <c r="J5012">
        <v>100</v>
      </c>
      <c r="M5012" s="41" t="s">
        <v>72</v>
      </c>
      <c r="N5012" s="41">
        <f>SUM(Table71417[[#This Row],[Mitigation ($ million)]:[Adaptation ($ million)]])</f>
        <v>62.2</v>
      </c>
      <c r="O5012">
        <v>37.9</v>
      </c>
      <c r="P5012">
        <v>24.3</v>
      </c>
      <c r="R5012" s="5">
        <v>0.622</v>
      </c>
      <c r="S5012" s="56" t="s">
        <v>13537</v>
      </c>
      <c r="T5012" s="1" t="s">
        <v>8821</v>
      </c>
    </row>
    <row r="5013" spans="1:20" x14ac:dyDescent="0.25">
      <c r="A5013" t="s">
        <v>8801</v>
      </c>
      <c r="B5013" t="s">
        <v>66</v>
      </c>
      <c r="C5013" t="s">
        <v>8221</v>
      </c>
      <c r="D5013" t="s">
        <v>8220</v>
      </c>
      <c r="E5013" s="55">
        <v>44088</v>
      </c>
      <c r="F5013">
        <v>2021</v>
      </c>
      <c r="G5013" t="s">
        <v>6344</v>
      </c>
      <c r="I5013" t="s">
        <v>6409</v>
      </c>
      <c r="J5013">
        <v>300</v>
      </c>
      <c r="M5013" s="41" t="s">
        <v>72</v>
      </c>
      <c r="N5013" s="41">
        <f>SUM(Table71417[[#This Row],[Mitigation ($ million)]:[Adaptation ($ million)]])</f>
        <v>152.30000000000001</v>
      </c>
      <c r="O5013">
        <v>64.5</v>
      </c>
      <c r="P5013">
        <v>87.8</v>
      </c>
      <c r="R5013" s="4">
        <v>0.50800000000000001</v>
      </c>
      <c r="S5013" s="56" t="s">
        <v>14281</v>
      </c>
      <c r="T5013" s="1" t="s">
        <v>8823</v>
      </c>
    </row>
    <row r="5014" spans="1:20" x14ac:dyDescent="0.25">
      <c r="A5014" t="s">
        <v>8801</v>
      </c>
      <c r="B5014" t="s">
        <v>66</v>
      </c>
      <c r="C5014" t="s">
        <v>8060</v>
      </c>
      <c r="D5014" t="s">
        <v>8059</v>
      </c>
      <c r="E5014" s="55">
        <v>44179</v>
      </c>
      <c r="F5014">
        <v>2021</v>
      </c>
      <c r="G5014" t="s">
        <v>6492</v>
      </c>
      <c r="I5014" t="s">
        <v>6400</v>
      </c>
      <c r="J5014">
        <v>60</v>
      </c>
      <c r="M5014" s="41" t="s">
        <v>25</v>
      </c>
      <c r="N5014" s="41">
        <f>SUM(Table71417[[#This Row],[Mitigation ($ million)]:[Adaptation ($ million)]])</f>
        <v>2.9</v>
      </c>
      <c r="O5014">
        <v>0</v>
      </c>
      <c r="P5014">
        <v>2.9</v>
      </c>
      <c r="R5014" s="4">
        <v>4.8000000000000001E-2</v>
      </c>
      <c r="S5014" s="56" t="s">
        <v>14209</v>
      </c>
      <c r="T5014" s="1" t="s">
        <v>8823</v>
      </c>
    </row>
    <row r="5015" spans="1:20" x14ac:dyDescent="0.25">
      <c r="A5015" t="s">
        <v>8801</v>
      </c>
      <c r="B5015" t="s">
        <v>66</v>
      </c>
      <c r="C5015" t="s">
        <v>8337</v>
      </c>
      <c r="D5015" t="s">
        <v>8336</v>
      </c>
      <c r="E5015" s="55">
        <v>44179</v>
      </c>
      <c r="F5015">
        <v>2021</v>
      </c>
      <c r="G5015" t="s">
        <v>6378</v>
      </c>
      <c r="I5015" t="s">
        <v>6409</v>
      </c>
      <c r="J5015">
        <v>750</v>
      </c>
      <c r="M5015" s="41" t="s">
        <v>72</v>
      </c>
      <c r="N5015" s="41">
        <f>SUM(Table71417[[#This Row],[Mitigation ($ million)]:[Adaptation ($ million)]])</f>
        <v>82.8</v>
      </c>
      <c r="O5015">
        <v>41.4</v>
      </c>
      <c r="P5015">
        <v>41.4</v>
      </c>
      <c r="R5015" s="4">
        <v>0.11</v>
      </c>
      <c r="S5015" s="56" t="s">
        <v>14208</v>
      </c>
      <c r="T5015" s="1" t="s">
        <v>8823</v>
      </c>
    </row>
    <row r="5016" spans="1:20" x14ac:dyDescent="0.25">
      <c r="A5016" t="s">
        <v>8801</v>
      </c>
      <c r="B5016" t="s">
        <v>66</v>
      </c>
      <c r="C5016" t="s">
        <v>8363</v>
      </c>
      <c r="D5016" t="s">
        <v>8362</v>
      </c>
      <c r="E5016" s="55">
        <v>44179</v>
      </c>
      <c r="F5016">
        <v>2021</v>
      </c>
      <c r="G5016" t="s">
        <v>6378</v>
      </c>
      <c r="I5016" t="s">
        <v>6400</v>
      </c>
      <c r="J5016">
        <v>750</v>
      </c>
      <c r="M5016" s="41" t="s">
        <v>72</v>
      </c>
      <c r="N5016" s="41">
        <f>SUM(Table71417[[#This Row],[Mitigation ($ million)]:[Adaptation ($ million)]])</f>
        <v>265.60000000000002</v>
      </c>
      <c r="O5016">
        <v>107.6</v>
      </c>
      <c r="P5016">
        <v>158</v>
      </c>
      <c r="R5016" s="4">
        <v>0.35399999999999998</v>
      </c>
      <c r="S5016" s="56" t="s">
        <v>14207</v>
      </c>
      <c r="T5016" s="1" t="s">
        <v>8823</v>
      </c>
    </row>
    <row r="5017" spans="1:20" x14ac:dyDescent="0.25">
      <c r="A5017" t="s">
        <v>8801</v>
      </c>
      <c r="B5017" t="s">
        <v>66</v>
      </c>
      <c r="C5017" t="s">
        <v>7327</v>
      </c>
      <c r="D5017" t="s">
        <v>7326</v>
      </c>
      <c r="E5017" s="55">
        <v>44544</v>
      </c>
      <c r="F5017">
        <v>2022</v>
      </c>
      <c r="G5017" t="s">
        <v>6378</v>
      </c>
      <c r="I5017" t="s">
        <v>6448</v>
      </c>
      <c r="J5017">
        <v>700</v>
      </c>
      <c r="M5017" s="41" t="s">
        <v>72</v>
      </c>
      <c r="N5017" s="41">
        <f>SUM(Table71417[[#This Row],[Mitigation ($ million)]:[Adaptation ($ million)]])</f>
        <v>618.29999999999995</v>
      </c>
      <c r="O5017">
        <v>104</v>
      </c>
      <c r="P5017">
        <v>514.29999999999995</v>
      </c>
      <c r="R5017" s="4">
        <v>0.88300000000000001</v>
      </c>
      <c r="S5017" s="56" t="s">
        <v>13858</v>
      </c>
      <c r="T5017" s="1" t="s">
        <v>8822</v>
      </c>
    </row>
    <row r="5018" spans="1:20" x14ac:dyDescent="0.25">
      <c r="A5018" t="s">
        <v>8801</v>
      </c>
      <c r="B5018" t="s">
        <v>66</v>
      </c>
      <c r="C5018" t="s">
        <v>7385</v>
      </c>
      <c r="D5018" t="s">
        <v>7384</v>
      </c>
      <c r="E5018" s="55">
        <v>44544</v>
      </c>
      <c r="F5018">
        <v>2022</v>
      </c>
      <c r="G5018" t="s">
        <v>6492</v>
      </c>
      <c r="I5018" t="s">
        <v>132</v>
      </c>
      <c r="J5018">
        <v>300</v>
      </c>
      <c r="M5018" s="41" t="s">
        <v>72</v>
      </c>
      <c r="N5018" s="41">
        <f>SUM(Table71417[[#This Row],[Mitigation ($ million)]:[Adaptation ($ million)]])</f>
        <v>21.200000000000003</v>
      </c>
      <c r="O5018">
        <v>10.8</v>
      </c>
      <c r="P5018">
        <v>10.4</v>
      </c>
      <c r="R5018" s="4">
        <v>7.0999999999999994E-2</v>
      </c>
      <c r="S5018" s="56" t="s">
        <v>13855</v>
      </c>
      <c r="T5018" s="1" t="s">
        <v>8822</v>
      </c>
    </row>
    <row r="5019" spans="1:20" x14ac:dyDescent="0.25">
      <c r="A5019" t="s">
        <v>8801</v>
      </c>
      <c r="B5019" t="s">
        <v>66</v>
      </c>
      <c r="C5019" t="s">
        <v>7341</v>
      </c>
      <c r="D5019" t="s">
        <v>7340</v>
      </c>
      <c r="E5019" s="55">
        <v>44544</v>
      </c>
      <c r="F5019">
        <v>2022</v>
      </c>
      <c r="G5019" t="s">
        <v>6333</v>
      </c>
      <c r="I5019" t="s">
        <v>6400</v>
      </c>
      <c r="J5019">
        <v>150</v>
      </c>
      <c r="M5019" s="41" t="s">
        <v>25</v>
      </c>
      <c r="N5019" s="41">
        <f>SUM(Table71417[[#This Row],[Mitigation ($ million)]:[Adaptation ($ million)]])</f>
        <v>31.9</v>
      </c>
      <c r="O5019">
        <v>0</v>
      </c>
      <c r="P5019">
        <v>31.9</v>
      </c>
      <c r="R5019" s="4">
        <v>0.21199999999999999</v>
      </c>
      <c r="S5019" s="56" t="s">
        <v>13856</v>
      </c>
      <c r="T5019" s="1" t="s">
        <v>8822</v>
      </c>
    </row>
    <row r="5020" spans="1:20" x14ac:dyDescent="0.25">
      <c r="A5020" t="s">
        <v>8801</v>
      </c>
      <c r="B5020" t="s">
        <v>66</v>
      </c>
      <c r="C5020" t="s">
        <v>7758</v>
      </c>
      <c r="D5020" t="s">
        <v>7757</v>
      </c>
      <c r="E5020" s="55">
        <v>44544</v>
      </c>
      <c r="F5020">
        <v>2022</v>
      </c>
      <c r="G5020" t="s">
        <v>6381</v>
      </c>
      <c r="I5020" t="s">
        <v>6303</v>
      </c>
      <c r="J5020">
        <v>100</v>
      </c>
      <c r="M5020" s="41" t="s">
        <v>72</v>
      </c>
      <c r="N5020" s="41">
        <f>SUM(Table71417[[#This Row],[Mitigation ($ million)]:[Adaptation ($ million)]])</f>
        <v>2.8</v>
      </c>
      <c r="O5020">
        <v>1.4</v>
      </c>
      <c r="P5020">
        <v>1.4</v>
      </c>
      <c r="R5020" s="4">
        <v>2.7E-2</v>
      </c>
      <c r="S5020" s="56" t="s">
        <v>13854</v>
      </c>
      <c r="T5020" s="1" t="s">
        <v>8822</v>
      </c>
    </row>
    <row r="5021" spans="1:20" x14ac:dyDescent="0.25">
      <c r="A5021" t="s">
        <v>8801</v>
      </c>
      <c r="B5021" t="s">
        <v>66</v>
      </c>
      <c r="C5021" t="s">
        <v>7214</v>
      </c>
      <c r="D5021" t="s">
        <v>7213</v>
      </c>
      <c r="E5021" s="55">
        <v>44544</v>
      </c>
      <c r="F5021">
        <v>2022</v>
      </c>
      <c r="G5021" t="s">
        <v>6381</v>
      </c>
      <c r="I5021" t="s">
        <v>4841</v>
      </c>
      <c r="J5021">
        <v>150</v>
      </c>
      <c r="M5021" s="41" t="s">
        <v>72</v>
      </c>
      <c r="N5021" s="41">
        <f>SUM(Table71417[[#This Row],[Mitigation ($ million)]:[Adaptation ($ million)]])</f>
        <v>114</v>
      </c>
      <c r="O5021">
        <v>92.3</v>
      </c>
      <c r="P5021">
        <v>21.7</v>
      </c>
      <c r="R5021" s="4">
        <v>0.76</v>
      </c>
      <c r="S5021" s="56" t="s">
        <v>13859</v>
      </c>
      <c r="T5021" s="1" t="s">
        <v>8822</v>
      </c>
    </row>
    <row r="5022" spans="1:20" x14ac:dyDescent="0.25">
      <c r="A5022" t="s">
        <v>8801</v>
      </c>
      <c r="B5022" t="s">
        <v>66</v>
      </c>
      <c r="C5022" t="s">
        <v>7333</v>
      </c>
      <c r="D5022" t="s">
        <v>7332</v>
      </c>
      <c r="E5022" s="55">
        <v>44544</v>
      </c>
      <c r="F5022">
        <v>2022</v>
      </c>
      <c r="G5022" t="s">
        <v>6381</v>
      </c>
      <c r="I5022" t="s">
        <v>6316</v>
      </c>
      <c r="J5022">
        <v>300</v>
      </c>
      <c r="M5022" s="41" t="s">
        <v>72</v>
      </c>
      <c r="N5022" s="41">
        <f>SUM(Table71417[[#This Row],[Mitigation ($ million)]:[Adaptation ($ million)]])</f>
        <v>250.4</v>
      </c>
      <c r="O5022">
        <v>239</v>
      </c>
      <c r="P5022">
        <v>11.4</v>
      </c>
      <c r="R5022" s="4">
        <v>0.83499999999999996</v>
      </c>
      <c r="S5022" s="56" t="s">
        <v>13857</v>
      </c>
      <c r="T5022" s="1" t="s">
        <v>8822</v>
      </c>
    </row>
    <row r="5023" spans="1:20" x14ac:dyDescent="0.25">
      <c r="A5023" t="s">
        <v>8801</v>
      </c>
      <c r="B5023" t="s">
        <v>66</v>
      </c>
      <c r="C5023" t="s">
        <v>6792</v>
      </c>
      <c r="D5023" t="s">
        <v>6791</v>
      </c>
      <c r="E5023" s="55">
        <v>44909</v>
      </c>
      <c r="F5023">
        <v>2023</v>
      </c>
      <c r="G5023" t="s">
        <v>62</v>
      </c>
      <c r="I5023" t="s">
        <v>6319</v>
      </c>
      <c r="J5023">
        <v>950</v>
      </c>
      <c r="M5023" s="41" t="s">
        <v>25</v>
      </c>
      <c r="N5023" s="41">
        <f>SUM(Table71417[[#This Row],[Mitigation ($ million)]:[Adaptation ($ million)]])</f>
        <v>10.6</v>
      </c>
      <c r="O5023">
        <v>0</v>
      </c>
      <c r="P5023">
        <v>10.6</v>
      </c>
      <c r="R5023" s="5">
        <v>1.0999999999999999E-2</v>
      </c>
      <c r="S5023" s="56" t="s">
        <v>13467</v>
      </c>
      <c r="T5023" s="1" t="s">
        <v>8821</v>
      </c>
    </row>
    <row r="5024" spans="1:20" x14ac:dyDescent="0.25">
      <c r="A5024" t="s">
        <v>8801</v>
      </c>
      <c r="B5024" t="s">
        <v>66</v>
      </c>
      <c r="C5024" t="s">
        <v>6468</v>
      </c>
      <c r="D5024" t="s">
        <v>6467</v>
      </c>
      <c r="E5024" s="55">
        <v>44909</v>
      </c>
      <c r="F5024">
        <v>2023</v>
      </c>
      <c r="G5024" t="s">
        <v>8808</v>
      </c>
      <c r="I5024" t="s">
        <v>6409</v>
      </c>
      <c r="J5024">
        <v>19.8</v>
      </c>
      <c r="M5024" s="41" t="s">
        <v>72</v>
      </c>
      <c r="N5024" s="41">
        <f>SUM(Table71417[[#This Row],[Mitigation ($ million)]:[Adaptation ($ million)]])</f>
        <v>0.89999999999999991</v>
      </c>
      <c r="O5024">
        <v>0.3</v>
      </c>
      <c r="P5024">
        <v>0.6</v>
      </c>
      <c r="R5024" s="5">
        <v>4.9000000000000002E-2</v>
      </c>
      <c r="S5024" s="56" t="s">
        <v>13470</v>
      </c>
      <c r="T5024" s="1" t="s">
        <v>8821</v>
      </c>
    </row>
    <row r="5025" spans="1:20" x14ac:dyDescent="0.25">
      <c r="A5025" t="s">
        <v>8801</v>
      </c>
      <c r="B5025" t="s">
        <v>66</v>
      </c>
      <c r="C5025" t="s">
        <v>6564</v>
      </c>
      <c r="D5025" t="s">
        <v>6563</v>
      </c>
      <c r="E5025" s="55">
        <v>44909</v>
      </c>
      <c r="F5025">
        <v>2023</v>
      </c>
      <c r="G5025" t="s">
        <v>6384</v>
      </c>
      <c r="I5025" t="s">
        <v>6409</v>
      </c>
      <c r="J5025">
        <v>60</v>
      </c>
      <c r="M5025" s="41" t="s">
        <v>25</v>
      </c>
      <c r="N5025" s="41">
        <f>SUM(Table71417[[#This Row],[Mitigation ($ million)]:[Adaptation ($ million)]])</f>
        <v>0.3</v>
      </c>
      <c r="O5025">
        <v>0</v>
      </c>
      <c r="P5025">
        <v>0.3</v>
      </c>
      <c r="R5025" s="5">
        <v>6.0000000000000001E-3</v>
      </c>
      <c r="S5025" s="56" t="s">
        <v>13468</v>
      </c>
      <c r="T5025" s="1" t="s">
        <v>8821</v>
      </c>
    </row>
    <row r="5026" spans="1:20" x14ac:dyDescent="0.25">
      <c r="A5026" t="s">
        <v>8801</v>
      </c>
      <c r="B5026" t="s">
        <v>66</v>
      </c>
      <c r="C5026" t="s">
        <v>6556</v>
      </c>
      <c r="D5026" t="s">
        <v>6555</v>
      </c>
      <c r="E5026" s="55">
        <v>44909</v>
      </c>
      <c r="F5026">
        <v>2023</v>
      </c>
      <c r="G5026" t="s">
        <v>6295</v>
      </c>
      <c r="I5026" t="s">
        <v>4841</v>
      </c>
      <c r="J5026">
        <v>300</v>
      </c>
      <c r="M5026" s="41" t="s">
        <v>72</v>
      </c>
      <c r="N5026" s="41">
        <f>SUM(Table71417[[#This Row],[Mitigation ($ million)]:[Adaptation ($ million)]])</f>
        <v>180.3</v>
      </c>
      <c r="O5026">
        <v>114</v>
      </c>
      <c r="P5026">
        <v>66.3</v>
      </c>
      <c r="R5026" s="5">
        <v>0.60099999999999998</v>
      </c>
      <c r="S5026" s="56" t="s">
        <v>13469</v>
      </c>
      <c r="T5026" s="1" t="s">
        <v>8821</v>
      </c>
    </row>
    <row r="5027" spans="1:20" x14ac:dyDescent="0.25">
      <c r="A5027" t="s">
        <v>8801</v>
      </c>
      <c r="B5027" t="s">
        <v>66</v>
      </c>
      <c r="C5027" t="s">
        <v>7037</v>
      </c>
      <c r="D5027" t="s">
        <v>7036</v>
      </c>
      <c r="E5027" s="55">
        <v>44607</v>
      </c>
      <c r="F5027">
        <v>2022</v>
      </c>
      <c r="G5027" t="s">
        <v>8803</v>
      </c>
      <c r="I5027" t="s">
        <v>84</v>
      </c>
      <c r="J5027">
        <v>538</v>
      </c>
      <c r="M5027" s="41" t="s">
        <v>72</v>
      </c>
      <c r="N5027" s="41">
        <f>SUM(Table71417[[#This Row],[Mitigation ($ million)]:[Adaptation ($ million)]])</f>
        <v>385.5</v>
      </c>
      <c r="O5027">
        <v>249.1</v>
      </c>
      <c r="P5027">
        <v>136.4</v>
      </c>
      <c r="R5027" s="4">
        <v>0.71599999999999997</v>
      </c>
      <c r="S5027" s="56" t="s">
        <v>13808</v>
      </c>
      <c r="T5027" s="1" t="s">
        <v>8822</v>
      </c>
    </row>
    <row r="5028" spans="1:20" x14ac:dyDescent="0.25">
      <c r="A5028" t="s">
        <v>8801</v>
      </c>
      <c r="B5028" t="s">
        <v>66</v>
      </c>
      <c r="C5028" t="s">
        <v>8349</v>
      </c>
      <c r="D5028" t="s">
        <v>8348</v>
      </c>
      <c r="E5028" s="55">
        <v>44270</v>
      </c>
      <c r="F5028">
        <v>2021</v>
      </c>
      <c r="G5028" t="s">
        <v>79</v>
      </c>
      <c r="I5028" t="s">
        <v>6400</v>
      </c>
      <c r="J5028">
        <v>200</v>
      </c>
      <c r="M5028" s="41" t="s">
        <v>72</v>
      </c>
      <c r="N5028" s="41">
        <f>SUM(Table71417[[#This Row],[Mitigation ($ million)]:[Adaptation ($ million)]])</f>
        <v>17</v>
      </c>
      <c r="O5028">
        <v>2.1</v>
      </c>
      <c r="P5028">
        <v>14.9</v>
      </c>
      <c r="R5028" s="4">
        <v>8.5000000000000006E-2</v>
      </c>
      <c r="S5028" s="56" t="s">
        <v>14141</v>
      </c>
      <c r="T5028" s="1" t="s">
        <v>8823</v>
      </c>
    </row>
    <row r="5029" spans="1:20" x14ac:dyDescent="0.25">
      <c r="A5029" t="s">
        <v>8801</v>
      </c>
      <c r="B5029" t="s">
        <v>66</v>
      </c>
      <c r="C5029" t="s">
        <v>7607</v>
      </c>
      <c r="D5029" t="s">
        <v>7606</v>
      </c>
      <c r="E5029" s="55">
        <v>44635</v>
      </c>
      <c r="F5029">
        <v>2022</v>
      </c>
      <c r="G5029" t="s">
        <v>6736</v>
      </c>
      <c r="I5029" t="s">
        <v>6296</v>
      </c>
      <c r="J5029">
        <v>120</v>
      </c>
      <c r="M5029" s="41" t="s">
        <v>72</v>
      </c>
      <c r="N5029" s="41">
        <f>SUM(Table71417[[#This Row],[Mitigation ($ million)]:[Adaptation ($ million)]])</f>
        <v>83.5</v>
      </c>
      <c r="O5029">
        <v>2.7</v>
      </c>
      <c r="P5029">
        <v>80.8</v>
      </c>
      <c r="R5029" s="4">
        <v>0.69599999999999995</v>
      </c>
      <c r="S5029" s="56" t="s">
        <v>13781</v>
      </c>
      <c r="T5029" s="1" t="s">
        <v>8822</v>
      </c>
    </row>
    <row r="5030" spans="1:20" x14ac:dyDescent="0.25">
      <c r="A5030" t="s">
        <v>8801</v>
      </c>
      <c r="B5030" t="s">
        <v>66</v>
      </c>
      <c r="C5030" t="s">
        <v>7392</v>
      </c>
      <c r="D5030" t="s">
        <v>7391</v>
      </c>
      <c r="E5030" s="55">
        <v>44666</v>
      </c>
      <c r="F5030">
        <v>2022</v>
      </c>
      <c r="G5030" t="s">
        <v>6540</v>
      </c>
      <c r="I5030" t="s">
        <v>132</v>
      </c>
      <c r="J5030">
        <v>150</v>
      </c>
      <c r="M5030" s="41" t="s">
        <v>72</v>
      </c>
      <c r="N5030" s="41">
        <f>SUM(Table71417[[#This Row],[Mitigation ($ million)]:[Adaptation ($ million)]])</f>
        <v>25.6</v>
      </c>
      <c r="O5030">
        <v>8.6</v>
      </c>
      <c r="P5030">
        <v>17</v>
      </c>
      <c r="R5030" s="4">
        <v>0.17100000000000001</v>
      </c>
      <c r="S5030" s="56" t="s">
        <v>13728</v>
      </c>
      <c r="T5030" s="1" t="s">
        <v>8822</v>
      </c>
    </row>
    <row r="5031" spans="1:20" x14ac:dyDescent="0.25">
      <c r="A5031" t="s">
        <v>8801</v>
      </c>
      <c r="B5031" t="s">
        <v>66</v>
      </c>
      <c r="C5031" t="s">
        <v>7234</v>
      </c>
      <c r="D5031" t="s">
        <v>7233</v>
      </c>
      <c r="E5031" s="55">
        <v>44666</v>
      </c>
      <c r="F5031">
        <v>2022</v>
      </c>
      <c r="G5031" t="s">
        <v>525</v>
      </c>
      <c r="I5031" t="s">
        <v>4841</v>
      </c>
      <c r="J5031">
        <v>100</v>
      </c>
      <c r="M5031" s="41" t="s">
        <v>72</v>
      </c>
      <c r="N5031" s="41">
        <f>SUM(Table71417[[#This Row],[Mitigation ($ million)]:[Adaptation ($ million)]])</f>
        <v>67.5</v>
      </c>
      <c r="O5031">
        <v>41.9</v>
      </c>
      <c r="P5031">
        <v>25.6</v>
      </c>
      <c r="R5031" s="4">
        <v>0.67500000000000004</v>
      </c>
      <c r="S5031" s="56" t="s">
        <v>13729</v>
      </c>
      <c r="T5031" s="1" t="s">
        <v>8822</v>
      </c>
    </row>
    <row r="5032" spans="1:20" x14ac:dyDescent="0.25">
      <c r="A5032" t="s">
        <v>8801</v>
      </c>
      <c r="B5032" t="s">
        <v>66</v>
      </c>
      <c r="C5032" t="s">
        <v>7093</v>
      </c>
      <c r="D5032" t="s">
        <v>7092</v>
      </c>
      <c r="E5032" s="55">
        <v>44666</v>
      </c>
      <c r="F5032">
        <v>2022</v>
      </c>
      <c r="G5032" t="s">
        <v>4824</v>
      </c>
      <c r="I5032" t="s">
        <v>6287</v>
      </c>
      <c r="J5032">
        <v>300</v>
      </c>
      <c r="M5032" s="41" t="s">
        <v>72</v>
      </c>
      <c r="N5032" s="41">
        <f>SUM(Table71417[[#This Row],[Mitigation ($ million)]:[Adaptation ($ million)]])</f>
        <v>130.39999999999998</v>
      </c>
      <c r="O5032">
        <v>40.299999999999997</v>
      </c>
      <c r="P5032">
        <v>90.1</v>
      </c>
      <c r="R5032" s="4">
        <v>0.435</v>
      </c>
      <c r="S5032" s="56" t="s">
        <v>13730</v>
      </c>
      <c r="T5032" s="1" t="s">
        <v>8822</v>
      </c>
    </row>
    <row r="5033" spans="1:20" x14ac:dyDescent="0.25">
      <c r="A5033" t="s">
        <v>8801</v>
      </c>
      <c r="B5033" t="s">
        <v>66</v>
      </c>
      <c r="C5033" t="s">
        <v>7609</v>
      </c>
      <c r="D5033" t="s">
        <v>7608</v>
      </c>
      <c r="E5033" s="55">
        <v>44666</v>
      </c>
      <c r="F5033">
        <v>2022</v>
      </c>
      <c r="G5033" t="s">
        <v>1001</v>
      </c>
      <c r="I5033" t="s">
        <v>84</v>
      </c>
      <c r="J5033">
        <v>46.5</v>
      </c>
      <c r="M5033" s="41" t="s">
        <v>25</v>
      </c>
      <c r="N5033" s="41">
        <f>SUM(Table71417[[#This Row],[Mitigation ($ million)]:[Adaptation ($ million)]])</f>
        <v>37.1</v>
      </c>
      <c r="O5033">
        <v>0</v>
      </c>
      <c r="P5033">
        <v>37.1</v>
      </c>
      <c r="R5033" s="4">
        <v>0.79800000000000004</v>
      </c>
      <c r="S5033" s="56" t="s">
        <v>13726</v>
      </c>
      <c r="T5033" s="1" t="s">
        <v>8822</v>
      </c>
    </row>
    <row r="5034" spans="1:20" x14ac:dyDescent="0.25">
      <c r="A5034" t="s">
        <v>8801</v>
      </c>
      <c r="B5034" t="s">
        <v>66</v>
      </c>
      <c r="C5034" t="s">
        <v>7399</v>
      </c>
      <c r="D5034" t="s">
        <v>7398</v>
      </c>
      <c r="E5034" s="55">
        <v>44666</v>
      </c>
      <c r="F5034">
        <v>2022</v>
      </c>
      <c r="G5034" t="s">
        <v>6537</v>
      </c>
      <c r="I5034" t="s">
        <v>6296</v>
      </c>
      <c r="J5034">
        <v>250</v>
      </c>
      <c r="M5034" s="41" t="s">
        <v>72</v>
      </c>
      <c r="N5034" s="41">
        <f>SUM(Table71417[[#This Row],[Mitigation ($ million)]:[Adaptation ($ million)]])</f>
        <v>197.7</v>
      </c>
      <c r="O5034">
        <v>22.7</v>
      </c>
      <c r="P5034">
        <v>175</v>
      </c>
      <c r="R5034" s="4">
        <v>0.79100000000000004</v>
      </c>
      <c r="S5034" s="56" t="s">
        <v>13727</v>
      </c>
      <c r="T5034" s="1" t="s">
        <v>8822</v>
      </c>
    </row>
    <row r="5035" spans="1:20" x14ac:dyDescent="0.25">
      <c r="A5035" t="s">
        <v>8801</v>
      </c>
      <c r="B5035" t="s">
        <v>66</v>
      </c>
      <c r="C5035" t="s">
        <v>7837</v>
      </c>
      <c r="D5035" t="s">
        <v>7836</v>
      </c>
      <c r="E5035" s="55">
        <v>44696</v>
      </c>
      <c r="F5035">
        <v>2022</v>
      </c>
      <c r="G5035" t="s">
        <v>6925</v>
      </c>
      <c r="I5035" t="s">
        <v>6303</v>
      </c>
      <c r="J5035">
        <v>23</v>
      </c>
      <c r="M5035" s="41" t="s">
        <v>24</v>
      </c>
      <c r="N5035" s="41">
        <f>SUM(Table71417[[#This Row],[Mitigation ($ million)]:[Adaptation ($ million)]])</f>
        <v>0.1</v>
      </c>
      <c r="O5035">
        <v>0.1</v>
      </c>
      <c r="P5035">
        <v>0</v>
      </c>
      <c r="R5035" s="4">
        <v>6.0000000000000001E-3</v>
      </c>
      <c r="S5035" s="56" t="s">
        <v>13702</v>
      </c>
      <c r="T5035" s="1" t="s">
        <v>8822</v>
      </c>
    </row>
    <row r="5036" spans="1:20" x14ac:dyDescent="0.25">
      <c r="A5036" t="s">
        <v>8801</v>
      </c>
      <c r="B5036" t="s">
        <v>66</v>
      </c>
      <c r="C5036" t="s">
        <v>6735</v>
      </c>
      <c r="D5036" t="s">
        <v>6734</v>
      </c>
      <c r="E5036" s="55">
        <v>45061</v>
      </c>
      <c r="F5036">
        <v>2023</v>
      </c>
      <c r="G5036" t="s">
        <v>6736</v>
      </c>
      <c r="I5036" t="s">
        <v>132</v>
      </c>
      <c r="J5036">
        <v>45</v>
      </c>
      <c r="M5036" s="41" t="s">
        <v>72</v>
      </c>
      <c r="N5036" s="41">
        <f>SUM(Table71417[[#This Row],[Mitigation ($ million)]:[Adaptation ($ million)]])</f>
        <v>7</v>
      </c>
      <c r="O5036">
        <v>2.5</v>
      </c>
      <c r="P5036">
        <v>4.5</v>
      </c>
      <c r="R5036" s="5">
        <v>0.156</v>
      </c>
      <c r="S5036" s="56" t="s">
        <v>13342</v>
      </c>
      <c r="T5036" s="1" t="s">
        <v>8821</v>
      </c>
    </row>
    <row r="5037" spans="1:20" x14ac:dyDescent="0.25">
      <c r="A5037" t="s">
        <v>8801</v>
      </c>
      <c r="B5037" t="s">
        <v>66</v>
      </c>
      <c r="C5037" t="s">
        <v>8678</v>
      </c>
      <c r="D5037" t="s">
        <v>8677</v>
      </c>
      <c r="E5037" s="55">
        <v>44362</v>
      </c>
      <c r="F5037">
        <v>2021</v>
      </c>
      <c r="G5037" t="s">
        <v>6784</v>
      </c>
      <c r="I5037" t="s">
        <v>8054</v>
      </c>
      <c r="J5037">
        <v>30</v>
      </c>
      <c r="M5037" s="41" t="s">
        <v>72</v>
      </c>
      <c r="N5037" s="41">
        <f>SUM(Table71417[[#This Row],[Mitigation ($ million)]:[Adaptation ($ million)]])</f>
        <v>0.4</v>
      </c>
      <c r="O5037">
        <v>0.3</v>
      </c>
      <c r="P5037">
        <v>0.1</v>
      </c>
      <c r="R5037" s="4">
        <v>1.2999999999999999E-2</v>
      </c>
      <c r="S5037" s="56" t="s">
        <v>14017</v>
      </c>
      <c r="T5037" s="1" t="s">
        <v>8823</v>
      </c>
    </row>
    <row r="5038" spans="1:20" x14ac:dyDescent="0.25">
      <c r="A5038" t="s">
        <v>8801</v>
      </c>
      <c r="B5038" t="s">
        <v>66</v>
      </c>
      <c r="C5038" t="s">
        <v>8553</v>
      </c>
      <c r="D5038" t="s">
        <v>8552</v>
      </c>
      <c r="E5038" s="55">
        <v>44362</v>
      </c>
      <c r="F5038">
        <v>2021</v>
      </c>
      <c r="G5038" t="s">
        <v>7481</v>
      </c>
      <c r="I5038" t="s">
        <v>6400</v>
      </c>
      <c r="J5038">
        <v>70</v>
      </c>
      <c r="M5038" s="41" t="s">
        <v>25</v>
      </c>
      <c r="N5038" s="41">
        <f>SUM(Table71417[[#This Row],[Mitigation ($ million)]:[Adaptation ($ million)]])</f>
        <v>16.2</v>
      </c>
      <c r="O5038">
        <v>0</v>
      </c>
      <c r="P5038">
        <v>16.2</v>
      </c>
      <c r="R5038" s="4">
        <v>0.23200000000000001</v>
      </c>
      <c r="S5038" s="56" t="s">
        <v>14018</v>
      </c>
      <c r="T5038" s="1" t="s">
        <v>8823</v>
      </c>
    </row>
    <row r="5039" spans="1:20" x14ac:dyDescent="0.25">
      <c r="A5039" t="s">
        <v>8801</v>
      </c>
      <c r="B5039" t="s">
        <v>66</v>
      </c>
      <c r="C5039" t="s">
        <v>8307</v>
      </c>
      <c r="D5039" t="s">
        <v>8306</v>
      </c>
      <c r="E5039" s="55">
        <v>44362</v>
      </c>
      <c r="F5039">
        <v>2021</v>
      </c>
      <c r="G5039" t="s">
        <v>8480</v>
      </c>
      <c r="I5039" t="s">
        <v>6443</v>
      </c>
      <c r="J5039">
        <v>352.5</v>
      </c>
      <c r="M5039" s="41" t="s">
        <v>72</v>
      </c>
      <c r="N5039" s="41">
        <f>SUM(Table71417[[#This Row],[Mitigation ($ million)]:[Adaptation ($ million)]])</f>
        <v>152.6</v>
      </c>
      <c r="O5039">
        <v>45.9</v>
      </c>
      <c r="P5039">
        <v>106.7</v>
      </c>
      <c r="R5039" s="4">
        <v>0.433</v>
      </c>
      <c r="S5039" s="56" t="s">
        <v>14020</v>
      </c>
      <c r="T5039" s="1" t="s">
        <v>8823</v>
      </c>
    </row>
    <row r="5040" spans="1:20" x14ac:dyDescent="0.25">
      <c r="A5040" t="s">
        <v>8801</v>
      </c>
      <c r="B5040" t="s">
        <v>66</v>
      </c>
      <c r="C5040" t="s">
        <v>8185</v>
      </c>
      <c r="D5040" t="s">
        <v>8184</v>
      </c>
      <c r="E5040" s="55">
        <v>44362</v>
      </c>
      <c r="F5040">
        <v>2021</v>
      </c>
      <c r="G5040" t="s">
        <v>113</v>
      </c>
      <c r="I5040" t="s">
        <v>6319</v>
      </c>
      <c r="J5040">
        <v>800</v>
      </c>
      <c r="M5040" s="41" t="s">
        <v>24</v>
      </c>
      <c r="N5040" s="41">
        <f>SUM(Table71417[[#This Row],[Mitigation ($ million)]:[Adaptation ($ million)]])</f>
        <v>160</v>
      </c>
      <c r="O5040">
        <v>160</v>
      </c>
      <c r="P5040">
        <v>0</v>
      </c>
      <c r="R5040" s="4">
        <v>0.2</v>
      </c>
      <c r="S5040" s="56" t="s">
        <v>14022</v>
      </c>
      <c r="T5040" s="1" t="s">
        <v>8823</v>
      </c>
    </row>
    <row r="5041" spans="1:20" x14ac:dyDescent="0.25">
      <c r="A5041" t="s">
        <v>8801</v>
      </c>
      <c r="B5041" t="s">
        <v>66</v>
      </c>
      <c r="C5041" t="s">
        <v>8411</v>
      </c>
      <c r="D5041" t="s">
        <v>8410</v>
      </c>
      <c r="E5041" s="55">
        <v>44362</v>
      </c>
      <c r="F5041">
        <v>2021</v>
      </c>
      <c r="G5041" t="s">
        <v>7481</v>
      </c>
      <c r="I5041" t="s">
        <v>6287</v>
      </c>
      <c r="J5041">
        <v>100</v>
      </c>
      <c r="M5041" s="41" t="s">
        <v>72</v>
      </c>
      <c r="N5041" s="41">
        <f>SUM(Table71417[[#This Row],[Mitigation ($ million)]:[Adaptation ($ million)]])</f>
        <v>47.9</v>
      </c>
      <c r="O5041">
        <v>22.5</v>
      </c>
      <c r="P5041">
        <v>25.4</v>
      </c>
      <c r="R5041" s="4">
        <v>0.47899999999999998</v>
      </c>
      <c r="S5041" s="56" t="s">
        <v>14019</v>
      </c>
      <c r="T5041" s="1" t="s">
        <v>8823</v>
      </c>
    </row>
    <row r="5042" spans="1:20" x14ac:dyDescent="0.25">
      <c r="A5042" t="s">
        <v>8801</v>
      </c>
      <c r="B5042" t="s">
        <v>66</v>
      </c>
      <c r="C5042" t="s">
        <v>8179</v>
      </c>
      <c r="D5042" t="s">
        <v>8178</v>
      </c>
      <c r="E5042" s="55">
        <v>44362</v>
      </c>
      <c r="F5042">
        <v>2021</v>
      </c>
      <c r="G5042" t="s">
        <v>6328</v>
      </c>
      <c r="I5042" t="s">
        <v>6296</v>
      </c>
      <c r="J5042">
        <v>80</v>
      </c>
      <c r="M5042" s="41" t="s">
        <v>72</v>
      </c>
      <c r="N5042" s="41">
        <f>SUM(Table71417[[#This Row],[Mitigation ($ million)]:[Adaptation ($ million)]])</f>
        <v>7.5</v>
      </c>
      <c r="O5042">
        <v>3.3</v>
      </c>
      <c r="P5042">
        <v>4.2</v>
      </c>
      <c r="R5042" s="4">
        <v>9.4E-2</v>
      </c>
      <c r="S5042" s="56" t="s">
        <v>14023</v>
      </c>
      <c r="T5042" s="1" t="s">
        <v>8823</v>
      </c>
    </row>
    <row r="5043" spans="1:20" x14ac:dyDescent="0.25">
      <c r="A5043" t="s">
        <v>8801</v>
      </c>
      <c r="B5043" t="s">
        <v>66</v>
      </c>
      <c r="C5043" t="s">
        <v>8268</v>
      </c>
      <c r="D5043" t="s">
        <v>8267</v>
      </c>
      <c r="E5043" s="55">
        <v>44362</v>
      </c>
      <c r="F5043">
        <v>2021</v>
      </c>
      <c r="G5043" t="s">
        <v>6328</v>
      </c>
      <c r="I5043" t="s">
        <v>6400</v>
      </c>
      <c r="J5043">
        <v>80</v>
      </c>
      <c r="M5043" s="41" t="s">
        <v>25</v>
      </c>
      <c r="N5043" s="41">
        <f>SUM(Table71417[[#This Row],[Mitigation ($ million)]:[Adaptation ($ million)]])</f>
        <v>20</v>
      </c>
      <c r="O5043">
        <v>0</v>
      </c>
      <c r="P5043">
        <v>20</v>
      </c>
      <c r="R5043" s="4">
        <v>0.25</v>
      </c>
      <c r="S5043" s="56" t="s">
        <v>14021</v>
      </c>
      <c r="T5043" s="1" t="s">
        <v>8823</v>
      </c>
    </row>
    <row r="5044" spans="1:20" x14ac:dyDescent="0.25">
      <c r="A5044" t="s">
        <v>8801</v>
      </c>
      <c r="B5044" t="s">
        <v>66</v>
      </c>
      <c r="C5044" t="s">
        <v>7074</v>
      </c>
      <c r="D5044" t="s">
        <v>7073</v>
      </c>
      <c r="E5044" s="55">
        <v>44727</v>
      </c>
      <c r="F5044">
        <v>2022</v>
      </c>
      <c r="G5044" t="s">
        <v>6529</v>
      </c>
      <c r="I5044" t="s">
        <v>6310</v>
      </c>
      <c r="J5044">
        <v>113</v>
      </c>
      <c r="M5044" s="41" t="s">
        <v>72</v>
      </c>
      <c r="N5044" s="41">
        <f>SUM(Table71417[[#This Row],[Mitigation ($ million)]:[Adaptation ($ million)]])</f>
        <v>98.3</v>
      </c>
      <c r="O5044">
        <v>83.8</v>
      </c>
      <c r="P5044">
        <v>14.5</v>
      </c>
      <c r="R5044" s="4">
        <v>0.86899999999999999</v>
      </c>
      <c r="S5044" s="56" t="s">
        <v>13625</v>
      </c>
      <c r="T5044" s="1" t="s">
        <v>8822</v>
      </c>
    </row>
    <row r="5045" spans="1:20" x14ac:dyDescent="0.25">
      <c r="A5045" t="s">
        <v>8801</v>
      </c>
      <c r="B5045" t="s">
        <v>66</v>
      </c>
      <c r="C5045" t="s">
        <v>7617</v>
      </c>
      <c r="D5045" t="s">
        <v>7616</v>
      </c>
      <c r="E5045" s="55">
        <v>44727</v>
      </c>
      <c r="F5045">
        <v>2022</v>
      </c>
      <c r="G5045" t="s">
        <v>8809</v>
      </c>
      <c r="I5045" t="s">
        <v>6307</v>
      </c>
      <c r="J5045">
        <v>21</v>
      </c>
      <c r="M5045" s="41" t="s">
        <v>25</v>
      </c>
      <c r="N5045" s="41">
        <f>SUM(Table71417[[#This Row],[Mitigation ($ million)]:[Adaptation ($ million)]])</f>
        <v>1.4</v>
      </c>
      <c r="O5045">
        <v>0</v>
      </c>
      <c r="P5045">
        <v>1.4</v>
      </c>
      <c r="R5045" s="4">
        <v>6.5000000000000002E-2</v>
      </c>
      <c r="S5045" s="56" t="s">
        <v>13623</v>
      </c>
      <c r="T5045" s="1" t="s">
        <v>8822</v>
      </c>
    </row>
    <row r="5046" spans="1:20" x14ac:dyDescent="0.25">
      <c r="A5046" t="s">
        <v>8801</v>
      </c>
      <c r="B5046" t="s">
        <v>66</v>
      </c>
      <c r="C5046" t="s">
        <v>7567</v>
      </c>
      <c r="D5046" t="s">
        <v>7566</v>
      </c>
      <c r="E5046" s="55">
        <v>44727</v>
      </c>
      <c r="F5046">
        <v>2022</v>
      </c>
      <c r="G5046" t="s">
        <v>7568</v>
      </c>
      <c r="I5046" t="s">
        <v>84</v>
      </c>
      <c r="J5046">
        <v>70</v>
      </c>
      <c r="M5046" s="41" t="s">
        <v>25</v>
      </c>
      <c r="N5046" s="41">
        <f>SUM(Table71417[[#This Row],[Mitigation ($ million)]:[Adaptation ($ million)]])</f>
        <v>33.5</v>
      </c>
      <c r="O5046">
        <v>0</v>
      </c>
      <c r="P5046">
        <v>33.5</v>
      </c>
      <c r="R5046" s="4">
        <v>0.47799999999999998</v>
      </c>
      <c r="S5046" s="56" t="s">
        <v>13624</v>
      </c>
      <c r="T5046" s="1" t="s">
        <v>8822</v>
      </c>
    </row>
    <row r="5047" spans="1:20" x14ac:dyDescent="0.25">
      <c r="A5047" t="s">
        <v>8801</v>
      </c>
      <c r="B5047" t="s">
        <v>66</v>
      </c>
      <c r="C5047" t="s">
        <v>7809</v>
      </c>
      <c r="D5047" t="s">
        <v>7808</v>
      </c>
      <c r="E5047" s="55">
        <v>44727</v>
      </c>
      <c r="F5047">
        <v>2022</v>
      </c>
      <c r="G5047" t="s">
        <v>6754</v>
      </c>
      <c r="I5047" t="s">
        <v>6303</v>
      </c>
      <c r="J5047">
        <v>100</v>
      </c>
      <c r="M5047" s="41" t="s">
        <v>72</v>
      </c>
      <c r="N5047" s="41">
        <f>SUM(Table71417[[#This Row],[Mitigation ($ million)]:[Adaptation ($ million)]])</f>
        <v>1.5</v>
      </c>
      <c r="O5047">
        <v>0.1</v>
      </c>
      <c r="P5047">
        <v>1.4</v>
      </c>
      <c r="R5047" s="4">
        <v>1.4999999999999999E-2</v>
      </c>
      <c r="S5047" s="56" t="s">
        <v>13622</v>
      </c>
      <c r="T5047" s="1" t="s">
        <v>8822</v>
      </c>
    </row>
    <row r="5048" spans="1:20" x14ac:dyDescent="0.25">
      <c r="A5048" t="s">
        <v>8801</v>
      </c>
      <c r="B5048" t="s">
        <v>66</v>
      </c>
      <c r="C5048" t="s">
        <v>6500</v>
      </c>
      <c r="D5048" t="s">
        <v>6499</v>
      </c>
      <c r="E5048" s="55">
        <v>45092</v>
      </c>
      <c r="F5048">
        <v>2023</v>
      </c>
      <c r="G5048" t="s">
        <v>6492</v>
      </c>
      <c r="I5048" t="s">
        <v>6409</v>
      </c>
      <c r="J5048">
        <v>150</v>
      </c>
      <c r="M5048" s="41" t="s">
        <v>72</v>
      </c>
      <c r="N5048" s="41">
        <f>SUM(Table71417[[#This Row],[Mitigation ($ million)]:[Adaptation ($ million)]])</f>
        <v>31.3</v>
      </c>
      <c r="O5048">
        <v>11</v>
      </c>
      <c r="P5048">
        <v>20.3</v>
      </c>
      <c r="R5048" s="5">
        <v>0.20899999999999999</v>
      </c>
      <c r="S5048" s="56" t="s">
        <v>13284</v>
      </c>
      <c r="T5048" s="1" t="s">
        <v>8821</v>
      </c>
    </row>
    <row r="5049" spans="1:20" x14ac:dyDescent="0.25">
      <c r="A5049" t="s">
        <v>8801</v>
      </c>
      <c r="B5049" t="s">
        <v>66</v>
      </c>
      <c r="C5049" t="s">
        <v>6707</v>
      </c>
      <c r="D5049" t="s">
        <v>6706</v>
      </c>
      <c r="E5049" s="55">
        <v>45092</v>
      </c>
      <c r="F5049">
        <v>2023</v>
      </c>
      <c r="G5049" t="s">
        <v>146</v>
      </c>
      <c r="I5049" t="s">
        <v>6708</v>
      </c>
      <c r="J5049">
        <v>45</v>
      </c>
      <c r="M5049" s="41" t="s">
        <v>72</v>
      </c>
      <c r="N5049" s="41">
        <f>SUM(Table71417[[#This Row],[Mitigation ($ million)]:[Adaptation ($ million)]])</f>
        <v>11.899999999999999</v>
      </c>
      <c r="O5049">
        <v>3.8</v>
      </c>
      <c r="P5049">
        <v>8.1</v>
      </c>
      <c r="R5049" s="5">
        <v>0.26500000000000001</v>
      </c>
      <c r="S5049" s="56" t="s">
        <v>13282</v>
      </c>
      <c r="T5049" s="1" t="s">
        <v>8821</v>
      </c>
    </row>
    <row r="5050" spans="1:20" x14ac:dyDescent="0.25">
      <c r="A5050" t="s">
        <v>8801</v>
      </c>
      <c r="B5050" t="s">
        <v>66</v>
      </c>
      <c r="C5050" t="s">
        <v>6483</v>
      </c>
      <c r="D5050" t="s">
        <v>6482</v>
      </c>
      <c r="E5050" s="55">
        <v>45092</v>
      </c>
      <c r="F5050">
        <v>2023</v>
      </c>
      <c r="G5050" t="s">
        <v>4733</v>
      </c>
      <c r="I5050" t="s">
        <v>4841</v>
      </c>
      <c r="J5050">
        <v>200</v>
      </c>
      <c r="M5050" s="41" t="s">
        <v>72</v>
      </c>
      <c r="N5050" s="41">
        <f>SUM(Table71417[[#This Row],[Mitigation ($ million)]:[Adaptation ($ million)]])</f>
        <v>83.8</v>
      </c>
      <c r="O5050">
        <v>45.8</v>
      </c>
      <c r="P5050">
        <v>38</v>
      </c>
      <c r="R5050" s="5">
        <v>0.41899999999999998</v>
      </c>
      <c r="S5050" s="56" t="s">
        <v>13286</v>
      </c>
      <c r="T5050" s="1" t="s">
        <v>8821</v>
      </c>
    </row>
    <row r="5051" spans="1:20" x14ac:dyDescent="0.25">
      <c r="A5051" t="s">
        <v>8801</v>
      </c>
      <c r="B5051" t="s">
        <v>66</v>
      </c>
      <c r="C5051" t="s">
        <v>6496</v>
      </c>
      <c r="D5051" t="s">
        <v>6495</v>
      </c>
      <c r="E5051" s="55">
        <v>45092</v>
      </c>
      <c r="F5051">
        <v>2023</v>
      </c>
      <c r="G5051" t="s">
        <v>6306</v>
      </c>
      <c r="I5051" t="s">
        <v>6316</v>
      </c>
      <c r="J5051">
        <v>400</v>
      </c>
      <c r="M5051" s="41" t="s">
        <v>72</v>
      </c>
      <c r="N5051" s="41">
        <f>SUM(Table71417[[#This Row],[Mitigation ($ million)]:[Adaptation ($ million)]])</f>
        <v>191.5</v>
      </c>
      <c r="O5051">
        <v>191.4</v>
      </c>
      <c r="P5051">
        <v>0.1</v>
      </c>
      <c r="R5051" s="5">
        <v>0.47899999999999998</v>
      </c>
      <c r="S5051" s="56" t="s">
        <v>13285</v>
      </c>
      <c r="T5051" s="1" t="s">
        <v>8821</v>
      </c>
    </row>
    <row r="5052" spans="1:20" x14ac:dyDescent="0.25">
      <c r="A5052" t="s">
        <v>8801</v>
      </c>
      <c r="B5052" t="s">
        <v>66</v>
      </c>
      <c r="C5052" t="s">
        <v>6794</v>
      </c>
      <c r="D5052" t="s">
        <v>6793</v>
      </c>
      <c r="E5052" s="55">
        <v>45092</v>
      </c>
      <c r="F5052">
        <v>2023</v>
      </c>
      <c r="G5052" t="s">
        <v>6358</v>
      </c>
      <c r="I5052" t="s">
        <v>6303</v>
      </c>
      <c r="J5052">
        <v>450</v>
      </c>
      <c r="M5052" s="41" t="s">
        <v>72</v>
      </c>
      <c r="N5052" s="41">
        <f>SUM(Table71417[[#This Row],[Mitigation ($ million)]:[Adaptation ($ million)]])</f>
        <v>100.7</v>
      </c>
      <c r="O5052">
        <v>71.400000000000006</v>
      </c>
      <c r="P5052">
        <v>29.3</v>
      </c>
      <c r="R5052" s="5">
        <v>0.224</v>
      </c>
      <c r="S5052" s="56" t="s">
        <v>13280</v>
      </c>
      <c r="T5052" s="1" t="s">
        <v>8821</v>
      </c>
    </row>
    <row r="5053" spans="1:20" x14ac:dyDescent="0.25">
      <c r="A5053" t="s">
        <v>8801</v>
      </c>
      <c r="B5053" t="s">
        <v>66</v>
      </c>
      <c r="C5053" t="s">
        <v>6851</v>
      </c>
      <c r="D5053" t="s">
        <v>6850</v>
      </c>
      <c r="E5053" s="55">
        <v>45092</v>
      </c>
      <c r="F5053">
        <v>2023</v>
      </c>
      <c r="G5053" t="s">
        <v>6306</v>
      </c>
      <c r="I5053" t="s">
        <v>6400</v>
      </c>
      <c r="J5053">
        <v>220</v>
      </c>
      <c r="M5053" s="41" t="s">
        <v>72</v>
      </c>
      <c r="N5053" s="41">
        <f>SUM(Table71417[[#This Row],[Mitigation ($ million)]:[Adaptation ($ million)]])</f>
        <v>18.100000000000001</v>
      </c>
      <c r="O5053">
        <v>8.4</v>
      </c>
      <c r="P5053">
        <v>9.6999999999999993</v>
      </c>
      <c r="R5053" s="5">
        <v>8.2000000000000003E-2</v>
      </c>
      <c r="S5053" s="56" t="s">
        <v>13278</v>
      </c>
      <c r="T5053" s="1" t="s">
        <v>8821</v>
      </c>
    </row>
    <row r="5054" spans="1:20" x14ac:dyDescent="0.25">
      <c r="A5054" t="s">
        <v>8801</v>
      </c>
      <c r="B5054" t="s">
        <v>66</v>
      </c>
      <c r="C5054" t="s">
        <v>6542</v>
      </c>
      <c r="D5054" t="s">
        <v>6541</v>
      </c>
      <c r="E5054" s="55">
        <v>45092</v>
      </c>
      <c r="F5054">
        <v>2023</v>
      </c>
      <c r="G5054" t="s">
        <v>6306</v>
      </c>
      <c r="I5054" t="s">
        <v>6296</v>
      </c>
      <c r="J5054">
        <v>350</v>
      </c>
      <c r="M5054" s="41" t="s">
        <v>72</v>
      </c>
      <c r="N5054" s="41">
        <f>SUM(Table71417[[#This Row],[Mitigation ($ million)]:[Adaptation ($ million)]])</f>
        <v>95.2</v>
      </c>
      <c r="O5054">
        <v>26.2</v>
      </c>
      <c r="P5054">
        <v>69</v>
      </c>
      <c r="R5054" s="5">
        <v>0.27200000000000002</v>
      </c>
      <c r="S5054" s="56" t="s">
        <v>13283</v>
      </c>
      <c r="T5054" s="1" t="s">
        <v>8821</v>
      </c>
    </row>
    <row r="5055" spans="1:20" x14ac:dyDescent="0.25">
      <c r="A5055" t="s">
        <v>8801</v>
      </c>
      <c r="B5055" t="s">
        <v>66</v>
      </c>
      <c r="C5055" t="s">
        <v>6719</v>
      </c>
      <c r="D5055" t="s">
        <v>6718</v>
      </c>
      <c r="E5055" s="55">
        <v>45092</v>
      </c>
      <c r="F5055">
        <v>2023</v>
      </c>
      <c r="G5055" t="s">
        <v>4726</v>
      </c>
      <c r="I5055" t="s">
        <v>6409</v>
      </c>
      <c r="J5055">
        <v>109.8</v>
      </c>
      <c r="M5055" s="41" t="s">
        <v>25</v>
      </c>
      <c r="N5055" s="41">
        <f>SUM(Table71417[[#This Row],[Mitigation ($ million)]:[Adaptation ($ million)]])</f>
        <v>4.5999999999999996</v>
      </c>
      <c r="O5055">
        <v>0</v>
      </c>
      <c r="P5055">
        <v>4.5999999999999996</v>
      </c>
      <c r="R5055" s="5">
        <v>4.2000000000000003E-2</v>
      </c>
      <c r="S5055" s="56" t="s">
        <v>13281</v>
      </c>
      <c r="T5055" s="1" t="s">
        <v>8821</v>
      </c>
    </row>
    <row r="5056" spans="1:20" x14ac:dyDescent="0.25">
      <c r="A5056" t="s">
        <v>8801</v>
      </c>
      <c r="B5056" t="s">
        <v>66</v>
      </c>
      <c r="C5056" t="s">
        <v>6845</v>
      </c>
      <c r="D5056" t="s">
        <v>6844</v>
      </c>
      <c r="E5056" s="55">
        <v>45092</v>
      </c>
      <c r="F5056">
        <v>2023</v>
      </c>
      <c r="G5056" t="s">
        <v>4725</v>
      </c>
      <c r="I5056" t="s">
        <v>6448</v>
      </c>
      <c r="J5056">
        <v>400</v>
      </c>
      <c r="M5056" s="41" t="s">
        <v>72</v>
      </c>
      <c r="N5056" s="41">
        <f>SUM(Table71417[[#This Row],[Mitigation ($ million)]:[Adaptation ($ million)]])</f>
        <v>380.5</v>
      </c>
      <c r="O5056">
        <v>280.39999999999998</v>
      </c>
      <c r="P5056">
        <v>100.1</v>
      </c>
      <c r="R5056" s="5">
        <v>0.95099999999999996</v>
      </c>
      <c r="S5056" s="56" t="s">
        <v>13279</v>
      </c>
      <c r="T5056" s="1" t="s">
        <v>8821</v>
      </c>
    </row>
    <row r="5057" spans="1:20" x14ac:dyDescent="0.25">
      <c r="A5057" t="s">
        <v>8801</v>
      </c>
      <c r="B5057" t="s">
        <v>66</v>
      </c>
      <c r="C5057" t="s">
        <v>8073</v>
      </c>
      <c r="D5057" t="s">
        <v>8072</v>
      </c>
      <c r="E5057" s="55">
        <v>44027</v>
      </c>
      <c r="F5057">
        <v>2021</v>
      </c>
      <c r="G5057" t="s">
        <v>6551</v>
      </c>
      <c r="I5057" t="s">
        <v>6287</v>
      </c>
      <c r="J5057">
        <v>30</v>
      </c>
      <c r="M5057" s="41" t="s">
        <v>25</v>
      </c>
      <c r="N5057" s="41">
        <f>SUM(Table71417[[#This Row],[Mitigation ($ million)]:[Adaptation ($ million)]])</f>
        <v>15</v>
      </c>
      <c r="O5057">
        <v>0</v>
      </c>
      <c r="P5057">
        <v>15</v>
      </c>
      <c r="R5057" s="4">
        <v>0.5</v>
      </c>
      <c r="S5057" s="56" t="s">
        <v>14319</v>
      </c>
      <c r="T5057" s="1" t="s">
        <v>8823</v>
      </c>
    </row>
    <row r="5058" spans="1:20" x14ac:dyDescent="0.25">
      <c r="A5058" t="s">
        <v>8801</v>
      </c>
      <c r="B5058" t="s">
        <v>66</v>
      </c>
      <c r="C5058" t="s">
        <v>6476</v>
      </c>
      <c r="D5058" t="s">
        <v>6475</v>
      </c>
      <c r="E5058" s="55">
        <v>44757</v>
      </c>
      <c r="F5058">
        <v>2023</v>
      </c>
      <c r="G5058" t="s">
        <v>6381</v>
      </c>
      <c r="I5058" t="s">
        <v>6307</v>
      </c>
      <c r="J5058">
        <v>200</v>
      </c>
      <c r="M5058" s="41" t="s">
        <v>72</v>
      </c>
      <c r="N5058" s="41">
        <f>SUM(Table71417[[#This Row],[Mitigation ($ million)]:[Adaptation ($ million)]])</f>
        <v>20.9</v>
      </c>
      <c r="O5058">
        <v>10.4</v>
      </c>
      <c r="P5058">
        <v>10.5</v>
      </c>
      <c r="R5058" s="5">
        <v>0.105</v>
      </c>
      <c r="S5058" s="56" t="s">
        <v>13535</v>
      </c>
      <c r="T5058" s="1" t="s">
        <v>8821</v>
      </c>
    </row>
    <row r="5059" spans="1:20" x14ac:dyDescent="0.25">
      <c r="A5059" t="s">
        <v>8801</v>
      </c>
      <c r="B5059" t="s">
        <v>66</v>
      </c>
      <c r="C5059" t="s">
        <v>6510</v>
      </c>
      <c r="D5059" t="s">
        <v>6509</v>
      </c>
      <c r="E5059" s="55">
        <v>44757</v>
      </c>
      <c r="F5059">
        <v>2023</v>
      </c>
      <c r="G5059" t="s">
        <v>168</v>
      </c>
      <c r="I5059" t="s">
        <v>6287</v>
      </c>
      <c r="J5059">
        <v>200</v>
      </c>
      <c r="M5059" s="41" t="s">
        <v>72</v>
      </c>
      <c r="N5059" s="41">
        <f>SUM(Table71417[[#This Row],[Mitigation ($ million)]:[Adaptation ($ million)]])</f>
        <v>147.4</v>
      </c>
      <c r="O5059">
        <v>107.5</v>
      </c>
      <c r="P5059">
        <v>39.9</v>
      </c>
      <c r="R5059" s="5">
        <v>0.73699999999999999</v>
      </c>
      <c r="S5059" s="56" t="s">
        <v>13534</v>
      </c>
      <c r="T5059" s="1" t="s">
        <v>8821</v>
      </c>
    </row>
    <row r="5060" spans="1:20" x14ac:dyDescent="0.25">
      <c r="A5060" t="s">
        <v>8801</v>
      </c>
      <c r="B5060" t="s">
        <v>66</v>
      </c>
      <c r="C5060" t="s">
        <v>6346</v>
      </c>
      <c r="D5060" t="s">
        <v>6345</v>
      </c>
      <c r="E5060" s="55">
        <v>44757</v>
      </c>
      <c r="F5060">
        <v>2023</v>
      </c>
      <c r="G5060" t="s">
        <v>79</v>
      </c>
      <c r="I5060" t="s">
        <v>6296</v>
      </c>
      <c r="J5060">
        <v>500</v>
      </c>
      <c r="M5060" s="41" t="s">
        <v>72</v>
      </c>
      <c r="N5060" s="41">
        <f>SUM(Table71417[[#This Row],[Mitigation ($ million)]:[Adaptation ($ million)]])</f>
        <v>490.6</v>
      </c>
      <c r="O5060">
        <v>62.6</v>
      </c>
      <c r="P5060">
        <v>428</v>
      </c>
      <c r="R5060" s="5">
        <v>0.98099999999999998</v>
      </c>
      <c r="S5060" s="56" t="s">
        <v>13536</v>
      </c>
      <c r="T5060" s="1" t="s">
        <v>8821</v>
      </c>
    </row>
    <row r="5061" spans="1:20" x14ac:dyDescent="0.25">
      <c r="A5061" t="s">
        <v>8801</v>
      </c>
      <c r="B5061" t="s">
        <v>66</v>
      </c>
      <c r="C5061" t="s">
        <v>6679</v>
      </c>
      <c r="D5061" t="s">
        <v>6678</v>
      </c>
      <c r="E5061" s="55">
        <v>44757</v>
      </c>
      <c r="F5061">
        <v>2023</v>
      </c>
      <c r="G5061" t="s">
        <v>6387</v>
      </c>
      <c r="I5061" t="s">
        <v>6287</v>
      </c>
      <c r="J5061">
        <v>300</v>
      </c>
      <c r="M5061" s="41" t="s">
        <v>72</v>
      </c>
      <c r="N5061" s="41">
        <f>SUM(Table71417[[#This Row],[Mitigation ($ million)]:[Adaptation ($ million)]])</f>
        <v>106.4</v>
      </c>
      <c r="O5061">
        <v>22.5</v>
      </c>
      <c r="P5061">
        <v>83.9</v>
      </c>
      <c r="R5061" s="5">
        <v>0.35499999999999998</v>
      </c>
      <c r="S5061" s="56" t="s">
        <v>13533</v>
      </c>
      <c r="T5061" s="1" t="s">
        <v>8821</v>
      </c>
    </row>
    <row r="5062" spans="1:20" x14ac:dyDescent="0.25">
      <c r="A5062" t="s">
        <v>8801</v>
      </c>
      <c r="B5062" t="s">
        <v>66</v>
      </c>
      <c r="C5062" t="s">
        <v>7972</v>
      </c>
      <c r="D5062" t="s">
        <v>7971</v>
      </c>
      <c r="E5062" s="55">
        <v>44089</v>
      </c>
      <c r="F5062">
        <v>2021</v>
      </c>
      <c r="G5062" t="s">
        <v>6325</v>
      </c>
      <c r="I5062" t="s">
        <v>6287</v>
      </c>
      <c r="J5062">
        <v>80</v>
      </c>
      <c r="M5062" s="41" t="s">
        <v>72</v>
      </c>
      <c r="N5062" s="41">
        <f>SUM(Table71417[[#This Row],[Mitigation ($ million)]:[Adaptation ($ million)]])</f>
        <v>72.599999999999994</v>
      </c>
      <c r="O5062">
        <v>19.2</v>
      </c>
      <c r="P5062">
        <v>53.4</v>
      </c>
      <c r="R5062" s="4">
        <v>0.90700000000000003</v>
      </c>
      <c r="S5062" s="56" t="s">
        <v>14280</v>
      </c>
      <c r="T5062" s="1" t="s">
        <v>8823</v>
      </c>
    </row>
    <row r="5063" spans="1:20" x14ac:dyDescent="0.25">
      <c r="A5063" t="s">
        <v>8801</v>
      </c>
      <c r="B5063" t="s">
        <v>66</v>
      </c>
      <c r="C5063" t="s">
        <v>7470</v>
      </c>
      <c r="D5063" t="s">
        <v>7469</v>
      </c>
      <c r="E5063" s="55">
        <v>44484</v>
      </c>
      <c r="F5063">
        <v>2022</v>
      </c>
      <c r="G5063" t="s">
        <v>7410</v>
      </c>
      <c r="I5063" t="s">
        <v>6303</v>
      </c>
      <c r="J5063">
        <v>12</v>
      </c>
      <c r="M5063" s="41" t="s">
        <v>25</v>
      </c>
      <c r="N5063" s="41">
        <f>SUM(Table71417[[#This Row],[Mitigation ($ million)]:[Adaptation ($ million)]])</f>
        <v>0.2</v>
      </c>
      <c r="O5063">
        <v>0</v>
      </c>
      <c r="P5063">
        <v>0.2</v>
      </c>
      <c r="R5063" s="4">
        <v>1.2999999999999999E-2</v>
      </c>
      <c r="S5063" s="56" t="s">
        <v>13902</v>
      </c>
      <c r="T5063" s="1" t="s">
        <v>8822</v>
      </c>
    </row>
    <row r="5064" spans="1:20" x14ac:dyDescent="0.25">
      <c r="A5064" t="s">
        <v>8801</v>
      </c>
      <c r="B5064" t="s">
        <v>66</v>
      </c>
      <c r="C5064" t="s">
        <v>6416</v>
      </c>
      <c r="D5064" t="s">
        <v>6415</v>
      </c>
      <c r="E5064" s="55">
        <v>44880</v>
      </c>
      <c r="F5064">
        <v>2023</v>
      </c>
      <c r="G5064" t="s">
        <v>6417</v>
      </c>
      <c r="I5064" t="s">
        <v>6296</v>
      </c>
      <c r="J5064">
        <v>105</v>
      </c>
      <c r="M5064" s="41" t="s">
        <v>72</v>
      </c>
      <c r="N5064" s="41">
        <f>SUM(Table71417[[#This Row],[Mitigation ($ million)]:[Adaptation ($ million)]])</f>
        <v>51.8</v>
      </c>
      <c r="O5064">
        <v>11.9</v>
      </c>
      <c r="P5064">
        <v>39.9</v>
      </c>
      <c r="R5064" s="5">
        <v>0.49399999999999999</v>
      </c>
      <c r="S5064" s="56" t="s">
        <v>13490</v>
      </c>
      <c r="T5064" s="1" t="s">
        <v>8821</v>
      </c>
    </row>
    <row r="5065" spans="1:20" x14ac:dyDescent="0.25">
      <c r="A5065" t="s">
        <v>8801</v>
      </c>
      <c r="B5065" t="s">
        <v>66</v>
      </c>
      <c r="C5065" t="s">
        <v>8405</v>
      </c>
      <c r="D5065" t="s">
        <v>8404</v>
      </c>
      <c r="E5065" s="55">
        <v>44180</v>
      </c>
      <c r="F5065">
        <v>2021</v>
      </c>
      <c r="G5065" t="s">
        <v>6529</v>
      </c>
      <c r="I5065" t="s">
        <v>6319</v>
      </c>
      <c r="J5065">
        <v>100</v>
      </c>
      <c r="M5065" s="41" t="s">
        <v>25</v>
      </c>
      <c r="N5065" s="41">
        <f>SUM(Table71417[[#This Row],[Mitigation ($ million)]:[Adaptation ($ million)]])</f>
        <v>17.899999999999999</v>
      </c>
      <c r="O5065">
        <v>0</v>
      </c>
      <c r="P5065">
        <v>17.899999999999999</v>
      </c>
      <c r="R5065" s="4">
        <v>0.17899999999999999</v>
      </c>
      <c r="S5065" s="56" t="s">
        <v>14201</v>
      </c>
      <c r="T5065" s="1" t="s">
        <v>8823</v>
      </c>
    </row>
    <row r="5066" spans="1:20" x14ac:dyDescent="0.25">
      <c r="A5066" t="s">
        <v>8801</v>
      </c>
      <c r="B5066" t="s">
        <v>66</v>
      </c>
      <c r="C5066" t="s">
        <v>8535</v>
      </c>
      <c r="D5066" t="s">
        <v>8534</v>
      </c>
      <c r="E5066" s="55">
        <v>44180</v>
      </c>
      <c r="F5066">
        <v>2021</v>
      </c>
      <c r="G5066" t="s">
        <v>6529</v>
      </c>
      <c r="I5066" t="s">
        <v>84</v>
      </c>
      <c r="J5066">
        <v>350</v>
      </c>
      <c r="M5066" s="41" t="s">
        <v>72</v>
      </c>
      <c r="N5066" s="41">
        <f>SUM(Table71417[[#This Row],[Mitigation ($ million)]:[Adaptation ($ million)]])</f>
        <v>90.300000000000011</v>
      </c>
      <c r="O5066">
        <v>18.899999999999999</v>
      </c>
      <c r="P5066">
        <v>71.400000000000006</v>
      </c>
      <c r="R5066" s="4">
        <v>0.25800000000000001</v>
      </c>
      <c r="S5066" s="56" t="s">
        <v>14199</v>
      </c>
      <c r="T5066" s="1" t="s">
        <v>8823</v>
      </c>
    </row>
    <row r="5067" spans="1:20" x14ac:dyDescent="0.25">
      <c r="A5067" t="s">
        <v>8801</v>
      </c>
      <c r="B5067" t="s">
        <v>66</v>
      </c>
      <c r="C5067" t="s">
        <v>8451</v>
      </c>
      <c r="D5067" t="s">
        <v>8450</v>
      </c>
      <c r="E5067" s="55">
        <v>44180</v>
      </c>
      <c r="F5067">
        <v>2021</v>
      </c>
      <c r="G5067" t="s">
        <v>6540</v>
      </c>
      <c r="I5067" t="s">
        <v>84</v>
      </c>
      <c r="J5067">
        <v>15</v>
      </c>
      <c r="M5067" s="41" t="s">
        <v>25</v>
      </c>
      <c r="N5067" s="41">
        <f>SUM(Table71417[[#This Row],[Mitigation ($ million)]:[Adaptation ($ million)]])</f>
        <v>7.5</v>
      </c>
      <c r="O5067">
        <v>0</v>
      </c>
      <c r="P5067">
        <v>7.5</v>
      </c>
      <c r="R5067" s="4">
        <v>0.5</v>
      </c>
      <c r="S5067" s="56" t="s">
        <v>14200</v>
      </c>
      <c r="T5067" s="1" t="s">
        <v>8823</v>
      </c>
    </row>
    <row r="5068" spans="1:20" x14ac:dyDescent="0.25">
      <c r="A5068" t="s">
        <v>8801</v>
      </c>
      <c r="B5068" t="s">
        <v>66</v>
      </c>
      <c r="C5068" t="s">
        <v>8075</v>
      </c>
      <c r="D5068" t="s">
        <v>8074</v>
      </c>
      <c r="E5068" s="55">
        <v>44180</v>
      </c>
      <c r="F5068">
        <v>2021</v>
      </c>
      <c r="G5068" t="s">
        <v>88</v>
      </c>
      <c r="I5068" t="s">
        <v>6287</v>
      </c>
      <c r="J5068">
        <v>100</v>
      </c>
      <c r="M5068" s="41" t="s">
        <v>72</v>
      </c>
      <c r="N5068" s="41">
        <f>SUM(Table71417[[#This Row],[Mitigation ($ million)]:[Adaptation ($ million)]])</f>
        <v>45.6</v>
      </c>
      <c r="O5068">
        <v>18.3</v>
      </c>
      <c r="P5068">
        <v>27.3</v>
      </c>
      <c r="R5068" s="4">
        <v>0.45500000000000002</v>
      </c>
      <c r="S5068" s="56" t="s">
        <v>14205</v>
      </c>
      <c r="T5068" s="1" t="s">
        <v>8823</v>
      </c>
    </row>
    <row r="5069" spans="1:20" x14ac:dyDescent="0.25">
      <c r="A5069" t="s">
        <v>8801</v>
      </c>
      <c r="B5069" t="s">
        <v>66</v>
      </c>
      <c r="C5069" t="s">
        <v>8058</v>
      </c>
      <c r="D5069" t="s">
        <v>8057</v>
      </c>
      <c r="E5069" s="55">
        <v>44180</v>
      </c>
      <c r="F5069">
        <v>2021</v>
      </c>
      <c r="G5069" t="s">
        <v>6358</v>
      </c>
      <c r="I5069" t="s">
        <v>6287</v>
      </c>
      <c r="J5069">
        <v>250</v>
      </c>
      <c r="M5069" s="41" t="s">
        <v>72</v>
      </c>
      <c r="N5069" s="41">
        <f>SUM(Table71417[[#This Row],[Mitigation ($ million)]:[Adaptation ($ million)]])</f>
        <v>167.6</v>
      </c>
      <c r="O5069">
        <v>80.3</v>
      </c>
      <c r="P5069">
        <v>87.3</v>
      </c>
      <c r="R5069" s="4">
        <v>0.67</v>
      </c>
      <c r="S5069" s="56" t="s">
        <v>14206</v>
      </c>
      <c r="T5069" s="1" t="s">
        <v>8823</v>
      </c>
    </row>
    <row r="5070" spans="1:20" x14ac:dyDescent="0.25">
      <c r="A5070" t="s">
        <v>8801</v>
      </c>
      <c r="B5070" t="s">
        <v>66</v>
      </c>
      <c r="C5070" t="s">
        <v>8167</v>
      </c>
      <c r="D5070" t="s">
        <v>8166</v>
      </c>
      <c r="E5070" s="55">
        <v>44180</v>
      </c>
      <c r="F5070">
        <v>2021</v>
      </c>
      <c r="G5070" t="s">
        <v>88</v>
      </c>
      <c r="I5070" t="s">
        <v>132</v>
      </c>
      <c r="J5070">
        <v>68</v>
      </c>
      <c r="M5070" s="41" t="s">
        <v>72</v>
      </c>
      <c r="N5070" s="41">
        <f>SUM(Table71417[[#This Row],[Mitigation ($ million)]:[Adaptation ($ million)]])</f>
        <v>4.5999999999999996</v>
      </c>
      <c r="O5070">
        <v>1.3</v>
      </c>
      <c r="P5070">
        <v>3.3</v>
      </c>
      <c r="R5070" s="4">
        <v>6.8000000000000005E-2</v>
      </c>
      <c r="S5070" s="56" t="s">
        <v>14203</v>
      </c>
      <c r="T5070" s="1" t="s">
        <v>8823</v>
      </c>
    </row>
    <row r="5071" spans="1:20" x14ac:dyDescent="0.25">
      <c r="A5071" t="s">
        <v>8801</v>
      </c>
      <c r="B5071" t="s">
        <v>66</v>
      </c>
      <c r="C5071" t="s">
        <v>8331</v>
      </c>
      <c r="D5071" t="s">
        <v>8330</v>
      </c>
      <c r="E5071" s="55">
        <v>44180</v>
      </c>
      <c r="F5071">
        <v>2021</v>
      </c>
      <c r="G5071" t="s">
        <v>88</v>
      </c>
      <c r="I5071" t="s">
        <v>6400</v>
      </c>
      <c r="J5071">
        <v>400</v>
      </c>
      <c r="M5071" s="41" t="s">
        <v>72</v>
      </c>
      <c r="N5071" s="41">
        <f>SUM(Table71417[[#This Row],[Mitigation ($ million)]:[Adaptation ($ million)]])</f>
        <v>100.1</v>
      </c>
      <c r="O5071">
        <v>36.4</v>
      </c>
      <c r="P5071">
        <v>63.7</v>
      </c>
      <c r="R5071" s="4">
        <v>0.25</v>
      </c>
      <c r="S5071" s="56" t="s">
        <v>14202</v>
      </c>
      <c r="T5071" s="1" t="s">
        <v>8823</v>
      </c>
    </row>
    <row r="5072" spans="1:20" x14ac:dyDescent="0.25">
      <c r="A5072" t="s">
        <v>8801</v>
      </c>
      <c r="B5072" t="s">
        <v>66</v>
      </c>
      <c r="C5072" t="s">
        <v>4829</v>
      </c>
      <c r="D5072" t="s">
        <v>8088</v>
      </c>
      <c r="E5072" s="55">
        <v>44180</v>
      </c>
      <c r="F5072">
        <v>2021</v>
      </c>
      <c r="G5072" t="s">
        <v>88</v>
      </c>
      <c r="I5072" t="s">
        <v>4841</v>
      </c>
      <c r="J5072">
        <v>250</v>
      </c>
      <c r="M5072" s="41" t="s">
        <v>72</v>
      </c>
      <c r="N5072" s="41">
        <f>SUM(Table71417[[#This Row],[Mitigation ($ million)]:[Adaptation ($ million)]])</f>
        <v>236.7</v>
      </c>
      <c r="O5072">
        <v>168</v>
      </c>
      <c r="P5072">
        <v>68.7</v>
      </c>
      <c r="R5072" s="4">
        <v>0.94699999999999995</v>
      </c>
      <c r="S5072" s="56" t="s">
        <v>14204</v>
      </c>
      <c r="T5072" s="1" t="s">
        <v>8823</v>
      </c>
    </row>
    <row r="5073" spans="1:20" x14ac:dyDescent="0.25">
      <c r="A5073" t="s">
        <v>8801</v>
      </c>
      <c r="B5073" t="s">
        <v>66</v>
      </c>
      <c r="C5073" t="s">
        <v>7049</v>
      </c>
      <c r="D5073" t="s">
        <v>7048</v>
      </c>
      <c r="E5073" s="55">
        <v>44545</v>
      </c>
      <c r="F5073">
        <v>2022</v>
      </c>
      <c r="G5073" t="s">
        <v>6358</v>
      </c>
      <c r="I5073" t="s">
        <v>6409</v>
      </c>
      <c r="J5073">
        <v>450</v>
      </c>
      <c r="M5073" s="41" t="s">
        <v>72</v>
      </c>
      <c r="N5073" s="41">
        <f>SUM(Table71417[[#This Row],[Mitigation ($ million)]:[Adaptation ($ million)]])</f>
        <v>52.5</v>
      </c>
      <c r="O5073">
        <v>12.6</v>
      </c>
      <c r="P5073">
        <v>39.9</v>
      </c>
      <c r="R5073" s="4">
        <v>0.11700000000000001</v>
      </c>
      <c r="S5073" s="56" t="s">
        <v>13853</v>
      </c>
      <c r="T5073" s="1" t="s">
        <v>8822</v>
      </c>
    </row>
    <row r="5074" spans="1:20" x14ac:dyDescent="0.25">
      <c r="A5074" t="s">
        <v>8801</v>
      </c>
      <c r="B5074" t="s">
        <v>66</v>
      </c>
      <c r="C5074" t="s">
        <v>7145</v>
      </c>
      <c r="D5074" t="s">
        <v>7144</v>
      </c>
      <c r="E5074" s="55">
        <v>44545</v>
      </c>
      <c r="F5074">
        <v>2022</v>
      </c>
      <c r="G5074" t="s">
        <v>113</v>
      </c>
      <c r="I5074" t="s">
        <v>6303</v>
      </c>
      <c r="J5074">
        <v>400</v>
      </c>
      <c r="M5074" s="41" t="s">
        <v>25</v>
      </c>
      <c r="N5074" s="41">
        <f>SUM(Table71417[[#This Row],[Mitigation ($ million)]:[Adaptation ($ million)]])</f>
        <v>15.7</v>
      </c>
      <c r="O5074">
        <v>0</v>
      </c>
      <c r="P5074">
        <v>15.7</v>
      </c>
      <c r="R5074" s="4">
        <v>3.9E-2</v>
      </c>
      <c r="S5074" s="56" t="s">
        <v>13852</v>
      </c>
      <c r="T5074" s="1" t="s">
        <v>8822</v>
      </c>
    </row>
    <row r="5075" spans="1:20" x14ac:dyDescent="0.25">
      <c r="A5075" t="s">
        <v>8801</v>
      </c>
      <c r="B5075" t="s">
        <v>66</v>
      </c>
      <c r="C5075" t="s">
        <v>6940</v>
      </c>
      <c r="D5075" t="s">
        <v>6939</v>
      </c>
      <c r="E5075" s="55">
        <v>44910</v>
      </c>
      <c r="F5075">
        <v>2023</v>
      </c>
      <c r="G5075" t="s">
        <v>8803</v>
      </c>
      <c r="I5075" t="s">
        <v>6287</v>
      </c>
      <c r="J5075">
        <v>50</v>
      </c>
      <c r="M5075" s="41" t="s">
        <v>72</v>
      </c>
      <c r="N5075" s="41">
        <f>SUM(Table71417[[#This Row],[Mitigation ($ million)]:[Adaptation ($ million)]])</f>
        <v>43.2</v>
      </c>
      <c r="O5075">
        <v>25</v>
      </c>
      <c r="P5075">
        <v>18.2</v>
      </c>
      <c r="R5075" s="5">
        <v>0.86299999999999999</v>
      </c>
      <c r="S5075" s="56" t="s">
        <v>13464</v>
      </c>
      <c r="T5075" s="1" t="s">
        <v>8821</v>
      </c>
    </row>
    <row r="5076" spans="1:20" x14ac:dyDescent="0.25">
      <c r="A5076" t="s">
        <v>8801</v>
      </c>
      <c r="B5076" t="s">
        <v>66</v>
      </c>
      <c r="C5076" t="s">
        <v>6714</v>
      </c>
      <c r="D5076" t="s">
        <v>6713</v>
      </c>
      <c r="E5076" s="55">
        <v>44910</v>
      </c>
      <c r="F5076">
        <v>2023</v>
      </c>
      <c r="G5076" t="s">
        <v>6715</v>
      </c>
      <c r="I5076" t="s">
        <v>6319</v>
      </c>
      <c r="J5076">
        <v>750</v>
      </c>
      <c r="M5076" s="41" t="s">
        <v>72</v>
      </c>
      <c r="N5076" s="41">
        <f>SUM(Table71417[[#This Row],[Mitigation ($ million)]:[Adaptation ($ million)]])</f>
        <v>393.7</v>
      </c>
      <c r="O5076">
        <v>253.1</v>
      </c>
      <c r="P5076">
        <v>140.6</v>
      </c>
      <c r="R5076" s="5">
        <v>0.52500000000000002</v>
      </c>
      <c r="S5076" s="56" t="s">
        <v>13465</v>
      </c>
      <c r="T5076" s="1" t="s">
        <v>8821</v>
      </c>
    </row>
    <row r="5077" spans="1:20" x14ac:dyDescent="0.25">
      <c r="A5077" t="s">
        <v>8801</v>
      </c>
      <c r="B5077" t="s">
        <v>66</v>
      </c>
      <c r="C5077" t="s">
        <v>6423</v>
      </c>
      <c r="D5077" t="s">
        <v>6422</v>
      </c>
      <c r="E5077" s="55">
        <v>44910</v>
      </c>
      <c r="F5077">
        <v>2023</v>
      </c>
      <c r="G5077" t="s">
        <v>8803</v>
      </c>
      <c r="I5077" t="s">
        <v>6310</v>
      </c>
      <c r="J5077">
        <v>241</v>
      </c>
      <c r="M5077" s="41" t="s">
        <v>72</v>
      </c>
      <c r="N5077" s="41">
        <f>SUM(Table71417[[#This Row],[Mitigation ($ million)]:[Adaptation ($ million)]])</f>
        <v>181.2</v>
      </c>
      <c r="O5077">
        <v>64</v>
      </c>
      <c r="P5077">
        <v>117.2</v>
      </c>
      <c r="R5077" s="5">
        <v>0.752</v>
      </c>
      <c r="S5077" s="56" t="s">
        <v>13466</v>
      </c>
      <c r="T5077" s="1" t="s">
        <v>8821</v>
      </c>
    </row>
    <row r="5078" spans="1:20" x14ac:dyDescent="0.25">
      <c r="A5078" t="s">
        <v>8801</v>
      </c>
      <c r="B5078" t="s">
        <v>66</v>
      </c>
      <c r="C5078" t="s">
        <v>8357</v>
      </c>
      <c r="D5078" t="s">
        <v>8356</v>
      </c>
      <c r="E5078" s="55">
        <v>44243</v>
      </c>
      <c r="F5078">
        <v>2021</v>
      </c>
      <c r="G5078" t="s">
        <v>8865</v>
      </c>
      <c r="I5078" t="s">
        <v>6319</v>
      </c>
      <c r="J5078">
        <v>300</v>
      </c>
      <c r="M5078" s="41" t="s">
        <v>72</v>
      </c>
      <c r="N5078" s="41">
        <f>SUM(Table71417[[#This Row],[Mitigation ($ million)]:[Adaptation ($ million)]])</f>
        <v>8.5</v>
      </c>
      <c r="O5078">
        <v>2.1</v>
      </c>
      <c r="P5078">
        <v>6.4</v>
      </c>
      <c r="R5078" s="4">
        <v>2.9000000000000001E-2</v>
      </c>
      <c r="S5078" s="56" t="s">
        <v>14162</v>
      </c>
      <c r="T5078" s="1" t="s">
        <v>8823</v>
      </c>
    </row>
    <row r="5079" spans="1:20" x14ac:dyDescent="0.25">
      <c r="A5079" t="s">
        <v>8801</v>
      </c>
      <c r="B5079" t="s">
        <v>66</v>
      </c>
      <c r="C5079" t="s">
        <v>8272</v>
      </c>
      <c r="D5079" t="s">
        <v>8271</v>
      </c>
      <c r="E5079" s="55">
        <v>44243</v>
      </c>
      <c r="F5079">
        <v>2021</v>
      </c>
      <c r="G5079" t="s">
        <v>664</v>
      </c>
      <c r="I5079" t="s">
        <v>6400</v>
      </c>
      <c r="J5079">
        <v>97.5</v>
      </c>
      <c r="M5079" s="41" t="s">
        <v>25</v>
      </c>
      <c r="N5079" s="41">
        <f>SUM(Table71417[[#This Row],[Mitigation ($ million)]:[Adaptation ($ million)]])</f>
        <v>97.5</v>
      </c>
      <c r="O5079">
        <v>0</v>
      </c>
      <c r="P5079">
        <v>97.5</v>
      </c>
      <c r="R5079" s="4">
        <v>1</v>
      </c>
      <c r="S5079" s="56" t="s">
        <v>14163</v>
      </c>
      <c r="T5079" s="1" t="s">
        <v>8823</v>
      </c>
    </row>
    <row r="5080" spans="1:20" x14ac:dyDescent="0.25">
      <c r="A5080" t="s">
        <v>8801</v>
      </c>
      <c r="B5080" t="s">
        <v>66</v>
      </c>
      <c r="C5080" t="s">
        <v>7208</v>
      </c>
      <c r="D5080" t="s">
        <v>7207</v>
      </c>
      <c r="E5080" s="55">
        <v>44608</v>
      </c>
      <c r="F5080">
        <v>2022</v>
      </c>
      <c r="G5080" t="s">
        <v>62</v>
      </c>
      <c r="I5080" t="s">
        <v>6437</v>
      </c>
      <c r="J5080">
        <v>50</v>
      </c>
      <c r="M5080" s="41" t="s">
        <v>25</v>
      </c>
      <c r="N5080" s="41">
        <f>SUM(Table71417[[#This Row],[Mitigation ($ million)]:[Adaptation ($ million)]])</f>
        <v>1</v>
      </c>
      <c r="O5080">
        <v>0</v>
      </c>
      <c r="P5080">
        <v>1</v>
      </c>
      <c r="R5080" s="4">
        <v>0.02</v>
      </c>
      <c r="S5080" s="56" t="s">
        <v>13807</v>
      </c>
      <c r="T5080" s="1" t="s">
        <v>8822</v>
      </c>
    </row>
    <row r="5081" spans="1:20" x14ac:dyDescent="0.25">
      <c r="A5081" t="s">
        <v>8801</v>
      </c>
      <c r="B5081" t="s">
        <v>66</v>
      </c>
      <c r="C5081" t="s">
        <v>8635</v>
      </c>
      <c r="D5081" t="s">
        <v>8634</v>
      </c>
      <c r="E5081" s="55">
        <v>44271</v>
      </c>
      <c r="F5081">
        <v>2021</v>
      </c>
      <c r="G5081" t="s">
        <v>8287</v>
      </c>
      <c r="I5081" t="s">
        <v>6400</v>
      </c>
      <c r="J5081">
        <v>210</v>
      </c>
      <c r="M5081" s="41" t="s">
        <v>25</v>
      </c>
      <c r="N5081" s="41">
        <f>SUM(Table71417[[#This Row],[Mitigation ($ million)]:[Adaptation ($ million)]])</f>
        <v>21</v>
      </c>
      <c r="O5081">
        <v>0</v>
      </c>
      <c r="P5081">
        <v>21</v>
      </c>
      <c r="R5081" s="4">
        <v>0.1</v>
      </c>
      <c r="S5081" s="56" t="s">
        <v>14139</v>
      </c>
      <c r="T5081" s="1" t="s">
        <v>8823</v>
      </c>
    </row>
    <row r="5082" spans="1:20" x14ac:dyDescent="0.25">
      <c r="A5082" t="s">
        <v>8801</v>
      </c>
      <c r="B5082" t="s">
        <v>66</v>
      </c>
      <c r="C5082" t="s">
        <v>7981</v>
      </c>
      <c r="D5082" t="s">
        <v>7980</v>
      </c>
      <c r="E5082" s="55">
        <v>44271</v>
      </c>
      <c r="F5082">
        <v>2021</v>
      </c>
      <c r="G5082" t="s">
        <v>6631</v>
      </c>
      <c r="I5082" t="s">
        <v>6319</v>
      </c>
      <c r="J5082">
        <v>700</v>
      </c>
      <c r="M5082" s="41" t="s">
        <v>72</v>
      </c>
      <c r="N5082" s="41">
        <f>SUM(Table71417[[#This Row],[Mitigation ($ million)]:[Adaptation ($ million)]])</f>
        <v>125</v>
      </c>
      <c r="O5082">
        <v>75</v>
      </c>
      <c r="P5082">
        <v>50</v>
      </c>
      <c r="R5082" s="4">
        <v>0.17899999999999999</v>
      </c>
      <c r="S5082" s="56" t="s">
        <v>14140</v>
      </c>
      <c r="T5082" s="1" t="s">
        <v>8823</v>
      </c>
    </row>
    <row r="5083" spans="1:20" x14ac:dyDescent="0.25">
      <c r="A5083" t="s">
        <v>8801</v>
      </c>
      <c r="B5083" t="s">
        <v>66</v>
      </c>
      <c r="C5083" t="s">
        <v>7553</v>
      </c>
      <c r="D5083" t="s">
        <v>7552</v>
      </c>
      <c r="E5083" s="55">
        <v>44636</v>
      </c>
      <c r="F5083">
        <v>2022</v>
      </c>
      <c r="G5083" t="s">
        <v>6306</v>
      </c>
      <c r="I5083" t="s">
        <v>6319</v>
      </c>
      <c r="J5083">
        <v>750</v>
      </c>
      <c r="M5083" s="41" t="s">
        <v>72</v>
      </c>
      <c r="N5083" s="41">
        <f>SUM(Table71417[[#This Row],[Mitigation ($ million)]:[Adaptation ($ million)]])</f>
        <v>213.8</v>
      </c>
      <c r="O5083">
        <v>150</v>
      </c>
      <c r="P5083">
        <v>63.8</v>
      </c>
      <c r="R5083" s="4">
        <v>0.28499999999999998</v>
      </c>
      <c r="S5083" s="56" t="s">
        <v>13779</v>
      </c>
      <c r="T5083" s="1" t="s">
        <v>8822</v>
      </c>
    </row>
    <row r="5084" spans="1:20" x14ac:dyDescent="0.25">
      <c r="A5084" t="s">
        <v>8801</v>
      </c>
      <c r="B5084" t="s">
        <v>66</v>
      </c>
      <c r="C5084" t="s">
        <v>7462</v>
      </c>
      <c r="D5084" t="s">
        <v>7461</v>
      </c>
      <c r="E5084" s="55">
        <v>44636</v>
      </c>
      <c r="F5084">
        <v>2022</v>
      </c>
      <c r="G5084" t="s">
        <v>6328</v>
      </c>
      <c r="I5084" t="s">
        <v>84</v>
      </c>
      <c r="J5084">
        <v>200</v>
      </c>
      <c r="M5084" s="41" t="s">
        <v>72</v>
      </c>
      <c r="N5084" s="41">
        <f>SUM(Table71417[[#This Row],[Mitigation ($ million)]:[Adaptation ($ million)]])</f>
        <v>97.2</v>
      </c>
      <c r="O5084">
        <v>2.4</v>
      </c>
      <c r="P5084">
        <v>94.8</v>
      </c>
      <c r="R5084" s="4">
        <v>0.48599999999999999</v>
      </c>
      <c r="S5084" s="56" t="s">
        <v>13780</v>
      </c>
      <c r="T5084" s="1" t="s">
        <v>8822</v>
      </c>
    </row>
    <row r="5085" spans="1:20" x14ac:dyDescent="0.25">
      <c r="A5085" t="s">
        <v>8801</v>
      </c>
      <c r="B5085" t="s">
        <v>66</v>
      </c>
      <c r="C5085" t="s">
        <v>6374</v>
      </c>
      <c r="D5085" t="s">
        <v>6373</v>
      </c>
      <c r="E5085" s="55">
        <v>45001</v>
      </c>
      <c r="F5085">
        <v>2023</v>
      </c>
      <c r="G5085" t="s">
        <v>6375</v>
      </c>
      <c r="I5085" t="s">
        <v>84</v>
      </c>
      <c r="J5085">
        <v>55</v>
      </c>
      <c r="M5085" s="41" t="s">
        <v>72</v>
      </c>
      <c r="N5085" s="41">
        <f>SUM(Table71417[[#This Row],[Mitigation ($ million)]:[Adaptation ($ million)]])</f>
        <v>48.8</v>
      </c>
      <c r="O5085">
        <v>8.6999999999999993</v>
      </c>
      <c r="P5085">
        <v>40.1</v>
      </c>
      <c r="R5085" s="5">
        <v>0.88900000000000001</v>
      </c>
      <c r="S5085" s="56" t="s">
        <v>13410</v>
      </c>
      <c r="T5085" s="1" t="s">
        <v>8821</v>
      </c>
    </row>
    <row r="5086" spans="1:20" x14ac:dyDescent="0.25">
      <c r="A5086" t="s">
        <v>8801</v>
      </c>
      <c r="B5086" t="s">
        <v>66</v>
      </c>
      <c r="C5086" t="s">
        <v>6457</v>
      </c>
      <c r="D5086" t="s">
        <v>6456</v>
      </c>
      <c r="E5086" s="55">
        <v>45001</v>
      </c>
      <c r="F5086">
        <v>2023</v>
      </c>
      <c r="G5086" t="s">
        <v>6429</v>
      </c>
      <c r="I5086" t="s">
        <v>6313</v>
      </c>
      <c r="J5086">
        <v>30</v>
      </c>
      <c r="M5086" s="41" t="s">
        <v>72</v>
      </c>
      <c r="N5086" s="41">
        <f>SUM(Table71417[[#This Row],[Mitigation ($ million)]:[Adaptation ($ million)]])</f>
        <v>0.9</v>
      </c>
      <c r="O5086">
        <v>0.1</v>
      </c>
      <c r="P5086">
        <v>0.8</v>
      </c>
      <c r="R5086" s="5">
        <v>0.03</v>
      </c>
      <c r="S5086" s="56" t="s">
        <v>13409</v>
      </c>
      <c r="T5086" s="1" t="s">
        <v>8821</v>
      </c>
    </row>
    <row r="5087" spans="1:20" x14ac:dyDescent="0.25">
      <c r="A5087" t="s">
        <v>8801</v>
      </c>
      <c r="B5087" t="s">
        <v>66</v>
      </c>
      <c r="C5087" t="s">
        <v>6751</v>
      </c>
      <c r="D5087" t="s">
        <v>6750</v>
      </c>
      <c r="E5087" s="55">
        <v>45001</v>
      </c>
      <c r="F5087">
        <v>2023</v>
      </c>
      <c r="G5087" t="s">
        <v>6375</v>
      </c>
      <c r="I5087" t="s">
        <v>6287</v>
      </c>
      <c r="J5087">
        <v>70</v>
      </c>
      <c r="M5087" s="41" t="s">
        <v>72</v>
      </c>
      <c r="N5087" s="41">
        <f>SUM(Table71417[[#This Row],[Mitigation ($ million)]:[Adaptation ($ million)]])</f>
        <v>33.200000000000003</v>
      </c>
      <c r="O5087">
        <v>24.4</v>
      </c>
      <c r="P5087">
        <v>8.8000000000000007</v>
      </c>
      <c r="R5087" s="5">
        <v>0.47499999999999998</v>
      </c>
      <c r="S5087" s="56" t="s">
        <v>13406</v>
      </c>
      <c r="T5087" s="1" t="s">
        <v>8821</v>
      </c>
    </row>
    <row r="5088" spans="1:20" x14ac:dyDescent="0.25">
      <c r="A5088" t="s">
        <v>8801</v>
      </c>
      <c r="B5088" t="s">
        <v>66</v>
      </c>
      <c r="C5088" t="s">
        <v>6659</v>
      </c>
      <c r="D5088" t="s">
        <v>6658</v>
      </c>
      <c r="E5088" s="55">
        <v>45001</v>
      </c>
      <c r="F5088">
        <v>2023</v>
      </c>
      <c r="G5088" t="s">
        <v>6375</v>
      </c>
      <c r="I5088" t="s">
        <v>6319</v>
      </c>
      <c r="J5088">
        <v>120</v>
      </c>
      <c r="M5088" s="41" t="s">
        <v>72</v>
      </c>
      <c r="N5088" s="41">
        <f>SUM(Table71417[[#This Row],[Mitigation ($ million)]:[Adaptation ($ million)]])</f>
        <v>73.3</v>
      </c>
      <c r="O5088">
        <v>58.3</v>
      </c>
      <c r="P5088">
        <v>15</v>
      </c>
      <c r="R5088" s="5">
        <v>0.61099999999999999</v>
      </c>
      <c r="S5088" s="56" t="s">
        <v>13407</v>
      </c>
      <c r="T5088" s="1" t="s">
        <v>8821</v>
      </c>
    </row>
    <row r="5089" spans="1:20" x14ac:dyDescent="0.25">
      <c r="A5089" t="s">
        <v>8801</v>
      </c>
      <c r="B5089" t="s">
        <v>66</v>
      </c>
      <c r="C5089" t="s">
        <v>6610</v>
      </c>
      <c r="D5089" t="s">
        <v>6609</v>
      </c>
      <c r="E5089" s="55">
        <v>45001</v>
      </c>
      <c r="F5089">
        <v>2023</v>
      </c>
      <c r="G5089" t="s">
        <v>6375</v>
      </c>
      <c r="I5089" t="s">
        <v>6409</v>
      </c>
      <c r="J5089">
        <v>65</v>
      </c>
      <c r="M5089" s="41" t="s">
        <v>72</v>
      </c>
      <c r="N5089" s="41">
        <f>SUM(Table71417[[#This Row],[Mitigation ($ million)]:[Adaptation ($ million)]])</f>
        <v>8.2000000000000011</v>
      </c>
      <c r="O5089">
        <v>7.4</v>
      </c>
      <c r="P5089">
        <v>0.8</v>
      </c>
      <c r="R5089" s="5">
        <v>0.125</v>
      </c>
      <c r="S5089" s="56" t="s">
        <v>13408</v>
      </c>
      <c r="T5089" s="1" t="s">
        <v>8821</v>
      </c>
    </row>
    <row r="5090" spans="1:20" x14ac:dyDescent="0.25">
      <c r="A5090" t="s">
        <v>8801</v>
      </c>
      <c r="B5090" t="s">
        <v>66</v>
      </c>
      <c r="C5090" t="s">
        <v>8589</v>
      </c>
      <c r="D5090" t="s">
        <v>8588</v>
      </c>
      <c r="E5090" s="55">
        <v>44302</v>
      </c>
      <c r="F5090">
        <v>2021</v>
      </c>
      <c r="G5090" t="s">
        <v>7190</v>
      </c>
      <c r="I5090" t="s">
        <v>6303</v>
      </c>
      <c r="J5090">
        <v>5</v>
      </c>
      <c r="M5090" s="41" t="s">
        <v>72</v>
      </c>
      <c r="N5090" s="41">
        <f>SUM(Table71417[[#This Row],[Mitigation ($ million)]:[Adaptation ($ million)]])</f>
        <v>0.2</v>
      </c>
      <c r="O5090">
        <v>0.1</v>
      </c>
      <c r="P5090">
        <v>0.1</v>
      </c>
      <c r="R5090" s="4">
        <v>3.5999999999999997E-2</v>
      </c>
      <c r="S5090" s="56" t="s">
        <v>14107</v>
      </c>
      <c r="T5090" s="1" t="s">
        <v>8823</v>
      </c>
    </row>
    <row r="5091" spans="1:20" x14ac:dyDescent="0.25">
      <c r="A5091" t="s">
        <v>8801</v>
      </c>
      <c r="B5091" t="s">
        <v>66</v>
      </c>
      <c r="C5091" t="s">
        <v>8646</v>
      </c>
      <c r="D5091" t="s">
        <v>8645</v>
      </c>
      <c r="E5091" s="55">
        <v>44302</v>
      </c>
      <c r="F5091">
        <v>2021</v>
      </c>
      <c r="G5091" t="s">
        <v>4824</v>
      </c>
      <c r="I5091" t="s">
        <v>6303</v>
      </c>
      <c r="J5091">
        <v>30</v>
      </c>
      <c r="M5091" s="41" t="s">
        <v>72</v>
      </c>
      <c r="N5091" s="41">
        <f>SUM(Table71417[[#This Row],[Mitigation ($ million)]:[Adaptation ($ million)]])</f>
        <v>0.4</v>
      </c>
      <c r="O5091">
        <v>0.1</v>
      </c>
      <c r="P5091">
        <v>0.3</v>
      </c>
      <c r="R5091" s="4">
        <v>1.4E-2</v>
      </c>
      <c r="S5091" s="56" t="s">
        <v>14102</v>
      </c>
      <c r="T5091" s="1" t="s">
        <v>8823</v>
      </c>
    </row>
    <row r="5092" spans="1:20" x14ac:dyDescent="0.25">
      <c r="A5092" t="s">
        <v>8801</v>
      </c>
      <c r="B5092" t="s">
        <v>66</v>
      </c>
      <c r="C5092" t="s">
        <v>8617</v>
      </c>
      <c r="D5092" t="s">
        <v>8616</v>
      </c>
      <c r="E5092" s="55">
        <v>44302</v>
      </c>
      <c r="F5092">
        <v>2021</v>
      </c>
      <c r="G5092" t="s">
        <v>7481</v>
      </c>
      <c r="I5092" t="s">
        <v>6303</v>
      </c>
      <c r="J5092">
        <v>20</v>
      </c>
      <c r="M5092" s="41" t="s">
        <v>72</v>
      </c>
      <c r="N5092" s="41">
        <f>SUM(Table71417[[#This Row],[Mitigation ($ million)]:[Adaptation ($ million)]])</f>
        <v>0.6</v>
      </c>
      <c r="O5092">
        <v>0.3</v>
      </c>
      <c r="P5092">
        <v>0.3</v>
      </c>
      <c r="R5092" s="4">
        <v>2.5000000000000001E-2</v>
      </c>
      <c r="S5092" s="56" t="s">
        <v>14106</v>
      </c>
      <c r="T5092" s="1" t="s">
        <v>8823</v>
      </c>
    </row>
    <row r="5093" spans="1:20" x14ac:dyDescent="0.25">
      <c r="A5093" t="s">
        <v>8801</v>
      </c>
      <c r="B5093" t="s">
        <v>66</v>
      </c>
      <c r="C5093" t="s">
        <v>8619</v>
      </c>
      <c r="D5093" t="s">
        <v>8618</v>
      </c>
      <c r="E5093" s="55">
        <v>44302</v>
      </c>
      <c r="F5093">
        <v>2021</v>
      </c>
      <c r="G5093" t="s">
        <v>6754</v>
      </c>
      <c r="I5093" t="s">
        <v>6303</v>
      </c>
      <c r="J5093">
        <v>50</v>
      </c>
      <c r="M5093" s="41" t="s">
        <v>72</v>
      </c>
      <c r="N5093" s="41">
        <f>SUM(Table71417[[#This Row],[Mitigation ($ million)]:[Adaptation ($ million)]])</f>
        <v>1.4</v>
      </c>
      <c r="O5093">
        <v>0.4</v>
      </c>
      <c r="P5093">
        <v>1</v>
      </c>
      <c r="R5093" s="4">
        <v>2.7E-2</v>
      </c>
      <c r="S5093" s="56" t="s">
        <v>14105</v>
      </c>
      <c r="T5093" s="1" t="s">
        <v>8823</v>
      </c>
    </row>
    <row r="5094" spans="1:20" x14ac:dyDescent="0.25">
      <c r="A5094" t="s">
        <v>8801</v>
      </c>
      <c r="B5094" t="s">
        <v>66</v>
      </c>
      <c r="C5094" t="s">
        <v>8642</v>
      </c>
      <c r="D5094" t="s">
        <v>8641</v>
      </c>
      <c r="E5094" s="55">
        <v>44302</v>
      </c>
      <c r="F5094">
        <v>2021</v>
      </c>
      <c r="G5094" t="s">
        <v>8865</v>
      </c>
      <c r="I5094" t="s">
        <v>6303</v>
      </c>
      <c r="J5094">
        <v>100</v>
      </c>
      <c r="M5094" s="41" t="s">
        <v>25</v>
      </c>
      <c r="N5094" s="41">
        <f>SUM(Table71417[[#This Row],[Mitigation ($ million)]:[Adaptation ($ million)]])</f>
        <v>0.8</v>
      </c>
      <c r="O5094">
        <v>0</v>
      </c>
      <c r="P5094">
        <v>0.8</v>
      </c>
      <c r="R5094" s="4">
        <v>8.0000000000000002E-3</v>
      </c>
      <c r="S5094" s="56" t="s">
        <v>14103</v>
      </c>
      <c r="T5094" s="1" t="s">
        <v>8823</v>
      </c>
    </row>
    <row r="5095" spans="1:20" x14ac:dyDescent="0.25">
      <c r="A5095" t="s">
        <v>8801</v>
      </c>
      <c r="B5095" t="s">
        <v>66</v>
      </c>
      <c r="C5095" t="s">
        <v>8627</v>
      </c>
      <c r="D5095" t="s">
        <v>8626</v>
      </c>
      <c r="E5095" s="55">
        <v>44302</v>
      </c>
      <c r="F5095">
        <v>2021</v>
      </c>
      <c r="G5095" t="s">
        <v>6866</v>
      </c>
      <c r="I5095" t="s">
        <v>6303</v>
      </c>
      <c r="J5095">
        <v>8</v>
      </c>
      <c r="M5095" s="41" t="s">
        <v>11395</v>
      </c>
      <c r="N5095" s="41">
        <f>SUM(Table71417[[#This Row],[Mitigation ($ million)]:[Adaptation ($ million)]])</f>
        <v>0</v>
      </c>
      <c r="O5095">
        <v>0</v>
      </c>
      <c r="P5095">
        <v>0</v>
      </c>
      <c r="R5095" s="4">
        <v>3.0000000000000001E-3</v>
      </c>
      <c r="S5095" s="56" t="s">
        <v>14104</v>
      </c>
      <c r="T5095" s="1" t="s">
        <v>8823</v>
      </c>
    </row>
    <row r="5096" spans="1:20" x14ac:dyDescent="0.25">
      <c r="A5096" t="s">
        <v>8801</v>
      </c>
      <c r="B5096" t="s">
        <v>66</v>
      </c>
      <c r="C5096" t="s">
        <v>7643</v>
      </c>
      <c r="D5096" t="s">
        <v>7642</v>
      </c>
      <c r="E5096" s="55">
        <v>44697</v>
      </c>
      <c r="F5096">
        <v>2022</v>
      </c>
      <c r="G5096" t="s">
        <v>8804</v>
      </c>
      <c r="I5096" t="s">
        <v>6400</v>
      </c>
      <c r="J5096">
        <v>83</v>
      </c>
      <c r="M5096" s="41" t="s">
        <v>72</v>
      </c>
      <c r="N5096" s="41">
        <f>SUM(Table71417[[#This Row],[Mitigation ($ million)]:[Adaptation ($ million)]])</f>
        <v>6</v>
      </c>
      <c r="O5096">
        <v>1</v>
      </c>
      <c r="P5096">
        <v>5</v>
      </c>
      <c r="R5096" s="4">
        <v>7.1999999999999995E-2</v>
      </c>
      <c r="S5096" s="56" t="s">
        <v>13701</v>
      </c>
      <c r="T5096" s="1" t="s">
        <v>8822</v>
      </c>
    </row>
    <row r="5097" spans="1:20" x14ac:dyDescent="0.25">
      <c r="A5097" t="s">
        <v>8801</v>
      </c>
      <c r="B5097" t="s">
        <v>66</v>
      </c>
      <c r="C5097" t="s">
        <v>6824</v>
      </c>
      <c r="D5097" t="s">
        <v>6823</v>
      </c>
      <c r="E5097" s="55">
        <v>45062</v>
      </c>
      <c r="F5097">
        <v>2023</v>
      </c>
      <c r="G5097" t="s">
        <v>288</v>
      </c>
      <c r="I5097" t="s">
        <v>6448</v>
      </c>
      <c r="J5097">
        <v>64.8</v>
      </c>
      <c r="M5097" s="41" t="s">
        <v>72</v>
      </c>
      <c r="N5097" s="41">
        <f>SUM(Table71417[[#This Row],[Mitigation ($ million)]:[Adaptation ($ million)]])</f>
        <v>14.4</v>
      </c>
      <c r="O5097">
        <v>10.5</v>
      </c>
      <c r="P5097">
        <v>3.9</v>
      </c>
      <c r="R5097" s="5">
        <v>0.222</v>
      </c>
      <c r="S5097" s="56" t="s">
        <v>13341</v>
      </c>
      <c r="T5097" s="1" t="s">
        <v>8821</v>
      </c>
    </row>
    <row r="5098" spans="1:20" x14ac:dyDescent="0.25">
      <c r="A5098" t="s">
        <v>8801</v>
      </c>
      <c r="B5098" t="s">
        <v>66</v>
      </c>
      <c r="C5098" t="s">
        <v>8735</v>
      </c>
      <c r="D5098" t="s">
        <v>8734</v>
      </c>
      <c r="E5098" s="55">
        <v>44363</v>
      </c>
      <c r="F5098">
        <v>2021</v>
      </c>
      <c r="G5098" t="s">
        <v>4733</v>
      </c>
      <c r="I5098" t="s">
        <v>8054</v>
      </c>
      <c r="J5098">
        <v>50</v>
      </c>
      <c r="M5098" s="41" t="s">
        <v>72</v>
      </c>
      <c r="N5098" s="41">
        <f>SUM(Table71417[[#This Row],[Mitigation ($ million)]:[Adaptation ($ million)]])</f>
        <v>1.8</v>
      </c>
      <c r="O5098">
        <v>0.5</v>
      </c>
      <c r="P5098">
        <v>1.3</v>
      </c>
      <c r="R5098" s="4">
        <v>3.5000000000000003E-2</v>
      </c>
      <c r="S5098" s="56" t="s">
        <v>14014</v>
      </c>
      <c r="T5098" s="1" t="s">
        <v>8823</v>
      </c>
    </row>
    <row r="5099" spans="1:20" x14ac:dyDescent="0.25">
      <c r="A5099" t="s">
        <v>8801</v>
      </c>
      <c r="B5099" t="s">
        <v>66</v>
      </c>
      <c r="C5099" t="s">
        <v>8321</v>
      </c>
      <c r="D5099" t="s">
        <v>8320</v>
      </c>
      <c r="E5099" s="55">
        <v>44363</v>
      </c>
      <c r="F5099">
        <v>2021</v>
      </c>
      <c r="G5099" t="s">
        <v>424</v>
      </c>
      <c r="I5099" t="s">
        <v>6319</v>
      </c>
      <c r="J5099">
        <v>150</v>
      </c>
      <c r="M5099" s="41" t="s">
        <v>72</v>
      </c>
      <c r="N5099" s="41">
        <f>SUM(Table71417[[#This Row],[Mitigation ($ million)]:[Adaptation ($ million)]])</f>
        <v>28.1</v>
      </c>
      <c r="O5099">
        <v>15.8</v>
      </c>
      <c r="P5099">
        <v>12.3</v>
      </c>
      <c r="R5099" s="4">
        <v>0.187</v>
      </c>
      <c r="S5099" s="56" t="s">
        <v>14015</v>
      </c>
      <c r="T5099" s="1" t="s">
        <v>8823</v>
      </c>
    </row>
    <row r="5100" spans="1:20" x14ac:dyDescent="0.25">
      <c r="A5100" t="s">
        <v>8801</v>
      </c>
      <c r="B5100" t="s">
        <v>66</v>
      </c>
      <c r="C5100" t="s">
        <v>8183</v>
      </c>
      <c r="D5100" t="s">
        <v>8182</v>
      </c>
      <c r="E5100" s="55">
        <v>44363</v>
      </c>
      <c r="F5100">
        <v>2021</v>
      </c>
      <c r="G5100" t="s">
        <v>6384</v>
      </c>
      <c r="I5100" t="s">
        <v>132</v>
      </c>
      <c r="J5100">
        <v>40</v>
      </c>
      <c r="M5100" s="41" t="s">
        <v>72</v>
      </c>
      <c r="N5100" s="41">
        <f>SUM(Table71417[[#This Row],[Mitigation ($ million)]:[Adaptation ($ million)]])</f>
        <v>4</v>
      </c>
      <c r="O5100">
        <v>2</v>
      </c>
      <c r="P5100">
        <v>2</v>
      </c>
      <c r="R5100" s="4">
        <v>9.9000000000000005E-2</v>
      </c>
      <c r="S5100" s="56" t="s">
        <v>14016</v>
      </c>
      <c r="T5100" s="1" t="s">
        <v>8823</v>
      </c>
    </row>
    <row r="5101" spans="1:20" x14ac:dyDescent="0.25">
      <c r="A5101" t="s">
        <v>8801</v>
      </c>
      <c r="B5101" t="s">
        <v>66</v>
      </c>
      <c r="C5101" t="s">
        <v>7859</v>
      </c>
      <c r="D5101" t="s">
        <v>7858</v>
      </c>
      <c r="E5101" s="55">
        <v>44728</v>
      </c>
      <c r="F5101">
        <v>2022</v>
      </c>
      <c r="G5101" t="s">
        <v>6657</v>
      </c>
      <c r="I5101" t="s">
        <v>6303</v>
      </c>
      <c r="J5101">
        <v>20</v>
      </c>
      <c r="M5101" s="41" t="s">
        <v>72</v>
      </c>
      <c r="N5101" s="41">
        <f>SUM(Table71417[[#This Row],[Mitigation ($ million)]:[Adaptation ($ million)]])</f>
        <v>4.3</v>
      </c>
      <c r="O5101">
        <v>0.3</v>
      </c>
      <c r="P5101">
        <v>4</v>
      </c>
      <c r="R5101" s="4">
        <v>0.218</v>
      </c>
      <c r="S5101" s="56" t="s">
        <v>13615</v>
      </c>
      <c r="T5101" s="1" t="s">
        <v>8822</v>
      </c>
    </row>
    <row r="5102" spans="1:20" x14ac:dyDescent="0.25">
      <c r="A5102" t="s">
        <v>8801</v>
      </c>
      <c r="B5102" t="s">
        <v>66</v>
      </c>
      <c r="C5102" t="s">
        <v>7483</v>
      </c>
      <c r="D5102" t="s">
        <v>7482</v>
      </c>
      <c r="E5102" s="55">
        <v>44728</v>
      </c>
      <c r="F5102">
        <v>2022</v>
      </c>
      <c r="G5102" t="s">
        <v>424</v>
      </c>
      <c r="I5102" t="s">
        <v>6307</v>
      </c>
      <c r="J5102">
        <v>140</v>
      </c>
      <c r="M5102" s="41" t="s">
        <v>72</v>
      </c>
      <c r="N5102" s="41">
        <f>SUM(Table71417[[#This Row],[Mitigation ($ million)]:[Adaptation ($ million)]])</f>
        <v>13.1</v>
      </c>
      <c r="O5102">
        <v>6.8</v>
      </c>
      <c r="P5102">
        <v>6.3</v>
      </c>
      <c r="R5102" s="4">
        <v>9.4E-2</v>
      </c>
      <c r="S5102" s="56" t="s">
        <v>13620</v>
      </c>
      <c r="T5102" s="1" t="s">
        <v>8822</v>
      </c>
    </row>
    <row r="5103" spans="1:20" x14ac:dyDescent="0.25">
      <c r="A5103" t="s">
        <v>8801</v>
      </c>
      <c r="B5103" t="s">
        <v>66</v>
      </c>
      <c r="C5103" t="s">
        <v>7582</v>
      </c>
      <c r="D5103" t="s">
        <v>7581</v>
      </c>
      <c r="E5103" s="55">
        <v>44728</v>
      </c>
      <c r="F5103">
        <v>2022</v>
      </c>
      <c r="G5103" t="s">
        <v>7481</v>
      </c>
      <c r="I5103" t="s">
        <v>6296</v>
      </c>
      <c r="J5103">
        <v>110</v>
      </c>
      <c r="M5103" s="41" t="s">
        <v>25</v>
      </c>
      <c r="N5103" s="41">
        <f>SUM(Table71417[[#This Row],[Mitigation ($ million)]:[Adaptation ($ million)]])</f>
        <v>93.5</v>
      </c>
      <c r="O5103">
        <v>0</v>
      </c>
      <c r="P5103">
        <v>93.5</v>
      </c>
      <c r="R5103" s="4">
        <v>0.85</v>
      </c>
      <c r="S5103" s="56" t="s">
        <v>13618</v>
      </c>
      <c r="T5103" s="1" t="s">
        <v>8822</v>
      </c>
    </row>
    <row r="5104" spans="1:20" x14ac:dyDescent="0.25">
      <c r="A5104" t="s">
        <v>8801</v>
      </c>
      <c r="B5104" t="s">
        <v>66</v>
      </c>
      <c r="C5104" t="s">
        <v>7480</v>
      </c>
      <c r="D5104" t="s">
        <v>7479</v>
      </c>
      <c r="E5104" s="55">
        <v>44728</v>
      </c>
      <c r="F5104">
        <v>2022</v>
      </c>
      <c r="G5104" t="s">
        <v>7481</v>
      </c>
      <c r="I5104" t="s">
        <v>6303</v>
      </c>
      <c r="J5104">
        <v>60</v>
      </c>
      <c r="M5104" s="41" t="s">
        <v>72</v>
      </c>
      <c r="N5104" s="41">
        <f>SUM(Table71417[[#This Row],[Mitigation ($ million)]:[Adaptation ($ million)]])</f>
        <v>3.3</v>
      </c>
      <c r="O5104">
        <v>0.8</v>
      </c>
      <c r="P5104">
        <v>2.5</v>
      </c>
      <c r="R5104" s="4">
        <v>5.3999999999999999E-2</v>
      </c>
      <c r="S5104" s="56" t="s">
        <v>13621</v>
      </c>
      <c r="T5104" s="1" t="s">
        <v>8822</v>
      </c>
    </row>
    <row r="5105" spans="1:20" x14ac:dyDescent="0.25">
      <c r="A5105" t="s">
        <v>8801</v>
      </c>
      <c r="B5105" t="s">
        <v>66</v>
      </c>
      <c r="C5105" t="s">
        <v>7853</v>
      </c>
      <c r="D5105" t="s">
        <v>7852</v>
      </c>
      <c r="E5105" s="55">
        <v>44728</v>
      </c>
      <c r="F5105">
        <v>2022</v>
      </c>
      <c r="G5105" t="s">
        <v>6521</v>
      </c>
      <c r="I5105" t="s">
        <v>6319</v>
      </c>
      <c r="J5105">
        <v>135.19999999999999</v>
      </c>
      <c r="M5105" s="41" t="s">
        <v>72</v>
      </c>
      <c r="N5105" s="41">
        <f>SUM(Table71417[[#This Row],[Mitigation ($ million)]:[Adaptation ($ million)]])</f>
        <v>67.599999999999994</v>
      </c>
      <c r="O5105">
        <v>62.8</v>
      </c>
      <c r="P5105">
        <v>4.8</v>
      </c>
      <c r="R5105" s="4">
        <v>0.5</v>
      </c>
      <c r="S5105" s="56" t="s">
        <v>13616</v>
      </c>
      <c r="T5105" s="1" t="s">
        <v>8822</v>
      </c>
    </row>
    <row r="5106" spans="1:20" x14ac:dyDescent="0.25">
      <c r="A5106" t="s">
        <v>8801</v>
      </c>
      <c r="B5106" t="s">
        <v>66</v>
      </c>
      <c r="C5106" t="s">
        <v>7637</v>
      </c>
      <c r="D5106" t="s">
        <v>7636</v>
      </c>
      <c r="E5106" s="55">
        <v>44728</v>
      </c>
      <c r="F5106">
        <v>2022</v>
      </c>
      <c r="G5106" t="s">
        <v>6631</v>
      </c>
      <c r="I5106" t="s">
        <v>6287</v>
      </c>
      <c r="J5106">
        <v>300</v>
      </c>
      <c r="M5106" s="41" t="s">
        <v>72</v>
      </c>
      <c r="N5106" s="41">
        <f>SUM(Table71417[[#This Row],[Mitigation ($ million)]:[Adaptation ($ million)]])</f>
        <v>179.2</v>
      </c>
      <c r="O5106">
        <v>65.7</v>
      </c>
      <c r="P5106">
        <v>113.5</v>
      </c>
      <c r="R5106" s="4">
        <v>0.59699999999999998</v>
      </c>
      <c r="S5106" s="56" t="s">
        <v>13617</v>
      </c>
      <c r="T5106" s="1" t="s">
        <v>8822</v>
      </c>
    </row>
    <row r="5107" spans="1:20" x14ac:dyDescent="0.25">
      <c r="A5107" t="s">
        <v>8801</v>
      </c>
      <c r="B5107" t="s">
        <v>66</v>
      </c>
      <c r="C5107" t="s">
        <v>7561</v>
      </c>
      <c r="D5107" t="s">
        <v>7560</v>
      </c>
      <c r="E5107" s="55">
        <v>44728</v>
      </c>
      <c r="F5107">
        <v>2022</v>
      </c>
      <c r="G5107" t="s">
        <v>6358</v>
      </c>
      <c r="I5107" t="s">
        <v>6303</v>
      </c>
      <c r="J5107">
        <v>500</v>
      </c>
      <c r="M5107" s="41" t="s">
        <v>72</v>
      </c>
      <c r="N5107" s="41">
        <f>SUM(Table71417[[#This Row],[Mitigation ($ million)]:[Adaptation ($ million)]])</f>
        <v>185.7</v>
      </c>
      <c r="O5107">
        <v>35.700000000000003</v>
      </c>
      <c r="P5107">
        <v>150</v>
      </c>
      <c r="R5107" s="4">
        <v>0.371</v>
      </c>
      <c r="S5107" s="56" t="s">
        <v>13619</v>
      </c>
      <c r="T5107" s="1" t="s">
        <v>8822</v>
      </c>
    </row>
    <row r="5108" spans="1:20" x14ac:dyDescent="0.25">
      <c r="A5108" t="s">
        <v>8801</v>
      </c>
      <c r="B5108" t="s">
        <v>66</v>
      </c>
      <c r="C5108" t="s">
        <v>6625</v>
      </c>
      <c r="D5108" t="s">
        <v>6624</v>
      </c>
      <c r="E5108" s="55">
        <v>45093</v>
      </c>
      <c r="F5108">
        <v>2023</v>
      </c>
      <c r="G5108" t="s">
        <v>88</v>
      </c>
      <c r="I5108" t="s">
        <v>6296</v>
      </c>
      <c r="J5108">
        <v>150</v>
      </c>
      <c r="M5108" s="41" t="s">
        <v>72</v>
      </c>
      <c r="N5108" s="41">
        <f>SUM(Table71417[[#This Row],[Mitigation ($ million)]:[Adaptation ($ million)]])</f>
        <v>127.4</v>
      </c>
      <c r="O5108">
        <v>4.5</v>
      </c>
      <c r="P5108">
        <v>122.9</v>
      </c>
      <c r="R5108" s="5">
        <v>0.85</v>
      </c>
      <c r="S5108" s="56" t="s">
        <v>13274</v>
      </c>
      <c r="T5108" s="1" t="s">
        <v>8821</v>
      </c>
    </row>
    <row r="5109" spans="1:20" x14ac:dyDescent="0.25">
      <c r="A5109" t="s">
        <v>8801</v>
      </c>
      <c r="B5109" t="s">
        <v>66</v>
      </c>
      <c r="C5109" t="s">
        <v>6512</v>
      </c>
      <c r="D5109" t="s">
        <v>6511</v>
      </c>
      <c r="E5109" s="55">
        <v>45093</v>
      </c>
      <c r="F5109">
        <v>2023</v>
      </c>
      <c r="G5109" t="s">
        <v>6513</v>
      </c>
      <c r="I5109" t="s">
        <v>6319</v>
      </c>
      <c r="J5109">
        <v>150</v>
      </c>
      <c r="M5109" s="41" t="s">
        <v>24</v>
      </c>
      <c r="N5109" s="41">
        <f>SUM(Table71417[[#This Row],[Mitigation ($ million)]:[Adaptation ($ million)]])</f>
        <v>55</v>
      </c>
      <c r="O5109">
        <v>55</v>
      </c>
      <c r="P5109">
        <v>0</v>
      </c>
      <c r="R5109" s="5">
        <v>0.36699999999999999</v>
      </c>
      <c r="S5109" s="56" t="s">
        <v>13276</v>
      </c>
      <c r="T5109" s="1" t="s">
        <v>8821</v>
      </c>
    </row>
    <row r="5110" spans="1:20" x14ac:dyDescent="0.25">
      <c r="A5110" t="s">
        <v>8801</v>
      </c>
      <c r="B5110" t="s">
        <v>66</v>
      </c>
      <c r="C5110" t="s">
        <v>6531</v>
      </c>
      <c r="D5110" t="s">
        <v>6530</v>
      </c>
      <c r="E5110" s="55">
        <v>45093</v>
      </c>
      <c r="F5110">
        <v>2023</v>
      </c>
      <c r="G5110" t="s">
        <v>6532</v>
      </c>
      <c r="I5110" t="s">
        <v>6319</v>
      </c>
      <c r="J5110">
        <v>500</v>
      </c>
      <c r="M5110" s="41" t="s">
        <v>72</v>
      </c>
      <c r="N5110" s="41">
        <f>SUM(Table71417[[#This Row],[Mitigation ($ million)]:[Adaptation ($ million)]])</f>
        <v>240.60000000000002</v>
      </c>
      <c r="O5110">
        <v>232.8</v>
      </c>
      <c r="P5110">
        <v>7.8</v>
      </c>
      <c r="R5110" s="5">
        <v>0.48099999999999998</v>
      </c>
      <c r="S5110" s="56" t="s">
        <v>13275</v>
      </c>
      <c r="T5110" s="1" t="s">
        <v>8821</v>
      </c>
    </row>
    <row r="5111" spans="1:20" x14ac:dyDescent="0.25">
      <c r="A5111" t="s">
        <v>8801</v>
      </c>
      <c r="B5111" t="s">
        <v>66</v>
      </c>
      <c r="C5111" t="s">
        <v>6324</v>
      </c>
      <c r="D5111" t="s">
        <v>6323</v>
      </c>
      <c r="E5111" s="55">
        <v>45093</v>
      </c>
      <c r="F5111">
        <v>2023</v>
      </c>
      <c r="G5111" t="s">
        <v>6325</v>
      </c>
      <c r="I5111" t="s">
        <v>132</v>
      </c>
      <c r="J5111">
        <v>400</v>
      </c>
      <c r="M5111" s="41" t="s">
        <v>72</v>
      </c>
      <c r="N5111" s="41">
        <f>SUM(Table71417[[#This Row],[Mitigation ($ million)]:[Adaptation ($ million)]])</f>
        <v>62.9</v>
      </c>
      <c r="O5111">
        <v>5.5</v>
      </c>
      <c r="P5111">
        <v>57.4</v>
      </c>
      <c r="R5111" s="5">
        <v>0.157</v>
      </c>
      <c r="S5111" s="56" t="s">
        <v>13277</v>
      </c>
      <c r="T5111" s="1" t="s">
        <v>8821</v>
      </c>
    </row>
    <row r="5112" spans="1:20" x14ac:dyDescent="0.25">
      <c r="A5112" t="s">
        <v>8801</v>
      </c>
      <c r="B5112" t="s">
        <v>66</v>
      </c>
      <c r="C5112" t="s">
        <v>6861</v>
      </c>
      <c r="D5112" t="s">
        <v>6860</v>
      </c>
      <c r="E5112" s="55">
        <v>45093</v>
      </c>
      <c r="F5112">
        <v>2023</v>
      </c>
      <c r="G5112" t="s">
        <v>6387</v>
      </c>
      <c r="I5112" t="s">
        <v>6313</v>
      </c>
      <c r="J5112">
        <v>170</v>
      </c>
      <c r="M5112" s="41" t="s">
        <v>72</v>
      </c>
      <c r="N5112" s="41">
        <f>SUM(Table71417[[#This Row],[Mitigation ($ million)]:[Adaptation ($ million)]])</f>
        <v>18.600000000000001</v>
      </c>
      <c r="O5112">
        <v>9</v>
      </c>
      <c r="P5112">
        <v>9.6</v>
      </c>
      <c r="R5112" s="5">
        <v>0.109</v>
      </c>
      <c r="S5112" s="56" t="s">
        <v>13273</v>
      </c>
      <c r="T5112" s="1" t="s">
        <v>8821</v>
      </c>
    </row>
    <row r="5113" spans="1:20" x14ac:dyDescent="0.25">
      <c r="A5113" t="s">
        <v>8801</v>
      </c>
      <c r="B5113" t="s">
        <v>66</v>
      </c>
      <c r="C5113" t="s">
        <v>8037</v>
      </c>
      <c r="D5113" t="s">
        <v>8036</v>
      </c>
      <c r="E5113" s="55">
        <v>44028</v>
      </c>
      <c r="F5113">
        <v>2021</v>
      </c>
      <c r="G5113" t="s">
        <v>638</v>
      </c>
      <c r="I5113" t="s">
        <v>84</v>
      </c>
      <c r="J5113">
        <v>100</v>
      </c>
      <c r="M5113" s="41" t="s">
        <v>25</v>
      </c>
      <c r="N5113" s="41">
        <f>SUM(Table71417[[#This Row],[Mitigation ($ million)]:[Adaptation ($ million)]])</f>
        <v>98.8</v>
      </c>
      <c r="O5113">
        <v>0</v>
      </c>
      <c r="P5113">
        <v>98.8</v>
      </c>
      <c r="R5113" s="4">
        <v>0.98799999999999999</v>
      </c>
      <c r="S5113" s="56" t="s">
        <v>14318</v>
      </c>
      <c r="T5113" s="1" t="s">
        <v>8823</v>
      </c>
    </row>
    <row r="5114" spans="1:20" x14ac:dyDescent="0.25">
      <c r="A5114" t="s">
        <v>8801</v>
      </c>
      <c r="B5114" t="s">
        <v>66</v>
      </c>
      <c r="C5114" t="s">
        <v>8069</v>
      </c>
      <c r="D5114" t="s">
        <v>8068</v>
      </c>
      <c r="E5114" s="55">
        <v>44028</v>
      </c>
      <c r="F5114">
        <v>2021</v>
      </c>
      <c r="G5114" t="s">
        <v>6406</v>
      </c>
      <c r="I5114" t="s">
        <v>132</v>
      </c>
      <c r="J5114">
        <v>125</v>
      </c>
      <c r="M5114" s="41" t="s">
        <v>72</v>
      </c>
      <c r="N5114" s="41">
        <f>SUM(Table71417[[#This Row],[Mitigation ($ million)]:[Adaptation ($ million)]])</f>
        <v>11.1</v>
      </c>
      <c r="O5114">
        <v>4.5999999999999996</v>
      </c>
      <c r="P5114">
        <v>6.5</v>
      </c>
      <c r="R5114" s="4">
        <v>8.8999999999999996E-2</v>
      </c>
      <c r="S5114" s="56" t="s">
        <v>14317</v>
      </c>
      <c r="T5114" s="1" t="s">
        <v>8823</v>
      </c>
    </row>
    <row r="5115" spans="1:20" x14ac:dyDescent="0.25">
      <c r="A5115" t="s">
        <v>8801</v>
      </c>
      <c r="B5115" t="s">
        <v>66</v>
      </c>
      <c r="C5115" t="s">
        <v>7041</v>
      </c>
      <c r="D5115" t="s">
        <v>7040</v>
      </c>
      <c r="E5115" s="55">
        <v>44393</v>
      </c>
      <c r="F5115">
        <v>2022</v>
      </c>
      <c r="G5115" t="s">
        <v>8803</v>
      </c>
      <c r="I5115" t="s">
        <v>84</v>
      </c>
      <c r="J5115">
        <v>470</v>
      </c>
      <c r="M5115" s="41" t="s">
        <v>72</v>
      </c>
      <c r="N5115" s="41">
        <f>SUM(Table71417[[#This Row],[Mitigation ($ million)]:[Adaptation ($ million)]])</f>
        <v>184.8</v>
      </c>
      <c r="O5115">
        <v>21.5</v>
      </c>
      <c r="P5115">
        <v>163.30000000000001</v>
      </c>
      <c r="R5115" s="4">
        <v>0.39300000000000002</v>
      </c>
      <c r="S5115" s="56" t="s">
        <v>13938</v>
      </c>
      <c r="T5115" s="1" t="s">
        <v>8822</v>
      </c>
    </row>
    <row r="5116" spans="1:20" x14ac:dyDescent="0.25">
      <c r="A5116" t="s">
        <v>8801</v>
      </c>
      <c r="B5116" t="s">
        <v>66</v>
      </c>
      <c r="C5116" t="s">
        <v>7906</v>
      </c>
      <c r="D5116" t="s">
        <v>7905</v>
      </c>
      <c r="E5116" s="55">
        <v>44181</v>
      </c>
      <c r="F5116">
        <v>2021</v>
      </c>
      <c r="G5116" t="s">
        <v>122</v>
      </c>
      <c r="I5116" t="s">
        <v>6708</v>
      </c>
      <c r="J5116">
        <v>300</v>
      </c>
      <c r="M5116" s="41" t="s">
        <v>25</v>
      </c>
      <c r="N5116" s="41">
        <f>SUM(Table71417[[#This Row],[Mitigation ($ million)]:[Adaptation ($ million)]])</f>
        <v>30</v>
      </c>
      <c r="O5116">
        <v>0</v>
      </c>
      <c r="P5116">
        <v>30</v>
      </c>
      <c r="R5116" s="4">
        <v>0.1</v>
      </c>
      <c r="S5116" s="56" t="s">
        <v>14198</v>
      </c>
      <c r="T5116" s="1" t="s">
        <v>8823</v>
      </c>
    </row>
    <row r="5117" spans="1:20" x14ac:dyDescent="0.25">
      <c r="A5117" t="s">
        <v>8801</v>
      </c>
      <c r="B5117" t="s">
        <v>66</v>
      </c>
      <c r="C5117" t="s">
        <v>8215</v>
      </c>
      <c r="D5117" t="s">
        <v>8214</v>
      </c>
      <c r="E5117" s="55">
        <v>44181</v>
      </c>
      <c r="F5117">
        <v>2021</v>
      </c>
      <c r="G5117" t="s">
        <v>6492</v>
      </c>
      <c r="I5117" t="s">
        <v>6319</v>
      </c>
      <c r="J5117">
        <v>100</v>
      </c>
      <c r="M5117" s="41" t="s">
        <v>24</v>
      </c>
      <c r="N5117" s="41">
        <f>SUM(Table71417[[#This Row],[Mitigation ($ million)]:[Adaptation ($ million)]])</f>
        <v>16.7</v>
      </c>
      <c r="O5117">
        <v>16.7</v>
      </c>
      <c r="P5117">
        <v>0</v>
      </c>
      <c r="R5117" s="4">
        <v>0.16700000000000001</v>
      </c>
      <c r="S5117" s="56" t="s">
        <v>14194</v>
      </c>
      <c r="T5117" s="1" t="s">
        <v>8823</v>
      </c>
    </row>
    <row r="5118" spans="1:20" x14ac:dyDescent="0.25">
      <c r="A5118" t="s">
        <v>8801</v>
      </c>
      <c r="B5118" t="s">
        <v>66</v>
      </c>
      <c r="C5118" t="s">
        <v>8128</v>
      </c>
      <c r="D5118" t="s">
        <v>8127</v>
      </c>
      <c r="E5118" s="55">
        <v>44181</v>
      </c>
      <c r="F5118">
        <v>2021</v>
      </c>
      <c r="G5118" t="s">
        <v>4824</v>
      </c>
      <c r="I5118" t="s">
        <v>6400</v>
      </c>
      <c r="J5118">
        <v>150</v>
      </c>
      <c r="M5118" s="41" t="s">
        <v>25</v>
      </c>
      <c r="N5118" s="41">
        <f>SUM(Table71417[[#This Row],[Mitigation ($ million)]:[Adaptation ($ million)]])</f>
        <v>25.9</v>
      </c>
      <c r="O5118">
        <v>0</v>
      </c>
      <c r="P5118">
        <v>25.9</v>
      </c>
      <c r="R5118" s="4">
        <v>0.17199999999999999</v>
      </c>
      <c r="S5118" s="56" t="s">
        <v>14196</v>
      </c>
      <c r="T5118" s="1" t="s">
        <v>8823</v>
      </c>
    </row>
    <row r="5119" spans="1:20" x14ac:dyDescent="0.25">
      <c r="A5119" t="s">
        <v>8801</v>
      </c>
      <c r="B5119" t="s">
        <v>66</v>
      </c>
      <c r="C5119" t="s">
        <v>8090</v>
      </c>
      <c r="D5119" t="s">
        <v>8089</v>
      </c>
      <c r="E5119" s="55">
        <v>44181</v>
      </c>
      <c r="F5119">
        <v>2021</v>
      </c>
      <c r="G5119" t="s">
        <v>122</v>
      </c>
      <c r="I5119" t="s">
        <v>6319</v>
      </c>
      <c r="J5119">
        <v>600</v>
      </c>
      <c r="M5119" s="41" t="s">
        <v>25</v>
      </c>
      <c r="N5119" s="41">
        <f>SUM(Table71417[[#This Row],[Mitigation ($ million)]:[Adaptation ($ million)]])</f>
        <v>133.30000000000001</v>
      </c>
      <c r="O5119">
        <v>0</v>
      </c>
      <c r="P5119">
        <v>133.30000000000001</v>
      </c>
      <c r="R5119" s="4">
        <v>0.222</v>
      </c>
      <c r="S5119" s="56" t="s">
        <v>14197</v>
      </c>
      <c r="T5119" s="1" t="s">
        <v>8823</v>
      </c>
    </row>
    <row r="5120" spans="1:20" x14ac:dyDescent="0.25">
      <c r="A5120" t="s">
        <v>8801</v>
      </c>
      <c r="B5120" t="s">
        <v>66</v>
      </c>
      <c r="C5120" t="s">
        <v>8143</v>
      </c>
      <c r="D5120" t="s">
        <v>8142</v>
      </c>
      <c r="E5120" s="55">
        <v>44181</v>
      </c>
      <c r="F5120">
        <v>2021</v>
      </c>
      <c r="G5120" t="s">
        <v>62</v>
      </c>
      <c r="I5120" t="s">
        <v>6319</v>
      </c>
      <c r="J5120">
        <v>500</v>
      </c>
      <c r="M5120" s="41" t="s">
        <v>72</v>
      </c>
      <c r="N5120" s="41">
        <f>SUM(Table71417[[#This Row],[Mitigation ($ million)]:[Adaptation ($ million)]])</f>
        <v>141.69999999999999</v>
      </c>
      <c r="O5120">
        <v>100</v>
      </c>
      <c r="P5120">
        <v>41.7</v>
      </c>
      <c r="R5120" s="4">
        <v>0.28299999999999997</v>
      </c>
      <c r="S5120" s="56" t="s">
        <v>14195</v>
      </c>
      <c r="T5120" s="1" t="s">
        <v>8823</v>
      </c>
    </row>
    <row r="5121" spans="1:20" x14ac:dyDescent="0.25">
      <c r="A5121" t="s">
        <v>8801</v>
      </c>
      <c r="B5121" t="s">
        <v>66</v>
      </c>
      <c r="C5121" t="s">
        <v>7450</v>
      </c>
      <c r="D5121" t="s">
        <v>7449</v>
      </c>
      <c r="E5121" s="55">
        <v>44546</v>
      </c>
      <c r="F5121">
        <v>2022</v>
      </c>
      <c r="G5121" t="s">
        <v>62</v>
      </c>
      <c r="I5121" t="s">
        <v>6319</v>
      </c>
      <c r="J5121">
        <v>400</v>
      </c>
      <c r="M5121" s="41" t="s">
        <v>72</v>
      </c>
      <c r="N5121" s="41">
        <f>SUM(Table71417[[#This Row],[Mitigation ($ million)]:[Adaptation ($ million)]])</f>
        <v>60</v>
      </c>
      <c r="O5121">
        <v>17.100000000000001</v>
      </c>
      <c r="P5121">
        <v>42.9</v>
      </c>
      <c r="R5121" s="4">
        <v>0.15</v>
      </c>
      <c r="S5121" s="56" t="s">
        <v>13845</v>
      </c>
      <c r="T5121" s="1" t="s">
        <v>8822</v>
      </c>
    </row>
    <row r="5122" spans="1:20" x14ac:dyDescent="0.25">
      <c r="A5122" t="s">
        <v>8801</v>
      </c>
      <c r="B5122" t="s">
        <v>66</v>
      </c>
      <c r="C5122" t="s">
        <v>7635</v>
      </c>
      <c r="D5122" t="s">
        <v>7634</v>
      </c>
      <c r="E5122" s="55">
        <v>44546</v>
      </c>
      <c r="F5122">
        <v>2022</v>
      </c>
      <c r="G5122" t="s">
        <v>6344</v>
      </c>
      <c r="I5122" t="s">
        <v>6303</v>
      </c>
      <c r="J5122">
        <v>164.3</v>
      </c>
      <c r="M5122" s="41" t="s">
        <v>72</v>
      </c>
      <c r="N5122" s="41">
        <f>SUM(Table71417[[#This Row],[Mitigation ($ million)]:[Adaptation ($ million)]])</f>
        <v>3.3</v>
      </c>
      <c r="O5122">
        <v>0.8</v>
      </c>
      <c r="P5122">
        <v>2.5</v>
      </c>
      <c r="R5122" s="4">
        <v>0.02</v>
      </c>
      <c r="S5122" s="56" t="s">
        <v>13841</v>
      </c>
      <c r="T5122" s="1" t="s">
        <v>8822</v>
      </c>
    </row>
    <row r="5123" spans="1:20" x14ac:dyDescent="0.25">
      <c r="A5123" t="s">
        <v>8801</v>
      </c>
      <c r="B5123" t="s">
        <v>66</v>
      </c>
      <c r="C5123" t="s">
        <v>7476</v>
      </c>
      <c r="D5123" t="s">
        <v>7475</v>
      </c>
      <c r="E5123" s="55">
        <v>44546</v>
      </c>
      <c r="F5123">
        <v>2022</v>
      </c>
      <c r="G5123" t="s">
        <v>6492</v>
      </c>
      <c r="I5123" t="s">
        <v>6319</v>
      </c>
      <c r="J5123">
        <v>100</v>
      </c>
      <c r="M5123" s="41" t="s">
        <v>24</v>
      </c>
      <c r="N5123" s="41">
        <f>SUM(Table71417[[#This Row],[Mitigation ($ million)]:[Adaptation ($ million)]])</f>
        <v>26.6</v>
      </c>
      <c r="O5123">
        <v>26.6</v>
      </c>
      <c r="P5123">
        <v>0</v>
      </c>
      <c r="R5123" s="4">
        <v>0.26600000000000001</v>
      </c>
      <c r="S5123" s="56" t="s">
        <v>13843</v>
      </c>
      <c r="T5123" s="1" t="s">
        <v>8822</v>
      </c>
    </row>
    <row r="5124" spans="1:20" x14ac:dyDescent="0.25">
      <c r="A5124" t="s">
        <v>8801</v>
      </c>
      <c r="B5124" t="s">
        <v>66</v>
      </c>
      <c r="C5124" t="s">
        <v>7260</v>
      </c>
      <c r="D5124" t="s">
        <v>7259</v>
      </c>
      <c r="E5124" s="55">
        <v>44546</v>
      </c>
      <c r="F5124">
        <v>2022</v>
      </c>
      <c r="G5124" t="s">
        <v>6503</v>
      </c>
      <c r="I5124" t="s">
        <v>84</v>
      </c>
      <c r="J5124">
        <v>70</v>
      </c>
      <c r="M5124" s="41" t="s">
        <v>72</v>
      </c>
      <c r="N5124" s="41">
        <f>SUM(Table71417[[#This Row],[Mitigation ($ million)]:[Adaptation ($ million)]])</f>
        <v>30.400000000000002</v>
      </c>
      <c r="O5124">
        <v>3.1</v>
      </c>
      <c r="P5124">
        <v>27.3</v>
      </c>
      <c r="R5124" s="4">
        <v>0.434</v>
      </c>
      <c r="S5124" s="56" t="s">
        <v>13847</v>
      </c>
      <c r="T5124" s="1" t="s">
        <v>8822</v>
      </c>
    </row>
    <row r="5125" spans="1:20" x14ac:dyDescent="0.25">
      <c r="A5125" t="s">
        <v>8801</v>
      </c>
      <c r="B5125" t="s">
        <v>66</v>
      </c>
      <c r="C5125" t="s">
        <v>7559</v>
      </c>
      <c r="D5125" t="s">
        <v>7558</v>
      </c>
      <c r="E5125" s="55">
        <v>44546</v>
      </c>
      <c r="F5125">
        <v>2022</v>
      </c>
      <c r="G5125" t="s">
        <v>6378</v>
      </c>
      <c r="I5125" t="s">
        <v>6400</v>
      </c>
      <c r="J5125">
        <v>800</v>
      </c>
      <c r="M5125" s="41" t="s">
        <v>25</v>
      </c>
      <c r="N5125" s="41">
        <f>SUM(Table71417[[#This Row],[Mitigation ($ million)]:[Adaptation ($ million)]])</f>
        <v>103.2</v>
      </c>
      <c r="O5125">
        <v>0</v>
      </c>
      <c r="P5125">
        <v>103.2</v>
      </c>
      <c r="R5125" s="4">
        <v>0.129</v>
      </c>
      <c r="S5125" s="56" t="s">
        <v>13842</v>
      </c>
      <c r="T5125" s="1" t="s">
        <v>8822</v>
      </c>
    </row>
    <row r="5126" spans="1:20" x14ac:dyDescent="0.25">
      <c r="A5126" t="s">
        <v>8801</v>
      </c>
      <c r="B5126" t="s">
        <v>66</v>
      </c>
      <c r="C5126" t="s">
        <v>7228</v>
      </c>
      <c r="D5126" t="s">
        <v>7227</v>
      </c>
      <c r="E5126" s="55">
        <v>44546</v>
      </c>
      <c r="F5126">
        <v>2022</v>
      </c>
      <c r="G5126" t="s">
        <v>4824</v>
      </c>
      <c r="I5126" t="s">
        <v>6400</v>
      </c>
      <c r="J5126">
        <v>175</v>
      </c>
      <c r="M5126" s="41" t="s">
        <v>25</v>
      </c>
      <c r="N5126" s="41">
        <f>SUM(Table71417[[#This Row],[Mitigation ($ million)]:[Adaptation ($ million)]])</f>
        <v>14.6</v>
      </c>
      <c r="O5126">
        <v>0</v>
      </c>
      <c r="P5126">
        <v>14.6</v>
      </c>
      <c r="R5126" s="4">
        <v>8.3000000000000004E-2</v>
      </c>
      <c r="S5126" s="56" t="s">
        <v>13849</v>
      </c>
      <c r="T5126" s="1" t="s">
        <v>8822</v>
      </c>
    </row>
    <row r="5127" spans="1:20" x14ac:dyDescent="0.25">
      <c r="A5127" t="s">
        <v>8801</v>
      </c>
      <c r="B5127" t="s">
        <v>66</v>
      </c>
      <c r="C5127" t="s">
        <v>7257</v>
      </c>
      <c r="D5127" t="s">
        <v>7256</v>
      </c>
      <c r="E5127" s="55">
        <v>44546</v>
      </c>
      <c r="F5127">
        <v>2022</v>
      </c>
      <c r="G5127" t="s">
        <v>8809</v>
      </c>
      <c r="I5127" t="s">
        <v>6319</v>
      </c>
      <c r="J5127">
        <v>12</v>
      </c>
      <c r="M5127" s="41" t="s">
        <v>72</v>
      </c>
      <c r="N5127" s="41">
        <f>SUM(Table71417[[#This Row],[Mitigation ($ million)]:[Adaptation ($ million)]])</f>
        <v>1.6</v>
      </c>
      <c r="O5127">
        <v>1</v>
      </c>
      <c r="P5127">
        <v>0.6</v>
      </c>
      <c r="R5127" s="4">
        <v>0.13</v>
      </c>
      <c r="S5127" s="56" t="s">
        <v>13848</v>
      </c>
      <c r="T5127" s="1" t="s">
        <v>8822</v>
      </c>
    </row>
    <row r="5128" spans="1:20" x14ac:dyDescent="0.25">
      <c r="A5128" t="s">
        <v>8801</v>
      </c>
      <c r="B5128" t="s">
        <v>66</v>
      </c>
      <c r="C5128" t="s">
        <v>7464</v>
      </c>
      <c r="D5128" t="s">
        <v>7463</v>
      </c>
      <c r="E5128" s="55">
        <v>44546</v>
      </c>
      <c r="F5128">
        <v>2022</v>
      </c>
      <c r="G5128" t="s">
        <v>6664</v>
      </c>
      <c r="I5128" t="s">
        <v>6319</v>
      </c>
      <c r="J5128">
        <v>35</v>
      </c>
      <c r="M5128" s="41" t="s">
        <v>25</v>
      </c>
      <c r="N5128" s="41">
        <f>SUM(Table71417[[#This Row],[Mitigation ($ million)]:[Adaptation ($ million)]])</f>
        <v>10.5</v>
      </c>
      <c r="O5128">
        <v>0</v>
      </c>
      <c r="P5128">
        <v>10.5</v>
      </c>
      <c r="R5128" s="4">
        <v>0.3</v>
      </c>
      <c r="S5128" s="56" t="s">
        <v>13844</v>
      </c>
      <c r="T5128" s="1" t="s">
        <v>8822</v>
      </c>
    </row>
    <row r="5129" spans="1:20" x14ac:dyDescent="0.25">
      <c r="A5129" t="s">
        <v>8801</v>
      </c>
      <c r="B5129" t="s">
        <v>66</v>
      </c>
      <c r="C5129" t="s">
        <v>7343</v>
      </c>
      <c r="D5129" t="s">
        <v>7342</v>
      </c>
      <c r="E5129" s="55">
        <v>44546</v>
      </c>
      <c r="F5129">
        <v>2022</v>
      </c>
      <c r="G5129" t="s">
        <v>6551</v>
      </c>
      <c r="I5129" t="s">
        <v>6319</v>
      </c>
      <c r="J5129">
        <v>75</v>
      </c>
      <c r="M5129" s="41" t="s">
        <v>72</v>
      </c>
      <c r="N5129" s="41">
        <f>SUM(Table71417[[#This Row],[Mitigation ($ million)]:[Adaptation ($ million)]])</f>
        <v>1.9</v>
      </c>
      <c r="O5129">
        <v>0.5</v>
      </c>
      <c r="P5129">
        <v>1.4</v>
      </c>
      <c r="R5129" s="4">
        <v>2.5000000000000001E-2</v>
      </c>
      <c r="S5129" s="56" t="s">
        <v>13846</v>
      </c>
      <c r="T5129" s="1" t="s">
        <v>8822</v>
      </c>
    </row>
    <row r="5130" spans="1:20" x14ac:dyDescent="0.25">
      <c r="A5130" t="s">
        <v>8801</v>
      </c>
      <c r="B5130" t="s">
        <v>66</v>
      </c>
      <c r="C5130" t="s">
        <v>7222</v>
      </c>
      <c r="D5130" t="s">
        <v>7221</v>
      </c>
      <c r="E5130" s="55">
        <v>44546</v>
      </c>
      <c r="F5130">
        <v>2022</v>
      </c>
      <c r="G5130" t="s">
        <v>6381</v>
      </c>
      <c r="I5130" t="s">
        <v>6400</v>
      </c>
      <c r="J5130">
        <v>126.5</v>
      </c>
      <c r="M5130" s="41" t="s">
        <v>25</v>
      </c>
      <c r="N5130" s="41">
        <f>SUM(Table71417[[#This Row],[Mitigation ($ million)]:[Adaptation ($ million)]])</f>
        <v>40.200000000000003</v>
      </c>
      <c r="O5130">
        <v>0</v>
      </c>
      <c r="P5130">
        <v>40.200000000000003</v>
      </c>
      <c r="R5130" s="4">
        <v>0.318</v>
      </c>
      <c r="S5130" s="56" t="s">
        <v>13850</v>
      </c>
      <c r="T5130" s="1" t="s">
        <v>8822</v>
      </c>
    </row>
    <row r="5131" spans="1:20" x14ac:dyDescent="0.25">
      <c r="A5131" t="s">
        <v>8801</v>
      </c>
      <c r="B5131" t="s">
        <v>66</v>
      </c>
      <c r="C5131" t="s">
        <v>7159</v>
      </c>
      <c r="D5131" t="s">
        <v>7158</v>
      </c>
      <c r="E5131" s="55">
        <v>44546</v>
      </c>
      <c r="F5131">
        <v>2022</v>
      </c>
      <c r="G5131" t="s">
        <v>4725</v>
      </c>
      <c r="I5131" t="s">
        <v>6316</v>
      </c>
      <c r="J5131">
        <v>300</v>
      </c>
      <c r="M5131" s="41" t="s">
        <v>72</v>
      </c>
      <c r="N5131" s="41">
        <f>SUM(Table71417[[#This Row],[Mitigation ($ million)]:[Adaptation ($ million)]])</f>
        <v>300</v>
      </c>
      <c r="O5131">
        <v>285</v>
      </c>
      <c r="P5131">
        <v>15</v>
      </c>
      <c r="R5131" s="4">
        <v>1</v>
      </c>
      <c r="S5131" s="56" t="s">
        <v>13851</v>
      </c>
      <c r="T5131" s="1" t="s">
        <v>8822</v>
      </c>
    </row>
    <row r="5132" spans="1:20" x14ac:dyDescent="0.25">
      <c r="A5132" t="s">
        <v>8801</v>
      </c>
      <c r="B5132" t="s">
        <v>66</v>
      </c>
      <c r="C5132" t="s">
        <v>6627</v>
      </c>
      <c r="D5132" t="s">
        <v>6626</v>
      </c>
      <c r="E5132" s="55">
        <v>44911</v>
      </c>
      <c r="F5132">
        <v>2023</v>
      </c>
      <c r="G5132" t="s">
        <v>146</v>
      </c>
      <c r="I5132" t="s">
        <v>6437</v>
      </c>
      <c r="J5132">
        <v>21</v>
      </c>
      <c r="M5132" s="41" t="s">
        <v>25</v>
      </c>
      <c r="N5132" s="41">
        <f>SUM(Table71417[[#This Row],[Mitigation ($ million)]:[Adaptation ($ million)]])</f>
        <v>0.3</v>
      </c>
      <c r="O5132">
        <v>0</v>
      </c>
      <c r="P5132">
        <v>0.3</v>
      </c>
      <c r="R5132" s="5">
        <v>1.4E-2</v>
      </c>
      <c r="S5132" s="56" t="s">
        <v>13463</v>
      </c>
      <c r="T5132" s="1" t="s">
        <v>8821</v>
      </c>
    </row>
    <row r="5133" spans="1:20" x14ac:dyDescent="0.25">
      <c r="A5133" t="s">
        <v>8801</v>
      </c>
      <c r="B5133" t="s">
        <v>66</v>
      </c>
      <c r="C5133" t="s">
        <v>6723</v>
      </c>
      <c r="D5133" t="s">
        <v>6722</v>
      </c>
      <c r="E5133" s="55">
        <v>44911</v>
      </c>
      <c r="F5133">
        <v>2023</v>
      </c>
      <c r="G5133" t="s">
        <v>8804</v>
      </c>
      <c r="I5133" t="s">
        <v>6319</v>
      </c>
      <c r="J5133">
        <v>50</v>
      </c>
      <c r="M5133" s="41" t="s">
        <v>72</v>
      </c>
      <c r="N5133" s="41">
        <f>SUM(Table71417[[#This Row],[Mitigation ($ million)]:[Adaptation ($ million)]])</f>
        <v>6.6</v>
      </c>
      <c r="O5133">
        <v>6.3</v>
      </c>
      <c r="P5133">
        <v>0.3</v>
      </c>
      <c r="R5133" s="5">
        <v>0.13100000000000001</v>
      </c>
      <c r="S5133" s="56" t="s">
        <v>13462</v>
      </c>
      <c r="T5133" s="1" t="s">
        <v>8821</v>
      </c>
    </row>
    <row r="5134" spans="1:20" x14ac:dyDescent="0.25">
      <c r="A5134" t="s">
        <v>8801</v>
      </c>
      <c r="B5134" t="s">
        <v>66</v>
      </c>
      <c r="C5134" t="s">
        <v>7444</v>
      </c>
      <c r="D5134" t="s">
        <v>7443</v>
      </c>
      <c r="E5134" s="55">
        <v>44609</v>
      </c>
      <c r="F5134">
        <v>2022</v>
      </c>
      <c r="G5134" t="s">
        <v>6715</v>
      </c>
      <c r="I5134" t="s">
        <v>6313</v>
      </c>
      <c r="J5134">
        <v>100</v>
      </c>
      <c r="M5134" s="41" t="s">
        <v>72</v>
      </c>
      <c r="N5134" s="41">
        <f>SUM(Table71417[[#This Row],[Mitigation ($ million)]:[Adaptation ($ million)]])</f>
        <v>49.2</v>
      </c>
      <c r="O5134">
        <v>24.6</v>
      </c>
      <c r="P5134">
        <v>24.6</v>
      </c>
      <c r="R5134" s="4">
        <v>0.49299999999999999</v>
      </c>
      <c r="S5134" s="56" t="s">
        <v>13806</v>
      </c>
      <c r="T5134" s="1" t="s">
        <v>8822</v>
      </c>
    </row>
    <row r="5135" spans="1:20" x14ac:dyDescent="0.25">
      <c r="A5135" t="s">
        <v>8801</v>
      </c>
      <c r="B5135" t="s">
        <v>66</v>
      </c>
      <c r="C5135" t="s">
        <v>8001</v>
      </c>
      <c r="D5135" t="s">
        <v>8000</v>
      </c>
      <c r="E5135" s="55">
        <v>44272</v>
      </c>
      <c r="F5135">
        <v>2021</v>
      </c>
      <c r="G5135" t="s">
        <v>6322</v>
      </c>
      <c r="I5135" t="s">
        <v>6313</v>
      </c>
      <c r="J5135">
        <v>60</v>
      </c>
      <c r="M5135" s="41" t="s">
        <v>24</v>
      </c>
      <c r="N5135" s="41">
        <f>SUM(Table71417[[#This Row],[Mitigation ($ million)]:[Adaptation ($ million)]])</f>
        <v>1.4</v>
      </c>
      <c r="O5135">
        <v>1.4</v>
      </c>
      <c r="P5135">
        <v>0</v>
      </c>
      <c r="R5135" s="4">
        <v>2.3E-2</v>
      </c>
      <c r="S5135" s="56" t="s">
        <v>14138</v>
      </c>
      <c r="T5135" s="1" t="s">
        <v>8823</v>
      </c>
    </row>
    <row r="5136" spans="1:20" x14ac:dyDescent="0.25">
      <c r="A5136" t="s">
        <v>8801</v>
      </c>
      <c r="B5136" t="s">
        <v>66</v>
      </c>
      <c r="C5136" t="s">
        <v>8087</v>
      </c>
      <c r="D5136" t="s">
        <v>8086</v>
      </c>
      <c r="E5136" s="55">
        <v>44272</v>
      </c>
      <c r="F5136">
        <v>2021</v>
      </c>
      <c r="G5136" t="s">
        <v>6429</v>
      </c>
      <c r="I5136" t="s">
        <v>84</v>
      </c>
      <c r="J5136">
        <v>62.5</v>
      </c>
      <c r="M5136" s="41" t="s">
        <v>72</v>
      </c>
      <c r="N5136" s="41">
        <f>SUM(Table71417[[#This Row],[Mitigation ($ million)]:[Adaptation ($ million)]])</f>
        <v>57.099999999999994</v>
      </c>
      <c r="O5136">
        <v>49.8</v>
      </c>
      <c r="P5136">
        <v>7.3</v>
      </c>
      <c r="R5136" s="4">
        <v>0.91400000000000003</v>
      </c>
      <c r="S5136" s="56" t="s">
        <v>14137</v>
      </c>
      <c r="T5136" s="1" t="s">
        <v>8823</v>
      </c>
    </row>
    <row r="5137" spans="1:20" x14ac:dyDescent="0.25">
      <c r="A5137" t="s">
        <v>8801</v>
      </c>
      <c r="B5137" t="s">
        <v>66</v>
      </c>
      <c r="C5137" t="s">
        <v>7704</v>
      </c>
      <c r="D5137" t="s">
        <v>7703</v>
      </c>
      <c r="E5137" s="55">
        <v>44637</v>
      </c>
      <c r="F5137">
        <v>2022</v>
      </c>
      <c r="G5137" t="s">
        <v>8802</v>
      </c>
      <c r="I5137" t="s">
        <v>6287</v>
      </c>
      <c r="J5137">
        <v>35</v>
      </c>
      <c r="M5137" s="41" t="s">
        <v>72</v>
      </c>
      <c r="N5137" s="41">
        <f>SUM(Table71417[[#This Row],[Mitigation ($ million)]:[Adaptation ($ million)]])</f>
        <v>35</v>
      </c>
      <c r="O5137">
        <v>9.5</v>
      </c>
      <c r="P5137">
        <v>25.5</v>
      </c>
      <c r="R5137" s="4">
        <v>1</v>
      </c>
      <c r="S5137" s="56" t="s">
        <v>13774</v>
      </c>
      <c r="T5137" s="1" t="s">
        <v>8822</v>
      </c>
    </row>
    <row r="5138" spans="1:20" x14ac:dyDescent="0.25">
      <c r="A5138" t="s">
        <v>8801</v>
      </c>
      <c r="B5138" t="s">
        <v>66</v>
      </c>
      <c r="C5138" t="s">
        <v>7817</v>
      </c>
      <c r="D5138" t="s">
        <v>7816</v>
      </c>
      <c r="E5138" s="55">
        <v>44637</v>
      </c>
      <c r="F5138">
        <v>2022</v>
      </c>
      <c r="G5138" t="s">
        <v>6657</v>
      </c>
      <c r="I5138" t="s">
        <v>84</v>
      </c>
      <c r="J5138">
        <v>30</v>
      </c>
      <c r="M5138" s="41" t="s">
        <v>25</v>
      </c>
      <c r="N5138" s="41">
        <f>SUM(Table71417[[#This Row],[Mitigation ($ million)]:[Adaptation ($ million)]])</f>
        <v>20.9</v>
      </c>
      <c r="O5138">
        <v>0</v>
      </c>
      <c r="P5138">
        <v>20.9</v>
      </c>
      <c r="R5138" s="4">
        <v>0.69699999999999995</v>
      </c>
      <c r="S5138" s="56" t="s">
        <v>13773</v>
      </c>
      <c r="T5138" s="1" t="s">
        <v>8822</v>
      </c>
    </row>
    <row r="5139" spans="1:20" x14ac:dyDescent="0.25">
      <c r="A5139" t="s">
        <v>8801</v>
      </c>
      <c r="B5139" t="s">
        <v>66</v>
      </c>
      <c r="C5139" t="s">
        <v>7601</v>
      </c>
      <c r="D5139" t="s">
        <v>7600</v>
      </c>
      <c r="E5139" s="55">
        <v>44637</v>
      </c>
      <c r="F5139">
        <v>2022</v>
      </c>
      <c r="G5139" t="s">
        <v>6657</v>
      </c>
      <c r="I5139" t="s">
        <v>6287</v>
      </c>
      <c r="J5139">
        <v>102</v>
      </c>
      <c r="M5139" s="41" t="s">
        <v>72</v>
      </c>
      <c r="N5139" s="41">
        <f>SUM(Table71417[[#This Row],[Mitigation ($ million)]:[Adaptation ($ million)]])</f>
        <v>38.299999999999997</v>
      </c>
      <c r="O5139">
        <v>13.3</v>
      </c>
      <c r="P5139">
        <v>25</v>
      </c>
      <c r="R5139" s="4">
        <v>0.375</v>
      </c>
      <c r="S5139" s="56" t="s">
        <v>13776</v>
      </c>
      <c r="T5139" s="1" t="s">
        <v>8822</v>
      </c>
    </row>
    <row r="5140" spans="1:20" x14ac:dyDescent="0.25">
      <c r="A5140" t="s">
        <v>8801</v>
      </c>
      <c r="B5140" t="s">
        <v>66</v>
      </c>
      <c r="C5140" t="s">
        <v>7698</v>
      </c>
      <c r="D5140" t="s">
        <v>7697</v>
      </c>
      <c r="E5140" s="55">
        <v>44637</v>
      </c>
      <c r="F5140">
        <v>2022</v>
      </c>
      <c r="G5140" t="s">
        <v>4733</v>
      </c>
      <c r="I5140" t="s">
        <v>6400</v>
      </c>
      <c r="J5140">
        <v>350</v>
      </c>
      <c r="M5140" s="41" t="s">
        <v>25</v>
      </c>
      <c r="N5140" s="41">
        <f>SUM(Table71417[[#This Row],[Mitigation ($ million)]:[Adaptation ($ million)]])</f>
        <v>44.8</v>
      </c>
      <c r="O5140">
        <v>0</v>
      </c>
      <c r="P5140">
        <v>44.8</v>
      </c>
      <c r="R5140" s="4">
        <v>0.128</v>
      </c>
      <c r="S5140" s="56" t="s">
        <v>13775</v>
      </c>
      <c r="T5140" s="1" t="s">
        <v>8822</v>
      </c>
    </row>
    <row r="5141" spans="1:20" x14ac:dyDescent="0.25">
      <c r="A5141" t="s">
        <v>8801</v>
      </c>
      <c r="B5141" t="s">
        <v>66</v>
      </c>
      <c r="C5141" t="s">
        <v>7175</v>
      </c>
      <c r="D5141" t="s">
        <v>7174</v>
      </c>
      <c r="E5141" s="55">
        <v>44637</v>
      </c>
      <c r="F5141">
        <v>2022</v>
      </c>
      <c r="G5141" t="s">
        <v>222</v>
      </c>
      <c r="I5141" t="s">
        <v>6287</v>
      </c>
      <c r="J5141">
        <v>15</v>
      </c>
      <c r="M5141" s="41" t="s">
        <v>72</v>
      </c>
      <c r="N5141" s="41">
        <f>SUM(Table71417[[#This Row],[Mitigation ($ million)]:[Adaptation ($ million)]])</f>
        <v>7.2</v>
      </c>
      <c r="O5141">
        <v>2.7</v>
      </c>
      <c r="P5141">
        <v>4.5</v>
      </c>
      <c r="R5141" s="4">
        <v>0.47499999999999998</v>
      </c>
      <c r="S5141" s="56" t="s">
        <v>13778</v>
      </c>
      <c r="T5141" s="1" t="s">
        <v>8822</v>
      </c>
    </row>
    <row r="5142" spans="1:20" x14ac:dyDescent="0.25">
      <c r="A5142" t="s">
        <v>8801</v>
      </c>
      <c r="B5142" t="s">
        <v>66</v>
      </c>
      <c r="C5142" t="s">
        <v>7198</v>
      </c>
      <c r="D5142" t="s">
        <v>7197</v>
      </c>
      <c r="E5142" s="55">
        <v>44637</v>
      </c>
      <c r="F5142">
        <v>2022</v>
      </c>
      <c r="G5142" t="s">
        <v>2429</v>
      </c>
      <c r="I5142" t="s">
        <v>6296</v>
      </c>
      <c r="J5142">
        <v>25</v>
      </c>
      <c r="M5142" s="41" t="s">
        <v>72</v>
      </c>
      <c r="N5142" s="41">
        <f>SUM(Table71417[[#This Row],[Mitigation ($ million)]:[Adaptation ($ million)]])</f>
        <v>14.4</v>
      </c>
      <c r="O5142">
        <v>0.3</v>
      </c>
      <c r="P5142">
        <v>14.1</v>
      </c>
      <c r="R5142" s="4">
        <v>0.57199999999999995</v>
      </c>
      <c r="S5142" s="56" t="s">
        <v>13777</v>
      </c>
      <c r="T5142" s="1" t="s">
        <v>8822</v>
      </c>
    </row>
    <row r="5143" spans="1:20" x14ac:dyDescent="0.25">
      <c r="A5143" t="s">
        <v>8801</v>
      </c>
      <c r="B5143" t="s">
        <v>66</v>
      </c>
      <c r="C5143" t="s">
        <v>6876</v>
      </c>
      <c r="D5143" t="s">
        <v>6875</v>
      </c>
      <c r="E5143" s="55">
        <v>45002</v>
      </c>
      <c r="F5143">
        <v>2023</v>
      </c>
      <c r="G5143" t="s">
        <v>6358</v>
      </c>
      <c r="I5143" t="s">
        <v>132</v>
      </c>
      <c r="J5143">
        <v>250</v>
      </c>
      <c r="M5143" s="41" t="s">
        <v>72</v>
      </c>
      <c r="N5143" s="41">
        <f>SUM(Table71417[[#This Row],[Mitigation ($ million)]:[Adaptation ($ million)]])</f>
        <v>9.6</v>
      </c>
      <c r="O5143">
        <v>1.4</v>
      </c>
      <c r="P5143">
        <v>8.1999999999999993</v>
      </c>
      <c r="R5143" s="5">
        <v>3.7999999999999999E-2</v>
      </c>
      <c r="S5143" s="56" t="s">
        <v>13405</v>
      </c>
      <c r="T5143" s="1" t="s">
        <v>8821</v>
      </c>
    </row>
    <row r="5144" spans="1:20" x14ac:dyDescent="0.25">
      <c r="A5144" t="s">
        <v>8801</v>
      </c>
      <c r="B5144" t="s">
        <v>66</v>
      </c>
      <c r="C5144" t="s">
        <v>8169</v>
      </c>
      <c r="D5144" t="s">
        <v>8168</v>
      </c>
      <c r="E5144" s="55">
        <v>44333</v>
      </c>
      <c r="F5144">
        <v>2021</v>
      </c>
      <c r="G5144" t="s">
        <v>1129</v>
      </c>
      <c r="I5144" t="s">
        <v>84</v>
      </c>
      <c r="J5144">
        <v>40</v>
      </c>
      <c r="M5144" s="41" t="s">
        <v>25</v>
      </c>
      <c r="N5144" s="41">
        <f>SUM(Table71417[[#This Row],[Mitigation ($ million)]:[Adaptation ($ million)]])</f>
        <v>39.799999999999997</v>
      </c>
      <c r="O5144">
        <v>0</v>
      </c>
      <c r="P5144">
        <v>39.799999999999997</v>
      </c>
      <c r="R5144" s="4">
        <v>0.99399999999999999</v>
      </c>
      <c r="S5144" s="56" t="s">
        <v>14082</v>
      </c>
      <c r="T5144" s="1" t="s">
        <v>8823</v>
      </c>
    </row>
    <row r="5145" spans="1:20" x14ac:dyDescent="0.25">
      <c r="A5145" t="s">
        <v>8801</v>
      </c>
      <c r="B5145" t="s">
        <v>66</v>
      </c>
      <c r="C5145" t="s">
        <v>8504</v>
      </c>
      <c r="D5145" t="s">
        <v>8503</v>
      </c>
      <c r="E5145" s="55">
        <v>44333</v>
      </c>
      <c r="F5145">
        <v>2021</v>
      </c>
      <c r="G5145" t="s">
        <v>6914</v>
      </c>
      <c r="I5145" t="s">
        <v>6316</v>
      </c>
      <c r="J5145">
        <v>750</v>
      </c>
      <c r="M5145" s="41" t="s">
        <v>24</v>
      </c>
      <c r="N5145" s="41">
        <f>SUM(Table71417[[#This Row],[Mitigation ($ million)]:[Adaptation ($ million)]])</f>
        <v>272.7</v>
      </c>
      <c r="O5145">
        <v>272.7</v>
      </c>
      <c r="P5145">
        <v>0</v>
      </c>
      <c r="R5145" s="4">
        <v>0.36399999999999999</v>
      </c>
      <c r="S5145" s="56" t="s">
        <v>14081</v>
      </c>
      <c r="T5145" s="1" t="s">
        <v>8823</v>
      </c>
    </row>
    <row r="5146" spans="1:20" x14ac:dyDescent="0.25">
      <c r="A5146" t="s">
        <v>8801</v>
      </c>
      <c r="B5146" t="s">
        <v>66</v>
      </c>
      <c r="C5146" t="s">
        <v>8609</v>
      </c>
      <c r="D5146" t="s">
        <v>8608</v>
      </c>
      <c r="E5146" s="55">
        <v>44333</v>
      </c>
      <c r="F5146">
        <v>2021</v>
      </c>
      <c r="G5146" t="s">
        <v>6387</v>
      </c>
      <c r="I5146" t="s">
        <v>6400</v>
      </c>
      <c r="J5146">
        <v>105</v>
      </c>
      <c r="M5146" s="41" t="s">
        <v>25</v>
      </c>
      <c r="N5146" s="41">
        <f>SUM(Table71417[[#This Row],[Mitigation ($ million)]:[Adaptation ($ million)]])</f>
        <v>10.5</v>
      </c>
      <c r="O5146">
        <v>0</v>
      </c>
      <c r="P5146">
        <v>10.5</v>
      </c>
      <c r="R5146" s="4">
        <v>0.1</v>
      </c>
      <c r="S5146" s="56" t="s">
        <v>14080</v>
      </c>
      <c r="T5146" s="1" t="s">
        <v>8823</v>
      </c>
    </row>
    <row r="5147" spans="1:20" x14ac:dyDescent="0.25">
      <c r="A5147" t="s">
        <v>8801</v>
      </c>
      <c r="B5147" t="s">
        <v>66</v>
      </c>
      <c r="C5147" t="s">
        <v>7376</v>
      </c>
      <c r="D5147" t="s">
        <v>7375</v>
      </c>
      <c r="E5147" s="55">
        <v>44698</v>
      </c>
      <c r="F5147">
        <v>2022</v>
      </c>
      <c r="G5147" t="s">
        <v>7377</v>
      </c>
      <c r="I5147" t="s">
        <v>6296</v>
      </c>
      <c r="J5147">
        <v>15</v>
      </c>
      <c r="M5147" s="41" t="s">
        <v>25</v>
      </c>
      <c r="N5147" s="41">
        <f>SUM(Table71417[[#This Row],[Mitigation ($ million)]:[Adaptation ($ million)]])</f>
        <v>10.199999999999999</v>
      </c>
      <c r="O5147">
        <v>0</v>
      </c>
      <c r="P5147">
        <v>10.199999999999999</v>
      </c>
      <c r="R5147" s="4">
        <v>0.68300000000000005</v>
      </c>
      <c r="S5147" s="56" t="s">
        <v>13698</v>
      </c>
      <c r="T5147" s="1" t="s">
        <v>8822</v>
      </c>
    </row>
    <row r="5148" spans="1:20" x14ac:dyDescent="0.25">
      <c r="A5148" t="s">
        <v>8801</v>
      </c>
      <c r="B5148" t="s">
        <v>66</v>
      </c>
      <c r="C5148" t="s">
        <v>7057</v>
      </c>
      <c r="D5148" t="s">
        <v>7056</v>
      </c>
      <c r="E5148" s="55">
        <v>44698</v>
      </c>
      <c r="F5148">
        <v>2022</v>
      </c>
      <c r="G5148" t="s">
        <v>6526</v>
      </c>
      <c r="I5148" t="s">
        <v>6296</v>
      </c>
      <c r="J5148">
        <v>40</v>
      </c>
      <c r="M5148" s="41" t="s">
        <v>72</v>
      </c>
      <c r="N5148" s="41">
        <f>SUM(Table71417[[#This Row],[Mitigation ($ million)]:[Adaptation ($ million)]])</f>
        <v>23.4</v>
      </c>
      <c r="O5148">
        <v>0.7</v>
      </c>
      <c r="P5148">
        <v>22.7</v>
      </c>
      <c r="R5148" s="4">
        <v>0.58499999999999996</v>
      </c>
      <c r="S5148" s="56" t="s">
        <v>13700</v>
      </c>
      <c r="T5148" s="1" t="s">
        <v>8822</v>
      </c>
    </row>
    <row r="5149" spans="1:20" x14ac:dyDescent="0.25">
      <c r="A5149" t="s">
        <v>8801</v>
      </c>
      <c r="B5149" t="s">
        <v>66</v>
      </c>
      <c r="C5149" t="s">
        <v>7314</v>
      </c>
      <c r="D5149" t="s">
        <v>7313</v>
      </c>
      <c r="E5149" s="55">
        <v>44698</v>
      </c>
      <c r="F5149">
        <v>2022</v>
      </c>
      <c r="G5149" t="s">
        <v>104</v>
      </c>
      <c r="I5149" t="s">
        <v>6437</v>
      </c>
      <c r="J5149">
        <v>27</v>
      </c>
      <c r="M5149" s="41" t="s">
        <v>72</v>
      </c>
      <c r="N5149" s="41">
        <f>SUM(Table71417[[#This Row],[Mitigation ($ million)]:[Adaptation ($ million)]])</f>
        <v>1.7</v>
      </c>
      <c r="O5149">
        <v>0.3</v>
      </c>
      <c r="P5149">
        <v>1.4</v>
      </c>
      <c r="R5149" s="4">
        <v>6.3E-2</v>
      </c>
      <c r="S5149" s="56" t="s">
        <v>13699</v>
      </c>
      <c r="T5149" s="1" t="s">
        <v>8822</v>
      </c>
    </row>
    <row r="5150" spans="1:20" x14ac:dyDescent="0.25">
      <c r="A5150" t="s">
        <v>8801</v>
      </c>
      <c r="B5150" t="s">
        <v>66</v>
      </c>
      <c r="C5150" t="s">
        <v>6656</v>
      </c>
      <c r="D5150" t="s">
        <v>6655</v>
      </c>
      <c r="E5150" s="55">
        <v>45063</v>
      </c>
      <c r="F5150">
        <v>2023</v>
      </c>
      <c r="G5150" t="s">
        <v>6657</v>
      </c>
      <c r="I5150" t="s">
        <v>4841</v>
      </c>
      <c r="J5150">
        <v>80</v>
      </c>
      <c r="M5150" s="41" t="s">
        <v>72</v>
      </c>
      <c r="N5150" s="41">
        <f>SUM(Table71417[[#This Row],[Mitigation ($ million)]:[Adaptation ($ million)]])</f>
        <v>25</v>
      </c>
      <c r="O5150">
        <v>6.6</v>
      </c>
      <c r="P5150">
        <v>18.399999999999999</v>
      </c>
      <c r="R5150" s="5">
        <v>0.312</v>
      </c>
      <c r="S5150" s="56" t="s">
        <v>13340</v>
      </c>
      <c r="T5150" s="1" t="s">
        <v>8821</v>
      </c>
    </row>
    <row r="5151" spans="1:20" x14ac:dyDescent="0.25">
      <c r="A5151" t="s">
        <v>8801</v>
      </c>
      <c r="B5151" t="s">
        <v>66</v>
      </c>
      <c r="C5151" t="s">
        <v>8561</v>
      </c>
      <c r="D5151" t="s">
        <v>8560</v>
      </c>
      <c r="E5151" s="55">
        <v>44364</v>
      </c>
      <c r="F5151">
        <v>2021</v>
      </c>
      <c r="G5151" t="s">
        <v>113</v>
      </c>
      <c r="I5151" t="s">
        <v>6303</v>
      </c>
      <c r="J5151">
        <v>500</v>
      </c>
      <c r="M5151" s="41" t="s">
        <v>25</v>
      </c>
      <c r="N5151" s="41">
        <f>SUM(Table71417[[#This Row],[Mitigation ($ million)]:[Adaptation ($ million)]])</f>
        <v>1</v>
      </c>
      <c r="O5151">
        <v>0</v>
      </c>
      <c r="P5151">
        <v>1</v>
      </c>
      <c r="R5151" s="4">
        <v>2E-3</v>
      </c>
      <c r="S5151" s="56" t="s">
        <v>14009</v>
      </c>
      <c r="T5151" s="1" t="s">
        <v>8823</v>
      </c>
    </row>
    <row r="5152" spans="1:20" x14ac:dyDescent="0.25">
      <c r="A5152" t="s">
        <v>8801</v>
      </c>
      <c r="B5152" t="s">
        <v>66</v>
      </c>
      <c r="C5152" t="s">
        <v>8546</v>
      </c>
      <c r="D5152" t="s">
        <v>8545</v>
      </c>
      <c r="E5152" s="55">
        <v>44364</v>
      </c>
      <c r="F5152">
        <v>2021</v>
      </c>
      <c r="G5152" t="s">
        <v>6526</v>
      </c>
      <c r="I5152" t="s">
        <v>6319</v>
      </c>
      <c r="J5152">
        <v>40</v>
      </c>
      <c r="M5152" s="41" t="s">
        <v>25</v>
      </c>
      <c r="N5152" s="41">
        <f>SUM(Table71417[[#This Row],[Mitigation ($ million)]:[Adaptation ($ million)]])</f>
        <v>8.3000000000000007</v>
      </c>
      <c r="O5152">
        <v>0</v>
      </c>
      <c r="P5152">
        <v>8.3000000000000007</v>
      </c>
      <c r="R5152" s="4">
        <v>0.20899999999999999</v>
      </c>
      <c r="S5152" s="56" t="s">
        <v>14010</v>
      </c>
      <c r="T5152" s="1" t="s">
        <v>8823</v>
      </c>
    </row>
    <row r="5153" spans="1:20" x14ac:dyDescent="0.25">
      <c r="A5153" t="s">
        <v>8801</v>
      </c>
      <c r="B5153" t="s">
        <v>66</v>
      </c>
      <c r="C5153" t="s">
        <v>8011</v>
      </c>
      <c r="D5153" t="s">
        <v>8010</v>
      </c>
      <c r="E5153" s="55">
        <v>44364</v>
      </c>
      <c r="F5153">
        <v>2021</v>
      </c>
      <c r="G5153" t="s">
        <v>122</v>
      </c>
      <c r="I5153" t="s">
        <v>6287</v>
      </c>
      <c r="J5153">
        <v>280</v>
      </c>
      <c r="M5153" s="41" t="s">
        <v>72</v>
      </c>
      <c r="N5153" s="41">
        <f>SUM(Table71417[[#This Row],[Mitigation ($ million)]:[Adaptation ($ million)]])</f>
        <v>245.29999999999998</v>
      </c>
      <c r="O5153">
        <v>63.1</v>
      </c>
      <c r="P5153">
        <v>182.2</v>
      </c>
      <c r="R5153" s="4">
        <v>0.876</v>
      </c>
      <c r="S5153" s="56" t="s">
        <v>14013</v>
      </c>
      <c r="T5153" s="1" t="s">
        <v>8823</v>
      </c>
    </row>
    <row r="5154" spans="1:20" x14ac:dyDescent="0.25">
      <c r="A5154" t="s">
        <v>8801</v>
      </c>
      <c r="B5154" t="s">
        <v>66</v>
      </c>
      <c r="C5154" t="s">
        <v>8327</v>
      </c>
      <c r="D5154" t="s">
        <v>8326</v>
      </c>
      <c r="E5154" s="55">
        <v>44364</v>
      </c>
      <c r="F5154">
        <v>2021</v>
      </c>
      <c r="G5154" t="s">
        <v>6358</v>
      </c>
      <c r="I5154" t="s">
        <v>6313</v>
      </c>
      <c r="J5154">
        <v>450</v>
      </c>
      <c r="M5154" s="41" t="s">
        <v>72</v>
      </c>
      <c r="N5154" s="41">
        <f>SUM(Table71417[[#This Row],[Mitigation ($ million)]:[Adaptation ($ million)]])</f>
        <v>95.600000000000009</v>
      </c>
      <c r="O5154">
        <v>19.7</v>
      </c>
      <c r="P5154">
        <v>75.900000000000006</v>
      </c>
      <c r="R5154" s="4">
        <v>0.21299999999999999</v>
      </c>
      <c r="S5154" s="56" t="s">
        <v>14011</v>
      </c>
      <c r="T5154" s="1" t="s">
        <v>8823</v>
      </c>
    </row>
    <row r="5155" spans="1:20" x14ac:dyDescent="0.25">
      <c r="A5155" t="s">
        <v>8801</v>
      </c>
      <c r="B5155" t="s">
        <v>66</v>
      </c>
      <c r="C5155" t="s">
        <v>8670</v>
      </c>
      <c r="D5155" t="s">
        <v>8669</v>
      </c>
      <c r="E5155" s="55">
        <v>44364</v>
      </c>
      <c r="F5155">
        <v>2021</v>
      </c>
      <c r="G5155" t="s">
        <v>6384</v>
      </c>
      <c r="I5155" t="s">
        <v>6400</v>
      </c>
      <c r="J5155">
        <v>110</v>
      </c>
      <c r="M5155" s="41" t="s">
        <v>25</v>
      </c>
      <c r="N5155" s="41">
        <f>SUM(Table71417[[#This Row],[Mitigation ($ million)]:[Adaptation ($ million)]])</f>
        <v>55</v>
      </c>
      <c r="O5155">
        <v>0</v>
      </c>
      <c r="P5155">
        <v>55</v>
      </c>
      <c r="R5155" s="4">
        <v>0.5</v>
      </c>
      <c r="S5155" s="56" t="s">
        <v>14008</v>
      </c>
      <c r="T5155" s="1" t="s">
        <v>8823</v>
      </c>
    </row>
    <row r="5156" spans="1:20" x14ac:dyDescent="0.25">
      <c r="A5156" t="s">
        <v>8801</v>
      </c>
      <c r="B5156" t="s">
        <v>66</v>
      </c>
      <c r="C5156" t="s">
        <v>8672</v>
      </c>
      <c r="D5156" t="s">
        <v>8671</v>
      </c>
      <c r="E5156" s="55">
        <v>44364</v>
      </c>
      <c r="F5156">
        <v>2021</v>
      </c>
      <c r="G5156" t="s">
        <v>6384</v>
      </c>
      <c r="I5156" t="s">
        <v>6400</v>
      </c>
      <c r="J5156">
        <v>75</v>
      </c>
      <c r="M5156" s="41" t="s">
        <v>25</v>
      </c>
      <c r="N5156" s="41">
        <f>SUM(Table71417[[#This Row],[Mitigation ($ million)]:[Adaptation ($ million)]])</f>
        <v>37.5</v>
      </c>
      <c r="O5156">
        <v>0</v>
      </c>
      <c r="P5156">
        <v>37.5</v>
      </c>
      <c r="R5156" s="4">
        <v>0.5</v>
      </c>
      <c r="S5156" s="56" t="s">
        <v>14007</v>
      </c>
      <c r="T5156" s="1" t="s">
        <v>8823</v>
      </c>
    </row>
    <row r="5157" spans="1:20" x14ac:dyDescent="0.25">
      <c r="A5157" t="s">
        <v>8801</v>
      </c>
      <c r="B5157" t="s">
        <v>66</v>
      </c>
      <c r="C5157" t="s">
        <v>8317</v>
      </c>
      <c r="D5157" t="s">
        <v>8316</v>
      </c>
      <c r="E5157" s="55">
        <v>44364</v>
      </c>
      <c r="F5157">
        <v>2021</v>
      </c>
      <c r="G5157" t="s">
        <v>88</v>
      </c>
      <c r="I5157" t="s">
        <v>132</v>
      </c>
      <c r="J5157">
        <v>250</v>
      </c>
      <c r="M5157" s="41" t="s">
        <v>72</v>
      </c>
      <c r="N5157" s="41">
        <f>SUM(Table71417[[#This Row],[Mitigation ($ million)]:[Adaptation ($ million)]])</f>
        <v>14.399999999999999</v>
      </c>
      <c r="O5157">
        <v>3.8</v>
      </c>
      <c r="P5157">
        <v>10.6</v>
      </c>
      <c r="R5157" s="4">
        <v>5.7000000000000002E-2</v>
      </c>
      <c r="S5157" s="56" t="s">
        <v>14012</v>
      </c>
      <c r="T5157" s="1" t="s">
        <v>8823</v>
      </c>
    </row>
    <row r="5158" spans="1:20" x14ac:dyDescent="0.25">
      <c r="A5158" t="s">
        <v>8801</v>
      </c>
      <c r="B5158" t="s">
        <v>66</v>
      </c>
      <c r="C5158" t="s">
        <v>8732</v>
      </c>
      <c r="D5158" t="s">
        <v>8731</v>
      </c>
      <c r="E5158" s="55">
        <v>44364</v>
      </c>
      <c r="F5158">
        <v>2021</v>
      </c>
      <c r="G5158" t="s">
        <v>8805</v>
      </c>
      <c r="I5158" t="s">
        <v>8054</v>
      </c>
      <c r="J5158">
        <v>9</v>
      </c>
      <c r="M5158" s="41" t="s">
        <v>25</v>
      </c>
      <c r="N5158" s="41">
        <f>SUM(Table71417[[#This Row],[Mitigation ($ million)]:[Adaptation ($ million)]])</f>
        <v>0.5</v>
      </c>
      <c r="O5158">
        <v>0</v>
      </c>
      <c r="P5158">
        <v>0.5</v>
      </c>
      <c r="R5158" s="4">
        <v>0.05</v>
      </c>
      <c r="S5158" s="56" t="s">
        <v>14006</v>
      </c>
      <c r="T5158" s="1" t="s">
        <v>8823</v>
      </c>
    </row>
    <row r="5159" spans="1:20" x14ac:dyDescent="0.25">
      <c r="A5159" t="s">
        <v>8801</v>
      </c>
      <c r="B5159" t="s">
        <v>66</v>
      </c>
      <c r="C5159" t="s">
        <v>7845</v>
      </c>
      <c r="D5159" t="s">
        <v>7844</v>
      </c>
      <c r="E5159" s="55">
        <v>44729</v>
      </c>
      <c r="F5159">
        <v>2022</v>
      </c>
      <c r="G5159" t="s">
        <v>6529</v>
      </c>
      <c r="I5159" t="s">
        <v>84</v>
      </c>
      <c r="J5159">
        <v>123</v>
      </c>
      <c r="M5159" s="41" t="s">
        <v>72</v>
      </c>
      <c r="N5159" s="41">
        <f>SUM(Table71417[[#This Row],[Mitigation ($ million)]:[Adaptation ($ million)]])</f>
        <v>23.8</v>
      </c>
      <c r="O5159">
        <v>6.2</v>
      </c>
      <c r="P5159">
        <v>17.600000000000001</v>
      </c>
      <c r="R5159" s="4">
        <v>0.193</v>
      </c>
      <c r="S5159" s="56" t="s">
        <v>13609</v>
      </c>
      <c r="T5159" s="1" t="s">
        <v>8822</v>
      </c>
    </row>
    <row r="5160" spans="1:20" x14ac:dyDescent="0.25">
      <c r="A5160" t="s">
        <v>8801</v>
      </c>
      <c r="B5160" t="s">
        <v>66</v>
      </c>
      <c r="C5160" t="s">
        <v>7752</v>
      </c>
      <c r="D5160" t="s">
        <v>7751</v>
      </c>
      <c r="E5160" s="55">
        <v>44729</v>
      </c>
      <c r="F5160">
        <v>2022</v>
      </c>
      <c r="G5160" t="s">
        <v>8802</v>
      </c>
      <c r="I5160" t="s">
        <v>6708</v>
      </c>
      <c r="J5160">
        <v>180</v>
      </c>
      <c r="M5160" s="41" t="s">
        <v>72</v>
      </c>
      <c r="N5160" s="41">
        <f>SUM(Table71417[[#This Row],[Mitigation ($ million)]:[Adaptation ($ million)]])</f>
        <v>55.300000000000004</v>
      </c>
      <c r="O5160">
        <v>13.1</v>
      </c>
      <c r="P5160">
        <v>42.2</v>
      </c>
      <c r="R5160" s="4">
        <v>0.307</v>
      </c>
      <c r="S5160" s="56" t="s">
        <v>13610</v>
      </c>
      <c r="T5160" s="1" t="s">
        <v>8822</v>
      </c>
    </row>
    <row r="5161" spans="1:20" x14ac:dyDescent="0.25">
      <c r="A5161" t="s">
        <v>8801</v>
      </c>
      <c r="B5161" t="s">
        <v>66</v>
      </c>
      <c r="C5161" t="s">
        <v>7885</v>
      </c>
      <c r="D5161" t="s">
        <v>7884</v>
      </c>
      <c r="E5161" s="55">
        <v>44729</v>
      </c>
      <c r="F5161">
        <v>2022</v>
      </c>
      <c r="G5161" t="s">
        <v>6784</v>
      </c>
      <c r="I5161" t="s">
        <v>6316</v>
      </c>
      <c r="J5161">
        <v>60</v>
      </c>
      <c r="M5161" s="41" t="s">
        <v>72</v>
      </c>
      <c r="N5161" s="41">
        <f>SUM(Table71417[[#This Row],[Mitigation ($ million)]:[Adaptation ($ million)]])</f>
        <v>48.5</v>
      </c>
      <c r="O5161">
        <v>39.1</v>
      </c>
      <c r="P5161">
        <v>9.4</v>
      </c>
      <c r="R5161" s="4">
        <v>0.80900000000000005</v>
      </c>
      <c r="S5161" s="56" t="s">
        <v>13607</v>
      </c>
      <c r="T5161" s="1" t="s">
        <v>8822</v>
      </c>
    </row>
    <row r="5162" spans="1:20" x14ac:dyDescent="0.25">
      <c r="A5162" t="s">
        <v>8801</v>
      </c>
      <c r="B5162" t="s">
        <v>66</v>
      </c>
      <c r="C5162" t="s">
        <v>7296</v>
      </c>
      <c r="D5162" t="s">
        <v>7295</v>
      </c>
      <c r="E5162" s="55">
        <v>44729</v>
      </c>
      <c r="F5162">
        <v>2022</v>
      </c>
      <c r="G5162" t="s">
        <v>88</v>
      </c>
      <c r="I5162" t="s">
        <v>6448</v>
      </c>
      <c r="J5162">
        <v>150</v>
      </c>
      <c r="M5162" s="41" t="s">
        <v>72</v>
      </c>
      <c r="N5162" s="41">
        <f>SUM(Table71417[[#This Row],[Mitigation ($ million)]:[Adaptation ($ million)]])</f>
        <v>36.1</v>
      </c>
      <c r="O5162">
        <v>16.5</v>
      </c>
      <c r="P5162">
        <v>19.600000000000001</v>
      </c>
      <c r="R5162" s="4">
        <v>0.24099999999999999</v>
      </c>
      <c r="S5162" s="56" t="s">
        <v>13613</v>
      </c>
      <c r="T5162" s="1" t="s">
        <v>8822</v>
      </c>
    </row>
    <row r="5163" spans="1:20" x14ac:dyDescent="0.25">
      <c r="A5163" t="s">
        <v>8801</v>
      </c>
      <c r="B5163" t="s">
        <v>66</v>
      </c>
      <c r="C5163" t="s">
        <v>7521</v>
      </c>
      <c r="D5163" t="s">
        <v>7520</v>
      </c>
      <c r="E5163" s="55">
        <v>44729</v>
      </c>
      <c r="F5163">
        <v>2022</v>
      </c>
      <c r="G5163" t="s">
        <v>6344</v>
      </c>
      <c r="I5163" t="s">
        <v>6708</v>
      </c>
      <c r="J5163">
        <v>217</v>
      </c>
      <c r="M5163" s="41" t="s">
        <v>72</v>
      </c>
      <c r="N5163" s="41">
        <f>SUM(Table71417[[#This Row],[Mitigation ($ million)]:[Adaptation ($ million)]])</f>
        <v>38.599999999999994</v>
      </c>
      <c r="O5163">
        <v>13.7</v>
      </c>
      <c r="P5163">
        <v>24.9</v>
      </c>
      <c r="R5163" s="4">
        <v>0.17799999999999999</v>
      </c>
      <c r="S5163" s="56" t="s">
        <v>13612</v>
      </c>
      <c r="T5163" s="1" t="s">
        <v>8822</v>
      </c>
    </row>
    <row r="5164" spans="1:20" x14ac:dyDescent="0.25">
      <c r="A5164" t="s">
        <v>8801</v>
      </c>
      <c r="B5164" t="s">
        <v>66</v>
      </c>
      <c r="C5164" t="s">
        <v>7677</v>
      </c>
      <c r="D5164" t="s">
        <v>7676</v>
      </c>
      <c r="E5164" s="55">
        <v>44729</v>
      </c>
      <c r="F5164">
        <v>2022</v>
      </c>
      <c r="G5164" t="s">
        <v>113</v>
      </c>
      <c r="I5164" t="s">
        <v>6319</v>
      </c>
      <c r="J5164">
        <v>750</v>
      </c>
      <c r="M5164" s="41" t="s">
        <v>24</v>
      </c>
      <c r="N5164" s="41">
        <f>SUM(Table71417[[#This Row],[Mitigation ($ million)]:[Adaptation ($ million)]])</f>
        <v>137.5</v>
      </c>
      <c r="O5164">
        <v>137.5</v>
      </c>
      <c r="P5164">
        <v>0</v>
      </c>
      <c r="R5164" s="4">
        <v>0.183</v>
      </c>
      <c r="S5164" s="56" t="s">
        <v>13611</v>
      </c>
      <c r="T5164" s="1" t="s">
        <v>8822</v>
      </c>
    </row>
    <row r="5165" spans="1:20" x14ac:dyDescent="0.25">
      <c r="A5165" t="s">
        <v>8801</v>
      </c>
      <c r="B5165" t="s">
        <v>66</v>
      </c>
      <c r="C5165" t="s">
        <v>7861</v>
      </c>
      <c r="D5165" t="s">
        <v>7860</v>
      </c>
      <c r="E5165" s="55">
        <v>44729</v>
      </c>
      <c r="F5165">
        <v>2022</v>
      </c>
      <c r="G5165" t="s">
        <v>8803</v>
      </c>
      <c r="I5165" t="s">
        <v>6287</v>
      </c>
      <c r="J5165">
        <v>92</v>
      </c>
      <c r="M5165" s="41" t="s">
        <v>72</v>
      </c>
      <c r="N5165" s="41">
        <f>SUM(Table71417[[#This Row],[Mitigation ($ million)]:[Adaptation ($ million)]])</f>
        <v>52.2</v>
      </c>
      <c r="O5165">
        <v>5.6</v>
      </c>
      <c r="P5165">
        <v>46.6</v>
      </c>
      <c r="R5165" s="4">
        <v>0.56599999999999995</v>
      </c>
      <c r="S5165" s="56" t="s">
        <v>13608</v>
      </c>
      <c r="T5165" s="1" t="s">
        <v>8822</v>
      </c>
    </row>
    <row r="5166" spans="1:20" x14ac:dyDescent="0.25">
      <c r="A5166" t="s">
        <v>8801</v>
      </c>
      <c r="B5166" t="s">
        <v>66</v>
      </c>
      <c r="C5166" t="s">
        <v>7280</v>
      </c>
      <c r="D5166" t="s">
        <v>7279</v>
      </c>
      <c r="E5166" s="55">
        <v>44729</v>
      </c>
      <c r="F5166">
        <v>2022</v>
      </c>
      <c r="G5166" t="s">
        <v>235</v>
      </c>
      <c r="I5166" t="s">
        <v>6319</v>
      </c>
      <c r="J5166">
        <v>14</v>
      </c>
      <c r="M5166" s="41" t="s">
        <v>25</v>
      </c>
      <c r="N5166" s="41">
        <f>SUM(Table71417[[#This Row],[Mitigation ($ million)]:[Adaptation ($ million)]])</f>
        <v>4.7</v>
      </c>
      <c r="O5166">
        <v>0</v>
      </c>
      <c r="P5166">
        <v>4.7</v>
      </c>
      <c r="R5166" s="4">
        <v>0.33300000000000002</v>
      </c>
      <c r="S5166" s="56" t="s">
        <v>13614</v>
      </c>
      <c r="T5166" s="1" t="s">
        <v>8822</v>
      </c>
    </row>
    <row r="5167" spans="1:20" x14ac:dyDescent="0.25">
      <c r="A5167" t="s">
        <v>8801</v>
      </c>
      <c r="B5167" t="s">
        <v>66</v>
      </c>
      <c r="C5167" t="s">
        <v>8239</v>
      </c>
      <c r="D5167" t="s">
        <v>8238</v>
      </c>
      <c r="E5167" s="55">
        <v>44091</v>
      </c>
      <c r="F5167">
        <v>2021</v>
      </c>
      <c r="G5167" t="s">
        <v>424</v>
      </c>
      <c r="I5167" t="s">
        <v>6313</v>
      </c>
      <c r="J5167">
        <v>200</v>
      </c>
      <c r="M5167" s="41" t="s">
        <v>25</v>
      </c>
      <c r="N5167" s="41">
        <f>SUM(Table71417[[#This Row],[Mitigation ($ million)]:[Adaptation ($ million)]])</f>
        <v>10</v>
      </c>
      <c r="O5167">
        <v>0</v>
      </c>
      <c r="P5167">
        <v>10</v>
      </c>
      <c r="R5167" s="4">
        <v>0.05</v>
      </c>
      <c r="S5167" s="56" t="s">
        <v>14278</v>
      </c>
      <c r="T5167" s="1" t="s">
        <v>8823</v>
      </c>
    </row>
    <row r="5168" spans="1:20" x14ac:dyDescent="0.25">
      <c r="A5168" t="s">
        <v>8801</v>
      </c>
      <c r="B5168" t="s">
        <v>66</v>
      </c>
      <c r="C5168" t="s">
        <v>8201</v>
      </c>
      <c r="D5168" t="s">
        <v>8200</v>
      </c>
      <c r="E5168" s="55">
        <v>44091</v>
      </c>
      <c r="F5168">
        <v>2021</v>
      </c>
      <c r="G5168" t="s">
        <v>4824</v>
      </c>
      <c r="I5168" t="s">
        <v>6316</v>
      </c>
      <c r="J5168">
        <v>150</v>
      </c>
      <c r="M5168" s="41" t="s">
        <v>72</v>
      </c>
      <c r="N5168" s="41">
        <f>SUM(Table71417[[#This Row],[Mitigation ($ million)]:[Adaptation ($ million)]])</f>
        <v>57.5</v>
      </c>
      <c r="O5168">
        <v>47.1</v>
      </c>
      <c r="P5168">
        <v>10.4</v>
      </c>
      <c r="R5168" s="4">
        <v>0.38300000000000001</v>
      </c>
      <c r="S5168" s="56" t="s">
        <v>14279</v>
      </c>
      <c r="T5168" s="1" t="s">
        <v>8823</v>
      </c>
    </row>
    <row r="5169" spans="1:20" x14ac:dyDescent="0.25">
      <c r="A5169" t="s">
        <v>8801</v>
      </c>
      <c r="B5169" t="s">
        <v>66</v>
      </c>
      <c r="C5169" t="s">
        <v>7613</v>
      </c>
      <c r="D5169" t="s">
        <v>7612</v>
      </c>
      <c r="E5169" s="55">
        <v>44517</v>
      </c>
      <c r="F5169">
        <v>2022</v>
      </c>
      <c r="G5169" t="s">
        <v>122</v>
      </c>
      <c r="I5169" t="s">
        <v>6296</v>
      </c>
      <c r="J5169">
        <v>500</v>
      </c>
      <c r="M5169" s="41" t="s">
        <v>25</v>
      </c>
      <c r="N5169" s="41">
        <f>SUM(Table71417[[#This Row],[Mitigation ($ million)]:[Adaptation ($ million)]])</f>
        <v>500</v>
      </c>
      <c r="O5169">
        <v>0</v>
      </c>
      <c r="P5169">
        <v>500</v>
      </c>
      <c r="R5169" s="4">
        <v>1</v>
      </c>
      <c r="S5169" s="56" t="s">
        <v>13897</v>
      </c>
      <c r="T5169" s="1" t="s">
        <v>8822</v>
      </c>
    </row>
    <row r="5170" spans="1:20" x14ac:dyDescent="0.25">
      <c r="A5170" t="s">
        <v>8801</v>
      </c>
      <c r="B5170" t="s">
        <v>66</v>
      </c>
      <c r="C5170" t="s">
        <v>6459</v>
      </c>
      <c r="D5170" t="s">
        <v>6458</v>
      </c>
      <c r="E5170" s="55">
        <v>44882</v>
      </c>
      <c r="F5170">
        <v>2023</v>
      </c>
      <c r="G5170" t="s">
        <v>6460</v>
      </c>
      <c r="I5170" t="s">
        <v>6319</v>
      </c>
      <c r="J5170">
        <v>52.5</v>
      </c>
      <c r="M5170" s="41" t="s">
        <v>25</v>
      </c>
      <c r="N5170" s="41">
        <f>SUM(Table71417[[#This Row],[Mitigation ($ million)]:[Adaptation ($ million)]])</f>
        <v>12.4</v>
      </c>
      <c r="O5170">
        <v>0</v>
      </c>
      <c r="P5170">
        <v>12.4</v>
      </c>
      <c r="R5170" s="5">
        <v>0.23699999999999999</v>
      </c>
      <c r="S5170" s="56" t="s">
        <v>13488</v>
      </c>
      <c r="T5170" s="1" t="s">
        <v>8821</v>
      </c>
    </row>
    <row r="5171" spans="1:20" x14ac:dyDescent="0.25">
      <c r="A5171" t="s">
        <v>8801</v>
      </c>
      <c r="B5171" t="s">
        <v>66</v>
      </c>
      <c r="C5171" t="s">
        <v>6289</v>
      </c>
      <c r="D5171" t="s">
        <v>6288</v>
      </c>
      <c r="E5171" s="55">
        <v>44882</v>
      </c>
      <c r="F5171">
        <v>2023</v>
      </c>
      <c r="G5171" t="s">
        <v>6291</v>
      </c>
      <c r="I5171" t="s">
        <v>6287</v>
      </c>
      <c r="J5171">
        <v>50</v>
      </c>
      <c r="M5171" s="41" t="s">
        <v>72</v>
      </c>
      <c r="N5171" s="41">
        <f>SUM(Table71417[[#This Row],[Mitigation ($ million)]:[Adaptation ($ million)]])</f>
        <v>27.5</v>
      </c>
      <c r="O5171">
        <v>10.8</v>
      </c>
      <c r="P5171">
        <v>16.7</v>
      </c>
      <c r="R5171" s="5">
        <v>0.54900000000000004</v>
      </c>
      <c r="S5171" s="56" t="s">
        <v>13489</v>
      </c>
      <c r="T5171" s="1" t="s">
        <v>8821</v>
      </c>
    </row>
    <row r="5172" spans="1:20" x14ac:dyDescent="0.25">
      <c r="A5172" t="s">
        <v>8801</v>
      </c>
      <c r="B5172" t="s">
        <v>66</v>
      </c>
      <c r="C5172" t="s">
        <v>8151</v>
      </c>
      <c r="D5172" t="s">
        <v>8150</v>
      </c>
      <c r="E5172" s="55">
        <v>44182</v>
      </c>
      <c r="F5172">
        <v>2021</v>
      </c>
      <c r="G5172" t="s">
        <v>8804</v>
      </c>
      <c r="I5172" t="s">
        <v>132</v>
      </c>
      <c r="J5172">
        <v>15</v>
      </c>
      <c r="M5172" s="41" t="s">
        <v>24</v>
      </c>
      <c r="N5172" s="41">
        <f>SUM(Table71417[[#This Row],[Mitigation ($ million)]:[Adaptation ($ million)]])</f>
        <v>0.9</v>
      </c>
      <c r="O5172">
        <v>0.9</v>
      </c>
      <c r="P5172">
        <v>0</v>
      </c>
      <c r="R5172" s="4">
        <v>5.7000000000000002E-2</v>
      </c>
      <c r="S5172" s="56" t="s">
        <v>14193</v>
      </c>
      <c r="T5172" s="1" t="s">
        <v>8823</v>
      </c>
    </row>
    <row r="5173" spans="1:20" x14ac:dyDescent="0.25">
      <c r="A5173" t="s">
        <v>8801</v>
      </c>
      <c r="B5173" t="s">
        <v>66</v>
      </c>
      <c r="C5173" t="s">
        <v>8295</v>
      </c>
      <c r="D5173" t="s">
        <v>8294</v>
      </c>
      <c r="E5173" s="55">
        <v>44182</v>
      </c>
      <c r="F5173">
        <v>2021</v>
      </c>
      <c r="G5173" t="s">
        <v>6451</v>
      </c>
      <c r="I5173" t="s">
        <v>6437</v>
      </c>
      <c r="J5173">
        <v>500</v>
      </c>
      <c r="M5173" s="41" t="s">
        <v>72</v>
      </c>
      <c r="N5173" s="41">
        <f>SUM(Table71417[[#This Row],[Mitigation ($ million)]:[Adaptation ($ million)]])</f>
        <v>71.3</v>
      </c>
      <c r="O5173">
        <v>50</v>
      </c>
      <c r="P5173">
        <v>21.3</v>
      </c>
      <c r="R5173" s="4">
        <v>0.14299999999999999</v>
      </c>
      <c r="S5173" s="56" t="s">
        <v>14191</v>
      </c>
      <c r="T5173" s="1" t="s">
        <v>8823</v>
      </c>
    </row>
    <row r="5174" spans="1:20" x14ac:dyDescent="0.25">
      <c r="A5174" t="s">
        <v>8801</v>
      </c>
      <c r="B5174" t="s">
        <v>66</v>
      </c>
      <c r="C5174" t="s">
        <v>8293</v>
      </c>
      <c r="D5174" t="s">
        <v>8292</v>
      </c>
      <c r="E5174" s="55">
        <v>44182</v>
      </c>
      <c r="F5174">
        <v>2021</v>
      </c>
      <c r="G5174" t="s">
        <v>8805</v>
      </c>
      <c r="I5174" t="s">
        <v>6400</v>
      </c>
      <c r="J5174">
        <v>203.9</v>
      </c>
      <c r="M5174" s="41" t="s">
        <v>72</v>
      </c>
      <c r="N5174" s="41">
        <f>SUM(Table71417[[#This Row],[Mitigation ($ million)]:[Adaptation ($ million)]])</f>
        <v>45</v>
      </c>
      <c r="O5174">
        <v>1.5</v>
      </c>
      <c r="P5174">
        <v>43.5</v>
      </c>
      <c r="R5174" s="4">
        <v>0.22</v>
      </c>
      <c r="S5174" s="56" t="s">
        <v>14192</v>
      </c>
      <c r="T5174" s="1" t="s">
        <v>8823</v>
      </c>
    </row>
    <row r="5175" spans="1:20" x14ac:dyDescent="0.25">
      <c r="A5175" t="s">
        <v>8801</v>
      </c>
      <c r="B5175" t="s">
        <v>66</v>
      </c>
      <c r="C5175" t="s">
        <v>8323</v>
      </c>
      <c r="D5175" t="s">
        <v>8322</v>
      </c>
      <c r="E5175" s="55">
        <v>44182</v>
      </c>
      <c r="F5175">
        <v>2021</v>
      </c>
      <c r="G5175" t="s">
        <v>6975</v>
      </c>
      <c r="I5175" t="s">
        <v>6448</v>
      </c>
      <c r="J5175">
        <v>750</v>
      </c>
      <c r="M5175" s="41" t="s">
        <v>72</v>
      </c>
      <c r="N5175" s="41">
        <f>SUM(Table71417[[#This Row],[Mitigation ($ million)]:[Adaptation ($ million)]])</f>
        <v>543.79999999999995</v>
      </c>
      <c r="O5175">
        <v>297.7</v>
      </c>
      <c r="P5175">
        <v>246.1</v>
      </c>
      <c r="R5175" s="4">
        <v>0.72499999999999998</v>
      </c>
      <c r="S5175" s="56" t="s">
        <v>14190</v>
      </c>
      <c r="T5175" s="1" t="s">
        <v>8823</v>
      </c>
    </row>
    <row r="5176" spans="1:20" x14ac:dyDescent="0.25">
      <c r="A5176" t="s">
        <v>8801</v>
      </c>
      <c r="B5176" t="s">
        <v>66</v>
      </c>
      <c r="C5176" t="s">
        <v>8437</v>
      </c>
      <c r="D5176" t="s">
        <v>8436</v>
      </c>
      <c r="E5176" s="55">
        <v>44182</v>
      </c>
      <c r="F5176">
        <v>2021</v>
      </c>
      <c r="G5176" t="s">
        <v>7377</v>
      </c>
      <c r="I5176" t="s">
        <v>6319</v>
      </c>
      <c r="J5176">
        <v>25</v>
      </c>
      <c r="M5176" s="41" t="s">
        <v>25</v>
      </c>
      <c r="N5176" s="41">
        <f>SUM(Table71417[[#This Row],[Mitigation ($ million)]:[Adaptation ($ million)]])</f>
        <v>3.6</v>
      </c>
      <c r="O5176">
        <v>0</v>
      </c>
      <c r="P5176">
        <v>3.6</v>
      </c>
      <c r="R5176" s="4">
        <v>0.14399999999999999</v>
      </c>
      <c r="S5176" s="56" t="s">
        <v>14189</v>
      </c>
      <c r="T5176" s="1" t="s">
        <v>8823</v>
      </c>
    </row>
    <row r="5177" spans="1:20" x14ac:dyDescent="0.25">
      <c r="A5177" t="s">
        <v>8801</v>
      </c>
      <c r="B5177" t="s">
        <v>66</v>
      </c>
      <c r="C5177" t="s">
        <v>8496</v>
      </c>
      <c r="D5177" t="s">
        <v>8495</v>
      </c>
      <c r="E5177" s="55">
        <v>44182</v>
      </c>
      <c r="F5177">
        <v>2021</v>
      </c>
      <c r="G5177" t="s">
        <v>8805</v>
      </c>
      <c r="I5177" t="s">
        <v>132</v>
      </c>
      <c r="J5177">
        <v>100</v>
      </c>
      <c r="M5177" s="41" t="s">
        <v>72</v>
      </c>
      <c r="N5177" s="41">
        <f>SUM(Table71417[[#This Row],[Mitigation ($ million)]:[Adaptation ($ million)]])</f>
        <v>8</v>
      </c>
      <c r="O5177">
        <v>3.7</v>
      </c>
      <c r="P5177">
        <v>4.3</v>
      </c>
      <c r="R5177" s="4">
        <v>0.08</v>
      </c>
      <c r="S5177" s="56" t="s">
        <v>14188</v>
      </c>
      <c r="T5177" s="1" t="s">
        <v>8823</v>
      </c>
    </row>
    <row r="5178" spans="1:20" x14ac:dyDescent="0.25">
      <c r="A5178" t="s">
        <v>8801</v>
      </c>
      <c r="B5178" t="s">
        <v>66</v>
      </c>
      <c r="C5178" t="s">
        <v>7051</v>
      </c>
      <c r="D5178" t="s">
        <v>7050</v>
      </c>
      <c r="E5178" s="55">
        <v>44547</v>
      </c>
      <c r="F5178">
        <v>2022</v>
      </c>
      <c r="G5178" t="s">
        <v>6295</v>
      </c>
      <c r="I5178" t="s">
        <v>132</v>
      </c>
      <c r="J5178">
        <v>500</v>
      </c>
      <c r="M5178" s="41" t="s">
        <v>72</v>
      </c>
      <c r="N5178" s="41">
        <f>SUM(Table71417[[#This Row],[Mitigation ($ million)]:[Adaptation ($ million)]])</f>
        <v>25.6</v>
      </c>
      <c r="O5178">
        <v>12.8</v>
      </c>
      <c r="P5178">
        <v>12.8</v>
      </c>
      <c r="R5178" s="4">
        <v>5.0999999999999997E-2</v>
      </c>
      <c r="S5178" s="56" t="s">
        <v>13840</v>
      </c>
      <c r="T5178" s="1" t="s">
        <v>8822</v>
      </c>
    </row>
    <row r="5179" spans="1:20" x14ac:dyDescent="0.25">
      <c r="A5179" t="s">
        <v>8801</v>
      </c>
      <c r="B5179" t="s">
        <v>66</v>
      </c>
      <c r="C5179" t="s">
        <v>7070</v>
      </c>
      <c r="D5179" t="s">
        <v>7069</v>
      </c>
      <c r="E5179" s="55">
        <v>44547</v>
      </c>
      <c r="F5179">
        <v>2022</v>
      </c>
      <c r="G5179" t="s">
        <v>168</v>
      </c>
      <c r="I5179" t="s">
        <v>6316</v>
      </c>
      <c r="J5179">
        <v>195</v>
      </c>
      <c r="M5179" s="41" t="s">
        <v>72</v>
      </c>
      <c r="N5179" s="41">
        <f>SUM(Table71417[[#This Row],[Mitigation ($ million)]:[Adaptation ($ million)]])</f>
        <v>102.1</v>
      </c>
      <c r="O5179">
        <v>85.8</v>
      </c>
      <c r="P5179">
        <v>16.3</v>
      </c>
      <c r="R5179" s="4">
        <v>0.52300000000000002</v>
      </c>
      <c r="S5179" s="56" t="s">
        <v>13839</v>
      </c>
      <c r="T5179" s="1" t="s">
        <v>8822</v>
      </c>
    </row>
    <row r="5180" spans="1:20" x14ac:dyDescent="0.25">
      <c r="A5180" t="s">
        <v>8801</v>
      </c>
      <c r="B5180" t="s">
        <v>66</v>
      </c>
      <c r="C5180" t="s">
        <v>7730</v>
      </c>
      <c r="D5180" t="s">
        <v>7729</v>
      </c>
      <c r="E5180" s="55">
        <v>44547</v>
      </c>
      <c r="F5180">
        <v>2022</v>
      </c>
      <c r="G5180" t="s">
        <v>4733</v>
      </c>
      <c r="I5180" t="s">
        <v>132</v>
      </c>
      <c r="J5180">
        <v>112</v>
      </c>
      <c r="M5180" s="41" t="s">
        <v>72</v>
      </c>
      <c r="N5180" s="41">
        <f>SUM(Table71417[[#This Row],[Mitigation ($ million)]:[Adaptation ($ million)]])</f>
        <v>2.8</v>
      </c>
      <c r="O5180">
        <v>1.4</v>
      </c>
      <c r="P5180">
        <v>1.4</v>
      </c>
      <c r="R5180" s="4">
        <v>2.5000000000000001E-2</v>
      </c>
      <c r="S5180" s="56" t="s">
        <v>13834</v>
      </c>
      <c r="T5180" s="1" t="s">
        <v>8822</v>
      </c>
    </row>
    <row r="5181" spans="1:20" x14ac:dyDescent="0.25">
      <c r="A5181" t="s">
        <v>8801</v>
      </c>
      <c r="B5181" t="s">
        <v>66</v>
      </c>
      <c r="C5181" t="s">
        <v>7331</v>
      </c>
      <c r="D5181" t="s">
        <v>7330</v>
      </c>
      <c r="E5181" s="55">
        <v>44547</v>
      </c>
      <c r="F5181">
        <v>2022</v>
      </c>
      <c r="G5181" t="s">
        <v>6381</v>
      </c>
      <c r="I5181" t="s">
        <v>6296</v>
      </c>
      <c r="J5181">
        <v>100</v>
      </c>
      <c r="M5181" s="41" t="s">
        <v>72</v>
      </c>
      <c r="N5181" s="41">
        <f>SUM(Table71417[[#This Row],[Mitigation ($ million)]:[Adaptation ($ million)]])</f>
        <v>42.5</v>
      </c>
      <c r="O5181">
        <v>14.7</v>
      </c>
      <c r="P5181">
        <v>27.8</v>
      </c>
      <c r="R5181" s="4">
        <v>0.42499999999999999</v>
      </c>
      <c r="S5181" s="56" t="s">
        <v>13837</v>
      </c>
      <c r="T5181" s="1" t="s">
        <v>8822</v>
      </c>
    </row>
    <row r="5182" spans="1:20" x14ac:dyDescent="0.25">
      <c r="A5182" t="s">
        <v>8801</v>
      </c>
      <c r="B5182" t="s">
        <v>66</v>
      </c>
      <c r="C5182" t="s">
        <v>7726</v>
      </c>
      <c r="D5182" t="s">
        <v>7725</v>
      </c>
      <c r="E5182" s="55">
        <v>44547</v>
      </c>
      <c r="F5182">
        <v>2022</v>
      </c>
      <c r="G5182" t="s">
        <v>6903</v>
      </c>
      <c r="I5182" t="s">
        <v>6319</v>
      </c>
      <c r="J5182">
        <v>349.5</v>
      </c>
      <c r="M5182" s="41" t="s">
        <v>24</v>
      </c>
      <c r="N5182" s="41">
        <f>SUM(Table71417[[#This Row],[Mitigation ($ million)]:[Adaptation ($ million)]])</f>
        <v>69.900000000000006</v>
      </c>
      <c r="O5182">
        <v>69.900000000000006</v>
      </c>
      <c r="P5182">
        <v>0</v>
      </c>
      <c r="R5182" s="4">
        <v>0.2</v>
      </c>
      <c r="S5182" s="56" t="s">
        <v>13835</v>
      </c>
      <c r="T5182" s="1" t="s">
        <v>8822</v>
      </c>
    </row>
    <row r="5183" spans="1:20" x14ac:dyDescent="0.25">
      <c r="A5183" t="s">
        <v>8801</v>
      </c>
      <c r="B5183" t="s">
        <v>66</v>
      </c>
      <c r="C5183" t="s">
        <v>7505</v>
      </c>
      <c r="D5183" t="s">
        <v>7504</v>
      </c>
      <c r="E5183" s="55">
        <v>44547</v>
      </c>
      <c r="F5183">
        <v>2022</v>
      </c>
      <c r="G5183" t="s">
        <v>6914</v>
      </c>
      <c r="I5183" t="s">
        <v>6296</v>
      </c>
      <c r="J5183">
        <v>300</v>
      </c>
      <c r="M5183" s="41" t="s">
        <v>72</v>
      </c>
      <c r="N5183" s="41">
        <f>SUM(Table71417[[#This Row],[Mitigation ($ million)]:[Adaptation ($ million)]])</f>
        <v>235.7</v>
      </c>
      <c r="O5183">
        <v>53.6</v>
      </c>
      <c r="P5183">
        <v>182.1</v>
      </c>
      <c r="R5183" s="4">
        <v>0.78600000000000003</v>
      </c>
      <c r="S5183" s="56" t="s">
        <v>13836</v>
      </c>
      <c r="T5183" s="1" t="s">
        <v>8822</v>
      </c>
    </row>
    <row r="5184" spans="1:20" x14ac:dyDescent="0.25">
      <c r="A5184" t="s">
        <v>8801</v>
      </c>
      <c r="B5184" t="s">
        <v>66</v>
      </c>
      <c r="C5184" t="s">
        <v>7102</v>
      </c>
      <c r="D5184" t="s">
        <v>7101</v>
      </c>
      <c r="E5184" s="55">
        <v>44547</v>
      </c>
      <c r="F5184">
        <v>2022</v>
      </c>
      <c r="G5184" t="s">
        <v>216</v>
      </c>
      <c r="I5184" t="s">
        <v>4841</v>
      </c>
      <c r="J5184">
        <v>400</v>
      </c>
      <c r="M5184" s="41" t="s">
        <v>72</v>
      </c>
      <c r="N5184" s="41">
        <f>SUM(Table71417[[#This Row],[Mitigation ($ million)]:[Adaptation ($ million)]])</f>
        <v>194.7</v>
      </c>
      <c r="O5184">
        <v>178.5</v>
      </c>
      <c r="P5184">
        <v>16.2</v>
      </c>
      <c r="R5184" s="4">
        <v>0.48699999999999999</v>
      </c>
      <c r="S5184" s="56" t="s">
        <v>13838</v>
      </c>
      <c r="T5184" s="1" t="s">
        <v>8822</v>
      </c>
    </row>
    <row r="5185" spans="1:20" x14ac:dyDescent="0.25">
      <c r="A5185" t="s">
        <v>8801</v>
      </c>
      <c r="B5185" t="s">
        <v>66</v>
      </c>
      <c r="C5185" t="s">
        <v>7264</v>
      </c>
      <c r="D5185" t="s">
        <v>7263</v>
      </c>
      <c r="E5185" s="55">
        <v>44579</v>
      </c>
      <c r="F5185">
        <v>2022</v>
      </c>
      <c r="G5185" t="s">
        <v>638</v>
      </c>
      <c r="I5185" t="s">
        <v>132</v>
      </c>
      <c r="J5185">
        <v>60</v>
      </c>
      <c r="M5185" s="41" t="s">
        <v>72</v>
      </c>
      <c r="N5185" s="41">
        <f>SUM(Table71417[[#This Row],[Mitigation ($ million)]:[Adaptation ($ million)]])</f>
        <v>3.0999999999999996</v>
      </c>
      <c r="O5185">
        <v>1.4</v>
      </c>
      <c r="P5185">
        <v>1.7</v>
      </c>
      <c r="R5185" s="4">
        <v>0.05</v>
      </c>
      <c r="S5185" s="56" t="s">
        <v>13818</v>
      </c>
      <c r="T5185" s="1" t="s">
        <v>8822</v>
      </c>
    </row>
    <row r="5186" spans="1:20" x14ac:dyDescent="0.25">
      <c r="A5186" t="s">
        <v>8801</v>
      </c>
      <c r="B5186" t="s">
        <v>66</v>
      </c>
      <c r="C5186" t="s">
        <v>7953</v>
      </c>
      <c r="D5186" t="s">
        <v>7952</v>
      </c>
      <c r="E5186" s="55">
        <v>44245</v>
      </c>
      <c r="F5186">
        <v>2021</v>
      </c>
      <c r="G5186" t="s">
        <v>6631</v>
      </c>
      <c r="I5186" t="s">
        <v>6316</v>
      </c>
      <c r="J5186">
        <v>250</v>
      </c>
      <c r="M5186" s="41" t="s">
        <v>72</v>
      </c>
      <c r="N5186" s="41">
        <f>SUM(Table71417[[#This Row],[Mitigation ($ million)]:[Adaptation ($ million)]])</f>
        <v>72.2</v>
      </c>
      <c r="O5186">
        <v>60.4</v>
      </c>
      <c r="P5186">
        <v>11.8</v>
      </c>
      <c r="R5186" s="4">
        <v>0.28899999999999998</v>
      </c>
      <c r="S5186" s="56" t="s">
        <v>14161</v>
      </c>
      <c r="T5186" s="1" t="s">
        <v>8823</v>
      </c>
    </row>
    <row r="5187" spans="1:20" x14ac:dyDescent="0.25">
      <c r="A5187" t="s">
        <v>8801</v>
      </c>
      <c r="B5187" t="s">
        <v>66</v>
      </c>
      <c r="C5187" t="s">
        <v>8615</v>
      </c>
      <c r="D5187" t="s">
        <v>8614</v>
      </c>
      <c r="E5187" s="55">
        <v>44273</v>
      </c>
      <c r="F5187">
        <v>2021</v>
      </c>
      <c r="G5187" t="s">
        <v>664</v>
      </c>
      <c r="I5187" t="s">
        <v>6303</v>
      </c>
      <c r="J5187">
        <v>60</v>
      </c>
      <c r="M5187" s="41" t="s">
        <v>72</v>
      </c>
      <c r="N5187" s="41">
        <f>SUM(Table71417[[#This Row],[Mitigation ($ million)]:[Adaptation ($ million)]])</f>
        <v>3.2</v>
      </c>
      <c r="O5187">
        <v>3.1</v>
      </c>
      <c r="P5187">
        <v>0.1</v>
      </c>
      <c r="R5187" s="4">
        <v>5.2999999999999999E-2</v>
      </c>
      <c r="S5187" s="56" t="s">
        <v>14131</v>
      </c>
      <c r="T5187" s="1" t="s">
        <v>8823</v>
      </c>
    </row>
    <row r="5188" spans="1:20" x14ac:dyDescent="0.25">
      <c r="A5188" t="s">
        <v>8801</v>
      </c>
      <c r="B5188" t="s">
        <v>66</v>
      </c>
      <c r="C5188" t="s">
        <v>8579</v>
      </c>
      <c r="D5188" t="s">
        <v>8578</v>
      </c>
      <c r="E5188" s="55">
        <v>44273</v>
      </c>
      <c r="F5188">
        <v>2021</v>
      </c>
      <c r="G5188" t="s">
        <v>79</v>
      </c>
      <c r="I5188" t="s">
        <v>6303</v>
      </c>
      <c r="J5188">
        <v>500</v>
      </c>
      <c r="M5188" s="41" t="s">
        <v>72</v>
      </c>
      <c r="N5188" s="41">
        <f>SUM(Table71417[[#This Row],[Mitigation ($ million)]:[Adaptation ($ million)]])</f>
        <v>50</v>
      </c>
      <c r="O5188">
        <v>33.299999999999997</v>
      </c>
      <c r="P5188">
        <v>16.7</v>
      </c>
      <c r="R5188" s="4">
        <v>0.1</v>
      </c>
      <c r="S5188" s="56" t="s">
        <v>14133</v>
      </c>
      <c r="T5188" s="1" t="s">
        <v>8823</v>
      </c>
    </row>
    <row r="5189" spans="1:20" x14ac:dyDescent="0.25">
      <c r="A5189" t="s">
        <v>8801</v>
      </c>
      <c r="B5189" t="s">
        <v>66</v>
      </c>
      <c r="C5189" t="s">
        <v>8585</v>
      </c>
      <c r="D5189" t="s">
        <v>8584</v>
      </c>
      <c r="E5189" s="55">
        <v>44273</v>
      </c>
      <c r="F5189">
        <v>2021</v>
      </c>
      <c r="G5189" t="s">
        <v>424</v>
      </c>
      <c r="I5189" t="s">
        <v>6303</v>
      </c>
      <c r="J5189">
        <v>75</v>
      </c>
      <c r="M5189" s="41" t="s">
        <v>25</v>
      </c>
      <c r="N5189" s="41">
        <f>SUM(Table71417[[#This Row],[Mitigation ($ million)]:[Adaptation ($ million)]])</f>
        <v>0.1</v>
      </c>
      <c r="O5189">
        <v>0</v>
      </c>
      <c r="P5189">
        <v>0.1</v>
      </c>
      <c r="R5189" s="4">
        <v>1E-3</v>
      </c>
      <c r="S5189" s="56" t="s">
        <v>14132</v>
      </c>
      <c r="T5189" s="1" t="s">
        <v>8823</v>
      </c>
    </row>
    <row r="5190" spans="1:20" x14ac:dyDescent="0.25">
      <c r="A5190" t="s">
        <v>8801</v>
      </c>
      <c r="B5190" t="s">
        <v>66</v>
      </c>
      <c r="C5190" t="s">
        <v>8488</v>
      </c>
      <c r="D5190" t="s">
        <v>8487</v>
      </c>
      <c r="E5190" s="55">
        <v>44273</v>
      </c>
      <c r="F5190">
        <v>2021</v>
      </c>
      <c r="G5190" t="s">
        <v>7397</v>
      </c>
      <c r="I5190" t="s">
        <v>6319</v>
      </c>
      <c r="J5190">
        <v>25</v>
      </c>
      <c r="M5190" s="41" t="s">
        <v>25</v>
      </c>
      <c r="N5190" s="41">
        <f>SUM(Table71417[[#This Row],[Mitigation ($ million)]:[Adaptation ($ million)]])</f>
        <v>3.4</v>
      </c>
      <c r="O5190">
        <v>0</v>
      </c>
      <c r="P5190">
        <v>3.4</v>
      </c>
      <c r="R5190" s="4">
        <v>0.13800000000000001</v>
      </c>
      <c r="S5190" s="56" t="s">
        <v>14134</v>
      </c>
      <c r="T5190" s="1" t="s">
        <v>8823</v>
      </c>
    </row>
    <row r="5191" spans="1:20" x14ac:dyDescent="0.25">
      <c r="A5191" t="s">
        <v>8801</v>
      </c>
      <c r="B5191" t="s">
        <v>66</v>
      </c>
      <c r="C5191" t="s">
        <v>8439</v>
      </c>
      <c r="D5191" t="s">
        <v>8438</v>
      </c>
      <c r="E5191" s="55">
        <v>44273</v>
      </c>
      <c r="F5191">
        <v>2021</v>
      </c>
      <c r="G5191" t="s">
        <v>8250</v>
      </c>
      <c r="I5191" t="s">
        <v>6319</v>
      </c>
      <c r="J5191">
        <v>150</v>
      </c>
      <c r="M5191" s="41" t="s">
        <v>72</v>
      </c>
      <c r="N5191" s="41">
        <f>SUM(Table71417[[#This Row],[Mitigation ($ million)]:[Adaptation ($ million)]])</f>
        <v>17.3</v>
      </c>
      <c r="O5191">
        <v>7.5</v>
      </c>
      <c r="P5191">
        <v>9.8000000000000007</v>
      </c>
      <c r="R5191" s="4">
        <v>0.115</v>
      </c>
      <c r="S5191" s="56" t="s">
        <v>14135</v>
      </c>
      <c r="T5191" s="1" t="s">
        <v>8823</v>
      </c>
    </row>
    <row r="5192" spans="1:20" x14ac:dyDescent="0.25">
      <c r="A5192" t="s">
        <v>8801</v>
      </c>
      <c r="B5192" t="s">
        <v>66</v>
      </c>
      <c r="C5192" t="s">
        <v>8278</v>
      </c>
      <c r="D5192" t="s">
        <v>8277</v>
      </c>
      <c r="E5192" s="55">
        <v>44273</v>
      </c>
      <c r="F5192">
        <v>2021</v>
      </c>
      <c r="G5192" t="s">
        <v>146</v>
      </c>
      <c r="I5192" t="s">
        <v>132</v>
      </c>
      <c r="J5192">
        <v>30</v>
      </c>
      <c r="M5192" s="41" t="s">
        <v>72</v>
      </c>
      <c r="N5192" s="41">
        <f>SUM(Table71417[[#This Row],[Mitigation ($ million)]:[Adaptation ($ million)]])</f>
        <v>2.8</v>
      </c>
      <c r="O5192">
        <v>1.7</v>
      </c>
      <c r="P5192">
        <v>1.1000000000000001</v>
      </c>
      <c r="R5192" s="4">
        <v>9.4E-2</v>
      </c>
      <c r="S5192" s="56" t="s">
        <v>14136</v>
      </c>
      <c r="T5192" s="1" t="s">
        <v>8823</v>
      </c>
    </row>
    <row r="5193" spans="1:20" x14ac:dyDescent="0.25">
      <c r="A5193" t="s">
        <v>8801</v>
      </c>
      <c r="B5193" t="s">
        <v>66</v>
      </c>
      <c r="C5193" t="s">
        <v>7063</v>
      </c>
      <c r="D5193" t="s">
        <v>7062</v>
      </c>
      <c r="E5193" s="55">
        <v>44638</v>
      </c>
      <c r="F5193">
        <v>2022</v>
      </c>
      <c r="G5193" t="s">
        <v>6654</v>
      </c>
      <c r="I5193" t="s">
        <v>6319</v>
      </c>
      <c r="J5193">
        <v>56.4</v>
      </c>
      <c r="M5193" s="41" t="s">
        <v>24</v>
      </c>
      <c r="N5193" s="41">
        <f>SUM(Table71417[[#This Row],[Mitigation ($ million)]:[Adaptation ($ million)]])</f>
        <v>14.1</v>
      </c>
      <c r="O5193">
        <v>14.1</v>
      </c>
      <c r="P5193">
        <v>0</v>
      </c>
      <c r="R5193" s="4">
        <v>0.25</v>
      </c>
      <c r="S5193" s="56" t="s">
        <v>13771</v>
      </c>
      <c r="T5193" s="1" t="s">
        <v>8822</v>
      </c>
    </row>
    <row r="5194" spans="1:20" x14ac:dyDescent="0.25">
      <c r="A5194" t="s">
        <v>8801</v>
      </c>
      <c r="B5194" t="s">
        <v>66</v>
      </c>
      <c r="C5194" t="s">
        <v>7019</v>
      </c>
      <c r="D5194" t="s">
        <v>7018</v>
      </c>
      <c r="E5194" s="55">
        <v>44638</v>
      </c>
      <c r="F5194">
        <v>2022</v>
      </c>
      <c r="G5194" t="s">
        <v>6378</v>
      </c>
      <c r="I5194" t="s">
        <v>6287</v>
      </c>
      <c r="J5194">
        <v>500</v>
      </c>
      <c r="M5194" s="41" t="s">
        <v>72</v>
      </c>
      <c r="N5194" s="41">
        <f>SUM(Table71417[[#This Row],[Mitigation ($ million)]:[Adaptation ($ million)]])</f>
        <v>254.4</v>
      </c>
      <c r="O5194">
        <v>130</v>
      </c>
      <c r="P5194">
        <v>124.4</v>
      </c>
      <c r="R5194" s="4">
        <v>0.50900000000000001</v>
      </c>
      <c r="S5194" s="56" t="s">
        <v>13772</v>
      </c>
      <c r="T5194" s="1" t="s">
        <v>8822</v>
      </c>
    </row>
    <row r="5195" spans="1:20" x14ac:dyDescent="0.25">
      <c r="A5195" t="s">
        <v>8801</v>
      </c>
      <c r="B5195" t="s">
        <v>66</v>
      </c>
      <c r="C5195" t="s">
        <v>7421</v>
      </c>
      <c r="D5195" t="s">
        <v>7420</v>
      </c>
      <c r="E5195" s="55">
        <v>44699</v>
      </c>
      <c r="F5195">
        <v>2022</v>
      </c>
      <c r="G5195" t="s">
        <v>146</v>
      </c>
      <c r="I5195" t="s">
        <v>84</v>
      </c>
      <c r="J5195">
        <v>131.9</v>
      </c>
      <c r="M5195" s="41" t="s">
        <v>72</v>
      </c>
      <c r="N5195" s="41">
        <f>SUM(Table71417[[#This Row],[Mitigation ($ million)]:[Adaptation ($ million)]])</f>
        <v>79.2</v>
      </c>
      <c r="O5195">
        <v>0.2</v>
      </c>
      <c r="P5195">
        <v>79</v>
      </c>
      <c r="R5195" s="4">
        <v>0.6</v>
      </c>
      <c r="S5195" s="56" t="s">
        <v>13697</v>
      </c>
      <c r="T5195" s="1" t="s">
        <v>8822</v>
      </c>
    </row>
    <row r="5196" spans="1:20" x14ac:dyDescent="0.25">
      <c r="A5196" t="s">
        <v>8801</v>
      </c>
      <c r="B5196" t="s">
        <v>66</v>
      </c>
      <c r="C5196" t="s">
        <v>6462</v>
      </c>
      <c r="D5196" t="s">
        <v>6461</v>
      </c>
      <c r="E5196" s="55">
        <v>45064</v>
      </c>
      <c r="F5196">
        <v>2023</v>
      </c>
      <c r="G5196" t="s">
        <v>8802</v>
      </c>
      <c r="I5196" t="s">
        <v>6307</v>
      </c>
      <c r="J5196">
        <v>172</v>
      </c>
      <c r="M5196" s="41" t="s">
        <v>72</v>
      </c>
      <c r="N5196" s="41">
        <f>SUM(Table71417[[#This Row],[Mitigation ($ million)]:[Adaptation ($ million)]])</f>
        <v>13.200000000000001</v>
      </c>
      <c r="O5196">
        <v>4.4000000000000004</v>
      </c>
      <c r="P5196">
        <v>8.8000000000000007</v>
      </c>
      <c r="R5196" s="5">
        <v>7.6999999999999999E-2</v>
      </c>
      <c r="S5196" s="56" t="s">
        <v>13339</v>
      </c>
      <c r="T5196" s="1" t="s">
        <v>8821</v>
      </c>
    </row>
    <row r="5197" spans="1:20" x14ac:dyDescent="0.25">
      <c r="A5197" t="s">
        <v>8801</v>
      </c>
      <c r="B5197" t="s">
        <v>66</v>
      </c>
      <c r="C5197" t="s">
        <v>6743</v>
      </c>
      <c r="D5197" t="s">
        <v>6742</v>
      </c>
      <c r="E5197" s="55">
        <v>45064</v>
      </c>
      <c r="F5197">
        <v>2023</v>
      </c>
      <c r="G5197" t="s">
        <v>6551</v>
      </c>
      <c r="I5197" t="s">
        <v>6316</v>
      </c>
      <c r="J5197">
        <v>13</v>
      </c>
      <c r="M5197" s="41" t="s">
        <v>72</v>
      </c>
      <c r="N5197" s="41">
        <f>SUM(Table71417[[#This Row],[Mitigation ($ million)]:[Adaptation ($ million)]])</f>
        <v>2.2000000000000002</v>
      </c>
      <c r="O5197">
        <v>1.1000000000000001</v>
      </c>
      <c r="P5197">
        <v>1.1000000000000001</v>
      </c>
      <c r="R5197" s="5">
        <v>0.16200000000000001</v>
      </c>
      <c r="S5197" s="56" t="s">
        <v>13338</v>
      </c>
      <c r="T5197" s="1" t="s">
        <v>8821</v>
      </c>
    </row>
    <row r="5198" spans="1:20" x14ac:dyDescent="0.25">
      <c r="A5198" t="s">
        <v>8801</v>
      </c>
      <c r="B5198" t="s">
        <v>66</v>
      </c>
      <c r="C5198" t="s">
        <v>8459</v>
      </c>
      <c r="D5198" t="s">
        <v>8458</v>
      </c>
      <c r="E5198" s="55">
        <v>44365</v>
      </c>
      <c r="F5198">
        <v>2021</v>
      </c>
      <c r="G5198" t="s">
        <v>6412</v>
      </c>
      <c r="I5198" t="s">
        <v>6313</v>
      </c>
      <c r="J5198">
        <v>150</v>
      </c>
      <c r="M5198" s="41" t="s">
        <v>72</v>
      </c>
      <c r="N5198" s="41">
        <f>SUM(Table71417[[#This Row],[Mitigation ($ million)]:[Adaptation ($ million)]])</f>
        <v>30.5</v>
      </c>
      <c r="O5198">
        <v>14</v>
      </c>
      <c r="P5198">
        <v>16.5</v>
      </c>
      <c r="R5198" s="4">
        <v>0.20300000000000001</v>
      </c>
      <c r="S5198" s="56" t="s">
        <v>14001</v>
      </c>
      <c r="T5198" s="1" t="s">
        <v>8823</v>
      </c>
    </row>
    <row r="5199" spans="1:20" x14ac:dyDescent="0.25">
      <c r="A5199" t="s">
        <v>8801</v>
      </c>
      <c r="B5199" t="s">
        <v>66</v>
      </c>
      <c r="C5199" t="s">
        <v>8409</v>
      </c>
      <c r="D5199" t="s">
        <v>8408</v>
      </c>
      <c r="E5199" s="55">
        <v>44365</v>
      </c>
      <c r="F5199">
        <v>2021</v>
      </c>
      <c r="G5199" t="s">
        <v>525</v>
      </c>
      <c r="I5199" t="s">
        <v>6287</v>
      </c>
      <c r="J5199">
        <v>17</v>
      </c>
      <c r="M5199" s="41" t="s">
        <v>72</v>
      </c>
      <c r="N5199" s="41">
        <f>SUM(Table71417[[#This Row],[Mitigation ($ million)]:[Adaptation ($ million)]])</f>
        <v>3.2</v>
      </c>
      <c r="O5199">
        <v>1.8</v>
      </c>
      <c r="P5199">
        <v>1.4</v>
      </c>
      <c r="R5199" s="4">
        <v>0.186</v>
      </c>
      <c r="S5199" s="56" t="s">
        <v>14003</v>
      </c>
      <c r="T5199" s="1" t="s">
        <v>8823</v>
      </c>
    </row>
    <row r="5200" spans="1:20" x14ac:dyDescent="0.25">
      <c r="A5200" t="s">
        <v>8801</v>
      </c>
      <c r="B5200" t="s">
        <v>66</v>
      </c>
      <c r="C5200" t="s">
        <v>8455</v>
      </c>
      <c r="D5200" t="s">
        <v>8454</v>
      </c>
      <c r="E5200" s="55">
        <v>44365</v>
      </c>
      <c r="F5200">
        <v>2021</v>
      </c>
      <c r="G5200" t="s">
        <v>6381</v>
      </c>
      <c r="I5200" t="s">
        <v>6448</v>
      </c>
      <c r="J5200">
        <v>150</v>
      </c>
      <c r="M5200" s="41" t="s">
        <v>72</v>
      </c>
      <c r="N5200" s="41">
        <f>SUM(Table71417[[#This Row],[Mitigation ($ million)]:[Adaptation ($ million)]])</f>
        <v>60.4</v>
      </c>
      <c r="O5200">
        <v>28.9</v>
      </c>
      <c r="P5200">
        <v>31.5</v>
      </c>
      <c r="R5200" s="4">
        <v>0.40200000000000002</v>
      </c>
      <c r="S5200" s="56" t="s">
        <v>14002</v>
      </c>
      <c r="T5200" s="1" t="s">
        <v>8823</v>
      </c>
    </row>
    <row r="5201" spans="1:20" x14ac:dyDescent="0.25">
      <c r="A5201" t="s">
        <v>8801</v>
      </c>
      <c r="B5201" t="s">
        <v>66</v>
      </c>
      <c r="C5201" t="s">
        <v>8013</v>
      </c>
      <c r="D5201" t="s">
        <v>8012</v>
      </c>
      <c r="E5201" s="55">
        <v>44365</v>
      </c>
      <c r="F5201">
        <v>2021</v>
      </c>
      <c r="G5201" t="s">
        <v>168</v>
      </c>
      <c r="I5201" t="s">
        <v>4841</v>
      </c>
      <c r="J5201">
        <v>442.4</v>
      </c>
      <c r="M5201" s="41" t="s">
        <v>72</v>
      </c>
      <c r="N5201" s="41">
        <f>SUM(Table71417[[#This Row],[Mitigation ($ million)]:[Adaptation ($ million)]])</f>
        <v>356.4</v>
      </c>
      <c r="O5201">
        <v>226.9</v>
      </c>
      <c r="P5201">
        <v>129.5</v>
      </c>
      <c r="R5201" s="4">
        <v>0.80600000000000005</v>
      </c>
      <c r="S5201" s="56" t="s">
        <v>14005</v>
      </c>
      <c r="T5201" s="1" t="s">
        <v>8823</v>
      </c>
    </row>
    <row r="5202" spans="1:20" x14ac:dyDescent="0.25">
      <c r="A5202" t="s">
        <v>8801</v>
      </c>
      <c r="B5202" t="s">
        <v>66</v>
      </c>
      <c r="C5202" t="s">
        <v>8193</v>
      </c>
      <c r="D5202" t="s">
        <v>8192</v>
      </c>
      <c r="E5202" s="55">
        <v>44365</v>
      </c>
      <c r="F5202">
        <v>2021</v>
      </c>
      <c r="G5202" t="s">
        <v>6460</v>
      </c>
      <c r="I5202" t="s">
        <v>6409</v>
      </c>
      <c r="J5202">
        <v>10</v>
      </c>
      <c r="M5202" s="41" t="s">
        <v>24</v>
      </c>
      <c r="N5202" s="41">
        <f>SUM(Table71417[[#This Row],[Mitigation ($ million)]:[Adaptation ($ million)]])</f>
        <v>0.5</v>
      </c>
      <c r="O5202">
        <v>0.5</v>
      </c>
      <c r="P5202">
        <v>0</v>
      </c>
      <c r="R5202" s="4">
        <v>4.4999999999999998E-2</v>
      </c>
      <c r="S5202" s="56" t="s">
        <v>14004</v>
      </c>
      <c r="T5202" s="1" t="s">
        <v>8823</v>
      </c>
    </row>
    <row r="5203" spans="1:20" x14ac:dyDescent="0.25">
      <c r="A5203" t="s">
        <v>8801</v>
      </c>
      <c r="B5203" t="s">
        <v>66</v>
      </c>
      <c r="C5203" t="s">
        <v>8605</v>
      </c>
      <c r="D5203" t="s">
        <v>8604</v>
      </c>
      <c r="E5203" s="55">
        <v>44365</v>
      </c>
      <c r="F5203">
        <v>2021</v>
      </c>
      <c r="G5203" t="s">
        <v>715</v>
      </c>
      <c r="I5203" t="s">
        <v>6287</v>
      </c>
      <c r="J5203">
        <v>58</v>
      </c>
      <c r="M5203" s="41" t="s">
        <v>72</v>
      </c>
      <c r="N5203" s="41">
        <f>SUM(Table71417[[#This Row],[Mitigation ($ million)]:[Adaptation ($ million)]])</f>
        <v>26</v>
      </c>
      <c r="O5203">
        <v>2.2000000000000002</v>
      </c>
      <c r="P5203">
        <v>23.8</v>
      </c>
      <c r="R5203" s="4">
        <v>0.44800000000000001</v>
      </c>
      <c r="S5203" s="56" t="s">
        <v>14000</v>
      </c>
      <c r="T5203" s="1" t="s">
        <v>8823</v>
      </c>
    </row>
    <row r="5204" spans="1:20" x14ac:dyDescent="0.25">
      <c r="A5204" t="s">
        <v>8801</v>
      </c>
      <c r="B5204" t="s">
        <v>66</v>
      </c>
      <c r="C5204" t="s">
        <v>8650</v>
      </c>
      <c r="D5204" t="s">
        <v>8649</v>
      </c>
      <c r="E5204" s="55">
        <v>44365</v>
      </c>
      <c r="F5204">
        <v>2021</v>
      </c>
      <c r="G5204" t="s">
        <v>8480</v>
      </c>
      <c r="I5204" t="s">
        <v>6448</v>
      </c>
      <c r="J5204">
        <v>36</v>
      </c>
      <c r="M5204" s="41" t="s">
        <v>72</v>
      </c>
      <c r="N5204" s="41">
        <f>SUM(Table71417[[#This Row],[Mitigation ($ million)]:[Adaptation ($ million)]])</f>
        <v>36</v>
      </c>
      <c r="O5204">
        <v>3.6</v>
      </c>
      <c r="P5204">
        <v>32.4</v>
      </c>
      <c r="R5204" s="4">
        <v>1</v>
      </c>
      <c r="S5204" s="56" t="s">
        <v>13999</v>
      </c>
      <c r="T5204" s="1" t="s">
        <v>8823</v>
      </c>
    </row>
    <row r="5205" spans="1:20" x14ac:dyDescent="0.25">
      <c r="A5205" t="s">
        <v>8801</v>
      </c>
      <c r="B5205" t="s">
        <v>66</v>
      </c>
      <c r="C5205" t="s">
        <v>7151</v>
      </c>
      <c r="D5205" t="s">
        <v>7150</v>
      </c>
      <c r="E5205" s="55">
        <v>44518</v>
      </c>
      <c r="F5205">
        <v>2022</v>
      </c>
      <c r="G5205" t="s">
        <v>8803</v>
      </c>
      <c r="I5205" t="s">
        <v>6287</v>
      </c>
      <c r="J5205">
        <v>330</v>
      </c>
      <c r="M5205" s="41" t="s">
        <v>72</v>
      </c>
      <c r="N5205" s="41">
        <f>SUM(Table71417[[#This Row],[Mitigation ($ million)]:[Adaptation ($ million)]])</f>
        <v>170.3</v>
      </c>
      <c r="O5205">
        <v>41.4</v>
      </c>
      <c r="P5205">
        <v>128.9</v>
      </c>
      <c r="R5205" s="4">
        <v>0.51600000000000001</v>
      </c>
      <c r="S5205" s="56" t="s">
        <v>13896</v>
      </c>
      <c r="T5205" s="1" t="s">
        <v>8822</v>
      </c>
    </row>
    <row r="5206" spans="1:20" x14ac:dyDescent="0.25">
      <c r="A5206" t="s">
        <v>8801</v>
      </c>
      <c r="B5206" t="s">
        <v>66</v>
      </c>
      <c r="C5206" t="s">
        <v>8231</v>
      </c>
      <c r="D5206" t="s">
        <v>8230</v>
      </c>
      <c r="E5206" s="55">
        <v>44183</v>
      </c>
      <c r="F5206">
        <v>2021</v>
      </c>
      <c r="G5206" t="s">
        <v>6503</v>
      </c>
      <c r="I5206" t="s">
        <v>6296</v>
      </c>
      <c r="J5206">
        <v>30</v>
      </c>
      <c r="M5206" s="41" t="s">
        <v>72</v>
      </c>
      <c r="N5206" s="41">
        <f>SUM(Table71417[[#This Row],[Mitigation ($ million)]:[Adaptation ($ million)]])</f>
        <v>8.1999999999999993</v>
      </c>
      <c r="O5206">
        <v>4.3</v>
      </c>
      <c r="P5206">
        <v>3.9</v>
      </c>
      <c r="R5206" s="4">
        <v>0.27400000000000002</v>
      </c>
      <c r="S5206" s="56" t="s">
        <v>14186</v>
      </c>
      <c r="T5206" s="1" t="s">
        <v>8823</v>
      </c>
    </row>
    <row r="5207" spans="1:20" x14ac:dyDescent="0.25">
      <c r="A5207" t="s">
        <v>8801</v>
      </c>
      <c r="B5207" t="s">
        <v>66</v>
      </c>
      <c r="C5207" t="s">
        <v>8611</v>
      </c>
      <c r="D5207" t="s">
        <v>8610</v>
      </c>
      <c r="E5207" s="55">
        <v>44183</v>
      </c>
      <c r="F5207">
        <v>2021</v>
      </c>
      <c r="G5207" t="s">
        <v>7481</v>
      </c>
      <c r="I5207" t="s">
        <v>6296</v>
      </c>
      <c r="J5207">
        <v>150</v>
      </c>
      <c r="M5207" s="41" t="s">
        <v>25</v>
      </c>
      <c r="N5207" s="41">
        <f>SUM(Table71417[[#This Row],[Mitigation ($ million)]:[Adaptation ($ million)]])</f>
        <v>76.8</v>
      </c>
      <c r="O5207">
        <v>0</v>
      </c>
      <c r="P5207">
        <v>76.8</v>
      </c>
      <c r="R5207" s="4">
        <v>0.51200000000000001</v>
      </c>
      <c r="S5207" s="56" t="s">
        <v>14185</v>
      </c>
      <c r="T5207" s="1" t="s">
        <v>8823</v>
      </c>
    </row>
    <row r="5208" spans="1:20" x14ac:dyDescent="0.25">
      <c r="A5208" t="s">
        <v>8801</v>
      </c>
      <c r="B5208" t="s">
        <v>66</v>
      </c>
      <c r="C5208" t="s">
        <v>7978</v>
      </c>
      <c r="D5208" t="s">
        <v>7977</v>
      </c>
      <c r="E5208" s="55">
        <v>44183</v>
      </c>
      <c r="F5208">
        <v>2021</v>
      </c>
      <c r="G5208" t="s">
        <v>8809</v>
      </c>
      <c r="I5208" t="s">
        <v>6319</v>
      </c>
      <c r="J5208">
        <v>10</v>
      </c>
      <c r="M5208" s="41" t="s">
        <v>24</v>
      </c>
      <c r="N5208" s="41">
        <f>SUM(Table71417[[#This Row],[Mitigation ($ million)]:[Adaptation ($ million)]])</f>
        <v>0.8</v>
      </c>
      <c r="O5208">
        <v>0.8</v>
      </c>
      <c r="P5208">
        <v>0</v>
      </c>
      <c r="R5208" s="4">
        <v>8.3000000000000004E-2</v>
      </c>
      <c r="S5208" s="56" t="s">
        <v>14187</v>
      </c>
      <c r="T5208" s="1" t="s">
        <v>8823</v>
      </c>
    </row>
    <row r="5209" spans="1:20" x14ac:dyDescent="0.25">
      <c r="A5209" t="s">
        <v>8801</v>
      </c>
      <c r="B5209" t="s">
        <v>66</v>
      </c>
      <c r="C5209" t="s">
        <v>7091</v>
      </c>
      <c r="D5209" t="s">
        <v>7090</v>
      </c>
      <c r="E5209" s="55">
        <v>44580</v>
      </c>
      <c r="F5209">
        <v>2022</v>
      </c>
      <c r="G5209" t="s">
        <v>6375</v>
      </c>
      <c r="I5209" t="s">
        <v>6296</v>
      </c>
      <c r="J5209">
        <v>34.6</v>
      </c>
      <c r="M5209" s="41" t="s">
        <v>72</v>
      </c>
      <c r="N5209" s="41">
        <f>SUM(Table71417[[#This Row],[Mitigation ($ million)]:[Adaptation ($ million)]])</f>
        <v>10</v>
      </c>
      <c r="O5209">
        <v>8.3000000000000007</v>
      </c>
      <c r="P5209">
        <v>1.7</v>
      </c>
      <c r="R5209" s="4">
        <v>0.29099999999999998</v>
      </c>
      <c r="S5209" s="56" t="s">
        <v>13817</v>
      </c>
      <c r="T5209" s="1" t="s">
        <v>8822</v>
      </c>
    </row>
    <row r="5210" spans="1:20" x14ac:dyDescent="0.25">
      <c r="A5210" t="s">
        <v>8801</v>
      </c>
      <c r="B5210" t="s">
        <v>66</v>
      </c>
      <c r="C5210" t="s">
        <v>7423</v>
      </c>
      <c r="D5210" t="s">
        <v>7422</v>
      </c>
      <c r="E5210" s="55">
        <v>44580</v>
      </c>
      <c r="F5210">
        <v>2022</v>
      </c>
      <c r="G5210" t="s">
        <v>7424</v>
      </c>
      <c r="I5210" t="s">
        <v>132</v>
      </c>
      <c r="J5210">
        <v>40</v>
      </c>
      <c r="M5210" s="41" t="s">
        <v>72</v>
      </c>
      <c r="N5210" s="41">
        <f>SUM(Table71417[[#This Row],[Mitigation ($ million)]:[Adaptation ($ million)]])</f>
        <v>7</v>
      </c>
      <c r="O5210">
        <v>3.4</v>
      </c>
      <c r="P5210">
        <v>3.6</v>
      </c>
      <c r="R5210" s="4">
        <v>0.17599999999999999</v>
      </c>
      <c r="S5210" s="56" t="s">
        <v>13815</v>
      </c>
      <c r="T5210" s="1" t="s">
        <v>8822</v>
      </c>
    </row>
    <row r="5211" spans="1:20" x14ac:dyDescent="0.25">
      <c r="A5211" t="s">
        <v>8801</v>
      </c>
      <c r="B5211" t="s">
        <v>66</v>
      </c>
      <c r="C5211" t="s">
        <v>7282</v>
      </c>
      <c r="D5211" t="s">
        <v>7281</v>
      </c>
      <c r="E5211" s="55">
        <v>44580</v>
      </c>
      <c r="F5211">
        <v>2022</v>
      </c>
      <c r="G5211" t="s">
        <v>88</v>
      </c>
      <c r="I5211" t="s">
        <v>6400</v>
      </c>
      <c r="J5211">
        <v>125</v>
      </c>
      <c r="M5211" s="41" t="s">
        <v>25</v>
      </c>
      <c r="N5211" s="41">
        <f>SUM(Table71417[[#This Row],[Mitigation ($ million)]:[Adaptation ($ million)]])</f>
        <v>5.2</v>
      </c>
      <c r="O5211">
        <v>0</v>
      </c>
      <c r="P5211">
        <v>5.2</v>
      </c>
      <c r="R5211" s="4">
        <v>4.2000000000000003E-2</v>
      </c>
      <c r="S5211" s="56" t="s">
        <v>13816</v>
      </c>
      <c r="T5211" s="1" t="s">
        <v>8822</v>
      </c>
    </row>
    <row r="5212" spans="1:20" x14ac:dyDescent="0.25">
      <c r="A5212" t="s">
        <v>8801</v>
      </c>
      <c r="B5212" t="s">
        <v>66</v>
      </c>
      <c r="C5212" t="s">
        <v>8482</v>
      </c>
      <c r="D5212" t="s">
        <v>8481</v>
      </c>
      <c r="E5212" s="55">
        <v>44246</v>
      </c>
      <c r="F5212">
        <v>2021</v>
      </c>
      <c r="G5212" t="s">
        <v>6412</v>
      </c>
      <c r="I5212" t="s">
        <v>6400</v>
      </c>
      <c r="J5212">
        <v>150</v>
      </c>
      <c r="M5212" s="41" t="s">
        <v>72</v>
      </c>
      <c r="N5212" s="41">
        <f>SUM(Table71417[[#This Row],[Mitigation ($ million)]:[Adaptation ($ million)]])</f>
        <v>49.3</v>
      </c>
      <c r="O5212">
        <v>5.4</v>
      </c>
      <c r="P5212">
        <v>43.9</v>
      </c>
      <c r="R5212" s="4">
        <v>0.32800000000000001</v>
      </c>
      <c r="S5212" s="56" t="s">
        <v>14160</v>
      </c>
      <c r="T5212" s="1" t="s">
        <v>8823</v>
      </c>
    </row>
    <row r="5213" spans="1:20" x14ac:dyDescent="0.25">
      <c r="A5213" t="s">
        <v>8801</v>
      </c>
      <c r="B5213" t="s">
        <v>66</v>
      </c>
      <c r="C5213" t="s">
        <v>7976</v>
      </c>
      <c r="D5213" t="s">
        <v>7975</v>
      </c>
      <c r="E5213" s="55">
        <v>44305</v>
      </c>
      <c r="F5213">
        <v>2021</v>
      </c>
      <c r="G5213" t="s">
        <v>6406</v>
      </c>
      <c r="I5213" t="s">
        <v>6319</v>
      </c>
      <c r="J5213">
        <v>100</v>
      </c>
      <c r="M5213" s="41" t="s">
        <v>72</v>
      </c>
      <c r="N5213" s="41">
        <f>SUM(Table71417[[#This Row],[Mitigation ($ million)]:[Adaptation ($ million)]])</f>
        <v>14.4</v>
      </c>
      <c r="O5213">
        <v>1.1000000000000001</v>
      </c>
      <c r="P5213">
        <v>13.3</v>
      </c>
      <c r="R5213" s="4">
        <v>0.14399999999999999</v>
      </c>
      <c r="S5213" s="56" t="s">
        <v>14101</v>
      </c>
      <c r="T5213" s="1" t="s">
        <v>8823</v>
      </c>
    </row>
    <row r="5214" spans="1:20" x14ac:dyDescent="0.25">
      <c r="A5214" t="s">
        <v>8801</v>
      </c>
      <c r="B5214" t="s">
        <v>66</v>
      </c>
      <c r="C5214" t="s">
        <v>7361</v>
      </c>
      <c r="D5214" t="s">
        <v>7360</v>
      </c>
      <c r="E5214" s="55">
        <v>44700</v>
      </c>
      <c r="F5214">
        <v>2022</v>
      </c>
      <c r="G5214" t="s">
        <v>8865</v>
      </c>
      <c r="I5214" t="s">
        <v>6400</v>
      </c>
      <c r="J5214">
        <v>200</v>
      </c>
      <c r="M5214" s="41" t="s">
        <v>25</v>
      </c>
      <c r="N5214" s="41">
        <f>SUM(Table71417[[#This Row],[Mitigation ($ million)]:[Adaptation ($ million)]])</f>
        <v>15.5</v>
      </c>
      <c r="O5214">
        <v>0</v>
      </c>
      <c r="P5214">
        <v>15.5</v>
      </c>
      <c r="R5214" s="4">
        <v>7.6999999999999999E-2</v>
      </c>
      <c r="S5214" s="56" t="s">
        <v>13696</v>
      </c>
      <c r="T5214" s="1" t="s">
        <v>8822</v>
      </c>
    </row>
    <row r="5215" spans="1:20" x14ac:dyDescent="0.25">
      <c r="A5215" t="s">
        <v>8801</v>
      </c>
      <c r="B5215" t="s">
        <v>66</v>
      </c>
      <c r="C5215" t="s">
        <v>6985</v>
      </c>
      <c r="D5215" t="s">
        <v>6984</v>
      </c>
      <c r="E5215" s="55">
        <v>45065</v>
      </c>
      <c r="F5215">
        <v>2023</v>
      </c>
      <c r="G5215" t="s">
        <v>1001</v>
      </c>
      <c r="I5215" t="s">
        <v>84</v>
      </c>
      <c r="J5215">
        <v>23</v>
      </c>
      <c r="M5215" s="41" t="s">
        <v>25</v>
      </c>
      <c r="N5215" s="41">
        <f>SUM(Table71417[[#This Row],[Mitigation ($ million)]:[Adaptation ($ million)]])</f>
        <v>19.5</v>
      </c>
      <c r="O5215">
        <v>0</v>
      </c>
      <c r="P5215">
        <v>19.5</v>
      </c>
      <c r="R5215" s="5">
        <v>0.84799999999999998</v>
      </c>
      <c r="S5215" s="56" t="s">
        <v>13337</v>
      </c>
      <c r="T5215" s="1" t="s">
        <v>8821</v>
      </c>
    </row>
    <row r="5216" spans="1:20" x14ac:dyDescent="0.25">
      <c r="A5216" t="s">
        <v>8801</v>
      </c>
      <c r="B5216" t="s">
        <v>66</v>
      </c>
      <c r="C5216" t="s">
        <v>6408</v>
      </c>
      <c r="D5216" t="s">
        <v>6407</v>
      </c>
      <c r="E5216" s="55">
        <v>44823</v>
      </c>
      <c r="F5216">
        <v>2023</v>
      </c>
      <c r="G5216" t="s">
        <v>88</v>
      </c>
      <c r="I5216" t="s">
        <v>6409</v>
      </c>
      <c r="J5216">
        <v>150</v>
      </c>
      <c r="M5216" s="41" t="s">
        <v>72</v>
      </c>
      <c r="N5216" s="41">
        <f>SUM(Table71417[[#This Row],[Mitigation ($ million)]:[Adaptation ($ million)]])</f>
        <v>18.2</v>
      </c>
      <c r="O5216">
        <v>0.4</v>
      </c>
      <c r="P5216">
        <v>17.8</v>
      </c>
      <c r="R5216" s="5">
        <v>0.121</v>
      </c>
      <c r="S5216" s="56" t="s">
        <v>13517</v>
      </c>
      <c r="T5216" s="1" t="s">
        <v>8821</v>
      </c>
    </row>
    <row r="5217" spans="1:20" x14ac:dyDescent="0.25">
      <c r="A5217" t="s">
        <v>8801</v>
      </c>
      <c r="B5217" t="s">
        <v>66</v>
      </c>
      <c r="C5217" t="s">
        <v>8047</v>
      </c>
      <c r="D5217" t="s">
        <v>8046</v>
      </c>
      <c r="E5217" s="55">
        <v>44154</v>
      </c>
      <c r="F5217">
        <v>2021</v>
      </c>
      <c r="G5217" t="s">
        <v>7680</v>
      </c>
      <c r="I5217" t="s">
        <v>6296</v>
      </c>
      <c r="J5217">
        <v>26</v>
      </c>
      <c r="M5217" s="41" t="s">
        <v>25</v>
      </c>
      <c r="N5217" s="41">
        <f>SUM(Table71417[[#This Row],[Mitigation ($ million)]:[Adaptation ($ million)]])</f>
        <v>26</v>
      </c>
      <c r="O5217">
        <v>0</v>
      </c>
      <c r="P5217">
        <v>26</v>
      </c>
      <c r="R5217" s="4">
        <v>1</v>
      </c>
      <c r="S5217" s="56" t="s">
        <v>14242</v>
      </c>
      <c r="T5217" s="1" t="s">
        <v>8823</v>
      </c>
    </row>
    <row r="5218" spans="1:20" x14ac:dyDescent="0.25">
      <c r="A5218" t="s">
        <v>8801</v>
      </c>
      <c r="B5218" t="s">
        <v>66</v>
      </c>
      <c r="C5218" t="s">
        <v>8433</v>
      </c>
      <c r="D5218" t="s">
        <v>8432</v>
      </c>
      <c r="E5218" s="55">
        <v>44154</v>
      </c>
      <c r="F5218">
        <v>2021</v>
      </c>
      <c r="G5218" t="s">
        <v>7190</v>
      </c>
      <c r="I5218" t="s">
        <v>6319</v>
      </c>
      <c r="J5218">
        <v>40</v>
      </c>
      <c r="M5218" s="41" t="s">
        <v>72</v>
      </c>
      <c r="N5218" s="41">
        <f>SUM(Table71417[[#This Row],[Mitigation ($ million)]:[Adaptation ($ million)]])</f>
        <v>0.4</v>
      </c>
      <c r="O5218">
        <v>0.2</v>
      </c>
      <c r="P5218">
        <v>0.2</v>
      </c>
      <c r="R5218" s="4">
        <v>1.0999999999999999E-2</v>
      </c>
      <c r="S5218" s="56" t="s">
        <v>14241</v>
      </c>
      <c r="T5218" s="1" t="s">
        <v>8823</v>
      </c>
    </row>
    <row r="5219" spans="1:20" x14ac:dyDescent="0.25">
      <c r="A5219" t="s">
        <v>8801</v>
      </c>
      <c r="B5219" t="s">
        <v>66</v>
      </c>
      <c r="C5219" t="s">
        <v>8519</v>
      </c>
      <c r="D5219" t="s">
        <v>8518</v>
      </c>
      <c r="E5219" s="55">
        <v>44154</v>
      </c>
      <c r="F5219">
        <v>2021</v>
      </c>
      <c r="G5219" t="s">
        <v>6657</v>
      </c>
      <c r="I5219" t="s">
        <v>6287</v>
      </c>
      <c r="J5219">
        <v>7.8</v>
      </c>
      <c r="M5219" s="41" t="s">
        <v>72</v>
      </c>
      <c r="N5219" s="41">
        <f>SUM(Table71417[[#This Row],[Mitigation ($ million)]:[Adaptation ($ million)]])</f>
        <v>7.6999999999999993</v>
      </c>
      <c r="O5219">
        <v>3.4</v>
      </c>
      <c r="P5219">
        <v>4.3</v>
      </c>
      <c r="R5219" s="4">
        <v>1</v>
      </c>
      <c r="S5219" s="56" t="s">
        <v>14240</v>
      </c>
      <c r="T5219" s="1" t="s">
        <v>8823</v>
      </c>
    </row>
    <row r="5220" spans="1:20" x14ac:dyDescent="0.25">
      <c r="A5220" t="s">
        <v>8801</v>
      </c>
      <c r="B5220" t="s">
        <v>66</v>
      </c>
      <c r="C5220" t="s">
        <v>7633</v>
      </c>
      <c r="D5220" t="s">
        <v>7632</v>
      </c>
      <c r="E5220" s="55">
        <v>44519</v>
      </c>
      <c r="F5220">
        <v>2022</v>
      </c>
      <c r="G5220" t="s">
        <v>6866</v>
      </c>
      <c r="I5220" t="s">
        <v>6303</v>
      </c>
      <c r="J5220">
        <v>50</v>
      </c>
      <c r="M5220" s="41" t="s">
        <v>72</v>
      </c>
      <c r="N5220" s="41">
        <f>SUM(Table71417[[#This Row],[Mitigation ($ million)]:[Adaptation ($ million)]])</f>
        <v>9.1999999999999993</v>
      </c>
      <c r="O5220">
        <v>4.2</v>
      </c>
      <c r="P5220">
        <v>5</v>
      </c>
      <c r="R5220" s="4">
        <v>0.185</v>
      </c>
      <c r="S5220" s="56" t="s">
        <v>13895</v>
      </c>
      <c r="T5220" s="1" t="s">
        <v>8822</v>
      </c>
    </row>
    <row r="5221" spans="1:20" x14ac:dyDescent="0.25">
      <c r="A5221" t="s">
        <v>8801</v>
      </c>
      <c r="B5221" t="s">
        <v>66</v>
      </c>
      <c r="C5221" t="s">
        <v>6405</v>
      </c>
      <c r="D5221" t="s">
        <v>6404</v>
      </c>
      <c r="E5221" s="55">
        <v>44914</v>
      </c>
      <c r="F5221">
        <v>2023</v>
      </c>
      <c r="G5221" t="s">
        <v>6406</v>
      </c>
      <c r="I5221" t="s">
        <v>6319</v>
      </c>
      <c r="J5221">
        <v>100</v>
      </c>
      <c r="M5221" s="41" t="s">
        <v>72</v>
      </c>
      <c r="N5221" s="41">
        <f>SUM(Table71417[[#This Row],[Mitigation ($ million)]:[Adaptation ($ million)]])</f>
        <v>9.6999999999999993</v>
      </c>
      <c r="O5221">
        <v>0.7</v>
      </c>
      <c r="P5221">
        <v>9</v>
      </c>
      <c r="R5221" s="5">
        <v>9.7000000000000003E-2</v>
      </c>
      <c r="S5221" s="56" t="s">
        <v>13458</v>
      </c>
      <c r="T5221" s="1" t="s">
        <v>8821</v>
      </c>
    </row>
    <row r="5222" spans="1:20" x14ac:dyDescent="0.25">
      <c r="A5222" t="s">
        <v>8801</v>
      </c>
      <c r="B5222" t="s">
        <v>66</v>
      </c>
      <c r="C5222" t="s">
        <v>6913</v>
      </c>
      <c r="D5222" t="s">
        <v>6912</v>
      </c>
      <c r="E5222" s="55">
        <v>44914</v>
      </c>
      <c r="F5222">
        <v>2023</v>
      </c>
      <c r="G5222" t="s">
        <v>6914</v>
      </c>
      <c r="I5222" t="s">
        <v>6448</v>
      </c>
      <c r="J5222" s="7">
        <v>1000</v>
      </c>
      <c r="M5222" s="41" t="s">
        <v>72</v>
      </c>
      <c r="N5222" s="41">
        <f>SUM(Table71417[[#This Row],[Mitigation ($ million)]:[Adaptation ($ million)]])</f>
        <v>802.8</v>
      </c>
      <c r="O5222">
        <v>611.1</v>
      </c>
      <c r="P5222">
        <v>191.7</v>
      </c>
      <c r="R5222" s="5">
        <v>0.80300000000000005</v>
      </c>
      <c r="S5222" s="56" t="s">
        <v>13453</v>
      </c>
      <c r="T5222" s="1" t="s">
        <v>8821</v>
      </c>
    </row>
    <row r="5223" spans="1:20" x14ac:dyDescent="0.25">
      <c r="A5223" t="s">
        <v>8801</v>
      </c>
      <c r="B5223" t="s">
        <v>66</v>
      </c>
      <c r="C5223" t="s">
        <v>6353</v>
      </c>
      <c r="D5223" t="s">
        <v>6352</v>
      </c>
      <c r="E5223" s="55">
        <v>44914</v>
      </c>
      <c r="F5223">
        <v>2023</v>
      </c>
      <c r="G5223" t="s">
        <v>113</v>
      </c>
      <c r="I5223" t="s">
        <v>6296</v>
      </c>
      <c r="J5223">
        <v>400</v>
      </c>
      <c r="M5223" s="41" t="s">
        <v>72</v>
      </c>
      <c r="N5223" s="41">
        <f>SUM(Table71417[[#This Row],[Mitigation ($ million)]:[Adaptation ($ million)]])</f>
        <v>352.6</v>
      </c>
      <c r="O5223">
        <v>41.3</v>
      </c>
      <c r="P5223">
        <v>311.3</v>
      </c>
      <c r="R5223" s="5">
        <v>0.88200000000000001</v>
      </c>
      <c r="S5223" s="56" t="s">
        <v>13459</v>
      </c>
      <c r="T5223" s="1" t="s">
        <v>8821</v>
      </c>
    </row>
    <row r="5224" spans="1:20" x14ac:dyDescent="0.25">
      <c r="A5224" t="s">
        <v>8801</v>
      </c>
      <c r="B5224" t="s">
        <v>66</v>
      </c>
      <c r="C5224" t="s">
        <v>6909</v>
      </c>
      <c r="D5224" t="s">
        <v>6908</v>
      </c>
      <c r="E5224" s="55">
        <v>44914</v>
      </c>
      <c r="F5224">
        <v>2023</v>
      </c>
      <c r="G5224" t="s">
        <v>168</v>
      </c>
      <c r="I5224" t="s">
        <v>6296</v>
      </c>
      <c r="J5224">
        <v>500</v>
      </c>
      <c r="M5224" s="41" t="s">
        <v>25</v>
      </c>
      <c r="N5224" s="41">
        <f>SUM(Table71417[[#This Row],[Mitigation ($ million)]:[Adaptation ($ million)]])</f>
        <v>250</v>
      </c>
      <c r="O5224">
        <v>0</v>
      </c>
      <c r="P5224">
        <v>250</v>
      </c>
      <c r="R5224" s="5">
        <v>0.5</v>
      </c>
      <c r="S5224" s="56" t="s">
        <v>13454</v>
      </c>
      <c r="T5224" s="1" t="s">
        <v>8821</v>
      </c>
    </row>
    <row r="5225" spans="1:20" x14ac:dyDescent="0.25">
      <c r="A5225" t="s">
        <v>8801</v>
      </c>
      <c r="B5225" t="s">
        <v>66</v>
      </c>
      <c r="C5225" t="s">
        <v>6905</v>
      </c>
      <c r="D5225" t="s">
        <v>6904</v>
      </c>
      <c r="E5225" s="55">
        <v>44914</v>
      </c>
      <c r="F5225">
        <v>2023</v>
      </c>
      <c r="G5225" t="s">
        <v>168</v>
      </c>
      <c r="I5225" t="s">
        <v>6296</v>
      </c>
      <c r="J5225">
        <v>500</v>
      </c>
      <c r="M5225" s="41" t="s">
        <v>72</v>
      </c>
      <c r="N5225" s="41">
        <f>SUM(Table71417[[#This Row],[Mitigation ($ million)]:[Adaptation ($ million)]])</f>
        <v>331.6</v>
      </c>
      <c r="O5225">
        <v>15.8</v>
      </c>
      <c r="P5225">
        <v>315.8</v>
      </c>
      <c r="R5225" s="5">
        <v>0.66300000000000003</v>
      </c>
      <c r="S5225" s="56" t="s">
        <v>13455</v>
      </c>
      <c r="T5225" s="1" t="s">
        <v>8821</v>
      </c>
    </row>
    <row r="5226" spans="1:20" x14ac:dyDescent="0.25">
      <c r="A5226" t="s">
        <v>8801</v>
      </c>
      <c r="B5226" t="s">
        <v>66</v>
      </c>
      <c r="C5226" t="s">
        <v>6698</v>
      </c>
      <c r="D5226" t="s">
        <v>6697</v>
      </c>
      <c r="E5226" s="55">
        <v>44914</v>
      </c>
      <c r="F5226">
        <v>2023</v>
      </c>
      <c r="G5226" t="s">
        <v>168</v>
      </c>
      <c r="I5226" t="s">
        <v>6303</v>
      </c>
      <c r="J5226">
        <v>200</v>
      </c>
      <c r="M5226" s="41" t="s">
        <v>25</v>
      </c>
      <c r="N5226" s="41">
        <f>SUM(Table71417[[#This Row],[Mitigation ($ million)]:[Adaptation ($ million)]])</f>
        <v>14.1</v>
      </c>
      <c r="O5226">
        <v>0</v>
      </c>
      <c r="P5226">
        <v>14.1</v>
      </c>
      <c r="R5226" s="5">
        <v>7.0000000000000007E-2</v>
      </c>
      <c r="S5226" s="56" t="s">
        <v>13457</v>
      </c>
      <c r="T5226" s="1" t="s">
        <v>8821</v>
      </c>
    </row>
    <row r="5227" spans="1:20" x14ac:dyDescent="0.25">
      <c r="A5227" t="s">
        <v>8801</v>
      </c>
      <c r="B5227" t="s">
        <v>66</v>
      </c>
      <c r="C5227" t="s">
        <v>6283</v>
      </c>
      <c r="D5227" t="s">
        <v>6282</v>
      </c>
      <c r="E5227" s="55">
        <v>44914</v>
      </c>
      <c r="F5227">
        <v>2023</v>
      </c>
      <c r="G5227" t="s">
        <v>168</v>
      </c>
      <c r="I5227" t="s">
        <v>4841</v>
      </c>
      <c r="J5227">
        <v>292</v>
      </c>
      <c r="M5227" s="41" t="s">
        <v>72</v>
      </c>
      <c r="N5227" s="41">
        <f>SUM(Table71417[[#This Row],[Mitigation ($ million)]:[Adaptation ($ million)]])</f>
        <v>198.8</v>
      </c>
      <c r="O5227">
        <v>78.8</v>
      </c>
      <c r="P5227">
        <v>120</v>
      </c>
      <c r="R5227" s="5">
        <v>0.68100000000000005</v>
      </c>
      <c r="S5227" s="56" t="s">
        <v>13460</v>
      </c>
      <c r="T5227" s="1" t="s">
        <v>8821</v>
      </c>
    </row>
    <row r="5228" spans="1:20" x14ac:dyDescent="0.25">
      <c r="A5228" t="s">
        <v>8801</v>
      </c>
      <c r="B5228" t="s">
        <v>66</v>
      </c>
      <c r="C5228" t="s">
        <v>6700</v>
      </c>
      <c r="D5228" t="s">
        <v>6699</v>
      </c>
      <c r="E5228" s="55">
        <v>44914</v>
      </c>
      <c r="F5228">
        <v>2023</v>
      </c>
      <c r="G5228" t="s">
        <v>168</v>
      </c>
      <c r="I5228" t="s">
        <v>6400</v>
      </c>
      <c r="J5228">
        <v>200</v>
      </c>
      <c r="M5228" s="41" t="s">
        <v>72</v>
      </c>
      <c r="N5228" s="41">
        <f>SUM(Table71417[[#This Row],[Mitigation ($ million)]:[Adaptation ($ million)]])</f>
        <v>21.2</v>
      </c>
      <c r="O5228">
        <v>1.4</v>
      </c>
      <c r="P5228">
        <v>19.8</v>
      </c>
      <c r="R5228" s="5">
        <v>0.106</v>
      </c>
      <c r="S5228" s="56" t="s">
        <v>13456</v>
      </c>
      <c r="T5228" s="1" t="s">
        <v>8821</v>
      </c>
    </row>
    <row r="5229" spans="1:20" x14ac:dyDescent="0.25">
      <c r="A5229" t="s">
        <v>8801</v>
      </c>
      <c r="B5229" t="s">
        <v>66</v>
      </c>
      <c r="C5229" t="s">
        <v>6276</v>
      </c>
      <c r="D5229" t="s">
        <v>6275</v>
      </c>
      <c r="E5229" s="55">
        <v>44914</v>
      </c>
      <c r="F5229">
        <v>2023</v>
      </c>
      <c r="G5229" t="s">
        <v>6278</v>
      </c>
      <c r="I5229" t="s">
        <v>4841</v>
      </c>
      <c r="J5229">
        <v>112.8</v>
      </c>
      <c r="M5229" s="41" t="s">
        <v>72</v>
      </c>
      <c r="N5229" s="41">
        <f>SUM(Table71417[[#This Row],[Mitigation ($ million)]:[Adaptation ($ million)]])</f>
        <v>112.8</v>
      </c>
      <c r="O5229">
        <v>107.2</v>
      </c>
      <c r="P5229">
        <v>5.6</v>
      </c>
      <c r="R5229" s="5">
        <v>1</v>
      </c>
      <c r="S5229" s="56" t="s">
        <v>13461</v>
      </c>
      <c r="T5229" s="1" t="s">
        <v>8821</v>
      </c>
    </row>
    <row r="5230" spans="1:20" x14ac:dyDescent="0.25">
      <c r="A5230" t="s">
        <v>8801</v>
      </c>
      <c r="B5230" t="s">
        <v>66</v>
      </c>
      <c r="C5230" t="s">
        <v>7251</v>
      </c>
      <c r="D5230" t="s">
        <v>7250</v>
      </c>
      <c r="E5230" s="55">
        <v>44581</v>
      </c>
      <c r="F5230">
        <v>2022</v>
      </c>
      <c r="G5230" t="s">
        <v>6571</v>
      </c>
      <c r="I5230" t="s">
        <v>6319</v>
      </c>
      <c r="J5230">
        <v>750</v>
      </c>
      <c r="M5230" s="41" t="s">
        <v>24</v>
      </c>
      <c r="N5230" s="41">
        <f>SUM(Table71417[[#This Row],[Mitigation ($ million)]:[Adaptation ($ million)]])</f>
        <v>281.3</v>
      </c>
      <c r="O5230">
        <v>281.3</v>
      </c>
      <c r="P5230">
        <v>0</v>
      </c>
      <c r="R5230" s="4">
        <v>0.375</v>
      </c>
      <c r="S5230" s="56" t="s">
        <v>13814</v>
      </c>
      <c r="T5230" s="1" t="s">
        <v>8822</v>
      </c>
    </row>
    <row r="5231" spans="1:20" x14ac:dyDescent="0.25">
      <c r="A5231" t="s">
        <v>8801</v>
      </c>
      <c r="B5231" t="s">
        <v>66</v>
      </c>
      <c r="C5231" t="s">
        <v>6396</v>
      </c>
      <c r="D5231" t="s">
        <v>6395</v>
      </c>
      <c r="E5231" s="55">
        <v>45005</v>
      </c>
      <c r="F5231">
        <v>2023</v>
      </c>
      <c r="G5231" t="s">
        <v>8807</v>
      </c>
      <c r="I5231" t="s">
        <v>6319</v>
      </c>
      <c r="J5231">
        <v>100</v>
      </c>
      <c r="M5231" s="41" t="s">
        <v>24</v>
      </c>
      <c r="N5231" s="41">
        <f>SUM(Table71417[[#This Row],[Mitigation ($ million)]:[Adaptation ($ million)]])</f>
        <v>1.1000000000000001</v>
      </c>
      <c r="O5231">
        <v>1.1000000000000001</v>
      </c>
      <c r="P5231">
        <v>0</v>
      </c>
      <c r="R5231" s="5">
        <v>1.0999999999999999E-2</v>
      </c>
      <c r="S5231" s="56" t="s">
        <v>13404</v>
      </c>
      <c r="T5231" s="1" t="s">
        <v>8821</v>
      </c>
    </row>
    <row r="5232" spans="1:20" x14ac:dyDescent="0.25">
      <c r="A5232" t="s">
        <v>8801</v>
      </c>
      <c r="B5232" t="s">
        <v>66</v>
      </c>
      <c r="C5232" t="s">
        <v>6653</v>
      </c>
      <c r="D5232" t="s">
        <v>6652</v>
      </c>
      <c r="E5232" s="55">
        <v>45005</v>
      </c>
      <c r="F5232">
        <v>2023</v>
      </c>
      <c r="G5232" t="s">
        <v>6654</v>
      </c>
      <c r="I5232" t="s">
        <v>6409</v>
      </c>
      <c r="J5232">
        <v>20</v>
      </c>
      <c r="M5232" s="41" t="s">
        <v>25</v>
      </c>
      <c r="N5232" s="41">
        <f>SUM(Table71417[[#This Row],[Mitigation ($ million)]:[Adaptation ($ million)]])</f>
        <v>0.9</v>
      </c>
      <c r="O5232">
        <v>0</v>
      </c>
      <c r="P5232">
        <v>0.9</v>
      </c>
      <c r="R5232" s="5">
        <v>4.5999999999999999E-2</v>
      </c>
      <c r="S5232" s="56" t="s">
        <v>13403</v>
      </c>
      <c r="T5232" s="1" t="s">
        <v>8821</v>
      </c>
    </row>
    <row r="5233" spans="1:20" x14ac:dyDescent="0.25">
      <c r="A5233" t="s">
        <v>8801</v>
      </c>
      <c r="B5233" t="s">
        <v>66</v>
      </c>
      <c r="C5233" t="s">
        <v>6608</v>
      </c>
      <c r="D5233" t="s">
        <v>6607</v>
      </c>
      <c r="E5233" s="55">
        <v>45036</v>
      </c>
      <c r="F5233">
        <v>2023</v>
      </c>
      <c r="G5233" t="s">
        <v>62</v>
      </c>
      <c r="I5233" t="s">
        <v>6287</v>
      </c>
      <c r="J5233">
        <v>240</v>
      </c>
      <c r="M5233" s="41" t="s">
        <v>72</v>
      </c>
      <c r="N5233" s="41">
        <f>SUM(Table71417[[#This Row],[Mitigation ($ million)]:[Adaptation ($ million)]])</f>
        <v>171.9</v>
      </c>
      <c r="O5233">
        <v>86.5</v>
      </c>
      <c r="P5233">
        <v>85.4</v>
      </c>
      <c r="R5233" s="5">
        <v>0.71599999999999997</v>
      </c>
      <c r="S5233" s="56" t="s">
        <v>13364</v>
      </c>
      <c r="T5233" s="1" t="s">
        <v>8821</v>
      </c>
    </row>
    <row r="5234" spans="1:20" x14ac:dyDescent="0.25">
      <c r="A5234" t="s">
        <v>8801</v>
      </c>
      <c r="B5234" t="s">
        <v>66</v>
      </c>
      <c r="C5234" t="s">
        <v>7959</v>
      </c>
      <c r="D5234" t="s">
        <v>7958</v>
      </c>
      <c r="E5234" s="55">
        <v>44336</v>
      </c>
      <c r="F5234">
        <v>2021</v>
      </c>
      <c r="G5234" t="s">
        <v>79</v>
      </c>
      <c r="I5234" t="s">
        <v>132</v>
      </c>
      <c r="J5234">
        <v>300</v>
      </c>
      <c r="M5234" s="41" t="s">
        <v>72</v>
      </c>
      <c r="N5234" s="41">
        <f>SUM(Table71417[[#This Row],[Mitigation ($ million)]:[Adaptation ($ million)]])</f>
        <v>26.8</v>
      </c>
      <c r="O5234">
        <v>13.4</v>
      </c>
      <c r="P5234">
        <v>13.4</v>
      </c>
      <c r="R5234" s="4">
        <v>8.8999999999999996E-2</v>
      </c>
      <c r="S5234" s="56" t="s">
        <v>14079</v>
      </c>
      <c r="T5234" s="1" t="s">
        <v>8823</v>
      </c>
    </row>
    <row r="5235" spans="1:20" x14ac:dyDescent="0.25">
      <c r="A5235" t="s">
        <v>8801</v>
      </c>
      <c r="B5235" t="s">
        <v>66</v>
      </c>
      <c r="C5235" t="s">
        <v>8666</v>
      </c>
      <c r="D5235" t="s">
        <v>8665</v>
      </c>
      <c r="E5235" s="55">
        <v>44336</v>
      </c>
      <c r="F5235">
        <v>2021</v>
      </c>
      <c r="G5235" t="s">
        <v>6325</v>
      </c>
      <c r="I5235" t="s">
        <v>6400</v>
      </c>
      <c r="J5235">
        <v>250</v>
      </c>
      <c r="M5235" s="41" t="s">
        <v>25</v>
      </c>
      <c r="N5235" s="41">
        <f>SUM(Table71417[[#This Row],[Mitigation ($ million)]:[Adaptation ($ million)]])</f>
        <v>2</v>
      </c>
      <c r="O5235">
        <v>0</v>
      </c>
      <c r="P5235">
        <v>2</v>
      </c>
      <c r="R5235" s="4">
        <v>8.0000000000000002E-3</v>
      </c>
      <c r="S5235" s="56" t="s">
        <v>14076</v>
      </c>
      <c r="T5235" s="1" t="s">
        <v>8823</v>
      </c>
    </row>
    <row r="5236" spans="1:20" x14ac:dyDescent="0.25">
      <c r="A5236" t="s">
        <v>8801</v>
      </c>
      <c r="B5236" t="s">
        <v>66</v>
      </c>
      <c r="C5236" t="s">
        <v>8423</v>
      </c>
      <c r="D5236" t="s">
        <v>8422</v>
      </c>
      <c r="E5236" s="55">
        <v>44336</v>
      </c>
      <c r="F5236">
        <v>2021</v>
      </c>
      <c r="G5236" t="s">
        <v>2591</v>
      </c>
      <c r="I5236" t="s">
        <v>84</v>
      </c>
      <c r="J5236">
        <v>65</v>
      </c>
      <c r="M5236" s="41" t="s">
        <v>72</v>
      </c>
      <c r="N5236" s="41">
        <f>SUM(Table71417[[#This Row],[Mitigation ($ million)]:[Adaptation ($ million)]])</f>
        <v>31.6</v>
      </c>
      <c r="O5236">
        <v>0.6</v>
      </c>
      <c r="P5236">
        <v>31</v>
      </c>
      <c r="R5236" s="4">
        <v>0.48599999999999999</v>
      </c>
      <c r="S5236" s="56" t="s">
        <v>14078</v>
      </c>
      <c r="T5236" s="1" t="s">
        <v>8823</v>
      </c>
    </row>
    <row r="5237" spans="1:20" x14ac:dyDescent="0.25">
      <c r="A5237" t="s">
        <v>8801</v>
      </c>
      <c r="B5237" t="s">
        <v>66</v>
      </c>
      <c r="C5237" t="s">
        <v>8575</v>
      </c>
      <c r="D5237" t="s">
        <v>8574</v>
      </c>
      <c r="E5237" s="55">
        <v>44336</v>
      </c>
      <c r="F5237">
        <v>2021</v>
      </c>
      <c r="G5237" t="s">
        <v>79</v>
      </c>
      <c r="I5237" t="s">
        <v>6287</v>
      </c>
      <c r="J5237">
        <v>300</v>
      </c>
      <c r="M5237" s="41" t="s">
        <v>72</v>
      </c>
      <c r="N5237" s="41">
        <f>SUM(Table71417[[#This Row],[Mitigation ($ million)]:[Adaptation ($ million)]])</f>
        <v>139.9</v>
      </c>
      <c r="O5237">
        <v>16.5</v>
      </c>
      <c r="P5237">
        <v>123.4</v>
      </c>
      <c r="R5237" s="4">
        <v>0.46600000000000003</v>
      </c>
      <c r="S5237" s="56" t="s">
        <v>14077</v>
      </c>
      <c r="T5237" s="1" t="s">
        <v>8823</v>
      </c>
    </row>
    <row r="5238" spans="1:20" x14ac:dyDescent="0.25">
      <c r="A5238" t="s">
        <v>8801</v>
      </c>
      <c r="B5238" t="s">
        <v>66</v>
      </c>
      <c r="C5238" t="s">
        <v>7200</v>
      </c>
      <c r="D5238" t="s">
        <v>7199</v>
      </c>
      <c r="E5238" s="55">
        <v>44701</v>
      </c>
      <c r="F5238">
        <v>2022</v>
      </c>
      <c r="G5238" t="s">
        <v>658</v>
      </c>
      <c r="I5238" t="s">
        <v>132</v>
      </c>
      <c r="J5238">
        <v>25</v>
      </c>
      <c r="M5238" s="41" t="s">
        <v>72</v>
      </c>
      <c r="N5238" s="41">
        <f>SUM(Table71417[[#This Row],[Mitigation ($ million)]:[Adaptation ($ million)]])</f>
        <v>3.0999999999999996</v>
      </c>
      <c r="O5238">
        <v>1.7</v>
      </c>
      <c r="P5238">
        <v>1.4</v>
      </c>
      <c r="R5238" s="4">
        <v>0.124</v>
      </c>
      <c r="S5238" s="56" t="s">
        <v>13693</v>
      </c>
      <c r="T5238" s="1" t="s">
        <v>8822</v>
      </c>
    </row>
    <row r="5239" spans="1:20" x14ac:dyDescent="0.25">
      <c r="A5239" t="s">
        <v>8801</v>
      </c>
      <c r="B5239" t="s">
        <v>66</v>
      </c>
      <c r="C5239" t="s">
        <v>7185</v>
      </c>
      <c r="D5239" t="s">
        <v>7184</v>
      </c>
      <c r="E5239" s="55">
        <v>44701</v>
      </c>
      <c r="F5239">
        <v>2022</v>
      </c>
      <c r="G5239" t="s">
        <v>6837</v>
      </c>
      <c r="I5239" t="s">
        <v>84</v>
      </c>
      <c r="J5239">
        <v>20</v>
      </c>
      <c r="M5239" s="41" t="s">
        <v>25</v>
      </c>
      <c r="N5239" s="41">
        <f>SUM(Table71417[[#This Row],[Mitigation ($ million)]:[Adaptation ($ million)]])</f>
        <v>16.2</v>
      </c>
      <c r="O5239">
        <v>0</v>
      </c>
      <c r="P5239">
        <v>16.2</v>
      </c>
      <c r="R5239" s="4">
        <v>0.80800000000000005</v>
      </c>
      <c r="S5239" s="56" t="s">
        <v>13694</v>
      </c>
      <c r="T5239" s="1" t="s">
        <v>8822</v>
      </c>
    </row>
    <row r="5240" spans="1:20" x14ac:dyDescent="0.25">
      <c r="A5240" t="s">
        <v>8801</v>
      </c>
      <c r="B5240" t="s">
        <v>66</v>
      </c>
      <c r="C5240" t="s">
        <v>7671</v>
      </c>
      <c r="D5240" t="s">
        <v>7670</v>
      </c>
      <c r="E5240" s="55">
        <v>44701</v>
      </c>
      <c r="F5240">
        <v>2022</v>
      </c>
      <c r="G5240" t="s">
        <v>1029</v>
      </c>
      <c r="I5240" t="s">
        <v>6400</v>
      </c>
      <c r="J5240">
        <v>48.9</v>
      </c>
      <c r="M5240" s="41" t="s">
        <v>72</v>
      </c>
      <c r="N5240" s="41">
        <f>SUM(Table71417[[#This Row],[Mitigation ($ million)]:[Adaptation ($ million)]])</f>
        <v>12.5</v>
      </c>
      <c r="O5240">
        <v>3.1</v>
      </c>
      <c r="P5240">
        <v>9.4</v>
      </c>
      <c r="R5240" s="4">
        <v>0.25700000000000001</v>
      </c>
      <c r="S5240" s="56" t="s">
        <v>13692</v>
      </c>
      <c r="T5240" s="1" t="s">
        <v>8822</v>
      </c>
    </row>
    <row r="5241" spans="1:20" x14ac:dyDescent="0.25">
      <c r="A5241" t="s">
        <v>8801</v>
      </c>
      <c r="B5241" t="s">
        <v>66</v>
      </c>
      <c r="C5241" t="s">
        <v>7053</v>
      </c>
      <c r="D5241" t="s">
        <v>7052</v>
      </c>
      <c r="E5241" s="55">
        <v>44701</v>
      </c>
      <c r="F5241">
        <v>2022</v>
      </c>
      <c r="G5241" t="s">
        <v>113</v>
      </c>
      <c r="I5241" t="s">
        <v>84</v>
      </c>
      <c r="J5241">
        <v>224</v>
      </c>
      <c r="M5241" s="41" t="s">
        <v>72</v>
      </c>
      <c r="N5241" s="41">
        <f>SUM(Table71417[[#This Row],[Mitigation ($ million)]:[Adaptation ($ million)]])</f>
        <v>223.9</v>
      </c>
      <c r="O5241">
        <v>213.5</v>
      </c>
      <c r="P5241">
        <v>10.4</v>
      </c>
      <c r="R5241" s="4">
        <v>1</v>
      </c>
      <c r="S5241" s="56" t="s">
        <v>13695</v>
      </c>
      <c r="T5241" s="1" t="s">
        <v>8822</v>
      </c>
    </row>
    <row r="5242" spans="1:20" x14ac:dyDescent="0.25">
      <c r="A5242" t="s">
        <v>8801</v>
      </c>
      <c r="B5242" t="s">
        <v>66</v>
      </c>
      <c r="C5242" t="s">
        <v>7742</v>
      </c>
      <c r="D5242" t="s">
        <v>7741</v>
      </c>
      <c r="E5242" s="55">
        <v>44701</v>
      </c>
      <c r="F5242">
        <v>2022</v>
      </c>
      <c r="G5242" t="s">
        <v>113</v>
      </c>
      <c r="I5242" t="s">
        <v>6448</v>
      </c>
      <c r="J5242">
        <v>400</v>
      </c>
      <c r="M5242" s="41" t="s">
        <v>72</v>
      </c>
      <c r="N5242" s="41">
        <f>SUM(Table71417[[#This Row],[Mitigation ($ million)]:[Adaptation ($ million)]])</f>
        <v>357.9</v>
      </c>
      <c r="O5242">
        <v>257.89999999999998</v>
      </c>
      <c r="P5242">
        <v>100</v>
      </c>
      <c r="R5242" s="4">
        <v>0.89500000000000002</v>
      </c>
      <c r="S5242" s="56" t="s">
        <v>13691</v>
      </c>
      <c r="T5242" s="1" t="s">
        <v>8822</v>
      </c>
    </row>
    <row r="5243" spans="1:20" x14ac:dyDescent="0.25">
      <c r="A5243" t="s">
        <v>8801</v>
      </c>
      <c r="B5243" t="s">
        <v>66</v>
      </c>
      <c r="C5243" t="s">
        <v>7881</v>
      </c>
      <c r="D5243" t="s">
        <v>7880</v>
      </c>
      <c r="E5243" s="55">
        <v>44732</v>
      </c>
      <c r="F5243">
        <v>2022</v>
      </c>
      <c r="G5243" t="s">
        <v>6537</v>
      </c>
      <c r="I5243" t="s">
        <v>6303</v>
      </c>
      <c r="J5243">
        <v>26.7</v>
      </c>
      <c r="M5243" s="41" t="s">
        <v>72</v>
      </c>
      <c r="N5243" s="41">
        <f>SUM(Table71417[[#This Row],[Mitigation ($ million)]:[Adaptation ($ million)]])</f>
        <v>1.7</v>
      </c>
      <c r="O5243">
        <v>1.5</v>
      </c>
      <c r="P5243">
        <v>0.2</v>
      </c>
      <c r="R5243" s="4">
        <v>6.5000000000000002E-2</v>
      </c>
      <c r="S5243" s="56" t="s">
        <v>13606</v>
      </c>
      <c r="T5243" s="1" t="s">
        <v>8822</v>
      </c>
    </row>
    <row r="5244" spans="1:20" x14ac:dyDescent="0.25">
      <c r="A5244" t="s">
        <v>8801</v>
      </c>
      <c r="B5244" t="s">
        <v>66</v>
      </c>
      <c r="C5244" t="s">
        <v>7002</v>
      </c>
      <c r="D5244" t="s">
        <v>7001</v>
      </c>
      <c r="E5244" s="55">
        <v>45097</v>
      </c>
      <c r="F5244">
        <v>2023</v>
      </c>
      <c r="G5244" t="s">
        <v>8806</v>
      </c>
      <c r="I5244" t="s">
        <v>6287</v>
      </c>
      <c r="J5244">
        <v>50</v>
      </c>
      <c r="M5244" s="41" t="s">
        <v>25</v>
      </c>
      <c r="N5244" s="41">
        <f>SUM(Table71417[[#This Row],[Mitigation ($ million)]:[Adaptation ($ million)]])</f>
        <v>10</v>
      </c>
      <c r="O5244">
        <v>0</v>
      </c>
      <c r="P5244">
        <v>10</v>
      </c>
      <c r="R5244" s="5">
        <v>0.2</v>
      </c>
      <c r="S5244" s="56" t="s">
        <v>13270</v>
      </c>
      <c r="T5244" s="1" t="s">
        <v>8821</v>
      </c>
    </row>
    <row r="5245" spans="1:20" x14ac:dyDescent="0.25">
      <c r="A5245" t="s">
        <v>8801</v>
      </c>
      <c r="B5245" t="s">
        <v>66</v>
      </c>
      <c r="C5245" t="s">
        <v>6661</v>
      </c>
      <c r="D5245" t="s">
        <v>6660</v>
      </c>
      <c r="E5245" s="55">
        <v>45097</v>
      </c>
      <c r="F5245">
        <v>2023</v>
      </c>
      <c r="G5245" t="s">
        <v>6406</v>
      </c>
      <c r="I5245" t="s">
        <v>84</v>
      </c>
      <c r="J5245">
        <v>330</v>
      </c>
      <c r="M5245" s="41" t="s">
        <v>72</v>
      </c>
      <c r="N5245" s="41">
        <f>SUM(Table71417[[#This Row],[Mitigation ($ million)]:[Adaptation ($ million)]])</f>
        <v>155.19999999999999</v>
      </c>
      <c r="O5245">
        <v>14.7</v>
      </c>
      <c r="P5245">
        <v>140.5</v>
      </c>
      <c r="R5245" s="5">
        <v>0.47</v>
      </c>
      <c r="S5245" s="56" t="s">
        <v>13272</v>
      </c>
      <c r="T5245" s="1" t="s">
        <v>8821</v>
      </c>
    </row>
    <row r="5246" spans="1:20" x14ac:dyDescent="0.25">
      <c r="A5246" t="s">
        <v>8801</v>
      </c>
      <c r="B5246" t="s">
        <v>66</v>
      </c>
      <c r="C5246" t="s">
        <v>6882</v>
      </c>
      <c r="D5246" t="s">
        <v>6881</v>
      </c>
      <c r="E5246" s="55">
        <v>45097</v>
      </c>
      <c r="F5246">
        <v>2023</v>
      </c>
      <c r="G5246" t="s">
        <v>6295</v>
      </c>
      <c r="I5246" t="s">
        <v>6400</v>
      </c>
      <c r="J5246">
        <v>200</v>
      </c>
      <c r="M5246" s="41" t="s">
        <v>72</v>
      </c>
      <c r="N5246" s="41">
        <f>SUM(Table71417[[#This Row],[Mitigation ($ million)]:[Adaptation ($ million)]])</f>
        <v>42.3</v>
      </c>
      <c r="O5246">
        <v>14.4</v>
      </c>
      <c r="P5246">
        <v>27.9</v>
      </c>
      <c r="R5246" s="5">
        <v>0.21199999999999999</v>
      </c>
      <c r="S5246" s="56" t="s">
        <v>13271</v>
      </c>
      <c r="T5246" s="1" t="s">
        <v>8821</v>
      </c>
    </row>
    <row r="5247" spans="1:20" x14ac:dyDescent="0.25">
      <c r="A5247" t="s">
        <v>8801</v>
      </c>
      <c r="B5247" t="s">
        <v>66</v>
      </c>
      <c r="C5247" t="s">
        <v>6813</v>
      </c>
      <c r="D5247" t="s">
        <v>6812</v>
      </c>
      <c r="E5247" s="55">
        <v>44824</v>
      </c>
      <c r="F5247">
        <v>2023</v>
      </c>
      <c r="G5247" t="s">
        <v>6325</v>
      </c>
      <c r="I5247" t="s">
        <v>6400</v>
      </c>
      <c r="J5247">
        <v>350</v>
      </c>
      <c r="M5247" s="41" t="s">
        <v>25</v>
      </c>
      <c r="N5247" s="41">
        <f>SUM(Table71417[[#This Row],[Mitigation ($ million)]:[Adaptation ($ million)]])</f>
        <v>140.30000000000001</v>
      </c>
      <c r="O5247">
        <v>0</v>
      </c>
      <c r="P5247">
        <v>140.30000000000001</v>
      </c>
      <c r="R5247" s="5">
        <v>0.40100000000000002</v>
      </c>
      <c r="S5247" s="56" t="s">
        <v>13516</v>
      </c>
      <c r="T5247" s="1" t="s">
        <v>8821</v>
      </c>
    </row>
    <row r="5248" spans="1:20" x14ac:dyDescent="0.25">
      <c r="A5248" t="s">
        <v>8801</v>
      </c>
      <c r="B5248" t="s">
        <v>66</v>
      </c>
      <c r="C5248" t="s">
        <v>8385</v>
      </c>
      <c r="D5248" t="s">
        <v>8384</v>
      </c>
      <c r="E5248" s="55">
        <v>44124</v>
      </c>
      <c r="F5248">
        <v>2021</v>
      </c>
      <c r="G5248" t="s">
        <v>6387</v>
      </c>
      <c r="I5248" t="s">
        <v>6303</v>
      </c>
      <c r="J5248">
        <v>20</v>
      </c>
      <c r="M5248" s="41" t="s">
        <v>72</v>
      </c>
      <c r="N5248" s="41">
        <f>SUM(Table71417[[#This Row],[Mitigation ($ million)]:[Adaptation ($ million)]])</f>
        <v>1.7</v>
      </c>
      <c r="O5248">
        <v>1</v>
      </c>
      <c r="P5248">
        <v>0.7</v>
      </c>
      <c r="R5248" s="4">
        <v>8.5000000000000006E-2</v>
      </c>
      <c r="S5248" s="56" t="s">
        <v>14256</v>
      </c>
      <c r="T5248" s="1" t="s">
        <v>8823</v>
      </c>
    </row>
    <row r="5249" spans="1:20" x14ac:dyDescent="0.25">
      <c r="A5249" t="s">
        <v>8801</v>
      </c>
      <c r="B5249" t="s">
        <v>66</v>
      </c>
      <c r="C5249" t="s">
        <v>6450</v>
      </c>
      <c r="D5249" t="s">
        <v>6449</v>
      </c>
      <c r="E5249" s="55">
        <v>44854</v>
      </c>
      <c r="F5249">
        <v>2023</v>
      </c>
      <c r="G5249" t="s">
        <v>6451</v>
      </c>
      <c r="I5249" t="s">
        <v>6313</v>
      </c>
      <c r="J5249">
        <v>250</v>
      </c>
      <c r="M5249" s="41" t="s">
        <v>72</v>
      </c>
      <c r="N5249" s="41">
        <f>SUM(Table71417[[#This Row],[Mitigation ($ million)]:[Adaptation ($ million)]])</f>
        <v>63.900000000000006</v>
      </c>
      <c r="O5249">
        <v>27.8</v>
      </c>
      <c r="P5249">
        <v>36.1</v>
      </c>
      <c r="R5249" s="5">
        <v>0.25600000000000001</v>
      </c>
      <c r="S5249" s="56" t="s">
        <v>13495</v>
      </c>
      <c r="T5249" s="1" t="s">
        <v>8821</v>
      </c>
    </row>
    <row r="5250" spans="1:20" x14ac:dyDescent="0.25">
      <c r="A5250" t="s">
        <v>8801</v>
      </c>
      <c r="B5250" t="s">
        <v>66</v>
      </c>
      <c r="C5250" t="s">
        <v>7799</v>
      </c>
      <c r="D5250" t="s">
        <v>7798</v>
      </c>
      <c r="E5250" s="55">
        <v>44550</v>
      </c>
      <c r="F5250">
        <v>2022</v>
      </c>
      <c r="G5250" t="s">
        <v>8805</v>
      </c>
      <c r="I5250" t="s">
        <v>6296</v>
      </c>
      <c r="J5250">
        <v>120</v>
      </c>
      <c r="M5250" s="41" t="s">
        <v>72</v>
      </c>
      <c r="N5250" s="41">
        <f>SUM(Table71417[[#This Row],[Mitigation ($ million)]:[Adaptation ($ million)]])</f>
        <v>67.900000000000006</v>
      </c>
      <c r="O5250">
        <v>21.3</v>
      </c>
      <c r="P5250">
        <v>46.6</v>
      </c>
      <c r="R5250" s="4">
        <v>0.56599999999999995</v>
      </c>
      <c r="S5250" s="56" t="s">
        <v>13831</v>
      </c>
      <c r="T5250" s="1" t="s">
        <v>8822</v>
      </c>
    </row>
    <row r="5251" spans="1:20" x14ac:dyDescent="0.25">
      <c r="A5251" t="s">
        <v>8801</v>
      </c>
      <c r="B5251" t="s">
        <v>66</v>
      </c>
      <c r="C5251" t="s">
        <v>7760</v>
      </c>
      <c r="D5251" t="s">
        <v>7759</v>
      </c>
      <c r="E5251" s="55">
        <v>44550</v>
      </c>
      <c r="F5251">
        <v>2022</v>
      </c>
      <c r="G5251" t="s">
        <v>6381</v>
      </c>
      <c r="I5251" t="s">
        <v>6296</v>
      </c>
      <c r="J5251">
        <v>100</v>
      </c>
      <c r="M5251" s="41" t="s">
        <v>72</v>
      </c>
      <c r="N5251" s="41">
        <f>SUM(Table71417[[#This Row],[Mitigation ($ million)]:[Adaptation ($ million)]])</f>
        <v>15.3</v>
      </c>
      <c r="O5251">
        <v>3.3</v>
      </c>
      <c r="P5251">
        <v>12</v>
      </c>
      <c r="R5251" s="4">
        <v>0.153</v>
      </c>
      <c r="S5251" s="56" t="s">
        <v>13832</v>
      </c>
      <c r="T5251" s="1" t="s">
        <v>8822</v>
      </c>
    </row>
    <row r="5252" spans="1:20" x14ac:dyDescent="0.25">
      <c r="A5252" t="s">
        <v>8801</v>
      </c>
      <c r="B5252" t="s">
        <v>66</v>
      </c>
      <c r="C5252" t="s">
        <v>7722</v>
      </c>
      <c r="D5252" t="s">
        <v>7721</v>
      </c>
      <c r="E5252" s="55">
        <v>44550</v>
      </c>
      <c r="F5252">
        <v>2022</v>
      </c>
      <c r="G5252" t="s">
        <v>6325</v>
      </c>
      <c r="I5252" t="s">
        <v>6303</v>
      </c>
      <c r="J5252">
        <v>206</v>
      </c>
      <c r="M5252" s="41" t="s">
        <v>72</v>
      </c>
      <c r="N5252" s="41">
        <f>SUM(Table71417[[#This Row],[Mitigation ($ million)]:[Adaptation ($ million)]])</f>
        <v>4.3</v>
      </c>
      <c r="O5252">
        <v>2.5</v>
      </c>
      <c r="P5252">
        <v>1.8</v>
      </c>
      <c r="R5252" s="4">
        <v>2.1000000000000001E-2</v>
      </c>
      <c r="S5252" s="56" t="s">
        <v>13833</v>
      </c>
      <c r="T5252" s="1" t="s">
        <v>8822</v>
      </c>
    </row>
    <row r="5253" spans="1:20" x14ac:dyDescent="0.25">
      <c r="A5253" t="s">
        <v>8801</v>
      </c>
      <c r="B5253" t="s">
        <v>66</v>
      </c>
      <c r="C5253" t="s">
        <v>6796</v>
      </c>
      <c r="D5253" t="s">
        <v>6795</v>
      </c>
      <c r="E5253" s="55">
        <v>44915</v>
      </c>
      <c r="F5253">
        <v>2023</v>
      </c>
      <c r="G5253" t="s">
        <v>638</v>
      </c>
      <c r="I5253" t="s">
        <v>6319</v>
      </c>
      <c r="J5253">
        <v>274</v>
      </c>
      <c r="M5253" s="41" t="s">
        <v>25</v>
      </c>
      <c r="N5253" s="41">
        <f>SUM(Table71417[[#This Row],[Mitigation ($ million)]:[Adaptation ($ million)]])</f>
        <v>3.9</v>
      </c>
      <c r="O5253">
        <v>0</v>
      </c>
      <c r="P5253">
        <v>3.9</v>
      </c>
      <c r="R5253" s="5">
        <v>1.4E-2</v>
      </c>
      <c r="S5253" s="56" t="s">
        <v>13446</v>
      </c>
      <c r="T5253" s="1" t="s">
        <v>8821</v>
      </c>
    </row>
    <row r="5254" spans="1:20" x14ac:dyDescent="0.25">
      <c r="A5254" t="s">
        <v>8801</v>
      </c>
      <c r="B5254" t="s">
        <v>66</v>
      </c>
      <c r="C5254" t="s">
        <v>6505</v>
      </c>
      <c r="D5254" t="s">
        <v>6504</v>
      </c>
      <c r="E5254" s="55">
        <v>44915</v>
      </c>
      <c r="F5254">
        <v>2023</v>
      </c>
      <c r="G5254" t="s">
        <v>8865</v>
      </c>
      <c r="I5254" t="s">
        <v>6316</v>
      </c>
      <c r="J5254">
        <v>300</v>
      </c>
      <c r="M5254" s="41" t="s">
        <v>72</v>
      </c>
      <c r="N5254" s="41">
        <f>SUM(Table71417[[#This Row],[Mitigation ($ million)]:[Adaptation ($ million)]])</f>
        <v>147.30000000000001</v>
      </c>
      <c r="O5254">
        <v>111.7</v>
      </c>
      <c r="P5254">
        <v>35.6</v>
      </c>
      <c r="R5254" s="5">
        <v>0.49099999999999999</v>
      </c>
      <c r="S5254" s="56" t="s">
        <v>13450</v>
      </c>
      <c r="T5254" s="1" t="s">
        <v>8821</v>
      </c>
    </row>
    <row r="5255" spans="1:20" x14ac:dyDescent="0.25">
      <c r="A5255" t="s">
        <v>8801</v>
      </c>
      <c r="B5255" t="s">
        <v>66</v>
      </c>
      <c r="C5255" t="s">
        <v>6601</v>
      </c>
      <c r="D5255" t="s">
        <v>6600</v>
      </c>
      <c r="E5255" s="55">
        <v>44915</v>
      </c>
      <c r="F5255">
        <v>2023</v>
      </c>
      <c r="G5255" t="s">
        <v>8865</v>
      </c>
      <c r="I5255" t="s">
        <v>132</v>
      </c>
      <c r="J5255">
        <v>350</v>
      </c>
      <c r="M5255" s="41" t="s">
        <v>25</v>
      </c>
      <c r="N5255" s="41">
        <f>SUM(Table71417[[#This Row],[Mitigation ($ million)]:[Adaptation ($ million)]])</f>
        <v>10.4</v>
      </c>
      <c r="O5255">
        <v>0</v>
      </c>
      <c r="P5255">
        <v>10.4</v>
      </c>
      <c r="R5255" s="5">
        <v>0.03</v>
      </c>
      <c r="S5255" s="56" t="s">
        <v>13449</v>
      </c>
      <c r="T5255" s="1" t="s">
        <v>8821</v>
      </c>
    </row>
    <row r="5256" spans="1:20" x14ac:dyDescent="0.25">
      <c r="A5256" t="s">
        <v>8801</v>
      </c>
      <c r="B5256" t="s">
        <v>66</v>
      </c>
      <c r="C5256" t="s">
        <v>6944</v>
      </c>
      <c r="D5256" t="s">
        <v>6943</v>
      </c>
      <c r="E5256" s="55">
        <v>44915</v>
      </c>
      <c r="F5256">
        <v>2023</v>
      </c>
      <c r="G5256" t="s">
        <v>6903</v>
      </c>
      <c r="I5256" t="s">
        <v>6303</v>
      </c>
      <c r="J5256">
        <v>103.5</v>
      </c>
      <c r="M5256" s="41" t="s">
        <v>72</v>
      </c>
      <c r="N5256" s="41">
        <f>SUM(Table71417[[#This Row],[Mitigation ($ million)]:[Adaptation ($ million)]])</f>
        <v>6.6</v>
      </c>
      <c r="O5256">
        <v>5.2</v>
      </c>
      <c r="P5256">
        <v>1.4</v>
      </c>
      <c r="R5256" s="5">
        <v>6.4000000000000001E-2</v>
      </c>
      <c r="S5256" s="56" t="s">
        <v>13444</v>
      </c>
      <c r="T5256" s="1" t="s">
        <v>8821</v>
      </c>
    </row>
    <row r="5257" spans="1:20" x14ac:dyDescent="0.25">
      <c r="A5257" t="s">
        <v>8801</v>
      </c>
      <c r="B5257" t="s">
        <v>66</v>
      </c>
      <c r="C5257" t="s">
        <v>6830</v>
      </c>
      <c r="D5257" t="s">
        <v>6829</v>
      </c>
      <c r="E5257" s="55">
        <v>44915</v>
      </c>
      <c r="F5257">
        <v>2023</v>
      </c>
      <c r="G5257" t="s">
        <v>8803</v>
      </c>
      <c r="I5257" t="s">
        <v>6316</v>
      </c>
      <c r="J5257">
        <v>311</v>
      </c>
      <c r="M5257" s="41" t="s">
        <v>72</v>
      </c>
      <c r="N5257" s="41">
        <f>SUM(Table71417[[#This Row],[Mitigation ($ million)]:[Adaptation ($ million)]])</f>
        <v>304.90000000000003</v>
      </c>
      <c r="O5257">
        <v>304.10000000000002</v>
      </c>
      <c r="P5257">
        <v>0.8</v>
      </c>
      <c r="R5257" s="5">
        <v>0.98</v>
      </c>
      <c r="S5257" s="56" t="s">
        <v>13445</v>
      </c>
      <c r="T5257" s="1" t="s">
        <v>8821</v>
      </c>
    </row>
    <row r="5258" spans="1:20" x14ac:dyDescent="0.25">
      <c r="A5258" t="s">
        <v>8801</v>
      </c>
      <c r="B5258" t="s">
        <v>66</v>
      </c>
      <c r="C5258" t="s">
        <v>6663</v>
      </c>
      <c r="D5258" t="s">
        <v>6662</v>
      </c>
      <c r="E5258" s="55">
        <v>44915</v>
      </c>
      <c r="F5258">
        <v>2023</v>
      </c>
      <c r="G5258" t="s">
        <v>6664</v>
      </c>
      <c r="I5258" t="s">
        <v>6319</v>
      </c>
      <c r="J5258">
        <v>25</v>
      </c>
      <c r="M5258" s="41" t="s">
        <v>25</v>
      </c>
      <c r="N5258" s="41">
        <f>SUM(Table71417[[#This Row],[Mitigation ($ million)]:[Adaptation ($ million)]])</f>
        <v>2.5</v>
      </c>
      <c r="O5258">
        <v>0</v>
      </c>
      <c r="P5258">
        <v>2.5</v>
      </c>
      <c r="R5258" s="5">
        <v>0.1</v>
      </c>
      <c r="S5258" s="56" t="s">
        <v>13447</v>
      </c>
      <c r="T5258" s="1" t="s">
        <v>8821</v>
      </c>
    </row>
    <row r="5259" spans="1:20" x14ac:dyDescent="0.25">
      <c r="A5259" t="s">
        <v>8801</v>
      </c>
      <c r="B5259" t="s">
        <v>66</v>
      </c>
      <c r="C5259" t="s">
        <v>6441</v>
      </c>
      <c r="D5259" t="s">
        <v>6440</v>
      </c>
      <c r="E5259" s="55">
        <v>44915</v>
      </c>
      <c r="F5259">
        <v>2023</v>
      </c>
      <c r="G5259" t="s">
        <v>8804</v>
      </c>
      <c r="I5259" t="s">
        <v>6443</v>
      </c>
      <c r="J5259">
        <v>250</v>
      </c>
      <c r="M5259" s="41" t="s">
        <v>72</v>
      </c>
      <c r="N5259" s="41">
        <f>SUM(Table71417[[#This Row],[Mitigation ($ million)]:[Adaptation ($ million)]])</f>
        <v>8.1</v>
      </c>
      <c r="O5259">
        <v>3.5</v>
      </c>
      <c r="P5259">
        <v>4.5999999999999996</v>
      </c>
      <c r="R5259" s="5">
        <v>3.3000000000000002E-2</v>
      </c>
      <c r="S5259" s="56" t="s">
        <v>13451</v>
      </c>
      <c r="T5259" s="1" t="s">
        <v>8821</v>
      </c>
    </row>
    <row r="5260" spans="1:20" x14ac:dyDescent="0.25">
      <c r="A5260" t="s">
        <v>8801</v>
      </c>
      <c r="B5260" t="s">
        <v>66</v>
      </c>
      <c r="C5260" t="s">
        <v>6649</v>
      </c>
      <c r="D5260" t="s">
        <v>6648</v>
      </c>
      <c r="E5260" s="55">
        <v>44915</v>
      </c>
      <c r="F5260">
        <v>2023</v>
      </c>
      <c r="G5260" t="s">
        <v>6295</v>
      </c>
      <c r="I5260" t="s">
        <v>6319</v>
      </c>
      <c r="J5260">
        <v>500</v>
      </c>
      <c r="M5260" s="41" t="s">
        <v>72</v>
      </c>
      <c r="N5260" s="41">
        <f>SUM(Table71417[[#This Row],[Mitigation ($ million)]:[Adaptation ($ million)]])</f>
        <v>97.2</v>
      </c>
      <c r="O5260">
        <v>2.8</v>
      </c>
      <c r="P5260">
        <v>94.4</v>
      </c>
      <c r="R5260" s="5">
        <v>0.19400000000000001</v>
      </c>
      <c r="S5260" s="56" t="s">
        <v>13448</v>
      </c>
      <c r="T5260" s="1" t="s">
        <v>8821</v>
      </c>
    </row>
    <row r="5261" spans="1:20" x14ac:dyDescent="0.25">
      <c r="A5261" t="s">
        <v>8801</v>
      </c>
      <c r="B5261" t="s">
        <v>66</v>
      </c>
      <c r="C5261" t="s">
        <v>6302</v>
      </c>
      <c r="D5261" t="s">
        <v>6301</v>
      </c>
      <c r="E5261" s="55">
        <v>44915</v>
      </c>
      <c r="F5261">
        <v>2023</v>
      </c>
      <c r="G5261" t="s">
        <v>6295</v>
      </c>
      <c r="I5261" t="s">
        <v>6303</v>
      </c>
      <c r="J5261">
        <v>250</v>
      </c>
      <c r="M5261" s="41" t="s">
        <v>72</v>
      </c>
      <c r="N5261" s="41">
        <f>SUM(Table71417[[#This Row],[Mitigation ($ million)]:[Adaptation ($ million)]])</f>
        <v>6.1</v>
      </c>
      <c r="O5261">
        <v>1.5</v>
      </c>
      <c r="P5261">
        <v>4.5999999999999996</v>
      </c>
      <c r="R5261" s="5">
        <v>2.5000000000000001E-2</v>
      </c>
      <c r="S5261" s="56" t="s">
        <v>13452</v>
      </c>
      <c r="T5261" s="1" t="s">
        <v>8821</v>
      </c>
    </row>
    <row r="5262" spans="1:20" x14ac:dyDescent="0.25">
      <c r="A5262" t="s">
        <v>8801</v>
      </c>
      <c r="B5262" t="s">
        <v>66</v>
      </c>
      <c r="C5262" t="s">
        <v>8258</v>
      </c>
      <c r="D5262" t="s">
        <v>8257</v>
      </c>
      <c r="E5262" s="55">
        <v>44217</v>
      </c>
      <c r="F5262">
        <v>2021</v>
      </c>
      <c r="G5262" t="s">
        <v>113</v>
      </c>
      <c r="I5262" t="s">
        <v>6313</v>
      </c>
      <c r="J5262">
        <v>500</v>
      </c>
      <c r="M5262" s="41" t="s">
        <v>25</v>
      </c>
      <c r="N5262" s="41">
        <f>SUM(Table71417[[#This Row],[Mitigation ($ million)]:[Adaptation ($ million)]])</f>
        <v>230</v>
      </c>
      <c r="O5262">
        <v>0</v>
      </c>
      <c r="P5262">
        <v>230</v>
      </c>
      <c r="R5262" s="4">
        <v>0.46</v>
      </c>
      <c r="S5262" s="56" t="s">
        <v>14178</v>
      </c>
      <c r="T5262" s="1" t="s">
        <v>8823</v>
      </c>
    </row>
    <row r="5263" spans="1:20" x14ac:dyDescent="0.25">
      <c r="A5263" t="s">
        <v>8801</v>
      </c>
      <c r="B5263" t="s">
        <v>66</v>
      </c>
      <c r="C5263" t="s">
        <v>8209</v>
      </c>
      <c r="D5263" t="s">
        <v>8208</v>
      </c>
      <c r="E5263" s="55">
        <v>44217</v>
      </c>
      <c r="F5263">
        <v>2021</v>
      </c>
      <c r="G5263" t="s">
        <v>6975</v>
      </c>
      <c r="I5263" t="s">
        <v>6409</v>
      </c>
      <c r="J5263">
        <v>225</v>
      </c>
      <c r="M5263" s="41" t="s">
        <v>72</v>
      </c>
      <c r="N5263" s="41">
        <f>SUM(Table71417[[#This Row],[Mitigation ($ million)]:[Adaptation ($ million)]])</f>
        <v>21.2</v>
      </c>
      <c r="O5263">
        <v>0.2</v>
      </c>
      <c r="P5263">
        <v>21</v>
      </c>
      <c r="R5263" s="4">
        <v>9.4E-2</v>
      </c>
      <c r="S5263" s="56" t="s">
        <v>14179</v>
      </c>
      <c r="T5263" s="1" t="s">
        <v>8823</v>
      </c>
    </row>
    <row r="5264" spans="1:20" x14ac:dyDescent="0.25">
      <c r="A5264" t="s">
        <v>8801</v>
      </c>
      <c r="B5264" t="s">
        <v>66</v>
      </c>
      <c r="C5264" t="s">
        <v>8371</v>
      </c>
      <c r="D5264" t="s">
        <v>8370</v>
      </c>
      <c r="E5264" s="55">
        <v>44217</v>
      </c>
      <c r="F5264">
        <v>2021</v>
      </c>
      <c r="G5264" t="s">
        <v>6975</v>
      </c>
      <c r="I5264" t="s">
        <v>6319</v>
      </c>
      <c r="J5264">
        <v>750</v>
      </c>
      <c r="M5264" s="41" t="s">
        <v>72</v>
      </c>
      <c r="N5264" s="41">
        <f>SUM(Table71417[[#This Row],[Mitigation ($ million)]:[Adaptation ($ million)]])</f>
        <v>125</v>
      </c>
      <c r="O5264">
        <v>62.5</v>
      </c>
      <c r="P5264">
        <v>62.5</v>
      </c>
      <c r="R5264" s="4">
        <v>0.16700000000000001</v>
      </c>
      <c r="S5264" s="56" t="s">
        <v>14177</v>
      </c>
      <c r="T5264" s="1" t="s">
        <v>8823</v>
      </c>
    </row>
    <row r="5265" spans="1:20" x14ac:dyDescent="0.25">
      <c r="A5265" t="s">
        <v>8801</v>
      </c>
      <c r="B5265" t="s">
        <v>66</v>
      </c>
      <c r="C5265" t="s">
        <v>8157</v>
      </c>
      <c r="D5265" t="s">
        <v>8156</v>
      </c>
      <c r="E5265" s="55">
        <v>44217</v>
      </c>
      <c r="F5265">
        <v>2021</v>
      </c>
      <c r="G5265" t="s">
        <v>3163</v>
      </c>
      <c r="I5265" t="s">
        <v>132</v>
      </c>
      <c r="J5265">
        <v>10</v>
      </c>
      <c r="M5265" s="41" t="s">
        <v>72</v>
      </c>
      <c r="N5265" s="41">
        <f>SUM(Table71417[[#This Row],[Mitigation ($ million)]:[Adaptation ($ million)]])</f>
        <v>1.2</v>
      </c>
      <c r="O5265">
        <v>0.6</v>
      </c>
      <c r="P5265">
        <v>0.6</v>
      </c>
      <c r="R5265" s="4">
        <v>0.11700000000000001</v>
      </c>
      <c r="S5265" s="56" t="s">
        <v>14180</v>
      </c>
      <c r="T5265" s="1" t="s">
        <v>8823</v>
      </c>
    </row>
    <row r="5266" spans="1:20" x14ac:dyDescent="0.25">
      <c r="A5266" t="s">
        <v>8801</v>
      </c>
      <c r="B5266" t="s">
        <v>66</v>
      </c>
      <c r="C5266" t="s">
        <v>8094</v>
      </c>
      <c r="D5266" t="s">
        <v>8093</v>
      </c>
      <c r="E5266" s="55">
        <v>44307</v>
      </c>
      <c r="F5266">
        <v>2021</v>
      </c>
      <c r="G5266" t="s">
        <v>6325</v>
      </c>
      <c r="I5266" t="s">
        <v>6307</v>
      </c>
      <c r="J5266">
        <v>200</v>
      </c>
      <c r="M5266" s="41" t="s">
        <v>72</v>
      </c>
      <c r="N5266" s="41">
        <f>SUM(Table71417[[#This Row],[Mitigation ($ million)]:[Adaptation ($ million)]])</f>
        <v>4</v>
      </c>
      <c r="O5266">
        <v>1.8</v>
      </c>
      <c r="P5266">
        <v>2.2000000000000002</v>
      </c>
      <c r="R5266" s="4">
        <v>0.02</v>
      </c>
      <c r="S5266" s="56" t="s">
        <v>14100</v>
      </c>
      <c r="T5266" s="1" t="s">
        <v>8823</v>
      </c>
    </row>
    <row r="5267" spans="1:20" x14ac:dyDescent="0.25">
      <c r="A5267" t="s">
        <v>8801</v>
      </c>
      <c r="B5267" t="s">
        <v>66</v>
      </c>
      <c r="C5267" t="s">
        <v>8465</v>
      </c>
      <c r="D5267" t="s">
        <v>8464</v>
      </c>
      <c r="E5267" s="55">
        <v>44337</v>
      </c>
      <c r="F5267">
        <v>2021</v>
      </c>
      <c r="G5267" t="s">
        <v>6328</v>
      </c>
      <c r="I5267" t="s">
        <v>6313</v>
      </c>
      <c r="J5267">
        <v>125</v>
      </c>
      <c r="M5267" s="41" t="s">
        <v>24</v>
      </c>
      <c r="N5267" s="41">
        <f>SUM(Table71417[[#This Row],[Mitigation ($ million)]:[Adaptation ($ million)]])</f>
        <v>0.5</v>
      </c>
      <c r="O5267">
        <v>0.5</v>
      </c>
      <c r="P5267">
        <v>0</v>
      </c>
      <c r="R5267" s="4">
        <v>4.0000000000000001E-3</v>
      </c>
      <c r="S5267" s="56" t="s">
        <v>14075</v>
      </c>
      <c r="T5267" s="1" t="s">
        <v>8823</v>
      </c>
    </row>
    <row r="5268" spans="1:20" x14ac:dyDescent="0.25">
      <c r="A5268" t="s">
        <v>8801</v>
      </c>
      <c r="B5268" t="s">
        <v>66</v>
      </c>
      <c r="C5268" t="s">
        <v>7951</v>
      </c>
      <c r="D5268" t="s">
        <v>7950</v>
      </c>
      <c r="E5268" s="55">
        <v>44368</v>
      </c>
      <c r="F5268">
        <v>2021</v>
      </c>
      <c r="G5268" t="s">
        <v>6529</v>
      </c>
      <c r="I5268" t="s">
        <v>6316</v>
      </c>
      <c r="J5268">
        <v>75</v>
      </c>
      <c r="M5268" s="41" t="s">
        <v>72</v>
      </c>
      <c r="N5268" s="41">
        <f>SUM(Table71417[[#This Row],[Mitigation ($ million)]:[Adaptation ($ million)]])</f>
        <v>38.200000000000003</v>
      </c>
      <c r="O5268">
        <v>25.1</v>
      </c>
      <c r="P5268">
        <v>13.1</v>
      </c>
      <c r="R5268" s="4">
        <v>0.50800000000000001</v>
      </c>
      <c r="S5268" s="56" t="s">
        <v>13998</v>
      </c>
      <c r="T5268" s="1" t="s">
        <v>8823</v>
      </c>
    </row>
    <row r="5269" spans="1:20" x14ac:dyDescent="0.25">
      <c r="A5269" t="s">
        <v>8801</v>
      </c>
      <c r="B5269" t="s">
        <v>66</v>
      </c>
      <c r="C5269" t="s">
        <v>7519</v>
      </c>
      <c r="D5269" t="s">
        <v>7518</v>
      </c>
      <c r="E5269" s="55">
        <v>44733</v>
      </c>
      <c r="F5269">
        <v>2022</v>
      </c>
      <c r="G5269" t="s">
        <v>8802</v>
      </c>
      <c r="I5269" t="s">
        <v>132</v>
      </c>
      <c r="J5269">
        <v>70</v>
      </c>
      <c r="M5269" s="41" t="s">
        <v>72</v>
      </c>
      <c r="N5269" s="41">
        <f>SUM(Table71417[[#This Row],[Mitigation ($ million)]:[Adaptation ($ million)]])</f>
        <v>12.9</v>
      </c>
      <c r="O5269">
        <v>2</v>
      </c>
      <c r="P5269">
        <v>10.9</v>
      </c>
      <c r="R5269" s="4">
        <v>0.185</v>
      </c>
      <c r="S5269" s="56" t="s">
        <v>13603</v>
      </c>
      <c r="T5269" s="1" t="s">
        <v>8822</v>
      </c>
    </row>
    <row r="5270" spans="1:20" x14ac:dyDescent="0.25">
      <c r="A5270" t="s">
        <v>8801</v>
      </c>
      <c r="B5270" t="s">
        <v>66</v>
      </c>
      <c r="C5270" t="s">
        <v>7478</v>
      </c>
      <c r="D5270" t="s">
        <v>7477</v>
      </c>
      <c r="E5270" s="55">
        <v>44733</v>
      </c>
      <c r="F5270">
        <v>2022</v>
      </c>
      <c r="G5270" t="s">
        <v>8802</v>
      </c>
      <c r="I5270" t="s">
        <v>6313</v>
      </c>
      <c r="J5270">
        <v>327.5</v>
      </c>
      <c r="M5270" s="41" t="s">
        <v>72</v>
      </c>
      <c r="N5270" s="41">
        <f>SUM(Table71417[[#This Row],[Mitigation ($ million)]:[Adaptation ($ million)]])</f>
        <v>170.39999999999998</v>
      </c>
      <c r="O5270">
        <v>9.6999999999999993</v>
      </c>
      <c r="P5270">
        <v>160.69999999999999</v>
      </c>
      <c r="R5270" s="4">
        <v>0.52100000000000002</v>
      </c>
      <c r="S5270" s="56" t="s">
        <v>13605</v>
      </c>
      <c r="T5270" s="1" t="s">
        <v>8822</v>
      </c>
    </row>
    <row r="5271" spans="1:20" x14ac:dyDescent="0.25">
      <c r="A5271" t="s">
        <v>8801</v>
      </c>
      <c r="B5271" t="s">
        <v>66</v>
      </c>
      <c r="C5271" t="s">
        <v>7835</v>
      </c>
      <c r="D5271" t="s">
        <v>7834</v>
      </c>
      <c r="E5271" s="55">
        <v>44733</v>
      </c>
      <c r="F5271">
        <v>2022</v>
      </c>
      <c r="G5271" t="s">
        <v>8802</v>
      </c>
      <c r="I5271" t="s">
        <v>6287</v>
      </c>
      <c r="J5271">
        <v>788.1</v>
      </c>
      <c r="M5271" s="41" t="s">
        <v>72</v>
      </c>
      <c r="N5271" s="41">
        <f>SUM(Table71417[[#This Row],[Mitigation ($ million)]:[Adaptation ($ million)]])</f>
        <v>462.79999999999995</v>
      </c>
      <c r="O5271">
        <v>139.4</v>
      </c>
      <c r="P5271">
        <v>323.39999999999998</v>
      </c>
      <c r="R5271" s="4">
        <v>0.58699999999999997</v>
      </c>
      <c r="S5271" s="56" t="s">
        <v>13598</v>
      </c>
      <c r="T5271" s="1" t="s">
        <v>8822</v>
      </c>
    </row>
    <row r="5272" spans="1:20" x14ac:dyDescent="0.25">
      <c r="A5272" t="s">
        <v>8801</v>
      </c>
      <c r="B5272" t="s">
        <v>66</v>
      </c>
      <c r="C5272" t="s">
        <v>7673</v>
      </c>
      <c r="D5272" t="s">
        <v>7672</v>
      </c>
      <c r="E5272" s="55">
        <v>44733</v>
      </c>
      <c r="F5272">
        <v>2022</v>
      </c>
      <c r="G5272" t="s">
        <v>698</v>
      </c>
      <c r="I5272" t="s">
        <v>6319</v>
      </c>
      <c r="J5272">
        <v>52.5</v>
      </c>
      <c r="M5272" s="41" t="s">
        <v>72</v>
      </c>
      <c r="N5272" s="41">
        <f>SUM(Table71417[[#This Row],[Mitigation ($ million)]:[Adaptation ($ million)]])</f>
        <v>10.6</v>
      </c>
      <c r="O5272">
        <v>5.3</v>
      </c>
      <c r="P5272">
        <v>5.3</v>
      </c>
      <c r="R5272" s="4">
        <v>0.2</v>
      </c>
      <c r="S5272" s="56" t="s">
        <v>13602</v>
      </c>
      <c r="T5272" s="1" t="s">
        <v>8822</v>
      </c>
    </row>
    <row r="5273" spans="1:20" x14ac:dyDescent="0.25">
      <c r="A5273" t="s">
        <v>8801</v>
      </c>
      <c r="B5273" t="s">
        <v>66</v>
      </c>
      <c r="C5273" t="s">
        <v>7724</v>
      </c>
      <c r="D5273" t="s">
        <v>7723</v>
      </c>
      <c r="E5273" s="55">
        <v>44733</v>
      </c>
      <c r="F5273">
        <v>2022</v>
      </c>
      <c r="G5273" t="s">
        <v>88</v>
      </c>
      <c r="I5273" t="s">
        <v>132</v>
      </c>
      <c r="J5273">
        <v>250</v>
      </c>
      <c r="M5273" s="41" t="s">
        <v>72</v>
      </c>
      <c r="N5273" s="41">
        <f>SUM(Table71417[[#This Row],[Mitigation ($ million)]:[Adaptation ($ million)]])</f>
        <v>37.6</v>
      </c>
      <c r="O5273">
        <v>15</v>
      </c>
      <c r="P5273">
        <v>22.6</v>
      </c>
      <c r="R5273" s="4">
        <v>0.151</v>
      </c>
      <c r="S5273" s="56" t="s">
        <v>13601</v>
      </c>
      <c r="T5273" s="1" t="s">
        <v>8822</v>
      </c>
    </row>
    <row r="5274" spans="1:20" x14ac:dyDescent="0.25">
      <c r="A5274" t="s">
        <v>8801</v>
      </c>
      <c r="B5274" t="s">
        <v>66</v>
      </c>
      <c r="C5274" t="s">
        <v>7762</v>
      </c>
      <c r="D5274" t="s">
        <v>7761</v>
      </c>
      <c r="E5274" s="55">
        <v>44733</v>
      </c>
      <c r="F5274">
        <v>2022</v>
      </c>
      <c r="G5274" t="s">
        <v>6784</v>
      </c>
      <c r="I5274" t="s">
        <v>6303</v>
      </c>
      <c r="J5274">
        <v>49.9</v>
      </c>
      <c r="M5274" s="41" t="s">
        <v>72</v>
      </c>
      <c r="N5274" s="41">
        <f>SUM(Table71417[[#This Row],[Mitigation ($ million)]:[Adaptation ($ million)]])</f>
        <v>4.7</v>
      </c>
      <c r="O5274">
        <v>3</v>
      </c>
      <c r="P5274">
        <v>1.7</v>
      </c>
      <c r="R5274" s="4">
        <v>9.4E-2</v>
      </c>
      <c r="S5274" s="56" t="s">
        <v>13599</v>
      </c>
      <c r="T5274" s="1" t="s">
        <v>8822</v>
      </c>
    </row>
    <row r="5275" spans="1:20" x14ac:dyDescent="0.25">
      <c r="A5275" t="s">
        <v>8801</v>
      </c>
      <c r="B5275" t="s">
        <v>66</v>
      </c>
      <c r="C5275" t="s">
        <v>7736</v>
      </c>
      <c r="D5275" t="s">
        <v>7735</v>
      </c>
      <c r="E5275" s="55">
        <v>44733</v>
      </c>
      <c r="F5275">
        <v>2022</v>
      </c>
      <c r="G5275" t="s">
        <v>4824</v>
      </c>
      <c r="I5275" t="s">
        <v>132</v>
      </c>
      <c r="J5275">
        <v>100</v>
      </c>
      <c r="M5275" s="41" t="s">
        <v>72</v>
      </c>
      <c r="N5275" s="41">
        <f>SUM(Table71417[[#This Row],[Mitigation ($ million)]:[Adaptation ($ million)]])</f>
        <v>24.9</v>
      </c>
      <c r="O5275">
        <v>3.5</v>
      </c>
      <c r="P5275">
        <v>21.4</v>
      </c>
      <c r="R5275" s="4">
        <v>0.248</v>
      </c>
      <c r="S5275" s="56" t="s">
        <v>13600</v>
      </c>
      <c r="T5275" s="1" t="s">
        <v>8822</v>
      </c>
    </row>
    <row r="5276" spans="1:20" x14ac:dyDescent="0.25">
      <c r="A5276" t="s">
        <v>8801</v>
      </c>
      <c r="B5276" t="s">
        <v>66</v>
      </c>
      <c r="C5276" t="s">
        <v>7489</v>
      </c>
      <c r="D5276" t="s">
        <v>7488</v>
      </c>
      <c r="E5276" s="55">
        <v>44733</v>
      </c>
      <c r="F5276">
        <v>2022</v>
      </c>
      <c r="G5276" t="s">
        <v>6784</v>
      </c>
      <c r="I5276" t="s">
        <v>4841</v>
      </c>
      <c r="J5276">
        <v>134</v>
      </c>
      <c r="M5276" s="41" t="s">
        <v>72</v>
      </c>
      <c r="N5276" s="41">
        <f>SUM(Table71417[[#This Row],[Mitigation ($ million)]:[Adaptation ($ million)]])</f>
        <v>83.6</v>
      </c>
      <c r="O5276">
        <v>5.5</v>
      </c>
      <c r="P5276">
        <v>78.099999999999994</v>
      </c>
      <c r="R5276" s="4">
        <v>0.623</v>
      </c>
      <c r="S5276" s="56" t="s">
        <v>13604</v>
      </c>
      <c r="T5276" s="1" t="s">
        <v>8822</v>
      </c>
    </row>
    <row r="5277" spans="1:20" x14ac:dyDescent="0.25">
      <c r="A5277" t="s">
        <v>8801</v>
      </c>
      <c r="B5277" t="s">
        <v>66</v>
      </c>
      <c r="C5277" t="s">
        <v>7008</v>
      </c>
      <c r="D5277" t="s">
        <v>7007</v>
      </c>
      <c r="E5277" s="55">
        <v>45098</v>
      </c>
      <c r="F5277">
        <v>2023</v>
      </c>
      <c r="G5277" t="s">
        <v>8805</v>
      </c>
      <c r="I5277" t="s">
        <v>6296</v>
      </c>
      <c r="J5277">
        <v>19.5</v>
      </c>
      <c r="M5277" s="41" t="s">
        <v>72</v>
      </c>
      <c r="N5277" s="41">
        <f>SUM(Table71417[[#This Row],[Mitigation ($ million)]:[Adaptation ($ million)]])</f>
        <v>12.1</v>
      </c>
      <c r="O5277">
        <v>6</v>
      </c>
      <c r="P5277">
        <v>6.1</v>
      </c>
      <c r="R5277" s="5">
        <v>0.621</v>
      </c>
      <c r="S5277" s="56" t="s">
        <v>13268</v>
      </c>
      <c r="T5277" s="1" t="s">
        <v>8821</v>
      </c>
    </row>
    <row r="5278" spans="1:20" x14ac:dyDescent="0.25">
      <c r="A5278" t="s">
        <v>8801</v>
      </c>
      <c r="B5278" t="s">
        <v>66</v>
      </c>
      <c r="C5278" t="s">
        <v>6822</v>
      </c>
      <c r="D5278" t="s">
        <v>6821</v>
      </c>
      <c r="E5278" s="55">
        <v>45098</v>
      </c>
      <c r="F5278">
        <v>2023</v>
      </c>
      <c r="G5278" t="s">
        <v>6278</v>
      </c>
      <c r="I5278" t="s">
        <v>6316</v>
      </c>
      <c r="J5278">
        <v>268.39999999999998</v>
      </c>
      <c r="M5278" s="41" t="s">
        <v>72</v>
      </c>
      <c r="N5278" s="41">
        <f>SUM(Table71417[[#This Row],[Mitigation ($ million)]:[Adaptation ($ million)]])</f>
        <v>178.20000000000002</v>
      </c>
      <c r="O5278">
        <v>151.4</v>
      </c>
      <c r="P5278">
        <v>26.8</v>
      </c>
      <c r="R5278" s="5">
        <v>0.66400000000000003</v>
      </c>
      <c r="S5278" s="56" t="s">
        <v>13269</v>
      </c>
      <c r="T5278" s="1" t="s">
        <v>8821</v>
      </c>
    </row>
    <row r="5279" spans="1:20" x14ac:dyDescent="0.25">
      <c r="A5279" t="s">
        <v>8801</v>
      </c>
      <c r="B5279" t="s">
        <v>66</v>
      </c>
      <c r="C5279" t="s">
        <v>6727</v>
      </c>
      <c r="D5279" t="s">
        <v>6726</v>
      </c>
      <c r="E5279" s="55">
        <v>44763</v>
      </c>
      <c r="F5279">
        <v>2023</v>
      </c>
      <c r="G5279" t="s">
        <v>8802</v>
      </c>
      <c r="I5279" t="s">
        <v>6303</v>
      </c>
      <c r="J5279">
        <v>100</v>
      </c>
      <c r="M5279" s="41" t="s">
        <v>25</v>
      </c>
      <c r="N5279" s="41">
        <f>SUM(Table71417[[#This Row],[Mitigation ($ million)]:[Adaptation ($ million)]])</f>
        <v>10.6</v>
      </c>
      <c r="O5279">
        <v>0</v>
      </c>
      <c r="P5279">
        <v>10.6</v>
      </c>
      <c r="R5279" s="5">
        <v>0.106</v>
      </c>
      <c r="S5279" s="56" t="s">
        <v>13530</v>
      </c>
      <c r="T5279" s="1" t="s">
        <v>8821</v>
      </c>
    </row>
    <row r="5280" spans="1:20" x14ac:dyDescent="0.25">
      <c r="A5280" t="s">
        <v>8801</v>
      </c>
      <c r="B5280" t="s">
        <v>66</v>
      </c>
      <c r="C5280" t="s">
        <v>6391</v>
      </c>
      <c r="D5280" t="s">
        <v>6390</v>
      </c>
      <c r="E5280" s="55">
        <v>44763</v>
      </c>
      <c r="F5280">
        <v>2023</v>
      </c>
      <c r="G5280" t="s">
        <v>6392</v>
      </c>
      <c r="I5280" t="s">
        <v>6313</v>
      </c>
      <c r="J5280">
        <v>200</v>
      </c>
      <c r="M5280" s="41" t="s">
        <v>72</v>
      </c>
      <c r="N5280" s="41">
        <f>SUM(Table71417[[#This Row],[Mitigation ($ million)]:[Adaptation ($ million)]])</f>
        <v>22.799999999999997</v>
      </c>
      <c r="O5280">
        <v>11.6</v>
      </c>
      <c r="P5280">
        <v>11.2</v>
      </c>
      <c r="R5280" s="5">
        <v>0.114</v>
      </c>
      <c r="S5280" s="56" t="s">
        <v>13532</v>
      </c>
      <c r="T5280" s="1" t="s">
        <v>8821</v>
      </c>
    </row>
    <row r="5281" spans="1:20" x14ac:dyDescent="0.25">
      <c r="A5281" t="s">
        <v>8801</v>
      </c>
      <c r="B5281" t="s">
        <v>66</v>
      </c>
      <c r="C5281" t="s">
        <v>6548</v>
      </c>
      <c r="D5281" t="s">
        <v>6547</v>
      </c>
      <c r="E5281" s="55">
        <v>44763</v>
      </c>
      <c r="F5281">
        <v>2023</v>
      </c>
      <c r="G5281" t="s">
        <v>6521</v>
      </c>
      <c r="I5281" t="s">
        <v>6409</v>
      </c>
      <c r="J5281">
        <v>40</v>
      </c>
      <c r="M5281" s="41" t="s">
        <v>72</v>
      </c>
      <c r="N5281" s="41">
        <f>SUM(Table71417[[#This Row],[Mitigation ($ million)]:[Adaptation ($ million)]])</f>
        <v>1.4000000000000001</v>
      </c>
      <c r="O5281">
        <v>1.1000000000000001</v>
      </c>
      <c r="P5281">
        <v>0.3</v>
      </c>
      <c r="R5281" s="5">
        <v>3.5999999999999997E-2</v>
      </c>
      <c r="S5281" s="56" t="s">
        <v>13531</v>
      </c>
      <c r="T5281" s="1" t="s">
        <v>8821</v>
      </c>
    </row>
    <row r="5282" spans="1:20" x14ac:dyDescent="0.25">
      <c r="A5282" t="s">
        <v>8801</v>
      </c>
      <c r="B5282" t="s">
        <v>66</v>
      </c>
      <c r="C5282" t="s">
        <v>6635</v>
      </c>
      <c r="D5282" t="s">
        <v>6634</v>
      </c>
      <c r="E5282" s="55">
        <v>44825</v>
      </c>
      <c r="F5282">
        <v>2023</v>
      </c>
      <c r="G5282" t="s">
        <v>6492</v>
      </c>
      <c r="I5282" t="s">
        <v>6319</v>
      </c>
      <c r="J5282">
        <v>150</v>
      </c>
      <c r="M5282" s="41" t="s">
        <v>72</v>
      </c>
      <c r="N5282" s="41">
        <f>SUM(Table71417[[#This Row],[Mitigation ($ million)]:[Adaptation ($ million)]])</f>
        <v>37.6</v>
      </c>
      <c r="O5282">
        <v>18.8</v>
      </c>
      <c r="P5282">
        <v>18.8</v>
      </c>
      <c r="R5282" s="5">
        <v>0.25</v>
      </c>
      <c r="S5282" s="56" t="s">
        <v>13515</v>
      </c>
      <c r="T5282" s="1" t="s">
        <v>8821</v>
      </c>
    </row>
    <row r="5283" spans="1:20" x14ac:dyDescent="0.25">
      <c r="A5283" t="s">
        <v>8801</v>
      </c>
      <c r="B5283" t="s">
        <v>66</v>
      </c>
      <c r="C5283" t="s">
        <v>6666</v>
      </c>
      <c r="D5283" t="s">
        <v>6665</v>
      </c>
      <c r="E5283" s="55">
        <v>44825</v>
      </c>
      <c r="F5283">
        <v>2023</v>
      </c>
      <c r="G5283" t="s">
        <v>88</v>
      </c>
      <c r="I5283" t="s">
        <v>6303</v>
      </c>
      <c r="J5283">
        <v>350</v>
      </c>
      <c r="M5283" s="41" t="s">
        <v>72</v>
      </c>
      <c r="N5283" s="41">
        <f>SUM(Table71417[[#This Row],[Mitigation ($ million)]:[Adaptation ($ million)]])</f>
        <v>30.5</v>
      </c>
      <c r="O5283">
        <v>10.6</v>
      </c>
      <c r="P5283">
        <v>19.899999999999999</v>
      </c>
      <c r="R5283" s="5">
        <v>8.6999999999999994E-2</v>
      </c>
      <c r="S5283" s="56" t="s">
        <v>13514</v>
      </c>
      <c r="T5283" s="1" t="s">
        <v>8821</v>
      </c>
    </row>
    <row r="5284" spans="1:20" x14ac:dyDescent="0.25">
      <c r="A5284" t="s">
        <v>8801</v>
      </c>
      <c r="B5284" t="s">
        <v>66</v>
      </c>
      <c r="C5284" t="s">
        <v>7426</v>
      </c>
      <c r="D5284" t="s">
        <v>7425</v>
      </c>
      <c r="E5284" s="55">
        <v>44551</v>
      </c>
      <c r="F5284">
        <v>2022</v>
      </c>
      <c r="G5284" t="s">
        <v>88</v>
      </c>
      <c r="I5284" t="s">
        <v>4841</v>
      </c>
      <c r="J5284">
        <v>150</v>
      </c>
      <c r="M5284" s="41" t="s">
        <v>72</v>
      </c>
      <c r="N5284" s="41">
        <f>SUM(Table71417[[#This Row],[Mitigation ($ million)]:[Adaptation ($ million)]])</f>
        <v>82</v>
      </c>
      <c r="O5284">
        <v>7.7</v>
      </c>
      <c r="P5284">
        <v>74.3</v>
      </c>
      <c r="R5284" s="4">
        <v>0.54700000000000004</v>
      </c>
      <c r="S5284" s="56" t="s">
        <v>13826</v>
      </c>
      <c r="T5284" s="1" t="s">
        <v>8822</v>
      </c>
    </row>
    <row r="5285" spans="1:20" x14ac:dyDescent="0.25">
      <c r="A5285" t="s">
        <v>8801</v>
      </c>
      <c r="B5285" t="s">
        <v>66</v>
      </c>
      <c r="C5285" t="s">
        <v>7688</v>
      </c>
      <c r="D5285" t="s">
        <v>7687</v>
      </c>
      <c r="E5285" s="55">
        <v>44551</v>
      </c>
      <c r="F5285">
        <v>2022</v>
      </c>
      <c r="G5285" t="s">
        <v>715</v>
      </c>
      <c r="I5285" t="s">
        <v>6303</v>
      </c>
      <c r="J5285">
        <v>25</v>
      </c>
      <c r="M5285" s="41" t="s">
        <v>11395</v>
      </c>
      <c r="N5285" s="41">
        <f>SUM(Table71417[[#This Row],[Mitigation ($ million)]:[Adaptation ($ million)]])</f>
        <v>0</v>
      </c>
      <c r="O5285">
        <v>0</v>
      </c>
      <c r="P5285">
        <v>0</v>
      </c>
      <c r="R5285" s="4">
        <v>1E-3</v>
      </c>
      <c r="S5285" s="56" t="s">
        <v>13823</v>
      </c>
      <c r="T5285" s="1" t="s">
        <v>8822</v>
      </c>
    </row>
    <row r="5286" spans="1:20" x14ac:dyDescent="0.25">
      <c r="A5286" t="s">
        <v>8801</v>
      </c>
      <c r="B5286" t="s">
        <v>66</v>
      </c>
      <c r="C5286" t="s">
        <v>7659</v>
      </c>
      <c r="D5286" t="s">
        <v>7658</v>
      </c>
      <c r="E5286" s="55">
        <v>44551</v>
      </c>
      <c r="F5286">
        <v>2022</v>
      </c>
      <c r="G5286" t="s">
        <v>715</v>
      </c>
      <c r="I5286" t="s">
        <v>6316</v>
      </c>
      <c r="J5286">
        <v>65</v>
      </c>
      <c r="M5286" s="41" t="s">
        <v>72</v>
      </c>
      <c r="N5286" s="41">
        <f>SUM(Table71417[[#This Row],[Mitigation ($ million)]:[Adaptation ($ million)]])</f>
        <v>65.100000000000009</v>
      </c>
      <c r="O5286">
        <v>64.400000000000006</v>
      </c>
      <c r="P5286">
        <v>0.7</v>
      </c>
      <c r="R5286" s="4">
        <v>1</v>
      </c>
      <c r="S5286" s="56" t="s">
        <v>13824</v>
      </c>
      <c r="T5286" s="1" t="s">
        <v>8822</v>
      </c>
    </row>
    <row r="5287" spans="1:20" x14ac:dyDescent="0.25">
      <c r="A5287" t="s">
        <v>8801</v>
      </c>
      <c r="B5287" t="s">
        <v>66</v>
      </c>
      <c r="C5287" t="s">
        <v>7290</v>
      </c>
      <c r="D5287" t="s">
        <v>7289</v>
      </c>
      <c r="E5287" s="55">
        <v>44551</v>
      </c>
      <c r="F5287">
        <v>2022</v>
      </c>
      <c r="G5287" t="s">
        <v>79</v>
      </c>
      <c r="I5287" t="s">
        <v>6316</v>
      </c>
      <c r="J5287">
        <v>500</v>
      </c>
      <c r="M5287" s="41" t="s">
        <v>72</v>
      </c>
      <c r="N5287" s="41">
        <f>SUM(Table71417[[#This Row],[Mitigation ($ million)]:[Adaptation ($ million)]])</f>
        <v>340.7</v>
      </c>
      <c r="O5287">
        <v>274.7</v>
      </c>
      <c r="P5287">
        <v>66</v>
      </c>
      <c r="R5287" s="4">
        <v>0.68100000000000005</v>
      </c>
      <c r="S5287" s="56" t="s">
        <v>13828</v>
      </c>
      <c r="T5287" s="1" t="s">
        <v>8822</v>
      </c>
    </row>
    <row r="5288" spans="1:20" x14ac:dyDescent="0.25">
      <c r="A5288" t="s">
        <v>8801</v>
      </c>
      <c r="B5288" t="s">
        <v>66</v>
      </c>
      <c r="C5288" t="s">
        <v>7597</v>
      </c>
      <c r="D5288" t="s">
        <v>7596</v>
      </c>
      <c r="E5288" s="55">
        <v>44551</v>
      </c>
      <c r="F5288">
        <v>2022</v>
      </c>
      <c r="G5288" t="s">
        <v>8805</v>
      </c>
      <c r="I5288" t="s">
        <v>84</v>
      </c>
      <c r="J5288">
        <v>50</v>
      </c>
      <c r="M5288" s="41" t="s">
        <v>72</v>
      </c>
      <c r="N5288" s="41">
        <f>SUM(Table71417[[#This Row],[Mitigation ($ million)]:[Adaptation ($ million)]])</f>
        <v>20.7</v>
      </c>
      <c r="O5288">
        <v>1.9</v>
      </c>
      <c r="P5288">
        <v>18.8</v>
      </c>
      <c r="R5288" s="4">
        <v>0.41399999999999998</v>
      </c>
      <c r="S5288" s="56" t="s">
        <v>13825</v>
      </c>
      <c r="T5288" s="1" t="s">
        <v>8822</v>
      </c>
    </row>
    <row r="5289" spans="1:20" x14ac:dyDescent="0.25">
      <c r="A5289" t="s">
        <v>8801</v>
      </c>
      <c r="B5289" t="s">
        <v>66</v>
      </c>
      <c r="C5289" t="s">
        <v>7335</v>
      </c>
      <c r="D5289" t="s">
        <v>7334</v>
      </c>
      <c r="E5289" s="55">
        <v>44551</v>
      </c>
      <c r="F5289">
        <v>2022</v>
      </c>
      <c r="G5289" t="s">
        <v>6381</v>
      </c>
      <c r="I5289" t="s">
        <v>6303</v>
      </c>
      <c r="J5289">
        <v>100</v>
      </c>
      <c r="M5289" s="41" t="s">
        <v>72</v>
      </c>
      <c r="N5289" s="41">
        <f>SUM(Table71417[[#This Row],[Mitigation ($ million)]:[Adaptation ($ million)]])</f>
        <v>23.1</v>
      </c>
      <c r="O5289">
        <v>6.8</v>
      </c>
      <c r="P5289">
        <v>16.3</v>
      </c>
      <c r="R5289" s="4">
        <v>0.23100000000000001</v>
      </c>
      <c r="S5289" s="56" t="s">
        <v>13827</v>
      </c>
      <c r="T5289" s="1" t="s">
        <v>8822</v>
      </c>
    </row>
    <row r="5290" spans="1:20" x14ac:dyDescent="0.25">
      <c r="A5290" t="s">
        <v>8801</v>
      </c>
      <c r="B5290" t="s">
        <v>66</v>
      </c>
      <c r="C5290" t="s">
        <v>7026</v>
      </c>
      <c r="D5290" t="s">
        <v>7025</v>
      </c>
      <c r="E5290" s="55">
        <v>44551</v>
      </c>
      <c r="F5290">
        <v>2022</v>
      </c>
      <c r="G5290" t="s">
        <v>6295</v>
      </c>
      <c r="I5290" t="s">
        <v>6296</v>
      </c>
      <c r="J5290">
        <v>150</v>
      </c>
      <c r="M5290" s="41" t="s">
        <v>25</v>
      </c>
      <c r="N5290" s="41">
        <f>SUM(Table71417[[#This Row],[Mitigation ($ million)]:[Adaptation ($ million)]])</f>
        <v>2.1</v>
      </c>
      <c r="O5290">
        <v>0</v>
      </c>
      <c r="P5290">
        <v>2.1</v>
      </c>
      <c r="R5290" s="4">
        <v>1.4E-2</v>
      </c>
      <c r="S5290" s="56" t="s">
        <v>13830</v>
      </c>
      <c r="T5290" s="1" t="s">
        <v>8822</v>
      </c>
    </row>
    <row r="5291" spans="1:20" x14ac:dyDescent="0.25">
      <c r="A5291" t="s">
        <v>8801</v>
      </c>
      <c r="B5291" t="s">
        <v>66</v>
      </c>
      <c r="C5291" t="s">
        <v>7194</v>
      </c>
      <c r="D5291" t="s">
        <v>7193</v>
      </c>
      <c r="E5291" s="55">
        <v>44551</v>
      </c>
      <c r="F5291">
        <v>2022</v>
      </c>
      <c r="G5291" t="s">
        <v>6381</v>
      </c>
      <c r="I5291" t="s">
        <v>6409</v>
      </c>
      <c r="J5291">
        <v>80</v>
      </c>
      <c r="M5291" s="41" t="s">
        <v>25</v>
      </c>
      <c r="N5291" s="41">
        <f>SUM(Table71417[[#This Row],[Mitigation ($ million)]:[Adaptation ($ million)]])</f>
        <v>2.8</v>
      </c>
      <c r="O5291">
        <v>0</v>
      </c>
      <c r="P5291">
        <v>2.8</v>
      </c>
      <c r="R5291" s="4">
        <v>3.5000000000000003E-2</v>
      </c>
      <c r="S5291" s="56" t="s">
        <v>13829</v>
      </c>
      <c r="T5291" s="1" t="s">
        <v>8822</v>
      </c>
    </row>
    <row r="5292" spans="1:20" x14ac:dyDescent="0.25">
      <c r="A5292" t="s">
        <v>8801</v>
      </c>
      <c r="B5292" t="s">
        <v>66</v>
      </c>
      <c r="C5292" t="s">
        <v>7728</v>
      </c>
      <c r="D5292" t="s">
        <v>7727</v>
      </c>
      <c r="E5292" s="55">
        <v>44551</v>
      </c>
      <c r="F5292">
        <v>2022</v>
      </c>
      <c r="G5292" t="s">
        <v>6518</v>
      </c>
      <c r="I5292" t="s">
        <v>6303</v>
      </c>
      <c r="J5292">
        <v>25</v>
      </c>
      <c r="M5292" s="41" t="s">
        <v>72</v>
      </c>
      <c r="N5292" s="41">
        <f>SUM(Table71417[[#This Row],[Mitigation ($ million)]:[Adaptation ($ million)]])</f>
        <v>0.2</v>
      </c>
      <c r="O5292">
        <v>0.1</v>
      </c>
      <c r="P5292">
        <v>0.1</v>
      </c>
      <c r="R5292" s="4">
        <v>8.9999999999999993E-3</v>
      </c>
      <c r="S5292" s="56" t="s">
        <v>13822</v>
      </c>
      <c r="T5292" s="1" t="s">
        <v>8822</v>
      </c>
    </row>
    <row r="5293" spans="1:20" x14ac:dyDescent="0.25">
      <c r="A5293" t="s">
        <v>8801</v>
      </c>
      <c r="B5293" t="s">
        <v>66</v>
      </c>
      <c r="C5293" t="s">
        <v>6916</v>
      </c>
      <c r="D5293" t="s">
        <v>6915</v>
      </c>
      <c r="E5293" s="55">
        <v>44916</v>
      </c>
      <c r="F5293">
        <v>2023</v>
      </c>
      <c r="G5293" t="s">
        <v>6540</v>
      </c>
      <c r="I5293" t="s">
        <v>6303</v>
      </c>
      <c r="J5293">
        <v>150</v>
      </c>
      <c r="M5293" s="41" t="s">
        <v>72</v>
      </c>
      <c r="N5293" s="41">
        <f>SUM(Table71417[[#This Row],[Mitigation ($ million)]:[Adaptation ($ million)]])</f>
        <v>18.600000000000001</v>
      </c>
      <c r="O5293">
        <v>0.3</v>
      </c>
      <c r="P5293">
        <v>18.3</v>
      </c>
      <c r="R5293" s="5">
        <v>0.124</v>
      </c>
      <c r="S5293" s="56" t="s">
        <v>13440</v>
      </c>
      <c r="T5293" s="1" t="s">
        <v>8821</v>
      </c>
    </row>
    <row r="5294" spans="1:20" x14ac:dyDescent="0.25">
      <c r="A5294" t="s">
        <v>8801</v>
      </c>
      <c r="B5294" t="s">
        <v>66</v>
      </c>
      <c r="C5294" t="s">
        <v>6633</v>
      </c>
      <c r="D5294" t="s">
        <v>6632</v>
      </c>
      <c r="E5294" s="55">
        <v>44916</v>
      </c>
      <c r="F5294">
        <v>2023</v>
      </c>
      <c r="G5294" t="s">
        <v>6631</v>
      </c>
      <c r="I5294" t="s">
        <v>6409</v>
      </c>
      <c r="J5294">
        <v>250</v>
      </c>
      <c r="M5294" s="41" t="s">
        <v>72</v>
      </c>
      <c r="N5294" s="41">
        <f>SUM(Table71417[[#This Row],[Mitigation ($ million)]:[Adaptation ($ million)]])</f>
        <v>7.6</v>
      </c>
      <c r="O5294">
        <v>2.5</v>
      </c>
      <c r="P5294">
        <v>5.0999999999999996</v>
      </c>
      <c r="R5294" s="5">
        <v>0.03</v>
      </c>
      <c r="S5294" s="56" t="s">
        <v>13442</v>
      </c>
      <c r="T5294" s="1" t="s">
        <v>8821</v>
      </c>
    </row>
    <row r="5295" spans="1:20" x14ac:dyDescent="0.25">
      <c r="A5295" t="s">
        <v>8801</v>
      </c>
      <c r="B5295" t="s">
        <v>66</v>
      </c>
      <c r="C5295" t="s">
        <v>6502</v>
      </c>
      <c r="D5295" t="s">
        <v>6501</v>
      </c>
      <c r="E5295" s="55">
        <v>44916</v>
      </c>
      <c r="F5295">
        <v>2023</v>
      </c>
      <c r="G5295" t="s">
        <v>6503</v>
      </c>
      <c r="I5295" t="s">
        <v>6313</v>
      </c>
      <c r="J5295">
        <v>15</v>
      </c>
      <c r="M5295" s="41" t="s">
        <v>72</v>
      </c>
      <c r="N5295" s="41">
        <f>SUM(Table71417[[#This Row],[Mitigation ($ million)]:[Adaptation ($ million)]])</f>
        <v>2.1999999999999997</v>
      </c>
      <c r="O5295">
        <v>0.3</v>
      </c>
      <c r="P5295">
        <v>1.9</v>
      </c>
      <c r="R5295" s="5">
        <v>0.14299999999999999</v>
      </c>
      <c r="S5295" s="56" t="s">
        <v>13443</v>
      </c>
      <c r="T5295" s="1" t="s">
        <v>8821</v>
      </c>
    </row>
    <row r="5296" spans="1:20" x14ac:dyDescent="0.25">
      <c r="A5296" t="s">
        <v>8801</v>
      </c>
      <c r="B5296" t="s">
        <v>66</v>
      </c>
      <c r="C5296" t="s">
        <v>6857</v>
      </c>
      <c r="D5296" t="s">
        <v>6856</v>
      </c>
      <c r="E5296" s="55">
        <v>44916</v>
      </c>
      <c r="F5296">
        <v>2023</v>
      </c>
      <c r="G5296" t="s">
        <v>6412</v>
      </c>
      <c r="I5296" t="s">
        <v>6400</v>
      </c>
      <c r="J5296">
        <v>250</v>
      </c>
      <c r="M5296" s="41" t="s">
        <v>72</v>
      </c>
      <c r="N5296" s="41">
        <f>SUM(Table71417[[#This Row],[Mitigation ($ million)]:[Adaptation ($ million)]])</f>
        <v>50.599999999999994</v>
      </c>
      <c r="O5296">
        <v>19.399999999999999</v>
      </c>
      <c r="P5296">
        <v>31.2</v>
      </c>
      <c r="R5296" s="5">
        <v>0.20300000000000001</v>
      </c>
      <c r="S5296" s="56" t="s">
        <v>13441</v>
      </c>
      <c r="T5296" s="1" t="s">
        <v>8821</v>
      </c>
    </row>
    <row r="5297" spans="1:20" x14ac:dyDescent="0.25">
      <c r="A5297" t="s">
        <v>8801</v>
      </c>
      <c r="B5297" t="s">
        <v>66</v>
      </c>
      <c r="C5297" t="s">
        <v>6942</v>
      </c>
      <c r="D5297" t="s">
        <v>6941</v>
      </c>
      <c r="E5297" s="55">
        <v>44916</v>
      </c>
      <c r="F5297">
        <v>2023</v>
      </c>
      <c r="G5297" t="s">
        <v>6784</v>
      </c>
      <c r="I5297" t="s">
        <v>6409</v>
      </c>
      <c r="J5297">
        <v>100</v>
      </c>
      <c r="M5297" s="41" t="s">
        <v>25</v>
      </c>
      <c r="N5297" s="41">
        <f>SUM(Table71417[[#This Row],[Mitigation ($ million)]:[Adaptation ($ million)]])</f>
        <v>0.2</v>
      </c>
      <c r="O5297">
        <v>0</v>
      </c>
      <c r="P5297">
        <v>0.2</v>
      </c>
      <c r="R5297" s="5">
        <v>2E-3</v>
      </c>
      <c r="S5297" s="56" t="s">
        <v>13438</v>
      </c>
      <c r="T5297" s="1" t="s">
        <v>8821</v>
      </c>
    </row>
    <row r="5298" spans="1:20" x14ac:dyDescent="0.25">
      <c r="A5298" t="s">
        <v>8801</v>
      </c>
      <c r="B5298" t="s">
        <v>66</v>
      </c>
      <c r="C5298" t="s">
        <v>6932</v>
      </c>
      <c r="D5298" t="s">
        <v>6931</v>
      </c>
      <c r="E5298" s="55">
        <v>44916</v>
      </c>
      <c r="F5298">
        <v>2023</v>
      </c>
      <c r="G5298" t="s">
        <v>6784</v>
      </c>
      <c r="I5298" t="s">
        <v>6400</v>
      </c>
      <c r="J5298">
        <v>110</v>
      </c>
      <c r="M5298" s="41" t="s">
        <v>72</v>
      </c>
      <c r="N5298" s="41">
        <f>SUM(Table71417[[#This Row],[Mitigation ($ million)]:[Adaptation ($ million)]])</f>
        <v>31.200000000000003</v>
      </c>
      <c r="O5298">
        <v>4.0999999999999996</v>
      </c>
      <c r="P5298">
        <v>27.1</v>
      </c>
      <c r="R5298" s="5">
        <v>0.28299999999999997</v>
      </c>
      <c r="S5298" s="56" t="s">
        <v>13439</v>
      </c>
      <c r="T5298" s="1" t="s">
        <v>8821</v>
      </c>
    </row>
    <row r="5299" spans="1:20" x14ac:dyDescent="0.25">
      <c r="A5299" t="s">
        <v>8801</v>
      </c>
      <c r="B5299" t="s">
        <v>66</v>
      </c>
      <c r="C5299" t="s">
        <v>8591</v>
      </c>
      <c r="D5299" t="s">
        <v>8590</v>
      </c>
      <c r="E5299" s="55">
        <v>44218</v>
      </c>
      <c r="F5299">
        <v>2021</v>
      </c>
      <c r="G5299" t="s">
        <v>7797</v>
      </c>
      <c r="I5299" t="s">
        <v>6296</v>
      </c>
      <c r="J5299">
        <v>80</v>
      </c>
      <c r="M5299" s="41" t="s">
        <v>72</v>
      </c>
      <c r="N5299" s="41">
        <f>SUM(Table71417[[#This Row],[Mitigation ($ million)]:[Adaptation ($ million)]])</f>
        <v>80</v>
      </c>
      <c r="O5299">
        <v>3.4</v>
      </c>
      <c r="P5299">
        <v>76.599999999999994</v>
      </c>
      <c r="R5299" s="4">
        <v>1</v>
      </c>
      <c r="S5299" s="56" t="s">
        <v>14175</v>
      </c>
      <c r="T5299" s="1" t="s">
        <v>8823</v>
      </c>
    </row>
    <row r="5300" spans="1:20" x14ac:dyDescent="0.25">
      <c r="A5300" t="s">
        <v>8801</v>
      </c>
      <c r="B5300" t="s">
        <v>66</v>
      </c>
      <c r="C5300" t="s">
        <v>8339</v>
      </c>
      <c r="D5300" t="s">
        <v>8338</v>
      </c>
      <c r="E5300" s="55">
        <v>44218</v>
      </c>
      <c r="F5300">
        <v>2021</v>
      </c>
      <c r="G5300" t="s">
        <v>6736</v>
      </c>
      <c r="I5300" t="s">
        <v>6303</v>
      </c>
      <c r="J5300">
        <v>5</v>
      </c>
      <c r="M5300" s="41" t="s">
        <v>25</v>
      </c>
      <c r="N5300" s="41">
        <f>SUM(Table71417[[#This Row],[Mitigation ($ million)]:[Adaptation ($ million)]])</f>
        <v>0.2</v>
      </c>
      <c r="O5300">
        <v>0</v>
      </c>
      <c r="P5300">
        <v>0.2</v>
      </c>
      <c r="R5300" s="4">
        <v>4.2000000000000003E-2</v>
      </c>
      <c r="S5300" s="56" t="s">
        <v>14176</v>
      </c>
      <c r="T5300" s="1" t="s">
        <v>8823</v>
      </c>
    </row>
    <row r="5301" spans="1:20" x14ac:dyDescent="0.25">
      <c r="A5301" t="s">
        <v>8801</v>
      </c>
      <c r="B5301" t="s">
        <v>66</v>
      </c>
      <c r="C5301" t="s">
        <v>7349</v>
      </c>
      <c r="D5301" t="s">
        <v>7348</v>
      </c>
      <c r="E5301" s="55">
        <v>44642</v>
      </c>
      <c r="F5301">
        <v>2022</v>
      </c>
      <c r="G5301" t="s">
        <v>329</v>
      </c>
      <c r="I5301" t="s">
        <v>132</v>
      </c>
      <c r="J5301">
        <v>400</v>
      </c>
      <c r="M5301" s="41" t="s">
        <v>72</v>
      </c>
      <c r="N5301" s="41">
        <f>SUM(Table71417[[#This Row],[Mitigation ($ million)]:[Adaptation ($ million)]])</f>
        <v>14.5</v>
      </c>
      <c r="O5301">
        <v>5.5</v>
      </c>
      <c r="P5301">
        <v>9</v>
      </c>
      <c r="R5301" s="4">
        <v>3.5999999999999997E-2</v>
      </c>
      <c r="S5301" s="56" t="s">
        <v>13769</v>
      </c>
      <c r="T5301" s="1" t="s">
        <v>8822</v>
      </c>
    </row>
    <row r="5302" spans="1:20" x14ac:dyDescent="0.25">
      <c r="A5302" t="s">
        <v>8801</v>
      </c>
      <c r="B5302" t="s">
        <v>66</v>
      </c>
      <c r="C5302" t="s">
        <v>7241</v>
      </c>
      <c r="D5302" t="s">
        <v>7240</v>
      </c>
      <c r="E5302" s="55">
        <v>44642</v>
      </c>
      <c r="F5302">
        <v>2022</v>
      </c>
      <c r="G5302" t="s">
        <v>329</v>
      </c>
      <c r="I5302" t="s">
        <v>84</v>
      </c>
      <c r="J5302">
        <v>109</v>
      </c>
      <c r="M5302" s="41" t="s">
        <v>25</v>
      </c>
      <c r="N5302" s="41">
        <f>SUM(Table71417[[#This Row],[Mitigation ($ million)]:[Adaptation ($ million)]])</f>
        <v>53</v>
      </c>
      <c r="O5302">
        <v>0</v>
      </c>
      <c r="P5302">
        <v>53</v>
      </c>
      <c r="R5302" s="4">
        <v>0.48599999999999999</v>
      </c>
      <c r="S5302" s="56" t="s">
        <v>13770</v>
      </c>
      <c r="T5302" s="1" t="s">
        <v>8822</v>
      </c>
    </row>
    <row r="5303" spans="1:20" x14ac:dyDescent="0.25">
      <c r="A5303" t="s">
        <v>8801</v>
      </c>
      <c r="B5303" t="s">
        <v>66</v>
      </c>
      <c r="C5303" t="s">
        <v>7414</v>
      </c>
      <c r="D5303" t="s">
        <v>7413</v>
      </c>
      <c r="E5303" s="55">
        <v>44642</v>
      </c>
      <c r="F5303">
        <v>2022</v>
      </c>
      <c r="G5303" t="s">
        <v>62</v>
      </c>
      <c r="I5303" t="s">
        <v>6287</v>
      </c>
      <c r="J5303">
        <v>200</v>
      </c>
      <c r="M5303" s="41" t="s">
        <v>72</v>
      </c>
      <c r="N5303" s="41">
        <f>SUM(Table71417[[#This Row],[Mitigation ($ million)]:[Adaptation ($ million)]])</f>
        <v>84.4</v>
      </c>
      <c r="O5303">
        <v>41.5</v>
      </c>
      <c r="P5303">
        <v>42.9</v>
      </c>
      <c r="R5303" s="4">
        <v>0.42199999999999999</v>
      </c>
      <c r="S5303" s="56" t="s">
        <v>13768</v>
      </c>
      <c r="T5303" s="1" t="s">
        <v>8822</v>
      </c>
    </row>
    <row r="5304" spans="1:20" x14ac:dyDescent="0.25">
      <c r="A5304" t="s">
        <v>8801</v>
      </c>
      <c r="B5304" t="s">
        <v>66</v>
      </c>
      <c r="C5304" t="s">
        <v>8260</v>
      </c>
      <c r="D5304" t="s">
        <v>8259</v>
      </c>
      <c r="E5304" s="55">
        <v>44308</v>
      </c>
      <c r="F5304">
        <v>2021</v>
      </c>
      <c r="G5304" t="s">
        <v>6333</v>
      </c>
      <c r="I5304" t="s">
        <v>6303</v>
      </c>
      <c r="J5304">
        <v>50</v>
      </c>
      <c r="M5304" s="41" t="s">
        <v>72</v>
      </c>
      <c r="N5304" s="41">
        <f>SUM(Table71417[[#This Row],[Mitigation ($ million)]:[Adaptation ($ million)]])</f>
        <v>0.6</v>
      </c>
      <c r="O5304">
        <v>0.1</v>
      </c>
      <c r="P5304">
        <v>0.5</v>
      </c>
      <c r="R5304" s="4">
        <v>1.0999999999999999E-2</v>
      </c>
      <c r="S5304" s="56" t="s">
        <v>14099</v>
      </c>
      <c r="T5304" s="1" t="s">
        <v>8823</v>
      </c>
    </row>
    <row r="5305" spans="1:20" x14ac:dyDescent="0.25">
      <c r="A5305" t="s">
        <v>8801</v>
      </c>
      <c r="B5305" t="s">
        <v>66</v>
      </c>
      <c r="C5305" t="s">
        <v>8555</v>
      </c>
      <c r="D5305" t="s">
        <v>8554</v>
      </c>
      <c r="E5305" s="55">
        <v>44308</v>
      </c>
      <c r="F5305">
        <v>2021</v>
      </c>
      <c r="G5305" t="s">
        <v>168</v>
      </c>
      <c r="I5305" t="s">
        <v>6409</v>
      </c>
      <c r="J5305">
        <v>400</v>
      </c>
      <c r="M5305" s="41" t="s">
        <v>25</v>
      </c>
      <c r="N5305" s="41">
        <f>SUM(Table71417[[#This Row],[Mitigation ($ million)]:[Adaptation ($ million)]])</f>
        <v>8.9</v>
      </c>
      <c r="O5305">
        <v>0</v>
      </c>
      <c r="P5305">
        <v>8.9</v>
      </c>
      <c r="R5305" s="4">
        <v>2.1999999999999999E-2</v>
      </c>
      <c r="S5305" s="56" t="s">
        <v>14098</v>
      </c>
      <c r="T5305" s="1" t="s">
        <v>8823</v>
      </c>
    </row>
    <row r="5306" spans="1:20" x14ac:dyDescent="0.25">
      <c r="A5306" t="s">
        <v>8801</v>
      </c>
      <c r="B5306" t="s">
        <v>66</v>
      </c>
      <c r="C5306" t="s">
        <v>8730</v>
      </c>
      <c r="D5306" t="s">
        <v>8729</v>
      </c>
      <c r="E5306" s="55">
        <v>44369</v>
      </c>
      <c r="F5306">
        <v>2021</v>
      </c>
      <c r="G5306" t="s">
        <v>8287</v>
      </c>
      <c r="I5306" t="s">
        <v>8054</v>
      </c>
      <c r="J5306">
        <v>100</v>
      </c>
      <c r="M5306" s="41" t="s">
        <v>72</v>
      </c>
      <c r="N5306" s="41">
        <f>SUM(Table71417[[#This Row],[Mitigation ($ million)]:[Adaptation ($ million)]])</f>
        <v>8.2000000000000011</v>
      </c>
      <c r="O5306">
        <v>0.8</v>
      </c>
      <c r="P5306">
        <v>7.4</v>
      </c>
      <c r="R5306" s="4">
        <v>8.1000000000000003E-2</v>
      </c>
      <c r="S5306" s="56" t="s">
        <v>13997</v>
      </c>
      <c r="T5306" s="1" t="s">
        <v>8823</v>
      </c>
    </row>
    <row r="5307" spans="1:20" x14ac:dyDescent="0.25">
      <c r="A5307" t="s">
        <v>8801</v>
      </c>
      <c r="B5307" t="s">
        <v>66</v>
      </c>
      <c r="C5307" t="s">
        <v>7456</v>
      </c>
      <c r="D5307" t="s">
        <v>7455</v>
      </c>
      <c r="E5307" s="55">
        <v>44734</v>
      </c>
      <c r="F5307">
        <v>2022</v>
      </c>
      <c r="G5307" t="s">
        <v>6333</v>
      </c>
      <c r="I5307" t="s">
        <v>6307</v>
      </c>
      <c r="J5307">
        <v>50</v>
      </c>
      <c r="M5307" s="41" t="s">
        <v>72</v>
      </c>
      <c r="N5307" s="41">
        <f>SUM(Table71417[[#This Row],[Mitigation ($ million)]:[Adaptation ($ million)]])</f>
        <v>6.6999999999999993</v>
      </c>
      <c r="O5307">
        <v>2.1</v>
      </c>
      <c r="P5307">
        <v>4.5999999999999996</v>
      </c>
      <c r="R5307" s="4">
        <v>0.13300000000000001</v>
      </c>
      <c r="S5307" s="56" t="s">
        <v>13594</v>
      </c>
      <c r="T5307" s="1" t="s">
        <v>8822</v>
      </c>
    </row>
    <row r="5308" spans="1:20" x14ac:dyDescent="0.25">
      <c r="A5308" t="s">
        <v>8801</v>
      </c>
      <c r="B5308" t="s">
        <v>66</v>
      </c>
      <c r="C5308" t="s">
        <v>7770</v>
      </c>
      <c r="D5308" t="s">
        <v>7769</v>
      </c>
      <c r="E5308" s="55">
        <v>44734</v>
      </c>
      <c r="F5308">
        <v>2022</v>
      </c>
      <c r="G5308" t="s">
        <v>6358</v>
      </c>
      <c r="I5308" t="s">
        <v>6296</v>
      </c>
      <c r="J5308">
        <v>100</v>
      </c>
      <c r="M5308" s="41" t="s">
        <v>72</v>
      </c>
      <c r="N5308" s="41">
        <f>SUM(Table71417[[#This Row],[Mitigation ($ million)]:[Adaptation ($ million)]])</f>
        <v>29.8</v>
      </c>
      <c r="O5308">
        <v>17.8</v>
      </c>
      <c r="P5308">
        <v>12</v>
      </c>
      <c r="R5308" s="4">
        <v>0.29799999999999999</v>
      </c>
      <c r="S5308" s="56" t="s">
        <v>13592</v>
      </c>
      <c r="T5308" s="1" t="s">
        <v>8822</v>
      </c>
    </row>
    <row r="5309" spans="1:20" x14ac:dyDescent="0.25">
      <c r="A5309" t="s">
        <v>8801</v>
      </c>
      <c r="B5309" t="s">
        <v>66</v>
      </c>
      <c r="C5309" t="s">
        <v>7226</v>
      </c>
      <c r="D5309" t="s">
        <v>7225</v>
      </c>
      <c r="E5309" s="55">
        <v>44734</v>
      </c>
      <c r="F5309">
        <v>2022</v>
      </c>
      <c r="G5309" t="s">
        <v>6526</v>
      </c>
      <c r="I5309" t="s">
        <v>6443</v>
      </c>
      <c r="J5309">
        <v>44.6</v>
      </c>
      <c r="M5309" s="41" t="s">
        <v>72</v>
      </c>
      <c r="N5309" s="41">
        <f>SUM(Table71417[[#This Row],[Mitigation ($ million)]:[Adaptation ($ million)]])</f>
        <v>12.8</v>
      </c>
      <c r="O5309">
        <v>2.4</v>
      </c>
      <c r="P5309">
        <v>10.4</v>
      </c>
      <c r="R5309" s="4">
        <v>0.28699999999999998</v>
      </c>
      <c r="S5309" s="56" t="s">
        <v>13597</v>
      </c>
      <c r="T5309" s="1" t="s">
        <v>8822</v>
      </c>
    </row>
    <row r="5310" spans="1:20" x14ac:dyDescent="0.25">
      <c r="A5310" t="s">
        <v>8801</v>
      </c>
      <c r="B5310" t="s">
        <v>66</v>
      </c>
      <c r="C5310" t="s">
        <v>7855</v>
      </c>
      <c r="D5310" t="s">
        <v>7854</v>
      </c>
      <c r="E5310" s="55">
        <v>44734</v>
      </c>
      <c r="F5310">
        <v>2022</v>
      </c>
      <c r="G5310" t="s">
        <v>6384</v>
      </c>
      <c r="I5310" t="s">
        <v>6400</v>
      </c>
      <c r="J5310">
        <v>143</v>
      </c>
      <c r="M5310" s="41" t="s">
        <v>25</v>
      </c>
      <c r="N5310" s="41">
        <f>SUM(Table71417[[#This Row],[Mitigation ($ million)]:[Adaptation ($ million)]])</f>
        <v>126.2</v>
      </c>
      <c r="O5310">
        <v>0</v>
      </c>
      <c r="P5310">
        <v>126.2</v>
      </c>
      <c r="R5310" s="4">
        <v>0.88300000000000001</v>
      </c>
      <c r="S5310" s="56" t="s">
        <v>13591</v>
      </c>
      <c r="T5310" s="1" t="s">
        <v>8822</v>
      </c>
    </row>
    <row r="5311" spans="1:20" x14ac:dyDescent="0.25">
      <c r="A5311" t="s">
        <v>8801</v>
      </c>
      <c r="B5311" t="s">
        <v>66</v>
      </c>
      <c r="C5311" t="s">
        <v>7367</v>
      </c>
      <c r="D5311" t="s">
        <v>7366</v>
      </c>
      <c r="E5311" s="55">
        <v>44734</v>
      </c>
      <c r="F5311">
        <v>2022</v>
      </c>
      <c r="G5311" t="s">
        <v>190</v>
      </c>
      <c r="I5311" t="s">
        <v>6448</v>
      </c>
      <c r="J5311">
        <v>20</v>
      </c>
      <c r="M5311" s="41" t="s">
        <v>72</v>
      </c>
      <c r="N5311" s="41">
        <f>SUM(Table71417[[#This Row],[Mitigation ($ million)]:[Adaptation ($ million)]])</f>
        <v>20</v>
      </c>
      <c r="O5311">
        <v>18.8</v>
      </c>
      <c r="P5311">
        <v>1.2</v>
      </c>
      <c r="R5311" s="4">
        <v>1</v>
      </c>
      <c r="S5311" s="56" t="s">
        <v>13595</v>
      </c>
      <c r="T5311" s="1" t="s">
        <v>8822</v>
      </c>
    </row>
    <row r="5312" spans="1:20" x14ac:dyDescent="0.25">
      <c r="A5312" t="s">
        <v>8801</v>
      </c>
      <c r="B5312" t="s">
        <v>66</v>
      </c>
      <c r="C5312" t="s">
        <v>7353</v>
      </c>
      <c r="D5312" t="s">
        <v>7352</v>
      </c>
      <c r="E5312" s="55">
        <v>44734</v>
      </c>
      <c r="F5312">
        <v>2022</v>
      </c>
      <c r="G5312" t="s">
        <v>122</v>
      </c>
      <c r="I5312" t="s">
        <v>6303</v>
      </c>
      <c r="J5312">
        <v>178.1</v>
      </c>
      <c r="M5312" s="41" t="s">
        <v>25</v>
      </c>
      <c r="N5312" s="41">
        <f>SUM(Table71417[[#This Row],[Mitigation ($ million)]:[Adaptation ($ million)]])</f>
        <v>37</v>
      </c>
      <c r="O5312">
        <v>0</v>
      </c>
      <c r="P5312">
        <v>37</v>
      </c>
      <c r="R5312" s="4">
        <v>0.20799999999999999</v>
      </c>
      <c r="S5312" s="56" t="s">
        <v>13596</v>
      </c>
      <c r="T5312" s="1" t="s">
        <v>8822</v>
      </c>
    </row>
    <row r="5313" spans="1:20" x14ac:dyDescent="0.25">
      <c r="A5313" t="s">
        <v>8801</v>
      </c>
      <c r="B5313" t="s">
        <v>66</v>
      </c>
      <c r="C5313" t="s">
        <v>7557</v>
      </c>
      <c r="D5313" t="s">
        <v>7556</v>
      </c>
      <c r="E5313" s="55">
        <v>44734</v>
      </c>
      <c r="F5313">
        <v>2022</v>
      </c>
      <c r="G5313" t="s">
        <v>2429</v>
      </c>
      <c r="I5313" t="s">
        <v>6296</v>
      </c>
      <c r="J5313">
        <v>10</v>
      </c>
      <c r="M5313" s="41" t="s">
        <v>25</v>
      </c>
      <c r="N5313" s="41">
        <f>SUM(Table71417[[#This Row],[Mitigation ($ million)]:[Adaptation ($ million)]])</f>
        <v>7.5</v>
      </c>
      <c r="O5313">
        <v>0</v>
      </c>
      <c r="P5313">
        <v>7.5</v>
      </c>
      <c r="R5313" s="4">
        <v>0.75</v>
      </c>
      <c r="S5313" s="56" t="s">
        <v>13593</v>
      </c>
      <c r="T5313" s="1" t="s">
        <v>8822</v>
      </c>
    </row>
    <row r="5314" spans="1:20" x14ac:dyDescent="0.25">
      <c r="A5314" t="s">
        <v>8801</v>
      </c>
      <c r="B5314" t="s">
        <v>66</v>
      </c>
      <c r="C5314" t="s">
        <v>6991</v>
      </c>
      <c r="D5314" t="s">
        <v>6990</v>
      </c>
      <c r="E5314" s="55">
        <v>45099</v>
      </c>
      <c r="F5314">
        <v>2023</v>
      </c>
      <c r="G5314" t="s">
        <v>6992</v>
      </c>
      <c r="I5314" t="s">
        <v>6313</v>
      </c>
      <c r="J5314">
        <v>116.4</v>
      </c>
      <c r="M5314" s="41" t="s">
        <v>72</v>
      </c>
      <c r="N5314" s="41">
        <f>SUM(Table71417[[#This Row],[Mitigation ($ million)]:[Adaptation ($ million)]])</f>
        <v>24.299999999999997</v>
      </c>
      <c r="O5314">
        <v>17.899999999999999</v>
      </c>
      <c r="P5314">
        <v>6.4</v>
      </c>
      <c r="R5314" s="5">
        <v>0.20799999999999999</v>
      </c>
      <c r="S5314" s="56" t="s">
        <v>13265</v>
      </c>
      <c r="T5314" s="1" t="s">
        <v>8821</v>
      </c>
    </row>
    <row r="5315" spans="1:20" x14ac:dyDescent="0.25">
      <c r="A5315" t="s">
        <v>8801</v>
      </c>
      <c r="B5315" t="s">
        <v>66</v>
      </c>
      <c r="C5315" t="s">
        <v>6981</v>
      </c>
      <c r="D5315" t="s">
        <v>6980</v>
      </c>
      <c r="E5315" s="55">
        <v>45099</v>
      </c>
      <c r="F5315">
        <v>2023</v>
      </c>
      <c r="G5315" t="s">
        <v>6631</v>
      </c>
      <c r="I5315" t="s">
        <v>6303</v>
      </c>
      <c r="J5315">
        <v>200</v>
      </c>
      <c r="M5315" s="41" t="s">
        <v>72</v>
      </c>
      <c r="N5315" s="41">
        <f>SUM(Table71417[[#This Row],[Mitigation ($ million)]:[Adaptation ($ million)]])</f>
        <v>31.7</v>
      </c>
      <c r="O5315">
        <v>16.2</v>
      </c>
      <c r="P5315">
        <v>15.5</v>
      </c>
      <c r="R5315" s="5">
        <v>0.158</v>
      </c>
      <c r="S5315" s="56" t="s">
        <v>13266</v>
      </c>
      <c r="T5315" s="1" t="s">
        <v>8821</v>
      </c>
    </row>
    <row r="5316" spans="1:20" x14ac:dyDescent="0.25">
      <c r="A5316" t="s">
        <v>8801</v>
      </c>
      <c r="B5316" t="s">
        <v>66</v>
      </c>
      <c r="C5316" t="s">
        <v>6855</v>
      </c>
      <c r="D5316" t="s">
        <v>6854</v>
      </c>
      <c r="E5316" s="55">
        <v>45099</v>
      </c>
      <c r="F5316">
        <v>2023</v>
      </c>
      <c r="G5316" t="s">
        <v>6378</v>
      </c>
      <c r="I5316" t="s">
        <v>6708</v>
      </c>
      <c r="J5316">
        <v>500</v>
      </c>
      <c r="M5316" s="41" t="s">
        <v>72</v>
      </c>
      <c r="N5316" s="41">
        <f>SUM(Table71417[[#This Row],[Mitigation ($ million)]:[Adaptation ($ million)]])</f>
        <v>329.20000000000005</v>
      </c>
      <c r="O5316">
        <v>79.400000000000006</v>
      </c>
      <c r="P5316">
        <v>249.8</v>
      </c>
      <c r="R5316" s="5">
        <v>0.65900000000000003</v>
      </c>
      <c r="S5316" s="56" t="s">
        <v>13267</v>
      </c>
      <c r="T5316" s="1" t="s">
        <v>8821</v>
      </c>
    </row>
    <row r="5317" spans="1:20" x14ac:dyDescent="0.25">
      <c r="A5317" t="s">
        <v>8801</v>
      </c>
      <c r="B5317" t="s">
        <v>66</v>
      </c>
      <c r="C5317" t="s">
        <v>7085</v>
      </c>
      <c r="D5317" t="s">
        <v>7084</v>
      </c>
      <c r="E5317" s="55">
        <v>44399</v>
      </c>
      <c r="F5317">
        <v>2022</v>
      </c>
      <c r="G5317" t="s">
        <v>6291</v>
      </c>
      <c r="I5317" t="s">
        <v>6319</v>
      </c>
      <c r="J5317">
        <v>30</v>
      </c>
      <c r="M5317" s="41" t="s">
        <v>72</v>
      </c>
      <c r="N5317" s="41">
        <f>SUM(Table71417[[#This Row],[Mitigation ($ million)]:[Adaptation ($ million)]])</f>
        <v>4.1000000000000005</v>
      </c>
      <c r="O5317">
        <v>0.4</v>
      </c>
      <c r="P5317">
        <v>3.7</v>
      </c>
      <c r="R5317" s="4">
        <v>0.13500000000000001</v>
      </c>
      <c r="S5317" s="56" t="s">
        <v>13937</v>
      </c>
      <c r="T5317" s="1" t="s">
        <v>8822</v>
      </c>
    </row>
    <row r="5318" spans="1:20" x14ac:dyDescent="0.25">
      <c r="A5318" t="s">
        <v>8801</v>
      </c>
      <c r="B5318" t="s">
        <v>66</v>
      </c>
      <c r="C5318" t="s">
        <v>6550</v>
      </c>
      <c r="D5318" t="s">
        <v>6549</v>
      </c>
      <c r="E5318" s="55">
        <v>44764</v>
      </c>
      <c r="F5318">
        <v>2023</v>
      </c>
      <c r="G5318" t="s">
        <v>6551</v>
      </c>
      <c r="I5318" t="s">
        <v>6307</v>
      </c>
      <c r="J5318">
        <v>50</v>
      </c>
      <c r="M5318" s="41" t="s">
        <v>72</v>
      </c>
      <c r="N5318" s="41">
        <f>SUM(Table71417[[#This Row],[Mitigation ($ million)]:[Adaptation ($ million)]])</f>
        <v>4.9000000000000004</v>
      </c>
      <c r="O5318">
        <v>1.6</v>
      </c>
      <c r="P5318">
        <v>3.3</v>
      </c>
      <c r="R5318" s="5">
        <v>9.8000000000000004E-2</v>
      </c>
      <c r="S5318" s="56" t="s">
        <v>13529</v>
      </c>
      <c r="T5318" s="1" t="s">
        <v>8821</v>
      </c>
    </row>
    <row r="5319" spans="1:20" x14ac:dyDescent="0.25">
      <c r="A5319" t="s">
        <v>8801</v>
      </c>
      <c r="B5319" t="s">
        <v>66</v>
      </c>
      <c r="C5319" t="s">
        <v>8355</v>
      </c>
      <c r="D5319" t="s">
        <v>8354</v>
      </c>
      <c r="E5319" s="55">
        <v>44096</v>
      </c>
      <c r="F5319">
        <v>2021</v>
      </c>
      <c r="G5319" t="s">
        <v>6406</v>
      </c>
      <c r="I5319" t="s">
        <v>6303</v>
      </c>
      <c r="J5319">
        <v>29</v>
      </c>
      <c r="M5319" s="41" t="s">
        <v>24</v>
      </c>
      <c r="N5319" s="41">
        <f>SUM(Table71417[[#This Row],[Mitigation ($ million)]:[Adaptation ($ million)]])</f>
        <v>0.2</v>
      </c>
      <c r="O5319">
        <v>0.2</v>
      </c>
      <c r="P5319">
        <v>0</v>
      </c>
      <c r="R5319" s="4">
        <v>6.0000000000000001E-3</v>
      </c>
      <c r="S5319" s="56" t="s">
        <v>14273</v>
      </c>
      <c r="T5319" s="1" t="s">
        <v>8823</v>
      </c>
    </row>
    <row r="5320" spans="1:20" x14ac:dyDescent="0.25">
      <c r="A5320" t="s">
        <v>8801</v>
      </c>
      <c r="B5320" t="s">
        <v>66</v>
      </c>
      <c r="C5320" t="s">
        <v>8132</v>
      </c>
      <c r="D5320" t="s">
        <v>8131</v>
      </c>
      <c r="E5320" s="55">
        <v>44096</v>
      </c>
      <c r="F5320">
        <v>2021</v>
      </c>
      <c r="G5320" t="s">
        <v>6761</v>
      </c>
      <c r="I5320" t="s">
        <v>4841</v>
      </c>
      <c r="J5320">
        <v>125</v>
      </c>
      <c r="M5320" s="41" t="s">
        <v>72</v>
      </c>
      <c r="N5320" s="41">
        <f>SUM(Table71417[[#This Row],[Mitigation ($ million)]:[Adaptation ($ million)]])</f>
        <v>62.800000000000004</v>
      </c>
      <c r="O5320">
        <v>20.6</v>
      </c>
      <c r="P5320">
        <v>42.2</v>
      </c>
      <c r="R5320" s="4">
        <v>0.502</v>
      </c>
      <c r="S5320" s="56" t="s">
        <v>14275</v>
      </c>
      <c r="T5320" s="1" t="s">
        <v>8823</v>
      </c>
    </row>
    <row r="5321" spans="1:20" x14ac:dyDescent="0.25">
      <c r="A5321" t="s">
        <v>8801</v>
      </c>
      <c r="B5321" t="s">
        <v>66</v>
      </c>
      <c r="C5321" t="s">
        <v>7922</v>
      </c>
      <c r="D5321" t="s">
        <v>7921</v>
      </c>
      <c r="E5321" s="55">
        <v>44096</v>
      </c>
      <c r="F5321">
        <v>2021</v>
      </c>
      <c r="G5321" t="s">
        <v>6554</v>
      </c>
      <c r="I5321" t="s">
        <v>6287</v>
      </c>
      <c r="J5321">
        <v>100</v>
      </c>
      <c r="M5321" s="41" t="s">
        <v>72</v>
      </c>
      <c r="N5321" s="41">
        <f>SUM(Table71417[[#This Row],[Mitigation ($ million)]:[Adaptation ($ million)]])</f>
        <v>54.6</v>
      </c>
      <c r="O5321">
        <v>4.0999999999999996</v>
      </c>
      <c r="P5321">
        <v>50.5</v>
      </c>
      <c r="R5321" s="4">
        <v>0.54600000000000004</v>
      </c>
      <c r="S5321" s="56" t="s">
        <v>14277</v>
      </c>
      <c r="T5321" s="1" t="s">
        <v>8823</v>
      </c>
    </row>
    <row r="5322" spans="1:20" x14ac:dyDescent="0.25">
      <c r="A5322" t="s">
        <v>8801</v>
      </c>
      <c r="B5322" t="s">
        <v>66</v>
      </c>
      <c r="C5322" t="s">
        <v>8071</v>
      </c>
      <c r="D5322" t="s">
        <v>8070</v>
      </c>
      <c r="E5322" s="55">
        <v>44096</v>
      </c>
      <c r="F5322">
        <v>2021</v>
      </c>
      <c r="G5322" t="s">
        <v>62</v>
      </c>
      <c r="I5322" t="s">
        <v>6316</v>
      </c>
      <c r="J5322">
        <v>5</v>
      </c>
      <c r="M5322" s="41" t="s">
        <v>24</v>
      </c>
      <c r="N5322" s="41">
        <f>SUM(Table71417[[#This Row],[Mitigation ($ million)]:[Adaptation ($ million)]])</f>
        <v>5</v>
      </c>
      <c r="O5322">
        <v>5</v>
      </c>
      <c r="P5322">
        <v>0</v>
      </c>
      <c r="R5322" s="4">
        <v>1</v>
      </c>
      <c r="S5322" s="56" t="s">
        <v>14276</v>
      </c>
      <c r="T5322" s="1" t="s">
        <v>8823</v>
      </c>
    </row>
    <row r="5323" spans="1:20" x14ac:dyDescent="0.25">
      <c r="A5323" t="s">
        <v>8801</v>
      </c>
      <c r="B5323" t="s">
        <v>66</v>
      </c>
      <c r="C5323" t="s">
        <v>8203</v>
      </c>
      <c r="D5323" t="s">
        <v>8202</v>
      </c>
      <c r="E5323" s="55">
        <v>44096</v>
      </c>
      <c r="F5323">
        <v>2021</v>
      </c>
      <c r="G5323" t="s">
        <v>6521</v>
      </c>
      <c r="I5323" t="s">
        <v>6400</v>
      </c>
      <c r="J5323">
        <v>125</v>
      </c>
      <c r="M5323" s="41" t="s">
        <v>72</v>
      </c>
      <c r="N5323" s="41">
        <f>SUM(Table71417[[#This Row],[Mitigation ($ million)]:[Adaptation ($ million)]])</f>
        <v>4.3</v>
      </c>
      <c r="O5323">
        <v>4</v>
      </c>
      <c r="P5323">
        <v>0.3</v>
      </c>
      <c r="R5323" s="4">
        <v>3.4000000000000002E-2</v>
      </c>
      <c r="S5323" s="56" t="s">
        <v>14274</v>
      </c>
      <c r="T5323" s="1" t="s">
        <v>8823</v>
      </c>
    </row>
    <row r="5324" spans="1:20" x14ac:dyDescent="0.25">
      <c r="A5324" t="s">
        <v>8801</v>
      </c>
      <c r="B5324" t="s">
        <v>66</v>
      </c>
      <c r="C5324" t="s">
        <v>7117</v>
      </c>
      <c r="D5324" t="s">
        <v>7116</v>
      </c>
      <c r="E5324" s="55">
        <v>44461</v>
      </c>
      <c r="F5324">
        <v>2022</v>
      </c>
      <c r="G5324" t="s">
        <v>6526</v>
      </c>
      <c r="I5324" t="s">
        <v>6310</v>
      </c>
      <c r="J5324">
        <v>40</v>
      </c>
      <c r="M5324" s="41" t="s">
        <v>72</v>
      </c>
      <c r="N5324" s="41">
        <f>SUM(Table71417[[#This Row],[Mitigation ($ million)]:[Adaptation ($ million)]])</f>
        <v>15.6</v>
      </c>
      <c r="O5324">
        <v>7</v>
      </c>
      <c r="P5324">
        <v>8.6</v>
      </c>
      <c r="R5324" s="4">
        <v>0.39100000000000001</v>
      </c>
      <c r="S5324" s="56" t="s">
        <v>13921</v>
      </c>
      <c r="T5324" s="1" t="s">
        <v>8822</v>
      </c>
    </row>
    <row r="5325" spans="1:20" x14ac:dyDescent="0.25">
      <c r="A5325" t="s">
        <v>8801</v>
      </c>
      <c r="B5325" t="s">
        <v>66</v>
      </c>
      <c r="C5325" t="s">
        <v>6582</v>
      </c>
      <c r="D5325" t="s">
        <v>6581</v>
      </c>
      <c r="E5325" s="55">
        <v>44826</v>
      </c>
      <c r="F5325">
        <v>2023</v>
      </c>
      <c r="G5325" t="s">
        <v>4824</v>
      </c>
      <c r="I5325" t="s">
        <v>6400</v>
      </c>
      <c r="J5325">
        <v>100</v>
      </c>
      <c r="M5325" s="41" t="s">
        <v>25</v>
      </c>
      <c r="N5325" s="41">
        <f>SUM(Table71417[[#This Row],[Mitigation ($ million)]:[Adaptation ($ million)]])</f>
        <v>11.6</v>
      </c>
      <c r="O5325">
        <v>0</v>
      </c>
      <c r="P5325">
        <v>11.6</v>
      </c>
      <c r="R5325" s="5">
        <v>0.11600000000000001</v>
      </c>
      <c r="S5325" s="56" t="s">
        <v>13513</v>
      </c>
      <c r="T5325" s="1" t="s">
        <v>8821</v>
      </c>
    </row>
    <row r="5326" spans="1:20" x14ac:dyDescent="0.25">
      <c r="A5326" t="s">
        <v>8801</v>
      </c>
      <c r="B5326" t="s">
        <v>66</v>
      </c>
      <c r="C5326" t="s">
        <v>8373</v>
      </c>
      <c r="D5326" t="s">
        <v>8372</v>
      </c>
      <c r="E5326" s="55">
        <v>44126</v>
      </c>
      <c r="F5326">
        <v>2021</v>
      </c>
      <c r="G5326" t="s">
        <v>6381</v>
      </c>
      <c r="I5326" t="s">
        <v>6319</v>
      </c>
      <c r="J5326">
        <v>100</v>
      </c>
      <c r="M5326" s="41" t="s">
        <v>72</v>
      </c>
      <c r="N5326" s="41">
        <f>SUM(Table71417[[#This Row],[Mitigation ($ million)]:[Adaptation ($ million)]])</f>
        <v>10.5</v>
      </c>
      <c r="O5326">
        <v>4.2</v>
      </c>
      <c r="P5326">
        <v>6.3</v>
      </c>
      <c r="R5326" s="4">
        <v>0.104</v>
      </c>
      <c r="S5326" s="56" t="s">
        <v>14254</v>
      </c>
      <c r="T5326" s="1" t="s">
        <v>8823</v>
      </c>
    </row>
    <row r="5327" spans="1:20" x14ac:dyDescent="0.25">
      <c r="A5327" t="s">
        <v>8801</v>
      </c>
      <c r="B5327" t="s">
        <v>66</v>
      </c>
      <c r="C5327" t="s">
        <v>8120</v>
      </c>
      <c r="D5327" t="s">
        <v>8119</v>
      </c>
      <c r="E5327" s="55">
        <v>44126</v>
      </c>
      <c r="F5327">
        <v>2021</v>
      </c>
      <c r="G5327" t="s">
        <v>168</v>
      </c>
      <c r="I5327" t="s">
        <v>6409</v>
      </c>
      <c r="J5327">
        <v>304</v>
      </c>
      <c r="M5327" s="41" t="s">
        <v>72</v>
      </c>
      <c r="N5327" s="41">
        <f>SUM(Table71417[[#This Row],[Mitigation ($ million)]:[Adaptation ($ million)]])</f>
        <v>21.799999999999997</v>
      </c>
      <c r="O5327">
        <v>2.9</v>
      </c>
      <c r="P5327">
        <v>18.899999999999999</v>
      </c>
      <c r="R5327" s="4">
        <v>7.1999999999999995E-2</v>
      </c>
      <c r="S5327" s="56" t="s">
        <v>14255</v>
      </c>
      <c r="T5327" s="1" t="s">
        <v>8823</v>
      </c>
    </row>
    <row r="5328" spans="1:20" x14ac:dyDescent="0.25">
      <c r="A5328" t="s">
        <v>8801</v>
      </c>
      <c r="B5328" t="s">
        <v>66</v>
      </c>
      <c r="C5328" t="s">
        <v>6434</v>
      </c>
      <c r="D5328" t="s">
        <v>6433</v>
      </c>
      <c r="E5328" s="55">
        <v>44887</v>
      </c>
      <c r="F5328">
        <v>2023</v>
      </c>
      <c r="G5328" t="s">
        <v>88</v>
      </c>
      <c r="I5328" t="s">
        <v>6296</v>
      </c>
      <c r="J5328">
        <v>280</v>
      </c>
      <c r="M5328" s="41" t="s">
        <v>72</v>
      </c>
      <c r="N5328" s="41">
        <f>SUM(Table71417[[#This Row],[Mitigation ($ million)]:[Adaptation ($ million)]])</f>
        <v>249</v>
      </c>
      <c r="O5328">
        <v>203.1</v>
      </c>
      <c r="P5328">
        <v>45.9</v>
      </c>
      <c r="R5328" s="5">
        <v>0.88900000000000001</v>
      </c>
      <c r="S5328" s="56" t="s">
        <v>13487</v>
      </c>
      <c r="T5328" s="1" t="s">
        <v>8821</v>
      </c>
    </row>
    <row r="5329" spans="1:20" x14ac:dyDescent="0.25">
      <c r="A5329" t="s">
        <v>8801</v>
      </c>
      <c r="B5329" t="s">
        <v>66</v>
      </c>
      <c r="C5329" t="s">
        <v>7801</v>
      </c>
      <c r="D5329" t="s">
        <v>7800</v>
      </c>
      <c r="E5329" s="55">
        <v>44552</v>
      </c>
      <c r="F5329">
        <v>2022</v>
      </c>
      <c r="G5329" t="s">
        <v>6412</v>
      </c>
      <c r="I5329" t="s">
        <v>6303</v>
      </c>
      <c r="J5329">
        <v>41</v>
      </c>
      <c r="M5329" s="41" t="s">
        <v>72</v>
      </c>
      <c r="N5329" s="41">
        <f>SUM(Table71417[[#This Row],[Mitigation ($ million)]:[Adaptation ($ million)]])</f>
        <v>6.7</v>
      </c>
      <c r="O5329">
        <v>6</v>
      </c>
      <c r="P5329">
        <v>0.7</v>
      </c>
      <c r="R5329" s="4">
        <v>0.16300000000000001</v>
      </c>
      <c r="S5329" s="56" t="s">
        <v>13820</v>
      </c>
      <c r="T5329" s="1" t="s">
        <v>8822</v>
      </c>
    </row>
    <row r="5330" spans="1:20" x14ac:dyDescent="0.25">
      <c r="A5330" t="s">
        <v>8801</v>
      </c>
      <c r="B5330" t="s">
        <v>66</v>
      </c>
      <c r="C5330" t="s">
        <v>7684</v>
      </c>
      <c r="D5330" t="s">
        <v>7683</v>
      </c>
      <c r="E5330" s="55">
        <v>44552</v>
      </c>
      <c r="F5330">
        <v>2022</v>
      </c>
      <c r="G5330" t="s">
        <v>6333</v>
      </c>
      <c r="I5330" t="s">
        <v>6303</v>
      </c>
      <c r="J5330">
        <v>60</v>
      </c>
      <c r="M5330" s="41" t="s">
        <v>25</v>
      </c>
      <c r="N5330" s="41">
        <f>SUM(Table71417[[#This Row],[Mitigation ($ million)]:[Adaptation ($ million)]])</f>
        <v>0.5</v>
      </c>
      <c r="O5330">
        <v>0</v>
      </c>
      <c r="P5330">
        <v>0.5</v>
      </c>
      <c r="R5330" s="4">
        <v>8.9999999999999993E-3</v>
      </c>
      <c r="S5330" s="56" t="s">
        <v>13821</v>
      </c>
      <c r="T5330" s="1" t="s">
        <v>8822</v>
      </c>
    </row>
    <row r="5331" spans="1:20" x14ac:dyDescent="0.25">
      <c r="A5331" t="s">
        <v>8801</v>
      </c>
      <c r="B5331" t="s">
        <v>66</v>
      </c>
      <c r="C5331" t="s">
        <v>6800</v>
      </c>
      <c r="D5331" t="s">
        <v>6799</v>
      </c>
      <c r="E5331" s="55">
        <v>44917</v>
      </c>
      <c r="F5331">
        <v>2023</v>
      </c>
      <c r="G5331" t="s">
        <v>6526</v>
      </c>
      <c r="I5331" t="s">
        <v>6400</v>
      </c>
      <c r="J5331">
        <v>20</v>
      </c>
      <c r="M5331" s="41" t="s">
        <v>25</v>
      </c>
      <c r="N5331" s="41">
        <f>SUM(Table71417[[#This Row],[Mitigation ($ million)]:[Adaptation ($ million)]])</f>
        <v>1.9</v>
      </c>
      <c r="O5331">
        <v>0</v>
      </c>
      <c r="P5331">
        <v>1.9</v>
      </c>
      <c r="R5331" s="5">
        <v>9.8000000000000004E-2</v>
      </c>
      <c r="S5331" s="56" t="s">
        <v>13433</v>
      </c>
      <c r="T5331" s="1" t="s">
        <v>8821</v>
      </c>
    </row>
    <row r="5332" spans="1:20" x14ac:dyDescent="0.25">
      <c r="A5332" t="s">
        <v>8801</v>
      </c>
      <c r="B5332" t="s">
        <v>66</v>
      </c>
      <c r="C5332" t="s">
        <v>6773</v>
      </c>
      <c r="D5332" t="s">
        <v>6772</v>
      </c>
      <c r="E5332" s="55">
        <v>44917</v>
      </c>
      <c r="F5332">
        <v>2023</v>
      </c>
      <c r="G5332" t="s">
        <v>6521</v>
      </c>
      <c r="I5332" t="s">
        <v>6313</v>
      </c>
      <c r="J5332">
        <v>500</v>
      </c>
      <c r="M5332" s="41" t="s">
        <v>24</v>
      </c>
      <c r="N5332" s="41">
        <f>SUM(Table71417[[#This Row],[Mitigation ($ million)]:[Adaptation ($ million)]])</f>
        <v>500</v>
      </c>
      <c r="O5332">
        <v>500</v>
      </c>
      <c r="P5332">
        <v>0</v>
      </c>
      <c r="R5332" s="5">
        <v>1</v>
      </c>
      <c r="S5332" s="56" t="s">
        <v>13434</v>
      </c>
      <c r="T5332" s="1" t="s">
        <v>8821</v>
      </c>
    </row>
    <row r="5333" spans="1:20" x14ac:dyDescent="0.25">
      <c r="A5333" t="s">
        <v>8801</v>
      </c>
      <c r="B5333" t="s">
        <v>66</v>
      </c>
      <c r="C5333" t="s">
        <v>6847</v>
      </c>
      <c r="D5333" t="s">
        <v>6846</v>
      </c>
      <c r="E5333" s="55">
        <v>44917</v>
      </c>
      <c r="F5333">
        <v>2023</v>
      </c>
      <c r="G5333" t="s">
        <v>6526</v>
      </c>
      <c r="I5333" t="s">
        <v>6287</v>
      </c>
      <c r="J5333">
        <v>30</v>
      </c>
      <c r="M5333" s="41" t="s">
        <v>72</v>
      </c>
      <c r="N5333" s="41">
        <f>SUM(Table71417[[#This Row],[Mitigation ($ million)]:[Adaptation ($ million)]])</f>
        <v>17.600000000000001</v>
      </c>
      <c r="O5333">
        <v>9.8000000000000007</v>
      </c>
      <c r="P5333">
        <v>7.8</v>
      </c>
      <c r="R5333" s="5">
        <v>0.58399999999999996</v>
      </c>
      <c r="S5333" s="56" t="s">
        <v>13431</v>
      </c>
      <c r="T5333" s="1" t="s">
        <v>8821</v>
      </c>
    </row>
    <row r="5334" spans="1:20" x14ac:dyDescent="0.25">
      <c r="A5334" t="s">
        <v>8801</v>
      </c>
      <c r="B5334" t="s">
        <v>66</v>
      </c>
      <c r="C5334" t="s">
        <v>6643</v>
      </c>
      <c r="D5334" t="s">
        <v>6642</v>
      </c>
      <c r="E5334" s="55">
        <v>44917</v>
      </c>
      <c r="F5334">
        <v>2023</v>
      </c>
      <c r="G5334" t="s">
        <v>4824</v>
      </c>
      <c r="I5334" t="s">
        <v>6400</v>
      </c>
      <c r="J5334">
        <v>200</v>
      </c>
      <c r="M5334" s="41" t="s">
        <v>25</v>
      </c>
      <c r="N5334" s="41">
        <f>SUM(Table71417[[#This Row],[Mitigation ($ million)]:[Adaptation ($ million)]])</f>
        <v>14.4</v>
      </c>
      <c r="O5334">
        <v>0</v>
      </c>
      <c r="P5334">
        <v>14.4</v>
      </c>
      <c r="R5334" s="5">
        <v>7.1999999999999995E-2</v>
      </c>
      <c r="S5334" s="56" t="s">
        <v>13436</v>
      </c>
      <c r="T5334" s="1" t="s">
        <v>8821</v>
      </c>
    </row>
    <row r="5335" spans="1:20" x14ac:dyDescent="0.25">
      <c r="A5335" t="s">
        <v>8801</v>
      </c>
      <c r="B5335" t="s">
        <v>66</v>
      </c>
      <c r="C5335" t="s">
        <v>6836</v>
      </c>
      <c r="D5335" t="s">
        <v>6835</v>
      </c>
      <c r="E5335" s="55">
        <v>44917</v>
      </c>
      <c r="F5335">
        <v>2023</v>
      </c>
      <c r="G5335" t="s">
        <v>6837</v>
      </c>
      <c r="I5335" t="s">
        <v>6400</v>
      </c>
      <c r="J5335">
        <v>30</v>
      </c>
      <c r="M5335" s="41" t="s">
        <v>72</v>
      </c>
      <c r="N5335" s="41">
        <f>SUM(Table71417[[#This Row],[Mitigation ($ million)]:[Adaptation ($ million)]])</f>
        <v>7.2</v>
      </c>
      <c r="O5335">
        <v>1.7</v>
      </c>
      <c r="P5335">
        <v>5.5</v>
      </c>
      <c r="R5335" s="5">
        <v>0.24099999999999999</v>
      </c>
      <c r="S5335" s="56" t="s">
        <v>13432</v>
      </c>
      <c r="T5335" s="1" t="s">
        <v>8821</v>
      </c>
    </row>
    <row r="5336" spans="1:20" x14ac:dyDescent="0.25">
      <c r="A5336" t="s">
        <v>8801</v>
      </c>
      <c r="B5336" t="s">
        <v>66</v>
      </c>
      <c r="C5336" t="s">
        <v>6884</v>
      </c>
      <c r="D5336" t="s">
        <v>6883</v>
      </c>
      <c r="E5336" s="55">
        <v>44917</v>
      </c>
      <c r="F5336">
        <v>2023</v>
      </c>
      <c r="G5336" t="s">
        <v>6384</v>
      </c>
      <c r="I5336" t="s">
        <v>6296</v>
      </c>
      <c r="J5336">
        <v>50</v>
      </c>
      <c r="M5336" s="41" t="s">
        <v>72</v>
      </c>
      <c r="N5336" s="41">
        <f>SUM(Table71417[[#This Row],[Mitigation ($ million)]:[Adaptation ($ million)]])</f>
        <v>25</v>
      </c>
      <c r="O5336">
        <v>2.5</v>
      </c>
      <c r="P5336">
        <v>22.5</v>
      </c>
      <c r="R5336" s="5">
        <v>0.5</v>
      </c>
      <c r="S5336" s="56" t="s">
        <v>13429</v>
      </c>
      <c r="T5336" s="1" t="s">
        <v>8821</v>
      </c>
    </row>
    <row r="5337" spans="1:20" x14ac:dyDescent="0.25">
      <c r="A5337" t="s">
        <v>8801</v>
      </c>
      <c r="B5337" t="s">
        <v>66</v>
      </c>
      <c r="C5337" t="s">
        <v>6896</v>
      </c>
      <c r="D5337" t="s">
        <v>6895</v>
      </c>
      <c r="E5337" s="55">
        <v>44917</v>
      </c>
      <c r="F5337">
        <v>2023</v>
      </c>
      <c r="G5337" t="s">
        <v>715</v>
      </c>
      <c r="I5337" t="s">
        <v>6287</v>
      </c>
      <c r="J5337">
        <v>50</v>
      </c>
      <c r="M5337" s="41" t="s">
        <v>72</v>
      </c>
      <c r="N5337" s="41">
        <f>SUM(Table71417[[#This Row],[Mitigation ($ million)]:[Adaptation ($ million)]])</f>
        <v>19.899999999999999</v>
      </c>
      <c r="O5337">
        <v>2.7</v>
      </c>
      <c r="P5337">
        <v>17.2</v>
      </c>
      <c r="R5337" s="5">
        <v>0.39900000000000002</v>
      </c>
      <c r="S5337" s="56" t="s">
        <v>13428</v>
      </c>
      <c r="T5337" s="1" t="s">
        <v>8821</v>
      </c>
    </row>
    <row r="5338" spans="1:20" x14ac:dyDescent="0.25">
      <c r="A5338" t="s">
        <v>8801</v>
      </c>
      <c r="B5338" t="s">
        <v>66</v>
      </c>
      <c r="C5338" t="s">
        <v>6878</v>
      </c>
      <c r="D5338" t="s">
        <v>6877</v>
      </c>
      <c r="E5338" s="55">
        <v>44917</v>
      </c>
      <c r="F5338">
        <v>2023</v>
      </c>
      <c r="G5338" t="s">
        <v>9334</v>
      </c>
      <c r="I5338" t="s">
        <v>6400</v>
      </c>
      <c r="J5338">
        <v>500</v>
      </c>
      <c r="M5338" s="41" t="s">
        <v>25</v>
      </c>
      <c r="N5338" s="41">
        <f>SUM(Table71417[[#This Row],[Mitigation ($ million)]:[Adaptation ($ million)]])</f>
        <v>55.5</v>
      </c>
      <c r="O5338">
        <v>0</v>
      </c>
      <c r="P5338">
        <v>55.5</v>
      </c>
      <c r="R5338" s="5">
        <v>0.111</v>
      </c>
      <c r="S5338" s="56" t="s">
        <v>13430</v>
      </c>
      <c r="T5338" s="1" t="s">
        <v>8821</v>
      </c>
    </row>
    <row r="5339" spans="1:20" x14ac:dyDescent="0.25">
      <c r="A5339" t="s">
        <v>8801</v>
      </c>
      <c r="B5339" t="s">
        <v>66</v>
      </c>
      <c r="C5339" t="s">
        <v>6343</v>
      </c>
      <c r="D5339" t="s">
        <v>6342</v>
      </c>
      <c r="E5339" s="55">
        <v>44917</v>
      </c>
      <c r="F5339">
        <v>2023</v>
      </c>
      <c r="G5339" t="s">
        <v>6344</v>
      </c>
      <c r="I5339" t="s">
        <v>6287</v>
      </c>
      <c r="J5339">
        <v>350</v>
      </c>
      <c r="M5339" s="41" t="s">
        <v>72</v>
      </c>
      <c r="N5339" s="41">
        <f>SUM(Table71417[[#This Row],[Mitigation ($ million)]:[Adaptation ($ million)]])</f>
        <v>146.80000000000001</v>
      </c>
      <c r="O5339">
        <v>68</v>
      </c>
      <c r="P5339">
        <v>78.8</v>
      </c>
      <c r="R5339" s="5">
        <v>0.41899999999999998</v>
      </c>
      <c r="S5339" s="56" t="s">
        <v>13437</v>
      </c>
      <c r="T5339" s="1" t="s">
        <v>8821</v>
      </c>
    </row>
    <row r="5340" spans="1:20" x14ac:dyDescent="0.25">
      <c r="A5340" t="s">
        <v>8801</v>
      </c>
      <c r="B5340" t="s">
        <v>66</v>
      </c>
      <c r="C5340" t="s">
        <v>6651</v>
      </c>
      <c r="D5340" t="s">
        <v>6650</v>
      </c>
      <c r="E5340" s="55">
        <v>44917</v>
      </c>
      <c r="F5340">
        <v>2023</v>
      </c>
      <c r="G5340" t="s">
        <v>6295</v>
      </c>
      <c r="I5340" t="s">
        <v>132</v>
      </c>
      <c r="J5340">
        <v>50</v>
      </c>
      <c r="M5340" s="41" t="s">
        <v>72</v>
      </c>
      <c r="N5340" s="41">
        <f>SUM(Table71417[[#This Row],[Mitigation ($ million)]:[Adaptation ($ million)]])</f>
        <v>0.7</v>
      </c>
      <c r="O5340">
        <v>0.3</v>
      </c>
      <c r="P5340">
        <v>0.4</v>
      </c>
      <c r="R5340" s="5">
        <v>1.2999999999999999E-2</v>
      </c>
      <c r="S5340" s="56" t="s">
        <v>13435</v>
      </c>
      <c r="T5340" s="1" t="s">
        <v>8821</v>
      </c>
    </row>
    <row r="5341" spans="1:20" x14ac:dyDescent="0.25">
      <c r="A5341" t="s">
        <v>8801</v>
      </c>
      <c r="B5341" t="s">
        <v>66</v>
      </c>
      <c r="C5341" t="s">
        <v>6934</v>
      </c>
      <c r="D5341" t="s">
        <v>6933</v>
      </c>
      <c r="E5341" s="55">
        <v>44949</v>
      </c>
      <c r="F5341">
        <v>2023</v>
      </c>
      <c r="G5341" t="s">
        <v>8750</v>
      </c>
      <c r="I5341" t="s">
        <v>6296</v>
      </c>
      <c r="J5341">
        <v>200</v>
      </c>
      <c r="M5341" s="41" t="s">
        <v>25</v>
      </c>
      <c r="N5341" s="41">
        <f>SUM(Table71417[[#This Row],[Mitigation ($ million)]:[Adaptation ($ million)]])</f>
        <v>96.2</v>
      </c>
      <c r="O5341">
        <v>0</v>
      </c>
      <c r="P5341">
        <v>96.2</v>
      </c>
      <c r="R5341" s="5">
        <v>0.48099999999999998</v>
      </c>
      <c r="S5341" s="56" t="s">
        <v>13423</v>
      </c>
      <c r="T5341" s="1" t="s">
        <v>8821</v>
      </c>
    </row>
    <row r="5342" spans="1:20" x14ac:dyDescent="0.25">
      <c r="A5342" t="s">
        <v>8801</v>
      </c>
      <c r="B5342" t="s">
        <v>66</v>
      </c>
      <c r="C5342" t="s">
        <v>8175</v>
      </c>
      <c r="D5342" t="s">
        <v>8174</v>
      </c>
      <c r="E5342" s="55">
        <v>44250</v>
      </c>
      <c r="F5342">
        <v>2021</v>
      </c>
      <c r="G5342" t="s">
        <v>216</v>
      </c>
      <c r="I5342" t="s">
        <v>6409</v>
      </c>
      <c r="J5342">
        <v>200</v>
      </c>
      <c r="M5342" s="41" t="s">
        <v>25</v>
      </c>
      <c r="N5342" s="41">
        <f>SUM(Table71417[[#This Row],[Mitigation ($ million)]:[Adaptation ($ million)]])</f>
        <v>17.5</v>
      </c>
      <c r="O5342">
        <v>0</v>
      </c>
      <c r="P5342">
        <v>17.5</v>
      </c>
      <c r="R5342" s="4">
        <v>8.7999999999999995E-2</v>
      </c>
      <c r="S5342" s="56" t="s">
        <v>14157</v>
      </c>
      <c r="T5342" s="1" t="s">
        <v>8823</v>
      </c>
    </row>
    <row r="5343" spans="1:20" x14ac:dyDescent="0.25">
      <c r="A5343" t="s">
        <v>8801</v>
      </c>
      <c r="B5343" t="s">
        <v>66</v>
      </c>
      <c r="C5343" t="s">
        <v>8066</v>
      </c>
      <c r="D5343" t="s">
        <v>8065</v>
      </c>
      <c r="E5343" s="55">
        <v>44250</v>
      </c>
      <c r="F5343">
        <v>2021</v>
      </c>
      <c r="G5343" t="s">
        <v>146</v>
      </c>
      <c r="I5343" t="s">
        <v>8067</v>
      </c>
      <c r="J5343">
        <v>34</v>
      </c>
      <c r="M5343" s="41" t="s">
        <v>72</v>
      </c>
      <c r="N5343" s="41">
        <f>SUM(Table71417[[#This Row],[Mitigation ($ million)]:[Adaptation ($ million)]])</f>
        <v>23.1</v>
      </c>
      <c r="O5343">
        <v>17.3</v>
      </c>
      <c r="P5343">
        <v>5.8</v>
      </c>
      <c r="R5343" s="4">
        <v>0.67900000000000005</v>
      </c>
      <c r="S5343" s="56" t="s">
        <v>14158</v>
      </c>
      <c r="T5343" s="1" t="s">
        <v>8823</v>
      </c>
    </row>
    <row r="5344" spans="1:20" x14ac:dyDescent="0.25">
      <c r="A5344" t="s">
        <v>8801</v>
      </c>
      <c r="B5344" t="s">
        <v>66</v>
      </c>
      <c r="C5344" t="s">
        <v>7920</v>
      </c>
      <c r="D5344" t="s">
        <v>7919</v>
      </c>
      <c r="E5344" s="55">
        <v>44250</v>
      </c>
      <c r="F5344">
        <v>2021</v>
      </c>
      <c r="G5344" t="s">
        <v>6322</v>
      </c>
      <c r="I5344" t="s">
        <v>132</v>
      </c>
      <c r="J5344">
        <v>80</v>
      </c>
      <c r="M5344" s="41" t="s">
        <v>24</v>
      </c>
      <c r="N5344" s="41">
        <f>SUM(Table71417[[#This Row],[Mitigation ($ million)]:[Adaptation ($ million)]])</f>
        <v>3.2</v>
      </c>
      <c r="O5344">
        <v>3.2</v>
      </c>
      <c r="P5344">
        <v>0</v>
      </c>
      <c r="R5344" s="4">
        <v>0.04</v>
      </c>
      <c r="S5344" s="56" t="s">
        <v>14159</v>
      </c>
      <c r="T5344" s="1" t="s">
        <v>8823</v>
      </c>
    </row>
    <row r="5345" spans="1:20" x14ac:dyDescent="0.25">
      <c r="A5345" t="s">
        <v>8801</v>
      </c>
      <c r="B5345" t="s">
        <v>66</v>
      </c>
      <c r="C5345" t="s">
        <v>7740</v>
      </c>
      <c r="D5345" t="s">
        <v>7739</v>
      </c>
      <c r="E5345" s="55">
        <v>44615</v>
      </c>
      <c r="F5345">
        <v>2022</v>
      </c>
      <c r="G5345" t="s">
        <v>7137</v>
      </c>
      <c r="I5345" t="s">
        <v>6303</v>
      </c>
      <c r="J5345">
        <v>6.2</v>
      </c>
      <c r="M5345" s="41" t="s">
        <v>25</v>
      </c>
      <c r="N5345" s="41">
        <f>SUM(Table71417[[#This Row],[Mitigation ($ million)]:[Adaptation ($ million)]])</f>
        <v>0.3</v>
      </c>
      <c r="O5345">
        <v>0</v>
      </c>
      <c r="P5345">
        <v>0.3</v>
      </c>
      <c r="R5345" s="4">
        <v>0.05</v>
      </c>
      <c r="S5345" s="56" t="s">
        <v>13805</v>
      </c>
      <c r="T5345" s="1" t="s">
        <v>8822</v>
      </c>
    </row>
    <row r="5346" spans="1:20" x14ac:dyDescent="0.25">
      <c r="A5346" t="s">
        <v>8801</v>
      </c>
      <c r="B5346" t="s">
        <v>66</v>
      </c>
      <c r="C5346" t="s">
        <v>6580</v>
      </c>
      <c r="D5346" t="s">
        <v>6579</v>
      </c>
      <c r="E5346" s="55">
        <v>44980</v>
      </c>
      <c r="F5346">
        <v>2023</v>
      </c>
      <c r="G5346" t="s">
        <v>715</v>
      </c>
      <c r="I5346" t="s">
        <v>132</v>
      </c>
      <c r="J5346">
        <v>50</v>
      </c>
      <c r="M5346" s="41" t="s">
        <v>72</v>
      </c>
      <c r="N5346" s="41">
        <f>SUM(Table71417[[#This Row],[Mitigation ($ million)]:[Adaptation ($ million)]])</f>
        <v>6.8</v>
      </c>
      <c r="O5346">
        <v>3.4</v>
      </c>
      <c r="P5346">
        <v>3.4</v>
      </c>
      <c r="R5346" s="5">
        <v>0.13600000000000001</v>
      </c>
      <c r="S5346" s="56" t="s">
        <v>13418</v>
      </c>
      <c r="T5346" s="1" t="s">
        <v>8821</v>
      </c>
    </row>
    <row r="5347" spans="1:20" x14ac:dyDescent="0.25">
      <c r="A5347" t="s">
        <v>8801</v>
      </c>
      <c r="B5347" t="s">
        <v>66</v>
      </c>
      <c r="C5347" t="s">
        <v>8513</v>
      </c>
      <c r="D5347" t="s">
        <v>8512</v>
      </c>
      <c r="E5347" s="55">
        <v>44278</v>
      </c>
      <c r="F5347">
        <v>2021</v>
      </c>
      <c r="G5347" t="s">
        <v>8287</v>
      </c>
      <c r="I5347" t="s">
        <v>6319</v>
      </c>
      <c r="J5347" s="7">
        <v>1375</v>
      </c>
      <c r="M5347" s="41" t="s">
        <v>72</v>
      </c>
      <c r="N5347" s="41">
        <f>SUM(Table71417[[#This Row],[Mitigation ($ million)]:[Adaptation ($ million)]])</f>
        <v>378.2</v>
      </c>
      <c r="O5347">
        <v>343.8</v>
      </c>
      <c r="P5347">
        <v>34.4</v>
      </c>
      <c r="R5347" s="4">
        <v>0.27500000000000002</v>
      </c>
      <c r="S5347" s="56" t="s">
        <v>14130</v>
      </c>
      <c r="T5347" s="1" t="s">
        <v>8823</v>
      </c>
    </row>
    <row r="5348" spans="1:20" x14ac:dyDescent="0.25">
      <c r="A5348" t="s">
        <v>8801</v>
      </c>
      <c r="B5348" t="s">
        <v>66</v>
      </c>
      <c r="C5348" t="s">
        <v>7527</v>
      </c>
      <c r="D5348" t="s">
        <v>7526</v>
      </c>
      <c r="E5348" s="55">
        <v>44643</v>
      </c>
      <c r="F5348">
        <v>2022</v>
      </c>
      <c r="G5348" t="s">
        <v>6429</v>
      </c>
      <c r="I5348" t="s">
        <v>6316</v>
      </c>
      <c r="J5348">
        <v>50</v>
      </c>
      <c r="M5348" s="41" t="s">
        <v>24</v>
      </c>
      <c r="N5348" s="41">
        <f>SUM(Table71417[[#This Row],[Mitigation ($ million)]:[Adaptation ($ million)]])</f>
        <v>50</v>
      </c>
      <c r="O5348">
        <v>50</v>
      </c>
      <c r="P5348">
        <v>0</v>
      </c>
      <c r="R5348" s="4">
        <v>1</v>
      </c>
      <c r="S5348" s="56" t="s">
        <v>13767</v>
      </c>
      <c r="T5348" s="1" t="s">
        <v>8822</v>
      </c>
    </row>
    <row r="5349" spans="1:20" x14ac:dyDescent="0.25">
      <c r="A5349" t="s">
        <v>8801</v>
      </c>
      <c r="B5349" t="s">
        <v>66</v>
      </c>
      <c r="C5349" t="s">
        <v>6523</v>
      </c>
      <c r="D5349" t="s">
        <v>6522</v>
      </c>
      <c r="E5349" s="55">
        <v>45008</v>
      </c>
      <c r="F5349">
        <v>2023</v>
      </c>
      <c r="G5349" t="s">
        <v>216</v>
      </c>
      <c r="I5349" t="s">
        <v>6448</v>
      </c>
      <c r="J5349">
        <v>250</v>
      </c>
      <c r="M5349" s="41" t="s">
        <v>24</v>
      </c>
      <c r="N5349" s="41">
        <f>SUM(Table71417[[#This Row],[Mitigation ($ million)]:[Adaptation ($ million)]])</f>
        <v>122.2</v>
      </c>
      <c r="O5349">
        <v>122.2</v>
      </c>
      <c r="P5349">
        <v>0</v>
      </c>
      <c r="R5349" s="5">
        <v>0.48899999999999999</v>
      </c>
      <c r="S5349" s="56" t="s">
        <v>13401</v>
      </c>
      <c r="T5349" s="1" t="s">
        <v>8821</v>
      </c>
    </row>
    <row r="5350" spans="1:20" x14ac:dyDescent="0.25">
      <c r="A5350" t="s">
        <v>8801</v>
      </c>
      <c r="B5350" t="s">
        <v>66</v>
      </c>
      <c r="C5350" t="s">
        <v>6597</v>
      </c>
      <c r="D5350" t="s">
        <v>6596</v>
      </c>
      <c r="E5350" s="55">
        <v>45008</v>
      </c>
      <c r="F5350">
        <v>2023</v>
      </c>
      <c r="G5350" t="s">
        <v>8804</v>
      </c>
      <c r="I5350" t="s">
        <v>6448</v>
      </c>
      <c r="J5350">
        <v>70</v>
      </c>
      <c r="M5350" s="41" t="s">
        <v>72</v>
      </c>
      <c r="N5350" s="41">
        <f>SUM(Table71417[[#This Row],[Mitigation ($ million)]:[Adaptation ($ million)]])</f>
        <v>42.599999999999994</v>
      </c>
      <c r="O5350">
        <v>21.4</v>
      </c>
      <c r="P5350">
        <v>21.2</v>
      </c>
      <c r="R5350" s="5">
        <v>0.60799999999999998</v>
      </c>
      <c r="S5350" s="56" t="s">
        <v>13399</v>
      </c>
      <c r="T5350" s="1" t="s">
        <v>8821</v>
      </c>
    </row>
    <row r="5351" spans="1:20" x14ac:dyDescent="0.25">
      <c r="A5351" t="s">
        <v>8801</v>
      </c>
      <c r="B5351" t="s">
        <v>66</v>
      </c>
      <c r="C5351" t="s">
        <v>6553</v>
      </c>
      <c r="D5351" t="s">
        <v>6552</v>
      </c>
      <c r="E5351" s="55">
        <v>45008</v>
      </c>
      <c r="F5351">
        <v>2023</v>
      </c>
      <c r="G5351" t="s">
        <v>6554</v>
      </c>
      <c r="I5351" t="s">
        <v>6443</v>
      </c>
      <c r="J5351">
        <v>81</v>
      </c>
      <c r="M5351" s="41" t="s">
        <v>25</v>
      </c>
      <c r="N5351" s="41">
        <f>SUM(Table71417[[#This Row],[Mitigation ($ million)]:[Adaptation ($ million)]])</f>
        <v>17.899999999999999</v>
      </c>
      <c r="O5351">
        <v>0</v>
      </c>
      <c r="P5351">
        <v>17.899999999999999</v>
      </c>
      <c r="R5351" s="5">
        <v>0.222</v>
      </c>
      <c r="S5351" s="56" t="s">
        <v>13400</v>
      </c>
      <c r="T5351" s="1" t="s">
        <v>8821</v>
      </c>
    </row>
    <row r="5352" spans="1:20" x14ac:dyDescent="0.25">
      <c r="A5352" t="s">
        <v>8801</v>
      </c>
      <c r="B5352" t="s">
        <v>66</v>
      </c>
      <c r="C5352" t="s">
        <v>6348</v>
      </c>
      <c r="D5352" t="s">
        <v>6347</v>
      </c>
      <c r="E5352" s="55">
        <v>45008</v>
      </c>
      <c r="F5352">
        <v>2023</v>
      </c>
      <c r="G5352" t="s">
        <v>113</v>
      </c>
      <c r="I5352" t="s">
        <v>6310</v>
      </c>
      <c r="J5352">
        <v>200</v>
      </c>
      <c r="M5352" s="41" t="s">
        <v>72</v>
      </c>
      <c r="N5352" s="41">
        <f>SUM(Table71417[[#This Row],[Mitigation ($ million)]:[Adaptation ($ million)]])</f>
        <v>77.099999999999994</v>
      </c>
      <c r="O5352">
        <v>27.1</v>
      </c>
      <c r="P5352">
        <v>50</v>
      </c>
      <c r="R5352" s="5">
        <v>0.38600000000000001</v>
      </c>
      <c r="S5352" s="56" t="s">
        <v>13402</v>
      </c>
      <c r="T5352" s="1" t="s">
        <v>8821</v>
      </c>
    </row>
    <row r="5353" spans="1:20" x14ac:dyDescent="0.25">
      <c r="A5353" t="s">
        <v>8801</v>
      </c>
      <c r="B5353" t="s">
        <v>66</v>
      </c>
      <c r="C5353" t="s">
        <v>6898</v>
      </c>
      <c r="D5353" t="s">
        <v>6897</v>
      </c>
      <c r="E5353" s="55">
        <v>45008</v>
      </c>
      <c r="F5353">
        <v>2023</v>
      </c>
      <c r="G5353" t="s">
        <v>6532</v>
      </c>
      <c r="I5353" t="s">
        <v>6296</v>
      </c>
      <c r="J5353">
        <v>160</v>
      </c>
      <c r="M5353" s="41" t="s">
        <v>25</v>
      </c>
      <c r="N5353" s="41">
        <f>SUM(Table71417[[#This Row],[Mitigation ($ million)]:[Adaptation ($ million)]])</f>
        <v>100</v>
      </c>
      <c r="O5353">
        <v>0</v>
      </c>
      <c r="P5353">
        <v>100</v>
      </c>
      <c r="R5353" s="5">
        <v>0.625</v>
      </c>
      <c r="S5353" s="56" t="s">
        <v>13397</v>
      </c>
      <c r="T5353" s="1" t="s">
        <v>8821</v>
      </c>
    </row>
    <row r="5354" spans="1:20" x14ac:dyDescent="0.25">
      <c r="A5354" t="s">
        <v>8801</v>
      </c>
      <c r="B5354" t="s">
        <v>66</v>
      </c>
      <c r="C5354" t="s">
        <v>6783</v>
      </c>
      <c r="D5354" t="s">
        <v>6782</v>
      </c>
      <c r="E5354" s="55">
        <v>45008</v>
      </c>
      <c r="F5354">
        <v>2023</v>
      </c>
      <c r="G5354" t="s">
        <v>6784</v>
      </c>
      <c r="I5354" t="s">
        <v>4841</v>
      </c>
      <c r="J5354">
        <v>145</v>
      </c>
      <c r="M5354" s="41" t="s">
        <v>72</v>
      </c>
      <c r="N5354" s="41">
        <f>SUM(Table71417[[#This Row],[Mitigation ($ million)]:[Adaptation ($ million)]])</f>
        <v>42.9</v>
      </c>
      <c r="O5354">
        <v>32.5</v>
      </c>
      <c r="P5354">
        <v>10.4</v>
      </c>
      <c r="R5354" s="5">
        <v>0.29599999999999999</v>
      </c>
      <c r="S5354" s="56" t="s">
        <v>13398</v>
      </c>
      <c r="T5354" s="1" t="s">
        <v>8821</v>
      </c>
    </row>
    <row r="5355" spans="1:20" x14ac:dyDescent="0.25">
      <c r="A5355" t="s">
        <v>8801</v>
      </c>
      <c r="B5355" t="s">
        <v>66</v>
      </c>
      <c r="C5355" t="s">
        <v>8573</v>
      </c>
      <c r="D5355" t="s">
        <v>8572</v>
      </c>
      <c r="E5355" s="55">
        <v>44309</v>
      </c>
      <c r="F5355">
        <v>2021</v>
      </c>
      <c r="G5355" t="s">
        <v>6300</v>
      </c>
      <c r="I5355" t="s">
        <v>6303</v>
      </c>
      <c r="J5355">
        <v>30</v>
      </c>
      <c r="M5355" s="41" t="s">
        <v>72</v>
      </c>
      <c r="N5355" s="41">
        <f>SUM(Table71417[[#This Row],[Mitigation ($ million)]:[Adaptation ($ million)]])</f>
        <v>2</v>
      </c>
      <c r="O5355">
        <v>1</v>
      </c>
      <c r="P5355">
        <v>1</v>
      </c>
      <c r="R5355" s="4">
        <v>6.3E-2</v>
      </c>
      <c r="S5355" s="56" t="s">
        <v>14097</v>
      </c>
      <c r="T5355" s="1" t="s">
        <v>8823</v>
      </c>
    </row>
    <row r="5356" spans="1:20" x14ac:dyDescent="0.25">
      <c r="A5356" t="s">
        <v>8801</v>
      </c>
      <c r="B5356" t="s">
        <v>66</v>
      </c>
      <c r="C5356" t="s">
        <v>7807</v>
      </c>
      <c r="D5356" t="s">
        <v>7806</v>
      </c>
      <c r="E5356" s="55">
        <v>44704</v>
      </c>
      <c r="F5356">
        <v>2022</v>
      </c>
      <c r="G5356" t="s">
        <v>6657</v>
      </c>
      <c r="I5356" t="s">
        <v>6303</v>
      </c>
      <c r="J5356">
        <v>35</v>
      </c>
      <c r="M5356" s="41" t="s">
        <v>72</v>
      </c>
      <c r="N5356" s="41">
        <f>SUM(Table71417[[#This Row],[Mitigation ($ million)]:[Adaptation ($ million)]])</f>
        <v>3.2</v>
      </c>
      <c r="O5356">
        <v>2.6</v>
      </c>
      <c r="P5356">
        <v>0.6</v>
      </c>
      <c r="R5356" s="4">
        <v>9.0999999999999998E-2</v>
      </c>
      <c r="S5356" s="56" t="s">
        <v>13689</v>
      </c>
      <c r="T5356" s="1" t="s">
        <v>8822</v>
      </c>
    </row>
    <row r="5357" spans="1:20" x14ac:dyDescent="0.25">
      <c r="A5357" t="s">
        <v>8801</v>
      </c>
      <c r="B5357" t="s">
        <v>66</v>
      </c>
      <c r="C5357" t="s">
        <v>7165</v>
      </c>
      <c r="D5357" t="s">
        <v>7164</v>
      </c>
      <c r="E5357" s="55">
        <v>44704</v>
      </c>
      <c r="F5357">
        <v>2022</v>
      </c>
      <c r="G5357" t="s">
        <v>6358</v>
      </c>
      <c r="I5357" t="s">
        <v>6448</v>
      </c>
      <c r="J5357">
        <v>350</v>
      </c>
      <c r="M5357" s="41" t="s">
        <v>72</v>
      </c>
      <c r="N5357" s="41">
        <f>SUM(Table71417[[#This Row],[Mitigation ($ million)]:[Adaptation ($ million)]])</f>
        <v>181.4</v>
      </c>
      <c r="O5357">
        <v>79.5</v>
      </c>
      <c r="P5357">
        <v>101.9</v>
      </c>
      <c r="R5357" s="4">
        <v>0.51800000000000002</v>
      </c>
      <c r="S5357" s="56" t="s">
        <v>13690</v>
      </c>
      <c r="T5357" s="1" t="s">
        <v>8822</v>
      </c>
    </row>
    <row r="5358" spans="1:20" x14ac:dyDescent="0.25">
      <c r="A5358" t="s">
        <v>8801</v>
      </c>
      <c r="B5358" t="s">
        <v>66</v>
      </c>
      <c r="C5358" t="s">
        <v>6977</v>
      </c>
      <c r="D5358" t="s">
        <v>6976</v>
      </c>
      <c r="E5358" s="55">
        <v>45069</v>
      </c>
      <c r="F5358">
        <v>2023</v>
      </c>
      <c r="G5358" t="s">
        <v>4726</v>
      </c>
      <c r="I5358" t="s">
        <v>6296</v>
      </c>
      <c r="J5358">
        <v>99.9</v>
      </c>
      <c r="M5358" s="41" t="s">
        <v>72</v>
      </c>
      <c r="N5358" s="41">
        <f>SUM(Table71417[[#This Row],[Mitigation ($ million)]:[Adaptation ($ million)]])</f>
        <v>71.400000000000006</v>
      </c>
      <c r="O5358">
        <v>57.4</v>
      </c>
      <c r="P5358">
        <v>14</v>
      </c>
      <c r="R5358" s="5">
        <v>0.71399999999999997</v>
      </c>
      <c r="S5358" s="56" t="s">
        <v>13334</v>
      </c>
      <c r="T5358" s="1" t="s">
        <v>8821</v>
      </c>
    </row>
    <row r="5359" spans="1:20" x14ac:dyDescent="0.25">
      <c r="A5359" t="s">
        <v>8801</v>
      </c>
      <c r="B5359" t="s">
        <v>66</v>
      </c>
      <c r="C5359" t="s">
        <v>6820</v>
      </c>
      <c r="D5359" t="s">
        <v>6819</v>
      </c>
      <c r="E5359" s="55">
        <v>45069</v>
      </c>
      <c r="F5359">
        <v>2023</v>
      </c>
      <c r="G5359" t="s">
        <v>4725</v>
      </c>
      <c r="I5359" t="s">
        <v>6296</v>
      </c>
      <c r="J5359">
        <v>85.4</v>
      </c>
      <c r="M5359" s="41" t="s">
        <v>72</v>
      </c>
      <c r="N5359" s="41">
        <f>SUM(Table71417[[#This Row],[Mitigation ($ million)]:[Adaptation ($ million)]])</f>
        <v>8.1999999999999993</v>
      </c>
      <c r="O5359">
        <v>0.6</v>
      </c>
      <c r="P5359">
        <v>7.6</v>
      </c>
      <c r="R5359" s="5">
        <v>9.6000000000000002E-2</v>
      </c>
      <c r="S5359" s="56" t="s">
        <v>13335</v>
      </c>
      <c r="T5359" s="1" t="s">
        <v>8821</v>
      </c>
    </row>
    <row r="5360" spans="1:20" x14ac:dyDescent="0.25">
      <c r="A5360" t="s">
        <v>8801</v>
      </c>
      <c r="B5360" t="s">
        <v>66</v>
      </c>
      <c r="C5360" t="s">
        <v>6389</v>
      </c>
      <c r="D5360" t="s">
        <v>6388</v>
      </c>
      <c r="E5360" s="55">
        <v>45069</v>
      </c>
      <c r="F5360">
        <v>2023</v>
      </c>
      <c r="G5360" t="s">
        <v>4725</v>
      </c>
      <c r="I5360" t="s">
        <v>4841</v>
      </c>
      <c r="J5360">
        <v>434.7</v>
      </c>
      <c r="M5360" s="41" t="s">
        <v>72</v>
      </c>
      <c r="N5360" s="41">
        <f>SUM(Table71417[[#This Row],[Mitigation ($ million)]:[Adaptation ($ million)]])</f>
        <v>434.1</v>
      </c>
      <c r="O5360">
        <v>325.60000000000002</v>
      </c>
      <c r="P5360">
        <v>108.5</v>
      </c>
      <c r="R5360" s="5">
        <v>0.999</v>
      </c>
      <c r="S5360" s="56" t="s">
        <v>13336</v>
      </c>
      <c r="T5360" s="1" t="s">
        <v>8821</v>
      </c>
    </row>
    <row r="5361" spans="1:20" x14ac:dyDescent="0.25">
      <c r="A5361" t="s">
        <v>8801</v>
      </c>
      <c r="B5361" t="s">
        <v>66</v>
      </c>
      <c r="C5361" t="s">
        <v>8644</v>
      </c>
      <c r="D5361" t="s">
        <v>8643</v>
      </c>
      <c r="E5361" s="55">
        <v>44370</v>
      </c>
      <c r="F5361">
        <v>2021</v>
      </c>
      <c r="G5361" t="s">
        <v>4824</v>
      </c>
      <c r="I5361" t="s">
        <v>6443</v>
      </c>
      <c r="J5361">
        <v>20</v>
      </c>
      <c r="M5361" s="41" t="s">
        <v>24</v>
      </c>
      <c r="N5361" s="41">
        <f>SUM(Table71417[[#This Row],[Mitigation ($ million)]:[Adaptation ($ million)]])</f>
        <v>1.7</v>
      </c>
      <c r="O5361">
        <v>1.7</v>
      </c>
      <c r="P5361">
        <v>0</v>
      </c>
      <c r="R5361" s="4">
        <v>8.4000000000000005E-2</v>
      </c>
      <c r="S5361" s="56" t="s">
        <v>13992</v>
      </c>
      <c r="T5361" s="1" t="s">
        <v>8823</v>
      </c>
    </row>
    <row r="5362" spans="1:20" x14ac:dyDescent="0.25">
      <c r="A5362" t="s">
        <v>8801</v>
      </c>
      <c r="B5362" t="s">
        <v>66</v>
      </c>
      <c r="C5362" t="s">
        <v>8694</v>
      </c>
      <c r="D5362" t="s">
        <v>8693</v>
      </c>
      <c r="E5362" s="55">
        <v>44370</v>
      </c>
      <c r="F5362">
        <v>2021</v>
      </c>
      <c r="G5362" t="s">
        <v>6518</v>
      </c>
      <c r="I5362" t="s">
        <v>6400</v>
      </c>
      <c r="J5362">
        <v>20</v>
      </c>
      <c r="M5362" s="41" t="s">
        <v>25</v>
      </c>
      <c r="N5362" s="41">
        <f>SUM(Table71417[[#This Row],[Mitigation ($ million)]:[Adaptation ($ million)]])</f>
        <v>2.2000000000000002</v>
      </c>
      <c r="O5362">
        <v>0</v>
      </c>
      <c r="P5362">
        <v>2.2000000000000002</v>
      </c>
      <c r="R5362" s="4">
        <v>0.109</v>
      </c>
      <c r="S5362" s="56" t="s">
        <v>13991</v>
      </c>
      <c r="T5362" s="1" t="s">
        <v>8823</v>
      </c>
    </row>
    <row r="5363" spans="1:20" x14ac:dyDescent="0.25">
      <c r="A5363" t="s">
        <v>8801</v>
      </c>
      <c r="B5363" t="s">
        <v>66</v>
      </c>
      <c r="C5363" t="s">
        <v>8559</v>
      </c>
      <c r="D5363" t="s">
        <v>8558</v>
      </c>
      <c r="E5363" s="55">
        <v>44370</v>
      </c>
      <c r="F5363">
        <v>2021</v>
      </c>
      <c r="G5363" t="s">
        <v>698</v>
      </c>
      <c r="I5363" t="s">
        <v>6319</v>
      </c>
      <c r="J5363">
        <v>35</v>
      </c>
      <c r="M5363" s="41" t="s">
        <v>24</v>
      </c>
      <c r="N5363" s="41">
        <f>SUM(Table71417[[#This Row],[Mitigation ($ million)]:[Adaptation ($ million)]])</f>
        <v>8.8000000000000007</v>
      </c>
      <c r="O5363">
        <v>8.8000000000000007</v>
      </c>
      <c r="P5363">
        <v>0</v>
      </c>
      <c r="R5363" s="4">
        <v>0.25</v>
      </c>
      <c r="S5363" s="56" t="s">
        <v>13993</v>
      </c>
      <c r="T5363" s="1" t="s">
        <v>8823</v>
      </c>
    </row>
    <row r="5364" spans="1:20" x14ac:dyDescent="0.25">
      <c r="A5364" t="s">
        <v>8801</v>
      </c>
      <c r="B5364" t="s">
        <v>66</v>
      </c>
      <c r="C5364" t="s">
        <v>8108</v>
      </c>
      <c r="D5364" t="s">
        <v>8107</v>
      </c>
      <c r="E5364" s="55">
        <v>44370</v>
      </c>
      <c r="F5364">
        <v>2021</v>
      </c>
      <c r="G5364" t="s">
        <v>8806</v>
      </c>
      <c r="I5364" t="s">
        <v>8054</v>
      </c>
      <c r="J5364">
        <v>50</v>
      </c>
      <c r="M5364" s="41" t="s">
        <v>72</v>
      </c>
      <c r="N5364" s="41">
        <f>SUM(Table71417[[#This Row],[Mitigation ($ million)]:[Adaptation ($ million)]])</f>
        <v>0.5</v>
      </c>
      <c r="O5364">
        <v>0.3</v>
      </c>
      <c r="P5364">
        <v>0.2</v>
      </c>
      <c r="R5364" s="4">
        <v>1.0999999999999999E-2</v>
      </c>
      <c r="S5364" s="56" t="s">
        <v>13996</v>
      </c>
      <c r="T5364" s="1" t="s">
        <v>8823</v>
      </c>
    </row>
    <row r="5365" spans="1:20" x14ac:dyDescent="0.25">
      <c r="A5365" t="s">
        <v>8801</v>
      </c>
      <c r="B5365" t="s">
        <v>66</v>
      </c>
      <c r="C5365" t="s">
        <v>8181</v>
      </c>
      <c r="D5365" t="s">
        <v>8180</v>
      </c>
      <c r="E5365" s="55">
        <v>44370</v>
      </c>
      <c r="F5365">
        <v>2021</v>
      </c>
      <c r="G5365" t="s">
        <v>8865</v>
      </c>
      <c r="I5365" t="s">
        <v>6313</v>
      </c>
      <c r="J5365">
        <v>200</v>
      </c>
      <c r="M5365" s="41" t="s">
        <v>24</v>
      </c>
      <c r="N5365" s="41">
        <f>SUM(Table71417[[#This Row],[Mitigation ($ million)]:[Adaptation ($ million)]])</f>
        <v>57.9</v>
      </c>
      <c r="O5365">
        <v>57.9</v>
      </c>
      <c r="P5365">
        <v>0</v>
      </c>
      <c r="R5365" s="4">
        <v>0.28899999999999998</v>
      </c>
      <c r="S5365" s="56" t="s">
        <v>13995</v>
      </c>
      <c r="T5365" s="1" t="s">
        <v>8823</v>
      </c>
    </row>
    <row r="5366" spans="1:20" x14ac:dyDescent="0.25">
      <c r="A5366" t="s">
        <v>8801</v>
      </c>
      <c r="B5366" t="s">
        <v>66</v>
      </c>
      <c r="C5366" t="s">
        <v>8329</v>
      </c>
      <c r="D5366" t="s">
        <v>8328</v>
      </c>
      <c r="E5366" s="55">
        <v>44370</v>
      </c>
      <c r="F5366">
        <v>2021</v>
      </c>
      <c r="G5366" t="s">
        <v>430</v>
      </c>
      <c r="I5366" t="s">
        <v>84</v>
      </c>
      <c r="J5366">
        <v>100</v>
      </c>
      <c r="M5366" s="41" t="s">
        <v>72</v>
      </c>
      <c r="N5366" s="41">
        <f>SUM(Table71417[[#This Row],[Mitigation ($ million)]:[Adaptation ($ million)]])</f>
        <v>46.6</v>
      </c>
      <c r="O5366">
        <v>29</v>
      </c>
      <c r="P5366">
        <v>17.600000000000001</v>
      </c>
      <c r="R5366" s="4">
        <v>0.46600000000000003</v>
      </c>
      <c r="S5366" s="56" t="s">
        <v>13994</v>
      </c>
      <c r="T5366" s="1" t="s">
        <v>8823</v>
      </c>
    </row>
    <row r="5367" spans="1:20" x14ac:dyDescent="0.25">
      <c r="A5367" t="s">
        <v>8801</v>
      </c>
      <c r="B5367" t="s">
        <v>66</v>
      </c>
      <c r="C5367" t="s">
        <v>7718</v>
      </c>
      <c r="D5367" t="s">
        <v>7717</v>
      </c>
      <c r="E5367" s="55">
        <v>44735</v>
      </c>
      <c r="F5367">
        <v>2022</v>
      </c>
      <c r="G5367" t="s">
        <v>6384</v>
      </c>
      <c r="I5367" t="s">
        <v>6409</v>
      </c>
      <c r="J5367">
        <v>62</v>
      </c>
      <c r="M5367" s="41" t="s">
        <v>72</v>
      </c>
      <c r="N5367" s="41">
        <f>SUM(Table71417[[#This Row],[Mitigation ($ million)]:[Adaptation ($ million)]])</f>
        <v>2</v>
      </c>
      <c r="O5367">
        <v>0.3</v>
      </c>
      <c r="P5367">
        <v>1.7</v>
      </c>
      <c r="R5367" s="4">
        <v>3.3000000000000002E-2</v>
      </c>
      <c r="S5367" s="56" t="s">
        <v>13583</v>
      </c>
      <c r="T5367" s="1" t="s">
        <v>8822</v>
      </c>
    </row>
    <row r="5368" spans="1:20" x14ac:dyDescent="0.25">
      <c r="A5368" t="s">
        <v>8801</v>
      </c>
      <c r="B5368" t="s">
        <v>66</v>
      </c>
      <c r="C5368" t="s">
        <v>7843</v>
      </c>
      <c r="D5368" t="s">
        <v>7842</v>
      </c>
      <c r="E5368" s="55">
        <v>44735</v>
      </c>
      <c r="F5368">
        <v>2022</v>
      </c>
      <c r="G5368" t="s">
        <v>6837</v>
      </c>
      <c r="I5368" t="s">
        <v>6303</v>
      </c>
      <c r="J5368">
        <v>25</v>
      </c>
      <c r="M5368" s="41" t="s">
        <v>72</v>
      </c>
      <c r="N5368" s="41">
        <f>SUM(Table71417[[#This Row],[Mitigation ($ million)]:[Adaptation ($ million)]])</f>
        <v>0.7</v>
      </c>
      <c r="O5368">
        <v>0.2</v>
      </c>
      <c r="P5368">
        <v>0.5</v>
      </c>
      <c r="R5368" s="4">
        <v>2.5999999999999999E-2</v>
      </c>
      <c r="S5368" s="56" t="s">
        <v>13580</v>
      </c>
      <c r="T5368" s="1" t="s">
        <v>8822</v>
      </c>
    </row>
    <row r="5369" spans="1:20" x14ac:dyDescent="0.25">
      <c r="A5369" t="s">
        <v>8801</v>
      </c>
      <c r="B5369" t="s">
        <v>66</v>
      </c>
      <c r="C5369" t="s">
        <v>7646</v>
      </c>
      <c r="D5369" t="s">
        <v>7645</v>
      </c>
      <c r="E5369" s="55">
        <v>44735</v>
      </c>
      <c r="F5369">
        <v>2022</v>
      </c>
      <c r="G5369" t="s">
        <v>8804</v>
      </c>
      <c r="I5369" t="s">
        <v>6319</v>
      </c>
      <c r="J5369">
        <v>250</v>
      </c>
      <c r="M5369" s="41" t="s">
        <v>72</v>
      </c>
      <c r="N5369" s="41">
        <f>SUM(Table71417[[#This Row],[Mitigation ($ million)]:[Adaptation ($ million)]])</f>
        <v>93.8</v>
      </c>
      <c r="O5369">
        <v>62.5</v>
      </c>
      <c r="P5369">
        <v>31.3</v>
      </c>
      <c r="R5369" s="4">
        <v>0.375</v>
      </c>
      <c r="S5369" s="56" t="s">
        <v>13586</v>
      </c>
      <c r="T5369" s="1" t="s">
        <v>8822</v>
      </c>
    </row>
    <row r="5370" spans="1:20" x14ac:dyDescent="0.25">
      <c r="A5370" t="s">
        <v>8801</v>
      </c>
      <c r="B5370" t="s">
        <v>66</v>
      </c>
      <c r="C5370" t="s">
        <v>7024</v>
      </c>
      <c r="D5370" t="s">
        <v>7023</v>
      </c>
      <c r="E5370" s="55">
        <v>44735</v>
      </c>
      <c r="F5370">
        <v>2022</v>
      </c>
      <c r="G5370" t="s">
        <v>8804</v>
      </c>
      <c r="I5370" t="s">
        <v>84</v>
      </c>
      <c r="J5370">
        <v>500</v>
      </c>
      <c r="M5370" s="41" t="s">
        <v>72</v>
      </c>
      <c r="N5370" s="41">
        <f>SUM(Table71417[[#This Row],[Mitigation ($ million)]:[Adaptation ($ million)]])</f>
        <v>235.20000000000002</v>
      </c>
      <c r="O5370">
        <v>6.8</v>
      </c>
      <c r="P5370">
        <v>228.4</v>
      </c>
      <c r="R5370" s="4">
        <v>0.47</v>
      </c>
      <c r="S5370" s="56" t="s">
        <v>13590</v>
      </c>
      <c r="T5370" s="1" t="s">
        <v>8822</v>
      </c>
    </row>
    <row r="5371" spans="1:20" x14ac:dyDescent="0.25">
      <c r="A5371" t="s">
        <v>8801</v>
      </c>
      <c r="B5371" t="s">
        <v>66</v>
      </c>
      <c r="C5371" t="s">
        <v>7710</v>
      </c>
      <c r="D5371" t="s">
        <v>7709</v>
      </c>
      <c r="E5371" s="55">
        <v>44735</v>
      </c>
      <c r="F5371">
        <v>2022</v>
      </c>
      <c r="G5371" t="s">
        <v>525</v>
      </c>
      <c r="I5371" t="s">
        <v>6316</v>
      </c>
      <c r="J5371">
        <v>50</v>
      </c>
      <c r="M5371" s="41" t="s">
        <v>24</v>
      </c>
      <c r="N5371" s="41">
        <f>SUM(Table71417[[#This Row],[Mitigation ($ million)]:[Adaptation ($ million)]])</f>
        <v>38</v>
      </c>
      <c r="O5371">
        <v>38</v>
      </c>
      <c r="P5371">
        <v>0</v>
      </c>
      <c r="R5371" s="4">
        <v>0.76</v>
      </c>
      <c r="S5371" s="56" t="s">
        <v>13584</v>
      </c>
      <c r="T5371" s="1" t="s">
        <v>8822</v>
      </c>
    </row>
    <row r="5372" spans="1:20" x14ac:dyDescent="0.25">
      <c r="A5372" t="s">
        <v>8801</v>
      </c>
      <c r="B5372" t="s">
        <v>66</v>
      </c>
      <c r="C5372" t="s">
        <v>7039</v>
      </c>
      <c r="D5372" t="s">
        <v>7038</v>
      </c>
      <c r="E5372" s="55">
        <v>44735</v>
      </c>
      <c r="F5372">
        <v>2022</v>
      </c>
      <c r="G5372" t="s">
        <v>6358</v>
      </c>
      <c r="I5372" t="s">
        <v>84</v>
      </c>
      <c r="J5372">
        <v>250</v>
      </c>
      <c r="M5372" s="41" t="s">
        <v>72</v>
      </c>
      <c r="N5372" s="41">
        <f>SUM(Table71417[[#This Row],[Mitigation ($ million)]:[Adaptation ($ million)]])</f>
        <v>67.7</v>
      </c>
      <c r="O5372">
        <v>11.5</v>
      </c>
      <c r="P5372">
        <v>56.2</v>
      </c>
      <c r="R5372" s="4">
        <v>0.27100000000000002</v>
      </c>
      <c r="S5372" s="56" t="s">
        <v>13589</v>
      </c>
      <c r="T5372" s="1" t="s">
        <v>8822</v>
      </c>
    </row>
    <row r="5373" spans="1:20" x14ac:dyDescent="0.25">
      <c r="A5373" t="s">
        <v>8801</v>
      </c>
      <c r="B5373" t="s">
        <v>66</v>
      </c>
      <c r="C5373" t="s">
        <v>7796</v>
      </c>
      <c r="D5373" t="s">
        <v>7795</v>
      </c>
      <c r="E5373" s="55">
        <v>44735</v>
      </c>
      <c r="F5373">
        <v>2022</v>
      </c>
      <c r="G5373" t="s">
        <v>7797</v>
      </c>
      <c r="I5373" t="s">
        <v>6303</v>
      </c>
      <c r="J5373">
        <v>116</v>
      </c>
      <c r="M5373" s="41" t="s">
        <v>25</v>
      </c>
      <c r="N5373" s="41">
        <f>SUM(Table71417[[#This Row],[Mitigation ($ million)]:[Adaptation ($ million)]])</f>
        <v>0.9</v>
      </c>
      <c r="O5373">
        <v>0</v>
      </c>
      <c r="P5373">
        <v>0.9</v>
      </c>
      <c r="R5373" s="4">
        <v>7.0000000000000001E-3</v>
      </c>
      <c r="S5373" s="56" t="s">
        <v>13582</v>
      </c>
      <c r="T5373" s="1" t="s">
        <v>8822</v>
      </c>
    </row>
    <row r="5374" spans="1:20" x14ac:dyDescent="0.25">
      <c r="A5374" t="s">
        <v>8801</v>
      </c>
      <c r="B5374" t="s">
        <v>66</v>
      </c>
      <c r="C5374" t="s">
        <v>7696</v>
      </c>
      <c r="D5374" t="s">
        <v>7695</v>
      </c>
      <c r="E5374" s="55">
        <v>44735</v>
      </c>
      <c r="F5374">
        <v>2022</v>
      </c>
      <c r="G5374" t="s">
        <v>7388</v>
      </c>
      <c r="I5374" t="s">
        <v>6400</v>
      </c>
      <c r="J5374">
        <v>26.5</v>
      </c>
      <c r="M5374" s="41" t="s">
        <v>25</v>
      </c>
      <c r="N5374" s="41">
        <f>SUM(Table71417[[#This Row],[Mitigation ($ million)]:[Adaptation ($ million)]])</f>
        <v>5.9</v>
      </c>
      <c r="O5374">
        <v>0</v>
      </c>
      <c r="P5374">
        <v>5.9</v>
      </c>
      <c r="R5374" s="4">
        <v>0.224</v>
      </c>
      <c r="S5374" s="56" t="s">
        <v>13585</v>
      </c>
      <c r="T5374" s="1" t="s">
        <v>8822</v>
      </c>
    </row>
    <row r="5375" spans="1:20" x14ac:dyDescent="0.25">
      <c r="A5375" t="s">
        <v>8801</v>
      </c>
      <c r="B5375" t="s">
        <v>66</v>
      </c>
      <c r="C5375" t="s">
        <v>7839</v>
      </c>
      <c r="D5375" t="s">
        <v>7838</v>
      </c>
      <c r="E5375" s="55">
        <v>44735</v>
      </c>
      <c r="F5375">
        <v>2022</v>
      </c>
      <c r="G5375" t="s">
        <v>6554</v>
      </c>
      <c r="I5375" t="s">
        <v>6303</v>
      </c>
      <c r="J5375">
        <v>25.4</v>
      </c>
      <c r="M5375" s="41" t="s">
        <v>72</v>
      </c>
      <c r="N5375" s="41">
        <f>SUM(Table71417[[#This Row],[Mitigation ($ million)]:[Adaptation ($ million)]])</f>
        <v>0.8</v>
      </c>
      <c r="O5375">
        <v>0.4</v>
      </c>
      <c r="P5375">
        <v>0.4</v>
      </c>
      <c r="R5375" s="4">
        <v>3.2000000000000001E-2</v>
      </c>
      <c r="S5375" s="56" t="s">
        <v>13581</v>
      </c>
      <c r="T5375" s="1" t="s">
        <v>8822</v>
      </c>
    </row>
    <row r="5376" spans="1:20" x14ac:dyDescent="0.25">
      <c r="A5376" t="s">
        <v>8801</v>
      </c>
      <c r="B5376" t="s">
        <v>66</v>
      </c>
      <c r="C5376" t="s">
        <v>7345</v>
      </c>
      <c r="D5376" t="s">
        <v>7344</v>
      </c>
      <c r="E5376" s="55">
        <v>44735</v>
      </c>
      <c r="F5376">
        <v>2022</v>
      </c>
      <c r="G5376" t="s">
        <v>715</v>
      </c>
      <c r="I5376" t="s">
        <v>4841</v>
      </c>
      <c r="J5376">
        <v>30</v>
      </c>
      <c r="M5376" s="41" t="s">
        <v>72</v>
      </c>
      <c r="N5376" s="41">
        <f>SUM(Table71417[[#This Row],[Mitigation ($ million)]:[Adaptation ($ million)]])</f>
        <v>15</v>
      </c>
      <c r="O5376">
        <v>1.7</v>
      </c>
      <c r="P5376">
        <v>13.3</v>
      </c>
      <c r="R5376" s="4">
        <v>0.498</v>
      </c>
      <c r="S5376" s="56" t="s">
        <v>13588</v>
      </c>
      <c r="T5376" s="1" t="s">
        <v>8822</v>
      </c>
    </row>
    <row r="5377" spans="1:20" x14ac:dyDescent="0.25">
      <c r="A5377" t="s">
        <v>8801</v>
      </c>
      <c r="B5377" t="s">
        <v>66</v>
      </c>
      <c r="C5377" t="s">
        <v>7639</v>
      </c>
      <c r="D5377" t="s">
        <v>7638</v>
      </c>
      <c r="E5377" s="55">
        <v>44735</v>
      </c>
      <c r="F5377">
        <v>2022</v>
      </c>
      <c r="G5377" t="s">
        <v>715</v>
      </c>
      <c r="I5377" t="s">
        <v>4841</v>
      </c>
      <c r="J5377">
        <v>45</v>
      </c>
      <c r="M5377" s="41" t="s">
        <v>25</v>
      </c>
      <c r="N5377" s="41">
        <f>SUM(Table71417[[#This Row],[Mitigation ($ million)]:[Adaptation ($ million)]])</f>
        <v>10.6</v>
      </c>
      <c r="O5377">
        <v>0</v>
      </c>
      <c r="P5377">
        <v>10.6</v>
      </c>
      <c r="R5377" s="4">
        <v>0.23400000000000001</v>
      </c>
      <c r="S5377" s="56" t="s">
        <v>13587</v>
      </c>
      <c r="T5377" s="1" t="s">
        <v>8822</v>
      </c>
    </row>
    <row r="5378" spans="1:20" x14ac:dyDescent="0.25">
      <c r="A5378" t="s">
        <v>8801</v>
      </c>
      <c r="B5378" t="s">
        <v>66</v>
      </c>
      <c r="C5378" t="s">
        <v>6747</v>
      </c>
      <c r="D5378" t="s">
        <v>6746</v>
      </c>
      <c r="E5378" s="55">
        <v>45100</v>
      </c>
      <c r="F5378">
        <v>2023</v>
      </c>
      <c r="G5378" t="s">
        <v>1029</v>
      </c>
      <c r="I5378" t="s">
        <v>84</v>
      </c>
      <c r="J5378">
        <v>61.5</v>
      </c>
      <c r="M5378" s="41" t="s">
        <v>72</v>
      </c>
      <c r="N5378" s="41">
        <f>SUM(Table71417[[#This Row],[Mitigation ($ million)]:[Adaptation ($ million)]])</f>
        <v>22.5</v>
      </c>
      <c r="O5378">
        <v>4.8</v>
      </c>
      <c r="P5378">
        <v>17.7</v>
      </c>
      <c r="R5378" s="5">
        <v>0.36599999999999999</v>
      </c>
      <c r="S5378" s="56" t="s">
        <v>13261</v>
      </c>
      <c r="T5378" s="1" t="s">
        <v>8821</v>
      </c>
    </row>
    <row r="5379" spans="1:20" x14ac:dyDescent="0.25">
      <c r="A5379" t="s">
        <v>8801</v>
      </c>
      <c r="B5379" t="s">
        <v>66</v>
      </c>
      <c r="C5379" t="s">
        <v>6920</v>
      </c>
      <c r="D5379" t="s">
        <v>6919</v>
      </c>
      <c r="E5379" s="55">
        <v>45100</v>
      </c>
      <c r="F5379">
        <v>2023</v>
      </c>
      <c r="G5379" t="s">
        <v>6761</v>
      </c>
      <c r="I5379" t="s">
        <v>6287</v>
      </c>
      <c r="J5379">
        <v>200</v>
      </c>
      <c r="M5379" s="41" t="s">
        <v>72</v>
      </c>
      <c r="N5379" s="41">
        <f>SUM(Table71417[[#This Row],[Mitigation ($ million)]:[Adaptation ($ million)]])</f>
        <v>130.80000000000001</v>
      </c>
      <c r="O5379">
        <v>108</v>
      </c>
      <c r="P5379">
        <v>22.8</v>
      </c>
      <c r="R5379" s="5">
        <v>0.65400000000000003</v>
      </c>
      <c r="S5379" s="56" t="s">
        <v>13259</v>
      </c>
      <c r="T5379" s="1" t="s">
        <v>8821</v>
      </c>
    </row>
    <row r="5380" spans="1:20" x14ac:dyDescent="0.25">
      <c r="A5380" t="s">
        <v>8801</v>
      </c>
      <c r="B5380" t="s">
        <v>66</v>
      </c>
      <c r="C5380" t="s">
        <v>6485</v>
      </c>
      <c r="D5380" t="s">
        <v>6484</v>
      </c>
      <c r="E5380" s="55">
        <v>45100</v>
      </c>
      <c r="F5380">
        <v>2023</v>
      </c>
      <c r="G5380" t="s">
        <v>6322</v>
      </c>
      <c r="I5380" t="s">
        <v>6316</v>
      </c>
      <c r="J5380">
        <v>157</v>
      </c>
      <c r="M5380" s="41" t="s">
        <v>72</v>
      </c>
      <c r="N5380" s="41">
        <f>SUM(Table71417[[#This Row],[Mitigation ($ million)]:[Adaptation ($ million)]])</f>
        <v>142.4</v>
      </c>
      <c r="O5380">
        <v>120.3</v>
      </c>
      <c r="P5380">
        <v>22.1</v>
      </c>
      <c r="R5380" s="5">
        <v>0.90700000000000003</v>
      </c>
      <c r="S5380" s="56" t="s">
        <v>13263</v>
      </c>
      <c r="T5380" s="1" t="s">
        <v>8821</v>
      </c>
    </row>
    <row r="5381" spans="1:20" x14ac:dyDescent="0.25">
      <c r="A5381" t="s">
        <v>8801</v>
      </c>
      <c r="B5381" t="s">
        <v>66</v>
      </c>
      <c r="C5381" t="s">
        <v>6974</v>
      </c>
      <c r="D5381" t="s">
        <v>6973</v>
      </c>
      <c r="E5381" s="55">
        <v>45100</v>
      </c>
      <c r="F5381">
        <v>2023</v>
      </c>
      <c r="G5381" t="s">
        <v>6975</v>
      </c>
      <c r="I5381" t="s">
        <v>6319</v>
      </c>
      <c r="J5381">
        <v>700</v>
      </c>
      <c r="M5381" s="41" t="s">
        <v>72</v>
      </c>
      <c r="N5381" s="41">
        <f>SUM(Table71417[[#This Row],[Mitigation ($ million)]:[Adaptation ($ million)]])</f>
        <v>271.3</v>
      </c>
      <c r="O5381">
        <v>229.7</v>
      </c>
      <c r="P5381">
        <v>41.6</v>
      </c>
      <c r="R5381" s="5">
        <v>0.38800000000000001</v>
      </c>
      <c r="S5381" s="56" t="s">
        <v>13257</v>
      </c>
      <c r="T5381" s="1" t="s">
        <v>8821</v>
      </c>
    </row>
    <row r="5382" spans="1:20" x14ac:dyDescent="0.25">
      <c r="A5382" t="s">
        <v>8801</v>
      </c>
      <c r="B5382" t="s">
        <v>66</v>
      </c>
      <c r="C5382" t="s">
        <v>6616</v>
      </c>
      <c r="D5382" t="s">
        <v>6615</v>
      </c>
      <c r="E5382" s="55">
        <v>45100</v>
      </c>
      <c r="F5382">
        <v>2023</v>
      </c>
      <c r="G5382" t="s">
        <v>88</v>
      </c>
      <c r="I5382" t="s">
        <v>132</v>
      </c>
      <c r="J5382">
        <v>255.5</v>
      </c>
      <c r="M5382" s="41" t="s">
        <v>72</v>
      </c>
      <c r="N5382" s="41">
        <f>SUM(Table71417[[#This Row],[Mitigation ($ million)]:[Adaptation ($ million)]])</f>
        <v>23.7</v>
      </c>
      <c r="O5382">
        <v>12</v>
      </c>
      <c r="P5382">
        <v>11.7</v>
      </c>
      <c r="R5382" s="5">
        <v>9.2999999999999999E-2</v>
      </c>
      <c r="S5382" s="56" t="s">
        <v>13262</v>
      </c>
      <c r="T5382" s="1" t="s">
        <v>8821</v>
      </c>
    </row>
    <row r="5383" spans="1:20" x14ac:dyDescent="0.25">
      <c r="A5383" t="s">
        <v>8801</v>
      </c>
      <c r="B5383" t="s">
        <v>66</v>
      </c>
      <c r="C5383" t="s">
        <v>6922</v>
      </c>
      <c r="D5383" t="s">
        <v>6921</v>
      </c>
      <c r="E5383" s="55">
        <v>45100</v>
      </c>
      <c r="F5383">
        <v>2023</v>
      </c>
      <c r="G5383" t="s">
        <v>6537</v>
      </c>
      <c r="I5383" t="s">
        <v>132</v>
      </c>
      <c r="J5383">
        <v>230</v>
      </c>
      <c r="M5383" s="41" t="s">
        <v>72</v>
      </c>
      <c r="N5383" s="41">
        <f>SUM(Table71417[[#This Row],[Mitigation ($ million)]:[Adaptation ($ million)]])</f>
        <v>62.5</v>
      </c>
      <c r="O5383">
        <v>38.700000000000003</v>
      </c>
      <c r="P5383">
        <v>23.8</v>
      </c>
      <c r="R5383" s="5">
        <v>0.27100000000000002</v>
      </c>
      <c r="S5383" s="56" t="s">
        <v>13258</v>
      </c>
      <c r="T5383" s="1" t="s">
        <v>8821</v>
      </c>
    </row>
    <row r="5384" spans="1:20" x14ac:dyDescent="0.25">
      <c r="A5384" t="s">
        <v>8801</v>
      </c>
      <c r="B5384" t="s">
        <v>66</v>
      </c>
      <c r="C5384" t="s">
        <v>6280</v>
      </c>
      <c r="D5384" t="s">
        <v>6279</v>
      </c>
      <c r="E5384" s="55">
        <v>45100</v>
      </c>
      <c r="F5384">
        <v>2023</v>
      </c>
      <c r="G5384" t="s">
        <v>122</v>
      </c>
      <c r="I5384" t="s">
        <v>132</v>
      </c>
      <c r="J5384">
        <v>110</v>
      </c>
      <c r="M5384" s="41" t="s">
        <v>72</v>
      </c>
      <c r="N5384" s="41">
        <f>SUM(Table71417[[#This Row],[Mitigation ($ million)]:[Adaptation ($ million)]])</f>
        <v>15.2</v>
      </c>
      <c r="O5384">
        <v>7</v>
      </c>
      <c r="P5384">
        <v>8.1999999999999993</v>
      </c>
      <c r="R5384" s="5">
        <v>0.13800000000000001</v>
      </c>
      <c r="S5384" s="56" t="s">
        <v>13264</v>
      </c>
      <c r="T5384" s="1" t="s">
        <v>8821</v>
      </c>
    </row>
    <row r="5385" spans="1:20" x14ac:dyDescent="0.25">
      <c r="A5385" t="s">
        <v>8801</v>
      </c>
      <c r="B5385" t="s">
        <v>66</v>
      </c>
      <c r="C5385" t="s">
        <v>6767</v>
      </c>
      <c r="D5385" t="s">
        <v>6766</v>
      </c>
      <c r="E5385" s="55">
        <v>45100</v>
      </c>
      <c r="F5385">
        <v>2023</v>
      </c>
      <c r="G5385" t="s">
        <v>6518</v>
      </c>
      <c r="I5385" t="s">
        <v>6400</v>
      </c>
      <c r="J5385">
        <v>100</v>
      </c>
      <c r="M5385" s="41" t="s">
        <v>25</v>
      </c>
      <c r="N5385" s="41">
        <f>SUM(Table71417[[#This Row],[Mitigation ($ million)]:[Adaptation ($ million)]])</f>
        <v>7.1</v>
      </c>
      <c r="O5385">
        <v>0</v>
      </c>
      <c r="P5385">
        <v>7.1</v>
      </c>
      <c r="R5385" s="5">
        <v>7.0999999999999994E-2</v>
      </c>
      <c r="S5385" s="56" t="s">
        <v>13260</v>
      </c>
      <c r="T5385" s="1" t="s">
        <v>8821</v>
      </c>
    </row>
    <row r="5386" spans="1:20" x14ac:dyDescent="0.25">
      <c r="A5386" t="s">
        <v>8801</v>
      </c>
      <c r="B5386" t="s">
        <v>66</v>
      </c>
      <c r="C5386" t="s">
        <v>7949</v>
      </c>
      <c r="D5386" t="s">
        <v>7948</v>
      </c>
      <c r="E5386" s="55">
        <v>44035</v>
      </c>
      <c r="F5386">
        <v>2021</v>
      </c>
      <c r="G5386" t="s">
        <v>6344</v>
      </c>
      <c r="I5386" t="s">
        <v>132</v>
      </c>
      <c r="J5386">
        <v>150</v>
      </c>
      <c r="M5386" s="41" t="s">
        <v>72</v>
      </c>
      <c r="N5386" s="41">
        <f>SUM(Table71417[[#This Row],[Mitigation ($ million)]:[Adaptation ($ million)]])</f>
        <v>32.700000000000003</v>
      </c>
      <c r="O5386">
        <v>15.6</v>
      </c>
      <c r="P5386">
        <v>17.100000000000001</v>
      </c>
      <c r="R5386" s="4">
        <v>0.218</v>
      </c>
      <c r="S5386" s="56" t="s">
        <v>14316</v>
      </c>
      <c r="T5386" s="1" t="s">
        <v>8823</v>
      </c>
    </row>
    <row r="5387" spans="1:20" x14ac:dyDescent="0.25">
      <c r="A5387" t="s">
        <v>8801</v>
      </c>
      <c r="B5387" t="s">
        <v>66</v>
      </c>
      <c r="C5387" t="s">
        <v>6419</v>
      </c>
      <c r="D5387" t="s">
        <v>6418</v>
      </c>
      <c r="E5387" s="55">
        <v>44796</v>
      </c>
      <c r="F5387">
        <v>2023</v>
      </c>
      <c r="G5387" t="s">
        <v>6381</v>
      </c>
      <c r="I5387" t="s">
        <v>84</v>
      </c>
      <c r="J5387">
        <v>250</v>
      </c>
      <c r="M5387" s="41" t="s">
        <v>72</v>
      </c>
      <c r="N5387" s="41">
        <f>SUM(Table71417[[#This Row],[Mitigation ($ million)]:[Adaptation ($ million)]])</f>
        <v>218.10000000000002</v>
      </c>
      <c r="O5387">
        <v>189.8</v>
      </c>
      <c r="P5387">
        <v>28.3</v>
      </c>
      <c r="R5387" s="5">
        <v>0.872</v>
      </c>
      <c r="S5387" s="56" t="s">
        <v>13521</v>
      </c>
      <c r="T5387" s="1" t="s">
        <v>8821</v>
      </c>
    </row>
    <row r="5388" spans="1:20" x14ac:dyDescent="0.25">
      <c r="A5388" t="s">
        <v>8801</v>
      </c>
      <c r="B5388" t="s">
        <v>66</v>
      </c>
      <c r="C5388" t="s">
        <v>6380</v>
      </c>
      <c r="D5388" t="s">
        <v>6379</v>
      </c>
      <c r="E5388" s="55">
        <v>44796</v>
      </c>
      <c r="F5388">
        <v>2023</v>
      </c>
      <c r="G5388" t="s">
        <v>6381</v>
      </c>
      <c r="I5388" t="s">
        <v>84</v>
      </c>
      <c r="J5388">
        <v>400</v>
      </c>
      <c r="M5388" s="41" t="s">
        <v>72</v>
      </c>
      <c r="N5388" s="41">
        <f>SUM(Table71417[[#This Row],[Mitigation ($ million)]:[Adaptation ($ million)]])</f>
        <v>170.2</v>
      </c>
      <c r="O5388">
        <v>7.6</v>
      </c>
      <c r="P5388">
        <v>162.6</v>
      </c>
      <c r="R5388" s="5">
        <v>0.42499999999999999</v>
      </c>
      <c r="S5388" s="56" t="s">
        <v>13522</v>
      </c>
      <c r="T5388" s="1" t="s">
        <v>8821</v>
      </c>
    </row>
    <row r="5389" spans="1:20" x14ac:dyDescent="0.25">
      <c r="A5389" t="s">
        <v>8801</v>
      </c>
      <c r="B5389" t="s">
        <v>66</v>
      </c>
      <c r="C5389" t="s">
        <v>6675</v>
      </c>
      <c r="D5389" t="s">
        <v>6674</v>
      </c>
      <c r="E5389" s="55">
        <v>44796</v>
      </c>
      <c r="F5389">
        <v>2023</v>
      </c>
      <c r="G5389" t="s">
        <v>6521</v>
      </c>
      <c r="I5389" t="s">
        <v>6409</v>
      </c>
      <c r="J5389">
        <v>40</v>
      </c>
      <c r="M5389" s="41" t="s">
        <v>72</v>
      </c>
      <c r="N5389" s="41">
        <f>SUM(Table71417[[#This Row],[Mitigation ($ million)]:[Adaptation ($ million)]])</f>
        <v>3.3</v>
      </c>
      <c r="O5389">
        <v>3</v>
      </c>
      <c r="P5389">
        <v>0.3</v>
      </c>
      <c r="R5389" s="5">
        <v>8.3000000000000004E-2</v>
      </c>
      <c r="S5389" s="56" t="s">
        <v>13520</v>
      </c>
      <c r="T5389" s="1" t="s">
        <v>8821</v>
      </c>
    </row>
    <row r="5390" spans="1:20" x14ac:dyDescent="0.25">
      <c r="A5390" t="s">
        <v>8801</v>
      </c>
      <c r="B5390" t="s">
        <v>66</v>
      </c>
      <c r="C5390" t="s">
        <v>7390</v>
      </c>
      <c r="D5390" t="s">
        <v>7389</v>
      </c>
      <c r="E5390" s="55">
        <v>44462</v>
      </c>
      <c r="F5390">
        <v>2022</v>
      </c>
      <c r="G5390" t="s">
        <v>6914</v>
      </c>
      <c r="I5390" t="s">
        <v>6313</v>
      </c>
      <c r="J5390">
        <v>500</v>
      </c>
      <c r="M5390" s="41" t="s">
        <v>72</v>
      </c>
      <c r="N5390" s="41">
        <f>SUM(Table71417[[#This Row],[Mitigation ($ million)]:[Adaptation ($ million)]])</f>
        <v>66</v>
      </c>
      <c r="O5390">
        <v>45.5</v>
      </c>
      <c r="P5390">
        <v>20.5</v>
      </c>
      <c r="R5390" s="4">
        <v>0.13200000000000001</v>
      </c>
      <c r="S5390" s="56" t="s">
        <v>13918</v>
      </c>
      <c r="T5390" s="1" t="s">
        <v>8822</v>
      </c>
    </row>
    <row r="5391" spans="1:20" x14ac:dyDescent="0.25">
      <c r="A5391" t="s">
        <v>8801</v>
      </c>
      <c r="B5391" t="s">
        <v>66</v>
      </c>
      <c r="C5391" t="s">
        <v>7127</v>
      </c>
      <c r="D5391" t="s">
        <v>7126</v>
      </c>
      <c r="E5391" s="55">
        <v>44462</v>
      </c>
      <c r="F5391">
        <v>2022</v>
      </c>
      <c r="G5391" t="s">
        <v>6381</v>
      </c>
      <c r="I5391" t="s">
        <v>6409</v>
      </c>
      <c r="J5391">
        <v>150</v>
      </c>
      <c r="M5391" s="41" t="s">
        <v>24</v>
      </c>
      <c r="N5391" s="41">
        <f>SUM(Table71417[[#This Row],[Mitigation ($ million)]:[Adaptation ($ million)]])</f>
        <v>0.4</v>
      </c>
      <c r="O5391">
        <v>0.4</v>
      </c>
      <c r="P5391">
        <v>0</v>
      </c>
      <c r="R5391" s="4">
        <v>3.0000000000000001E-3</v>
      </c>
      <c r="S5391" s="56" t="s">
        <v>13919</v>
      </c>
      <c r="T5391" s="1" t="s">
        <v>8822</v>
      </c>
    </row>
    <row r="5392" spans="1:20" x14ac:dyDescent="0.25">
      <c r="A5392" t="s">
        <v>8801</v>
      </c>
      <c r="B5392" t="s">
        <v>66</v>
      </c>
      <c r="C5392" t="s">
        <v>7108</v>
      </c>
      <c r="D5392" t="s">
        <v>7107</v>
      </c>
      <c r="E5392" s="55">
        <v>44462</v>
      </c>
      <c r="F5392">
        <v>2022</v>
      </c>
      <c r="G5392" t="s">
        <v>6537</v>
      </c>
      <c r="I5392" t="s">
        <v>6303</v>
      </c>
      <c r="J5392">
        <v>100</v>
      </c>
      <c r="M5392" s="41" t="s">
        <v>25</v>
      </c>
      <c r="N5392" s="41">
        <f>SUM(Table71417[[#This Row],[Mitigation ($ million)]:[Adaptation ($ million)]])</f>
        <v>16.899999999999999</v>
      </c>
      <c r="O5392">
        <v>0</v>
      </c>
      <c r="P5392">
        <v>16.899999999999999</v>
      </c>
      <c r="R5392" s="4">
        <v>0.16900000000000001</v>
      </c>
      <c r="S5392" s="56" t="s">
        <v>13920</v>
      </c>
      <c r="T5392" s="1" t="s">
        <v>8822</v>
      </c>
    </row>
    <row r="5393" spans="1:20" x14ac:dyDescent="0.25">
      <c r="A5393" t="s">
        <v>8801</v>
      </c>
      <c r="B5393" t="s">
        <v>66</v>
      </c>
      <c r="C5393" t="s">
        <v>7448</v>
      </c>
      <c r="D5393" t="s">
        <v>7447</v>
      </c>
      <c r="E5393" s="55">
        <v>44462</v>
      </c>
      <c r="F5393">
        <v>2022</v>
      </c>
      <c r="G5393" t="s">
        <v>6322</v>
      </c>
      <c r="I5393" t="s">
        <v>6303</v>
      </c>
      <c r="J5393">
        <v>52.5</v>
      </c>
      <c r="M5393" s="41" t="s">
        <v>72</v>
      </c>
      <c r="N5393" s="41">
        <f>SUM(Table71417[[#This Row],[Mitigation ($ million)]:[Adaptation ($ million)]])</f>
        <v>0.5</v>
      </c>
      <c r="O5393">
        <v>0.3</v>
      </c>
      <c r="P5393">
        <v>0.2</v>
      </c>
      <c r="R5393" s="4">
        <v>8.9999999999999993E-3</v>
      </c>
      <c r="S5393" s="56" t="s">
        <v>13917</v>
      </c>
      <c r="T5393" s="1" t="s">
        <v>8822</v>
      </c>
    </row>
    <row r="5394" spans="1:20" x14ac:dyDescent="0.25">
      <c r="A5394" t="s">
        <v>8801</v>
      </c>
      <c r="B5394" t="s">
        <v>66</v>
      </c>
      <c r="C5394" t="s">
        <v>7974</v>
      </c>
      <c r="D5394" t="s">
        <v>7973</v>
      </c>
      <c r="E5394" s="55">
        <v>44127</v>
      </c>
      <c r="F5394">
        <v>2021</v>
      </c>
      <c r="G5394" t="s">
        <v>88</v>
      </c>
      <c r="I5394" t="s">
        <v>84</v>
      </c>
      <c r="J5394">
        <v>120</v>
      </c>
      <c r="M5394" s="41" t="s">
        <v>72</v>
      </c>
      <c r="N5394" s="41">
        <f>SUM(Table71417[[#This Row],[Mitigation ($ million)]:[Adaptation ($ million)]])</f>
        <v>57.5</v>
      </c>
      <c r="O5394">
        <v>1.9</v>
      </c>
      <c r="P5394">
        <v>55.6</v>
      </c>
      <c r="R5394" s="4">
        <v>0.48</v>
      </c>
      <c r="S5394" s="56" t="s">
        <v>14253</v>
      </c>
      <c r="T5394" s="1" t="s">
        <v>8823</v>
      </c>
    </row>
    <row r="5395" spans="1:20" x14ac:dyDescent="0.25">
      <c r="A5395" t="s">
        <v>8801</v>
      </c>
      <c r="B5395" t="s">
        <v>66</v>
      </c>
      <c r="C5395" t="s">
        <v>7764</v>
      </c>
      <c r="D5395" t="s">
        <v>7763</v>
      </c>
      <c r="E5395" s="55">
        <v>44553</v>
      </c>
      <c r="F5395">
        <v>2022</v>
      </c>
      <c r="G5395" t="s">
        <v>6291</v>
      </c>
      <c r="I5395" t="s">
        <v>6303</v>
      </c>
      <c r="J5395">
        <v>20</v>
      </c>
      <c r="M5395" s="41" t="s">
        <v>72</v>
      </c>
      <c r="N5395" s="41">
        <f>SUM(Table71417[[#This Row],[Mitigation ($ million)]:[Adaptation ($ million)]])</f>
        <v>2</v>
      </c>
      <c r="O5395">
        <v>1.6</v>
      </c>
      <c r="P5395">
        <v>0.4</v>
      </c>
      <c r="R5395" s="4">
        <v>0.1</v>
      </c>
      <c r="S5395" s="56" t="s">
        <v>13819</v>
      </c>
      <c r="T5395" s="1" t="s">
        <v>8822</v>
      </c>
    </row>
    <row r="5396" spans="1:20" x14ac:dyDescent="0.25">
      <c r="A5396" t="s">
        <v>8801</v>
      </c>
      <c r="B5396" t="s">
        <v>66</v>
      </c>
      <c r="C5396" t="s">
        <v>6350</v>
      </c>
      <c r="D5396" t="s">
        <v>6349</v>
      </c>
      <c r="E5396" s="55">
        <v>44918</v>
      </c>
      <c r="F5396">
        <v>2023</v>
      </c>
      <c r="G5396" t="s">
        <v>8811</v>
      </c>
      <c r="I5396" t="s">
        <v>84</v>
      </c>
      <c r="J5396">
        <v>15</v>
      </c>
      <c r="M5396" s="41" t="s">
        <v>72</v>
      </c>
      <c r="N5396" s="41">
        <f>SUM(Table71417[[#This Row],[Mitigation ($ million)]:[Adaptation ($ million)]])</f>
        <v>2.6</v>
      </c>
      <c r="O5396">
        <v>2.4</v>
      </c>
      <c r="P5396">
        <v>0.2</v>
      </c>
      <c r="R5396" s="5">
        <v>0.17199999999999999</v>
      </c>
      <c r="S5396" s="56" t="s">
        <v>13427</v>
      </c>
      <c r="T5396" s="1" t="s">
        <v>8821</v>
      </c>
    </row>
    <row r="5397" spans="1:20" x14ac:dyDescent="0.25">
      <c r="A5397" t="s">
        <v>8801</v>
      </c>
      <c r="B5397" t="s">
        <v>66</v>
      </c>
      <c r="C5397" t="s">
        <v>7312</v>
      </c>
      <c r="D5397" t="s">
        <v>7311</v>
      </c>
      <c r="E5397" s="55">
        <v>44616</v>
      </c>
      <c r="F5397">
        <v>2022</v>
      </c>
      <c r="G5397" t="s">
        <v>79</v>
      </c>
      <c r="I5397" t="s">
        <v>6296</v>
      </c>
      <c r="J5397">
        <v>300</v>
      </c>
      <c r="M5397" s="41" t="s">
        <v>72</v>
      </c>
      <c r="N5397" s="41">
        <f>SUM(Table71417[[#This Row],[Mitigation ($ million)]:[Adaptation ($ million)]])</f>
        <v>105.5</v>
      </c>
      <c r="O5397">
        <v>13</v>
      </c>
      <c r="P5397">
        <v>92.5</v>
      </c>
      <c r="R5397" s="4">
        <v>0.35199999999999998</v>
      </c>
      <c r="S5397" s="56" t="s">
        <v>13804</v>
      </c>
      <c r="T5397" s="1" t="s">
        <v>8822</v>
      </c>
    </row>
    <row r="5398" spans="1:20" x14ac:dyDescent="0.25">
      <c r="A5398" t="s">
        <v>8801</v>
      </c>
      <c r="B5398" t="s">
        <v>66</v>
      </c>
      <c r="C5398" t="s">
        <v>7531</v>
      </c>
      <c r="D5398" t="s">
        <v>7530</v>
      </c>
      <c r="E5398" s="55">
        <v>44616</v>
      </c>
      <c r="F5398">
        <v>2022</v>
      </c>
      <c r="G5398" t="s">
        <v>6392</v>
      </c>
      <c r="I5398" t="s">
        <v>6400</v>
      </c>
      <c r="J5398">
        <v>250</v>
      </c>
      <c r="M5398" s="41" t="s">
        <v>24</v>
      </c>
      <c r="N5398" s="41">
        <f>SUM(Table71417[[#This Row],[Mitigation ($ million)]:[Adaptation ($ million)]])</f>
        <v>12.6</v>
      </c>
      <c r="O5398">
        <v>12.6</v>
      </c>
      <c r="P5398">
        <v>0</v>
      </c>
      <c r="R5398" s="4">
        <v>0.05</v>
      </c>
      <c r="S5398" s="56" t="s">
        <v>13802</v>
      </c>
      <c r="T5398" s="1" t="s">
        <v>8822</v>
      </c>
    </row>
    <row r="5399" spans="1:20" x14ac:dyDescent="0.25">
      <c r="A5399" t="s">
        <v>8801</v>
      </c>
      <c r="B5399" t="s">
        <v>66</v>
      </c>
      <c r="C5399" t="s">
        <v>7372</v>
      </c>
      <c r="D5399" t="s">
        <v>7371</v>
      </c>
      <c r="E5399" s="55">
        <v>44616</v>
      </c>
      <c r="F5399">
        <v>2022</v>
      </c>
      <c r="G5399" t="s">
        <v>6392</v>
      </c>
      <c r="I5399" t="s">
        <v>6448</v>
      </c>
      <c r="J5399">
        <v>45</v>
      </c>
      <c r="M5399" s="41" t="s">
        <v>72</v>
      </c>
      <c r="N5399" s="41">
        <f>SUM(Table71417[[#This Row],[Mitigation ($ million)]:[Adaptation ($ million)]])</f>
        <v>17.3</v>
      </c>
      <c r="O5399">
        <v>6.3</v>
      </c>
      <c r="P5399">
        <v>11</v>
      </c>
      <c r="R5399" s="4">
        <v>0.38400000000000001</v>
      </c>
      <c r="S5399" s="56" t="s">
        <v>13803</v>
      </c>
      <c r="T5399" s="1" t="s">
        <v>8822</v>
      </c>
    </row>
    <row r="5400" spans="1:20" x14ac:dyDescent="0.25">
      <c r="A5400" t="s">
        <v>8801</v>
      </c>
      <c r="B5400" t="s">
        <v>66</v>
      </c>
      <c r="C5400" t="s">
        <v>6880</v>
      </c>
      <c r="D5400" t="s">
        <v>6879</v>
      </c>
      <c r="E5400" s="55">
        <v>44981</v>
      </c>
      <c r="F5400">
        <v>2023</v>
      </c>
      <c r="G5400" t="s">
        <v>6392</v>
      </c>
      <c r="I5400" t="s">
        <v>132</v>
      </c>
      <c r="J5400">
        <v>300</v>
      </c>
      <c r="M5400" s="41" t="s">
        <v>72</v>
      </c>
      <c r="N5400" s="41">
        <f>SUM(Table71417[[#This Row],[Mitigation ($ million)]:[Adaptation ($ million)]])</f>
        <v>20.5</v>
      </c>
      <c r="O5400">
        <v>6</v>
      </c>
      <c r="P5400">
        <v>14.5</v>
      </c>
      <c r="R5400" s="5">
        <v>6.8000000000000005E-2</v>
      </c>
      <c r="S5400" s="56" t="s">
        <v>13416</v>
      </c>
      <c r="T5400" s="1" t="s">
        <v>8821</v>
      </c>
    </row>
    <row r="5401" spans="1:20" x14ac:dyDescent="0.25">
      <c r="A5401" t="s">
        <v>8801</v>
      </c>
      <c r="B5401" t="s">
        <v>66</v>
      </c>
      <c r="C5401" t="s">
        <v>6874</v>
      </c>
      <c r="D5401" t="s">
        <v>6873</v>
      </c>
      <c r="E5401" s="55">
        <v>44981</v>
      </c>
      <c r="F5401">
        <v>2023</v>
      </c>
      <c r="G5401" t="s">
        <v>6392</v>
      </c>
      <c r="I5401" t="s">
        <v>6296</v>
      </c>
      <c r="J5401">
        <v>150</v>
      </c>
      <c r="M5401" s="41" t="s">
        <v>72</v>
      </c>
      <c r="N5401" s="41">
        <f>SUM(Table71417[[#This Row],[Mitigation ($ million)]:[Adaptation ($ million)]])</f>
        <v>36.200000000000003</v>
      </c>
      <c r="O5401">
        <v>22.1</v>
      </c>
      <c r="P5401">
        <v>14.1</v>
      </c>
      <c r="R5401" s="5">
        <v>0.24199999999999999</v>
      </c>
      <c r="S5401" s="56" t="s">
        <v>13417</v>
      </c>
      <c r="T5401" s="1" t="s">
        <v>8821</v>
      </c>
    </row>
    <row r="5402" spans="1:20" x14ac:dyDescent="0.25">
      <c r="A5402" t="s">
        <v>8801</v>
      </c>
      <c r="B5402" t="s">
        <v>66</v>
      </c>
      <c r="C5402" t="s">
        <v>8297</v>
      </c>
      <c r="D5402" t="s">
        <v>8296</v>
      </c>
      <c r="E5402" s="55">
        <v>44279</v>
      </c>
      <c r="F5402">
        <v>2021</v>
      </c>
      <c r="G5402" t="s">
        <v>88</v>
      </c>
      <c r="I5402" t="s">
        <v>132</v>
      </c>
      <c r="J5402">
        <v>500</v>
      </c>
      <c r="M5402" s="41" t="s">
        <v>72</v>
      </c>
      <c r="N5402" s="41">
        <f>SUM(Table71417[[#This Row],[Mitigation ($ million)]:[Adaptation ($ million)]])</f>
        <v>59.599999999999994</v>
      </c>
      <c r="O5402">
        <v>22.3</v>
      </c>
      <c r="P5402">
        <v>37.299999999999997</v>
      </c>
      <c r="R5402" s="4">
        <v>0.11899999999999999</v>
      </c>
      <c r="S5402" s="56" t="s">
        <v>14129</v>
      </c>
      <c r="T5402" s="1" t="s">
        <v>8823</v>
      </c>
    </row>
    <row r="5403" spans="1:20" x14ac:dyDescent="0.25">
      <c r="A5403" t="s">
        <v>8801</v>
      </c>
      <c r="B5403" t="s">
        <v>66</v>
      </c>
      <c r="C5403" t="s">
        <v>7278</v>
      </c>
      <c r="D5403" t="s">
        <v>7277</v>
      </c>
      <c r="E5403" s="55">
        <v>44644</v>
      </c>
      <c r="F5403">
        <v>2022</v>
      </c>
      <c r="G5403" t="s">
        <v>6540</v>
      </c>
      <c r="I5403" t="s">
        <v>6316</v>
      </c>
      <c r="J5403">
        <v>295</v>
      </c>
      <c r="M5403" s="41" t="s">
        <v>72</v>
      </c>
      <c r="N5403" s="41">
        <f>SUM(Table71417[[#This Row],[Mitigation ($ million)]:[Adaptation ($ million)]])</f>
        <v>226.6</v>
      </c>
      <c r="O5403">
        <v>216</v>
      </c>
      <c r="P5403">
        <v>10.6</v>
      </c>
      <c r="R5403" s="4">
        <v>0.76800000000000002</v>
      </c>
      <c r="S5403" s="56" t="s">
        <v>13766</v>
      </c>
      <c r="T5403" s="1" t="s">
        <v>8822</v>
      </c>
    </row>
    <row r="5404" spans="1:20" x14ac:dyDescent="0.25">
      <c r="A5404" t="s">
        <v>8801</v>
      </c>
      <c r="B5404" t="s">
        <v>66</v>
      </c>
      <c r="C5404" t="s">
        <v>7533</v>
      </c>
      <c r="D5404" t="s">
        <v>7532</v>
      </c>
      <c r="E5404" s="55">
        <v>44644</v>
      </c>
      <c r="F5404">
        <v>2022</v>
      </c>
      <c r="G5404" t="s">
        <v>6914</v>
      </c>
      <c r="I5404" t="s">
        <v>6437</v>
      </c>
      <c r="J5404">
        <v>750</v>
      </c>
      <c r="M5404" s="41" t="s">
        <v>72</v>
      </c>
      <c r="N5404" s="41">
        <f>SUM(Table71417[[#This Row],[Mitigation ($ million)]:[Adaptation ($ million)]])</f>
        <v>541.70000000000005</v>
      </c>
      <c r="O5404">
        <v>461.8</v>
      </c>
      <c r="P5404">
        <v>79.900000000000006</v>
      </c>
      <c r="R5404" s="4">
        <v>0.72199999999999998</v>
      </c>
      <c r="S5404" s="56" t="s">
        <v>13764</v>
      </c>
      <c r="T5404" s="1" t="s">
        <v>8822</v>
      </c>
    </row>
    <row r="5405" spans="1:20" x14ac:dyDescent="0.25">
      <c r="A5405" t="s">
        <v>8801</v>
      </c>
      <c r="B5405" t="s">
        <v>66</v>
      </c>
      <c r="C5405" t="s">
        <v>7541</v>
      </c>
      <c r="D5405" t="s">
        <v>7540</v>
      </c>
      <c r="E5405" s="55">
        <v>44644</v>
      </c>
      <c r="F5405">
        <v>2022</v>
      </c>
      <c r="G5405" t="s">
        <v>424</v>
      </c>
      <c r="I5405" t="s">
        <v>6313</v>
      </c>
      <c r="J5405">
        <v>150</v>
      </c>
      <c r="M5405" s="41" t="s">
        <v>72</v>
      </c>
      <c r="N5405" s="41">
        <f>SUM(Table71417[[#This Row],[Mitigation ($ million)]:[Adaptation ($ million)]])</f>
        <v>37.5</v>
      </c>
      <c r="O5405">
        <v>1.6</v>
      </c>
      <c r="P5405">
        <v>35.9</v>
      </c>
      <c r="R5405" s="4">
        <v>0.25</v>
      </c>
      <c r="S5405" s="56" t="s">
        <v>13763</v>
      </c>
      <c r="T5405" s="1" t="s">
        <v>8822</v>
      </c>
    </row>
    <row r="5406" spans="1:20" x14ac:dyDescent="0.25">
      <c r="A5406" t="s">
        <v>8801</v>
      </c>
      <c r="B5406" t="s">
        <v>66</v>
      </c>
      <c r="C5406" t="s">
        <v>7412</v>
      </c>
      <c r="D5406" t="s">
        <v>7411</v>
      </c>
      <c r="E5406" s="55">
        <v>44644</v>
      </c>
      <c r="F5406">
        <v>2022</v>
      </c>
      <c r="G5406" t="s">
        <v>6914</v>
      </c>
      <c r="I5406" t="s">
        <v>132</v>
      </c>
      <c r="J5406">
        <v>80</v>
      </c>
      <c r="M5406" s="41" t="s">
        <v>72</v>
      </c>
      <c r="N5406" s="41">
        <f>SUM(Table71417[[#This Row],[Mitigation ($ million)]:[Adaptation ($ million)]])</f>
        <v>7.8</v>
      </c>
      <c r="O5406">
        <v>3.2</v>
      </c>
      <c r="P5406">
        <v>4.5999999999999996</v>
      </c>
      <c r="R5406" s="4">
        <v>9.7000000000000003E-2</v>
      </c>
      <c r="S5406" s="56" t="s">
        <v>13765</v>
      </c>
      <c r="T5406" s="1" t="s">
        <v>8822</v>
      </c>
    </row>
    <row r="5407" spans="1:20" x14ac:dyDescent="0.25">
      <c r="A5407" t="s">
        <v>8801</v>
      </c>
      <c r="B5407" t="s">
        <v>66</v>
      </c>
      <c r="C5407" t="s">
        <v>6769</v>
      </c>
      <c r="D5407" t="s">
        <v>6768</v>
      </c>
      <c r="E5407" s="55">
        <v>45009</v>
      </c>
      <c r="F5407">
        <v>2023</v>
      </c>
      <c r="G5407" t="s">
        <v>6492</v>
      </c>
      <c r="I5407" t="s">
        <v>6448</v>
      </c>
      <c r="J5407">
        <v>30</v>
      </c>
      <c r="M5407" s="41" t="s">
        <v>24</v>
      </c>
      <c r="N5407" s="41">
        <f>SUM(Table71417[[#This Row],[Mitigation ($ million)]:[Adaptation ($ million)]])</f>
        <v>30</v>
      </c>
      <c r="O5407">
        <v>30</v>
      </c>
      <c r="P5407">
        <v>0</v>
      </c>
      <c r="R5407" s="5">
        <v>1</v>
      </c>
      <c r="S5407" s="56" t="s">
        <v>13389</v>
      </c>
      <c r="T5407" s="1" t="s">
        <v>8821</v>
      </c>
    </row>
    <row r="5408" spans="1:20" x14ac:dyDescent="0.25">
      <c r="A5408" t="s">
        <v>8801</v>
      </c>
      <c r="B5408" t="s">
        <v>66</v>
      </c>
      <c r="C5408" t="s">
        <v>6372</v>
      </c>
      <c r="D5408" t="s">
        <v>6371</v>
      </c>
      <c r="E5408" s="55">
        <v>45009</v>
      </c>
      <c r="F5408">
        <v>2023</v>
      </c>
      <c r="G5408" t="s">
        <v>88</v>
      </c>
      <c r="I5408" t="s">
        <v>4841</v>
      </c>
      <c r="J5408">
        <v>108</v>
      </c>
      <c r="M5408" s="41" t="s">
        <v>72</v>
      </c>
      <c r="N5408" s="41">
        <f>SUM(Table71417[[#This Row],[Mitigation ($ million)]:[Adaptation ($ million)]])</f>
        <v>55.400000000000006</v>
      </c>
      <c r="O5408">
        <v>0.7</v>
      </c>
      <c r="P5408">
        <v>54.7</v>
      </c>
      <c r="R5408" s="5">
        <v>0.51400000000000001</v>
      </c>
      <c r="S5408" s="56" t="s">
        <v>13396</v>
      </c>
      <c r="T5408" s="1" t="s">
        <v>8821</v>
      </c>
    </row>
    <row r="5409" spans="1:20" x14ac:dyDescent="0.25">
      <c r="A5409" t="s">
        <v>8801</v>
      </c>
      <c r="B5409" t="s">
        <v>66</v>
      </c>
      <c r="C5409" t="s">
        <v>6494</v>
      </c>
      <c r="D5409" t="s">
        <v>6493</v>
      </c>
      <c r="E5409" s="55">
        <v>45009</v>
      </c>
      <c r="F5409">
        <v>2023</v>
      </c>
      <c r="G5409" t="s">
        <v>6492</v>
      </c>
      <c r="I5409" t="s">
        <v>6400</v>
      </c>
      <c r="J5409">
        <v>100</v>
      </c>
      <c r="M5409" s="41" t="s">
        <v>72</v>
      </c>
      <c r="N5409" s="41">
        <f>SUM(Table71417[[#This Row],[Mitigation ($ million)]:[Adaptation ($ million)]])</f>
        <v>25.3</v>
      </c>
      <c r="O5409">
        <v>1.8</v>
      </c>
      <c r="P5409">
        <v>23.5</v>
      </c>
      <c r="R5409" s="5">
        <v>0.253</v>
      </c>
      <c r="S5409" s="56" t="s">
        <v>13393</v>
      </c>
      <c r="T5409" s="1" t="s">
        <v>8821</v>
      </c>
    </row>
    <row r="5410" spans="1:20" x14ac:dyDescent="0.25">
      <c r="A5410" t="s">
        <v>8801</v>
      </c>
      <c r="B5410" t="s">
        <v>66</v>
      </c>
      <c r="C5410" t="s">
        <v>6605</v>
      </c>
      <c r="D5410" t="s">
        <v>6604</v>
      </c>
      <c r="E5410" s="55">
        <v>45009</v>
      </c>
      <c r="F5410">
        <v>2023</v>
      </c>
      <c r="G5410" t="s">
        <v>8750</v>
      </c>
      <c r="I5410" t="s">
        <v>4841</v>
      </c>
      <c r="J5410">
        <v>250</v>
      </c>
      <c r="M5410" s="41" t="s">
        <v>72</v>
      </c>
      <c r="N5410" s="41">
        <f>SUM(Table71417[[#This Row],[Mitigation ($ million)]:[Adaptation ($ million)]])</f>
        <v>70.3</v>
      </c>
      <c r="O5410">
        <v>47</v>
      </c>
      <c r="P5410">
        <v>23.3</v>
      </c>
      <c r="R5410" s="5">
        <v>0.28100000000000003</v>
      </c>
      <c r="S5410" s="56" t="s">
        <v>13390</v>
      </c>
      <c r="T5410" s="1" t="s">
        <v>8821</v>
      </c>
    </row>
    <row r="5411" spans="1:20" x14ac:dyDescent="0.25">
      <c r="A5411" t="s">
        <v>8801</v>
      </c>
      <c r="B5411" t="s">
        <v>66</v>
      </c>
      <c r="C5411" t="s">
        <v>6960</v>
      </c>
      <c r="D5411" t="s">
        <v>6959</v>
      </c>
      <c r="E5411" s="55">
        <v>45009</v>
      </c>
      <c r="F5411">
        <v>2023</v>
      </c>
      <c r="G5411" t="s">
        <v>8805</v>
      </c>
      <c r="I5411" t="s">
        <v>6400</v>
      </c>
      <c r="J5411">
        <v>207</v>
      </c>
      <c r="M5411" s="41" t="s">
        <v>25</v>
      </c>
      <c r="N5411" s="41">
        <f>SUM(Table71417[[#This Row],[Mitigation ($ million)]:[Adaptation ($ million)]])</f>
        <v>25.8</v>
      </c>
      <c r="O5411">
        <v>0</v>
      </c>
      <c r="P5411">
        <v>25.8</v>
      </c>
      <c r="R5411" s="5">
        <v>0.125</v>
      </c>
      <c r="S5411" s="56" t="s">
        <v>13387</v>
      </c>
      <c r="T5411" s="1" t="s">
        <v>8821</v>
      </c>
    </row>
    <row r="5412" spans="1:20" x14ac:dyDescent="0.25">
      <c r="A5412" t="s">
        <v>8801</v>
      </c>
      <c r="B5412" t="s">
        <v>66</v>
      </c>
      <c r="C5412" t="s">
        <v>6599</v>
      </c>
      <c r="D5412" t="s">
        <v>6598</v>
      </c>
      <c r="E5412" s="55">
        <v>45009</v>
      </c>
      <c r="F5412">
        <v>2023</v>
      </c>
      <c r="G5412" t="s">
        <v>329</v>
      </c>
      <c r="I5412" t="s">
        <v>6319</v>
      </c>
      <c r="J5412">
        <v>50</v>
      </c>
      <c r="M5412" s="41" t="s">
        <v>72</v>
      </c>
      <c r="N5412" s="41">
        <f>SUM(Table71417[[#This Row],[Mitigation ($ million)]:[Adaptation ($ million)]])</f>
        <v>25</v>
      </c>
      <c r="O5412">
        <v>20.3</v>
      </c>
      <c r="P5412">
        <v>4.7</v>
      </c>
      <c r="R5412" s="5">
        <v>0.5</v>
      </c>
      <c r="S5412" s="56" t="s">
        <v>13391</v>
      </c>
      <c r="T5412" s="1" t="s">
        <v>8821</v>
      </c>
    </row>
    <row r="5413" spans="1:20" x14ac:dyDescent="0.25">
      <c r="A5413" t="s">
        <v>8801</v>
      </c>
      <c r="B5413" t="s">
        <v>66</v>
      </c>
      <c r="C5413" t="s">
        <v>6426</v>
      </c>
      <c r="D5413" t="s">
        <v>6425</v>
      </c>
      <c r="E5413" s="55">
        <v>45009</v>
      </c>
      <c r="F5413">
        <v>2023</v>
      </c>
      <c r="G5413" t="s">
        <v>329</v>
      </c>
      <c r="I5413" t="s">
        <v>4841</v>
      </c>
      <c r="J5413">
        <v>75</v>
      </c>
      <c r="M5413" s="41" t="s">
        <v>72</v>
      </c>
      <c r="N5413" s="41">
        <f>SUM(Table71417[[#This Row],[Mitigation ($ million)]:[Adaptation ($ million)]])</f>
        <v>35.1</v>
      </c>
      <c r="O5413">
        <v>9.3000000000000007</v>
      </c>
      <c r="P5413">
        <v>25.8</v>
      </c>
      <c r="R5413" s="5">
        <v>0.46700000000000003</v>
      </c>
      <c r="S5413" s="56" t="s">
        <v>13395</v>
      </c>
      <c r="T5413" s="1" t="s">
        <v>8821</v>
      </c>
    </row>
    <row r="5414" spans="1:20" x14ac:dyDescent="0.25">
      <c r="A5414" t="s">
        <v>8801</v>
      </c>
      <c r="B5414" t="s">
        <v>66</v>
      </c>
      <c r="C5414" t="s">
        <v>6464</v>
      </c>
      <c r="D5414" t="s">
        <v>6463</v>
      </c>
      <c r="E5414" s="55">
        <v>45009</v>
      </c>
      <c r="F5414">
        <v>2023</v>
      </c>
      <c r="G5414" t="s">
        <v>658</v>
      </c>
      <c r="I5414" t="s">
        <v>6319</v>
      </c>
      <c r="J5414">
        <v>100</v>
      </c>
      <c r="M5414" s="41" t="s">
        <v>72</v>
      </c>
      <c r="N5414" s="41">
        <f>SUM(Table71417[[#This Row],[Mitigation ($ million)]:[Adaptation ($ million)]])</f>
        <v>34.299999999999997</v>
      </c>
      <c r="O5414">
        <v>25.9</v>
      </c>
      <c r="P5414">
        <v>8.4</v>
      </c>
      <c r="R5414" s="5">
        <v>0.34399999999999997</v>
      </c>
      <c r="S5414" s="56" t="s">
        <v>13394</v>
      </c>
      <c r="T5414" s="1" t="s">
        <v>8821</v>
      </c>
    </row>
    <row r="5415" spans="1:20" x14ac:dyDescent="0.25">
      <c r="A5415" t="s">
        <v>8801</v>
      </c>
      <c r="B5415" t="s">
        <v>66</v>
      </c>
      <c r="C5415" t="s">
        <v>6870</v>
      </c>
      <c r="D5415" t="s">
        <v>6869</v>
      </c>
      <c r="E5415" s="55">
        <v>45009</v>
      </c>
      <c r="F5415">
        <v>2023</v>
      </c>
      <c r="G5415" t="s">
        <v>2981</v>
      </c>
      <c r="I5415" t="s">
        <v>6303</v>
      </c>
      <c r="J5415">
        <v>50</v>
      </c>
      <c r="M5415" s="41" t="s">
        <v>72</v>
      </c>
      <c r="N5415" s="41">
        <f>SUM(Table71417[[#This Row],[Mitigation ($ million)]:[Adaptation ($ million)]])</f>
        <v>28.099999999999998</v>
      </c>
      <c r="O5415">
        <v>25.4</v>
      </c>
      <c r="P5415">
        <v>2.7</v>
      </c>
      <c r="R5415" s="5">
        <v>0.56200000000000006</v>
      </c>
      <c r="S5415" s="56" t="s">
        <v>13388</v>
      </c>
      <c r="T5415" s="1" t="s">
        <v>8821</v>
      </c>
    </row>
    <row r="5416" spans="1:20" x14ac:dyDescent="0.25">
      <c r="A5416" t="s">
        <v>8801</v>
      </c>
      <c r="B5416" t="s">
        <v>66</v>
      </c>
      <c r="C5416" t="s">
        <v>6589</v>
      </c>
      <c r="D5416" t="s">
        <v>6588</v>
      </c>
      <c r="E5416" s="55">
        <v>45009</v>
      </c>
      <c r="F5416">
        <v>2023</v>
      </c>
      <c r="G5416" t="s">
        <v>424</v>
      </c>
      <c r="I5416" t="s">
        <v>132</v>
      </c>
      <c r="J5416">
        <v>120</v>
      </c>
      <c r="M5416" s="41" t="s">
        <v>72</v>
      </c>
      <c r="N5416" s="41">
        <f>SUM(Table71417[[#This Row],[Mitigation ($ million)]:[Adaptation ($ million)]])</f>
        <v>8.1</v>
      </c>
      <c r="O5416">
        <v>3.5</v>
      </c>
      <c r="P5416">
        <v>4.5999999999999996</v>
      </c>
      <c r="R5416" s="5">
        <v>6.7000000000000004E-2</v>
      </c>
      <c r="S5416" s="56" t="s">
        <v>13392</v>
      </c>
      <c r="T5416" s="1" t="s">
        <v>8821</v>
      </c>
    </row>
    <row r="5417" spans="1:20" x14ac:dyDescent="0.25">
      <c r="A5417" t="s">
        <v>8801</v>
      </c>
      <c r="B5417" t="s">
        <v>66</v>
      </c>
      <c r="C5417" t="s">
        <v>7551</v>
      </c>
      <c r="D5417" t="s">
        <v>7550</v>
      </c>
      <c r="E5417" s="55">
        <v>44705</v>
      </c>
      <c r="F5417">
        <v>2022</v>
      </c>
      <c r="G5417" t="s">
        <v>6736</v>
      </c>
      <c r="I5417" t="s">
        <v>6708</v>
      </c>
      <c r="J5417">
        <v>70</v>
      </c>
      <c r="M5417" s="41" t="s">
        <v>72</v>
      </c>
      <c r="N5417" s="41">
        <f>SUM(Table71417[[#This Row],[Mitigation ($ million)]:[Adaptation ($ million)]])</f>
        <v>5.5</v>
      </c>
      <c r="O5417">
        <v>1.8</v>
      </c>
      <c r="P5417">
        <v>3.7</v>
      </c>
      <c r="R5417" s="4">
        <v>7.6999999999999999E-2</v>
      </c>
      <c r="S5417" s="56" t="s">
        <v>13686</v>
      </c>
      <c r="T5417" s="1" t="s">
        <v>8822</v>
      </c>
    </row>
    <row r="5418" spans="1:20" x14ac:dyDescent="0.25">
      <c r="A5418" t="s">
        <v>8801</v>
      </c>
      <c r="B5418" t="s">
        <v>66</v>
      </c>
      <c r="C5418" t="s">
        <v>7028</v>
      </c>
      <c r="D5418" t="s">
        <v>7027</v>
      </c>
      <c r="E5418" s="55">
        <v>44705</v>
      </c>
      <c r="F5418">
        <v>2022</v>
      </c>
      <c r="G5418" t="s">
        <v>6295</v>
      </c>
      <c r="I5418" t="s">
        <v>84</v>
      </c>
      <c r="J5418">
        <v>550</v>
      </c>
      <c r="M5418" s="41" t="s">
        <v>72</v>
      </c>
      <c r="N5418" s="41">
        <f>SUM(Table71417[[#This Row],[Mitigation ($ million)]:[Adaptation ($ million)]])</f>
        <v>165</v>
      </c>
      <c r="O5418">
        <v>43.9</v>
      </c>
      <c r="P5418">
        <v>121.1</v>
      </c>
      <c r="R5418" s="4">
        <v>0.3</v>
      </c>
      <c r="S5418" s="56" t="s">
        <v>13688</v>
      </c>
      <c r="T5418" s="1" t="s">
        <v>8822</v>
      </c>
    </row>
    <row r="5419" spans="1:20" x14ac:dyDescent="0.25">
      <c r="A5419" t="s">
        <v>8801</v>
      </c>
      <c r="B5419" t="s">
        <v>66</v>
      </c>
      <c r="C5419" t="s">
        <v>7220</v>
      </c>
      <c r="D5419" t="s">
        <v>7219</v>
      </c>
      <c r="E5419" s="55">
        <v>44705</v>
      </c>
      <c r="F5419">
        <v>2022</v>
      </c>
      <c r="G5419" t="s">
        <v>62</v>
      </c>
      <c r="I5419" t="s">
        <v>6313</v>
      </c>
      <c r="J5419">
        <v>15</v>
      </c>
      <c r="M5419" s="41" t="s">
        <v>72</v>
      </c>
      <c r="N5419" s="41">
        <f>SUM(Table71417[[#This Row],[Mitigation ($ million)]:[Adaptation ($ million)]])</f>
        <v>2.6999999999999997</v>
      </c>
      <c r="O5419">
        <v>0.3</v>
      </c>
      <c r="P5419">
        <v>2.4</v>
      </c>
      <c r="R5419" s="4">
        <v>0.17799999999999999</v>
      </c>
      <c r="S5419" s="56" t="s">
        <v>13687</v>
      </c>
      <c r="T5419" s="1" t="s">
        <v>8822</v>
      </c>
    </row>
    <row r="5420" spans="1:20" x14ac:dyDescent="0.25">
      <c r="A5420" t="s">
        <v>8801</v>
      </c>
      <c r="B5420" t="s">
        <v>66</v>
      </c>
      <c r="C5420" t="s">
        <v>6853</v>
      </c>
      <c r="D5420" t="s">
        <v>6852</v>
      </c>
      <c r="E5420" s="55">
        <v>45070</v>
      </c>
      <c r="F5420">
        <v>2023</v>
      </c>
      <c r="G5420" t="s">
        <v>8750</v>
      </c>
      <c r="I5420" t="s">
        <v>6400</v>
      </c>
      <c r="J5420">
        <v>100</v>
      </c>
      <c r="M5420" s="41" t="s">
        <v>72</v>
      </c>
      <c r="N5420" s="41">
        <f>SUM(Table71417[[#This Row],[Mitigation ($ million)]:[Adaptation ($ million)]])</f>
        <v>8.7000000000000011</v>
      </c>
      <c r="O5420">
        <v>0.8</v>
      </c>
      <c r="P5420">
        <v>7.9</v>
      </c>
      <c r="R5420" s="5">
        <v>8.6999999999999994E-2</v>
      </c>
      <c r="S5420" s="56" t="s">
        <v>13333</v>
      </c>
      <c r="T5420" s="1" t="s">
        <v>8821</v>
      </c>
    </row>
    <row r="5421" spans="1:20" x14ac:dyDescent="0.25">
      <c r="A5421" t="s">
        <v>8801</v>
      </c>
      <c r="B5421" t="s">
        <v>66</v>
      </c>
      <c r="C5421" t="s">
        <v>6936</v>
      </c>
      <c r="D5421" t="s">
        <v>6935</v>
      </c>
      <c r="E5421" s="55">
        <v>45070</v>
      </c>
      <c r="F5421">
        <v>2023</v>
      </c>
      <c r="G5421" t="s">
        <v>8802</v>
      </c>
      <c r="I5421" t="s">
        <v>4841</v>
      </c>
      <c r="J5421">
        <v>382.4</v>
      </c>
      <c r="M5421" s="41" t="s">
        <v>72</v>
      </c>
      <c r="N5421" s="41">
        <f>SUM(Table71417[[#This Row],[Mitigation ($ million)]:[Adaptation ($ million)]])</f>
        <v>357.6</v>
      </c>
      <c r="O5421">
        <v>2.8</v>
      </c>
      <c r="P5421">
        <v>354.8</v>
      </c>
      <c r="R5421" s="5">
        <v>0.93500000000000005</v>
      </c>
      <c r="S5421" s="56" t="s">
        <v>13332</v>
      </c>
      <c r="T5421" s="1" t="s">
        <v>8821</v>
      </c>
    </row>
    <row r="5422" spans="1:20" x14ac:dyDescent="0.25">
      <c r="A5422" t="s">
        <v>8801</v>
      </c>
      <c r="B5422" t="s">
        <v>66</v>
      </c>
      <c r="C5422" t="s">
        <v>8658</v>
      </c>
      <c r="D5422" t="s">
        <v>8657</v>
      </c>
      <c r="E5422" s="55">
        <v>44371</v>
      </c>
      <c r="F5422">
        <v>2021</v>
      </c>
      <c r="G5422" t="s">
        <v>6384</v>
      </c>
      <c r="I5422" t="s">
        <v>6296</v>
      </c>
      <c r="J5422">
        <v>50</v>
      </c>
      <c r="M5422" s="41" t="s">
        <v>72</v>
      </c>
      <c r="N5422" s="41">
        <f>SUM(Table71417[[#This Row],[Mitigation ($ million)]:[Adaptation ($ million)]])</f>
        <v>28.8</v>
      </c>
      <c r="O5422">
        <v>2.5</v>
      </c>
      <c r="P5422">
        <v>26.3</v>
      </c>
      <c r="R5422" s="4">
        <v>0.57499999999999996</v>
      </c>
      <c r="S5422" s="56" t="s">
        <v>13983</v>
      </c>
      <c r="T5422" s="1" t="s">
        <v>8823</v>
      </c>
    </row>
    <row r="5423" spans="1:20" x14ac:dyDescent="0.25">
      <c r="A5423" t="s">
        <v>8801</v>
      </c>
      <c r="B5423" t="s">
        <v>66</v>
      </c>
      <c r="C5423" t="s">
        <v>8542</v>
      </c>
      <c r="D5423" t="s">
        <v>8541</v>
      </c>
      <c r="E5423" s="55">
        <v>44371</v>
      </c>
      <c r="F5423">
        <v>2021</v>
      </c>
      <c r="G5423" t="s">
        <v>6816</v>
      </c>
      <c r="I5423" t="s">
        <v>6319</v>
      </c>
      <c r="J5423">
        <v>100</v>
      </c>
      <c r="M5423" s="41" t="s">
        <v>72</v>
      </c>
      <c r="N5423" s="41">
        <f>SUM(Table71417[[#This Row],[Mitigation ($ million)]:[Adaptation ($ million)]])</f>
        <v>20</v>
      </c>
      <c r="O5423">
        <v>2.5</v>
      </c>
      <c r="P5423">
        <v>17.5</v>
      </c>
      <c r="R5423" s="4">
        <v>0.2</v>
      </c>
      <c r="S5423" s="56" t="s">
        <v>13984</v>
      </c>
      <c r="T5423" s="1" t="s">
        <v>8823</v>
      </c>
    </row>
    <row r="5424" spans="1:20" x14ac:dyDescent="0.25">
      <c r="A5424" t="s">
        <v>8801</v>
      </c>
      <c r="B5424" t="s">
        <v>66</v>
      </c>
      <c r="C5424" t="s">
        <v>8722</v>
      </c>
      <c r="D5424" t="s">
        <v>8721</v>
      </c>
      <c r="E5424" s="55">
        <v>44371</v>
      </c>
      <c r="F5424">
        <v>2021</v>
      </c>
      <c r="G5424" t="s">
        <v>638</v>
      </c>
      <c r="I5424" t="s">
        <v>6319</v>
      </c>
      <c r="J5424">
        <v>200</v>
      </c>
      <c r="M5424" s="41" t="s">
        <v>25</v>
      </c>
      <c r="N5424" s="41">
        <f>SUM(Table71417[[#This Row],[Mitigation ($ million)]:[Adaptation ($ million)]])</f>
        <v>1.3</v>
      </c>
      <c r="O5424">
        <v>0</v>
      </c>
      <c r="P5424">
        <v>1.3</v>
      </c>
      <c r="R5424" s="4">
        <v>6.0000000000000001E-3</v>
      </c>
      <c r="S5424" s="56" t="s">
        <v>13980</v>
      </c>
      <c r="T5424" s="1" t="s">
        <v>8823</v>
      </c>
    </row>
    <row r="5425" spans="1:20" x14ac:dyDescent="0.25">
      <c r="A5425" t="s">
        <v>8801</v>
      </c>
      <c r="B5425" t="s">
        <v>66</v>
      </c>
      <c r="C5425" t="s">
        <v>8397</v>
      </c>
      <c r="D5425" t="s">
        <v>8396</v>
      </c>
      <c r="E5425" s="55">
        <v>44371</v>
      </c>
      <c r="F5425">
        <v>2021</v>
      </c>
      <c r="G5425" t="s">
        <v>216</v>
      </c>
      <c r="I5425" t="s">
        <v>6296</v>
      </c>
      <c r="J5425">
        <v>430</v>
      </c>
      <c r="M5425" s="41" t="s">
        <v>24</v>
      </c>
      <c r="N5425" s="41">
        <f>SUM(Table71417[[#This Row],[Mitigation ($ million)]:[Adaptation ($ million)]])</f>
        <v>428.5</v>
      </c>
      <c r="O5425">
        <v>428.5</v>
      </c>
      <c r="P5425">
        <v>0</v>
      </c>
      <c r="R5425" s="4">
        <v>0.996</v>
      </c>
      <c r="S5425" s="56" t="s">
        <v>13987</v>
      </c>
      <c r="T5425" s="1" t="s">
        <v>8823</v>
      </c>
    </row>
    <row r="5426" spans="1:20" x14ac:dyDescent="0.25">
      <c r="A5426" t="s">
        <v>8801</v>
      </c>
      <c r="B5426" t="s">
        <v>66</v>
      </c>
      <c r="C5426" t="s">
        <v>8083</v>
      </c>
      <c r="D5426" t="s">
        <v>8082</v>
      </c>
      <c r="E5426" s="55">
        <v>44371</v>
      </c>
      <c r="F5426">
        <v>2021</v>
      </c>
      <c r="G5426" t="s">
        <v>216</v>
      </c>
      <c r="I5426" t="s">
        <v>6313</v>
      </c>
      <c r="J5426">
        <v>200</v>
      </c>
      <c r="M5426" s="41" t="s">
        <v>24</v>
      </c>
      <c r="N5426" s="41">
        <f>SUM(Table71417[[#This Row],[Mitigation ($ million)]:[Adaptation ($ million)]])</f>
        <v>137.5</v>
      </c>
      <c r="O5426">
        <v>137.5</v>
      </c>
      <c r="P5426">
        <v>0</v>
      </c>
      <c r="R5426" s="4">
        <v>0.68799999999999994</v>
      </c>
      <c r="S5426" s="56" t="s">
        <v>13989</v>
      </c>
      <c r="T5426" s="1" t="s">
        <v>8823</v>
      </c>
    </row>
    <row r="5427" spans="1:20" x14ac:dyDescent="0.25">
      <c r="A5427" t="s">
        <v>8801</v>
      </c>
      <c r="B5427" t="s">
        <v>66</v>
      </c>
      <c r="C5427" t="s">
        <v>8005</v>
      </c>
      <c r="D5427" t="s">
        <v>8004</v>
      </c>
      <c r="E5427" s="55">
        <v>44371</v>
      </c>
      <c r="F5427">
        <v>2021</v>
      </c>
      <c r="G5427" t="s">
        <v>288</v>
      </c>
      <c r="I5427" t="s">
        <v>132</v>
      </c>
      <c r="J5427">
        <v>209</v>
      </c>
      <c r="M5427" s="41" t="s">
        <v>72</v>
      </c>
      <c r="N5427" s="41">
        <f>SUM(Table71417[[#This Row],[Mitigation ($ million)]:[Adaptation ($ million)]])</f>
        <v>28.5</v>
      </c>
      <c r="O5427">
        <v>13.2</v>
      </c>
      <c r="P5427">
        <v>15.3</v>
      </c>
      <c r="R5427" s="4">
        <v>0.13600000000000001</v>
      </c>
      <c r="S5427" s="56" t="s">
        <v>13990</v>
      </c>
      <c r="T5427" s="1" t="s">
        <v>8823</v>
      </c>
    </row>
    <row r="5428" spans="1:20" x14ac:dyDescent="0.25">
      <c r="A5428" t="s">
        <v>8801</v>
      </c>
      <c r="B5428" t="s">
        <v>66</v>
      </c>
      <c r="C5428" t="s">
        <v>8674</v>
      </c>
      <c r="D5428" t="s">
        <v>8673</v>
      </c>
      <c r="E5428" s="55">
        <v>44371</v>
      </c>
      <c r="F5428">
        <v>2021</v>
      </c>
      <c r="G5428" t="s">
        <v>6715</v>
      </c>
      <c r="I5428" t="s">
        <v>132</v>
      </c>
      <c r="J5428">
        <v>350</v>
      </c>
      <c r="M5428" s="41" t="s">
        <v>25</v>
      </c>
      <c r="N5428" s="41">
        <f>SUM(Table71417[[#This Row],[Mitigation ($ million)]:[Adaptation ($ million)]])</f>
        <v>15.6</v>
      </c>
      <c r="O5428">
        <v>0</v>
      </c>
      <c r="P5428">
        <v>15.6</v>
      </c>
      <c r="R5428" s="4">
        <v>4.3999999999999997E-2</v>
      </c>
      <c r="S5428" s="56" t="s">
        <v>13982</v>
      </c>
      <c r="T5428" s="1" t="s">
        <v>8823</v>
      </c>
    </row>
    <row r="5429" spans="1:20" x14ac:dyDescent="0.25">
      <c r="A5429" t="s">
        <v>8801</v>
      </c>
      <c r="B5429" t="s">
        <v>66</v>
      </c>
      <c r="C5429" t="s">
        <v>8724</v>
      </c>
      <c r="D5429" t="s">
        <v>8723</v>
      </c>
      <c r="E5429" s="55">
        <v>44371</v>
      </c>
      <c r="F5429">
        <v>2021</v>
      </c>
      <c r="G5429" t="s">
        <v>4733</v>
      </c>
      <c r="I5429" t="s">
        <v>6400</v>
      </c>
      <c r="J5429">
        <v>290</v>
      </c>
      <c r="M5429" s="41" t="s">
        <v>25</v>
      </c>
      <c r="N5429" s="41">
        <f>SUM(Table71417[[#This Row],[Mitigation ($ million)]:[Adaptation ($ million)]])</f>
        <v>22.5</v>
      </c>
      <c r="O5429">
        <v>0</v>
      </c>
      <c r="P5429">
        <v>22.5</v>
      </c>
      <c r="R5429" s="4">
        <v>7.8E-2</v>
      </c>
      <c r="S5429" s="56" t="s">
        <v>13979</v>
      </c>
      <c r="T5429" s="1" t="s">
        <v>8823</v>
      </c>
    </row>
    <row r="5430" spans="1:20" x14ac:dyDescent="0.25">
      <c r="A5430" t="s">
        <v>8801</v>
      </c>
      <c r="B5430" t="s">
        <v>66</v>
      </c>
      <c r="C5430" t="s">
        <v>8710</v>
      </c>
      <c r="D5430" t="s">
        <v>8709</v>
      </c>
      <c r="E5430" s="55">
        <v>44371</v>
      </c>
      <c r="F5430">
        <v>2021</v>
      </c>
      <c r="G5430" t="s">
        <v>6654</v>
      </c>
      <c r="I5430" t="s">
        <v>8054</v>
      </c>
      <c r="J5430">
        <v>18.2</v>
      </c>
      <c r="M5430" s="41" t="s">
        <v>72</v>
      </c>
      <c r="N5430" s="41">
        <f>SUM(Table71417[[#This Row],[Mitigation ($ million)]:[Adaptation ($ million)]])</f>
        <v>1.3</v>
      </c>
      <c r="O5430">
        <v>1.2</v>
      </c>
      <c r="P5430">
        <v>0.1</v>
      </c>
      <c r="R5430" s="4">
        <v>7.0999999999999994E-2</v>
      </c>
      <c r="S5430" s="56" t="s">
        <v>13981</v>
      </c>
      <c r="T5430" s="1" t="s">
        <v>8823</v>
      </c>
    </row>
    <row r="5431" spans="1:20" x14ac:dyDescent="0.25">
      <c r="A5431" t="s">
        <v>8801</v>
      </c>
      <c r="B5431" t="s">
        <v>66</v>
      </c>
      <c r="C5431" t="s">
        <v>8383</v>
      </c>
      <c r="D5431" t="s">
        <v>8382</v>
      </c>
      <c r="E5431" s="55">
        <v>44371</v>
      </c>
      <c r="F5431">
        <v>2021</v>
      </c>
      <c r="G5431" t="s">
        <v>6715</v>
      </c>
      <c r="I5431" t="s">
        <v>6303</v>
      </c>
      <c r="J5431">
        <v>68</v>
      </c>
      <c r="M5431" s="41" t="s">
        <v>72</v>
      </c>
      <c r="N5431" s="41">
        <f>SUM(Table71417[[#This Row],[Mitigation ($ million)]:[Adaptation ($ million)]])</f>
        <v>6.9</v>
      </c>
      <c r="O5431">
        <v>3.2</v>
      </c>
      <c r="P5431">
        <v>3.7</v>
      </c>
      <c r="R5431" s="4">
        <v>0.1</v>
      </c>
      <c r="S5431" s="56" t="s">
        <v>13988</v>
      </c>
      <c r="T5431" s="1" t="s">
        <v>8823</v>
      </c>
    </row>
    <row r="5432" spans="1:20" x14ac:dyDescent="0.25">
      <c r="A5432" t="s">
        <v>8801</v>
      </c>
      <c r="B5432" t="s">
        <v>66</v>
      </c>
      <c r="C5432" t="s">
        <v>8492</v>
      </c>
      <c r="D5432" t="s">
        <v>8491</v>
      </c>
      <c r="E5432" s="55">
        <v>44371</v>
      </c>
      <c r="F5432">
        <v>2021</v>
      </c>
      <c r="G5432" t="s">
        <v>122</v>
      </c>
      <c r="I5432" t="s">
        <v>6313</v>
      </c>
      <c r="J5432">
        <v>400</v>
      </c>
      <c r="M5432" s="41" t="s">
        <v>25</v>
      </c>
      <c r="N5432" s="41">
        <f>SUM(Table71417[[#This Row],[Mitigation ($ million)]:[Adaptation ($ million)]])</f>
        <v>71</v>
      </c>
      <c r="O5432">
        <v>0</v>
      </c>
      <c r="P5432">
        <v>71</v>
      </c>
      <c r="R5432" s="4">
        <v>0.17799999999999999</v>
      </c>
      <c r="S5432" s="56" t="s">
        <v>13985</v>
      </c>
      <c r="T5432" s="1" t="s">
        <v>8823</v>
      </c>
    </row>
    <row r="5433" spans="1:20" x14ac:dyDescent="0.25">
      <c r="A5433" t="s">
        <v>8801</v>
      </c>
      <c r="B5433" t="s">
        <v>66</v>
      </c>
      <c r="C5433" t="s">
        <v>8581</v>
      </c>
      <c r="D5433" t="s">
        <v>8733</v>
      </c>
      <c r="E5433" s="55">
        <v>44371</v>
      </c>
      <c r="F5433">
        <v>2021</v>
      </c>
      <c r="G5433" t="s">
        <v>6412</v>
      </c>
      <c r="I5433" t="s">
        <v>8054</v>
      </c>
      <c r="J5433">
        <v>100</v>
      </c>
      <c r="M5433" s="41" t="s">
        <v>72</v>
      </c>
      <c r="N5433" s="41">
        <f>SUM(Table71417[[#This Row],[Mitigation ($ million)]:[Adaptation ($ million)]])</f>
        <v>3.4</v>
      </c>
      <c r="O5433">
        <v>2.5</v>
      </c>
      <c r="P5433">
        <v>0.9</v>
      </c>
      <c r="R5433" s="4">
        <v>3.4000000000000002E-2</v>
      </c>
      <c r="S5433" s="56" t="s">
        <v>13978</v>
      </c>
      <c r="T5433" s="1" t="s">
        <v>8823</v>
      </c>
    </row>
    <row r="5434" spans="1:20" x14ac:dyDescent="0.25">
      <c r="A5434" t="s">
        <v>8801</v>
      </c>
      <c r="B5434" t="s">
        <v>66</v>
      </c>
      <c r="C5434" t="s">
        <v>8469</v>
      </c>
      <c r="D5434" t="s">
        <v>8468</v>
      </c>
      <c r="E5434" s="55">
        <v>44371</v>
      </c>
      <c r="F5434">
        <v>2021</v>
      </c>
      <c r="G5434" t="s">
        <v>88</v>
      </c>
      <c r="I5434" t="s">
        <v>6296</v>
      </c>
      <c r="J5434">
        <v>125</v>
      </c>
      <c r="M5434" s="41" t="s">
        <v>72</v>
      </c>
      <c r="N5434" s="41">
        <f>SUM(Table71417[[#This Row],[Mitigation ($ million)]:[Adaptation ($ million)]])</f>
        <v>95.1</v>
      </c>
      <c r="O5434">
        <v>2.8</v>
      </c>
      <c r="P5434">
        <v>92.3</v>
      </c>
      <c r="R5434" s="4">
        <v>0.76100000000000001</v>
      </c>
      <c r="S5434" s="56" t="s">
        <v>13986</v>
      </c>
      <c r="T5434" s="1" t="s">
        <v>8823</v>
      </c>
    </row>
    <row r="5435" spans="1:20" x14ac:dyDescent="0.25">
      <c r="A5435" t="s">
        <v>8801</v>
      </c>
      <c r="B5435" t="s">
        <v>66</v>
      </c>
      <c r="C5435" t="s">
        <v>7871</v>
      </c>
      <c r="D5435" t="s">
        <v>7870</v>
      </c>
      <c r="E5435" s="55">
        <v>44736</v>
      </c>
      <c r="F5435">
        <v>2022</v>
      </c>
      <c r="G5435" t="s">
        <v>228</v>
      </c>
      <c r="I5435" t="s">
        <v>6296</v>
      </c>
      <c r="J5435">
        <v>5</v>
      </c>
      <c r="M5435" s="41" t="s">
        <v>25</v>
      </c>
      <c r="N5435" s="41">
        <f>SUM(Table71417[[#This Row],[Mitigation ($ million)]:[Adaptation ($ million)]])</f>
        <v>1.8</v>
      </c>
      <c r="O5435">
        <v>0</v>
      </c>
      <c r="P5435">
        <v>1.8</v>
      </c>
      <c r="R5435" s="4">
        <v>0.36399999999999999</v>
      </c>
      <c r="S5435" s="56" t="s">
        <v>13574</v>
      </c>
      <c r="T5435" s="1" t="s">
        <v>8822</v>
      </c>
    </row>
    <row r="5436" spans="1:20" x14ac:dyDescent="0.25">
      <c r="A5436" t="s">
        <v>8801</v>
      </c>
      <c r="B5436" t="s">
        <v>66</v>
      </c>
      <c r="C5436" t="s">
        <v>7873</v>
      </c>
      <c r="D5436" t="s">
        <v>7872</v>
      </c>
      <c r="E5436" s="55">
        <v>44736</v>
      </c>
      <c r="F5436">
        <v>2022</v>
      </c>
      <c r="G5436" t="s">
        <v>228</v>
      </c>
      <c r="I5436" t="s">
        <v>6296</v>
      </c>
      <c r="J5436">
        <v>10</v>
      </c>
      <c r="M5436" s="41" t="s">
        <v>25</v>
      </c>
      <c r="N5436" s="41">
        <f>SUM(Table71417[[#This Row],[Mitigation ($ million)]:[Adaptation ($ million)]])</f>
        <v>3.7</v>
      </c>
      <c r="O5436">
        <v>0</v>
      </c>
      <c r="P5436">
        <v>3.7</v>
      </c>
      <c r="R5436" s="4">
        <v>0.371</v>
      </c>
      <c r="S5436" s="56" t="s">
        <v>13573</v>
      </c>
      <c r="T5436" s="1" t="s">
        <v>8822</v>
      </c>
    </row>
    <row r="5437" spans="1:20" x14ac:dyDescent="0.25">
      <c r="A5437" t="s">
        <v>8801</v>
      </c>
      <c r="B5437" t="s">
        <v>66</v>
      </c>
      <c r="C5437" t="s">
        <v>7419</v>
      </c>
      <c r="D5437" t="s">
        <v>7418</v>
      </c>
      <c r="E5437" s="55">
        <v>44736</v>
      </c>
      <c r="F5437">
        <v>2022</v>
      </c>
      <c r="G5437" t="s">
        <v>62</v>
      </c>
      <c r="I5437" t="s">
        <v>6316</v>
      </c>
      <c r="J5437">
        <v>143</v>
      </c>
      <c r="M5437" s="41" t="s">
        <v>72</v>
      </c>
      <c r="N5437" s="41">
        <f>SUM(Table71417[[#This Row],[Mitigation ($ million)]:[Adaptation ($ million)]])</f>
        <v>143.1</v>
      </c>
      <c r="O5437">
        <v>135.9</v>
      </c>
      <c r="P5437">
        <v>7.2</v>
      </c>
      <c r="R5437" s="4">
        <v>1</v>
      </c>
      <c r="S5437" s="56" t="s">
        <v>13576</v>
      </c>
      <c r="T5437" s="1" t="s">
        <v>8822</v>
      </c>
    </row>
    <row r="5438" spans="1:20" x14ac:dyDescent="0.25">
      <c r="A5438" t="s">
        <v>8801</v>
      </c>
      <c r="B5438" t="s">
        <v>66</v>
      </c>
      <c r="C5438" t="s">
        <v>7284</v>
      </c>
      <c r="D5438" t="s">
        <v>7283</v>
      </c>
      <c r="E5438" s="55">
        <v>44736</v>
      </c>
      <c r="F5438">
        <v>2022</v>
      </c>
      <c r="G5438" t="s">
        <v>904</v>
      </c>
      <c r="I5438" t="s">
        <v>6400</v>
      </c>
      <c r="J5438">
        <v>32</v>
      </c>
      <c r="M5438" s="41" t="s">
        <v>25</v>
      </c>
      <c r="N5438" s="41">
        <f>SUM(Table71417[[#This Row],[Mitigation ($ million)]:[Adaptation ($ million)]])</f>
        <v>1.3</v>
      </c>
      <c r="O5438">
        <v>0</v>
      </c>
      <c r="P5438">
        <v>1.3</v>
      </c>
      <c r="R5438" s="4">
        <v>0.04</v>
      </c>
      <c r="S5438" s="56" t="s">
        <v>13579</v>
      </c>
      <c r="T5438" s="1" t="s">
        <v>8822</v>
      </c>
    </row>
    <row r="5439" spans="1:20" x14ac:dyDescent="0.25">
      <c r="A5439" t="s">
        <v>8801</v>
      </c>
      <c r="B5439" t="s">
        <v>66</v>
      </c>
      <c r="C5439" t="s">
        <v>7669</v>
      </c>
      <c r="D5439" t="s">
        <v>7668</v>
      </c>
      <c r="E5439" s="55">
        <v>44736</v>
      </c>
      <c r="F5439">
        <v>2022</v>
      </c>
      <c r="G5439" t="s">
        <v>88</v>
      </c>
      <c r="I5439" t="s">
        <v>84</v>
      </c>
      <c r="J5439">
        <v>250</v>
      </c>
      <c r="M5439" s="41" t="s">
        <v>72</v>
      </c>
      <c r="N5439" s="41">
        <f>SUM(Table71417[[#This Row],[Mitigation ($ million)]:[Adaptation ($ million)]])</f>
        <v>18.3</v>
      </c>
      <c r="O5439">
        <v>11.3</v>
      </c>
      <c r="P5439">
        <v>7</v>
      </c>
      <c r="R5439" s="4">
        <v>7.2999999999999995E-2</v>
      </c>
      <c r="S5439" s="56" t="s">
        <v>13575</v>
      </c>
      <c r="T5439" s="1" t="s">
        <v>8822</v>
      </c>
    </row>
    <row r="5440" spans="1:20" x14ac:dyDescent="0.25">
      <c r="A5440" t="s">
        <v>8801</v>
      </c>
      <c r="B5440" t="s">
        <v>66</v>
      </c>
      <c r="C5440" t="s">
        <v>7387</v>
      </c>
      <c r="D5440" t="s">
        <v>7386</v>
      </c>
      <c r="E5440" s="55">
        <v>44736</v>
      </c>
      <c r="F5440">
        <v>2022</v>
      </c>
      <c r="G5440" t="s">
        <v>7388</v>
      </c>
      <c r="I5440" t="s">
        <v>6313</v>
      </c>
      <c r="J5440">
        <v>45</v>
      </c>
      <c r="M5440" s="41" t="s">
        <v>72</v>
      </c>
      <c r="N5440" s="41">
        <f>SUM(Table71417[[#This Row],[Mitigation ($ million)]:[Adaptation ($ million)]])</f>
        <v>9</v>
      </c>
      <c r="O5440">
        <v>0.2</v>
      </c>
      <c r="P5440">
        <v>8.8000000000000007</v>
      </c>
      <c r="R5440" s="4">
        <v>0.2</v>
      </c>
      <c r="S5440" s="56" t="s">
        <v>13578</v>
      </c>
      <c r="T5440" s="1" t="s">
        <v>8822</v>
      </c>
    </row>
    <row r="5441" spans="1:20" x14ac:dyDescent="0.25">
      <c r="A5441" t="s">
        <v>8801</v>
      </c>
      <c r="B5441" t="s">
        <v>66</v>
      </c>
      <c r="C5441" t="s">
        <v>7405</v>
      </c>
      <c r="D5441" t="s">
        <v>7404</v>
      </c>
      <c r="E5441" s="55">
        <v>44736</v>
      </c>
      <c r="F5441">
        <v>2022</v>
      </c>
      <c r="G5441" t="s">
        <v>6370</v>
      </c>
      <c r="I5441" t="s">
        <v>6319</v>
      </c>
      <c r="J5441">
        <v>250</v>
      </c>
      <c r="M5441" s="41" t="s">
        <v>72</v>
      </c>
      <c r="N5441" s="41">
        <f>SUM(Table71417[[#This Row],[Mitigation ($ million)]:[Adaptation ($ million)]])</f>
        <v>86.2</v>
      </c>
      <c r="O5441">
        <v>55.6</v>
      </c>
      <c r="P5441">
        <v>30.6</v>
      </c>
      <c r="R5441" s="4">
        <v>0.34399999999999997</v>
      </c>
      <c r="S5441" s="56" t="s">
        <v>13577</v>
      </c>
      <c r="T5441" s="1" t="s">
        <v>8822</v>
      </c>
    </row>
    <row r="5442" spans="1:20" x14ac:dyDescent="0.25">
      <c r="A5442" t="s">
        <v>8801</v>
      </c>
      <c r="B5442" t="s">
        <v>66</v>
      </c>
      <c r="C5442" t="s">
        <v>7918</v>
      </c>
      <c r="D5442" t="s">
        <v>7917</v>
      </c>
      <c r="E5442" s="55">
        <v>44098</v>
      </c>
      <c r="F5442">
        <v>2021</v>
      </c>
      <c r="G5442" t="s">
        <v>168</v>
      </c>
      <c r="I5442" t="s">
        <v>6316</v>
      </c>
      <c r="J5442">
        <v>450</v>
      </c>
      <c r="M5442" s="41" t="s">
        <v>24</v>
      </c>
      <c r="N5442" s="41">
        <f>SUM(Table71417[[#This Row],[Mitigation ($ million)]:[Adaptation ($ million)]])</f>
        <v>450</v>
      </c>
      <c r="O5442">
        <v>450</v>
      </c>
      <c r="P5442">
        <v>0</v>
      </c>
      <c r="R5442" s="4">
        <v>1</v>
      </c>
      <c r="S5442" s="56" t="s">
        <v>14272</v>
      </c>
      <c r="T5442" s="1" t="s">
        <v>8823</v>
      </c>
    </row>
    <row r="5443" spans="1:20" x14ac:dyDescent="0.25">
      <c r="A5443" t="s">
        <v>8801</v>
      </c>
      <c r="B5443" t="s">
        <v>66</v>
      </c>
      <c r="C5443" t="s">
        <v>7592</v>
      </c>
      <c r="D5443" t="s">
        <v>7591</v>
      </c>
      <c r="E5443" s="55">
        <v>44463</v>
      </c>
      <c r="F5443">
        <v>2022</v>
      </c>
      <c r="G5443" t="s">
        <v>7593</v>
      </c>
      <c r="I5443" t="s">
        <v>6303</v>
      </c>
      <c r="J5443">
        <v>98</v>
      </c>
      <c r="M5443" s="41" t="s">
        <v>72</v>
      </c>
      <c r="N5443" s="41">
        <f>SUM(Table71417[[#This Row],[Mitigation ($ million)]:[Adaptation ($ million)]])</f>
        <v>1.3</v>
      </c>
      <c r="O5443">
        <v>0.4</v>
      </c>
      <c r="P5443">
        <v>0.9</v>
      </c>
      <c r="R5443" s="4">
        <v>1.2999999999999999E-2</v>
      </c>
      <c r="S5443" s="56" t="s">
        <v>13916</v>
      </c>
      <c r="T5443" s="1" t="s">
        <v>8822</v>
      </c>
    </row>
    <row r="5444" spans="1:20" x14ac:dyDescent="0.25">
      <c r="A5444" t="s">
        <v>8801</v>
      </c>
      <c r="B5444" t="s">
        <v>66</v>
      </c>
      <c r="C5444" t="s">
        <v>7675</v>
      </c>
      <c r="D5444" t="s">
        <v>7674</v>
      </c>
      <c r="E5444" s="55">
        <v>44463</v>
      </c>
      <c r="F5444">
        <v>2022</v>
      </c>
      <c r="G5444" t="s">
        <v>397</v>
      </c>
      <c r="I5444" t="s">
        <v>6303</v>
      </c>
      <c r="J5444">
        <v>100</v>
      </c>
      <c r="M5444" s="41" t="s">
        <v>72</v>
      </c>
      <c r="N5444" s="41">
        <f>SUM(Table71417[[#This Row],[Mitigation ($ million)]:[Adaptation ($ million)]])</f>
        <v>4</v>
      </c>
      <c r="O5444">
        <v>2</v>
      </c>
      <c r="P5444">
        <v>2</v>
      </c>
      <c r="R5444" s="4">
        <v>3.9E-2</v>
      </c>
      <c r="S5444" s="56" t="s">
        <v>13915</v>
      </c>
      <c r="T5444" s="1" t="s">
        <v>8822</v>
      </c>
    </row>
    <row r="5445" spans="1:20" x14ac:dyDescent="0.25">
      <c r="A5445" t="s">
        <v>8801</v>
      </c>
      <c r="B5445" t="s">
        <v>66</v>
      </c>
      <c r="C5445" t="s">
        <v>8223</v>
      </c>
      <c r="D5445" t="s">
        <v>8222</v>
      </c>
      <c r="E5445" s="55">
        <v>44159</v>
      </c>
      <c r="F5445">
        <v>2021</v>
      </c>
      <c r="G5445" t="s">
        <v>6406</v>
      </c>
      <c r="I5445" t="s">
        <v>132</v>
      </c>
      <c r="J5445">
        <v>45</v>
      </c>
      <c r="M5445" s="41" t="s">
        <v>72</v>
      </c>
      <c r="N5445" s="41">
        <f>SUM(Table71417[[#This Row],[Mitigation ($ million)]:[Adaptation ($ million)]])</f>
        <v>0.6</v>
      </c>
      <c r="O5445">
        <v>0.3</v>
      </c>
      <c r="P5445">
        <v>0.3</v>
      </c>
      <c r="R5445" s="4">
        <v>1.4999999999999999E-2</v>
      </c>
      <c r="S5445" s="56" t="s">
        <v>14239</v>
      </c>
      <c r="T5445" s="1" t="s">
        <v>8823</v>
      </c>
    </row>
    <row r="5446" spans="1:20" x14ac:dyDescent="0.25">
      <c r="A5446" t="s">
        <v>8801</v>
      </c>
      <c r="B5446" t="s">
        <v>66</v>
      </c>
      <c r="C5446" t="s">
        <v>8365</v>
      </c>
      <c r="D5446" t="s">
        <v>8364</v>
      </c>
      <c r="E5446" s="55">
        <v>44159</v>
      </c>
      <c r="F5446">
        <v>2021</v>
      </c>
      <c r="G5446" t="s">
        <v>4734</v>
      </c>
      <c r="I5446" t="s">
        <v>6319</v>
      </c>
      <c r="J5446">
        <v>500</v>
      </c>
      <c r="M5446" s="41" t="s">
        <v>24</v>
      </c>
      <c r="N5446" s="41">
        <f>SUM(Table71417[[#This Row],[Mitigation ($ million)]:[Adaptation ($ million)]])</f>
        <v>50</v>
      </c>
      <c r="O5446">
        <v>50</v>
      </c>
      <c r="P5446">
        <v>0</v>
      </c>
      <c r="R5446" s="4">
        <v>0.1</v>
      </c>
      <c r="S5446" s="56" t="s">
        <v>14238</v>
      </c>
      <c r="T5446" s="1" t="s">
        <v>8823</v>
      </c>
    </row>
    <row r="5447" spans="1:20" x14ac:dyDescent="0.25">
      <c r="A5447" t="s">
        <v>8801</v>
      </c>
      <c r="B5447" t="s">
        <v>66</v>
      </c>
      <c r="C5447" t="s">
        <v>7047</v>
      </c>
      <c r="D5447" t="s">
        <v>7046</v>
      </c>
      <c r="E5447" s="55">
        <v>44524</v>
      </c>
      <c r="F5447">
        <v>2022</v>
      </c>
      <c r="G5447" t="s">
        <v>8807</v>
      </c>
      <c r="I5447" t="s">
        <v>4841</v>
      </c>
      <c r="J5447">
        <v>60.9</v>
      </c>
      <c r="M5447" s="41" t="s">
        <v>25</v>
      </c>
      <c r="N5447" s="41">
        <f>SUM(Table71417[[#This Row],[Mitigation ($ million)]:[Adaptation ($ million)]])</f>
        <v>30.5</v>
      </c>
      <c r="O5447">
        <v>0</v>
      </c>
      <c r="P5447">
        <v>30.5</v>
      </c>
      <c r="R5447" s="4">
        <v>0.5</v>
      </c>
      <c r="S5447" s="56" t="s">
        <v>13894</v>
      </c>
      <c r="T5447" s="1" t="s">
        <v>8822</v>
      </c>
    </row>
    <row r="5448" spans="1:20" x14ac:dyDescent="0.25">
      <c r="A5448" t="s">
        <v>8801</v>
      </c>
      <c r="B5448" t="s">
        <v>66</v>
      </c>
      <c r="C5448" t="s">
        <v>7179</v>
      </c>
      <c r="D5448" t="s">
        <v>7178</v>
      </c>
      <c r="E5448" s="55">
        <v>44524</v>
      </c>
      <c r="F5448">
        <v>2022</v>
      </c>
      <c r="G5448" t="s">
        <v>6866</v>
      </c>
      <c r="I5448" t="s">
        <v>6287</v>
      </c>
      <c r="J5448">
        <v>40</v>
      </c>
      <c r="M5448" s="41" t="s">
        <v>72</v>
      </c>
      <c r="N5448" s="41">
        <f>SUM(Table71417[[#This Row],[Mitigation ($ million)]:[Adaptation ($ million)]])</f>
        <v>17.3</v>
      </c>
      <c r="O5448">
        <v>4.9000000000000004</v>
      </c>
      <c r="P5448">
        <v>12.4</v>
      </c>
      <c r="R5448" s="4">
        <v>0.434</v>
      </c>
      <c r="S5448" s="56" t="s">
        <v>13892</v>
      </c>
      <c r="T5448" s="1" t="s">
        <v>8822</v>
      </c>
    </row>
    <row r="5449" spans="1:20" x14ac:dyDescent="0.25">
      <c r="A5449" t="s">
        <v>8801</v>
      </c>
      <c r="B5449" t="s">
        <v>66</v>
      </c>
      <c r="C5449" t="s">
        <v>7149</v>
      </c>
      <c r="D5449" t="s">
        <v>7148</v>
      </c>
      <c r="E5449" s="55">
        <v>44524</v>
      </c>
      <c r="F5449">
        <v>2022</v>
      </c>
      <c r="G5449" t="s">
        <v>228</v>
      </c>
      <c r="I5449" t="s">
        <v>6319</v>
      </c>
      <c r="J5449">
        <v>19</v>
      </c>
      <c r="M5449" s="41" t="s">
        <v>25</v>
      </c>
      <c r="N5449" s="41">
        <f>SUM(Table71417[[#This Row],[Mitigation ($ million)]:[Adaptation ($ million)]])</f>
        <v>4.8</v>
      </c>
      <c r="O5449">
        <v>0</v>
      </c>
      <c r="P5449">
        <v>4.8</v>
      </c>
      <c r="R5449" s="4">
        <v>0.251</v>
      </c>
      <c r="S5449" s="56" t="s">
        <v>13893</v>
      </c>
      <c r="T5449" s="1" t="s">
        <v>8822</v>
      </c>
    </row>
    <row r="5450" spans="1:20" x14ac:dyDescent="0.25">
      <c r="A5450" t="s">
        <v>8801</v>
      </c>
      <c r="B5450" t="s">
        <v>66</v>
      </c>
      <c r="C5450" t="s">
        <v>8064</v>
      </c>
      <c r="D5450" t="s">
        <v>8063</v>
      </c>
      <c r="E5450" s="55">
        <v>44221</v>
      </c>
      <c r="F5450">
        <v>2021</v>
      </c>
      <c r="G5450" t="s">
        <v>7680</v>
      </c>
      <c r="I5450" t="s">
        <v>132</v>
      </c>
      <c r="J5450">
        <v>13.5</v>
      </c>
      <c r="M5450" s="41" t="s">
        <v>72</v>
      </c>
      <c r="N5450" s="41">
        <f>SUM(Table71417[[#This Row],[Mitigation ($ million)]:[Adaptation ($ million)]])</f>
        <v>3</v>
      </c>
      <c r="O5450">
        <v>1.5</v>
      </c>
      <c r="P5450">
        <v>1.5</v>
      </c>
      <c r="R5450" s="4">
        <v>0.215</v>
      </c>
      <c r="S5450" s="56" t="s">
        <v>14174</v>
      </c>
      <c r="T5450" s="1" t="s">
        <v>8823</v>
      </c>
    </row>
    <row r="5451" spans="1:20" x14ac:dyDescent="0.25">
      <c r="A5451" t="s">
        <v>8801</v>
      </c>
      <c r="B5451" t="s">
        <v>66</v>
      </c>
      <c r="C5451" t="s">
        <v>8134</v>
      </c>
      <c r="D5451" t="s">
        <v>8133</v>
      </c>
      <c r="E5451" s="55">
        <v>44221</v>
      </c>
      <c r="F5451">
        <v>2021</v>
      </c>
      <c r="G5451" t="s">
        <v>4725</v>
      </c>
      <c r="I5451" t="s">
        <v>6313</v>
      </c>
      <c r="J5451">
        <v>300</v>
      </c>
      <c r="M5451" s="41" t="s">
        <v>72</v>
      </c>
      <c r="N5451" s="41">
        <f>SUM(Table71417[[#This Row],[Mitigation ($ million)]:[Adaptation ($ million)]])</f>
        <v>133.80000000000001</v>
      </c>
      <c r="O5451">
        <v>111.8</v>
      </c>
      <c r="P5451">
        <v>22</v>
      </c>
      <c r="R5451" s="4">
        <v>0.44600000000000001</v>
      </c>
      <c r="S5451" s="56" t="s">
        <v>14173</v>
      </c>
      <c r="T5451" s="1" t="s">
        <v>8823</v>
      </c>
    </row>
    <row r="5452" spans="1:20" x14ac:dyDescent="0.25">
      <c r="A5452" t="s">
        <v>8801</v>
      </c>
      <c r="B5452" t="s">
        <v>66</v>
      </c>
      <c r="C5452" t="s">
        <v>8213</v>
      </c>
      <c r="D5452" t="s">
        <v>8212</v>
      </c>
      <c r="E5452" s="55">
        <v>44252</v>
      </c>
      <c r="F5452">
        <v>2021</v>
      </c>
      <c r="G5452" t="s">
        <v>6392</v>
      </c>
      <c r="I5452" t="s">
        <v>4841</v>
      </c>
      <c r="J5452">
        <v>300</v>
      </c>
      <c r="M5452" s="41" t="s">
        <v>72</v>
      </c>
      <c r="N5452" s="41">
        <f>SUM(Table71417[[#This Row],[Mitigation ($ million)]:[Adaptation ($ million)]])</f>
        <v>145.79999999999998</v>
      </c>
      <c r="O5452">
        <v>137.1</v>
      </c>
      <c r="P5452">
        <v>8.6999999999999993</v>
      </c>
      <c r="R5452" s="4">
        <v>0.48599999999999999</v>
      </c>
      <c r="S5452" s="56" t="s">
        <v>14156</v>
      </c>
      <c r="T5452" s="1" t="s">
        <v>8823</v>
      </c>
    </row>
    <row r="5453" spans="1:20" x14ac:dyDescent="0.25">
      <c r="A5453" t="s">
        <v>8801</v>
      </c>
      <c r="B5453" t="s">
        <v>66</v>
      </c>
      <c r="C5453" t="s">
        <v>7339</v>
      </c>
      <c r="D5453" t="s">
        <v>7338</v>
      </c>
      <c r="E5453" s="55">
        <v>44617</v>
      </c>
      <c r="F5453">
        <v>2022</v>
      </c>
      <c r="G5453" t="s">
        <v>6328</v>
      </c>
      <c r="I5453" t="s">
        <v>6708</v>
      </c>
      <c r="J5453">
        <v>45</v>
      </c>
      <c r="M5453" s="41" t="s">
        <v>72</v>
      </c>
      <c r="N5453" s="41">
        <f>SUM(Table71417[[#This Row],[Mitigation ($ million)]:[Adaptation ($ million)]])</f>
        <v>23.8</v>
      </c>
      <c r="O5453">
        <v>4</v>
      </c>
      <c r="P5453">
        <v>19.8</v>
      </c>
      <c r="R5453" s="4">
        <v>0.52800000000000002</v>
      </c>
      <c r="S5453" s="56" t="s">
        <v>13799</v>
      </c>
      <c r="T5453" s="1" t="s">
        <v>8822</v>
      </c>
    </row>
    <row r="5454" spans="1:20" x14ac:dyDescent="0.25">
      <c r="A5454" t="s">
        <v>8801</v>
      </c>
      <c r="B5454" t="s">
        <v>66</v>
      </c>
      <c r="C5454" t="s">
        <v>7661</v>
      </c>
      <c r="D5454" t="s">
        <v>7660</v>
      </c>
      <c r="E5454" s="55">
        <v>44617</v>
      </c>
      <c r="F5454">
        <v>2022</v>
      </c>
      <c r="G5454" t="s">
        <v>8806</v>
      </c>
      <c r="I5454" t="s">
        <v>6303</v>
      </c>
      <c r="J5454">
        <v>25.5</v>
      </c>
      <c r="M5454" s="41" t="s">
        <v>72</v>
      </c>
      <c r="N5454" s="41">
        <f>SUM(Table71417[[#This Row],[Mitigation ($ million)]:[Adaptation ($ million)]])</f>
        <v>0.8</v>
      </c>
      <c r="O5454">
        <v>0.5</v>
      </c>
      <c r="P5454">
        <v>0.3</v>
      </c>
      <c r="R5454" s="4">
        <v>3.2000000000000001E-2</v>
      </c>
      <c r="S5454" s="56" t="s">
        <v>13798</v>
      </c>
      <c r="T5454" s="1" t="s">
        <v>8822</v>
      </c>
    </row>
    <row r="5455" spans="1:20" x14ac:dyDescent="0.25">
      <c r="A5455" t="s">
        <v>8801</v>
      </c>
      <c r="B5455" t="s">
        <v>66</v>
      </c>
      <c r="C5455" t="s">
        <v>7097</v>
      </c>
      <c r="D5455" t="s">
        <v>7096</v>
      </c>
      <c r="E5455" s="55">
        <v>44617</v>
      </c>
      <c r="F5455">
        <v>2022</v>
      </c>
      <c r="G5455" t="s">
        <v>7098</v>
      </c>
      <c r="I5455" t="s">
        <v>6310</v>
      </c>
      <c r="J5455">
        <v>45</v>
      </c>
      <c r="M5455" s="41" t="s">
        <v>72</v>
      </c>
      <c r="N5455" s="41">
        <f>SUM(Table71417[[#This Row],[Mitigation ($ million)]:[Adaptation ($ million)]])</f>
        <v>41.199999999999996</v>
      </c>
      <c r="O5455">
        <v>36.299999999999997</v>
      </c>
      <c r="P5455">
        <v>4.9000000000000004</v>
      </c>
      <c r="R5455" s="4">
        <v>0.91500000000000004</v>
      </c>
      <c r="S5455" s="56" t="s">
        <v>13800</v>
      </c>
      <c r="T5455" s="1" t="s">
        <v>8822</v>
      </c>
    </row>
    <row r="5456" spans="1:20" x14ac:dyDescent="0.25">
      <c r="A5456" t="s">
        <v>8801</v>
      </c>
      <c r="B5456" t="s">
        <v>66</v>
      </c>
      <c r="C5456" t="s">
        <v>7059</v>
      </c>
      <c r="D5456" t="s">
        <v>7058</v>
      </c>
      <c r="E5456" s="55">
        <v>44617</v>
      </c>
      <c r="F5456">
        <v>2022</v>
      </c>
      <c r="G5456" t="s">
        <v>6328</v>
      </c>
      <c r="I5456" t="s">
        <v>132</v>
      </c>
      <c r="J5456">
        <v>100</v>
      </c>
      <c r="M5456" s="41" t="s">
        <v>72</v>
      </c>
      <c r="N5456" s="41">
        <f>SUM(Table71417[[#This Row],[Mitigation ($ million)]:[Adaptation ($ million)]])</f>
        <v>8.9</v>
      </c>
      <c r="O5456">
        <v>3.4</v>
      </c>
      <c r="P5456">
        <v>5.5</v>
      </c>
      <c r="R5456" s="4">
        <v>0.09</v>
      </c>
      <c r="S5456" s="56" t="s">
        <v>13801</v>
      </c>
      <c r="T5456" s="1" t="s">
        <v>8822</v>
      </c>
    </row>
    <row r="5457" spans="1:20" x14ac:dyDescent="0.25">
      <c r="A5457" t="s">
        <v>8801</v>
      </c>
      <c r="B5457" t="s">
        <v>66</v>
      </c>
      <c r="C5457" t="s">
        <v>7908</v>
      </c>
      <c r="D5457" t="s">
        <v>7907</v>
      </c>
      <c r="E5457" s="55">
        <v>44280</v>
      </c>
      <c r="F5457">
        <v>2021</v>
      </c>
      <c r="G5457" t="s">
        <v>216</v>
      </c>
      <c r="I5457" t="s">
        <v>6287</v>
      </c>
      <c r="J5457">
        <v>400</v>
      </c>
      <c r="M5457" s="41" t="s">
        <v>72</v>
      </c>
      <c r="N5457" s="41">
        <f>SUM(Table71417[[#This Row],[Mitigation ($ million)]:[Adaptation ($ million)]])</f>
        <v>116.69999999999999</v>
      </c>
      <c r="O5457">
        <v>45.6</v>
      </c>
      <c r="P5457">
        <v>71.099999999999994</v>
      </c>
      <c r="R5457" s="4">
        <v>0.29199999999999998</v>
      </c>
      <c r="S5457" s="56" t="s">
        <v>14128</v>
      </c>
      <c r="T5457" s="1" t="s">
        <v>8823</v>
      </c>
    </row>
    <row r="5458" spans="1:20" x14ac:dyDescent="0.25">
      <c r="A5458" t="s">
        <v>8801</v>
      </c>
      <c r="B5458" t="s">
        <v>66</v>
      </c>
      <c r="C5458" t="s">
        <v>8289</v>
      </c>
      <c r="D5458" t="s">
        <v>8288</v>
      </c>
      <c r="E5458" s="55">
        <v>44280</v>
      </c>
      <c r="F5458">
        <v>2021</v>
      </c>
      <c r="G5458" t="s">
        <v>1029</v>
      </c>
      <c r="I5458" t="s">
        <v>6319</v>
      </c>
      <c r="J5458">
        <v>145</v>
      </c>
      <c r="M5458" s="41" t="s">
        <v>25</v>
      </c>
      <c r="N5458" s="41">
        <f>SUM(Table71417[[#This Row],[Mitigation ($ million)]:[Adaptation ($ million)]])</f>
        <v>36.299999999999997</v>
      </c>
      <c r="O5458">
        <v>0</v>
      </c>
      <c r="P5458">
        <v>36.299999999999997</v>
      </c>
      <c r="R5458" s="4">
        <v>0.25</v>
      </c>
      <c r="S5458" s="56" t="s">
        <v>14126</v>
      </c>
      <c r="T5458" s="1" t="s">
        <v>8823</v>
      </c>
    </row>
    <row r="5459" spans="1:20" x14ac:dyDescent="0.25">
      <c r="A5459" t="s">
        <v>8801</v>
      </c>
      <c r="B5459" t="s">
        <v>66</v>
      </c>
      <c r="C5459" t="s">
        <v>8435</v>
      </c>
      <c r="D5459" t="s">
        <v>8434</v>
      </c>
      <c r="E5459" s="55">
        <v>44280</v>
      </c>
      <c r="F5459">
        <v>2021</v>
      </c>
      <c r="G5459" t="s">
        <v>168</v>
      </c>
      <c r="I5459" t="s">
        <v>6400</v>
      </c>
      <c r="J5459">
        <v>600</v>
      </c>
      <c r="M5459" s="41" t="s">
        <v>25</v>
      </c>
      <c r="N5459" s="41">
        <f>SUM(Table71417[[#This Row],[Mitigation ($ million)]:[Adaptation ($ million)]])</f>
        <v>104.4</v>
      </c>
      <c r="O5459">
        <v>0</v>
      </c>
      <c r="P5459">
        <v>104.4</v>
      </c>
      <c r="R5459" s="4">
        <v>0.17399999999999999</v>
      </c>
      <c r="S5459" s="56" t="s">
        <v>14124</v>
      </c>
      <c r="T5459" s="1" t="s">
        <v>8823</v>
      </c>
    </row>
    <row r="5460" spans="1:20" x14ac:dyDescent="0.25">
      <c r="A5460" t="s">
        <v>8801</v>
      </c>
      <c r="B5460" t="s">
        <v>66</v>
      </c>
      <c r="C5460" t="s">
        <v>8431</v>
      </c>
      <c r="D5460" t="s">
        <v>8430</v>
      </c>
      <c r="E5460" s="55">
        <v>44280</v>
      </c>
      <c r="F5460">
        <v>2021</v>
      </c>
      <c r="G5460" t="s">
        <v>6715</v>
      </c>
      <c r="I5460" t="s">
        <v>6313</v>
      </c>
      <c r="J5460">
        <v>750</v>
      </c>
      <c r="M5460" s="41" t="s">
        <v>72</v>
      </c>
      <c r="N5460" s="41">
        <f>SUM(Table71417[[#This Row],[Mitigation ($ million)]:[Adaptation ($ million)]])</f>
        <v>220.29999999999998</v>
      </c>
      <c r="O5460">
        <v>199.2</v>
      </c>
      <c r="P5460">
        <v>21.1</v>
      </c>
      <c r="R5460" s="4">
        <v>0.29399999999999998</v>
      </c>
      <c r="S5460" s="56" t="s">
        <v>14125</v>
      </c>
      <c r="T5460" s="1" t="s">
        <v>8823</v>
      </c>
    </row>
    <row r="5461" spans="1:20" x14ac:dyDescent="0.25">
      <c r="A5461" t="s">
        <v>8801</v>
      </c>
      <c r="B5461" t="s">
        <v>66</v>
      </c>
      <c r="C5461" t="s">
        <v>8007</v>
      </c>
      <c r="D5461" t="s">
        <v>8006</v>
      </c>
      <c r="E5461" s="55">
        <v>44280</v>
      </c>
      <c r="F5461">
        <v>2021</v>
      </c>
      <c r="G5461" t="s">
        <v>6664</v>
      </c>
      <c r="I5461" t="s">
        <v>6400</v>
      </c>
      <c r="J5461">
        <v>30</v>
      </c>
      <c r="M5461" s="41" t="s">
        <v>25</v>
      </c>
      <c r="N5461" s="41">
        <f>SUM(Table71417[[#This Row],[Mitigation ($ million)]:[Adaptation ($ million)]])</f>
        <v>2.8</v>
      </c>
      <c r="O5461">
        <v>0</v>
      </c>
      <c r="P5461">
        <v>2.8</v>
      </c>
      <c r="R5461" s="4">
        <v>9.4E-2</v>
      </c>
      <c r="S5461" s="56" t="s">
        <v>14127</v>
      </c>
      <c r="T5461" s="1" t="s">
        <v>8823</v>
      </c>
    </row>
    <row r="5462" spans="1:20" x14ac:dyDescent="0.25">
      <c r="A5462" t="s">
        <v>8801</v>
      </c>
      <c r="B5462" t="s">
        <v>66</v>
      </c>
      <c r="C5462" t="s">
        <v>7750</v>
      </c>
      <c r="D5462" t="s">
        <v>7749</v>
      </c>
      <c r="E5462" s="55">
        <v>44645</v>
      </c>
      <c r="F5462">
        <v>2022</v>
      </c>
      <c r="G5462" t="s">
        <v>6631</v>
      </c>
      <c r="I5462" t="s">
        <v>6437</v>
      </c>
      <c r="J5462">
        <v>60</v>
      </c>
      <c r="M5462" s="41" t="s">
        <v>25</v>
      </c>
      <c r="N5462" s="41">
        <f>SUM(Table71417[[#This Row],[Mitigation ($ million)]:[Adaptation ($ million)]])</f>
        <v>3.4</v>
      </c>
      <c r="O5462">
        <v>0</v>
      </c>
      <c r="P5462">
        <v>3.4</v>
      </c>
      <c r="R5462" s="4">
        <v>5.6000000000000001E-2</v>
      </c>
      <c r="S5462" s="56" t="s">
        <v>13758</v>
      </c>
      <c r="T5462" s="1" t="s">
        <v>8822</v>
      </c>
    </row>
    <row r="5463" spans="1:20" x14ac:dyDescent="0.25">
      <c r="A5463" t="s">
        <v>8801</v>
      </c>
      <c r="B5463" t="s">
        <v>66</v>
      </c>
      <c r="C5463" t="s">
        <v>7232</v>
      </c>
      <c r="D5463" t="s">
        <v>7231</v>
      </c>
      <c r="E5463" s="55">
        <v>44645</v>
      </c>
      <c r="F5463">
        <v>2022</v>
      </c>
      <c r="G5463" t="s">
        <v>6412</v>
      </c>
      <c r="I5463" t="s">
        <v>84</v>
      </c>
      <c r="J5463">
        <v>400</v>
      </c>
      <c r="M5463" s="41" t="s">
        <v>25</v>
      </c>
      <c r="N5463" s="41">
        <f>SUM(Table71417[[#This Row],[Mitigation ($ million)]:[Adaptation ($ million)]])</f>
        <v>191.8</v>
      </c>
      <c r="O5463">
        <v>0</v>
      </c>
      <c r="P5463">
        <v>191.8</v>
      </c>
      <c r="R5463" s="4">
        <v>0.48</v>
      </c>
      <c r="S5463" s="56" t="s">
        <v>13761</v>
      </c>
      <c r="T5463" s="1" t="s">
        <v>8822</v>
      </c>
    </row>
    <row r="5464" spans="1:20" x14ac:dyDescent="0.25">
      <c r="A5464" t="s">
        <v>8801</v>
      </c>
      <c r="B5464" t="s">
        <v>66</v>
      </c>
      <c r="C5464" t="s">
        <v>7603</v>
      </c>
      <c r="D5464" t="s">
        <v>7602</v>
      </c>
      <c r="E5464" s="55">
        <v>44645</v>
      </c>
      <c r="F5464">
        <v>2022</v>
      </c>
      <c r="G5464" t="s">
        <v>1129</v>
      </c>
      <c r="I5464" t="s">
        <v>84</v>
      </c>
      <c r="J5464">
        <v>35.299999999999997</v>
      </c>
      <c r="M5464" s="41" t="s">
        <v>72</v>
      </c>
      <c r="N5464" s="41">
        <f>SUM(Table71417[[#This Row],[Mitigation ($ million)]:[Adaptation ($ million)]])</f>
        <v>33.5</v>
      </c>
      <c r="O5464">
        <v>0.3</v>
      </c>
      <c r="P5464">
        <v>33.200000000000003</v>
      </c>
      <c r="R5464" s="4">
        <v>0.94899999999999995</v>
      </c>
      <c r="S5464" s="56" t="s">
        <v>13759</v>
      </c>
      <c r="T5464" s="1" t="s">
        <v>8822</v>
      </c>
    </row>
    <row r="5465" spans="1:20" x14ac:dyDescent="0.25">
      <c r="A5465" t="s">
        <v>8801</v>
      </c>
      <c r="B5465" t="s">
        <v>66</v>
      </c>
      <c r="C5465" t="s">
        <v>7381</v>
      </c>
      <c r="D5465" t="s">
        <v>7380</v>
      </c>
      <c r="E5465" s="55">
        <v>44645</v>
      </c>
      <c r="F5465">
        <v>2022</v>
      </c>
      <c r="G5465" t="s">
        <v>6358</v>
      </c>
      <c r="I5465" t="s">
        <v>4841</v>
      </c>
      <c r="J5465">
        <v>180</v>
      </c>
      <c r="M5465" s="41" t="s">
        <v>72</v>
      </c>
      <c r="N5465" s="41">
        <f>SUM(Table71417[[#This Row],[Mitigation ($ million)]:[Adaptation ($ million)]])</f>
        <v>164.8</v>
      </c>
      <c r="O5465">
        <v>6.8</v>
      </c>
      <c r="P5465">
        <v>158</v>
      </c>
      <c r="R5465" s="4">
        <v>0.91600000000000004</v>
      </c>
      <c r="S5465" s="56" t="s">
        <v>13760</v>
      </c>
      <c r="T5465" s="1" t="s">
        <v>8822</v>
      </c>
    </row>
    <row r="5466" spans="1:20" x14ac:dyDescent="0.25">
      <c r="A5466" t="s">
        <v>8801</v>
      </c>
      <c r="B5466" t="s">
        <v>66</v>
      </c>
      <c r="C5466" t="s">
        <v>7061</v>
      </c>
      <c r="D5466" t="s">
        <v>7060</v>
      </c>
      <c r="E5466" s="55">
        <v>44645</v>
      </c>
      <c r="F5466">
        <v>2022</v>
      </c>
      <c r="G5466" t="s">
        <v>6631</v>
      </c>
      <c r="I5466" t="s">
        <v>6319</v>
      </c>
      <c r="J5466">
        <v>500</v>
      </c>
      <c r="M5466" s="41" t="s">
        <v>72</v>
      </c>
      <c r="N5466" s="41">
        <f>SUM(Table71417[[#This Row],[Mitigation ($ million)]:[Adaptation ($ million)]])</f>
        <v>170.89999999999998</v>
      </c>
      <c r="O5466">
        <v>114.6</v>
      </c>
      <c r="P5466">
        <v>56.3</v>
      </c>
      <c r="R5466" s="4">
        <v>0.34200000000000003</v>
      </c>
      <c r="S5466" s="56" t="s">
        <v>13762</v>
      </c>
      <c r="T5466" s="1" t="s">
        <v>8822</v>
      </c>
    </row>
    <row r="5467" spans="1:20" x14ac:dyDescent="0.25">
      <c r="A5467" t="s">
        <v>8801</v>
      </c>
      <c r="B5467" t="s">
        <v>66</v>
      </c>
      <c r="C5467" t="s">
        <v>6911</v>
      </c>
      <c r="D5467" t="s">
        <v>6910</v>
      </c>
      <c r="E5467" s="55">
        <v>45041</v>
      </c>
      <c r="F5467">
        <v>2023</v>
      </c>
      <c r="G5467" t="s">
        <v>6417</v>
      </c>
      <c r="I5467" t="s">
        <v>132</v>
      </c>
      <c r="J5467">
        <v>125.3</v>
      </c>
      <c r="M5467" s="41" t="s">
        <v>72</v>
      </c>
      <c r="N5467" s="41">
        <f>SUM(Table71417[[#This Row],[Mitigation ($ million)]:[Adaptation ($ million)]])</f>
        <v>20.100000000000001</v>
      </c>
      <c r="O5467">
        <v>4.8</v>
      </c>
      <c r="P5467">
        <v>15.3</v>
      </c>
      <c r="R5467" s="5">
        <v>0.16</v>
      </c>
      <c r="S5467" s="56" t="s">
        <v>13362</v>
      </c>
      <c r="T5467" s="1" t="s">
        <v>8821</v>
      </c>
    </row>
    <row r="5468" spans="1:20" x14ac:dyDescent="0.25">
      <c r="A5468" t="s">
        <v>8801</v>
      </c>
      <c r="B5468" t="s">
        <v>66</v>
      </c>
      <c r="C5468" t="s">
        <v>6775</v>
      </c>
      <c r="D5468" t="s">
        <v>6774</v>
      </c>
      <c r="E5468" s="55">
        <v>45041</v>
      </c>
      <c r="F5468">
        <v>2023</v>
      </c>
      <c r="G5468" t="s">
        <v>6736</v>
      </c>
      <c r="I5468" t="s">
        <v>6316</v>
      </c>
      <c r="J5468">
        <v>50</v>
      </c>
      <c r="M5468" s="41" t="s">
        <v>72</v>
      </c>
      <c r="N5468" s="41">
        <f>SUM(Table71417[[#This Row],[Mitigation ($ million)]:[Adaptation ($ million)]])</f>
        <v>30.5</v>
      </c>
      <c r="O5468">
        <v>29</v>
      </c>
      <c r="P5468">
        <v>1.5</v>
      </c>
      <c r="R5468" s="5">
        <v>0.61099999999999999</v>
      </c>
      <c r="S5468" s="56" t="s">
        <v>13363</v>
      </c>
      <c r="T5468" s="1" t="s">
        <v>8821</v>
      </c>
    </row>
    <row r="5469" spans="1:20" x14ac:dyDescent="0.25">
      <c r="A5469" t="s">
        <v>8801</v>
      </c>
      <c r="B5469" t="s">
        <v>66</v>
      </c>
      <c r="C5469" t="s">
        <v>8079</v>
      </c>
      <c r="D5469" t="s">
        <v>8078</v>
      </c>
      <c r="E5469" s="55">
        <v>44341</v>
      </c>
      <c r="F5469">
        <v>2021</v>
      </c>
      <c r="G5469" t="s">
        <v>6378</v>
      </c>
      <c r="I5469" t="s">
        <v>4841</v>
      </c>
      <c r="J5469">
        <v>700</v>
      </c>
      <c r="M5469" s="41" t="s">
        <v>72</v>
      </c>
      <c r="N5469" s="41">
        <f>SUM(Table71417[[#This Row],[Mitigation ($ million)]:[Adaptation ($ million)]])</f>
        <v>339.79999999999995</v>
      </c>
      <c r="O5469">
        <v>71.400000000000006</v>
      </c>
      <c r="P5469">
        <v>268.39999999999998</v>
      </c>
      <c r="R5469" s="4">
        <v>0.48499999999999999</v>
      </c>
      <c r="S5469" s="56" t="s">
        <v>14074</v>
      </c>
      <c r="T5469" s="1" t="s">
        <v>8823</v>
      </c>
    </row>
    <row r="5470" spans="1:20" x14ac:dyDescent="0.25">
      <c r="A5470" t="s">
        <v>8801</v>
      </c>
      <c r="B5470" t="s">
        <v>66</v>
      </c>
      <c r="C5470" t="s">
        <v>8539</v>
      </c>
      <c r="D5470" t="s">
        <v>8538</v>
      </c>
      <c r="E5470" s="55">
        <v>44341</v>
      </c>
      <c r="F5470">
        <v>2021</v>
      </c>
      <c r="G5470" t="s">
        <v>8748</v>
      </c>
      <c r="I5470" t="s">
        <v>6319</v>
      </c>
      <c r="J5470">
        <v>100</v>
      </c>
      <c r="M5470" s="41" t="s">
        <v>72</v>
      </c>
      <c r="N5470" s="41">
        <f>SUM(Table71417[[#This Row],[Mitigation ($ million)]:[Adaptation ($ million)]])</f>
        <v>17.5</v>
      </c>
      <c r="O5470">
        <v>5</v>
      </c>
      <c r="P5470">
        <v>12.5</v>
      </c>
      <c r="R5470" s="4">
        <v>0.17499999999999999</v>
      </c>
      <c r="S5470" s="56" t="s">
        <v>14073</v>
      </c>
      <c r="T5470" s="1" t="s">
        <v>8823</v>
      </c>
    </row>
    <row r="5471" spans="1:20" x14ac:dyDescent="0.25">
      <c r="A5471" t="s">
        <v>8801</v>
      </c>
      <c r="B5471" t="s">
        <v>66</v>
      </c>
      <c r="C5471" t="s">
        <v>7694</v>
      </c>
      <c r="D5471" t="s">
        <v>7693</v>
      </c>
      <c r="E5471" s="55">
        <v>44706</v>
      </c>
      <c r="F5471">
        <v>2022</v>
      </c>
      <c r="G5471" t="s">
        <v>6784</v>
      </c>
      <c r="I5471" t="s">
        <v>6400</v>
      </c>
      <c r="J5471">
        <v>187.5</v>
      </c>
      <c r="M5471" s="41" t="s">
        <v>72</v>
      </c>
      <c r="N5471" s="41">
        <f>SUM(Table71417[[#This Row],[Mitigation ($ million)]:[Adaptation ($ million)]])</f>
        <v>128.19999999999999</v>
      </c>
      <c r="O5471">
        <v>38</v>
      </c>
      <c r="P5471">
        <v>90.2</v>
      </c>
      <c r="R5471" s="4">
        <v>0.68300000000000005</v>
      </c>
      <c r="S5471" s="56" t="s">
        <v>13678</v>
      </c>
      <c r="T5471" s="1" t="s">
        <v>8822</v>
      </c>
    </row>
    <row r="5472" spans="1:20" x14ac:dyDescent="0.25">
      <c r="A5472" t="s">
        <v>8801</v>
      </c>
      <c r="B5472" t="s">
        <v>66</v>
      </c>
      <c r="C5472" t="s">
        <v>7621</v>
      </c>
      <c r="D5472" t="s">
        <v>7620</v>
      </c>
      <c r="E5472" s="55">
        <v>44706</v>
      </c>
      <c r="F5472">
        <v>2022</v>
      </c>
      <c r="G5472" t="s">
        <v>638</v>
      </c>
      <c r="I5472" t="s">
        <v>6296</v>
      </c>
      <c r="J5472">
        <v>169.4</v>
      </c>
      <c r="M5472" s="41" t="s">
        <v>25</v>
      </c>
      <c r="N5472" s="41">
        <f>SUM(Table71417[[#This Row],[Mitigation ($ million)]:[Adaptation ($ million)]])</f>
        <v>86.7</v>
      </c>
      <c r="O5472">
        <v>0</v>
      </c>
      <c r="P5472">
        <v>86.7</v>
      </c>
      <c r="R5472" s="4">
        <v>0.51200000000000001</v>
      </c>
      <c r="S5472" s="56" t="s">
        <v>13679</v>
      </c>
      <c r="T5472" s="1" t="s">
        <v>8822</v>
      </c>
    </row>
    <row r="5473" spans="1:20" x14ac:dyDescent="0.25">
      <c r="A5473" t="s">
        <v>8801</v>
      </c>
      <c r="B5473" t="s">
        <v>66</v>
      </c>
      <c r="C5473" t="s">
        <v>7511</v>
      </c>
      <c r="D5473" t="s">
        <v>7510</v>
      </c>
      <c r="E5473" s="55">
        <v>44706</v>
      </c>
      <c r="F5473">
        <v>2022</v>
      </c>
      <c r="G5473" t="s">
        <v>2981</v>
      </c>
      <c r="I5473" t="s">
        <v>4841</v>
      </c>
      <c r="J5473">
        <v>121</v>
      </c>
      <c r="M5473" s="41" t="s">
        <v>72</v>
      </c>
      <c r="N5473" s="41">
        <f>SUM(Table71417[[#This Row],[Mitigation ($ million)]:[Adaptation ($ million)]])</f>
        <v>33.299999999999997</v>
      </c>
      <c r="O5473">
        <v>0.3</v>
      </c>
      <c r="P5473">
        <v>33</v>
      </c>
      <c r="R5473" s="4">
        <v>0.27500000000000002</v>
      </c>
      <c r="S5473" s="56" t="s">
        <v>13680</v>
      </c>
      <c r="T5473" s="1" t="s">
        <v>8822</v>
      </c>
    </row>
    <row r="5474" spans="1:20" x14ac:dyDescent="0.25">
      <c r="A5474" t="s">
        <v>8801</v>
      </c>
      <c r="B5474" t="s">
        <v>66</v>
      </c>
      <c r="C5474" t="s">
        <v>7507</v>
      </c>
      <c r="D5474" t="s">
        <v>7506</v>
      </c>
      <c r="E5474" s="55">
        <v>44706</v>
      </c>
      <c r="F5474">
        <v>2022</v>
      </c>
      <c r="G5474" t="s">
        <v>7377</v>
      </c>
      <c r="I5474" t="s">
        <v>6319</v>
      </c>
      <c r="J5474">
        <v>25</v>
      </c>
      <c r="M5474" s="41" t="s">
        <v>72</v>
      </c>
      <c r="N5474" s="41">
        <f>SUM(Table71417[[#This Row],[Mitigation ($ million)]:[Adaptation ($ million)]])</f>
        <v>12.8</v>
      </c>
      <c r="O5474">
        <v>7</v>
      </c>
      <c r="P5474">
        <v>5.8</v>
      </c>
      <c r="R5474" s="4">
        <v>0.51100000000000001</v>
      </c>
      <c r="S5474" s="56" t="s">
        <v>13681</v>
      </c>
      <c r="T5474" s="1" t="s">
        <v>8822</v>
      </c>
    </row>
    <row r="5475" spans="1:20" x14ac:dyDescent="0.25">
      <c r="A5475" t="s">
        <v>8801</v>
      </c>
      <c r="B5475" t="s">
        <v>66</v>
      </c>
      <c r="C5475" t="s">
        <v>7428</v>
      </c>
      <c r="D5475" t="s">
        <v>7427</v>
      </c>
      <c r="E5475" s="55">
        <v>44706</v>
      </c>
      <c r="F5475">
        <v>2022</v>
      </c>
      <c r="G5475" t="s">
        <v>250</v>
      </c>
      <c r="I5475" t="s">
        <v>6307</v>
      </c>
      <c r="J5475">
        <v>12</v>
      </c>
      <c r="M5475" s="41" t="s">
        <v>72</v>
      </c>
      <c r="N5475" s="41">
        <f>SUM(Table71417[[#This Row],[Mitigation ($ million)]:[Adaptation ($ million)]])</f>
        <v>1.8</v>
      </c>
      <c r="O5475">
        <v>0.2</v>
      </c>
      <c r="P5475">
        <v>1.6</v>
      </c>
      <c r="R5475" s="4">
        <v>0.151</v>
      </c>
      <c r="S5475" s="56" t="s">
        <v>13683</v>
      </c>
      <c r="T5475" s="1" t="s">
        <v>8822</v>
      </c>
    </row>
    <row r="5476" spans="1:20" x14ac:dyDescent="0.25">
      <c r="A5476" t="s">
        <v>8801</v>
      </c>
      <c r="B5476" t="s">
        <v>66</v>
      </c>
      <c r="C5476" t="s">
        <v>7276</v>
      </c>
      <c r="D5476" t="s">
        <v>7275</v>
      </c>
      <c r="E5476" s="55">
        <v>44706</v>
      </c>
      <c r="F5476">
        <v>2022</v>
      </c>
      <c r="G5476" t="s">
        <v>6412</v>
      </c>
      <c r="I5476" t="s">
        <v>4841</v>
      </c>
      <c r="J5476">
        <v>220</v>
      </c>
      <c r="M5476" s="41" t="s">
        <v>72</v>
      </c>
      <c r="N5476" s="41">
        <f>SUM(Table71417[[#This Row],[Mitigation ($ million)]:[Adaptation ($ million)]])</f>
        <v>70.8</v>
      </c>
      <c r="O5476">
        <v>20.399999999999999</v>
      </c>
      <c r="P5476">
        <v>50.4</v>
      </c>
      <c r="R5476" s="4">
        <v>0.32200000000000001</v>
      </c>
      <c r="S5476" s="56" t="s">
        <v>13685</v>
      </c>
      <c r="T5476" s="1" t="s">
        <v>8822</v>
      </c>
    </row>
    <row r="5477" spans="1:20" x14ac:dyDescent="0.25">
      <c r="A5477" t="s">
        <v>8801</v>
      </c>
      <c r="B5477" t="s">
        <v>66</v>
      </c>
      <c r="C5477" t="s">
        <v>7298</v>
      </c>
      <c r="D5477" t="s">
        <v>7297</v>
      </c>
      <c r="E5477" s="55">
        <v>44706</v>
      </c>
      <c r="F5477">
        <v>2022</v>
      </c>
      <c r="G5477" t="s">
        <v>430</v>
      </c>
      <c r="I5477" t="s">
        <v>84</v>
      </c>
      <c r="J5477">
        <v>110</v>
      </c>
      <c r="M5477" s="41" t="s">
        <v>25</v>
      </c>
      <c r="N5477" s="41">
        <f>SUM(Table71417[[#This Row],[Mitigation ($ million)]:[Adaptation ($ million)]])</f>
        <v>20.9</v>
      </c>
      <c r="O5477">
        <v>0</v>
      </c>
      <c r="P5477">
        <v>20.9</v>
      </c>
      <c r="R5477" s="4">
        <v>0.19</v>
      </c>
      <c r="S5477" s="56" t="s">
        <v>13684</v>
      </c>
      <c r="T5477" s="1" t="s">
        <v>8822</v>
      </c>
    </row>
    <row r="5478" spans="1:20" x14ac:dyDescent="0.25">
      <c r="A5478" t="s">
        <v>8801</v>
      </c>
      <c r="B5478" t="s">
        <v>66</v>
      </c>
      <c r="C5478" t="s">
        <v>7472</v>
      </c>
      <c r="D5478" t="s">
        <v>7471</v>
      </c>
      <c r="E5478" s="55">
        <v>44706</v>
      </c>
      <c r="F5478">
        <v>2022</v>
      </c>
      <c r="G5478" t="s">
        <v>250</v>
      </c>
      <c r="I5478" t="s">
        <v>4841</v>
      </c>
      <c r="J5478">
        <v>19.5</v>
      </c>
      <c r="M5478" s="41" t="s">
        <v>72</v>
      </c>
      <c r="N5478" s="41">
        <f>SUM(Table71417[[#This Row],[Mitigation ($ million)]:[Adaptation ($ million)]])</f>
        <v>9.6999999999999993</v>
      </c>
      <c r="O5478">
        <v>3.7</v>
      </c>
      <c r="P5478">
        <v>6</v>
      </c>
      <c r="R5478" s="4">
        <v>0.501</v>
      </c>
      <c r="S5478" s="56" t="s">
        <v>13682</v>
      </c>
      <c r="T5478" s="1" t="s">
        <v>8822</v>
      </c>
    </row>
    <row r="5479" spans="1:20" x14ac:dyDescent="0.25">
      <c r="A5479" t="s">
        <v>8801</v>
      </c>
      <c r="B5479" t="s">
        <v>66</v>
      </c>
      <c r="C5479" t="s">
        <v>6760</v>
      </c>
      <c r="D5479" t="s">
        <v>6759</v>
      </c>
      <c r="E5479" s="55">
        <v>45071</v>
      </c>
      <c r="F5479">
        <v>2023</v>
      </c>
      <c r="G5479" t="s">
        <v>6761</v>
      </c>
      <c r="I5479" t="s">
        <v>6296</v>
      </c>
      <c r="J5479">
        <v>150</v>
      </c>
      <c r="M5479" s="41" t="s">
        <v>72</v>
      </c>
      <c r="N5479" s="41">
        <f>SUM(Table71417[[#This Row],[Mitigation ($ million)]:[Adaptation ($ million)]])</f>
        <v>75.100000000000009</v>
      </c>
      <c r="O5479">
        <v>0.7</v>
      </c>
      <c r="P5479">
        <v>74.400000000000006</v>
      </c>
      <c r="R5479" s="5">
        <v>0.5</v>
      </c>
      <c r="S5479" s="56" t="s">
        <v>13330</v>
      </c>
      <c r="T5479" s="1" t="s">
        <v>8821</v>
      </c>
    </row>
    <row r="5480" spans="1:20" x14ac:dyDescent="0.25">
      <c r="A5480" t="s">
        <v>8801</v>
      </c>
      <c r="B5480" t="s">
        <v>66</v>
      </c>
      <c r="C5480" t="s">
        <v>6952</v>
      </c>
      <c r="D5480" t="s">
        <v>6951</v>
      </c>
      <c r="E5480" s="55">
        <v>45071</v>
      </c>
      <c r="F5480">
        <v>2023</v>
      </c>
      <c r="G5480" t="s">
        <v>168</v>
      </c>
      <c r="I5480" t="s">
        <v>4841</v>
      </c>
      <c r="J5480">
        <v>213</v>
      </c>
      <c r="M5480" s="41" t="s">
        <v>72</v>
      </c>
      <c r="N5480" s="41">
        <f>SUM(Table71417[[#This Row],[Mitigation ($ million)]:[Adaptation ($ million)]])</f>
        <v>145.9</v>
      </c>
      <c r="O5480">
        <v>21.3</v>
      </c>
      <c r="P5480">
        <v>124.6</v>
      </c>
      <c r="R5480" s="5">
        <v>0.68500000000000005</v>
      </c>
      <c r="S5480" s="56" t="s">
        <v>13327</v>
      </c>
      <c r="T5480" s="1" t="s">
        <v>8821</v>
      </c>
    </row>
    <row r="5481" spans="1:20" x14ac:dyDescent="0.25">
      <c r="A5481" t="s">
        <v>8801</v>
      </c>
      <c r="B5481" t="s">
        <v>66</v>
      </c>
      <c r="C5481" t="s">
        <v>6924</v>
      </c>
      <c r="D5481" t="s">
        <v>6923</v>
      </c>
      <c r="E5481" s="55">
        <v>45071</v>
      </c>
      <c r="F5481">
        <v>2023</v>
      </c>
      <c r="G5481" t="s">
        <v>6925</v>
      </c>
      <c r="I5481" t="s">
        <v>6400</v>
      </c>
      <c r="J5481">
        <v>300</v>
      </c>
      <c r="M5481" s="41" t="s">
        <v>25</v>
      </c>
      <c r="N5481" s="41">
        <f>SUM(Table71417[[#This Row],[Mitigation ($ million)]:[Adaptation ($ million)]])</f>
        <v>25.3</v>
      </c>
      <c r="O5481">
        <v>0</v>
      </c>
      <c r="P5481">
        <v>25.3</v>
      </c>
      <c r="R5481" s="5">
        <v>8.4000000000000005E-2</v>
      </c>
      <c r="S5481" s="56" t="s">
        <v>13328</v>
      </c>
      <c r="T5481" s="1" t="s">
        <v>8821</v>
      </c>
    </row>
    <row r="5482" spans="1:20" x14ac:dyDescent="0.25">
      <c r="A5482" t="s">
        <v>8801</v>
      </c>
      <c r="B5482" t="s">
        <v>66</v>
      </c>
      <c r="C5482" t="s">
        <v>6534</v>
      </c>
      <c r="D5482" t="s">
        <v>6533</v>
      </c>
      <c r="E5482" s="55">
        <v>45071</v>
      </c>
      <c r="F5482">
        <v>2023</v>
      </c>
      <c r="G5482" t="s">
        <v>6322</v>
      </c>
      <c r="I5482" t="s">
        <v>6448</v>
      </c>
      <c r="J5482">
        <v>150</v>
      </c>
      <c r="M5482" s="41" t="s">
        <v>72</v>
      </c>
      <c r="N5482" s="41">
        <f>SUM(Table71417[[#This Row],[Mitigation ($ million)]:[Adaptation ($ million)]])</f>
        <v>106.80000000000001</v>
      </c>
      <c r="O5482">
        <v>74.2</v>
      </c>
      <c r="P5482">
        <v>32.6</v>
      </c>
      <c r="R5482" s="5">
        <v>0.71199999999999997</v>
      </c>
      <c r="S5482" s="56" t="s">
        <v>13331</v>
      </c>
      <c r="T5482" s="1" t="s">
        <v>8821</v>
      </c>
    </row>
    <row r="5483" spans="1:20" x14ac:dyDescent="0.25">
      <c r="A5483" t="s">
        <v>8801</v>
      </c>
      <c r="B5483" t="s">
        <v>66</v>
      </c>
      <c r="C5483" t="s">
        <v>6811</v>
      </c>
      <c r="D5483" t="s">
        <v>6810</v>
      </c>
      <c r="E5483" s="55">
        <v>45071</v>
      </c>
      <c r="F5483">
        <v>2023</v>
      </c>
      <c r="G5483" t="s">
        <v>6300</v>
      </c>
      <c r="I5483" t="s">
        <v>6319</v>
      </c>
      <c r="J5483">
        <v>100</v>
      </c>
      <c r="M5483" s="41" t="s">
        <v>72</v>
      </c>
      <c r="N5483" s="41">
        <f>SUM(Table71417[[#This Row],[Mitigation ($ million)]:[Adaptation ($ million)]])</f>
        <v>20.100000000000001</v>
      </c>
      <c r="O5483">
        <v>18.8</v>
      </c>
      <c r="P5483">
        <v>1.3</v>
      </c>
      <c r="R5483" s="5">
        <v>0.2</v>
      </c>
      <c r="S5483" s="56" t="s">
        <v>13329</v>
      </c>
      <c r="T5483" s="1" t="s">
        <v>8821</v>
      </c>
    </row>
    <row r="5484" spans="1:20" x14ac:dyDescent="0.25">
      <c r="A5484" t="s">
        <v>8801</v>
      </c>
      <c r="B5484" t="s">
        <v>66</v>
      </c>
      <c r="C5484" t="s">
        <v>7928</v>
      </c>
      <c r="D5484" t="s">
        <v>7927</v>
      </c>
      <c r="E5484" s="55">
        <v>44372</v>
      </c>
      <c r="F5484">
        <v>2021</v>
      </c>
      <c r="G5484" t="s">
        <v>6333</v>
      </c>
      <c r="I5484" t="s">
        <v>132</v>
      </c>
      <c r="J5484">
        <v>80</v>
      </c>
      <c r="M5484" s="41" t="s">
        <v>72</v>
      </c>
      <c r="N5484" s="41">
        <f>SUM(Table71417[[#This Row],[Mitigation ($ million)]:[Adaptation ($ million)]])</f>
        <v>13.2</v>
      </c>
      <c r="O5484">
        <v>5.9</v>
      </c>
      <c r="P5484">
        <v>7.3</v>
      </c>
      <c r="R5484" s="4">
        <v>0.16400000000000001</v>
      </c>
      <c r="S5484" s="56" t="s">
        <v>13977</v>
      </c>
      <c r="T5484" s="1" t="s">
        <v>8823</v>
      </c>
    </row>
    <row r="5485" spans="1:20" x14ac:dyDescent="0.25">
      <c r="A5485" t="s">
        <v>8801</v>
      </c>
      <c r="B5485" t="s">
        <v>66</v>
      </c>
      <c r="C5485" t="s">
        <v>8692</v>
      </c>
      <c r="D5485" t="s">
        <v>8691</v>
      </c>
      <c r="E5485" s="55">
        <v>44372</v>
      </c>
      <c r="F5485">
        <v>2021</v>
      </c>
      <c r="G5485" t="s">
        <v>8806</v>
      </c>
      <c r="I5485" t="s">
        <v>84</v>
      </c>
      <c r="J5485">
        <v>75</v>
      </c>
      <c r="M5485" s="41" t="s">
        <v>25</v>
      </c>
      <c r="N5485" s="41">
        <f>SUM(Table71417[[#This Row],[Mitigation ($ million)]:[Adaptation ($ million)]])</f>
        <v>35.200000000000003</v>
      </c>
      <c r="O5485">
        <v>0</v>
      </c>
      <c r="P5485">
        <v>35.200000000000003</v>
      </c>
      <c r="R5485" s="4">
        <v>0.46899999999999997</v>
      </c>
      <c r="S5485" s="56" t="s">
        <v>13971</v>
      </c>
      <c r="T5485" s="1" t="s">
        <v>8823</v>
      </c>
    </row>
    <row r="5486" spans="1:20" x14ac:dyDescent="0.25">
      <c r="A5486" t="s">
        <v>8801</v>
      </c>
      <c r="B5486" t="s">
        <v>66</v>
      </c>
      <c r="C5486" t="s">
        <v>8139</v>
      </c>
      <c r="D5486" t="s">
        <v>8138</v>
      </c>
      <c r="E5486" s="55">
        <v>44372</v>
      </c>
      <c r="F5486">
        <v>2021</v>
      </c>
      <c r="G5486" t="s">
        <v>62</v>
      </c>
      <c r="I5486" t="s">
        <v>6316</v>
      </c>
      <c r="J5486">
        <v>380</v>
      </c>
      <c r="M5486" s="41" t="s">
        <v>72</v>
      </c>
      <c r="N5486" s="41">
        <f>SUM(Table71417[[#This Row],[Mitigation ($ million)]:[Adaptation ($ million)]])</f>
        <v>185.9</v>
      </c>
      <c r="O5486">
        <v>131.9</v>
      </c>
      <c r="P5486">
        <v>54</v>
      </c>
      <c r="R5486" s="4">
        <v>0.48899999999999999</v>
      </c>
      <c r="S5486" s="56" t="s">
        <v>13973</v>
      </c>
      <c r="T5486" s="1" t="s">
        <v>8823</v>
      </c>
    </row>
    <row r="5487" spans="1:20" x14ac:dyDescent="0.25">
      <c r="A5487" t="s">
        <v>8801</v>
      </c>
      <c r="B5487" t="s">
        <v>66</v>
      </c>
      <c r="C5487" t="s">
        <v>8053</v>
      </c>
      <c r="D5487" t="s">
        <v>8052</v>
      </c>
      <c r="E5487" s="55">
        <v>44372</v>
      </c>
      <c r="F5487">
        <v>2021</v>
      </c>
      <c r="G5487" t="s">
        <v>7388</v>
      </c>
      <c r="I5487" t="s">
        <v>8054</v>
      </c>
      <c r="J5487">
        <v>22</v>
      </c>
      <c r="M5487" s="41" t="s">
        <v>72</v>
      </c>
      <c r="N5487" s="41">
        <f>SUM(Table71417[[#This Row],[Mitigation ($ million)]:[Adaptation ($ million)]])</f>
        <v>2.0999999999999996</v>
      </c>
      <c r="O5487">
        <v>0.7</v>
      </c>
      <c r="P5487">
        <v>1.4</v>
      </c>
      <c r="R5487" s="4">
        <v>9.4E-2</v>
      </c>
      <c r="S5487" s="56" t="s">
        <v>13974</v>
      </c>
      <c r="T5487" s="1" t="s">
        <v>8823</v>
      </c>
    </row>
    <row r="5488" spans="1:20" x14ac:dyDescent="0.25">
      <c r="A5488" t="s">
        <v>8801</v>
      </c>
      <c r="B5488" t="s">
        <v>66</v>
      </c>
      <c r="C5488" t="s">
        <v>8009</v>
      </c>
      <c r="D5488" t="s">
        <v>8008</v>
      </c>
      <c r="E5488" s="55">
        <v>44372</v>
      </c>
      <c r="F5488">
        <v>2021</v>
      </c>
      <c r="G5488" t="s">
        <v>8804</v>
      </c>
      <c r="I5488" t="s">
        <v>6287</v>
      </c>
      <c r="J5488">
        <v>500</v>
      </c>
      <c r="M5488" s="41" t="s">
        <v>72</v>
      </c>
      <c r="N5488" s="41">
        <f>SUM(Table71417[[#This Row],[Mitigation ($ million)]:[Adaptation ($ million)]])</f>
        <v>312.5</v>
      </c>
      <c r="O5488">
        <v>74.400000000000006</v>
      </c>
      <c r="P5488">
        <v>238.1</v>
      </c>
      <c r="R5488" s="4">
        <v>0.625</v>
      </c>
      <c r="S5488" s="56" t="s">
        <v>13975</v>
      </c>
      <c r="T5488" s="1" t="s">
        <v>8823</v>
      </c>
    </row>
    <row r="5489" spans="1:20" x14ac:dyDescent="0.25">
      <c r="A5489" t="s">
        <v>8801</v>
      </c>
      <c r="B5489" t="s">
        <v>66</v>
      </c>
      <c r="C5489" t="s">
        <v>8660</v>
      </c>
      <c r="D5489" t="s">
        <v>8659</v>
      </c>
      <c r="E5489" s="55">
        <v>44372</v>
      </c>
      <c r="F5489">
        <v>2021</v>
      </c>
      <c r="G5489" t="s">
        <v>6537</v>
      </c>
      <c r="I5489" t="s">
        <v>6303</v>
      </c>
      <c r="J5489">
        <v>28</v>
      </c>
      <c r="M5489" s="41" t="s">
        <v>72</v>
      </c>
      <c r="N5489" s="41">
        <f>SUM(Table71417[[#This Row],[Mitigation ($ million)]:[Adaptation ($ million)]])</f>
        <v>0.2</v>
      </c>
      <c r="O5489">
        <v>0.1</v>
      </c>
      <c r="P5489">
        <v>0.1</v>
      </c>
      <c r="R5489" s="4">
        <v>7.0000000000000001E-3</v>
      </c>
      <c r="S5489" s="56" t="s">
        <v>13972</v>
      </c>
      <c r="T5489" s="1" t="s">
        <v>8823</v>
      </c>
    </row>
    <row r="5490" spans="1:20" x14ac:dyDescent="0.25">
      <c r="A5490" t="s">
        <v>8801</v>
      </c>
      <c r="B5490" t="s">
        <v>66</v>
      </c>
      <c r="C5490" t="s">
        <v>7992</v>
      </c>
      <c r="D5490" t="s">
        <v>7991</v>
      </c>
      <c r="E5490" s="55">
        <v>44372</v>
      </c>
      <c r="F5490">
        <v>2021</v>
      </c>
      <c r="G5490" t="s">
        <v>6551</v>
      </c>
      <c r="I5490" t="s">
        <v>6296</v>
      </c>
      <c r="J5490">
        <v>50</v>
      </c>
      <c r="M5490" s="41" t="s">
        <v>72</v>
      </c>
      <c r="N5490" s="41">
        <f>SUM(Table71417[[#This Row],[Mitigation ($ million)]:[Adaptation ($ million)]])</f>
        <v>34.599999999999994</v>
      </c>
      <c r="O5490">
        <v>21.4</v>
      </c>
      <c r="P5490">
        <v>13.2</v>
      </c>
      <c r="R5490" s="4">
        <v>0.69099999999999995</v>
      </c>
      <c r="S5490" s="56" t="s">
        <v>13976</v>
      </c>
      <c r="T5490" s="1" t="s">
        <v>8823</v>
      </c>
    </row>
    <row r="5491" spans="1:20" x14ac:dyDescent="0.25">
      <c r="A5491" t="s">
        <v>8801</v>
      </c>
      <c r="B5491" t="s">
        <v>66</v>
      </c>
      <c r="C5491" t="s">
        <v>8728</v>
      </c>
      <c r="D5491" t="s">
        <v>8727</v>
      </c>
      <c r="E5491" s="55">
        <v>44372</v>
      </c>
      <c r="F5491">
        <v>2021</v>
      </c>
      <c r="G5491" t="s">
        <v>8810</v>
      </c>
      <c r="I5491" t="s">
        <v>8067</v>
      </c>
      <c r="J5491">
        <v>50</v>
      </c>
      <c r="M5491" s="41" t="s">
        <v>72</v>
      </c>
      <c r="N5491" s="41">
        <f>SUM(Table71417[[#This Row],[Mitigation ($ million)]:[Adaptation ($ million)]])</f>
        <v>13</v>
      </c>
      <c r="O5491">
        <v>0.6</v>
      </c>
      <c r="P5491">
        <v>12.4</v>
      </c>
      <c r="R5491" s="4">
        <v>0.25900000000000001</v>
      </c>
      <c r="S5491" s="56" t="s">
        <v>13970</v>
      </c>
      <c r="T5491" s="1" t="s">
        <v>8823</v>
      </c>
    </row>
    <row r="5492" spans="1:20" x14ac:dyDescent="0.25">
      <c r="A5492" t="s">
        <v>8801</v>
      </c>
      <c r="B5492" t="s">
        <v>66</v>
      </c>
      <c r="C5492" t="s">
        <v>6740</v>
      </c>
      <c r="D5492" t="s">
        <v>6739</v>
      </c>
      <c r="E5492" s="55">
        <v>44767</v>
      </c>
      <c r="F5492">
        <v>2023</v>
      </c>
      <c r="G5492" t="s">
        <v>8805</v>
      </c>
      <c r="I5492" t="s">
        <v>6303</v>
      </c>
      <c r="J5492">
        <v>150</v>
      </c>
      <c r="M5492" s="41" t="s">
        <v>72</v>
      </c>
      <c r="N5492" s="41">
        <f>SUM(Table71417[[#This Row],[Mitigation ($ million)]:[Adaptation ($ million)]])</f>
        <v>24</v>
      </c>
      <c r="O5492">
        <v>6.6</v>
      </c>
      <c r="P5492">
        <v>17.399999999999999</v>
      </c>
      <c r="R5492" s="5">
        <v>0.16</v>
      </c>
      <c r="S5492" s="56" t="s">
        <v>13528</v>
      </c>
      <c r="T5492" s="1" t="s">
        <v>8821</v>
      </c>
    </row>
    <row r="5493" spans="1:20" x14ac:dyDescent="0.25">
      <c r="A5493" t="s">
        <v>8801</v>
      </c>
      <c r="B5493" t="s">
        <v>66</v>
      </c>
      <c r="C5493" t="s">
        <v>8062</v>
      </c>
      <c r="D5493" t="s">
        <v>8061</v>
      </c>
      <c r="E5493" s="55">
        <v>44068</v>
      </c>
      <c r="F5493">
        <v>2021</v>
      </c>
      <c r="G5493" t="s">
        <v>6529</v>
      </c>
      <c r="I5493" t="s">
        <v>132</v>
      </c>
      <c r="J5493">
        <v>100</v>
      </c>
      <c r="M5493" s="41" t="s">
        <v>72</v>
      </c>
      <c r="N5493" s="41">
        <f>SUM(Table71417[[#This Row],[Mitigation ($ million)]:[Adaptation ($ million)]])</f>
        <v>3.6</v>
      </c>
      <c r="O5493">
        <v>1.8</v>
      </c>
      <c r="P5493">
        <v>1.8</v>
      </c>
      <c r="R5493" s="4">
        <v>3.5000000000000003E-2</v>
      </c>
      <c r="S5493" s="56" t="s">
        <v>14291</v>
      </c>
      <c r="T5493" s="1" t="s">
        <v>8823</v>
      </c>
    </row>
    <row r="5494" spans="1:20" x14ac:dyDescent="0.25">
      <c r="A5494" t="s">
        <v>8801</v>
      </c>
      <c r="B5494" t="s">
        <v>66</v>
      </c>
      <c r="C5494" t="s">
        <v>8035</v>
      </c>
      <c r="D5494" t="s">
        <v>8034</v>
      </c>
      <c r="E5494" s="55">
        <v>44068</v>
      </c>
      <c r="F5494">
        <v>2021</v>
      </c>
      <c r="G5494" t="s">
        <v>6378</v>
      </c>
      <c r="I5494" t="s">
        <v>132</v>
      </c>
      <c r="J5494">
        <v>75</v>
      </c>
      <c r="M5494" s="41" t="s">
        <v>72</v>
      </c>
      <c r="N5494" s="41">
        <f>SUM(Table71417[[#This Row],[Mitigation ($ million)]:[Adaptation ($ million)]])</f>
        <v>8.3000000000000007</v>
      </c>
      <c r="O5494">
        <v>3.9</v>
      </c>
      <c r="P5494">
        <v>4.4000000000000004</v>
      </c>
      <c r="R5494" s="4">
        <v>0.111</v>
      </c>
      <c r="S5494" s="56" t="s">
        <v>14292</v>
      </c>
      <c r="T5494" s="1" t="s">
        <v>8823</v>
      </c>
    </row>
    <row r="5495" spans="1:20" x14ac:dyDescent="0.25">
      <c r="A5495" t="s">
        <v>8801</v>
      </c>
      <c r="B5495" t="s">
        <v>66</v>
      </c>
      <c r="C5495" t="s">
        <v>7990</v>
      </c>
      <c r="D5495" t="s">
        <v>7989</v>
      </c>
      <c r="E5495" s="55">
        <v>44068</v>
      </c>
      <c r="F5495">
        <v>2021</v>
      </c>
      <c r="G5495" t="s">
        <v>6784</v>
      </c>
      <c r="I5495" t="s">
        <v>6313</v>
      </c>
      <c r="J5495">
        <v>86</v>
      </c>
      <c r="M5495" s="41" t="s">
        <v>72</v>
      </c>
      <c r="N5495" s="41">
        <f>SUM(Table71417[[#This Row],[Mitigation ($ million)]:[Adaptation ($ million)]])</f>
        <v>6.3999999999999995</v>
      </c>
      <c r="O5495">
        <v>5.8</v>
      </c>
      <c r="P5495">
        <v>0.6</v>
      </c>
      <c r="R5495" s="4">
        <v>7.3999999999999996E-2</v>
      </c>
      <c r="S5495" s="56" t="s">
        <v>14293</v>
      </c>
      <c r="T5495" s="1" t="s">
        <v>8823</v>
      </c>
    </row>
    <row r="5496" spans="1:20" x14ac:dyDescent="0.25">
      <c r="A5496" t="s">
        <v>8801</v>
      </c>
      <c r="B5496" t="s">
        <v>66</v>
      </c>
      <c r="C5496" t="s">
        <v>8023</v>
      </c>
      <c r="D5496" t="s">
        <v>8022</v>
      </c>
      <c r="E5496" s="55">
        <v>44099</v>
      </c>
      <c r="F5496">
        <v>2021</v>
      </c>
      <c r="G5496" t="s">
        <v>79</v>
      </c>
      <c r="I5496" t="s">
        <v>4841</v>
      </c>
      <c r="J5496">
        <v>200</v>
      </c>
      <c r="M5496" s="41" t="s">
        <v>72</v>
      </c>
      <c r="N5496" s="41">
        <f>SUM(Table71417[[#This Row],[Mitigation ($ million)]:[Adaptation ($ million)]])</f>
        <v>63.1</v>
      </c>
      <c r="O5496">
        <v>1.7</v>
      </c>
      <c r="P5496">
        <v>61.4</v>
      </c>
      <c r="R5496" s="4">
        <v>0.316</v>
      </c>
      <c r="S5496" s="56" t="s">
        <v>14271</v>
      </c>
      <c r="T5496" s="1" t="s">
        <v>8823</v>
      </c>
    </row>
    <row r="5497" spans="1:20" x14ac:dyDescent="0.25">
      <c r="A5497" t="s">
        <v>8801</v>
      </c>
      <c r="B5497" t="s">
        <v>66</v>
      </c>
      <c r="C5497" t="s">
        <v>8264</v>
      </c>
      <c r="D5497" t="s">
        <v>8263</v>
      </c>
      <c r="E5497" s="55">
        <v>44099</v>
      </c>
      <c r="F5497">
        <v>2021</v>
      </c>
      <c r="G5497" t="s">
        <v>4734</v>
      </c>
      <c r="I5497" t="s">
        <v>6443</v>
      </c>
      <c r="J5497">
        <v>40</v>
      </c>
      <c r="M5497" s="41" t="s">
        <v>25</v>
      </c>
      <c r="N5497" s="41">
        <f>SUM(Table71417[[#This Row],[Mitigation ($ million)]:[Adaptation ($ million)]])</f>
        <v>3.3</v>
      </c>
      <c r="O5497">
        <v>0</v>
      </c>
      <c r="P5497">
        <v>3.3</v>
      </c>
      <c r="R5497" s="4">
        <v>8.2000000000000003E-2</v>
      </c>
      <c r="S5497" s="56" t="s">
        <v>14270</v>
      </c>
      <c r="T5497" s="1" t="s">
        <v>8823</v>
      </c>
    </row>
    <row r="5498" spans="1:20" x14ac:dyDescent="0.25">
      <c r="A5498" t="s">
        <v>8801</v>
      </c>
      <c r="B5498" t="s">
        <v>66</v>
      </c>
      <c r="C5498" t="s">
        <v>6386</v>
      </c>
      <c r="D5498" t="s">
        <v>6385</v>
      </c>
      <c r="E5498" s="55">
        <v>44859</v>
      </c>
      <c r="F5498">
        <v>2023</v>
      </c>
      <c r="G5498" t="s">
        <v>6387</v>
      </c>
      <c r="I5498" t="s">
        <v>6319</v>
      </c>
      <c r="J5498">
        <v>275</v>
      </c>
      <c r="M5498" s="41" t="s">
        <v>24</v>
      </c>
      <c r="N5498" s="41">
        <f>SUM(Table71417[[#This Row],[Mitigation ($ million)]:[Adaptation ($ million)]])</f>
        <v>61.1</v>
      </c>
      <c r="O5498">
        <v>61.1</v>
      </c>
      <c r="P5498">
        <v>0</v>
      </c>
      <c r="R5498" s="5">
        <v>0.222</v>
      </c>
      <c r="S5498" s="56" t="s">
        <v>13494</v>
      </c>
      <c r="T5498" s="1" t="s">
        <v>8821</v>
      </c>
    </row>
    <row r="5499" spans="1:20" x14ac:dyDescent="0.25">
      <c r="A5499" t="s">
        <v>8801</v>
      </c>
      <c r="B5499" t="s">
        <v>66</v>
      </c>
      <c r="C5499" t="s">
        <v>8529</v>
      </c>
      <c r="D5499" t="s">
        <v>8528</v>
      </c>
      <c r="E5499" s="55">
        <v>44160</v>
      </c>
      <c r="F5499">
        <v>2021</v>
      </c>
      <c r="G5499" t="s">
        <v>7680</v>
      </c>
      <c r="I5499" t="s">
        <v>6303</v>
      </c>
      <c r="J5499">
        <v>7.5</v>
      </c>
      <c r="M5499" s="41" t="s">
        <v>72</v>
      </c>
      <c r="N5499" s="41">
        <f>SUM(Table71417[[#This Row],[Mitigation ($ million)]:[Adaptation ($ million)]])</f>
        <v>0.7</v>
      </c>
      <c r="O5499">
        <v>0.1</v>
      </c>
      <c r="P5499">
        <v>0.6</v>
      </c>
      <c r="R5499" s="4">
        <v>8.7999999999999995E-2</v>
      </c>
      <c r="S5499" s="56" t="s">
        <v>14236</v>
      </c>
      <c r="T5499" s="1" t="s">
        <v>8823</v>
      </c>
    </row>
    <row r="5500" spans="1:20" x14ac:dyDescent="0.25">
      <c r="A5500" t="s">
        <v>8801</v>
      </c>
      <c r="B5500" t="s">
        <v>66</v>
      </c>
      <c r="C5500" t="s">
        <v>8189</v>
      </c>
      <c r="D5500" t="s">
        <v>8188</v>
      </c>
      <c r="E5500" s="55">
        <v>44160</v>
      </c>
      <c r="F5500">
        <v>2021</v>
      </c>
      <c r="G5500" t="s">
        <v>6325</v>
      </c>
      <c r="I5500" t="s">
        <v>6400</v>
      </c>
      <c r="J5500">
        <v>512.5</v>
      </c>
      <c r="M5500" s="41" t="s">
        <v>72</v>
      </c>
      <c r="N5500" s="41">
        <f>SUM(Table71417[[#This Row],[Mitigation ($ million)]:[Adaptation ($ million)]])</f>
        <v>140.4</v>
      </c>
      <c r="O5500">
        <v>4.3</v>
      </c>
      <c r="P5500">
        <v>136.1</v>
      </c>
      <c r="R5500" s="4">
        <v>0.27400000000000002</v>
      </c>
      <c r="S5500" s="56" t="s">
        <v>14237</v>
      </c>
      <c r="T5500" s="1" t="s">
        <v>8823</v>
      </c>
    </row>
    <row r="5501" spans="1:20" x14ac:dyDescent="0.25">
      <c r="A5501" t="s">
        <v>8801</v>
      </c>
      <c r="B5501" t="s">
        <v>66</v>
      </c>
      <c r="C5501" t="s">
        <v>8587</v>
      </c>
      <c r="D5501" t="s">
        <v>8586</v>
      </c>
      <c r="E5501" s="55">
        <v>44281</v>
      </c>
      <c r="F5501">
        <v>2021</v>
      </c>
      <c r="G5501" t="s">
        <v>6325</v>
      </c>
      <c r="I5501" t="s">
        <v>6303</v>
      </c>
      <c r="J5501">
        <v>207</v>
      </c>
      <c r="M5501" s="41" t="s">
        <v>72</v>
      </c>
      <c r="N5501" s="41">
        <f>SUM(Table71417[[#This Row],[Mitigation ($ million)]:[Adaptation ($ million)]])</f>
        <v>19.700000000000003</v>
      </c>
      <c r="O5501">
        <v>5.4</v>
      </c>
      <c r="P5501">
        <v>14.3</v>
      </c>
      <c r="R5501" s="4">
        <v>9.5000000000000001E-2</v>
      </c>
      <c r="S5501" s="56" t="s">
        <v>14120</v>
      </c>
      <c r="T5501" s="1" t="s">
        <v>8823</v>
      </c>
    </row>
    <row r="5502" spans="1:20" x14ac:dyDescent="0.25">
      <c r="A5502" t="s">
        <v>8801</v>
      </c>
      <c r="B5502" t="s">
        <v>66</v>
      </c>
      <c r="C5502" t="s">
        <v>8565</v>
      </c>
      <c r="D5502" t="s">
        <v>8564</v>
      </c>
      <c r="E5502" s="55">
        <v>44281</v>
      </c>
      <c r="F5502">
        <v>2021</v>
      </c>
      <c r="G5502" t="s">
        <v>6278</v>
      </c>
      <c r="I5502" t="s">
        <v>6303</v>
      </c>
      <c r="J5502">
        <v>100</v>
      </c>
      <c r="M5502" s="41" t="s">
        <v>72</v>
      </c>
      <c r="N5502" s="41">
        <f>SUM(Table71417[[#This Row],[Mitigation ($ million)]:[Adaptation ($ million)]])</f>
        <v>2.8</v>
      </c>
      <c r="O5502">
        <v>1.7</v>
      </c>
      <c r="P5502">
        <v>1.1000000000000001</v>
      </c>
      <c r="R5502" s="4">
        <v>2.8000000000000001E-2</v>
      </c>
      <c r="S5502" s="56" t="s">
        <v>14121</v>
      </c>
      <c r="T5502" s="1" t="s">
        <v>8823</v>
      </c>
    </row>
    <row r="5503" spans="1:20" x14ac:dyDescent="0.25">
      <c r="A5503" t="s">
        <v>8801</v>
      </c>
      <c r="B5503" t="s">
        <v>66</v>
      </c>
      <c r="C5503" t="s">
        <v>7999</v>
      </c>
      <c r="D5503" t="s">
        <v>7998</v>
      </c>
      <c r="E5503" s="55">
        <v>44281</v>
      </c>
      <c r="F5503">
        <v>2021</v>
      </c>
      <c r="G5503" t="s">
        <v>79</v>
      </c>
      <c r="I5503" t="s">
        <v>6400</v>
      </c>
      <c r="J5503">
        <v>250</v>
      </c>
      <c r="M5503" s="41" t="s">
        <v>72</v>
      </c>
      <c r="N5503" s="41">
        <f>SUM(Table71417[[#This Row],[Mitigation ($ million)]:[Adaptation ($ million)]])</f>
        <v>45.099999999999994</v>
      </c>
      <c r="O5503">
        <v>6.3</v>
      </c>
      <c r="P5503">
        <v>38.799999999999997</v>
      </c>
      <c r="R5503" s="4">
        <v>0.18</v>
      </c>
      <c r="S5503" s="56" t="s">
        <v>14123</v>
      </c>
      <c r="T5503" s="1" t="s">
        <v>8823</v>
      </c>
    </row>
    <row r="5504" spans="1:20" x14ac:dyDescent="0.25">
      <c r="A5504" t="s">
        <v>8801</v>
      </c>
      <c r="B5504" t="s">
        <v>66</v>
      </c>
      <c r="C5504" t="s">
        <v>8211</v>
      </c>
      <c r="D5504" t="s">
        <v>8210</v>
      </c>
      <c r="E5504" s="55">
        <v>44281</v>
      </c>
      <c r="F5504">
        <v>2021</v>
      </c>
      <c r="G5504" t="s">
        <v>6381</v>
      </c>
      <c r="I5504" t="s">
        <v>132</v>
      </c>
      <c r="J5504">
        <v>160</v>
      </c>
      <c r="M5504" s="41" t="s">
        <v>24</v>
      </c>
      <c r="N5504" s="41">
        <f>SUM(Table71417[[#This Row],[Mitigation ($ million)]:[Adaptation ($ million)]])</f>
        <v>3.8</v>
      </c>
      <c r="O5504">
        <v>3.8</v>
      </c>
      <c r="P5504">
        <v>0</v>
      </c>
      <c r="R5504" s="4">
        <v>2.3E-2</v>
      </c>
      <c r="S5504" s="56" t="s">
        <v>14122</v>
      </c>
      <c r="T5504" s="1" t="s">
        <v>8823</v>
      </c>
    </row>
    <row r="5505" spans="1:20" x14ac:dyDescent="0.25">
      <c r="A5505" t="s">
        <v>8801</v>
      </c>
      <c r="B5505" t="s">
        <v>66</v>
      </c>
      <c r="C5505" t="s">
        <v>6562</v>
      </c>
      <c r="D5505" t="s">
        <v>6561</v>
      </c>
      <c r="E5505" s="55">
        <v>45042</v>
      </c>
      <c r="F5505">
        <v>2023</v>
      </c>
      <c r="G5505" t="s">
        <v>6554</v>
      </c>
      <c r="I5505" t="s">
        <v>6400</v>
      </c>
      <c r="J5505">
        <v>80</v>
      </c>
      <c r="M5505" s="41" t="s">
        <v>25</v>
      </c>
      <c r="N5505" s="41">
        <f>SUM(Table71417[[#This Row],[Mitigation ($ million)]:[Adaptation ($ million)]])</f>
        <v>16.399999999999999</v>
      </c>
      <c r="O5505">
        <v>0</v>
      </c>
      <c r="P5505">
        <v>16.399999999999999</v>
      </c>
      <c r="R5505" s="5">
        <v>0.20499999999999999</v>
      </c>
      <c r="S5505" s="56" t="s">
        <v>13361</v>
      </c>
      <c r="T5505" s="1" t="s">
        <v>8821</v>
      </c>
    </row>
    <row r="5506" spans="1:20" x14ac:dyDescent="0.25">
      <c r="A5506" t="s">
        <v>8801</v>
      </c>
      <c r="B5506" t="s">
        <v>66</v>
      </c>
      <c r="C5506" t="s">
        <v>7994</v>
      </c>
      <c r="D5506" t="s">
        <v>7993</v>
      </c>
      <c r="E5506" s="55">
        <v>44342</v>
      </c>
      <c r="F5506">
        <v>2021</v>
      </c>
      <c r="G5506" t="s">
        <v>6554</v>
      </c>
      <c r="I5506" t="s">
        <v>6448</v>
      </c>
      <c r="J5506">
        <v>65</v>
      </c>
      <c r="M5506" s="41" t="s">
        <v>72</v>
      </c>
      <c r="N5506" s="41">
        <f>SUM(Table71417[[#This Row],[Mitigation ($ million)]:[Adaptation ($ million)]])</f>
        <v>25.9</v>
      </c>
      <c r="O5506">
        <v>13.4</v>
      </c>
      <c r="P5506">
        <v>12.5</v>
      </c>
      <c r="R5506" s="4">
        <v>0.39800000000000002</v>
      </c>
      <c r="S5506" s="56" t="s">
        <v>14072</v>
      </c>
      <c r="T5506" s="1" t="s">
        <v>8823</v>
      </c>
    </row>
    <row r="5507" spans="1:20" x14ac:dyDescent="0.25">
      <c r="A5507" t="s">
        <v>8801</v>
      </c>
      <c r="B5507" t="s">
        <v>66</v>
      </c>
      <c r="C5507" t="s">
        <v>7403</v>
      </c>
      <c r="D5507" t="s">
        <v>7402</v>
      </c>
      <c r="E5507" s="55">
        <v>44707</v>
      </c>
      <c r="F5507">
        <v>2022</v>
      </c>
      <c r="G5507" t="s">
        <v>4734</v>
      </c>
      <c r="I5507" t="s">
        <v>6400</v>
      </c>
      <c r="J5507">
        <v>200</v>
      </c>
      <c r="M5507" s="41" t="s">
        <v>25</v>
      </c>
      <c r="N5507" s="41">
        <f>SUM(Table71417[[#This Row],[Mitigation ($ million)]:[Adaptation ($ million)]])</f>
        <v>49</v>
      </c>
      <c r="O5507">
        <v>0</v>
      </c>
      <c r="P5507">
        <v>49</v>
      </c>
      <c r="R5507" s="4">
        <v>0.245</v>
      </c>
      <c r="S5507" s="56" t="s">
        <v>13677</v>
      </c>
      <c r="T5507" s="1" t="s">
        <v>8822</v>
      </c>
    </row>
    <row r="5508" spans="1:20" x14ac:dyDescent="0.25">
      <c r="A5508" t="s">
        <v>8801</v>
      </c>
      <c r="B5508" t="s">
        <v>66</v>
      </c>
      <c r="C5508" t="s">
        <v>7857</v>
      </c>
      <c r="D5508" t="s">
        <v>7856</v>
      </c>
      <c r="E5508" s="55">
        <v>44707</v>
      </c>
      <c r="F5508">
        <v>2022</v>
      </c>
      <c r="G5508" t="s">
        <v>6657</v>
      </c>
      <c r="I5508" t="s">
        <v>6296</v>
      </c>
      <c r="J5508">
        <v>11</v>
      </c>
      <c r="M5508" s="41" t="s">
        <v>72</v>
      </c>
      <c r="N5508" s="41">
        <f>SUM(Table71417[[#This Row],[Mitigation ($ million)]:[Adaptation ($ million)]])</f>
        <v>9.6999999999999993</v>
      </c>
      <c r="O5508">
        <v>2.1</v>
      </c>
      <c r="P5508">
        <v>7.6</v>
      </c>
      <c r="R5508" s="4">
        <v>0.875</v>
      </c>
      <c r="S5508" s="56" t="s">
        <v>13674</v>
      </c>
      <c r="T5508" s="1" t="s">
        <v>8822</v>
      </c>
    </row>
    <row r="5509" spans="1:20" x14ac:dyDescent="0.25">
      <c r="A5509" t="s">
        <v>8801</v>
      </c>
      <c r="B5509" t="s">
        <v>66</v>
      </c>
      <c r="C5509" t="s">
        <v>7748</v>
      </c>
      <c r="D5509" t="s">
        <v>7747</v>
      </c>
      <c r="E5509" s="55">
        <v>44707</v>
      </c>
      <c r="F5509">
        <v>2022</v>
      </c>
      <c r="G5509" t="s">
        <v>6503</v>
      </c>
      <c r="I5509" t="s">
        <v>6303</v>
      </c>
      <c r="J5509">
        <v>19.5</v>
      </c>
      <c r="M5509" s="41" t="s">
        <v>72</v>
      </c>
      <c r="N5509" s="41">
        <f>SUM(Table71417[[#This Row],[Mitigation ($ million)]:[Adaptation ($ million)]])</f>
        <v>3.1999999999999997</v>
      </c>
      <c r="O5509">
        <v>2.2999999999999998</v>
      </c>
      <c r="P5509">
        <v>0.9</v>
      </c>
      <c r="R5509" s="4">
        <v>0.16300000000000001</v>
      </c>
      <c r="S5509" s="56" t="s">
        <v>13675</v>
      </c>
      <c r="T5509" s="1" t="s">
        <v>8822</v>
      </c>
    </row>
    <row r="5510" spans="1:20" x14ac:dyDescent="0.25">
      <c r="A5510" t="s">
        <v>8801</v>
      </c>
      <c r="B5510" t="s">
        <v>66</v>
      </c>
      <c r="C5510" t="s">
        <v>7623</v>
      </c>
      <c r="D5510" t="s">
        <v>7622</v>
      </c>
      <c r="E5510" s="55">
        <v>44707</v>
      </c>
      <c r="F5510">
        <v>2022</v>
      </c>
      <c r="G5510" t="s">
        <v>6657</v>
      </c>
      <c r="I5510" t="s">
        <v>84</v>
      </c>
      <c r="J5510">
        <v>120</v>
      </c>
      <c r="M5510" s="41" t="s">
        <v>72</v>
      </c>
      <c r="N5510" s="41">
        <f>SUM(Table71417[[#This Row],[Mitigation ($ million)]:[Adaptation ($ million)]])</f>
        <v>101.2</v>
      </c>
      <c r="O5510">
        <v>20.5</v>
      </c>
      <c r="P5510">
        <v>80.7</v>
      </c>
      <c r="R5510" s="4">
        <v>0.84399999999999997</v>
      </c>
      <c r="S5510" s="56" t="s">
        <v>13676</v>
      </c>
      <c r="T5510" s="1" t="s">
        <v>8822</v>
      </c>
    </row>
    <row r="5511" spans="1:20" x14ac:dyDescent="0.25">
      <c r="A5511" t="s">
        <v>8801</v>
      </c>
      <c r="B5511" t="s">
        <v>66</v>
      </c>
      <c r="C5511" t="s">
        <v>6958</v>
      </c>
      <c r="D5511" t="s">
        <v>6957</v>
      </c>
      <c r="E5511" s="55">
        <v>45072</v>
      </c>
      <c r="F5511">
        <v>2023</v>
      </c>
      <c r="G5511" t="s">
        <v>6306</v>
      </c>
      <c r="I5511" t="s">
        <v>6319</v>
      </c>
      <c r="J5511" s="7">
        <v>1000</v>
      </c>
      <c r="M5511" s="41" t="s">
        <v>72</v>
      </c>
      <c r="N5511" s="41">
        <f>SUM(Table71417[[#This Row],[Mitigation ($ million)]:[Adaptation ($ million)]])</f>
        <v>260</v>
      </c>
      <c r="O5511">
        <v>197.5</v>
      </c>
      <c r="P5511">
        <v>62.5</v>
      </c>
      <c r="R5511" s="5">
        <v>0.26</v>
      </c>
      <c r="S5511" s="56" t="s">
        <v>13324</v>
      </c>
      <c r="T5511" s="1" t="s">
        <v>8821</v>
      </c>
    </row>
    <row r="5512" spans="1:20" x14ac:dyDescent="0.25">
      <c r="A5512" t="s">
        <v>8801</v>
      </c>
      <c r="B5512" t="s">
        <v>66</v>
      </c>
      <c r="C5512" t="s">
        <v>6355</v>
      </c>
      <c r="D5512" t="s">
        <v>6354</v>
      </c>
      <c r="E5512" s="55">
        <v>45072</v>
      </c>
      <c r="F5512">
        <v>2023</v>
      </c>
      <c r="G5512" t="s">
        <v>122</v>
      </c>
      <c r="I5512" t="s">
        <v>6287</v>
      </c>
      <c r="J5512">
        <v>100</v>
      </c>
      <c r="M5512" s="41" t="s">
        <v>72</v>
      </c>
      <c r="N5512" s="41">
        <f>SUM(Table71417[[#This Row],[Mitigation ($ million)]:[Adaptation ($ million)]])</f>
        <v>46.8</v>
      </c>
      <c r="O5512">
        <v>5.9</v>
      </c>
      <c r="P5512">
        <v>40.9</v>
      </c>
      <c r="R5512" s="5">
        <v>0.46800000000000003</v>
      </c>
      <c r="S5512" s="56" t="s">
        <v>13326</v>
      </c>
      <c r="T5512" s="1" t="s">
        <v>8821</v>
      </c>
    </row>
    <row r="5513" spans="1:20" x14ac:dyDescent="0.25">
      <c r="A5513" t="s">
        <v>8801</v>
      </c>
      <c r="B5513" t="s">
        <v>66</v>
      </c>
      <c r="C5513" t="s">
        <v>6712</v>
      </c>
      <c r="D5513" t="s">
        <v>6711</v>
      </c>
      <c r="E5513" s="55">
        <v>45072</v>
      </c>
      <c r="F5513">
        <v>2023</v>
      </c>
      <c r="G5513" t="s">
        <v>8750</v>
      </c>
      <c r="I5513" t="s">
        <v>6316</v>
      </c>
      <c r="J5513">
        <v>400</v>
      </c>
      <c r="M5513" s="41" t="s">
        <v>72</v>
      </c>
      <c r="N5513" s="41">
        <f>SUM(Table71417[[#This Row],[Mitigation ($ million)]:[Adaptation ($ million)]])</f>
        <v>206.3</v>
      </c>
      <c r="O5513">
        <v>201.3</v>
      </c>
      <c r="P5513">
        <v>5</v>
      </c>
      <c r="R5513" s="5">
        <v>0.51600000000000001</v>
      </c>
      <c r="S5513" s="56" t="s">
        <v>13325</v>
      </c>
      <c r="T5513" s="1" t="s">
        <v>8821</v>
      </c>
    </row>
    <row r="5514" spans="1:20" x14ac:dyDescent="0.25">
      <c r="A5514" t="s">
        <v>8801</v>
      </c>
      <c r="B5514" t="s">
        <v>66</v>
      </c>
      <c r="C5514" t="s">
        <v>6843</v>
      </c>
      <c r="D5514" t="s">
        <v>6842</v>
      </c>
      <c r="E5514" s="55">
        <v>45103</v>
      </c>
      <c r="F5514">
        <v>2023</v>
      </c>
      <c r="G5514" t="s">
        <v>88</v>
      </c>
      <c r="I5514" t="s">
        <v>6303</v>
      </c>
      <c r="J5514">
        <v>251</v>
      </c>
      <c r="M5514" s="41" t="s">
        <v>72</v>
      </c>
      <c r="N5514" s="41">
        <f>SUM(Table71417[[#This Row],[Mitigation ($ million)]:[Adaptation ($ million)]])</f>
        <v>46.5</v>
      </c>
      <c r="O5514">
        <v>17.899999999999999</v>
      </c>
      <c r="P5514">
        <v>28.6</v>
      </c>
      <c r="R5514" s="5">
        <v>0.185</v>
      </c>
      <c r="S5514" s="56" t="s">
        <v>13253</v>
      </c>
      <c r="T5514" s="1" t="s">
        <v>8821</v>
      </c>
    </row>
    <row r="5515" spans="1:20" x14ac:dyDescent="0.25">
      <c r="A5515" t="s">
        <v>8801</v>
      </c>
      <c r="B5515" t="s">
        <v>66</v>
      </c>
      <c r="C5515" t="s">
        <v>6826</v>
      </c>
      <c r="D5515" t="s">
        <v>6825</v>
      </c>
      <c r="E5515" s="55">
        <v>45103</v>
      </c>
      <c r="F5515">
        <v>2023</v>
      </c>
      <c r="G5515" t="s">
        <v>88</v>
      </c>
      <c r="I5515" t="s">
        <v>132</v>
      </c>
      <c r="J5515">
        <v>300</v>
      </c>
      <c r="M5515" s="41" t="s">
        <v>72</v>
      </c>
      <c r="N5515" s="41">
        <f>SUM(Table71417[[#This Row],[Mitigation ($ million)]:[Adaptation ($ million)]])</f>
        <v>40.799999999999997</v>
      </c>
      <c r="O5515">
        <v>18</v>
      </c>
      <c r="P5515">
        <v>22.8</v>
      </c>
      <c r="R5515" s="5">
        <v>0.13600000000000001</v>
      </c>
      <c r="S5515" s="56" t="s">
        <v>13254</v>
      </c>
      <c r="T5515" s="1" t="s">
        <v>8821</v>
      </c>
    </row>
    <row r="5516" spans="1:20" x14ac:dyDescent="0.25">
      <c r="A5516" t="s">
        <v>8801</v>
      </c>
      <c r="B5516" t="s">
        <v>66</v>
      </c>
      <c r="C5516" t="s">
        <v>6366</v>
      </c>
      <c r="D5516" t="s">
        <v>6365</v>
      </c>
      <c r="E5516" s="55">
        <v>45103</v>
      </c>
      <c r="F5516">
        <v>2023</v>
      </c>
      <c r="G5516" t="s">
        <v>113</v>
      </c>
      <c r="I5516" t="s">
        <v>6316</v>
      </c>
      <c r="J5516">
        <v>500</v>
      </c>
      <c r="M5516" s="41" t="s">
        <v>72</v>
      </c>
      <c r="N5516" s="41">
        <f>SUM(Table71417[[#This Row],[Mitigation ($ million)]:[Adaptation ($ million)]])</f>
        <v>272.5</v>
      </c>
      <c r="O5516">
        <v>220.9</v>
      </c>
      <c r="P5516">
        <v>51.6</v>
      </c>
      <c r="R5516" s="5">
        <v>0.54500000000000004</v>
      </c>
      <c r="S5516" s="56" t="s">
        <v>13256</v>
      </c>
      <c r="T5516" s="1" t="s">
        <v>8821</v>
      </c>
    </row>
    <row r="5517" spans="1:20" x14ac:dyDescent="0.25">
      <c r="A5517" t="s">
        <v>8801</v>
      </c>
      <c r="B5517" t="s">
        <v>66</v>
      </c>
      <c r="C5517" t="s">
        <v>6972</v>
      </c>
      <c r="D5517" t="s">
        <v>6971</v>
      </c>
      <c r="E5517" s="55">
        <v>45103</v>
      </c>
      <c r="F5517">
        <v>2023</v>
      </c>
      <c r="G5517" t="s">
        <v>113</v>
      </c>
      <c r="I5517" t="s">
        <v>6303</v>
      </c>
      <c r="J5517">
        <v>600</v>
      </c>
      <c r="M5517" s="41" t="s">
        <v>25</v>
      </c>
      <c r="N5517" s="41">
        <f>SUM(Table71417[[#This Row],[Mitigation ($ million)]:[Adaptation ($ million)]])</f>
        <v>84.2</v>
      </c>
      <c r="O5517">
        <v>0</v>
      </c>
      <c r="P5517">
        <v>84.2</v>
      </c>
      <c r="R5517" s="5">
        <v>0.14000000000000001</v>
      </c>
      <c r="S5517" s="56" t="s">
        <v>13252</v>
      </c>
      <c r="T5517" s="1" t="s">
        <v>8821</v>
      </c>
    </row>
    <row r="5518" spans="1:20" x14ac:dyDescent="0.25">
      <c r="A5518" t="s">
        <v>8801</v>
      </c>
      <c r="B5518" t="s">
        <v>66</v>
      </c>
      <c r="C5518" t="s">
        <v>6685</v>
      </c>
      <c r="D5518" t="s">
        <v>6684</v>
      </c>
      <c r="E5518" s="55">
        <v>45103</v>
      </c>
      <c r="F5518">
        <v>2023</v>
      </c>
      <c r="G5518" t="s">
        <v>88</v>
      </c>
      <c r="I5518" t="s">
        <v>6287</v>
      </c>
      <c r="J5518">
        <v>140</v>
      </c>
      <c r="M5518" s="41" t="s">
        <v>72</v>
      </c>
      <c r="N5518" s="41">
        <f>SUM(Table71417[[#This Row],[Mitigation ($ million)]:[Adaptation ($ million)]])</f>
        <v>39.200000000000003</v>
      </c>
      <c r="O5518">
        <v>16</v>
      </c>
      <c r="P5518">
        <v>23.2</v>
      </c>
      <c r="R5518" s="5">
        <v>0.28000000000000003</v>
      </c>
      <c r="S5518" s="56" t="s">
        <v>13255</v>
      </c>
      <c r="T5518" s="1" t="s">
        <v>8821</v>
      </c>
    </row>
    <row r="5519" spans="1:20" x14ac:dyDescent="0.25">
      <c r="A5519" t="s">
        <v>8801</v>
      </c>
      <c r="B5519" t="s">
        <v>66</v>
      </c>
      <c r="C5519" t="s">
        <v>7143</v>
      </c>
      <c r="D5519" t="s">
        <v>7142</v>
      </c>
      <c r="E5519" s="55">
        <v>44434</v>
      </c>
      <c r="F5519">
        <v>2022</v>
      </c>
      <c r="G5519" t="s">
        <v>6518</v>
      </c>
      <c r="I5519" t="s">
        <v>132</v>
      </c>
      <c r="J5519">
        <v>45</v>
      </c>
      <c r="M5519" s="41" t="s">
        <v>72</v>
      </c>
      <c r="N5519" s="41">
        <f>SUM(Table71417[[#This Row],[Mitigation ($ million)]:[Adaptation ($ million)]])</f>
        <v>5.4</v>
      </c>
      <c r="O5519">
        <v>2.7</v>
      </c>
      <c r="P5519">
        <v>2.7</v>
      </c>
      <c r="R5519" s="4">
        <v>0.11899999999999999</v>
      </c>
      <c r="S5519" s="56" t="s">
        <v>13929</v>
      </c>
      <c r="T5519" s="1" t="s">
        <v>8822</v>
      </c>
    </row>
    <row r="5520" spans="1:20" x14ac:dyDescent="0.25">
      <c r="A5520" t="s">
        <v>8801</v>
      </c>
      <c r="B5520" t="s">
        <v>66</v>
      </c>
      <c r="C5520" t="s">
        <v>6558</v>
      </c>
      <c r="D5520" t="s">
        <v>6557</v>
      </c>
      <c r="E5520" s="55">
        <v>44830</v>
      </c>
      <c r="F5520">
        <v>2023</v>
      </c>
      <c r="G5520" t="s">
        <v>6295</v>
      </c>
      <c r="I5520" t="s">
        <v>6316</v>
      </c>
      <c r="J5520">
        <v>335</v>
      </c>
      <c r="M5520" s="41" t="s">
        <v>72</v>
      </c>
      <c r="N5520" s="41">
        <f>SUM(Table71417[[#This Row],[Mitigation ($ million)]:[Adaptation ($ million)]])</f>
        <v>310.39999999999998</v>
      </c>
      <c r="O5520">
        <v>261.7</v>
      </c>
      <c r="P5520">
        <v>48.7</v>
      </c>
      <c r="R5520" s="5">
        <v>0.92700000000000005</v>
      </c>
      <c r="S5520" s="56" t="s">
        <v>13512</v>
      </c>
      <c r="T5520" s="1" t="s">
        <v>8821</v>
      </c>
    </row>
    <row r="5521" spans="1:20" x14ac:dyDescent="0.25">
      <c r="A5521" t="s">
        <v>8801</v>
      </c>
      <c r="B5521" t="s">
        <v>66</v>
      </c>
      <c r="C5521" t="s">
        <v>7089</v>
      </c>
      <c r="D5521" t="s">
        <v>7088</v>
      </c>
      <c r="E5521" s="55">
        <v>44495</v>
      </c>
      <c r="F5521">
        <v>2022</v>
      </c>
      <c r="G5521" t="s">
        <v>9334</v>
      </c>
      <c r="I5521" t="s">
        <v>6319</v>
      </c>
      <c r="J5521">
        <v>360</v>
      </c>
      <c r="M5521" s="41" t="s">
        <v>72</v>
      </c>
      <c r="N5521" s="41">
        <f>SUM(Table71417[[#This Row],[Mitigation ($ million)]:[Adaptation ($ million)]])</f>
        <v>72</v>
      </c>
      <c r="O5521">
        <v>54</v>
      </c>
      <c r="P5521">
        <v>18</v>
      </c>
      <c r="R5521" s="4">
        <v>0.2</v>
      </c>
      <c r="S5521" s="56" t="s">
        <v>13901</v>
      </c>
      <c r="T5521" s="1" t="s">
        <v>8822</v>
      </c>
    </row>
    <row r="5522" spans="1:20" x14ac:dyDescent="0.25">
      <c r="A5522" t="s">
        <v>8801</v>
      </c>
      <c r="B5522" t="s">
        <v>66</v>
      </c>
      <c r="C5522" t="s">
        <v>7177</v>
      </c>
      <c r="D5522" t="s">
        <v>7176</v>
      </c>
      <c r="E5522" s="55">
        <v>44495</v>
      </c>
      <c r="F5522">
        <v>2022</v>
      </c>
      <c r="G5522" t="s">
        <v>6306</v>
      </c>
      <c r="I5522" t="s">
        <v>6443</v>
      </c>
      <c r="J5522">
        <v>150</v>
      </c>
      <c r="M5522" s="41" t="s">
        <v>72</v>
      </c>
      <c r="N5522" s="41">
        <f>SUM(Table71417[[#This Row],[Mitigation ($ million)]:[Adaptation ($ million)]])</f>
        <v>150</v>
      </c>
      <c r="O5522">
        <v>34.6</v>
      </c>
      <c r="P5522">
        <v>115.4</v>
      </c>
      <c r="R5522" s="4">
        <v>1</v>
      </c>
      <c r="S5522" s="56" t="s">
        <v>13900</v>
      </c>
      <c r="T5522" s="1" t="s">
        <v>8822</v>
      </c>
    </row>
    <row r="5523" spans="1:20" x14ac:dyDescent="0.25">
      <c r="A5523" t="s">
        <v>8801</v>
      </c>
      <c r="B5523" t="s">
        <v>66</v>
      </c>
      <c r="C5523" t="s">
        <v>6788</v>
      </c>
      <c r="D5523" t="s">
        <v>6787</v>
      </c>
      <c r="E5523" s="55">
        <v>44860</v>
      </c>
      <c r="F5523">
        <v>2023</v>
      </c>
      <c r="G5523" t="s">
        <v>6503</v>
      </c>
      <c r="I5523" t="s">
        <v>6287</v>
      </c>
      <c r="J5523">
        <v>20</v>
      </c>
      <c r="M5523" s="41" t="s">
        <v>72</v>
      </c>
      <c r="N5523" s="41">
        <f>SUM(Table71417[[#This Row],[Mitigation ($ million)]:[Adaptation ($ million)]])</f>
        <v>9.1</v>
      </c>
      <c r="O5523">
        <v>0.4</v>
      </c>
      <c r="P5523">
        <v>8.6999999999999993</v>
      </c>
      <c r="R5523" s="5">
        <v>0.45300000000000001</v>
      </c>
      <c r="S5523" s="56" t="s">
        <v>13493</v>
      </c>
      <c r="T5523" s="1" t="s">
        <v>8821</v>
      </c>
    </row>
    <row r="5524" spans="1:20" x14ac:dyDescent="0.25">
      <c r="A5524" t="s">
        <v>8801</v>
      </c>
      <c r="B5524" t="s">
        <v>66</v>
      </c>
      <c r="C5524" t="s">
        <v>6946</v>
      </c>
      <c r="D5524" t="s">
        <v>6945</v>
      </c>
      <c r="E5524" s="55">
        <v>45012</v>
      </c>
      <c r="F5524">
        <v>2023</v>
      </c>
      <c r="G5524" t="s">
        <v>6736</v>
      </c>
      <c r="I5524" t="s">
        <v>6303</v>
      </c>
      <c r="J5524">
        <v>70</v>
      </c>
      <c r="M5524" s="41" t="s">
        <v>25</v>
      </c>
      <c r="N5524" s="41">
        <f>SUM(Table71417[[#This Row],[Mitigation ($ million)]:[Adaptation ($ million)]])</f>
        <v>12.1</v>
      </c>
      <c r="O5524">
        <v>0</v>
      </c>
      <c r="P5524">
        <v>12.1</v>
      </c>
      <c r="R5524" s="5">
        <v>0.17299999999999999</v>
      </c>
      <c r="S5524" s="56" t="s">
        <v>13386</v>
      </c>
      <c r="T5524" s="1" t="s">
        <v>8821</v>
      </c>
    </row>
    <row r="5525" spans="1:20" x14ac:dyDescent="0.25">
      <c r="A5525" t="s">
        <v>8801</v>
      </c>
      <c r="B5525" t="s">
        <v>66</v>
      </c>
      <c r="C5525" t="s">
        <v>8637</v>
      </c>
      <c r="D5525" t="s">
        <v>8636</v>
      </c>
      <c r="E5525" s="55">
        <v>44313</v>
      </c>
      <c r="F5525">
        <v>2021</v>
      </c>
      <c r="G5525" t="s">
        <v>6381</v>
      </c>
      <c r="I5525" t="s">
        <v>6296</v>
      </c>
      <c r="J5525">
        <v>100</v>
      </c>
      <c r="M5525" s="41" t="s">
        <v>25</v>
      </c>
      <c r="N5525" s="41">
        <f>SUM(Table71417[[#This Row],[Mitigation ($ million)]:[Adaptation ($ million)]])</f>
        <v>6.1</v>
      </c>
      <c r="O5525">
        <v>0</v>
      </c>
      <c r="P5525">
        <v>6.1</v>
      </c>
      <c r="R5525" s="4">
        <v>6.0999999999999999E-2</v>
      </c>
      <c r="S5525" s="56" t="s">
        <v>14095</v>
      </c>
      <c r="T5525" s="1" t="s">
        <v>8823</v>
      </c>
    </row>
    <row r="5526" spans="1:20" x14ac:dyDescent="0.25">
      <c r="A5526" t="s">
        <v>8801</v>
      </c>
      <c r="B5526" t="s">
        <v>66</v>
      </c>
      <c r="C5526" t="s">
        <v>8684</v>
      </c>
      <c r="D5526" t="s">
        <v>8683</v>
      </c>
      <c r="E5526" s="55">
        <v>44313</v>
      </c>
      <c r="F5526">
        <v>2021</v>
      </c>
      <c r="G5526" t="s">
        <v>397</v>
      </c>
      <c r="I5526" t="s">
        <v>8054</v>
      </c>
      <c r="J5526">
        <v>80.5</v>
      </c>
      <c r="M5526" s="41" t="s">
        <v>72</v>
      </c>
      <c r="N5526" s="41">
        <f>SUM(Table71417[[#This Row],[Mitigation ($ million)]:[Adaptation ($ million)]])</f>
        <v>4.7</v>
      </c>
      <c r="O5526">
        <v>0.8</v>
      </c>
      <c r="P5526">
        <v>3.9</v>
      </c>
      <c r="R5526" s="4">
        <v>5.8999999999999997E-2</v>
      </c>
      <c r="S5526" s="56" t="s">
        <v>14094</v>
      </c>
      <c r="T5526" s="1" t="s">
        <v>8823</v>
      </c>
    </row>
    <row r="5527" spans="1:20" x14ac:dyDescent="0.25">
      <c r="A5527" t="s">
        <v>8801</v>
      </c>
      <c r="B5527" t="s">
        <v>66</v>
      </c>
      <c r="C5527" t="s">
        <v>7932</v>
      </c>
      <c r="D5527" t="s">
        <v>7931</v>
      </c>
      <c r="E5527" s="55">
        <v>44313</v>
      </c>
      <c r="F5527">
        <v>2021</v>
      </c>
      <c r="G5527" t="s">
        <v>8812</v>
      </c>
      <c r="I5527" t="s">
        <v>6313</v>
      </c>
      <c r="J5527">
        <v>380</v>
      </c>
      <c r="M5527" s="41" t="s">
        <v>72</v>
      </c>
      <c r="N5527" s="41">
        <f>SUM(Table71417[[#This Row],[Mitigation ($ million)]:[Adaptation ($ million)]])</f>
        <v>123.80000000000001</v>
      </c>
      <c r="O5527">
        <v>32.9</v>
      </c>
      <c r="P5527">
        <v>90.9</v>
      </c>
      <c r="R5527" s="4">
        <v>0.32600000000000001</v>
      </c>
      <c r="S5527" s="56" t="s">
        <v>14096</v>
      </c>
      <c r="T5527" s="1" t="s">
        <v>8823</v>
      </c>
    </row>
    <row r="5528" spans="1:20" x14ac:dyDescent="0.25">
      <c r="A5528" t="s">
        <v>8801</v>
      </c>
      <c r="B5528" t="s">
        <v>66</v>
      </c>
      <c r="C5528" t="s">
        <v>7167</v>
      </c>
      <c r="D5528" t="s">
        <v>7166</v>
      </c>
      <c r="E5528" s="55">
        <v>44678</v>
      </c>
      <c r="F5528">
        <v>2022</v>
      </c>
      <c r="G5528" t="s">
        <v>6492</v>
      </c>
      <c r="I5528" t="s">
        <v>6303</v>
      </c>
      <c r="J5528">
        <v>187</v>
      </c>
      <c r="M5528" s="41" t="s">
        <v>72</v>
      </c>
      <c r="N5528" s="41">
        <f>SUM(Table71417[[#This Row],[Mitigation ($ million)]:[Adaptation ($ million)]])</f>
        <v>11.5</v>
      </c>
      <c r="O5528">
        <v>4</v>
      </c>
      <c r="P5528">
        <v>7.5</v>
      </c>
      <c r="R5528" s="4">
        <v>6.0999999999999999E-2</v>
      </c>
      <c r="S5528" s="56" t="s">
        <v>13725</v>
      </c>
      <c r="T5528" s="1" t="s">
        <v>8822</v>
      </c>
    </row>
    <row r="5529" spans="1:20" x14ac:dyDescent="0.25">
      <c r="A5529" t="s">
        <v>8801</v>
      </c>
      <c r="B5529" t="s">
        <v>66</v>
      </c>
      <c r="C5529" t="s">
        <v>7702</v>
      </c>
      <c r="D5529" t="s">
        <v>7701</v>
      </c>
      <c r="E5529" s="55">
        <v>44678</v>
      </c>
      <c r="F5529">
        <v>2022</v>
      </c>
      <c r="G5529" t="s">
        <v>8865</v>
      </c>
      <c r="I5529" t="s">
        <v>6303</v>
      </c>
      <c r="J5529">
        <v>80</v>
      </c>
      <c r="M5529" s="41" t="s">
        <v>72</v>
      </c>
      <c r="N5529" s="41">
        <f>SUM(Table71417[[#This Row],[Mitigation ($ million)]:[Adaptation ($ million)]])</f>
        <v>3.3000000000000003</v>
      </c>
      <c r="O5529">
        <v>2.7</v>
      </c>
      <c r="P5529">
        <v>0.6</v>
      </c>
      <c r="R5529" s="4">
        <v>4.1000000000000002E-2</v>
      </c>
      <c r="S5529" s="56" t="s">
        <v>13723</v>
      </c>
      <c r="T5529" s="1" t="s">
        <v>8822</v>
      </c>
    </row>
    <row r="5530" spans="1:20" x14ac:dyDescent="0.25">
      <c r="A5530" t="s">
        <v>8801</v>
      </c>
      <c r="B5530" t="s">
        <v>66</v>
      </c>
      <c r="C5530" t="s">
        <v>7245</v>
      </c>
      <c r="D5530" t="s">
        <v>7244</v>
      </c>
      <c r="E5530" s="55">
        <v>44678</v>
      </c>
      <c r="F5530">
        <v>2022</v>
      </c>
      <c r="G5530" t="s">
        <v>88</v>
      </c>
      <c r="I5530" t="s">
        <v>6409</v>
      </c>
      <c r="J5530">
        <v>47</v>
      </c>
      <c r="M5530" s="41" t="s">
        <v>72</v>
      </c>
      <c r="N5530" s="41">
        <f>SUM(Table71417[[#This Row],[Mitigation ($ million)]:[Adaptation ($ million)]])</f>
        <v>1.3</v>
      </c>
      <c r="O5530">
        <v>0.5</v>
      </c>
      <c r="P5530">
        <v>0.8</v>
      </c>
      <c r="R5530" s="4">
        <v>2.5999999999999999E-2</v>
      </c>
      <c r="S5530" s="56" t="s">
        <v>13724</v>
      </c>
      <c r="T5530" s="1" t="s">
        <v>8822</v>
      </c>
    </row>
    <row r="5531" spans="1:20" x14ac:dyDescent="0.25">
      <c r="A5531" t="s">
        <v>8801</v>
      </c>
      <c r="B5531" t="s">
        <v>66</v>
      </c>
      <c r="C5531" t="s">
        <v>6753</v>
      </c>
      <c r="D5531" t="s">
        <v>6752</v>
      </c>
      <c r="E5531" s="55">
        <v>45043</v>
      </c>
      <c r="F5531">
        <v>2023</v>
      </c>
      <c r="G5531" t="s">
        <v>6754</v>
      </c>
      <c r="I5531" t="s">
        <v>4841</v>
      </c>
      <c r="J5531">
        <v>100</v>
      </c>
      <c r="M5531" s="41" t="s">
        <v>72</v>
      </c>
      <c r="N5531" s="41">
        <f>SUM(Table71417[[#This Row],[Mitigation ($ million)]:[Adaptation ($ million)]])</f>
        <v>41.300000000000004</v>
      </c>
      <c r="O5531">
        <v>32.200000000000003</v>
      </c>
      <c r="P5531">
        <v>9.1</v>
      </c>
      <c r="R5531" s="5">
        <v>0.41299999999999998</v>
      </c>
      <c r="S5531" s="56" t="s">
        <v>13359</v>
      </c>
      <c r="T5531" s="1" t="s">
        <v>8821</v>
      </c>
    </row>
    <row r="5532" spans="1:20" x14ac:dyDescent="0.25">
      <c r="A5532" t="s">
        <v>8801</v>
      </c>
      <c r="B5532" t="s">
        <v>66</v>
      </c>
      <c r="C5532" t="s">
        <v>6809</v>
      </c>
      <c r="D5532" t="s">
        <v>6808</v>
      </c>
      <c r="E5532" s="55">
        <v>45043</v>
      </c>
      <c r="F5532">
        <v>2023</v>
      </c>
      <c r="G5532" t="s">
        <v>79</v>
      </c>
      <c r="I5532" t="s">
        <v>6448</v>
      </c>
      <c r="J5532">
        <v>500</v>
      </c>
      <c r="M5532" s="41" t="s">
        <v>72</v>
      </c>
      <c r="N5532" s="41">
        <f>SUM(Table71417[[#This Row],[Mitigation ($ million)]:[Adaptation ($ million)]])</f>
        <v>215.20000000000002</v>
      </c>
      <c r="O5532">
        <v>155.80000000000001</v>
      </c>
      <c r="P5532">
        <v>59.4</v>
      </c>
      <c r="R5532" s="5">
        <v>0.43</v>
      </c>
      <c r="S5532" s="56" t="s">
        <v>13357</v>
      </c>
      <c r="T5532" s="1" t="s">
        <v>8821</v>
      </c>
    </row>
    <row r="5533" spans="1:20" x14ac:dyDescent="0.25">
      <c r="A5533" t="s">
        <v>8801</v>
      </c>
      <c r="B5533" t="s">
        <v>66</v>
      </c>
      <c r="C5533" t="s">
        <v>6892</v>
      </c>
      <c r="D5533" t="s">
        <v>6891</v>
      </c>
      <c r="E5533" s="55">
        <v>45043</v>
      </c>
      <c r="F5533">
        <v>2023</v>
      </c>
      <c r="G5533" t="s">
        <v>6370</v>
      </c>
      <c r="I5533" t="s">
        <v>6316</v>
      </c>
      <c r="J5533">
        <v>150</v>
      </c>
      <c r="M5533" s="41" t="s">
        <v>72</v>
      </c>
      <c r="N5533" s="41">
        <f>SUM(Table71417[[#This Row],[Mitigation ($ million)]:[Adaptation ($ million)]])</f>
        <v>96.1</v>
      </c>
      <c r="O5533">
        <v>70.3</v>
      </c>
      <c r="P5533">
        <v>25.8</v>
      </c>
      <c r="R5533" s="5">
        <v>0.64100000000000001</v>
      </c>
      <c r="S5533" s="56" t="s">
        <v>13356</v>
      </c>
      <c r="T5533" s="1" t="s">
        <v>8821</v>
      </c>
    </row>
    <row r="5534" spans="1:20" x14ac:dyDescent="0.25">
      <c r="A5534" t="s">
        <v>8801</v>
      </c>
      <c r="B5534" t="s">
        <v>66</v>
      </c>
      <c r="C5534" t="s">
        <v>6471</v>
      </c>
      <c r="D5534" t="s">
        <v>6470</v>
      </c>
      <c r="E5534" s="55">
        <v>45043</v>
      </c>
      <c r="F5534">
        <v>2023</v>
      </c>
      <c r="G5534" t="s">
        <v>79</v>
      </c>
      <c r="I5534" t="s">
        <v>6287</v>
      </c>
      <c r="J5534">
        <v>500</v>
      </c>
      <c r="M5534" s="41" t="s">
        <v>72</v>
      </c>
      <c r="N5534" s="41">
        <f>SUM(Table71417[[#This Row],[Mitigation ($ million)]:[Adaptation ($ million)]])</f>
        <v>278.29999999999995</v>
      </c>
      <c r="O5534">
        <v>146.69999999999999</v>
      </c>
      <c r="P5534">
        <v>131.6</v>
      </c>
      <c r="R5534" s="5">
        <v>0.55700000000000005</v>
      </c>
      <c r="S5534" s="56" t="s">
        <v>13360</v>
      </c>
      <c r="T5534" s="1" t="s">
        <v>8821</v>
      </c>
    </row>
    <row r="5535" spans="1:20" x14ac:dyDescent="0.25">
      <c r="A5535" t="s">
        <v>8801</v>
      </c>
      <c r="B5535" t="s">
        <v>66</v>
      </c>
      <c r="C5535" t="s">
        <v>6790</v>
      </c>
      <c r="D5535" t="s">
        <v>6789</v>
      </c>
      <c r="E5535" s="55">
        <v>45043</v>
      </c>
      <c r="F5535">
        <v>2023</v>
      </c>
      <c r="G5535" t="s">
        <v>79</v>
      </c>
      <c r="I5535" t="s">
        <v>6448</v>
      </c>
      <c r="J5535">
        <v>250</v>
      </c>
      <c r="M5535" s="41" t="s">
        <v>72</v>
      </c>
      <c r="N5535" s="41">
        <f>SUM(Table71417[[#This Row],[Mitigation ($ million)]:[Adaptation ($ million)]])</f>
        <v>112.89999999999999</v>
      </c>
      <c r="O5535">
        <v>72.599999999999994</v>
      </c>
      <c r="P5535">
        <v>40.299999999999997</v>
      </c>
      <c r="R5535" s="5">
        <v>0.45100000000000001</v>
      </c>
      <c r="S5535" s="56" t="s">
        <v>13358</v>
      </c>
      <c r="T5535" s="1" t="s">
        <v>8821</v>
      </c>
    </row>
    <row r="5536" spans="1:20" x14ac:dyDescent="0.25">
      <c r="A5536" t="s">
        <v>8801</v>
      </c>
      <c r="B5536" t="s">
        <v>66</v>
      </c>
      <c r="C5536" t="s">
        <v>8195</v>
      </c>
      <c r="D5536" t="s">
        <v>8194</v>
      </c>
      <c r="E5536" s="55">
        <v>44343</v>
      </c>
      <c r="F5536">
        <v>2021</v>
      </c>
      <c r="G5536" t="s">
        <v>6914</v>
      </c>
      <c r="I5536" t="s">
        <v>6296</v>
      </c>
      <c r="J5536">
        <v>100</v>
      </c>
      <c r="M5536" s="41" t="s">
        <v>72</v>
      </c>
      <c r="N5536" s="41">
        <f>SUM(Table71417[[#This Row],[Mitigation ($ million)]:[Adaptation ($ million)]])</f>
        <v>19.3</v>
      </c>
      <c r="O5536">
        <v>8.5</v>
      </c>
      <c r="P5536">
        <v>10.8</v>
      </c>
      <c r="R5536" s="4">
        <v>0.192</v>
      </c>
      <c r="S5536" s="56" t="s">
        <v>14067</v>
      </c>
      <c r="T5536" s="1" t="s">
        <v>8823</v>
      </c>
    </row>
    <row r="5537" spans="1:20" x14ac:dyDescent="0.25">
      <c r="A5537" t="s">
        <v>8801</v>
      </c>
      <c r="B5537" t="s">
        <v>66</v>
      </c>
      <c r="C5537" t="s">
        <v>7899</v>
      </c>
      <c r="D5537" t="s">
        <v>7898</v>
      </c>
      <c r="E5537" s="55">
        <v>44343</v>
      </c>
      <c r="F5537">
        <v>2021</v>
      </c>
      <c r="G5537" t="s">
        <v>6295</v>
      </c>
      <c r="I5537" t="s">
        <v>6307</v>
      </c>
      <c r="J5537">
        <v>150</v>
      </c>
      <c r="M5537" s="41" t="s">
        <v>72</v>
      </c>
      <c r="N5537" s="41">
        <f>SUM(Table71417[[#This Row],[Mitigation ($ million)]:[Adaptation ($ million)]])</f>
        <v>2.5</v>
      </c>
      <c r="O5537">
        <v>1.8</v>
      </c>
      <c r="P5537">
        <v>0.7</v>
      </c>
      <c r="R5537" s="4">
        <v>1.7000000000000001E-2</v>
      </c>
      <c r="S5537" s="56" t="s">
        <v>14071</v>
      </c>
      <c r="T5537" s="1" t="s">
        <v>8823</v>
      </c>
    </row>
    <row r="5538" spans="1:20" x14ac:dyDescent="0.25">
      <c r="A5538" t="s">
        <v>8801</v>
      </c>
      <c r="B5538" t="s">
        <v>66</v>
      </c>
      <c r="C5538" t="s">
        <v>7947</v>
      </c>
      <c r="D5538" t="s">
        <v>7946</v>
      </c>
      <c r="E5538" s="55">
        <v>44343</v>
      </c>
      <c r="F5538">
        <v>2021</v>
      </c>
      <c r="G5538" t="s">
        <v>6295</v>
      </c>
      <c r="I5538" t="s">
        <v>132</v>
      </c>
      <c r="J5538">
        <v>425</v>
      </c>
      <c r="M5538" s="41" t="s">
        <v>72</v>
      </c>
      <c r="N5538" s="41">
        <f>SUM(Table71417[[#This Row],[Mitigation ($ million)]:[Adaptation ($ million)]])</f>
        <v>94</v>
      </c>
      <c r="O5538">
        <v>44.8</v>
      </c>
      <c r="P5538">
        <v>49.2</v>
      </c>
      <c r="R5538" s="4">
        <v>0.221</v>
      </c>
      <c r="S5538" s="56" t="s">
        <v>14069</v>
      </c>
      <c r="T5538" s="1" t="s">
        <v>8823</v>
      </c>
    </row>
    <row r="5539" spans="1:20" x14ac:dyDescent="0.25">
      <c r="A5539" t="s">
        <v>8801</v>
      </c>
      <c r="B5539" t="s">
        <v>66</v>
      </c>
      <c r="C5539" t="s">
        <v>7935</v>
      </c>
      <c r="D5539" t="s">
        <v>7934</v>
      </c>
      <c r="E5539" s="55">
        <v>44343</v>
      </c>
      <c r="F5539">
        <v>2021</v>
      </c>
      <c r="G5539" t="s">
        <v>6295</v>
      </c>
      <c r="I5539" t="s">
        <v>84</v>
      </c>
      <c r="J5539">
        <v>300</v>
      </c>
      <c r="M5539" s="41" t="s">
        <v>72</v>
      </c>
      <c r="N5539" s="41">
        <f>SUM(Table71417[[#This Row],[Mitigation ($ million)]:[Adaptation ($ million)]])</f>
        <v>160.6</v>
      </c>
      <c r="O5539">
        <v>25.4</v>
      </c>
      <c r="P5539">
        <v>135.19999999999999</v>
      </c>
      <c r="R5539" s="4">
        <v>0.53500000000000003</v>
      </c>
      <c r="S5539" s="56" t="s">
        <v>14070</v>
      </c>
      <c r="T5539" s="1" t="s">
        <v>8823</v>
      </c>
    </row>
    <row r="5540" spans="1:20" x14ac:dyDescent="0.25">
      <c r="A5540" t="s">
        <v>8801</v>
      </c>
      <c r="B5540" t="s">
        <v>66</v>
      </c>
      <c r="C5540" t="s">
        <v>8147</v>
      </c>
      <c r="D5540" t="s">
        <v>8146</v>
      </c>
      <c r="E5540" s="55">
        <v>44343</v>
      </c>
      <c r="F5540">
        <v>2021</v>
      </c>
      <c r="G5540" t="s">
        <v>8750</v>
      </c>
      <c r="I5540" t="s">
        <v>4841</v>
      </c>
      <c r="J5540">
        <v>43.5</v>
      </c>
      <c r="M5540" s="41" t="s">
        <v>72</v>
      </c>
      <c r="N5540" s="41">
        <f>SUM(Table71417[[#This Row],[Mitigation ($ million)]:[Adaptation ($ million)]])</f>
        <v>21.599999999999998</v>
      </c>
      <c r="O5540">
        <v>0.4</v>
      </c>
      <c r="P5540">
        <v>21.2</v>
      </c>
      <c r="R5540" s="4">
        <v>0.496</v>
      </c>
      <c r="S5540" s="56" t="s">
        <v>14068</v>
      </c>
      <c r="T5540" s="1" t="s">
        <v>8823</v>
      </c>
    </row>
    <row r="5541" spans="1:20" x14ac:dyDescent="0.25">
      <c r="A5541" t="s">
        <v>8801</v>
      </c>
      <c r="B5541" t="s">
        <v>66</v>
      </c>
      <c r="C5541" t="s">
        <v>7665</v>
      </c>
      <c r="D5541" t="s">
        <v>7664</v>
      </c>
      <c r="E5541" s="55">
        <v>44708</v>
      </c>
      <c r="F5541">
        <v>2022</v>
      </c>
      <c r="G5541" t="s">
        <v>6837</v>
      </c>
      <c r="I5541" t="s">
        <v>6316</v>
      </c>
      <c r="J5541">
        <v>40</v>
      </c>
      <c r="M5541" s="41" t="s">
        <v>72</v>
      </c>
      <c r="N5541" s="41">
        <f>SUM(Table71417[[#This Row],[Mitigation ($ million)]:[Adaptation ($ million)]])</f>
        <v>32.1</v>
      </c>
      <c r="O5541">
        <v>31.1</v>
      </c>
      <c r="P5541">
        <v>1</v>
      </c>
      <c r="R5541" s="4">
        <v>0.80400000000000005</v>
      </c>
      <c r="S5541" s="56" t="s">
        <v>13672</v>
      </c>
      <c r="T5541" s="1" t="s">
        <v>8822</v>
      </c>
    </row>
    <row r="5542" spans="1:20" x14ac:dyDescent="0.25">
      <c r="A5542" t="s">
        <v>8801</v>
      </c>
      <c r="B5542" t="s">
        <v>66</v>
      </c>
      <c r="C5542" t="s">
        <v>7629</v>
      </c>
      <c r="D5542" t="s">
        <v>7628</v>
      </c>
      <c r="E5542" s="55">
        <v>44708</v>
      </c>
      <c r="F5542">
        <v>2022</v>
      </c>
      <c r="G5542" t="s">
        <v>255</v>
      </c>
      <c r="I5542" t="s">
        <v>6400</v>
      </c>
      <c r="J5542">
        <v>24</v>
      </c>
      <c r="M5542" s="41" t="s">
        <v>25</v>
      </c>
      <c r="N5542" s="41">
        <f>SUM(Table71417[[#This Row],[Mitigation ($ million)]:[Adaptation ($ million)]])</f>
        <v>8.6999999999999993</v>
      </c>
      <c r="O5542">
        <v>0</v>
      </c>
      <c r="P5542">
        <v>8.6999999999999993</v>
      </c>
      <c r="R5542" s="4">
        <v>0.36199999999999999</v>
      </c>
      <c r="S5542" s="56" t="s">
        <v>13673</v>
      </c>
      <c r="T5542" s="1" t="s">
        <v>8822</v>
      </c>
    </row>
    <row r="5543" spans="1:20" x14ac:dyDescent="0.25">
      <c r="A5543" t="s">
        <v>8801</v>
      </c>
      <c r="B5543" t="s">
        <v>66</v>
      </c>
      <c r="C5543" t="s">
        <v>7716</v>
      </c>
      <c r="D5543" t="s">
        <v>7715</v>
      </c>
      <c r="E5543" s="55">
        <v>44739</v>
      </c>
      <c r="F5543">
        <v>2022</v>
      </c>
      <c r="G5543" t="s">
        <v>6300</v>
      </c>
      <c r="I5543" t="s">
        <v>6313</v>
      </c>
      <c r="J5543">
        <v>50</v>
      </c>
      <c r="M5543" s="41" t="s">
        <v>72</v>
      </c>
      <c r="N5543" s="41">
        <f>SUM(Table71417[[#This Row],[Mitigation ($ million)]:[Adaptation ($ million)]])</f>
        <v>0.7</v>
      </c>
      <c r="O5543">
        <v>0.6</v>
      </c>
      <c r="P5543">
        <v>0.1</v>
      </c>
      <c r="R5543" s="4">
        <v>1.4999999999999999E-2</v>
      </c>
      <c r="S5543" s="56" t="s">
        <v>13570</v>
      </c>
      <c r="T5543" s="1" t="s">
        <v>8822</v>
      </c>
    </row>
    <row r="5544" spans="1:20" x14ac:dyDescent="0.25">
      <c r="A5544" t="s">
        <v>8801</v>
      </c>
      <c r="B5544" t="s">
        <v>66</v>
      </c>
      <c r="C5544" t="s">
        <v>7322</v>
      </c>
      <c r="D5544" t="s">
        <v>7321</v>
      </c>
      <c r="E5544" s="55">
        <v>44739</v>
      </c>
      <c r="F5544">
        <v>2022</v>
      </c>
      <c r="G5544" t="s">
        <v>6412</v>
      </c>
      <c r="I5544" t="s">
        <v>6303</v>
      </c>
      <c r="J5544">
        <v>85</v>
      </c>
      <c r="M5544" s="41" t="s">
        <v>25</v>
      </c>
      <c r="N5544" s="41">
        <f>SUM(Table71417[[#This Row],[Mitigation ($ million)]:[Adaptation ($ million)]])</f>
        <v>19.8</v>
      </c>
      <c r="O5544">
        <v>0</v>
      </c>
      <c r="P5544">
        <v>19.8</v>
      </c>
      <c r="R5544" s="4">
        <v>0.23200000000000001</v>
      </c>
      <c r="S5544" s="56" t="s">
        <v>13572</v>
      </c>
      <c r="T5544" s="1" t="s">
        <v>8822</v>
      </c>
    </row>
    <row r="5545" spans="1:20" x14ac:dyDescent="0.25">
      <c r="A5545" t="s">
        <v>8801</v>
      </c>
      <c r="B5545" t="s">
        <v>66</v>
      </c>
      <c r="C5545" t="s">
        <v>7790</v>
      </c>
      <c r="D5545" t="s">
        <v>7789</v>
      </c>
      <c r="E5545" s="55">
        <v>44739</v>
      </c>
      <c r="F5545">
        <v>2022</v>
      </c>
      <c r="G5545" t="s">
        <v>4734</v>
      </c>
      <c r="I5545" t="s">
        <v>6303</v>
      </c>
      <c r="J5545">
        <v>100</v>
      </c>
      <c r="M5545" s="41" t="s">
        <v>72</v>
      </c>
      <c r="N5545" s="41">
        <f>SUM(Table71417[[#This Row],[Mitigation ($ million)]:[Adaptation ($ million)]])</f>
        <v>0.2</v>
      </c>
      <c r="O5545">
        <v>0.1</v>
      </c>
      <c r="P5545">
        <v>0.1</v>
      </c>
      <c r="R5545" s="4">
        <v>1E-3</v>
      </c>
      <c r="S5545" s="56" t="s">
        <v>13569</v>
      </c>
      <c r="T5545" s="1" t="s">
        <v>8822</v>
      </c>
    </row>
    <row r="5546" spans="1:20" x14ac:dyDescent="0.25">
      <c r="A5546" t="s">
        <v>8801</v>
      </c>
      <c r="B5546" t="s">
        <v>66</v>
      </c>
      <c r="C5546" t="s">
        <v>7893</v>
      </c>
      <c r="D5546" t="s">
        <v>7892</v>
      </c>
      <c r="E5546" s="55">
        <v>44739</v>
      </c>
      <c r="F5546">
        <v>2022</v>
      </c>
      <c r="G5546" t="s">
        <v>6503</v>
      </c>
      <c r="I5546" t="s">
        <v>6400</v>
      </c>
      <c r="J5546">
        <v>30</v>
      </c>
      <c r="M5546" s="41" t="s">
        <v>25</v>
      </c>
      <c r="N5546" s="41">
        <f>SUM(Table71417[[#This Row],[Mitigation ($ million)]:[Adaptation ($ million)]])</f>
        <v>6.6</v>
      </c>
      <c r="O5546">
        <v>0</v>
      </c>
      <c r="P5546">
        <v>6.6</v>
      </c>
      <c r="R5546" s="4">
        <v>0.219</v>
      </c>
      <c r="S5546" s="56" t="s">
        <v>13568</v>
      </c>
      <c r="T5546" s="1" t="s">
        <v>8822</v>
      </c>
    </row>
    <row r="5547" spans="1:20" x14ac:dyDescent="0.25">
      <c r="A5547" t="s">
        <v>8801</v>
      </c>
      <c r="B5547" t="s">
        <v>66</v>
      </c>
      <c r="C5547" t="s">
        <v>7549</v>
      </c>
      <c r="D5547" t="s">
        <v>7548</v>
      </c>
      <c r="E5547" s="55">
        <v>44739</v>
      </c>
      <c r="F5547">
        <v>2022</v>
      </c>
      <c r="G5547" t="s">
        <v>6384</v>
      </c>
      <c r="I5547" t="s">
        <v>132</v>
      </c>
      <c r="J5547">
        <v>25</v>
      </c>
      <c r="M5547" s="41" t="s">
        <v>72</v>
      </c>
      <c r="N5547" s="41">
        <f>SUM(Table71417[[#This Row],[Mitigation ($ million)]:[Adaptation ($ million)]])</f>
        <v>5.6</v>
      </c>
      <c r="O5547">
        <v>2.9</v>
      </c>
      <c r="P5547">
        <v>2.7</v>
      </c>
      <c r="R5547" s="4">
        <v>0.221</v>
      </c>
      <c r="S5547" s="56" t="s">
        <v>13571</v>
      </c>
      <c r="T5547" s="1" t="s">
        <v>8822</v>
      </c>
    </row>
    <row r="5548" spans="1:20" x14ac:dyDescent="0.25">
      <c r="A5548" t="s">
        <v>8801</v>
      </c>
      <c r="B5548" t="s">
        <v>66</v>
      </c>
      <c r="C5548" t="s">
        <v>6710</v>
      </c>
      <c r="D5548" t="s">
        <v>6709</v>
      </c>
      <c r="E5548" s="55">
        <v>45104</v>
      </c>
      <c r="F5548">
        <v>2023</v>
      </c>
      <c r="G5548" t="s">
        <v>6392</v>
      </c>
      <c r="I5548" t="s">
        <v>6316</v>
      </c>
      <c r="J5548">
        <v>400</v>
      </c>
      <c r="M5548" s="41" t="s">
        <v>72</v>
      </c>
      <c r="N5548" s="41">
        <f>SUM(Table71417[[#This Row],[Mitigation ($ million)]:[Adaptation ($ million)]])</f>
        <v>398.7</v>
      </c>
      <c r="O5548">
        <v>398.5</v>
      </c>
      <c r="P5548">
        <v>0.2</v>
      </c>
      <c r="R5548" s="5">
        <v>0.997</v>
      </c>
      <c r="S5548" s="56" t="s">
        <v>13249</v>
      </c>
      <c r="T5548" s="1" t="s">
        <v>8821</v>
      </c>
    </row>
    <row r="5549" spans="1:20" x14ac:dyDescent="0.25">
      <c r="A5549" t="s">
        <v>8801</v>
      </c>
      <c r="B5549" t="s">
        <v>66</v>
      </c>
      <c r="C5549" t="s">
        <v>6702</v>
      </c>
      <c r="D5549" t="s">
        <v>6701</v>
      </c>
      <c r="E5549" s="55">
        <v>45104</v>
      </c>
      <c r="F5549">
        <v>2023</v>
      </c>
      <c r="G5549" t="s">
        <v>6392</v>
      </c>
      <c r="I5549" t="s">
        <v>4841</v>
      </c>
      <c r="J5549">
        <v>200</v>
      </c>
      <c r="M5549" s="41" t="s">
        <v>72</v>
      </c>
      <c r="N5549" s="41">
        <f>SUM(Table71417[[#This Row],[Mitigation ($ million)]:[Adaptation ($ million)]])</f>
        <v>172.20000000000002</v>
      </c>
      <c r="O5549">
        <v>15.4</v>
      </c>
      <c r="P5549">
        <v>156.80000000000001</v>
      </c>
      <c r="R5549" s="5">
        <v>0.86099999999999999</v>
      </c>
      <c r="S5549" s="56" t="s">
        <v>13250</v>
      </c>
      <c r="T5549" s="1" t="s">
        <v>8821</v>
      </c>
    </row>
    <row r="5550" spans="1:20" x14ac:dyDescent="0.25">
      <c r="A5550" t="s">
        <v>8801</v>
      </c>
      <c r="B5550" t="s">
        <v>66</v>
      </c>
      <c r="C5550" t="s">
        <v>6453</v>
      </c>
      <c r="D5550" t="s">
        <v>6452</v>
      </c>
      <c r="E5550" s="55">
        <v>45104</v>
      </c>
      <c r="F5550">
        <v>2023</v>
      </c>
      <c r="G5550" t="s">
        <v>88</v>
      </c>
      <c r="I5550" t="s">
        <v>6316</v>
      </c>
      <c r="J5550">
        <v>200</v>
      </c>
      <c r="M5550" s="41" t="s">
        <v>72</v>
      </c>
      <c r="N5550" s="41">
        <f>SUM(Table71417[[#This Row],[Mitigation ($ million)]:[Adaptation ($ million)]])</f>
        <v>124.89999999999999</v>
      </c>
      <c r="O5550">
        <v>118.6</v>
      </c>
      <c r="P5550">
        <v>6.3</v>
      </c>
      <c r="R5550" s="5">
        <v>0.625</v>
      </c>
      <c r="S5550" s="56" t="s">
        <v>13251</v>
      </c>
      <c r="T5550" s="1" t="s">
        <v>8821</v>
      </c>
    </row>
    <row r="5551" spans="1:20" x14ac:dyDescent="0.25">
      <c r="A5551" t="s">
        <v>8801</v>
      </c>
      <c r="B5551" t="s">
        <v>66</v>
      </c>
      <c r="C5551" t="s">
        <v>6872</v>
      </c>
      <c r="D5551" t="s">
        <v>6871</v>
      </c>
      <c r="E5551" s="55">
        <v>45104</v>
      </c>
      <c r="F5551">
        <v>2023</v>
      </c>
      <c r="G5551" t="s">
        <v>6392</v>
      </c>
      <c r="I5551" t="s">
        <v>6303</v>
      </c>
      <c r="J5551">
        <v>300</v>
      </c>
      <c r="M5551" s="41" t="s">
        <v>72</v>
      </c>
      <c r="N5551" s="41">
        <f>SUM(Table71417[[#This Row],[Mitigation ($ million)]:[Adaptation ($ million)]])</f>
        <v>36.1</v>
      </c>
      <c r="O5551">
        <v>8.3000000000000007</v>
      </c>
      <c r="P5551">
        <v>27.8</v>
      </c>
      <c r="R5551" s="5">
        <v>0.12</v>
      </c>
      <c r="S5551" s="56" t="s">
        <v>13248</v>
      </c>
      <c r="T5551" s="1" t="s">
        <v>8821</v>
      </c>
    </row>
    <row r="5552" spans="1:20" x14ac:dyDescent="0.25">
      <c r="A5552" t="s">
        <v>8801</v>
      </c>
      <c r="B5552" t="s">
        <v>66</v>
      </c>
      <c r="C5552" t="s">
        <v>6998</v>
      </c>
      <c r="D5552" t="s">
        <v>6997</v>
      </c>
      <c r="E5552" s="55">
        <v>45104</v>
      </c>
      <c r="F5552">
        <v>2023</v>
      </c>
      <c r="G5552" t="s">
        <v>4725</v>
      </c>
      <c r="I5552" t="s">
        <v>6296</v>
      </c>
      <c r="J5552" s="7">
        <v>1000</v>
      </c>
      <c r="M5552" s="41" t="s">
        <v>72</v>
      </c>
      <c r="N5552" s="41">
        <f>SUM(Table71417[[#This Row],[Mitigation ($ million)]:[Adaptation ($ million)]])</f>
        <v>235.1</v>
      </c>
      <c r="O5552">
        <v>38.1</v>
      </c>
      <c r="P5552">
        <v>197</v>
      </c>
      <c r="R5552" s="5">
        <v>0.23499999999999999</v>
      </c>
      <c r="S5552" s="56" t="s">
        <v>13247</v>
      </c>
      <c r="T5552" s="1" t="s">
        <v>8821</v>
      </c>
    </row>
    <row r="5553" spans="1:20" x14ac:dyDescent="0.25">
      <c r="A5553" t="s">
        <v>8801</v>
      </c>
      <c r="B5553" t="s">
        <v>66</v>
      </c>
      <c r="C5553" t="s">
        <v>6383</v>
      </c>
      <c r="D5553" t="s">
        <v>6382</v>
      </c>
      <c r="E5553" s="55">
        <v>44769</v>
      </c>
      <c r="F5553">
        <v>2023</v>
      </c>
      <c r="G5553" t="s">
        <v>6384</v>
      </c>
      <c r="I5553" t="s">
        <v>6319</v>
      </c>
      <c r="J5553">
        <v>100</v>
      </c>
      <c r="M5553" s="41" t="s">
        <v>72</v>
      </c>
      <c r="N5553" s="41">
        <f>SUM(Table71417[[#This Row],[Mitigation ($ million)]:[Adaptation ($ million)]])</f>
        <v>17.2</v>
      </c>
      <c r="O5553">
        <v>14.3</v>
      </c>
      <c r="P5553">
        <v>2.9</v>
      </c>
      <c r="R5553" s="5">
        <v>0.17100000000000001</v>
      </c>
      <c r="S5553" s="56" t="s">
        <v>13527</v>
      </c>
      <c r="T5553" s="1" t="s">
        <v>8821</v>
      </c>
    </row>
    <row r="5554" spans="1:20" x14ac:dyDescent="0.25">
      <c r="A5554" t="s">
        <v>8801</v>
      </c>
      <c r="B5554" t="s">
        <v>66</v>
      </c>
      <c r="C5554" t="s">
        <v>8425</v>
      </c>
      <c r="D5554" t="s">
        <v>8424</v>
      </c>
      <c r="E5554" s="55">
        <v>44070</v>
      </c>
      <c r="F5554">
        <v>2021</v>
      </c>
      <c r="G5554" t="s">
        <v>6412</v>
      </c>
      <c r="I5554" t="s">
        <v>6296</v>
      </c>
      <c r="J5554">
        <v>75</v>
      </c>
      <c r="M5554" s="41" t="s">
        <v>72</v>
      </c>
      <c r="N5554" s="41">
        <f>SUM(Table71417[[#This Row],[Mitigation ($ million)]:[Adaptation ($ million)]])</f>
        <v>3.2</v>
      </c>
      <c r="O5554">
        <v>2.1</v>
      </c>
      <c r="P5554">
        <v>1.1000000000000001</v>
      </c>
      <c r="R5554" s="4">
        <v>4.2999999999999997E-2</v>
      </c>
      <c r="S5554" s="56" t="s">
        <v>14290</v>
      </c>
      <c r="T5554" s="1" t="s">
        <v>8823</v>
      </c>
    </row>
    <row r="5555" spans="1:20" x14ac:dyDescent="0.25">
      <c r="A5555" t="s">
        <v>8801</v>
      </c>
      <c r="B5555" t="s">
        <v>66</v>
      </c>
      <c r="C5555" t="s">
        <v>7262</v>
      </c>
      <c r="D5555" t="s">
        <v>7261</v>
      </c>
      <c r="E5555" s="55">
        <v>44435</v>
      </c>
      <c r="F5555">
        <v>2022</v>
      </c>
      <c r="G5555" t="s">
        <v>6784</v>
      </c>
      <c r="I5555" t="s">
        <v>132</v>
      </c>
      <c r="J5555">
        <v>93.5</v>
      </c>
      <c r="M5555" s="41" t="s">
        <v>72</v>
      </c>
      <c r="N5555" s="41">
        <f>SUM(Table71417[[#This Row],[Mitigation ($ million)]:[Adaptation ($ million)]])</f>
        <v>13.6</v>
      </c>
      <c r="O5555">
        <v>6.5</v>
      </c>
      <c r="P5555">
        <v>7.1</v>
      </c>
      <c r="R5555" s="4">
        <v>0.14499999999999999</v>
      </c>
      <c r="S5555" s="56" t="s">
        <v>13928</v>
      </c>
      <c r="T5555" s="1" t="s">
        <v>8822</v>
      </c>
    </row>
    <row r="5556" spans="1:20" x14ac:dyDescent="0.25">
      <c r="A5556" t="s">
        <v>8801</v>
      </c>
      <c r="B5556" t="s">
        <v>66</v>
      </c>
      <c r="C5556" t="s">
        <v>6781</v>
      </c>
      <c r="D5556" t="s">
        <v>6780</v>
      </c>
      <c r="E5556" s="55">
        <v>44831</v>
      </c>
      <c r="F5556">
        <v>2023</v>
      </c>
      <c r="G5556" t="s">
        <v>6412</v>
      </c>
      <c r="I5556" t="s">
        <v>84</v>
      </c>
      <c r="J5556">
        <v>100</v>
      </c>
      <c r="M5556" s="41" t="s">
        <v>72</v>
      </c>
      <c r="N5556" s="41">
        <f>SUM(Table71417[[#This Row],[Mitigation ($ million)]:[Adaptation ($ million)]])</f>
        <v>43</v>
      </c>
      <c r="O5556">
        <v>1</v>
      </c>
      <c r="P5556">
        <v>42</v>
      </c>
      <c r="R5556" s="5">
        <v>0.43</v>
      </c>
      <c r="S5556" s="56" t="s">
        <v>13510</v>
      </c>
      <c r="T5556" s="1" t="s">
        <v>8821</v>
      </c>
    </row>
    <row r="5557" spans="1:20" x14ac:dyDescent="0.25">
      <c r="A5557" t="s">
        <v>8801</v>
      </c>
      <c r="B5557" t="s">
        <v>66</v>
      </c>
      <c r="C5557" t="s">
        <v>6335</v>
      </c>
      <c r="D5557" t="s">
        <v>6334</v>
      </c>
      <c r="E5557" s="55">
        <v>44831</v>
      </c>
      <c r="F5557">
        <v>2023</v>
      </c>
      <c r="G5557" t="s">
        <v>4725</v>
      </c>
      <c r="I5557" t="s">
        <v>6296</v>
      </c>
      <c r="J5557">
        <v>512.1</v>
      </c>
      <c r="M5557" s="41" t="s">
        <v>72</v>
      </c>
      <c r="N5557" s="41">
        <f>SUM(Table71417[[#This Row],[Mitigation ($ million)]:[Adaptation ($ million)]])</f>
        <v>355.20000000000005</v>
      </c>
      <c r="O5557">
        <v>111.4</v>
      </c>
      <c r="P5557">
        <v>243.8</v>
      </c>
      <c r="R5557" s="5">
        <v>0.69399999999999995</v>
      </c>
      <c r="S5557" s="56" t="s">
        <v>13511</v>
      </c>
      <c r="T5557" s="1" t="s">
        <v>8821</v>
      </c>
    </row>
    <row r="5558" spans="1:20" x14ac:dyDescent="0.25">
      <c r="A5558" t="s">
        <v>8801</v>
      </c>
      <c r="B5558" t="s">
        <v>66</v>
      </c>
      <c r="C5558" t="s">
        <v>7916</v>
      </c>
      <c r="D5558" t="s">
        <v>7915</v>
      </c>
      <c r="E5558" s="55">
        <v>44131</v>
      </c>
      <c r="F5558">
        <v>2021</v>
      </c>
      <c r="G5558" t="s">
        <v>122</v>
      </c>
      <c r="I5558" t="s">
        <v>6313</v>
      </c>
      <c r="J5558">
        <v>88.3</v>
      </c>
      <c r="M5558" s="41" t="s">
        <v>25</v>
      </c>
      <c r="N5558" s="41">
        <f>SUM(Table71417[[#This Row],[Mitigation ($ million)]:[Adaptation ($ million)]])</f>
        <v>2.6</v>
      </c>
      <c r="O5558">
        <v>0</v>
      </c>
      <c r="P5558">
        <v>2.6</v>
      </c>
      <c r="R5558" s="4">
        <v>2.9000000000000001E-2</v>
      </c>
      <c r="S5558" s="56" t="s">
        <v>14252</v>
      </c>
      <c r="T5558" s="1" t="s">
        <v>8823</v>
      </c>
    </row>
    <row r="5559" spans="1:20" x14ac:dyDescent="0.25">
      <c r="A5559" t="s">
        <v>8801</v>
      </c>
      <c r="B5559" t="s">
        <v>66</v>
      </c>
      <c r="C5559" t="s">
        <v>8100</v>
      </c>
      <c r="D5559" t="s">
        <v>8099</v>
      </c>
      <c r="E5559" s="55">
        <v>44224</v>
      </c>
      <c r="F5559">
        <v>2021</v>
      </c>
      <c r="G5559" t="s">
        <v>6551</v>
      </c>
      <c r="I5559" t="s">
        <v>6316</v>
      </c>
      <c r="J5559">
        <v>50</v>
      </c>
      <c r="M5559" s="41" t="s">
        <v>72</v>
      </c>
      <c r="N5559" s="41">
        <f>SUM(Table71417[[#This Row],[Mitigation ($ million)]:[Adaptation ($ million)]])</f>
        <v>17.100000000000001</v>
      </c>
      <c r="O5559">
        <v>12.8</v>
      </c>
      <c r="P5559">
        <v>4.3</v>
      </c>
      <c r="R5559" s="4">
        <v>0.34300000000000003</v>
      </c>
      <c r="S5559" s="56" t="s">
        <v>14172</v>
      </c>
      <c r="T5559" s="1" t="s">
        <v>8823</v>
      </c>
    </row>
    <row r="5560" spans="1:20" x14ac:dyDescent="0.25">
      <c r="A5560" t="s">
        <v>8801</v>
      </c>
      <c r="B5560" t="s">
        <v>66</v>
      </c>
      <c r="C5560" t="s">
        <v>7173</v>
      </c>
      <c r="D5560" t="s">
        <v>7172</v>
      </c>
      <c r="E5560" s="55">
        <v>44648</v>
      </c>
      <c r="F5560">
        <v>2022</v>
      </c>
      <c r="G5560" t="s">
        <v>79</v>
      </c>
      <c r="I5560" t="s">
        <v>84</v>
      </c>
      <c r="J5560">
        <v>358</v>
      </c>
      <c r="M5560" s="41" t="s">
        <v>72</v>
      </c>
      <c r="N5560" s="41">
        <f>SUM(Table71417[[#This Row],[Mitigation ($ million)]:[Adaptation ($ million)]])</f>
        <v>33.5</v>
      </c>
      <c r="O5560">
        <v>8.3000000000000007</v>
      </c>
      <c r="P5560">
        <v>25.2</v>
      </c>
      <c r="R5560" s="4">
        <v>9.4E-2</v>
      </c>
      <c r="S5560" s="56" t="s">
        <v>13757</v>
      </c>
      <c r="T5560" s="1" t="s">
        <v>8822</v>
      </c>
    </row>
    <row r="5561" spans="1:20" x14ac:dyDescent="0.25">
      <c r="A5561" t="s">
        <v>8801</v>
      </c>
      <c r="B5561" t="s">
        <v>66</v>
      </c>
      <c r="C5561" t="s">
        <v>6677</v>
      </c>
      <c r="D5561" t="s">
        <v>6676</v>
      </c>
      <c r="E5561" s="55">
        <v>45013</v>
      </c>
      <c r="F5561">
        <v>2023</v>
      </c>
      <c r="G5561" t="s">
        <v>8865</v>
      </c>
      <c r="I5561" t="s">
        <v>84</v>
      </c>
      <c r="J5561">
        <v>300</v>
      </c>
      <c r="M5561" s="41" t="s">
        <v>72</v>
      </c>
      <c r="N5561" s="41">
        <f>SUM(Table71417[[#This Row],[Mitigation ($ million)]:[Adaptation ($ million)]])</f>
        <v>137.30000000000001</v>
      </c>
      <c r="O5561">
        <v>9.3000000000000007</v>
      </c>
      <c r="P5561">
        <v>128</v>
      </c>
      <c r="R5561" s="5">
        <v>0.45800000000000002</v>
      </c>
      <c r="S5561" s="56" t="s">
        <v>13383</v>
      </c>
      <c r="T5561" s="1" t="s">
        <v>8821</v>
      </c>
    </row>
    <row r="5562" spans="1:20" x14ac:dyDescent="0.25">
      <c r="A5562" t="s">
        <v>8801</v>
      </c>
      <c r="B5562" t="s">
        <v>66</v>
      </c>
      <c r="C5562" t="s">
        <v>6745</v>
      </c>
      <c r="D5562" t="s">
        <v>6744</v>
      </c>
      <c r="E5562" s="55">
        <v>45013</v>
      </c>
      <c r="F5562">
        <v>2023</v>
      </c>
      <c r="G5562" t="s">
        <v>8804</v>
      </c>
      <c r="I5562" t="s">
        <v>132</v>
      </c>
      <c r="J5562">
        <v>400</v>
      </c>
      <c r="M5562" s="41" t="s">
        <v>72</v>
      </c>
      <c r="N5562" s="41">
        <f>SUM(Table71417[[#This Row],[Mitigation ($ million)]:[Adaptation ($ million)]])</f>
        <v>22.8</v>
      </c>
      <c r="O5562">
        <v>10.8</v>
      </c>
      <c r="P5562">
        <v>12</v>
      </c>
      <c r="R5562" s="5">
        <v>5.7000000000000002E-2</v>
      </c>
      <c r="S5562" s="56" t="s">
        <v>13382</v>
      </c>
      <c r="T5562" s="1" t="s">
        <v>8821</v>
      </c>
    </row>
    <row r="5563" spans="1:20" x14ac:dyDescent="0.25">
      <c r="A5563" t="s">
        <v>8801</v>
      </c>
      <c r="B5563" t="s">
        <v>66</v>
      </c>
      <c r="C5563" t="s">
        <v>6341</v>
      </c>
      <c r="D5563" t="s">
        <v>6340</v>
      </c>
      <c r="E5563" s="55">
        <v>45013</v>
      </c>
      <c r="F5563">
        <v>2023</v>
      </c>
      <c r="G5563" t="s">
        <v>113</v>
      </c>
      <c r="I5563" t="s">
        <v>6313</v>
      </c>
      <c r="J5563" s="7">
        <v>1000</v>
      </c>
      <c r="M5563" s="41" t="s">
        <v>72</v>
      </c>
      <c r="N5563" s="41">
        <f>SUM(Table71417[[#This Row],[Mitigation ($ million)]:[Adaptation ($ million)]])</f>
        <v>250</v>
      </c>
      <c r="O5563">
        <v>143.19999999999999</v>
      </c>
      <c r="P5563">
        <v>106.8</v>
      </c>
      <c r="R5563" s="5">
        <v>0.25</v>
      </c>
      <c r="S5563" s="56" t="s">
        <v>13385</v>
      </c>
      <c r="T5563" s="1" t="s">
        <v>8821</v>
      </c>
    </row>
    <row r="5564" spans="1:20" x14ac:dyDescent="0.25">
      <c r="A5564" t="s">
        <v>8801</v>
      </c>
      <c r="B5564" t="s">
        <v>66</v>
      </c>
      <c r="C5564" t="s">
        <v>6802</v>
      </c>
      <c r="D5564" t="s">
        <v>6801</v>
      </c>
      <c r="E5564" s="55">
        <v>45013</v>
      </c>
      <c r="F5564">
        <v>2023</v>
      </c>
      <c r="G5564" t="s">
        <v>88</v>
      </c>
      <c r="I5564" t="s">
        <v>4841</v>
      </c>
      <c r="J5564">
        <v>363</v>
      </c>
      <c r="M5564" s="41" t="s">
        <v>72</v>
      </c>
      <c r="N5564" s="41">
        <f>SUM(Table71417[[#This Row],[Mitigation ($ million)]:[Adaptation ($ million)]])</f>
        <v>104.5</v>
      </c>
      <c r="O5564">
        <v>18.100000000000001</v>
      </c>
      <c r="P5564">
        <v>86.4</v>
      </c>
      <c r="R5564" s="5">
        <v>0.28799999999999998</v>
      </c>
      <c r="S5564" s="56" t="s">
        <v>13381</v>
      </c>
      <c r="T5564" s="1" t="s">
        <v>8821</v>
      </c>
    </row>
    <row r="5565" spans="1:20" x14ac:dyDescent="0.25">
      <c r="A5565" t="s">
        <v>8801</v>
      </c>
      <c r="B5565" t="s">
        <v>66</v>
      </c>
      <c r="C5565" t="s">
        <v>6439</v>
      </c>
      <c r="D5565" t="s">
        <v>6438</v>
      </c>
      <c r="E5565" s="55">
        <v>45013</v>
      </c>
      <c r="F5565">
        <v>2023</v>
      </c>
      <c r="G5565" t="s">
        <v>88</v>
      </c>
      <c r="I5565" t="s">
        <v>6400</v>
      </c>
      <c r="J5565">
        <v>100</v>
      </c>
      <c r="M5565" s="41" t="s">
        <v>25</v>
      </c>
      <c r="N5565" s="41">
        <f>SUM(Table71417[[#This Row],[Mitigation ($ million)]:[Adaptation ($ million)]])</f>
        <v>23.7</v>
      </c>
      <c r="O5565">
        <v>0</v>
      </c>
      <c r="P5565">
        <v>23.7</v>
      </c>
      <c r="R5565" s="5">
        <v>0.23699999999999999</v>
      </c>
      <c r="S5565" s="56" t="s">
        <v>13384</v>
      </c>
      <c r="T5565" s="1" t="s">
        <v>8821</v>
      </c>
    </row>
    <row r="5566" spans="1:20" x14ac:dyDescent="0.25">
      <c r="A5566" t="s">
        <v>8801</v>
      </c>
      <c r="B5566" t="s">
        <v>66</v>
      </c>
      <c r="C5566" t="s">
        <v>6818</v>
      </c>
      <c r="D5566" t="s">
        <v>6817</v>
      </c>
      <c r="E5566" s="55">
        <v>45013</v>
      </c>
      <c r="F5566">
        <v>2023</v>
      </c>
      <c r="G5566" t="s">
        <v>8804</v>
      </c>
      <c r="I5566" t="s">
        <v>6319</v>
      </c>
      <c r="J5566">
        <v>500</v>
      </c>
      <c r="M5566" s="41" t="s">
        <v>72</v>
      </c>
      <c r="N5566" s="41">
        <f>SUM(Table71417[[#This Row],[Mitigation ($ million)]:[Adaptation ($ million)]])</f>
        <v>187.5</v>
      </c>
      <c r="O5566">
        <v>145.30000000000001</v>
      </c>
      <c r="P5566">
        <v>42.2</v>
      </c>
      <c r="R5566" s="5">
        <v>0.375</v>
      </c>
      <c r="S5566" s="56" t="s">
        <v>13380</v>
      </c>
      <c r="T5566" s="1" t="s">
        <v>8821</v>
      </c>
    </row>
    <row r="5567" spans="1:20" x14ac:dyDescent="0.25">
      <c r="A5567" t="s">
        <v>8801</v>
      </c>
      <c r="B5567" t="s">
        <v>66</v>
      </c>
      <c r="C5567" t="s">
        <v>7663</v>
      </c>
      <c r="D5567" t="s">
        <v>7662</v>
      </c>
      <c r="E5567" s="55">
        <v>44679</v>
      </c>
      <c r="F5567">
        <v>2022</v>
      </c>
      <c r="G5567" t="s">
        <v>6521</v>
      </c>
      <c r="I5567" t="s">
        <v>6319</v>
      </c>
      <c r="J5567">
        <v>500</v>
      </c>
      <c r="M5567" s="41" t="s">
        <v>72</v>
      </c>
      <c r="N5567" s="41">
        <f>SUM(Table71417[[#This Row],[Mitigation ($ million)]:[Adaptation ($ million)]])</f>
        <v>232.2</v>
      </c>
      <c r="O5567">
        <v>178.6</v>
      </c>
      <c r="P5567">
        <v>53.6</v>
      </c>
      <c r="R5567" s="4">
        <v>0.46400000000000002</v>
      </c>
      <c r="S5567" s="56" t="s">
        <v>13720</v>
      </c>
      <c r="T5567" s="1" t="s">
        <v>8822</v>
      </c>
    </row>
    <row r="5568" spans="1:20" x14ac:dyDescent="0.25">
      <c r="A5568" t="s">
        <v>8801</v>
      </c>
      <c r="B5568" t="s">
        <v>66</v>
      </c>
      <c r="C5568" t="s">
        <v>7430</v>
      </c>
      <c r="D5568" t="s">
        <v>7429</v>
      </c>
      <c r="E5568" s="55">
        <v>44679</v>
      </c>
      <c r="F5568">
        <v>2022</v>
      </c>
      <c r="G5568" t="s">
        <v>6761</v>
      </c>
      <c r="I5568" t="s">
        <v>6307</v>
      </c>
      <c r="J5568">
        <v>200</v>
      </c>
      <c r="M5568" s="41" t="s">
        <v>72</v>
      </c>
      <c r="N5568" s="41">
        <f>SUM(Table71417[[#This Row],[Mitigation ($ million)]:[Adaptation ($ million)]])</f>
        <v>20.9</v>
      </c>
      <c r="O5568">
        <v>10.199999999999999</v>
      </c>
      <c r="P5568">
        <v>10.7</v>
      </c>
      <c r="R5568" s="4">
        <v>0.104</v>
      </c>
      <c r="S5568" s="56" t="s">
        <v>13721</v>
      </c>
      <c r="T5568" s="1" t="s">
        <v>8822</v>
      </c>
    </row>
    <row r="5569" spans="1:20" x14ac:dyDescent="0.25">
      <c r="A5569" t="s">
        <v>8801</v>
      </c>
      <c r="B5569" t="s">
        <v>66</v>
      </c>
      <c r="C5569" t="s">
        <v>7043</v>
      </c>
      <c r="D5569" t="s">
        <v>7042</v>
      </c>
      <c r="E5569" s="55">
        <v>44679</v>
      </c>
      <c r="F5569">
        <v>2022</v>
      </c>
      <c r="G5569" t="s">
        <v>6521</v>
      </c>
      <c r="I5569" t="s">
        <v>6303</v>
      </c>
      <c r="J5569">
        <v>130</v>
      </c>
      <c r="M5569" s="41" t="s">
        <v>72</v>
      </c>
      <c r="N5569" s="41">
        <f>SUM(Table71417[[#This Row],[Mitigation ($ million)]:[Adaptation ($ million)]])</f>
        <v>17.7</v>
      </c>
      <c r="O5569">
        <v>2.5</v>
      </c>
      <c r="P5569">
        <v>15.2</v>
      </c>
      <c r="R5569" s="4">
        <v>0.13600000000000001</v>
      </c>
      <c r="S5569" s="56" t="s">
        <v>13722</v>
      </c>
      <c r="T5569" s="1" t="s">
        <v>8822</v>
      </c>
    </row>
    <row r="5570" spans="1:20" x14ac:dyDescent="0.25">
      <c r="A5570" t="s">
        <v>8801</v>
      </c>
      <c r="B5570" t="s">
        <v>66</v>
      </c>
      <c r="C5570" t="s">
        <v>6779</v>
      </c>
      <c r="D5570" t="s">
        <v>6778</v>
      </c>
      <c r="E5570" s="55">
        <v>45044</v>
      </c>
      <c r="F5570">
        <v>2023</v>
      </c>
      <c r="G5570" t="s">
        <v>216</v>
      </c>
      <c r="I5570" t="s">
        <v>6287</v>
      </c>
      <c r="J5570">
        <v>345</v>
      </c>
      <c r="M5570" s="41" t="s">
        <v>72</v>
      </c>
      <c r="N5570" s="41">
        <f>SUM(Table71417[[#This Row],[Mitigation ($ million)]:[Adaptation ($ million)]])</f>
        <v>230.1</v>
      </c>
      <c r="O5570">
        <v>223.5</v>
      </c>
      <c r="P5570">
        <v>6.6</v>
      </c>
      <c r="R5570" s="5">
        <v>0.66700000000000004</v>
      </c>
      <c r="S5570" s="56" t="s">
        <v>13354</v>
      </c>
      <c r="T5570" s="1" t="s">
        <v>8821</v>
      </c>
    </row>
    <row r="5571" spans="1:20" x14ac:dyDescent="0.25">
      <c r="A5571" t="s">
        <v>8801</v>
      </c>
      <c r="B5571" t="s">
        <v>66</v>
      </c>
      <c r="C5571" t="s">
        <v>6568</v>
      </c>
      <c r="D5571" t="s">
        <v>6567</v>
      </c>
      <c r="E5571" s="55">
        <v>45044</v>
      </c>
      <c r="F5571">
        <v>2023</v>
      </c>
      <c r="G5571" t="s">
        <v>424</v>
      </c>
      <c r="I5571" t="s">
        <v>6303</v>
      </c>
      <c r="J5571">
        <v>100</v>
      </c>
      <c r="M5571" s="41" t="s">
        <v>25</v>
      </c>
      <c r="N5571" s="41">
        <f>SUM(Table71417[[#This Row],[Mitigation ($ million)]:[Adaptation ($ million)]])</f>
        <v>7.5</v>
      </c>
      <c r="O5571">
        <v>0</v>
      </c>
      <c r="P5571">
        <v>7.5</v>
      </c>
      <c r="R5571" s="5">
        <v>7.4999999999999997E-2</v>
      </c>
      <c r="S5571" s="56" t="s">
        <v>13355</v>
      </c>
      <c r="T5571" s="1" t="s">
        <v>8821</v>
      </c>
    </row>
    <row r="5572" spans="1:20" x14ac:dyDescent="0.25">
      <c r="A5572" t="s">
        <v>8801</v>
      </c>
      <c r="B5572" t="s">
        <v>66</v>
      </c>
      <c r="C5572" t="s">
        <v>8315</v>
      </c>
      <c r="D5572" t="s">
        <v>8314</v>
      </c>
      <c r="E5572" s="55">
        <v>44344</v>
      </c>
      <c r="F5572">
        <v>2021</v>
      </c>
      <c r="G5572" t="s">
        <v>715</v>
      </c>
      <c r="I5572" t="s">
        <v>6437</v>
      </c>
      <c r="J5572">
        <v>10</v>
      </c>
      <c r="M5572" s="41" t="s">
        <v>72</v>
      </c>
      <c r="N5572" s="41">
        <f>SUM(Table71417[[#This Row],[Mitigation ($ million)]:[Adaptation ($ million)]])</f>
        <v>0.2</v>
      </c>
      <c r="O5572">
        <v>0.1</v>
      </c>
      <c r="P5572">
        <v>0.1</v>
      </c>
      <c r="R5572" s="4">
        <v>1.0999999999999999E-2</v>
      </c>
      <c r="S5572" s="56" t="s">
        <v>14066</v>
      </c>
      <c r="T5572" s="1" t="s">
        <v>8823</v>
      </c>
    </row>
    <row r="5573" spans="1:20" x14ac:dyDescent="0.25">
      <c r="A5573" t="s">
        <v>8801</v>
      </c>
      <c r="B5573" t="s">
        <v>66</v>
      </c>
      <c r="C5573" t="s">
        <v>8686</v>
      </c>
      <c r="D5573" t="s">
        <v>8685</v>
      </c>
      <c r="E5573" s="55">
        <v>44344</v>
      </c>
      <c r="F5573">
        <v>2021</v>
      </c>
      <c r="G5573" t="s">
        <v>6551</v>
      </c>
      <c r="I5573" t="s">
        <v>8054</v>
      </c>
      <c r="J5573">
        <v>5</v>
      </c>
      <c r="M5573" s="41" t="s">
        <v>25</v>
      </c>
      <c r="N5573" s="41">
        <f>SUM(Table71417[[#This Row],[Mitigation ($ million)]:[Adaptation ($ million)]])</f>
        <v>0.1</v>
      </c>
      <c r="O5573">
        <v>0</v>
      </c>
      <c r="P5573">
        <v>0.1</v>
      </c>
      <c r="R5573" s="4">
        <v>1.6E-2</v>
      </c>
      <c r="S5573" s="56" t="s">
        <v>14064</v>
      </c>
      <c r="T5573" s="1" t="s">
        <v>8823</v>
      </c>
    </row>
    <row r="5574" spans="1:20" x14ac:dyDescent="0.25">
      <c r="A5574" t="s">
        <v>8801</v>
      </c>
      <c r="B5574" t="s">
        <v>66</v>
      </c>
      <c r="C5574" t="s">
        <v>8577</v>
      </c>
      <c r="D5574" t="s">
        <v>8576</v>
      </c>
      <c r="E5574" s="55">
        <v>44344</v>
      </c>
      <c r="F5574">
        <v>2021</v>
      </c>
      <c r="G5574" t="s">
        <v>6328</v>
      </c>
      <c r="I5574" t="s">
        <v>6296</v>
      </c>
      <c r="J5574">
        <v>155</v>
      </c>
      <c r="M5574" s="41" t="s">
        <v>72</v>
      </c>
      <c r="N5574" s="41">
        <f>SUM(Table71417[[#This Row],[Mitigation ($ million)]:[Adaptation ($ million)]])</f>
        <v>126.80000000000001</v>
      </c>
      <c r="O5574">
        <v>3.4</v>
      </c>
      <c r="P5574">
        <v>123.4</v>
      </c>
      <c r="R5574" s="4">
        <v>0.81799999999999995</v>
      </c>
      <c r="S5574" s="56" t="s">
        <v>14065</v>
      </c>
      <c r="T5574" s="1" t="s">
        <v>8823</v>
      </c>
    </row>
    <row r="5575" spans="1:20" x14ac:dyDescent="0.25">
      <c r="A5575" t="s">
        <v>8801</v>
      </c>
      <c r="B5575" t="s">
        <v>66</v>
      </c>
      <c r="C5575" t="s">
        <v>8676</v>
      </c>
      <c r="D5575" t="s">
        <v>8675</v>
      </c>
      <c r="E5575" s="55">
        <v>44375</v>
      </c>
      <c r="F5575">
        <v>2021</v>
      </c>
      <c r="G5575" t="s">
        <v>6387</v>
      </c>
      <c r="I5575" t="s">
        <v>8054</v>
      </c>
      <c r="J5575">
        <v>14</v>
      </c>
      <c r="M5575" s="41" t="s">
        <v>25</v>
      </c>
      <c r="N5575" s="41">
        <f>SUM(Table71417[[#This Row],[Mitigation ($ million)]:[Adaptation ($ million)]])</f>
        <v>0.1</v>
      </c>
      <c r="O5575">
        <v>0</v>
      </c>
      <c r="P5575">
        <v>0.1</v>
      </c>
      <c r="R5575" s="4">
        <v>1.0999999999999999E-2</v>
      </c>
      <c r="S5575" s="56" t="s">
        <v>13965</v>
      </c>
      <c r="T5575" s="1" t="s">
        <v>8823</v>
      </c>
    </row>
    <row r="5576" spans="1:20" x14ac:dyDescent="0.25">
      <c r="A5576" t="s">
        <v>8801</v>
      </c>
      <c r="B5576" t="s">
        <v>66</v>
      </c>
      <c r="C5576" t="s">
        <v>8682</v>
      </c>
      <c r="D5576" t="s">
        <v>8681</v>
      </c>
      <c r="E5576" s="55">
        <v>44375</v>
      </c>
      <c r="F5576">
        <v>2021</v>
      </c>
      <c r="G5576" t="s">
        <v>6537</v>
      </c>
      <c r="I5576" t="s">
        <v>6287</v>
      </c>
      <c r="J5576">
        <v>39.5</v>
      </c>
      <c r="M5576" s="41" t="s">
        <v>72</v>
      </c>
      <c r="N5576" s="41">
        <f>SUM(Table71417[[#This Row],[Mitigation ($ million)]:[Adaptation ($ million)]])</f>
        <v>14.399999999999999</v>
      </c>
      <c r="O5576">
        <v>2.2000000000000002</v>
      </c>
      <c r="P5576">
        <v>12.2</v>
      </c>
      <c r="R5576" s="4">
        <v>0.36399999999999999</v>
      </c>
      <c r="S5576" s="56" t="s">
        <v>13963</v>
      </c>
      <c r="T5576" s="1" t="s">
        <v>8823</v>
      </c>
    </row>
    <row r="5577" spans="1:20" x14ac:dyDescent="0.25">
      <c r="A5577" t="s">
        <v>8801</v>
      </c>
      <c r="B5577" t="s">
        <v>66</v>
      </c>
      <c r="C5577" t="s">
        <v>8165</v>
      </c>
      <c r="D5577" t="s">
        <v>8164</v>
      </c>
      <c r="E5577" s="55">
        <v>44375</v>
      </c>
      <c r="F5577">
        <v>2021</v>
      </c>
      <c r="G5577" t="s">
        <v>6384</v>
      </c>
      <c r="I5577" t="s">
        <v>8054</v>
      </c>
      <c r="J5577">
        <v>75</v>
      </c>
      <c r="M5577" s="41" t="s">
        <v>72</v>
      </c>
      <c r="N5577" s="41">
        <f>SUM(Table71417[[#This Row],[Mitigation ($ million)]:[Adaptation ($ million)]])</f>
        <v>10.5</v>
      </c>
      <c r="O5577">
        <v>8.8000000000000007</v>
      </c>
      <c r="P5577">
        <v>1.7</v>
      </c>
      <c r="R5577" s="4">
        <v>0.13900000000000001</v>
      </c>
      <c r="S5577" s="56" t="s">
        <v>13969</v>
      </c>
      <c r="T5577" s="1" t="s">
        <v>8823</v>
      </c>
    </row>
    <row r="5578" spans="1:20" x14ac:dyDescent="0.25">
      <c r="A5578" t="s">
        <v>8801</v>
      </c>
      <c r="B5578" t="s">
        <v>66</v>
      </c>
      <c r="C5578" t="s">
        <v>8447</v>
      </c>
      <c r="D5578" t="s">
        <v>8446</v>
      </c>
      <c r="E5578" s="55">
        <v>44375</v>
      </c>
      <c r="F5578">
        <v>2021</v>
      </c>
      <c r="G5578" t="s">
        <v>168</v>
      </c>
      <c r="I5578" t="s">
        <v>6316</v>
      </c>
      <c r="J5578">
        <v>400</v>
      </c>
      <c r="M5578" s="41" t="s">
        <v>24</v>
      </c>
      <c r="N5578" s="41">
        <f>SUM(Table71417[[#This Row],[Mitigation ($ million)]:[Adaptation ($ million)]])</f>
        <v>233.3</v>
      </c>
      <c r="O5578">
        <v>233.3</v>
      </c>
      <c r="P5578">
        <v>0</v>
      </c>
      <c r="R5578" s="4">
        <v>0.58299999999999996</v>
      </c>
      <c r="S5578" s="56" t="s">
        <v>13966</v>
      </c>
      <c r="T5578" s="1" t="s">
        <v>8823</v>
      </c>
    </row>
    <row r="5579" spans="1:20" x14ac:dyDescent="0.25">
      <c r="A5579" t="s">
        <v>8801</v>
      </c>
      <c r="B5579" t="s">
        <v>66</v>
      </c>
      <c r="C5579" t="s">
        <v>8417</v>
      </c>
      <c r="D5579" t="s">
        <v>8416</v>
      </c>
      <c r="E5579" s="55">
        <v>44375</v>
      </c>
      <c r="F5579">
        <v>2021</v>
      </c>
      <c r="G5579" t="s">
        <v>904</v>
      </c>
      <c r="I5579" t="s">
        <v>6319</v>
      </c>
      <c r="J5579">
        <v>100</v>
      </c>
      <c r="M5579" s="41" t="s">
        <v>72</v>
      </c>
      <c r="N5579" s="41">
        <f>SUM(Table71417[[#This Row],[Mitigation ($ million)]:[Adaptation ($ million)]])</f>
        <v>14.2</v>
      </c>
      <c r="O5579">
        <v>7.1</v>
      </c>
      <c r="P5579">
        <v>7.1</v>
      </c>
      <c r="R5579" s="4">
        <v>0.14299999999999999</v>
      </c>
      <c r="S5579" s="56" t="s">
        <v>13967</v>
      </c>
      <c r="T5579" s="1" t="s">
        <v>8823</v>
      </c>
    </row>
    <row r="5580" spans="1:20" x14ac:dyDescent="0.25">
      <c r="A5580" t="s">
        <v>8801</v>
      </c>
      <c r="B5580" t="s">
        <v>66</v>
      </c>
      <c r="C5580" t="s">
        <v>8680</v>
      </c>
      <c r="D5580" t="s">
        <v>8679</v>
      </c>
      <c r="E5580" s="55">
        <v>44375</v>
      </c>
      <c r="F5580">
        <v>2021</v>
      </c>
      <c r="G5580" t="s">
        <v>6306</v>
      </c>
      <c r="I5580" t="s">
        <v>8054</v>
      </c>
      <c r="J5580">
        <v>130</v>
      </c>
      <c r="M5580" s="41" t="s">
        <v>72</v>
      </c>
      <c r="N5580" s="41">
        <f>SUM(Table71417[[#This Row],[Mitigation ($ million)]:[Adaptation ($ million)]])</f>
        <v>1.5</v>
      </c>
      <c r="O5580">
        <v>1.1000000000000001</v>
      </c>
      <c r="P5580">
        <v>0.4</v>
      </c>
      <c r="R5580" s="4">
        <v>1.0999999999999999E-2</v>
      </c>
      <c r="S5580" s="56" t="s">
        <v>13964</v>
      </c>
      <c r="T5580" s="1" t="s">
        <v>8823</v>
      </c>
    </row>
    <row r="5581" spans="1:20" x14ac:dyDescent="0.25">
      <c r="A5581" t="s">
        <v>8801</v>
      </c>
      <c r="B5581" t="s">
        <v>66</v>
      </c>
      <c r="C5581" t="s">
        <v>8706</v>
      </c>
      <c r="D5581" t="s">
        <v>8705</v>
      </c>
      <c r="E5581" s="55">
        <v>44375</v>
      </c>
      <c r="F5581">
        <v>2021</v>
      </c>
      <c r="G5581" t="s">
        <v>6492</v>
      </c>
      <c r="I5581" t="s">
        <v>8054</v>
      </c>
      <c r="J5581">
        <v>30</v>
      </c>
      <c r="M5581" s="41" t="s">
        <v>72</v>
      </c>
      <c r="N5581" s="41">
        <f>SUM(Table71417[[#This Row],[Mitigation ($ million)]:[Adaptation ($ million)]])</f>
        <v>0.5</v>
      </c>
      <c r="O5581">
        <v>0.4</v>
      </c>
      <c r="P5581">
        <v>0.1</v>
      </c>
      <c r="R5581" s="4">
        <v>1.4999999999999999E-2</v>
      </c>
      <c r="S5581" s="56" t="s">
        <v>13961</v>
      </c>
      <c r="T5581" s="1" t="s">
        <v>8823</v>
      </c>
    </row>
    <row r="5582" spans="1:20" x14ac:dyDescent="0.25">
      <c r="A5582" t="s">
        <v>8801</v>
      </c>
      <c r="B5582" t="s">
        <v>66</v>
      </c>
      <c r="C5582" t="s">
        <v>8207</v>
      </c>
      <c r="D5582" t="s">
        <v>8206</v>
      </c>
      <c r="E5582" s="55">
        <v>44375</v>
      </c>
      <c r="F5582">
        <v>2021</v>
      </c>
      <c r="G5582" t="s">
        <v>168</v>
      </c>
      <c r="I5582" t="s">
        <v>132</v>
      </c>
      <c r="J5582">
        <v>400</v>
      </c>
      <c r="M5582" s="41" t="s">
        <v>25</v>
      </c>
      <c r="N5582" s="41">
        <f>SUM(Table71417[[#This Row],[Mitigation ($ million)]:[Adaptation ($ million)]])</f>
        <v>37.1</v>
      </c>
      <c r="O5582">
        <v>0</v>
      </c>
      <c r="P5582">
        <v>37.1</v>
      </c>
      <c r="R5582" s="4">
        <v>9.2999999999999999E-2</v>
      </c>
      <c r="S5582" s="56" t="s">
        <v>13968</v>
      </c>
      <c r="T5582" s="1" t="s">
        <v>8823</v>
      </c>
    </row>
    <row r="5583" spans="1:20" x14ac:dyDescent="0.25">
      <c r="A5583" t="s">
        <v>8801</v>
      </c>
      <c r="B5583" t="s">
        <v>66</v>
      </c>
      <c r="C5583" t="s">
        <v>8696</v>
      </c>
      <c r="D5583" t="s">
        <v>8695</v>
      </c>
      <c r="E5583" s="55">
        <v>44375</v>
      </c>
      <c r="F5583">
        <v>2021</v>
      </c>
      <c r="G5583" t="s">
        <v>6736</v>
      </c>
      <c r="I5583" t="s">
        <v>8054</v>
      </c>
      <c r="J5583">
        <v>60</v>
      </c>
      <c r="M5583" s="41" t="s">
        <v>72</v>
      </c>
      <c r="N5583" s="41">
        <f>SUM(Table71417[[#This Row],[Mitigation ($ million)]:[Adaptation ($ million)]])</f>
        <v>9.9</v>
      </c>
      <c r="O5583">
        <v>0.1</v>
      </c>
      <c r="P5583">
        <v>9.8000000000000007</v>
      </c>
      <c r="R5583" s="4">
        <v>0.16300000000000001</v>
      </c>
      <c r="S5583" s="56" t="s">
        <v>13962</v>
      </c>
      <c r="T5583" s="1" t="s">
        <v>8823</v>
      </c>
    </row>
    <row r="5584" spans="1:20" x14ac:dyDescent="0.25">
      <c r="A5584" t="s">
        <v>8801</v>
      </c>
      <c r="B5584" t="s">
        <v>66</v>
      </c>
      <c r="C5584" t="s">
        <v>7487</v>
      </c>
      <c r="D5584" t="s">
        <v>7486</v>
      </c>
      <c r="E5584" s="55">
        <v>44740</v>
      </c>
      <c r="F5584">
        <v>2022</v>
      </c>
      <c r="G5584" t="s">
        <v>79</v>
      </c>
      <c r="I5584" t="s">
        <v>84</v>
      </c>
      <c r="J5584">
        <v>753.5</v>
      </c>
      <c r="M5584" s="41" t="s">
        <v>72</v>
      </c>
      <c r="N5584" s="41">
        <f>SUM(Table71417[[#This Row],[Mitigation ($ million)]:[Adaptation ($ million)]])</f>
        <v>189.4</v>
      </c>
      <c r="O5584">
        <v>71.2</v>
      </c>
      <c r="P5584">
        <v>118.2</v>
      </c>
      <c r="R5584" s="4">
        <v>0.251</v>
      </c>
      <c r="S5584" s="56" t="s">
        <v>13565</v>
      </c>
      <c r="T5584" s="1" t="s">
        <v>8822</v>
      </c>
    </row>
    <row r="5585" spans="1:20" x14ac:dyDescent="0.25">
      <c r="A5585" t="s">
        <v>8801</v>
      </c>
      <c r="B5585" t="s">
        <v>66</v>
      </c>
      <c r="C5585" t="s">
        <v>7720</v>
      </c>
      <c r="D5585" t="s">
        <v>7719</v>
      </c>
      <c r="E5585" s="55">
        <v>44740</v>
      </c>
      <c r="F5585">
        <v>2022</v>
      </c>
      <c r="G5585" t="s">
        <v>424</v>
      </c>
      <c r="I5585" t="s">
        <v>84</v>
      </c>
      <c r="J5585">
        <v>275</v>
      </c>
      <c r="M5585" s="41" t="s">
        <v>72</v>
      </c>
      <c r="N5585" s="41">
        <f>SUM(Table71417[[#This Row],[Mitigation ($ million)]:[Adaptation ($ million)]])</f>
        <v>113.7</v>
      </c>
      <c r="O5585">
        <v>30.3</v>
      </c>
      <c r="P5585">
        <v>83.4</v>
      </c>
      <c r="R5585" s="4">
        <v>0.41299999999999998</v>
      </c>
      <c r="S5585" s="56" t="s">
        <v>13563</v>
      </c>
      <c r="T5585" s="1" t="s">
        <v>8822</v>
      </c>
    </row>
    <row r="5586" spans="1:20" x14ac:dyDescent="0.25">
      <c r="A5586" t="s">
        <v>8801</v>
      </c>
      <c r="B5586" t="s">
        <v>66</v>
      </c>
      <c r="C5586" t="s">
        <v>7651</v>
      </c>
      <c r="D5586" t="s">
        <v>7650</v>
      </c>
      <c r="E5586" s="55">
        <v>44740</v>
      </c>
      <c r="F5586">
        <v>2022</v>
      </c>
      <c r="G5586" t="s">
        <v>6529</v>
      </c>
      <c r="I5586" t="s">
        <v>6303</v>
      </c>
      <c r="J5586">
        <v>48.3</v>
      </c>
      <c r="M5586" s="41" t="s">
        <v>72</v>
      </c>
      <c r="N5586" s="41">
        <f>SUM(Table71417[[#This Row],[Mitigation ($ million)]:[Adaptation ($ million)]])</f>
        <v>0.8</v>
      </c>
      <c r="O5586">
        <v>0.2</v>
      </c>
      <c r="P5586">
        <v>0.6</v>
      </c>
      <c r="R5586" s="4">
        <v>1.4999999999999999E-2</v>
      </c>
      <c r="S5586" s="56" t="s">
        <v>13564</v>
      </c>
      <c r="T5586" s="1" t="s">
        <v>8822</v>
      </c>
    </row>
    <row r="5587" spans="1:20" x14ac:dyDescent="0.25">
      <c r="A5587" t="s">
        <v>8801</v>
      </c>
      <c r="B5587" t="s">
        <v>66</v>
      </c>
      <c r="C5587" t="s">
        <v>7104</v>
      </c>
      <c r="D5587" t="s">
        <v>7103</v>
      </c>
      <c r="E5587" s="55">
        <v>44740</v>
      </c>
      <c r="F5587">
        <v>2022</v>
      </c>
      <c r="G5587" t="s">
        <v>88</v>
      </c>
      <c r="I5587" t="s">
        <v>6316</v>
      </c>
      <c r="J5587">
        <v>150</v>
      </c>
      <c r="M5587" s="41" t="s">
        <v>24</v>
      </c>
      <c r="N5587" s="41">
        <f>SUM(Table71417[[#This Row],[Mitigation ($ million)]:[Adaptation ($ million)]])</f>
        <v>150</v>
      </c>
      <c r="O5587">
        <v>150</v>
      </c>
      <c r="P5587">
        <v>0</v>
      </c>
      <c r="R5587" s="4">
        <v>1</v>
      </c>
      <c r="S5587" s="56" t="s">
        <v>13567</v>
      </c>
      <c r="T5587" s="1" t="s">
        <v>8822</v>
      </c>
    </row>
    <row r="5588" spans="1:20" x14ac:dyDescent="0.25">
      <c r="A5588" t="s">
        <v>8801</v>
      </c>
      <c r="B5588" t="s">
        <v>66</v>
      </c>
      <c r="C5588" t="s">
        <v>7887</v>
      </c>
      <c r="D5588" t="s">
        <v>7886</v>
      </c>
      <c r="E5588" s="55">
        <v>44740</v>
      </c>
      <c r="F5588">
        <v>2022</v>
      </c>
      <c r="G5588" t="s">
        <v>9334</v>
      </c>
      <c r="I5588" t="s">
        <v>6287</v>
      </c>
      <c r="J5588">
        <v>500</v>
      </c>
      <c r="M5588" s="41" t="s">
        <v>72</v>
      </c>
      <c r="N5588" s="41">
        <f>SUM(Table71417[[#This Row],[Mitigation ($ million)]:[Adaptation ($ million)]])</f>
        <v>32.300000000000004</v>
      </c>
      <c r="O5588">
        <v>0.2</v>
      </c>
      <c r="P5588">
        <v>32.1</v>
      </c>
      <c r="R5588" s="4">
        <v>6.5000000000000002E-2</v>
      </c>
      <c r="S5588" s="56" t="s">
        <v>13560</v>
      </c>
      <c r="T5588" s="1" t="s">
        <v>8822</v>
      </c>
    </row>
    <row r="5589" spans="1:20" x14ac:dyDescent="0.25">
      <c r="A5589" t="s">
        <v>8801</v>
      </c>
      <c r="B5589" t="s">
        <v>66</v>
      </c>
      <c r="C5589" t="s">
        <v>7774</v>
      </c>
      <c r="D5589" t="s">
        <v>7773</v>
      </c>
      <c r="E5589" s="55">
        <v>44740</v>
      </c>
      <c r="F5589">
        <v>2022</v>
      </c>
      <c r="G5589" t="s">
        <v>88</v>
      </c>
      <c r="I5589" t="s">
        <v>6303</v>
      </c>
      <c r="J5589">
        <v>500</v>
      </c>
      <c r="M5589" s="41" t="s">
        <v>72</v>
      </c>
      <c r="N5589" s="41">
        <f>SUM(Table71417[[#This Row],[Mitigation ($ million)]:[Adaptation ($ million)]])</f>
        <v>20</v>
      </c>
      <c r="O5589">
        <v>3</v>
      </c>
      <c r="P5589">
        <v>17</v>
      </c>
      <c r="R5589" s="4">
        <v>0.04</v>
      </c>
      <c r="S5589" s="56" t="s">
        <v>13562</v>
      </c>
      <c r="T5589" s="1" t="s">
        <v>8822</v>
      </c>
    </row>
    <row r="5590" spans="1:20" x14ac:dyDescent="0.25">
      <c r="A5590" t="s">
        <v>8801</v>
      </c>
      <c r="B5590" t="s">
        <v>66</v>
      </c>
      <c r="C5590" t="s">
        <v>7374</v>
      </c>
      <c r="D5590" t="s">
        <v>7373</v>
      </c>
      <c r="E5590" s="55">
        <v>44740</v>
      </c>
      <c r="F5590">
        <v>2022</v>
      </c>
      <c r="G5590" t="s">
        <v>88</v>
      </c>
      <c r="I5590" t="s">
        <v>6303</v>
      </c>
      <c r="J5590">
        <v>500</v>
      </c>
      <c r="M5590" s="41" t="s">
        <v>72</v>
      </c>
      <c r="N5590" s="41">
        <f>SUM(Table71417[[#This Row],[Mitigation ($ million)]:[Adaptation ($ million)]])</f>
        <v>51.3</v>
      </c>
      <c r="O5590">
        <v>14.4</v>
      </c>
      <c r="P5590">
        <v>36.9</v>
      </c>
      <c r="R5590" s="4">
        <v>0.10299999999999999</v>
      </c>
      <c r="S5590" s="56" t="s">
        <v>13566</v>
      </c>
      <c r="T5590" s="1" t="s">
        <v>8822</v>
      </c>
    </row>
    <row r="5591" spans="1:20" x14ac:dyDescent="0.25">
      <c r="A5591" t="s">
        <v>8801</v>
      </c>
      <c r="B5591" t="s">
        <v>66</v>
      </c>
      <c r="C5591" t="s">
        <v>7897</v>
      </c>
      <c r="D5591" t="s">
        <v>7896</v>
      </c>
      <c r="E5591" s="55">
        <v>44740</v>
      </c>
      <c r="F5591">
        <v>2022</v>
      </c>
      <c r="G5591" t="s">
        <v>6387</v>
      </c>
      <c r="I5591" t="s">
        <v>6400</v>
      </c>
      <c r="J5591">
        <v>155</v>
      </c>
      <c r="M5591" s="41" t="s">
        <v>25</v>
      </c>
      <c r="N5591" s="41">
        <f>SUM(Table71417[[#This Row],[Mitigation ($ million)]:[Adaptation ($ million)]])</f>
        <v>15.5</v>
      </c>
      <c r="O5591">
        <v>0</v>
      </c>
      <c r="P5591">
        <v>15.5</v>
      </c>
      <c r="R5591" s="4">
        <v>0.1</v>
      </c>
      <c r="S5591" s="56" t="s">
        <v>13558</v>
      </c>
      <c r="T5591" s="1" t="s">
        <v>8822</v>
      </c>
    </row>
    <row r="5592" spans="1:20" x14ac:dyDescent="0.25">
      <c r="A5592" t="s">
        <v>8801</v>
      </c>
      <c r="B5592" t="s">
        <v>66</v>
      </c>
      <c r="C5592" t="s">
        <v>7895</v>
      </c>
      <c r="D5592" t="s">
        <v>7894</v>
      </c>
      <c r="E5592" s="55">
        <v>44740</v>
      </c>
      <c r="F5592">
        <v>2022</v>
      </c>
      <c r="G5592" t="s">
        <v>6278</v>
      </c>
      <c r="I5592" t="s">
        <v>6287</v>
      </c>
      <c r="J5592">
        <v>130</v>
      </c>
      <c r="M5592" s="41" t="s">
        <v>25</v>
      </c>
      <c r="N5592" s="41">
        <f>SUM(Table71417[[#This Row],[Mitigation ($ million)]:[Adaptation ($ million)]])</f>
        <v>26.8</v>
      </c>
      <c r="O5592">
        <v>0</v>
      </c>
      <c r="P5592">
        <v>26.8</v>
      </c>
      <c r="R5592" s="4">
        <v>0.20599999999999999</v>
      </c>
      <c r="S5592" s="56" t="s">
        <v>13559</v>
      </c>
      <c r="T5592" s="1" t="s">
        <v>8822</v>
      </c>
    </row>
    <row r="5593" spans="1:20" x14ac:dyDescent="0.25">
      <c r="A5593" t="s">
        <v>8801</v>
      </c>
      <c r="B5593" t="s">
        <v>66</v>
      </c>
      <c r="C5593" t="s">
        <v>7827</v>
      </c>
      <c r="D5593" t="s">
        <v>7826</v>
      </c>
      <c r="E5593" s="55">
        <v>44740</v>
      </c>
      <c r="F5593">
        <v>2022</v>
      </c>
      <c r="G5593" t="s">
        <v>6387</v>
      </c>
      <c r="I5593" t="s">
        <v>6409</v>
      </c>
      <c r="J5593">
        <v>210</v>
      </c>
      <c r="M5593" s="41" t="s">
        <v>25</v>
      </c>
      <c r="N5593" s="41">
        <f>SUM(Table71417[[#This Row],[Mitigation ($ million)]:[Adaptation ($ million)]])</f>
        <v>1.6</v>
      </c>
      <c r="O5593">
        <v>0</v>
      </c>
      <c r="P5593">
        <v>1.6</v>
      </c>
      <c r="R5593" s="4">
        <v>8.0000000000000002E-3</v>
      </c>
      <c r="S5593" s="56" t="s">
        <v>13561</v>
      </c>
      <c r="T5593" s="1" t="s">
        <v>8822</v>
      </c>
    </row>
    <row r="5594" spans="1:20" x14ac:dyDescent="0.25">
      <c r="A5594" t="s">
        <v>8801</v>
      </c>
      <c r="B5594" t="s">
        <v>66</v>
      </c>
      <c r="C5594" t="s">
        <v>6584</v>
      </c>
      <c r="D5594" t="s">
        <v>6583</v>
      </c>
      <c r="E5594" s="55">
        <v>45105</v>
      </c>
      <c r="F5594">
        <v>2023</v>
      </c>
      <c r="G5594" t="s">
        <v>6585</v>
      </c>
      <c r="I5594" t="s">
        <v>6316</v>
      </c>
      <c r="J5594">
        <v>150</v>
      </c>
      <c r="M5594" s="41" t="s">
        <v>24</v>
      </c>
      <c r="N5594" s="41">
        <f>SUM(Table71417[[#This Row],[Mitigation ($ million)]:[Adaptation ($ million)]])</f>
        <v>150</v>
      </c>
      <c r="O5594">
        <v>150</v>
      </c>
      <c r="P5594">
        <v>0</v>
      </c>
      <c r="R5594" s="5">
        <v>1</v>
      </c>
      <c r="S5594" s="56" t="s">
        <v>13246</v>
      </c>
      <c r="T5594" s="1" t="s">
        <v>8821</v>
      </c>
    </row>
    <row r="5595" spans="1:20" x14ac:dyDescent="0.25">
      <c r="A5595" t="s">
        <v>8801</v>
      </c>
      <c r="B5595" t="s">
        <v>66</v>
      </c>
      <c r="C5595" t="s">
        <v>6668</v>
      </c>
      <c r="D5595" t="s">
        <v>6667</v>
      </c>
      <c r="E5595" s="55">
        <v>45105</v>
      </c>
      <c r="F5595">
        <v>2023</v>
      </c>
      <c r="G5595" t="s">
        <v>525</v>
      </c>
      <c r="I5595" t="s">
        <v>6316</v>
      </c>
      <c r="J5595">
        <v>67.7</v>
      </c>
      <c r="M5595" s="41" t="s">
        <v>24</v>
      </c>
      <c r="N5595" s="41">
        <f>SUM(Table71417[[#This Row],[Mitigation ($ million)]:[Adaptation ($ million)]])</f>
        <v>67.7</v>
      </c>
      <c r="O5595">
        <v>67.7</v>
      </c>
      <c r="P5595">
        <v>0</v>
      </c>
      <c r="R5595" s="5">
        <v>1</v>
      </c>
      <c r="S5595" s="56" t="s">
        <v>13245</v>
      </c>
      <c r="T5595" s="1" t="s">
        <v>8821</v>
      </c>
    </row>
    <row r="5596" spans="1:20" x14ac:dyDescent="0.25">
      <c r="A5596" t="s">
        <v>8801</v>
      </c>
      <c r="B5596" t="s">
        <v>66</v>
      </c>
      <c r="C5596" t="s">
        <v>6954</v>
      </c>
      <c r="D5596" t="s">
        <v>6953</v>
      </c>
      <c r="E5596" s="55">
        <v>45105</v>
      </c>
      <c r="F5596">
        <v>2023</v>
      </c>
      <c r="G5596" t="s">
        <v>6925</v>
      </c>
      <c r="I5596" t="s">
        <v>6287</v>
      </c>
      <c r="J5596">
        <v>200</v>
      </c>
      <c r="M5596" s="41" t="s">
        <v>72</v>
      </c>
      <c r="N5596" s="41">
        <f>SUM(Table71417[[#This Row],[Mitigation ($ million)]:[Adaptation ($ million)]])</f>
        <v>72.2</v>
      </c>
      <c r="O5596">
        <v>39.1</v>
      </c>
      <c r="P5596">
        <v>33.1</v>
      </c>
      <c r="R5596" s="5">
        <v>0.36099999999999999</v>
      </c>
      <c r="S5596" s="56" t="s">
        <v>13242</v>
      </c>
      <c r="T5596" s="1" t="s">
        <v>8821</v>
      </c>
    </row>
    <row r="5597" spans="1:20" x14ac:dyDescent="0.25">
      <c r="A5597" t="s">
        <v>8801</v>
      </c>
      <c r="B5597" t="s">
        <v>66</v>
      </c>
      <c r="C5597" t="s">
        <v>6786</v>
      </c>
      <c r="D5597" t="s">
        <v>6785</v>
      </c>
      <c r="E5597" s="55">
        <v>45105</v>
      </c>
      <c r="F5597">
        <v>2023</v>
      </c>
      <c r="G5597" t="s">
        <v>397</v>
      </c>
      <c r="I5597" t="s">
        <v>6400</v>
      </c>
      <c r="J5597">
        <v>200</v>
      </c>
      <c r="M5597" s="41" t="s">
        <v>72</v>
      </c>
      <c r="N5597" s="41">
        <f>SUM(Table71417[[#This Row],[Mitigation ($ million)]:[Adaptation ($ million)]])</f>
        <v>19.799999999999997</v>
      </c>
      <c r="O5597">
        <v>0.4</v>
      </c>
      <c r="P5597">
        <v>19.399999999999999</v>
      </c>
      <c r="R5597" s="5">
        <v>9.9000000000000005E-2</v>
      </c>
      <c r="S5597" s="56" t="s">
        <v>13244</v>
      </c>
      <c r="T5597" s="1" t="s">
        <v>8821</v>
      </c>
    </row>
    <row r="5598" spans="1:20" x14ac:dyDescent="0.25">
      <c r="A5598" t="s">
        <v>8801</v>
      </c>
      <c r="B5598" t="s">
        <v>66</v>
      </c>
      <c r="C5598" t="s">
        <v>6890</v>
      </c>
      <c r="D5598" t="s">
        <v>6889</v>
      </c>
      <c r="E5598" s="55">
        <v>45105</v>
      </c>
      <c r="F5598">
        <v>2023</v>
      </c>
      <c r="G5598" t="s">
        <v>397</v>
      </c>
      <c r="I5598" t="s">
        <v>6319</v>
      </c>
      <c r="J5598">
        <v>500</v>
      </c>
      <c r="M5598" s="41" t="s">
        <v>72</v>
      </c>
      <c r="N5598" s="41">
        <f>SUM(Table71417[[#This Row],[Mitigation ($ million)]:[Adaptation ($ million)]])</f>
        <v>42.800000000000004</v>
      </c>
      <c r="O5598">
        <v>35.700000000000003</v>
      </c>
      <c r="P5598">
        <v>7.1</v>
      </c>
      <c r="R5598" s="5">
        <v>8.5999999999999993E-2</v>
      </c>
      <c r="S5598" s="56" t="s">
        <v>13243</v>
      </c>
      <c r="T5598" s="1" t="s">
        <v>8821</v>
      </c>
    </row>
    <row r="5599" spans="1:20" x14ac:dyDescent="0.25">
      <c r="A5599" t="s">
        <v>8801</v>
      </c>
      <c r="B5599" t="s">
        <v>66</v>
      </c>
      <c r="C5599" t="s">
        <v>8077</v>
      </c>
      <c r="D5599" t="s">
        <v>8076</v>
      </c>
      <c r="E5599" s="55">
        <v>44040</v>
      </c>
      <c r="F5599">
        <v>2021</v>
      </c>
      <c r="G5599" t="s">
        <v>6378</v>
      </c>
      <c r="I5599" t="s">
        <v>132</v>
      </c>
      <c r="J5599">
        <v>500</v>
      </c>
      <c r="M5599" s="41" t="s">
        <v>72</v>
      </c>
      <c r="N5599" s="41">
        <f>SUM(Table71417[[#This Row],[Mitigation ($ million)]:[Adaptation ($ million)]])</f>
        <v>128.30000000000001</v>
      </c>
      <c r="O5599">
        <v>69.599999999999994</v>
      </c>
      <c r="P5599">
        <v>58.7</v>
      </c>
      <c r="R5599" s="4">
        <v>0.25600000000000001</v>
      </c>
      <c r="S5599" s="56" t="s">
        <v>14314</v>
      </c>
      <c r="T5599" s="1" t="s">
        <v>8823</v>
      </c>
    </row>
    <row r="5600" spans="1:20" x14ac:dyDescent="0.25">
      <c r="A5600" t="s">
        <v>8801</v>
      </c>
      <c r="B5600" t="s">
        <v>66</v>
      </c>
      <c r="C5600" t="s">
        <v>7924</v>
      </c>
      <c r="D5600" t="s">
        <v>7923</v>
      </c>
      <c r="E5600" s="55">
        <v>44040</v>
      </c>
      <c r="F5600">
        <v>2021</v>
      </c>
      <c r="G5600" t="s">
        <v>6551</v>
      </c>
      <c r="I5600" t="s">
        <v>6313</v>
      </c>
      <c r="J5600">
        <v>40</v>
      </c>
      <c r="M5600" s="41" t="s">
        <v>72</v>
      </c>
      <c r="N5600" s="41">
        <f>SUM(Table71417[[#This Row],[Mitigation ($ million)]:[Adaptation ($ million)]])</f>
        <v>2.2000000000000002</v>
      </c>
      <c r="O5600">
        <v>0.8</v>
      </c>
      <c r="P5600">
        <v>1.4</v>
      </c>
      <c r="R5600" s="4">
        <v>5.7000000000000002E-2</v>
      </c>
      <c r="S5600" s="56" t="s">
        <v>14315</v>
      </c>
      <c r="T5600" s="1" t="s">
        <v>8823</v>
      </c>
    </row>
    <row r="5601" spans="1:20" x14ac:dyDescent="0.25">
      <c r="A5601" t="s">
        <v>8801</v>
      </c>
      <c r="B5601" t="s">
        <v>66</v>
      </c>
      <c r="C5601" t="s">
        <v>8112</v>
      </c>
      <c r="D5601" t="s">
        <v>8111</v>
      </c>
      <c r="E5601" s="55">
        <v>44040</v>
      </c>
      <c r="F5601">
        <v>2021</v>
      </c>
      <c r="G5601" t="s">
        <v>8480</v>
      </c>
      <c r="I5601" t="s">
        <v>6316</v>
      </c>
      <c r="J5601">
        <v>300</v>
      </c>
      <c r="M5601" s="41" t="s">
        <v>24</v>
      </c>
      <c r="N5601" s="41">
        <f>SUM(Table71417[[#This Row],[Mitigation ($ million)]:[Adaptation ($ million)]])</f>
        <v>130</v>
      </c>
      <c r="O5601">
        <v>130</v>
      </c>
      <c r="P5601">
        <v>0</v>
      </c>
      <c r="R5601" s="4">
        <v>0.433</v>
      </c>
      <c r="S5601" s="56" t="s">
        <v>14313</v>
      </c>
      <c r="T5601" s="1" t="s">
        <v>8823</v>
      </c>
    </row>
    <row r="5602" spans="1:20" x14ac:dyDescent="0.25">
      <c r="A5602" t="s">
        <v>8801</v>
      </c>
      <c r="B5602" t="s">
        <v>66</v>
      </c>
      <c r="C5602" t="s">
        <v>7021</v>
      </c>
      <c r="D5602" t="s">
        <v>7020</v>
      </c>
      <c r="E5602" s="55">
        <v>44405</v>
      </c>
      <c r="F5602">
        <v>2022</v>
      </c>
      <c r="G5602" t="s">
        <v>7022</v>
      </c>
      <c r="I5602" t="s">
        <v>6316</v>
      </c>
      <c r="J5602">
        <v>3.8</v>
      </c>
      <c r="M5602" s="41" t="s">
        <v>24</v>
      </c>
      <c r="N5602" s="41">
        <f>SUM(Table71417[[#This Row],[Mitigation ($ million)]:[Adaptation ($ million)]])</f>
        <v>3.8</v>
      </c>
      <c r="O5602">
        <v>3.8</v>
      </c>
      <c r="P5602">
        <v>0</v>
      </c>
      <c r="R5602" s="4">
        <v>1</v>
      </c>
      <c r="S5602" s="56" t="s">
        <v>13936</v>
      </c>
      <c r="T5602" s="1" t="s">
        <v>8822</v>
      </c>
    </row>
    <row r="5603" spans="1:20" x14ac:dyDescent="0.25">
      <c r="A5603" t="s">
        <v>8801</v>
      </c>
      <c r="B5603" t="s">
        <v>66</v>
      </c>
      <c r="C5603" t="s">
        <v>6318</v>
      </c>
      <c r="D5603" t="s">
        <v>6317</v>
      </c>
      <c r="E5603" s="55">
        <v>44770</v>
      </c>
      <c r="F5603">
        <v>2023</v>
      </c>
      <c r="G5603" t="s">
        <v>6291</v>
      </c>
      <c r="I5603" t="s">
        <v>6319</v>
      </c>
      <c r="J5603">
        <v>30</v>
      </c>
      <c r="M5603" s="41" t="s">
        <v>72</v>
      </c>
      <c r="N5603" s="41">
        <f>SUM(Table71417[[#This Row],[Mitigation ($ million)]:[Adaptation ($ million)]])</f>
        <v>2.3000000000000003</v>
      </c>
      <c r="O5603">
        <v>0.2</v>
      </c>
      <c r="P5603">
        <v>2.1</v>
      </c>
      <c r="R5603" s="5">
        <v>7.4999999999999997E-2</v>
      </c>
      <c r="S5603" s="56" t="s">
        <v>13526</v>
      </c>
      <c r="T5603" s="1" t="s">
        <v>8821</v>
      </c>
    </row>
    <row r="5604" spans="1:20" x14ac:dyDescent="0.25">
      <c r="A5604" t="s">
        <v>8801</v>
      </c>
      <c r="B5604" t="s">
        <v>66</v>
      </c>
      <c r="C5604" t="s">
        <v>8031</v>
      </c>
      <c r="D5604" t="s">
        <v>8030</v>
      </c>
      <c r="E5604" s="55">
        <v>44071</v>
      </c>
      <c r="F5604">
        <v>2021</v>
      </c>
      <c r="G5604" t="s">
        <v>329</v>
      </c>
      <c r="I5604" t="s">
        <v>6307</v>
      </c>
      <c r="J5604">
        <v>40</v>
      </c>
      <c r="M5604" s="41" t="s">
        <v>72</v>
      </c>
      <c r="N5604" s="41">
        <f>SUM(Table71417[[#This Row],[Mitigation ($ million)]:[Adaptation ($ million)]])</f>
        <v>5.3</v>
      </c>
      <c r="O5604">
        <v>1</v>
      </c>
      <c r="P5604">
        <v>4.3</v>
      </c>
      <c r="R5604" s="4">
        <v>0.13100000000000001</v>
      </c>
      <c r="S5604" s="56" t="s">
        <v>14289</v>
      </c>
      <c r="T5604" s="1" t="s">
        <v>8823</v>
      </c>
    </row>
    <row r="5605" spans="1:20" x14ac:dyDescent="0.25">
      <c r="A5605" t="s">
        <v>8801</v>
      </c>
      <c r="B5605" t="s">
        <v>66</v>
      </c>
      <c r="C5605" t="s">
        <v>8407</v>
      </c>
      <c r="D5605" t="s">
        <v>8406</v>
      </c>
      <c r="E5605" s="55">
        <v>44102</v>
      </c>
      <c r="F5605">
        <v>2021</v>
      </c>
      <c r="G5605" t="s">
        <v>525</v>
      </c>
      <c r="I5605" t="s">
        <v>6443</v>
      </c>
      <c r="J5605">
        <v>17</v>
      </c>
      <c r="M5605" s="41" t="s">
        <v>72</v>
      </c>
      <c r="N5605" s="41">
        <f>SUM(Table71417[[#This Row],[Mitigation ($ million)]:[Adaptation ($ million)]])</f>
        <v>2.2000000000000002</v>
      </c>
      <c r="O5605">
        <v>0.9</v>
      </c>
      <c r="P5605">
        <v>1.3</v>
      </c>
      <c r="R5605" s="4">
        <v>0.124</v>
      </c>
      <c r="S5605" s="56" t="s">
        <v>14267</v>
      </c>
      <c r="T5605" s="1" t="s">
        <v>8823</v>
      </c>
    </row>
    <row r="5606" spans="1:20" x14ac:dyDescent="0.25">
      <c r="A5606" t="s">
        <v>8801</v>
      </c>
      <c r="B5606" t="s">
        <v>66</v>
      </c>
      <c r="C5606" t="s">
        <v>8345</v>
      </c>
      <c r="D5606" t="s">
        <v>8344</v>
      </c>
      <c r="E5606" s="55">
        <v>44102</v>
      </c>
      <c r="F5606">
        <v>2021</v>
      </c>
      <c r="G5606" t="s">
        <v>122</v>
      </c>
      <c r="I5606" t="s">
        <v>6400</v>
      </c>
      <c r="J5606">
        <v>600</v>
      </c>
      <c r="M5606" s="41" t="s">
        <v>72</v>
      </c>
      <c r="N5606" s="41">
        <f>SUM(Table71417[[#This Row],[Mitigation ($ million)]:[Adaptation ($ million)]])</f>
        <v>103.10000000000001</v>
      </c>
      <c r="O5606">
        <v>0.2</v>
      </c>
      <c r="P5606">
        <v>102.9</v>
      </c>
      <c r="R5606" s="4">
        <v>0.17199999999999999</v>
      </c>
      <c r="S5606" s="56" t="s">
        <v>14268</v>
      </c>
      <c r="T5606" s="1" t="s">
        <v>8823</v>
      </c>
    </row>
    <row r="5607" spans="1:20" x14ac:dyDescent="0.25">
      <c r="A5607" t="s">
        <v>8801</v>
      </c>
      <c r="B5607" t="s">
        <v>66</v>
      </c>
      <c r="C5607" t="s">
        <v>7914</v>
      </c>
      <c r="D5607" t="s">
        <v>7913</v>
      </c>
      <c r="E5607" s="55">
        <v>44102</v>
      </c>
      <c r="F5607">
        <v>2021</v>
      </c>
      <c r="G5607" t="s">
        <v>424</v>
      </c>
      <c r="I5607" t="s">
        <v>6296</v>
      </c>
      <c r="J5607">
        <v>150</v>
      </c>
      <c r="M5607" s="41" t="s">
        <v>72</v>
      </c>
      <c r="N5607" s="41">
        <f>SUM(Table71417[[#This Row],[Mitigation ($ million)]:[Adaptation ($ million)]])</f>
        <v>84.6</v>
      </c>
      <c r="O5607">
        <v>16.399999999999999</v>
      </c>
      <c r="P5607">
        <v>68.2</v>
      </c>
      <c r="R5607" s="4">
        <v>0.56399999999999995</v>
      </c>
      <c r="S5607" s="56" t="s">
        <v>14269</v>
      </c>
      <c r="T5607" s="1" t="s">
        <v>8823</v>
      </c>
    </row>
    <row r="5608" spans="1:20" x14ac:dyDescent="0.25">
      <c r="A5608" t="s">
        <v>8801</v>
      </c>
      <c r="B5608" t="s">
        <v>66</v>
      </c>
      <c r="C5608" t="s">
        <v>7196</v>
      </c>
      <c r="D5608" t="s">
        <v>7195</v>
      </c>
      <c r="E5608" s="55">
        <v>44467</v>
      </c>
      <c r="F5608">
        <v>2022</v>
      </c>
      <c r="G5608" t="s">
        <v>6406</v>
      </c>
      <c r="I5608" t="s">
        <v>6307</v>
      </c>
      <c r="J5608">
        <v>100</v>
      </c>
      <c r="M5608" s="41" t="s">
        <v>72</v>
      </c>
      <c r="N5608" s="41">
        <f>SUM(Table71417[[#This Row],[Mitigation ($ million)]:[Adaptation ($ million)]])</f>
        <v>14.899999999999999</v>
      </c>
      <c r="O5608">
        <v>4.8</v>
      </c>
      <c r="P5608">
        <v>10.1</v>
      </c>
      <c r="R5608" s="4">
        <v>0.14899999999999999</v>
      </c>
      <c r="S5608" s="56" t="s">
        <v>13914</v>
      </c>
      <c r="T5608" s="1" t="s">
        <v>8822</v>
      </c>
    </row>
    <row r="5609" spans="1:20" x14ac:dyDescent="0.25">
      <c r="A5609" t="s">
        <v>8801</v>
      </c>
      <c r="B5609" t="s">
        <v>66</v>
      </c>
      <c r="C5609" t="s">
        <v>7454</v>
      </c>
      <c r="D5609" t="s">
        <v>7453</v>
      </c>
      <c r="E5609" s="55">
        <v>44467</v>
      </c>
      <c r="F5609">
        <v>2022</v>
      </c>
      <c r="G5609" t="s">
        <v>6540</v>
      </c>
      <c r="I5609" t="s">
        <v>6303</v>
      </c>
      <c r="J5609">
        <v>38.200000000000003</v>
      </c>
      <c r="M5609" s="41" t="s">
        <v>72</v>
      </c>
      <c r="N5609" s="41">
        <f>SUM(Table71417[[#This Row],[Mitigation ($ million)]:[Adaptation ($ million)]])</f>
        <v>1.7000000000000002</v>
      </c>
      <c r="O5609">
        <v>0.8</v>
      </c>
      <c r="P5609">
        <v>0.9</v>
      </c>
      <c r="R5609" s="4">
        <v>4.2999999999999997E-2</v>
      </c>
      <c r="S5609" s="56" t="s">
        <v>13912</v>
      </c>
      <c r="T5609" s="1" t="s">
        <v>8822</v>
      </c>
    </row>
    <row r="5610" spans="1:20" x14ac:dyDescent="0.25">
      <c r="A5610" t="s">
        <v>8801</v>
      </c>
      <c r="B5610" t="s">
        <v>66</v>
      </c>
      <c r="C5610" t="s">
        <v>7236</v>
      </c>
      <c r="D5610" t="s">
        <v>7235</v>
      </c>
      <c r="E5610" s="55">
        <v>44467</v>
      </c>
      <c r="F5610">
        <v>2022</v>
      </c>
      <c r="G5610" t="s">
        <v>6657</v>
      </c>
      <c r="I5610" t="s">
        <v>6313</v>
      </c>
      <c r="J5610">
        <v>75</v>
      </c>
      <c r="M5610" s="41" t="s">
        <v>72</v>
      </c>
      <c r="N5610" s="41">
        <f>SUM(Table71417[[#This Row],[Mitigation ($ million)]:[Adaptation ($ million)]])</f>
        <v>18.7</v>
      </c>
      <c r="O5610">
        <v>13.6</v>
      </c>
      <c r="P5610">
        <v>5.0999999999999996</v>
      </c>
      <c r="R5610" s="4">
        <v>0.249</v>
      </c>
      <c r="S5610" s="56" t="s">
        <v>13913</v>
      </c>
      <c r="T5610" s="1" t="s">
        <v>8822</v>
      </c>
    </row>
    <row r="5611" spans="1:20" x14ac:dyDescent="0.25">
      <c r="A5611" t="s">
        <v>8801</v>
      </c>
      <c r="B5611" t="s">
        <v>66</v>
      </c>
      <c r="C5611" t="s">
        <v>7570</v>
      </c>
      <c r="D5611" t="s">
        <v>7569</v>
      </c>
      <c r="E5611" s="55">
        <v>44467</v>
      </c>
      <c r="F5611">
        <v>2022</v>
      </c>
      <c r="G5611" t="s">
        <v>6384</v>
      </c>
      <c r="I5611" t="s">
        <v>6303</v>
      </c>
      <c r="J5611">
        <v>45</v>
      </c>
      <c r="M5611" s="41" t="s">
        <v>72</v>
      </c>
      <c r="N5611" s="41">
        <f>SUM(Table71417[[#This Row],[Mitigation ($ million)]:[Adaptation ($ million)]])</f>
        <v>3.8</v>
      </c>
      <c r="O5611">
        <v>1.4</v>
      </c>
      <c r="P5611">
        <v>2.4</v>
      </c>
      <c r="R5611" s="4">
        <v>8.4000000000000005E-2</v>
      </c>
      <c r="S5611" s="56" t="s">
        <v>13911</v>
      </c>
      <c r="T5611" s="1" t="s">
        <v>8822</v>
      </c>
    </row>
    <row r="5612" spans="1:20" x14ac:dyDescent="0.25">
      <c r="A5612" t="s">
        <v>8801</v>
      </c>
      <c r="B5612" t="s">
        <v>66</v>
      </c>
      <c r="C5612" t="s">
        <v>6544</v>
      </c>
      <c r="D5612" t="s">
        <v>6543</v>
      </c>
      <c r="E5612" s="55">
        <v>44832</v>
      </c>
      <c r="F5612">
        <v>2023</v>
      </c>
      <c r="G5612" t="s">
        <v>6526</v>
      </c>
      <c r="I5612" t="s">
        <v>6303</v>
      </c>
      <c r="J5612">
        <v>20</v>
      </c>
      <c r="M5612" s="41" t="s">
        <v>25</v>
      </c>
      <c r="N5612" s="41">
        <f>SUM(Table71417[[#This Row],[Mitigation ($ million)]:[Adaptation ($ million)]])</f>
        <v>2</v>
      </c>
      <c r="O5612">
        <v>0</v>
      </c>
      <c r="P5612">
        <v>2</v>
      </c>
      <c r="R5612" s="5">
        <v>9.8000000000000004E-2</v>
      </c>
      <c r="S5612" s="56" t="s">
        <v>13508</v>
      </c>
      <c r="T5612" s="1" t="s">
        <v>8821</v>
      </c>
    </row>
    <row r="5613" spans="1:20" x14ac:dyDescent="0.25">
      <c r="A5613" t="s">
        <v>8801</v>
      </c>
      <c r="B5613" t="s">
        <v>66</v>
      </c>
      <c r="C5613" t="s">
        <v>6445</v>
      </c>
      <c r="D5613" t="s">
        <v>6444</v>
      </c>
      <c r="E5613" s="55">
        <v>44832</v>
      </c>
      <c r="F5613">
        <v>2023</v>
      </c>
      <c r="G5613" t="s">
        <v>6406</v>
      </c>
      <c r="I5613" t="s">
        <v>6443</v>
      </c>
      <c r="J5613">
        <v>300</v>
      </c>
      <c r="M5613" s="41" t="s">
        <v>72</v>
      </c>
      <c r="N5613" s="41">
        <f>SUM(Table71417[[#This Row],[Mitigation ($ million)]:[Adaptation ($ million)]])</f>
        <v>90.3</v>
      </c>
      <c r="O5613">
        <v>38.799999999999997</v>
      </c>
      <c r="P5613">
        <v>51.5</v>
      </c>
      <c r="R5613" s="5">
        <v>0.30099999999999999</v>
      </c>
      <c r="S5613" s="56" t="s">
        <v>13509</v>
      </c>
      <c r="T5613" s="1" t="s">
        <v>8821</v>
      </c>
    </row>
    <row r="5614" spans="1:20" x14ac:dyDescent="0.25">
      <c r="A5614" t="s">
        <v>8801</v>
      </c>
      <c r="B5614" t="s">
        <v>66</v>
      </c>
      <c r="C5614" t="s">
        <v>8049</v>
      </c>
      <c r="D5614" t="s">
        <v>8048</v>
      </c>
      <c r="E5614" s="55">
        <v>44132</v>
      </c>
      <c r="F5614">
        <v>2021</v>
      </c>
      <c r="G5614" t="s">
        <v>62</v>
      </c>
      <c r="I5614" t="s">
        <v>6313</v>
      </c>
      <c r="J5614">
        <v>50</v>
      </c>
      <c r="M5614" s="41" t="s">
        <v>72</v>
      </c>
      <c r="N5614" s="41">
        <f>SUM(Table71417[[#This Row],[Mitigation ($ million)]:[Adaptation ($ million)]])</f>
        <v>7.2</v>
      </c>
      <c r="O5614">
        <v>5.5</v>
      </c>
      <c r="P5614">
        <v>1.7</v>
      </c>
      <c r="R5614" s="4">
        <v>0.14499999999999999</v>
      </c>
      <c r="S5614" s="56" t="s">
        <v>14251</v>
      </c>
      <c r="T5614" s="1" t="s">
        <v>8823</v>
      </c>
    </row>
    <row r="5615" spans="1:20" x14ac:dyDescent="0.25">
      <c r="A5615" t="s">
        <v>8801</v>
      </c>
      <c r="B5615" t="s">
        <v>66</v>
      </c>
      <c r="C5615" t="s">
        <v>8051</v>
      </c>
      <c r="D5615" t="s">
        <v>8050</v>
      </c>
      <c r="E5615" s="55">
        <v>44132</v>
      </c>
      <c r="F5615">
        <v>2021</v>
      </c>
      <c r="G5615" t="s">
        <v>424</v>
      </c>
      <c r="I5615" t="s">
        <v>6287</v>
      </c>
      <c r="J5615">
        <v>80</v>
      </c>
      <c r="M5615" s="41" t="s">
        <v>72</v>
      </c>
      <c r="N5615" s="41">
        <f>SUM(Table71417[[#This Row],[Mitigation ($ million)]:[Adaptation ($ million)]])</f>
        <v>38.5</v>
      </c>
      <c r="O5615">
        <v>13.8</v>
      </c>
      <c r="P5615">
        <v>24.7</v>
      </c>
      <c r="R5615" s="4">
        <v>0.48199999999999998</v>
      </c>
      <c r="S5615" s="56" t="s">
        <v>14250</v>
      </c>
      <c r="T5615" s="1" t="s">
        <v>8823</v>
      </c>
    </row>
    <row r="5616" spans="1:20" x14ac:dyDescent="0.25">
      <c r="A5616" t="s">
        <v>8801</v>
      </c>
      <c r="B5616" t="s">
        <v>66</v>
      </c>
      <c r="C5616" t="s">
        <v>8141</v>
      </c>
      <c r="D5616" t="s">
        <v>8140</v>
      </c>
      <c r="E5616" s="55">
        <v>44284</v>
      </c>
      <c r="F5616">
        <v>2021</v>
      </c>
      <c r="G5616" t="s">
        <v>6325</v>
      </c>
      <c r="I5616" t="s">
        <v>6316</v>
      </c>
      <c r="J5616">
        <v>500</v>
      </c>
      <c r="M5616" s="41" t="s">
        <v>72</v>
      </c>
      <c r="N5616" s="41">
        <f>SUM(Table71417[[#This Row],[Mitigation ($ million)]:[Adaptation ($ million)]])</f>
        <v>497.1</v>
      </c>
      <c r="O5616">
        <v>483.3</v>
      </c>
      <c r="P5616">
        <v>13.8</v>
      </c>
      <c r="R5616" s="4">
        <v>0.99399999999999999</v>
      </c>
      <c r="S5616" s="56" t="s">
        <v>14119</v>
      </c>
      <c r="T5616" s="1" t="s">
        <v>8823</v>
      </c>
    </row>
    <row r="5617" spans="1:20" x14ac:dyDescent="0.25">
      <c r="A5617" t="s">
        <v>8801</v>
      </c>
      <c r="B5617" t="s">
        <v>66</v>
      </c>
      <c r="C5617" t="s">
        <v>7744</v>
      </c>
      <c r="D5617" t="s">
        <v>7743</v>
      </c>
      <c r="E5617" s="55">
        <v>44649</v>
      </c>
      <c r="F5617">
        <v>2022</v>
      </c>
      <c r="G5617" t="s">
        <v>6370</v>
      </c>
      <c r="I5617" t="s">
        <v>6303</v>
      </c>
      <c r="J5617">
        <v>100</v>
      </c>
      <c r="M5617" s="41" t="s">
        <v>72</v>
      </c>
      <c r="N5617" s="41">
        <f>SUM(Table71417[[#This Row],[Mitigation ($ million)]:[Adaptation ($ million)]])</f>
        <v>1.4</v>
      </c>
      <c r="O5617">
        <v>0.7</v>
      </c>
      <c r="P5617">
        <v>0.7</v>
      </c>
      <c r="R5617" s="4">
        <v>1.4E-2</v>
      </c>
      <c r="S5617" s="56" t="s">
        <v>13752</v>
      </c>
      <c r="T5617" s="1" t="s">
        <v>8822</v>
      </c>
    </row>
    <row r="5618" spans="1:20" x14ac:dyDescent="0.25">
      <c r="A5618" t="s">
        <v>8801</v>
      </c>
      <c r="B5618" t="s">
        <v>66</v>
      </c>
      <c r="C5618" t="s">
        <v>7523</v>
      </c>
      <c r="D5618" t="s">
        <v>7522</v>
      </c>
      <c r="E5618" s="55">
        <v>44649</v>
      </c>
      <c r="F5618">
        <v>2022</v>
      </c>
      <c r="G5618" t="s">
        <v>6306</v>
      </c>
      <c r="I5618" t="s">
        <v>6287</v>
      </c>
      <c r="J5618">
        <v>250</v>
      </c>
      <c r="M5618" s="41" t="s">
        <v>72</v>
      </c>
      <c r="N5618" s="41">
        <f>SUM(Table71417[[#This Row],[Mitigation ($ million)]:[Adaptation ($ million)]])</f>
        <v>125.5</v>
      </c>
      <c r="O5618">
        <v>53.5</v>
      </c>
      <c r="P5618">
        <v>72</v>
      </c>
      <c r="R5618" s="4">
        <v>0.502</v>
      </c>
      <c r="S5618" s="56" t="s">
        <v>13754</v>
      </c>
      <c r="T5618" s="1" t="s">
        <v>8822</v>
      </c>
    </row>
    <row r="5619" spans="1:20" x14ac:dyDescent="0.25">
      <c r="A5619" t="s">
        <v>8801</v>
      </c>
      <c r="B5619" t="s">
        <v>66</v>
      </c>
      <c r="C5619" t="s">
        <v>7310</v>
      </c>
      <c r="D5619" t="s">
        <v>7309</v>
      </c>
      <c r="E5619" s="55">
        <v>44649</v>
      </c>
      <c r="F5619">
        <v>2022</v>
      </c>
      <c r="G5619" t="s">
        <v>6412</v>
      </c>
      <c r="I5619" t="s">
        <v>6303</v>
      </c>
      <c r="J5619">
        <v>100</v>
      </c>
      <c r="M5619" s="41" t="s">
        <v>72</v>
      </c>
      <c r="N5619" s="41">
        <f>SUM(Table71417[[#This Row],[Mitigation ($ million)]:[Adaptation ($ million)]])</f>
        <v>13.299999999999999</v>
      </c>
      <c r="O5619">
        <v>0.7</v>
      </c>
      <c r="P5619">
        <v>12.6</v>
      </c>
      <c r="R5619" s="4">
        <v>0.13300000000000001</v>
      </c>
      <c r="S5619" s="56" t="s">
        <v>13755</v>
      </c>
      <c r="T5619" s="1" t="s">
        <v>8822</v>
      </c>
    </row>
    <row r="5620" spans="1:20" x14ac:dyDescent="0.25">
      <c r="A5620" t="s">
        <v>8801</v>
      </c>
      <c r="B5620" t="s">
        <v>66</v>
      </c>
      <c r="C5620" t="s">
        <v>7238</v>
      </c>
      <c r="D5620" t="s">
        <v>7237</v>
      </c>
      <c r="E5620" s="55">
        <v>44649</v>
      </c>
      <c r="F5620">
        <v>2022</v>
      </c>
      <c r="G5620" t="s">
        <v>14348</v>
      </c>
      <c r="I5620" t="s">
        <v>6316</v>
      </c>
      <c r="J5620">
        <v>55</v>
      </c>
      <c r="M5620" s="41" t="s">
        <v>24</v>
      </c>
      <c r="N5620" s="41">
        <f>SUM(Table71417[[#This Row],[Mitigation ($ million)]:[Adaptation ($ million)]])</f>
        <v>55</v>
      </c>
      <c r="O5620">
        <v>55</v>
      </c>
      <c r="P5620">
        <v>0</v>
      </c>
      <c r="R5620" s="4">
        <v>1</v>
      </c>
      <c r="S5620" s="56" t="s">
        <v>13756</v>
      </c>
      <c r="T5620" s="1" t="s">
        <v>8822</v>
      </c>
    </row>
    <row r="5621" spans="1:20" x14ac:dyDescent="0.25">
      <c r="A5621" t="s">
        <v>8801</v>
      </c>
      <c r="B5621" t="s">
        <v>66</v>
      </c>
      <c r="C5621" t="s">
        <v>7700</v>
      </c>
      <c r="D5621" t="s">
        <v>7699</v>
      </c>
      <c r="E5621" s="55">
        <v>44649</v>
      </c>
      <c r="F5621">
        <v>2022</v>
      </c>
      <c r="G5621" t="s">
        <v>6278</v>
      </c>
      <c r="I5621" t="s">
        <v>6400</v>
      </c>
      <c r="J5621">
        <v>400</v>
      </c>
      <c r="M5621" s="41" t="s">
        <v>25</v>
      </c>
      <c r="N5621" s="41">
        <f>SUM(Table71417[[#This Row],[Mitigation ($ million)]:[Adaptation ($ million)]])</f>
        <v>94.2</v>
      </c>
      <c r="O5621">
        <v>0</v>
      </c>
      <c r="P5621">
        <v>94.2</v>
      </c>
      <c r="R5621" s="4">
        <v>0.23499999999999999</v>
      </c>
      <c r="S5621" s="56" t="s">
        <v>13753</v>
      </c>
      <c r="T5621" s="1" t="s">
        <v>8822</v>
      </c>
    </row>
    <row r="5622" spans="1:20" x14ac:dyDescent="0.25">
      <c r="A5622" t="s">
        <v>8801</v>
      </c>
      <c r="B5622" t="s">
        <v>66</v>
      </c>
      <c r="C5622" t="s">
        <v>6517</v>
      </c>
      <c r="D5622" t="s">
        <v>6516</v>
      </c>
      <c r="E5622" s="55">
        <v>45014</v>
      </c>
      <c r="F5622">
        <v>2023</v>
      </c>
      <c r="G5622" t="s">
        <v>6518</v>
      </c>
      <c r="I5622" t="s">
        <v>4841</v>
      </c>
      <c r="J5622">
        <v>100</v>
      </c>
      <c r="M5622" s="41" t="s">
        <v>72</v>
      </c>
      <c r="N5622" s="41">
        <f>SUM(Table71417[[#This Row],[Mitigation ($ million)]:[Adaptation ($ million)]])</f>
        <v>21.299999999999997</v>
      </c>
      <c r="O5622">
        <v>1.4</v>
      </c>
      <c r="P5622">
        <v>19.899999999999999</v>
      </c>
      <c r="R5622" s="5">
        <v>0.21299999999999999</v>
      </c>
      <c r="S5622" s="56" t="s">
        <v>13379</v>
      </c>
      <c r="T5622" s="1" t="s">
        <v>8821</v>
      </c>
    </row>
    <row r="5623" spans="1:20" x14ac:dyDescent="0.25">
      <c r="A5623" t="s">
        <v>8801</v>
      </c>
      <c r="B5623" t="s">
        <v>66</v>
      </c>
      <c r="C5623" t="s">
        <v>7997</v>
      </c>
      <c r="D5623" t="s">
        <v>7996</v>
      </c>
      <c r="E5623" s="55">
        <v>44315</v>
      </c>
      <c r="F5623">
        <v>2021</v>
      </c>
      <c r="G5623" t="s">
        <v>6631</v>
      </c>
      <c r="I5623" t="s">
        <v>132</v>
      </c>
      <c r="J5623">
        <v>250</v>
      </c>
      <c r="M5623" s="41" t="s">
        <v>72</v>
      </c>
      <c r="N5623" s="41">
        <f>SUM(Table71417[[#This Row],[Mitigation ($ million)]:[Adaptation ($ million)]])</f>
        <v>62.7</v>
      </c>
      <c r="O5623">
        <v>19.5</v>
      </c>
      <c r="P5623">
        <v>43.2</v>
      </c>
      <c r="R5623" s="4">
        <v>0.251</v>
      </c>
      <c r="S5623" s="56" t="s">
        <v>14092</v>
      </c>
      <c r="T5623" s="1" t="s">
        <v>8823</v>
      </c>
    </row>
    <row r="5624" spans="1:20" x14ac:dyDescent="0.25">
      <c r="A5624" t="s">
        <v>8801</v>
      </c>
      <c r="B5624" t="s">
        <v>66</v>
      </c>
      <c r="C5624" t="s">
        <v>7930</v>
      </c>
      <c r="D5624" t="s">
        <v>7929</v>
      </c>
      <c r="E5624" s="55">
        <v>44315</v>
      </c>
      <c r="F5624">
        <v>2021</v>
      </c>
      <c r="G5624" t="s">
        <v>6429</v>
      </c>
      <c r="I5624" t="s">
        <v>6319</v>
      </c>
      <c r="J5624">
        <v>100</v>
      </c>
      <c r="M5624" s="41" t="s">
        <v>72</v>
      </c>
      <c r="N5624" s="41">
        <f>SUM(Table71417[[#This Row],[Mitigation ($ million)]:[Adaptation ($ million)]])</f>
        <v>16.2</v>
      </c>
      <c r="O5624">
        <v>8.1</v>
      </c>
      <c r="P5624">
        <v>8.1</v>
      </c>
      <c r="R5624" s="4">
        <v>0.16300000000000001</v>
      </c>
      <c r="S5624" s="56" t="s">
        <v>14093</v>
      </c>
      <c r="T5624" s="1" t="s">
        <v>8823</v>
      </c>
    </row>
    <row r="5625" spans="1:20" x14ac:dyDescent="0.25">
      <c r="A5625" t="s">
        <v>8801</v>
      </c>
      <c r="B5625" t="s">
        <v>66</v>
      </c>
      <c r="C5625" t="s">
        <v>8533</v>
      </c>
      <c r="D5625" t="s">
        <v>8532</v>
      </c>
      <c r="E5625" s="55">
        <v>44315</v>
      </c>
      <c r="F5625">
        <v>2021</v>
      </c>
      <c r="G5625" t="s">
        <v>4726</v>
      </c>
      <c r="I5625" t="s">
        <v>6296</v>
      </c>
      <c r="J5625">
        <v>121.1</v>
      </c>
      <c r="M5625" s="41" t="s">
        <v>72</v>
      </c>
      <c r="N5625" s="41">
        <f>SUM(Table71417[[#This Row],[Mitigation ($ million)]:[Adaptation ($ million)]])</f>
        <v>63.9</v>
      </c>
      <c r="O5625">
        <v>32</v>
      </c>
      <c r="P5625">
        <v>31.9</v>
      </c>
      <c r="R5625" s="4">
        <v>0.52800000000000002</v>
      </c>
      <c r="S5625" s="56" t="s">
        <v>14091</v>
      </c>
      <c r="T5625" s="1" t="s">
        <v>8823</v>
      </c>
    </row>
    <row r="5626" spans="1:20" x14ac:dyDescent="0.25">
      <c r="A5626" t="s">
        <v>8801</v>
      </c>
      <c r="B5626" t="s">
        <v>66</v>
      </c>
      <c r="C5626" t="s">
        <v>7732</v>
      </c>
      <c r="D5626" t="s">
        <v>7731</v>
      </c>
      <c r="E5626" s="55">
        <v>44680</v>
      </c>
      <c r="F5626">
        <v>2022</v>
      </c>
      <c r="G5626" t="s">
        <v>525</v>
      </c>
      <c r="I5626" t="s">
        <v>6313</v>
      </c>
      <c r="J5626">
        <v>50</v>
      </c>
      <c r="M5626" s="41" t="s">
        <v>72</v>
      </c>
      <c r="N5626" s="41">
        <f>SUM(Table71417[[#This Row],[Mitigation ($ million)]:[Adaptation ($ million)]])</f>
        <v>5.4</v>
      </c>
      <c r="O5626">
        <v>2.6</v>
      </c>
      <c r="P5626">
        <v>2.8</v>
      </c>
      <c r="R5626" s="4">
        <v>0.109</v>
      </c>
      <c r="S5626" s="56" t="s">
        <v>13718</v>
      </c>
      <c r="T5626" s="1" t="s">
        <v>8822</v>
      </c>
    </row>
    <row r="5627" spans="1:20" x14ac:dyDescent="0.25">
      <c r="A5627" t="s">
        <v>8801</v>
      </c>
      <c r="B5627" t="s">
        <v>66</v>
      </c>
      <c r="C5627" t="s">
        <v>7611</v>
      </c>
      <c r="D5627" t="s">
        <v>7610</v>
      </c>
      <c r="E5627" s="55">
        <v>44680</v>
      </c>
      <c r="F5627">
        <v>2022</v>
      </c>
      <c r="G5627" t="s">
        <v>3163</v>
      </c>
      <c r="I5627" t="s">
        <v>6296</v>
      </c>
      <c r="J5627">
        <v>30</v>
      </c>
      <c r="M5627" s="41" t="s">
        <v>72</v>
      </c>
      <c r="N5627" s="41">
        <f>SUM(Table71417[[#This Row],[Mitigation ($ million)]:[Adaptation ($ million)]])</f>
        <v>28.4</v>
      </c>
      <c r="O5627">
        <v>0.5</v>
      </c>
      <c r="P5627">
        <v>27.9</v>
      </c>
      <c r="R5627" s="4">
        <v>0.94899999999999995</v>
      </c>
      <c r="S5627" s="56" t="s">
        <v>13719</v>
      </c>
      <c r="T5627" s="1" t="s">
        <v>8822</v>
      </c>
    </row>
    <row r="5628" spans="1:20" x14ac:dyDescent="0.25">
      <c r="A5628" t="s">
        <v>8801</v>
      </c>
      <c r="B5628" t="s">
        <v>66</v>
      </c>
      <c r="C5628" t="s">
        <v>7792</v>
      </c>
      <c r="D5628" t="s">
        <v>7791</v>
      </c>
      <c r="E5628" s="55">
        <v>44680</v>
      </c>
      <c r="F5628">
        <v>2022</v>
      </c>
      <c r="G5628" t="s">
        <v>222</v>
      </c>
      <c r="I5628" t="s">
        <v>6303</v>
      </c>
      <c r="J5628">
        <v>5</v>
      </c>
      <c r="M5628" s="41" t="s">
        <v>72</v>
      </c>
      <c r="N5628" s="41">
        <f>SUM(Table71417[[#This Row],[Mitigation ($ million)]:[Adaptation ($ million)]])</f>
        <v>0.5</v>
      </c>
      <c r="O5628">
        <v>0.2</v>
      </c>
      <c r="P5628">
        <v>0.3</v>
      </c>
      <c r="R5628" s="4">
        <v>8.5999999999999993E-2</v>
      </c>
      <c r="S5628" s="56" t="s">
        <v>13717</v>
      </c>
      <c r="T5628" s="1" t="s">
        <v>8822</v>
      </c>
    </row>
    <row r="5629" spans="1:20" x14ac:dyDescent="0.25">
      <c r="A5629" t="s">
        <v>8801</v>
      </c>
      <c r="B5629" t="s">
        <v>66</v>
      </c>
      <c r="C5629" t="s">
        <v>8639</v>
      </c>
      <c r="D5629" t="s">
        <v>8638</v>
      </c>
      <c r="E5629" s="55">
        <v>44376</v>
      </c>
      <c r="F5629">
        <v>2021</v>
      </c>
      <c r="G5629" t="s">
        <v>8804</v>
      </c>
      <c r="I5629" t="s">
        <v>6303</v>
      </c>
      <c r="J5629">
        <v>200</v>
      </c>
      <c r="M5629" s="41" t="s">
        <v>72</v>
      </c>
      <c r="N5629" s="41">
        <f>SUM(Table71417[[#This Row],[Mitigation ($ million)]:[Adaptation ($ million)]])</f>
        <v>10.899999999999999</v>
      </c>
      <c r="O5629">
        <v>2.7</v>
      </c>
      <c r="P5629">
        <v>8.1999999999999993</v>
      </c>
      <c r="R5629" s="4">
        <v>5.5E-2</v>
      </c>
      <c r="S5629" s="56" t="s">
        <v>13956</v>
      </c>
      <c r="T5629" s="1" t="s">
        <v>8823</v>
      </c>
    </row>
    <row r="5630" spans="1:20" x14ac:dyDescent="0.25">
      <c r="A5630" t="s">
        <v>8801</v>
      </c>
      <c r="B5630" t="s">
        <v>66</v>
      </c>
      <c r="C5630" t="s">
        <v>8712</v>
      </c>
      <c r="D5630" t="s">
        <v>8711</v>
      </c>
      <c r="E5630" s="55">
        <v>44376</v>
      </c>
      <c r="F5630">
        <v>2021</v>
      </c>
      <c r="G5630" t="s">
        <v>6554</v>
      </c>
      <c r="I5630" t="s">
        <v>8054</v>
      </c>
      <c r="J5630">
        <v>28.2</v>
      </c>
      <c r="M5630" s="41" t="s">
        <v>72</v>
      </c>
      <c r="N5630" s="41">
        <f>SUM(Table71417[[#This Row],[Mitigation ($ million)]:[Adaptation ($ million)]])</f>
        <v>0.7</v>
      </c>
      <c r="O5630">
        <v>0.3</v>
      </c>
      <c r="P5630">
        <v>0.4</v>
      </c>
      <c r="R5630" s="4">
        <v>2.4E-2</v>
      </c>
      <c r="S5630" s="56" t="s">
        <v>13953</v>
      </c>
      <c r="T5630" s="1" t="s">
        <v>8823</v>
      </c>
    </row>
    <row r="5631" spans="1:20" x14ac:dyDescent="0.25">
      <c r="A5631" t="s">
        <v>8801</v>
      </c>
      <c r="B5631" t="s">
        <v>66</v>
      </c>
      <c r="C5631" t="s">
        <v>8718</v>
      </c>
      <c r="D5631" t="s">
        <v>8717</v>
      </c>
      <c r="E5631" s="55">
        <v>44376</v>
      </c>
      <c r="F5631">
        <v>2021</v>
      </c>
      <c r="G5631" t="s">
        <v>6784</v>
      </c>
      <c r="I5631" t="s">
        <v>132</v>
      </c>
      <c r="J5631">
        <v>5</v>
      </c>
      <c r="M5631" s="41" t="s">
        <v>24</v>
      </c>
      <c r="N5631" s="41">
        <f>SUM(Table71417[[#This Row],[Mitigation ($ million)]:[Adaptation ($ million)]])</f>
        <v>0.2</v>
      </c>
      <c r="O5631">
        <v>0.2</v>
      </c>
      <c r="P5631">
        <v>0</v>
      </c>
      <c r="R5631" s="4">
        <v>3.6999999999999998E-2</v>
      </c>
      <c r="S5631" s="56" t="s">
        <v>13950</v>
      </c>
      <c r="T5631" s="1" t="s">
        <v>8823</v>
      </c>
    </row>
    <row r="5632" spans="1:20" x14ac:dyDescent="0.25">
      <c r="A5632" t="s">
        <v>8801</v>
      </c>
      <c r="B5632" t="s">
        <v>66</v>
      </c>
      <c r="C5632" t="s">
        <v>8704</v>
      </c>
      <c r="D5632" t="s">
        <v>8703</v>
      </c>
      <c r="E5632" s="55">
        <v>44376</v>
      </c>
      <c r="F5632">
        <v>2021</v>
      </c>
      <c r="G5632" t="s">
        <v>7680</v>
      </c>
      <c r="I5632" t="s">
        <v>8054</v>
      </c>
      <c r="J5632">
        <v>5</v>
      </c>
      <c r="M5632" s="41" t="s">
        <v>11395</v>
      </c>
      <c r="N5632" s="41">
        <f>SUM(Table71417[[#This Row],[Mitigation ($ million)]:[Adaptation ($ million)]])</f>
        <v>0</v>
      </c>
      <c r="O5632">
        <v>0</v>
      </c>
      <c r="P5632">
        <v>0</v>
      </c>
      <c r="R5632" s="4">
        <v>5.0000000000000001E-3</v>
      </c>
      <c r="S5632" s="56" t="s">
        <v>13954</v>
      </c>
      <c r="T5632" s="1" t="s">
        <v>8823</v>
      </c>
    </row>
    <row r="5633" spans="1:20" x14ac:dyDescent="0.25">
      <c r="A5633" t="s">
        <v>8801</v>
      </c>
      <c r="B5633" t="s">
        <v>66</v>
      </c>
      <c r="C5633" t="s">
        <v>8737</v>
      </c>
      <c r="D5633" t="s">
        <v>8736</v>
      </c>
      <c r="E5633" s="55">
        <v>44376</v>
      </c>
      <c r="F5633">
        <v>2021</v>
      </c>
      <c r="G5633" t="s">
        <v>6460</v>
      </c>
      <c r="I5633" t="s">
        <v>8054</v>
      </c>
      <c r="J5633">
        <v>10</v>
      </c>
      <c r="M5633" s="41" t="s">
        <v>25</v>
      </c>
      <c r="N5633" s="41">
        <f>SUM(Table71417[[#This Row],[Mitigation ($ million)]:[Adaptation ($ million)]])</f>
        <v>0.2</v>
      </c>
      <c r="O5633">
        <v>0</v>
      </c>
      <c r="P5633">
        <v>0.2</v>
      </c>
      <c r="R5633" s="4">
        <v>1.7999999999999999E-2</v>
      </c>
      <c r="S5633" s="56" t="s">
        <v>13947</v>
      </c>
      <c r="T5633" s="1" t="s">
        <v>8823</v>
      </c>
    </row>
    <row r="5634" spans="1:20" x14ac:dyDescent="0.25">
      <c r="A5634" t="s">
        <v>8801</v>
      </c>
      <c r="B5634" t="s">
        <v>66</v>
      </c>
      <c r="C5634" t="s">
        <v>8720</v>
      </c>
      <c r="D5634" t="s">
        <v>8719</v>
      </c>
      <c r="E5634" s="55">
        <v>44376</v>
      </c>
      <c r="F5634">
        <v>2021</v>
      </c>
      <c r="G5634" t="s">
        <v>8806</v>
      </c>
      <c r="I5634" t="s">
        <v>6287</v>
      </c>
      <c r="J5634">
        <v>50</v>
      </c>
      <c r="M5634" s="41" t="s">
        <v>72</v>
      </c>
      <c r="N5634" s="41">
        <f>SUM(Table71417[[#This Row],[Mitigation ($ million)]:[Adaptation ($ million)]])</f>
        <v>36.199999999999996</v>
      </c>
      <c r="O5634">
        <v>0.8</v>
      </c>
      <c r="P5634">
        <v>35.4</v>
      </c>
      <c r="R5634" s="4">
        <v>0.72299999999999998</v>
      </c>
      <c r="S5634" s="56" t="s">
        <v>13949</v>
      </c>
      <c r="T5634" s="1" t="s">
        <v>8823</v>
      </c>
    </row>
    <row r="5635" spans="1:20" x14ac:dyDescent="0.25">
      <c r="A5635" t="s">
        <v>8801</v>
      </c>
      <c r="B5635" t="s">
        <v>66</v>
      </c>
      <c r="C5635" t="s">
        <v>8471</v>
      </c>
      <c r="D5635" t="s">
        <v>8470</v>
      </c>
      <c r="E5635" s="55">
        <v>44376</v>
      </c>
      <c r="F5635">
        <v>2021</v>
      </c>
      <c r="G5635" t="s">
        <v>6532</v>
      </c>
      <c r="I5635" t="s">
        <v>6319</v>
      </c>
      <c r="J5635">
        <v>300</v>
      </c>
      <c r="M5635" s="41" t="s">
        <v>72</v>
      </c>
      <c r="N5635" s="41">
        <f>SUM(Table71417[[#This Row],[Mitigation ($ million)]:[Adaptation ($ million)]])</f>
        <v>90</v>
      </c>
      <c r="O5635">
        <v>65.8</v>
      </c>
      <c r="P5635">
        <v>24.2</v>
      </c>
      <c r="R5635" s="4">
        <v>0.3</v>
      </c>
      <c r="S5635" s="56" t="s">
        <v>13958</v>
      </c>
      <c r="T5635" s="1" t="s">
        <v>8823</v>
      </c>
    </row>
    <row r="5636" spans="1:20" x14ac:dyDescent="0.25">
      <c r="A5636" t="s">
        <v>8801</v>
      </c>
      <c r="B5636" t="s">
        <v>66</v>
      </c>
      <c r="C5636" t="s">
        <v>8688</v>
      </c>
      <c r="D5636" t="s">
        <v>8687</v>
      </c>
      <c r="E5636" s="55">
        <v>44376</v>
      </c>
      <c r="F5636">
        <v>2021</v>
      </c>
      <c r="G5636" t="s">
        <v>88</v>
      </c>
      <c r="I5636" t="s">
        <v>6400</v>
      </c>
      <c r="J5636">
        <v>500</v>
      </c>
      <c r="M5636" s="41" t="s">
        <v>72</v>
      </c>
      <c r="N5636" s="41">
        <f>SUM(Table71417[[#This Row],[Mitigation ($ million)]:[Adaptation ($ million)]])</f>
        <v>168.2</v>
      </c>
      <c r="O5636">
        <v>108</v>
      </c>
      <c r="P5636">
        <v>60.2</v>
      </c>
      <c r="R5636" s="4">
        <v>0.33600000000000002</v>
      </c>
      <c r="S5636" s="56" t="s">
        <v>13955</v>
      </c>
      <c r="T5636" s="1" t="s">
        <v>8823</v>
      </c>
    </row>
    <row r="5637" spans="1:20" x14ac:dyDescent="0.25">
      <c r="A5637" t="s">
        <v>8801</v>
      </c>
      <c r="B5637" t="s">
        <v>66</v>
      </c>
      <c r="C5637" t="s">
        <v>8716</v>
      </c>
      <c r="D5637" t="s">
        <v>8715</v>
      </c>
      <c r="E5637" s="55">
        <v>44376</v>
      </c>
      <c r="F5637">
        <v>2021</v>
      </c>
      <c r="G5637" t="s">
        <v>7568</v>
      </c>
      <c r="I5637" t="s">
        <v>8054</v>
      </c>
      <c r="J5637">
        <v>5</v>
      </c>
      <c r="M5637" s="41" t="s">
        <v>72</v>
      </c>
      <c r="N5637" s="41">
        <f>SUM(Table71417[[#This Row],[Mitigation ($ million)]:[Adaptation ($ million)]])</f>
        <v>0.4</v>
      </c>
      <c r="O5637">
        <v>0.2</v>
      </c>
      <c r="P5637">
        <v>0.2</v>
      </c>
      <c r="R5637" s="4">
        <v>8.7999999999999995E-2</v>
      </c>
      <c r="S5637" s="56" t="s">
        <v>13951</v>
      </c>
      <c r="T5637" s="1" t="s">
        <v>8823</v>
      </c>
    </row>
    <row r="5638" spans="1:20" x14ac:dyDescent="0.25">
      <c r="A5638" t="s">
        <v>8801</v>
      </c>
      <c r="B5638" t="s">
        <v>66</v>
      </c>
      <c r="C5638" t="s">
        <v>8110</v>
      </c>
      <c r="D5638" t="s">
        <v>8109</v>
      </c>
      <c r="E5638" s="55">
        <v>44376</v>
      </c>
      <c r="F5638">
        <v>2021</v>
      </c>
      <c r="G5638" t="s">
        <v>201</v>
      </c>
      <c r="I5638" t="s">
        <v>6409</v>
      </c>
      <c r="J5638">
        <v>100</v>
      </c>
      <c r="M5638" s="41" t="s">
        <v>72</v>
      </c>
      <c r="N5638" s="41">
        <f>SUM(Table71417[[#This Row],[Mitigation ($ million)]:[Adaptation ($ million)]])</f>
        <v>33.6</v>
      </c>
      <c r="O5638">
        <v>28.6</v>
      </c>
      <c r="P5638">
        <v>5</v>
      </c>
      <c r="R5638" s="4">
        <v>0.33600000000000002</v>
      </c>
      <c r="S5638" s="56" t="s">
        <v>13959</v>
      </c>
      <c r="T5638" s="1" t="s">
        <v>8823</v>
      </c>
    </row>
    <row r="5639" spans="1:20" x14ac:dyDescent="0.25">
      <c r="A5639" t="s">
        <v>8801</v>
      </c>
      <c r="B5639" t="s">
        <v>66</v>
      </c>
      <c r="C5639" t="s">
        <v>8726</v>
      </c>
      <c r="D5639" t="s">
        <v>8725</v>
      </c>
      <c r="E5639" s="55">
        <v>44376</v>
      </c>
      <c r="F5639">
        <v>2021</v>
      </c>
      <c r="G5639" t="s">
        <v>6412</v>
      </c>
      <c r="I5639" t="s">
        <v>84</v>
      </c>
      <c r="J5639">
        <v>200</v>
      </c>
      <c r="M5639" s="41" t="s">
        <v>25</v>
      </c>
      <c r="N5639" s="41">
        <f>SUM(Table71417[[#This Row],[Mitigation ($ million)]:[Adaptation ($ million)]])</f>
        <v>91</v>
      </c>
      <c r="O5639">
        <v>0</v>
      </c>
      <c r="P5639">
        <v>91</v>
      </c>
      <c r="R5639" s="4">
        <v>0.45500000000000002</v>
      </c>
      <c r="S5639" s="56" t="s">
        <v>13948</v>
      </c>
      <c r="T5639" s="1" t="s">
        <v>8823</v>
      </c>
    </row>
    <row r="5640" spans="1:20" x14ac:dyDescent="0.25">
      <c r="A5640" t="s">
        <v>8801</v>
      </c>
      <c r="B5640" t="s">
        <v>66</v>
      </c>
      <c r="C5640" t="s">
        <v>8581</v>
      </c>
      <c r="D5640" t="s">
        <v>8580</v>
      </c>
      <c r="E5640" s="55">
        <v>44376</v>
      </c>
      <c r="F5640">
        <v>2021</v>
      </c>
      <c r="G5640" t="s">
        <v>6837</v>
      </c>
      <c r="I5640" t="s">
        <v>6303</v>
      </c>
      <c r="J5640">
        <v>20</v>
      </c>
      <c r="M5640" s="41" t="s">
        <v>25</v>
      </c>
      <c r="N5640" s="41">
        <f>SUM(Table71417[[#This Row],[Mitigation ($ million)]:[Adaptation ($ million)]])</f>
        <v>0.2</v>
      </c>
      <c r="O5640">
        <v>0</v>
      </c>
      <c r="P5640">
        <v>0.2</v>
      </c>
      <c r="R5640" s="4">
        <v>1.2E-2</v>
      </c>
      <c r="S5640" s="56" t="s">
        <v>13957</v>
      </c>
      <c r="T5640" s="1" t="s">
        <v>8823</v>
      </c>
    </row>
    <row r="5641" spans="1:20" x14ac:dyDescent="0.25">
      <c r="A5641" t="s">
        <v>8801</v>
      </c>
      <c r="B5641" t="s">
        <v>66</v>
      </c>
      <c r="C5641" t="s">
        <v>8021</v>
      </c>
      <c r="D5641" t="s">
        <v>8020</v>
      </c>
      <c r="E5641" s="55">
        <v>44376</v>
      </c>
      <c r="F5641">
        <v>2021</v>
      </c>
      <c r="G5641" t="s">
        <v>6529</v>
      </c>
      <c r="I5641" t="s">
        <v>6316</v>
      </c>
      <c r="J5641">
        <v>150</v>
      </c>
      <c r="M5641" s="41" t="s">
        <v>72</v>
      </c>
      <c r="N5641" s="41">
        <f>SUM(Table71417[[#This Row],[Mitigation ($ million)]:[Adaptation ($ million)]])</f>
        <v>11.3</v>
      </c>
      <c r="O5641">
        <v>7.4</v>
      </c>
      <c r="P5641">
        <v>3.9</v>
      </c>
      <c r="R5641" s="4">
        <v>7.4999999999999997E-2</v>
      </c>
      <c r="S5641" s="56" t="s">
        <v>13960</v>
      </c>
      <c r="T5641" s="1" t="s">
        <v>8823</v>
      </c>
    </row>
    <row r="5642" spans="1:20" x14ac:dyDescent="0.25">
      <c r="A5642" t="s">
        <v>8801</v>
      </c>
      <c r="B5642" t="s">
        <v>66</v>
      </c>
      <c r="C5642" t="s">
        <v>8714</v>
      </c>
      <c r="D5642" t="s">
        <v>8713</v>
      </c>
      <c r="E5642" s="55">
        <v>44376</v>
      </c>
      <c r="F5642">
        <v>2021</v>
      </c>
      <c r="G5642" t="s">
        <v>201</v>
      </c>
      <c r="I5642" t="s">
        <v>6319</v>
      </c>
      <c r="J5642">
        <v>221.5</v>
      </c>
      <c r="M5642" s="41" t="s">
        <v>72</v>
      </c>
      <c r="N5642" s="41">
        <f>SUM(Table71417[[#This Row],[Mitigation ($ million)]:[Adaptation ($ million)]])</f>
        <v>57.9</v>
      </c>
      <c r="O5642">
        <v>54.8</v>
      </c>
      <c r="P5642">
        <v>3.1</v>
      </c>
      <c r="R5642" s="4">
        <v>0.26100000000000001</v>
      </c>
      <c r="S5642" s="56" t="s">
        <v>13952</v>
      </c>
      <c r="T5642" s="1" t="s">
        <v>8823</v>
      </c>
    </row>
    <row r="5643" spans="1:20" x14ac:dyDescent="0.25">
      <c r="A5643" t="s">
        <v>8801</v>
      </c>
      <c r="B5643" t="s">
        <v>66</v>
      </c>
      <c r="C5643" t="s">
        <v>7877</v>
      </c>
      <c r="D5643" t="s">
        <v>7876</v>
      </c>
      <c r="E5643" s="55">
        <v>44741</v>
      </c>
      <c r="F5643">
        <v>2022</v>
      </c>
      <c r="G5643" t="s">
        <v>6384</v>
      </c>
      <c r="I5643" t="s">
        <v>6303</v>
      </c>
      <c r="J5643">
        <v>20</v>
      </c>
      <c r="M5643" s="41" t="s">
        <v>72</v>
      </c>
      <c r="N5643" s="41">
        <f>SUM(Table71417[[#This Row],[Mitigation ($ million)]:[Adaptation ($ million)]])</f>
        <v>6.9</v>
      </c>
      <c r="O5643">
        <v>4.3</v>
      </c>
      <c r="P5643">
        <v>2.6</v>
      </c>
      <c r="R5643" s="4">
        <v>0.34100000000000003</v>
      </c>
      <c r="S5643" s="56" t="s">
        <v>13551</v>
      </c>
      <c r="T5643" s="1" t="s">
        <v>8822</v>
      </c>
    </row>
    <row r="5644" spans="1:20" x14ac:dyDescent="0.25">
      <c r="A5644" t="s">
        <v>8801</v>
      </c>
      <c r="B5644" t="s">
        <v>66</v>
      </c>
      <c r="C5644" t="s">
        <v>7768</v>
      </c>
      <c r="D5644" t="s">
        <v>7767</v>
      </c>
      <c r="E5644" s="55">
        <v>44741</v>
      </c>
      <c r="F5644">
        <v>2022</v>
      </c>
      <c r="G5644" t="s">
        <v>8804</v>
      </c>
      <c r="I5644" t="s">
        <v>6303</v>
      </c>
      <c r="J5644">
        <v>29.7</v>
      </c>
      <c r="M5644" s="41" t="s">
        <v>72</v>
      </c>
      <c r="N5644" s="41">
        <f>SUM(Table71417[[#This Row],[Mitigation ($ million)]:[Adaptation ($ million)]])</f>
        <v>4.3</v>
      </c>
      <c r="O5644">
        <v>3.5</v>
      </c>
      <c r="P5644">
        <v>0.8</v>
      </c>
      <c r="R5644" s="4">
        <v>0.14599999999999999</v>
      </c>
      <c r="S5644" s="56" t="s">
        <v>13552</v>
      </c>
      <c r="T5644" s="1" t="s">
        <v>8822</v>
      </c>
    </row>
    <row r="5645" spans="1:20" x14ac:dyDescent="0.25">
      <c r="A5645" t="s">
        <v>8801</v>
      </c>
      <c r="B5645" t="s">
        <v>66</v>
      </c>
      <c r="C5645" t="s">
        <v>7738</v>
      </c>
      <c r="D5645" t="s">
        <v>7737</v>
      </c>
      <c r="E5645" s="55">
        <v>44741</v>
      </c>
      <c r="F5645">
        <v>2022</v>
      </c>
      <c r="G5645" t="s">
        <v>88</v>
      </c>
      <c r="I5645" t="s">
        <v>6313</v>
      </c>
      <c r="J5645">
        <v>750</v>
      </c>
      <c r="M5645" s="41" t="s">
        <v>72</v>
      </c>
      <c r="N5645" s="41">
        <f>SUM(Table71417[[#This Row],[Mitigation ($ million)]:[Adaptation ($ million)]])</f>
        <v>197.2</v>
      </c>
      <c r="O5645">
        <v>136.1</v>
      </c>
      <c r="P5645">
        <v>61.1</v>
      </c>
      <c r="R5645" s="4">
        <v>0.26300000000000001</v>
      </c>
      <c r="S5645" s="56" t="s">
        <v>13553</v>
      </c>
      <c r="T5645" s="1" t="s">
        <v>8822</v>
      </c>
    </row>
    <row r="5646" spans="1:20" x14ac:dyDescent="0.25">
      <c r="A5646" t="s">
        <v>8801</v>
      </c>
      <c r="B5646" t="s">
        <v>66</v>
      </c>
      <c r="C5646" t="s">
        <v>7324</v>
      </c>
      <c r="D5646" t="s">
        <v>7323</v>
      </c>
      <c r="E5646" s="55">
        <v>44741</v>
      </c>
      <c r="F5646">
        <v>2022</v>
      </c>
      <c r="G5646" t="s">
        <v>1001</v>
      </c>
      <c r="I5646" t="s">
        <v>6303</v>
      </c>
      <c r="J5646">
        <v>15</v>
      </c>
      <c r="M5646" s="41" t="s">
        <v>72</v>
      </c>
      <c r="N5646" s="41">
        <f>SUM(Table71417[[#This Row],[Mitigation ($ million)]:[Adaptation ($ million)]])</f>
        <v>1</v>
      </c>
      <c r="O5646">
        <v>0.3</v>
      </c>
      <c r="P5646">
        <v>0.7</v>
      </c>
      <c r="R5646" s="4">
        <v>6.7000000000000004E-2</v>
      </c>
      <c r="S5646" s="56" t="s">
        <v>13556</v>
      </c>
      <c r="T5646" s="1" t="s">
        <v>8822</v>
      </c>
    </row>
    <row r="5647" spans="1:20" x14ac:dyDescent="0.25">
      <c r="A5647" t="s">
        <v>8801</v>
      </c>
      <c r="B5647" t="s">
        <v>66</v>
      </c>
      <c r="C5647" t="s">
        <v>7379</v>
      </c>
      <c r="D5647" t="s">
        <v>7378</v>
      </c>
      <c r="E5647" s="55">
        <v>44741</v>
      </c>
      <c r="F5647">
        <v>2022</v>
      </c>
      <c r="G5647" t="s">
        <v>113</v>
      </c>
      <c r="I5647" t="s">
        <v>6400</v>
      </c>
      <c r="J5647">
        <v>350</v>
      </c>
      <c r="M5647" s="41" t="s">
        <v>25</v>
      </c>
      <c r="N5647" s="41">
        <f>SUM(Table71417[[#This Row],[Mitigation ($ million)]:[Adaptation ($ million)]])</f>
        <v>7</v>
      </c>
      <c r="O5647">
        <v>0</v>
      </c>
      <c r="P5647">
        <v>7</v>
      </c>
      <c r="R5647" s="4">
        <v>0.02</v>
      </c>
      <c r="S5647" s="56" t="s">
        <v>13555</v>
      </c>
      <c r="T5647" s="1" t="s">
        <v>8822</v>
      </c>
    </row>
    <row r="5648" spans="1:20" x14ac:dyDescent="0.25">
      <c r="A5648" t="s">
        <v>8801</v>
      </c>
      <c r="B5648" t="s">
        <v>66</v>
      </c>
      <c r="C5648" t="s">
        <v>7304</v>
      </c>
      <c r="D5648" t="s">
        <v>7303</v>
      </c>
      <c r="E5648" s="55">
        <v>44741</v>
      </c>
      <c r="F5648">
        <v>2022</v>
      </c>
      <c r="G5648" t="s">
        <v>6537</v>
      </c>
      <c r="I5648" t="s">
        <v>6409</v>
      </c>
      <c r="J5648">
        <v>191.5</v>
      </c>
      <c r="M5648" s="41" t="s">
        <v>25</v>
      </c>
      <c r="N5648" s="41">
        <f>SUM(Table71417[[#This Row],[Mitigation ($ million)]:[Adaptation ($ million)]])</f>
        <v>2.4</v>
      </c>
      <c r="O5648">
        <v>0</v>
      </c>
      <c r="P5648">
        <v>2.4</v>
      </c>
      <c r="R5648" s="4">
        <v>1.2E-2</v>
      </c>
      <c r="S5648" s="56" t="s">
        <v>13557</v>
      </c>
      <c r="T5648" s="1" t="s">
        <v>8822</v>
      </c>
    </row>
    <row r="5649" spans="1:20" x14ac:dyDescent="0.25">
      <c r="A5649" t="s">
        <v>8801</v>
      </c>
      <c r="B5649" t="s">
        <v>66</v>
      </c>
      <c r="C5649" t="s">
        <v>7495</v>
      </c>
      <c r="D5649" t="s">
        <v>7494</v>
      </c>
      <c r="E5649" s="55">
        <v>44741</v>
      </c>
      <c r="F5649">
        <v>2022</v>
      </c>
      <c r="G5649" t="s">
        <v>4725</v>
      </c>
      <c r="I5649" t="s">
        <v>6296</v>
      </c>
      <c r="J5649">
        <v>449.3</v>
      </c>
      <c r="M5649" s="41" t="s">
        <v>72</v>
      </c>
      <c r="N5649" s="41">
        <f>SUM(Table71417[[#This Row],[Mitigation ($ million)]:[Adaptation ($ million)]])</f>
        <v>280.5</v>
      </c>
      <c r="O5649">
        <v>3.3</v>
      </c>
      <c r="P5649">
        <v>277.2</v>
      </c>
      <c r="R5649" s="4">
        <v>0.625</v>
      </c>
      <c r="S5649" s="56" t="s">
        <v>13554</v>
      </c>
      <c r="T5649" s="1" t="s">
        <v>8822</v>
      </c>
    </row>
    <row r="5650" spans="1:20" x14ac:dyDescent="0.25">
      <c r="A5650" t="s">
        <v>8801</v>
      </c>
      <c r="B5650" t="s">
        <v>66</v>
      </c>
      <c r="C5650" t="s">
        <v>6938</v>
      </c>
      <c r="D5650" t="s">
        <v>6937</v>
      </c>
      <c r="E5650" s="55">
        <v>45106</v>
      </c>
      <c r="F5650">
        <v>2023</v>
      </c>
      <c r="G5650" t="s">
        <v>6328</v>
      </c>
      <c r="I5650" t="s">
        <v>6296</v>
      </c>
      <c r="J5650">
        <v>135</v>
      </c>
      <c r="M5650" s="41" t="s">
        <v>72</v>
      </c>
      <c r="N5650" s="41">
        <f>SUM(Table71417[[#This Row],[Mitigation ($ million)]:[Adaptation ($ million)]])</f>
        <v>125</v>
      </c>
      <c r="O5650">
        <v>6.9</v>
      </c>
      <c r="P5650">
        <v>118.1</v>
      </c>
      <c r="R5650" s="5">
        <v>0.92600000000000005</v>
      </c>
      <c r="S5650" s="56" t="s">
        <v>13238</v>
      </c>
      <c r="T5650" s="1" t="s">
        <v>8821</v>
      </c>
    </row>
    <row r="5651" spans="1:20" x14ac:dyDescent="0.25">
      <c r="A5651" t="s">
        <v>8801</v>
      </c>
      <c r="B5651" t="s">
        <v>66</v>
      </c>
      <c r="C5651" t="s">
        <v>6402</v>
      </c>
      <c r="D5651" t="s">
        <v>6401</v>
      </c>
      <c r="E5651" s="55">
        <v>45106</v>
      </c>
      <c r="F5651">
        <v>2023</v>
      </c>
      <c r="G5651" t="s">
        <v>6403</v>
      </c>
      <c r="I5651" t="s">
        <v>84</v>
      </c>
      <c r="J5651">
        <v>330</v>
      </c>
      <c r="M5651" s="41" t="s">
        <v>72</v>
      </c>
      <c r="N5651" s="41">
        <f>SUM(Table71417[[#This Row],[Mitigation ($ million)]:[Adaptation ($ million)]])</f>
        <v>141.60000000000002</v>
      </c>
      <c r="O5651">
        <v>89.4</v>
      </c>
      <c r="P5651">
        <v>52.2</v>
      </c>
      <c r="R5651" s="5">
        <v>0.42899999999999999</v>
      </c>
      <c r="S5651" s="56" t="s">
        <v>13241</v>
      </c>
      <c r="T5651" s="1" t="s">
        <v>8821</v>
      </c>
    </row>
    <row r="5652" spans="1:20" x14ac:dyDescent="0.25">
      <c r="A5652" t="s">
        <v>8801</v>
      </c>
      <c r="B5652" t="s">
        <v>66</v>
      </c>
      <c r="C5652" t="s">
        <v>6641</v>
      </c>
      <c r="D5652" t="s">
        <v>6640</v>
      </c>
      <c r="E5652" s="55">
        <v>45106</v>
      </c>
      <c r="F5652">
        <v>2023</v>
      </c>
      <c r="G5652" t="s">
        <v>79</v>
      </c>
      <c r="I5652" t="s">
        <v>132</v>
      </c>
      <c r="J5652">
        <v>300</v>
      </c>
      <c r="M5652" s="41" t="s">
        <v>72</v>
      </c>
      <c r="N5652" s="41">
        <f>SUM(Table71417[[#This Row],[Mitigation ($ million)]:[Adaptation ($ million)]])</f>
        <v>52.5</v>
      </c>
      <c r="O5652">
        <v>16.3</v>
      </c>
      <c r="P5652">
        <v>36.200000000000003</v>
      </c>
      <c r="R5652" s="5">
        <v>0.17499999999999999</v>
      </c>
      <c r="S5652" s="56" t="s">
        <v>13240</v>
      </c>
      <c r="T5652" s="1" t="s">
        <v>8821</v>
      </c>
    </row>
    <row r="5653" spans="1:20" x14ac:dyDescent="0.25">
      <c r="A5653" t="s">
        <v>8801</v>
      </c>
      <c r="B5653" t="s">
        <v>66</v>
      </c>
      <c r="C5653" t="s">
        <v>7006</v>
      </c>
      <c r="D5653" t="s">
        <v>7005</v>
      </c>
      <c r="E5653" s="55">
        <v>45106</v>
      </c>
      <c r="F5653">
        <v>2023</v>
      </c>
      <c r="G5653" t="s">
        <v>88</v>
      </c>
      <c r="I5653" t="s">
        <v>6316</v>
      </c>
      <c r="J5653" s="7">
        <v>1500</v>
      </c>
      <c r="M5653" s="41" t="s">
        <v>24</v>
      </c>
      <c r="N5653" s="41">
        <f>SUM(Table71417[[#This Row],[Mitigation ($ million)]:[Adaptation ($ million)]])</f>
        <v>1500</v>
      </c>
      <c r="O5653" s="7">
        <v>1500</v>
      </c>
      <c r="P5653">
        <v>0</v>
      </c>
      <c r="R5653" s="5">
        <v>1</v>
      </c>
      <c r="S5653" s="56" t="s">
        <v>13236</v>
      </c>
      <c r="T5653" s="1" t="s">
        <v>8821</v>
      </c>
    </row>
    <row r="5654" spans="1:20" x14ac:dyDescent="0.25">
      <c r="A5654" t="s">
        <v>8801</v>
      </c>
      <c r="B5654" t="s">
        <v>66</v>
      </c>
      <c r="C5654" t="s">
        <v>6964</v>
      </c>
      <c r="D5654" t="s">
        <v>6963</v>
      </c>
      <c r="E5654" s="55">
        <v>45106</v>
      </c>
      <c r="F5654">
        <v>2023</v>
      </c>
      <c r="G5654" t="s">
        <v>122</v>
      </c>
      <c r="I5654" t="s">
        <v>6287</v>
      </c>
      <c r="J5654">
        <v>600</v>
      </c>
      <c r="M5654" s="41" t="s">
        <v>72</v>
      </c>
      <c r="N5654" s="41">
        <f>SUM(Table71417[[#This Row],[Mitigation ($ million)]:[Adaptation ($ million)]])</f>
        <v>270.2</v>
      </c>
      <c r="O5654">
        <v>12.9</v>
      </c>
      <c r="P5654">
        <v>257.3</v>
      </c>
      <c r="R5654" s="5">
        <v>0.45</v>
      </c>
      <c r="S5654" s="56" t="s">
        <v>13237</v>
      </c>
      <c r="T5654" s="1" t="s">
        <v>8821</v>
      </c>
    </row>
    <row r="5655" spans="1:20" x14ac:dyDescent="0.25">
      <c r="A5655" t="s">
        <v>8801</v>
      </c>
      <c r="B5655" t="s">
        <v>66</v>
      </c>
      <c r="C5655" t="s">
        <v>6756</v>
      </c>
      <c r="D5655" t="s">
        <v>6755</v>
      </c>
      <c r="E5655" s="55">
        <v>45106</v>
      </c>
      <c r="F5655">
        <v>2023</v>
      </c>
      <c r="G5655" t="s">
        <v>6328</v>
      </c>
      <c r="I5655" t="s">
        <v>132</v>
      </c>
      <c r="J5655">
        <v>150</v>
      </c>
      <c r="M5655" s="41" t="s">
        <v>72</v>
      </c>
      <c r="N5655" s="41">
        <f>SUM(Table71417[[#This Row],[Mitigation ($ million)]:[Adaptation ($ million)]])</f>
        <v>38.1</v>
      </c>
      <c r="O5655">
        <v>11</v>
      </c>
      <c r="P5655">
        <v>27.1</v>
      </c>
      <c r="R5655" s="5">
        <v>0.254</v>
      </c>
      <c r="S5655" s="56" t="s">
        <v>13239</v>
      </c>
      <c r="T5655" s="1" t="s">
        <v>8821</v>
      </c>
    </row>
    <row r="5656" spans="1:20" x14ac:dyDescent="0.25">
      <c r="A5656" t="s">
        <v>8801</v>
      </c>
      <c r="B5656" t="s">
        <v>66</v>
      </c>
      <c r="C5656" t="s">
        <v>7016</v>
      </c>
      <c r="D5656" t="s">
        <v>7015</v>
      </c>
      <c r="E5656" s="55">
        <v>45106</v>
      </c>
      <c r="F5656">
        <v>2023</v>
      </c>
      <c r="G5656" t="s">
        <v>201</v>
      </c>
      <c r="I5656" t="s">
        <v>6319</v>
      </c>
      <c r="J5656">
        <v>263.89999999999998</v>
      </c>
      <c r="M5656" s="41" t="s">
        <v>72</v>
      </c>
      <c r="N5656" s="41">
        <f>SUM(Table71417[[#This Row],[Mitigation ($ million)]:[Adaptation ($ million)]])</f>
        <v>69.7</v>
      </c>
      <c r="O5656">
        <v>66</v>
      </c>
      <c r="P5656">
        <v>3.7</v>
      </c>
      <c r="R5656" s="5">
        <v>0.26400000000000001</v>
      </c>
      <c r="S5656" s="56" t="s">
        <v>13235</v>
      </c>
      <c r="T5656" s="1" t="s">
        <v>8821</v>
      </c>
    </row>
    <row r="5657" spans="1:20" x14ac:dyDescent="0.25">
      <c r="A5657" t="s">
        <v>8801</v>
      </c>
      <c r="B5657" t="s">
        <v>66</v>
      </c>
      <c r="C5657" t="s">
        <v>7501</v>
      </c>
      <c r="D5657" t="s">
        <v>7500</v>
      </c>
      <c r="E5657" s="55">
        <v>44406</v>
      </c>
      <c r="F5657">
        <v>2022</v>
      </c>
      <c r="G5657" t="s">
        <v>6631</v>
      </c>
      <c r="I5657" t="s">
        <v>6303</v>
      </c>
      <c r="J5657">
        <v>150</v>
      </c>
      <c r="M5657" s="41" t="s">
        <v>72</v>
      </c>
      <c r="N5657" s="41">
        <f>SUM(Table71417[[#This Row],[Mitigation ($ million)]:[Adaptation ($ million)]])</f>
        <v>3</v>
      </c>
      <c r="O5657">
        <v>0.6</v>
      </c>
      <c r="P5657">
        <v>2.4</v>
      </c>
      <c r="R5657" s="4">
        <v>0.02</v>
      </c>
      <c r="S5657" s="56" t="s">
        <v>13934</v>
      </c>
      <c r="T5657" s="1" t="s">
        <v>8822</v>
      </c>
    </row>
    <row r="5658" spans="1:20" x14ac:dyDescent="0.25">
      <c r="A5658" t="s">
        <v>8801</v>
      </c>
      <c r="B5658" t="s">
        <v>66</v>
      </c>
      <c r="C5658" t="s">
        <v>7161</v>
      </c>
      <c r="D5658" t="s">
        <v>7160</v>
      </c>
      <c r="E5658" s="55">
        <v>44406</v>
      </c>
      <c r="F5658">
        <v>2022</v>
      </c>
      <c r="G5658" t="s">
        <v>168</v>
      </c>
      <c r="I5658" t="s">
        <v>132</v>
      </c>
      <c r="J5658">
        <v>100</v>
      </c>
      <c r="M5658" s="41" t="s">
        <v>72</v>
      </c>
      <c r="N5658" s="41">
        <f>SUM(Table71417[[#This Row],[Mitigation ($ million)]:[Adaptation ($ million)]])</f>
        <v>20</v>
      </c>
      <c r="O5658">
        <v>10</v>
      </c>
      <c r="P5658">
        <v>10</v>
      </c>
      <c r="R5658" s="4">
        <v>0.2</v>
      </c>
      <c r="S5658" s="56" t="s">
        <v>13935</v>
      </c>
      <c r="T5658" s="1" t="s">
        <v>8822</v>
      </c>
    </row>
    <row r="5659" spans="1:20" x14ac:dyDescent="0.25">
      <c r="A5659" t="s">
        <v>8801</v>
      </c>
      <c r="B5659" t="s">
        <v>66</v>
      </c>
      <c r="C5659" t="s">
        <v>6647</v>
      </c>
      <c r="D5659" t="s">
        <v>6646</v>
      </c>
      <c r="E5659" s="55">
        <v>44771</v>
      </c>
      <c r="F5659">
        <v>2023</v>
      </c>
      <c r="G5659" t="s">
        <v>8803</v>
      </c>
      <c r="I5659" t="s">
        <v>6287</v>
      </c>
      <c r="J5659">
        <v>315</v>
      </c>
      <c r="M5659" s="41" t="s">
        <v>72</v>
      </c>
      <c r="N5659" s="41">
        <f>SUM(Table71417[[#This Row],[Mitigation ($ million)]:[Adaptation ($ million)]])</f>
        <v>250.7</v>
      </c>
      <c r="O5659">
        <v>111.7</v>
      </c>
      <c r="P5659">
        <v>139</v>
      </c>
      <c r="R5659" s="5">
        <v>0.79600000000000004</v>
      </c>
      <c r="S5659" s="56" t="s">
        <v>13525</v>
      </c>
      <c r="T5659" s="1" t="s">
        <v>8821</v>
      </c>
    </row>
    <row r="5660" spans="1:20" x14ac:dyDescent="0.25">
      <c r="A5660" t="s">
        <v>8801</v>
      </c>
      <c r="B5660" t="s">
        <v>66</v>
      </c>
      <c r="C5660" t="s">
        <v>8025</v>
      </c>
      <c r="D5660" t="s">
        <v>8024</v>
      </c>
      <c r="E5660" s="55">
        <v>44103</v>
      </c>
      <c r="F5660">
        <v>2021</v>
      </c>
      <c r="G5660" t="s">
        <v>6412</v>
      </c>
      <c r="I5660" t="s">
        <v>6409</v>
      </c>
      <c r="J5660">
        <v>140</v>
      </c>
      <c r="M5660" s="41" t="s">
        <v>72</v>
      </c>
      <c r="N5660" s="41">
        <f>SUM(Table71417[[#This Row],[Mitigation ($ million)]:[Adaptation ($ million)]])</f>
        <v>2.1999999999999997</v>
      </c>
      <c r="O5660">
        <v>0.3</v>
      </c>
      <c r="P5660">
        <v>1.9</v>
      </c>
      <c r="R5660" s="4">
        <v>1.4999999999999999E-2</v>
      </c>
      <c r="S5660" s="56" t="s">
        <v>14266</v>
      </c>
      <c r="T5660" s="1" t="s">
        <v>8823</v>
      </c>
    </row>
    <row r="5661" spans="1:20" x14ac:dyDescent="0.25">
      <c r="A5661" t="s">
        <v>8801</v>
      </c>
      <c r="B5661" t="s">
        <v>66</v>
      </c>
      <c r="C5661" t="s">
        <v>7079</v>
      </c>
      <c r="D5661" t="s">
        <v>7078</v>
      </c>
      <c r="E5661" s="55">
        <v>44468</v>
      </c>
      <c r="F5661">
        <v>2022</v>
      </c>
      <c r="G5661" t="s">
        <v>6654</v>
      </c>
      <c r="I5661" t="s">
        <v>6400</v>
      </c>
      <c r="J5661">
        <v>55.9</v>
      </c>
      <c r="M5661" s="41" t="s">
        <v>25</v>
      </c>
      <c r="N5661" s="41">
        <f>SUM(Table71417[[#This Row],[Mitigation ($ million)]:[Adaptation ($ million)]])</f>
        <v>1.8</v>
      </c>
      <c r="O5661">
        <v>0</v>
      </c>
      <c r="P5661">
        <v>1.8</v>
      </c>
      <c r="R5661" s="4">
        <v>3.2000000000000001E-2</v>
      </c>
      <c r="S5661" s="56" t="s">
        <v>13910</v>
      </c>
      <c r="T5661" s="1" t="s">
        <v>8822</v>
      </c>
    </row>
    <row r="5662" spans="1:20" x14ac:dyDescent="0.25">
      <c r="A5662" t="s">
        <v>8801</v>
      </c>
      <c r="B5662" t="s">
        <v>66</v>
      </c>
      <c r="C5662" t="s">
        <v>7547</v>
      </c>
      <c r="D5662" t="s">
        <v>7546</v>
      </c>
      <c r="E5662" s="55">
        <v>44468</v>
      </c>
      <c r="F5662">
        <v>2022</v>
      </c>
      <c r="G5662" t="s">
        <v>1001</v>
      </c>
      <c r="I5662" t="s">
        <v>84</v>
      </c>
      <c r="J5662">
        <v>6</v>
      </c>
      <c r="M5662" s="41" t="s">
        <v>25</v>
      </c>
      <c r="N5662" s="41">
        <f>SUM(Table71417[[#This Row],[Mitigation ($ million)]:[Adaptation ($ million)]])</f>
        <v>6</v>
      </c>
      <c r="O5662">
        <v>0</v>
      </c>
      <c r="P5662">
        <v>6</v>
      </c>
      <c r="R5662" s="4">
        <v>1</v>
      </c>
      <c r="S5662" s="56" t="s">
        <v>13909</v>
      </c>
      <c r="T5662" s="1" t="s">
        <v>8822</v>
      </c>
    </row>
    <row r="5663" spans="1:20" x14ac:dyDescent="0.25">
      <c r="A5663" t="s">
        <v>8801</v>
      </c>
      <c r="B5663" t="s">
        <v>66</v>
      </c>
      <c r="C5663" t="s">
        <v>6286</v>
      </c>
      <c r="D5663" t="s">
        <v>6285</v>
      </c>
      <c r="E5663" s="55">
        <v>44833</v>
      </c>
      <c r="F5663">
        <v>2023</v>
      </c>
      <c r="G5663" t="s">
        <v>4733</v>
      </c>
      <c r="I5663" t="s">
        <v>6287</v>
      </c>
      <c r="J5663">
        <v>95.6</v>
      </c>
      <c r="M5663" s="41" t="s">
        <v>72</v>
      </c>
      <c r="N5663" s="41">
        <f>SUM(Table71417[[#This Row],[Mitigation ($ million)]:[Adaptation ($ million)]])</f>
        <v>66.7</v>
      </c>
      <c r="O5663">
        <v>18.5</v>
      </c>
      <c r="P5663">
        <v>48.2</v>
      </c>
      <c r="R5663" s="5">
        <v>0.69799999999999995</v>
      </c>
      <c r="S5663" s="56" t="s">
        <v>13507</v>
      </c>
      <c r="T5663" s="1" t="s">
        <v>8821</v>
      </c>
    </row>
    <row r="5664" spans="1:20" x14ac:dyDescent="0.25">
      <c r="A5664" t="s">
        <v>8801</v>
      </c>
      <c r="B5664" t="s">
        <v>66</v>
      </c>
      <c r="C5664" t="s">
        <v>6491</v>
      </c>
      <c r="D5664" t="s">
        <v>6490</v>
      </c>
      <c r="E5664" s="55">
        <v>44833</v>
      </c>
      <c r="F5664">
        <v>2023</v>
      </c>
      <c r="G5664" t="s">
        <v>6492</v>
      </c>
      <c r="I5664" t="s">
        <v>6296</v>
      </c>
      <c r="J5664">
        <v>200</v>
      </c>
      <c r="M5664" s="41" t="s">
        <v>72</v>
      </c>
      <c r="N5664" s="41">
        <f>SUM(Table71417[[#This Row],[Mitigation ($ million)]:[Adaptation ($ million)]])</f>
        <v>128.1</v>
      </c>
      <c r="O5664">
        <v>14.6</v>
      </c>
      <c r="P5664">
        <v>113.5</v>
      </c>
      <c r="R5664" s="5">
        <v>0.64100000000000001</v>
      </c>
      <c r="S5664" s="56" t="s">
        <v>13505</v>
      </c>
      <c r="T5664" s="1" t="s">
        <v>8821</v>
      </c>
    </row>
    <row r="5665" spans="1:20" x14ac:dyDescent="0.25">
      <c r="A5665" t="s">
        <v>8801</v>
      </c>
      <c r="B5665" t="s">
        <v>66</v>
      </c>
      <c r="C5665" t="s">
        <v>6620</v>
      </c>
      <c r="D5665" t="s">
        <v>6619</v>
      </c>
      <c r="E5665" s="55">
        <v>44833</v>
      </c>
      <c r="F5665">
        <v>2023</v>
      </c>
      <c r="G5665" t="s">
        <v>9334</v>
      </c>
      <c r="I5665" t="s">
        <v>84</v>
      </c>
      <c r="J5665">
        <v>400</v>
      </c>
      <c r="M5665" s="41" t="s">
        <v>24</v>
      </c>
      <c r="N5665" s="41">
        <f>SUM(Table71417[[#This Row],[Mitigation ($ million)]:[Adaptation ($ million)]])</f>
        <v>399.3</v>
      </c>
      <c r="O5665">
        <v>399.3</v>
      </c>
      <c r="P5665">
        <v>0</v>
      </c>
      <c r="R5665" s="5">
        <v>0.998</v>
      </c>
      <c r="S5665" s="56" t="s">
        <v>13503</v>
      </c>
      <c r="T5665" s="1" t="s">
        <v>8821</v>
      </c>
    </row>
    <row r="5666" spans="1:20" x14ac:dyDescent="0.25">
      <c r="A5666" t="s">
        <v>8801</v>
      </c>
      <c r="B5666" t="s">
        <v>66</v>
      </c>
      <c r="C5666" t="s">
        <v>6575</v>
      </c>
      <c r="D5666" t="s">
        <v>6574</v>
      </c>
      <c r="E5666" s="55">
        <v>44833</v>
      </c>
      <c r="F5666">
        <v>2023</v>
      </c>
      <c r="G5666" t="s">
        <v>6378</v>
      </c>
      <c r="I5666" t="s">
        <v>6313</v>
      </c>
      <c r="J5666">
        <v>750</v>
      </c>
      <c r="M5666" s="41" t="s">
        <v>72</v>
      </c>
      <c r="N5666" s="41">
        <f>SUM(Table71417[[#This Row],[Mitigation ($ million)]:[Adaptation ($ million)]])</f>
        <v>123.2</v>
      </c>
      <c r="O5666">
        <v>113.3</v>
      </c>
      <c r="P5666">
        <v>9.9</v>
      </c>
      <c r="R5666" s="5">
        <v>0.16400000000000001</v>
      </c>
      <c r="S5666" s="56" t="s">
        <v>13504</v>
      </c>
      <c r="T5666" s="1" t="s">
        <v>8821</v>
      </c>
    </row>
    <row r="5667" spans="1:20" x14ac:dyDescent="0.25">
      <c r="A5667" t="s">
        <v>8801</v>
      </c>
      <c r="B5667" t="s">
        <v>66</v>
      </c>
      <c r="C5667" t="s">
        <v>6807</v>
      </c>
      <c r="D5667" t="s">
        <v>6806</v>
      </c>
      <c r="E5667" s="55">
        <v>44833</v>
      </c>
      <c r="F5667">
        <v>2023</v>
      </c>
      <c r="G5667" t="s">
        <v>6381</v>
      </c>
      <c r="I5667" t="s">
        <v>6287</v>
      </c>
      <c r="J5667">
        <v>50</v>
      </c>
      <c r="M5667" s="41" t="s">
        <v>25</v>
      </c>
      <c r="N5667" s="41">
        <f>SUM(Table71417[[#This Row],[Mitigation ($ million)]:[Adaptation ($ million)]])</f>
        <v>11.8</v>
      </c>
      <c r="O5667">
        <v>0</v>
      </c>
      <c r="P5667">
        <v>11.8</v>
      </c>
      <c r="R5667" s="5">
        <v>0.23499999999999999</v>
      </c>
      <c r="S5667" s="56" t="s">
        <v>13502</v>
      </c>
      <c r="T5667" s="1" t="s">
        <v>8821</v>
      </c>
    </row>
    <row r="5668" spans="1:20" x14ac:dyDescent="0.25">
      <c r="A5668" t="s">
        <v>8801</v>
      </c>
      <c r="B5668" t="s">
        <v>66</v>
      </c>
      <c r="C5668" t="s">
        <v>6368</v>
      </c>
      <c r="D5668" t="s">
        <v>6367</v>
      </c>
      <c r="E5668" s="55">
        <v>44833</v>
      </c>
      <c r="F5668">
        <v>2023</v>
      </c>
      <c r="G5668" t="s">
        <v>6370</v>
      </c>
      <c r="I5668" t="s">
        <v>84</v>
      </c>
      <c r="J5668">
        <v>7.5</v>
      </c>
      <c r="M5668" s="41" t="s">
        <v>72</v>
      </c>
      <c r="N5668" s="41">
        <f>SUM(Table71417[[#This Row],[Mitigation ($ million)]:[Adaptation ($ million)]])</f>
        <v>0.79999999999999993</v>
      </c>
      <c r="O5668">
        <v>0.1</v>
      </c>
      <c r="P5668">
        <v>0.7</v>
      </c>
      <c r="R5668" s="5">
        <v>0.11</v>
      </c>
      <c r="S5668" s="56" t="s">
        <v>13506</v>
      </c>
      <c r="T5668" s="1" t="s">
        <v>8821</v>
      </c>
    </row>
    <row r="5669" spans="1:20" x14ac:dyDescent="0.25">
      <c r="A5669" t="s">
        <v>8801</v>
      </c>
      <c r="B5669" t="s">
        <v>66</v>
      </c>
      <c r="C5669" t="s">
        <v>8387</v>
      </c>
      <c r="D5669" t="s">
        <v>8386</v>
      </c>
      <c r="E5669" s="55">
        <v>44133</v>
      </c>
      <c r="F5669">
        <v>2021</v>
      </c>
      <c r="G5669" t="s">
        <v>6521</v>
      </c>
      <c r="I5669" t="s">
        <v>6400</v>
      </c>
      <c r="J5669" s="7">
        <v>1000</v>
      </c>
      <c r="M5669" s="41" t="s">
        <v>25</v>
      </c>
      <c r="N5669" s="41">
        <f>SUM(Table71417[[#This Row],[Mitigation ($ million)]:[Adaptation ($ million)]])</f>
        <v>250</v>
      </c>
      <c r="O5669">
        <v>0</v>
      </c>
      <c r="P5669">
        <v>250</v>
      </c>
      <c r="R5669" s="4">
        <v>0.25</v>
      </c>
      <c r="S5669" s="56" t="s">
        <v>14247</v>
      </c>
      <c r="T5669" s="1" t="s">
        <v>8823</v>
      </c>
    </row>
    <row r="5670" spans="1:20" x14ac:dyDescent="0.25">
      <c r="A5670" t="s">
        <v>8801</v>
      </c>
      <c r="B5670" t="s">
        <v>66</v>
      </c>
      <c r="C5670" t="s">
        <v>8033</v>
      </c>
      <c r="D5670" t="s">
        <v>8032</v>
      </c>
      <c r="E5670" s="55">
        <v>44133</v>
      </c>
      <c r="F5670">
        <v>2021</v>
      </c>
      <c r="G5670" t="s">
        <v>6761</v>
      </c>
      <c r="I5670" t="s">
        <v>6313</v>
      </c>
      <c r="J5670">
        <v>250</v>
      </c>
      <c r="M5670" s="41" t="s">
        <v>72</v>
      </c>
      <c r="N5670" s="41">
        <f>SUM(Table71417[[#This Row],[Mitigation ($ million)]:[Adaptation ($ million)]])</f>
        <v>27.099999999999998</v>
      </c>
      <c r="O5670">
        <v>4.7</v>
      </c>
      <c r="P5670">
        <v>22.4</v>
      </c>
      <c r="R5670" s="4">
        <v>0.108</v>
      </c>
      <c r="S5670" s="56" t="s">
        <v>14248</v>
      </c>
      <c r="T5670" s="1" t="s">
        <v>8823</v>
      </c>
    </row>
    <row r="5671" spans="1:20" x14ac:dyDescent="0.25">
      <c r="A5671" t="s">
        <v>8801</v>
      </c>
      <c r="B5671" t="s">
        <v>66</v>
      </c>
      <c r="C5671" t="s">
        <v>7912</v>
      </c>
      <c r="D5671" t="s">
        <v>7911</v>
      </c>
      <c r="E5671" s="55">
        <v>44133</v>
      </c>
      <c r="F5671">
        <v>2021</v>
      </c>
      <c r="G5671" t="s">
        <v>6291</v>
      </c>
      <c r="I5671" t="s">
        <v>132</v>
      </c>
      <c r="J5671">
        <v>40</v>
      </c>
      <c r="M5671" s="41" t="s">
        <v>24</v>
      </c>
      <c r="N5671" s="41">
        <f>SUM(Table71417[[#This Row],[Mitigation ($ million)]:[Adaptation ($ million)]])</f>
        <v>1.1000000000000001</v>
      </c>
      <c r="O5671">
        <v>1.1000000000000001</v>
      </c>
      <c r="P5671">
        <v>0</v>
      </c>
      <c r="R5671" s="4">
        <v>2.7E-2</v>
      </c>
      <c r="S5671" s="56" t="s">
        <v>14249</v>
      </c>
      <c r="T5671" s="1" t="s">
        <v>8823</v>
      </c>
    </row>
    <row r="5672" spans="1:20" x14ac:dyDescent="0.25">
      <c r="A5672" t="s">
        <v>8801</v>
      </c>
      <c r="B5672" t="s">
        <v>66</v>
      </c>
      <c r="C5672" t="s">
        <v>4825</v>
      </c>
      <c r="D5672" t="s">
        <v>7075</v>
      </c>
      <c r="E5672" s="55">
        <v>44529</v>
      </c>
      <c r="F5672">
        <v>2022</v>
      </c>
      <c r="G5672" t="s">
        <v>88</v>
      </c>
      <c r="I5672" t="s">
        <v>6316</v>
      </c>
      <c r="J5672">
        <v>135</v>
      </c>
      <c r="M5672" s="41" t="s">
        <v>72</v>
      </c>
      <c r="N5672" s="41">
        <f>SUM(Table71417[[#This Row],[Mitigation ($ million)]:[Adaptation ($ million)]])</f>
        <v>95.800000000000011</v>
      </c>
      <c r="O5672">
        <v>60.1</v>
      </c>
      <c r="P5672">
        <v>35.700000000000003</v>
      </c>
      <c r="R5672" s="4">
        <v>0.71</v>
      </c>
      <c r="S5672" s="56" t="s">
        <v>13891</v>
      </c>
      <c r="T5672" s="1" t="s">
        <v>8822</v>
      </c>
    </row>
    <row r="5673" spans="1:20" x14ac:dyDescent="0.25">
      <c r="A5673" t="s">
        <v>8801</v>
      </c>
      <c r="B5673" t="s">
        <v>66</v>
      </c>
      <c r="C5673" t="s">
        <v>6421</v>
      </c>
      <c r="D5673" t="s">
        <v>6420</v>
      </c>
      <c r="E5673" s="55">
        <v>44956</v>
      </c>
      <c r="F5673">
        <v>2023</v>
      </c>
      <c r="G5673" t="s">
        <v>122</v>
      </c>
      <c r="I5673" t="s">
        <v>6313</v>
      </c>
      <c r="J5673">
        <v>600</v>
      </c>
      <c r="M5673" s="41" t="s">
        <v>72</v>
      </c>
      <c r="N5673" s="41">
        <f>SUM(Table71417[[#This Row],[Mitigation ($ million)]:[Adaptation ($ million)]])</f>
        <v>150</v>
      </c>
      <c r="O5673">
        <v>13.6</v>
      </c>
      <c r="P5673">
        <v>136.4</v>
      </c>
      <c r="R5673" s="5">
        <v>0.25</v>
      </c>
      <c r="S5673" s="56" t="s">
        <v>13422</v>
      </c>
      <c r="T5673" s="1" t="s">
        <v>8821</v>
      </c>
    </row>
    <row r="5674" spans="1:20" x14ac:dyDescent="0.25">
      <c r="A5674" t="s">
        <v>8801</v>
      </c>
      <c r="B5674" t="s">
        <v>66</v>
      </c>
      <c r="C5674" t="s">
        <v>8490</v>
      </c>
      <c r="D5674" t="s">
        <v>8489</v>
      </c>
      <c r="E5674" s="55">
        <v>44285</v>
      </c>
      <c r="F5674">
        <v>2021</v>
      </c>
      <c r="G5674" t="s">
        <v>6392</v>
      </c>
      <c r="I5674" t="s">
        <v>6409</v>
      </c>
      <c r="J5674">
        <v>80</v>
      </c>
      <c r="M5674" s="41" t="s">
        <v>72</v>
      </c>
      <c r="N5674" s="41">
        <f>SUM(Table71417[[#This Row],[Mitigation ($ million)]:[Adaptation ($ million)]])</f>
        <v>7.3999999999999995</v>
      </c>
      <c r="O5674">
        <v>2.2999999999999998</v>
      </c>
      <c r="P5674">
        <v>5.0999999999999996</v>
      </c>
      <c r="R5674" s="4">
        <v>9.2999999999999999E-2</v>
      </c>
      <c r="S5674" s="56" t="s">
        <v>14116</v>
      </c>
      <c r="T5674" s="1" t="s">
        <v>8823</v>
      </c>
    </row>
    <row r="5675" spans="1:20" x14ac:dyDescent="0.25">
      <c r="A5675" t="s">
        <v>8801</v>
      </c>
      <c r="B5675" t="s">
        <v>66</v>
      </c>
      <c r="C5675" t="s">
        <v>8548</v>
      </c>
      <c r="D5675" t="s">
        <v>8547</v>
      </c>
      <c r="E5675" s="55">
        <v>44285</v>
      </c>
      <c r="F5675">
        <v>2021</v>
      </c>
      <c r="G5675" t="s">
        <v>6761</v>
      </c>
      <c r="I5675" t="s">
        <v>6400</v>
      </c>
      <c r="J5675">
        <v>100</v>
      </c>
      <c r="M5675" s="41" t="s">
        <v>72</v>
      </c>
      <c r="N5675" s="41">
        <f>SUM(Table71417[[#This Row],[Mitigation ($ million)]:[Adaptation ($ million)]])</f>
        <v>22.5</v>
      </c>
      <c r="O5675">
        <v>5.9</v>
      </c>
      <c r="P5675">
        <v>16.600000000000001</v>
      </c>
      <c r="R5675" s="4">
        <v>0.22500000000000001</v>
      </c>
      <c r="S5675" s="56" t="s">
        <v>14115</v>
      </c>
      <c r="T5675" s="1" t="s">
        <v>8823</v>
      </c>
    </row>
    <row r="5676" spans="1:20" x14ac:dyDescent="0.25">
      <c r="A5676" t="s">
        <v>8801</v>
      </c>
      <c r="B5676" t="s">
        <v>66</v>
      </c>
      <c r="C5676" t="s">
        <v>8106</v>
      </c>
      <c r="D5676" t="s">
        <v>8105</v>
      </c>
      <c r="E5676" s="55">
        <v>44285</v>
      </c>
      <c r="F5676">
        <v>2021</v>
      </c>
      <c r="G5676" t="s">
        <v>8804</v>
      </c>
      <c r="I5676" t="s">
        <v>6296</v>
      </c>
      <c r="J5676">
        <v>500</v>
      </c>
      <c r="M5676" s="41" t="s">
        <v>72</v>
      </c>
      <c r="N5676" s="41">
        <f>SUM(Table71417[[#This Row],[Mitigation ($ million)]:[Adaptation ($ million)]])</f>
        <v>356</v>
      </c>
      <c r="O5676">
        <v>122.2</v>
      </c>
      <c r="P5676">
        <v>233.8</v>
      </c>
      <c r="R5676" s="4">
        <v>0.71199999999999997</v>
      </c>
      <c r="S5676" s="56" t="s">
        <v>14118</v>
      </c>
      <c r="T5676" s="1" t="s">
        <v>8823</v>
      </c>
    </row>
    <row r="5677" spans="1:20" x14ac:dyDescent="0.25">
      <c r="A5677" t="s">
        <v>8801</v>
      </c>
      <c r="B5677" t="s">
        <v>66</v>
      </c>
      <c r="C5677" t="s">
        <v>8252</v>
      </c>
      <c r="D5677" t="s">
        <v>8251</v>
      </c>
      <c r="E5677" s="55">
        <v>44285</v>
      </c>
      <c r="F5677">
        <v>2021</v>
      </c>
      <c r="G5677" t="s">
        <v>8480</v>
      </c>
      <c r="I5677" t="s">
        <v>6287</v>
      </c>
      <c r="J5677">
        <v>375</v>
      </c>
      <c r="M5677" s="41" t="s">
        <v>72</v>
      </c>
      <c r="N5677" s="41">
        <f>SUM(Table71417[[#This Row],[Mitigation ($ million)]:[Adaptation ($ million)]])</f>
        <v>174.79999999999998</v>
      </c>
      <c r="O5677">
        <v>25.2</v>
      </c>
      <c r="P5677">
        <v>149.6</v>
      </c>
      <c r="R5677" s="4">
        <v>0.46600000000000003</v>
      </c>
      <c r="S5677" s="56" t="s">
        <v>14117</v>
      </c>
      <c r="T5677" s="1" t="s">
        <v>8823</v>
      </c>
    </row>
    <row r="5678" spans="1:20" x14ac:dyDescent="0.25">
      <c r="A5678" t="s">
        <v>8801</v>
      </c>
      <c r="B5678" t="s">
        <v>66</v>
      </c>
      <c r="C5678" t="s">
        <v>7586</v>
      </c>
      <c r="D5678" t="s">
        <v>7585</v>
      </c>
      <c r="E5678" s="55">
        <v>44650</v>
      </c>
      <c r="F5678">
        <v>2022</v>
      </c>
      <c r="G5678" t="s">
        <v>6631</v>
      </c>
      <c r="I5678" t="s">
        <v>4841</v>
      </c>
      <c r="J5678">
        <v>300</v>
      </c>
      <c r="M5678" s="41" t="s">
        <v>72</v>
      </c>
      <c r="N5678" s="41">
        <f>SUM(Table71417[[#This Row],[Mitigation ($ million)]:[Adaptation ($ million)]])</f>
        <v>162.80000000000001</v>
      </c>
      <c r="O5678">
        <v>18.5</v>
      </c>
      <c r="P5678">
        <v>144.30000000000001</v>
      </c>
      <c r="R5678" s="4">
        <v>0.54300000000000004</v>
      </c>
      <c r="S5678" s="56" t="s">
        <v>13749</v>
      </c>
      <c r="T5678" s="1" t="s">
        <v>8822</v>
      </c>
    </row>
    <row r="5679" spans="1:20" x14ac:dyDescent="0.25">
      <c r="A5679" t="s">
        <v>8801</v>
      </c>
      <c r="B5679" t="s">
        <v>66</v>
      </c>
      <c r="C5679" t="s">
        <v>7588</v>
      </c>
      <c r="D5679" t="s">
        <v>7587</v>
      </c>
      <c r="E5679" s="55">
        <v>44650</v>
      </c>
      <c r="F5679">
        <v>2022</v>
      </c>
      <c r="G5679" t="s">
        <v>8805</v>
      </c>
      <c r="I5679" t="s">
        <v>6400</v>
      </c>
      <c r="J5679">
        <v>300</v>
      </c>
      <c r="M5679" s="41" t="s">
        <v>72</v>
      </c>
      <c r="N5679" s="41">
        <f>SUM(Table71417[[#This Row],[Mitigation ($ million)]:[Adaptation ($ million)]])</f>
        <v>70.2</v>
      </c>
      <c r="O5679">
        <v>0.2</v>
      </c>
      <c r="P5679">
        <v>70</v>
      </c>
      <c r="R5679" s="4">
        <v>0.23400000000000001</v>
      </c>
      <c r="S5679" s="56" t="s">
        <v>13748</v>
      </c>
      <c r="T5679" s="1" t="s">
        <v>8822</v>
      </c>
    </row>
    <row r="5680" spans="1:20" x14ac:dyDescent="0.25">
      <c r="A5680" t="s">
        <v>8801</v>
      </c>
      <c r="B5680" t="s">
        <v>66</v>
      </c>
      <c r="C5680" t="s">
        <v>7119</v>
      </c>
      <c r="D5680" t="s">
        <v>7118</v>
      </c>
      <c r="E5680" s="55">
        <v>44650</v>
      </c>
      <c r="F5680">
        <v>2022</v>
      </c>
      <c r="G5680" t="s">
        <v>6518</v>
      </c>
      <c r="I5680" t="s">
        <v>6319</v>
      </c>
      <c r="J5680">
        <v>100</v>
      </c>
      <c r="M5680" s="41" t="s">
        <v>24</v>
      </c>
      <c r="N5680" s="41">
        <f>SUM(Table71417[[#This Row],[Mitigation ($ million)]:[Adaptation ($ million)]])</f>
        <v>25</v>
      </c>
      <c r="O5680">
        <v>25</v>
      </c>
      <c r="P5680">
        <v>0</v>
      </c>
      <c r="R5680" s="4">
        <v>0.25</v>
      </c>
      <c r="S5680" s="56" t="s">
        <v>13751</v>
      </c>
      <c r="T5680" s="1" t="s">
        <v>8822</v>
      </c>
    </row>
    <row r="5681" spans="1:20" x14ac:dyDescent="0.25">
      <c r="A5681" t="s">
        <v>8801</v>
      </c>
      <c r="B5681" t="s">
        <v>66</v>
      </c>
      <c r="C5681" t="s">
        <v>7316</v>
      </c>
      <c r="D5681" t="s">
        <v>7315</v>
      </c>
      <c r="E5681" s="55">
        <v>44650</v>
      </c>
      <c r="F5681">
        <v>2022</v>
      </c>
      <c r="G5681" t="s">
        <v>4725</v>
      </c>
      <c r="I5681" t="s">
        <v>6287</v>
      </c>
      <c r="J5681">
        <v>341.3</v>
      </c>
      <c r="M5681" s="41" t="s">
        <v>72</v>
      </c>
      <c r="N5681" s="41">
        <f>SUM(Table71417[[#This Row],[Mitigation ($ million)]:[Adaptation ($ million)]])</f>
        <v>272.60000000000002</v>
      </c>
      <c r="O5681">
        <v>180.9</v>
      </c>
      <c r="P5681">
        <v>91.7</v>
      </c>
      <c r="R5681" s="4">
        <v>0.79900000000000004</v>
      </c>
      <c r="S5681" s="56" t="s">
        <v>13750</v>
      </c>
      <c r="T5681" s="1" t="s">
        <v>8822</v>
      </c>
    </row>
    <row r="5682" spans="1:20" x14ac:dyDescent="0.25">
      <c r="A5682" t="s">
        <v>8801</v>
      </c>
      <c r="B5682" t="s">
        <v>66</v>
      </c>
      <c r="C5682" t="s">
        <v>6738</v>
      </c>
      <c r="D5682" t="s">
        <v>6737</v>
      </c>
      <c r="E5682" s="55">
        <v>45015</v>
      </c>
      <c r="F5682">
        <v>2023</v>
      </c>
      <c r="G5682" t="s">
        <v>6381</v>
      </c>
      <c r="I5682" t="s">
        <v>6313</v>
      </c>
      <c r="J5682">
        <v>300</v>
      </c>
      <c r="M5682" s="41" t="s">
        <v>72</v>
      </c>
      <c r="N5682" s="41">
        <f>SUM(Table71417[[#This Row],[Mitigation ($ million)]:[Adaptation ($ million)]])</f>
        <v>70.7</v>
      </c>
      <c r="O5682">
        <v>22</v>
      </c>
      <c r="P5682">
        <v>48.7</v>
      </c>
      <c r="R5682" s="5">
        <v>0.23599999999999999</v>
      </c>
      <c r="S5682" s="56" t="s">
        <v>13375</v>
      </c>
      <c r="T5682" s="1" t="s">
        <v>8821</v>
      </c>
    </row>
    <row r="5683" spans="1:20" x14ac:dyDescent="0.25">
      <c r="A5683" t="s">
        <v>8801</v>
      </c>
      <c r="B5683" t="s">
        <v>66</v>
      </c>
      <c r="C5683" t="s">
        <v>6859</v>
      </c>
      <c r="D5683" t="s">
        <v>6858</v>
      </c>
      <c r="E5683" s="55">
        <v>45015</v>
      </c>
      <c r="F5683">
        <v>2023</v>
      </c>
      <c r="G5683" t="s">
        <v>4824</v>
      </c>
      <c r="I5683" t="s">
        <v>6303</v>
      </c>
      <c r="J5683">
        <v>70</v>
      </c>
      <c r="M5683" s="41" t="s">
        <v>25</v>
      </c>
      <c r="N5683" s="41">
        <f>SUM(Table71417[[#This Row],[Mitigation ($ million)]:[Adaptation ($ million)]])</f>
        <v>15.7</v>
      </c>
      <c r="O5683">
        <v>0</v>
      </c>
      <c r="P5683">
        <v>15.7</v>
      </c>
      <c r="R5683" s="5">
        <v>0.224</v>
      </c>
      <c r="S5683" s="56" t="s">
        <v>13373</v>
      </c>
      <c r="T5683" s="1" t="s">
        <v>8821</v>
      </c>
    </row>
    <row r="5684" spans="1:20" x14ac:dyDescent="0.25">
      <c r="A5684" t="s">
        <v>8801</v>
      </c>
      <c r="B5684" t="s">
        <v>66</v>
      </c>
      <c r="C5684" t="s">
        <v>6749</v>
      </c>
      <c r="D5684" t="s">
        <v>6748</v>
      </c>
      <c r="E5684" s="55">
        <v>45015</v>
      </c>
      <c r="F5684">
        <v>2023</v>
      </c>
      <c r="G5684" t="s">
        <v>6412</v>
      </c>
      <c r="I5684" t="s">
        <v>6316</v>
      </c>
      <c r="J5684">
        <v>400</v>
      </c>
      <c r="M5684" s="41" t="s">
        <v>72</v>
      </c>
      <c r="N5684" s="41">
        <f>SUM(Table71417[[#This Row],[Mitigation ($ million)]:[Adaptation ($ million)]])</f>
        <v>252.7</v>
      </c>
      <c r="O5684">
        <v>245.1</v>
      </c>
      <c r="P5684">
        <v>7.6</v>
      </c>
      <c r="R5684" s="5">
        <v>0.63200000000000001</v>
      </c>
      <c r="S5684" s="56" t="s">
        <v>13374</v>
      </c>
      <c r="T5684" s="1" t="s">
        <v>8821</v>
      </c>
    </row>
    <row r="5685" spans="1:20" x14ac:dyDescent="0.25">
      <c r="A5685" t="s">
        <v>8801</v>
      </c>
      <c r="B5685" t="s">
        <v>66</v>
      </c>
      <c r="C5685" t="s">
        <v>6886</v>
      </c>
      <c r="D5685" t="s">
        <v>6885</v>
      </c>
      <c r="E5685" s="55">
        <v>45015</v>
      </c>
      <c r="F5685">
        <v>2023</v>
      </c>
      <c r="G5685" t="s">
        <v>4726</v>
      </c>
      <c r="I5685" t="s">
        <v>6448</v>
      </c>
      <c r="J5685">
        <v>63.6</v>
      </c>
      <c r="M5685" s="41" t="s">
        <v>72</v>
      </c>
      <c r="N5685" s="41">
        <f>SUM(Table71417[[#This Row],[Mitigation ($ million)]:[Adaptation ($ million)]])</f>
        <v>23.1</v>
      </c>
      <c r="O5685">
        <v>12.3</v>
      </c>
      <c r="P5685">
        <v>10.8</v>
      </c>
      <c r="R5685" s="5">
        <v>0.36399999999999999</v>
      </c>
      <c r="S5685" s="56" t="s">
        <v>13372</v>
      </c>
      <c r="T5685" s="1" t="s">
        <v>8821</v>
      </c>
    </row>
    <row r="5686" spans="1:20" x14ac:dyDescent="0.25">
      <c r="A5686" t="s">
        <v>8801</v>
      </c>
      <c r="B5686" t="s">
        <v>66</v>
      </c>
      <c r="C5686" t="s">
        <v>6411</v>
      </c>
      <c r="D5686" t="s">
        <v>6410</v>
      </c>
      <c r="E5686" s="55">
        <v>45015</v>
      </c>
      <c r="F5686">
        <v>2023</v>
      </c>
      <c r="G5686" t="s">
        <v>6412</v>
      </c>
      <c r="I5686" t="s">
        <v>6287</v>
      </c>
      <c r="J5686">
        <v>200</v>
      </c>
      <c r="M5686" s="41" t="s">
        <v>72</v>
      </c>
      <c r="N5686" s="41">
        <f>SUM(Table71417[[#This Row],[Mitigation ($ million)]:[Adaptation ($ million)]])</f>
        <v>136</v>
      </c>
      <c r="O5686">
        <v>73</v>
      </c>
      <c r="P5686">
        <v>63</v>
      </c>
      <c r="R5686" s="5">
        <v>0.68</v>
      </c>
      <c r="S5686" s="56" t="s">
        <v>13378</v>
      </c>
      <c r="T5686" s="1" t="s">
        <v>8821</v>
      </c>
    </row>
    <row r="5687" spans="1:20" x14ac:dyDescent="0.25">
      <c r="A5687" t="s">
        <v>8801</v>
      </c>
      <c r="B5687" t="s">
        <v>66</v>
      </c>
      <c r="C5687" t="s">
        <v>6546</v>
      </c>
      <c r="D5687" t="s">
        <v>6545</v>
      </c>
      <c r="E5687" s="55">
        <v>45015</v>
      </c>
      <c r="F5687">
        <v>2023</v>
      </c>
      <c r="G5687" t="s">
        <v>8865</v>
      </c>
      <c r="I5687" t="s">
        <v>6296</v>
      </c>
      <c r="J5687">
        <v>300</v>
      </c>
      <c r="M5687" s="41" t="s">
        <v>72</v>
      </c>
      <c r="N5687" s="41">
        <f>SUM(Table71417[[#This Row],[Mitigation ($ million)]:[Adaptation ($ million)]])</f>
        <v>138.69999999999999</v>
      </c>
      <c r="O5687">
        <v>64.400000000000006</v>
      </c>
      <c r="P5687">
        <v>74.3</v>
      </c>
      <c r="R5687" s="5">
        <v>0.46200000000000002</v>
      </c>
      <c r="S5687" s="56" t="s">
        <v>13377</v>
      </c>
      <c r="T5687" s="1" t="s">
        <v>8821</v>
      </c>
    </row>
    <row r="5688" spans="1:20" x14ac:dyDescent="0.25">
      <c r="A5688" t="s">
        <v>8801</v>
      </c>
      <c r="B5688" t="s">
        <v>66</v>
      </c>
      <c r="C5688" t="s">
        <v>6673</v>
      </c>
      <c r="D5688" t="s">
        <v>6672</v>
      </c>
      <c r="E5688" s="55">
        <v>45015</v>
      </c>
      <c r="F5688">
        <v>2023</v>
      </c>
      <c r="G5688" t="s">
        <v>216</v>
      </c>
      <c r="I5688" t="s">
        <v>4841</v>
      </c>
      <c r="J5688">
        <v>200</v>
      </c>
      <c r="M5688" s="41" t="s">
        <v>72</v>
      </c>
      <c r="N5688" s="41">
        <f>SUM(Table71417[[#This Row],[Mitigation ($ million)]:[Adaptation ($ million)]])</f>
        <v>107.89999999999999</v>
      </c>
      <c r="O5688">
        <v>85.6</v>
      </c>
      <c r="P5688">
        <v>22.3</v>
      </c>
      <c r="R5688" s="5">
        <v>0.53900000000000003</v>
      </c>
      <c r="S5688" s="56" t="s">
        <v>13376</v>
      </c>
      <c r="T5688" s="1" t="s">
        <v>8821</v>
      </c>
    </row>
    <row r="5689" spans="1:20" x14ac:dyDescent="0.25">
      <c r="A5689" t="s">
        <v>8801</v>
      </c>
      <c r="B5689" t="s">
        <v>66</v>
      </c>
      <c r="C5689" t="s">
        <v>8511</v>
      </c>
      <c r="D5689" t="s">
        <v>8510</v>
      </c>
      <c r="E5689" s="55">
        <v>44316</v>
      </c>
      <c r="F5689">
        <v>2021</v>
      </c>
      <c r="G5689" t="s">
        <v>6392</v>
      </c>
      <c r="I5689" t="s">
        <v>84</v>
      </c>
      <c r="J5689">
        <v>347</v>
      </c>
      <c r="M5689" s="41" t="s">
        <v>72</v>
      </c>
      <c r="N5689" s="41">
        <f>SUM(Table71417[[#This Row],[Mitigation ($ million)]:[Adaptation ($ million)]])</f>
        <v>344.7</v>
      </c>
      <c r="O5689">
        <v>301.39999999999998</v>
      </c>
      <c r="P5689">
        <v>43.3</v>
      </c>
      <c r="R5689" s="4">
        <v>0.99299999999999999</v>
      </c>
      <c r="S5689" s="56" t="s">
        <v>14090</v>
      </c>
      <c r="T5689" s="1" t="s">
        <v>8823</v>
      </c>
    </row>
    <row r="5690" spans="1:20" x14ac:dyDescent="0.25">
      <c r="A5690" t="s">
        <v>8801</v>
      </c>
      <c r="B5690" t="s">
        <v>66</v>
      </c>
      <c r="C5690" t="s">
        <v>6907</v>
      </c>
      <c r="D5690" t="s">
        <v>6906</v>
      </c>
      <c r="E5690" s="55">
        <v>45076</v>
      </c>
      <c r="F5690">
        <v>2023</v>
      </c>
      <c r="G5690" t="s">
        <v>4824</v>
      </c>
      <c r="I5690" t="s">
        <v>6313</v>
      </c>
      <c r="J5690">
        <v>100</v>
      </c>
      <c r="M5690" s="41" t="s">
        <v>72</v>
      </c>
      <c r="N5690" s="41">
        <f>SUM(Table71417[[#This Row],[Mitigation ($ million)]:[Adaptation ($ million)]])</f>
        <v>26.5</v>
      </c>
      <c r="O5690">
        <v>10.199999999999999</v>
      </c>
      <c r="P5690">
        <v>16.3</v>
      </c>
      <c r="R5690" s="5">
        <v>0.26500000000000001</v>
      </c>
      <c r="S5690" s="56" t="s">
        <v>13321</v>
      </c>
      <c r="T5690" s="1" t="s">
        <v>8821</v>
      </c>
    </row>
    <row r="5691" spans="1:20" x14ac:dyDescent="0.25">
      <c r="A5691" t="s">
        <v>8801</v>
      </c>
      <c r="B5691" t="s">
        <v>66</v>
      </c>
      <c r="C5691" t="s">
        <v>6455</v>
      </c>
      <c r="D5691" t="s">
        <v>6454</v>
      </c>
      <c r="E5691" s="55">
        <v>45076</v>
      </c>
      <c r="F5691">
        <v>2023</v>
      </c>
      <c r="G5691" t="s">
        <v>8807</v>
      </c>
      <c r="I5691" t="s">
        <v>6316</v>
      </c>
      <c r="J5691">
        <v>50</v>
      </c>
      <c r="M5691" s="41" t="s">
        <v>24</v>
      </c>
      <c r="N5691" s="41">
        <f>SUM(Table71417[[#This Row],[Mitigation ($ million)]:[Adaptation ($ million)]])</f>
        <v>42.9</v>
      </c>
      <c r="O5691">
        <v>42.9</v>
      </c>
      <c r="P5691">
        <v>0</v>
      </c>
      <c r="R5691" s="5">
        <v>0.85799999999999998</v>
      </c>
      <c r="S5691" s="56" t="s">
        <v>13322</v>
      </c>
      <c r="T5691" s="1" t="s">
        <v>8821</v>
      </c>
    </row>
    <row r="5692" spans="1:20" x14ac:dyDescent="0.25">
      <c r="A5692" t="s">
        <v>8801</v>
      </c>
      <c r="B5692" t="s">
        <v>66</v>
      </c>
      <c r="C5692" t="s">
        <v>6360</v>
      </c>
      <c r="D5692" t="s">
        <v>6359</v>
      </c>
      <c r="E5692" s="55">
        <v>45076</v>
      </c>
      <c r="F5692">
        <v>2023</v>
      </c>
      <c r="G5692" t="s">
        <v>122</v>
      </c>
      <c r="I5692" t="s">
        <v>6310</v>
      </c>
      <c r="J5692">
        <v>176</v>
      </c>
      <c r="M5692" s="41" t="s">
        <v>72</v>
      </c>
      <c r="N5692" s="41">
        <f>SUM(Table71417[[#This Row],[Mitigation ($ million)]:[Adaptation ($ million)]])</f>
        <v>44.7</v>
      </c>
      <c r="O5692">
        <v>13.2</v>
      </c>
      <c r="P5692">
        <v>31.5</v>
      </c>
      <c r="R5692" s="5">
        <v>0.253</v>
      </c>
      <c r="S5692" s="56" t="s">
        <v>13323</v>
      </c>
      <c r="T5692" s="1" t="s">
        <v>8821</v>
      </c>
    </row>
    <row r="5693" spans="1:20" x14ac:dyDescent="0.25">
      <c r="A5693" t="s">
        <v>8801</v>
      </c>
      <c r="B5693" t="s">
        <v>66</v>
      </c>
      <c r="C5693" t="s">
        <v>8700</v>
      </c>
      <c r="D5693" t="s">
        <v>8699</v>
      </c>
      <c r="E5693" s="55">
        <v>44377</v>
      </c>
      <c r="F5693">
        <v>2021</v>
      </c>
      <c r="G5693" t="s">
        <v>6291</v>
      </c>
      <c r="I5693" t="s">
        <v>8054</v>
      </c>
      <c r="J5693">
        <v>15</v>
      </c>
      <c r="M5693" s="41" t="s">
        <v>72</v>
      </c>
      <c r="N5693" s="41">
        <f>SUM(Table71417[[#This Row],[Mitigation ($ million)]:[Adaptation ($ million)]])</f>
        <v>0.89999999999999991</v>
      </c>
      <c r="O5693">
        <v>0.3</v>
      </c>
      <c r="P5693">
        <v>0.6</v>
      </c>
      <c r="R5693" s="4">
        <v>5.7000000000000002E-2</v>
      </c>
      <c r="S5693" s="56" t="s">
        <v>13942</v>
      </c>
      <c r="T5693" s="1" t="s">
        <v>8823</v>
      </c>
    </row>
    <row r="5694" spans="1:20" x14ac:dyDescent="0.25">
      <c r="A5694" t="s">
        <v>8801</v>
      </c>
      <c r="B5694" t="s">
        <v>66</v>
      </c>
      <c r="C5694" t="s">
        <v>8656</v>
      </c>
      <c r="D5694" t="s">
        <v>8655</v>
      </c>
      <c r="E5694" s="55">
        <v>44377</v>
      </c>
      <c r="F5694">
        <v>2021</v>
      </c>
      <c r="G5694" t="s">
        <v>6526</v>
      </c>
      <c r="I5694" t="s">
        <v>6303</v>
      </c>
      <c r="J5694">
        <v>7</v>
      </c>
      <c r="M5694" s="41" t="s">
        <v>72</v>
      </c>
      <c r="N5694" s="41">
        <f>SUM(Table71417[[#This Row],[Mitigation ($ million)]:[Adaptation ($ million)]])</f>
        <v>0.2</v>
      </c>
      <c r="O5694">
        <v>0.1</v>
      </c>
      <c r="P5694">
        <v>0.1</v>
      </c>
      <c r="R5694" s="4">
        <v>2.3E-2</v>
      </c>
      <c r="S5694" s="56" t="s">
        <v>13944</v>
      </c>
      <c r="T5694" s="1" t="s">
        <v>8823</v>
      </c>
    </row>
    <row r="5695" spans="1:20" x14ac:dyDescent="0.25">
      <c r="A5695" t="s">
        <v>8801</v>
      </c>
      <c r="B5695" t="s">
        <v>66</v>
      </c>
      <c r="C5695" t="s">
        <v>8690</v>
      </c>
      <c r="D5695" t="s">
        <v>8689</v>
      </c>
      <c r="E5695" s="55">
        <v>44377</v>
      </c>
      <c r="F5695">
        <v>2021</v>
      </c>
      <c r="G5695" t="s">
        <v>6412</v>
      </c>
      <c r="I5695" t="s">
        <v>8067</v>
      </c>
      <c r="J5695">
        <v>40</v>
      </c>
      <c r="M5695" s="41" t="s">
        <v>72</v>
      </c>
      <c r="N5695" s="41">
        <f>SUM(Table71417[[#This Row],[Mitigation ($ million)]:[Adaptation ($ million)]])</f>
        <v>24.5</v>
      </c>
      <c r="O5695">
        <v>11.3</v>
      </c>
      <c r="P5695">
        <v>13.2</v>
      </c>
      <c r="R5695" s="4">
        <v>0.61199999999999999</v>
      </c>
      <c r="S5695" s="56" t="s">
        <v>13943</v>
      </c>
      <c r="T5695" s="1" t="s">
        <v>8823</v>
      </c>
    </row>
    <row r="5696" spans="1:20" x14ac:dyDescent="0.25">
      <c r="A5696" t="s">
        <v>8801</v>
      </c>
      <c r="B5696" t="s">
        <v>66</v>
      </c>
      <c r="C5696" t="s">
        <v>8506</v>
      </c>
      <c r="D5696" t="s">
        <v>8505</v>
      </c>
      <c r="E5696" s="55">
        <v>44377</v>
      </c>
      <c r="F5696">
        <v>2021</v>
      </c>
      <c r="G5696" t="s">
        <v>8507</v>
      </c>
      <c r="I5696" t="s">
        <v>6303</v>
      </c>
      <c r="J5696">
        <v>20</v>
      </c>
      <c r="M5696" s="41" t="s">
        <v>25</v>
      </c>
      <c r="N5696" s="41">
        <f>SUM(Table71417[[#This Row],[Mitigation ($ million)]:[Adaptation ($ million)]])</f>
        <v>0.7</v>
      </c>
      <c r="O5696">
        <v>0</v>
      </c>
      <c r="P5696">
        <v>0.7</v>
      </c>
      <c r="R5696" s="4">
        <v>3.3000000000000002E-2</v>
      </c>
      <c r="S5696" s="56" t="s">
        <v>13946</v>
      </c>
      <c r="T5696" s="1" t="s">
        <v>8823</v>
      </c>
    </row>
    <row r="5697" spans="1:20" x14ac:dyDescent="0.25">
      <c r="A5697" t="s">
        <v>8801</v>
      </c>
      <c r="B5697" t="s">
        <v>66</v>
      </c>
      <c r="C5697" t="s">
        <v>8625</v>
      </c>
      <c r="D5697" t="s">
        <v>8624</v>
      </c>
      <c r="E5697" s="55">
        <v>44377</v>
      </c>
      <c r="F5697">
        <v>2021</v>
      </c>
      <c r="G5697" t="s">
        <v>6903</v>
      </c>
      <c r="I5697" t="s">
        <v>6316</v>
      </c>
      <c r="J5697">
        <v>177</v>
      </c>
      <c r="M5697" s="41" t="s">
        <v>72</v>
      </c>
      <c r="N5697" s="41">
        <f>SUM(Table71417[[#This Row],[Mitigation ($ million)]:[Adaptation ($ million)]])</f>
        <v>177.1</v>
      </c>
      <c r="O5697">
        <v>168.2</v>
      </c>
      <c r="P5697">
        <v>8.9</v>
      </c>
      <c r="R5697" s="4">
        <v>1</v>
      </c>
      <c r="S5697" s="56" t="s">
        <v>13945</v>
      </c>
      <c r="T5697" s="1" t="s">
        <v>8823</v>
      </c>
    </row>
    <row r="5698" spans="1:20" x14ac:dyDescent="0.25">
      <c r="A5698" t="s">
        <v>8801</v>
      </c>
      <c r="B5698" t="s">
        <v>66</v>
      </c>
      <c r="C5698" t="s">
        <v>8708</v>
      </c>
      <c r="D5698" t="s">
        <v>8707</v>
      </c>
      <c r="E5698" s="55">
        <v>44377</v>
      </c>
      <c r="F5698">
        <v>2021</v>
      </c>
      <c r="G5698" t="s">
        <v>8805</v>
      </c>
      <c r="I5698" t="s">
        <v>8054</v>
      </c>
      <c r="J5698">
        <v>150</v>
      </c>
      <c r="M5698" s="41" t="s">
        <v>72</v>
      </c>
      <c r="N5698" s="41">
        <f>SUM(Table71417[[#This Row],[Mitigation ($ million)]:[Adaptation ($ million)]])</f>
        <v>14.8</v>
      </c>
      <c r="O5698">
        <v>2.5</v>
      </c>
      <c r="P5698">
        <v>12.3</v>
      </c>
      <c r="R5698" s="4">
        <v>9.8000000000000004E-2</v>
      </c>
      <c r="S5698" s="56" t="s">
        <v>13941</v>
      </c>
      <c r="T5698" s="1" t="s">
        <v>8823</v>
      </c>
    </row>
    <row r="5699" spans="1:20" x14ac:dyDescent="0.25">
      <c r="A5699" t="s">
        <v>8801</v>
      </c>
      <c r="B5699" t="s">
        <v>66</v>
      </c>
      <c r="C5699" t="s">
        <v>7653</v>
      </c>
      <c r="D5699" t="s">
        <v>7652</v>
      </c>
      <c r="E5699" s="55">
        <v>44742</v>
      </c>
      <c r="F5699">
        <v>2022</v>
      </c>
      <c r="G5699" t="s">
        <v>715</v>
      </c>
      <c r="I5699" t="s">
        <v>6316</v>
      </c>
      <c r="J5699">
        <v>80</v>
      </c>
      <c r="M5699" s="41" t="s">
        <v>24</v>
      </c>
      <c r="N5699" s="41">
        <f>SUM(Table71417[[#This Row],[Mitigation ($ million)]:[Adaptation ($ million)]])</f>
        <v>7</v>
      </c>
      <c r="O5699">
        <v>7</v>
      </c>
      <c r="P5699">
        <v>0</v>
      </c>
      <c r="R5699" s="4">
        <v>8.7999999999999995E-2</v>
      </c>
      <c r="S5699" s="56" t="s">
        <v>13547</v>
      </c>
      <c r="T5699" s="1" t="s">
        <v>8822</v>
      </c>
    </row>
    <row r="5700" spans="1:20" x14ac:dyDescent="0.25">
      <c r="A5700" t="s">
        <v>8801</v>
      </c>
      <c r="B5700" t="s">
        <v>66</v>
      </c>
      <c r="C5700" t="s">
        <v>7563</v>
      </c>
      <c r="D5700" t="s">
        <v>7562</v>
      </c>
      <c r="E5700" s="55">
        <v>44742</v>
      </c>
      <c r="F5700">
        <v>2022</v>
      </c>
      <c r="G5700" t="s">
        <v>6492</v>
      </c>
      <c r="I5700" t="s">
        <v>4841</v>
      </c>
      <c r="J5700">
        <v>250</v>
      </c>
      <c r="M5700" s="41" t="s">
        <v>72</v>
      </c>
      <c r="N5700" s="41">
        <f>SUM(Table71417[[#This Row],[Mitigation ($ million)]:[Adaptation ($ million)]])</f>
        <v>56</v>
      </c>
      <c r="O5700">
        <v>14</v>
      </c>
      <c r="P5700">
        <v>42</v>
      </c>
      <c r="R5700" s="4">
        <v>0.224</v>
      </c>
      <c r="S5700" s="56" t="s">
        <v>13548</v>
      </c>
      <c r="T5700" s="1" t="s">
        <v>8822</v>
      </c>
    </row>
    <row r="5701" spans="1:20" x14ac:dyDescent="0.25">
      <c r="A5701" t="s">
        <v>8801</v>
      </c>
      <c r="B5701" t="s">
        <v>66</v>
      </c>
      <c r="C5701" t="s">
        <v>7355</v>
      </c>
      <c r="D5701" t="s">
        <v>7354</v>
      </c>
      <c r="E5701" s="55">
        <v>44742</v>
      </c>
      <c r="F5701">
        <v>2022</v>
      </c>
      <c r="G5701" t="s">
        <v>1029</v>
      </c>
      <c r="I5701" t="s">
        <v>6319</v>
      </c>
      <c r="J5701">
        <v>100</v>
      </c>
      <c r="M5701" s="41" t="s">
        <v>72</v>
      </c>
      <c r="N5701" s="41">
        <f>SUM(Table71417[[#This Row],[Mitigation ($ million)]:[Adaptation ($ million)]])</f>
        <v>29.400000000000002</v>
      </c>
      <c r="O5701">
        <v>0.6</v>
      </c>
      <c r="P5701">
        <v>28.8</v>
      </c>
      <c r="R5701" s="4">
        <v>0.29399999999999998</v>
      </c>
      <c r="S5701" s="56" t="s">
        <v>13550</v>
      </c>
      <c r="T5701" s="1" t="s">
        <v>8822</v>
      </c>
    </row>
    <row r="5702" spans="1:20" x14ac:dyDescent="0.25">
      <c r="A5702" t="s">
        <v>8801</v>
      </c>
      <c r="B5702" t="s">
        <v>66</v>
      </c>
      <c r="C5702" t="s">
        <v>7407</v>
      </c>
      <c r="D5702" t="s">
        <v>7406</v>
      </c>
      <c r="E5702" s="55">
        <v>44742</v>
      </c>
      <c r="F5702">
        <v>2022</v>
      </c>
      <c r="G5702" t="s">
        <v>8865</v>
      </c>
      <c r="I5702" t="s">
        <v>6448</v>
      </c>
      <c r="J5702">
        <v>140</v>
      </c>
      <c r="M5702" s="41" t="s">
        <v>72</v>
      </c>
      <c r="N5702" s="41">
        <f>SUM(Table71417[[#This Row],[Mitigation ($ million)]:[Adaptation ($ million)]])</f>
        <v>135.6</v>
      </c>
      <c r="O5702">
        <v>108.3</v>
      </c>
      <c r="P5702">
        <v>27.3</v>
      </c>
      <c r="R5702" s="4">
        <v>0.96899999999999997</v>
      </c>
      <c r="S5702" s="56" t="s">
        <v>13549</v>
      </c>
      <c r="T5702" s="1" t="s">
        <v>8822</v>
      </c>
    </row>
    <row r="5703" spans="1:20" x14ac:dyDescent="0.25">
      <c r="A5703" t="s">
        <v>8801</v>
      </c>
      <c r="B5703" t="s">
        <v>66</v>
      </c>
      <c r="C5703" t="s">
        <v>7825</v>
      </c>
      <c r="D5703" t="s">
        <v>7824</v>
      </c>
      <c r="E5703" s="55">
        <v>44742</v>
      </c>
      <c r="F5703">
        <v>2022</v>
      </c>
      <c r="G5703" t="s">
        <v>6526</v>
      </c>
      <c r="I5703" t="s">
        <v>6303</v>
      </c>
      <c r="J5703">
        <v>9</v>
      </c>
      <c r="M5703" s="41" t="s">
        <v>72</v>
      </c>
      <c r="N5703" s="41">
        <f>SUM(Table71417[[#This Row],[Mitigation ($ million)]:[Adaptation ($ million)]])</f>
        <v>0.30000000000000004</v>
      </c>
      <c r="O5703">
        <v>0.1</v>
      </c>
      <c r="P5703">
        <v>0.2</v>
      </c>
      <c r="R5703" s="4">
        <v>3.6999999999999998E-2</v>
      </c>
      <c r="S5703" s="56" t="s">
        <v>13543</v>
      </c>
      <c r="T5703" s="1" t="s">
        <v>8822</v>
      </c>
    </row>
    <row r="5704" spans="1:20" x14ac:dyDescent="0.25">
      <c r="A5704" t="s">
        <v>8801</v>
      </c>
      <c r="B5704" t="s">
        <v>66</v>
      </c>
      <c r="C5704" t="s">
        <v>7805</v>
      </c>
      <c r="D5704" t="s">
        <v>7804</v>
      </c>
      <c r="E5704" s="55">
        <v>44742</v>
      </c>
      <c r="F5704">
        <v>2022</v>
      </c>
      <c r="G5704" t="s">
        <v>6417</v>
      </c>
      <c r="I5704" t="s">
        <v>6448</v>
      </c>
      <c r="J5704">
        <v>240</v>
      </c>
      <c r="M5704" s="41" t="s">
        <v>72</v>
      </c>
      <c r="N5704" s="41">
        <f>SUM(Table71417[[#This Row],[Mitigation ($ million)]:[Adaptation ($ million)]])</f>
        <v>162.9</v>
      </c>
      <c r="O5704">
        <v>90</v>
      </c>
      <c r="P5704">
        <v>72.900000000000006</v>
      </c>
      <c r="R5704" s="4">
        <v>0.67900000000000005</v>
      </c>
      <c r="S5704" s="56" t="s">
        <v>13546</v>
      </c>
      <c r="T5704" s="1" t="s">
        <v>8822</v>
      </c>
    </row>
    <row r="5705" spans="1:20" x14ac:dyDescent="0.25">
      <c r="A5705" t="s">
        <v>8801</v>
      </c>
      <c r="B5705" t="s">
        <v>66</v>
      </c>
      <c r="C5705" t="s">
        <v>7883</v>
      </c>
      <c r="D5705" t="s">
        <v>7882</v>
      </c>
      <c r="E5705" s="55">
        <v>44742</v>
      </c>
      <c r="F5705">
        <v>2022</v>
      </c>
      <c r="G5705" t="s">
        <v>4726</v>
      </c>
      <c r="I5705" t="s">
        <v>6319</v>
      </c>
      <c r="J5705">
        <v>641.70000000000005</v>
      </c>
      <c r="M5705" s="41" t="s">
        <v>72</v>
      </c>
      <c r="N5705" s="41">
        <f>SUM(Table71417[[#This Row],[Mitigation ($ million)]:[Adaptation ($ million)]])</f>
        <v>240.6</v>
      </c>
      <c r="O5705">
        <v>232.6</v>
      </c>
      <c r="P5705">
        <v>8</v>
      </c>
      <c r="R5705" s="4">
        <v>0.375</v>
      </c>
      <c r="S5705" s="56" t="s">
        <v>13541</v>
      </c>
      <c r="T5705" s="1" t="s">
        <v>8822</v>
      </c>
    </row>
    <row r="5706" spans="1:20" x14ac:dyDescent="0.25">
      <c r="A5706" t="s">
        <v>8801</v>
      </c>
      <c r="B5706" t="s">
        <v>66</v>
      </c>
      <c r="C5706" t="s">
        <v>7813</v>
      </c>
      <c r="D5706" t="s">
        <v>7812</v>
      </c>
      <c r="E5706" s="55">
        <v>44742</v>
      </c>
      <c r="F5706">
        <v>2022</v>
      </c>
      <c r="G5706" t="s">
        <v>88</v>
      </c>
      <c r="I5706" t="s">
        <v>6296</v>
      </c>
      <c r="J5706">
        <v>190</v>
      </c>
      <c r="M5706" s="41" t="s">
        <v>72</v>
      </c>
      <c r="N5706" s="41">
        <f>SUM(Table71417[[#This Row],[Mitigation ($ million)]:[Adaptation ($ million)]])</f>
        <v>55.1</v>
      </c>
      <c r="O5706">
        <v>24</v>
      </c>
      <c r="P5706">
        <v>31.1</v>
      </c>
      <c r="R5706" s="4">
        <v>0.28999999999999998</v>
      </c>
      <c r="S5706" s="56" t="s">
        <v>13545</v>
      </c>
      <c r="T5706" s="1" t="s">
        <v>8822</v>
      </c>
    </row>
    <row r="5707" spans="1:20" x14ac:dyDescent="0.25">
      <c r="A5707" t="s">
        <v>8801</v>
      </c>
      <c r="B5707" t="s">
        <v>66</v>
      </c>
      <c r="C5707" t="s">
        <v>7833</v>
      </c>
      <c r="D5707" t="s">
        <v>7832</v>
      </c>
      <c r="E5707" s="55">
        <v>44742</v>
      </c>
      <c r="F5707">
        <v>2022</v>
      </c>
      <c r="G5707" t="s">
        <v>4734</v>
      </c>
      <c r="I5707" t="s">
        <v>6437</v>
      </c>
      <c r="J5707">
        <v>80</v>
      </c>
      <c r="M5707" s="41" t="s">
        <v>72</v>
      </c>
      <c r="N5707" s="41">
        <f>SUM(Table71417[[#This Row],[Mitigation ($ million)]:[Adaptation ($ million)]])</f>
        <v>0.4</v>
      </c>
      <c r="O5707">
        <v>0.2</v>
      </c>
      <c r="P5707">
        <v>0.2</v>
      </c>
      <c r="R5707" s="4">
        <v>6.0000000000000001E-3</v>
      </c>
      <c r="S5707" s="56" t="s">
        <v>13542</v>
      </c>
      <c r="T5707" s="1" t="s">
        <v>8822</v>
      </c>
    </row>
    <row r="5708" spans="1:20" x14ac:dyDescent="0.25">
      <c r="A5708" t="s">
        <v>8801</v>
      </c>
      <c r="B5708" t="s">
        <v>66</v>
      </c>
      <c r="C5708" t="s">
        <v>7815</v>
      </c>
      <c r="D5708" t="s">
        <v>7814</v>
      </c>
      <c r="E5708" s="55">
        <v>44742</v>
      </c>
      <c r="F5708">
        <v>2022</v>
      </c>
      <c r="G5708" t="s">
        <v>8805</v>
      </c>
      <c r="I5708" t="s">
        <v>6316</v>
      </c>
      <c r="J5708">
        <v>100</v>
      </c>
      <c r="M5708" s="41" t="s">
        <v>72</v>
      </c>
      <c r="N5708" s="41">
        <f>SUM(Table71417[[#This Row],[Mitigation ($ million)]:[Adaptation ($ million)]])</f>
        <v>86.9</v>
      </c>
      <c r="O5708">
        <v>82</v>
      </c>
      <c r="P5708">
        <v>4.9000000000000004</v>
      </c>
      <c r="R5708" s="4">
        <v>0.87</v>
      </c>
      <c r="S5708" s="56" t="s">
        <v>13544</v>
      </c>
      <c r="T5708" s="1" t="s">
        <v>8822</v>
      </c>
    </row>
    <row r="5709" spans="1:20" x14ac:dyDescent="0.25">
      <c r="A5709" t="s">
        <v>8801</v>
      </c>
      <c r="B5709" t="s">
        <v>66</v>
      </c>
      <c r="C5709" t="s">
        <v>6863</v>
      </c>
      <c r="D5709" t="s">
        <v>6862</v>
      </c>
      <c r="E5709" s="55">
        <v>45107</v>
      </c>
      <c r="F5709">
        <v>2023</v>
      </c>
      <c r="G5709" t="s">
        <v>6631</v>
      </c>
      <c r="I5709" t="s">
        <v>6319</v>
      </c>
      <c r="J5709">
        <v>500</v>
      </c>
      <c r="M5709" s="41" t="s">
        <v>72</v>
      </c>
      <c r="N5709" s="41">
        <f>SUM(Table71417[[#This Row],[Mitigation ($ million)]:[Adaptation ($ million)]])</f>
        <v>109.4</v>
      </c>
      <c r="O5709">
        <v>100</v>
      </c>
      <c r="P5709">
        <v>9.4</v>
      </c>
      <c r="R5709" s="5">
        <v>0.219</v>
      </c>
      <c r="S5709" s="56" t="s">
        <v>13233</v>
      </c>
      <c r="T5709" s="1" t="s">
        <v>8821</v>
      </c>
    </row>
    <row r="5710" spans="1:20" x14ac:dyDescent="0.25">
      <c r="A5710" t="s">
        <v>8801</v>
      </c>
      <c r="B5710" t="s">
        <v>66</v>
      </c>
      <c r="C5710" t="s">
        <v>6868</v>
      </c>
      <c r="D5710" t="s">
        <v>6867</v>
      </c>
      <c r="E5710" s="55">
        <v>45107</v>
      </c>
      <c r="F5710">
        <v>2023</v>
      </c>
      <c r="G5710" t="s">
        <v>8865</v>
      </c>
      <c r="I5710" t="s">
        <v>6303</v>
      </c>
      <c r="J5710">
        <v>200</v>
      </c>
      <c r="M5710" s="41" t="s">
        <v>72</v>
      </c>
      <c r="N5710" s="41">
        <f>SUM(Table71417[[#This Row],[Mitigation ($ million)]:[Adaptation ($ million)]])</f>
        <v>9.3000000000000007</v>
      </c>
      <c r="O5710">
        <v>1.6</v>
      </c>
      <c r="P5710">
        <v>7.7</v>
      </c>
      <c r="R5710" s="5">
        <v>4.5999999999999999E-2</v>
      </c>
      <c r="S5710" s="56" t="s">
        <v>13232</v>
      </c>
      <c r="T5710" s="1" t="s">
        <v>8821</v>
      </c>
    </row>
    <row r="5711" spans="1:20" x14ac:dyDescent="0.25">
      <c r="A5711" t="s">
        <v>8801</v>
      </c>
      <c r="B5711" t="s">
        <v>66</v>
      </c>
      <c r="C5711" t="s">
        <v>6841</v>
      </c>
      <c r="D5711" t="s">
        <v>6840</v>
      </c>
      <c r="E5711" s="55">
        <v>45107</v>
      </c>
      <c r="F5711">
        <v>2023</v>
      </c>
      <c r="G5711" t="s">
        <v>4726</v>
      </c>
      <c r="I5711" t="s">
        <v>6319</v>
      </c>
      <c r="J5711">
        <v>650</v>
      </c>
      <c r="M5711" s="41" t="s">
        <v>72</v>
      </c>
      <c r="N5711" s="41">
        <f>SUM(Table71417[[#This Row],[Mitigation ($ million)]:[Adaptation ($ million)]])</f>
        <v>325.10000000000002</v>
      </c>
      <c r="O5711">
        <v>321.8</v>
      </c>
      <c r="P5711">
        <v>3.3</v>
      </c>
      <c r="R5711" s="5">
        <v>0.5</v>
      </c>
      <c r="S5711" s="56" t="s">
        <v>13234</v>
      </c>
      <c r="T5711" s="1" t="s">
        <v>8821</v>
      </c>
    </row>
    <row r="5712" spans="1:20" x14ac:dyDescent="0.25">
      <c r="A5712" t="s">
        <v>8801</v>
      </c>
      <c r="B5712" t="s">
        <v>66</v>
      </c>
      <c r="C5712" t="s">
        <v>8399</v>
      </c>
      <c r="D5712" t="s">
        <v>8398</v>
      </c>
      <c r="E5712" s="55">
        <v>44042</v>
      </c>
      <c r="F5712">
        <v>2021</v>
      </c>
      <c r="G5712" t="s">
        <v>7098</v>
      </c>
      <c r="I5712" t="s">
        <v>6443</v>
      </c>
      <c r="J5712">
        <v>21</v>
      </c>
      <c r="M5712" s="41" t="s">
        <v>72</v>
      </c>
      <c r="N5712" s="41">
        <f>SUM(Table71417[[#This Row],[Mitigation ($ million)]:[Adaptation ($ million)]])</f>
        <v>2.4</v>
      </c>
      <c r="O5712">
        <v>0.4</v>
      </c>
      <c r="P5712">
        <v>2</v>
      </c>
      <c r="R5712" s="4">
        <v>0.113</v>
      </c>
      <c r="S5712" s="56" t="s">
        <v>14308</v>
      </c>
      <c r="T5712" s="1" t="s">
        <v>8823</v>
      </c>
    </row>
    <row r="5713" spans="1:20" x14ac:dyDescent="0.25">
      <c r="A5713" t="s">
        <v>8801</v>
      </c>
      <c r="B5713" t="s">
        <v>66</v>
      </c>
      <c r="C5713" t="s">
        <v>8333</v>
      </c>
      <c r="D5713" t="s">
        <v>8332</v>
      </c>
      <c r="E5713" s="55">
        <v>44042</v>
      </c>
      <c r="F5713">
        <v>2021</v>
      </c>
      <c r="G5713" t="s">
        <v>525</v>
      </c>
      <c r="I5713" t="s">
        <v>6313</v>
      </c>
      <c r="J5713">
        <v>50</v>
      </c>
      <c r="M5713" s="41" t="s">
        <v>72</v>
      </c>
      <c r="N5713" s="41">
        <f>SUM(Table71417[[#This Row],[Mitigation ($ million)]:[Adaptation ($ million)]])</f>
        <v>2.2000000000000002</v>
      </c>
      <c r="O5713">
        <v>0.9</v>
      </c>
      <c r="P5713">
        <v>1.3</v>
      </c>
      <c r="R5713" s="4">
        <v>4.3999999999999997E-2</v>
      </c>
      <c r="S5713" s="56" t="s">
        <v>14310</v>
      </c>
      <c r="T5713" s="1" t="s">
        <v>8823</v>
      </c>
    </row>
    <row r="5714" spans="1:20" x14ac:dyDescent="0.25">
      <c r="A5714" t="s">
        <v>8801</v>
      </c>
      <c r="B5714" t="s">
        <v>66</v>
      </c>
      <c r="C5714" t="s">
        <v>7955</v>
      </c>
      <c r="D5714" t="s">
        <v>7954</v>
      </c>
      <c r="E5714" s="55">
        <v>44042</v>
      </c>
      <c r="F5714">
        <v>2021</v>
      </c>
      <c r="G5714" t="s">
        <v>7098</v>
      </c>
      <c r="I5714" t="s">
        <v>84</v>
      </c>
      <c r="J5714">
        <v>131</v>
      </c>
      <c r="M5714" s="41" t="s">
        <v>25</v>
      </c>
      <c r="N5714" s="41">
        <f>SUM(Table71417[[#This Row],[Mitigation ($ million)]:[Adaptation ($ million)]])</f>
        <v>61.1</v>
      </c>
      <c r="O5714">
        <v>0</v>
      </c>
      <c r="P5714">
        <v>61.1</v>
      </c>
      <c r="R5714" s="4">
        <v>0.46600000000000003</v>
      </c>
      <c r="S5714" s="56" t="s">
        <v>14312</v>
      </c>
      <c r="T5714" s="1" t="s">
        <v>8823</v>
      </c>
    </row>
    <row r="5715" spans="1:20" x14ac:dyDescent="0.25">
      <c r="A5715" t="s">
        <v>8801</v>
      </c>
      <c r="B5715" t="s">
        <v>66</v>
      </c>
      <c r="C5715" t="s">
        <v>8347</v>
      </c>
      <c r="D5715" t="s">
        <v>8346</v>
      </c>
      <c r="E5715" s="55">
        <v>44042</v>
      </c>
      <c r="F5715">
        <v>2021</v>
      </c>
      <c r="G5715" t="s">
        <v>525</v>
      </c>
      <c r="I5715" t="s">
        <v>6400</v>
      </c>
      <c r="J5715">
        <v>50</v>
      </c>
      <c r="M5715" s="41" t="s">
        <v>72</v>
      </c>
      <c r="N5715" s="41">
        <f>SUM(Table71417[[#This Row],[Mitigation ($ million)]:[Adaptation ($ million)]])</f>
        <v>0.4</v>
      </c>
      <c r="O5715">
        <v>0.1</v>
      </c>
      <c r="P5715">
        <v>0.3</v>
      </c>
      <c r="R5715" s="4">
        <v>7.0000000000000001E-3</v>
      </c>
      <c r="S5715" s="56" t="s">
        <v>14309</v>
      </c>
      <c r="T5715" s="1" t="s">
        <v>8823</v>
      </c>
    </row>
    <row r="5716" spans="1:20" x14ac:dyDescent="0.25">
      <c r="A5716" t="s">
        <v>8801</v>
      </c>
      <c r="B5716" t="s">
        <v>66</v>
      </c>
      <c r="C5716" t="s">
        <v>8114</v>
      </c>
      <c r="D5716" t="s">
        <v>8113</v>
      </c>
      <c r="E5716" s="55">
        <v>44042</v>
      </c>
      <c r="F5716">
        <v>2021</v>
      </c>
      <c r="G5716" t="s">
        <v>6300</v>
      </c>
      <c r="I5716" t="s">
        <v>6287</v>
      </c>
      <c r="J5716">
        <v>15</v>
      </c>
      <c r="M5716" s="41" t="s">
        <v>24</v>
      </c>
      <c r="N5716" s="41">
        <f>SUM(Table71417[[#This Row],[Mitigation ($ million)]:[Adaptation ($ million)]])</f>
        <v>7.5</v>
      </c>
      <c r="O5716">
        <v>7.5</v>
      </c>
      <c r="P5716">
        <v>0</v>
      </c>
      <c r="R5716" s="4">
        <v>0.5</v>
      </c>
      <c r="S5716" s="56" t="s">
        <v>14311</v>
      </c>
      <c r="T5716" s="1" t="s">
        <v>8823</v>
      </c>
    </row>
    <row r="5717" spans="1:20" x14ac:dyDescent="0.25">
      <c r="A5717" t="s">
        <v>8801</v>
      </c>
      <c r="B5717" t="s">
        <v>66</v>
      </c>
      <c r="C5717" t="s">
        <v>7409</v>
      </c>
      <c r="D5717" t="s">
        <v>7408</v>
      </c>
      <c r="E5717" s="55">
        <v>44407</v>
      </c>
      <c r="F5717">
        <v>2022</v>
      </c>
      <c r="G5717" t="s">
        <v>7410</v>
      </c>
      <c r="I5717" t="s">
        <v>6307</v>
      </c>
      <c r="J5717">
        <v>68.5</v>
      </c>
      <c r="M5717" s="41" t="s">
        <v>24</v>
      </c>
      <c r="N5717" s="41">
        <f>SUM(Table71417[[#This Row],[Mitigation ($ million)]:[Adaptation ($ million)]])</f>
        <v>0.7</v>
      </c>
      <c r="O5717">
        <v>0.7</v>
      </c>
      <c r="P5717">
        <v>0</v>
      </c>
      <c r="R5717" s="4">
        <v>0.01</v>
      </c>
      <c r="S5717" s="56" t="s">
        <v>13933</v>
      </c>
      <c r="T5717" s="1" t="s">
        <v>8822</v>
      </c>
    </row>
    <row r="5718" spans="1:20" x14ac:dyDescent="0.25">
      <c r="A5718" t="s">
        <v>8801</v>
      </c>
      <c r="B5718" t="s">
        <v>66</v>
      </c>
      <c r="C5718" t="s">
        <v>7113</v>
      </c>
      <c r="D5718" t="s">
        <v>7112</v>
      </c>
      <c r="E5718" s="55">
        <v>44438</v>
      </c>
      <c r="F5718">
        <v>2022</v>
      </c>
      <c r="G5718" t="s">
        <v>6761</v>
      </c>
      <c r="I5718" t="s">
        <v>6310</v>
      </c>
      <c r="J5718">
        <v>75</v>
      </c>
      <c r="M5718" s="41" t="s">
        <v>72</v>
      </c>
      <c r="N5718" s="41">
        <f>SUM(Table71417[[#This Row],[Mitigation ($ million)]:[Adaptation ($ million)]])</f>
        <v>39.5</v>
      </c>
      <c r="O5718">
        <v>31.3</v>
      </c>
      <c r="P5718">
        <v>8.1999999999999993</v>
      </c>
      <c r="R5718" s="4">
        <v>0.52600000000000002</v>
      </c>
      <c r="S5718" s="56" t="s">
        <v>13927</v>
      </c>
      <c r="T5718" s="1" t="s">
        <v>8822</v>
      </c>
    </row>
    <row r="5719" spans="1:20" x14ac:dyDescent="0.25">
      <c r="A5719" t="s">
        <v>8801</v>
      </c>
      <c r="B5719" t="s">
        <v>66</v>
      </c>
      <c r="C5719" t="s">
        <v>8463</v>
      </c>
      <c r="D5719" t="s">
        <v>8462</v>
      </c>
      <c r="E5719" s="55">
        <v>44104</v>
      </c>
      <c r="F5719">
        <v>2021</v>
      </c>
      <c r="G5719" t="s">
        <v>6657</v>
      </c>
      <c r="I5719" t="s">
        <v>6316</v>
      </c>
      <c r="J5719">
        <v>4</v>
      </c>
      <c r="M5719" s="41" t="s">
        <v>72</v>
      </c>
      <c r="N5719" s="41">
        <f>SUM(Table71417[[#This Row],[Mitigation ($ million)]:[Adaptation ($ million)]])</f>
        <v>4</v>
      </c>
      <c r="O5719">
        <v>3.8</v>
      </c>
      <c r="P5719">
        <v>0.2</v>
      </c>
      <c r="R5719" s="4">
        <v>1</v>
      </c>
      <c r="S5719" s="56" t="s">
        <v>14260</v>
      </c>
      <c r="T5719" s="1" t="s">
        <v>8823</v>
      </c>
    </row>
    <row r="5720" spans="1:20" x14ac:dyDescent="0.25">
      <c r="A5720" t="s">
        <v>8801</v>
      </c>
      <c r="B5720" t="s">
        <v>66</v>
      </c>
      <c r="C5720" t="s">
        <v>8401</v>
      </c>
      <c r="D5720" t="s">
        <v>8400</v>
      </c>
      <c r="E5720" s="55">
        <v>44104</v>
      </c>
      <c r="F5720">
        <v>2021</v>
      </c>
      <c r="G5720" t="s">
        <v>6381</v>
      </c>
      <c r="I5720" t="s">
        <v>6296</v>
      </c>
      <c r="J5720">
        <v>73.5</v>
      </c>
      <c r="M5720" s="41" t="s">
        <v>25</v>
      </c>
      <c r="N5720" s="41">
        <f>SUM(Table71417[[#This Row],[Mitigation ($ million)]:[Adaptation ($ million)]])</f>
        <v>51.5</v>
      </c>
      <c r="O5720">
        <v>0</v>
      </c>
      <c r="P5720">
        <v>51.5</v>
      </c>
      <c r="R5720" s="4">
        <v>0.70099999999999996</v>
      </c>
      <c r="S5720" s="56" t="s">
        <v>14262</v>
      </c>
      <c r="T5720" s="1" t="s">
        <v>8823</v>
      </c>
    </row>
    <row r="5721" spans="1:20" x14ac:dyDescent="0.25">
      <c r="A5721" t="s">
        <v>8801</v>
      </c>
      <c r="B5721" t="s">
        <v>66</v>
      </c>
      <c r="C5721" t="s">
        <v>8197</v>
      </c>
      <c r="D5721" t="s">
        <v>8196</v>
      </c>
      <c r="E5721" s="55">
        <v>44104</v>
      </c>
      <c r="F5721">
        <v>2021</v>
      </c>
      <c r="G5721" t="s">
        <v>9334</v>
      </c>
      <c r="I5721" t="s">
        <v>6448</v>
      </c>
      <c r="J5721">
        <v>200</v>
      </c>
      <c r="M5721" s="41" t="s">
        <v>72</v>
      </c>
      <c r="N5721" s="41">
        <f>SUM(Table71417[[#This Row],[Mitigation ($ million)]:[Adaptation ($ million)]])</f>
        <v>170.9</v>
      </c>
      <c r="O5721">
        <v>143.6</v>
      </c>
      <c r="P5721">
        <v>27.3</v>
      </c>
      <c r="R5721" s="4">
        <v>0.85499999999999998</v>
      </c>
      <c r="S5721" s="56" t="s">
        <v>14264</v>
      </c>
      <c r="T5721" s="1" t="s">
        <v>8823</v>
      </c>
    </row>
    <row r="5722" spans="1:20" x14ac:dyDescent="0.25">
      <c r="A5722" t="s">
        <v>8801</v>
      </c>
      <c r="B5722" t="s">
        <v>66</v>
      </c>
      <c r="C5722" t="s">
        <v>8413</v>
      </c>
      <c r="D5722" t="s">
        <v>8412</v>
      </c>
      <c r="E5722" s="55">
        <v>44104</v>
      </c>
      <c r="F5722">
        <v>2021</v>
      </c>
      <c r="G5722" t="s">
        <v>7568</v>
      </c>
      <c r="I5722" t="s">
        <v>6287</v>
      </c>
      <c r="J5722">
        <v>15</v>
      </c>
      <c r="M5722" s="41" t="s">
        <v>25</v>
      </c>
      <c r="N5722" s="41">
        <f>SUM(Table71417[[#This Row],[Mitigation ($ million)]:[Adaptation ($ million)]])</f>
        <v>5.8</v>
      </c>
      <c r="O5722">
        <v>0</v>
      </c>
      <c r="P5722">
        <v>5.8</v>
      </c>
      <c r="R5722" s="4">
        <v>0.38500000000000001</v>
      </c>
      <c r="S5722" s="56" t="s">
        <v>14261</v>
      </c>
      <c r="T5722" s="1" t="s">
        <v>8823</v>
      </c>
    </row>
    <row r="5723" spans="1:20" x14ac:dyDescent="0.25">
      <c r="A5723" t="s">
        <v>8801</v>
      </c>
      <c r="B5723" t="s">
        <v>66</v>
      </c>
      <c r="C5723" t="s">
        <v>8282</v>
      </c>
      <c r="D5723" t="s">
        <v>8281</v>
      </c>
      <c r="E5723" s="55">
        <v>44104</v>
      </c>
      <c r="F5723">
        <v>2021</v>
      </c>
      <c r="G5723" t="s">
        <v>6914</v>
      </c>
      <c r="I5723" t="s">
        <v>6316</v>
      </c>
      <c r="J5723">
        <v>500</v>
      </c>
      <c r="M5723" s="41" t="s">
        <v>72</v>
      </c>
      <c r="N5723" s="41">
        <f>SUM(Table71417[[#This Row],[Mitigation ($ million)]:[Adaptation ($ million)]])</f>
        <v>250</v>
      </c>
      <c r="O5723">
        <v>240</v>
      </c>
      <c r="P5723">
        <v>10</v>
      </c>
      <c r="R5723" s="4">
        <v>0.5</v>
      </c>
      <c r="S5723" s="56" t="s">
        <v>14263</v>
      </c>
      <c r="T5723" s="1" t="s">
        <v>8823</v>
      </c>
    </row>
    <row r="5724" spans="1:20" x14ac:dyDescent="0.25">
      <c r="A5724" t="s">
        <v>8801</v>
      </c>
      <c r="B5724" t="s">
        <v>66</v>
      </c>
      <c r="C5724" t="s">
        <v>8039</v>
      </c>
      <c r="D5724" t="s">
        <v>8038</v>
      </c>
      <c r="E5724" s="55">
        <v>44104</v>
      </c>
      <c r="F5724">
        <v>2021</v>
      </c>
      <c r="G5724" t="s">
        <v>6325</v>
      </c>
      <c r="I5724" t="s">
        <v>6400</v>
      </c>
      <c r="J5724">
        <v>400</v>
      </c>
      <c r="M5724" s="41" t="s">
        <v>72</v>
      </c>
      <c r="N5724" s="41">
        <f>SUM(Table71417[[#This Row],[Mitigation ($ million)]:[Adaptation ($ million)]])</f>
        <v>66.7</v>
      </c>
      <c r="O5724">
        <v>43.5</v>
      </c>
      <c r="P5724">
        <v>23.2</v>
      </c>
      <c r="R5724" s="4">
        <v>0.16700000000000001</v>
      </c>
      <c r="S5724" s="56" t="s">
        <v>14265</v>
      </c>
      <c r="T5724" s="1" t="s">
        <v>8823</v>
      </c>
    </row>
    <row r="5725" spans="1:20" x14ac:dyDescent="0.25">
      <c r="A5725" t="s">
        <v>8801</v>
      </c>
      <c r="B5725" t="s">
        <v>66</v>
      </c>
      <c r="C5725" t="s">
        <v>4831</v>
      </c>
      <c r="D5725" t="s">
        <v>7325</v>
      </c>
      <c r="E5725" s="55">
        <v>44469</v>
      </c>
      <c r="F5725">
        <v>2022</v>
      </c>
      <c r="G5725" t="s">
        <v>88</v>
      </c>
      <c r="I5725" t="s">
        <v>6296</v>
      </c>
      <c r="J5725">
        <v>150</v>
      </c>
      <c r="M5725" s="41" t="s">
        <v>72</v>
      </c>
      <c r="N5725" s="41">
        <f>SUM(Table71417[[#This Row],[Mitigation ($ million)]:[Adaptation ($ million)]])</f>
        <v>48.3</v>
      </c>
      <c r="O5725">
        <v>34.1</v>
      </c>
      <c r="P5725">
        <v>14.2</v>
      </c>
      <c r="R5725" s="4">
        <v>0.32200000000000001</v>
      </c>
      <c r="S5725" s="56" t="s">
        <v>13906</v>
      </c>
      <c r="T5725" s="1" t="s">
        <v>8822</v>
      </c>
    </row>
    <row r="5726" spans="1:20" x14ac:dyDescent="0.25">
      <c r="A5726" t="s">
        <v>8801</v>
      </c>
      <c r="B5726" t="s">
        <v>66</v>
      </c>
      <c r="C5726" t="s">
        <v>7432</v>
      </c>
      <c r="D5726" t="s">
        <v>7431</v>
      </c>
      <c r="E5726" s="55">
        <v>44469</v>
      </c>
      <c r="F5726">
        <v>2022</v>
      </c>
      <c r="G5726" t="s">
        <v>397</v>
      </c>
      <c r="I5726" t="s">
        <v>84</v>
      </c>
      <c r="J5726">
        <v>500</v>
      </c>
      <c r="M5726" s="41" t="s">
        <v>72</v>
      </c>
      <c r="N5726" s="41">
        <f>SUM(Table71417[[#This Row],[Mitigation ($ million)]:[Adaptation ($ million)]])</f>
        <v>421.2</v>
      </c>
      <c r="O5726">
        <v>6.7</v>
      </c>
      <c r="P5726">
        <v>414.5</v>
      </c>
      <c r="R5726" s="4">
        <v>0.84199999999999997</v>
      </c>
      <c r="S5726" s="56" t="s">
        <v>13905</v>
      </c>
      <c r="T5726" s="1" t="s">
        <v>8822</v>
      </c>
    </row>
    <row r="5727" spans="1:20" x14ac:dyDescent="0.25">
      <c r="A5727" t="s">
        <v>8801</v>
      </c>
      <c r="B5727" t="s">
        <v>66</v>
      </c>
      <c r="C5727" t="s">
        <v>7529</v>
      </c>
      <c r="D5727" t="s">
        <v>7528</v>
      </c>
      <c r="E5727" s="55">
        <v>44469</v>
      </c>
      <c r="F5727">
        <v>2022</v>
      </c>
      <c r="G5727" t="s">
        <v>6322</v>
      </c>
      <c r="I5727" t="s">
        <v>84</v>
      </c>
      <c r="J5727">
        <v>30</v>
      </c>
      <c r="M5727" s="41" t="s">
        <v>25</v>
      </c>
      <c r="N5727" s="41">
        <f>SUM(Table71417[[#This Row],[Mitigation ($ million)]:[Adaptation ($ million)]])</f>
        <v>11.7</v>
      </c>
      <c r="O5727">
        <v>0</v>
      </c>
      <c r="P5727">
        <v>11.7</v>
      </c>
      <c r="R5727" s="4">
        <v>0.39100000000000001</v>
      </c>
      <c r="S5727" s="56" t="s">
        <v>13904</v>
      </c>
      <c r="T5727" s="1" t="s">
        <v>8822</v>
      </c>
    </row>
    <row r="5728" spans="1:20" x14ac:dyDescent="0.25">
      <c r="A5728" t="s">
        <v>8801</v>
      </c>
      <c r="B5728" t="s">
        <v>66</v>
      </c>
      <c r="C5728" t="s">
        <v>7218</v>
      </c>
      <c r="D5728" t="s">
        <v>7217</v>
      </c>
      <c r="E5728" s="55">
        <v>44469</v>
      </c>
      <c r="F5728">
        <v>2022</v>
      </c>
      <c r="G5728" t="s">
        <v>88</v>
      </c>
      <c r="I5728" t="s">
        <v>6303</v>
      </c>
      <c r="J5728">
        <v>40</v>
      </c>
      <c r="M5728" s="41" t="s">
        <v>72</v>
      </c>
      <c r="N5728" s="41">
        <f>SUM(Table71417[[#This Row],[Mitigation ($ million)]:[Adaptation ($ million)]])</f>
        <v>2</v>
      </c>
      <c r="O5728">
        <v>1.3</v>
      </c>
      <c r="P5728">
        <v>0.7</v>
      </c>
      <c r="R5728" s="4">
        <v>0.05</v>
      </c>
      <c r="S5728" s="56" t="s">
        <v>13908</v>
      </c>
      <c r="T5728" s="1" t="s">
        <v>8822</v>
      </c>
    </row>
    <row r="5729" spans="1:20" x14ac:dyDescent="0.25">
      <c r="A5729" t="s">
        <v>8801</v>
      </c>
      <c r="B5729" t="s">
        <v>66</v>
      </c>
      <c r="C5729" t="s">
        <v>7270</v>
      </c>
      <c r="D5729" t="s">
        <v>7269</v>
      </c>
      <c r="E5729" s="55">
        <v>44469</v>
      </c>
      <c r="F5729">
        <v>2022</v>
      </c>
      <c r="G5729" t="s">
        <v>6537</v>
      </c>
      <c r="I5729" t="s">
        <v>4841</v>
      </c>
      <c r="J5729">
        <v>400</v>
      </c>
      <c r="M5729" s="41" t="s">
        <v>72</v>
      </c>
      <c r="N5729" s="41">
        <f>SUM(Table71417[[#This Row],[Mitigation ($ million)]:[Adaptation ($ million)]])</f>
        <v>357</v>
      </c>
      <c r="O5729">
        <v>181.7</v>
      </c>
      <c r="P5729">
        <v>175.3</v>
      </c>
      <c r="R5729" s="4">
        <v>0.89300000000000002</v>
      </c>
      <c r="S5729" s="56" t="s">
        <v>13907</v>
      </c>
      <c r="T5729" s="1" t="s">
        <v>8822</v>
      </c>
    </row>
    <row r="5730" spans="1:20" x14ac:dyDescent="0.25">
      <c r="A5730" t="s">
        <v>8801</v>
      </c>
      <c r="B5730" t="s">
        <v>66</v>
      </c>
      <c r="C5730" t="s">
        <v>7605</v>
      </c>
      <c r="D5730" t="s">
        <v>7604</v>
      </c>
      <c r="E5730" s="55">
        <v>44469</v>
      </c>
      <c r="F5730">
        <v>2022</v>
      </c>
      <c r="G5730" t="s">
        <v>6378</v>
      </c>
      <c r="I5730" t="s">
        <v>6303</v>
      </c>
      <c r="J5730">
        <v>400</v>
      </c>
      <c r="M5730" s="41" t="s">
        <v>72</v>
      </c>
      <c r="N5730" s="41">
        <f>SUM(Table71417[[#This Row],[Mitigation ($ million)]:[Adaptation ($ million)]])</f>
        <v>4.2</v>
      </c>
      <c r="O5730">
        <v>2.1</v>
      </c>
      <c r="P5730">
        <v>2.1</v>
      </c>
      <c r="R5730" s="4">
        <v>1.0999999999999999E-2</v>
      </c>
      <c r="S5730" s="56" t="s">
        <v>13903</v>
      </c>
      <c r="T5730" s="1" t="s">
        <v>8822</v>
      </c>
    </row>
    <row r="5731" spans="1:20" x14ac:dyDescent="0.25">
      <c r="A5731" t="s">
        <v>8801</v>
      </c>
      <c r="B5731" t="s">
        <v>66</v>
      </c>
      <c r="C5731" t="s">
        <v>6332</v>
      </c>
      <c r="D5731" t="s">
        <v>6331</v>
      </c>
      <c r="E5731" s="55">
        <v>44834</v>
      </c>
      <c r="F5731">
        <v>2023</v>
      </c>
      <c r="G5731" t="s">
        <v>6333</v>
      </c>
      <c r="I5731" t="s">
        <v>84</v>
      </c>
      <c r="J5731">
        <v>120</v>
      </c>
      <c r="M5731" s="41" t="s">
        <v>72</v>
      </c>
      <c r="N5731" s="41">
        <f>SUM(Table71417[[#This Row],[Mitigation ($ million)]:[Adaptation ($ million)]])</f>
        <v>58.5</v>
      </c>
      <c r="O5731">
        <v>13.1</v>
      </c>
      <c r="P5731">
        <v>45.4</v>
      </c>
      <c r="R5731" s="5">
        <v>0.48699999999999999</v>
      </c>
      <c r="S5731" s="56" t="s">
        <v>13500</v>
      </c>
      <c r="T5731" s="1" t="s">
        <v>8821</v>
      </c>
    </row>
    <row r="5732" spans="1:20" x14ac:dyDescent="0.25">
      <c r="A5732" t="s">
        <v>8801</v>
      </c>
      <c r="B5732" t="s">
        <v>66</v>
      </c>
      <c r="C5732" t="s">
        <v>6839</v>
      </c>
      <c r="D5732" t="s">
        <v>6838</v>
      </c>
      <c r="E5732" s="55">
        <v>44834</v>
      </c>
      <c r="F5732">
        <v>2023</v>
      </c>
      <c r="G5732" t="s">
        <v>8804</v>
      </c>
      <c r="I5732" t="s">
        <v>6296</v>
      </c>
      <c r="J5732">
        <v>100</v>
      </c>
      <c r="M5732" s="41" t="s">
        <v>72</v>
      </c>
      <c r="N5732" s="41">
        <f>SUM(Table71417[[#This Row],[Mitigation ($ million)]:[Adaptation ($ million)]])</f>
        <v>62.8</v>
      </c>
      <c r="O5732">
        <v>6.3</v>
      </c>
      <c r="P5732">
        <v>56.5</v>
      </c>
      <c r="R5732" s="5">
        <v>0.627</v>
      </c>
      <c r="S5732" s="56" t="s">
        <v>13496</v>
      </c>
      <c r="T5732" s="1" t="s">
        <v>8821</v>
      </c>
    </row>
    <row r="5733" spans="1:20" x14ac:dyDescent="0.25">
      <c r="A5733" t="s">
        <v>8801</v>
      </c>
      <c r="B5733" t="s">
        <v>66</v>
      </c>
      <c r="C5733" t="s">
        <v>6525</v>
      </c>
      <c r="D5733" t="s">
        <v>6524</v>
      </c>
      <c r="E5733" s="55">
        <v>44834</v>
      </c>
      <c r="F5733">
        <v>2023</v>
      </c>
      <c r="G5733" t="s">
        <v>6526</v>
      </c>
      <c r="I5733" t="s">
        <v>6319</v>
      </c>
      <c r="J5733">
        <v>55</v>
      </c>
      <c r="M5733" s="41" t="s">
        <v>72</v>
      </c>
      <c r="N5733" s="41">
        <f>SUM(Table71417[[#This Row],[Mitigation ($ million)]:[Adaptation ($ million)]])</f>
        <v>13.399999999999999</v>
      </c>
      <c r="O5733">
        <v>8.6999999999999993</v>
      </c>
      <c r="P5733">
        <v>4.7</v>
      </c>
      <c r="R5733" s="5">
        <v>0.24299999999999999</v>
      </c>
      <c r="S5733" s="56" t="s">
        <v>13498</v>
      </c>
      <c r="T5733" s="1" t="s">
        <v>8821</v>
      </c>
    </row>
    <row r="5734" spans="1:20" x14ac:dyDescent="0.25">
      <c r="A5734" t="s">
        <v>8801</v>
      </c>
      <c r="B5734" t="s">
        <v>66</v>
      </c>
      <c r="C5734" t="s">
        <v>6593</v>
      </c>
      <c r="D5734" t="s">
        <v>6592</v>
      </c>
      <c r="E5734" s="55">
        <v>44834</v>
      </c>
      <c r="F5734">
        <v>2023</v>
      </c>
      <c r="G5734" t="s">
        <v>255</v>
      </c>
      <c r="I5734" t="s">
        <v>132</v>
      </c>
      <c r="J5734">
        <v>9</v>
      </c>
      <c r="M5734" s="41" t="s">
        <v>72</v>
      </c>
      <c r="N5734" s="41">
        <f>SUM(Table71417[[#This Row],[Mitigation ($ million)]:[Adaptation ($ million)]])</f>
        <v>1.1000000000000001</v>
      </c>
      <c r="O5734">
        <v>0.4</v>
      </c>
      <c r="P5734">
        <v>0.7</v>
      </c>
      <c r="R5734" s="5">
        <v>0.11799999999999999</v>
      </c>
      <c r="S5734" s="56" t="s">
        <v>13497</v>
      </c>
      <c r="T5734" s="1" t="s">
        <v>8821</v>
      </c>
    </row>
    <row r="5735" spans="1:20" x14ac:dyDescent="0.25">
      <c r="A5735" t="s">
        <v>8801</v>
      </c>
      <c r="B5735" t="s">
        <v>66</v>
      </c>
      <c r="C5735" t="s">
        <v>6293</v>
      </c>
      <c r="D5735" t="s">
        <v>6292</v>
      </c>
      <c r="E5735" s="55">
        <v>44834</v>
      </c>
      <c r="F5735">
        <v>2023</v>
      </c>
      <c r="G5735" t="s">
        <v>6295</v>
      </c>
      <c r="I5735" t="s">
        <v>6296</v>
      </c>
      <c r="J5735">
        <v>200</v>
      </c>
      <c r="M5735" s="41" t="s">
        <v>72</v>
      </c>
      <c r="N5735" s="41">
        <f>SUM(Table71417[[#This Row],[Mitigation ($ million)]:[Adaptation ($ million)]])</f>
        <v>167.9</v>
      </c>
      <c r="O5735">
        <v>1.6</v>
      </c>
      <c r="P5735">
        <v>166.3</v>
      </c>
      <c r="R5735" s="5">
        <v>0.84</v>
      </c>
      <c r="S5735" s="56" t="s">
        <v>13501</v>
      </c>
      <c r="T5735" s="1" t="s">
        <v>8821</v>
      </c>
    </row>
    <row r="5736" spans="1:20" x14ac:dyDescent="0.25">
      <c r="A5736" t="s">
        <v>8801</v>
      </c>
      <c r="B5736" t="s">
        <v>66</v>
      </c>
      <c r="C5736" t="s">
        <v>6338</v>
      </c>
      <c r="D5736" t="s">
        <v>6337</v>
      </c>
      <c r="E5736" s="55">
        <v>44834</v>
      </c>
      <c r="F5736">
        <v>2023</v>
      </c>
      <c r="G5736" t="s">
        <v>8802</v>
      </c>
      <c r="I5736" t="s">
        <v>84</v>
      </c>
      <c r="J5736">
        <v>58</v>
      </c>
      <c r="M5736" s="41" t="s">
        <v>25</v>
      </c>
      <c r="N5736" s="41">
        <f>SUM(Table71417[[#This Row],[Mitigation ($ million)]:[Adaptation ($ million)]])</f>
        <v>4.7</v>
      </c>
      <c r="O5736">
        <v>0</v>
      </c>
      <c r="P5736">
        <v>4.7</v>
      </c>
      <c r="R5736" s="5">
        <v>8.1000000000000003E-2</v>
      </c>
      <c r="S5736" s="56" t="s">
        <v>13499</v>
      </c>
      <c r="T5736" s="1" t="s">
        <v>8821</v>
      </c>
    </row>
    <row r="5737" spans="1:20" x14ac:dyDescent="0.25">
      <c r="A5737" t="s">
        <v>8801</v>
      </c>
      <c r="B5737" t="s">
        <v>66</v>
      </c>
      <c r="C5737" t="s">
        <v>7937</v>
      </c>
      <c r="D5737" t="s">
        <v>7936</v>
      </c>
      <c r="E5737" s="55">
        <v>44134</v>
      </c>
      <c r="F5737">
        <v>2021</v>
      </c>
      <c r="G5737" t="s">
        <v>4824</v>
      </c>
      <c r="I5737" t="s">
        <v>6296</v>
      </c>
      <c r="J5737">
        <v>150</v>
      </c>
      <c r="M5737" s="41" t="s">
        <v>72</v>
      </c>
      <c r="N5737" s="41">
        <f>SUM(Table71417[[#This Row],[Mitigation ($ million)]:[Adaptation ($ million)]])</f>
        <v>116.2</v>
      </c>
      <c r="O5737">
        <v>60.6</v>
      </c>
      <c r="P5737">
        <v>55.6</v>
      </c>
      <c r="R5737" s="4">
        <v>0.77500000000000002</v>
      </c>
      <c r="S5737" s="56" t="s">
        <v>14246</v>
      </c>
      <c r="T5737" s="1" t="s">
        <v>8823</v>
      </c>
    </row>
    <row r="5738" spans="1:20" x14ac:dyDescent="0.25">
      <c r="A5738" t="s">
        <v>8801</v>
      </c>
      <c r="B5738" t="s">
        <v>66</v>
      </c>
      <c r="C5738" t="s">
        <v>7941</v>
      </c>
      <c r="D5738" t="s">
        <v>7940</v>
      </c>
      <c r="E5738" s="55">
        <v>44165</v>
      </c>
      <c r="F5738">
        <v>2021</v>
      </c>
      <c r="G5738" t="s">
        <v>88</v>
      </c>
      <c r="I5738" t="s">
        <v>6296</v>
      </c>
      <c r="J5738">
        <v>105</v>
      </c>
      <c r="M5738" s="41" t="s">
        <v>72</v>
      </c>
      <c r="N5738" s="41">
        <f>SUM(Table71417[[#This Row],[Mitigation ($ million)]:[Adaptation ($ million)]])</f>
        <v>75.3</v>
      </c>
      <c r="O5738">
        <v>61.3</v>
      </c>
      <c r="P5738">
        <v>14</v>
      </c>
      <c r="R5738" s="4">
        <v>0.71699999999999997</v>
      </c>
      <c r="S5738" s="56" t="s">
        <v>14235</v>
      </c>
      <c r="T5738" s="1" t="s">
        <v>8823</v>
      </c>
    </row>
    <row r="5739" spans="1:20" x14ac:dyDescent="0.25">
      <c r="A5739" t="s">
        <v>8801</v>
      </c>
      <c r="B5739" t="s">
        <v>66</v>
      </c>
      <c r="C5739" t="s">
        <v>7068</v>
      </c>
      <c r="D5739" t="s">
        <v>7067</v>
      </c>
      <c r="E5739" s="55">
        <v>44530</v>
      </c>
      <c r="F5739">
        <v>2022</v>
      </c>
      <c r="G5739" t="s">
        <v>6992</v>
      </c>
      <c r="I5739" t="s">
        <v>132</v>
      </c>
      <c r="J5739">
        <v>28.9</v>
      </c>
      <c r="M5739" s="41" t="s">
        <v>72</v>
      </c>
      <c r="N5739" s="41">
        <f>SUM(Table71417[[#This Row],[Mitigation ($ million)]:[Adaptation ($ million)]])</f>
        <v>3.8</v>
      </c>
      <c r="O5739">
        <v>1.9</v>
      </c>
      <c r="P5739">
        <v>1.9</v>
      </c>
      <c r="R5739" s="4">
        <v>0.129</v>
      </c>
      <c r="S5739" s="56" t="s">
        <v>13889</v>
      </c>
      <c r="T5739" s="1" t="s">
        <v>8822</v>
      </c>
    </row>
    <row r="5740" spans="1:20" x14ac:dyDescent="0.25">
      <c r="A5740" t="s">
        <v>8801</v>
      </c>
      <c r="B5740" t="s">
        <v>66</v>
      </c>
      <c r="C5740" t="s">
        <v>7206</v>
      </c>
      <c r="D5740" t="s">
        <v>7205</v>
      </c>
      <c r="E5740" s="55">
        <v>44530</v>
      </c>
      <c r="F5740">
        <v>2022</v>
      </c>
      <c r="G5740" t="s">
        <v>4824</v>
      </c>
      <c r="I5740" t="s">
        <v>6307</v>
      </c>
      <c r="J5740">
        <v>100</v>
      </c>
      <c r="M5740" s="41" t="s">
        <v>72</v>
      </c>
      <c r="N5740" s="41">
        <f>SUM(Table71417[[#This Row],[Mitigation ($ million)]:[Adaptation ($ million)]])</f>
        <v>14.6</v>
      </c>
      <c r="O5740">
        <v>9.1999999999999993</v>
      </c>
      <c r="P5740">
        <v>5.4</v>
      </c>
      <c r="R5740" s="4">
        <v>0.14599999999999999</v>
      </c>
      <c r="S5740" s="56" t="s">
        <v>13886</v>
      </c>
      <c r="T5740" s="1" t="s">
        <v>8822</v>
      </c>
    </row>
    <row r="5741" spans="1:20" x14ac:dyDescent="0.25">
      <c r="A5741" t="s">
        <v>8801</v>
      </c>
      <c r="B5741" t="s">
        <v>66</v>
      </c>
      <c r="C5741" t="s">
        <v>7565</v>
      </c>
      <c r="D5741" t="s">
        <v>7564</v>
      </c>
      <c r="E5741" s="55">
        <v>44530</v>
      </c>
      <c r="F5741">
        <v>2022</v>
      </c>
      <c r="G5741" t="s">
        <v>8810</v>
      </c>
      <c r="I5741" t="s">
        <v>6296</v>
      </c>
      <c r="J5741">
        <v>40</v>
      </c>
      <c r="M5741" s="41" t="s">
        <v>25</v>
      </c>
      <c r="N5741" s="41">
        <f>SUM(Table71417[[#This Row],[Mitigation ($ million)]:[Adaptation ($ million)]])</f>
        <v>16.7</v>
      </c>
      <c r="O5741">
        <v>0</v>
      </c>
      <c r="P5741">
        <v>16.7</v>
      </c>
      <c r="R5741" s="4">
        <v>0.41799999999999998</v>
      </c>
      <c r="S5741" s="56" t="s">
        <v>13884</v>
      </c>
      <c r="T5741" s="1" t="s">
        <v>8822</v>
      </c>
    </row>
    <row r="5742" spans="1:20" x14ac:dyDescent="0.25">
      <c r="A5742" t="s">
        <v>8801</v>
      </c>
      <c r="B5742" t="s">
        <v>66</v>
      </c>
      <c r="C5742" t="s">
        <v>7171</v>
      </c>
      <c r="D5742" t="s">
        <v>7170</v>
      </c>
      <c r="E5742" s="55">
        <v>44530</v>
      </c>
      <c r="F5742">
        <v>2022</v>
      </c>
      <c r="G5742" t="s">
        <v>222</v>
      </c>
      <c r="I5742" t="s">
        <v>6316</v>
      </c>
      <c r="J5742">
        <v>5</v>
      </c>
      <c r="M5742" s="41" t="s">
        <v>25</v>
      </c>
      <c r="N5742" s="41">
        <f>SUM(Table71417[[#This Row],[Mitigation ($ million)]:[Adaptation ($ million)]])</f>
        <v>0.3</v>
      </c>
      <c r="O5742">
        <v>0</v>
      </c>
      <c r="P5742">
        <v>0.3</v>
      </c>
      <c r="R5742" s="4">
        <v>7.3999999999999996E-2</v>
      </c>
      <c r="S5742" s="56" t="s">
        <v>13887</v>
      </c>
      <c r="T5742" s="1" t="s">
        <v>8822</v>
      </c>
    </row>
    <row r="5743" spans="1:20" x14ac:dyDescent="0.25">
      <c r="A5743" t="s">
        <v>8801</v>
      </c>
      <c r="B5743" t="s">
        <v>66</v>
      </c>
      <c r="C5743" t="s">
        <v>7129</v>
      </c>
      <c r="D5743" t="s">
        <v>7128</v>
      </c>
      <c r="E5743" s="55">
        <v>44530</v>
      </c>
      <c r="F5743">
        <v>2022</v>
      </c>
      <c r="G5743" t="s">
        <v>222</v>
      </c>
      <c r="I5743" t="s">
        <v>6319</v>
      </c>
      <c r="J5743">
        <v>15</v>
      </c>
      <c r="M5743" s="41" t="s">
        <v>72</v>
      </c>
      <c r="N5743" s="41">
        <f>SUM(Table71417[[#This Row],[Mitigation ($ million)]:[Adaptation ($ million)]])</f>
        <v>2.2000000000000002</v>
      </c>
      <c r="O5743">
        <v>1.1000000000000001</v>
      </c>
      <c r="P5743">
        <v>1.1000000000000001</v>
      </c>
      <c r="R5743" s="4">
        <v>0.14299999999999999</v>
      </c>
      <c r="S5743" s="56" t="s">
        <v>13888</v>
      </c>
      <c r="T5743" s="1" t="s">
        <v>8822</v>
      </c>
    </row>
    <row r="5744" spans="1:20" x14ac:dyDescent="0.25">
      <c r="A5744" t="s">
        <v>8801</v>
      </c>
      <c r="B5744" t="s">
        <v>66</v>
      </c>
      <c r="C5744" t="s">
        <v>7438</v>
      </c>
      <c r="D5744" t="s">
        <v>7437</v>
      </c>
      <c r="E5744" s="55">
        <v>44530</v>
      </c>
      <c r="F5744">
        <v>2022</v>
      </c>
      <c r="G5744" t="s">
        <v>7424</v>
      </c>
      <c r="I5744" t="s">
        <v>6287</v>
      </c>
      <c r="J5744">
        <v>35.5</v>
      </c>
      <c r="M5744" s="41" t="s">
        <v>72</v>
      </c>
      <c r="N5744" s="41">
        <f>SUM(Table71417[[#This Row],[Mitigation ($ million)]:[Adaptation ($ million)]])</f>
        <v>18.399999999999999</v>
      </c>
      <c r="O5744">
        <v>10.7</v>
      </c>
      <c r="P5744">
        <v>7.7</v>
      </c>
      <c r="R5744" s="4">
        <v>0.51800000000000002</v>
      </c>
      <c r="S5744" s="56" t="s">
        <v>13885</v>
      </c>
      <c r="T5744" s="1" t="s">
        <v>8822</v>
      </c>
    </row>
    <row r="5745" spans="1:20" x14ac:dyDescent="0.25">
      <c r="A5745" t="s">
        <v>8801</v>
      </c>
      <c r="B5745" t="s">
        <v>66</v>
      </c>
      <c r="C5745" t="s">
        <v>7045</v>
      </c>
      <c r="D5745" t="s">
        <v>7044</v>
      </c>
      <c r="E5745" s="55">
        <v>44530</v>
      </c>
      <c r="F5745">
        <v>2022</v>
      </c>
      <c r="G5745" t="s">
        <v>6406</v>
      </c>
      <c r="I5745" t="s">
        <v>4841</v>
      </c>
      <c r="J5745">
        <v>200</v>
      </c>
      <c r="M5745" s="41" t="s">
        <v>72</v>
      </c>
      <c r="N5745" s="41">
        <f>SUM(Table71417[[#This Row],[Mitigation ($ million)]:[Adaptation ($ million)]])</f>
        <v>170.8</v>
      </c>
      <c r="O5745">
        <v>81.900000000000006</v>
      </c>
      <c r="P5745">
        <v>88.9</v>
      </c>
      <c r="R5745" s="4">
        <v>0.85399999999999998</v>
      </c>
      <c r="S5745" s="56" t="s">
        <v>13890</v>
      </c>
      <c r="T5745" s="1" t="s">
        <v>8822</v>
      </c>
    </row>
    <row r="5746" spans="1:20" x14ac:dyDescent="0.25">
      <c r="A5746" t="s">
        <v>8801</v>
      </c>
      <c r="B5746" t="s">
        <v>66</v>
      </c>
      <c r="C5746" t="s">
        <v>6321</v>
      </c>
      <c r="D5746" t="s">
        <v>6320</v>
      </c>
      <c r="E5746" s="55">
        <v>44895</v>
      </c>
      <c r="F5746">
        <v>2023</v>
      </c>
      <c r="G5746" t="s">
        <v>6322</v>
      </c>
      <c r="I5746" t="s">
        <v>6296</v>
      </c>
      <c r="J5746">
        <v>250</v>
      </c>
      <c r="M5746" s="41" t="s">
        <v>72</v>
      </c>
      <c r="N5746" s="41">
        <f>SUM(Table71417[[#This Row],[Mitigation ($ million)]:[Adaptation ($ million)]])</f>
        <v>152.6</v>
      </c>
      <c r="O5746">
        <v>47.8</v>
      </c>
      <c r="P5746">
        <v>104.8</v>
      </c>
      <c r="R5746" s="5">
        <v>0.61099999999999999</v>
      </c>
      <c r="S5746" s="56" t="s">
        <v>13486</v>
      </c>
      <c r="T5746" s="1" t="s">
        <v>8821</v>
      </c>
    </row>
    <row r="5747" spans="1:20" x14ac:dyDescent="0.25">
      <c r="A5747" t="s">
        <v>8801</v>
      </c>
      <c r="B5747" t="s">
        <v>66</v>
      </c>
      <c r="C5747" t="s">
        <v>7155</v>
      </c>
      <c r="D5747" t="s">
        <v>7154</v>
      </c>
      <c r="E5747" s="55">
        <v>44592</v>
      </c>
      <c r="F5747">
        <v>2022</v>
      </c>
      <c r="G5747" t="s">
        <v>8865</v>
      </c>
      <c r="I5747" t="s">
        <v>132</v>
      </c>
      <c r="J5747">
        <v>150</v>
      </c>
      <c r="M5747" s="41" t="s">
        <v>72</v>
      </c>
      <c r="N5747" s="41">
        <f>SUM(Table71417[[#This Row],[Mitigation ($ million)]:[Adaptation ($ million)]])</f>
        <v>18.5</v>
      </c>
      <c r="O5747">
        <v>7.3</v>
      </c>
      <c r="P5747">
        <v>11.2</v>
      </c>
      <c r="R5747" s="4">
        <v>0.123</v>
      </c>
      <c r="S5747" s="56" t="s">
        <v>13813</v>
      </c>
      <c r="T5747" s="1" t="s">
        <v>8822</v>
      </c>
    </row>
    <row r="5748" spans="1:20" x14ac:dyDescent="0.25">
      <c r="A5748" t="s">
        <v>8801</v>
      </c>
      <c r="B5748" t="s">
        <v>66</v>
      </c>
      <c r="C5748" t="s">
        <v>7181</v>
      </c>
      <c r="D5748" t="s">
        <v>7180</v>
      </c>
      <c r="E5748" s="55">
        <v>44592</v>
      </c>
      <c r="F5748">
        <v>2022</v>
      </c>
      <c r="G5748" t="s">
        <v>6300</v>
      </c>
      <c r="I5748" t="s">
        <v>4841</v>
      </c>
      <c r="J5748">
        <v>50</v>
      </c>
      <c r="M5748" s="41" t="s">
        <v>25</v>
      </c>
      <c r="N5748" s="41">
        <f>SUM(Table71417[[#This Row],[Mitigation ($ million)]:[Adaptation ($ million)]])</f>
        <v>18</v>
      </c>
      <c r="O5748">
        <v>0</v>
      </c>
      <c r="P5748">
        <v>18</v>
      </c>
      <c r="R5748" s="4">
        <v>0.36</v>
      </c>
      <c r="S5748" s="56" t="s">
        <v>13812</v>
      </c>
      <c r="T5748" s="1" t="s">
        <v>8822</v>
      </c>
    </row>
    <row r="5749" spans="1:20" x14ac:dyDescent="0.25">
      <c r="A5749" t="s">
        <v>8801</v>
      </c>
      <c r="B5749" t="s">
        <v>66</v>
      </c>
      <c r="C5749" t="s">
        <v>7968</v>
      </c>
      <c r="D5749" t="s">
        <v>7967</v>
      </c>
      <c r="E5749" s="55">
        <v>44286</v>
      </c>
      <c r="F5749">
        <v>2021</v>
      </c>
      <c r="G5749" t="s">
        <v>904</v>
      </c>
      <c r="I5749" t="s">
        <v>6316</v>
      </c>
      <c r="J5749">
        <v>30</v>
      </c>
      <c r="M5749" s="41" t="s">
        <v>72</v>
      </c>
      <c r="N5749" s="41">
        <f>SUM(Table71417[[#This Row],[Mitigation ($ million)]:[Adaptation ($ million)]])</f>
        <v>5</v>
      </c>
      <c r="O5749">
        <v>4.9000000000000004</v>
      </c>
      <c r="P5749">
        <v>0.1</v>
      </c>
      <c r="R5749" s="4">
        <v>0.16800000000000001</v>
      </c>
      <c r="S5749" s="56" t="s">
        <v>14114</v>
      </c>
      <c r="T5749" s="1" t="s">
        <v>8823</v>
      </c>
    </row>
    <row r="5750" spans="1:20" x14ac:dyDescent="0.25">
      <c r="A5750" t="s">
        <v>8801</v>
      </c>
      <c r="B5750" t="s">
        <v>66</v>
      </c>
      <c r="C5750" t="s">
        <v>8449</v>
      </c>
      <c r="D5750" t="s">
        <v>8448</v>
      </c>
      <c r="E5750" s="55">
        <v>44286</v>
      </c>
      <c r="F5750">
        <v>2021</v>
      </c>
      <c r="G5750" t="s">
        <v>6503</v>
      </c>
      <c r="I5750" t="s">
        <v>6400</v>
      </c>
      <c r="J5750">
        <v>15</v>
      </c>
      <c r="M5750" s="41" t="s">
        <v>25</v>
      </c>
      <c r="N5750" s="41">
        <f>SUM(Table71417[[#This Row],[Mitigation ($ million)]:[Adaptation ($ million)]])</f>
        <v>5.8</v>
      </c>
      <c r="O5750">
        <v>0</v>
      </c>
      <c r="P5750">
        <v>5.8</v>
      </c>
      <c r="R5750" s="4">
        <v>0.38400000000000001</v>
      </c>
      <c r="S5750" s="56" t="s">
        <v>14111</v>
      </c>
      <c r="T5750" s="1" t="s">
        <v>8823</v>
      </c>
    </row>
    <row r="5751" spans="1:20" x14ac:dyDescent="0.25">
      <c r="A5751" t="s">
        <v>8801</v>
      </c>
      <c r="B5751" t="s">
        <v>66</v>
      </c>
      <c r="C5751" t="s">
        <v>8311</v>
      </c>
      <c r="D5751" t="s">
        <v>8310</v>
      </c>
      <c r="E5751" s="55">
        <v>44286</v>
      </c>
      <c r="F5751">
        <v>2021</v>
      </c>
      <c r="G5751" t="s">
        <v>88</v>
      </c>
      <c r="I5751" t="s">
        <v>6303</v>
      </c>
      <c r="J5751">
        <v>32</v>
      </c>
      <c r="M5751" s="41" t="s">
        <v>72</v>
      </c>
      <c r="N5751" s="41">
        <f>SUM(Table71417[[#This Row],[Mitigation ($ million)]:[Adaptation ($ million)]])</f>
        <v>2.7</v>
      </c>
      <c r="O5751">
        <v>1.1000000000000001</v>
      </c>
      <c r="P5751">
        <v>1.6</v>
      </c>
      <c r="R5751" s="4">
        <v>8.4000000000000005E-2</v>
      </c>
      <c r="S5751" s="56" t="s">
        <v>14112</v>
      </c>
      <c r="T5751" s="1" t="s">
        <v>8823</v>
      </c>
    </row>
    <row r="5752" spans="1:20" x14ac:dyDescent="0.25">
      <c r="A5752" t="s">
        <v>8801</v>
      </c>
      <c r="B5752" t="s">
        <v>66</v>
      </c>
      <c r="C5752" t="s">
        <v>8081</v>
      </c>
      <c r="D5752" t="s">
        <v>8080</v>
      </c>
      <c r="E5752" s="55">
        <v>44286</v>
      </c>
      <c r="F5752">
        <v>2021</v>
      </c>
      <c r="G5752" t="s">
        <v>88</v>
      </c>
      <c r="I5752" t="s">
        <v>6296</v>
      </c>
      <c r="J5752">
        <v>105</v>
      </c>
      <c r="M5752" s="41" t="s">
        <v>72</v>
      </c>
      <c r="N5752" s="41">
        <f>SUM(Table71417[[#This Row],[Mitigation ($ million)]:[Adaptation ($ million)]])</f>
        <v>48.8</v>
      </c>
      <c r="O5752">
        <v>12.5</v>
      </c>
      <c r="P5752">
        <v>36.299999999999997</v>
      </c>
      <c r="R5752" s="4">
        <v>0.46500000000000002</v>
      </c>
      <c r="S5752" s="56" t="s">
        <v>14113</v>
      </c>
      <c r="T5752" s="1" t="s">
        <v>8823</v>
      </c>
    </row>
    <row r="5753" spans="1:20" x14ac:dyDescent="0.25">
      <c r="A5753" t="s">
        <v>8801</v>
      </c>
      <c r="B5753" t="s">
        <v>66</v>
      </c>
      <c r="C5753" t="s">
        <v>8664</v>
      </c>
      <c r="D5753" t="s">
        <v>8663</v>
      </c>
      <c r="E5753" s="55">
        <v>44286</v>
      </c>
      <c r="F5753">
        <v>2021</v>
      </c>
      <c r="G5753" t="s">
        <v>6278</v>
      </c>
      <c r="I5753" t="s">
        <v>6400</v>
      </c>
      <c r="J5753">
        <v>300</v>
      </c>
      <c r="M5753" s="41" t="s">
        <v>25</v>
      </c>
      <c r="N5753" s="41">
        <f>SUM(Table71417[[#This Row],[Mitigation ($ million)]:[Adaptation ($ million)]])</f>
        <v>46</v>
      </c>
      <c r="O5753">
        <v>0</v>
      </c>
      <c r="P5753">
        <v>46</v>
      </c>
      <c r="R5753" s="4">
        <v>0.153</v>
      </c>
      <c r="S5753" s="56" t="s">
        <v>14110</v>
      </c>
      <c r="T5753" s="1" t="s">
        <v>8823</v>
      </c>
    </row>
    <row r="5754" spans="1:20" x14ac:dyDescent="0.25">
      <c r="A5754" t="s">
        <v>8801</v>
      </c>
      <c r="B5754" t="s">
        <v>66</v>
      </c>
      <c r="C5754" t="s">
        <v>7212</v>
      </c>
      <c r="D5754" t="s">
        <v>7211</v>
      </c>
      <c r="E5754" s="55">
        <v>44651</v>
      </c>
      <c r="F5754">
        <v>2022</v>
      </c>
      <c r="G5754" t="s">
        <v>8804</v>
      </c>
      <c r="I5754" t="s">
        <v>6316</v>
      </c>
      <c r="J5754">
        <v>600</v>
      </c>
      <c r="M5754" s="41" t="s">
        <v>72</v>
      </c>
      <c r="N5754" s="41">
        <f>SUM(Table71417[[#This Row],[Mitigation ($ million)]:[Adaptation ($ million)]])</f>
        <v>478</v>
      </c>
      <c r="O5754">
        <v>399.7</v>
      </c>
      <c r="P5754">
        <v>78.3</v>
      </c>
      <c r="R5754" s="4">
        <v>0.79700000000000004</v>
      </c>
      <c r="S5754" s="56" t="s">
        <v>13745</v>
      </c>
      <c r="T5754" s="1" t="s">
        <v>8822</v>
      </c>
    </row>
    <row r="5755" spans="1:20" x14ac:dyDescent="0.25">
      <c r="A5755" t="s">
        <v>8801</v>
      </c>
      <c r="B5755" t="s">
        <v>66</v>
      </c>
      <c r="C5755" t="s">
        <v>7308</v>
      </c>
      <c r="D5755" t="s">
        <v>7307</v>
      </c>
      <c r="E5755" s="55">
        <v>44651</v>
      </c>
      <c r="F5755">
        <v>2022</v>
      </c>
      <c r="G5755" t="s">
        <v>79</v>
      </c>
      <c r="I5755" t="s">
        <v>6319</v>
      </c>
      <c r="J5755">
        <v>250</v>
      </c>
      <c r="M5755" s="41" t="s">
        <v>72</v>
      </c>
      <c r="N5755" s="41">
        <f>SUM(Table71417[[#This Row],[Mitigation ($ million)]:[Adaptation ($ million)]])</f>
        <v>33.799999999999997</v>
      </c>
      <c r="O5755">
        <v>12.5</v>
      </c>
      <c r="P5755">
        <v>21.3</v>
      </c>
      <c r="R5755" s="4">
        <v>0.13500000000000001</v>
      </c>
      <c r="S5755" s="56" t="s">
        <v>13744</v>
      </c>
      <c r="T5755" s="1" t="s">
        <v>8822</v>
      </c>
    </row>
    <row r="5756" spans="1:20" x14ac:dyDescent="0.25">
      <c r="A5756" t="s">
        <v>8801</v>
      </c>
      <c r="B5756" t="s">
        <v>66</v>
      </c>
      <c r="C5756" t="s">
        <v>7030</v>
      </c>
      <c r="D5756" t="s">
        <v>7029</v>
      </c>
      <c r="E5756" s="55">
        <v>44651</v>
      </c>
      <c r="F5756">
        <v>2022</v>
      </c>
      <c r="G5756" t="s">
        <v>6344</v>
      </c>
      <c r="I5756" t="s">
        <v>6316</v>
      </c>
      <c r="J5756">
        <v>568</v>
      </c>
      <c r="M5756" s="41" t="s">
        <v>24</v>
      </c>
      <c r="N5756" s="41">
        <f>SUM(Table71417[[#This Row],[Mitigation ($ million)]:[Adaptation ($ million)]])</f>
        <v>568</v>
      </c>
      <c r="O5756">
        <v>568</v>
      </c>
      <c r="P5756">
        <v>0</v>
      </c>
      <c r="R5756" s="4">
        <v>1</v>
      </c>
      <c r="S5756" s="56" t="s">
        <v>13747</v>
      </c>
      <c r="T5756" s="1" t="s">
        <v>8822</v>
      </c>
    </row>
    <row r="5757" spans="1:20" x14ac:dyDescent="0.25">
      <c r="A5757" t="s">
        <v>8801</v>
      </c>
      <c r="B5757" t="s">
        <v>66</v>
      </c>
      <c r="C5757" t="s">
        <v>7401</v>
      </c>
      <c r="D5757" t="s">
        <v>7400</v>
      </c>
      <c r="E5757" s="55">
        <v>44651</v>
      </c>
      <c r="F5757">
        <v>2022</v>
      </c>
      <c r="G5757" t="s">
        <v>8750</v>
      </c>
      <c r="I5757" t="s">
        <v>6316</v>
      </c>
      <c r="J5757">
        <v>400</v>
      </c>
      <c r="M5757" s="41" t="s">
        <v>72</v>
      </c>
      <c r="N5757" s="41">
        <f>SUM(Table71417[[#This Row],[Mitigation ($ million)]:[Adaptation ($ million)]])</f>
        <v>277.2</v>
      </c>
      <c r="O5757">
        <v>262.89999999999998</v>
      </c>
      <c r="P5757">
        <v>14.3</v>
      </c>
      <c r="R5757" s="4">
        <v>0.69299999999999995</v>
      </c>
      <c r="S5757" s="56" t="s">
        <v>13742</v>
      </c>
      <c r="T5757" s="1" t="s">
        <v>8822</v>
      </c>
    </row>
    <row r="5758" spans="1:20" x14ac:dyDescent="0.25">
      <c r="A5758" t="s">
        <v>8801</v>
      </c>
      <c r="B5758" t="s">
        <v>66</v>
      </c>
      <c r="C5758" t="s">
        <v>7543</v>
      </c>
      <c r="D5758" t="s">
        <v>7542</v>
      </c>
      <c r="E5758" s="55">
        <v>44651</v>
      </c>
      <c r="F5758">
        <v>2022</v>
      </c>
      <c r="G5758" t="s">
        <v>8865</v>
      </c>
      <c r="I5758" t="s">
        <v>6409</v>
      </c>
      <c r="J5758">
        <v>110</v>
      </c>
      <c r="M5758" s="41" t="s">
        <v>24</v>
      </c>
      <c r="N5758" s="41">
        <f>SUM(Table71417[[#This Row],[Mitigation ($ million)]:[Adaptation ($ million)]])</f>
        <v>3.6</v>
      </c>
      <c r="O5758">
        <v>3.6</v>
      </c>
      <c r="P5758">
        <v>0</v>
      </c>
      <c r="R5758" s="4">
        <v>3.3000000000000002E-2</v>
      </c>
      <c r="S5758" s="56" t="s">
        <v>13740</v>
      </c>
      <c r="T5758" s="1" t="s">
        <v>8822</v>
      </c>
    </row>
    <row r="5759" spans="1:20" x14ac:dyDescent="0.25">
      <c r="A5759" t="s">
        <v>8801</v>
      </c>
      <c r="B5759" t="s">
        <v>66</v>
      </c>
      <c r="C5759" t="s">
        <v>7655</v>
      </c>
      <c r="D5759" t="s">
        <v>7654</v>
      </c>
      <c r="E5759" s="55">
        <v>44651</v>
      </c>
      <c r="F5759">
        <v>2022</v>
      </c>
      <c r="G5759" t="s">
        <v>216</v>
      </c>
      <c r="I5759" t="s">
        <v>6287</v>
      </c>
      <c r="J5759">
        <v>320</v>
      </c>
      <c r="M5759" s="41" t="s">
        <v>72</v>
      </c>
      <c r="N5759" s="41">
        <f>SUM(Table71417[[#This Row],[Mitigation ($ million)]:[Adaptation ($ million)]])</f>
        <v>211.10000000000002</v>
      </c>
      <c r="O5759">
        <v>197.3</v>
      </c>
      <c r="P5759">
        <v>13.8</v>
      </c>
      <c r="R5759" s="4">
        <v>0.65900000000000003</v>
      </c>
      <c r="S5759" s="56" t="s">
        <v>13739</v>
      </c>
      <c r="T5759" s="1" t="s">
        <v>8822</v>
      </c>
    </row>
    <row r="5760" spans="1:20" x14ac:dyDescent="0.25">
      <c r="A5760" t="s">
        <v>8801</v>
      </c>
      <c r="B5760" t="s">
        <v>66</v>
      </c>
      <c r="C5760" t="s">
        <v>7320</v>
      </c>
      <c r="D5760" t="s">
        <v>7319</v>
      </c>
      <c r="E5760" s="55">
        <v>44651</v>
      </c>
      <c r="F5760">
        <v>2022</v>
      </c>
      <c r="G5760" t="s">
        <v>8803</v>
      </c>
      <c r="I5760" t="s">
        <v>6708</v>
      </c>
      <c r="J5760">
        <v>450</v>
      </c>
      <c r="M5760" s="41" t="s">
        <v>72</v>
      </c>
      <c r="N5760" s="41">
        <f>SUM(Table71417[[#This Row],[Mitigation ($ million)]:[Adaptation ($ million)]])</f>
        <v>181.5</v>
      </c>
      <c r="O5760">
        <v>58.1</v>
      </c>
      <c r="P5760">
        <v>123.4</v>
      </c>
      <c r="R5760" s="4">
        <v>0.40300000000000002</v>
      </c>
      <c r="S5760" s="56" t="s">
        <v>13743</v>
      </c>
      <c r="T5760" s="1" t="s">
        <v>8822</v>
      </c>
    </row>
    <row r="5761" spans="1:20" x14ac:dyDescent="0.25">
      <c r="A5761" t="s">
        <v>8801</v>
      </c>
      <c r="B5761" t="s">
        <v>66</v>
      </c>
      <c r="C5761" t="s">
        <v>7682</v>
      </c>
      <c r="D5761" t="s">
        <v>7681</v>
      </c>
      <c r="E5761" s="55">
        <v>44651</v>
      </c>
      <c r="F5761">
        <v>2022</v>
      </c>
      <c r="G5761" t="s">
        <v>6715</v>
      </c>
      <c r="I5761" t="s">
        <v>6296</v>
      </c>
      <c r="J5761">
        <v>500</v>
      </c>
      <c r="M5761" s="41" t="s">
        <v>72</v>
      </c>
      <c r="N5761" s="41">
        <f>SUM(Table71417[[#This Row],[Mitigation ($ million)]:[Adaptation ($ million)]])</f>
        <v>401.79999999999995</v>
      </c>
      <c r="O5761">
        <v>280.39999999999998</v>
      </c>
      <c r="P5761">
        <v>121.4</v>
      </c>
      <c r="R5761" s="4">
        <v>0.80400000000000005</v>
      </c>
      <c r="S5761" s="56" t="s">
        <v>13738</v>
      </c>
      <c r="T5761" s="1" t="s">
        <v>8822</v>
      </c>
    </row>
    <row r="5762" spans="1:20" x14ac:dyDescent="0.25">
      <c r="A5762" t="s">
        <v>8801</v>
      </c>
      <c r="B5762" t="s">
        <v>66</v>
      </c>
      <c r="C5762" t="s">
        <v>7539</v>
      </c>
      <c r="D5762" t="s">
        <v>7538</v>
      </c>
      <c r="E5762" s="55">
        <v>44651</v>
      </c>
      <c r="F5762">
        <v>2022</v>
      </c>
      <c r="G5762" t="s">
        <v>6306</v>
      </c>
      <c r="I5762" t="s">
        <v>132</v>
      </c>
      <c r="J5762">
        <v>200</v>
      </c>
      <c r="M5762" s="41" t="s">
        <v>72</v>
      </c>
      <c r="N5762" s="41">
        <f>SUM(Table71417[[#This Row],[Mitigation ($ million)]:[Adaptation ($ million)]])</f>
        <v>27</v>
      </c>
      <c r="O5762">
        <v>3.6</v>
      </c>
      <c r="P5762">
        <v>23.4</v>
      </c>
      <c r="R5762" s="4">
        <v>0.13500000000000001</v>
      </c>
      <c r="S5762" s="56" t="s">
        <v>13741</v>
      </c>
      <c r="T5762" s="1" t="s">
        <v>8822</v>
      </c>
    </row>
    <row r="5763" spans="1:20" x14ac:dyDescent="0.25">
      <c r="A5763" t="s">
        <v>8801</v>
      </c>
      <c r="B5763" t="s">
        <v>66</v>
      </c>
      <c r="C5763" t="s">
        <v>7766</v>
      </c>
      <c r="D5763" t="s">
        <v>7765</v>
      </c>
      <c r="E5763" s="55">
        <v>44651</v>
      </c>
      <c r="F5763">
        <v>2022</v>
      </c>
      <c r="G5763" t="s">
        <v>6736</v>
      </c>
      <c r="I5763" t="s">
        <v>6303</v>
      </c>
      <c r="J5763">
        <v>200</v>
      </c>
      <c r="M5763" s="41" t="s">
        <v>72</v>
      </c>
      <c r="N5763" s="41">
        <f>SUM(Table71417[[#This Row],[Mitigation ($ million)]:[Adaptation ($ million)]])</f>
        <v>32.6</v>
      </c>
      <c r="O5763">
        <v>1.5</v>
      </c>
      <c r="P5763">
        <v>31.1</v>
      </c>
      <c r="R5763" s="4">
        <v>0.16300000000000001</v>
      </c>
      <c r="S5763" s="56" t="s">
        <v>13737</v>
      </c>
      <c r="T5763" s="1" t="s">
        <v>8822</v>
      </c>
    </row>
    <row r="5764" spans="1:20" x14ac:dyDescent="0.25">
      <c r="A5764" t="s">
        <v>8801</v>
      </c>
      <c r="B5764" t="s">
        <v>66</v>
      </c>
      <c r="C5764" t="s">
        <v>7803</v>
      </c>
      <c r="D5764" t="s">
        <v>7802</v>
      </c>
      <c r="E5764" s="55">
        <v>44651</v>
      </c>
      <c r="F5764">
        <v>2022</v>
      </c>
      <c r="G5764" t="s">
        <v>4824</v>
      </c>
      <c r="I5764" t="s">
        <v>6303</v>
      </c>
      <c r="J5764">
        <v>32</v>
      </c>
      <c r="M5764" s="41" t="s">
        <v>24</v>
      </c>
      <c r="N5764" s="41">
        <f>SUM(Table71417[[#This Row],[Mitigation ($ million)]:[Adaptation ($ million)]])</f>
        <v>1</v>
      </c>
      <c r="O5764">
        <v>1</v>
      </c>
      <c r="P5764">
        <v>0</v>
      </c>
      <c r="R5764" s="4">
        <v>3.2000000000000001E-2</v>
      </c>
      <c r="S5764" s="56" t="s">
        <v>13736</v>
      </c>
      <c r="T5764" s="1" t="s">
        <v>8822</v>
      </c>
    </row>
    <row r="5765" spans="1:20" x14ac:dyDescent="0.25">
      <c r="A5765" t="s">
        <v>8801</v>
      </c>
      <c r="B5765" t="s">
        <v>66</v>
      </c>
      <c r="C5765" t="s">
        <v>7157</v>
      </c>
      <c r="D5765" t="s">
        <v>7156</v>
      </c>
      <c r="E5765" s="55">
        <v>44651</v>
      </c>
      <c r="F5765">
        <v>2022</v>
      </c>
      <c r="G5765" t="s">
        <v>216</v>
      </c>
      <c r="I5765" t="s">
        <v>6448</v>
      </c>
      <c r="J5765">
        <v>380</v>
      </c>
      <c r="M5765" s="41" t="s">
        <v>72</v>
      </c>
      <c r="N5765" s="41">
        <f>SUM(Table71417[[#This Row],[Mitigation ($ million)]:[Adaptation ($ million)]])</f>
        <v>286.60000000000002</v>
      </c>
      <c r="O5765">
        <v>154.9</v>
      </c>
      <c r="P5765">
        <v>131.69999999999999</v>
      </c>
      <c r="R5765" s="4">
        <v>0.754</v>
      </c>
      <c r="S5765" s="56" t="s">
        <v>13746</v>
      </c>
      <c r="T5765" s="1" t="s">
        <v>8822</v>
      </c>
    </row>
    <row r="5766" spans="1:20" x14ac:dyDescent="0.25">
      <c r="A5766" t="s">
        <v>8801</v>
      </c>
      <c r="B5766" t="s">
        <v>66</v>
      </c>
      <c r="C5766" t="s">
        <v>6577</v>
      </c>
      <c r="D5766" t="s">
        <v>6576</v>
      </c>
      <c r="E5766" s="55">
        <v>45016</v>
      </c>
      <c r="F5766">
        <v>2023</v>
      </c>
      <c r="G5766" t="s">
        <v>8804</v>
      </c>
      <c r="I5766" t="s">
        <v>6409</v>
      </c>
      <c r="J5766">
        <v>70</v>
      </c>
      <c r="M5766" s="41" t="s">
        <v>72</v>
      </c>
      <c r="N5766" s="41">
        <f>SUM(Table71417[[#This Row],[Mitigation ($ million)]:[Adaptation ($ million)]])</f>
        <v>6.1</v>
      </c>
      <c r="O5766">
        <v>2.2000000000000002</v>
      </c>
      <c r="P5766">
        <v>3.9</v>
      </c>
      <c r="R5766" s="5">
        <v>8.6999999999999994E-2</v>
      </c>
      <c r="S5766" s="56" t="s">
        <v>13367</v>
      </c>
      <c r="T5766" s="1" t="s">
        <v>8821</v>
      </c>
    </row>
    <row r="5767" spans="1:20" x14ac:dyDescent="0.25">
      <c r="A5767" t="s">
        <v>8801</v>
      </c>
      <c r="B5767" t="s">
        <v>66</v>
      </c>
      <c r="C5767" t="s">
        <v>6315</v>
      </c>
      <c r="D5767" t="s">
        <v>6314</v>
      </c>
      <c r="E5767" s="55">
        <v>45016</v>
      </c>
      <c r="F5767">
        <v>2023</v>
      </c>
      <c r="G5767" t="s">
        <v>4733</v>
      </c>
      <c r="I5767" t="s">
        <v>6316</v>
      </c>
      <c r="J5767">
        <v>250</v>
      </c>
      <c r="M5767" s="41" t="s">
        <v>24</v>
      </c>
      <c r="N5767" s="41">
        <f>SUM(Table71417[[#This Row],[Mitigation ($ million)]:[Adaptation ($ million)]])</f>
        <v>82.2</v>
      </c>
      <c r="O5767">
        <v>82.2</v>
      </c>
      <c r="P5767">
        <v>0</v>
      </c>
      <c r="R5767" s="5">
        <v>0.32900000000000001</v>
      </c>
      <c r="S5767" s="56" t="s">
        <v>13370</v>
      </c>
      <c r="T5767" s="1" t="s">
        <v>8821</v>
      </c>
    </row>
    <row r="5768" spans="1:20" x14ac:dyDescent="0.25">
      <c r="A5768" t="s">
        <v>8801</v>
      </c>
      <c r="B5768" t="s">
        <v>66</v>
      </c>
      <c r="C5768" t="s">
        <v>6777</v>
      </c>
      <c r="D5768" t="s">
        <v>6776</v>
      </c>
      <c r="E5768" s="55">
        <v>45016</v>
      </c>
      <c r="F5768">
        <v>2023</v>
      </c>
      <c r="G5768" t="s">
        <v>6325</v>
      </c>
      <c r="I5768" t="s">
        <v>6316</v>
      </c>
      <c r="J5768">
        <v>250</v>
      </c>
      <c r="M5768" s="41" t="s">
        <v>24</v>
      </c>
      <c r="N5768" s="41">
        <f>SUM(Table71417[[#This Row],[Mitigation ($ million)]:[Adaptation ($ million)]])</f>
        <v>229.9</v>
      </c>
      <c r="O5768">
        <v>229.9</v>
      </c>
      <c r="P5768">
        <v>0</v>
      </c>
      <c r="R5768" s="5">
        <v>0.92</v>
      </c>
      <c r="S5768" s="56" t="s">
        <v>13366</v>
      </c>
      <c r="T5768" s="1" t="s">
        <v>8821</v>
      </c>
    </row>
    <row r="5769" spans="1:20" x14ac:dyDescent="0.25">
      <c r="A5769" t="s">
        <v>8801</v>
      </c>
      <c r="B5769" t="s">
        <v>66</v>
      </c>
      <c r="C5769" t="s">
        <v>6305</v>
      </c>
      <c r="D5769" t="s">
        <v>6304</v>
      </c>
      <c r="E5769" s="55">
        <v>45016</v>
      </c>
      <c r="F5769">
        <v>2023</v>
      </c>
      <c r="G5769" t="s">
        <v>6306</v>
      </c>
      <c r="I5769" t="s">
        <v>6307</v>
      </c>
      <c r="J5769">
        <v>390</v>
      </c>
      <c r="M5769" s="41" t="s">
        <v>72</v>
      </c>
      <c r="N5769" s="41">
        <f>SUM(Table71417[[#This Row],[Mitigation ($ million)]:[Adaptation ($ million)]])</f>
        <v>21.3</v>
      </c>
      <c r="O5769">
        <v>1.3</v>
      </c>
      <c r="P5769">
        <v>20</v>
      </c>
      <c r="R5769" s="5">
        <v>5.5E-2</v>
      </c>
      <c r="S5769" s="56" t="s">
        <v>13371</v>
      </c>
      <c r="T5769" s="1" t="s">
        <v>8821</v>
      </c>
    </row>
    <row r="5770" spans="1:20" x14ac:dyDescent="0.25">
      <c r="A5770" t="s">
        <v>8801</v>
      </c>
      <c r="B5770" t="s">
        <v>66</v>
      </c>
      <c r="C5770" t="s">
        <v>6539</v>
      </c>
      <c r="D5770" t="s">
        <v>6538</v>
      </c>
      <c r="E5770" s="55">
        <v>45016</v>
      </c>
      <c r="F5770">
        <v>2023</v>
      </c>
      <c r="G5770" t="s">
        <v>6540</v>
      </c>
      <c r="I5770" t="s">
        <v>6296</v>
      </c>
      <c r="J5770">
        <v>150</v>
      </c>
      <c r="M5770" s="41" t="s">
        <v>72</v>
      </c>
      <c r="N5770" s="41">
        <f>SUM(Table71417[[#This Row],[Mitigation ($ million)]:[Adaptation ($ million)]])</f>
        <v>117</v>
      </c>
      <c r="O5770">
        <v>9.6</v>
      </c>
      <c r="P5770">
        <v>107.4</v>
      </c>
      <c r="R5770" s="5">
        <v>0.78</v>
      </c>
      <c r="S5770" s="56" t="s">
        <v>13368</v>
      </c>
      <c r="T5770" s="1" t="s">
        <v>8821</v>
      </c>
    </row>
    <row r="5771" spans="1:20" x14ac:dyDescent="0.25">
      <c r="A5771" t="s">
        <v>8801</v>
      </c>
      <c r="B5771" t="s">
        <v>66</v>
      </c>
      <c r="C5771" t="s">
        <v>6357</v>
      </c>
      <c r="D5771" t="s">
        <v>6356</v>
      </c>
      <c r="E5771" s="55">
        <v>45016</v>
      </c>
      <c r="F5771">
        <v>2023</v>
      </c>
      <c r="G5771" t="s">
        <v>6358</v>
      </c>
      <c r="I5771" t="s">
        <v>6313</v>
      </c>
      <c r="J5771">
        <v>450</v>
      </c>
      <c r="M5771" s="41" t="s">
        <v>72</v>
      </c>
      <c r="N5771" s="41">
        <f>SUM(Table71417[[#This Row],[Mitigation ($ million)]:[Adaptation ($ million)]])</f>
        <v>142.5</v>
      </c>
      <c r="O5771">
        <v>72.5</v>
      </c>
      <c r="P5771">
        <v>70</v>
      </c>
      <c r="R5771" s="5">
        <v>0.317</v>
      </c>
      <c r="S5771" s="56" t="s">
        <v>13369</v>
      </c>
      <c r="T5771" s="1" t="s">
        <v>8821</v>
      </c>
    </row>
    <row r="5772" spans="1:20" x14ac:dyDescent="0.25">
      <c r="A5772" t="s">
        <v>8801</v>
      </c>
      <c r="B5772" t="s">
        <v>66</v>
      </c>
      <c r="C5772" t="s">
        <v>7756</v>
      </c>
      <c r="D5772" t="s">
        <v>7755</v>
      </c>
      <c r="E5772" s="55">
        <v>44712</v>
      </c>
      <c r="F5772">
        <v>2022</v>
      </c>
      <c r="G5772" t="s">
        <v>6392</v>
      </c>
      <c r="I5772" t="s">
        <v>84</v>
      </c>
      <c r="J5772">
        <v>600</v>
      </c>
      <c r="M5772" s="41" t="s">
        <v>72</v>
      </c>
      <c r="N5772" s="41">
        <f>SUM(Table71417[[#This Row],[Mitigation ($ million)]:[Adaptation ($ million)]])</f>
        <v>593.30000000000007</v>
      </c>
      <c r="O5772">
        <v>557.6</v>
      </c>
      <c r="P5772">
        <v>35.700000000000003</v>
      </c>
      <c r="R5772" s="4">
        <v>0.98899999999999999</v>
      </c>
      <c r="S5772" s="56" t="s">
        <v>13668</v>
      </c>
      <c r="T5772" s="1" t="s">
        <v>8822</v>
      </c>
    </row>
    <row r="5773" spans="1:20" x14ac:dyDescent="0.25">
      <c r="A5773" t="s">
        <v>8801</v>
      </c>
      <c r="B5773" t="s">
        <v>66</v>
      </c>
      <c r="C5773" t="s">
        <v>7865</v>
      </c>
      <c r="D5773" t="s">
        <v>7864</v>
      </c>
      <c r="E5773" s="55">
        <v>44712</v>
      </c>
      <c r="F5773">
        <v>2022</v>
      </c>
      <c r="G5773" t="s">
        <v>8804</v>
      </c>
      <c r="I5773" t="s">
        <v>6303</v>
      </c>
      <c r="J5773">
        <v>50</v>
      </c>
      <c r="M5773" s="41" t="s">
        <v>25</v>
      </c>
      <c r="N5773" s="41">
        <f>SUM(Table71417[[#This Row],[Mitigation ($ million)]:[Adaptation ($ million)]])</f>
        <v>1.3</v>
      </c>
      <c r="O5773">
        <v>0</v>
      </c>
      <c r="P5773">
        <v>1.3</v>
      </c>
      <c r="R5773" s="4">
        <v>2.5000000000000001E-2</v>
      </c>
      <c r="S5773" s="56" t="s">
        <v>13666</v>
      </c>
      <c r="T5773" s="1" t="s">
        <v>8822</v>
      </c>
    </row>
    <row r="5774" spans="1:20" x14ac:dyDescent="0.25">
      <c r="A5774" t="s">
        <v>8801</v>
      </c>
      <c r="B5774" t="s">
        <v>66</v>
      </c>
      <c r="C5774" t="s">
        <v>7370</v>
      </c>
      <c r="D5774" t="s">
        <v>7369</v>
      </c>
      <c r="E5774" s="55">
        <v>44712</v>
      </c>
      <c r="F5774">
        <v>2022</v>
      </c>
      <c r="G5774" t="s">
        <v>6344</v>
      </c>
      <c r="I5774" t="s">
        <v>6296</v>
      </c>
      <c r="J5774">
        <v>566</v>
      </c>
      <c r="M5774" s="41" t="s">
        <v>72</v>
      </c>
      <c r="N5774" s="41">
        <f>SUM(Table71417[[#This Row],[Mitigation ($ million)]:[Adaptation ($ million)]])</f>
        <v>173.9</v>
      </c>
      <c r="O5774">
        <v>60.9</v>
      </c>
      <c r="P5774">
        <v>113</v>
      </c>
      <c r="R5774" s="4">
        <v>0.307</v>
      </c>
      <c r="S5774" s="56" t="s">
        <v>13671</v>
      </c>
      <c r="T5774" s="1" t="s">
        <v>8822</v>
      </c>
    </row>
    <row r="5775" spans="1:20" x14ac:dyDescent="0.25">
      <c r="A5775" t="s">
        <v>8801</v>
      </c>
      <c r="B5775" t="s">
        <v>66</v>
      </c>
      <c r="C5775" t="s">
        <v>7786</v>
      </c>
      <c r="D5775" t="s">
        <v>7785</v>
      </c>
      <c r="E5775" s="55">
        <v>44712</v>
      </c>
      <c r="F5775">
        <v>2022</v>
      </c>
      <c r="G5775" t="s">
        <v>6975</v>
      </c>
      <c r="I5775" t="s">
        <v>6319</v>
      </c>
      <c r="J5775">
        <v>700</v>
      </c>
      <c r="M5775" s="41" t="s">
        <v>72</v>
      </c>
      <c r="N5775" s="41">
        <f>SUM(Table71417[[#This Row],[Mitigation ($ million)]:[Adaptation ($ million)]])</f>
        <v>328.1</v>
      </c>
      <c r="O5775">
        <v>240.6</v>
      </c>
      <c r="P5775">
        <v>87.5</v>
      </c>
      <c r="R5775" s="4">
        <v>0.46899999999999997</v>
      </c>
      <c r="S5775" s="56" t="s">
        <v>13667</v>
      </c>
      <c r="T5775" s="1" t="s">
        <v>8822</v>
      </c>
    </row>
    <row r="5776" spans="1:20" x14ac:dyDescent="0.25">
      <c r="A5776" t="s">
        <v>8801</v>
      </c>
      <c r="B5776" t="s">
        <v>66</v>
      </c>
      <c r="C5776" t="s">
        <v>7574</v>
      </c>
      <c r="D5776" t="s">
        <v>7573</v>
      </c>
      <c r="E5776" s="55">
        <v>44712</v>
      </c>
      <c r="F5776">
        <v>2022</v>
      </c>
      <c r="G5776" t="s">
        <v>6460</v>
      </c>
      <c r="I5776" t="s">
        <v>6313</v>
      </c>
      <c r="J5776">
        <v>30</v>
      </c>
      <c r="M5776" s="41" t="s">
        <v>72</v>
      </c>
      <c r="N5776" s="41">
        <f>SUM(Table71417[[#This Row],[Mitigation ($ million)]:[Adaptation ($ million)]])</f>
        <v>5.6</v>
      </c>
      <c r="O5776">
        <v>1.8</v>
      </c>
      <c r="P5776">
        <v>3.8</v>
      </c>
      <c r="R5776" s="4">
        <v>0.186</v>
      </c>
      <c r="S5776" s="56" t="s">
        <v>13669</v>
      </c>
      <c r="T5776" s="1" t="s">
        <v>8822</v>
      </c>
    </row>
    <row r="5777" spans="1:20" x14ac:dyDescent="0.25">
      <c r="A5777" t="s">
        <v>8801</v>
      </c>
      <c r="B5777" t="s">
        <v>66</v>
      </c>
      <c r="C5777" t="s">
        <v>7491</v>
      </c>
      <c r="D5777" t="s">
        <v>7490</v>
      </c>
      <c r="E5777" s="55">
        <v>44712</v>
      </c>
      <c r="F5777">
        <v>2022</v>
      </c>
      <c r="G5777" t="s">
        <v>8750</v>
      </c>
      <c r="I5777" t="s">
        <v>6296</v>
      </c>
      <c r="J5777">
        <v>100</v>
      </c>
      <c r="M5777" s="41" t="s">
        <v>72</v>
      </c>
      <c r="N5777" s="41">
        <f>SUM(Table71417[[#This Row],[Mitigation ($ million)]:[Adaptation ($ million)]])</f>
        <v>23.4</v>
      </c>
      <c r="O5777">
        <v>11.7</v>
      </c>
      <c r="P5777">
        <v>11.7</v>
      </c>
      <c r="R5777" s="4">
        <v>0.23400000000000001</v>
      </c>
      <c r="S5777" s="56" t="s">
        <v>13670</v>
      </c>
      <c r="T5777" s="1" t="s">
        <v>8822</v>
      </c>
    </row>
    <row r="5778" spans="1:20" x14ac:dyDescent="0.25">
      <c r="A5778" t="s">
        <v>8801</v>
      </c>
      <c r="B5778" t="s">
        <v>66</v>
      </c>
      <c r="C5778" t="s">
        <v>7869</v>
      </c>
      <c r="D5778" t="s">
        <v>7868</v>
      </c>
      <c r="E5778" s="55">
        <v>44712</v>
      </c>
      <c r="F5778">
        <v>2022</v>
      </c>
      <c r="G5778" t="s">
        <v>6325</v>
      </c>
      <c r="I5778" t="s">
        <v>6303</v>
      </c>
      <c r="J5778">
        <v>195</v>
      </c>
      <c r="M5778" s="41" t="s">
        <v>25</v>
      </c>
      <c r="N5778" s="41">
        <f>SUM(Table71417[[#This Row],[Mitigation ($ million)]:[Adaptation ($ million)]])</f>
        <v>9.3000000000000007</v>
      </c>
      <c r="O5778">
        <v>0</v>
      </c>
      <c r="P5778">
        <v>9.3000000000000007</v>
      </c>
      <c r="R5778" s="4">
        <v>4.8000000000000001E-2</v>
      </c>
      <c r="S5778" s="56" t="s">
        <v>13665</v>
      </c>
      <c r="T5778" s="1" t="s">
        <v>8822</v>
      </c>
    </row>
    <row r="5779" spans="1:20" x14ac:dyDescent="0.25">
      <c r="A5779" t="s">
        <v>8801</v>
      </c>
      <c r="B5779" t="s">
        <v>66</v>
      </c>
      <c r="C5779" t="s">
        <v>6630</v>
      </c>
      <c r="D5779" t="s">
        <v>6629</v>
      </c>
      <c r="E5779" s="55">
        <v>45077</v>
      </c>
      <c r="F5779">
        <v>2023</v>
      </c>
      <c r="G5779" t="s">
        <v>6631</v>
      </c>
      <c r="I5779" t="s">
        <v>6313</v>
      </c>
      <c r="J5779">
        <v>300</v>
      </c>
      <c r="M5779" s="41" t="s">
        <v>72</v>
      </c>
      <c r="N5779" s="41">
        <f>SUM(Table71417[[#This Row],[Mitigation ($ million)]:[Adaptation ($ million)]])</f>
        <v>46.5</v>
      </c>
      <c r="O5779">
        <v>23.5</v>
      </c>
      <c r="P5779">
        <v>23</v>
      </c>
      <c r="R5779" s="5">
        <v>0.155</v>
      </c>
      <c r="S5779" s="56" t="s">
        <v>13318</v>
      </c>
      <c r="T5779" s="1" t="s">
        <v>8821</v>
      </c>
    </row>
    <row r="5780" spans="1:20" x14ac:dyDescent="0.25">
      <c r="A5780" t="s">
        <v>8801</v>
      </c>
      <c r="B5780" t="s">
        <v>66</v>
      </c>
      <c r="C5780" t="s">
        <v>6298</v>
      </c>
      <c r="D5780" t="s">
        <v>6297</v>
      </c>
      <c r="E5780" s="55">
        <v>45077</v>
      </c>
      <c r="F5780">
        <v>2023</v>
      </c>
      <c r="G5780" t="s">
        <v>6300</v>
      </c>
      <c r="I5780" t="s">
        <v>6287</v>
      </c>
      <c r="J5780">
        <v>55</v>
      </c>
      <c r="M5780" s="41" t="s">
        <v>72</v>
      </c>
      <c r="N5780" s="41">
        <f>SUM(Table71417[[#This Row],[Mitigation ($ million)]:[Adaptation ($ million)]])</f>
        <v>26.5</v>
      </c>
      <c r="O5780">
        <v>23</v>
      </c>
      <c r="P5780">
        <v>3.5</v>
      </c>
      <c r="R5780" s="5">
        <v>0.48199999999999998</v>
      </c>
      <c r="S5780" s="56" t="s">
        <v>13320</v>
      </c>
      <c r="T5780" s="1" t="s">
        <v>8821</v>
      </c>
    </row>
    <row r="5781" spans="1:20" x14ac:dyDescent="0.25">
      <c r="A5781" t="s">
        <v>8801</v>
      </c>
      <c r="B5781" t="s">
        <v>66</v>
      </c>
      <c r="C5781" t="s">
        <v>6987</v>
      </c>
      <c r="D5781" t="s">
        <v>6986</v>
      </c>
      <c r="E5781" s="55">
        <v>45077</v>
      </c>
      <c r="F5781">
        <v>2023</v>
      </c>
      <c r="G5781" t="s">
        <v>6837</v>
      </c>
      <c r="I5781" t="s">
        <v>84</v>
      </c>
      <c r="J5781">
        <v>15</v>
      </c>
      <c r="M5781" s="41" t="s">
        <v>25</v>
      </c>
      <c r="N5781" s="41">
        <f>SUM(Table71417[[#This Row],[Mitigation ($ million)]:[Adaptation ($ million)]])</f>
        <v>11.1</v>
      </c>
      <c r="O5781">
        <v>0</v>
      </c>
      <c r="P5781">
        <v>11.1</v>
      </c>
      <c r="R5781" s="5">
        <v>0.74199999999999999</v>
      </c>
      <c r="S5781" s="56" t="s">
        <v>13312</v>
      </c>
      <c r="T5781" s="1" t="s">
        <v>8821</v>
      </c>
    </row>
    <row r="5782" spans="1:20" x14ac:dyDescent="0.25">
      <c r="A5782" t="s">
        <v>8801</v>
      </c>
      <c r="B5782" t="s">
        <v>66</v>
      </c>
      <c r="C5782" t="s">
        <v>6970</v>
      </c>
      <c r="D5782" t="s">
        <v>6969</v>
      </c>
      <c r="E5782" s="55">
        <v>45077</v>
      </c>
      <c r="F5782">
        <v>2023</v>
      </c>
      <c r="G5782" t="s">
        <v>4734</v>
      </c>
      <c r="I5782" t="s">
        <v>6313</v>
      </c>
      <c r="J5782">
        <v>300</v>
      </c>
      <c r="M5782" s="41" t="s">
        <v>72</v>
      </c>
      <c r="N5782" s="41">
        <f>SUM(Table71417[[#This Row],[Mitigation ($ million)]:[Adaptation ($ million)]])</f>
        <v>34.4</v>
      </c>
      <c r="O5782">
        <v>17.2</v>
      </c>
      <c r="P5782">
        <v>17.2</v>
      </c>
      <c r="R5782" s="5">
        <v>0.115</v>
      </c>
      <c r="S5782" s="56" t="s">
        <v>13313</v>
      </c>
      <c r="T5782" s="1" t="s">
        <v>8821</v>
      </c>
    </row>
    <row r="5783" spans="1:20" x14ac:dyDescent="0.25">
      <c r="A5783" t="s">
        <v>8801</v>
      </c>
      <c r="B5783" t="s">
        <v>66</v>
      </c>
      <c r="C5783" t="s">
        <v>6849</v>
      </c>
      <c r="D5783" t="s">
        <v>6848</v>
      </c>
      <c r="E5783" s="55">
        <v>45077</v>
      </c>
      <c r="F5783">
        <v>2023</v>
      </c>
      <c r="G5783" t="s">
        <v>6300</v>
      </c>
      <c r="I5783" t="s">
        <v>132</v>
      </c>
      <c r="J5783">
        <v>40</v>
      </c>
      <c r="M5783" s="41" t="s">
        <v>72</v>
      </c>
      <c r="N5783" s="41">
        <f>SUM(Table71417[[#This Row],[Mitigation ($ million)]:[Adaptation ($ million)]])</f>
        <v>5</v>
      </c>
      <c r="O5783">
        <v>2.7</v>
      </c>
      <c r="P5783">
        <v>2.2999999999999998</v>
      </c>
      <c r="R5783" s="5">
        <v>0.127</v>
      </c>
      <c r="S5783" s="56" t="s">
        <v>13316</v>
      </c>
      <c r="T5783" s="1" t="s">
        <v>8821</v>
      </c>
    </row>
    <row r="5784" spans="1:20" x14ac:dyDescent="0.25">
      <c r="A5784" t="s">
        <v>8801</v>
      </c>
      <c r="B5784" t="s">
        <v>66</v>
      </c>
      <c r="C5784" t="s">
        <v>6962</v>
      </c>
      <c r="D5784" t="s">
        <v>6961</v>
      </c>
      <c r="E5784" s="55">
        <v>45077</v>
      </c>
      <c r="F5784">
        <v>2023</v>
      </c>
      <c r="G5784" t="s">
        <v>525</v>
      </c>
      <c r="I5784" t="s">
        <v>6296</v>
      </c>
      <c r="J5784">
        <v>30</v>
      </c>
      <c r="M5784" s="41" t="s">
        <v>24</v>
      </c>
      <c r="N5784" s="41">
        <f>SUM(Table71417[[#This Row],[Mitigation ($ million)]:[Adaptation ($ million)]])</f>
        <v>11.7</v>
      </c>
      <c r="O5784">
        <v>11.7</v>
      </c>
      <c r="P5784">
        <v>0</v>
      </c>
      <c r="R5784" s="5">
        <v>0.39</v>
      </c>
      <c r="S5784" s="56" t="s">
        <v>13314</v>
      </c>
      <c r="T5784" s="1" t="s">
        <v>8821</v>
      </c>
    </row>
    <row r="5785" spans="1:20" x14ac:dyDescent="0.25">
      <c r="A5785" t="s">
        <v>8801</v>
      </c>
      <c r="B5785" t="s">
        <v>66</v>
      </c>
      <c r="C5785" t="s">
        <v>6603</v>
      </c>
      <c r="D5785" t="s">
        <v>6602</v>
      </c>
      <c r="E5785" s="55">
        <v>45077</v>
      </c>
      <c r="F5785">
        <v>2023</v>
      </c>
      <c r="G5785" t="s">
        <v>8802</v>
      </c>
      <c r="I5785" t="s">
        <v>6287</v>
      </c>
      <c r="J5785">
        <v>603</v>
      </c>
      <c r="M5785" s="41" t="s">
        <v>72</v>
      </c>
      <c r="N5785" s="41">
        <f>SUM(Table71417[[#This Row],[Mitigation ($ million)]:[Adaptation ($ million)]])</f>
        <v>331.20000000000005</v>
      </c>
      <c r="O5785">
        <v>63.1</v>
      </c>
      <c r="P5785">
        <v>268.10000000000002</v>
      </c>
      <c r="R5785" s="5">
        <v>0.54900000000000004</v>
      </c>
      <c r="S5785" s="56" t="s">
        <v>13319</v>
      </c>
      <c r="T5785" s="1" t="s">
        <v>8821</v>
      </c>
    </row>
    <row r="5786" spans="1:20" x14ac:dyDescent="0.25">
      <c r="A5786" t="s">
        <v>8801</v>
      </c>
      <c r="B5786" t="s">
        <v>66</v>
      </c>
      <c r="C5786" t="s">
        <v>6763</v>
      </c>
      <c r="D5786" t="s">
        <v>6762</v>
      </c>
      <c r="E5786" s="55">
        <v>45077</v>
      </c>
      <c r="F5786">
        <v>2023</v>
      </c>
      <c r="G5786" t="s">
        <v>216</v>
      </c>
      <c r="I5786" t="s">
        <v>4841</v>
      </c>
      <c r="J5786">
        <v>255</v>
      </c>
      <c r="M5786" s="41" t="s">
        <v>72</v>
      </c>
      <c r="N5786" s="41">
        <f>SUM(Table71417[[#This Row],[Mitigation ($ million)]:[Adaptation ($ million)]])</f>
        <v>217.5</v>
      </c>
      <c r="O5786">
        <v>182.5</v>
      </c>
      <c r="P5786">
        <v>35</v>
      </c>
      <c r="R5786" s="5">
        <v>0.85299999999999998</v>
      </c>
      <c r="S5786" s="56" t="s">
        <v>13317</v>
      </c>
      <c r="T5786" s="1" t="s">
        <v>8821</v>
      </c>
    </row>
    <row r="5787" spans="1:20" x14ac:dyDescent="0.25">
      <c r="A5787" t="s">
        <v>8801</v>
      </c>
      <c r="B5787" t="s">
        <v>66</v>
      </c>
      <c r="C5787" t="s">
        <v>6894</v>
      </c>
      <c r="D5787" t="s">
        <v>6893</v>
      </c>
      <c r="E5787" s="55">
        <v>45077</v>
      </c>
      <c r="F5787">
        <v>2023</v>
      </c>
      <c r="G5787" t="s">
        <v>8802</v>
      </c>
      <c r="I5787" t="s">
        <v>6287</v>
      </c>
      <c r="J5787">
        <v>300</v>
      </c>
      <c r="M5787" s="41" t="s">
        <v>72</v>
      </c>
      <c r="N5787" s="41">
        <f>SUM(Table71417[[#This Row],[Mitigation ($ million)]:[Adaptation ($ million)]])</f>
        <v>121.1</v>
      </c>
      <c r="O5787">
        <v>48.3</v>
      </c>
      <c r="P5787">
        <v>72.8</v>
      </c>
      <c r="R5787" s="5">
        <v>0.40400000000000003</v>
      </c>
      <c r="S5787" s="56" t="s">
        <v>13315</v>
      </c>
      <c r="T5787" s="1" t="s">
        <v>8821</v>
      </c>
    </row>
    <row r="5788" spans="1:20" x14ac:dyDescent="0.25">
      <c r="A5788" t="s">
        <v>8801</v>
      </c>
      <c r="B5788" t="s">
        <v>66</v>
      </c>
      <c r="C5788" t="s">
        <v>8276</v>
      </c>
      <c r="D5788" t="s">
        <v>8275</v>
      </c>
      <c r="E5788" s="55">
        <v>44043</v>
      </c>
      <c r="F5788">
        <v>2021</v>
      </c>
      <c r="G5788" t="s">
        <v>168</v>
      </c>
      <c r="I5788" t="s">
        <v>132</v>
      </c>
      <c r="J5788">
        <v>200</v>
      </c>
      <c r="M5788" s="41" t="s">
        <v>72</v>
      </c>
      <c r="N5788" s="41">
        <f>SUM(Table71417[[#This Row],[Mitigation ($ million)]:[Adaptation ($ million)]])</f>
        <v>12.6</v>
      </c>
      <c r="O5788">
        <v>4.8</v>
      </c>
      <c r="P5788">
        <v>7.8</v>
      </c>
      <c r="R5788" s="4">
        <v>6.3E-2</v>
      </c>
      <c r="S5788" s="56" t="s">
        <v>14306</v>
      </c>
      <c r="T5788" s="1" t="s">
        <v>8823</v>
      </c>
    </row>
    <row r="5789" spans="1:20" x14ac:dyDescent="0.25">
      <c r="A5789" t="s">
        <v>8801</v>
      </c>
      <c r="B5789" t="s">
        <v>66</v>
      </c>
      <c r="C5789" t="s">
        <v>7988</v>
      </c>
      <c r="D5789" t="s">
        <v>7987</v>
      </c>
      <c r="E5789" s="55">
        <v>44043</v>
      </c>
      <c r="F5789">
        <v>2021</v>
      </c>
      <c r="G5789" t="s">
        <v>79</v>
      </c>
      <c r="I5789" t="s">
        <v>6287</v>
      </c>
      <c r="J5789">
        <v>202</v>
      </c>
      <c r="M5789" s="41" t="s">
        <v>72</v>
      </c>
      <c r="N5789" s="41">
        <f>SUM(Table71417[[#This Row],[Mitigation ($ million)]:[Adaptation ($ million)]])</f>
        <v>99.899999999999991</v>
      </c>
      <c r="O5789">
        <v>8.6</v>
      </c>
      <c r="P5789">
        <v>91.3</v>
      </c>
      <c r="R5789" s="4">
        <v>0.49399999999999999</v>
      </c>
      <c r="S5789" s="56" t="s">
        <v>14307</v>
      </c>
      <c r="T5789" s="1" t="s">
        <v>8823</v>
      </c>
    </row>
    <row r="5790" spans="1:20" x14ac:dyDescent="0.25">
      <c r="A5790" t="s">
        <v>8801</v>
      </c>
      <c r="B5790" t="s">
        <v>66</v>
      </c>
      <c r="C5790" t="s">
        <v>8403</v>
      </c>
      <c r="D5790" t="s">
        <v>8402</v>
      </c>
      <c r="E5790" s="55">
        <v>44043</v>
      </c>
      <c r="F5790">
        <v>2021</v>
      </c>
      <c r="G5790" t="s">
        <v>168</v>
      </c>
      <c r="I5790" t="s">
        <v>6287</v>
      </c>
      <c r="J5790">
        <v>200</v>
      </c>
      <c r="M5790" s="41" t="s">
        <v>72</v>
      </c>
      <c r="N5790" s="41">
        <f>SUM(Table71417[[#This Row],[Mitigation ($ million)]:[Adaptation ($ million)]])</f>
        <v>173.6</v>
      </c>
      <c r="O5790">
        <v>7.7</v>
      </c>
      <c r="P5790">
        <v>165.9</v>
      </c>
      <c r="R5790" s="4">
        <v>0.86799999999999999</v>
      </c>
      <c r="S5790" s="56" t="s">
        <v>14304</v>
      </c>
      <c r="T5790" s="1" t="s">
        <v>8823</v>
      </c>
    </row>
    <row r="5791" spans="1:20" x14ac:dyDescent="0.25">
      <c r="A5791" t="s">
        <v>8801</v>
      </c>
      <c r="B5791" t="s">
        <v>66</v>
      </c>
      <c r="C5791" t="s">
        <v>8377</v>
      </c>
      <c r="D5791" t="s">
        <v>8376</v>
      </c>
      <c r="E5791" s="55">
        <v>44043</v>
      </c>
      <c r="F5791">
        <v>2021</v>
      </c>
      <c r="G5791" t="s">
        <v>6291</v>
      </c>
      <c r="I5791" t="s">
        <v>6319</v>
      </c>
      <c r="J5791">
        <v>70</v>
      </c>
      <c r="M5791" s="41" t="s">
        <v>25</v>
      </c>
      <c r="N5791" s="41">
        <f>SUM(Table71417[[#This Row],[Mitigation ($ million)]:[Adaptation ($ million)]])</f>
        <v>2.9</v>
      </c>
      <c r="O5791">
        <v>0</v>
      </c>
      <c r="P5791">
        <v>2.9</v>
      </c>
      <c r="R5791" s="4">
        <v>4.2000000000000003E-2</v>
      </c>
      <c r="S5791" s="56" t="s">
        <v>14305</v>
      </c>
      <c r="T5791" s="1" t="s">
        <v>8823</v>
      </c>
    </row>
    <row r="5792" spans="1:20" x14ac:dyDescent="0.25">
      <c r="A5792" t="s">
        <v>8801</v>
      </c>
      <c r="B5792" t="s">
        <v>66</v>
      </c>
      <c r="C5792" t="s">
        <v>7095</v>
      </c>
      <c r="D5792" t="s">
        <v>7094</v>
      </c>
      <c r="E5792" s="55">
        <v>44439</v>
      </c>
      <c r="F5792">
        <v>2022</v>
      </c>
      <c r="G5792" t="s">
        <v>3163</v>
      </c>
      <c r="I5792" t="s">
        <v>6307</v>
      </c>
      <c r="J5792">
        <v>30</v>
      </c>
      <c r="M5792" s="41" t="s">
        <v>72</v>
      </c>
      <c r="N5792" s="41">
        <f>SUM(Table71417[[#This Row],[Mitigation ($ million)]:[Adaptation ($ million)]])</f>
        <v>16.2</v>
      </c>
      <c r="O5792">
        <v>13.8</v>
      </c>
      <c r="P5792">
        <v>2.4</v>
      </c>
      <c r="R5792" s="4">
        <v>0.54100000000000004</v>
      </c>
      <c r="S5792" s="56" t="s">
        <v>13926</v>
      </c>
      <c r="T5792" s="1" t="s">
        <v>8822</v>
      </c>
    </row>
  </sheetData>
  <hyperlinks>
    <hyperlink ref="T299" r:id="rId3" xr:uid="{390271F0-3409-4086-8B25-E5B98525D8CA}"/>
    <hyperlink ref="T95" r:id="rId4" xr:uid="{B7EF7C49-0CA9-4321-AE4F-F5F91722A82D}"/>
    <hyperlink ref="T583" r:id="rId5" xr:uid="{0A557663-BFA8-45E6-971B-40C93C10827F}"/>
    <hyperlink ref="T307" r:id="rId6" xr:uid="{DD109FA2-1296-4C19-A2AA-F74678A8323D}"/>
    <hyperlink ref="T531" r:id="rId7" xr:uid="{A0252AC0-3737-47DF-82A4-D942E23EF989}"/>
    <hyperlink ref="T532" r:id="rId8" xr:uid="{9A248932-5AC4-4890-8B3A-C02D3A3E3CA8}"/>
    <hyperlink ref="T304" r:id="rId9" xr:uid="{09BEC0AA-9BE8-4E36-8518-B71F768E61B0}"/>
    <hyperlink ref="T50" r:id="rId10" xr:uid="{B1279376-8852-44A3-B5C2-83025A7F79EB}"/>
    <hyperlink ref="T656" r:id="rId11" xr:uid="{951B19FF-7007-4536-A864-857D9700C741}"/>
    <hyperlink ref="T409" r:id="rId12" xr:uid="{AC65A665-D856-4BA3-94E4-1C080FBD7C16}"/>
    <hyperlink ref="T349" r:id="rId13" xr:uid="{716DFF36-E019-4205-9693-A4C0118CCC52}"/>
    <hyperlink ref="T471" r:id="rId14" xr:uid="{6854FFFC-D906-43F6-8B3D-E4972F95F7B3}"/>
    <hyperlink ref="T533" r:id="rId15" xr:uid="{C54DE24F-8568-4C7F-8C8A-C5820DCAEFAF}"/>
    <hyperlink ref="T538" r:id="rId16" xr:uid="{EC7DDFD1-DCFB-4248-B2A0-4D4AAE6DA159}"/>
    <hyperlink ref="T203" r:id="rId17" xr:uid="{CC5757B9-98A0-4231-832A-2D9C63705CA0}"/>
    <hyperlink ref="T86" r:id="rId18" xr:uid="{C760E28B-E63B-4AE4-9C54-9CB6117401E1}"/>
    <hyperlink ref="T543" r:id="rId19" xr:uid="{1F9443CB-DBB1-4C62-ABCE-5046270FDB0A}"/>
    <hyperlink ref="T695" r:id="rId20" xr:uid="{F1F09A93-40C2-4EC9-9271-A35F585B0B86}"/>
    <hyperlink ref="T723" r:id="rId21" xr:uid="{B4D48FCD-AE22-45A3-A746-1D1D9CE9FA06}"/>
    <hyperlink ref="T476" r:id="rId22" xr:uid="{887455C6-AB36-46A2-8620-663147CA7428}"/>
    <hyperlink ref="T481" r:id="rId23" xr:uid="{2368E2D0-9FC3-4081-930D-05C3A4FACBA2}"/>
    <hyperlink ref="T664" r:id="rId24" xr:uid="{97290535-2FD5-475F-BE05-8FFC9D9D4BDC}"/>
    <hyperlink ref="T693" r:id="rId25" xr:uid="{10B963E9-D46E-4B43-B13C-92BA32CF7440}"/>
    <hyperlink ref="T1183" r:id="rId26" xr:uid="{B24A7FB4-AF98-49F0-9B12-1AAC8F714685}"/>
    <hyperlink ref="T529" r:id="rId27" xr:uid="{48E24697-F9CA-495E-B9E8-54A26BB9F448}"/>
    <hyperlink ref="T605" r:id="rId28" xr:uid="{871CB35C-4E0E-4EFE-8E22-F2FBEF141249}"/>
    <hyperlink ref="T420" r:id="rId29" xr:uid="{84AE2B93-8C69-43C6-BC47-1A7B60B0D14C}"/>
    <hyperlink ref="T449" r:id="rId30" xr:uid="{9C3F8CAE-D197-4B0F-A1A3-7B7D0587F5FF}"/>
    <hyperlink ref="T230" r:id="rId31" xr:uid="{6AF5FE52-9F07-4DD1-9050-14C16756ECA7}"/>
    <hyperlink ref="T32" r:id="rId32" xr:uid="{853EA9DF-F5AC-45D9-8847-3DED3A23273F}"/>
    <hyperlink ref="T320" r:id="rId33" xr:uid="{65820CE4-A481-4C28-AF32-F8E0DB717D90}"/>
    <hyperlink ref="T282" r:id="rId34" xr:uid="{34492E90-C961-46DC-9485-DD9E1116056C}"/>
    <hyperlink ref="T1188" r:id="rId35" xr:uid="{B2ED11CB-C793-41FE-973A-D2680C1E7B70}"/>
    <hyperlink ref="T354" r:id="rId36" xr:uid="{15E5BB89-9A36-4BFF-A18D-A68B9135CD5F}"/>
    <hyperlink ref="T648" r:id="rId37" xr:uid="{24BDAE9E-E1F3-4586-8172-D6B3247935C7}"/>
    <hyperlink ref="T641" r:id="rId38" xr:uid="{48FEAEE7-6C16-4D63-9737-D5639FED4DBF}"/>
    <hyperlink ref="T398" r:id="rId39" xr:uid="{2B46C948-080C-46AD-B864-7C3DFE5FA8F0}"/>
    <hyperlink ref="T399" r:id="rId40" xr:uid="{B40FD6FF-AFCC-4695-AE21-272DD25C8DB9}"/>
    <hyperlink ref="T395" r:id="rId41" xr:uid="{C2806E34-AEB5-4E7A-9D5B-C454B790F5F4}"/>
    <hyperlink ref="T247" r:id="rId42" xr:uid="{E3839776-77A7-4133-9E37-1B09178F24EC}"/>
    <hyperlink ref="T284" r:id="rId43" xr:uid="{40C94C52-28F0-4952-8A63-11B74D695613}"/>
    <hyperlink ref="T673" r:id="rId44" xr:uid="{CCD34A6E-BCA6-4053-9E2D-E1E10605E2C0}"/>
    <hyperlink ref="T430" r:id="rId45" xr:uid="{0AC64738-8E78-49EF-A6E2-FCD50D8F297F}"/>
    <hyperlink ref="T175" r:id="rId46" xr:uid="{609BABF2-5D60-43EE-B282-B3DFD0B1DA85}"/>
    <hyperlink ref="T123" r:id="rId47" xr:uid="{2EC083D9-05A8-422E-9DF6-F981CA97E162}"/>
    <hyperlink ref="T289" r:id="rId48" xr:uid="{25F7501D-56A2-4842-9725-A0ADD7CCC29A}"/>
    <hyperlink ref="T77" r:id="rId49" xr:uid="{690F55E2-FD2A-417E-B8F7-1156853393B3}"/>
    <hyperlink ref="T495" r:id="rId50" xr:uid="{24D8614D-8225-4C68-96E8-E29AF2A625C1}"/>
    <hyperlink ref="T36" r:id="rId51" xr:uid="{E71E20AA-1051-4425-B186-BAFD86E9EA75}"/>
    <hyperlink ref="T727" r:id="rId52" xr:uid="{3CF1E68B-F326-4532-BC6D-A638E959F032}"/>
    <hyperlink ref="T58" r:id="rId53" xr:uid="{2DBDA92F-2EDB-49D4-A65B-01D5B9825BC8}"/>
    <hyperlink ref="T324" r:id="rId54" xr:uid="{6A466EBE-D098-47BB-AC5C-458229FD2B5C}"/>
    <hyperlink ref="T744" r:id="rId55" xr:uid="{73D3423B-B01F-4110-A108-D8280718E952}"/>
    <hyperlink ref="T709" r:id="rId56" xr:uid="{F2463D0C-6643-4A8F-9417-1281E6C67E22}"/>
    <hyperlink ref="T371" r:id="rId57" xr:uid="{46F71E7E-D45F-499E-BB16-ED88895E6591}"/>
    <hyperlink ref="T710" r:id="rId58" xr:uid="{DCF15949-1CF3-49CC-9CB8-690A6A61EBB4}"/>
    <hyperlink ref="T715" r:id="rId59" xr:uid="{6288CDCF-41BA-497A-856E-8A89718E18D3}"/>
    <hyperlink ref="T841" r:id="rId60" xr:uid="{0D625D3D-E42F-49AE-9568-F9B10349B96E}"/>
    <hyperlink ref="T445" r:id="rId61" xr:uid="{C746EC53-4A21-4B5C-89C8-FBD6B1BB95AF}"/>
    <hyperlink ref="T294" r:id="rId62" xr:uid="{023B1803-1C6F-4FE4-BEBF-E1C832182262}"/>
    <hyperlink ref="T562" r:id="rId63" xr:uid="{3D574D98-BC83-4AAE-BA7B-53824F660485}"/>
    <hyperlink ref="T628" r:id="rId64" xr:uid="{1BF59BE0-C9AE-4201-A3F8-EE76AF28F098}"/>
    <hyperlink ref="T570" r:id="rId65" xr:uid="{225C5CC9-D57C-4840-AD66-72002623EE78}"/>
    <hyperlink ref="T214" r:id="rId66" xr:uid="{4B94EA59-0DDE-4148-A0A1-60DECAD4B7B4}"/>
    <hyperlink ref="T189" r:id="rId67" xr:uid="{8A2A9B46-73A8-442D-8EEA-95DBF5513BFA}"/>
    <hyperlink ref="T505" r:id="rId68" xr:uid="{C34CED32-6CCA-42F4-82A0-88C26468F812}"/>
    <hyperlink ref="T2" r:id="rId69" xr:uid="{C73F901E-673E-4FF2-BDAA-E248DBE8D20A}"/>
    <hyperlink ref="T523" r:id="rId70" xr:uid="{8F1314D4-8DCF-42DD-A989-FD501A150841}"/>
    <hyperlink ref="T375" r:id="rId71" xr:uid="{67423A01-B291-4901-BC34-3EB5A242DF74}"/>
    <hyperlink ref="T318" r:id="rId72" xr:uid="{10F19BBA-4A05-4B05-A853-205A5F571C8C}"/>
    <hyperlink ref="T783" r:id="rId73" xr:uid="{3BBD3E1D-3D51-4D65-A680-306474BF02CC}"/>
    <hyperlink ref="T626" r:id="rId74" xr:uid="{CC006035-E53C-4A35-A6B5-1DA33898E52A}"/>
    <hyperlink ref="T46" r:id="rId75" xr:uid="{C1158A1A-598A-44D3-98DB-DFF07449205F}"/>
    <hyperlink ref="T51" r:id="rId76" xr:uid="{1AE14481-2B88-4ABB-BE13-1ABC55A3A1B1}"/>
    <hyperlink ref="T581" r:id="rId77" xr:uid="{6044AB24-B732-45EA-8368-39D7DC2BE0F8}"/>
    <hyperlink ref="T410" r:id="rId78" xr:uid="{821D9C52-CDD9-4EFB-81E5-C28BFE7D3483}"/>
    <hyperlink ref="T1182" r:id="rId79" xr:uid="{E8559C86-B813-4A11-86AF-283E43D0D279}"/>
    <hyperlink ref="T472" r:id="rId80" xr:uid="{F9B10F66-540D-4533-B5D0-C4DBBABC14FB}"/>
    <hyperlink ref="T534" r:id="rId81" xr:uid="{56D84281-479D-4EEA-846F-EDBFEBA671A1}"/>
    <hyperlink ref="T157" r:id="rId82" xr:uid="{03D799B3-0780-4B6C-9C17-73FFB52BD889}"/>
    <hyperlink ref="T599" r:id="rId83" xr:uid="{F914A06E-6D36-4D22-BC44-147F6D91A5F6}"/>
    <hyperlink ref="T539" r:id="rId84" xr:uid="{CA299D6B-949B-4E14-82BB-CF17F92B2452}"/>
    <hyperlink ref="T544" r:id="rId85" xr:uid="{4A7CEB81-657A-4EFC-ABA1-62FBE8374B2C}"/>
    <hyperlink ref="T524" r:id="rId86" xr:uid="{C2B4F906-D83F-4120-AF3E-78AD78EBA1D5}"/>
    <hyperlink ref="T724" r:id="rId87" xr:uid="{941D75F9-96C2-4520-88C9-ECB41D7365D5}"/>
    <hyperlink ref="T477" r:id="rId88" xr:uid="{323FD178-EF55-4868-BF5F-AE08F2BFC37C}"/>
    <hyperlink ref="T482" r:id="rId89" xr:uid="{FA957C93-AB7C-4D69-B889-B960FC1D7BE1}"/>
    <hyperlink ref="T665" r:id="rId90" xr:uid="{FC18C8AB-1F9B-4394-A311-58250C8D05A3}"/>
    <hyperlink ref="T666" r:id="rId91" xr:uid="{5DEFAE50-0519-4385-8A18-9E9A6CCB042B}"/>
    <hyperlink ref="T1184" r:id="rId92" xr:uid="{EE767909-52B9-4611-974E-53D1852DDB70}"/>
    <hyperlink ref="T530" r:id="rId93" xr:uid="{9394EA82-CC68-40B3-8CD9-85B94BE54135}"/>
    <hyperlink ref="T185" r:id="rId94" xr:uid="{FEDFE6B5-E8DC-47C4-9C83-904E35588B14}"/>
    <hyperlink ref="T272" r:id="rId95" xr:uid="{D3C1F4CF-95FB-4855-B23F-E630115E9B09}"/>
    <hyperlink ref="T450" r:id="rId96" xr:uid="{E33A2F65-B306-4CCB-A177-96FDC572E361}"/>
    <hyperlink ref="T657" r:id="rId97" xr:uid="{DB2970C3-2DF6-48A1-B797-9E8770AB27E1}"/>
    <hyperlink ref="T295" r:id="rId98" xr:uid="{D1A7C138-0206-4AC3-AF7B-508E2AAEFB93}"/>
    <hyperlink ref="T321" r:id="rId99" xr:uid="{89DD0E77-8A5F-47C5-8E7F-D505163EBA9D}"/>
    <hyperlink ref="T283" r:id="rId100" xr:uid="{F05362B9-E4A2-42EE-B052-E1F3F26E8AFC}"/>
    <hyperlink ref="T92" r:id="rId101" xr:uid="{D947D468-4F72-4FC5-9CBB-E032392C605F}"/>
    <hyperlink ref="T355" r:id="rId102" xr:uid="{BB444DE2-6ABE-4ABE-AA22-AD356AC56DF8}"/>
    <hyperlink ref="T649" r:id="rId103" xr:uid="{A9C642B7-3989-4E62-89D7-2455FD54CB7D}"/>
    <hyperlink ref="T631" r:id="rId104" xr:uid="{3740FFFD-D1FC-4836-AC02-AF5EE5B6B5B5}"/>
    <hyperlink ref="T108" r:id="rId105" xr:uid="{976E56A0-6C22-4C94-B5E4-D858936AFDF5}"/>
    <hyperlink ref="T400" r:id="rId106" xr:uid="{E697D716-C515-4DC0-82C7-4F4C0EAA832F}"/>
    <hyperlink ref="T428" r:id="rId107" xr:uid="{A0FE2F9D-2596-4B30-A709-C617704E5C24}"/>
    <hyperlink ref="T516" r:id="rId108" xr:uid="{D2C92B14-68D5-40EB-B831-65E207771041}"/>
    <hyperlink ref="T381" r:id="rId109" xr:uid="{F1CA93E7-22DF-4C21-80FC-F0A7AAD2AB6F}"/>
    <hyperlink ref="T268" r:id="rId110" xr:uid="{578AAD3D-BEF3-4065-9302-1CB5F3738F2A}"/>
    <hyperlink ref="T431" r:id="rId111" xr:uid="{CED008C9-675A-4645-B65B-CE108D79ADF3}"/>
    <hyperlink ref="T422" r:id="rId112" xr:uid="{62FD09AC-AE4E-4DDB-9BA1-E148E809B954}"/>
    <hyperlink ref="T317" r:id="rId113" xr:uid="{4720C70A-17C8-45ED-9839-EAB71F2BF0ED}"/>
    <hyperlink ref="T225" r:id="rId114" xr:uid="{F513D88B-40F5-48FE-8DE5-A9FD2AA886E6}"/>
    <hyperlink ref="T78" r:id="rId115" xr:uid="{3BAAE615-DBEB-456D-9D67-DC96193C0D80}"/>
    <hyperlink ref="T343" r:id="rId116" xr:uid="{594764CC-4949-4F7D-9036-FA70117FCB89}"/>
    <hyperlink ref="T37" r:id="rId117" xr:uid="{5C17F1B8-1F8E-4C57-B1FE-639F7BD0ADAA}"/>
    <hyperlink ref="T54" r:id="rId118" xr:uid="{8924FB09-4CC7-4A09-B74A-3B1389F76F93}"/>
    <hyperlink ref="T59" r:id="rId119" xr:uid="{BCAF034F-4C15-46EA-AB77-5B8BD273DD7C}"/>
    <hyperlink ref="T325" r:id="rId120" xr:uid="{99FF8571-E31D-4B37-A1D2-EF921E40CC1D}"/>
    <hyperlink ref="T245" r:id="rId121" xr:uid="{434E3A7C-4A81-4AA0-8C06-D0F9E26C3208}"/>
    <hyperlink ref="T240" r:id="rId122" xr:uid="{3BD449A4-CA7B-4205-9541-B547C8AA44E6}"/>
    <hyperlink ref="T372" r:id="rId123" xr:uid="{76E67221-80E7-4AE0-B3AB-EB340FC7B768}"/>
    <hyperlink ref="T711" r:id="rId124" xr:uid="{C27B20C9-6897-437D-B5DA-09FE587C006F}"/>
    <hyperlink ref="T716" r:id="rId125" xr:uid="{1716780F-DC01-41B3-8D61-82E84D0A7C3D}"/>
    <hyperlink ref="T842" r:id="rId126" xr:uid="{79671D85-E109-4844-80BB-6724C8EA3AE3}"/>
    <hyperlink ref="T121" r:id="rId127" xr:uid="{2987C847-FF02-4EF0-AD04-067738DE8957}"/>
    <hyperlink ref="T617" r:id="rId128" xr:uid="{FB49C747-C513-4F6F-800D-E992E88756D0}"/>
    <hyperlink ref="T563" r:id="rId129" xr:uid="{735980E3-0E6D-4DFC-A231-41984F94C746}"/>
    <hyperlink ref="T629" r:id="rId130" xr:uid="{E607A6E5-3088-48C1-9DEF-1466E7725981}"/>
    <hyperlink ref="T87" r:id="rId131" xr:uid="{67D9FA23-735B-4F46-8939-F52ECA7CE522}"/>
    <hyperlink ref="T33" r:id="rId132" xr:uid="{55108B94-8A95-4423-B7DA-885C43B9FDA6}"/>
    <hyperlink ref="T456" r:id="rId133" xr:uid="{99BAE5D1-63D5-4891-BB83-449B8017525B}"/>
    <hyperlink ref="T506" r:id="rId134" xr:uid="{5930E156-8313-4D2D-AEDC-E1C114AA6E9A}"/>
    <hyperlink ref="T401" r:id="rId135" xr:uid="{6568AA79-909D-4839-B1E9-F4B9E1A76879}"/>
    <hyperlink ref="T835" r:id="rId136" xr:uid="{61739657-399F-40EC-B39D-EA403756588C}"/>
    <hyperlink ref="T98" r:id="rId137" xr:uid="{B8034E5D-D0BE-49F6-84A1-0F934C22873A}"/>
    <hyperlink ref="T396" r:id="rId138" xr:uid="{613B7E74-7E94-45BD-9382-599DDCEF3E9E}"/>
    <hyperlink ref="T662" r:id="rId139" xr:uid="{4C4197FA-78D2-4C12-BCB9-6EA1E581366E}"/>
    <hyperlink ref="T215" r:id="rId140" xr:uid="{778ABD94-086B-4D95-9731-71ECE9DB292A}"/>
    <hyperlink ref="T47" r:id="rId141" xr:uid="{19E674F1-14EC-40B8-865B-32038A9FCB0A}"/>
    <hyperlink ref="T52" r:id="rId142" xr:uid="{53F36ABE-EB4C-4FD9-AEE7-EE19D0285F77}"/>
    <hyperlink ref="T582" r:id="rId143" xr:uid="{23A5CA7C-DB30-468C-831C-B5DD76021ABD}"/>
    <hyperlink ref="T682" r:id="rId144" xr:uid="{2C1365DC-6A6A-4FB1-9DED-BA5E0712249E}"/>
    <hyperlink ref="T468" r:id="rId145" xr:uid="{3EA1CAE5-6836-4F95-ABEA-E37E5D87603F}"/>
    <hyperlink ref="T473" r:id="rId146" xr:uid="{657B7280-5C71-41C4-92A4-DF3956977641}"/>
    <hyperlink ref="T535" r:id="rId147" xr:uid="{4FED7DE3-DD63-4119-8DE5-619BF36B1989}"/>
    <hyperlink ref="T293" r:id="rId148" xr:uid="{65F7F896-7F05-4C38-A105-A8E5F4E86E18}"/>
    <hyperlink ref="T600" r:id="rId149" xr:uid="{17A0AB37-2323-4939-AA93-75DADFADEB23}"/>
    <hyperlink ref="T540" r:id="rId150" xr:uid="{6F1B88A5-6285-45A4-BE73-A9F6DF77EEDE}"/>
    <hyperlink ref="T545" r:id="rId151" xr:uid="{F617E1A9-9E8C-4FA8-859F-1A1A1B69154B}"/>
    <hyperlink ref="T550" r:id="rId152" xr:uid="{A6ED5F97-AA0B-4024-B205-1DE761CBAC2F}"/>
    <hyperlink ref="T725" r:id="rId153" xr:uid="{C505DFE7-EDF2-40AD-B23D-66DFE729BCDC}"/>
    <hyperlink ref="T478" r:id="rId154" xr:uid="{7E5ABA89-0964-4877-B0AA-E603E3DC3221}"/>
    <hyperlink ref="T483" r:id="rId155" xr:uid="{12679743-6153-46C6-A7A5-23E4C297B357}"/>
    <hyperlink ref="T609" r:id="rId156" xr:uid="{3C6FC89A-AFD9-4F1D-92FB-2DAC2060A786}"/>
    <hyperlink ref="T667" r:id="rId157" xr:uid="{7E1B64C7-1070-4D09-9515-3BD452815CFA}"/>
    <hyperlink ref="T1185" r:id="rId158" xr:uid="{696B77C4-E2C7-4F68-9415-C8786C033D1D}"/>
    <hyperlink ref="T436" r:id="rId159" xr:uid="{FF7A2095-745F-4D96-BE02-1B285F00786A}"/>
    <hyperlink ref="T148" r:id="rId160" xr:uid="{A992E84D-DBC6-4629-8AEC-79B12097E8E0}"/>
    <hyperlink ref="T273" r:id="rId161" xr:uid="{487C1D34-FEEC-4EDB-B653-01A1D7332BD7}"/>
    <hyperlink ref="T1186" r:id="rId162" xr:uid="{1F48C940-08BA-4160-A9B6-0A9309B92296}"/>
    <hyperlink ref="T658" r:id="rId163" xr:uid="{455AB63A-7470-4FD1-87E2-7D1519207282}"/>
    <hyperlink ref="T296" r:id="rId164" xr:uid="{D48C56D3-8F1E-4E2A-80A7-42FDA483E793}"/>
    <hyperlink ref="T322" r:id="rId165" xr:uid="{8A86F5F3-7AFD-4D7E-B42D-59C54D81ABF0}"/>
    <hyperlink ref="T429" r:id="rId166" xr:uid="{1E871E38-2C27-4754-B3F8-AE733D825EB1}"/>
    <hyperlink ref="T93" r:id="rId167" xr:uid="{9D1D6BC8-CEAE-4792-8884-03429408C67C}"/>
    <hyperlink ref="T442" r:id="rId168" xr:uid="{A4C90920-F66E-4FF6-91B3-C72D3328667F}"/>
    <hyperlink ref="T638" r:id="rId169" xr:uid="{15B0053D-1A12-4342-9EFF-76506B39C634}"/>
    <hyperlink ref="T632" r:id="rId170" xr:uid="{DA66E75C-7C27-43DC-A072-2254C134F87F}"/>
    <hyperlink ref="T193" r:id="rId171" xr:uid="{12E9D2BD-398A-451E-9E47-C5BCBE868D0B}"/>
    <hyperlink ref="T316" r:id="rId172" xr:uid="{1D42057A-EC76-45A6-8DDD-FBE8D2A8C2D7}"/>
    <hyperlink ref="T678" r:id="rId173" xr:uid="{F011DFEF-2DDE-40E3-9B0D-182602DDB953}"/>
    <hyperlink ref="T517" r:id="rId174" xr:uid="{92B35BB2-8B01-409D-82D5-EC89A19EDC0C}"/>
    <hyperlink ref="T616" r:id="rId175" xr:uid="{4B7BC2A8-7AA4-442F-9078-1DFB79309625}"/>
    <hyperlink ref="T569" r:id="rId176" xr:uid="{77C91963-1CB7-4021-9C2B-F5EA5ECD8B9D}"/>
    <hyperlink ref="T432" r:id="rId177" xr:uid="{F7DA4B8B-FDFB-42BC-AC0E-CF412FED7577}"/>
    <hyperlink ref="T751" r:id="rId178" xr:uid="{F046F3B2-7C2E-46F4-866A-9707BAADA81A}"/>
    <hyperlink ref="T3" r:id="rId179" xr:uid="{4AF289DF-2764-45A4-A5C8-7C95F8424EDB}"/>
    <hyperlink ref="T30" r:id="rId180" xr:uid="{1109BBBC-DF31-410C-AD5C-5D639E5BC091}"/>
    <hyperlink ref="T512" r:id="rId181" xr:uid="{88A1327B-1A31-4C77-A1DB-C7DFDBE71715}"/>
    <hyperlink ref="T344" r:id="rId182" xr:uid="{C9035F4B-02CB-4D51-9C93-9B08980CD74A}"/>
    <hyperlink ref="T38" r:id="rId183" xr:uid="{083E19B8-16CD-495C-A731-E3624B4F482E}"/>
    <hyperlink ref="T55" r:id="rId184" xr:uid="{31EEE45F-B16F-488A-8F64-1829857FB190}"/>
    <hyperlink ref="T60" r:id="rId185" xr:uid="{DDC130D6-1979-4DDD-B82F-0F0851DEA760}"/>
    <hyperlink ref="T789" r:id="rId186" xr:uid="{1F592D7D-C8E7-485A-8DB1-AE32AB01F139}"/>
    <hyperlink ref="T637" r:id="rId187" xr:uid="{DA547FFE-281F-40D8-ABCD-E43070DAF1AC}"/>
    <hyperlink ref="T171" r:id="rId188" xr:uid="{FA6E1315-E147-4DB2-AD9A-A52DFF09AB9F}"/>
    <hyperlink ref="T610" r:id="rId189" xr:uid="{645A4F2E-3132-45B6-9DDA-97DA0FF69A4E}"/>
    <hyperlink ref="T712" r:id="rId190" xr:uid="{D743FAC4-C614-4B19-8CCB-D2B8F92260C4}"/>
    <hyperlink ref="T717" r:id="rId191" xr:uid="{14DCB8BD-999A-46FA-A7C6-63EDC82690EC}"/>
    <hyperlink ref="T843" r:id="rId192" xr:uid="{A354FE1C-2FD8-4FF2-BCF7-06F3D2649DBB}"/>
    <hyperlink ref="T120" r:id="rId193" xr:uid="{1003E2C7-AF3C-499C-A20D-BF8ADD61BFC3}"/>
    <hyperlink ref="T235" r:id="rId194" xr:uid="{2CDBCE6A-8ED4-452E-B3CE-8D46F153F424}"/>
    <hyperlink ref="T564" r:id="rId195" xr:uid="{1AC04BA0-4EB8-4AEF-839F-AE27FB527AFD}"/>
    <hyperlink ref="T630" r:id="rId196" xr:uid="{6F0559D6-A9EB-4EBE-ADA0-876A52D9DB10}"/>
    <hyperlink ref="T707" r:id="rId197" xr:uid="{5394DB65-C108-49E6-92DB-F35FB31DB5DE}"/>
    <hyperlink ref="T571" r:id="rId198" xr:uid="{A3C37DD4-B11E-4D88-9119-F29F317B2F46}"/>
    <hyperlink ref="T457" r:id="rId199" xr:uid="{84153136-BC85-406C-A203-80512BD4EF4A}"/>
    <hyperlink ref="T507" r:id="rId200" xr:uid="{5DE1239D-DA71-4D6C-9790-DFD5BE7F8848}"/>
    <hyperlink ref="T402" r:id="rId201" xr:uid="{6B3D8423-3200-47ED-A7B1-FC44272404A7}"/>
    <hyperlink ref="T778" r:id="rId202" xr:uid="{A7A8ACF2-AFE4-4305-8024-ED83784FA5EE}"/>
    <hyperlink ref="T99" r:id="rId203" xr:uid="{8CC71A5A-D559-4C5C-B417-EB882302A9D0}"/>
    <hyperlink ref="T4" r:id="rId204" xr:uid="{7F7A20D3-F8CF-48AA-8B50-D053129A626D}"/>
    <hyperlink ref="T406" r:id="rId205" xr:uid="{A4F45E77-C4BC-4F64-8ECD-55727D8F3B62}"/>
    <hyperlink ref="T166" r:id="rId206" xr:uid="{DEF55749-3060-4323-9459-18B2087B4AF5}"/>
    <hyperlink ref="T48" r:id="rId207" xr:uid="{850503CD-6914-4AB3-834D-36A564987124}"/>
    <hyperlink ref="T53" r:id="rId208" xr:uid="{F9B940A4-1ED7-4682-BB0F-7A6F7C27899E}"/>
    <hyperlink ref="T386" r:id="rId209" xr:uid="{EBC5A4CD-88E5-4527-B4D9-B93130834764}"/>
    <hyperlink ref="T226" r:id="rId210" xr:uid="{DE05436F-1BDB-4D7B-93F7-4842C56424B1}"/>
    <hyperlink ref="T469" r:id="rId211" xr:uid="{AA6F5422-A594-4DF5-B699-BB423AF5676B}"/>
    <hyperlink ref="T105" r:id="rId212" xr:uid="{2FB31FC7-3E3D-47CF-A483-E8CF0B016C1F}"/>
    <hyperlink ref="T536" r:id="rId213" xr:uid="{B63CCB26-55A9-41AF-882C-26AE47306D97}"/>
    <hyperlink ref="T624" r:id="rId214" xr:uid="{AB78E9E7-EB03-47F3-B7DD-F5014E78875A}"/>
    <hyperlink ref="T205" r:id="rId215" xr:uid="{89F35B62-901B-49DB-879E-9A5BD377089A}"/>
    <hyperlink ref="T541" r:id="rId216" xr:uid="{74B84A67-E37C-4082-B551-A4888008DCF4}"/>
    <hyperlink ref="T554" r:id="rId217" xr:uid="{4B80A654-FB17-407F-95C8-666C06035DE1}"/>
    <hyperlink ref="T551" r:id="rId218" xr:uid="{8AD5319D-C299-4AD7-8943-4F7C45F1D21E}"/>
    <hyperlink ref="T474" r:id="rId219" xr:uid="{8995B642-57D8-450B-9898-BA01CFB51944}"/>
    <hyperlink ref="T479" r:id="rId220" xr:uid="{8FDD48EF-FB13-4982-9EE8-2BF4892D96CC}"/>
    <hyperlink ref="T484" r:id="rId221" xr:uid="{1980A73A-00B1-4BAB-85B4-EB8A79CF229C}"/>
    <hyperlink ref="T438" r:id="rId222" xr:uid="{833DA6C9-53FF-41B8-9FA2-35E377333748}"/>
    <hyperlink ref="T668" r:id="rId223" xr:uid="{9D791423-1770-4785-9F6F-FF1532CBD87E}"/>
    <hyperlink ref="T75" r:id="rId224" xr:uid="{1049722A-8E8A-47D4-B55F-8F9FE65A0F9A}"/>
    <hyperlink ref="T437" r:id="rId225" xr:uid="{0F998461-BD0F-4DFB-9FFD-F431425E261F}"/>
    <hyperlink ref="T149" r:id="rId226" xr:uid="{D06F6DEE-DC5A-4A13-91BE-ABDDE04E7FA5}"/>
    <hyperlink ref="T274" r:id="rId227" xr:uid="{51E606EB-29A6-435D-A44A-642BEA9FE586}"/>
    <hyperlink ref="T1187" r:id="rId228" xr:uid="{2E3D6B9B-FEE0-4F0E-893C-77789C142C02}"/>
    <hyperlink ref="T659" r:id="rId229" xr:uid="{32D83798-3B02-47BF-9917-379542CCC744}"/>
    <hyperlink ref="T119" r:id="rId230" xr:uid="{FE0EFFB5-64DF-4088-A029-A97CE4A2D9F7}"/>
    <hyperlink ref="T165" r:id="rId231" xr:uid="{3820E3C7-2965-4210-B3B3-1E4367DF615C}"/>
    <hyperlink ref="T177" r:id="rId232" xr:uid="{529F3345-9578-4473-B34E-B12D8AA44CCE}"/>
    <hyperlink ref="T352" r:id="rId233" xr:uid="{F14DCD78-CBE0-4F08-8E47-0AEB8A0D4108}"/>
    <hyperlink ref="T443" r:id="rId234" xr:uid="{D175A94E-7BD9-4D46-88D7-90056DE892C2}"/>
    <hyperlink ref="T639" r:id="rId235" xr:uid="{06019F42-35FF-41AB-839A-B34CB894302D}"/>
    <hyperlink ref="T633" r:id="rId236" xr:uid="{31849F88-9AC4-46DE-96B7-2EF5F3D98A46}"/>
    <hyperlink ref="T784" r:id="rId237" xr:uid="{1486B9FD-5699-4464-90BB-06F8D7F4C8DC}"/>
    <hyperlink ref="T686" r:id="rId238" xr:uid="{54A4E2DC-8F0F-44E9-9B89-B2A5AC4209F9}"/>
    <hyperlink ref="T823" r:id="rId239" xr:uid="{C44D5B8E-CB59-44B4-91E9-F60D6A77FD7C}"/>
    <hyperlink ref="T742" r:id="rId240" xr:uid="{BC5EC04A-98C9-4391-AF77-96BA8D571332}"/>
    <hyperlink ref="T502" r:id="rId241" xr:uid="{D2F7D0DA-B69C-46B3-9144-4A77682EE65B}"/>
    <hyperlink ref="T303" r:id="rId242" xr:uid="{ABCFB3DA-C60E-4063-ABE1-0919BAFAEC02}"/>
    <hyperlink ref="T433" r:id="rId243" xr:uid="{30232A75-9696-41A9-AF6C-110E26607B75}"/>
    <hyperlink ref="T752" r:id="rId244" xr:uid="{D12BDDD2-4632-4067-B803-A707C8397B1D}"/>
    <hyperlink ref="T287" r:id="rId245" xr:uid="{3BD2309F-CB74-4988-9FEB-F8DCC1763564}"/>
    <hyperlink ref="T367" r:id="rId246" xr:uid="{9FCB5B4A-421E-40EE-81FD-70F071DCD1E5}"/>
    <hyperlink ref="T493" r:id="rId247" xr:uid="{2B1EA68F-3AC9-4A2C-BD0B-5E0F902A4F5B}"/>
    <hyperlink ref="T34" r:id="rId248" xr:uid="{06AEB9CF-2CEF-43D9-B140-5407658F3BE8}"/>
    <hyperlink ref="T555" r:id="rId249" xr:uid="{1A8DE6E6-A295-44B2-99FC-D20812BAECB3}"/>
    <hyperlink ref="T56" r:id="rId250" xr:uid="{6A9C9905-B43B-433D-B8B4-2F9DEC79BC6F}"/>
    <hyperlink ref="T61" r:id="rId251" xr:uid="{BFBC6AB7-B318-4AD9-A8EE-C0E245888D90}"/>
    <hyperlink ref="T416" r:id="rId252" xr:uid="{5FABDBDB-EFEA-4713-85F6-B897FF44630C}"/>
    <hyperlink ref="T846" r:id="rId253" xr:uid="{4F7330DD-0FC1-4B1B-9597-9A13C8632F13}"/>
    <hyperlink ref="T172" r:id="rId254" xr:uid="{C73394A2-AB81-46F8-80F7-1489CF58DA05}"/>
    <hyperlink ref="T704" r:id="rId255" xr:uid="{CB08B1B9-2F4B-47C5-9359-6A06F9313E4C}"/>
    <hyperlink ref="T713" r:id="rId256" xr:uid="{3CBE52F8-C82D-4A2B-A6C6-19B4431A2617}"/>
    <hyperlink ref="T718" r:id="rId257" xr:uid="{61D264C1-4972-4CE1-85AE-2BD6D459E5C5}"/>
    <hyperlink ref="T844" r:id="rId258" xr:uid="{705B50A1-B2F9-4E13-BC3A-8E45D45F69BF}"/>
    <hyperlink ref="T405" r:id="rId259" xr:uid="{8840AFA5-07DE-4362-BC8E-F396322519C6}"/>
    <hyperlink ref="T236" r:id="rId260" xr:uid="{2398346B-CEC9-430C-9562-D9C0E867119F}"/>
    <hyperlink ref="T114" r:id="rId261" xr:uid="{CDBE4236-A926-4B97-B205-F9815F02080F}"/>
    <hyperlink ref="T776" r:id="rId262" xr:uid="{226609CC-3791-402F-9B94-3052C57BB96D}"/>
    <hyperlink ref="T368" r:id="rId263" xr:uid="{7637CCD7-3A7F-4970-91A9-1B3455ED5AE7}"/>
    <hyperlink ref="T572" r:id="rId264" xr:uid="{5F03DF83-091F-472F-80F0-44E745DE8956}"/>
    <hyperlink ref="T341" r:id="rId265" xr:uid="{B4666D2A-CA66-4A05-BAA7-2488E3D9A6DF}"/>
    <hyperlink ref="T508" r:id="rId266" xr:uid="{45C37778-9357-4638-94E3-AA587FD6F6E6}"/>
    <hyperlink ref="T237" r:id="rId267" xr:uid="{44D5047F-5880-4976-91B0-5B6516B80782}"/>
    <hyperlink ref="T779" r:id="rId268" xr:uid="{B625A811-D591-4C6F-A95C-52EFE75D6934}"/>
    <hyperlink ref="T100" r:id="rId269" xr:uid="{CF6FE214-DD73-4BB4-8807-AD3B9E472D46}"/>
    <hyperlink ref="T5" r:id="rId270" xr:uid="{05046B32-2F3B-4FF0-84EF-6C19846F7496}"/>
    <hyperlink ref="T407" r:id="rId271" xr:uid="{54EFC6A6-76D9-48CC-AC64-0261DD1F09EB}"/>
    <hyperlink ref="T167" r:id="rId272" xr:uid="{E9F0951E-BE65-4EEE-87D6-BB8A65E9379E}"/>
    <hyperlink ref="T49" r:id="rId273" xr:uid="{6F4CE4FE-FAA9-413D-934E-7F708C47936D}"/>
    <hyperlink ref="T655" r:id="rId274" xr:uid="{AF383F52-0BD0-4203-B85F-22792C127A6E}"/>
    <hyperlink ref="T408" r:id="rId275" xr:uid="{E1F36622-6768-455C-9813-32A1770B8F6F}"/>
    <hyperlink ref="T580" r:id="rId276" xr:uid="{E29D3E31-5A71-4DF5-ACB5-D7A5EC18727A}"/>
    <hyperlink ref="T470" r:id="rId277" xr:uid="{34573225-289F-490A-A916-1FD9D0CF206D}"/>
    <hyperlink ref="T106" r:id="rId278" xr:uid="{E0FDD210-102A-436F-9AEF-FE9BF6351F89}"/>
    <hyperlink ref="T537" r:id="rId279" xr:uid="{B60EE19B-405D-4144-B43F-B89064CD7701}"/>
    <hyperlink ref="T365" r:id="rId280" xr:uid="{63A07286-A150-4739-98F8-E81DF99E43B6}"/>
    <hyperlink ref="T692" r:id="rId281" xr:uid="{5254DFF6-653C-45DF-9423-4CAE37CEAD8E}"/>
    <hyperlink ref="T542" r:id="rId282" xr:uid="{881D5DC7-0997-4488-9F2C-ACA3188E36DC}"/>
    <hyperlink ref="T694" r:id="rId283" xr:uid="{01168813-EC16-44A6-B853-DF98C713795D}"/>
    <hyperlink ref="T722" r:id="rId284" xr:uid="{4E43FE3D-DC99-4513-A887-D20362B35B32}"/>
    <hyperlink ref="T475" r:id="rId285" xr:uid="{F56DC555-D7B9-467D-9F19-B8E883AA7F6E}"/>
    <hyperlink ref="T480" r:id="rId286" xr:uid="{F63F107F-DCBE-48B0-9EA7-FE54E7DB3EDB}"/>
    <hyperlink ref="T485" r:id="rId287" xr:uid="{3C6BE1C1-3B66-42B7-A4B3-0D0005209961}"/>
    <hyperlink ref="T439" r:id="rId288" xr:uid="{C8A60719-C4F6-4E3F-BF0C-DDA3DD061BA2}"/>
    <hyperlink ref="T204" r:id="rId289" xr:uid="{280DAB7D-6C67-425C-B686-C47D32EFED48}"/>
    <hyperlink ref="T528" r:id="rId290" xr:uid="{EF11CB94-0389-42A3-BBE6-E61C5D7CE52B}"/>
    <hyperlink ref="T604" r:id="rId291" xr:uid="{609B0D51-7D5E-4D09-A0AF-157074ABF560}"/>
    <hyperlink ref="T112" r:id="rId292" xr:uid="{9C9797F3-189D-4DF3-8B08-B20E7AE001B4}"/>
    <hyperlink ref="T448" r:id="rId293" xr:uid="{C1480713-E68A-47B9-AC13-8984467FD1FF}"/>
    <hyperlink ref="T286" r:id="rId294" xr:uid="{73B70D1E-C2CD-4A09-B57D-4FE5530E70BA}"/>
    <hyperlink ref="T660" r:id="rId295" xr:uid="{2ABF4799-2268-4133-BF26-A8E409C720E8}"/>
    <hyperlink ref="T251" r:id="rId296" xr:uid="{16B3F44F-2E92-4322-9AFE-F2F7C63CE5B7}"/>
    <hyperlink ref="T598" r:id="rId297" xr:uid="{248F52E0-4DE0-47EA-BE97-79048CE92C9A}"/>
    <hyperlink ref="T178" r:id="rId298" xr:uid="{E766AC48-ACCB-44A5-B1D5-A8FF0062C112}"/>
    <hyperlink ref="T353" r:id="rId299" xr:uid="{149EF131-3AF6-470C-B621-9DAFAE7ED2F2}"/>
    <hyperlink ref="T308" r:id="rId300" xr:uid="{C6664FA9-709C-409D-B8C4-875C75C28E3A}"/>
    <hyperlink ref="T640" r:id="rId301" xr:uid="{20096A81-C656-4068-B90C-CD97378E4D24}"/>
    <hyperlink ref="T634" r:id="rId302" xr:uid="{9BCA07DC-9AB6-46E4-8996-662D1EABA702}"/>
    <hyperlink ref="T188" r:id="rId303" xr:uid="{C0619717-F3DF-4F7B-AC28-284614BD049D}"/>
    <hyperlink ref="T113" r:id="rId304" xr:uid="{22AC2D39-69EA-40E9-BF11-95EFA91EDDD8}"/>
    <hyperlink ref="T25" r:id="rId305" xr:uid="{3A18CD27-CACC-4742-8FA3-29B7E156BEC5}"/>
    <hyperlink ref="T743" r:id="rId306" xr:uid="{F86E6AC0-9F82-4C0B-9975-FE9FFC36AFE6}"/>
    <hyperlink ref="T672" r:id="rId307" xr:uid="{1EC2DB0D-E820-4FC2-8605-E2F81D1FE028}"/>
    <hyperlink ref="T134" r:id="rId308" xr:uid="{DCD102F0-D4E5-439B-9542-0A3A04025E65}"/>
    <hyperlink ref="T434" r:id="rId309" xr:uid="{A45E1EB9-FDD8-4FC5-8E7F-C7468005369E}"/>
    <hyperlink ref="T753" r:id="rId310" xr:uid="{728A2E9A-68E8-4683-9E50-5BF960F7CC99}"/>
    <hyperlink ref="T288" r:id="rId311" xr:uid="{0595EEC4-04EF-4E60-B22A-6A4B18A6F4E0}"/>
    <hyperlink ref="T427" r:id="rId312" xr:uid="{2593102A-6C5B-414F-8DBF-805957307C02}"/>
    <hyperlink ref="T494" r:id="rId313" xr:uid="{583F0A14-BBCB-482C-A700-226805C0BF49}"/>
    <hyperlink ref="T35" r:id="rId314" xr:uid="{3F727122-97A0-406D-8B77-B1DE1FE88BF8}"/>
    <hyperlink ref="T726" r:id="rId315" xr:uid="{6E5CCAE6-0ACC-4C84-8AA1-D886395E20DB}"/>
    <hyperlink ref="T57" r:id="rId316" xr:uid="{DB52C1E0-EC26-4C26-827C-F1796A64FCFD}"/>
    <hyperlink ref="T323" r:id="rId317" xr:uid="{EF737C7A-926B-49F9-99B6-CA9F7E37FA80}"/>
    <hyperlink ref="T417" r:id="rId318" xr:uid="{2F5D0333-73D5-4016-B7CF-7E6CEBFA030D}"/>
    <hyperlink ref="T708" r:id="rId319" xr:uid="{23109FD4-BD26-4A0B-9E66-82C8673BE71B}"/>
    <hyperlink ref="T173" r:id="rId320" xr:uid="{384DF34A-B065-4288-AB54-2DFEE9DCE87E}"/>
    <hyperlink ref="T250" r:id="rId321" xr:uid="{11E27F25-9C41-43E2-B48C-2659060DFB3C}"/>
    <hyperlink ref="T714" r:id="rId322" xr:uid="{18C767E0-1793-4699-8377-CF2C351630F3}"/>
    <hyperlink ref="T840" r:id="rId323" xr:uid="{7F8E2205-D6CD-475E-8853-43CE1EB1B5AC}"/>
    <hyperlink ref="T444" r:id="rId324" xr:uid="{53E0AABA-F10D-467C-923C-2C9CA06F2FD7}"/>
    <hyperlink ref="T661" r:id="rId325" xr:uid="{C94CA25C-0E67-4F58-8367-990CAB379012}"/>
    <hyperlink ref="T357" r:id="rId326" xr:uid="{2A0BF7FA-9271-4582-AA02-F5BA3DF601CA}"/>
    <hyperlink ref="T627" r:id="rId327" xr:uid="{B218215D-6910-4800-933A-61DBA55DBB4E}"/>
    <hyperlink ref="T777" r:id="rId328" xr:uid="{FD252B94-B02F-4C12-8170-2BF1A9582C4C}"/>
    <hyperlink ref="T213" r:id="rId329" xr:uid="{8A27F50E-468A-4D08-BEF7-06E096A6EA28}"/>
    <hyperlink ref="T573" r:id="rId330" xr:uid="{AA66A4D7-286F-48D9-9736-29FDA42E58D6}"/>
    <hyperlink ref="T504" r:id="rId331" xr:uid="{33537E8B-2229-447C-8E23-E194B1643AE6}"/>
    <hyperlink ref="T509" r:id="rId332" xr:uid="{25619956-4259-4B23-90A7-572E86A1E0D3}"/>
    <hyperlink ref="T522" r:id="rId333" xr:uid="{F8C61230-17AF-453B-83BF-A8878D673E34}"/>
    <hyperlink ref="T342" r:id="rId334" xr:uid="{3058AEA7-5A0B-4F74-829D-1668AD7F1E61}"/>
    <hyperlink ref="T101" r:id="rId335" xr:uid="{62B5D759-E5E2-4544-8583-78D86DB447B9}"/>
    <hyperlink ref="T782" r:id="rId336" xr:uid="{1CBB4485-FAE2-49DC-96A1-7FEA3361BD38}"/>
    <hyperlink ref="T1203" r:id="rId337" xr:uid="{A86C8A82-776F-4491-8012-DCAFE0D55FAC}"/>
    <hyperlink ref="T837" r:id="rId338" xr:uid="{0B77A74A-E726-4F70-AEF9-B685EE4EBEDC}"/>
    <hyperlink ref="T635" r:id="rId339" xr:uid="{E465F77C-5ABD-49B9-8AD3-FFC2BC9E97D9}"/>
    <hyperlink ref="T636" r:id="rId340" xr:uid="{DC4D8231-4AAB-4FB2-A04E-1E70C3A7C615}"/>
    <hyperlink ref="T683" r:id="rId341" xr:uid="{28EF84ED-5D24-4A4A-9FAB-FE94DC563A13}"/>
    <hyperlink ref="T1189" r:id="rId342" xr:uid="{1CF23F66-E231-4D6B-B4DC-D1E2F18EFBED}"/>
    <hyperlink ref="T490" r:id="rId343" xr:uid="{212DB006-D9AC-4534-A498-022353F58A60}"/>
    <hyperlink ref="T160" r:id="rId344" xr:uid="{04597DEA-B7F4-49C7-80BC-059F15725F2A}"/>
    <hyperlink ref="T15" r:id="rId345" xr:uid="{4822F695-D345-4037-BAD1-96E12F70BC5A}"/>
    <hyperlink ref="T1204" r:id="rId346" xr:uid="{928E0D1F-0219-4BD6-B509-42858C33A3FD}"/>
    <hyperlink ref="T1190" r:id="rId347" xr:uid="{9E82B019-ACDE-4A48-BB9F-4E9FD01AC3C1}"/>
    <hyperlink ref="T601" r:id="rId348" xr:uid="{2F108C18-F793-4107-A7E3-8B8DB75D1389}"/>
    <hyperlink ref="T138" r:id="rId349" xr:uid="{9EB04098-100B-494D-B413-DB9D0BBC3025}"/>
    <hyperlink ref="T350" r:id="rId350" xr:uid="{8A2612A7-B43D-474B-958E-861070744BA5}"/>
    <hyperlink ref="T302" r:id="rId351" xr:uid="{18E3E5CE-5342-4326-B36D-0079968E9B5F}"/>
    <hyperlink ref="T356" r:id="rId352" xr:uid="{4BD893E4-FB97-4134-8709-81002B7D48C7}"/>
    <hyperlink ref="T643" r:id="rId353" xr:uid="{DEDC2C7C-ED05-4E3C-8E17-FD488E0201EB}"/>
    <hyperlink ref="T931" r:id="rId354" xr:uid="{698B8088-FF6C-429B-A3A8-47C45F4CD90C}"/>
    <hyperlink ref="T819" r:id="rId355" xr:uid="{F4497118-C737-418A-974C-BD4CF388BF20}"/>
    <hyperlink ref="T1193" r:id="rId356" xr:uid="{9EA892F0-5EA2-4809-B9B5-D3C08971E24C}"/>
    <hyperlink ref="T862" r:id="rId357" xr:uid="{5B3E83A6-2D4C-45D8-9D8D-7F4552BAC22E}"/>
    <hyperlink ref="T873" r:id="rId358" xr:uid="{E8E0BB15-72B4-4A73-B615-608BEB401550}"/>
    <hyperlink ref="T987" r:id="rId359" xr:uid="{A8D7F79B-0EBF-43E6-AFF9-5C8DF97E16A1}"/>
    <hyperlink ref="T518" r:id="rId360" xr:uid="{39B65F6B-C2C1-4008-87D5-EF7F458D71DD}"/>
    <hyperlink ref="T791" r:id="rId361" xr:uid="{EC5113EF-41DE-4E97-A2AD-350D0CC8FB5A}"/>
    <hyperlink ref="T233" r:id="rId362" xr:uid="{E4A5C538-6CC3-46AF-BEBC-7863CC3AA628}"/>
    <hyperlink ref="T959" r:id="rId363" xr:uid="{0F368519-76F6-4605-98B7-DE120C409828}"/>
    <hyperlink ref="T73" r:id="rId364" xr:uid="{D51741C3-B5D0-4DBE-9CAE-461710B6B707}"/>
    <hyperlink ref="T547" r:id="rId365" xr:uid="{41E6F89D-5145-41AE-B51B-C3E5D4D38931}"/>
    <hyperlink ref="T345" r:id="rId366" xr:uid="{B13E7548-A880-45ED-80EA-799F64FAFCC1}"/>
    <hyperlink ref="T261" r:id="rId367" xr:uid="{ABCEFE3E-82C3-40A7-9F37-5026A4799A47}"/>
    <hyperlink ref="T64" r:id="rId368" xr:uid="{78F5006D-6A7B-47C1-87F6-7265FBCBDC5E}"/>
    <hyperlink ref="T69" r:id="rId369" xr:uid="{11F89283-5CE0-4DE2-839D-69E09A3780AD}"/>
    <hyperlink ref="T269" r:id="rId370" xr:uid="{BBA43482-8C94-4E40-84DC-E94EB930447E}"/>
    <hyperlink ref="T496" r:id="rId371" xr:uid="{B549A396-5E58-44A3-B635-C41BF1DE60CF}"/>
    <hyperlink ref="T828" r:id="rId372" xr:uid="{3C8E58F5-5BE8-417F-B663-E11118C18F91}"/>
    <hyperlink ref="T944" r:id="rId373" xr:uid="{0978424A-456E-42B9-B530-AF58AA055D20}"/>
    <hyperlink ref="T923" r:id="rId374" xr:uid="{ACD9EC7B-7A90-4B74-B42C-398F1B5852FC}"/>
    <hyperlink ref="T607" r:id="rId375" xr:uid="{2FE474AC-1076-4F56-8BA0-61EB77D31D49}"/>
    <hyperlink ref="T681" r:id="rId376" xr:uid="{7290B704-FB93-4BF5-AE4B-EA2F2729AA1B}"/>
    <hyperlink ref="T963" r:id="rId377" xr:uid="{F5AA926B-4348-4B62-8428-122B85901D4D}"/>
    <hyperlink ref="T968" r:id="rId378" xr:uid="{C3E57CB4-5234-433C-AB78-97B36BC8B672}"/>
    <hyperlink ref="T814" r:id="rId379" xr:uid="{85598EBA-CEB1-4335-9F34-021DE15D5C36}"/>
    <hyperlink ref="T559" r:id="rId380" xr:uid="{9E94412C-65D2-4A10-B3C9-BD2E78776668}"/>
    <hyperlink ref="T929" r:id="rId381" xr:uid="{49ADAAA4-AB5C-42BD-820C-EF6CA61E4D90}"/>
    <hyperlink ref="T221" r:id="rId382" xr:uid="{08A83D17-9D41-4CED-977F-3D681C47F565}"/>
    <hyperlink ref="T675" r:id="rId383" xr:uid="{39E66444-0FA9-4671-AB4A-61B96DFFDF71}"/>
    <hyperlink ref="T945" r:id="rId384" xr:uid="{DC7C8FA4-26CD-4556-A11E-66DB051F5AAD}"/>
    <hyperlink ref="T942" r:id="rId385" xr:uid="{9EA0C444-6FE0-4E8E-8718-BCEAECE7777B}"/>
    <hyperlink ref="T558" r:id="rId386" xr:uid="{B0F51BE9-9F95-40F1-B154-E8B50CAD2989}"/>
    <hyperlink ref="T458" r:id="rId387" xr:uid="{152FD551-9BE5-497D-9B3D-E544AB289750}"/>
    <hyperlink ref="T1006" r:id="rId388" xr:uid="{FF694806-2EED-4606-8E17-D827BB89A7EE}"/>
    <hyperlink ref="T334" r:id="rId389" xr:uid="{62D4E42D-7B56-4570-8454-63D1DDC94267}"/>
    <hyperlink ref="T920" r:id="rId390" xr:uid="{93719B74-1987-47A1-89E3-5A1E35D11159}"/>
    <hyperlink ref="T917" r:id="rId391" xr:uid="{2A232A46-8303-4C1D-A957-3686B02A5A5C}"/>
    <hyperlink ref="T1023" r:id="rId392" xr:uid="{00828E22-1C5A-4F1B-8F39-C4C6E1956A53}"/>
    <hyperlink ref="T904" r:id="rId393" xr:uid="{EF23CB2C-1974-4435-ABF1-F6ECE335762D}"/>
    <hyperlink ref="T915" r:id="rId394" xr:uid="{B828E0D5-9297-4D2C-BE4D-54AF0413921C}"/>
    <hyperlink ref="T913" r:id="rId395" xr:uid="{61E5AA80-7025-4A05-8C72-C1604D979BDD}"/>
    <hyperlink ref="T253" r:id="rId396" xr:uid="{32676935-8282-43FB-8B0F-FAE5C6516605}"/>
    <hyperlink ref="T20" r:id="rId397" xr:uid="{64E4A0AE-2E04-46E5-8E62-15BA8D8A89C7}"/>
    <hyperlink ref="T1000" r:id="rId398" xr:uid="{7FE0F50C-3A0D-47C2-B5B1-55DEF6193B5E}"/>
    <hyperlink ref="T1061" r:id="rId399" xr:uid="{74164C27-88B2-445B-85CB-ADF367F3A760}"/>
    <hyperlink ref="T333" r:id="rId400" xr:uid="{12A1D299-769A-4AE2-B3E3-47A57B8D499C}"/>
    <hyperlink ref="T979" r:id="rId401" xr:uid="{7472CB1E-4483-4819-A236-350586217FA2}"/>
    <hyperlink ref="T1066" r:id="rId402" xr:uid="{A7396EBF-9212-4F9A-9E5F-A35E2E87B090}"/>
    <hyperlink ref="T1197" r:id="rId403" xr:uid="{566F283B-ADA9-4486-99AD-E955F5A647A3}"/>
    <hyperlink ref="T311" r:id="rId404" xr:uid="{DD604FF6-EEFE-4489-92D7-B4DF585A098F}"/>
    <hyperlink ref="T890" r:id="rId405" xr:uid="{10088170-5075-4C22-81D8-378516F067AA}"/>
    <hyperlink ref="T578" r:id="rId406" xr:uid="{996E7E59-C806-4348-97A8-F149865FBB00}"/>
    <hyperlink ref="T266" r:id="rId407" xr:uid="{66CE7CB6-A765-496A-A007-06C4737FD127}"/>
    <hyperlink ref="T980" r:id="rId408" xr:uid="{26C7E09F-410C-485C-B8B4-5B790E60D70C}"/>
    <hyperlink ref="T391" r:id="rId409" xr:uid="{5B59D0CB-A65D-47FC-9683-8FC5E7731E93}"/>
    <hyperlink ref="T413" r:id="rId410" xr:uid="{DF814F3A-DC94-459B-9CA9-0969131FA0C2}"/>
    <hyperlink ref="T595" r:id="rId411" xr:uid="{2C54B6C1-FD20-4575-8AB2-38B12D1C1863}"/>
    <hyperlink ref="T503" r:id="rId412" xr:uid="{0FA75865-4CA8-4A84-9C0A-9CC0440A684B}"/>
    <hyperlink ref="T1054" r:id="rId413" xr:uid="{7ED9070A-087D-4505-A73C-47357DB0A0C0}"/>
    <hyperlink ref="T1049" r:id="rId414" xr:uid="{593D770B-0DC5-4167-8F4D-84E1F1707678}"/>
    <hyperlink ref="T766" r:id="rId415" xr:uid="{8DD61194-10EF-4B1F-A234-0B9FF356DF46}"/>
    <hyperlink ref="T109" r:id="rId416" xr:uid="{151D4B61-A5F8-4C47-87F7-9B34AD8DA884}"/>
    <hyperlink ref="T463" r:id="rId417" xr:uid="{4E2ACA9B-D7DD-428D-B50C-794DACCF5F85}"/>
    <hyperlink ref="T152" r:id="rId418" xr:uid="{3BDB0F5B-8EE9-40A9-8250-5CE4FE29B1F1}"/>
    <hyperlink ref="T191" r:id="rId419" xr:uid="{C07D7AFC-63A8-482F-8A55-5BE97BF13DB7}"/>
    <hyperlink ref="T805" r:id="rId420" xr:uid="{6714F5E3-2C92-41B2-9B15-E2A9E46600D3}"/>
    <hyperlink ref="T953" r:id="rId421" xr:uid="{D97C240A-10A0-45BD-B095-2C20E4613B08}"/>
    <hyperlink ref="T201" r:id="rId422" xr:uid="{C188CCED-7DCC-4011-95D7-8F09E2317C0E}"/>
    <hyperlink ref="T893" r:id="rId423" xr:uid="{F52EC030-7F48-43D3-A3C7-5ECCACE1B20B}"/>
    <hyperlink ref="T486" r:id="rId424" xr:uid="{AD4C84D3-EEE8-43A7-9231-B7A90BFB1007}"/>
    <hyperlink ref="T491" r:id="rId425" xr:uid="{C1684CFB-3736-4A1E-897A-9990E40A46ED}"/>
    <hyperlink ref="T161" r:id="rId426" xr:uid="{69D5365D-3927-4F98-8A53-CB828193C465}"/>
    <hyperlink ref="T16" r:id="rId427" xr:uid="{C19D1BDA-9915-413B-8BDB-05235238BC80}"/>
    <hyperlink ref="T521" r:id="rId428" xr:uid="{E3DE7A18-9ACE-48B0-89D0-8FD85EA06824}"/>
    <hyperlink ref="T31" r:id="rId429" xr:uid="{64B55039-CB98-426F-9DC9-A0BE44DACAFD}"/>
    <hyperlink ref="T602" r:id="rId430" xr:uid="{7E6C09FC-00FC-4EED-8BB8-C0D98D88094B}"/>
    <hyperlink ref="T139" r:id="rId431" xr:uid="{8F9B1E5F-AC57-4730-AC62-11A999CCE71C}"/>
    <hyperlink ref="T440" r:id="rId432" xr:uid="{D2CDBE43-9E70-4792-B279-462F6A3CE82B}"/>
    <hyperlink ref="T802" r:id="rId433" xr:uid="{DD1E48B8-BF93-40B5-8F23-A3B9E5178640}"/>
    <hyperlink ref="T1191" r:id="rId434" xr:uid="{CB54993F-00CF-4A2B-A6BA-31FF81C1D83D}"/>
    <hyperlink ref="T1192" r:id="rId435" xr:uid="{F63C452A-36C9-4068-99BF-BB2C7C51FF8B}"/>
    <hyperlink ref="T790" r:id="rId436" xr:uid="{7B98414B-9FCB-466D-B6B9-DF541E60003D}"/>
    <hyperlink ref="T248" r:id="rId437" xr:uid="{00675C7D-E557-4EFC-BFDC-FE1F651FF593}"/>
    <hyperlink ref="T754" r:id="rId438" xr:uid="{7414F001-B8D6-4F93-8CFC-806EEF072004}"/>
    <hyperlink ref="T863" r:id="rId439" xr:uid="{84FF9F07-5F85-467B-8C8E-1C78460E2590}"/>
    <hyperlink ref="T874" r:id="rId440" xr:uid="{DB15CC61-29AA-4F39-A6DB-95C1D5A24AA6}"/>
    <hyperlink ref="T988" r:id="rId441" xr:uid="{A94C229B-D35C-4D24-A06B-3C7AB3511431}"/>
    <hyperlink ref="T785" r:id="rId442" xr:uid="{C374876E-614B-42D3-9A3C-D56CCFA5BBAE}"/>
    <hyperlink ref="T910" r:id="rId443" xr:uid="{7D3BEAFD-CD10-41E9-B1FA-38BFF16FDA3D}"/>
    <hyperlink ref="T793" r:id="rId444" xr:uid="{58EFC311-0A10-4F28-9448-92BC8F1A62E1}"/>
    <hyperlink ref="T459" r:id="rId445" xr:uid="{58BEA820-6183-4DA2-BC1B-187289663A31}"/>
    <hyperlink ref="T74" r:id="rId446" xr:uid="{3B7E38A5-C82B-46E8-9E21-4D73030CC3F6}"/>
    <hyperlink ref="T548" r:id="rId447" xr:uid="{DBC5A17C-BF57-4DA4-8813-F869191E44CC}"/>
    <hyperlink ref="T921" r:id="rId448" xr:uid="{0A241280-1B3C-43C4-9051-FCA747295456}"/>
    <hyperlink ref="T613" r:id="rId449" xr:uid="{BD9D37E0-9AF1-4FAE-9941-8326ED46FBB4}"/>
    <hyperlink ref="T65" r:id="rId450" xr:uid="{C171DD74-B183-4AEE-887D-D2D67AF572E2}"/>
    <hyperlink ref="T70" r:id="rId451" xr:uid="{B75C449F-EA0F-47E0-B068-80D4D7F719CF}"/>
    <hyperlink ref="T1013" r:id="rId452" xr:uid="{D9194BEC-E394-49D5-9894-0AC2B3E54112}"/>
    <hyperlink ref="T497" r:id="rId453" xr:uid="{ED899D35-3A85-4E13-B63E-07751D4E163C}"/>
    <hyperlink ref="T829" r:id="rId454" xr:uid="{DFABC7CD-4EAC-4C2C-B8E0-2F7C2B9E3422}"/>
    <hyperlink ref="T906" r:id="rId455" xr:uid="{DCDCD604-C8DA-4A2C-B22E-2175B8AA7518}"/>
    <hyperlink ref="T589" r:id="rId456" xr:uid="{682DE445-5D05-43A1-8C2E-D26AC2113C80}"/>
    <hyperlink ref="T608" r:id="rId457" xr:uid="{A19913C9-B71F-4971-9CF8-7B1994168F6A}"/>
    <hyperlink ref="T858" r:id="rId458" xr:uid="{0B28C9B6-496E-47A4-8D95-0DCE710D160E}"/>
    <hyperlink ref="T964" r:id="rId459" xr:uid="{9B875E8E-306B-4485-9724-264FCCBBFDEA}"/>
    <hyperlink ref="T969" r:id="rId460" xr:uid="{66972371-7E42-4DE5-AE44-A60427C1D3A2}"/>
    <hyperlink ref="T815" r:id="rId461" xr:uid="{BA843B61-CADA-4F95-96FC-858FB61B560D}"/>
    <hyperlink ref="T941" r:id="rId462" xr:uid="{4425832A-DF0B-40D4-85DA-8A72564589EB}"/>
    <hyperlink ref="T81" r:id="rId463" xr:uid="{05EEA583-950E-4589-B335-3E5D2ADEB8FC}"/>
    <hyperlink ref="T222" r:id="rId464" xr:uid="{4A95C01D-A33E-4144-A53E-F89D56019EDF}"/>
    <hyperlink ref="T676" r:id="rId465" xr:uid="{B73D7AB8-9FB5-4511-9B2F-81C98598A2C3}"/>
    <hyperlink ref="T946" r:id="rId466" xr:uid="{744DBAAD-DD8F-44BD-B185-60BDBE931764}"/>
    <hyperlink ref="T702" r:id="rId467" xr:uid="{42FF3444-1885-4349-A707-B0B1267456D6}"/>
    <hyperlink ref="T467" r:id="rId468" xr:uid="{5444253D-0622-4084-9449-50E8C10BAA4C}"/>
    <hyperlink ref="T876" r:id="rId469" xr:uid="{C0A68874-5448-4EF5-84C5-E94F34417159}"/>
    <hyperlink ref="T1007" r:id="rId470" xr:uid="{EBE29D08-49D3-4199-AE85-79F21F32C418}"/>
    <hyperlink ref="T335" r:id="rId471" xr:uid="{BE061C75-8AB2-48CC-9093-A8DD6BF05591}"/>
    <hyperlink ref="T947" r:id="rId472" xr:uid="{B2945365-8FCE-49BC-96A6-59DBBA4CFE88}"/>
    <hyperlink ref="T918" r:id="rId473" xr:uid="{31BDE14D-2F7F-4EA3-ACBF-CDC2E7F848DA}"/>
    <hyperlink ref="T875" r:id="rId474" xr:uid="{6418142B-BA30-4969-B372-D12FE52429FA}"/>
    <hyperlink ref="T1195" r:id="rId475" xr:uid="{598B4495-B9D5-4719-991D-6A3118A69BEA}"/>
    <hyperlink ref="T916" r:id="rId476" xr:uid="{7FF7006F-8E1F-4895-82F3-544378638686}"/>
    <hyperlink ref="T914" r:id="rId477" xr:uid="{29BCBA62-B692-44E4-B7AD-E763C1B1700A}"/>
    <hyperlink ref="T339" r:id="rId478" xr:uid="{FBF261BC-0168-4AEB-89A2-6FD54C539FA0}"/>
    <hyperlink ref="T21" r:id="rId479" xr:uid="{C440C8F5-CE8A-4075-A792-EC3DBBFA0834}"/>
    <hyperlink ref="T76" r:id="rId480" xr:uid="{250F92E3-CCBE-4F4C-AC43-32EF760DBB56}"/>
    <hyperlink ref="T309" r:id="rId481" xr:uid="{2461F8A0-BC17-43BF-A2E8-5709C1B84326}"/>
    <hyperlink ref="T1008" r:id="rId482" xr:uid="{9912688F-5271-4132-82DC-4EB6B1544AD8}"/>
    <hyperlink ref="T1196" r:id="rId483" xr:uid="{FB067BEE-BA6A-40B3-A478-2E5AFA6FA4E4}"/>
    <hyperlink ref="T132" r:id="rId484" xr:uid="{15454DA7-BCBA-4C2D-9B72-8D9BAC6971E1}"/>
    <hyperlink ref="T574" r:id="rId485" xr:uid="{4FCB8F27-3440-44A4-9B38-8C3FBB782EB8}"/>
    <hyperlink ref="T312" r:id="rId486" xr:uid="{46AC467B-A93F-4439-BE8E-BCFB5F66B768}"/>
    <hyperlink ref="T891" r:id="rId487" xr:uid="{845AADAA-22C8-4FE0-8F35-5F4925D5E25D}"/>
    <hyperlink ref="T671" r:id="rId488" xr:uid="{7DE3F522-7930-4459-932F-060C8032DDF1}"/>
    <hyperlink ref="T1025" r:id="rId489" xr:uid="{806E45CB-23FB-406B-88AA-FCDB5CC318FC}"/>
    <hyperlink ref="T382" r:id="rId490" xr:uid="{D5A2E04B-737C-4971-97D8-4BFFAC05B1DE}"/>
    <hyperlink ref="T392" r:id="rId491" xr:uid="{416089DC-2CEF-4FFF-B495-A63F35A3981B}"/>
    <hyperlink ref="T591" r:id="rId492" xr:uid="{490540AA-0B31-4EA1-BF8D-82777A7DC636}"/>
    <hyperlink ref="T596" r:id="rId493" xr:uid="{CBBC97B4-AF6B-4BF7-A12C-136A538C6B2F}"/>
    <hyperlink ref="T1050" r:id="rId494" xr:uid="{984B3E79-9623-433B-91AA-96A6D6748AD8}"/>
    <hyperlink ref="T122" r:id="rId495" xr:uid="{29AB4F7D-F072-49DF-83DA-B30B3DBE3E12}"/>
    <hyperlink ref="T13" r:id="rId496" xr:uid="{D6111C2F-4E34-4E9A-91F0-DA292CD89A7F}"/>
    <hyperlink ref="T767" r:id="rId497" xr:uid="{5CF09C28-A335-422E-893F-6FF7A3AA7121}"/>
    <hyperlink ref="T116" r:id="rId498" xr:uid="{CE50C94C-5A27-45E4-A26F-F64BC5D46C65}"/>
    <hyperlink ref="T421" r:id="rId499" xr:uid="{371B6709-940D-41BA-8688-A5326B4A6FBD}"/>
    <hyperlink ref="T153" r:id="rId500" xr:uid="{E9B74D2A-4503-48EF-B3D8-F06D0ED97844}"/>
    <hyperlink ref="T192" r:id="rId501" xr:uid="{54D2F207-207C-474E-A50F-E0916D379C7B}"/>
    <hyperlink ref="T806" r:id="rId502" xr:uid="{72D980F2-AFBF-48BF-BF5E-244669495D31}"/>
    <hyperlink ref="T243" r:id="rId503" xr:uid="{D5951D49-631B-4C57-BA91-F92E2C1F3824}"/>
    <hyperlink ref="T275" r:id="rId504" xr:uid="{A3B88A74-6872-4BAF-AC01-0DB6A6C8592E}"/>
    <hyperlink ref="T117" r:id="rId505" xr:uid="{BCDABE64-3B18-4644-90F0-82DB252A17AB}"/>
    <hyperlink ref="T487" r:id="rId506" xr:uid="{117F080F-0AF0-41B8-B9F6-B73ECC3DDCD8}"/>
    <hyperlink ref="T519" r:id="rId507" xr:uid="{B6136D9E-0488-4561-8B5D-EF5AE66FA248}"/>
    <hyperlink ref="T812" r:id="rId508" xr:uid="{2ACBFEAB-A519-4B57-A37D-DFCA2D303DE7}"/>
    <hyperlink ref="T17" r:id="rId509" xr:uid="{DB855FC2-401B-4C4D-BB81-4D98848BCA5A}"/>
    <hyperlink ref="T750" r:id="rId510" xr:uid="{28C62173-70BB-447E-8780-F9F9F1EC8B85}"/>
    <hyperlink ref="T419" r:id="rId511" xr:uid="{653AB59E-D562-4C01-900D-0DF9E454B549}"/>
    <hyperlink ref="T135" r:id="rId512" xr:uid="{322EE713-EAC9-46A4-9CEE-EC4149443D78}"/>
    <hyperlink ref="T231" r:id="rId513" xr:uid="{3069DCF9-DE28-4DD7-BC28-446A93585183}"/>
    <hyperlink ref="T441" r:id="rId514" xr:uid="{3FE596E9-B340-4256-9863-CC9C4B8ED2DE}"/>
    <hyperlink ref="T803" r:id="rId515" xr:uid="{E5E7613D-9D24-4746-96F4-8D2A02862CE0}"/>
    <hyperlink ref="T603" r:id="rId516" xr:uid="{C7863E76-F727-43FB-A3D8-1C6410D96AB0}"/>
    <hyperlink ref="T388" r:id="rId517" xr:uid="{F26F4BD7-F8F4-4C9E-A571-7FA7B42106CF}"/>
    <hyperlink ref="T719" r:id="rId518" xr:uid="{AE729377-5419-4BBA-8D29-2673804296FC}"/>
    <hyperlink ref="T249" r:id="rId519" xr:uid="{8B024676-D36C-4C53-8EA1-34CF59C73F6F}"/>
    <hyperlink ref="T859" r:id="rId520" xr:uid="{26425AB5-2EC1-40AC-9551-F1B4A491B5C6}"/>
    <hyperlink ref="T864" r:id="rId521" xr:uid="{B12C5A5D-8681-47BB-AD94-0527AAE8A0FE}"/>
    <hyperlink ref="T1194" r:id="rId522" xr:uid="{B2B958EF-F66D-4455-A883-DB81C92C348C}"/>
    <hyperlink ref="T989" r:id="rId523" xr:uid="{D25B2AF3-3AFE-4C86-8903-0E5D069DBAFD}"/>
    <hyperlink ref="T110" r:id="rId524" xr:uid="{FE8624C7-985F-4DF1-BB44-DAA4DFA467CC}"/>
    <hyperlink ref="T792" r:id="rId525" xr:uid="{6247771A-CF21-48C6-8911-E701D4E2EDD2}"/>
    <hyperlink ref="T565" r:id="rId526" xr:uid="{D8DD8159-FBAA-4057-9441-ADA31B62E672}"/>
    <hyperlink ref="T460" r:id="rId527" xr:uid="{6D11BBA1-1FF8-4BEE-9DF5-07E9E40E671D}"/>
    <hyperlink ref="T855" r:id="rId528" xr:uid="{89612495-686A-423B-B144-9E98ABC39329}"/>
    <hyperlink ref="T549" r:id="rId529" xr:uid="{7FE1AA99-708A-44D7-B957-4054B32C6B80}"/>
    <hyperlink ref="T258" r:id="rId530" xr:uid="{05867D45-3759-4CB2-A4F1-C8EA92604900}"/>
    <hyperlink ref="T930" r:id="rId531" xr:uid="{C4F956B8-5BD8-47CD-B0D9-CD082F380564}"/>
    <hyperlink ref="T66" r:id="rId532" xr:uid="{3AC1F775-E9C8-4B99-A966-E063DC59F9AD}"/>
    <hyperlink ref="T257" r:id="rId533" xr:uid="{153B4DB0-C91B-484C-8D5B-FC5FEC783C91}"/>
    <hyperlink ref="T832" r:id="rId534" xr:uid="{8D418364-3E1C-43E7-B1B3-44EDCE12E600}"/>
    <hyperlink ref="T498" r:id="rId535" xr:uid="{92316742-CC80-4C67-AEDA-FB4442FC8288}"/>
    <hyperlink ref="T830" r:id="rId536" xr:uid="{3FF95088-EEB0-4887-A47D-C61B3F10E402}"/>
    <hyperlink ref="T907" r:id="rId537" xr:uid="{A35070E3-3F23-4AFA-9520-8A02BA74FDF0}"/>
    <hyperlink ref="T590" r:id="rId538" xr:uid="{C21D7CAA-9CFC-4467-A605-5DB10451A3F4}"/>
    <hyperlink ref="T836" r:id="rId539" xr:uid="{82FC76B4-31F1-4BE1-9C82-4181E611EF88}"/>
    <hyperlink ref="T960" r:id="rId540" xr:uid="{03154123-B728-468D-95B5-61DAAF389155}"/>
    <hyperlink ref="T965" r:id="rId541" xr:uid="{CFCE6A5B-AB40-47E2-823B-013AD44EA6E6}"/>
    <hyperlink ref="T346" r:id="rId542" xr:uid="{F81E13C5-10A1-4F43-AA8A-07285697F0B1}"/>
    <hyperlink ref="T816" r:id="rId543" xr:uid="{D47ADBDA-FB43-4D38-8E04-6878C8021FC2}"/>
    <hyperlink ref="T216" r:id="rId544" xr:uid="{CF424CE1-39CB-4A05-885F-CF25D4358085}"/>
    <hyperlink ref="T82" r:id="rId545" xr:uid="{207D61BB-2639-4392-9766-E575A29CF5EE}"/>
    <hyperlink ref="T223" r:id="rId546" xr:uid="{8BD8FABF-F154-40D0-B073-CB9483A680F5}"/>
    <hyperlink ref="T677" r:id="rId547" xr:uid="{650718C6-282E-4CC4-9043-91B7C34C585D}"/>
    <hyperlink ref="T305" r:id="rId548" xr:uid="{234135AA-A9C0-4E9C-B881-A72609372D1F}"/>
    <hyperlink ref="T703" r:id="rId549" xr:uid="{E7914F06-E903-4412-82B8-7DB7E7CC8216}"/>
    <hyperlink ref="T886" r:id="rId550" xr:uid="{B16948CC-4F95-4872-A009-1DB0576AFFCB}"/>
    <hyperlink ref="T877" r:id="rId551" xr:uid="{E70281AE-CCBF-49CB-9A40-BE5EA4F33D52}"/>
    <hyperlink ref="T982" r:id="rId552" xr:uid="{5A72A781-0A78-440F-AE7E-F09E71281B57}"/>
    <hyperlink ref="T336" r:id="rId553" xr:uid="{ED8C4880-DB65-4791-A897-8B8409FBB863}"/>
    <hyperlink ref="T297" r:id="rId554" xr:uid="{2E060EAD-C12D-4FB5-AE89-7241DCE72BBE}"/>
    <hyperlink ref="T919" r:id="rId555" xr:uid="{406D1388-DFB4-4154-9A6E-0A3A73342C14}"/>
    <hyperlink ref="T190" r:id="rId556" xr:uid="{C0687C67-20B2-4685-AC48-B9BD8893646C}"/>
    <hyperlink ref="T131" r:id="rId557" xr:uid="{84F06045-7773-4B5B-8D4B-7C3D2E52828A}"/>
    <hyperlink ref="T684" r:id="rId558" xr:uid="{03E2F3B2-462C-4B6C-AE67-CC6578E6D1F6}"/>
    <hyperlink ref="T884" r:id="rId559" xr:uid="{55E33794-F4DD-4B70-AA0F-544AA3A09873}"/>
    <hyperlink ref="T340" r:id="rId560" xr:uid="{1C799C9E-9160-40C8-A90F-509BB5A43EAF}"/>
    <hyperlink ref="T22" r:id="rId561" xr:uid="{7E8370F0-F793-4C46-84A5-5FDAE1FBAFE2}"/>
    <hyperlink ref="T174" r:id="rId562" xr:uid="{A345162D-912B-4DFD-8AE8-D466FD06329D}"/>
    <hyperlink ref="T310" r:id="rId563" xr:uid="{C0985A09-9670-4184-ADFA-273708C0FFB0}"/>
    <hyperlink ref="T568" r:id="rId564" xr:uid="{766F0320-3397-4E26-BC65-BC3ACED325E8}"/>
    <hyperlink ref="T219" r:id="rId565" xr:uid="{0A13C50B-7D7D-461B-8A97-FCEB1A3D2793}"/>
    <hyperlink ref="T133" r:id="rId566" xr:uid="{1D0B5E25-C7D4-42E4-848D-C54FDE82B75E}"/>
    <hyperlink ref="T369" r:id="rId567" xr:uid="{D15DB891-39ED-4A6E-9E4B-9EA6C5B14433}"/>
    <hyperlink ref="T313" r:id="rId568" xr:uid="{28F44DB1-832C-4872-9E9A-CE67B9854F27}"/>
    <hyperlink ref="T905" r:id="rId569" xr:uid="{2D730745-86F6-4286-A062-C30AD304AB06}"/>
    <hyperlink ref="T924" r:id="rId570" xr:uid="{E914D3A8-8F6C-4DF2-B7A1-CC19656FAD44}"/>
    <hyperlink ref="T1026" r:id="rId571" xr:uid="{2FF556A3-858F-4583-94E9-6301EA6A14D6}"/>
    <hyperlink ref="T383" r:id="rId572" xr:uid="{CB51FC8B-0A39-4E99-B5F3-6528370D36B2}"/>
    <hyperlink ref="T393" r:id="rId573" xr:uid="{1F153CC7-46C0-4125-9364-CD86E077D3B5}"/>
    <hyperlink ref="T592" r:id="rId574" xr:uid="{54EF6646-496F-43C3-BD3A-DBBA5E503188}"/>
    <hyperlink ref="T597" r:id="rId575" xr:uid="{801334C7-BAE8-4457-9055-6BCC05A2BDC8}"/>
    <hyperlink ref="T1051" r:id="rId576" xr:uid="{E833ABCC-9065-4439-BC19-08B690376967}"/>
    <hyperlink ref="T111" r:id="rId577" xr:uid="{F991E23C-4583-4545-8C88-F19684E1D670}"/>
    <hyperlink ref="T23" r:id="rId578" xr:uid="{A757C3AC-649A-4EB7-BF7F-40C8495404BE}"/>
    <hyperlink ref="T768" r:id="rId579" xr:uid="{5AFEE734-1EB8-473F-88FA-CFAA42BFBB66}"/>
    <hyperlink ref="T697" r:id="rId580" xr:uid="{8C6A2F31-0543-4F57-95E4-1EECF91BA98F}"/>
    <hyperlink ref="T103" r:id="rId581" xr:uid="{3F1B128C-F5A8-468F-AAAB-64AA09D196E6}"/>
    <hyperlink ref="T255" r:id="rId582" xr:uid="{E57AC4AB-2280-4CF0-B24E-1BD99201E74A}"/>
    <hyperlink ref="T264" r:id="rId583" xr:uid="{99AE370A-3A94-41E9-B7A3-23706ED13A5F}"/>
    <hyperlink ref="T807" r:id="rId584" xr:uid="{E814E4B0-7AD4-4B68-8219-F87855A64DBC}"/>
    <hyperlink ref="T885" r:id="rId585" xr:uid="{99FBD624-1316-47C6-B526-9EA446978A0E}"/>
    <hyperlink ref="T239" r:id="rId586" xr:uid="{AD369A6A-A832-4A02-B335-694BA2ECD1B0}"/>
    <hyperlink ref="T118" r:id="rId587" xr:uid="{41B6DA6F-A878-4B42-84E0-F853792C6351}"/>
    <hyperlink ref="T488" r:id="rId588" xr:uid="{71B4D75F-3820-4B5C-8CF3-95F9E1EF9F5A}"/>
    <hyperlink ref="T520" r:id="rId589" xr:uid="{34DFC9E7-83D4-4329-8DE0-35460A589F91}"/>
    <hyperlink ref="T813" r:id="rId590" xr:uid="{ED093ED8-806E-4B77-91AA-53319B1B557D}"/>
    <hyperlink ref="T28" r:id="rId591" xr:uid="{0198ACB9-5515-4765-B0EF-F50149005CE6}"/>
    <hyperlink ref="T360" r:id="rId592" xr:uid="{E6789330-9A87-4609-A09F-8635D9006FD8}"/>
    <hyperlink ref="T187" r:id="rId593" xr:uid="{160D5C1D-3740-4411-86C2-BA4824382559}"/>
    <hyperlink ref="T136" r:id="rId594" xr:uid="{B257C036-C0CD-4067-BD6B-710D387C115F}"/>
    <hyperlink ref="T232" r:id="rId595" xr:uid="{ED221BF5-BEAD-41E1-A9A3-77AA40F9704C}"/>
    <hyperlink ref="T94" r:id="rId596" xr:uid="{1611FDA4-AC98-4651-9124-BD7065365D5B}"/>
    <hyperlink ref="T804" r:id="rId597" xr:uid="{BC8EA645-EF1E-474C-848E-ED79375E2A49}"/>
    <hyperlink ref="T850" r:id="rId598" xr:uid="{226B6459-CFC2-456A-9B24-51E3015FCBC7}"/>
    <hyperlink ref="T389" r:id="rId599" xr:uid="{96A6E2E1-88D1-4992-90DD-438D6B38E0D7}"/>
    <hyperlink ref="T720" r:id="rId600" xr:uid="{ED654D27-2D08-4A08-BE80-2369AE5B96C0}"/>
    <hyperlink ref="T699" r:id="rId601" xr:uid="{196C0951-4D2F-4478-9B23-F517EAA33354}"/>
    <hyperlink ref="T860" r:id="rId602" xr:uid="{E728C1F6-7BEF-4385-ADC8-723BBA5D4F99}"/>
    <hyperlink ref="T865" r:id="rId603" xr:uid="{82B744A8-151D-4D9C-8DBF-804BCD5F61AC}"/>
    <hyperlink ref="T845" r:id="rId604" xr:uid="{5C9EA1BA-0478-4698-BD82-ECE4AFAAD211}"/>
    <hyperlink ref="T990" r:id="rId605" xr:uid="{BA52BA3D-30F6-4B83-ACA2-D8D5CDB63065}"/>
    <hyperlink ref="T319" r:id="rId606" xr:uid="{A352884C-A982-4478-91A8-3F1AFABD50E8}"/>
    <hyperlink ref="T361" r:id="rId607" xr:uid="{01FCA9CB-5B2D-4BB9-B879-1A6EA653769E}"/>
    <hyperlink ref="T957" r:id="rId608" xr:uid="{77EF92AE-34A4-47C2-A88D-4449E9DF310E}"/>
    <hyperlink ref="T728" r:id="rId609" xr:uid="{F8E8F775-8E82-41DA-81E2-72F0B057ABCF}"/>
    <hyperlink ref="T696" r:id="rId610" xr:uid="{0342FE25-9C4B-43E4-AB79-81C90D9100CC}"/>
    <hyperlink ref="T798" r:id="rId611" xr:uid="{62A0ACFD-89F8-4DE5-9F64-ACE15D2A9BEB}"/>
    <hyperlink ref="T259" r:id="rId612" xr:uid="{69876ED8-1D7C-4729-8FC9-4266AB53116B}"/>
    <hyperlink ref="T62" r:id="rId613" xr:uid="{BBF9AF52-8B29-4118-AA9F-1880F1861FDD}"/>
    <hyperlink ref="T67" r:id="rId614" xr:uid="{D9B1FF16-E567-432E-A59F-E5E79F8DE016}"/>
    <hyperlink ref="T977" r:id="rId615" xr:uid="{52052C02-081B-4FFA-8815-982D292AC421}"/>
    <hyperlink ref="T833" r:id="rId616" xr:uid="{868CB483-B3E0-4070-8E8C-5B63010CCFE6}"/>
    <hyperlink ref="T159" r:id="rId617" xr:uid="{D9501A4C-52F6-4A90-B8DD-3E634DECC8B4}"/>
    <hyperlink ref="T831" r:id="rId618" xr:uid="{6B86CD2D-977F-4DA6-B3B3-26AE13E69871}"/>
    <hyperlink ref="T908" r:id="rId619" xr:uid="{05C63881-6FD1-4DDE-B36A-BD6009DD467C}"/>
    <hyperlink ref="T1012" r:id="rId620" xr:uid="{CDBDD694-78E2-4873-8F94-2FF10D6E1EFC}"/>
    <hyperlink ref="T679" r:id="rId621" xr:uid="{D1386573-C867-469D-8606-F6F6B8966F84}"/>
    <hyperlink ref="T961" r:id="rId622" xr:uid="{E6D19C61-CDA1-42CC-9C51-C50AD5BCB1D5}"/>
    <hyperlink ref="T966" r:id="rId623" xr:uid="{98A397E7-C9BD-4786-87EA-0686DAD09048}"/>
    <hyperlink ref="T347" r:id="rId624" xr:uid="{206289CF-663C-40D6-8EDD-6D668D64BC7D}"/>
    <hyperlink ref="T817" r:id="rId625" xr:uid="{4456D250-8D14-4AF9-AC5D-52CFB2E5BD8E}"/>
    <hyperlink ref="T217" r:id="rId626" xr:uid="{AF2E422C-DDDA-4D81-A9AE-2B1618B362E8}"/>
    <hyperlink ref="T83" r:id="rId627" xr:uid="{EE028DE6-951D-4742-8AAF-B6756EE50F00}"/>
    <hyperlink ref="T224" r:id="rId628" xr:uid="{2A8FE80C-7440-444A-889A-379E2EEF41B3}"/>
    <hyperlink ref="T514" r:id="rId629" xr:uid="{6E571342-3E2E-4278-BE81-B789CB919043}"/>
    <hyperlink ref="T306" r:id="rId630" xr:uid="{088F77B1-AD51-48FF-9272-D51B60C6D05A}"/>
    <hyperlink ref="T358" r:id="rId631" xr:uid="{E5EC4693-1A81-4C15-9F1E-BE0BC3666902}"/>
    <hyperlink ref="T887" r:id="rId632" xr:uid="{BFD5D5DF-E6D3-40BB-85DC-E3D6EFAAE384}"/>
    <hyperlink ref="T894" r:id="rId633" xr:uid="{E162FF87-CA29-47BE-8C1B-884CA36BACA5}"/>
    <hyperlink ref="T983" r:id="rId634" xr:uid="{1F7963ED-3A9B-4C90-8E60-67C686F7C12F}"/>
    <hyperlink ref="T337" r:id="rId635" xr:uid="{8D4A1A33-F700-4E97-997B-4768F14A525C}"/>
    <hyperlink ref="T298" r:id="rId636" xr:uid="{B020E58D-F7B9-4C57-A76F-0DFDD959B3A8}"/>
    <hyperlink ref="T899" r:id="rId637" xr:uid="{61943869-305C-4717-8103-6873C43DFE7A}"/>
    <hyperlink ref="T735" r:id="rId638" xr:uid="{0736BC83-D35B-40EE-8556-0345AAC0B1E1}"/>
    <hyperlink ref="T1018" r:id="rId639" xr:uid="{6131FEAA-5E09-400A-8D43-39F7BAB8B5CC}"/>
    <hyperlink ref="T997" r:id="rId640" xr:uid="{21A75267-AF77-448A-A23B-26ABEF088B12}"/>
    <hyperlink ref="T1067" r:id="rId641" xr:uid="{4890497F-AD12-4961-BE4A-1EC3EE5BB821}"/>
    <hyperlink ref="T18" r:id="rId642" xr:uid="{C3753D98-D1AC-443E-A4EF-BA5F6482F245}"/>
    <hyperlink ref="T721" r:id="rId643" xr:uid="{8E8E113A-85C6-4B16-A4FC-11F12D8BA223}"/>
    <hyperlink ref="T238" r:id="rId644" xr:uid="{21DA2DCF-B402-4458-8411-5091422A143C}"/>
    <hyperlink ref="T331" r:id="rId645" xr:uid="{7D948931-0AAF-4F71-8254-C47BC3CB9BE9}"/>
    <hyperlink ref="T278" r:id="rId646" xr:uid="{B42C8CE8-1EE7-4FAF-BF4B-26A9D7060F54}"/>
    <hyperlink ref="T1036" r:id="rId647" xr:uid="{3EB78490-A88E-4D15-B9BA-E0784216D20C}"/>
    <hyperlink ref="T996" r:id="rId648" xr:uid="{B8581E33-0115-4703-B540-D311F2104904}"/>
    <hyperlink ref="T370" r:id="rId649" xr:uid="{209EDFF6-D3E3-415E-A9EC-FD6646CB93FF}"/>
    <hyperlink ref="T314" r:id="rId650" xr:uid="{92FA9530-DA94-4405-AC28-49206CD90607}"/>
    <hyperlink ref="T579" r:id="rId651" xr:uid="{D28FC079-A078-41C1-8A38-0929AF8B5AD9}"/>
    <hyperlink ref="T925" r:id="rId652" xr:uid="{D24F5D21-233D-41A6-9A7C-E244F147B3D5}"/>
    <hyperlink ref="T1027" r:id="rId653" xr:uid="{A798A3C0-EAAB-4489-B792-8358665F4E60}"/>
    <hyperlink ref="T384" r:id="rId654" xr:uid="{E7719E04-9B97-4F73-AD86-B97658CF179E}"/>
    <hyperlink ref="T394" r:id="rId655" xr:uid="{B84518BB-64AB-4045-8390-4A60F84646AF}"/>
    <hyperlink ref="T593" r:id="rId656" xr:uid="{E351FAC0-2828-48F5-A814-85E1114ADD97}"/>
    <hyperlink ref="T737" r:id="rId657" xr:uid="{0E259F16-D0E9-46FA-AE85-FC80523CFF3B}"/>
    <hyperlink ref="T1052" r:id="rId658" xr:uid="{E289A446-F632-4BBB-81E4-AF8C7C8E3B6E}"/>
    <hyperlink ref="T746" r:id="rId659" xr:uid="{5ECF922F-47C3-461C-88ED-A646B19ECF74}"/>
    <hyperlink ref="T24" r:id="rId660" xr:uid="{E277F447-5475-4BE1-B59A-D1D0A50A0FF0}"/>
    <hyperlink ref="T769" r:id="rId661" xr:uid="{A564ED79-F169-4E8A-A94C-292BB21F548D}"/>
    <hyperlink ref="T955" r:id="rId662" xr:uid="{D4D02059-5CBD-486E-BB2B-629242965C21}"/>
    <hyperlink ref="T104" r:id="rId663" xr:uid="{72D1B9F6-1E55-42BD-97B8-E45C0B0C0F1C}"/>
    <hyperlink ref="T786" r:id="rId664" xr:uid="{E3BD4BA2-2801-4698-A139-AF22A676D9BD}"/>
    <hyperlink ref="T265" r:id="rId665" xr:uid="{C5203C7A-5039-4E2B-A5CD-7CB40299B8D9}"/>
    <hyperlink ref="T951" r:id="rId666" xr:uid="{A06FBB49-B0B9-4F8A-AA6E-2974893230A8}"/>
    <hyperlink ref="T972" r:id="rId667" xr:uid="{9700E862-6745-4EF9-ACA1-938321B8F729}"/>
    <hyperlink ref="T623" r:id="rId668" xr:uid="{28CA1DBC-B8B3-4249-A92A-EFF98C91DD9B}"/>
    <hyperlink ref="T698" r:id="rId669" xr:uid="{AC76235B-3288-4FDA-80FA-CD6F1AC0C8D4}"/>
    <hyperlink ref="T489" r:id="rId670" xr:uid="{980DB7E2-5529-47ED-BDD1-E71B2EC1C1F8}"/>
    <hyperlink ref="T418" r:id="rId671" xr:uid="{03A55919-F5B3-44E6-BFDC-9A3C1A228D77}"/>
    <hyperlink ref="T14" r:id="rId672" xr:uid="{8E4B04F9-6E0C-41D2-8B04-354E9166EA9D}"/>
    <hyperlink ref="T29" r:id="rId673" xr:uid="{E33D3E68-D8A4-4BA2-9A08-3A92D6D57FAF}"/>
    <hyperlink ref="T387" r:id="rId674" xr:uid="{D836A90C-AFF3-4DE5-925F-0E3F31F31938}"/>
    <hyperlink ref="T415" r:id="rId675" xr:uid="{8CC943FB-5C88-41AB-BAF4-DF47B313FD9A}"/>
    <hyperlink ref="T137" r:id="rId676" xr:uid="{E509A181-5E4D-4289-805B-056AD6442658}"/>
    <hyperlink ref="T447" r:id="rId677" xr:uid="{620AD5CE-77F4-4064-B132-331F6B6AC1F8}"/>
    <hyperlink ref="T808" r:id="rId678" xr:uid="{B72D6BC6-66CF-47D6-8787-5B75BE8BA591}"/>
    <hyperlink ref="T500" r:id="rId679" xr:uid="{69A6FAE1-68FE-4C16-8DD4-1ADE00D22ADA}"/>
    <hyperlink ref="T642" r:id="rId680" xr:uid="{F585926F-41F9-468A-836D-F965030B3017}"/>
    <hyperlink ref="T256" r:id="rId681" xr:uid="{97D0AC63-238F-412D-835E-0F2601A3717B}"/>
    <hyperlink ref="T818" r:id="rId682" xr:uid="{D78334F2-8EB4-461B-AB48-D45782E6DEB1}"/>
    <hyperlink ref="T856" r:id="rId683" xr:uid="{02DDDA2D-6F8C-4550-8278-B9BBCB3B0F65}"/>
    <hyperlink ref="T861" r:id="rId684" xr:uid="{4FB28A81-F493-4579-9C40-C8DBD666833C}"/>
    <hyperlink ref="T228" r:id="rId685" xr:uid="{9BE4FA46-D9B3-445F-9356-E78067C89D49}"/>
    <hyperlink ref="T526" r:id="rId686" xr:uid="{6446A610-94FF-4AF5-AEBA-4A9DFDA85E43}"/>
    <hyperlink ref="T991" r:id="rId687" xr:uid="{70711A04-0A81-4C2B-84BF-98DD961AFA1F}"/>
    <hyperlink ref="T227" r:id="rId688" xr:uid="{013DD070-8EFE-4F64-BFBB-9974E1298D1A}"/>
    <hyperlink ref="T362" r:id="rId689" xr:uid="{85E55E0A-9336-4B60-A548-D15747C3AA8B}"/>
    <hyperlink ref="T958" r:id="rId690" xr:uid="{182A69B1-E748-47A9-81ED-03B5EE34FFD9}"/>
    <hyperlink ref="T186" r:id="rId691" xr:uid="{7AC426CC-6475-413A-82CC-74608240D311}"/>
    <hyperlink ref="T546" r:id="rId692" xr:uid="{90AD5A65-D2B8-4E65-B41C-C94DCB1DE97A}"/>
    <hyperlink ref="T351" r:id="rId693" xr:uid="{4F5F266D-4125-4153-8E43-505C918815DB}"/>
    <hyperlink ref="T260" r:id="rId694" xr:uid="{F36026D7-2C0C-48CC-8621-6609A2DEBB0D}"/>
    <hyperlink ref="T63" r:id="rId695" xr:uid="{A764F15D-17B5-4CED-BBF6-9DAD8DF1BA80}"/>
    <hyperlink ref="T68" r:id="rId696" xr:uid="{1E8A1FEF-5507-49BD-8751-32A55EA0D544}"/>
    <hyperlink ref="T978" r:id="rId697" xr:uid="{A7E5D83D-D724-4F89-BAD4-CFF149131447}"/>
    <hyperlink ref="T513" r:id="rId698" xr:uid="{F678A06D-44A2-40F2-A0BC-564F04722424}"/>
    <hyperlink ref="T857" r:id="rId699" xr:uid="{3B1BA661-6690-4B15-A07C-1C6C23CAE863}"/>
    <hyperlink ref="T943" r:id="rId700" xr:uid="{B860308B-CB54-45CC-B558-0903EA3383E0}"/>
    <hyperlink ref="T922" r:id="rId701" xr:uid="{E635F124-F980-4CAA-9F9D-789D260B3DCF}"/>
    <hyperlink ref="T606" r:id="rId702" xr:uid="{2FC19E13-29FB-4599-907B-DC86D1F72C7C}"/>
    <hyperlink ref="T680" r:id="rId703" xr:uid="{FA682867-CFB8-4EFB-B8D3-74F8D1A86C1B}"/>
    <hyperlink ref="T962" r:id="rId704" xr:uid="{DFE67127-875C-4A33-A191-4B6384F3AF48}"/>
    <hyperlink ref="T967" r:id="rId705" xr:uid="{1C468598-B74B-4BDE-82F4-A1EE4D33FC4D}"/>
    <hyperlink ref="T348" r:id="rId706" xr:uid="{C9BCA18E-DC0A-4197-AE75-5B5096EE742D}"/>
    <hyperlink ref="T446" r:id="rId707" xr:uid="{50CDA640-DAD9-447B-97C2-0E915F4239FE}"/>
    <hyperlink ref="T218" r:id="rId708" xr:uid="{23E4FAF9-45D4-4D6E-9D4F-B0C869095505}"/>
    <hyperlink ref="T220" r:id="rId709" xr:uid="{9501989C-E35D-4166-A12D-EC72E0F608A9}"/>
    <hyperlink ref="T674" r:id="rId710" xr:uid="{D8E745FF-D8A7-495D-BCA4-B751B73E909A}"/>
    <hyperlink ref="T515" r:id="rId711" xr:uid="{BFADCF2F-3F70-4064-A1E4-45B6270689C6}"/>
    <hyperlink ref="T206" r:id="rId712" xr:uid="{9CD4B6FC-60FC-49BA-82DF-8D6D3B22F6A0}"/>
    <hyperlink ref="T262" r:id="rId713" xr:uid="{D109B48A-2CA3-4479-8042-352C675984CD}"/>
    <hyperlink ref="T820" r:id="rId714" xr:uid="{083597A9-18F4-465D-A91E-9944FF590272}"/>
    <hyperlink ref="T950" r:id="rId715" xr:uid="{E8A4341F-7366-4457-9C39-C3C4AB71F2FE}"/>
    <hyperlink ref="T984" r:id="rId716" xr:uid="{25F823B2-1327-45B5-B7B3-BAD5E00ED894}"/>
    <hyperlink ref="T338" r:id="rId717" xr:uid="{3E37A28A-3FD0-4825-BC23-91E85E1EC895}"/>
    <hyperlink ref="T327" r:id="rId718" xr:uid="{0A179CB0-D6CD-4E53-8EA7-A6C11913BF6E}"/>
    <hyperlink ref="T780" r:id="rId719" xr:uid="{6EAE196E-4ABB-47CD-A5E0-BBD34D99A5A6}"/>
    <hyperlink ref="T736" r:id="rId720" xr:uid="{30D7E34B-8B67-4CF6-AF9C-1252C6E14A60}"/>
    <hyperlink ref="T576" r:id="rId721" xr:uid="{A080D26C-4E3E-4EAC-9A87-4CB51DDC7EAC}"/>
    <hyperlink ref="T270" r:id="rId722" xr:uid="{676761E7-2BD5-4457-A541-00FBAE2FFC4A}"/>
    <hyperlink ref="T252" r:id="rId723" xr:uid="{98FA73EF-629E-4429-BD92-012591B18C94}"/>
    <hyperlink ref="T19" r:id="rId724" xr:uid="{145EFE34-A75A-4EC6-98FB-84B011957FF2}"/>
    <hyperlink ref="T999" r:id="rId725" xr:uid="{624F759A-E982-4483-80C3-FF531E5F23B4}"/>
    <hyperlink ref="T1060" r:id="rId726" xr:uid="{689A4FA3-77C1-4BA4-9105-4CD67DEA020F}"/>
    <hyperlink ref="T332" r:id="rId727" xr:uid="{85732E69-BEA1-4114-9F8B-58A421FBFCE5}"/>
    <hyperlink ref="T279" r:id="rId728" xr:uid="{76AB35B4-0D7D-43C8-8033-4DC360AEC957}"/>
    <hyperlink ref="T1037" r:id="rId729" xr:uid="{7DC356B1-E969-49AA-A87C-51C9381D47CB}"/>
    <hyperlink ref="T625" r:id="rId730" xr:uid="{23DD0B3E-EA2A-43A9-A722-D2B8F455ED1E}"/>
    <hyperlink ref="T115" r:id="rId731" xr:uid="{15FEAF3B-5A3B-429C-B33C-4DF52178A2CD}"/>
    <hyperlink ref="T315" r:id="rId732" xr:uid="{74BC719E-25D9-4677-BE6F-7ED8F509446E}"/>
    <hyperlink ref="T577" r:id="rId733" xr:uid="{79035820-5253-4D27-9036-F4C3E2F96783}"/>
    <hyperlink ref="T1062" r:id="rId734" xr:uid="{4357CB55-CE5A-4AA0-BE09-588510586EA6}"/>
    <hyperlink ref="T1028" r:id="rId735" xr:uid="{3612BBB8-959D-419D-8363-72D5661EA82F}"/>
    <hyperlink ref="T385" r:id="rId736" xr:uid="{07E86715-125C-4FD0-9BD8-320E35FDE7C3}"/>
    <hyperlink ref="T412" r:id="rId737" xr:uid="{7196D29D-F539-4571-8BFE-8BD8CE2103A6}"/>
    <hyperlink ref="T594" r:id="rId738" xr:uid="{C61456E8-DF4B-4EC7-A17A-2F46AF7B730C}"/>
    <hyperlink ref="T797" r:id="rId739" xr:uid="{56D820FA-AB31-4EDC-BA9C-339B2BCA9C9E}"/>
    <hyperlink ref="T1053" r:id="rId740" xr:uid="{4536A639-513D-4D4E-8400-33B7D0D960D8}"/>
    <hyperlink ref="T1048" r:id="rId741" xr:uid="{8F9355A3-2624-472E-8AEE-7497DB665E9C}"/>
    <hyperlink ref="T765" r:id="rId742" xr:uid="{6B4931F2-3364-4474-BF66-D7585F60963A}"/>
    <hyperlink ref="T501" r:id="rId743" xr:uid="{30F01108-C7AF-4572-BABA-38B8290FD312}"/>
    <hyperlink ref="T1065" r:id="rId744" xr:uid="{95320DCF-D9A4-4675-B784-BCD486A7E03C}"/>
    <hyperlink ref="T151" r:id="rId745" xr:uid="{786D82FC-02F6-472F-B23A-8B2CAABA7E57}"/>
    <hyperlink ref="T939" r:id="rId746" xr:uid="{4CC08FBD-DA09-4836-B9DE-24DAC89B0810}"/>
    <hyperlink ref="T390" r:id="rId747" xr:uid="{FBD05E14-1314-46C3-9427-701BF95575EC}"/>
    <hyperlink ref="T952" r:id="rId748" xr:uid="{91DB360A-0B13-4B31-A687-7D4C0CF4743A}"/>
    <hyperlink ref="T973" r:id="rId749" xr:uid="{31CCDDEA-5D3D-4E89-9591-0ECE1B85F06F}"/>
    <hyperlink ref="T892" r:id="rId750" xr:uid="{B6E5884C-BB2A-44C2-8050-49D83FB1FF58}"/>
    <hyperlink ref="T911" r:id="rId751" xr:uid="{DF1D8FDF-18FD-45AA-AD5C-7BAF398B373E}"/>
    <hyperlink ref="T902" r:id="rId752" xr:uid="{CC6BE648-6DF3-4BCA-AE01-6AA8A0CB3048}"/>
    <hyperlink ref="T903" r:id="rId753" xr:uid="{4B315D96-7FF0-4436-B2FC-26617C75C59A}"/>
    <hyperlink ref="T1029" r:id="rId754" xr:uid="{711522CC-FFA2-4634-898E-8D143664B5B4}"/>
    <hyperlink ref="T1030" r:id="rId755" xr:uid="{B0E50A65-7E82-4DF2-9205-E62E1FFEA31E}"/>
    <hyperlink ref="T425" r:id="rId756" xr:uid="{F13040AC-1522-49E0-AA95-FCEA610621EE}"/>
    <hyperlink ref="T809" r:id="rId757" xr:uid="{B33FA3D6-A0E8-4109-9412-2B3459BD1081}"/>
    <hyperlink ref="T773" r:id="rId758" xr:uid="{63E2B713-F706-4BB2-A300-2015587DDD78}"/>
    <hyperlink ref="T1063" r:id="rId759" xr:uid="{E95A7777-88F2-4D58-A6A1-CE7057421D30}"/>
    <hyperlink ref="T926" r:id="rId760" xr:uid="{2EB4ACF9-1E12-4338-B275-39978738D8C2}"/>
    <hyperlink ref="T1199" r:id="rId761" xr:uid="{E79EFC98-4AF8-4A0A-9002-8C62FF4621F5}"/>
    <hyperlink ref="T935" r:id="rId762" xr:uid="{B8C9BE2B-666B-4CBB-80DB-B7B85EF8BF8B}"/>
    <hyperlink ref="T1032" r:id="rId763" xr:uid="{201F62D8-BF1A-46DC-8BAC-A8AB3228CC3F}"/>
    <hyperlink ref="T940" r:id="rId764" xr:uid="{4246E83A-2424-433E-A9A9-850686783EF3}"/>
    <hyperlink ref="T749" r:id="rId765" xr:uid="{CF6DE0B5-B09C-4CDB-A16A-333FCEE13278}"/>
    <hyperlink ref="T898" r:id="rId766" xr:uid="{32830C98-A147-4DAE-AF55-2EF7ED90457A}"/>
    <hyperlink ref="T739" r:id="rId767" xr:uid="{F93B8428-0E4B-4F0B-94A4-AF64901DBB60}"/>
    <hyperlink ref="T263" r:id="rId768" xr:uid="{E696C379-C828-4810-8CAC-79B8477ACE8B}"/>
    <hyperlink ref="T280" r:id="rId769" xr:uid="{1BE35729-0062-4984-A2EE-DD3764FD81ED}"/>
    <hyperlink ref="T1074" r:id="rId770" xr:uid="{387E66D9-38E5-4DDA-9B6B-D30AACB3DA7A}"/>
    <hyperlink ref="T454" r:id="rId771" xr:uid="{0DAB5524-1FAE-4EE9-BAB1-3A4C5A8DBA84}"/>
    <hyperlink ref="T1110" r:id="rId772" xr:uid="{0D2D03E1-9C25-4CBB-8406-83AC83A81D7E}"/>
    <hyperlink ref="T867" r:id="rId773" xr:uid="{B0DBAF2F-00ED-4C69-81E4-76F05FB0BE48}"/>
    <hyperlink ref="T871" r:id="rId774" xr:uid="{121A68CC-89A5-4E6A-B6F1-94F2B79FF53E}"/>
    <hyperlink ref="T1202" r:id="rId775" xr:uid="{B2E09861-F5F9-4C7B-A883-68C53D885A58}"/>
    <hyperlink ref="T810" r:id="rId776" xr:uid="{5DA5EE67-82ED-464E-A509-EAC8C192FDF5}"/>
    <hyperlink ref="T91" r:id="rId777" xr:uid="{60FE7E65-7F55-4313-A803-A06EC64826BE}"/>
    <hyperlink ref="T7" r:id="rId778" xr:uid="{3540CD8F-BE48-4A70-A2F9-327B6175C40E}"/>
    <hyperlink ref="T956" r:id="rId779" xr:uid="{8FA421AE-0CC3-45A6-A3E4-6EF93A80949A}"/>
    <hyperlink ref="T561" r:id="rId780" xr:uid="{E295B7E6-E942-467E-B910-2E3C532E435B}"/>
    <hyperlink ref="T1078" r:id="rId781" xr:uid="{06D74B65-5342-4623-948D-094FAF570942}"/>
    <hyperlink ref="T510" r:id="rId782" xr:uid="{AF0764FD-A93B-41A9-AE0E-7A2A0F21F124}"/>
    <hyperlink ref="T1117" r:id="rId783" xr:uid="{C7E1ABD8-C039-46ED-A1BD-2161667AD231}"/>
    <hyperlink ref="T44" r:id="rId784" xr:uid="{5BCDB73B-E8C5-4B61-8205-B53AD333998A}"/>
    <hyperlink ref="T1024" r:id="rId785" xr:uid="{E7906762-4D4A-4545-AF97-717A67264172}"/>
    <hyperlink ref="T584" r:id="rId786" xr:uid="{A18C270D-8FBD-4C4D-AC6B-5C3FF2DB697C}"/>
    <hyperlink ref="T1149" r:id="rId787" xr:uid="{CB3A86D7-C84E-4C60-82B8-5E29EA500B8F}"/>
    <hyperlink ref="T888" r:id="rId788" xr:uid="{9493E335-9ECE-44B3-8ADF-3ABBF757168C}"/>
    <hyperlink ref="T292" r:id="rId789" xr:uid="{875A774B-B04B-47F5-917F-5553E6234EB0}"/>
    <hyperlink ref="T1107" r:id="rId790" xr:uid="{FFDFCE74-8A63-49AA-8391-E0AAC958473E}"/>
    <hyperlink ref="T1147" r:id="rId791" xr:uid="{2186FF58-6CFB-475C-97CE-4D5C75472C17}"/>
    <hyperlink ref="T1116" r:id="rId792" xr:uid="{A07FD6C8-D52A-44C1-B6BC-CB003F1F5B8F}"/>
    <hyperlink ref="T824" r:id="rId793" xr:uid="{BCCB009D-1A79-4AA3-8438-BFB2E4A128D1}"/>
    <hyperlink ref="T912" r:id="rId794" xr:uid="{6D23C3CE-187B-45BE-A23F-3F78B31AA685}"/>
    <hyperlink ref="T1084" r:id="rId795" xr:uid="{C407AFC7-73AC-4A0A-BA9E-CE42F2E00724}"/>
    <hyperlink ref="T196" r:id="rId796" xr:uid="{91EE01F1-C642-46B5-99D7-4D65245CE923}"/>
    <hyperlink ref="T848" r:id="rId797" xr:uid="{19F98079-94CE-45ED-93A2-CD780758F7F1}"/>
    <hyperlink ref="T826" r:id="rId798" xr:uid="{C7E89BB1-C6A5-45BD-8EDD-195948483BF3}"/>
    <hyperlink ref="T669" r:id="rId799" xr:uid="{D5B46956-4E06-46F9-A693-1F6074542FDF}"/>
    <hyperlink ref="T426" r:id="rId800" xr:uid="{130E8750-382B-4328-AEB1-2C5907B9AC84}"/>
    <hyperlink ref="T770" r:id="rId801" xr:uid="{8F5DDC6F-AC9E-4102-8402-9093B39B69A3}"/>
    <hyperlink ref="T774" r:id="rId802" xr:uid="{CB0FBB53-7BD9-4912-A84D-4DF46CF731DD}"/>
    <hyperlink ref="T26" r:id="rId803" xr:uid="{CA6C4B63-FAB0-49A8-B9DC-747338370124}"/>
    <hyperlink ref="T1064" r:id="rId804" xr:uid="{F115D821-C264-4004-9AAF-9609CEE9877D}"/>
    <hyperlink ref="T1198" r:id="rId805" xr:uid="{DB078120-277C-4ED4-874C-ADFA480440EA}"/>
    <hyperlink ref="T838" r:id="rId806" xr:uid="{C2C99C1A-EDC7-499E-BA87-8E06BB4FA51C}"/>
    <hyperlink ref="T1033" r:id="rId807" xr:uid="{886A6344-407A-4035-8D9A-3C8521DC4A7A}"/>
    <hyperlink ref="T937" r:id="rId808" xr:uid="{A3CA59AB-4ACA-413C-9206-1E8056D99233}"/>
    <hyperlink ref="T895" r:id="rId809" xr:uid="{8966402D-600B-4F2D-9224-834588D7EF49}"/>
    <hyperlink ref="T1085" r:id="rId810" xr:uid="{6AC5D48C-A335-4695-9B0C-5B03FDDD218A}"/>
    <hyperlink ref="T740" r:id="rId811" xr:uid="{5B0EC8C8-1E6E-4A7B-A1B0-444508007CB0}"/>
    <hyperlink ref="T234" r:id="rId812" xr:uid="{23D19381-47F6-4778-8EAC-29D90F7CE9A0}"/>
    <hyperlink ref="T281" r:id="rId813" xr:uid="{2B774869-64F4-4A59-BEEB-84B19F10025E}"/>
    <hyperlink ref="T492" r:id="rId814" xr:uid="{27901C65-D06C-441F-8108-EB64E258F03E}"/>
    <hyperlink ref="T455" r:id="rId815" xr:uid="{FB76EDE7-60CF-4939-A27F-5A30E90745E9}"/>
    <hyperlink ref="T1101" r:id="rId816" xr:uid="{C0683F88-F037-4A64-B821-A1E9F78EF9F1}"/>
    <hyperlink ref="T868" r:id="rId817" xr:uid="{B79E14E7-0383-4EF2-AC6D-EF471DBA76B0}"/>
    <hyperlink ref="T872" r:id="rId818" xr:uid="{6F161E9E-4C2A-478E-A839-1BC1D6B11EC4}"/>
    <hyperlink ref="T1115" r:id="rId819" xr:uid="{C30BE892-4454-4A40-8088-413DC3818447}"/>
    <hyperlink ref="T811" r:id="rId820" xr:uid="{F641B5AC-1ACA-41FE-A024-5E1F7566D0F3}"/>
    <hyperlink ref="T729" r:id="rId821" xr:uid="{33AAFB11-CC40-4490-AFC9-FC092A417DD9}"/>
    <hyperlink ref="T992" r:id="rId822" xr:uid="{F8868136-C663-4BFB-BD59-4B12B6AF78F0}"/>
    <hyperlink ref="T1112" r:id="rId823" xr:uid="{E77C77CC-B3BB-41DF-9355-34C360F389F1}"/>
    <hyperlink ref="T880" r:id="rId824" xr:uid="{A892BD04-7ABE-4961-AF13-08495AD3B45C}"/>
    <hyperlink ref="T1079" r:id="rId825" xr:uid="{7E9478B9-05DA-437E-A6A3-B2661E1FD287}"/>
    <hyperlink ref="T511" r:id="rId826" xr:uid="{AF31C215-00D4-4976-8891-7E77A505CFC8}"/>
    <hyperlink ref="T1118" r:id="rId827" xr:uid="{CA7F1BE0-BD8C-4AD8-BC95-905057EFE2EA}"/>
    <hyperlink ref="T1016" r:id="rId828" xr:uid="{27CFF9A6-AC41-4923-AE70-B143D827C415}"/>
    <hyperlink ref="T39" r:id="rId829" xr:uid="{687CBDEC-F55C-4D44-B53E-E2622122F710}"/>
    <hyperlink ref="T585" r:id="rId830" xr:uid="{D9EB4282-3045-44F7-8C6C-82CDE818A24B}"/>
    <hyperlink ref="T1150" r:id="rId831" xr:uid="{934EB8AD-3B68-4445-81AC-521BB1565600}"/>
    <hyperlink ref="T889" r:id="rId832" xr:uid="{C6EFC182-D8E8-4B7B-AF7B-BAF9A5B15569}"/>
    <hyperlink ref="T1131" r:id="rId833" xr:uid="{B32F520F-8F09-4A14-8FDB-70D71B00E4F8}"/>
    <hyperlink ref="T27" r:id="rId834" xr:uid="{5EA82356-F803-4A76-9B73-DBF549446612}"/>
    <hyperlink ref="T254" r:id="rId835" xr:uid="{8AD5F468-B02C-4302-855C-40BAC6A60842}"/>
    <hyperlink ref="T84" r:id="rId836" xr:uid="{5A689DE3-2DC5-4123-898A-4F3C1E970E58}"/>
    <hyperlink ref="T825" r:id="rId837" xr:uid="{CEE4C7C0-538E-4F62-8335-3268940AF5DC}"/>
    <hyperlink ref="T363" r:id="rId838" xr:uid="{29A1B5B2-1284-4617-ABBA-D99F07316D73}"/>
    <hyperlink ref="T621" r:id="rId839" xr:uid="{BE4E44D1-D08F-4BE5-8027-5680D9659277}"/>
    <hyperlink ref="T197" r:id="rId840" xr:uid="{3519B17D-07FE-4856-A7AB-093DED67DB67}"/>
    <hyperlink ref="T849" r:id="rId841" xr:uid="{D887463D-28D4-4514-B76B-22946FC69D96}"/>
    <hyperlink ref="T827" r:id="rId842" xr:uid="{21C5BC12-2A7B-4F41-8B6D-19CA22E1C235}"/>
    <hyperlink ref="T995" r:id="rId843" xr:uid="{8599382D-4A9D-48E8-BE68-874C0180DD62}"/>
    <hyperlink ref="T821" r:id="rId844" xr:uid="{19BC410F-ABFF-41D7-823B-D4715C9AF4AC}"/>
    <hyperlink ref="T771" r:id="rId845" xr:uid="{6D4629A1-3461-4195-B6B2-EFD44780A927}"/>
    <hyperlink ref="T775" r:id="rId846" xr:uid="{C8DB3E57-BEDC-496A-A8DC-0357DE322160}"/>
    <hyperlink ref="T208" r:id="rId847" xr:uid="{C3C951FB-4B21-4753-B4FC-7BF0CCFF2CB4}"/>
    <hyperlink ref="T799" r:id="rId848" xr:uid="{21BAB550-50E8-4F9F-89FF-351EAD6EE75D}"/>
    <hyperlink ref="T933" r:id="rId849" xr:uid="{41DB1B83-C74D-41EF-9D59-5E348BE591B3}"/>
    <hyperlink ref="T936" r:id="rId850" xr:uid="{AC67C81B-A513-4DEF-B738-6C2512FC34A2}"/>
    <hyperlink ref="T1034" r:id="rId851" xr:uid="{49B4211A-0135-4926-87BB-530F8ED7FDFB}"/>
    <hyperlink ref="T747" r:id="rId852" xr:uid="{138B4821-45B1-4E9F-9F74-C0AFC6C81851}"/>
    <hyperlink ref="T896" r:id="rId853" xr:uid="{6309374D-0A56-4CF2-A412-D8F596048792}"/>
    <hyperlink ref="T700" r:id="rId854" xr:uid="{F75B2B51-C674-4159-A7DF-A484C85C5956}"/>
    <hyperlink ref="T701" r:id="rId855" xr:uid="{B217972A-03C3-4B55-A770-7CC76DCA56D9}"/>
    <hyperlink ref="T376" r:id="rId856" xr:uid="{7BA8EFC0-42D9-4809-BA96-F1E15DFE6A12}"/>
    <hyperlink ref="T1068" r:id="rId857" xr:uid="{D133163B-16A4-409F-AA86-B05C466448DE}"/>
    <hyperlink ref="T1200" r:id="rId858" xr:uid="{13562D57-4FD9-416C-AD94-A58B97EDA9DA}"/>
    <hyperlink ref="T834" r:id="rId859" xr:uid="{BCF770DD-DE09-446A-9DF0-CC06393092FE}"/>
    <hyperlink ref="T1102" r:id="rId860" xr:uid="{E164773E-2370-488D-BD27-05ABCBAC098D}"/>
    <hyperlink ref="T869" r:id="rId861" xr:uid="{8F6D8B00-0E99-466A-962E-A831DDFF73A0}"/>
    <hyperlink ref="T1022" r:id="rId862" xr:uid="{C1088E50-3E7F-455C-8D9B-EA6DB612F930}"/>
    <hyperlink ref="T981" r:id="rId863" xr:uid="{12F2FD25-6D22-4BFD-A389-6241A316D3CF}"/>
    <hyperlink ref="T89" r:id="rId864" xr:uid="{3613425D-EA84-4694-92E9-04ACAEBBE88A}"/>
    <hyperlink ref="T730" r:id="rId865" xr:uid="{1BFF6ED2-B44C-4F04-80B3-169D2300C1AF}"/>
    <hyperlink ref="T993" r:id="rId866" xr:uid="{0011A08E-14B1-4E55-9389-0855FB8BC5BF}"/>
    <hyperlink ref="T241" r:id="rId867" xr:uid="{E6786237-C263-4818-B9DC-074BD00A3B8D}"/>
    <hyperlink ref="T881" r:id="rId868" xr:uid="{9255487D-A061-4E24-9335-783CC4308F45}"/>
    <hyperlink ref="T1080" r:id="rId869" xr:uid="{5B7B3A7B-0F99-43E6-B434-33614B1C0319}"/>
    <hyperlink ref="T229" r:id="rId870" xr:uid="{C1004531-A8FE-4160-9B25-E8420B9D0290}"/>
    <hyperlink ref="T1119" r:id="rId871" xr:uid="{BB277D09-1F48-48C2-99E4-4A880DEEE8A2}"/>
    <hyperlink ref="T1017" r:id="rId872" xr:uid="{D549CAC5-F8EE-4D48-B264-65CD9D4BDD56}"/>
    <hyperlink ref="T40" r:id="rId873" xr:uid="{ED4F6DBD-EB57-43EC-AC79-DEFB6AAA4E78}"/>
    <hyperlink ref="T242" r:id="rId874" xr:uid="{33E224C1-88D3-4272-AD2F-C54255DB06F4}"/>
    <hyperlink ref="T377" r:id="rId875" xr:uid="{778D96FF-0184-4B60-ABC8-967BF44309B6}"/>
    <hyperlink ref="T290" r:id="rId876" xr:uid="{3D552BCC-C147-4FA0-9753-B915CFA97A6E}"/>
    <hyperlink ref="T162" r:id="rId877" xr:uid="{B994E5BA-F6EB-4B89-9D43-190F18D4CA29}"/>
    <hyperlink ref="T575" r:id="rId878" xr:uid="{68280236-A4B5-478B-907A-29F8CF00A7A1}"/>
    <hyperlink ref="T1014" r:id="rId879" xr:uid="{B771E5A5-D00B-4957-9E3F-70B43C62CC77}"/>
    <hyperlink ref="T1108" r:id="rId880" xr:uid="{D8797FA3-A550-40E9-8CBD-C5A40C4B2769}"/>
    <hyperlink ref="T1121" r:id="rId881" xr:uid="{7EBB1B26-BA6B-4EB9-852B-32232D3F9F83}"/>
    <hyperlink ref="T364" r:id="rId882" xr:uid="{4112C269-88F9-42F8-A4B8-EA5664228C32}"/>
    <hyperlink ref="T1075" r:id="rId883" xr:uid="{3AA9FEEF-CB63-41D2-9C0E-369D1D8FD343}"/>
    <hyperlink ref="T244" r:id="rId884" xr:uid="{3071B1A1-6CBE-40E7-AA0A-8C5B8F94AE14}"/>
    <hyperlink ref="T1070" r:id="rId885" xr:uid="{17847D6D-B7BE-47AB-9432-2626A5815948}"/>
    <hyperlink ref="T366" r:id="rId886" xr:uid="{C33570D4-79FD-4A1D-A849-C2EC8F1B4A92}"/>
    <hyperlink ref="T424" r:id="rId887" xr:uid="{5D986F69-B452-4B61-9A3D-FD60DC1A6078}"/>
    <hyperlink ref="T822" r:id="rId888" xr:uid="{16D8CEDC-FE33-4D0D-91BB-1B7411C3FE66}"/>
    <hyperlink ref="T772" r:id="rId889" xr:uid="{8550CBA7-4F40-4F8D-9539-ECC51B7AC13E}"/>
    <hyperlink ref="T207" r:id="rId890" xr:uid="{54ACCD83-C4C9-4EA9-BBF2-B7456FC396E4}"/>
    <hyperlink ref="T932" r:id="rId891" xr:uid="{1CF7A8C9-100B-4E77-B218-4AEEBAEDD186}"/>
    <hyperlink ref="T800" r:id="rId892" xr:uid="{3B7090D0-35C0-4A39-BE29-0F65C2E399C2}"/>
    <hyperlink ref="T934" r:id="rId893" xr:uid="{017D607C-F438-4801-A09B-9BB26C54C583}"/>
    <hyperlink ref="T1031" r:id="rId894" xr:uid="{95A3C400-72DC-493D-9417-670220BF03D2}"/>
    <hyperlink ref="T1035" r:id="rId895" xr:uid="{1F6E7FE7-0924-4BE9-8349-EF1CDB127DB5}"/>
    <hyperlink ref="T748" r:id="rId896" xr:uid="{4BFA96C0-9E7D-4DD6-8855-D8DB2DCFC3AF}"/>
    <hyperlink ref="T897" r:id="rId897" xr:uid="{134FCC67-CCBC-4133-9C1C-C50E8FEE722C}"/>
    <hyperlink ref="T738" r:id="rId898" xr:uid="{E9B26B81-E791-478E-BCF4-B3FBEC16F72B}"/>
    <hyperlink ref="T741" r:id="rId899" xr:uid="{187926BC-38DA-4306-98AD-782484F18AB0}"/>
    <hyperlink ref="T1072" r:id="rId900" xr:uid="{D91B7BB3-898F-4470-8766-5535FD46576D}"/>
    <hyperlink ref="T1073" r:id="rId901" xr:uid="{553AC2AF-A89D-4621-9948-F56FE1455384}"/>
    <hyperlink ref="T909" r:id="rId902" xr:uid="{C795AB28-69F9-4E64-BCA1-EE6CAB3E29AC}"/>
    <hyperlink ref="T1201" r:id="rId903" xr:uid="{C929C512-AF67-4B50-B164-7429D530A99D}"/>
    <hyperlink ref="T866" r:id="rId904" xr:uid="{ECAC3B0B-1D18-4FD1-91DD-2AA59ACE2131}"/>
    <hyperlink ref="T870" r:id="rId905" xr:uid="{BC754374-EFF4-409D-8348-D70576AD328A}"/>
    <hyperlink ref="T974" r:id="rId906" xr:uid="{495EA013-4DC3-4719-8C75-7FFE592B30C2}"/>
    <hyperlink ref="T423" r:id="rId907" xr:uid="{B461C27B-FD72-4E9B-9109-3A02F6539F3E}"/>
    <hyperlink ref="T90" r:id="rId908" xr:uid="{6147831B-FAE0-4CBC-BD02-D2056CB630A4}"/>
    <hyperlink ref="T1099" r:id="rId909" xr:uid="{2BA49A64-139D-4C59-97CE-BAD495EB6D5C}"/>
    <hyperlink ref="T359" r:id="rId910" xr:uid="{CC423612-402B-4269-A37D-F499B36CE88D}"/>
    <hyperlink ref="T1038" r:id="rId911" xr:uid="{D0922D24-E401-4688-BD0A-B5B4C6E0D49F}"/>
    <hyperlink ref="T882" r:id="rId912" xr:uid="{8D6AB22B-14AC-41FC-8884-DB5A5FF61E48}"/>
    <hyperlink ref="T71" r:id="rId913" xr:uid="{E7C8C0E9-E285-4E3D-91D7-5D6F60F77E55}"/>
    <hyperlink ref="T435" r:id="rId914" xr:uid="{FEDB1FB5-5992-498D-BB20-26E75D16D790}"/>
    <hyperlink ref="T1120" r:id="rId915" xr:uid="{E6C0C4B2-9E3E-43BB-8049-5EDD0A244907}"/>
    <hyperlink ref="T883" r:id="rId916" xr:uid="{D9CB03B4-34BE-428D-A4E9-AA8B3D34B69E}"/>
    <hyperlink ref="T41" r:id="rId917" xr:uid="{B7A8D923-31E4-4C42-A8C2-BD4087677FF9}"/>
    <hyperlink ref="T954" r:id="rId918" xr:uid="{62672E9D-9EDF-4108-94F1-15561F07BF03}"/>
    <hyperlink ref="T271" r:id="rId919" xr:uid="{9A656889-8A98-4082-99F9-7FDE5BB0AB1C}"/>
    <hyperlink ref="T291" r:id="rId920" xr:uid="{A633E1AE-6AD3-4DFD-A1CD-385184B891D6}"/>
    <hyperlink ref="T246" r:id="rId921" xr:uid="{3BECC44B-2B96-4CD4-87C4-9FF3C7C522D9}"/>
    <hyperlink ref="T1148" r:id="rId922" xr:uid="{B8DEFA4A-81A7-4B41-9336-271E469CEE42}"/>
    <hyperlink ref="T1015" r:id="rId923" xr:uid="{0AE71FD1-0107-404E-97B0-B29B4F278867}"/>
    <hyperlink ref="T72" r:id="rId924" xr:uid="{790C7209-2EE9-48C1-8094-8AA19539E1F2}"/>
    <hyperlink ref="T998" r:id="rId925" xr:uid="{040466E7-997A-4BA5-8AA9-4ECB929252FE}"/>
    <hyperlink ref="T745" r:id="rId926" xr:uid="{9C47C648-9D7D-41FA-97F0-53EAAB2944F9}"/>
    <hyperlink ref="T622" r:id="rId927" xr:uid="{42ABD74B-8175-4D7A-B11C-26801056AA62}"/>
    <hyperlink ref="T847" r:id="rId928" xr:uid="{3C53D0AA-19B0-466A-BC58-EDD9921EAEC8}"/>
    <hyperlink ref="T1071" r:id="rId929" xr:uid="{3EBA1E75-EF0D-4590-A9E3-4FF8B61AC0B1}"/>
    <hyperlink ref="T1094" r:id="rId930" xr:uid="{4F36913B-99E3-43A4-9A47-9063BFD2CA17}"/>
    <hyperlink ref="T464" r:id="rId931" xr:uid="{7144C381-EB1D-477E-82CA-B752551121A1}"/>
    <hyperlink ref="T614" r:id="rId932" xr:uid="{D7B583D4-F891-43AE-8F2B-B266FDDB915E}"/>
    <hyperlink ref="T42" r:id="rId933" xr:uid="{2506310B-58F3-477F-B3BC-8C2BB9A1409E}"/>
    <hyperlink ref="T141" r:id="rId934" xr:uid="{294A668A-4ACB-436D-8FFF-F738D94A87F5}"/>
    <hyperlink ref="T1046" r:id="rId935" xr:uid="{92EF24ED-99F3-49D7-9FDC-F440802968B3}"/>
    <hyperlink ref="T1114" r:id="rId936" xr:uid="{24DB6462-7434-4400-B758-38C83566A668}"/>
    <hyperlink ref="T164" r:id="rId937" xr:uid="{265137F8-B7A7-476D-BE8A-C445C7340CAF}"/>
    <hyperlink ref="T285" r:id="rId938" xr:uid="{86DBAFDF-105C-48C7-8F44-1B468BA424E7}"/>
    <hyperlink ref="T1044" r:id="rId939" xr:uid="{721F4963-642F-4856-A36E-0310BDF4293D}"/>
    <hyperlink ref="T1109" r:id="rId940" xr:uid="{49A30976-7E0E-457E-860C-238D3E8901AB}"/>
    <hyperlink ref="T168" r:id="rId941" xr:uid="{925BE31D-AF8B-48A5-BDBF-1148967DCECD}"/>
    <hyperlink ref="T453" r:id="rId942" xr:uid="{2B0DEBDD-59ED-4C10-B744-C9DC42478C1F}"/>
    <hyperlink ref="T1156" r:id="rId943" xr:uid="{5C5ED641-7951-43AE-93D8-A533846BC29E}"/>
    <hyperlink ref="T195" r:id="rId944" xr:uid="{7055683D-3773-4262-8CF0-22E59EB57DBE}"/>
    <hyperlink ref="T1167" r:id="rId945" xr:uid="{5CAC04C1-2A0B-42BA-900F-D0ECAF53C1B1}"/>
    <hyperlink ref="T97" r:id="rId946" xr:uid="{AD2EDCB4-979C-4282-9833-B6EDFEFEC71B}"/>
    <hyperlink ref="T654" r:id="rId947" xr:uid="{52CE60F0-8011-4465-9FC3-2465285FA8FC}"/>
    <hyperlink ref="T586" r:id="rId948" xr:uid="{D752A060-07F3-4BE4-87FB-871E43937777}"/>
    <hyperlink ref="T618" r:id="rId949" xr:uid="{5DB66E21-C458-4C11-90D7-DC9804FC6594}"/>
    <hyperlink ref="T796" r:id="rId950" xr:uid="{D842C789-ACB5-4D25-A72E-B1DA6D40CC32}"/>
    <hyperlink ref="T1176" r:id="rId951" xr:uid="{33C1A559-8E7E-42FC-BD30-B7A78BCDD7AE}"/>
    <hyperlink ref="T1181" r:id="rId952" xr:uid="{4063668A-D7FF-4EE6-854B-FF24D52A9085}"/>
    <hyperlink ref="T1154" r:id="rId953" xr:uid="{DCADEB4B-7031-420A-B32A-47729E1C3AC9}"/>
    <hyperlink ref="T462" r:id="rId954" xr:uid="{911F1A7A-E5E5-44ED-9B00-B5074E76385E}"/>
    <hyperlink ref="T986" r:id="rId955" xr:uid="{22410902-19B5-4496-A024-B644094D9FE1}"/>
    <hyperlink ref="T329" r:id="rId956" xr:uid="{FB04E129-FE56-4F0F-9CD1-15647E4F3370}"/>
    <hyperlink ref="T1146" r:id="rId957" xr:uid="{40BB2B1A-CA6A-44F1-8AE9-A52A16EB5308}"/>
    <hyperlink ref="T466" r:id="rId958" xr:uid="{F2FD5CB8-5676-4598-B3E8-EED98C95117C}"/>
    <hyperlink ref="T80" r:id="rId959" xr:uid="{F242364F-4B5A-4B85-BEA6-E14C313F26F9}"/>
    <hyperlink ref="T879" r:id="rId960" xr:uid="{B26F0FDF-5EB3-4017-96CC-53FCAD2638EA}"/>
    <hyperlink ref="T557" r:id="rId961" xr:uid="{BACB17ED-BFA8-4324-B67D-A704499BF0BA}"/>
    <hyperlink ref="T145" r:id="rId962" xr:uid="{B71E6198-AA23-4F6A-89BB-90E30DCC4CB2}"/>
    <hyperlink ref="T380" r:id="rId963" xr:uid="{B005F499-04DE-4A11-8F13-B67EE6850084}"/>
    <hyperlink ref="T663" r:id="rId964" xr:uid="{38B2447B-E665-4838-A062-71B3554C3FA6}"/>
    <hyperlink ref="T552" r:id="rId965" xr:uid="{859F80A7-2B72-4E98-9E22-F8B23CB108A3}"/>
    <hyperlink ref="T107" r:id="rId966" xr:uid="{139137A2-99A9-45F7-9251-0C8B9C80B47D}"/>
    <hyperlink ref="T1123" r:id="rId967" xr:uid="{926F5548-DD63-42B8-8DFF-89DA63973A83}"/>
    <hyperlink ref="T1103" r:id="rId968" xr:uid="{5AEAF29B-B848-4F5D-985F-74B4E84E4C12}"/>
    <hyperlink ref="T1019" r:id="rId969" xr:uid="{27D24FA8-086C-455B-837E-6CD860FFB66F}"/>
    <hyperlink ref="T758" r:id="rId970" xr:uid="{65D87047-03ED-424E-A09E-9E3265CC4748}"/>
    <hyperlink ref="T1160" r:id="rId971" xr:uid="{7A0FE8AA-7A40-4B92-A858-FD74C2708EDF}"/>
    <hyperlink ref="T1178" r:id="rId972" xr:uid="{D74A75DE-B088-4072-B624-94B0A3D88D81}"/>
    <hyperlink ref="T1153" r:id="rId973" xr:uid="{08E66374-0C1A-4AA8-A4AD-BA1880F48918}"/>
    <hyperlink ref="T127" r:id="rId974" xr:uid="{B1CFE468-7FCD-4124-8451-0794A740B6B0}"/>
    <hyperlink ref="T1087" r:id="rId975" xr:uid="{59DD6A70-44B7-4700-9918-0756459C50E5}"/>
    <hyperlink ref="T854" r:id="rId976" xr:uid="{968EDFF6-28B4-4C9A-BC1D-D82FD763CB92}"/>
    <hyperlink ref="T276" r:id="rId977" xr:uid="{1D64AEBA-AB14-44D4-82CE-71B32407E42A}"/>
    <hyperlink ref="T1205" r:id="rId978" xr:uid="{D0275048-3F8E-424A-BDF0-0673D154B43B}"/>
    <hyperlink ref="T1180" r:id="rId979" xr:uid="{22FDAE65-CC56-4AFE-BD94-A657727BAD8D}"/>
    <hyperlink ref="T403" r:id="rId980" xr:uid="{16C6088A-7872-491A-9EDC-31FD35EA9C05}"/>
    <hyperlink ref="T706" r:id="rId981" xr:uid="{6F927E87-E0EE-43D5-9CF8-832178F11927}"/>
    <hyperlink ref="T1132" r:id="rId982" xr:uid="{8AC1421B-375F-41E0-8475-F32885809188}"/>
    <hyperlink ref="T182" r:id="rId983" xr:uid="{B7D4AC60-297E-48D4-B2A6-60279C398686}"/>
    <hyperlink ref="T734" r:id="rId984" xr:uid="{81DC67A9-5CBF-4BDC-BA25-9B5070B54407}"/>
    <hyperlink ref="T1091" r:id="rId985" xr:uid="{CFEDC131-19F2-4504-B9BB-4F1A43426534}"/>
    <hyperlink ref="T900" r:id="rId986" xr:uid="{79175ECC-C213-4995-A9DB-B37EC36BFAE6}"/>
    <hyperlink ref="T615" r:id="rId987" xr:uid="{50FDF3E6-2B28-4657-8FA9-60F1F6DC3D9D}"/>
    <hyperlink ref="T43" r:id="rId988" xr:uid="{56367E15-1A08-4394-852E-3270B92A0CB8}"/>
    <hyperlink ref="T142" r:id="rId989" xr:uid="{06DD4211-0426-4DA2-A703-3404C3BCB4C8}"/>
    <hyperlink ref="T1047" r:id="rId990" xr:uid="{EE2C34DB-6FF8-4B2B-8CBA-BF1BE62EC697}"/>
    <hyperlink ref="T202" r:id="rId991" xr:uid="{D7CDD07F-63BC-410C-A924-4B88CF4C5AC9}"/>
    <hyperlink ref="T397" r:id="rId992" xr:uid="{1628C982-8428-41E3-B80D-8F0BA8A4C1F3}"/>
    <hyperlink ref="T525" r:id="rId993" xr:uid="{142B10F5-B90A-4373-9DBB-82950A58FB7A}"/>
    <hyperlink ref="T1045" r:id="rId994" xr:uid="{511103F3-151A-4AB8-8221-A5DCF5B0A3BC}"/>
    <hyperlink ref="T1152" r:id="rId995" xr:uid="{C33C34EC-EEF3-4258-A927-F9168893FCB5}"/>
    <hyperlink ref="T169" r:id="rId996" xr:uid="{DCF369D6-3D3B-4EA8-AF3F-ED6E4D761B3E}"/>
    <hyperlink ref="T326" r:id="rId997" xr:uid="{2428B193-DC7A-40CA-9D6E-9CC4514712E9}"/>
    <hyperlink ref="T150" r:id="rId998" xr:uid="{6BFE6942-0756-4A09-8080-00948EADD3A5}"/>
    <hyperlink ref="T6" r:id="rId999" xr:uid="{2B69E7E2-C448-45E9-B2FE-6CA74E0EB094}"/>
    <hyperlink ref="T1168" r:id="rId1000" xr:uid="{48CC6E65-CBB1-4A8B-8197-3FA90EFA3FAE}"/>
    <hyperlink ref="T124" r:id="rId1001" xr:uid="{B717FA83-E07D-4717-848E-B29D1E089E9B}"/>
    <hyperlink ref="T755" r:id="rId1002" xr:uid="{3302F20F-BBFC-4411-BC87-2B70162F2434}"/>
    <hyperlink ref="T587" r:id="rId1003" xr:uid="{0E5BF980-79C4-43D4-8F8F-A008081AD5A4}"/>
    <hyperlink ref="T687" r:id="rId1004" xr:uid="{BFAEC464-22FD-4133-99B5-55FFD0023E76}"/>
    <hyperlink ref="T1124" r:id="rId1005" xr:uid="{BCDFDF7C-45EF-4C91-846F-B3BEA45B56B9}"/>
    <hyperlink ref="T1177" r:id="rId1006" xr:uid="{C1D1ABB9-88B1-4589-AD0E-A99CB1860C8D}"/>
    <hyperlink ref="T1095" r:id="rId1007" xr:uid="{FC3036ED-75DC-4E4B-932C-2C0ECC170BA0}"/>
    <hyperlink ref="T155" r:id="rId1008" xr:uid="{7459B57A-249E-4074-B9E6-EB2010024AA3}"/>
    <hyperlink ref="T644" r:id="rId1009" xr:uid="{9ED8839D-741E-4BA1-A396-E78A6863B754}"/>
    <hyperlink ref="T1170" r:id="rId1010" xr:uid="{524467D9-FD12-4987-8719-9B372A8BEE5C}"/>
    <hyperlink ref="T330" r:id="rId1011" xr:uid="{7349DC82-8CDD-4232-B687-2EB356D335D6}"/>
    <hyperlink ref="T852" r:id="rId1012" xr:uid="{E82C56E1-495E-4271-95FE-7364B2C6D40B}"/>
    <hyperlink ref="T553" r:id="rId1013" xr:uid="{8D6C2FF6-CAC4-455D-BA43-75661CDEAEA7}"/>
    <hyperlink ref="T839" r:id="rId1014" xr:uid="{06692ED3-370B-4D94-BBDA-BB419953DF94}"/>
    <hyperlink ref="T1143" r:id="rId1015" xr:uid="{899DFA76-847F-4861-8E7F-5D8A17F9AFB4}"/>
    <hyperlink ref="T970" r:id="rId1016" xr:uid="{625D177D-DED1-4B4D-8117-DF2F04E6D614}"/>
    <hyperlink ref="T146" r:id="rId1017" xr:uid="{5135708D-1B46-4C0E-A560-3A3E275FB30F}"/>
    <hyperlink ref="T1069" r:id="rId1018" xr:uid="{5F987BA5-9242-4C88-BD60-2E5F09F0D987}"/>
    <hyperlink ref="T1157" r:id="rId1019" xr:uid="{3E4A0D35-133A-433D-8D9D-E35AC9C1AB89}"/>
    <hyperlink ref="T1126" r:id="rId1020" xr:uid="{7541CCF0-59C8-425D-A181-FA17EF56D128}"/>
    <hyperlink ref="T9" r:id="rId1021" xr:uid="{AB96B975-51AF-4F9A-AE90-8AFEC399C8C0}"/>
    <hyperlink ref="T45" r:id="rId1022" xr:uid="{D3526185-85DD-418E-A6E8-9B977ABE19A5}"/>
    <hyperlink ref="T1104" r:id="rId1023" xr:uid="{351BF346-DB39-42B4-B007-3CCB9B11DF8B}"/>
    <hyperlink ref="T1020" r:id="rId1024" xr:uid="{F3B3E323-6E0D-4631-ABBE-8E5FA76CFEA4}"/>
    <hyperlink ref="T759" r:id="rId1025" xr:uid="{F5B6DDCF-5A82-4640-94AC-A298B92C204A}"/>
    <hyperlink ref="T1161" r:id="rId1026" xr:uid="{F491841E-7536-4B85-8378-B7622F5E66D4}"/>
    <hyperlink ref="T1010" r:id="rId1027" xr:uid="{858A1BCA-D2FA-4493-A8DA-52B313DEAF56}"/>
    <hyperlink ref="T183" r:id="rId1028" xr:uid="{2B198EF9-2173-43C5-907A-934D6AA266EC}"/>
    <hyperlink ref="T128" r:id="rId1029" xr:uid="{522EE125-A435-4BF9-97BA-552EE29F1385}"/>
    <hyperlink ref="T1088" r:id="rId1030" xr:uid="{38D9B31D-16A7-49EB-A229-97C226B49A41}"/>
    <hyperlink ref="T948" r:id="rId1031" xr:uid="{C1019733-3E5B-4420-B5DD-DF591A6FA714}"/>
    <hyperlink ref="T277" r:id="rId1032" xr:uid="{34289B79-0671-4E4A-AA31-AADBF6CAFE6A}"/>
    <hyperlink ref="T1140" r:id="rId1033" xr:uid="{B3342D78-4108-49D9-90F5-373EEBD0DA4B}"/>
    <hyperlink ref="T1179" r:id="rId1034" xr:uid="{8BAC42C3-B0D8-4EBC-BE8A-0EFAC1816557}"/>
    <hyperlink ref="T404" r:id="rId1035" xr:uid="{229F184A-0A88-4F37-815A-89A046BF3C40}"/>
    <hyperlink ref="T781" r:id="rId1036" xr:uid="{E7C70D91-DA28-4A69-B43F-259F45448E2F}"/>
    <hyperlink ref="T1133" r:id="rId1037" xr:uid="{231A4609-B73B-479F-B276-F171E96E1A77}"/>
    <hyperlink ref="T209" r:id="rId1038" xr:uid="{1751F4B0-F543-4605-A41C-D1C5884BC4D4}"/>
    <hyperlink ref="T994" r:id="rId1039" xr:uid="{4F08FAB1-74E3-4812-90F8-4B9935754CD7}"/>
    <hyperlink ref="T1004" r:id="rId1040" xr:uid="{AB0C36AA-B8ED-4A6A-8A20-F427DFEE5C54}"/>
    <hyperlink ref="T1092" r:id="rId1041" xr:uid="{EE149678-B85F-424F-B60F-31E82340FD87}"/>
    <hyperlink ref="T1155" r:id="rId1042" xr:uid="{0885E96B-D62D-4520-A4BB-0B3D3F21838F}"/>
    <hyperlink ref="T1125" r:id="rId1043" xr:uid="{182896E4-76BE-41C3-9EFC-A6DC472BD20A}"/>
    <hyperlink ref="T1002" r:id="rId1044" xr:uid="{D0378E8E-57E1-4BCD-BC7E-33F80B0A36A9}"/>
    <hyperlink ref="T733" r:id="rId1045" xr:uid="{0A06F024-E2FE-4D22-8962-E90EAF8FE500}"/>
    <hyperlink ref="T1100" r:id="rId1046" xr:uid="{19271FDF-3057-4447-A69A-BE684B38A04E}"/>
    <hyperlink ref="T1172" r:id="rId1047" xr:uid="{0443EDC2-AB3C-4D67-AC80-761792F8D045}"/>
    <hyperlink ref="T1129" r:id="rId1048" xr:uid="{24362A50-BFD0-4B7E-BFDF-57E46EDD1B88}"/>
    <hyperlink ref="T198" r:id="rId1049" xr:uid="{A4C95815-B59E-4F87-8F66-C2C42EE7AA60}"/>
    <hyperlink ref="T1137" r:id="rId1050" xr:uid="{BF5316AB-46D9-4141-8060-2DB7B37D2A6C}"/>
    <hyperlink ref="T11" r:id="rId1051" xr:uid="{2DD7B138-170C-498A-BD92-3BFF6B1FF3A9}"/>
    <hyperlink ref="T928" r:id="rId1052" xr:uid="{E2885C5F-5756-4920-8846-EF0F50BA3171}"/>
    <hyperlink ref="T762" r:id="rId1053" xr:uid="{AF7AA7DD-2BC4-4593-8728-3F37C5DD19AF}"/>
    <hyperlink ref="T1171" r:id="rId1054" xr:uid="{CEBD01AA-57CD-4AA9-AB0C-2155B7856933}"/>
    <hyperlink ref="T1165" r:id="rId1055" xr:uid="{B765C9A8-8698-474F-9240-CCABA22FEE99}"/>
    <hyperlink ref="T612" r:id="rId1056" xr:uid="{3521A82C-3F82-4141-878A-AC44BA03639B}"/>
    <hyperlink ref="T652" r:id="rId1057" xr:uid="{1DA70D24-44BA-46F3-A044-4BB6AB0C2525}"/>
    <hyperlink ref="T88" r:id="rId1058" xr:uid="{B40EEC68-81E7-4785-A968-B3BA9E24C9A1}"/>
    <hyperlink ref="T1056" r:id="rId1059" xr:uid="{9737ADC9-81CD-49D7-953C-1CD3EC43DB1F}"/>
    <hyperlink ref="T794" r:id="rId1060" xr:uid="{DC017541-A484-4F4A-9447-DE2A0F237C5F}"/>
    <hyperlink ref="T411" r:id="rId1061" xr:uid="{08E2541F-ACDA-4F52-93DB-9BC2D68BADD3}"/>
    <hyperlink ref="T1098" r:id="rId1062" xr:uid="{3D2CCFF9-ECCF-464F-BE26-D6DBCD0F4B49}"/>
    <hyperlink ref="T690" r:id="rId1063" xr:uid="{D3A9E59B-6B6A-4A6C-9806-8995FD8BC614}"/>
    <hyperlink ref="T1158" r:id="rId1064" xr:uid="{C2C8FB03-58D6-414E-A273-41FB05E14681}"/>
    <hyperlink ref="T1106" r:id="rId1065" xr:uid="{4275AF93-32FF-4781-A52A-F207FE27BB32}"/>
    <hyperlink ref="T212" r:id="rId1066" xr:uid="{8AA0D8FB-532B-4836-86FF-35F0BBF502BE}"/>
    <hyperlink ref="T1059" r:id="rId1067" xr:uid="{47EFD442-8028-482D-B36B-0829FD4CB8A4}"/>
    <hyperlink ref="T1142" r:id="rId1068" xr:uid="{67E445A9-84DE-4590-ACFF-7A9810037B6F}"/>
    <hyperlink ref="T527" r:id="rId1069" xr:uid="{A26FF9FB-2577-4E2F-B05B-D56BA3A6AEAF}"/>
    <hyperlink ref="T685" r:id="rId1070" xr:uid="{BCB480B1-9D2E-43FC-AEB5-DE24E535E864}"/>
    <hyperlink ref="T414" r:id="rId1071" xr:uid="{7125C9D8-CCAD-412D-A1DF-761D53C717B7}"/>
    <hyperlink ref="T143" r:id="rId1072" xr:uid="{32B2B992-EAA6-4B9F-9032-A0066E95A4E6}"/>
    <hyperlink ref="T378" r:id="rId1073" xr:uid="{BF02C777-E691-4581-8DEB-7968C3C6D2FC}"/>
    <hyperlink ref="T499" r:id="rId1074" xr:uid="{75D3CC89-8861-434C-BE9E-CEF68A5A9786}"/>
    <hyperlink ref="T300" r:id="rId1075" xr:uid="{66D62943-9473-400D-BB5B-32653C05995B}"/>
    <hyperlink ref="T620" r:id="rId1076" xr:uid="{4E96D4FC-C1BA-440B-A21E-9F0ED501F7AF}"/>
    <hyperlink ref="T566" r:id="rId1077" xr:uid="{8F1FD4BE-1940-4C2B-AC39-08A131E99911}"/>
    <hyperlink ref="T8" r:id="rId1078" xr:uid="{38CFA5B7-FCF4-4EEF-BCA1-CF00EAA583E1}"/>
    <hyperlink ref="T170" r:id="rId1079" xr:uid="{8E231759-5DFD-49D5-8843-55BAA0FE4FBA}"/>
    <hyperlink ref="T756" r:id="rId1080" xr:uid="{8EC1A2B2-A9E8-4E21-A6EA-0BD1CC11DD1F}"/>
    <hyperlink ref="T1122" r:id="rId1081" xr:uid="{561F89F5-22CA-4268-A2C6-C780ECA3A6B9}"/>
    <hyperlink ref="T199" r:id="rId1082" xr:uid="{D88DC829-3CF7-4DEF-BE7B-5DC98D91601F}"/>
    <hyperlink ref="T1169" r:id="rId1083" xr:uid="{3732B79F-6166-415B-A7AA-4F3A37490244}"/>
    <hyperlink ref="T125" r:id="rId1084" xr:uid="{0E845D9B-A9B4-4BBC-83AA-004CF1D1FA41}"/>
    <hyperlink ref="T1111" r:id="rId1085" xr:uid="{1F0DF39F-E5CC-4CE1-9254-90516E237E98}"/>
    <hyperlink ref="T588" r:id="rId1086" xr:uid="{AAB4B810-0D4B-403F-B54F-13EE51F7C7C7}"/>
    <hyperlink ref="T764" r:id="rId1087" xr:uid="{CA053B50-9E78-4ED8-8158-3246782ECEC4}"/>
    <hyperlink ref="T267" r:id="rId1088" xr:uid="{3E44AE4D-2776-42E6-96D6-62493E5882F7}"/>
    <hyperlink ref="T901" r:id="rId1089" xr:uid="{B0CB57E7-E75E-45AC-95F8-60746EE0A645}"/>
    <hyperlink ref="T560" r:id="rId1090" xr:uid="{5F8BFB79-BE37-4FD3-AFEF-1CF2A2E8CD66}"/>
    <hyperlink ref="T156" r:id="rId1091" xr:uid="{F212EE16-C69D-4C07-8BE4-8D84D59F9191}"/>
    <hyperlink ref="T645" r:id="rId1092" xr:uid="{8D4DC05E-7623-4417-B817-A2498A57DB0F}"/>
    <hyperlink ref="T180" r:id="rId1093" xr:uid="{6E51CCFB-517F-4F61-8FA9-02E8AA50CCBA}"/>
    <hyperlink ref="T650" r:id="rId1094" xr:uid="{15E75B21-87F5-4195-BF32-EF221232BD8F}"/>
    <hyperlink ref="T853" r:id="rId1095" xr:uid="{C2524762-FFCE-4317-9FEA-D8F38A10E622}"/>
    <hyperlink ref="T461" r:id="rId1096" xr:uid="{F43A7A85-85A5-4390-8647-66D6E464A0F4}"/>
    <hyperlink ref="T373" r:id="rId1097" xr:uid="{045C156B-A2EC-4FEF-88D2-909BD687B835}"/>
    <hyperlink ref="T938" r:id="rId1098" xr:uid="{F945ADEF-C330-4CE1-85EC-9A78782F56CC}"/>
    <hyperlink ref="T971" r:id="rId1099" xr:uid="{2671E83D-1B5D-4E6F-BC41-046B8CBF5962}"/>
    <hyperlink ref="T731" r:id="rId1100" xr:uid="{E09B0E0D-9A0D-4A78-9F0E-2D760DD6225C}"/>
    <hyperlink ref="T1151" r:id="rId1101" xr:uid="{817452A2-A84F-4711-985D-FA0A4601EB6D}"/>
    <hyperlink ref="T451" r:id="rId1102" xr:uid="{80ADE7F5-6873-4532-85FB-DA13FBB4C111}"/>
    <hyperlink ref="T1127" r:id="rId1103" xr:uid="{E01CA3F3-9398-4012-833D-A8D1A7F9D3FC}"/>
    <hyperlink ref="T147" r:id="rId1104" xr:uid="{965D8ADC-451F-4A30-84B0-E72EBD0E7143}"/>
    <hyperlink ref="T1135" r:id="rId1105" xr:uid="{5897C816-F1F0-4CCB-9042-AB1121B7E791}"/>
    <hyperlink ref="T1082" r:id="rId1106" xr:uid="{D5AC3C63-7D7C-47FF-9349-F8A46B362463}"/>
    <hyperlink ref="T1040" r:id="rId1107" xr:uid="{215E1492-67A4-4048-A8D2-1AD03186E763}"/>
    <hyperlink ref="T760" r:id="rId1108" xr:uid="{C14F6B29-4332-4BEC-BDD2-2E4C6712D645}"/>
    <hyperlink ref="T1162" r:id="rId1109" xr:uid="{B8CEA4F0-EE46-4395-9A24-C9D4316EA2D6}"/>
    <hyperlink ref="T1011" r:id="rId1110" xr:uid="{E8280B93-D3CD-4ABA-BAAE-9FB48393A536}"/>
    <hyperlink ref="T184" r:id="rId1111" xr:uid="{C70D4329-3CD2-4F00-AAC4-E2CF9E6FE00D}"/>
    <hyperlink ref="T129" r:id="rId1112" xr:uid="{D28CBCEE-3E42-49C6-BB76-392FF277ECF9}"/>
    <hyperlink ref="T1089" r:id="rId1113" xr:uid="{2E513E40-3BDC-47FF-B883-6D57BAB6F5E0}"/>
    <hyperlink ref="T949" r:id="rId1114" xr:uid="{E96CCF91-34D5-4B22-BD32-75F2E4160370}"/>
    <hyperlink ref="T1042" r:id="rId1115" xr:uid="{8489000E-C964-4DCA-85F2-F188D6521133}"/>
    <hyperlink ref="T1021" r:id="rId1116" xr:uid="{3C009AB9-D9BC-42B1-A8F6-9F23DF8A323F}"/>
    <hyperlink ref="T1096" r:id="rId1117" xr:uid="{C67A2613-9E3A-4D1A-8774-97E3FBB0E05F}"/>
    <hyperlink ref="T688" r:id="rId1118" xr:uid="{08AB8D76-03F5-455E-A306-FE63AE22B581}"/>
    <hyperlink ref="T1173" r:id="rId1119" xr:uid="{C95A6EC7-E7FD-4747-ADEB-0EC3DCF96777}"/>
    <hyperlink ref="T1134" r:id="rId1120" xr:uid="{DBCB0E52-0890-4611-8EB5-69E7C56F19B7}"/>
    <hyperlink ref="T210" r:id="rId1121" xr:uid="{AFD43E1C-A0ED-460F-9381-6418930213F5}"/>
    <hyperlink ref="T1057" r:id="rId1122" xr:uid="{0FD6FD8D-C1A9-4FDC-B6F8-14442E28C34D}"/>
    <hyperlink ref="T1005" r:id="rId1123" xr:uid="{A668FD29-31C9-43B6-9B20-5C8130402287}"/>
    <hyperlink ref="T1093" r:id="rId1124" xr:uid="{96BD1399-F1D9-4ECE-AA76-58CDE745CAB2}"/>
    <hyperlink ref="T975" r:id="rId1125" xr:uid="{2BAE0509-AB13-4707-8843-EAB849EAB837}"/>
    <hyperlink ref="T1144" r:id="rId1126" xr:uid="{6F861993-5728-4DE9-B876-0AD4E4109F7A}"/>
    <hyperlink ref="T140" r:id="rId1127" xr:uid="{1F6BDA01-BBB9-4B8D-AF6B-365E7BF32BDA}"/>
    <hyperlink ref="T619" r:id="rId1128" xr:uid="{ED47B853-7906-4720-A6DE-451EA19CFBE6}"/>
    <hyperlink ref="T1113" r:id="rId1129" xr:uid="{FF1E9430-9CF4-479B-B022-5FB0D699427A}"/>
    <hyperlink ref="T163" r:id="rId1130" xr:uid="{41337101-A0E6-4FB9-AD34-D4190BE75204}"/>
    <hyperlink ref="T1130" r:id="rId1131" xr:uid="{FF123618-BCD8-48DF-AC8B-478AD4A027F4}"/>
    <hyperlink ref="T851" r:id="rId1132" xr:uid="{3F70A77C-E22A-48C0-8E66-3F3F2CC38374}"/>
    <hyperlink ref="T1138" r:id="rId1133" xr:uid="{4677CD15-6AC5-4C76-BF34-108EA668AEB1}"/>
    <hyperlink ref="T12" r:id="rId1134" xr:uid="{9D8385D8-B366-4CF8-A0F3-B9218D877C5C}"/>
    <hyperlink ref="T670" r:id="rId1135" xr:uid="{2FA1CC46-5173-4631-A609-D3C2B3FB3284}"/>
    <hyperlink ref="T763" r:id="rId1136" xr:uid="{20B0CBAC-A288-492F-8E97-2FF962CDDFB1}"/>
    <hyperlink ref="T194" r:id="rId1137" xr:uid="{2FA6FBBA-F0C6-4C6A-98C9-AA865CE5424B}"/>
    <hyperlink ref="T1166" r:id="rId1138" xr:uid="{615F5875-6FAE-4DE8-9FB0-3EA53BE961A4}"/>
    <hyperlink ref="T96" r:id="rId1139" xr:uid="{732284BA-70DF-4D67-AA89-DCA81FCE6340}"/>
    <hyperlink ref="T653" r:id="rId1140" xr:uid="{05797AA2-F01C-4741-A3B9-2302D53A6E29}"/>
    <hyperlink ref="T179" r:id="rId1141" xr:uid="{E5345EC9-FAFF-4B7A-9F27-FE446938435B}"/>
    <hyperlink ref="T176" r:id="rId1142" xr:uid="{61F731BC-7F32-4151-9BA0-CB175C93A329}"/>
    <hyperlink ref="T795" r:id="rId1143" xr:uid="{15FF0205-0B18-4E01-9459-945F440B1863}"/>
    <hyperlink ref="T1175" r:id="rId1144" xr:uid="{9E1BF5B6-49FC-4287-8138-0F2BF0AF1091}"/>
    <hyperlink ref="T788" r:id="rId1145" xr:uid="{00C2468C-60E5-4EA3-B7A1-D4E2D2436F7B}"/>
    <hyperlink ref="T691" r:id="rId1146" xr:uid="{7581F181-2939-4C6C-984E-2BBB896327FA}"/>
    <hyperlink ref="T1076" r:id="rId1147" xr:uid="{3521E228-E2F7-4D96-96DA-292F4B970DBF}"/>
    <hyperlink ref="T985" r:id="rId1148" xr:uid="{96CCD0B3-3B78-4107-91CE-B31BA545412A}"/>
    <hyperlink ref="T328" r:id="rId1149" xr:uid="{C22A40FA-B23E-43B4-9527-19414CB27415}"/>
    <hyperlink ref="T1141" r:id="rId1150" xr:uid="{B08EE1B5-984D-4BDD-8360-7E093950F2D9}"/>
    <hyperlink ref="T465" r:id="rId1151" xr:uid="{4653C073-82EF-4979-8018-7D6AB85F9CE9}"/>
    <hyperlink ref="T79" r:id="rId1152" xr:uid="{3AEC5CF4-F515-4B95-9CB1-99947369CA1B}"/>
    <hyperlink ref="T878" r:id="rId1153" xr:uid="{148B13CD-C20E-4353-83D5-403138EFA6BE}"/>
    <hyperlink ref="T556" r:id="rId1154" xr:uid="{C2B6BB5B-989F-4807-B836-F6844F51CCDD}"/>
    <hyperlink ref="T144" r:id="rId1155" xr:uid="{95F4831C-8679-4438-8354-7C094BA61280}"/>
    <hyperlink ref="T379" r:id="rId1156" xr:uid="{B2CB784E-08BF-40AB-94CC-F611A5AA789E}"/>
    <hyperlink ref="T1139" r:id="rId1157" xr:uid="{A1D66B79-393E-4777-99C2-2ECAAC89B481}"/>
    <hyperlink ref="T301" r:id="rId1158" xr:uid="{D06C9F7D-9234-4B44-A67A-EB140F9539C5}"/>
    <hyperlink ref="T1039" r:id="rId1159" xr:uid="{F0BB68FD-3E15-462F-A9EB-94AD083AA761}"/>
    <hyperlink ref="T567" r:id="rId1160" xr:uid="{A27F4782-B1C6-4D24-A9F0-CF13D2D43BCD}"/>
    <hyperlink ref="T1081" r:id="rId1161" xr:uid="{7C2B204D-2147-4882-A1F3-EA9CDC9215FB}"/>
    <hyperlink ref="T1145" r:id="rId1162" xr:uid="{8B7D1B3E-A240-406D-93F7-C272D07CEDEE}"/>
    <hyperlink ref="T757" r:id="rId1163" xr:uid="{5B628FFE-B0C4-477C-9E36-6FCDF2FE49F8}"/>
    <hyperlink ref="T1159" r:id="rId1164" xr:uid="{23C99889-EBDA-4B2F-A445-E138E2490039}"/>
    <hyperlink ref="T200" r:id="rId1165" xr:uid="{E1B931F9-9134-4D61-99A3-409A32947F03}"/>
    <hyperlink ref="T976" r:id="rId1166" xr:uid="{09B7C6D7-668C-420F-A390-FBE018E4CE55}"/>
    <hyperlink ref="T126" r:id="rId1167" xr:uid="{3838719D-7C0C-4235-A07B-A348EDAE8C69}"/>
    <hyperlink ref="T1086" r:id="rId1168" xr:uid="{B5240C97-94BA-4DCC-AC06-FC2F757FD8C7}"/>
    <hyperlink ref="T787" r:id="rId1169" xr:uid="{EC6DAC1E-878F-413B-8EEC-3FDBB1D47967}"/>
    <hyperlink ref="T154" r:id="rId1170" xr:uid="{39E7AB18-1DB5-47C1-9A02-1FA5266C627A}"/>
    <hyperlink ref="T647" r:id="rId1171" xr:uid="{CB350BF3-CCB0-4055-AECE-09C5F97CAFC9}"/>
    <hyperlink ref="T1041" r:id="rId1172" xr:uid="{A0608EDF-8311-4D2E-9ABC-7E8BC9A4F570}"/>
    <hyperlink ref="T1105" r:id="rId1173" xr:uid="{DC0E3D14-DEC8-49C8-9506-80C726EE0DF2}"/>
    <hyperlink ref="T705" r:id="rId1174" xr:uid="{EB129547-E65D-487A-9A38-F4EB20C61D17}"/>
    <hyperlink ref="T646" r:id="rId1175" xr:uid="{C9105F74-EE6E-4238-A74C-68473A34C7E0}"/>
    <hyperlink ref="T181" r:id="rId1176" xr:uid="{835F6169-194A-435F-8F3F-198358914C57}"/>
    <hyperlink ref="T651" r:id="rId1177" xr:uid="{0EAE3FB7-0C52-44E1-A52C-8CDB51BA03E6}"/>
    <hyperlink ref="T1009" r:id="rId1178" xr:uid="{B7E7A448-EA3E-4094-A2C4-020CDBDCA9B8}"/>
    <hyperlink ref="T801" r:id="rId1179" xr:uid="{2FE75B54-A451-40D7-B49E-C94E3A5DF7DA}"/>
    <hyperlink ref="T374" r:id="rId1180" xr:uid="{6F930B2D-DA48-4410-9315-D8EFE43D2F6E}"/>
    <hyperlink ref="T1003" r:id="rId1181" xr:uid="{A35C6F5E-C4B0-4177-9D2B-B5C326DFCB3B}"/>
    <hyperlink ref="T1001" r:id="rId1182" xr:uid="{0672815E-03E3-4027-BB12-6734EA70DE5D}"/>
    <hyperlink ref="T732" r:id="rId1183" xr:uid="{A7F22F22-9B5D-4CBD-A944-A69AF0D8C3E8}"/>
    <hyperlink ref="T85" r:id="rId1184" xr:uid="{02CC9419-F84D-4E1A-9ABB-15A22B5F97C2}"/>
    <hyperlink ref="T452" r:id="rId1185" xr:uid="{A9098E07-BB8E-47B1-9F19-CA18D217970A}"/>
    <hyperlink ref="T1128" r:id="rId1186" xr:uid="{AC23349A-6575-4FAA-8688-186F9763F644}"/>
    <hyperlink ref="T158" r:id="rId1187" xr:uid="{BC75C867-2700-415B-BD5E-938D8F6F2CFD}"/>
    <hyperlink ref="T1136" r:id="rId1188" xr:uid="{3347CF72-16D2-492F-BA8D-EF25356CA2E9}"/>
    <hyperlink ref="T10" r:id="rId1189" xr:uid="{C5139415-0D76-4893-AB4C-6A86C5C09A0B}"/>
    <hyperlink ref="T927" r:id="rId1190" xr:uid="{9A6DBC17-5C33-4B91-81F6-DEC477DEB423}"/>
    <hyperlink ref="T761" r:id="rId1191" xr:uid="{3E5D6DA9-641B-4700-888B-9DBA428D8C22}"/>
    <hyperlink ref="T1163" r:id="rId1192" xr:uid="{8BE8C979-44E2-4B91-981E-8CE10DA02CC7}"/>
    <hyperlink ref="T1164" r:id="rId1193" xr:uid="{B5BA78E3-F4FD-4D88-AA71-7E832F109E8F}"/>
    <hyperlink ref="T611" r:id="rId1194" xr:uid="{256E9066-759D-46A8-B530-644DC15E5ACD}"/>
    <hyperlink ref="T130" r:id="rId1195" xr:uid="{C1163647-9E5D-457E-B139-CB6E1FDE9CE1}"/>
    <hyperlink ref="T1090" r:id="rId1196" xr:uid="{00BA3E0A-AF2F-4790-896B-96EE3F9E5F7B}"/>
    <hyperlink ref="T1055" r:id="rId1197" xr:uid="{9427D65F-57EC-400A-B219-D5425C6B230E}"/>
    <hyperlink ref="T1043" r:id="rId1198" xr:uid="{B0E2AB6D-CC37-4887-B0B0-54910EA886AF}"/>
    <hyperlink ref="T102" r:id="rId1199" xr:uid="{720EAFFB-49D5-4206-A45B-837F9734D1B8}"/>
    <hyperlink ref="T1097" r:id="rId1200" xr:uid="{11536C71-99AB-4E66-9396-701450A139D8}"/>
    <hyperlink ref="T689" r:id="rId1201" xr:uid="{AE2E8D12-22D4-495B-AF80-249AEA8565A0}"/>
    <hyperlink ref="T1174" r:id="rId1202" xr:uid="{377018C8-FE25-445E-9399-D8261654ED69}"/>
    <hyperlink ref="T1077" r:id="rId1203" xr:uid="{C32548D5-7698-4CFC-8049-5B43B723C1E5}"/>
    <hyperlink ref="T211" r:id="rId1204" xr:uid="{B0D5ED79-39DF-4AF0-9B1D-16F35F9C14DC}"/>
    <hyperlink ref="T1058" r:id="rId1205" xr:uid="{2C27F4C3-1C7C-4676-9632-9A235EAEF9D4}"/>
    <hyperlink ref="T1083" r:id="rId1206" xr:uid="{C2C04875-4388-4F19-8CE7-D59D885DD1BE}"/>
    <hyperlink ref="T4473" r:id="rId1207" xr:uid="{910C0DCB-427D-4515-94B1-DC34DD70ECAA}"/>
    <hyperlink ref="T4635" r:id="rId1208" xr:uid="{B4FBA6BE-9C70-4FC9-91C3-88397A2C8034}"/>
    <hyperlink ref="T4345" r:id="rId1209" xr:uid="{9FB04000-6240-433C-9C28-A5F2CC56BB87}"/>
    <hyperlink ref="T4471" r:id="rId1210" xr:uid="{A5A1F9EA-58A2-42CE-B3FA-550E81B587E8}"/>
    <hyperlink ref="T4636" r:id="rId1211" xr:uid="{D3092404-43BB-4275-99B4-0E9C7F30CBF4}"/>
    <hyperlink ref="T4472" r:id="rId1212" xr:uid="{06294C1E-1F86-4CA2-B203-25481D1D8740}"/>
    <hyperlink ref="T4389" r:id="rId1213" xr:uid="{097DB496-41CF-4DEE-9FB6-897A6ABC1D7B}"/>
    <hyperlink ref="T4403" r:id="rId1214" xr:uid="{CDED6828-FBEA-4FDA-8A56-20BF40EA2183}"/>
    <hyperlink ref="T4418" r:id="rId1215" xr:uid="{A26AE13E-48ED-4E3F-8E85-8656E0A0F644}"/>
    <hyperlink ref="T4356" r:id="rId1216" xr:uid="{E81299FF-5345-45F8-A149-AD8056352CA0}"/>
    <hyperlink ref="T4370" r:id="rId1217" xr:uid="{73BF4E78-BE85-47DD-B5B0-59D75D76DB83}"/>
    <hyperlink ref="T4619" r:id="rId1218" xr:uid="{0B3F302B-5A34-4CCE-9713-492D9FCDC70D}"/>
    <hyperlink ref="T4553" r:id="rId1219" xr:uid="{B258DC7E-36C6-432D-9FC5-90310CF6D923}"/>
    <hyperlink ref="T4498" r:id="rId1220" xr:uid="{01009A0B-5D9F-4CD7-92F8-C679D1C569BF}"/>
    <hyperlink ref="T4509" r:id="rId1221" xr:uid="{98A8B44B-361E-4CBA-81EC-0E9D6831294E}"/>
    <hyperlink ref="T4535" r:id="rId1222" xr:uid="{1E210E6A-017A-46AA-9A9E-3CBB37C40924}"/>
    <hyperlink ref="T4474" r:id="rId1223" xr:uid="{BF7A1EF4-E8AA-44EC-9AE4-807EC4C258D1}"/>
    <hyperlink ref="T4639" r:id="rId1224" xr:uid="{D404A745-279D-4751-B928-738EB342E542}"/>
    <hyperlink ref="T4645" r:id="rId1225" xr:uid="{03C9972F-A733-4AAD-A9DD-E95FA817448D}"/>
    <hyperlink ref="T4649" r:id="rId1226" xr:uid="{2B0EEE86-BB01-469D-8CCF-5ED2C69D1854}"/>
    <hyperlink ref="T4680" r:id="rId1227" xr:uid="{C9EF71E6-7D99-4C07-8BF0-A4EEC0D8E5BA}"/>
    <hyperlink ref="T4456" r:id="rId1228" xr:uid="{F4EF3CEF-FC0D-4DF5-99CF-828DD2EFD3ED}"/>
    <hyperlink ref="T4406" r:id="rId1229" xr:uid="{23F18D47-120C-4398-A906-8E58F6F99E4F}"/>
    <hyperlink ref="T4621" r:id="rId1230" xr:uid="{07439B40-4392-4BB9-B039-9107676288D4}"/>
    <hyperlink ref="T4344" r:id="rId1231" xr:uid="{3ABD3046-9CDF-4C6A-B2EC-78800AB8BBE4}"/>
    <hyperlink ref="T4480" r:id="rId1232" xr:uid="{E82F7F52-5D85-4816-826C-D79D8AB2E77C}"/>
    <hyperlink ref="T4673" r:id="rId1233" xr:uid="{B142BB0E-38F0-487C-9595-D790D22308DD}"/>
    <hyperlink ref="T4388" r:id="rId1234" xr:uid="{96320B39-1B6C-464F-AA60-A0B188936D26}"/>
    <hyperlink ref="T4592" r:id="rId1235" xr:uid="{5DB2286C-0AB3-47FC-B913-B41178788DFE}"/>
    <hyperlink ref="T4598" r:id="rId1236" xr:uid="{FFE1B5F2-B2E8-4600-90E7-384EF6DBF242}"/>
    <hyperlink ref="T4618" r:id="rId1237" xr:uid="{49902669-993D-4F4C-842D-C04ADD5C32D2}"/>
    <hyperlink ref="T4391" r:id="rId1238" xr:uid="{93FD6AC1-D143-43B1-B9CE-D89A80B9B1C0}"/>
    <hyperlink ref="T4405" r:id="rId1239" xr:uid="{E2944B6E-2B06-4A4B-BECA-467B09B8068A}"/>
    <hyperlink ref="T4416" r:id="rId1240" xr:uid="{27749740-A96A-417F-8BF3-E38155A2674D}"/>
    <hyperlink ref="T4373" r:id="rId1241" xr:uid="{D6C38159-3A90-4E4B-8E52-A178CC6D927C}"/>
    <hyperlink ref="T4550" r:id="rId1242" xr:uid="{E1BA0465-19DC-4688-9464-9987FA328546}"/>
    <hyperlink ref="T4556" r:id="rId1243" xr:uid="{76A4B207-8E73-4726-9642-509EB1805122}"/>
    <hyperlink ref="T4500" r:id="rId1244" xr:uid="{A5F1BA17-350E-476A-9465-1395CF978182}"/>
    <hyperlink ref="T4508" r:id="rId1245" xr:uid="{9656CFC7-AE39-4B4D-A655-067865CEDE8F}"/>
    <hyperlink ref="T4346" r:id="rId1246" xr:uid="{69452784-AFB3-43EB-9053-0F7C5B2E4CBA}"/>
    <hyperlink ref="T4482" r:id="rId1247" xr:uid="{68D23C54-F409-4E5D-B37C-63F3209CE53A}"/>
    <hyperlink ref="T4495" r:id="rId1248" xr:uid="{F39DEA55-8D4E-4D10-A11D-35C9C1EDBD03}"/>
    <hyperlink ref="T4642" r:id="rId1249" xr:uid="{CDB45C7F-DC2B-4455-9344-7536DA7477CB}"/>
    <hyperlink ref="T4395" r:id="rId1250" xr:uid="{631DB538-B2A4-46A2-A882-C94EAFC94F58}"/>
    <hyperlink ref="T4363" r:id="rId1251" xr:uid="{579C3EE0-A26A-423A-868A-54A4B4A407EC}"/>
    <hyperlink ref="T4487" r:id="rId1252" xr:uid="{29FAB46B-49F4-4C6F-8BBA-6ED9A5D75C5D}"/>
    <hyperlink ref="T4667" r:id="rId1253" xr:uid="{030D7025-F64A-4434-B1C1-4C462737DDF1}"/>
    <hyperlink ref="T4670" r:id="rId1254" xr:uid="{B8A7EC5E-6663-41BF-9B00-049D33C1446B}"/>
    <hyperlink ref="T4427" r:id="rId1255" xr:uid="{A514830D-BD9F-4E60-B7BC-9980DD8CF683}"/>
    <hyperlink ref="T4354" r:id="rId1256" xr:uid="{065A6462-D35C-4B85-BD4B-9E05FF509177}"/>
    <hyperlink ref="T4595" r:id="rId1257" xr:uid="{16EC5A98-7C43-4021-B4E3-5C1754BB1A20}"/>
    <hyperlink ref="T4601" r:id="rId1258" xr:uid="{959282FC-4267-4675-8CB9-F8E78DDA309E}"/>
    <hyperlink ref="T4637" r:id="rId1259" xr:uid="{3D7C1F0B-9D3A-417A-BF8D-8525376B3DE1}"/>
    <hyperlink ref="T4454" r:id="rId1260" xr:uid="{1167AFF2-DA3C-4AD3-96F7-226D5DB823EA}"/>
    <hyperlink ref="T4392" r:id="rId1261" xr:uid="{01408A33-F31B-4D7A-BB96-3B8788A34FF1}"/>
    <hyperlink ref="T4414" r:id="rId1262" xr:uid="{A20CDC5A-8A62-4D79-A543-D394064CB78C}"/>
    <hyperlink ref="T4417" r:id="rId1263" xr:uid="{EB5511A0-A7FE-4741-AB27-E71F13E39491}"/>
    <hyperlink ref="T4431" r:id="rId1264" xr:uid="{C771E493-6720-40FD-B954-5FFAC802350F}"/>
    <hyperlink ref="T4374" r:id="rId1265" xr:uid="{674C176A-1991-436A-8261-12A48C1284B3}"/>
    <hyperlink ref="T4551" r:id="rId1266" xr:uid="{50454CCD-1241-4328-A6C0-0F86D62846EE}"/>
    <hyperlink ref="T4557" r:id="rId1267" xr:uid="{4B48D57A-EB48-4051-B6AB-6E545154623A}"/>
    <hyperlink ref="T4501" r:id="rId1268" xr:uid="{3A8227E3-1CB5-4EB0-9551-036CC011A76F}"/>
    <hyperlink ref="T4483" r:id="rId1269" xr:uid="{EEFBA71B-1463-410A-A21C-9C7311577868}"/>
    <hyperlink ref="T4643" r:id="rId1270" xr:uid="{E2DEB288-EA26-4036-80BB-5CFDB36236CB}"/>
    <hyperlink ref="T4676" r:id="rId1271" xr:uid="{C58C0950-8EEC-44A5-9319-ADD0905808EC}"/>
    <hyperlink ref="T4325" r:id="rId1272" xr:uid="{D6EAE7AE-B2A8-4071-A122-94C35E4D200D}"/>
    <hyperlink ref="T4452" r:id="rId1273" xr:uid="{984628E1-0883-4D07-85B0-1D37C526E34A}"/>
    <hyperlink ref="T4396" r:id="rId1274" xr:uid="{F50F7D90-0040-4921-A9E4-2FCF26BDAAC7}"/>
    <hyperlink ref="T4419" r:id="rId1275" xr:uid="{DE2DB1D8-02A2-4A85-A098-88CCBA67DDB6}"/>
    <hyperlink ref="T4434" r:id="rId1276" xr:uid="{D737E0ED-4B50-4B74-9286-477DDFA52E02}"/>
    <hyperlink ref="T4359" r:id="rId1277" xr:uid="{95DA38C2-7360-420A-BDFE-64F34DCCE5A4}"/>
    <hyperlink ref="T4603" r:id="rId1278" xr:uid="{2D1D9778-7DA4-4BB9-AE6B-D4C11569FAE0}"/>
    <hyperlink ref="T4488" r:id="rId1279" xr:uid="{0A0DDEBE-2926-4EC5-8A97-450CB9A5149D}"/>
    <hyperlink ref="T4668" r:id="rId1280" xr:uid="{6CD5E736-0F38-41FB-8848-CA2E8280AE57}"/>
    <hyperlink ref="T4671" r:id="rId1281" xr:uid="{E4837A1B-CBFC-4EBD-9E09-99F3B43CA23F}"/>
    <hyperlink ref="T4327" r:id="rId1282" xr:uid="{297BCE46-8C42-4CA2-96B9-2B42BFDF7C1B}"/>
    <hyperlink ref="T4386" r:id="rId1283" xr:uid="{F3A3EBA7-CD92-4B07-8D06-A05C3F6DC6BF}"/>
    <hyperlink ref="T4428" r:id="rId1284" xr:uid="{DBDD9D30-4BD2-4D30-9D93-25D5583B19F6}"/>
    <hyperlink ref="T4333" r:id="rId1285" xr:uid="{C39C6699-EDB6-4CE5-9B8F-456396BB2BEF}"/>
    <hyperlink ref="T4355" r:id="rId1286" xr:uid="{5857DA43-BE8F-406F-B63C-C5B7705EF0E4}"/>
    <hyperlink ref="T4589" r:id="rId1287" xr:uid="{58E62E53-3895-4F23-9596-03F90DCE2703}"/>
    <hyperlink ref="T4596" r:id="rId1288" xr:uid="{588FEE43-BEC2-4016-9AC7-366B7F8322CB}"/>
    <hyperlink ref="T4602" r:id="rId1289" xr:uid="{BB76750B-CFC5-4009-A366-5DDFC7163BDE}"/>
    <hyperlink ref="T4674" r:id="rId1290" xr:uid="{8212D2CC-E412-48CD-9C4A-A0D57F548897}"/>
    <hyperlink ref="T4451" r:id="rId1291" xr:uid="{01CDB7A5-EDF4-49E1-B73D-41B5BC33E481}"/>
    <hyperlink ref="T4404" r:id="rId1292" xr:uid="{CF13CE2E-F750-487D-9935-DEEE0120B98B}"/>
    <hyperlink ref="T4429" r:id="rId1293" xr:uid="{E30BC679-509B-425A-B7CC-87D7F09AFA57}"/>
    <hyperlink ref="T4443" r:id="rId1294" xr:uid="{CBAEA909-3168-47E0-994E-72F5EA924159}"/>
    <hyperlink ref="T4357" r:id="rId1295" xr:uid="{92676638-0B40-4D74-BF05-B2CE063100E0}"/>
    <hyperlink ref="T4371" r:id="rId1296" xr:uid="{55C35EE8-5B0F-4AC9-90CE-3744A7AF7994}"/>
    <hyperlink ref="T4554" r:id="rId1297" xr:uid="{AB38FEE8-C3FE-46CB-B786-2502AAB5F3C9}"/>
    <hyperlink ref="T4499" r:id="rId1298" xr:uid="{AA2C5839-95A4-44D9-AB96-7F200E572888}"/>
    <hyperlink ref="T4510" r:id="rId1299" xr:uid="{FA333600-1750-4FE3-845B-96191E739397}"/>
    <hyperlink ref="T4536" r:id="rId1300" xr:uid="{AACB9BE6-3FDB-4B4D-968F-5CBA74B377F5}"/>
    <hyperlink ref="T4475" r:id="rId1301" xr:uid="{4AE547CD-610F-47A4-BB28-24B338B8A61B}"/>
    <hyperlink ref="T4489" r:id="rId1302" xr:uid="{3BC502B0-DF89-4E2D-A442-98E67D8FFF8A}"/>
    <hyperlink ref="T4640" r:id="rId1303" xr:uid="{F21F2FD3-86BE-4F95-BAEF-23937688E5FB}"/>
    <hyperlink ref="T4646" r:id="rId1304" xr:uid="{47B20381-A528-441A-8C08-204C4DCCFF94}"/>
    <hyperlink ref="T4445" r:id="rId1305" xr:uid="{2457AFCB-7E26-441E-AED9-4B730315EA26}"/>
    <hyperlink ref="T4460" r:id="rId1306" xr:uid="{96A53441-9277-4C35-802C-9F1E54BD32E5}"/>
    <hyperlink ref="T4407" r:id="rId1307" xr:uid="{4D24A2F8-BC9F-4748-802C-3ABAEA0326AF}"/>
    <hyperlink ref="T4436" r:id="rId1308" xr:uid="{00F553B6-7E75-4FC4-BD10-9DB72C86BF3C}"/>
    <hyperlink ref="T4486" r:id="rId1309" xr:uid="{665DB624-8636-48CF-AF99-67D184A0A4CF}"/>
    <hyperlink ref="T4493" r:id="rId1310" xr:uid="{CD0F7965-30B8-4ACA-9D89-6980F550BCAA}"/>
    <hyperlink ref="T4412" r:id="rId1311" xr:uid="{5B271798-1481-4BB1-AFD5-1391905DDDD4}"/>
    <hyperlink ref="T4362" r:id="rId1312" xr:uid="{4D799854-DB46-4929-A480-6A36A719405A}"/>
    <hyperlink ref="T4593" r:id="rId1313" xr:uid="{5C74BF62-22DB-48EA-800C-739100DC0760}"/>
    <hyperlink ref="T4599" r:id="rId1314" xr:uid="{FA0C2A6A-A094-480A-B43B-6B34773779DB}"/>
    <hyperlink ref="T4638" r:id="rId1315" xr:uid="{855DE335-1229-4227-983E-A6BBF7D2BCD0}"/>
    <hyperlink ref="T4700" r:id="rId1316" xr:uid="{09AA295F-F1F1-4BFF-A363-E050D15B1ABB}"/>
    <hyperlink ref="T4455" r:id="rId1317" xr:uid="{C38AF524-A949-4765-A93D-6EC10FAFF82E}"/>
    <hyperlink ref="T4393" r:id="rId1318" xr:uid="{5BCE87E2-26D1-40B6-9976-2E0A5798B71B}"/>
    <hyperlink ref="T4415" r:id="rId1319" xr:uid="{B9628C60-1194-48F2-9E10-FE654933FF16}"/>
    <hyperlink ref="T4369" r:id="rId1320" xr:uid="{E4AEA2BD-409F-4DE6-B07E-436B20B04B21}"/>
    <hyperlink ref="T4552" r:id="rId1321" xr:uid="{FEAFC06E-A3F5-4B7D-8DDE-0405BE3B533F}"/>
    <hyperlink ref="T4558" r:id="rId1322" xr:uid="{ABC9211E-37DF-4380-8113-71097551E11F}"/>
    <hyperlink ref="T4502" r:id="rId1323" xr:uid="{49091A81-7059-4C4E-A40B-036F08C11212}"/>
    <hyperlink ref="T4534" r:id="rId1324" xr:uid="{92A4863D-3DD9-4F66-9A60-91A1AC4D1979}"/>
    <hyperlink ref="T4484" r:id="rId1325" xr:uid="{B07DAFC7-A35B-418D-AB8B-1D2E33AFB7BF}"/>
    <hyperlink ref="T4644" r:id="rId1326" xr:uid="{5A19031F-2ABA-4114-8475-3C1FA0212D1E}"/>
    <hyperlink ref="T4648" r:id="rId1327" xr:uid="{9443D856-5697-462C-9970-2EB64A30F76B}"/>
    <hyperlink ref="T4677" r:id="rId1328" xr:uid="{040F3CDB-B7DD-496F-B968-C78D27D3A970}"/>
    <hyperlink ref="T4679" r:id="rId1329" xr:uid="{6222FF27-1D4D-4107-A5A6-DFBFF68F8468}"/>
    <hyperlink ref="T4432" r:id="rId1330" xr:uid="{294F583F-51FE-4460-952B-8044767795E0}"/>
    <hyperlink ref="T4435" r:id="rId1331" xr:uid="{DCC424A2-87DB-48B0-AD28-0AC3BF48D23D}"/>
    <hyperlink ref="T4620" r:id="rId1332" xr:uid="{407C2641-604B-466C-9AFE-B20996D51A4B}"/>
    <hyperlink ref="T4343" r:id="rId1333" xr:uid="{5CF42A7D-D2DD-48DE-9580-EE61AC3BAE30}"/>
    <hyperlink ref="T4470" r:id="rId1334" xr:uid="{FE1F6E91-C7B5-4523-9399-15B3E1B94A26}"/>
    <hyperlink ref="T4479" r:id="rId1335" xr:uid="{A5395DBB-55A0-4A6E-ACB1-444D51D93FCC}"/>
    <hyperlink ref="T4672" r:id="rId1336" xr:uid="{C91BBA56-C55A-4470-904B-B26AB1F1B657}"/>
    <hyperlink ref="T4387" r:id="rId1337" xr:uid="{78A07D81-8F08-48E1-9FAA-CC8B8BFBFDAF}"/>
    <hyperlink ref="T4402" r:id="rId1338" xr:uid="{ECAB9AF8-D8AA-42C6-8CA5-837C20F022F5}"/>
    <hyperlink ref="T4378" r:id="rId1339" xr:uid="{9D7E6626-75D7-4867-BD6B-E255CD77D08A}"/>
    <hyperlink ref="T4590" r:id="rId1340" xr:uid="{3F29E62B-CACE-42D3-9172-B2657B1B7964}"/>
    <hyperlink ref="T4597" r:id="rId1341" xr:uid="{C7CD354A-183F-4973-95F4-B7882F1F7356}"/>
    <hyperlink ref="T4617" r:id="rId1342" xr:uid="{B06FDA92-A678-49A6-939B-1D4A3771C7B6}"/>
    <hyperlink ref="T4675" r:id="rId1343" xr:uid="{1E5FEC4E-758A-48AA-B298-322BA4085C5E}"/>
    <hyperlink ref="T4390" r:id="rId1344" xr:uid="{68093ADE-274C-4541-BB21-4D31625A5522}"/>
    <hyperlink ref="T4430" r:id="rId1345" xr:uid="{F59C7E93-95ED-4F59-A569-DE5E8760FDFC}"/>
    <hyperlink ref="T4358" r:id="rId1346" xr:uid="{A4573478-4B2A-4049-8514-FF317096144C}"/>
    <hyperlink ref="T4372" r:id="rId1347" xr:uid="{B5912A04-A2BC-4960-82FB-E6BC36F56C36}"/>
    <hyperlink ref="T4538" r:id="rId1348" xr:uid="{81D29EA0-164B-4A92-BD8D-1F6766A86F13}"/>
    <hyperlink ref="T4555" r:id="rId1349" xr:uid="{9EF67320-DF3C-48E4-AE35-17BEC1060268}"/>
    <hyperlink ref="T4514" r:id="rId1350" xr:uid="{33D64CCD-48B7-4321-AF07-7B3B1EC31276}"/>
    <hyperlink ref="T4481" r:id="rId1351" xr:uid="{22FA17B9-0481-4233-BA2A-8A31251D44D2}"/>
    <hyperlink ref="T4490" r:id="rId1352" xr:uid="{6D428FEA-5EDB-45F5-A5BD-9ED1702F5F93}"/>
    <hyperlink ref="T4641" r:id="rId1353" xr:uid="{6DF26BA9-EA27-4483-9831-021B8D0DACA8}"/>
    <hyperlink ref="T4647" r:id="rId1354" xr:uid="{0B026780-14E2-4B73-8419-1BDF3DF0A009}"/>
    <hyperlink ref="T4678" r:id="rId1355" xr:uid="{B060D83E-CFE7-462B-92C6-2E80C8283E34}"/>
    <hyperlink ref="T4446" r:id="rId1356" xr:uid="{D1E8FD0E-E430-43F2-BCCD-B4647E471354}"/>
    <hyperlink ref="T4394" r:id="rId1357" xr:uid="{A59F6746-DB9F-467A-93A6-0991F13CBBA0}"/>
    <hyperlink ref="T4408" r:id="rId1358" xr:uid="{73BF6C67-9B7C-487A-8EA2-E5E44D8531A1}"/>
    <hyperlink ref="T4433" r:id="rId1359" xr:uid="{998D68DD-7491-456D-BBBF-7D8BA3BE1741}"/>
    <hyperlink ref="T4478" r:id="rId1360" xr:uid="{4C3DDF0E-6E5A-4CA4-9A03-80AB32EA50A6}"/>
    <hyperlink ref="T4494" r:id="rId1361" xr:uid="{D30A0FF8-AB28-4C66-9199-82CBB2CC0101}"/>
    <hyperlink ref="T4669" r:id="rId1362" xr:uid="{D9E9E499-4D9D-4273-B2C6-75485452881F}"/>
    <hyperlink ref="T4699" r:id="rId1363" xr:uid="{2A1947DA-E106-4BF9-ABAD-2391450D5E1C}"/>
    <hyperlink ref="T4450" r:id="rId1364" xr:uid="{F0666692-098E-4E96-BDB5-1279BE509B0A}"/>
    <hyperlink ref="T4413" r:id="rId1365" xr:uid="{EA6E2241-37EA-4639-BCCD-843E601831A6}"/>
    <hyperlink ref="T4341" r:id="rId1366" xr:uid="{9403B252-10EA-4320-A01A-CEDF7DB16BAD}"/>
    <hyperlink ref="T4594" r:id="rId1367" xr:uid="{847656F4-22C6-4CA4-9B7C-A460EAB02FBF}"/>
    <hyperlink ref="T4600" r:id="rId1368" xr:uid="{39AF7E94-F944-4F07-9CE7-892E9BFD4C91}"/>
    <hyperlink ref="T4633" r:id="rId1369" xr:uid="{BC96391B-067B-497C-ADE8-D74312BA4F7D}"/>
    <hyperlink ref="T4537" r:id="rId1370" xr:uid="{C61AB082-3EC3-4762-B8B3-75F16B22761A}"/>
    <hyperlink ref="T4634" r:id="rId1371" xr:uid="{C2B6371F-011F-41DC-94CC-F9BD3BFD80B5}"/>
    <hyperlink ref="T4569" r:id="rId1372" xr:uid="{9842CD9E-24CC-4AA6-B0AD-2E3ED384B22D}"/>
    <hyperlink ref="T4512" r:id="rId1373" xr:uid="{640EB8EF-9717-4AF8-98BE-7C36F8D4FFDF}"/>
    <hyperlink ref="T4477" r:id="rId1374" xr:uid="{65DEFD23-A3AE-4674-82BA-7E8F0A714531}"/>
    <hyperlink ref="T4681" r:id="rId1375" xr:uid="{61527F62-D25B-48AA-A68B-BAA6DBFDA94D}"/>
    <hyperlink ref="T4686" r:id="rId1376" xr:uid="{D3F940B0-78A3-4C38-8669-C27004D8D9F9}"/>
    <hyperlink ref="T4447" r:id="rId1377" xr:uid="{FE977BC9-F75A-432F-B704-BE5A4DA6A4C7}"/>
    <hyperlink ref="T4409" r:id="rId1378" xr:uid="{8275C487-DD69-4A08-B4FB-CDAF74C4190C}"/>
    <hyperlink ref="T4622" r:id="rId1379" xr:uid="{5856FA1A-1488-40EC-932D-94392BAFB78C}"/>
    <hyperlink ref="T4507" r:id="rId1380" xr:uid="{E2ADC3C1-F273-4950-99C3-75E431A6D08C}"/>
    <hyperlink ref="T4651" r:id="rId1381" xr:uid="{95FB5D4E-1DD6-45B2-989B-DF804B4FA544}"/>
    <hyperlink ref="T4654" r:id="rId1382" xr:uid="{C0E598EB-9139-4F63-B6DF-190FB90E2D94}"/>
    <hyperlink ref="T4683" r:id="rId1383" xr:uid="{D097ABE7-B7AD-465C-B284-AE288BD0DCA1}"/>
    <hyperlink ref="T4328" r:id="rId1384" xr:uid="{C2C03E61-24BD-4B83-A02E-E9E29E5A6E7B}"/>
    <hyperlink ref="T4397" r:id="rId1385" xr:uid="{163ABB7A-09C9-401E-92E7-146319B5CD00}"/>
    <hyperlink ref="T4330" r:id="rId1386" xr:uid="{8ECD0C3F-74C3-456E-A9DF-EF88FD34C5F8}"/>
    <hyperlink ref="T4476" r:id="rId1387" xr:uid="{9697445A-A30A-4016-926C-B506B8CBF0AF}"/>
    <hyperlink ref="T4684" r:id="rId1388" xr:uid="{B087AFF3-8482-42DD-867F-6AEE6FB1A793}"/>
    <hyperlink ref="T4331" r:id="rId1389" xr:uid="{5D4A3790-6C2F-49B2-B6B8-6DC2B33E809A}"/>
    <hyperlink ref="T4349" r:id="rId1390" xr:uid="{44E706F5-4354-4D0F-BBF8-249D4D3DDAC0}"/>
    <hyperlink ref="T4364" r:id="rId1391" xr:uid="{F3C1A6C8-3EB8-4AC7-A528-CD3069B00E3C}"/>
    <hyperlink ref="T4505" r:id="rId1392" xr:uid="{95A2586F-FD10-41B4-B72B-FDE209F385BD}"/>
    <hyperlink ref="T4513" r:id="rId1393" xr:uid="{7BD66F7F-7F2A-4AF7-83A6-9CB9DDAF2E22}"/>
    <hyperlink ref="T4491" r:id="rId1394" xr:uid="{83B98842-410C-43F2-8569-1A87827D1CD5}"/>
    <hyperlink ref="T4653" r:id="rId1395" xr:uid="{6ABD974A-5939-445F-A429-6EDB5527DB06}"/>
    <hyperlink ref="T4334" r:id="rId1396" xr:uid="{94DFCD44-84B4-4957-A93C-4773AA910145}"/>
    <hyperlink ref="T4375" r:id="rId1397" xr:uid="{1502579D-E8C4-4DAF-9426-C392B2BFBBF8}"/>
    <hyperlink ref="T4549" r:id="rId1398" xr:uid="{7E462B9B-1D77-49A9-98BE-B88E4900D2A3}"/>
    <hyperlink ref="T4496" r:id="rId1399" xr:uid="{DA14E942-F18D-4580-A2B4-E0CB064EC0E5}"/>
    <hyperlink ref="T4652" r:id="rId1400" xr:uid="{E4E04F1C-4116-4B1B-A149-2660CA86F86D}"/>
    <hyperlink ref="T4685" r:id="rId1401" xr:uid="{F05AE781-D932-4851-83C8-990CE875FBB9}"/>
    <hyperlink ref="T4332" r:id="rId1402" xr:uid="{883A154D-576C-47ED-94D6-CDC650E056A8}"/>
    <hyperlink ref="T4360" r:id="rId1403" xr:uid="{76D761D9-3437-4A6A-B33C-7FC3B2ABF41E}"/>
    <hyperlink ref="T4365" r:id="rId1404" xr:uid="{4FF7307A-09CE-4589-9E07-380E3487A2CA}"/>
    <hyperlink ref="T4506" r:id="rId1405" xr:uid="{00AACF18-785C-48A8-9C25-6C30DC9AE6F5}"/>
    <hyperlink ref="T4342" r:id="rId1406" xr:uid="{457B492B-095E-444A-AF98-A90118B6C032}"/>
    <hyperlink ref="T4492" r:id="rId1407" xr:uid="{1B02C16F-1ACD-456E-BEBA-D63D28B3A596}"/>
    <hyperlink ref="T4650" r:id="rId1408" xr:uid="{14BA01DC-CA47-4B17-B4EF-40398A035756}"/>
    <hyperlink ref="T4682" r:id="rId1409" xr:uid="{BE0169BA-A355-49C1-995D-EF481F2FC925}"/>
    <hyperlink ref="T4410" r:id="rId1410" xr:uid="{866A3A93-4889-4E10-924F-9B4E38B8E9DB}"/>
    <hyperlink ref="T4420" r:id="rId1411" xr:uid="{D22BD7BA-1855-4994-8639-D5A6BB3A2C77}"/>
    <hyperlink ref="T4329" r:id="rId1412" xr:uid="{D78333E3-A0FA-4FB2-8591-B68D5AE1F4BB}"/>
    <hyperlink ref="T4361" r:id="rId1413" xr:uid="{0193815B-CC95-4937-A11E-132B2EFACED5}"/>
    <hyperlink ref="T4376" r:id="rId1414" xr:uid="{3E85C7E5-D750-4F16-A3C4-A87FB0282449}"/>
    <hyperlink ref="T4625" r:id="rId1415" xr:uid="{EFB28D37-01E8-492E-AC57-075D26CA0721}"/>
    <hyperlink ref="T4575" r:id="rId1416" xr:uid="{C65344E5-BC09-49EB-A54A-20400706F792}"/>
    <hyperlink ref="T4515" r:id="rId1417" xr:uid="{FA92C167-027C-4EB2-8E71-1115A548A7D0}"/>
    <hyperlink ref="T4527" r:id="rId1418" xr:uid="{587ADAEF-A1FF-4301-854C-61AFD6B15653}"/>
    <hyperlink ref="T4348" r:id="rId1419" xr:uid="{7DB9014F-DABD-45F7-891D-3B8869AB54D8}"/>
    <hyperlink ref="T4461" r:id="rId1420" xr:uid="{B83565EF-374D-4446-958E-C136446EEB79}"/>
    <hyperlink ref="T4463" r:id="rId1421" xr:uid="{44A184EB-9149-45BE-8506-9B83CD971DBE}"/>
    <hyperlink ref="T4465" r:id="rId1422" xr:uid="{E98ABC14-F3F6-46A4-B487-57C6F23F023A}"/>
    <hyperlink ref="T4466" r:id="rId1423" xr:uid="{15E6199C-6DD5-44F9-8F50-6E6C495A2505}"/>
    <hyperlink ref="T4468" r:id="rId1424" xr:uid="{62DA9DC6-A8D6-4374-AEDA-2B511F551EA5}"/>
    <hyperlink ref="T4485" r:id="rId1425" xr:uid="{5855674E-34D9-4FB3-84AB-65484B24B7FB}"/>
    <hyperlink ref="T4655" r:id="rId1426" xr:uid="{9A51C410-2AB9-434C-9074-CDE3BAE279F6}"/>
    <hyperlink ref="T4657" r:id="rId1427" xr:uid="{B25BF6C2-82C8-4969-A757-01082E6F3626}"/>
    <hyperlink ref="T4659" r:id="rId1428" xr:uid="{61A10F21-F0AB-4107-90DE-1217A573E9E9}"/>
    <hyperlink ref="T4661" r:id="rId1429" xr:uid="{8F9661F7-043B-462E-B162-6FE162A3FBBF}"/>
    <hyperlink ref="T4663" r:id="rId1430" xr:uid="{1CB9F18D-BA2C-4C68-9795-293B4EF1D65F}"/>
    <hyperlink ref="T4665" r:id="rId1431" xr:uid="{FF731BF3-DCA4-4C3B-A90A-2B65647C439B}"/>
    <hyperlink ref="T4688" r:id="rId1432" xr:uid="{F527136D-5122-4340-B763-E386A319FAB5}"/>
    <hyperlink ref="T4690" r:id="rId1433" xr:uid="{CC376C28-CCC7-42C6-94CC-3D676C120505}"/>
    <hyperlink ref="T4692" r:id="rId1434" xr:uid="{263C4622-5080-4B39-B94E-9A67DE1F8318}"/>
    <hyperlink ref="T4694" r:id="rId1435" xr:uid="{AB669813-F139-47DB-A850-92B8B28AAB12}"/>
    <hyperlink ref="T4696" r:id="rId1436" xr:uid="{1A7B4DDB-BA5B-4BAD-88A1-867C481418A0}"/>
    <hyperlink ref="T4697" r:id="rId1437" xr:uid="{942ABC83-9776-4E3A-86F1-8A0FF7A92665}"/>
    <hyperlink ref="T4310" r:id="rId1438" xr:uid="{BBF81D0E-7C3F-47D4-9548-26BA878F75C7}"/>
    <hyperlink ref="T4312" r:id="rId1439" xr:uid="{43A1F836-A89A-4EA7-AAB7-37CE85DB23E0}"/>
    <hyperlink ref="T4314" r:id="rId1440" xr:uid="{3839C4DC-9190-4ED5-B787-2080BA396D2C}"/>
    <hyperlink ref="T4316" r:id="rId1441" xr:uid="{00163467-4A9C-4B78-80D1-79EC6AFCB91B}"/>
    <hyperlink ref="T4318" r:id="rId1442" xr:uid="{E2B89575-3E04-41C6-8100-D332416182A0}"/>
    <hyperlink ref="T4320" r:id="rId1443" xr:uid="{E60964DF-7799-4328-84F2-ABC1ACADFB4C}"/>
    <hyperlink ref="T4322" r:id="rId1444" xr:uid="{3B66AE32-45ED-42D4-9220-E39AE0F5F46A}"/>
    <hyperlink ref="T4324" r:id="rId1445" xr:uid="{4A92D325-B937-4201-945E-75CB137911E2}"/>
    <hyperlink ref="T4444" r:id="rId1446" xr:uid="{73F5B783-B12E-42F3-8567-538B94B533C9}"/>
    <hyperlink ref="T4448" r:id="rId1447" xr:uid="{A45B6A1A-3081-43D2-AC1A-DCEA49DEA2E1}"/>
    <hyperlink ref="T4449" r:id="rId1448" xr:uid="{11A14440-22FB-41C3-A6A9-39BDF607B562}"/>
    <hyperlink ref="T4453" r:id="rId1449" xr:uid="{A9821E07-729C-457F-B2C1-7031EC8E2F2E}"/>
    <hyperlink ref="T4457" r:id="rId1450" xr:uid="{3D7C5201-0FF3-4975-A20B-DBBC065CA448}"/>
    <hyperlink ref="T4459" r:id="rId1451" xr:uid="{59BB313B-02AA-4E0B-9607-0A7589913ED1}"/>
    <hyperlink ref="T4398" r:id="rId1452" xr:uid="{4F9BD601-176E-4765-9857-07B8D67738CB}"/>
    <hyperlink ref="T4400" r:id="rId1453" xr:uid="{E42DE2E4-8A32-4707-AB55-6C5E98CC2ECD}"/>
    <hyperlink ref="T4421" r:id="rId1454" xr:uid="{78FA9D24-6B71-40E0-870F-5B4E9A462A14}"/>
    <hyperlink ref="T4423" r:id="rId1455" xr:uid="{7AC36CB5-E35C-44D5-B5F1-4A0B8F78EDAF}"/>
    <hyperlink ref="T4425" r:id="rId1456" xr:uid="{1D4046BB-A080-404F-9968-3F8B3ACA2D57}"/>
    <hyperlink ref="T4437" r:id="rId1457" xr:uid="{7386598A-222B-4DD5-8F3A-4FD64B2B1877}"/>
    <hyperlink ref="T4439" r:id="rId1458" xr:uid="{93AF34AB-97AA-4659-9BA2-36A72DA3FD46}"/>
    <hyperlink ref="T4442" r:id="rId1459" xr:uid="{225CADB6-04BA-4666-8003-5E278DF59B12}"/>
    <hyperlink ref="T4336" r:id="rId1460" xr:uid="{128812C6-3935-42C0-8E8E-84B607876D36}"/>
    <hyperlink ref="T4338" r:id="rId1461" xr:uid="{CBD45A66-AC76-4E4C-A5D0-54D3039B81E4}"/>
    <hyperlink ref="T4340" r:id="rId1462" xr:uid="{3C3806A7-0488-4829-A227-6E5F093B3DE0}"/>
    <hyperlink ref="T4350" r:id="rId1463" xr:uid="{5A1A57B2-64C9-4EB4-9CE6-C6655A21A6E3}"/>
    <hyperlink ref="T4352" r:id="rId1464" xr:uid="{5BF33CEA-C43E-4684-9608-2E3513B1F63F}"/>
    <hyperlink ref="T4367" r:id="rId1465" xr:uid="{A56974DD-9A07-46D3-923E-401BEA9F8BE8}"/>
    <hyperlink ref="T4379" r:id="rId1466" xr:uid="{F5F0AEC6-E94B-40AF-86DF-D53C910B977F}"/>
    <hyperlink ref="T4381" r:id="rId1467" xr:uid="{7B6C93A6-81A1-4A7B-88E3-AD49B935291B}"/>
    <hyperlink ref="T4383" r:id="rId1468" xr:uid="{48FE9E30-7298-491A-A1A2-ED638138202B}"/>
    <hyperlink ref="T4384" r:id="rId1469" xr:uid="{A46B85D4-A39A-4A20-968D-74A769C15AFC}"/>
    <hyperlink ref="T4577" r:id="rId1470" xr:uid="{FF7C6014-A556-4BB3-9925-19E04FBF4C65}"/>
    <hyperlink ref="T4579" r:id="rId1471" xr:uid="{91A8DCD5-D98C-497A-AC89-925BC61EE3AE}"/>
    <hyperlink ref="T4581" r:id="rId1472" xr:uid="{D5FE6ED4-D730-4192-8625-B81906A6E39D}"/>
    <hyperlink ref="T4583" r:id="rId1473" xr:uid="{EB5110D0-5E0A-4767-AEBF-3477CA1B67AE}"/>
    <hyperlink ref="T4585" r:id="rId1474" xr:uid="{D3A28D7B-4900-4FB4-8C5F-49D94172E963}"/>
    <hyperlink ref="T4586" r:id="rId1475" xr:uid="{1E3FA27C-433D-4A65-8B15-55814C82D4D1}"/>
    <hyperlink ref="T4588" r:id="rId1476" xr:uid="{C14C5097-1BA7-4118-BF62-93BF1C723B20}"/>
    <hyperlink ref="T4604" r:id="rId1477" xr:uid="{027FC766-9219-45F9-888A-F7E370D185FB}"/>
    <hyperlink ref="T4606" r:id="rId1478" xr:uid="{2617E00A-4D12-46C3-93DC-0267693F8D1D}"/>
    <hyperlink ref="T4607" r:id="rId1479" xr:uid="{0A9E1F83-F4BF-4E05-A8CD-E0DC543E8039}"/>
    <hyperlink ref="T4609" r:id="rId1480" xr:uid="{6477F410-4AC1-40A7-A881-F29E95D3601A}"/>
    <hyperlink ref="T4612" r:id="rId1481" xr:uid="{17C66DB6-6AF6-4138-A30A-153BDE8B280B}"/>
    <hyperlink ref="T4614" r:id="rId1482" xr:uid="{42B6764A-CBCC-45BC-8A9C-496ECF4E2E46}"/>
    <hyperlink ref="T4615" r:id="rId1483" xr:uid="{9B0524A4-3920-42D7-AAC4-70446CE6B0CD}"/>
    <hyperlink ref="T4623" r:id="rId1484" xr:uid="{C26B2B83-7151-481B-A637-CFB7203A4865}"/>
    <hyperlink ref="T4626" r:id="rId1485" xr:uid="{85AD418B-F190-4CE4-A089-CEDD4A7CF485}"/>
    <hyperlink ref="T4629" r:id="rId1486" xr:uid="{2C662B60-DD3B-4C0F-B1B3-CD91F01822F3}"/>
    <hyperlink ref="T4631" r:id="rId1487" xr:uid="{2A136056-CAB4-4D5E-B573-8F7D237DCF98}"/>
    <hyperlink ref="T4540" r:id="rId1488" xr:uid="{F8A58014-1D04-4CB1-B7CF-723411CD1ACB}"/>
    <hyperlink ref="T4542" r:id="rId1489" xr:uid="{70CEA261-30E4-4677-90BD-C475759E6DFA}"/>
    <hyperlink ref="T4544" r:id="rId1490" xr:uid="{0D2BD792-DB9D-427F-B939-57FB843CF05C}"/>
    <hyperlink ref="T4546" r:id="rId1491" xr:uid="{AD8B6069-70CB-4271-824D-7B40EBE3DF05}"/>
    <hyperlink ref="T4548" r:id="rId1492" xr:uid="{A335CEA6-7AD4-4AB0-A403-7F634D3E1D4C}"/>
    <hyperlink ref="T4560" r:id="rId1493" xr:uid="{F258A6B9-7640-4ADE-AF2D-4C8673EBE54B}"/>
    <hyperlink ref="T4562" r:id="rId1494" xr:uid="{B3A1B2F6-31EC-456B-9981-23DB2AFFAEAD}"/>
    <hyperlink ref="T4564" r:id="rId1495" xr:uid="{71CEFBAE-18ED-45DC-876A-95E3785481FE}"/>
    <hyperlink ref="T4566" r:id="rId1496" xr:uid="{2C2043C8-91EC-461E-85FF-3EBB3FC9156D}"/>
    <hyperlink ref="T4568" r:id="rId1497" xr:uid="{EBA5A79E-418F-4BDF-B96C-7B30BD1DC1B9}"/>
    <hyperlink ref="T4572" r:id="rId1498" xr:uid="{63EFC273-CF0E-46D7-9213-74F33AA59D6B}"/>
    <hyperlink ref="T4503" r:id="rId1499" xr:uid="{547D37D9-7463-4680-BF4E-5ED3A9A44FDB}"/>
    <hyperlink ref="T4517" r:id="rId1500" xr:uid="{00E3B63F-05C1-4198-810D-A0B0C49C8B3C}"/>
    <hyperlink ref="T4520" r:id="rId1501" xr:uid="{7104857C-916F-4673-84D9-93382F616DEF}"/>
    <hyperlink ref="T4522" r:id="rId1502" xr:uid="{E83028A3-943D-46F2-8112-DBBADE2FAB91}"/>
    <hyperlink ref="T4524" r:id="rId1503" xr:uid="{F1D986AF-4B24-4DDE-9D54-7A4A1FE66CAD}"/>
    <hyperlink ref="T4528" r:id="rId1504" xr:uid="{42F325EA-D737-400E-B6A4-657314EA764D}"/>
    <hyperlink ref="T4531" r:id="rId1505" xr:uid="{56CF6614-CCF6-4FC6-9400-930380FF74F6}"/>
    <hyperlink ref="T4570" r:id="rId1506" xr:uid="{8CCEC069-D65B-4F23-AA48-F9F492202A23}"/>
    <hyperlink ref="T4574" r:id="rId1507" xr:uid="{84E517FA-ED91-4F32-BE3D-06B173044EE2}"/>
    <hyperlink ref="T4576" r:id="rId1508" xr:uid="{C7E0ACA4-AD49-4E9F-96A7-82BE26057838}"/>
    <hyperlink ref="T4526" r:id="rId1509" xr:uid="{A087E71D-5282-445E-A617-B0B7B267E2B4}"/>
    <hyperlink ref="T4347" r:id="rId1510" xr:uid="{191139AD-01C8-4586-A299-DAA631994019}"/>
    <hyperlink ref="T4462" r:id="rId1511" xr:uid="{9ED7CEB1-E789-4351-A975-500491CCD8D2}"/>
    <hyperlink ref="T4464" r:id="rId1512" xr:uid="{BC58009B-B64C-4FFF-A989-9DAFF11E2F06}"/>
    <hyperlink ref="T4467" r:id="rId1513" xr:uid="{C99384C4-DABA-4777-B60C-63C2ECDB8831}"/>
    <hyperlink ref="T4469" r:id="rId1514" xr:uid="{D9B52E30-DB27-414A-98AB-B0E4F11CC45B}"/>
    <hyperlink ref="T4497" r:id="rId1515" xr:uid="{4A5F55D7-E37F-4529-BF90-E356531C6A89}"/>
    <hyperlink ref="T4656" r:id="rId1516" xr:uid="{316DC7E6-96EE-4965-A46E-4E4E2B52FA53}"/>
    <hyperlink ref="T4658" r:id="rId1517" xr:uid="{4A8FADA8-EBAD-4085-B663-C579FA967697}"/>
    <hyperlink ref="T4660" r:id="rId1518" xr:uid="{1297BA96-28AD-41C6-8A18-0E081E3293E1}"/>
    <hyperlink ref="T4662" r:id="rId1519" xr:uid="{0E7D589F-D750-4FC4-8490-19B30A55BC7A}"/>
    <hyperlink ref="T4664" r:id="rId1520" xr:uid="{FDEC0EA8-D481-44BD-93E4-1311534B6244}"/>
    <hyperlink ref="T4666" r:id="rId1521" xr:uid="{F6A77CF3-2608-47CD-9DDD-B73FC15C3B3F}"/>
    <hyperlink ref="T4687" r:id="rId1522" xr:uid="{01A51787-7E1E-482C-AEFA-609815D550C7}"/>
    <hyperlink ref="T4689" r:id="rId1523" xr:uid="{5B52C822-308A-487A-A739-0ABFCAADCC3C}"/>
    <hyperlink ref="T4691" r:id="rId1524" xr:uid="{74BCA011-026D-4723-9876-1F879354A266}"/>
    <hyperlink ref="T4693" r:id="rId1525" xr:uid="{A9692590-2F7A-448F-8269-5ABC51132093}"/>
    <hyperlink ref="T4695" r:id="rId1526" xr:uid="{DBF430B2-F4EB-4ABA-8622-21BC135E9F7B}"/>
    <hyperlink ref="T4698" r:id="rId1527" xr:uid="{706C3B06-EC64-4158-839B-575153071BF2}"/>
    <hyperlink ref="T4326" r:id="rId1528" xr:uid="{F28C4ECC-D907-44CB-9391-866C811FE86F}"/>
    <hyperlink ref="T4311" r:id="rId1529" xr:uid="{9FC99B0F-511F-40AF-ADFF-6EFBCCE280AF}"/>
    <hyperlink ref="T4313" r:id="rId1530" xr:uid="{3A2EA88B-DB67-4694-8045-8E2C0F379CE2}"/>
    <hyperlink ref="T4315" r:id="rId1531" xr:uid="{D1D215DD-FD5E-417B-8AF9-9FA1D667E38D}"/>
    <hyperlink ref="T4317" r:id="rId1532" xr:uid="{977D5212-B21E-4797-A5A8-F448A47E4FA0}"/>
    <hyperlink ref="T4319" r:id="rId1533" xr:uid="{6A92D2D2-A7EC-4909-BEDC-1844C317B47F}"/>
    <hyperlink ref="T4321" r:id="rId1534" xr:uid="{2F33AC6E-CCE0-4CF2-8F35-FF4AA2C55534}"/>
    <hyperlink ref="T4323" r:id="rId1535" xr:uid="{96357566-6BDD-40B8-A0C9-43B86CDB887E}"/>
    <hyperlink ref="T4458" r:id="rId1536" xr:uid="{BBF3F083-6CF4-43AB-A626-15AA3CB7E271}"/>
    <hyperlink ref="T4399" r:id="rId1537" xr:uid="{788B3521-2010-4E02-94B9-193769970AB4}"/>
    <hyperlink ref="T4401" r:id="rId1538" xr:uid="{D8B92525-DB60-4BE7-8BAF-95F9A34A8928}"/>
    <hyperlink ref="T4411" r:id="rId1539" xr:uid="{DAB1CE85-336C-47ED-95BE-96BECC3F3365}"/>
    <hyperlink ref="T4422" r:id="rId1540" xr:uid="{854ECCD5-5457-4CBA-A461-E4209607E9F9}"/>
    <hyperlink ref="T4424" r:id="rId1541" xr:uid="{96A1966A-0B6F-4E08-9DAF-35A0FCB2D4FE}"/>
    <hyperlink ref="T4426" r:id="rId1542" xr:uid="{94D27EEC-ADA2-42A9-8DEA-9B7FA07A866B}"/>
    <hyperlink ref="T4438" r:id="rId1543" xr:uid="{A91DD58C-859C-4C9D-BC78-4E3E847CC47B}"/>
    <hyperlink ref="T4440" r:id="rId1544" xr:uid="{7D64C472-55CD-46F5-B7B2-F4B2409E3277}"/>
    <hyperlink ref="T4441" r:id="rId1545" xr:uid="{E235425F-7295-4B44-99EE-812604387AE4}"/>
    <hyperlink ref="T4335" r:id="rId1546" xr:uid="{A4212830-F400-482F-9EFC-338655196551}"/>
    <hyperlink ref="T4337" r:id="rId1547" xr:uid="{C7616418-06CD-4DCA-9FA9-DDAA9ADA37A1}"/>
    <hyperlink ref="T4339" r:id="rId1548" xr:uid="{A967A232-31B2-4F1F-A2F9-113C085EC5ED}"/>
    <hyperlink ref="T4351" r:id="rId1549" xr:uid="{2F7435E4-1E77-4A56-AF26-628E3D7D99CE}"/>
    <hyperlink ref="T4353" r:id="rId1550" xr:uid="{57828BD6-E95D-43DC-8007-ADAB5693FD8C}"/>
    <hyperlink ref="T4366" r:id="rId1551" xr:uid="{214CB51F-6F57-4CA2-971C-082442D9F7E9}"/>
    <hyperlink ref="T4368" r:id="rId1552" xr:uid="{1184BCD1-C9D8-4121-BC51-1562D9E087B6}"/>
    <hyperlink ref="T4377" r:id="rId1553" xr:uid="{69E87763-D549-4206-A62C-B3CB39049E2E}"/>
    <hyperlink ref="T4380" r:id="rId1554" xr:uid="{9B9C2416-01DC-4AAB-9258-832907A6B7F3}"/>
    <hyperlink ref="T4382" r:id="rId1555" xr:uid="{52866665-2A90-4D03-826E-EE72A4130A39}"/>
    <hyperlink ref="T4385" r:id="rId1556" xr:uid="{D6A38177-2587-41EB-8536-772774892188}"/>
    <hyperlink ref="T4578" r:id="rId1557" xr:uid="{74FAEB54-5555-43E5-B868-DA59615980CF}"/>
    <hyperlink ref="T4580" r:id="rId1558" xr:uid="{6A2D68FA-B640-4868-9481-439D4A3B13B5}"/>
    <hyperlink ref="T4582" r:id="rId1559" xr:uid="{A2C9F22B-8624-445A-A624-82D9A665C638}"/>
    <hyperlink ref="T4584" r:id="rId1560" xr:uid="{D2A0C442-DBF0-4901-B9E8-F04BC043CBB6}"/>
    <hyperlink ref="T4587" r:id="rId1561" xr:uid="{CC61A7BF-2515-4E1F-B49A-A91F5F842003}"/>
    <hyperlink ref="T4591" r:id="rId1562" xr:uid="{DDBABD0A-32EA-4D75-BABB-6C993A73B655}"/>
    <hyperlink ref="T4605" r:id="rId1563" xr:uid="{8028AE7F-E2EB-4EF6-BC31-C87CC0758F85}"/>
    <hyperlink ref="T4608" r:id="rId1564" xr:uid="{7B230632-88B3-4734-A70E-D74110C0F65B}"/>
    <hyperlink ref="T4610" r:id="rId1565" xr:uid="{4A795065-E514-4F69-BEA4-A9E2663EB9B3}"/>
    <hyperlink ref="T4611" r:id="rId1566" xr:uid="{C71340B6-A548-4D99-B277-BA05DBA9A699}"/>
    <hyperlink ref="T4613" r:id="rId1567" xr:uid="{F7B72603-BFC9-49E5-B315-2E913E1F26F5}"/>
    <hyperlink ref="T4616" r:id="rId1568" xr:uid="{63B9951D-BA44-4242-A556-7B951C55892D}"/>
    <hyperlink ref="T4624" r:id="rId1569" xr:uid="{45662DE0-66BB-4BB5-AD20-DD2327F3B66D}"/>
    <hyperlink ref="T4627" r:id="rId1570" xr:uid="{3F1F4E8F-8A49-414A-9C17-E4D1B2E1868C}"/>
    <hyperlink ref="T4628" r:id="rId1571" xr:uid="{8AFA7080-AC42-4F03-BDAF-B1AD3B880F75}"/>
    <hyperlink ref="T4630" r:id="rId1572" xr:uid="{B655D0C6-14EA-490A-BDD4-00EDF68903EC}"/>
    <hyperlink ref="T4632" r:id="rId1573" xr:uid="{42336E58-8860-4566-ABCA-63A2789C9732}"/>
    <hyperlink ref="T4539" r:id="rId1574" xr:uid="{95C01193-ACE0-4F01-A228-7287814420E0}"/>
    <hyperlink ref="T4541" r:id="rId1575" xr:uid="{CE87CA56-0013-4CF1-9B72-CB7E46EFED23}"/>
    <hyperlink ref="T4543" r:id="rId1576" xr:uid="{4B33763D-934D-4F8C-92F4-C0F0C89B66A3}"/>
    <hyperlink ref="T4545" r:id="rId1577" xr:uid="{57BD0B34-05CB-4B3D-B2D2-68C0B8AD77E0}"/>
    <hyperlink ref="T4547" r:id="rId1578" xr:uid="{7E6B2AEC-50DD-494F-A19B-5D8E8CA97778}"/>
    <hyperlink ref="T4559" r:id="rId1579" xr:uid="{D7B67066-8742-4BCB-BB04-9D73CA58CB76}"/>
    <hyperlink ref="T4561" r:id="rId1580" xr:uid="{92546179-184E-4081-BC02-3BF034B4CEB0}"/>
    <hyperlink ref="T4563" r:id="rId1581" xr:uid="{CF9E8F09-047B-4A27-A087-7513D9B67270}"/>
    <hyperlink ref="T4565" r:id="rId1582" xr:uid="{DFAAE4D0-1782-4AA2-AE93-DD8FC620C7B5}"/>
    <hyperlink ref="T4567" r:id="rId1583" xr:uid="{22A9C062-99BB-4CBF-82CC-0ABBB7A5782F}"/>
    <hyperlink ref="T4571" r:id="rId1584" xr:uid="{737D6E08-640A-4FCD-865B-0F42BBF13C1C}"/>
    <hyperlink ref="T4573" r:id="rId1585" xr:uid="{903F0685-4D7B-4F1C-A788-0358D93746D1}"/>
    <hyperlink ref="T4504" r:id="rId1586" xr:uid="{19371718-A811-4CF0-8907-1564BDD41DF3}"/>
    <hyperlink ref="T4511" r:id="rId1587" xr:uid="{B39D218F-D01B-490B-B6F4-D51037F2BD69}"/>
    <hyperlink ref="T4516" r:id="rId1588" xr:uid="{E0AA2DFC-A19B-4188-B663-7FEA74A30A35}"/>
    <hyperlink ref="T4518" r:id="rId1589" xr:uid="{CE082224-DF08-4F98-929B-FC4FAF7E6A11}"/>
    <hyperlink ref="T4519" r:id="rId1590" xr:uid="{F9E99F4F-3D08-4E79-A81F-5DB3C6EC9194}"/>
    <hyperlink ref="T4521" r:id="rId1591" xr:uid="{7F839DD7-CA44-4B16-8E96-4BEE53119338}"/>
    <hyperlink ref="T4523" r:id="rId1592" xr:uid="{4E4BE75B-7427-4CEF-8BC4-B4CA4AE95D71}"/>
    <hyperlink ref="T4525" r:id="rId1593" xr:uid="{BF933269-7934-4964-8F7E-CF9DA3519110}"/>
    <hyperlink ref="T4529" r:id="rId1594" xr:uid="{B740E969-510F-4C71-BD92-11E75A8D1389}"/>
    <hyperlink ref="T4530" r:id="rId1595" xr:uid="{6AA307D2-0EEE-4D5A-AD13-3290ACB642C4}"/>
    <hyperlink ref="T4532" r:id="rId1596" xr:uid="{47984C42-40EF-41D6-B81B-EB3BA1621A58}"/>
    <hyperlink ref="T4533" r:id="rId1597" xr:uid="{EA7FB4FF-3556-4C80-858E-75C1DFDD889E}"/>
    <hyperlink ref="T3985" r:id="rId1598" xr:uid="{2515C126-5F7C-48FF-900F-A35BFB7129EF}"/>
    <hyperlink ref="T4014" r:id="rId1599" xr:uid="{68F99BEF-7916-434A-BAF3-360CC0CA511C}"/>
    <hyperlink ref="T4015" r:id="rId1600" xr:uid="{EFA9961D-975C-4472-A30E-857C4A6C25EA}"/>
    <hyperlink ref="T4016" r:id="rId1601" xr:uid="{911D9648-8357-4AFC-B8DF-0FD2AE026C1B}"/>
    <hyperlink ref="T4017" r:id="rId1602" xr:uid="{4F5C6D58-33AC-4C76-BC88-3837F2021258}"/>
    <hyperlink ref="T4059" r:id="rId1603" xr:uid="{5BEB834E-0913-44F5-BA0D-0070D91B996B}"/>
    <hyperlink ref="T4217" r:id="rId1604" xr:uid="{2E0B5251-BAC3-4E4E-8ADE-FDCC83858551}"/>
    <hyperlink ref="T4238" r:id="rId1605" xr:uid="{E356F5BA-3FB0-4C96-9E7D-895DD5F9498E}"/>
    <hyperlink ref="T4087" r:id="rId1606" xr:uid="{DEC562BF-2AD6-47F4-A528-24B31095398C}"/>
    <hyperlink ref="T4074" r:id="rId1607" xr:uid="{D06DBEDC-5851-402B-8EDD-73973879E642}"/>
    <hyperlink ref="T4051" r:id="rId1608" xr:uid="{C19873CF-A469-4563-BC04-C95D859B1B69}"/>
    <hyperlink ref="T4263" r:id="rId1609" xr:uid="{E452BD8F-F496-45FB-9809-22A1FB1326B8}"/>
    <hyperlink ref="T4135" r:id="rId1610" xr:uid="{A2930C83-A359-45D5-ACB0-AF12F6527CE2}"/>
    <hyperlink ref="T4126" r:id="rId1611" xr:uid="{1A6D9277-DC09-4CC7-A50D-752821832AD6}"/>
    <hyperlink ref="T4268" r:id="rId1612" xr:uid="{EFE1CBC6-7DC7-4F0B-8D60-B94623F04377}"/>
    <hyperlink ref="T4057" r:id="rId1613" xr:uid="{2B748EEB-449C-44A8-A959-5B7BD2770733}"/>
    <hyperlink ref="T4013" r:id="rId1614" xr:uid="{B54D4EC0-B982-43D6-9673-36E0800D741C}"/>
    <hyperlink ref="T4192" r:id="rId1615" xr:uid="{AA14C35D-E6F8-4FEC-BAE8-F5E29B240990}"/>
    <hyperlink ref="T4242" r:id="rId1616" xr:uid="{FC0BE97D-EE2C-4B64-B7FF-BE9E27F51C2A}"/>
    <hyperlink ref="T3993" r:id="rId1617" xr:uid="{0E648E48-A6B7-41CB-9F9A-9AA9AF7E178B}"/>
    <hyperlink ref="T4111" r:id="rId1618" xr:uid="{234721C8-385F-41AF-A764-81D5D8A8CEA4}"/>
    <hyperlink ref="T4281" r:id="rId1619" xr:uid="{291C7D48-06A6-42BC-85F5-8F34C98D594F}"/>
    <hyperlink ref="T4095" r:id="rId1620" xr:uid="{B9FF6397-5B89-4988-8C75-D3FD00E248D1}"/>
    <hyperlink ref="T4077" r:id="rId1621" xr:uid="{1A5EB760-9A7B-4255-87BA-68F1DCC0A079}"/>
    <hyperlink ref="T3999" r:id="rId1622" xr:uid="{332EF157-2E5E-4989-AD0F-BB06FED0C865}"/>
    <hyperlink ref="T4208" r:id="rId1623" xr:uid="{8F01E7BA-330F-48A8-B6D7-ADF4A97CA1D2}"/>
    <hyperlink ref="T4168" r:id="rId1624" xr:uid="{5CB93F72-A0C4-4BA7-91BB-69DF55296385}"/>
    <hyperlink ref="T4030" r:id="rId1625" xr:uid="{46011FED-6889-47B1-A91E-0EC5DE6EB8DD}"/>
    <hyperlink ref="T4220" r:id="rId1626" xr:uid="{9E34708C-0222-4B63-A43F-33A0153428B3}"/>
    <hyperlink ref="T4005" r:id="rId1627" xr:uid="{2112D54F-7781-46B2-9DF9-71A0396D754B}"/>
    <hyperlink ref="T4247" r:id="rId1628" xr:uid="{A3835A41-C188-47E4-896E-EB10673AE22F}"/>
    <hyperlink ref="T4104" r:id="rId1629" xr:uid="{44A5D203-0CA8-4336-A248-AD9A67FECF49}"/>
    <hyperlink ref="T4148" r:id="rId1630" xr:uid="{80831EEF-B230-48D8-B5D8-27931127E9A6}"/>
    <hyperlink ref="T4138" r:id="rId1631" xr:uid="{AE8B40DA-7739-4264-9097-F7634E59D5EF}"/>
    <hyperlink ref="T4020" r:id="rId1632" xr:uid="{E97D7725-CBC9-4484-B7E2-3436E62B1D6D}"/>
    <hyperlink ref="T4070" r:id="rId1633" xr:uid="{CB4496B9-3912-4845-A7CE-EC2D61B31BBF}"/>
    <hyperlink ref="T4046" r:id="rId1634" xr:uid="{75AE0F95-1049-4984-9137-9012E28D90B3}"/>
    <hyperlink ref="T4152" r:id="rId1635" xr:uid="{0E7C88F2-637A-48D5-B4CF-AF467E07BF81}"/>
    <hyperlink ref="T4060" r:id="rId1636" xr:uid="{CC926F1C-4E2D-4747-9807-0D98B83ED6B2}"/>
    <hyperlink ref="T4084" r:id="rId1637" xr:uid="{D1CA2B8B-2F35-4B09-86FC-16538E1593C4}"/>
    <hyperlink ref="T4222" r:id="rId1638" xr:uid="{A3067091-BA1D-4A64-80F0-3320A212CC9C}"/>
    <hyperlink ref="T4088" r:id="rId1639" xr:uid="{A6751E61-98B7-4C4E-BB03-F14A50590C25}"/>
    <hyperlink ref="T4010" r:id="rId1640" xr:uid="{1AC3FDC7-A2C7-4F79-B90B-7968C5DCE789}"/>
    <hyperlink ref="T4146" r:id="rId1641" xr:uid="{41DF53F6-9785-408C-8A8D-EEEF9B895F87}"/>
    <hyperlink ref="T4113" r:id="rId1642" xr:uid="{1E214AF3-742D-455E-BA59-FE019E282FFF}"/>
    <hyperlink ref="T4232" r:id="rId1643" xr:uid="{B9F9A6DD-241B-4CEA-B7D9-309794CEDE61}"/>
    <hyperlink ref="T4091" r:id="rId1644" xr:uid="{6765AFD7-1561-4977-A3D6-3A6AA684B165}"/>
    <hyperlink ref="T3980" r:id="rId1645" xr:uid="{9A53CF0A-F73E-4597-AEB6-78179487DFC1}"/>
    <hyperlink ref="T4218" r:id="rId1646" xr:uid="{A935154D-0724-4D30-9CDF-6BD37DF04E79}"/>
    <hyperlink ref="T3979" r:id="rId1647" xr:uid="{43D04275-6DDB-4A9A-B6C6-0DFDFDE58DC3}"/>
    <hyperlink ref="T4269" r:id="rId1648" xr:uid="{8750E1DD-D0B8-4830-BD23-CF0D309A7C6B}"/>
    <hyperlink ref="T4241" r:id="rId1649" xr:uid="{7E6E529A-DC3F-4A9A-BF50-5515740DCEF5}"/>
    <hyperlink ref="T4173" r:id="rId1650" xr:uid="{755ED95A-A707-4E77-AC36-EBCD06426A0A}"/>
    <hyperlink ref="T4124" r:id="rId1651" xr:uid="{204F8C7F-04D9-4FFA-AE64-25E1AF53AE54}"/>
    <hyperlink ref="T4193" r:id="rId1652" xr:uid="{FC5915F1-5025-4A7A-83C9-05082CEC41F1}"/>
    <hyperlink ref="T4243" r:id="rId1653" xr:uid="{3D6A500D-9D6C-4658-A93A-3A4FA9807222}"/>
    <hyperlink ref="T4052" r:id="rId1654" xr:uid="{2325FCB3-B784-4E00-BC77-FDB5D6B8A889}"/>
    <hyperlink ref="T4032" r:id="rId1655" xr:uid="{9F369D1C-948E-435E-BF05-1D08644FADD5}"/>
    <hyperlink ref="T4102" r:id="rId1656" xr:uid="{A618537D-5B71-4153-A081-B07DFE4FABD4}"/>
    <hyperlink ref="T4064" r:id="rId1657" xr:uid="{56B9D31B-4CD5-4E51-961D-CEBD07646C52}"/>
    <hyperlink ref="T4050" r:id="rId1658" xr:uid="{097B1D2B-E730-485D-8543-A0D281C2AEB0}"/>
    <hyperlink ref="T4245" r:id="rId1659" xr:uid="{D006064E-1E56-4E65-B45E-A76CF9CC5A47}"/>
    <hyperlink ref="T4246" r:id="rId1660" xr:uid="{F36EDCFB-3081-418C-AEE0-CC13D5879A6C}"/>
    <hyperlink ref="T4019" r:id="rId1661" xr:uid="{240AEE7F-A033-4729-BB6A-AA5C6E48A439}"/>
    <hyperlink ref="T4027" r:id="rId1662" xr:uid="{29B59828-8172-49B9-BFFB-9796A798A73B}"/>
    <hyperlink ref="T4026" r:id="rId1663" xr:uid="{D04C0EE3-6936-49A8-A469-519DC5394910}"/>
    <hyperlink ref="T4099" r:id="rId1664" xr:uid="{5B2EC522-D176-406F-ACA2-0C1CB48AEB2B}"/>
    <hyperlink ref="T4273" r:id="rId1665" xr:uid="{F5B4140A-9FE4-40DD-9B2B-7A95C9F73F14}"/>
    <hyperlink ref="T4149" r:id="rId1666" xr:uid="{86882C88-728E-4991-9E6E-DFB55CBF2CE5}"/>
    <hyperlink ref="T4190" r:id="rId1667" xr:uid="{3CCC389F-454E-417B-9EA7-7D9B05A0244B}"/>
    <hyperlink ref="T4023" r:id="rId1668" xr:uid="{E4C474F1-E7DD-4C8F-98C8-E5CF6BBD93C8}"/>
    <hyperlink ref="T4184" r:id="rId1669" xr:uid="{973E0926-A312-4292-8DB4-C9FD961EC3FA}"/>
    <hyperlink ref="T4130" r:id="rId1670" xr:uid="{A56E260A-83CE-4498-92F9-BAD8C5180172}"/>
    <hyperlink ref="T4079" r:id="rId1671" xr:uid="{249E8355-7FAF-43D6-8FE6-F3B3D18F3BB3}"/>
    <hyperlink ref="T4275" r:id="rId1672" xr:uid="{9E902CA0-E21D-4907-9860-2AB430AA9A28}"/>
    <hyperlink ref="T4071" r:id="rId1673" xr:uid="{4B1992C3-7D65-4B1A-976E-D4C41C102910}"/>
    <hyperlink ref="T4061" r:id="rId1674" xr:uid="{2050178B-3E8B-4BEA-A00F-1611175CADEB}"/>
    <hyperlink ref="T4085" r:id="rId1675" xr:uid="{B929624A-447A-4404-AA7B-74621CAC966A}"/>
    <hyperlink ref="T4223" r:id="rId1676" xr:uid="{C5CDD2CB-3416-4136-B867-F18416C7349A}"/>
    <hyperlink ref="T4144" r:id="rId1677" xr:uid="{AFE4332C-2D21-4286-B9D2-216AD78F6D70}"/>
    <hyperlink ref="T4141" r:id="rId1678" xr:uid="{61778EB5-7EC7-4E72-85B6-8B95F826BACB}"/>
    <hyperlink ref="T4139" r:id="rId1679" xr:uid="{80D0F1E5-9592-4D3A-9CAB-87A506E46B6D}"/>
    <hyperlink ref="T4171" r:id="rId1680" xr:uid="{3CDF21A9-E45F-4619-8C78-C9AB58107E38}"/>
    <hyperlink ref="T4296" r:id="rId1681" xr:uid="{134DA6B3-B894-434A-AD22-645B5299B2D4}"/>
    <hyperlink ref="T4160" r:id="rId1682" xr:uid="{437A5B17-C68E-4979-A30B-D5BCB6256E5D}"/>
    <hyperlink ref="T3981" r:id="rId1683" xr:uid="{4D4BEC53-0C34-47DC-93B1-C359511996F9}"/>
    <hyperlink ref="T4219" r:id="rId1684" xr:uid="{F3C14E03-6A1C-44DB-9130-15D03472DACA}"/>
    <hyperlink ref="T4239" r:id="rId1685" xr:uid="{64AFFDE0-8BB4-4A4D-858A-28E12045C801}"/>
    <hyperlink ref="T4174" r:id="rId1686" xr:uid="{FB225AFD-33EB-4C51-8949-0538DFA3DDE0}"/>
    <hyperlink ref="T3987" r:id="rId1687" xr:uid="{BE21D098-9BA6-4C95-8DD5-86DDD8F1A221}"/>
    <hyperlink ref="T4210" r:id="rId1688" xr:uid="{FC51A8DB-6065-48F7-B2BA-E4CCECE4A365}"/>
    <hyperlink ref="T4244" r:id="rId1689" xr:uid="{89B7F6BA-7BAC-47F1-8E1F-3661E90611D7}"/>
    <hyperlink ref="T4029" r:id="rId1690" xr:uid="{07D0F946-1368-44F8-807C-674E03863A34}"/>
    <hyperlink ref="T4054" r:id="rId1691" xr:uid="{2309A440-8541-4AC9-9BFC-2B899CC7FCA3}"/>
    <hyperlink ref="T4101" r:id="rId1692" xr:uid="{43A6154F-BC15-4901-9211-E20CAF8927D8}"/>
    <hyperlink ref="T4044" r:id="rId1693" xr:uid="{75926F8E-41B6-4373-924C-353BD4103A42}"/>
    <hyperlink ref="T4069" r:id="rId1694" xr:uid="{896C537C-6F8E-4EF1-BE4A-3D07D73E09A0}"/>
    <hyperlink ref="T4182" r:id="rId1695" xr:uid="{6A9EFD1F-617E-45CD-9A8E-494CDAA6852F}"/>
    <hyperlink ref="T4078" r:id="rId1696" xr:uid="{28C10EDE-D79B-41A1-9CE2-C0F2C039A50F}"/>
    <hyperlink ref="T3997" r:id="rId1697" xr:uid="{A48F8637-C543-4C3E-86EF-28857BAD0B8E}"/>
    <hyperlink ref="T4271" r:id="rId1698" xr:uid="{B25BF4FF-D83B-49EF-B91D-24693DF80886}"/>
    <hyperlink ref="T4082" r:id="rId1699" xr:uid="{30A8B53C-0E38-49FE-9E06-0D7D1A303F97}"/>
    <hyperlink ref="T4128" r:id="rId1700" xr:uid="{431C03D4-0FCF-4E7C-9AAD-AB361B38ED53}"/>
    <hyperlink ref="T4211" r:id="rId1701" xr:uid="{F511D41A-9B5A-4629-8936-F5B4F315F0D5}"/>
    <hyperlink ref="T4197" r:id="rId1702" xr:uid="{4A58863E-FD5A-467E-B204-1F8A38D8B200}"/>
    <hyperlink ref="T4163" r:id="rId1703" xr:uid="{1EE6FC4C-2293-4AB5-AE05-A58FAF472F3B}"/>
    <hyperlink ref="T4033" r:id="rId1704" xr:uid="{7E5EDCC0-EEC4-414C-B619-58838D11DD5E}"/>
    <hyperlink ref="T3984" r:id="rId1705" xr:uid="{D45EF826-D654-4CDE-9B13-8C8957FC9510}"/>
    <hyperlink ref="T4150" r:id="rId1706" xr:uid="{5D58521E-C4E5-4849-ADC8-A031C9F04BED}"/>
    <hyperlink ref="T4276" r:id="rId1707" xr:uid="{F8F7CA61-B5F2-4F25-A354-205E0EC6554A}"/>
    <hyperlink ref="T4062" r:id="rId1708" xr:uid="{7CA21DF5-8959-44BA-9F8F-3AC017988038}"/>
    <hyperlink ref="T4133" r:id="rId1709" xr:uid="{CA707AE8-FB82-4219-8A95-71F8466E9DAC}"/>
    <hyperlink ref="T4224" r:id="rId1710" xr:uid="{39F772E7-C010-49A2-86F7-F1168274286E}"/>
    <hyperlink ref="T4162" r:id="rId1711" xr:uid="{41F4C4FA-27D6-47C0-881D-67D54F0B4E28}"/>
    <hyperlink ref="T4122" r:id="rId1712" xr:uid="{8EB4E291-B4A8-469C-97EC-FABCD5AA11E2}"/>
    <hyperlink ref="T4116" r:id="rId1713" xr:uid="{FB5E0C97-6862-49F2-BB28-E37164A7D8D8}"/>
    <hyperlink ref="T4142" r:id="rId1714" xr:uid="{E2DB0733-1EB6-48B3-9EBD-77DCF6EDE307}"/>
    <hyperlink ref="T4297" r:id="rId1715" xr:uid="{7D1F4464-0B29-4906-9674-F9C978349265}"/>
    <hyperlink ref="T4097" r:id="rId1716" xr:uid="{C0653D2B-1978-4257-ABAD-6F190F0F3BA4}"/>
    <hyperlink ref="T4134" r:id="rId1717" xr:uid="{248895F4-3AC4-4E34-960A-957558659A44}"/>
    <hyperlink ref="T3982" r:id="rId1718" xr:uid="{83729559-2BA8-4032-948C-5C738B40EB52}"/>
    <hyperlink ref="T4136" r:id="rId1719" xr:uid="{3390C817-8C90-4232-95F5-C4FB73BE1E13}"/>
    <hyperlink ref="T3992" r:id="rId1720" xr:uid="{0E2488F4-5A74-4CD8-AFD0-B43E9859C22E}"/>
    <hyperlink ref="T4167" r:id="rId1721" xr:uid="{B7A94030-3758-47C4-9582-8BB416A2C9FD}"/>
    <hyperlink ref="T4240" r:id="rId1722" xr:uid="{A9ACC561-2DB2-4FE4-BE3F-F65FB45E0AEA}"/>
    <hyperlink ref="T4011" r:id="rId1723" xr:uid="{FE535044-BA02-42EB-AEEB-C8149893498F}"/>
    <hyperlink ref="T4209" r:id="rId1724" xr:uid="{D371C666-D52B-4D79-92B0-0F086E459B56}"/>
    <hyperlink ref="T4028" r:id="rId1725" xr:uid="{5A042086-F231-4434-9589-9571EF8665BB}"/>
    <hyperlink ref="T4175" r:id="rId1726" xr:uid="{AC5577C5-C8F4-4085-AD0A-A46DC8DB5AB7}"/>
    <hyperlink ref="T4215" r:id="rId1727" xr:uid="{9A7CA92E-9ABD-4A77-88C7-D50580888450}"/>
    <hyperlink ref="T4043" r:id="rId1728" xr:uid="{BA208620-3DB9-4392-A547-345A9AF47DE9}"/>
    <hyperlink ref="T3983" r:id="rId1729" xr:uid="{936C8F30-DDA9-41F4-BA73-91886743ACF0}"/>
    <hyperlink ref="T4198" r:id="rId1730" xr:uid="{9E33A9EB-4C6E-4FA5-9D90-50193E824B6C}"/>
    <hyperlink ref="T4204" r:id="rId1731" xr:uid="{9B2578B9-ECA7-4FAA-A046-5752AC6AA096}"/>
    <hyperlink ref="T4270" r:id="rId1732" xr:uid="{45164F2A-1433-4EE5-8C71-0E15935A440D}"/>
    <hyperlink ref="T4177" r:id="rId1733" xr:uid="{D9660C43-6B7C-42D5-A3B5-D8F9E1387389}"/>
    <hyperlink ref="T4063" r:id="rId1734" xr:uid="{AFB53D89-6A80-4516-B914-EDC144F6CA54}"/>
    <hyperlink ref="T4055" r:id="rId1735" xr:uid="{B3E34422-FC12-4156-87DC-BFFA13AC2A34}"/>
    <hyperlink ref="T4161" r:id="rId1736" xr:uid="{B8D9085A-9803-4BD3-8D81-E34605DC8E15}"/>
    <hyperlink ref="T4290" r:id="rId1737" xr:uid="{5E6D0285-2905-409A-98E8-E6F7D8A1F1AB}"/>
    <hyperlink ref="T4272" r:id="rId1738" xr:uid="{E54F88CB-4D33-46E6-B950-9F4C7F5E3121}"/>
    <hyperlink ref="T3995" r:id="rId1739" xr:uid="{234429AD-509E-46C2-BFE7-F188ACDF2178}"/>
    <hyperlink ref="T4212" r:id="rId1740" xr:uid="{48BBACA6-A06A-44E8-B51C-B88462A2FE76}"/>
    <hyperlink ref="T3986" r:id="rId1741" xr:uid="{EAB68904-C9CB-4953-B943-2A78AEC0DCD0}"/>
    <hyperlink ref="T4115" r:id="rId1742" xr:uid="{C589CD25-5DF8-4E9B-B126-A047510BFD59}"/>
    <hyperlink ref="T4233" r:id="rId1743" xr:uid="{EEA7EECB-024C-4C2E-B9BA-552708851A4D}"/>
    <hyperlink ref="T4164" r:id="rId1744" xr:uid="{888A2106-6B75-469A-9C78-E689884EE619}"/>
    <hyperlink ref="T4189" r:id="rId1745" xr:uid="{FE985432-56EF-4534-9376-69D31983A841}"/>
    <hyperlink ref="T4151" r:id="rId1746" xr:uid="{C13456D5-B3A3-4952-8946-82F67EEAAC47}"/>
    <hyperlink ref="T4205" r:id="rId1747" xr:uid="{30085E40-DEEE-4D4D-8A4A-E14747FAF6BD}"/>
    <hyperlink ref="T4206" r:id="rId1748" xr:uid="{BC57BB02-9DFB-48F3-A36A-3E07A995110B}"/>
    <hyperlink ref="T4000" r:id="rId1749" xr:uid="{F2CEA24D-0149-44BB-9EBA-097910DCD901}"/>
    <hyperlink ref="T4216" r:id="rId1750" xr:uid="{CAA4321A-BD65-48D7-8D19-C5CB6A799F2B}"/>
    <hyperlink ref="T4277" r:id="rId1751" xr:uid="{F4A0BBAC-A9D0-4730-9CEB-E3A82ED28406}"/>
    <hyperlink ref="T4096" r:id="rId1752" xr:uid="{E6CAC603-610E-48C0-93F3-DC4F82F4FE6B}"/>
    <hyperlink ref="T4086" r:id="rId1753" xr:uid="{1AF667FB-0300-44F8-B203-1F9C8377BCB5}"/>
    <hyperlink ref="T4103" r:id="rId1754" xr:uid="{6BD37541-115A-4F4A-A146-865131E322DE}"/>
    <hyperlink ref="T4123" r:id="rId1755" xr:uid="{1B4BA453-9847-464D-89B7-DBF4F585E6C3}"/>
    <hyperlink ref="T4006" r:id="rId1756" xr:uid="{82326919-3865-4B33-9CFE-199624277529}"/>
    <hyperlink ref="T4298" r:id="rId1757" xr:uid="{CE7E317E-B678-4C94-B4D3-D07CFF8D2201}"/>
    <hyperlink ref="T4125" r:id="rId1758" xr:uid="{1999D0D9-C7B2-4598-A712-31D8A6101B9C}"/>
    <hyperlink ref="T4021" r:id="rId1759" xr:uid="{8C49CD58-C7DB-4BAD-87E7-80AF69465D75}"/>
    <hyperlink ref="T4007" r:id="rId1760" xr:uid="{FA0DD41E-CE74-4556-9507-EB9334D78BA1}"/>
    <hyperlink ref="T4299" r:id="rId1761" xr:uid="{93C069A0-9B2B-4B87-A121-32DFCA394FF7}"/>
    <hyperlink ref="T4098" r:id="rId1762" xr:uid="{3F5E3683-EEBC-4BFA-88FE-D06A6166FB44}"/>
    <hyperlink ref="T4289" r:id="rId1763" xr:uid="{2921D1AC-CD8C-4469-AA06-178727876844}"/>
    <hyperlink ref="T4012" r:id="rId1764" xr:uid="{9BC1FCB6-6C28-475D-9EE2-CB3A1AD3DC05}"/>
    <hyperlink ref="T4191" r:id="rId1765" xr:uid="{87939E93-85B8-4237-9F9E-94B90AE79FFA}"/>
    <hyperlink ref="T4127" r:id="rId1766" xr:uid="{E60BB581-F7AE-4ED4-8C83-14A980F6BE53}"/>
    <hyperlink ref="T4176" r:id="rId1767" xr:uid="{F8B576C6-927F-4BD1-BBB5-8D5BD65BEE5C}"/>
    <hyperlink ref="T4076" r:id="rId1768" xr:uid="{F129791B-8A96-4551-AA32-54C013A8DB0B}"/>
    <hyperlink ref="T4147" r:id="rId1769" xr:uid="{D4B98776-6371-4350-AC43-208E0D75ED9D}"/>
    <hyperlink ref="T4260" r:id="rId1770" xr:uid="{70C5374A-31C8-43CB-B5FE-D7E88757845A}"/>
    <hyperlink ref="T4129" r:id="rId1771" xr:uid="{F155B51A-A93E-40D5-85C5-F2AA080ECF06}"/>
    <hyperlink ref="T4056" r:id="rId1772" xr:uid="{71CC5B5B-D2DF-482F-B0EC-04850B74EFF7}"/>
    <hyperlink ref="T4230" r:id="rId1773" xr:uid="{EB493F81-9563-49C7-A28A-CDB026FA4375}"/>
    <hyperlink ref="T4083" r:id="rId1774" xr:uid="{E3B64F56-1411-4C18-BDF2-BC87685E744F}"/>
    <hyperlink ref="T4178" r:id="rId1775" xr:uid="{C7B5A8D1-9024-4719-B5EF-B138C2821FB9}"/>
    <hyperlink ref="T3996" r:id="rId1776" xr:uid="{C38739DE-22B2-4D10-84C6-1D9C55932B08}"/>
    <hyperlink ref="T4183" r:id="rId1777" xr:uid="{ADC5C488-804E-48CB-B78D-FFDB6679CDCF}"/>
    <hyperlink ref="T4018" r:id="rId1778" xr:uid="{990298F3-A250-4EDE-813E-A2DB03CA273B}"/>
    <hyperlink ref="T4285" r:id="rId1779" xr:uid="{EE1FF9E8-0D42-4BB5-BCF6-324E2DD99E6D}"/>
    <hyperlink ref="T4255" r:id="rId1780" xr:uid="{4EA99C58-6E08-45ED-BA38-E221EA4DCF15}"/>
    <hyperlink ref="T4214" r:id="rId1781" xr:uid="{11DC8BAF-2246-4FE8-B354-14FBE4DF8789}"/>
    <hyperlink ref="T4137" r:id="rId1782" xr:uid="{FF54EBEE-D563-45C3-9682-45E70658E695}"/>
    <hyperlink ref="T4256" r:id="rId1783" xr:uid="{E61D1FE0-37F5-43C0-8A04-884F26EF7798}"/>
    <hyperlink ref="T4274" r:id="rId1784" xr:uid="{BA64B146-C405-49AC-98BB-21BB1BE2C019}"/>
    <hyperlink ref="T4045" r:id="rId1785" xr:uid="{5BF3E51D-CD0D-40FE-B767-91565BE41877}"/>
    <hyperlink ref="T4200" r:id="rId1786" xr:uid="{173C5ECB-936B-454A-A49D-21AF28D62500}"/>
    <hyperlink ref="T4072" r:id="rId1787" xr:uid="{03397CEB-36ED-4C64-B4B0-82E6B51FDE53}"/>
    <hyperlink ref="T4025" r:id="rId1788" xr:uid="{D790FDCC-4045-4C6C-BB37-C91A10894FC7}"/>
    <hyperlink ref="T4153" r:id="rId1789" xr:uid="{8DF9794F-0942-49CE-886B-F44D669668C4}"/>
    <hyperlink ref="T4154" r:id="rId1790" xr:uid="{1100CECD-A03B-471A-8557-6D638CD20571}"/>
    <hyperlink ref="T4156" r:id="rId1791" xr:uid="{971DA2EF-7A3B-4C20-B1DA-403F2A2F660D}"/>
    <hyperlink ref="T4250" r:id="rId1792" xr:uid="{53BD2A62-9E08-463A-8A46-334D8C92CCF9}"/>
    <hyperlink ref="T4108" r:id="rId1793" xr:uid="{84D02888-FA1F-4AC6-8CC7-9981586D1D39}"/>
    <hyperlink ref="T4165" r:id="rId1794" xr:uid="{0FE170AB-8F58-4F38-9161-BD52FD75DBE1}"/>
    <hyperlink ref="T3989" r:id="rId1795" xr:uid="{756CEC51-5FA9-4238-B242-F5ACF971CDC0}"/>
    <hyperlink ref="T4047" r:id="rId1796" xr:uid="{771ECF7F-6369-453B-921E-86CB8D49A245}"/>
    <hyperlink ref="T4040" r:id="rId1797" xr:uid="{C469B759-65E6-4E18-9488-DF44DEC7E92F}"/>
    <hyperlink ref="T4157" r:id="rId1798" xr:uid="{9BF57688-DF54-4A70-BF9E-CF0ED46D837F}"/>
    <hyperlink ref="T4166" r:id="rId1799" xr:uid="{E6BB191B-D241-400A-9C80-E0E37C1A88B1}"/>
    <hyperlink ref="T4048" r:id="rId1800" xr:uid="{C56871B6-2CF5-4F4F-BBBB-6D1BA466F6EA}"/>
    <hyperlink ref="T4067" r:id="rId1801" xr:uid="{BE0E22DD-D9DF-4DC1-A40C-BC8C3147D2DD}"/>
    <hyperlink ref="T4261" r:id="rId1802" xr:uid="{E8A2F05B-B91F-4B1F-B741-39F2616A9334}"/>
    <hyperlink ref="T3976" r:id="rId1803" xr:uid="{E937F46C-608C-4BA8-AD3C-CDE3896CF9EF}"/>
    <hyperlink ref="T4201" r:id="rId1804" xr:uid="{37AE742F-0B33-4E4F-B9E5-4DDD2FAE10B3}"/>
    <hyperlink ref="T4158" r:id="rId1805" xr:uid="{6C3538CD-F657-4DB5-859E-FD184D6C9B19}"/>
    <hyperlink ref="T4302" r:id="rId1806" xr:uid="{4B223589-9F55-4340-BDC8-D8B143E0BFED}"/>
    <hyperlink ref="T3978" r:id="rId1807" xr:uid="{767E2F7C-9A07-48B3-9FA5-98935ED4EDEB}"/>
    <hyperlink ref="T4004" r:id="rId1808" xr:uid="{F20792C4-45C3-466C-9104-6A7818EFDB4A}"/>
    <hyperlink ref="T4304" r:id="rId1809" xr:uid="{C6D59178-800E-4DE5-85E9-4E7F015FD3C9}"/>
    <hyperlink ref="T3990" r:id="rId1810" xr:uid="{5BE9BDDA-799D-4358-A92A-5257F739DC44}"/>
    <hyperlink ref="T4169" r:id="rId1811" xr:uid="{9EF452A4-EF36-4462-8062-27ED3590AAB5}"/>
    <hyperlink ref="T4089" r:id="rId1812" xr:uid="{7DFBD010-2387-4EA0-AE30-3CF8C7350414}"/>
    <hyperlink ref="T4199" r:id="rId1813" xr:uid="{C272567F-BBF7-4A33-A0B9-530B6F7930EB}"/>
    <hyperlink ref="T3994" r:id="rId1814" xr:uid="{729127E0-7A15-4467-BE9A-AA5026EEB375}"/>
    <hyperlink ref="T4180" r:id="rId1815" xr:uid="{C38E4D4B-2B42-4B20-BFA6-EE2AAB7D1E5B}"/>
    <hyperlink ref="T4207" r:id="rId1816" xr:uid="{D74C64DB-DA1B-4B2D-8005-12CBC9EF2B79}"/>
    <hyperlink ref="T4185" r:id="rId1817" xr:uid="{4DB7AC2A-1CFC-4057-BD44-A8052B4A93B5}"/>
    <hyperlink ref="T4308" r:id="rId1818" xr:uid="{9DB69BF3-5E20-473C-803E-6584B4559CB7}"/>
    <hyperlink ref="T4034" r:id="rId1819" xr:uid="{A16B20AB-FA11-4506-AB44-0BCCED8A9DA1}"/>
    <hyperlink ref="T3991" r:id="rId1820" xr:uid="{223C1BDE-4657-4C5C-B923-3F2D6214BAD2}"/>
    <hyperlink ref="T4279" r:id="rId1821" xr:uid="{466F1AA5-56D7-4663-9A6A-D74D298F52DB}"/>
    <hyperlink ref="T4294" r:id="rId1822" xr:uid="{CD5DA536-4377-4D8B-AC56-4B4AABFCD50A}"/>
    <hyperlink ref="T4159" r:id="rId1823" xr:uid="{7D2024A3-32D8-483E-904A-83F512556F66}"/>
    <hyperlink ref="T4080" r:id="rId1824" xr:uid="{E8DE6D58-5EB3-4D79-8464-5A0C5C2CD76C}"/>
    <hyperlink ref="T4036" r:id="rId1825" xr:uid="{42E58684-4A91-4C1B-B4AA-A3B35ED15AAB}"/>
    <hyperlink ref="T4003" r:id="rId1826" xr:uid="{17005DE6-C7D4-4ABA-8140-8D7A47441F7B}"/>
    <hyperlink ref="T4283" r:id="rId1827" xr:uid="{8E3A964A-068F-42E3-AF4C-3DA223755665}"/>
    <hyperlink ref="T4236" r:id="rId1828" xr:uid="{BB110934-7298-45D1-B96B-06162915A013}"/>
    <hyperlink ref="T4114" r:id="rId1829" xr:uid="{9FAAB38A-BD30-44FB-836D-3AFD54240932}"/>
    <hyperlink ref="T4117" r:id="rId1830" xr:uid="{06975BD8-15FA-4F31-B4D4-52359CF5A0F2}"/>
    <hyperlink ref="T4170" r:id="rId1831" xr:uid="{1C46D0A0-95C0-4F2B-B8C3-6D2BF1F1585B}"/>
    <hyperlink ref="T4100" r:id="rId1832" xr:uid="{B1E074CF-8F5B-4C39-8427-A38A8D85E87C}"/>
    <hyperlink ref="T4112" r:id="rId1833" xr:uid="{EE7000D2-E611-4DDC-A4AB-4F0B5F429C25}"/>
    <hyperlink ref="T4179" r:id="rId1834" xr:uid="{9ADF6613-61F2-4A0F-AECA-5B31C3B6F6B6}"/>
    <hyperlink ref="T4186" r:id="rId1835" xr:uid="{18A8C0EE-479F-4095-B170-13AA08D1C933}"/>
    <hyperlink ref="T4106" r:id="rId1836" xr:uid="{C50E55BC-D94D-4029-AF69-81116BE1B5E9}"/>
    <hyperlink ref="T4118" r:id="rId1837" xr:uid="{11E3D162-9E06-4B15-8474-A204E761AC1F}"/>
    <hyperlink ref="T4237" r:id="rId1838" xr:uid="{0B3BA07D-21F1-43DB-A43E-1C74861DB246}"/>
    <hyperlink ref="T4305" r:id="rId1839" xr:uid="{1B0D77C5-314D-43C1-B1B2-A21C70B03F55}"/>
    <hyperlink ref="T4259" r:id="rId1840" xr:uid="{8A271F92-32E0-4679-9EDD-319846E7D107}"/>
    <hyperlink ref="T4306" r:id="rId1841" xr:uid="{7F7518B3-8E47-4E1A-85AB-769851E51D64}"/>
    <hyperlink ref="T4287" r:id="rId1842" xr:uid="{E33507A4-104D-4759-9855-671FBD5BE251}"/>
    <hyperlink ref="T4229" r:id="rId1843" xr:uid="{8C096995-37F9-409B-95A8-4147D14431F7}"/>
    <hyperlink ref="T4307" r:id="rId1844" xr:uid="{F89E4BE2-669B-4289-9380-864DC7FB41C6}"/>
    <hyperlink ref="T4090" r:id="rId1845" xr:uid="{FE54ECF7-FBEB-489C-8505-C0289F5F3932}"/>
    <hyperlink ref="T4288" r:id="rId1846" xr:uid="{5AB4C758-01B6-4AC0-86D1-66711A607808}"/>
    <hyperlink ref="T4226" r:id="rId1847" xr:uid="{2B5E3C77-BA5A-4E00-AB8F-A5F2496EC6E4}"/>
    <hyperlink ref="T4231" r:id="rId1848" xr:uid="{E6B86936-5562-49FA-ADE0-62624D704E20}"/>
    <hyperlink ref="T4235" r:id="rId1849" xr:uid="{C2E887D0-E159-4EE3-8AFA-BF5403F60D82}"/>
    <hyperlink ref="T4092" r:id="rId1850" xr:uid="{D4D02CEA-D0D0-4D79-95E5-2BA313811947}"/>
    <hyperlink ref="T4093" r:id="rId1851" xr:uid="{C73B12E5-AA2D-4ADA-B527-F0A16B8E35F1}"/>
    <hyperlink ref="T3988" r:id="rId1852" xr:uid="{F96F5BE1-3380-4987-AA7B-942E44300FFC}"/>
    <hyperlink ref="T4042" r:id="rId1853" xr:uid="{8456A9B4-D457-4595-BB15-CB0CF902313E}"/>
    <hyperlink ref="T4031" r:id="rId1854" xr:uid="{20A0EEAF-0A2D-4391-9FE3-71AD7BCF0B92}"/>
    <hyperlink ref="T4145" r:id="rId1855" xr:uid="{BD724DD0-22EA-4BB9-834E-ABF1828EE9DB}"/>
    <hyperlink ref="T4075" r:id="rId1856" xr:uid="{5D292D03-EE07-4DE8-8881-5DC35B2007E3}"/>
    <hyperlink ref="T4188" r:id="rId1857" xr:uid="{EE5C46F9-2405-45BB-919D-1A6479CF02C7}"/>
    <hyperlink ref="T4107" r:id="rId1858" xr:uid="{0F52DF7E-E2D4-41C3-B87F-3C2FAD58987D}"/>
    <hyperlink ref="T4254" r:id="rId1859" xr:uid="{CB0B9FC8-1C75-48E1-8559-C21B508795EA}"/>
    <hyperlink ref="T4132" r:id="rId1860" xr:uid="{97890EF8-0212-4F4B-B3D6-BE974FCFAE85}"/>
    <hyperlink ref="T4073" r:id="rId1861" xr:uid="{C2D771A8-E7C4-4F6A-94D2-57B10E11C62A}"/>
    <hyperlink ref="T4300" r:id="rId1862" xr:uid="{24C871F8-912A-45A0-8C54-699FB2D4A5BB}"/>
    <hyperlink ref="T4172" r:id="rId1863" xr:uid="{5A4E7EA6-56AB-4112-90E8-022C0CB9C911}"/>
    <hyperlink ref="T4248" r:id="rId1864" xr:uid="{4837963C-63B4-426A-9E21-7931D1A31AB1}"/>
    <hyperlink ref="T4155" r:id="rId1865" xr:uid="{291F9109-081C-4BB4-94C9-FE1447FA96E5}"/>
    <hyperlink ref="T4249" r:id="rId1866" xr:uid="{56AE8CB4-AA66-4A0C-8B4E-43F44794D3DD}"/>
    <hyperlink ref="T4038" r:id="rId1867" xr:uid="{C7A0C5BC-613B-4659-A15A-D14CD7396BFD}"/>
    <hyperlink ref="T3998" r:id="rId1868" xr:uid="{7753A437-E9C8-4E2B-8F89-5EC3ECFD0549}"/>
    <hyperlink ref="T4066" r:id="rId1869" xr:uid="{E48E48DA-FB41-418D-B060-E89DF4CE33FF}"/>
    <hyperlink ref="T4286" r:id="rId1870" xr:uid="{65FA9819-C6C4-4DF7-B28A-CC713DBE6C31}"/>
    <hyperlink ref="T4110" r:id="rId1871" xr:uid="{760B14B3-A2D8-421F-B2D3-D5DC4AE66E5C}"/>
    <hyperlink ref="T4039" r:id="rId1872" xr:uid="{F3B75F46-3D15-4F09-94E6-8065E1EE27A9}"/>
    <hyperlink ref="T4041" r:id="rId1873" xr:uid="{D8594B43-DCB3-4C25-8826-C05E991D388D}"/>
    <hyperlink ref="T4278" r:id="rId1874" xr:uid="{F9A301F2-EC9D-4A29-88F7-A22A8EF76001}"/>
    <hyperlink ref="T4053" r:id="rId1875" xr:uid="{DC9DE9A2-188D-4EA6-B66C-26875308A596}"/>
    <hyperlink ref="T4262" r:id="rId1876" xr:uid="{F575C79B-EE47-47CF-A12B-9D3CB39CA001}"/>
    <hyperlink ref="T4309" r:id="rId1877" xr:uid="{2509C226-EEBE-4241-850F-9ABD4340DE19}"/>
    <hyperlink ref="T4202" r:id="rId1878" xr:uid="{BFC44B49-EFA5-47DD-8A71-711B8E028875}"/>
    <hyperlink ref="T4301" r:id="rId1879" xr:uid="{08ABA15D-6DD8-4B3D-8245-8A94A93A285D}"/>
    <hyperlink ref="T4303" r:id="rId1880" xr:uid="{511976AA-739F-44EE-9112-8558AB012C8C}"/>
    <hyperlink ref="T4049" r:id="rId1881" xr:uid="{F9D4E18F-1B63-4150-BDA8-DDF61DC3E67A}"/>
    <hyperlink ref="T4131" r:id="rId1882" xr:uid="{C007506E-7AE6-4FA3-9F2E-FF50F43DD547}"/>
    <hyperlink ref="T4282" r:id="rId1883" xr:uid="{DDC40CC3-D4A7-47E2-AF94-A20DD71D5FE0}"/>
    <hyperlink ref="T4291" r:id="rId1884" xr:uid="{C4D5C8F4-FC31-45B7-AAFF-F8B134D92CB6}"/>
    <hyperlink ref="T4292" r:id="rId1885" xr:uid="{E4CAB304-3D06-46C5-89F2-51A7C7E5F79D}"/>
    <hyperlink ref="T4293" r:id="rId1886" xr:uid="{37203959-59BC-4DC6-8171-57B93551D510}"/>
    <hyperlink ref="T4264" r:id="rId1887" xr:uid="{9B0E0AB6-F80D-4AFC-868B-0AA032A68B0B}"/>
    <hyperlink ref="T4024" r:id="rId1888" xr:uid="{195EB161-7B69-4DE0-98EC-2036B70A0DCB}"/>
    <hyperlink ref="T4203" r:id="rId1889" xr:uid="{4A103883-2D8E-4261-BF78-360959DC5499}"/>
    <hyperlink ref="T4037" r:id="rId1890" xr:uid="{9CBD1182-4C73-4C98-9AAE-1E6F57E07FAF}"/>
    <hyperlink ref="T4058" r:id="rId1891" xr:uid="{3421BA18-F3B2-42A1-B61F-3CD644959F7C}"/>
    <hyperlink ref="T3977" r:id="rId1892" xr:uid="{98D9117F-3E90-467D-9AE9-97F8FF62C40D}"/>
    <hyperlink ref="T4035" r:id="rId1893" xr:uid="{8AD2E885-3699-42B1-BD19-F8B22B34729E}"/>
    <hyperlink ref="T4068" r:id="rId1894" xr:uid="{D75924C0-7E02-4537-869B-88F1F8DC2D0B}"/>
    <hyperlink ref="T4225" r:id="rId1895" xr:uid="{4455FABD-30B4-4593-B335-1EE2D317373D}"/>
    <hyperlink ref="T4120" r:id="rId1896" xr:uid="{0D4D6ED6-30E8-4C32-A270-B60E57974401}"/>
    <hyperlink ref="T4002" r:id="rId1897" xr:uid="{5539D6C0-2C14-44F1-A7DE-25F1F545B416}"/>
    <hyperlink ref="T4001" r:id="rId1898" xr:uid="{65E48BF3-586D-4ED7-9881-7E8694A0CC4F}"/>
    <hyperlink ref="T4109" r:id="rId1899" xr:uid="{C4104124-7DE3-4750-8E10-40F68A5E22AF}"/>
    <hyperlink ref="T4228" r:id="rId1900" xr:uid="{FC72323D-C223-4BB9-A2E8-58113DAE6B9B}"/>
    <hyperlink ref="T4105" r:id="rId1901" xr:uid="{48243595-4F92-42A0-92BD-0C62226D01FC}"/>
    <hyperlink ref="T4121" r:id="rId1902" xr:uid="{86A8A8B8-B6C9-4AE9-AB42-A34346D2E58F}"/>
    <hyperlink ref="T4081" r:id="rId1903" xr:uid="{5AD0422B-95A0-4085-8AD4-B72463B55291}"/>
    <hyperlink ref="T4065" r:id="rId1904" xr:uid="{C10B3788-71B0-4468-BA15-BE0E0950421B}"/>
    <hyperlink ref="T4221" r:id="rId1905" xr:uid="{206DAAF2-08B8-4D56-8016-5AE9ECD82FC9}"/>
    <hyperlink ref="T4194" r:id="rId1906" xr:uid="{D76127E8-8845-4056-93B9-BE8107E0FE8C}"/>
    <hyperlink ref="T4257" r:id="rId1907" xr:uid="{A1F0AD22-5FEB-4FB1-80FF-0103DF0D6274}"/>
    <hyperlink ref="T4009" r:id="rId1908" xr:uid="{B05B2080-7D5C-4089-946E-9C24A353E854}"/>
    <hyperlink ref="T4143" r:id="rId1909" xr:uid="{D38AA2D2-216C-4C8B-BE67-EC98F5BE2C56}"/>
    <hyperlink ref="T4265" r:id="rId1910" xr:uid="{332ED366-7A04-49D7-98C2-765DF86E3A11}"/>
    <hyperlink ref="T4187" r:id="rId1911" xr:uid="{68C4FD78-9A59-4001-8564-9A1A6609927D}"/>
    <hyperlink ref="T4266" r:id="rId1912" xr:uid="{B6D0344A-2EC2-46E0-89A0-9F25F88D687C}"/>
    <hyperlink ref="T4267" r:id="rId1913" xr:uid="{5714A224-F6C1-4FC3-8815-D9475F8A2F30}"/>
    <hyperlink ref="T4258" r:id="rId1914" xr:uid="{962789F0-BA82-4467-847B-5A9A0CE982B7}"/>
    <hyperlink ref="T4295" r:id="rId1915" xr:uid="{FB92C631-5142-4C2A-AB51-5097E6FFC02B}"/>
    <hyperlink ref="T4251" r:id="rId1916" xr:uid="{3F0A882E-B9F7-4F6D-AC0A-CBC062AAF38F}"/>
    <hyperlink ref="T4252" r:id="rId1917" xr:uid="{06EC9636-A1C1-4AA7-B43F-A3CB3BD8D6B7}"/>
    <hyperlink ref="T4195" r:id="rId1918" xr:uid="{597CA7E6-8046-421A-9053-256912616250}"/>
    <hyperlink ref="T4213" r:id="rId1919" xr:uid="{B4D79C57-3399-4987-B298-ED31A800AC23}"/>
    <hyperlink ref="T4196" r:id="rId1920" xr:uid="{5DF6BFC5-07F5-409F-A934-BB576151B905}"/>
    <hyperlink ref="T4284" r:id="rId1921" xr:uid="{6402AFA7-FC06-4E31-AEC7-61DDC70F92FB}"/>
    <hyperlink ref="T4022" r:id="rId1922" xr:uid="{1D23606F-0DE0-494A-9739-280AE2BEACD7}"/>
    <hyperlink ref="T4227" r:id="rId1923" xr:uid="{C56E5490-3F5C-4260-952E-88324BE50B31}"/>
    <hyperlink ref="T4234" r:id="rId1924" xr:uid="{46417AC7-3304-4504-89FB-361E0FEE85AB}"/>
    <hyperlink ref="T4253" r:id="rId1925" xr:uid="{15893D2F-4466-42AF-AFEF-E7EDDC794EF0}"/>
    <hyperlink ref="T4280" r:id="rId1926" xr:uid="{E6E95511-0B8F-45EB-A2F4-EDE3F881CC6A}"/>
    <hyperlink ref="T4094" r:id="rId1927" xr:uid="{2628ED49-93A7-442C-A0E6-BB2666435659}"/>
    <hyperlink ref="T4008" r:id="rId1928" xr:uid="{33809803-92B0-493F-884F-1F9707FD1F28}"/>
    <hyperlink ref="T4140" r:id="rId1929" xr:uid="{3A001417-9F1F-48C9-B578-FC3E72E16E88}"/>
    <hyperlink ref="T4119" r:id="rId1930" xr:uid="{53126A5B-0DC0-4685-B2EE-677323AD9F94}"/>
    <hyperlink ref="T4181" r:id="rId1931" xr:uid="{44076221-AD77-4426-B90D-6A63A37C8BB3}"/>
    <hyperlink ref="T3758" r:id="rId1932" xr:uid="{F396533E-8EC1-4E87-87CC-69E36EFBAB77}"/>
    <hyperlink ref="T3759" r:id="rId1933" xr:uid="{ED9B0EE2-B848-4590-8C1D-DF296D549B10}"/>
    <hyperlink ref="T3781" r:id="rId1934" xr:uid="{E4DE9FA0-724F-441B-AA48-E303028DA36B}"/>
    <hyperlink ref="T3782" r:id="rId1935" xr:uid="{B9665160-83C7-4927-9D84-71F2B2CBFEB6}"/>
    <hyperlink ref="T3858" r:id="rId1936" xr:uid="{A1C852A9-785C-4C03-9A96-600B6A04A9D1}"/>
    <hyperlink ref="T3912" r:id="rId1937" xr:uid="{DFDC12C8-10E4-41E5-90A7-E6A0D5EB48CA}"/>
    <hyperlink ref="T3929" r:id="rId1938" xr:uid="{A6795DFA-0B84-4288-AD16-26EA15DF0227}"/>
    <hyperlink ref="T3752" r:id="rId1939" xr:uid="{0F58A45A-7FA0-4609-80D0-199ACAF1A8C3}"/>
    <hyperlink ref="T3864" r:id="rId1940" xr:uid="{B79D4892-2691-4AA5-8B85-AEFF3C0376CB}"/>
    <hyperlink ref="T3852" r:id="rId1941" xr:uid="{1D2D9F4E-2B5D-44D2-85C2-857BD1A2779D}"/>
    <hyperlink ref="T3879" r:id="rId1942" xr:uid="{517D0C1C-B235-46E4-A845-CA2CF289CD2E}"/>
    <hyperlink ref="T3725" r:id="rId1943" xr:uid="{38678673-9F70-4A8C-BD05-25B3794042C4}"/>
    <hyperlink ref="T3914" r:id="rId1944" xr:uid="{134E327D-7DAB-4870-ADA5-ED852E7CFF67}"/>
    <hyperlink ref="T3931" r:id="rId1945" xr:uid="{82301057-E839-4C90-B2B5-62FB237BF0D6}"/>
    <hyperlink ref="T3767" r:id="rId1946" xr:uid="{F8859404-47B9-416E-A9FB-52F8AFB39FFA}"/>
    <hyperlink ref="T3875" r:id="rId1947" xr:uid="{74E9BA34-0A33-4703-8DC9-B35BD39EB221}"/>
    <hyperlink ref="T3796" r:id="rId1948" xr:uid="{94DAC52C-F7C3-4D6D-A7B9-777EA1F6BEC1}"/>
    <hyperlink ref="T3958" r:id="rId1949" xr:uid="{7BEC8F95-6692-42D4-8DF9-AAE0F07E1235}"/>
    <hyperlink ref="T3903" r:id="rId1950" xr:uid="{580D01FF-04B3-4C01-961C-4CBF6D7566C9}"/>
    <hyperlink ref="T3974" r:id="rId1951" xr:uid="{AA0AC5F7-D14A-434F-8C3B-786B5B44DFDF}"/>
    <hyperlink ref="T3889" r:id="rId1952" xr:uid="{409ED795-3608-4C37-AD77-D5BF32825551}"/>
    <hyperlink ref="T3812" r:id="rId1953" xr:uid="{0D752BE4-B636-48BD-9266-9CACD69A762A}"/>
    <hyperlink ref="T3768" r:id="rId1954" xr:uid="{DDC514A3-325E-4EF1-AFB3-1A74F48E4C0B}"/>
    <hyperlink ref="T3746" r:id="rId1955" xr:uid="{11F60600-F8DF-4376-BD5B-FEE552702019}"/>
    <hyperlink ref="T3896" r:id="rId1956" xr:uid="{0372A83C-3A1E-4BE1-94D7-73BD7F6A4131}"/>
    <hyperlink ref="T3869" r:id="rId1957" xr:uid="{7C87F86F-4834-4413-88CF-A94431FE93E5}"/>
    <hyperlink ref="T3855" r:id="rId1958" xr:uid="{9D1D6C8C-401E-4DBF-B64F-AB9F47962B6B}"/>
    <hyperlink ref="T3734" r:id="rId1959" xr:uid="{ECE1EAF7-2541-489B-AD27-5C2D1DFA0E62}"/>
    <hyperlink ref="T3892" r:id="rId1960" xr:uid="{44EC6DC4-4EF0-4E0B-B58C-6CCD7376ACD2}"/>
    <hyperlink ref="T3918" r:id="rId1961" xr:uid="{81362FA7-8B8B-4673-8215-71088288F6F3}"/>
    <hyperlink ref="T3963" r:id="rId1962" xr:uid="{917EE432-7A7F-4402-878C-FAB4B30278DA}"/>
    <hyperlink ref="T3818" r:id="rId1963" xr:uid="{BA5D2F65-7AD9-4BF1-A8FD-5C2D4CEAE481}"/>
    <hyperlink ref="T3964" r:id="rId1964" xr:uid="{DAE1A9B1-71E1-44A4-A20E-A44DA2CB161E}"/>
    <hyperlink ref="T3801" r:id="rId1965" xr:uid="{65AEB6A9-19B8-4C01-81AB-CED3AD6E6127}"/>
    <hyperlink ref="T3921" r:id="rId1966" xr:uid="{F87061DE-5C0D-4062-B26C-CE9F7FAE139F}"/>
    <hyperlink ref="T3843" r:id="rId1967" xr:uid="{633162D0-0C3B-4B39-84F0-311F905D3916}"/>
    <hyperlink ref="T3922" r:id="rId1968" xr:uid="{FD3660CB-899D-4659-A3FC-28CB66941B4E}"/>
    <hyperlink ref="T3936" r:id="rId1969" xr:uid="{A21DABD4-130A-4C24-A955-8F5EB7E813FC}"/>
    <hyperlink ref="T3857" r:id="rId1970" xr:uid="{1B15FE90-B847-4B1F-9E3E-DC0E66788C87}"/>
    <hyperlink ref="T3937" r:id="rId1971" xr:uid="{7DC22C0A-72BA-4787-8390-2E82614D00CA}"/>
    <hyperlink ref="T3775" r:id="rId1972" xr:uid="{3A51C110-37F8-4475-94F5-F06D1783AD06}"/>
    <hyperlink ref="T3769" r:id="rId1973" xr:uid="{658AC2A4-07B1-42C2-B512-8E87F4F18119}"/>
    <hyperlink ref="T3794" r:id="rId1974" xr:uid="{50D24E8E-FBCC-45C5-B90F-4C709999E0B9}"/>
    <hyperlink ref="T3877" r:id="rId1975" xr:uid="{AEF25C69-A8C0-442E-B5C5-8240805E5C7D}"/>
    <hyperlink ref="T3804" r:id="rId1976" xr:uid="{51B719B2-3A76-4C86-89C6-2D7F1C560CED}"/>
    <hyperlink ref="T3902" r:id="rId1977" xr:uid="{08BCEB93-4A2F-488B-8F89-5EE8CDA5E116}"/>
    <hyperlink ref="T3779" r:id="rId1978" xr:uid="{87274BC0-A56F-445C-8368-9C327367DDAE}"/>
    <hyperlink ref="T3770" r:id="rId1979" xr:uid="{6648DBFF-3177-463D-A0E0-8EB9B03060F6}"/>
    <hyperlink ref="T3835" r:id="rId1980" xr:uid="{BCAF6FDD-4B3D-4C8A-BD91-573904E639F2}"/>
    <hyperlink ref="T3805" r:id="rId1981" xr:uid="{5240FB96-9138-4316-8AA8-21F45B5405AB}"/>
    <hyperlink ref="T3887" r:id="rId1982" xr:uid="{15793E9C-AF5E-4D43-87DE-860BA568A055}"/>
    <hyperlink ref="T3860" r:id="rId1983" xr:uid="{ABA65933-F273-4F7B-BD93-055AD0315A64}"/>
    <hyperlink ref="T3810" r:id="rId1984" xr:uid="{6020CB44-77D4-485C-83CA-BC888BE28E5F}"/>
    <hyperlink ref="T3891" r:id="rId1985" xr:uid="{B3038F46-CC77-45BE-AA39-64F15EA602C6}"/>
    <hyperlink ref="T3943" r:id="rId1986" xr:uid="{B482C1CF-761B-440F-B000-2AAEA4793E06}"/>
    <hyperlink ref="T3944" r:id="rId1987" xr:uid="{395E772E-CAE0-48C9-8AEE-4EBF42643388}"/>
    <hyperlink ref="T3954" r:id="rId1988" xr:uid="{4E1AB65D-1416-4640-B575-D73F3E094051}"/>
    <hyperlink ref="T3792" r:id="rId1989" xr:uid="{B97E1FE7-B1E3-492E-9F9A-D9C856C29626}"/>
    <hyperlink ref="T3926" r:id="rId1990" xr:uid="{1B97F532-0AA6-4960-A9C4-6003009E7841}"/>
    <hyperlink ref="T3833" r:id="rId1991" xr:uid="{A5BA3E04-E633-4624-8E67-A1CB440BCBEF}"/>
    <hyperlink ref="T3841" r:id="rId1992" xr:uid="{50BEA520-8352-429B-9C13-B9664F4253F4}"/>
    <hyperlink ref="T3783" r:id="rId1993" xr:uid="{902AE5FB-E6ED-40D1-ACB7-4101856DB04C}"/>
    <hyperlink ref="T3955" r:id="rId1994" xr:uid="{B8FE0F02-FAB3-429C-A916-28E3CC4B98F4}"/>
    <hyperlink ref="T3927" r:id="rId1995" xr:uid="{79D9F8F2-F077-4A18-9F9D-03250DF2497B}"/>
    <hyperlink ref="T3842" r:id="rId1996" xr:uid="{BD3ACD28-D698-47B5-99BD-6ADA720AD760}"/>
    <hyperlink ref="T3880" r:id="rId1997" xr:uid="{DE977A59-25D4-4117-B04C-7C163DC49E43}"/>
    <hyperlink ref="T3898" r:id="rId1998" xr:uid="{8153734F-0AF0-4C43-AF0A-88599633D1D6}"/>
    <hyperlink ref="T3915" r:id="rId1999" xr:uid="{317F5486-07A9-4288-8759-B66CDAD75F4F}"/>
    <hyperlink ref="T3957" r:id="rId2000" xr:uid="{8381BBB5-B550-4A90-A991-0C66EC31D507}"/>
    <hyperlink ref="T3959" r:id="rId2001" xr:uid="{87630C4D-B267-44EE-82F9-E18589F473AB}"/>
    <hyperlink ref="T3911" r:id="rId2002" xr:uid="{6AC2F209-1699-43DD-B19C-C587213CB18C}"/>
    <hyperlink ref="T3904" r:id="rId2003" xr:uid="{18960627-C6F6-4DFB-A5B3-9D9633361566}"/>
    <hyperlink ref="T3760" r:id="rId2004" xr:uid="{AE01E987-3154-44E8-99C4-C2AAB6E8A12A}"/>
    <hyperlink ref="T3890" r:id="rId2005" xr:uid="{7CC628F3-3A27-448C-830A-723D8D2DC8B2}"/>
    <hyperlink ref="T3897" r:id="rId2006" xr:uid="{CE20B731-6D4D-464A-B75A-72BD9249DF07}"/>
    <hyperlink ref="T3784" r:id="rId2007" xr:uid="{A96D8819-8592-4622-9B46-DFE37DADDE41}"/>
    <hyperlink ref="T3766" r:id="rId2008" xr:uid="{D900D149-2416-4C91-A085-5EE14CEEAD63}"/>
    <hyperlink ref="T3809" r:id="rId2009" xr:uid="{90A7B05B-AF5C-4D5D-8D51-F4652076AC52}"/>
    <hyperlink ref="T3854" r:id="rId2010" xr:uid="{A05B531A-DE9F-48FB-A27B-614A8ADD33F5}"/>
    <hyperlink ref="T3901" r:id="rId2011" xr:uid="{2C07B162-E155-4B06-8EEC-10FD8B71EDEB}"/>
    <hyperlink ref="T3823" r:id="rId2012" xr:uid="{9510E480-9435-41B8-91DC-BE4CC17E63FA}"/>
    <hyperlink ref="T3971" r:id="rId2013" xr:uid="{A1DB9561-A6F4-4BAD-BA26-6C66AAE0D41B}"/>
    <hyperlink ref="T3928" r:id="rId2014" xr:uid="{B4E95067-93DF-4A5D-AEBB-709F6E5C1B89}"/>
    <hyperlink ref="T3966" r:id="rId2015" xr:uid="{C21D62EA-47F6-4407-8A42-3DC842C6FE1F}"/>
    <hyperlink ref="T3786" r:id="rId2016" xr:uid="{4D0F50BF-D841-467B-8428-FC277A465D27}"/>
    <hyperlink ref="T3738" r:id="rId2017" xr:uid="{7B17FFB5-98E8-4308-BE67-F37B82CCEE5D}"/>
    <hyperlink ref="T3789" r:id="rId2018" xr:uid="{012126B3-6F5F-4DA1-9E65-4AB3879FA1A7}"/>
    <hyperlink ref="T3747" r:id="rId2019" xr:uid="{EDBC53ED-510C-4290-AE71-905052317765}"/>
    <hyperlink ref="T3871" r:id="rId2020" xr:uid="{F7F7E6E7-221A-491B-B7F2-FBB0EDDE1D17}"/>
    <hyperlink ref="T3731" r:id="rId2021" xr:uid="{F08E032C-8876-43F3-A494-87F7CAB3671F}"/>
    <hyperlink ref="T3907" r:id="rId2022" xr:uid="{4841998C-6F5C-4863-A43C-E084485A9399}"/>
    <hyperlink ref="T3826" r:id="rId2023" xr:uid="{9520FA3C-518D-4D29-872C-70A156AC1213}"/>
    <hyperlink ref="T3728" r:id="rId2024" xr:uid="{E6D08108-58EB-428A-879B-226940D61B74}"/>
    <hyperlink ref="T3787" r:id="rId2025" xr:uid="{640EDFF1-1BB1-4D3B-A43C-678C4BCC70AE}"/>
    <hyperlink ref="T3831" r:id="rId2026" xr:uid="{E9945DEC-B62C-46E7-926D-68DDCD665317}"/>
    <hyperlink ref="T3865" r:id="rId2027" xr:uid="{2012C3BA-4607-4057-B0F7-EA21C4BCAC6D}"/>
    <hyperlink ref="T3815" r:id="rId2028" xr:uid="{5212492F-5B9F-4388-9BAE-3EC8105AEA69}"/>
    <hyperlink ref="T3939" r:id="rId2029" xr:uid="{BBF2AE80-C809-4690-BD3D-62D9C1DCD061}"/>
    <hyperlink ref="T3947" r:id="rId2030" xr:uid="{63574FFE-25C5-4AE2-9B21-573B4B8CFD73}"/>
    <hyperlink ref="T3894" r:id="rId2031" xr:uid="{ED68AB39-D685-45D5-8BE5-9261D12E83B4}"/>
    <hyperlink ref="T3802" r:id="rId2032" xr:uid="{D8A1A401-D0E1-4819-9F85-26121062F551}"/>
    <hyperlink ref="T3913" r:id="rId2033" xr:uid="{23A3579A-50CA-47C4-B233-6DF3B0CDD913}"/>
    <hyperlink ref="T3874" r:id="rId2034" xr:uid="{56155171-B0DA-46F7-B065-67FEB457E626}"/>
    <hyperlink ref="T3791" r:id="rId2035" xr:uid="{7453EA13-E231-4211-B1F6-49F3754ADFE9}"/>
    <hyperlink ref="T3836" r:id="rId2036" xr:uid="{CBC4FB1B-76FD-45B0-AE20-612FB2F4B039}"/>
    <hyperlink ref="T3899" r:id="rId2037" xr:uid="{464C052C-E3CB-4FA9-BF5F-9814B47D3165}"/>
    <hyperlink ref="T3916" r:id="rId2038" xr:uid="{9C5D6B73-12AF-4F12-841C-8F28665DE6B2}"/>
    <hyperlink ref="T3755" r:id="rId2039" xr:uid="{589F7C99-01A2-4A2F-9B2A-202F20E987A9}"/>
    <hyperlink ref="T3811" r:id="rId2040" xr:uid="{A626E2CC-E389-4BA4-B67F-C99043E8D6C7}"/>
    <hyperlink ref="T3750" r:id="rId2041" xr:uid="{A0B6C804-57F8-4EB9-93B8-BF058378C4AE}"/>
    <hyperlink ref="T3960" r:id="rId2042" xr:uid="{D417E80D-A74E-4B6A-8ACA-0FCF6627DD8D}"/>
    <hyperlink ref="T3773" r:id="rId2043" xr:uid="{D74CC086-4AD4-4B39-AEA0-530947D3493C}"/>
    <hyperlink ref="T3806" r:id="rId2044" xr:uid="{B5F9837A-A852-4857-AEC6-063965D97118}"/>
    <hyperlink ref="T3846" r:id="rId2045" xr:uid="{51425678-5AC8-4E05-A523-3720AB3AEBD9}"/>
    <hyperlink ref="T3905" r:id="rId2046" xr:uid="{8EE4668E-29FF-4930-8EBF-2CA4490802F6}"/>
    <hyperlink ref="T3829" r:id="rId2047" xr:uid="{E5C67BFE-E22D-41A7-A0E6-57232D1DF053}"/>
    <hyperlink ref="T3932" r:id="rId2048" xr:uid="{F6F066C0-5F97-40F1-901E-56D3C0DAB32C}"/>
    <hyperlink ref="T3761" r:id="rId2049" xr:uid="{28C15B3B-4D87-4AB8-B71A-2DD82EC05A8B}"/>
    <hyperlink ref="T3961" r:id="rId2050" xr:uid="{0CC795F1-8776-4335-A91F-E5BCC19B01AD}"/>
    <hyperlink ref="T3844" r:id="rId2051" xr:uid="{863699EC-C8F1-4119-A8E3-B3DF9D2DED4F}"/>
    <hyperlink ref="T3933" r:id="rId2052" xr:uid="{0EA32C4A-A071-4A22-969F-F8EDB1F428A8}"/>
    <hyperlink ref="T3962" r:id="rId2053" xr:uid="{1A7759B1-1DA3-4763-B405-93467C9D71FF}"/>
    <hyperlink ref="T3807" r:id="rId2054" xr:uid="{B8EF0534-0A2F-4C91-8FB6-84D67A62BF93}"/>
    <hyperlink ref="T3757" r:id="rId2055" xr:uid="{3BA52CF7-4C3E-48B2-A688-1EFBCA2D292B}"/>
    <hyperlink ref="T3970" r:id="rId2056" xr:uid="{0E5D9FE3-2724-4922-95A7-8F6085D6B69F}"/>
    <hyperlink ref="T3919" r:id="rId2057" xr:uid="{EFCD3989-3739-4E61-9101-BEEDF22915E9}"/>
    <hyperlink ref="T3881" r:id="rId2058" xr:uid="{DF3896F1-169A-40E8-A7E5-11C9F16AE283}"/>
    <hyperlink ref="T3972" r:id="rId2059" xr:uid="{3B276B9B-1EA8-4B05-BDC2-D602C213BDBE}"/>
    <hyperlink ref="T3965" r:id="rId2060" xr:uid="{9B4B2607-F9E5-4DF4-8121-770ECB04075C}"/>
    <hyperlink ref="T3925" r:id="rId2061" xr:uid="{8FFDF1B5-2C5E-4847-8914-C41CC4F74423}"/>
    <hyperlink ref="T3967" r:id="rId2062" xr:uid="{C5F3A8FA-220D-4D68-A0F4-2E1871694476}"/>
    <hyperlink ref="T3739" r:id="rId2063" xr:uid="{E6C86249-86C4-4054-9E04-991A05E2F48F}"/>
    <hyperlink ref="T3870" r:id="rId2064" xr:uid="{326E4A69-C518-4BC0-B7AB-55BA87C8F5D1}"/>
    <hyperlink ref="T3764" r:id="rId2065" xr:uid="{262919B1-502B-485B-A69F-5879ECB94BC5}"/>
    <hyperlink ref="T3886" r:id="rId2066" xr:uid="{2DDC4F67-DC02-472C-8938-0E21DE202902}"/>
    <hyperlink ref="T3729" r:id="rId2067" xr:uid="{D79F5984-122C-42B7-84ED-640AF0769F66}"/>
    <hyperlink ref="T3790" r:id="rId2068" xr:uid="{B0C4F253-1D1D-48B6-88F5-20C6F5C107B5}"/>
    <hyperlink ref="T3908" r:id="rId2069" xr:uid="{D7E59ED7-3288-46F8-A3DF-02FC4320B0CF}"/>
    <hyperlink ref="T3820" r:id="rId2070" xr:uid="{7F80C72C-D800-453C-8FC0-481A246903A2}"/>
    <hyperlink ref="T3744" r:id="rId2071" xr:uid="{E789B19D-2AF2-4D8D-884C-B57230B16889}"/>
    <hyperlink ref="T3771" r:id="rId2072" xr:uid="{0AFD4A2A-ABD1-485A-8924-47C727E18394}"/>
    <hyperlink ref="T3828" r:id="rId2073" xr:uid="{113F19ED-C90E-42CD-BD17-80AAF4057799}"/>
    <hyperlink ref="T3878" r:id="rId2074" xr:uid="{3748B0C0-032C-4262-A551-8301E8080EC3}"/>
    <hyperlink ref="T3780" r:id="rId2075" xr:uid="{67A134E5-04D5-4A54-9F13-15BB7111AC38}"/>
    <hyperlink ref="T3859" r:id="rId2076" xr:uid="{9D3D2F54-B2FF-4AD9-8C26-500CB2481304}"/>
    <hyperlink ref="T3825" r:id="rId2077" xr:uid="{D36DD86F-60C8-4516-9F6C-61FC400BAAFA}"/>
    <hyperlink ref="T3893" r:id="rId2078" xr:uid="{C67881F5-C8CB-4F03-B9B4-D8F729BBBC22}"/>
    <hyperlink ref="T3821" r:id="rId2079" xr:uid="{379DEF3A-8623-4814-96CF-2E790BCC42F0}"/>
    <hyperlink ref="T3945" r:id="rId2080" xr:uid="{7A968B7B-7632-47E3-A549-1960EBF13325}"/>
    <hyperlink ref="T3772" r:id="rId2081" xr:uid="{5E2FEF80-4D5B-4679-B78E-C9564994E916}"/>
    <hyperlink ref="T3924" r:id="rId2082" xr:uid="{02A5D2DE-18CA-45F8-8B83-D331C01BC927}"/>
    <hyperlink ref="T3906" r:id="rId2083" xr:uid="{057D077E-289B-4EF4-905B-4CC971A484CA}"/>
    <hyperlink ref="T3940" r:id="rId2084" xr:uid="{ACE5ECA4-51DF-4DE2-AC07-4E1F84A94103}"/>
    <hyperlink ref="T3753" r:id="rId2085" xr:uid="{0E6D9C51-2997-4CAD-AC99-0BBD98B3D01C}"/>
    <hyperlink ref="T3803" r:id="rId2086" xr:uid="{0CE6B179-1CA1-4CDE-897A-2596D71F272D}"/>
    <hyperlink ref="T3884" r:id="rId2087" xr:uid="{4BA84E0B-CF9D-4BB7-8943-74F354193B57}"/>
    <hyperlink ref="T3900" r:id="rId2088" xr:uid="{9AA212D5-CDE4-4753-B7B3-308BA8D659D5}"/>
    <hyperlink ref="T3737" r:id="rId2089" xr:uid="{9894AEBC-C1B0-4605-A181-C38225BFBC6E}"/>
    <hyperlink ref="T3873" r:id="rId2090" xr:uid="{C6319CB6-B9CC-485E-A034-585D9EF65FB3}"/>
    <hyperlink ref="T3778" r:id="rId2091" xr:uid="{709CDF05-66C2-4646-B4A4-172154164B3F}"/>
    <hyperlink ref="T3837" r:id="rId2092" xr:uid="{34F78224-B998-46FB-91DC-6E9DC1FA1F60}"/>
    <hyperlink ref="T3917" r:id="rId2093" xr:uid="{A6C9A19E-6E34-4749-A4F4-A014BF13AAA1}"/>
    <hyperlink ref="T3788" r:id="rId2094" xr:uid="{2E42F0BD-9CAC-4D49-853B-3150782F4B73}"/>
    <hyperlink ref="T3845" r:id="rId2095" xr:uid="{C960F5E6-4CDF-4332-BFD2-18506B5EEFAD}"/>
    <hyperlink ref="T3732" r:id="rId2096" xr:uid="{90B9050C-FC30-4835-B056-5A32EA0C6E66}"/>
    <hyperlink ref="T3774" r:id="rId2097" xr:uid="{0FB749F0-E931-42AF-8506-FC384EF6F47F}"/>
    <hyperlink ref="T3743" r:id="rId2098" xr:uid="{9D045B00-70B3-4351-91BE-1ACC7F1361ED}"/>
    <hyperlink ref="T3856" r:id="rId2099" xr:uid="{D315C2CB-5DD5-4E1E-B9E6-DD74A7D4B94F}"/>
    <hyperlink ref="T3885" r:id="rId2100" xr:uid="{D3C90EC0-F569-4F30-8317-A89FF24C42ED}"/>
    <hyperlink ref="T3817" r:id="rId2101" xr:uid="{4FE3C8CB-ADB9-41A8-9712-2E37FE34815B}"/>
    <hyperlink ref="T3830" r:id="rId2102" xr:uid="{5BBA307D-D0E0-4246-B50C-0A4A9499F5A9}"/>
    <hyperlink ref="T3762" r:id="rId2103" xr:uid="{DBE6F0C6-892A-4B8C-8045-FE863D328C6E}"/>
    <hyperlink ref="T3765" r:id="rId2104" xr:uid="{2B24CB05-4C7B-4735-A102-4FD8A0B4F913}"/>
    <hyperlink ref="T3847" r:id="rId2105" xr:uid="{371CAC6B-B434-4B3F-B052-AE09C4880BCD}"/>
    <hyperlink ref="T3726" r:id="rId2106" xr:uid="{CD2C9CE7-E71B-40BC-ADE4-F633C81C8469}"/>
    <hyperlink ref="T3838" r:id="rId2107" xr:uid="{32F47FE0-F8E2-4C5A-83E6-5E0D8C86D4C9}"/>
    <hyperlink ref="T3756" r:id="rId2108" xr:uid="{68ECC248-E35D-4D28-9AD0-B0DAA386427D}"/>
    <hyperlink ref="T3776" r:id="rId2109" xr:uid="{9CAA3F70-077F-477B-B961-608959BF43BD}"/>
    <hyperlink ref="T3763" r:id="rId2110" xr:uid="{5EEDD274-CEF7-4E74-A7AF-841C4860788B}"/>
    <hyperlink ref="T3793" r:id="rId2111" xr:uid="{4734CED6-CDCF-452F-8720-8B3BFC1FCAFE}"/>
    <hyperlink ref="T3941" r:id="rId2112" xr:uid="{0756BCF7-29DA-4B0C-91DF-57F9C8DBEB91}"/>
    <hyperlink ref="T3934" r:id="rId2113" xr:uid="{C23B79CF-2931-42D4-BA32-F87B78E30CA2}"/>
    <hyperlink ref="T3814" r:id="rId2114" xr:uid="{CB96D40B-E436-4DF4-BF06-CE5A8BD5FC37}"/>
    <hyperlink ref="T3968" r:id="rId2115" xr:uid="{2949F1D5-9720-4D82-8911-0DA2BF41DD73}"/>
    <hyperlink ref="T3748" r:id="rId2116" xr:uid="{B333D99E-5B9C-45DD-8192-7CD789584B81}"/>
    <hyperlink ref="T3808" r:id="rId2117" xr:uid="{A71EC2BC-6AF0-4AC1-A352-0FE4697E098E}"/>
    <hyperlink ref="T3740" r:id="rId2118" xr:uid="{D94BF83C-AC49-4B66-9D0D-661A8698B0E8}"/>
    <hyperlink ref="T3969" r:id="rId2119" xr:uid="{DAA3C129-37BB-46D1-9A8C-D58FC027BBD2}"/>
    <hyperlink ref="T3909" r:id="rId2120" xr:uid="{AE0EEE20-9DF4-4779-B1D9-B7A56DF8CA4F}"/>
    <hyperlink ref="T3819" r:id="rId2121" xr:uid="{00E0C94D-EF8F-4C02-BE06-DD02CE815D95}"/>
    <hyperlink ref="T3777" r:id="rId2122" xr:uid="{0D45F1FD-FF16-4B73-80FA-6071B5B19272}"/>
    <hyperlink ref="T3876" r:id="rId2123" xr:uid="{946CF2E9-A410-40F6-80DA-83BDE604DEE8}"/>
    <hyperlink ref="T3741" r:id="rId2124" xr:uid="{A8DEE2DE-998E-4D34-80B6-462C2409FEE4}"/>
    <hyperlink ref="T3827" r:id="rId2125" xr:uid="{5C7E837E-1B5E-4B99-82F7-523AF214EB4F}"/>
    <hyperlink ref="T3849" r:id="rId2126" xr:uid="{EF0C81B7-FB25-413A-A2CE-D9B865BC2E0A}"/>
    <hyperlink ref="T3730" r:id="rId2127" xr:uid="{96735B69-F2AA-4AA0-97C6-8B7DB3C8ED28}"/>
    <hyperlink ref="T3800" r:id="rId2128" xr:uid="{CB8EC276-A9CB-4395-AFBE-5099EB4E4A16}"/>
    <hyperlink ref="T3882" r:id="rId2129" xr:uid="{0F021BAD-9725-485E-9A65-969A21E98152}"/>
    <hyperlink ref="T3867" r:id="rId2130" xr:uid="{FA9C334A-2B2D-4135-8D51-DD27D066E8DD}"/>
    <hyperlink ref="T3861" r:id="rId2131" xr:uid="{713B1551-D67E-4E48-B5D7-DD7897CE4F07}"/>
    <hyperlink ref="T3816" r:id="rId2132" xr:uid="{44D31952-0078-4654-B15A-8C05844D657E}"/>
    <hyperlink ref="T3953" r:id="rId2133" xr:uid="{C09BF931-C9DB-46E9-B304-FB12C43D0A19}"/>
    <hyperlink ref="T3948" r:id="rId2134" xr:uid="{D8A04379-2DA4-44C9-BE26-BE1CAA4E8970}"/>
    <hyperlink ref="T3850" r:id="rId2135" xr:uid="{5B08B392-2C5A-4A3C-BCE6-EEF85F2EFD12}"/>
    <hyperlink ref="T3923" r:id="rId2136" xr:uid="{5221C429-3822-4E9D-A8AE-763FEA192543}"/>
    <hyperlink ref="T3895" r:id="rId2137" xr:uid="{FBEC8AF6-C7E3-47B5-8214-3E6CDC58727E}"/>
    <hyperlink ref="T3949" r:id="rId2138" xr:uid="{D32DEDA2-0019-4F92-BA54-EEFEC0C07A96}"/>
    <hyperlink ref="T3866" r:id="rId2139" xr:uid="{6E8C904A-A0BC-4043-88DD-803B195A9888}"/>
    <hyperlink ref="T3950" r:id="rId2140" xr:uid="{A8E52EF7-015F-4859-80F0-40D0B9FD7C9D}"/>
    <hyperlink ref="T3751" r:id="rId2141" xr:uid="{3CD141C7-8870-4998-ABAE-579B5291680A}"/>
    <hyperlink ref="T3742" r:id="rId2142" xr:uid="{6FAF957C-E193-4651-B577-0A7FC10A3CD4}"/>
    <hyperlink ref="T3851" r:id="rId2143" xr:uid="{83BFBC39-64CA-4756-83FB-C2BFC2FC38E3}"/>
    <hyperlink ref="T3956" r:id="rId2144" xr:uid="{207C598E-114C-4937-A093-395E577C9C4F}"/>
    <hyperlink ref="T3910" r:id="rId2145" xr:uid="{5206A64B-0EE3-4F6B-9621-0700853130E7}"/>
    <hyperlink ref="T3930" r:id="rId2146" xr:uid="{9029181F-504E-4EEB-8DBB-9365F7B7FF7A}"/>
    <hyperlink ref="T3824" r:id="rId2147" xr:uid="{07A1B203-5AB2-488B-A488-4214451F6871}"/>
    <hyperlink ref="T3795" r:id="rId2148" xr:uid="{FAE896F5-4D64-4942-BDDD-184799AE7EF2}"/>
    <hyperlink ref="T3797" r:id="rId2149" xr:uid="{D9BAF55D-A155-4EA8-AFB3-733DC66B34A6}"/>
    <hyperlink ref="T3733" r:id="rId2150" xr:uid="{04A85285-57B2-40A8-A5E4-9AF13C4DDD16}"/>
    <hyperlink ref="T3868" r:id="rId2151" xr:uid="{FF808965-8F35-4AB3-B93B-225A5C176BBD}"/>
    <hyperlink ref="T3813" r:id="rId2152" xr:uid="{70DB3FB9-1C18-4B45-8E0A-FEBBCB26B939}"/>
    <hyperlink ref="T3798" r:id="rId2153" xr:uid="{3E425DCE-01EC-44F4-9289-6ABA11B33F44}"/>
    <hyperlink ref="T3727" r:id="rId2154" xr:uid="{EEAEB140-5E64-4E72-8AE9-DC5BCC276D48}"/>
    <hyperlink ref="T3839" r:id="rId2155" xr:uid="{57507ADA-AEC0-4338-B10B-FD431A5CFDCD}"/>
    <hyperlink ref="T3735" r:id="rId2156" xr:uid="{A9A75120-91E4-4A6B-9694-AA9977107D36}"/>
    <hyperlink ref="T3920" r:id="rId2157" xr:uid="{F5D346D6-AED0-4BE8-82B9-4BD89449D46D}"/>
    <hyperlink ref="T3840" r:id="rId2158" xr:uid="{FA5B1024-FEFD-4E32-B2EE-BD0DF51BEB54}"/>
    <hyperlink ref="T3935" r:id="rId2159" xr:uid="{1AB3F827-1044-470F-8141-CDD51C500E8D}"/>
    <hyperlink ref="T3973" r:id="rId2160" xr:uid="{3F13F1B4-00A3-4CE3-9502-A272017B0C7B}"/>
    <hyperlink ref="T3848" r:id="rId2161" xr:uid="{875A393D-BAEC-40F6-8F2A-29F0E7D8807C}"/>
    <hyperlink ref="T3745" r:id="rId2162" xr:uid="{9E55EF46-8744-4208-A98C-5C7CA4B9D194}"/>
    <hyperlink ref="T3938" r:id="rId2163" xr:uid="{7EE65DFF-771A-43AD-A3EE-96F3462B7661}"/>
    <hyperlink ref="T3799" r:id="rId2164" xr:uid="{0933614C-2484-4229-871F-82D2416392B6}"/>
    <hyperlink ref="T3754" r:id="rId2165" xr:uid="{487A8707-555D-4D37-9A8C-A53BF57CB838}"/>
    <hyperlink ref="T3942" r:id="rId2166" xr:uid="{DFF33DCE-E042-4F16-A51A-C4C15D165A4A}"/>
    <hyperlink ref="T3862" r:id="rId2167" xr:uid="{608476A9-D9E7-4FD8-A95B-0F3D70161AFC}"/>
    <hyperlink ref="T3952" r:id="rId2168" xr:uid="{ADB46006-6D8F-41BA-B7F4-B129A1C62D2A}"/>
    <hyperlink ref="T3872" r:id="rId2169" xr:uid="{0B77E4B0-5304-4700-84A3-6A5E47427510}"/>
    <hyperlink ref="T3822" r:id="rId2170" xr:uid="{8116A6D3-A971-4F69-A6D7-F6EA57FDE79C}"/>
    <hyperlink ref="T3736" r:id="rId2171" xr:uid="{FE4873BC-1042-4A75-A6C0-2401FF034EF9}"/>
    <hyperlink ref="T3749" r:id="rId2172" xr:uid="{11622450-61EF-47B5-85FD-8883F5A09A61}"/>
    <hyperlink ref="T3834" r:id="rId2173" xr:uid="{727B3C06-C11D-4255-97DE-ACE2422C9D14}"/>
    <hyperlink ref="T3785" r:id="rId2174" xr:uid="{09E63636-C5C4-49F9-9A21-7A4F38753685}"/>
    <hyperlink ref="T3883" r:id="rId2175" xr:uid="{CEF6C87D-96BD-4754-9715-67DC8358F2DA}"/>
    <hyperlink ref="T3888" r:id="rId2176" xr:uid="{93386615-A70A-46D0-AA73-815C9C9677A0}"/>
    <hyperlink ref="T3863" r:id="rId2177" xr:uid="{BBD7B6AF-B5C4-46AA-988F-5C96CA338AB6}"/>
    <hyperlink ref="T3951" r:id="rId2178" xr:uid="{DF8892BC-BEA0-4970-B2EA-D2AE63855758}"/>
    <hyperlink ref="T3946" r:id="rId2179" xr:uid="{30950EA2-3796-4460-A100-00C233D69A0D}"/>
    <hyperlink ref="T3975" r:id="rId2180" xr:uid="{8F5286C3-96DE-480D-8E38-E75D853D794D}"/>
    <hyperlink ref="T3832" r:id="rId2181" xr:uid="{51113AD8-DA3D-440F-885F-B32337F3267E}"/>
    <hyperlink ref="T3853" r:id="rId2182" xr:uid="{EC790774-89B7-4A3F-8B4A-DD94037B8684}"/>
    <hyperlink ref="T5340" r:id="rId2183" xr:uid="{28AE2A87-DB5A-4DB6-BA32-F7F54389F631}"/>
    <hyperlink ref="T3291:T3583" r:id="rId2184" display="World Bank Climate Finance 2023" xr:uid="{BFF78406-D085-4255-BC63-DBC6F5762853}"/>
    <hyperlink ref="T2879:T2997" r:id="rId2185" display="World Bank Climate Finance 2022" xr:uid="{B8EB582E-F712-4F04-9E4F-5890BCE74CA2}"/>
    <hyperlink ref="T4754" r:id="rId2186" xr:uid="{155BD5E5-05B4-4E1F-B890-473A7D526C38}"/>
    <hyperlink ref="T2473:T2877" r:id="rId2187" display="World Bank Climate Finance 2021" xr:uid="{D1BBA7E4-E046-461E-83D1-911E0FC60F48}"/>
    <hyperlink ref="T2467:T2475" r:id="rId2188" display="World Bank Climate Finance 2021" xr:uid="{854DF9F3-9B32-476D-ADC4-7AFC4B8FAA4D}"/>
    <hyperlink ref="T1343" r:id="rId2189" xr:uid="{29F72F5A-9F26-4562-A411-9E48FD27CB22}"/>
    <hyperlink ref="T3586:T3754" r:id="rId2190" display="EBRD Sustainability Report 2021" xr:uid="{F53B44A5-5ECB-467B-BC90-7E36EE75825C}"/>
    <hyperlink ref="T1349" r:id="rId2191" xr:uid="{70269B48-F9E7-405E-B658-D9B6DBEC4DFC}"/>
    <hyperlink ref="T3756:T3897" r:id="rId2192" display="EBRD Sustainability Report 2022" xr:uid="{F98DA59C-718A-4B30-98E6-C9A24F6F0FF3}"/>
    <hyperlink ref="T1344" r:id="rId2193" xr:uid="{8B527E32-A4F5-4A68-9827-D340EADD290C}"/>
    <hyperlink ref="T3898:T4190" r:id="rId2194" display="EBRD Sustainability Report 2023" xr:uid="{2AD46F6C-95A9-4CB2-99CB-8D10DB7D6FCB}"/>
    <hyperlink ref="T4191:T4196" r:id="rId2195" display="AIIB List of Disbursed Projects Since 2016" xr:uid="{F7CF5C1C-03FB-4069-A7EE-E0B3EF72569B}"/>
    <hyperlink ref="T1223" r:id="rId2196" xr:uid="{13F1B062-664E-4D78-A891-CCBF4F0239D8}"/>
    <hyperlink ref="T1224" r:id="rId2197" xr:uid="{498D877B-781D-486E-ADCA-235A317CD11D}"/>
    <hyperlink ref="T1237" r:id="rId2198" xr:uid="{D4870F45-6F14-461C-A33C-68022791F347}"/>
    <hyperlink ref="T1241" r:id="rId2199" xr:uid="{2C793A06-067D-4337-BBA1-6A3A502D663F}"/>
    <hyperlink ref="T1254" r:id="rId2200" xr:uid="{7AFD1AD2-D573-456A-8A48-971D37AE0617}"/>
    <hyperlink ref="T1260" r:id="rId2201" xr:uid="{FA08B804-C959-4CF0-A430-BEAF86771E6F}"/>
    <hyperlink ref="T1261" r:id="rId2202" xr:uid="{FF101CC6-FCBB-49B7-BA43-5B4A4CA0EE0B}"/>
    <hyperlink ref="T1265" r:id="rId2203" xr:uid="{41893CF8-F771-4280-90FE-383243B5659B}"/>
    <hyperlink ref="T1266" r:id="rId2204" xr:uid="{DAD0C411-E896-4D60-83EA-F8B3FFADD94E}"/>
    <hyperlink ref="T1267" r:id="rId2205" xr:uid="{E91BB96E-1600-4651-BA5D-D1FAB7B7E881}"/>
    <hyperlink ref="T1268" r:id="rId2206" xr:uid="{5D6C4C58-9496-46E5-A835-435F1449A5DE}"/>
    <hyperlink ref="T1270" r:id="rId2207" xr:uid="{04D4747F-FE80-40BD-89D0-A75E00D6E2DD}"/>
    <hyperlink ref="T1277" r:id="rId2208" xr:uid="{12D0DC37-5DD1-43EA-B0CB-CE83C4663F0C}"/>
    <hyperlink ref="T1278" r:id="rId2209" xr:uid="{3589FE90-966D-4B05-ADC8-1F53D62A45B3}"/>
    <hyperlink ref="T1279" r:id="rId2210" xr:uid="{AD9D7EC1-E4DD-4893-88CA-FDC935FCEED3}"/>
    <hyperlink ref="S10" r:id="rId2211" xr:uid="{8ABD6C12-F40B-4BD7-A81A-84D731AD9C8C}"/>
    <hyperlink ref="S88" r:id="rId2212" xr:uid="{8FB0E57B-95B8-4578-8C9D-5EC39941504A}"/>
    <hyperlink ref="S107" r:id="rId2213" xr:uid="{4BB1752F-ED6A-4E0D-B72C-93BA2D083136}"/>
    <hyperlink ref="S179" r:id="rId2214" xr:uid="{FDDC1C2C-D4D5-4EBD-9F4F-B224DB746757}"/>
    <hyperlink ref="S180" r:id="rId2215" xr:uid="{973B7F1A-19E4-4CA3-843A-CB02252B40C7}"/>
    <hyperlink ref="S181" r:id="rId2216" xr:uid="{0067F42D-706D-4D96-93AB-AB3AF8E7ECA5}"/>
    <hyperlink ref="S182" r:id="rId2217" xr:uid="{69589087-4E62-43DC-B7AF-AAB3362DFFF9}"/>
    <hyperlink ref="S194" r:id="rId2218" xr:uid="{A3EC3AB2-E33E-4C26-8B50-E7C277501D19}"/>
    <hyperlink ref="S195" r:id="rId2219" xr:uid="{676B9735-F5D8-4110-8BFA-F3CABC68CDBB}"/>
    <hyperlink ref="S207" r:id="rId2220" xr:uid="{4589BD15-D1BA-46B4-A47D-12F3A1A3D42A}"/>
    <hyperlink ref="S208" r:id="rId2221" xr:uid="{0BD5844C-5CBF-42FC-8D29-5C855FA15809}"/>
    <hyperlink ref="S280" r:id="rId2222" xr:uid="{46C0A4A3-47FE-4DC0-A88D-EADB4526E710}"/>
    <hyperlink ref="S281" r:id="rId2223" xr:uid="{CA115FF4-DF13-4F25-9A8C-FCC19FF2C02F}"/>
    <hyperlink ref="S285" r:id="rId2224" xr:uid="{602B7413-8E9D-4AE0-A0E4-991E4BAD6F9F}"/>
    <hyperlink ref="S290" r:id="rId2225" xr:uid="{C10D3C3B-EE74-4EBC-AD58-6DF25B3E87A3}"/>
    <hyperlink ref="S291" r:id="rId2226" xr:uid="{07954F62-1BAC-457F-9613-E5B5502FE46A}"/>
    <hyperlink ref="S292" r:id="rId2227" xr:uid="{393226B2-EABF-4615-823E-F9DF312CE71E}"/>
    <hyperlink ref="S366" r:id="rId2228" xr:uid="{EC703723-DDC5-4613-B7C2-040C4CA34326}"/>
    <hyperlink ref="S376" r:id="rId2229" xr:uid="{FB3C93CA-34C0-49CF-99AD-334394D8E53C}"/>
    <hyperlink ref="S377" r:id="rId2230" xr:uid="{040FF22C-11B7-40BA-B16A-AB4E014130D5}"/>
    <hyperlink ref="S451" r:id="rId2231" xr:uid="{DA95D493-1A08-4112-925F-79C7E6CE96D7}"/>
    <hyperlink ref="S452" r:id="rId2232" xr:uid="{149E506A-8147-44A3-84AE-C7DFC9730DBD}"/>
    <hyperlink ref="S453" r:id="rId2233" xr:uid="{AE5710DB-0984-47F3-A2D2-93C3FE0CA868}"/>
    <hyperlink ref="S454" r:id="rId2234" xr:uid="{B00756B0-120E-436E-B68A-864E4F6FA911}"/>
    <hyperlink ref="S455" r:id="rId2235" xr:uid="{F0D3782E-F7AF-40E1-848C-5A6BAF74A229}"/>
    <hyperlink ref="S492" r:id="rId2236" xr:uid="{425494FA-59D3-4F5A-95BD-97D6508F6C8F}"/>
    <hyperlink ref="S499" r:id="rId2237" xr:uid="{B58D5B7D-334F-42AE-8793-7F9573835776}"/>
    <hyperlink ref="S525" r:id="rId2238" xr:uid="{FA584DB9-8296-44B8-A2AD-20CA190A56B4}"/>
    <hyperlink ref="S560" r:id="rId2239" xr:uid="{3AE04247-79BF-470E-ABC3-FC773FB4305F}"/>
    <hyperlink ref="S586" r:id="rId2240" xr:uid="{765C4E88-705F-4182-84A0-61387B344915}"/>
    <hyperlink ref="S700" r:id="rId2241" xr:uid="{8DF9A29D-AF85-443B-9166-475E99A810AA}"/>
    <hyperlink ref="S701" r:id="rId2242" xr:uid="{F6D7EDC2-16F2-4011-BA7C-9FA31F3D867D}"/>
    <hyperlink ref="S738" r:id="rId2243" xr:uid="{16D95E1A-2DF3-4309-B1EB-A58EB9B75B0B}"/>
    <hyperlink ref="S739" r:id="rId2244" xr:uid="{18AE9D58-638B-481B-A85C-6A35004BEF64}"/>
    <hyperlink ref="S740" r:id="rId2245" xr:uid="{082A13C0-476F-4247-93D7-14FC3C4269DC}"/>
    <hyperlink ref="S741" r:id="rId2246" xr:uid="{CF25EB57-9B81-4D42-980E-5733594B5185}"/>
    <hyperlink ref="S787" r:id="rId2247" xr:uid="{3A9D0FED-A632-4BDE-9C2E-A5961715F5AC}"/>
    <hyperlink ref="S788" r:id="rId2248" xr:uid="{CF176EA7-CF84-4113-A9A1-A953BA3F1E22}"/>
    <hyperlink ref="S854" r:id="rId2249" xr:uid="{58BB59C6-312F-4690-AF97-452C0F334A56}"/>
    <hyperlink ref="S866" r:id="rId2250" xr:uid="{62DBA71F-3BC9-4E63-A448-4457541AA17D}"/>
    <hyperlink ref="S878" r:id="rId2251" xr:uid="{4D501E56-006F-416A-940A-E4BB868F4ECD}"/>
    <hyperlink ref="S879" r:id="rId2252" xr:uid="{01C8C87E-527B-47E4-B8E0-6A51D999C4BC}"/>
    <hyperlink ref="S895" r:id="rId2253" xr:uid="{4927705F-CAD2-428F-85FF-6AC54CB8E804}"/>
    <hyperlink ref="S896" r:id="rId2254" xr:uid="{C3DDBAE6-67D7-4C84-AD8D-F651BE3DE549}"/>
    <hyperlink ref="S897" r:id="rId2255" xr:uid="{B1DBE782-2B2D-462D-AA21-24C807937F56}"/>
    <hyperlink ref="S898" r:id="rId2256" xr:uid="{248A5DC4-7A16-45E2-88A7-38DF4C418D8E}"/>
    <hyperlink ref="S909" r:id="rId2257" xr:uid="{372117E9-60E5-4571-8201-30CC8FAFFCD7}"/>
    <hyperlink ref="S911" r:id="rId2258" xr:uid="{6D3A4FF3-BD81-44F6-B9B6-F4083975380B}"/>
    <hyperlink ref="S948" r:id="rId2259" xr:uid="{5E5572F9-3A93-4D7C-A5F6-197FF6845BB6}"/>
    <hyperlink ref="S949" r:id="rId2260" xr:uid="{076DAE99-FBD6-427D-9BFD-EE8115D0F248}"/>
    <hyperlink ref="S956" r:id="rId2261" xr:uid="{595E7B28-3FC3-4442-AB7D-A0DC2FE4FB0B}"/>
    <hyperlink ref="S1004" r:id="rId2262" xr:uid="{E3030C80-5855-4857-8BEF-71788D87BDE2}"/>
    <hyperlink ref="S1022" r:id="rId2263" xr:uid="{EE01E763-006E-4A01-996A-B20F1199F93E}"/>
    <hyperlink ref="S1055" r:id="rId2264" xr:uid="{CA4DFC88-A56C-46A9-AE14-90F00B54A32C}"/>
    <hyperlink ref="S1056" r:id="rId2265" xr:uid="{6CD84477-018A-4ED9-B48C-7B0412B709CD}"/>
    <hyperlink ref="S1063" r:id="rId2266" xr:uid="{20ED790B-0335-49DC-995F-FE57C4B4374E}"/>
    <hyperlink ref="S1075" r:id="rId2267" xr:uid="{81D40B24-D547-4A8A-8304-9E9DA59D2152}"/>
    <hyperlink ref="S1083" r:id="rId2268" xr:uid="{D850F7EC-B3B5-4963-A52D-7F1FD76EEF55}"/>
    <hyperlink ref="S1094" r:id="rId2269" xr:uid="{734C6F34-C6B8-4620-9AFF-5383EE7B5FE1}"/>
    <hyperlink ref="S1092" r:id="rId2270" xr:uid="{D91DD653-85ED-4318-8B13-F9854401C86B}"/>
    <hyperlink ref="S1093" r:id="rId2271" xr:uid="{B48024CB-AF96-42CD-A7C1-149186E70CFC}"/>
    <hyperlink ref="S1103" r:id="rId2272" xr:uid="{7E3B1C28-A16E-4996-9466-37B88620DB42}"/>
    <hyperlink ref="S1104" r:id="rId2273" xr:uid="{FE6CFB0B-09EA-48BB-806E-C145CF78499D}"/>
    <hyperlink ref="S1105" r:id="rId2274" xr:uid="{D6F4EF9C-CB72-4BD7-BA5D-58D47E7C571F}"/>
    <hyperlink ref="S1106" r:id="rId2275" xr:uid="{F33425C0-9E62-496E-A9A8-F55FBF2EBAFC}"/>
    <hyperlink ref="S1115" r:id="rId2276" xr:uid="{8D378DF6-1B58-4BC8-9B6C-A28EB6CA5D73}"/>
    <hyperlink ref="S1116" r:id="rId2277" xr:uid="{0D4579CA-80D0-4830-9921-E21BCF98E2D0}"/>
    <hyperlink ref="S1123" r:id="rId2278" xr:uid="{DD53EDA1-CD26-470C-B579-89613CDD0D30}"/>
    <hyperlink ref="S1124" r:id="rId2279" xr:uid="{318692AE-5E17-4308-94EE-36948D10CD83}"/>
    <hyperlink ref="S1125" r:id="rId2280" xr:uid="{05794FEB-4E9B-4574-8888-1C25A894FAD5}"/>
    <hyperlink ref="S1147" r:id="rId2281" xr:uid="{72E40753-62EA-4B05-B19F-82652C028B0C}"/>
    <hyperlink ref="S1158" r:id="rId2282" xr:uid="{1EEFDDAC-4329-48E8-B62C-065321BBC87E}"/>
    <hyperlink ref="S79" r:id="rId2283" xr:uid="{C9024662-08BC-445E-ABA7-5DAC7A43960C}"/>
    <hyperlink ref="S80" r:id="rId2284" xr:uid="{1D53AD4D-F1FF-45E5-8703-82DDF833DDDD}"/>
    <hyperlink ref="S209" r:id="rId2285" xr:uid="{D6736DF4-8040-4DB5-A744-5C44CD3A009E}"/>
    <hyperlink ref="S267" r:id="rId2286" xr:uid="{C49CD2F7-65C7-4327-889C-3DE727116EF1}"/>
    <hyperlink ref="S229" r:id="rId2287" xr:uid="{C8F8A86C-57D2-4D22-8C95-03CA05DF20A3}"/>
    <hyperlink ref="S326" r:id="rId2288" xr:uid="{48C7675E-CC4E-40EF-B0C9-84FC976D1749}"/>
    <hyperlink ref="S328" r:id="rId2289" xr:uid="{043B739A-BA20-4BEC-AE9B-62E475908720}"/>
    <hyperlink ref="S329" r:id="rId2290" xr:uid="{5AD905E8-4E46-4D6C-A1DA-72AF4E96361A}"/>
    <hyperlink ref="S330" r:id="rId2291" xr:uid="{8BCCD713-C6FE-41F8-BF69-1DAB4D0715BF}"/>
    <hyperlink ref="S461" r:id="rId2292" xr:uid="{290CFA96-91D0-40E9-A4C9-85C9886AF940}"/>
    <hyperlink ref="S462" r:id="rId2293" xr:uid="{3D1A0C66-9F4E-4B61-BFBF-F225A7ED9A7D}"/>
    <hyperlink ref="S644" r:id="rId2294" xr:uid="{D6761586-EE06-43C4-B4D9-0205F674F759}"/>
    <hyperlink ref="S645" r:id="rId2295" xr:uid="{05E99C23-C607-4075-9205-CEA78F1371C7}"/>
    <hyperlink ref="S646" r:id="rId2296" xr:uid="{CA05B877-B4FA-4444-BBDA-919FD88434C8}"/>
    <hyperlink ref="S647" r:id="rId2297" xr:uid="{2A020A8D-D287-4276-8F9F-EE4E7FE31DFC}"/>
    <hyperlink ref="S650" r:id="rId2298" xr:uid="{C46FE69D-EC44-43B4-8FD1-9B545338EAA9}"/>
    <hyperlink ref="S651" r:id="rId2299" xr:uid="{5477079D-FD07-4DDA-93C4-73AFC396D1BF}"/>
    <hyperlink ref="S734" r:id="rId2300" xr:uid="{EAC96E87-589D-4100-9AAB-C8B291D15290}"/>
    <hyperlink ref="S801" r:id="rId2301" xr:uid="{FE6F16E6-8BE5-475E-852B-C67F5A778399}"/>
    <hyperlink ref="S975" r:id="rId2302" xr:uid="{84B0E976-0736-4FF1-8DD0-E4D56341D3E8}"/>
    <hyperlink ref="S976" r:id="rId2303" xr:uid="{43F2B811-C6D1-4D63-BA66-7F951C03C3BB}"/>
    <hyperlink ref="S974" r:id="rId2304" xr:uid="{0DCAC687-5573-4646-AA29-C50C0920EDEF}"/>
    <hyperlink ref="S985" r:id="rId2305" xr:uid="{32696CDF-A887-40DF-AA00-A12B568D1A39}"/>
    <hyperlink ref="S986" r:id="rId2306" xr:uid="{07445460-8BF8-4A38-8626-5440469207E4}"/>
    <hyperlink ref="S994" r:id="rId2307" xr:uid="{D85CB58F-EC40-480C-9E8D-D2C8A29E6A08}"/>
    <hyperlink ref="S1024" r:id="rId2308" xr:uid="{99ED7E28-7EFE-41CB-9DF0-3BF342C5ECAB}"/>
    <hyperlink ref="S1038" r:id="rId2309" xr:uid="{D4F5C285-C600-4444-AFA0-36E9EE82AC31}"/>
    <hyperlink ref="S1057" r:id="rId2310" xr:uid="{98801E31-3916-4AEA-B5BF-CEFB5696E91E}"/>
    <hyperlink ref="S1084" r:id="rId2311" xr:uid="{E5FDA41B-600D-4342-8125-7B79997BFCAD}"/>
    <hyperlink ref="S1132" r:id="rId2312" xr:uid="{381C9FCC-78C3-4D73-9970-78926CE521E4}"/>
    <hyperlink ref="S1133" r:id="rId2313" xr:uid="{4E7D977C-0FC8-41C4-80F3-84A6ABD7D920}"/>
    <hyperlink ref="S1134" r:id="rId2314" xr:uid="{62D47B6E-B896-4350-99CB-F588FE350879}"/>
    <hyperlink ref="S1135" r:id="rId2315" xr:uid="{0F96C199-2889-45B6-93E7-C4D8D0DAEA8B}"/>
    <hyperlink ref="S1139" r:id="rId2316" xr:uid="{BCE4B78A-2368-4FE3-8BCA-E6138F8B3300}"/>
    <hyperlink ref="S96" r:id="rId2317" xr:uid="{B79BC5C5-E5A6-41B6-BB6B-12D40D6644C3}"/>
    <hyperlink ref="S97" r:id="rId2318" xr:uid="{E46D53AE-737A-46D0-9CC6-A75821589332}"/>
    <hyperlink ref="S1140" r:id="rId2319" xr:uid="{9373CB66-EAE1-4882-A1E9-1CD0D42F3DB4}"/>
    <hyperlink ref="S1141" r:id="rId2320" xr:uid="{369BF918-103B-4DA0-ABA2-F153F0EEEDE1}"/>
    <hyperlink ref="S1142" r:id="rId2321" xr:uid="{B0A53A4C-18D8-4BD6-9247-D0B9D22371BC}"/>
    <hyperlink ref="S1143" r:id="rId2322" xr:uid="{A181B4DF-39F4-4FD6-A00D-73656856E2F6}"/>
    <hyperlink ref="S1146" r:id="rId2323" xr:uid="{7F492409-EE00-4C31-911B-F1E283ACC723}"/>
    <hyperlink ref="S1148" r:id="rId2324" xr:uid="{C3EE6E0A-40F8-4B03-8702-A34B6DBC3180}"/>
    <hyperlink ref="S1151" r:id="rId2325" xr:uid="{A8B01564-F00B-4D00-A885-EB8FF84D0186}"/>
    <hyperlink ref="S1152" r:id="rId2326" xr:uid="{3D871F31-A817-44B0-BFB5-1F4338DC4F11}"/>
    <hyperlink ref="S1175" r:id="rId2327" xr:uid="{CE2BE4A2-C36D-4062-9949-E8C3D161D432}"/>
    <hyperlink ref="S1176" r:id="rId2328" xr:uid="{E3D41F96-4903-40E4-92E4-7DD38403BB96}"/>
    <hyperlink ref="S1177" r:id="rId2329" xr:uid="{7477F0AE-DE39-4837-8832-78C35D58C05A}"/>
    <hyperlink ref="S124" r:id="rId2330" xr:uid="{A84989C0-4958-4A96-AC48-30F984658967}"/>
    <hyperlink ref="S125" r:id="rId2331" xr:uid="{8286BC87-92FE-4726-850C-5A270506E6CD}"/>
    <hyperlink ref="S126" r:id="rId2332" xr:uid="{6CD60708-171B-4A91-B74A-6957CE41DA8C}"/>
    <hyperlink ref="S127" r:id="rId2333" xr:uid="{DB6B67D6-7AC1-42A0-89C1-809D72C992B2}"/>
    <hyperlink ref="S128" r:id="rId2334" xr:uid="{1348643B-1A56-41EA-AE5B-CBF586AB4643}"/>
    <hyperlink ref="S129" r:id="rId2335" xr:uid="{A1C1EC82-AF7F-4DBE-AD8E-DB501A4E93C0}"/>
    <hyperlink ref="S130" r:id="rId2336" xr:uid="{8F9B830C-DE07-490C-8F4E-53498F3746B0}"/>
    <hyperlink ref="S168" r:id="rId2337" xr:uid="{8A3F1FC7-5355-4528-8A52-D177D062D342}"/>
    <hyperlink ref="S169" r:id="rId2338" xr:uid="{FBCB3AF6-1463-4C63-AEB0-77A9E16808FD}"/>
    <hyperlink ref="S170" r:id="rId2339" xr:uid="{BC125BC2-8E58-4A02-B9DC-4DA949E076E7}"/>
    <hyperlink ref="S300" r:id="rId2340" xr:uid="{BC7B0B3F-3C59-4793-87E5-869E8EB10E8F}"/>
    <hyperlink ref="S301" r:id="rId2341" xr:uid="{1DA04336-0904-4B6F-BDC3-703AE517526C}"/>
    <hyperlink ref="S411" r:id="rId2342" xr:uid="{73AEB63C-89A5-40CB-8B13-A8AC855988F7}"/>
    <hyperlink ref="S652" r:id="rId2343" xr:uid="{673B374D-27CB-4A48-B86A-5E11D0AACD44}"/>
    <hyperlink ref="S653" r:id="rId2344" xr:uid="{FAFEE04F-27BB-416B-B45C-23DA750051B8}"/>
    <hyperlink ref="S654" r:id="rId2345" xr:uid="{4800E73D-2A6A-4CB8-BC4D-712A82440C11}"/>
    <hyperlink ref="S755" r:id="rId2346" xr:uid="{1D47EE55-9BA6-4C2C-987D-1EE3FEE5D4F7}"/>
    <hyperlink ref="S794" r:id="rId2347" xr:uid="{0C739B05-B147-4A38-B118-96F2A91DABD6}"/>
    <hyperlink ref="S795" r:id="rId2348" xr:uid="{62A4D410-D826-452C-A7E6-CA9A17444A7F}"/>
    <hyperlink ref="S796" r:id="rId2349" xr:uid="{60A40790-8509-4108-B259-C39FAFAA5F78}"/>
    <hyperlink ref="S937" r:id="rId2350" xr:uid="{0176F6C6-6E65-48A4-BAC5-A412665FDA7E}"/>
    <hyperlink ref="S936" r:id="rId2351" xr:uid="{A5168B16-AB48-472D-90F2-777BDF3BEAB8}"/>
    <hyperlink ref="S933" r:id="rId2352" xr:uid="{0583620F-E268-497D-AD91-D7AD681DD8EC}"/>
    <hyperlink ref="S934" r:id="rId2353" xr:uid="{FD5EB85E-E555-4038-A67A-CCA418D880E5}"/>
    <hyperlink ref="S935" r:id="rId2354" xr:uid="{49BDBCEF-526D-4EFA-93CE-C093DA7C3800}"/>
    <hyperlink ref="S1039" r:id="rId2355" xr:uid="{24F54DF0-17B5-41D0-937D-920EACDFBADF}"/>
    <hyperlink ref="S1070" r:id="rId2356" xr:uid="{55CEB995-4C3D-49A5-A4B1-F3520B3664FF}"/>
    <hyperlink ref="S1071" r:id="rId2357" xr:uid="{DFB31A75-B296-4992-B310-1F974B416428}"/>
    <hyperlink ref="S1096" r:id="rId2358" xr:uid="{908E75F6-5F08-4909-85F9-0424B24785E9}"/>
    <hyperlink ref="S1097" r:id="rId2359" xr:uid="{713443AB-C6D2-4A5D-A677-BBD99FB85008}"/>
    <hyperlink ref="S1098" r:id="rId2360" xr:uid="{2CD7FE49-B998-40EC-A030-FA91BD4A25EA}"/>
    <hyperlink ref="S1111" r:id="rId2361" xr:uid="{F2306BCD-4C7E-4552-AE0B-FF07708BF50C}"/>
    <hyperlink ref="S1121" r:id="rId2362" xr:uid="{C59C018A-D87D-4724-B39F-E6077D91666D}"/>
    <hyperlink ref="S6" r:id="rId2363" xr:uid="{5541877E-2085-407E-A8CF-0FE8CE13B702}"/>
    <hyperlink ref="S938" r:id="rId2364" xr:uid="{4FF5DA65-2C1E-4B86-A92B-727936F3432E}"/>
    <hyperlink ref="T1206" r:id="rId2365" xr:uid="{CA017872-F324-44A2-A2E9-FBE3EBAD5284}"/>
    <hyperlink ref="T1208" r:id="rId2366" xr:uid="{7E1BFFFE-14B5-4E27-94F4-8FDB363979FE}"/>
    <hyperlink ref="T1280" r:id="rId2367" xr:uid="{D5A3EE0B-53FE-4A34-B166-373BE05276C9}"/>
    <hyperlink ref="S165" r:id="rId2368" xr:uid="{D0AB8ED2-CA45-4CD2-ACE4-495FF3CE7913}"/>
    <hyperlink ref="S75" r:id="rId2369" xr:uid="{B85AD107-D759-4CBA-A11A-20613DA9F535}"/>
    <hyperlink ref="S215" r:id="rId2370" xr:uid="{B7139E3B-D2BA-465E-96B3-E1B48A642CAC}"/>
    <hyperlink ref="S307" r:id="rId2371" xr:uid="{E8A8FFFF-5CF5-400C-89F8-E932F3967330}"/>
    <hyperlink ref="S166" r:id="rId2372" xr:uid="{411266AD-2A2C-43A4-9985-AB8C9E56289A}"/>
    <hyperlink ref="S167" r:id="rId2373" xr:uid="{F5E3E5D1-3D18-4F28-92BE-AC25A1BC28EE}"/>
    <hyperlink ref="S299" r:id="rId2374" xr:uid="{9D47C9F6-35C7-49E9-81EC-FAECCEA4EAE8}"/>
    <hyperlink ref="S95" r:id="rId2375" xr:uid="{B3422632-8B5D-4042-8D3D-66FAFAA65225}"/>
    <hyperlink ref="S420" r:id="rId2376" xr:uid="{F3985241-A8EA-4FCD-88BA-1BB1286B99D2}"/>
    <hyperlink ref="S365" r:id="rId2377" xr:uid="{5DD69CBE-A143-40FC-A64A-552AB32AE8B1}"/>
    <hyperlink ref="S343" r:id="rId2378" xr:uid="{3059FD73-F3EA-440B-850C-B9B412AE56F5}"/>
    <hyperlink ref="S13:S14" r:id="rId2379" display="https://www.adb.org/projects/53118-001/main" xr:uid="{21FA4E63-CB27-4340-82A5-9F33102BBA3D}"/>
    <hyperlink ref="S295" r:id="rId2380" xr:uid="{B736EA2B-5D5C-41E9-A1EF-53A81D39C841}"/>
    <hyperlink ref="S296" r:id="rId2381" display="https://www.adb.org/projects/53118-001/main" xr:uid="{441BFD1B-19D0-4E4C-B51C-385654E4E504}"/>
    <hyperlink ref="S105" r:id="rId2382" xr:uid="{FF55BD72-DED6-4D90-B3AB-E78677CC76E9}"/>
    <hyperlink ref="S106" r:id="rId2383" xr:uid="{9E24625A-6933-42E9-A95D-6D58A5DD8426}"/>
    <hyperlink ref="S357" r:id="rId2384" xr:uid="{8258265E-FDB0-4AB3-9B7F-389F4E99393B}"/>
    <hyperlink ref="S19:S20" r:id="rId2385" display="https://www.adb.org/projects/53165-002/main" xr:uid="{0742FB55-3A97-420D-97C7-0476A7936E3B}"/>
    <hyperlink ref="S504" r:id="rId2386" xr:uid="{4D31954E-EAE8-4A62-90B9-3D1F7AA95885}"/>
    <hyperlink ref="S20:S24" r:id="rId2387" display="https://www.adb.org/projects/53165-002/main" xr:uid="{BC68E935-A91F-4C28-A6AE-562E2A8ED477}"/>
    <hyperlink ref="S34" r:id="rId2388" xr:uid="{409626F7-FCC6-4CBD-B5AE-827D8CB09D24}"/>
    <hyperlink ref="S26:S29" r:id="rId2389" display="https://www.adb.org/projects/45233-007/main" xr:uid="{16357945-50C3-49C3-B361-8A2DC76DA8C9}"/>
    <hyperlink ref="S87" r:id="rId2390" xr:uid="{5B61E914-3609-4E24-9752-9C7A5A8303BA}"/>
    <hyperlink ref="S171" r:id="rId2391" xr:uid="{DB0D41F1-396C-434C-A4E1-FB3AE0E89ACB}"/>
    <hyperlink ref="S172" r:id="rId2392" xr:uid="{2C083C98-B069-4F47-B927-8180F6325DE3}"/>
    <hyperlink ref="S173" r:id="rId2393" xr:uid="{A3739C9B-18B6-4729-A536-7561CEF55792}"/>
    <hyperlink ref="S342" r:id="rId2394" xr:uid="{C2DD5F87-5DBE-4891-A9D0-7DC30F4D78CE}"/>
    <hyperlink ref="S401" r:id="rId2395" xr:uid="{4970D677-2FD8-4CB7-A743-379D693A762A}"/>
    <hyperlink ref="S402" r:id="rId2396" xr:uid="{8221859A-6802-487C-A533-97B2027477E4}"/>
    <hyperlink ref="S237" r:id="rId2397" xr:uid="{A3801441-8089-4066-8B49-77F676821E5C}"/>
    <hyperlink ref="S303" r:id="rId2398" xr:uid="{1EA1CDE3-5EB9-4C05-AE85-8253429EA19C}"/>
    <hyperlink ref="S308" r:id="rId2399" xr:uid="{5824C5EA-8EEC-454D-B0A1-C2D6A89A1180}"/>
    <hyperlink ref="S304" r:id="rId2400" xr:uid="{E7E9EE32-936F-4E13-BE09-449F2285C650}"/>
    <hyperlink ref="S134" r:id="rId2401" xr:uid="{EBF51078-7CD2-46B5-842E-0E2A7F987EFF}"/>
    <hyperlink ref="S268" r:id="rId2402" xr:uid="{C45097C9-8496-4E53-B38E-CF90942B9391}"/>
    <hyperlink ref="S213" r:id="rId2403" xr:uid="{A3EF2192-83BE-4B7D-A819-F2437EEA19CB}"/>
    <hyperlink ref="S214" r:id="rId2404" xr:uid="{70B21434-FAB8-4788-8864-BBA20243E471}"/>
    <hyperlink ref="S316" r:id="rId2405" xr:uid="{D3EE058B-3BCA-4AAA-83FF-6B2B8224B2C1}"/>
    <hyperlink ref="S528" r:id="rId2406" xr:uid="{A9568D62-BA0B-4E76-878B-DA683CA1D92F}"/>
    <hyperlink ref="S47:S48" r:id="rId2407" display="https://www.adb.org/projects/54196-001/main" xr:uid="{9CFB4A47-05E2-4E00-9010-A4E803990F17}"/>
    <hyperlink ref="S121" r:id="rId2408" xr:uid="{1691A3A6-521C-40B4-B5B1-94B38AE33912}"/>
    <hyperlink ref="S120" r:id="rId2409" xr:uid="{A123BD45-E03F-4122-82C6-BC5662445E5D}"/>
    <hyperlink ref="S123" r:id="rId2410" xr:uid="{C1610B35-E28A-487F-9113-7859ADE1A80D}"/>
    <hyperlink ref="S193" r:id="rId2411" xr:uid="{0D6CF33F-0627-4D53-BB73-C9A476843954}"/>
    <hyperlink ref="S438" r:id="rId2412" xr:uid="{89A9304F-ACB1-4A2D-BE2F-7294A49D4F39}"/>
    <hyperlink ref="S439" r:id="rId2413" xr:uid="{456DE6CB-CE9D-47B3-8E93-91F790D9F683}"/>
    <hyperlink ref="S92" r:id="rId2414" xr:uid="{BE412002-81A8-4E5E-8326-6A92143E390C}"/>
    <hyperlink ref="S93" r:id="rId2415" xr:uid="{A37929C5-E1D3-4AF2-8843-5A11C373ACF0}"/>
    <hyperlink ref="S33" r:id="rId2416" xr:uid="{8BD39925-C44B-4CF7-AF45-C883369CA45E}"/>
    <hyperlink ref="S569" r:id="rId2417" xr:uid="{73719D54-BB82-4AD7-A376-58831B3FDEF3}"/>
    <hyperlink ref="S429" r:id="rId2418" xr:uid="{63D374F8-280B-473C-9E25-262C1FEA400D}"/>
    <hyperlink ref="S188" r:id="rId2419" xr:uid="{67A56E3C-9284-43E2-8743-11D9C58E0B92}"/>
    <hyperlink ref="S571" r:id="rId2420" xr:uid="{7C4A2934-654D-46A5-90B8-5A5EA0821B6D}"/>
    <hyperlink ref="S572" r:id="rId2421" xr:uid="{BA537C4B-90DC-43A2-97DD-2D0301130194}"/>
    <hyperlink ref="S286" r:id="rId2422" xr:uid="{979C69BD-8F86-41C1-89D0-2C2DBB42299E}"/>
    <hyperlink ref="S398" r:id="rId2423" xr:uid="{03B0DB5F-B7EB-4CC0-804B-959BF295C9C9}"/>
    <hyperlink ref="S405" r:id="rId2424" xr:uid="{8EB63A7D-F4D0-47F9-A65D-8AF99168C87F}"/>
    <hyperlink ref="S616" r:id="rId2425" xr:uid="{E73E615F-493E-4040-98CD-07051A39DE1D}"/>
    <hyperlink ref="S205" r:id="rId2426" xr:uid="{634BC2EF-44FA-4736-8367-C1D306FFE3A5}"/>
    <hyperlink ref="S317" r:id="rId2427" xr:uid="{1AF21A22-413F-4CB0-A221-0F02FF1FECB3}"/>
    <hyperlink ref="S108" r:id="rId2428" xr:uid="{6F8E8A53-0187-4378-ACCB-553E67288964}"/>
    <hyperlink ref="S230" r:id="rId2429" xr:uid="{0A3BBCFA-6C8D-4E19-B68B-81B7397AE781}"/>
    <hyperlink ref="S661" r:id="rId2430" xr:uid="{DD4BC7F2-EC98-47AD-9314-BB4750063A1D}"/>
    <hyperlink ref="S3" r:id="rId2431" xr:uid="{336769F6-CE23-4A4C-AE74-A6C7013737B3}"/>
    <hyperlink ref="S395" r:id="rId2432" xr:uid="{F2791007-CFF8-402D-AEC5-1E46D66867F2}"/>
    <hyperlink ref="S502" r:id="rId2433" xr:uid="{B3EECF0F-96B5-4C03-8BDB-0B54D016D7E4}"/>
    <hyperlink ref="S694" r:id="rId2434" xr:uid="{5D83873E-A6CC-4D9A-9D3E-CB74C80B63D5}"/>
    <hyperlink ref="S695" r:id="rId2435" xr:uid="{368D251D-4783-4B63-9419-4D5C4E97FD96}"/>
    <hyperlink ref="S177" r:id="rId2436" xr:uid="{88FE1767-68D2-48C9-B3B8-95AECF23A687}"/>
    <hyperlink ref="S178" r:id="rId2437" xr:uid="{44831DA0-B52A-4F35-9566-A642B7531E59}"/>
    <hyperlink ref="S157" r:id="rId2438" xr:uid="{91F77A37-C93A-49B6-8777-E635DB32A0DF}"/>
    <hyperlink ref="S30" r:id="rId2439" xr:uid="{79F8E7A9-F2A5-4270-A515-B2BB6D1110C0}"/>
    <hyperlink ref="S367" r:id="rId2440" xr:uid="{0D97A18B-00A5-4B3F-B7F7-85E752ED2B90}"/>
    <hyperlink ref="S427" r:id="rId2441" xr:uid="{8AA3887D-63BE-46FE-A744-A97792805574}"/>
    <hyperlink ref="S77" r:id="rId2442" xr:uid="{3A70B527-B305-41C7-8AC1-523D66F1E952}"/>
    <hyperlink ref="S78" r:id="rId2443" xr:uid="{98478655-5571-4AAB-8616-D0FDE1613563}"/>
    <hyperlink ref="S375" r:id="rId2444" xr:uid="{A5592E7F-0830-4C33-B234-0713230A88F9}"/>
    <hyperlink ref="S287" r:id="rId2445" xr:uid="{6A6FC96C-BD05-43E9-A3CE-BFF96798F647}"/>
    <hyperlink ref="S88:S89" r:id="rId2446" display="https://www.adb.org/projects/52332-001/main" xr:uid="{CB375B9E-FB90-433A-97EE-6BA15C4D9F61}"/>
    <hyperlink ref="S371" r:id="rId2447" xr:uid="{44E4F5F2-EECB-4218-9410-D930D6FA7689}"/>
    <hyperlink ref="S372" r:id="rId2448" xr:uid="{12B0D13D-A848-43E5-82E6-89F71DBB512B}"/>
    <hyperlink ref="S610" r:id="rId2449" xr:uid="{6FE71201-C839-4FAC-9A50-B9EE612C455E}"/>
    <hyperlink ref="S704" r:id="rId2450" xr:uid="{81168141-AF11-46D2-B6D5-3C14599B13E0}"/>
    <hyperlink ref="S247" r:id="rId2451" xr:uid="{0C6A5DA2-AB02-49E2-BF87-33A09E6CF7A3}"/>
    <hyperlink ref="S112" r:id="rId2452" xr:uid="{F218948C-3E10-4A8B-A740-2C3DDC48E9A5}"/>
    <hyperlink ref="S250" r:id="rId2453" xr:uid="{74712FD2-8862-4669-BD0F-BF602C41B60D}"/>
    <hyperlink ref="S114" r:id="rId2454" xr:uid="{15801FE1-3DEA-4571-A7B5-C83FDDB1F79C}"/>
    <hyperlink ref="S282" r:id="rId2455" xr:uid="{F91E3595-A300-4002-8489-C91F9238CFAC}"/>
    <hyperlink ref="S283" r:id="rId2456" xr:uid="{322E4CC0-4E8A-4C4F-8F81-FA57C85BC7DB}"/>
    <hyperlink ref="S436" r:id="rId2457" xr:uid="{BA9DB8E4-3393-4184-B426-47B908439259}"/>
    <hyperlink ref="S437" r:id="rId2458" xr:uid="{2F7E6760-6E1F-4AF6-872E-A985482957DF}"/>
    <hyperlink ref="S98" r:id="rId2459" xr:uid="{B603D7FF-0E8E-4FDF-91F5-2638D5C5F1E0}"/>
    <hyperlink ref="S103:S105" r:id="rId2460" display="https://www.adb.org/projects/49026-004/main" xr:uid="{5F1C777D-5E5B-4CA5-B855-FE85DB4CC4D1}"/>
    <hyperlink ref="S428" r:id="rId2461" xr:uid="{1A2B7304-D33A-410D-BD23-B2726A1C7082}"/>
    <hyperlink ref="S408" r:id="rId2462" xr:uid="{14D901C7-6441-44EE-9869-94ED3344C139}"/>
    <hyperlink ref="S108:S109" r:id="rId2463" display="https://www.adb.org/projects/53283-001/main" xr:uid="{01C9F10F-A3D4-49E0-B9B8-9A1A50D29160}"/>
    <hyperlink ref="S533" r:id="rId2464" xr:uid="{4434A2EC-8841-4D7D-8093-2ADA3AFE9878}"/>
    <hyperlink ref="S111:S115" r:id="rId2465" display="https://www.adb.org/projects/54211-001/main" xr:uid="{69EA8203-71E0-4C9D-9E2E-7A3F65FCCBFC}"/>
    <hyperlink ref="S272" r:id="rId2466" xr:uid="{7AFF92D4-7DE4-4AA1-9545-50328F743829}"/>
    <hyperlink ref="S117:S118" r:id="rId2467" display="https://www.adb.org/projects/52287-001/main" xr:uid="{765492B3-904E-42E9-928B-99C11852006E}"/>
    <hyperlink ref="S448" r:id="rId2468" xr:uid="{E84CB177-4402-4E81-A2D6-9E063A60FD87}"/>
    <hyperlink ref="S120:S121" r:id="rId2469" display="https://www.adb.org/projects/52287-001/main" xr:uid="{C849C0E2-3CAB-41D4-B553-A079CF400FB2}"/>
    <hyperlink ref="S598" r:id="rId2470" xr:uid="{FDA28D80-8F1D-419B-B770-9214F2560CA2}"/>
    <hyperlink ref="S522" r:id="rId2471" xr:uid="{CF0EAFBB-C22A-48EC-91E5-927FF1ECAB6E}"/>
    <hyperlink ref="S523" r:id="rId2472" xr:uid="{3A3450AA-CE1F-4929-84EF-3B447B4397A1}"/>
    <hyperlink ref="S148" r:id="rId2473" xr:uid="{6CFD7A02-942D-4D37-8F61-7E86AB969C89}"/>
    <hyperlink ref="S149" r:id="rId2474" xr:uid="{9A57D621-343E-486E-9A38-8133B3F6574B}"/>
    <hyperlink ref="S707" r:id="rId2475" xr:uid="{FD7F4145-73D5-403C-9F1C-CBB79D2429F1}"/>
    <hyperlink ref="S294" r:id="rId2476" xr:uid="{7D934675-1023-4612-82D8-E7B0F54CEFFC}"/>
    <hyperlink ref="S823" r:id="rId2477" xr:uid="{FB9F8F52-BA83-499E-9294-D51AF81B6C3B}"/>
    <hyperlink ref="S550" r:id="rId2478" xr:uid="{521FB7DB-BA2A-4BF5-9759-5F7D8E2E49D9}"/>
    <hyperlink ref="S551" r:id="rId2479" xr:uid="{095E238F-C5B9-4541-B8A3-9353D4B46FB5}"/>
    <hyperlink ref="S422" r:id="rId2480" xr:uid="{2FF0DC1D-2DB5-46BF-B2CE-F06B92D42BD0}"/>
    <hyperlink ref="S516" r:id="rId2481" xr:uid="{0F84150B-E4F2-4F41-9034-D1234B735112}"/>
    <hyperlink ref="S517" r:id="rId2482" xr:uid="{A2171A86-F6A7-4023-919D-8059FB14C2D5}"/>
    <hyperlink ref="S512" r:id="rId2483" xr:uid="{CF7EFA5E-569A-47A8-8094-ABEE74EDBA76}"/>
    <hyperlink ref="S493" r:id="rId2484" xr:uid="{7CCB5F12-5986-4FF1-B3B0-EEEADFDA95FD}"/>
    <hyperlink ref="S494" r:id="rId2485" xr:uid="{23E7248F-62F0-4590-ABC4-36C7984CA03F}"/>
    <hyperlink ref="S495" r:id="rId2486" xr:uid="{BA28826A-9054-4E66-A75C-CCE3E07BA75C}"/>
    <hyperlink ref="S583" r:id="rId2487" xr:uid="{957F5077-059E-4E77-A8AC-F3947166C544}"/>
    <hyperlink ref="S531" r:id="rId2488" xr:uid="{9CDE1D47-65E8-4690-9A86-1A9C22558FCE}"/>
    <hyperlink ref="S532" r:id="rId2489" xr:uid="{8C30E939-7477-4F0F-AE3D-A2DFA1A7221E}"/>
    <hyperlink ref="S626" r:id="rId2490" xr:uid="{5E24DB02-C6CB-4EF7-A275-2FCDEF117DFF}"/>
    <hyperlink ref="S524" r:id="rId2491" xr:uid="{9FD2938C-945C-4E00-A766-FEA077FF0B6C}"/>
    <hyperlink ref="S581" r:id="rId2492" xr:uid="{C2FD638F-2FB4-4E82-9CA5-B0D7BD49445C}"/>
    <hyperlink ref="S582" r:id="rId2493" xr:uid="{65913563-8859-497E-B942-D23613B8BEEA}"/>
    <hyperlink ref="S554" r:id="rId2494" xr:uid="{96873A7C-9C75-46FD-AFD9-74AA73B25B23}"/>
    <hyperlink ref="S555" r:id="rId2495" xr:uid="{4FBC801B-A5B5-4F1A-B3FA-BDC8225A095E}"/>
    <hyperlink ref="S655" r:id="rId2496" xr:uid="{DC0CC4EE-1F1B-4E2B-854F-D379E0343CFD}"/>
    <hyperlink ref="S150:S151" r:id="rId2497" display="https://www.adb.org/projects/55051-001/main" xr:uid="{20DAD5AD-3F22-4ADF-94BD-BE41366E5C26}"/>
    <hyperlink ref="S658" r:id="rId2498" xr:uid="{0E39588E-C946-4A3A-AE05-A106DB0889EF}"/>
    <hyperlink ref="S153:S154" r:id="rId2499" display="https://www.adb.org/projects/55051-001/main" xr:uid="{28F58B5E-77FA-4804-B905-EF37F348D87C}"/>
    <hyperlink ref="S580" r:id="rId2500" xr:uid="{54DDAB7A-6135-4CF3-837D-250AC646FF80}"/>
    <hyperlink ref="S86" r:id="rId2501" xr:uid="{D1763D5C-FB67-4286-940A-23B78BDF8D59}"/>
    <hyperlink ref="S692" r:id="rId2502" xr:uid="{AF94EAA5-4B23-4A2C-8AFD-C1411421A859}"/>
    <hyperlink ref="S693" r:id="rId2503" xr:uid="{1527C9A1-C33E-4EC9-A79E-C535D647B7A6}"/>
    <hyperlink ref="S599" r:id="rId2504" xr:uid="{B4535AE1-D20A-4F08-A648-A1645E6D4E04}"/>
    <hyperlink ref="S600" r:id="rId2505" xr:uid="{6FBB0C07-89B0-4F13-88C4-44D8EE1A0797}"/>
    <hyperlink ref="S624" r:id="rId2506" xr:uid="{B2E7B589-96FE-416F-ADBF-34016EDDC0C3}"/>
    <hyperlink ref="S539" r:id="rId2507" xr:uid="{3BC70BF7-5506-4D92-9DA4-D4FAE081EEC2}"/>
    <hyperlink ref="S163:S168" r:id="rId2508" display="https://www.adb.org/projects/54212-001/main" xr:uid="{F8D7DB9F-C024-4689-8E5E-B8CF1A67A983}"/>
    <hyperlink ref="S722" r:id="rId2509" xr:uid="{BC0227C2-47C4-4FE6-8D37-D984E855C78B}"/>
    <hyperlink ref="S170:S174" r:id="rId2510" display="https://www.adb.org/projects/55124-001/main" xr:uid="{238CEE12-5E23-4A0A-B8A5-4C525C1A1E74}"/>
    <hyperlink ref="S664" r:id="rId2511" xr:uid="{5CBF075F-03DC-4BF2-997C-EF405380C1CC}"/>
    <hyperlink ref="S665" r:id="rId2512" xr:uid="{A1DEF00A-10BA-47CD-9CD1-EAC705FCB1AA}"/>
    <hyperlink ref="S604" r:id="rId2513" xr:uid="{846BC304-A814-495E-9778-A752C4EAE9AE}"/>
    <hyperlink ref="S605" r:id="rId2514" xr:uid="{6BB105B5-5CD4-4785-B5B6-19AB4EF9BAD1}"/>
    <hyperlink ref="S609" r:id="rId2515" xr:uid="{DD021630-D8F0-4753-86AE-CF81F7D226C5}"/>
    <hyperlink ref="S666" r:id="rId2516" xr:uid="{E322CCD2-D084-435C-80DC-56EC473F3E59}"/>
    <hyperlink ref="S181:S182" r:id="rId2517" display="https://www.adb.org/projects/55059-001/main" xr:uid="{F80124DB-84B6-4600-BD1B-0E82206F0DB7}"/>
    <hyperlink ref="S318" r:id="rId2518" xr:uid="{364E7D6B-1F99-4475-ABDF-7ED34BACA3BD}"/>
    <hyperlink ref="S32" r:id="rId2519" xr:uid="{FECEB5EA-18DE-4E19-BD85-63B53A22C193}"/>
    <hyperlink ref="S25" r:id="rId2520" xr:uid="{D8265F8C-CA41-49E6-B5A2-4F159B29664B}"/>
    <hyperlink ref="S648" r:id="rId2521" xr:uid="{AC9FB2E9-FD11-4B0D-93A1-FF934270F7DB}"/>
    <hyperlink ref="S649" r:id="rId2522" xr:uid="{FA7FBB4E-08EF-4554-8FCC-EC579135B0AE}"/>
    <hyperlink ref="S399" r:id="rId2523" xr:uid="{F831B9F3-71BC-4A7E-8D5F-F8E507D8AE33}"/>
    <hyperlink ref="S400" r:id="rId2524" xr:uid="{28DADC0F-DC11-4C53-A27D-AD20CAF7E902}"/>
    <hyperlink ref="S631" r:id="rId2525" xr:uid="{BF7A18E5-855B-4B55-B4EA-ADCA7199CD12}"/>
    <hyperlink ref="S191:S193" r:id="rId2526" display="https://www.adb.org/projects/55033-001/main" xr:uid="{07837171-0082-49FD-BE07-769C7C779240}"/>
    <hyperlink ref="S638" r:id="rId2527" xr:uid="{5F7EF5D7-1699-44C4-A8A8-451A325D008D}"/>
    <hyperlink ref="S195:S197" r:id="rId2528" display="https://www.adb.org/projects/55036-001/main" xr:uid="{A51660CA-3954-472A-A5D3-BA1AEC8DC11E}"/>
    <hyperlink ref="S784" r:id="rId2529" xr:uid="{2DBFC54C-18E0-4F7D-8ACF-1521129BB030}"/>
    <hyperlink ref="S637" r:id="rId2530" xr:uid="{DA6544A4-F858-4554-8C16-F4FD7D88634A}"/>
    <hyperlink ref="S686" r:id="rId2531" xr:uid="{C3A1CE77-4258-42D1-9027-65C0631CB07E}"/>
    <hyperlink ref="S113" r:id="rId2532" xr:uid="{B92B3CFD-E327-442C-954E-ED79F5BDE4A7}"/>
    <hyperlink ref="S396" r:id="rId2533" xr:uid="{C0D45105-1D1C-4D6A-9D2B-A1AE011818B2}"/>
    <hyperlink ref="S617" r:id="rId2534" xr:uid="{AD1465E5-F963-4D6E-A098-8C0E861C1D44}"/>
    <hyperlink ref="S776" r:id="rId2535" xr:uid="{22CF33B5-EA19-4804-868B-E3DA88244017}"/>
    <hyperlink ref="S777" r:id="rId2536" xr:uid="{EEA5DB9F-D0C4-4AF7-ABC8-BFC9B97A37D3}"/>
    <hyperlink ref="S678" r:id="rId2537" xr:uid="{8D5FB879-80A2-4B47-806B-E909F65AB6B2}"/>
    <hyperlink ref="S570" r:id="rId2538" xr:uid="{DB9B2B3C-6B50-4DFA-AC22-4EEA858C739D}"/>
    <hyperlink ref="S368" r:id="rId2539" xr:uid="{54773E3F-A63D-4A9B-AA36-F65A8C4233D8}"/>
    <hyperlink ref="S742" r:id="rId2540" xr:uid="{11948737-7900-423D-9DF6-809219A5710C}"/>
    <hyperlink ref="S743" r:id="rId2541" xr:uid="{A3E72A6C-DBF7-4CA7-81C2-20F7660D9A6D}"/>
    <hyperlink ref="S2" r:id="rId2542" xr:uid="{D81F2C3B-FCD2-4AFD-A7CE-3D335C28C517}"/>
    <hyperlink ref="S284" r:id="rId2543" xr:uid="{5DEB867B-E33C-470B-9E41-ECE2BEA20CFE}"/>
    <hyperlink ref="S235" r:id="rId2544" xr:uid="{BF06BDBC-A4B1-4137-94CB-DE4D05409410}"/>
    <hyperlink ref="S236" r:id="rId2545" xr:uid="{E47A01E4-6309-47BD-B973-A869F9F6A253}"/>
    <hyperlink ref="S4" r:id="rId2546" xr:uid="{EC73D1FB-3470-49F4-8609-D7D730083EEF}"/>
    <hyperlink ref="S5" r:id="rId2547" xr:uid="{5A8514E9-2CB8-4CD6-A507-25859FEC30BF}"/>
    <hyperlink ref="S672" r:id="rId2548" xr:uid="{8904F2E6-80EB-47E1-B069-876DDC37F439}"/>
    <hyperlink ref="S673" r:id="rId2549" xr:uid="{C7033D90-BB01-49D8-9080-5B240982A008}"/>
    <hyperlink ref="S562" r:id="rId2550" xr:uid="{FE9F80A4-4E06-4053-B20C-8EB60E6179D7}"/>
    <hyperlink ref="S220:S221" r:id="rId2551" display="https://www.adb.org/projects/54328-001/main" xr:uid="{422FAC32-36DE-46A3-83DF-7592A5628196}"/>
    <hyperlink ref="S456" r:id="rId2552" xr:uid="{F400D4C0-8834-47CE-8C9A-1C50E852F283}"/>
    <hyperlink ref="S457" r:id="rId2553" xr:uid="{0F7290AA-66B4-4445-A561-76849985D270}"/>
    <hyperlink ref="S341" r:id="rId2554" xr:uid="{D5516541-EB36-4A5A-B37A-88D6E147E166}"/>
    <hyperlink ref="S782" r:id="rId2555" xr:uid="{5E9CF303-468F-475C-89D5-16D6DAF7363C}"/>
    <hyperlink ref="S783" r:id="rId2556" xr:uid="{8B7F0472-0EF0-469C-985F-2F03BF2DF5AA}"/>
    <hyperlink ref="S751" r:id="rId2557" xr:uid="{E2F7C3D5-2851-41D4-B7BF-E031E9FF95F5}"/>
    <hyperlink ref="S228:S229" r:id="rId2558" display="https://www.adb.org/projects/55162-001/main" xr:uid="{47A92065-0E3D-4080-993B-2CFCB0D7B57C}"/>
    <hyperlink ref="S573" r:id="rId2559" xr:uid="{4E8E5C04-2F60-4F99-8F8E-3C7765E6F0BF}"/>
    <hyperlink ref="S778" r:id="rId2560" xr:uid="{56044756-C696-4A2F-81C0-4E950A1579F9}"/>
    <hyperlink ref="S779" r:id="rId2561" xr:uid="{4AE25FDE-A174-43C4-939B-5C187EB6D9D1}"/>
    <hyperlink ref="S662" r:id="rId2562" xr:uid="{F0EBD71B-E8D2-40DA-993A-675BBE1826F7}"/>
    <hyperlink ref="S789" r:id="rId2563" xr:uid="{E7CE158F-847D-4695-A1C7-DA0F28D8D31C}"/>
    <hyperlink ref="S835" r:id="rId2564" xr:uid="{D338542E-F7B9-4C99-BFF8-351D751BDB93}"/>
    <hyperlink ref="S406" r:id="rId2565" xr:uid="{6EFA7BB0-8E56-4072-90A2-A1F83A920F7B}"/>
    <hyperlink ref="S407" r:id="rId2566" xr:uid="{0149FDC7-B9DE-4CC7-B713-6313164CCD7B}"/>
    <hyperlink ref="S846" r:id="rId2567" xr:uid="{49551128-0A0C-4CA9-84EF-CE6B58C30A1E}"/>
    <hyperlink ref="S627" r:id="rId2568" xr:uid="{2683EC07-A35B-4C6F-94D9-0D19B13B8940}"/>
    <hyperlink ref="S240:S242" r:id="rId2569" display="https://www.adb.org/projects/55032-001/main" xr:uid="{2D8533CD-138B-4089-BE45-BFDDA73149FC}"/>
    <hyperlink ref="S710" r:id="rId2570" xr:uid="{13F6E466-7F42-4760-A152-C2042BE1EA5C}"/>
    <hyperlink ref="S244:S251" r:id="rId2571" display="https://www.adb.org/projects/55113-001/main" xr:uid="{56FCDDE1-1446-4BE4-AC6F-72C00E09FDDF}"/>
    <hyperlink ref="S189" r:id="rId2572" xr:uid="{6CEFAD3F-5534-4996-8AD7-273153395E04}"/>
    <hyperlink ref="S708" r:id="rId2573" xr:uid="{88B3FA59-1A99-46C4-8777-F72C0B3D53E6}"/>
    <hyperlink ref="S254:S256" r:id="rId2574" display="https://www.adb.org/projects/55106-002/main" xr:uid="{3BF101D8-42C7-4F44-8F60-7161EDFC3202}"/>
    <hyperlink ref="S744" r:id="rId2575" xr:uid="{3A8AF7B2-498D-4F86-AF46-E932A852E2F8}"/>
    <hyperlink ref="S840" r:id="rId2576" xr:uid="{B928B79E-FD79-40E7-8847-C2E48648F5B4}"/>
    <hyperlink ref="S259:S262" r:id="rId2577" display="https://www.adb.org/projects/55339-001/main" xr:uid="{AF980117-1030-4696-BCBD-87BB84961565}"/>
    <hyperlink ref="S185" r:id="rId2578" xr:uid="{64DB625B-7BFC-4B23-948F-044FC951F097}"/>
    <hyperlink ref="S119" r:id="rId2579" xr:uid="{BB2DF521-60FB-4694-8826-7BCF5A5F6035}"/>
    <hyperlink ref="S203" r:id="rId2580" xr:uid="{63114C05-CB09-41F6-96FE-57C4C32E68C1}"/>
    <hyperlink ref="S204" r:id="rId2581" xr:uid="{505835DE-2637-4469-AB6F-503E2C09F07E}"/>
    <hyperlink ref="S240" r:id="rId2582" xr:uid="{E42B728F-016F-40E2-93EF-D2745262CC0E}"/>
    <hyperlink ref="S46" r:id="rId2583" xr:uid="{B53A7785-F892-4FB7-B637-78AE8924B8FF}"/>
    <hyperlink ref="S269:S283" r:id="rId2584" display="https://www.adb.org/projects/46470-003/main" xr:uid="{44F03666-0229-4450-912F-53CB01E5574B}"/>
    <hyperlink ref="S226" r:id="rId2585" xr:uid="{EF641A42-6B09-4FD3-B8EB-BAB2BBA27FD2}"/>
    <hyperlink ref="S225" r:id="rId2586" xr:uid="{2D87ED78-2706-476D-A8AB-38F70459B90D}"/>
    <hyperlink ref="S293" r:id="rId2587" xr:uid="{02A4DCC5-2AC4-4AFB-A244-86DE356A8287}"/>
    <hyperlink ref="S245" r:id="rId2588" xr:uid="{32FD2ACC-D61F-4F46-88B5-DA9AF8B6C31A}"/>
    <hyperlink ref="S349" r:id="rId2589" xr:uid="{4F05A767-42BA-418F-828A-5B890FB64F73}"/>
    <hyperlink ref="S386" r:id="rId2590" xr:uid="{20BD2F9E-F8C0-4B31-8ED5-7011C295AC4E}"/>
    <hyperlink ref="S320" r:id="rId2591" xr:uid="{BBBD29D4-D933-4E97-8319-1263B08D5A2D}"/>
    <hyperlink ref="S291:S295" r:id="rId2592" display="https://www.adb.org/projects/53074-001/main" xr:uid="{68510BC6-B0B0-4714-8FAF-09813F270800}"/>
    <hyperlink ref="S352" r:id="rId2593" xr:uid="{4D640C49-99BE-4B67-8417-24FDE8908557}"/>
    <hyperlink ref="S297:S299" r:id="rId2594" display="https://www.adb.org/projects/53129-001/main" xr:uid="{CC0AD537-08FB-40D0-B086-32A212F0201E}"/>
    <hyperlink ref="S251" r:id="rId2595" xr:uid="{5919186A-16C8-4816-B437-BB183BEB8784}"/>
    <hyperlink ref="S430" r:id="rId2596" xr:uid="{80BB9977-4141-4457-90E7-C61FA052D704}"/>
    <hyperlink ref="S302:S305" r:id="rId2597" display="https://www.adb.org/projects/53390-001/main" xr:uid="{0AA456B5-B475-455D-AF44-35ADF36E4F47}"/>
    <hyperlink ref="S381" r:id="rId2598" xr:uid="{F0FBF9BB-62C2-43B9-A14E-C08216FA6571}"/>
    <hyperlink ref="S468" r:id="rId2599" xr:uid="{8C430070-D0CA-43B5-B80A-3367A1EB62E9}"/>
    <hyperlink ref="S308:S324" r:id="rId2600" display="https://www.adb.org/projects/54055-001/main" xr:uid="{6C0F5F7D-59C9-490D-BB5F-4F608BFC164C}"/>
    <hyperlink ref="S442" r:id="rId2601" xr:uid="{1F1D5199-C101-4502-AC16-53D633BBC040}"/>
    <hyperlink ref="S326:S328" r:id="rId2602" display="https://www.adb.org/projects/54002-001/main" xr:uid="{E19BEEAC-3072-4AC0-A7DE-DA0E666915AC}"/>
    <hyperlink ref="S175" r:id="rId2603" xr:uid="{F74480E6-0D6C-4DB0-B74C-4EED0386B44F}"/>
    <hyperlink ref="S682" r:id="rId2604" xr:uid="{5D901AE3-9C09-4179-BCD8-BCEA8A359046}"/>
    <hyperlink ref="T3530" r:id="rId2605" xr:uid="{26E01FF6-045E-4866-A010-C14A268B6D88}"/>
    <hyperlink ref="T4308:T4934" r:id="rId2606" display="Climate Action and Sustainability Figures 2023 (excel format)" xr:uid="{E64CEBF2-168C-4BA6-9A51-39E041970F2B}"/>
    <hyperlink ref="T2749" r:id="rId2607" xr:uid="{DDC97AE9-2529-4DC3-BE69-1D26FB972394}"/>
    <hyperlink ref="T4936:T5398" r:id="rId2608" display="Climate Action and Environmental Sustainability Figures for 2022" xr:uid="{7176A5C5-B035-41B1-82A1-216F7F800124}"/>
    <hyperlink ref="T2341" r:id="rId2609" xr:uid="{ED7C480F-7AD4-4E10-B358-DDC5C02E444C}"/>
    <hyperlink ref="T5400:T5792" r:id="rId2610" display="Climate Action and Environmental Sustainability Figures for 2021" xr:uid="{7CC1870C-7732-4B43-9F30-911EAA76413B}"/>
    <hyperlink ref="S1207" r:id="rId2611" xr:uid="{9815039D-8198-4745-94EB-E758E35656F8}"/>
    <hyperlink ref="S1209" r:id="rId2612" xr:uid="{C18A8C88-1E70-46D0-AEBC-412BD57A8B3C}"/>
    <hyperlink ref="S1210" r:id="rId2613" xr:uid="{C90F0DD2-779D-466A-86A9-419223E7103F}"/>
    <hyperlink ref="S1211" r:id="rId2614" xr:uid="{D4F3891B-68C8-427C-90C8-4C6B51EB97FD}"/>
    <hyperlink ref="S1212" r:id="rId2615" xr:uid="{9B77B722-F042-4E4C-A369-6E6A3C855122}"/>
    <hyperlink ref="S1213" r:id="rId2616" xr:uid="{E2515743-3951-4F02-9243-34BC235F12A7}"/>
    <hyperlink ref="S1280" r:id="rId2617" xr:uid="{F8DE44DE-BE95-49F0-90EF-4DE59DEB3F8D}"/>
    <hyperlink ref="S1279" r:id="rId2618" xr:uid="{55E13E59-86C5-49FC-B853-0563AAB510FF}"/>
    <hyperlink ref="S1277" r:id="rId2619" xr:uid="{02096653-0AEE-4A70-83C0-147171CA4682}"/>
    <hyperlink ref="S1276" r:id="rId2620" xr:uid="{816DD6C5-1945-49DF-A6DC-E1859B588A65}"/>
    <hyperlink ref="S1272" r:id="rId2621" xr:uid="{CAE98408-D40D-4CE1-8E59-9DA705C2736E}"/>
    <hyperlink ref="S1268" r:id="rId2622" xr:uid="{9179E05F-9F7E-412A-9FC5-5253EA3C8F8D}"/>
    <hyperlink ref="S1264" r:id="rId2623" xr:uid="{2FCCE301-CD99-4987-9867-BA0D87595A44}"/>
    <hyperlink ref="S1214" r:id="rId2624" xr:uid="{42060B42-9695-4EAC-8C28-302824814FCE}"/>
    <hyperlink ref="S1259" r:id="rId2625" xr:uid="{BB177597-8B16-452F-952A-7D7E1995AD05}"/>
    <hyperlink ref="S1257" r:id="rId2626" xr:uid="{37EFB476-DADC-4DD5-81AA-73DE1C8E112E}"/>
    <hyperlink ref="S1255" r:id="rId2627" xr:uid="{3D0123E7-0A57-40AA-A38B-AEE47CB116CE}"/>
    <hyperlink ref="S1254" r:id="rId2628" xr:uid="{A43E3BD0-F804-48B7-AA8C-3010A4B737DD}"/>
    <hyperlink ref="S1253" r:id="rId2629" xr:uid="{A4801DFF-75A6-4D89-91AB-B5D6BF313F7D}"/>
    <hyperlink ref="S1252" r:id="rId2630" xr:uid="{145F56D9-50A7-4E39-9773-DB1526CE282E}"/>
    <hyperlink ref="S1250" r:id="rId2631" xr:uid="{5519EB62-1E26-4517-8865-DA4B32D1B77F}"/>
    <hyperlink ref="S1249" r:id="rId2632" xr:uid="{BF9867A4-57C0-4094-80CC-5ED8E5D2C2BC}"/>
    <hyperlink ref="S1248" r:id="rId2633" xr:uid="{0929BB3B-2AD3-4974-AAA9-105DD618AC06}"/>
    <hyperlink ref="S1215" r:id="rId2634" xr:uid="{EAAEA72E-E461-4AD6-A9B2-63A4A97A86FB}"/>
    <hyperlink ref="S1217" r:id="rId2635" xr:uid="{90C52FB3-DB6F-4904-B1E5-F8131250FB86}"/>
    <hyperlink ref="S1218" r:id="rId2636" xr:uid="{5B24C0B8-EFE0-4245-BB6C-5ACDD3657CEA}"/>
    <hyperlink ref="S1219" r:id="rId2637" xr:uid="{AB2127E7-80A3-44AD-9C8D-D898C7A29691}"/>
    <hyperlink ref="S1220" r:id="rId2638" xr:uid="{DD152C3D-4AA3-4D63-BBC5-F311892EC388}"/>
    <hyperlink ref="S1221" r:id="rId2639" xr:uid="{91073DF2-60A2-4B53-8605-855826E2AFB2}"/>
    <hyperlink ref="S1222" r:id="rId2640" xr:uid="{320DD190-A11A-410C-BCB4-DBADD31C8337}"/>
    <hyperlink ref="S1225" r:id="rId2641" xr:uid="{42E2716F-5ABE-499E-803A-94D751B4E7BA}"/>
    <hyperlink ref="S1226" r:id="rId2642" xr:uid="{8BEF48F2-AE44-404B-BF63-8EA22B433A7C}"/>
    <hyperlink ref="S1227" r:id="rId2643" xr:uid="{A6E6A764-7357-44FF-84D0-439176F1A3AD}"/>
    <hyperlink ref="S1228" r:id="rId2644" xr:uid="{FB16F1BC-3E35-4913-87F3-1B997AF85F73}"/>
    <hyperlink ref="S1247" r:id="rId2645" xr:uid="{ECEDE627-1E3C-4CC3-878C-85AD2A367116}"/>
    <hyperlink ref="S1246" r:id="rId2646" xr:uid="{DF9DCF9B-02A8-4EBC-80B6-8B8CCDA564DB}"/>
    <hyperlink ref="S1245" r:id="rId2647" xr:uid="{5125DABA-56ED-41AB-8C75-7E52D2CE8F44}"/>
    <hyperlink ref="S1244" r:id="rId2648" xr:uid="{D3F39D8F-87D9-47B9-AA13-2A3B8906B6DD}"/>
    <hyperlink ref="S1243" r:id="rId2649" xr:uid="{485F288A-D6E8-462F-9791-0CBABC6A7FBC}"/>
    <hyperlink ref="S1241" r:id="rId2650" xr:uid="{B34C0EB6-5D45-4587-93F9-FB4A06E2F540}"/>
    <hyperlink ref="S1240" r:id="rId2651" xr:uid="{4E44E1F6-E8A7-4E76-9561-63E4BA009C56}"/>
    <hyperlink ref="S1239" r:id="rId2652" xr:uid="{1F76C1FC-85CE-48E7-A3F2-153E3BB55CB5}"/>
    <hyperlink ref="S1238" r:id="rId2653" xr:uid="{A78B778D-AA0A-482A-9475-5FAC495FF4BB}"/>
    <hyperlink ref="S1236" r:id="rId2654" xr:uid="{EC268887-586A-4174-A8A7-53A7AD127034}"/>
    <hyperlink ref="S1235" r:id="rId2655" xr:uid="{22AD6D96-43C3-46B7-90D9-55623714E397}"/>
    <hyperlink ref="S1234" r:id="rId2656" xr:uid="{77CBC848-8E99-4027-BFC6-8015F9A4794E}"/>
    <hyperlink ref="S1233" r:id="rId2657" xr:uid="{E62B003C-FE46-4D4A-B98F-70EABDE5A722}"/>
    <hyperlink ref="S1232" r:id="rId2658" xr:uid="{8ADE31CB-5284-4539-9626-8E195DD7AD13}"/>
    <hyperlink ref="S1231" r:id="rId2659" xr:uid="{D93ABAE5-DCAC-4D39-B358-E236107BEFA3}"/>
    <hyperlink ref="S1230" r:id="rId2660" xr:uid="{54E5E1DA-D392-458C-8DAB-358D7CA7330C}"/>
    <hyperlink ref="S1229" r:id="rId2661" xr:uid="{4FB276CD-1DE8-40F6-9DF5-3A35FBA91E0D}"/>
    <hyperlink ref="S1206" r:id="rId2662" xr:uid="{8770C642-FD1F-4149-AB60-033E7C569BEF}"/>
    <hyperlink ref="S1216" r:id="rId2663" xr:uid="{DE35C673-7EAC-4C89-ABB9-39ABCAD2BA6E}"/>
    <hyperlink ref="S1383" r:id="rId2664" xr:uid="{049E55D8-D9E9-4167-B82E-D518BE5E5C55}"/>
    <hyperlink ref="S1384" r:id="rId2665" xr:uid="{B7E38A1F-44ED-4954-A5C4-4358D567896A}"/>
    <hyperlink ref="S1397" r:id="rId2666" xr:uid="{EA2C930F-4B86-48A6-A88F-0DF58E59BE25}"/>
    <hyperlink ref="S1722" r:id="rId2667" xr:uid="{284E1582-13DE-419F-88FA-BF7A00419B07}"/>
    <hyperlink ref="S1402" r:id="rId2668" xr:uid="{C663A541-A2DA-41EA-BDA0-70D6CB3AD23D}"/>
    <hyperlink ref="S1577" r:id="rId2669" xr:uid="{BFA05150-5B9D-44E4-A179-AAC1FFF5D39F}"/>
    <hyperlink ref="S1620" r:id="rId2670" xr:uid="{A8E8945D-184F-4160-8D07-DE822534E3F5}"/>
    <hyperlink ref="S1789" r:id="rId2671" xr:uid="{B164753E-A111-43BA-8829-199B7A8C9AFB}"/>
    <hyperlink ref="S1815" r:id="rId2672" xr:uid="{81014EB4-8B2C-4FD1-A62A-BA8607A4273F}"/>
    <hyperlink ref="S1656" r:id="rId2673" xr:uid="{9BAD1DDA-6DB3-40C4-B526-02712796F8D5}"/>
    <hyperlink ref="S1721" r:id="rId2674" xr:uid="{9FEC6986-0211-4C7E-86D4-F5C81F6A50BC}"/>
    <hyperlink ref="S1839" r:id="rId2675" xr:uid="{54336DD7-B86C-4F68-83FD-DB8691A81935}"/>
    <hyperlink ref="S1776" r:id="rId2676" xr:uid="{E2D7181A-7EA1-481E-8D81-6A2AA35A9B72}"/>
    <hyperlink ref="S1860" r:id="rId2677" xr:uid="{892E22D2-FABB-4F83-A2E4-143F8EF4CB86}"/>
    <hyperlink ref="S1363" r:id="rId2678" xr:uid="{614CA525-7B22-45CD-B620-259D54538BEC}"/>
    <hyperlink ref="S1399" r:id="rId2679" xr:uid="{024E18D2-1A75-4214-A9D6-75785B02F90C}"/>
    <hyperlink ref="S2006" r:id="rId2680" xr:uid="{5D1FC87F-3EE2-4EDD-B668-E2DAB138B0E9}"/>
    <hyperlink ref="S1782" r:id="rId2681" xr:uid="{DC927864-962A-4036-A008-F4E9F47F0CF7}"/>
    <hyperlink ref="S2085" r:id="rId2682" xr:uid="{ECDC23B0-3A50-4BF7-B9EF-7F926E3610BA}"/>
    <hyperlink ref="S1940" r:id="rId2683" xr:uid="{7A3BDE95-23EE-48A2-8A5D-A9847EFB759B}"/>
    <hyperlink ref="S1897" r:id="rId2684" xr:uid="{F98EF110-1A85-4677-9580-7B47F761BD5D}"/>
    <hyperlink ref="S1659" r:id="rId2685" xr:uid="{2F380A30-6997-4BF7-BD48-1892B3A92E2D}"/>
    <hyperlink ref="S1916" r:id="rId2686" xr:uid="{E8A72257-3A96-405B-9A7C-9FEB5676233E}"/>
    <hyperlink ref="S1882" r:id="rId2687" xr:uid="{F3A65CDF-BF3C-4B42-AE5F-A18948A7787D}"/>
    <hyperlink ref="S1512" r:id="rId2688" xr:uid="{A5EC2993-66D3-4849-9BE5-702F64681F3B}"/>
    <hyperlink ref="S1513" r:id="rId2689" xr:uid="{6A3FF38C-8F2A-48C0-B46C-925DFEEC5288}"/>
    <hyperlink ref="S1910" r:id="rId2690" xr:uid="{D17126D4-1754-4B96-BCB9-0C14FDE0ACC9}"/>
    <hyperlink ref="S1852" r:id="rId2691" xr:uid="{79FABC76-32F8-4483-A6EB-9E091808DBE8}"/>
    <hyperlink ref="S2092" r:id="rId2692" xr:uid="{428804E1-2EEA-45DA-BBA9-5CDADB411014}"/>
    <hyperlink ref="S1962" r:id="rId2693" xr:uid="{E8B8E7D3-630F-449F-BCC6-E8AEB6E969A5}"/>
    <hyperlink ref="S1670" r:id="rId2694" xr:uid="{629E8DE4-3714-4F40-9E92-EDA3B1EA592E}"/>
    <hyperlink ref="S1741" r:id="rId2695" xr:uid="{0F33D426-0AB6-4D11-B94C-E318BE996EEE}"/>
    <hyperlink ref="S2000" r:id="rId2696" xr:uid="{A4A22A88-E385-4264-A5F5-947A2C787FEB}"/>
    <hyperlink ref="S1379" r:id="rId2697" xr:uid="{A2F1FC34-9ED6-4219-A6E4-7B0948015898}"/>
    <hyperlink ref="S1976" r:id="rId2698" xr:uid="{1B04CD0A-6352-4FCD-A35E-6E51DCDC9131}"/>
    <hyperlink ref="S1412" r:id="rId2699" xr:uid="{DE8981DF-2334-41E0-8203-0E9FE5B0A819}"/>
    <hyperlink ref="S1932" r:id="rId2700" xr:uid="{BC44B926-1F27-41CC-81CD-4002E782394E}"/>
    <hyperlink ref="S2039" r:id="rId2701" xr:uid="{78EB08C7-EB4E-47C6-B94D-932BB286CED8}"/>
    <hyperlink ref="S1917" r:id="rId2702" xr:uid="{1DDD0EDD-FD2A-4D58-8B74-E6160E7E17E7}"/>
    <hyperlink ref="S1864" r:id="rId2703" xr:uid="{69ED9CBF-1150-4598-8D04-9499EBD419AA}"/>
    <hyperlink ref="S1981" r:id="rId2704" xr:uid="{01DC5D04-8FC6-4B17-ADFB-BE3136978B5D}"/>
    <hyperlink ref="S2034" r:id="rId2705" xr:uid="{6A105878-CE67-492B-BA63-876EE7E4063E}"/>
    <hyperlink ref="S1922" r:id="rId2706" xr:uid="{53764892-2080-46F1-A78A-722861A7C68D}"/>
    <hyperlink ref="S1921" r:id="rId2707" xr:uid="{13126703-CA85-42B5-8DFB-8AA7C362FE4A}"/>
    <hyperlink ref="S2010" r:id="rId2708" xr:uid="{4BF5D525-680C-4ED6-BC5B-E362703FC3F3}"/>
    <hyperlink ref="S1993" r:id="rId2709" xr:uid="{A2362686-8766-4BF7-BAEE-E0DE767EA992}"/>
    <hyperlink ref="S2011" r:id="rId2710" xr:uid="{D06B3D13-5A9B-490D-B141-2CF2AF1FB436}"/>
    <hyperlink ref="S1942" r:id="rId2711" xr:uid="{47DC82EF-3689-4488-9F5A-E8117DA48A03}"/>
    <hyperlink ref="S1961" r:id="rId2712" xr:uid="{858983AD-31F9-4D7E-BCF3-81D1A23E3E0E}"/>
    <hyperlink ref="S1763" r:id="rId2713" xr:uid="{4E975889-0ABD-4E3D-9503-6523B6730418}"/>
    <hyperlink ref="S1998" r:id="rId2714" xr:uid="{605D0DDE-3B17-423E-AC9F-7ADD7D6B8840}"/>
    <hyperlink ref="S1541" r:id="rId2715" xr:uid="{DB4E9B3A-2A1B-42BE-A337-588BCA4586DB}"/>
    <hyperlink ref="S1599" r:id="rId2716" xr:uid="{BD74D927-11A3-48B3-98F2-87CE662B590F}"/>
    <hyperlink ref="S1389" r:id="rId2717" xr:uid="{0EFD464B-C27F-496A-A340-18CD1FEE44D6}"/>
    <hyperlink ref="S1406" r:id="rId2718" xr:uid="{DDBCBA1E-B413-4898-BF94-79A26DD2F653}"/>
    <hyperlink ref="S1597" r:id="rId2719" xr:uid="{D1BC2359-7C77-4098-9A65-F3D63D9459B8}"/>
    <hyperlink ref="S1448" r:id="rId2720" xr:uid="{40FF25CF-DD34-42EB-8D04-039605C84C9C}"/>
    <hyperlink ref="S1508" r:id="rId2721" xr:uid="{6C9DCFAB-1B66-42CD-9367-F913690D1AE6}"/>
    <hyperlink ref="S1356" r:id="rId2722" xr:uid="{90CE95AB-DDEF-4BD9-B4D5-CE73D9F3B3C9}"/>
    <hyperlink ref="S1540" r:id="rId2723" xr:uid="{46391388-BDFF-4A2B-BB95-EAEE8C4943A5}"/>
    <hyperlink ref="S1672" r:id="rId2724" xr:uid="{F2BFC77B-6DFF-41D0-A90C-628A6076BC69}"/>
    <hyperlink ref="S1688" r:id="rId2725" xr:uid="{128AA7AD-C5F8-43F5-9842-C73DD48B928B}"/>
    <hyperlink ref="S1585" r:id="rId2726" xr:uid="{4BCA425A-97B9-4040-9F12-EB7971051ECD}"/>
    <hyperlink ref="S1689" r:id="rId2727" xr:uid="{05941D4D-A15C-4269-A321-99B25066FF65}"/>
    <hyperlink ref="S1704" r:id="rId2728" xr:uid="{42486E98-A470-4F8F-AF73-DEE5EC9DB468}"/>
    <hyperlink ref="S1455" r:id="rId2729" xr:uid="{2AB32149-59FD-40DF-8053-4AF0E1D0FB28}"/>
    <hyperlink ref="S1495" r:id="rId2730" xr:uid="{1BB384C1-0413-4D08-855F-98909D7C6AC9}"/>
    <hyperlink ref="S1568" r:id="rId2731" xr:uid="{E453F208-488A-48F9-85A1-F564F51AC0CE}"/>
    <hyperlink ref="S1610" r:id="rId2732" xr:uid="{2B4E28BD-5EC9-462E-B089-83FFBD127776}"/>
    <hyperlink ref="S1497" r:id="rId2733" xr:uid="{FB153531-0D4A-4FA3-A35D-E666BD284C53}"/>
    <hyperlink ref="S1496" r:id="rId2734" xr:uid="{8455A87C-F819-4991-BCAE-E2910CF1FE6A}"/>
    <hyperlink ref="S1615" r:id="rId2735" xr:uid="{7C2ED855-DD05-440B-8DE3-E79F3FF83C32}"/>
    <hyperlink ref="S1607" r:id="rId2736" xr:uid="{FB9222D1-5DDC-43FD-BA72-7C079A6E40B9}"/>
    <hyperlink ref="S1470" r:id="rId2737" xr:uid="{EB866789-0BF1-41BC-B94B-B98FEE633783}"/>
    <hyperlink ref="S1596" r:id="rId2738" xr:uid="{13577648-1835-46AE-BC71-01D3A73823FC}"/>
    <hyperlink ref="S1552" r:id="rId2739" xr:uid="{051FF4FD-EAA5-4C25-9BF6-4BEB6A27D16D}"/>
    <hyperlink ref="S1343" r:id="rId2740" xr:uid="{5B01B620-76B2-4C1D-986F-924D354C2F3E}"/>
    <hyperlink ref="S1344" r:id="rId2741" xr:uid="{008B6D06-3251-4274-B1CD-C85884FE569E}"/>
    <hyperlink ref="S1342" r:id="rId2742" xr:uid="{A9DC7F6C-086B-48CC-A4AC-A2FB14744AA0}"/>
    <hyperlink ref="S1514" r:id="rId2743" xr:uid="{35FF33AE-FAC9-4BCB-AC4B-5853F1F25ADD}"/>
    <hyperlink ref="S1901" r:id="rId2744" xr:uid="{6C517930-1167-4EDC-A220-00F412E144F8}"/>
    <hyperlink ref="S1504" r:id="rId2745" xr:uid="{625C04AC-FED8-4CD7-97F3-6D13A6FC305B}"/>
    <hyperlink ref="S1934" r:id="rId2746" xr:uid="{0CFAE064-3013-4460-93D0-B10453AB6916}"/>
    <hyperlink ref="S1759" r:id="rId2747" xr:uid="{8FE6A071-19EF-422A-82C5-874E5F4757E7}"/>
    <hyperlink ref="S1877" r:id="rId2748" xr:uid="{881405E8-86D1-45EB-801D-EE81146EC2AD}"/>
    <hyperlink ref="S1893" r:id="rId2749" xr:uid="{2D301598-8F8D-4F30-A7F3-F8A833FF632F}"/>
    <hyperlink ref="S1567" r:id="rId2750" xr:uid="{D76ACE1F-6802-4BE9-8932-8496F37F7CB1}"/>
    <hyperlink ref="S2060" r:id="rId2751" xr:uid="{B75AFEA2-461B-4F64-ADD4-CE35602B3231}"/>
    <hyperlink ref="S1491" r:id="rId2752" xr:uid="{AFAAF979-9E34-4CBA-B128-D82DA6711589}"/>
    <hyperlink ref="S1349" r:id="rId2753" xr:uid="{28F91824-9543-4580-B241-89E726BE8404}"/>
    <hyperlink ref="S1543" r:id="rId2754" xr:uid="{68B3DDE8-8A92-4181-B2AE-FCEF4C0633EB}"/>
    <hyperlink ref="S1536" r:id="rId2755" xr:uid="{8948DAFD-F168-4E18-92F7-0D5220D00EE2}"/>
    <hyperlink ref="S1701" r:id="rId2756" xr:uid="{25E22493-4674-462A-9649-96841E5FAE68}"/>
    <hyperlink ref="S1515" r:id="rId2757" xr:uid="{BB4CE9CB-950F-4FF9-8C01-E90EA36EA9A6}"/>
    <hyperlink ref="S1663" r:id="rId2758" xr:uid="{91F15902-86B6-421B-B713-FC1067E41805}"/>
    <hyperlink ref="S1447" r:id="rId2759" xr:uid="{75D3CFE1-9F4C-4DDB-9994-7A311DC5335D}"/>
    <hyperlink ref="S1614" r:id="rId2760" xr:uid="{59911E2F-43C2-484F-B5D3-B6FC09709344}"/>
    <hyperlink ref="S1544" r:id="rId2761" xr:uid="{FFAA5510-1B24-4121-B1AE-129F1EE5BD1D}"/>
    <hyperlink ref="S1516" r:id="rId2762" xr:uid="{60ADB2CF-511C-42F1-BAAA-EFF212281ADE}"/>
    <hyperlink ref="S2012" r:id="rId2763" xr:uid="{34615415-D7B2-48B6-A3CA-760D8C898D66}"/>
    <hyperlink ref="S1684" r:id="rId2764" xr:uid="{202BB9DF-41E2-45D5-BF13-91D1A9527418}"/>
    <hyperlink ref="S1818" r:id="rId2765" xr:uid="{1C8472DD-3518-4614-BA13-5E4092CF88B2}"/>
    <hyperlink ref="S1965" r:id="rId2766" xr:uid="{A8BF121C-27E9-4672-A1B4-DED82A7DFFBF}"/>
    <hyperlink ref="S1548" r:id="rId2767" xr:uid="{D2173E2B-AEC2-44D0-8F40-BE6437BFEC3A}"/>
    <hyperlink ref="S1549" r:id="rId2768" xr:uid="{B67FE973-BBD2-4C2F-B0AA-6C2A36750EDA}"/>
    <hyperlink ref="S1360" r:id="rId2769" xr:uid="{C3D4AACF-2CF6-4407-B93C-48A575B52EBB}"/>
    <hyperlink ref="S1361" r:id="rId2770" xr:uid="{316C606E-5C00-4F56-9081-66A264C85272}"/>
    <hyperlink ref="S1650" r:id="rId2771" xr:uid="{40920D4D-412B-46C6-9D50-4A5F8C0D1E5A}"/>
    <hyperlink ref="S1667" r:id="rId2772" xr:uid="{D3676B8E-65EA-41C6-9EB4-96EEA169B0F4}"/>
    <hyperlink ref="S1566" r:id="rId2773" xr:uid="{3B49339E-8007-4D55-B69D-6DAF63CC631F}"/>
    <hyperlink ref="S1784" r:id="rId2774" xr:uid="{6DC426B8-61A4-4278-8597-8938083C6F18}"/>
    <hyperlink ref="S1724" r:id="rId2775" xr:uid="{4A0860F5-628D-4806-8B39-A936A0A0A498}"/>
    <hyperlink ref="S1581" r:id="rId2776" xr:uid="{386362E7-7475-4428-B227-EADB2EED053D}"/>
    <hyperlink ref="S1558" r:id="rId2777" xr:uid="{18769494-D63F-4C8E-BD3D-8C4ED884DCA6}"/>
    <hyperlink ref="S1547" r:id="rId2778" xr:uid="{FEEADE5C-538E-421C-A1D2-F1EC2B6C1D9F}"/>
    <hyperlink ref="S2013" r:id="rId2779" xr:uid="{F762A4A9-B75E-4A5E-97F0-17E0B6EB647C}"/>
    <hyperlink ref="S1824" r:id="rId2780" xr:uid="{DB90F4FB-C624-42B2-88E3-171F21390293}"/>
    <hyperlink ref="S1999" r:id="rId2781" xr:uid="{99DC62CF-5AC3-47EA-8741-06066F5F48E6}"/>
    <hyperlink ref="S1983" r:id="rId2782" xr:uid="{2E80345F-486E-463B-B925-7CC6EC618EC3}"/>
    <hyperlink ref="S2002" r:id="rId2783" xr:uid="{9F020DF6-0948-4542-94BA-F88A9067FC97}"/>
    <hyperlink ref="S1832" r:id="rId2784" xr:uid="{E4A2A1D9-29D1-4409-862A-263697E97061}"/>
    <hyperlink ref="S1881" r:id="rId2785" xr:uid="{681373B1-534A-4C3E-9F5F-846B0471AA25}"/>
    <hyperlink ref="S1731" r:id="rId2786" xr:uid="{FC2F452D-1ED0-4055-B100-D84316AF47AC}"/>
    <hyperlink ref="S1677" r:id="rId2787" xr:uid="{B04F3822-3838-471A-BC33-56F594513920}"/>
    <hyperlink ref="S1686" r:id="rId2788" xr:uid="{89C9129A-1595-4CD3-AC34-8429CE820727}"/>
    <hyperlink ref="S1685" r:id="rId2789" xr:uid="{AEE87797-C09C-480F-993B-B081079D3725}"/>
    <hyperlink ref="S1774" r:id="rId2790" xr:uid="{D8335C59-1132-4C13-AD3A-77ECF5E49E74}"/>
    <hyperlink ref="S1710" r:id="rId2791" xr:uid="{31FB9A6E-33BD-4765-9D77-F8C98CDB4D02}"/>
    <hyperlink ref="S1732" r:id="rId2792" xr:uid="{A8760C7F-E8E0-4D37-8D46-D099ECDB6C9F}"/>
    <hyperlink ref="S2047" r:id="rId2793" xr:uid="{BD563A11-EFEB-4543-89A5-C743D983161E}"/>
    <hyperlink ref="S2046" r:id="rId2794" xr:uid="{0A58F9F7-F623-4519-9006-955B96ACA6B5}"/>
    <hyperlink ref="S1629" r:id="rId2795" xr:uid="{3D5D0478-B3E9-4A0C-B29A-0F7CBDB94F89}"/>
    <hyperlink ref="S1622" r:id="rId2796" xr:uid="{8FE95B1D-9AEF-4AC4-9F2E-524091BCC94E}"/>
    <hyperlink ref="S1730" r:id="rId2797" xr:uid="{3AEED494-7E67-4BC2-B8B5-80D49D1E87EA}"/>
    <hyperlink ref="S1621" r:id="rId2798" xr:uid="{E62BAC0B-FA1A-4C02-AAF4-302A47E9891D}"/>
    <hyperlink ref="S1627" r:id="rId2799" xr:uid="{2AD0891F-E97C-46CA-968D-F4E0B082BE49}"/>
    <hyperlink ref="S1904" r:id="rId2800" xr:uid="{8B9A0E29-8A8E-4344-845B-5D1F03466C1B}"/>
    <hyperlink ref="S1456" r:id="rId2801" xr:uid="{3C46AEE5-9674-4B3B-9968-C035E295361F}"/>
    <hyperlink ref="S1930" r:id="rId2802" xr:uid="{F75728F8-6705-4A3D-99FD-72B152C1C504}"/>
    <hyperlink ref="S1557" r:id="rId2803" xr:uid="{44B89796-9D90-4B76-83F9-C2D9528717B9}"/>
    <hyperlink ref="S1665" r:id="rId2804" xr:uid="{EF0A0D8D-0EB8-4949-AF5D-8F38BB584BDE}"/>
    <hyperlink ref="S1535" r:id="rId2805" xr:uid="{6762B9C1-9788-4C09-A325-2778C1882769}"/>
    <hyperlink ref="S1534" r:id="rId2806" xr:uid="{D73157EC-5828-4EA1-A177-299DD8559F45}"/>
    <hyperlink ref="S1440" r:id="rId2807" xr:uid="{D2EEF1FD-BCBC-4053-8213-6E1E1ABE1C82}"/>
    <hyperlink ref="S1439" r:id="rId2808" xr:uid="{BC0E89AE-FC68-407F-826C-AD0BFEAFA078}"/>
    <hyperlink ref="S2086" r:id="rId2809" xr:uid="{9862E7B5-17F3-4B54-919A-8DECB8047811}"/>
    <hyperlink ref="S1611" r:id="rId2810" xr:uid="{BDB46ED5-5053-4984-A9C9-1B38F883AD71}"/>
    <hyperlink ref="S1655" r:id="rId2811" xr:uid="{9C9C42DE-76D8-4D03-839A-4DC7B57E5C49}"/>
    <hyperlink ref="S1505" r:id="rId2812" xr:uid="{60327764-B43A-446C-86F9-9ACAFFD3A81E}"/>
    <hyperlink ref="S1617" r:id="rId2813" xr:uid="{16F8AD20-2F26-4CBD-AF5A-E139916B7B32}"/>
    <hyperlink ref="S1483" r:id="rId2814" xr:uid="{7B58F375-F827-4EB5-8C02-92016327DC91}"/>
    <hyperlink ref="S1793" r:id="rId2815" xr:uid="{8A963913-FE9C-4E5A-A3F4-E960C4BDE7BF}"/>
    <hyperlink ref="S1703" r:id="rId2816" xr:uid="{ADAF566A-9CE2-44E9-A190-39428478BBC8}"/>
    <hyperlink ref="S1630" r:id="rId2817" xr:uid="{13BC59A6-2203-4709-A4C6-45366CA65142}"/>
    <hyperlink ref="S1545" r:id="rId2818" xr:uid="{677F1A81-336F-45F9-9062-580CEDB3CEED}"/>
    <hyperlink ref="S1432" r:id="rId2819" xr:uid="{63327193-6017-448F-A831-C3A90559DC81}"/>
    <hyperlink ref="S2045" r:id="rId2820" xr:uid="{9132EC5D-8960-4504-815F-2CA1A1236880}"/>
    <hyperlink ref="S1551" r:id="rId2821" xr:uid="{C6B1690B-C710-4C55-8587-DBB86B31742B}"/>
    <hyperlink ref="S1457" r:id="rId2822" xr:uid="{86A549D1-ECA7-43E0-A518-B7274C623DED}"/>
    <hyperlink ref="S1772" r:id="rId2823" xr:uid="{CA1A831C-A774-45B6-86BA-82136D3FC184}"/>
    <hyperlink ref="S1698" r:id="rId2824" xr:uid="{3D12CB7C-BEF2-4CE3-B6AF-537A7BAC4D2E}"/>
    <hyperlink ref="S1450" r:id="rId2825" xr:uid="{CCDFA900-97D1-4EEC-998E-007F3CD2767A}"/>
    <hyperlink ref="S1675" r:id="rId2826" xr:uid="{23FCBF4E-7216-4DFA-B08B-6D6F76117790}"/>
    <hyperlink ref="S1493" r:id="rId2827" xr:uid="{B8F594B2-9966-4DA7-A38A-E2D17F1D49A9}"/>
    <hyperlink ref="S1572" r:id="rId2828" xr:uid="{2EA852DE-CA3F-44B0-BD0C-85E30D9AD376}"/>
    <hyperlink ref="S1494" r:id="rId2829" xr:uid="{6DDE873A-FED8-4606-ADF2-FFDFE1F98E12}"/>
    <hyperlink ref="S1709" r:id="rId2830" xr:uid="{2ECEEE32-287C-46A9-8397-60FE2FE093E3}"/>
    <hyperlink ref="S1595" r:id="rId2831" xr:uid="{70203A21-6579-42DD-BC03-E6BEDA072407}"/>
    <hyperlink ref="S1628" r:id="rId2832" xr:uid="{CAAE70C2-82E2-4B8B-93D5-0183D269501B}"/>
    <hyperlink ref="S1676" r:id="rId2833" location="customtab-47a12bade3-item-a4978a5230-tab" xr:uid="{1AF76342-742A-4A67-9E2C-35BCFBA431B7}"/>
    <hyperlink ref="S1594" r:id="rId2834" xr:uid="{96365C79-1049-4BFC-BF8A-A32909466BDB}"/>
    <hyperlink ref="S1339" r:id="rId2835" xr:uid="{6F6AC9C0-CE14-4D67-A819-12C55701697C}"/>
    <hyperlink ref="S1429" r:id="rId2836" xr:uid="{6E24BD8A-2C26-4D7F-8848-74A8A3071965}"/>
    <hyperlink ref="S1542" r:id="rId2837" xr:uid="{CE023F5E-5054-4043-A72C-FB15250211BE}"/>
    <hyperlink ref="S1738" r:id="rId2838" xr:uid="{9C185327-B046-428B-ABD4-DCA8D33CFCC6}"/>
    <hyperlink ref="S1752" r:id="rId2839" xr:uid="{F4A0B528-6D70-4A94-A808-F5DAF699BFFC}"/>
    <hyperlink ref="S1699" r:id="rId2840" xr:uid="{CD00FCE0-2936-4C9F-8E3E-AA40D7BCD4A6}"/>
    <hyperlink ref="S1725" r:id="rId2841" xr:uid="{D49B7511-96BF-4B9D-A1BF-87259C32F640}"/>
    <hyperlink ref="S1416" r:id="rId2842" xr:uid="{061E6305-51CE-4A03-97E0-38810743E28D}"/>
    <hyperlink ref="S1528" r:id="rId2843" xr:uid="{D3F9156A-BB4A-4144-974A-7C2200E7BEAA}"/>
    <hyperlink ref="S1377" r:id="rId2844" xr:uid="{B46EA8B7-C03E-4E2C-A308-4BAAAD50F86E}"/>
    <hyperlink ref="S1887" r:id="rId2845" xr:uid="{D3459F55-DEF5-4936-9C72-1DA9ED93287E}"/>
    <hyperlink ref="S1488" r:id="rId2846" xr:uid="{56DA3565-33F9-4E96-A562-09D623F9A217}"/>
    <hyperlink ref="S1489" r:id="rId2847" xr:uid="{29E0A47A-E9A5-45F3-BF3F-A1E9080BA549}"/>
    <hyperlink ref="S1506" r:id="rId2848" xr:uid="{1C0BAB96-1534-4112-80C6-9256D99C34C5}"/>
    <hyperlink ref="S1507" r:id="rId2849" xr:uid="{8652BFB5-C22E-454D-B771-732823963A84}"/>
    <hyperlink ref="S1984" r:id="rId2850" xr:uid="{80B17795-A0D8-4427-961A-4DD9FA2D09F3}"/>
    <hyperlink ref="S1390" r:id="rId2851" xr:uid="{7AA78D15-E5F6-4267-8DE4-CA3682B3A436}"/>
    <hyperlink ref="S1633" r:id="rId2852" xr:uid="{B2396FE8-28E3-4411-ADF4-2BE71D7B1FC3}"/>
    <hyperlink ref="S1982" r:id="rId2853" xr:uid="{920E447C-BE2A-4539-AEFC-6715942FFADD}"/>
    <hyperlink ref="S1740" r:id="rId2854" xr:uid="{30CC4389-18E0-4758-8249-9A2728A93705}"/>
    <hyperlink ref="S1729" r:id="rId2855" xr:uid="{C0172D38-C45C-4DEC-A95F-3E34DC3BCEAA}"/>
    <hyperlink ref="S1415" r:id="rId2856" xr:uid="{3FF312BE-4430-4A84-804C-715B15432C3B}"/>
    <hyperlink ref="S1414" r:id="rId2857" xr:uid="{E9710FE5-BD1A-443C-890A-175AA8A8BF3F}"/>
    <hyperlink ref="S1717" r:id="rId2858" xr:uid="{70085885-59EA-4F56-9443-250AB8D6DE45}"/>
    <hyperlink ref="S1718" r:id="rId2859" xr:uid="{215B14AC-0751-4AB6-897E-C16FBA8A54EA}"/>
    <hyperlink ref="S1510" r:id="rId2860" xr:uid="{9A19F4B1-8480-4BCB-824B-4055E4EB157A}"/>
    <hyperlink ref="S2009" r:id="rId2861" xr:uid="{3AA4D990-344D-4178-86AC-CD8ABDDBD310}"/>
    <hyperlink ref="S2018" r:id="rId2862" xr:uid="{EC6D05D8-45C5-4C24-AFD1-AA537317D4B0}"/>
    <hyperlink ref="S1966" r:id="rId2863" xr:uid="{0F9005C8-9F3C-4B0B-AC14-DA6680342D9C}"/>
    <hyperlink ref="S1895" r:id="rId2864" xr:uid="{6B854E9E-16F2-4317-968C-23F0AD7FD8DC}"/>
    <hyperlink ref="S1896" r:id="rId2865" xr:uid="{D5A9F551-5110-41A1-9C9B-AC7F383E2210}"/>
    <hyperlink ref="S1827" r:id="rId2866" xr:uid="{790B4FDB-D055-44CF-8DD6-0683A95E2EBE}"/>
    <hyperlink ref="S1974" r:id="rId2867" xr:uid="{FA377C3A-EFFE-4E7E-86CF-8BE7B8011A35}"/>
    <hyperlink ref="S1836" r:id="rId2868" xr:uid="{27752FD0-5D86-4EFF-89EF-EA7197FA5706}"/>
    <hyperlink ref="S2029" r:id="rId2869" xr:uid="{060A1134-BF28-4872-9BA5-EB756E8ADB6E}"/>
    <hyperlink ref="S1843" r:id="rId2870" xr:uid="{6253A362-33B2-4778-8026-26B837B136E4}"/>
    <hyperlink ref="S1814" r:id="rId2871" xr:uid="{5A149215-8F27-4FE0-AAC9-A1560B73CB24}"/>
    <hyperlink ref="S1773" r:id="rId2872" xr:uid="{9638EA31-B432-40D1-BCD3-AF500041805D}"/>
    <hyperlink ref="S1840" r:id="rId2873" xr:uid="{4094D2D5-58C3-4DFC-8591-2561580A18D4}"/>
    <hyperlink ref="S1973" r:id="rId2874" xr:uid="{C5978AF4-8282-409B-A4F9-210C6FCB5098}"/>
    <hyperlink ref="S2024" r:id="rId2875" xr:uid="{9EF33DDA-325F-493D-B875-475665AFECA4}"/>
    <hyperlink ref="S2014" r:id="rId2876" xr:uid="{9D6DEB12-D8BE-45FA-A40E-A0430EC1DD78}"/>
    <hyperlink ref="S1911" r:id="rId2877" xr:uid="{DD5743C2-0AB2-4F61-AF4B-CC30454EC9AF}"/>
    <hyperlink ref="S1913" r:id="rId2878" xr:uid="{873F9659-3799-4398-9C37-F6152CCC91E4}"/>
    <hyperlink ref="S1638" r:id="rId2879" xr:uid="{996BF590-347A-411F-B491-8293200E927D}"/>
    <hyperlink ref="S1905" r:id="rId2880" xr:uid="{6829A9AE-0312-46E5-8233-E27B2F4A0535}"/>
    <hyperlink ref="S2026" r:id="rId2881" xr:uid="{23C8AE41-A6B0-42E4-94A8-C6B5F441369E}"/>
    <hyperlink ref="S1952" r:id="rId2882" xr:uid="{A1DCDFF9-67CF-48E2-86A2-6D7FC1D0EC0C}"/>
    <hyperlink ref="S1956" r:id="rId2883" xr:uid="{C59982B1-5E65-4FD2-A336-45895967529F}"/>
    <hyperlink ref="S1891" r:id="rId2884" xr:uid="{1DFFFFF0-1059-4BF9-8B85-9806F8A64729}"/>
    <hyperlink ref="S1944" r:id="rId2885" xr:uid="{B1FCC953-186B-42FF-87DC-2A8C1DA91524}"/>
    <hyperlink ref="S1969" r:id="rId2886" xr:uid="{3AC97A3C-64A5-407B-9FFA-CEBC4F4E6207}"/>
    <hyperlink ref="S1970" r:id="rId2887" xr:uid="{89CB938B-234B-44B2-A130-D8C79302696F}"/>
    <hyperlink ref="S1825" r:id="rId2888" xr:uid="{41C2AFF3-92CA-4D70-B1F4-659EEEBBFB0E}"/>
    <hyperlink ref="S1908" r:id="rId2889" xr:uid="{570592C3-A7F9-4935-A747-FF23B7BBFA62}"/>
    <hyperlink ref="S1991" r:id="rId2890" xr:uid="{453CA82A-29A2-4340-9373-63047B4FC474}"/>
    <hyperlink ref="S1875" r:id="rId2891" xr:uid="{62DE1321-DCDB-4470-8321-96C3ADABA75E}"/>
    <hyperlink ref="S1876" r:id="rId2892" xr:uid="{AF7AB45E-9677-48FB-8001-32579FB1556E}"/>
    <hyperlink ref="S1850" r:id="rId2893" xr:uid="{69446D1A-44FC-40F8-920D-F12B646CDDEB}"/>
    <hyperlink ref="S1380" r:id="rId2894" xr:uid="{89A38988-76F9-471B-A53E-0FA22D29C4BA}"/>
    <hyperlink ref="S1381" r:id="rId2895" xr:uid="{FDFE6D24-CDDA-4C4B-A6C7-1030CD73A90F}"/>
    <hyperlink ref="S1382" r:id="rId2896" xr:uid="{B1AE04B0-3A34-4FC0-A415-639FF303CF60}"/>
    <hyperlink ref="S1972" r:id="rId2897" xr:uid="{93405F0D-75E0-48F0-A8B7-B2AAFE9431D4}"/>
    <hyperlink ref="S1691" r:id="rId2898" xr:uid="{D5F7E59C-7F32-4E6D-9FA1-1B58ABACDB8C}"/>
    <hyperlink ref="S1737" r:id="rId2899" xr:uid="{3A04E692-3384-4C0F-B149-0EE72AD4B9C2}"/>
    <hyperlink ref="S1714" r:id="rId2900" xr:uid="{47A55632-CE03-417E-BAFD-93358B5FF44F}"/>
    <hyperlink ref="S1715" r:id="rId2901" xr:uid="{5B3ECC75-F821-4181-B436-DB89300F64F1}"/>
    <hyperlink ref="S1785" r:id="rId2902" xr:uid="{B27BF869-913E-4AB6-A987-39482ADE1F95}"/>
    <hyperlink ref="S1786" r:id="rId2903" xr:uid="{8A6B778F-B158-4B0F-970A-8634F9707F8E}"/>
    <hyperlink ref="S1890" r:id="rId2904" xr:uid="{91BFB8B1-3F40-4C9F-A98C-DD6AE5BC5156}"/>
    <hyperlink ref="S1936" r:id="rId2905" xr:uid="{89BDB453-CF61-4555-B9DE-5AE9ADDC69E1}"/>
    <hyperlink ref="S1690" r:id="rId2906" xr:uid="{9D965947-0746-4A55-9835-37A728553AA9}"/>
    <hyperlink ref="S2042" r:id="rId2907" xr:uid="{ABD234AE-83DA-47E5-A482-64D55A011EC6}"/>
    <hyperlink ref="S1364" r:id="rId2908" xr:uid="{8C94FBF0-DB9E-42AA-88FD-027D8A4077C3}"/>
    <hyperlink ref="S1365" r:id="rId2909" xr:uid="{1B27A7DF-CBEA-421C-B56E-72F05BDE959F}"/>
    <hyperlink ref="S1980" r:id="rId2910" xr:uid="{7F8B2302-67EB-49CD-BD4E-306A849755CF}"/>
    <hyperlink ref="S1871" r:id="rId2911" xr:uid="{977216BC-2EA2-4EB8-B709-2530C9EFF5BD}"/>
    <hyperlink ref="S1975" r:id="rId2912" xr:uid="{CF3ADD5C-622F-4E3A-B395-C845348E5072}"/>
    <hyperlink ref="S1894" r:id="rId2913" xr:uid="{4E5953F6-09F4-4E69-B12B-ED720FBCFC5F}"/>
    <hyperlink ref="S1438" r:id="rId2914" xr:uid="{6151EB77-0872-4BE6-B084-FD3DA62EEAA5}"/>
    <hyperlink ref="S1359" r:id="rId2915" xr:uid="{ABB640F8-0F50-42AC-B603-3115EAF7E632}"/>
    <hyperlink ref="S1867" r:id="rId2916" xr:uid="{10CA3056-E842-4B5F-8A4C-FC61ECFB349B}"/>
    <hyperlink ref="S2021" r:id="rId2917" xr:uid="{07203D14-33B1-464A-94D2-D1EF80F65222}"/>
    <hyperlink ref="S1550" r:id="rId2918" xr:uid="{908C442B-8D2E-428D-8E60-D9E59F52382F}"/>
    <hyperlink ref="S1587" r:id="rId2919" xr:uid="{8EE2EF59-ECFA-4915-96F3-92DBE9F8A3D2}"/>
    <hyperlink ref="S2065" r:id="rId2920" xr:uid="{1D748B87-5793-4129-841C-34A2C6BE3D54}"/>
    <hyperlink ref="S1994" r:id="rId2921" xr:uid="{ADCFB611-5BE1-488F-9DCC-5ED2C4E7EA5D}"/>
    <hyperlink ref="S3725" r:id="rId2922" xr:uid="{FD1B1B4C-57A2-4E27-9FA3-3FFFCE5970AC}"/>
    <hyperlink ref="S3742" r:id="rId2923" xr:uid="{E998BD6E-A75D-48AE-AF23-B73FF9E71517}"/>
    <hyperlink ref="S3770" r:id="rId2924" xr:uid="{7C83402A-2AB4-4E0C-A043-4A64BD05349E}"/>
    <hyperlink ref="S3843" r:id="rId2925" xr:uid="{DE09DC2E-EC49-4B2C-89B3-3D4946C87D36}"/>
    <hyperlink ref="S3889" r:id="rId2926" xr:uid="{9971BCA3-7E21-4255-AC56-4B7D61622692}"/>
    <hyperlink ref="S3890" r:id="rId2927" xr:uid="{9AF40ECA-5ABE-4C10-AD90-0AB59B2DAD67}"/>
    <hyperlink ref="S3964" r:id="rId2928" xr:uid="{9C4A7D49-9A81-49DC-8F23-040B19950A6C}"/>
    <hyperlink ref="S4074" r:id="rId2929" xr:uid="{EFC0444E-9E3F-4AFB-B85D-B70FFE91EF03}"/>
    <hyperlink ref="S4508" r:id="rId2930" xr:uid="{7CCB04C1-C327-4614-8A83-7D1CC9BEE730}"/>
    <hyperlink ref="S4668" r:id="rId2931" xr:uid="{4E60B543-3E8B-46B0-A1B9-5CD973E86FB3}"/>
    <hyperlink ref="S4697" r:id="rId2932" xr:uid="{6CF75D99-359F-479B-B766-8A6086DE7BF7}"/>
    <hyperlink ref="S1223" r:id="rId2933" xr:uid="{B4AD4F67-0479-4B94-9B9E-8BEBA76CE66C}"/>
    <hyperlink ref="S1224" r:id="rId2934" xr:uid="{250DAE54-61D6-4BEF-92D9-9017FCFFEA58}"/>
    <hyperlink ref="S1242" r:id="rId2935" xr:uid="{C3946F74-3122-4F16-91E9-7AE47C965371}"/>
    <hyperlink ref="S1261" r:id="rId2936" xr:uid="{ED1519C9-8A6E-4D48-8FFD-01D18990B4CB}"/>
    <hyperlink ref="S1262" r:id="rId2937" xr:uid="{970BEF27-B0BD-4B4C-AE4B-20208A0AA9DD}"/>
    <hyperlink ref="S1263" r:id="rId2938" xr:uid="{090AF715-0E80-4E06-9DB4-949A882771C4}"/>
    <hyperlink ref="S1265" r:id="rId2939" xr:uid="{6C43C97C-7865-48B2-B4DD-4B6622C8A2BB}"/>
    <hyperlink ref="S1266" r:id="rId2940" xr:uid="{04770FAF-DD3A-4EE8-A381-A9C01767910B}"/>
    <hyperlink ref="S1267" r:id="rId2941" xr:uid="{0E6840F6-7231-45CE-B13E-DEADC20820E7}"/>
    <hyperlink ref="S1269" r:id="rId2942" xr:uid="{F90CB95D-71BD-47C2-B1C7-4EA158F0B792}"/>
    <hyperlink ref="S1270" r:id="rId2943" xr:uid="{51EE3C60-BCB3-496E-9077-282B54A6A0A9}"/>
    <hyperlink ref="S1271" r:id="rId2944" xr:uid="{D068FF07-B1D2-4F1F-9854-68292AEF145B}"/>
    <hyperlink ref="S1273" r:id="rId2945" xr:uid="{E3B865DA-8159-4740-802E-2AD85A6CE52B}"/>
    <hyperlink ref="S1274" r:id="rId2946" xr:uid="{5156FD30-C604-45D3-A414-460DD533DD3A}"/>
    <hyperlink ref="S1275" r:id="rId2947" xr:uid="{F67A3F7F-AD7D-422A-9852-F492A358AF21}"/>
    <hyperlink ref="S1278" r:id="rId2948" xr:uid="{C1F93DC3-3407-4816-966B-37103E37875C}"/>
  </hyperlinks>
  <pageMargins left="0.7" right="0.7" top="0.75" bottom="0.75" header="0.3" footer="0.3"/>
  <tableParts count="1">
    <tablePart r:id="rId294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13"/>
  <sheetViews>
    <sheetView workbookViewId="0">
      <pane xSplit="1" topLeftCell="B1" activePane="topRight" state="frozen"/>
      <selection pane="topRight"/>
    </sheetView>
  </sheetViews>
  <sheetFormatPr defaultRowHeight="15" x14ac:dyDescent="0.25"/>
  <cols>
    <col min="1" max="1" width="23.5703125" bestFit="1" customWidth="1"/>
    <col min="2" max="2" width="35.28515625" bestFit="1" customWidth="1"/>
    <col min="3" max="3" width="11.140625" customWidth="1"/>
    <col min="4" max="4" width="17" bestFit="1" customWidth="1"/>
    <col min="5" max="5" width="17" customWidth="1"/>
    <col min="6" max="6" width="15" bestFit="1" customWidth="1"/>
    <col min="7" max="7" width="11.85546875" bestFit="1" customWidth="1"/>
    <col min="8" max="8" width="14.7109375" bestFit="1" customWidth="1"/>
    <col min="9" max="9" width="10.28515625" bestFit="1" customWidth="1"/>
    <col min="10" max="10" width="11.28515625" customWidth="1"/>
    <col min="11" max="11" width="10.28515625" customWidth="1"/>
    <col min="12" max="12" width="13.140625" bestFit="1" customWidth="1"/>
    <col min="13" max="13" width="8.85546875" bestFit="1" customWidth="1"/>
    <col min="14" max="14" width="8.85546875" customWidth="1"/>
    <col min="15" max="15" width="28.7109375" bestFit="1" customWidth="1"/>
    <col min="16" max="16" width="22.85546875" customWidth="1"/>
    <col min="17" max="17" width="17.42578125" customWidth="1"/>
    <col min="18" max="18" width="20.7109375" bestFit="1" customWidth="1"/>
    <col min="19" max="19" width="20.7109375" customWidth="1"/>
  </cols>
  <sheetData>
    <row r="1" spans="1:19" x14ac:dyDescent="0.25">
      <c r="A1" t="s">
        <v>0</v>
      </c>
      <c r="B1" t="s">
        <v>30</v>
      </c>
      <c r="C1" t="s">
        <v>10</v>
      </c>
      <c r="D1" t="s">
        <v>13</v>
      </c>
      <c r="E1" t="s">
        <v>9183</v>
      </c>
      <c r="F1" t="s">
        <v>21</v>
      </c>
      <c r="G1" t="s">
        <v>22</v>
      </c>
      <c r="H1" t="s">
        <v>32</v>
      </c>
      <c r="I1" t="s">
        <v>33</v>
      </c>
      <c r="J1" t="s">
        <v>9184</v>
      </c>
      <c r="K1" t="s">
        <v>9165</v>
      </c>
      <c r="L1" t="s">
        <v>35</v>
      </c>
      <c r="M1" t="s">
        <v>8758</v>
      </c>
      <c r="N1" t="s">
        <v>9185</v>
      </c>
      <c r="O1" t="s">
        <v>31</v>
      </c>
      <c r="P1" t="s">
        <v>26</v>
      </c>
      <c r="Q1" t="s">
        <v>27</v>
      </c>
      <c r="R1" t="s">
        <v>28</v>
      </c>
      <c r="S1" t="s">
        <v>58</v>
      </c>
    </row>
    <row r="2" spans="1:19" x14ac:dyDescent="0.25">
      <c r="A2" t="s">
        <v>8815</v>
      </c>
      <c r="B2" t="s">
        <v>19</v>
      </c>
      <c r="C2" s="1" t="s">
        <v>11</v>
      </c>
      <c r="D2" t="s">
        <v>15</v>
      </c>
      <c r="E2" t="s">
        <v>15</v>
      </c>
      <c r="F2" t="s">
        <v>15</v>
      </c>
      <c r="G2" t="s">
        <v>15</v>
      </c>
      <c r="H2" t="s">
        <v>15</v>
      </c>
      <c r="I2" t="s">
        <v>15</v>
      </c>
      <c r="J2" t="s">
        <v>15</v>
      </c>
      <c r="K2" t="s">
        <v>15</v>
      </c>
      <c r="L2" t="s">
        <v>15</v>
      </c>
      <c r="M2" t="s">
        <v>15</v>
      </c>
      <c r="N2" t="s">
        <v>14</v>
      </c>
      <c r="O2" t="s">
        <v>15</v>
      </c>
      <c r="P2" t="s">
        <v>15</v>
      </c>
      <c r="Q2" t="s">
        <v>15</v>
      </c>
      <c r="R2" t="s">
        <v>15</v>
      </c>
      <c r="S2" t="s">
        <v>15</v>
      </c>
    </row>
    <row r="3" spans="1:19" x14ac:dyDescent="0.25">
      <c r="A3" t="s">
        <v>1</v>
      </c>
      <c r="B3" t="s">
        <v>8740</v>
      </c>
      <c r="C3" t="s">
        <v>8794</v>
      </c>
      <c r="D3" t="s">
        <v>14</v>
      </c>
      <c r="E3" t="s">
        <v>14</v>
      </c>
      <c r="F3" t="s">
        <v>14</v>
      </c>
      <c r="G3" t="s">
        <v>14</v>
      </c>
      <c r="H3" t="s">
        <v>14</v>
      </c>
      <c r="I3" t="s">
        <v>14</v>
      </c>
      <c r="J3" t="s">
        <v>14</v>
      </c>
      <c r="K3" t="s">
        <v>14</v>
      </c>
      <c r="L3" t="s">
        <v>14</v>
      </c>
      <c r="M3" t="s">
        <v>14</v>
      </c>
      <c r="N3" t="s">
        <v>14</v>
      </c>
      <c r="O3" t="s">
        <v>14</v>
      </c>
      <c r="P3" t="s">
        <v>14</v>
      </c>
      <c r="Q3" t="s">
        <v>14</v>
      </c>
      <c r="R3" t="s">
        <v>14</v>
      </c>
      <c r="S3" t="s">
        <v>14</v>
      </c>
    </row>
    <row r="4" spans="1:19" x14ac:dyDescent="0.25">
      <c r="A4" t="s">
        <v>2</v>
      </c>
      <c r="B4" t="s">
        <v>14367</v>
      </c>
      <c r="C4" s="1" t="s">
        <v>8845</v>
      </c>
      <c r="D4" t="s">
        <v>15</v>
      </c>
      <c r="E4" t="s">
        <v>15</v>
      </c>
      <c r="F4" t="s">
        <v>15</v>
      </c>
      <c r="G4" t="s">
        <v>15</v>
      </c>
      <c r="H4" t="s">
        <v>15</v>
      </c>
      <c r="I4" t="s">
        <v>15</v>
      </c>
      <c r="J4" t="s">
        <v>14</v>
      </c>
      <c r="K4" t="s">
        <v>15</v>
      </c>
      <c r="L4" t="s">
        <v>14</v>
      </c>
      <c r="M4" t="s">
        <v>15</v>
      </c>
      <c r="N4" t="s">
        <v>14</v>
      </c>
      <c r="O4" t="s">
        <v>14</v>
      </c>
      <c r="P4" t="s">
        <v>15</v>
      </c>
      <c r="Q4" t="s">
        <v>14</v>
      </c>
      <c r="R4" t="s">
        <v>14</v>
      </c>
      <c r="S4" t="s">
        <v>15</v>
      </c>
    </row>
    <row r="5" spans="1:19" x14ac:dyDescent="0.25">
      <c r="A5" t="s">
        <v>8826</v>
      </c>
      <c r="B5" t="s">
        <v>8740</v>
      </c>
      <c r="C5" t="s">
        <v>8794</v>
      </c>
      <c r="D5" t="s">
        <v>14</v>
      </c>
      <c r="E5" t="s">
        <v>14</v>
      </c>
      <c r="F5" t="s">
        <v>14</v>
      </c>
      <c r="G5" t="s">
        <v>14</v>
      </c>
      <c r="H5" t="s">
        <v>14</v>
      </c>
      <c r="I5" t="s">
        <v>14</v>
      </c>
      <c r="J5" t="s">
        <v>14</v>
      </c>
      <c r="K5" t="s">
        <v>14</v>
      </c>
      <c r="L5" t="s">
        <v>14</v>
      </c>
      <c r="M5" t="s">
        <v>14</v>
      </c>
      <c r="N5" t="s">
        <v>14</v>
      </c>
      <c r="O5" t="s">
        <v>14</v>
      </c>
      <c r="P5" t="s">
        <v>14</v>
      </c>
      <c r="Q5" t="s">
        <v>14</v>
      </c>
      <c r="R5" t="s">
        <v>14</v>
      </c>
      <c r="S5" t="s">
        <v>14</v>
      </c>
    </row>
    <row r="6" spans="1:19" x14ac:dyDescent="0.25">
      <c r="A6" t="s">
        <v>3</v>
      </c>
      <c r="B6" t="s">
        <v>18</v>
      </c>
      <c r="C6" s="1" t="s">
        <v>29</v>
      </c>
      <c r="D6" t="s">
        <v>15</v>
      </c>
      <c r="E6" t="s">
        <v>15</v>
      </c>
      <c r="F6" t="s">
        <v>15</v>
      </c>
      <c r="G6" t="s">
        <v>15</v>
      </c>
      <c r="H6" t="s">
        <v>14</v>
      </c>
      <c r="I6" t="s">
        <v>14</v>
      </c>
      <c r="J6" t="s">
        <v>14</v>
      </c>
      <c r="K6" t="s">
        <v>15</v>
      </c>
      <c r="L6" t="s">
        <v>14</v>
      </c>
      <c r="M6" t="s">
        <v>15</v>
      </c>
      <c r="N6" t="s">
        <v>14</v>
      </c>
      <c r="O6" t="s">
        <v>15</v>
      </c>
      <c r="P6" t="s">
        <v>15</v>
      </c>
      <c r="Q6" t="s">
        <v>14</v>
      </c>
      <c r="R6" t="s">
        <v>14</v>
      </c>
      <c r="S6" t="s">
        <v>14</v>
      </c>
    </row>
    <row r="7" spans="1:19" x14ac:dyDescent="0.25">
      <c r="A7" t="s">
        <v>4</v>
      </c>
      <c r="B7" t="s">
        <v>14367</v>
      </c>
      <c r="C7" s="1" t="s">
        <v>10045</v>
      </c>
      <c r="D7" t="s">
        <v>15</v>
      </c>
      <c r="E7" t="s">
        <v>15</v>
      </c>
      <c r="F7" t="s">
        <v>15</v>
      </c>
      <c r="G7" t="s">
        <v>14</v>
      </c>
      <c r="H7" t="s">
        <v>14</v>
      </c>
      <c r="I7" t="s">
        <v>15</v>
      </c>
      <c r="J7" t="s">
        <v>15</v>
      </c>
      <c r="K7" t="s">
        <v>15</v>
      </c>
      <c r="L7" t="s">
        <v>15</v>
      </c>
      <c r="M7" t="s">
        <v>15</v>
      </c>
      <c r="N7" t="s">
        <v>15</v>
      </c>
      <c r="O7" t="s">
        <v>15</v>
      </c>
      <c r="P7" t="s">
        <v>15</v>
      </c>
      <c r="Q7" t="s">
        <v>15</v>
      </c>
      <c r="R7" t="s">
        <v>15</v>
      </c>
      <c r="S7" t="s">
        <v>14</v>
      </c>
    </row>
    <row r="8" spans="1:19" x14ac:dyDescent="0.25">
      <c r="A8" t="s">
        <v>5</v>
      </c>
      <c r="B8" t="s">
        <v>20</v>
      </c>
      <c r="C8" s="1" t="s">
        <v>16</v>
      </c>
      <c r="D8" t="s">
        <v>15</v>
      </c>
      <c r="E8" t="s">
        <v>15</v>
      </c>
      <c r="F8" t="s">
        <v>15</v>
      </c>
      <c r="G8" t="s">
        <v>15</v>
      </c>
      <c r="H8" t="s">
        <v>15</v>
      </c>
      <c r="I8" t="s">
        <v>15</v>
      </c>
      <c r="J8" t="s">
        <v>15</v>
      </c>
      <c r="K8" t="s">
        <v>15</v>
      </c>
      <c r="L8" t="s">
        <v>15</v>
      </c>
      <c r="M8" t="s">
        <v>14</v>
      </c>
      <c r="N8" t="s">
        <v>15</v>
      </c>
      <c r="O8" t="s">
        <v>15</v>
      </c>
      <c r="P8" t="s">
        <v>15</v>
      </c>
      <c r="Q8" t="s">
        <v>15</v>
      </c>
      <c r="R8" t="s">
        <v>15</v>
      </c>
      <c r="S8" t="s">
        <v>14</v>
      </c>
    </row>
    <row r="9" spans="1:19" x14ac:dyDescent="0.25">
      <c r="A9" t="s">
        <v>6</v>
      </c>
      <c r="B9" t="s">
        <v>8740</v>
      </c>
      <c r="C9" t="s">
        <v>8794</v>
      </c>
      <c r="D9" t="s">
        <v>14</v>
      </c>
      <c r="E9" t="s">
        <v>14</v>
      </c>
      <c r="F9" t="s">
        <v>14</v>
      </c>
      <c r="G9" t="s">
        <v>14</v>
      </c>
      <c r="H9" t="s">
        <v>14</v>
      </c>
      <c r="I9" t="s">
        <v>14</v>
      </c>
      <c r="J9" t="s">
        <v>14</v>
      </c>
      <c r="K9" t="s">
        <v>14</v>
      </c>
      <c r="L9" t="s">
        <v>14</v>
      </c>
      <c r="M9" t="s">
        <v>14</v>
      </c>
      <c r="N9" t="s">
        <v>14</v>
      </c>
      <c r="O9" t="s">
        <v>14</v>
      </c>
      <c r="P9" t="s">
        <v>14</v>
      </c>
      <c r="Q9" t="s">
        <v>14</v>
      </c>
      <c r="R9" t="s">
        <v>14</v>
      </c>
      <c r="S9" t="s">
        <v>14</v>
      </c>
    </row>
    <row r="10" spans="1:19" x14ac:dyDescent="0.25">
      <c r="A10" t="s">
        <v>7</v>
      </c>
      <c r="B10" t="s">
        <v>8740</v>
      </c>
      <c r="C10" t="s">
        <v>8794</v>
      </c>
      <c r="D10" t="s">
        <v>14</v>
      </c>
      <c r="E10" t="s">
        <v>14</v>
      </c>
      <c r="F10" t="s">
        <v>14</v>
      </c>
      <c r="G10" t="s">
        <v>14</v>
      </c>
      <c r="H10" t="s">
        <v>14</v>
      </c>
      <c r="I10" t="s">
        <v>14</v>
      </c>
      <c r="J10" t="s">
        <v>14</v>
      </c>
      <c r="K10" t="s">
        <v>14</v>
      </c>
      <c r="L10" t="s">
        <v>14</v>
      </c>
      <c r="M10" t="s">
        <v>14</v>
      </c>
      <c r="N10" t="s">
        <v>14</v>
      </c>
      <c r="O10" t="s">
        <v>14</v>
      </c>
      <c r="P10" t="s">
        <v>14</v>
      </c>
      <c r="Q10" t="s">
        <v>14</v>
      </c>
      <c r="R10" t="s">
        <v>14</v>
      </c>
      <c r="S10" t="s">
        <v>14</v>
      </c>
    </row>
    <row r="11" spans="1:19" x14ac:dyDescent="0.25">
      <c r="A11" t="s">
        <v>8</v>
      </c>
      <c r="B11" t="s">
        <v>8740</v>
      </c>
      <c r="C11" t="s">
        <v>8794</v>
      </c>
      <c r="D11" t="s">
        <v>14</v>
      </c>
      <c r="E11" t="s">
        <v>14</v>
      </c>
      <c r="F11" t="s">
        <v>14</v>
      </c>
      <c r="G11" t="s">
        <v>14</v>
      </c>
      <c r="H11" t="s">
        <v>14</v>
      </c>
      <c r="I11" t="s">
        <v>14</v>
      </c>
      <c r="J11" t="s">
        <v>14</v>
      </c>
      <c r="K11" t="s">
        <v>14</v>
      </c>
      <c r="L11" t="s">
        <v>14</v>
      </c>
      <c r="M11" t="s">
        <v>14</v>
      </c>
      <c r="N11" t="s">
        <v>14</v>
      </c>
      <c r="O11" t="s">
        <v>14</v>
      </c>
      <c r="P11" t="s">
        <v>14</v>
      </c>
      <c r="Q11" t="s">
        <v>14</v>
      </c>
      <c r="R11" t="s">
        <v>14</v>
      </c>
      <c r="S11" t="s">
        <v>14</v>
      </c>
    </row>
    <row r="12" spans="1:19" x14ac:dyDescent="0.25">
      <c r="A12" t="s">
        <v>9194</v>
      </c>
      <c r="B12" t="s">
        <v>18</v>
      </c>
      <c r="C12" s="1" t="s">
        <v>17</v>
      </c>
      <c r="D12" t="s">
        <v>15</v>
      </c>
      <c r="E12" t="s">
        <v>15</v>
      </c>
      <c r="F12" t="s">
        <v>15</v>
      </c>
      <c r="G12" t="s">
        <v>15</v>
      </c>
      <c r="H12" t="s">
        <v>15</v>
      </c>
      <c r="I12" t="s">
        <v>15</v>
      </c>
      <c r="J12" t="s">
        <v>14</v>
      </c>
      <c r="K12" t="s">
        <v>15</v>
      </c>
      <c r="L12" t="s">
        <v>14</v>
      </c>
      <c r="M12" t="s">
        <v>15</v>
      </c>
      <c r="N12" t="s">
        <v>14</v>
      </c>
      <c r="O12" t="s">
        <v>15</v>
      </c>
      <c r="P12" t="s">
        <v>15</v>
      </c>
      <c r="Q12" t="s">
        <v>15</v>
      </c>
      <c r="R12" t="s">
        <v>15</v>
      </c>
      <c r="S12" t="s">
        <v>14</v>
      </c>
    </row>
    <row r="13" spans="1:19" x14ac:dyDescent="0.25">
      <c r="A13" t="s">
        <v>9195</v>
      </c>
      <c r="B13" t="s">
        <v>8740</v>
      </c>
      <c r="C13" t="s">
        <v>8794</v>
      </c>
      <c r="D13" t="s">
        <v>14</v>
      </c>
      <c r="E13" t="s">
        <v>14</v>
      </c>
      <c r="F13" t="s">
        <v>14</v>
      </c>
      <c r="G13" t="s">
        <v>14</v>
      </c>
      <c r="H13" t="s">
        <v>14</v>
      </c>
      <c r="I13" t="s">
        <v>14</v>
      </c>
      <c r="J13" t="s">
        <v>14</v>
      </c>
      <c r="K13" t="s">
        <v>14</v>
      </c>
      <c r="L13" t="s">
        <v>14</v>
      </c>
      <c r="M13" t="s">
        <v>14</v>
      </c>
      <c r="N13" t="s">
        <v>14</v>
      </c>
      <c r="O13" t="s">
        <v>14</v>
      </c>
      <c r="P13" t="s">
        <v>14</v>
      </c>
      <c r="Q13" t="s">
        <v>14</v>
      </c>
      <c r="R13" t="s">
        <v>14</v>
      </c>
      <c r="S13" t="s">
        <v>14</v>
      </c>
    </row>
  </sheetData>
  <phoneticPr fontId="2" type="noConversion"/>
  <conditionalFormatting sqref="D2:E13">
    <cfRule type="containsText" dxfId="30" priority="17" operator="containsText" text="N">
      <formula>NOT(ISERROR(SEARCH("N",D2)))</formula>
    </cfRule>
    <cfRule type="containsText" dxfId="29" priority="18" operator="containsText" text="Y">
      <formula>NOT(ISERROR(SEARCH("Y",D2)))</formula>
    </cfRule>
  </conditionalFormatting>
  <conditionalFormatting sqref="F13">
    <cfRule type="containsText" dxfId="28" priority="13" operator="containsText" text="N">
      <formula>NOT(ISERROR(SEARCH("N",F13)))</formula>
    </cfRule>
    <cfRule type="containsText" dxfId="27" priority="14" operator="containsText" text="Y">
      <formula>NOT(ISERROR(SEARCH("Y",F13)))</formula>
    </cfRule>
  </conditionalFormatting>
  <conditionalFormatting sqref="F2:S12 I13:O13">
    <cfRule type="containsText" dxfId="26" priority="24" operator="containsText" text="Y">
      <formula>NOT(ISERROR(SEARCH("Y",F2)))</formula>
    </cfRule>
  </conditionalFormatting>
  <conditionalFormatting sqref="G13">
    <cfRule type="containsText" dxfId="25" priority="11" operator="containsText" text="N">
      <formula>NOT(ISERROR(SEARCH("N",G13)))</formula>
    </cfRule>
    <cfRule type="containsText" dxfId="24" priority="12" operator="containsText" text="Y">
      <formula>NOT(ISERROR(SEARCH("Y",G13)))</formula>
    </cfRule>
  </conditionalFormatting>
  <conditionalFormatting sqref="H13">
    <cfRule type="containsText" dxfId="23" priority="9" operator="containsText" text="N">
      <formula>NOT(ISERROR(SEARCH("N",H13)))</formula>
    </cfRule>
    <cfRule type="containsText" dxfId="22" priority="10" operator="containsText" text="Y">
      <formula>NOT(ISERROR(SEARCH("Y",H13)))</formula>
    </cfRule>
  </conditionalFormatting>
  <conditionalFormatting sqref="I13:O13 F2:S12">
    <cfRule type="containsText" dxfId="21" priority="23" operator="containsText" text="N">
      <formula>NOT(ISERROR(SEARCH("N",F2)))</formula>
    </cfRule>
  </conditionalFormatting>
  <conditionalFormatting sqref="O13:P13">
    <cfRule type="containsText" dxfId="20" priority="1" operator="containsText" text="N">
      <formula>NOT(ISERROR(SEARCH("N",O13)))</formula>
    </cfRule>
    <cfRule type="containsText" dxfId="19" priority="2" operator="containsText" text="Y">
      <formula>NOT(ISERROR(SEARCH("Y",O13)))</formula>
    </cfRule>
  </conditionalFormatting>
  <conditionalFormatting sqref="P13:Q13">
    <cfRule type="containsText" dxfId="18" priority="3" operator="containsText" text="N">
      <formula>NOT(ISERROR(SEARCH("N",P13)))</formula>
    </cfRule>
    <cfRule type="containsText" dxfId="17" priority="4" operator="containsText" text="Y">
      <formula>NOT(ISERROR(SEARCH("Y",P13)))</formula>
    </cfRule>
  </conditionalFormatting>
  <conditionalFormatting sqref="Q13:R13">
    <cfRule type="containsText" dxfId="16" priority="5" operator="containsText" text="N">
      <formula>NOT(ISERROR(SEARCH("N",Q13)))</formula>
    </cfRule>
    <cfRule type="containsText" dxfId="15" priority="6" operator="containsText" text="Y">
      <formula>NOT(ISERROR(SEARCH("Y",Q13)))</formula>
    </cfRule>
  </conditionalFormatting>
  <conditionalFormatting sqref="R13:S13">
    <cfRule type="containsText" dxfId="14" priority="7" operator="containsText" text="N">
      <formula>NOT(ISERROR(SEARCH("N",R13)))</formula>
    </cfRule>
    <cfRule type="containsText" dxfId="13" priority="8" operator="containsText" text="Y">
      <formula>NOT(ISERROR(SEARCH("Y",R13)))</formula>
    </cfRule>
  </conditionalFormatting>
  <conditionalFormatting sqref="U2:AD11">
    <cfRule type="containsText" dxfId="12" priority="21" operator="containsText" text="N">
      <formula>NOT(ISERROR(SEARCH("N",U2)))</formula>
    </cfRule>
    <cfRule type="containsText" dxfId="11" priority="22" operator="containsText" text="Y">
      <formula>NOT(ISERROR(SEARCH("Y",U2)))</formula>
    </cfRule>
  </conditionalFormatting>
  <hyperlinks>
    <hyperlink ref="C2" r:id="rId1" xr:uid="{62C72E5C-1529-4708-A288-AC3670A3CDE7}"/>
    <hyperlink ref="C6" r:id="rId2" xr:uid="{40EFE27A-7F73-47D4-A103-4873B57E63EB}"/>
    <hyperlink ref="C8" r:id="rId3" xr:uid="{A864068C-D700-4F26-8F01-A445AE2B93CC}"/>
    <hyperlink ref="C12" r:id="rId4" xr:uid="{B6E398D2-25C2-4A7F-9BC5-58F8471D7D8E}"/>
    <hyperlink ref="C7" r:id="rId5" xr:uid="{A4B021A9-1F90-445E-9D5E-1998C3396F0A}"/>
  </hyperlinks>
  <pageMargins left="0.7" right="0.7" top="0.75" bottom="0.75" header="0.3" footer="0.3"/>
  <pageSetup orientation="portrait" r:id="rId6"/>
  <tableParts count="1">
    <tablePart r:id="rId7"/>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2E434-BB35-4580-A792-7CEB12342FD9}">
  <dimension ref="A1:AD37"/>
  <sheetViews>
    <sheetView zoomScale="85" zoomScaleNormal="85" workbookViewId="0"/>
  </sheetViews>
  <sheetFormatPr defaultRowHeight="15" x14ac:dyDescent="0.25"/>
  <cols>
    <col min="3" max="3" width="18.42578125" customWidth="1"/>
    <col min="4" max="4" width="17.28515625" customWidth="1"/>
    <col min="9" max="9" width="11.140625" customWidth="1"/>
    <col min="16" max="16" width="18.42578125" customWidth="1"/>
    <col min="17" max="17" width="15.7109375" customWidth="1"/>
    <col min="19" max="19" width="11.7109375" customWidth="1"/>
    <col min="20" max="20" width="23.42578125" customWidth="1"/>
    <col min="21" max="21" width="26.28515625" customWidth="1"/>
    <col min="22" max="22" width="28.7109375" customWidth="1"/>
    <col min="23" max="23" width="22.5703125" customWidth="1"/>
    <col min="24" max="24" width="18.42578125" customWidth="1"/>
    <col min="25" max="25" width="18.85546875" bestFit="1" customWidth="1"/>
    <col min="26" max="26" width="16" bestFit="1" customWidth="1"/>
    <col min="28" max="28" width="7.28515625" bestFit="1" customWidth="1"/>
    <col min="29" max="29" width="25.5703125" bestFit="1" customWidth="1"/>
    <col min="30" max="30" width="26.28515625" bestFit="1" customWidth="1"/>
  </cols>
  <sheetData>
    <row r="1" spans="1:30" x14ac:dyDescent="0.25">
      <c r="A1" s="35" t="s">
        <v>8842</v>
      </c>
      <c r="B1" s="36"/>
      <c r="C1" s="36"/>
      <c r="D1" s="36"/>
    </row>
    <row r="3" spans="1:30" ht="20.25" thickBot="1" x14ac:dyDescent="0.35">
      <c r="B3" s="12">
        <v>2021</v>
      </c>
      <c r="G3" s="12">
        <v>2022</v>
      </c>
      <c r="K3" s="12">
        <v>2023</v>
      </c>
      <c r="O3" s="12" t="s">
        <v>8843</v>
      </c>
      <c r="S3" s="12" t="s">
        <v>8844</v>
      </c>
      <c r="V3" s="12" t="s">
        <v>11322</v>
      </c>
    </row>
    <row r="4" spans="1:30" ht="15.75" thickTop="1" x14ac:dyDescent="0.25">
      <c r="X4" s="37"/>
      <c r="Y4" s="37"/>
      <c r="Z4" s="37"/>
      <c r="AA4" s="37"/>
      <c r="AB4" s="37"/>
      <c r="AC4" s="37"/>
    </row>
    <row r="5" spans="1:30" x14ac:dyDescent="0.25">
      <c r="B5" t="s">
        <v>0</v>
      </c>
      <c r="C5" t="s">
        <v>8814</v>
      </c>
      <c r="D5" t="s">
        <v>8824</v>
      </c>
      <c r="G5" t="s">
        <v>0</v>
      </c>
      <c r="H5" t="s">
        <v>8814</v>
      </c>
      <c r="I5" t="s">
        <v>8824</v>
      </c>
      <c r="K5" t="s">
        <v>0</v>
      </c>
      <c r="L5" t="s">
        <v>8814</v>
      </c>
      <c r="M5" t="s">
        <v>8824</v>
      </c>
      <c r="O5" t="s">
        <v>0</v>
      </c>
      <c r="P5" t="s">
        <v>8814</v>
      </c>
      <c r="Q5" t="s">
        <v>8824</v>
      </c>
      <c r="S5" s="14"/>
      <c r="T5" s="18" t="s">
        <v>8841</v>
      </c>
      <c r="V5" s="14"/>
      <c r="W5" s="18" t="s">
        <v>8841</v>
      </c>
      <c r="X5" s="37"/>
      <c r="Y5" s="37"/>
      <c r="Z5" s="37"/>
      <c r="AA5" s="37"/>
      <c r="AB5" s="37"/>
      <c r="AC5" s="37"/>
    </row>
    <row r="6" spans="1:30" x14ac:dyDescent="0.25">
      <c r="B6" t="s">
        <v>1</v>
      </c>
      <c r="C6">
        <v>2429</v>
      </c>
      <c r="D6" s="10">
        <v>0</v>
      </c>
      <c r="G6" t="s">
        <v>1</v>
      </c>
      <c r="H6">
        <v>3651</v>
      </c>
      <c r="I6" s="10">
        <v>0</v>
      </c>
      <c r="K6" t="s">
        <v>1</v>
      </c>
      <c r="L6">
        <v>5849</v>
      </c>
      <c r="M6">
        <v>0</v>
      </c>
      <c r="O6" t="s">
        <v>8</v>
      </c>
      <c r="P6" s="17">
        <f>SUM(
  _xlfn.IFNA(_xlfn.XLOOKUP(Table24[[#This Row],[MDB]], Table9[MDB], Table9[MDB Joint Report]), 0),
  _xlfn.IFNA(_xlfn.XLOOKUP(Table24[[#This Row],[MDB]], Table911[MDB], Table911[MDB Joint Report]), 0),
  _xlfn.IFNA(_xlfn.XLOOKUP(Table24[[#This Row],[MDB]], Table91112[MDB], Table91112[MDB Joint Report]), 0)
)/1000</f>
        <v>1.573</v>
      </c>
      <c r="Q6" s="17">
        <f>SUM(
  _xlfn.IFNA(_xlfn.XLOOKUP(Table24[[#This Row],[MDB]], Table9[MDB], Table9[Disaggregated]), 0),
  _xlfn.IFNA(_xlfn.XLOOKUP(Table24[[#This Row],[MDB]], Table911[MDB], Table911[Disaggregated]), 0),
  _xlfn.IFNA(_xlfn.XLOOKUP(Table24[[#This Row],[MDB]], Table91112[MDB], Table91112[Disaggregated]), 0)
)/1000</f>
        <v>0</v>
      </c>
      <c r="S6" s="16" t="s">
        <v>8824</v>
      </c>
      <c r="T6" s="20">
        <f>Table24[[#Totals],[Disaggregated]]</f>
        <v>253.21396903026309</v>
      </c>
      <c r="V6" s="16" t="s">
        <v>8824</v>
      </c>
      <c r="W6" s="20">
        <f>SUM(Q6:Q15)</f>
        <v>139.78251393534433</v>
      </c>
      <c r="X6" s="37"/>
      <c r="Y6" s="37"/>
      <c r="Z6" s="37"/>
      <c r="AA6" s="37"/>
      <c r="AB6" s="37"/>
      <c r="AC6" s="37"/>
    </row>
    <row r="7" spans="1:30" x14ac:dyDescent="0.25">
      <c r="B7" t="s">
        <v>2</v>
      </c>
      <c r="C7">
        <v>2834</v>
      </c>
      <c r="D7" s="10">
        <f>D23</f>
        <v>2682.5211439999998</v>
      </c>
      <c r="G7" t="s">
        <v>2</v>
      </c>
      <c r="H7">
        <v>2391</v>
      </c>
      <c r="I7" s="10">
        <f>D24</f>
        <v>1718.8480537</v>
      </c>
      <c r="K7" t="s">
        <v>2</v>
      </c>
      <c r="L7">
        <v>3434</v>
      </c>
      <c r="M7" s="10">
        <f>D25</f>
        <v>2002.0229616000001</v>
      </c>
      <c r="O7" t="s">
        <v>8826</v>
      </c>
      <c r="P7" s="17">
        <f>SUM(
  _xlfn.IFNA(_xlfn.XLOOKUP(Table24[[#This Row],[MDB]], Table9[MDB], Table9[MDB Joint Report]), 0),
  _xlfn.IFNA(_xlfn.XLOOKUP(Table24[[#This Row],[MDB]], Table911[MDB], Table911[MDB Joint Report]), 0),
  _xlfn.IFNA(_xlfn.XLOOKUP(Table24[[#This Row],[MDB]], Table91112[MDB], Table91112[MDB Joint Report]), 0)
)/1000</f>
        <v>1.877</v>
      </c>
      <c r="Q7" s="17">
        <f>SUM(
  _xlfn.IFNA(_xlfn.XLOOKUP(Table24[[#This Row],[MDB]], Table9[MDB], Table9[Disaggregated]), 0),
  _xlfn.IFNA(_xlfn.XLOOKUP(Table24[[#This Row],[MDB]], Table911[MDB], Table911[Disaggregated]), 0),
  _xlfn.IFNA(_xlfn.XLOOKUP(Table24[[#This Row],[MDB]], Table91112[MDB], Table91112[Disaggregated]), 0)
)/1000</f>
        <v>0</v>
      </c>
      <c r="S7" s="15" t="s">
        <v>8814</v>
      </c>
      <c r="T7" s="19">
        <f>Table24[[#Totals],[MDB Joint Report]]</f>
        <v>307.33</v>
      </c>
      <c r="V7" s="15" t="s">
        <v>8814</v>
      </c>
      <c r="W7" s="19">
        <f>SUM(P6:P15)</f>
        <v>192.67599999999999</v>
      </c>
      <c r="X7" s="37"/>
      <c r="Z7" s="37"/>
      <c r="AA7" s="37"/>
      <c r="AB7" s="37"/>
      <c r="AC7" s="37"/>
    </row>
    <row r="8" spans="1:30" x14ac:dyDescent="0.25">
      <c r="B8" t="s">
        <v>8815</v>
      </c>
      <c r="C8">
        <v>4766</v>
      </c>
      <c r="D8" s="10">
        <f>I23</f>
        <v>4765.9300559279445</v>
      </c>
      <c r="G8" t="s">
        <v>8815</v>
      </c>
      <c r="H8">
        <v>7110</v>
      </c>
      <c r="I8" s="10">
        <f>I24</f>
        <v>7109.8748869059409</v>
      </c>
      <c r="K8" t="s">
        <v>8815</v>
      </c>
      <c r="L8">
        <v>10746</v>
      </c>
      <c r="M8" s="10">
        <f>I25</f>
        <v>10746.553252252052</v>
      </c>
      <c r="O8" t="s">
        <v>7</v>
      </c>
      <c r="P8" s="17">
        <f>SUM(
  _xlfn.IFNA(_xlfn.XLOOKUP(Table24[[#This Row],[MDB]], Table9[MDB], Table9[MDB Joint Report]), 0),
  _xlfn.IFNA(_xlfn.XLOOKUP(Table24[[#This Row],[MDB]], Table911[MDB], Table911[MDB Joint Report]), 0),
  _xlfn.IFNA(_xlfn.XLOOKUP(Table24[[#This Row],[MDB]], Table91112[MDB], Table91112[MDB Joint Report]), 0)
)/1000</f>
        <v>3.8319999999999999</v>
      </c>
      <c r="Q8" s="17">
        <f>SUM(
  _xlfn.IFNA(_xlfn.XLOOKUP(Table24[[#This Row],[MDB]], Table9[MDB], Table9[Disaggregated]), 0),
  _xlfn.IFNA(_xlfn.XLOOKUP(Table24[[#This Row],[MDB]], Table911[MDB], Table911[Disaggregated]), 0),
  _xlfn.IFNA(_xlfn.XLOOKUP(Table24[[#This Row],[MDB]], Table91112[MDB], Table91112[Disaggregated]), 0)
)/1000</f>
        <v>0</v>
      </c>
      <c r="X8" s="37"/>
      <c r="Y8" s="37"/>
      <c r="Z8" s="37"/>
      <c r="AA8" s="37"/>
      <c r="AB8" s="37"/>
      <c r="AC8" s="37"/>
    </row>
    <row r="9" spans="1:30" x14ac:dyDescent="0.25">
      <c r="B9" t="s">
        <v>8826</v>
      </c>
      <c r="C9">
        <v>0</v>
      </c>
      <c r="D9" s="10">
        <v>0</v>
      </c>
      <c r="G9" t="s">
        <v>8826</v>
      </c>
      <c r="H9">
        <v>913</v>
      </c>
      <c r="I9" s="10">
        <v>0</v>
      </c>
      <c r="K9" t="s">
        <v>8826</v>
      </c>
      <c r="L9">
        <v>964</v>
      </c>
      <c r="M9">
        <v>0</v>
      </c>
      <c r="O9" t="s">
        <v>6</v>
      </c>
      <c r="P9" s="17">
        <f>SUM(
  _xlfn.IFNA(_xlfn.XLOOKUP(Table24[[#This Row],[MDB]], Table9[MDB], Table9[MDB Joint Report]), 0),
  _xlfn.IFNA(_xlfn.XLOOKUP(Table24[[#This Row],[MDB]], Table911[MDB], Table911[MDB Joint Report]), 0),
  _xlfn.IFNA(_xlfn.XLOOKUP(Table24[[#This Row],[MDB]], Table91112[MDB], Table91112[MDB Joint Report]), 0)
)/1000</f>
        <v>3.8580000000000001</v>
      </c>
      <c r="Q9" s="17">
        <f>SUM(
  _xlfn.IFNA(_xlfn.XLOOKUP(Table24[[#This Row],[MDB]], Table9[MDB], Table9[Disaggregated]), 0),
  _xlfn.IFNA(_xlfn.XLOOKUP(Table24[[#This Row],[MDB]], Table911[MDB], Table911[Disaggregated]), 0),
  _xlfn.IFNA(_xlfn.XLOOKUP(Table24[[#This Row],[MDB]], Table91112[MDB], Table91112[Disaggregated]), 0)
)/1000</f>
        <v>0</v>
      </c>
      <c r="X9" s="37"/>
      <c r="Y9" s="37"/>
      <c r="Z9" s="37"/>
      <c r="AA9" s="37"/>
      <c r="AB9" s="37"/>
      <c r="AC9" s="37"/>
    </row>
    <row r="10" spans="1:30" x14ac:dyDescent="0.25">
      <c r="B10" t="s">
        <v>3</v>
      </c>
      <c r="C10">
        <v>6376</v>
      </c>
      <c r="D10" s="10">
        <f>M23</f>
        <v>5141.9999999999982</v>
      </c>
      <c r="G10" t="s">
        <v>3</v>
      </c>
      <c r="H10">
        <v>6758</v>
      </c>
      <c r="I10" s="10">
        <f>M24</f>
        <v>6013.7000000000044</v>
      </c>
      <c r="K10" t="s">
        <v>3</v>
      </c>
      <c r="L10">
        <v>7464</v>
      </c>
      <c r="M10" s="10">
        <f>M25</f>
        <v>6363.199999999998</v>
      </c>
      <c r="O10" t="s">
        <v>2</v>
      </c>
      <c r="P10" s="17">
        <f>SUM(
  _xlfn.IFNA(_xlfn.XLOOKUP(Table24[[#This Row],[MDB]], Table9[MDB], Table9[MDB Joint Report]), 0),
  _xlfn.IFNA(_xlfn.XLOOKUP(Table24[[#This Row],[MDB]], Table911[MDB], Table911[MDB Joint Report]), 0),
  _xlfn.IFNA(_xlfn.XLOOKUP(Table24[[#This Row],[MDB]], Table91112[MDB], Table91112[MDB Joint Report]), 0)
)/1000</f>
        <v>8.6590000000000007</v>
      </c>
      <c r="Q10" s="17">
        <f>SUM(
  _xlfn.IFNA(_xlfn.XLOOKUP(Table24[[#This Row],[MDB]], Table9[MDB], Table9[Disaggregated]), 0),
  _xlfn.IFNA(_xlfn.XLOOKUP(Table24[[#This Row],[MDB]], Table911[MDB], Table911[Disaggregated]), 0),
  _xlfn.IFNA(_xlfn.XLOOKUP(Table24[[#This Row],[MDB]], Table91112[MDB], Table91112[Disaggregated]), 0)
)/1000</f>
        <v>6.4033921592999992</v>
      </c>
      <c r="X10" s="37"/>
      <c r="Y10" s="37"/>
      <c r="Z10" s="37"/>
      <c r="AA10" s="37"/>
      <c r="AB10" s="37"/>
      <c r="AC10" s="37"/>
    </row>
    <row r="11" spans="1:30" x14ac:dyDescent="0.25">
      <c r="B11" t="s">
        <v>4</v>
      </c>
      <c r="C11">
        <v>31505</v>
      </c>
      <c r="D11" s="10">
        <f>AD23</f>
        <v>31289.39292999998</v>
      </c>
      <c r="G11" t="s">
        <v>4</v>
      </c>
      <c r="H11">
        <v>37078</v>
      </c>
      <c r="I11" s="10">
        <f>AD24</f>
        <v>36966.93389999996</v>
      </c>
      <c r="K11" t="s">
        <v>4</v>
      </c>
      <c r="L11">
        <v>46071</v>
      </c>
      <c r="M11" s="10">
        <f>AD25</f>
        <v>45175.128264918814</v>
      </c>
      <c r="O11" t="s">
        <v>1</v>
      </c>
      <c r="P11" s="17">
        <f>SUM(
  _xlfn.IFNA(_xlfn.XLOOKUP(Table24[[#This Row],[MDB]], Table9[MDB], Table9[MDB Joint Report]), 0),
  _xlfn.IFNA(_xlfn.XLOOKUP(Table24[[#This Row],[MDB]], Table911[MDB], Table911[MDB Joint Report]), 0),
  _xlfn.IFNA(_xlfn.XLOOKUP(Table24[[#This Row],[MDB]], Table91112[MDB], Table91112[MDB Joint Report]), 0)
)/1000</f>
        <v>11.929</v>
      </c>
      <c r="Q11" s="17">
        <f>SUM(
  _xlfn.IFNA(_xlfn.XLOOKUP(Table24[[#This Row],[MDB]], Table9[MDB], Table9[Disaggregated]), 0),
  _xlfn.IFNA(_xlfn.XLOOKUP(Table24[[#This Row],[MDB]], Table911[MDB], Table911[Disaggregated]), 0),
  _xlfn.IFNA(_xlfn.XLOOKUP(Table24[[#This Row],[MDB]], Table91112[MDB], Table91112[Disaggregated]), 0)
)/1000</f>
        <v>0</v>
      </c>
      <c r="X11" s="37"/>
      <c r="Y11" s="37"/>
      <c r="Z11" s="37"/>
      <c r="AB11" s="37"/>
      <c r="AC11" s="37"/>
      <c r="AD11" s="37"/>
    </row>
    <row r="12" spans="1:30" x14ac:dyDescent="0.25">
      <c r="B12" t="s">
        <v>5</v>
      </c>
      <c r="C12">
        <v>4500</v>
      </c>
      <c r="D12" s="10">
        <f>Q23</f>
        <v>4463.8818707255996</v>
      </c>
      <c r="G12" t="s">
        <v>5</v>
      </c>
      <c r="H12">
        <v>5900</v>
      </c>
      <c r="I12" s="10">
        <f>Q24</f>
        <v>5895.5293800527961</v>
      </c>
      <c r="K12" t="s">
        <v>5</v>
      </c>
      <c r="L12">
        <v>6063</v>
      </c>
      <c r="M12" s="10">
        <f>Q25</f>
        <v>6063.5523301800049</v>
      </c>
      <c r="O12" t="s">
        <v>5</v>
      </c>
      <c r="P12" s="17">
        <f>SUM(
  _xlfn.IFNA(_xlfn.XLOOKUP(Table24[[#This Row],[MDB]], Table9[MDB], Table9[MDB Joint Report]), 0),
  _xlfn.IFNA(_xlfn.XLOOKUP(Table24[[#This Row],[MDB]], Table911[MDB], Table911[MDB Joint Report]), 0),
  _xlfn.IFNA(_xlfn.XLOOKUP(Table24[[#This Row],[MDB]], Table91112[MDB], Table91112[MDB Joint Report]), 0)
)/1000</f>
        <v>16.463000000000001</v>
      </c>
      <c r="Q12" s="17">
        <f>SUM(
  _xlfn.IFNA(_xlfn.XLOOKUP(Table24[[#This Row],[MDB]], Table9[MDB], Table9[Disaggregated]), 0),
  _xlfn.IFNA(_xlfn.XLOOKUP(Table24[[#This Row],[MDB]], Table911[MDB], Table911[Disaggregated]), 0),
  _xlfn.IFNA(_xlfn.XLOOKUP(Table24[[#This Row],[MDB]], Table91112[MDB], Table91112[Disaggregated]), 0)
)/1000</f>
        <v>16.422963580958399</v>
      </c>
      <c r="T12" s="10"/>
      <c r="X12" s="37"/>
      <c r="Z12" s="37"/>
      <c r="AB12" s="37"/>
      <c r="AC12" s="37"/>
      <c r="AD12" s="37"/>
    </row>
    <row r="13" spans="1:30" x14ac:dyDescent="0.25">
      <c r="B13" t="s">
        <v>6</v>
      </c>
      <c r="C13">
        <v>1100</v>
      </c>
      <c r="D13" s="10">
        <v>0</v>
      </c>
      <c r="G13" t="s">
        <v>6</v>
      </c>
      <c r="H13">
        <v>1300</v>
      </c>
      <c r="I13" s="10">
        <v>0</v>
      </c>
      <c r="K13" t="s">
        <v>6</v>
      </c>
      <c r="L13">
        <v>1458</v>
      </c>
      <c r="M13">
        <v>0</v>
      </c>
      <c r="O13" t="s">
        <v>3</v>
      </c>
      <c r="P13" s="17">
        <f>SUM(
  _xlfn.IFNA(_xlfn.XLOOKUP(Table24[[#This Row],[MDB]], Table9[MDB], Table9[MDB Joint Report]), 0),
  _xlfn.IFNA(_xlfn.XLOOKUP(Table24[[#This Row],[MDB]], Table911[MDB], Table911[MDB Joint Report]), 0),
  _xlfn.IFNA(_xlfn.XLOOKUP(Table24[[#This Row],[MDB]], Table91112[MDB], Table91112[MDB Joint Report]), 0)
)/1000</f>
        <v>20.597999999999999</v>
      </c>
      <c r="Q13" s="17">
        <f>SUM(
  _xlfn.IFNA(_xlfn.XLOOKUP(Table24[[#This Row],[MDB]], Table9[MDB], Table9[Disaggregated]), 0),
  _xlfn.IFNA(_xlfn.XLOOKUP(Table24[[#This Row],[MDB]], Table911[MDB], Table911[Disaggregated]), 0),
  _xlfn.IFNA(_xlfn.XLOOKUP(Table24[[#This Row],[MDB]], Table91112[MDB], Table91112[Disaggregated]), 0)
)/1000</f>
        <v>17.518900000000002</v>
      </c>
      <c r="X13" s="37"/>
      <c r="Y13" s="37"/>
      <c r="Z13" s="37"/>
      <c r="AB13" s="37"/>
      <c r="AC13" s="37"/>
      <c r="AD13" s="37"/>
    </row>
    <row r="14" spans="1:30" x14ac:dyDescent="0.25">
      <c r="B14" t="s">
        <v>7</v>
      </c>
      <c r="C14">
        <v>684</v>
      </c>
      <c r="D14" s="10">
        <v>0</v>
      </c>
      <c r="G14" t="s">
        <v>7</v>
      </c>
      <c r="H14">
        <v>1050</v>
      </c>
      <c r="I14" s="10">
        <v>0</v>
      </c>
      <c r="K14" t="s">
        <v>7</v>
      </c>
      <c r="L14">
        <v>2098</v>
      </c>
      <c r="M14">
        <v>0</v>
      </c>
      <c r="O14" t="s">
        <v>8815</v>
      </c>
      <c r="P14" s="17">
        <f>SUM(
  _xlfn.IFNA(_xlfn.XLOOKUP(Table24[[#This Row],[MDB]], Table9[MDB], Table9[MDB Joint Report]), 0),
  _xlfn.IFNA(_xlfn.XLOOKUP(Table24[[#This Row],[MDB]], Table911[MDB], Table911[MDB Joint Report]), 0),
  _xlfn.IFNA(_xlfn.XLOOKUP(Table24[[#This Row],[MDB]], Table91112[MDB], Table91112[MDB Joint Report]), 0)
)/1000</f>
        <v>22.622</v>
      </c>
      <c r="Q14" s="17">
        <f>SUM(
  _xlfn.IFNA(_xlfn.XLOOKUP(Table24[[#This Row],[MDB]], Table9[MDB], Table9[Disaggregated]), 0),
  _xlfn.IFNA(_xlfn.XLOOKUP(Table24[[#This Row],[MDB]], Table911[MDB], Table911[Disaggregated]), 0),
  _xlfn.IFNA(_xlfn.XLOOKUP(Table24[[#This Row],[MDB]], Table91112[MDB], Table91112[Disaggregated]), 0)
)/1000</f>
        <v>22.622358195085937</v>
      </c>
    </row>
    <row r="15" spans="1:30" x14ac:dyDescent="0.25">
      <c r="B15" t="s">
        <v>8</v>
      </c>
      <c r="C15">
        <v>0</v>
      </c>
      <c r="D15" s="10">
        <v>0</v>
      </c>
      <c r="G15" t="s">
        <v>8</v>
      </c>
      <c r="H15">
        <v>466</v>
      </c>
      <c r="I15" s="10">
        <v>0</v>
      </c>
      <c r="K15" t="s">
        <v>8</v>
      </c>
      <c r="L15">
        <v>1107</v>
      </c>
      <c r="M15">
        <v>0</v>
      </c>
      <c r="O15" t="s">
        <v>9</v>
      </c>
      <c r="P15" s="17">
        <f>SUM(
  _xlfn.IFNA(_xlfn.XLOOKUP(Table24[[#This Row],[MDB]], Table9[MDB], Table9[MDB Joint Report]), 0),
  _xlfn.IFNA(_xlfn.XLOOKUP(Table24[[#This Row],[MDB]], Table911[MDB], Table911[MDB Joint Report]), 0),
  _xlfn.IFNA(_xlfn.XLOOKUP(Table24[[#This Row],[MDB]], Table91112[MDB], Table91112[MDB Joint Report]), 0)
)/1000</f>
        <v>101.265</v>
      </c>
      <c r="Q15" s="17">
        <f>SUM(
  _xlfn.IFNA(_xlfn.XLOOKUP(Table24[[#This Row],[MDB]], Table9[MDB], Table9[Disaggregated]), 0),
  _xlfn.IFNA(_xlfn.XLOOKUP(Table24[[#This Row],[MDB]], Table911[MDB], Table911[Disaggregated]), 0),
  _xlfn.IFNA(_xlfn.XLOOKUP(Table24[[#This Row],[MDB]], Table91112[MDB], Table91112[Disaggregated]), 0)
)/1000</f>
        <v>76.814899999999994</v>
      </c>
    </row>
    <row r="16" spans="1:30" x14ac:dyDescent="0.25">
      <c r="B16" t="s">
        <v>9</v>
      </c>
      <c r="C16">
        <f>T23</f>
        <v>28479</v>
      </c>
      <c r="D16" s="10">
        <f>V23</f>
        <v>21212.6</v>
      </c>
      <c r="G16" t="s">
        <v>9</v>
      </c>
      <c r="H16">
        <v>33085</v>
      </c>
      <c r="I16" s="10">
        <f>V24</f>
        <v>26160.30000000001</v>
      </c>
      <c r="K16" t="s">
        <v>9</v>
      </c>
      <c r="L16">
        <v>39701</v>
      </c>
      <c r="M16" s="10">
        <f>V25</f>
        <v>29441.999999999985</v>
      </c>
      <c r="O16" t="s">
        <v>4</v>
      </c>
      <c r="P16" s="17">
        <f>SUM(
  _xlfn.IFNA(_xlfn.XLOOKUP(Table24[[#This Row],[MDB]], Table9[MDB], Table9[MDB Joint Report]), 0),
  _xlfn.IFNA(_xlfn.XLOOKUP(Table24[[#This Row],[MDB]], Table911[MDB], Table911[MDB Joint Report]), 0),
  _xlfn.IFNA(_xlfn.XLOOKUP(Table24[[#This Row],[MDB]], Table91112[MDB], Table91112[MDB Joint Report]), 0)
)/1000</f>
        <v>114.654</v>
      </c>
      <c r="Q16" s="17">
        <f>SUM(
  _xlfn.IFNA(_xlfn.XLOOKUP(Table24[[#This Row],[MDB]], Table9[MDB], Table9[Disaggregated]), 0),
  _xlfn.IFNA(_xlfn.XLOOKUP(Table24[[#This Row],[MDB]], Table911[MDB], Table911[Disaggregated]), 0),
  _xlfn.IFNA(_xlfn.XLOOKUP(Table24[[#This Row],[MDB]], Table91112[MDB], Table91112[Disaggregated]), 0)
)/1000</f>
        <v>113.43145509491876</v>
      </c>
    </row>
    <row r="17" spans="2:30" x14ac:dyDescent="0.25">
      <c r="C17">
        <f>SUM(Table9[MDB Joint Report])</f>
        <v>82673</v>
      </c>
      <c r="D17">
        <f>SUM(Table9[Disaggregated])</f>
        <v>69556.326000653527</v>
      </c>
      <c r="H17">
        <f>SUM(Table911[MDB Joint Report])</f>
        <v>99702</v>
      </c>
      <c r="I17">
        <f>SUM(Table911[Disaggregated])</f>
        <v>83865.18622065871</v>
      </c>
      <c r="L17">
        <f>SUM(Table91112[MDB Joint Report])</f>
        <v>124955</v>
      </c>
      <c r="M17">
        <f>SUM(Table91112[Disaggregated])</f>
        <v>99792.456808950854</v>
      </c>
      <c r="P17" s="17">
        <f>SUM(Table24[MDB Joint Report])</f>
        <v>307.33</v>
      </c>
      <c r="Q17" s="17">
        <f>SUM(Table24[Disaggregated])</f>
        <v>253.21396903026309</v>
      </c>
    </row>
    <row r="19" spans="2:30" x14ac:dyDescent="0.25">
      <c r="G19" s="37"/>
      <c r="H19" s="37"/>
      <c r="I19" s="37"/>
    </row>
    <row r="20" spans="2:30" ht="20.25" thickBot="1" x14ac:dyDescent="0.35">
      <c r="B20" s="12" t="s">
        <v>2</v>
      </c>
      <c r="D20" s="10"/>
      <c r="G20" s="12" t="s">
        <v>8815</v>
      </c>
      <c r="K20" s="12" t="s">
        <v>3</v>
      </c>
      <c r="O20" s="12" t="s">
        <v>5</v>
      </c>
      <c r="S20" s="12" t="s">
        <v>9</v>
      </c>
      <c r="X20" s="12" t="s">
        <v>9193</v>
      </c>
      <c r="AB20" s="12" t="s">
        <v>4</v>
      </c>
    </row>
    <row r="21" spans="2:30" ht="15.75" thickTop="1" x14ac:dyDescent="0.25"/>
    <row r="22" spans="2:30" x14ac:dyDescent="0.25">
      <c r="B22" t="s">
        <v>8840</v>
      </c>
      <c r="C22" t="s">
        <v>8814</v>
      </c>
      <c r="D22" t="s">
        <v>8824</v>
      </c>
      <c r="G22" t="s">
        <v>8840</v>
      </c>
      <c r="H22" t="s">
        <v>8814</v>
      </c>
      <c r="I22" t="s">
        <v>8824</v>
      </c>
      <c r="K22" t="s">
        <v>8840</v>
      </c>
      <c r="L22" t="s">
        <v>8814</v>
      </c>
      <c r="M22" t="s">
        <v>8824</v>
      </c>
      <c r="O22" t="s">
        <v>8840</v>
      </c>
      <c r="P22" t="s">
        <v>8814</v>
      </c>
      <c r="Q22" t="s">
        <v>8824</v>
      </c>
      <c r="S22" t="s">
        <v>8840</v>
      </c>
      <c r="T22" t="s">
        <v>9167</v>
      </c>
      <c r="U22" t="s">
        <v>9166</v>
      </c>
      <c r="V22" t="s">
        <v>9168</v>
      </c>
      <c r="X22" t="s">
        <v>9192</v>
      </c>
      <c r="Y22" t="s">
        <v>8814</v>
      </c>
      <c r="Z22" t="s">
        <v>8824</v>
      </c>
      <c r="AB22" t="s">
        <v>8840</v>
      </c>
      <c r="AC22" t="s">
        <v>8814</v>
      </c>
      <c r="AD22" t="s">
        <v>9168</v>
      </c>
    </row>
    <row r="23" spans="2:30" x14ac:dyDescent="0.25">
      <c r="B23">
        <v>2021</v>
      </c>
      <c r="C23">
        <v>2834</v>
      </c>
      <c r="D23" s="10">
        <f>GETPIVOTDATA("Sum of Climate finance ($ million)", 'Source Dataset'!$Y$31,"MDB","Asian Infrastructure Investment Bank","Approval or reporting year",Table12[[#This Row],[Year]])</f>
        <v>2682.5211439999998</v>
      </c>
      <c r="G23">
        <v>2021</v>
      </c>
      <c r="H23">
        <v>4766</v>
      </c>
      <c r="I23" s="10">
        <f>GETPIVOTDATA("Sum of Climate finance ($ million)", 'Source Dataset'!$Y$31,"MDB","Asian Development Bank","Approval or reporting year",Table1220[[#This Row],[Year]])</f>
        <v>4765.9300559279445</v>
      </c>
      <c r="K23">
        <v>2021</v>
      </c>
      <c r="L23">
        <v>6376</v>
      </c>
      <c r="M23" s="10">
        <f>GETPIVOTDATA("Sum of Climate finance ($ million)", 'Source Dataset'!$Y$31,"MDB","European Bank for Reconstruction and Development ","Approval or reporting year",Table1221[[#This Row],[Year]])</f>
        <v>5141.9999999999982</v>
      </c>
      <c r="O23">
        <v>2021</v>
      </c>
      <c r="P23">
        <v>4500</v>
      </c>
      <c r="Q23" s="10">
        <f>GETPIVOTDATA("Sum of Climate finance ($ million)", 'Source Dataset'!$Y$31,"MDB","Inter American Development Bank","Approval or reporting year",Table1222[[#This Row],[Year]])</f>
        <v>4463.8818707255996</v>
      </c>
      <c r="S23">
        <v>2021</v>
      </c>
      <c r="T23">
        <v>28479</v>
      </c>
      <c r="U23" t="s">
        <v>8794</v>
      </c>
      <c r="V23" s="10">
        <f>GETPIVOTDATA("Sum of Climate finance ($ million)", 'Source Dataset'!$Y$31,"MDB","World Bank","Approval or reporting year",Table1223[[#This Row],[Year]])</f>
        <v>21212.6</v>
      </c>
      <c r="X23" t="s">
        <v>9190</v>
      </c>
      <c r="Y23" s="17">
        <v>2.6309999999999998</v>
      </c>
      <c r="Z23" s="17">
        <v>0</v>
      </c>
      <c r="AB23">
        <v>2021</v>
      </c>
      <c r="AC23">
        <v>31505</v>
      </c>
      <c r="AD23" s="10">
        <f>GETPIVOTDATA("Sum of Climate finance ($ million)", 'Source Dataset'!$Y$31,"MDB","European Investment Bank","Approval or reporting year",Table12235[[#This Row],[Year]])</f>
        <v>31289.39292999998</v>
      </c>
    </row>
    <row r="24" spans="2:30" x14ac:dyDescent="0.25">
      <c r="B24">
        <v>2022</v>
      </c>
      <c r="C24">
        <v>2391</v>
      </c>
      <c r="D24" s="10">
        <f>GETPIVOTDATA("Sum of Climate finance ($ million)", 'Source Dataset'!$Y$31,"MDB","Asian Infrastructure Investment Bank","Approval or reporting year",Table12[[#This Row],[Year]])</f>
        <v>1718.8480537</v>
      </c>
      <c r="G24">
        <v>2022</v>
      </c>
      <c r="H24">
        <v>7110</v>
      </c>
      <c r="I24" s="10">
        <f>GETPIVOTDATA("Sum of Climate finance ($ million)", 'Source Dataset'!$Y$31,"MDB","Asian Development Bank","Approval or reporting year",Table1220[[#This Row],[Year]])</f>
        <v>7109.8748869059409</v>
      </c>
      <c r="K24">
        <v>2022</v>
      </c>
      <c r="L24">
        <v>6758</v>
      </c>
      <c r="M24" s="10">
        <f>GETPIVOTDATA("Sum of Climate finance ($ million)", 'Source Dataset'!$Y$31,"MDB","European Bank for Reconstruction and Development ","Approval or reporting year",Table1221[[#This Row],[Year]])</f>
        <v>6013.7000000000044</v>
      </c>
      <c r="O24">
        <v>2022</v>
      </c>
      <c r="P24">
        <v>5900</v>
      </c>
      <c r="Q24" s="10">
        <f>GETPIVOTDATA("Sum of Climate finance ($ million)", 'Source Dataset'!$Y$31,"MDB","Inter American Development Bank","Approval or reporting year",Table1222[[#This Row],[Year]])</f>
        <v>5895.5293800527961</v>
      </c>
      <c r="S24">
        <v>2022</v>
      </c>
      <c r="T24">
        <v>33085</v>
      </c>
      <c r="U24">
        <v>26196</v>
      </c>
      <c r="V24" s="10">
        <f>GETPIVOTDATA("Sum of Climate finance ($ million)", 'Source Dataset'!$Y$31,"MDB","World Bank","Approval or reporting year",Table1223[[#This Row],[Year]])</f>
        <v>26160.30000000001</v>
      </c>
      <c r="X24" t="s">
        <v>9189</v>
      </c>
      <c r="Y24" s="17">
        <v>12.128</v>
      </c>
      <c r="Z24" s="17">
        <v>0</v>
      </c>
      <c r="AB24">
        <v>2022</v>
      </c>
      <c r="AC24">
        <v>37078</v>
      </c>
      <c r="AD24" s="10">
        <f>GETPIVOTDATA("Sum of Climate finance ($ million)", 'Source Dataset'!$Y$31,"MDB","European Investment Bank","Approval or reporting year",Table12235[[#This Row],[Year]])</f>
        <v>36966.93389999996</v>
      </c>
    </row>
    <row r="25" spans="2:30" x14ac:dyDescent="0.25">
      <c r="B25">
        <v>2023</v>
      </c>
      <c r="C25">
        <v>3434</v>
      </c>
      <c r="D25" s="10">
        <f>GETPIVOTDATA("Sum of Climate finance ($ million)", 'Source Dataset'!$Y$31,"MDB","Asian Infrastructure Investment Bank","Approval or reporting year",Table12[[#This Row],[Year]])</f>
        <v>2002.0229616000001</v>
      </c>
      <c r="G25">
        <v>2023</v>
      </c>
      <c r="H25">
        <v>10746</v>
      </c>
      <c r="I25" s="10">
        <f>GETPIVOTDATA("Sum of Climate finance ($ million)", 'Source Dataset'!$Y$31,"MDB","Asian Development Bank","Approval or reporting year",Table1220[[#This Row],[Year]])</f>
        <v>10746.553252252052</v>
      </c>
      <c r="K25">
        <v>2023</v>
      </c>
      <c r="L25">
        <v>7464</v>
      </c>
      <c r="M25" s="10">
        <f>GETPIVOTDATA("Sum of Climate finance ($ million)", 'Source Dataset'!$Y$31,"MDB","European Bank for Reconstruction and Development ","Approval or reporting year",Table1221[[#This Row],[Year]])</f>
        <v>6363.199999999998</v>
      </c>
      <c r="O25">
        <v>2023</v>
      </c>
      <c r="P25">
        <v>6063</v>
      </c>
      <c r="Q25" s="10">
        <f>GETPIVOTDATA("Sum of Climate finance ($ million)", 'Source Dataset'!$Y$31,"MDB","Inter American Development Bank","Approval or reporting year",Table1222[[#This Row],[Year]])</f>
        <v>6063.5523301800049</v>
      </c>
      <c r="S25">
        <v>2023</v>
      </c>
      <c r="T25">
        <v>39701</v>
      </c>
      <c r="U25">
        <v>30541</v>
      </c>
      <c r="V25" s="10">
        <f>GETPIVOTDATA("Sum of Climate finance ($ million)", 'Source Dataset'!$Y$31,"MDB","World Bank","Approval or reporting year",Table1223[[#This Row],[Year]])</f>
        <v>29441.999999999985</v>
      </c>
      <c r="X25" t="s">
        <v>9191</v>
      </c>
      <c r="Y25" s="17">
        <v>57.941000000000003</v>
      </c>
      <c r="Z25" s="17">
        <f>SUM(V24:V25)/1000</f>
        <v>55.602299999999993</v>
      </c>
      <c r="AB25">
        <v>2023</v>
      </c>
      <c r="AC25">
        <v>46071</v>
      </c>
      <c r="AD25" s="10">
        <f>GETPIVOTDATA("Sum of Climate finance ($ million)", 'Source Dataset'!$Y$31,"MDB","European Investment Bank","Approval or reporting year",Table12235[[#This Row],[Year]])</f>
        <v>45175.128264918814</v>
      </c>
    </row>
    <row r="26" spans="2:30" x14ac:dyDescent="0.25">
      <c r="Y26" s="17"/>
    </row>
    <row r="27" spans="2:30" x14ac:dyDescent="0.25">
      <c r="V27" s="10"/>
    </row>
    <row r="28" spans="2:30" x14ac:dyDescent="0.25">
      <c r="U28" s="10"/>
    </row>
    <row r="35" spans="25:25" x14ac:dyDescent="0.25">
      <c r="Y35" s="17"/>
    </row>
    <row r="36" spans="25:25" x14ac:dyDescent="0.25">
      <c r="Y36" s="17"/>
    </row>
    <row r="37" spans="25:25" x14ac:dyDescent="0.25">
      <c r="Y37" s="17"/>
    </row>
  </sheetData>
  <pageMargins left="0.7" right="0.7" top="0.75" bottom="0.75" header="0.3" footer="0.3"/>
  <drawing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6B8D1-7FC1-4475-B094-78E0C2530ED3}">
  <dimension ref="A1:N76"/>
  <sheetViews>
    <sheetView workbookViewId="0"/>
  </sheetViews>
  <sheetFormatPr defaultRowHeight="15" x14ac:dyDescent="0.25"/>
  <cols>
    <col min="1" max="1" width="11.7109375" customWidth="1"/>
    <col min="2" max="2" width="15.140625" customWidth="1"/>
    <col min="3" max="3" width="10.7109375" customWidth="1"/>
    <col min="5" max="5" width="15.42578125" customWidth="1"/>
    <col min="6" max="6" width="18.7109375" customWidth="1"/>
    <col min="7" max="7" width="16.140625" customWidth="1"/>
    <col min="8" max="8" width="16.28515625" customWidth="1"/>
    <col min="9" max="9" width="32.140625" customWidth="1"/>
    <col min="10" max="10" width="14" bestFit="1" customWidth="1"/>
    <col min="11" max="11" width="39.85546875" customWidth="1"/>
    <col min="12" max="12" width="21.7109375" customWidth="1"/>
    <col min="13" max="13" width="16.42578125" customWidth="1"/>
  </cols>
  <sheetData>
    <row r="1" spans="1:14" x14ac:dyDescent="0.25">
      <c r="A1" t="s">
        <v>22</v>
      </c>
      <c r="B1" t="s">
        <v>38</v>
      </c>
      <c r="C1" t="s">
        <v>4724</v>
      </c>
      <c r="D1" t="s">
        <v>23</v>
      </c>
      <c r="E1" t="s">
        <v>1298</v>
      </c>
      <c r="F1" t="s">
        <v>8938</v>
      </c>
      <c r="G1" t="s">
        <v>8939</v>
      </c>
      <c r="H1" t="s">
        <v>8940</v>
      </c>
      <c r="I1" t="s">
        <v>8941</v>
      </c>
      <c r="J1" t="s">
        <v>8942</v>
      </c>
      <c r="K1" t="s">
        <v>8943</v>
      </c>
      <c r="L1" t="s">
        <v>8944</v>
      </c>
      <c r="M1" t="s">
        <v>8945</v>
      </c>
      <c r="N1" t="s">
        <v>8765</v>
      </c>
    </row>
    <row r="2" spans="1:14" x14ac:dyDescent="0.25">
      <c r="A2" t="s">
        <v>4811</v>
      </c>
      <c r="B2" t="s">
        <v>8849</v>
      </c>
      <c r="C2" t="s">
        <v>4730</v>
      </c>
      <c r="D2" t="s">
        <v>4796</v>
      </c>
      <c r="E2">
        <v>2021</v>
      </c>
      <c r="F2" t="s">
        <v>8866</v>
      </c>
      <c r="G2" t="s">
        <v>8946</v>
      </c>
      <c r="H2" t="s">
        <v>91</v>
      </c>
      <c r="I2">
        <v>100</v>
      </c>
      <c r="J2" s="4">
        <v>1</v>
      </c>
      <c r="K2">
        <v>15.718304</v>
      </c>
      <c r="L2" s="4">
        <v>0.8</v>
      </c>
      <c r="M2" s="3" t="s">
        <v>8947</v>
      </c>
      <c r="N2" s="1" t="s">
        <v>8839</v>
      </c>
    </row>
    <row r="3" spans="1:14" x14ac:dyDescent="0.25">
      <c r="A3" t="s">
        <v>4818</v>
      </c>
      <c r="B3" t="s">
        <v>4836</v>
      </c>
      <c r="C3" t="s">
        <v>88</v>
      </c>
      <c r="D3" t="s">
        <v>4843</v>
      </c>
      <c r="E3">
        <v>2021</v>
      </c>
      <c r="F3" t="s">
        <v>8867</v>
      </c>
      <c r="G3" t="s">
        <v>8948</v>
      </c>
      <c r="H3" t="s">
        <v>66</v>
      </c>
      <c r="I3">
        <v>250</v>
      </c>
      <c r="J3" s="4">
        <v>0.23333084447099231</v>
      </c>
      <c r="K3">
        <v>119.4225</v>
      </c>
      <c r="L3" s="4">
        <v>0.1</v>
      </c>
      <c r="M3" s="3" t="s">
        <v>8949</v>
      </c>
      <c r="N3" s="1" t="s">
        <v>9045</v>
      </c>
    </row>
    <row r="4" spans="1:14" x14ac:dyDescent="0.25">
      <c r="A4" t="s">
        <v>8827</v>
      </c>
      <c r="B4" t="s">
        <v>8833</v>
      </c>
      <c r="C4" t="s">
        <v>113</v>
      </c>
      <c r="D4" t="s">
        <v>141</v>
      </c>
      <c r="E4">
        <v>2021</v>
      </c>
      <c r="F4" t="s">
        <v>8868</v>
      </c>
      <c r="G4" t="s">
        <v>8950</v>
      </c>
      <c r="H4" t="s">
        <v>66</v>
      </c>
      <c r="I4">
        <v>310</v>
      </c>
      <c r="J4" s="4">
        <v>0.34599999999999997</v>
      </c>
      <c r="K4">
        <v>96.833314200000004</v>
      </c>
      <c r="L4" s="4">
        <v>0.5</v>
      </c>
      <c r="M4" s="3" t="s">
        <v>8951</v>
      </c>
      <c r="N4" s="1" t="s">
        <v>9046</v>
      </c>
    </row>
    <row r="5" spans="1:14" x14ac:dyDescent="0.25">
      <c r="A5" t="s">
        <v>8828</v>
      </c>
      <c r="B5" t="s">
        <v>8834</v>
      </c>
      <c r="C5" t="s">
        <v>88</v>
      </c>
      <c r="D5" t="s">
        <v>141</v>
      </c>
      <c r="E5">
        <v>2021</v>
      </c>
      <c r="F5" t="s">
        <v>8869</v>
      </c>
      <c r="G5" t="s">
        <v>8952</v>
      </c>
      <c r="H5" t="s">
        <v>66</v>
      </c>
      <c r="I5">
        <v>304</v>
      </c>
      <c r="J5" s="4">
        <v>0.83299999999999996</v>
      </c>
      <c r="K5">
        <v>29.791094739999998</v>
      </c>
      <c r="L5" s="4">
        <v>0.26513157894736838</v>
      </c>
      <c r="M5" s="3" t="s">
        <v>8953</v>
      </c>
      <c r="N5" s="1" t="s">
        <v>9047</v>
      </c>
    </row>
    <row r="6" spans="1:14" x14ac:dyDescent="0.25">
      <c r="A6" t="s">
        <v>8829</v>
      </c>
      <c r="B6" t="s">
        <v>3097</v>
      </c>
      <c r="C6" t="s">
        <v>168</v>
      </c>
      <c r="D6" t="s">
        <v>141</v>
      </c>
      <c r="E6">
        <v>2021</v>
      </c>
      <c r="F6" t="s">
        <v>8870</v>
      </c>
      <c r="G6" t="s">
        <v>8954</v>
      </c>
      <c r="H6" t="s">
        <v>66</v>
      </c>
      <c r="I6">
        <v>250</v>
      </c>
      <c r="J6" s="4">
        <v>0.33100000000000002</v>
      </c>
      <c r="K6">
        <v>10.266773650000001</v>
      </c>
      <c r="L6" s="4">
        <v>1</v>
      </c>
      <c r="M6" s="3" t="s">
        <v>8955</v>
      </c>
      <c r="N6" s="1" t="s">
        <v>9048</v>
      </c>
    </row>
    <row r="7" spans="1:14" x14ac:dyDescent="0.25">
      <c r="A7" t="s">
        <v>4804</v>
      </c>
      <c r="B7" t="s">
        <v>8850</v>
      </c>
      <c r="C7" t="s">
        <v>201</v>
      </c>
      <c r="D7" t="s">
        <v>141</v>
      </c>
      <c r="E7">
        <v>2021</v>
      </c>
      <c r="F7" t="s">
        <v>8871</v>
      </c>
      <c r="G7" t="s">
        <v>8956</v>
      </c>
      <c r="H7" t="s">
        <v>91</v>
      </c>
      <c r="I7">
        <v>47.5</v>
      </c>
      <c r="J7" s="4">
        <v>1</v>
      </c>
      <c r="K7">
        <v>47.5</v>
      </c>
      <c r="L7" s="4">
        <v>0.01</v>
      </c>
      <c r="M7" s="3" t="s">
        <v>8957</v>
      </c>
      <c r="N7" s="1" t="s">
        <v>9049</v>
      </c>
    </row>
    <row r="8" spans="1:14" x14ac:dyDescent="0.25">
      <c r="A8" t="s">
        <v>4800</v>
      </c>
      <c r="B8" t="s">
        <v>8851</v>
      </c>
      <c r="C8" t="s">
        <v>88</v>
      </c>
      <c r="D8" t="s">
        <v>141</v>
      </c>
      <c r="E8">
        <v>2021</v>
      </c>
      <c r="F8" t="s">
        <v>8872</v>
      </c>
      <c r="G8" t="s">
        <v>8958</v>
      </c>
      <c r="H8" t="s">
        <v>91</v>
      </c>
      <c r="I8">
        <v>43.103720000000003</v>
      </c>
      <c r="J8" s="4">
        <v>0.21677370000000001</v>
      </c>
      <c r="K8">
        <v>43.103720000000003</v>
      </c>
      <c r="L8" s="4">
        <v>1</v>
      </c>
      <c r="M8" s="3" t="s">
        <v>8959</v>
      </c>
      <c r="N8" s="1" t="s">
        <v>9050</v>
      </c>
    </row>
    <row r="9" spans="1:14" x14ac:dyDescent="0.25">
      <c r="A9" t="s">
        <v>4753</v>
      </c>
      <c r="B9" t="s">
        <v>4775</v>
      </c>
      <c r="C9" t="s">
        <v>4730</v>
      </c>
      <c r="D9" t="s">
        <v>8838</v>
      </c>
      <c r="E9">
        <v>2021</v>
      </c>
      <c r="F9" t="s">
        <v>4792</v>
      </c>
      <c r="G9" t="s">
        <v>8960</v>
      </c>
      <c r="H9" t="s">
        <v>91</v>
      </c>
      <c r="I9">
        <v>100</v>
      </c>
      <c r="J9" s="4" t="s">
        <v>8794</v>
      </c>
      <c r="K9">
        <v>45.964965130000003</v>
      </c>
      <c r="L9" s="4">
        <v>0.24</v>
      </c>
      <c r="M9" s="3" t="s">
        <v>8961</v>
      </c>
      <c r="N9" s="1" t="s">
        <v>9051</v>
      </c>
    </row>
    <row r="10" spans="1:14" x14ac:dyDescent="0.25">
      <c r="A10" t="s">
        <v>8830</v>
      </c>
      <c r="B10" t="s">
        <v>8835</v>
      </c>
      <c r="C10" t="s">
        <v>4730</v>
      </c>
      <c r="D10" t="s">
        <v>8838</v>
      </c>
      <c r="E10">
        <v>2021</v>
      </c>
      <c r="F10" t="s">
        <v>8873</v>
      </c>
      <c r="G10" t="s">
        <v>8962</v>
      </c>
      <c r="H10" t="s">
        <v>91</v>
      </c>
      <c r="I10">
        <v>90</v>
      </c>
      <c r="J10" s="4">
        <v>1</v>
      </c>
      <c r="K10">
        <v>2.5626217799999997</v>
      </c>
      <c r="L10" s="4">
        <v>8.1600000000000006E-2</v>
      </c>
      <c r="M10" s="3">
        <v>13</v>
      </c>
      <c r="N10" s="1" t="s">
        <v>9052</v>
      </c>
    </row>
    <row r="11" spans="1:14" x14ac:dyDescent="0.25">
      <c r="A11" t="s">
        <v>4754</v>
      </c>
      <c r="B11" t="s">
        <v>4776</v>
      </c>
      <c r="C11" t="s">
        <v>4730</v>
      </c>
      <c r="D11" t="s">
        <v>8838</v>
      </c>
      <c r="E11">
        <v>2021</v>
      </c>
      <c r="F11" t="s">
        <v>4793</v>
      </c>
      <c r="G11" t="s">
        <v>8963</v>
      </c>
      <c r="H11" t="s">
        <v>91</v>
      </c>
      <c r="I11">
        <v>100</v>
      </c>
      <c r="J11" s="4" t="s">
        <v>8794</v>
      </c>
      <c r="K11">
        <v>23.969169000000001</v>
      </c>
      <c r="L11" s="4">
        <v>0.09</v>
      </c>
      <c r="M11" s="3" t="s">
        <v>8964</v>
      </c>
      <c r="N11" s="1" t="s">
        <v>9053</v>
      </c>
    </row>
    <row r="12" spans="1:14" x14ac:dyDescent="0.25">
      <c r="A12" t="s">
        <v>8831</v>
      </c>
      <c r="B12" t="s">
        <v>8836</v>
      </c>
      <c r="C12" t="s">
        <v>4730</v>
      </c>
      <c r="D12" t="s">
        <v>8838</v>
      </c>
      <c r="E12">
        <v>2021</v>
      </c>
      <c r="F12" t="s">
        <v>8874</v>
      </c>
      <c r="G12" t="s">
        <v>8965</v>
      </c>
      <c r="H12" t="s">
        <v>91</v>
      </c>
      <c r="I12">
        <v>120</v>
      </c>
      <c r="J12" s="4" t="s">
        <v>8794</v>
      </c>
      <c r="K12">
        <v>109.03538579000001</v>
      </c>
      <c r="L12" s="4">
        <v>0.1</v>
      </c>
      <c r="M12" s="3">
        <v>13</v>
      </c>
      <c r="N12" s="1" t="s">
        <v>9054</v>
      </c>
    </row>
    <row r="13" spans="1:14" x14ac:dyDescent="0.25">
      <c r="A13" t="s">
        <v>4822</v>
      </c>
      <c r="B13" t="s">
        <v>4839</v>
      </c>
      <c r="C13" t="s">
        <v>4730</v>
      </c>
      <c r="D13" t="s">
        <v>8838</v>
      </c>
      <c r="E13">
        <v>2021</v>
      </c>
      <c r="F13" t="s">
        <v>8875</v>
      </c>
      <c r="G13" t="s">
        <v>8966</v>
      </c>
      <c r="H13" t="s">
        <v>91</v>
      </c>
      <c r="I13">
        <v>60</v>
      </c>
      <c r="J13" s="4">
        <v>1</v>
      </c>
      <c r="K13">
        <v>28.078499999999998</v>
      </c>
      <c r="L13" s="4">
        <v>0.3</v>
      </c>
      <c r="M13" s="3" t="s">
        <v>8967</v>
      </c>
      <c r="N13" s="1" t="s">
        <v>9055</v>
      </c>
    </row>
    <row r="14" spans="1:14" x14ac:dyDescent="0.25">
      <c r="A14" t="s">
        <v>8832</v>
      </c>
      <c r="B14" t="s">
        <v>8837</v>
      </c>
      <c r="C14" t="s">
        <v>4728</v>
      </c>
      <c r="D14" t="s">
        <v>8838</v>
      </c>
      <c r="E14">
        <v>2021</v>
      </c>
      <c r="F14" t="s">
        <v>8968</v>
      </c>
      <c r="G14" t="s">
        <v>8969</v>
      </c>
      <c r="H14" t="s">
        <v>91</v>
      </c>
      <c r="I14">
        <v>60</v>
      </c>
      <c r="J14" s="4" t="s">
        <v>8794</v>
      </c>
      <c r="K14">
        <v>60</v>
      </c>
      <c r="L14" s="4">
        <v>0.25</v>
      </c>
      <c r="M14" s="3" t="s">
        <v>8794</v>
      </c>
      <c r="N14" s="1" t="s">
        <v>9056</v>
      </c>
    </row>
    <row r="15" spans="1:14" x14ac:dyDescent="0.25">
      <c r="A15" t="s">
        <v>4815</v>
      </c>
      <c r="B15" t="s">
        <v>8852</v>
      </c>
      <c r="C15" t="s">
        <v>88</v>
      </c>
      <c r="D15" t="s">
        <v>84</v>
      </c>
      <c r="E15">
        <v>2021</v>
      </c>
      <c r="F15" t="s">
        <v>8876</v>
      </c>
      <c r="G15" t="s">
        <v>8970</v>
      </c>
      <c r="H15" t="s">
        <v>66</v>
      </c>
      <c r="I15">
        <v>356.67</v>
      </c>
      <c r="J15" s="4">
        <v>0.15698987204711412</v>
      </c>
      <c r="K15">
        <v>156.14087663999999</v>
      </c>
      <c r="L15" s="4">
        <v>1</v>
      </c>
      <c r="M15" s="3" t="s">
        <v>8971</v>
      </c>
      <c r="N15" s="1" t="s">
        <v>9057</v>
      </c>
    </row>
    <row r="16" spans="1:14" x14ac:dyDescent="0.25">
      <c r="A16" t="s">
        <v>4817</v>
      </c>
      <c r="B16" t="s">
        <v>8853</v>
      </c>
      <c r="C16" t="s">
        <v>4725</v>
      </c>
      <c r="D16" t="s">
        <v>84</v>
      </c>
      <c r="E16">
        <v>2021</v>
      </c>
      <c r="F16" t="s">
        <v>8877</v>
      </c>
      <c r="G16" t="s">
        <v>8972</v>
      </c>
      <c r="H16" t="s">
        <v>66</v>
      </c>
      <c r="I16">
        <v>331.17</v>
      </c>
      <c r="J16" s="4">
        <v>0.38218493395215997</v>
      </c>
      <c r="K16">
        <v>29.539585806000002</v>
      </c>
      <c r="L16" s="4">
        <v>1</v>
      </c>
      <c r="M16" s="3" t="s">
        <v>8973</v>
      </c>
      <c r="N16" s="1" t="s">
        <v>9058</v>
      </c>
    </row>
    <row r="17" spans="1:14" x14ac:dyDescent="0.25">
      <c r="A17" t="s">
        <v>4812</v>
      </c>
      <c r="B17" t="s">
        <v>4832</v>
      </c>
      <c r="C17" t="s">
        <v>4732</v>
      </c>
      <c r="D17" t="s">
        <v>84</v>
      </c>
      <c r="E17">
        <v>2021</v>
      </c>
      <c r="F17" t="s">
        <v>8878</v>
      </c>
      <c r="G17" t="s">
        <v>8974</v>
      </c>
      <c r="H17" t="s">
        <v>66</v>
      </c>
      <c r="I17">
        <v>274.87110000000001</v>
      </c>
      <c r="J17" s="4">
        <v>0.58263278688524589</v>
      </c>
      <c r="K17">
        <v>32.013100000000001</v>
      </c>
      <c r="L17" s="4">
        <v>0.01</v>
      </c>
      <c r="M17" s="3" t="s">
        <v>8975</v>
      </c>
      <c r="N17" s="1" t="s">
        <v>9059</v>
      </c>
    </row>
    <row r="18" spans="1:14" x14ac:dyDescent="0.25">
      <c r="A18" t="s">
        <v>4813</v>
      </c>
      <c r="B18" t="s">
        <v>4833</v>
      </c>
      <c r="C18" t="s">
        <v>4732</v>
      </c>
      <c r="D18" t="s">
        <v>84</v>
      </c>
      <c r="E18">
        <v>2021</v>
      </c>
      <c r="F18" t="s">
        <v>8879</v>
      </c>
      <c r="G18" t="s">
        <v>8976</v>
      </c>
      <c r="H18" t="s">
        <v>66</v>
      </c>
      <c r="I18">
        <v>143.50700000000001</v>
      </c>
      <c r="J18" s="4">
        <v>0.64951460841967701</v>
      </c>
      <c r="K18">
        <v>99.378597499999998</v>
      </c>
      <c r="L18" s="4">
        <v>1</v>
      </c>
      <c r="M18" s="3" t="s">
        <v>8971</v>
      </c>
      <c r="N18" s="1" t="s">
        <v>9060</v>
      </c>
    </row>
    <row r="19" spans="1:14" x14ac:dyDescent="0.25">
      <c r="A19" t="s">
        <v>4809</v>
      </c>
      <c r="B19" t="s">
        <v>8854</v>
      </c>
      <c r="C19" t="s">
        <v>168</v>
      </c>
      <c r="D19" t="s">
        <v>4842</v>
      </c>
      <c r="E19">
        <v>2021</v>
      </c>
      <c r="F19" t="s">
        <v>8880</v>
      </c>
      <c r="G19" t="s">
        <v>8977</v>
      </c>
      <c r="H19" t="s">
        <v>66</v>
      </c>
      <c r="I19">
        <v>189.53962999999999</v>
      </c>
      <c r="J19" s="4">
        <v>0.28277669230769231</v>
      </c>
      <c r="K19">
        <v>26.45648516</v>
      </c>
      <c r="L19" s="4">
        <v>0.6</v>
      </c>
      <c r="M19" s="3" t="s">
        <v>8978</v>
      </c>
      <c r="N19" s="1" t="s">
        <v>9061</v>
      </c>
    </row>
    <row r="20" spans="1:14" x14ac:dyDescent="0.25">
      <c r="A20" t="s">
        <v>8846</v>
      </c>
      <c r="B20" t="s">
        <v>8081</v>
      </c>
      <c r="C20" t="s">
        <v>88</v>
      </c>
      <c r="D20" t="s">
        <v>4842</v>
      </c>
      <c r="E20">
        <v>2021</v>
      </c>
      <c r="F20" t="s">
        <v>8881</v>
      </c>
      <c r="G20" t="s">
        <v>8979</v>
      </c>
      <c r="H20" t="s">
        <v>66</v>
      </c>
      <c r="I20">
        <v>105</v>
      </c>
      <c r="J20" s="4">
        <v>0.35</v>
      </c>
      <c r="K20">
        <v>5.8984698600000005</v>
      </c>
      <c r="L20" s="4">
        <v>0.86</v>
      </c>
      <c r="M20" s="3" t="s">
        <v>8980</v>
      </c>
      <c r="N20" s="1" t="s">
        <v>9062</v>
      </c>
    </row>
    <row r="21" spans="1:14" x14ac:dyDescent="0.25">
      <c r="A21" t="s">
        <v>4807</v>
      </c>
      <c r="B21" t="s">
        <v>4830</v>
      </c>
      <c r="C21" t="s">
        <v>88</v>
      </c>
      <c r="D21" t="s">
        <v>4842</v>
      </c>
      <c r="E21">
        <v>2021</v>
      </c>
      <c r="F21" t="s">
        <v>8882</v>
      </c>
      <c r="G21" t="s">
        <v>8981</v>
      </c>
      <c r="H21" t="s">
        <v>66</v>
      </c>
      <c r="I21">
        <v>105</v>
      </c>
      <c r="J21" s="4">
        <v>0.35</v>
      </c>
      <c r="K21">
        <v>4.7606555000000004</v>
      </c>
      <c r="L21" s="4">
        <v>0.78</v>
      </c>
      <c r="M21" s="3" t="s">
        <v>8982</v>
      </c>
      <c r="N21" s="1" t="s">
        <v>9063</v>
      </c>
    </row>
    <row r="22" spans="1:14" x14ac:dyDescent="0.25">
      <c r="A22" t="s">
        <v>4808</v>
      </c>
      <c r="B22" t="s">
        <v>8855</v>
      </c>
      <c r="C22" t="s">
        <v>88</v>
      </c>
      <c r="D22" t="s">
        <v>4842</v>
      </c>
      <c r="E22">
        <v>2021</v>
      </c>
      <c r="F22" t="s">
        <v>8883</v>
      </c>
      <c r="G22" t="s">
        <v>8983</v>
      </c>
      <c r="H22" t="s">
        <v>66</v>
      </c>
      <c r="I22">
        <v>150</v>
      </c>
      <c r="J22" s="4">
        <v>0.21398002853067047</v>
      </c>
      <c r="K22">
        <v>4.6749999999999998</v>
      </c>
      <c r="L22" s="4">
        <v>0.57999999999999996</v>
      </c>
      <c r="M22" s="3" t="s">
        <v>8984</v>
      </c>
      <c r="N22" s="1" t="s">
        <v>9064</v>
      </c>
    </row>
    <row r="23" spans="1:14" x14ac:dyDescent="0.25">
      <c r="A23" t="s">
        <v>4810</v>
      </c>
      <c r="B23" t="s">
        <v>8856</v>
      </c>
      <c r="C23" t="s">
        <v>4725</v>
      </c>
      <c r="D23" t="s">
        <v>4842</v>
      </c>
      <c r="E23">
        <v>2021</v>
      </c>
      <c r="F23" t="s">
        <v>8884</v>
      </c>
      <c r="G23" t="s">
        <v>8985</v>
      </c>
      <c r="H23" t="s">
        <v>91</v>
      </c>
      <c r="I23">
        <v>110.39</v>
      </c>
      <c r="J23" s="4">
        <v>0.22972103004291847</v>
      </c>
      <c r="K23">
        <v>91.742736937000004</v>
      </c>
      <c r="L23" s="4">
        <v>0.72</v>
      </c>
      <c r="M23" s="3" t="s">
        <v>8986</v>
      </c>
      <c r="N23" s="1" t="s">
        <v>9065</v>
      </c>
    </row>
    <row r="24" spans="1:14" x14ac:dyDescent="0.25">
      <c r="A24" t="s">
        <v>8847</v>
      </c>
      <c r="B24" t="s">
        <v>8469</v>
      </c>
      <c r="C24" t="s">
        <v>88</v>
      </c>
      <c r="D24" t="s">
        <v>4841</v>
      </c>
      <c r="E24">
        <v>2021</v>
      </c>
      <c r="F24" t="s">
        <v>8885</v>
      </c>
      <c r="G24" t="s">
        <v>8987</v>
      </c>
      <c r="H24" t="s">
        <v>66</v>
      </c>
      <c r="I24">
        <v>125</v>
      </c>
      <c r="J24" s="4">
        <v>0.23599999999999999</v>
      </c>
      <c r="K24">
        <v>17.262499999999999</v>
      </c>
      <c r="L24" s="4">
        <v>0.6</v>
      </c>
      <c r="M24" s="3">
        <v>13</v>
      </c>
      <c r="N24" s="1" t="s">
        <v>9066</v>
      </c>
    </row>
    <row r="25" spans="1:14" x14ac:dyDescent="0.25">
      <c r="A25" t="s">
        <v>4805</v>
      </c>
      <c r="B25" t="s">
        <v>4828</v>
      </c>
      <c r="C25" t="s">
        <v>4732</v>
      </c>
      <c r="D25" t="s">
        <v>4841</v>
      </c>
      <c r="E25">
        <v>2021</v>
      </c>
      <c r="F25" t="s">
        <v>8886</v>
      </c>
      <c r="G25" t="s">
        <v>8988</v>
      </c>
      <c r="H25" t="s">
        <v>66</v>
      </c>
      <c r="I25">
        <v>954.87350000000004</v>
      </c>
      <c r="J25" s="4">
        <v>0.71479628305932807</v>
      </c>
      <c r="K25">
        <v>431.43723699999998</v>
      </c>
      <c r="L25" s="4">
        <v>0.41</v>
      </c>
      <c r="M25" s="3" t="s">
        <v>8980</v>
      </c>
      <c r="N25" s="1" t="s">
        <v>9067</v>
      </c>
    </row>
    <row r="26" spans="1:14" x14ac:dyDescent="0.25">
      <c r="A26" t="s">
        <v>4740</v>
      </c>
      <c r="B26" t="s">
        <v>4764</v>
      </c>
      <c r="C26" t="s">
        <v>79</v>
      </c>
      <c r="D26" t="s">
        <v>141</v>
      </c>
      <c r="E26">
        <v>2022</v>
      </c>
      <c r="F26" t="s">
        <v>8887</v>
      </c>
      <c r="G26" t="s">
        <v>8989</v>
      </c>
      <c r="H26" t="s">
        <v>91</v>
      </c>
      <c r="I26">
        <v>110</v>
      </c>
      <c r="J26" s="4">
        <v>0.31428571428571428</v>
      </c>
      <c r="K26">
        <v>68.258545650000002</v>
      </c>
      <c r="L26" s="4">
        <v>3.6999999999999998E-2</v>
      </c>
      <c r="M26" s="3" t="s">
        <v>8990</v>
      </c>
      <c r="N26" s="1" t="s">
        <v>9068</v>
      </c>
    </row>
    <row r="27" spans="1:14" x14ac:dyDescent="0.25">
      <c r="A27" t="s">
        <v>4799</v>
      </c>
      <c r="B27" t="s">
        <v>8857</v>
      </c>
      <c r="C27" t="s">
        <v>88</v>
      </c>
      <c r="D27" t="s">
        <v>141</v>
      </c>
      <c r="E27">
        <v>2022</v>
      </c>
      <c r="F27" t="s">
        <v>8888</v>
      </c>
      <c r="G27" t="s">
        <v>8991</v>
      </c>
      <c r="H27" t="s">
        <v>66</v>
      </c>
      <c r="I27">
        <v>386</v>
      </c>
      <c r="J27" s="4">
        <v>0.80082987551867224</v>
      </c>
      <c r="K27">
        <v>23.075659300000002</v>
      </c>
      <c r="L27" s="4">
        <v>0.41</v>
      </c>
      <c r="M27" s="3" t="s">
        <v>8953</v>
      </c>
      <c r="N27" s="1" t="s">
        <v>9069</v>
      </c>
    </row>
    <row r="28" spans="1:14" x14ac:dyDescent="0.25">
      <c r="A28" t="s">
        <v>4798</v>
      </c>
      <c r="B28" t="s">
        <v>4825</v>
      </c>
      <c r="C28" t="s">
        <v>88</v>
      </c>
      <c r="D28" t="s">
        <v>141</v>
      </c>
      <c r="E28">
        <v>2022</v>
      </c>
      <c r="F28" t="s">
        <v>8889</v>
      </c>
      <c r="G28" t="s">
        <v>8992</v>
      </c>
      <c r="H28" t="s">
        <v>66</v>
      </c>
      <c r="I28">
        <v>135</v>
      </c>
      <c r="J28" s="4">
        <v>0.35001296344309046</v>
      </c>
      <c r="K28">
        <v>42.161014159999993</v>
      </c>
      <c r="L28" s="4">
        <v>0.32</v>
      </c>
      <c r="M28" s="3" t="s">
        <v>8953</v>
      </c>
      <c r="N28" s="1" t="s">
        <v>9070</v>
      </c>
    </row>
    <row r="29" spans="1:14" x14ac:dyDescent="0.25">
      <c r="A29" t="s">
        <v>4741</v>
      </c>
      <c r="B29" t="s">
        <v>8858</v>
      </c>
      <c r="C29" t="s">
        <v>4727</v>
      </c>
      <c r="D29" t="s">
        <v>141</v>
      </c>
      <c r="E29">
        <v>2022</v>
      </c>
      <c r="F29" t="s">
        <v>4785</v>
      </c>
      <c r="G29" t="s">
        <v>8993</v>
      </c>
      <c r="H29" t="s">
        <v>91</v>
      </c>
      <c r="I29">
        <v>72.55</v>
      </c>
      <c r="J29" s="4">
        <v>7.6691331923890063E-2</v>
      </c>
      <c r="K29">
        <v>28.882155000000001</v>
      </c>
      <c r="L29" s="4">
        <v>1</v>
      </c>
      <c r="M29" s="3" t="s">
        <v>8994</v>
      </c>
      <c r="N29" s="1" t="s">
        <v>9071</v>
      </c>
    </row>
    <row r="30" spans="1:14" x14ac:dyDescent="0.25">
      <c r="A30" t="s">
        <v>4739</v>
      </c>
      <c r="B30" t="s">
        <v>4763</v>
      </c>
      <c r="C30" t="s">
        <v>88</v>
      </c>
      <c r="D30" t="s">
        <v>141</v>
      </c>
      <c r="E30">
        <v>2022</v>
      </c>
      <c r="F30" t="s">
        <v>4784</v>
      </c>
      <c r="G30" t="s">
        <v>8995</v>
      </c>
      <c r="H30" t="s">
        <v>91</v>
      </c>
      <c r="I30">
        <v>35</v>
      </c>
      <c r="J30" s="4">
        <v>1</v>
      </c>
      <c r="K30">
        <v>35</v>
      </c>
      <c r="L30" s="4">
        <v>1</v>
      </c>
      <c r="M30" s="3" t="s">
        <v>8996</v>
      </c>
      <c r="N30" s="1" t="s">
        <v>9072</v>
      </c>
    </row>
    <row r="31" spans="1:14" x14ac:dyDescent="0.25">
      <c r="A31" t="s">
        <v>4803</v>
      </c>
      <c r="B31" t="s">
        <v>8859</v>
      </c>
      <c r="C31" t="s">
        <v>4725</v>
      </c>
      <c r="D31" t="s">
        <v>141</v>
      </c>
      <c r="E31">
        <v>2022</v>
      </c>
      <c r="F31" t="s">
        <v>8890</v>
      </c>
      <c r="G31" t="s">
        <v>8997</v>
      </c>
      <c r="H31" t="s">
        <v>91</v>
      </c>
      <c r="I31">
        <v>50</v>
      </c>
      <c r="J31" s="4">
        <v>1</v>
      </c>
      <c r="K31">
        <v>50</v>
      </c>
      <c r="L31" s="4">
        <v>0.8</v>
      </c>
      <c r="M31" s="3" t="s">
        <v>8961</v>
      </c>
      <c r="N31" s="1" t="s">
        <v>9073</v>
      </c>
    </row>
    <row r="32" spans="1:14" x14ac:dyDescent="0.25">
      <c r="A32" t="s">
        <v>4801</v>
      </c>
      <c r="B32" t="s">
        <v>8860</v>
      </c>
      <c r="C32" t="s">
        <v>4730</v>
      </c>
      <c r="D32" t="s">
        <v>141</v>
      </c>
      <c r="E32">
        <v>2022</v>
      </c>
      <c r="F32" t="s">
        <v>8891</v>
      </c>
      <c r="G32" t="s">
        <v>8998</v>
      </c>
      <c r="H32" t="s">
        <v>91</v>
      </c>
      <c r="I32">
        <v>40</v>
      </c>
      <c r="J32" s="4">
        <v>0.8</v>
      </c>
      <c r="K32">
        <v>1.6006814599999999</v>
      </c>
      <c r="L32" s="4">
        <v>1</v>
      </c>
      <c r="M32" s="3" t="s">
        <v>8999</v>
      </c>
      <c r="N32" s="1" t="s">
        <v>9074</v>
      </c>
    </row>
    <row r="33" spans="1:14" x14ac:dyDescent="0.25">
      <c r="A33" t="s">
        <v>4819</v>
      </c>
      <c r="B33" t="s">
        <v>8861</v>
      </c>
      <c r="C33" t="s">
        <v>79</v>
      </c>
      <c r="D33" t="s">
        <v>8838</v>
      </c>
      <c r="E33">
        <v>2022</v>
      </c>
      <c r="F33" t="s">
        <v>8892</v>
      </c>
      <c r="G33" t="s">
        <v>9000</v>
      </c>
      <c r="H33" t="s">
        <v>66</v>
      </c>
      <c r="I33">
        <v>200</v>
      </c>
      <c r="J33" s="4">
        <v>0.35087719298245612</v>
      </c>
      <c r="K33">
        <v>30.5</v>
      </c>
      <c r="L33" s="4">
        <v>0.3</v>
      </c>
      <c r="M33" s="3" t="s">
        <v>9001</v>
      </c>
      <c r="N33" s="1" t="s">
        <v>9075</v>
      </c>
    </row>
    <row r="34" spans="1:14" x14ac:dyDescent="0.25">
      <c r="A34" t="s">
        <v>4758</v>
      </c>
      <c r="B34" t="s">
        <v>4780</v>
      </c>
      <c r="C34" t="s">
        <v>4732</v>
      </c>
      <c r="D34" t="s">
        <v>8838</v>
      </c>
      <c r="E34">
        <v>2022</v>
      </c>
      <c r="F34" t="s">
        <v>8893</v>
      </c>
      <c r="G34" t="s">
        <v>9002</v>
      </c>
      <c r="H34" t="s">
        <v>91</v>
      </c>
      <c r="I34">
        <v>201.97890000000001</v>
      </c>
      <c r="J34" s="4">
        <v>1</v>
      </c>
      <c r="K34">
        <v>201.97890000000001</v>
      </c>
      <c r="L34" s="4">
        <v>0.7</v>
      </c>
      <c r="M34" s="3" t="s">
        <v>9003</v>
      </c>
      <c r="N34" s="1" t="s">
        <v>9076</v>
      </c>
    </row>
    <row r="35" spans="1:14" x14ac:dyDescent="0.25">
      <c r="A35" t="s">
        <v>4759</v>
      </c>
      <c r="B35" t="s">
        <v>4781</v>
      </c>
      <c r="C35" t="s">
        <v>4725</v>
      </c>
      <c r="D35" t="s">
        <v>8838</v>
      </c>
      <c r="E35">
        <v>2022</v>
      </c>
      <c r="F35" t="s">
        <v>4795</v>
      </c>
      <c r="G35" t="s">
        <v>9004</v>
      </c>
      <c r="H35" t="s">
        <v>66</v>
      </c>
      <c r="I35">
        <v>200</v>
      </c>
      <c r="J35" s="4">
        <v>1</v>
      </c>
      <c r="K35">
        <v>100.772001</v>
      </c>
      <c r="L35" s="4">
        <v>1</v>
      </c>
      <c r="M35" s="3" t="s">
        <v>9003</v>
      </c>
      <c r="N35" s="1" t="s">
        <v>9077</v>
      </c>
    </row>
    <row r="36" spans="1:14" x14ac:dyDescent="0.25">
      <c r="A36" t="s">
        <v>4755</v>
      </c>
      <c r="B36" t="s">
        <v>4777</v>
      </c>
      <c r="C36" t="s">
        <v>88</v>
      </c>
      <c r="D36" t="s">
        <v>8838</v>
      </c>
      <c r="E36">
        <v>2022</v>
      </c>
      <c r="F36" t="s">
        <v>8894</v>
      </c>
      <c r="G36" t="s">
        <v>9005</v>
      </c>
      <c r="H36" t="s">
        <v>91</v>
      </c>
      <c r="I36">
        <v>98.924599999999998</v>
      </c>
      <c r="J36" s="4" t="s">
        <v>8794</v>
      </c>
      <c r="K36">
        <v>4.6511522E-2</v>
      </c>
      <c r="L36" s="4">
        <v>4.7E-2</v>
      </c>
      <c r="M36" s="3" t="s">
        <v>9006</v>
      </c>
      <c r="N36" s="1" t="s">
        <v>9078</v>
      </c>
    </row>
    <row r="37" spans="1:14" x14ac:dyDescent="0.25">
      <c r="A37" t="s">
        <v>4820</v>
      </c>
      <c r="B37" t="s">
        <v>4837</v>
      </c>
      <c r="C37" t="s">
        <v>4732</v>
      </c>
      <c r="D37" t="s">
        <v>8838</v>
      </c>
      <c r="E37">
        <v>2022</v>
      </c>
      <c r="F37" t="s">
        <v>8895</v>
      </c>
      <c r="G37" t="s">
        <v>9007</v>
      </c>
      <c r="H37" t="s">
        <v>91</v>
      </c>
      <c r="I37">
        <v>40</v>
      </c>
      <c r="J37" s="4">
        <v>0.8</v>
      </c>
      <c r="K37">
        <v>28.8</v>
      </c>
      <c r="L37" s="4">
        <v>0.25</v>
      </c>
      <c r="M37" s="3" t="s">
        <v>8953</v>
      </c>
      <c r="N37" s="1" t="s">
        <v>9079</v>
      </c>
    </row>
    <row r="38" spans="1:14" x14ac:dyDescent="0.25">
      <c r="A38" t="s">
        <v>4823</v>
      </c>
      <c r="B38" t="s">
        <v>4840</v>
      </c>
      <c r="C38" t="s">
        <v>4728</v>
      </c>
      <c r="D38" t="s">
        <v>8838</v>
      </c>
      <c r="E38">
        <v>2022</v>
      </c>
      <c r="F38" t="s">
        <v>8896</v>
      </c>
      <c r="G38" t="s">
        <v>9008</v>
      </c>
      <c r="H38" t="s">
        <v>91</v>
      </c>
      <c r="I38">
        <v>62.8</v>
      </c>
      <c r="J38" s="4">
        <v>0.78500000000000003</v>
      </c>
      <c r="K38">
        <v>62.8</v>
      </c>
      <c r="L38" s="4">
        <v>0.83</v>
      </c>
      <c r="M38" s="3" t="s">
        <v>9009</v>
      </c>
      <c r="N38" s="1" t="s">
        <v>9080</v>
      </c>
    </row>
    <row r="39" spans="1:14" x14ac:dyDescent="0.25">
      <c r="A39" t="s">
        <v>4757</v>
      </c>
      <c r="B39" t="s">
        <v>4779</v>
      </c>
      <c r="C39" t="s">
        <v>4730</v>
      </c>
      <c r="D39" t="s">
        <v>8838</v>
      </c>
      <c r="E39">
        <v>2022</v>
      </c>
      <c r="F39" t="s">
        <v>4794</v>
      </c>
      <c r="G39" t="s">
        <v>9010</v>
      </c>
      <c r="H39" t="s">
        <v>91</v>
      </c>
      <c r="I39">
        <v>10</v>
      </c>
      <c r="J39" s="4" t="s">
        <v>8794</v>
      </c>
      <c r="K39">
        <v>2.7897234599999998</v>
      </c>
      <c r="L39" s="4">
        <v>0.2</v>
      </c>
      <c r="M39" s="3" t="s">
        <v>9011</v>
      </c>
      <c r="N39" s="1" t="s">
        <v>9081</v>
      </c>
    </row>
    <row r="40" spans="1:14" x14ac:dyDescent="0.25">
      <c r="A40" t="s">
        <v>4743</v>
      </c>
      <c r="B40" t="s">
        <v>4766</v>
      </c>
      <c r="C40" t="s">
        <v>62</v>
      </c>
      <c r="D40" t="s">
        <v>84</v>
      </c>
      <c r="E40">
        <v>2022</v>
      </c>
      <c r="F40" t="s">
        <v>4788</v>
      </c>
      <c r="G40" t="s">
        <v>9012</v>
      </c>
      <c r="H40" t="s">
        <v>66</v>
      </c>
      <c r="I40">
        <v>108</v>
      </c>
      <c r="J40" s="4">
        <v>0.24234264557388085</v>
      </c>
      <c r="K40">
        <v>15.750642289999998</v>
      </c>
      <c r="L40" s="4">
        <v>1</v>
      </c>
      <c r="M40" s="3" t="s">
        <v>9013</v>
      </c>
      <c r="N40" s="1" t="s">
        <v>9082</v>
      </c>
    </row>
    <row r="41" spans="1:14" x14ac:dyDescent="0.25">
      <c r="A41" t="s">
        <v>4747</v>
      </c>
      <c r="B41" t="s">
        <v>4769</v>
      </c>
      <c r="C41" t="s">
        <v>88</v>
      </c>
      <c r="D41" t="s">
        <v>84</v>
      </c>
      <c r="E41">
        <v>2022</v>
      </c>
      <c r="F41" t="s">
        <v>8897</v>
      </c>
      <c r="G41" t="s">
        <v>9014</v>
      </c>
      <c r="H41" t="s">
        <v>66</v>
      </c>
      <c r="I41">
        <v>128</v>
      </c>
      <c r="J41" s="4">
        <v>0.46</v>
      </c>
      <c r="K41">
        <v>0.32</v>
      </c>
      <c r="L41" s="4">
        <v>1</v>
      </c>
      <c r="M41" s="3" t="s">
        <v>9015</v>
      </c>
      <c r="N41" s="1" t="s">
        <v>9083</v>
      </c>
    </row>
    <row r="42" spans="1:14" x14ac:dyDescent="0.25">
      <c r="A42" t="s">
        <v>4814</v>
      </c>
      <c r="B42" t="s">
        <v>8862</v>
      </c>
      <c r="C42" t="s">
        <v>4732</v>
      </c>
      <c r="D42" t="s">
        <v>84</v>
      </c>
      <c r="E42">
        <v>2022</v>
      </c>
      <c r="F42" t="s">
        <v>8898</v>
      </c>
      <c r="G42" t="s">
        <v>9016</v>
      </c>
      <c r="H42" t="s">
        <v>66</v>
      </c>
      <c r="I42">
        <v>146.26675</v>
      </c>
      <c r="J42" s="4">
        <v>0.5791505791505791</v>
      </c>
      <c r="K42">
        <v>0.365666875</v>
      </c>
      <c r="L42" s="4">
        <v>0.41</v>
      </c>
      <c r="M42" s="3" t="s">
        <v>9017</v>
      </c>
      <c r="N42" s="1" t="s">
        <v>9084</v>
      </c>
    </row>
    <row r="43" spans="1:14" x14ac:dyDescent="0.25">
      <c r="A43" t="s">
        <v>4816</v>
      </c>
      <c r="B43" t="s">
        <v>4835</v>
      </c>
      <c r="C43" t="s">
        <v>88</v>
      </c>
      <c r="D43" t="s">
        <v>84</v>
      </c>
      <c r="E43">
        <v>2022</v>
      </c>
      <c r="F43" t="s">
        <v>8899</v>
      </c>
      <c r="G43" t="s">
        <v>9018</v>
      </c>
      <c r="H43" t="s">
        <v>66</v>
      </c>
      <c r="I43">
        <v>320</v>
      </c>
      <c r="J43" s="4">
        <v>0.65173116089613037</v>
      </c>
      <c r="K43">
        <v>14.817852949999999</v>
      </c>
      <c r="L43" s="4">
        <v>0.32500000000000001</v>
      </c>
      <c r="M43" s="3" t="s">
        <v>9019</v>
      </c>
      <c r="N43" s="1" t="s">
        <v>9085</v>
      </c>
    </row>
    <row r="44" spans="1:14" x14ac:dyDescent="0.25">
      <c r="A44" t="s">
        <v>4806</v>
      </c>
      <c r="B44" t="s">
        <v>4829</v>
      </c>
      <c r="C44" t="s">
        <v>88</v>
      </c>
      <c r="D44" t="s">
        <v>4841</v>
      </c>
      <c r="E44">
        <v>2022</v>
      </c>
      <c r="F44" t="s">
        <v>8900</v>
      </c>
      <c r="G44" t="s">
        <v>9020</v>
      </c>
      <c r="H44" t="s">
        <v>66</v>
      </c>
      <c r="I44">
        <v>250</v>
      </c>
      <c r="J44" s="4">
        <v>0.35042962672236161</v>
      </c>
      <c r="K44">
        <v>0.625</v>
      </c>
      <c r="L44" s="4">
        <v>0.75</v>
      </c>
      <c r="M44" s="3" t="s">
        <v>9021</v>
      </c>
      <c r="N44" s="1" t="s">
        <v>9086</v>
      </c>
    </row>
    <row r="45" spans="1:14" x14ac:dyDescent="0.25">
      <c r="A45" t="s">
        <v>4749</v>
      </c>
      <c r="B45" t="s">
        <v>4771</v>
      </c>
      <c r="C45" t="s">
        <v>4730</v>
      </c>
      <c r="D45" t="s">
        <v>4796</v>
      </c>
      <c r="E45">
        <v>2023</v>
      </c>
      <c r="F45" t="s">
        <v>4789</v>
      </c>
      <c r="G45" t="s">
        <v>9022</v>
      </c>
      <c r="H45" t="s">
        <v>91</v>
      </c>
      <c r="I45">
        <v>100</v>
      </c>
      <c r="J45" s="4" t="s">
        <v>8794</v>
      </c>
      <c r="K45">
        <v>21.480930000000001</v>
      </c>
      <c r="L45" s="4">
        <v>0.6</v>
      </c>
      <c r="M45" s="3" t="s">
        <v>9023</v>
      </c>
      <c r="N45" s="1" t="s">
        <v>9087</v>
      </c>
    </row>
    <row r="46" spans="1:14" x14ac:dyDescent="0.25">
      <c r="A46" t="s">
        <v>4735</v>
      </c>
      <c r="B46" t="s">
        <v>4760</v>
      </c>
      <c r="C46" t="s">
        <v>4725</v>
      </c>
      <c r="D46" t="s">
        <v>141</v>
      </c>
      <c r="E46">
        <v>2023</v>
      </c>
      <c r="F46" t="s">
        <v>4782</v>
      </c>
      <c r="G46" t="s">
        <v>9024</v>
      </c>
      <c r="H46" t="s">
        <v>91</v>
      </c>
      <c r="I46">
        <v>75</v>
      </c>
      <c r="J46" s="4">
        <v>1</v>
      </c>
      <c r="K46">
        <v>75</v>
      </c>
      <c r="L46" s="4">
        <v>1</v>
      </c>
      <c r="M46" s="3" t="s">
        <v>9003</v>
      </c>
      <c r="N46" s="1" t="s">
        <v>9088</v>
      </c>
    </row>
    <row r="47" spans="1:14" x14ac:dyDescent="0.25">
      <c r="A47" t="s">
        <v>4736</v>
      </c>
      <c r="B47" t="s">
        <v>8863</v>
      </c>
      <c r="C47" t="s">
        <v>62</v>
      </c>
      <c r="D47" t="s">
        <v>141</v>
      </c>
      <c r="E47">
        <v>2023</v>
      </c>
      <c r="F47" t="s">
        <v>4786</v>
      </c>
      <c r="G47" t="s">
        <v>9025</v>
      </c>
      <c r="H47" t="s">
        <v>91</v>
      </c>
      <c r="I47">
        <v>81.836544000000004</v>
      </c>
      <c r="J47" s="4">
        <v>0.22870662460567823</v>
      </c>
      <c r="K47">
        <v>59.231842999999998</v>
      </c>
      <c r="L47" s="4">
        <v>1</v>
      </c>
      <c r="M47" s="3" t="s">
        <v>8955</v>
      </c>
      <c r="N47" s="1" t="s">
        <v>9089</v>
      </c>
    </row>
    <row r="48" spans="1:14" x14ac:dyDescent="0.25">
      <c r="A48" t="s">
        <v>4737</v>
      </c>
      <c r="B48" t="s">
        <v>4761</v>
      </c>
      <c r="C48" t="s">
        <v>4726</v>
      </c>
      <c r="D48" t="s">
        <v>141</v>
      </c>
      <c r="E48">
        <v>2023</v>
      </c>
      <c r="F48" t="s">
        <v>4783</v>
      </c>
      <c r="G48" t="s">
        <v>9026</v>
      </c>
      <c r="H48" t="s">
        <v>91</v>
      </c>
      <c r="I48">
        <v>110.39</v>
      </c>
      <c r="J48" s="4">
        <v>0.5</v>
      </c>
      <c r="K48">
        <v>110.39</v>
      </c>
      <c r="L48" s="4">
        <v>1</v>
      </c>
      <c r="M48" s="3" t="s">
        <v>9027</v>
      </c>
      <c r="N48" s="1" t="s">
        <v>9090</v>
      </c>
    </row>
    <row r="49" spans="1:14" x14ac:dyDescent="0.25">
      <c r="A49" t="s">
        <v>4738</v>
      </c>
      <c r="B49" t="s">
        <v>4762</v>
      </c>
      <c r="C49" t="s">
        <v>329</v>
      </c>
      <c r="D49" t="s">
        <v>141</v>
      </c>
      <c r="E49">
        <v>2023</v>
      </c>
      <c r="F49" t="s">
        <v>8901</v>
      </c>
      <c r="G49" t="s">
        <v>9028</v>
      </c>
      <c r="H49" t="s">
        <v>91</v>
      </c>
      <c r="I49">
        <v>16</v>
      </c>
      <c r="J49" s="4">
        <v>1</v>
      </c>
      <c r="K49">
        <v>16</v>
      </c>
      <c r="L49" s="4">
        <v>1</v>
      </c>
      <c r="M49" s="3" t="s">
        <v>9029</v>
      </c>
      <c r="N49" s="1" t="s">
        <v>9091</v>
      </c>
    </row>
    <row r="50" spans="1:14" x14ac:dyDescent="0.25">
      <c r="A50" t="s">
        <v>4756</v>
      </c>
      <c r="B50" t="s">
        <v>4778</v>
      </c>
      <c r="C50" t="s">
        <v>88</v>
      </c>
      <c r="D50" t="s">
        <v>8838</v>
      </c>
      <c r="E50">
        <v>2023</v>
      </c>
      <c r="F50" t="s">
        <v>8902</v>
      </c>
      <c r="G50" t="s">
        <v>9030</v>
      </c>
      <c r="H50" t="s">
        <v>91</v>
      </c>
      <c r="I50">
        <v>25</v>
      </c>
      <c r="J50" s="4" t="s">
        <v>8794</v>
      </c>
      <c r="K50">
        <v>5.4048360000000004</v>
      </c>
      <c r="L50" s="4">
        <v>0.2</v>
      </c>
      <c r="M50" s="3" t="s">
        <v>9031</v>
      </c>
      <c r="N50" s="1" t="s">
        <v>9092</v>
      </c>
    </row>
    <row r="51" spans="1:14" x14ac:dyDescent="0.25">
      <c r="A51" t="s">
        <v>4750</v>
      </c>
      <c r="B51" t="s">
        <v>4772</v>
      </c>
      <c r="C51" t="s">
        <v>4731</v>
      </c>
      <c r="D51" t="s">
        <v>8838</v>
      </c>
      <c r="E51">
        <v>2023</v>
      </c>
      <c r="F51" t="s">
        <v>4790</v>
      </c>
      <c r="G51" t="s">
        <v>9032</v>
      </c>
      <c r="H51" t="s">
        <v>91</v>
      </c>
      <c r="I51">
        <v>300</v>
      </c>
      <c r="J51" s="4" t="s">
        <v>8794</v>
      </c>
      <c r="K51">
        <v>48.5</v>
      </c>
      <c r="L51" s="4">
        <v>0.49</v>
      </c>
      <c r="M51" s="3" t="s">
        <v>9003</v>
      </c>
      <c r="N51" s="1" t="s">
        <v>9093</v>
      </c>
    </row>
    <row r="52" spans="1:14" x14ac:dyDescent="0.25">
      <c r="A52" t="s">
        <v>4751</v>
      </c>
      <c r="B52" t="s">
        <v>4773</v>
      </c>
      <c r="C52" t="s">
        <v>62</v>
      </c>
      <c r="D52" t="s">
        <v>8838</v>
      </c>
      <c r="E52">
        <v>2023</v>
      </c>
      <c r="F52" t="s">
        <v>8903</v>
      </c>
      <c r="G52" t="s">
        <v>9033</v>
      </c>
      <c r="H52" t="s">
        <v>91</v>
      </c>
      <c r="I52">
        <v>25</v>
      </c>
      <c r="J52" s="4">
        <v>0.25</v>
      </c>
      <c r="K52">
        <v>25</v>
      </c>
      <c r="L52" s="4">
        <v>1</v>
      </c>
      <c r="M52" s="3" t="s">
        <v>9034</v>
      </c>
      <c r="N52" s="1" t="s">
        <v>9094</v>
      </c>
    </row>
    <row r="53" spans="1:14" x14ac:dyDescent="0.25">
      <c r="A53" t="s">
        <v>4752</v>
      </c>
      <c r="B53" t="s">
        <v>4774</v>
      </c>
      <c r="C53" t="s">
        <v>4728</v>
      </c>
      <c r="D53" t="s">
        <v>8838</v>
      </c>
      <c r="E53">
        <v>2023</v>
      </c>
      <c r="F53" t="s">
        <v>4791</v>
      </c>
      <c r="G53" t="s">
        <v>9035</v>
      </c>
      <c r="H53" t="s">
        <v>91</v>
      </c>
      <c r="I53">
        <v>55</v>
      </c>
      <c r="J53" s="4" t="s">
        <v>8794</v>
      </c>
      <c r="K53">
        <v>55</v>
      </c>
      <c r="L53" s="4">
        <v>0.89200000000000002</v>
      </c>
      <c r="M53" s="3" t="s">
        <v>8953</v>
      </c>
      <c r="N53" s="1" t="s">
        <v>9095</v>
      </c>
    </row>
    <row r="54" spans="1:14" x14ac:dyDescent="0.25">
      <c r="A54" t="s">
        <v>4744</v>
      </c>
      <c r="B54" t="s">
        <v>8864</v>
      </c>
      <c r="C54" t="s">
        <v>88</v>
      </c>
      <c r="D54" t="s">
        <v>84</v>
      </c>
      <c r="E54">
        <v>2023</v>
      </c>
      <c r="F54" t="s">
        <v>8904</v>
      </c>
      <c r="G54" t="s">
        <v>9036</v>
      </c>
      <c r="H54" t="s">
        <v>66</v>
      </c>
      <c r="I54">
        <v>438.75</v>
      </c>
      <c r="J54" s="4">
        <v>0.43914523070763684</v>
      </c>
      <c r="K54">
        <v>91.729859660000002</v>
      </c>
      <c r="L54" s="4">
        <v>1</v>
      </c>
      <c r="M54" s="3" t="s">
        <v>9037</v>
      </c>
      <c r="N54" s="1" t="s">
        <v>9096</v>
      </c>
    </row>
    <row r="55" spans="1:14" x14ac:dyDescent="0.25">
      <c r="A55" t="s">
        <v>4742</v>
      </c>
      <c r="B55" t="s">
        <v>4765</v>
      </c>
      <c r="C55" t="s">
        <v>88</v>
      </c>
      <c r="D55" t="s">
        <v>84</v>
      </c>
      <c r="E55">
        <v>2023</v>
      </c>
      <c r="F55" t="s">
        <v>4787</v>
      </c>
      <c r="G55" t="s">
        <v>9038</v>
      </c>
      <c r="H55" t="s">
        <v>91</v>
      </c>
      <c r="I55">
        <v>97.962999999999994</v>
      </c>
      <c r="J55" s="4">
        <v>1</v>
      </c>
      <c r="K55">
        <v>97.962999999999994</v>
      </c>
      <c r="L55" s="4">
        <v>0.3</v>
      </c>
      <c r="M55" s="3" t="s">
        <v>9039</v>
      </c>
      <c r="N55" s="1" t="s">
        <v>9097</v>
      </c>
    </row>
    <row r="56" spans="1:14" x14ac:dyDescent="0.25">
      <c r="A56" t="s">
        <v>4745</v>
      </c>
      <c r="B56" t="s">
        <v>4767</v>
      </c>
      <c r="C56" t="s">
        <v>4725</v>
      </c>
      <c r="D56" t="s">
        <v>84</v>
      </c>
      <c r="E56">
        <v>2023</v>
      </c>
      <c r="F56" t="s">
        <v>8905</v>
      </c>
      <c r="G56" t="s">
        <v>9040</v>
      </c>
      <c r="H56" t="s">
        <v>91</v>
      </c>
      <c r="I56">
        <v>154.54599999999999</v>
      </c>
      <c r="J56" s="4">
        <v>5.8365758754863814E-2</v>
      </c>
      <c r="K56">
        <v>154.54599999999999</v>
      </c>
      <c r="L56" s="4">
        <v>0.47899999999999998</v>
      </c>
      <c r="M56" s="3" t="s">
        <v>9017</v>
      </c>
      <c r="N56" s="1" t="s">
        <v>9098</v>
      </c>
    </row>
    <row r="57" spans="1:14" x14ac:dyDescent="0.25">
      <c r="A57" t="s">
        <v>4746</v>
      </c>
      <c r="B57" t="s">
        <v>4768</v>
      </c>
      <c r="C57" t="s">
        <v>4728</v>
      </c>
      <c r="D57" t="s">
        <v>84</v>
      </c>
      <c r="E57">
        <v>2023</v>
      </c>
      <c r="F57" t="s">
        <v>8906</v>
      </c>
      <c r="G57" t="s">
        <v>9041</v>
      </c>
      <c r="H57" t="s">
        <v>91</v>
      </c>
      <c r="I57">
        <v>47.347344999999997</v>
      </c>
      <c r="J57" s="4">
        <v>0.29914529914529914</v>
      </c>
      <c r="K57">
        <v>15.468085</v>
      </c>
      <c r="L57" s="4">
        <v>1</v>
      </c>
      <c r="M57" s="3" t="s">
        <v>9042</v>
      </c>
      <c r="N57" s="1" t="s">
        <v>9099</v>
      </c>
    </row>
    <row r="58" spans="1:14" x14ac:dyDescent="0.25">
      <c r="A58" t="s">
        <v>4748</v>
      </c>
      <c r="B58" t="s">
        <v>4770</v>
      </c>
      <c r="C58" t="s">
        <v>8865</v>
      </c>
      <c r="D58" t="s">
        <v>84</v>
      </c>
      <c r="E58">
        <v>2023</v>
      </c>
      <c r="F58" t="s">
        <v>8907</v>
      </c>
      <c r="G58" t="s">
        <v>9043</v>
      </c>
      <c r="H58" t="s">
        <v>66</v>
      </c>
      <c r="I58">
        <v>206.87085999999999</v>
      </c>
      <c r="J58" s="4">
        <v>0.35014005602240894</v>
      </c>
      <c r="K58">
        <v>0.51717714999999997</v>
      </c>
      <c r="L58" s="4">
        <v>0.51</v>
      </c>
      <c r="M58" s="3" t="s">
        <v>9044</v>
      </c>
      <c r="N58" s="1" t="s">
        <v>9100</v>
      </c>
    </row>
    <row r="59" spans="1:14" x14ac:dyDescent="0.25">
      <c r="A59" s="3" t="s">
        <v>4802</v>
      </c>
      <c r="B59" t="s">
        <v>4827</v>
      </c>
      <c r="C59" t="s">
        <v>4725</v>
      </c>
      <c r="D59" t="s">
        <v>141</v>
      </c>
      <c r="E59">
        <v>2021</v>
      </c>
      <c r="F59" t="s">
        <v>9104</v>
      </c>
      <c r="G59" t="s">
        <v>9101</v>
      </c>
      <c r="H59" t="s">
        <v>66</v>
      </c>
      <c r="I59">
        <v>200</v>
      </c>
      <c r="J59" s="4" t="s">
        <v>8794</v>
      </c>
      <c r="L59" s="5">
        <v>0.75</v>
      </c>
      <c r="M59" s="3" t="s">
        <v>9102</v>
      </c>
      <c r="N59" s="1" t="s">
        <v>9103</v>
      </c>
    </row>
    <row r="60" spans="1:14" x14ac:dyDescent="0.25">
      <c r="A60" s="3" t="s">
        <v>4821</v>
      </c>
      <c r="B60" t="s">
        <v>4838</v>
      </c>
      <c r="C60" t="s">
        <v>4730</v>
      </c>
      <c r="D60" t="s">
        <v>325</v>
      </c>
      <c r="E60">
        <v>2022</v>
      </c>
      <c r="F60" t="s">
        <v>4844</v>
      </c>
      <c r="G60" t="s">
        <v>9105</v>
      </c>
      <c r="H60" t="s">
        <v>91</v>
      </c>
      <c r="I60">
        <v>125</v>
      </c>
      <c r="J60" s="4" t="s">
        <v>8794</v>
      </c>
      <c r="L60" s="4">
        <v>0.24</v>
      </c>
      <c r="M60" s="3" t="s">
        <v>9106</v>
      </c>
      <c r="N60" s="1" t="s">
        <v>9103</v>
      </c>
    </row>
    <row r="61" spans="1:14" x14ac:dyDescent="0.25">
      <c r="A61" s="3" t="s">
        <v>8773</v>
      </c>
      <c r="B61" t="s">
        <v>9107</v>
      </c>
      <c r="C61" t="s">
        <v>62</v>
      </c>
      <c r="D61" t="s">
        <v>4841</v>
      </c>
      <c r="E61">
        <v>2022</v>
      </c>
      <c r="F61" t="s">
        <v>9108</v>
      </c>
      <c r="G61" t="s">
        <v>9109</v>
      </c>
      <c r="H61" t="s">
        <v>66</v>
      </c>
      <c r="I61">
        <v>248.4</v>
      </c>
      <c r="J61" s="4">
        <v>0.88</v>
      </c>
      <c r="L61" s="4">
        <v>0.5</v>
      </c>
      <c r="M61" s="3" t="s">
        <v>9110</v>
      </c>
      <c r="N61" s="1" t="s">
        <v>9111</v>
      </c>
    </row>
    <row r="62" spans="1:14" x14ac:dyDescent="0.25">
      <c r="A62" s="3" t="s">
        <v>8762</v>
      </c>
      <c r="B62" t="s">
        <v>8779</v>
      </c>
      <c r="C62" t="s">
        <v>255</v>
      </c>
      <c r="D62" t="s">
        <v>141</v>
      </c>
      <c r="E62">
        <v>2021</v>
      </c>
      <c r="F62" t="s">
        <v>9112</v>
      </c>
      <c r="G62" t="s">
        <v>9113</v>
      </c>
      <c r="H62" t="s">
        <v>66</v>
      </c>
      <c r="I62">
        <v>20</v>
      </c>
      <c r="J62" s="4">
        <v>0.19</v>
      </c>
      <c r="L62" s="4">
        <v>1</v>
      </c>
      <c r="M62" s="3" t="s">
        <v>8951</v>
      </c>
      <c r="N62" s="1" t="s">
        <v>9111</v>
      </c>
    </row>
    <row r="63" spans="1:14" x14ac:dyDescent="0.25">
      <c r="A63" s="3" t="s">
        <v>8771</v>
      </c>
      <c r="B63" t="s">
        <v>9114</v>
      </c>
      <c r="C63" t="s">
        <v>62</v>
      </c>
      <c r="D63" t="s">
        <v>4842</v>
      </c>
      <c r="E63">
        <v>2021</v>
      </c>
      <c r="F63" t="s">
        <v>9115</v>
      </c>
      <c r="G63" t="s">
        <v>9116</v>
      </c>
      <c r="H63" t="s">
        <v>66</v>
      </c>
      <c r="I63">
        <v>100</v>
      </c>
      <c r="J63" s="4">
        <v>0.42</v>
      </c>
      <c r="L63" s="4">
        <v>0.4</v>
      </c>
      <c r="M63" s="3" t="s">
        <v>9117</v>
      </c>
      <c r="N63" s="1" t="s">
        <v>9111</v>
      </c>
    </row>
    <row r="64" spans="1:14" x14ac:dyDescent="0.25">
      <c r="A64" s="3" t="s">
        <v>8775</v>
      </c>
      <c r="B64" t="s">
        <v>8790</v>
      </c>
      <c r="C64" t="s">
        <v>6521</v>
      </c>
      <c r="D64" t="s">
        <v>325</v>
      </c>
      <c r="E64">
        <v>2022</v>
      </c>
      <c r="F64" t="s">
        <v>9118</v>
      </c>
      <c r="G64" t="s">
        <v>9119</v>
      </c>
      <c r="H64" t="s">
        <v>91</v>
      </c>
      <c r="I64">
        <v>30</v>
      </c>
      <c r="J64" s="4">
        <v>1</v>
      </c>
      <c r="L64" s="4">
        <v>0.8</v>
      </c>
      <c r="M64" s="3" t="s">
        <v>8961</v>
      </c>
      <c r="N64" s="1" t="s">
        <v>9111</v>
      </c>
    </row>
    <row r="65" spans="1:14" x14ac:dyDescent="0.25">
      <c r="A65" s="3" t="s">
        <v>8763</v>
      </c>
      <c r="B65" t="s">
        <v>8780</v>
      </c>
      <c r="C65" t="s">
        <v>4732</v>
      </c>
      <c r="D65" t="s">
        <v>141</v>
      </c>
      <c r="E65">
        <v>2023</v>
      </c>
      <c r="F65" t="s">
        <v>9120</v>
      </c>
      <c r="G65" t="s">
        <v>9121</v>
      </c>
      <c r="H65" t="s">
        <v>91</v>
      </c>
      <c r="I65">
        <v>15.27</v>
      </c>
      <c r="J65" s="4">
        <v>1</v>
      </c>
      <c r="L65" s="4">
        <v>1</v>
      </c>
      <c r="M65" s="3" t="s">
        <v>9122</v>
      </c>
      <c r="N65" s="1" t="s">
        <v>9111</v>
      </c>
    </row>
    <row r="66" spans="1:14" x14ac:dyDescent="0.25">
      <c r="A66" s="3" t="s">
        <v>8769</v>
      </c>
      <c r="B66" t="s">
        <v>9123</v>
      </c>
      <c r="C66" t="s">
        <v>4732</v>
      </c>
      <c r="D66" t="s">
        <v>84</v>
      </c>
      <c r="E66">
        <v>2023</v>
      </c>
      <c r="F66" t="s">
        <v>9124</v>
      </c>
      <c r="G66" t="s">
        <v>9125</v>
      </c>
      <c r="H66" t="s">
        <v>66</v>
      </c>
      <c r="I66">
        <v>472.65</v>
      </c>
      <c r="J66" s="4">
        <v>0.55000000000000004</v>
      </c>
      <c r="L66" s="4">
        <v>0.37</v>
      </c>
      <c r="M66" s="3" t="s">
        <v>9023</v>
      </c>
      <c r="N66" s="1" t="s">
        <v>9111</v>
      </c>
    </row>
    <row r="67" spans="1:14" x14ac:dyDescent="0.25">
      <c r="A67" s="3" t="s">
        <v>8770</v>
      </c>
      <c r="B67" t="s">
        <v>9126</v>
      </c>
      <c r="C67" t="s">
        <v>4732</v>
      </c>
      <c r="D67" t="s">
        <v>84</v>
      </c>
      <c r="E67">
        <v>2022</v>
      </c>
      <c r="F67" t="s">
        <v>9127</v>
      </c>
      <c r="G67" t="s">
        <v>9128</v>
      </c>
      <c r="H67" t="s">
        <v>91</v>
      </c>
      <c r="I67">
        <v>28.44</v>
      </c>
      <c r="J67" s="4">
        <v>1</v>
      </c>
      <c r="L67" s="4">
        <v>1</v>
      </c>
      <c r="M67" s="3" t="s">
        <v>9129</v>
      </c>
      <c r="N67" s="1" t="s">
        <v>9111</v>
      </c>
    </row>
    <row r="68" spans="1:14" x14ac:dyDescent="0.25">
      <c r="A68" s="3" t="s">
        <v>8776</v>
      </c>
      <c r="B68" t="s">
        <v>8791</v>
      </c>
      <c r="C68" t="s">
        <v>4730</v>
      </c>
      <c r="D68" t="s">
        <v>325</v>
      </c>
      <c r="E68">
        <v>2023</v>
      </c>
      <c r="F68" t="s">
        <v>9130</v>
      </c>
      <c r="G68" t="s">
        <v>9131</v>
      </c>
      <c r="H68" t="s">
        <v>91</v>
      </c>
      <c r="I68">
        <v>60</v>
      </c>
      <c r="J68" s="4">
        <v>1</v>
      </c>
      <c r="L68" s="4">
        <v>0.83499999999999996</v>
      </c>
      <c r="M68" s="3" t="s">
        <v>9132</v>
      </c>
      <c r="N68" s="1" t="s">
        <v>9111</v>
      </c>
    </row>
    <row r="69" spans="1:14" x14ac:dyDescent="0.25">
      <c r="A69" s="3" t="s">
        <v>8772</v>
      </c>
      <c r="B69" t="s">
        <v>9133</v>
      </c>
      <c r="C69" t="s">
        <v>4725</v>
      </c>
      <c r="D69" t="s">
        <v>4842</v>
      </c>
      <c r="E69">
        <v>2023</v>
      </c>
      <c r="F69" t="s">
        <v>9134</v>
      </c>
      <c r="G69" t="s">
        <v>9135</v>
      </c>
      <c r="H69" t="s">
        <v>66</v>
      </c>
      <c r="I69">
        <v>155.29</v>
      </c>
      <c r="J69" s="4">
        <v>1</v>
      </c>
      <c r="L69" s="4">
        <v>1</v>
      </c>
      <c r="M69" s="3" t="s">
        <v>9136</v>
      </c>
      <c r="N69" s="1" t="s">
        <v>9111</v>
      </c>
    </row>
    <row r="70" spans="1:14" x14ac:dyDescent="0.25">
      <c r="A70" s="3" t="s">
        <v>8774</v>
      </c>
      <c r="B70" t="s">
        <v>9137</v>
      </c>
      <c r="C70" t="s">
        <v>638</v>
      </c>
      <c r="D70" t="s">
        <v>4797</v>
      </c>
      <c r="E70">
        <v>2023</v>
      </c>
      <c r="F70" t="s">
        <v>9138</v>
      </c>
      <c r="G70" t="s">
        <v>9139</v>
      </c>
      <c r="H70" t="s">
        <v>66</v>
      </c>
      <c r="I70">
        <v>33</v>
      </c>
      <c r="J70" s="4">
        <v>0.33</v>
      </c>
      <c r="L70" s="4">
        <v>0.41599999999999998</v>
      </c>
      <c r="M70" s="3" t="s">
        <v>9140</v>
      </c>
      <c r="N70" s="1" t="s">
        <v>9111</v>
      </c>
    </row>
    <row r="71" spans="1:14" x14ac:dyDescent="0.25">
      <c r="A71" s="3" t="s">
        <v>8764</v>
      </c>
      <c r="B71" t="s">
        <v>8781</v>
      </c>
      <c r="C71" t="s">
        <v>6521</v>
      </c>
      <c r="D71" t="s">
        <v>141</v>
      </c>
      <c r="E71">
        <v>2023</v>
      </c>
      <c r="F71" t="s">
        <v>9141</v>
      </c>
      <c r="G71" t="s">
        <v>9142</v>
      </c>
      <c r="H71" t="s">
        <v>91</v>
      </c>
      <c r="I71">
        <v>40</v>
      </c>
      <c r="J71" s="4" t="s">
        <v>8794</v>
      </c>
      <c r="L71" s="4">
        <v>1</v>
      </c>
      <c r="M71" s="3" t="s">
        <v>9143</v>
      </c>
      <c r="N71" s="1" t="s">
        <v>9111</v>
      </c>
    </row>
    <row r="72" spans="1:14" x14ac:dyDescent="0.25">
      <c r="A72" s="3" t="s">
        <v>8777</v>
      </c>
      <c r="B72" t="s">
        <v>9144</v>
      </c>
      <c r="C72" t="s">
        <v>4730</v>
      </c>
      <c r="D72" t="s">
        <v>325</v>
      </c>
      <c r="E72">
        <v>2023</v>
      </c>
      <c r="F72" t="s">
        <v>9145</v>
      </c>
      <c r="G72" t="s">
        <v>9146</v>
      </c>
      <c r="H72" t="s">
        <v>91</v>
      </c>
      <c r="I72">
        <v>70</v>
      </c>
      <c r="J72" s="4" t="s">
        <v>8794</v>
      </c>
      <c r="L72" s="4">
        <v>0.85</v>
      </c>
      <c r="M72" s="3" t="s">
        <v>9147</v>
      </c>
      <c r="N72" s="1" t="s">
        <v>9111</v>
      </c>
    </row>
    <row r="73" spans="1:14" x14ac:dyDescent="0.25">
      <c r="A73" s="3" t="s">
        <v>8767</v>
      </c>
      <c r="B73" t="s">
        <v>8782</v>
      </c>
      <c r="C73" t="s">
        <v>88</v>
      </c>
      <c r="D73" t="s">
        <v>325</v>
      </c>
      <c r="E73">
        <v>2023</v>
      </c>
      <c r="F73" t="s">
        <v>9148</v>
      </c>
      <c r="G73" t="s">
        <v>9149</v>
      </c>
      <c r="H73" t="s">
        <v>91</v>
      </c>
      <c r="I73">
        <v>56.76</v>
      </c>
      <c r="J73" s="4" t="s">
        <v>8794</v>
      </c>
      <c r="L73" s="4">
        <v>1</v>
      </c>
      <c r="M73" s="3" t="s">
        <v>8951</v>
      </c>
      <c r="N73" s="1" t="s">
        <v>9111</v>
      </c>
    </row>
    <row r="74" spans="1:14" x14ac:dyDescent="0.25">
      <c r="A74" s="3" t="s">
        <v>8778</v>
      </c>
      <c r="B74" t="s">
        <v>8793</v>
      </c>
      <c r="C74" t="s">
        <v>4725</v>
      </c>
      <c r="D74" t="s">
        <v>325</v>
      </c>
      <c r="E74">
        <v>2023</v>
      </c>
      <c r="F74" t="s">
        <v>9150</v>
      </c>
      <c r="G74" t="s">
        <v>9151</v>
      </c>
      <c r="H74" t="s">
        <v>66</v>
      </c>
      <c r="I74">
        <v>100</v>
      </c>
      <c r="J74" s="4">
        <v>1</v>
      </c>
      <c r="L74" s="4">
        <v>1</v>
      </c>
      <c r="M74" s="3" t="s">
        <v>9152</v>
      </c>
      <c r="N74" s="1" t="s">
        <v>9111</v>
      </c>
    </row>
    <row r="75" spans="1:14" x14ac:dyDescent="0.25">
      <c r="A75" s="3" t="s">
        <v>8768</v>
      </c>
      <c r="B75" t="s">
        <v>9153</v>
      </c>
      <c r="C75" t="s">
        <v>8761</v>
      </c>
      <c r="D75" t="s">
        <v>141</v>
      </c>
      <c r="E75">
        <v>2024</v>
      </c>
      <c r="F75" t="s">
        <v>9154</v>
      </c>
      <c r="G75" t="s">
        <v>9155</v>
      </c>
      <c r="H75" t="s">
        <v>91</v>
      </c>
      <c r="I75">
        <v>72.19</v>
      </c>
      <c r="J75" s="4" t="s">
        <v>8794</v>
      </c>
      <c r="L75" s="4">
        <v>1</v>
      </c>
      <c r="M75" s="3" t="s">
        <v>9156</v>
      </c>
      <c r="N75" s="1" t="s">
        <v>9111</v>
      </c>
    </row>
    <row r="76" spans="1:14" x14ac:dyDescent="0.25">
      <c r="A76" s="3" t="s">
        <v>8848</v>
      </c>
      <c r="B76" t="s">
        <v>4834</v>
      </c>
      <c r="C76" t="s">
        <v>216</v>
      </c>
      <c r="D76" t="s">
        <v>84</v>
      </c>
      <c r="E76">
        <v>2022</v>
      </c>
      <c r="F76" t="s">
        <v>9157</v>
      </c>
      <c r="G76" t="s">
        <v>9158</v>
      </c>
      <c r="H76" t="s">
        <v>66</v>
      </c>
      <c r="I76">
        <v>150</v>
      </c>
      <c r="J76" s="4">
        <v>0.57999999999999996</v>
      </c>
      <c r="L76" s="4">
        <v>0.41</v>
      </c>
      <c r="M76" t="s">
        <v>9159</v>
      </c>
      <c r="N76" s="1" t="s">
        <v>9103</v>
      </c>
    </row>
  </sheetData>
  <phoneticPr fontId="2" type="noConversion"/>
  <conditionalFormatting sqref="A2:A76">
    <cfRule type="duplicateValues" dxfId="10" priority="786"/>
    <cfRule type="duplicateValues" dxfId="9" priority="787"/>
    <cfRule type="duplicateValues" dxfId="8" priority="788"/>
  </conditionalFormatting>
  <conditionalFormatting sqref="A59:A75">
    <cfRule type="duplicateValues" dxfId="7" priority="774"/>
  </conditionalFormatting>
  <conditionalFormatting sqref="A76">
    <cfRule type="duplicateValues" dxfId="6" priority="783"/>
  </conditionalFormatting>
  <hyperlinks>
    <hyperlink ref="N59" r:id="rId1" xr:uid="{957BD650-CEA5-44B7-A602-00808501AAF7}"/>
    <hyperlink ref="N60" r:id="rId2" xr:uid="{9629CBE7-421B-4AAE-923B-C83DE1C51182}"/>
    <hyperlink ref="N61" r:id="rId3" xr:uid="{C1BFB544-1E4A-43DD-A0BC-ABBA13AA4919}"/>
    <hyperlink ref="N62" r:id="rId4" xr:uid="{A44E4DA9-95F3-4C91-ADBD-BB55B79D128F}"/>
    <hyperlink ref="N63" r:id="rId5" xr:uid="{C279BF9B-7C8C-4EC4-BF4F-71FAEEBF81A5}"/>
    <hyperlink ref="N64" r:id="rId6" xr:uid="{E071DA1E-E4E6-4903-A1A4-C85A1FDBE260}"/>
    <hyperlink ref="N65" r:id="rId7" xr:uid="{FBE4C6C1-77AB-4B1B-A906-03E87F90806C}"/>
    <hyperlink ref="N66" r:id="rId8" xr:uid="{2B02537B-CF97-472F-BAC8-51E73415D080}"/>
    <hyperlink ref="N67" r:id="rId9" xr:uid="{E479CDCE-DFB1-454D-A558-A0997991FA01}"/>
    <hyperlink ref="N68" r:id="rId10" xr:uid="{DCFF6842-6232-4442-99D9-E5847F14DCBF}"/>
    <hyperlink ref="N69" r:id="rId11" xr:uid="{5FCAC7FC-680D-4B8B-BC70-3449F9369E01}"/>
    <hyperlink ref="N70" r:id="rId12" xr:uid="{B6D62100-1C76-4569-AB46-FF9B5BC4F641}"/>
    <hyperlink ref="N71" r:id="rId13" xr:uid="{F6288BD9-89F3-42E6-85E9-43A47FF48F7E}"/>
    <hyperlink ref="N72" r:id="rId14" xr:uid="{C0AC0BEA-204E-4F15-817C-1CD9D1937755}"/>
    <hyperlink ref="N73" r:id="rId15" xr:uid="{2CC7C524-35B2-49A3-BF81-D42DAAD4D867}"/>
    <hyperlink ref="N74" r:id="rId16" xr:uid="{76AB6C84-B871-4EB6-AADD-92A70513596D}"/>
    <hyperlink ref="N75" r:id="rId17" xr:uid="{27076333-4DB4-4A33-B69A-2A912ACC0FB8}"/>
    <hyperlink ref="N76" r:id="rId18" xr:uid="{F9A3DD89-D035-4A41-B777-633F260DB4A7}"/>
  </hyperlinks>
  <pageMargins left="0.7" right="0.7" top="0.75" bottom="0.75" header="0.3" footer="0.3"/>
  <tableParts count="1">
    <tablePart r:id="rId19"/>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9BCB5-6B1D-400F-BEC7-891B92E4633A}">
  <dimension ref="A1:AA1208"/>
  <sheetViews>
    <sheetView workbookViewId="0"/>
  </sheetViews>
  <sheetFormatPr defaultRowHeight="15" x14ac:dyDescent="0.25"/>
  <cols>
    <col min="1" max="1" width="13.7109375" customWidth="1"/>
    <col min="2" max="2" width="17.140625" customWidth="1"/>
    <col min="3" max="3" width="78.42578125" customWidth="1"/>
    <col min="4" max="4" width="23.5703125" customWidth="1"/>
    <col min="5" max="5" width="25" customWidth="1"/>
    <col min="6" max="6" width="9.28515625" customWidth="1"/>
    <col min="7" max="7" width="13.85546875" customWidth="1"/>
    <col min="8" max="8" width="20.5703125" customWidth="1"/>
    <col min="9" max="9" width="48.5703125" customWidth="1"/>
    <col min="10" max="10" width="35.42578125" customWidth="1"/>
    <col min="11" max="11" width="28.5703125" customWidth="1"/>
    <col min="12" max="12" width="14.7109375" customWidth="1"/>
    <col min="13" max="13" width="40.5703125" customWidth="1"/>
    <col min="14" max="14" width="23" customWidth="1"/>
    <col min="15" max="15" width="14" customWidth="1"/>
    <col min="16" max="16" width="26" customWidth="1"/>
    <col min="17" max="17" width="19" customWidth="1"/>
    <col min="18" max="19" width="15.85546875" customWidth="1"/>
    <col min="20" max="20" width="26" customWidth="1"/>
    <col min="21" max="21" width="36.28515625" customWidth="1"/>
    <col min="22" max="22" width="29.140625" customWidth="1"/>
    <col min="23" max="24" width="29.85546875" customWidth="1"/>
    <col min="25" max="25" width="18.5703125" customWidth="1"/>
    <col min="26" max="26" width="11" customWidth="1"/>
    <col min="27" max="27" width="13.140625" customWidth="1"/>
    <col min="33" max="33" width="13.5703125" bestFit="1" customWidth="1"/>
    <col min="34" max="34" width="26.5703125" bestFit="1" customWidth="1"/>
  </cols>
  <sheetData>
    <row r="1" spans="1:27" x14ac:dyDescent="0.25">
      <c r="A1" t="s">
        <v>36</v>
      </c>
      <c r="B1" t="s">
        <v>37</v>
      </c>
      <c r="C1" t="s">
        <v>38</v>
      </c>
      <c r="D1" t="s">
        <v>39</v>
      </c>
      <c r="E1" t="s">
        <v>40</v>
      </c>
      <c r="F1" t="s">
        <v>34</v>
      </c>
      <c r="G1" t="s">
        <v>41</v>
      </c>
      <c r="H1" t="s">
        <v>42</v>
      </c>
      <c r="I1" t="s">
        <v>43</v>
      </c>
      <c r="J1" t="s">
        <v>44</v>
      </c>
      <c r="K1" t="s">
        <v>45</v>
      </c>
      <c r="L1" t="s">
        <v>46</v>
      </c>
      <c r="M1" t="s">
        <v>47</v>
      </c>
      <c r="N1" t="s">
        <v>48</v>
      </c>
      <c r="O1" t="s">
        <v>49</v>
      </c>
      <c r="P1" t="s">
        <v>50</v>
      </c>
      <c r="Q1" t="s">
        <v>51</v>
      </c>
      <c r="R1" t="s">
        <v>23</v>
      </c>
      <c r="S1" t="s">
        <v>8910</v>
      </c>
      <c r="T1" t="s">
        <v>52</v>
      </c>
      <c r="U1" t="s">
        <v>53</v>
      </c>
      <c r="V1" t="s">
        <v>54</v>
      </c>
      <c r="W1" t="s">
        <v>55</v>
      </c>
      <c r="X1" t="s">
        <v>8813</v>
      </c>
      <c r="Y1" t="s">
        <v>56</v>
      </c>
      <c r="Z1" t="s">
        <v>57</v>
      </c>
      <c r="AA1" t="s">
        <v>58</v>
      </c>
    </row>
    <row r="2" spans="1:27" x14ac:dyDescent="0.25">
      <c r="A2" s="26">
        <v>44208</v>
      </c>
      <c r="B2" t="s">
        <v>3074</v>
      </c>
      <c r="C2" t="s">
        <v>3075</v>
      </c>
      <c r="D2" t="s">
        <v>227</v>
      </c>
      <c r="E2" t="s">
        <v>228</v>
      </c>
      <c r="F2" t="s">
        <v>223</v>
      </c>
      <c r="G2" t="s">
        <v>184</v>
      </c>
      <c r="H2" t="s">
        <v>817</v>
      </c>
      <c r="I2" t="s">
        <v>66</v>
      </c>
      <c r="J2">
        <v>50</v>
      </c>
      <c r="K2" t="s">
        <v>2153</v>
      </c>
      <c r="L2" t="s">
        <v>150</v>
      </c>
      <c r="M2" t="s">
        <v>3076</v>
      </c>
      <c r="N2" t="s">
        <v>69</v>
      </c>
      <c r="O2" t="s">
        <v>152</v>
      </c>
      <c r="P2">
        <v>45</v>
      </c>
      <c r="Q2" t="s">
        <v>84</v>
      </c>
      <c r="R2" t="s">
        <v>84</v>
      </c>
      <c r="S2" s="29"/>
      <c r="T2" t="s">
        <v>72</v>
      </c>
      <c r="U2" t="s">
        <v>173</v>
      </c>
      <c r="V2">
        <v>15.1</v>
      </c>
      <c r="W2">
        <v>6.1</v>
      </c>
      <c r="X2">
        <f>SUM(Table2[[#This Row],[Mitigation Finance ($ million)]:[Adaptation Finance ($ million)]])</f>
        <v>21.2</v>
      </c>
      <c r="Y2" t="s">
        <v>96</v>
      </c>
      <c r="Z2" t="s">
        <v>1319</v>
      </c>
      <c r="AA2" t="s">
        <v>3077</v>
      </c>
    </row>
    <row r="3" spans="1:27" x14ac:dyDescent="0.25">
      <c r="A3" s="26">
        <v>44209</v>
      </c>
      <c r="B3" t="s">
        <v>3078</v>
      </c>
      <c r="C3" t="s">
        <v>3079</v>
      </c>
      <c r="D3" t="s">
        <v>1000</v>
      </c>
      <c r="E3" t="s">
        <v>1001</v>
      </c>
      <c r="F3" t="s">
        <v>223</v>
      </c>
      <c r="G3" t="s">
        <v>184</v>
      </c>
      <c r="H3" t="s">
        <v>817</v>
      </c>
      <c r="I3" t="s">
        <v>66</v>
      </c>
      <c r="J3">
        <v>22.2</v>
      </c>
      <c r="K3" t="s">
        <v>2153</v>
      </c>
      <c r="L3" t="s">
        <v>150</v>
      </c>
      <c r="M3" t="s">
        <v>3080</v>
      </c>
      <c r="N3" t="s">
        <v>69</v>
      </c>
      <c r="O3" t="s">
        <v>152</v>
      </c>
      <c r="P3">
        <v>20</v>
      </c>
      <c r="Q3" t="s">
        <v>84</v>
      </c>
      <c r="R3" t="s">
        <v>84</v>
      </c>
      <c r="S3" s="29"/>
      <c r="T3" t="s">
        <v>25</v>
      </c>
      <c r="U3" t="s">
        <v>173</v>
      </c>
      <c r="V3">
        <v>3.1</v>
      </c>
      <c r="X3">
        <f>SUM(Table2[[#This Row],[Mitigation Finance ($ million)]:[Adaptation Finance ($ million)]])</f>
        <v>3.1</v>
      </c>
      <c r="Y3" t="s">
        <v>96</v>
      </c>
      <c r="Z3" t="s">
        <v>1319</v>
      </c>
      <c r="AA3" t="s">
        <v>3081</v>
      </c>
    </row>
    <row r="4" spans="1:27" x14ac:dyDescent="0.25">
      <c r="A4" s="27">
        <v>44209</v>
      </c>
      <c r="B4" t="s">
        <v>3353</v>
      </c>
      <c r="C4" t="s">
        <v>3354</v>
      </c>
      <c r="D4" t="s">
        <v>3355</v>
      </c>
      <c r="E4" t="s">
        <v>3356</v>
      </c>
      <c r="F4" t="s">
        <v>104</v>
      </c>
      <c r="G4" t="s">
        <v>89</v>
      </c>
      <c r="H4" t="s">
        <v>137</v>
      </c>
      <c r="I4" t="s">
        <v>91</v>
      </c>
      <c r="J4">
        <v>0.45</v>
      </c>
      <c r="K4" t="s">
        <v>67</v>
      </c>
      <c r="L4" t="s">
        <v>68</v>
      </c>
      <c r="M4">
        <v>6712</v>
      </c>
      <c r="N4" t="s">
        <v>3342</v>
      </c>
      <c r="O4" t="s">
        <v>2865</v>
      </c>
      <c r="P4">
        <v>0.45</v>
      </c>
      <c r="Q4" t="s">
        <v>117</v>
      </c>
      <c r="R4" t="s">
        <v>117</v>
      </c>
      <c r="T4" t="s">
        <v>25</v>
      </c>
      <c r="U4" t="s">
        <v>73</v>
      </c>
      <c r="V4">
        <v>0.45</v>
      </c>
      <c r="X4">
        <f>SUM(Table2[[#This Row],[Mitigation Finance ($ million)]:[Adaptation Finance ($ million)]])</f>
        <v>0.45</v>
      </c>
      <c r="Y4" t="s">
        <v>3344</v>
      </c>
      <c r="Z4" t="s">
        <v>1319</v>
      </c>
      <c r="AA4" t="s">
        <v>3357</v>
      </c>
    </row>
    <row r="5" spans="1:27" x14ac:dyDescent="0.25">
      <c r="A5" s="26">
        <v>44230</v>
      </c>
      <c r="B5" t="s">
        <v>3068</v>
      </c>
      <c r="C5" t="s">
        <v>3069</v>
      </c>
      <c r="D5" t="s">
        <v>215</v>
      </c>
      <c r="E5" t="s">
        <v>216</v>
      </c>
      <c r="F5" t="s">
        <v>217</v>
      </c>
      <c r="G5" t="s">
        <v>218</v>
      </c>
      <c r="H5" t="s">
        <v>219</v>
      </c>
      <c r="I5" t="s">
        <v>66</v>
      </c>
      <c r="J5">
        <v>353.56</v>
      </c>
      <c r="K5" t="s">
        <v>2199</v>
      </c>
      <c r="L5" t="s">
        <v>93</v>
      </c>
      <c r="M5">
        <v>4020</v>
      </c>
      <c r="N5" t="s">
        <v>69</v>
      </c>
      <c r="O5" t="s">
        <v>94</v>
      </c>
      <c r="P5">
        <v>153.98394407999999</v>
      </c>
      <c r="Q5" t="s">
        <v>117</v>
      </c>
      <c r="R5" t="s">
        <v>117</v>
      </c>
      <c r="S5" s="29" t="s">
        <v>132</v>
      </c>
      <c r="T5" t="s">
        <v>72</v>
      </c>
      <c r="U5" t="s">
        <v>95</v>
      </c>
      <c r="V5">
        <v>7.64</v>
      </c>
      <c r="W5">
        <v>1.3</v>
      </c>
      <c r="X5">
        <f>SUM(Table2[[#This Row],[Mitigation Finance ($ million)]:[Adaptation Finance ($ million)]])</f>
        <v>8.94</v>
      </c>
      <c r="Y5" t="s">
        <v>96</v>
      </c>
      <c r="Z5" t="s">
        <v>1319</v>
      </c>
      <c r="AA5" t="s">
        <v>3070</v>
      </c>
    </row>
    <row r="6" spans="1:27" x14ac:dyDescent="0.25">
      <c r="A6" s="27">
        <v>44232</v>
      </c>
      <c r="B6" t="s">
        <v>960</v>
      </c>
      <c r="C6" t="s">
        <v>961</v>
      </c>
      <c r="D6" t="s">
        <v>87</v>
      </c>
      <c r="E6" t="s">
        <v>88</v>
      </c>
      <c r="F6" t="s">
        <v>80</v>
      </c>
      <c r="G6" t="s">
        <v>81</v>
      </c>
      <c r="H6" t="s">
        <v>82</v>
      </c>
      <c r="I6" t="s">
        <v>66</v>
      </c>
      <c r="J6">
        <v>254</v>
      </c>
      <c r="K6" t="s">
        <v>92</v>
      </c>
      <c r="L6" t="s">
        <v>93</v>
      </c>
      <c r="M6" t="s">
        <v>962</v>
      </c>
      <c r="N6" t="s">
        <v>69</v>
      </c>
      <c r="O6" t="s">
        <v>94</v>
      </c>
      <c r="P6">
        <v>200</v>
      </c>
      <c r="Q6" t="s">
        <v>71</v>
      </c>
      <c r="R6" t="s">
        <v>71</v>
      </c>
      <c r="T6" t="s">
        <v>72</v>
      </c>
      <c r="U6" t="s">
        <v>95</v>
      </c>
      <c r="V6">
        <v>78.69</v>
      </c>
      <c r="W6">
        <v>42.86</v>
      </c>
      <c r="X6">
        <f>SUM(Table2[[#This Row],[Mitigation Finance ($ million)]:[Adaptation Finance ($ million)]])</f>
        <v>121.55</v>
      </c>
      <c r="Y6" t="s">
        <v>96</v>
      </c>
      <c r="Z6" t="s">
        <v>74</v>
      </c>
      <c r="AA6" t="s">
        <v>963</v>
      </c>
    </row>
    <row r="7" spans="1:27" x14ac:dyDescent="0.25">
      <c r="A7" s="27">
        <v>44232</v>
      </c>
      <c r="B7" t="s">
        <v>401</v>
      </c>
      <c r="C7" t="s">
        <v>402</v>
      </c>
      <c r="D7" t="s">
        <v>78</v>
      </c>
      <c r="E7" t="s">
        <v>79</v>
      </c>
      <c r="F7" t="s">
        <v>80</v>
      </c>
      <c r="G7" t="s">
        <v>105</v>
      </c>
      <c r="H7" t="s">
        <v>106</v>
      </c>
      <c r="I7" t="s">
        <v>66</v>
      </c>
      <c r="J7">
        <v>1</v>
      </c>
      <c r="K7" t="s">
        <v>180</v>
      </c>
      <c r="L7" t="s">
        <v>68</v>
      </c>
      <c r="M7">
        <v>9408</v>
      </c>
      <c r="N7" t="s">
        <v>69</v>
      </c>
      <c r="O7" t="s">
        <v>70</v>
      </c>
      <c r="P7">
        <v>0.2</v>
      </c>
      <c r="Q7" t="s">
        <v>84</v>
      </c>
      <c r="R7" t="s">
        <v>84</v>
      </c>
      <c r="T7" t="s">
        <v>24</v>
      </c>
      <c r="U7" t="s">
        <v>95</v>
      </c>
      <c r="V7">
        <v>0.2</v>
      </c>
      <c r="X7">
        <f>SUM(Table2[[#This Row],[Mitigation Finance ($ million)]:[Adaptation Finance ($ million)]])</f>
        <v>0.2</v>
      </c>
      <c r="Y7" t="s">
        <v>68</v>
      </c>
      <c r="Z7" t="s">
        <v>74</v>
      </c>
      <c r="AA7" t="s">
        <v>403</v>
      </c>
    </row>
    <row r="8" spans="1:27" x14ac:dyDescent="0.25">
      <c r="A8" s="27">
        <v>44252</v>
      </c>
      <c r="B8" t="s">
        <v>401</v>
      </c>
      <c r="C8" t="s">
        <v>402</v>
      </c>
      <c r="D8" t="s">
        <v>78</v>
      </c>
      <c r="E8" t="s">
        <v>79</v>
      </c>
      <c r="F8" t="s">
        <v>80</v>
      </c>
      <c r="G8" t="s">
        <v>105</v>
      </c>
      <c r="H8" t="s">
        <v>106</v>
      </c>
      <c r="I8" t="s">
        <v>66</v>
      </c>
      <c r="K8" t="s">
        <v>180</v>
      </c>
      <c r="L8" t="s">
        <v>68</v>
      </c>
      <c r="M8">
        <v>9408</v>
      </c>
      <c r="N8" t="s">
        <v>69</v>
      </c>
      <c r="O8" t="s">
        <v>70</v>
      </c>
      <c r="P8">
        <v>0.8</v>
      </c>
      <c r="Q8" t="s">
        <v>84</v>
      </c>
      <c r="R8" t="s">
        <v>84</v>
      </c>
      <c r="T8" t="s">
        <v>24</v>
      </c>
      <c r="U8" t="s">
        <v>95</v>
      </c>
      <c r="X8">
        <f>SUM(Table2[[#This Row],[Mitigation Finance ($ million)]:[Adaptation Finance ($ million)]])</f>
        <v>0</v>
      </c>
      <c r="Y8" t="s">
        <v>68</v>
      </c>
      <c r="Z8" t="s">
        <v>74</v>
      </c>
      <c r="AA8" t="s">
        <v>403</v>
      </c>
    </row>
    <row r="9" spans="1:27" x14ac:dyDescent="0.25">
      <c r="A9" s="26">
        <v>44267</v>
      </c>
      <c r="B9" t="s">
        <v>848</v>
      </c>
      <c r="C9" t="s">
        <v>849</v>
      </c>
      <c r="D9" t="s">
        <v>78</v>
      </c>
      <c r="E9" t="s">
        <v>79</v>
      </c>
      <c r="F9" t="s">
        <v>80</v>
      </c>
      <c r="G9" t="s">
        <v>81</v>
      </c>
      <c r="H9" t="s">
        <v>425</v>
      </c>
      <c r="I9" t="s">
        <v>66</v>
      </c>
      <c r="J9">
        <v>461.5</v>
      </c>
      <c r="K9" t="s">
        <v>92</v>
      </c>
      <c r="L9" t="s">
        <v>93</v>
      </c>
      <c r="M9" t="s">
        <v>850</v>
      </c>
      <c r="N9" t="s">
        <v>69</v>
      </c>
      <c r="O9" t="s">
        <v>94</v>
      </c>
      <c r="P9">
        <v>303.02908036000002</v>
      </c>
      <c r="Q9" t="s">
        <v>84</v>
      </c>
      <c r="R9" t="s">
        <v>84</v>
      </c>
      <c r="S9" s="29" t="s">
        <v>8911</v>
      </c>
      <c r="T9" t="s">
        <v>25</v>
      </c>
      <c r="U9" t="s">
        <v>95</v>
      </c>
      <c r="W9">
        <v>38.5</v>
      </c>
      <c r="X9">
        <f>SUM(Table2[[#This Row],[Mitigation Finance ($ million)]:[Adaptation Finance ($ million)]])</f>
        <v>38.5</v>
      </c>
      <c r="Y9" t="s">
        <v>96</v>
      </c>
      <c r="Z9" t="s">
        <v>74</v>
      </c>
      <c r="AA9" t="s">
        <v>851</v>
      </c>
    </row>
    <row r="10" spans="1:27" x14ac:dyDescent="0.25">
      <c r="A10" s="26">
        <v>44273</v>
      </c>
      <c r="B10" t="s">
        <v>897</v>
      </c>
      <c r="C10" t="s">
        <v>898</v>
      </c>
      <c r="D10" t="s">
        <v>61</v>
      </c>
      <c r="E10" t="s">
        <v>62</v>
      </c>
      <c r="F10" t="s">
        <v>63</v>
      </c>
      <c r="G10" t="s">
        <v>64</v>
      </c>
      <c r="I10" t="s">
        <v>66</v>
      </c>
      <c r="J10">
        <v>100</v>
      </c>
      <c r="K10" t="s">
        <v>125</v>
      </c>
      <c r="L10" t="s">
        <v>93</v>
      </c>
      <c r="M10" t="s">
        <v>899</v>
      </c>
      <c r="N10" t="s">
        <v>69</v>
      </c>
      <c r="O10" t="s">
        <v>94</v>
      </c>
      <c r="P10">
        <v>100</v>
      </c>
      <c r="Q10" t="s">
        <v>332</v>
      </c>
      <c r="R10" t="s">
        <v>132</v>
      </c>
      <c r="S10" s="29" t="s">
        <v>128</v>
      </c>
      <c r="T10" t="s">
        <v>24</v>
      </c>
      <c r="U10" t="s">
        <v>73</v>
      </c>
      <c r="V10">
        <v>4.43</v>
      </c>
      <c r="X10">
        <f>SUM(Table2[[#This Row],[Mitigation Finance ($ million)]:[Adaptation Finance ($ million)]])</f>
        <v>4.43</v>
      </c>
      <c r="Y10" t="s">
        <v>96</v>
      </c>
      <c r="Z10" t="s">
        <v>74</v>
      </c>
      <c r="AA10" t="s">
        <v>900</v>
      </c>
    </row>
    <row r="11" spans="1:27" x14ac:dyDescent="0.25">
      <c r="A11" s="26">
        <v>44273</v>
      </c>
      <c r="B11" t="s">
        <v>897</v>
      </c>
      <c r="C11" t="s">
        <v>898</v>
      </c>
      <c r="D11" t="s">
        <v>61</v>
      </c>
      <c r="E11" t="s">
        <v>62</v>
      </c>
      <c r="F11" t="s">
        <v>63</v>
      </c>
      <c r="G11" t="s">
        <v>64</v>
      </c>
      <c r="I11" t="s">
        <v>66</v>
      </c>
      <c r="K11" t="s">
        <v>125</v>
      </c>
      <c r="L11" t="s">
        <v>93</v>
      </c>
      <c r="M11" t="s">
        <v>899</v>
      </c>
      <c r="N11" t="s">
        <v>69</v>
      </c>
      <c r="O11" t="s">
        <v>94</v>
      </c>
      <c r="Q11" t="s">
        <v>332</v>
      </c>
      <c r="R11" t="s">
        <v>128</v>
      </c>
      <c r="S11" s="29" t="s">
        <v>141</v>
      </c>
      <c r="T11" t="s">
        <v>24</v>
      </c>
      <c r="U11" t="s">
        <v>73</v>
      </c>
      <c r="V11">
        <v>7</v>
      </c>
      <c r="X11">
        <f>SUM(Table2[[#This Row],[Mitigation Finance ($ million)]:[Adaptation Finance ($ million)]])</f>
        <v>7</v>
      </c>
      <c r="Y11" t="s">
        <v>96</v>
      </c>
      <c r="Z11" t="s">
        <v>74</v>
      </c>
      <c r="AA11" t="s">
        <v>900</v>
      </c>
    </row>
    <row r="12" spans="1:27" x14ac:dyDescent="0.25">
      <c r="A12" s="26">
        <v>44281</v>
      </c>
      <c r="B12" t="s">
        <v>897</v>
      </c>
      <c r="C12" t="s">
        <v>898</v>
      </c>
      <c r="D12" t="s">
        <v>61</v>
      </c>
      <c r="E12" t="s">
        <v>62</v>
      </c>
      <c r="F12" t="s">
        <v>63</v>
      </c>
      <c r="G12" t="s">
        <v>64</v>
      </c>
      <c r="I12" t="s">
        <v>66</v>
      </c>
      <c r="K12" t="s">
        <v>125</v>
      </c>
      <c r="L12" t="s">
        <v>93</v>
      </c>
      <c r="M12" t="s">
        <v>899</v>
      </c>
      <c r="N12" t="s">
        <v>69</v>
      </c>
      <c r="O12" t="s">
        <v>94</v>
      </c>
      <c r="Q12" t="s">
        <v>332</v>
      </c>
      <c r="R12" t="s">
        <v>332</v>
      </c>
      <c r="S12" s="29"/>
      <c r="T12" t="s">
        <v>24</v>
      </c>
      <c r="U12" t="s">
        <v>73</v>
      </c>
      <c r="V12">
        <v>10</v>
      </c>
      <c r="X12">
        <f>SUM(Table2[[#This Row],[Mitigation Finance ($ million)]:[Adaptation Finance ($ million)]])</f>
        <v>10</v>
      </c>
      <c r="Y12" t="s">
        <v>96</v>
      </c>
      <c r="Z12" t="s">
        <v>74</v>
      </c>
      <c r="AA12" t="s">
        <v>900</v>
      </c>
    </row>
    <row r="13" spans="1:27" x14ac:dyDescent="0.25">
      <c r="A13" s="27">
        <v>44281</v>
      </c>
      <c r="B13" t="s">
        <v>2665</v>
      </c>
      <c r="C13" t="s">
        <v>2666</v>
      </c>
      <c r="D13" t="s">
        <v>78</v>
      </c>
      <c r="E13" t="s">
        <v>79</v>
      </c>
      <c r="F13" t="s">
        <v>80</v>
      </c>
      <c r="G13" t="s">
        <v>81</v>
      </c>
      <c r="H13" t="s">
        <v>301</v>
      </c>
      <c r="I13" t="s">
        <v>66</v>
      </c>
      <c r="J13">
        <v>222.75</v>
      </c>
      <c r="K13" t="s">
        <v>2199</v>
      </c>
      <c r="L13" t="s">
        <v>93</v>
      </c>
      <c r="M13" t="s">
        <v>2667</v>
      </c>
      <c r="N13" t="s">
        <v>69</v>
      </c>
      <c r="O13" t="s">
        <v>94</v>
      </c>
      <c r="P13">
        <v>100</v>
      </c>
      <c r="Q13" t="s">
        <v>84</v>
      </c>
      <c r="R13" t="s">
        <v>84</v>
      </c>
      <c r="S13" s="29" t="s">
        <v>8912</v>
      </c>
      <c r="T13" t="s">
        <v>72</v>
      </c>
      <c r="U13" t="s">
        <v>95</v>
      </c>
      <c r="V13">
        <v>7.0000000000000007E-2</v>
      </c>
      <c r="W13">
        <v>60.18</v>
      </c>
      <c r="X13">
        <f>SUM(Table2[[#This Row],[Mitigation Finance ($ million)]:[Adaptation Finance ($ million)]])</f>
        <v>60.25</v>
      </c>
      <c r="Y13" t="s">
        <v>96</v>
      </c>
      <c r="Z13" t="s">
        <v>1319</v>
      </c>
      <c r="AA13" t="s">
        <v>2668</v>
      </c>
    </row>
    <row r="14" spans="1:27" x14ac:dyDescent="0.25">
      <c r="A14" s="27">
        <v>44281</v>
      </c>
      <c r="B14" t="s">
        <v>2669</v>
      </c>
      <c r="C14" t="s">
        <v>2670</v>
      </c>
      <c r="D14" t="s">
        <v>78</v>
      </c>
      <c r="E14" t="s">
        <v>79</v>
      </c>
      <c r="F14" t="s">
        <v>80</v>
      </c>
      <c r="G14" t="s">
        <v>81</v>
      </c>
      <c r="H14" t="s">
        <v>82</v>
      </c>
      <c r="I14" t="s">
        <v>66</v>
      </c>
      <c r="J14">
        <v>430</v>
      </c>
      <c r="K14" t="s">
        <v>2199</v>
      </c>
      <c r="L14" t="s">
        <v>93</v>
      </c>
      <c r="M14" t="s">
        <v>2671</v>
      </c>
      <c r="N14" t="s">
        <v>69</v>
      </c>
      <c r="O14" t="s">
        <v>94</v>
      </c>
      <c r="P14">
        <v>85</v>
      </c>
      <c r="Q14" t="s">
        <v>71</v>
      </c>
      <c r="R14" t="s">
        <v>71</v>
      </c>
      <c r="S14" s="29" t="s">
        <v>8913</v>
      </c>
      <c r="T14" t="s">
        <v>72</v>
      </c>
      <c r="U14" t="s">
        <v>95</v>
      </c>
      <c r="V14">
        <v>7.08</v>
      </c>
      <c r="W14">
        <v>12.29</v>
      </c>
      <c r="X14">
        <f>SUM(Table2[[#This Row],[Mitigation Finance ($ million)]:[Adaptation Finance ($ million)]])</f>
        <v>19.369999999999997</v>
      </c>
      <c r="Y14" t="s">
        <v>96</v>
      </c>
      <c r="Z14" t="s">
        <v>1319</v>
      </c>
      <c r="AA14" t="s">
        <v>2672</v>
      </c>
    </row>
    <row r="15" spans="1:27" x14ac:dyDescent="0.25">
      <c r="A15" s="27">
        <v>44281</v>
      </c>
      <c r="B15" t="s">
        <v>2669</v>
      </c>
      <c r="C15" t="s">
        <v>2670</v>
      </c>
      <c r="D15" t="s">
        <v>78</v>
      </c>
      <c r="E15" t="s">
        <v>79</v>
      </c>
      <c r="F15" t="s">
        <v>80</v>
      </c>
      <c r="G15" t="s">
        <v>81</v>
      </c>
      <c r="H15" t="s">
        <v>82</v>
      </c>
      <c r="I15" t="s">
        <v>66</v>
      </c>
      <c r="K15" t="s">
        <v>2199</v>
      </c>
      <c r="L15" t="s">
        <v>93</v>
      </c>
      <c r="M15" t="s">
        <v>2673</v>
      </c>
      <c r="N15" t="s">
        <v>69</v>
      </c>
      <c r="O15" t="s">
        <v>225</v>
      </c>
      <c r="P15">
        <v>50</v>
      </c>
      <c r="Q15" t="s">
        <v>71</v>
      </c>
      <c r="R15" t="s">
        <v>71</v>
      </c>
      <c r="S15" s="29" t="s">
        <v>8914</v>
      </c>
      <c r="T15" t="s">
        <v>72</v>
      </c>
      <c r="U15" t="s">
        <v>95</v>
      </c>
      <c r="W15">
        <v>9.09</v>
      </c>
      <c r="X15">
        <f>SUM(Table2[[#This Row],[Mitigation Finance ($ million)]:[Adaptation Finance ($ million)]])</f>
        <v>9.09</v>
      </c>
      <c r="Y15" t="s">
        <v>96</v>
      </c>
      <c r="Z15" t="s">
        <v>1319</v>
      </c>
      <c r="AA15" t="s">
        <v>2672</v>
      </c>
    </row>
    <row r="16" spans="1:27" x14ac:dyDescent="0.25">
      <c r="A16" s="27">
        <v>44281</v>
      </c>
      <c r="B16" t="s">
        <v>2669</v>
      </c>
      <c r="C16" t="s">
        <v>2670</v>
      </c>
      <c r="D16" t="s">
        <v>78</v>
      </c>
      <c r="E16" t="s">
        <v>79</v>
      </c>
      <c r="F16" t="s">
        <v>80</v>
      </c>
      <c r="G16" t="s">
        <v>81</v>
      </c>
      <c r="H16" t="s">
        <v>82</v>
      </c>
      <c r="I16" t="s">
        <v>66</v>
      </c>
      <c r="K16" t="s">
        <v>2199</v>
      </c>
      <c r="L16" t="s">
        <v>150</v>
      </c>
      <c r="M16" t="s">
        <v>2674</v>
      </c>
      <c r="N16" t="s">
        <v>69</v>
      </c>
      <c r="O16" t="s">
        <v>152</v>
      </c>
      <c r="P16">
        <v>5</v>
      </c>
      <c r="Q16" t="s">
        <v>71</v>
      </c>
      <c r="R16" t="s">
        <v>71</v>
      </c>
      <c r="S16" s="29" t="s">
        <v>8915</v>
      </c>
      <c r="T16" t="s">
        <v>72</v>
      </c>
      <c r="U16" t="s">
        <v>95</v>
      </c>
      <c r="X16">
        <f>SUM(Table2[[#This Row],[Mitigation Finance ($ million)]:[Adaptation Finance ($ million)]])</f>
        <v>0</v>
      </c>
      <c r="Y16" t="s">
        <v>96</v>
      </c>
      <c r="Z16" t="s">
        <v>1319</v>
      </c>
      <c r="AA16" t="s">
        <v>2672</v>
      </c>
    </row>
    <row r="17" spans="1:27" x14ac:dyDescent="0.25">
      <c r="A17" s="27">
        <v>44281</v>
      </c>
      <c r="B17" t="s">
        <v>2669</v>
      </c>
      <c r="C17" t="s">
        <v>2670</v>
      </c>
      <c r="D17" t="s">
        <v>78</v>
      </c>
      <c r="E17" t="s">
        <v>79</v>
      </c>
      <c r="F17" t="s">
        <v>80</v>
      </c>
      <c r="G17" t="s">
        <v>81</v>
      </c>
      <c r="H17" t="s">
        <v>82</v>
      </c>
      <c r="I17" t="s">
        <v>66</v>
      </c>
      <c r="K17" t="s">
        <v>2199</v>
      </c>
      <c r="L17" t="s">
        <v>93</v>
      </c>
      <c r="M17" t="s">
        <v>2675</v>
      </c>
      <c r="N17" t="s">
        <v>595</v>
      </c>
      <c r="O17" t="s">
        <v>596</v>
      </c>
      <c r="P17">
        <v>141.5</v>
      </c>
      <c r="Q17" t="s">
        <v>71</v>
      </c>
      <c r="R17" t="s">
        <v>71</v>
      </c>
      <c r="S17" s="29" t="s">
        <v>8916</v>
      </c>
      <c r="T17" t="s">
        <v>72</v>
      </c>
      <c r="U17" t="s">
        <v>95</v>
      </c>
      <c r="V17">
        <v>35.89</v>
      </c>
      <c r="W17">
        <v>9.6300000000000008</v>
      </c>
      <c r="X17">
        <f>SUM(Table2[[#This Row],[Mitigation Finance ($ million)]:[Adaptation Finance ($ million)]])</f>
        <v>45.52</v>
      </c>
      <c r="Y17" t="s">
        <v>96</v>
      </c>
      <c r="Z17" t="s">
        <v>1319</v>
      </c>
      <c r="AA17" t="s">
        <v>2672</v>
      </c>
    </row>
    <row r="18" spans="1:27" x14ac:dyDescent="0.25">
      <c r="A18" s="27">
        <v>44281</v>
      </c>
      <c r="B18" t="s">
        <v>2676</v>
      </c>
      <c r="C18" t="s">
        <v>2677</v>
      </c>
      <c r="D18" t="s">
        <v>697</v>
      </c>
      <c r="E18" t="s">
        <v>698</v>
      </c>
      <c r="F18" t="s">
        <v>80</v>
      </c>
      <c r="G18" t="s">
        <v>81</v>
      </c>
      <c r="H18" t="s">
        <v>82</v>
      </c>
      <c r="I18" t="s">
        <v>66</v>
      </c>
      <c r="J18">
        <v>23.8</v>
      </c>
      <c r="K18" t="s">
        <v>2168</v>
      </c>
      <c r="L18" t="s">
        <v>93</v>
      </c>
      <c r="M18" t="s">
        <v>2678</v>
      </c>
      <c r="N18" t="s">
        <v>69</v>
      </c>
      <c r="O18" t="s">
        <v>225</v>
      </c>
      <c r="P18">
        <v>14</v>
      </c>
      <c r="Q18" t="s">
        <v>71</v>
      </c>
      <c r="R18" t="s">
        <v>71</v>
      </c>
      <c r="S18" s="29" t="s">
        <v>8917</v>
      </c>
      <c r="T18" t="s">
        <v>25</v>
      </c>
      <c r="U18" t="s">
        <v>95</v>
      </c>
      <c r="W18">
        <v>1.98</v>
      </c>
      <c r="X18">
        <f>SUM(Table2[[#This Row],[Mitigation Finance ($ million)]:[Adaptation Finance ($ million)]])</f>
        <v>1.98</v>
      </c>
      <c r="Y18" t="s">
        <v>96</v>
      </c>
      <c r="Z18" t="s">
        <v>1319</v>
      </c>
      <c r="AA18" t="s">
        <v>2679</v>
      </c>
    </row>
    <row r="19" spans="1:27" x14ac:dyDescent="0.25">
      <c r="A19" s="27">
        <v>44281</v>
      </c>
      <c r="B19" t="s">
        <v>2676</v>
      </c>
      <c r="C19" t="s">
        <v>2677</v>
      </c>
      <c r="D19" t="s">
        <v>697</v>
      </c>
      <c r="E19" t="s">
        <v>698</v>
      </c>
      <c r="F19" t="s">
        <v>80</v>
      </c>
      <c r="G19" t="s">
        <v>81</v>
      </c>
      <c r="H19" t="s">
        <v>82</v>
      </c>
      <c r="I19" t="s">
        <v>66</v>
      </c>
      <c r="K19" t="s">
        <v>2168</v>
      </c>
      <c r="L19" t="s">
        <v>93</v>
      </c>
      <c r="M19" t="s">
        <v>2678</v>
      </c>
      <c r="N19" t="s">
        <v>69</v>
      </c>
      <c r="O19" t="s">
        <v>225</v>
      </c>
      <c r="Q19" t="s">
        <v>71</v>
      </c>
      <c r="R19" t="s">
        <v>117</v>
      </c>
      <c r="S19" s="29" t="s">
        <v>8918</v>
      </c>
      <c r="T19" t="s">
        <v>25</v>
      </c>
      <c r="U19" t="s">
        <v>95</v>
      </c>
      <c r="W19">
        <v>4.62</v>
      </c>
      <c r="X19">
        <f>SUM(Table2[[#This Row],[Mitigation Finance ($ million)]:[Adaptation Finance ($ million)]])</f>
        <v>4.62</v>
      </c>
      <c r="Y19" t="s">
        <v>96</v>
      </c>
      <c r="Z19" t="s">
        <v>1319</v>
      </c>
      <c r="AA19" t="s">
        <v>2679</v>
      </c>
    </row>
    <row r="20" spans="1:27" x14ac:dyDescent="0.25">
      <c r="A20" s="27">
        <v>44281</v>
      </c>
      <c r="B20" t="s">
        <v>2676</v>
      </c>
      <c r="C20" t="s">
        <v>2677</v>
      </c>
      <c r="D20" t="s">
        <v>697</v>
      </c>
      <c r="E20" t="s">
        <v>698</v>
      </c>
      <c r="F20" t="s">
        <v>80</v>
      </c>
      <c r="G20" t="s">
        <v>81</v>
      </c>
      <c r="H20" t="s">
        <v>82</v>
      </c>
      <c r="I20" t="s">
        <v>66</v>
      </c>
      <c r="K20" t="s">
        <v>2168</v>
      </c>
      <c r="L20" t="s">
        <v>150</v>
      </c>
      <c r="M20" t="s">
        <v>2680</v>
      </c>
      <c r="N20" t="s">
        <v>69</v>
      </c>
      <c r="O20" t="s">
        <v>152</v>
      </c>
      <c r="P20">
        <v>6</v>
      </c>
      <c r="Q20" t="s">
        <v>71</v>
      </c>
      <c r="R20" t="s">
        <v>71</v>
      </c>
      <c r="S20" s="29" t="s">
        <v>8919</v>
      </c>
      <c r="T20" t="s">
        <v>25</v>
      </c>
      <c r="U20" t="s">
        <v>95</v>
      </c>
      <c r="W20">
        <v>1.3</v>
      </c>
      <c r="X20">
        <f>SUM(Table2[[#This Row],[Mitigation Finance ($ million)]:[Adaptation Finance ($ million)]])</f>
        <v>1.3</v>
      </c>
      <c r="Y20" t="s">
        <v>96</v>
      </c>
      <c r="Z20" t="s">
        <v>1319</v>
      </c>
      <c r="AA20" t="s">
        <v>2679</v>
      </c>
    </row>
    <row r="21" spans="1:27" x14ac:dyDescent="0.25">
      <c r="A21" s="27">
        <v>44286</v>
      </c>
      <c r="B21" t="s">
        <v>2676</v>
      </c>
      <c r="C21" t="s">
        <v>2677</v>
      </c>
      <c r="D21" t="s">
        <v>697</v>
      </c>
      <c r="E21" t="s">
        <v>698</v>
      </c>
      <c r="F21" t="s">
        <v>80</v>
      </c>
      <c r="G21" t="s">
        <v>81</v>
      </c>
      <c r="H21" t="s">
        <v>82</v>
      </c>
      <c r="I21" t="s">
        <v>66</v>
      </c>
      <c r="K21" t="s">
        <v>2168</v>
      </c>
      <c r="L21" t="s">
        <v>150</v>
      </c>
      <c r="M21" t="s">
        <v>2680</v>
      </c>
      <c r="N21" t="s">
        <v>69</v>
      </c>
      <c r="O21" t="s">
        <v>152</v>
      </c>
      <c r="Q21" t="s">
        <v>71</v>
      </c>
      <c r="R21" t="s">
        <v>117</v>
      </c>
      <c r="T21" t="s">
        <v>25</v>
      </c>
      <c r="U21" t="s">
        <v>95</v>
      </c>
      <c r="W21">
        <v>2.8</v>
      </c>
      <c r="X21">
        <f>SUM(Table2[[#This Row],[Mitigation Finance ($ million)]:[Adaptation Finance ($ million)]])</f>
        <v>2.8</v>
      </c>
      <c r="Y21" t="s">
        <v>96</v>
      </c>
      <c r="Z21" t="s">
        <v>1319</v>
      </c>
      <c r="AA21" t="s">
        <v>2679</v>
      </c>
    </row>
    <row r="22" spans="1:27" x14ac:dyDescent="0.25">
      <c r="A22" s="27">
        <v>44286</v>
      </c>
      <c r="B22" t="s">
        <v>2676</v>
      </c>
      <c r="C22" t="s">
        <v>2677</v>
      </c>
      <c r="D22" t="s">
        <v>697</v>
      </c>
      <c r="E22" t="s">
        <v>698</v>
      </c>
      <c r="F22" t="s">
        <v>80</v>
      </c>
      <c r="G22" t="s">
        <v>81</v>
      </c>
      <c r="H22" t="s">
        <v>82</v>
      </c>
      <c r="I22" t="s">
        <v>66</v>
      </c>
      <c r="K22" t="s">
        <v>2168</v>
      </c>
      <c r="L22" t="s">
        <v>150</v>
      </c>
      <c r="M22" t="s">
        <v>2681</v>
      </c>
      <c r="N22" t="s">
        <v>99</v>
      </c>
      <c r="O22" t="s">
        <v>172</v>
      </c>
      <c r="P22">
        <v>2</v>
      </c>
      <c r="Q22" t="s">
        <v>71</v>
      </c>
      <c r="R22" t="s">
        <v>117</v>
      </c>
      <c r="T22" t="s">
        <v>25</v>
      </c>
      <c r="U22" t="s">
        <v>95</v>
      </c>
      <c r="W22">
        <v>1.5</v>
      </c>
      <c r="X22">
        <f>SUM(Table2[[#This Row],[Mitigation Finance ($ million)]:[Adaptation Finance ($ million)]])</f>
        <v>1.5</v>
      </c>
      <c r="Y22" t="s">
        <v>96</v>
      </c>
      <c r="Z22" t="s">
        <v>1319</v>
      </c>
      <c r="AA22" t="s">
        <v>2679</v>
      </c>
    </row>
    <row r="23" spans="1:27" x14ac:dyDescent="0.25">
      <c r="A23" s="27">
        <v>44293</v>
      </c>
      <c r="B23" t="s">
        <v>2682</v>
      </c>
      <c r="C23" t="s">
        <v>2683</v>
      </c>
      <c r="D23" t="s">
        <v>78</v>
      </c>
      <c r="E23" t="s">
        <v>79</v>
      </c>
      <c r="F23" t="s">
        <v>80</v>
      </c>
      <c r="G23" t="s">
        <v>81</v>
      </c>
      <c r="H23" t="s">
        <v>398</v>
      </c>
      <c r="I23" t="s">
        <v>66</v>
      </c>
      <c r="J23">
        <v>695.72500000000002</v>
      </c>
      <c r="K23" t="s">
        <v>2148</v>
      </c>
      <c r="L23" t="s">
        <v>93</v>
      </c>
      <c r="M23" t="s">
        <v>2684</v>
      </c>
      <c r="N23" t="s">
        <v>69</v>
      </c>
      <c r="O23" t="s">
        <v>94</v>
      </c>
      <c r="P23">
        <v>262.29000000000002</v>
      </c>
      <c r="Q23" t="s">
        <v>128</v>
      </c>
      <c r="R23" t="s">
        <v>128</v>
      </c>
      <c r="T23" t="s">
        <v>72</v>
      </c>
      <c r="U23" t="s">
        <v>73</v>
      </c>
      <c r="V23">
        <v>15.35</v>
      </c>
      <c r="W23">
        <v>26.23</v>
      </c>
      <c r="X23">
        <f>SUM(Table2[[#This Row],[Mitigation Finance ($ million)]:[Adaptation Finance ($ million)]])</f>
        <v>41.58</v>
      </c>
      <c r="Y23" t="s">
        <v>96</v>
      </c>
      <c r="Z23" t="s">
        <v>1319</v>
      </c>
      <c r="AA23" t="s">
        <v>2685</v>
      </c>
    </row>
    <row r="24" spans="1:27" x14ac:dyDescent="0.25">
      <c r="A24" s="27">
        <v>44293</v>
      </c>
      <c r="B24" t="s">
        <v>2682</v>
      </c>
      <c r="C24" t="s">
        <v>2683</v>
      </c>
      <c r="D24" t="s">
        <v>78</v>
      </c>
      <c r="E24" t="s">
        <v>79</v>
      </c>
      <c r="F24" t="s">
        <v>80</v>
      </c>
      <c r="G24" t="s">
        <v>81</v>
      </c>
      <c r="H24" t="s">
        <v>398</v>
      </c>
      <c r="I24" t="s">
        <v>66</v>
      </c>
      <c r="K24" t="s">
        <v>2148</v>
      </c>
      <c r="L24" t="s">
        <v>93</v>
      </c>
      <c r="M24" t="s">
        <v>2686</v>
      </c>
      <c r="N24" t="s">
        <v>69</v>
      </c>
      <c r="O24" t="s">
        <v>225</v>
      </c>
      <c r="P24">
        <v>16</v>
      </c>
      <c r="Q24" t="s">
        <v>128</v>
      </c>
      <c r="R24" t="s">
        <v>128</v>
      </c>
      <c r="T24" t="s">
        <v>72</v>
      </c>
      <c r="U24" t="s">
        <v>73</v>
      </c>
      <c r="V24">
        <v>11.2</v>
      </c>
      <c r="W24">
        <v>1.6</v>
      </c>
      <c r="X24">
        <f>SUM(Table2[[#This Row],[Mitigation Finance ($ million)]:[Adaptation Finance ($ million)]])</f>
        <v>12.799999999999999</v>
      </c>
      <c r="Y24" t="s">
        <v>96</v>
      </c>
      <c r="Z24" t="s">
        <v>1319</v>
      </c>
      <c r="AA24" t="s">
        <v>2685</v>
      </c>
    </row>
    <row r="25" spans="1:27" x14ac:dyDescent="0.25">
      <c r="A25" s="27">
        <v>44297</v>
      </c>
      <c r="B25" t="s">
        <v>3358</v>
      </c>
      <c r="C25" t="s">
        <v>3359</v>
      </c>
      <c r="D25" t="s">
        <v>3360</v>
      </c>
      <c r="E25" t="s">
        <v>3361</v>
      </c>
      <c r="F25" t="s">
        <v>104</v>
      </c>
      <c r="G25" t="s">
        <v>89</v>
      </c>
      <c r="H25" t="s">
        <v>137</v>
      </c>
      <c r="I25" t="s">
        <v>91</v>
      </c>
      <c r="J25">
        <v>0.5</v>
      </c>
      <c r="K25" t="s">
        <v>180</v>
      </c>
      <c r="L25" t="s">
        <v>68</v>
      </c>
      <c r="M25">
        <v>6714</v>
      </c>
      <c r="N25" t="s">
        <v>69</v>
      </c>
      <c r="O25" t="s">
        <v>3348</v>
      </c>
      <c r="P25">
        <v>0.2</v>
      </c>
      <c r="Q25" t="s">
        <v>117</v>
      </c>
      <c r="R25" t="s">
        <v>117</v>
      </c>
      <c r="T25" t="s">
        <v>25</v>
      </c>
      <c r="U25" t="s">
        <v>73</v>
      </c>
      <c r="V25">
        <v>0.2</v>
      </c>
      <c r="X25">
        <f>SUM(Table2[[#This Row],[Mitigation Finance ($ million)]:[Adaptation Finance ($ million)]])</f>
        <v>0.2</v>
      </c>
      <c r="Y25" t="s">
        <v>3344</v>
      </c>
      <c r="Z25" t="s">
        <v>1319</v>
      </c>
      <c r="AA25" t="s">
        <v>3362</v>
      </c>
    </row>
    <row r="26" spans="1:27" x14ac:dyDescent="0.25">
      <c r="A26" s="26">
        <v>44298</v>
      </c>
      <c r="B26" t="s">
        <v>175</v>
      </c>
      <c r="C26" t="s">
        <v>176</v>
      </c>
      <c r="D26" t="s">
        <v>87</v>
      </c>
      <c r="E26" t="s">
        <v>88</v>
      </c>
      <c r="F26" t="s">
        <v>80</v>
      </c>
      <c r="G26" t="s">
        <v>81</v>
      </c>
      <c r="H26" t="s">
        <v>82</v>
      </c>
      <c r="I26" t="s">
        <v>66</v>
      </c>
      <c r="J26">
        <v>0.85</v>
      </c>
      <c r="K26" t="s">
        <v>67</v>
      </c>
      <c r="L26" t="s">
        <v>107</v>
      </c>
      <c r="M26">
        <v>6779</v>
      </c>
      <c r="N26" t="s">
        <v>99</v>
      </c>
      <c r="O26" t="s">
        <v>177</v>
      </c>
      <c r="P26">
        <v>0.85</v>
      </c>
      <c r="Q26" t="s">
        <v>71</v>
      </c>
      <c r="R26" t="s">
        <v>71</v>
      </c>
      <c r="S26" s="29"/>
      <c r="T26" t="s">
        <v>72</v>
      </c>
      <c r="U26" t="s">
        <v>95</v>
      </c>
      <c r="V26">
        <v>0.2</v>
      </c>
      <c r="W26">
        <v>0.1</v>
      </c>
      <c r="X26">
        <f>SUM(Table2[[#This Row],[Mitigation Finance ($ million)]:[Adaptation Finance ($ million)]])</f>
        <v>0.30000000000000004</v>
      </c>
      <c r="Y26" t="s">
        <v>68</v>
      </c>
      <c r="Z26" t="s">
        <v>74</v>
      </c>
      <c r="AA26" t="s">
        <v>178</v>
      </c>
    </row>
    <row r="27" spans="1:27" x14ac:dyDescent="0.25">
      <c r="A27" s="26">
        <v>44298</v>
      </c>
      <c r="B27" t="s">
        <v>548</v>
      </c>
      <c r="C27" t="s">
        <v>549</v>
      </c>
      <c r="D27" t="s">
        <v>87</v>
      </c>
      <c r="E27" t="s">
        <v>88</v>
      </c>
      <c r="F27" t="s">
        <v>80</v>
      </c>
      <c r="G27" t="s">
        <v>81</v>
      </c>
      <c r="H27" t="s">
        <v>82</v>
      </c>
      <c r="I27" t="s">
        <v>66</v>
      </c>
      <c r="J27">
        <v>299.8</v>
      </c>
      <c r="K27" t="s">
        <v>92</v>
      </c>
      <c r="L27" t="s">
        <v>93</v>
      </c>
      <c r="M27" t="s">
        <v>550</v>
      </c>
      <c r="N27" t="s">
        <v>69</v>
      </c>
      <c r="O27" t="s">
        <v>94</v>
      </c>
      <c r="P27">
        <v>200</v>
      </c>
      <c r="Q27" t="s">
        <v>71</v>
      </c>
      <c r="R27" t="s">
        <v>71</v>
      </c>
      <c r="S27" s="29"/>
      <c r="T27" t="s">
        <v>72</v>
      </c>
      <c r="U27" t="s">
        <v>173</v>
      </c>
      <c r="V27">
        <v>44.75</v>
      </c>
      <c r="W27">
        <v>78.05</v>
      </c>
      <c r="X27">
        <f>SUM(Table2[[#This Row],[Mitigation Finance ($ million)]:[Adaptation Finance ($ million)]])</f>
        <v>122.8</v>
      </c>
      <c r="Y27" t="s">
        <v>96</v>
      </c>
      <c r="Z27" t="s">
        <v>74</v>
      </c>
      <c r="AA27" t="s">
        <v>551</v>
      </c>
    </row>
    <row r="28" spans="1:27" x14ac:dyDescent="0.25">
      <c r="A28" s="26">
        <v>44298</v>
      </c>
      <c r="B28" t="s">
        <v>2687</v>
      </c>
      <c r="C28" t="s">
        <v>2688</v>
      </c>
      <c r="D28" t="s">
        <v>78</v>
      </c>
      <c r="E28" t="s">
        <v>79</v>
      </c>
      <c r="F28" t="s">
        <v>80</v>
      </c>
      <c r="G28" t="s">
        <v>81</v>
      </c>
      <c r="H28" t="s">
        <v>411</v>
      </c>
      <c r="I28" t="s">
        <v>66</v>
      </c>
      <c r="J28">
        <v>212.8</v>
      </c>
      <c r="K28" t="s">
        <v>2148</v>
      </c>
      <c r="L28" t="s">
        <v>93</v>
      </c>
      <c r="M28" t="s">
        <v>2689</v>
      </c>
      <c r="N28" t="s">
        <v>69</v>
      </c>
      <c r="O28" t="s">
        <v>225</v>
      </c>
      <c r="P28">
        <v>157</v>
      </c>
      <c r="Q28" t="s">
        <v>117</v>
      </c>
      <c r="R28" t="s">
        <v>117</v>
      </c>
      <c r="S28" s="29"/>
      <c r="T28" t="s">
        <v>25</v>
      </c>
      <c r="U28" t="s">
        <v>173</v>
      </c>
      <c r="W28">
        <v>47.402000000000001</v>
      </c>
      <c r="X28">
        <f>SUM(Table2[[#This Row],[Mitigation Finance ($ million)]:[Adaptation Finance ($ million)]])</f>
        <v>47.402000000000001</v>
      </c>
      <c r="Y28" t="s">
        <v>96</v>
      </c>
      <c r="Z28" t="s">
        <v>1319</v>
      </c>
      <c r="AA28" t="s">
        <v>2690</v>
      </c>
    </row>
    <row r="29" spans="1:27" x14ac:dyDescent="0.25">
      <c r="A29" s="26">
        <v>44314</v>
      </c>
      <c r="B29" t="s">
        <v>2687</v>
      </c>
      <c r="C29" t="s">
        <v>2688</v>
      </c>
      <c r="D29" t="s">
        <v>78</v>
      </c>
      <c r="E29" t="s">
        <v>79</v>
      </c>
      <c r="F29" t="s">
        <v>80</v>
      </c>
      <c r="G29" t="s">
        <v>81</v>
      </c>
      <c r="H29" t="s">
        <v>411</v>
      </c>
      <c r="I29" t="s">
        <v>66</v>
      </c>
      <c r="K29" t="s">
        <v>2148</v>
      </c>
      <c r="L29" t="s">
        <v>150</v>
      </c>
      <c r="M29" t="s">
        <v>2691</v>
      </c>
      <c r="N29" t="s">
        <v>99</v>
      </c>
      <c r="O29" t="s">
        <v>768</v>
      </c>
      <c r="P29">
        <v>17.89</v>
      </c>
      <c r="Q29" t="s">
        <v>117</v>
      </c>
      <c r="R29" t="s">
        <v>117</v>
      </c>
      <c r="S29" s="29"/>
      <c r="T29" t="s">
        <v>25</v>
      </c>
      <c r="U29" t="s">
        <v>173</v>
      </c>
      <c r="X29">
        <f>SUM(Table2[[#This Row],[Mitigation Finance ($ million)]:[Adaptation Finance ($ million)]])</f>
        <v>0</v>
      </c>
      <c r="Y29" t="s">
        <v>96</v>
      </c>
      <c r="Z29" t="s">
        <v>1319</v>
      </c>
      <c r="AA29" t="s">
        <v>2690</v>
      </c>
    </row>
    <row r="30" spans="1:27" x14ac:dyDescent="0.25">
      <c r="A30" s="27">
        <v>44321</v>
      </c>
      <c r="B30" t="s">
        <v>3358</v>
      </c>
      <c r="C30" t="s">
        <v>3359</v>
      </c>
      <c r="D30" t="s">
        <v>3360</v>
      </c>
      <c r="E30" t="s">
        <v>3361</v>
      </c>
      <c r="F30" t="s">
        <v>104</v>
      </c>
      <c r="G30" t="s">
        <v>89</v>
      </c>
      <c r="H30" t="s">
        <v>137</v>
      </c>
      <c r="I30" t="s">
        <v>91</v>
      </c>
      <c r="K30" t="s">
        <v>180</v>
      </c>
      <c r="L30" t="s">
        <v>68</v>
      </c>
      <c r="M30">
        <v>6714</v>
      </c>
      <c r="N30" t="s">
        <v>99</v>
      </c>
      <c r="O30" t="s">
        <v>2865</v>
      </c>
      <c r="P30">
        <v>0.3</v>
      </c>
      <c r="Q30" t="s">
        <v>117</v>
      </c>
      <c r="R30" t="s">
        <v>117</v>
      </c>
      <c r="T30" t="s">
        <v>25</v>
      </c>
      <c r="U30" t="s">
        <v>73</v>
      </c>
      <c r="V30">
        <v>0.3</v>
      </c>
      <c r="X30">
        <f>SUM(Table2[[#This Row],[Mitigation Finance ($ million)]:[Adaptation Finance ($ million)]])</f>
        <v>0.3</v>
      </c>
      <c r="Y30" t="s">
        <v>3344</v>
      </c>
      <c r="Z30" t="s">
        <v>1319</v>
      </c>
      <c r="AA30" t="s">
        <v>3362</v>
      </c>
    </row>
    <row r="31" spans="1:27" x14ac:dyDescent="0.25">
      <c r="A31" s="27">
        <v>44322</v>
      </c>
      <c r="B31" t="s">
        <v>2917</v>
      </c>
      <c r="C31" t="s">
        <v>2918</v>
      </c>
      <c r="D31" t="s">
        <v>637</v>
      </c>
      <c r="E31" t="s">
        <v>638</v>
      </c>
      <c r="F31" t="s">
        <v>114</v>
      </c>
      <c r="G31" t="s">
        <v>123</v>
      </c>
      <c r="H31" t="s">
        <v>631</v>
      </c>
      <c r="I31" t="s">
        <v>66</v>
      </c>
      <c r="J31">
        <v>3.92</v>
      </c>
      <c r="K31" t="s">
        <v>2464</v>
      </c>
      <c r="L31" t="s">
        <v>150</v>
      </c>
      <c r="M31" t="s">
        <v>2919</v>
      </c>
      <c r="N31" t="s">
        <v>99</v>
      </c>
      <c r="O31" t="s">
        <v>940</v>
      </c>
      <c r="P31">
        <v>3.8</v>
      </c>
      <c r="Q31" t="s">
        <v>117</v>
      </c>
      <c r="R31" t="s">
        <v>117</v>
      </c>
      <c r="T31" t="s">
        <v>25</v>
      </c>
      <c r="U31" t="s">
        <v>73</v>
      </c>
      <c r="W31">
        <v>0.4</v>
      </c>
      <c r="X31">
        <f>SUM(Table2[[#This Row],[Mitigation Finance ($ million)]:[Adaptation Finance ($ million)]])</f>
        <v>0.4</v>
      </c>
      <c r="Y31" t="s">
        <v>96</v>
      </c>
      <c r="Z31" t="s">
        <v>1319</v>
      </c>
      <c r="AA31" t="s">
        <v>2920</v>
      </c>
    </row>
    <row r="32" spans="1:27" x14ac:dyDescent="0.25">
      <c r="A32" s="27">
        <v>44322</v>
      </c>
      <c r="B32" t="s">
        <v>3363</v>
      </c>
      <c r="C32" t="s">
        <v>3364</v>
      </c>
      <c r="D32" t="s">
        <v>103</v>
      </c>
      <c r="E32" t="s">
        <v>104</v>
      </c>
      <c r="F32" t="s">
        <v>114</v>
      </c>
      <c r="G32" t="s">
        <v>123</v>
      </c>
      <c r="H32" t="s">
        <v>391</v>
      </c>
      <c r="I32" t="s">
        <v>66</v>
      </c>
      <c r="J32">
        <v>0.22</v>
      </c>
      <c r="K32" t="s">
        <v>67</v>
      </c>
      <c r="L32" t="s">
        <v>68</v>
      </c>
      <c r="M32">
        <v>6719</v>
      </c>
      <c r="N32" t="s">
        <v>69</v>
      </c>
      <c r="O32" t="s">
        <v>3348</v>
      </c>
      <c r="P32">
        <v>0.22</v>
      </c>
      <c r="Q32" t="s">
        <v>141</v>
      </c>
      <c r="R32" t="s">
        <v>141</v>
      </c>
      <c r="T32" t="s">
        <v>24</v>
      </c>
      <c r="U32" t="s">
        <v>73</v>
      </c>
      <c r="W32">
        <v>0.22</v>
      </c>
      <c r="X32">
        <f>SUM(Table2[[#This Row],[Mitigation Finance ($ million)]:[Adaptation Finance ($ million)]])</f>
        <v>0.22</v>
      </c>
      <c r="Y32" t="s">
        <v>3344</v>
      </c>
      <c r="Z32" t="s">
        <v>1319</v>
      </c>
      <c r="AA32" t="s">
        <v>3365</v>
      </c>
    </row>
    <row r="33" spans="1:27" x14ac:dyDescent="0.25">
      <c r="A33" s="26">
        <v>44326</v>
      </c>
      <c r="B33" t="s">
        <v>3065</v>
      </c>
      <c r="C33" t="s">
        <v>3066</v>
      </c>
      <c r="D33" t="s">
        <v>215</v>
      </c>
      <c r="E33" t="s">
        <v>216</v>
      </c>
      <c r="F33" t="s">
        <v>217</v>
      </c>
      <c r="G33" t="s">
        <v>218</v>
      </c>
      <c r="H33" t="s">
        <v>683</v>
      </c>
      <c r="I33" t="s">
        <v>66</v>
      </c>
      <c r="J33">
        <v>804.08</v>
      </c>
      <c r="K33" t="s">
        <v>2199</v>
      </c>
      <c r="L33" t="s">
        <v>93</v>
      </c>
      <c r="M33">
        <v>4035</v>
      </c>
      <c r="N33" t="s">
        <v>69</v>
      </c>
      <c r="O33" t="s">
        <v>94</v>
      </c>
      <c r="P33">
        <v>200</v>
      </c>
      <c r="Q33" t="s">
        <v>84</v>
      </c>
      <c r="R33" t="s">
        <v>84</v>
      </c>
      <c r="S33" s="29"/>
      <c r="T33" t="s">
        <v>72</v>
      </c>
      <c r="U33" t="s">
        <v>95</v>
      </c>
      <c r="V33">
        <v>14.06</v>
      </c>
      <c r="W33">
        <v>119.6</v>
      </c>
      <c r="X33">
        <f>SUM(Table2[[#This Row],[Mitigation Finance ($ million)]:[Adaptation Finance ($ million)]])</f>
        <v>133.66</v>
      </c>
      <c r="Y33" t="s">
        <v>96</v>
      </c>
      <c r="Z33" t="s">
        <v>1319</v>
      </c>
      <c r="AA33" t="s">
        <v>3067</v>
      </c>
    </row>
    <row r="34" spans="1:27" x14ac:dyDescent="0.25">
      <c r="A34" s="27">
        <v>44330</v>
      </c>
      <c r="B34" t="s">
        <v>3071</v>
      </c>
      <c r="C34" t="s">
        <v>3072</v>
      </c>
      <c r="D34" t="s">
        <v>215</v>
      </c>
      <c r="E34" t="s">
        <v>216</v>
      </c>
      <c r="F34" t="s">
        <v>217</v>
      </c>
      <c r="G34" t="s">
        <v>218</v>
      </c>
      <c r="H34" t="s">
        <v>683</v>
      </c>
      <c r="I34" t="s">
        <v>66</v>
      </c>
      <c r="J34">
        <v>650.78</v>
      </c>
      <c r="K34" t="s">
        <v>2727</v>
      </c>
      <c r="L34" t="s">
        <v>93</v>
      </c>
      <c r="M34">
        <v>4023</v>
      </c>
      <c r="N34" t="s">
        <v>69</v>
      </c>
      <c r="O34" t="s">
        <v>94</v>
      </c>
      <c r="P34">
        <v>151.51146437</v>
      </c>
      <c r="Q34" t="s">
        <v>141</v>
      </c>
      <c r="R34" t="s">
        <v>141</v>
      </c>
      <c r="T34" t="s">
        <v>24</v>
      </c>
      <c r="U34" t="s">
        <v>95</v>
      </c>
      <c r="W34">
        <v>135</v>
      </c>
      <c r="X34">
        <f>SUM(Table2[[#This Row],[Mitigation Finance ($ million)]:[Adaptation Finance ($ million)]])</f>
        <v>135</v>
      </c>
      <c r="Y34" t="s">
        <v>96</v>
      </c>
      <c r="Z34" t="s">
        <v>1319</v>
      </c>
      <c r="AA34" t="s">
        <v>3073</v>
      </c>
    </row>
    <row r="35" spans="1:27" x14ac:dyDescent="0.25">
      <c r="A35" s="27">
        <v>44330</v>
      </c>
      <c r="B35" t="s">
        <v>3071</v>
      </c>
      <c r="C35" t="s">
        <v>3072</v>
      </c>
      <c r="D35" t="s">
        <v>215</v>
      </c>
      <c r="E35" t="s">
        <v>216</v>
      </c>
      <c r="F35" t="s">
        <v>217</v>
      </c>
      <c r="G35" t="s">
        <v>218</v>
      </c>
      <c r="H35" t="s">
        <v>683</v>
      </c>
      <c r="I35" t="s">
        <v>66</v>
      </c>
      <c r="K35" t="s">
        <v>2727</v>
      </c>
      <c r="L35" t="s">
        <v>93</v>
      </c>
      <c r="M35">
        <v>4023</v>
      </c>
      <c r="N35" t="s">
        <v>69</v>
      </c>
      <c r="O35" t="s">
        <v>94</v>
      </c>
      <c r="Q35" t="s">
        <v>141</v>
      </c>
      <c r="R35" t="s">
        <v>128</v>
      </c>
      <c r="T35" t="s">
        <v>24</v>
      </c>
      <c r="U35" t="s">
        <v>95</v>
      </c>
      <c r="W35">
        <v>15</v>
      </c>
      <c r="X35">
        <f>SUM(Table2[[#This Row],[Mitigation Finance ($ million)]:[Adaptation Finance ($ million)]])</f>
        <v>15</v>
      </c>
      <c r="Y35" t="s">
        <v>96</v>
      </c>
      <c r="Z35" t="s">
        <v>1319</v>
      </c>
      <c r="AA35" t="s">
        <v>3073</v>
      </c>
    </row>
    <row r="36" spans="1:27" x14ac:dyDescent="0.25">
      <c r="A36" s="27">
        <v>44330</v>
      </c>
      <c r="B36" t="s">
        <v>2692</v>
      </c>
      <c r="C36" t="s">
        <v>2693</v>
      </c>
      <c r="D36" t="s">
        <v>2694</v>
      </c>
      <c r="E36" t="s">
        <v>288</v>
      </c>
      <c r="F36" t="s">
        <v>80</v>
      </c>
      <c r="G36" t="s">
        <v>81</v>
      </c>
      <c r="H36" t="s">
        <v>2695</v>
      </c>
      <c r="I36" t="s">
        <v>66</v>
      </c>
      <c r="J36">
        <v>0.7581</v>
      </c>
      <c r="K36" t="s">
        <v>180</v>
      </c>
      <c r="L36" t="s">
        <v>68</v>
      </c>
      <c r="M36">
        <v>9700</v>
      </c>
      <c r="N36" t="s">
        <v>69</v>
      </c>
      <c r="O36" t="s">
        <v>3348</v>
      </c>
      <c r="P36">
        <v>0.42409999999999998</v>
      </c>
      <c r="Q36" t="s">
        <v>141</v>
      </c>
      <c r="R36" t="s">
        <v>117</v>
      </c>
      <c r="T36" t="s">
        <v>72</v>
      </c>
      <c r="U36" t="s">
        <v>73</v>
      </c>
      <c r="V36">
        <v>2.8773389999999999E-2</v>
      </c>
      <c r="W36">
        <v>5.0268274600000001E-3</v>
      </c>
      <c r="X36">
        <f>SUM(Table2[[#This Row],[Mitigation Finance ($ million)]:[Adaptation Finance ($ million)]])</f>
        <v>3.3800217459999997E-2</v>
      </c>
      <c r="Y36" t="s">
        <v>3344</v>
      </c>
      <c r="Z36" t="s">
        <v>1319</v>
      </c>
      <c r="AA36" t="s">
        <v>2696</v>
      </c>
    </row>
    <row r="37" spans="1:27" x14ac:dyDescent="0.25">
      <c r="A37" s="27">
        <v>44330</v>
      </c>
      <c r="B37" t="s">
        <v>2692</v>
      </c>
      <c r="C37" t="s">
        <v>2693</v>
      </c>
      <c r="D37" t="s">
        <v>2694</v>
      </c>
      <c r="E37" t="s">
        <v>288</v>
      </c>
      <c r="F37" t="s">
        <v>80</v>
      </c>
      <c r="G37" t="s">
        <v>81</v>
      </c>
      <c r="H37" t="s">
        <v>2695</v>
      </c>
      <c r="I37" t="s">
        <v>66</v>
      </c>
      <c r="K37" t="s">
        <v>180</v>
      </c>
      <c r="L37" t="s">
        <v>68</v>
      </c>
      <c r="M37">
        <v>9700</v>
      </c>
      <c r="N37" t="s">
        <v>69</v>
      </c>
      <c r="O37" t="s">
        <v>3348</v>
      </c>
      <c r="Q37" t="s">
        <v>141</v>
      </c>
      <c r="R37" t="s">
        <v>132</v>
      </c>
      <c r="T37" t="s">
        <v>72</v>
      </c>
      <c r="U37" t="s">
        <v>73</v>
      </c>
      <c r="V37">
        <v>9.1894999999999998E-4</v>
      </c>
      <c r="W37">
        <v>1.0291009800000001E-2</v>
      </c>
      <c r="X37">
        <f>SUM(Table2[[#This Row],[Mitigation Finance ($ million)]:[Adaptation Finance ($ million)]])</f>
        <v>1.1209959800000001E-2</v>
      </c>
      <c r="Y37" t="s">
        <v>3344</v>
      </c>
      <c r="Z37" t="s">
        <v>1319</v>
      </c>
      <c r="AA37" t="s">
        <v>2696</v>
      </c>
    </row>
    <row r="38" spans="1:27" x14ac:dyDescent="0.25">
      <c r="A38" s="27">
        <v>44330</v>
      </c>
      <c r="B38" t="s">
        <v>2692</v>
      </c>
      <c r="C38" t="s">
        <v>2693</v>
      </c>
      <c r="D38" t="s">
        <v>2694</v>
      </c>
      <c r="E38" t="s">
        <v>288</v>
      </c>
      <c r="F38" t="s">
        <v>80</v>
      </c>
      <c r="G38" t="s">
        <v>81</v>
      </c>
      <c r="H38" t="s">
        <v>2695</v>
      </c>
      <c r="I38" t="s">
        <v>66</v>
      </c>
      <c r="K38" t="s">
        <v>180</v>
      </c>
      <c r="L38" t="s">
        <v>68</v>
      </c>
      <c r="M38">
        <v>9700</v>
      </c>
      <c r="N38" t="s">
        <v>69</v>
      </c>
      <c r="O38" t="s">
        <v>3348</v>
      </c>
      <c r="Q38" t="s">
        <v>141</v>
      </c>
      <c r="R38" t="s">
        <v>141</v>
      </c>
      <c r="T38" t="s">
        <v>72</v>
      </c>
      <c r="U38" t="s">
        <v>73</v>
      </c>
      <c r="V38">
        <v>2.6311199999999998E-3</v>
      </c>
      <c r="W38">
        <v>1.4097273699999999E-2</v>
      </c>
      <c r="X38">
        <f>SUM(Table2[[#This Row],[Mitigation Finance ($ million)]:[Adaptation Finance ($ million)]])</f>
        <v>1.67283937E-2</v>
      </c>
      <c r="Y38" t="s">
        <v>3344</v>
      </c>
      <c r="Z38" t="s">
        <v>1319</v>
      </c>
      <c r="AA38" t="s">
        <v>2696</v>
      </c>
    </row>
    <row r="39" spans="1:27" x14ac:dyDescent="0.25">
      <c r="A39" s="27">
        <v>44330</v>
      </c>
      <c r="B39" t="s">
        <v>489</v>
      </c>
      <c r="C39" t="s">
        <v>490</v>
      </c>
      <c r="D39" t="s">
        <v>121</v>
      </c>
      <c r="E39" t="s">
        <v>122</v>
      </c>
      <c r="F39" t="s">
        <v>114</v>
      </c>
      <c r="G39" t="s">
        <v>123</v>
      </c>
      <c r="H39" t="s">
        <v>491</v>
      </c>
      <c r="I39" t="s">
        <v>66</v>
      </c>
      <c r="J39">
        <v>1711.78</v>
      </c>
      <c r="K39" t="s">
        <v>92</v>
      </c>
      <c r="L39" t="s">
        <v>93</v>
      </c>
      <c r="M39" t="s">
        <v>492</v>
      </c>
      <c r="N39" t="s">
        <v>69</v>
      </c>
      <c r="O39" t="s">
        <v>94</v>
      </c>
      <c r="P39">
        <v>1014.69</v>
      </c>
      <c r="Q39" t="s">
        <v>84</v>
      </c>
      <c r="R39" t="s">
        <v>84</v>
      </c>
      <c r="T39" t="s">
        <v>72</v>
      </c>
      <c r="U39" t="s">
        <v>95</v>
      </c>
      <c r="V39">
        <v>1013.27</v>
      </c>
      <c r="W39">
        <v>1.42</v>
      </c>
      <c r="X39">
        <f>SUM(Table2[[#This Row],[Mitigation Finance ($ million)]:[Adaptation Finance ($ million)]])</f>
        <v>1014.6899999999999</v>
      </c>
      <c r="Y39" t="s">
        <v>96</v>
      </c>
      <c r="Z39" t="s">
        <v>74</v>
      </c>
      <c r="AA39" t="s">
        <v>493</v>
      </c>
    </row>
    <row r="40" spans="1:27" x14ac:dyDescent="0.25">
      <c r="A40" s="26">
        <v>44337</v>
      </c>
      <c r="B40" t="s">
        <v>489</v>
      </c>
      <c r="C40" t="s">
        <v>490</v>
      </c>
      <c r="D40" t="s">
        <v>121</v>
      </c>
      <c r="E40" t="s">
        <v>122</v>
      </c>
      <c r="F40" t="s">
        <v>114</v>
      </c>
      <c r="G40" t="s">
        <v>123</v>
      </c>
      <c r="H40" t="s">
        <v>491</v>
      </c>
      <c r="I40" t="s">
        <v>66</v>
      </c>
      <c r="K40" t="s">
        <v>92</v>
      </c>
      <c r="L40" t="s">
        <v>98</v>
      </c>
      <c r="M40" t="s">
        <v>494</v>
      </c>
      <c r="N40" t="s">
        <v>99</v>
      </c>
      <c r="O40" t="s">
        <v>12</v>
      </c>
      <c r="P40">
        <v>50</v>
      </c>
      <c r="Q40" t="s">
        <v>84</v>
      </c>
      <c r="R40" t="s">
        <v>84</v>
      </c>
      <c r="S40" s="29"/>
      <c r="T40" t="s">
        <v>72</v>
      </c>
      <c r="U40" t="s">
        <v>95</v>
      </c>
      <c r="V40">
        <v>50</v>
      </c>
      <c r="X40">
        <f>SUM(Table2[[#This Row],[Mitigation Finance ($ million)]:[Adaptation Finance ($ million)]])</f>
        <v>50</v>
      </c>
      <c r="Y40" t="s">
        <v>96</v>
      </c>
      <c r="Z40" t="s">
        <v>74</v>
      </c>
      <c r="AA40" t="s">
        <v>493</v>
      </c>
    </row>
    <row r="41" spans="1:27" x14ac:dyDescent="0.25">
      <c r="A41" s="26">
        <v>44337</v>
      </c>
      <c r="B41" t="s">
        <v>489</v>
      </c>
      <c r="C41" t="s">
        <v>490</v>
      </c>
      <c r="D41" t="s">
        <v>121</v>
      </c>
      <c r="E41" t="s">
        <v>122</v>
      </c>
      <c r="F41" t="s">
        <v>114</v>
      </c>
      <c r="G41" t="s">
        <v>123</v>
      </c>
      <c r="H41" t="s">
        <v>491</v>
      </c>
      <c r="I41" t="s">
        <v>66</v>
      </c>
      <c r="K41" t="s">
        <v>92</v>
      </c>
      <c r="L41" t="s">
        <v>98</v>
      </c>
      <c r="M41" t="s">
        <v>495</v>
      </c>
      <c r="N41" t="s">
        <v>99</v>
      </c>
      <c r="O41" t="s">
        <v>496</v>
      </c>
      <c r="P41">
        <v>10</v>
      </c>
      <c r="Q41" t="s">
        <v>84</v>
      </c>
      <c r="R41" t="s">
        <v>84</v>
      </c>
      <c r="S41" s="29"/>
      <c r="T41" t="s">
        <v>72</v>
      </c>
      <c r="U41" t="s">
        <v>95</v>
      </c>
      <c r="V41">
        <v>10</v>
      </c>
      <c r="X41">
        <f>SUM(Table2[[#This Row],[Mitigation Finance ($ million)]:[Adaptation Finance ($ million)]])</f>
        <v>10</v>
      </c>
      <c r="Y41" t="s">
        <v>96</v>
      </c>
      <c r="Z41" t="s">
        <v>74</v>
      </c>
      <c r="AA41" t="s">
        <v>493</v>
      </c>
    </row>
    <row r="42" spans="1:27" x14ac:dyDescent="0.25">
      <c r="A42" s="26">
        <v>44337</v>
      </c>
      <c r="B42" t="s">
        <v>489</v>
      </c>
      <c r="C42" t="s">
        <v>490</v>
      </c>
      <c r="D42" t="s">
        <v>121</v>
      </c>
      <c r="E42" t="s">
        <v>122</v>
      </c>
      <c r="F42" t="s">
        <v>114</v>
      </c>
      <c r="G42" t="s">
        <v>123</v>
      </c>
      <c r="H42" t="s">
        <v>491</v>
      </c>
      <c r="I42" t="s">
        <v>66</v>
      </c>
      <c r="K42" t="s">
        <v>180</v>
      </c>
      <c r="L42" t="s">
        <v>68</v>
      </c>
      <c r="M42">
        <v>10120</v>
      </c>
      <c r="N42" t="s">
        <v>69</v>
      </c>
      <c r="O42" t="s">
        <v>70</v>
      </c>
      <c r="P42">
        <v>0.5</v>
      </c>
      <c r="Q42" t="s">
        <v>84</v>
      </c>
      <c r="R42" t="s">
        <v>84</v>
      </c>
      <c r="S42" s="29"/>
      <c r="T42" t="s">
        <v>24</v>
      </c>
      <c r="U42" t="s">
        <v>95</v>
      </c>
      <c r="V42">
        <v>0.5</v>
      </c>
      <c r="X42">
        <f>SUM(Table2[[#This Row],[Mitigation Finance ($ million)]:[Adaptation Finance ($ million)]])</f>
        <v>0.5</v>
      </c>
      <c r="Y42" t="s">
        <v>68</v>
      </c>
      <c r="Z42" t="s">
        <v>74</v>
      </c>
      <c r="AA42" t="s">
        <v>493</v>
      </c>
    </row>
    <row r="43" spans="1:27" x14ac:dyDescent="0.25">
      <c r="A43" s="26">
        <v>44337</v>
      </c>
      <c r="B43" t="s">
        <v>489</v>
      </c>
      <c r="C43" t="s">
        <v>490</v>
      </c>
      <c r="D43" t="s">
        <v>121</v>
      </c>
      <c r="E43" t="s">
        <v>122</v>
      </c>
      <c r="F43" t="s">
        <v>114</v>
      </c>
      <c r="G43" t="s">
        <v>123</v>
      </c>
      <c r="H43" t="s">
        <v>491</v>
      </c>
      <c r="I43" t="s">
        <v>66</v>
      </c>
      <c r="K43" t="s">
        <v>180</v>
      </c>
      <c r="L43" t="s">
        <v>107</v>
      </c>
      <c r="M43">
        <v>10120</v>
      </c>
      <c r="N43" t="s">
        <v>99</v>
      </c>
      <c r="O43" t="s">
        <v>12</v>
      </c>
      <c r="P43">
        <v>0.5</v>
      </c>
      <c r="Q43" t="s">
        <v>84</v>
      </c>
      <c r="R43" t="s">
        <v>84</v>
      </c>
      <c r="S43" s="29"/>
      <c r="T43" t="s">
        <v>24</v>
      </c>
      <c r="U43" t="s">
        <v>95</v>
      </c>
      <c r="V43">
        <v>0.5</v>
      </c>
      <c r="X43">
        <f>SUM(Table2[[#This Row],[Mitigation Finance ($ million)]:[Adaptation Finance ($ million)]])</f>
        <v>0.5</v>
      </c>
      <c r="Y43" t="s">
        <v>68</v>
      </c>
      <c r="Z43" t="s">
        <v>74</v>
      </c>
      <c r="AA43" t="s">
        <v>493</v>
      </c>
    </row>
    <row r="44" spans="1:27" x14ac:dyDescent="0.25">
      <c r="A44" s="26">
        <v>44337</v>
      </c>
      <c r="B44" t="s">
        <v>476</v>
      </c>
      <c r="C44" t="s">
        <v>477</v>
      </c>
      <c r="D44" t="s">
        <v>78</v>
      </c>
      <c r="E44" t="s">
        <v>79</v>
      </c>
      <c r="F44" t="s">
        <v>80</v>
      </c>
      <c r="G44" t="s">
        <v>81</v>
      </c>
      <c r="H44" t="s">
        <v>425</v>
      </c>
      <c r="I44" t="s">
        <v>66</v>
      </c>
      <c r="J44">
        <v>402.95</v>
      </c>
      <c r="K44" t="s">
        <v>92</v>
      </c>
      <c r="L44" t="s">
        <v>93</v>
      </c>
      <c r="M44" t="s">
        <v>478</v>
      </c>
      <c r="N44" t="s">
        <v>69</v>
      </c>
      <c r="O44" t="s">
        <v>94</v>
      </c>
      <c r="P44">
        <v>402.17311794</v>
      </c>
      <c r="Q44" t="s">
        <v>84</v>
      </c>
      <c r="R44" t="s">
        <v>84</v>
      </c>
      <c r="S44" s="29"/>
      <c r="T44" t="s">
        <v>72</v>
      </c>
      <c r="U44" t="s">
        <v>173</v>
      </c>
      <c r="V44">
        <v>365.87</v>
      </c>
      <c r="W44">
        <v>34.130000000000003</v>
      </c>
      <c r="X44">
        <f>SUM(Table2[[#This Row],[Mitigation Finance ($ million)]:[Adaptation Finance ($ million)]])</f>
        <v>400</v>
      </c>
      <c r="Y44" t="s">
        <v>96</v>
      </c>
      <c r="Z44" t="s">
        <v>74</v>
      </c>
      <c r="AA44" t="s">
        <v>479</v>
      </c>
    </row>
    <row r="45" spans="1:27" x14ac:dyDescent="0.25">
      <c r="A45" s="26">
        <v>44337</v>
      </c>
      <c r="B45" t="s">
        <v>476</v>
      </c>
      <c r="C45" t="s">
        <v>477</v>
      </c>
      <c r="D45" t="s">
        <v>78</v>
      </c>
      <c r="E45" t="s">
        <v>79</v>
      </c>
      <c r="F45" t="s">
        <v>80</v>
      </c>
      <c r="G45" t="s">
        <v>81</v>
      </c>
      <c r="H45" t="s">
        <v>301</v>
      </c>
      <c r="I45" t="s">
        <v>66</v>
      </c>
      <c r="K45" t="s">
        <v>180</v>
      </c>
      <c r="L45" t="s">
        <v>68</v>
      </c>
      <c r="M45">
        <v>10115</v>
      </c>
      <c r="N45" t="s">
        <v>69</v>
      </c>
      <c r="O45" t="s">
        <v>70</v>
      </c>
      <c r="P45">
        <v>0.45</v>
      </c>
      <c r="Q45" t="s">
        <v>84</v>
      </c>
      <c r="R45" t="s">
        <v>84</v>
      </c>
      <c r="S45" s="29"/>
      <c r="T45" t="s">
        <v>72</v>
      </c>
      <c r="U45" t="s">
        <v>173</v>
      </c>
      <c r="X45">
        <f>SUM(Table2[[#This Row],[Mitigation Finance ($ million)]:[Adaptation Finance ($ million)]])</f>
        <v>0</v>
      </c>
      <c r="Y45" t="s">
        <v>68</v>
      </c>
      <c r="Z45" t="s">
        <v>74</v>
      </c>
      <c r="AA45" t="s">
        <v>479</v>
      </c>
    </row>
    <row r="46" spans="1:27" x14ac:dyDescent="0.25">
      <c r="A46" s="26">
        <v>44337</v>
      </c>
      <c r="B46" t="s">
        <v>2692</v>
      </c>
      <c r="C46" t="s">
        <v>2693</v>
      </c>
      <c r="D46" t="s">
        <v>2694</v>
      </c>
      <c r="E46" t="s">
        <v>288</v>
      </c>
      <c r="F46" t="s">
        <v>80</v>
      </c>
      <c r="G46" t="s">
        <v>81</v>
      </c>
      <c r="H46" t="s">
        <v>2695</v>
      </c>
      <c r="I46" t="s">
        <v>66</v>
      </c>
      <c r="K46" t="s">
        <v>180</v>
      </c>
      <c r="L46" t="s">
        <v>68</v>
      </c>
      <c r="M46">
        <v>9700</v>
      </c>
      <c r="N46" t="s">
        <v>69</v>
      </c>
      <c r="O46" t="s">
        <v>3348</v>
      </c>
      <c r="Q46" t="s">
        <v>141</v>
      </c>
      <c r="R46" t="s">
        <v>128</v>
      </c>
      <c r="S46" s="29"/>
      <c r="T46" t="s">
        <v>72</v>
      </c>
      <c r="U46" t="s">
        <v>73</v>
      </c>
      <c r="V46">
        <v>1.9387209999999998E-2</v>
      </c>
      <c r="W46">
        <v>8.3088057100000005E-3</v>
      </c>
      <c r="X46">
        <f>SUM(Table2[[#This Row],[Mitigation Finance ($ million)]:[Adaptation Finance ($ million)]])</f>
        <v>2.7696015710000001E-2</v>
      </c>
      <c r="Y46" t="s">
        <v>3344</v>
      </c>
      <c r="Z46" t="s">
        <v>1319</v>
      </c>
      <c r="AA46" t="s">
        <v>2696</v>
      </c>
    </row>
    <row r="47" spans="1:27" x14ac:dyDescent="0.25">
      <c r="A47" s="26">
        <v>44337</v>
      </c>
      <c r="B47" t="s">
        <v>2692</v>
      </c>
      <c r="C47" t="s">
        <v>2693</v>
      </c>
      <c r="D47" t="s">
        <v>2694</v>
      </c>
      <c r="E47" t="s">
        <v>288</v>
      </c>
      <c r="F47" t="s">
        <v>80</v>
      </c>
      <c r="G47" t="s">
        <v>81</v>
      </c>
      <c r="H47" t="s">
        <v>2695</v>
      </c>
      <c r="I47" t="s">
        <v>66</v>
      </c>
      <c r="K47" t="s">
        <v>180</v>
      </c>
      <c r="L47" t="s">
        <v>68</v>
      </c>
      <c r="M47">
        <v>9700</v>
      </c>
      <c r="N47" t="s">
        <v>69</v>
      </c>
      <c r="O47" t="s">
        <v>3348</v>
      </c>
      <c r="Q47" t="s">
        <v>141</v>
      </c>
      <c r="R47" t="s">
        <v>361</v>
      </c>
      <c r="S47" s="29"/>
      <c r="T47" t="s">
        <v>72</v>
      </c>
      <c r="U47" t="s">
        <v>73</v>
      </c>
      <c r="V47">
        <v>6.8548000000000003E-4</v>
      </c>
      <c r="W47">
        <v>1.0247527E-4</v>
      </c>
      <c r="X47">
        <f>SUM(Table2[[#This Row],[Mitigation Finance ($ million)]:[Adaptation Finance ($ million)]])</f>
        <v>7.8795527000000002E-4</v>
      </c>
      <c r="Y47" t="s">
        <v>3344</v>
      </c>
      <c r="Z47" t="s">
        <v>1319</v>
      </c>
      <c r="AA47" t="s">
        <v>2696</v>
      </c>
    </row>
    <row r="48" spans="1:27" x14ac:dyDescent="0.25">
      <c r="A48" s="26">
        <v>44344</v>
      </c>
      <c r="B48" t="s">
        <v>2692</v>
      </c>
      <c r="C48" t="s">
        <v>2693</v>
      </c>
      <c r="D48" t="s">
        <v>2694</v>
      </c>
      <c r="E48" t="s">
        <v>288</v>
      </c>
      <c r="F48" t="s">
        <v>80</v>
      </c>
      <c r="G48" t="s">
        <v>81</v>
      </c>
      <c r="H48" t="s">
        <v>2695</v>
      </c>
      <c r="I48" t="s">
        <v>66</v>
      </c>
      <c r="K48" t="s">
        <v>180</v>
      </c>
      <c r="L48" t="s">
        <v>68</v>
      </c>
      <c r="M48">
        <v>9700</v>
      </c>
      <c r="N48" t="s">
        <v>69</v>
      </c>
      <c r="O48" t="s">
        <v>3348</v>
      </c>
      <c r="Q48" t="s">
        <v>141</v>
      </c>
      <c r="R48" t="s">
        <v>332</v>
      </c>
      <c r="S48" s="29"/>
      <c r="T48" t="s">
        <v>72</v>
      </c>
      <c r="U48" t="s">
        <v>73</v>
      </c>
      <c r="V48">
        <v>5.5392000000000002E-3</v>
      </c>
      <c r="W48">
        <v>0</v>
      </c>
      <c r="X48">
        <f>SUM(Table2[[#This Row],[Mitigation Finance ($ million)]:[Adaptation Finance ($ million)]])</f>
        <v>5.5392000000000002E-3</v>
      </c>
      <c r="Y48" t="s">
        <v>3344</v>
      </c>
      <c r="Z48" t="s">
        <v>1319</v>
      </c>
      <c r="AA48" t="s">
        <v>2696</v>
      </c>
    </row>
    <row r="49" spans="1:27" x14ac:dyDescent="0.25">
      <c r="A49" s="27">
        <v>44344</v>
      </c>
      <c r="B49" t="s">
        <v>2692</v>
      </c>
      <c r="C49" t="s">
        <v>2693</v>
      </c>
      <c r="D49" t="s">
        <v>2694</v>
      </c>
      <c r="E49" t="s">
        <v>288</v>
      </c>
      <c r="F49" t="s">
        <v>80</v>
      </c>
      <c r="G49" t="s">
        <v>81</v>
      </c>
      <c r="H49" t="s">
        <v>2695</v>
      </c>
      <c r="I49" t="s">
        <v>66</v>
      </c>
      <c r="K49" t="s">
        <v>180</v>
      </c>
      <c r="L49" t="s">
        <v>68</v>
      </c>
      <c r="M49">
        <v>9700</v>
      </c>
      <c r="N49" t="s">
        <v>69</v>
      </c>
      <c r="O49" t="s">
        <v>3348</v>
      </c>
      <c r="Q49" t="s">
        <v>141</v>
      </c>
      <c r="R49" t="s">
        <v>84</v>
      </c>
      <c r="T49" t="s">
        <v>72</v>
      </c>
      <c r="U49" t="s">
        <v>73</v>
      </c>
      <c r="V49">
        <v>6.0649849999999998E-2</v>
      </c>
      <c r="W49">
        <v>0.228085026</v>
      </c>
      <c r="X49">
        <f>SUM(Table2[[#This Row],[Mitigation Finance ($ million)]:[Adaptation Finance ($ million)]])</f>
        <v>0.28873487599999997</v>
      </c>
      <c r="Y49" t="s">
        <v>3344</v>
      </c>
      <c r="Z49" t="s">
        <v>1319</v>
      </c>
      <c r="AA49" t="s">
        <v>2696</v>
      </c>
    </row>
    <row r="50" spans="1:27" x14ac:dyDescent="0.25">
      <c r="A50" s="27">
        <v>44350</v>
      </c>
      <c r="B50" t="s">
        <v>2692</v>
      </c>
      <c r="C50" t="s">
        <v>2693</v>
      </c>
      <c r="D50" t="s">
        <v>2694</v>
      </c>
      <c r="E50" t="s">
        <v>288</v>
      </c>
      <c r="F50" t="s">
        <v>80</v>
      </c>
      <c r="G50" t="s">
        <v>81</v>
      </c>
      <c r="H50" t="s">
        <v>2695</v>
      </c>
      <c r="I50" t="s">
        <v>66</v>
      </c>
      <c r="K50" t="s">
        <v>180</v>
      </c>
      <c r="L50" t="s">
        <v>68</v>
      </c>
      <c r="M50">
        <v>9700</v>
      </c>
      <c r="N50" t="s">
        <v>69</v>
      </c>
      <c r="O50" t="s">
        <v>3348</v>
      </c>
      <c r="Q50" t="s">
        <v>141</v>
      </c>
      <c r="R50" t="s">
        <v>71</v>
      </c>
      <c r="T50" t="s">
        <v>72</v>
      </c>
      <c r="U50" t="s">
        <v>73</v>
      </c>
      <c r="V50">
        <v>3.7864059999999998E-2</v>
      </c>
      <c r="W50">
        <v>1.73931E-3</v>
      </c>
      <c r="X50">
        <f>SUM(Table2[[#This Row],[Mitigation Finance ($ million)]:[Adaptation Finance ($ million)]])</f>
        <v>3.9603369999999999E-2</v>
      </c>
      <c r="Y50" t="s">
        <v>3344</v>
      </c>
      <c r="Z50" t="s">
        <v>1319</v>
      </c>
      <c r="AA50" t="s">
        <v>2696</v>
      </c>
    </row>
    <row r="51" spans="1:27" x14ac:dyDescent="0.25">
      <c r="A51" s="26">
        <v>44355</v>
      </c>
      <c r="B51" t="s">
        <v>3136</v>
      </c>
      <c r="C51" t="s">
        <v>3137</v>
      </c>
      <c r="D51" t="s">
        <v>215</v>
      </c>
      <c r="E51" t="s">
        <v>216</v>
      </c>
      <c r="F51" t="s">
        <v>217</v>
      </c>
      <c r="G51" t="s">
        <v>218</v>
      </c>
      <c r="H51" t="s">
        <v>219</v>
      </c>
      <c r="I51" t="s">
        <v>66</v>
      </c>
      <c r="J51">
        <v>420.72945099999998</v>
      </c>
      <c r="K51" t="s">
        <v>2168</v>
      </c>
      <c r="L51" t="s">
        <v>93</v>
      </c>
      <c r="M51">
        <v>4046</v>
      </c>
      <c r="N51" t="s">
        <v>69</v>
      </c>
      <c r="O51" t="s">
        <v>94</v>
      </c>
      <c r="P51">
        <v>200.52419981</v>
      </c>
      <c r="Q51" t="s">
        <v>117</v>
      </c>
      <c r="R51" t="s">
        <v>117</v>
      </c>
      <c r="S51" s="29"/>
      <c r="T51" t="s">
        <v>72</v>
      </c>
      <c r="U51" t="s">
        <v>95</v>
      </c>
      <c r="V51">
        <v>9.0269239999999993</v>
      </c>
      <c r="W51">
        <v>17.781151000000001</v>
      </c>
      <c r="X51">
        <f>SUM(Table2[[#This Row],[Mitigation Finance ($ million)]:[Adaptation Finance ($ million)]])</f>
        <v>26.808075000000002</v>
      </c>
      <c r="Y51" t="s">
        <v>96</v>
      </c>
      <c r="Z51" t="s">
        <v>1319</v>
      </c>
      <c r="AA51" t="s">
        <v>3138</v>
      </c>
    </row>
    <row r="52" spans="1:27" x14ac:dyDescent="0.25">
      <c r="A52" s="27">
        <v>44356</v>
      </c>
      <c r="B52" t="s">
        <v>3376</v>
      </c>
      <c r="C52" t="s">
        <v>3377</v>
      </c>
      <c r="D52" t="s">
        <v>3378</v>
      </c>
      <c r="E52" t="s">
        <v>3379</v>
      </c>
      <c r="F52" t="s">
        <v>223</v>
      </c>
      <c r="G52" t="s">
        <v>184</v>
      </c>
      <c r="H52" t="s">
        <v>1007</v>
      </c>
      <c r="I52" t="s">
        <v>66</v>
      </c>
      <c r="J52">
        <v>1</v>
      </c>
      <c r="K52" t="s">
        <v>180</v>
      </c>
      <c r="L52" t="s">
        <v>68</v>
      </c>
      <c r="M52">
        <v>6727</v>
      </c>
      <c r="N52" t="s">
        <v>69</v>
      </c>
      <c r="O52" t="s">
        <v>3348</v>
      </c>
      <c r="P52">
        <v>0.2</v>
      </c>
      <c r="Q52" t="s">
        <v>141</v>
      </c>
      <c r="R52" t="s">
        <v>141</v>
      </c>
      <c r="T52" t="s">
        <v>24</v>
      </c>
      <c r="U52" t="s">
        <v>73</v>
      </c>
      <c r="W52">
        <v>0.1</v>
      </c>
      <c r="X52">
        <f>SUM(Table2[[#This Row],[Mitigation Finance ($ million)]:[Adaptation Finance ($ million)]])</f>
        <v>0.1</v>
      </c>
      <c r="Y52" t="s">
        <v>3344</v>
      </c>
      <c r="Z52" t="s">
        <v>1319</v>
      </c>
      <c r="AA52" t="s">
        <v>3380</v>
      </c>
    </row>
    <row r="53" spans="1:27" x14ac:dyDescent="0.25">
      <c r="A53" s="27">
        <v>44357</v>
      </c>
      <c r="B53" t="s">
        <v>3376</v>
      </c>
      <c r="C53" t="s">
        <v>3377</v>
      </c>
      <c r="D53" t="s">
        <v>3378</v>
      </c>
      <c r="E53" t="s">
        <v>3379</v>
      </c>
      <c r="F53" t="s">
        <v>223</v>
      </c>
      <c r="G53" t="s">
        <v>184</v>
      </c>
      <c r="H53" t="s">
        <v>1007</v>
      </c>
      <c r="I53" t="s">
        <v>66</v>
      </c>
      <c r="K53" t="s">
        <v>180</v>
      </c>
      <c r="L53" t="s">
        <v>68</v>
      </c>
      <c r="M53">
        <v>6727</v>
      </c>
      <c r="N53" t="s">
        <v>69</v>
      </c>
      <c r="O53" t="s">
        <v>3348</v>
      </c>
      <c r="Q53" t="s">
        <v>141</v>
      </c>
      <c r="R53" t="s">
        <v>128</v>
      </c>
      <c r="T53" t="s">
        <v>24</v>
      </c>
      <c r="U53" t="s">
        <v>73</v>
      </c>
      <c r="W53">
        <v>0.1</v>
      </c>
      <c r="X53">
        <f>SUM(Table2[[#This Row],[Mitigation Finance ($ million)]:[Adaptation Finance ($ million)]])</f>
        <v>0.1</v>
      </c>
      <c r="Y53" t="s">
        <v>3344</v>
      </c>
      <c r="Z53" t="s">
        <v>1319</v>
      </c>
      <c r="AA53" t="s">
        <v>3380</v>
      </c>
    </row>
    <row r="54" spans="1:27" x14ac:dyDescent="0.25">
      <c r="A54" s="27">
        <v>44357</v>
      </c>
      <c r="B54" t="s">
        <v>3370</v>
      </c>
      <c r="C54" t="s">
        <v>3371</v>
      </c>
      <c r="D54" t="s">
        <v>657</v>
      </c>
      <c r="E54" t="s">
        <v>658</v>
      </c>
      <c r="F54" t="s">
        <v>63</v>
      </c>
      <c r="G54" t="s">
        <v>64</v>
      </c>
      <c r="H54" t="s">
        <v>3372</v>
      </c>
      <c r="I54" t="s">
        <v>66</v>
      </c>
      <c r="J54">
        <v>1.3</v>
      </c>
      <c r="K54" t="s">
        <v>67</v>
      </c>
      <c r="L54" t="s">
        <v>68</v>
      </c>
      <c r="M54">
        <v>6724</v>
      </c>
      <c r="N54" t="s">
        <v>99</v>
      </c>
      <c r="O54" t="s">
        <v>483</v>
      </c>
      <c r="P54">
        <v>0.5</v>
      </c>
      <c r="Q54" t="s">
        <v>71</v>
      </c>
      <c r="R54" t="s">
        <v>71</v>
      </c>
      <c r="T54" t="s">
        <v>72</v>
      </c>
      <c r="U54" t="s">
        <v>73</v>
      </c>
      <c r="V54">
        <v>2.5000000000000001E-2</v>
      </c>
      <c r="W54">
        <v>2.5000000000000001E-2</v>
      </c>
      <c r="X54">
        <f>SUM(Table2[[#This Row],[Mitigation Finance ($ million)]:[Adaptation Finance ($ million)]])</f>
        <v>0.05</v>
      </c>
      <c r="Y54" t="s">
        <v>3344</v>
      </c>
      <c r="Z54" t="s">
        <v>1319</v>
      </c>
      <c r="AA54" t="s">
        <v>3339</v>
      </c>
    </row>
    <row r="55" spans="1:27" x14ac:dyDescent="0.25">
      <c r="A55" s="26">
        <v>44363</v>
      </c>
      <c r="B55" t="s">
        <v>3370</v>
      </c>
      <c r="C55" t="s">
        <v>3371</v>
      </c>
      <c r="D55" t="s">
        <v>657</v>
      </c>
      <c r="E55" t="s">
        <v>658</v>
      </c>
      <c r="F55" t="s">
        <v>63</v>
      </c>
      <c r="G55" t="s">
        <v>64</v>
      </c>
      <c r="H55" t="s">
        <v>3372</v>
      </c>
      <c r="I55" t="s">
        <v>66</v>
      </c>
      <c r="K55" t="s">
        <v>67</v>
      </c>
      <c r="L55" t="s">
        <v>68</v>
      </c>
      <c r="M55">
        <v>6724</v>
      </c>
      <c r="N55" t="s">
        <v>99</v>
      </c>
      <c r="O55" t="s">
        <v>177</v>
      </c>
      <c r="P55">
        <v>0.8</v>
      </c>
      <c r="Q55" t="s">
        <v>71</v>
      </c>
      <c r="R55" t="s">
        <v>71</v>
      </c>
      <c r="S55" s="29"/>
      <c r="T55" t="s">
        <v>72</v>
      </c>
      <c r="U55" t="s">
        <v>73</v>
      </c>
      <c r="V55">
        <v>0.04</v>
      </c>
      <c r="W55">
        <v>0.04</v>
      </c>
      <c r="X55">
        <f>SUM(Table2[[#This Row],[Mitigation Finance ($ million)]:[Adaptation Finance ($ million)]])</f>
        <v>0.08</v>
      </c>
      <c r="Y55" t="s">
        <v>3344</v>
      </c>
      <c r="Z55" t="s">
        <v>1319</v>
      </c>
      <c r="AA55" t="s">
        <v>3339</v>
      </c>
    </row>
    <row r="56" spans="1:27" x14ac:dyDescent="0.25">
      <c r="A56" s="27">
        <v>44365</v>
      </c>
      <c r="B56" t="s">
        <v>2499</v>
      </c>
      <c r="C56" t="s">
        <v>2500</v>
      </c>
      <c r="D56" t="s">
        <v>2501</v>
      </c>
      <c r="E56" t="s">
        <v>2502</v>
      </c>
      <c r="F56" t="s">
        <v>114</v>
      </c>
      <c r="G56" t="s">
        <v>89</v>
      </c>
      <c r="H56" t="s">
        <v>2503</v>
      </c>
      <c r="I56" t="s">
        <v>91</v>
      </c>
      <c r="J56">
        <v>0.17499999999999999</v>
      </c>
      <c r="K56" t="s">
        <v>67</v>
      </c>
      <c r="L56" t="s">
        <v>68</v>
      </c>
      <c r="M56">
        <v>9783</v>
      </c>
      <c r="N56" t="s">
        <v>99</v>
      </c>
      <c r="O56" t="s">
        <v>753</v>
      </c>
      <c r="P56">
        <v>0.17499999999999999</v>
      </c>
      <c r="Q56" t="s">
        <v>84</v>
      </c>
      <c r="R56" t="s">
        <v>84</v>
      </c>
      <c r="T56" t="s">
        <v>24</v>
      </c>
      <c r="W56">
        <v>0.17499999999999999</v>
      </c>
      <c r="X56">
        <f>SUM(Table2[[#This Row],[Mitigation Finance ($ million)]:[Adaptation Finance ($ million)]])</f>
        <v>0.17499999999999999</v>
      </c>
      <c r="Y56" t="s">
        <v>3344</v>
      </c>
      <c r="Z56" t="s">
        <v>1319</v>
      </c>
      <c r="AA56" t="s">
        <v>2504</v>
      </c>
    </row>
    <row r="57" spans="1:27" x14ac:dyDescent="0.25">
      <c r="A57" s="27">
        <v>44377</v>
      </c>
      <c r="B57" t="s">
        <v>3303</v>
      </c>
      <c r="C57" t="s">
        <v>3304</v>
      </c>
      <c r="D57" t="s">
        <v>944</v>
      </c>
      <c r="E57" t="s">
        <v>945</v>
      </c>
      <c r="F57" t="s">
        <v>114</v>
      </c>
      <c r="G57" t="s">
        <v>89</v>
      </c>
      <c r="H57" t="s">
        <v>147</v>
      </c>
      <c r="I57" t="s">
        <v>91</v>
      </c>
      <c r="J57">
        <v>49.78</v>
      </c>
      <c r="L57" t="s">
        <v>93</v>
      </c>
      <c r="M57">
        <v>4060</v>
      </c>
      <c r="N57" t="s">
        <v>69</v>
      </c>
      <c r="O57" t="s">
        <v>94</v>
      </c>
      <c r="P57">
        <v>9.9229448700000003</v>
      </c>
      <c r="Q57" t="s">
        <v>141</v>
      </c>
      <c r="R57" t="s">
        <v>141</v>
      </c>
      <c r="T57" t="s">
        <v>24</v>
      </c>
      <c r="U57" t="s">
        <v>73</v>
      </c>
      <c r="W57">
        <v>9.9229448700000003</v>
      </c>
      <c r="X57">
        <f>SUM(Table2[[#This Row],[Mitigation Finance ($ million)]:[Adaptation Finance ($ million)]])</f>
        <v>9.9229448700000003</v>
      </c>
      <c r="Y57" t="s">
        <v>96</v>
      </c>
      <c r="Z57" t="s">
        <v>1319</v>
      </c>
      <c r="AA57" t="s">
        <v>3305</v>
      </c>
    </row>
    <row r="58" spans="1:27" x14ac:dyDescent="0.25">
      <c r="A58" s="27">
        <v>44377</v>
      </c>
      <c r="B58" t="s">
        <v>3303</v>
      </c>
      <c r="C58" t="s">
        <v>3304</v>
      </c>
      <c r="D58" t="s">
        <v>944</v>
      </c>
      <c r="E58" t="s">
        <v>945</v>
      </c>
      <c r="F58" t="s">
        <v>114</v>
      </c>
      <c r="G58" t="s">
        <v>89</v>
      </c>
      <c r="H58" t="s">
        <v>147</v>
      </c>
      <c r="I58" t="s">
        <v>91</v>
      </c>
      <c r="L58" t="s">
        <v>93</v>
      </c>
      <c r="M58">
        <v>4061</v>
      </c>
      <c r="N58" t="s">
        <v>69</v>
      </c>
      <c r="O58" t="s">
        <v>94</v>
      </c>
      <c r="P58">
        <v>1.2556130000000001</v>
      </c>
      <c r="Q58" t="s">
        <v>141</v>
      </c>
      <c r="R58" t="s">
        <v>141</v>
      </c>
      <c r="S58" t="s">
        <v>117</v>
      </c>
      <c r="T58" t="s">
        <v>24</v>
      </c>
      <c r="U58" t="s">
        <v>73</v>
      </c>
      <c r="W58">
        <v>1.2556130000000001</v>
      </c>
      <c r="X58">
        <f>SUM(Table2[[#This Row],[Mitigation Finance ($ million)]:[Adaptation Finance ($ million)]])</f>
        <v>1.2556130000000001</v>
      </c>
      <c r="Y58" t="s">
        <v>96</v>
      </c>
      <c r="Z58" t="s">
        <v>1319</v>
      </c>
      <c r="AA58" t="s">
        <v>3305</v>
      </c>
    </row>
    <row r="59" spans="1:27" x14ac:dyDescent="0.25">
      <c r="A59" s="27">
        <v>44377</v>
      </c>
      <c r="B59" t="s">
        <v>3303</v>
      </c>
      <c r="C59" t="s">
        <v>3304</v>
      </c>
      <c r="D59" t="s">
        <v>944</v>
      </c>
      <c r="E59" t="s">
        <v>945</v>
      </c>
      <c r="F59" t="s">
        <v>114</v>
      </c>
      <c r="G59" t="s">
        <v>89</v>
      </c>
      <c r="H59" t="s">
        <v>147</v>
      </c>
      <c r="I59" t="s">
        <v>91</v>
      </c>
      <c r="L59" t="s">
        <v>93</v>
      </c>
      <c r="M59" t="s">
        <v>3306</v>
      </c>
      <c r="N59" t="s">
        <v>155</v>
      </c>
      <c r="O59" t="s">
        <v>155</v>
      </c>
      <c r="P59">
        <v>11.300514</v>
      </c>
      <c r="Q59" t="s">
        <v>141</v>
      </c>
      <c r="R59" t="s">
        <v>141</v>
      </c>
      <c r="S59" t="s">
        <v>71</v>
      </c>
      <c r="T59" t="s">
        <v>24</v>
      </c>
      <c r="U59" t="s">
        <v>73</v>
      </c>
      <c r="W59">
        <v>11.300514</v>
      </c>
      <c r="X59">
        <f>SUM(Table2[[#This Row],[Mitigation Finance ($ million)]:[Adaptation Finance ($ million)]])</f>
        <v>11.300514</v>
      </c>
      <c r="Y59" t="s">
        <v>96</v>
      </c>
      <c r="Z59" t="s">
        <v>1319</v>
      </c>
      <c r="AA59" t="s">
        <v>3305</v>
      </c>
    </row>
    <row r="60" spans="1:27" x14ac:dyDescent="0.25">
      <c r="A60" s="27">
        <v>44377</v>
      </c>
      <c r="B60" t="s">
        <v>702</v>
      </c>
      <c r="C60" t="s">
        <v>703</v>
      </c>
      <c r="D60" t="s">
        <v>87</v>
      </c>
      <c r="E60" t="s">
        <v>88</v>
      </c>
      <c r="F60" t="s">
        <v>80</v>
      </c>
      <c r="G60" t="s">
        <v>89</v>
      </c>
      <c r="H60" t="s">
        <v>137</v>
      </c>
      <c r="I60" t="s">
        <v>91</v>
      </c>
      <c r="J60">
        <v>4</v>
      </c>
      <c r="L60" t="s">
        <v>2524</v>
      </c>
      <c r="M60" t="s">
        <v>704</v>
      </c>
      <c r="N60" t="s">
        <v>99</v>
      </c>
      <c r="O60" t="s">
        <v>140</v>
      </c>
      <c r="P60">
        <v>1.4624061900000001</v>
      </c>
      <c r="Q60" t="s">
        <v>84</v>
      </c>
      <c r="R60" t="s">
        <v>84</v>
      </c>
      <c r="S60" t="s">
        <v>117</v>
      </c>
      <c r="T60" t="s">
        <v>24</v>
      </c>
      <c r="U60" t="s">
        <v>73</v>
      </c>
      <c r="W60">
        <v>1.4624061900000001</v>
      </c>
      <c r="X60">
        <f>SUM(Table2[[#This Row],[Mitigation Finance ($ million)]:[Adaptation Finance ($ million)]])</f>
        <v>1.4624061900000001</v>
      </c>
      <c r="Y60" t="s">
        <v>96</v>
      </c>
      <c r="Z60" t="s">
        <v>1319</v>
      </c>
      <c r="AA60" t="s">
        <v>705</v>
      </c>
    </row>
    <row r="61" spans="1:27" x14ac:dyDescent="0.25">
      <c r="A61" s="27">
        <v>44377</v>
      </c>
      <c r="B61" t="s">
        <v>2843</v>
      </c>
      <c r="C61" t="s">
        <v>2844</v>
      </c>
      <c r="D61" t="s">
        <v>103</v>
      </c>
      <c r="E61" t="s">
        <v>104</v>
      </c>
      <c r="F61" t="s">
        <v>104</v>
      </c>
      <c r="G61" t="s">
        <v>323</v>
      </c>
      <c r="H61" t="s">
        <v>324</v>
      </c>
      <c r="I61" t="s">
        <v>66</v>
      </c>
      <c r="J61">
        <v>0.45</v>
      </c>
      <c r="K61" t="s">
        <v>67</v>
      </c>
      <c r="L61" t="s">
        <v>68</v>
      </c>
      <c r="M61">
        <v>9720</v>
      </c>
      <c r="N61" t="s">
        <v>69</v>
      </c>
      <c r="O61" t="s">
        <v>3348</v>
      </c>
      <c r="P61">
        <v>0.45</v>
      </c>
      <c r="Q61" t="s">
        <v>126</v>
      </c>
      <c r="R61" t="s">
        <v>126</v>
      </c>
      <c r="S61" t="s">
        <v>71</v>
      </c>
      <c r="T61" t="s">
        <v>72</v>
      </c>
      <c r="U61" t="s">
        <v>73</v>
      </c>
      <c r="V61">
        <v>0.19500000000000001</v>
      </c>
      <c r="W61">
        <v>0.255</v>
      </c>
      <c r="X61">
        <f>SUM(Table2[[#This Row],[Mitigation Finance ($ million)]:[Adaptation Finance ($ million)]])</f>
        <v>0.45</v>
      </c>
      <c r="Y61" t="s">
        <v>3344</v>
      </c>
      <c r="Z61" t="s">
        <v>1319</v>
      </c>
      <c r="AA61" t="s">
        <v>2845</v>
      </c>
    </row>
    <row r="62" spans="1:27" x14ac:dyDescent="0.25">
      <c r="A62" s="27">
        <v>44377</v>
      </c>
      <c r="B62" t="s">
        <v>2692</v>
      </c>
      <c r="C62" t="s">
        <v>2693</v>
      </c>
      <c r="D62" t="s">
        <v>2694</v>
      </c>
      <c r="E62" t="s">
        <v>288</v>
      </c>
      <c r="F62" t="s">
        <v>80</v>
      </c>
      <c r="G62" t="s">
        <v>81</v>
      </c>
      <c r="H62" t="s">
        <v>2695</v>
      </c>
      <c r="I62" t="s">
        <v>66</v>
      </c>
      <c r="K62" t="s">
        <v>180</v>
      </c>
      <c r="L62" t="s">
        <v>68</v>
      </c>
      <c r="M62">
        <v>9700</v>
      </c>
      <c r="N62" t="s">
        <v>69</v>
      </c>
      <c r="O62" t="s">
        <v>70</v>
      </c>
      <c r="P62">
        <v>0.23699999999999999</v>
      </c>
      <c r="Q62" t="s">
        <v>141</v>
      </c>
      <c r="R62" t="s">
        <v>141</v>
      </c>
      <c r="S62" t="s">
        <v>117</v>
      </c>
      <c r="T62" t="s">
        <v>72</v>
      </c>
      <c r="U62" t="s">
        <v>73</v>
      </c>
      <c r="V62">
        <v>3.3658E-2</v>
      </c>
      <c r="W62">
        <v>1.1917000000000001E-2</v>
      </c>
      <c r="X62">
        <f>SUM(Table2[[#This Row],[Mitigation Finance ($ million)]:[Adaptation Finance ($ million)]])</f>
        <v>4.5575000000000004E-2</v>
      </c>
      <c r="Y62" t="s">
        <v>68</v>
      </c>
      <c r="Z62" t="s">
        <v>1319</v>
      </c>
      <c r="AA62" t="s">
        <v>2696</v>
      </c>
    </row>
    <row r="63" spans="1:27" x14ac:dyDescent="0.25">
      <c r="A63" s="27">
        <v>44377</v>
      </c>
      <c r="B63" t="s">
        <v>2692</v>
      </c>
      <c r="C63" t="s">
        <v>2693</v>
      </c>
      <c r="D63" t="s">
        <v>2694</v>
      </c>
      <c r="E63" t="s">
        <v>288</v>
      </c>
      <c r="F63" t="s">
        <v>80</v>
      </c>
      <c r="G63" t="s">
        <v>81</v>
      </c>
      <c r="H63" t="s">
        <v>2695</v>
      </c>
      <c r="I63" t="s">
        <v>66</v>
      </c>
      <c r="K63" t="s">
        <v>180</v>
      </c>
      <c r="L63" t="s">
        <v>68</v>
      </c>
      <c r="M63">
        <v>9700</v>
      </c>
      <c r="N63" t="s">
        <v>69</v>
      </c>
      <c r="O63" t="s">
        <v>70</v>
      </c>
      <c r="Q63" t="s">
        <v>141</v>
      </c>
      <c r="R63" t="s">
        <v>117</v>
      </c>
      <c r="S63" t="s">
        <v>71</v>
      </c>
      <c r="T63" t="s">
        <v>72</v>
      </c>
      <c r="U63" t="s">
        <v>73</v>
      </c>
      <c r="V63">
        <v>3.7200000000000002E-3</v>
      </c>
      <c r="W63">
        <v>5.0969E-2</v>
      </c>
      <c r="X63">
        <f>SUM(Table2[[#This Row],[Mitigation Finance ($ million)]:[Adaptation Finance ($ million)]])</f>
        <v>5.4689000000000002E-2</v>
      </c>
      <c r="Y63" t="s">
        <v>68</v>
      </c>
      <c r="Z63" t="s">
        <v>1319</v>
      </c>
      <c r="AA63" t="s">
        <v>2696</v>
      </c>
    </row>
    <row r="64" spans="1:27" x14ac:dyDescent="0.25">
      <c r="A64" s="27">
        <v>44377</v>
      </c>
      <c r="B64" t="s">
        <v>2692</v>
      </c>
      <c r="C64" t="s">
        <v>2693</v>
      </c>
      <c r="D64" t="s">
        <v>2694</v>
      </c>
      <c r="E64" t="s">
        <v>288</v>
      </c>
      <c r="F64" t="s">
        <v>80</v>
      </c>
      <c r="G64" t="s">
        <v>81</v>
      </c>
      <c r="H64" t="s">
        <v>2695</v>
      </c>
      <c r="I64" t="s">
        <v>66</v>
      </c>
      <c r="K64" t="s">
        <v>180</v>
      </c>
      <c r="L64" t="s">
        <v>68</v>
      </c>
      <c r="M64">
        <v>9700</v>
      </c>
      <c r="N64" t="s">
        <v>69</v>
      </c>
      <c r="O64" t="s">
        <v>70</v>
      </c>
      <c r="Q64" t="s">
        <v>141</v>
      </c>
      <c r="R64" t="s">
        <v>132</v>
      </c>
      <c r="S64" t="s">
        <v>117</v>
      </c>
      <c r="T64" t="s">
        <v>72</v>
      </c>
      <c r="U64" t="s">
        <v>73</v>
      </c>
      <c r="V64">
        <v>2.5479999999999999E-3</v>
      </c>
      <c r="W64">
        <v>6.5669999999999999E-3</v>
      </c>
      <c r="X64">
        <f>SUM(Table2[[#This Row],[Mitigation Finance ($ million)]:[Adaptation Finance ($ million)]])</f>
        <v>9.1149999999999998E-3</v>
      </c>
      <c r="Y64" t="s">
        <v>68</v>
      </c>
      <c r="Z64" t="s">
        <v>1319</v>
      </c>
      <c r="AA64" t="s">
        <v>2696</v>
      </c>
    </row>
    <row r="65" spans="1:27" x14ac:dyDescent="0.25">
      <c r="A65" s="27">
        <v>44383</v>
      </c>
      <c r="B65" t="s">
        <v>2692</v>
      </c>
      <c r="C65" t="s">
        <v>2693</v>
      </c>
      <c r="D65" t="s">
        <v>2694</v>
      </c>
      <c r="E65" t="s">
        <v>288</v>
      </c>
      <c r="F65" t="s">
        <v>80</v>
      </c>
      <c r="G65" t="s">
        <v>81</v>
      </c>
      <c r="H65" t="s">
        <v>2695</v>
      </c>
      <c r="I65" t="s">
        <v>66</v>
      </c>
      <c r="K65" t="s">
        <v>180</v>
      </c>
      <c r="L65" t="s">
        <v>68</v>
      </c>
      <c r="M65">
        <v>9700</v>
      </c>
      <c r="N65" t="s">
        <v>69</v>
      </c>
      <c r="O65" t="s">
        <v>70</v>
      </c>
      <c r="Q65" t="s">
        <v>141</v>
      </c>
      <c r="R65" t="s">
        <v>128</v>
      </c>
      <c r="T65" t="s">
        <v>72</v>
      </c>
      <c r="U65" t="s">
        <v>73</v>
      </c>
      <c r="V65">
        <v>3.29E-3</v>
      </c>
      <c r="W65">
        <v>5.8500000000000002E-3</v>
      </c>
      <c r="X65">
        <f>SUM(Table2[[#This Row],[Mitigation Finance ($ million)]:[Adaptation Finance ($ million)]])</f>
        <v>9.1400000000000006E-3</v>
      </c>
      <c r="Y65" t="s">
        <v>68</v>
      </c>
      <c r="Z65" t="s">
        <v>1319</v>
      </c>
      <c r="AA65" t="s">
        <v>2696</v>
      </c>
    </row>
    <row r="66" spans="1:27" x14ac:dyDescent="0.25">
      <c r="A66" s="26">
        <v>44386</v>
      </c>
      <c r="B66" t="s">
        <v>2692</v>
      </c>
      <c r="C66" t="s">
        <v>2693</v>
      </c>
      <c r="D66" t="s">
        <v>2694</v>
      </c>
      <c r="E66" t="s">
        <v>288</v>
      </c>
      <c r="F66" t="s">
        <v>80</v>
      </c>
      <c r="G66" t="s">
        <v>81</v>
      </c>
      <c r="H66" t="s">
        <v>2695</v>
      </c>
      <c r="I66" t="s">
        <v>66</v>
      </c>
      <c r="K66" t="s">
        <v>180</v>
      </c>
      <c r="L66" t="s">
        <v>68</v>
      </c>
      <c r="M66">
        <v>9700</v>
      </c>
      <c r="N66" t="s">
        <v>69</v>
      </c>
      <c r="O66" t="s">
        <v>70</v>
      </c>
      <c r="Q66" t="s">
        <v>141</v>
      </c>
      <c r="R66" t="s">
        <v>361</v>
      </c>
      <c r="S66" s="29"/>
      <c r="T66" t="s">
        <v>72</v>
      </c>
      <c r="U66" t="s">
        <v>73</v>
      </c>
      <c r="V66">
        <v>4.5580000000000004E-3</v>
      </c>
      <c r="W66">
        <v>4.5580000000000004E-3</v>
      </c>
      <c r="X66">
        <f>SUM(Table2[[#This Row],[Mitigation Finance ($ million)]:[Adaptation Finance ($ million)]])</f>
        <v>9.1160000000000008E-3</v>
      </c>
      <c r="Y66" t="s">
        <v>68</v>
      </c>
      <c r="Z66" t="s">
        <v>1319</v>
      </c>
      <c r="AA66" t="s">
        <v>2696</v>
      </c>
    </row>
    <row r="67" spans="1:27" x14ac:dyDescent="0.25">
      <c r="A67" s="26">
        <v>44386</v>
      </c>
      <c r="B67" t="s">
        <v>2692</v>
      </c>
      <c r="C67" t="s">
        <v>2693</v>
      </c>
      <c r="D67" t="s">
        <v>2694</v>
      </c>
      <c r="E67" t="s">
        <v>288</v>
      </c>
      <c r="F67" t="s">
        <v>80</v>
      </c>
      <c r="G67" t="s">
        <v>81</v>
      </c>
      <c r="H67" t="s">
        <v>2695</v>
      </c>
      <c r="I67" t="s">
        <v>66</v>
      </c>
      <c r="K67" t="s">
        <v>180</v>
      </c>
      <c r="L67" t="s">
        <v>68</v>
      </c>
      <c r="M67">
        <v>9700</v>
      </c>
      <c r="N67" t="s">
        <v>69</v>
      </c>
      <c r="O67" t="s">
        <v>70</v>
      </c>
      <c r="Q67" t="s">
        <v>141</v>
      </c>
      <c r="R67" t="s">
        <v>332</v>
      </c>
      <c r="S67" s="29"/>
      <c r="T67" t="s">
        <v>72</v>
      </c>
      <c r="U67" t="s">
        <v>73</v>
      </c>
      <c r="V67">
        <v>8.8400000000000006E-3</v>
      </c>
      <c r="W67">
        <v>2.7500000000000002E-4</v>
      </c>
      <c r="X67">
        <f>SUM(Table2[[#This Row],[Mitigation Finance ($ million)]:[Adaptation Finance ($ million)]])</f>
        <v>9.1149999999999998E-3</v>
      </c>
      <c r="Y67" t="s">
        <v>68</v>
      </c>
      <c r="Z67" t="s">
        <v>1319</v>
      </c>
      <c r="AA67" t="s">
        <v>2696</v>
      </c>
    </row>
    <row r="68" spans="1:27" x14ac:dyDescent="0.25">
      <c r="A68" s="28">
        <v>44387</v>
      </c>
      <c r="B68" t="s">
        <v>2692</v>
      </c>
      <c r="C68" t="s">
        <v>2693</v>
      </c>
      <c r="D68" t="s">
        <v>2694</v>
      </c>
      <c r="E68" t="s">
        <v>288</v>
      </c>
      <c r="F68" t="s">
        <v>80</v>
      </c>
      <c r="G68" t="s">
        <v>81</v>
      </c>
      <c r="H68" t="s">
        <v>2695</v>
      </c>
      <c r="I68" t="s">
        <v>66</v>
      </c>
      <c r="K68" t="s">
        <v>180</v>
      </c>
      <c r="L68" t="s">
        <v>68</v>
      </c>
      <c r="M68">
        <v>9700</v>
      </c>
      <c r="N68" t="s">
        <v>69</v>
      </c>
      <c r="O68" t="s">
        <v>70</v>
      </c>
      <c r="Q68" t="s">
        <v>141</v>
      </c>
      <c r="R68" t="s">
        <v>126</v>
      </c>
      <c r="T68" t="s">
        <v>72</v>
      </c>
      <c r="U68" t="s">
        <v>73</v>
      </c>
      <c r="V68">
        <v>4.6629999999999996E-3</v>
      </c>
      <c r="W68">
        <v>4.4520000000000002E-3</v>
      </c>
      <c r="X68">
        <f>SUM(Table2[[#This Row],[Mitigation Finance ($ million)]:[Adaptation Finance ($ million)]])</f>
        <v>9.1149999999999998E-3</v>
      </c>
      <c r="Y68" t="s">
        <v>68</v>
      </c>
      <c r="Z68" t="s">
        <v>1319</v>
      </c>
      <c r="AA68" t="s">
        <v>2696</v>
      </c>
    </row>
    <row r="69" spans="1:27" x14ac:dyDescent="0.25">
      <c r="A69" s="27">
        <v>44389</v>
      </c>
      <c r="B69" t="s">
        <v>2692</v>
      </c>
      <c r="C69" t="s">
        <v>2693</v>
      </c>
      <c r="D69" t="s">
        <v>2694</v>
      </c>
      <c r="E69" t="s">
        <v>288</v>
      </c>
      <c r="F69" t="s">
        <v>80</v>
      </c>
      <c r="G69" t="s">
        <v>81</v>
      </c>
      <c r="H69" t="s">
        <v>2695</v>
      </c>
      <c r="I69" t="s">
        <v>66</v>
      </c>
      <c r="K69" t="s">
        <v>180</v>
      </c>
      <c r="L69" t="s">
        <v>68</v>
      </c>
      <c r="M69">
        <v>9700</v>
      </c>
      <c r="N69" t="s">
        <v>69</v>
      </c>
      <c r="O69" t="s">
        <v>70</v>
      </c>
      <c r="Q69" t="s">
        <v>141</v>
      </c>
      <c r="R69" t="s">
        <v>84</v>
      </c>
      <c r="T69" t="s">
        <v>72</v>
      </c>
      <c r="U69" t="s">
        <v>73</v>
      </c>
      <c r="V69">
        <v>2.1770999999999999E-2</v>
      </c>
      <c r="W69">
        <v>1.4689000000000001E-2</v>
      </c>
      <c r="X69">
        <f>SUM(Table2[[#This Row],[Mitigation Finance ($ million)]:[Adaptation Finance ($ million)]])</f>
        <v>3.6459999999999999E-2</v>
      </c>
      <c r="Y69" t="s">
        <v>68</v>
      </c>
      <c r="Z69" t="s">
        <v>1319</v>
      </c>
      <c r="AA69" t="s">
        <v>2696</v>
      </c>
    </row>
    <row r="70" spans="1:27" x14ac:dyDescent="0.25">
      <c r="A70" s="27">
        <v>44389</v>
      </c>
      <c r="B70" t="s">
        <v>2692</v>
      </c>
      <c r="C70" t="s">
        <v>2693</v>
      </c>
      <c r="D70" t="s">
        <v>2694</v>
      </c>
      <c r="E70" t="s">
        <v>288</v>
      </c>
      <c r="F70" t="s">
        <v>80</v>
      </c>
      <c r="G70" t="s">
        <v>81</v>
      </c>
      <c r="H70" t="s">
        <v>2695</v>
      </c>
      <c r="I70" t="s">
        <v>66</v>
      </c>
      <c r="K70" t="s">
        <v>180</v>
      </c>
      <c r="L70" t="s">
        <v>68</v>
      </c>
      <c r="M70">
        <v>9700</v>
      </c>
      <c r="N70" t="s">
        <v>69</v>
      </c>
      <c r="O70" t="s">
        <v>70</v>
      </c>
      <c r="Q70" t="s">
        <v>141</v>
      </c>
      <c r="R70" t="s">
        <v>71</v>
      </c>
      <c r="T70" t="s">
        <v>72</v>
      </c>
      <c r="U70" t="s">
        <v>73</v>
      </c>
      <c r="V70">
        <v>7.1590000000000004E-3</v>
      </c>
      <c r="W70">
        <v>3.8415999999999999E-2</v>
      </c>
      <c r="X70">
        <f>SUM(Table2[[#This Row],[Mitigation Finance ($ million)]:[Adaptation Finance ($ million)]])</f>
        <v>4.5574999999999997E-2</v>
      </c>
      <c r="Y70" t="s">
        <v>68</v>
      </c>
      <c r="Z70" t="s">
        <v>1319</v>
      </c>
      <c r="AA70" t="s">
        <v>2696</v>
      </c>
    </row>
    <row r="71" spans="1:27" x14ac:dyDescent="0.25">
      <c r="A71" s="27">
        <v>44389</v>
      </c>
      <c r="B71" t="s">
        <v>452</v>
      </c>
      <c r="C71" t="s">
        <v>453</v>
      </c>
      <c r="D71" t="s">
        <v>454</v>
      </c>
      <c r="E71" t="s">
        <v>104</v>
      </c>
      <c r="F71" t="s">
        <v>114</v>
      </c>
      <c r="G71" t="s">
        <v>105</v>
      </c>
      <c r="H71" t="s">
        <v>455</v>
      </c>
      <c r="I71" t="s">
        <v>66</v>
      </c>
      <c r="J71">
        <v>0.75</v>
      </c>
      <c r="K71" t="s">
        <v>180</v>
      </c>
      <c r="L71" t="s">
        <v>107</v>
      </c>
      <c r="M71">
        <v>9397</v>
      </c>
      <c r="N71" t="s">
        <v>99</v>
      </c>
      <c r="O71" t="s">
        <v>456</v>
      </c>
      <c r="P71">
        <v>0.75</v>
      </c>
      <c r="Q71" t="s">
        <v>132</v>
      </c>
      <c r="R71" t="s">
        <v>132</v>
      </c>
      <c r="T71" t="s">
        <v>25</v>
      </c>
      <c r="U71" t="s">
        <v>73</v>
      </c>
      <c r="W71">
        <v>6.6000000000000003E-2</v>
      </c>
      <c r="X71">
        <f>SUM(Table2[[#This Row],[Mitigation Finance ($ million)]:[Adaptation Finance ($ million)]])</f>
        <v>6.6000000000000003E-2</v>
      </c>
      <c r="Y71" t="s">
        <v>68</v>
      </c>
      <c r="Z71" t="s">
        <v>74</v>
      </c>
      <c r="AA71" t="s">
        <v>457</v>
      </c>
    </row>
    <row r="72" spans="1:27" x14ac:dyDescent="0.25">
      <c r="A72" s="27">
        <v>44389</v>
      </c>
      <c r="B72" t="s">
        <v>585</v>
      </c>
      <c r="C72" t="s">
        <v>586</v>
      </c>
      <c r="D72" t="s">
        <v>78</v>
      </c>
      <c r="E72" t="s">
        <v>79</v>
      </c>
      <c r="F72" t="s">
        <v>80</v>
      </c>
      <c r="G72" t="s">
        <v>81</v>
      </c>
      <c r="H72" t="s">
        <v>411</v>
      </c>
      <c r="I72" t="s">
        <v>66</v>
      </c>
      <c r="J72">
        <v>267.10000000000002</v>
      </c>
      <c r="K72" t="s">
        <v>92</v>
      </c>
      <c r="L72" t="s">
        <v>93</v>
      </c>
      <c r="M72" t="s">
        <v>587</v>
      </c>
      <c r="N72" t="s">
        <v>69</v>
      </c>
      <c r="O72" t="s">
        <v>225</v>
      </c>
      <c r="P72">
        <v>190</v>
      </c>
      <c r="Q72" t="s">
        <v>117</v>
      </c>
      <c r="R72" t="s">
        <v>117</v>
      </c>
      <c r="T72" t="s">
        <v>25</v>
      </c>
      <c r="U72" t="s">
        <v>95</v>
      </c>
      <c r="W72">
        <v>39.299999999999997</v>
      </c>
      <c r="X72">
        <f>SUM(Table2[[#This Row],[Mitigation Finance ($ million)]:[Adaptation Finance ($ million)]])</f>
        <v>39.299999999999997</v>
      </c>
      <c r="Y72" t="s">
        <v>96</v>
      </c>
      <c r="Z72" t="s">
        <v>74</v>
      </c>
      <c r="AA72" t="s">
        <v>588</v>
      </c>
    </row>
    <row r="73" spans="1:27" x14ac:dyDescent="0.25">
      <c r="A73" s="27">
        <v>44389</v>
      </c>
      <c r="B73" t="s">
        <v>2398</v>
      </c>
      <c r="C73" t="s">
        <v>2399</v>
      </c>
      <c r="D73" t="s">
        <v>903</v>
      </c>
      <c r="E73" t="s">
        <v>904</v>
      </c>
      <c r="F73" t="s">
        <v>223</v>
      </c>
      <c r="G73" t="s">
        <v>184</v>
      </c>
      <c r="H73" t="s">
        <v>1007</v>
      </c>
      <c r="I73" t="s">
        <v>66</v>
      </c>
      <c r="J73">
        <v>305</v>
      </c>
      <c r="K73" t="s">
        <v>2199</v>
      </c>
      <c r="L73" t="s">
        <v>93</v>
      </c>
      <c r="M73" t="s">
        <v>2400</v>
      </c>
      <c r="N73" t="s">
        <v>69</v>
      </c>
      <c r="O73" t="s">
        <v>225</v>
      </c>
      <c r="P73">
        <v>20</v>
      </c>
      <c r="Q73" t="s">
        <v>141</v>
      </c>
      <c r="R73" t="s">
        <v>141</v>
      </c>
      <c r="T73" t="s">
        <v>72</v>
      </c>
      <c r="U73" t="s">
        <v>95</v>
      </c>
      <c r="V73">
        <v>6.8</v>
      </c>
      <c r="W73">
        <v>0.7</v>
      </c>
      <c r="X73">
        <f>SUM(Table2[[#This Row],[Mitigation Finance ($ million)]:[Adaptation Finance ($ million)]])</f>
        <v>7.5</v>
      </c>
      <c r="Y73" t="s">
        <v>96</v>
      </c>
      <c r="Z73" t="s">
        <v>1319</v>
      </c>
      <c r="AA73" t="s">
        <v>2401</v>
      </c>
    </row>
    <row r="74" spans="1:27" x14ac:dyDescent="0.25">
      <c r="A74" s="27">
        <v>44389</v>
      </c>
      <c r="B74" t="s">
        <v>2398</v>
      </c>
      <c r="C74" t="s">
        <v>2399</v>
      </c>
      <c r="D74" t="s">
        <v>903</v>
      </c>
      <c r="E74" t="s">
        <v>904</v>
      </c>
      <c r="F74" t="s">
        <v>223</v>
      </c>
      <c r="G74" t="s">
        <v>184</v>
      </c>
      <c r="H74" t="s">
        <v>1007</v>
      </c>
      <c r="I74" t="s">
        <v>66</v>
      </c>
      <c r="K74" t="s">
        <v>2199</v>
      </c>
      <c r="L74" t="s">
        <v>93</v>
      </c>
      <c r="M74" t="s">
        <v>2402</v>
      </c>
      <c r="N74" t="s">
        <v>69</v>
      </c>
      <c r="O74" t="s">
        <v>94</v>
      </c>
      <c r="P74">
        <v>188.6</v>
      </c>
      <c r="Q74" t="s">
        <v>141</v>
      </c>
      <c r="R74" t="s">
        <v>141</v>
      </c>
      <c r="T74" t="s">
        <v>72</v>
      </c>
      <c r="U74" t="s">
        <v>95</v>
      </c>
      <c r="V74">
        <v>62.7</v>
      </c>
      <c r="W74">
        <v>6</v>
      </c>
      <c r="X74">
        <f>SUM(Table2[[#This Row],[Mitigation Finance ($ million)]:[Adaptation Finance ($ million)]])</f>
        <v>68.7</v>
      </c>
      <c r="Y74" t="s">
        <v>96</v>
      </c>
      <c r="Z74" t="s">
        <v>1319</v>
      </c>
      <c r="AA74" t="s">
        <v>2401</v>
      </c>
    </row>
    <row r="75" spans="1:27" x14ac:dyDescent="0.25">
      <c r="A75" s="27">
        <v>44390</v>
      </c>
      <c r="B75" t="s">
        <v>2194</v>
      </c>
      <c r="C75" t="s">
        <v>2195</v>
      </c>
      <c r="D75" t="s">
        <v>61</v>
      </c>
      <c r="E75" t="s">
        <v>62</v>
      </c>
      <c r="F75" t="s">
        <v>63</v>
      </c>
      <c r="G75" t="s">
        <v>64</v>
      </c>
      <c r="H75" t="s">
        <v>169</v>
      </c>
      <c r="I75" t="s">
        <v>66</v>
      </c>
      <c r="J75">
        <v>0.15</v>
      </c>
      <c r="K75" t="s">
        <v>180</v>
      </c>
      <c r="L75" t="s">
        <v>68</v>
      </c>
      <c r="M75">
        <v>9782</v>
      </c>
      <c r="N75" t="s">
        <v>69</v>
      </c>
      <c r="O75" t="s">
        <v>3348</v>
      </c>
      <c r="P75">
        <v>0.15</v>
      </c>
      <c r="Q75" t="s">
        <v>117</v>
      </c>
      <c r="R75" t="s">
        <v>117</v>
      </c>
      <c r="T75" t="s">
        <v>25</v>
      </c>
      <c r="U75" t="s">
        <v>173</v>
      </c>
      <c r="V75">
        <v>0.15</v>
      </c>
      <c r="X75">
        <f>SUM(Table2[[#This Row],[Mitigation Finance ($ million)]:[Adaptation Finance ($ million)]])</f>
        <v>0.15</v>
      </c>
      <c r="Y75" t="s">
        <v>3344</v>
      </c>
      <c r="Z75" t="s">
        <v>1319</v>
      </c>
      <c r="AA75" t="s">
        <v>2196</v>
      </c>
    </row>
    <row r="76" spans="1:27" x14ac:dyDescent="0.25">
      <c r="A76" s="27">
        <v>44390</v>
      </c>
      <c r="B76" t="s">
        <v>2146</v>
      </c>
      <c r="C76" t="s">
        <v>2147</v>
      </c>
      <c r="D76" t="s">
        <v>167</v>
      </c>
      <c r="E76" t="s">
        <v>168</v>
      </c>
      <c r="F76" t="s">
        <v>63</v>
      </c>
      <c r="G76" t="s">
        <v>64</v>
      </c>
      <c r="H76" t="s">
        <v>317</v>
      </c>
      <c r="I76" t="s">
        <v>66</v>
      </c>
      <c r="J76">
        <v>296</v>
      </c>
      <c r="K76" t="s">
        <v>2148</v>
      </c>
      <c r="L76" t="s">
        <v>93</v>
      </c>
      <c r="M76" t="s">
        <v>2149</v>
      </c>
      <c r="N76" t="s">
        <v>69</v>
      </c>
      <c r="O76" t="s">
        <v>94</v>
      </c>
      <c r="P76">
        <v>189</v>
      </c>
      <c r="Q76" t="s">
        <v>141</v>
      </c>
      <c r="R76" t="s">
        <v>141</v>
      </c>
      <c r="T76" t="s">
        <v>72</v>
      </c>
      <c r="U76" t="s">
        <v>95</v>
      </c>
      <c r="V76">
        <v>87.5</v>
      </c>
      <c r="W76">
        <v>101.5</v>
      </c>
      <c r="X76">
        <f>SUM(Table2[[#This Row],[Mitigation Finance ($ million)]:[Adaptation Finance ($ million)]])</f>
        <v>189</v>
      </c>
      <c r="Y76" t="s">
        <v>96</v>
      </c>
      <c r="Z76" t="s">
        <v>1319</v>
      </c>
      <c r="AA76" t="s">
        <v>2150</v>
      </c>
    </row>
    <row r="77" spans="1:27" x14ac:dyDescent="0.25">
      <c r="A77" s="27">
        <v>44390</v>
      </c>
      <c r="B77" t="s">
        <v>3381</v>
      </c>
      <c r="C77" t="s">
        <v>3382</v>
      </c>
      <c r="D77" t="s">
        <v>103</v>
      </c>
      <c r="E77" t="s">
        <v>104</v>
      </c>
      <c r="F77" t="s">
        <v>104</v>
      </c>
      <c r="G77" t="s">
        <v>323</v>
      </c>
      <c r="H77" t="s">
        <v>324</v>
      </c>
      <c r="I77" t="s">
        <v>66</v>
      </c>
      <c r="J77">
        <v>0.75</v>
      </c>
      <c r="K77" t="s">
        <v>67</v>
      </c>
      <c r="L77" t="s">
        <v>68</v>
      </c>
      <c r="M77">
        <v>6730</v>
      </c>
      <c r="N77" t="s">
        <v>99</v>
      </c>
      <c r="O77" t="s">
        <v>3343</v>
      </c>
      <c r="P77">
        <v>0.75</v>
      </c>
      <c r="Q77" t="s">
        <v>141</v>
      </c>
      <c r="R77" t="s">
        <v>141</v>
      </c>
      <c r="T77" t="s">
        <v>24</v>
      </c>
      <c r="U77" t="s">
        <v>73</v>
      </c>
      <c r="W77">
        <v>0.75</v>
      </c>
      <c r="X77">
        <f>SUM(Table2[[#This Row],[Mitigation Finance ($ million)]:[Adaptation Finance ($ million)]])</f>
        <v>0.75</v>
      </c>
      <c r="Y77" t="s">
        <v>3344</v>
      </c>
      <c r="Z77" t="s">
        <v>1319</v>
      </c>
      <c r="AA77" t="s">
        <v>3383</v>
      </c>
    </row>
    <row r="78" spans="1:27" x14ac:dyDescent="0.25">
      <c r="A78" s="27">
        <v>44390</v>
      </c>
      <c r="B78" t="s">
        <v>3547</v>
      </c>
      <c r="C78" t="s">
        <v>3548</v>
      </c>
      <c r="D78" t="s">
        <v>200</v>
      </c>
      <c r="E78" t="s">
        <v>201</v>
      </c>
      <c r="F78" t="s">
        <v>114</v>
      </c>
      <c r="G78" t="s">
        <v>323</v>
      </c>
      <c r="H78" t="s">
        <v>324</v>
      </c>
      <c r="I78" t="s">
        <v>66</v>
      </c>
      <c r="J78">
        <v>0.22500000000000001</v>
      </c>
      <c r="K78" t="s">
        <v>209</v>
      </c>
      <c r="L78" t="s">
        <v>210</v>
      </c>
      <c r="M78" t="s">
        <v>3547</v>
      </c>
      <c r="N78" t="s">
        <v>69</v>
      </c>
      <c r="O78" t="s">
        <v>211</v>
      </c>
      <c r="P78">
        <v>0.22500000000000001</v>
      </c>
      <c r="Q78" t="s">
        <v>117</v>
      </c>
      <c r="R78" t="s">
        <v>117</v>
      </c>
      <c r="T78" t="s">
        <v>25</v>
      </c>
      <c r="V78">
        <v>0.22500000000000001</v>
      </c>
      <c r="X78">
        <f>SUM(Table2[[#This Row],[Mitigation Finance ($ million)]:[Adaptation Finance ($ million)]])</f>
        <v>0.22500000000000001</v>
      </c>
      <c r="Y78" t="s">
        <v>212</v>
      </c>
      <c r="Z78" t="s">
        <v>1319</v>
      </c>
    </row>
    <row r="79" spans="1:27" x14ac:dyDescent="0.25">
      <c r="A79" s="27">
        <v>44390</v>
      </c>
      <c r="B79" t="s">
        <v>681</v>
      </c>
      <c r="C79" t="s">
        <v>682</v>
      </c>
      <c r="D79" t="s">
        <v>429</v>
      </c>
      <c r="E79" t="s">
        <v>430</v>
      </c>
      <c r="F79" t="s">
        <v>217</v>
      </c>
      <c r="G79" t="s">
        <v>218</v>
      </c>
      <c r="H79" t="s">
        <v>683</v>
      </c>
      <c r="I79" t="s">
        <v>66</v>
      </c>
      <c r="J79">
        <v>158</v>
      </c>
      <c r="K79" t="s">
        <v>92</v>
      </c>
      <c r="L79" t="s">
        <v>93</v>
      </c>
      <c r="M79" t="s">
        <v>684</v>
      </c>
      <c r="N79" t="s">
        <v>69</v>
      </c>
      <c r="O79" t="s">
        <v>94</v>
      </c>
      <c r="P79">
        <v>120</v>
      </c>
      <c r="Q79" t="s">
        <v>84</v>
      </c>
      <c r="R79" t="s">
        <v>84</v>
      </c>
      <c r="T79" t="s">
        <v>72</v>
      </c>
      <c r="U79" t="s">
        <v>95</v>
      </c>
      <c r="V79">
        <v>0.24</v>
      </c>
      <c r="W79">
        <v>30.56</v>
      </c>
      <c r="X79">
        <f>SUM(Table2[[#This Row],[Mitigation Finance ($ million)]:[Adaptation Finance ($ million)]])</f>
        <v>30.799999999999997</v>
      </c>
      <c r="Y79" t="s">
        <v>96</v>
      </c>
      <c r="Z79" t="s">
        <v>74</v>
      </c>
      <c r="AA79" t="s">
        <v>685</v>
      </c>
    </row>
    <row r="80" spans="1:27" x14ac:dyDescent="0.25">
      <c r="A80" s="27">
        <v>44390</v>
      </c>
      <c r="B80" t="s">
        <v>681</v>
      </c>
      <c r="C80" t="s">
        <v>682</v>
      </c>
      <c r="D80" t="s">
        <v>429</v>
      </c>
      <c r="E80" t="s">
        <v>430</v>
      </c>
      <c r="F80" t="s">
        <v>217</v>
      </c>
      <c r="G80" t="s">
        <v>218</v>
      </c>
      <c r="H80" t="s">
        <v>683</v>
      </c>
      <c r="I80" t="s">
        <v>66</v>
      </c>
      <c r="K80" t="s">
        <v>92</v>
      </c>
      <c r="L80" t="s">
        <v>93</v>
      </c>
      <c r="M80" t="s">
        <v>686</v>
      </c>
      <c r="N80" t="s">
        <v>69</v>
      </c>
      <c r="O80" t="s">
        <v>225</v>
      </c>
      <c r="P80">
        <v>30</v>
      </c>
      <c r="Q80" t="s">
        <v>84</v>
      </c>
      <c r="R80" t="s">
        <v>84</v>
      </c>
      <c r="T80" t="s">
        <v>72</v>
      </c>
      <c r="U80" t="s">
        <v>95</v>
      </c>
      <c r="V80">
        <v>0.06</v>
      </c>
      <c r="W80">
        <v>7.64</v>
      </c>
      <c r="X80">
        <f>SUM(Table2[[#This Row],[Mitigation Finance ($ million)]:[Adaptation Finance ($ million)]])</f>
        <v>7.6999999999999993</v>
      </c>
      <c r="Y80" t="s">
        <v>96</v>
      </c>
      <c r="Z80" t="s">
        <v>74</v>
      </c>
      <c r="AA80" t="s">
        <v>685</v>
      </c>
    </row>
    <row r="81" spans="1:27" x14ac:dyDescent="0.25">
      <c r="A81" s="27">
        <v>44390</v>
      </c>
      <c r="B81" t="s">
        <v>2697</v>
      </c>
      <c r="C81" t="s">
        <v>2698</v>
      </c>
      <c r="D81" t="s">
        <v>423</v>
      </c>
      <c r="E81" t="s">
        <v>424</v>
      </c>
      <c r="F81" t="s">
        <v>80</v>
      </c>
      <c r="G81" t="s">
        <v>81</v>
      </c>
      <c r="H81" t="s">
        <v>411</v>
      </c>
      <c r="I81" t="s">
        <v>66</v>
      </c>
      <c r="J81">
        <v>96.45</v>
      </c>
      <c r="K81" t="s">
        <v>2199</v>
      </c>
      <c r="L81" t="s">
        <v>93</v>
      </c>
      <c r="M81" t="s">
        <v>2699</v>
      </c>
      <c r="N81" t="s">
        <v>69</v>
      </c>
      <c r="O81" t="s">
        <v>225</v>
      </c>
      <c r="P81">
        <v>60</v>
      </c>
      <c r="Q81" t="s">
        <v>117</v>
      </c>
      <c r="R81" t="s">
        <v>117</v>
      </c>
      <c r="T81" t="s">
        <v>72</v>
      </c>
      <c r="U81" t="s">
        <v>173</v>
      </c>
      <c r="V81">
        <v>21.01</v>
      </c>
      <c r="W81">
        <v>32.92</v>
      </c>
      <c r="X81">
        <f>SUM(Table2[[#This Row],[Mitigation Finance ($ million)]:[Adaptation Finance ($ million)]])</f>
        <v>53.930000000000007</v>
      </c>
      <c r="Y81" t="s">
        <v>96</v>
      </c>
      <c r="Z81" t="s">
        <v>1319</v>
      </c>
      <c r="AA81" t="s">
        <v>2700</v>
      </c>
    </row>
    <row r="82" spans="1:27" x14ac:dyDescent="0.25">
      <c r="A82" s="27">
        <v>44390</v>
      </c>
      <c r="B82" t="s">
        <v>2697</v>
      </c>
      <c r="C82" t="s">
        <v>2698</v>
      </c>
      <c r="D82" t="s">
        <v>423</v>
      </c>
      <c r="E82" t="s">
        <v>424</v>
      </c>
      <c r="F82" t="s">
        <v>80</v>
      </c>
      <c r="G82" t="s">
        <v>81</v>
      </c>
      <c r="H82" t="s">
        <v>411</v>
      </c>
      <c r="I82" t="s">
        <v>66</v>
      </c>
      <c r="K82" t="s">
        <v>2199</v>
      </c>
      <c r="L82" t="s">
        <v>150</v>
      </c>
      <c r="M82" t="s">
        <v>2701</v>
      </c>
      <c r="N82" t="s">
        <v>69</v>
      </c>
      <c r="O82" t="s">
        <v>152</v>
      </c>
      <c r="P82">
        <v>10</v>
      </c>
      <c r="Q82" t="s">
        <v>117</v>
      </c>
      <c r="R82" t="s">
        <v>117</v>
      </c>
      <c r="T82" t="s">
        <v>72</v>
      </c>
      <c r="U82" t="s">
        <v>173</v>
      </c>
      <c r="W82">
        <v>2.17</v>
      </c>
      <c r="X82">
        <f>SUM(Table2[[#This Row],[Mitigation Finance ($ million)]:[Adaptation Finance ($ million)]])</f>
        <v>2.17</v>
      </c>
      <c r="Y82" t="s">
        <v>96</v>
      </c>
      <c r="Z82" t="s">
        <v>1319</v>
      </c>
      <c r="AA82" t="s">
        <v>2700</v>
      </c>
    </row>
    <row r="83" spans="1:27" x14ac:dyDescent="0.25">
      <c r="A83" s="27">
        <v>44390</v>
      </c>
      <c r="B83" t="s">
        <v>2697</v>
      </c>
      <c r="C83" t="s">
        <v>2698</v>
      </c>
      <c r="D83" t="s">
        <v>423</v>
      </c>
      <c r="E83" t="s">
        <v>424</v>
      </c>
      <c r="F83" t="s">
        <v>80</v>
      </c>
      <c r="G83" t="s">
        <v>81</v>
      </c>
      <c r="H83" t="s">
        <v>411</v>
      </c>
      <c r="I83" t="s">
        <v>66</v>
      </c>
      <c r="K83" t="s">
        <v>2199</v>
      </c>
      <c r="L83" t="s">
        <v>150</v>
      </c>
      <c r="M83" t="s">
        <v>2702</v>
      </c>
      <c r="N83" t="s">
        <v>99</v>
      </c>
      <c r="O83" t="s">
        <v>940</v>
      </c>
      <c r="P83">
        <v>9</v>
      </c>
      <c r="Q83" t="s">
        <v>117</v>
      </c>
      <c r="R83" t="s">
        <v>117</v>
      </c>
      <c r="T83" t="s">
        <v>72</v>
      </c>
      <c r="U83" t="s">
        <v>173</v>
      </c>
      <c r="V83">
        <v>0.48</v>
      </c>
      <c r="W83">
        <v>5.19</v>
      </c>
      <c r="X83">
        <f>SUM(Table2[[#This Row],[Mitigation Finance ($ million)]:[Adaptation Finance ($ million)]])</f>
        <v>5.67</v>
      </c>
      <c r="Y83" t="s">
        <v>96</v>
      </c>
      <c r="Z83" t="s">
        <v>1319</v>
      </c>
      <c r="AA83" t="s">
        <v>2700</v>
      </c>
    </row>
    <row r="84" spans="1:27" x14ac:dyDescent="0.25">
      <c r="A84" s="27">
        <v>44390</v>
      </c>
      <c r="B84" t="s">
        <v>577</v>
      </c>
      <c r="C84" t="s">
        <v>578</v>
      </c>
      <c r="D84" t="s">
        <v>423</v>
      </c>
      <c r="E84" t="s">
        <v>424</v>
      </c>
      <c r="F84" t="s">
        <v>80</v>
      </c>
      <c r="G84" t="s">
        <v>105</v>
      </c>
      <c r="H84" t="s">
        <v>359</v>
      </c>
      <c r="I84" t="s">
        <v>66</v>
      </c>
      <c r="K84" t="s">
        <v>180</v>
      </c>
      <c r="L84" t="s">
        <v>68</v>
      </c>
      <c r="M84">
        <v>10113</v>
      </c>
      <c r="N84" t="s">
        <v>69</v>
      </c>
      <c r="O84" t="s">
        <v>70</v>
      </c>
      <c r="P84">
        <v>1</v>
      </c>
      <c r="Q84" t="s">
        <v>117</v>
      </c>
      <c r="R84" t="s">
        <v>117</v>
      </c>
      <c r="T84" t="s">
        <v>72</v>
      </c>
      <c r="U84" t="s">
        <v>95</v>
      </c>
      <c r="X84">
        <f>SUM(Table2[[#This Row],[Mitigation Finance ($ million)]:[Adaptation Finance ($ million)]])</f>
        <v>0</v>
      </c>
      <c r="Y84" t="s">
        <v>68</v>
      </c>
      <c r="Z84" t="s">
        <v>74</v>
      </c>
      <c r="AA84" t="s">
        <v>579</v>
      </c>
    </row>
    <row r="85" spans="1:27" x14ac:dyDescent="0.25">
      <c r="A85" s="27">
        <v>44390</v>
      </c>
      <c r="B85" t="s">
        <v>577</v>
      </c>
      <c r="C85" t="s">
        <v>578</v>
      </c>
      <c r="D85" t="s">
        <v>423</v>
      </c>
      <c r="E85" t="s">
        <v>424</v>
      </c>
      <c r="F85" t="s">
        <v>80</v>
      </c>
      <c r="G85" t="s">
        <v>81</v>
      </c>
      <c r="H85" t="s">
        <v>411</v>
      </c>
      <c r="I85" t="s">
        <v>66</v>
      </c>
      <c r="J85">
        <v>121</v>
      </c>
      <c r="K85" t="s">
        <v>92</v>
      </c>
      <c r="L85" t="s">
        <v>93</v>
      </c>
      <c r="M85" t="s">
        <v>773</v>
      </c>
      <c r="N85" t="s">
        <v>69</v>
      </c>
      <c r="O85" t="s">
        <v>225</v>
      </c>
      <c r="P85">
        <v>100</v>
      </c>
      <c r="Q85" t="s">
        <v>117</v>
      </c>
      <c r="R85" t="s">
        <v>117</v>
      </c>
      <c r="T85" t="s">
        <v>72</v>
      </c>
      <c r="U85" t="s">
        <v>95</v>
      </c>
      <c r="W85">
        <v>20.399999999999999</v>
      </c>
      <c r="X85">
        <f>SUM(Table2[[#This Row],[Mitigation Finance ($ million)]:[Adaptation Finance ($ million)]])</f>
        <v>20.399999999999999</v>
      </c>
      <c r="Y85" t="s">
        <v>96</v>
      </c>
      <c r="Z85" t="s">
        <v>74</v>
      </c>
      <c r="AA85" t="s">
        <v>579</v>
      </c>
    </row>
    <row r="86" spans="1:27" x14ac:dyDescent="0.25">
      <c r="A86" s="27">
        <v>44390</v>
      </c>
      <c r="B86" t="s">
        <v>2516</v>
      </c>
      <c r="C86" t="s">
        <v>2517</v>
      </c>
      <c r="D86" t="s">
        <v>103</v>
      </c>
      <c r="E86" t="s">
        <v>104</v>
      </c>
      <c r="F86" t="s">
        <v>104</v>
      </c>
      <c r="G86" t="s">
        <v>89</v>
      </c>
      <c r="H86" t="s">
        <v>137</v>
      </c>
      <c r="I86" t="s">
        <v>91</v>
      </c>
      <c r="J86">
        <v>3.4359999999999999</v>
      </c>
      <c r="K86" t="s">
        <v>67</v>
      </c>
      <c r="L86" t="s">
        <v>68</v>
      </c>
      <c r="M86">
        <v>9948</v>
      </c>
      <c r="N86" t="s">
        <v>69</v>
      </c>
      <c r="O86" t="s">
        <v>3348</v>
      </c>
      <c r="P86">
        <v>2</v>
      </c>
      <c r="Q86" t="s">
        <v>475</v>
      </c>
      <c r="R86" t="s">
        <v>117</v>
      </c>
      <c r="T86" t="s">
        <v>72</v>
      </c>
      <c r="V86">
        <v>0.13400000000000001</v>
      </c>
      <c r="W86">
        <v>0.20100000000000001</v>
      </c>
      <c r="X86">
        <f>SUM(Table2[[#This Row],[Mitigation Finance ($ million)]:[Adaptation Finance ($ million)]])</f>
        <v>0.33500000000000002</v>
      </c>
      <c r="Y86" t="s">
        <v>3344</v>
      </c>
      <c r="Z86" t="s">
        <v>1319</v>
      </c>
      <c r="AA86" t="s">
        <v>2518</v>
      </c>
    </row>
    <row r="87" spans="1:27" x14ac:dyDescent="0.25">
      <c r="A87" s="27">
        <v>44391</v>
      </c>
      <c r="B87" t="s">
        <v>2516</v>
      </c>
      <c r="C87" t="s">
        <v>2517</v>
      </c>
      <c r="D87" t="s">
        <v>103</v>
      </c>
      <c r="E87" t="s">
        <v>104</v>
      </c>
      <c r="F87" t="s">
        <v>104</v>
      </c>
      <c r="G87" t="s">
        <v>89</v>
      </c>
      <c r="H87" t="s">
        <v>137</v>
      </c>
      <c r="I87" t="s">
        <v>91</v>
      </c>
      <c r="K87" t="s">
        <v>67</v>
      </c>
      <c r="L87" t="s">
        <v>68</v>
      </c>
      <c r="M87">
        <v>9948</v>
      </c>
      <c r="N87" t="s">
        <v>69</v>
      </c>
      <c r="O87" t="s">
        <v>3348</v>
      </c>
      <c r="Q87" t="s">
        <v>475</v>
      </c>
      <c r="R87" t="s">
        <v>141</v>
      </c>
      <c r="T87" t="s">
        <v>72</v>
      </c>
      <c r="V87">
        <v>0.13300000000000001</v>
      </c>
      <c r="W87">
        <v>0.2</v>
      </c>
      <c r="X87">
        <f>SUM(Table2[[#This Row],[Mitigation Finance ($ million)]:[Adaptation Finance ($ million)]])</f>
        <v>0.33300000000000002</v>
      </c>
      <c r="Y87" t="s">
        <v>3344</v>
      </c>
      <c r="Z87" t="s">
        <v>1319</v>
      </c>
      <c r="AA87" t="s">
        <v>2518</v>
      </c>
    </row>
    <row r="88" spans="1:27" x14ac:dyDescent="0.25">
      <c r="A88" s="27">
        <v>44391</v>
      </c>
      <c r="B88" t="s">
        <v>1035</v>
      </c>
      <c r="C88" t="s">
        <v>1036</v>
      </c>
      <c r="D88" t="s">
        <v>167</v>
      </c>
      <c r="E88" t="s">
        <v>168</v>
      </c>
      <c r="F88" t="s">
        <v>63</v>
      </c>
      <c r="G88" t="s">
        <v>64</v>
      </c>
      <c r="H88" t="s">
        <v>1037</v>
      </c>
      <c r="I88" t="s">
        <v>66</v>
      </c>
      <c r="J88">
        <v>471.9</v>
      </c>
      <c r="K88" t="s">
        <v>92</v>
      </c>
      <c r="L88" t="s">
        <v>93</v>
      </c>
      <c r="M88" t="s">
        <v>1038</v>
      </c>
      <c r="N88" t="s">
        <v>69</v>
      </c>
      <c r="O88" t="s">
        <v>94</v>
      </c>
      <c r="P88">
        <v>360</v>
      </c>
      <c r="Q88" t="s">
        <v>84</v>
      </c>
      <c r="R88" t="s">
        <v>84</v>
      </c>
      <c r="T88" t="s">
        <v>72</v>
      </c>
      <c r="U88" t="s">
        <v>173</v>
      </c>
      <c r="V88">
        <v>1.45</v>
      </c>
      <c r="W88">
        <v>129.34</v>
      </c>
      <c r="X88">
        <f>SUM(Table2[[#This Row],[Mitigation Finance ($ million)]:[Adaptation Finance ($ million)]])</f>
        <v>130.79</v>
      </c>
      <c r="Y88" t="s">
        <v>96</v>
      </c>
      <c r="Z88" t="s">
        <v>74</v>
      </c>
      <c r="AA88" t="s">
        <v>1039</v>
      </c>
    </row>
    <row r="89" spans="1:27" x14ac:dyDescent="0.25">
      <c r="A89" s="27">
        <v>44396</v>
      </c>
      <c r="B89" t="s">
        <v>384</v>
      </c>
      <c r="C89" t="s">
        <v>385</v>
      </c>
      <c r="D89" t="s">
        <v>87</v>
      </c>
      <c r="E89" t="s">
        <v>88</v>
      </c>
      <c r="F89" t="s">
        <v>80</v>
      </c>
      <c r="G89" t="s">
        <v>81</v>
      </c>
      <c r="H89" t="s">
        <v>82</v>
      </c>
      <c r="I89" t="s">
        <v>66</v>
      </c>
      <c r="J89">
        <v>214.8</v>
      </c>
      <c r="K89" t="s">
        <v>92</v>
      </c>
      <c r="L89" t="s">
        <v>93</v>
      </c>
      <c r="M89" t="s">
        <v>386</v>
      </c>
      <c r="N89" t="s">
        <v>69</v>
      </c>
      <c r="O89" t="s">
        <v>94</v>
      </c>
      <c r="P89">
        <v>141.12</v>
      </c>
      <c r="Q89" t="s">
        <v>71</v>
      </c>
      <c r="R89" t="s">
        <v>71</v>
      </c>
      <c r="T89" t="s">
        <v>72</v>
      </c>
      <c r="U89" t="s">
        <v>95</v>
      </c>
      <c r="V89">
        <v>0.06</v>
      </c>
      <c r="W89">
        <v>9.52</v>
      </c>
      <c r="X89">
        <f>SUM(Table2[[#This Row],[Mitigation Finance ($ million)]:[Adaptation Finance ($ million)]])</f>
        <v>9.58</v>
      </c>
      <c r="Y89" t="s">
        <v>96</v>
      </c>
      <c r="Z89" t="s">
        <v>74</v>
      </c>
      <c r="AA89" t="s">
        <v>387</v>
      </c>
    </row>
    <row r="90" spans="1:27" x14ac:dyDescent="0.25">
      <c r="A90" s="26">
        <v>44399</v>
      </c>
      <c r="B90" t="s">
        <v>384</v>
      </c>
      <c r="C90" t="s">
        <v>385</v>
      </c>
      <c r="D90" t="s">
        <v>87</v>
      </c>
      <c r="E90" t="s">
        <v>88</v>
      </c>
      <c r="F90" t="s">
        <v>80</v>
      </c>
      <c r="G90" t="s">
        <v>81</v>
      </c>
      <c r="H90" t="s">
        <v>82</v>
      </c>
      <c r="I90" t="s">
        <v>66</v>
      </c>
      <c r="K90" t="s">
        <v>92</v>
      </c>
      <c r="L90" t="s">
        <v>93</v>
      </c>
      <c r="M90" t="s">
        <v>386</v>
      </c>
      <c r="N90" t="s">
        <v>69</v>
      </c>
      <c r="O90" t="s">
        <v>94</v>
      </c>
      <c r="Q90" t="s">
        <v>71</v>
      </c>
      <c r="R90" t="s">
        <v>84</v>
      </c>
      <c r="S90" s="29"/>
      <c r="T90" t="s">
        <v>72</v>
      </c>
      <c r="U90" t="s">
        <v>95</v>
      </c>
      <c r="V90">
        <v>7.0000000000000007E-2</v>
      </c>
      <c r="W90">
        <v>15.19</v>
      </c>
      <c r="X90">
        <f>SUM(Table2[[#This Row],[Mitigation Finance ($ million)]:[Adaptation Finance ($ million)]])</f>
        <v>15.26</v>
      </c>
      <c r="Y90" t="s">
        <v>96</v>
      </c>
      <c r="Z90" t="s">
        <v>74</v>
      </c>
      <c r="AA90" t="s">
        <v>387</v>
      </c>
    </row>
    <row r="91" spans="1:27" x14ac:dyDescent="0.25">
      <c r="A91" s="26">
        <v>44399</v>
      </c>
      <c r="B91" t="s">
        <v>384</v>
      </c>
      <c r="C91" t="s">
        <v>385</v>
      </c>
      <c r="D91" t="s">
        <v>87</v>
      </c>
      <c r="E91" t="s">
        <v>88</v>
      </c>
      <c r="F91" t="s">
        <v>80</v>
      </c>
      <c r="G91" t="s">
        <v>81</v>
      </c>
      <c r="H91" t="s">
        <v>82</v>
      </c>
      <c r="I91" t="s">
        <v>66</v>
      </c>
      <c r="K91" t="s">
        <v>92</v>
      </c>
      <c r="L91" t="s">
        <v>93</v>
      </c>
      <c r="M91" t="s">
        <v>386</v>
      </c>
      <c r="N91" t="s">
        <v>69</v>
      </c>
      <c r="O91" t="s">
        <v>94</v>
      </c>
      <c r="Q91" t="s">
        <v>71</v>
      </c>
      <c r="R91" t="s">
        <v>332</v>
      </c>
      <c r="S91" s="29"/>
      <c r="T91" t="s">
        <v>72</v>
      </c>
      <c r="U91" t="s">
        <v>95</v>
      </c>
      <c r="V91">
        <v>0.16</v>
      </c>
      <c r="W91">
        <v>19.46</v>
      </c>
      <c r="X91">
        <f>SUM(Table2[[#This Row],[Mitigation Finance ($ million)]:[Adaptation Finance ($ million)]])</f>
        <v>19.62</v>
      </c>
      <c r="Y91" t="s">
        <v>96</v>
      </c>
      <c r="Z91" t="s">
        <v>74</v>
      </c>
      <c r="AA91" t="s">
        <v>387</v>
      </c>
    </row>
    <row r="92" spans="1:27" x14ac:dyDescent="0.25">
      <c r="A92" s="27">
        <v>44403</v>
      </c>
      <c r="B92" t="s">
        <v>2516</v>
      </c>
      <c r="C92" t="s">
        <v>2517</v>
      </c>
      <c r="D92" t="s">
        <v>103</v>
      </c>
      <c r="E92" t="s">
        <v>104</v>
      </c>
      <c r="F92" t="s">
        <v>104</v>
      </c>
      <c r="G92" t="s">
        <v>89</v>
      </c>
      <c r="H92" t="s">
        <v>137</v>
      </c>
      <c r="I92" t="s">
        <v>91</v>
      </c>
      <c r="K92" t="s">
        <v>67</v>
      </c>
      <c r="L92" t="s">
        <v>68</v>
      </c>
      <c r="M92">
        <v>9948</v>
      </c>
      <c r="N92" t="s">
        <v>69</v>
      </c>
      <c r="O92" t="s">
        <v>3348</v>
      </c>
      <c r="Q92" t="s">
        <v>475</v>
      </c>
      <c r="R92" t="s">
        <v>332</v>
      </c>
      <c r="T92" t="s">
        <v>72</v>
      </c>
      <c r="V92">
        <v>0.13300000000000001</v>
      </c>
      <c r="W92">
        <v>0.2</v>
      </c>
      <c r="X92">
        <f>SUM(Table2[[#This Row],[Mitigation Finance ($ million)]:[Adaptation Finance ($ million)]])</f>
        <v>0.33300000000000002</v>
      </c>
      <c r="Y92" t="s">
        <v>3344</v>
      </c>
      <c r="Z92" t="s">
        <v>1319</v>
      </c>
      <c r="AA92" t="s">
        <v>2518</v>
      </c>
    </row>
    <row r="93" spans="1:27" x14ac:dyDescent="0.25">
      <c r="A93" s="27">
        <v>44406</v>
      </c>
      <c r="B93" t="s">
        <v>2516</v>
      </c>
      <c r="C93" t="s">
        <v>2517</v>
      </c>
      <c r="D93" t="s">
        <v>103</v>
      </c>
      <c r="E93" t="s">
        <v>104</v>
      </c>
      <c r="F93" t="s">
        <v>104</v>
      </c>
      <c r="G93" t="s">
        <v>89</v>
      </c>
      <c r="H93" t="s">
        <v>137</v>
      </c>
      <c r="I93" t="s">
        <v>91</v>
      </c>
      <c r="K93" t="s">
        <v>67</v>
      </c>
      <c r="L93" t="s">
        <v>68</v>
      </c>
      <c r="M93">
        <v>9948</v>
      </c>
      <c r="N93" t="s">
        <v>69</v>
      </c>
      <c r="O93" t="s">
        <v>3348</v>
      </c>
      <c r="Q93" t="s">
        <v>475</v>
      </c>
      <c r="R93" t="s">
        <v>475</v>
      </c>
      <c r="S93" t="s">
        <v>8920</v>
      </c>
      <c r="T93" t="s">
        <v>72</v>
      </c>
      <c r="V93">
        <v>0.13300000000000001</v>
      </c>
      <c r="W93">
        <v>0.2</v>
      </c>
      <c r="X93">
        <f>SUM(Table2[[#This Row],[Mitigation Finance ($ million)]:[Adaptation Finance ($ million)]])</f>
        <v>0.33300000000000002</v>
      </c>
      <c r="Y93" t="s">
        <v>3344</v>
      </c>
      <c r="Z93" t="s">
        <v>1319</v>
      </c>
      <c r="AA93" t="s">
        <v>2518</v>
      </c>
    </row>
    <row r="94" spans="1:27" x14ac:dyDescent="0.25">
      <c r="A94" s="27">
        <v>44406</v>
      </c>
      <c r="B94" t="s">
        <v>2403</v>
      </c>
      <c r="C94" t="s">
        <v>2404</v>
      </c>
      <c r="D94" t="s">
        <v>2405</v>
      </c>
      <c r="E94" t="s">
        <v>2406</v>
      </c>
      <c r="F94" t="s">
        <v>223</v>
      </c>
      <c r="G94" t="s">
        <v>184</v>
      </c>
      <c r="H94" t="s">
        <v>2407</v>
      </c>
      <c r="I94" t="s">
        <v>66</v>
      </c>
      <c r="J94">
        <v>15.2</v>
      </c>
      <c r="K94" t="s">
        <v>2153</v>
      </c>
      <c r="L94" t="s">
        <v>150</v>
      </c>
      <c r="M94" t="s">
        <v>2408</v>
      </c>
      <c r="N94" t="s">
        <v>69</v>
      </c>
      <c r="O94" t="s">
        <v>152</v>
      </c>
      <c r="P94">
        <v>15</v>
      </c>
      <c r="Q94" t="s">
        <v>84</v>
      </c>
      <c r="R94" t="s">
        <v>84</v>
      </c>
      <c r="S94" t="s">
        <v>8921</v>
      </c>
      <c r="T94" t="s">
        <v>72</v>
      </c>
      <c r="U94" t="s">
        <v>173</v>
      </c>
      <c r="V94">
        <v>2.5499999999999998</v>
      </c>
      <c r="W94">
        <v>12.45</v>
      </c>
      <c r="X94">
        <f>SUM(Table2[[#This Row],[Mitigation Finance ($ million)]:[Adaptation Finance ($ million)]])</f>
        <v>15</v>
      </c>
      <c r="Y94" t="s">
        <v>96</v>
      </c>
      <c r="Z94" t="s">
        <v>1319</v>
      </c>
      <c r="AA94" t="s">
        <v>2409</v>
      </c>
    </row>
    <row r="95" spans="1:27" x14ac:dyDescent="0.25">
      <c r="A95" s="27">
        <v>44406</v>
      </c>
      <c r="B95" t="s">
        <v>2516</v>
      </c>
      <c r="C95" t="s">
        <v>2517</v>
      </c>
      <c r="D95" t="s">
        <v>103</v>
      </c>
      <c r="E95" t="s">
        <v>104</v>
      </c>
      <c r="F95" t="s">
        <v>104</v>
      </c>
      <c r="G95" t="s">
        <v>89</v>
      </c>
      <c r="H95" t="s">
        <v>137</v>
      </c>
      <c r="I95" t="s">
        <v>91</v>
      </c>
      <c r="K95" t="s">
        <v>67</v>
      </c>
      <c r="L95" t="s">
        <v>68</v>
      </c>
      <c r="M95">
        <v>9948</v>
      </c>
      <c r="N95" t="s">
        <v>69</v>
      </c>
      <c r="O95" t="s">
        <v>3348</v>
      </c>
      <c r="Q95" t="s">
        <v>475</v>
      </c>
      <c r="R95" t="s">
        <v>84</v>
      </c>
      <c r="S95" s="29" t="s">
        <v>8922</v>
      </c>
      <c r="T95" t="s">
        <v>72</v>
      </c>
      <c r="V95">
        <v>0.13300000000000001</v>
      </c>
      <c r="W95">
        <v>0.2</v>
      </c>
      <c r="X95">
        <f>SUM(Table2[[#This Row],[Mitigation Finance ($ million)]:[Adaptation Finance ($ million)]])</f>
        <v>0.33300000000000002</v>
      </c>
      <c r="Y95" t="s">
        <v>3344</v>
      </c>
      <c r="Z95" t="s">
        <v>1319</v>
      </c>
      <c r="AA95" t="s">
        <v>2518</v>
      </c>
    </row>
    <row r="96" spans="1:27" x14ac:dyDescent="0.25">
      <c r="A96" s="27">
        <v>44406</v>
      </c>
      <c r="B96" t="s">
        <v>998</v>
      </c>
      <c r="C96" t="s">
        <v>999</v>
      </c>
      <c r="D96" t="s">
        <v>1000</v>
      </c>
      <c r="E96" t="s">
        <v>1001</v>
      </c>
      <c r="F96" t="s">
        <v>223</v>
      </c>
      <c r="G96" t="s">
        <v>184</v>
      </c>
      <c r="I96" t="s">
        <v>66</v>
      </c>
      <c r="J96">
        <v>32</v>
      </c>
      <c r="K96" t="s">
        <v>92</v>
      </c>
      <c r="L96" t="s">
        <v>150</v>
      </c>
      <c r="M96" t="s">
        <v>1002</v>
      </c>
      <c r="N96" t="s">
        <v>69</v>
      </c>
      <c r="O96" t="s">
        <v>152</v>
      </c>
      <c r="P96">
        <v>15</v>
      </c>
      <c r="Q96" t="s">
        <v>84</v>
      </c>
      <c r="R96" t="s">
        <v>84</v>
      </c>
      <c r="T96" t="s">
        <v>25</v>
      </c>
      <c r="U96" t="s">
        <v>173</v>
      </c>
      <c r="W96">
        <v>2.3250000000000002</v>
      </c>
      <c r="X96">
        <f>SUM(Table2[[#This Row],[Mitigation Finance ($ million)]:[Adaptation Finance ($ million)]])</f>
        <v>2.3250000000000002</v>
      </c>
      <c r="Y96" t="s">
        <v>96</v>
      </c>
      <c r="Z96" t="s">
        <v>74</v>
      </c>
      <c r="AA96" t="s">
        <v>1003</v>
      </c>
    </row>
    <row r="97" spans="1:27" x14ac:dyDescent="0.25">
      <c r="A97" s="26">
        <v>44406</v>
      </c>
      <c r="B97" t="s">
        <v>998</v>
      </c>
      <c r="C97" t="s">
        <v>999</v>
      </c>
      <c r="D97" t="s">
        <v>1000</v>
      </c>
      <c r="E97" t="s">
        <v>1001</v>
      </c>
      <c r="F97" t="s">
        <v>223</v>
      </c>
      <c r="G97" t="s">
        <v>184</v>
      </c>
      <c r="I97" t="s">
        <v>66</v>
      </c>
      <c r="K97" t="s">
        <v>92</v>
      </c>
      <c r="L97" t="s">
        <v>170</v>
      </c>
      <c r="M97" t="s">
        <v>1004</v>
      </c>
      <c r="N97" t="s">
        <v>99</v>
      </c>
      <c r="O97" t="s">
        <v>542</v>
      </c>
      <c r="P97">
        <v>15</v>
      </c>
      <c r="Q97" t="s">
        <v>84</v>
      </c>
      <c r="R97" t="s">
        <v>84</v>
      </c>
      <c r="S97" s="29"/>
      <c r="T97" t="s">
        <v>25</v>
      </c>
      <c r="U97" t="s">
        <v>173</v>
      </c>
      <c r="W97">
        <v>2.3250000000000002</v>
      </c>
      <c r="X97">
        <f>SUM(Table2[[#This Row],[Mitigation Finance ($ million)]:[Adaptation Finance ($ million)]])</f>
        <v>2.3250000000000002</v>
      </c>
      <c r="Y97" t="s">
        <v>96</v>
      </c>
      <c r="Z97" t="s">
        <v>74</v>
      </c>
      <c r="AA97" t="s">
        <v>1003</v>
      </c>
    </row>
    <row r="98" spans="1:27" x14ac:dyDescent="0.25">
      <c r="A98" s="26">
        <v>44406</v>
      </c>
      <c r="B98" t="s">
        <v>2516</v>
      </c>
      <c r="C98" t="s">
        <v>2517</v>
      </c>
      <c r="D98" t="s">
        <v>103</v>
      </c>
      <c r="E98" t="s">
        <v>104</v>
      </c>
      <c r="F98" t="s">
        <v>104</v>
      </c>
      <c r="G98" t="s">
        <v>89</v>
      </c>
      <c r="H98" t="s">
        <v>137</v>
      </c>
      <c r="I98" t="s">
        <v>91</v>
      </c>
      <c r="K98" t="s">
        <v>67</v>
      </c>
      <c r="L98" t="s">
        <v>68</v>
      </c>
      <c r="M98">
        <v>9948</v>
      </c>
      <c r="N98" t="s">
        <v>69</v>
      </c>
      <c r="O98" t="s">
        <v>3348</v>
      </c>
      <c r="Q98" t="s">
        <v>475</v>
      </c>
      <c r="R98" t="s">
        <v>71</v>
      </c>
      <c r="S98" s="29"/>
      <c r="T98" t="s">
        <v>72</v>
      </c>
      <c r="V98">
        <v>0.13300000000000001</v>
      </c>
      <c r="W98">
        <v>0.2</v>
      </c>
      <c r="X98">
        <f>SUM(Table2[[#This Row],[Mitigation Finance ($ million)]:[Adaptation Finance ($ million)]])</f>
        <v>0.33300000000000002</v>
      </c>
      <c r="Y98" t="s">
        <v>3344</v>
      </c>
      <c r="Z98" t="s">
        <v>1319</v>
      </c>
      <c r="AA98" t="s">
        <v>2518</v>
      </c>
    </row>
    <row r="99" spans="1:27" x14ac:dyDescent="0.25">
      <c r="A99" s="26">
        <v>44406</v>
      </c>
      <c r="B99" t="s">
        <v>3096</v>
      </c>
      <c r="C99" t="s">
        <v>3097</v>
      </c>
      <c r="D99" t="s">
        <v>167</v>
      </c>
      <c r="E99" t="s">
        <v>168</v>
      </c>
      <c r="F99" t="s">
        <v>63</v>
      </c>
      <c r="G99" t="s">
        <v>64</v>
      </c>
      <c r="H99" t="s">
        <v>317</v>
      </c>
      <c r="I99" t="s">
        <v>66</v>
      </c>
      <c r="J99">
        <v>755</v>
      </c>
      <c r="K99" t="s">
        <v>2168</v>
      </c>
      <c r="L99" t="s">
        <v>93</v>
      </c>
      <c r="M99">
        <v>4057</v>
      </c>
      <c r="N99" t="s">
        <v>69</v>
      </c>
      <c r="O99" t="s">
        <v>94</v>
      </c>
      <c r="P99">
        <v>300</v>
      </c>
      <c r="Q99" t="s">
        <v>141</v>
      </c>
      <c r="R99" t="s">
        <v>141</v>
      </c>
      <c r="S99" s="29"/>
      <c r="T99" t="s">
        <v>72</v>
      </c>
      <c r="U99" t="s">
        <v>173</v>
      </c>
      <c r="V99">
        <v>2.79</v>
      </c>
      <c r="W99">
        <v>297.20999999999998</v>
      </c>
      <c r="X99">
        <f>SUM(Table2[[#This Row],[Mitigation Finance ($ million)]:[Adaptation Finance ($ million)]])</f>
        <v>300</v>
      </c>
      <c r="Y99" t="s">
        <v>96</v>
      </c>
      <c r="Z99" t="s">
        <v>1319</v>
      </c>
      <c r="AA99" t="s">
        <v>3098</v>
      </c>
    </row>
    <row r="100" spans="1:27" x14ac:dyDescent="0.25">
      <c r="A100" s="26">
        <v>44414</v>
      </c>
      <c r="B100" t="s">
        <v>3096</v>
      </c>
      <c r="C100" t="s">
        <v>3097</v>
      </c>
      <c r="D100" t="s">
        <v>167</v>
      </c>
      <c r="E100" t="s">
        <v>168</v>
      </c>
      <c r="F100" t="s">
        <v>63</v>
      </c>
      <c r="G100" t="s">
        <v>64</v>
      </c>
      <c r="H100" t="s">
        <v>317</v>
      </c>
      <c r="I100" t="s">
        <v>66</v>
      </c>
      <c r="K100" t="s">
        <v>2199</v>
      </c>
      <c r="L100" t="s">
        <v>93</v>
      </c>
      <c r="M100">
        <v>8397</v>
      </c>
      <c r="N100" t="s">
        <v>595</v>
      </c>
      <c r="O100" t="s">
        <v>914</v>
      </c>
      <c r="P100">
        <v>250</v>
      </c>
      <c r="Q100" t="s">
        <v>141</v>
      </c>
      <c r="R100" t="s">
        <v>141</v>
      </c>
      <c r="S100" s="29"/>
      <c r="T100" t="s">
        <v>72</v>
      </c>
      <c r="U100" t="s">
        <v>173</v>
      </c>
      <c r="V100">
        <v>2.33</v>
      </c>
      <c r="W100">
        <v>247.67</v>
      </c>
      <c r="X100">
        <f>SUM(Table2[[#This Row],[Mitigation Finance ($ million)]:[Adaptation Finance ($ million)]])</f>
        <v>250</v>
      </c>
      <c r="Y100" t="s">
        <v>96</v>
      </c>
      <c r="Z100" t="s">
        <v>1319</v>
      </c>
      <c r="AA100" t="s">
        <v>3098</v>
      </c>
    </row>
    <row r="101" spans="1:27" x14ac:dyDescent="0.25">
      <c r="A101" s="26">
        <v>44414</v>
      </c>
      <c r="B101" t="s">
        <v>3307</v>
      </c>
      <c r="C101" t="s">
        <v>3308</v>
      </c>
      <c r="D101" t="s">
        <v>200</v>
      </c>
      <c r="E101" t="s">
        <v>201</v>
      </c>
      <c r="F101" t="s">
        <v>114</v>
      </c>
      <c r="G101" t="s">
        <v>89</v>
      </c>
      <c r="H101" t="s">
        <v>147</v>
      </c>
      <c r="I101" t="s">
        <v>91</v>
      </c>
      <c r="J101">
        <v>245.7</v>
      </c>
      <c r="L101" t="s">
        <v>93</v>
      </c>
      <c r="M101">
        <v>4053</v>
      </c>
      <c r="N101" t="s">
        <v>69</v>
      </c>
      <c r="O101" t="s">
        <v>94</v>
      </c>
      <c r="P101">
        <v>11.867672000000001</v>
      </c>
      <c r="Q101" t="s">
        <v>141</v>
      </c>
      <c r="R101" t="s">
        <v>141</v>
      </c>
      <c r="S101" s="29" t="s">
        <v>117</v>
      </c>
      <c r="T101" t="s">
        <v>24</v>
      </c>
      <c r="U101" t="s">
        <v>173</v>
      </c>
      <c r="W101">
        <v>11.867672000000001</v>
      </c>
      <c r="X101">
        <f>SUM(Table2[[#This Row],[Mitigation Finance ($ million)]:[Adaptation Finance ($ million)]])</f>
        <v>11.867672000000001</v>
      </c>
      <c r="Y101" t="s">
        <v>96</v>
      </c>
      <c r="Z101" t="s">
        <v>1319</v>
      </c>
      <c r="AA101" t="s">
        <v>3309</v>
      </c>
    </row>
    <row r="102" spans="1:27" x14ac:dyDescent="0.25">
      <c r="A102" s="26">
        <v>44414</v>
      </c>
      <c r="B102" t="s">
        <v>1121</v>
      </c>
      <c r="C102" t="s">
        <v>1122</v>
      </c>
      <c r="D102" t="s">
        <v>637</v>
      </c>
      <c r="E102" t="s">
        <v>638</v>
      </c>
      <c r="F102" t="s">
        <v>114</v>
      </c>
      <c r="G102" t="s">
        <v>123</v>
      </c>
      <c r="H102" t="s">
        <v>1123</v>
      </c>
      <c r="I102" t="s">
        <v>66</v>
      </c>
      <c r="J102">
        <v>50</v>
      </c>
      <c r="K102" t="s">
        <v>125</v>
      </c>
      <c r="L102" t="s">
        <v>93</v>
      </c>
      <c r="M102" t="s">
        <v>1124</v>
      </c>
      <c r="N102" t="s">
        <v>69</v>
      </c>
      <c r="O102" t="s">
        <v>225</v>
      </c>
      <c r="P102">
        <v>50</v>
      </c>
      <c r="Q102" t="s">
        <v>126</v>
      </c>
      <c r="R102" t="s">
        <v>126</v>
      </c>
      <c r="S102" s="29" t="s">
        <v>117</v>
      </c>
      <c r="T102" t="s">
        <v>72</v>
      </c>
      <c r="U102" t="s">
        <v>73</v>
      </c>
      <c r="V102">
        <v>6.45</v>
      </c>
      <c r="W102">
        <v>1.23</v>
      </c>
      <c r="X102">
        <f>SUM(Table2[[#This Row],[Mitigation Finance ($ million)]:[Adaptation Finance ($ million)]])</f>
        <v>7.68</v>
      </c>
      <c r="Y102" t="s">
        <v>96</v>
      </c>
      <c r="Z102" t="s">
        <v>74</v>
      </c>
      <c r="AA102" t="s">
        <v>1125</v>
      </c>
    </row>
    <row r="103" spans="1:27" x14ac:dyDescent="0.25">
      <c r="A103" s="26">
        <v>44414</v>
      </c>
      <c r="B103" t="s">
        <v>2921</v>
      </c>
      <c r="C103" t="s">
        <v>2922</v>
      </c>
      <c r="D103" t="s">
        <v>112</v>
      </c>
      <c r="E103" t="s">
        <v>113</v>
      </c>
      <c r="F103" t="s">
        <v>114</v>
      </c>
      <c r="G103" t="s">
        <v>123</v>
      </c>
      <c r="H103" t="s">
        <v>391</v>
      </c>
      <c r="I103" t="s">
        <v>66</v>
      </c>
      <c r="J103">
        <v>867</v>
      </c>
      <c r="K103" t="s">
        <v>2178</v>
      </c>
      <c r="L103" t="s">
        <v>93</v>
      </c>
      <c r="M103" t="s">
        <v>2923</v>
      </c>
      <c r="N103" t="s">
        <v>69</v>
      </c>
      <c r="O103" t="s">
        <v>94</v>
      </c>
      <c r="P103">
        <v>500</v>
      </c>
      <c r="Q103" t="s">
        <v>141</v>
      </c>
      <c r="R103" t="s">
        <v>141</v>
      </c>
      <c r="S103" s="29" t="s">
        <v>117</v>
      </c>
      <c r="T103" t="s">
        <v>72</v>
      </c>
      <c r="U103" t="s">
        <v>73</v>
      </c>
      <c r="V103">
        <v>314.38</v>
      </c>
      <c r="W103">
        <v>7.81</v>
      </c>
      <c r="X103">
        <f>SUM(Table2[[#This Row],[Mitigation Finance ($ million)]:[Adaptation Finance ($ million)]])</f>
        <v>322.19</v>
      </c>
      <c r="Y103" t="s">
        <v>96</v>
      </c>
      <c r="Z103" t="s">
        <v>1319</v>
      </c>
      <c r="AA103" t="s">
        <v>2924</v>
      </c>
    </row>
    <row r="104" spans="1:27" x14ac:dyDescent="0.25">
      <c r="A104" s="26">
        <v>44414</v>
      </c>
      <c r="B104" t="s">
        <v>2921</v>
      </c>
      <c r="C104" t="s">
        <v>2922</v>
      </c>
      <c r="D104" t="s">
        <v>112</v>
      </c>
      <c r="E104" t="s">
        <v>113</v>
      </c>
      <c r="F104" t="s">
        <v>114</v>
      </c>
      <c r="G104" t="s">
        <v>123</v>
      </c>
      <c r="H104" t="s">
        <v>391</v>
      </c>
      <c r="I104" t="s">
        <v>66</v>
      </c>
      <c r="K104" t="s">
        <v>2178</v>
      </c>
      <c r="L104" t="s">
        <v>93</v>
      </c>
      <c r="M104" t="s">
        <v>2925</v>
      </c>
      <c r="N104" t="s">
        <v>99</v>
      </c>
      <c r="O104" t="s">
        <v>496</v>
      </c>
      <c r="P104">
        <v>15</v>
      </c>
      <c r="Q104" t="s">
        <v>141</v>
      </c>
      <c r="R104" t="s">
        <v>141</v>
      </c>
      <c r="S104" s="29"/>
      <c r="T104" t="s">
        <v>72</v>
      </c>
      <c r="U104" t="s">
        <v>73</v>
      </c>
      <c r="V104">
        <v>9.43</v>
      </c>
      <c r="W104">
        <v>0.23</v>
      </c>
      <c r="X104">
        <f>SUM(Table2[[#This Row],[Mitigation Finance ($ million)]:[Adaptation Finance ($ million)]])</f>
        <v>9.66</v>
      </c>
      <c r="Y104" t="s">
        <v>96</v>
      </c>
      <c r="Z104" t="s">
        <v>1319</v>
      </c>
      <c r="AA104" t="s">
        <v>2924</v>
      </c>
    </row>
    <row r="105" spans="1:27" x14ac:dyDescent="0.25">
      <c r="A105" s="26">
        <v>44414</v>
      </c>
      <c r="B105" t="s">
        <v>3307</v>
      </c>
      <c r="C105" t="s">
        <v>3308</v>
      </c>
      <c r="D105" t="s">
        <v>200</v>
      </c>
      <c r="E105" t="s">
        <v>201</v>
      </c>
      <c r="F105" t="s">
        <v>114</v>
      </c>
      <c r="G105" t="s">
        <v>89</v>
      </c>
      <c r="H105" t="s">
        <v>147</v>
      </c>
      <c r="I105" t="s">
        <v>91</v>
      </c>
      <c r="L105" t="s">
        <v>93</v>
      </c>
      <c r="M105">
        <v>4054</v>
      </c>
      <c r="N105" t="s">
        <v>69</v>
      </c>
      <c r="O105" t="s">
        <v>94</v>
      </c>
      <c r="P105">
        <v>11.56664</v>
      </c>
      <c r="Q105" t="s">
        <v>141</v>
      </c>
      <c r="R105" t="s">
        <v>141</v>
      </c>
      <c r="S105" s="29"/>
      <c r="T105" t="s">
        <v>24</v>
      </c>
      <c r="U105" t="s">
        <v>173</v>
      </c>
      <c r="W105">
        <v>11.56664</v>
      </c>
      <c r="X105">
        <f>SUM(Table2[[#This Row],[Mitigation Finance ($ million)]:[Adaptation Finance ($ million)]])</f>
        <v>11.56664</v>
      </c>
      <c r="Y105" t="s">
        <v>96</v>
      </c>
      <c r="Z105" t="s">
        <v>1319</v>
      </c>
      <c r="AA105" t="s">
        <v>3309</v>
      </c>
    </row>
    <row r="106" spans="1:27" x14ac:dyDescent="0.25">
      <c r="A106" s="27">
        <v>44414</v>
      </c>
      <c r="B106" t="s">
        <v>3307</v>
      </c>
      <c r="C106" t="s">
        <v>3308</v>
      </c>
      <c r="D106" t="s">
        <v>200</v>
      </c>
      <c r="E106" t="s">
        <v>201</v>
      </c>
      <c r="F106" t="s">
        <v>114</v>
      </c>
      <c r="G106" t="s">
        <v>89</v>
      </c>
      <c r="H106" t="s">
        <v>147</v>
      </c>
      <c r="I106" t="s">
        <v>91</v>
      </c>
      <c r="L106" t="s">
        <v>93</v>
      </c>
      <c r="M106">
        <v>4055</v>
      </c>
      <c r="N106" t="s">
        <v>69</v>
      </c>
      <c r="O106" t="s">
        <v>94</v>
      </c>
      <c r="P106">
        <v>11.565688</v>
      </c>
      <c r="Q106" t="s">
        <v>141</v>
      </c>
      <c r="R106" t="s">
        <v>141</v>
      </c>
      <c r="S106" s="29" t="s">
        <v>117</v>
      </c>
      <c r="T106" t="s">
        <v>24</v>
      </c>
      <c r="U106" t="s">
        <v>173</v>
      </c>
      <c r="W106">
        <v>11.565688</v>
      </c>
      <c r="X106">
        <f>SUM(Table2[[#This Row],[Mitigation Finance ($ million)]:[Adaptation Finance ($ million)]])</f>
        <v>11.565688</v>
      </c>
      <c r="Y106" t="s">
        <v>96</v>
      </c>
      <c r="Z106" t="s">
        <v>1319</v>
      </c>
      <c r="AA106" t="s">
        <v>3309</v>
      </c>
    </row>
    <row r="107" spans="1:27" x14ac:dyDescent="0.25">
      <c r="A107" s="27">
        <v>44414</v>
      </c>
      <c r="B107" t="s">
        <v>843</v>
      </c>
      <c r="C107" t="s">
        <v>844</v>
      </c>
      <c r="D107" t="s">
        <v>657</v>
      </c>
      <c r="E107" t="s">
        <v>658</v>
      </c>
      <c r="F107" t="s">
        <v>63</v>
      </c>
      <c r="G107" t="s">
        <v>64</v>
      </c>
      <c r="H107" t="s">
        <v>845</v>
      </c>
      <c r="I107" t="s">
        <v>66</v>
      </c>
      <c r="J107">
        <v>85.7</v>
      </c>
      <c r="K107" t="s">
        <v>591</v>
      </c>
      <c r="L107" t="s">
        <v>93</v>
      </c>
      <c r="M107" t="s">
        <v>846</v>
      </c>
      <c r="N107" t="s">
        <v>69</v>
      </c>
      <c r="O107" t="s">
        <v>94</v>
      </c>
      <c r="P107">
        <v>71.969705219999994</v>
      </c>
      <c r="Q107" t="s">
        <v>71</v>
      </c>
      <c r="R107" t="s">
        <v>71</v>
      </c>
      <c r="S107" s="29" t="s">
        <v>117</v>
      </c>
      <c r="T107" t="s">
        <v>72</v>
      </c>
      <c r="U107" t="s">
        <v>95</v>
      </c>
      <c r="V107">
        <v>4.8600000000000003</v>
      </c>
      <c r="W107">
        <v>4.13</v>
      </c>
      <c r="X107">
        <f>SUM(Table2[[#This Row],[Mitigation Finance ($ million)]:[Adaptation Finance ($ million)]])</f>
        <v>8.99</v>
      </c>
      <c r="Y107" t="s">
        <v>96</v>
      </c>
      <c r="Z107" t="s">
        <v>74</v>
      </c>
      <c r="AA107" t="s">
        <v>847</v>
      </c>
    </row>
    <row r="108" spans="1:27" x14ac:dyDescent="0.25">
      <c r="A108" s="27">
        <v>44414</v>
      </c>
      <c r="B108" t="s">
        <v>3307</v>
      </c>
      <c r="C108" t="s">
        <v>3308</v>
      </c>
      <c r="D108" t="s">
        <v>200</v>
      </c>
      <c r="E108" t="s">
        <v>201</v>
      </c>
      <c r="F108" t="s">
        <v>114</v>
      </c>
      <c r="G108" t="s">
        <v>89</v>
      </c>
      <c r="H108" t="s">
        <v>147</v>
      </c>
      <c r="I108" t="s">
        <v>91</v>
      </c>
      <c r="L108" t="s">
        <v>93</v>
      </c>
      <c r="M108" t="s">
        <v>3310</v>
      </c>
      <c r="N108" t="s">
        <v>155</v>
      </c>
      <c r="O108" t="s">
        <v>155</v>
      </c>
      <c r="P108">
        <v>27.465183</v>
      </c>
      <c r="Q108" t="s">
        <v>141</v>
      </c>
      <c r="R108" t="s">
        <v>141</v>
      </c>
      <c r="T108" t="s">
        <v>24</v>
      </c>
      <c r="U108" t="s">
        <v>173</v>
      </c>
      <c r="W108">
        <v>27.465183</v>
      </c>
      <c r="X108">
        <f>SUM(Table2[[#This Row],[Mitigation Finance ($ million)]:[Adaptation Finance ($ million)]])</f>
        <v>27.465183</v>
      </c>
      <c r="Y108" t="s">
        <v>96</v>
      </c>
      <c r="Z108" t="s">
        <v>1319</v>
      </c>
      <c r="AA108" t="s">
        <v>3309</v>
      </c>
    </row>
    <row r="109" spans="1:27" x14ac:dyDescent="0.25">
      <c r="A109" s="26">
        <v>44419</v>
      </c>
      <c r="B109" t="s">
        <v>2703</v>
      </c>
      <c r="C109" t="s">
        <v>2704</v>
      </c>
      <c r="D109" t="s">
        <v>87</v>
      </c>
      <c r="E109" t="s">
        <v>88</v>
      </c>
      <c r="F109" t="s">
        <v>80</v>
      </c>
      <c r="G109" t="s">
        <v>81</v>
      </c>
      <c r="H109" t="s">
        <v>82</v>
      </c>
      <c r="I109" t="s">
        <v>66</v>
      </c>
      <c r="J109">
        <v>193.5</v>
      </c>
      <c r="K109" t="s">
        <v>2148</v>
      </c>
      <c r="L109" t="s">
        <v>93</v>
      </c>
      <c r="M109" t="s">
        <v>2705</v>
      </c>
      <c r="N109" t="s">
        <v>69</v>
      </c>
      <c r="O109" t="s">
        <v>94</v>
      </c>
      <c r="P109">
        <v>125</v>
      </c>
      <c r="Q109" t="s">
        <v>71</v>
      </c>
      <c r="R109" t="s">
        <v>71</v>
      </c>
      <c r="S109" s="29"/>
      <c r="T109" t="s">
        <v>72</v>
      </c>
      <c r="U109" t="s">
        <v>95</v>
      </c>
      <c r="V109">
        <v>31.32</v>
      </c>
      <c r="W109">
        <v>32.75</v>
      </c>
      <c r="X109">
        <f>SUM(Table2[[#This Row],[Mitigation Finance ($ million)]:[Adaptation Finance ($ million)]])</f>
        <v>64.069999999999993</v>
      </c>
      <c r="Y109" t="s">
        <v>96</v>
      </c>
      <c r="Z109" t="s">
        <v>1319</v>
      </c>
      <c r="AA109" t="s">
        <v>2706</v>
      </c>
    </row>
    <row r="110" spans="1:27" x14ac:dyDescent="0.25">
      <c r="A110" s="26">
        <v>44419</v>
      </c>
      <c r="B110" t="s">
        <v>2707</v>
      </c>
      <c r="C110" t="s">
        <v>2708</v>
      </c>
      <c r="D110" t="s">
        <v>87</v>
      </c>
      <c r="E110" t="s">
        <v>88</v>
      </c>
      <c r="F110" t="s">
        <v>80</v>
      </c>
      <c r="G110" t="s">
        <v>81</v>
      </c>
      <c r="H110" t="s">
        <v>82</v>
      </c>
      <c r="I110" t="s">
        <v>66</v>
      </c>
      <c r="J110">
        <v>9.49</v>
      </c>
      <c r="K110" t="s">
        <v>2464</v>
      </c>
      <c r="L110" t="s">
        <v>150</v>
      </c>
      <c r="M110" t="s">
        <v>2709</v>
      </c>
      <c r="N110" t="s">
        <v>99</v>
      </c>
      <c r="O110" t="s">
        <v>1013</v>
      </c>
      <c r="P110">
        <v>6.88</v>
      </c>
      <c r="Q110" t="s">
        <v>71</v>
      </c>
      <c r="R110" t="s">
        <v>71</v>
      </c>
      <c r="S110" s="29"/>
      <c r="T110" t="s">
        <v>25</v>
      </c>
      <c r="U110" t="s">
        <v>173</v>
      </c>
      <c r="W110">
        <v>6.88</v>
      </c>
      <c r="X110">
        <f>SUM(Table2[[#This Row],[Mitigation Finance ($ million)]:[Adaptation Finance ($ million)]])</f>
        <v>6.88</v>
      </c>
      <c r="Y110" t="s">
        <v>96</v>
      </c>
      <c r="Z110" t="s">
        <v>1319</v>
      </c>
      <c r="AA110" t="s">
        <v>2710</v>
      </c>
    </row>
    <row r="111" spans="1:27" x14ac:dyDescent="0.25">
      <c r="A111" s="26">
        <v>44421</v>
      </c>
      <c r="B111" t="s">
        <v>2711</v>
      </c>
      <c r="C111" t="s">
        <v>2708</v>
      </c>
      <c r="D111" t="s">
        <v>87</v>
      </c>
      <c r="E111" t="s">
        <v>88</v>
      </c>
      <c r="F111" t="s">
        <v>80</v>
      </c>
      <c r="G111" t="s">
        <v>81</v>
      </c>
      <c r="H111" t="s">
        <v>82</v>
      </c>
      <c r="I111" t="s">
        <v>66</v>
      </c>
      <c r="J111">
        <v>2.2799999999999998</v>
      </c>
      <c r="K111" t="s">
        <v>2153</v>
      </c>
      <c r="L111" t="s">
        <v>150</v>
      </c>
      <c r="M111" t="s">
        <v>2712</v>
      </c>
      <c r="N111" t="s">
        <v>99</v>
      </c>
      <c r="O111" t="s">
        <v>172</v>
      </c>
      <c r="P111">
        <v>2</v>
      </c>
      <c r="Q111" t="s">
        <v>71</v>
      </c>
      <c r="R111" t="s">
        <v>71</v>
      </c>
      <c r="S111" s="29" t="s">
        <v>132</v>
      </c>
      <c r="T111" t="s">
        <v>25</v>
      </c>
      <c r="U111" t="s">
        <v>95</v>
      </c>
      <c r="W111">
        <v>0.06</v>
      </c>
      <c r="X111">
        <f>SUM(Table2[[#This Row],[Mitigation Finance ($ million)]:[Adaptation Finance ($ million)]])</f>
        <v>0.06</v>
      </c>
      <c r="Y111" t="s">
        <v>96</v>
      </c>
      <c r="Z111" t="s">
        <v>1319</v>
      </c>
      <c r="AA111" t="s">
        <v>2713</v>
      </c>
    </row>
    <row r="112" spans="1:27" x14ac:dyDescent="0.25">
      <c r="A112" s="26">
        <v>44427</v>
      </c>
      <c r="B112" t="s">
        <v>3307</v>
      </c>
      <c r="C112" t="s">
        <v>3308</v>
      </c>
      <c r="D112" t="s">
        <v>200</v>
      </c>
      <c r="E112" t="s">
        <v>201</v>
      </c>
      <c r="F112" t="s">
        <v>114</v>
      </c>
      <c r="G112" t="s">
        <v>89</v>
      </c>
      <c r="H112" t="s">
        <v>147</v>
      </c>
      <c r="I112" t="s">
        <v>91</v>
      </c>
      <c r="L112" t="s">
        <v>93</v>
      </c>
      <c r="M112" t="s">
        <v>3311</v>
      </c>
      <c r="N112" t="s">
        <v>155</v>
      </c>
      <c r="O112" t="s">
        <v>155</v>
      </c>
      <c r="P112">
        <v>26.768509999999999</v>
      </c>
      <c r="Q112" t="s">
        <v>141</v>
      </c>
      <c r="R112" t="s">
        <v>141</v>
      </c>
      <c r="S112" s="29"/>
      <c r="T112" t="s">
        <v>24</v>
      </c>
      <c r="U112" t="s">
        <v>173</v>
      </c>
      <c r="W112">
        <v>26.768509999999999</v>
      </c>
      <c r="X112">
        <f>SUM(Table2[[#This Row],[Mitigation Finance ($ million)]:[Adaptation Finance ($ million)]])</f>
        <v>26.768509999999999</v>
      </c>
      <c r="Y112" t="s">
        <v>96</v>
      </c>
      <c r="Z112" t="s">
        <v>1319</v>
      </c>
      <c r="AA112" t="s">
        <v>3309</v>
      </c>
    </row>
    <row r="113" spans="1:27" x14ac:dyDescent="0.25">
      <c r="A113" s="26">
        <v>44433</v>
      </c>
      <c r="B113" t="s">
        <v>3307</v>
      </c>
      <c r="C113" t="s">
        <v>3308</v>
      </c>
      <c r="D113" t="s">
        <v>200</v>
      </c>
      <c r="E113" t="s">
        <v>201</v>
      </c>
      <c r="F113" t="s">
        <v>114</v>
      </c>
      <c r="G113" t="s">
        <v>89</v>
      </c>
      <c r="H113" t="s">
        <v>147</v>
      </c>
      <c r="I113" t="s">
        <v>91</v>
      </c>
      <c r="L113" t="s">
        <v>93</v>
      </c>
      <c r="M113" t="s">
        <v>3312</v>
      </c>
      <c r="N113" t="s">
        <v>155</v>
      </c>
      <c r="O113" t="s">
        <v>155</v>
      </c>
      <c r="P113">
        <v>26.766307000000001</v>
      </c>
      <c r="Q113" t="s">
        <v>141</v>
      </c>
      <c r="R113" t="s">
        <v>141</v>
      </c>
      <c r="S113" s="29"/>
      <c r="T113" t="s">
        <v>24</v>
      </c>
      <c r="U113" t="s">
        <v>173</v>
      </c>
      <c r="W113">
        <v>26.766307000000001</v>
      </c>
      <c r="X113">
        <f>SUM(Table2[[#This Row],[Mitigation Finance ($ million)]:[Adaptation Finance ($ million)]])</f>
        <v>26.766307000000001</v>
      </c>
      <c r="Y113" t="s">
        <v>96</v>
      </c>
      <c r="Z113" t="s">
        <v>1319</v>
      </c>
      <c r="AA113" t="s">
        <v>3309</v>
      </c>
    </row>
    <row r="114" spans="1:27" x14ac:dyDescent="0.25">
      <c r="A114" s="26">
        <v>44433</v>
      </c>
      <c r="B114" t="s">
        <v>3244</v>
      </c>
      <c r="C114" t="s">
        <v>3245</v>
      </c>
      <c r="D114" t="s">
        <v>396</v>
      </c>
      <c r="E114" t="s">
        <v>397</v>
      </c>
      <c r="F114" t="s">
        <v>80</v>
      </c>
      <c r="G114" t="s">
        <v>81</v>
      </c>
      <c r="H114" t="s">
        <v>425</v>
      </c>
      <c r="I114" t="s">
        <v>66</v>
      </c>
      <c r="J114">
        <v>215.72</v>
      </c>
      <c r="K114" t="s">
        <v>2148</v>
      </c>
      <c r="L114" t="s">
        <v>93</v>
      </c>
      <c r="M114">
        <v>4067</v>
      </c>
      <c r="N114" t="s">
        <v>69</v>
      </c>
      <c r="O114" t="s">
        <v>94</v>
      </c>
      <c r="P114">
        <v>200</v>
      </c>
      <c r="Q114" t="s">
        <v>84</v>
      </c>
      <c r="R114" t="s">
        <v>84</v>
      </c>
      <c r="S114" s="29"/>
      <c r="T114" t="s">
        <v>25</v>
      </c>
      <c r="U114" t="s">
        <v>95</v>
      </c>
      <c r="V114">
        <v>9.9</v>
      </c>
      <c r="X114">
        <f>SUM(Table2[[#This Row],[Mitigation Finance ($ million)]:[Adaptation Finance ($ million)]])</f>
        <v>9.9</v>
      </c>
      <c r="Y114" t="s">
        <v>96</v>
      </c>
      <c r="Z114" t="s">
        <v>1319</v>
      </c>
      <c r="AA114" t="s">
        <v>3246</v>
      </c>
    </row>
    <row r="115" spans="1:27" x14ac:dyDescent="0.25">
      <c r="A115" s="26">
        <v>44433</v>
      </c>
      <c r="B115" t="s">
        <v>2714</v>
      </c>
      <c r="C115" t="s">
        <v>2715</v>
      </c>
      <c r="D115" t="s">
        <v>87</v>
      </c>
      <c r="E115" t="s">
        <v>88</v>
      </c>
      <c r="F115" t="s">
        <v>80</v>
      </c>
      <c r="G115" t="s">
        <v>81</v>
      </c>
      <c r="H115" t="s">
        <v>425</v>
      </c>
      <c r="I115" t="s">
        <v>66</v>
      </c>
      <c r="J115">
        <v>158.1</v>
      </c>
      <c r="K115" t="s">
        <v>2148</v>
      </c>
      <c r="L115" t="s">
        <v>93</v>
      </c>
      <c r="M115" t="s">
        <v>2716</v>
      </c>
      <c r="N115" t="s">
        <v>69</v>
      </c>
      <c r="O115" t="s">
        <v>94</v>
      </c>
      <c r="P115">
        <v>110</v>
      </c>
      <c r="Q115" t="s">
        <v>84</v>
      </c>
      <c r="R115" t="s">
        <v>84</v>
      </c>
      <c r="S115" s="29"/>
      <c r="T115" t="s">
        <v>72</v>
      </c>
      <c r="U115" t="s">
        <v>173</v>
      </c>
      <c r="V115">
        <v>1.1299999999999999</v>
      </c>
      <c r="W115">
        <v>22.49</v>
      </c>
      <c r="X115">
        <f>SUM(Table2[[#This Row],[Mitigation Finance ($ million)]:[Adaptation Finance ($ million)]])</f>
        <v>23.619999999999997</v>
      </c>
      <c r="Y115" t="s">
        <v>96</v>
      </c>
      <c r="Z115" t="s">
        <v>1319</v>
      </c>
      <c r="AA115" t="s">
        <v>2717</v>
      </c>
    </row>
    <row r="116" spans="1:27" x14ac:dyDescent="0.25">
      <c r="A116" s="26">
        <v>44439</v>
      </c>
      <c r="B116" t="s">
        <v>2718</v>
      </c>
      <c r="C116" t="s">
        <v>2719</v>
      </c>
      <c r="D116" t="s">
        <v>423</v>
      </c>
      <c r="E116" t="s">
        <v>424</v>
      </c>
      <c r="F116" t="s">
        <v>80</v>
      </c>
      <c r="G116" t="s">
        <v>81</v>
      </c>
      <c r="H116" t="s">
        <v>2720</v>
      </c>
      <c r="I116" t="s">
        <v>66</v>
      </c>
      <c r="J116">
        <v>3584.7</v>
      </c>
      <c r="K116" t="s">
        <v>591</v>
      </c>
      <c r="L116" t="s">
        <v>93</v>
      </c>
      <c r="M116" t="s">
        <v>2721</v>
      </c>
      <c r="N116" t="s">
        <v>69</v>
      </c>
      <c r="O116" t="s">
        <v>225</v>
      </c>
      <c r="P116">
        <v>200</v>
      </c>
      <c r="Q116" t="s">
        <v>132</v>
      </c>
      <c r="R116" t="s">
        <v>132</v>
      </c>
      <c r="S116" s="29"/>
      <c r="T116" t="s">
        <v>25</v>
      </c>
      <c r="U116" t="s">
        <v>95</v>
      </c>
      <c r="W116">
        <v>35</v>
      </c>
      <c r="X116">
        <f>SUM(Table2[[#This Row],[Mitigation Finance ($ million)]:[Adaptation Finance ($ million)]])</f>
        <v>35</v>
      </c>
      <c r="Y116" t="s">
        <v>96</v>
      </c>
      <c r="Z116" t="s">
        <v>1319</v>
      </c>
      <c r="AA116" t="s">
        <v>2722</v>
      </c>
    </row>
    <row r="117" spans="1:27" x14ac:dyDescent="0.25">
      <c r="A117" s="26">
        <v>44439</v>
      </c>
      <c r="B117" t="s">
        <v>2718</v>
      </c>
      <c r="C117" t="s">
        <v>2723</v>
      </c>
      <c r="D117" t="s">
        <v>423</v>
      </c>
      <c r="E117" t="s">
        <v>424</v>
      </c>
      <c r="F117" t="s">
        <v>80</v>
      </c>
      <c r="G117" t="s">
        <v>81</v>
      </c>
      <c r="H117" t="s">
        <v>2720</v>
      </c>
      <c r="I117" t="s">
        <v>66</v>
      </c>
      <c r="K117" t="s">
        <v>180</v>
      </c>
      <c r="L117" t="s">
        <v>68</v>
      </c>
      <c r="M117">
        <v>10012</v>
      </c>
      <c r="N117" t="s">
        <v>69</v>
      </c>
      <c r="O117" t="s">
        <v>70</v>
      </c>
      <c r="P117">
        <v>1</v>
      </c>
      <c r="Q117" t="s">
        <v>132</v>
      </c>
      <c r="S117" s="29"/>
      <c r="T117" t="s">
        <v>25</v>
      </c>
      <c r="U117" t="s">
        <v>95</v>
      </c>
      <c r="X117">
        <f>SUM(Table2[[#This Row],[Mitigation Finance ($ million)]:[Adaptation Finance ($ million)]])</f>
        <v>0</v>
      </c>
      <c r="Y117" t="s">
        <v>68</v>
      </c>
      <c r="Z117" t="s">
        <v>1319</v>
      </c>
      <c r="AA117" t="s">
        <v>2722</v>
      </c>
    </row>
    <row r="118" spans="1:27" x14ac:dyDescent="0.25">
      <c r="A118" s="26">
        <v>44439</v>
      </c>
      <c r="B118" t="s">
        <v>2718</v>
      </c>
      <c r="C118" t="s">
        <v>2723</v>
      </c>
      <c r="D118" t="s">
        <v>423</v>
      </c>
      <c r="E118" t="s">
        <v>424</v>
      </c>
      <c r="F118" t="s">
        <v>80</v>
      </c>
      <c r="G118" t="s">
        <v>81</v>
      </c>
      <c r="H118" t="s">
        <v>2720</v>
      </c>
      <c r="I118" t="s">
        <v>66</v>
      </c>
      <c r="K118" t="s">
        <v>180</v>
      </c>
      <c r="L118" t="s">
        <v>68</v>
      </c>
      <c r="M118">
        <v>10012</v>
      </c>
      <c r="N118" t="s">
        <v>99</v>
      </c>
      <c r="O118" t="s">
        <v>2724</v>
      </c>
      <c r="P118">
        <v>0.6</v>
      </c>
      <c r="Q118" t="s">
        <v>132</v>
      </c>
      <c r="S118" s="29"/>
      <c r="T118" t="s">
        <v>25</v>
      </c>
      <c r="U118" t="s">
        <v>95</v>
      </c>
      <c r="X118">
        <f>SUM(Table2[[#This Row],[Mitigation Finance ($ million)]:[Adaptation Finance ($ million)]])</f>
        <v>0</v>
      </c>
      <c r="Y118" t="s">
        <v>68</v>
      </c>
      <c r="Z118" t="s">
        <v>1319</v>
      </c>
      <c r="AA118" t="s">
        <v>2722</v>
      </c>
    </row>
    <row r="119" spans="1:27" x14ac:dyDescent="0.25">
      <c r="A119" s="2">
        <v>44439</v>
      </c>
      <c r="B119" t="s">
        <v>3317</v>
      </c>
      <c r="C119" t="s">
        <v>3318</v>
      </c>
      <c r="D119" t="s">
        <v>200</v>
      </c>
      <c r="E119" t="s">
        <v>201</v>
      </c>
      <c r="F119" t="s">
        <v>114</v>
      </c>
      <c r="G119" t="s">
        <v>89</v>
      </c>
      <c r="H119" t="s">
        <v>147</v>
      </c>
      <c r="I119" t="s">
        <v>91</v>
      </c>
      <c r="J119">
        <v>214</v>
      </c>
      <c r="L119" t="s">
        <v>93</v>
      </c>
      <c r="M119">
        <v>4075</v>
      </c>
      <c r="N119" t="s">
        <v>69</v>
      </c>
      <c r="O119" t="s">
        <v>94</v>
      </c>
      <c r="P119">
        <v>24.5</v>
      </c>
      <c r="Q119" t="s">
        <v>141</v>
      </c>
      <c r="R119" t="s">
        <v>141</v>
      </c>
      <c r="T119" t="s">
        <v>24</v>
      </c>
      <c r="U119" t="s">
        <v>173</v>
      </c>
      <c r="W119">
        <v>24.5</v>
      </c>
      <c r="X119">
        <f>SUM(Table2[[#This Row],[Mitigation Finance ($ million)]:[Adaptation Finance ($ million)]])</f>
        <v>24.5</v>
      </c>
      <c r="Y119" t="s">
        <v>96</v>
      </c>
      <c r="Z119" t="s">
        <v>1319</v>
      </c>
      <c r="AA119" t="s">
        <v>3315</v>
      </c>
    </row>
    <row r="120" spans="1:27" x14ac:dyDescent="0.25">
      <c r="A120" s="2">
        <v>44439</v>
      </c>
      <c r="B120" t="s">
        <v>3317</v>
      </c>
      <c r="C120" t="s">
        <v>3318</v>
      </c>
      <c r="D120" t="s">
        <v>200</v>
      </c>
      <c r="E120" t="s">
        <v>201</v>
      </c>
      <c r="F120" t="s">
        <v>114</v>
      </c>
      <c r="G120" t="s">
        <v>89</v>
      </c>
      <c r="H120" t="s">
        <v>147</v>
      </c>
      <c r="I120" t="s">
        <v>91</v>
      </c>
      <c r="L120" t="s">
        <v>93</v>
      </c>
      <c r="M120" t="s">
        <v>3319</v>
      </c>
      <c r="N120" t="s">
        <v>155</v>
      </c>
      <c r="O120" t="s">
        <v>155</v>
      </c>
      <c r="P120">
        <v>128</v>
      </c>
      <c r="Q120" t="s">
        <v>141</v>
      </c>
      <c r="R120" t="s">
        <v>141</v>
      </c>
      <c r="T120" t="s">
        <v>24</v>
      </c>
      <c r="U120" t="s">
        <v>173</v>
      </c>
      <c r="W120">
        <v>128</v>
      </c>
      <c r="X120">
        <f>SUM(Table2[[#This Row],[Mitigation Finance ($ million)]:[Adaptation Finance ($ million)]])</f>
        <v>128</v>
      </c>
      <c r="Y120" t="s">
        <v>96</v>
      </c>
      <c r="Z120" t="s">
        <v>1319</v>
      </c>
      <c r="AA120" t="s">
        <v>3315</v>
      </c>
    </row>
    <row r="121" spans="1:27" x14ac:dyDescent="0.25">
      <c r="A121" s="2">
        <v>44439</v>
      </c>
      <c r="B121" t="s">
        <v>3317</v>
      </c>
      <c r="C121" t="s">
        <v>3318</v>
      </c>
      <c r="D121" t="s">
        <v>200</v>
      </c>
      <c r="E121" t="s">
        <v>201</v>
      </c>
      <c r="F121" t="s">
        <v>114</v>
      </c>
      <c r="G121" t="s">
        <v>89</v>
      </c>
      <c r="H121" t="s">
        <v>147</v>
      </c>
      <c r="I121" t="s">
        <v>91</v>
      </c>
      <c r="L121" t="s">
        <v>93</v>
      </c>
      <c r="M121">
        <v>8400</v>
      </c>
      <c r="N121" t="s">
        <v>99</v>
      </c>
      <c r="O121" t="s">
        <v>100</v>
      </c>
      <c r="P121">
        <v>8</v>
      </c>
      <c r="Q121" t="s">
        <v>141</v>
      </c>
      <c r="R121" t="s">
        <v>141</v>
      </c>
      <c r="T121" t="s">
        <v>24</v>
      </c>
      <c r="U121" t="s">
        <v>173</v>
      </c>
      <c r="W121">
        <v>8</v>
      </c>
      <c r="X121">
        <f>SUM(Table2[[#This Row],[Mitigation Finance ($ million)]:[Adaptation Finance ($ million)]])</f>
        <v>8</v>
      </c>
      <c r="Y121" t="s">
        <v>96</v>
      </c>
      <c r="Z121" t="s">
        <v>1319</v>
      </c>
      <c r="AA121" t="s">
        <v>3315</v>
      </c>
    </row>
    <row r="122" spans="1:27" x14ac:dyDescent="0.25">
      <c r="A122" s="26">
        <v>44440</v>
      </c>
      <c r="B122" t="s">
        <v>3526</v>
      </c>
      <c r="C122" t="s">
        <v>3527</v>
      </c>
      <c r="D122" t="s">
        <v>215</v>
      </c>
      <c r="E122" t="s">
        <v>216</v>
      </c>
      <c r="F122" t="s">
        <v>217</v>
      </c>
      <c r="G122" t="s">
        <v>218</v>
      </c>
      <c r="H122" t="s">
        <v>1292</v>
      </c>
      <c r="I122" t="s">
        <v>66</v>
      </c>
      <c r="J122">
        <v>0.2</v>
      </c>
      <c r="K122" t="s">
        <v>67</v>
      </c>
      <c r="L122" t="s">
        <v>68</v>
      </c>
      <c r="M122">
        <v>9759</v>
      </c>
      <c r="N122" t="s">
        <v>69</v>
      </c>
      <c r="O122" t="s">
        <v>368</v>
      </c>
      <c r="P122">
        <v>0.2</v>
      </c>
      <c r="Q122" t="s">
        <v>128</v>
      </c>
      <c r="R122" t="s">
        <v>128</v>
      </c>
      <c r="T122" t="s">
        <v>25</v>
      </c>
      <c r="U122" t="s">
        <v>173</v>
      </c>
      <c r="V122">
        <v>0.1</v>
      </c>
      <c r="X122">
        <f>SUM(Table2[[#This Row],[Mitigation Finance ($ million)]:[Adaptation Finance ($ million)]])</f>
        <v>0.1</v>
      </c>
      <c r="Y122" t="s">
        <v>3344</v>
      </c>
      <c r="Z122" t="s">
        <v>1319</v>
      </c>
      <c r="AA122" t="s">
        <v>3528</v>
      </c>
    </row>
    <row r="123" spans="1:27" x14ac:dyDescent="0.25">
      <c r="A123" s="2">
        <v>44440</v>
      </c>
      <c r="B123" t="s">
        <v>3555</v>
      </c>
      <c r="C123" t="s">
        <v>3556</v>
      </c>
      <c r="D123" t="s">
        <v>103</v>
      </c>
      <c r="E123" t="s">
        <v>104</v>
      </c>
      <c r="F123" t="s">
        <v>104</v>
      </c>
      <c r="G123" t="s">
        <v>323</v>
      </c>
      <c r="H123" t="s">
        <v>324</v>
      </c>
      <c r="I123" t="s">
        <v>66</v>
      </c>
      <c r="J123">
        <v>0.22</v>
      </c>
      <c r="K123" t="s">
        <v>209</v>
      </c>
      <c r="L123" t="s">
        <v>210</v>
      </c>
      <c r="M123" t="s">
        <v>3555</v>
      </c>
      <c r="N123" t="s">
        <v>69</v>
      </c>
      <c r="O123" t="s">
        <v>211</v>
      </c>
      <c r="P123">
        <v>0.22</v>
      </c>
      <c r="Q123" t="s">
        <v>325</v>
      </c>
      <c r="R123" t="s">
        <v>325</v>
      </c>
      <c r="T123" t="s">
        <v>25</v>
      </c>
      <c r="V123">
        <v>0.22</v>
      </c>
      <c r="X123">
        <f>SUM(Table2[[#This Row],[Mitigation Finance ($ million)]:[Adaptation Finance ($ million)]])</f>
        <v>0.22</v>
      </c>
      <c r="Y123" t="s">
        <v>212</v>
      </c>
      <c r="Z123" t="s">
        <v>1319</v>
      </c>
    </row>
    <row r="124" spans="1:27" x14ac:dyDescent="0.25">
      <c r="A124" s="26">
        <v>44446</v>
      </c>
      <c r="B124" t="s">
        <v>3390</v>
      </c>
      <c r="C124" t="s">
        <v>2347</v>
      </c>
      <c r="D124" t="s">
        <v>215</v>
      </c>
      <c r="E124" t="s">
        <v>216</v>
      </c>
      <c r="F124" t="s">
        <v>217</v>
      </c>
      <c r="G124" t="s">
        <v>218</v>
      </c>
      <c r="H124" t="s">
        <v>219</v>
      </c>
      <c r="I124" t="s">
        <v>66</v>
      </c>
      <c r="J124">
        <v>0.18348800000000001</v>
      </c>
      <c r="K124" t="s">
        <v>67</v>
      </c>
      <c r="L124" t="s">
        <v>68</v>
      </c>
      <c r="M124">
        <v>6736</v>
      </c>
      <c r="N124" t="s">
        <v>99</v>
      </c>
      <c r="O124" t="s">
        <v>1013</v>
      </c>
      <c r="P124">
        <v>0.18348800000000001</v>
      </c>
      <c r="Q124" t="s">
        <v>117</v>
      </c>
      <c r="R124" t="s">
        <v>117</v>
      </c>
      <c r="T124" t="s">
        <v>72</v>
      </c>
      <c r="U124" t="s">
        <v>95</v>
      </c>
      <c r="V124">
        <v>1.28442E-2</v>
      </c>
      <c r="W124">
        <v>5.5046000000000001E-3</v>
      </c>
      <c r="X124">
        <f>SUM(Table2[[#This Row],[Mitigation Finance ($ million)]:[Adaptation Finance ($ million)]])</f>
        <v>1.8348799999999998E-2</v>
      </c>
      <c r="Y124" t="s">
        <v>3344</v>
      </c>
      <c r="Z124" t="s">
        <v>1319</v>
      </c>
      <c r="AA124" t="s">
        <v>3391</v>
      </c>
    </row>
    <row r="125" spans="1:27" x14ac:dyDescent="0.25">
      <c r="A125" s="2">
        <v>44446</v>
      </c>
      <c r="B125" t="s">
        <v>3557</v>
      </c>
      <c r="C125" t="s">
        <v>3558</v>
      </c>
      <c r="D125" t="s">
        <v>103</v>
      </c>
      <c r="E125" t="s">
        <v>104</v>
      </c>
      <c r="F125" t="s">
        <v>104</v>
      </c>
      <c r="G125" t="s">
        <v>323</v>
      </c>
      <c r="H125" t="s">
        <v>324</v>
      </c>
      <c r="I125" t="s">
        <v>66</v>
      </c>
      <c r="J125">
        <v>0.15</v>
      </c>
      <c r="K125" t="s">
        <v>209</v>
      </c>
      <c r="L125" t="s">
        <v>210</v>
      </c>
      <c r="M125" t="s">
        <v>3557</v>
      </c>
      <c r="N125" t="s">
        <v>69</v>
      </c>
      <c r="O125" t="s">
        <v>211</v>
      </c>
      <c r="P125">
        <v>0.15</v>
      </c>
      <c r="Q125" t="s">
        <v>117</v>
      </c>
      <c r="R125" t="s">
        <v>117</v>
      </c>
      <c r="T125" t="s">
        <v>25</v>
      </c>
      <c r="V125">
        <v>0.15</v>
      </c>
      <c r="X125">
        <f>SUM(Table2[[#This Row],[Mitigation Finance ($ million)]:[Adaptation Finance ($ million)]])</f>
        <v>0.15</v>
      </c>
      <c r="Y125" t="s">
        <v>212</v>
      </c>
      <c r="Z125" t="s">
        <v>1319</v>
      </c>
    </row>
    <row r="126" spans="1:27" x14ac:dyDescent="0.25">
      <c r="A126" s="26">
        <v>44447</v>
      </c>
      <c r="B126" t="s">
        <v>3085</v>
      </c>
      <c r="C126" t="s">
        <v>3086</v>
      </c>
      <c r="D126" t="s">
        <v>87</v>
      </c>
      <c r="E126" t="s">
        <v>88</v>
      </c>
      <c r="F126" t="s">
        <v>80</v>
      </c>
      <c r="G126" t="s">
        <v>89</v>
      </c>
      <c r="H126" t="s">
        <v>90</v>
      </c>
      <c r="I126" t="s">
        <v>91</v>
      </c>
      <c r="J126">
        <v>90</v>
      </c>
      <c r="K126" t="s">
        <v>93</v>
      </c>
      <c r="L126" t="s">
        <v>93</v>
      </c>
      <c r="M126">
        <v>4024</v>
      </c>
      <c r="N126" t="s">
        <v>69</v>
      </c>
      <c r="O126" t="s">
        <v>94</v>
      </c>
      <c r="P126">
        <v>90.369213999999999</v>
      </c>
      <c r="Q126" t="s">
        <v>141</v>
      </c>
      <c r="R126" t="s">
        <v>141</v>
      </c>
      <c r="S126" s="29"/>
      <c r="T126" t="s">
        <v>72</v>
      </c>
      <c r="U126" t="s">
        <v>73</v>
      </c>
      <c r="V126">
        <v>3.5</v>
      </c>
      <c r="W126">
        <v>20.2</v>
      </c>
      <c r="X126">
        <f>SUM(Table2[[#This Row],[Mitigation Finance ($ million)]:[Adaptation Finance ($ million)]])</f>
        <v>23.7</v>
      </c>
      <c r="Y126" t="s">
        <v>96</v>
      </c>
      <c r="Z126" t="s">
        <v>1319</v>
      </c>
      <c r="AA126" t="s">
        <v>3087</v>
      </c>
    </row>
    <row r="127" spans="1:27" x14ac:dyDescent="0.25">
      <c r="A127" s="26">
        <v>44447</v>
      </c>
      <c r="B127" t="s">
        <v>2410</v>
      </c>
      <c r="C127" t="s">
        <v>2411</v>
      </c>
      <c r="D127" t="s">
        <v>2412</v>
      </c>
      <c r="E127" t="s">
        <v>2413</v>
      </c>
      <c r="F127" t="s">
        <v>223</v>
      </c>
      <c r="G127" t="s">
        <v>184</v>
      </c>
      <c r="H127" t="s">
        <v>1007</v>
      </c>
      <c r="I127" t="s">
        <v>66</v>
      </c>
      <c r="J127">
        <v>1.5</v>
      </c>
      <c r="K127" t="s">
        <v>180</v>
      </c>
      <c r="L127" t="s">
        <v>68</v>
      </c>
      <c r="M127">
        <v>6680</v>
      </c>
      <c r="N127" t="s">
        <v>99</v>
      </c>
      <c r="O127" t="s">
        <v>449</v>
      </c>
      <c r="P127">
        <v>1.5</v>
      </c>
      <c r="Q127" t="s">
        <v>141</v>
      </c>
      <c r="R127" t="s">
        <v>141</v>
      </c>
      <c r="S127" s="29"/>
      <c r="T127" t="s">
        <v>24</v>
      </c>
      <c r="U127" t="s">
        <v>73</v>
      </c>
      <c r="V127">
        <v>1.5</v>
      </c>
      <c r="X127">
        <f>SUM(Table2[[#This Row],[Mitigation Finance ($ million)]:[Adaptation Finance ($ million)]])</f>
        <v>1.5</v>
      </c>
      <c r="Y127" t="s">
        <v>68</v>
      </c>
      <c r="Z127" t="s">
        <v>1319</v>
      </c>
      <c r="AA127" t="s">
        <v>2414</v>
      </c>
    </row>
    <row r="128" spans="1:27" x14ac:dyDescent="0.25">
      <c r="A128" s="2">
        <v>44447</v>
      </c>
      <c r="B128" t="s">
        <v>3219</v>
      </c>
      <c r="C128" t="s">
        <v>3220</v>
      </c>
      <c r="D128" t="s">
        <v>87</v>
      </c>
      <c r="E128" t="s">
        <v>88</v>
      </c>
      <c r="F128" t="s">
        <v>80</v>
      </c>
      <c r="G128" t="s">
        <v>81</v>
      </c>
      <c r="H128" t="s">
        <v>82</v>
      </c>
      <c r="I128" t="s">
        <v>66</v>
      </c>
      <c r="J128">
        <v>160</v>
      </c>
      <c r="K128" t="s">
        <v>2199</v>
      </c>
      <c r="L128" t="s">
        <v>93</v>
      </c>
      <c r="M128">
        <v>4092</v>
      </c>
      <c r="N128" t="s">
        <v>69</v>
      </c>
      <c r="O128" t="s">
        <v>94</v>
      </c>
      <c r="P128">
        <v>112</v>
      </c>
      <c r="Q128" t="s">
        <v>71</v>
      </c>
      <c r="R128" t="s">
        <v>71</v>
      </c>
      <c r="T128" t="s">
        <v>72</v>
      </c>
      <c r="U128" t="s">
        <v>95</v>
      </c>
      <c r="V128">
        <v>6.1150000000000002</v>
      </c>
      <c r="W128">
        <v>4.54</v>
      </c>
      <c r="X128">
        <f>SUM(Table2[[#This Row],[Mitigation Finance ($ million)]:[Adaptation Finance ($ million)]])</f>
        <v>10.655000000000001</v>
      </c>
      <c r="Y128" t="s">
        <v>96</v>
      </c>
      <c r="Z128" t="s">
        <v>1319</v>
      </c>
      <c r="AA128" t="s">
        <v>3221</v>
      </c>
    </row>
    <row r="129" spans="1:27" x14ac:dyDescent="0.25">
      <c r="A129" s="2">
        <v>44447</v>
      </c>
      <c r="B129" t="s">
        <v>3198</v>
      </c>
      <c r="C129" t="s">
        <v>3199</v>
      </c>
      <c r="D129" t="s">
        <v>87</v>
      </c>
      <c r="E129" t="s">
        <v>88</v>
      </c>
      <c r="F129" t="s">
        <v>80</v>
      </c>
      <c r="G129" t="s">
        <v>81</v>
      </c>
      <c r="H129" t="s">
        <v>411</v>
      </c>
      <c r="I129" t="s">
        <v>66</v>
      </c>
      <c r="J129">
        <v>441.9</v>
      </c>
      <c r="K129" t="s">
        <v>2168</v>
      </c>
      <c r="L129" t="s">
        <v>93</v>
      </c>
      <c r="M129">
        <v>4097</v>
      </c>
      <c r="N129" t="s">
        <v>69</v>
      </c>
      <c r="O129" t="s">
        <v>94</v>
      </c>
      <c r="P129">
        <v>300</v>
      </c>
      <c r="Q129" t="s">
        <v>117</v>
      </c>
      <c r="R129" t="s">
        <v>117</v>
      </c>
      <c r="T129" t="s">
        <v>72</v>
      </c>
      <c r="U129" t="s">
        <v>95</v>
      </c>
      <c r="V129">
        <v>78.64</v>
      </c>
      <c r="W129">
        <v>18.010000000000002</v>
      </c>
      <c r="X129">
        <f>SUM(Table2[[#This Row],[Mitigation Finance ($ million)]:[Adaptation Finance ($ million)]])</f>
        <v>96.65</v>
      </c>
      <c r="Y129" t="s">
        <v>96</v>
      </c>
      <c r="Z129" t="s">
        <v>1319</v>
      </c>
      <c r="AA129" t="s">
        <v>3200</v>
      </c>
    </row>
    <row r="130" spans="1:27" x14ac:dyDescent="0.25">
      <c r="A130" s="27">
        <v>44453</v>
      </c>
      <c r="B130" t="s">
        <v>3512</v>
      </c>
      <c r="C130" t="s">
        <v>3513</v>
      </c>
      <c r="D130" t="s">
        <v>103</v>
      </c>
      <c r="E130" t="s">
        <v>104</v>
      </c>
      <c r="F130" t="s">
        <v>104</v>
      </c>
      <c r="G130" t="s">
        <v>2389</v>
      </c>
      <c r="H130" t="s">
        <v>2389</v>
      </c>
      <c r="I130" t="s">
        <v>66</v>
      </c>
      <c r="J130">
        <v>0.2</v>
      </c>
      <c r="K130" t="s">
        <v>67</v>
      </c>
      <c r="L130" t="s">
        <v>68</v>
      </c>
      <c r="M130">
        <v>9491</v>
      </c>
      <c r="N130" t="s">
        <v>69</v>
      </c>
      <c r="O130" t="s">
        <v>3348</v>
      </c>
      <c r="P130">
        <v>0.2</v>
      </c>
      <c r="Q130" t="s">
        <v>126</v>
      </c>
      <c r="R130" t="s">
        <v>126</v>
      </c>
      <c r="T130" t="s">
        <v>72</v>
      </c>
      <c r="U130" t="s">
        <v>73</v>
      </c>
      <c r="V130">
        <v>6.6666669999999997E-2</v>
      </c>
      <c r="W130">
        <v>6.6666660000000003E-2</v>
      </c>
      <c r="X130">
        <f>SUM(Table2[[#This Row],[Mitigation Finance ($ million)]:[Adaptation Finance ($ million)]])</f>
        <v>0.13333333</v>
      </c>
      <c r="Y130" t="s">
        <v>3344</v>
      </c>
      <c r="Z130" t="s">
        <v>1319</v>
      </c>
      <c r="AA130" t="s">
        <v>3514</v>
      </c>
    </row>
    <row r="131" spans="1:27" x14ac:dyDescent="0.25">
      <c r="A131" s="27">
        <v>44453</v>
      </c>
      <c r="B131" t="s">
        <v>1005</v>
      </c>
      <c r="C131" t="s">
        <v>1006</v>
      </c>
      <c r="D131" t="s">
        <v>1000</v>
      </c>
      <c r="E131" t="s">
        <v>1001</v>
      </c>
      <c r="F131" t="s">
        <v>223</v>
      </c>
      <c r="G131" t="s">
        <v>184</v>
      </c>
      <c r="H131" t="s">
        <v>1007</v>
      </c>
      <c r="I131" t="s">
        <v>66</v>
      </c>
      <c r="J131">
        <v>8.5</v>
      </c>
      <c r="K131" t="s">
        <v>92</v>
      </c>
      <c r="L131" t="s">
        <v>150</v>
      </c>
      <c r="M131" t="s">
        <v>1008</v>
      </c>
      <c r="N131" t="s">
        <v>69</v>
      </c>
      <c r="O131" t="s">
        <v>152</v>
      </c>
      <c r="P131">
        <v>2</v>
      </c>
      <c r="Q131" t="s">
        <v>141</v>
      </c>
      <c r="R131" t="s">
        <v>141</v>
      </c>
      <c r="T131" t="s">
        <v>72</v>
      </c>
      <c r="U131" t="s">
        <v>95</v>
      </c>
      <c r="W131">
        <v>2</v>
      </c>
      <c r="X131">
        <f>SUM(Table2[[#This Row],[Mitigation Finance ($ million)]:[Adaptation Finance ($ million)]])</f>
        <v>2</v>
      </c>
      <c r="Y131" t="s">
        <v>96</v>
      </c>
      <c r="Z131" t="s">
        <v>74</v>
      </c>
      <c r="AA131" t="s">
        <v>1009</v>
      </c>
    </row>
    <row r="132" spans="1:27" x14ac:dyDescent="0.25">
      <c r="A132" s="27">
        <v>44453</v>
      </c>
      <c r="B132" t="s">
        <v>1005</v>
      </c>
      <c r="C132" t="s">
        <v>1006</v>
      </c>
      <c r="D132" t="s">
        <v>1000</v>
      </c>
      <c r="E132" t="s">
        <v>1001</v>
      </c>
      <c r="F132" t="s">
        <v>223</v>
      </c>
      <c r="G132" t="s">
        <v>184</v>
      </c>
      <c r="H132" t="s">
        <v>1007</v>
      </c>
      <c r="I132" t="s">
        <v>66</v>
      </c>
      <c r="K132" t="s">
        <v>92</v>
      </c>
      <c r="L132" t="s">
        <v>170</v>
      </c>
      <c r="M132" t="s">
        <v>1010</v>
      </c>
      <c r="N132" t="s">
        <v>99</v>
      </c>
      <c r="O132" t="s">
        <v>1011</v>
      </c>
      <c r="P132">
        <v>0.8</v>
      </c>
      <c r="Q132" t="s">
        <v>141</v>
      </c>
      <c r="R132" t="s">
        <v>141</v>
      </c>
      <c r="T132" t="s">
        <v>72</v>
      </c>
      <c r="U132" t="s">
        <v>95</v>
      </c>
      <c r="W132">
        <v>0.5</v>
      </c>
      <c r="X132">
        <f>SUM(Table2[[#This Row],[Mitigation Finance ($ million)]:[Adaptation Finance ($ million)]])</f>
        <v>0.5</v>
      </c>
      <c r="Y132" t="s">
        <v>96</v>
      </c>
      <c r="Z132" t="s">
        <v>74</v>
      </c>
      <c r="AA132" t="s">
        <v>1009</v>
      </c>
    </row>
    <row r="133" spans="1:27" x14ac:dyDescent="0.25">
      <c r="A133" s="27">
        <v>44453</v>
      </c>
      <c r="B133" t="s">
        <v>1005</v>
      </c>
      <c r="C133" t="s">
        <v>1006</v>
      </c>
      <c r="D133" t="s">
        <v>1000</v>
      </c>
      <c r="E133" t="s">
        <v>1001</v>
      </c>
      <c r="F133" t="s">
        <v>223</v>
      </c>
      <c r="G133" t="s">
        <v>184</v>
      </c>
      <c r="H133" t="s">
        <v>1007</v>
      </c>
      <c r="I133" t="s">
        <v>66</v>
      </c>
      <c r="K133" t="s">
        <v>92</v>
      </c>
      <c r="L133" t="s">
        <v>170</v>
      </c>
      <c r="M133" t="s">
        <v>1010</v>
      </c>
      <c r="N133" t="s">
        <v>99</v>
      </c>
      <c r="O133" t="s">
        <v>1011</v>
      </c>
      <c r="Q133" t="s">
        <v>141</v>
      </c>
      <c r="R133" t="s">
        <v>117</v>
      </c>
      <c r="T133" t="s">
        <v>72</v>
      </c>
      <c r="U133" t="s">
        <v>95</v>
      </c>
      <c r="W133">
        <v>0.3</v>
      </c>
      <c r="X133">
        <f>SUM(Table2[[#This Row],[Mitigation Finance ($ million)]:[Adaptation Finance ($ million)]])</f>
        <v>0.3</v>
      </c>
      <c r="Y133" t="s">
        <v>96</v>
      </c>
      <c r="Z133" t="s">
        <v>74</v>
      </c>
      <c r="AA133" t="s">
        <v>1009</v>
      </c>
    </row>
    <row r="134" spans="1:27" x14ac:dyDescent="0.25">
      <c r="A134" s="2">
        <v>44453</v>
      </c>
      <c r="B134" t="s">
        <v>3376</v>
      </c>
      <c r="C134" t="s">
        <v>3377</v>
      </c>
      <c r="D134" t="s">
        <v>3378</v>
      </c>
      <c r="E134" t="s">
        <v>3379</v>
      </c>
      <c r="F134" t="s">
        <v>223</v>
      </c>
      <c r="G134" t="s">
        <v>184</v>
      </c>
      <c r="H134" t="s">
        <v>1007</v>
      </c>
      <c r="I134" t="s">
        <v>66</v>
      </c>
      <c r="K134" t="s">
        <v>180</v>
      </c>
      <c r="L134" t="s">
        <v>68</v>
      </c>
      <c r="M134">
        <v>6727</v>
      </c>
      <c r="N134" t="s">
        <v>69</v>
      </c>
      <c r="O134" t="s">
        <v>561</v>
      </c>
      <c r="P134">
        <v>0.4</v>
      </c>
      <c r="Q134" t="s">
        <v>141</v>
      </c>
      <c r="R134" t="s">
        <v>141</v>
      </c>
      <c r="T134" t="s">
        <v>24</v>
      </c>
      <c r="U134" t="s">
        <v>73</v>
      </c>
      <c r="W134">
        <v>0.2</v>
      </c>
      <c r="X134">
        <f>SUM(Table2[[#This Row],[Mitigation Finance ($ million)]:[Adaptation Finance ($ million)]])</f>
        <v>0.2</v>
      </c>
      <c r="Y134" t="s">
        <v>3344</v>
      </c>
      <c r="Z134" t="s">
        <v>1319</v>
      </c>
      <c r="AA134" t="s">
        <v>3380</v>
      </c>
    </row>
    <row r="135" spans="1:27" x14ac:dyDescent="0.25">
      <c r="A135" s="2">
        <v>44453</v>
      </c>
      <c r="B135" t="s">
        <v>3376</v>
      </c>
      <c r="C135" t="s">
        <v>3377</v>
      </c>
      <c r="D135" t="s">
        <v>3378</v>
      </c>
      <c r="E135" t="s">
        <v>3379</v>
      </c>
      <c r="F135" t="s">
        <v>223</v>
      </c>
      <c r="G135" t="s">
        <v>184</v>
      </c>
      <c r="H135" t="s">
        <v>1007</v>
      </c>
      <c r="I135" t="s">
        <v>66</v>
      </c>
      <c r="K135" t="s">
        <v>180</v>
      </c>
      <c r="L135" t="s">
        <v>68</v>
      </c>
      <c r="M135">
        <v>6727</v>
      </c>
      <c r="N135" t="s">
        <v>69</v>
      </c>
      <c r="O135" t="s">
        <v>561</v>
      </c>
      <c r="Q135" t="s">
        <v>141</v>
      </c>
      <c r="R135" t="s">
        <v>128</v>
      </c>
      <c r="T135" t="s">
        <v>24</v>
      </c>
      <c r="U135" t="s">
        <v>73</v>
      </c>
      <c r="W135">
        <v>0.2</v>
      </c>
      <c r="X135">
        <f>SUM(Table2[[#This Row],[Mitigation Finance ($ million)]:[Adaptation Finance ($ million)]])</f>
        <v>0.2</v>
      </c>
      <c r="Y135" t="s">
        <v>3344</v>
      </c>
      <c r="Z135" t="s">
        <v>1319</v>
      </c>
      <c r="AA135" t="s">
        <v>3380</v>
      </c>
    </row>
    <row r="136" spans="1:27" x14ac:dyDescent="0.25">
      <c r="A136" s="2">
        <v>44453</v>
      </c>
      <c r="B136" t="s">
        <v>3376</v>
      </c>
      <c r="C136" t="s">
        <v>3377</v>
      </c>
      <c r="D136" t="s">
        <v>3378</v>
      </c>
      <c r="E136" t="s">
        <v>3379</v>
      </c>
      <c r="F136" t="s">
        <v>223</v>
      </c>
      <c r="G136" t="s">
        <v>184</v>
      </c>
      <c r="H136" t="s">
        <v>1007</v>
      </c>
      <c r="I136" t="s">
        <v>66</v>
      </c>
      <c r="K136" t="s">
        <v>180</v>
      </c>
      <c r="L136" t="s">
        <v>68</v>
      </c>
      <c r="M136">
        <v>6727</v>
      </c>
      <c r="N136" t="s">
        <v>99</v>
      </c>
      <c r="O136" t="s">
        <v>449</v>
      </c>
      <c r="P136">
        <v>0.4</v>
      </c>
      <c r="Q136" t="s">
        <v>141</v>
      </c>
      <c r="R136" t="s">
        <v>141</v>
      </c>
      <c r="T136" t="s">
        <v>24</v>
      </c>
      <c r="U136" t="s">
        <v>73</v>
      </c>
      <c r="W136">
        <v>0.2</v>
      </c>
      <c r="X136">
        <f>SUM(Table2[[#This Row],[Mitigation Finance ($ million)]:[Adaptation Finance ($ million)]])</f>
        <v>0.2</v>
      </c>
      <c r="Y136" t="s">
        <v>3344</v>
      </c>
      <c r="Z136" t="s">
        <v>1319</v>
      </c>
      <c r="AA136" t="s">
        <v>3380</v>
      </c>
    </row>
    <row r="137" spans="1:27" x14ac:dyDescent="0.25">
      <c r="A137" s="2">
        <v>44453</v>
      </c>
      <c r="B137" t="s">
        <v>3376</v>
      </c>
      <c r="C137" t="s">
        <v>3377</v>
      </c>
      <c r="D137" t="s">
        <v>3378</v>
      </c>
      <c r="E137" t="s">
        <v>3379</v>
      </c>
      <c r="F137" t="s">
        <v>223</v>
      </c>
      <c r="G137" t="s">
        <v>184</v>
      </c>
      <c r="H137" t="s">
        <v>1007</v>
      </c>
      <c r="I137" t="s">
        <v>66</v>
      </c>
      <c r="K137" t="s">
        <v>180</v>
      </c>
      <c r="L137" t="s">
        <v>68</v>
      </c>
      <c r="M137">
        <v>6727</v>
      </c>
      <c r="N137" t="s">
        <v>99</v>
      </c>
      <c r="O137" t="s">
        <v>449</v>
      </c>
      <c r="Q137" t="s">
        <v>141</v>
      </c>
      <c r="R137" t="s">
        <v>128</v>
      </c>
      <c r="T137" t="s">
        <v>24</v>
      </c>
      <c r="U137" t="s">
        <v>73</v>
      </c>
      <c r="W137">
        <v>0.2</v>
      </c>
      <c r="X137">
        <f>SUM(Table2[[#This Row],[Mitigation Finance ($ million)]:[Adaptation Finance ($ million)]])</f>
        <v>0.2</v>
      </c>
      <c r="Y137" t="s">
        <v>3344</v>
      </c>
      <c r="Z137" t="s">
        <v>1319</v>
      </c>
      <c r="AA137" t="s">
        <v>3380</v>
      </c>
    </row>
    <row r="138" spans="1:27" x14ac:dyDescent="0.25">
      <c r="A138" s="27">
        <v>44454</v>
      </c>
      <c r="B138" t="s">
        <v>1005</v>
      </c>
      <c r="C138" t="s">
        <v>1006</v>
      </c>
      <c r="D138" t="s">
        <v>1000</v>
      </c>
      <c r="E138" t="s">
        <v>1001</v>
      </c>
      <c r="F138" t="s">
        <v>223</v>
      </c>
      <c r="G138" t="s">
        <v>184</v>
      </c>
      <c r="H138" t="s">
        <v>1007</v>
      </c>
      <c r="I138" t="s">
        <v>66</v>
      </c>
      <c r="K138" t="s">
        <v>92</v>
      </c>
      <c r="L138" t="s">
        <v>170</v>
      </c>
      <c r="M138" t="s">
        <v>1012</v>
      </c>
      <c r="N138" t="s">
        <v>99</v>
      </c>
      <c r="O138" t="s">
        <v>1013</v>
      </c>
      <c r="P138">
        <v>3</v>
      </c>
      <c r="Q138" t="s">
        <v>141</v>
      </c>
      <c r="R138" t="s">
        <v>141</v>
      </c>
      <c r="T138" t="s">
        <v>72</v>
      </c>
      <c r="U138" t="s">
        <v>95</v>
      </c>
      <c r="V138">
        <v>3</v>
      </c>
      <c r="X138">
        <f>SUM(Table2[[#This Row],[Mitigation Finance ($ million)]:[Adaptation Finance ($ million)]])</f>
        <v>3</v>
      </c>
      <c r="Y138" t="s">
        <v>96</v>
      </c>
      <c r="Z138" t="s">
        <v>74</v>
      </c>
      <c r="AA138" t="s">
        <v>1009</v>
      </c>
    </row>
    <row r="139" spans="1:27" x14ac:dyDescent="0.25">
      <c r="A139" s="2">
        <v>44454</v>
      </c>
      <c r="B139" t="s">
        <v>3406</v>
      </c>
      <c r="C139" t="s">
        <v>3407</v>
      </c>
      <c r="D139" t="s">
        <v>103</v>
      </c>
      <c r="E139" t="s">
        <v>104</v>
      </c>
      <c r="F139" t="s">
        <v>104</v>
      </c>
      <c r="G139" t="s">
        <v>89</v>
      </c>
      <c r="H139" t="s">
        <v>256</v>
      </c>
      <c r="I139" t="s">
        <v>91</v>
      </c>
      <c r="J139">
        <v>1.5</v>
      </c>
      <c r="K139" t="s">
        <v>180</v>
      </c>
      <c r="L139" t="s">
        <v>68</v>
      </c>
      <c r="M139">
        <v>6775</v>
      </c>
      <c r="N139" t="s">
        <v>99</v>
      </c>
      <c r="O139" t="s">
        <v>309</v>
      </c>
      <c r="P139">
        <v>1.5</v>
      </c>
      <c r="Q139" t="s">
        <v>128</v>
      </c>
      <c r="R139" t="s">
        <v>128</v>
      </c>
      <c r="T139" t="s">
        <v>24</v>
      </c>
      <c r="U139" t="s">
        <v>95</v>
      </c>
      <c r="W139">
        <v>1.5</v>
      </c>
      <c r="X139">
        <f>SUM(Table2[[#This Row],[Mitigation Finance ($ million)]:[Adaptation Finance ($ million)]])</f>
        <v>1.5</v>
      </c>
      <c r="Y139" t="s">
        <v>3344</v>
      </c>
      <c r="Z139" t="s">
        <v>1319</v>
      </c>
      <c r="AA139" t="s">
        <v>3408</v>
      </c>
    </row>
    <row r="140" spans="1:27" x14ac:dyDescent="0.25">
      <c r="A140" s="26">
        <v>44455</v>
      </c>
      <c r="B140" t="s">
        <v>1005</v>
      </c>
      <c r="C140" t="s">
        <v>1006</v>
      </c>
      <c r="D140" t="s">
        <v>1000</v>
      </c>
      <c r="E140" t="s">
        <v>1001</v>
      </c>
      <c r="F140" t="s">
        <v>223</v>
      </c>
      <c r="G140" t="s">
        <v>184</v>
      </c>
      <c r="H140" t="s">
        <v>1007</v>
      </c>
      <c r="I140" t="s">
        <v>66</v>
      </c>
      <c r="K140" t="s">
        <v>92</v>
      </c>
      <c r="L140" t="s">
        <v>170</v>
      </c>
      <c r="M140" t="s">
        <v>1014</v>
      </c>
      <c r="N140" t="s">
        <v>99</v>
      </c>
      <c r="O140" t="s">
        <v>1015</v>
      </c>
      <c r="P140">
        <v>2</v>
      </c>
      <c r="Q140" t="s">
        <v>141</v>
      </c>
      <c r="R140" t="s">
        <v>84</v>
      </c>
      <c r="S140" s="29"/>
      <c r="T140" t="s">
        <v>72</v>
      </c>
      <c r="U140" t="s">
        <v>95</v>
      </c>
      <c r="W140">
        <v>0.3</v>
      </c>
      <c r="X140">
        <f>SUM(Table2[[#This Row],[Mitigation Finance ($ million)]:[Adaptation Finance ($ million)]])</f>
        <v>0.3</v>
      </c>
      <c r="Y140" t="s">
        <v>96</v>
      </c>
      <c r="Z140" t="s">
        <v>74</v>
      </c>
      <c r="AA140" t="s">
        <v>1009</v>
      </c>
    </row>
    <row r="141" spans="1:27" x14ac:dyDescent="0.25">
      <c r="A141" s="26">
        <v>44455</v>
      </c>
      <c r="B141" t="s">
        <v>1005</v>
      </c>
      <c r="C141" t="s">
        <v>1006</v>
      </c>
      <c r="D141" t="s">
        <v>1000</v>
      </c>
      <c r="E141" t="s">
        <v>1001</v>
      </c>
      <c r="F141" t="s">
        <v>223</v>
      </c>
      <c r="G141" t="s">
        <v>184</v>
      </c>
      <c r="H141" t="s">
        <v>1007</v>
      </c>
      <c r="I141" t="s">
        <v>66</v>
      </c>
      <c r="K141" t="s">
        <v>92</v>
      </c>
      <c r="L141" t="s">
        <v>170</v>
      </c>
      <c r="M141" t="s">
        <v>1014</v>
      </c>
      <c r="N141" t="s">
        <v>99</v>
      </c>
      <c r="O141" t="s">
        <v>1015</v>
      </c>
      <c r="Q141" t="s">
        <v>141</v>
      </c>
      <c r="R141" t="s">
        <v>141</v>
      </c>
      <c r="S141" s="29"/>
      <c r="T141" t="s">
        <v>72</v>
      </c>
      <c r="U141" t="s">
        <v>95</v>
      </c>
      <c r="W141">
        <v>0.6</v>
      </c>
      <c r="X141">
        <f>SUM(Table2[[#This Row],[Mitigation Finance ($ million)]:[Adaptation Finance ($ million)]])</f>
        <v>0.6</v>
      </c>
      <c r="Y141" t="s">
        <v>96</v>
      </c>
      <c r="Z141" t="s">
        <v>74</v>
      </c>
      <c r="AA141" t="s">
        <v>1009</v>
      </c>
    </row>
    <row r="142" spans="1:27" x14ac:dyDescent="0.25">
      <c r="A142" s="2">
        <v>44455</v>
      </c>
      <c r="B142" t="s">
        <v>3091</v>
      </c>
      <c r="C142" t="s">
        <v>3092</v>
      </c>
      <c r="D142" t="s">
        <v>524</v>
      </c>
      <c r="E142" t="s">
        <v>525</v>
      </c>
      <c r="F142" t="s">
        <v>63</v>
      </c>
      <c r="G142" t="s">
        <v>64</v>
      </c>
      <c r="H142" t="s">
        <v>169</v>
      </c>
      <c r="I142" t="s">
        <v>66</v>
      </c>
      <c r="J142">
        <v>39</v>
      </c>
      <c r="K142" t="s">
        <v>3093</v>
      </c>
      <c r="L142" t="s">
        <v>93</v>
      </c>
      <c r="M142">
        <v>4085</v>
      </c>
      <c r="N142" t="s">
        <v>69</v>
      </c>
      <c r="O142" t="s">
        <v>225</v>
      </c>
      <c r="P142">
        <v>11.5</v>
      </c>
      <c r="Q142" t="s">
        <v>117</v>
      </c>
      <c r="R142" t="s">
        <v>117</v>
      </c>
      <c r="T142" t="s">
        <v>25</v>
      </c>
      <c r="U142" t="s">
        <v>95</v>
      </c>
      <c r="V142">
        <v>5.75</v>
      </c>
      <c r="X142">
        <f>SUM(Table2[[#This Row],[Mitigation Finance ($ million)]:[Adaptation Finance ($ million)]])</f>
        <v>5.75</v>
      </c>
      <c r="Y142" t="s">
        <v>96</v>
      </c>
      <c r="Z142" t="s">
        <v>1319</v>
      </c>
      <c r="AA142" t="s">
        <v>3094</v>
      </c>
    </row>
    <row r="143" spans="1:27" x14ac:dyDescent="0.25">
      <c r="A143" s="2">
        <v>44455</v>
      </c>
      <c r="B143" t="s">
        <v>3091</v>
      </c>
      <c r="C143" t="s">
        <v>3092</v>
      </c>
      <c r="D143" t="s">
        <v>524</v>
      </c>
      <c r="E143" t="s">
        <v>525</v>
      </c>
      <c r="F143" t="s">
        <v>63</v>
      </c>
      <c r="G143" t="s">
        <v>64</v>
      </c>
      <c r="H143" t="s">
        <v>169</v>
      </c>
      <c r="I143" t="s">
        <v>66</v>
      </c>
      <c r="K143" t="s">
        <v>3093</v>
      </c>
      <c r="L143" t="s">
        <v>150</v>
      </c>
      <c r="M143" t="s">
        <v>3095</v>
      </c>
      <c r="N143" t="s">
        <v>69</v>
      </c>
      <c r="O143" t="s">
        <v>152</v>
      </c>
      <c r="P143">
        <v>23.5</v>
      </c>
      <c r="Q143" t="s">
        <v>117</v>
      </c>
      <c r="R143" t="s">
        <v>117</v>
      </c>
      <c r="T143" t="s">
        <v>25</v>
      </c>
      <c r="U143" t="s">
        <v>95</v>
      </c>
      <c r="V143">
        <v>11.75</v>
      </c>
      <c r="X143">
        <f>SUM(Table2[[#This Row],[Mitigation Finance ($ million)]:[Adaptation Finance ($ million)]])</f>
        <v>11.75</v>
      </c>
      <c r="Y143" t="s">
        <v>96</v>
      </c>
      <c r="Z143" t="s">
        <v>1319</v>
      </c>
      <c r="AA143" t="s">
        <v>3094</v>
      </c>
    </row>
    <row r="144" spans="1:27" x14ac:dyDescent="0.25">
      <c r="A144" s="27">
        <v>44460</v>
      </c>
      <c r="B144" t="s">
        <v>1005</v>
      </c>
      <c r="C144" t="s">
        <v>1006</v>
      </c>
      <c r="D144" t="s">
        <v>1000</v>
      </c>
      <c r="E144" t="s">
        <v>1001</v>
      </c>
      <c r="F144" t="s">
        <v>223</v>
      </c>
      <c r="G144" t="s">
        <v>184</v>
      </c>
      <c r="H144" t="s">
        <v>1007</v>
      </c>
      <c r="I144" t="s">
        <v>66</v>
      </c>
      <c r="K144" t="s">
        <v>92</v>
      </c>
      <c r="L144" t="s">
        <v>170</v>
      </c>
      <c r="M144" t="s">
        <v>1014</v>
      </c>
      <c r="N144" t="s">
        <v>99</v>
      </c>
      <c r="O144" t="s">
        <v>1015</v>
      </c>
      <c r="Q144" t="s">
        <v>141</v>
      </c>
      <c r="R144" t="s">
        <v>117</v>
      </c>
      <c r="T144" t="s">
        <v>72</v>
      </c>
      <c r="U144" t="s">
        <v>95</v>
      </c>
      <c r="W144">
        <v>1.1000000000000001</v>
      </c>
      <c r="X144">
        <f>SUM(Table2[[#This Row],[Mitigation Finance ($ million)]:[Adaptation Finance ($ million)]])</f>
        <v>1.1000000000000001</v>
      </c>
      <c r="Y144" t="s">
        <v>96</v>
      </c>
      <c r="Z144" t="s">
        <v>74</v>
      </c>
      <c r="AA144" t="s">
        <v>1009</v>
      </c>
    </row>
    <row r="145" spans="1:27" x14ac:dyDescent="0.25">
      <c r="A145" s="27">
        <v>44460</v>
      </c>
      <c r="B145" t="s">
        <v>2415</v>
      </c>
      <c r="C145" t="s">
        <v>2416</v>
      </c>
      <c r="D145" t="s">
        <v>227</v>
      </c>
      <c r="E145" t="s">
        <v>228</v>
      </c>
      <c r="F145" t="s">
        <v>223</v>
      </c>
      <c r="G145" t="s">
        <v>184</v>
      </c>
      <c r="H145" t="s">
        <v>1007</v>
      </c>
      <c r="I145" t="s">
        <v>66</v>
      </c>
      <c r="J145">
        <v>8.6999999999999993</v>
      </c>
      <c r="K145" t="s">
        <v>2417</v>
      </c>
      <c r="L145" t="s">
        <v>150</v>
      </c>
      <c r="M145" t="s">
        <v>2418</v>
      </c>
      <c r="N145" t="s">
        <v>69</v>
      </c>
      <c r="O145" t="s">
        <v>152</v>
      </c>
      <c r="P145">
        <v>7.2</v>
      </c>
      <c r="Q145" t="s">
        <v>141</v>
      </c>
      <c r="R145" t="s">
        <v>141</v>
      </c>
      <c r="T145" t="s">
        <v>72</v>
      </c>
      <c r="U145" t="s">
        <v>95</v>
      </c>
      <c r="V145">
        <v>0.18</v>
      </c>
      <c r="W145">
        <v>2.12</v>
      </c>
      <c r="X145">
        <f>SUM(Table2[[#This Row],[Mitigation Finance ($ million)]:[Adaptation Finance ($ million)]])</f>
        <v>2.3000000000000003</v>
      </c>
      <c r="Y145" t="s">
        <v>96</v>
      </c>
      <c r="Z145" t="s">
        <v>1319</v>
      </c>
      <c r="AA145" t="s">
        <v>2419</v>
      </c>
    </row>
    <row r="146" spans="1:27" x14ac:dyDescent="0.25">
      <c r="A146" s="2">
        <v>44460</v>
      </c>
      <c r="B146" t="s">
        <v>3508</v>
      </c>
      <c r="C146" t="s">
        <v>3509</v>
      </c>
      <c r="D146" t="s">
        <v>3510</v>
      </c>
      <c r="E146" t="s">
        <v>652</v>
      </c>
      <c r="F146" t="s">
        <v>223</v>
      </c>
      <c r="G146" t="s">
        <v>184</v>
      </c>
      <c r="H146" t="s">
        <v>1007</v>
      </c>
      <c r="I146" t="s">
        <v>66</v>
      </c>
      <c r="J146">
        <v>0.42499999999999999</v>
      </c>
      <c r="K146" t="s">
        <v>180</v>
      </c>
      <c r="L146" t="s">
        <v>68</v>
      </c>
      <c r="M146">
        <v>9425</v>
      </c>
      <c r="N146" t="s">
        <v>69</v>
      </c>
      <c r="O146" t="s">
        <v>3348</v>
      </c>
      <c r="P146">
        <v>0.42499999999999999</v>
      </c>
      <c r="Q146" t="s">
        <v>141</v>
      </c>
      <c r="R146" t="s">
        <v>141</v>
      </c>
      <c r="T146" t="s">
        <v>24</v>
      </c>
      <c r="U146" t="s">
        <v>73</v>
      </c>
      <c r="W146">
        <v>0.42499999999999999</v>
      </c>
      <c r="X146">
        <f>SUM(Table2[[#This Row],[Mitigation Finance ($ million)]:[Adaptation Finance ($ million)]])</f>
        <v>0.42499999999999999</v>
      </c>
      <c r="Y146" t="s">
        <v>3344</v>
      </c>
      <c r="Z146" t="s">
        <v>1319</v>
      </c>
      <c r="AA146" t="s">
        <v>3511</v>
      </c>
    </row>
    <row r="147" spans="1:27" x14ac:dyDescent="0.25">
      <c r="A147" s="2">
        <v>44460</v>
      </c>
      <c r="B147" t="s">
        <v>3535</v>
      </c>
      <c r="C147" t="s">
        <v>3536</v>
      </c>
      <c r="D147" t="s">
        <v>87</v>
      </c>
      <c r="E147" t="s">
        <v>88</v>
      </c>
      <c r="F147" t="s">
        <v>80</v>
      </c>
      <c r="G147" t="s">
        <v>81</v>
      </c>
      <c r="H147" t="s">
        <v>866</v>
      </c>
      <c r="I147" t="s">
        <v>66</v>
      </c>
      <c r="J147">
        <v>3.2201849999999999</v>
      </c>
      <c r="K147" t="s">
        <v>180</v>
      </c>
      <c r="L147" t="s">
        <v>68</v>
      </c>
      <c r="M147">
        <v>9874</v>
      </c>
      <c r="N147" t="s">
        <v>99</v>
      </c>
      <c r="O147" t="s">
        <v>1013</v>
      </c>
      <c r="P147">
        <v>3.2201849999999999</v>
      </c>
      <c r="Q147" t="s">
        <v>141</v>
      </c>
      <c r="R147" t="s">
        <v>141</v>
      </c>
      <c r="T147" t="s">
        <v>24</v>
      </c>
      <c r="U147" t="s">
        <v>73</v>
      </c>
      <c r="W147">
        <v>3.2201849999999999</v>
      </c>
      <c r="X147">
        <f>SUM(Table2[[#This Row],[Mitigation Finance ($ million)]:[Adaptation Finance ($ million)]])</f>
        <v>3.2201849999999999</v>
      </c>
      <c r="Y147" t="s">
        <v>3344</v>
      </c>
      <c r="Z147" t="s">
        <v>1319</v>
      </c>
      <c r="AA147" t="s">
        <v>3537</v>
      </c>
    </row>
    <row r="148" spans="1:27" x14ac:dyDescent="0.25">
      <c r="A148" s="27">
        <v>44462</v>
      </c>
      <c r="B148" t="s">
        <v>2420</v>
      </c>
      <c r="C148" t="s">
        <v>2421</v>
      </c>
      <c r="D148" t="s">
        <v>249</v>
      </c>
      <c r="E148" t="s">
        <v>250</v>
      </c>
      <c r="F148" t="s">
        <v>223</v>
      </c>
      <c r="G148" t="s">
        <v>184</v>
      </c>
      <c r="H148" t="s">
        <v>1130</v>
      </c>
      <c r="I148" t="s">
        <v>66</v>
      </c>
      <c r="J148">
        <v>28.193505999999999</v>
      </c>
      <c r="K148" t="s">
        <v>2153</v>
      </c>
      <c r="L148" t="s">
        <v>150</v>
      </c>
      <c r="M148" t="s">
        <v>2422</v>
      </c>
      <c r="N148" t="s">
        <v>69</v>
      </c>
      <c r="O148" t="s">
        <v>152</v>
      </c>
      <c r="P148">
        <v>20</v>
      </c>
      <c r="Q148" t="s">
        <v>71</v>
      </c>
      <c r="R148" t="s">
        <v>71</v>
      </c>
      <c r="T148" t="s">
        <v>72</v>
      </c>
      <c r="U148" t="s">
        <v>173</v>
      </c>
      <c r="V148">
        <v>1.1000000000000001</v>
      </c>
      <c r="W148">
        <v>9</v>
      </c>
      <c r="X148">
        <f>SUM(Table2[[#This Row],[Mitigation Finance ($ million)]:[Adaptation Finance ($ million)]])</f>
        <v>10.1</v>
      </c>
      <c r="Y148" t="s">
        <v>96</v>
      </c>
      <c r="Z148" t="s">
        <v>1319</v>
      </c>
      <c r="AA148" t="s">
        <v>2423</v>
      </c>
    </row>
    <row r="149" spans="1:27" x14ac:dyDescent="0.25">
      <c r="A149" s="27">
        <v>44462</v>
      </c>
      <c r="B149" t="s">
        <v>2420</v>
      </c>
      <c r="C149" t="s">
        <v>2421</v>
      </c>
      <c r="D149" t="s">
        <v>249</v>
      </c>
      <c r="E149" t="s">
        <v>250</v>
      </c>
      <c r="F149" t="s">
        <v>223</v>
      </c>
      <c r="G149" t="s">
        <v>184</v>
      </c>
      <c r="H149" t="s">
        <v>1130</v>
      </c>
      <c r="I149" t="s">
        <v>66</v>
      </c>
      <c r="K149" t="s">
        <v>2153</v>
      </c>
      <c r="L149" t="s">
        <v>150</v>
      </c>
      <c r="M149" t="s">
        <v>2424</v>
      </c>
      <c r="N149" t="s">
        <v>99</v>
      </c>
      <c r="O149" t="s">
        <v>2425</v>
      </c>
      <c r="P149">
        <v>4.5871560000000002</v>
      </c>
      <c r="Q149" t="s">
        <v>71</v>
      </c>
      <c r="R149" t="s">
        <v>71</v>
      </c>
      <c r="T149" t="s">
        <v>72</v>
      </c>
      <c r="U149" t="s">
        <v>173</v>
      </c>
      <c r="V149">
        <v>0.25229499999999999</v>
      </c>
      <c r="W149">
        <v>2.0642339999999999</v>
      </c>
      <c r="X149">
        <f>SUM(Table2[[#This Row],[Mitigation Finance ($ million)]:[Adaptation Finance ($ million)]])</f>
        <v>2.3165290000000001</v>
      </c>
      <c r="Y149" t="s">
        <v>96</v>
      </c>
      <c r="Z149" t="s">
        <v>1319</v>
      </c>
      <c r="AA149" t="s">
        <v>2423</v>
      </c>
    </row>
    <row r="150" spans="1:27" x14ac:dyDescent="0.25">
      <c r="A150" s="27">
        <v>44462</v>
      </c>
      <c r="B150" t="s">
        <v>2996</v>
      </c>
      <c r="C150" t="s">
        <v>2997</v>
      </c>
      <c r="D150" t="s">
        <v>200</v>
      </c>
      <c r="E150" t="s">
        <v>201</v>
      </c>
      <c r="F150" t="s">
        <v>114</v>
      </c>
      <c r="G150" t="s">
        <v>123</v>
      </c>
      <c r="H150" t="s">
        <v>2998</v>
      </c>
      <c r="I150" t="s">
        <v>66</v>
      </c>
      <c r="J150">
        <v>4.5999999999999996</v>
      </c>
      <c r="K150" t="s">
        <v>67</v>
      </c>
      <c r="L150" t="s">
        <v>68</v>
      </c>
      <c r="M150">
        <v>6734</v>
      </c>
      <c r="N150" t="s">
        <v>99</v>
      </c>
      <c r="O150" t="s">
        <v>542</v>
      </c>
      <c r="P150">
        <v>1.9</v>
      </c>
      <c r="Q150" t="s">
        <v>126</v>
      </c>
      <c r="R150" t="s">
        <v>332</v>
      </c>
      <c r="T150" t="s">
        <v>72</v>
      </c>
      <c r="U150" t="s">
        <v>73</v>
      </c>
      <c r="V150">
        <v>0.46300000000000002</v>
      </c>
      <c r="W150">
        <v>0.215</v>
      </c>
      <c r="X150">
        <f>SUM(Table2[[#This Row],[Mitigation Finance ($ million)]:[Adaptation Finance ($ million)]])</f>
        <v>0.67800000000000005</v>
      </c>
      <c r="Y150" t="s">
        <v>3344</v>
      </c>
      <c r="Z150" t="s">
        <v>1319</v>
      </c>
      <c r="AA150" t="s">
        <v>2999</v>
      </c>
    </row>
    <row r="151" spans="1:27" x14ac:dyDescent="0.25">
      <c r="A151" s="2">
        <v>44462</v>
      </c>
      <c r="B151" t="s">
        <v>920</v>
      </c>
      <c r="C151" t="s">
        <v>921</v>
      </c>
      <c r="D151" t="s">
        <v>215</v>
      </c>
      <c r="E151" t="s">
        <v>216</v>
      </c>
      <c r="F151" t="s">
        <v>217</v>
      </c>
      <c r="G151" t="s">
        <v>218</v>
      </c>
      <c r="H151" t="s">
        <v>683</v>
      </c>
      <c r="I151" t="s">
        <v>66</v>
      </c>
      <c r="J151">
        <v>0.51</v>
      </c>
      <c r="K151" t="s">
        <v>180</v>
      </c>
      <c r="L151" t="s">
        <v>68</v>
      </c>
      <c r="M151">
        <v>9783</v>
      </c>
      <c r="N151" t="s">
        <v>69</v>
      </c>
      <c r="O151" t="s">
        <v>3348</v>
      </c>
      <c r="P151">
        <v>0.4</v>
      </c>
      <c r="Q151" t="s">
        <v>84</v>
      </c>
      <c r="R151" t="s">
        <v>84</v>
      </c>
      <c r="T151" t="s">
        <v>72</v>
      </c>
      <c r="U151" t="s">
        <v>95</v>
      </c>
      <c r="V151">
        <v>2.7450980392156868E-3</v>
      </c>
      <c r="W151">
        <v>2.7450980392156868E-3</v>
      </c>
      <c r="X151">
        <f>SUM(Table2[[#This Row],[Mitigation Finance ($ million)]:[Adaptation Finance ($ million)]])</f>
        <v>5.4901960784313735E-3</v>
      </c>
      <c r="Y151" t="s">
        <v>3344</v>
      </c>
      <c r="Z151" t="s">
        <v>1319</v>
      </c>
      <c r="AA151" t="s">
        <v>923</v>
      </c>
    </row>
    <row r="152" spans="1:27" x14ac:dyDescent="0.25">
      <c r="A152" s="2">
        <v>44462</v>
      </c>
      <c r="B152" t="s">
        <v>920</v>
      </c>
      <c r="C152" t="s">
        <v>921</v>
      </c>
      <c r="D152" t="s">
        <v>215</v>
      </c>
      <c r="E152" t="s">
        <v>216</v>
      </c>
      <c r="F152" t="s">
        <v>217</v>
      </c>
      <c r="G152" t="s">
        <v>218</v>
      </c>
      <c r="H152" t="s">
        <v>683</v>
      </c>
      <c r="I152" t="s">
        <v>66</v>
      </c>
      <c r="K152" t="s">
        <v>180</v>
      </c>
      <c r="L152" t="s">
        <v>68</v>
      </c>
      <c r="M152">
        <v>9783</v>
      </c>
      <c r="N152" t="s">
        <v>69</v>
      </c>
      <c r="O152" t="s">
        <v>3348</v>
      </c>
      <c r="Q152" t="s">
        <v>84</v>
      </c>
      <c r="R152" t="s">
        <v>117</v>
      </c>
      <c r="T152" t="s">
        <v>72</v>
      </c>
      <c r="U152" t="s">
        <v>95</v>
      </c>
      <c r="V152">
        <v>1.4313725490196081E-2</v>
      </c>
      <c r="W152">
        <v>1.4313725490196081E-2</v>
      </c>
      <c r="X152">
        <f>SUM(Table2[[#This Row],[Mitigation Finance ($ million)]:[Adaptation Finance ($ million)]])</f>
        <v>2.8627450980392162E-2</v>
      </c>
      <c r="Y152" t="s">
        <v>3344</v>
      </c>
      <c r="Z152" t="s">
        <v>1319</v>
      </c>
      <c r="AA152" t="s">
        <v>923</v>
      </c>
    </row>
    <row r="153" spans="1:27" x14ac:dyDescent="0.25">
      <c r="A153" s="2">
        <v>44462</v>
      </c>
      <c r="B153" t="s">
        <v>920</v>
      </c>
      <c r="C153" t="s">
        <v>921</v>
      </c>
      <c r="D153" t="s">
        <v>215</v>
      </c>
      <c r="E153" t="s">
        <v>216</v>
      </c>
      <c r="F153" t="s">
        <v>217</v>
      </c>
      <c r="G153" t="s">
        <v>218</v>
      </c>
      <c r="H153" t="s">
        <v>683</v>
      </c>
      <c r="I153" t="s">
        <v>66</v>
      </c>
      <c r="K153" t="s">
        <v>180</v>
      </c>
      <c r="L153" t="s">
        <v>68</v>
      </c>
      <c r="M153">
        <v>9783</v>
      </c>
      <c r="N153" t="s">
        <v>69</v>
      </c>
      <c r="O153" t="s">
        <v>3348</v>
      </c>
      <c r="Q153" t="s">
        <v>84</v>
      </c>
      <c r="R153" t="s">
        <v>141</v>
      </c>
      <c r="T153" t="s">
        <v>72</v>
      </c>
      <c r="U153" t="s">
        <v>95</v>
      </c>
      <c r="V153">
        <v>2.9411764705882357E-3</v>
      </c>
      <c r="W153">
        <v>2.9411764705882357E-3</v>
      </c>
      <c r="X153">
        <f>SUM(Table2[[#This Row],[Mitigation Finance ($ million)]:[Adaptation Finance ($ million)]])</f>
        <v>5.8823529411764714E-3</v>
      </c>
      <c r="Y153" t="s">
        <v>3344</v>
      </c>
      <c r="Z153" t="s">
        <v>1319</v>
      </c>
      <c r="AA153" t="s">
        <v>923</v>
      </c>
    </row>
    <row r="154" spans="1:27" x14ac:dyDescent="0.25">
      <c r="A154" s="26">
        <v>44469</v>
      </c>
      <c r="B154" t="s">
        <v>749</v>
      </c>
      <c r="C154" t="s">
        <v>750</v>
      </c>
      <c r="D154" t="s">
        <v>103</v>
      </c>
      <c r="E154" t="s">
        <v>104</v>
      </c>
      <c r="F154" t="s">
        <v>104</v>
      </c>
      <c r="G154" t="s">
        <v>323</v>
      </c>
      <c r="H154" t="s">
        <v>324</v>
      </c>
      <c r="I154" t="s">
        <v>66</v>
      </c>
      <c r="J154">
        <v>0.45</v>
      </c>
      <c r="K154" t="s">
        <v>67</v>
      </c>
      <c r="L154" t="s">
        <v>68</v>
      </c>
      <c r="M154">
        <v>9414</v>
      </c>
      <c r="N154" t="s">
        <v>69</v>
      </c>
      <c r="O154" t="s">
        <v>70</v>
      </c>
      <c r="P154">
        <v>0.45</v>
      </c>
      <c r="Q154" t="s">
        <v>71</v>
      </c>
      <c r="R154" t="s">
        <v>71</v>
      </c>
      <c r="S154" s="29"/>
      <c r="T154" t="s">
        <v>25</v>
      </c>
      <c r="U154" t="s">
        <v>73</v>
      </c>
      <c r="W154">
        <v>0.1</v>
      </c>
      <c r="X154">
        <f>SUM(Table2[[#This Row],[Mitigation Finance ($ million)]:[Adaptation Finance ($ million)]])</f>
        <v>0.1</v>
      </c>
      <c r="Y154" t="s">
        <v>68</v>
      </c>
      <c r="Z154" t="s">
        <v>1319</v>
      </c>
      <c r="AA154" t="s">
        <v>751</v>
      </c>
    </row>
    <row r="155" spans="1:27" x14ac:dyDescent="0.25">
      <c r="A155" s="26">
        <v>44469</v>
      </c>
      <c r="B155" t="s">
        <v>749</v>
      </c>
      <c r="C155" t="s">
        <v>750</v>
      </c>
      <c r="D155" t="s">
        <v>103</v>
      </c>
      <c r="E155" t="s">
        <v>104</v>
      </c>
      <c r="F155" t="s">
        <v>104</v>
      </c>
      <c r="G155" t="s">
        <v>323</v>
      </c>
      <c r="H155" t="s">
        <v>324</v>
      </c>
      <c r="I155" t="s">
        <v>66</v>
      </c>
      <c r="K155" t="s">
        <v>67</v>
      </c>
      <c r="L155" t="s">
        <v>68</v>
      </c>
      <c r="M155">
        <v>9414</v>
      </c>
      <c r="N155" t="s">
        <v>69</v>
      </c>
      <c r="O155" t="s">
        <v>70</v>
      </c>
      <c r="Q155" t="s">
        <v>71</v>
      </c>
      <c r="R155" t="s">
        <v>117</v>
      </c>
      <c r="S155" s="29"/>
      <c r="T155" t="s">
        <v>25</v>
      </c>
      <c r="U155" t="s">
        <v>73</v>
      </c>
      <c r="W155">
        <v>0.1</v>
      </c>
      <c r="X155">
        <f>SUM(Table2[[#This Row],[Mitigation Finance ($ million)]:[Adaptation Finance ($ million)]])</f>
        <v>0.1</v>
      </c>
      <c r="Y155" t="s">
        <v>68</v>
      </c>
      <c r="Z155" t="s">
        <v>1319</v>
      </c>
      <c r="AA155" t="s">
        <v>751</v>
      </c>
    </row>
    <row r="156" spans="1:27" x14ac:dyDescent="0.25">
      <c r="A156" s="2">
        <v>44469</v>
      </c>
      <c r="B156" t="s">
        <v>3059</v>
      </c>
      <c r="C156" t="s">
        <v>3060</v>
      </c>
      <c r="D156" t="s">
        <v>61</v>
      </c>
      <c r="E156" t="s">
        <v>62</v>
      </c>
      <c r="F156" t="s">
        <v>63</v>
      </c>
      <c r="G156" t="s">
        <v>64</v>
      </c>
      <c r="H156" t="s">
        <v>526</v>
      </c>
      <c r="I156" t="s">
        <v>66</v>
      </c>
      <c r="J156">
        <v>162</v>
      </c>
      <c r="K156" t="s">
        <v>2199</v>
      </c>
      <c r="L156" t="s">
        <v>93</v>
      </c>
      <c r="M156">
        <v>4041</v>
      </c>
      <c r="N156" t="s">
        <v>69</v>
      </c>
      <c r="O156" t="s">
        <v>225</v>
      </c>
      <c r="P156">
        <v>93</v>
      </c>
      <c r="Q156" t="s">
        <v>132</v>
      </c>
      <c r="R156" t="s">
        <v>132</v>
      </c>
      <c r="T156" t="s">
        <v>24</v>
      </c>
      <c r="U156" t="s">
        <v>73</v>
      </c>
      <c r="W156">
        <v>2.2229999999999999</v>
      </c>
      <c r="X156">
        <f>SUM(Table2[[#This Row],[Mitigation Finance ($ million)]:[Adaptation Finance ($ million)]])</f>
        <v>2.2229999999999999</v>
      </c>
      <c r="Y156" t="s">
        <v>96</v>
      </c>
      <c r="Z156" t="s">
        <v>1319</v>
      </c>
      <c r="AA156" t="s">
        <v>3061</v>
      </c>
    </row>
    <row r="157" spans="1:27" x14ac:dyDescent="0.25">
      <c r="A157" s="2">
        <v>44469</v>
      </c>
      <c r="B157" t="s">
        <v>3320</v>
      </c>
      <c r="C157" t="s">
        <v>3321</v>
      </c>
      <c r="D157" t="s">
        <v>328</v>
      </c>
      <c r="E157" t="s">
        <v>329</v>
      </c>
      <c r="F157" t="s">
        <v>63</v>
      </c>
      <c r="G157" t="s">
        <v>89</v>
      </c>
      <c r="H157" t="s">
        <v>90</v>
      </c>
      <c r="I157" t="s">
        <v>91</v>
      </c>
      <c r="J157">
        <v>98</v>
      </c>
      <c r="L157" t="s">
        <v>93</v>
      </c>
      <c r="M157">
        <v>4098</v>
      </c>
      <c r="N157" t="s">
        <v>69</v>
      </c>
      <c r="O157" t="s">
        <v>94</v>
      </c>
      <c r="P157">
        <v>10</v>
      </c>
      <c r="Q157" t="s">
        <v>71</v>
      </c>
      <c r="R157" t="s">
        <v>71</v>
      </c>
      <c r="T157" t="s">
        <v>24</v>
      </c>
      <c r="U157" t="s">
        <v>73</v>
      </c>
      <c r="W157">
        <v>10</v>
      </c>
      <c r="X157">
        <f>SUM(Table2[[#This Row],[Mitigation Finance ($ million)]:[Adaptation Finance ($ million)]])</f>
        <v>10</v>
      </c>
      <c r="Y157" t="s">
        <v>96</v>
      </c>
      <c r="Z157" t="s">
        <v>1319</v>
      </c>
      <c r="AA157" t="s">
        <v>3322</v>
      </c>
    </row>
    <row r="158" spans="1:27" x14ac:dyDescent="0.25">
      <c r="A158" s="26">
        <v>44470</v>
      </c>
      <c r="B158" t="s">
        <v>749</v>
      </c>
      <c r="C158" t="s">
        <v>750</v>
      </c>
      <c r="D158" t="s">
        <v>103</v>
      </c>
      <c r="E158" t="s">
        <v>104</v>
      </c>
      <c r="F158" t="s">
        <v>104</v>
      </c>
      <c r="G158" t="s">
        <v>323</v>
      </c>
      <c r="H158" t="s">
        <v>324</v>
      </c>
      <c r="I158" t="s">
        <v>66</v>
      </c>
      <c r="K158" t="s">
        <v>67</v>
      </c>
      <c r="L158" t="s">
        <v>68</v>
      </c>
      <c r="M158">
        <v>9414</v>
      </c>
      <c r="N158" t="s">
        <v>69</v>
      </c>
      <c r="O158" t="s">
        <v>70</v>
      </c>
      <c r="Q158" t="s">
        <v>71</v>
      </c>
      <c r="R158" t="s">
        <v>132</v>
      </c>
      <c r="S158" s="29"/>
      <c r="T158" t="s">
        <v>25</v>
      </c>
      <c r="U158" t="s">
        <v>73</v>
      </c>
      <c r="W158">
        <v>0.1</v>
      </c>
      <c r="X158">
        <f>SUM(Table2[[#This Row],[Mitigation Finance ($ million)]:[Adaptation Finance ($ million)]])</f>
        <v>0.1</v>
      </c>
      <c r="Y158" t="s">
        <v>68</v>
      </c>
      <c r="Z158" t="s">
        <v>1319</v>
      </c>
      <c r="AA158" t="s">
        <v>751</v>
      </c>
    </row>
    <row r="159" spans="1:27" x14ac:dyDescent="0.25">
      <c r="A159" s="26">
        <v>44470</v>
      </c>
      <c r="B159" t="s">
        <v>749</v>
      </c>
      <c r="C159" t="s">
        <v>750</v>
      </c>
      <c r="D159" t="s">
        <v>103</v>
      </c>
      <c r="E159" t="s">
        <v>104</v>
      </c>
      <c r="F159" t="s">
        <v>104</v>
      </c>
      <c r="G159" t="s">
        <v>323</v>
      </c>
      <c r="H159" t="s">
        <v>324</v>
      </c>
      <c r="I159" t="s">
        <v>66</v>
      </c>
      <c r="K159" t="s">
        <v>67</v>
      </c>
      <c r="L159" t="s">
        <v>68</v>
      </c>
      <c r="M159">
        <v>9414</v>
      </c>
      <c r="N159" t="s">
        <v>69</v>
      </c>
      <c r="O159" t="s">
        <v>70</v>
      </c>
      <c r="Q159" t="s">
        <v>71</v>
      </c>
      <c r="R159" t="s">
        <v>361</v>
      </c>
      <c r="S159" s="29"/>
      <c r="T159" t="s">
        <v>25</v>
      </c>
      <c r="U159" t="s">
        <v>73</v>
      </c>
      <c r="W159">
        <v>0.1</v>
      </c>
      <c r="X159">
        <f>SUM(Table2[[#This Row],[Mitigation Finance ($ million)]:[Adaptation Finance ($ million)]])</f>
        <v>0.1</v>
      </c>
      <c r="Y159" t="s">
        <v>68</v>
      </c>
      <c r="Z159" t="s">
        <v>1319</v>
      </c>
      <c r="AA159" t="s">
        <v>751</v>
      </c>
    </row>
    <row r="160" spans="1:27" x14ac:dyDescent="0.25">
      <c r="A160" s="2">
        <v>44470</v>
      </c>
      <c r="B160" t="s">
        <v>3289</v>
      </c>
      <c r="C160" t="s">
        <v>3290</v>
      </c>
      <c r="D160" t="s">
        <v>2980</v>
      </c>
      <c r="E160" t="s">
        <v>2981</v>
      </c>
      <c r="F160" t="s">
        <v>114</v>
      </c>
      <c r="G160" t="s">
        <v>123</v>
      </c>
      <c r="H160" t="s">
        <v>491</v>
      </c>
      <c r="I160" t="s">
        <v>66</v>
      </c>
      <c r="J160">
        <v>209</v>
      </c>
      <c r="K160" t="s">
        <v>2199</v>
      </c>
      <c r="L160" t="s">
        <v>93</v>
      </c>
      <c r="M160">
        <v>4105</v>
      </c>
      <c r="N160" t="s">
        <v>69</v>
      </c>
      <c r="O160" t="s">
        <v>225</v>
      </c>
      <c r="P160">
        <v>50</v>
      </c>
      <c r="Q160" t="s">
        <v>84</v>
      </c>
      <c r="R160" t="s">
        <v>84</v>
      </c>
      <c r="T160" t="s">
        <v>25</v>
      </c>
      <c r="U160" t="s">
        <v>173</v>
      </c>
      <c r="V160">
        <v>0.67037036999999999</v>
      </c>
      <c r="X160">
        <f>SUM(Table2[[#This Row],[Mitigation Finance ($ million)]:[Adaptation Finance ($ million)]])</f>
        <v>0.67037036999999999</v>
      </c>
      <c r="Y160" t="s">
        <v>96</v>
      </c>
      <c r="Z160" t="s">
        <v>1319</v>
      </c>
      <c r="AA160" t="s">
        <v>3291</v>
      </c>
    </row>
    <row r="161" spans="1:27" x14ac:dyDescent="0.25">
      <c r="A161" s="2">
        <v>44470</v>
      </c>
      <c r="B161" t="s">
        <v>3289</v>
      </c>
      <c r="C161" t="s">
        <v>3290</v>
      </c>
      <c r="D161" t="s">
        <v>2980</v>
      </c>
      <c r="E161" t="s">
        <v>2981</v>
      </c>
      <c r="F161" t="s">
        <v>114</v>
      </c>
      <c r="G161" t="s">
        <v>123</v>
      </c>
      <c r="H161" t="s">
        <v>491</v>
      </c>
      <c r="I161" t="s">
        <v>66</v>
      </c>
      <c r="K161" t="s">
        <v>2199</v>
      </c>
      <c r="L161" t="s">
        <v>93</v>
      </c>
      <c r="M161">
        <v>4104</v>
      </c>
      <c r="N161" t="s">
        <v>69</v>
      </c>
      <c r="O161" t="s">
        <v>94</v>
      </c>
      <c r="P161">
        <v>85</v>
      </c>
      <c r="Q161" t="s">
        <v>84</v>
      </c>
      <c r="R161" t="s">
        <v>84</v>
      </c>
      <c r="T161" t="s">
        <v>25</v>
      </c>
      <c r="U161" t="s">
        <v>173</v>
      </c>
      <c r="V161">
        <v>1.1396296299999999</v>
      </c>
      <c r="X161">
        <f>SUM(Table2[[#This Row],[Mitigation Finance ($ million)]:[Adaptation Finance ($ million)]])</f>
        <v>1.1396296299999999</v>
      </c>
      <c r="Y161" t="s">
        <v>96</v>
      </c>
      <c r="Z161" t="s">
        <v>1319</v>
      </c>
      <c r="AA161" t="s">
        <v>3291</v>
      </c>
    </row>
    <row r="162" spans="1:27" x14ac:dyDescent="0.25">
      <c r="A162" s="26">
        <v>44473</v>
      </c>
      <c r="B162" t="s">
        <v>749</v>
      </c>
      <c r="C162" t="s">
        <v>750</v>
      </c>
      <c r="D162" t="s">
        <v>103</v>
      </c>
      <c r="E162" t="s">
        <v>104</v>
      </c>
      <c r="F162" t="s">
        <v>104</v>
      </c>
      <c r="G162" t="s">
        <v>323</v>
      </c>
      <c r="H162" t="s">
        <v>324</v>
      </c>
      <c r="I162" t="s">
        <v>66</v>
      </c>
      <c r="K162" t="s">
        <v>67</v>
      </c>
      <c r="L162" t="s">
        <v>68</v>
      </c>
      <c r="M162">
        <v>9414</v>
      </c>
      <c r="N162" t="s">
        <v>69</v>
      </c>
      <c r="O162" t="s">
        <v>70</v>
      </c>
      <c r="Q162" t="s">
        <v>71</v>
      </c>
      <c r="R162" t="s">
        <v>84</v>
      </c>
      <c r="S162" s="29"/>
      <c r="T162" t="s">
        <v>25</v>
      </c>
      <c r="U162" t="s">
        <v>73</v>
      </c>
      <c r="W162">
        <v>0.05</v>
      </c>
      <c r="X162">
        <f>SUM(Table2[[#This Row],[Mitigation Finance ($ million)]:[Adaptation Finance ($ million)]])</f>
        <v>0.05</v>
      </c>
      <c r="Y162" t="s">
        <v>68</v>
      </c>
      <c r="Z162" t="s">
        <v>1319</v>
      </c>
      <c r="AA162" t="s">
        <v>751</v>
      </c>
    </row>
    <row r="163" spans="1:27" x14ac:dyDescent="0.25">
      <c r="A163" s="2">
        <v>44473</v>
      </c>
      <c r="B163" t="s">
        <v>3188</v>
      </c>
      <c r="C163" t="s">
        <v>3189</v>
      </c>
      <c r="D163" t="s">
        <v>78</v>
      </c>
      <c r="E163" t="s">
        <v>79</v>
      </c>
      <c r="F163" t="s">
        <v>80</v>
      </c>
      <c r="G163" t="s">
        <v>81</v>
      </c>
      <c r="H163" t="s">
        <v>425</v>
      </c>
      <c r="I163" t="s">
        <v>66</v>
      </c>
      <c r="J163">
        <v>882.9</v>
      </c>
      <c r="K163" t="s">
        <v>2148</v>
      </c>
      <c r="L163" t="s">
        <v>93</v>
      </c>
      <c r="M163">
        <v>4108</v>
      </c>
      <c r="N163" t="s">
        <v>69</v>
      </c>
      <c r="O163" t="s">
        <v>94</v>
      </c>
      <c r="P163">
        <v>400</v>
      </c>
      <c r="Q163" t="s">
        <v>84</v>
      </c>
      <c r="R163" t="s">
        <v>84</v>
      </c>
      <c r="T163" t="s">
        <v>25</v>
      </c>
      <c r="U163" t="s">
        <v>173</v>
      </c>
      <c r="V163">
        <v>78.516486599999993</v>
      </c>
      <c r="X163">
        <f>SUM(Table2[[#This Row],[Mitigation Finance ($ million)]:[Adaptation Finance ($ million)]])</f>
        <v>78.516486599999993</v>
      </c>
      <c r="Y163" t="s">
        <v>96</v>
      </c>
      <c r="Z163" t="s">
        <v>1319</v>
      </c>
      <c r="AA163" t="s">
        <v>3190</v>
      </c>
    </row>
    <row r="164" spans="1:27" x14ac:dyDescent="0.25">
      <c r="A164" s="26">
        <v>44476</v>
      </c>
      <c r="B164" t="s">
        <v>749</v>
      </c>
      <c r="C164" t="s">
        <v>750</v>
      </c>
      <c r="D164" t="s">
        <v>103</v>
      </c>
      <c r="E164" t="s">
        <v>104</v>
      </c>
      <c r="F164" t="s">
        <v>104</v>
      </c>
      <c r="G164" t="s">
        <v>270</v>
      </c>
      <c r="H164" t="s">
        <v>271</v>
      </c>
      <c r="I164" t="s">
        <v>66</v>
      </c>
      <c r="J164">
        <v>0.6</v>
      </c>
      <c r="K164" t="s">
        <v>67</v>
      </c>
      <c r="L164" t="s">
        <v>68</v>
      </c>
      <c r="M164">
        <v>9414</v>
      </c>
      <c r="N164" t="s">
        <v>69</v>
      </c>
      <c r="O164" t="s">
        <v>70</v>
      </c>
      <c r="P164">
        <v>0.6</v>
      </c>
      <c r="Q164" t="s">
        <v>71</v>
      </c>
      <c r="R164" t="s">
        <v>71</v>
      </c>
      <c r="S164" s="29"/>
      <c r="T164" t="s">
        <v>25</v>
      </c>
      <c r="U164" t="s">
        <v>73</v>
      </c>
      <c r="W164">
        <v>0.1</v>
      </c>
      <c r="X164">
        <f>SUM(Table2[[#This Row],[Mitigation Finance ($ million)]:[Adaptation Finance ($ million)]])</f>
        <v>0.1</v>
      </c>
      <c r="Y164" t="s">
        <v>68</v>
      </c>
      <c r="Z164" t="s">
        <v>74</v>
      </c>
      <c r="AA164" t="s">
        <v>751</v>
      </c>
    </row>
    <row r="165" spans="1:27" x14ac:dyDescent="0.25">
      <c r="A165" s="26">
        <v>44476</v>
      </c>
      <c r="B165" t="s">
        <v>749</v>
      </c>
      <c r="C165" t="s">
        <v>750</v>
      </c>
      <c r="D165" t="s">
        <v>103</v>
      </c>
      <c r="E165" t="s">
        <v>104</v>
      </c>
      <c r="F165" t="s">
        <v>104</v>
      </c>
      <c r="G165" t="s">
        <v>270</v>
      </c>
      <c r="H165" t="s">
        <v>271</v>
      </c>
      <c r="I165" t="s">
        <v>66</v>
      </c>
      <c r="K165" t="s">
        <v>67</v>
      </c>
      <c r="L165" t="s">
        <v>68</v>
      </c>
      <c r="M165">
        <v>9414</v>
      </c>
      <c r="N165" t="s">
        <v>69</v>
      </c>
      <c r="O165" t="s">
        <v>70</v>
      </c>
      <c r="Q165" t="s">
        <v>71</v>
      </c>
      <c r="R165" t="s">
        <v>117</v>
      </c>
      <c r="S165" s="29"/>
      <c r="T165" t="s">
        <v>25</v>
      </c>
      <c r="U165" t="s">
        <v>73</v>
      </c>
      <c r="W165">
        <v>0.1</v>
      </c>
      <c r="X165">
        <f>SUM(Table2[[#This Row],[Mitigation Finance ($ million)]:[Adaptation Finance ($ million)]])</f>
        <v>0.1</v>
      </c>
      <c r="Y165" t="s">
        <v>68</v>
      </c>
      <c r="Z165" t="s">
        <v>74</v>
      </c>
      <c r="AA165" t="s">
        <v>751</v>
      </c>
    </row>
    <row r="166" spans="1:27" x14ac:dyDescent="0.25">
      <c r="A166" s="26">
        <v>44476</v>
      </c>
      <c r="B166" t="s">
        <v>749</v>
      </c>
      <c r="C166" t="s">
        <v>750</v>
      </c>
      <c r="D166" t="s">
        <v>103</v>
      </c>
      <c r="E166" t="s">
        <v>104</v>
      </c>
      <c r="F166" t="s">
        <v>104</v>
      </c>
      <c r="G166" t="s">
        <v>270</v>
      </c>
      <c r="H166" t="s">
        <v>271</v>
      </c>
      <c r="I166" t="s">
        <v>66</v>
      </c>
      <c r="K166" t="s">
        <v>67</v>
      </c>
      <c r="L166" t="s">
        <v>68</v>
      </c>
      <c r="M166">
        <v>9414</v>
      </c>
      <c r="N166" t="s">
        <v>69</v>
      </c>
      <c r="O166" t="s">
        <v>70</v>
      </c>
      <c r="Q166" t="s">
        <v>71</v>
      </c>
      <c r="R166" t="s">
        <v>132</v>
      </c>
      <c r="T166" t="s">
        <v>25</v>
      </c>
      <c r="U166" t="s">
        <v>73</v>
      </c>
      <c r="W166">
        <v>0.1</v>
      </c>
      <c r="X166">
        <f>SUM(Table2[[#This Row],[Mitigation Finance ($ million)]:[Adaptation Finance ($ million)]])</f>
        <v>0.1</v>
      </c>
      <c r="Y166" t="s">
        <v>68</v>
      </c>
      <c r="Z166" t="s">
        <v>74</v>
      </c>
      <c r="AA166" t="s">
        <v>751</v>
      </c>
    </row>
    <row r="167" spans="1:27" x14ac:dyDescent="0.25">
      <c r="A167" s="2">
        <v>44476</v>
      </c>
      <c r="B167" t="s">
        <v>3241</v>
      </c>
      <c r="C167" t="s">
        <v>3242</v>
      </c>
      <c r="D167" t="s">
        <v>396</v>
      </c>
      <c r="E167" t="s">
        <v>397</v>
      </c>
      <c r="F167" t="s">
        <v>80</v>
      </c>
      <c r="G167" t="s">
        <v>81</v>
      </c>
      <c r="H167" t="s">
        <v>613</v>
      </c>
      <c r="I167" t="s">
        <v>66</v>
      </c>
      <c r="J167">
        <v>123</v>
      </c>
      <c r="K167" t="s">
        <v>2199</v>
      </c>
      <c r="L167" t="s">
        <v>93</v>
      </c>
      <c r="M167">
        <v>4121</v>
      </c>
      <c r="N167" t="s">
        <v>69</v>
      </c>
      <c r="O167" t="s">
        <v>94</v>
      </c>
      <c r="P167">
        <v>110</v>
      </c>
      <c r="Q167" t="s">
        <v>361</v>
      </c>
      <c r="R167" t="s">
        <v>361</v>
      </c>
      <c r="T167" t="s">
        <v>72</v>
      </c>
      <c r="U167" t="s">
        <v>95</v>
      </c>
      <c r="V167">
        <v>6.28</v>
      </c>
      <c r="W167">
        <v>3.05</v>
      </c>
      <c r="X167">
        <f>SUM(Table2[[#This Row],[Mitigation Finance ($ million)]:[Adaptation Finance ($ million)]])</f>
        <v>9.33</v>
      </c>
      <c r="Y167" t="s">
        <v>96</v>
      </c>
      <c r="Z167" t="s">
        <v>1319</v>
      </c>
      <c r="AA167" t="s">
        <v>3243</v>
      </c>
    </row>
    <row r="168" spans="1:27" x14ac:dyDescent="0.25">
      <c r="A168" s="2">
        <v>44476</v>
      </c>
      <c r="B168" t="s">
        <v>3241</v>
      </c>
      <c r="C168" t="s">
        <v>3242</v>
      </c>
      <c r="D168" t="s">
        <v>396</v>
      </c>
      <c r="E168" t="s">
        <v>397</v>
      </c>
      <c r="F168" t="s">
        <v>80</v>
      </c>
      <c r="G168" t="s">
        <v>81</v>
      </c>
      <c r="H168" t="s">
        <v>613</v>
      </c>
      <c r="I168" t="s">
        <v>66</v>
      </c>
      <c r="K168" t="s">
        <v>2199</v>
      </c>
      <c r="L168" t="s">
        <v>150</v>
      </c>
      <c r="M168">
        <v>9222</v>
      </c>
      <c r="N168" t="s">
        <v>99</v>
      </c>
      <c r="O168" t="s">
        <v>2294</v>
      </c>
      <c r="P168">
        <v>3</v>
      </c>
      <c r="Q168" t="s">
        <v>361</v>
      </c>
      <c r="R168" t="s">
        <v>361</v>
      </c>
      <c r="T168" t="s">
        <v>72</v>
      </c>
      <c r="U168" t="s">
        <v>95</v>
      </c>
      <c r="W168">
        <v>0.63</v>
      </c>
      <c r="X168">
        <f>SUM(Table2[[#This Row],[Mitigation Finance ($ million)]:[Adaptation Finance ($ million)]])</f>
        <v>0.63</v>
      </c>
      <c r="Y168" t="s">
        <v>96</v>
      </c>
      <c r="Z168" t="s">
        <v>1319</v>
      </c>
      <c r="AA168" t="s">
        <v>3243</v>
      </c>
    </row>
    <row r="169" spans="1:27" x14ac:dyDescent="0.25">
      <c r="A169" s="2">
        <v>44476</v>
      </c>
      <c r="B169" t="s">
        <v>3559</v>
      </c>
      <c r="C169" t="s">
        <v>3560</v>
      </c>
      <c r="D169" t="s">
        <v>103</v>
      </c>
      <c r="E169" t="s">
        <v>104</v>
      </c>
      <c r="F169" t="s">
        <v>104</v>
      </c>
      <c r="G169" t="s">
        <v>323</v>
      </c>
      <c r="H169" t="s">
        <v>324</v>
      </c>
      <c r="I169" t="s">
        <v>66</v>
      </c>
      <c r="J169">
        <v>0.22500000000000001</v>
      </c>
      <c r="K169" t="s">
        <v>209</v>
      </c>
      <c r="L169" t="s">
        <v>210</v>
      </c>
      <c r="M169" t="s">
        <v>3559</v>
      </c>
      <c r="N169" t="s">
        <v>69</v>
      </c>
      <c r="O169" t="s">
        <v>211</v>
      </c>
      <c r="P169">
        <v>0.22500000000000001</v>
      </c>
      <c r="Q169" t="s">
        <v>325</v>
      </c>
      <c r="R169" t="s">
        <v>325</v>
      </c>
      <c r="T169" t="s">
        <v>25</v>
      </c>
      <c r="V169">
        <v>0.22500000000000001</v>
      </c>
      <c r="X169">
        <f>SUM(Table2[[#This Row],[Mitigation Finance ($ million)]:[Adaptation Finance ($ million)]])</f>
        <v>0.22500000000000001</v>
      </c>
      <c r="Y169" t="s">
        <v>212</v>
      </c>
      <c r="Z169" t="s">
        <v>1319</v>
      </c>
    </row>
    <row r="170" spans="1:27" x14ac:dyDescent="0.25">
      <c r="A170" s="26">
        <v>44483</v>
      </c>
      <c r="B170" t="s">
        <v>749</v>
      </c>
      <c r="C170" t="s">
        <v>750</v>
      </c>
      <c r="D170" t="s">
        <v>103</v>
      </c>
      <c r="E170" t="s">
        <v>104</v>
      </c>
      <c r="F170" t="s">
        <v>104</v>
      </c>
      <c r="G170" t="s">
        <v>270</v>
      </c>
      <c r="H170" t="s">
        <v>271</v>
      </c>
      <c r="I170" t="s">
        <v>66</v>
      </c>
      <c r="K170" t="s">
        <v>67</v>
      </c>
      <c r="L170" t="s">
        <v>68</v>
      </c>
      <c r="M170">
        <v>9414</v>
      </c>
      <c r="N170" t="s">
        <v>69</v>
      </c>
      <c r="O170" t="s">
        <v>70</v>
      </c>
      <c r="Q170" t="s">
        <v>71</v>
      </c>
      <c r="R170" t="s">
        <v>141</v>
      </c>
      <c r="S170" s="29"/>
      <c r="T170" t="s">
        <v>25</v>
      </c>
      <c r="U170" t="s">
        <v>73</v>
      </c>
      <c r="W170">
        <v>0.1</v>
      </c>
      <c r="X170">
        <f>SUM(Table2[[#This Row],[Mitigation Finance ($ million)]:[Adaptation Finance ($ million)]])</f>
        <v>0.1</v>
      </c>
      <c r="Y170" t="s">
        <v>68</v>
      </c>
      <c r="Z170" t="s">
        <v>74</v>
      </c>
      <c r="AA170" t="s">
        <v>751</v>
      </c>
    </row>
    <row r="171" spans="1:27" x14ac:dyDescent="0.25">
      <c r="A171" s="26">
        <v>44483</v>
      </c>
      <c r="B171" t="s">
        <v>749</v>
      </c>
      <c r="C171" t="s">
        <v>750</v>
      </c>
      <c r="D171" t="s">
        <v>103</v>
      </c>
      <c r="E171" t="s">
        <v>104</v>
      </c>
      <c r="F171" t="s">
        <v>104</v>
      </c>
      <c r="G171" t="s">
        <v>270</v>
      </c>
      <c r="H171" t="s">
        <v>271</v>
      </c>
      <c r="I171" t="s">
        <v>66</v>
      </c>
      <c r="K171" t="s">
        <v>67</v>
      </c>
      <c r="L171" t="s">
        <v>68</v>
      </c>
      <c r="M171">
        <v>9414</v>
      </c>
      <c r="N171" t="s">
        <v>69</v>
      </c>
      <c r="O171" t="s">
        <v>70</v>
      </c>
      <c r="Q171" t="s">
        <v>71</v>
      </c>
      <c r="R171" t="s">
        <v>361</v>
      </c>
      <c r="S171" s="29"/>
      <c r="T171" t="s">
        <v>25</v>
      </c>
      <c r="U171" t="s">
        <v>73</v>
      </c>
      <c r="W171">
        <v>7.4999999999999997E-2</v>
      </c>
      <c r="X171">
        <f>SUM(Table2[[#This Row],[Mitigation Finance ($ million)]:[Adaptation Finance ($ million)]])</f>
        <v>7.4999999999999997E-2</v>
      </c>
      <c r="Y171" t="s">
        <v>68</v>
      </c>
      <c r="Z171" t="s">
        <v>74</v>
      </c>
      <c r="AA171" t="s">
        <v>751</v>
      </c>
    </row>
    <row r="172" spans="1:27" x14ac:dyDescent="0.25">
      <c r="A172" s="27">
        <v>44483</v>
      </c>
      <c r="B172" t="s">
        <v>749</v>
      </c>
      <c r="C172" t="s">
        <v>750</v>
      </c>
      <c r="D172" t="s">
        <v>103</v>
      </c>
      <c r="E172" t="s">
        <v>104</v>
      </c>
      <c r="F172" t="s">
        <v>104</v>
      </c>
      <c r="G172" t="s">
        <v>270</v>
      </c>
      <c r="H172" t="s">
        <v>271</v>
      </c>
      <c r="I172" t="s">
        <v>66</v>
      </c>
      <c r="K172" t="s">
        <v>67</v>
      </c>
      <c r="L172" t="s">
        <v>68</v>
      </c>
      <c r="M172">
        <v>9414</v>
      </c>
      <c r="N172" t="s">
        <v>69</v>
      </c>
      <c r="O172" t="s">
        <v>70</v>
      </c>
      <c r="Q172" t="s">
        <v>71</v>
      </c>
      <c r="R172" t="s">
        <v>475</v>
      </c>
      <c r="T172" t="s">
        <v>25</v>
      </c>
      <c r="U172" t="s">
        <v>73</v>
      </c>
      <c r="W172">
        <v>2.5000000000000001E-2</v>
      </c>
      <c r="X172">
        <f>SUM(Table2[[#This Row],[Mitigation Finance ($ million)]:[Adaptation Finance ($ million)]])</f>
        <v>2.5000000000000001E-2</v>
      </c>
      <c r="Y172" t="s">
        <v>68</v>
      </c>
      <c r="Z172" t="s">
        <v>74</v>
      </c>
      <c r="AA172" t="s">
        <v>751</v>
      </c>
    </row>
    <row r="173" spans="1:27" x14ac:dyDescent="0.25">
      <c r="A173" s="27">
        <v>44483</v>
      </c>
      <c r="B173" t="s">
        <v>749</v>
      </c>
      <c r="C173" t="s">
        <v>750</v>
      </c>
      <c r="D173" t="s">
        <v>103</v>
      </c>
      <c r="E173" t="s">
        <v>104</v>
      </c>
      <c r="F173" t="s">
        <v>104</v>
      </c>
      <c r="G173" t="s">
        <v>270</v>
      </c>
      <c r="H173" t="s">
        <v>271</v>
      </c>
      <c r="I173" t="s">
        <v>66</v>
      </c>
      <c r="K173" t="s">
        <v>67</v>
      </c>
      <c r="L173" t="s">
        <v>68</v>
      </c>
      <c r="M173">
        <v>9414</v>
      </c>
      <c r="N173" t="s">
        <v>69</v>
      </c>
      <c r="O173" t="s">
        <v>70</v>
      </c>
      <c r="Q173" t="s">
        <v>71</v>
      </c>
      <c r="R173" t="s">
        <v>84</v>
      </c>
      <c r="T173" t="s">
        <v>25</v>
      </c>
      <c r="U173" t="s">
        <v>73</v>
      </c>
      <c r="W173">
        <v>0.1</v>
      </c>
      <c r="X173">
        <f>SUM(Table2[[#This Row],[Mitigation Finance ($ million)]:[Adaptation Finance ($ million)]])</f>
        <v>0.1</v>
      </c>
      <c r="Y173" t="s">
        <v>68</v>
      </c>
      <c r="Z173" t="s">
        <v>74</v>
      </c>
      <c r="AA173" t="s">
        <v>751</v>
      </c>
    </row>
    <row r="174" spans="1:27" x14ac:dyDescent="0.25">
      <c r="A174" s="27">
        <v>44483</v>
      </c>
      <c r="B174" t="s">
        <v>852</v>
      </c>
      <c r="C174" t="s">
        <v>853</v>
      </c>
      <c r="D174" t="s">
        <v>78</v>
      </c>
      <c r="E174" t="s">
        <v>79</v>
      </c>
      <c r="F174" t="s">
        <v>80</v>
      </c>
      <c r="G174" t="s">
        <v>81</v>
      </c>
      <c r="H174" t="s">
        <v>613</v>
      </c>
      <c r="I174" t="s">
        <v>66</v>
      </c>
      <c r="J174">
        <v>114</v>
      </c>
      <c r="K174" t="s">
        <v>92</v>
      </c>
      <c r="L174" t="s">
        <v>93</v>
      </c>
      <c r="M174" t="s">
        <v>854</v>
      </c>
      <c r="N174" t="s">
        <v>69</v>
      </c>
      <c r="O174" t="s">
        <v>225</v>
      </c>
      <c r="P174">
        <v>100</v>
      </c>
      <c r="Q174" t="s">
        <v>132</v>
      </c>
      <c r="R174" t="s">
        <v>132</v>
      </c>
      <c r="T174" t="s">
        <v>72</v>
      </c>
      <c r="U174" t="s">
        <v>73</v>
      </c>
      <c r="V174">
        <v>4.3869999999999996</v>
      </c>
      <c r="W174">
        <v>0.48</v>
      </c>
      <c r="X174">
        <f>SUM(Table2[[#This Row],[Mitigation Finance ($ million)]:[Adaptation Finance ($ million)]])</f>
        <v>4.8669999999999991</v>
      </c>
      <c r="Y174" t="s">
        <v>96</v>
      </c>
      <c r="Z174" t="s">
        <v>74</v>
      </c>
      <c r="AA174" t="s">
        <v>855</v>
      </c>
    </row>
    <row r="175" spans="1:27" x14ac:dyDescent="0.25">
      <c r="A175" s="27">
        <v>44483</v>
      </c>
      <c r="B175" t="s">
        <v>2996</v>
      </c>
      <c r="C175" t="s">
        <v>2997</v>
      </c>
      <c r="D175" t="s">
        <v>200</v>
      </c>
      <c r="E175" t="s">
        <v>201</v>
      </c>
      <c r="F175" t="s">
        <v>114</v>
      </c>
      <c r="G175" t="s">
        <v>123</v>
      </c>
      <c r="H175" t="s">
        <v>2998</v>
      </c>
      <c r="I175" t="s">
        <v>66</v>
      </c>
      <c r="K175" t="s">
        <v>67</v>
      </c>
      <c r="L175" t="s">
        <v>68</v>
      </c>
      <c r="M175">
        <v>6734</v>
      </c>
      <c r="N175" t="s">
        <v>99</v>
      </c>
      <c r="O175" t="s">
        <v>445</v>
      </c>
      <c r="P175">
        <v>2.7</v>
      </c>
      <c r="Q175" t="s">
        <v>126</v>
      </c>
      <c r="R175" t="s">
        <v>126</v>
      </c>
      <c r="T175" t="s">
        <v>72</v>
      </c>
      <c r="U175" t="s">
        <v>73</v>
      </c>
      <c r="W175">
        <v>0.13</v>
      </c>
      <c r="X175">
        <f>SUM(Table2[[#This Row],[Mitigation Finance ($ million)]:[Adaptation Finance ($ million)]])</f>
        <v>0.13</v>
      </c>
      <c r="Y175" t="s">
        <v>3344</v>
      </c>
      <c r="Z175" t="s">
        <v>1319</v>
      </c>
      <c r="AA175" t="s">
        <v>2999</v>
      </c>
    </row>
    <row r="176" spans="1:27" x14ac:dyDescent="0.25">
      <c r="A176" s="27">
        <v>44483</v>
      </c>
      <c r="B176" t="s">
        <v>3210</v>
      </c>
      <c r="C176" t="s">
        <v>3211</v>
      </c>
      <c r="D176" t="s">
        <v>87</v>
      </c>
      <c r="E176" t="s">
        <v>88</v>
      </c>
      <c r="F176" t="s">
        <v>80</v>
      </c>
      <c r="G176" t="s">
        <v>81</v>
      </c>
      <c r="H176" t="s">
        <v>425</v>
      </c>
      <c r="I176" t="s">
        <v>66</v>
      </c>
      <c r="J176">
        <v>904.6</v>
      </c>
      <c r="K176" t="s">
        <v>2168</v>
      </c>
      <c r="L176" t="s">
        <v>93</v>
      </c>
      <c r="M176">
        <v>4062</v>
      </c>
      <c r="N176" t="s">
        <v>69</v>
      </c>
      <c r="O176" t="s">
        <v>94</v>
      </c>
      <c r="P176">
        <v>484</v>
      </c>
      <c r="Q176" t="s">
        <v>84</v>
      </c>
      <c r="R176" t="s">
        <v>84</v>
      </c>
      <c r="T176" t="s">
        <v>25</v>
      </c>
      <c r="U176" t="s">
        <v>173</v>
      </c>
      <c r="V176">
        <v>42.503999999999998</v>
      </c>
      <c r="X176">
        <f>SUM(Table2[[#This Row],[Mitigation Finance ($ million)]:[Adaptation Finance ($ million)]])</f>
        <v>42.503999999999998</v>
      </c>
      <c r="Y176" t="s">
        <v>96</v>
      </c>
      <c r="Z176" t="s">
        <v>1319</v>
      </c>
      <c r="AA176" t="s">
        <v>3212</v>
      </c>
    </row>
    <row r="177" spans="1:27" x14ac:dyDescent="0.25">
      <c r="A177" s="27">
        <v>44483</v>
      </c>
      <c r="B177" t="s">
        <v>937</v>
      </c>
      <c r="C177" t="s">
        <v>938</v>
      </c>
      <c r="D177" t="s">
        <v>145</v>
      </c>
      <c r="E177" t="s">
        <v>146</v>
      </c>
      <c r="F177" t="s">
        <v>114</v>
      </c>
      <c r="G177" t="s">
        <v>123</v>
      </c>
      <c r="H177" t="s">
        <v>631</v>
      </c>
      <c r="I177" t="s">
        <v>66</v>
      </c>
      <c r="J177">
        <v>14</v>
      </c>
      <c r="K177" t="s">
        <v>92</v>
      </c>
      <c r="L177" t="s">
        <v>170</v>
      </c>
      <c r="M177" t="s">
        <v>939</v>
      </c>
      <c r="N177" t="s">
        <v>99</v>
      </c>
      <c r="O177" t="s">
        <v>940</v>
      </c>
      <c r="P177">
        <v>10</v>
      </c>
      <c r="Q177" t="s">
        <v>117</v>
      </c>
      <c r="R177" t="s">
        <v>117</v>
      </c>
      <c r="T177" t="s">
        <v>72</v>
      </c>
      <c r="U177" t="s">
        <v>173</v>
      </c>
      <c r="V177">
        <v>4</v>
      </c>
      <c r="W177">
        <v>2.5</v>
      </c>
      <c r="X177">
        <f>SUM(Table2[[#This Row],[Mitigation Finance ($ million)]:[Adaptation Finance ($ million)]])</f>
        <v>6.5</v>
      </c>
      <c r="Y177" t="s">
        <v>96</v>
      </c>
      <c r="Z177" t="s">
        <v>74</v>
      </c>
      <c r="AA177" t="s">
        <v>941</v>
      </c>
    </row>
    <row r="178" spans="1:27" x14ac:dyDescent="0.25">
      <c r="A178" s="2">
        <v>44483</v>
      </c>
      <c r="B178" t="s">
        <v>3178</v>
      </c>
      <c r="C178" t="s">
        <v>3179</v>
      </c>
      <c r="D178" t="s">
        <v>903</v>
      </c>
      <c r="E178" t="s">
        <v>904</v>
      </c>
      <c r="F178" t="s">
        <v>223</v>
      </c>
      <c r="G178" t="s">
        <v>184</v>
      </c>
      <c r="H178" t="s">
        <v>3180</v>
      </c>
      <c r="I178" t="s">
        <v>66</v>
      </c>
      <c r="J178">
        <v>395</v>
      </c>
      <c r="K178" t="s">
        <v>2148</v>
      </c>
      <c r="L178" t="s">
        <v>93</v>
      </c>
      <c r="M178">
        <v>4094</v>
      </c>
      <c r="N178" t="s">
        <v>69</v>
      </c>
      <c r="O178" t="s">
        <v>94</v>
      </c>
      <c r="P178">
        <v>285</v>
      </c>
      <c r="Q178" t="s">
        <v>84</v>
      </c>
      <c r="R178" t="s">
        <v>84</v>
      </c>
      <c r="T178" t="s">
        <v>25</v>
      </c>
      <c r="U178" t="s">
        <v>173</v>
      </c>
      <c r="V178">
        <v>57.04</v>
      </c>
      <c r="X178">
        <f>SUM(Table2[[#This Row],[Mitigation Finance ($ million)]:[Adaptation Finance ($ million)]])</f>
        <v>57.04</v>
      </c>
      <c r="Y178" t="s">
        <v>96</v>
      </c>
      <c r="Z178" t="s">
        <v>1319</v>
      </c>
      <c r="AA178" t="s">
        <v>3181</v>
      </c>
    </row>
    <row r="179" spans="1:27" x14ac:dyDescent="0.25">
      <c r="A179" s="2">
        <v>44483</v>
      </c>
      <c r="B179" t="s">
        <v>3178</v>
      </c>
      <c r="C179" t="s">
        <v>3179</v>
      </c>
      <c r="D179" t="s">
        <v>903</v>
      </c>
      <c r="E179" t="s">
        <v>904</v>
      </c>
      <c r="F179" t="s">
        <v>223</v>
      </c>
      <c r="G179" t="s">
        <v>184</v>
      </c>
      <c r="H179" t="s">
        <v>3180</v>
      </c>
      <c r="I179" t="s">
        <v>66</v>
      </c>
      <c r="K179" t="s">
        <v>2148</v>
      </c>
      <c r="L179" t="s">
        <v>93</v>
      </c>
      <c r="M179">
        <v>4095</v>
      </c>
      <c r="N179" t="s">
        <v>69</v>
      </c>
      <c r="O179" t="s">
        <v>225</v>
      </c>
      <c r="P179">
        <v>40</v>
      </c>
      <c r="Q179" t="s">
        <v>84</v>
      </c>
      <c r="R179" t="s">
        <v>84</v>
      </c>
      <c r="T179" t="s">
        <v>25</v>
      </c>
      <c r="U179" t="s">
        <v>173</v>
      </c>
      <c r="V179">
        <v>8.01</v>
      </c>
      <c r="X179">
        <f>SUM(Table2[[#This Row],[Mitigation Finance ($ million)]:[Adaptation Finance ($ million)]])</f>
        <v>8.01</v>
      </c>
      <c r="Y179" t="s">
        <v>96</v>
      </c>
      <c r="Z179" t="s">
        <v>1319</v>
      </c>
      <c r="AA179" t="s">
        <v>3181</v>
      </c>
    </row>
    <row r="180" spans="1:27" x14ac:dyDescent="0.25">
      <c r="A180" s="2">
        <v>44483</v>
      </c>
      <c r="B180" t="s">
        <v>3532</v>
      </c>
      <c r="C180" t="s">
        <v>3533</v>
      </c>
      <c r="D180" t="s">
        <v>167</v>
      </c>
      <c r="E180" t="s">
        <v>168</v>
      </c>
      <c r="F180" t="s">
        <v>63</v>
      </c>
      <c r="G180" t="s">
        <v>64</v>
      </c>
      <c r="H180" t="s">
        <v>65</v>
      </c>
      <c r="I180" t="s">
        <v>66</v>
      </c>
      <c r="J180">
        <v>4.4000000000000004</v>
      </c>
      <c r="K180" t="s">
        <v>180</v>
      </c>
      <c r="L180" t="s">
        <v>68</v>
      </c>
      <c r="M180">
        <v>9839</v>
      </c>
      <c r="N180" t="s">
        <v>69</v>
      </c>
      <c r="O180" t="s">
        <v>3348</v>
      </c>
      <c r="P180">
        <v>2</v>
      </c>
      <c r="Q180" t="s">
        <v>71</v>
      </c>
      <c r="R180" t="s">
        <v>71</v>
      </c>
      <c r="T180" t="s">
        <v>25</v>
      </c>
      <c r="U180" t="s">
        <v>73</v>
      </c>
      <c r="X180">
        <f>SUM(Table2[[#This Row],[Mitigation Finance ($ million)]:[Adaptation Finance ($ million)]])</f>
        <v>0</v>
      </c>
      <c r="Y180" t="s">
        <v>3344</v>
      </c>
      <c r="Z180" t="s">
        <v>1319</v>
      </c>
      <c r="AA180" t="s">
        <v>3534</v>
      </c>
    </row>
    <row r="181" spans="1:27" x14ac:dyDescent="0.25">
      <c r="A181" s="2">
        <v>44483</v>
      </c>
      <c r="B181" t="s">
        <v>3532</v>
      </c>
      <c r="C181" t="s">
        <v>3533</v>
      </c>
      <c r="D181" t="s">
        <v>167</v>
      </c>
      <c r="E181" t="s">
        <v>168</v>
      </c>
      <c r="F181" t="s">
        <v>63</v>
      </c>
      <c r="G181" t="s">
        <v>64</v>
      </c>
      <c r="H181" t="s">
        <v>65</v>
      </c>
      <c r="I181" t="s">
        <v>66</v>
      </c>
      <c r="K181" t="s">
        <v>180</v>
      </c>
      <c r="L181" t="s">
        <v>68</v>
      </c>
      <c r="M181">
        <v>9839</v>
      </c>
      <c r="N181" t="s">
        <v>99</v>
      </c>
      <c r="O181" t="s">
        <v>177</v>
      </c>
      <c r="P181">
        <v>0.7</v>
      </c>
      <c r="Q181" t="s">
        <v>71</v>
      </c>
      <c r="R181" t="s">
        <v>71</v>
      </c>
      <c r="T181" t="s">
        <v>25</v>
      </c>
      <c r="U181" t="s">
        <v>73</v>
      </c>
      <c r="X181">
        <f>SUM(Table2[[#This Row],[Mitigation Finance ($ million)]:[Adaptation Finance ($ million)]])</f>
        <v>0</v>
      </c>
      <c r="Y181" t="s">
        <v>3344</v>
      </c>
      <c r="Z181" t="s">
        <v>1319</v>
      </c>
      <c r="AA181" t="s">
        <v>3534</v>
      </c>
    </row>
    <row r="182" spans="1:27" x14ac:dyDescent="0.25">
      <c r="A182" s="2">
        <v>44483</v>
      </c>
      <c r="B182" t="s">
        <v>3532</v>
      </c>
      <c r="C182" t="s">
        <v>3533</v>
      </c>
      <c r="D182" t="s">
        <v>167</v>
      </c>
      <c r="E182" t="s">
        <v>168</v>
      </c>
      <c r="F182" t="s">
        <v>63</v>
      </c>
      <c r="G182" t="s">
        <v>64</v>
      </c>
      <c r="H182" t="s">
        <v>65</v>
      </c>
      <c r="I182" t="s">
        <v>66</v>
      </c>
      <c r="K182" t="s">
        <v>180</v>
      </c>
      <c r="L182" t="s">
        <v>68</v>
      </c>
      <c r="M182">
        <v>9839</v>
      </c>
      <c r="N182" t="s">
        <v>99</v>
      </c>
      <c r="O182" t="s">
        <v>3368</v>
      </c>
      <c r="P182">
        <v>1.7</v>
      </c>
      <c r="Q182" t="s">
        <v>71</v>
      </c>
      <c r="R182" t="s">
        <v>71</v>
      </c>
      <c r="T182" t="s">
        <v>25</v>
      </c>
      <c r="U182" t="s">
        <v>73</v>
      </c>
      <c r="V182">
        <v>0.1</v>
      </c>
      <c r="X182">
        <f>SUM(Table2[[#This Row],[Mitigation Finance ($ million)]:[Adaptation Finance ($ million)]])</f>
        <v>0.1</v>
      </c>
      <c r="Y182" t="s">
        <v>3344</v>
      </c>
      <c r="Z182" t="s">
        <v>1319</v>
      </c>
      <c r="AA182" t="s">
        <v>3534</v>
      </c>
    </row>
    <row r="183" spans="1:27" x14ac:dyDescent="0.25">
      <c r="A183" s="2">
        <v>44483</v>
      </c>
      <c r="B183" t="s">
        <v>3532</v>
      </c>
      <c r="C183" t="s">
        <v>3533</v>
      </c>
      <c r="D183" t="s">
        <v>167</v>
      </c>
      <c r="E183" t="s">
        <v>168</v>
      </c>
      <c r="F183" t="s">
        <v>63</v>
      </c>
      <c r="G183" t="s">
        <v>64</v>
      </c>
      <c r="H183" t="s">
        <v>65</v>
      </c>
      <c r="I183" t="s">
        <v>66</v>
      </c>
      <c r="K183" t="s">
        <v>180</v>
      </c>
      <c r="L183" t="s">
        <v>68</v>
      </c>
      <c r="M183">
        <v>9839</v>
      </c>
      <c r="N183" t="s">
        <v>99</v>
      </c>
      <c r="O183" t="s">
        <v>3368</v>
      </c>
      <c r="Q183" t="s">
        <v>71</v>
      </c>
      <c r="R183" t="s">
        <v>84</v>
      </c>
      <c r="T183" t="s">
        <v>25</v>
      </c>
      <c r="U183" t="s">
        <v>73</v>
      </c>
      <c r="V183">
        <v>1.6</v>
      </c>
      <c r="X183">
        <f>SUM(Table2[[#This Row],[Mitigation Finance ($ million)]:[Adaptation Finance ($ million)]])</f>
        <v>1.6</v>
      </c>
      <c r="Y183" t="s">
        <v>3344</v>
      </c>
      <c r="Z183" t="s">
        <v>1319</v>
      </c>
      <c r="AA183" t="s">
        <v>3534</v>
      </c>
    </row>
    <row r="184" spans="1:27" x14ac:dyDescent="0.25">
      <c r="A184" s="2">
        <v>44483</v>
      </c>
      <c r="B184" t="s">
        <v>3542</v>
      </c>
      <c r="C184" t="s">
        <v>3543</v>
      </c>
      <c r="D184" t="s">
        <v>3544</v>
      </c>
      <c r="E184" t="s">
        <v>3545</v>
      </c>
      <c r="F184" t="s">
        <v>114</v>
      </c>
      <c r="G184" t="s">
        <v>123</v>
      </c>
      <c r="H184" t="s">
        <v>631</v>
      </c>
      <c r="I184" t="s">
        <v>66</v>
      </c>
      <c r="J184">
        <v>6.8730000000000002</v>
      </c>
      <c r="K184" t="s">
        <v>180</v>
      </c>
      <c r="L184" t="s">
        <v>68</v>
      </c>
      <c r="M184">
        <v>9971</v>
      </c>
      <c r="N184" t="s">
        <v>69</v>
      </c>
      <c r="O184" t="s">
        <v>3348</v>
      </c>
      <c r="P184">
        <v>3.5979999999999999</v>
      </c>
      <c r="Q184" t="s">
        <v>117</v>
      </c>
      <c r="R184" t="s">
        <v>117</v>
      </c>
      <c r="T184" t="s">
        <v>25</v>
      </c>
      <c r="U184" t="s">
        <v>95</v>
      </c>
      <c r="X184">
        <f>SUM(Table2[[#This Row],[Mitigation Finance ($ million)]:[Adaptation Finance ($ million)]])</f>
        <v>0</v>
      </c>
      <c r="Y184" t="s">
        <v>3344</v>
      </c>
      <c r="Z184" t="s">
        <v>1319</v>
      </c>
      <c r="AA184" t="s">
        <v>3546</v>
      </c>
    </row>
    <row r="185" spans="1:27" x14ac:dyDescent="0.25">
      <c r="A185" s="2">
        <v>44483</v>
      </c>
      <c r="B185" t="s">
        <v>3542</v>
      </c>
      <c r="C185" t="s">
        <v>3543</v>
      </c>
      <c r="D185" t="s">
        <v>3544</v>
      </c>
      <c r="E185" t="s">
        <v>3545</v>
      </c>
      <c r="F185" t="s">
        <v>114</v>
      </c>
      <c r="G185" t="s">
        <v>123</v>
      </c>
      <c r="H185" t="s">
        <v>631</v>
      </c>
      <c r="I185" t="s">
        <v>66</v>
      </c>
      <c r="K185" t="s">
        <v>180</v>
      </c>
      <c r="L185" t="s">
        <v>68</v>
      </c>
      <c r="M185">
        <v>9971</v>
      </c>
      <c r="N185" t="s">
        <v>69</v>
      </c>
      <c r="O185" t="s">
        <v>211</v>
      </c>
      <c r="P185">
        <v>0.875</v>
      </c>
      <c r="Q185" t="s">
        <v>117</v>
      </c>
      <c r="R185" t="s">
        <v>117</v>
      </c>
      <c r="T185" t="s">
        <v>25</v>
      </c>
      <c r="U185" t="s">
        <v>95</v>
      </c>
      <c r="V185">
        <v>0.875</v>
      </c>
      <c r="X185">
        <f>SUM(Table2[[#This Row],[Mitigation Finance ($ million)]:[Adaptation Finance ($ million)]])</f>
        <v>0.875</v>
      </c>
      <c r="Y185" t="s">
        <v>3344</v>
      </c>
      <c r="Z185" t="s">
        <v>1319</v>
      </c>
      <c r="AA185" t="s">
        <v>3546</v>
      </c>
    </row>
    <row r="186" spans="1:27" x14ac:dyDescent="0.25">
      <c r="A186" s="26">
        <v>44487</v>
      </c>
      <c r="B186" t="s">
        <v>2926</v>
      </c>
      <c r="C186" t="s">
        <v>2927</v>
      </c>
      <c r="D186" t="s">
        <v>121</v>
      </c>
      <c r="E186" t="s">
        <v>122</v>
      </c>
      <c r="F186" t="s">
        <v>114</v>
      </c>
      <c r="G186" t="s">
        <v>123</v>
      </c>
      <c r="H186" t="s">
        <v>2928</v>
      </c>
      <c r="I186" t="s">
        <v>66</v>
      </c>
      <c r="J186">
        <v>1</v>
      </c>
      <c r="K186" t="s">
        <v>180</v>
      </c>
      <c r="L186" t="s">
        <v>68</v>
      </c>
      <c r="M186">
        <v>10084</v>
      </c>
      <c r="N186" t="s">
        <v>69</v>
      </c>
      <c r="O186" t="s">
        <v>70</v>
      </c>
      <c r="P186">
        <v>1</v>
      </c>
      <c r="Q186" t="s">
        <v>84</v>
      </c>
      <c r="R186" t="s">
        <v>71</v>
      </c>
      <c r="S186" s="29"/>
      <c r="T186" t="s">
        <v>72</v>
      </c>
      <c r="U186" t="s">
        <v>73</v>
      </c>
      <c r="V186">
        <v>0.04</v>
      </c>
      <c r="W186">
        <v>0.04</v>
      </c>
      <c r="X186">
        <f>SUM(Table2[[#This Row],[Mitigation Finance ($ million)]:[Adaptation Finance ($ million)]])</f>
        <v>0.08</v>
      </c>
      <c r="Y186" t="s">
        <v>68</v>
      </c>
      <c r="Z186" t="s">
        <v>1319</v>
      </c>
      <c r="AA186" t="s">
        <v>2929</v>
      </c>
    </row>
    <row r="187" spans="1:27" x14ac:dyDescent="0.25">
      <c r="A187" s="2">
        <v>44487</v>
      </c>
      <c r="B187" t="s">
        <v>3133</v>
      </c>
      <c r="C187" t="s">
        <v>3134</v>
      </c>
      <c r="D187" t="s">
        <v>215</v>
      </c>
      <c r="E187" t="s">
        <v>216</v>
      </c>
      <c r="F187" t="s">
        <v>217</v>
      </c>
      <c r="G187" t="s">
        <v>218</v>
      </c>
      <c r="H187" t="s">
        <v>219</v>
      </c>
      <c r="I187" t="s">
        <v>66</v>
      </c>
      <c r="J187">
        <v>466.76</v>
      </c>
      <c r="K187" t="s">
        <v>2199</v>
      </c>
      <c r="L187" t="s">
        <v>93</v>
      </c>
      <c r="M187">
        <v>4070</v>
      </c>
      <c r="N187" t="s">
        <v>69</v>
      </c>
      <c r="O187" t="s">
        <v>94</v>
      </c>
      <c r="P187">
        <v>197.90032638</v>
      </c>
      <c r="Q187" t="s">
        <v>117</v>
      </c>
      <c r="R187" t="s">
        <v>117</v>
      </c>
      <c r="T187" t="s">
        <v>72</v>
      </c>
      <c r="U187" t="s">
        <v>95</v>
      </c>
      <c r="V187">
        <v>10.029999999999999</v>
      </c>
      <c r="W187">
        <v>8.26</v>
      </c>
      <c r="X187">
        <f>SUM(Table2[[#This Row],[Mitigation Finance ($ million)]:[Adaptation Finance ($ million)]])</f>
        <v>18.29</v>
      </c>
      <c r="Y187" t="s">
        <v>96</v>
      </c>
      <c r="Z187" t="s">
        <v>1319</v>
      </c>
      <c r="AA187" t="s">
        <v>3135</v>
      </c>
    </row>
    <row r="188" spans="1:27" x14ac:dyDescent="0.25">
      <c r="A188" s="27">
        <v>44489</v>
      </c>
      <c r="B188" t="s">
        <v>2926</v>
      </c>
      <c r="C188" t="s">
        <v>2927</v>
      </c>
      <c r="D188" t="s">
        <v>121</v>
      </c>
      <c r="E188" t="s">
        <v>122</v>
      </c>
      <c r="F188" t="s">
        <v>114</v>
      </c>
      <c r="G188" t="s">
        <v>123</v>
      </c>
      <c r="H188" t="s">
        <v>2928</v>
      </c>
      <c r="I188" t="s">
        <v>66</v>
      </c>
      <c r="L188" t="s">
        <v>68</v>
      </c>
      <c r="M188">
        <v>10084</v>
      </c>
      <c r="N188" t="s">
        <v>69</v>
      </c>
      <c r="O188" t="s">
        <v>70</v>
      </c>
      <c r="Q188" t="s">
        <v>84</v>
      </c>
      <c r="R188" t="s">
        <v>84</v>
      </c>
      <c r="T188" t="s">
        <v>72</v>
      </c>
      <c r="U188" t="s">
        <v>73</v>
      </c>
      <c r="V188">
        <v>0.32</v>
      </c>
      <c r="W188">
        <v>0.32</v>
      </c>
      <c r="X188">
        <f>SUM(Table2[[#This Row],[Mitigation Finance ($ million)]:[Adaptation Finance ($ million)]])</f>
        <v>0.64</v>
      </c>
      <c r="Y188" t="s">
        <v>68</v>
      </c>
      <c r="Z188" t="s">
        <v>1319</v>
      </c>
      <c r="AA188" t="s">
        <v>2929</v>
      </c>
    </row>
    <row r="189" spans="1:27" x14ac:dyDescent="0.25">
      <c r="A189" s="27">
        <v>44489</v>
      </c>
      <c r="B189" t="s">
        <v>2926</v>
      </c>
      <c r="C189" t="s">
        <v>2927</v>
      </c>
      <c r="D189" t="s">
        <v>121</v>
      </c>
      <c r="E189" t="s">
        <v>122</v>
      </c>
      <c r="F189" t="s">
        <v>114</v>
      </c>
      <c r="G189" t="s">
        <v>123</v>
      </c>
      <c r="H189" t="s">
        <v>2928</v>
      </c>
      <c r="I189" t="s">
        <v>66</v>
      </c>
      <c r="L189" t="s">
        <v>68</v>
      </c>
      <c r="M189">
        <v>10084</v>
      </c>
      <c r="N189" t="s">
        <v>69</v>
      </c>
      <c r="O189" t="s">
        <v>70</v>
      </c>
      <c r="Q189" t="s">
        <v>84</v>
      </c>
      <c r="R189" t="s">
        <v>117</v>
      </c>
      <c r="T189" t="s">
        <v>72</v>
      </c>
      <c r="U189" t="s">
        <v>73</v>
      </c>
      <c r="V189">
        <v>0.04</v>
      </c>
      <c r="W189">
        <v>0.04</v>
      </c>
      <c r="X189">
        <f>SUM(Table2[[#This Row],[Mitigation Finance ($ million)]:[Adaptation Finance ($ million)]])</f>
        <v>0.08</v>
      </c>
      <c r="Y189" t="s">
        <v>68</v>
      </c>
      <c r="Z189" t="s">
        <v>1319</v>
      </c>
      <c r="AA189" t="s">
        <v>2929</v>
      </c>
    </row>
    <row r="190" spans="1:27" x14ac:dyDescent="0.25">
      <c r="A190" s="2">
        <v>44489</v>
      </c>
      <c r="B190" t="s">
        <v>3409</v>
      </c>
      <c r="C190" t="s">
        <v>3410</v>
      </c>
      <c r="D190" t="s">
        <v>215</v>
      </c>
      <c r="E190" t="s">
        <v>216</v>
      </c>
      <c r="F190" t="s">
        <v>217</v>
      </c>
      <c r="G190" t="s">
        <v>218</v>
      </c>
      <c r="H190" t="s">
        <v>683</v>
      </c>
      <c r="I190" t="s">
        <v>66</v>
      </c>
      <c r="J190">
        <v>0.4</v>
      </c>
      <c r="K190" t="s">
        <v>67</v>
      </c>
      <c r="L190" t="s">
        <v>68</v>
      </c>
      <c r="M190">
        <v>6781</v>
      </c>
      <c r="N190" t="s">
        <v>69</v>
      </c>
      <c r="O190" t="s">
        <v>368</v>
      </c>
      <c r="P190">
        <v>0.1</v>
      </c>
      <c r="Q190" t="s">
        <v>128</v>
      </c>
      <c r="R190" t="s">
        <v>128</v>
      </c>
      <c r="T190" t="s">
        <v>24</v>
      </c>
      <c r="U190" t="s">
        <v>73</v>
      </c>
      <c r="W190">
        <v>0.1</v>
      </c>
      <c r="X190">
        <f>SUM(Table2[[#This Row],[Mitigation Finance ($ million)]:[Adaptation Finance ($ million)]])</f>
        <v>0.1</v>
      </c>
      <c r="Y190" t="s">
        <v>3344</v>
      </c>
      <c r="Z190" t="s">
        <v>1319</v>
      </c>
      <c r="AA190" t="s">
        <v>3411</v>
      </c>
    </row>
    <row r="191" spans="1:27" x14ac:dyDescent="0.25">
      <c r="A191" s="2">
        <v>44489</v>
      </c>
      <c r="B191" t="s">
        <v>3409</v>
      </c>
      <c r="C191" t="s">
        <v>3410</v>
      </c>
      <c r="D191" t="s">
        <v>215</v>
      </c>
      <c r="E191" t="s">
        <v>216</v>
      </c>
      <c r="F191" t="s">
        <v>217</v>
      </c>
      <c r="G191" t="s">
        <v>218</v>
      </c>
      <c r="H191" t="s">
        <v>683</v>
      </c>
      <c r="I191" t="s">
        <v>66</v>
      </c>
      <c r="K191" t="s">
        <v>67</v>
      </c>
      <c r="L191" t="s">
        <v>68</v>
      </c>
      <c r="M191">
        <v>6781</v>
      </c>
      <c r="N191" t="s">
        <v>69</v>
      </c>
      <c r="O191" t="s">
        <v>3348</v>
      </c>
      <c r="P191">
        <v>0.3</v>
      </c>
      <c r="Q191" t="s">
        <v>128</v>
      </c>
      <c r="R191" t="s">
        <v>128</v>
      </c>
      <c r="T191" t="s">
        <v>24</v>
      </c>
      <c r="U191" t="s">
        <v>73</v>
      </c>
      <c r="W191">
        <v>0.3</v>
      </c>
      <c r="X191">
        <f>SUM(Table2[[#This Row],[Mitigation Finance ($ million)]:[Adaptation Finance ($ million)]])</f>
        <v>0.3</v>
      </c>
      <c r="Y191" t="s">
        <v>3344</v>
      </c>
      <c r="Z191" t="s">
        <v>1319</v>
      </c>
      <c r="AA191" t="s">
        <v>3411</v>
      </c>
    </row>
    <row r="192" spans="1:27" x14ac:dyDescent="0.25">
      <c r="A192" s="27">
        <v>44490</v>
      </c>
      <c r="B192" t="s">
        <v>1084</v>
      </c>
      <c r="C192" t="s">
        <v>1085</v>
      </c>
      <c r="D192" t="s">
        <v>121</v>
      </c>
      <c r="E192" t="s">
        <v>122</v>
      </c>
      <c r="F192" t="s">
        <v>114</v>
      </c>
      <c r="G192" t="s">
        <v>123</v>
      </c>
      <c r="H192" t="s">
        <v>1086</v>
      </c>
      <c r="I192" t="s">
        <v>66</v>
      </c>
      <c r="J192">
        <v>264.04000000000002</v>
      </c>
      <c r="K192" t="s">
        <v>92</v>
      </c>
      <c r="L192" t="s">
        <v>93</v>
      </c>
      <c r="M192" t="s">
        <v>1087</v>
      </c>
      <c r="N192" t="s">
        <v>69</v>
      </c>
      <c r="O192" t="s">
        <v>94</v>
      </c>
      <c r="P192">
        <v>200</v>
      </c>
      <c r="Q192" t="s">
        <v>84</v>
      </c>
      <c r="R192" t="s">
        <v>84</v>
      </c>
      <c r="S192" s="29" t="s">
        <v>117</v>
      </c>
      <c r="T192" t="s">
        <v>72</v>
      </c>
      <c r="U192" t="s">
        <v>73</v>
      </c>
      <c r="V192">
        <v>57.9</v>
      </c>
      <c r="W192">
        <v>51.3</v>
      </c>
      <c r="X192">
        <f>SUM(Table2[[#This Row],[Mitigation Finance ($ million)]:[Adaptation Finance ($ million)]])</f>
        <v>109.19999999999999</v>
      </c>
      <c r="Y192" t="s">
        <v>96</v>
      </c>
      <c r="Z192" t="s">
        <v>74</v>
      </c>
      <c r="AA192" t="s">
        <v>1088</v>
      </c>
    </row>
    <row r="193" spans="1:27" x14ac:dyDescent="0.25">
      <c r="A193" s="27">
        <v>44490</v>
      </c>
      <c r="B193" t="s">
        <v>1084</v>
      </c>
      <c r="C193" t="s">
        <v>1178</v>
      </c>
      <c r="D193" t="s">
        <v>121</v>
      </c>
      <c r="E193" t="s">
        <v>122</v>
      </c>
      <c r="F193" t="s">
        <v>114</v>
      </c>
      <c r="G193" t="s">
        <v>105</v>
      </c>
      <c r="H193" t="s">
        <v>106</v>
      </c>
      <c r="I193" t="s">
        <v>66</v>
      </c>
      <c r="K193" t="s">
        <v>180</v>
      </c>
      <c r="L193" t="s">
        <v>68</v>
      </c>
      <c r="M193">
        <v>10229</v>
      </c>
      <c r="N193" t="s">
        <v>69</v>
      </c>
      <c r="O193" t="s">
        <v>70</v>
      </c>
      <c r="P193">
        <v>0.5</v>
      </c>
      <c r="Q193" t="s">
        <v>84</v>
      </c>
      <c r="R193" t="s">
        <v>84</v>
      </c>
      <c r="S193" s="29" t="s">
        <v>117</v>
      </c>
      <c r="T193" t="s">
        <v>72</v>
      </c>
      <c r="U193" t="s">
        <v>73</v>
      </c>
      <c r="V193">
        <v>0.15</v>
      </c>
      <c r="W193">
        <v>0.35</v>
      </c>
      <c r="X193">
        <f>SUM(Table2[[#This Row],[Mitigation Finance ($ million)]:[Adaptation Finance ($ million)]])</f>
        <v>0.5</v>
      </c>
      <c r="Y193" t="s">
        <v>68</v>
      </c>
      <c r="Z193" t="s">
        <v>74</v>
      </c>
      <c r="AA193" t="s">
        <v>1088</v>
      </c>
    </row>
    <row r="194" spans="1:27" x14ac:dyDescent="0.25">
      <c r="A194" s="27">
        <v>44490</v>
      </c>
      <c r="B194" t="s">
        <v>1084</v>
      </c>
      <c r="C194" t="s">
        <v>1178</v>
      </c>
      <c r="D194" t="s">
        <v>121</v>
      </c>
      <c r="E194" t="s">
        <v>122</v>
      </c>
      <c r="F194" t="s">
        <v>114</v>
      </c>
      <c r="G194" t="s">
        <v>105</v>
      </c>
      <c r="H194" t="s">
        <v>106</v>
      </c>
      <c r="I194" t="s">
        <v>66</v>
      </c>
      <c r="K194" t="s">
        <v>180</v>
      </c>
      <c r="L194" t="s">
        <v>107</v>
      </c>
      <c r="M194">
        <v>10229</v>
      </c>
      <c r="N194" t="s">
        <v>99</v>
      </c>
      <c r="O194" t="s">
        <v>12</v>
      </c>
      <c r="P194">
        <v>1</v>
      </c>
      <c r="Q194" t="s">
        <v>84</v>
      </c>
      <c r="R194" t="s">
        <v>84</v>
      </c>
      <c r="S194" s="29" t="s">
        <v>117</v>
      </c>
      <c r="T194" t="s">
        <v>72</v>
      </c>
      <c r="U194" t="s">
        <v>73</v>
      </c>
      <c r="V194">
        <v>0.3</v>
      </c>
      <c r="W194">
        <v>0.7</v>
      </c>
      <c r="X194">
        <f>SUM(Table2[[#This Row],[Mitigation Finance ($ million)]:[Adaptation Finance ($ million)]])</f>
        <v>1</v>
      </c>
      <c r="Y194" t="s">
        <v>68</v>
      </c>
      <c r="Z194" t="s">
        <v>74</v>
      </c>
      <c r="AA194" t="s">
        <v>1088</v>
      </c>
    </row>
    <row r="195" spans="1:27" x14ac:dyDescent="0.25">
      <c r="A195" s="27">
        <v>44490</v>
      </c>
      <c r="B195" t="s">
        <v>3387</v>
      </c>
      <c r="C195" t="s">
        <v>3388</v>
      </c>
      <c r="D195" t="s">
        <v>87</v>
      </c>
      <c r="E195" t="s">
        <v>88</v>
      </c>
      <c r="F195" t="s">
        <v>80</v>
      </c>
      <c r="G195" t="s">
        <v>81</v>
      </c>
      <c r="H195" t="s">
        <v>613</v>
      </c>
      <c r="I195" t="s">
        <v>66</v>
      </c>
      <c r="J195">
        <v>7</v>
      </c>
      <c r="K195" t="s">
        <v>180</v>
      </c>
      <c r="L195" t="s">
        <v>68</v>
      </c>
      <c r="M195">
        <v>6733</v>
      </c>
      <c r="N195" t="s">
        <v>69</v>
      </c>
      <c r="O195" t="s">
        <v>3348</v>
      </c>
      <c r="P195">
        <v>2</v>
      </c>
      <c r="Q195" t="s">
        <v>361</v>
      </c>
      <c r="R195" t="s">
        <v>361</v>
      </c>
      <c r="S195" s="29" t="s">
        <v>128</v>
      </c>
      <c r="T195" t="s">
        <v>24</v>
      </c>
      <c r="U195" t="s">
        <v>73</v>
      </c>
      <c r="X195">
        <f>SUM(Table2[[#This Row],[Mitigation Finance ($ million)]:[Adaptation Finance ($ million)]])</f>
        <v>0</v>
      </c>
      <c r="Y195" t="s">
        <v>3344</v>
      </c>
      <c r="Z195" t="s">
        <v>1319</v>
      </c>
      <c r="AA195" t="s">
        <v>3389</v>
      </c>
    </row>
    <row r="196" spans="1:27" x14ac:dyDescent="0.25">
      <c r="A196" s="2">
        <v>44490</v>
      </c>
      <c r="B196" t="s">
        <v>3413</v>
      </c>
      <c r="C196" t="s">
        <v>3414</v>
      </c>
      <c r="D196" t="s">
        <v>215</v>
      </c>
      <c r="E196" t="s">
        <v>216</v>
      </c>
      <c r="F196" t="s">
        <v>217</v>
      </c>
      <c r="G196" t="s">
        <v>218</v>
      </c>
      <c r="H196" t="s">
        <v>1292</v>
      </c>
      <c r="I196" t="s">
        <v>66</v>
      </c>
      <c r="J196">
        <v>0.6</v>
      </c>
      <c r="K196" t="s">
        <v>67</v>
      </c>
      <c r="L196" t="s">
        <v>68</v>
      </c>
      <c r="M196">
        <v>6794</v>
      </c>
      <c r="N196" t="s">
        <v>69</v>
      </c>
      <c r="O196" t="s">
        <v>3348</v>
      </c>
      <c r="P196">
        <v>0.3</v>
      </c>
      <c r="Q196" t="s">
        <v>128</v>
      </c>
      <c r="R196" t="s">
        <v>128</v>
      </c>
      <c r="T196" t="s">
        <v>72</v>
      </c>
      <c r="U196" t="s">
        <v>73</v>
      </c>
      <c r="X196">
        <f>SUM(Table2[[#This Row],[Mitigation Finance ($ million)]:[Adaptation Finance ($ million)]])</f>
        <v>0</v>
      </c>
      <c r="Y196" t="s">
        <v>3344</v>
      </c>
      <c r="Z196" t="s">
        <v>1319</v>
      </c>
      <c r="AA196" t="s">
        <v>3415</v>
      </c>
    </row>
    <row r="197" spans="1:27" x14ac:dyDescent="0.25">
      <c r="A197" s="2">
        <v>44490</v>
      </c>
      <c r="B197" t="s">
        <v>3413</v>
      </c>
      <c r="C197" t="s">
        <v>3414</v>
      </c>
      <c r="D197" t="s">
        <v>215</v>
      </c>
      <c r="E197" t="s">
        <v>216</v>
      </c>
      <c r="F197" t="s">
        <v>217</v>
      </c>
      <c r="G197" t="s">
        <v>218</v>
      </c>
      <c r="H197" t="s">
        <v>1292</v>
      </c>
      <c r="I197" t="s">
        <v>66</v>
      </c>
      <c r="K197" t="s">
        <v>67</v>
      </c>
      <c r="L197" t="s">
        <v>68</v>
      </c>
      <c r="M197">
        <v>6794</v>
      </c>
      <c r="N197" t="s">
        <v>69</v>
      </c>
      <c r="O197" t="s">
        <v>368</v>
      </c>
      <c r="P197">
        <v>0.15</v>
      </c>
      <c r="Q197" t="s">
        <v>128</v>
      </c>
      <c r="R197" t="s">
        <v>128</v>
      </c>
      <c r="T197" t="s">
        <v>72</v>
      </c>
      <c r="U197" t="s">
        <v>73</v>
      </c>
      <c r="X197">
        <f>SUM(Table2[[#This Row],[Mitigation Finance ($ million)]:[Adaptation Finance ($ million)]])</f>
        <v>0</v>
      </c>
      <c r="Y197" t="s">
        <v>3344</v>
      </c>
      <c r="Z197" t="s">
        <v>1319</v>
      </c>
      <c r="AA197" t="s">
        <v>3415</v>
      </c>
    </row>
    <row r="198" spans="1:27" x14ac:dyDescent="0.25">
      <c r="A198" s="2">
        <v>44490</v>
      </c>
      <c r="B198" t="s">
        <v>3413</v>
      </c>
      <c r="C198" t="s">
        <v>3414</v>
      </c>
      <c r="D198" t="s">
        <v>215</v>
      </c>
      <c r="E198" t="s">
        <v>216</v>
      </c>
      <c r="F198" t="s">
        <v>217</v>
      </c>
      <c r="G198" t="s">
        <v>218</v>
      </c>
      <c r="H198" t="s">
        <v>1292</v>
      </c>
      <c r="I198" t="s">
        <v>66</v>
      </c>
      <c r="K198" t="s">
        <v>67</v>
      </c>
      <c r="L198" t="s">
        <v>68</v>
      </c>
      <c r="M198">
        <v>6794</v>
      </c>
      <c r="N198" t="s">
        <v>69</v>
      </c>
      <c r="O198" t="s">
        <v>211</v>
      </c>
      <c r="P198">
        <v>0.15</v>
      </c>
      <c r="Q198" t="s">
        <v>128</v>
      </c>
      <c r="R198" t="s">
        <v>128</v>
      </c>
      <c r="T198" t="s">
        <v>72</v>
      </c>
      <c r="U198" t="s">
        <v>73</v>
      </c>
      <c r="V198">
        <v>2.5000000000000001E-2</v>
      </c>
      <c r="W198">
        <v>2.5000000000000001E-2</v>
      </c>
      <c r="X198">
        <f>SUM(Table2[[#This Row],[Mitigation Finance ($ million)]:[Adaptation Finance ($ million)]])</f>
        <v>0.05</v>
      </c>
      <c r="Y198" t="s">
        <v>3344</v>
      </c>
      <c r="Z198" t="s">
        <v>1319</v>
      </c>
      <c r="AA198" t="s">
        <v>3415</v>
      </c>
    </row>
    <row r="199" spans="1:27" x14ac:dyDescent="0.25">
      <c r="A199" s="2">
        <v>44490</v>
      </c>
      <c r="B199" t="s">
        <v>3413</v>
      </c>
      <c r="C199" t="s">
        <v>3414</v>
      </c>
      <c r="D199" t="s">
        <v>215</v>
      </c>
      <c r="E199" t="s">
        <v>216</v>
      </c>
      <c r="F199" t="s">
        <v>217</v>
      </c>
      <c r="G199" t="s">
        <v>218</v>
      </c>
      <c r="H199" t="s">
        <v>1292</v>
      </c>
      <c r="I199" t="s">
        <v>66</v>
      </c>
      <c r="K199" t="s">
        <v>67</v>
      </c>
      <c r="L199" t="s">
        <v>68</v>
      </c>
      <c r="M199">
        <v>6794</v>
      </c>
      <c r="N199" t="s">
        <v>69</v>
      </c>
      <c r="O199" t="s">
        <v>211</v>
      </c>
      <c r="Q199" t="s">
        <v>128</v>
      </c>
      <c r="R199" t="s">
        <v>117</v>
      </c>
      <c r="T199" t="s">
        <v>72</v>
      </c>
      <c r="U199" t="s">
        <v>73</v>
      </c>
      <c r="V199">
        <v>0.05</v>
      </c>
      <c r="W199">
        <v>0.05</v>
      </c>
      <c r="X199">
        <f>SUM(Table2[[#This Row],[Mitigation Finance ($ million)]:[Adaptation Finance ($ million)]])</f>
        <v>0.1</v>
      </c>
      <c r="Y199" t="s">
        <v>3344</v>
      </c>
      <c r="Z199" t="s">
        <v>1319</v>
      </c>
      <c r="AA199" t="s">
        <v>3415</v>
      </c>
    </row>
    <row r="200" spans="1:27" x14ac:dyDescent="0.25">
      <c r="A200" s="27">
        <v>44491</v>
      </c>
      <c r="B200" t="s">
        <v>856</v>
      </c>
      <c r="C200" t="s">
        <v>857</v>
      </c>
      <c r="D200" t="s">
        <v>396</v>
      </c>
      <c r="E200" t="s">
        <v>397</v>
      </c>
      <c r="F200" t="s">
        <v>80</v>
      </c>
      <c r="G200" t="s">
        <v>81</v>
      </c>
      <c r="I200" t="s">
        <v>66</v>
      </c>
      <c r="J200">
        <v>68.5</v>
      </c>
      <c r="K200" t="s">
        <v>92</v>
      </c>
      <c r="L200" t="s">
        <v>93</v>
      </c>
      <c r="M200" t="s">
        <v>858</v>
      </c>
      <c r="N200" t="s">
        <v>69</v>
      </c>
      <c r="O200" t="s">
        <v>225</v>
      </c>
      <c r="P200">
        <v>60</v>
      </c>
      <c r="Q200" t="s">
        <v>84</v>
      </c>
      <c r="R200" t="s">
        <v>84</v>
      </c>
      <c r="S200" s="29" t="s">
        <v>8923</v>
      </c>
      <c r="T200" t="s">
        <v>25</v>
      </c>
      <c r="U200" t="s">
        <v>95</v>
      </c>
      <c r="W200">
        <v>43.6</v>
      </c>
      <c r="X200">
        <f>SUM(Table2[[#This Row],[Mitigation Finance ($ million)]:[Adaptation Finance ($ million)]])</f>
        <v>43.6</v>
      </c>
      <c r="Y200" t="s">
        <v>96</v>
      </c>
      <c r="Z200" t="s">
        <v>74</v>
      </c>
      <c r="AA200" t="s">
        <v>859</v>
      </c>
    </row>
    <row r="201" spans="1:27" x14ac:dyDescent="0.25">
      <c r="A201" s="27">
        <v>44491</v>
      </c>
      <c r="B201" t="s">
        <v>2151</v>
      </c>
      <c r="C201" t="s">
        <v>2152</v>
      </c>
      <c r="D201" t="s">
        <v>714</v>
      </c>
      <c r="E201" t="s">
        <v>715</v>
      </c>
      <c r="F201" t="s">
        <v>63</v>
      </c>
      <c r="G201" t="s">
        <v>64</v>
      </c>
      <c r="H201" t="s">
        <v>65</v>
      </c>
      <c r="I201" t="s">
        <v>66</v>
      </c>
      <c r="J201">
        <v>42.63</v>
      </c>
      <c r="K201" t="s">
        <v>2153</v>
      </c>
      <c r="L201" t="s">
        <v>150</v>
      </c>
      <c r="M201" t="s">
        <v>2154</v>
      </c>
      <c r="N201" t="s">
        <v>69</v>
      </c>
      <c r="O201" t="s">
        <v>152</v>
      </c>
      <c r="P201">
        <v>38</v>
      </c>
      <c r="Q201" t="s">
        <v>71</v>
      </c>
      <c r="R201" t="s">
        <v>71</v>
      </c>
      <c r="S201" s="29" t="s">
        <v>8924</v>
      </c>
      <c r="T201" t="s">
        <v>72</v>
      </c>
      <c r="U201" t="s">
        <v>95</v>
      </c>
      <c r="V201">
        <v>0.60399999999999998</v>
      </c>
      <c r="W201">
        <v>13.65</v>
      </c>
      <c r="X201">
        <f>SUM(Table2[[#This Row],[Mitigation Finance ($ million)]:[Adaptation Finance ($ million)]])</f>
        <v>14.254</v>
      </c>
      <c r="Y201" t="s">
        <v>96</v>
      </c>
      <c r="Z201" t="s">
        <v>1319</v>
      </c>
      <c r="AA201" t="s">
        <v>2155</v>
      </c>
    </row>
    <row r="202" spans="1:27" x14ac:dyDescent="0.25">
      <c r="A202" s="27">
        <v>44491</v>
      </c>
      <c r="B202" t="s">
        <v>536</v>
      </c>
      <c r="C202" t="s">
        <v>537</v>
      </c>
      <c r="D202" t="s">
        <v>396</v>
      </c>
      <c r="E202" t="s">
        <v>397</v>
      </c>
      <c r="F202" t="s">
        <v>80</v>
      </c>
      <c r="G202" t="s">
        <v>81</v>
      </c>
      <c r="H202" t="s">
        <v>398</v>
      </c>
      <c r="I202" t="s">
        <v>66</v>
      </c>
      <c r="J202">
        <v>0.8</v>
      </c>
      <c r="K202" t="s">
        <v>180</v>
      </c>
      <c r="L202" t="s">
        <v>68</v>
      </c>
      <c r="M202">
        <v>6903</v>
      </c>
      <c r="N202" t="s">
        <v>69</v>
      </c>
      <c r="O202" t="s">
        <v>70</v>
      </c>
      <c r="P202">
        <v>0.5</v>
      </c>
      <c r="Q202" t="s">
        <v>128</v>
      </c>
      <c r="R202" t="s">
        <v>128</v>
      </c>
      <c r="S202" s="29" t="s">
        <v>8925</v>
      </c>
      <c r="T202" t="s">
        <v>25</v>
      </c>
      <c r="U202" t="s">
        <v>73</v>
      </c>
      <c r="W202">
        <v>7.0800000000000002E-2</v>
      </c>
      <c r="X202">
        <f>SUM(Table2[[#This Row],[Mitigation Finance ($ million)]:[Adaptation Finance ($ million)]])</f>
        <v>7.0800000000000002E-2</v>
      </c>
      <c r="Y202" t="s">
        <v>68</v>
      </c>
      <c r="Z202" t="s">
        <v>1319</v>
      </c>
      <c r="AA202" t="s">
        <v>539</v>
      </c>
    </row>
    <row r="203" spans="1:27" x14ac:dyDescent="0.25">
      <c r="A203" s="27">
        <v>44491</v>
      </c>
      <c r="B203" t="s">
        <v>536</v>
      </c>
      <c r="C203" t="s">
        <v>537</v>
      </c>
      <c r="D203" t="s">
        <v>396</v>
      </c>
      <c r="E203" t="s">
        <v>397</v>
      </c>
      <c r="F203" t="s">
        <v>80</v>
      </c>
      <c r="G203" t="s">
        <v>81</v>
      </c>
      <c r="H203" t="s">
        <v>398</v>
      </c>
      <c r="I203" t="s">
        <v>66</v>
      </c>
      <c r="K203" t="s">
        <v>180</v>
      </c>
      <c r="L203" t="s">
        <v>68</v>
      </c>
      <c r="M203">
        <v>6903</v>
      </c>
      <c r="N203" t="s">
        <v>69</v>
      </c>
      <c r="O203" t="s">
        <v>368</v>
      </c>
      <c r="P203">
        <v>0.3</v>
      </c>
      <c r="Q203" t="s">
        <v>128</v>
      </c>
      <c r="R203" t="s">
        <v>128</v>
      </c>
      <c r="S203" s="29" t="s">
        <v>8926</v>
      </c>
      <c r="T203" t="s">
        <v>25</v>
      </c>
      <c r="U203" t="s">
        <v>73</v>
      </c>
      <c r="W203">
        <v>0.03</v>
      </c>
      <c r="X203">
        <f>SUM(Table2[[#This Row],[Mitigation Finance ($ million)]:[Adaptation Finance ($ million)]])</f>
        <v>0.03</v>
      </c>
      <c r="Y203" t="s">
        <v>68</v>
      </c>
      <c r="Z203" t="s">
        <v>1319</v>
      </c>
      <c r="AA203" t="s">
        <v>539</v>
      </c>
    </row>
    <row r="204" spans="1:27" x14ac:dyDescent="0.25">
      <c r="A204" s="2">
        <v>44491</v>
      </c>
      <c r="B204" t="s">
        <v>2349</v>
      </c>
      <c r="C204" t="s">
        <v>2350</v>
      </c>
      <c r="D204" t="s">
        <v>215</v>
      </c>
      <c r="E204" t="s">
        <v>216</v>
      </c>
      <c r="F204" t="s">
        <v>217</v>
      </c>
      <c r="G204" t="s">
        <v>218</v>
      </c>
      <c r="H204" t="s">
        <v>683</v>
      </c>
      <c r="I204" t="s">
        <v>66</v>
      </c>
      <c r="J204">
        <v>0.3</v>
      </c>
      <c r="K204" t="s">
        <v>67</v>
      </c>
      <c r="L204" t="s">
        <v>68</v>
      </c>
      <c r="M204">
        <v>6783</v>
      </c>
      <c r="N204" t="s">
        <v>69</v>
      </c>
      <c r="O204" t="s">
        <v>3348</v>
      </c>
      <c r="P204">
        <v>0.3</v>
      </c>
      <c r="Q204" t="s">
        <v>141</v>
      </c>
      <c r="R204" t="s">
        <v>141</v>
      </c>
      <c r="T204" t="s">
        <v>72</v>
      </c>
      <c r="U204" t="s">
        <v>173</v>
      </c>
      <c r="V204">
        <v>2.2499999999999999E-2</v>
      </c>
      <c r="W204">
        <v>5.2499999999999998E-2</v>
      </c>
      <c r="X204">
        <f>SUM(Table2[[#This Row],[Mitigation Finance ($ million)]:[Adaptation Finance ($ million)]])</f>
        <v>7.4999999999999997E-2</v>
      </c>
      <c r="Y204" t="s">
        <v>3344</v>
      </c>
      <c r="Z204" t="s">
        <v>1319</v>
      </c>
      <c r="AA204" t="s">
        <v>2351</v>
      </c>
    </row>
    <row r="205" spans="1:27" x14ac:dyDescent="0.25">
      <c r="A205" s="2">
        <v>44491</v>
      </c>
      <c r="B205" t="s">
        <v>2349</v>
      </c>
      <c r="C205" t="s">
        <v>2350</v>
      </c>
      <c r="D205" t="s">
        <v>215</v>
      </c>
      <c r="E205" t="s">
        <v>216</v>
      </c>
      <c r="F205" t="s">
        <v>217</v>
      </c>
      <c r="G205" t="s">
        <v>218</v>
      </c>
      <c r="H205" t="s">
        <v>683</v>
      </c>
      <c r="I205" t="s">
        <v>66</v>
      </c>
      <c r="K205" t="s">
        <v>67</v>
      </c>
      <c r="L205" t="s">
        <v>68</v>
      </c>
      <c r="M205">
        <v>6783</v>
      </c>
      <c r="N205" t="s">
        <v>69</v>
      </c>
      <c r="O205" t="s">
        <v>3348</v>
      </c>
      <c r="Q205" t="s">
        <v>141</v>
      </c>
      <c r="R205" t="s">
        <v>117</v>
      </c>
      <c r="T205" t="s">
        <v>72</v>
      </c>
      <c r="U205" t="s">
        <v>173</v>
      </c>
      <c r="V205">
        <v>2.2499999999999999E-2</v>
      </c>
      <c r="W205">
        <v>5.2499999999999998E-2</v>
      </c>
      <c r="X205">
        <f>SUM(Table2[[#This Row],[Mitigation Finance ($ million)]:[Adaptation Finance ($ million)]])</f>
        <v>7.4999999999999997E-2</v>
      </c>
      <c r="Y205" t="s">
        <v>3344</v>
      </c>
      <c r="Z205" t="s">
        <v>1319</v>
      </c>
      <c r="AA205" t="s">
        <v>2351</v>
      </c>
    </row>
    <row r="206" spans="1:27" x14ac:dyDescent="0.25">
      <c r="A206" s="2">
        <v>44491</v>
      </c>
      <c r="B206" t="s">
        <v>2349</v>
      </c>
      <c r="C206" t="s">
        <v>2350</v>
      </c>
      <c r="D206" t="s">
        <v>215</v>
      </c>
      <c r="E206" t="s">
        <v>216</v>
      </c>
      <c r="F206" t="s">
        <v>217</v>
      </c>
      <c r="G206" t="s">
        <v>218</v>
      </c>
      <c r="H206" t="s">
        <v>683</v>
      </c>
      <c r="I206" t="s">
        <v>66</v>
      </c>
      <c r="K206" t="s">
        <v>67</v>
      </c>
      <c r="L206" t="s">
        <v>68</v>
      </c>
      <c r="M206">
        <v>6783</v>
      </c>
      <c r="N206" t="s">
        <v>69</v>
      </c>
      <c r="O206" t="s">
        <v>3348</v>
      </c>
      <c r="Q206" t="s">
        <v>141</v>
      </c>
      <c r="R206" t="s">
        <v>332</v>
      </c>
      <c r="T206" t="s">
        <v>72</v>
      </c>
      <c r="U206" t="s">
        <v>173</v>
      </c>
      <c r="V206">
        <v>2.2499999999999999E-2</v>
      </c>
      <c r="W206">
        <v>5.2499999999999998E-2</v>
      </c>
      <c r="X206">
        <f>SUM(Table2[[#This Row],[Mitigation Finance ($ million)]:[Adaptation Finance ($ million)]])</f>
        <v>7.4999999999999997E-2</v>
      </c>
      <c r="Y206" t="s">
        <v>3344</v>
      </c>
      <c r="Z206" t="s">
        <v>1319</v>
      </c>
      <c r="AA206" t="s">
        <v>2351</v>
      </c>
    </row>
    <row r="207" spans="1:27" x14ac:dyDescent="0.25">
      <c r="A207" s="2">
        <v>44491</v>
      </c>
      <c r="B207" t="s">
        <v>2349</v>
      </c>
      <c r="C207" t="s">
        <v>2350</v>
      </c>
      <c r="D207" t="s">
        <v>215</v>
      </c>
      <c r="E207" t="s">
        <v>216</v>
      </c>
      <c r="F207" t="s">
        <v>217</v>
      </c>
      <c r="G207" t="s">
        <v>218</v>
      </c>
      <c r="H207" t="s">
        <v>683</v>
      </c>
      <c r="I207" t="s">
        <v>66</v>
      </c>
      <c r="K207" t="s">
        <v>67</v>
      </c>
      <c r="L207" t="s">
        <v>68</v>
      </c>
      <c r="M207">
        <v>6783</v>
      </c>
      <c r="N207" t="s">
        <v>69</v>
      </c>
      <c r="O207" t="s">
        <v>3348</v>
      </c>
      <c r="Q207" t="s">
        <v>141</v>
      </c>
      <c r="R207" t="s">
        <v>475</v>
      </c>
      <c r="T207" t="s">
        <v>72</v>
      </c>
      <c r="U207" t="s">
        <v>173</v>
      </c>
      <c r="V207">
        <v>2.2499999999999999E-2</v>
      </c>
      <c r="W207">
        <v>5.2499999999999998E-2</v>
      </c>
      <c r="X207">
        <f>SUM(Table2[[#This Row],[Mitigation Finance ($ million)]:[Adaptation Finance ($ million)]])</f>
        <v>7.4999999999999997E-2</v>
      </c>
      <c r="Y207" t="s">
        <v>3344</v>
      </c>
      <c r="Z207" t="s">
        <v>1319</v>
      </c>
      <c r="AA207" t="s">
        <v>2351</v>
      </c>
    </row>
    <row r="208" spans="1:27" x14ac:dyDescent="0.25">
      <c r="A208" s="26">
        <v>44495</v>
      </c>
      <c r="B208" t="s">
        <v>536</v>
      </c>
      <c r="C208" t="s">
        <v>537</v>
      </c>
      <c r="D208" t="s">
        <v>396</v>
      </c>
      <c r="E208" t="s">
        <v>397</v>
      </c>
      <c r="F208" t="s">
        <v>80</v>
      </c>
      <c r="G208" t="s">
        <v>105</v>
      </c>
      <c r="H208" t="s">
        <v>307</v>
      </c>
      <c r="I208" t="s">
        <v>66</v>
      </c>
      <c r="J208">
        <v>0.33507999999999999</v>
      </c>
      <c r="K208" t="s">
        <v>180</v>
      </c>
      <c r="L208" t="s">
        <v>107</v>
      </c>
      <c r="M208">
        <v>6903</v>
      </c>
      <c r="N208" t="s">
        <v>99</v>
      </c>
      <c r="O208" t="s">
        <v>538</v>
      </c>
      <c r="P208">
        <v>0.33507999999999999</v>
      </c>
      <c r="Q208" t="s">
        <v>128</v>
      </c>
      <c r="R208" t="s">
        <v>128</v>
      </c>
      <c r="S208" s="29"/>
      <c r="T208" t="s">
        <v>72</v>
      </c>
      <c r="U208" t="s">
        <v>73</v>
      </c>
      <c r="V208">
        <v>0.03</v>
      </c>
      <c r="W208">
        <v>0.03</v>
      </c>
      <c r="X208">
        <f>SUM(Table2[[#This Row],[Mitigation Finance ($ million)]:[Adaptation Finance ($ million)]])</f>
        <v>0.06</v>
      </c>
      <c r="Y208" t="s">
        <v>68</v>
      </c>
      <c r="Z208" t="s">
        <v>74</v>
      </c>
      <c r="AA208" t="s">
        <v>539</v>
      </c>
    </row>
    <row r="209" spans="1:27" x14ac:dyDescent="0.25">
      <c r="A209" s="26">
        <v>44495</v>
      </c>
      <c r="B209" t="s">
        <v>807</v>
      </c>
      <c r="C209" t="s">
        <v>808</v>
      </c>
      <c r="D209" t="s">
        <v>103</v>
      </c>
      <c r="E209" t="s">
        <v>104</v>
      </c>
      <c r="F209" t="s">
        <v>104</v>
      </c>
      <c r="G209" t="s">
        <v>270</v>
      </c>
      <c r="H209" t="s">
        <v>271</v>
      </c>
      <c r="I209" t="s">
        <v>66</v>
      </c>
      <c r="J209">
        <v>2.7760800000000003</v>
      </c>
      <c r="K209" t="s">
        <v>67</v>
      </c>
      <c r="L209" t="s">
        <v>68</v>
      </c>
      <c r="M209">
        <v>9695</v>
      </c>
      <c r="N209" t="s">
        <v>69</v>
      </c>
      <c r="O209" t="s">
        <v>70</v>
      </c>
      <c r="P209">
        <v>1.5</v>
      </c>
      <c r="Q209" t="s">
        <v>141</v>
      </c>
      <c r="R209" t="s">
        <v>141</v>
      </c>
      <c r="S209" s="29"/>
      <c r="T209" t="s">
        <v>24</v>
      </c>
      <c r="U209" t="s">
        <v>73</v>
      </c>
      <c r="V209">
        <v>1.5</v>
      </c>
      <c r="X209">
        <f>SUM(Table2[[#This Row],[Mitigation Finance ($ million)]:[Adaptation Finance ($ million)]])</f>
        <v>1.5</v>
      </c>
      <c r="Y209" t="s">
        <v>68</v>
      </c>
      <c r="Z209" t="s">
        <v>74</v>
      </c>
      <c r="AA209" t="s">
        <v>809</v>
      </c>
    </row>
    <row r="210" spans="1:27" x14ac:dyDescent="0.25">
      <c r="A210" s="2">
        <v>44495</v>
      </c>
      <c r="B210" t="s">
        <v>3216</v>
      </c>
      <c r="C210" t="s">
        <v>3217</v>
      </c>
      <c r="D210" t="s">
        <v>87</v>
      </c>
      <c r="E210" t="s">
        <v>88</v>
      </c>
      <c r="F210" t="s">
        <v>80</v>
      </c>
      <c r="G210" t="s">
        <v>81</v>
      </c>
      <c r="H210" t="s">
        <v>82</v>
      </c>
      <c r="I210" t="s">
        <v>66</v>
      </c>
      <c r="J210">
        <v>470.5</v>
      </c>
      <c r="K210" t="s">
        <v>2199</v>
      </c>
      <c r="L210" t="s">
        <v>93</v>
      </c>
      <c r="M210">
        <v>4113</v>
      </c>
      <c r="N210" t="s">
        <v>69</v>
      </c>
      <c r="O210" t="s">
        <v>94</v>
      </c>
      <c r="P210">
        <v>251</v>
      </c>
      <c r="Q210" t="s">
        <v>71</v>
      </c>
      <c r="R210" t="s">
        <v>71</v>
      </c>
      <c r="T210" t="s">
        <v>25</v>
      </c>
      <c r="U210" t="s">
        <v>173</v>
      </c>
      <c r="V210">
        <v>87</v>
      </c>
      <c r="X210">
        <f>SUM(Table2[[#This Row],[Mitigation Finance ($ million)]:[Adaptation Finance ($ million)]])</f>
        <v>87</v>
      </c>
      <c r="Y210" t="s">
        <v>96</v>
      </c>
      <c r="Z210" t="s">
        <v>1319</v>
      </c>
      <c r="AA210" t="s">
        <v>3218</v>
      </c>
    </row>
    <row r="211" spans="1:27" x14ac:dyDescent="0.25">
      <c r="A211" s="2">
        <v>44495</v>
      </c>
      <c r="B211" t="s">
        <v>3201</v>
      </c>
      <c r="C211" t="s">
        <v>3202</v>
      </c>
      <c r="D211" t="s">
        <v>87</v>
      </c>
      <c r="E211" t="s">
        <v>88</v>
      </c>
      <c r="F211" t="s">
        <v>80</v>
      </c>
      <c r="G211" t="s">
        <v>81</v>
      </c>
      <c r="H211" t="s">
        <v>411</v>
      </c>
      <c r="I211" t="s">
        <v>66</v>
      </c>
      <c r="J211">
        <v>145.4</v>
      </c>
      <c r="K211" t="s">
        <v>2306</v>
      </c>
      <c r="L211" t="s">
        <v>93</v>
      </c>
      <c r="M211">
        <v>4117</v>
      </c>
      <c r="N211" t="s">
        <v>69</v>
      </c>
      <c r="O211" t="s">
        <v>94</v>
      </c>
      <c r="P211">
        <v>100</v>
      </c>
      <c r="Q211" t="s">
        <v>117</v>
      </c>
      <c r="R211" t="s">
        <v>117</v>
      </c>
      <c r="T211" t="s">
        <v>72</v>
      </c>
      <c r="U211" t="s">
        <v>95</v>
      </c>
      <c r="V211">
        <v>0.23</v>
      </c>
      <c r="W211">
        <v>0.14000000000000001</v>
      </c>
      <c r="X211">
        <f>SUM(Table2[[#This Row],[Mitigation Finance ($ million)]:[Adaptation Finance ($ million)]])</f>
        <v>0.37</v>
      </c>
      <c r="Y211" t="s">
        <v>96</v>
      </c>
      <c r="Z211" t="s">
        <v>1319</v>
      </c>
      <c r="AA211" t="s">
        <v>3203</v>
      </c>
    </row>
    <row r="212" spans="1:27" x14ac:dyDescent="0.25">
      <c r="A212" s="26">
        <v>44498</v>
      </c>
      <c r="B212" t="s">
        <v>807</v>
      </c>
      <c r="C212" t="s">
        <v>808</v>
      </c>
      <c r="D212" t="s">
        <v>103</v>
      </c>
      <c r="E212" t="s">
        <v>104</v>
      </c>
      <c r="F212" t="s">
        <v>104</v>
      </c>
      <c r="G212" t="s">
        <v>270</v>
      </c>
      <c r="H212" t="s">
        <v>271</v>
      </c>
      <c r="I212" t="s">
        <v>66</v>
      </c>
      <c r="K212" t="s">
        <v>67</v>
      </c>
      <c r="L212" t="s">
        <v>107</v>
      </c>
      <c r="M212">
        <v>9695</v>
      </c>
      <c r="N212" t="s">
        <v>99</v>
      </c>
      <c r="O212" t="s">
        <v>810</v>
      </c>
      <c r="P212">
        <v>1.2760800000000001</v>
      </c>
      <c r="Q212" t="s">
        <v>141</v>
      </c>
      <c r="R212" t="s">
        <v>141</v>
      </c>
      <c r="S212" s="29"/>
      <c r="T212" t="s">
        <v>24</v>
      </c>
      <c r="U212" t="s">
        <v>73</v>
      </c>
      <c r="V212">
        <v>1.2760800000000001</v>
      </c>
      <c r="X212">
        <f>SUM(Table2[[#This Row],[Mitigation Finance ($ million)]:[Adaptation Finance ($ million)]])</f>
        <v>1.2760800000000001</v>
      </c>
      <c r="Y212" t="s">
        <v>68</v>
      </c>
      <c r="Z212" t="s">
        <v>74</v>
      </c>
      <c r="AA212" t="s">
        <v>809</v>
      </c>
    </row>
    <row r="213" spans="1:27" x14ac:dyDescent="0.25">
      <c r="A213" s="27">
        <v>44498</v>
      </c>
      <c r="B213" t="s">
        <v>3384</v>
      </c>
      <c r="C213" t="s">
        <v>3385</v>
      </c>
      <c r="D213" t="s">
        <v>423</v>
      </c>
      <c r="E213" t="s">
        <v>424</v>
      </c>
      <c r="F213" t="s">
        <v>80</v>
      </c>
      <c r="G213" t="s">
        <v>81</v>
      </c>
      <c r="H213" t="s">
        <v>411</v>
      </c>
      <c r="I213" t="s">
        <v>66</v>
      </c>
      <c r="J213">
        <v>1</v>
      </c>
      <c r="K213" t="s">
        <v>180</v>
      </c>
      <c r="L213" t="s">
        <v>68</v>
      </c>
      <c r="M213">
        <v>6732</v>
      </c>
      <c r="N213" t="s">
        <v>69</v>
      </c>
      <c r="O213" t="s">
        <v>3348</v>
      </c>
      <c r="P213">
        <v>1</v>
      </c>
      <c r="Q213" t="s">
        <v>117</v>
      </c>
      <c r="R213" t="s">
        <v>117</v>
      </c>
      <c r="T213" t="s">
        <v>25</v>
      </c>
      <c r="U213" t="s">
        <v>173</v>
      </c>
      <c r="V213">
        <v>0.7</v>
      </c>
      <c r="X213">
        <f>SUM(Table2[[#This Row],[Mitigation Finance ($ million)]:[Adaptation Finance ($ million)]])</f>
        <v>0.7</v>
      </c>
      <c r="Y213" t="s">
        <v>3344</v>
      </c>
      <c r="Z213" t="s">
        <v>1319</v>
      </c>
      <c r="AA213" t="s">
        <v>3386</v>
      </c>
    </row>
    <row r="214" spans="1:27" x14ac:dyDescent="0.25">
      <c r="A214" s="2">
        <v>44498</v>
      </c>
      <c r="B214" t="s">
        <v>3170</v>
      </c>
      <c r="C214" t="s">
        <v>3171</v>
      </c>
      <c r="D214" t="s">
        <v>221</v>
      </c>
      <c r="E214" t="s">
        <v>222</v>
      </c>
      <c r="F214" t="s">
        <v>223</v>
      </c>
      <c r="G214" t="s">
        <v>184</v>
      </c>
      <c r="H214" t="s">
        <v>1130</v>
      </c>
      <c r="I214" t="s">
        <v>66</v>
      </c>
      <c r="J214">
        <v>5.2471560000000004</v>
      </c>
      <c r="K214" t="s">
        <v>2153</v>
      </c>
      <c r="L214" t="s">
        <v>150</v>
      </c>
      <c r="M214" t="s">
        <v>3172</v>
      </c>
      <c r="N214" t="s">
        <v>99</v>
      </c>
      <c r="O214" t="s">
        <v>2425</v>
      </c>
      <c r="P214">
        <v>4.5871560000000002</v>
      </c>
      <c r="Q214" t="s">
        <v>71</v>
      </c>
      <c r="R214" t="s">
        <v>71</v>
      </c>
      <c r="T214" t="s">
        <v>25</v>
      </c>
      <c r="U214" t="s">
        <v>173</v>
      </c>
      <c r="V214">
        <v>4.5871560000000002</v>
      </c>
      <c r="X214">
        <f>SUM(Table2[[#This Row],[Mitigation Finance ($ million)]:[Adaptation Finance ($ million)]])</f>
        <v>4.5871560000000002</v>
      </c>
      <c r="Y214" t="s">
        <v>96</v>
      </c>
      <c r="Z214" t="s">
        <v>1319</v>
      </c>
      <c r="AA214" t="s">
        <v>3173</v>
      </c>
    </row>
    <row r="215" spans="1:27" x14ac:dyDescent="0.25">
      <c r="A215" s="2">
        <v>44498</v>
      </c>
      <c r="B215" t="s">
        <v>3416</v>
      </c>
      <c r="C215" t="s">
        <v>3417</v>
      </c>
      <c r="D215" t="s">
        <v>1028</v>
      </c>
      <c r="E215" t="s">
        <v>1029</v>
      </c>
      <c r="F215" t="s">
        <v>223</v>
      </c>
      <c r="G215" t="s">
        <v>184</v>
      </c>
      <c r="H215" t="s">
        <v>3418</v>
      </c>
      <c r="I215" t="s">
        <v>91</v>
      </c>
      <c r="J215">
        <v>0.5</v>
      </c>
      <c r="K215" t="s">
        <v>180</v>
      </c>
      <c r="L215" t="s">
        <v>68</v>
      </c>
      <c r="M215">
        <v>6798</v>
      </c>
      <c r="N215" t="s">
        <v>69</v>
      </c>
      <c r="O215" t="s">
        <v>3348</v>
      </c>
      <c r="P215">
        <v>0.5</v>
      </c>
      <c r="Q215" t="s">
        <v>141</v>
      </c>
      <c r="R215" t="s">
        <v>141</v>
      </c>
      <c r="T215" t="s">
        <v>24</v>
      </c>
      <c r="U215" t="s">
        <v>95</v>
      </c>
      <c r="W215">
        <v>0.5</v>
      </c>
      <c r="X215">
        <f>SUM(Table2[[#This Row],[Mitigation Finance ($ million)]:[Adaptation Finance ($ million)]])</f>
        <v>0.5</v>
      </c>
      <c r="Y215" t="s">
        <v>3344</v>
      </c>
      <c r="Z215" t="s">
        <v>1319</v>
      </c>
      <c r="AA215" t="s">
        <v>3419</v>
      </c>
    </row>
    <row r="216" spans="1:27" x14ac:dyDescent="0.25">
      <c r="A216" s="26">
        <v>44503</v>
      </c>
      <c r="B216" t="s">
        <v>2866</v>
      </c>
      <c r="C216" t="s">
        <v>2867</v>
      </c>
      <c r="D216" t="s">
        <v>2868</v>
      </c>
      <c r="E216" t="s">
        <v>2869</v>
      </c>
      <c r="F216" t="s">
        <v>104</v>
      </c>
      <c r="G216" t="s">
        <v>323</v>
      </c>
      <c r="H216" t="s">
        <v>2863</v>
      </c>
      <c r="I216" t="s">
        <v>66</v>
      </c>
      <c r="J216">
        <v>1.994</v>
      </c>
      <c r="K216" t="s">
        <v>67</v>
      </c>
      <c r="L216" t="s">
        <v>68</v>
      </c>
      <c r="M216">
        <v>6742</v>
      </c>
      <c r="N216" t="s">
        <v>69</v>
      </c>
      <c r="O216" t="s">
        <v>561</v>
      </c>
      <c r="P216">
        <v>0.5</v>
      </c>
      <c r="Q216" t="s">
        <v>71</v>
      </c>
      <c r="R216" t="s">
        <v>71</v>
      </c>
      <c r="S216" s="29"/>
      <c r="T216" t="s">
        <v>25</v>
      </c>
      <c r="U216" t="s">
        <v>73</v>
      </c>
      <c r="V216">
        <v>0.25</v>
      </c>
      <c r="X216">
        <f>SUM(Table2[[#This Row],[Mitigation Finance ($ million)]:[Adaptation Finance ($ million)]])</f>
        <v>0.25</v>
      </c>
      <c r="Y216" t="s">
        <v>3344</v>
      </c>
      <c r="Z216" t="s">
        <v>1319</v>
      </c>
      <c r="AA216" t="s">
        <v>2871</v>
      </c>
    </row>
    <row r="217" spans="1:27" x14ac:dyDescent="0.25">
      <c r="A217" s="27">
        <v>44503</v>
      </c>
      <c r="B217" t="s">
        <v>2866</v>
      </c>
      <c r="C217" t="s">
        <v>2867</v>
      </c>
      <c r="D217" t="s">
        <v>2868</v>
      </c>
      <c r="E217" t="s">
        <v>2869</v>
      </c>
      <c r="F217" t="s">
        <v>104</v>
      </c>
      <c r="G217" t="s">
        <v>323</v>
      </c>
      <c r="H217" t="s">
        <v>2863</v>
      </c>
      <c r="I217" t="s">
        <v>66</v>
      </c>
      <c r="K217" t="s">
        <v>67</v>
      </c>
      <c r="L217" t="s">
        <v>68</v>
      </c>
      <c r="M217">
        <v>6742</v>
      </c>
      <c r="N217" t="s">
        <v>69</v>
      </c>
      <c r="O217" t="s">
        <v>561</v>
      </c>
      <c r="Q217" t="s">
        <v>71</v>
      </c>
      <c r="R217" t="s">
        <v>117</v>
      </c>
      <c r="T217" t="s">
        <v>25</v>
      </c>
      <c r="U217" t="s">
        <v>73</v>
      </c>
      <c r="V217">
        <v>0.25</v>
      </c>
      <c r="X217">
        <f>SUM(Table2[[#This Row],[Mitigation Finance ($ million)]:[Adaptation Finance ($ million)]])</f>
        <v>0.25</v>
      </c>
      <c r="Y217" t="s">
        <v>3344</v>
      </c>
      <c r="Z217" t="s">
        <v>1319</v>
      </c>
      <c r="AA217" t="s">
        <v>2871</v>
      </c>
    </row>
    <row r="218" spans="1:27" x14ac:dyDescent="0.25">
      <c r="A218" s="27">
        <v>44503</v>
      </c>
      <c r="B218" t="s">
        <v>901</v>
      </c>
      <c r="C218" t="s">
        <v>902</v>
      </c>
      <c r="D218" t="s">
        <v>903</v>
      </c>
      <c r="E218" t="s">
        <v>904</v>
      </c>
      <c r="F218" t="s">
        <v>223</v>
      </c>
      <c r="G218" t="s">
        <v>184</v>
      </c>
      <c r="H218" t="s">
        <v>185</v>
      </c>
      <c r="I218" t="s">
        <v>66</v>
      </c>
      <c r="J218">
        <v>63.6</v>
      </c>
      <c r="K218" t="s">
        <v>92</v>
      </c>
      <c r="L218" t="s">
        <v>93</v>
      </c>
      <c r="M218" t="s">
        <v>905</v>
      </c>
      <c r="N218" t="s">
        <v>69</v>
      </c>
      <c r="O218" t="s">
        <v>225</v>
      </c>
      <c r="P218">
        <v>35</v>
      </c>
      <c r="Q218" t="s">
        <v>361</v>
      </c>
      <c r="R218" t="s">
        <v>361</v>
      </c>
      <c r="T218" t="s">
        <v>72</v>
      </c>
      <c r="U218" t="s">
        <v>95</v>
      </c>
      <c r="V218">
        <v>0.45200000000000001</v>
      </c>
      <c r="W218">
        <v>2.5110000000000001</v>
      </c>
      <c r="X218">
        <f>SUM(Table2[[#This Row],[Mitigation Finance ($ million)]:[Adaptation Finance ($ million)]])</f>
        <v>2.9630000000000001</v>
      </c>
      <c r="Y218" t="s">
        <v>96</v>
      </c>
      <c r="Z218" t="s">
        <v>74</v>
      </c>
      <c r="AA218" t="s">
        <v>906</v>
      </c>
    </row>
    <row r="219" spans="1:27" x14ac:dyDescent="0.25">
      <c r="A219" s="2">
        <v>44503</v>
      </c>
      <c r="B219" t="s">
        <v>3191</v>
      </c>
      <c r="C219" t="s">
        <v>3192</v>
      </c>
      <c r="D219" t="s">
        <v>697</v>
      </c>
      <c r="E219" t="s">
        <v>698</v>
      </c>
      <c r="F219" t="s">
        <v>80</v>
      </c>
      <c r="G219" t="s">
        <v>81</v>
      </c>
      <c r="H219" t="s">
        <v>398</v>
      </c>
      <c r="I219" t="s">
        <v>66</v>
      </c>
      <c r="J219">
        <v>30</v>
      </c>
      <c r="K219" t="s">
        <v>2178</v>
      </c>
      <c r="L219" t="s">
        <v>93</v>
      </c>
      <c r="M219">
        <v>4130</v>
      </c>
      <c r="N219" t="s">
        <v>69</v>
      </c>
      <c r="O219" t="s">
        <v>225</v>
      </c>
      <c r="P219">
        <v>30</v>
      </c>
      <c r="Q219" t="s">
        <v>128</v>
      </c>
      <c r="R219" t="s">
        <v>128</v>
      </c>
      <c r="T219" t="s">
        <v>72</v>
      </c>
      <c r="U219" t="s">
        <v>73</v>
      </c>
      <c r="V219">
        <v>1.1499999999999999</v>
      </c>
      <c r="W219">
        <v>1.1499999999999999</v>
      </c>
      <c r="X219">
        <f>SUM(Table2[[#This Row],[Mitigation Finance ($ million)]:[Adaptation Finance ($ million)]])</f>
        <v>2.2999999999999998</v>
      </c>
      <c r="Y219" t="s">
        <v>96</v>
      </c>
      <c r="Z219" t="s">
        <v>1319</v>
      </c>
      <c r="AA219" t="s">
        <v>3193</v>
      </c>
    </row>
    <row r="220" spans="1:27" x14ac:dyDescent="0.25">
      <c r="A220" s="2">
        <v>44503</v>
      </c>
      <c r="B220" t="s">
        <v>3201</v>
      </c>
      <c r="C220" t="s">
        <v>3412</v>
      </c>
      <c r="D220" t="s">
        <v>87</v>
      </c>
      <c r="E220" t="s">
        <v>88</v>
      </c>
      <c r="F220" t="s">
        <v>80</v>
      </c>
      <c r="G220" t="s">
        <v>81</v>
      </c>
      <c r="H220" t="s">
        <v>411</v>
      </c>
      <c r="I220" t="s">
        <v>66</v>
      </c>
      <c r="K220" t="s">
        <v>180</v>
      </c>
      <c r="L220" t="s">
        <v>68</v>
      </c>
      <c r="M220">
        <v>6782</v>
      </c>
      <c r="N220" t="s">
        <v>69</v>
      </c>
      <c r="O220" t="s">
        <v>3348</v>
      </c>
      <c r="P220">
        <v>0.5</v>
      </c>
      <c r="Q220" t="s">
        <v>117</v>
      </c>
      <c r="R220" t="s">
        <v>117</v>
      </c>
      <c r="T220" t="s">
        <v>72</v>
      </c>
      <c r="U220" t="s">
        <v>95</v>
      </c>
      <c r="X220">
        <f>SUM(Table2[[#This Row],[Mitigation Finance ($ million)]:[Adaptation Finance ($ million)]])</f>
        <v>0</v>
      </c>
      <c r="Y220" t="s">
        <v>3344</v>
      </c>
      <c r="Z220" t="s">
        <v>1319</v>
      </c>
      <c r="AA220" t="s">
        <v>3203</v>
      </c>
    </row>
    <row r="221" spans="1:27" x14ac:dyDescent="0.25">
      <c r="A221" s="2">
        <v>44503</v>
      </c>
      <c r="B221" t="s">
        <v>3201</v>
      </c>
      <c r="C221" t="s">
        <v>3412</v>
      </c>
      <c r="D221" t="s">
        <v>87</v>
      </c>
      <c r="E221" t="s">
        <v>88</v>
      </c>
      <c r="F221" t="s">
        <v>80</v>
      </c>
      <c r="G221" t="s">
        <v>81</v>
      </c>
      <c r="H221" t="s">
        <v>411</v>
      </c>
      <c r="I221" t="s">
        <v>66</v>
      </c>
      <c r="K221" t="s">
        <v>180</v>
      </c>
      <c r="L221" t="s">
        <v>68</v>
      </c>
      <c r="M221">
        <v>6782</v>
      </c>
      <c r="N221" t="s">
        <v>99</v>
      </c>
      <c r="O221" t="s">
        <v>2294</v>
      </c>
      <c r="P221">
        <v>2</v>
      </c>
      <c r="Q221" t="s">
        <v>117</v>
      </c>
      <c r="R221" t="s">
        <v>117</v>
      </c>
      <c r="T221" t="s">
        <v>72</v>
      </c>
      <c r="U221" t="s">
        <v>95</v>
      </c>
      <c r="X221">
        <f>SUM(Table2[[#This Row],[Mitigation Finance ($ million)]:[Adaptation Finance ($ million)]])</f>
        <v>0</v>
      </c>
      <c r="Y221" t="s">
        <v>3344</v>
      </c>
      <c r="Z221" t="s">
        <v>1319</v>
      </c>
      <c r="AA221" t="s">
        <v>3203</v>
      </c>
    </row>
    <row r="222" spans="1:27" x14ac:dyDescent="0.25">
      <c r="A222" s="26">
        <v>44504</v>
      </c>
      <c r="B222" t="s">
        <v>901</v>
      </c>
      <c r="C222" t="s">
        <v>902</v>
      </c>
      <c r="D222" t="s">
        <v>903</v>
      </c>
      <c r="E222" t="s">
        <v>904</v>
      </c>
      <c r="F222" t="s">
        <v>223</v>
      </c>
      <c r="G222" t="s">
        <v>184</v>
      </c>
      <c r="H222" t="s">
        <v>185</v>
      </c>
      <c r="I222" t="s">
        <v>66</v>
      </c>
      <c r="K222" t="s">
        <v>92</v>
      </c>
      <c r="L222" t="s">
        <v>150</v>
      </c>
      <c r="M222" t="s">
        <v>907</v>
      </c>
      <c r="N222" t="s">
        <v>69</v>
      </c>
      <c r="O222" t="s">
        <v>152</v>
      </c>
      <c r="P222">
        <v>7</v>
      </c>
      <c r="Q222" t="s">
        <v>361</v>
      </c>
      <c r="R222" t="s">
        <v>361</v>
      </c>
      <c r="S222" s="29"/>
      <c r="T222" t="s">
        <v>72</v>
      </c>
      <c r="U222" t="s">
        <v>95</v>
      </c>
      <c r="V222">
        <v>7.0000000000000007E-2</v>
      </c>
      <c r="W222">
        <v>0.40799999999999997</v>
      </c>
      <c r="X222">
        <f>SUM(Table2[[#This Row],[Mitigation Finance ($ million)]:[Adaptation Finance ($ million)]])</f>
        <v>0.47799999999999998</v>
      </c>
      <c r="Y222" t="s">
        <v>96</v>
      </c>
      <c r="Z222" t="s">
        <v>74</v>
      </c>
      <c r="AA222" t="s">
        <v>906</v>
      </c>
    </row>
    <row r="223" spans="1:27" x14ac:dyDescent="0.25">
      <c r="A223" s="2">
        <v>44504</v>
      </c>
      <c r="B223" t="s">
        <v>3148</v>
      </c>
      <c r="C223" t="s">
        <v>3149</v>
      </c>
      <c r="D223" t="s">
        <v>215</v>
      </c>
      <c r="E223" t="s">
        <v>216</v>
      </c>
      <c r="F223" t="s">
        <v>217</v>
      </c>
      <c r="G223" t="s">
        <v>218</v>
      </c>
      <c r="H223" t="s">
        <v>1233</v>
      </c>
      <c r="I223" t="s">
        <v>66</v>
      </c>
      <c r="J223">
        <v>2225.13</v>
      </c>
      <c r="K223" t="s">
        <v>591</v>
      </c>
      <c r="L223" t="s">
        <v>93</v>
      </c>
      <c r="M223">
        <v>4073</v>
      </c>
      <c r="N223" t="s">
        <v>69</v>
      </c>
      <c r="O223" t="s">
        <v>94</v>
      </c>
      <c r="P223">
        <v>146.11030578</v>
      </c>
      <c r="Q223" t="s">
        <v>132</v>
      </c>
      <c r="R223" t="s">
        <v>132</v>
      </c>
      <c r="T223" t="s">
        <v>72</v>
      </c>
      <c r="U223" t="s">
        <v>73</v>
      </c>
      <c r="V223">
        <v>2.63</v>
      </c>
      <c r="W223">
        <v>0.32400000000000001</v>
      </c>
      <c r="X223">
        <f>SUM(Table2[[#This Row],[Mitigation Finance ($ million)]:[Adaptation Finance ($ million)]])</f>
        <v>2.9539999999999997</v>
      </c>
      <c r="Y223" t="s">
        <v>96</v>
      </c>
      <c r="Z223" t="s">
        <v>1319</v>
      </c>
      <c r="AA223" t="s">
        <v>3150</v>
      </c>
    </row>
    <row r="224" spans="1:27" x14ac:dyDescent="0.25">
      <c r="A224" s="27">
        <v>44505</v>
      </c>
      <c r="B224" t="s">
        <v>901</v>
      </c>
      <c r="C224" t="s">
        <v>902</v>
      </c>
      <c r="D224" t="s">
        <v>903</v>
      </c>
      <c r="E224" t="s">
        <v>904</v>
      </c>
      <c r="F224" t="s">
        <v>223</v>
      </c>
      <c r="G224" t="s">
        <v>184</v>
      </c>
      <c r="H224" t="s">
        <v>185</v>
      </c>
      <c r="I224" t="s">
        <v>66</v>
      </c>
      <c r="K224" t="s">
        <v>92</v>
      </c>
      <c r="L224" t="s">
        <v>170</v>
      </c>
      <c r="M224" t="s">
        <v>908</v>
      </c>
      <c r="N224" t="s">
        <v>99</v>
      </c>
      <c r="O224" t="s">
        <v>542</v>
      </c>
      <c r="P224">
        <v>21.6</v>
      </c>
      <c r="Q224" t="s">
        <v>361</v>
      </c>
      <c r="R224" t="s">
        <v>361</v>
      </c>
      <c r="T224" t="s">
        <v>72</v>
      </c>
      <c r="U224" t="s">
        <v>95</v>
      </c>
      <c r="V224">
        <v>0.27500000000000002</v>
      </c>
      <c r="W224">
        <v>1.52</v>
      </c>
      <c r="X224">
        <f>SUM(Table2[[#This Row],[Mitigation Finance ($ million)]:[Adaptation Finance ($ million)]])</f>
        <v>1.7949999999999999</v>
      </c>
      <c r="Y224" t="s">
        <v>96</v>
      </c>
      <c r="Z224" t="s">
        <v>74</v>
      </c>
      <c r="AA224" t="s">
        <v>906</v>
      </c>
    </row>
    <row r="225" spans="1:27" x14ac:dyDescent="0.25">
      <c r="A225" s="2">
        <v>44505</v>
      </c>
      <c r="B225" t="s">
        <v>3423</v>
      </c>
      <c r="C225" t="s">
        <v>3424</v>
      </c>
      <c r="D225" t="s">
        <v>396</v>
      </c>
      <c r="E225" t="s">
        <v>397</v>
      </c>
      <c r="F225" t="s">
        <v>80</v>
      </c>
      <c r="G225" t="s">
        <v>81</v>
      </c>
      <c r="H225" t="s">
        <v>866</v>
      </c>
      <c r="I225" t="s">
        <v>66</v>
      </c>
      <c r="J225">
        <v>1.1000000000000001</v>
      </c>
      <c r="K225" t="s">
        <v>180</v>
      </c>
      <c r="L225" t="s">
        <v>68</v>
      </c>
      <c r="M225">
        <v>6808</v>
      </c>
      <c r="N225" t="s">
        <v>69</v>
      </c>
      <c r="O225" t="s">
        <v>3348</v>
      </c>
      <c r="P225">
        <v>1</v>
      </c>
      <c r="Q225" t="s">
        <v>141</v>
      </c>
      <c r="R225" t="s">
        <v>141</v>
      </c>
      <c r="T225" t="s">
        <v>72</v>
      </c>
      <c r="U225" t="s">
        <v>73</v>
      </c>
      <c r="V225">
        <v>0.2</v>
      </c>
      <c r="W225">
        <v>0.4</v>
      </c>
      <c r="X225">
        <f>SUM(Table2[[#This Row],[Mitigation Finance ($ million)]:[Adaptation Finance ($ million)]])</f>
        <v>0.60000000000000009</v>
      </c>
      <c r="Y225" t="s">
        <v>3344</v>
      </c>
      <c r="Z225" t="s">
        <v>1319</v>
      </c>
      <c r="AA225" t="s">
        <v>3425</v>
      </c>
    </row>
    <row r="226" spans="1:27" x14ac:dyDescent="0.25">
      <c r="A226" s="27">
        <v>44511</v>
      </c>
      <c r="B226" t="s">
        <v>2866</v>
      </c>
      <c r="C226" t="s">
        <v>2867</v>
      </c>
      <c r="D226" t="s">
        <v>2868</v>
      </c>
      <c r="E226" t="s">
        <v>2869</v>
      </c>
      <c r="F226" t="s">
        <v>104</v>
      </c>
      <c r="G226" t="s">
        <v>323</v>
      </c>
      <c r="H226" t="s">
        <v>2863</v>
      </c>
      <c r="I226" t="s">
        <v>66</v>
      </c>
      <c r="K226" t="s">
        <v>67</v>
      </c>
      <c r="L226" t="s">
        <v>68</v>
      </c>
      <c r="M226">
        <v>6742</v>
      </c>
      <c r="N226" t="s">
        <v>69</v>
      </c>
      <c r="O226" t="s">
        <v>3348</v>
      </c>
      <c r="P226">
        <v>0.5</v>
      </c>
      <c r="Q226" t="s">
        <v>71</v>
      </c>
      <c r="R226" t="s">
        <v>71</v>
      </c>
      <c r="T226" t="s">
        <v>25</v>
      </c>
      <c r="U226" t="s">
        <v>73</v>
      </c>
      <c r="V226">
        <v>0.25</v>
      </c>
      <c r="X226">
        <f>SUM(Table2[[#This Row],[Mitigation Finance ($ million)]:[Adaptation Finance ($ million)]])</f>
        <v>0.25</v>
      </c>
      <c r="Y226" t="s">
        <v>3344</v>
      </c>
      <c r="Z226" t="s">
        <v>1319</v>
      </c>
      <c r="AA226" t="s">
        <v>2871</v>
      </c>
    </row>
    <row r="227" spans="1:27" x14ac:dyDescent="0.25">
      <c r="A227" s="2">
        <v>44511</v>
      </c>
      <c r="B227" t="s">
        <v>3286</v>
      </c>
      <c r="C227" t="s">
        <v>3426</v>
      </c>
      <c r="D227" t="s">
        <v>2980</v>
      </c>
      <c r="E227" t="s">
        <v>2981</v>
      </c>
      <c r="F227" t="s">
        <v>114</v>
      </c>
      <c r="G227" t="s">
        <v>123</v>
      </c>
      <c r="H227" t="s">
        <v>391</v>
      </c>
      <c r="I227" t="s">
        <v>66</v>
      </c>
      <c r="K227" t="s">
        <v>180</v>
      </c>
      <c r="L227" t="s">
        <v>68</v>
      </c>
      <c r="M227">
        <v>6813</v>
      </c>
      <c r="N227" t="s">
        <v>69</v>
      </c>
      <c r="O227" t="s">
        <v>3348</v>
      </c>
      <c r="P227" t="s">
        <v>3427</v>
      </c>
      <c r="Q227" t="s">
        <v>141</v>
      </c>
      <c r="R227" t="s">
        <v>141</v>
      </c>
      <c r="T227" t="s">
        <v>72</v>
      </c>
      <c r="U227" t="s">
        <v>95</v>
      </c>
      <c r="X227">
        <f>SUM(Table2[[#This Row],[Mitigation Finance ($ million)]:[Adaptation Finance ($ million)]])</f>
        <v>0</v>
      </c>
      <c r="Y227" t="s">
        <v>3344</v>
      </c>
      <c r="Z227" t="s">
        <v>1319</v>
      </c>
      <c r="AA227" t="s">
        <v>3288</v>
      </c>
    </row>
    <row r="228" spans="1:27" x14ac:dyDescent="0.25">
      <c r="A228" s="26">
        <v>44512</v>
      </c>
      <c r="B228" t="s">
        <v>2866</v>
      </c>
      <c r="C228" t="s">
        <v>2867</v>
      </c>
      <c r="D228" t="s">
        <v>2868</v>
      </c>
      <c r="E228" t="s">
        <v>2869</v>
      </c>
      <c r="F228" t="s">
        <v>104</v>
      </c>
      <c r="G228" t="s">
        <v>323</v>
      </c>
      <c r="H228" t="s">
        <v>2863</v>
      </c>
      <c r="I228" t="s">
        <v>66</v>
      </c>
      <c r="K228" t="s">
        <v>67</v>
      </c>
      <c r="L228" t="s">
        <v>68</v>
      </c>
      <c r="M228">
        <v>6742</v>
      </c>
      <c r="N228" t="s">
        <v>69</v>
      </c>
      <c r="O228" t="s">
        <v>3348</v>
      </c>
      <c r="Q228" t="s">
        <v>71</v>
      </c>
      <c r="R228" t="s">
        <v>117</v>
      </c>
      <c r="S228" s="29"/>
      <c r="T228" t="s">
        <v>25</v>
      </c>
      <c r="U228" t="s">
        <v>73</v>
      </c>
      <c r="V228">
        <v>0.25</v>
      </c>
      <c r="X228">
        <f>SUM(Table2[[#This Row],[Mitigation Finance ($ million)]:[Adaptation Finance ($ million)]])</f>
        <v>0.25</v>
      </c>
      <c r="Y228" t="s">
        <v>3344</v>
      </c>
      <c r="Z228" t="s">
        <v>1319</v>
      </c>
      <c r="AA228" t="s">
        <v>2871</v>
      </c>
    </row>
    <row r="229" spans="1:27" x14ac:dyDescent="0.25">
      <c r="A229" s="26">
        <v>44512</v>
      </c>
      <c r="B229" t="s">
        <v>2866</v>
      </c>
      <c r="C229" t="s">
        <v>2867</v>
      </c>
      <c r="D229" t="s">
        <v>2868</v>
      </c>
      <c r="E229" t="s">
        <v>2869</v>
      </c>
      <c r="F229" t="s">
        <v>104</v>
      </c>
      <c r="G229" t="s">
        <v>323</v>
      </c>
      <c r="H229" t="s">
        <v>2863</v>
      </c>
      <c r="I229" t="s">
        <v>66</v>
      </c>
      <c r="K229" t="s">
        <v>67</v>
      </c>
      <c r="L229" t="s">
        <v>68</v>
      </c>
      <c r="M229">
        <v>6742</v>
      </c>
      <c r="N229" t="s">
        <v>99</v>
      </c>
      <c r="O229" t="s">
        <v>1011</v>
      </c>
      <c r="P229">
        <v>0.92500000000000004</v>
      </c>
      <c r="Q229" t="s">
        <v>71</v>
      </c>
      <c r="R229" t="s">
        <v>71</v>
      </c>
      <c r="S229" s="29"/>
      <c r="T229" t="s">
        <v>25</v>
      </c>
      <c r="U229" t="s">
        <v>73</v>
      </c>
      <c r="V229">
        <v>0.47499999999999998</v>
      </c>
      <c r="X229">
        <f>SUM(Table2[[#This Row],[Mitigation Finance ($ million)]:[Adaptation Finance ($ million)]])</f>
        <v>0.47499999999999998</v>
      </c>
      <c r="Y229" t="s">
        <v>3344</v>
      </c>
      <c r="Z229" t="s">
        <v>1319</v>
      </c>
      <c r="AA229" t="s">
        <v>2871</v>
      </c>
    </row>
    <row r="230" spans="1:27" x14ac:dyDescent="0.25">
      <c r="A230" s="27">
        <v>44512</v>
      </c>
      <c r="B230" t="s">
        <v>2156</v>
      </c>
      <c r="C230" t="s">
        <v>2157</v>
      </c>
      <c r="D230" t="s">
        <v>714</v>
      </c>
      <c r="E230" t="s">
        <v>715</v>
      </c>
      <c r="F230" t="s">
        <v>63</v>
      </c>
      <c r="G230" t="s">
        <v>64</v>
      </c>
      <c r="H230" t="s">
        <v>163</v>
      </c>
      <c r="I230" t="s">
        <v>66</v>
      </c>
      <c r="J230">
        <v>50</v>
      </c>
      <c r="K230" t="s">
        <v>2158</v>
      </c>
      <c r="L230" t="s">
        <v>150</v>
      </c>
      <c r="M230" t="s">
        <v>2159</v>
      </c>
      <c r="N230" t="s">
        <v>69</v>
      </c>
      <c r="O230" t="s">
        <v>152</v>
      </c>
      <c r="P230">
        <v>50</v>
      </c>
      <c r="Q230" t="s">
        <v>128</v>
      </c>
      <c r="R230" t="s">
        <v>126</v>
      </c>
      <c r="T230" t="s">
        <v>72</v>
      </c>
      <c r="U230" t="s">
        <v>73</v>
      </c>
      <c r="V230">
        <v>2.23</v>
      </c>
      <c r="W230">
        <v>1.04</v>
      </c>
      <c r="X230">
        <f>SUM(Table2[[#This Row],[Mitigation Finance ($ million)]:[Adaptation Finance ($ million)]])</f>
        <v>3.27</v>
      </c>
      <c r="Y230" t="s">
        <v>96</v>
      </c>
      <c r="Z230" t="s">
        <v>1319</v>
      </c>
      <c r="AA230" t="s">
        <v>2160</v>
      </c>
    </row>
    <row r="231" spans="1:27" x14ac:dyDescent="0.25">
      <c r="A231" s="2">
        <v>44512</v>
      </c>
      <c r="B231" t="s">
        <v>3228</v>
      </c>
      <c r="C231" t="s">
        <v>3229</v>
      </c>
      <c r="D231" t="s">
        <v>87</v>
      </c>
      <c r="E231" t="s">
        <v>88</v>
      </c>
      <c r="F231" t="s">
        <v>80</v>
      </c>
      <c r="G231" t="s">
        <v>81</v>
      </c>
      <c r="H231" t="s">
        <v>82</v>
      </c>
      <c r="I231" t="s">
        <v>66</v>
      </c>
      <c r="J231">
        <v>77.25</v>
      </c>
      <c r="K231" t="s">
        <v>2199</v>
      </c>
      <c r="L231" t="s">
        <v>93</v>
      </c>
      <c r="M231">
        <v>4133</v>
      </c>
      <c r="N231" t="s">
        <v>69</v>
      </c>
      <c r="O231" t="s">
        <v>94</v>
      </c>
      <c r="P231">
        <v>61</v>
      </c>
      <c r="Q231" t="s">
        <v>71</v>
      </c>
      <c r="R231" t="s">
        <v>71</v>
      </c>
      <c r="T231" t="s">
        <v>25</v>
      </c>
      <c r="U231" t="s">
        <v>95</v>
      </c>
      <c r="V231">
        <v>6.52</v>
      </c>
      <c r="X231">
        <f>SUM(Table2[[#This Row],[Mitigation Finance ($ million)]:[Adaptation Finance ($ million)]])</f>
        <v>6.52</v>
      </c>
      <c r="Y231" t="s">
        <v>96</v>
      </c>
      <c r="Z231" t="s">
        <v>1319</v>
      </c>
      <c r="AA231" t="s">
        <v>3230</v>
      </c>
    </row>
    <row r="232" spans="1:27" x14ac:dyDescent="0.25">
      <c r="A232" s="2">
        <v>44512</v>
      </c>
      <c r="B232" t="s">
        <v>3300</v>
      </c>
      <c r="C232" t="s">
        <v>3301</v>
      </c>
      <c r="D232" t="s">
        <v>87</v>
      </c>
      <c r="E232" t="s">
        <v>88</v>
      </c>
      <c r="F232" t="s">
        <v>80</v>
      </c>
      <c r="G232" t="s">
        <v>89</v>
      </c>
      <c r="H232" t="s">
        <v>90</v>
      </c>
      <c r="I232" t="s">
        <v>91</v>
      </c>
      <c r="J232">
        <v>242</v>
      </c>
      <c r="L232" t="s">
        <v>93</v>
      </c>
      <c r="M232">
        <v>4045</v>
      </c>
      <c r="N232" t="s">
        <v>69</v>
      </c>
      <c r="O232" t="s">
        <v>94</v>
      </c>
      <c r="P232">
        <v>51.798634</v>
      </c>
      <c r="Q232" t="s">
        <v>84</v>
      </c>
      <c r="R232" t="s">
        <v>84</v>
      </c>
      <c r="T232" t="s">
        <v>25</v>
      </c>
      <c r="U232" t="s">
        <v>95</v>
      </c>
      <c r="V232">
        <v>0.61</v>
      </c>
      <c r="X232">
        <f>SUM(Table2[[#This Row],[Mitigation Finance ($ million)]:[Adaptation Finance ($ million)]])</f>
        <v>0.61</v>
      </c>
      <c r="Y232" t="s">
        <v>96</v>
      </c>
      <c r="Z232" t="s">
        <v>1319</v>
      </c>
      <c r="AA232" t="s">
        <v>3302</v>
      </c>
    </row>
    <row r="233" spans="1:27" x14ac:dyDescent="0.25">
      <c r="A233" s="2">
        <v>44512</v>
      </c>
      <c r="B233" t="s">
        <v>2467</v>
      </c>
      <c r="C233" t="s">
        <v>2468</v>
      </c>
      <c r="D233" t="s">
        <v>2469</v>
      </c>
      <c r="E233" t="s">
        <v>2470</v>
      </c>
      <c r="F233" t="s">
        <v>223</v>
      </c>
      <c r="G233" t="s">
        <v>184</v>
      </c>
      <c r="H233" t="s">
        <v>1007</v>
      </c>
      <c r="I233" t="s">
        <v>66</v>
      </c>
      <c r="J233">
        <v>3</v>
      </c>
      <c r="K233" t="s">
        <v>180</v>
      </c>
      <c r="L233" t="s">
        <v>68</v>
      </c>
      <c r="M233">
        <v>6826</v>
      </c>
      <c r="N233" t="s">
        <v>69</v>
      </c>
      <c r="O233" t="s">
        <v>3348</v>
      </c>
      <c r="P233">
        <v>3</v>
      </c>
      <c r="Q233" t="s">
        <v>141</v>
      </c>
      <c r="R233" t="s">
        <v>141</v>
      </c>
      <c r="T233" t="s">
        <v>24</v>
      </c>
      <c r="U233" t="s">
        <v>73</v>
      </c>
      <c r="W233">
        <v>3</v>
      </c>
      <c r="X233">
        <f>SUM(Table2[[#This Row],[Mitigation Finance ($ million)]:[Adaptation Finance ($ million)]])</f>
        <v>3</v>
      </c>
      <c r="Y233" t="s">
        <v>3344</v>
      </c>
      <c r="Z233" t="s">
        <v>1319</v>
      </c>
      <c r="AA233" t="s">
        <v>2471</v>
      </c>
    </row>
    <row r="234" spans="1:27" x14ac:dyDescent="0.25">
      <c r="A234" s="26">
        <v>44515</v>
      </c>
      <c r="B234" t="s">
        <v>2866</v>
      </c>
      <c r="C234" t="s">
        <v>2867</v>
      </c>
      <c r="D234" t="s">
        <v>2868</v>
      </c>
      <c r="E234" t="s">
        <v>2869</v>
      </c>
      <c r="F234" t="s">
        <v>104</v>
      </c>
      <c r="G234" t="s">
        <v>323</v>
      </c>
      <c r="H234" t="s">
        <v>2863</v>
      </c>
      <c r="I234" t="s">
        <v>66</v>
      </c>
      <c r="K234" t="s">
        <v>67</v>
      </c>
      <c r="L234" t="s">
        <v>68</v>
      </c>
      <c r="M234">
        <v>6742</v>
      </c>
      <c r="N234" t="s">
        <v>99</v>
      </c>
      <c r="O234" t="s">
        <v>1011</v>
      </c>
      <c r="Q234" t="s">
        <v>71</v>
      </c>
      <c r="R234" t="s">
        <v>117</v>
      </c>
      <c r="S234" s="29"/>
      <c r="T234" t="s">
        <v>25</v>
      </c>
      <c r="U234" t="s">
        <v>73</v>
      </c>
      <c r="V234">
        <v>0.45</v>
      </c>
      <c r="X234">
        <f>SUM(Table2[[#This Row],[Mitigation Finance ($ million)]:[Adaptation Finance ($ million)]])</f>
        <v>0.45</v>
      </c>
      <c r="Y234" t="s">
        <v>3344</v>
      </c>
      <c r="Z234" t="s">
        <v>1319</v>
      </c>
      <c r="AA234" t="s">
        <v>2871</v>
      </c>
    </row>
    <row r="235" spans="1:27" x14ac:dyDescent="0.25">
      <c r="A235" s="2">
        <v>44515</v>
      </c>
      <c r="B235" t="s">
        <v>3337</v>
      </c>
      <c r="C235" t="s">
        <v>3338</v>
      </c>
      <c r="D235" t="s">
        <v>112</v>
      </c>
      <c r="E235" t="s">
        <v>113</v>
      </c>
      <c r="F235" t="s">
        <v>114</v>
      </c>
      <c r="G235" t="s">
        <v>89</v>
      </c>
      <c r="H235" t="s">
        <v>115</v>
      </c>
      <c r="I235" t="s">
        <v>91</v>
      </c>
      <c r="J235">
        <v>95.6</v>
      </c>
      <c r="L235" t="s">
        <v>2524</v>
      </c>
      <c r="M235">
        <v>7693</v>
      </c>
      <c r="N235" t="s">
        <v>69</v>
      </c>
      <c r="O235" t="s">
        <v>94</v>
      </c>
      <c r="P235">
        <v>9.7320860000000007</v>
      </c>
      <c r="Q235" t="s">
        <v>117</v>
      </c>
      <c r="R235" t="s">
        <v>117</v>
      </c>
      <c r="T235" t="s">
        <v>24</v>
      </c>
      <c r="U235" t="s">
        <v>73</v>
      </c>
      <c r="W235">
        <v>0.1</v>
      </c>
      <c r="X235">
        <f>SUM(Table2[[#This Row],[Mitigation Finance ($ million)]:[Adaptation Finance ($ million)]])</f>
        <v>0.1</v>
      </c>
      <c r="Y235" t="s">
        <v>96</v>
      </c>
      <c r="Z235" t="s">
        <v>1319</v>
      </c>
      <c r="AA235" t="s">
        <v>3339</v>
      </c>
    </row>
    <row r="236" spans="1:27" x14ac:dyDescent="0.25">
      <c r="A236" s="27">
        <v>44516</v>
      </c>
      <c r="B236" t="s">
        <v>1068</v>
      </c>
      <c r="C236" t="s">
        <v>1069</v>
      </c>
      <c r="D236" t="s">
        <v>87</v>
      </c>
      <c r="E236" t="s">
        <v>88</v>
      </c>
      <c r="F236" t="s">
        <v>80</v>
      </c>
      <c r="G236" t="s">
        <v>81</v>
      </c>
      <c r="I236" t="s">
        <v>66</v>
      </c>
      <c r="J236">
        <v>432.8</v>
      </c>
      <c r="K236" t="s">
        <v>92</v>
      </c>
      <c r="L236" t="s">
        <v>93</v>
      </c>
      <c r="M236" t="s">
        <v>1070</v>
      </c>
      <c r="N236" t="s">
        <v>69</v>
      </c>
      <c r="O236" t="s">
        <v>94</v>
      </c>
      <c r="P236">
        <v>259.45342228999999</v>
      </c>
      <c r="Q236" t="s">
        <v>84</v>
      </c>
      <c r="R236" t="s">
        <v>84</v>
      </c>
      <c r="T236" t="s">
        <v>72</v>
      </c>
      <c r="U236" t="s">
        <v>95</v>
      </c>
      <c r="V236">
        <v>257.79242228999999</v>
      </c>
      <c r="W236">
        <v>1.661</v>
      </c>
      <c r="X236">
        <f>SUM(Table2[[#This Row],[Mitigation Finance ($ million)]:[Adaptation Finance ($ million)]])</f>
        <v>259.45342228999999</v>
      </c>
      <c r="Y236" t="s">
        <v>96</v>
      </c>
      <c r="Z236" t="s">
        <v>74</v>
      </c>
      <c r="AA236" t="s">
        <v>1071</v>
      </c>
    </row>
    <row r="237" spans="1:27" x14ac:dyDescent="0.25">
      <c r="A237" s="2">
        <v>44516</v>
      </c>
      <c r="B237" t="s">
        <v>175</v>
      </c>
      <c r="C237" t="s">
        <v>176</v>
      </c>
      <c r="D237" t="s">
        <v>87</v>
      </c>
      <c r="E237" t="s">
        <v>88</v>
      </c>
      <c r="F237" t="s">
        <v>80</v>
      </c>
      <c r="G237" t="s">
        <v>81</v>
      </c>
      <c r="H237" t="s">
        <v>82</v>
      </c>
      <c r="I237" t="s">
        <v>66</v>
      </c>
      <c r="J237">
        <v>0.75</v>
      </c>
      <c r="K237" t="s">
        <v>67</v>
      </c>
      <c r="L237" t="s">
        <v>68</v>
      </c>
      <c r="M237">
        <v>6779</v>
      </c>
      <c r="N237" t="s">
        <v>99</v>
      </c>
      <c r="O237" t="s">
        <v>483</v>
      </c>
      <c r="P237">
        <v>0.75</v>
      </c>
      <c r="Q237" t="s">
        <v>71</v>
      </c>
      <c r="R237" t="s">
        <v>71</v>
      </c>
      <c r="T237" t="s">
        <v>72</v>
      </c>
      <c r="U237" t="s">
        <v>95</v>
      </c>
      <c r="V237">
        <v>3.5000000000000003E-2</v>
      </c>
      <c r="W237">
        <v>2.8000000000000001E-2</v>
      </c>
      <c r="X237">
        <f>SUM(Table2[[#This Row],[Mitigation Finance ($ million)]:[Adaptation Finance ($ million)]])</f>
        <v>6.3E-2</v>
      </c>
      <c r="Y237" t="s">
        <v>3344</v>
      </c>
      <c r="Z237" t="s">
        <v>1319</v>
      </c>
      <c r="AA237" t="s">
        <v>178</v>
      </c>
    </row>
    <row r="238" spans="1:27" x14ac:dyDescent="0.25">
      <c r="A238" s="26">
        <v>44519</v>
      </c>
      <c r="B238" t="s">
        <v>2866</v>
      </c>
      <c r="C238" t="s">
        <v>2867</v>
      </c>
      <c r="D238" t="s">
        <v>2868</v>
      </c>
      <c r="E238" t="s">
        <v>2869</v>
      </c>
      <c r="F238" t="s">
        <v>104</v>
      </c>
      <c r="G238" t="s">
        <v>323</v>
      </c>
      <c r="H238" t="s">
        <v>2863</v>
      </c>
      <c r="I238" t="s">
        <v>66</v>
      </c>
      <c r="K238" t="s">
        <v>67</v>
      </c>
      <c r="L238" t="s">
        <v>68</v>
      </c>
      <c r="M238">
        <v>6742</v>
      </c>
      <c r="N238" t="s">
        <v>99</v>
      </c>
      <c r="O238" t="s">
        <v>1013</v>
      </c>
      <c r="P238">
        <v>6.9000000000000006E-2</v>
      </c>
      <c r="Q238" t="s">
        <v>71</v>
      </c>
      <c r="R238" t="s">
        <v>71</v>
      </c>
      <c r="S238" s="29"/>
      <c r="T238" t="s">
        <v>25</v>
      </c>
      <c r="U238" t="s">
        <v>73</v>
      </c>
      <c r="X238">
        <f>SUM(Table2[[#This Row],[Mitigation Finance ($ million)]:[Adaptation Finance ($ million)]])</f>
        <v>0</v>
      </c>
      <c r="Y238" t="s">
        <v>3344</v>
      </c>
      <c r="Z238" t="s">
        <v>1319</v>
      </c>
      <c r="AA238" t="s">
        <v>2871</v>
      </c>
    </row>
    <row r="239" spans="1:27" x14ac:dyDescent="0.25">
      <c r="A239" s="2">
        <v>44519</v>
      </c>
      <c r="B239" t="s">
        <v>3275</v>
      </c>
      <c r="C239" t="s">
        <v>3276</v>
      </c>
      <c r="D239" t="s">
        <v>121</v>
      </c>
      <c r="E239" t="s">
        <v>122</v>
      </c>
      <c r="F239" t="s">
        <v>114</v>
      </c>
      <c r="G239" t="s">
        <v>123</v>
      </c>
      <c r="H239" t="s">
        <v>639</v>
      </c>
      <c r="I239" t="s">
        <v>66</v>
      </c>
      <c r="J239">
        <v>400</v>
      </c>
      <c r="K239" t="s">
        <v>2178</v>
      </c>
      <c r="L239" t="s">
        <v>93</v>
      </c>
      <c r="M239">
        <v>4102</v>
      </c>
      <c r="N239" t="s">
        <v>69</v>
      </c>
      <c r="O239" t="s">
        <v>94</v>
      </c>
      <c r="P239">
        <v>400</v>
      </c>
      <c r="Q239" t="s">
        <v>126</v>
      </c>
      <c r="R239" t="s">
        <v>126</v>
      </c>
      <c r="T239" t="s">
        <v>72</v>
      </c>
      <c r="U239" t="s">
        <v>73</v>
      </c>
      <c r="V239">
        <v>54.74</v>
      </c>
      <c r="W239">
        <v>31.59</v>
      </c>
      <c r="X239">
        <f>SUM(Table2[[#This Row],[Mitigation Finance ($ million)]:[Adaptation Finance ($ million)]])</f>
        <v>86.33</v>
      </c>
      <c r="Y239" t="s">
        <v>96</v>
      </c>
      <c r="Z239" t="s">
        <v>1319</v>
      </c>
      <c r="AA239" t="s">
        <v>3277</v>
      </c>
    </row>
    <row r="240" spans="1:27" x14ac:dyDescent="0.25">
      <c r="A240" s="27">
        <v>44522</v>
      </c>
      <c r="B240" t="s">
        <v>3373</v>
      </c>
      <c r="C240" t="s">
        <v>3374</v>
      </c>
      <c r="D240" t="s">
        <v>87</v>
      </c>
      <c r="E240" t="s">
        <v>88</v>
      </c>
      <c r="F240" t="s">
        <v>80</v>
      </c>
      <c r="G240" t="s">
        <v>81</v>
      </c>
      <c r="H240" t="s">
        <v>866</v>
      </c>
      <c r="I240" t="s">
        <v>66</v>
      </c>
      <c r="J240">
        <v>2</v>
      </c>
      <c r="K240" t="s">
        <v>67</v>
      </c>
      <c r="L240" t="s">
        <v>68</v>
      </c>
      <c r="M240">
        <v>6726</v>
      </c>
      <c r="N240" t="s">
        <v>99</v>
      </c>
      <c r="O240" t="s">
        <v>3343</v>
      </c>
      <c r="P240">
        <v>1</v>
      </c>
      <c r="Q240" t="s">
        <v>141</v>
      </c>
      <c r="R240" t="s">
        <v>141</v>
      </c>
      <c r="T240" t="s">
        <v>24</v>
      </c>
      <c r="U240" t="s">
        <v>73</v>
      </c>
      <c r="W240">
        <v>1</v>
      </c>
      <c r="X240">
        <f>SUM(Table2[[#This Row],[Mitigation Finance ($ million)]:[Adaptation Finance ($ million)]])</f>
        <v>1</v>
      </c>
      <c r="Y240" t="s">
        <v>3344</v>
      </c>
      <c r="Z240" t="s">
        <v>1319</v>
      </c>
      <c r="AA240" t="s">
        <v>3375</v>
      </c>
    </row>
    <row r="241" spans="1:27" x14ac:dyDescent="0.25">
      <c r="A241" s="27">
        <v>44522</v>
      </c>
      <c r="B241" t="s">
        <v>1040</v>
      </c>
      <c r="C241" t="s">
        <v>1041</v>
      </c>
      <c r="D241" t="s">
        <v>167</v>
      </c>
      <c r="E241" t="s">
        <v>168</v>
      </c>
      <c r="F241" t="s">
        <v>63</v>
      </c>
      <c r="G241" t="s">
        <v>64</v>
      </c>
      <c r="H241" t="s">
        <v>526</v>
      </c>
      <c r="I241" t="s">
        <v>66</v>
      </c>
      <c r="J241">
        <v>310.8</v>
      </c>
      <c r="K241" t="s">
        <v>92</v>
      </c>
      <c r="L241" t="s">
        <v>93</v>
      </c>
      <c r="M241" t="s">
        <v>1042</v>
      </c>
      <c r="N241" t="s">
        <v>69</v>
      </c>
      <c r="O241" t="s">
        <v>225</v>
      </c>
      <c r="P241">
        <v>275</v>
      </c>
      <c r="Q241" t="s">
        <v>132</v>
      </c>
      <c r="R241" t="s">
        <v>132</v>
      </c>
      <c r="T241" t="s">
        <v>72</v>
      </c>
      <c r="U241" t="s">
        <v>173</v>
      </c>
      <c r="V241">
        <v>15</v>
      </c>
      <c r="W241">
        <v>78</v>
      </c>
      <c r="X241">
        <f>SUM(Table2[[#This Row],[Mitigation Finance ($ million)]:[Adaptation Finance ($ million)]])</f>
        <v>93</v>
      </c>
      <c r="Y241" t="s">
        <v>96</v>
      </c>
      <c r="Z241" t="s">
        <v>74</v>
      </c>
      <c r="AA241" t="s">
        <v>1043</v>
      </c>
    </row>
    <row r="242" spans="1:27" x14ac:dyDescent="0.25">
      <c r="A242" s="27">
        <v>44522</v>
      </c>
      <c r="B242" t="s">
        <v>1040</v>
      </c>
      <c r="C242" t="s">
        <v>1041</v>
      </c>
      <c r="D242" t="s">
        <v>167</v>
      </c>
      <c r="E242" t="s">
        <v>168</v>
      </c>
      <c r="F242" t="s">
        <v>63</v>
      </c>
      <c r="G242" t="s">
        <v>64</v>
      </c>
      <c r="H242" t="s">
        <v>526</v>
      </c>
      <c r="I242" t="s">
        <v>66</v>
      </c>
      <c r="K242" t="s">
        <v>180</v>
      </c>
      <c r="L242" t="s">
        <v>68</v>
      </c>
      <c r="M242">
        <v>10212</v>
      </c>
      <c r="N242" t="s">
        <v>69</v>
      </c>
      <c r="O242" t="s">
        <v>70</v>
      </c>
      <c r="P242">
        <v>0.8</v>
      </c>
      <c r="Q242" t="s">
        <v>132</v>
      </c>
      <c r="R242" t="s">
        <v>132</v>
      </c>
      <c r="T242" t="s">
        <v>72</v>
      </c>
      <c r="U242" t="s">
        <v>173</v>
      </c>
      <c r="X242">
        <f>SUM(Table2[[#This Row],[Mitigation Finance ($ million)]:[Adaptation Finance ($ million)]])</f>
        <v>0</v>
      </c>
      <c r="Y242" t="s">
        <v>68</v>
      </c>
      <c r="Z242" t="s">
        <v>74</v>
      </c>
      <c r="AA242" t="s">
        <v>1043</v>
      </c>
    </row>
    <row r="243" spans="1:27" x14ac:dyDescent="0.25">
      <c r="A243" s="27">
        <v>44522</v>
      </c>
      <c r="B243" t="s">
        <v>1228</v>
      </c>
      <c r="C243" t="s">
        <v>1229</v>
      </c>
      <c r="D243" t="s">
        <v>167</v>
      </c>
      <c r="E243" t="s">
        <v>168</v>
      </c>
      <c r="F243" t="s">
        <v>63</v>
      </c>
      <c r="G243" t="s">
        <v>105</v>
      </c>
      <c r="H243" t="s">
        <v>359</v>
      </c>
      <c r="I243" t="s">
        <v>66</v>
      </c>
      <c r="J243">
        <v>0.52800000000000002</v>
      </c>
      <c r="K243" t="s">
        <v>180</v>
      </c>
      <c r="L243" t="s">
        <v>68</v>
      </c>
      <c r="M243">
        <v>10256</v>
      </c>
      <c r="N243" t="s">
        <v>69</v>
      </c>
      <c r="O243" t="s">
        <v>70</v>
      </c>
      <c r="P243">
        <v>0.52800000000000002</v>
      </c>
      <c r="Q243" t="s">
        <v>117</v>
      </c>
      <c r="R243" t="s">
        <v>141</v>
      </c>
      <c r="T243" t="s">
        <v>72</v>
      </c>
      <c r="U243" t="s">
        <v>95</v>
      </c>
      <c r="V243">
        <v>0.06</v>
      </c>
      <c r="X243">
        <f>SUM(Table2[[#This Row],[Mitigation Finance ($ million)]:[Adaptation Finance ($ million)]])</f>
        <v>0.06</v>
      </c>
      <c r="Y243" t="s">
        <v>68</v>
      </c>
      <c r="Z243" t="s">
        <v>74</v>
      </c>
      <c r="AA243" t="s">
        <v>1230</v>
      </c>
    </row>
    <row r="244" spans="1:27" x14ac:dyDescent="0.25">
      <c r="A244" s="2">
        <v>44522</v>
      </c>
      <c r="B244" t="s">
        <v>3350</v>
      </c>
      <c r="C244" t="s">
        <v>3351</v>
      </c>
      <c r="D244" t="s">
        <v>697</v>
      </c>
      <c r="E244" t="s">
        <v>698</v>
      </c>
      <c r="F244" t="s">
        <v>80</v>
      </c>
      <c r="G244" t="s">
        <v>81</v>
      </c>
      <c r="H244" t="s">
        <v>866</v>
      </c>
      <c r="I244" t="s">
        <v>66</v>
      </c>
      <c r="J244">
        <v>1.25</v>
      </c>
      <c r="K244" t="s">
        <v>180</v>
      </c>
      <c r="L244" t="s">
        <v>68</v>
      </c>
      <c r="M244">
        <v>6598</v>
      </c>
      <c r="N244" t="s">
        <v>69</v>
      </c>
      <c r="O244" t="s">
        <v>3348</v>
      </c>
      <c r="P244">
        <v>0.8</v>
      </c>
      <c r="Q244" t="s">
        <v>141</v>
      </c>
      <c r="R244" t="s">
        <v>141</v>
      </c>
      <c r="T244" t="s">
        <v>25</v>
      </c>
      <c r="U244" t="s">
        <v>95</v>
      </c>
      <c r="V244">
        <v>0.8</v>
      </c>
      <c r="X244">
        <f>SUM(Table2[[#This Row],[Mitigation Finance ($ million)]:[Adaptation Finance ($ million)]])</f>
        <v>0.8</v>
      </c>
      <c r="Y244" t="s">
        <v>3344</v>
      </c>
      <c r="Z244" t="s">
        <v>1319</v>
      </c>
      <c r="AA244" t="s">
        <v>3352</v>
      </c>
    </row>
    <row r="245" spans="1:27" x14ac:dyDescent="0.25">
      <c r="A245" s="2">
        <v>44522</v>
      </c>
      <c r="B245" t="s">
        <v>3350</v>
      </c>
      <c r="C245" t="s">
        <v>3351</v>
      </c>
      <c r="D245" t="s">
        <v>697</v>
      </c>
      <c r="E245" t="s">
        <v>698</v>
      </c>
      <c r="F245" t="s">
        <v>80</v>
      </c>
      <c r="G245" t="s">
        <v>81</v>
      </c>
      <c r="H245" t="s">
        <v>866</v>
      </c>
      <c r="I245" t="s">
        <v>66</v>
      </c>
      <c r="K245" t="s">
        <v>180</v>
      </c>
      <c r="L245" t="s">
        <v>68</v>
      </c>
      <c r="M245">
        <v>6598</v>
      </c>
      <c r="N245" t="s">
        <v>99</v>
      </c>
      <c r="O245" t="s">
        <v>483</v>
      </c>
      <c r="P245">
        <v>0.45</v>
      </c>
      <c r="Q245" t="s">
        <v>141</v>
      </c>
      <c r="R245" t="s">
        <v>141</v>
      </c>
      <c r="T245" t="s">
        <v>25</v>
      </c>
      <c r="U245" t="s">
        <v>95</v>
      </c>
      <c r="X245">
        <f>SUM(Table2[[#This Row],[Mitigation Finance ($ million)]:[Adaptation Finance ($ million)]])</f>
        <v>0</v>
      </c>
      <c r="Y245" t="s">
        <v>3344</v>
      </c>
      <c r="Z245" t="s">
        <v>1319</v>
      </c>
      <c r="AA245" t="s">
        <v>3352</v>
      </c>
    </row>
    <row r="246" spans="1:27" x14ac:dyDescent="0.25">
      <c r="A246" s="2">
        <v>44522</v>
      </c>
      <c r="B246" t="s">
        <v>3435</v>
      </c>
      <c r="C246" t="s">
        <v>3436</v>
      </c>
      <c r="D246" t="s">
        <v>3437</v>
      </c>
      <c r="E246" t="s">
        <v>3438</v>
      </c>
      <c r="F246" t="s">
        <v>114</v>
      </c>
      <c r="G246" t="s">
        <v>123</v>
      </c>
      <c r="H246" t="s">
        <v>391</v>
      </c>
      <c r="I246" t="s">
        <v>66</v>
      </c>
      <c r="J246">
        <v>2.76</v>
      </c>
      <c r="K246" t="s">
        <v>180</v>
      </c>
      <c r="L246" t="s">
        <v>68</v>
      </c>
      <c r="M246">
        <v>6833</v>
      </c>
      <c r="N246" t="s">
        <v>69</v>
      </c>
      <c r="O246" t="s">
        <v>3348</v>
      </c>
      <c r="P246">
        <v>2.5</v>
      </c>
      <c r="Q246" t="s">
        <v>141</v>
      </c>
      <c r="R246" t="s">
        <v>141</v>
      </c>
      <c r="T246" t="s">
        <v>72</v>
      </c>
      <c r="U246" t="s">
        <v>73</v>
      </c>
      <c r="V246">
        <v>0.5</v>
      </c>
      <c r="W246">
        <v>2</v>
      </c>
      <c r="X246">
        <f>SUM(Table2[[#This Row],[Mitigation Finance ($ million)]:[Adaptation Finance ($ million)]])</f>
        <v>2.5</v>
      </c>
      <c r="Y246" t="s">
        <v>3344</v>
      </c>
      <c r="Z246" t="s">
        <v>1319</v>
      </c>
      <c r="AA246" t="s">
        <v>3439</v>
      </c>
    </row>
    <row r="247" spans="1:27" x14ac:dyDescent="0.25">
      <c r="A247" s="2">
        <v>44522</v>
      </c>
      <c r="B247" t="s">
        <v>3435</v>
      </c>
      <c r="C247" t="s">
        <v>3436</v>
      </c>
      <c r="D247" t="s">
        <v>3437</v>
      </c>
      <c r="E247" t="s">
        <v>3438</v>
      </c>
      <c r="F247" t="s">
        <v>114</v>
      </c>
      <c r="G247" t="s">
        <v>123</v>
      </c>
      <c r="H247" t="s">
        <v>391</v>
      </c>
      <c r="I247" t="s">
        <v>66</v>
      </c>
      <c r="K247" t="s">
        <v>180</v>
      </c>
      <c r="L247" t="s">
        <v>68</v>
      </c>
      <c r="M247">
        <v>6833</v>
      </c>
      <c r="N247" t="s">
        <v>69</v>
      </c>
      <c r="O247" t="s">
        <v>211</v>
      </c>
      <c r="P247">
        <v>0.26</v>
      </c>
      <c r="Q247" t="s">
        <v>141</v>
      </c>
      <c r="R247" t="s">
        <v>141</v>
      </c>
      <c r="T247" t="s">
        <v>72</v>
      </c>
      <c r="U247" t="s">
        <v>73</v>
      </c>
      <c r="V247">
        <v>0.26</v>
      </c>
      <c r="X247">
        <f>SUM(Table2[[#This Row],[Mitigation Finance ($ million)]:[Adaptation Finance ($ million)]])</f>
        <v>0.26</v>
      </c>
      <c r="Y247" t="s">
        <v>3344</v>
      </c>
      <c r="Z247" t="s">
        <v>1319</v>
      </c>
      <c r="AA247" t="s">
        <v>3439</v>
      </c>
    </row>
    <row r="248" spans="1:27" x14ac:dyDescent="0.25">
      <c r="A248" s="27">
        <v>44523</v>
      </c>
      <c r="B248" t="s">
        <v>1228</v>
      </c>
      <c r="C248" t="s">
        <v>1229</v>
      </c>
      <c r="D248" t="s">
        <v>167</v>
      </c>
      <c r="E248" t="s">
        <v>168</v>
      </c>
      <c r="F248" t="s">
        <v>63</v>
      </c>
      <c r="G248" t="s">
        <v>105</v>
      </c>
      <c r="H248" t="s">
        <v>359</v>
      </c>
      <c r="I248" t="s">
        <v>66</v>
      </c>
      <c r="K248" t="s">
        <v>180</v>
      </c>
      <c r="L248" t="s">
        <v>68</v>
      </c>
      <c r="M248">
        <v>10256</v>
      </c>
      <c r="N248" t="s">
        <v>69</v>
      </c>
      <c r="O248" t="s">
        <v>70</v>
      </c>
      <c r="Q248" t="s">
        <v>117</v>
      </c>
      <c r="R248" t="s">
        <v>117</v>
      </c>
      <c r="T248" t="s">
        <v>72</v>
      </c>
      <c r="U248" t="s">
        <v>95</v>
      </c>
      <c r="W248">
        <v>0.06</v>
      </c>
      <c r="X248">
        <f>SUM(Table2[[#This Row],[Mitigation Finance ($ million)]:[Adaptation Finance ($ million)]])</f>
        <v>0.06</v>
      </c>
      <c r="Y248" t="s">
        <v>68</v>
      </c>
      <c r="Z248" t="s">
        <v>74</v>
      </c>
      <c r="AA248" t="s">
        <v>1230</v>
      </c>
    </row>
    <row r="249" spans="1:27" x14ac:dyDescent="0.25">
      <c r="A249" s="27">
        <v>44523</v>
      </c>
      <c r="B249" t="s">
        <v>986</v>
      </c>
      <c r="C249" t="s">
        <v>987</v>
      </c>
      <c r="D249" t="s">
        <v>112</v>
      </c>
      <c r="E249" t="s">
        <v>113</v>
      </c>
      <c r="F249" t="s">
        <v>114</v>
      </c>
      <c r="G249" t="s">
        <v>123</v>
      </c>
      <c r="H249" t="s">
        <v>988</v>
      </c>
      <c r="I249" t="s">
        <v>66</v>
      </c>
      <c r="J249">
        <v>320.9242855</v>
      </c>
      <c r="K249" t="s">
        <v>92</v>
      </c>
      <c r="L249" t="s">
        <v>93</v>
      </c>
      <c r="M249" t="s">
        <v>989</v>
      </c>
      <c r="N249" t="s">
        <v>69</v>
      </c>
      <c r="O249" t="s">
        <v>94</v>
      </c>
      <c r="P249">
        <v>246.68308751000001</v>
      </c>
      <c r="Q249" t="s">
        <v>117</v>
      </c>
      <c r="R249" t="s">
        <v>117</v>
      </c>
      <c r="T249" t="s">
        <v>25</v>
      </c>
      <c r="U249" t="s">
        <v>95</v>
      </c>
      <c r="W249">
        <v>240</v>
      </c>
      <c r="X249">
        <f>SUM(Table2[[#This Row],[Mitigation Finance ($ million)]:[Adaptation Finance ($ million)]])</f>
        <v>240</v>
      </c>
      <c r="Y249" t="s">
        <v>96</v>
      </c>
      <c r="Z249" t="s">
        <v>74</v>
      </c>
      <c r="AA249" t="s">
        <v>990</v>
      </c>
    </row>
    <row r="250" spans="1:27" x14ac:dyDescent="0.25">
      <c r="A250" s="2">
        <v>44523</v>
      </c>
      <c r="B250" t="s">
        <v>3443</v>
      </c>
      <c r="C250" t="s">
        <v>3444</v>
      </c>
      <c r="D250" t="s">
        <v>2980</v>
      </c>
      <c r="E250" t="s">
        <v>2981</v>
      </c>
      <c r="F250" t="s">
        <v>114</v>
      </c>
      <c r="G250" t="s">
        <v>123</v>
      </c>
      <c r="H250" t="s">
        <v>491</v>
      </c>
      <c r="I250" t="s">
        <v>66</v>
      </c>
      <c r="J250">
        <v>0.2</v>
      </c>
      <c r="K250" t="s">
        <v>180</v>
      </c>
      <c r="L250" t="s">
        <v>68</v>
      </c>
      <c r="M250">
        <v>6836</v>
      </c>
      <c r="N250" t="s">
        <v>69</v>
      </c>
      <c r="O250" t="s">
        <v>3348</v>
      </c>
      <c r="P250">
        <v>0.2</v>
      </c>
      <c r="Q250" t="s">
        <v>84</v>
      </c>
      <c r="R250" t="s">
        <v>84</v>
      </c>
      <c r="T250" t="s">
        <v>25</v>
      </c>
      <c r="U250" t="s">
        <v>73</v>
      </c>
      <c r="V250">
        <v>0.04</v>
      </c>
      <c r="X250">
        <f>SUM(Table2[[#This Row],[Mitigation Finance ($ million)]:[Adaptation Finance ($ million)]])</f>
        <v>0.04</v>
      </c>
      <c r="Y250" t="s">
        <v>3344</v>
      </c>
      <c r="Z250" t="s">
        <v>1319</v>
      </c>
      <c r="AA250" t="s">
        <v>3445</v>
      </c>
    </row>
    <row r="251" spans="1:27" x14ac:dyDescent="0.25">
      <c r="A251" s="2">
        <v>44523</v>
      </c>
      <c r="B251" t="s">
        <v>3539</v>
      </c>
      <c r="C251" t="s">
        <v>3540</v>
      </c>
      <c r="D251" t="s">
        <v>78</v>
      </c>
      <c r="E251" t="s">
        <v>79</v>
      </c>
      <c r="F251" t="s">
        <v>80</v>
      </c>
      <c r="G251" t="s">
        <v>81</v>
      </c>
      <c r="H251" t="s">
        <v>411</v>
      </c>
      <c r="I251" t="s">
        <v>66</v>
      </c>
      <c r="J251">
        <v>0.2</v>
      </c>
      <c r="K251" t="s">
        <v>180</v>
      </c>
      <c r="L251" t="s">
        <v>68</v>
      </c>
      <c r="M251">
        <v>9927</v>
      </c>
      <c r="N251" t="s">
        <v>99</v>
      </c>
      <c r="O251" t="s">
        <v>919</v>
      </c>
      <c r="P251">
        <v>0.2</v>
      </c>
      <c r="Q251" t="s">
        <v>117</v>
      </c>
      <c r="R251" t="s">
        <v>117</v>
      </c>
      <c r="T251" t="s">
        <v>25</v>
      </c>
      <c r="U251" t="s">
        <v>73</v>
      </c>
      <c r="V251">
        <v>0.06</v>
      </c>
      <c r="X251">
        <f>SUM(Table2[[#This Row],[Mitigation Finance ($ million)]:[Adaptation Finance ($ million)]])</f>
        <v>0.06</v>
      </c>
      <c r="Y251" t="s">
        <v>3344</v>
      </c>
      <c r="Z251" t="s">
        <v>1319</v>
      </c>
      <c r="AA251" t="s">
        <v>3541</v>
      </c>
    </row>
    <row r="252" spans="1:27" x14ac:dyDescent="0.25">
      <c r="A252" s="26">
        <v>44525</v>
      </c>
      <c r="B252" t="s">
        <v>986</v>
      </c>
      <c r="C252" t="s">
        <v>987</v>
      </c>
      <c r="D252" t="s">
        <v>112</v>
      </c>
      <c r="E252" t="s">
        <v>113</v>
      </c>
      <c r="F252" t="s">
        <v>114</v>
      </c>
      <c r="G252" t="s">
        <v>123</v>
      </c>
      <c r="H252" t="s">
        <v>988</v>
      </c>
      <c r="I252" t="s">
        <v>66</v>
      </c>
      <c r="K252" t="s">
        <v>92</v>
      </c>
      <c r="L252" t="s">
        <v>98</v>
      </c>
      <c r="M252" t="s">
        <v>991</v>
      </c>
      <c r="N252" t="s">
        <v>99</v>
      </c>
      <c r="O252" t="s">
        <v>743</v>
      </c>
      <c r="P252">
        <v>10</v>
      </c>
      <c r="Q252" t="s">
        <v>117</v>
      </c>
      <c r="R252" t="s">
        <v>117</v>
      </c>
      <c r="S252" s="29"/>
      <c r="T252" t="s">
        <v>25</v>
      </c>
      <c r="U252" t="s">
        <v>95</v>
      </c>
      <c r="W252">
        <v>10</v>
      </c>
      <c r="X252">
        <f>SUM(Table2[[#This Row],[Mitigation Finance ($ million)]:[Adaptation Finance ($ million)]])</f>
        <v>10</v>
      </c>
      <c r="Y252" t="s">
        <v>96</v>
      </c>
      <c r="Z252" t="s">
        <v>74</v>
      </c>
      <c r="AA252" t="s">
        <v>990</v>
      </c>
    </row>
    <row r="253" spans="1:27" x14ac:dyDescent="0.25">
      <c r="A253" s="2">
        <v>44525</v>
      </c>
      <c r="B253" t="s">
        <v>3207</v>
      </c>
      <c r="C253" t="s">
        <v>3208</v>
      </c>
      <c r="D253" t="s">
        <v>87</v>
      </c>
      <c r="E253" t="s">
        <v>88</v>
      </c>
      <c r="F253" t="s">
        <v>80</v>
      </c>
      <c r="G253" t="s">
        <v>81</v>
      </c>
      <c r="H253" t="s">
        <v>398</v>
      </c>
      <c r="I253" t="s">
        <v>66</v>
      </c>
      <c r="J253">
        <v>251</v>
      </c>
      <c r="K253" t="s">
        <v>2178</v>
      </c>
      <c r="L253" t="s">
        <v>93</v>
      </c>
      <c r="M253">
        <v>4138</v>
      </c>
      <c r="N253" t="s">
        <v>69</v>
      </c>
      <c r="O253" t="s">
        <v>94</v>
      </c>
      <c r="P253">
        <v>250</v>
      </c>
      <c r="Q253" t="s">
        <v>332</v>
      </c>
      <c r="R253" t="s">
        <v>332</v>
      </c>
      <c r="T253" t="s">
        <v>25</v>
      </c>
      <c r="U253" t="s">
        <v>73</v>
      </c>
      <c r="V253">
        <v>25</v>
      </c>
      <c r="X253">
        <f>SUM(Table2[[#This Row],[Mitigation Finance ($ million)]:[Adaptation Finance ($ million)]])</f>
        <v>25</v>
      </c>
      <c r="Y253" t="s">
        <v>96</v>
      </c>
      <c r="Z253" t="s">
        <v>1319</v>
      </c>
      <c r="AA253" t="s">
        <v>3209</v>
      </c>
    </row>
    <row r="254" spans="1:27" x14ac:dyDescent="0.25">
      <c r="A254" s="26">
        <v>44526</v>
      </c>
      <c r="B254" t="s">
        <v>3238</v>
      </c>
      <c r="C254" t="s">
        <v>3239</v>
      </c>
      <c r="D254" t="s">
        <v>396</v>
      </c>
      <c r="E254" t="s">
        <v>397</v>
      </c>
      <c r="F254" t="s">
        <v>80</v>
      </c>
      <c r="G254" t="s">
        <v>81</v>
      </c>
      <c r="H254" t="s">
        <v>613</v>
      </c>
      <c r="I254" t="s">
        <v>66</v>
      </c>
      <c r="J254">
        <v>161.85</v>
      </c>
      <c r="K254" t="s">
        <v>2789</v>
      </c>
      <c r="L254" t="s">
        <v>93</v>
      </c>
      <c r="M254">
        <v>4083</v>
      </c>
      <c r="N254" t="s">
        <v>69</v>
      </c>
      <c r="O254" t="s">
        <v>94</v>
      </c>
      <c r="P254">
        <v>84</v>
      </c>
      <c r="Q254" t="s">
        <v>361</v>
      </c>
      <c r="R254" t="s">
        <v>361</v>
      </c>
      <c r="S254" s="29"/>
      <c r="T254" t="s">
        <v>72</v>
      </c>
      <c r="U254" t="s">
        <v>95</v>
      </c>
      <c r="V254">
        <v>1</v>
      </c>
      <c r="W254">
        <v>0.16</v>
      </c>
      <c r="X254">
        <f>SUM(Table2[[#This Row],[Mitigation Finance ($ million)]:[Adaptation Finance ($ million)]])</f>
        <v>1.1599999999999999</v>
      </c>
      <c r="Y254" t="s">
        <v>96</v>
      </c>
      <c r="Z254" t="s">
        <v>1319</v>
      </c>
      <c r="AA254" t="s">
        <v>3240</v>
      </c>
    </row>
    <row r="255" spans="1:27" x14ac:dyDescent="0.25">
      <c r="A255" s="2">
        <v>44526</v>
      </c>
      <c r="B255" t="s">
        <v>3235</v>
      </c>
      <c r="C255" t="s">
        <v>3236</v>
      </c>
      <c r="D255" t="s">
        <v>423</v>
      </c>
      <c r="E255" t="s">
        <v>424</v>
      </c>
      <c r="F255" t="s">
        <v>80</v>
      </c>
      <c r="G255" t="s">
        <v>81</v>
      </c>
      <c r="H255" t="s">
        <v>866</v>
      </c>
      <c r="I255" t="s">
        <v>66</v>
      </c>
      <c r="J255">
        <v>75</v>
      </c>
      <c r="K255" t="s">
        <v>2199</v>
      </c>
      <c r="L255" t="s">
        <v>93</v>
      </c>
      <c r="M255">
        <v>4109</v>
      </c>
      <c r="N255" t="s">
        <v>69</v>
      </c>
      <c r="O255" t="s">
        <v>225</v>
      </c>
      <c r="P255">
        <v>60</v>
      </c>
      <c r="Q255" t="s">
        <v>141</v>
      </c>
      <c r="R255" t="s">
        <v>141</v>
      </c>
      <c r="T255" t="s">
        <v>72</v>
      </c>
      <c r="U255" t="s">
        <v>95</v>
      </c>
      <c r="V255">
        <v>0.5</v>
      </c>
      <c r="W255">
        <v>26.9</v>
      </c>
      <c r="X255">
        <f>SUM(Table2[[#This Row],[Mitigation Finance ($ million)]:[Adaptation Finance ($ million)]])</f>
        <v>27.4</v>
      </c>
      <c r="Y255" t="s">
        <v>96</v>
      </c>
      <c r="Z255" t="s">
        <v>1319</v>
      </c>
      <c r="AA255" t="s">
        <v>3237</v>
      </c>
    </row>
    <row r="256" spans="1:27" x14ac:dyDescent="0.25">
      <c r="A256" s="27">
        <v>44527</v>
      </c>
      <c r="B256" t="s">
        <v>2837</v>
      </c>
      <c r="C256" t="s">
        <v>2838</v>
      </c>
      <c r="D256" t="s">
        <v>2469</v>
      </c>
      <c r="E256" t="s">
        <v>104</v>
      </c>
      <c r="F256" t="s">
        <v>104</v>
      </c>
      <c r="G256" t="s">
        <v>323</v>
      </c>
      <c r="H256" t="s">
        <v>324</v>
      </c>
      <c r="I256" t="s">
        <v>66</v>
      </c>
      <c r="J256">
        <v>0.25</v>
      </c>
      <c r="K256" t="s">
        <v>67</v>
      </c>
      <c r="L256" t="s">
        <v>68</v>
      </c>
      <c r="M256">
        <v>9395</v>
      </c>
      <c r="N256" t="s">
        <v>69</v>
      </c>
      <c r="O256" t="s">
        <v>70</v>
      </c>
      <c r="P256">
        <v>0.25</v>
      </c>
      <c r="Q256" t="s">
        <v>128</v>
      </c>
      <c r="R256" t="s">
        <v>128</v>
      </c>
      <c r="T256" t="s">
        <v>25</v>
      </c>
      <c r="U256" t="s">
        <v>73</v>
      </c>
      <c r="W256">
        <v>0.25</v>
      </c>
      <c r="X256">
        <f>SUM(Table2[[#This Row],[Mitigation Finance ($ million)]:[Adaptation Finance ($ million)]])</f>
        <v>0.25</v>
      </c>
      <c r="Y256" t="s">
        <v>68</v>
      </c>
      <c r="Z256" t="s">
        <v>1319</v>
      </c>
      <c r="AA256" t="s">
        <v>2839</v>
      </c>
    </row>
    <row r="257" spans="1:27" x14ac:dyDescent="0.25">
      <c r="A257" s="27">
        <v>44527</v>
      </c>
      <c r="B257" t="s">
        <v>2285</v>
      </c>
      <c r="C257" t="s">
        <v>2286</v>
      </c>
      <c r="D257" t="s">
        <v>215</v>
      </c>
      <c r="E257" t="s">
        <v>216</v>
      </c>
      <c r="F257" t="s">
        <v>217</v>
      </c>
      <c r="G257" t="s">
        <v>218</v>
      </c>
      <c r="H257" t="s">
        <v>1292</v>
      </c>
      <c r="I257" t="s">
        <v>66</v>
      </c>
      <c r="J257">
        <v>100</v>
      </c>
      <c r="K257" t="s">
        <v>2199</v>
      </c>
      <c r="L257" t="s">
        <v>93</v>
      </c>
      <c r="M257" t="s">
        <v>2287</v>
      </c>
      <c r="N257" t="s">
        <v>99</v>
      </c>
      <c r="O257" t="s">
        <v>12</v>
      </c>
      <c r="P257">
        <v>100</v>
      </c>
      <c r="Q257" t="s">
        <v>128</v>
      </c>
      <c r="R257" t="s">
        <v>128</v>
      </c>
      <c r="T257" t="s">
        <v>72</v>
      </c>
      <c r="U257" t="s">
        <v>173</v>
      </c>
      <c r="V257">
        <v>75</v>
      </c>
      <c r="W257">
        <v>25</v>
      </c>
      <c r="X257">
        <f>SUM(Table2[[#This Row],[Mitigation Finance ($ million)]:[Adaptation Finance ($ million)]])</f>
        <v>100</v>
      </c>
      <c r="Y257" t="s">
        <v>96</v>
      </c>
      <c r="Z257" t="s">
        <v>1319</v>
      </c>
      <c r="AA257" t="s">
        <v>2288</v>
      </c>
    </row>
    <row r="258" spans="1:27" x14ac:dyDescent="0.25">
      <c r="A258" s="2">
        <v>44527</v>
      </c>
      <c r="B258" t="s">
        <v>3448</v>
      </c>
      <c r="C258" t="s">
        <v>3449</v>
      </c>
      <c r="D258" t="s">
        <v>103</v>
      </c>
      <c r="E258" t="s">
        <v>104</v>
      </c>
      <c r="F258" t="s">
        <v>104</v>
      </c>
      <c r="G258" t="s">
        <v>323</v>
      </c>
      <c r="H258" t="s">
        <v>2876</v>
      </c>
      <c r="I258" t="s">
        <v>66</v>
      </c>
      <c r="J258">
        <v>2</v>
      </c>
      <c r="K258" t="s">
        <v>67</v>
      </c>
      <c r="L258" t="s">
        <v>68</v>
      </c>
      <c r="M258">
        <v>6841</v>
      </c>
      <c r="N258" t="s">
        <v>69</v>
      </c>
      <c r="O258" t="s">
        <v>211</v>
      </c>
      <c r="P258">
        <v>2</v>
      </c>
      <c r="Q258" t="s">
        <v>71</v>
      </c>
      <c r="R258" t="s">
        <v>71</v>
      </c>
      <c r="T258" t="s">
        <v>25</v>
      </c>
      <c r="U258" t="s">
        <v>73</v>
      </c>
      <c r="V258">
        <v>1</v>
      </c>
      <c r="X258">
        <f>SUM(Table2[[#This Row],[Mitigation Finance ($ million)]:[Adaptation Finance ($ million)]])</f>
        <v>1</v>
      </c>
      <c r="Y258" t="s">
        <v>3344</v>
      </c>
      <c r="Z258" t="s">
        <v>1319</v>
      </c>
      <c r="AA258" t="s">
        <v>3450</v>
      </c>
    </row>
    <row r="259" spans="1:27" x14ac:dyDescent="0.25">
      <c r="A259" s="2">
        <v>44527</v>
      </c>
      <c r="B259" t="s">
        <v>3448</v>
      </c>
      <c r="C259" t="s">
        <v>3449</v>
      </c>
      <c r="D259" t="s">
        <v>103</v>
      </c>
      <c r="E259" t="s">
        <v>104</v>
      </c>
      <c r="F259" t="s">
        <v>104</v>
      </c>
      <c r="G259" t="s">
        <v>323</v>
      </c>
      <c r="H259" t="s">
        <v>2876</v>
      </c>
      <c r="I259" t="s">
        <v>66</v>
      </c>
      <c r="K259" t="s">
        <v>67</v>
      </c>
      <c r="L259" t="s">
        <v>68</v>
      </c>
      <c r="M259">
        <v>6841</v>
      </c>
      <c r="N259" t="s">
        <v>69</v>
      </c>
      <c r="O259" t="s">
        <v>211</v>
      </c>
      <c r="Q259" t="s">
        <v>71</v>
      </c>
      <c r="R259" t="s">
        <v>117</v>
      </c>
      <c r="T259" t="s">
        <v>25</v>
      </c>
      <c r="U259" t="s">
        <v>73</v>
      </c>
      <c r="V259">
        <v>1</v>
      </c>
      <c r="X259">
        <f>SUM(Table2[[#This Row],[Mitigation Finance ($ million)]:[Adaptation Finance ($ million)]])</f>
        <v>1</v>
      </c>
      <c r="Y259" t="s">
        <v>3344</v>
      </c>
      <c r="Z259" t="s">
        <v>1319</v>
      </c>
      <c r="AA259" t="s">
        <v>3450</v>
      </c>
    </row>
    <row r="260" spans="1:27" x14ac:dyDescent="0.25">
      <c r="A260" s="26">
        <v>44529</v>
      </c>
      <c r="B260" t="s">
        <v>3238</v>
      </c>
      <c r="C260" t="s">
        <v>3239</v>
      </c>
      <c r="D260" t="s">
        <v>396</v>
      </c>
      <c r="E260" t="s">
        <v>397</v>
      </c>
      <c r="F260" t="s">
        <v>80</v>
      </c>
      <c r="G260" t="s">
        <v>81</v>
      </c>
      <c r="H260" t="s">
        <v>613</v>
      </c>
      <c r="I260" t="s">
        <v>66</v>
      </c>
      <c r="K260" t="s">
        <v>2789</v>
      </c>
      <c r="L260" t="s">
        <v>93</v>
      </c>
      <c r="M260">
        <v>4084</v>
      </c>
      <c r="N260" t="s">
        <v>69</v>
      </c>
      <c r="O260" t="s">
        <v>94</v>
      </c>
      <c r="P260">
        <v>66</v>
      </c>
      <c r="Q260" t="s">
        <v>361</v>
      </c>
      <c r="R260" t="s">
        <v>361</v>
      </c>
      <c r="S260" s="29"/>
      <c r="T260" t="s">
        <v>72</v>
      </c>
      <c r="U260" t="s">
        <v>95</v>
      </c>
      <c r="V260">
        <v>1.4750000000000001</v>
      </c>
      <c r="W260">
        <v>0.21</v>
      </c>
      <c r="X260">
        <f>SUM(Table2[[#This Row],[Mitigation Finance ($ million)]:[Adaptation Finance ($ million)]])</f>
        <v>1.6850000000000001</v>
      </c>
      <c r="Y260" t="s">
        <v>96</v>
      </c>
      <c r="Z260" t="s">
        <v>1319</v>
      </c>
      <c r="AA260" t="s">
        <v>3240</v>
      </c>
    </row>
    <row r="261" spans="1:27" x14ac:dyDescent="0.25">
      <c r="A261" s="26">
        <v>44529</v>
      </c>
      <c r="B261" t="s">
        <v>3366</v>
      </c>
      <c r="C261" t="s">
        <v>3367</v>
      </c>
      <c r="D261" t="s">
        <v>87</v>
      </c>
      <c r="E261" t="s">
        <v>88</v>
      </c>
      <c r="F261" t="s">
        <v>80</v>
      </c>
      <c r="G261" t="s">
        <v>89</v>
      </c>
      <c r="H261" t="s">
        <v>256</v>
      </c>
      <c r="I261" t="s">
        <v>91</v>
      </c>
      <c r="J261">
        <v>1</v>
      </c>
      <c r="K261" t="s">
        <v>180</v>
      </c>
      <c r="L261" t="s">
        <v>68</v>
      </c>
      <c r="M261">
        <v>6722</v>
      </c>
      <c r="N261" t="s">
        <v>99</v>
      </c>
      <c r="O261" t="s">
        <v>3368</v>
      </c>
      <c r="P261">
        <v>1</v>
      </c>
      <c r="Q261" t="s">
        <v>128</v>
      </c>
      <c r="R261" t="s">
        <v>128</v>
      </c>
      <c r="S261" s="29" t="s">
        <v>126</v>
      </c>
      <c r="T261" t="s">
        <v>72</v>
      </c>
      <c r="U261" t="s">
        <v>95</v>
      </c>
      <c r="V261">
        <v>0.5</v>
      </c>
      <c r="W261">
        <v>0.5</v>
      </c>
      <c r="X261">
        <f>SUM(Table2[[#This Row],[Mitigation Finance ($ million)]:[Adaptation Finance ($ million)]])</f>
        <v>1</v>
      </c>
      <c r="Y261" t="s">
        <v>3344</v>
      </c>
      <c r="Z261" t="s">
        <v>1319</v>
      </c>
      <c r="AA261" t="s">
        <v>3369</v>
      </c>
    </row>
    <row r="262" spans="1:27" x14ac:dyDescent="0.25">
      <c r="A262" s="2">
        <v>44529</v>
      </c>
      <c r="B262" t="s">
        <v>3142</v>
      </c>
      <c r="C262" t="s">
        <v>3143</v>
      </c>
      <c r="D262" t="s">
        <v>215</v>
      </c>
      <c r="E262" t="s">
        <v>216</v>
      </c>
      <c r="F262" t="s">
        <v>217</v>
      </c>
      <c r="G262" t="s">
        <v>218</v>
      </c>
      <c r="H262" t="s">
        <v>1233</v>
      </c>
      <c r="I262" t="s">
        <v>66</v>
      </c>
      <c r="J262">
        <v>307.26</v>
      </c>
      <c r="K262" t="s">
        <v>2199</v>
      </c>
      <c r="L262" t="s">
        <v>93</v>
      </c>
      <c r="M262">
        <v>4101</v>
      </c>
      <c r="N262" t="s">
        <v>69</v>
      </c>
      <c r="O262" t="s">
        <v>94</v>
      </c>
      <c r="P262">
        <v>140.78484821000001</v>
      </c>
      <c r="Q262" t="s">
        <v>361</v>
      </c>
      <c r="R262" t="s">
        <v>361</v>
      </c>
      <c r="T262" t="s">
        <v>72</v>
      </c>
      <c r="U262" t="s">
        <v>95</v>
      </c>
      <c r="V262">
        <v>0.3</v>
      </c>
      <c r="W262">
        <v>0.42</v>
      </c>
      <c r="X262">
        <f>SUM(Table2[[#This Row],[Mitigation Finance ($ million)]:[Adaptation Finance ($ million)]])</f>
        <v>0.72</v>
      </c>
      <c r="Y262" t="s">
        <v>96</v>
      </c>
      <c r="Z262" t="s">
        <v>1319</v>
      </c>
      <c r="AA262" t="s">
        <v>3144</v>
      </c>
    </row>
    <row r="263" spans="1:27" x14ac:dyDescent="0.25">
      <c r="A263" s="2">
        <v>44529</v>
      </c>
      <c r="B263" t="s">
        <v>3185</v>
      </c>
      <c r="C263" t="s">
        <v>3186</v>
      </c>
      <c r="D263" t="s">
        <v>78</v>
      </c>
      <c r="E263" t="s">
        <v>79</v>
      </c>
      <c r="F263" t="s">
        <v>80</v>
      </c>
      <c r="G263" t="s">
        <v>81</v>
      </c>
      <c r="H263" t="s">
        <v>398</v>
      </c>
      <c r="I263" t="s">
        <v>66</v>
      </c>
      <c r="J263">
        <v>150.9</v>
      </c>
      <c r="K263" t="s">
        <v>2970</v>
      </c>
      <c r="L263" t="s">
        <v>93</v>
      </c>
      <c r="M263">
        <v>4142</v>
      </c>
      <c r="N263" t="s">
        <v>69</v>
      </c>
      <c r="O263" t="s">
        <v>225</v>
      </c>
      <c r="P263">
        <v>150</v>
      </c>
      <c r="Q263" t="s">
        <v>128</v>
      </c>
      <c r="R263" t="s">
        <v>128</v>
      </c>
      <c r="T263" t="s">
        <v>25</v>
      </c>
      <c r="U263" t="s">
        <v>73</v>
      </c>
      <c r="V263">
        <v>15</v>
      </c>
      <c r="X263">
        <f>SUM(Table2[[#This Row],[Mitigation Finance ($ million)]:[Adaptation Finance ($ million)]])</f>
        <v>15</v>
      </c>
      <c r="Y263" t="s">
        <v>96</v>
      </c>
      <c r="Z263" t="s">
        <v>1319</v>
      </c>
      <c r="AA263" t="s">
        <v>3187</v>
      </c>
    </row>
    <row r="264" spans="1:27" x14ac:dyDescent="0.25">
      <c r="A264" s="26">
        <v>44531</v>
      </c>
      <c r="B264" t="s">
        <v>2725</v>
      </c>
      <c r="C264" t="s">
        <v>2726</v>
      </c>
      <c r="D264" t="s">
        <v>78</v>
      </c>
      <c r="E264" t="s">
        <v>79</v>
      </c>
      <c r="F264" t="s">
        <v>80</v>
      </c>
      <c r="G264" t="s">
        <v>81</v>
      </c>
      <c r="H264" t="s">
        <v>398</v>
      </c>
      <c r="I264" t="s">
        <v>66</v>
      </c>
      <c r="J264">
        <v>201</v>
      </c>
      <c r="K264" t="s">
        <v>2727</v>
      </c>
      <c r="L264" t="s">
        <v>93</v>
      </c>
      <c r="M264" t="s">
        <v>2728</v>
      </c>
      <c r="N264" t="s">
        <v>69</v>
      </c>
      <c r="O264" t="s">
        <v>225</v>
      </c>
      <c r="P264">
        <v>200</v>
      </c>
      <c r="Q264" t="s">
        <v>128</v>
      </c>
      <c r="R264" t="s">
        <v>128</v>
      </c>
      <c r="S264" s="29"/>
      <c r="T264" t="s">
        <v>25</v>
      </c>
      <c r="U264" t="s">
        <v>73</v>
      </c>
      <c r="W264">
        <v>91</v>
      </c>
      <c r="X264">
        <f>SUM(Table2[[#This Row],[Mitigation Finance ($ million)]:[Adaptation Finance ($ million)]])</f>
        <v>91</v>
      </c>
      <c r="Y264" t="s">
        <v>96</v>
      </c>
      <c r="Z264" t="s">
        <v>1319</v>
      </c>
      <c r="AA264" t="s">
        <v>2729</v>
      </c>
    </row>
    <row r="265" spans="1:27" x14ac:dyDescent="0.25">
      <c r="A265" s="2">
        <v>44531</v>
      </c>
      <c r="B265" t="s">
        <v>3130</v>
      </c>
      <c r="C265" t="s">
        <v>3131</v>
      </c>
      <c r="D265" t="s">
        <v>215</v>
      </c>
      <c r="E265" t="s">
        <v>216</v>
      </c>
      <c r="F265" t="s">
        <v>217</v>
      </c>
      <c r="G265" t="s">
        <v>218</v>
      </c>
      <c r="H265" t="s">
        <v>219</v>
      </c>
      <c r="I265" t="s">
        <v>66</v>
      </c>
      <c r="J265">
        <v>453.91</v>
      </c>
      <c r="K265" t="s">
        <v>2168</v>
      </c>
      <c r="L265" t="s">
        <v>93</v>
      </c>
      <c r="M265">
        <v>4136</v>
      </c>
      <c r="N265" t="s">
        <v>69</v>
      </c>
      <c r="O265" t="s">
        <v>94</v>
      </c>
      <c r="P265">
        <v>191.18187728000001</v>
      </c>
      <c r="Q265" t="s">
        <v>117</v>
      </c>
      <c r="R265" t="s">
        <v>117</v>
      </c>
      <c r="T265" t="s">
        <v>72</v>
      </c>
      <c r="U265" t="s">
        <v>95</v>
      </c>
      <c r="V265">
        <v>44.77</v>
      </c>
      <c r="W265">
        <v>35.17</v>
      </c>
      <c r="X265">
        <f>SUM(Table2[[#This Row],[Mitigation Finance ($ million)]:[Adaptation Finance ($ million)]])</f>
        <v>79.94</v>
      </c>
      <c r="Y265" t="s">
        <v>96</v>
      </c>
      <c r="Z265" t="s">
        <v>1319</v>
      </c>
      <c r="AA265" t="s">
        <v>3132</v>
      </c>
    </row>
    <row r="266" spans="1:27" x14ac:dyDescent="0.25">
      <c r="A266" s="26">
        <v>44532</v>
      </c>
      <c r="B266" t="s">
        <v>2725</v>
      </c>
      <c r="C266" t="s">
        <v>2730</v>
      </c>
      <c r="D266" t="s">
        <v>78</v>
      </c>
      <c r="E266" t="s">
        <v>79</v>
      </c>
      <c r="F266" t="s">
        <v>80</v>
      </c>
      <c r="G266" t="s">
        <v>81</v>
      </c>
      <c r="H266" t="s">
        <v>398</v>
      </c>
      <c r="I266" t="s">
        <v>66</v>
      </c>
      <c r="K266" t="s">
        <v>180</v>
      </c>
      <c r="L266" t="s">
        <v>68</v>
      </c>
      <c r="M266">
        <v>6990</v>
      </c>
      <c r="N266" t="s">
        <v>69</v>
      </c>
      <c r="O266" t="s">
        <v>70</v>
      </c>
      <c r="P266">
        <v>0.8</v>
      </c>
      <c r="Q266" t="s">
        <v>128</v>
      </c>
      <c r="S266" s="29" t="s">
        <v>117</v>
      </c>
      <c r="T266" t="s">
        <v>25</v>
      </c>
      <c r="U266" t="s">
        <v>73</v>
      </c>
      <c r="X266">
        <f>SUM(Table2[[#This Row],[Mitigation Finance ($ million)]:[Adaptation Finance ($ million)]])</f>
        <v>0</v>
      </c>
      <c r="Y266" t="s">
        <v>68</v>
      </c>
      <c r="Z266" t="s">
        <v>1319</v>
      </c>
      <c r="AA266" t="s">
        <v>2729</v>
      </c>
    </row>
    <row r="267" spans="1:27" x14ac:dyDescent="0.25">
      <c r="A267" s="27">
        <v>44532</v>
      </c>
      <c r="B267" t="s">
        <v>2725</v>
      </c>
      <c r="C267" t="s">
        <v>2730</v>
      </c>
      <c r="D267" t="s">
        <v>78</v>
      </c>
      <c r="E267" t="s">
        <v>79</v>
      </c>
      <c r="F267" t="s">
        <v>80</v>
      </c>
      <c r="G267" t="s">
        <v>81</v>
      </c>
      <c r="H267" t="s">
        <v>398</v>
      </c>
      <c r="I267" t="s">
        <v>66</v>
      </c>
      <c r="K267" t="s">
        <v>180</v>
      </c>
      <c r="L267" t="s">
        <v>68</v>
      </c>
      <c r="M267">
        <v>6990</v>
      </c>
      <c r="N267" t="s">
        <v>69</v>
      </c>
      <c r="O267" t="s">
        <v>368</v>
      </c>
      <c r="P267">
        <v>0.2</v>
      </c>
      <c r="Q267" t="s">
        <v>128</v>
      </c>
      <c r="T267" t="s">
        <v>25</v>
      </c>
      <c r="U267" t="s">
        <v>73</v>
      </c>
      <c r="X267">
        <f>SUM(Table2[[#This Row],[Mitigation Finance ($ million)]:[Adaptation Finance ($ million)]])</f>
        <v>0</v>
      </c>
      <c r="Y267" t="s">
        <v>68</v>
      </c>
      <c r="Z267" t="s">
        <v>1319</v>
      </c>
      <c r="AA267" t="s">
        <v>2729</v>
      </c>
    </row>
    <row r="268" spans="1:27" x14ac:dyDescent="0.25">
      <c r="A268" s="27">
        <v>44532</v>
      </c>
      <c r="B268" t="s">
        <v>3340</v>
      </c>
      <c r="C268" t="s">
        <v>3341</v>
      </c>
      <c r="D268" t="s">
        <v>87</v>
      </c>
      <c r="E268" t="s">
        <v>88</v>
      </c>
      <c r="F268" t="s">
        <v>80</v>
      </c>
      <c r="G268" t="s">
        <v>81</v>
      </c>
      <c r="H268" t="s">
        <v>866</v>
      </c>
      <c r="I268" t="s">
        <v>66</v>
      </c>
      <c r="J268">
        <v>2.5</v>
      </c>
      <c r="K268" t="s">
        <v>67</v>
      </c>
      <c r="L268" t="s">
        <v>68</v>
      </c>
      <c r="M268">
        <v>6638</v>
      </c>
      <c r="N268" t="s">
        <v>3342</v>
      </c>
      <c r="O268" t="s">
        <v>3343</v>
      </c>
      <c r="P268">
        <v>2</v>
      </c>
      <c r="Q268" t="s">
        <v>141</v>
      </c>
      <c r="R268" t="s">
        <v>141</v>
      </c>
      <c r="T268" t="s">
        <v>24</v>
      </c>
      <c r="U268" t="s">
        <v>73</v>
      </c>
      <c r="W268">
        <v>2</v>
      </c>
      <c r="X268">
        <f>SUM(Table2[[#This Row],[Mitigation Finance ($ million)]:[Adaptation Finance ($ million)]])</f>
        <v>2</v>
      </c>
      <c r="Y268" t="s">
        <v>3344</v>
      </c>
      <c r="Z268" t="s">
        <v>1319</v>
      </c>
      <c r="AA268" t="s">
        <v>3345</v>
      </c>
    </row>
    <row r="269" spans="1:27" x14ac:dyDescent="0.25">
      <c r="A269" s="27">
        <v>44532</v>
      </c>
      <c r="B269" t="s">
        <v>955</v>
      </c>
      <c r="C269" t="s">
        <v>956</v>
      </c>
      <c r="D269" t="s">
        <v>524</v>
      </c>
      <c r="E269" t="s">
        <v>525</v>
      </c>
      <c r="F269" t="s">
        <v>63</v>
      </c>
      <c r="G269" t="s">
        <v>64</v>
      </c>
      <c r="H269" t="s">
        <v>169</v>
      </c>
      <c r="I269" t="s">
        <v>66</v>
      </c>
      <c r="J269">
        <v>52.37</v>
      </c>
      <c r="K269" t="s">
        <v>92</v>
      </c>
      <c r="L269" t="s">
        <v>93</v>
      </c>
      <c r="M269" t="s">
        <v>957</v>
      </c>
      <c r="N269" t="s">
        <v>69</v>
      </c>
      <c r="O269" t="s">
        <v>225</v>
      </c>
      <c r="P269">
        <v>20</v>
      </c>
      <c r="Q269" t="s">
        <v>117</v>
      </c>
      <c r="R269" t="s">
        <v>117</v>
      </c>
      <c r="T269" t="s">
        <v>72</v>
      </c>
      <c r="U269" t="s">
        <v>73</v>
      </c>
      <c r="V269">
        <v>7.1</v>
      </c>
      <c r="W269">
        <v>6.1</v>
      </c>
      <c r="X269">
        <f>SUM(Table2[[#This Row],[Mitigation Finance ($ million)]:[Adaptation Finance ($ million)]])</f>
        <v>13.2</v>
      </c>
      <c r="Y269" t="s">
        <v>96</v>
      </c>
      <c r="Z269" t="s">
        <v>74</v>
      </c>
      <c r="AA269" t="s">
        <v>958</v>
      </c>
    </row>
    <row r="270" spans="1:27" x14ac:dyDescent="0.25">
      <c r="A270" s="27">
        <v>44532</v>
      </c>
      <c r="B270" t="s">
        <v>955</v>
      </c>
      <c r="C270" t="s">
        <v>956</v>
      </c>
      <c r="D270" t="s">
        <v>524</v>
      </c>
      <c r="E270" t="s">
        <v>525</v>
      </c>
      <c r="F270" t="s">
        <v>63</v>
      </c>
      <c r="G270" t="s">
        <v>64</v>
      </c>
      <c r="H270" t="s">
        <v>169</v>
      </c>
      <c r="I270" t="s">
        <v>66</v>
      </c>
      <c r="K270" t="s">
        <v>92</v>
      </c>
      <c r="L270" t="s">
        <v>150</v>
      </c>
      <c r="M270" t="s">
        <v>959</v>
      </c>
      <c r="N270" t="s">
        <v>69</v>
      </c>
      <c r="O270" t="s">
        <v>152</v>
      </c>
      <c r="P270">
        <v>20</v>
      </c>
      <c r="Q270" t="s">
        <v>117</v>
      </c>
      <c r="R270" t="s">
        <v>117</v>
      </c>
      <c r="T270" t="s">
        <v>72</v>
      </c>
      <c r="U270" t="s">
        <v>73</v>
      </c>
      <c r="V270">
        <v>7.1</v>
      </c>
      <c r="W270">
        <v>6.1</v>
      </c>
      <c r="X270">
        <f>SUM(Table2[[#This Row],[Mitigation Finance ($ million)]:[Adaptation Finance ($ million)]])</f>
        <v>13.2</v>
      </c>
      <c r="Y270" t="s">
        <v>96</v>
      </c>
      <c r="Z270" t="s">
        <v>74</v>
      </c>
      <c r="AA270" t="s">
        <v>958</v>
      </c>
    </row>
    <row r="271" spans="1:27" x14ac:dyDescent="0.25">
      <c r="A271" s="27">
        <v>44532</v>
      </c>
      <c r="B271" t="s">
        <v>629</v>
      </c>
      <c r="C271" t="s">
        <v>630</v>
      </c>
      <c r="D271" t="s">
        <v>121</v>
      </c>
      <c r="E271" t="s">
        <v>122</v>
      </c>
      <c r="F271" t="s">
        <v>114</v>
      </c>
      <c r="G271" t="s">
        <v>123</v>
      </c>
      <c r="H271" t="s">
        <v>631</v>
      </c>
      <c r="I271" t="s">
        <v>66</v>
      </c>
      <c r="J271">
        <v>408.76</v>
      </c>
      <c r="K271" t="s">
        <v>92</v>
      </c>
      <c r="L271" t="s">
        <v>93</v>
      </c>
      <c r="M271" t="s">
        <v>632</v>
      </c>
      <c r="N271" t="s">
        <v>69</v>
      </c>
      <c r="O271" t="s">
        <v>94</v>
      </c>
      <c r="P271">
        <v>303.24</v>
      </c>
      <c r="Q271" t="s">
        <v>117</v>
      </c>
      <c r="R271" t="s">
        <v>117</v>
      </c>
      <c r="T271" t="s">
        <v>25</v>
      </c>
      <c r="U271" t="s">
        <v>173</v>
      </c>
      <c r="W271">
        <v>303.24</v>
      </c>
      <c r="X271">
        <f>SUM(Table2[[#This Row],[Mitigation Finance ($ million)]:[Adaptation Finance ($ million)]])</f>
        <v>303.24</v>
      </c>
      <c r="Y271" t="s">
        <v>96</v>
      </c>
      <c r="Z271" t="s">
        <v>74</v>
      </c>
      <c r="AA271" t="s">
        <v>633</v>
      </c>
    </row>
    <row r="272" spans="1:27" x14ac:dyDescent="0.25">
      <c r="A272" s="2">
        <v>44532</v>
      </c>
      <c r="B272" t="s">
        <v>3139</v>
      </c>
      <c r="C272" t="s">
        <v>3140</v>
      </c>
      <c r="D272" t="s">
        <v>215</v>
      </c>
      <c r="E272" t="s">
        <v>216</v>
      </c>
      <c r="F272" t="s">
        <v>217</v>
      </c>
      <c r="G272" t="s">
        <v>218</v>
      </c>
      <c r="H272" t="s">
        <v>1292</v>
      </c>
      <c r="I272" t="s">
        <v>66</v>
      </c>
      <c r="J272">
        <v>326.7</v>
      </c>
      <c r="K272" t="s">
        <v>2148</v>
      </c>
      <c r="L272" t="s">
        <v>93</v>
      </c>
      <c r="M272">
        <v>4122</v>
      </c>
      <c r="N272" t="s">
        <v>69</v>
      </c>
      <c r="O272" t="s">
        <v>94</v>
      </c>
      <c r="P272">
        <v>140</v>
      </c>
      <c r="Q272" t="s">
        <v>332</v>
      </c>
      <c r="R272" t="s">
        <v>332</v>
      </c>
      <c r="T272" t="s">
        <v>72</v>
      </c>
      <c r="U272" t="s">
        <v>95</v>
      </c>
      <c r="V272">
        <v>1.91</v>
      </c>
      <c r="W272">
        <v>3.95</v>
      </c>
      <c r="X272">
        <f>SUM(Table2[[#This Row],[Mitigation Finance ($ million)]:[Adaptation Finance ($ million)]])</f>
        <v>5.86</v>
      </c>
      <c r="Y272" t="s">
        <v>96</v>
      </c>
      <c r="Z272" t="s">
        <v>1319</v>
      </c>
      <c r="AA272" t="s">
        <v>3141</v>
      </c>
    </row>
    <row r="273" spans="1:27" x14ac:dyDescent="0.25">
      <c r="A273" s="2">
        <v>44532</v>
      </c>
      <c r="B273" t="s">
        <v>467</v>
      </c>
      <c r="C273" t="s">
        <v>468</v>
      </c>
      <c r="D273" t="s">
        <v>469</v>
      </c>
      <c r="E273" t="s">
        <v>3538</v>
      </c>
      <c r="F273" t="s">
        <v>104</v>
      </c>
      <c r="G273" t="s">
        <v>123</v>
      </c>
      <c r="H273" t="s">
        <v>631</v>
      </c>
      <c r="I273" t="s">
        <v>66</v>
      </c>
      <c r="J273">
        <v>2</v>
      </c>
      <c r="K273" t="s">
        <v>67</v>
      </c>
      <c r="L273" t="s">
        <v>68</v>
      </c>
      <c r="M273">
        <v>9915</v>
      </c>
      <c r="N273" t="s">
        <v>99</v>
      </c>
      <c r="O273" t="s">
        <v>618</v>
      </c>
      <c r="P273">
        <v>2</v>
      </c>
      <c r="Q273" t="s">
        <v>117</v>
      </c>
      <c r="R273" t="s">
        <v>117</v>
      </c>
      <c r="T273" t="s">
        <v>72</v>
      </c>
      <c r="U273" t="s">
        <v>73</v>
      </c>
      <c r="V273">
        <v>0.875</v>
      </c>
      <c r="W273">
        <v>0.375</v>
      </c>
      <c r="X273">
        <f>SUM(Table2[[#This Row],[Mitigation Finance ($ million)]:[Adaptation Finance ($ million)]])</f>
        <v>1.25</v>
      </c>
      <c r="Y273" t="s">
        <v>3344</v>
      </c>
      <c r="Z273" t="s">
        <v>1319</v>
      </c>
      <c r="AA273" t="s">
        <v>471</v>
      </c>
    </row>
    <row r="274" spans="1:27" x14ac:dyDescent="0.25">
      <c r="A274" s="2">
        <v>44532</v>
      </c>
      <c r="B274" t="s">
        <v>467</v>
      </c>
      <c r="C274" t="s">
        <v>468</v>
      </c>
      <c r="D274" t="s">
        <v>469</v>
      </c>
      <c r="E274" t="s">
        <v>3538</v>
      </c>
      <c r="F274" t="s">
        <v>104</v>
      </c>
      <c r="G274" t="s">
        <v>123</v>
      </c>
      <c r="H274" t="s">
        <v>631</v>
      </c>
      <c r="I274" t="s">
        <v>66</v>
      </c>
      <c r="K274" t="s">
        <v>67</v>
      </c>
      <c r="L274" t="s">
        <v>68</v>
      </c>
      <c r="M274">
        <v>9915</v>
      </c>
      <c r="N274" t="s">
        <v>99</v>
      </c>
      <c r="O274" t="s">
        <v>618</v>
      </c>
      <c r="Q274" t="s">
        <v>117</v>
      </c>
      <c r="R274" t="s">
        <v>141</v>
      </c>
      <c r="T274" t="s">
        <v>72</v>
      </c>
      <c r="U274" t="s">
        <v>73</v>
      </c>
      <c r="V274">
        <v>0.17499999999999999</v>
      </c>
      <c r="W274">
        <v>7.4999999999999997E-2</v>
      </c>
      <c r="X274">
        <f>SUM(Table2[[#This Row],[Mitigation Finance ($ million)]:[Adaptation Finance ($ million)]])</f>
        <v>0.25</v>
      </c>
      <c r="Y274" t="s">
        <v>3344</v>
      </c>
      <c r="Z274" t="s">
        <v>1319</v>
      </c>
      <c r="AA274" t="s">
        <v>471</v>
      </c>
    </row>
    <row r="275" spans="1:27" x14ac:dyDescent="0.25">
      <c r="A275" s="2">
        <v>44532</v>
      </c>
      <c r="B275" t="s">
        <v>467</v>
      </c>
      <c r="C275" t="s">
        <v>468</v>
      </c>
      <c r="D275" t="s">
        <v>469</v>
      </c>
      <c r="E275" t="s">
        <v>3538</v>
      </c>
      <c r="F275" t="s">
        <v>104</v>
      </c>
      <c r="G275" t="s">
        <v>123</v>
      </c>
      <c r="H275" t="s">
        <v>631</v>
      </c>
      <c r="I275" t="s">
        <v>66</v>
      </c>
      <c r="K275" t="s">
        <v>67</v>
      </c>
      <c r="L275" t="s">
        <v>68</v>
      </c>
      <c r="M275">
        <v>9915</v>
      </c>
      <c r="N275" t="s">
        <v>99</v>
      </c>
      <c r="O275" t="s">
        <v>618</v>
      </c>
      <c r="Q275" t="s">
        <v>117</v>
      </c>
      <c r="R275" t="s">
        <v>128</v>
      </c>
      <c r="T275" t="s">
        <v>72</v>
      </c>
      <c r="U275" t="s">
        <v>73</v>
      </c>
      <c r="V275">
        <v>0.14000000000000001</v>
      </c>
      <c r="W275">
        <v>0.06</v>
      </c>
      <c r="X275">
        <f>SUM(Table2[[#This Row],[Mitigation Finance ($ million)]:[Adaptation Finance ($ million)]])</f>
        <v>0.2</v>
      </c>
      <c r="Y275" t="s">
        <v>3344</v>
      </c>
      <c r="Z275" t="s">
        <v>1319</v>
      </c>
      <c r="AA275" t="s">
        <v>471</v>
      </c>
    </row>
    <row r="276" spans="1:27" x14ac:dyDescent="0.25">
      <c r="A276" s="2">
        <v>44532</v>
      </c>
      <c r="B276" t="s">
        <v>467</v>
      </c>
      <c r="C276" t="s">
        <v>468</v>
      </c>
      <c r="D276" t="s">
        <v>469</v>
      </c>
      <c r="E276" t="s">
        <v>3538</v>
      </c>
      <c r="F276" t="s">
        <v>104</v>
      </c>
      <c r="G276" t="s">
        <v>123</v>
      </c>
      <c r="H276" t="s">
        <v>631</v>
      </c>
      <c r="I276" t="s">
        <v>66</v>
      </c>
      <c r="K276" t="s">
        <v>67</v>
      </c>
      <c r="L276" t="s">
        <v>68</v>
      </c>
      <c r="M276">
        <v>9915</v>
      </c>
      <c r="N276" t="s">
        <v>99</v>
      </c>
      <c r="O276" t="s">
        <v>618</v>
      </c>
      <c r="Q276" t="s">
        <v>117</v>
      </c>
      <c r="R276" t="s">
        <v>332</v>
      </c>
      <c r="T276" t="s">
        <v>72</v>
      </c>
      <c r="U276" t="s">
        <v>73</v>
      </c>
      <c r="V276">
        <v>7.0000000000000007E-2</v>
      </c>
      <c r="W276">
        <v>0.03</v>
      </c>
      <c r="X276">
        <f>SUM(Table2[[#This Row],[Mitigation Finance ($ million)]:[Adaptation Finance ($ million)]])</f>
        <v>0.1</v>
      </c>
      <c r="Y276" t="s">
        <v>3344</v>
      </c>
      <c r="Z276" t="s">
        <v>1319</v>
      </c>
      <c r="AA276" t="s">
        <v>471</v>
      </c>
    </row>
    <row r="277" spans="1:27" x14ac:dyDescent="0.25">
      <c r="A277" s="2">
        <v>44532</v>
      </c>
      <c r="B277" t="s">
        <v>467</v>
      </c>
      <c r="C277" t="s">
        <v>468</v>
      </c>
      <c r="D277" t="s">
        <v>469</v>
      </c>
      <c r="E277" t="s">
        <v>3538</v>
      </c>
      <c r="F277" t="s">
        <v>104</v>
      </c>
      <c r="G277" t="s">
        <v>123</v>
      </c>
      <c r="H277" t="s">
        <v>631</v>
      </c>
      <c r="I277" t="s">
        <v>66</v>
      </c>
      <c r="K277" t="s">
        <v>67</v>
      </c>
      <c r="L277" t="s">
        <v>68</v>
      </c>
      <c r="M277">
        <v>9915</v>
      </c>
      <c r="N277" t="s">
        <v>99</v>
      </c>
      <c r="O277" t="s">
        <v>618</v>
      </c>
      <c r="Q277" t="s">
        <v>117</v>
      </c>
      <c r="R277" t="s">
        <v>475</v>
      </c>
      <c r="T277" t="s">
        <v>72</v>
      </c>
      <c r="U277" t="s">
        <v>73</v>
      </c>
      <c r="V277">
        <v>0.14000000000000001</v>
      </c>
      <c r="W277">
        <v>0.06</v>
      </c>
      <c r="X277">
        <f>SUM(Table2[[#This Row],[Mitigation Finance ($ million)]:[Adaptation Finance ($ million)]])</f>
        <v>0.2</v>
      </c>
      <c r="Y277" t="s">
        <v>3344</v>
      </c>
      <c r="Z277" t="s">
        <v>1319</v>
      </c>
      <c r="AA277" t="s">
        <v>471</v>
      </c>
    </row>
    <row r="278" spans="1:27" x14ac:dyDescent="0.25">
      <c r="A278" s="26">
        <v>44533</v>
      </c>
      <c r="B278" t="s">
        <v>629</v>
      </c>
      <c r="C278" t="s">
        <v>630</v>
      </c>
      <c r="D278" t="s">
        <v>121</v>
      </c>
      <c r="E278" t="s">
        <v>122</v>
      </c>
      <c r="F278" t="s">
        <v>114</v>
      </c>
      <c r="G278" t="s">
        <v>123</v>
      </c>
      <c r="H278" t="s">
        <v>631</v>
      </c>
      <c r="I278" t="s">
        <v>66</v>
      </c>
      <c r="K278" t="s">
        <v>92</v>
      </c>
      <c r="L278" t="s">
        <v>170</v>
      </c>
      <c r="M278" t="s">
        <v>634</v>
      </c>
      <c r="N278" t="s">
        <v>99</v>
      </c>
      <c r="O278" t="s">
        <v>177</v>
      </c>
      <c r="P278">
        <v>0.68</v>
      </c>
      <c r="Q278" t="s">
        <v>117</v>
      </c>
      <c r="R278" t="s">
        <v>117</v>
      </c>
      <c r="S278" s="29"/>
      <c r="T278" t="s">
        <v>25</v>
      </c>
      <c r="U278" t="s">
        <v>173</v>
      </c>
      <c r="W278">
        <v>0.68</v>
      </c>
      <c r="X278">
        <f>SUM(Table2[[#This Row],[Mitigation Finance ($ million)]:[Adaptation Finance ($ million)]])</f>
        <v>0.68</v>
      </c>
      <c r="Y278" t="s">
        <v>96</v>
      </c>
      <c r="Z278" t="s">
        <v>74</v>
      </c>
      <c r="AA278" t="s">
        <v>633</v>
      </c>
    </row>
    <row r="279" spans="1:27" x14ac:dyDescent="0.25">
      <c r="A279" s="2">
        <v>44533</v>
      </c>
      <c r="B279" t="s">
        <v>3231</v>
      </c>
      <c r="C279" t="s">
        <v>3232</v>
      </c>
      <c r="D279" t="s">
        <v>87</v>
      </c>
      <c r="E279" t="s">
        <v>88</v>
      </c>
      <c r="F279" t="s">
        <v>80</v>
      </c>
      <c r="G279" t="s">
        <v>81</v>
      </c>
      <c r="H279" t="s">
        <v>425</v>
      </c>
      <c r="I279" t="s">
        <v>66</v>
      </c>
      <c r="J279">
        <v>1299.5999999999999</v>
      </c>
      <c r="K279" t="s">
        <v>2148</v>
      </c>
      <c r="L279" t="s">
        <v>93</v>
      </c>
      <c r="M279" t="s">
        <v>3233</v>
      </c>
      <c r="N279" t="s">
        <v>595</v>
      </c>
      <c r="O279" t="s">
        <v>914</v>
      </c>
      <c r="P279">
        <v>500</v>
      </c>
      <c r="Q279" t="s">
        <v>84</v>
      </c>
      <c r="R279" t="s">
        <v>84</v>
      </c>
      <c r="T279" t="s">
        <v>72</v>
      </c>
      <c r="U279" t="s">
        <v>95</v>
      </c>
      <c r="V279">
        <v>1.47</v>
      </c>
      <c r="W279">
        <v>498.53</v>
      </c>
      <c r="X279">
        <f>SUM(Table2[[#This Row],[Mitigation Finance ($ million)]:[Adaptation Finance ($ million)]])</f>
        <v>500</v>
      </c>
      <c r="Y279" t="s">
        <v>96</v>
      </c>
      <c r="Z279" t="s">
        <v>1319</v>
      </c>
      <c r="AA279" t="s">
        <v>3234</v>
      </c>
    </row>
    <row r="280" spans="1:27" x14ac:dyDescent="0.25">
      <c r="A280" s="27">
        <v>44536</v>
      </c>
      <c r="B280" t="s">
        <v>860</v>
      </c>
      <c r="C280" t="s">
        <v>861</v>
      </c>
      <c r="D280" t="s">
        <v>78</v>
      </c>
      <c r="E280" t="s">
        <v>79</v>
      </c>
      <c r="F280" t="s">
        <v>80</v>
      </c>
      <c r="G280" t="s">
        <v>81</v>
      </c>
      <c r="H280" t="s">
        <v>82</v>
      </c>
      <c r="I280" t="s">
        <v>66</v>
      </c>
      <c r="J280">
        <v>109.3</v>
      </c>
      <c r="K280" t="s">
        <v>92</v>
      </c>
      <c r="L280" t="s">
        <v>93</v>
      </c>
      <c r="M280" t="s">
        <v>862</v>
      </c>
      <c r="N280" t="s">
        <v>69</v>
      </c>
      <c r="O280" t="s">
        <v>225</v>
      </c>
      <c r="P280">
        <v>90</v>
      </c>
      <c r="Q280" t="s">
        <v>71</v>
      </c>
      <c r="R280" t="s">
        <v>71</v>
      </c>
      <c r="T280" t="s">
        <v>72</v>
      </c>
      <c r="U280" t="s">
        <v>95</v>
      </c>
      <c r="V280">
        <v>12.31</v>
      </c>
      <c r="W280">
        <v>44.75</v>
      </c>
      <c r="X280">
        <f>SUM(Table2[[#This Row],[Mitigation Finance ($ million)]:[Adaptation Finance ($ million)]])</f>
        <v>57.06</v>
      </c>
      <c r="Y280" t="s">
        <v>96</v>
      </c>
      <c r="Z280" t="s">
        <v>74</v>
      </c>
      <c r="AA280" t="s">
        <v>863</v>
      </c>
    </row>
    <row r="281" spans="1:27" x14ac:dyDescent="0.25">
      <c r="A281" s="27">
        <v>44536</v>
      </c>
      <c r="B281" t="s">
        <v>964</v>
      </c>
      <c r="C281" t="s">
        <v>965</v>
      </c>
      <c r="D281" t="s">
        <v>87</v>
      </c>
      <c r="E281" t="s">
        <v>88</v>
      </c>
      <c r="F281" t="s">
        <v>80</v>
      </c>
      <c r="G281" t="s">
        <v>81</v>
      </c>
      <c r="H281" t="s">
        <v>866</v>
      </c>
      <c r="I281" t="s">
        <v>66</v>
      </c>
      <c r="J281">
        <v>252</v>
      </c>
      <c r="K281" t="s">
        <v>92</v>
      </c>
      <c r="L281" t="s">
        <v>93</v>
      </c>
      <c r="M281" t="s">
        <v>966</v>
      </c>
      <c r="N281" t="s">
        <v>69</v>
      </c>
      <c r="O281" t="s">
        <v>94</v>
      </c>
      <c r="P281">
        <v>200</v>
      </c>
      <c r="Q281" t="s">
        <v>141</v>
      </c>
      <c r="R281" t="s">
        <v>141</v>
      </c>
      <c r="T281" t="s">
        <v>72</v>
      </c>
      <c r="U281" t="s">
        <v>95</v>
      </c>
      <c r="V281">
        <v>77.03</v>
      </c>
      <c r="W281">
        <v>80.650000000000006</v>
      </c>
      <c r="X281">
        <f>SUM(Table2[[#This Row],[Mitigation Finance ($ million)]:[Adaptation Finance ($ million)]])</f>
        <v>157.68</v>
      </c>
      <c r="Y281" t="s">
        <v>96</v>
      </c>
      <c r="Z281" t="s">
        <v>74</v>
      </c>
      <c r="AA281" t="s">
        <v>967</v>
      </c>
    </row>
    <row r="282" spans="1:27" x14ac:dyDescent="0.25">
      <c r="A282" s="27">
        <v>44536</v>
      </c>
      <c r="B282" t="s">
        <v>964</v>
      </c>
      <c r="C282" t="s">
        <v>965</v>
      </c>
      <c r="D282" t="s">
        <v>87</v>
      </c>
      <c r="E282" t="s">
        <v>88</v>
      </c>
      <c r="F282" t="s">
        <v>80</v>
      </c>
      <c r="G282" t="s">
        <v>81</v>
      </c>
      <c r="H282" t="s">
        <v>866</v>
      </c>
      <c r="I282" t="s">
        <v>66</v>
      </c>
      <c r="K282" t="s">
        <v>92</v>
      </c>
      <c r="L282" t="s">
        <v>170</v>
      </c>
      <c r="M282" t="s">
        <v>968</v>
      </c>
      <c r="N282" t="s">
        <v>99</v>
      </c>
      <c r="O282" t="s">
        <v>172</v>
      </c>
      <c r="P282">
        <v>2</v>
      </c>
      <c r="Q282" t="s">
        <v>141</v>
      </c>
      <c r="R282" t="s">
        <v>141</v>
      </c>
      <c r="T282" t="s">
        <v>72</v>
      </c>
      <c r="U282" t="s">
        <v>95</v>
      </c>
      <c r="V282">
        <v>1.8</v>
      </c>
      <c r="W282">
        <v>0.2</v>
      </c>
      <c r="X282">
        <f>SUM(Table2[[#This Row],[Mitigation Finance ($ million)]:[Adaptation Finance ($ million)]])</f>
        <v>2</v>
      </c>
      <c r="Y282" t="s">
        <v>96</v>
      </c>
      <c r="Z282" t="s">
        <v>74</v>
      </c>
      <c r="AA282" t="s">
        <v>967</v>
      </c>
    </row>
    <row r="283" spans="1:27" x14ac:dyDescent="0.25">
      <c r="A283" s="27">
        <v>44536</v>
      </c>
      <c r="B283" t="s">
        <v>2731</v>
      </c>
      <c r="C283" t="s">
        <v>2732</v>
      </c>
      <c r="D283" t="s">
        <v>87</v>
      </c>
      <c r="E283" t="s">
        <v>88</v>
      </c>
      <c r="F283" t="s">
        <v>80</v>
      </c>
      <c r="G283" t="s">
        <v>81</v>
      </c>
      <c r="H283" t="s">
        <v>866</v>
      </c>
      <c r="I283" t="s">
        <v>66</v>
      </c>
      <c r="J283">
        <v>277.39999999999998</v>
      </c>
      <c r="K283" t="s">
        <v>2199</v>
      </c>
      <c r="L283" t="s">
        <v>93</v>
      </c>
      <c r="M283" t="s">
        <v>2733</v>
      </c>
      <c r="N283" t="s">
        <v>69</v>
      </c>
      <c r="O283" t="s">
        <v>94</v>
      </c>
      <c r="P283">
        <v>220</v>
      </c>
      <c r="Q283" t="s">
        <v>141</v>
      </c>
      <c r="R283" t="s">
        <v>141</v>
      </c>
      <c r="T283" t="s">
        <v>72</v>
      </c>
      <c r="U283" t="s">
        <v>95</v>
      </c>
      <c r="V283">
        <v>129.71</v>
      </c>
      <c r="W283">
        <v>74.44</v>
      </c>
      <c r="X283">
        <f>SUM(Table2[[#This Row],[Mitigation Finance ($ million)]:[Adaptation Finance ($ million)]])</f>
        <v>204.15</v>
      </c>
      <c r="Y283" t="s">
        <v>96</v>
      </c>
      <c r="Z283" t="s">
        <v>1319</v>
      </c>
      <c r="AA283" t="s">
        <v>2734</v>
      </c>
    </row>
    <row r="284" spans="1:27" x14ac:dyDescent="0.25">
      <c r="A284" s="2">
        <v>44536</v>
      </c>
      <c r="B284" t="s">
        <v>3346</v>
      </c>
      <c r="C284" t="s">
        <v>3347</v>
      </c>
      <c r="D284" t="s">
        <v>305</v>
      </c>
      <c r="E284" t="s">
        <v>306</v>
      </c>
      <c r="F284" t="s">
        <v>63</v>
      </c>
      <c r="G284" t="s">
        <v>64</v>
      </c>
      <c r="H284" t="s">
        <v>317</v>
      </c>
      <c r="I284" t="s">
        <v>66</v>
      </c>
      <c r="J284">
        <v>0.3</v>
      </c>
      <c r="K284" t="s">
        <v>67</v>
      </c>
      <c r="L284" t="s">
        <v>68</v>
      </c>
      <c r="M284">
        <v>6564</v>
      </c>
      <c r="N284" t="s">
        <v>69</v>
      </c>
      <c r="O284" t="s">
        <v>3348</v>
      </c>
      <c r="P284">
        <v>0.3</v>
      </c>
      <c r="Q284" t="s">
        <v>141</v>
      </c>
      <c r="R284" t="s">
        <v>141</v>
      </c>
      <c r="T284" t="s">
        <v>24</v>
      </c>
      <c r="U284" t="s">
        <v>73</v>
      </c>
      <c r="W284">
        <v>0.3</v>
      </c>
      <c r="X284">
        <f>SUM(Table2[[#This Row],[Mitigation Finance ($ million)]:[Adaptation Finance ($ million)]])</f>
        <v>0.3</v>
      </c>
      <c r="Y284" t="s">
        <v>3344</v>
      </c>
      <c r="Z284" t="s">
        <v>1319</v>
      </c>
      <c r="AA284" t="s">
        <v>3349</v>
      </c>
    </row>
    <row r="285" spans="1:27" x14ac:dyDescent="0.25">
      <c r="A285" s="2">
        <v>44536</v>
      </c>
      <c r="B285" t="s">
        <v>3458</v>
      </c>
      <c r="C285" t="s">
        <v>3459</v>
      </c>
      <c r="D285" t="s">
        <v>3460</v>
      </c>
      <c r="E285" t="s">
        <v>3461</v>
      </c>
      <c r="F285" t="s">
        <v>114</v>
      </c>
      <c r="G285" t="s">
        <v>323</v>
      </c>
      <c r="H285" t="s">
        <v>324</v>
      </c>
      <c r="I285" t="s">
        <v>66</v>
      </c>
      <c r="J285">
        <v>1.3</v>
      </c>
      <c r="K285" t="s">
        <v>67</v>
      </c>
      <c r="L285" t="s">
        <v>68</v>
      </c>
      <c r="M285">
        <v>6853</v>
      </c>
      <c r="N285" t="s">
        <v>69</v>
      </c>
      <c r="O285" t="s">
        <v>561</v>
      </c>
      <c r="P285">
        <v>0.5</v>
      </c>
      <c r="Q285" t="s">
        <v>126</v>
      </c>
      <c r="R285" t="s">
        <v>126</v>
      </c>
      <c r="T285" t="s">
        <v>25</v>
      </c>
      <c r="U285" t="s">
        <v>95</v>
      </c>
      <c r="V285">
        <v>0.2</v>
      </c>
      <c r="X285">
        <f>SUM(Table2[[#This Row],[Mitigation Finance ($ million)]:[Adaptation Finance ($ million)]])</f>
        <v>0.2</v>
      </c>
      <c r="Y285" t="s">
        <v>3344</v>
      </c>
      <c r="Z285" t="s">
        <v>1319</v>
      </c>
      <c r="AA285" t="s">
        <v>3462</v>
      </c>
    </row>
    <row r="286" spans="1:27" x14ac:dyDescent="0.25">
      <c r="A286" s="2">
        <v>44536</v>
      </c>
      <c r="B286" t="s">
        <v>3458</v>
      </c>
      <c r="C286" t="s">
        <v>3459</v>
      </c>
      <c r="D286" t="s">
        <v>3460</v>
      </c>
      <c r="E286" t="s">
        <v>3461</v>
      </c>
      <c r="F286" t="s">
        <v>114</v>
      </c>
      <c r="G286" t="s">
        <v>323</v>
      </c>
      <c r="H286" t="s">
        <v>324</v>
      </c>
      <c r="I286" t="s">
        <v>66</v>
      </c>
      <c r="K286" t="s">
        <v>67</v>
      </c>
      <c r="L286" t="s">
        <v>68</v>
      </c>
      <c r="M286">
        <v>6853</v>
      </c>
      <c r="N286" t="s">
        <v>99</v>
      </c>
      <c r="O286" t="s">
        <v>3463</v>
      </c>
      <c r="P286">
        <v>0.3</v>
      </c>
      <c r="Q286" t="s">
        <v>126</v>
      </c>
      <c r="R286" t="s">
        <v>126</v>
      </c>
      <c r="T286" t="s">
        <v>25</v>
      </c>
      <c r="U286" t="s">
        <v>95</v>
      </c>
      <c r="X286">
        <f>SUM(Table2[[#This Row],[Mitigation Finance ($ million)]:[Adaptation Finance ($ million)]])</f>
        <v>0</v>
      </c>
      <c r="Y286" t="s">
        <v>3344</v>
      </c>
      <c r="Z286" t="s">
        <v>1319</v>
      </c>
      <c r="AA286" t="s">
        <v>3462</v>
      </c>
    </row>
    <row r="287" spans="1:27" x14ac:dyDescent="0.25">
      <c r="A287" s="2">
        <v>44536</v>
      </c>
      <c r="B287" t="s">
        <v>3458</v>
      </c>
      <c r="C287" t="s">
        <v>3459</v>
      </c>
      <c r="D287" t="s">
        <v>3460</v>
      </c>
      <c r="E287" t="s">
        <v>3461</v>
      </c>
      <c r="F287" t="s">
        <v>114</v>
      </c>
      <c r="G287" t="s">
        <v>323</v>
      </c>
      <c r="H287" t="s">
        <v>324</v>
      </c>
      <c r="I287" t="s">
        <v>66</v>
      </c>
      <c r="K287" t="s">
        <v>67</v>
      </c>
      <c r="L287" t="s">
        <v>68</v>
      </c>
      <c r="M287">
        <v>6853</v>
      </c>
      <c r="N287" t="s">
        <v>99</v>
      </c>
      <c r="O287" t="s">
        <v>177</v>
      </c>
      <c r="P287">
        <v>0.5</v>
      </c>
      <c r="Q287" t="s">
        <v>126</v>
      </c>
      <c r="R287" t="s">
        <v>126</v>
      </c>
      <c r="T287" t="s">
        <v>25</v>
      </c>
      <c r="U287" t="s">
        <v>95</v>
      </c>
      <c r="X287">
        <f>SUM(Table2[[#This Row],[Mitigation Finance ($ million)]:[Adaptation Finance ($ million)]])</f>
        <v>0</v>
      </c>
      <c r="Y287" t="s">
        <v>3344</v>
      </c>
      <c r="Z287" t="s">
        <v>1319</v>
      </c>
      <c r="AA287" t="s">
        <v>3462</v>
      </c>
    </row>
    <row r="288" spans="1:27" x14ac:dyDescent="0.25">
      <c r="A288" s="26">
        <v>44537</v>
      </c>
      <c r="B288" t="s">
        <v>781</v>
      </c>
      <c r="C288" t="s">
        <v>782</v>
      </c>
      <c r="D288" t="s">
        <v>121</v>
      </c>
      <c r="E288" t="s">
        <v>122</v>
      </c>
      <c r="F288" t="s">
        <v>114</v>
      </c>
      <c r="G288" t="s">
        <v>123</v>
      </c>
      <c r="H288" t="s">
        <v>639</v>
      </c>
      <c r="I288" t="s">
        <v>66</v>
      </c>
      <c r="J288">
        <v>600</v>
      </c>
      <c r="K288" t="s">
        <v>125</v>
      </c>
      <c r="L288" t="s">
        <v>93</v>
      </c>
      <c r="M288" t="s">
        <v>783</v>
      </c>
      <c r="N288" t="s">
        <v>69</v>
      </c>
      <c r="O288" t="s">
        <v>94</v>
      </c>
      <c r="P288">
        <v>300</v>
      </c>
      <c r="Q288" t="s">
        <v>128</v>
      </c>
      <c r="R288" t="s">
        <v>128</v>
      </c>
      <c r="S288" s="29"/>
      <c r="T288" t="s">
        <v>72</v>
      </c>
      <c r="U288" t="s">
        <v>73</v>
      </c>
      <c r="V288">
        <v>30.72</v>
      </c>
      <c r="W288">
        <v>62.93</v>
      </c>
      <c r="X288">
        <f>SUM(Table2[[#This Row],[Mitigation Finance ($ million)]:[Adaptation Finance ($ million)]])</f>
        <v>93.65</v>
      </c>
      <c r="Y288" t="s">
        <v>96</v>
      </c>
      <c r="Z288" t="s">
        <v>74</v>
      </c>
      <c r="AA288" t="s">
        <v>784</v>
      </c>
    </row>
    <row r="289" spans="1:27" x14ac:dyDescent="0.25">
      <c r="A289" s="26">
        <v>44537</v>
      </c>
      <c r="B289" t="s">
        <v>3340</v>
      </c>
      <c r="C289" t="s">
        <v>3341</v>
      </c>
      <c r="D289" t="s">
        <v>87</v>
      </c>
      <c r="E289" t="s">
        <v>88</v>
      </c>
      <c r="F289" t="s">
        <v>80</v>
      </c>
      <c r="G289" t="s">
        <v>81</v>
      </c>
      <c r="H289" t="s">
        <v>866</v>
      </c>
      <c r="I289" t="s">
        <v>66</v>
      </c>
      <c r="K289" t="s">
        <v>67</v>
      </c>
      <c r="L289" t="s">
        <v>68</v>
      </c>
      <c r="M289">
        <v>6638</v>
      </c>
      <c r="N289" t="s">
        <v>3342</v>
      </c>
      <c r="O289" t="s">
        <v>483</v>
      </c>
      <c r="P289">
        <v>0.5</v>
      </c>
      <c r="Q289" t="s">
        <v>141</v>
      </c>
      <c r="R289" t="s">
        <v>141</v>
      </c>
      <c r="S289" s="29"/>
      <c r="T289" t="s">
        <v>24</v>
      </c>
      <c r="U289" t="s">
        <v>73</v>
      </c>
      <c r="X289">
        <f>SUM(Table2[[#This Row],[Mitigation Finance ($ million)]:[Adaptation Finance ($ million)]])</f>
        <v>0</v>
      </c>
      <c r="Y289" t="s">
        <v>3344</v>
      </c>
      <c r="Z289" t="s">
        <v>1319</v>
      </c>
      <c r="AA289" t="s">
        <v>3345</v>
      </c>
    </row>
    <row r="290" spans="1:27" x14ac:dyDescent="0.25">
      <c r="A290" s="26">
        <v>44537</v>
      </c>
      <c r="B290" t="s">
        <v>388</v>
      </c>
      <c r="C290" t="s">
        <v>389</v>
      </c>
      <c r="D290" t="s">
        <v>3008</v>
      </c>
      <c r="E290" t="s">
        <v>3009</v>
      </c>
      <c r="F290" t="s">
        <v>114</v>
      </c>
      <c r="G290" t="s">
        <v>123</v>
      </c>
      <c r="H290" t="s">
        <v>391</v>
      </c>
      <c r="I290" t="s">
        <v>66</v>
      </c>
      <c r="J290">
        <v>6.27</v>
      </c>
      <c r="K290" t="s">
        <v>67</v>
      </c>
      <c r="L290" t="s">
        <v>68</v>
      </c>
      <c r="M290">
        <v>6744</v>
      </c>
      <c r="N290" t="s">
        <v>69</v>
      </c>
      <c r="O290" t="s">
        <v>3348</v>
      </c>
      <c r="P290">
        <v>2.25</v>
      </c>
      <c r="Q290" t="s">
        <v>141</v>
      </c>
      <c r="R290" t="s">
        <v>141</v>
      </c>
      <c r="S290" s="29"/>
      <c r="T290" t="s">
        <v>24</v>
      </c>
      <c r="U290" t="s">
        <v>95</v>
      </c>
      <c r="W290">
        <v>2</v>
      </c>
      <c r="X290">
        <f>SUM(Table2[[#This Row],[Mitigation Finance ($ million)]:[Adaptation Finance ($ million)]])</f>
        <v>2</v>
      </c>
      <c r="Y290" t="s">
        <v>3344</v>
      </c>
      <c r="Z290" t="s">
        <v>1319</v>
      </c>
      <c r="AA290" t="s">
        <v>393</v>
      </c>
    </row>
    <row r="291" spans="1:27" x14ac:dyDescent="0.25">
      <c r="A291" s="26">
        <v>44537</v>
      </c>
      <c r="B291" t="s">
        <v>388</v>
      </c>
      <c r="C291" t="s">
        <v>389</v>
      </c>
      <c r="D291" t="s">
        <v>3008</v>
      </c>
      <c r="E291" t="s">
        <v>3009</v>
      </c>
      <c r="F291" t="s">
        <v>114</v>
      </c>
      <c r="G291" t="s">
        <v>123</v>
      </c>
      <c r="H291" t="s">
        <v>391</v>
      </c>
      <c r="I291" t="s">
        <v>66</v>
      </c>
      <c r="K291" t="s">
        <v>67</v>
      </c>
      <c r="L291" t="s">
        <v>68</v>
      </c>
      <c r="M291">
        <v>6744</v>
      </c>
      <c r="N291" t="s">
        <v>99</v>
      </c>
      <c r="O291" t="s">
        <v>449</v>
      </c>
      <c r="P291">
        <v>1</v>
      </c>
      <c r="Q291" t="s">
        <v>141</v>
      </c>
      <c r="R291" t="s">
        <v>141</v>
      </c>
      <c r="S291" s="29" t="s">
        <v>8927</v>
      </c>
      <c r="T291" t="s">
        <v>24</v>
      </c>
      <c r="U291" t="s">
        <v>95</v>
      </c>
      <c r="W291">
        <v>1</v>
      </c>
      <c r="X291">
        <f>SUM(Table2[[#This Row],[Mitigation Finance ($ million)]:[Adaptation Finance ($ million)]])</f>
        <v>1</v>
      </c>
      <c r="Y291" t="s">
        <v>3344</v>
      </c>
      <c r="Z291" t="s">
        <v>1319</v>
      </c>
      <c r="AA291" t="s">
        <v>393</v>
      </c>
    </row>
    <row r="292" spans="1:27" x14ac:dyDescent="0.25">
      <c r="A292" s="26">
        <v>44537</v>
      </c>
      <c r="B292" t="s">
        <v>2161</v>
      </c>
      <c r="C292" t="s">
        <v>2162</v>
      </c>
      <c r="D292" t="s">
        <v>61</v>
      </c>
      <c r="E292" t="s">
        <v>62</v>
      </c>
      <c r="F292" t="s">
        <v>63</v>
      </c>
      <c r="G292" t="s">
        <v>64</v>
      </c>
      <c r="H292" t="s">
        <v>163</v>
      </c>
      <c r="I292" t="s">
        <v>66</v>
      </c>
      <c r="J292">
        <v>150</v>
      </c>
      <c r="K292" t="s">
        <v>2163</v>
      </c>
      <c r="L292" t="s">
        <v>93</v>
      </c>
      <c r="M292" t="s">
        <v>2164</v>
      </c>
      <c r="N292" t="s">
        <v>69</v>
      </c>
      <c r="O292" t="s">
        <v>94</v>
      </c>
      <c r="P292">
        <v>150</v>
      </c>
      <c r="Q292" t="s">
        <v>128</v>
      </c>
      <c r="R292" t="s">
        <v>128</v>
      </c>
      <c r="S292" s="29" t="s">
        <v>8928</v>
      </c>
      <c r="T292" t="s">
        <v>24</v>
      </c>
      <c r="U292" t="s">
        <v>73</v>
      </c>
      <c r="V292">
        <v>7</v>
      </c>
      <c r="X292">
        <f>SUM(Table2[[#This Row],[Mitigation Finance ($ million)]:[Adaptation Finance ($ million)]])</f>
        <v>7</v>
      </c>
      <c r="Y292" t="s">
        <v>96</v>
      </c>
      <c r="Z292" t="s">
        <v>1319</v>
      </c>
      <c r="AA292" t="s">
        <v>2165</v>
      </c>
    </row>
    <row r="293" spans="1:27" x14ac:dyDescent="0.25">
      <c r="A293" s="26">
        <v>44537</v>
      </c>
      <c r="B293" t="s">
        <v>161</v>
      </c>
      <c r="C293" t="s">
        <v>162</v>
      </c>
      <c r="D293" t="s">
        <v>61</v>
      </c>
      <c r="E293" t="s">
        <v>62</v>
      </c>
      <c r="F293" t="s">
        <v>63</v>
      </c>
      <c r="G293" t="s">
        <v>64</v>
      </c>
      <c r="H293" t="s">
        <v>163</v>
      </c>
      <c r="I293" t="s">
        <v>66</v>
      </c>
      <c r="J293">
        <v>150.4</v>
      </c>
      <c r="K293" t="s">
        <v>125</v>
      </c>
      <c r="L293" t="s">
        <v>93</v>
      </c>
      <c r="M293">
        <v>4292</v>
      </c>
      <c r="N293" t="s">
        <v>69</v>
      </c>
      <c r="O293" t="s">
        <v>94</v>
      </c>
      <c r="P293">
        <v>150</v>
      </c>
      <c r="Q293" t="s">
        <v>126</v>
      </c>
      <c r="R293" t="s">
        <v>126</v>
      </c>
      <c r="S293" s="29" t="s">
        <v>8929</v>
      </c>
      <c r="T293" t="s">
        <v>72</v>
      </c>
      <c r="U293" t="s">
        <v>73</v>
      </c>
      <c r="V293">
        <v>53.75</v>
      </c>
      <c r="W293">
        <v>2.5</v>
      </c>
      <c r="X293">
        <f>SUM(Table2[[#This Row],[Mitigation Finance ($ million)]:[Adaptation Finance ($ million)]])</f>
        <v>56.25</v>
      </c>
      <c r="Y293" t="s">
        <v>96</v>
      </c>
      <c r="Z293" t="s">
        <v>74</v>
      </c>
      <c r="AA293" t="s">
        <v>164</v>
      </c>
    </row>
    <row r="294" spans="1:27" x14ac:dyDescent="0.25">
      <c r="A294" s="27">
        <v>44537</v>
      </c>
      <c r="B294" t="s">
        <v>161</v>
      </c>
      <c r="C294" t="s">
        <v>179</v>
      </c>
      <c r="D294" t="s">
        <v>61</v>
      </c>
      <c r="E294" t="s">
        <v>62</v>
      </c>
      <c r="F294" t="s">
        <v>63</v>
      </c>
      <c r="G294" t="s">
        <v>64</v>
      </c>
      <c r="H294" t="s">
        <v>163</v>
      </c>
      <c r="I294" t="s">
        <v>66</v>
      </c>
      <c r="K294" t="s">
        <v>180</v>
      </c>
      <c r="L294" t="s">
        <v>68</v>
      </c>
      <c r="M294">
        <v>10092</v>
      </c>
      <c r="N294" t="s">
        <v>69</v>
      </c>
      <c r="O294" t="s">
        <v>70</v>
      </c>
      <c r="P294">
        <v>0.4</v>
      </c>
      <c r="Q294" t="s">
        <v>126</v>
      </c>
      <c r="R294" t="s">
        <v>126</v>
      </c>
      <c r="T294" t="s">
        <v>72</v>
      </c>
      <c r="U294" t="s">
        <v>73</v>
      </c>
      <c r="X294">
        <f>SUM(Table2[[#This Row],[Mitigation Finance ($ million)]:[Adaptation Finance ($ million)]])</f>
        <v>0</v>
      </c>
      <c r="Y294" t="s">
        <v>68</v>
      </c>
      <c r="Z294" t="s">
        <v>74</v>
      </c>
      <c r="AA294" t="s">
        <v>164</v>
      </c>
    </row>
    <row r="295" spans="1:27" x14ac:dyDescent="0.25">
      <c r="A295" s="2">
        <v>44537</v>
      </c>
      <c r="B295" t="s">
        <v>3225</v>
      </c>
      <c r="C295" t="s">
        <v>3226</v>
      </c>
      <c r="D295" t="s">
        <v>87</v>
      </c>
      <c r="E295" t="s">
        <v>88</v>
      </c>
      <c r="F295" t="s">
        <v>80</v>
      </c>
      <c r="G295" t="s">
        <v>81</v>
      </c>
      <c r="H295" t="s">
        <v>82</v>
      </c>
      <c r="I295" t="s">
        <v>66</v>
      </c>
      <c r="J295">
        <v>157.25</v>
      </c>
      <c r="K295" t="s">
        <v>2199</v>
      </c>
      <c r="L295" t="s">
        <v>93</v>
      </c>
      <c r="M295">
        <v>4148</v>
      </c>
      <c r="N295" t="s">
        <v>69</v>
      </c>
      <c r="O295" t="s">
        <v>94</v>
      </c>
      <c r="P295">
        <v>125</v>
      </c>
      <c r="Q295" t="s">
        <v>71</v>
      </c>
      <c r="R295" t="s">
        <v>71</v>
      </c>
      <c r="T295" t="s">
        <v>72</v>
      </c>
      <c r="U295" t="s">
        <v>95</v>
      </c>
      <c r="V295">
        <v>16.489999999999998</v>
      </c>
      <c r="W295">
        <v>56.64</v>
      </c>
      <c r="X295">
        <f>SUM(Table2[[#This Row],[Mitigation Finance ($ million)]:[Adaptation Finance ($ million)]])</f>
        <v>73.13</v>
      </c>
      <c r="Y295" t="s">
        <v>96</v>
      </c>
      <c r="Z295" t="s">
        <v>1319</v>
      </c>
      <c r="AA295" t="s">
        <v>3227</v>
      </c>
    </row>
    <row r="296" spans="1:27" x14ac:dyDescent="0.25">
      <c r="A296" s="2">
        <v>44537</v>
      </c>
      <c r="B296" t="s">
        <v>3166</v>
      </c>
      <c r="C296" t="s">
        <v>3167</v>
      </c>
      <c r="D296" t="s">
        <v>2428</v>
      </c>
      <c r="E296" t="s">
        <v>2429</v>
      </c>
      <c r="F296" t="s">
        <v>223</v>
      </c>
      <c r="G296" t="s">
        <v>184</v>
      </c>
      <c r="H296" t="s">
        <v>2407</v>
      </c>
      <c r="I296" t="s">
        <v>66</v>
      </c>
      <c r="J296">
        <v>7.2</v>
      </c>
      <c r="K296" t="s">
        <v>2168</v>
      </c>
      <c r="L296" t="s">
        <v>150</v>
      </c>
      <c r="M296" t="s">
        <v>3168</v>
      </c>
      <c r="N296" t="s">
        <v>69</v>
      </c>
      <c r="O296" t="s">
        <v>152</v>
      </c>
      <c r="P296">
        <v>6</v>
      </c>
      <c r="Q296" t="s">
        <v>141</v>
      </c>
      <c r="R296" t="s">
        <v>141</v>
      </c>
      <c r="T296" t="s">
        <v>24</v>
      </c>
      <c r="U296" t="s">
        <v>73</v>
      </c>
      <c r="W296">
        <v>5.4</v>
      </c>
      <c r="X296">
        <f>SUM(Table2[[#This Row],[Mitigation Finance ($ million)]:[Adaptation Finance ($ million)]])</f>
        <v>5.4</v>
      </c>
      <c r="Y296" t="s">
        <v>96</v>
      </c>
      <c r="Z296" t="s">
        <v>1319</v>
      </c>
      <c r="AA296" t="s">
        <v>3169</v>
      </c>
    </row>
    <row r="297" spans="1:27" x14ac:dyDescent="0.25">
      <c r="A297" s="2">
        <v>44537</v>
      </c>
      <c r="B297" t="s">
        <v>3523</v>
      </c>
      <c r="C297" t="s">
        <v>3524</v>
      </c>
      <c r="D297" t="s">
        <v>103</v>
      </c>
      <c r="E297" t="s">
        <v>104</v>
      </c>
      <c r="F297" t="s">
        <v>104</v>
      </c>
      <c r="G297" t="s">
        <v>323</v>
      </c>
      <c r="H297" t="s">
        <v>324</v>
      </c>
      <c r="I297" t="s">
        <v>66</v>
      </c>
      <c r="J297">
        <v>1.1198999999999999</v>
      </c>
      <c r="K297" t="s">
        <v>67</v>
      </c>
      <c r="L297" t="s">
        <v>68</v>
      </c>
      <c r="M297">
        <v>9744</v>
      </c>
      <c r="N297" t="s">
        <v>99</v>
      </c>
      <c r="O297" t="s">
        <v>542</v>
      </c>
      <c r="P297">
        <v>1.1198999999999999</v>
      </c>
      <c r="Q297" t="s">
        <v>128</v>
      </c>
      <c r="R297" t="s">
        <v>128</v>
      </c>
      <c r="T297" t="s">
        <v>72</v>
      </c>
      <c r="U297" t="s">
        <v>73</v>
      </c>
      <c r="V297">
        <v>0.44796000000000002</v>
      </c>
      <c r="W297">
        <v>0.67193999999999998</v>
      </c>
      <c r="X297">
        <f>SUM(Table2[[#This Row],[Mitigation Finance ($ million)]:[Adaptation Finance ($ million)]])</f>
        <v>1.1198999999999999</v>
      </c>
      <c r="Y297" t="s">
        <v>3344</v>
      </c>
      <c r="Z297" t="s">
        <v>1319</v>
      </c>
      <c r="AA297" t="s">
        <v>3525</v>
      </c>
    </row>
    <row r="298" spans="1:27" x14ac:dyDescent="0.25">
      <c r="A298" s="2">
        <v>44537</v>
      </c>
      <c r="B298" t="s">
        <v>3262</v>
      </c>
      <c r="C298" t="s">
        <v>3263</v>
      </c>
      <c r="D298" t="s">
        <v>112</v>
      </c>
      <c r="E298" t="s">
        <v>113</v>
      </c>
      <c r="F298" t="s">
        <v>114</v>
      </c>
      <c r="G298" t="s">
        <v>123</v>
      </c>
      <c r="H298" t="s">
        <v>644</v>
      </c>
      <c r="I298" t="s">
        <v>66</v>
      </c>
      <c r="J298">
        <v>94.265000000000001</v>
      </c>
      <c r="K298" t="s">
        <v>2168</v>
      </c>
      <c r="L298" t="s">
        <v>93</v>
      </c>
      <c r="M298">
        <v>4110</v>
      </c>
      <c r="N298" t="s">
        <v>69</v>
      </c>
      <c r="O298" t="s">
        <v>94</v>
      </c>
      <c r="P298">
        <v>79.474999999999994</v>
      </c>
      <c r="Q298" t="s">
        <v>132</v>
      </c>
      <c r="R298" t="s">
        <v>361</v>
      </c>
      <c r="T298" t="s">
        <v>72</v>
      </c>
      <c r="U298" t="s">
        <v>95</v>
      </c>
      <c r="V298">
        <v>0.83666666999999995</v>
      </c>
      <c r="W298">
        <v>0.39666667</v>
      </c>
      <c r="X298">
        <f>SUM(Table2[[#This Row],[Mitigation Finance ($ million)]:[Adaptation Finance ($ million)]])</f>
        <v>1.2333333399999999</v>
      </c>
      <c r="Y298" t="s">
        <v>96</v>
      </c>
      <c r="Z298" t="s">
        <v>1319</v>
      </c>
      <c r="AA298" t="s">
        <v>3264</v>
      </c>
    </row>
    <row r="299" spans="1:27" x14ac:dyDescent="0.25">
      <c r="A299" s="2">
        <v>44537</v>
      </c>
      <c r="B299" t="s">
        <v>3262</v>
      </c>
      <c r="C299" t="s">
        <v>3263</v>
      </c>
      <c r="D299" t="s">
        <v>112</v>
      </c>
      <c r="E299" t="s">
        <v>113</v>
      </c>
      <c r="F299" t="s">
        <v>114</v>
      </c>
      <c r="G299" t="s">
        <v>123</v>
      </c>
      <c r="H299" t="s">
        <v>644</v>
      </c>
      <c r="I299" t="s">
        <v>66</v>
      </c>
      <c r="K299" t="s">
        <v>2168</v>
      </c>
      <c r="L299" t="s">
        <v>93</v>
      </c>
      <c r="M299">
        <v>4110</v>
      </c>
      <c r="N299" t="s">
        <v>69</v>
      </c>
      <c r="O299" t="s">
        <v>94</v>
      </c>
      <c r="Q299" t="s">
        <v>132</v>
      </c>
      <c r="R299" t="s">
        <v>132</v>
      </c>
      <c r="T299" t="s">
        <v>72</v>
      </c>
      <c r="U299" t="s">
        <v>95</v>
      </c>
      <c r="V299">
        <v>0.83666666999999995</v>
      </c>
      <c r="W299">
        <v>0.39666667</v>
      </c>
      <c r="X299">
        <f>SUM(Table2[[#This Row],[Mitigation Finance ($ million)]:[Adaptation Finance ($ million)]])</f>
        <v>1.2333333399999999</v>
      </c>
      <c r="Y299" t="s">
        <v>96</v>
      </c>
      <c r="Z299" t="s">
        <v>1319</v>
      </c>
      <c r="AA299" t="s">
        <v>3264</v>
      </c>
    </row>
    <row r="300" spans="1:27" x14ac:dyDescent="0.25">
      <c r="A300" s="2">
        <v>44537</v>
      </c>
      <c r="B300" t="s">
        <v>3262</v>
      </c>
      <c r="C300" t="s">
        <v>3263</v>
      </c>
      <c r="D300" t="s">
        <v>112</v>
      </c>
      <c r="E300" t="s">
        <v>113</v>
      </c>
      <c r="F300" t="s">
        <v>114</v>
      </c>
      <c r="G300" t="s">
        <v>123</v>
      </c>
      <c r="H300" t="s">
        <v>644</v>
      </c>
      <c r="I300" t="s">
        <v>66</v>
      </c>
      <c r="K300" t="s">
        <v>2168</v>
      </c>
      <c r="L300" t="s">
        <v>93</v>
      </c>
      <c r="M300">
        <v>4110</v>
      </c>
      <c r="N300" t="s">
        <v>69</v>
      </c>
      <c r="O300" t="s">
        <v>94</v>
      </c>
      <c r="Q300" t="s">
        <v>132</v>
      </c>
      <c r="R300" t="s">
        <v>475</v>
      </c>
      <c r="T300" t="s">
        <v>72</v>
      </c>
      <c r="U300" t="s">
        <v>95</v>
      </c>
      <c r="V300">
        <v>0.83666666999999995</v>
      </c>
      <c r="W300">
        <v>0.39666667</v>
      </c>
      <c r="X300">
        <f>SUM(Table2[[#This Row],[Mitigation Finance ($ million)]:[Adaptation Finance ($ million)]])</f>
        <v>1.2333333399999999</v>
      </c>
      <c r="Y300" t="s">
        <v>96</v>
      </c>
      <c r="Z300" t="s">
        <v>1319</v>
      </c>
      <c r="AA300" t="s">
        <v>3264</v>
      </c>
    </row>
    <row r="301" spans="1:27" x14ac:dyDescent="0.25">
      <c r="A301" s="2">
        <v>44537</v>
      </c>
      <c r="B301" t="s">
        <v>3213</v>
      </c>
      <c r="C301" t="s">
        <v>3214</v>
      </c>
      <c r="D301" t="s">
        <v>87</v>
      </c>
      <c r="E301" t="s">
        <v>88</v>
      </c>
      <c r="F301" t="s">
        <v>80</v>
      </c>
      <c r="G301" t="s">
        <v>81</v>
      </c>
      <c r="H301" t="s">
        <v>82</v>
      </c>
      <c r="I301" t="s">
        <v>66</v>
      </c>
      <c r="J301">
        <v>216.5</v>
      </c>
      <c r="K301" t="s">
        <v>2188</v>
      </c>
      <c r="L301" t="s">
        <v>93</v>
      </c>
      <c r="M301">
        <v>4106</v>
      </c>
      <c r="N301" t="s">
        <v>69</v>
      </c>
      <c r="O301" t="s">
        <v>94</v>
      </c>
      <c r="P301">
        <v>150</v>
      </c>
      <c r="Q301" t="s">
        <v>71</v>
      </c>
      <c r="R301" t="s">
        <v>71</v>
      </c>
      <c r="T301" t="s">
        <v>72</v>
      </c>
      <c r="U301" t="s">
        <v>95</v>
      </c>
      <c r="V301">
        <v>48.87</v>
      </c>
      <c r="W301">
        <v>1.3</v>
      </c>
      <c r="X301">
        <f>SUM(Table2[[#This Row],[Mitigation Finance ($ million)]:[Adaptation Finance ($ million)]])</f>
        <v>50.169999999999995</v>
      </c>
      <c r="Y301" t="s">
        <v>96</v>
      </c>
      <c r="Z301" t="s">
        <v>1319</v>
      </c>
      <c r="AA301" t="s">
        <v>3215</v>
      </c>
    </row>
    <row r="302" spans="1:27" x14ac:dyDescent="0.25">
      <c r="A302" s="26">
        <v>44538</v>
      </c>
      <c r="B302" t="s">
        <v>1231</v>
      </c>
      <c r="C302" t="s">
        <v>1232</v>
      </c>
      <c r="D302" t="s">
        <v>215</v>
      </c>
      <c r="E302" t="s">
        <v>216</v>
      </c>
      <c r="F302" t="s">
        <v>217</v>
      </c>
      <c r="G302" t="s">
        <v>218</v>
      </c>
      <c r="H302" t="s">
        <v>1233</v>
      </c>
      <c r="I302" t="s">
        <v>66</v>
      </c>
      <c r="J302">
        <v>665.1</v>
      </c>
      <c r="K302" t="s">
        <v>92</v>
      </c>
      <c r="L302" t="s">
        <v>93</v>
      </c>
      <c r="M302" t="s">
        <v>1234</v>
      </c>
      <c r="N302" t="s">
        <v>69</v>
      </c>
      <c r="O302" t="s">
        <v>94</v>
      </c>
      <c r="P302">
        <v>304.08739207000002</v>
      </c>
      <c r="Q302" t="s">
        <v>71</v>
      </c>
      <c r="R302" t="s">
        <v>71</v>
      </c>
      <c r="S302" s="29"/>
      <c r="T302" t="s">
        <v>72</v>
      </c>
      <c r="U302" t="s">
        <v>95</v>
      </c>
      <c r="V302">
        <v>49.178569330000002</v>
      </c>
      <c r="W302">
        <v>99.268671249999997</v>
      </c>
      <c r="X302">
        <f>SUM(Table2[[#This Row],[Mitigation Finance ($ million)]:[Adaptation Finance ($ million)]])</f>
        <v>148.44724058</v>
      </c>
      <c r="Y302" t="s">
        <v>96</v>
      </c>
      <c r="Z302" t="s">
        <v>74</v>
      </c>
      <c r="AA302" t="s">
        <v>1235</v>
      </c>
    </row>
    <row r="303" spans="1:27" x14ac:dyDescent="0.25">
      <c r="A303" s="26">
        <v>44538</v>
      </c>
      <c r="B303" t="s">
        <v>1231</v>
      </c>
      <c r="C303" t="s">
        <v>1232</v>
      </c>
      <c r="D303" t="s">
        <v>215</v>
      </c>
      <c r="E303" t="s">
        <v>216</v>
      </c>
      <c r="F303" t="s">
        <v>217</v>
      </c>
      <c r="G303" t="s">
        <v>218</v>
      </c>
      <c r="H303" t="s">
        <v>1233</v>
      </c>
      <c r="I303" t="s">
        <v>66</v>
      </c>
      <c r="K303" t="s">
        <v>92</v>
      </c>
      <c r="L303" t="s">
        <v>93</v>
      </c>
      <c r="M303" t="s">
        <v>1234</v>
      </c>
      <c r="N303" t="s">
        <v>69</v>
      </c>
      <c r="O303" t="s">
        <v>94</v>
      </c>
      <c r="Q303" t="s">
        <v>71</v>
      </c>
      <c r="R303" t="s">
        <v>84</v>
      </c>
      <c r="S303" s="29"/>
      <c r="T303" t="s">
        <v>72</v>
      </c>
      <c r="U303" t="s">
        <v>95</v>
      </c>
      <c r="V303">
        <v>21.988155500000001</v>
      </c>
      <c r="W303">
        <v>6.8030860999999998</v>
      </c>
      <c r="X303">
        <f>SUM(Table2[[#This Row],[Mitigation Finance ($ million)]:[Adaptation Finance ($ million)]])</f>
        <v>28.791241599999999</v>
      </c>
      <c r="Y303" t="s">
        <v>96</v>
      </c>
      <c r="Z303" t="s">
        <v>74</v>
      </c>
      <c r="AA303" t="s">
        <v>1235</v>
      </c>
    </row>
    <row r="304" spans="1:27" x14ac:dyDescent="0.25">
      <c r="A304" s="26">
        <v>44538</v>
      </c>
      <c r="B304" t="s">
        <v>1231</v>
      </c>
      <c r="C304" t="s">
        <v>1232</v>
      </c>
      <c r="D304" t="s">
        <v>215</v>
      </c>
      <c r="E304" t="s">
        <v>216</v>
      </c>
      <c r="F304" t="s">
        <v>217</v>
      </c>
      <c r="G304" t="s">
        <v>218</v>
      </c>
      <c r="H304" t="s">
        <v>1233</v>
      </c>
      <c r="I304" t="s">
        <v>66</v>
      </c>
      <c r="K304" t="s">
        <v>92</v>
      </c>
      <c r="L304" t="s">
        <v>93</v>
      </c>
      <c r="M304" t="s">
        <v>1234</v>
      </c>
      <c r="N304" t="s">
        <v>69</v>
      </c>
      <c r="O304" t="s">
        <v>94</v>
      </c>
      <c r="Q304" t="s">
        <v>71</v>
      </c>
      <c r="R304" t="s">
        <v>475</v>
      </c>
      <c r="S304" s="29"/>
      <c r="T304" t="s">
        <v>72</v>
      </c>
      <c r="U304" t="s">
        <v>95</v>
      </c>
      <c r="V304">
        <v>11.261547500000001</v>
      </c>
      <c r="W304">
        <v>18.1563725</v>
      </c>
      <c r="X304">
        <f>SUM(Table2[[#This Row],[Mitigation Finance ($ million)]:[Adaptation Finance ($ million)]])</f>
        <v>29.417920000000002</v>
      </c>
      <c r="Y304" t="s">
        <v>96</v>
      </c>
      <c r="Z304" t="s">
        <v>74</v>
      </c>
      <c r="AA304" t="s">
        <v>1235</v>
      </c>
    </row>
    <row r="305" spans="1:27" x14ac:dyDescent="0.25">
      <c r="A305" s="26">
        <v>44538</v>
      </c>
      <c r="B305" t="s">
        <v>1231</v>
      </c>
      <c r="C305" t="s">
        <v>1232</v>
      </c>
      <c r="D305" t="s">
        <v>215</v>
      </c>
      <c r="E305" t="s">
        <v>216</v>
      </c>
      <c r="F305" t="s">
        <v>217</v>
      </c>
      <c r="G305" t="s">
        <v>218</v>
      </c>
      <c r="H305" t="s">
        <v>1233</v>
      </c>
      <c r="I305" t="s">
        <v>66</v>
      </c>
      <c r="K305" t="s">
        <v>92</v>
      </c>
      <c r="L305" t="s">
        <v>93</v>
      </c>
      <c r="M305" t="s">
        <v>1234</v>
      </c>
      <c r="N305" t="s">
        <v>69</v>
      </c>
      <c r="O305" t="s">
        <v>94</v>
      </c>
      <c r="Q305" t="s">
        <v>71</v>
      </c>
      <c r="R305" t="s">
        <v>128</v>
      </c>
      <c r="S305" s="29"/>
      <c r="T305" t="s">
        <v>72</v>
      </c>
      <c r="U305" t="s">
        <v>95</v>
      </c>
      <c r="V305">
        <v>44.002000000000002</v>
      </c>
      <c r="X305">
        <f>SUM(Table2[[#This Row],[Mitigation Finance ($ million)]:[Adaptation Finance ($ million)]])</f>
        <v>44.002000000000002</v>
      </c>
      <c r="Y305" t="s">
        <v>96</v>
      </c>
      <c r="Z305" t="s">
        <v>74</v>
      </c>
      <c r="AA305" t="s">
        <v>1235</v>
      </c>
    </row>
    <row r="306" spans="1:27" x14ac:dyDescent="0.25">
      <c r="A306" s="26">
        <v>44538</v>
      </c>
      <c r="B306" t="s">
        <v>388</v>
      </c>
      <c r="C306" t="s">
        <v>389</v>
      </c>
      <c r="D306" t="s">
        <v>3008</v>
      </c>
      <c r="E306" t="s">
        <v>3009</v>
      </c>
      <c r="F306" t="s">
        <v>114</v>
      </c>
      <c r="G306" t="s">
        <v>123</v>
      </c>
      <c r="H306" t="s">
        <v>391</v>
      </c>
      <c r="I306" t="s">
        <v>66</v>
      </c>
      <c r="K306" t="s">
        <v>67</v>
      </c>
      <c r="L306" t="s">
        <v>68</v>
      </c>
      <c r="M306">
        <v>6744</v>
      </c>
      <c r="N306" t="s">
        <v>99</v>
      </c>
      <c r="O306" t="s">
        <v>618</v>
      </c>
      <c r="P306">
        <v>0.5</v>
      </c>
      <c r="Q306" t="s">
        <v>141</v>
      </c>
      <c r="R306" t="s">
        <v>141</v>
      </c>
      <c r="S306" s="29"/>
      <c r="T306" t="s">
        <v>24</v>
      </c>
      <c r="U306" t="s">
        <v>95</v>
      </c>
      <c r="W306">
        <v>0.5</v>
      </c>
      <c r="X306">
        <f>SUM(Table2[[#This Row],[Mitigation Finance ($ million)]:[Adaptation Finance ($ million)]])</f>
        <v>0.5</v>
      </c>
      <c r="Y306" t="s">
        <v>3344</v>
      </c>
      <c r="Z306" t="s">
        <v>1319</v>
      </c>
      <c r="AA306" t="s">
        <v>393</v>
      </c>
    </row>
    <row r="307" spans="1:27" x14ac:dyDescent="0.25">
      <c r="A307" s="27">
        <v>44538</v>
      </c>
      <c r="B307" t="s">
        <v>388</v>
      </c>
      <c r="C307" t="s">
        <v>389</v>
      </c>
      <c r="D307" t="s">
        <v>3008</v>
      </c>
      <c r="E307" t="s">
        <v>3009</v>
      </c>
      <c r="F307" t="s">
        <v>114</v>
      </c>
      <c r="G307" t="s">
        <v>123</v>
      </c>
      <c r="H307" t="s">
        <v>391</v>
      </c>
      <c r="I307" t="s">
        <v>66</v>
      </c>
      <c r="K307" t="s">
        <v>67</v>
      </c>
      <c r="L307" t="s">
        <v>68</v>
      </c>
      <c r="M307">
        <v>6744</v>
      </c>
      <c r="N307" t="s">
        <v>99</v>
      </c>
      <c r="O307" t="s">
        <v>192</v>
      </c>
      <c r="P307">
        <v>0.3</v>
      </c>
      <c r="Q307" t="s">
        <v>141</v>
      </c>
      <c r="R307" t="s">
        <v>141</v>
      </c>
      <c r="T307" t="s">
        <v>24</v>
      </c>
      <c r="U307" t="s">
        <v>95</v>
      </c>
      <c r="W307">
        <v>0.3</v>
      </c>
      <c r="X307">
        <f>SUM(Table2[[#This Row],[Mitigation Finance ($ million)]:[Adaptation Finance ($ million)]])</f>
        <v>0.3</v>
      </c>
      <c r="Y307" t="s">
        <v>3344</v>
      </c>
      <c r="Z307" t="s">
        <v>1319</v>
      </c>
      <c r="AA307" t="s">
        <v>393</v>
      </c>
    </row>
    <row r="308" spans="1:27" x14ac:dyDescent="0.25">
      <c r="A308" s="2">
        <v>44538</v>
      </c>
      <c r="B308" t="s">
        <v>3247</v>
      </c>
      <c r="C308" t="s">
        <v>3248</v>
      </c>
      <c r="D308" t="s">
        <v>637</v>
      </c>
      <c r="E308" t="s">
        <v>638</v>
      </c>
      <c r="F308" t="s">
        <v>114</v>
      </c>
      <c r="G308" t="s">
        <v>123</v>
      </c>
      <c r="H308" t="s">
        <v>639</v>
      </c>
      <c r="I308" t="s">
        <v>66</v>
      </c>
      <c r="J308">
        <v>40</v>
      </c>
      <c r="K308" t="s">
        <v>2178</v>
      </c>
      <c r="L308" t="s">
        <v>93</v>
      </c>
      <c r="M308">
        <v>4128</v>
      </c>
      <c r="N308" t="s">
        <v>69</v>
      </c>
      <c r="O308" t="s">
        <v>225</v>
      </c>
      <c r="P308">
        <v>40</v>
      </c>
      <c r="Q308" t="s">
        <v>128</v>
      </c>
      <c r="R308" t="s">
        <v>128</v>
      </c>
      <c r="T308" t="s">
        <v>72</v>
      </c>
      <c r="U308" t="s">
        <v>73</v>
      </c>
      <c r="V308">
        <v>4.74</v>
      </c>
      <c r="W308">
        <v>1.23</v>
      </c>
      <c r="X308">
        <f>SUM(Table2[[#This Row],[Mitigation Finance ($ million)]:[Adaptation Finance ($ million)]])</f>
        <v>5.9700000000000006</v>
      </c>
      <c r="Y308" t="s">
        <v>96</v>
      </c>
      <c r="Z308" t="s">
        <v>1319</v>
      </c>
      <c r="AA308" t="s">
        <v>3249</v>
      </c>
    </row>
    <row r="309" spans="1:27" x14ac:dyDescent="0.25">
      <c r="A309" s="2">
        <v>44538</v>
      </c>
      <c r="B309" t="s">
        <v>3256</v>
      </c>
      <c r="C309" t="s">
        <v>3257</v>
      </c>
      <c r="D309" t="s">
        <v>637</v>
      </c>
      <c r="E309" t="s">
        <v>638</v>
      </c>
      <c r="F309" t="s">
        <v>114</v>
      </c>
      <c r="G309" t="s">
        <v>123</v>
      </c>
      <c r="H309" t="s">
        <v>644</v>
      </c>
      <c r="I309" t="s">
        <v>66</v>
      </c>
      <c r="J309">
        <v>35</v>
      </c>
      <c r="K309" t="s">
        <v>2199</v>
      </c>
      <c r="L309" t="s">
        <v>93</v>
      </c>
      <c r="M309">
        <v>4125</v>
      </c>
      <c r="N309" t="s">
        <v>69</v>
      </c>
      <c r="O309" t="s">
        <v>225</v>
      </c>
      <c r="P309">
        <v>25</v>
      </c>
      <c r="Q309" t="s">
        <v>361</v>
      </c>
      <c r="R309" t="s">
        <v>361</v>
      </c>
      <c r="T309" t="s">
        <v>24</v>
      </c>
      <c r="U309" t="s">
        <v>95</v>
      </c>
      <c r="W309">
        <v>4.58</v>
      </c>
      <c r="X309">
        <f>SUM(Table2[[#This Row],[Mitigation Finance ($ million)]:[Adaptation Finance ($ million)]])</f>
        <v>4.58</v>
      </c>
      <c r="Y309" t="s">
        <v>96</v>
      </c>
      <c r="Z309" t="s">
        <v>1319</v>
      </c>
      <c r="AA309" t="s">
        <v>3258</v>
      </c>
    </row>
    <row r="310" spans="1:27" x14ac:dyDescent="0.25">
      <c r="A310" s="2">
        <v>44538</v>
      </c>
      <c r="B310" t="s">
        <v>3256</v>
      </c>
      <c r="C310" t="s">
        <v>3257</v>
      </c>
      <c r="D310" t="s">
        <v>637</v>
      </c>
      <c r="E310" t="s">
        <v>638</v>
      </c>
      <c r="F310" t="s">
        <v>114</v>
      </c>
      <c r="G310" t="s">
        <v>123</v>
      </c>
      <c r="H310" t="s">
        <v>644</v>
      </c>
      <c r="I310" t="s">
        <v>66</v>
      </c>
      <c r="K310" t="s">
        <v>2199</v>
      </c>
      <c r="L310" t="s">
        <v>150</v>
      </c>
      <c r="M310">
        <v>9223</v>
      </c>
      <c r="N310" t="s">
        <v>99</v>
      </c>
      <c r="O310" t="s">
        <v>2294</v>
      </c>
      <c r="P310">
        <v>5</v>
      </c>
      <c r="Q310" t="s">
        <v>361</v>
      </c>
      <c r="R310" t="s">
        <v>361</v>
      </c>
      <c r="T310" t="s">
        <v>24</v>
      </c>
      <c r="U310" t="s">
        <v>95</v>
      </c>
      <c r="X310">
        <f>SUM(Table2[[#This Row],[Mitigation Finance ($ million)]:[Adaptation Finance ($ million)]])</f>
        <v>0</v>
      </c>
      <c r="Y310" t="s">
        <v>96</v>
      </c>
      <c r="Z310" t="s">
        <v>1319</v>
      </c>
      <c r="AA310" t="s">
        <v>3258</v>
      </c>
    </row>
    <row r="311" spans="1:27" x14ac:dyDescent="0.25">
      <c r="A311" s="2">
        <v>44538</v>
      </c>
      <c r="B311" t="s">
        <v>3250</v>
      </c>
      <c r="C311" t="s">
        <v>3251</v>
      </c>
      <c r="D311" t="s">
        <v>637</v>
      </c>
      <c r="E311" t="s">
        <v>638</v>
      </c>
      <c r="F311" t="s">
        <v>114</v>
      </c>
      <c r="G311" t="s">
        <v>123</v>
      </c>
      <c r="H311" t="s">
        <v>191</v>
      </c>
      <c r="I311" t="s">
        <v>66</v>
      </c>
      <c r="J311">
        <v>196.1</v>
      </c>
      <c r="K311" t="s">
        <v>2199</v>
      </c>
      <c r="L311" t="s">
        <v>93</v>
      </c>
      <c r="M311">
        <v>4143</v>
      </c>
      <c r="N311" t="s">
        <v>69</v>
      </c>
      <c r="O311" t="s">
        <v>225</v>
      </c>
      <c r="P311">
        <v>180</v>
      </c>
      <c r="Q311" t="s">
        <v>71</v>
      </c>
      <c r="R311" t="s">
        <v>71</v>
      </c>
      <c r="T311" t="s">
        <v>72</v>
      </c>
      <c r="U311" t="s">
        <v>95</v>
      </c>
      <c r="V311">
        <v>30.86</v>
      </c>
      <c r="W311">
        <v>5.46</v>
      </c>
      <c r="X311">
        <f>SUM(Table2[[#This Row],[Mitigation Finance ($ million)]:[Adaptation Finance ($ million)]])</f>
        <v>36.32</v>
      </c>
      <c r="Y311" t="s">
        <v>96</v>
      </c>
      <c r="Z311" t="s">
        <v>1319</v>
      </c>
      <c r="AA311" t="s">
        <v>3252</v>
      </c>
    </row>
    <row r="312" spans="1:27" x14ac:dyDescent="0.25">
      <c r="A312" s="2">
        <v>44538</v>
      </c>
      <c r="B312" t="s">
        <v>3253</v>
      </c>
      <c r="C312" t="s">
        <v>3254</v>
      </c>
      <c r="D312" t="s">
        <v>637</v>
      </c>
      <c r="E312" t="s">
        <v>638</v>
      </c>
      <c r="F312" t="s">
        <v>114</v>
      </c>
      <c r="G312" t="s">
        <v>123</v>
      </c>
      <c r="H312" t="s">
        <v>491</v>
      </c>
      <c r="I312" t="s">
        <v>66</v>
      </c>
      <c r="J312">
        <v>90</v>
      </c>
      <c r="K312" t="s">
        <v>2199</v>
      </c>
      <c r="L312" t="s">
        <v>93</v>
      </c>
      <c r="M312">
        <v>4119</v>
      </c>
      <c r="N312" t="s">
        <v>69</v>
      </c>
      <c r="O312" t="s">
        <v>225</v>
      </c>
      <c r="P312">
        <v>82.047641999999996</v>
      </c>
      <c r="Q312" t="s">
        <v>84</v>
      </c>
      <c r="R312" t="s">
        <v>84</v>
      </c>
      <c r="T312" t="s">
        <v>72</v>
      </c>
      <c r="U312" t="s">
        <v>95</v>
      </c>
      <c r="V312">
        <v>7.74</v>
      </c>
      <c r="W312">
        <v>0.65</v>
      </c>
      <c r="X312">
        <f>SUM(Table2[[#This Row],[Mitigation Finance ($ million)]:[Adaptation Finance ($ million)]])</f>
        <v>8.39</v>
      </c>
      <c r="Y312" t="s">
        <v>96</v>
      </c>
      <c r="Z312" t="s">
        <v>1319</v>
      </c>
      <c r="AA312" t="s">
        <v>3255</v>
      </c>
    </row>
    <row r="313" spans="1:27" x14ac:dyDescent="0.25">
      <c r="A313" s="2">
        <v>44538</v>
      </c>
      <c r="B313" t="s">
        <v>2769</v>
      </c>
      <c r="C313" t="s">
        <v>2770</v>
      </c>
      <c r="D313" t="s">
        <v>254</v>
      </c>
      <c r="E313" t="s">
        <v>255</v>
      </c>
      <c r="F313" t="s">
        <v>80</v>
      </c>
      <c r="G313" t="s">
        <v>81</v>
      </c>
      <c r="H313" t="s">
        <v>866</v>
      </c>
      <c r="I313" t="s">
        <v>66</v>
      </c>
      <c r="J313">
        <v>0.5</v>
      </c>
      <c r="K313" t="s">
        <v>180</v>
      </c>
      <c r="L313" t="s">
        <v>68</v>
      </c>
      <c r="M313">
        <v>6603</v>
      </c>
      <c r="N313" t="s">
        <v>69</v>
      </c>
      <c r="O313" t="s">
        <v>3348</v>
      </c>
      <c r="P313">
        <v>0.5</v>
      </c>
      <c r="Q313" t="s">
        <v>141</v>
      </c>
      <c r="R313" t="s">
        <v>141</v>
      </c>
      <c r="T313" t="s">
        <v>72</v>
      </c>
      <c r="U313" t="s">
        <v>73</v>
      </c>
      <c r="V313">
        <v>0.125</v>
      </c>
      <c r="W313">
        <v>0.17499999999999999</v>
      </c>
      <c r="X313">
        <f>SUM(Table2[[#This Row],[Mitigation Finance ($ million)]:[Adaptation Finance ($ million)]])</f>
        <v>0.3</v>
      </c>
      <c r="Y313" t="s">
        <v>3344</v>
      </c>
      <c r="Z313" t="s">
        <v>1319</v>
      </c>
      <c r="AA313" t="s">
        <v>2771</v>
      </c>
    </row>
    <row r="314" spans="1:27" x14ac:dyDescent="0.25">
      <c r="A314" s="27">
        <v>44539</v>
      </c>
      <c r="B314" t="s">
        <v>2516</v>
      </c>
      <c r="C314" t="s">
        <v>2517</v>
      </c>
      <c r="D314" t="s">
        <v>103</v>
      </c>
      <c r="E314" t="s">
        <v>104</v>
      </c>
      <c r="F314" t="s">
        <v>104</v>
      </c>
      <c r="G314" t="s">
        <v>89</v>
      </c>
      <c r="H314" t="s">
        <v>137</v>
      </c>
      <c r="I314" t="s">
        <v>91</v>
      </c>
      <c r="K314" t="s">
        <v>67</v>
      </c>
      <c r="L314" t="s">
        <v>68</v>
      </c>
      <c r="M314">
        <v>9948</v>
      </c>
      <c r="N314" t="s">
        <v>69</v>
      </c>
      <c r="O314" t="s">
        <v>561</v>
      </c>
      <c r="P314">
        <v>0.5</v>
      </c>
      <c r="Q314" t="s">
        <v>475</v>
      </c>
      <c r="R314" t="s">
        <v>117</v>
      </c>
      <c r="T314" t="s">
        <v>72</v>
      </c>
      <c r="V314">
        <v>3.4000000000000002E-2</v>
      </c>
      <c r="W314">
        <v>5.0999999999999997E-2</v>
      </c>
      <c r="X314">
        <f>SUM(Table2[[#This Row],[Mitigation Finance ($ million)]:[Adaptation Finance ($ million)]])</f>
        <v>8.4999999999999992E-2</v>
      </c>
      <c r="Y314" t="s">
        <v>3344</v>
      </c>
      <c r="Z314" t="s">
        <v>1319</v>
      </c>
      <c r="AA314" t="s">
        <v>2518</v>
      </c>
    </row>
    <row r="315" spans="1:27" x14ac:dyDescent="0.25">
      <c r="A315" s="27">
        <v>44539</v>
      </c>
      <c r="B315" t="s">
        <v>2289</v>
      </c>
      <c r="C315" t="s">
        <v>2290</v>
      </c>
      <c r="D315" t="s">
        <v>429</v>
      </c>
      <c r="E315" t="s">
        <v>430</v>
      </c>
      <c r="F315" t="s">
        <v>217</v>
      </c>
      <c r="G315" t="s">
        <v>218</v>
      </c>
      <c r="H315" t="s">
        <v>219</v>
      </c>
      <c r="I315" t="s">
        <v>66</v>
      </c>
      <c r="J315">
        <v>32.299999999999997</v>
      </c>
      <c r="K315" t="s">
        <v>2199</v>
      </c>
      <c r="L315" t="s">
        <v>93</v>
      </c>
      <c r="M315" t="s">
        <v>2291</v>
      </c>
      <c r="N315" t="s">
        <v>69</v>
      </c>
      <c r="O315" t="s">
        <v>94</v>
      </c>
      <c r="P315">
        <v>30</v>
      </c>
      <c r="Q315" t="s">
        <v>117</v>
      </c>
      <c r="R315" t="s">
        <v>117</v>
      </c>
      <c r="T315" t="s">
        <v>72</v>
      </c>
      <c r="U315" t="s">
        <v>95</v>
      </c>
      <c r="V315">
        <v>2</v>
      </c>
      <c r="W315">
        <v>0.2</v>
      </c>
      <c r="X315">
        <f>SUM(Table2[[#This Row],[Mitigation Finance ($ million)]:[Adaptation Finance ($ million)]])</f>
        <v>2.2000000000000002</v>
      </c>
      <c r="Y315" t="s">
        <v>96</v>
      </c>
      <c r="Z315" t="s">
        <v>1319</v>
      </c>
      <c r="AA315" t="s">
        <v>2292</v>
      </c>
    </row>
    <row r="316" spans="1:27" x14ac:dyDescent="0.25">
      <c r="A316" s="27">
        <v>44539</v>
      </c>
      <c r="B316" t="s">
        <v>2289</v>
      </c>
      <c r="C316" t="s">
        <v>2290</v>
      </c>
      <c r="D316" t="s">
        <v>429</v>
      </c>
      <c r="E316" t="s">
        <v>430</v>
      </c>
      <c r="F316" t="s">
        <v>217</v>
      </c>
      <c r="G316" t="s">
        <v>218</v>
      </c>
      <c r="H316" t="s">
        <v>219</v>
      </c>
      <c r="I316" t="s">
        <v>66</v>
      </c>
      <c r="K316" t="s">
        <v>2199</v>
      </c>
      <c r="L316" t="s">
        <v>93</v>
      </c>
      <c r="M316" t="s">
        <v>2291</v>
      </c>
      <c r="N316" t="s">
        <v>69</v>
      </c>
      <c r="O316" t="s">
        <v>94</v>
      </c>
      <c r="Q316" t="s">
        <v>117</v>
      </c>
      <c r="R316" t="s">
        <v>332</v>
      </c>
      <c r="T316" t="s">
        <v>72</v>
      </c>
      <c r="U316" t="s">
        <v>95</v>
      </c>
      <c r="V316">
        <v>2.89</v>
      </c>
      <c r="W316">
        <v>0.3</v>
      </c>
      <c r="X316">
        <f>SUM(Table2[[#This Row],[Mitigation Finance ($ million)]:[Adaptation Finance ($ million)]])</f>
        <v>3.19</v>
      </c>
      <c r="Y316" t="s">
        <v>96</v>
      </c>
      <c r="Z316" t="s">
        <v>1319</v>
      </c>
      <c r="AA316" t="s">
        <v>2292</v>
      </c>
    </row>
    <row r="317" spans="1:27" x14ac:dyDescent="0.25">
      <c r="A317" s="2">
        <v>44539</v>
      </c>
      <c r="B317" t="s">
        <v>2453</v>
      </c>
      <c r="C317" t="s">
        <v>2454</v>
      </c>
      <c r="D317" t="s">
        <v>2455</v>
      </c>
      <c r="E317" t="s">
        <v>2456</v>
      </c>
      <c r="F317" t="s">
        <v>223</v>
      </c>
      <c r="G317" t="s">
        <v>184</v>
      </c>
      <c r="H317" t="s">
        <v>1007</v>
      </c>
      <c r="I317" t="s">
        <v>66</v>
      </c>
      <c r="J317">
        <v>2</v>
      </c>
      <c r="K317" t="s">
        <v>67</v>
      </c>
      <c r="L317" t="s">
        <v>68</v>
      </c>
      <c r="M317">
        <v>6683</v>
      </c>
      <c r="N317" t="s">
        <v>69</v>
      </c>
      <c r="O317" t="s">
        <v>3348</v>
      </c>
      <c r="P317">
        <v>2</v>
      </c>
      <c r="Q317" t="s">
        <v>126</v>
      </c>
      <c r="R317" t="s">
        <v>126</v>
      </c>
      <c r="T317" t="s">
        <v>72</v>
      </c>
      <c r="U317" t="s">
        <v>73</v>
      </c>
      <c r="V317">
        <v>0.72</v>
      </c>
      <c r="W317">
        <v>0.08</v>
      </c>
      <c r="X317">
        <f>SUM(Table2[[#This Row],[Mitigation Finance ($ million)]:[Adaptation Finance ($ million)]])</f>
        <v>0.79999999999999993</v>
      </c>
      <c r="Y317" t="s">
        <v>3344</v>
      </c>
      <c r="Z317" t="s">
        <v>1319</v>
      </c>
      <c r="AA317" t="s">
        <v>2457</v>
      </c>
    </row>
    <row r="318" spans="1:27" x14ac:dyDescent="0.25">
      <c r="A318" s="2">
        <v>44539</v>
      </c>
      <c r="B318" t="s">
        <v>2453</v>
      </c>
      <c r="C318" t="s">
        <v>2454</v>
      </c>
      <c r="D318" t="s">
        <v>2455</v>
      </c>
      <c r="E318" t="s">
        <v>2456</v>
      </c>
      <c r="F318" t="s">
        <v>223</v>
      </c>
      <c r="G318" t="s">
        <v>184</v>
      </c>
      <c r="H318" t="s">
        <v>1007</v>
      </c>
      <c r="I318" t="s">
        <v>66</v>
      </c>
      <c r="K318" t="s">
        <v>67</v>
      </c>
      <c r="L318" t="s">
        <v>68</v>
      </c>
      <c r="M318">
        <v>6683</v>
      </c>
      <c r="N318" t="s">
        <v>69</v>
      </c>
      <c r="O318" t="s">
        <v>3348</v>
      </c>
      <c r="Q318" t="s">
        <v>126</v>
      </c>
      <c r="R318" t="s">
        <v>141</v>
      </c>
      <c r="T318" t="s">
        <v>72</v>
      </c>
      <c r="U318" t="s">
        <v>73</v>
      </c>
      <c r="V318">
        <v>0.54</v>
      </c>
      <c r="W318">
        <v>0.06</v>
      </c>
      <c r="X318">
        <f>SUM(Table2[[#This Row],[Mitigation Finance ($ million)]:[Adaptation Finance ($ million)]])</f>
        <v>0.60000000000000009</v>
      </c>
      <c r="Y318" t="s">
        <v>3344</v>
      </c>
      <c r="Z318" t="s">
        <v>1319</v>
      </c>
      <c r="AA318" t="s">
        <v>2457</v>
      </c>
    </row>
    <row r="319" spans="1:27" x14ac:dyDescent="0.25">
      <c r="A319" s="2">
        <v>44539</v>
      </c>
      <c r="B319" t="s">
        <v>2453</v>
      </c>
      <c r="C319" t="s">
        <v>2454</v>
      </c>
      <c r="D319" t="s">
        <v>2455</v>
      </c>
      <c r="E319" t="s">
        <v>2456</v>
      </c>
      <c r="F319" t="s">
        <v>223</v>
      </c>
      <c r="G319" t="s">
        <v>184</v>
      </c>
      <c r="H319" t="s">
        <v>1007</v>
      </c>
      <c r="I319" t="s">
        <v>66</v>
      </c>
      <c r="K319" t="s">
        <v>67</v>
      </c>
      <c r="L319" t="s">
        <v>68</v>
      </c>
      <c r="M319">
        <v>6683</v>
      </c>
      <c r="N319" t="s">
        <v>69</v>
      </c>
      <c r="O319" t="s">
        <v>3348</v>
      </c>
      <c r="Q319" t="s">
        <v>126</v>
      </c>
      <c r="R319" t="s">
        <v>84</v>
      </c>
      <c r="T319" t="s">
        <v>72</v>
      </c>
      <c r="U319" t="s">
        <v>73</v>
      </c>
      <c r="V319">
        <v>0.54</v>
      </c>
      <c r="W319">
        <v>0.06</v>
      </c>
      <c r="X319">
        <f>SUM(Table2[[#This Row],[Mitigation Finance ($ million)]:[Adaptation Finance ($ million)]])</f>
        <v>0.60000000000000009</v>
      </c>
      <c r="Y319" t="s">
        <v>3344</v>
      </c>
      <c r="Z319" t="s">
        <v>1319</v>
      </c>
      <c r="AA319" t="s">
        <v>2457</v>
      </c>
    </row>
    <row r="320" spans="1:27" x14ac:dyDescent="0.25">
      <c r="A320" s="26">
        <v>44540</v>
      </c>
      <c r="B320" t="s">
        <v>2289</v>
      </c>
      <c r="C320" t="s">
        <v>2290</v>
      </c>
      <c r="D320" t="s">
        <v>429</v>
      </c>
      <c r="E320" t="s">
        <v>430</v>
      </c>
      <c r="F320" t="s">
        <v>217</v>
      </c>
      <c r="G320" t="s">
        <v>218</v>
      </c>
      <c r="H320" t="s">
        <v>219</v>
      </c>
      <c r="I320" t="s">
        <v>66</v>
      </c>
      <c r="K320" t="s">
        <v>2199</v>
      </c>
      <c r="L320" t="s">
        <v>150</v>
      </c>
      <c r="M320" t="s">
        <v>2293</v>
      </c>
      <c r="N320" t="s">
        <v>99</v>
      </c>
      <c r="O320" t="s">
        <v>2294</v>
      </c>
      <c r="P320">
        <v>2</v>
      </c>
      <c r="Q320" t="s">
        <v>117</v>
      </c>
      <c r="R320" t="s">
        <v>117</v>
      </c>
      <c r="S320" s="29" t="s">
        <v>8921</v>
      </c>
      <c r="T320" t="s">
        <v>72</v>
      </c>
      <c r="U320" t="s">
        <v>95</v>
      </c>
      <c r="X320">
        <f>SUM(Table2[[#This Row],[Mitigation Finance ($ million)]:[Adaptation Finance ($ million)]])</f>
        <v>0</v>
      </c>
      <c r="Y320" t="s">
        <v>96</v>
      </c>
      <c r="Z320" t="s">
        <v>1319</v>
      </c>
      <c r="AA320" t="s">
        <v>2292</v>
      </c>
    </row>
    <row r="321" spans="1:27" x14ac:dyDescent="0.25">
      <c r="A321" s="26">
        <v>44540</v>
      </c>
      <c r="B321" t="s">
        <v>2295</v>
      </c>
      <c r="C321" t="s">
        <v>2296</v>
      </c>
      <c r="D321" t="s">
        <v>215</v>
      </c>
      <c r="E321" t="s">
        <v>216</v>
      </c>
      <c r="F321" t="s">
        <v>217</v>
      </c>
      <c r="G321" t="s">
        <v>218</v>
      </c>
      <c r="H321" t="s">
        <v>219</v>
      </c>
      <c r="I321" t="s">
        <v>66</v>
      </c>
      <c r="J321">
        <v>327.22899999999998</v>
      </c>
      <c r="K321" t="s">
        <v>2199</v>
      </c>
      <c r="L321" t="s">
        <v>93</v>
      </c>
      <c r="M321" t="s">
        <v>2297</v>
      </c>
      <c r="N321" t="s">
        <v>69</v>
      </c>
      <c r="O321" t="s">
        <v>94</v>
      </c>
      <c r="P321">
        <v>209.61640566</v>
      </c>
      <c r="Q321" t="s">
        <v>117</v>
      </c>
      <c r="R321" t="s">
        <v>117</v>
      </c>
      <c r="S321" s="29" t="s">
        <v>8920</v>
      </c>
      <c r="T321" t="s">
        <v>72</v>
      </c>
      <c r="U321" t="s">
        <v>173</v>
      </c>
      <c r="V321">
        <v>95.14</v>
      </c>
      <c r="W321">
        <v>42.81</v>
      </c>
      <c r="X321">
        <f>SUM(Table2[[#This Row],[Mitigation Finance ($ million)]:[Adaptation Finance ($ million)]])</f>
        <v>137.94999999999999</v>
      </c>
      <c r="Y321" t="s">
        <v>96</v>
      </c>
      <c r="Z321" t="s">
        <v>1319</v>
      </c>
      <c r="AA321" t="s">
        <v>2298</v>
      </c>
    </row>
    <row r="322" spans="1:27" x14ac:dyDescent="0.25">
      <c r="A322" s="26">
        <v>44540</v>
      </c>
      <c r="B322" t="s">
        <v>2840</v>
      </c>
      <c r="C322" t="s">
        <v>2841</v>
      </c>
      <c r="D322" t="s">
        <v>103</v>
      </c>
      <c r="E322" t="s">
        <v>104</v>
      </c>
      <c r="F322" t="s">
        <v>104</v>
      </c>
      <c r="G322" t="s">
        <v>323</v>
      </c>
      <c r="H322" t="s">
        <v>324</v>
      </c>
      <c r="I322" t="s">
        <v>66</v>
      </c>
      <c r="J322">
        <v>1.5</v>
      </c>
      <c r="K322" t="s">
        <v>67</v>
      </c>
      <c r="L322" t="s">
        <v>68</v>
      </c>
      <c r="M322">
        <v>9716</v>
      </c>
      <c r="N322" t="s">
        <v>69</v>
      </c>
      <c r="O322" t="s">
        <v>70</v>
      </c>
      <c r="P322">
        <v>1.5</v>
      </c>
      <c r="Q322" t="s">
        <v>141</v>
      </c>
      <c r="R322" t="s">
        <v>141</v>
      </c>
      <c r="S322" s="29" t="s">
        <v>8929</v>
      </c>
      <c r="T322" t="s">
        <v>72</v>
      </c>
      <c r="U322" t="s">
        <v>73</v>
      </c>
      <c r="V322">
        <v>6.6699999999999995E-2</v>
      </c>
      <c r="W322">
        <v>3.3300000000000003E-2</v>
      </c>
      <c r="X322">
        <f>SUM(Table2[[#This Row],[Mitigation Finance ($ million)]:[Adaptation Finance ($ million)]])</f>
        <v>0.1</v>
      </c>
      <c r="Y322" t="s">
        <v>68</v>
      </c>
      <c r="Z322" t="s">
        <v>1319</v>
      </c>
      <c r="AA322" t="s">
        <v>2842</v>
      </c>
    </row>
    <row r="323" spans="1:27" x14ac:dyDescent="0.25">
      <c r="A323" s="26">
        <v>44540</v>
      </c>
      <c r="B323" t="s">
        <v>2840</v>
      </c>
      <c r="C323" t="s">
        <v>2841</v>
      </c>
      <c r="D323" t="s">
        <v>103</v>
      </c>
      <c r="E323" t="s">
        <v>104</v>
      </c>
      <c r="F323" t="s">
        <v>104</v>
      </c>
      <c r="G323" t="s">
        <v>323</v>
      </c>
      <c r="H323" t="s">
        <v>324</v>
      </c>
      <c r="I323" t="s">
        <v>66</v>
      </c>
      <c r="K323" t="s">
        <v>67</v>
      </c>
      <c r="L323" t="s">
        <v>68</v>
      </c>
      <c r="M323">
        <v>9716</v>
      </c>
      <c r="N323" t="s">
        <v>69</v>
      </c>
      <c r="O323" t="s">
        <v>70</v>
      </c>
      <c r="Q323" t="s">
        <v>141</v>
      </c>
      <c r="R323" t="s">
        <v>117</v>
      </c>
      <c r="S323" s="29" t="s">
        <v>8930</v>
      </c>
      <c r="T323" t="s">
        <v>72</v>
      </c>
      <c r="U323" t="s">
        <v>73</v>
      </c>
      <c r="V323">
        <v>6.6699999999999995E-2</v>
      </c>
      <c r="W323">
        <v>3.3300000000000003E-2</v>
      </c>
      <c r="X323">
        <f>SUM(Table2[[#This Row],[Mitigation Finance ($ million)]:[Adaptation Finance ($ million)]])</f>
        <v>0.1</v>
      </c>
      <c r="Y323" t="s">
        <v>68</v>
      </c>
      <c r="Z323" t="s">
        <v>1319</v>
      </c>
      <c r="AA323" t="s">
        <v>2842</v>
      </c>
    </row>
    <row r="324" spans="1:27" x14ac:dyDescent="0.25">
      <c r="A324" s="26">
        <v>44540</v>
      </c>
      <c r="B324" t="s">
        <v>2840</v>
      </c>
      <c r="C324" t="s">
        <v>2841</v>
      </c>
      <c r="D324" t="s">
        <v>103</v>
      </c>
      <c r="E324" t="s">
        <v>104</v>
      </c>
      <c r="F324" t="s">
        <v>104</v>
      </c>
      <c r="G324" t="s">
        <v>323</v>
      </c>
      <c r="H324" t="s">
        <v>324</v>
      </c>
      <c r="I324" t="s">
        <v>66</v>
      </c>
      <c r="K324" t="s">
        <v>67</v>
      </c>
      <c r="L324" t="s">
        <v>68</v>
      </c>
      <c r="M324">
        <v>9716</v>
      </c>
      <c r="N324" t="s">
        <v>69</v>
      </c>
      <c r="O324" t="s">
        <v>70</v>
      </c>
      <c r="Q324" t="s">
        <v>141</v>
      </c>
      <c r="R324" t="s">
        <v>126</v>
      </c>
      <c r="S324" s="29" t="s">
        <v>8931</v>
      </c>
      <c r="T324" t="s">
        <v>72</v>
      </c>
      <c r="U324" t="s">
        <v>73</v>
      </c>
      <c r="V324">
        <v>0.73319999999999996</v>
      </c>
      <c r="W324">
        <v>0.36680000000000001</v>
      </c>
      <c r="X324">
        <f>SUM(Table2[[#This Row],[Mitigation Finance ($ million)]:[Adaptation Finance ($ million)]])</f>
        <v>1.1000000000000001</v>
      </c>
      <c r="Y324" t="s">
        <v>68</v>
      </c>
      <c r="Z324" t="s">
        <v>1319</v>
      </c>
      <c r="AA324" t="s">
        <v>2842</v>
      </c>
    </row>
    <row r="325" spans="1:27" x14ac:dyDescent="0.25">
      <c r="A325" s="26">
        <v>44540</v>
      </c>
      <c r="B325" t="s">
        <v>2840</v>
      </c>
      <c r="C325" t="s">
        <v>2841</v>
      </c>
      <c r="D325" t="s">
        <v>103</v>
      </c>
      <c r="E325" t="s">
        <v>104</v>
      </c>
      <c r="F325" t="s">
        <v>104</v>
      </c>
      <c r="G325" t="s">
        <v>323</v>
      </c>
      <c r="H325" t="s">
        <v>324</v>
      </c>
      <c r="I325" t="s">
        <v>66</v>
      </c>
      <c r="K325" t="s">
        <v>67</v>
      </c>
      <c r="L325" t="s">
        <v>68</v>
      </c>
      <c r="M325">
        <v>9716</v>
      </c>
      <c r="N325" t="s">
        <v>69</v>
      </c>
      <c r="O325" t="s">
        <v>70</v>
      </c>
      <c r="Q325" t="s">
        <v>141</v>
      </c>
      <c r="R325" t="s">
        <v>84</v>
      </c>
      <c r="S325" s="29" t="s">
        <v>8929</v>
      </c>
      <c r="T325" t="s">
        <v>72</v>
      </c>
      <c r="U325" t="s">
        <v>73</v>
      </c>
      <c r="V325">
        <v>6.6699999999999995E-2</v>
      </c>
      <c r="W325">
        <v>3.3300000000000003E-2</v>
      </c>
      <c r="X325">
        <f>SUM(Table2[[#This Row],[Mitigation Finance ($ million)]:[Adaptation Finance ($ million)]])</f>
        <v>0.1</v>
      </c>
      <c r="Y325" t="s">
        <v>68</v>
      </c>
      <c r="Z325" t="s">
        <v>1319</v>
      </c>
      <c r="AA325" t="s">
        <v>2842</v>
      </c>
    </row>
    <row r="326" spans="1:27" x14ac:dyDescent="0.25">
      <c r="A326" s="26">
        <v>44540</v>
      </c>
      <c r="B326" t="s">
        <v>2840</v>
      </c>
      <c r="C326" t="s">
        <v>2841</v>
      </c>
      <c r="D326" t="s">
        <v>103</v>
      </c>
      <c r="E326" t="s">
        <v>104</v>
      </c>
      <c r="F326" t="s">
        <v>104</v>
      </c>
      <c r="G326" t="s">
        <v>323</v>
      </c>
      <c r="H326" t="s">
        <v>324</v>
      </c>
      <c r="I326" t="s">
        <v>66</v>
      </c>
      <c r="K326" t="s">
        <v>67</v>
      </c>
      <c r="L326" t="s">
        <v>68</v>
      </c>
      <c r="M326">
        <v>9716</v>
      </c>
      <c r="N326" t="s">
        <v>69</v>
      </c>
      <c r="O326" t="s">
        <v>70</v>
      </c>
      <c r="Q326" t="s">
        <v>141</v>
      </c>
      <c r="R326" t="s">
        <v>71</v>
      </c>
      <c r="S326" s="29" t="s">
        <v>8929</v>
      </c>
      <c r="T326" t="s">
        <v>72</v>
      </c>
      <c r="U326" t="s">
        <v>73</v>
      </c>
      <c r="V326">
        <v>6.6699999999999995E-2</v>
      </c>
      <c r="W326">
        <v>3.3300000000000003E-2</v>
      </c>
      <c r="X326">
        <f>SUM(Table2[[#This Row],[Mitigation Finance ($ million)]:[Adaptation Finance ($ million)]])</f>
        <v>0.1</v>
      </c>
      <c r="Y326" t="s">
        <v>68</v>
      </c>
      <c r="Z326" t="s">
        <v>1319</v>
      </c>
      <c r="AA326" t="s">
        <v>2842</v>
      </c>
    </row>
    <row r="327" spans="1:27" x14ac:dyDescent="0.25">
      <c r="A327" s="27">
        <v>44540</v>
      </c>
      <c r="B327" t="s">
        <v>2516</v>
      </c>
      <c r="C327" t="s">
        <v>2517</v>
      </c>
      <c r="D327" t="s">
        <v>103</v>
      </c>
      <c r="E327" t="s">
        <v>104</v>
      </c>
      <c r="F327" t="s">
        <v>104</v>
      </c>
      <c r="G327" t="s">
        <v>89</v>
      </c>
      <c r="H327" t="s">
        <v>137</v>
      </c>
      <c r="I327" t="s">
        <v>91</v>
      </c>
      <c r="K327" t="s">
        <v>67</v>
      </c>
      <c r="L327" t="s">
        <v>68</v>
      </c>
      <c r="M327">
        <v>9948</v>
      </c>
      <c r="N327" t="s">
        <v>69</v>
      </c>
      <c r="O327" t="s">
        <v>561</v>
      </c>
      <c r="Q327" t="s">
        <v>475</v>
      </c>
      <c r="R327" t="s">
        <v>141</v>
      </c>
      <c r="T327" t="s">
        <v>72</v>
      </c>
      <c r="V327">
        <v>3.3000000000000002E-2</v>
      </c>
      <c r="W327">
        <v>0.05</v>
      </c>
      <c r="X327">
        <f>SUM(Table2[[#This Row],[Mitigation Finance ($ million)]:[Adaptation Finance ($ million)]])</f>
        <v>8.3000000000000004E-2</v>
      </c>
      <c r="Y327" t="s">
        <v>3344</v>
      </c>
      <c r="Z327" t="s">
        <v>1319</v>
      </c>
      <c r="AA327" t="s">
        <v>2518</v>
      </c>
    </row>
    <row r="328" spans="1:27" x14ac:dyDescent="0.25">
      <c r="A328" s="27">
        <v>44540</v>
      </c>
      <c r="B328" t="s">
        <v>2516</v>
      </c>
      <c r="C328" t="s">
        <v>2517</v>
      </c>
      <c r="D328" t="s">
        <v>103</v>
      </c>
      <c r="E328" t="s">
        <v>104</v>
      </c>
      <c r="F328" t="s">
        <v>104</v>
      </c>
      <c r="G328" t="s">
        <v>89</v>
      </c>
      <c r="H328" t="s">
        <v>137</v>
      </c>
      <c r="I328" t="s">
        <v>91</v>
      </c>
      <c r="K328" t="s">
        <v>67</v>
      </c>
      <c r="L328" t="s">
        <v>68</v>
      </c>
      <c r="M328">
        <v>9948</v>
      </c>
      <c r="N328" t="s">
        <v>69</v>
      </c>
      <c r="O328" t="s">
        <v>561</v>
      </c>
      <c r="Q328" t="s">
        <v>475</v>
      </c>
      <c r="R328" t="s">
        <v>332</v>
      </c>
      <c r="T328" t="s">
        <v>72</v>
      </c>
      <c r="V328">
        <v>3.3000000000000002E-2</v>
      </c>
      <c r="W328">
        <v>0.05</v>
      </c>
      <c r="X328">
        <f>SUM(Table2[[#This Row],[Mitigation Finance ($ million)]:[Adaptation Finance ($ million)]])</f>
        <v>8.3000000000000004E-2</v>
      </c>
      <c r="Y328" t="s">
        <v>3344</v>
      </c>
      <c r="Z328" t="s">
        <v>1319</v>
      </c>
      <c r="AA328" t="s">
        <v>2518</v>
      </c>
    </row>
    <row r="329" spans="1:27" x14ac:dyDescent="0.25">
      <c r="A329" s="27">
        <v>44540</v>
      </c>
      <c r="B329" t="s">
        <v>2843</v>
      </c>
      <c r="C329" t="s">
        <v>2844</v>
      </c>
      <c r="D329" t="s">
        <v>103</v>
      </c>
      <c r="E329" t="s">
        <v>104</v>
      </c>
      <c r="F329" t="s">
        <v>104</v>
      </c>
      <c r="G329" t="s">
        <v>323</v>
      </c>
      <c r="H329" t="s">
        <v>324</v>
      </c>
      <c r="I329" t="s">
        <v>66</v>
      </c>
      <c r="J329">
        <v>0.5</v>
      </c>
      <c r="K329" t="s">
        <v>67</v>
      </c>
      <c r="L329" t="s">
        <v>68</v>
      </c>
      <c r="M329">
        <v>9720</v>
      </c>
      <c r="N329" t="s">
        <v>69</v>
      </c>
      <c r="O329" t="s">
        <v>70</v>
      </c>
      <c r="P329">
        <v>0.5</v>
      </c>
      <c r="Q329" t="s">
        <v>126</v>
      </c>
      <c r="R329" t="s">
        <v>126</v>
      </c>
      <c r="T329" t="s">
        <v>72</v>
      </c>
      <c r="U329" t="s">
        <v>73</v>
      </c>
      <c r="V329">
        <v>0.28300000000000003</v>
      </c>
      <c r="W329">
        <v>0.217</v>
      </c>
      <c r="X329">
        <f>SUM(Table2[[#This Row],[Mitigation Finance ($ million)]:[Adaptation Finance ($ million)]])</f>
        <v>0.5</v>
      </c>
      <c r="Y329" t="s">
        <v>68</v>
      </c>
      <c r="Z329" t="s">
        <v>1319</v>
      </c>
      <c r="AA329" t="s">
        <v>2845</v>
      </c>
    </row>
    <row r="330" spans="1:27" x14ac:dyDescent="0.25">
      <c r="A330" s="27">
        <v>44540</v>
      </c>
      <c r="B330" t="s">
        <v>2846</v>
      </c>
      <c r="C330" t="s">
        <v>2847</v>
      </c>
      <c r="D330" t="s">
        <v>2848</v>
      </c>
      <c r="E330" t="s">
        <v>2849</v>
      </c>
      <c r="F330" t="s">
        <v>104</v>
      </c>
      <c r="G330" t="s">
        <v>323</v>
      </c>
      <c r="H330" t="s">
        <v>324</v>
      </c>
      <c r="I330" t="s">
        <v>66</v>
      </c>
      <c r="J330">
        <v>1</v>
      </c>
      <c r="K330" t="s">
        <v>67</v>
      </c>
      <c r="L330" t="s">
        <v>68</v>
      </c>
      <c r="M330">
        <v>6933</v>
      </c>
      <c r="N330" t="s">
        <v>69</v>
      </c>
      <c r="O330" t="s">
        <v>70</v>
      </c>
      <c r="P330">
        <v>1</v>
      </c>
      <c r="Q330" t="s">
        <v>126</v>
      </c>
      <c r="R330" t="s">
        <v>126</v>
      </c>
      <c r="S330" s="29" t="s">
        <v>8912</v>
      </c>
      <c r="T330" t="s">
        <v>25</v>
      </c>
      <c r="U330" t="s">
        <v>73</v>
      </c>
      <c r="W330">
        <v>1</v>
      </c>
      <c r="X330">
        <f>SUM(Table2[[#This Row],[Mitigation Finance ($ million)]:[Adaptation Finance ($ million)]])</f>
        <v>1</v>
      </c>
      <c r="Y330" t="s">
        <v>68</v>
      </c>
      <c r="Z330" t="s">
        <v>1319</v>
      </c>
      <c r="AA330" t="s">
        <v>2850</v>
      </c>
    </row>
    <row r="331" spans="1:27" x14ac:dyDescent="0.25">
      <c r="A331" s="27">
        <v>44540</v>
      </c>
      <c r="B331" t="s">
        <v>463</v>
      </c>
      <c r="C331" t="s">
        <v>464</v>
      </c>
      <c r="D331" t="s">
        <v>429</v>
      </c>
      <c r="E331" t="s">
        <v>430</v>
      </c>
      <c r="F331" t="s">
        <v>217</v>
      </c>
      <c r="G331" t="s">
        <v>105</v>
      </c>
      <c r="H331" t="s">
        <v>465</v>
      </c>
      <c r="I331" t="s">
        <v>66</v>
      </c>
      <c r="J331">
        <v>0.3</v>
      </c>
      <c r="K331" t="s">
        <v>67</v>
      </c>
      <c r="L331" t="s">
        <v>107</v>
      </c>
      <c r="M331">
        <v>9880</v>
      </c>
      <c r="N331" t="s">
        <v>99</v>
      </c>
      <c r="O331" t="s">
        <v>177</v>
      </c>
      <c r="P331">
        <v>0.3</v>
      </c>
      <c r="Q331" t="s">
        <v>117</v>
      </c>
      <c r="R331" t="s">
        <v>117</v>
      </c>
      <c r="S331" s="29" t="s">
        <v>8913</v>
      </c>
      <c r="T331" t="s">
        <v>25</v>
      </c>
      <c r="U331" t="s">
        <v>73</v>
      </c>
      <c r="W331">
        <v>0.3</v>
      </c>
      <c r="X331">
        <f>SUM(Table2[[#This Row],[Mitigation Finance ($ million)]:[Adaptation Finance ($ million)]])</f>
        <v>0.3</v>
      </c>
      <c r="Y331" t="s">
        <v>68</v>
      </c>
      <c r="Z331" t="s">
        <v>74</v>
      </c>
      <c r="AA331" t="s">
        <v>466</v>
      </c>
    </row>
    <row r="332" spans="1:27" x14ac:dyDescent="0.25">
      <c r="A332" s="27">
        <v>44540</v>
      </c>
      <c r="B332" t="s">
        <v>2516</v>
      </c>
      <c r="C332" t="s">
        <v>2517</v>
      </c>
      <c r="D332" t="s">
        <v>103</v>
      </c>
      <c r="E332" t="s">
        <v>104</v>
      </c>
      <c r="F332" t="s">
        <v>104</v>
      </c>
      <c r="G332" t="s">
        <v>89</v>
      </c>
      <c r="H332" t="s">
        <v>137</v>
      </c>
      <c r="I332" t="s">
        <v>91</v>
      </c>
      <c r="K332" t="s">
        <v>67</v>
      </c>
      <c r="L332" t="s">
        <v>68</v>
      </c>
      <c r="M332">
        <v>9948</v>
      </c>
      <c r="N332" t="s">
        <v>69</v>
      </c>
      <c r="O332" t="s">
        <v>561</v>
      </c>
      <c r="Q332" t="s">
        <v>475</v>
      </c>
      <c r="R332" t="s">
        <v>475</v>
      </c>
      <c r="S332" s="29" t="s">
        <v>8914</v>
      </c>
      <c r="T332" t="s">
        <v>72</v>
      </c>
      <c r="V332">
        <v>3.3000000000000002E-2</v>
      </c>
      <c r="W332">
        <v>0.05</v>
      </c>
      <c r="X332">
        <f>SUM(Table2[[#This Row],[Mitigation Finance ($ million)]:[Adaptation Finance ($ million)]])</f>
        <v>8.3000000000000004E-2</v>
      </c>
      <c r="Y332" t="s">
        <v>3344</v>
      </c>
      <c r="Z332" t="s">
        <v>1319</v>
      </c>
      <c r="AA332" t="s">
        <v>2518</v>
      </c>
    </row>
    <row r="333" spans="1:27" x14ac:dyDescent="0.25">
      <c r="A333" s="27">
        <v>44540</v>
      </c>
      <c r="B333" t="s">
        <v>2426</v>
      </c>
      <c r="C333" t="s">
        <v>2427</v>
      </c>
      <c r="D333" t="s">
        <v>2428</v>
      </c>
      <c r="E333" t="s">
        <v>2429</v>
      </c>
      <c r="F333" t="s">
        <v>223</v>
      </c>
      <c r="G333" t="s">
        <v>184</v>
      </c>
      <c r="H333" t="s">
        <v>1130</v>
      </c>
      <c r="I333" t="s">
        <v>66</v>
      </c>
      <c r="J333">
        <v>4.3935779999999998</v>
      </c>
      <c r="K333" t="s">
        <v>2153</v>
      </c>
      <c r="L333" t="s">
        <v>150</v>
      </c>
      <c r="M333" t="s">
        <v>2430</v>
      </c>
      <c r="N333" t="s">
        <v>99</v>
      </c>
      <c r="O333" t="s">
        <v>2425</v>
      </c>
      <c r="P333">
        <v>2.2935780000000001</v>
      </c>
      <c r="Q333" t="s">
        <v>71</v>
      </c>
      <c r="R333" t="s">
        <v>71</v>
      </c>
      <c r="S333" s="29" t="s">
        <v>8915</v>
      </c>
      <c r="T333" t="s">
        <v>25</v>
      </c>
      <c r="U333" t="s">
        <v>173</v>
      </c>
      <c r="W333">
        <v>2.2935780000000001</v>
      </c>
      <c r="X333">
        <f>SUM(Table2[[#This Row],[Mitigation Finance ($ million)]:[Adaptation Finance ($ million)]])</f>
        <v>2.2935780000000001</v>
      </c>
      <c r="Y333" t="s">
        <v>96</v>
      </c>
      <c r="Z333" t="s">
        <v>1319</v>
      </c>
      <c r="AA333" t="s">
        <v>2431</v>
      </c>
    </row>
    <row r="334" spans="1:27" x14ac:dyDescent="0.25">
      <c r="A334" s="27">
        <v>44540</v>
      </c>
      <c r="B334" t="s">
        <v>2426</v>
      </c>
      <c r="C334" t="s">
        <v>2427</v>
      </c>
      <c r="D334" t="s">
        <v>2428</v>
      </c>
      <c r="E334" t="s">
        <v>2429</v>
      </c>
      <c r="F334" t="s">
        <v>223</v>
      </c>
      <c r="G334" t="s">
        <v>184</v>
      </c>
      <c r="H334" t="s">
        <v>1130</v>
      </c>
      <c r="I334" t="s">
        <v>66</v>
      </c>
      <c r="K334" t="s">
        <v>2153</v>
      </c>
      <c r="L334" t="s">
        <v>150</v>
      </c>
      <c r="M334" t="s">
        <v>2432</v>
      </c>
      <c r="N334" t="s">
        <v>99</v>
      </c>
      <c r="O334" t="s">
        <v>1011</v>
      </c>
      <c r="P334">
        <v>0.7</v>
      </c>
      <c r="Q334" t="s">
        <v>71</v>
      </c>
      <c r="R334" t="s">
        <v>71</v>
      </c>
      <c r="S334" s="29" t="s">
        <v>8916</v>
      </c>
      <c r="T334" t="s">
        <v>25</v>
      </c>
      <c r="U334" t="s">
        <v>173</v>
      </c>
      <c r="W334">
        <v>0.7</v>
      </c>
      <c r="X334">
        <f>SUM(Table2[[#This Row],[Mitigation Finance ($ million)]:[Adaptation Finance ($ million)]])</f>
        <v>0.7</v>
      </c>
      <c r="Y334" t="s">
        <v>96</v>
      </c>
      <c r="Z334" t="s">
        <v>1319</v>
      </c>
      <c r="AA334" t="s">
        <v>2431</v>
      </c>
    </row>
    <row r="335" spans="1:27" x14ac:dyDescent="0.25">
      <c r="A335" s="27">
        <v>44540</v>
      </c>
      <c r="B335" t="s">
        <v>291</v>
      </c>
      <c r="C335" t="s">
        <v>292</v>
      </c>
      <c r="D335" t="s">
        <v>103</v>
      </c>
      <c r="E335" t="s">
        <v>104</v>
      </c>
      <c r="F335" t="s">
        <v>104</v>
      </c>
      <c r="G335" t="s">
        <v>323</v>
      </c>
      <c r="H335" t="s">
        <v>2851</v>
      </c>
      <c r="I335" t="s">
        <v>66</v>
      </c>
      <c r="J335">
        <v>2</v>
      </c>
      <c r="K335" t="s">
        <v>67</v>
      </c>
      <c r="L335" t="s">
        <v>68</v>
      </c>
      <c r="M335">
        <v>9690</v>
      </c>
      <c r="N335" t="s">
        <v>99</v>
      </c>
      <c r="O335" t="s">
        <v>449</v>
      </c>
      <c r="P335">
        <v>2</v>
      </c>
      <c r="Q335" t="s">
        <v>141</v>
      </c>
      <c r="R335" t="s">
        <v>141</v>
      </c>
      <c r="S335" s="29" t="s">
        <v>8917</v>
      </c>
      <c r="T335" t="s">
        <v>24</v>
      </c>
      <c r="U335" t="s">
        <v>73</v>
      </c>
      <c r="V335">
        <v>2</v>
      </c>
      <c r="X335">
        <f>SUM(Table2[[#This Row],[Mitigation Finance ($ million)]:[Adaptation Finance ($ million)]])</f>
        <v>2</v>
      </c>
      <c r="Y335" t="s">
        <v>68</v>
      </c>
      <c r="Z335" t="s">
        <v>1319</v>
      </c>
      <c r="AA335" t="s">
        <v>294</v>
      </c>
    </row>
    <row r="336" spans="1:27" x14ac:dyDescent="0.25">
      <c r="A336" s="27">
        <v>44540</v>
      </c>
      <c r="B336" t="s">
        <v>291</v>
      </c>
      <c r="C336" t="s">
        <v>292</v>
      </c>
      <c r="D336" t="s">
        <v>103</v>
      </c>
      <c r="E336" t="s">
        <v>104</v>
      </c>
      <c r="F336" t="s">
        <v>104</v>
      </c>
      <c r="G336" t="s">
        <v>105</v>
      </c>
      <c r="H336" t="s">
        <v>289</v>
      </c>
      <c r="I336" t="s">
        <v>66</v>
      </c>
      <c r="J336">
        <v>0.1</v>
      </c>
      <c r="K336" t="s">
        <v>67</v>
      </c>
      <c r="L336" t="s">
        <v>107</v>
      </c>
      <c r="M336">
        <v>9690</v>
      </c>
      <c r="N336" t="s">
        <v>99</v>
      </c>
      <c r="O336" t="s">
        <v>293</v>
      </c>
      <c r="P336">
        <v>0.1</v>
      </c>
      <c r="Q336" t="s">
        <v>141</v>
      </c>
      <c r="R336" t="s">
        <v>141</v>
      </c>
      <c r="S336" s="29" t="s">
        <v>8918</v>
      </c>
      <c r="T336" t="s">
        <v>72</v>
      </c>
      <c r="U336" t="s">
        <v>73</v>
      </c>
      <c r="V336">
        <v>0.08</v>
      </c>
      <c r="W336">
        <v>0.02</v>
      </c>
      <c r="X336">
        <f>SUM(Table2[[#This Row],[Mitigation Finance ($ million)]:[Adaptation Finance ($ million)]])</f>
        <v>0.1</v>
      </c>
      <c r="Y336" t="s">
        <v>68</v>
      </c>
      <c r="Z336" t="s">
        <v>74</v>
      </c>
      <c r="AA336" t="s">
        <v>294</v>
      </c>
    </row>
    <row r="337" spans="1:27" x14ac:dyDescent="0.25">
      <c r="A337" s="27">
        <v>44540</v>
      </c>
      <c r="B337" t="s">
        <v>2516</v>
      </c>
      <c r="C337" t="s">
        <v>2517</v>
      </c>
      <c r="D337" t="s">
        <v>103</v>
      </c>
      <c r="E337" t="s">
        <v>104</v>
      </c>
      <c r="F337" t="s">
        <v>104</v>
      </c>
      <c r="G337" t="s">
        <v>89</v>
      </c>
      <c r="H337" t="s">
        <v>137</v>
      </c>
      <c r="I337" t="s">
        <v>91</v>
      </c>
      <c r="K337" t="s">
        <v>67</v>
      </c>
      <c r="L337" t="s">
        <v>68</v>
      </c>
      <c r="M337">
        <v>9948</v>
      </c>
      <c r="N337" t="s">
        <v>69</v>
      </c>
      <c r="O337" t="s">
        <v>561</v>
      </c>
      <c r="Q337" t="s">
        <v>475</v>
      </c>
      <c r="R337" t="s">
        <v>84</v>
      </c>
      <c r="S337" s="29" t="s">
        <v>8919</v>
      </c>
      <c r="T337" t="s">
        <v>72</v>
      </c>
      <c r="V337">
        <v>3.3000000000000002E-2</v>
      </c>
      <c r="W337">
        <v>0.05</v>
      </c>
      <c r="X337">
        <f>SUM(Table2[[#This Row],[Mitigation Finance ($ million)]:[Adaptation Finance ($ million)]])</f>
        <v>8.3000000000000004E-2</v>
      </c>
      <c r="Y337" t="s">
        <v>3344</v>
      </c>
      <c r="Z337" t="s">
        <v>1319</v>
      </c>
      <c r="AA337" t="s">
        <v>2518</v>
      </c>
    </row>
    <row r="338" spans="1:27" x14ac:dyDescent="0.25">
      <c r="A338" s="27">
        <v>44540</v>
      </c>
      <c r="B338" t="s">
        <v>2516</v>
      </c>
      <c r="C338" t="s">
        <v>2517</v>
      </c>
      <c r="D338" t="s">
        <v>103</v>
      </c>
      <c r="E338" t="s">
        <v>104</v>
      </c>
      <c r="F338" t="s">
        <v>104</v>
      </c>
      <c r="G338" t="s">
        <v>89</v>
      </c>
      <c r="H338" t="s">
        <v>137</v>
      </c>
      <c r="I338" t="s">
        <v>91</v>
      </c>
      <c r="K338" t="s">
        <v>67</v>
      </c>
      <c r="L338" t="s">
        <v>68</v>
      </c>
      <c r="M338">
        <v>9948</v>
      </c>
      <c r="N338" t="s">
        <v>69</v>
      </c>
      <c r="O338" t="s">
        <v>561</v>
      </c>
      <c r="Q338" t="s">
        <v>475</v>
      </c>
      <c r="R338" t="s">
        <v>71</v>
      </c>
      <c r="T338" t="s">
        <v>72</v>
      </c>
      <c r="V338">
        <v>3.3000000000000002E-2</v>
      </c>
      <c r="W338">
        <v>0.05</v>
      </c>
      <c r="X338">
        <f>SUM(Table2[[#This Row],[Mitigation Finance ($ million)]:[Adaptation Finance ($ million)]])</f>
        <v>8.3000000000000004E-2</v>
      </c>
      <c r="Y338" t="s">
        <v>3344</v>
      </c>
      <c r="Z338" t="s">
        <v>1319</v>
      </c>
      <c r="AA338" t="s">
        <v>2518</v>
      </c>
    </row>
    <row r="339" spans="1:27" x14ac:dyDescent="0.25">
      <c r="A339" s="27">
        <v>44540</v>
      </c>
      <c r="B339" t="s">
        <v>2516</v>
      </c>
      <c r="C339" t="s">
        <v>2517</v>
      </c>
      <c r="D339" t="s">
        <v>103</v>
      </c>
      <c r="E339" t="s">
        <v>104</v>
      </c>
      <c r="F339" t="s">
        <v>104</v>
      </c>
      <c r="G339" t="s">
        <v>89</v>
      </c>
      <c r="H339" t="s">
        <v>137</v>
      </c>
      <c r="I339" t="s">
        <v>91</v>
      </c>
      <c r="K339" t="s">
        <v>67</v>
      </c>
      <c r="L339" t="s">
        <v>68</v>
      </c>
      <c r="M339">
        <v>9948</v>
      </c>
      <c r="N339" t="s">
        <v>99</v>
      </c>
      <c r="O339" t="s">
        <v>3503</v>
      </c>
      <c r="P339">
        <v>0.93600000000000005</v>
      </c>
      <c r="Q339" t="s">
        <v>475</v>
      </c>
      <c r="R339" t="s">
        <v>117</v>
      </c>
      <c r="T339" t="s">
        <v>72</v>
      </c>
      <c r="V339">
        <v>6.2E-2</v>
      </c>
      <c r="W339">
        <v>9.4E-2</v>
      </c>
      <c r="X339">
        <f>SUM(Table2[[#This Row],[Mitigation Finance ($ million)]:[Adaptation Finance ($ million)]])</f>
        <v>0.156</v>
      </c>
      <c r="Y339" t="s">
        <v>3344</v>
      </c>
      <c r="Z339" t="s">
        <v>1319</v>
      </c>
      <c r="AA339" t="s">
        <v>2518</v>
      </c>
    </row>
    <row r="340" spans="1:27" x14ac:dyDescent="0.25">
      <c r="A340" s="27">
        <v>44540</v>
      </c>
      <c r="B340" t="s">
        <v>2166</v>
      </c>
      <c r="C340" t="s">
        <v>2167</v>
      </c>
      <c r="D340" t="s">
        <v>167</v>
      </c>
      <c r="E340" t="s">
        <v>168</v>
      </c>
      <c r="F340" t="s">
        <v>63</v>
      </c>
      <c r="G340" t="s">
        <v>64</v>
      </c>
      <c r="H340" t="s">
        <v>526</v>
      </c>
      <c r="I340" t="s">
        <v>66</v>
      </c>
      <c r="J340">
        <v>112</v>
      </c>
      <c r="K340" t="s">
        <v>2168</v>
      </c>
      <c r="L340" t="s">
        <v>93</v>
      </c>
      <c r="M340" t="s">
        <v>2169</v>
      </c>
      <c r="N340" t="s">
        <v>69</v>
      </c>
      <c r="O340" t="s">
        <v>225</v>
      </c>
      <c r="P340">
        <v>100</v>
      </c>
      <c r="Q340" t="s">
        <v>132</v>
      </c>
      <c r="R340" t="s">
        <v>132</v>
      </c>
      <c r="T340" t="s">
        <v>72</v>
      </c>
      <c r="U340" t="s">
        <v>73</v>
      </c>
      <c r="V340">
        <v>3.93</v>
      </c>
      <c r="W340">
        <v>2.52</v>
      </c>
      <c r="X340">
        <f>SUM(Table2[[#This Row],[Mitigation Finance ($ million)]:[Adaptation Finance ($ million)]])</f>
        <v>6.45</v>
      </c>
      <c r="Y340" t="s">
        <v>96</v>
      </c>
      <c r="Z340" t="s">
        <v>1319</v>
      </c>
      <c r="AA340" t="s">
        <v>2170</v>
      </c>
    </row>
    <row r="341" spans="1:27" x14ac:dyDescent="0.25">
      <c r="A341" s="2">
        <v>44540</v>
      </c>
      <c r="B341" t="s">
        <v>3107</v>
      </c>
      <c r="C341" t="s">
        <v>3108</v>
      </c>
      <c r="D341" t="s">
        <v>167</v>
      </c>
      <c r="E341" t="s">
        <v>168</v>
      </c>
      <c r="F341" t="s">
        <v>63</v>
      </c>
      <c r="G341" t="s">
        <v>64</v>
      </c>
      <c r="H341" t="s">
        <v>163</v>
      </c>
      <c r="I341" t="s">
        <v>66</v>
      </c>
      <c r="J341">
        <v>6327</v>
      </c>
      <c r="K341" t="s">
        <v>591</v>
      </c>
      <c r="L341" t="s">
        <v>93</v>
      </c>
      <c r="M341">
        <v>4154</v>
      </c>
      <c r="N341" t="s">
        <v>69</v>
      </c>
      <c r="O341" t="s">
        <v>94</v>
      </c>
      <c r="P341">
        <v>600</v>
      </c>
      <c r="Q341" t="s">
        <v>126</v>
      </c>
      <c r="R341" t="s">
        <v>126</v>
      </c>
      <c r="T341" t="s">
        <v>25</v>
      </c>
      <c r="U341" t="s">
        <v>73</v>
      </c>
      <c r="V341">
        <v>17.5</v>
      </c>
      <c r="X341">
        <f>SUM(Table2[[#This Row],[Mitigation Finance ($ million)]:[Adaptation Finance ($ million)]])</f>
        <v>17.5</v>
      </c>
      <c r="Y341" t="s">
        <v>96</v>
      </c>
      <c r="Z341" t="s">
        <v>1319</v>
      </c>
      <c r="AA341" t="s">
        <v>3109</v>
      </c>
    </row>
    <row r="342" spans="1:27" x14ac:dyDescent="0.25">
      <c r="A342" s="2">
        <v>44540</v>
      </c>
      <c r="B342" t="s">
        <v>3107</v>
      </c>
      <c r="C342" t="s">
        <v>3108</v>
      </c>
      <c r="D342" t="s">
        <v>167</v>
      </c>
      <c r="E342" t="s">
        <v>168</v>
      </c>
      <c r="F342" t="s">
        <v>63</v>
      </c>
      <c r="G342" t="s">
        <v>64</v>
      </c>
      <c r="H342" t="s">
        <v>163</v>
      </c>
      <c r="I342" t="s">
        <v>66</v>
      </c>
      <c r="K342" t="s">
        <v>591</v>
      </c>
      <c r="L342" t="s">
        <v>93</v>
      </c>
      <c r="M342">
        <v>4154</v>
      </c>
      <c r="N342" t="s">
        <v>69</v>
      </c>
      <c r="O342" t="s">
        <v>94</v>
      </c>
      <c r="Q342" t="s">
        <v>126</v>
      </c>
      <c r="R342" t="s">
        <v>361</v>
      </c>
      <c r="T342" t="s">
        <v>25</v>
      </c>
      <c r="U342" t="s">
        <v>73</v>
      </c>
      <c r="V342">
        <v>6.25</v>
      </c>
      <c r="X342">
        <f>SUM(Table2[[#This Row],[Mitigation Finance ($ million)]:[Adaptation Finance ($ million)]])</f>
        <v>6.25</v>
      </c>
      <c r="Y342" t="s">
        <v>96</v>
      </c>
      <c r="Z342" t="s">
        <v>1319</v>
      </c>
      <c r="AA342" t="s">
        <v>3109</v>
      </c>
    </row>
    <row r="343" spans="1:27" x14ac:dyDescent="0.25">
      <c r="A343" s="2">
        <v>44540</v>
      </c>
      <c r="B343" t="s">
        <v>3107</v>
      </c>
      <c r="C343" t="s">
        <v>3108</v>
      </c>
      <c r="D343" t="s">
        <v>167</v>
      </c>
      <c r="E343" t="s">
        <v>168</v>
      </c>
      <c r="F343" t="s">
        <v>63</v>
      </c>
      <c r="G343" t="s">
        <v>64</v>
      </c>
      <c r="H343" t="s">
        <v>163</v>
      </c>
      <c r="I343" t="s">
        <v>66</v>
      </c>
      <c r="K343" t="s">
        <v>591</v>
      </c>
      <c r="L343" t="s">
        <v>93</v>
      </c>
      <c r="M343">
        <v>4154</v>
      </c>
      <c r="N343" t="s">
        <v>69</v>
      </c>
      <c r="O343" t="s">
        <v>94</v>
      </c>
      <c r="Q343" t="s">
        <v>126</v>
      </c>
      <c r="R343" t="s">
        <v>132</v>
      </c>
      <c r="T343" t="s">
        <v>25</v>
      </c>
      <c r="U343" t="s">
        <v>73</v>
      </c>
      <c r="V343">
        <v>7.75</v>
      </c>
      <c r="X343">
        <f>SUM(Table2[[#This Row],[Mitigation Finance ($ million)]:[Adaptation Finance ($ million)]])</f>
        <v>7.75</v>
      </c>
      <c r="Y343" t="s">
        <v>96</v>
      </c>
      <c r="Z343" t="s">
        <v>1319</v>
      </c>
      <c r="AA343" t="s">
        <v>3109</v>
      </c>
    </row>
    <row r="344" spans="1:27" x14ac:dyDescent="0.25">
      <c r="A344" s="2">
        <v>44540</v>
      </c>
      <c r="B344" t="s">
        <v>3107</v>
      </c>
      <c r="C344" t="s">
        <v>3108</v>
      </c>
      <c r="D344" t="s">
        <v>167</v>
      </c>
      <c r="E344" t="s">
        <v>168</v>
      </c>
      <c r="F344" t="s">
        <v>63</v>
      </c>
      <c r="G344" t="s">
        <v>64</v>
      </c>
      <c r="H344" t="s">
        <v>163</v>
      </c>
      <c r="I344" t="s">
        <v>66</v>
      </c>
      <c r="K344" t="s">
        <v>591</v>
      </c>
      <c r="L344" t="s">
        <v>150</v>
      </c>
      <c r="M344" t="s">
        <v>3110</v>
      </c>
      <c r="N344" t="s">
        <v>69</v>
      </c>
      <c r="O344" t="s">
        <v>152</v>
      </c>
      <c r="P344">
        <v>3</v>
      </c>
      <c r="Q344" t="s">
        <v>126</v>
      </c>
      <c r="R344" t="s">
        <v>126</v>
      </c>
      <c r="T344" t="s">
        <v>25</v>
      </c>
      <c r="U344" t="s">
        <v>73</v>
      </c>
      <c r="X344">
        <f>SUM(Table2[[#This Row],[Mitigation Finance ($ million)]:[Adaptation Finance ($ million)]])</f>
        <v>0</v>
      </c>
      <c r="Y344" t="s">
        <v>96</v>
      </c>
      <c r="Z344" t="s">
        <v>1319</v>
      </c>
      <c r="AA344" t="s">
        <v>3109</v>
      </c>
    </row>
    <row r="345" spans="1:27" x14ac:dyDescent="0.25">
      <c r="A345" s="2">
        <v>44540</v>
      </c>
      <c r="B345" t="s">
        <v>3107</v>
      </c>
      <c r="C345" t="s">
        <v>3108</v>
      </c>
      <c r="D345" t="s">
        <v>167</v>
      </c>
      <c r="E345" t="s">
        <v>168</v>
      </c>
      <c r="F345" t="s">
        <v>63</v>
      </c>
      <c r="G345" t="s">
        <v>64</v>
      </c>
      <c r="H345" t="s">
        <v>163</v>
      </c>
      <c r="I345" t="s">
        <v>66</v>
      </c>
      <c r="K345" t="s">
        <v>591</v>
      </c>
      <c r="L345" t="s">
        <v>150</v>
      </c>
      <c r="M345" t="s">
        <v>3111</v>
      </c>
      <c r="N345" t="s">
        <v>99</v>
      </c>
      <c r="O345" t="s">
        <v>3112</v>
      </c>
      <c r="P345">
        <v>24.48</v>
      </c>
      <c r="Q345" t="s">
        <v>126</v>
      </c>
      <c r="R345" t="s">
        <v>126</v>
      </c>
      <c r="T345" t="s">
        <v>25</v>
      </c>
      <c r="U345" t="s">
        <v>73</v>
      </c>
      <c r="X345">
        <f>SUM(Table2[[#This Row],[Mitigation Finance ($ million)]:[Adaptation Finance ($ million)]])</f>
        <v>0</v>
      </c>
      <c r="Y345" t="s">
        <v>96</v>
      </c>
      <c r="Z345" t="s">
        <v>1319</v>
      </c>
      <c r="AA345" t="s">
        <v>3109</v>
      </c>
    </row>
    <row r="346" spans="1:27" x14ac:dyDescent="0.25">
      <c r="A346" s="2">
        <v>44540</v>
      </c>
      <c r="B346" t="s">
        <v>2692</v>
      </c>
      <c r="C346" t="s">
        <v>2693</v>
      </c>
      <c r="D346" t="s">
        <v>2694</v>
      </c>
      <c r="E346" t="s">
        <v>288</v>
      </c>
      <c r="F346" t="s">
        <v>80</v>
      </c>
      <c r="G346" t="s">
        <v>81</v>
      </c>
      <c r="H346" t="s">
        <v>2695</v>
      </c>
      <c r="I346" t="s">
        <v>66</v>
      </c>
      <c r="K346" t="s">
        <v>180</v>
      </c>
      <c r="L346" t="s">
        <v>68</v>
      </c>
      <c r="M346">
        <v>9700</v>
      </c>
      <c r="N346" t="s">
        <v>69</v>
      </c>
      <c r="O346" t="s">
        <v>3348</v>
      </c>
      <c r="P346">
        <v>0.33400000000000002</v>
      </c>
      <c r="Q346" t="s">
        <v>141</v>
      </c>
      <c r="R346" t="s">
        <v>117</v>
      </c>
      <c r="T346" t="s">
        <v>72</v>
      </c>
      <c r="U346" t="s">
        <v>73</v>
      </c>
      <c r="V346">
        <v>2.2504300000000001E-2</v>
      </c>
      <c r="X346">
        <f>SUM(Table2[[#This Row],[Mitigation Finance ($ million)]:[Adaptation Finance ($ million)]])</f>
        <v>2.2504300000000001E-2</v>
      </c>
      <c r="Y346" t="s">
        <v>3344</v>
      </c>
      <c r="Z346" t="s">
        <v>1319</v>
      </c>
      <c r="AA346" t="s">
        <v>2696</v>
      </c>
    </row>
    <row r="347" spans="1:27" x14ac:dyDescent="0.25">
      <c r="A347" s="2">
        <v>44540</v>
      </c>
      <c r="B347" t="s">
        <v>2692</v>
      </c>
      <c r="C347" t="s">
        <v>2693</v>
      </c>
      <c r="D347" t="s">
        <v>2694</v>
      </c>
      <c r="E347" t="s">
        <v>288</v>
      </c>
      <c r="F347" t="s">
        <v>80</v>
      </c>
      <c r="G347" t="s">
        <v>81</v>
      </c>
      <c r="H347" t="s">
        <v>2695</v>
      </c>
      <c r="I347" t="s">
        <v>66</v>
      </c>
      <c r="K347" t="s">
        <v>180</v>
      </c>
      <c r="L347" t="s">
        <v>68</v>
      </c>
      <c r="M347">
        <v>9700</v>
      </c>
      <c r="N347" t="s">
        <v>69</v>
      </c>
      <c r="O347" t="s">
        <v>3348</v>
      </c>
      <c r="Q347" t="s">
        <v>141</v>
      </c>
      <c r="R347" t="s">
        <v>132</v>
      </c>
      <c r="T347" t="s">
        <v>72</v>
      </c>
      <c r="U347" t="s">
        <v>73</v>
      </c>
      <c r="V347">
        <v>1.8940000000000001E-3</v>
      </c>
      <c r="X347">
        <f>SUM(Table2[[#This Row],[Mitigation Finance ($ million)]:[Adaptation Finance ($ million)]])</f>
        <v>1.8940000000000001E-3</v>
      </c>
      <c r="Y347" t="s">
        <v>3344</v>
      </c>
      <c r="Z347" t="s">
        <v>1319</v>
      </c>
      <c r="AA347" t="s">
        <v>2696</v>
      </c>
    </row>
    <row r="348" spans="1:27" x14ac:dyDescent="0.25">
      <c r="A348" s="2">
        <v>44540</v>
      </c>
      <c r="B348" t="s">
        <v>2692</v>
      </c>
      <c r="C348" t="s">
        <v>2693</v>
      </c>
      <c r="D348" t="s">
        <v>2694</v>
      </c>
      <c r="E348" t="s">
        <v>288</v>
      </c>
      <c r="F348" t="s">
        <v>80</v>
      </c>
      <c r="G348" t="s">
        <v>81</v>
      </c>
      <c r="H348" t="s">
        <v>2695</v>
      </c>
      <c r="I348" t="s">
        <v>66</v>
      </c>
      <c r="K348" t="s">
        <v>180</v>
      </c>
      <c r="L348" t="s">
        <v>68</v>
      </c>
      <c r="M348">
        <v>9700</v>
      </c>
      <c r="N348" t="s">
        <v>69</v>
      </c>
      <c r="O348" t="s">
        <v>3348</v>
      </c>
      <c r="Q348" t="s">
        <v>141</v>
      </c>
      <c r="R348" t="s">
        <v>141</v>
      </c>
      <c r="T348" t="s">
        <v>72</v>
      </c>
      <c r="U348" t="s">
        <v>73</v>
      </c>
      <c r="W348">
        <v>4.0063500000000002E-2</v>
      </c>
      <c r="X348">
        <f>SUM(Table2[[#This Row],[Mitigation Finance ($ million)]:[Adaptation Finance ($ million)]])</f>
        <v>4.0063500000000002E-2</v>
      </c>
      <c r="Y348" t="s">
        <v>3344</v>
      </c>
      <c r="Z348" t="s">
        <v>1319</v>
      </c>
      <c r="AA348" t="s">
        <v>2696</v>
      </c>
    </row>
    <row r="349" spans="1:27" x14ac:dyDescent="0.25">
      <c r="A349" s="2">
        <v>44540</v>
      </c>
      <c r="B349" t="s">
        <v>2692</v>
      </c>
      <c r="C349" t="s">
        <v>2693</v>
      </c>
      <c r="D349" t="s">
        <v>2694</v>
      </c>
      <c r="E349" t="s">
        <v>288</v>
      </c>
      <c r="F349" t="s">
        <v>80</v>
      </c>
      <c r="G349" t="s">
        <v>81</v>
      </c>
      <c r="H349" t="s">
        <v>2695</v>
      </c>
      <c r="I349" t="s">
        <v>66</v>
      </c>
      <c r="K349" t="s">
        <v>180</v>
      </c>
      <c r="L349" t="s">
        <v>68</v>
      </c>
      <c r="M349">
        <v>9700</v>
      </c>
      <c r="N349" t="s">
        <v>69</v>
      </c>
      <c r="O349" t="s">
        <v>3348</v>
      </c>
      <c r="Q349" t="s">
        <v>141</v>
      </c>
      <c r="R349" t="s">
        <v>128</v>
      </c>
      <c r="T349" t="s">
        <v>72</v>
      </c>
      <c r="U349" t="s">
        <v>73</v>
      </c>
      <c r="V349">
        <v>1.4812000000000001E-2</v>
      </c>
      <c r="X349">
        <f>SUM(Table2[[#This Row],[Mitigation Finance ($ million)]:[Adaptation Finance ($ million)]])</f>
        <v>1.4812000000000001E-2</v>
      </c>
      <c r="Y349" t="s">
        <v>3344</v>
      </c>
      <c r="Z349" t="s">
        <v>1319</v>
      </c>
      <c r="AA349" t="s">
        <v>2696</v>
      </c>
    </row>
    <row r="350" spans="1:27" x14ac:dyDescent="0.25">
      <c r="A350" s="2">
        <v>44540</v>
      </c>
      <c r="B350" t="s">
        <v>2692</v>
      </c>
      <c r="C350" t="s">
        <v>2693</v>
      </c>
      <c r="D350" t="s">
        <v>2694</v>
      </c>
      <c r="E350" t="s">
        <v>288</v>
      </c>
      <c r="F350" t="s">
        <v>80</v>
      </c>
      <c r="G350" t="s">
        <v>81</v>
      </c>
      <c r="H350" t="s">
        <v>2695</v>
      </c>
      <c r="I350" t="s">
        <v>66</v>
      </c>
      <c r="K350" t="s">
        <v>180</v>
      </c>
      <c r="L350" t="s">
        <v>68</v>
      </c>
      <c r="M350">
        <v>9700</v>
      </c>
      <c r="N350" t="s">
        <v>69</v>
      </c>
      <c r="O350" t="s">
        <v>3348</v>
      </c>
      <c r="Q350" t="s">
        <v>141</v>
      </c>
      <c r="R350" t="s">
        <v>361</v>
      </c>
      <c r="T350" t="s">
        <v>72</v>
      </c>
      <c r="U350" t="s">
        <v>73</v>
      </c>
      <c r="V350">
        <v>4.4999999999999999E-4</v>
      </c>
      <c r="X350">
        <f>SUM(Table2[[#This Row],[Mitigation Finance ($ million)]:[Adaptation Finance ($ million)]])</f>
        <v>4.4999999999999999E-4</v>
      </c>
      <c r="Y350" t="s">
        <v>3344</v>
      </c>
      <c r="Z350" t="s">
        <v>1319</v>
      </c>
      <c r="AA350" t="s">
        <v>2696</v>
      </c>
    </row>
    <row r="351" spans="1:27" x14ac:dyDescent="0.25">
      <c r="A351" s="2">
        <v>44540</v>
      </c>
      <c r="B351" t="s">
        <v>2692</v>
      </c>
      <c r="C351" t="s">
        <v>2693</v>
      </c>
      <c r="D351" t="s">
        <v>2694</v>
      </c>
      <c r="E351" t="s">
        <v>288</v>
      </c>
      <c r="F351" t="s">
        <v>80</v>
      </c>
      <c r="G351" t="s">
        <v>81</v>
      </c>
      <c r="H351" t="s">
        <v>2695</v>
      </c>
      <c r="I351" t="s">
        <v>66</v>
      </c>
      <c r="K351" t="s">
        <v>180</v>
      </c>
      <c r="L351" t="s">
        <v>68</v>
      </c>
      <c r="M351">
        <v>9700</v>
      </c>
      <c r="N351" t="s">
        <v>69</v>
      </c>
      <c r="O351" t="s">
        <v>3348</v>
      </c>
      <c r="Q351" t="s">
        <v>141</v>
      </c>
      <c r="R351" t="s">
        <v>332</v>
      </c>
      <c r="T351" t="s">
        <v>72</v>
      </c>
      <c r="U351" t="s">
        <v>73</v>
      </c>
      <c r="W351">
        <v>2.1159999999999998E-3</v>
      </c>
      <c r="X351">
        <f>SUM(Table2[[#This Row],[Mitigation Finance ($ million)]:[Adaptation Finance ($ million)]])</f>
        <v>2.1159999999999998E-3</v>
      </c>
      <c r="Y351" t="s">
        <v>3344</v>
      </c>
      <c r="Z351" t="s">
        <v>1319</v>
      </c>
      <c r="AA351" t="s">
        <v>2696</v>
      </c>
    </row>
    <row r="352" spans="1:27" x14ac:dyDescent="0.25">
      <c r="A352" s="2">
        <v>44540</v>
      </c>
      <c r="B352" t="s">
        <v>2692</v>
      </c>
      <c r="C352" t="s">
        <v>2693</v>
      </c>
      <c r="D352" t="s">
        <v>2694</v>
      </c>
      <c r="E352" t="s">
        <v>288</v>
      </c>
      <c r="F352" t="s">
        <v>80</v>
      </c>
      <c r="G352" t="s">
        <v>81</v>
      </c>
      <c r="H352" t="s">
        <v>2695</v>
      </c>
      <c r="I352" t="s">
        <v>66</v>
      </c>
      <c r="K352" t="s">
        <v>180</v>
      </c>
      <c r="L352" t="s">
        <v>68</v>
      </c>
      <c r="M352">
        <v>9700</v>
      </c>
      <c r="N352" t="s">
        <v>69</v>
      </c>
      <c r="O352" t="s">
        <v>3348</v>
      </c>
      <c r="Q352" t="s">
        <v>141</v>
      </c>
      <c r="R352" t="s">
        <v>84</v>
      </c>
      <c r="T352" t="s">
        <v>72</v>
      </c>
      <c r="U352" t="s">
        <v>73</v>
      </c>
      <c r="W352">
        <v>0.16299440000000001</v>
      </c>
      <c r="X352">
        <f>SUM(Table2[[#This Row],[Mitigation Finance ($ million)]:[Adaptation Finance ($ million)]])</f>
        <v>0.16299440000000001</v>
      </c>
      <c r="Y352" t="s">
        <v>3344</v>
      </c>
      <c r="Z352" t="s">
        <v>1319</v>
      </c>
      <c r="AA352" t="s">
        <v>2696</v>
      </c>
    </row>
    <row r="353" spans="1:27" x14ac:dyDescent="0.25">
      <c r="A353" s="2">
        <v>44540</v>
      </c>
      <c r="B353" t="s">
        <v>2692</v>
      </c>
      <c r="C353" t="s">
        <v>2693</v>
      </c>
      <c r="D353" t="s">
        <v>2694</v>
      </c>
      <c r="E353" t="s">
        <v>288</v>
      </c>
      <c r="F353" t="s">
        <v>80</v>
      </c>
      <c r="G353" t="s">
        <v>81</v>
      </c>
      <c r="H353" t="s">
        <v>2695</v>
      </c>
      <c r="I353" t="s">
        <v>66</v>
      </c>
      <c r="K353" t="s">
        <v>180</v>
      </c>
      <c r="L353" t="s">
        <v>68</v>
      </c>
      <c r="M353">
        <v>9700</v>
      </c>
      <c r="N353" t="s">
        <v>69</v>
      </c>
      <c r="O353" t="s">
        <v>3348</v>
      </c>
      <c r="Q353" t="s">
        <v>141</v>
      </c>
      <c r="R353" t="s">
        <v>71</v>
      </c>
      <c r="T353" t="s">
        <v>72</v>
      </c>
      <c r="U353" t="s">
        <v>73</v>
      </c>
      <c r="V353">
        <v>8.9165499999999995E-2</v>
      </c>
      <c r="X353">
        <f>SUM(Table2[[#This Row],[Mitigation Finance ($ million)]:[Adaptation Finance ($ million)]])</f>
        <v>8.9165499999999995E-2</v>
      </c>
      <c r="Y353" t="s">
        <v>3344</v>
      </c>
      <c r="Z353" t="s">
        <v>1319</v>
      </c>
      <c r="AA353" t="s">
        <v>2696</v>
      </c>
    </row>
    <row r="354" spans="1:27" x14ac:dyDescent="0.25">
      <c r="A354" s="2">
        <v>44540</v>
      </c>
      <c r="B354" t="s">
        <v>920</v>
      </c>
      <c r="C354" t="s">
        <v>921</v>
      </c>
      <c r="D354" t="s">
        <v>215</v>
      </c>
      <c r="E354" t="s">
        <v>216</v>
      </c>
      <c r="F354" t="s">
        <v>217</v>
      </c>
      <c r="G354" t="s">
        <v>218</v>
      </c>
      <c r="H354" t="s">
        <v>683</v>
      </c>
      <c r="I354" t="s">
        <v>66</v>
      </c>
      <c r="K354" t="s">
        <v>180</v>
      </c>
      <c r="L354" t="s">
        <v>68</v>
      </c>
      <c r="M354">
        <v>9783</v>
      </c>
      <c r="N354" t="s">
        <v>69</v>
      </c>
      <c r="O354" t="s">
        <v>3348</v>
      </c>
      <c r="P354">
        <v>0.11</v>
      </c>
      <c r="Q354" t="s">
        <v>84</v>
      </c>
      <c r="R354" t="s">
        <v>84</v>
      </c>
      <c r="T354" t="s">
        <v>72</v>
      </c>
      <c r="U354" t="s">
        <v>95</v>
      </c>
      <c r="V354">
        <v>7.5490196078431386E-4</v>
      </c>
      <c r="W354">
        <v>7.5490196078431386E-4</v>
      </c>
      <c r="X354">
        <f>SUM(Table2[[#This Row],[Mitigation Finance ($ million)]:[Adaptation Finance ($ million)]])</f>
        <v>1.5098039215686277E-3</v>
      </c>
      <c r="Y354" t="s">
        <v>3344</v>
      </c>
      <c r="Z354" t="s">
        <v>1319</v>
      </c>
      <c r="AA354" t="s">
        <v>923</v>
      </c>
    </row>
    <row r="355" spans="1:27" x14ac:dyDescent="0.25">
      <c r="A355" s="2">
        <v>44540</v>
      </c>
      <c r="B355" t="s">
        <v>920</v>
      </c>
      <c r="C355" t="s">
        <v>921</v>
      </c>
      <c r="D355" t="s">
        <v>215</v>
      </c>
      <c r="E355" t="s">
        <v>216</v>
      </c>
      <c r="F355" t="s">
        <v>217</v>
      </c>
      <c r="G355" t="s">
        <v>218</v>
      </c>
      <c r="H355" t="s">
        <v>683</v>
      </c>
      <c r="I355" t="s">
        <v>66</v>
      </c>
      <c r="K355" t="s">
        <v>180</v>
      </c>
      <c r="L355" t="s">
        <v>68</v>
      </c>
      <c r="M355">
        <v>9783</v>
      </c>
      <c r="N355" t="s">
        <v>69</v>
      </c>
      <c r="O355" t="s">
        <v>3348</v>
      </c>
      <c r="Q355" t="s">
        <v>84</v>
      </c>
      <c r="R355" t="s">
        <v>117</v>
      </c>
      <c r="T355" t="s">
        <v>72</v>
      </c>
      <c r="U355" t="s">
        <v>95</v>
      </c>
      <c r="V355">
        <v>3.9362745098039222E-3</v>
      </c>
      <c r="W355">
        <v>3.9362745098039222E-3</v>
      </c>
      <c r="X355">
        <f>SUM(Table2[[#This Row],[Mitigation Finance ($ million)]:[Adaptation Finance ($ million)]])</f>
        <v>7.8725490196078444E-3</v>
      </c>
      <c r="Y355" t="s">
        <v>3344</v>
      </c>
      <c r="Z355" t="s">
        <v>1319</v>
      </c>
      <c r="AA355" t="s">
        <v>923</v>
      </c>
    </row>
    <row r="356" spans="1:27" x14ac:dyDescent="0.25">
      <c r="A356" s="2">
        <v>44540</v>
      </c>
      <c r="B356" t="s">
        <v>920</v>
      </c>
      <c r="C356" t="s">
        <v>921</v>
      </c>
      <c r="D356" t="s">
        <v>215</v>
      </c>
      <c r="E356" t="s">
        <v>216</v>
      </c>
      <c r="F356" t="s">
        <v>217</v>
      </c>
      <c r="G356" t="s">
        <v>218</v>
      </c>
      <c r="H356" t="s">
        <v>683</v>
      </c>
      <c r="I356" t="s">
        <v>66</v>
      </c>
      <c r="K356" t="s">
        <v>180</v>
      </c>
      <c r="L356" t="s">
        <v>68</v>
      </c>
      <c r="M356">
        <v>9783</v>
      </c>
      <c r="N356" t="s">
        <v>69</v>
      </c>
      <c r="O356" t="s">
        <v>3348</v>
      </c>
      <c r="Q356" t="s">
        <v>84</v>
      </c>
      <c r="R356" t="s">
        <v>141</v>
      </c>
      <c r="T356" t="s">
        <v>72</v>
      </c>
      <c r="U356" t="s">
        <v>95</v>
      </c>
      <c r="V356">
        <v>8.0882352941176482E-4</v>
      </c>
      <c r="W356">
        <v>8.0882352941176482E-4</v>
      </c>
      <c r="X356">
        <f>SUM(Table2[[#This Row],[Mitigation Finance ($ million)]:[Adaptation Finance ($ million)]])</f>
        <v>1.6176470588235296E-3</v>
      </c>
      <c r="Y356" t="s">
        <v>3344</v>
      </c>
      <c r="Z356" t="s">
        <v>1319</v>
      </c>
      <c r="AA356" t="s">
        <v>923</v>
      </c>
    </row>
    <row r="357" spans="1:27" x14ac:dyDescent="0.25">
      <c r="A357" s="2">
        <v>44540</v>
      </c>
      <c r="B357" t="s">
        <v>3088</v>
      </c>
      <c r="C357" t="s">
        <v>3089</v>
      </c>
      <c r="D357" t="s">
        <v>328</v>
      </c>
      <c r="E357" t="s">
        <v>329</v>
      </c>
      <c r="F357" t="s">
        <v>63</v>
      </c>
      <c r="G357" t="s">
        <v>64</v>
      </c>
      <c r="H357" t="s">
        <v>65</v>
      </c>
      <c r="I357" t="s">
        <v>66</v>
      </c>
      <c r="J357">
        <v>180.5</v>
      </c>
      <c r="K357" t="s">
        <v>2188</v>
      </c>
      <c r="L357" t="s">
        <v>93</v>
      </c>
      <c r="M357">
        <v>4134</v>
      </c>
      <c r="N357" t="s">
        <v>69</v>
      </c>
      <c r="O357" t="s">
        <v>94</v>
      </c>
      <c r="P357">
        <v>113.79666227</v>
      </c>
      <c r="Q357" t="s">
        <v>71</v>
      </c>
      <c r="R357" t="s">
        <v>71</v>
      </c>
      <c r="T357" t="s">
        <v>72</v>
      </c>
      <c r="U357" t="s">
        <v>95</v>
      </c>
      <c r="V357">
        <v>11.04</v>
      </c>
      <c r="W357">
        <v>7.4</v>
      </c>
      <c r="X357">
        <f>SUM(Table2[[#This Row],[Mitigation Finance ($ million)]:[Adaptation Finance ($ million)]])</f>
        <v>18.439999999999998</v>
      </c>
      <c r="Y357" t="s">
        <v>96</v>
      </c>
      <c r="Z357" t="s">
        <v>1319</v>
      </c>
      <c r="AA357" t="s">
        <v>3090</v>
      </c>
    </row>
    <row r="358" spans="1:27" x14ac:dyDescent="0.25">
      <c r="A358" s="2">
        <v>44540</v>
      </c>
      <c r="B358" t="s">
        <v>3088</v>
      </c>
      <c r="C358" t="s">
        <v>3089</v>
      </c>
      <c r="D358" t="s">
        <v>328</v>
      </c>
      <c r="E358" t="s">
        <v>329</v>
      </c>
      <c r="F358" t="s">
        <v>63</v>
      </c>
      <c r="G358" t="s">
        <v>64</v>
      </c>
      <c r="H358" t="s">
        <v>65</v>
      </c>
      <c r="I358" t="s">
        <v>66</v>
      </c>
      <c r="K358" t="s">
        <v>2188</v>
      </c>
      <c r="L358" t="s">
        <v>93</v>
      </c>
      <c r="M358">
        <v>4134</v>
      </c>
      <c r="N358" t="s">
        <v>69</v>
      </c>
      <c r="O358" t="s">
        <v>94</v>
      </c>
      <c r="Q358" t="s">
        <v>71</v>
      </c>
      <c r="R358" t="s">
        <v>84</v>
      </c>
      <c r="T358" t="s">
        <v>72</v>
      </c>
      <c r="U358" t="s">
        <v>95</v>
      </c>
      <c r="V358">
        <v>0.96</v>
      </c>
      <c r="W358">
        <v>1.3</v>
      </c>
      <c r="X358">
        <f>SUM(Table2[[#This Row],[Mitigation Finance ($ million)]:[Adaptation Finance ($ million)]])</f>
        <v>2.2599999999999998</v>
      </c>
      <c r="Y358" t="s">
        <v>96</v>
      </c>
      <c r="Z358" t="s">
        <v>1319</v>
      </c>
      <c r="AA358" t="s">
        <v>3090</v>
      </c>
    </row>
    <row r="359" spans="1:27" x14ac:dyDescent="0.25">
      <c r="A359" s="2">
        <v>44540</v>
      </c>
      <c r="B359" t="s">
        <v>3373</v>
      </c>
      <c r="C359" t="s">
        <v>3374</v>
      </c>
      <c r="D359" t="s">
        <v>87</v>
      </c>
      <c r="E359" t="s">
        <v>88</v>
      </c>
      <c r="F359" t="s">
        <v>80</v>
      </c>
      <c r="G359" t="s">
        <v>81</v>
      </c>
      <c r="H359" t="s">
        <v>866</v>
      </c>
      <c r="I359" t="s">
        <v>66</v>
      </c>
      <c r="K359" t="s">
        <v>67</v>
      </c>
      <c r="L359" t="s">
        <v>68</v>
      </c>
      <c r="M359">
        <v>6726</v>
      </c>
      <c r="N359" t="s">
        <v>69</v>
      </c>
      <c r="O359" t="s">
        <v>3348</v>
      </c>
      <c r="P359">
        <v>1</v>
      </c>
      <c r="Q359" t="s">
        <v>141</v>
      </c>
      <c r="R359" t="s">
        <v>141</v>
      </c>
      <c r="T359" t="s">
        <v>24</v>
      </c>
      <c r="U359" t="s">
        <v>73</v>
      </c>
      <c r="W359">
        <v>1</v>
      </c>
      <c r="X359">
        <f>SUM(Table2[[#This Row],[Mitigation Finance ($ million)]:[Adaptation Finance ($ million)]])</f>
        <v>1</v>
      </c>
      <c r="Y359" t="s">
        <v>3344</v>
      </c>
      <c r="Z359" t="s">
        <v>1319</v>
      </c>
      <c r="AA359" t="s">
        <v>3375</v>
      </c>
    </row>
    <row r="360" spans="1:27" x14ac:dyDescent="0.25">
      <c r="A360" s="2">
        <v>44540</v>
      </c>
      <c r="B360" t="s">
        <v>388</v>
      </c>
      <c r="C360" t="s">
        <v>389</v>
      </c>
      <c r="D360" t="s">
        <v>3008</v>
      </c>
      <c r="E360" t="s">
        <v>3009</v>
      </c>
      <c r="F360" t="s">
        <v>114</v>
      </c>
      <c r="G360" t="s">
        <v>123</v>
      </c>
      <c r="H360" t="s">
        <v>391</v>
      </c>
      <c r="I360" t="s">
        <v>66</v>
      </c>
      <c r="K360" t="s">
        <v>67</v>
      </c>
      <c r="L360" t="s">
        <v>68</v>
      </c>
      <c r="M360">
        <v>6744</v>
      </c>
      <c r="N360" t="s">
        <v>69</v>
      </c>
      <c r="O360" t="s">
        <v>3348</v>
      </c>
      <c r="P360">
        <v>1.72</v>
      </c>
      <c r="Q360" t="s">
        <v>141</v>
      </c>
      <c r="R360" t="s">
        <v>141</v>
      </c>
      <c r="T360" t="s">
        <v>24</v>
      </c>
      <c r="U360" t="s">
        <v>95</v>
      </c>
      <c r="W360">
        <v>1.72</v>
      </c>
      <c r="X360">
        <f>SUM(Table2[[#This Row],[Mitigation Finance ($ million)]:[Adaptation Finance ($ million)]])</f>
        <v>1.72</v>
      </c>
      <c r="Y360" t="s">
        <v>3344</v>
      </c>
      <c r="Z360" t="s">
        <v>1319</v>
      </c>
      <c r="AA360" t="s">
        <v>393</v>
      </c>
    </row>
    <row r="361" spans="1:27" x14ac:dyDescent="0.25">
      <c r="A361" s="2">
        <v>44540</v>
      </c>
      <c r="B361" t="s">
        <v>388</v>
      </c>
      <c r="C361" t="s">
        <v>389</v>
      </c>
      <c r="D361" t="s">
        <v>3008</v>
      </c>
      <c r="E361" t="s">
        <v>3009</v>
      </c>
      <c r="F361" t="s">
        <v>114</v>
      </c>
      <c r="G361" t="s">
        <v>123</v>
      </c>
      <c r="H361" t="s">
        <v>391</v>
      </c>
      <c r="I361" t="s">
        <v>66</v>
      </c>
      <c r="K361" t="s">
        <v>67</v>
      </c>
      <c r="L361" t="s">
        <v>68</v>
      </c>
      <c r="M361">
        <v>6744</v>
      </c>
      <c r="N361" t="s">
        <v>99</v>
      </c>
      <c r="O361" t="s">
        <v>483</v>
      </c>
      <c r="P361">
        <v>0.5</v>
      </c>
      <c r="Q361" t="s">
        <v>141</v>
      </c>
      <c r="R361" t="s">
        <v>141</v>
      </c>
      <c r="T361" t="s">
        <v>24</v>
      </c>
      <c r="U361" t="s">
        <v>95</v>
      </c>
      <c r="W361">
        <v>0.5</v>
      </c>
      <c r="X361">
        <f>SUM(Table2[[#This Row],[Mitigation Finance ($ million)]:[Adaptation Finance ($ million)]])</f>
        <v>0.5</v>
      </c>
      <c r="Y361" t="s">
        <v>3344</v>
      </c>
      <c r="Z361" t="s">
        <v>1319</v>
      </c>
      <c r="AA361" t="s">
        <v>393</v>
      </c>
    </row>
    <row r="362" spans="1:27" x14ac:dyDescent="0.25">
      <c r="A362" s="27">
        <v>44543</v>
      </c>
      <c r="B362" t="s">
        <v>2166</v>
      </c>
      <c r="C362" t="s">
        <v>2171</v>
      </c>
      <c r="D362" t="s">
        <v>167</v>
      </c>
      <c r="E362" t="s">
        <v>168</v>
      </c>
      <c r="F362" t="s">
        <v>63</v>
      </c>
      <c r="G362" t="s">
        <v>64</v>
      </c>
      <c r="H362" t="s">
        <v>526</v>
      </c>
      <c r="I362" t="s">
        <v>66</v>
      </c>
      <c r="K362" t="s">
        <v>180</v>
      </c>
      <c r="L362" t="s">
        <v>68</v>
      </c>
      <c r="M362">
        <v>10035</v>
      </c>
      <c r="N362" t="s">
        <v>99</v>
      </c>
      <c r="O362" t="s">
        <v>172</v>
      </c>
      <c r="P362">
        <v>2</v>
      </c>
      <c r="Q362" t="s">
        <v>132</v>
      </c>
      <c r="T362" t="s">
        <v>72</v>
      </c>
      <c r="U362" t="s">
        <v>73</v>
      </c>
      <c r="X362">
        <f>SUM(Table2[[#This Row],[Mitigation Finance ($ million)]:[Adaptation Finance ($ million)]])</f>
        <v>0</v>
      </c>
      <c r="Y362" t="s">
        <v>68</v>
      </c>
      <c r="Z362" t="s">
        <v>1319</v>
      </c>
      <c r="AA362" t="s">
        <v>2170</v>
      </c>
    </row>
    <row r="363" spans="1:27" x14ac:dyDescent="0.25">
      <c r="A363" s="27">
        <v>44543</v>
      </c>
      <c r="B363" t="s">
        <v>2516</v>
      </c>
      <c r="C363" t="s">
        <v>2517</v>
      </c>
      <c r="D363" t="s">
        <v>103</v>
      </c>
      <c r="E363" t="s">
        <v>104</v>
      </c>
      <c r="F363" t="s">
        <v>104</v>
      </c>
      <c r="G363" t="s">
        <v>89</v>
      </c>
      <c r="H363" t="s">
        <v>137</v>
      </c>
      <c r="I363" t="s">
        <v>91</v>
      </c>
      <c r="K363" t="s">
        <v>67</v>
      </c>
      <c r="L363" t="s">
        <v>68</v>
      </c>
      <c r="M363">
        <v>9948</v>
      </c>
      <c r="N363" t="s">
        <v>99</v>
      </c>
      <c r="O363" t="s">
        <v>3503</v>
      </c>
      <c r="Q363" t="s">
        <v>475</v>
      </c>
      <c r="R363" t="s">
        <v>141</v>
      </c>
      <c r="T363" t="s">
        <v>72</v>
      </c>
      <c r="V363">
        <v>6.2E-2</v>
      </c>
      <c r="W363">
        <v>9.4E-2</v>
      </c>
      <c r="X363">
        <f>SUM(Table2[[#This Row],[Mitigation Finance ($ million)]:[Adaptation Finance ($ million)]])</f>
        <v>0.156</v>
      </c>
      <c r="Y363" t="s">
        <v>3344</v>
      </c>
      <c r="Z363" t="s">
        <v>1319</v>
      </c>
      <c r="AA363" t="s">
        <v>2518</v>
      </c>
    </row>
    <row r="364" spans="1:27" x14ac:dyDescent="0.25">
      <c r="A364" s="27">
        <v>44543</v>
      </c>
      <c r="B364" t="s">
        <v>421</v>
      </c>
      <c r="C364" t="s">
        <v>422</v>
      </c>
      <c r="D364" t="s">
        <v>423</v>
      </c>
      <c r="E364" t="s">
        <v>424</v>
      </c>
      <c r="F364" t="s">
        <v>80</v>
      </c>
      <c r="G364" t="s">
        <v>81</v>
      </c>
      <c r="H364" t="s">
        <v>425</v>
      </c>
      <c r="I364" t="s">
        <v>66</v>
      </c>
      <c r="K364" t="s">
        <v>180</v>
      </c>
      <c r="L364" t="s">
        <v>68</v>
      </c>
      <c r="M364">
        <v>10107</v>
      </c>
      <c r="N364" t="s">
        <v>69</v>
      </c>
      <c r="O364" t="s">
        <v>70</v>
      </c>
      <c r="P364">
        <v>0.75</v>
      </c>
      <c r="Q364" t="s">
        <v>84</v>
      </c>
      <c r="R364" t="s">
        <v>84</v>
      </c>
      <c r="T364" t="s">
        <v>72</v>
      </c>
      <c r="U364" t="s">
        <v>173</v>
      </c>
      <c r="X364">
        <f>SUM(Table2[[#This Row],[Mitigation Finance ($ million)]:[Adaptation Finance ($ million)]])</f>
        <v>0</v>
      </c>
      <c r="Y364" t="s">
        <v>68</v>
      </c>
      <c r="Z364" t="s">
        <v>74</v>
      </c>
      <c r="AA364" t="s">
        <v>426</v>
      </c>
    </row>
    <row r="365" spans="1:27" x14ac:dyDescent="0.25">
      <c r="A365" s="27">
        <v>44543</v>
      </c>
      <c r="B365" t="s">
        <v>421</v>
      </c>
      <c r="C365" t="s">
        <v>502</v>
      </c>
      <c r="D365" t="s">
        <v>423</v>
      </c>
      <c r="E365" t="s">
        <v>424</v>
      </c>
      <c r="F365" t="s">
        <v>80</v>
      </c>
      <c r="G365" t="s">
        <v>81</v>
      </c>
      <c r="H365" t="s">
        <v>425</v>
      </c>
      <c r="I365" t="s">
        <v>66</v>
      </c>
      <c r="J365">
        <v>363.21888899999999</v>
      </c>
      <c r="K365" t="s">
        <v>92</v>
      </c>
      <c r="L365" t="s">
        <v>93</v>
      </c>
      <c r="M365" t="s">
        <v>503</v>
      </c>
      <c r="N365" t="s">
        <v>69</v>
      </c>
      <c r="O365" t="s">
        <v>225</v>
      </c>
      <c r="P365">
        <v>300</v>
      </c>
      <c r="Q365" t="s">
        <v>84</v>
      </c>
      <c r="R365" t="s">
        <v>84</v>
      </c>
      <c r="T365" t="s">
        <v>72</v>
      </c>
      <c r="U365" t="s">
        <v>173</v>
      </c>
      <c r="V365">
        <v>11.025510000000001</v>
      </c>
      <c r="W365">
        <v>104.42697</v>
      </c>
      <c r="X365">
        <f>SUM(Table2[[#This Row],[Mitigation Finance ($ million)]:[Adaptation Finance ($ million)]])</f>
        <v>115.45247999999999</v>
      </c>
      <c r="Y365" t="s">
        <v>96</v>
      </c>
      <c r="Z365" t="s">
        <v>74</v>
      </c>
      <c r="AA365" t="s">
        <v>426</v>
      </c>
    </row>
    <row r="366" spans="1:27" x14ac:dyDescent="0.25">
      <c r="A366" s="27">
        <v>44543</v>
      </c>
      <c r="B366" t="s">
        <v>2172</v>
      </c>
      <c r="C366" t="s">
        <v>2173</v>
      </c>
      <c r="D366" t="s">
        <v>714</v>
      </c>
      <c r="E366" t="s">
        <v>715</v>
      </c>
      <c r="F366" t="s">
        <v>63</v>
      </c>
      <c r="G366" t="s">
        <v>64</v>
      </c>
      <c r="H366" t="s">
        <v>169</v>
      </c>
      <c r="I366" t="s">
        <v>66</v>
      </c>
      <c r="J366">
        <v>32</v>
      </c>
      <c r="K366" t="s">
        <v>2153</v>
      </c>
      <c r="L366" t="s">
        <v>150</v>
      </c>
      <c r="M366" t="s">
        <v>2174</v>
      </c>
      <c r="N366" t="s">
        <v>69</v>
      </c>
      <c r="O366" t="s">
        <v>152</v>
      </c>
      <c r="P366">
        <v>30</v>
      </c>
      <c r="Q366" t="s">
        <v>117</v>
      </c>
      <c r="R366" t="s">
        <v>117</v>
      </c>
      <c r="T366" t="s">
        <v>72</v>
      </c>
      <c r="U366" t="s">
        <v>95</v>
      </c>
      <c r="V366">
        <v>0.1</v>
      </c>
      <c r="W366">
        <v>10.52</v>
      </c>
      <c r="X366">
        <f>SUM(Table2[[#This Row],[Mitigation Finance ($ million)]:[Adaptation Finance ($ million)]])</f>
        <v>10.62</v>
      </c>
      <c r="Y366" t="s">
        <v>96</v>
      </c>
      <c r="Z366" t="s">
        <v>1319</v>
      </c>
      <c r="AA366" t="s">
        <v>2175</v>
      </c>
    </row>
    <row r="367" spans="1:27" x14ac:dyDescent="0.25">
      <c r="A367" s="2">
        <v>44543</v>
      </c>
      <c r="B367" t="s">
        <v>3529</v>
      </c>
      <c r="C367" t="s">
        <v>3530</v>
      </c>
      <c r="D367" t="s">
        <v>112</v>
      </c>
      <c r="E367" t="s">
        <v>113</v>
      </c>
      <c r="F367" t="s">
        <v>114</v>
      </c>
      <c r="G367" t="s">
        <v>123</v>
      </c>
      <c r="H367" t="s">
        <v>391</v>
      </c>
      <c r="I367" t="s">
        <v>66</v>
      </c>
      <c r="J367">
        <v>2</v>
      </c>
      <c r="K367" t="s">
        <v>180</v>
      </c>
      <c r="L367" t="s">
        <v>68</v>
      </c>
      <c r="M367">
        <v>9777</v>
      </c>
      <c r="N367" t="s">
        <v>99</v>
      </c>
      <c r="O367" t="s">
        <v>542</v>
      </c>
      <c r="P367">
        <v>2</v>
      </c>
      <c r="Q367" t="s">
        <v>141</v>
      </c>
      <c r="R367" t="s">
        <v>141</v>
      </c>
      <c r="T367" t="s">
        <v>72</v>
      </c>
      <c r="U367" t="s">
        <v>73</v>
      </c>
      <c r="V367">
        <v>0.3</v>
      </c>
      <c r="W367">
        <v>1.7</v>
      </c>
      <c r="X367">
        <f>SUM(Table2[[#This Row],[Mitigation Finance ($ million)]:[Adaptation Finance ($ million)]])</f>
        <v>2</v>
      </c>
      <c r="Y367" t="s">
        <v>3344</v>
      </c>
      <c r="Z367" t="s">
        <v>1319</v>
      </c>
      <c r="AA367" t="s">
        <v>3531</v>
      </c>
    </row>
    <row r="368" spans="1:27" x14ac:dyDescent="0.25">
      <c r="A368" s="2">
        <v>44543</v>
      </c>
      <c r="B368" t="s">
        <v>3497</v>
      </c>
      <c r="C368" t="s">
        <v>3498</v>
      </c>
      <c r="D368" t="s">
        <v>3499</v>
      </c>
      <c r="E368" t="s">
        <v>3500</v>
      </c>
      <c r="F368" t="s">
        <v>104</v>
      </c>
      <c r="G368" t="s">
        <v>89</v>
      </c>
      <c r="H368" t="s">
        <v>137</v>
      </c>
      <c r="I368" t="s">
        <v>91</v>
      </c>
      <c r="J368">
        <v>0.59</v>
      </c>
      <c r="K368" t="s">
        <v>180</v>
      </c>
      <c r="L368" t="s">
        <v>68</v>
      </c>
      <c r="M368">
        <v>6898</v>
      </c>
      <c r="N368" t="s">
        <v>69</v>
      </c>
      <c r="O368" t="s">
        <v>3348</v>
      </c>
      <c r="P368">
        <v>0.20499999999999999</v>
      </c>
      <c r="Q368" t="s">
        <v>117</v>
      </c>
      <c r="R368" t="s">
        <v>117</v>
      </c>
      <c r="T368" t="s">
        <v>25</v>
      </c>
      <c r="U368" t="s">
        <v>73</v>
      </c>
      <c r="V368">
        <v>0.20499999999999999</v>
      </c>
      <c r="X368">
        <f>SUM(Table2[[#This Row],[Mitigation Finance ($ million)]:[Adaptation Finance ($ million)]])</f>
        <v>0.20499999999999999</v>
      </c>
      <c r="Y368" t="s">
        <v>3344</v>
      </c>
      <c r="Z368" t="s">
        <v>1319</v>
      </c>
      <c r="AA368" t="s">
        <v>3495</v>
      </c>
    </row>
    <row r="369" spans="1:27" x14ac:dyDescent="0.25">
      <c r="A369" s="2">
        <v>44543</v>
      </c>
      <c r="B369" t="s">
        <v>3497</v>
      </c>
      <c r="C369" t="s">
        <v>3498</v>
      </c>
      <c r="D369" t="s">
        <v>3499</v>
      </c>
      <c r="E369" t="s">
        <v>3500</v>
      </c>
      <c r="F369" t="s">
        <v>104</v>
      </c>
      <c r="G369" t="s">
        <v>89</v>
      </c>
      <c r="H369" t="s">
        <v>137</v>
      </c>
      <c r="I369" t="s">
        <v>91</v>
      </c>
      <c r="K369" t="s">
        <v>180</v>
      </c>
      <c r="L369" t="s">
        <v>68</v>
      </c>
      <c r="M369">
        <v>6898</v>
      </c>
      <c r="N369" t="s">
        <v>99</v>
      </c>
      <c r="O369" t="s">
        <v>3496</v>
      </c>
      <c r="P369">
        <v>0.38500000000000001</v>
      </c>
      <c r="Q369" t="s">
        <v>117</v>
      </c>
      <c r="R369" t="s">
        <v>117</v>
      </c>
      <c r="T369" t="s">
        <v>25</v>
      </c>
      <c r="U369" t="s">
        <v>73</v>
      </c>
      <c r="V369">
        <v>0.38500000000000001</v>
      </c>
      <c r="X369">
        <f>SUM(Table2[[#This Row],[Mitigation Finance ($ million)]:[Adaptation Finance ($ million)]])</f>
        <v>0.38500000000000001</v>
      </c>
      <c r="Y369" t="s">
        <v>3344</v>
      </c>
      <c r="Z369" t="s">
        <v>1319</v>
      </c>
      <c r="AA369" t="s">
        <v>3495</v>
      </c>
    </row>
    <row r="370" spans="1:27" x14ac:dyDescent="0.25">
      <c r="A370" s="2">
        <v>44543</v>
      </c>
      <c r="B370" t="s">
        <v>3501</v>
      </c>
      <c r="C370" t="s">
        <v>3502</v>
      </c>
      <c r="D370" t="s">
        <v>396</v>
      </c>
      <c r="E370" t="s">
        <v>397</v>
      </c>
      <c r="F370" t="s">
        <v>80</v>
      </c>
      <c r="G370" t="s">
        <v>89</v>
      </c>
      <c r="H370" t="s">
        <v>137</v>
      </c>
      <c r="I370" t="s">
        <v>91</v>
      </c>
      <c r="J370">
        <v>0.5</v>
      </c>
      <c r="K370" t="s">
        <v>180</v>
      </c>
      <c r="L370" t="s">
        <v>68</v>
      </c>
      <c r="M370">
        <v>6900</v>
      </c>
      <c r="N370" t="s">
        <v>99</v>
      </c>
      <c r="O370" t="s">
        <v>3503</v>
      </c>
      <c r="P370">
        <v>0.5</v>
      </c>
      <c r="Q370" t="s">
        <v>117</v>
      </c>
      <c r="R370" t="s">
        <v>117</v>
      </c>
      <c r="T370" t="s">
        <v>25</v>
      </c>
      <c r="U370" t="s">
        <v>73</v>
      </c>
      <c r="V370">
        <v>0.5</v>
      </c>
      <c r="X370">
        <f>SUM(Table2[[#This Row],[Mitigation Finance ($ million)]:[Adaptation Finance ($ million)]])</f>
        <v>0.5</v>
      </c>
      <c r="Y370" t="s">
        <v>3344</v>
      </c>
      <c r="Z370" t="s">
        <v>1319</v>
      </c>
      <c r="AA370" t="s">
        <v>3504</v>
      </c>
    </row>
    <row r="371" spans="1:27" x14ac:dyDescent="0.25">
      <c r="A371" s="2">
        <v>44543</v>
      </c>
      <c r="B371" t="s">
        <v>3469</v>
      </c>
      <c r="C371" t="s">
        <v>3470</v>
      </c>
      <c r="D371" t="s">
        <v>429</v>
      </c>
      <c r="E371" t="s">
        <v>430</v>
      </c>
      <c r="F371" t="s">
        <v>217</v>
      </c>
      <c r="G371" t="s">
        <v>218</v>
      </c>
      <c r="H371" t="s">
        <v>3471</v>
      </c>
      <c r="I371" t="s">
        <v>66</v>
      </c>
      <c r="J371">
        <v>0.5</v>
      </c>
      <c r="K371" t="s">
        <v>67</v>
      </c>
      <c r="L371" t="s">
        <v>68</v>
      </c>
      <c r="M371">
        <v>6868</v>
      </c>
      <c r="N371" t="s">
        <v>69</v>
      </c>
      <c r="O371" t="s">
        <v>3348</v>
      </c>
      <c r="P371">
        <v>0.5</v>
      </c>
      <c r="Q371" t="s">
        <v>84</v>
      </c>
      <c r="R371" t="s">
        <v>84</v>
      </c>
      <c r="T371" t="s">
        <v>24</v>
      </c>
      <c r="U371" t="s">
        <v>73</v>
      </c>
      <c r="W371">
        <v>0.1</v>
      </c>
      <c r="X371">
        <f>SUM(Table2[[#This Row],[Mitigation Finance ($ million)]:[Adaptation Finance ($ million)]])</f>
        <v>0.1</v>
      </c>
      <c r="Y371" t="s">
        <v>3344</v>
      </c>
      <c r="Z371" t="s">
        <v>1319</v>
      </c>
      <c r="AA371" t="s">
        <v>3472</v>
      </c>
    </row>
    <row r="372" spans="1:27" x14ac:dyDescent="0.25">
      <c r="A372" s="27">
        <v>44544</v>
      </c>
      <c r="B372" t="s">
        <v>635</v>
      </c>
      <c r="C372" t="s">
        <v>636</v>
      </c>
      <c r="D372" t="s">
        <v>637</v>
      </c>
      <c r="E372" t="s">
        <v>638</v>
      </c>
      <c r="F372" t="s">
        <v>114</v>
      </c>
      <c r="G372" t="s">
        <v>123</v>
      </c>
      <c r="H372" t="s">
        <v>639</v>
      </c>
      <c r="I372" t="s">
        <v>66</v>
      </c>
      <c r="J372">
        <v>40</v>
      </c>
      <c r="K372" t="s">
        <v>125</v>
      </c>
      <c r="L372" t="s">
        <v>93</v>
      </c>
      <c r="M372" t="s">
        <v>640</v>
      </c>
      <c r="N372" t="s">
        <v>69</v>
      </c>
      <c r="O372" t="s">
        <v>225</v>
      </c>
      <c r="P372">
        <v>40</v>
      </c>
      <c r="Q372" t="s">
        <v>126</v>
      </c>
      <c r="R372" t="s">
        <v>126</v>
      </c>
      <c r="T372" t="s">
        <v>72</v>
      </c>
      <c r="U372" t="s">
        <v>73</v>
      </c>
      <c r="V372">
        <v>4.17</v>
      </c>
      <c r="W372">
        <v>5</v>
      </c>
      <c r="X372">
        <f>SUM(Table2[[#This Row],[Mitigation Finance ($ million)]:[Adaptation Finance ($ million)]])</f>
        <v>9.17</v>
      </c>
      <c r="Y372" t="s">
        <v>96</v>
      </c>
      <c r="Z372" t="s">
        <v>74</v>
      </c>
      <c r="AA372" t="s">
        <v>641</v>
      </c>
    </row>
    <row r="373" spans="1:27" x14ac:dyDescent="0.25">
      <c r="A373" s="27">
        <v>44544</v>
      </c>
      <c r="B373" t="s">
        <v>2516</v>
      </c>
      <c r="C373" t="s">
        <v>2517</v>
      </c>
      <c r="D373" t="s">
        <v>103</v>
      </c>
      <c r="E373" t="s">
        <v>104</v>
      </c>
      <c r="F373" t="s">
        <v>104</v>
      </c>
      <c r="G373" t="s">
        <v>89</v>
      </c>
      <c r="H373" t="s">
        <v>137</v>
      </c>
      <c r="I373" t="s">
        <v>91</v>
      </c>
      <c r="K373" t="s">
        <v>67</v>
      </c>
      <c r="L373" t="s">
        <v>68</v>
      </c>
      <c r="M373">
        <v>9948</v>
      </c>
      <c r="N373" t="s">
        <v>99</v>
      </c>
      <c r="O373" t="s">
        <v>3503</v>
      </c>
      <c r="Q373" t="s">
        <v>475</v>
      </c>
      <c r="R373" t="s">
        <v>332</v>
      </c>
      <c r="T373" t="s">
        <v>72</v>
      </c>
      <c r="V373">
        <v>6.2E-2</v>
      </c>
      <c r="W373">
        <v>9.4E-2</v>
      </c>
      <c r="X373">
        <f>SUM(Table2[[#This Row],[Mitigation Finance ($ million)]:[Adaptation Finance ($ million)]])</f>
        <v>0.156</v>
      </c>
      <c r="Y373" t="s">
        <v>3344</v>
      </c>
      <c r="Z373" t="s">
        <v>1319</v>
      </c>
      <c r="AA373" t="s">
        <v>2518</v>
      </c>
    </row>
    <row r="374" spans="1:27" x14ac:dyDescent="0.25">
      <c r="A374" s="27">
        <v>44544</v>
      </c>
      <c r="B374" t="s">
        <v>540</v>
      </c>
      <c r="C374" t="s">
        <v>541</v>
      </c>
      <c r="D374" t="s">
        <v>112</v>
      </c>
      <c r="E374" t="s">
        <v>113</v>
      </c>
      <c r="F374" t="s">
        <v>114</v>
      </c>
      <c r="G374" t="s">
        <v>105</v>
      </c>
      <c r="H374" t="s">
        <v>419</v>
      </c>
      <c r="I374" t="s">
        <v>66</v>
      </c>
      <c r="J374">
        <v>0.5</v>
      </c>
      <c r="K374" t="s">
        <v>180</v>
      </c>
      <c r="L374" t="s">
        <v>107</v>
      </c>
      <c r="M374">
        <v>10133</v>
      </c>
      <c r="N374" t="s">
        <v>99</v>
      </c>
      <c r="O374" t="s">
        <v>542</v>
      </c>
      <c r="P374">
        <v>0.5</v>
      </c>
      <c r="Q374" t="s">
        <v>71</v>
      </c>
      <c r="R374" t="s">
        <v>71</v>
      </c>
      <c r="T374" t="s">
        <v>72</v>
      </c>
      <c r="U374" t="s">
        <v>95</v>
      </c>
      <c r="V374">
        <v>0.03</v>
      </c>
      <c r="W374">
        <v>5.8000000000000003E-2</v>
      </c>
      <c r="X374">
        <f>SUM(Table2[[#This Row],[Mitigation Finance ($ million)]:[Adaptation Finance ($ million)]])</f>
        <v>8.7999999999999995E-2</v>
      </c>
      <c r="Y374" t="s">
        <v>68</v>
      </c>
      <c r="Z374" t="s">
        <v>74</v>
      </c>
      <c r="AA374" t="s">
        <v>543</v>
      </c>
    </row>
    <row r="375" spans="1:27" x14ac:dyDescent="0.25">
      <c r="A375" s="27">
        <v>44544</v>
      </c>
      <c r="B375" t="s">
        <v>2516</v>
      </c>
      <c r="C375" t="s">
        <v>2517</v>
      </c>
      <c r="D375" t="s">
        <v>103</v>
      </c>
      <c r="E375" t="s">
        <v>104</v>
      </c>
      <c r="F375" t="s">
        <v>104</v>
      </c>
      <c r="G375" t="s">
        <v>89</v>
      </c>
      <c r="H375" t="s">
        <v>137</v>
      </c>
      <c r="I375" t="s">
        <v>91</v>
      </c>
      <c r="K375" t="s">
        <v>67</v>
      </c>
      <c r="L375" t="s">
        <v>68</v>
      </c>
      <c r="M375">
        <v>9948</v>
      </c>
      <c r="N375" t="s">
        <v>99</v>
      </c>
      <c r="O375" t="s">
        <v>3503</v>
      </c>
      <c r="Q375" t="s">
        <v>475</v>
      </c>
      <c r="R375" t="s">
        <v>475</v>
      </c>
      <c r="T375" t="s">
        <v>72</v>
      </c>
      <c r="V375">
        <v>6.2E-2</v>
      </c>
      <c r="W375">
        <v>9.4E-2</v>
      </c>
      <c r="X375">
        <f>SUM(Table2[[#This Row],[Mitigation Finance ($ million)]:[Adaptation Finance ($ million)]])</f>
        <v>0.156</v>
      </c>
      <c r="Y375" t="s">
        <v>3344</v>
      </c>
      <c r="Z375" t="s">
        <v>1319</v>
      </c>
      <c r="AA375" t="s">
        <v>2518</v>
      </c>
    </row>
    <row r="376" spans="1:27" x14ac:dyDescent="0.25">
      <c r="A376" s="27">
        <v>44544</v>
      </c>
      <c r="B376" t="s">
        <v>2735</v>
      </c>
      <c r="C376" t="s">
        <v>2736</v>
      </c>
      <c r="D376" t="s">
        <v>78</v>
      </c>
      <c r="E376" t="s">
        <v>79</v>
      </c>
      <c r="F376" t="s">
        <v>80</v>
      </c>
      <c r="G376" t="s">
        <v>81</v>
      </c>
      <c r="H376" t="s">
        <v>301</v>
      </c>
      <c r="I376" t="s">
        <v>66</v>
      </c>
      <c r="J376">
        <v>83.89</v>
      </c>
      <c r="K376" t="s">
        <v>2737</v>
      </c>
      <c r="L376" t="s">
        <v>93</v>
      </c>
      <c r="M376" t="s">
        <v>2738</v>
      </c>
      <c r="N376" t="s">
        <v>69</v>
      </c>
      <c r="O376" t="s">
        <v>225</v>
      </c>
      <c r="P376">
        <v>30</v>
      </c>
      <c r="Q376" t="s">
        <v>71</v>
      </c>
      <c r="R376" t="s">
        <v>84</v>
      </c>
      <c r="T376" t="s">
        <v>72</v>
      </c>
      <c r="U376" t="s">
        <v>173</v>
      </c>
      <c r="W376">
        <v>2.2999999999999998</v>
      </c>
      <c r="X376">
        <f>SUM(Table2[[#This Row],[Mitigation Finance ($ million)]:[Adaptation Finance ($ million)]])</f>
        <v>2.2999999999999998</v>
      </c>
      <c r="Y376" t="s">
        <v>96</v>
      </c>
      <c r="Z376" t="s">
        <v>1319</v>
      </c>
      <c r="AA376" t="s">
        <v>2739</v>
      </c>
    </row>
    <row r="377" spans="1:27" x14ac:dyDescent="0.25">
      <c r="A377" s="2">
        <v>44544</v>
      </c>
      <c r="B377" t="s">
        <v>3519</v>
      </c>
      <c r="C377" t="s">
        <v>3520</v>
      </c>
      <c r="D377" t="s">
        <v>372</v>
      </c>
      <c r="E377" t="s">
        <v>3521</v>
      </c>
      <c r="F377" t="s">
        <v>114</v>
      </c>
      <c r="G377" t="s">
        <v>123</v>
      </c>
      <c r="H377" t="s">
        <v>391</v>
      </c>
      <c r="I377" t="s">
        <v>66</v>
      </c>
      <c r="J377">
        <v>0.75</v>
      </c>
      <c r="K377" t="s">
        <v>180</v>
      </c>
      <c r="L377" t="s">
        <v>68</v>
      </c>
      <c r="M377">
        <v>9600</v>
      </c>
      <c r="N377" t="s">
        <v>99</v>
      </c>
      <c r="O377" t="s">
        <v>449</v>
      </c>
      <c r="P377">
        <v>0.75</v>
      </c>
      <c r="Q377" t="s">
        <v>141</v>
      </c>
      <c r="R377" t="s">
        <v>141</v>
      </c>
      <c r="T377" t="s">
        <v>24</v>
      </c>
      <c r="U377" t="s">
        <v>73</v>
      </c>
      <c r="W377">
        <v>0.75</v>
      </c>
      <c r="X377">
        <f>SUM(Table2[[#This Row],[Mitigation Finance ($ million)]:[Adaptation Finance ($ million)]])</f>
        <v>0.75</v>
      </c>
      <c r="Y377" t="s">
        <v>3344</v>
      </c>
      <c r="Z377" t="s">
        <v>1319</v>
      </c>
      <c r="AA377" t="s">
        <v>3522</v>
      </c>
    </row>
    <row r="378" spans="1:27" x14ac:dyDescent="0.25">
      <c r="A378" s="2">
        <v>44544</v>
      </c>
      <c r="B378" t="s">
        <v>3420</v>
      </c>
      <c r="C378" t="s">
        <v>3421</v>
      </c>
      <c r="D378" t="s">
        <v>215</v>
      </c>
      <c r="E378" t="s">
        <v>216</v>
      </c>
      <c r="F378" t="s">
        <v>217</v>
      </c>
      <c r="G378" t="s">
        <v>218</v>
      </c>
      <c r="H378" t="s">
        <v>683</v>
      </c>
      <c r="I378" t="s">
        <v>66</v>
      </c>
      <c r="J378">
        <v>0.3</v>
      </c>
      <c r="K378" t="s">
        <v>67</v>
      </c>
      <c r="L378" t="s">
        <v>68</v>
      </c>
      <c r="M378">
        <v>6799</v>
      </c>
      <c r="N378" t="s">
        <v>69</v>
      </c>
      <c r="O378" t="s">
        <v>3348</v>
      </c>
      <c r="P378">
        <v>0.3</v>
      </c>
      <c r="Q378" t="s">
        <v>332</v>
      </c>
      <c r="R378" t="s">
        <v>332</v>
      </c>
      <c r="T378" t="s">
        <v>24</v>
      </c>
      <c r="U378" t="s">
        <v>73</v>
      </c>
      <c r="W378">
        <v>0.3</v>
      </c>
      <c r="X378">
        <f>SUM(Table2[[#This Row],[Mitigation Finance ($ million)]:[Adaptation Finance ($ million)]])</f>
        <v>0.3</v>
      </c>
      <c r="Y378" t="s">
        <v>3344</v>
      </c>
      <c r="Z378" t="s">
        <v>1319</v>
      </c>
      <c r="AA378" t="s">
        <v>3422</v>
      </c>
    </row>
    <row r="379" spans="1:27" x14ac:dyDescent="0.25">
      <c r="A379" s="2">
        <v>44544</v>
      </c>
      <c r="B379" t="s">
        <v>3491</v>
      </c>
      <c r="C379" t="s">
        <v>3492</v>
      </c>
      <c r="D379" t="s">
        <v>3493</v>
      </c>
      <c r="E379" t="s">
        <v>3494</v>
      </c>
      <c r="F379" t="s">
        <v>104</v>
      </c>
      <c r="G379" t="s">
        <v>89</v>
      </c>
      <c r="H379" t="s">
        <v>137</v>
      </c>
      <c r="I379" t="s">
        <v>91</v>
      </c>
      <c r="J379">
        <v>0.63</v>
      </c>
      <c r="K379" t="s">
        <v>180</v>
      </c>
      <c r="L379" t="s">
        <v>68</v>
      </c>
      <c r="M379">
        <v>6897</v>
      </c>
      <c r="N379" t="s">
        <v>69</v>
      </c>
      <c r="O379" t="s">
        <v>3348</v>
      </c>
      <c r="P379">
        <v>0.20499999999999999</v>
      </c>
      <c r="Q379" t="s">
        <v>117</v>
      </c>
      <c r="R379" t="s">
        <v>117</v>
      </c>
      <c r="T379" t="s">
        <v>25</v>
      </c>
      <c r="U379" t="s">
        <v>73</v>
      </c>
      <c r="V379">
        <v>0.20499999999999999</v>
      </c>
      <c r="X379">
        <f>SUM(Table2[[#This Row],[Mitigation Finance ($ million)]:[Adaptation Finance ($ million)]])</f>
        <v>0.20499999999999999</v>
      </c>
      <c r="Y379" t="s">
        <v>3344</v>
      </c>
      <c r="Z379" t="s">
        <v>1319</v>
      </c>
      <c r="AA379" t="s">
        <v>3495</v>
      </c>
    </row>
    <row r="380" spans="1:27" x14ac:dyDescent="0.25">
      <c r="A380" s="2">
        <v>44544</v>
      </c>
      <c r="B380" t="s">
        <v>3491</v>
      </c>
      <c r="C380" t="s">
        <v>3492</v>
      </c>
      <c r="D380" t="s">
        <v>3493</v>
      </c>
      <c r="E380" t="s">
        <v>3494</v>
      </c>
      <c r="F380" t="s">
        <v>104</v>
      </c>
      <c r="G380" t="s">
        <v>89</v>
      </c>
      <c r="H380" t="s">
        <v>137</v>
      </c>
      <c r="I380" t="s">
        <v>91</v>
      </c>
      <c r="K380" t="s">
        <v>180</v>
      </c>
      <c r="L380" t="s">
        <v>68</v>
      </c>
      <c r="M380">
        <v>6897</v>
      </c>
      <c r="N380" t="s">
        <v>99</v>
      </c>
      <c r="O380" t="s">
        <v>3496</v>
      </c>
      <c r="P380">
        <v>0.42499999999999999</v>
      </c>
      <c r="Q380" t="s">
        <v>117</v>
      </c>
      <c r="R380" t="s">
        <v>117</v>
      </c>
      <c r="T380" t="s">
        <v>25</v>
      </c>
      <c r="U380" t="s">
        <v>73</v>
      </c>
      <c r="V380">
        <v>0.42499999999999999</v>
      </c>
      <c r="X380">
        <f>SUM(Table2[[#This Row],[Mitigation Finance ($ million)]:[Adaptation Finance ($ million)]])</f>
        <v>0.42499999999999999</v>
      </c>
      <c r="Y380" t="s">
        <v>3344</v>
      </c>
      <c r="Z380" t="s">
        <v>1319</v>
      </c>
      <c r="AA380" t="s">
        <v>3495</v>
      </c>
    </row>
    <row r="381" spans="1:27" x14ac:dyDescent="0.25">
      <c r="A381" s="2">
        <v>44544</v>
      </c>
      <c r="B381" t="s">
        <v>3477</v>
      </c>
      <c r="C381" t="s">
        <v>3478</v>
      </c>
      <c r="D381" t="s">
        <v>103</v>
      </c>
      <c r="E381" t="s">
        <v>104</v>
      </c>
      <c r="F381" t="s">
        <v>104</v>
      </c>
      <c r="G381" t="s">
        <v>89</v>
      </c>
      <c r="H381" t="s">
        <v>137</v>
      </c>
      <c r="I381" t="s">
        <v>91</v>
      </c>
      <c r="J381">
        <v>1.5</v>
      </c>
      <c r="K381" t="s">
        <v>180</v>
      </c>
      <c r="L381" t="s">
        <v>68</v>
      </c>
      <c r="M381">
        <v>6880</v>
      </c>
      <c r="N381" t="s">
        <v>69</v>
      </c>
      <c r="O381" t="s">
        <v>3348</v>
      </c>
      <c r="P381">
        <v>1.5</v>
      </c>
      <c r="Q381" t="s">
        <v>332</v>
      </c>
      <c r="R381" t="s">
        <v>332</v>
      </c>
      <c r="T381" t="s">
        <v>25</v>
      </c>
      <c r="U381" t="s">
        <v>73</v>
      </c>
      <c r="V381">
        <v>0.15</v>
      </c>
      <c r="X381">
        <f>SUM(Table2[[#This Row],[Mitigation Finance ($ million)]:[Adaptation Finance ($ million)]])</f>
        <v>0.15</v>
      </c>
      <c r="Y381" t="s">
        <v>3344</v>
      </c>
      <c r="Z381" t="s">
        <v>1319</v>
      </c>
      <c r="AA381" t="s">
        <v>3479</v>
      </c>
    </row>
    <row r="382" spans="1:27" x14ac:dyDescent="0.25">
      <c r="A382" s="26">
        <v>44545</v>
      </c>
      <c r="B382" t="s">
        <v>2735</v>
      </c>
      <c r="C382" t="s">
        <v>2736</v>
      </c>
      <c r="D382" t="s">
        <v>78</v>
      </c>
      <c r="E382" t="s">
        <v>79</v>
      </c>
      <c r="F382" t="s">
        <v>80</v>
      </c>
      <c r="G382" t="s">
        <v>81</v>
      </c>
      <c r="H382" t="s">
        <v>301</v>
      </c>
      <c r="I382" t="s">
        <v>66</v>
      </c>
      <c r="K382" t="s">
        <v>2737</v>
      </c>
      <c r="L382" t="s">
        <v>150</v>
      </c>
      <c r="M382" t="s">
        <v>2740</v>
      </c>
      <c r="N382" t="s">
        <v>69</v>
      </c>
      <c r="O382" t="s">
        <v>152</v>
      </c>
      <c r="P382">
        <v>41.4</v>
      </c>
      <c r="Q382" t="s">
        <v>71</v>
      </c>
      <c r="R382" t="s">
        <v>71</v>
      </c>
      <c r="S382" s="29"/>
      <c r="T382" t="s">
        <v>72</v>
      </c>
      <c r="U382" t="s">
        <v>173</v>
      </c>
      <c r="V382">
        <v>4.5999999999999996</v>
      </c>
      <c r="W382">
        <v>10.52</v>
      </c>
      <c r="X382">
        <f>SUM(Table2[[#This Row],[Mitigation Finance ($ million)]:[Adaptation Finance ($ million)]])</f>
        <v>15.12</v>
      </c>
      <c r="Y382" t="s">
        <v>96</v>
      </c>
      <c r="Z382" t="s">
        <v>1319</v>
      </c>
      <c r="AA382" t="s">
        <v>2739</v>
      </c>
    </row>
    <row r="383" spans="1:27" x14ac:dyDescent="0.25">
      <c r="A383" s="26">
        <v>44545</v>
      </c>
      <c r="B383" t="s">
        <v>2516</v>
      </c>
      <c r="C383" t="s">
        <v>2517</v>
      </c>
      <c r="D383" t="s">
        <v>103</v>
      </c>
      <c r="E383" t="s">
        <v>104</v>
      </c>
      <c r="F383" t="s">
        <v>104</v>
      </c>
      <c r="G383" t="s">
        <v>89</v>
      </c>
      <c r="H383" t="s">
        <v>137</v>
      </c>
      <c r="I383" t="s">
        <v>91</v>
      </c>
      <c r="K383" t="s">
        <v>67</v>
      </c>
      <c r="L383" t="s">
        <v>68</v>
      </c>
      <c r="M383">
        <v>9948</v>
      </c>
      <c r="N383" t="s">
        <v>99</v>
      </c>
      <c r="O383" t="s">
        <v>3503</v>
      </c>
      <c r="Q383" t="s">
        <v>475</v>
      </c>
      <c r="R383" t="s">
        <v>84</v>
      </c>
      <c r="S383" s="29"/>
      <c r="T383" t="s">
        <v>72</v>
      </c>
      <c r="V383">
        <v>6.2E-2</v>
      </c>
      <c r="W383">
        <v>9.4E-2</v>
      </c>
      <c r="X383">
        <f>SUM(Table2[[#This Row],[Mitigation Finance ($ million)]:[Adaptation Finance ($ million)]])</f>
        <v>0.156</v>
      </c>
      <c r="Y383" t="s">
        <v>3344</v>
      </c>
      <c r="Z383" t="s">
        <v>1319</v>
      </c>
      <c r="AA383" t="s">
        <v>2518</v>
      </c>
    </row>
    <row r="384" spans="1:27" x14ac:dyDescent="0.25">
      <c r="A384" s="26">
        <v>44545</v>
      </c>
      <c r="B384" t="s">
        <v>2516</v>
      </c>
      <c r="C384" t="s">
        <v>2517</v>
      </c>
      <c r="D384" t="s">
        <v>103</v>
      </c>
      <c r="E384" t="s">
        <v>104</v>
      </c>
      <c r="F384" t="s">
        <v>104</v>
      </c>
      <c r="G384" t="s">
        <v>89</v>
      </c>
      <c r="H384" t="s">
        <v>137</v>
      </c>
      <c r="I384" t="s">
        <v>91</v>
      </c>
      <c r="K384" t="s">
        <v>67</v>
      </c>
      <c r="L384" t="s">
        <v>68</v>
      </c>
      <c r="M384">
        <v>9948</v>
      </c>
      <c r="N384" t="s">
        <v>99</v>
      </c>
      <c r="O384" t="s">
        <v>3503</v>
      </c>
      <c r="Q384" t="s">
        <v>475</v>
      </c>
      <c r="R384" t="s">
        <v>71</v>
      </c>
      <c r="S384" s="29"/>
      <c r="T384" t="s">
        <v>72</v>
      </c>
      <c r="V384">
        <v>6.2E-2</v>
      </c>
      <c r="W384">
        <v>9.4E-2</v>
      </c>
      <c r="X384">
        <f>SUM(Table2[[#This Row],[Mitigation Finance ($ million)]:[Adaptation Finance ($ million)]])</f>
        <v>0.156</v>
      </c>
      <c r="Y384" t="s">
        <v>3344</v>
      </c>
      <c r="Z384" t="s">
        <v>1319</v>
      </c>
      <c r="AA384" t="s">
        <v>2518</v>
      </c>
    </row>
    <row r="385" spans="1:27" x14ac:dyDescent="0.25">
      <c r="A385" s="26">
        <v>44545</v>
      </c>
      <c r="B385" t="s">
        <v>2433</v>
      </c>
      <c r="C385" t="s">
        <v>2434</v>
      </c>
      <c r="D385" t="s">
        <v>903</v>
      </c>
      <c r="E385" t="s">
        <v>904</v>
      </c>
      <c r="F385" t="s">
        <v>223</v>
      </c>
      <c r="G385" t="s">
        <v>184</v>
      </c>
      <c r="H385" t="s">
        <v>817</v>
      </c>
      <c r="I385" t="s">
        <v>66</v>
      </c>
      <c r="J385">
        <v>171.5</v>
      </c>
      <c r="K385" t="s">
        <v>2199</v>
      </c>
      <c r="L385" t="s">
        <v>93</v>
      </c>
      <c r="M385" t="s">
        <v>2435</v>
      </c>
      <c r="N385" t="s">
        <v>69</v>
      </c>
      <c r="O385" t="s">
        <v>94</v>
      </c>
      <c r="P385">
        <v>142.9</v>
      </c>
      <c r="Q385" t="s">
        <v>84</v>
      </c>
      <c r="R385" t="s">
        <v>84</v>
      </c>
      <c r="S385" s="29" t="s">
        <v>332</v>
      </c>
      <c r="T385" t="s">
        <v>25</v>
      </c>
      <c r="U385" t="s">
        <v>95</v>
      </c>
      <c r="W385">
        <v>13.5</v>
      </c>
      <c r="X385">
        <f>SUM(Table2[[#This Row],[Mitigation Finance ($ million)]:[Adaptation Finance ($ million)]])</f>
        <v>13.5</v>
      </c>
      <c r="Y385" t="s">
        <v>96</v>
      </c>
      <c r="Z385" t="s">
        <v>1319</v>
      </c>
      <c r="AA385" t="s">
        <v>2436</v>
      </c>
    </row>
    <row r="386" spans="1:27" x14ac:dyDescent="0.25">
      <c r="A386" s="26">
        <v>44545</v>
      </c>
      <c r="B386" t="s">
        <v>2433</v>
      </c>
      <c r="C386" t="s">
        <v>2434</v>
      </c>
      <c r="D386" t="s">
        <v>903</v>
      </c>
      <c r="E386" t="s">
        <v>904</v>
      </c>
      <c r="F386" t="s">
        <v>223</v>
      </c>
      <c r="G386" t="s">
        <v>184</v>
      </c>
      <c r="H386" t="s">
        <v>817</v>
      </c>
      <c r="I386" t="s">
        <v>66</v>
      </c>
      <c r="K386" t="s">
        <v>2199</v>
      </c>
      <c r="L386" t="s">
        <v>93</v>
      </c>
      <c r="M386" t="s">
        <v>2437</v>
      </c>
      <c r="N386" t="s">
        <v>69</v>
      </c>
      <c r="O386" t="s">
        <v>225</v>
      </c>
      <c r="P386">
        <v>20</v>
      </c>
      <c r="Q386" t="s">
        <v>84</v>
      </c>
      <c r="S386" s="29" t="s">
        <v>126</v>
      </c>
      <c r="T386" t="s">
        <v>25</v>
      </c>
      <c r="U386" t="s">
        <v>95</v>
      </c>
      <c r="X386">
        <f>SUM(Table2[[#This Row],[Mitigation Finance ($ million)]:[Adaptation Finance ($ million)]])</f>
        <v>0</v>
      </c>
      <c r="Y386" t="s">
        <v>96</v>
      </c>
      <c r="Z386" t="s">
        <v>1319</v>
      </c>
      <c r="AA386" t="s">
        <v>2436</v>
      </c>
    </row>
    <row r="387" spans="1:27" x14ac:dyDescent="0.25">
      <c r="A387" s="26">
        <v>44545</v>
      </c>
      <c r="B387" t="s">
        <v>568</v>
      </c>
      <c r="C387" t="s">
        <v>569</v>
      </c>
      <c r="D387" t="s">
        <v>103</v>
      </c>
      <c r="E387" t="s">
        <v>104</v>
      </c>
      <c r="F387" t="s">
        <v>104</v>
      </c>
      <c r="G387" t="s">
        <v>533</v>
      </c>
      <c r="H387" t="s">
        <v>534</v>
      </c>
      <c r="I387" t="s">
        <v>66</v>
      </c>
      <c r="J387">
        <v>1.2</v>
      </c>
      <c r="K387" t="s">
        <v>67</v>
      </c>
      <c r="L387" t="s">
        <v>68</v>
      </c>
      <c r="M387">
        <v>10136</v>
      </c>
      <c r="N387" t="s">
        <v>69</v>
      </c>
      <c r="O387" t="s">
        <v>70</v>
      </c>
      <c r="P387">
        <v>1.2</v>
      </c>
      <c r="Q387" t="s">
        <v>325</v>
      </c>
      <c r="R387" t="s">
        <v>325</v>
      </c>
      <c r="S387" s="29" t="s">
        <v>8932</v>
      </c>
      <c r="T387" t="s">
        <v>24</v>
      </c>
      <c r="U387" t="s">
        <v>73</v>
      </c>
      <c r="V387">
        <v>0.25</v>
      </c>
      <c r="X387">
        <f>SUM(Table2[[#This Row],[Mitigation Finance ($ million)]:[Adaptation Finance ($ million)]])</f>
        <v>0.25</v>
      </c>
      <c r="Y387" t="s">
        <v>68</v>
      </c>
      <c r="Z387" t="s">
        <v>74</v>
      </c>
      <c r="AA387" t="s">
        <v>570</v>
      </c>
    </row>
    <row r="388" spans="1:27" x14ac:dyDescent="0.25">
      <c r="A388" s="2">
        <v>44545</v>
      </c>
      <c r="B388" t="s">
        <v>3116</v>
      </c>
      <c r="C388" t="s">
        <v>3117</v>
      </c>
      <c r="D388" t="s">
        <v>167</v>
      </c>
      <c r="E388" t="s">
        <v>168</v>
      </c>
      <c r="F388" t="s">
        <v>63</v>
      </c>
      <c r="G388" t="s">
        <v>64</v>
      </c>
      <c r="H388" t="s">
        <v>65</v>
      </c>
      <c r="I388" t="s">
        <v>66</v>
      </c>
      <c r="J388">
        <v>650</v>
      </c>
      <c r="K388" t="s">
        <v>2199</v>
      </c>
      <c r="L388" t="s">
        <v>93</v>
      </c>
      <c r="M388">
        <v>4160</v>
      </c>
      <c r="N388" t="s">
        <v>69</v>
      </c>
      <c r="O388" t="s">
        <v>94</v>
      </c>
      <c r="P388">
        <v>372.84812641000002</v>
      </c>
      <c r="Q388" t="s">
        <v>71</v>
      </c>
      <c r="R388" t="s">
        <v>71</v>
      </c>
      <c r="T388" t="s">
        <v>72</v>
      </c>
      <c r="U388" t="s">
        <v>95</v>
      </c>
      <c r="V388">
        <v>25.7</v>
      </c>
      <c r="W388">
        <v>81.129000000000005</v>
      </c>
      <c r="X388">
        <f>SUM(Table2[[#This Row],[Mitigation Finance ($ million)]:[Adaptation Finance ($ million)]])</f>
        <v>106.82900000000001</v>
      </c>
      <c r="Y388" t="s">
        <v>96</v>
      </c>
      <c r="Z388" t="s">
        <v>1319</v>
      </c>
      <c r="AA388" t="s">
        <v>3118</v>
      </c>
    </row>
    <row r="389" spans="1:27" x14ac:dyDescent="0.25">
      <c r="A389" s="2">
        <v>44545</v>
      </c>
      <c r="B389" t="s">
        <v>3116</v>
      </c>
      <c r="C389" t="s">
        <v>3117</v>
      </c>
      <c r="D389" t="s">
        <v>167</v>
      </c>
      <c r="E389" t="s">
        <v>168</v>
      </c>
      <c r="F389" t="s">
        <v>63</v>
      </c>
      <c r="G389" t="s">
        <v>64</v>
      </c>
      <c r="H389" t="s">
        <v>65</v>
      </c>
      <c r="I389" t="s">
        <v>66</v>
      </c>
      <c r="K389" t="s">
        <v>2199</v>
      </c>
      <c r="L389" t="s">
        <v>150</v>
      </c>
      <c r="M389" t="s">
        <v>3119</v>
      </c>
      <c r="N389" t="s">
        <v>69</v>
      </c>
      <c r="O389" t="s">
        <v>152</v>
      </c>
      <c r="P389">
        <v>5</v>
      </c>
      <c r="Q389" t="s">
        <v>71</v>
      </c>
      <c r="R389" t="s">
        <v>71</v>
      </c>
      <c r="T389" t="s">
        <v>72</v>
      </c>
      <c r="U389" t="s">
        <v>95</v>
      </c>
      <c r="X389">
        <f>SUM(Table2[[#This Row],[Mitigation Finance ($ million)]:[Adaptation Finance ($ million)]])</f>
        <v>0</v>
      </c>
      <c r="Y389" t="s">
        <v>96</v>
      </c>
      <c r="Z389" t="s">
        <v>1319</v>
      </c>
      <c r="AA389" t="s">
        <v>3118</v>
      </c>
    </row>
    <row r="390" spans="1:27" x14ac:dyDescent="0.25">
      <c r="A390" s="2">
        <v>44545</v>
      </c>
      <c r="B390" t="s">
        <v>3116</v>
      </c>
      <c r="C390" t="s">
        <v>3117</v>
      </c>
      <c r="D390" t="s">
        <v>167</v>
      </c>
      <c r="E390" t="s">
        <v>168</v>
      </c>
      <c r="F390" t="s">
        <v>63</v>
      </c>
      <c r="G390" t="s">
        <v>64</v>
      </c>
      <c r="H390" t="s">
        <v>65</v>
      </c>
      <c r="I390" t="s">
        <v>66</v>
      </c>
      <c r="K390" t="s">
        <v>2199</v>
      </c>
      <c r="L390" t="s">
        <v>93</v>
      </c>
      <c r="M390">
        <v>8412</v>
      </c>
      <c r="N390" t="s">
        <v>595</v>
      </c>
      <c r="O390" t="s">
        <v>914</v>
      </c>
      <c r="P390">
        <v>200</v>
      </c>
      <c r="Q390" t="s">
        <v>71</v>
      </c>
      <c r="R390" t="s">
        <v>71</v>
      </c>
      <c r="T390" t="s">
        <v>72</v>
      </c>
      <c r="U390" t="s">
        <v>95</v>
      </c>
      <c r="V390">
        <v>13.24</v>
      </c>
      <c r="W390">
        <v>41.793999999999997</v>
      </c>
      <c r="X390">
        <f>SUM(Table2[[#This Row],[Mitigation Finance ($ million)]:[Adaptation Finance ($ million)]])</f>
        <v>55.033999999999999</v>
      </c>
      <c r="Y390" t="s">
        <v>96</v>
      </c>
      <c r="Z390" t="s">
        <v>1319</v>
      </c>
      <c r="AA390" t="s">
        <v>3118</v>
      </c>
    </row>
    <row r="391" spans="1:27" x14ac:dyDescent="0.25">
      <c r="A391" s="2">
        <v>44545</v>
      </c>
      <c r="B391" t="s">
        <v>3265</v>
      </c>
      <c r="C391" t="s">
        <v>3266</v>
      </c>
      <c r="D391" t="s">
        <v>112</v>
      </c>
      <c r="E391" t="s">
        <v>113</v>
      </c>
      <c r="F391" t="s">
        <v>114</v>
      </c>
      <c r="G391" t="s">
        <v>123</v>
      </c>
      <c r="H391" t="s">
        <v>639</v>
      </c>
      <c r="I391" t="s">
        <v>66</v>
      </c>
      <c r="J391">
        <v>954.25</v>
      </c>
      <c r="K391" t="s">
        <v>2178</v>
      </c>
      <c r="L391" t="s">
        <v>93</v>
      </c>
      <c r="M391">
        <v>4137</v>
      </c>
      <c r="N391" t="s">
        <v>69</v>
      </c>
      <c r="O391" t="s">
        <v>94</v>
      </c>
      <c r="P391">
        <v>500</v>
      </c>
      <c r="Q391" t="s">
        <v>126</v>
      </c>
      <c r="R391" t="s">
        <v>126</v>
      </c>
      <c r="T391" t="s">
        <v>72</v>
      </c>
      <c r="U391" t="s">
        <v>73</v>
      </c>
      <c r="V391">
        <v>24.54</v>
      </c>
      <c r="W391">
        <v>24.07</v>
      </c>
      <c r="X391">
        <f>SUM(Table2[[#This Row],[Mitigation Finance ($ million)]:[Adaptation Finance ($ million)]])</f>
        <v>48.61</v>
      </c>
      <c r="Y391" t="s">
        <v>96</v>
      </c>
      <c r="Z391" t="s">
        <v>1319</v>
      </c>
      <c r="AA391" t="s">
        <v>3267</v>
      </c>
    </row>
    <row r="392" spans="1:27" x14ac:dyDescent="0.25">
      <c r="A392" s="2">
        <v>44545</v>
      </c>
      <c r="B392" t="s">
        <v>3265</v>
      </c>
      <c r="C392" t="s">
        <v>3266</v>
      </c>
      <c r="D392" t="s">
        <v>112</v>
      </c>
      <c r="E392" t="s">
        <v>113</v>
      </c>
      <c r="F392" t="s">
        <v>114</v>
      </c>
      <c r="G392" t="s">
        <v>123</v>
      </c>
      <c r="H392" t="s">
        <v>639</v>
      </c>
      <c r="I392" t="s">
        <v>66</v>
      </c>
      <c r="K392" t="s">
        <v>2178</v>
      </c>
      <c r="L392" t="s">
        <v>93</v>
      </c>
      <c r="M392">
        <v>4137</v>
      </c>
      <c r="N392" t="s">
        <v>69</v>
      </c>
      <c r="O392" t="s">
        <v>94</v>
      </c>
      <c r="Q392" t="s">
        <v>126</v>
      </c>
      <c r="R392" t="s">
        <v>332</v>
      </c>
      <c r="T392" t="s">
        <v>72</v>
      </c>
      <c r="U392" t="s">
        <v>73</v>
      </c>
      <c r="V392">
        <v>24.54</v>
      </c>
      <c r="W392">
        <v>24.07</v>
      </c>
      <c r="X392">
        <f>SUM(Table2[[#This Row],[Mitigation Finance ($ million)]:[Adaptation Finance ($ million)]])</f>
        <v>48.61</v>
      </c>
      <c r="Y392" t="s">
        <v>96</v>
      </c>
      <c r="Z392" t="s">
        <v>1319</v>
      </c>
      <c r="AA392" t="s">
        <v>3267</v>
      </c>
    </row>
    <row r="393" spans="1:27" x14ac:dyDescent="0.25">
      <c r="A393" s="2">
        <v>44545</v>
      </c>
      <c r="B393" t="s">
        <v>3268</v>
      </c>
      <c r="C393" t="s">
        <v>3269</v>
      </c>
      <c r="D393" t="s">
        <v>112</v>
      </c>
      <c r="E393" t="s">
        <v>113</v>
      </c>
      <c r="F393" t="s">
        <v>114</v>
      </c>
      <c r="G393" t="s">
        <v>123</v>
      </c>
      <c r="H393" t="s">
        <v>3270</v>
      </c>
      <c r="I393" t="s">
        <v>66</v>
      </c>
      <c r="J393">
        <v>962.24</v>
      </c>
      <c r="K393" t="s">
        <v>2178</v>
      </c>
      <c r="L393" t="s">
        <v>93</v>
      </c>
      <c r="M393">
        <v>4144</v>
      </c>
      <c r="N393" t="s">
        <v>69</v>
      </c>
      <c r="O393" t="s">
        <v>94</v>
      </c>
      <c r="P393">
        <v>500</v>
      </c>
      <c r="Q393" t="s">
        <v>126</v>
      </c>
      <c r="R393" t="s">
        <v>126</v>
      </c>
      <c r="T393" t="s">
        <v>72</v>
      </c>
      <c r="U393" t="s">
        <v>95</v>
      </c>
      <c r="V393">
        <v>46.88</v>
      </c>
      <c r="W393">
        <v>15.63</v>
      </c>
      <c r="X393">
        <f>SUM(Table2[[#This Row],[Mitigation Finance ($ million)]:[Adaptation Finance ($ million)]])</f>
        <v>62.510000000000005</v>
      </c>
      <c r="Y393" t="s">
        <v>96</v>
      </c>
      <c r="Z393" t="s">
        <v>1319</v>
      </c>
      <c r="AA393" t="s">
        <v>3271</v>
      </c>
    </row>
    <row r="394" spans="1:27" x14ac:dyDescent="0.25">
      <c r="A394" s="26">
        <v>44546</v>
      </c>
      <c r="B394" t="s">
        <v>2930</v>
      </c>
      <c r="C394" t="s">
        <v>2931</v>
      </c>
      <c r="D394" t="s">
        <v>112</v>
      </c>
      <c r="E394" t="s">
        <v>113</v>
      </c>
      <c r="F394" t="s">
        <v>114</v>
      </c>
      <c r="G394" t="s">
        <v>123</v>
      </c>
      <c r="H394" t="s">
        <v>639</v>
      </c>
      <c r="I394" t="s">
        <v>66</v>
      </c>
      <c r="J394">
        <v>801.25986899999998</v>
      </c>
      <c r="K394" t="s">
        <v>2178</v>
      </c>
      <c r="L394" t="s">
        <v>93</v>
      </c>
      <c r="M394" t="s">
        <v>2932</v>
      </c>
      <c r="N394" t="s">
        <v>69</v>
      </c>
      <c r="O394" t="s">
        <v>94</v>
      </c>
      <c r="P394">
        <v>500</v>
      </c>
      <c r="Q394" t="s">
        <v>128</v>
      </c>
      <c r="R394" t="s">
        <v>128</v>
      </c>
      <c r="S394" s="29"/>
      <c r="T394" t="s">
        <v>72</v>
      </c>
      <c r="U394" t="s">
        <v>73</v>
      </c>
      <c r="V394">
        <v>18</v>
      </c>
      <c r="W394">
        <v>75.33</v>
      </c>
      <c r="X394">
        <f>SUM(Table2[[#This Row],[Mitigation Finance ($ million)]:[Adaptation Finance ($ million)]])</f>
        <v>93.33</v>
      </c>
      <c r="Y394" t="s">
        <v>96</v>
      </c>
      <c r="Z394" t="s">
        <v>1319</v>
      </c>
      <c r="AA394" t="s">
        <v>2933</v>
      </c>
    </row>
    <row r="395" spans="1:27" x14ac:dyDescent="0.25">
      <c r="A395" s="26">
        <v>44546</v>
      </c>
      <c r="B395" t="s">
        <v>2934</v>
      </c>
      <c r="C395" t="s">
        <v>2935</v>
      </c>
      <c r="D395" t="s">
        <v>121</v>
      </c>
      <c r="E395" t="s">
        <v>122</v>
      </c>
      <c r="F395" t="s">
        <v>114</v>
      </c>
      <c r="G395" t="s">
        <v>123</v>
      </c>
      <c r="H395" t="s">
        <v>491</v>
      </c>
      <c r="I395" t="s">
        <v>66</v>
      </c>
      <c r="J395">
        <v>5519.2</v>
      </c>
      <c r="K395" t="s">
        <v>2148</v>
      </c>
      <c r="L395" t="s">
        <v>93</v>
      </c>
      <c r="M395" t="s">
        <v>2936</v>
      </c>
      <c r="N395" t="s">
        <v>69</v>
      </c>
      <c r="O395" t="s">
        <v>94</v>
      </c>
      <c r="P395">
        <v>1750</v>
      </c>
      <c r="Q395" t="s">
        <v>84</v>
      </c>
      <c r="R395" t="s">
        <v>84</v>
      </c>
      <c r="S395" s="29"/>
      <c r="T395" t="s">
        <v>72</v>
      </c>
      <c r="U395" t="s">
        <v>173</v>
      </c>
      <c r="V395">
        <v>1696</v>
      </c>
      <c r="W395">
        <v>54</v>
      </c>
      <c r="X395">
        <f>SUM(Table2[[#This Row],[Mitigation Finance ($ million)]:[Adaptation Finance ($ million)]])</f>
        <v>1750</v>
      </c>
      <c r="Y395" t="s">
        <v>96</v>
      </c>
      <c r="Z395" t="s">
        <v>1319</v>
      </c>
      <c r="AA395" t="s">
        <v>2937</v>
      </c>
    </row>
    <row r="396" spans="1:27" x14ac:dyDescent="0.25">
      <c r="A396" s="27">
        <v>44546</v>
      </c>
      <c r="B396" t="s">
        <v>2934</v>
      </c>
      <c r="C396" t="s">
        <v>2938</v>
      </c>
      <c r="D396" t="s">
        <v>121</v>
      </c>
      <c r="E396" t="s">
        <v>122</v>
      </c>
      <c r="F396" t="s">
        <v>114</v>
      </c>
      <c r="G396" t="s">
        <v>123</v>
      </c>
      <c r="H396" t="s">
        <v>491</v>
      </c>
      <c r="I396" t="s">
        <v>66</v>
      </c>
      <c r="K396" t="s">
        <v>180</v>
      </c>
      <c r="L396" t="s">
        <v>68</v>
      </c>
      <c r="M396">
        <v>6922</v>
      </c>
      <c r="N396" t="s">
        <v>99</v>
      </c>
      <c r="O396" t="s">
        <v>172</v>
      </c>
      <c r="P396">
        <v>2</v>
      </c>
      <c r="Q396" t="s">
        <v>84</v>
      </c>
      <c r="S396" t="s">
        <v>8933</v>
      </c>
      <c r="T396" t="s">
        <v>72</v>
      </c>
      <c r="U396" t="s">
        <v>173</v>
      </c>
      <c r="X396">
        <f>SUM(Table2[[#This Row],[Mitigation Finance ($ million)]:[Adaptation Finance ($ million)]])</f>
        <v>0</v>
      </c>
      <c r="Y396" t="s">
        <v>68</v>
      </c>
      <c r="Z396" t="s">
        <v>1319</v>
      </c>
      <c r="AA396" t="s">
        <v>2937</v>
      </c>
    </row>
    <row r="397" spans="1:27" x14ac:dyDescent="0.25">
      <c r="A397" s="27">
        <v>44546</v>
      </c>
      <c r="B397" t="s">
        <v>2176</v>
      </c>
      <c r="C397" t="s">
        <v>2177</v>
      </c>
      <c r="D397" t="s">
        <v>524</v>
      </c>
      <c r="E397" t="s">
        <v>525</v>
      </c>
      <c r="F397" t="s">
        <v>63</v>
      </c>
      <c r="G397" t="s">
        <v>64</v>
      </c>
      <c r="H397" t="s">
        <v>163</v>
      </c>
      <c r="I397" t="s">
        <v>66</v>
      </c>
      <c r="J397">
        <v>50</v>
      </c>
      <c r="K397" t="s">
        <v>2178</v>
      </c>
      <c r="L397" t="s">
        <v>93</v>
      </c>
      <c r="M397" t="s">
        <v>2179</v>
      </c>
      <c r="N397" t="s">
        <v>69</v>
      </c>
      <c r="O397" t="s">
        <v>225</v>
      </c>
      <c r="P397">
        <v>25</v>
      </c>
      <c r="Q397" t="s">
        <v>126</v>
      </c>
      <c r="R397" t="s">
        <v>126</v>
      </c>
      <c r="S397" t="s">
        <v>8934</v>
      </c>
      <c r="T397" t="s">
        <v>72</v>
      </c>
      <c r="U397" t="s">
        <v>73</v>
      </c>
      <c r="V397">
        <v>0.8</v>
      </c>
      <c r="W397">
        <v>0.8</v>
      </c>
      <c r="X397">
        <f>SUM(Table2[[#This Row],[Mitigation Finance ($ million)]:[Adaptation Finance ($ million)]])</f>
        <v>1.6</v>
      </c>
      <c r="Y397" t="s">
        <v>96</v>
      </c>
      <c r="Z397" t="s">
        <v>1319</v>
      </c>
      <c r="AA397" t="s">
        <v>2180</v>
      </c>
    </row>
    <row r="398" spans="1:27" x14ac:dyDescent="0.25">
      <c r="A398" s="27">
        <v>44546</v>
      </c>
      <c r="B398" t="s">
        <v>2176</v>
      </c>
      <c r="C398" t="s">
        <v>2177</v>
      </c>
      <c r="D398" t="s">
        <v>524</v>
      </c>
      <c r="E398" t="s">
        <v>525</v>
      </c>
      <c r="F398" t="s">
        <v>63</v>
      </c>
      <c r="G398" t="s">
        <v>64</v>
      </c>
      <c r="H398" t="s">
        <v>163</v>
      </c>
      <c r="I398" t="s">
        <v>66</v>
      </c>
      <c r="K398" t="s">
        <v>2178</v>
      </c>
      <c r="L398" t="s">
        <v>93</v>
      </c>
      <c r="M398" t="s">
        <v>2179</v>
      </c>
      <c r="N398" t="s">
        <v>69</v>
      </c>
      <c r="O398" t="s">
        <v>225</v>
      </c>
      <c r="Q398" t="s">
        <v>126</v>
      </c>
      <c r="R398" t="s">
        <v>117</v>
      </c>
      <c r="S398" t="s">
        <v>8935</v>
      </c>
      <c r="T398" t="s">
        <v>72</v>
      </c>
      <c r="U398" t="s">
        <v>73</v>
      </c>
      <c r="V398">
        <v>0.8</v>
      </c>
      <c r="W398">
        <v>0.8</v>
      </c>
      <c r="X398">
        <f>SUM(Table2[[#This Row],[Mitigation Finance ($ million)]:[Adaptation Finance ($ million)]])</f>
        <v>1.6</v>
      </c>
      <c r="Y398" t="s">
        <v>96</v>
      </c>
      <c r="Z398" t="s">
        <v>1319</v>
      </c>
      <c r="AA398" t="s">
        <v>2180</v>
      </c>
    </row>
    <row r="399" spans="1:27" x14ac:dyDescent="0.25">
      <c r="A399" s="27">
        <v>44546</v>
      </c>
      <c r="B399" t="s">
        <v>2176</v>
      </c>
      <c r="C399" t="s">
        <v>2177</v>
      </c>
      <c r="D399" t="s">
        <v>524</v>
      </c>
      <c r="E399" t="s">
        <v>525</v>
      </c>
      <c r="F399" t="s">
        <v>63</v>
      </c>
      <c r="G399" t="s">
        <v>64</v>
      </c>
      <c r="H399" t="s">
        <v>163</v>
      </c>
      <c r="I399" t="s">
        <v>66</v>
      </c>
      <c r="K399" t="s">
        <v>2178</v>
      </c>
      <c r="L399" t="s">
        <v>150</v>
      </c>
      <c r="M399" t="s">
        <v>2181</v>
      </c>
      <c r="N399" t="s">
        <v>69</v>
      </c>
      <c r="O399" t="s">
        <v>152</v>
      </c>
      <c r="P399">
        <v>25</v>
      </c>
      <c r="Q399" t="s">
        <v>126</v>
      </c>
      <c r="R399" t="s">
        <v>126</v>
      </c>
      <c r="S399" t="s">
        <v>8935</v>
      </c>
      <c r="T399" t="s">
        <v>72</v>
      </c>
      <c r="U399" t="s">
        <v>73</v>
      </c>
      <c r="V399">
        <v>0.8</v>
      </c>
      <c r="W399">
        <v>0.8</v>
      </c>
      <c r="X399">
        <f>SUM(Table2[[#This Row],[Mitigation Finance ($ million)]:[Adaptation Finance ($ million)]])</f>
        <v>1.6</v>
      </c>
      <c r="Y399" t="s">
        <v>96</v>
      </c>
      <c r="Z399" t="s">
        <v>1319</v>
      </c>
      <c r="AA399" t="s">
        <v>2180</v>
      </c>
    </row>
    <row r="400" spans="1:27" x14ac:dyDescent="0.25">
      <c r="A400" s="27">
        <v>44546</v>
      </c>
      <c r="B400" t="s">
        <v>2176</v>
      </c>
      <c r="C400" t="s">
        <v>2177</v>
      </c>
      <c r="D400" t="s">
        <v>524</v>
      </c>
      <c r="E400" t="s">
        <v>525</v>
      </c>
      <c r="F400" t="s">
        <v>63</v>
      </c>
      <c r="G400" t="s">
        <v>64</v>
      </c>
      <c r="H400" t="s">
        <v>163</v>
      </c>
      <c r="I400" t="s">
        <v>66</v>
      </c>
      <c r="K400" t="s">
        <v>2178</v>
      </c>
      <c r="L400" t="s">
        <v>150</v>
      </c>
      <c r="M400" t="s">
        <v>2181</v>
      </c>
      <c r="N400" t="s">
        <v>69</v>
      </c>
      <c r="O400" t="s">
        <v>152</v>
      </c>
      <c r="Q400" t="s">
        <v>126</v>
      </c>
      <c r="R400" t="s">
        <v>117</v>
      </c>
      <c r="T400" t="s">
        <v>72</v>
      </c>
      <c r="U400" t="s">
        <v>73</v>
      </c>
      <c r="V400">
        <v>0.8</v>
      </c>
      <c r="W400">
        <v>0.8</v>
      </c>
      <c r="X400">
        <f>SUM(Table2[[#This Row],[Mitigation Finance ($ million)]:[Adaptation Finance ($ million)]])</f>
        <v>1.6</v>
      </c>
      <c r="Y400" t="s">
        <v>96</v>
      </c>
      <c r="Z400" t="s">
        <v>1319</v>
      </c>
      <c r="AA400" t="s">
        <v>2180</v>
      </c>
    </row>
    <row r="401" spans="1:27" x14ac:dyDescent="0.25">
      <c r="A401" s="27">
        <v>44546</v>
      </c>
      <c r="B401" t="s">
        <v>285</v>
      </c>
      <c r="C401" t="s">
        <v>286</v>
      </c>
      <c r="D401" t="s">
        <v>2694</v>
      </c>
      <c r="E401" t="s">
        <v>2741</v>
      </c>
      <c r="F401" t="s">
        <v>80</v>
      </c>
      <c r="G401" t="s">
        <v>81</v>
      </c>
      <c r="H401" t="s">
        <v>866</v>
      </c>
      <c r="I401" t="s">
        <v>66</v>
      </c>
      <c r="J401">
        <v>1.5</v>
      </c>
      <c r="K401" t="s">
        <v>67</v>
      </c>
      <c r="L401" t="s">
        <v>68</v>
      </c>
      <c r="M401">
        <v>9742</v>
      </c>
      <c r="N401" t="s">
        <v>99</v>
      </c>
      <c r="O401" t="s">
        <v>177</v>
      </c>
      <c r="P401">
        <v>1.5</v>
      </c>
      <c r="Q401" t="s">
        <v>141</v>
      </c>
      <c r="R401" t="s">
        <v>141</v>
      </c>
      <c r="S401" t="s">
        <v>8933</v>
      </c>
      <c r="T401" t="s">
        <v>24</v>
      </c>
      <c r="U401" t="s">
        <v>73</v>
      </c>
      <c r="V401">
        <v>1.5</v>
      </c>
      <c r="X401">
        <f>SUM(Table2[[#This Row],[Mitigation Finance ($ million)]:[Adaptation Finance ($ million)]])</f>
        <v>1.5</v>
      </c>
      <c r="Y401" t="s">
        <v>68</v>
      </c>
      <c r="Z401" t="s">
        <v>1319</v>
      </c>
      <c r="AA401" t="s">
        <v>290</v>
      </c>
    </row>
    <row r="402" spans="1:27" x14ac:dyDescent="0.25">
      <c r="A402" s="27">
        <v>44546</v>
      </c>
      <c r="B402" t="s">
        <v>285</v>
      </c>
      <c r="C402" t="s">
        <v>286</v>
      </c>
      <c r="D402" t="s">
        <v>287</v>
      </c>
      <c r="E402" t="s">
        <v>288</v>
      </c>
      <c r="F402" t="s">
        <v>80</v>
      </c>
      <c r="G402" t="s">
        <v>105</v>
      </c>
      <c r="H402" t="s">
        <v>289</v>
      </c>
      <c r="I402" t="s">
        <v>66</v>
      </c>
      <c r="J402">
        <v>0.2</v>
      </c>
      <c r="K402" t="s">
        <v>67</v>
      </c>
      <c r="L402" t="s">
        <v>68</v>
      </c>
      <c r="M402">
        <v>9742</v>
      </c>
      <c r="N402" t="s">
        <v>69</v>
      </c>
      <c r="O402" t="s">
        <v>70</v>
      </c>
      <c r="P402">
        <v>0.2</v>
      </c>
      <c r="Q402" t="s">
        <v>141</v>
      </c>
      <c r="R402" t="s">
        <v>141</v>
      </c>
      <c r="S402" t="s">
        <v>8934</v>
      </c>
      <c r="T402" t="s">
        <v>24</v>
      </c>
      <c r="U402" t="s">
        <v>73</v>
      </c>
      <c r="V402">
        <v>0.2</v>
      </c>
      <c r="X402">
        <f>SUM(Table2[[#This Row],[Mitigation Finance ($ million)]:[Adaptation Finance ($ million)]])</f>
        <v>0.2</v>
      </c>
      <c r="Y402" t="s">
        <v>68</v>
      </c>
      <c r="Z402" t="s">
        <v>74</v>
      </c>
      <c r="AA402" t="s">
        <v>290</v>
      </c>
    </row>
    <row r="403" spans="1:27" x14ac:dyDescent="0.25">
      <c r="A403" s="27">
        <v>44546</v>
      </c>
      <c r="B403" t="s">
        <v>2742</v>
      </c>
      <c r="C403" t="s">
        <v>2743</v>
      </c>
      <c r="D403" t="s">
        <v>87</v>
      </c>
      <c r="E403" t="s">
        <v>88</v>
      </c>
      <c r="F403" t="s">
        <v>80</v>
      </c>
      <c r="G403" t="s">
        <v>81</v>
      </c>
      <c r="H403" t="s">
        <v>425</v>
      </c>
      <c r="I403" t="s">
        <v>66</v>
      </c>
      <c r="J403">
        <v>2832.82</v>
      </c>
      <c r="K403" t="s">
        <v>2148</v>
      </c>
      <c r="L403" t="s">
        <v>93</v>
      </c>
      <c r="M403" t="s">
        <v>2744</v>
      </c>
      <c r="N403" t="s">
        <v>69</v>
      </c>
      <c r="O403" t="s">
        <v>94</v>
      </c>
      <c r="P403">
        <v>350</v>
      </c>
      <c r="Q403" t="s">
        <v>84</v>
      </c>
      <c r="R403" t="s">
        <v>84</v>
      </c>
      <c r="S403" t="s">
        <v>8935</v>
      </c>
      <c r="T403" t="s">
        <v>72</v>
      </c>
      <c r="U403" t="s">
        <v>95</v>
      </c>
      <c r="V403">
        <v>301.87</v>
      </c>
      <c r="W403">
        <v>48.13</v>
      </c>
      <c r="X403">
        <f>SUM(Table2[[#This Row],[Mitigation Finance ($ million)]:[Adaptation Finance ($ million)]])</f>
        <v>350</v>
      </c>
      <c r="Y403" t="s">
        <v>96</v>
      </c>
      <c r="Z403" t="s">
        <v>1319</v>
      </c>
      <c r="AA403" t="s">
        <v>2745</v>
      </c>
    </row>
    <row r="404" spans="1:27" x14ac:dyDescent="0.25">
      <c r="A404" s="27">
        <v>44546</v>
      </c>
      <c r="B404" t="s">
        <v>2742</v>
      </c>
      <c r="C404" t="s">
        <v>2746</v>
      </c>
      <c r="D404" t="s">
        <v>87</v>
      </c>
      <c r="E404" t="s">
        <v>88</v>
      </c>
      <c r="F404" t="s">
        <v>80</v>
      </c>
      <c r="G404" t="s">
        <v>81</v>
      </c>
      <c r="H404" t="s">
        <v>425</v>
      </c>
      <c r="I404" t="s">
        <v>66</v>
      </c>
      <c r="K404" t="s">
        <v>180</v>
      </c>
      <c r="L404" t="s">
        <v>68</v>
      </c>
      <c r="M404">
        <v>10031</v>
      </c>
      <c r="N404" t="s">
        <v>69</v>
      </c>
      <c r="O404" t="s">
        <v>70</v>
      </c>
      <c r="P404">
        <v>1</v>
      </c>
      <c r="Q404" t="s">
        <v>84</v>
      </c>
      <c r="T404" t="s">
        <v>72</v>
      </c>
      <c r="U404" t="s">
        <v>95</v>
      </c>
      <c r="X404">
        <f>SUM(Table2[[#This Row],[Mitigation Finance ($ million)]:[Adaptation Finance ($ million)]])</f>
        <v>0</v>
      </c>
      <c r="Y404" t="s">
        <v>68</v>
      </c>
      <c r="Z404" t="s">
        <v>1319</v>
      </c>
      <c r="AA404" t="s">
        <v>2745</v>
      </c>
    </row>
    <row r="405" spans="1:27" x14ac:dyDescent="0.25">
      <c r="A405" s="27">
        <v>44546</v>
      </c>
      <c r="B405" t="s">
        <v>1106</v>
      </c>
      <c r="C405" t="s">
        <v>1107</v>
      </c>
      <c r="D405" t="s">
        <v>429</v>
      </c>
      <c r="E405" t="s">
        <v>430</v>
      </c>
      <c r="F405" t="s">
        <v>217</v>
      </c>
      <c r="G405" t="s">
        <v>218</v>
      </c>
      <c r="H405" t="s">
        <v>683</v>
      </c>
      <c r="I405" t="s">
        <v>66</v>
      </c>
      <c r="J405">
        <v>0.05</v>
      </c>
      <c r="K405" t="s">
        <v>180</v>
      </c>
      <c r="L405" t="s">
        <v>68</v>
      </c>
      <c r="M405">
        <v>9941</v>
      </c>
      <c r="N405" t="s">
        <v>69</v>
      </c>
      <c r="O405" t="s">
        <v>70</v>
      </c>
      <c r="P405">
        <v>0.05</v>
      </c>
      <c r="Q405" t="s">
        <v>141</v>
      </c>
      <c r="R405" t="s">
        <v>141</v>
      </c>
      <c r="T405" t="s">
        <v>72</v>
      </c>
      <c r="U405" t="s">
        <v>95</v>
      </c>
      <c r="V405">
        <v>3.7999999999999999E-2</v>
      </c>
      <c r="W405">
        <v>1E-3</v>
      </c>
      <c r="X405">
        <f>SUM(Table2[[#This Row],[Mitigation Finance ($ million)]:[Adaptation Finance ($ million)]])</f>
        <v>3.9E-2</v>
      </c>
      <c r="Y405" t="s">
        <v>68</v>
      </c>
      <c r="Z405" t="s">
        <v>1319</v>
      </c>
      <c r="AA405" t="s">
        <v>1109</v>
      </c>
    </row>
    <row r="406" spans="1:27" x14ac:dyDescent="0.25">
      <c r="A406" s="27">
        <v>44546</v>
      </c>
      <c r="B406" t="s">
        <v>1106</v>
      </c>
      <c r="C406" t="s">
        <v>1107</v>
      </c>
      <c r="D406" t="s">
        <v>429</v>
      </c>
      <c r="E406" t="s">
        <v>430</v>
      </c>
      <c r="F406" t="s">
        <v>217</v>
      </c>
      <c r="G406" t="s">
        <v>105</v>
      </c>
      <c r="H406" t="s">
        <v>1108</v>
      </c>
      <c r="I406" t="s">
        <v>66</v>
      </c>
      <c r="J406">
        <v>0.75</v>
      </c>
      <c r="K406" t="s">
        <v>180</v>
      </c>
      <c r="L406" t="s">
        <v>68</v>
      </c>
      <c r="M406">
        <v>9941</v>
      </c>
      <c r="N406" t="s">
        <v>69</v>
      </c>
      <c r="O406" t="s">
        <v>70</v>
      </c>
      <c r="P406">
        <v>0.75</v>
      </c>
      <c r="Q406" t="s">
        <v>141</v>
      </c>
      <c r="R406" t="s">
        <v>132</v>
      </c>
      <c r="T406" t="s">
        <v>72</v>
      </c>
      <c r="U406" t="s">
        <v>95</v>
      </c>
      <c r="V406">
        <v>0.5625</v>
      </c>
      <c r="W406">
        <v>0.1875</v>
      </c>
      <c r="X406">
        <f>SUM(Table2[[#This Row],[Mitigation Finance ($ million)]:[Adaptation Finance ($ million)]])</f>
        <v>0.75</v>
      </c>
      <c r="Y406" t="s">
        <v>68</v>
      </c>
      <c r="Z406" t="s">
        <v>74</v>
      </c>
      <c r="AA406" t="s">
        <v>1109</v>
      </c>
    </row>
    <row r="407" spans="1:27" x14ac:dyDescent="0.25">
      <c r="A407" s="27">
        <v>44546</v>
      </c>
      <c r="B407" t="s">
        <v>3392</v>
      </c>
      <c r="C407" t="s">
        <v>3393</v>
      </c>
      <c r="D407" t="s">
        <v>3394</v>
      </c>
      <c r="E407" t="s">
        <v>3395</v>
      </c>
      <c r="F407" t="s">
        <v>104</v>
      </c>
      <c r="G407" t="s">
        <v>323</v>
      </c>
      <c r="H407" t="s">
        <v>2863</v>
      </c>
      <c r="I407" t="s">
        <v>66</v>
      </c>
      <c r="J407">
        <v>1</v>
      </c>
      <c r="K407" t="s">
        <v>67</v>
      </c>
      <c r="L407" t="s">
        <v>68</v>
      </c>
      <c r="M407">
        <v>6746</v>
      </c>
      <c r="N407" t="s">
        <v>69</v>
      </c>
      <c r="O407" t="s">
        <v>3348</v>
      </c>
      <c r="P407">
        <v>0.2</v>
      </c>
      <c r="Q407" t="s">
        <v>117</v>
      </c>
      <c r="R407" t="s">
        <v>117</v>
      </c>
      <c r="T407" t="s">
        <v>25</v>
      </c>
      <c r="U407" t="s">
        <v>73</v>
      </c>
      <c r="X407">
        <f>SUM(Table2[[#This Row],[Mitigation Finance ($ million)]:[Adaptation Finance ($ million)]])</f>
        <v>0</v>
      </c>
      <c r="Y407" t="s">
        <v>3344</v>
      </c>
      <c r="Z407" t="s">
        <v>1319</v>
      </c>
      <c r="AA407" t="s">
        <v>3396</v>
      </c>
    </row>
    <row r="408" spans="1:27" x14ac:dyDescent="0.25">
      <c r="A408" s="27">
        <v>44546</v>
      </c>
      <c r="B408" t="s">
        <v>2747</v>
      </c>
      <c r="C408" t="s">
        <v>2748</v>
      </c>
      <c r="D408" t="s">
        <v>396</v>
      </c>
      <c r="E408" t="s">
        <v>397</v>
      </c>
      <c r="F408" t="s">
        <v>80</v>
      </c>
      <c r="G408" t="s">
        <v>81</v>
      </c>
      <c r="H408" t="s">
        <v>82</v>
      </c>
      <c r="I408" t="s">
        <v>66</v>
      </c>
      <c r="J408">
        <v>1</v>
      </c>
      <c r="K408" t="s">
        <v>67</v>
      </c>
      <c r="L408" t="s">
        <v>68</v>
      </c>
      <c r="M408">
        <v>6962</v>
      </c>
      <c r="N408" t="s">
        <v>69</v>
      </c>
      <c r="O408" t="s">
        <v>70</v>
      </c>
      <c r="P408">
        <v>1</v>
      </c>
      <c r="Q408" t="s">
        <v>71</v>
      </c>
      <c r="R408" t="s">
        <v>71</v>
      </c>
      <c r="T408" t="s">
        <v>25</v>
      </c>
      <c r="U408" t="s">
        <v>73</v>
      </c>
      <c r="W408">
        <v>0.4</v>
      </c>
      <c r="X408">
        <f>SUM(Table2[[#This Row],[Mitigation Finance ($ million)]:[Adaptation Finance ($ million)]])</f>
        <v>0.4</v>
      </c>
      <c r="Y408" t="s">
        <v>68</v>
      </c>
      <c r="Z408" t="s">
        <v>1319</v>
      </c>
      <c r="AA408" t="s">
        <v>2749</v>
      </c>
    </row>
    <row r="409" spans="1:27" x14ac:dyDescent="0.25">
      <c r="A409" s="27">
        <v>44546</v>
      </c>
      <c r="B409" t="s">
        <v>2182</v>
      </c>
      <c r="C409" t="s">
        <v>2183</v>
      </c>
      <c r="D409" t="s">
        <v>167</v>
      </c>
      <c r="E409" t="s">
        <v>168</v>
      </c>
      <c r="F409" t="s">
        <v>63</v>
      </c>
      <c r="G409" t="s">
        <v>64</v>
      </c>
      <c r="H409" t="s">
        <v>2184</v>
      </c>
      <c r="I409" t="s">
        <v>66</v>
      </c>
      <c r="J409">
        <v>0.3</v>
      </c>
      <c r="K409" t="s">
        <v>67</v>
      </c>
      <c r="L409" t="s">
        <v>68</v>
      </c>
      <c r="M409">
        <v>9676</v>
      </c>
      <c r="N409" t="s">
        <v>69</v>
      </c>
      <c r="O409" t="s">
        <v>70</v>
      </c>
      <c r="P409">
        <v>0.3</v>
      </c>
      <c r="Q409" t="s">
        <v>126</v>
      </c>
      <c r="R409" t="s">
        <v>126</v>
      </c>
      <c r="T409" t="s">
        <v>72</v>
      </c>
      <c r="U409" t="s">
        <v>73</v>
      </c>
      <c r="V409">
        <v>0.09</v>
      </c>
      <c r="W409">
        <v>0.21</v>
      </c>
      <c r="X409">
        <f>SUM(Table2[[#This Row],[Mitigation Finance ($ million)]:[Adaptation Finance ($ million)]])</f>
        <v>0.3</v>
      </c>
      <c r="Y409" t="s">
        <v>68</v>
      </c>
      <c r="Z409" t="s">
        <v>1319</v>
      </c>
      <c r="AA409" t="s">
        <v>2185</v>
      </c>
    </row>
    <row r="410" spans="1:27" x14ac:dyDescent="0.25">
      <c r="A410" s="27">
        <v>44546</v>
      </c>
      <c r="B410" t="s">
        <v>512</v>
      </c>
      <c r="C410" t="s">
        <v>513</v>
      </c>
      <c r="D410" t="s">
        <v>112</v>
      </c>
      <c r="E410" t="s">
        <v>113</v>
      </c>
      <c r="F410" t="s">
        <v>114</v>
      </c>
      <c r="G410" t="s">
        <v>123</v>
      </c>
      <c r="H410" t="s">
        <v>391</v>
      </c>
      <c r="I410" t="s">
        <v>66</v>
      </c>
      <c r="J410">
        <v>10</v>
      </c>
      <c r="K410" t="s">
        <v>92</v>
      </c>
      <c r="L410" t="s">
        <v>170</v>
      </c>
      <c r="M410" t="s">
        <v>514</v>
      </c>
      <c r="N410" t="s">
        <v>99</v>
      </c>
      <c r="O410" t="s">
        <v>515</v>
      </c>
      <c r="P410">
        <v>10</v>
      </c>
      <c r="Q410" t="s">
        <v>141</v>
      </c>
      <c r="R410" t="s">
        <v>141</v>
      </c>
      <c r="T410" t="s">
        <v>24</v>
      </c>
      <c r="U410" t="s">
        <v>73</v>
      </c>
      <c r="V410">
        <v>10</v>
      </c>
      <c r="X410">
        <f>SUM(Table2[[#This Row],[Mitigation Finance ($ million)]:[Adaptation Finance ($ million)]])</f>
        <v>10</v>
      </c>
      <c r="Y410" t="s">
        <v>96</v>
      </c>
      <c r="Z410" t="s">
        <v>74</v>
      </c>
      <c r="AA410" t="s">
        <v>516</v>
      </c>
    </row>
    <row r="411" spans="1:27" x14ac:dyDescent="0.25">
      <c r="A411" s="27">
        <v>44546</v>
      </c>
      <c r="B411" t="s">
        <v>3392</v>
      </c>
      <c r="C411" t="s">
        <v>3393</v>
      </c>
      <c r="D411" t="s">
        <v>3394</v>
      </c>
      <c r="E411" t="s">
        <v>3395</v>
      </c>
      <c r="F411" t="s">
        <v>104</v>
      </c>
      <c r="G411" t="s">
        <v>323</v>
      </c>
      <c r="H411" t="s">
        <v>2863</v>
      </c>
      <c r="I411" t="s">
        <v>66</v>
      </c>
      <c r="K411" t="s">
        <v>67</v>
      </c>
      <c r="L411" t="s">
        <v>68</v>
      </c>
      <c r="M411">
        <v>6746</v>
      </c>
      <c r="N411" t="s">
        <v>69</v>
      </c>
      <c r="O411" t="s">
        <v>561</v>
      </c>
      <c r="P411">
        <v>0.8</v>
      </c>
      <c r="Q411" t="s">
        <v>117</v>
      </c>
      <c r="R411" t="s">
        <v>117</v>
      </c>
      <c r="T411" t="s">
        <v>25</v>
      </c>
      <c r="U411" t="s">
        <v>73</v>
      </c>
      <c r="V411">
        <v>0.1</v>
      </c>
      <c r="X411">
        <f>SUM(Table2[[#This Row],[Mitigation Finance ($ million)]:[Adaptation Finance ($ million)]])</f>
        <v>0.1</v>
      </c>
      <c r="Y411" t="s">
        <v>3344</v>
      </c>
      <c r="Z411" t="s">
        <v>1319</v>
      </c>
      <c r="AA411" t="s">
        <v>3396</v>
      </c>
    </row>
    <row r="412" spans="1:27" x14ac:dyDescent="0.25">
      <c r="A412" s="2">
        <v>44546</v>
      </c>
      <c r="B412" t="s">
        <v>3283</v>
      </c>
      <c r="C412" t="s">
        <v>3284</v>
      </c>
      <c r="D412" t="s">
        <v>121</v>
      </c>
      <c r="E412" t="s">
        <v>122</v>
      </c>
      <c r="F412" t="s">
        <v>114</v>
      </c>
      <c r="G412" t="s">
        <v>123</v>
      </c>
      <c r="H412" t="s">
        <v>491</v>
      </c>
      <c r="I412" t="s">
        <v>66</v>
      </c>
      <c r="J412">
        <v>247.5</v>
      </c>
      <c r="K412" t="s">
        <v>2199</v>
      </c>
      <c r="L412" t="s">
        <v>93</v>
      </c>
      <c r="M412">
        <v>4168</v>
      </c>
      <c r="N412" t="s">
        <v>69</v>
      </c>
      <c r="O412" t="s">
        <v>94</v>
      </c>
      <c r="P412">
        <v>175.1</v>
      </c>
      <c r="Q412" t="s">
        <v>84</v>
      </c>
      <c r="R412" t="s">
        <v>84</v>
      </c>
      <c r="T412" t="s">
        <v>25</v>
      </c>
      <c r="U412" t="s">
        <v>173</v>
      </c>
      <c r="V412">
        <v>4.2430000000000003</v>
      </c>
      <c r="X412">
        <f>SUM(Table2[[#This Row],[Mitigation Finance ($ million)]:[Adaptation Finance ($ million)]])</f>
        <v>4.2430000000000003</v>
      </c>
      <c r="Y412" t="s">
        <v>96</v>
      </c>
      <c r="Z412" t="s">
        <v>1319</v>
      </c>
      <c r="AA412" t="s">
        <v>3285</v>
      </c>
    </row>
    <row r="413" spans="1:27" x14ac:dyDescent="0.25">
      <c r="A413" s="2">
        <v>44546</v>
      </c>
      <c r="B413" t="s">
        <v>3542</v>
      </c>
      <c r="C413" t="s">
        <v>3543</v>
      </c>
      <c r="D413" t="s">
        <v>3544</v>
      </c>
      <c r="E413" t="s">
        <v>3545</v>
      </c>
      <c r="F413" t="s">
        <v>114</v>
      </c>
      <c r="G413" t="s">
        <v>123</v>
      </c>
      <c r="H413" t="s">
        <v>631</v>
      </c>
      <c r="I413" t="s">
        <v>66</v>
      </c>
      <c r="K413" t="s">
        <v>180</v>
      </c>
      <c r="L413" t="s">
        <v>68</v>
      </c>
      <c r="M413">
        <v>9971</v>
      </c>
      <c r="N413" t="s">
        <v>99</v>
      </c>
      <c r="O413" t="s">
        <v>172</v>
      </c>
      <c r="P413">
        <v>2</v>
      </c>
      <c r="Q413" t="s">
        <v>117</v>
      </c>
      <c r="R413" t="s">
        <v>117</v>
      </c>
      <c r="T413" t="s">
        <v>25</v>
      </c>
      <c r="U413" t="s">
        <v>95</v>
      </c>
      <c r="X413">
        <f>SUM(Table2[[#This Row],[Mitigation Finance ($ million)]:[Adaptation Finance ($ million)]])</f>
        <v>0</v>
      </c>
      <c r="Y413" t="s">
        <v>3344</v>
      </c>
      <c r="Z413" t="s">
        <v>1319</v>
      </c>
      <c r="AA413" t="s">
        <v>3546</v>
      </c>
    </row>
    <row r="414" spans="1:27" x14ac:dyDescent="0.25">
      <c r="A414" s="2">
        <v>44546</v>
      </c>
      <c r="B414" t="s">
        <v>3542</v>
      </c>
      <c r="C414" t="s">
        <v>3543</v>
      </c>
      <c r="D414" t="s">
        <v>3544</v>
      </c>
      <c r="E414" t="s">
        <v>3545</v>
      </c>
      <c r="F414" t="s">
        <v>114</v>
      </c>
      <c r="G414" t="s">
        <v>123</v>
      </c>
      <c r="H414" t="s">
        <v>631</v>
      </c>
      <c r="I414" t="s">
        <v>66</v>
      </c>
      <c r="K414" t="s">
        <v>180</v>
      </c>
      <c r="L414" t="s">
        <v>68</v>
      </c>
      <c r="M414">
        <v>9971</v>
      </c>
      <c r="N414" t="s">
        <v>99</v>
      </c>
      <c r="O414" t="s">
        <v>192</v>
      </c>
      <c r="P414">
        <v>0.4</v>
      </c>
      <c r="Q414" t="s">
        <v>117</v>
      </c>
      <c r="R414" t="s">
        <v>117</v>
      </c>
      <c r="T414" t="s">
        <v>25</v>
      </c>
      <c r="U414" t="s">
        <v>95</v>
      </c>
      <c r="X414">
        <f>SUM(Table2[[#This Row],[Mitigation Finance ($ million)]:[Adaptation Finance ($ million)]])</f>
        <v>0</v>
      </c>
      <c r="Y414" t="s">
        <v>3344</v>
      </c>
      <c r="Z414" t="s">
        <v>1319</v>
      </c>
      <c r="AA414" t="s">
        <v>3546</v>
      </c>
    </row>
    <row r="415" spans="1:27" x14ac:dyDescent="0.25">
      <c r="A415" s="2">
        <v>44546</v>
      </c>
      <c r="B415" t="s">
        <v>3272</v>
      </c>
      <c r="C415" t="s">
        <v>3273</v>
      </c>
      <c r="D415" t="s">
        <v>121</v>
      </c>
      <c r="E415" t="s">
        <v>122</v>
      </c>
      <c r="F415" t="s">
        <v>114</v>
      </c>
      <c r="G415" t="s">
        <v>123</v>
      </c>
      <c r="H415" t="s">
        <v>644</v>
      </c>
      <c r="I415" t="s">
        <v>66</v>
      </c>
      <c r="J415">
        <v>602</v>
      </c>
      <c r="K415" t="s">
        <v>2178</v>
      </c>
      <c r="L415" t="s">
        <v>93</v>
      </c>
      <c r="M415">
        <v>4145</v>
      </c>
      <c r="N415" t="s">
        <v>69</v>
      </c>
      <c r="O415" t="s">
        <v>94</v>
      </c>
      <c r="P415">
        <v>600</v>
      </c>
      <c r="Q415" t="s">
        <v>361</v>
      </c>
      <c r="R415" t="s">
        <v>361</v>
      </c>
      <c r="T415" t="s">
        <v>72</v>
      </c>
      <c r="U415" t="s">
        <v>73</v>
      </c>
      <c r="V415">
        <v>105</v>
      </c>
      <c r="W415">
        <v>5</v>
      </c>
      <c r="X415">
        <f>SUM(Table2[[#This Row],[Mitigation Finance ($ million)]:[Adaptation Finance ($ million)]])</f>
        <v>110</v>
      </c>
      <c r="Y415" t="s">
        <v>96</v>
      </c>
      <c r="Z415" t="s">
        <v>1319</v>
      </c>
      <c r="AA415" t="s">
        <v>3274</v>
      </c>
    </row>
    <row r="416" spans="1:27" x14ac:dyDescent="0.25">
      <c r="A416" s="2">
        <v>44546</v>
      </c>
      <c r="B416" t="s">
        <v>3483</v>
      </c>
      <c r="C416" t="s">
        <v>3484</v>
      </c>
      <c r="D416" t="s">
        <v>3485</v>
      </c>
      <c r="E416" t="s">
        <v>3486</v>
      </c>
      <c r="F416" t="s">
        <v>104</v>
      </c>
      <c r="G416" t="s">
        <v>323</v>
      </c>
      <c r="H416" t="s">
        <v>2907</v>
      </c>
      <c r="I416" t="s">
        <v>66</v>
      </c>
      <c r="J416">
        <v>4.0999999999999996</v>
      </c>
      <c r="K416" t="s">
        <v>67</v>
      </c>
      <c r="L416" t="s">
        <v>68</v>
      </c>
      <c r="M416">
        <v>6884</v>
      </c>
      <c r="N416" t="s">
        <v>69</v>
      </c>
      <c r="O416" t="s">
        <v>211</v>
      </c>
      <c r="P416">
        <v>0.75</v>
      </c>
      <c r="Q416" t="s">
        <v>117</v>
      </c>
      <c r="R416" t="s">
        <v>475</v>
      </c>
      <c r="T416" t="s">
        <v>72</v>
      </c>
      <c r="U416" t="s">
        <v>95</v>
      </c>
      <c r="V416">
        <v>0.2</v>
      </c>
      <c r="X416">
        <f>SUM(Table2[[#This Row],[Mitigation Finance ($ million)]:[Adaptation Finance ($ million)]])</f>
        <v>0.2</v>
      </c>
      <c r="Y416" t="s">
        <v>3344</v>
      </c>
      <c r="Z416" t="s">
        <v>1319</v>
      </c>
      <c r="AA416" t="s">
        <v>3487</v>
      </c>
    </row>
    <row r="417" spans="1:27" x14ac:dyDescent="0.25">
      <c r="A417" s="2">
        <v>44546</v>
      </c>
      <c r="B417" t="s">
        <v>3483</v>
      </c>
      <c r="C417" t="s">
        <v>3484</v>
      </c>
      <c r="D417" t="s">
        <v>3485</v>
      </c>
      <c r="E417" t="s">
        <v>3486</v>
      </c>
      <c r="F417" t="s">
        <v>104</v>
      </c>
      <c r="G417" t="s">
        <v>323</v>
      </c>
      <c r="H417" t="s">
        <v>2907</v>
      </c>
      <c r="I417" t="s">
        <v>66</v>
      </c>
      <c r="K417" t="s">
        <v>67</v>
      </c>
      <c r="L417" t="s">
        <v>68</v>
      </c>
      <c r="M417">
        <v>6884</v>
      </c>
      <c r="N417" t="s">
        <v>69</v>
      </c>
      <c r="O417" t="s">
        <v>211</v>
      </c>
      <c r="Q417" t="s">
        <v>117</v>
      </c>
      <c r="R417" t="s">
        <v>117</v>
      </c>
      <c r="T417" t="s">
        <v>72</v>
      </c>
      <c r="U417" t="s">
        <v>95</v>
      </c>
      <c r="V417">
        <v>0.4</v>
      </c>
      <c r="W417">
        <v>0.1</v>
      </c>
      <c r="X417">
        <f>SUM(Table2[[#This Row],[Mitigation Finance ($ million)]:[Adaptation Finance ($ million)]])</f>
        <v>0.5</v>
      </c>
      <c r="Y417" t="s">
        <v>3344</v>
      </c>
      <c r="Z417" t="s">
        <v>1319</v>
      </c>
      <c r="AA417" t="s">
        <v>3487</v>
      </c>
    </row>
    <row r="418" spans="1:27" x14ac:dyDescent="0.25">
      <c r="A418" s="2">
        <v>44546</v>
      </c>
      <c r="B418" t="s">
        <v>3483</v>
      </c>
      <c r="C418" t="s">
        <v>3484</v>
      </c>
      <c r="D418" t="s">
        <v>3485</v>
      </c>
      <c r="E418" t="s">
        <v>3486</v>
      </c>
      <c r="F418" t="s">
        <v>104</v>
      </c>
      <c r="G418" t="s">
        <v>323</v>
      </c>
      <c r="H418" t="s">
        <v>2907</v>
      </c>
      <c r="I418" t="s">
        <v>66</v>
      </c>
      <c r="K418" t="s">
        <v>67</v>
      </c>
      <c r="L418" t="s">
        <v>68</v>
      </c>
      <c r="M418">
        <v>6884</v>
      </c>
      <c r="N418" t="s">
        <v>69</v>
      </c>
      <c r="O418" t="s">
        <v>211</v>
      </c>
      <c r="Q418" t="s">
        <v>117</v>
      </c>
      <c r="R418" t="s">
        <v>128</v>
      </c>
      <c r="T418" t="s">
        <v>72</v>
      </c>
      <c r="U418" t="s">
        <v>95</v>
      </c>
      <c r="V418">
        <v>0.05</v>
      </c>
      <c r="X418">
        <f>SUM(Table2[[#This Row],[Mitigation Finance ($ million)]:[Adaptation Finance ($ million)]])</f>
        <v>0.05</v>
      </c>
      <c r="Y418" t="s">
        <v>3344</v>
      </c>
      <c r="Z418" t="s">
        <v>1319</v>
      </c>
      <c r="AA418" t="s">
        <v>3487</v>
      </c>
    </row>
    <row r="419" spans="1:27" x14ac:dyDescent="0.25">
      <c r="A419" s="2">
        <v>44546</v>
      </c>
      <c r="B419" t="s">
        <v>3483</v>
      </c>
      <c r="C419" t="s">
        <v>3484</v>
      </c>
      <c r="D419" t="s">
        <v>3485</v>
      </c>
      <c r="E419" t="s">
        <v>3486</v>
      </c>
      <c r="F419" t="s">
        <v>104</v>
      </c>
      <c r="G419" t="s">
        <v>323</v>
      </c>
      <c r="H419" t="s">
        <v>2907</v>
      </c>
      <c r="I419" t="s">
        <v>66</v>
      </c>
      <c r="K419" t="s">
        <v>67</v>
      </c>
      <c r="L419" t="s">
        <v>68</v>
      </c>
      <c r="M419">
        <v>6884</v>
      </c>
      <c r="N419" t="s">
        <v>69</v>
      </c>
      <c r="O419" t="s">
        <v>3348</v>
      </c>
      <c r="P419">
        <v>1.5</v>
      </c>
      <c r="Q419" t="s">
        <v>117</v>
      </c>
      <c r="R419" t="s">
        <v>128</v>
      </c>
      <c r="T419" t="s">
        <v>72</v>
      </c>
      <c r="U419" t="s">
        <v>95</v>
      </c>
      <c r="W419">
        <v>0.05</v>
      </c>
      <c r="X419">
        <f>SUM(Table2[[#This Row],[Mitigation Finance ($ million)]:[Adaptation Finance ($ million)]])</f>
        <v>0.05</v>
      </c>
      <c r="Y419" t="s">
        <v>3344</v>
      </c>
      <c r="Z419" t="s">
        <v>1319</v>
      </c>
      <c r="AA419" t="s">
        <v>3487</v>
      </c>
    </row>
    <row r="420" spans="1:27" x14ac:dyDescent="0.25">
      <c r="A420" s="2">
        <v>44546</v>
      </c>
      <c r="B420" t="s">
        <v>3483</v>
      </c>
      <c r="C420" t="s">
        <v>3484</v>
      </c>
      <c r="D420" t="s">
        <v>3485</v>
      </c>
      <c r="E420" t="s">
        <v>3486</v>
      </c>
      <c r="F420" t="s">
        <v>104</v>
      </c>
      <c r="G420" t="s">
        <v>323</v>
      </c>
      <c r="H420" t="s">
        <v>2907</v>
      </c>
      <c r="I420" t="s">
        <v>66</v>
      </c>
      <c r="K420" t="s">
        <v>67</v>
      </c>
      <c r="L420" t="s">
        <v>68</v>
      </c>
      <c r="M420">
        <v>6884</v>
      </c>
      <c r="N420" t="s">
        <v>69</v>
      </c>
      <c r="O420" t="s">
        <v>561</v>
      </c>
      <c r="P420">
        <v>0.5</v>
      </c>
      <c r="Q420" t="s">
        <v>117</v>
      </c>
      <c r="R420" t="s">
        <v>117</v>
      </c>
      <c r="T420" t="s">
        <v>72</v>
      </c>
      <c r="U420" t="s">
        <v>95</v>
      </c>
      <c r="X420">
        <f>SUM(Table2[[#This Row],[Mitigation Finance ($ million)]:[Adaptation Finance ($ million)]])</f>
        <v>0</v>
      </c>
      <c r="Y420" t="s">
        <v>3344</v>
      </c>
      <c r="Z420" t="s">
        <v>1319</v>
      </c>
      <c r="AA420" t="s">
        <v>3487</v>
      </c>
    </row>
    <row r="421" spans="1:27" x14ac:dyDescent="0.25">
      <c r="A421" s="2">
        <v>44546</v>
      </c>
      <c r="B421" t="s">
        <v>3483</v>
      </c>
      <c r="C421" t="s">
        <v>3484</v>
      </c>
      <c r="D421" t="s">
        <v>3485</v>
      </c>
      <c r="E421" t="s">
        <v>3486</v>
      </c>
      <c r="F421" t="s">
        <v>104</v>
      </c>
      <c r="G421" t="s">
        <v>323</v>
      </c>
      <c r="H421" t="s">
        <v>2907</v>
      </c>
      <c r="I421" t="s">
        <v>66</v>
      </c>
      <c r="K421" t="s">
        <v>67</v>
      </c>
      <c r="L421" t="s">
        <v>68</v>
      </c>
      <c r="M421">
        <v>6884</v>
      </c>
      <c r="N421" t="s">
        <v>99</v>
      </c>
      <c r="O421" t="s">
        <v>618</v>
      </c>
      <c r="P421">
        <v>0.55000000000000004</v>
      </c>
      <c r="Q421" t="s">
        <v>117</v>
      </c>
      <c r="R421" t="s">
        <v>475</v>
      </c>
      <c r="T421" t="s">
        <v>72</v>
      </c>
      <c r="U421" t="s">
        <v>95</v>
      </c>
      <c r="V421">
        <v>0.1</v>
      </c>
      <c r="X421">
        <f>SUM(Table2[[#This Row],[Mitigation Finance ($ million)]:[Adaptation Finance ($ million)]])</f>
        <v>0.1</v>
      </c>
      <c r="Y421" t="s">
        <v>3344</v>
      </c>
      <c r="Z421" t="s">
        <v>1319</v>
      </c>
      <c r="AA421" t="s">
        <v>3487</v>
      </c>
    </row>
    <row r="422" spans="1:27" x14ac:dyDescent="0.25">
      <c r="A422" s="2">
        <v>44546</v>
      </c>
      <c r="B422" t="s">
        <v>3483</v>
      </c>
      <c r="C422" t="s">
        <v>3484</v>
      </c>
      <c r="D422" t="s">
        <v>3485</v>
      </c>
      <c r="E422" t="s">
        <v>3486</v>
      </c>
      <c r="F422" t="s">
        <v>104</v>
      </c>
      <c r="G422" t="s">
        <v>323</v>
      </c>
      <c r="H422" t="s">
        <v>2907</v>
      </c>
      <c r="I422" t="s">
        <v>66</v>
      </c>
      <c r="K422" t="s">
        <v>67</v>
      </c>
      <c r="L422" t="s">
        <v>68</v>
      </c>
      <c r="M422">
        <v>6884</v>
      </c>
      <c r="N422" t="s">
        <v>99</v>
      </c>
      <c r="O422" t="s">
        <v>618</v>
      </c>
      <c r="Q422" t="s">
        <v>117</v>
      </c>
      <c r="R422" t="s">
        <v>117</v>
      </c>
      <c r="T422" t="s">
        <v>72</v>
      </c>
      <c r="U422" t="s">
        <v>95</v>
      </c>
      <c r="V422">
        <v>0.25</v>
      </c>
      <c r="X422">
        <f>SUM(Table2[[#This Row],[Mitigation Finance ($ million)]:[Adaptation Finance ($ million)]])</f>
        <v>0.25</v>
      </c>
      <c r="Y422" t="s">
        <v>3344</v>
      </c>
      <c r="Z422" t="s">
        <v>1319</v>
      </c>
      <c r="AA422" t="s">
        <v>3487</v>
      </c>
    </row>
    <row r="423" spans="1:27" x14ac:dyDescent="0.25">
      <c r="A423" s="2">
        <v>44546</v>
      </c>
      <c r="B423" t="s">
        <v>3483</v>
      </c>
      <c r="C423" t="s">
        <v>3484</v>
      </c>
      <c r="D423" t="s">
        <v>3485</v>
      </c>
      <c r="E423" t="s">
        <v>3486</v>
      </c>
      <c r="F423" t="s">
        <v>104</v>
      </c>
      <c r="G423" t="s">
        <v>323</v>
      </c>
      <c r="H423" t="s">
        <v>2907</v>
      </c>
      <c r="I423" t="s">
        <v>66</v>
      </c>
      <c r="K423" t="s">
        <v>67</v>
      </c>
      <c r="L423" t="s">
        <v>68</v>
      </c>
      <c r="M423">
        <v>6884</v>
      </c>
      <c r="N423" t="s">
        <v>99</v>
      </c>
      <c r="O423" t="s">
        <v>618</v>
      </c>
      <c r="Q423" t="s">
        <v>117</v>
      </c>
      <c r="R423" t="s">
        <v>128</v>
      </c>
      <c r="T423" t="s">
        <v>72</v>
      </c>
      <c r="U423" t="s">
        <v>95</v>
      </c>
      <c r="V423">
        <v>0.2</v>
      </c>
      <c r="X423">
        <f>SUM(Table2[[#This Row],[Mitigation Finance ($ million)]:[Adaptation Finance ($ million)]])</f>
        <v>0.2</v>
      </c>
      <c r="Y423" t="s">
        <v>3344</v>
      </c>
      <c r="Z423" t="s">
        <v>1319</v>
      </c>
      <c r="AA423" t="s">
        <v>3487</v>
      </c>
    </row>
    <row r="424" spans="1:27" x14ac:dyDescent="0.25">
      <c r="A424" s="2">
        <v>44546</v>
      </c>
      <c r="B424" t="s">
        <v>3483</v>
      </c>
      <c r="C424" t="s">
        <v>3484</v>
      </c>
      <c r="D424" t="s">
        <v>3485</v>
      </c>
      <c r="E424" t="s">
        <v>3486</v>
      </c>
      <c r="F424" t="s">
        <v>104</v>
      </c>
      <c r="G424" t="s">
        <v>323</v>
      </c>
      <c r="H424" t="s">
        <v>2907</v>
      </c>
      <c r="I424" t="s">
        <v>66</v>
      </c>
      <c r="K424" t="s">
        <v>67</v>
      </c>
      <c r="L424" t="s">
        <v>68</v>
      </c>
      <c r="M424">
        <v>6884</v>
      </c>
      <c r="N424" t="s">
        <v>99</v>
      </c>
      <c r="O424" t="s">
        <v>470</v>
      </c>
      <c r="P424">
        <v>0.8</v>
      </c>
      <c r="Q424" t="s">
        <v>117</v>
      </c>
      <c r="R424" t="s">
        <v>117</v>
      </c>
      <c r="T424" t="s">
        <v>72</v>
      </c>
      <c r="U424" t="s">
        <v>95</v>
      </c>
      <c r="X424">
        <f>SUM(Table2[[#This Row],[Mitigation Finance ($ million)]:[Adaptation Finance ($ million)]])</f>
        <v>0</v>
      </c>
      <c r="Y424" t="s">
        <v>3344</v>
      </c>
      <c r="Z424" t="s">
        <v>1319</v>
      </c>
      <c r="AA424" t="s">
        <v>3487</v>
      </c>
    </row>
    <row r="425" spans="1:27" x14ac:dyDescent="0.25">
      <c r="A425" s="2">
        <v>44546</v>
      </c>
      <c r="B425" t="s">
        <v>3505</v>
      </c>
      <c r="C425" t="s">
        <v>3506</v>
      </c>
      <c r="D425" t="s">
        <v>103</v>
      </c>
      <c r="E425" t="s">
        <v>104</v>
      </c>
      <c r="F425" t="s">
        <v>104</v>
      </c>
      <c r="G425" t="s">
        <v>89</v>
      </c>
      <c r="H425" t="s">
        <v>137</v>
      </c>
      <c r="I425" t="s">
        <v>91</v>
      </c>
      <c r="J425">
        <v>1.5</v>
      </c>
      <c r="K425" t="s">
        <v>67</v>
      </c>
      <c r="L425" t="s">
        <v>68</v>
      </c>
      <c r="M425">
        <v>6901</v>
      </c>
      <c r="N425" t="s">
        <v>69</v>
      </c>
      <c r="O425" t="s">
        <v>3348</v>
      </c>
      <c r="P425">
        <v>1.5</v>
      </c>
      <c r="Q425" t="s">
        <v>141</v>
      </c>
      <c r="R425" t="s">
        <v>141</v>
      </c>
      <c r="T425" t="s">
        <v>25</v>
      </c>
      <c r="U425" t="s">
        <v>73</v>
      </c>
      <c r="V425">
        <v>0.3</v>
      </c>
      <c r="X425">
        <f>SUM(Table2[[#This Row],[Mitigation Finance ($ million)]:[Adaptation Finance ($ million)]])</f>
        <v>0.3</v>
      </c>
      <c r="Y425" t="s">
        <v>3344</v>
      </c>
      <c r="Z425" t="s">
        <v>1319</v>
      </c>
      <c r="AA425" t="s">
        <v>3507</v>
      </c>
    </row>
    <row r="426" spans="1:27" x14ac:dyDescent="0.25">
      <c r="A426" s="2">
        <v>44546</v>
      </c>
      <c r="B426" t="s">
        <v>3505</v>
      </c>
      <c r="C426" t="s">
        <v>3506</v>
      </c>
      <c r="D426" t="s">
        <v>103</v>
      </c>
      <c r="E426" t="s">
        <v>104</v>
      </c>
      <c r="F426" t="s">
        <v>104</v>
      </c>
      <c r="G426" t="s">
        <v>89</v>
      </c>
      <c r="H426" t="s">
        <v>137</v>
      </c>
      <c r="I426" t="s">
        <v>91</v>
      </c>
      <c r="K426" t="s">
        <v>67</v>
      </c>
      <c r="L426" t="s">
        <v>68</v>
      </c>
      <c r="M426">
        <v>6901</v>
      </c>
      <c r="N426" t="s">
        <v>69</v>
      </c>
      <c r="O426" t="s">
        <v>3348</v>
      </c>
      <c r="Q426" t="s">
        <v>141</v>
      </c>
      <c r="R426" t="s">
        <v>117</v>
      </c>
      <c r="T426" t="s">
        <v>25</v>
      </c>
      <c r="U426" t="s">
        <v>73</v>
      </c>
      <c r="V426">
        <v>0.3</v>
      </c>
      <c r="X426">
        <f>SUM(Table2[[#This Row],[Mitigation Finance ($ million)]:[Adaptation Finance ($ million)]])</f>
        <v>0.3</v>
      </c>
      <c r="Y426" t="s">
        <v>3344</v>
      </c>
      <c r="Z426" t="s">
        <v>1319</v>
      </c>
      <c r="AA426" t="s">
        <v>3507</v>
      </c>
    </row>
    <row r="427" spans="1:27" x14ac:dyDescent="0.25">
      <c r="A427" s="2">
        <v>44546</v>
      </c>
      <c r="B427" t="s">
        <v>3505</v>
      </c>
      <c r="C427" t="s">
        <v>3506</v>
      </c>
      <c r="D427" t="s">
        <v>103</v>
      </c>
      <c r="E427" t="s">
        <v>104</v>
      </c>
      <c r="F427" t="s">
        <v>104</v>
      </c>
      <c r="G427" t="s">
        <v>89</v>
      </c>
      <c r="H427" t="s">
        <v>137</v>
      </c>
      <c r="I427" t="s">
        <v>91</v>
      </c>
      <c r="K427" t="s">
        <v>67</v>
      </c>
      <c r="L427" t="s">
        <v>68</v>
      </c>
      <c r="M427">
        <v>6901</v>
      </c>
      <c r="N427" t="s">
        <v>69</v>
      </c>
      <c r="O427" t="s">
        <v>3348</v>
      </c>
      <c r="Q427" t="s">
        <v>141</v>
      </c>
      <c r="R427" t="s">
        <v>128</v>
      </c>
      <c r="T427" t="s">
        <v>25</v>
      </c>
      <c r="U427" t="s">
        <v>73</v>
      </c>
      <c r="V427">
        <v>0.15</v>
      </c>
      <c r="X427">
        <f>SUM(Table2[[#This Row],[Mitigation Finance ($ million)]:[Adaptation Finance ($ million)]])</f>
        <v>0.15</v>
      </c>
      <c r="Y427" t="s">
        <v>3344</v>
      </c>
      <c r="Z427" t="s">
        <v>1319</v>
      </c>
      <c r="AA427" t="s">
        <v>3507</v>
      </c>
    </row>
    <row r="428" spans="1:27" x14ac:dyDescent="0.25">
      <c r="A428" s="2">
        <v>44546</v>
      </c>
      <c r="B428" t="s">
        <v>3505</v>
      </c>
      <c r="C428" t="s">
        <v>3506</v>
      </c>
      <c r="D428" t="s">
        <v>103</v>
      </c>
      <c r="E428" t="s">
        <v>104</v>
      </c>
      <c r="F428" t="s">
        <v>104</v>
      </c>
      <c r="G428" t="s">
        <v>89</v>
      </c>
      <c r="H428" t="s">
        <v>137</v>
      </c>
      <c r="I428" t="s">
        <v>91</v>
      </c>
      <c r="K428" t="s">
        <v>67</v>
      </c>
      <c r="L428" t="s">
        <v>68</v>
      </c>
      <c r="M428">
        <v>6901</v>
      </c>
      <c r="N428" t="s">
        <v>69</v>
      </c>
      <c r="O428" t="s">
        <v>3348</v>
      </c>
      <c r="Q428" t="s">
        <v>141</v>
      </c>
      <c r="R428" t="s">
        <v>84</v>
      </c>
      <c r="T428" t="s">
        <v>25</v>
      </c>
      <c r="U428" t="s">
        <v>73</v>
      </c>
      <c r="V428">
        <v>0.3</v>
      </c>
      <c r="X428">
        <f>SUM(Table2[[#This Row],[Mitigation Finance ($ million)]:[Adaptation Finance ($ million)]])</f>
        <v>0.3</v>
      </c>
      <c r="Y428" t="s">
        <v>3344</v>
      </c>
      <c r="Z428" t="s">
        <v>1319</v>
      </c>
      <c r="AA428" t="s">
        <v>3507</v>
      </c>
    </row>
    <row r="429" spans="1:27" x14ac:dyDescent="0.25">
      <c r="A429" s="2">
        <v>44546</v>
      </c>
      <c r="B429" t="s">
        <v>3505</v>
      </c>
      <c r="C429" t="s">
        <v>3506</v>
      </c>
      <c r="D429" t="s">
        <v>103</v>
      </c>
      <c r="E429" t="s">
        <v>104</v>
      </c>
      <c r="F429" t="s">
        <v>104</v>
      </c>
      <c r="G429" t="s">
        <v>89</v>
      </c>
      <c r="H429" t="s">
        <v>137</v>
      </c>
      <c r="I429" t="s">
        <v>91</v>
      </c>
      <c r="K429" t="s">
        <v>67</v>
      </c>
      <c r="L429" t="s">
        <v>68</v>
      </c>
      <c r="M429">
        <v>6901</v>
      </c>
      <c r="N429" t="s">
        <v>69</v>
      </c>
      <c r="O429" t="s">
        <v>3348</v>
      </c>
      <c r="Q429" t="s">
        <v>141</v>
      </c>
      <c r="R429" t="s">
        <v>71</v>
      </c>
      <c r="T429" t="s">
        <v>25</v>
      </c>
      <c r="U429" t="s">
        <v>73</v>
      </c>
      <c r="V429">
        <v>0.45</v>
      </c>
      <c r="X429">
        <f>SUM(Table2[[#This Row],[Mitigation Finance ($ million)]:[Adaptation Finance ($ million)]])</f>
        <v>0.45</v>
      </c>
      <c r="Y429" t="s">
        <v>3344</v>
      </c>
      <c r="Z429" t="s">
        <v>1319</v>
      </c>
      <c r="AA429" t="s">
        <v>3507</v>
      </c>
    </row>
    <row r="430" spans="1:27" x14ac:dyDescent="0.25">
      <c r="A430" s="26">
        <v>44547</v>
      </c>
      <c r="B430" t="s">
        <v>3400</v>
      </c>
      <c r="C430" t="s">
        <v>3401</v>
      </c>
      <c r="D430" t="s">
        <v>3402</v>
      </c>
      <c r="E430" t="s">
        <v>3403</v>
      </c>
      <c r="F430" t="s">
        <v>114</v>
      </c>
      <c r="G430" t="s">
        <v>89</v>
      </c>
      <c r="H430" t="s">
        <v>147</v>
      </c>
      <c r="I430" t="s">
        <v>91</v>
      </c>
      <c r="J430">
        <v>0.8</v>
      </c>
      <c r="K430" t="s">
        <v>67</v>
      </c>
      <c r="L430" t="s">
        <v>68</v>
      </c>
      <c r="M430">
        <v>6751</v>
      </c>
      <c r="N430" t="s">
        <v>99</v>
      </c>
      <c r="O430" t="s">
        <v>753</v>
      </c>
      <c r="P430">
        <v>0.8</v>
      </c>
      <c r="Q430" t="s">
        <v>141</v>
      </c>
      <c r="R430" t="s">
        <v>141</v>
      </c>
      <c r="S430" s="29"/>
      <c r="T430" t="s">
        <v>24</v>
      </c>
      <c r="U430" t="s">
        <v>73</v>
      </c>
      <c r="W430">
        <v>0.8</v>
      </c>
      <c r="X430">
        <f>SUM(Table2[[#This Row],[Mitigation Finance ($ million)]:[Adaptation Finance ($ million)]])</f>
        <v>0.8</v>
      </c>
      <c r="Y430" t="s">
        <v>3344</v>
      </c>
      <c r="Z430" t="s">
        <v>1319</v>
      </c>
      <c r="AA430" t="s">
        <v>3404</v>
      </c>
    </row>
    <row r="431" spans="1:27" x14ac:dyDescent="0.25">
      <c r="A431" s="26">
        <v>44547</v>
      </c>
      <c r="B431" t="s">
        <v>3174</v>
      </c>
      <c r="C431" t="s">
        <v>3175</v>
      </c>
      <c r="D431" t="s">
        <v>221</v>
      </c>
      <c r="E431" t="s">
        <v>222</v>
      </c>
      <c r="F431" t="s">
        <v>223</v>
      </c>
      <c r="G431" t="s">
        <v>184</v>
      </c>
      <c r="H431" t="s">
        <v>817</v>
      </c>
      <c r="I431" t="s">
        <v>66</v>
      </c>
      <c r="J431">
        <v>49.15</v>
      </c>
      <c r="K431" t="s">
        <v>2148</v>
      </c>
      <c r="L431" t="s">
        <v>93</v>
      </c>
      <c r="M431">
        <v>4086</v>
      </c>
      <c r="N431" t="s">
        <v>69</v>
      </c>
      <c r="O431" t="s">
        <v>225</v>
      </c>
      <c r="P431">
        <v>24.42</v>
      </c>
      <c r="Q431" t="s">
        <v>84</v>
      </c>
      <c r="R431" t="s">
        <v>84</v>
      </c>
      <c r="S431" s="29"/>
      <c r="T431" t="s">
        <v>25</v>
      </c>
      <c r="U431" t="s">
        <v>173</v>
      </c>
      <c r="V431">
        <v>0.40500000000000003</v>
      </c>
      <c r="X431">
        <f>SUM(Table2[[#This Row],[Mitigation Finance ($ million)]:[Adaptation Finance ($ million)]])</f>
        <v>0.40500000000000003</v>
      </c>
      <c r="Y431" t="s">
        <v>96</v>
      </c>
      <c r="Z431" t="s">
        <v>1319</v>
      </c>
      <c r="AA431" t="s">
        <v>3176</v>
      </c>
    </row>
    <row r="432" spans="1:27" x14ac:dyDescent="0.25">
      <c r="A432" s="26">
        <v>44547</v>
      </c>
      <c r="B432" t="s">
        <v>2750</v>
      </c>
      <c r="C432" t="s">
        <v>2751</v>
      </c>
      <c r="D432" t="s">
        <v>87</v>
      </c>
      <c r="E432" t="s">
        <v>88</v>
      </c>
      <c r="F432" t="s">
        <v>80</v>
      </c>
      <c r="G432" t="s">
        <v>81</v>
      </c>
      <c r="H432" t="s">
        <v>425</v>
      </c>
      <c r="I432" t="s">
        <v>66</v>
      </c>
      <c r="J432">
        <v>505</v>
      </c>
      <c r="K432" t="s">
        <v>2199</v>
      </c>
      <c r="L432" t="s">
        <v>93</v>
      </c>
      <c r="M432" t="s">
        <v>2752</v>
      </c>
      <c r="N432" t="s">
        <v>69</v>
      </c>
      <c r="O432" t="s">
        <v>94</v>
      </c>
      <c r="P432">
        <v>350</v>
      </c>
      <c r="Q432" t="s">
        <v>84</v>
      </c>
      <c r="R432" t="s">
        <v>84</v>
      </c>
      <c r="S432" s="29"/>
      <c r="T432" t="s">
        <v>72</v>
      </c>
      <c r="U432" t="s">
        <v>173</v>
      </c>
      <c r="V432">
        <v>4.67</v>
      </c>
      <c r="W432">
        <v>90.48</v>
      </c>
      <c r="X432">
        <f>SUM(Table2[[#This Row],[Mitigation Finance ($ million)]:[Adaptation Finance ($ million)]])</f>
        <v>95.15</v>
      </c>
      <c r="Y432" t="s">
        <v>96</v>
      </c>
      <c r="Z432" t="s">
        <v>1319</v>
      </c>
      <c r="AA432" t="s">
        <v>2753</v>
      </c>
    </row>
    <row r="433" spans="1:27" x14ac:dyDescent="0.25">
      <c r="A433" s="26">
        <v>44547</v>
      </c>
      <c r="B433" t="s">
        <v>1089</v>
      </c>
      <c r="C433" t="s">
        <v>1090</v>
      </c>
      <c r="D433" t="s">
        <v>121</v>
      </c>
      <c r="E433" t="s">
        <v>122</v>
      </c>
      <c r="F433" t="s">
        <v>114</v>
      </c>
      <c r="G433" t="s">
        <v>123</v>
      </c>
      <c r="I433" t="s">
        <v>66</v>
      </c>
      <c r="J433">
        <v>1310.78</v>
      </c>
      <c r="K433" t="s">
        <v>92</v>
      </c>
      <c r="L433" t="s">
        <v>93</v>
      </c>
      <c r="M433" t="s">
        <v>1091</v>
      </c>
      <c r="N433" t="s">
        <v>69</v>
      </c>
      <c r="O433" t="s">
        <v>94</v>
      </c>
      <c r="P433">
        <v>650</v>
      </c>
      <c r="Q433" t="s">
        <v>84</v>
      </c>
      <c r="R433" t="s">
        <v>84</v>
      </c>
      <c r="S433" s="29"/>
      <c r="T433" t="s">
        <v>25</v>
      </c>
      <c r="U433" t="s">
        <v>73</v>
      </c>
      <c r="W433">
        <v>27</v>
      </c>
      <c r="X433">
        <f>SUM(Table2[[#This Row],[Mitigation Finance ($ million)]:[Adaptation Finance ($ million)]])</f>
        <v>27</v>
      </c>
      <c r="Y433" t="s">
        <v>96</v>
      </c>
      <c r="Z433" t="s">
        <v>74</v>
      </c>
      <c r="AA433" t="s">
        <v>1092</v>
      </c>
    </row>
    <row r="434" spans="1:27" x14ac:dyDescent="0.25">
      <c r="A434" s="26">
        <v>44547</v>
      </c>
      <c r="B434" t="s">
        <v>1089</v>
      </c>
      <c r="C434" t="s">
        <v>1090</v>
      </c>
      <c r="D434" t="s">
        <v>121</v>
      </c>
      <c r="E434" t="s">
        <v>122</v>
      </c>
      <c r="F434" t="s">
        <v>114</v>
      </c>
      <c r="G434" t="s">
        <v>123</v>
      </c>
      <c r="I434" t="s">
        <v>66</v>
      </c>
      <c r="K434" t="s">
        <v>92</v>
      </c>
      <c r="L434" t="s">
        <v>98</v>
      </c>
      <c r="M434" t="s">
        <v>1093</v>
      </c>
      <c r="N434" t="s">
        <v>595</v>
      </c>
      <c r="O434" t="s">
        <v>914</v>
      </c>
      <c r="P434">
        <v>350</v>
      </c>
      <c r="Q434" t="s">
        <v>84</v>
      </c>
      <c r="R434" t="s">
        <v>84</v>
      </c>
      <c r="S434" s="29"/>
      <c r="T434" t="s">
        <v>25</v>
      </c>
      <c r="U434" t="s">
        <v>73</v>
      </c>
      <c r="W434">
        <v>13</v>
      </c>
      <c r="X434">
        <f>SUM(Table2[[#This Row],[Mitigation Finance ($ million)]:[Adaptation Finance ($ million)]])</f>
        <v>13</v>
      </c>
      <c r="Y434" t="s">
        <v>96</v>
      </c>
      <c r="Z434" t="s">
        <v>74</v>
      </c>
      <c r="AA434" t="s">
        <v>1092</v>
      </c>
    </row>
    <row r="435" spans="1:27" x14ac:dyDescent="0.25">
      <c r="A435" s="27">
        <v>44547</v>
      </c>
      <c r="B435" t="s">
        <v>303</v>
      </c>
      <c r="C435" t="s">
        <v>304</v>
      </c>
      <c r="D435" t="s">
        <v>305</v>
      </c>
      <c r="E435" t="s">
        <v>306</v>
      </c>
      <c r="F435" t="s">
        <v>63</v>
      </c>
      <c r="G435" t="s">
        <v>64</v>
      </c>
      <c r="H435" t="s">
        <v>163</v>
      </c>
      <c r="I435" t="s">
        <v>66</v>
      </c>
      <c r="J435">
        <v>0.81299999999999994</v>
      </c>
      <c r="K435" t="s">
        <v>67</v>
      </c>
      <c r="L435" t="s">
        <v>68</v>
      </c>
      <c r="M435">
        <v>6999</v>
      </c>
      <c r="N435" t="s">
        <v>69</v>
      </c>
      <c r="O435" t="s">
        <v>368</v>
      </c>
      <c r="P435">
        <v>0.26300000000000001</v>
      </c>
      <c r="Q435" t="s">
        <v>128</v>
      </c>
      <c r="R435" t="s">
        <v>128</v>
      </c>
      <c r="T435" t="s">
        <v>72</v>
      </c>
      <c r="U435" t="s">
        <v>173</v>
      </c>
      <c r="V435">
        <v>0.230125</v>
      </c>
      <c r="W435">
        <v>3.2875000000000001E-2</v>
      </c>
      <c r="X435">
        <f>SUM(Table2[[#This Row],[Mitigation Finance ($ million)]:[Adaptation Finance ($ million)]])</f>
        <v>0.26300000000000001</v>
      </c>
      <c r="Y435" t="s">
        <v>68</v>
      </c>
      <c r="Z435" t="s">
        <v>1319</v>
      </c>
      <c r="AA435" t="s">
        <v>308</v>
      </c>
    </row>
    <row r="436" spans="1:27" x14ac:dyDescent="0.25">
      <c r="A436" s="27">
        <v>44547</v>
      </c>
      <c r="B436" t="s">
        <v>303</v>
      </c>
      <c r="C436" t="s">
        <v>304</v>
      </c>
      <c r="D436" t="s">
        <v>305</v>
      </c>
      <c r="E436" t="s">
        <v>306</v>
      </c>
      <c r="F436" t="s">
        <v>63</v>
      </c>
      <c r="G436" t="s">
        <v>64</v>
      </c>
      <c r="H436" t="s">
        <v>163</v>
      </c>
      <c r="I436" t="s">
        <v>66</v>
      </c>
      <c r="K436" t="s">
        <v>67</v>
      </c>
      <c r="L436" t="s">
        <v>68</v>
      </c>
      <c r="M436">
        <v>6999</v>
      </c>
      <c r="N436" t="s">
        <v>69</v>
      </c>
      <c r="O436" t="s">
        <v>70</v>
      </c>
      <c r="P436">
        <v>0.55000000000000004</v>
      </c>
      <c r="Q436" t="s">
        <v>128</v>
      </c>
      <c r="R436" t="s">
        <v>128</v>
      </c>
      <c r="T436" t="s">
        <v>72</v>
      </c>
      <c r="U436" t="s">
        <v>173</v>
      </c>
      <c r="V436">
        <v>0.48125000000000001</v>
      </c>
      <c r="W436">
        <v>6.8750000000000006E-2</v>
      </c>
      <c r="X436">
        <f>SUM(Table2[[#This Row],[Mitigation Finance ($ million)]:[Adaptation Finance ($ million)]])</f>
        <v>0.55000000000000004</v>
      </c>
      <c r="Y436" t="s">
        <v>68</v>
      </c>
      <c r="Z436" t="s">
        <v>1319</v>
      </c>
      <c r="AA436" t="s">
        <v>308</v>
      </c>
    </row>
    <row r="437" spans="1:27" x14ac:dyDescent="0.25">
      <c r="A437" s="27">
        <v>44547</v>
      </c>
      <c r="B437" t="s">
        <v>303</v>
      </c>
      <c r="C437" t="s">
        <v>304</v>
      </c>
      <c r="D437" t="s">
        <v>305</v>
      </c>
      <c r="E437" t="s">
        <v>306</v>
      </c>
      <c r="F437" t="s">
        <v>63</v>
      </c>
      <c r="G437" t="s">
        <v>105</v>
      </c>
      <c r="H437" t="s">
        <v>307</v>
      </c>
      <c r="I437" t="s">
        <v>66</v>
      </c>
      <c r="J437">
        <v>1.0169999999999999</v>
      </c>
      <c r="K437" t="s">
        <v>67</v>
      </c>
      <c r="L437" t="s">
        <v>68</v>
      </c>
      <c r="M437">
        <v>6999</v>
      </c>
      <c r="N437" t="s">
        <v>69</v>
      </c>
      <c r="O437" t="s">
        <v>211</v>
      </c>
      <c r="P437">
        <v>0.71699999999999997</v>
      </c>
      <c r="Q437" t="s">
        <v>128</v>
      </c>
      <c r="R437" t="s">
        <v>128</v>
      </c>
      <c r="T437" t="s">
        <v>72</v>
      </c>
      <c r="U437" t="s">
        <v>173</v>
      </c>
      <c r="V437">
        <v>0.62737500000000002</v>
      </c>
      <c r="W437">
        <v>8.9624999999999996E-2</v>
      </c>
      <c r="X437">
        <f>SUM(Table2[[#This Row],[Mitigation Finance ($ million)]:[Adaptation Finance ($ million)]])</f>
        <v>0.71699999999999997</v>
      </c>
      <c r="Y437" t="s">
        <v>68</v>
      </c>
      <c r="Z437" t="s">
        <v>74</v>
      </c>
      <c r="AA437" t="s">
        <v>308</v>
      </c>
    </row>
    <row r="438" spans="1:27" x14ac:dyDescent="0.25">
      <c r="A438" s="2">
        <v>44547</v>
      </c>
      <c r="B438" t="s">
        <v>3160</v>
      </c>
      <c r="C438" t="s">
        <v>3161</v>
      </c>
      <c r="D438" t="s">
        <v>3162</v>
      </c>
      <c r="E438" t="s">
        <v>3163</v>
      </c>
      <c r="F438" t="s">
        <v>223</v>
      </c>
      <c r="G438" t="s">
        <v>184</v>
      </c>
      <c r="H438" t="s">
        <v>1007</v>
      </c>
      <c r="I438" t="s">
        <v>66</v>
      </c>
      <c r="J438">
        <v>7.7</v>
      </c>
      <c r="K438" t="s">
        <v>2153</v>
      </c>
      <c r="L438" t="s">
        <v>150</v>
      </c>
      <c r="M438" t="s">
        <v>3164</v>
      </c>
      <c r="N438" t="s">
        <v>69</v>
      </c>
      <c r="O438" t="s">
        <v>152</v>
      </c>
      <c r="P438">
        <v>7</v>
      </c>
      <c r="Q438" t="s">
        <v>141</v>
      </c>
      <c r="R438" t="s">
        <v>141</v>
      </c>
      <c r="T438" t="s">
        <v>72</v>
      </c>
      <c r="U438" t="s">
        <v>173</v>
      </c>
      <c r="V438">
        <v>0.2</v>
      </c>
      <c r="W438">
        <v>0.4</v>
      </c>
      <c r="X438">
        <f>SUM(Table2[[#This Row],[Mitigation Finance ($ million)]:[Adaptation Finance ($ million)]])</f>
        <v>0.60000000000000009</v>
      </c>
      <c r="Y438" t="s">
        <v>96</v>
      </c>
      <c r="Z438" t="s">
        <v>1319</v>
      </c>
      <c r="AA438" t="s">
        <v>3165</v>
      </c>
    </row>
    <row r="439" spans="1:27" x14ac:dyDescent="0.25">
      <c r="A439" s="2">
        <v>44547</v>
      </c>
      <c r="B439" t="s">
        <v>3156</v>
      </c>
      <c r="C439" t="s">
        <v>3157</v>
      </c>
      <c r="D439" t="s">
        <v>1128</v>
      </c>
      <c r="E439" t="s">
        <v>1129</v>
      </c>
      <c r="F439" t="s">
        <v>223</v>
      </c>
      <c r="G439" t="s">
        <v>184</v>
      </c>
      <c r="H439" t="s">
        <v>1007</v>
      </c>
      <c r="I439" t="s">
        <v>66</v>
      </c>
      <c r="J439">
        <v>4.2</v>
      </c>
      <c r="K439" t="s">
        <v>2153</v>
      </c>
      <c r="L439" t="s">
        <v>150</v>
      </c>
      <c r="M439" t="s">
        <v>3158</v>
      </c>
      <c r="N439" t="s">
        <v>69</v>
      </c>
      <c r="O439" t="s">
        <v>152</v>
      </c>
      <c r="P439">
        <v>4</v>
      </c>
      <c r="Q439" t="s">
        <v>141</v>
      </c>
      <c r="R439" t="s">
        <v>141</v>
      </c>
      <c r="T439" t="s">
        <v>72</v>
      </c>
      <c r="U439" t="s">
        <v>73</v>
      </c>
      <c r="V439">
        <v>0.3</v>
      </c>
      <c r="W439">
        <v>0.1</v>
      </c>
      <c r="X439">
        <f>SUM(Table2[[#This Row],[Mitigation Finance ($ million)]:[Adaptation Finance ($ million)]])</f>
        <v>0.4</v>
      </c>
      <c r="Y439" t="s">
        <v>96</v>
      </c>
      <c r="Z439" t="s">
        <v>1319</v>
      </c>
      <c r="AA439" t="s">
        <v>3159</v>
      </c>
    </row>
    <row r="440" spans="1:27" x14ac:dyDescent="0.25">
      <c r="A440" s="2">
        <v>44547</v>
      </c>
      <c r="B440" t="s">
        <v>3127</v>
      </c>
      <c r="C440" t="s">
        <v>3446</v>
      </c>
      <c r="D440" t="s">
        <v>61</v>
      </c>
      <c r="E440" t="s">
        <v>62</v>
      </c>
      <c r="F440" t="s">
        <v>63</v>
      </c>
      <c r="G440" t="s">
        <v>64</v>
      </c>
      <c r="H440" t="s">
        <v>65</v>
      </c>
      <c r="I440" t="s">
        <v>66</v>
      </c>
      <c r="K440" t="s">
        <v>180</v>
      </c>
      <c r="L440" t="s">
        <v>68</v>
      </c>
      <c r="M440">
        <v>6837</v>
      </c>
      <c r="N440" t="s">
        <v>99</v>
      </c>
      <c r="O440" t="s">
        <v>483</v>
      </c>
      <c r="P440">
        <v>0.4</v>
      </c>
      <c r="Q440" t="s">
        <v>71</v>
      </c>
      <c r="R440" t="s">
        <v>71</v>
      </c>
      <c r="T440" t="s">
        <v>72</v>
      </c>
      <c r="U440" t="s">
        <v>95</v>
      </c>
      <c r="X440">
        <f>SUM(Table2[[#This Row],[Mitigation Finance ($ million)]:[Adaptation Finance ($ million)]])</f>
        <v>0</v>
      </c>
      <c r="Y440" t="s">
        <v>3344</v>
      </c>
      <c r="Z440" t="s">
        <v>1319</v>
      </c>
      <c r="AA440" t="s">
        <v>3129</v>
      </c>
    </row>
    <row r="441" spans="1:27" x14ac:dyDescent="0.25">
      <c r="A441" s="2">
        <v>44547</v>
      </c>
      <c r="B441" t="s">
        <v>3127</v>
      </c>
      <c r="C441" t="s">
        <v>3446</v>
      </c>
      <c r="D441" t="s">
        <v>61</v>
      </c>
      <c r="E441" t="s">
        <v>62</v>
      </c>
      <c r="F441" t="s">
        <v>63</v>
      </c>
      <c r="G441" t="s">
        <v>64</v>
      </c>
      <c r="H441" t="s">
        <v>65</v>
      </c>
      <c r="I441" t="s">
        <v>66</v>
      </c>
      <c r="K441" t="s">
        <v>180</v>
      </c>
      <c r="L441" t="s">
        <v>68</v>
      </c>
      <c r="M441">
        <v>6837</v>
      </c>
      <c r="N441" t="s">
        <v>99</v>
      </c>
      <c r="O441" t="s">
        <v>192</v>
      </c>
      <c r="P441">
        <v>0.4</v>
      </c>
      <c r="Q441" t="s">
        <v>71</v>
      </c>
      <c r="R441" t="s">
        <v>71</v>
      </c>
      <c r="T441" t="s">
        <v>72</v>
      </c>
      <c r="U441" t="s">
        <v>95</v>
      </c>
      <c r="X441">
        <f>SUM(Table2[[#This Row],[Mitigation Finance ($ million)]:[Adaptation Finance ($ million)]])</f>
        <v>0</v>
      </c>
      <c r="Y441" t="s">
        <v>3344</v>
      </c>
      <c r="Z441" t="s">
        <v>1319</v>
      </c>
      <c r="AA441" t="s">
        <v>3129</v>
      </c>
    </row>
    <row r="442" spans="1:27" x14ac:dyDescent="0.25">
      <c r="A442" s="2">
        <v>44547</v>
      </c>
      <c r="B442" t="s">
        <v>3334</v>
      </c>
      <c r="C442" t="s">
        <v>3335</v>
      </c>
      <c r="D442" t="s">
        <v>215</v>
      </c>
      <c r="E442" t="s">
        <v>216</v>
      </c>
      <c r="F442" t="s">
        <v>217</v>
      </c>
      <c r="G442" t="s">
        <v>89</v>
      </c>
      <c r="H442" t="s">
        <v>115</v>
      </c>
      <c r="I442" t="s">
        <v>91</v>
      </c>
      <c r="J442">
        <v>41.3</v>
      </c>
      <c r="L442" t="s">
        <v>93</v>
      </c>
      <c r="M442">
        <v>4129</v>
      </c>
      <c r="N442" t="s">
        <v>69</v>
      </c>
      <c r="O442" t="s">
        <v>94</v>
      </c>
      <c r="P442">
        <v>15</v>
      </c>
      <c r="Q442" t="s">
        <v>117</v>
      </c>
      <c r="R442" t="s">
        <v>117</v>
      </c>
      <c r="T442" t="s">
        <v>24</v>
      </c>
      <c r="U442" t="s">
        <v>73</v>
      </c>
      <c r="W442">
        <v>0.03</v>
      </c>
      <c r="X442">
        <f>SUM(Table2[[#This Row],[Mitigation Finance ($ million)]:[Adaptation Finance ($ million)]])</f>
        <v>0.03</v>
      </c>
      <c r="Y442" t="s">
        <v>96</v>
      </c>
      <c r="Z442" t="s">
        <v>1319</v>
      </c>
      <c r="AA442" t="s">
        <v>3336</v>
      </c>
    </row>
    <row r="443" spans="1:27" x14ac:dyDescent="0.25">
      <c r="A443" s="2">
        <v>44547</v>
      </c>
      <c r="B443" t="s">
        <v>3204</v>
      </c>
      <c r="C443" t="s">
        <v>3205</v>
      </c>
      <c r="D443" t="s">
        <v>87</v>
      </c>
      <c r="E443" t="s">
        <v>88</v>
      </c>
      <c r="F443" t="s">
        <v>80</v>
      </c>
      <c r="G443" t="s">
        <v>81</v>
      </c>
      <c r="H443" t="s">
        <v>613</v>
      </c>
      <c r="I443" t="s">
        <v>66</v>
      </c>
      <c r="J443">
        <v>141.15</v>
      </c>
      <c r="K443" t="s">
        <v>2168</v>
      </c>
      <c r="L443" t="s">
        <v>93</v>
      </c>
      <c r="M443">
        <v>4166</v>
      </c>
      <c r="N443" t="s">
        <v>69</v>
      </c>
      <c r="O443" t="s">
        <v>94</v>
      </c>
      <c r="P443">
        <v>112</v>
      </c>
      <c r="Q443" t="s">
        <v>132</v>
      </c>
      <c r="R443" t="s">
        <v>132</v>
      </c>
      <c r="T443" t="s">
        <v>72</v>
      </c>
      <c r="U443" t="s">
        <v>95</v>
      </c>
      <c r="V443">
        <v>1.88</v>
      </c>
      <c r="W443">
        <v>30.93</v>
      </c>
      <c r="X443">
        <f>SUM(Table2[[#This Row],[Mitigation Finance ($ million)]:[Adaptation Finance ($ million)]])</f>
        <v>32.81</v>
      </c>
      <c r="Y443" t="s">
        <v>96</v>
      </c>
      <c r="Z443" t="s">
        <v>1319</v>
      </c>
      <c r="AA443" t="s">
        <v>3206</v>
      </c>
    </row>
    <row r="444" spans="1:27" x14ac:dyDescent="0.25">
      <c r="A444" s="2">
        <v>44547</v>
      </c>
      <c r="B444" t="s">
        <v>3207</v>
      </c>
      <c r="C444" t="s">
        <v>3429</v>
      </c>
      <c r="D444" t="s">
        <v>87</v>
      </c>
      <c r="E444" t="s">
        <v>88</v>
      </c>
      <c r="F444" t="s">
        <v>80</v>
      </c>
      <c r="G444" t="s">
        <v>81</v>
      </c>
      <c r="H444" t="s">
        <v>398</v>
      </c>
      <c r="I444" t="s">
        <v>66</v>
      </c>
      <c r="K444" t="s">
        <v>180</v>
      </c>
      <c r="L444" t="s">
        <v>68</v>
      </c>
      <c r="M444">
        <v>6817</v>
      </c>
      <c r="N444" t="s">
        <v>69</v>
      </c>
      <c r="O444" t="s">
        <v>3348</v>
      </c>
      <c r="P444">
        <v>1</v>
      </c>
      <c r="Q444" t="s">
        <v>332</v>
      </c>
      <c r="R444" t="s">
        <v>332</v>
      </c>
      <c r="T444" t="s">
        <v>25</v>
      </c>
      <c r="U444" t="s">
        <v>73</v>
      </c>
      <c r="X444">
        <f>SUM(Table2[[#This Row],[Mitigation Finance ($ million)]:[Adaptation Finance ($ million)]])</f>
        <v>0</v>
      </c>
      <c r="Y444" t="s">
        <v>3344</v>
      </c>
      <c r="Z444" t="s">
        <v>1319</v>
      </c>
      <c r="AA444" t="s">
        <v>3209</v>
      </c>
    </row>
    <row r="445" spans="1:27" x14ac:dyDescent="0.25">
      <c r="A445" s="2">
        <v>44547</v>
      </c>
      <c r="B445" t="s">
        <v>3222</v>
      </c>
      <c r="C445" t="s">
        <v>3223</v>
      </c>
      <c r="D445" t="s">
        <v>87</v>
      </c>
      <c r="E445" t="s">
        <v>88</v>
      </c>
      <c r="F445" t="s">
        <v>80</v>
      </c>
      <c r="G445" t="s">
        <v>81</v>
      </c>
      <c r="H445" t="s">
        <v>82</v>
      </c>
      <c r="I445" t="s">
        <v>66</v>
      </c>
      <c r="J445">
        <v>351.5</v>
      </c>
      <c r="K445" t="s">
        <v>2178</v>
      </c>
      <c r="L445" t="s">
        <v>93</v>
      </c>
      <c r="M445">
        <v>4158</v>
      </c>
      <c r="N445" t="s">
        <v>69</v>
      </c>
      <c r="O445" t="s">
        <v>94</v>
      </c>
      <c r="P445">
        <v>350</v>
      </c>
      <c r="Q445" t="s">
        <v>71</v>
      </c>
      <c r="R445" t="s">
        <v>71</v>
      </c>
      <c r="T445" t="s">
        <v>72</v>
      </c>
      <c r="U445" t="s">
        <v>73</v>
      </c>
      <c r="V445">
        <v>75.69</v>
      </c>
      <c r="W445">
        <v>31.99</v>
      </c>
      <c r="X445">
        <f>SUM(Table2[[#This Row],[Mitigation Finance ($ million)]:[Adaptation Finance ($ million)]])</f>
        <v>107.67999999999999</v>
      </c>
      <c r="Y445" t="s">
        <v>96</v>
      </c>
      <c r="Z445" t="s">
        <v>1319</v>
      </c>
      <c r="AA445" t="s">
        <v>3224</v>
      </c>
    </row>
    <row r="446" spans="1:27" x14ac:dyDescent="0.25">
      <c r="A446" s="26">
        <v>44548</v>
      </c>
      <c r="B446" t="s">
        <v>303</v>
      </c>
      <c r="C446" t="s">
        <v>304</v>
      </c>
      <c r="D446" t="s">
        <v>305</v>
      </c>
      <c r="E446" t="s">
        <v>306</v>
      </c>
      <c r="F446" t="s">
        <v>63</v>
      </c>
      <c r="G446" t="s">
        <v>105</v>
      </c>
      <c r="H446" t="s">
        <v>307</v>
      </c>
      <c r="I446" t="s">
        <v>66</v>
      </c>
      <c r="K446" t="s">
        <v>67</v>
      </c>
      <c r="L446" t="s">
        <v>107</v>
      </c>
      <c r="M446">
        <v>6999</v>
      </c>
      <c r="N446" t="s">
        <v>99</v>
      </c>
      <c r="O446" t="s">
        <v>309</v>
      </c>
      <c r="P446">
        <v>0.3</v>
      </c>
      <c r="Q446" t="s">
        <v>128</v>
      </c>
      <c r="R446" t="s">
        <v>128</v>
      </c>
      <c r="S446" s="29"/>
      <c r="T446" t="s">
        <v>72</v>
      </c>
      <c r="U446" t="s">
        <v>173</v>
      </c>
      <c r="V446">
        <v>0.26200000000000001</v>
      </c>
      <c r="W446">
        <v>3.7999999999999999E-2</v>
      </c>
      <c r="X446">
        <f>SUM(Table2[[#This Row],[Mitigation Finance ($ million)]:[Adaptation Finance ($ million)]])</f>
        <v>0.3</v>
      </c>
      <c r="Y446" t="s">
        <v>68</v>
      </c>
      <c r="Z446" t="s">
        <v>74</v>
      </c>
      <c r="AA446" t="s">
        <v>308</v>
      </c>
    </row>
    <row r="447" spans="1:27" x14ac:dyDescent="0.25">
      <c r="A447" s="27">
        <v>44548</v>
      </c>
      <c r="B447" t="s">
        <v>3174</v>
      </c>
      <c r="C447" t="s">
        <v>3175</v>
      </c>
      <c r="D447" t="s">
        <v>221</v>
      </c>
      <c r="E447" t="s">
        <v>222</v>
      </c>
      <c r="F447" t="s">
        <v>223</v>
      </c>
      <c r="G447" t="s">
        <v>184</v>
      </c>
      <c r="H447" t="s">
        <v>817</v>
      </c>
      <c r="I447" t="s">
        <v>66</v>
      </c>
      <c r="K447" t="s">
        <v>2148</v>
      </c>
      <c r="L447" t="s">
        <v>150</v>
      </c>
      <c r="M447" t="s">
        <v>3177</v>
      </c>
      <c r="N447" t="s">
        <v>69</v>
      </c>
      <c r="O447" t="s">
        <v>152</v>
      </c>
      <c r="P447">
        <v>19.46</v>
      </c>
      <c r="Q447" t="s">
        <v>84</v>
      </c>
      <c r="R447" t="s">
        <v>84</v>
      </c>
      <c r="T447" t="s">
        <v>25</v>
      </c>
      <c r="U447" t="s">
        <v>173</v>
      </c>
      <c r="V447">
        <v>0.40500000000000003</v>
      </c>
      <c r="X447">
        <f>SUM(Table2[[#This Row],[Mitigation Finance ($ million)]:[Adaptation Finance ($ million)]])</f>
        <v>0.40500000000000003</v>
      </c>
      <c r="Y447" t="s">
        <v>96</v>
      </c>
      <c r="Z447" t="s">
        <v>1319</v>
      </c>
      <c r="AA447" t="s">
        <v>3176</v>
      </c>
    </row>
    <row r="448" spans="1:27" x14ac:dyDescent="0.25">
      <c r="A448" s="27">
        <v>44548</v>
      </c>
      <c r="B448" t="s">
        <v>3387</v>
      </c>
      <c r="C448" t="s">
        <v>3388</v>
      </c>
      <c r="D448" t="s">
        <v>87</v>
      </c>
      <c r="E448" t="s">
        <v>88</v>
      </c>
      <c r="F448" t="s">
        <v>80</v>
      </c>
      <c r="G448" t="s">
        <v>81</v>
      </c>
      <c r="H448" t="s">
        <v>613</v>
      </c>
      <c r="I448" t="s">
        <v>66</v>
      </c>
      <c r="K448" t="s">
        <v>180</v>
      </c>
      <c r="L448" t="s">
        <v>68</v>
      </c>
      <c r="M448">
        <v>6733</v>
      </c>
      <c r="N448" t="s">
        <v>99</v>
      </c>
      <c r="O448" t="s">
        <v>2294</v>
      </c>
      <c r="P448">
        <v>5</v>
      </c>
      <c r="Q448" t="s">
        <v>361</v>
      </c>
      <c r="R448" t="s">
        <v>361</v>
      </c>
      <c r="T448" t="s">
        <v>24</v>
      </c>
      <c r="U448" t="s">
        <v>73</v>
      </c>
      <c r="W448">
        <v>0.46567500000000001</v>
      </c>
      <c r="X448">
        <f>SUM(Table2[[#This Row],[Mitigation Finance ($ million)]:[Adaptation Finance ($ million)]])</f>
        <v>0.46567500000000001</v>
      </c>
      <c r="Y448" t="s">
        <v>3344</v>
      </c>
      <c r="Z448" t="s">
        <v>1319</v>
      </c>
      <c r="AA448" t="s">
        <v>3389</v>
      </c>
    </row>
    <row r="449" spans="1:27" x14ac:dyDescent="0.25">
      <c r="A449" s="27">
        <v>44548</v>
      </c>
      <c r="B449" t="s">
        <v>3515</v>
      </c>
      <c r="C449" t="s">
        <v>3516</v>
      </c>
      <c r="D449" t="s">
        <v>103</v>
      </c>
      <c r="E449" t="s">
        <v>104</v>
      </c>
      <c r="F449" t="s">
        <v>104</v>
      </c>
      <c r="G449" t="s">
        <v>323</v>
      </c>
      <c r="H449" t="s">
        <v>3517</v>
      </c>
      <c r="I449" t="s">
        <v>66</v>
      </c>
      <c r="J449">
        <v>0.4</v>
      </c>
      <c r="K449" t="s">
        <v>67</v>
      </c>
      <c r="L449" t="s">
        <v>68</v>
      </c>
      <c r="M449">
        <v>9557</v>
      </c>
      <c r="N449" t="s">
        <v>99</v>
      </c>
      <c r="O449" t="s">
        <v>1011</v>
      </c>
      <c r="P449">
        <v>0.4</v>
      </c>
      <c r="Q449" t="s">
        <v>132</v>
      </c>
      <c r="R449" t="s">
        <v>132</v>
      </c>
      <c r="T449" t="s">
        <v>72</v>
      </c>
      <c r="U449" t="s">
        <v>73</v>
      </c>
      <c r="V449">
        <v>0.36</v>
      </c>
      <c r="W449">
        <v>0.04</v>
      </c>
      <c r="X449">
        <f>SUM(Table2[[#This Row],[Mitigation Finance ($ million)]:[Adaptation Finance ($ million)]])</f>
        <v>0.39999999999999997</v>
      </c>
      <c r="Y449" t="s">
        <v>3344</v>
      </c>
      <c r="Z449" t="s">
        <v>1319</v>
      </c>
      <c r="AA449" t="s">
        <v>3518</v>
      </c>
    </row>
    <row r="450" spans="1:27" x14ac:dyDescent="0.25">
      <c r="A450" s="2">
        <v>44548</v>
      </c>
      <c r="B450" t="s">
        <v>3099</v>
      </c>
      <c r="C450" t="s">
        <v>3100</v>
      </c>
      <c r="D450" t="s">
        <v>167</v>
      </c>
      <c r="E450" t="s">
        <v>168</v>
      </c>
      <c r="F450" t="s">
        <v>63</v>
      </c>
      <c r="G450" t="s">
        <v>64</v>
      </c>
      <c r="H450" t="s">
        <v>317</v>
      </c>
      <c r="I450" t="s">
        <v>66</v>
      </c>
      <c r="J450">
        <v>300</v>
      </c>
      <c r="K450" t="s">
        <v>2178</v>
      </c>
      <c r="L450" t="s">
        <v>93</v>
      </c>
      <c r="M450">
        <v>4159</v>
      </c>
      <c r="N450" t="s">
        <v>69</v>
      </c>
      <c r="O450" t="s">
        <v>225</v>
      </c>
      <c r="P450">
        <v>300</v>
      </c>
      <c r="Q450" t="s">
        <v>141</v>
      </c>
      <c r="R450" t="s">
        <v>141</v>
      </c>
      <c r="T450" t="s">
        <v>24</v>
      </c>
      <c r="U450" t="s">
        <v>73</v>
      </c>
      <c r="W450">
        <v>87</v>
      </c>
      <c r="X450">
        <f>SUM(Table2[[#This Row],[Mitigation Finance ($ million)]:[Adaptation Finance ($ million)]])</f>
        <v>87</v>
      </c>
      <c r="Y450" t="s">
        <v>96</v>
      </c>
      <c r="Z450" t="s">
        <v>1319</v>
      </c>
      <c r="AA450" t="s">
        <v>3101</v>
      </c>
    </row>
    <row r="451" spans="1:27" x14ac:dyDescent="0.25">
      <c r="A451" s="2">
        <v>44548</v>
      </c>
      <c r="B451" t="s">
        <v>874</v>
      </c>
      <c r="C451" t="s">
        <v>875</v>
      </c>
      <c r="D451" t="s">
        <v>200</v>
      </c>
      <c r="E451" t="s">
        <v>201</v>
      </c>
      <c r="F451" t="s">
        <v>114</v>
      </c>
      <c r="G451" t="s">
        <v>123</v>
      </c>
      <c r="H451" t="s">
        <v>341</v>
      </c>
      <c r="I451" t="s">
        <v>66</v>
      </c>
      <c r="J451">
        <v>1.5</v>
      </c>
      <c r="K451" t="s">
        <v>180</v>
      </c>
      <c r="L451" t="s">
        <v>68</v>
      </c>
      <c r="M451">
        <v>6843</v>
      </c>
      <c r="N451" t="s">
        <v>69</v>
      </c>
      <c r="O451" t="s">
        <v>211</v>
      </c>
      <c r="P451">
        <v>0.5</v>
      </c>
      <c r="Q451" t="s">
        <v>84</v>
      </c>
      <c r="R451" t="s">
        <v>117</v>
      </c>
      <c r="T451" t="s">
        <v>25</v>
      </c>
      <c r="U451" t="s">
        <v>173</v>
      </c>
      <c r="V451">
        <v>0.5</v>
      </c>
      <c r="X451">
        <f>SUM(Table2[[#This Row],[Mitigation Finance ($ million)]:[Adaptation Finance ($ million)]])</f>
        <v>0.5</v>
      </c>
      <c r="Y451" t="s">
        <v>3344</v>
      </c>
      <c r="Z451" t="s">
        <v>1319</v>
      </c>
      <c r="AA451" t="s">
        <v>876</v>
      </c>
    </row>
    <row r="452" spans="1:27" x14ac:dyDescent="0.25">
      <c r="A452" s="2">
        <v>44548</v>
      </c>
      <c r="B452" t="s">
        <v>874</v>
      </c>
      <c r="C452" t="s">
        <v>875</v>
      </c>
      <c r="D452" t="s">
        <v>200</v>
      </c>
      <c r="E452" t="s">
        <v>201</v>
      </c>
      <c r="F452" t="s">
        <v>114</v>
      </c>
      <c r="G452" t="s">
        <v>123</v>
      </c>
      <c r="H452" t="s">
        <v>341</v>
      </c>
      <c r="I452" t="s">
        <v>66</v>
      </c>
      <c r="K452" t="s">
        <v>180</v>
      </c>
      <c r="L452" t="s">
        <v>68</v>
      </c>
      <c r="M452">
        <v>6843</v>
      </c>
      <c r="N452" t="s">
        <v>69</v>
      </c>
      <c r="O452" t="s">
        <v>3348</v>
      </c>
      <c r="P452">
        <v>1</v>
      </c>
      <c r="Q452" t="s">
        <v>84</v>
      </c>
      <c r="R452" t="s">
        <v>71</v>
      </c>
      <c r="T452" t="s">
        <v>25</v>
      </c>
      <c r="U452" t="s">
        <v>173</v>
      </c>
      <c r="V452">
        <v>0.5</v>
      </c>
      <c r="X452">
        <f>SUM(Table2[[#This Row],[Mitigation Finance ($ million)]:[Adaptation Finance ($ million)]])</f>
        <v>0.5</v>
      </c>
      <c r="Y452" t="s">
        <v>3344</v>
      </c>
      <c r="Z452" t="s">
        <v>1319</v>
      </c>
      <c r="AA452" t="s">
        <v>876</v>
      </c>
    </row>
    <row r="453" spans="1:27" x14ac:dyDescent="0.25">
      <c r="A453" s="2">
        <v>44548</v>
      </c>
      <c r="B453" t="s">
        <v>874</v>
      </c>
      <c r="C453" t="s">
        <v>875</v>
      </c>
      <c r="D453" t="s">
        <v>200</v>
      </c>
      <c r="E453" t="s">
        <v>201</v>
      </c>
      <c r="F453" t="s">
        <v>114</v>
      </c>
      <c r="G453" t="s">
        <v>123</v>
      </c>
      <c r="H453" t="s">
        <v>341</v>
      </c>
      <c r="I453" t="s">
        <v>66</v>
      </c>
      <c r="K453" t="s">
        <v>180</v>
      </c>
      <c r="L453" t="s">
        <v>68</v>
      </c>
      <c r="M453">
        <v>6843</v>
      </c>
      <c r="N453" t="s">
        <v>69</v>
      </c>
      <c r="O453" t="s">
        <v>3348</v>
      </c>
      <c r="Q453" t="s">
        <v>84</v>
      </c>
      <c r="R453" t="s">
        <v>84</v>
      </c>
      <c r="T453" t="s">
        <v>25</v>
      </c>
      <c r="U453" t="s">
        <v>173</v>
      </c>
      <c r="V453">
        <v>0.5</v>
      </c>
      <c r="X453">
        <f>SUM(Table2[[#This Row],[Mitigation Finance ($ million)]:[Adaptation Finance ($ million)]])</f>
        <v>0.5</v>
      </c>
      <c r="Y453" t="s">
        <v>3344</v>
      </c>
      <c r="Z453" t="s">
        <v>1319</v>
      </c>
      <c r="AA453" t="s">
        <v>876</v>
      </c>
    </row>
    <row r="454" spans="1:27" x14ac:dyDescent="0.25">
      <c r="A454" s="26">
        <v>44550</v>
      </c>
      <c r="B454" t="s">
        <v>830</v>
      </c>
      <c r="C454" t="s">
        <v>831</v>
      </c>
      <c r="D454" t="s">
        <v>61</v>
      </c>
      <c r="E454" t="s">
        <v>62</v>
      </c>
      <c r="F454" t="s">
        <v>63</v>
      </c>
      <c r="G454" t="s">
        <v>64</v>
      </c>
      <c r="H454" t="s">
        <v>317</v>
      </c>
      <c r="I454" t="s">
        <v>66</v>
      </c>
      <c r="J454">
        <v>164.3</v>
      </c>
      <c r="K454" t="s">
        <v>92</v>
      </c>
      <c r="L454" t="s">
        <v>93</v>
      </c>
      <c r="M454" t="s">
        <v>832</v>
      </c>
      <c r="N454" t="s">
        <v>69</v>
      </c>
      <c r="O454" t="s">
        <v>94</v>
      </c>
      <c r="P454">
        <v>125</v>
      </c>
      <c r="Q454" t="s">
        <v>141</v>
      </c>
      <c r="R454" t="s">
        <v>141</v>
      </c>
      <c r="S454" s="29"/>
      <c r="T454" t="s">
        <v>72</v>
      </c>
      <c r="U454" t="s">
        <v>95</v>
      </c>
      <c r="V454">
        <v>49.4</v>
      </c>
      <c r="W454">
        <v>60</v>
      </c>
      <c r="X454">
        <f>SUM(Table2[[#This Row],[Mitigation Finance ($ million)]:[Adaptation Finance ($ million)]])</f>
        <v>109.4</v>
      </c>
      <c r="Y454" t="s">
        <v>96</v>
      </c>
      <c r="Z454" t="s">
        <v>74</v>
      </c>
      <c r="AA454" t="s">
        <v>833</v>
      </c>
    </row>
    <row r="455" spans="1:27" x14ac:dyDescent="0.25">
      <c r="A455" s="27">
        <v>44550</v>
      </c>
      <c r="B455" t="s">
        <v>101</v>
      </c>
      <c r="C455" t="s">
        <v>102</v>
      </c>
      <c r="D455" t="s">
        <v>103</v>
      </c>
      <c r="E455" t="s">
        <v>104</v>
      </c>
      <c r="F455" t="s">
        <v>104</v>
      </c>
      <c r="G455" t="s">
        <v>323</v>
      </c>
      <c r="H455" t="s">
        <v>2863</v>
      </c>
      <c r="I455" t="s">
        <v>66</v>
      </c>
      <c r="J455">
        <v>0.55000000000000004</v>
      </c>
      <c r="K455" t="s">
        <v>67</v>
      </c>
      <c r="L455" t="s">
        <v>68</v>
      </c>
      <c r="M455">
        <v>6756</v>
      </c>
      <c r="N455" t="s">
        <v>69</v>
      </c>
      <c r="O455" t="s">
        <v>3348</v>
      </c>
      <c r="P455">
        <v>0.3</v>
      </c>
      <c r="Q455" t="s">
        <v>84</v>
      </c>
      <c r="R455" t="s">
        <v>84</v>
      </c>
      <c r="S455" s="29" t="s">
        <v>141</v>
      </c>
      <c r="T455" t="s">
        <v>72</v>
      </c>
      <c r="U455" t="s">
        <v>73</v>
      </c>
      <c r="V455">
        <v>4.3636359999999999E-2</v>
      </c>
      <c r="W455">
        <v>2.7272729999999999E-2</v>
      </c>
      <c r="X455">
        <f>SUM(Table2[[#This Row],[Mitigation Finance ($ million)]:[Adaptation Finance ($ million)]])</f>
        <v>7.0909089999999994E-2</v>
      </c>
      <c r="Y455" t="s">
        <v>3344</v>
      </c>
      <c r="Z455" t="s">
        <v>1319</v>
      </c>
      <c r="AA455" t="s">
        <v>109</v>
      </c>
    </row>
    <row r="456" spans="1:27" x14ac:dyDescent="0.25">
      <c r="A456" s="27">
        <v>44550</v>
      </c>
      <c r="B456" t="s">
        <v>101</v>
      </c>
      <c r="C456" t="s">
        <v>102</v>
      </c>
      <c r="D456" t="s">
        <v>103</v>
      </c>
      <c r="E456" t="s">
        <v>104</v>
      </c>
      <c r="F456" t="s">
        <v>104</v>
      </c>
      <c r="G456" t="s">
        <v>323</v>
      </c>
      <c r="H456" t="s">
        <v>2863</v>
      </c>
      <c r="I456" t="s">
        <v>66</v>
      </c>
      <c r="K456" t="s">
        <v>67</v>
      </c>
      <c r="L456" t="s">
        <v>68</v>
      </c>
      <c r="M456">
        <v>6756</v>
      </c>
      <c r="N456" t="s">
        <v>99</v>
      </c>
      <c r="O456" t="s">
        <v>919</v>
      </c>
      <c r="P456">
        <v>0.25</v>
      </c>
      <c r="Q456" t="s">
        <v>84</v>
      </c>
      <c r="R456" t="s">
        <v>71</v>
      </c>
      <c r="S456" s="29" t="s">
        <v>84</v>
      </c>
      <c r="T456" t="s">
        <v>72</v>
      </c>
      <c r="U456" t="s">
        <v>73</v>
      </c>
      <c r="V456">
        <v>1.8181820000000001E-2</v>
      </c>
      <c r="W456">
        <v>1.136363E-2</v>
      </c>
      <c r="X456">
        <f>SUM(Table2[[#This Row],[Mitigation Finance ($ million)]:[Adaptation Finance ($ million)]])</f>
        <v>2.9545450000000001E-2</v>
      </c>
      <c r="Y456" t="s">
        <v>3344</v>
      </c>
      <c r="Z456" t="s">
        <v>1319</v>
      </c>
      <c r="AA456" t="s">
        <v>109</v>
      </c>
    </row>
    <row r="457" spans="1:27" x14ac:dyDescent="0.25">
      <c r="A457" s="27">
        <v>44550</v>
      </c>
      <c r="B457" t="s">
        <v>101</v>
      </c>
      <c r="C457" t="s">
        <v>102</v>
      </c>
      <c r="D457" t="s">
        <v>103</v>
      </c>
      <c r="E457" t="s">
        <v>104</v>
      </c>
      <c r="F457" t="s">
        <v>104</v>
      </c>
      <c r="G457" t="s">
        <v>323</v>
      </c>
      <c r="H457" t="s">
        <v>2863</v>
      </c>
      <c r="I457" t="s">
        <v>66</v>
      </c>
      <c r="K457" t="s">
        <v>67</v>
      </c>
      <c r="L457" t="s">
        <v>68</v>
      </c>
      <c r="M457">
        <v>6756</v>
      </c>
      <c r="N457" t="s">
        <v>99</v>
      </c>
      <c r="O457" t="s">
        <v>919</v>
      </c>
      <c r="Q457" t="s">
        <v>84</v>
      </c>
      <c r="R457" t="s">
        <v>117</v>
      </c>
      <c r="S457" s="29" t="s">
        <v>141</v>
      </c>
      <c r="T457" t="s">
        <v>72</v>
      </c>
      <c r="U457" t="s">
        <v>73</v>
      </c>
      <c r="V457">
        <v>1.8181820000000001E-2</v>
      </c>
      <c r="W457">
        <v>1.136363E-2</v>
      </c>
      <c r="X457">
        <f>SUM(Table2[[#This Row],[Mitigation Finance ($ million)]:[Adaptation Finance ($ million)]])</f>
        <v>2.9545450000000001E-2</v>
      </c>
      <c r="Y457" t="s">
        <v>3344</v>
      </c>
      <c r="Z457" t="s">
        <v>1319</v>
      </c>
      <c r="AA457" t="s">
        <v>109</v>
      </c>
    </row>
    <row r="458" spans="1:27" x14ac:dyDescent="0.25">
      <c r="A458" s="27">
        <v>44550</v>
      </c>
      <c r="B458" t="s">
        <v>3549</v>
      </c>
      <c r="C458" t="s">
        <v>3550</v>
      </c>
      <c r="D458" t="s">
        <v>112</v>
      </c>
      <c r="E458" t="s">
        <v>113</v>
      </c>
      <c r="F458" t="s">
        <v>114</v>
      </c>
      <c r="G458" t="s">
        <v>323</v>
      </c>
      <c r="H458" t="s">
        <v>324</v>
      </c>
      <c r="I458" t="s">
        <v>66</v>
      </c>
      <c r="J458">
        <v>0.12</v>
      </c>
      <c r="K458" t="s">
        <v>209</v>
      </c>
      <c r="L458" t="s">
        <v>210</v>
      </c>
      <c r="M458" t="s">
        <v>3549</v>
      </c>
      <c r="N458" t="s">
        <v>69</v>
      </c>
      <c r="O458" t="s">
        <v>211</v>
      </c>
      <c r="P458">
        <v>0.12</v>
      </c>
      <c r="Q458" t="s">
        <v>117</v>
      </c>
      <c r="R458" t="s">
        <v>117</v>
      </c>
      <c r="S458" s="29" t="s">
        <v>84</v>
      </c>
      <c r="T458" t="s">
        <v>25</v>
      </c>
      <c r="V458">
        <v>0.12</v>
      </c>
      <c r="X458">
        <f>SUM(Table2[[#This Row],[Mitigation Finance ($ million)]:[Adaptation Finance ($ million)]])</f>
        <v>0.12</v>
      </c>
      <c r="Y458" t="s">
        <v>212</v>
      </c>
      <c r="Z458" t="s">
        <v>1319</v>
      </c>
    </row>
    <row r="459" spans="1:27" x14ac:dyDescent="0.25">
      <c r="A459" s="2">
        <v>44550</v>
      </c>
      <c r="B459" t="s">
        <v>3286</v>
      </c>
      <c r="C459" t="s">
        <v>3287</v>
      </c>
      <c r="D459" t="s">
        <v>2980</v>
      </c>
      <c r="E459" t="s">
        <v>2981</v>
      </c>
      <c r="F459" t="s">
        <v>114</v>
      </c>
      <c r="G459" t="s">
        <v>123</v>
      </c>
      <c r="H459" t="s">
        <v>391</v>
      </c>
      <c r="I459" t="s">
        <v>66</v>
      </c>
      <c r="J459">
        <v>50.75</v>
      </c>
      <c r="K459" t="s">
        <v>2199</v>
      </c>
      <c r="L459" t="s">
        <v>93</v>
      </c>
      <c r="M459">
        <v>4132</v>
      </c>
      <c r="N459" t="s">
        <v>69</v>
      </c>
      <c r="O459" t="s">
        <v>94</v>
      </c>
      <c r="P459">
        <v>35</v>
      </c>
      <c r="Q459" t="s">
        <v>141</v>
      </c>
      <c r="R459" t="s">
        <v>141</v>
      </c>
      <c r="T459" t="s">
        <v>72</v>
      </c>
      <c r="U459" t="s">
        <v>95</v>
      </c>
      <c r="V459">
        <v>1.1000000000000001</v>
      </c>
      <c r="W459">
        <v>30.8</v>
      </c>
      <c r="X459">
        <f>SUM(Table2[[#This Row],[Mitigation Finance ($ million)]:[Adaptation Finance ($ million)]])</f>
        <v>31.900000000000002</v>
      </c>
      <c r="Y459" t="s">
        <v>96</v>
      </c>
      <c r="Z459" t="s">
        <v>1319</v>
      </c>
      <c r="AA459" t="s">
        <v>3288</v>
      </c>
    </row>
    <row r="460" spans="1:27" x14ac:dyDescent="0.25">
      <c r="A460" s="2">
        <v>44550</v>
      </c>
      <c r="B460" t="s">
        <v>3480</v>
      </c>
      <c r="C460" t="s">
        <v>3481</v>
      </c>
      <c r="D460" t="s">
        <v>215</v>
      </c>
      <c r="E460" t="s">
        <v>216</v>
      </c>
      <c r="F460" t="s">
        <v>217</v>
      </c>
      <c r="G460" t="s">
        <v>218</v>
      </c>
      <c r="H460" t="s">
        <v>683</v>
      </c>
      <c r="I460" t="s">
        <v>66</v>
      </c>
      <c r="J460">
        <v>0.8</v>
      </c>
      <c r="K460" t="s">
        <v>67</v>
      </c>
      <c r="L460" t="s">
        <v>68</v>
      </c>
      <c r="M460">
        <v>6882</v>
      </c>
      <c r="N460" t="s">
        <v>69</v>
      </c>
      <c r="O460" t="s">
        <v>3348</v>
      </c>
      <c r="P460">
        <v>0.3</v>
      </c>
      <c r="Q460" t="s">
        <v>84</v>
      </c>
      <c r="R460" t="s">
        <v>84</v>
      </c>
      <c r="T460" t="s">
        <v>24</v>
      </c>
      <c r="U460" t="s">
        <v>73</v>
      </c>
      <c r="W460">
        <v>0.2</v>
      </c>
      <c r="X460">
        <f>SUM(Table2[[#This Row],[Mitigation Finance ($ million)]:[Adaptation Finance ($ million)]])</f>
        <v>0.2</v>
      </c>
      <c r="Y460" t="s">
        <v>3344</v>
      </c>
      <c r="Z460" t="s">
        <v>1319</v>
      </c>
      <c r="AA460" t="s">
        <v>3482</v>
      </c>
    </row>
    <row r="461" spans="1:27" x14ac:dyDescent="0.25">
      <c r="A461" s="2">
        <v>44550</v>
      </c>
      <c r="B461" t="s">
        <v>3480</v>
      </c>
      <c r="C461" t="s">
        <v>3481</v>
      </c>
      <c r="D461" t="s">
        <v>215</v>
      </c>
      <c r="E461" t="s">
        <v>216</v>
      </c>
      <c r="F461" t="s">
        <v>217</v>
      </c>
      <c r="G461" t="s">
        <v>218</v>
      </c>
      <c r="H461" t="s">
        <v>683</v>
      </c>
      <c r="I461" t="s">
        <v>66</v>
      </c>
      <c r="K461" t="s">
        <v>67</v>
      </c>
      <c r="L461" t="s">
        <v>68</v>
      </c>
      <c r="M461">
        <v>6882</v>
      </c>
      <c r="N461" t="s">
        <v>69</v>
      </c>
      <c r="O461" t="s">
        <v>3348</v>
      </c>
      <c r="Q461" t="s">
        <v>84</v>
      </c>
      <c r="R461" t="s">
        <v>141</v>
      </c>
      <c r="T461" t="s">
        <v>24</v>
      </c>
      <c r="U461" t="s">
        <v>73</v>
      </c>
      <c r="W461">
        <v>0.1</v>
      </c>
      <c r="X461">
        <f>SUM(Table2[[#This Row],[Mitigation Finance ($ million)]:[Adaptation Finance ($ million)]])</f>
        <v>0.1</v>
      </c>
      <c r="Y461" t="s">
        <v>3344</v>
      </c>
      <c r="Z461" t="s">
        <v>1319</v>
      </c>
      <c r="AA461" t="s">
        <v>3482</v>
      </c>
    </row>
    <row r="462" spans="1:27" x14ac:dyDescent="0.25">
      <c r="A462" s="2">
        <v>44550</v>
      </c>
      <c r="B462" t="s">
        <v>3480</v>
      </c>
      <c r="C462" t="s">
        <v>3481</v>
      </c>
      <c r="D462" t="s">
        <v>215</v>
      </c>
      <c r="E462" t="s">
        <v>216</v>
      </c>
      <c r="F462" t="s">
        <v>217</v>
      </c>
      <c r="G462" t="s">
        <v>218</v>
      </c>
      <c r="H462" t="s">
        <v>683</v>
      </c>
      <c r="I462" t="s">
        <v>66</v>
      </c>
      <c r="K462" t="s">
        <v>67</v>
      </c>
      <c r="L462" t="s">
        <v>68</v>
      </c>
      <c r="M462">
        <v>6882</v>
      </c>
      <c r="N462" t="s">
        <v>99</v>
      </c>
      <c r="O462" t="s">
        <v>449</v>
      </c>
      <c r="P462">
        <v>0.5</v>
      </c>
      <c r="Q462" t="s">
        <v>84</v>
      </c>
      <c r="R462" t="s">
        <v>84</v>
      </c>
      <c r="T462" t="s">
        <v>24</v>
      </c>
      <c r="U462" t="s">
        <v>73</v>
      </c>
      <c r="W462">
        <v>0.25</v>
      </c>
      <c r="X462">
        <f>SUM(Table2[[#This Row],[Mitigation Finance ($ million)]:[Adaptation Finance ($ million)]])</f>
        <v>0.25</v>
      </c>
      <c r="Y462" t="s">
        <v>3344</v>
      </c>
      <c r="Z462" t="s">
        <v>1319</v>
      </c>
      <c r="AA462" t="s">
        <v>3482</v>
      </c>
    </row>
    <row r="463" spans="1:27" x14ac:dyDescent="0.25">
      <c r="A463" s="2">
        <v>44550</v>
      </c>
      <c r="B463" t="s">
        <v>3480</v>
      </c>
      <c r="C463" t="s">
        <v>3481</v>
      </c>
      <c r="D463" t="s">
        <v>215</v>
      </c>
      <c r="E463" t="s">
        <v>216</v>
      </c>
      <c r="F463" t="s">
        <v>217</v>
      </c>
      <c r="G463" t="s">
        <v>218</v>
      </c>
      <c r="H463" t="s">
        <v>683</v>
      </c>
      <c r="I463" t="s">
        <v>66</v>
      </c>
      <c r="K463" t="s">
        <v>67</v>
      </c>
      <c r="L463" t="s">
        <v>68</v>
      </c>
      <c r="M463">
        <v>6882</v>
      </c>
      <c r="N463" t="s">
        <v>99</v>
      </c>
      <c r="O463" t="s">
        <v>449</v>
      </c>
      <c r="Q463" t="s">
        <v>84</v>
      </c>
      <c r="R463" t="s">
        <v>141</v>
      </c>
      <c r="T463" t="s">
        <v>24</v>
      </c>
      <c r="U463" t="s">
        <v>73</v>
      </c>
      <c r="W463">
        <v>0.25</v>
      </c>
      <c r="X463">
        <f>SUM(Table2[[#This Row],[Mitigation Finance ($ million)]:[Adaptation Finance ($ million)]])</f>
        <v>0.25</v>
      </c>
      <c r="Y463" t="s">
        <v>3344</v>
      </c>
      <c r="Z463" t="s">
        <v>1319</v>
      </c>
      <c r="AA463" t="s">
        <v>3482</v>
      </c>
    </row>
    <row r="464" spans="1:27" x14ac:dyDescent="0.25">
      <c r="A464" s="27">
        <v>44551</v>
      </c>
      <c r="B464" t="s">
        <v>522</v>
      </c>
      <c r="C464" t="s">
        <v>523</v>
      </c>
      <c r="D464" t="s">
        <v>524</v>
      </c>
      <c r="E464" t="s">
        <v>525</v>
      </c>
      <c r="F464" t="s">
        <v>63</v>
      </c>
      <c r="G464" t="s">
        <v>64</v>
      </c>
      <c r="H464" t="s">
        <v>526</v>
      </c>
      <c r="I464" t="s">
        <v>66</v>
      </c>
      <c r="J464">
        <v>42.8</v>
      </c>
      <c r="K464" t="s">
        <v>92</v>
      </c>
      <c r="L464" t="s">
        <v>93</v>
      </c>
      <c r="M464" t="s">
        <v>527</v>
      </c>
      <c r="N464" t="s">
        <v>69</v>
      </c>
      <c r="O464" t="s">
        <v>225</v>
      </c>
      <c r="P464">
        <v>20</v>
      </c>
      <c r="Q464" t="s">
        <v>132</v>
      </c>
      <c r="R464" t="s">
        <v>132</v>
      </c>
      <c r="T464" t="s">
        <v>72</v>
      </c>
      <c r="U464" t="s">
        <v>73</v>
      </c>
      <c r="V464">
        <v>0.38</v>
      </c>
      <c r="X464">
        <f>SUM(Table2[[#This Row],[Mitigation Finance ($ million)]:[Adaptation Finance ($ million)]])</f>
        <v>0.38</v>
      </c>
      <c r="Y464" t="s">
        <v>96</v>
      </c>
      <c r="Z464" t="s">
        <v>74</v>
      </c>
      <c r="AA464" t="s">
        <v>528</v>
      </c>
    </row>
    <row r="465" spans="1:27" x14ac:dyDescent="0.25">
      <c r="A465" s="27">
        <v>44551</v>
      </c>
      <c r="B465" t="s">
        <v>522</v>
      </c>
      <c r="C465" t="s">
        <v>523</v>
      </c>
      <c r="D465" t="s">
        <v>524</v>
      </c>
      <c r="E465" t="s">
        <v>525</v>
      </c>
      <c r="F465" t="s">
        <v>63</v>
      </c>
      <c r="G465" t="s">
        <v>64</v>
      </c>
      <c r="H465" t="s">
        <v>526</v>
      </c>
      <c r="I465" t="s">
        <v>66</v>
      </c>
      <c r="K465" t="s">
        <v>92</v>
      </c>
      <c r="L465" t="s">
        <v>150</v>
      </c>
      <c r="M465" t="s">
        <v>529</v>
      </c>
      <c r="N465" t="s">
        <v>69</v>
      </c>
      <c r="O465" t="s">
        <v>152</v>
      </c>
      <c r="P465">
        <v>5</v>
      </c>
      <c r="Q465" t="s">
        <v>132</v>
      </c>
      <c r="R465" t="s">
        <v>132</v>
      </c>
      <c r="T465" t="s">
        <v>72</v>
      </c>
      <c r="U465" t="s">
        <v>73</v>
      </c>
      <c r="V465">
        <v>2.5000000000000001E-2</v>
      </c>
      <c r="W465">
        <v>0.125</v>
      </c>
      <c r="X465">
        <f>SUM(Table2[[#This Row],[Mitigation Finance ($ million)]:[Adaptation Finance ($ million)]])</f>
        <v>0.15</v>
      </c>
      <c r="Y465" t="s">
        <v>96</v>
      </c>
      <c r="Z465" t="s">
        <v>74</v>
      </c>
      <c r="AA465" t="s">
        <v>528</v>
      </c>
    </row>
    <row r="466" spans="1:27" x14ac:dyDescent="0.25">
      <c r="A466" s="27">
        <v>44551</v>
      </c>
      <c r="B466" t="s">
        <v>522</v>
      </c>
      <c r="C466" t="s">
        <v>523</v>
      </c>
      <c r="D466" t="s">
        <v>524</v>
      </c>
      <c r="E466" t="s">
        <v>525</v>
      </c>
      <c r="F466" t="s">
        <v>63</v>
      </c>
      <c r="G466" t="s">
        <v>64</v>
      </c>
      <c r="H466" t="s">
        <v>526</v>
      </c>
      <c r="I466" t="s">
        <v>66</v>
      </c>
      <c r="K466" t="s">
        <v>125</v>
      </c>
      <c r="L466" t="s">
        <v>150</v>
      </c>
      <c r="M466" t="s">
        <v>530</v>
      </c>
      <c r="N466" t="s">
        <v>69</v>
      </c>
      <c r="O466" t="s">
        <v>152</v>
      </c>
      <c r="P466">
        <v>15</v>
      </c>
      <c r="Q466" t="s">
        <v>132</v>
      </c>
      <c r="R466" t="s">
        <v>132</v>
      </c>
      <c r="S466" s="29" t="s">
        <v>126</v>
      </c>
      <c r="T466" t="s">
        <v>72</v>
      </c>
      <c r="U466" t="s">
        <v>73</v>
      </c>
      <c r="X466">
        <f>SUM(Table2[[#This Row],[Mitigation Finance ($ million)]:[Adaptation Finance ($ million)]])</f>
        <v>0</v>
      </c>
      <c r="Y466" t="s">
        <v>96</v>
      </c>
      <c r="Z466" t="s">
        <v>74</v>
      </c>
      <c r="AA466" t="s">
        <v>528</v>
      </c>
    </row>
    <row r="467" spans="1:27" x14ac:dyDescent="0.25">
      <c r="A467" s="2">
        <v>44551</v>
      </c>
      <c r="B467" t="s">
        <v>3185</v>
      </c>
      <c r="C467" t="s">
        <v>3433</v>
      </c>
      <c r="D467" t="s">
        <v>78</v>
      </c>
      <c r="E467" t="s">
        <v>79</v>
      </c>
      <c r="F467" t="s">
        <v>80</v>
      </c>
      <c r="G467" t="s">
        <v>81</v>
      </c>
      <c r="H467" t="s">
        <v>398</v>
      </c>
      <c r="I467" t="s">
        <v>66</v>
      </c>
      <c r="K467" t="s">
        <v>180</v>
      </c>
      <c r="L467" t="s">
        <v>68</v>
      </c>
      <c r="M467">
        <v>6829</v>
      </c>
      <c r="N467" t="s">
        <v>69</v>
      </c>
      <c r="O467" t="s">
        <v>3348</v>
      </c>
      <c r="P467">
        <v>0.9</v>
      </c>
      <c r="Q467" t="s">
        <v>128</v>
      </c>
      <c r="R467" t="s">
        <v>128</v>
      </c>
      <c r="T467" t="s">
        <v>25</v>
      </c>
      <c r="U467" t="s">
        <v>73</v>
      </c>
      <c r="V467">
        <v>1.4999999999999999E-2</v>
      </c>
      <c r="X467">
        <f>SUM(Table2[[#This Row],[Mitigation Finance ($ million)]:[Adaptation Finance ($ million)]])</f>
        <v>1.4999999999999999E-2</v>
      </c>
      <c r="Y467" t="s">
        <v>3344</v>
      </c>
      <c r="Z467" t="s">
        <v>1319</v>
      </c>
      <c r="AA467" t="s">
        <v>3187</v>
      </c>
    </row>
    <row r="468" spans="1:27" x14ac:dyDescent="0.25">
      <c r="A468" s="2">
        <v>44551</v>
      </c>
      <c r="B468" t="s">
        <v>3430</v>
      </c>
      <c r="C468" t="s">
        <v>3431</v>
      </c>
      <c r="D468" t="s">
        <v>714</v>
      </c>
      <c r="E468" t="s">
        <v>715</v>
      </c>
      <c r="F468" t="s">
        <v>63</v>
      </c>
      <c r="G468" t="s">
        <v>64</v>
      </c>
      <c r="H468" t="s">
        <v>169</v>
      </c>
      <c r="I468" t="s">
        <v>66</v>
      </c>
      <c r="J468">
        <v>1.3</v>
      </c>
      <c r="K468" t="s">
        <v>180</v>
      </c>
      <c r="L468" t="s">
        <v>68</v>
      </c>
      <c r="M468">
        <v>6824</v>
      </c>
      <c r="N468" t="s">
        <v>69</v>
      </c>
      <c r="O468" t="s">
        <v>211</v>
      </c>
      <c r="P468">
        <v>0.3</v>
      </c>
      <c r="Q468" t="s">
        <v>117</v>
      </c>
      <c r="R468" t="s">
        <v>117</v>
      </c>
      <c r="T468" t="s">
        <v>25</v>
      </c>
      <c r="U468" t="s">
        <v>95</v>
      </c>
      <c r="V468">
        <v>0.3</v>
      </c>
      <c r="X468">
        <f>SUM(Table2[[#This Row],[Mitigation Finance ($ million)]:[Adaptation Finance ($ million)]])</f>
        <v>0.3</v>
      </c>
      <c r="Y468" t="s">
        <v>3344</v>
      </c>
      <c r="Z468" t="s">
        <v>1319</v>
      </c>
      <c r="AA468" t="s">
        <v>3432</v>
      </c>
    </row>
    <row r="469" spans="1:27" x14ac:dyDescent="0.25">
      <c r="A469" s="2">
        <v>44551</v>
      </c>
      <c r="B469" t="s">
        <v>3430</v>
      </c>
      <c r="C469" t="s">
        <v>3431</v>
      </c>
      <c r="D469" t="s">
        <v>714</v>
      </c>
      <c r="E469" t="s">
        <v>715</v>
      </c>
      <c r="F469" t="s">
        <v>63</v>
      </c>
      <c r="G469" t="s">
        <v>64</v>
      </c>
      <c r="H469" t="s">
        <v>169</v>
      </c>
      <c r="I469" t="s">
        <v>66</v>
      </c>
      <c r="K469" t="s">
        <v>180</v>
      </c>
      <c r="L469" t="s">
        <v>68</v>
      </c>
      <c r="M469">
        <v>6824</v>
      </c>
      <c r="N469" t="s">
        <v>69</v>
      </c>
      <c r="O469" t="s">
        <v>3348</v>
      </c>
      <c r="P469">
        <v>1</v>
      </c>
      <c r="Q469" t="s">
        <v>117</v>
      </c>
      <c r="R469" t="s">
        <v>117</v>
      </c>
      <c r="T469" t="s">
        <v>25</v>
      </c>
      <c r="U469" t="s">
        <v>95</v>
      </c>
      <c r="V469">
        <v>1</v>
      </c>
      <c r="X469">
        <f>SUM(Table2[[#This Row],[Mitigation Finance ($ million)]:[Adaptation Finance ($ million)]])</f>
        <v>1</v>
      </c>
      <c r="Y469" t="s">
        <v>3344</v>
      </c>
      <c r="Z469" t="s">
        <v>1319</v>
      </c>
      <c r="AA469" t="s">
        <v>3432</v>
      </c>
    </row>
    <row r="470" spans="1:27" x14ac:dyDescent="0.25">
      <c r="A470" s="26">
        <v>44552</v>
      </c>
      <c r="B470" t="s">
        <v>3551</v>
      </c>
      <c r="C470" t="s">
        <v>3552</v>
      </c>
      <c r="D470" t="s">
        <v>103</v>
      </c>
      <c r="E470" t="s">
        <v>104</v>
      </c>
      <c r="F470" t="s">
        <v>104</v>
      </c>
      <c r="G470" t="s">
        <v>323</v>
      </c>
      <c r="H470" t="s">
        <v>324</v>
      </c>
      <c r="I470" t="s">
        <v>66</v>
      </c>
      <c r="J470">
        <v>0.22500000000000001</v>
      </c>
      <c r="K470" t="s">
        <v>209</v>
      </c>
      <c r="L470" t="s">
        <v>210</v>
      </c>
      <c r="M470" t="s">
        <v>3551</v>
      </c>
      <c r="N470" t="s">
        <v>69</v>
      </c>
      <c r="O470" t="s">
        <v>211</v>
      </c>
      <c r="P470">
        <v>0.22500000000000001</v>
      </c>
      <c r="Q470" t="s">
        <v>325</v>
      </c>
      <c r="R470" t="s">
        <v>325</v>
      </c>
      <c r="S470" s="29"/>
      <c r="T470" t="s">
        <v>25</v>
      </c>
      <c r="V470">
        <v>0.22500000000000001</v>
      </c>
      <c r="X470">
        <f>SUM(Table2[[#This Row],[Mitigation Finance ($ million)]:[Adaptation Finance ($ million)]])</f>
        <v>0.22500000000000001</v>
      </c>
      <c r="Y470" t="s">
        <v>212</v>
      </c>
      <c r="Z470" t="s">
        <v>1319</v>
      </c>
    </row>
    <row r="471" spans="1:27" x14ac:dyDescent="0.25">
      <c r="A471" s="26">
        <v>44552</v>
      </c>
      <c r="B471" t="s">
        <v>3553</v>
      </c>
      <c r="C471" t="s">
        <v>3554</v>
      </c>
      <c r="D471" t="s">
        <v>103</v>
      </c>
      <c r="E471" t="s">
        <v>104</v>
      </c>
      <c r="F471" t="s">
        <v>104</v>
      </c>
      <c r="G471" t="s">
        <v>323</v>
      </c>
      <c r="H471" t="s">
        <v>324</v>
      </c>
      <c r="I471" t="s">
        <v>66</v>
      </c>
      <c r="J471">
        <v>0.22500000000000001</v>
      </c>
      <c r="K471" t="s">
        <v>209</v>
      </c>
      <c r="L471" t="s">
        <v>210</v>
      </c>
      <c r="M471" t="s">
        <v>3553</v>
      </c>
      <c r="N471" t="s">
        <v>69</v>
      </c>
      <c r="O471" t="s">
        <v>211</v>
      </c>
      <c r="P471">
        <v>0.22500000000000001</v>
      </c>
      <c r="Q471" t="s">
        <v>117</v>
      </c>
      <c r="R471" t="s">
        <v>117</v>
      </c>
      <c r="S471" s="29"/>
      <c r="T471" t="s">
        <v>25</v>
      </c>
      <c r="V471">
        <v>0.22500000000000001</v>
      </c>
      <c r="X471">
        <f>SUM(Table2[[#This Row],[Mitigation Finance ($ million)]:[Adaptation Finance ($ million)]])</f>
        <v>0.22500000000000001</v>
      </c>
      <c r="Y471" t="s">
        <v>212</v>
      </c>
      <c r="Z471" t="s">
        <v>1319</v>
      </c>
    </row>
    <row r="472" spans="1:27" x14ac:dyDescent="0.25">
      <c r="A472" s="27">
        <v>44552</v>
      </c>
      <c r="B472" t="s">
        <v>3062</v>
      </c>
      <c r="C472" t="s">
        <v>3063</v>
      </c>
      <c r="D472" t="s">
        <v>61</v>
      </c>
      <c r="E472" t="s">
        <v>62</v>
      </c>
      <c r="F472" t="s">
        <v>63</v>
      </c>
      <c r="G472" t="s">
        <v>64</v>
      </c>
      <c r="H472" t="s">
        <v>1037</v>
      </c>
      <c r="I472" t="s">
        <v>66</v>
      </c>
      <c r="J472">
        <v>164</v>
      </c>
      <c r="K472" t="s">
        <v>2199</v>
      </c>
      <c r="L472" t="s">
        <v>93</v>
      </c>
      <c r="M472">
        <v>4000</v>
      </c>
      <c r="N472" t="s">
        <v>69</v>
      </c>
      <c r="O472" t="s">
        <v>94</v>
      </c>
      <c r="P472">
        <v>121</v>
      </c>
      <c r="Q472" t="s">
        <v>84</v>
      </c>
      <c r="R472" t="s">
        <v>84</v>
      </c>
      <c r="T472" t="s">
        <v>72</v>
      </c>
      <c r="U472" t="s">
        <v>95</v>
      </c>
      <c r="V472">
        <v>1.1000000000000001</v>
      </c>
      <c r="W472">
        <v>119.9</v>
      </c>
      <c r="X472">
        <f>SUM(Table2[[#This Row],[Mitigation Finance ($ million)]:[Adaptation Finance ($ million)]])</f>
        <v>121</v>
      </c>
      <c r="Y472" t="s">
        <v>96</v>
      </c>
      <c r="Z472" t="s">
        <v>1319</v>
      </c>
      <c r="AA472" t="s">
        <v>3064</v>
      </c>
    </row>
    <row r="473" spans="1:27" x14ac:dyDescent="0.25">
      <c r="A473" s="2">
        <v>44552</v>
      </c>
      <c r="B473" t="s">
        <v>3113</v>
      </c>
      <c r="C473" t="s">
        <v>3114</v>
      </c>
      <c r="D473" t="s">
        <v>167</v>
      </c>
      <c r="E473" t="s">
        <v>168</v>
      </c>
      <c r="F473" t="s">
        <v>63</v>
      </c>
      <c r="G473" t="s">
        <v>64</v>
      </c>
      <c r="H473" t="s">
        <v>1037</v>
      </c>
      <c r="I473" t="s">
        <v>66</v>
      </c>
      <c r="J473">
        <v>270.83</v>
      </c>
      <c r="K473" t="s">
        <v>2148</v>
      </c>
      <c r="L473" t="s">
        <v>93</v>
      </c>
      <c r="M473">
        <v>4099</v>
      </c>
      <c r="N473" t="s">
        <v>69</v>
      </c>
      <c r="O473" t="s">
        <v>94</v>
      </c>
      <c r="P473">
        <v>235</v>
      </c>
      <c r="Q473" t="s">
        <v>84</v>
      </c>
      <c r="R473" t="s">
        <v>84</v>
      </c>
      <c r="T473" t="s">
        <v>25</v>
      </c>
      <c r="U473" t="s">
        <v>95</v>
      </c>
      <c r="V473">
        <v>25.419020440000001</v>
      </c>
      <c r="X473">
        <f>SUM(Table2[[#This Row],[Mitigation Finance ($ million)]:[Adaptation Finance ($ million)]])</f>
        <v>25.419020440000001</v>
      </c>
      <c r="Y473" t="s">
        <v>96</v>
      </c>
      <c r="Z473" t="s">
        <v>1319</v>
      </c>
      <c r="AA473" t="s">
        <v>3115</v>
      </c>
    </row>
    <row r="474" spans="1:27" x14ac:dyDescent="0.25">
      <c r="A474" s="2">
        <v>44552</v>
      </c>
      <c r="B474" t="s">
        <v>3250</v>
      </c>
      <c r="C474" t="s">
        <v>3434</v>
      </c>
      <c r="D474" t="s">
        <v>637</v>
      </c>
      <c r="E474" t="s">
        <v>638</v>
      </c>
      <c r="F474" t="s">
        <v>114</v>
      </c>
      <c r="G474" t="s">
        <v>123</v>
      </c>
      <c r="H474" t="s">
        <v>191</v>
      </c>
      <c r="I474" t="s">
        <v>66</v>
      </c>
      <c r="K474" t="s">
        <v>180</v>
      </c>
      <c r="L474" t="s">
        <v>68</v>
      </c>
      <c r="M474">
        <v>6830</v>
      </c>
      <c r="N474" t="s">
        <v>99</v>
      </c>
      <c r="O474" t="s">
        <v>172</v>
      </c>
      <c r="P474">
        <v>2</v>
      </c>
      <c r="Q474" t="s">
        <v>71</v>
      </c>
      <c r="R474" t="s">
        <v>71</v>
      </c>
      <c r="T474" t="s">
        <v>72</v>
      </c>
      <c r="U474" t="s">
        <v>95</v>
      </c>
      <c r="X474">
        <f>SUM(Table2[[#This Row],[Mitigation Finance ($ million)]:[Adaptation Finance ($ million)]])</f>
        <v>0</v>
      </c>
      <c r="Y474" t="s">
        <v>3344</v>
      </c>
      <c r="Z474" t="s">
        <v>1319</v>
      </c>
      <c r="AA474" t="s">
        <v>3252</v>
      </c>
    </row>
    <row r="475" spans="1:27" x14ac:dyDescent="0.25">
      <c r="A475" s="2">
        <v>44552</v>
      </c>
      <c r="B475" t="s">
        <v>3329</v>
      </c>
      <c r="C475" t="s">
        <v>3330</v>
      </c>
      <c r="D475" t="s">
        <v>3331</v>
      </c>
      <c r="E475" t="s">
        <v>3332</v>
      </c>
      <c r="F475" t="s">
        <v>104</v>
      </c>
      <c r="G475" t="s">
        <v>89</v>
      </c>
      <c r="H475" t="s">
        <v>115</v>
      </c>
      <c r="I475" t="s">
        <v>91</v>
      </c>
      <c r="J475">
        <v>163.80000000000001</v>
      </c>
      <c r="L475" t="s">
        <v>93</v>
      </c>
      <c r="M475">
        <v>4169</v>
      </c>
      <c r="N475" t="s">
        <v>69</v>
      </c>
      <c r="O475" t="s">
        <v>94</v>
      </c>
      <c r="P475">
        <v>60</v>
      </c>
      <c r="Q475" t="s">
        <v>117</v>
      </c>
      <c r="R475" t="s">
        <v>117</v>
      </c>
      <c r="T475" t="s">
        <v>25</v>
      </c>
      <c r="U475" t="s">
        <v>95</v>
      </c>
      <c r="V475">
        <v>50.33</v>
      </c>
      <c r="X475">
        <f>SUM(Table2[[#This Row],[Mitigation Finance ($ million)]:[Adaptation Finance ($ million)]])</f>
        <v>50.33</v>
      </c>
      <c r="Y475" t="s">
        <v>96</v>
      </c>
      <c r="Z475" t="s">
        <v>1319</v>
      </c>
      <c r="AA475" t="s">
        <v>3333</v>
      </c>
    </row>
    <row r="476" spans="1:27" x14ac:dyDescent="0.25">
      <c r="A476" s="26">
        <v>44553</v>
      </c>
      <c r="B476" t="s">
        <v>2837</v>
      </c>
      <c r="C476" t="s">
        <v>2838</v>
      </c>
      <c r="D476" t="s">
        <v>103</v>
      </c>
      <c r="E476" t="s">
        <v>104</v>
      </c>
      <c r="F476" t="s">
        <v>104</v>
      </c>
      <c r="G476" t="s">
        <v>323</v>
      </c>
      <c r="H476" t="s">
        <v>324</v>
      </c>
      <c r="I476" t="s">
        <v>66</v>
      </c>
      <c r="J476">
        <v>0.17499999999999999</v>
      </c>
      <c r="K476" t="s">
        <v>67</v>
      </c>
      <c r="L476" t="s">
        <v>68</v>
      </c>
      <c r="M476">
        <v>9395</v>
      </c>
      <c r="N476" t="s">
        <v>99</v>
      </c>
      <c r="O476" t="s">
        <v>309</v>
      </c>
      <c r="P476">
        <v>0.17499999999999999</v>
      </c>
      <c r="Q476" t="s">
        <v>128</v>
      </c>
      <c r="R476" t="s">
        <v>128</v>
      </c>
      <c r="S476" s="29" t="s">
        <v>8936</v>
      </c>
      <c r="T476" t="s">
        <v>25</v>
      </c>
      <c r="U476" t="s">
        <v>73</v>
      </c>
      <c r="V476">
        <v>0.17499999999999999</v>
      </c>
      <c r="X476">
        <f>SUM(Table2[[#This Row],[Mitigation Finance ($ million)]:[Adaptation Finance ($ million)]])</f>
        <v>0.17499999999999999</v>
      </c>
      <c r="Y476" t="s">
        <v>3344</v>
      </c>
      <c r="Z476" t="s">
        <v>1319</v>
      </c>
      <c r="AA476" t="s">
        <v>2839</v>
      </c>
    </row>
    <row r="477" spans="1:27" x14ac:dyDescent="0.25">
      <c r="A477" s="26">
        <v>44553</v>
      </c>
      <c r="B477" t="s">
        <v>2299</v>
      </c>
      <c r="C477" t="s">
        <v>2300</v>
      </c>
      <c r="D477" t="s">
        <v>429</v>
      </c>
      <c r="E477" t="s">
        <v>430</v>
      </c>
      <c r="F477" t="s">
        <v>217</v>
      </c>
      <c r="G477" t="s">
        <v>218</v>
      </c>
      <c r="H477" t="s">
        <v>219</v>
      </c>
      <c r="I477" t="s">
        <v>66</v>
      </c>
      <c r="J477">
        <v>34.504415000000002</v>
      </c>
      <c r="K477" t="s">
        <v>2199</v>
      </c>
      <c r="L477" t="s">
        <v>93</v>
      </c>
      <c r="M477" t="s">
        <v>2301</v>
      </c>
      <c r="N477" t="s">
        <v>69</v>
      </c>
      <c r="O477" t="s">
        <v>94</v>
      </c>
      <c r="P477">
        <v>23</v>
      </c>
      <c r="Q477" t="s">
        <v>117</v>
      </c>
      <c r="R477" t="s">
        <v>117</v>
      </c>
      <c r="S477" s="29" t="s">
        <v>8937</v>
      </c>
      <c r="T477" t="s">
        <v>72</v>
      </c>
      <c r="U477" t="s">
        <v>95</v>
      </c>
      <c r="V477">
        <v>12.880666</v>
      </c>
      <c r="W477">
        <v>3.9947569999999999</v>
      </c>
      <c r="X477">
        <f>SUM(Table2[[#This Row],[Mitigation Finance ($ million)]:[Adaptation Finance ($ million)]])</f>
        <v>16.875422999999998</v>
      </c>
      <c r="Y477" t="s">
        <v>96</v>
      </c>
      <c r="Z477" t="s">
        <v>1319</v>
      </c>
      <c r="AA477" t="s">
        <v>2302</v>
      </c>
    </row>
    <row r="478" spans="1:27" x14ac:dyDescent="0.25">
      <c r="A478" s="26">
        <v>44553</v>
      </c>
      <c r="B478" t="s">
        <v>2299</v>
      </c>
      <c r="C478" t="s">
        <v>2300</v>
      </c>
      <c r="D478" t="s">
        <v>429</v>
      </c>
      <c r="E478" t="s">
        <v>430</v>
      </c>
      <c r="F478" t="s">
        <v>217</v>
      </c>
      <c r="G478" t="s">
        <v>218</v>
      </c>
      <c r="H478" t="s">
        <v>219</v>
      </c>
      <c r="I478" t="s">
        <v>66</v>
      </c>
      <c r="K478" t="s">
        <v>2199</v>
      </c>
      <c r="L478" t="s">
        <v>93</v>
      </c>
      <c r="M478" t="s">
        <v>2303</v>
      </c>
      <c r="N478" t="s">
        <v>69</v>
      </c>
      <c r="O478" t="s">
        <v>225</v>
      </c>
      <c r="P478">
        <v>7</v>
      </c>
      <c r="Q478" t="s">
        <v>117</v>
      </c>
      <c r="R478" t="s">
        <v>117</v>
      </c>
      <c r="S478" s="29"/>
      <c r="T478" t="s">
        <v>72</v>
      </c>
      <c r="U478" t="s">
        <v>95</v>
      </c>
      <c r="V478">
        <v>3.9202029999999999</v>
      </c>
      <c r="W478">
        <v>1.2157960000000001</v>
      </c>
      <c r="X478">
        <f>SUM(Table2[[#This Row],[Mitigation Finance ($ million)]:[Adaptation Finance ($ million)]])</f>
        <v>5.135999</v>
      </c>
      <c r="Y478" t="s">
        <v>96</v>
      </c>
      <c r="Z478" t="s">
        <v>1319</v>
      </c>
      <c r="AA478" t="s">
        <v>2302</v>
      </c>
    </row>
    <row r="479" spans="1:27" x14ac:dyDescent="0.25">
      <c r="A479" s="26">
        <v>44553</v>
      </c>
      <c r="B479" t="s">
        <v>3292</v>
      </c>
      <c r="C479" t="s">
        <v>3293</v>
      </c>
      <c r="D479" t="s">
        <v>2980</v>
      </c>
      <c r="E479" t="s">
        <v>2981</v>
      </c>
      <c r="F479" t="s">
        <v>114</v>
      </c>
      <c r="G479" t="s">
        <v>123</v>
      </c>
      <c r="H479" t="s">
        <v>191</v>
      </c>
      <c r="I479" t="s">
        <v>66</v>
      </c>
      <c r="J479">
        <v>62.5</v>
      </c>
      <c r="K479" t="s">
        <v>2199</v>
      </c>
      <c r="L479" t="s">
        <v>93</v>
      </c>
      <c r="M479">
        <v>4081</v>
      </c>
      <c r="N479" t="s">
        <v>69</v>
      </c>
      <c r="O479" t="s">
        <v>225</v>
      </c>
      <c r="P479">
        <v>47</v>
      </c>
      <c r="Q479" t="s">
        <v>71</v>
      </c>
      <c r="R479" t="s">
        <v>71</v>
      </c>
      <c r="S479" s="29"/>
      <c r="T479" t="s">
        <v>25</v>
      </c>
      <c r="U479" t="s">
        <v>95</v>
      </c>
      <c r="V479">
        <v>3.45</v>
      </c>
      <c r="X479">
        <f>SUM(Table2[[#This Row],[Mitigation Finance ($ million)]:[Adaptation Finance ($ million)]])</f>
        <v>3.45</v>
      </c>
      <c r="Y479" t="s">
        <v>96</v>
      </c>
      <c r="Z479" t="s">
        <v>1319</v>
      </c>
      <c r="AA479" t="s">
        <v>3294</v>
      </c>
    </row>
    <row r="480" spans="1:27" x14ac:dyDescent="0.25">
      <c r="A480" s="26">
        <v>44553</v>
      </c>
      <c r="B480" t="s">
        <v>815</v>
      </c>
      <c r="C480" t="s">
        <v>816</v>
      </c>
      <c r="D480" t="s">
        <v>227</v>
      </c>
      <c r="E480" t="s">
        <v>228</v>
      </c>
      <c r="F480" t="s">
        <v>223</v>
      </c>
      <c r="G480" t="s">
        <v>184</v>
      </c>
      <c r="H480" t="s">
        <v>817</v>
      </c>
      <c r="I480" t="s">
        <v>66</v>
      </c>
      <c r="J480">
        <v>33.5</v>
      </c>
      <c r="K480" t="s">
        <v>92</v>
      </c>
      <c r="L480" t="s">
        <v>150</v>
      </c>
      <c r="M480" t="s">
        <v>818</v>
      </c>
      <c r="N480" t="s">
        <v>69</v>
      </c>
      <c r="O480" t="s">
        <v>152</v>
      </c>
      <c r="P480">
        <v>10</v>
      </c>
      <c r="Q480" t="s">
        <v>84</v>
      </c>
      <c r="R480" t="s">
        <v>84</v>
      </c>
      <c r="S480" s="29"/>
      <c r="T480" t="s">
        <v>72</v>
      </c>
      <c r="U480" t="s">
        <v>173</v>
      </c>
      <c r="V480">
        <v>2.0299999999999998</v>
      </c>
      <c r="W480">
        <v>5.03</v>
      </c>
      <c r="X480">
        <f>SUM(Table2[[#This Row],[Mitigation Finance ($ million)]:[Adaptation Finance ($ million)]])</f>
        <v>7.0600000000000005</v>
      </c>
      <c r="Y480" t="s">
        <v>96</v>
      </c>
      <c r="Z480" t="s">
        <v>74</v>
      </c>
      <c r="AA480" t="s">
        <v>819</v>
      </c>
    </row>
    <row r="481" spans="1:27" x14ac:dyDescent="0.25">
      <c r="A481" s="27">
        <v>44553</v>
      </c>
      <c r="B481" t="s">
        <v>815</v>
      </c>
      <c r="C481" t="s">
        <v>816</v>
      </c>
      <c r="D481" t="s">
        <v>227</v>
      </c>
      <c r="E481" t="s">
        <v>228</v>
      </c>
      <c r="F481" t="s">
        <v>223</v>
      </c>
      <c r="G481" t="s">
        <v>184</v>
      </c>
      <c r="H481" t="s">
        <v>817</v>
      </c>
      <c r="I481" t="s">
        <v>66</v>
      </c>
      <c r="K481" t="s">
        <v>92</v>
      </c>
      <c r="L481" t="s">
        <v>170</v>
      </c>
      <c r="M481" t="s">
        <v>820</v>
      </c>
      <c r="N481" t="s">
        <v>99</v>
      </c>
      <c r="O481" t="s">
        <v>542</v>
      </c>
      <c r="P481">
        <v>20</v>
      </c>
      <c r="Q481" t="s">
        <v>84</v>
      </c>
      <c r="R481" t="s">
        <v>84</v>
      </c>
      <c r="T481" t="s">
        <v>72</v>
      </c>
      <c r="U481" t="s">
        <v>173</v>
      </c>
      <c r="V481">
        <v>2.71</v>
      </c>
      <c r="W481">
        <v>6.71</v>
      </c>
      <c r="X481">
        <f>SUM(Table2[[#This Row],[Mitigation Finance ($ million)]:[Adaptation Finance ($ million)]])</f>
        <v>9.42</v>
      </c>
      <c r="Y481" t="s">
        <v>96</v>
      </c>
      <c r="Z481" t="s">
        <v>74</v>
      </c>
      <c r="AA481" t="s">
        <v>819</v>
      </c>
    </row>
    <row r="482" spans="1:27" x14ac:dyDescent="0.25">
      <c r="A482" s="27">
        <v>44553</v>
      </c>
      <c r="B482" t="s">
        <v>2939</v>
      </c>
      <c r="C482" t="s">
        <v>2940</v>
      </c>
      <c r="D482" t="s">
        <v>121</v>
      </c>
      <c r="E482" t="s">
        <v>122</v>
      </c>
      <c r="F482" t="s">
        <v>114</v>
      </c>
      <c r="G482" t="s">
        <v>123</v>
      </c>
      <c r="H482" t="s">
        <v>639</v>
      </c>
      <c r="I482" t="s">
        <v>66</v>
      </c>
      <c r="J482">
        <v>400</v>
      </c>
      <c r="K482" t="s">
        <v>2178</v>
      </c>
      <c r="L482" t="s">
        <v>93</v>
      </c>
      <c r="M482" t="s">
        <v>2941</v>
      </c>
      <c r="N482" t="s">
        <v>69</v>
      </c>
      <c r="O482" t="s">
        <v>94</v>
      </c>
      <c r="P482">
        <v>400</v>
      </c>
      <c r="Q482" t="s">
        <v>128</v>
      </c>
      <c r="R482" t="s">
        <v>128</v>
      </c>
      <c r="T482" t="s">
        <v>72</v>
      </c>
      <c r="U482" t="s">
        <v>73</v>
      </c>
      <c r="V482">
        <v>21.11</v>
      </c>
      <c r="W482">
        <v>41.11</v>
      </c>
      <c r="X482">
        <f>SUM(Table2[[#This Row],[Mitigation Finance ($ million)]:[Adaptation Finance ($ million)]])</f>
        <v>62.22</v>
      </c>
      <c r="Y482" t="s">
        <v>96</v>
      </c>
      <c r="Z482" t="s">
        <v>1319</v>
      </c>
      <c r="AA482" t="s">
        <v>2942</v>
      </c>
    </row>
    <row r="483" spans="1:27" x14ac:dyDescent="0.25">
      <c r="A483" s="2">
        <v>44553</v>
      </c>
      <c r="B483" t="s">
        <v>3182</v>
      </c>
      <c r="C483" t="s">
        <v>3183</v>
      </c>
      <c r="D483" t="s">
        <v>78</v>
      </c>
      <c r="E483" t="s">
        <v>79</v>
      </c>
      <c r="F483" t="s">
        <v>80</v>
      </c>
      <c r="G483" t="s">
        <v>81</v>
      </c>
      <c r="H483" t="s">
        <v>411</v>
      </c>
      <c r="I483" t="s">
        <v>66</v>
      </c>
      <c r="J483">
        <v>14.63</v>
      </c>
      <c r="K483" t="s">
        <v>2199</v>
      </c>
      <c r="L483" t="s">
        <v>93</v>
      </c>
      <c r="M483">
        <v>4120</v>
      </c>
      <c r="N483" t="s">
        <v>69</v>
      </c>
      <c r="O483" t="s">
        <v>225</v>
      </c>
      <c r="P483">
        <v>13.5</v>
      </c>
      <c r="Q483" t="s">
        <v>117</v>
      </c>
      <c r="R483" t="s">
        <v>117</v>
      </c>
      <c r="T483" t="s">
        <v>72</v>
      </c>
      <c r="U483" t="s">
        <v>95</v>
      </c>
      <c r="V483">
        <v>4</v>
      </c>
      <c r="W483">
        <v>2.4</v>
      </c>
      <c r="X483">
        <f>SUM(Table2[[#This Row],[Mitigation Finance ($ million)]:[Adaptation Finance ($ million)]])</f>
        <v>6.4</v>
      </c>
      <c r="Y483" t="s">
        <v>96</v>
      </c>
      <c r="Z483" t="s">
        <v>1319</v>
      </c>
      <c r="AA483" t="s">
        <v>3184</v>
      </c>
    </row>
    <row r="484" spans="1:27" x14ac:dyDescent="0.25">
      <c r="A484" s="2">
        <v>44553</v>
      </c>
      <c r="B484" t="s">
        <v>3488</v>
      </c>
      <c r="C484" t="s">
        <v>3489</v>
      </c>
      <c r="D484" t="s">
        <v>697</v>
      </c>
      <c r="E484" t="s">
        <v>698</v>
      </c>
      <c r="F484" t="s">
        <v>80</v>
      </c>
      <c r="G484" t="s">
        <v>81</v>
      </c>
      <c r="H484" t="s">
        <v>398</v>
      </c>
      <c r="I484" t="s">
        <v>66</v>
      </c>
      <c r="J484">
        <v>0.5</v>
      </c>
      <c r="K484" t="s">
        <v>67</v>
      </c>
      <c r="L484" t="s">
        <v>68</v>
      </c>
      <c r="M484">
        <v>6885</v>
      </c>
      <c r="N484" t="s">
        <v>69</v>
      </c>
      <c r="O484" t="s">
        <v>3348</v>
      </c>
      <c r="P484">
        <v>0.5</v>
      </c>
      <c r="Q484" t="s">
        <v>128</v>
      </c>
      <c r="R484" t="s">
        <v>128</v>
      </c>
      <c r="T484" t="s">
        <v>72</v>
      </c>
      <c r="U484" t="s">
        <v>73</v>
      </c>
      <c r="V484">
        <v>3.125E-2</v>
      </c>
      <c r="W484">
        <v>3.125E-2</v>
      </c>
      <c r="X484">
        <f>SUM(Table2[[#This Row],[Mitigation Finance ($ million)]:[Adaptation Finance ($ million)]])</f>
        <v>6.25E-2</v>
      </c>
      <c r="Y484" t="s">
        <v>3344</v>
      </c>
      <c r="Z484" t="s">
        <v>1319</v>
      </c>
      <c r="AA484" t="s">
        <v>3490</v>
      </c>
    </row>
    <row r="485" spans="1:27" x14ac:dyDescent="0.25">
      <c r="A485" s="2">
        <v>44553</v>
      </c>
      <c r="B485" t="s">
        <v>3145</v>
      </c>
      <c r="C485" t="s">
        <v>3146</v>
      </c>
      <c r="D485" t="s">
        <v>215</v>
      </c>
      <c r="E485" t="s">
        <v>216</v>
      </c>
      <c r="F485" t="s">
        <v>217</v>
      </c>
      <c r="G485" t="s">
        <v>218</v>
      </c>
      <c r="H485" t="s">
        <v>1233</v>
      </c>
      <c r="I485" t="s">
        <v>66</v>
      </c>
      <c r="J485">
        <v>236.06100000000001</v>
      </c>
      <c r="K485" t="s">
        <v>2199</v>
      </c>
      <c r="L485" t="s">
        <v>93</v>
      </c>
      <c r="M485">
        <v>4140</v>
      </c>
      <c r="N485" t="s">
        <v>69</v>
      </c>
      <c r="O485" t="s">
        <v>94</v>
      </c>
      <c r="P485">
        <v>95.012642639999996</v>
      </c>
      <c r="Q485" t="s">
        <v>361</v>
      </c>
      <c r="R485" t="s">
        <v>361</v>
      </c>
      <c r="T485" t="s">
        <v>72</v>
      </c>
      <c r="U485" t="s">
        <v>95</v>
      </c>
      <c r="V485">
        <v>0.33434999999999998</v>
      </c>
      <c r="W485">
        <v>1.389011</v>
      </c>
      <c r="X485">
        <f>SUM(Table2[[#This Row],[Mitigation Finance ($ million)]:[Adaptation Finance ($ million)]])</f>
        <v>1.7233609999999999</v>
      </c>
      <c r="Y485" t="s">
        <v>96</v>
      </c>
      <c r="Z485" t="s">
        <v>1319</v>
      </c>
      <c r="AA485" t="s">
        <v>3147</v>
      </c>
    </row>
    <row r="486" spans="1:27" x14ac:dyDescent="0.25">
      <c r="A486" s="2">
        <v>44553</v>
      </c>
      <c r="B486" t="s">
        <v>3145</v>
      </c>
      <c r="C486" t="s">
        <v>3146</v>
      </c>
      <c r="D486" t="s">
        <v>215</v>
      </c>
      <c r="E486" t="s">
        <v>216</v>
      </c>
      <c r="F486" t="s">
        <v>217</v>
      </c>
      <c r="G486" t="s">
        <v>218</v>
      </c>
      <c r="H486" t="s">
        <v>1233</v>
      </c>
      <c r="I486" t="s">
        <v>66</v>
      </c>
      <c r="K486" t="s">
        <v>2199</v>
      </c>
      <c r="L486" t="s">
        <v>93</v>
      </c>
      <c r="M486">
        <v>4140</v>
      </c>
      <c r="N486" t="s">
        <v>69</v>
      </c>
      <c r="O486" t="s">
        <v>94</v>
      </c>
      <c r="Q486" t="s">
        <v>361</v>
      </c>
      <c r="R486" t="s">
        <v>117</v>
      </c>
      <c r="T486" t="s">
        <v>72</v>
      </c>
      <c r="U486" t="s">
        <v>95</v>
      </c>
      <c r="V486">
        <v>7.93</v>
      </c>
      <c r="W486">
        <v>3.5379999999999998</v>
      </c>
      <c r="X486">
        <f>SUM(Table2[[#This Row],[Mitigation Finance ($ million)]:[Adaptation Finance ($ million)]])</f>
        <v>11.468</v>
      </c>
      <c r="Y486" t="s">
        <v>96</v>
      </c>
      <c r="Z486" t="s">
        <v>1319</v>
      </c>
      <c r="AA486" t="s">
        <v>3147</v>
      </c>
    </row>
    <row r="487" spans="1:27" x14ac:dyDescent="0.25">
      <c r="A487" s="2">
        <v>44553</v>
      </c>
      <c r="B487" t="s">
        <v>3194</v>
      </c>
      <c r="C487" t="s">
        <v>3195</v>
      </c>
      <c r="D487" t="s">
        <v>697</v>
      </c>
      <c r="E487" t="s">
        <v>698</v>
      </c>
      <c r="F487" t="s">
        <v>80</v>
      </c>
      <c r="G487" t="s">
        <v>81</v>
      </c>
      <c r="H487" t="s">
        <v>82</v>
      </c>
      <c r="I487" t="s">
        <v>66</v>
      </c>
      <c r="J487">
        <v>38</v>
      </c>
      <c r="K487" t="s">
        <v>2188</v>
      </c>
      <c r="L487" t="s">
        <v>93</v>
      </c>
      <c r="M487">
        <v>4150</v>
      </c>
      <c r="N487" t="s">
        <v>69</v>
      </c>
      <c r="O487" t="s">
        <v>225</v>
      </c>
      <c r="P487">
        <v>24</v>
      </c>
      <c r="Q487" t="s">
        <v>71</v>
      </c>
      <c r="R487" t="s">
        <v>71</v>
      </c>
      <c r="T487" t="s">
        <v>72</v>
      </c>
      <c r="U487" t="s">
        <v>173</v>
      </c>
      <c r="V487">
        <v>4.8</v>
      </c>
      <c r="W487">
        <v>7.2</v>
      </c>
      <c r="X487">
        <f>SUM(Table2[[#This Row],[Mitigation Finance ($ million)]:[Adaptation Finance ($ million)]])</f>
        <v>12</v>
      </c>
      <c r="Y487" t="s">
        <v>96</v>
      </c>
      <c r="Z487" t="s">
        <v>1319</v>
      </c>
      <c r="AA487" t="s">
        <v>3196</v>
      </c>
    </row>
    <row r="488" spans="1:27" x14ac:dyDescent="0.25">
      <c r="A488" s="2">
        <v>44553</v>
      </c>
      <c r="B488" t="s">
        <v>3194</v>
      </c>
      <c r="C488" t="s">
        <v>3195</v>
      </c>
      <c r="D488" t="s">
        <v>697</v>
      </c>
      <c r="E488" t="s">
        <v>698</v>
      </c>
      <c r="F488" t="s">
        <v>80</v>
      </c>
      <c r="G488" t="s">
        <v>81</v>
      </c>
      <c r="H488" t="s">
        <v>82</v>
      </c>
      <c r="I488" t="s">
        <v>66</v>
      </c>
      <c r="K488" t="s">
        <v>2188</v>
      </c>
      <c r="L488" t="s">
        <v>150</v>
      </c>
      <c r="M488" t="s">
        <v>3197</v>
      </c>
      <c r="N488" t="s">
        <v>69</v>
      </c>
      <c r="O488" t="s">
        <v>152</v>
      </c>
      <c r="P488">
        <v>6</v>
      </c>
      <c r="Q488" t="s">
        <v>71</v>
      </c>
      <c r="R488" t="s">
        <v>71</v>
      </c>
      <c r="T488" t="s">
        <v>72</v>
      </c>
      <c r="U488" t="s">
        <v>173</v>
      </c>
      <c r="X488">
        <f>SUM(Table2[[#This Row],[Mitigation Finance ($ million)]:[Adaptation Finance ($ million)]])</f>
        <v>0</v>
      </c>
      <c r="Y488" t="s">
        <v>96</v>
      </c>
      <c r="Z488" t="s">
        <v>1319</v>
      </c>
      <c r="AA488" t="s">
        <v>3196</v>
      </c>
    </row>
    <row r="489" spans="1:27" x14ac:dyDescent="0.25">
      <c r="A489" s="2">
        <v>44553</v>
      </c>
      <c r="B489" t="s">
        <v>3194</v>
      </c>
      <c r="C489" t="s">
        <v>3464</v>
      </c>
      <c r="D489" t="s">
        <v>697</v>
      </c>
      <c r="E489" t="s">
        <v>698</v>
      </c>
      <c r="F489" t="s">
        <v>80</v>
      </c>
      <c r="G489" t="s">
        <v>81</v>
      </c>
      <c r="H489" t="s">
        <v>82</v>
      </c>
      <c r="I489" t="s">
        <v>66</v>
      </c>
      <c r="K489" t="s">
        <v>180</v>
      </c>
      <c r="L489" t="s">
        <v>68</v>
      </c>
      <c r="M489">
        <v>6858</v>
      </c>
      <c r="N489" t="s">
        <v>69</v>
      </c>
      <c r="O489" t="s">
        <v>3348</v>
      </c>
      <c r="P489">
        <v>1</v>
      </c>
      <c r="Q489" t="s">
        <v>71</v>
      </c>
      <c r="R489" t="s">
        <v>71</v>
      </c>
      <c r="T489" t="s">
        <v>72</v>
      </c>
      <c r="U489" t="s">
        <v>173</v>
      </c>
      <c r="X489">
        <f>SUM(Table2[[#This Row],[Mitigation Finance ($ million)]:[Adaptation Finance ($ million)]])</f>
        <v>0</v>
      </c>
      <c r="Y489" t="s">
        <v>3344</v>
      </c>
      <c r="Z489" t="s">
        <v>1319</v>
      </c>
      <c r="AA489" t="s">
        <v>3196</v>
      </c>
    </row>
    <row r="490" spans="1:27" x14ac:dyDescent="0.25">
      <c r="A490" s="27">
        <v>44554</v>
      </c>
      <c r="B490" t="s">
        <v>3292</v>
      </c>
      <c r="C490" t="s">
        <v>3293</v>
      </c>
      <c r="D490" t="s">
        <v>2980</v>
      </c>
      <c r="E490" t="s">
        <v>2981</v>
      </c>
      <c r="F490" t="s">
        <v>114</v>
      </c>
      <c r="G490" t="s">
        <v>123</v>
      </c>
      <c r="H490" t="s">
        <v>191</v>
      </c>
      <c r="I490" t="s">
        <v>66</v>
      </c>
      <c r="K490" t="s">
        <v>2199</v>
      </c>
      <c r="L490" t="s">
        <v>150</v>
      </c>
      <c r="M490" t="s">
        <v>3295</v>
      </c>
      <c r="N490" t="s">
        <v>99</v>
      </c>
      <c r="O490" t="s">
        <v>1013</v>
      </c>
      <c r="P490">
        <v>3</v>
      </c>
      <c r="Q490" t="s">
        <v>71</v>
      </c>
      <c r="R490" t="s">
        <v>71</v>
      </c>
      <c r="T490" t="s">
        <v>25</v>
      </c>
      <c r="U490" t="s">
        <v>95</v>
      </c>
      <c r="V490">
        <v>3</v>
      </c>
      <c r="X490">
        <f>SUM(Table2[[#This Row],[Mitigation Finance ($ million)]:[Adaptation Finance ($ million)]])</f>
        <v>3</v>
      </c>
      <c r="Y490" t="s">
        <v>96</v>
      </c>
      <c r="Z490" t="s">
        <v>1319</v>
      </c>
      <c r="AA490" t="s">
        <v>3294</v>
      </c>
    </row>
    <row r="491" spans="1:27" x14ac:dyDescent="0.25">
      <c r="A491" s="27">
        <v>44554</v>
      </c>
      <c r="B491" t="s">
        <v>3151</v>
      </c>
      <c r="C491" t="s">
        <v>3152</v>
      </c>
      <c r="D491" t="s">
        <v>2445</v>
      </c>
      <c r="E491" t="s">
        <v>2446</v>
      </c>
      <c r="F491" t="s">
        <v>223</v>
      </c>
      <c r="G491" t="s">
        <v>184</v>
      </c>
      <c r="H491" t="s">
        <v>185</v>
      </c>
      <c r="I491" t="s">
        <v>66</v>
      </c>
      <c r="J491">
        <v>3.7662010000000001</v>
      </c>
      <c r="K491" t="s">
        <v>2153</v>
      </c>
      <c r="L491" t="s">
        <v>150</v>
      </c>
      <c r="M491" t="s">
        <v>3153</v>
      </c>
      <c r="N491" t="s">
        <v>69</v>
      </c>
      <c r="O491" t="s">
        <v>152</v>
      </c>
      <c r="P491">
        <v>0.76644199999999996</v>
      </c>
      <c r="Q491" t="s">
        <v>126</v>
      </c>
      <c r="R491" t="s">
        <v>126</v>
      </c>
      <c r="T491" t="s">
        <v>25</v>
      </c>
      <c r="U491" t="s">
        <v>73</v>
      </c>
      <c r="X491">
        <f>SUM(Table2[[#This Row],[Mitigation Finance ($ million)]:[Adaptation Finance ($ million)]])</f>
        <v>0</v>
      </c>
      <c r="Y491" t="s">
        <v>96</v>
      </c>
      <c r="Z491" t="s">
        <v>1319</v>
      </c>
      <c r="AA491" t="s">
        <v>3154</v>
      </c>
    </row>
    <row r="492" spans="1:27" x14ac:dyDescent="0.25">
      <c r="A492" s="2">
        <v>44554</v>
      </c>
      <c r="B492" t="s">
        <v>3451</v>
      </c>
      <c r="C492" t="s">
        <v>3452</v>
      </c>
      <c r="D492" t="s">
        <v>429</v>
      </c>
      <c r="E492" t="s">
        <v>430</v>
      </c>
      <c r="F492" t="s">
        <v>217</v>
      </c>
      <c r="G492" t="s">
        <v>218</v>
      </c>
      <c r="H492" t="s">
        <v>683</v>
      </c>
      <c r="I492" t="s">
        <v>66</v>
      </c>
      <c r="J492">
        <v>0.85</v>
      </c>
      <c r="K492" t="s">
        <v>67</v>
      </c>
      <c r="L492" t="s">
        <v>68</v>
      </c>
      <c r="M492">
        <v>6845</v>
      </c>
      <c r="N492" t="s">
        <v>99</v>
      </c>
      <c r="O492" t="s">
        <v>449</v>
      </c>
      <c r="P492">
        <v>0.5</v>
      </c>
      <c r="Q492" t="s">
        <v>141</v>
      </c>
      <c r="R492" t="s">
        <v>141</v>
      </c>
      <c r="T492" t="s">
        <v>24</v>
      </c>
      <c r="U492" t="s">
        <v>73</v>
      </c>
      <c r="W492">
        <v>0.5</v>
      </c>
      <c r="X492">
        <f>SUM(Table2[[#This Row],[Mitigation Finance ($ million)]:[Adaptation Finance ($ million)]])</f>
        <v>0.5</v>
      </c>
      <c r="Y492" t="s">
        <v>3344</v>
      </c>
      <c r="Z492" t="s">
        <v>1319</v>
      </c>
      <c r="AA492" t="s">
        <v>3453</v>
      </c>
    </row>
    <row r="493" spans="1:27" x14ac:dyDescent="0.25">
      <c r="A493" s="2">
        <v>44554</v>
      </c>
      <c r="B493" t="s">
        <v>3451</v>
      </c>
      <c r="C493" t="s">
        <v>3452</v>
      </c>
      <c r="D493" t="s">
        <v>429</v>
      </c>
      <c r="E493" t="s">
        <v>430</v>
      </c>
      <c r="F493" t="s">
        <v>217</v>
      </c>
      <c r="G493" t="s">
        <v>218</v>
      </c>
      <c r="H493" t="s">
        <v>683</v>
      </c>
      <c r="I493" t="s">
        <v>66</v>
      </c>
      <c r="K493" t="s">
        <v>67</v>
      </c>
      <c r="L493" t="s">
        <v>68</v>
      </c>
      <c r="M493">
        <v>6845</v>
      </c>
      <c r="N493" t="s">
        <v>99</v>
      </c>
      <c r="O493" t="s">
        <v>483</v>
      </c>
      <c r="P493">
        <v>0.35</v>
      </c>
      <c r="Q493" t="s">
        <v>141</v>
      </c>
      <c r="R493" t="s">
        <v>141</v>
      </c>
      <c r="T493" t="s">
        <v>24</v>
      </c>
      <c r="U493" t="s">
        <v>73</v>
      </c>
      <c r="W493">
        <v>0.35</v>
      </c>
      <c r="X493">
        <f>SUM(Table2[[#This Row],[Mitigation Finance ($ million)]:[Adaptation Finance ($ million)]])</f>
        <v>0.35</v>
      </c>
      <c r="Y493" t="s">
        <v>3344</v>
      </c>
      <c r="Z493" t="s">
        <v>1319</v>
      </c>
      <c r="AA493" t="s">
        <v>3453</v>
      </c>
    </row>
    <row r="494" spans="1:27" x14ac:dyDescent="0.25">
      <c r="A494" s="27">
        <v>44555</v>
      </c>
      <c r="B494" t="s">
        <v>2304</v>
      </c>
      <c r="C494" t="s">
        <v>2305</v>
      </c>
      <c r="D494" t="s">
        <v>215</v>
      </c>
      <c r="E494" t="s">
        <v>216</v>
      </c>
      <c r="F494" t="s">
        <v>217</v>
      </c>
      <c r="G494" t="s">
        <v>218</v>
      </c>
      <c r="H494" t="s">
        <v>219</v>
      </c>
      <c r="I494" t="s">
        <v>66</v>
      </c>
      <c r="J494">
        <v>577.35</v>
      </c>
      <c r="K494" t="s">
        <v>2306</v>
      </c>
      <c r="L494" t="s">
        <v>93</v>
      </c>
      <c r="M494" t="s">
        <v>2307</v>
      </c>
      <c r="N494" t="s">
        <v>69</v>
      </c>
      <c r="O494" t="s">
        <v>94</v>
      </c>
      <c r="P494">
        <v>191.4483798</v>
      </c>
      <c r="Q494" t="s">
        <v>117</v>
      </c>
      <c r="R494" t="s">
        <v>71</v>
      </c>
      <c r="T494" t="s">
        <v>72</v>
      </c>
      <c r="U494" t="s">
        <v>95</v>
      </c>
      <c r="V494">
        <v>7</v>
      </c>
      <c r="W494">
        <v>7</v>
      </c>
      <c r="X494">
        <f>SUM(Table2[[#This Row],[Mitigation Finance ($ million)]:[Adaptation Finance ($ million)]])</f>
        <v>14</v>
      </c>
      <c r="Y494" t="s">
        <v>96</v>
      </c>
      <c r="Z494" t="s">
        <v>1319</v>
      </c>
      <c r="AA494" t="s">
        <v>2308</v>
      </c>
    </row>
    <row r="495" spans="1:27" x14ac:dyDescent="0.25">
      <c r="A495" s="2">
        <v>44555</v>
      </c>
      <c r="B495" t="s">
        <v>3120</v>
      </c>
      <c r="C495" t="s">
        <v>3454</v>
      </c>
      <c r="D495" t="s">
        <v>714</v>
      </c>
      <c r="E495" t="s">
        <v>715</v>
      </c>
      <c r="F495" t="s">
        <v>63</v>
      </c>
      <c r="G495" t="s">
        <v>64</v>
      </c>
      <c r="H495" t="s">
        <v>169</v>
      </c>
      <c r="I495" t="s">
        <v>66</v>
      </c>
      <c r="K495" t="s">
        <v>180</v>
      </c>
      <c r="L495" t="s">
        <v>68</v>
      </c>
      <c r="M495">
        <v>6846</v>
      </c>
      <c r="N495" t="s">
        <v>69</v>
      </c>
      <c r="O495" t="s">
        <v>3348</v>
      </c>
      <c r="P495">
        <v>1</v>
      </c>
      <c r="Q495" t="s">
        <v>117</v>
      </c>
      <c r="R495" t="s">
        <v>117</v>
      </c>
      <c r="T495" t="s">
        <v>72</v>
      </c>
      <c r="U495" t="s">
        <v>173</v>
      </c>
      <c r="X495">
        <f>SUM(Table2[[#This Row],[Mitigation Finance ($ million)]:[Adaptation Finance ($ million)]])</f>
        <v>0</v>
      </c>
      <c r="Y495" t="s">
        <v>3344</v>
      </c>
      <c r="Z495" t="s">
        <v>1319</v>
      </c>
      <c r="AA495" t="s">
        <v>3123</v>
      </c>
    </row>
    <row r="496" spans="1:27" x14ac:dyDescent="0.25">
      <c r="A496" s="26">
        <v>44558</v>
      </c>
      <c r="B496" t="s">
        <v>2304</v>
      </c>
      <c r="C496" t="s">
        <v>2305</v>
      </c>
      <c r="D496" t="s">
        <v>215</v>
      </c>
      <c r="E496" t="s">
        <v>216</v>
      </c>
      <c r="F496" t="s">
        <v>217</v>
      </c>
      <c r="G496" t="s">
        <v>218</v>
      </c>
      <c r="H496" t="s">
        <v>219</v>
      </c>
      <c r="I496" t="s">
        <v>66</v>
      </c>
      <c r="K496" t="s">
        <v>2306</v>
      </c>
      <c r="L496" t="s">
        <v>93</v>
      </c>
      <c r="M496" t="s">
        <v>2307</v>
      </c>
      <c r="N496" t="s">
        <v>69</v>
      </c>
      <c r="O496" t="s">
        <v>94</v>
      </c>
      <c r="Q496" t="s">
        <v>117</v>
      </c>
      <c r="R496" t="s">
        <v>117</v>
      </c>
      <c r="S496" s="29" t="s">
        <v>84</v>
      </c>
      <c r="T496" t="s">
        <v>72</v>
      </c>
      <c r="U496" t="s">
        <v>95</v>
      </c>
      <c r="V496">
        <v>15.91</v>
      </c>
      <c r="W496">
        <v>23.85</v>
      </c>
      <c r="X496">
        <f>SUM(Table2[[#This Row],[Mitigation Finance ($ million)]:[Adaptation Finance ($ million)]])</f>
        <v>39.760000000000005</v>
      </c>
      <c r="Y496" t="s">
        <v>96</v>
      </c>
      <c r="Z496" t="s">
        <v>1319</v>
      </c>
      <c r="AA496" t="s">
        <v>2308</v>
      </c>
    </row>
    <row r="497" spans="1:27" x14ac:dyDescent="0.25">
      <c r="A497" s="26">
        <v>44558</v>
      </c>
      <c r="B497" t="s">
        <v>3151</v>
      </c>
      <c r="C497" t="s">
        <v>3152</v>
      </c>
      <c r="D497" t="s">
        <v>2445</v>
      </c>
      <c r="E497" t="s">
        <v>2446</v>
      </c>
      <c r="F497" t="s">
        <v>223</v>
      </c>
      <c r="G497" t="s">
        <v>184</v>
      </c>
      <c r="H497" t="s">
        <v>185</v>
      </c>
      <c r="I497" t="s">
        <v>66</v>
      </c>
      <c r="K497" t="s">
        <v>2153</v>
      </c>
      <c r="L497" t="s">
        <v>150</v>
      </c>
      <c r="M497">
        <v>9220</v>
      </c>
      <c r="N497" t="s">
        <v>99</v>
      </c>
      <c r="O497" t="s">
        <v>2294</v>
      </c>
      <c r="P497">
        <v>2.4</v>
      </c>
      <c r="Q497" t="s">
        <v>126</v>
      </c>
      <c r="R497" t="s">
        <v>126</v>
      </c>
      <c r="S497" s="29" t="s">
        <v>141</v>
      </c>
      <c r="T497" t="s">
        <v>25</v>
      </c>
      <c r="U497" t="s">
        <v>73</v>
      </c>
      <c r="V497">
        <v>1.026437</v>
      </c>
      <c r="X497">
        <f>SUM(Table2[[#This Row],[Mitigation Finance ($ million)]:[Adaptation Finance ($ million)]])</f>
        <v>1.026437</v>
      </c>
      <c r="Y497" t="s">
        <v>96</v>
      </c>
      <c r="Z497" t="s">
        <v>1319</v>
      </c>
      <c r="AA497" t="s">
        <v>3154</v>
      </c>
    </row>
    <row r="498" spans="1:27" x14ac:dyDescent="0.25">
      <c r="A498" s="26">
        <v>44558</v>
      </c>
      <c r="B498" t="s">
        <v>3151</v>
      </c>
      <c r="C498" t="s">
        <v>3152</v>
      </c>
      <c r="D498" t="s">
        <v>2445</v>
      </c>
      <c r="E498" t="s">
        <v>2446</v>
      </c>
      <c r="F498" t="s">
        <v>223</v>
      </c>
      <c r="G498" t="s">
        <v>184</v>
      </c>
      <c r="H498" t="s">
        <v>185</v>
      </c>
      <c r="I498" t="s">
        <v>66</v>
      </c>
      <c r="K498" t="s">
        <v>2153</v>
      </c>
      <c r="L498" t="s">
        <v>150</v>
      </c>
      <c r="M498" t="s">
        <v>3155</v>
      </c>
      <c r="N498" t="s">
        <v>99</v>
      </c>
      <c r="O498" t="s">
        <v>1011</v>
      </c>
      <c r="P498">
        <v>0.55000000000000004</v>
      </c>
      <c r="Q498" t="s">
        <v>126</v>
      </c>
      <c r="R498" t="s">
        <v>126</v>
      </c>
      <c r="S498" s="29" t="s">
        <v>84</v>
      </c>
      <c r="T498" t="s">
        <v>25</v>
      </c>
      <c r="U498" t="s">
        <v>73</v>
      </c>
      <c r="X498">
        <f>SUM(Table2[[#This Row],[Mitigation Finance ($ million)]:[Adaptation Finance ($ million)]])</f>
        <v>0</v>
      </c>
      <c r="Y498" t="s">
        <v>96</v>
      </c>
      <c r="Z498" t="s">
        <v>1319</v>
      </c>
      <c r="AA498" t="s">
        <v>3154</v>
      </c>
    </row>
    <row r="499" spans="1:27" x14ac:dyDescent="0.25">
      <c r="A499" s="26">
        <v>44558</v>
      </c>
      <c r="B499" t="s">
        <v>2309</v>
      </c>
      <c r="C499" t="s">
        <v>2310</v>
      </c>
      <c r="D499" t="s">
        <v>215</v>
      </c>
      <c r="E499" t="s">
        <v>216</v>
      </c>
      <c r="F499" t="s">
        <v>217</v>
      </c>
      <c r="G499" t="s">
        <v>218</v>
      </c>
      <c r="H499" t="s">
        <v>1233</v>
      </c>
      <c r="I499" t="s">
        <v>66</v>
      </c>
      <c r="J499">
        <v>1373.08</v>
      </c>
      <c r="K499" t="s">
        <v>591</v>
      </c>
      <c r="L499" t="s">
        <v>93</v>
      </c>
      <c r="M499" t="s">
        <v>2311</v>
      </c>
      <c r="N499" t="s">
        <v>69</v>
      </c>
      <c r="O499" t="s">
        <v>94</v>
      </c>
      <c r="P499">
        <v>100</v>
      </c>
      <c r="Q499" t="s">
        <v>71</v>
      </c>
      <c r="R499" t="s">
        <v>361</v>
      </c>
      <c r="S499" s="29" t="s">
        <v>141</v>
      </c>
      <c r="T499" t="s">
        <v>72</v>
      </c>
      <c r="U499" t="s">
        <v>95</v>
      </c>
      <c r="V499">
        <v>4.7</v>
      </c>
      <c r="W499">
        <v>8.5299999999999994</v>
      </c>
      <c r="X499">
        <f>SUM(Table2[[#This Row],[Mitigation Finance ($ million)]:[Adaptation Finance ($ million)]])</f>
        <v>13.23</v>
      </c>
      <c r="Y499" t="s">
        <v>96</v>
      </c>
      <c r="Z499" t="s">
        <v>1319</v>
      </c>
      <c r="AA499" t="s">
        <v>2312</v>
      </c>
    </row>
    <row r="500" spans="1:27" x14ac:dyDescent="0.25">
      <c r="A500" s="26">
        <v>44558</v>
      </c>
      <c r="B500" t="s">
        <v>2309</v>
      </c>
      <c r="C500" t="s">
        <v>2310</v>
      </c>
      <c r="D500" t="s">
        <v>215</v>
      </c>
      <c r="E500" t="s">
        <v>216</v>
      </c>
      <c r="F500" t="s">
        <v>217</v>
      </c>
      <c r="G500" t="s">
        <v>218</v>
      </c>
      <c r="H500" t="s">
        <v>1233</v>
      </c>
      <c r="I500" t="s">
        <v>66</v>
      </c>
      <c r="K500" t="s">
        <v>591</v>
      </c>
      <c r="L500" t="s">
        <v>93</v>
      </c>
      <c r="M500" t="s">
        <v>2311</v>
      </c>
      <c r="N500" t="s">
        <v>69</v>
      </c>
      <c r="O500" t="s">
        <v>94</v>
      </c>
      <c r="Q500" t="s">
        <v>71</v>
      </c>
      <c r="R500" t="s">
        <v>71</v>
      </c>
      <c r="S500" s="29" t="s">
        <v>84</v>
      </c>
      <c r="T500" t="s">
        <v>72</v>
      </c>
      <c r="U500" t="s">
        <v>95</v>
      </c>
      <c r="V500">
        <v>14.1</v>
      </c>
      <c r="W500">
        <v>25.59</v>
      </c>
      <c r="X500">
        <f>SUM(Table2[[#This Row],[Mitigation Finance ($ million)]:[Adaptation Finance ($ million)]])</f>
        <v>39.69</v>
      </c>
      <c r="Y500" t="s">
        <v>96</v>
      </c>
      <c r="Z500" t="s">
        <v>1319</v>
      </c>
      <c r="AA500" t="s">
        <v>2312</v>
      </c>
    </row>
    <row r="501" spans="1:27" x14ac:dyDescent="0.25">
      <c r="A501" s="26">
        <v>44558</v>
      </c>
      <c r="B501" t="s">
        <v>2313</v>
      </c>
      <c r="C501" t="s">
        <v>2314</v>
      </c>
      <c r="D501" t="s">
        <v>215</v>
      </c>
      <c r="E501" t="s">
        <v>216</v>
      </c>
      <c r="F501" t="s">
        <v>217</v>
      </c>
      <c r="G501" t="s">
        <v>218</v>
      </c>
      <c r="H501" t="s">
        <v>1233</v>
      </c>
      <c r="I501" t="s">
        <v>66</v>
      </c>
      <c r="J501">
        <v>212.244</v>
      </c>
      <c r="K501" t="s">
        <v>2199</v>
      </c>
      <c r="L501" t="s">
        <v>93</v>
      </c>
      <c r="M501" t="s">
        <v>2315</v>
      </c>
      <c r="N501" t="s">
        <v>69</v>
      </c>
      <c r="O501" t="s">
        <v>94</v>
      </c>
      <c r="P501">
        <v>74.388870310000001</v>
      </c>
      <c r="Q501" t="s">
        <v>117</v>
      </c>
      <c r="R501" t="s">
        <v>71</v>
      </c>
      <c r="S501" s="29" t="s">
        <v>141</v>
      </c>
      <c r="T501" t="s">
        <v>25</v>
      </c>
      <c r="U501" t="s">
        <v>95</v>
      </c>
      <c r="W501">
        <v>5.03</v>
      </c>
      <c r="X501">
        <f>SUM(Table2[[#This Row],[Mitigation Finance ($ million)]:[Adaptation Finance ($ million)]])</f>
        <v>5.03</v>
      </c>
      <c r="Y501" t="s">
        <v>96</v>
      </c>
      <c r="Z501" t="s">
        <v>1319</v>
      </c>
      <c r="AA501" t="s">
        <v>2316</v>
      </c>
    </row>
    <row r="502" spans="1:27" x14ac:dyDescent="0.25">
      <c r="A502" s="27">
        <v>44558</v>
      </c>
      <c r="B502" t="s">
        <v>2313</v>
      </c>
      <c r="C502" t="s">
        <v>2314</v>
      </c>
      <c r="D502" t="s">
        <v>215</v>
      </c>
      <c r="E502" t="s">
        <v>216</v>
      </c>
      <c r="F502" t="s">
        <v>217</v>
      </c>
      <c r="G502" t="s">
        <v>218</v>
      </c>
      <c r="H502" t="s">
        <v>1233</v>
      </c>
      <c r="I502" t="s">
        <v>66</v>
      </c>
      <c r="K502" t="s">
        <v>2199</v>
      </c>
      <c r="L502" t="s">
        <v>93</v>
      </c>
      <c r="M502" t="s">
        <v>2315</v>
      </c>
      <c r="N502" t="s">
        <v>69</v>
      </c>
      <c r="O502" t="s">
        <v>94</v>
      </c>
      <c r="Q502" t="s">
        <v>117</v>
      </c>
      <c r="R502" t="s">
        <v>117</v>
      </c>
      <c r="T502" t="s">
        <v>25</v>
      </c>
      <c r="U502" t="s">
        <v>95</v>
      </c>
      <c r="W502">
        <v>24</v>
      </c>
      <c r="X502">
        <f>SUM(Table2[[#This Row],[Mitigation Finance ($ million)]:[Adaptation Finance ($ million)]])</f>
        <v>24</v>
      </c>
      <c r="Y502" t="s">
        <v>96</v>
      </c>
      <c r="Z502" t="s">
        <v>1319</v>
      </c>
      <c r="AA502" t="s">
        <v>2316</v>
      </c>
    </row>
    <row r="503" spans="1:27" x14ac:dyDescent="0.25">
      <c r="A503" s="2">
        <v>44558</v>
      </c>
      <c r="B503" t="s">
        <v>3440</v>
      </c>
      <c r="C503" t="s">
        <v>3441</v>
      </c>
      <c r="D503" t="s">
        <v>78</v>
      </c>
      <c r="E503" t="s">
        <v>79</v>
      </c>
      <c r="F503" t="s">
        <v>80</v>
      </c>
      <c r="G503" t="s">
        <v>81</v>
      </c>
      <c r="H503" t="s">
        <v>301</v>
      </c>
      <c r="I503" t="s">
        <v>66</v>
      </c>
      <c r="J503">
        <v>1</v>
      </c>
      <c r="K503" t="s">
        <v>180</v>
      </c>
      <c r="L503" t="s">
        <v>68</v>
      </c>
      <c r="M503">
        <v>6834</v>
      </c>
      <c r="N503" t="s">
        <v>69</v>
      </c>
      <c r="O503" t="s">
        <v>3348</v>
      </c>
      <c r="P503">
        <v>1</v>
      </c>
      <c r="Q503" t="s">
        <v>117</v>
      </c>
      <c r="R503" t="s">
        <v>117</v>
      </c>
      <c r="T503" t="s">
        <v>25</v>
      </c>
      <c r="U503" t="s">
        <v>73</v>
      </c>
      <c r="V503">
        <v>1</v>
      </c>
      <c r="X503">
        <f>SUM(Table2[[#This Row],[Mitigation Finance ($ million)]:[Adaptation Finance ($ million)]])</f>
        <v>1</v>
      </c>
      <c r="Y503" t="s">
        <v>3344</v>
      </c>
      <c r="Z503" t="s">
        <v>1319</v>
      </c>
      <c r="AA503" t="s">
        <v>3442</v>
      </c>
    </row>
    <row r="504" spans="1:27" x14ac:dyDescent="0.25">
      <c r="A504" s="2">
        <v>44558</v>
      </c>
      <c r="B504" t="s">
        <v>3102</v>
      </c>
      <c r="C504" t="s">
        <v>3103</v>
      </c>
      <c r="D504" t="s">
        <v>524</v>
      </c>
      <c r="E504" t="s">
        <v>525</v>
      </c>
      <c r="F504" t="s">
        <v>63</v>
      </c>
      <c r="G504" t="s">
        <v>64</v>
      </c>
      <c r="H504" t="s">
        <v>317</v>
      </c>
      <c r="I504" t="s">
        <v>66</v>
      </c>
      <c r="J504">
        <v>59.55</v>
      </c>
      <c r="K504" t="s">
        <v>2199</v>
      </c>
      <c r="L504" t="s">
        <v>93</v>
      </c>
      <c r="M504">
        <v>4149</v>
      </c>
      <c r="N504" t="s">
        <v>69</v>
      </c>
      <c r="O504" t="s">
        <v>225</v>
      </c>
      <c r="P504">
        <v>25</v>
      </c>
      <c r="Q504" t="s">
        <v>141</v>
      </c>
      <c r="R504" t="s">
        <v>141</v>
      </c>
      <c r="T504" t="s">
        <v>24</v>
      </c>
      <c r="U504" t="s">
        <v>73</v>
      </c>
      <c r="W504">
        <v>12.5</v>
      </c>
      <c r="X504">
        <f>SUM(Table2[[#This Row],[Mitigation Finance ($ million)]:[Adaptation Finance ($ million)]])</f>
        <v>12.5</v>
      </c>
      <c r="Y504" t="s">
        <v>96</v>
      </c>
      <c r="Z504" t="s">
        <v>1319</v>
      </c>
      <c r="AA504" t="s">
        <v>3104</v>
      </c>
    </row>
    <row r="505" spans="1:27" x14ac:dyDescent="0.25">
      <c r="A505" s="2">
        <v>44558</v>
      </c>
      <c r="B505" t="s">
        <v>3102</v>
      </c>
      <c r="C505" t="s">
        <v>3103</v>
      </c>
      <c r="D505" t="s">
        <v>524</v>
      </c>
      <c r="E505" t="s">
        <v>525</v>
      </c>
      <c r="F505" t="s">
        <v>63</v>
      </c>
      <c r="G505" t="s">
        <v>64</v>
      </c>
      <c r="H505" t="s">
        <v>317</v>
      </c>
      <c r="I505" t="s">
        <v>66</v>
      </c>
      <c r="K505" t="s">
        <v>2199</v>
      </c>
      <c r="L505" t="s">
        <v>93</v>
      </c>
      <c r="M505">
        <v>4149</v>
      </c>
      <c r="N505" t="s">
        <v>69</v>
      </c>
      <c r="O505" t="s">
        <v>225</v>
      </c>
      <c r="Q505" t="s">
        <v>141</v>
      </c>
      <c r="R505" t="s">
        <v>84</v>
      </c>
      <c r="T505" t="s">
        <v>24</v>
      </c>
      <c r="U505" t="s">
        <v>73</v>
      </c>
      <c r="W505">
        <v>12.5</v>
      </c>
      <c r="X505">
        <f>SUM(Table2[[#This Row],[Mitigation Finance ($ million)]:[Adaptation Finance ($ million)]])</f>
        <v>12.5</v>
      </c>
      <c r="Y505" t="s">
        <v>96</v>
      </c>
      <c r="Z505" t="s">
        <v>1319</v>
      </c>
      <c r="AA505" t="s">
        <v>3104</v>
      </c>
    </row>
    <row r="506" spans="1:27" x14ac:dyDescent="0.25">
      <c r="A506" s="2">
        <v>44558</v>
      </c>
      <c r="B506" t="s">
        <v>3102</v>
      </c>
      <c r="C506" t="s">
        <v>3103</v>
      </c>
      <c r="D506" t="s">
        <v>524</v>
      </c>
      <c r="E506" t="s">
        <v>525</v>
      </c>
      <c r="F506" t="s">
        <v>63</v>
      </c>
      <c r="G506" t="s">
        <v>64</v>
      </c>
      <c r="H506" t="s">
        <v>317</v>
      </c>
      <c r="I506" t="s">
        <v>66</v>
      </c>
      <c r="K506" t="s">
        <v>2199</v>
      </c>
      <c r="L506" t="s">
        <v>150</v>
      </c>
      <c r="M506" t="s">
        <v>3105</v>
      </c>
      <c r="N506" t="s">
        <v>69</v>
      </c>
      <c r="O506" t="s">
        <v>152</v>
      </c>
      <c r="P506">
        <v>25</v>
      </c>
      <c r="Q506" t="s">
        <v>141</v>
      </c>
      <c r="R506" t="s">
        <v>141</v>
      </c>
      <c r="T506" t="s">
        <v>24</v>
      </c>
      <c r="U506" t="s">
        <v>73</v>
      </c>
      <c r="W506">
        <v>12.5</v>
      </c>
      <c r="X506">
        <f>SUM(Table2[[#This Row],[Mitigation Finance ($ million)]:[Adaptation Finance ($ million)]])</f>
        <v>12.5</v>
      </c>
      <c r="Y506" t="s">
        <v>96</v>
      </c>
      <c r="Z506" t="s">
        <v>1319</v>
      </c>
      <c r="AA506" t="s">
        <v>3104</v>
      </c>
    </row>
    <row r="507" spans="1:27" x14ac:dyDescent="0.25">
      <c r="A507" s="2">
        <v>44558</v>
      </c>
      <c r="B507" t="s">
        <v>3102</v>
      </c>
      <c r="C507" t="s">
        <v>3103</v>
      </c>
      <c r="D507" t="s">
        <v>524</v>
      </c>
      <c r="E507" t="s">
        <v>525</v>
      </c>
      <c r="F507" t="s">
        <v>63</v>
      </c>
      <c r="G507" t="s">
        <v>64</v>
      </c>
      <c r="H507" t="s">
        <v>317</v>
      </c>
      <c r="I507" t="s">
        <v>66</v>
      </c>
      <c r="K507" t="s">
        <v>2199</v>
      </c>
      <c r="L507" t="s">
        <v>150</v>
      </c>
      <c r="M507" t="s">
        <v>3105</v>
      </c>
      <c r="N507" t="s">
        <v>69</v>
      </c>
      <c r="O507" t="s">
        <v>152</v>
      </c>
      <c r="Q507" t="s">
        <v>141</v>
      </c>
      <c r="R507" t="s">
        <v>84</v>
      </c>
      <c r="T507" t="s">
        <v>24</v>
      </c>
      <c r="U507" t="s">
        <v>73</v>
      </c>
      <c r="W507">
        <v>12.5</v>
      </c>
      <c r="X507">
        <f>SUM(Table2[[#This Row],[Mitigation Finance ($ million)]:[Adaptation Finance ($ million)]])</f>
        <v>12.5</v>
      </c>
      <c r="Y507" t="s">
        <v>96</v>
      </c>
      <c r="Z507" t="s">
        <v>1319</v>
      </c>
      <c r="AA507" t="s">
        <v>3104</v>
      </c>
    </row>
    <row r="508" spans="1:27" x14ac:dyDescent="0.25">
      <c r="A508" s="2">
        <v>44558</v>
      </c>
      <c r="B508" t="s">
        <v>3102</v>
      </c>
      <c r="C508" t="s">
        <v>3103</v>
      </c>
      <c r="D508" t="s">
        <v>524</v>
      </c>
      <c r="E508" t="s">
        <v>525</v>
      </c>
      <c r="F508" t="s">
        <v>63</v>
      </c>
      <c r="G508" t="s">
        <v>64</v>
      </c>
      <c r="H508" t="s">
        <v>317</v>
      </c>
      <c r="I508" t="s">
        <v>66</v>
      </c>
      <c r="K508" t="s">
        <v>2199</v>
      </c>
      <c r="L508" t="s">
        <v>150</v>
      </c>
      <c r="M508" t="s">
        <v>3106</v>
      </c>
      <c r="N508" t="s">
        <v>99</v>
      </c>
      <c r="O508" t="s">
        <v>177</v>
      </c>
      <c r="P508">
        <v>0.65</v>
      </c>
      <c r="Q508" t="s">
        <v>141</v>
      </c>
      <c r="R508" t="s">
        <v>141</v>
      </c>
      <c r="T508" t="s">
        <v>24</v>
      </c>
      <c r="U508" t="s">
        <v>73</v>
      </c>
      <c r="W508">
        <v>0.32500000000000001</v>
      </c>
      <c r="X508">
        <f>SUM(Table2[[#This Row],[Mitigation Finance ($ million)]:[Adaptation Finance ($ million)]])</f>
        <v>0.32500000000000001</v>
      </c>
      <c r="Y508" t="s">
        <v>96</v>
      </c>
      <c r="Z508" t="s">
        <v>1319</v>
      </c>
      <c r="AA508" t="s">
        <v>3104</v>
      </c>
    </row>
    <row r="509" spans="1:27" x14ac:dyDescent="0.25">
      <c r="A509" s="2">
        <v>44558</v>
      </c>
      <c r="B509" t="s">
        <v>3102</v>
      </c>
      <c r="C509" t="s">
        <v>3103</v>
      </c>
      <c r="D509" t="s">
        <v>524</v>
      </c>
      <c r="E509" t="s">
        <v>525</v>
      </c>
      <c r="F509" t="s">
        <v>63</v>
      </c>
      <c r="G509" t="s">
        <v>64</v>
      </c>
      <c r="H509" t="s">
        <v>317</v>
      </c>
      <c r="I509" t="s">
        <v>66</v>
      </c>
      <c r="K509" t="s">
        <v>2199</v>
      </c>
      <c r="L509" t="s">
        <v>150</v>
      </c>
      <c r="M509" t="s">
        <v>3106</v>
      </c>
      <c r="N509" t="s">
        <v>99</v>
      </c>
      <c r="O509" t="s">
        <v>177</v>
      </c>
      <c r="Q509" t="s">
        <v>141</v>
      </c>
      <c r="R509" t="s">
        <v>84</v>
      </c>
      <c r="T509" t="s">
        <v>24</v>
      </c>
      <c r="U509" t="s">
        <v>73</v>
      </c>
      <c r="W509">
        <v>0.32500000000000001</v>
      </c>
      <c r="X509">
        <f>SUM(Table2[[#This Row],[Mitigation Finance ($ million)]:[Adaptation Finance ($ million)]])</f>
        <v>0.32500000000000001</v>
      </c>
      <c r="Y509" t="s">
        <v>96</v>
      </c>
      <c r="Z509" t="s">
        <v>1319</v>
      </c>
      <c r="AA509" t="s">
        <v>3104</v>
      </c>
    </row>
    <row r="510" spans="1:27" x14ac:dyDescent="0.25">
      <c r="A510" s="26">
        <v>44559</v>
      </c>
      <c r="B510" t="s">
        <v>2313</v>
      </c>
      <c r="C510" t="s">
        <v>2314</v>
      </c>
      <c r="D510" t="s">
        <v>215</v>
      </c>
      <c r="E510" t="s">
        <v>216</v>
      </c>
      <c r="F510" t="s">
        <v>217</v>
      </c>
      <c r="G510" t="s">
        <v>218</v>
      </c>
      <c r="H510" t="s">
        <v>1233</v>
      </c>
      <c r="I510" t="s">
        <v>66</v>
      </c>
      <c r="K510" t="s">
        <v>2199</v>
      </c>
      <c r="L510" t="s">
        <v>93</v>
      </c>
      <c r="M510" t="s">
        <v>2317</v>
      </c>
      <c r="N510" t="s">
        <v>69</v>
      </c>
      <c r="O510" t="s">
        <v>94</v>
      </c>
      <c r="P510">
        <v>28.929416800000002</v>
      </c>
      <c r="Q510" t="s">
        <v>117</v>
      </c>
      <c r="R510" t="s">
        <v>126</v>
      </c>
      <c r="S510" s="29"/>
      <c r="T510" t="s">
        <v>25</v>
      </c>
      <c r="U510" t="s">
        <v>95</v>
      </c>
      <c r="W510">
        <v>3</v>
      </c>
      <c r="X510">
        <f>SUM(Table2[[#This Row],[Mitigation Finance ($ million)]:[Adaptation Finance ($ million)]])</f>
        <v>3</v>
      </c>
      <c r="Y510" t="s">
        <v>96</v>
      </c>
      <c r="Z510" t="s">
        <v>1319</v>
      </c>
      <c r="AA510" t="s">
        <v>2316</v>
      </c>
    </row>
    <row r="511" spans="1:27" x14ac:dyDescent="0.25">
      <c r="A511" s="26">
        <v>44559</v>
      </c>
      <c r="B511" t="s">
        <v>2313</v>
      </c>
      <c r="C511" t="s">
        <v>2314</v>
      </c>
      <c r="D511" t="s">
        <v>215</v>
      </c>
      <c r="E511" t="s">
        <v>216</v>
      </c>
      <c r="F511" t="s">
        <v>217</v>
      </c>
      <c r="G511" t="s">
        <v>218</v>
      </c>
      <c r="H511" t="s">
        <v>1233</v>
      </c>
      <c r="I511" t="s">
        <v>66</v>
      </c>
      <c r="K511" t="s">
        <v>2199</v>
      </c>
      <c r="L511" t="s">
        <v>93</v>
      </c>
      <c r="M511" t="s">
        <v>2317</v>
      </c>
      <c r="N511" t="s">
        <v>69</v>
      </c>
      <c r="O511" t="s">
        <v>94</v>
      </c>
      <c r="Q511" t="s">
        <v>117</v>
      </c>
      <c r="R511" t="s">
        <v>71</v>
      </c>
      <c r="S511" s="29"/>
      <c r="T511" t="s">
        <v>25</v>
      </c>
      <c r="U511" t="s">
        <v>95</v>
      </c>
      <c r="W511">
        <v>8</v>
      </c>
      <c r="X511">
        <f>SUM(Table2[[#This Row],[Mitigation Finance ($ million)]:[Adaptation Finance ($ million)]])</f>
        <v>8</v>
      </c>
      <c r="Y511" t="s">
        <v>96</v>
      </c>
      <c r="Z511" t="s">
        <v>1319</v>
      </c>
      <c r="AA511" t="s">
        <v>2316</v>
      </c>
    </row>
    <row r="512" spans="1:27" x14ac:dyDescent="0.25">
      <c r="A512" s="26">
        <v>44559</v>
      </c>
      <c r="B512" t="s">
        <v>2313</v>
      </c>
      <c r="C512" t="s">
        <v>2314</v>
      </c>
      <c r="D512" t="s">
        <v>215</v>
      </c>
      <c r="E512" t="s">
        <v>216</v>
      </c>
      <c r="F512" t="s">
        <v>217</v>
      </c>
      <c r="G512" t="s">
        <v>218</v>
      </c>
      <c r="H512" t="s">
        <v>1233</v>
      </c>
      <c r="I512" t="s">
        <v>66</v>
      </c>
      <c r="K512" t="s">
        <v>2199</v>
      </c>
      <c r="L512" t="s">
        <v>93</v>
      </c>
      <c r="M512" t="s">
        <v>2317</v>
      </c>
      <c r="N512" t="s">
        <v>69</v>
      </c>
      <c r="O512" t="s">
        <v>94</v>
      </c>
      <c r="Q512" t="s">
        <v>117</v>
      </c>
      <c r="R512" t="s">
        <v>117</v>
      </c>
      <c r="S512" s="29"/>
      <c r="T512" t="s">
        <v>25</v>
      </c>
      <c r="U512" t="s">
        <v>95</v>
      </c>
      <c r="W512">
        <v>17</v>
      </c>
      <c r="X512">
        <f>SUM(Table2[[#This Row],[Mitigation Finance ($ million)]:[Adaptation Finance ($ million)]])</f>
        <v>17</v>
      </c>
      <c r="Y512" t="s">
        <v>96</v>
      </c>
      <c r="Z512" t="s">
        <v>1319</v>
      </c>
      <c r="AA512" t="s">
        <v>2316</v>
      </c>
    </row>
    <row r="513" spans="1:27" x14ac:dyDescent="0.25">
      <c r="A513" s="26">
        <v>44559</v>
      </c>
      <c r="B513" t="s">
        <v>3397</v>
      </c>
      <c r="C513" t="s">
        <v>3398</v>
      </c>
      <c r="D513" t="s">
        <v>215</v>
      </c>
      <c r="E513" t="s">
        <v>216</v>
      </c>
      <c r="F513" t="s">
        <v>217</v>
      </c>
      <c r="G513" t="s">
        <v>218</v>
      </c>
      <c r="H513" t="s">
        <v>1233</v>
      </c>
      <c r="I513" t="s">
        <v>66</v>
      </c>
      <c r="J513">
        <v>1.36</v>
      </c>
      <c r="K513" t="s">
        <v>67</v>
      </c>
      <c r="L513" t="s">
        <v>68</v>
      </c>
      <c r="M513">
        <v>6748</v>
      </c>
      <c r="N513" t="s">
        <v>69</v>
      </c>
      <c r="O513" t="s">
        <v>561</v>
      </c>
      <c r="P513">
        <v>0.32</v>
      </c>
      <c r="Q513" t="s">
        <v>71</v>
      </c>
      <c r="R513" t="s">
        <v>71</v>
      </c>
      <c r="S513" s="29"/>
      <c r="T513" t="s">
        <v>25</v>
      </c>
      <c r="U513" t="s">
        <v>173</v>
      </c>
      <c r="V513">
        <v>0.17</v>
      </c>
      <c r="X513">
        <f>SUM(Table2[[#This Row],[Mitigation Finance ($ million)]:[Adaptation Finance ($ million)]])</f>
        <v>0.17</v>
      </c>
      <c r="Y513" t="s">
        <v>3344</v>
      </c>
      <c r="Z513" t="s">
        <v>1319</v>
      </c>
      <c r="AA513" t="s">
        <v>3399</v>
      </c>
    </row>
    <row r="514" spans="1:27" x14ac:dyDescent="0.25">
      <c r="A514" s="26">
        <v>44559</v>
      </c>
      <c r="B514" t="s">
        <v>3397</v>
      </c>
      <c r="C514" t="s">
        <v>3398</v>
      </c>
      <c r="D514" t="s">
        <v>215</v>
      </c>
      <c r="E514" t="s">
        <v>216</v>
      </c>
      <c r="F514" t="s">
        <v>217</v>
      </c>
      <c r="G514" t="s">
        <v>218</v>
      </c>
      <c r="H514" t="s">
        <v>1233</v>
      </c>
      <c r="I514" t="s">
        <v>66</v>
      </c>
      <c r="K514" t="s">
        <v>67</v>
      </c>
      <c r="L514" t="s">
        <v>68</v>
      </c>
      <c r="M514">
        <v>6748</v>
      </c>
      <c r="N514" t="s">
        <v>69</v>
      </c>
      <c r="O514" t="s">
        <v>3348</v>
      </c>
      <c r="P514">
        <v>1.04</v>
      </c>
      <c r="Q514" t="s">
        <v>71</v>
      </c>
      <c r="R514" t="s">
        <v>71</v>
      </c>
      <c r="S514" s="29"/>
      <c r="T514" t="s">
        <v>25</v>
      </c>
      <c r="U514" t="s">
        <v>173</v>
      </c>
      <c r="V514">
        <v>8.5000000000000006E-2</v>
      </c>
      <c r="X514">
        <f>SUM(Table2[[#This Row],[Mitigation Finance ($ million)]:[Adaptation Finance ($ million)]])</f>
        <v>8.5000000000000006E-2</v>
      </c>
      <c r="Y514" t="s">
        <v>3344</v>
      </c>
      <c r="Z514" t="s">
        <v>1319</v>
      </c>
      <c r="AA514" t="s">
        <v>3399</v>
      </c>
    </row>
    <row r="515" spans="1:27" x14ac:dyDescent="0.25">
      <c r="A515" s="27">
        <v>44559</v>
      </c>
      <c r="B515" t="s">
        <v>3326</v>
      </c>
      <c r="C515" t="s">
        <v>3327</v>
      </c>
      <c r="D515" t="s">
        <v>657</v>
      </c>
      <c r="E515" t="s">
        <v>658</v>
      </c>
      <c r="F515" t="s">
        <v>63</v>
      </c>
      <c r="G515" t="s">
        <v>89</v>
      </c>
      <c r="H515" t="s">
        <v>90</v>
      </c>
      <c r="I515" t="s">
        <v>91</v>
      </c>
      <c r="J515">
        <v>148.41999999999999</v>
      </c>
      <c r="L515" t="s">
        <v>93</v>
      </c>
      <c r="M515">
        <v>4091</v>
      </c>
      <c r="N515" t="s">
        <v>69</v>
      </c>
      <c r="O515" t="s">
        <v>94</v>
      </c>
      <c r="P515">
        <v>20</v>
      </c>
      <c r="Q515" t="s">
        <v>141</v>
      </c>
      <c r="R515" t="s">
        <v>141</v>
      </c>
      <c r="T515" t="s">
        <v>24</v>
      </c>
      <c r="U515" t="s">
        <v>73</v>
      </c>
      <c r="W515">
        <v>16.04</v>
      </c>
      <c r="X515">
        <f>SUM(Table2[[#This Row],[Mitigation Finance ($ million)]:[Adaptation Finance ($ million)]])</f>
        <v>16.04</v>
      </c>
      <c r="Y515" t="s">
        <v>96</v>
      </c>
      <c r="Z515" t="s">
        <v>1319</v>
      </c>
      <c r="AA515" t="s">
        <v>3328</v>
      </c>
    </row>
    <row r="516" spans="1:27" x14ac:dyDescent="0.25">
      <c r="A516" s="2">
        <v>44559</v>
      </c>
      <c r="B516" t="s">
        <v>3127</v>
      </c>
      <c r="C516" t="s">
        <v>3128</v>
      </c>
      <c r="D516" t="s">
        <v>61</v>
      </c>
      <c r="E516" t="s">
        <v>62</v>
      </c>
      <c r="F516" t="s">
        <v>63</v>
      </c>
      <c r="G516" t="s">
        <v>64</v>
      </c>
      <c r="H516" t="s">
        <v>65</v>
      </c>
      <c r="I516" t="s">
        <v>66</v>
      </c>
      <c r="J516">
        <v>186.6</v>
      </c>
      <c r="K516" t="s">
        <v>2199</v>
      </c>
      <c r="L516" t="s">
        <v>93</v>
      </c>
      <c r="M516">
        <v>4146</v>
      </c>
      <c r="N516" t="s">
        <v>69</v>
      </c>
      <c r="O516" t="s">
        <v>94</v>
      </c>
      <c r="P516">
        <v>161</v>
      </c>
      <c r="Q516" t="s">
        <v>71</v>
      </c>
      <c r="R516" t="s">
        <v>71</v>
      </c>
      <c r="T516" t="s">
        <v>72</v>
      </c>
      <c r="U516" t="s">
        <v>95</v>
      </c>
      <c r="V516">
        <v>15</v>
      </c>
      <c r="W516">
        <v>32.6</v>
      </c>
      <c r="X516">
        <f>SUM(Table2[[#This Row],[Mitigation Finance ($ million)]:[Adaptation Finance ($ million)]])</f>
        <v>47.6</v>
      </c>
      <c r="Y516" t="s">
        <v>96</v>
      </c>
      <c r="Z516" t="s">
        <v>1319</v>
      </c>
      <c r="AA516" t="s">
        <v>3129</v>
      </c>
    </row>
    <row r="517" spans="1:27" x14ac:dyDescent="0.25">
      <c r="A517" s="2">
        <v>44559</v>
      </c>
      <c r="B517" t="s">
        <v>3124</v>
      </c>
      <c r="C517" t="s">
        <v>3125</v>
      </c>
      <c r="D517" t="s">
        <v>61</v>
      </c>
      <c r="E517" t="s">
        <v>62</v>
      </c>
      <c r="F517" t="s">
        <v>63</v>
      </c>
      <c r="G517" t="s">
        <v>64</v>
      </c>
      <c r="H517" t="s">
        <v>1037</v>
      </c>
      <c r="I517" t="s">
        <v>66</v>
      </c>
      <c r="J517">
        <v>445.65467000000001</v>
      </c>
      <c r="K517" t="s">
        <v>2199</v>
      </c>
      <c r="L517" t="s">
        <v>93</v>
      </c>
      <c r="M517">
        <v>4170</v>
      </c>
      <c r="N517" t="s">
        <v>69</v>
      </c>
      <c r="O517" t="s">
        <v>94</v>
      </c>
      <c r="P517">
        <v>162</v>
      </c>
      <c r="Q517" t="s">
        <v>84</v>
      </c>
      <c r="R517" t="s">
        <v>84</v>
      </c>
      <c r="T517" t="s">
        <v>72</v>
      </c>
      <c r="U517" t="s">
        <v>95</v>
      </c>
      <c r="V517">
        <v>4.0199999999999996</v>
      </c>
      <c r="W517">
        <v>157.97999999999999</v>
      </c>
      <c r="X517">
        <f>SUM(Table2[[#This Row],[Mitigation Finance ($ million)]:[Adaptation Finance ($ million)]])</f>
        <v>162</v>
      </c>
      <c r="Y517" t="s">
        <v>96</v>
      </c>
      <c r="Z517" t="s">
        <v>1319</v>
      </c>
      <c r="AA517" t="s">
        <v>3126</v>
      </c>
    </row>
    <row r="518" spans="1:27" x14ac:dyDescent="0.25">
      <c r="A518" s="2">
        <v>44559</v>
      </c>
      <c r="B518" t="s">
        <v>3124</v>
      </c>
      <c r="C518" t="s">
        <v>3125</v>
      </c>
      <c r="D518" t="s">
        <v>61</v>
      </c>
      <c r="E518" t="s">
        <v>62</v>
      </c>
      <c r="F518" t="s">
        <v>63</v>
      </c>
      <c r="G518" t="s">
        <v>64</v>
      </c>
      <c r="H518" t="s">
        <v>1037</v>
      </c>
      <c r="I518" t="s">
        <v>66</v>
      </c>
      <c r="K518" t="s">
        <v>2199</v>
      </c>
      <c r="L518" t="s">
        <v>93</v>
      </c>
      <c r="M518">
        <v>8414</v>
      </c>
      <c r="N518" t="s">
        <v>595</v>
      </c>
      <c r="O518" t="s">
        <v>914</v>
      </c>
      <c r="P518">
        <v>108</v>
      </c>
      <c r="Q518" t="s">
        <v>84</v>
      </c>
      <c r="R518" t="s">
        <v>84</v>
      </c>
      <c r="T518" t="s">
        <v>72</v>
      </c>
      <c r="U518" t="s">
        <v>95</v>
      </c>
      <c r="V518">
        <v>2.68</v>
      </c>
      <c r="W518">
        <v>105.32</v>
      </c>
      <c r="X518">
        <f>SUM(Table2[[#This Row],[Mitigation Finance ($ million)]:[Adaptation Finance ($ million)]])</f>
        <v>108</v>
      </c>
      <c r="Y518" t="s">
        <v>96</v>
      </c>
      <c r="Z518" t="s">
        <v>1319</v>
      </c>
      <c r="AA518" t="s">
        <v>3126</v>
      </c>
    </row>
    <row r="519" spans="1:27" x14ac:dyDescent="0.25">
      <c r="A519" s="2">
        <v>44559</v>
      </c>
      <c r="B519" t="s">
        <v>3323</v>
      </c>
      <c r="C519" t="s">
        <v>3324</v>
      </c>
      <c r="D519" t="s">
        <v>87</v>
      </c>
      <c r="E519" t="s">
        <v>88</v>
      </c>
      <c r="F519" t="s">
        <v>80</v>
      </c>
      <c r="G519" t="s">
        <v>89</v>
      </c>
      <c r="H519" t="s">
        <v>256</v>
      </c>
      <c r="I519" t="s">
        <v>91</v>
      </c>
      <c r="J519">
        <v>68</v>
      </c>
      <c r="L519" t="s">
        <v>2564</v>
      </c>
      <c r="M519">
        <v>7701</v>
      </c>
      <c r="N519" t="s">
        <v>69</v>
      </c>
      <c r="O519" t="s">
        <v>94</v>
      </c>
      <c r="P519">
        <v>58</v>
      </c>
      <c r="Q519" t="s">
        <v>128</v>
      </c>
      <c r="R519" t="s">
        <v>128</v>
      </c>
      <c r="T519" t="s">
        <v>72</v>
      </c>
      <c r="U519" t="s">
        <v>95</v>
      </c>
      <c r="W519">
        <v>11.6</v>
      </c>
      <c r="X519">
        <f>SUM(Table2[[#This Row],[Mitigation Finance ($ million)]:[Adaptation Finance ($ million)]])</f>
        <v>11.6</v>
      </c>
      <c r="Y519" t="s">
        <v>96</v>
      </c>
      <c r="Z519" t="s">
        <v>1319</v>
      </c>
      <c r="AA519" t="s">
        <v>3325</v>
      </c>
    </row>
    <row r="520" spans="1:27" x14ac:dyDescent="0.25">
      <c r="A520" s="2">
        <v>44559</v>
      </c>
      <c r="B520" t="s">
        <v>3323</v>
      </c>
      <c r="C520" t="s">
        <v>3324</v>
      </c>
      <c r="D520" t="s">
        <v>87</v>
      </c>
      <c r="E520" t="s">
        <v>88</v>
      </c>
      <c r="F520" t="s">
        <v>80</v>
      </c>
      <c r="G520" t="s">
        <v>89</v>
      </c>
      <c r="H520" t="s">
        <v>256</v>
      </c>
      <c r="I520" t="s">
        <v>91</v>
      </c>
      <c r="L520" t="s">
        <v>93</v>
      </c>
      <c r="M520">
        <v>8400</v>
      </c>
      <c r="N520" t="s">
        <v>99</v>
      </c>
      <c r="O520" t="s">
        <v>160</v>
      </c>
      <c r="P520">
        <v>10</v>
      </c>
      <c r="Q520" t="s">
        <v>128</v>
      </c>
      <c r="R520" t="s">
        <v>128</v>
      </c>
      <c r="T520" t="s">
        <v>72</v>
      </c>
      <c r="U520" t="s">
        <v>95</v>
      </c>
      <c r="V520">
        <v>8.9</v>
      </c>
      <c r="W520">
        <v>1.1000000000000001</v>
      </c>
      <c r="X520">
        <f>SUM(Table2[[#This Row],[Mitigation Finance ($ million)]:[Adaptation Finance ($ million)]])</f>
        <v>10</v>
      </c>
      <c r="Y520" t="s">
        <v>96</v>
      </c>
      <c r="Z520" t="s">
        <v>1319</v>
      </c>
      <c r="AA520" t="s">
        <v>3325</v>
      </c>
    </row>
    <row r="521" spans="1:27" x14ac:dyDescent="0.25">
      <c r="A521" s="2">
        <v>44559</v>
      </c>
      <c r="B521" t="s">
        <v>3473</v>
      </c>
      <c r="C521" t="s">
        <v>3474</v>
      </c>
      <c r="D521" t="s">
        <v>78</v>
      </c>
      <c r="E521" t="s">
        <v>79</v>
      </c>
      <c r="F521" t="s">
        <v>80</v>
      </c>
      <c r="G521" t="s">
        <v>81</v>
      </c>
      <c r="H521" t="s">
        <v>398</v>
      </c>
      <c r="I521" t="s">
        <v>66</v>
      </c>
      <c r="J521">
        <v>0.75</v>
      </c>
      <c r="K521" t="s">
        <v>67</v>
      </c>
      <c r="L521" t="s">
        <v>68</v>
      </c>
      <c r="M521">
        <v>6873</v>
      </c>
      <c r="N521" t="s">
        <v>69</v>
      </c>
      <c r="O521" t="s">
        <v>3348</v>
      </c>
      <c r="P521">
        <v>0.75</v>
      </c>
      <c r="Q521" t="s">
        <v>128</v>
      </c>
      <c r="R521" t="s">
        <v>128</v>
      </c>
      <c r="T521" t="s">
        <v>72</v>
      </c>
      <c r="U521" t="s">
        <v>73</v>
      </c>
      <c r="V521">
        <v>0.06</v>
      </c>
      <c r="W521">
        <v>0.12</v>
      </c>
      <c r="X521">
        <f>SUM(Table2[[#This Row],[Mitigation Finance ($ million)]:[Adaptation Finance ($ million)]])</f>
        <v>0.18</v>
      </c>
      <c r="Y521" t="s">
        <v>3344</v>
      </c>
      <c r="Z521" t="s">
        <v>1319</v>
      </c>
      <c r="AA521" t="s">
        <v>3475</v>
      </c>
    </row>
    <row r="522" spans="1:27" x14ac:dyDescent="0.25">
      <c r="A522" s="27">
        <v>44560</v>
      </c>
      <c r="B522" t="s">
        <v>2754</v>
      </c>
      <c r="C522" t="s">
        <v>2755</v>
      </c>
      <c r="D522" t="s">
        <v>87</v>
      </c>
      <c r="E522" t="s">
        <v>88</v>
      </c>
      <c r="F522" t="s">
        <v>80</v>
      </c>
      <c r="G522" t="s">
        <v>81</v>
      </c>
      <c r="H522" t="s">
        <v>82</v>
      </c>
      <c r="I522" t="s">
        <v>66</v>
      </c>
      <c r="J522">
        <v>139.1</v>
      </c>
      <c r="K522" t="s">
        <v>2188</v>
      </c>
      <c r="L522" t="s">
        <v>93</v>
      </c>
      <c r="M522" t="s">
        <v>2756</v>
      </c>
      <c r="N522" t="s">
        <v>69</v>
      </c>
      <c r="O522" t="s">
        <v>94</v>
      </c>
      <c r="P522">
        <v>96.3</v>
      </c>
      <c r="Q522" t="s">
        <v>117</v>
      </c>
      <c r="R522" t="s">
        <v>117</v>
      </c>
      <c r="T522" t="s">
        <v>72</v>
      </c>
      <c r="U522" t="s">
        <v>95</v>
      </c>
      <c r="V522">
        <v>6.7</v>
      </c>
      <c r="W522">
        <v>32.090000000000003</v>
      </c>
      <c r="X522">
        <f>SUM(Table2[[#This Row],[Mitigation Finance ($ million)]:[Adaptation Finance ($ million)]])</f>
        <v>38.790000000000006</v>
      </c>
      <c r="Y522" t="s">
        <v>96</v>
      </c>
      <c r="Z522" t="s">
        <v>1319</v>
      </c>
      <c r="AA522" t="s">
        <v>2757</v>
      </c>
    </row>
    <row r="523" spans="1:27" x14ac:dyDescent="0.25">
      <c r="A523" s="27">
        <v>44560</v>
      </c>
      <c r="B523" t="s">
        <v>3326</v>
      </c>
      <c r="C523" t="s">
        <v>3327</v>
      </c>
      <c r="D523" t="s">
        <v>657</v>
      </c>
      <c r="E523" t="s">
        <v>658</v>
      </c>
      <c r="F523" t="s">
        <v>63</v>
      </c>
      <c r="G523" t="s">
        <v>89</v>
      </c>
      <c r="H523" t="s">
        <v>90</v>
      </c>
      <c r="I523" t="s">
        <v>91</v>
      </c>
      <c r="L523" t="s">
        <v>93</v>
      </c>
      <c r="M523">
        <v>8402</v>
      </c>
      <c r="N523" t="s">
        <v>99</v>
      </c>
      <c r="O523" t="s">
        <v>100</v>
      </c>
      <c r="P523">
        <v>15</v>
      </c>
      <c r="Q523" t="s">
        <v>141</v>
      </c>
      <c r="R523" t="s">
        <v>141</v>
      </c>
      <c r="T523" t="s">
        <v>24</v>
      </c>
      <c r="U523" t="s">
        <v>73</v>
      </c>
      <c r="W523">
        <v>12.03</v>
      </c>
      <c r="X523">
        <f>SUM(Table2[[#This Row],[Mitigation Finance ($ million)]:[Adaptation Finance ($ million)]])</f>
        <v>12.03</v>
      </c>
      <c r="Y523" t="s">
        <v>96</v>
      </c>
      <c r="Z523" t="s">
        <v>1319</v>
      </c>
      <c r="AA523" t="s">
        <v>3328</v>
      </c>
    </row>
    <row r="524" spans="1:27" x14ac:dyDescent="0.25">
      <c r="A524" s="2">
        <v>44560</v>
      </c>
      <c r="B524" t="s">
        <v>3465</v>
      </c>
      <c r="C524" t="s">
        <v>3466</v>
      </c>
      <c r="D524" t="s">
        <v>429</v>
      </c>
      <c r="E524" t="s">
        <v>430</v>
      </c>
      <c r="F524" t="s">
        <v>217</v>
      </c>
      <c r="G524" t="s">
        <v>218</v>
      </c>
      <c r="H524" t="s">
        <v>219</v>
      </c>
      <c r="I524" t="s">
        <v>66</v>
      </c>
      <c r="J524">
        <v>1.1000000000000001</v>
      </c>
      <c r="K524" t="s">
        <v>67</v>
      </c>
      <c r="L524" t="s">
        <v>68</v>
      </c>
      <c r="M524">
        <v>6859</v>
      </c>
      <c r="N524" t="s">
        <v>69</v>
      </c>
      <c r="O524" t="s">
        <v>211</v>
      </c>
      <c r="P524">
        <v>0.6</v>
      </c>
      <c r="Q524" t="s">
        <v>117</v>
      </c>
      <c r="R524" t="s">
        <v>117</v>
      </c>
      <c r="T524" t="s">
        <v>25</v>
      </c>
      <c r="U524" t="s">
        <v>173</v>
      </c>
      <c r="V524">
        <v>0.6</v>
      </c>
      <c r="X524">
        <f>SUM(Table2[[#This Row],[Mitigation Finance ($ million)]:[Adaptation Finance ($ million)]])</f>
        <v>0.6</v>
      </c>
      <c r="Y524" t="s">
        <v>3344</v>
      </c>
      <c r="Z524" t="s">
        <v>1319</v>
      </c>
      <c r="AA524" t="s">
        <v>3467</v>
      </c>
    </row>
    <row r="525" spans="1:27" x14ac:dyDescent="0.25">
      <c r="A525" s="2">
        <v>44560</v>
      </c>
      <c r="B525" t="s">
        <v>3465</v>
      </c>
      <c r="C525" t="s">
        <v>3466</v>
      </c>
      <c r="D525" t="s">
        <v>429</v>
      </c>
      <c r="E525" t="s">
        <v>430</v>
      </c>
      <c r="F525" t="s">
        <v>217</v>
      </c>
      <c r="G525" t="s">
        <v>218</v>
      </c>
      <c r="H525" t="s">
        <v>219</v>
      </c>
      <c r="I525" t="s">
        <v>66</v>
      </c>
      <c r="K525" t="s">
        <v>67</v>
      </c>
      <c r="L525" t="s">
        <v>68</v>
      </c>
      <c r="M525">
        <v>6859</v>
      </c>
      <c r="N525" t="s">
        <v>69</v>
      </c>
      <c r="O525" t="s">
        <v>3348</v>
      </c>
      <c r="P525">
        <v>0.5</v>
      </c>
      <c r="Q525" t="s">
        <v>117</v>
      </c>
      <c r="R525" t="s">
        <v>117</v>
      </c>
      <c r="T525" t="s">
        <v>25</v>
      </c>
      <c r="U525" t="s">
        <v>173</v>
      </c>
      <c r="V525">
        <v>0.5</v>
      </c>
      <c r="X525">
        <f>SUM(Table2[[#This Row],[Mitigation Finance ($ million)]:[Adaptation Finance ($ million)]])</f>
        <v>0.5</v>
      </c>
      <c r="Y525" t="s">
        <v>3344</v>
      </c>
      <c r="Z525" t="s">
        <v>1319</v>
      </c>
      <c r="AA525" t="s">
        <v>3467</v>
      </c>
    </row>
    <row r="526" spans="1:27" x14ac:dyDescent="0.25">
      <c r="A526" s="26">
        <v>44561</v>
      </c>
      <c r="B526" t="s">
        <v>3278</v>
      </c>
      <c r="C526" t="s">
        <v>3279</v>
      </c>
      <c r="D526" t="s">
        <v>121</v>
      </c>
      <c r="E526" t="s">
        <v>122</v>
      </c>
      <c r="F526" t="s">
        <v>114</v>
      </c>
      <c r="G526" t="s">
        <v>123</v>
      </c>
      <c r="H526" t="s">
        <v>3280</v>
      </c>
      <c r="I526" t="s">
        <v>66</v>
      </c>
      <c r="J526">
        <v>400</v>
      </c>
      <c r="K526" t="s">
        <v>3281</v>
      </c>
      <c r="L526" t="s">
        <v>93</v>
      </c>
      <c r="M526">
        <v>4089</v>
      </c>
      <c r="N526" t="s">
        <v>69</v>
      </c>
      <c r="O526" t="s">
        <v>94</v>
      </c>
      <c r="P526">
        <v>400</v>
      </c>
      <c r="Q526" t="s">
        <v>126</v>
      </c>
      <c r="R526" t="s">
        <v>126</v>
      </c>
      <c r="S526" s="29"/>
      <c r="T526" t="s">
        <v>72</v>
      </c>
      <c r="U526" t="s">
        <v>73</v>
      </c>
      <c r="V526">
        <v>13.53</v>
      </c>
      <c r="W526">
        <v>9.41</v>
      </c>
      <c r="X526">
        <f>SUM(Table2[[#This Row],[Mitigation Finance ($ million)]:[Adaptation Finance ($ million)]])</f>
        <v>22.939999999999998</v>
      </c>
      <c r="Y526" t="s">
        <v>96</v>
      </c>
      <c r="Z526" t="s">
        <v>1319</v>
      </c>
      <c r="AA526" t="s">
        <v>3282</v>
      </c>
    </row>
    <row r="527" spans="1:27" x14ac:dyDescent="0.25">
      <c r="A527" s="26">
        <v>44561</v>
      </c>
      <c r="B527" t="s">
        <v>3082</v>
      </c>
      <c r="C527" t="s">
        <v>3083</v>
      </c>
      <c r="D527" t="s">
        <v>87</v>
      </c>
      <c r="E527" t="s">
        <v>88</v>
      </c>
      <c r="F527" t="s">
        <v>80</v>
      </c>
      <c r="G527" t="s">
        <v>81</v>
      </c>
      <c r="H527" t="s">
        <v>425</v>
      </c>
      <c r="I527" t="s">
        <v>66</v>
      </c>
      <c r="J527">
        <v>1847</v>
      </c>
      <c r="K527" t="s">
        <v>2199</v>
      </c>
      <c r="L527" t="s">
        <v>93</v>
      </c>
      <c r="M527">
        <v>4036</v>
      </c>
      <c r="N527" t="s">
        <v>69</v>
      </c>
      <c r="O527" t="s">
        <v>94</v>
      </c>
      <c r="P527">
        <v>500</v>
      </c>
      <c r="Q527" t="s">
        <v>84</v>
      </c>
      <c r="R527" t="s">
        <v>84</v>
      </c>
      <c r="S527" s="29"/>
      <c r="T527" t="s">
        <v>72</v>
      </c>
      <c r="U527" t="s">
        <v>95</v>
      </c>
      <c r="V527">
        <v>1.47</v>
      </c>
      <c r="W527">
        <v>498.53</v>
      </c>
      <c r="X527">
        <f>SUM(Table2[[#This Row],[Mitigation Finance ($ million)]:[Adaptation Finance ($ million)]])</f>
        <v>500</v>
      </c>
      <c r="Y527" t="s">
        <v>96</v>
      </c>
      <c r="Z527" t="s">
        <v>1319</v>
      </c>
      <c r="AA527" t="s">
        <v>3084</v>
      </c>
    </row>
    <row r="528" spans="1:27" x14ac:dyDescent="0.25">
      <c r="A528" s="26">
        <v>44561</v>
      </c>
      <c r="B528" t="s">
        <v>3313</v>
      </c>
      <c r="C528" t="s">
        <v>3314</v>
      </c>
      <c r="D528" t="s">
        <v>637</v>
      </c>
      <c r="E528" t="s">
        <v>638</v>
      </c>
      <c r="F528" t="s">
        <v>114</v>
      </c>
      <c r="G528" t="s">
        <v>89</v>
      </c>
      <c r="H528" t="s">
        <v>147</v>
      </c>
      <c r="I528" t="s">
        <v>91</v>
      </c>
      <c r="J528">
        <v>41.2</v>
      </c>
      <c r="L528" t="s">
        <v>93</v>
      </c>
      <c r="M528">
        <v>4048</v>
      </c>
      <c r="N528" t="s">
        <v>69</v>
      </c>
      <c r="O528" t="s">
        <v>94</v>
      </c>
      <c r="P528">
        <v>4.7</v>
      </c>
      <c r="Q528" t="s">
        <v>141</v>
      </c>
      <c r="R528" t="s">
        <v>141</v>
      </c>
      <c r="S528" s="29" t="s">
        <v>117</v>
      </c>
      <c r="T528" t="s">
        <v>24</v>
      </c>
      <c r="U528" t="s">
        <v>73</v>
      </c>
      <c r="W528">
        <v>4.7</v>
      </c>
      <c r="X528">
        <f>SUM(Table2[[#This Row],[Mitigation Finance ($ million)]:[Adaptation Finance ($ million)]])</f>
        <v>4.7</v>
      </c>
      <c r="Y528" t="s">
        <v>96</v>
      </c>
      <c r="Z528" t="s">
        <v>1319</v>
      </c>
      <c r="AA528" t="s">
        <v>3315</v>
      </c>
    </row>
    <row r="529" spans="1:27" x14ac:dyDescent="0.25">
      <c r="A529" s="26">
        <v>44561</v>
      </c>
      <c r="B529" t="s">
        <v>3313</v>
      </c>
      <c r="C529" t="s">
        <v>3314</v>
      </c>
      <c r="D529" t="s">
        <v>637</v>
      </c>
      <c r="E529" t="s">
        <v>638</v>
      </c>
      <c r="F529" t="s">
        <v>114</v>
      </c>
      <c r="G529" t="s">
        <v>89</v>
      </c>
      <c r="H529" t="s">
        <v>147</v>
      </c>
      <c r="I529" t="s">
        <v>91</v>
      </c>
      <c r="L529" t="s">
        <v>93</v>
      </c>
      <c r="M529" t="s">
        <v>3316</v>
      </c>
      <c r="N529" t="s">
        <v>155</v>
      </c>
      <c r="O529" t="s">
        <v>155</v>
      </c>
      <c r="P529">
        <v>3.2</v>
      </c>
      <c r="Q529" t="s">
        <v>141</v>
      </c>
      <c r="R529" t="s">
        <v>141</v>
      </c>
      <c r="S529" s="29"/>
      <c r="T529" t="s">
        <v>24</v>
      </c>
      <c r="U529" t="s">
        <v>73</v>
      </c>
      <c r="W529">
        <v>3.2</v>
      </c>
      <c r="X529">
        <f>SUM(Table2[[#This Row],[Mitigation Finance ($ million)]:[Adaptation Finance ($ million)]])</f>
        <v>3.2</v>
      </c>
      <c r="Y529" t="s">
        <v>96</v>
      </c>
      <c r="Z529" t="s">
        <v>1319</v>
      </c>
      <c r="AA529" t="s">
        <v>3315</v>
      </c>
    </row>
    <row r="530" spans="1:27" x14ac:dyDescent="0.25">
      <c r="A530" s="26">
        <v>44561</v>
      </c>
      <c r="B530" t="s">
        <v>3313</v>
      </c>
      <c r="C530" t="s">
        <v>3314</v>
      </c>
      <c r="D530" t="s">
        <v>637</v>
      </c>
      <c r="E530" t="s">
        <v>638</v>
      </c>
      <c r="F530" t="s">
        <v>114</v>
      </c>
      <c r="G530" t="s">
        <v>89</v>
      </c>
      <c r="H530" t="s">
        <v>147</v>
      </c>
      <c r="I530" t="s">
        <v>91</v>
      </c>
      <c r="L530" t="s">
        <v>93</v>
      </c>
      <c r="M530">
        <v>8393</v>
      </c>
      <c r="N530" t="s">
        <v>99</v>
      </c>
      <c r="O530" t="s">
        <v>160</v>
      </c>
      <c r="P530">
        <v>4.2</v>
      </c>
      <c r="Q530" t="s">
        <v>141</v>
      </c>
      <c r="R530" t="s">
        <v>141</v>
      </c>
      <c r="S530" s="29" t="s">
        <v>117</v>
      </c>
      <c r="T530" t="s">
        <v>24</v>
      </c>
      <c r="U530" t="s">
        <v>73</v>
      </c>
      <c r="W530">
        <v>4.2</v>
      </c>
      <c r="X530">
        <f>SUM(Table2[[#This Row],[Mitigation Finance ($ million)]:[Adaptation Finance ($ million)]])</f>
        <v>4.2</v>
      </c>
      <c r="Y530" t="s">
        <v>96</v>
      </c>
      <c r="Z530" t="s">
        <v>1319</v>
      </c>
      <c r="AA530" t="s">
        <v>3315</v>
      </c>
    </row>
    <row r="531" spans="1:27" x14ac:dyDescent="0.25">
      <c r="A531" s="26">
        <v>44561</v>
      </c>
      <c r="B531" t="s">
        <v>920</v>
      </c>
      <c r="C531" t="s">
        <v>921</v>
      </c>
      <c r="D531" t="s">
        <v>215</v>
      </c>
      <c r="E531" t="s">
        <v>216</v>
      </c>
      <c r="F531" t="s">
        <v>217</v>
      </c>
      <c r="G531" t="s">
        <v>105</v>
      </c>
      <c r="H531" t="s">
        <v>922</v>
      </c>
      <c r="I531" t="s">
        <v>66</v>
      </c>
      <c r="J531">
        <v>0.4</v>
      </c>
      <c r="K531" t="s">
        <v>180</v>
      </c>
      <c r="L531" t="s">
        <v>68</v>
      </c>
      <c r="M531">
        <v>9820</v>
      </c>
      <c r="N531" t="s">
        <v>69</v>
      </c>
      <c r="O531" t="s">
        <v>70</v>
      </c>
      <c r="P531">
        <v>0.4</v>
      </c>
      <c r="Q531" t="s">
        <v>84</v>
      </c>
      <c r="R531" t="s">
        <v>84</v>
      </c>
      <c r="S531" s="29" t="s">
        <v>84</v>
      </c>
      <c r="T531" t="s">
        <v>72</v>
      </c>
      <c r="U531" t="s">
        <v>95</v>
      </c>
      <c r="V531">
        <v>3.5999999999999997E-2</v>
      </c>
      <c r="W531">
        <v>3.5999999999999997E-2</v>
      </c>
      <c r="X531">
        <f>SUM(Table2[[#This Row],[Mitigation Finance ($ million)]:[Adaptation Finance ($ million)]])</f>
        <v>7.1999999999999995E-2</v>
      </c>
      <c r="Y531" t="s">
        <v>68</v>
      </c>
      <c r="Z531" t="s">
        <v>74</v>
      </c>
      <c r="AA531" t="s">
        <v>923</v>
      </c>
    </row>
    <row r="532" spans="1:27" x14ac:dyDescent="0.25">
      <c r="A532" s="27">
        <v>44561</v>
      </c>
      <c r="B532" t="s">
        <v>2318</v>
      </c>
      <c r="C532" t="s">
        <v>2319</v>
      </c>
      <c r="D532" t="s">
        <v>215</v>
      </c>
      <c r="E532" t="s">
        <v>216</v>
      </c>
      <c r="F532" t="s">
        <v>217</v>
      </c>
      <c r="G532" t="s">
        <v>218</v>
      </c>
      <c r="H532" t="s">
        <v>683</v>
      </c>
      <c r="I532" t="s">
        <v>66</v>
      </c>
      <c r="J532">
        <v>319.29000000000002</v>
      </c>
      <c r="K532" t="s">
        <v>2199</v>
      </c>
      <c r="L532" t="s">
        <v>93</v>
      </c>
      <c r="M532" t="s">
        <v>2320</v>
      </c>
      <c r="N532" t="s">
        <v>69</v>
      </c>
      <c r="O532" t="s">
        <v>94</v>
      </c>
      <c r="P532">
        <v>151.16976419</v>
      </c>
      <c r="Q532" t="s">
        <v>117</v>
      </c>
      <c r="R532" t="s">
        <v>117</v>
      </c>
      <c r="T532" t="s">
        <v>72</v>
      </c>
      <c r="U532" t="s">
        <v>95</v>
      </c>
      <c r="V532">
        <v>40.24</v>
      </c>
      <c r="W532">
        <v>49.04</v>
      </c>
      <c r="X532">
        <f>SUM(Table2[[#This Row],[Mitigation Finance ($ million)]:[Adaptation Finance ($ million)]])</f>
        <v>89.28</v>
      </c>
      <c r="Y532" t="s">
        <v>96</v>
      </c>
      <c r="Z532" t="s">
        <v>1319</v>
      </c>
      <c r="AA532" t="s">
        <v>2321</v>
      </c>
    </row>
    <row r="533" spans="1:27" x14ac:dyDescent="0.25">
      <c r="A533" s="27">
        <v>44561</v>
      </c>
      <c r="B533" t="s">
        <v>1236</v>
      </c>
      <c r="C533" t="s">
        <v>1237</v>
      </c>
      <c r="D533" t="s">
        <v>215</v>
      </c>
      <c r="E533" t="s">
        <v>216</v>
      </c>
      <c r="F533" t="s">
        <v>217</v>
      </c>
      <c r="G533" t="s">
        <v>218</v>
      </c>
      <c r="H533" t="s">
        <v>683</v>
      </c>
      <c r="I533" t="s">
        <v>66</v>
      </c>
      <c r="J533">
        <v>318.41000000000003</v>
      </c>
      <c r="K533" t="s">
        <v>92</v>
      </c>
      <c r="L533" t="s">
        <v>93</v>
      </c>
      <c r="M533" t="s">
        <v>1238</v>
      </c>
      <c r="N533" t="s">
        <v>69</v>
      </c>
      <c r="O533" t="s">
        <v>94</v>
      </c>
      <c r="P533">
        <v>162.43422305000001</v>
      </c>
      <c r="Q533" t="s">
        <v>141</v>
      </c>
      <c r="R533" t="s">
        <v>141</v>
      </c>
      <c r="T533" t="s">
        <v>72</v>
      </c>
      <c r="U533" t="s">
        <v>95</v>
      </c>
      <c r="V533">
        <v>29.93</v>
      </c>
      <c r="W533">
        <v>12.04</v>
      </c>
      <c r="X533">
        <f>SUM(Table2[[#This Row],[Mitigation Finance ($ million)]:[Adaptation Finance ($ million)]])</f>
        <v>41.97</v>
      </c>
      <c r="Y533" t="s">
        <v>96</v>
      </c>
      <c r="Z533" t="s">
        <v>74</v>
      </c>
      <c r="AA533" t="s">
        <v>1239</v>
      </c>
    </row>
    <row r="534" spans="1:27" x14ac:dyDescent="0.25">
      <c r="A534" s="27">
        <v>44561</v>
      </c>
      <c r="B534" t="s">
        <v>1236</v>
      </c>
      <c r="C534" t="s">
        <v>1237</v>
      </c>
      <c r="D534" t="s">
        <v>215</v>
      </c>
      <c r="E534" t="s">
        <v>216</v>
      </c>
      <c r="F534" t="s">
        <v>217</v>
      </c>
      <c r="G534" t="s">
        <v>218</v>
      </c>
      <c r="H534" t="s">
        <v>683</v>
      </c>
      <c r="I534" t="s">
        <v>66</v>
      </c>
      <c r="K534" t="s">
        <v>92</v>
      </c>
      <c r="L534" t="s">
        <v>93</v>
      </c>
      <c r="M534" t="s">
        <v>1238</v>
      </c>
      <c r="N534" t="s">
        <v>69</v>
      </c>
      <c r="O534" t="s">
        <v>94</v>
      </c>
      <c r="Q534" t="s">
        <v>141</v>
      </c>
      <c r="R534" t="s">
        <v>128</v>
      </c>
      <c r="T534" t="s">
        <v>72</v>
      </c>
      <c r="U534" t="s">
        <v>95</v>
      </c>
      <c r="V534">
        <v>7.89</v>
      </c>
      <c r="W534">
        <v>4</v>
      </c>
      <c r="X534">
        <f>SUM(Table2[[#This Row],[Mitigation Finance ($ million)]:[Adaptation Finance ($ million)]])</f>
        <v>11.89</v>
      </c>
      <c r="Y534" t="s">
        <v>96</v>
      </c>
      <c r="Z534" t="s">
        <v>74</v>
      </c>
      <c r="AA534" t="s">
        <v>1239</v>
      </c>
    </row>
    <row r="535" spans="1:27" x14ac:dyDescent="0.25">
      <c r="A535" s="27">
        <v>44561</v>
      </c>
      <c r="B535" t="s">
        <v>1236</v>
      </c>
      <c r="C535" t="s">
        <v>1237</v>
      </c>
      <c r="D535" t="s">
        <v>215</v>
      </c>
      <c r="E535" t="s">
        <v>216</v>
      </c>
      <c r="F535" t="s">
        <v>217</v>
      </c>
      <c r="G535" t="s">
        <v>218</v>
      </c>
      <c r="H535" t="s">
        <v>683</v>
      </c>
      <c r="I535" t="s">
        <v>66</v>
      </c>
      <c r="K535" t="s">
        <v>92</v>
      </c>
      <c r="L535" t="s">
        <v>93</v>
      </c>
      <c r="M535" t="s">
        <v>1238</v>
      </c>
      <c r="N535" t="s">
        <v>69</v>
      </c>
      <c r="O535" t="s">
        <v>94</v>
      </c>
      <c r="Q535" t="s">
        <v>141</v>
      </c>
      <c r="R535" t="s">
        <v>117</v>
      </c>
      <c r="T535" t="s">
        <v>72</v>
      </c>
      <c r="U535" t="s">
        <v>95</v>
      </c>
      <c r="V535">
        <v>28.56</v>
      </c>
      <c r="W535">
        <v>47.72</v>
      </c>
      <c r="X535">
        <f>SUM(Table2[[#This Row],[Mitigation Finance ($ million)]:[Adaptation Finance ($ million)]])</f>
        <v>76.28</v>
      </c>
      <c r="Y535" t="s">
        <v>96</v>
      </c>
      <c r="Z535" t="s">
        <v>74</v>
      </c>
      <c r="AA535" t="s">
        <v>1239</v>
      </c>
    </row>
    <row r="536" spans="1:27" x14ac:dyDescent="0.25">
      <c r="A536" s="27">
        <v>44561</v>
      </c>
      <c r="B536" t="s">
        <v>2322</v>
      </c>
      <c r="C536" t="s">
        <v>2323</v>
      </c>
      <c r="D536" t="s">
        <v>215</v>
      </c>
      <c r="E536" t="s">
        <v>216</v>
      </c>
      <c r="F536" t="s">
        <v>217</v>
      </c>
      <c r="G536" t="s">
        <v>218</v>
      </c>
      <c r="H536" t="s">
        <v>683</v>
      </c>
      <c r="I536" t="s">
        <v>66</v>
      </c>
      <c r="J536">
        <v>357.6</v>
      </c>
      <c r="K536" t="s">
        <v>2199</v>
      </c>
      <c r="L536" t="s">
        <v>93</v>
      </c>
      <c r="M536" t="s">
        <v>2324</v>
      </c>
      <c r="N536" t="s">
        <v>69</v>
      </c>
      <c r="O536" t="s">
        <v>94</v>
      </c>
      <c r="P536">
        <v>140.70789653</v>
      </c>
      <c r="Q536" t="s">
        <v>71</v>
      </c>
      <c r="R536" t="s">
        <v>71</v>
      </c>
      <c r="T536" t="s">
        <v>72</v>
      </c>
      <c r="U536" t="s">
        <v>173</v>
      </c>
      <c r="V536">
        <v>7.7065599999999996</v>
      </c>
      <c r="W536">
        <v>16.950385000000001</v>
      </c>
      <c r="X536">
        <f>SUM(Table2[[#This Row],[Mitigation Finance ($ million)]:[Adaptation Finance ($ million)]])</f>
        <v>24.656945</v>
      </c>
      <c r="Y536" t="s">
        <v>96</v>
      </c>
      <c r="Z536" t="s">
        <v>1319</v>
      </c>
      <c r="AA536" t="s">
        <v>2325</v>
      </c>
    </row>
    <row r="537" spans="1:27" x14ac:dyDescent="0.25">
      <c r="A537" s="27">
        <v>44561</v>
      </c>
      <c r="B537" t="s">
        <v>2322</v>
      </c>
      <c r="C537" t="s">
        <v>2323</v>
      </c>
      <c r="D537" t="s">
        <v>215</v>
      </c>
      <c r="E537" t="s">
        <v>216</v>
      </c>
      <c r="F537" t="s">
        <v>217</v>
      </c>
      <c r="G537" t="s">
        <v>218</v>
      </c>
      <c r="H537" t="s">
        <v>683</v>
      </c>
      <c r="I537" t="s">
        <v>66</v>
      </c>
      <c r="K537" t="s">
        <v>2199</v>
      </c>
      <c r="L537" t="s">
        <v>93</v>
      </c>
      <c r="M537" t="s">
        <v>2324</v>
      </c>
      <c r="N537" t="s">
        <v>69</v>
      </c>
      <c r="O537" t="s">
        <v>94</v>
      </c>
      <c r="Q537" t="s">
        <v>71</v>
      </c>
      <c r="R537" t="s">
        <v>84</v>
      </c>
      <c r="T537" t="s">
        <v>72</v>
      </c>
      <c r="U537" t="s">
        <v>173</v>
      </c>
      <c r="V537">
        <v>9.0947809999999993</v>
      </c>
      <c r="W537">
        <v>3.293561</v>
      </c>
      <c r="X537">
        <f>SUM(Table2[[#This Row],[Mitigation Finance ($ million)]:[Adaptation Finance ($ million)]])</f>
        <v>12.388342</v>
      </c>
      <c r="Y537" t="s">
        <v>96</v>
      </c>
      <c r="Z537" t="s">
        <v>1319</v>
      </c>
      <c r="AA537" t="s">
        <v>2325</v>
      </c>
    </row>
    <row r="538" spans="1:27" x14ac:dyDescent="0.25">
      <c r="A538" s="27">
        <v>44561</v>
      </c>
      <c r="B538" t="s">
        <v>2322</v>
      </c>
      <c r="C538" t="s">
        <v>2323</v>
      </c>
      <c r="D538" t="s">
        <v>215</v>
      </c>
      <c r="E538" t="s">
        <v>216</v>
      </c>
      <c r="F538" t="s">
        <v>217</v>
      </c>
      <c r="G538" t="s">
        <v>218</v>
      </c>
      <c r="H538" t="s">
        <v>683</v>
      </c>
      <c r="I538" t="s">
        <v>66</v>
      </c>
      <c r="K538" t="s">
        <v>2199</v>
      </c>
      <c r="L538" t="s">
        <v>93</v>
      </c>
      <c r="M538" t="s">
        <v>2324</v>
      </c>
      <c r="N538" t="s">
        <v>69</v>
      </c>
      <c r="O538" t="s">
        <v>94</v>
      </c>
      <c r="Q538" t="s">
        <v>71</v>
      </c>
      <c r="R538" t="s">
        <v>117</v>
      </c>
      <c r="T538" t="s">
        <v>72</v>
      </c>
      <c r="U538" t="s">
        <v>173</v>
      </c>
      <c r="V538">
        <v>7.7065599999999996</v>
      </c>
      <c r="W538">
        <v>5.1801389999999996</v>
      </c>
      <c r="X538">
        <f>SUM(Table2[[#This Row],[Mitigation Finance ($ million)]:[Adaptation Finance ($ million)]])</f>
        <v>12.886699</v>
      </c>
      <c r="Y538" t="s">
        <v>96</v>
      </c>
      <c r="Z538" t="s">
        <v>1319</v>
      </c>
      <c r="AA538" t="s">
        <v>2325</v>
      </c>
    </row>
    <row r="539" spans="1:27" x14ac:dyDescent="0.25">
      <c r="A539" s="27">
        <v>44561</v>
      </c>
      <c r="B539" t="s">
        <v>2326</v>
      </c>
      <c r="C539" t="s">
        <v>2327</v>
      </c>
      <c r="D539" t="s">
        <v>215</v>
      </c>
      <c r="E539" t="s">
        <v>216</v>
      </c>
      <c r="F539" t="s">
        <v>217</v>
      </c>
      <c r="G539" t="s">
        <v>218</v>
      </c>
      <c r="H539" t="s">
        <v>683</v>
      </c>
      <c r="I539" t="s">
        <v>66</v>
      </c>
      <c r="J539">
        <v>498.83100000000002</v>
      </c>
      <c r="K539" t="s">
        <v>2199</v>
      </c>
      <c r="L539" t="s">
        <v>93</v>
      </c>
      <c r="M539" t="s">
        <v>2328</v>
      </c>
      <c r="N539" t="s">
        <v>69</v>
      </c>
      <c r="O539" t="s">
        <v>94</v>
      </c>
      <c r="P539">
        <v>175.28446747000001</v>
      </c>
      <c r="Q539" t="s">
        <v>84</v>
      </c>
      <c r="R539" t="s">
        <v>71</v>
      </c>
      <c r="T539" t="s">
        <v>72</v>
      </c>
      <c r="U539" t="s">
        <v>95</v>
      </c>
      <c r="V539">
        <v>15.1111</v>
      </c>
      <c r="W539">
        <v>13.91</v>
      </c>
      <c r="X539">
        <f>SUM(Table2[[#This Row],[Mitigation Finance ($ million)]:[Adaptation Finance ($ million)]])</f>
        <v>29.021100000000001</v>
      </c>
      <c r="Y539" t="s">
        <v>96</v>
      </c>
      <c r="Z539" t="s">
        <v>1319</v>
      </c>
      <c r="AA539" t="s">
        <v>2329</v>
      </c>
    </row>
    <row r="540" spans="1:27" x14ac:dyDescent="0.25">
      <c r="A540" s="27">
        <v>44561</v>
      </c>
      <c r="B540" t="s">
        <v>2326</v>
      </c>
      <c r="C540" t="s">
        <v>2327</v>
      </c>
      <c r="D540" t="s">
        <v>215</v>
      </c>
      <c r="E540" t="s">
        <v>216</v>
      </c>
      <c r="F540" t="s">
        <v>217</v>
      </c>
      <c r="G540" t="s">
        <v>218</v>
      </c>
      <c r="H540" t="s">
        <v>683</v>
      </c>
      <c r="I540" t="s">
        <v>66</v>
      </c>
      <c r="K540" t="s">
        <v>2199</v>
      </c>
      <c r="L540" t="s">
        <v>93</v>
      </c>
      <c r="M540" t="s">
        <v>2328</v>
      </c>
      <c r="N540" t="s">
        <v>69</v>
      </c>
      <c r="O540" t="s">
        <v>94</v>
      </c>
      <c r="Q540" t="s">
        <v>84</v>
      </c>
      <c r="R540" t="s">
        <v>84</v>
      </c>
      <c r="T540" t="s">
        <v>72</v>
      </c>
      <c r="U540" t="s">
        <v>95</v>
      </c>
      <c r="V540">
        <v>2.5581999999999998</v>
      </c>
      <c r="W540">
        <v>1.2170000000000001</v>
      </c>
      <c r="X540">
        <f>SUM(Table2[[#This Row],[Mitigation Finance ($ million)]:[Adaptation Finance ($ million)]])</f>
        <v>3.7751999999999999</v>
      </c>
      <c r="Y540" t="s">
        <v>96</v>
      </c>
      <c r="Z540" t="s">
        <v>1319</v>
      </c>
      <c r="AA540" t="s">
        <v>2329</v>
      </c>
    </row>
    <row r="541" spans="1:27" x14ac:dyDescent="0.25">
      <c r="A541" s="2">
        <v>44561</v>
      </c>
      <c r="B541" t="s">
        <v>3225</v>
      </c>
      <c r="C541" t="s">
        <v>3447</v>
      </c>
      <c r="D541" t="s">
        <v>87</v>
      </c>
      <c r="E541" t="s">
        <v>88</v>
      </c>
      <c r="F541" t="s">
        <v>80</v>
      </c>
      <c r="G541" t="s">
        <v>81</v>
      </c>
      <c r="H541" t="s">
        <v>82</v>
      </c>
      <c r="I541" t="s">
        <v>66</v>
      </c>
      <c r="K541" t="s">
        <v>180</v>
      </c>
      <c r="L541" t="s">
        <v>68</v>
      </c>
      <c r="M541">
        <v>6840</v>
      </c>
      <c r="N541" t="s">
        <v>69</v>
      </c>
      <c r="O541" t="s">
        <v>211</v>
      </c>
      <c r="P541">
        <v>0.75</v>
      </c>
      <c r="Q541" t="s">
        <v>71</v>
      </c>
      <c r="R541" t="s">
        <v>71</v>
      </c>
      <c r="T541" t="s">
        <v>72</v>
      </c>
      <c r="U541" t="s">
        <v>95</v>
      </c>
      <c r="V541">
        <v>0.75</v>
      </c>
      <c r="X541">
        <f>SUM(Table2[[#This Row],[Mitigation Finance ($ million)]:[Adaptation Finance ($ million)]])</f>
        <v>0.75</v>
      </c>
      <c r="Y541" t="s">
        <v>3344</v>
      </c>
      <c r="Z541" t="s">
        <v>1319</v>
      </c>
      <c r="AA541" t="s">
        <v>3227</v>
      </c>
    </row>
    <row r="542" spans="1:27" x14ac:dyDescent="0.25">
      <c r="A542" s="2">
        <v>44561</v>
      </c>
      <c r="B542" t="s">
        <v>3225</v>
      </c>
      <c r="C542" t="s">
        <v>3447</v>
      </c>
      <c r="D542" t="s">
        <v>87</v>
      </c>
      <c r="E542" t="s">
        <v>88</v>
      </c>
      <c r="F542" t="s">
        <v>80</v>
      </c>
      <c r="G542" t="s">
        <v>81</v>
      </c>
      <c r="H542" t="s">
        <v>82</v>
      </c>
      <c r="I542" t="s">
        <v>66</v>
      </c>
      <c r="K542" t="s">
        <v>180</v>
      </c>
      <c r="L542" t="s">
        <v>68</v>
      </c>
      <c r="M542">
        <v>6840</v>
      </c>
      <c r="N542" t="s">
        <v>69</v>
      </c>
      <c r="O542" t="s">
        <v>3348</v>
      </c>
      <c r="P542">
        <v>0.25</v>
      </c>
      <c r="Q542" t="s">
        <v>71</v>
      </c>
      <c r="R542" t="s">
        <v>71</v>
      </c>
      <c r="T542" t="s">
        <v>72</v>
      </c>
      <c r="U542" t="s">
        <v>95</v>
      </c>
      <c r="V542">
        <v>0.25</v>
      </c>
      <c r="X542">
        <f>SUM(Table2[[#This Row],[Mitigation Finance ($ million)]:[Adaptation Finance ($ million)]])</f>
        <v>0.25</v>
      </c>
      <c r="Y542" t="s">
        <v>3344</v>
      </c>
      <c r="Z542" t="s">
        <v>1319</v>
      </c>
      <c r="AA542" t="s">
        <v>3227</v>
      </c>
    </row>
    <row r="543" spans="1:27" x14ac:dyDescent="0.25">
      <c r="A543" s="2">
        <v>44561</v>
      </c>
      <c r="B543" t="s">
        <v>3296</v>
      </c>
      <c r="C543" t="s">
        <v>3297</v>
      </c>
      <c r="D543" t="s">
        <v>200</v>
      </c>
      <c r="E543" t="s">
        <v>201</v>
      </c>
      <c r="F543" t="s">
        <v>114</v>
      </c>
      <c r="G543" t="s">
        <v>123</v>
      </c>
      <c r="H543" t="s">
        <v>631</v>
      </c>
      <c r="I543" t="s">
        <v>66</v>
      </c>
      <c r="J543">
        <v>81.73</v>
      </c>
      <c r="K543" t="s">
        <v>2199</v>
      </c>
      <c r="L543" t="s">
        <v>93</v>
      </c>
      <c r="M543">
        <v>4100</v>
      </c>
      <c r="N543" t="s">
        <v>69</v>
      </c>
      <c r="O543" t="s">
        <v>94</v>
      </c>
      <c r="P543">
        <v>29</v>
      </c>
      <c r="Q543" t="s">
        <v>84</v>
      </c>
      <c r="R543" t="s">
        <v>84</v>
      </c>
      <c r="T543" t="s">
        <v>25</v>
      </c>
      <c r="U543" t="s">
        <v>173</v>
      </c>
      <c r="V543">
        <v>2</v>
      </c>
      <c r="X543">
        <f>SUM(Table2[[#This Row],[Mitigation Finance ($ million)]:[Adaptation Finance ($ million)]])</f>
        <v>2</v>
      </c>
      <c r="Y543" t="s">
        <v>96</v>
      </c>
      <c r="Z543" t="s">
        <v>1319</v>
      </c>
      <c r="AA543" t="s">
        <v>3298</v>
      </c>
    </row>
    <row r="544" spans="1:27" x14ac:dyDescent="0.25">
      <c r="A544" s="2">
        <v>44561</v>
      </c>
      <c r="B544" t="s">
        <v>3296</v>
      </c>
      <c r="C544" t="s">
        <v>3297</v>
      </c>
      <c r="D544" t="s">
        <v>200</v>
      </c>
      <c r="E544" t="s">
        <v>201</v>
      </c>
      <c r="F544" t="s">
        <v>114</v>
      </c>
      <c r="G544" t="s">
        <v>123</v>
      </c>
      <c r="H544" t="s">
        <v>631</v>
      </c>
      <c r="I544" t="s">
        <v>66</v>
      </c>
      <c r="K544" t="s">
        <v>2199</v>
      </c>
      <c r="L544" t="s">
        <v>93</v>
      </c>
      <c r="M544">
        <v>4100</v>
      </c>
      <c r="N544" t="s">
        <v>69</v>
      </c>
      <c r="O544" t="s">
        <v>94</v>
      </c>
      <c r="Q544" t="s">
        <v>84</v>
      </c>
      <c r="R544" t="s">
        <v>117</v>
      </c>
      <c r="T544" t="s">
        <v>25</v>
      </c>
      <c r="U544" t="s">
        <v>173</v>
      </c>
      <c r="V544">
        <v>7</v>
      </c>
      <c r="X544">
        <f>SUM(Table2[[#This Row],[Mitigation Finance ($ million)]:[Adaptation Finance ($ million)]])</f>
        <v>7</v>
      </c>
      <c r="Y544" t="s">
        <v>96</v>
      </c>
      <c r="Z544" t="s">
        <v>1319</v>
      </c>
      <c r="AA544" t="s">
        <v>3298</v>
      </c>
    </row>
    <row r="545" spans="1:27" x14ac:dyDescent="0.25">
      <c r="A545" s="2">
        <v>44561</v>
      </c>
      <c r="B545" t="s">
        <v>3296</v>
      </c>
      <c r="C545" t="s">
        <v>3297</v>
      </c>
      <c r="D545" t="s">
        <v>200</v>
      </c>
      <c r="E545" t="s">
        <v>201</v>
      </c>
      <c r="F545" t="s">
        <v>114</v>
      </c>
      <c r="G545" t="s">
        <v>123</v>
      </c>
      <c r="H545" t="s">
        <v>631</v>
      </c>
      <c r="I545" t="s">
        <v>66</v>
      </c>
      <c r="K545" t="s">
        <v>2199</v>
      </c>
      <c r="L545" t="s">
        <v>93</v>
      </c>
      <c r="M545">
        <v>4103</v>
      </c>
      <c r="N545" t="s">
        <v>69</v>
      </c>
      <c r="O545" t="s">
        <v>94</v>
      </c>
      <c r="P545">
        <v>29</v>
      </c>
      <c r="Q545" t="s">
        <v>84</v>
      </c>
      <c r="R545" t="s">
        <v>84</v>
      </c>
      <c r="T545" t="s">
        <v>25</v>
      </c>
      <c r="U545" t="s">
        <v>173</v>
      </c>
      <c r="X545">
        <f>SUM(Table2[[#This Row],[Mitigation Finance ($ million)]:[Adaptation Finance ($ million)]])</f>
        <v>0</v>
      </c>
      <c r="Y545" t="s">
        <v>96</v>
      </c>
      <c r="Z545" t="s">
        <v>1319</v>
      </c>
      <c r="AA545" t="s">
        <v>3298</v>
      </c>
    </row>
    <row r="546" spans="1:27" x14ac:dyDescent="0.25">
      <c r="A546" s="2">
        <v>44561</v>
      </c>
      <c r="B546" t="s">
        <v>3296</v>
      </c>
      <c r="C546" t="s">
        <v>3297</v>
      </c>
      <c r="D546" t="s">
        <v>200</v>
      </c>
      <c r="E546" t="s">
        <v>201</v>
      </c>
      <c r="F546" t="s">
        <v>114</v>
      </c>
      <c r="G546" t="s">
        <v>123</v>
      </c>
      <c r="H546" t="s">
        <v>631</v>
      </c>
      <c r="I546" t="s">
        <v>66</v>
      </c>
      <c r="K546" t="s">
        <v>2199</v>
      </c>
      <c r="L546" t="s">
        <v>150</v>
      </c>
      <c r="M546" t="s">
        <v>3299</v>
      </c>
      <c r="N546" t="s">
        <v>99</v>
      </c>
      <c r="O546" t="s">
        <v>177</v>
      </c>
      <c r="P546">
        <v>2</v>
      </c>
      <c r="Q546" t="s">
        <v>84</v>
      </c>
      <c r="R546" t="s">
        <v>117</v>
      </c>
      <c r="T546" t="s">
        <v>25</v>
      </c>
      <c r="U546" t="s">
        <v>173</v>
      </c>
      <c r="V546">
        <v>2</v>
      </c>
      <c r="X546">
        <f>SUM(Table2[[#This Row],[Mitigation Finance ($ million)]:[Adaptation Finance ($ million)]])</f>
        <v>2</v>
      </c>
      <c r="Y546" t="s">
        <v>96</v>
      </c>
      <c r="Z546" t="s">
        <v>1319</v>
      </c>
      <c r="AA546" t="s">
        <v>3298</v>
      </c>
    </row>
    <row r="547" spans="1:27" x14ac:dyDescent="0.25">
      <c r="A547" s="2">
        <v>44561</v>
      </c>
      <c r="B547" t="s">
        <v>3213</v>
      </c>
      <c r="C547" t="s">
        <v>3405</v>
      </c>
      <c r="D547" t="s">
        <v>87</v>
      </c>
      <c r="E547" t="s">
        <v>88</v>
      </c>
      <c r="F547" t="s">
        <v>80</v>
      </c>
      <c r="G547" t="s">
        <v>81</v>
      </c>
      <c r="H547" t="s">
        <v>82</v>
      </c>
      <c r="I547" t="s">
        <v>66</v>
      </c>
      <c r="K547" t="s">
        <v>180</v>
      </c>
      <c r="L547" t="s">
        <v>68</v>
      </c>
      <c r="M547">
        <v>6766</v>
      </c>
      <c r="N547" t="s">
        <v>69</v>
      </c>
      <c r="O547" t="s">
        <v>3348</v>
      </c>
      <c r="P547">
        <v>1.5</v>
      </c>
      <c r="Q547" t="s">
        <v>71</v>
      </c>
      <c r="R547" t="s">
        <v>71</v>
      </c>
      <c r="T547" t="s">
        <v>72</v>
      </c>
      <c r="U547" t="s">
        <v>95</v>
      </c>
      <c r="X547">
        <f>SUM(Table2[[#This Row],[Mitigation Finance ($ million)]:[Adaptation Finance ($ million)]])</f>
        <v>0</v>
      </c>
      <c r="Y547" t="s">
        <v>3344</v>
      </c>
      <c r="Z547" t="s">
        <v>1319</v>
      </c>
      <c r="AA547" t="s">
        <v>3215</v>
      </c>
    </row>
    <row r="548" spans="1:27" x14ac:dyDescent="0.25">
      <c r="A548" s="2">
        <v>44561</v>
      </c>
      <c r="B548" t="s">
        <v>3120</v>
      </c>
      <c r="C548" t="s">
        <v>3121</v>
      </c>
      <c r="D548" t="s">
        <v>714</v>
      </c>
      <c r="E548" t="s">
        <v>715</v>
      </c>
      <c r="F548" t="s">
        <v>63</v>
      </c>
      <c r="G548" t="s">
        <v>64</v>
      </c>
      <c r="H548" t="s">
        <v>169</v>
      </c>
      <c r="I548" t="s">
        <v>66</v>
      </c>
      <c r="J548">
        <v>36.200000000000003</v>
      </c>
      <c r="K548" t="s">
        <v>2153</v>
      </c>
      <c r="L548" t="s">
        <v>150</v>
      </c>
      <c r="M548" t="s">
        <v>3122</v>
      </c>
      <c r="N548" t="s">
        <v>69</v>
      </c>
      <c r="O548" t="s">
        <v>152</v>
      </c>
      <c r="P548">
        <v>30</v>
      </c>
      <c r="Q548" t="s">
        <v>117</v>
      </c>
      <c r="R548" t="s">
        <v>117</v>
      </c>
      <c r="T548" t="s">
        <v>72</v>
      </c>
      <c r="U548" t="s">
        <v>173</v>
      </c>
      <c r="V548">
        <v>7.2</v>
      </c>
      <c r="W548">
        <v>2.1</v>
      </c>
      <c r="X548">
        <f>SUM(Table2[[#This Row],[Mitigation Finance ($ million)]:[Adaptation Finance ($ million)]])</f>
        <v>9.3000000000000007</v>
      </c>
      <c r="Y548" t="s">
        <v>96</v>
      </c>
      <c r="Z548" t="s">
        <v>1319</v>
      </c>
      <c r="AA548" t="s">
        <v>3123</v>
      </c>
    </row>
    <row r="549" spans="1:27" x14ac:dyDescent="0.25">
      <c r="A549" s="2">
        <v>44561</v>
      </c>
      <c r="B549" t="s">
        <v>3259</v>
      </c>
      <c r="C549" t="s">
        <v>3260</v>
      </c>
      <c r="D549" t="s">
        <v>112</v>
      </c>
      <c r="E549" t="s">
        <v>113</v>
      </c>
      <c r="F549" t="s">
        <v>114</v>
      </c>
      <c r="G549" t="s">
        <v>123</v>
      </c>
      <c r="H549" t="s">
        <v>391</v>
      </c>
      <c r="I549" t="s">
        <v>66</v>
      </c>
      <c r="J549">
        <v>1411.5</v>
      </c>
      <c r="K549" t="s">
        <v>591</v>
      </c>
      <c r="L549" t="s">
        <v>93</v>
      </c>
      <c r="M549">
        <v>4164</v>
      </c>
      <c r="N549" t="s">
        <v>69</v>
      </c>
      <c r="O549" t="s">
        <v>94</v>
      </c>
      <c r="P549">
        <v>600</v>
      </c>
      <c r="Q549" t="s">
        <v>141</v>
      </c>
      <c r="R549" t="s">
        <v>141</v>
      </c>
      <c r="T549" t="s">
        <v>72</v>
      </c>
      <c r="U549" t="s">
        <v>95</v>
      </c>
      <c r="V549">
        <v>29.3</v>
      </c>
      <c r="W549">
        <v>94.5</v>
      </c>
      <c r="X549">
        <f>SUM(Table2[[#This Row],[Mitigation Finance ($ million)]:[Adaptation Finance ($ million)]])</f>
        <v>123.8</v>
      </c>
      <c r="Y549" t="s">
        <v>96</v>
      </c>
      <c r="Z549" t="s">
        <v>1319</v>
      </c>
      <c r="AA549" t="s">
        <v>3261</v>
      </c>
    </row>
    <row r="550" spans="1:27" x14ac:dyDescent="0.25">
      <c r="A550" s="2">
        <v>44561</v>
      </c>
      <c r="B550" t="s">
        <v>3228</v>
      </c>
      <c r="C550" t="s">
        <v>3428</v>
      </c>
      <c r="D550" t="s">
        <v>87</v>
      </c>
      <c r="E550" t="s">
        <v>88</v>
      </c>
      <c r="F550" t="s">
        <v>80</v>
      </c>
      <c r="G550" t="s">
        <v>81</v>
      </c>
      <c r="H550" t="s">
        <v>82</v>
      </c>
      <c r="I550" t="s">
        <v>66</v>
      </c>
      <c r="K550" t="s">
        <v>180</v>
      </c>
      <c r="L550" t="s">
        <v>68</v>
      </c>
      <c r="M550">
        <v>6814</v>
      </c>
      <c r="N550" t="s">
        <v>69</v>
      </c>
      <c r="O550" t="s">
        <v>3348</v>
      </c>
      <c r="P550">
        <v>1</v>
      </c>
      <c r="Q550" t="s">
        <v>71</v>
      </c>
      <c r="R550" t="s">
        <v>71</v>
      </c>
      <c r="T550" t="s">
        <v>25</v>
      </c>
      <c r="U550" t="s">
        <v>95</v>
      </c>
      <c r="V550">
        <v>0.1</v>
      </c>
      <c r="X550">
        <f>SUM(Table2[[#This Row],[Mitigation Finance ($ million)]:[Adaptation Finance ($ million)]])</f>
        <v>0.1</v>
      </c>
      <c r="Y550" t="s">
        <v>3344</v>
      </c>
      <c r="Z550" t="s">
        <v>1319</v>
      </c>
      <c r="AA550" t="s">
        <v>3230</v>
      </c>
    </row>
    <row r="551" spans="1:27" x14ac:dyDescent="0.25">
      <c r="A551" s="2">
        <v>44561</v>
      </c>
      <c r="B551" t="s">
        <v>3204</v>
      </c>
      <c r="C551" t="s">
        <v>3476</v>
      </c>
      <c r="D551" t="s">
        <v>87</v>
      </c>
      <c r="E551" t="s">
        <v>88</v>
      </c>
      <c r="F551" t="s">
        <v>80</v>
      </c>
      <c r="G551" t="s">
        <v>81</v>
      </c>
      <c r="H551" t="s">
        <v>613</v>
      </c>
      <c r="I551" t="s">
        <v>66</v>
      </c>
      <c r="K551" t="s">
        <v>180</v>
      </c>
      <c r="L551" t="s">
        <v>68</v>
      </c>
      <c r="M551">
        <v>6875</v>
      </c>
      <c r="N551" t="s">
        <v>69</v>
      </c>
      <c r="O551" t="s">
        <v>211</v>
      </c>
      <c r="P551">
        <v>0.15</v>
      </c>
      <c r="Q551" t="s">
        <v>132</v>
      </c>
      <c r="R551" t="s">
        <v>132</v>
      </c>
      <c r="T551" t="s">
        <v>72</v>
      </c>
      <c r="U551" t="s">
        <v>95</v>
      </c>
      <c r="V551">
        <v>0.15</v>
      </c>
      <c r="X551">
        <f>SUM(Table2[[#This Row],[Mitigation Finance ($ million)]:[Adaptation Finance ($ million)]])</f>
        <v>0.15</v>
      </c>
      <c r="Y551" t="s">
        <v>3344</v>
      </c>
      <c r="Z551" t="s">
        <v>1319</v>
      </c>
      <c r="AA551" t="s">
        <v>3206</v>
      </c>
    </row>
    <row r="552" spans="1:27" x14ac:dyDescent="0.25">
      <c r="A552" s="2">
        <v>44561</v>
      </c>
      <c r="B552" t="s">
        <v>3204</v>
      </c>
      <c r="C552" t="s">
        <v>3476</v>
      </c>
      <c r="D552" t="s">
        <v>87</v>
      </c>
      <c r="E552" t="s">
        <v>88</v>
      </c>
      <c r="F552" t="s">
        <v>80</v>
      </c>
      <c r="G552" t="s">
        <v>81</v>
      </c>
      <c r="H552" t="s">
        <v>613</v>
      </c>
      <c r="I552" t="s">
        <v>66</v>
      </c>
      <c r="K552" t="s">
        <v>180</v>
      </c>
      <c r="L552" t="s">
        <v>68</v>
      </c>
      <c r="M552">
        <v>6875</v>
      </c>
      <c r="N552" t="s">
        <v>99</v>
      </c>
      <c r="O552" t="s">
        <v>2294</v>
      </c>
      <c r="P552">
        <v>1</v>
      </c>
      <c r="Q552" t="s">
        <v>132</v>
      </c>
      <c r="R552" t="s">
        <v>132</v>
      </c>
      <c r="T552" t="s">
        <v>72</v>
      </c>
      <c r="U552" t="s">
        <v>95</v>
      </c>
      <c r="V552">
        <v>8.8374999999999995E-2</v>
      </c>
      <c r="W552">
        <v>0.113625</v>
      </c>
      <c r="X552">
        <f>SUM(Table2[[#This Row],[Mitigation Finance ($ million)]:[Adaptation Finance ($ million)]])</f>
        <v>0.20200000000000001</v>
      </c>
      <c r="Y552" t="s">
        <v>3344</v>
      </c>
      <c r="Z552" t="s">
        <v>1319</v>
      </c>
      <c r="AA552" t="s">
        <v>3206</v>
      </c>
    </row>
    <row r="553" spans="1:27" x14ac:dyDescent="0.25">
      <c r="A553" s="2">
        <v>44561</v>
      </c>
      <c r="B553" t="s">
        <v>3222</v>
      </c>
      <c r="C553" t="s">
        <v>3468</v>
      </c>
      <c r="D553" t="s">
        <v>87</v>
      </c>
      <c r="E553" t="s">
        <v>88</v>
      </c>
      <c r="F553" t="s">
        <v>80</v>
      </c>
      <c r="G553" t="s">
        <v>81</v>
      </c>
      <c r="H553" t="s">
        <v>82</v>
      </c>
      <c r="I553" t="s">
        <v>66</v>
      </c>
      <c r="K553" t="s">
        <v>180</v>
      </c>
      <c r="L553" t="s">
        <v>68</v>
      </c>
      <c r="M553">
        <v>6866</v>
      </c>
      <c r="N553" t="s">
        <v>69</v>
      </c>
      <c r="O553" t="s">
        <v>3348</v>
      </c>
      <c r="P553">
        <v>1.5</v>
      </c>
      <c r="Q553" t="s">
        <v>71</v>
      </c>
      <c r="R553" t="s">
        <v>71</v>
      </c>
      <c r="T553" t="s">
        <v>72</v>
      </c>
      <c r="U553" t="s">
        <v>73</v>
      </c>
      <c r="X553">
        <f>SUM(Table2[[#This Row],[Mitigation Finance ($ million)]:[Adaptation Finance ($ million)]])</f>
        <v>0</v>
      </c>
      <c r="Y553" t="s">
        <v>3344</v>
      </c>
      <c r="Z553" t="s">
        <v>1319</v>
      </c>
      <c r="AA553" t="s">
        <v>3224</v>
      </c>
    </row>
    <row r="554" spans="1:27" x14ac:dyDescent="0.25">
      <c r="A554" s="2">
        <v>44561</v>
      </c>
      <c r="B554" t="s">
        <v>3455</v>
      </c>
      <c r="C554" t="s">
        <v>3456</v>
      </c>
      <c r="D554" t="s">
        <v>167</v>
      </c>
      <c r="E554" t="s">
        <v>168</v>
      </c>
      <c r="F554" t="s">
        <v>63</v>
      </c>
      <c r="G554" t="s">
        <v>64</v>
      </c>
      <c r="H554" t="s">
        <v>169</v>
      </c>
      <c r="I554" t="s">
        <v>66</v>
      </c>
      <c r="J554">
        <v>3</v>
      </c>
      <c r="K554" t="s">
        <v>180</v>
      </c>
      <c r="L554" t="s">
        <v>68</v>
      </c>
      <c r="M554">
        <v>6852</v>
      </c>
      <c r="N554" t="s">
        <v>69</v>
      </c>
      <c r="O554" t="s">
        <v>3348</v>
      </c>
      <c r="P554">
        <v>2.25</v>
      </c>
      <c r="Q554" t="s">
        <v>117</v>
      </c>
      <c r="R554" t="s">
        <v>117</v>
      </c>
      <c r="T554" t="s">
        <v>25</v>
      </c>
      <c r="U554" t="s">
        <v>73</v>
      </c>
      <c r="X554">
        <f>SUM(Table2[[#This Row],[Mitigation Finance ($ million)]:[Adaptation Finance ($ million)]])</f>
        <v>0</v>
      </c>
      <c r="Y554" t="s">
        <v>3344</v>
      </c>
      <c r="Z554" t="s">
        <v>1319</v>
      </c>
      <c r="AA554" t="s">
        <v>3457</v>
      </c>
    </row>
    <row r="555" spans="1:27" x14ac:dyDescent="0.25">
      <c r="A555" s="2">
        <v>44561</v>
      </c>
      <c r="B555" t="s">
        <v>3455</v>
      </c>
      <c r="C555" t="s">
        <v>3456</v>
      </c>
      <c r="D555" t="s">
        <v>167</v>
      </c>
      <c r="E555" t="s">
        <v>168</v>
      </c>
      <c r="F555" t="s">
        <v>63</v>
      </c>
      <c r="G555" t="s">
        <v>64</v>
      </c>
      <c r="H555" t="s">
        <v>169</v>
      </c>
      <c r="I555" t="s">
        <v>66</v>
      </c>
      <c r="K555" t="s">
        <v>180</v>
      </c>
      <c r="L555" t="s">
        <v>68</v>
      </c>
      <c r="M555">
        <v>6852</v>
      </c>
      <c r="N555" t="s">
        <v>69</v>
      </c>
      <c r="O555" t="s">
        <v>211</v>
      </c>
      <c r="P555">
        <v>0.75</v>
      </c>
      <c r="Q555" t="s">
        <v>117</v>
      </c>
      <c r="R555" t="s">
        <v>117</v>
      </c>
      <c r="T555" t="s">
        <v>25</v>
      </c>
      <c r="U555" t="s">
        <v>73</v>
      </c>
      <c r="V555">
        <v>0.75</v>
      </c>
      <c r="X555">
        <f>SUM(Table2[[#This Row],[Mitigation Finance ($ million)]:[Adaptation Finance ($ million)]])</f>
        <v>0.75</v>
      </c>
      <c r="Y555" t="s">
        <v>3344</v>
      </c>
      <c r="Z555" t="s">
        <v>1319</v>
      </c>
      <c r="AA555" t="s">
        <v>3457</v>
      </c>
    </row>
    <row r="556" spans="1:27" x14ac:dyDescent="0.25">
      <c r="A556" s="2">
        <v>44565</v>
      </c>
      <c r="B556" t="s">
        <v>3057</v>
      </c>
      <c r="C556" t="s">
        <v>3058</v>
      </c>
      <c r="D556" t="s">
        <v>103</v>
      </c>
      <c r="E556" t="s">
        <v>104</v>
      </c>
      <c r="F556" t="s">
        <v>104</v>
      </c>
      <c r="G556" t="s">
        <v>3054</v>
      </c>
      <c r="I556" t="s">
        <v>66</v>
      </c>
      <c r="J556">
        <v>0.15</v>
      </c>
      <c r="K556" t="s">
        <v>209</v>
      </c>
      <c r="L556" t="s">
        <v>210</v>
      </c>
      <c r="M556" t="s">
        <v>3057</v>
      </c>
      <c r="N556" t="s">
        <v>69</v>
      </c>
      <c r="O556" t="s">
        <v>211</v>
      </c>
      <c r="P556">
        <v>0.15</v>
      </c>
      <c r="Q556" t="s">
        <v>141</v>
      </c>
      <c r="R556" t="s">
        <v>141</v>
      </c>
      <c r="T556" t="s">
        <v>24</v>
      </c>
      <c r="V556">
        <v>0.15</v>
      </c>
      <c r="X556">
        <f>SUM(Table2[[#This Row],[Mitigation Finance ($ million)]:[Adaptation Finance ($ million)]])</f>
        <v>0.15</v>
      </c>
      <c r="Y556" t="s">
        <v>212</v>
      </c>
      <c r="Z556" t="s">
        <v>1319</v>
      </c>
    </row>
    <row r="557" spans="1:27" x14ac:dyDescent="0.25">
      <c r="A557" s="2">
        <v>44578</v>
      </c>
      <c r="B557" t="s">
        <v>230</v>
      </c>
      <c r="C557" t="s">
        <v>231</v>
      </c>
      <c r="D557" t="s">
        <v>87</v>
      </c>
      <c r="E557" t="s">
        <v>88</v>
      </c>
      <c r="F557" t="s">
        <v>80</v>
      </c>
      <c r="G557" t="s">
        <v>89</v>
      </c>
      <c r="H557" t="s">
        <v>137</v>
      </c>
      <c r="I557" t="s">
        <v>91</v>
      </c>
      <c r="J557">
        <v>3.5</v>
      </c>
      <c r="L557" t="s">
        <v>2524</v>
      </c>
      <c r="M557" t="s">
        <v>2587</v>
      </c>
      <c r="N557" t="s">
        <v>99</v>
      </c>
      <c r="O557" t="s">
        <v>140</v>
      </c>
      <c r="P557">
        <v>0.82151275221460895</v>
      </c>
      <c r="Q557" t="s">
        <v>128</v>
      </c>
      <c r="R557" t="s">
        <v>128</v>
      </c>
      <c r="T557" t="s">
        <v>25</v>
      </c>
      <c r="U557" t="s">
        <v>73</v>
      </c>
      <c r="W557">
        <v>0.43</v>
      </c>
      <c r="X557">
        <f>SUM(Table2[[#This Row],[Mitigation Finance ($ million)]:[Adaptation Finance ($ million)]])</f>
        <v>0.43</v>
      </c>
      <c r="Y557" t="s">
        <v>96</v>
      </c>
      <c r="Z557" t="s">
        <v>1319</v>
      </c>
      <c r="AA557" t="s">
        <v>233</v>
      </c>
    </row>
    <row r="558" spans="1:27" x14ac:dyDescent="0.25">
      <c r="A558" s="2">
        <v>44594</v>
      </c>
      <c r="B558" t="s">
        <v>2349</v>
      </c>
      <c r="C558" t="s">
        <v>2350</v>
      </c>
      <c r="D558" t="s">
        <v>215</v>
      </c>
      <c r="E558" t="s">
        <v>216</v>
      </c>
      <c r="F558" t="s">
        <v>217</v>
      </c>
      <c r="G558" t="s">
        <v>218</v>
      </c>
      <c r="H558" t="s">
        <v>683</v>
      </c>
      <c r="I558" t="s">
        <v>66</v>
      </c>
      <c r="J558">
        <v>0.22500000000000001</v>
      </c>
      <c r="K558" t="s">
        <v>67</v>
      </c>
      <c r="L558" t="s">
        <v>68</v>
      </c>
      <c r="M558">
        <v>6783</v>
      </c>
      <c r="N558" t="s">
        <v>99</v>
      </c>
      <c r="O558" t="s">
        <v>449</v>
      </c>
      <c r="P558">
        <v>0.22500000000000001</v>
      </c>
      <c r="Q558" t="s">
        <v>141</v>
      </c>
      <c r="R558" t="s">
        <v>141</v>
      </c>
      <c r="T558" t="s">
        <v>72</v>
      </c>
      <c r="U558" t="s">
        <v>173</v>
      </c>
      <c r="V558">
        <v>0.10125000000000001</v>
      </c>
      <c r="W558">
        <v>2.2499999999999999E-2</v>
      </c>
      <c r="X558">
        <f>SUM(Table2[[#This Row],[Mitigation Finance ($ million)]:[Adaptation Finance ($ million)]])</f>
        <v>0.12375</v>
      </c>
      <c r="Y558" t="s">
        <v>68</v>
      </c>
      <c r="Z558" t="s">
        <v>1319</v>
      </c>
      <c r="AA558" t="s">
        <v>2351</v>
      </c>
    </row>
    <row r="559" spans="1:27" x14ac:dyDescent="0.25">
      <c r="A559" s="2">
        <v>44594</v>
      </c>
      <c r="B559" t="s">
        <v>2349</v>
      </c>
      <c r="C559" t="s">
        <v>2350</v>
      </c>
      <c r="D559" t="s">
        <v>215</v>
      </c>
      <c r="E559" t="s">
        <v>216</v>
      </c>
      <c r="F559" t="s">
        <v>217</v>
      </c>
      <c r="G559" t="s">
        <v>218</v>
      </c>
      <c r="H559" t="s">
        <v>683</v>
      </c>
      <c r="I559" t="s">
        <v>66</v>
      </c>
      <c r="K559" t="s">
        <v>67</v>
      </c>
      <c r="L559" t="s">
        <v>68</v>
      </c>
      <c r="M559">
        <v>6783</v>
      </c>
      <c r="N559" t="s">
        <v>99</v>
      </c>
      <c r="O559" t="s">
        <v>449</v>
      </c>
      <c r="Q559" t="s">
        <v>141</v>
      </c>
      <c r="R559" t="s">
        <v>117</v>
      </c>
      <c r="T559" t="s">
        <v>72</v>
      </c>
      <c r="U559" t="s">
        <v>173</v>
      </c>
      <c r="V559">
        <v>3.3750000000000002E-2</v>
      </c>
      <c r="W559">
        <v>6.7500000000000004E-2</v>
      </c>
      <c r="X559">
        <f>SUM(Table2[[#This Row],[Mitigation Finance ($ million)]:[Adaptation Finance ($ million)]])</f>
        <v>0.10125000000000001</v>
      </c>
      <c r="Y559" t="s">
        <v>68</v>
      </c>
      <c r="Z559" t="s">
        <v>1319</v>
      </c>
      <c r="AA559" t="s">
        <v>2351</v>
      </c>
    </row>
    <row r="560" spans="1:27" x14ac:dyDescent="0.25">
      <c r="A560" s="2">
        <v>44603</v>
      </c>
      <c r="B560" t="s">
        <v>702</v>
      </c>
      <c r="C560" t="s">
        <v>703</v>
      </c>
      <c r="D560" t="s">
        <v>87</v>
      </c>
      <c r="E560" t="s">
        <v>88</v>
      </c>
      <c r="F560" t="s">
        <v>80</v>
      </c>
      <c r="G560" t="s">
        <v>89</v>
      </c>
      <c r="H560" t="s">
        <v>137</v>
      </c>
      <c r="I560" t="s">
        <v>91</v>
      </c>
      <c r="L560" t="s">
        <v>2524</v>
      </c>
      <c r="M560" t="s">
        <v>704</v>
      </c>
      <c r="N560" t="s">
        <v>99</v>
      </c>
      <c r="O560" t="s">
        <v>140</v>
      </c>
      <c r="P560">
        <v>1.00377253595112</v>
      </c>
      <c r="Q560" t="s">
        <v>84</v>
      </c>
      <c r="R560" t="s">
        <v>84</v>
      </c>
      <c r="T560" t="s">
        <v>24</v>
      </c>
      <c r="U560" t="s">
        <v>73</v>
      </c>
      <c r="V560">
        <v>1.00377253595112</v>
      </c>
      <c r="X560">
        <f>SUM(Table2[[#This Row],[Mitigation Finance ($ million)]:[Adaptation Finance ($ million)]])</f>
        <v>1.00377253595112</v>
      </c>
      <c r="Y560" t="s">
        <v>96</v>
      </c>
      <c r="Z560" t="s">
        <v>1319</v>
      </c>
      <c r="AA560" t="s">
        <v>705</v>
      </c>
    </row>
    <row r="561" spans="1:27" x14ac:dyDescent="0.25">
      <c r="A561" s="2">
        <v>44603</v>
      </c>
      <c r="B561" t="s">
        <v>2905</v>
      </c>
      <c r="C561" t="s">
        <v>2906</v>
      </c>
      <c r="D561" t="s">
        <v>103</v>
      </c>
      <c r="E561" t="s">
        <v>104</v>
      </c>
      <c r="F561" t="s">
        <v>104</v>
      </c>
      <c r="G561" t="s">
        <v>323</v>
      </c>
      <c r="H561" t="s">
        <v>2907</v>
      </c>
      <c r="I561" t="s">
        <v>66</v>
      </c>
      <c r="J561">
        <v>0.22500000000000001</v>
      </c>
      <c r="K561" t="s">
        <v>209</v>
      </c>
      <c r="L561" t="s">
        <v>210</v>
      </c>
      <c r="M561" t="s">
        <v>2905</v>
      </c>
      <c r="N561" t="s">
        <v>69</v>
      </c>
      <c r="O561" t="s">
        <v>211</v>
      </c>
      <c r="P561">
        <v>0.22500000000000001</v>
      </c>
      <c r="Q561" t="s">
        <v>117</v>
      </c>
      <c r="R561" t="s">
        <v>117</v>
      </c>
      <c r="T561" t="s">
        <v>25</v>
      </c>
      <c r="W561">
        <v>0.22500000000000001</v>
      </c>
      <c r="X561">
        <f>SUM(Table2[[#This Row],[Mitigation Finance ($ million)]:[Adaptation Finance ($ million)]])</f>
        <v>0.22500000000000001</v>
      </c>
      <c r="Y561" t="s">
        <v>212</v>
      </c>
      <c r="Z561" t="s">
        <v>1319</v>
      </c>
    </row>
    <row r="562" spans="1:27" x14ac:dyDescent="0.25">
      <c r="A562" s="2">
        <v>44606</v>
      </c>
      <c r="B562" t="s">
        <v>2516</v>
      </c>
      <c r="C562" t="s">
        <v>2517</v>
      </c>
      <c r="D562" t="s">
        <v>103</v>
      </c>
      <c r="E562" t="s">
        <v>104</v>
      </c>
      <c r="F562" t="s">
        <v>104</v>
      </c>
      <c r="G562" t="s">
        <v>89</v>
      </c>
      <c r="H562" t="s">
        <v>137</v>
      </c>
      <c r="I562" t="s">
        <v>91</v>
      </c>
      <c r="J562">
        <v>1</v>
      </c>
      <c r="K562" t="s">
        <v>67</v>
      </c>
      <c r="L562" t="s">
        <v>68</v>
      </c>
      <c r="M562">
        <v>9948</v>
      </c>
      <c r="N562" t="s">
        <v>69</v>
      </c>
      <c r="O562" t="s">
        <v>70</v>
      </c>
      <c r="P562">
        <v>1</v>
      </c>
      <c r="Q562" t="s">
        <v>475</v>
      </c>
      <c r="R562" t="s">
        <v>117</v>
      </c>
      <c r="T562" t="s">
        <v>72</v>
      </c>
      <c r="V562">
        <v>0.1</v>
      </c>
      <c r="W562">
        <v>6.6699999999999995E-2</v>
      </c>
      <c r="X562">
        <f>SUM(Table2[[#This Row],[Mitigation Finance ($ million)]:[Adaptation Finance ($ million)]])</f>
        <v>0.16670000000000001</v>
      </c>
      <c r="Y562" t="s">
        <v>68</v>
      </c>
      <c r="Z562" t="s">
        <v>1319</v>
      </c>
      <c r="AA562" t="s">
        <v>2518</v>
      </c>
    </row>
    <row r="563" spans="1:27" x14ac:dyDescent="0.25">
      <c r="A563" s="2">
        <v>44606</v>
      </c>
      <c r="B563" t="s">
        <v>2516</v>
      </c>
      <c r="C563" t="s">
        <v>2517</v>
      </c>
      <c r="D563" t="s">
        <v>103</v>
      </c>
      <c r="E563" t="s">
        <v>104</v>
      </c>
      <c r="F563" t="s">
        <v>104</v>
      </c>
      <c r="G563" t="s">
        <v>89</v>
      </c>
      <c r="H563" t="s">
        <v>137</v>
      </c>
      <c r="I563" t="s">
        <v>91</v>
      </c>
      <c r="K563" t="s">
        <v>67</v>
      </c>
      <c r="L563" t="s">
        <v>68</v>
      </c>
      <c r="M563">
        <v>9948</v>
      </c>
      <c r="N563" t="s">
        <v>69</v>
      </c>
      <c r="O563" t="s">
        <v>70</v>
      </c>
      <c r="Q563" t="s">
        <v>475</v>
      </c>
      <c r="R563" t="s">
        <v>141</v>
      </c>
      <c r="T563" t="s">
        <v>72</v>
      </c>
      <c r="V563">
        <v>0.1</v>
      </c>
      <c r="W563">
        <v>6.6699999999999995E-2</v>
      </c>
      <c r="X563">
        <f>SUM(Table2[[#This Row],[Mitigation Finance ($ million)]:[Adaptation Finance ($ million)]])</f>
        <v>0.16670000000000001</v>
      </c>
      <c r="Y563" t="s">
        <v>68</v>
      </c>
      <c r="Z563" t="s">
        <v>1319</v>
      </c>
      <c r="AA563" t="s">
        <v>2518</v>
      </c>
    </row>
    <row r="564" spans="1:27" x14ac:dyDescent="0.25">
      <c r="A564" s="2">
        <v>44606</v>
      </c>
      <c r="B564" t="s">
        <v>2516</v>
      </c>
      <c r="C564" t="s">
        <v>2517</v>
      </c>
      <c r="D564" t="s">
        <v>103</v>
      </c>
      <c r="E564" t="s">
        <v>104</v>
      </c>
      <c r="F564" t="s">
        <v>104</v>
      </c>
      <c r="G564" t="s">
        <v>89</v>
      </c>
      <c r="H564" t="s">
        <v>137</v>
      </c>
      <c r="I564" t="s">
        <v>91</v>
      </c>
      <c r="K564" t="s">
        <v>67</v>
      </c>
      <c r="L564" t="s">
        <v>68</v>
      </c>
      <c r="M564">
        <v>9948</v>
      </c>
      <c r="N564" t="s">
        <v>69</v>
      </c>
      <c r="O564" t="s">
        <v>70</v>
      </c>
      <c r="Q564" t="s">
        <v>475</v>
      </c>
      <c r="R564" t="s">
        <v>332</v>
      </c>
      <c r="T564" t="s">
        <v>72</v>
      </c>
      <c r="V564">
        <v>0.1</v>
      </c>
      <c r="W564">
        <v>6.6600000000000006E-2</v>
      </c>
      <c r="X564">
        <f>SUM(Table2[[#This Row],[Mitigation Finance ($ million)]:[Adaptation Finance ($ million)]])</f>
        <v>0.16660000000000003</v>
      </c>
      <c r="Y564" t="s">
        <v>68</v>
      </c>
      <c r="Z564" t="s">
        <v>1319</v>
      </c>
      <c r="AA564" t="s">
        <v>2518</v>
      </c>
    </row>
    <row r="565" spans="1:27" x14ac:dyDescent="0.25">
      <c r="A565" s="2">
        <v>44606</v>
      </c>
      <c r="B565" t="s">
        <v>2516</v>
      </c>
      <c r="C565" t="s">
        <v>2517</v>
      </c>
      <c r="D565" t="s">
        <v>103</v>
      </c>
      <c r="E565" t="s">
        <v>104</v>
      </c>
      <c r="F565" t="s">
        <v>104</v>
      </c>
      <c r="G565" t="s">
        <v>89</v>
      </c>
      <c r="H565" t="s">
        <v>137</v>
      </c>
      <c r="I565" t="s">
        <v>91</v>
      </c>
      <c r="K565" t="s">
        <v>67</v>
      </c>
      <c r="L565" t="s">
        <v>68</v>
      </c>
      <c r="M565">
        <v>9948</v>
      </c>
      <c r="N565" t="s">
        <v>69</v>
      </c>
      <c r="O565" t="s">
        <v>70</v>
      </c>
      <c r="Q565" t="s">
        <v>475</v>
      </c>
      <c r="R565" t="s">
        <v>475</v>
      </c>
      <c r="T565" t="s">
        <v>72</v>
      </c>
      <c r="V565">
        <v>0.1</v>
      </c>
      <c r="W565">
        <v>6.6600000000000006E-2</v>
      </c>
      <c r="X565">
        <f>SUM(Table2[[#This Row],[Mitigation Finance ($ million)]:[Adaptation Finance ($ million)]])</f>
        <v>0.16660000000000003</v>
      </c>
      <c r="Y565" t="s">
        <v>68</v>
      </c>
      <c r="Z565" t="s">
        <v>1319</v>
      </c>
      <c r="AA565" t="s">
        <v>2518</v>
      </c>
    </row>
    <row r="566" spans="1:27" x14ac:dyDescent="0.25">
      <c r="A566" s="2">
        <v>44606</v>
      </c>
      <c r="B566" t="s">
        <v>2516</v>
      </c>
      <c r="C566" t="s">
        <v>2517</v>
      </c>
      <c r="D566" t="s">
        <v>103</v>
      </c>
      <c r="E566" t="s">
        <v>104</v>
      </c>
      <c r="F566" t="s">
        <v>104</v>
      </c>
      <c r="G566" t="s">
        <v>89</v>
      </c>
      <c r="H566" t="s">
        <v>137</v>
      </c>
      <c r="I566" t="s">
        <v>91</v>
      </c>
      <c r="K566" t="s">
        <v>67</v>
      </c>
      <c r="L566" t="s">
        <v>68</v>
      </c>
      <c r="M566">
        <v>9948</v>
      </c>
      <c r="N566" t="s">
        <v>69</v>
      </c>
      <c r="O566" t="s">
        <v>70</v>
      </c>
      <c r="Q566" t="s">
        <v>475</v>
      </c>
      <c r="R566" t="s">
        <v>84</v>
      </c>
      <c r="T566" t="s">
        <v>72</v>
      </c>
      <c r="V566">
        <v>0.1</v>
      </c>
      <c r="W566">
        <v>6.6699999999999995E-2</v>
      </c>
      <c r="X566">
        <f>SUM(Table2[[#This Row],[Mitigation Finance ($ million)]:[Adaptation Finance ($ million)]])</f>
        <v>0.16670000000000001</v>
      </c>
      <c r="Y566" t="s">
        <v>68</v>
      </c>
      <c r="Z566" t="s">
        <v>1319</v>
      </c>
      <c r="AA566" t="s">
        <v>2518</v>
      </c>
    </row>
    <row r="567" spans="1:27" x14ac:dyDescent="0.25">
      <c r="A567" s="2">
        <v>44606</v>
      </c>
      <c r="B567" t="s">
        <v>2516</v>
      </c>
      <c r="C567" t="s">
        <v>2517</v>
      </c>
      <c r="D567" t="s">
        <v>103</v>
      </c>
      <c r="E567" t="s">
        <v>104</v>
      </c>
      <c r="F567" t="s">
        <v>104</v>
      </c>
      <c r="G567" t="s">
        <v>89</v>
      </c>
      <c r="H567" t="s">
        <v>137</v>
      </c>
      <c r="I567" t="s">
        <v>91</v>
      </c>
      <c r="K567" t="s">
        <v>67</v>
      </c>
      <c r="L567" t="s">
        <v>68</v>
      </c>
      <c r="M567">
        <v>9948</v>
      </c>
      <c r="N567" t="s">
        <v>69</v>
      </c>
      <c r="O567" t="s">
        <v>70</v>
      </c>
      <c r="Q567" t="s">
        <v>475</v>
      </c>
      <c r="R567" t="s">
        <v>71</v>
      </c>
      <c r="T567" t="s">
        <v>72</v>
      </c>
      <c r="V567">
        <v>0.1</v>
      </c>
      <c r="W567">
        <v>6.6699999999999995E-2</v>
      </c>
      <c r="X567">
        <f>SUM(Table2[[#This Row],[Mitigation Finance ($ million)]:[Adaptation Finance ($ million)]])</f>
        <v>0.16670000000000001</v>
      </c>
      <c r="Y567" t="s">
        <v>68</v>
      </c>
      <c r="Z567" t="s">
        <v>1319</v>
      </c>
      <c r="AA567" t="s">
        <v>2518</v>
      </c>
    </row>
    <row r="568" spans="1:27" x14ac:dyDescent="0.25">
      <c r="A568" s="2">
        <v>44607</v>
      </c>
      <c r="B568" t="s">
        <v>2967</v>
      </c>
      <c r="C568" t="s">
        <v>2973</v>
      </c>
      <c r="D568" t="s">
        <v>112</v>
      </c>
      <c r="E568" t="s">
        <v>113</v>
      </c>
      <c r="F568" t="s">
        <v>114</v>
      </c>
      <c r="G568" t="s">
        <v>123</v>
      </c>
      <c r="H568" t="s">
        <v>2969</v>
      </c>
      <c r="I568" t="s">
        <v>66</v>
      </c>
      <c r="K568" t="s">
        <v>180</v>
      </c>
      <c r="L568" t="s">
        <v>68</v>
      </c>
      <c r="M568">
        <v>6906</v>
      </c>
      <c r="N568" t="s">
        <v>69</v>
      </c>
      <c r="O568" t="s">
        <v>368</v>
      </c>
      <c r="P568">
        <v>0.375</v>
      </c>
      <c r="Q568" t="s">
        <v>128</v>
      </c>
      <c r="R568" t="s">
        <v>128</v>
      </c>
      <c r="T568" t="s">
        <v>72</v>
      </c>
      <c r="U568" t="s">
        <v>95</v>
      </c>
      <c r="V568">
        <v>7.6880000000000004E-3</v>
      </c>
      <c r="W568">
        <v>0.33524999999999999</v>
      </c>
      <c r="X568">
        <f>SUM(Table2[[#This Row],[Mitigation Finance ($ million)]:[Adaptation Finance ($ million)]])</f>
        <v>0.34293799999999997</v>
      </c>
      <c r="Y568" t="s">
        <v>68</v>
      </c>
      <c r="Z568" t="s">
        <v>1319</v>
      </c>
      <c r="AA568" t="s">
        <v>2972</v>
      </c>
    </row>
    <row r="569" spans="1:27" x14ac:dyDescent="0.25">
      <c r="A569" s="2">
        <v>44607</v>
      </c>
      <c r="B569" t="s">
        <v>2967</v>
      </c>
      <c r="C569" t="s">
        <v>2973</v>
      </c>
      <c r="D569" t="s">
        <v>112</v>
      </c>
      <c r="E569" t="s">
        <v>113</v>
      </c>
      <c r="F569" t="s">
        <v>114</v>
      </c>
      <c r="G569" t="s">
        <v>123</v>
      </c>
      <c r="H569" t="s">
        <v>2969</v>
      </c>
      <c r="I569" t="s">
        <v>66</v>
      </c>
      <c r="K569" t="s">
        <v>180</v>
      </c>
      <c r="L569" t="s">
        <v>68</v>
      </c>
      <c r="M569">
        <v>6906</v>
      </c>
      <c r="N569" t="s">
        <v>99</v>
      </c>
      <c r="O569" t="s">
        <v>542</v>
      </c>
      <c r="P569">
        <v>1.2</v>
      </c>
      <c r="Q569" t="s">
        <v>128</v>
      </c>
      <c r="R569" t="s">
        <v>128</v>
      </c>
      <c r="T569" t="s">
        <v>72</v>
      </c>
      <c r="U569" t="s">
        <v>95</v>
      </c>
      <c r="V569">
        <v>2.46E-2</v>
      </c>
      <c r="W569">
        <v>1.0728</v>
      </c>
      <c r="X569">
        <f>SUM(Table2[[#This Row],[Mitigation Finance ($ million)]:[Adaptation Finance ($ million)]])</f>
        <v>1.0973999999999999</v>
      </c>
      <c r="Y569" t="s">
        <v>68</v>
      </c>
      <c r="Z569" t="s">
        <v>1319</v>
      </c>
      <c r="AA569" t="s">
        <v>2972</v>
      </c>
    </row>
    <row r="570" spans="1:27" x14ac:dyDescent="0.25">
      <c r="A570" s="2">
        <v>44614</v>
      </c>
      <c r="B570" t="s">
        <v>2197</v>
      </c>
      <c r="C570" t="s">
        <v>2202</v>
      </c>
      <c r="D570" t="s">
        <v>61</v>
      </c>
      <c r="E570" t="s">
        <v>62</v>
      </c>
      <c r="F570" t="s">
        <v>63</v>
      </c>
      <c r="G570" t="s">
        <v>64</v>
      </c>
      <c r="H570" t="s">
        <v>1037</v>
      </c>
      <c r="I570" t="s">
        <v>66</v>
      </c>
      <c r="K570" t="s">
        <v>180</v>
      </c>
      <c r="L570" t="s">
        <v>68</v>
      </c>
      <c r="M570">
        <v>6908</v>
      </c>
      <c r="N570" t="s">
        <v>69</v>
      </c>
      <c r="O570" t="s">
        <v>70</v>
      </c>
      <c r="P570">
        <v>0.15</v>
      </c>
      <c r="Q570" t="s">
        <v>84</v>
      </c>
      <c r="R570" t="s">
        <v>84</v>
      </c>
      <c r="T570" t="s">
        <v>72</v>
      </c>
      <c r="U570" t="s">
        <v>95</v>
      </c>
      <c r="X570">
        <f>SUM(Table2[[#This Row],[Mitigation Finance ($ million)]:[Adaptation Finance ($ million)]])</f>
        <v>0</v>
      </c>
      <c r="Y570" t="s">
        <v>68</v>
      </c>
      <c r="Z570" t="s">
        <v>1319</v>
      </c>
      <c r="AA570" t="s">
        <v>2201</v>
      </c>
    </row>
    <row r="571" spans="1:27" x14ac:dyDescent="0.25">
      <c r="A571" s="2">
        <v>44621</v>
      </c>
      <c r="B571" t="s">
        <v>2555</v>
      </c>
      <c r="C571" t="s">
        <v>2556</v>
      </c>
      <c r="D571" t="s">
        <v>2557</v>
      </c>
      <c r="E571" t="s">
        <v>2558</v>
      </c>
      <c r="F571" t="s">
        <v>104</v>
      </c>
      <c r="G571" t="s">
        <v>89</v>
      </c>
      <c r="H571" t="s">
        <v>379</v>
      </c>
      <c r="I571" t="s">
        <v>91</v>
      </c>
      <c r="J571">
        <v>300</v>
      </c>
      <c r="K571" t="s">
        <v>2168</v>
      </c>
      <c r="L571" t="s">
        <v>2524</v>
      </c>
      <c r="M571" t="s">
        <v>2559</v>
      </c>
      <c r="N571" t="s">
        <v>69</v>
      </c>
      <c r="O571" t="s">
        <v>94</v>
      </c>
      <c r="P571">
        <v>5</v>
      </c>
      <c r="Q571" t="s">
        <v>128</v>
      </c>
      <c r="R571" t="s">
        <v>128</v>
      </c>
      <c r="T571" t="s">
        <v>72</v>
      </c>
      <c r="U571" t="s">
        <v>95</v>
      </c>
      <c r="V571">
        <v>4</v>
      </c>
      <c r="W571">
        <v>1</v>
      </c>
      <c r="X571">
        <f>SUM(Table2[[#This Row],[Mitigation Finance ($ million)]:[Adaptation Finance ($ million)]])</f>
        <v>5</v>
      </c>
      <c r="Y571" t="s">
        <v>96</v>
      </c>
      <c r="Z571" t="s">
        <v>1319</v>
      </c>
      <c r="AA571" t="s">
        <v>2560</v>
      </c>
    </row>
    <row r="572" spans="1:27" x14ac:dyDescent="0.25">
      <c r="A572" s="2">
        <v>44621</v>
      </c>
      <c r="B572" t="s">
        <v>2555</v>
      </c>
      <c r="C572" t="s">
        <v>2556</v>
      </c>
      <c r="D572" t="s">
        <v>2557</v>
      </c>
      <c r="E572" t="s">
        <v>2558</v>
      </c>
      <c r="F572" t="s">
        <v>104</v>
      </c>
      <c r="G572" t="s">
        <v>89</v>
      </c>
      <c r="H572" t="s">
        <v>379</v>
      </c>
      <c r="I572" t="s">
        <v>91</v>
      </c>
      <c r="K572" t="s">
        <v>2168</v>
      </c>
      <c r="L572" t="s">
        <v>2524</v>
      </c>
      <c r="M572" t="s">
        <v>2561</v>
      </c>
      <c r="N572" t="s">
        <v>99</v>
      </c>
      <c r="O572" t="s">
        <v>342</v>
      </c>
      <c r="P572">
        <v>10</v>
      </c>
      <c r="Q572" t="s">
        <v>128</v>
      </c>
      <c r="R572" t="s">
        <v>128</v>
      </c>
      <c r="T572" t="s">
        <v>72</v>
      </c>
      <c r="U572" t="s">
        <v>95</v>
      </c>
      <c r="V572">
        <v>8</v>
      </c>
      <c r="W572">
        <v>2</v>
      </c>
      <c r="X572">
        <f>SUM(Table2[[#This Row],[Mitigation Finance ($ million)]:[Adaptation Finance ($ million)]])</f>
        <v>10</v>
      </c>
      <c r="Y572" t="s">
        <v>96</v>
      </c>
      <c r="Z572" t="s">
        <v>1319</v>
      </c>
      <c r="AA572" t="s">
        <v>2560</v>
      </c>
    </row>
    <row r="573" spans="1:27" x14ac:dyDescent="0.25">
      <c r="A573" s="2">
        <v>44627</v>
      </c>
      <c r="B573" t="s">
        <v>2915</v>
      </c>
      <c r="C573" t="s">
        <v>2916</v>
      </c>
      <c r="D573" t="s">
        <v>103</v>
      </c>
      <c r="E573" t="s">
        <v>104</v>
      </c>
      <c r="F573" t="s">
        <v>104</v>
      </c>
      <c r="G573" t="s">
        <v>323</v>
      </c>
      <c r="I573" t="s">
        <v>66</v>
      </c>
      <c r="J573">
        <v>0.15</v>
      </c>
      <c r="K573" t="s">
        <v>209</v>
      </c>
      <c r="L573" t="s">
        <v>210</v>
      </c>
      <c r="M573" t="s">
        <v>2915</v>
      </c>
      <c r="N573" t="s">
        <v>69</v>
      </c>
      <c r="O573" t="s">
        <v>211</v>
      </c>
      <c r="P573">
        <v>0.15</v>
      </c>
      <c r="Q573" t="s">
        <v>141</v>
      </c>
      <c r="R573" t="s">
        <v>141</v>
      </c>
      <c r="T573" t="s">
        <v>24</v>
      </c>
      <c r="V573">
        <v>0.15</v>
      </c>
      <c r="X573">
        <f>SUM(Table2[[#This Row],[Mitigation Finance ($ million)]:[Adaptation Finance ($ million)]])</f>
        <v>0.15</v>
      </c>
      <c r="Y573" t="s">
        <v>212</v>
      </c>
      <c r="Z573" t="s">
        <v>1319</v>
      </c>
    </row>
    <row r="574" spans="1:27" x14ac:dyDescent="0.25">
      <c r="A574" s="2">
        <v>44629</v>
      </c>
      <c r="B574" t="s">
        <v>2967</v>
      </c>
      <c r="C574" t="s">
        <v>2968</v>
      </c>
      <c r="D574" t="s">
        <v>112</v>
      </c>
      <c r="E574" t="s">
        <v>113</v>
      </c>
      <c r="F574" t="s">
        <v>114</v>
      </c>
      <c r="G574" t="s">
        <v>123</v>
      </c>
      <c r="H574" t="s">
        <v>2969</v>
      </c>
      <c r="I574" t="s">
        <v>66</v>
      </c>
      <c r="J574">
        <v>424.70499999999998</v>
      </c>
      <c r="K574" t="s">
        <v>2970</v>
      </c>
      <c r="L574" t="s">
        <v>93</v>
      </c>
      <c r="M574" t="s">
        <v>2971</v>
      </c>
      <c r="N574" t="s">
        <v>69</v>
      </c>
      <c r="O574" t="s">
        <v>94</v>
      </c>
      <c r="P574">
        <v>150</v>
      </c>
      <c r="Q574" t="s">
        <v>128</v>
      </c>
      <c r="R574" t="s">
        <v>128</v>
      </c>
      <c r="T574" t="s">
        <v>72</v>
      </c>
      <c r="U574" t="s">
        <v>95</v>
      </c>
      <c r="V574">
        <v>134.1</v>
      </c>
      <c r="W574">
        <v>3.08</v>
      </c>
      <c r="X574">
        <f>SUM(Table2[[#This Row],[Mitigation Finance ($ million)]:[Adaptation Finance ($ million)]])</f>
        <v>137.18</v>
      </c>
      <c r="Y574" t="s">
        <v>96</v>
      </c>
      <c r="Z574" t="s">
        <v>1319</v>
      </c>
      <c r="AA574" t="s">
        <v>2972</v>
      </c>
    </row>
    <row r="575" spans="1:27" x14ac:dyDescent="0.25">
      <c r="A575" s="2">
        <v>44631</v>
      </c>
      <c r="B575" t="s">
        <v>2529</v>
      </c>
      <c r="C575" t="s">
        <v>2530</v>
      </c>
      <c r="D575" t="s">
        <v>112</v>
      </c>
      <c r="E575" t="s">
        <v>113</v>
      </c>
      <c r="F575" t="s">
        <v>114</v>
      </c>
      <c r="G575" t="s">
        <v>89</v>
      </c>
      <c r="H575" t="s">
        <v>137</v>
      </c>
      <c r="I575" t="s">
        <v>91</v>
      </c>
      <c r="J575">
        <v>3</v>
      </c>
      <c r="L575" t="s">
        <v>2524</v>
      </c>
      <c r="M575" t="s">
        <v>2531</v>
      </c>
      <c r="N575" t="s">
        <v>99</v>
      </c>
      <c r="O575" t="s">
        <v>140</v>
      </c>
      <c r="P575">
        <v>0.34774046000000003</v>
      </c>
      <c r="Q575" t="s">
        <v>128</v>
      </c>
      <c r="R575" t="s">
        <v>128</v>
      </c>
      <c r="T575" t="s">
        <v>25</v>
      </c>
      <c r="U575" t="s">
        <v>73</v>
      </c>
      <c r="W575">
        <v>5.1999999999999998E-2</v>
      </c>
      <c r="X575">
        <f>SUM(Table2[[#This Row],[Mitigation Finance ($ million)]:[Adaptation Finance ($ million)]])</f>
        <v>5.1999999999999998E-2</v>
      </c>
      <c r="Y575" t="s">
        <v>96</v>
      </c>
      <c r="Z575" t="s">
        <v>1319</v>
      </c>
      <c r="AA575" t="s">
        <v>2532</v>
      </c>
    </row>
    <row r="576" spans="1:27" x14ac:dyDescent="0.25">
      <c r="A576" s="2">
        <v>44638</v>
      </c>
      <c r="B576" t="s">
        <v>607</v>
      </c>
      <c r="C576" t="s">
        <v>608</v>
      </c>
      <c r="D576" t="s">
        <v>372</v>
      </c>
      <c r="E576" t="s">
        <v>190</v>
      </c>
      <c r="F576" t="s">
        <v>114</v>
      </c>
      <c r="G576" t="s">
        <v>123</v>
      </c>
      <c r="H576" t="s">
        <v>191</v>
      </c>
      <c r="I576" t="s">
        <v>66</v>
      </c>
      <c r="J576">
        <v>3.2</v>
      </c>
      <c r="K576" t="s">
        <v>180</v>
      </c>
      <c r="L576" t="s">
        <v>68</v>
      </c>
      <c r="M576">
        <v>6752</v>
      </c>
      <c r="N576" t="s">
        <v>99</v>
      </c>
      <c r="O576" t="s">
        <v>177</v>
      </c>
      <c r="P576">
        <v>1</v>
      </c>
      <c r="Q576" t="s">
        <v>71</v>
      </c>
      <c r="R576" t="s">
        <v>71</v>
      </c>
      <c r="T576" t="s">
        <v>72</v>
      </c>
      <c r="U576" t="s">
        <v>73</v>
      </c>
      <c r="V576">
        <v>4.3999999999999997E-2</v>
      </c>
      <c r="W576">
        <v>4.3999999999999997E-2</v>
      </c>
      <c r="X576">
        <f>SUM(Table2[[#This Row],[Mitigation Finance ($ million)]:[Adaptation Finance ($ million)]])</f>
        <v>8.7999999999999995E-2</v>
      </c>
      <c r="Y576" t="s">
        <v>68</v>
      </c>
      <c r="Z576" t="s">
        <v>1319</v>
      </c>
      <c r="AA576" t="s">
        <v>609</v>
      </c>
    </row>
    <row r="577" spans="1:27" x14ac:dyDescent="0.25">
      <c r="A577" s="2">
        <v>44641</v>
      </c>
      <c r="B577" t="s">
        <v>2499</v>
      </c>
      <c r="C577" t="s">
        <v>2500</v>
      </c>
      <c r="D577" t="s">
        <v>2501</v>
      </c>
      <c r="E577" t="s">
        <v>2502</v>
      </c>
      <c r="F577" t="s">
        <v>114</v>
      </c>
      <c r="G577" t="s">
        <v>89</v>
      </c>
      <c r="H577" t="s">
        <v>2503</v>
      </c>
      <c r="I577" t="s">
        <v>91</v>
      </c>
      <c r="J577">
        <v>0.35</v>
      </c>
      <c r="K577" t="s">
        <v>67</v>
      </c>
      <c r="L577" t="s">
        <v>68</v>
      </c>
      <c r="M577">
        <v>9783</v>
      </c>
      <c r="N577" t="s">
        <v>99</v>
      </c>
      <c r="O577" t="s">
        <v>753</v>
      </c>
      <c r="P577">
        <v>0.35</v>
      </c>
      <c r="Q577" t="s">
        <v>84</v>
      </c>
      <c r="R577" t="s">
        <v>84</v>
      </c>
      <c r="T577" t="s">
        <v>24</v>
      </c>
      <c r="V577">
        <v>3.5000000000000003E-2</v>
      </c>
      <c r="X577">
        <f>SUM(Table2[[#This Row],[Mitigation Finance ($ million)]:[Adaptation Finance ($ million)]])</f>
        <v>3.5000000000000003E-2</v>
      </c>
      <c r="Y577" t="s">
        <v>68</v>
      </c>
      <c r="Z577" t="s">
        <v>1319</v>
      </c>
      <c r="AA577" t="s">
        <v>2504</v>
      </c>
    </row>
    <row r="578" spans="1:27" x14ac:dyDescent="0.25">
      <c r="A578" s="2">
        <v>44641</v>
      </c>
      <c r="B578" t="s">
        <v>2908</v>
      </c>
      <c r="C578" t="s">
        <v>2909</v>
      </c>
      <c r="D578" t="s">
        <v>103</v>
      </c>
      <c r="E578" t="s">
        <v>104</v>
      </c>
      <c r="F578" t="s">
        <v>104</v>
      </c>
      <c r="G578" t="s">
        <v>323</v>
      </c>
      <c r="H578" t="s">
        <v>2910</v>
      </c>
      <c r="I578" t="s">
        <v>66</v>
      </c>
      <c r="J578">
        <v>0.22500000000000001</v>
      </c>
      <c r="K578" t="s">
        <v>209</v>
      </c>
      <c r="L578" t="s">
        <v>210</v>
      </c>
      <c r="M578" t="s">
        <v>2908</v>
      </c>
      <c r="N578" t="s">
        <v>69</v>
      </c>
      <c r="O578" t="s">
        <v>211</v>
      </c>
      <c r="P578">
        <v>0.22500000000000001</v>
      </c>
      <c r="Q578" t="s">
        <v>132</v>
      </c>
      <c r="R578" t="s">
        <v>132</v>
      </c>
      <c r="T578" t="s">
        <v>25</v>
      </c>
      <c r="W578">
        <v>0.22500000000000001</v>
      </c>
      <c r="X578">
        <f>SUM(Table2[[#This Row],[Mitigation Finance ($ million)]:[Adaptation Finance ($ million)]])</f>
        <v>0.22500000000000001</v>
      </c>
      <c r="Y578" t="s">
        <v>212</v>
      </c>
      <c r="Z578" t="s">
        <v>1319</v>
      </c>
    </row>
    <row r="579" spans="1:27" x14ac:dyDescent="0.25">
      <c r="A579" s="2">
        <v>44645</v>
      </c>
      <c r="B579" t="s">
        <v>2197</v>
      </c>
      <c r="C579" t="s">
        <v>2198</v>
      </c>
      <c r="D579" t="s">
        <v>61</v>
      </c>
      <c r="E579" t="s">
        <v>62</v>
      </c>
      <c r="F579" t="s">
        <v>63</v>
      </c>
      <c r="G579" t="s">
        <v>64</v>
      </c>
      <c r="H579" t="s">
        <v>1037</v>
      </c>
      <c r="I579" t="s">
        <v>66</v>
      </c>
      <c r="J579">
        <v>337.08</v>
      </c>
      <c r="K579" t="s">
        <v>2199</v>
      </c>
      <c r="L579" t="s">
        <v>93</v>
      </c>
      <c r="M579" t="s">
        <v>2200</v>
      </c>
      <c r="N579" t="s">
        <v>69</v>
      </c>
      <c r="O579" t="s">
        <v>94</v>
      </c>
      <c r="P579">
        <v>273.85000000000002</v>
      </c>
      <c r="Q579" t="s">
        <v>84</v>
      </c>
      <c r="R579" t="s">
        <v>84</v>
      </c>
      <c r="T579" t="s">
        <v>72</v>
      </c>
      <c r="U579" t="s">
        <v>95</v>
      </c>
      <c r="V579">
        <v>0.76800000000000002</v>
      </c>
      <c r="W579">
        <v>16.992000000000001</v>
      </c>
      <c r="X579">
        <f>SUM(Table2[[#This Row],[Mitigation Finance ($ million)]:[Adaptation Finance ($ million)]])</f>
        <v>17.760000000000002</v>
      </c>
      <c r="Y579" t="s">
        <v>96</v>
      </c>
      <c r="Z579" t="s">
        <v>1319</v>
      </c>
      <c r="AA579" t="s">
        <v>2201</v>
      </c>
    </row>
    <row r="580" spans="1:27" x14ac:dyDescent="0.25">
      <c r="A580" s="2">
        <v>44657</v>
      </c>
      <c r="B580" t="s">
        <v>2505</v>
      </c>
      <c r="C580" t="s">
        <v>2506</v>
      </c>
      <c r="D580" t="s">
        <v>2507</v>
      </c>
      <c r="E580" t="s">
        <v>2508</v>
      </c>
      <c r="F580" t="s">
        <v>104</v>
      </c>
      <c r="G580" t="s">
        <v>89</v>
      </c>
      <c r="H580" t="s">
        <v>115</v>
      </c>
      <c r="I580" t="s">
        <v>91</v>
      </c>
      <c r="J580">
        <v>296.5</v>
      </c>
      <c r="K580" t="s">
        <v>2168</v>
      </c>
      <c r="L580" t="s">
        <v>93</v>
      </c>
      <c r="M580" t="s">
        <v>2509</v>
      </c>
      <c r="N580" t="s">
        <v>69</v>
      </c>
      <c r="O580" t="s">
        <v>94</v>
      </c>
      <c r="P580">
        <v>100</v>
      </c>
      <c r="Q580" t="s">
        <v>117</v>
      </c>
      <c r="R580" t="s">
        <v>117</v>
      </c>
      <c r="T580" t="s">
        <v>25</v>
      </c>
      <c r="U580" t="s">
        <v>95</v>
      </c>
      <c r="W580">
        <v>36.090000000000003</v>
      </c>
      <c r="X580">
        <f>SUM(Table2[[#This Row],[Mitigation Finance ($ million)]:[Adaptation Finance ($ million)]])</f>
        <v>36.090000000000003</v>
      </c>
      <c r="Y580" t="s">
        <v>96</v>
      </c>
      <c r="Z580" t="s">
        <v>1319</v>
      </c>
      <c r="AA580" t="s">
        <v>2510</v>
      </c>
    </row>
    <row r="581" spans="1:27" x14ac:dyDescent="0.25">
      <c r="A581" s="2">
        <v>44657</v>
      </c>
      <c r="B581" t="s">
        <v>2996</v>
      </c>
      <c r="C581" t="s">
        <v>2997</v>
      </c>
      <c r="D581" t="s">
        <v>200</v>
      </c>
      <c r="E581" t="s">
        <v>201</v>
      </c>
      <c r="F581" t="s">
        <v>114</v>
      </c>
      <c r="G581" t="s">
        <v>123</v>
      </c>
      <c r="H581" t="s">
        <v>2998</v>
      </c>
      <c r="I581" t="s">
        <v>66</v>
      </c>
      <c r="J581">
        <v>6.6</v>
      </c>
      <c r="K581" t="s">
        <v>67</v>
      </c>
      <c r="L581" t="s">
        <v>68</v>
      </c>
      <c r="M581">
        <v>6734</v>
      </c>
      <c r="N581" t="s">
        <v>99</v>
      </c>
      <c r="O581" t="s">
        <v>542</v>
      </c>
      <c r="P581">
        <v>1.9</v>
      </c>
      <c r="Q581" t="s">
        <v>126</v>
      </c>
      <c r="R581" t="s">
        <v>332</v>
      </c>
      <c r="T581" t="s">
        <v>72</v>
      </c>
      <c r="U581" t="s">
        <v>73</v>
      </c>
      <c r="V581">
        <v>0.215</v>
      </c>
      <c r="W581">
        <v>0.46300000000000002</v>
      </c>
      <c r="X581">
        <f>SUM(Table2[[#This Row],[Mitigation Finance ($ million)]:[Adaptation Finance ($ million)]])</f>
        <v>0.67800000000000005</v>
      </c>
      <c r="Y581" t="s">
        <v>68</v>
      </c>
      <c r="Z581" t="s">
        <v>1319</v>
      </c>
      <c r="AA581" t="s">
        <v>2999</v>
      </c>
    </row>
    <row r="582" spans="1:27" x14ac:dyDescent="0.25">
      <c r="A582" s="2">
        <v>44657</v>
      </c>
      <c r="B582" t="s">
        <v>2996</v>
      </c>
      <c r="C582" t="s">
        <v>2997</v>
      </c>
      <c r="D582" t="s">
        <v>200</v>
      </c>
      <c r="E582" t="s">
        <v>201</v>
      </c>
      <c r="F582" t="s">
        <v>114</v>
      </c>
      <c r="G582" t="s">
        <v>123</v>
      </c>
      <c r="H582" t="s">
        <v>2998</v>
      </c>
      <c r="I582" t="s">
        <v>66</v>
      </c>
      <c r="K582" t="s">
        <v>67</v>
      </c>
      <c r="L582" t="s">
        <v>68</v>
      </c>
      <c r="M582">
        <v>6734</v>
      </c>
      <c r="N582" t="s">
        <v>99</v>
      </c>
      <c r="O582" t="s">
        <v>445</v>
      </c>
      <c r="P582">
        <v>2.7</v>
      </c>
      <c r="Q582" t="s">
        <v>126</v>
      </c>
      <c r="R582" t="s">
        <v>126</v>
      </c>
      <c r="T582" t="s">
        <v>72</v>
      </c>
      <c r="U582" t="s">
        <v>73</v>
      </c>
      <c r="V582">
        <v>0.13</v>
      </c>
      <c r="X582">
        <f>SUM(Table2[[#This Row],[Mitigation Finance ($ million)]:[Adaptation Finance ($ million)]])</f>
        <v>0.13</v>
      </c>
      <c r="Y582" t="s">
        <v>68</v>
      </c>
      <c r="Z582" t="s">
        <v>1319</v>
      </c>
      <c r="AA582" t="s">
        <v>2999</v>
      </c>
    </row>
    <row r="583" spans="1:27" x14ac:dyDescent="0.25">
      <c r="A583" s="2">
        <v>44660</v>
      </c>
      <c r="B583" t="s">
        <v>2443</v>
      </c>
      <c r="C583" t="s">
        <v>2444</v>
      </c>
      <c r="D583" t="s">
        <v>2445</v>
      </c>
      <c r="E583" t="s">
        <v>2446</v>
      </c>
      <c r="F583" t="s">
        <v>223</v>
      </c>
      <c r="G583" t="s">
        <v>184</v>
      </c>
      <c r="H583" t="s">
        <v>1007</v>
      </c>
      <c r="I583" t="s">
        <v>66</v>
      </c>
      <c r="K583" t="s">
        <v>2447</v>
      </c>
      <c r="L583" t="s">
        <v>68</v>
      </c>
      <c r="M583">
        <v>6580</v>
      </c>
      <c r="N583" t="s">
        <v>99</v>
      </c>
      <c r="O583" t="s">
        <v>515</v>
      </c>
      <c r="P583">
        <v>1.5</v>
      </c>
      <c r="Q583" t="s">
        <v>141</v>
      </c>
      <c r="R583" t="s">
        <v>141</v>
      </c>
      <c r="T583" t="s">
        <v>24</v>
      </c>
      <c r="U583" t="s">
        <v>95</v>
      </c>
      <c r="V583">
        <v>1.5</v>
      </c>
      <c r="X583">
        <f>SUM(Table2[[#This Row],[Mitigation Finance ($ million)]:[Adaptation Finance ($ million)]])</f>
        <v>1.5</v>
      </c>
      <c r="Y583" t="s">
        <v>68</v>
      </c>
      <c r="Z583" t="s">
        <v>1319</v>
      </c>
      <c r="AA583" t="s">
        <v>2448</v>
      </c>
    </row>
    <row r="584" spans="1:27" x14ac:dyDescent="0.25">
      <c r="A584" s="2">
        <v>44673</v>
      </c>
      <c r="B584" t="s">
        <v>2194</v>
      </c>
      <c r="C584" t="s">
        <v>2195</v>
      </c>
      <c r="D584" t="s">
        <v>61</v>
      </c>
      <c r="E584" t="s">
        <v>62</v>
      </c>
      <c r="F584" t="s">
        <v>63</v>
      </c>
      <c r="G584" t="s">
        <v>64</v>
      </c>
      <c r="H584" t="s">
        <v>169</v>
      </c>
      <c r="I584" t="s">
        <v>66</v>
      </c>
      <c r="J584">
        <v>0.3</v>
      </c>
      <c r="K584" t="s">
        <v>180</v>
      </c>
      <c r="L584" t="s">
        <v>68</v>
      </c>
      <c r="M584">
        <v>9782</v>
      </c>
      <c r="N584" t="s">
        <v>69</v>
      </c>
      <c r="O584" t="s">
        <v>70</v>
      </c>
      <c r="P584">
        <v>0.3</v>
      </c>
      <c r="Q584" t="s">
        <v>117</v>
      </c>
      <c r="R584" t="s">
        <v>117</v>
      </c>
      <c r="T584" t="s">
        <v>25</v>
      </c>
      <c r="U584" t="s">
        <v>173</v>
      </c>
      <c r="W584">
        <v>0.3</v>
      </c>
      <c r="X584">
        <f>SUM(Table2[[#This Row],[Mitigation Finance ($ million)]:[Adaptation Finance ($ million)]])</f>
        <v>0.3</v>
      </c>
      <c r="Y584" t="s">
        <v>68</v>
      </c>
      <c r="Z584" t="s">
        <v>1319</v>
      </c>
      <c r="AA584" t="s">
        <v>2196</v>
      </c>
    </row>
    <row r="585" spans="1:27" x14ac:dyDescent="0.25">
      <c r="A585" s="2">
        <v>44678</v>
      </c>
      <c r="B585" t="s">
        <v>2511</v>
      </c>
      <c r="C585" t="s">
        <v>2512</v>
      </c>
      <c r="D585" t="s">
        <v>944</v>
      </c>
      <c r="E585" t="s">
        <v>945</v>
      </c>
      <c r="F585" t="s">
        <v>114</v>
      </c>
      <c r="G585" t="s">
        <v>89</v>
      </c>
      <c r="H585" t="s">
        <v>147</v>
      </c>
      <c r="I585" t="s">
        <v>91</v>
      </c>
      <c r="J585">
        <v>32.700000000000003</v>
      </c>
      <c r="K585" t="s">
        <v>2168</v>
      </c>
      <c r="L585" t="s">
        <v>93</v>
      </c>
      <c r="M585" t="s">
        <v>2513</v>
      </c>
      <c r="N585" t="s">
        <v>69</v>
      </c>
      <c r="O585" t="s">
        <v>94</v>
      </c>
      <c r="P585">
        <v>4.7104542644320002</v>
      </c>
      <c r="Q585" t="s">
        <v>84</v>
      </c>
      <c r="R585" t="s">
        <v>84</v>
      </c>
      <c r="T585" t="s">
        <v>24</v>
      </c>
      <c r="U585" t="s">
        <v>73</v>
      </c>
      <c r="V585">
        <v>4.7104542644320002</v>
      </c>
      <c r="X585">
        <f>SUM(Table2[[#This Row],[Mitigation Finance ($ million)]:[Adaptation Finance ($ million)]])</f>
        <v>4.7104542644320002</v>
      </c>
      <c r="Y585" t="s">
        <v>96</v>
      </c>
      <c r="Z585" t="s">
        <v>1319</v>
      </c>
      <c r="AA585" t="s">
        <v>2514</v>
      </c>
    </row>
    <row r="586" spans="1:27" x14ac:dyDescent="0.25">
      <c r="A586" s="2">
        <v>44678</v>
      </c>
      <c r="B586" t="s">
        <v>2511</v>
      </c>
      <c r="C586" t="s">
        <v>2512</v>
      </c>
      <c r="D586" t="s">
        <v>944</v>
      </c>
      <c r="E586" t="s">
        <v>945</v>
      </c>
      <c r="F586" t="s">
        <v>114</v>
      </c>
      <c r="G586" t="s">
        <v>89</v>
      </c>
      <c r="H586" t="s">
        <v>147</v>
      </c>
      <c r="I586" t="s">
        <v>91</v>
      </c>
      <c r="K586" t="s">
        <v>2168</v>
      </c>
      <c r="L586" t="s">
        <v>93</v>
      </c>
      <c r="M586" t="s">
        <v>2515</v>
      </c>
      <c r="N586" t="s">
        <v>99</v>
      </c>
      <c r="O586" t="s">
        <v>753</v>
      </c>
      <c r="P586">
        <v>3.6</v>
      </c>
      <c r="Q586" t="s">
        <v>84</v>
      </c>
      <c r="R586" t="s">
        <v>84</v>
      </c>
      <c r="T586" t="s">
        <v>24</v>
      </c>
      <c r="U586" t="s">
        <v>73</v>
      </c>
      <c r="V586">
        <v>3.6</v>
      </c>
      <c r="X586">
        <f>SUM(Table2[[#This Row],[Mitigation Finance ($ million)]:[Adaptation Finance ($ million)]])</f>
        <v>3.6</v>
      </c>
      <c r="Y586" t="s">
        <v>96</v>
      </c>
      <c r="Z586" t="s">
        <v>1319</v>
      </c>
      <c r="AA586" t="s">
        <v>2514</v>
      </c>
    </row>
    <row r="587" spans="1:27" x14ac:dyDescent="0.25">
      <c r="A587" s="2">
        <v>44704</v>
      </c>
      <c r="B587" t="s">
        <v>2550</v>
      </c>
      <c r="C587" t="s">
        <v>2551</v>
      </c>
      <c r="D587" t="s">
        <v>558</v>
      </c>
      <c r="E587" t="s">
        <v>2552</v>
      </c>
      <c r="F587" t="s">
        <v>104</v>
      </c>
      <c r="G587" t="s">
        <v>89</v>
      </c>
      <c r="H587" t="s">
        <v>137</v>
      </c>
      <c r="I587" t="s">
        <v>91</v>
      </c>
      <c r="J587">
        <v>4</v>
      </c>
      <c r="L587" t="s">
        <v>2524</v>
      </c>
      <c r="M587" t="s">
        <v>2553</v>
      </c>
      <c r="N587" t="s">
        <v>99</v>
      </c>
      <c r="O587" t="s">
        <v>140</v>
      </c>
      <c r="P587">
        <v>1.3112497255590754</v>
      </c>
      <c r="Q587" t="s">
        <v>117</v>
      </c>
      <c r="R587" t="s">
        <v>117</v>
      </c>
      <c r="T587" t="s">
        <v>24</v>
      </c>
      <c r="U587" t="s">
        <v>73</v>
      </c>
      <c r="V587">
        <v>1.3112497255590754</v>
      </c>
      <c r="X587">
        <f>SUM(Table2[[#This Row],[Mitigation Finance ($ million)]:[Adaptation Finance ($ million)]])</f>
        <v>1.3112497255590754</v>
      </c>
      <c r="Y587" t="s">
        <v>96</v>
      </c>
      <c r="Z587" t="s">
        <v>1319</v>
      </c>
      <c r="AA587" t="s">
        <v>2554</v>
      </c>
    </row>
    <row r="588" spans="1:27" x14ac:dyDescent="0.25">
      <c r="A588" s="2">
        <v>44713</v>
      </c>
      <c r="B588" t="s">
        <v>3026</v>
      </c>
      <c r="C588" t="s">
        <v>3027</v>
      </c>
      <c r="D588" t="s">
        <v>121</v>
      </c>
      <c r="E588" t="s">
        <v>122</v>
      </c>
      <c r="F588" t="s">
        <v>114</v>
      </c>
      <c r="G588" t="s">
        <v>123</v>
      </c>
      <c r="H588" t="s">
        <v>3028</v>
      </c>
      <c r="I588" t="s">
        <v>66</v>
      </c>
      <c r="J588">
        <v>421.67499800000002</v>
      </c>
      <c r="K588" t="s">
        <v>2178</v>
      </c>
      <c r="L588" t="s">
        <v>93</v>
      </c>
      <c r="M588" t="s">
        <v>3029</v>
      </c>
      <c r="N588" t="s">
        <v>69</v>
      </c>
      <c r="O588" t="s">
        <v>94</v>
      </c>
      <c r="P588">
        <v>250</v>
      </c>
      <c r="Q588" t="s">
        <v>141</v>
      </c>
      <c r="R588" t="s">
        <v>141</v>
      </c>
      <c r="T588" t="s">
        <v>72</v>
      </c>
      <c r="U588" t="s">
        <v>73</v>
      </c>
      <c r="V588">
        <v>71.428498000000005</v>
      </c>
      <c r="X588">
        <f>SUM(Table2[[#This Row],[Mitigation Finance ($ million)]:[Adaptation Finance ($ million)]])</f>
        <v>71.428498000000005</v>
      </c>
      <c r="Y588" t="s">
        <v>96</v>
      </c>
      <c r="Z588" t="s">
        <v>1319</v>
      </c>
      <c r="AA588" t="s">
        <v>3030</v>
      </c>
    </row>
    <row r="589" spans="1:27" x14ac:dyDescent="0.25">
      <c r="A589" s="2">
        <v>44713</v>
      </c>
      <c r="B589" t="s">
        <v>3026</v>
      </c>
      <c r="C589" t="s">
        <v>3027</v>
      </c>
      <c r="D589" t="s">
        <v>121</v>
      </c>
      <c r="E589" t="s">
        <v>122</v>
      </c>
      <c r="F589" t="s">
        <v>114</v>
      </c>
      <c r="G589" t="s">
        <v>123</v>
      </c>
      <c r="H589" t="s">
        <v>3028</v>
      </c>
      <c r="I589" t="s">
        <v>66</v>
      </c>
      <c r="K589" t="s">
        <v>2178</v>
      </c>
      <c r="L589" t="s">
        <v>93</v>
      </c>
      <c r="M589" t="s">
        <v>3029</v>
      </c>
      <c r="N589" t="s">
        <v>69</v>
      </c>
      <c r="O589" t="s">
        <v>94</v>
      </c>
      <c r="Q589" t="s">
        <v>141</v>
      </c>
      <c r="R589" t="s">
        <v>117</v>
      </c>
      <c r="T589" t="s">
        <v>72</v>
      </c>
      <c r="U589" t="s">
        <v>73</v>
      </c>
      <c r="W589">
        <v>89.285751000000005</v>
      </c>
      <c r="X589">
        <f>SUM(Table2[[#This Row],[Mitigation Finance ($ million)]:[Adaptation Finance ($ million)]])</f>
        <v>89.285751000000005</v>
      </c>
      <c r="Y589" t="s">
        <v>96</v>
      </c>
      <c r="Z589" t="s">
        <v>1319</v>
      </c>
      <c r="AA589" t="s">
        <v>3030</v>
      </c>
    </row>
    <row r="590" spans="1:27" x14ac:dyDescent="0.25">
      <c r="A590" s="2">
        <v>44713</v>
      </c>
      <c r="B590" t="s">
        <v>3026</v>
      </c>
      <c r="C590" t="s">
        <v>3027</v>
      </c>
      <c r="D590" t="s">
        <v>121</v>
      </c>
      <c r="E590" t="s">
        <v>122</v>
      </c>
      <c r="F590" t="s">
        <v>114</v>
      </c>
      <c r="G590" t="s">
        <v>123</v>
      </c>
      <c r="H590" t="s">
        <v>3028</v>
      </c>
      <c r="I590" t="s">
        <v>66</v>
      </c>
      <c r="K590" t="s">
        <v>2178</v>
      </c>
      <c r="L590" t="s">
        <v>93</v>
      </c>
      <c r="M590" t="s">
        <v>3029</v>
      </c>
      <c r="N590" t="s">
        <v>69</v>
      </c>
      <c r="O590" t="s">
        <v>94</v>
      </c>
      <c r="Q590" t="s">
        <v>141</v>
      </c>
      <c r="R590" t="s">
        <v>128</v>
      </c>
      <c r="T590" t="s">
        <v>72</v>
      </c>
      <c r="U590" t="s">
        <v>73</v>
      </c>
      <c r="V590">
        <v>44.642875500000002</v>
      </c>
      <c r="W590">
        <v>44.642875500000002</v>
      </c>
      <c r="X590">
        <f>SUM(Table2[[#This Row],[Mitigation Finance ($ million)]:[Adaptation Finance ($ million)]])</f>
        <v>89.285751000000005</v>
      </c>
      <c r="Y590" t="s">
        <v>96</v>
      </c>
      <c r="Z590" t="s">
        <v>1319</v>
      </c>
      <c r="AA590" t="s">
        <v>3030</v>
      </c>
    </row>
    <row r="591" spans="1:27" x14ac:dyDescent="0.25">
      <c r="A591" s="2">
        <v>44715</v>
      </c>
      <c r="B591" t="s">
        <v>2207</v>
      </c>
      <c r="C591" t="s">
        <v>2208</v>
      </c>
      <c r="D591" t="s">
        <v>2209</v>
      </c>
      <c r="E591" t="s">
        <v>2210</v>
      </c>
      <c r="F591" t="s">
        <v>63</v>
      </c>
      <c r="G591" t="s">
        <v>64</v>
      </c>
      <c r="H591" t="s">
        <v>169</v>
      </c>
      <c r="I591" t="s">
        <v>66</v>
      </c>
      <c r="L591" t="s">
        <v>68</v>
      </c>
      <c r="M591">
        <v>9977</v>
      </c>
      <c r="N591" t="s">
        <v>69</v>
      </c>
      <c r="O591" t="s">
        <v>561</v>
      </c>
      <c r="P591">
        <v>0.315</v>
      </c>
      <c r="Q591" t="s">
        <v>117</v>
      </c>
      <c r="R591" t="s">
        <v>117</v>
      </c>
      <c r="T591" t="s">
        <v>25</v>
      </c>
      <c r="U591" t="s">
        <v>173</v>
      </c>
      <c r="W591">
        <v>0.315</v>
      </c>
      <c r="X591">
        <f>SUM(Table2[[#This Row],[Mitigation Finance ($ million)]:[Adaptation Finance ($ million)]])</f>
        <v>0.315</v>
      </c>
      <c r="Y591" t="s">
        <v>68</v>
      </c>
      <c r="Z591" t="s">
        <v>1319</v>
      </c>
      <c r="AA591" t="s">
        <v>2211</v>
      </c>
    </row>
    <row r="592" spans="1:27" x14ac:dyDescent="0.25">
      <c r="A592" s="2">
        <v>44718</v>
      </c>
      <c r="B592" t="s">
        <v>2855</v>
      </c>
      <c r="C592" t="s">
        <v>2856</v>
      </c>
      <c r="D592" t="s">
        <v>2857</v>
      </c>
      <c r="E592" t="s">
        <v>2858</v>
      </c>
      <c r="F592" t="s">
        <v>104</v>
      </c>
      <c r="G592" t="s">
        <v>323</v>
      </c>
      <c r="H592" t="s">
        <v>2859</v>
      </c>
      <c r="I592" t="s">
        <v>66</v>
      </c>
      <c r="J592">
        <v>0.95</v>
      </c>
      <c r="K592" t="s">
        <v>67</v>
      </c>
      <c r="L592" t="s">
        <v>68</v>
      </c>
      <c r="M592">
        <v>9917</v>
      </c>
      <c r="N592" t="s">
        <v>99</v>
      </c>
      <c r="O592" t="s">
        <v>309</v>
      </c>
      <c r="P592">
        <v>0.95</v>
      </c>
      <c r="Q592" t="s">
        <v>128</v>
      </c>
      <c r="R592" t="s">
        <v>128</v>
      </c>
      <c r="T592" t="s">
        <v>25</v>
      </c>
      <c r="U592" t="s">
        <v>73</v>
      </c>
      <c r="W592">
        <v>0.95</v>
      </c>
      <c r="X592">
        <f>SUM(Table2[[#This Row],[Mitigation Finance ($ million)]:[Adaptation Finance ($ million)]])</f>
        <v>0.95</v>
      </c>
      <c r="Y592" t="s">
        <v>68</v>
      </c>
      <c r="Z592" t="s">
        <v>1319</v>
      </c>
      <c r="AA592" t="s">
        <v>2860</v>
      </c>
    </row>
    <row r="593" spans="1:27" x14ac:dyDescent="0.25">
      <c r="A593" s="2">
        <v>44718</v>
      </c>
      <c r="B593" t="s">
        <v>3052</v>
      </c>
      <c r="C593" t="s">
        <v>3053</v>
      </c>
      <c r="D593" t="s">
        <v>103</v>
      </c>
      <c r="E593" t="s">
        <v>104</v>
      </c>
      <c r="F593" t="s">
        <v>104</v>
      </c>
      <c r="G593" t="s">
        <v>3054</v>
      </c>
      <c r="H593" t="s">
        <v>3055</v>
      </c>
      <c r="I593" t="s">
        <v>66</v>
      </c>
      <c r="J593">
        <v>0.15</v>
      </c>
      <c r="K593" t="s">
        <v>209</v>
      </c>
      <c r="L593" t="s">
        <v>210</v>
      </c>
      <c r="M593" t="s">
        <v>3056</v>
      </c>
      <c r="N593" t="s">
        <v>69</v>
      </c>
      <c r="O593" t="s">
        <v>211</v>
      </c>
      <c r="P593">
        <v>0.15</v>
      </c>
      <c r="Q593" t="s">
        <v>325</v>
      </c>
      <c r="R593" t="s">
        <v>325</v>
      </c>
      <c r="T593" t="s">
        <v>25</v>
      </c>
      <c r="W593">
        <v>0.15</v>
      </c>
      <c r="X593">
        <f>SUM(Table2[[#This Row],[Mitigation Finance ($ million)]:[Adaptation Finance ($ million)]])</f>
        <v>0.15</v>
      </c>
      <c r="Y593" t="s">
        <v>212</v>
      </c>
      <c r="Z593" t="s">
        <v>1319</v>
      </c>
    </row>
    <row r="594" spans="1:27" x14ac:dyDescent="0.25">
      <c r="A594" s="2">
        <v>44720</v>
      </c>
      <c r="B594" t="s">
        <v>2996</v>
      </c>
      <c r="C594" t="s">
        <v>2997</v>
      </c>
      <c r="D594" t="s">
        <v>200</v>
      </c>
      <c r="E594" t="s">
        <v>201</v>
      </c>
      <c r="F594" t="s">
        <v>114</v>
      </c>
      <c r="G594" t="s">
        <v>123</v>
      </c>
      <c r="H594" t="s">
        <v>2998</v>
      </c>
      <c r="I594" t="s">
        <v>66</v>
      </c>
      <c r="K594" t="s">
        <v>67</v>
      </c>
      <c r="L594" t="s">
        <v>68</v>
      </c>
      <c r="M594">
        <v>6734</v>
      </c>
      <c r="N594" t="s">
        <v>99</v>
      </c>
      <c r="O594" t="s">
        <v>542</v>
      </c>
      <c r="P594">
        <v>2</v>
      </c>
      <c r="Q594" t="s">
        <v>126</v>
      </c>
      <c r="T594" t="s">
        <v>72</v>
      </c>
      <c r="U594" t="s">
        <v>73</v>
      </c>
      <c r="X594">
        <f>SUM(Table2[[#This Row],[Mitigation Finance ($ million)]:[Adaptation Finance ($ million)]])</f>
        <v>0</v>
      </c>
      <c r="Y594" t="s">
        <v>68</v>
      </c>
      <c r="Z594" t="s">
        <v>1319</v>
      </c>
      <c r="AA594" t="s">
        <v>2999</v>
      </c>
    </row>
    <row r="595" spans="1:27" x14ac:dyDescent="0.25">
      <c r="A595" s="2">
        <v>44723</v>
      </c>
      <c r="B595" t="s">
        <v>2807</v>
      </c>
      <c r="C595" t="s">
        <v>2808</v>
      </c>
      <c r="D595" t="s">
        <v>697</v>
      </c>
      <c r="E595" t="s">
        <v>698</v>
      </c>
      <c r="F595" t="s">
        <v>80</v>
      </c>
      <c r="G595" t="s">
        <v>81</v>
      </c>
      <c r="H595" t="s">
        <v>425</v>
      </c>
      <c r="I595" t="s">
        <v>66</v>
      </c>
      <c r="J595">
        <v>2</v>
      </c>
      <c r="K595" t="s">
        <v>67</v>
      </c>
      <c r="L595" t="s">
        <v>68</v>
      </c>
      <c r="M595">
        <v>6916</v>
      </c>
      <c r="N595" t="s">
        <v>69</v>
      </c>
      <c r="O595" t="s">
        <v>70</v>
      </c>
      <c r="P595">
        <v>2</v>
      </c>
      <c r="Q595" t="s">
        <v>84</v>
      </c>
      <c r="R595" t="s">
        <v>84</v>
      </c>
      <c r="T595" t="s">
        <v>25</v>
      </c>
      <c r="U595" t="s">
        <v>73</v>
      </c>
      <c r="W595">
        <v>0.02</v>
      </c>
      <c r="X595">
        <f>SUM(Table2[[#This Row],[Mitigation Finance ($ million)]:[Adaptation Finance ($ million)]])</f>
        <v>0.02</v>
      </c>
      <c r="Y595" t="s">
        <v>68</v>
      </c>
      <c r="Z595" t="s">
        <v>1319</v>
      </c>
      <c r="AA595" t="s">
        <v>2809</v>
      </c>
    </row>
    <row r="596" spans="1:27" x14ac:dyDescent="0.25">
      <c r="A596" s="2">
        <v>44726</v>
      </c>
      <c r="B596" t="s">
        <v>2782</v>
      </c>
      <c r="C596" t="s">
        <v>2783</v>
      </c>
      <c r="D596" t="s">
        <v>78</v>
      </c>
      <c r="E596" t="s">
        <v>79</v>
      </c>
      <c r="F596" t="s">
        <v>80</v>
      </c>
      <c r="G596" t="s">
        <v>81</v>
      </c>
      <c r="H596" t="s">
        <v>613</v>
      </c>
      <c r="I596" t="s">
        <v>66</v>
      </c>
      <c r="J596">
        <v>500</v>
      </c>
      <c r="K596" t="s">
        <v>2178</v>
      </c>
      <c r="L596" t="s">
        <v>93</v>
      </c>
      <c r="M596" t="s">
        <v>2784</v>
      </c>
      <c r="N596" t="s">
        <v>69</v>
      </c>
      <c r="O596" t="s">
        <v>94</v>
      </c>
      <c r="P596">
        <v>250</v>
      </c>
      <c r="Q596" t="s">
        <v>126</v>
      </c>
      <c r="R596" t="s">
        <v>126</v>
      </c>
      <c r="T596" t="s">
        <v>25</v>
      </c>
      <c r="U596" t="s">
        <v>73</v>
      </c>
      <c r="W596">
        <v>7.6</v>
      </c>
      <c r="X596">
        <f>SUM(Table2[[#This Row],[Mitigation Finance ($ million)]:[Adaptation Finance ($ million)]])</f>
        <v>7.6</v>
      </c>
      <c r="Y596" t="s">
        <v>96</v>
      </c>
      <c r="Z596" t="s">
        <v>1319</v>
      </c>
      <c r="AA596" t="s">
        <v>2785</v>
      </c>
    </row>
    <row r="597" spans="1:27" x14ac:dyDescent="0.25">
      <c r="A597" s="2">
        <v>44726</v>
      </c>
      <c r="B597" t="s">
        <v>2782</v>
      </c>
      <c r="C597" t="s">
        <v>2783</v>
      </c>
      <c r="D597" t="s">
        <v>78</v>
      </c>
      <c r="E597" t="s">
        <v>79</v>
      </c>
      <c r="F597" t="s">
        <v>80</v>
      </c>
      <c r="G597" t="s">
        <v>81</v>
      </c>
      <c r="H597" t="s">
        <v>613</v>
      </c>
      <c r="I597" t="s">
        <v>66</v>
      </c>
      <c r="K597" t="s">
        <v>2178</v>
      </c>
      <c r="L597" t="s">
        <v>93</v>
      </c>
      <c r="M597" t="s">
        <v>2784</v>
      </c>
      <c r="N597" t="s">
        <v>69</v>
      </c>
      <c r="O597" t="s">
        <v>94</v>
      </c>
      <c r="Q597" t="s">
        <v>126</v>
      </c>
      <c r="R597" t="s">
        <v>128</v>
      </c>
      <c r="T597" t="s">
        <v>25</v>
      </c>
      <c r="U597" t="s">
        <v>73</v>
      </c>
      <c r="W597">
        <v>2</v>
      </c>
      <c r="X597">
        <f>SUM(Table2[[#This Row],[Mitigation Finance ($ million)]:[Adaptation Finance ($ million)]])</f>
        <v>2</v>
      </c>
      <c r="Y597" t="s">
        <v>96</v>
      </c>
      <c r="Z597" t="s">
        <v>1319</v>
      </c>
      <c r="AA597" t="s">
        <v>2785</v>
      </c>
    </row>
    <row r="598" spans="1:27" x14ac:dyDescent="0.25">
      <c r="A598" s="2">
        <v>44726</v>
      </c>
      <c r="B598" t="s">
        <v>2834</v>
      </c>
      <c r="C598" t="s">
        <v>2835</v>
      </c>
      <c r="D598" t="s">
        <v>2694</v>
      </c>
      <c r="E598" t="s">
        <v>288</v>
      </c>
      <c r="F598" t="s">
        <v>80</v>
      </c>
      <c r="G598" t="s">
        <v>81</v>
      </c>
      <c r="H598" t="s">
        <v>411</v>
      </c>
      <c r="I598" t="s">
        <v>66</v>
      </c>
      <c r="J598">
        <v>0.19</v>
      </c>
      <c r="K598" t="s">
        <v>209</v>
      </c>
      <c r="L598" t="s">
        <v>210</v>
      </c>
      <c r="M598" t="s">
        <v>2836</v>
      </c>
      <c r="N598" t="s">
        <v>69</v>
      </c>
      <c r="O598" t="s">
        <v>211</v>
      </c>
      <c r="P598">
        <v>0.19</v>
      </c>
      <c r="Q598" t="s">
        <v>325</v>
      </c>
      <c r="R598" t="s">
        <v>325</v>
      </c>
      <c r="T598" t="s">
        <v>25</v>
      </c>
      <c r="W598">
        <v>0.19</v>
      </c>
      <c r="X598">
        <f>SUM(Table2[[#This Row],[Mitigation Finance ($ million)]:[Adaptation Finance ($ million)]])</f>
        <v>0.19</v>
      </c>
      <c r="Y598" t="s">
        <v>212</v>
      </c>
      <c r="Z598" t="s">
        <v>1319</v>
      </c>
    </row>
    <row r="599" spans="1:27" x14ac:dyDescent="0.25">
      <c r="A599" s="2">
        <v>44727</v>
      </c>
      <c r="B599" t="s">
        <v>2758</v>
      </c>
      <c r="C599" t="s">
        <v>2759</v>
      </c>
      <c r="D599" t="s">
        <v>78</v>
      </c>
      <c r="E599" t="s">
        <v>79</v>
      </c>
      <c r="F599" t="s">
        <v>80</v>
      </c>
      <c r="G599" t="s">
        <v>81</v>
      </c>
      <c r="H599" t="s">
        <v>499</v>
      </c>
      <c r="I599" t="s">
        <v>66</v>
      </c>
      <c r="J599">
        <v>152.54</v>
      </c>
      <c r="K599" t="s">
        <v>2760</v>
      </c>
      <c r="L599" t="s">
        <v>93</v>
      </c>
      <c r="M599" t="s">
        <v>2761</v>
      </c>
      <c r="N599" t="s">
        <v>69</v>
      </c>
      <c r="O599" t="s">
        <v>225</v>
      </c>
      <c r="P599">
        <v>90</v>
      </c>
      <c r="Q599" t="s">
        <v>332</v>
      </c>
      <c r="R599" t="s">
        <v>332</v>
      </c>
      <c r="T599" t="s">
        <v>72</v>
      </c>
      <c r="U599" t="s">
        <v>95</v>
      </c>
      <c r="V599">
        <v>30</v>
      </c>
      <c r="X599">
        <f>SUM(Table2[[#This Row],[Mitigation Finance ($ million)]:[Adaptation Finance ($ million)]])</f>
        <v>30</v>
      </c>
      <c r="Y599" t="s">
        <v>96</v>
      </c>
      <c r="Z599" t="s">
        <v>1319</v>
      </c>
      <c r="AA599" t="s">
        <v>2762</v>
      </c>
    </row>
    <row r="600" spans="1:27" x14ac:dyDescent="0.25">
      <c r="A600" s="2">
        <v>44727</v>
      </c>
      <c r="B600" t="s">
        <v>2758</v>
      </c>
      <c r="C600" t="s">
        <v>2759</v>
      </c>
      <c r="D600" t="s">
        <v>78</v>
      </c>
      <c r="E600" t="s">
        <v>79</v>
      </c>
      <c r="F600" t="s">
        <v>80</v>
      </c>
      <c r="G600" t="s">
        <v>81</v>
      </c>
      <c r="H600" t="s">
        <v>499</v>
      </c>
      <c r="I600" t="s">
        <v>66</v>
      </c>
      <c r="K600" t="s">
        <v>2760</v>
      </c>
      <c r="L600" t="s">
        <v>93</v>
      </c>
      <c r="M600" t="s">
        <v>2763</v>
      </c>
      <c r="N600" t="s">
        <v>69</v>
      </c>
      <c r="O600" t="s">
        <v>225</v>
      </c>
      <c r="P600">
        <v>53</v>
      </c>
      <c r="Q600" t="s">
        <v>332</v>
      </c>
      <c r="R600" t="s">
        <v>332</v>
      </c>
      <c r="T600" t="s">
        <v>72</v>
      </c>
      <c r="U600" t="s">
        <v>95</v>
      </c>
      <c r="V600">
        <v>1.21</v>
      </c>
      <c r="W600">
        <v>4.05</v>
      </c>
      <c r="X600">
        <f>SUM(Table2[[#This Row],[Mitigation Finance ($ million)]:[Adaptation Finance ($ million)]])</f>
        <v>5.26</v>
      </c>
      <c r="Y600" t="s">
        <v>96</v>
      </c>
      <c r="Z600" t="s">
        <v>1319</v>
      </c>
      <c r="AA600" t="s">
        <v>2762</v>
      </c>
    </row>
    <row r="601" spans="1:27" x14ac:dyDescent="0.25">
      <c r="A601" s="2">
        <v>44729</v>
      </c>
      <c r="B601" t="s">
        <v>2635</v>
      </c>
      <c r="C601" t="s">
        <v>2636</v>
      </c>
      <c r="D601" t="s">
        <v>87</v>
      </c>
      <c r="E601" t="s">
        <v>88</v>
      </c>
      <c r="F601" t="s">
        <v>80</v>
      </c>
      <c r="G601" t="s">
        <v>89</v>
      </c>
      <c r="H601" t="s">
        <v>137</v>
      </c>
      <c r="I601" t="s">
        <v>91</v>
      </c>
      <c r="J601">
        <v>0.22500000000000001</v>
      </c>
      <c r="K601" t="s">
        <v>180</v>
      </c>
      <c r="L601" t="s">
        <v>68</v>
      </c>
      <c r="M601">
        <v>6925</v>
      </c>
      <c r="N601" t="s">
        <v>69</v>
      </c>
      <c r="O601" t="s">
        <v>70</v>
      </c>
      <c r="P601">
        <v>0.22500000000000001</v>
      </c>
      <c r="Q601" t="s">
        <v>117</v>
      </c>
      <c r="R601" t="s">
        <v>117</v>
      </c>
      <c r="T601" t="s">
        <v>25</v>
      </c>
      <c r="U601" t="s">
        <v>73</v>
      </c>
      <c r="W601">
        <v>0.22500000000000001</v>
      </c>
      <c r="X601">
        <f>SUM(Table2[[#This Row],[Mitigation Finance ($ million)]:[Adaptation Finance ($ million)]])</f>
        <v>0.22500000000000001</v>
      </c>
      <c r="Y601" t="s">
        <v>68</v>
      </c>
      <c r="Z601" t="s">
        <v>1319</v>
      </c>
      <c r="AA601" t="s">
        <v>2637</v>
      </c>
    </row>
    <row r="602" spans="1:27" x14ac:dyDescent="0.25">
      <c r="A602" s="2">
        <v>44735</v>
      </c>
      <c r="B602" t="s">
        <v>2542</v>
      </c>
      <c r="C602" t="s">
        <v>2543</v>
      </c>
      <c r="D602" t="s">
        <v>215</v>
      </c>
      <c r="E602" t="s">
        <v>216</v>
      </c>
      <c r="F602" t="s">
        <v>217</v>
      </c>
      <c r="G602" t="s">
        <v>89</v>
      </c>
      <c r="H602" t="s">
        <v>256</v>
      </c>
      <c r="I602" t="s">
        <v>91</v>
      </c>
      <c r="J602">
        <v>70</v>
      </c>
      <c r="K602" t="s">
        <v>2168</v>
      </c>
      <c r="L602" t="s">
        <v>93</v>
      </c>
      <c r="M602" t="s">
        <v>2544</v>
      </c>
      <c r="N602" t="s">
        <v>69</v>
      </c>
      <c r="O602" t="s">
        <v>94</v>
      </c>
      <c r="P602">
        <v>35</v>
      </c>
      <c r="Q602" t="s">
        <v>128</v>
      </c>
      <c r="R602" t="s">
        <v>128</v>
      </c>
      <c r="T602" t="s">
        <v>72</v>
      </c>
      <c r="U602" t="s">
        <v>95</v>
      </c>
      <c r="V602">
        <v>28</v>
      </c>
      <c r="W602">
        <v>1.68</v>
      </c>
      <c r="X602">
        <f>SUM(Table2[[#This Row],[Mitigation Finance ($ million)]:[Adaptation Finance ($ million)]])</f>
        <v>29.68</v>
      </c>
      <c r="Y602" t="s">
        <v>96</v>
      </c>
      <c r="Z602" t="s">
        <v>1319</v>
      </c>
      <c r="AA602" t="s">
        <v>2545</v>
      </c>
    </row>
    <row r="603" spans="1:27" x14ac:dyDescent="0.25">
      <c r="A603" s="2">
        <v>44736</v>
      </c>
      <c r="B603" t="s">
        <v>2472</v>
      </c>
      <c r="C603" t="s">
        <v>2473</v>
      </c>
      <c r="D603" t="s">
        <v>1028</v>
      </c>
      <c r="E603" t="s">
        <v>1029</v>
      </c>
      <c r="F603" t="s">
        <v>223</v>
      </c>
      <c r="G603" t="s">
        <v>184</v>
      </c>
      <c r="H603" t="s">
        <v>185</v>
      </c>
      <c r="I603" t="s">
        <v>66</v>
      </c>
      <c r="J603">
        <v>338.3</v>
      </c>
      <c r="K603" t="s">
        <v>2474</v>
      </c>
      <c r="L603" t="s">
        <v>93</v>
      </c>
      <c r="M603" t="s">
        <v>2475</v>
      </c>
      <c r="N603" t="s">
        <v>69</v>
      </c>
      <c r="O603" t="s">
        <v>94</v>
      </c>
      <c r="P603">
        <v>90</v>
      </c>
      <c r="Q603" t="s">
        <v>126</v>
      </c>
      <c r="R603" t="s">
        <v>126</v>
      </c>
      <c r="T603" t="s">
        <v>72</v>
      </c>
      <c r="U603" t="s">
        <v>73</v>
      </c>
      <c r="V603">
        <v>10</v>
      </c>
      <c r="W603">
        <v>22</v>
      </c>
      <c r="X603">
        <f>SUM(Table2[[#This Row],[Mitigation Finance ($ million)]:[Adaptation Finance ($ million)]])</f>
        <v>32</v>
      </c>
      <c r="Y603" t="s">
        <v>96</v>
      </c>
      <c r="Z603" t="s">
        <v>1319</v>
      </c>
      <c r="AA603" t="s">
        <v>2476</v>
      </c>
    </row>
    <row r="604" spans="1:27" x14ac:dyDescent="0.25">
      <c r="A604" s="2">
        <v>44736</v>
      </c>
      <c r="B604" t="s">
        <v>2472</v>
      </c>
      <c r="C604" t="s">
        <v>2473</v>
      </c>
      <c r="D604" t="s">
        <v>1028</v>
      </c>
      <c r="E604" t="s">
        <v>1029</v>
      </c>
      <c r="F604" t="s">
        <v>223</v>
      </c>
      <c r="G604" t="s">
        <v>184</v>
      </c>
      <c r="H604" t="s">
        <v>185</v>
      </c>
      <c r="I604" t="s">
        <v>66</v>
      </c>
      <c r="K604" t="s">
        <v>2474</v>
      </c>
      <c r="L604" t="s">
        <v>93</v>
      </c>
      <c r="M604" t="s">
        <v>2477</v>
      </c>
      <c r="N604" t="s">
        <v>69</v>
      </c>
      <c r="O604" t="s">
        <v>225</v>
      </c>
      <c r="P604">
        <v>60</v>
      </c>
      <c r="Q604" t="s">
        <v>126</v>
      </c>
      <c r="R604" t="s">
        <v>126</v>
      </c>
      <c r="T604" t="s">
        <v>72</v>
      </c>
      <c r="U604" t="s">
        <v>73</v>
      </c>
      <c r="X604">
        <f>SUM(Table2[[#This Row],[Mitigation Finance ($ million)]:[Adaptation Finance ($ million)]])</f>
        <v>0</v>
      </c>
      <c r="Y604" t="s">
        <v>96</v>
      </c>
      <c r="Z604" t="s">
        <v>1319</v>
      </c>
      <c r="AA604" t="s">
        <v>2476</v>
      </c>
    </row>
    <row r="605" spans="1:27" x14ac:dyDescent="0.25">
      <c r="A605" s="2">
        <v>44736</v>
      </c>
      <c r="B605" t="s">
        <v>2570</v>
      </c>
      <c r="C605" t="s">
        <v>2571</v>
      </c>
      <c r="D605" t="s">
        <v>637</v>
      </c>
      <c r="E605" t="s">
        <v>638</v>
      </c>
      <c r="F605" t="s">
        <v>114</v>
      </c>
      <c r="G605" t="s">
        <v>89</v>
      </c>
      <c r="H605" t="s">
        <v>115</v>
      </c>
      <c r="I605" t="s">
        <v>91</v>
      </c>
      <c r="J605">
        <v>23.7</v>
      </c>
      <c r="K605" t="s">
        <v>2572</v>
      </c>
      <c r="L605" t="s">
        <v>93</v>
      </c>
      <c r="M605" t="s">
        <v>2573</v>
      </c>
      <c r="N605" t="s">
        <v>69</v>
      </c>
      <c r="O605" t="s">
        <v>94</v>
      </c>
      <c r="P605">
        <v>15</v>
      </c>
      <c r="Q605" t="s">
        <v>117</v>
      </c>
      <c r="R605" t="s">
        <v>117</v>
      </c>
      <c r="T605" t="s">
        <v>25</v>
      </c>
      <c r="U605" t="s">
        <v>95</v>
      </c>
      <c r="W605">
        <v>3.35</v>
      </c>
      <c r="X605">
        <f>SUM(Table2[[#This Row],[Mitigation Finance ($ million)]:[Adaptation Finance ($ million)]])</f>
        <v>3.35</v>
      </c>
      <c r="Y605" t="s">
        <v>96</v>
      </c>
      <c r="Z605" t="s">
        <v>1319</v>
      </c>
      <c r="AA605" t="s">
        <v>2574</v>
      </c>
    </row>
    <row r="606" spans="1:27" x14ac:dyDescent="0.25">
      <c r="A606" s="2">
        <v>44736</v>
      </c>
      <c r="B606" t="s">
        <v>2570</v>
      </c>
      <c r="C606" t="s">
        <v>2571</v>
      </c>
      <c r="D606" t="s">
        <v>637</v>
      </c>
      <c r="E606" t="s">
        <v>638</v>
      </c>
      <c r="F606" t="s">
        <v>114</v>
      </c>
      <c r="G606" t="s">
        <v>89</v>
      </c>
      <c r="H606" t="s">
        <v>115</v>
      </c>
      <c r="I606" t="s">
        <v>91</v>
      </c>
      <c r="K606" t="s">
        <v>2572</v>
      </c>
      <c r="L606" t="s">
        <v>2575</v>
      </c>
      <c r="M606" t="s">
        <v>2573</v>
      </c>
      <c r="N606" t="s">
        <v>69</v>
      </c>
      <c r="O606" t="s">
        <v>152</v>
      </c>
      <c r="P606">
        <v>5.25</v>
      </c>
      <c r="Q606" t="s">
        <v>117</v>
      </c>
      <c r="T606" t="s">
        <v>25</v>
      </c>
      <c r="U606" t="s">
        <v>95</v>
      </c>
      <c r="X606">
        <f>SUM(Table2[[#This Row],[Mitigation Finance ($ million)]:[Adaptation Finance ($ million)]])</f>
        <v>0</v>
      </c>
      <c r="Y606" t="s">
        <v>96</v>
      </c>
      <c r="Z606" t="s">
        <v>1319</v>
      </c>
      <c r="AA606" t="s">
        <v>2574</v>
      </c>
    </row>
    <row r="607" spans="1:27" x14ac:dyDescent="0.25">
      <c r="A607" s="2">
        <v>44754</v>
      </c>
      <c r="B607" t="s">
        <v>2525</v>
      </c>
      <c r="C607" t="s">
        <v>2526</v>
      </c>
      <c r="D607" t="s">
        <v>103</v>
      </c>
      <c r="E607" t="s">
        <v>104</v>
      </c>
      <c r="F607" t="s">
        <v>104</v>
      </c>
      <c r="G607" t="s">
        <v>89</v>
      </c>
      <c r="H607" t="s">
        <v>137</v>
      </c>
      <c r="I607" t="s">
        <v>91</v>
      </c>
      <c r="J607">
        <v>4</v>
      </c>
      <c r="L607" t="s">
        <v>2524</v>
      </c>
      <c r="M607" t="s">
        <v>2527</v>
      </c>
      <c r="N607" t="s">
        <v>99</v>
      </c>
      <c r="O607" t="s">
        <v>140</v>
      </c>
      <c r="P607">
        <v>0.5</v>
      </c>
      <c r="Q607" t="s">
        <v>332</v>
      </c>
      <c r="R607" t="s">
        <v>332</v>
      </c>
      <c r="T607" t="s">
        <v>24</v>
      </c>
      <c r="U607" t="s">
        <v>73</v>
      </c>
      <c r="V607">
        <v>0.5</v>
      </c>
      <c r="X607">
        <f>SUM(Table2[[#This Row],[Mitigation Finance ($ million)]:[Adaptation Finance ($ million)]])</f>
        <v>0.5</v>
      </c>
      <c r="Y607" t="s">
        <v>96</v>
      </c>
      <c r="Z607" t="s">
        <v>1319</v>
      </c>
      <c r="AA607" t="s">
        <v>2528</v>
      </c>
    </row>
    <row r="608" spans="1:27" x14ac:dyDescent="0.25">
      <c r="A608" s="2">
        <v>44762</v>
      </c>
      <c r="B608" t="s">
        <v>2594</v>
      </c>
      <c r="C608" t="s">
        <v>2595</v>
      </c>
      <c r="D608" t="s">
        <v>2596</v>
      </c>
      <c r="E608" t="s">
        <v>2597</v>
      </c>
      <c r="F608" t="s">
        <v>80</v>
      </c>
      <c r="G608" t="s">
        <v>89</v>
      </c>
      <c r="H608" t="s">
        <v>256</v>
      </c>
      <c r="I608" t="s">
        <v>91</v>
      </c>
      <c r="J608">
        <v>0.6</v>
      </c>
      <c r="K608" t="s">
        <v>67</v>
      </c>
      <c r="L608" t="s">
        <v>68</v>
      </c>
      <c r="M608">
        <v>6930</v>
      </c>
      <c r="N608" t="s">
        <v>99</v>
      </c>
      <c r="O608" t="s">
        <v>618</v>
      </c>
      <c r="P608">
        <v>0.6</v>
      </c>
      <c r="Q608" t="s">
        <v>128</v>
      </c>
      <c r="R608" t="s">
        <v>128</v>
      </c>
      <c r="T608" t="s">
        <v>24</v>
      </c>
      <c r="U608" t="s">
        <v>73</v>
      </c>
      <c r="V608">
        <v>0.6</v>
      </c>
      <c r="X608">
        <f>SUM(Table2[[#This Row],[Mitigation Finance ($ million)]:[Adaptation Finance ($ million)]])</f>
        <v>0.6</v>
      </c>
      <c r="Y608" t="s">
        <v>68</v>
      </c>
      <c r="Z608" t="s">
        <v>1319</v>
      </c>
      <c r="AA608" t="s">
        <v>2598</v>
      </c>
    </row>
    <row r="609" spans="1:27" x14ac:dyDescent="0.25">
      <c r="A609" s="2">
        <v>44762</v>
      </c>
      <c r="B609" t="s">
        <v>3049</v>
      </c>
      <c r="C609" t="s">
        <v>3050</v>
      </c>
      <c r="D609" t="s">
        <v>121</v>
      </c>
      <c r="E609" t="s">
        <v>122</v>
      </c>
      <c r="F609" t="s">
        <v>114</v>
      </c>
      <c r="G609" t="s">
        <v>123</v>
      </c>
      <c r="H609" t="s">
        <v>631</v>
      </c>
      <c r="I609" t="s">
        <v>66</v>
      </c>
      <c r="J609">
        <v>0.15</v>
      </c>
      <c r="K609" t="s">
        <v>209</v>
      </c>
      <c r="L609" t="s">
        <v>210</v>
      </c>
      <c r="M609" t="s">
        <v>3051</v>
      </c>
      <c r="N609" t="s">
        <v>69</v>
      </c>
      <c r="O609" t="s">
        <v>211</v>
      </c>
      <c r="P609">
        <v>0.15</v>
      </c>
      <c r="Q609" t="s">
        <v>117</v>
      </c>
      <c r="R609" t="s">
        <v>117</v>
      </c>
      <c r="T609" t="s">
        <v>25</v>
      </c>
      <c r="W609">
        <v>0.15</v>
      </c>
      <c r="X609">
        <f>SUM(Table2[[#This Row],[Mitigation Finance ($ million)]:[Adaptation Finance ($ million)]])</f>
        <v>0.15</v>
      </c>
      <c r="Y609" t="s">
        <v>212</v>
      </c>
      <c r="Z609" t="s">
        <v>1319</v>
      </c>
    </row>
    <row r="610" spans="1:27" x14ac:dyDescent="0.25">
      <c r="A610" s="2">
        <v>44767</v>
      </c>
      <c r="B610" t="s">
        <v>2533</v>
      </c>
      <c r="C610" t="s">
        <v>2534</v>
      </c>
      <c r="D610" t="s">
        <v>112</v>
      </c>
      <c r="E610" t="s">
        <v>113</v>
      </c>
      <c r="F610" t="s">
        <v>114</v>
      </c>
      <c r="G610" t="s">
        <v>89</v>
      </c>
      <c r="H610" t="s">
        <v>137</v>
      </c>
      <c r="I610" t="s">
        <v>91</v>
      </c>
      <c r="J610">
        <v>2</v>
      </c>
      <c r="L610" t="s">
        <v>2524</v>
      </c>
      <c r="M610" t="s">
        <v>2535</v>
      </c>
      <c r="N610" t="s">
        <v>99</v>
      </c>
      <c r="O610" t="s">
        <v>140</v>
      </c>
      <c r="P610">
        <v>0.5</v>
      </c>
      <c r="Q610" t="s">
        <v>128</v>
      </c>
      <c r="R610" t="s">
        <v>128</v>
      </c>
      <c r="T610" t="s">
        <v>25</v>
      </c>
      <c r="U610" t="s">
        <v>73</v>
      </c>
      <c r="W610">
        <v>0.1</v>
      </c>
      <c r="X610">
        <f>SUM(Table2[[#This Row],[Mitigation Finance ($ million)]:[Adaptation Finance ($ million)]])</f>
        <v>0.1</v>
      </c>
      <c r="Y610" t="s">
        <v>96</v>
      </c>
      <c r="Z610" t="s">
        <v>1319</v>
      </c>
      <c r="AA610" t="s">
        <v>2536</v>
      </c>
    </row>
    <row r="611" spans="1:27" x14ac:dyDescent="0.25">
      <c r="A611" s="2">
        <v>44768</v>
      </c>
      <c r="B611" t="s">
        <v>356</v>
      </c>
      <c r="C611" t="s">
        <v>357</v>
      </c>
      <c r="D611" t="s">
        <v>2244</v>
      </c>
      <c r="E611" t="s">
        <v>2245</v>
      </c>
      <c r="F611" t="s">
        <v>63</v>
      </c>
      <c r="G611" t="s">
        <v>64</v>
      </c>
      <c r="H611" t="s">
        <v>169</v>
      </c>
      <c r="I611" t="s">
        <v>66</v>
      </c>
      <c r="J611">
        <v>3</v>
      </c>
      <c r="K611" t="s">
        <v>67</v>
      </c>
      <c r="L611" t="s">
        <v>68</v>
      </c>
      <c r="M611">
        <v>6932</v>
      </c>
      <c r="N611" t="s">
        <v>69</v>
      </c>
      <c r="O611" t="s">
        <v>70</v>
      </c>
      <c r="P611">
        <v>3</v>
      </c>
      <c r="Q611" t="s">
        <v>117</v>
      </c>
      <c r="R611" t="s">
        <v>126</v>
      </c>
      <c r="T611" t="s">
        <v>72</v>
      </c>
      <c r="U611" t="s">
        <v>73</v>
      </c>
      <c r="V611">
        <v>0.1875</v>
      </c>
      <c r="W611">
        <v>0.1875</v>
      </c>
      <c r="X611">
        <f>SUM(Table2[[#This Row],[Mitigation Finance ($ million)]:[Adaptation Finance ($ million)]])</f>
        <v>0.375</v>
      </c>
      <c r="Y611" t="s">
        <v>68</v>
      </c>
      <c r="Z611" t="s">
        <v>1319</v>
      </c>
      <c r="AA611" t="s">
        <v>360</v>
      </c>
    </row>
    <row r="612" spans="1:27" x14ac:dyDescent="0.25">
      <c r="A612" s="2">
        <v>44768</v>
      </c>
      <c r="B612" t="s">
        <v>356</v>
      </c>
      <c r="C612" t="s">
        <v>357</v>
      </c>
      <c r="D612" t="s">
        <v>2244</v>
      </c>
      <c r="E612" t="s">
        <v>2245</v>
      </c>
      <c r="F612" t="s">
        <v>63</v>
      </c>
      <c r="G612" t="s">
        <v>64</v>
      </c>
      <c r="H612" t="s">
        <v>169</v>
      </c>
      <c r="I612" t="s">
        <v>66</v>
      </c>
      <c r="K612" t="s">
        <v>67</v>
      </c>
      <c r="L612" t="s">
        <v>68</v>
      </c>
      <c r="M612">
        <v>6932</v>
      </c>
      <c r="N612" t="s">
        <v>69</v>
      </c>
      <c r="O612" t="s">
        <v>70</v>
      </c>
      <c r="Q612" t="s">
        <v>117</v>
      </c>
      <c r="R612" t="s">
        <v>361</v>
      </c>
      <c r="T612" t="s">
        <v>72</v>
      </c>
      <c r="U612" t="s">
        <v>73</v>
      </c>
      <c r="V612">
        <v>0.1875</v>
      </c>
      <c r="W612">
        <v>0.1875</v>
      </c>
      <c r="X612">
        <f>SUM(Table2[[#This Row],[Mitigation Finance ($ million)]:[Adaptation Finance ($ million)]])</f>
        <v>0.375</v>
      </c>
      <c r="Y612" t="s">
        <v>68</v>
      </c>
      <c r="Z612" t="s">
        <v>1319</v>
      </c>
      <c r="AA612" t="s">
        <v>360</v>
      </c>
    </row>
    <row r="613" spans="1:27" x14ac:dyDescent="0.25">
      <c r="A613" s="2">
        <v>44768</v>
      </c>
      <c r="B613" t="s">
        <v>356</v>
      </c>
      <c r="C613" t="s">
        <v>357</v>
      </c>
      <c r="D613" t="s">
        <v>2244</v>
      </c>
      <c r="E613" t="s">
        <v>2245</v>
      </c>
      <c r="F613" t="s">
        <v>63</v>
      </c>
      <c r="G613" t="s">
        <v>64</v>
      </c>
      <c r="H613" t="s">
        <v>169</v>
      </c>
      <c r="I613" t="s">
        <v>66</v>
      </c>
      <c r="K613" t="s">
        <v>67</v>
      </c>
      <c r="L613" t="s">
        <v>68</v>
      </c>
      <c r="M613">
        <v>6932</v>
      </c>
      <c r="N613" t="s">
        <v>69</v>
      </c>
      <c r="O613" t="s">
        <v>70</v>
      </c>
      <c r="Q613" t="s">
        <v>117</v>
      </c>
      <c r="R613" t="s">
        <v>71</v>
      </c>
      <c r="T613" t="s">
        <v>72</v>
      </c>
      <c r="U613" t="s">
        <v>73</v>
      </c>
      <c r="V613">
        <v>0.1875</v>
      </c>
      <c r="W613">
        <v>0.1875</v>
      </c>
      <c r="X613">
        <f>SUM(Table2[[#This Row],[Mitigation Finance ($ million)]:[Adaptation Finance ($ million)]])</f>
        <v>0.375</v>
      </c>
      <c r="Y613" t="s">
        <v>68</v>
      </c>
      <c r="Z613" t="s">
        <v>1319</v>
      </c>
      <c r="AA613" t="s">
        <v>360</v>
      </c>
    </row>
    <row r="614" spans="1:27" x14ac:dyDescent="0.25">
      <c r="A614" s="2">
        <v>44768</v>
      </c>
      <c r="B614" t="s">
        <v>356</v>
      </c>
      <c r="C614" t="s">
        <v>357</v>
      </c>
      <c r="D614" t="s">
        <v>2244</v>
      </c>
      <c r="E614" t="s">
        <v>2245</v>
      </c>
      <c r="F614" t="s">
        <v>63</v>
      </c>
      <c r="G614" t="s">
        <v>64</v>
      </c>
      <c r="H614" t="s">
        <v>169</v>
      </c>
      <c r="I614" t="s">
        <v>66</v>
      </c>
      <c r="K614" t="s">
        <v>67</v>
      </c>
      <c r="L614" t="s">
        <v>68</v>
      </c>
      <c r="M614">
        <v>6932</v>
      </c>
      <c r="N614" t="s">
        <v>69</v>
      </c>
      <c r="O614" t="s">
        <v>70</v>
      </c>
      <c r="Q614" t="s">
        <v>117</v>
      </c>
      <c r="R614" t="s">
        <v>132</v>
      </c>
      <c r="T614" t="s">
        <v>72</v>
      </c>
      <c r="U614" t="s">
        <v>73</v>
      </c>
      <c r="V614">
        <v>0.1875</v>
      </c>
      <c r="W614">
        <v>0.1875</v>
      </c>
      <c r="X614">
        <f>SUM(Table2[[#This Row],[Mitigation Finance ($ million)]:[Adaptation Finance ($ million)]])</f>
        <v>0.375</v>
      </c>
      <c r="Y614" t="s">
        <v>68</v>
      </c>
      <c r="Z614" t="s">
        <v>1319</v>
      </c>
      <c r="AA614" t="s">
        <v>360</v>
      </c>
    </row>
    <row r="615" spans="1:27" x14ac:dyDescent="0.25">
      <c r="A615" s="2">
        <v>44768</v>
      </c>
      <c r="B615" t="s">
        <v>356</v>
      </c>
      <c r="C615" t="s">
        <v>357</v>
      </c>
      <c r="D615" t="s">
        <v>2244</v>
      </c>
      <c r="E615" t="s">
        <v>2245</v>
      </c>
      <c r="F615" t="s">
        <v>63</v>
      </c>
      <c r="G615" t="s">
        <v>64</v>
      </c>
      <c r="H615" t="s">
        <v>169</v>
      </c>
      <c r="I615" t="s">
        <v>66</v>
      </c>
      <c r="K615" t="s">
        <v>67</v>
      </c>
      <c r="L615" t="s">
        <v>68</v>
      </c>
      <c r="M615">
        <v>6932</v>
      </c>
      <c r="N615" t="s">
        <v>69</v>
      </c>
      <c r="O615" t="s">
        <v>70</v>
      </c>
      <c r="Q615" t="s">
        <v>117</v>
      </c>
      <c r="R615" t="s">
        <v>84</v>
      </c>
      <c r="T615" t="s">
        <v>72</v>
      </c>
      <c r="U615" t="s">
        <v>73</v>
      </c>
      <c r="V615">
        <v>0.1875</v>
      </c>
      <c r="W615">
        <v>0.1875</v>
      </c>
      <c r="X615">
        <f>SUM(Table2[[#This Row],[Mitigation Finance ($ million)]:[Adaptation Finance ($ million)]])</f>
        <v>0.375</v>
      </c>
      <c r="Y615" t="s">
        <v>68</v>
      </c>
      <c r="Z615" t="s">
        <v>1319</v>
      </c>
      <c r="AA615" t="s">
        <v>360</v>
      </c>
    </row>
    <row r="616" spans="1:27" x14ac:dyDescent="0.25">
      <c r="A616" s="2">
        <v>44768</v>
      </c>
      <c r="B616" t="s">
        <v>356</v>
      </c>
      <c r="C616" t="s">
        <v>357</v>
      </c>
      <c r="D616" t="s">
        <v>2244</v>
      </c>
      <c r="E616" t="s">
        <v>2245</v>
      </c>
      <c r="F616" t="s">
        <v>63</v>
      </c>
      <c r="G616" t="s">
        <v>64</v>
      </c>
      <c r="H616" t="s">
        <v>169</v>
      </c>
      <c r="I616" t="s">
        <v>66</v>
      </c>
      <c r="K616" t="s">
        <v>67</v>
      </c>
      <c r="L616" t="s">
        <v>68</v>
      </c>
      <c r="M616">
        <v>6932</v>
      </c>
      <c r="N616" t="s">
        <v>69</v>
      </c>
      <c r="O616" t="s">
        <v>70</v>
      </c>
      <c r="Q616" t="s">
        <v>117</v>
      </c>
      <c r="R616" t="s">
        <v>141</v>
      </c>
      <c r="T616" t="s">
        <v>72</v>
      </c>
      <c r="U616" t="s">
        <v>73</v>
      </c>
      <c r="V616">
        <v>0.1875</v>
      </c>
      <c r="W616">
        <v>0.1875</v>
      </c>
      <c r="X616">
        <f>SUM(Table2[[#This Row],[Mitigation Finance ($ million)]:[Adaptation Finance ($ million)]])</f>
        <v>0.375</v>
      </c>
      <c r="Y616" t="s">
        <v>68</v>
      </c>
      <c r="Z616" t="s">
        <v>1319</v>
      </c>
      <c r="AA616" t="s">
        <v>360</v>
      </c>
    </row>
    <row r="617" spans="1:27" x14ac:dyDescent="0.25">
      <c r="A617" s="2">
        <v>44768</v>
      </c>
      <c r="B617" t="s">
        <v>356</v>
      </c>
      <c r="C617" t="s">
        <v>357</v>
      </c>
      <c r="D617" t="s">
        <v>2244</v>
      </c>
      <c r="E617" t="s">
        <v>2245</v>
      </c>
      <c r="F617" t="s">
        <v>63</v>
      </c>
      <c r="G617" t="s">
        <v>64</v>
      </c>
      <c r="H617" t="s">
        <v>169</v>
      </c>
      <c r="I617" t="s">
        <v>66</v>
      </c>
      <c r="K617" t="s">
        <v>67</v>
      </c>
      <c r="L617" t="s">
        <v>68</v>
      </c>
      <c r="M617">
        <v>6932</v>
      </c>
      <c r="N617" t="s">
        <v>69</v>
      </c>
      <c r="O617" t="s">
        <v>70</v>
      </c>
      <c r="Q617" t="s">
        <v>117</v>
      </c>
      <c r="R617" t="s">
        <v>117</v>
      </c>
      <c r="T617" t="s">
        <v>72</v>
      </c>
      <c r="U617" t="s">
        <v>73</v>
      </c>
      <c r="V617">
        <v>0.375</v>
      </c>
      <c r="W617">
        <v>0.375</v>
      </c>
      <c r="X617">
        <f>SUM(Table2[[#This Row],[Mitigation Finance ($ million)]:[Adaptation Finance ($ million)]])</f>
        <v>0.75</v>
      </c>
      <c r="Y617" t="s">
        <v>68</v>
      </c>
      <c r="Z617" t="s">
        <v>1319</v>
      </c>
      <c r="AA617" t="s">
        <v>360</v>
      </c>
    </row>
    <row r="618" spans="1:27" x14ac:dyDescent="0.25">
      <c r="A618" s="2">
        <v>44769</v>
      </c>
      <c r="B618" t="s">
        <v>2883</v>
      </c>
      <c r="C618" t="s">
        <v>2884</v>
      </c>
      <c r="D618" t="s">
        <v>103</v>
      </c>
      <c r="E618" t="s">
        <v>104</v>
      </c>
      <c r="F618" t="s">
        <v>104</v>
      </c>
      <c r="G618" t="s">
        <v>323</v>
      </c>
      <c r="H618" t="s">
        <v>2885</v>
      </c>
      <c r="I618" t="s">
        <v>66</v>
      </c>
      <c r="J618">
        <v>1</v>
      </c>
      <c r="K618" t="s">
        <v>67</v>
      </c>
      <c r="L618" t="s">
        <v>68</v>
      </c>
      <c r="M618">
        <v>6934</v>
      </c>
      <c r="N618" t="s">
        <v>69</v>
      </c>
      <c r="O618" t="s">
        <v>70</v>
      </c>
      <c r="P618">
        <v>0.2</v>
      </c>
      <c r="Q618" t="s">
        <v>332</v>
      </c>
      <c r="R618" t="s">
        <v>332</v>
      </c>
      <c r="T618" t="s">
        <v>24</v>
      </c>
      <c r="U618" t="s">
        <v>73</v>
      </c>
      <c r="V618">
        <v>2.5000000000000001E-2</v>
      </c>
      <c r="X618">
        <f>SUM(Table2[[#This Row],[Mitigation Finance ($ million)]:[Adaptation Finance ($ million)]])</f>
        <v>2.5000000000000001E-2</v>
      </c>
      <c r="Y618" t="s">
        <v>68</v>
      </c>
      <c r="Z618" t="s">
        <v>1319</v>
      </c>
      <c r="AA618" t="s">
        <v>2886</v>
      </c>
    </row>
    <row r="619" spans="1:27" x14ac:dyDescent="0.25">
      <c r="A619" s="2">
        <v>44769</v>
      </c>
      <c r="B619" t="s">
        <v>2883</v>
      </c>
      <c r="C619" t="s">
        <v>2884</v>
      </c>
      <c r="D619" t="s">
        <v>103</v>
      </c>
      <c r="E619" t="s">
        <v>104</v>
      </c>
      <c r="F619" t="s">
        <v>104</v>
      </c>
      <c r="G619" t="s">
        <v>323</v>
      </c>
      <c r="H619" t="s">
        <v>2885</v>
      </c>
      <c r="I619" t="s">
        <v>66</v>
      </c>
      <c r="K619" t="s">
        <v>67</v>
      </c>
      <c r="L619" t="s">
        <v>68</v>
      </c>
      <c r="M619">
        <v>6934</v>
      </c>
      <c r="N619" t="s">
        <v>69</v>
      </c>
      <c r="O619" t="s">
        <v>561</v>
      </c>
      <c r="P619">
        <v>0.8</v>
      </c>
      <c r="Q619" t="s">
        <v>332</v>
      </c>
      <c r="R619" t="s">
        <v>332</v>
      </c>
      <c r="T619" t="s">
        <v>24</v>
      </c>
      <c r="U619" t="s">
        <v>73</v>
      </c>
      <c r="V619">
        <v>0.05</v>
      </c>
      <c r="X619">
        <f>SUM(Table2[[#This Row],[Mitigation Finance ($ million)]:[Adaptation Finance ($ million)]])</f>
        <v>0.05</v>
      </c>
      <c r="Y619" t="s">
        <v>68</v>
      </c>
      <c r="Z619" t="s">
        <v>1319</v>
      </c>
      <c r="AA619" t="s">
        <v>2886</v>
      </c>
    </row>
    <row r="620" spans="1:27" x14ac:dyDescent="0.25">
      <c r="A620" s="2">
        <v>44774</v>
      </c>
      <c r="B620" t="s">
        <v>2911</v>
      </c>
      <c r="C620" t="s">
        <v>2912</v>
      </c>
      <c r="D620" t="s">
        <v>103</v>
      </c>
      <c r="E620" t="s">
        <v>104</v>
      </c>
      <c r="F620" t="s">
        <v>104</v>
      </c>
      <c r="G620" t="s">
        <v>323</v>
      </c>
      <c r="H620" t="s">
        <v>324</v>
      </c>
      <c r="I620" t="s">
        <v>66</v>
      </c>
      <c r="J620">
        <v>0.22500000000000001</v>
      </c>
      <c r="K620" t="s">
        <v>209</v>
      </c>
      <c r="L620" t="s">
        <v>210</v>
      </c>
      <c r="M620" t="s">
        <v>2911</v>
      </c>
      <c r="N620" t="s">
        <v>69</v>
      </c>
      <c r="O620" t="s">
        <v>211</v>
      </c>
      <c r="P620">
        <v>0.22500000000000001</v>
      </c>
      <c r="Q620" t="s">
        <v>325</v>
      </c>
      <c r="R620" t="s">
        <v>325</v>
      </c>
      <c r="T620" t="s">
        <v>25</v>
      </c>
      <c r="W620">
        <v>0.22500000000000001</v>
      </c>
      <c r="X620">
        <f>SUM(Table2[[#This Row],[Mitigation Finance ($ million)]:[Adaptation Finance ($ million)]])</f>
        <v>0.22500000000000001</v>
      </c>
      <c r="Y620" t="s">
        <v>212</v>
      </c>
      <c r="Z620" t="s">
        <v>1319</v>
      </c>
    </row>
    <row r="621" spans="1:27" x14ac:dyDescent="0.25">
      <c r="A621" s="2">
        <v>44775</v>
      </c>
      <c r="B621" t="s">
        <v>678</v>
      </c>
      <c r="C621" t="s">
        <v>679</v>
      </c>
      <c r="D621" t="s">
        <v>103</v>
      </c>
      <c r="E621" t="s">
        <v>104</v>
      </c>
      <c r="F621" t="s">
        <v>104</v>
      </c>
      <c r="G621" t="s">
        <v>323</v>
      </c>
      <c r="H621" t="s">
        <v>324</v>
      </c>
      <c r="I621" t="s">
        <v>66</v>
      </c>
      <c r="J621">
        <v>0.74</v>
      </c>
      <c r="K621" t="s">
        <v>67</v>
      </c>
      <c r="L621" t="s">
        <v>68</v>
      </c>
      <c r="M621">
        <v>6627</v>
      </c>
      <c r="N621" t="s">
        <v>99</v>
      </c>
      <c r="O621" t="s">
        <v>2865</v>
      </c>
      <c r="P621">
        <v>0.7</v>
      </c>
      <c r="Q621" t="s">
        <v>126</v>
      </c>
      <c r="R621" t="s">
        <v>126</v>
      </c>
      <c r="T621" t="s">
        <v>72</v>
      </c>
      <c r="U621" t="s">
        <v>73</v>
      </c>
      <c r="V621">
        <v>0.35</v>
      </c>
      <c r="W621">
        <v>0.35</v>
      </c>
      <c r="X621">
        <f>SUM(Table2[[#This Row],[Mitigation Finance ($ million)]:[Adaptation Finance ($ million)]])</f>
        <v>0.7</v>
      </c>
      <c r="Y621" t="s">
        <v>68</v>
      </c>
      <c r="Z621" t="s">
        <v>1319</v>
      </c>
      <c r="AA621" t="s">
        <v>680</v>
      </c>
    </row>
    <row r="622" spans="1:27" x14ac:dyDescent="0.25">
      <c r="A622" s="2">
        <v>44775</v>
      </c>
      <c r="B622" t="s">
        <v>2588</v>
      </c>
      <c r="C622" t="s">
        <v>2589</v>
      </c>
      <c r="D622" t="s">
        <v>2590</v>
      </c>
      <c r="E622" t="s">
        <v>2591</v>
      </c>
      <c r="F622" t="s">
        <v>63</v>
      </c>
      <c r="G622" t="s">
        <v>89</v>
      </c>
      <c r="H622" t="s">
        <v>90</v>
      </c>
      <c r="I622" t="s">
        <v>91</v>
      </c>
      <c r="J622">
        <v>250.4</v>
      </c>
      <c r="K622" t="s">
        <v>2521</v>
      </c>
      <c r="L622" t="s">
        <v>93</v>
      </c>
      <c r="M622" t="s">
        <v>2592</v>
      </c>
      <c r="N622" t="s">
        <v>69</v>
      </c>
      <c r="O622" t="s">
        <v>94</v>
      </c>
      <c r="P622">
        <v>21.433219999999999</v>
      </c>
      <c r="Q622" t="s">
        <v>141</v>
      </c>
      <c r="R622" t="s">
        <v>141</v>
      </c>
      <c r="T622" t="s">
        <v>24</v>
      </c>
      <c r="U622" t="s">
        <v>73</v>
      </c>
      <c r="V622">
        <v>21.433219999999999</v>
      </c>
      <c r="X622">
        <f>SUM(Table2[[#This Row],[Mitigation Finance ($ million)]:[Adaptation Finance ($ million)]])</f>
        <v>21.433219999999999</v>
      </c>
      <c r="Y622" t="s">
        <v>96</v>
      </c>
      <c r="Z622" t="s">
        <v>1319</v>
      </c>
      <c r="AA622" t="s">
        <v>2593</v>
      </c>
    </row>
    <row r="623" spans="1:27" x14ac:dyDescent="0.25">
      <c r="A623" s="2">
        <v>44776</v>
      </c>
      <c r="B623" t="s">
        <v>2280</v>
      </c>
      <c r="C623" t="s">
        <v>2281</v>
      </c>
      <c r="D623" t="s">
        <v>103</v>
      </c>
      <c r="E623" t="s">
        <v>104</v>
      </c>
      <c r="F623" t="s">
        <v>104</v>
      </c>
      <c r="G623" t="s">
        <v>2282</v>
      </c>
      <c r="H623" t="s">
        <v>2283</v>
      </c>
      <c r="I623" t="s">
        <v>66</v>
      </c>
      <c r="J623">
        <v>0.2</v>
      </c>
      <c r="K623" t="s">
        <v>67</v>
      </c>
      <c r="L623" t="s">
        <v>68</v>
      </c>
      <c r="M623">
        <v>6937</v>
      </c>
      <c r="N623" t="s">
        <v>69</v>
      </c>
      <c r="O623" t="s">
        <v>70</v>
      </c>
      <c r="P623">
        <v>0.2</v>
      </c>
      <c r="Q623" t="s">
        <v>126</v>
      </c>
      <c r="R623" t="s">
        <v>126</v>
      </c>
      <c r="T623" t="s">
        <v>72</v>
      </c>
      <c r="U623" t="s">
        <v>73</v>
      </c>
      <c r="V623">
        <v>2.2499999999999999E-2</v>
      </c>
      <c r="W623">
        <v>2.2499999999999999E-2</v>
      </c>
      <c r="X623">
        <f>SUM(Table2[[#This Row],[Mitigation Finance ($ million)]:[Adaptation Finance ($ million)]])</f>
        <v>4.4999999999999998E-2</v>
      </c>
      <c r="Y623" t="s">
        <v>68</v>
      </c>
      <c r="Z623" t="s">
        <v>1319</v>
      </c>
      <c r="AA623" t="s">
        <v>2284</v>
      </c>
    </row>
    <row r="624" spans="1:27" x14ac:dyDescent="0.25">
      <c r="A624" s="2">
        <v>44776</v>
      </c>
      <c r="B624" t="s">
        <v>2280</v>
      </c>
      <c r="C624" t="s">
        <v>2281</v>
      </c>
      <c r="D624" t="s">
        <v>103</v>
      </c>
      <c r="E624" t="s">
        <v>104</v>
      </c>
      <c r="F624" t="s">
        <v>104</v>
      </c>
      <c r="G624" t="s">
        <v>2282</v>
      </c>
      <c r="H624" t="s">
        <v>2283</v>
      </c>
      <c r="I624" t="s">
        <v>66</v>
      </c>
      <c r="K624" t="s">
        <v>67</v>
      </c>
      <c r="L624" t="s">
        <v>68</v>
      </c>
      <c r="M624">
        <v>6937</v>
      </c>
      <c r="N624" t="s">
        <v>69</v>
      </c>
      <c r="O624" t="s">
        <v>70</v>
      </c>
      <c r="Q624" t="s">
        <v>126</v>
      </c>
      <c r="R624" t="s">
        <v>132</v>
      </c>
      <c r="T624" t="s">
        <v>72</v>
      </c>
      <c r="U624" t="s">
        <v>73</v>
      </c>
      <c r="V624">
        <v>0.02</v>
      </c>
      <c r="W624">
        <v>0.02</v>
      </c>
      <c r="X624">
        <f>SUM(Table2[[#This Row],[Mitigation Finance ($ million)]:[Adaptation Finance ($ million)]])</f>
        <v>0.04</v>
      </c>
      <c r="Y624" t="s">
        <v>68</v>
      </c>
      <c r="Z624" t="s">
        <v>1319</v>
      </c>
      <c r="AA624" t="s">
        <v>2284</v>
      </c>
    </row>
    <row r="625" spans="1:27" x14ac:dyDescent="0.25">
      <c r="A625" s="2">
        <v>44776</v>
      </c>
      <c r="B625" t="s">
        <v>2280</v>
      </c>
      <c r="C625" t="s">
        <v>2281</v>
      </c>
      <c r="D625" t="s">
        <v>103</v>
      </c>
      <c r="E625" t="s">
        <v>104</v>
      </c>
      <c r="F625" t="s">
        <v>104</v>
      </c>
      <c r="G625" t="s">
        <v>2282</v>
      </c>
      <c r="H625" t="s">
        <v>2283</v>
      </c>
      <c r="I625" t="s">
        <v>66</v>
      </c>
      <c r="K625" t="s">
        <v>67</v>
      </c>
      <c r="L625" t="s">
        <v>68</v>
      </c>
      <c r="M625">
        <v>6937</v>
      </c>
      <c r="N625" t="s">
        <v>69</v>
      </c>
      <c r="O625" t="s">
        <v>70</v>
      </c>
      <c r="Q625" t="s">
        <v>126</v>
      </c>
      <c r="R625" t="s">
        <v>141</v>
      </c>
      <c r="T625" t="s">
        <v>72</v>
      </c>
      <c r="U625" t="s">
        <v>73</v>
      </c>
      <c r="V625">
        <v>0.04</v>
      </c>
      <c r="X625">
        <f>SUM(Table2[[#This Row],[Mitigation Finance ($ million)]:[Adaptation Finance ($ million)]])</f>
        <v>0.04</v>
      </c>
      <c r="Y625" t="s">
        <v>68</v>
      </c>
      <c r="Z625" t="s">
        <v>1319</v>
      </c>
      <c r="AA625" t="s">
        <v>2284</v>
      </c>
    </row>
    <row r="626" spans="1:27" x14ac:dyDescent="0.25">
      <c r="A626" s="2">
        <v>44776</v>
      </c>
      <c r="B626" t="s">
        <v>2280</v>
      </c>
      <c r="C626" t="s">
        <v>2281</v>
      </c>
      <c r="D626" t="s">
        <v>103</v>
      </c>
      <c r="E626" t="s">
        <v>104</v>
      </c>
      <c r="F626" t="s">
        <v>104</v>
      </c>
      <c r="G626" t="s">
        <v>2282</v>
      </c>
      <c r="H626" t="s">
        <v>2283</v>
      </c>
      <c r="I626" t="s">
        <v>66</v>
      </c>
      <c r="K626" t="s">
        <v>67</v>
      </c>
      <c r="L626" t="s">
        <v>68</v>
      </c>
      <c r="M626">
        <v>6937</v>
      </c>
      <c r="N626" t="s">
        <v>69</v>
      </c>
      <c r="O626" t="s">
        <v>70</v>
      </c>
      <c r="Q626" t="s">
        <v>126</v>
      </c>
      <c r="R626" t="s">
        <v>84</v>
      </c>
      <c r="T626" t="s">
        <v>72</v>
      </c>
      <c r="U626" t="s">
        <v>73</v>
      </c>
      <c r="V626">
        <v>3.5000000000000003E-2</v>
      </c>
      <c r="X626">
        <f>SUM(Table2[[#This Row],[Mitigation Finance ($ million)]:[Adaptation Finance ($ million)]])</f>
        <v>3.5000000000000003E-2</v>
      </c>
      <c r="Y626" t="s">
        <v>68</v>
      </c>
      <c r="Z626" t="s">
        <v>1319</v>
      </c>
      <c r="AA626" t="s">
        <v>2284</v>
      </c>
    </row>
    <row r="627" spans="1:27" x14ac:dyDescent="0.25">
      <c r="A627" s="2">
        <v>44776</v>
      </c>
      <c r="B627" t="s">
        <v>2280</v>
      </c>
      <c r="C627" t="s">
        <v>2281</v>
      </c>
      <c r="D627" t="s">
        <v>103</v>
      </c>
      <c r="E627" t="s">
        <v>104</v>
      </c>
      <c r="F627" t="s">
        <v>104</v>
      </c>
      <c r="G627" t="s">
        <v>2282</v>
      </c>
      <c r="H627" t="s">
        <v>2283</v>
      </c>
      <c r="I627" t="s">
        <v>66</v>
      </c>
      <c r="K627" t="s">
        <v>67</v>
      </c>
      <c r="L627" t="s">
        <v>68</v>
      </c>
      <c r="M627">
        <v>6937</v>
      </c>
      <c r="N627" t="s">
        <v>69</v>
      </c>
      <c r="O627" t="s">
        <v>70</v>
      </c>
      <c r="Q627" t="s">
        <v>126</v>
      </c>
      <c r="R627" t="s">
        <v>332</v>
      </c>
      <c r="T627" t="s">
        <v>72</v>
      </c>
      <c r="U627" t="s">
        <v>73</v>
      </c>
      <c r="V627">
        <v>0.04</v>
      </c>
      <c r="X627">
        <f>SUM(Table2[[#This Row],[Mitigation Finance ($ million)]:[Adaptation Finance ($ million)]])</f>
        <v>0.04</v>
      </c>
      <c r="Y627" t="s">
        <v>68</v>
      </c>
      <c r="Z627" t="s">
        <v>1319</v>
      </c>
      <c r="AA627" t="s">
        <v>2284</v>
      </c>
    </row>
    <row r="628" spans="1:27" x14ac:dyDescent="0.25">
      <c r="A628" s="2">
        <v>44788</v>
      </c>
      <c r="B628" t="s">
        <v>2458</v>
      </c>
      <c r="C628" t="s">
        <v>2459</v>
      </c>
      <c r="D628" t="s">
        <v>2445</v>
      </c>
      <c r="E628" t="s">
        <v>2446</v>
      </c>
      <c r="F628" t="s">
        <v>223</v>
      </c>
      <c r="G628" t="s">
        <v>184</v>
      </c>
      <c r="H628" t="s">
        <v>1007</v>
      </c>
      <c r="I628" t="s">
        <v>66</v>
      </c>
      <c r="J628">
        <v>5</v>
      </c>
      <c r="K628" t="s">
        <v>2178</v>
      </c>
      <c r="L628" t="s">
        <v>93</v>
      </c>
      <c r="M628" t="s">
        <v>2460</v>
      </c>
      <c r="N628" t="s">
        <v>69</v>
      </c>
      <c r="O628" t="s">
        <v>225</v>
      </c>
      <c r="P628">
        <v>5</v>
      </c>
      <c r="Q628" t="s">
        <v>71</v>
      </c>
      <c r="R628" t="s">
        <v>141</v>
      </c>
      <c r="T628" t="s">
        <v>24</v>
      </c>
      <c r="U628" t="s">
        <v>73</v>
      </c>
      <c r="V628">
        <v>0.77</v>
      </c>
      <c r="X628">
        <f>SUM(Table2[[#This Row],[Mitigation Finance ($ million)]:[Adaptation Finance ($ million)]])</f>
        <v>0.77</v>
      </c>
      <c r="Y628" t="s">
        <v>96</v>
      </c>
      <c r="Z628" t="s">
        <v>1319</v>
      </c>
      <c r="AA628" t="s">
        <v>2461</v>
      </c>
    </row>
    <row r="629" spans="1:27" x14ac:dyDescent="0.25">
      <c r="A629" s="2">
        <v>44788</v>
      </c>
      <c r="B629" t="s">
        <v>2537</v>
      </c>
      <c r="C629" t="s">
        <v>2538</v>
      </c>
      <c r="D629" t="s">
        <v>215</v>
      </c>
      <c r="E629" t="s">
        <v>216</v>
      </c>
      <c r="F629" t="s">
        <v>217</v>
      </c>
      <c r="G629" t="s">
        <v>89</v>
      </c>
      <c r="H629" t="s">
        <v>256</v>
      </c>
      <c r="I629" t="s">
        <v>91</v>
      </c>
      <c r="J629">
        <v>50</v>
      </c>
      <c r="K629" t="s">
        <v>2539</v>
      </c>
      <c r="L629" t="s">
        <v>93</v>
      </c>
      <c r="M629" t="s">
        <v>2540</v>
      </c>
      <c r="N629" t="s">
        <v>69</v>
      </c>
      <c r="O629" t="s">
        <v>94</v>
      </c>
      <c r="P629">
        <v>47.407715869999997</v>
      </c>
      <c r="Q629" t="s">
        <v>128</v>
      </c>
      <c r="R629" t="s">
        <v>128</v>
      </c>
      <c r="T629" t="s">
        <v>24</v>
      </c>
      <c r="U629" t="s">
        <v>95</v>
      </c>
      <c r="V629">
        <v>35</v>
      </c>
      <c r="X629">
        <f>SUM(Table2[[#This Row],[Mitigation Finance ($ million)]:[Adaptation Finance ($ million)]])</f>
        <v>35</v>
      </c>
      <c r="Y629" t="s">
        <v>96</v>
      </c>
      <c r="Z629" t="s">
        <v>1319</v>
      </c>
      <c r="AA629" t="s">
        <v>2541</v>
      </c>
    </row>
    <row r="630" spans="1:27" x14ac:dyDescent="0.25">
      <c r="A630" s="2">
        <v>44804</v>
      </c>
      <c r="B630" t="s">
        <v>2232</v>
      </c>
      <c r="C630" t="s">
        <v>2233</v>
      </c>
      <c r="D630" t="s">
        <v>61</v>
      </c>
      <c r="E630" t="s">
        <v>62</v>
      </c>
      <c r="F630" t="s">
        <v>63</v>
      </c>
      <c r="G630" t="s">
        <v>64</v>
      </c>
      <c r="H630" t="s">
        <v>317</v>
      </c>
      <c r="I630" t="s">
        <v>66</v>
      </c>
      <c r="J630">
        <v>20</v>
      </c>
      <c r="K630" t="s">
        <v>2234</v>
      </c>
      <c r="L630" t="s">
        <v>2235</v>
      </c>
      <c r="M630" t="s">
        <v>2236</v>
      </c>
      <c r="N630" t="s">
        <v>69</v>
      </c>
      <c r="O630" t="s">
        <v>94</v>
      </c>
      <c r="P630">
        <v>19.463000000000001</v>
      </c>
      <c r="Q630" t="s">
        <v>141</v>
      </c>
      <c r="R630" t="s">
        <v>141</v>
      </c>
      <c r="T630" t="s">
        <v>24</v>
      </c>
      <c r="U630" t="s">
        <v>73</v>
      </c>
      <c r="V630">
        <v>19.463000000000001</v>
      </c>
      <c r="X630">
        <f>SUM(Table2[[#This Row],[Mitigation Finance ($ million)]:[Adaptation Finance ($ million)]])</f>
        <v>19.463000000000001</v>
      </c>
      <c r="Y630" t="s">
        <v>96</v>
      </c>
      <c r="Z630" t="s">
        <v>1319</v>
      </c>
      <c r="AA630" t="s">
        <v>2237</v>
      </c>
    </row>
    <row r="631" spans="1:27" x14ac:dyDescent="0.25">
      <c r="A631" s="2">
        <v>44805</v>
      </c>
      <c r="B631" t="s">
        <v>2608</v>
      </c>
      <c r="C631" t="s">
        <v>2609</v>
      </c>
      <c r="D631" t="s">
        <v>2610</v>
      </c>
      <c r="E631" t="s">
        <v>2611</v>
      </c>
      <c r="F631" t="s">
        <v>114</v>
      </c>
      <c r="G631" t="s">
        <v>89</v>
      </c>
      <c r="H631" t="s">
        <v>379</v>
      </c>
      <c r="I631" t="s">
        <v>91</v>
      </c>
      <c r="J631">
        <v>200</v>
      </c>
      <c r="L631" t="s">
        <v>2524</v>
      </c>
      <c r="M631" t="s">
        <v>2612</v>
      </c>
      <c r="N631" t="s">
        <v>69</v>
      </c>
      <c r="O631" t="s">
        <v>94</v>
      </c>
      <c r="P631">
        <v>15</v>
      </c>
      <c r="Q631" t="s">
        <v>128</v>
      </c>
      <c r="R631" t="s">
        <v>128</v>
      </c>
      <c r="T631" t="s">
        <v>24</v>
      </c>
      <c r="U631" t="s">
        <v>73</v>
      </c>
      <c r="V631">
        <v>0.75</v>
      </c>
      <c r="X631">
        <f>SUM(Table2[[#This Row],[Mitigation Finance ($ million)]:[Adaptation Finance ($ million)]])</f>
        <v>0.75</v>
      </c>
      <c r="Y631" t="s">
        <v>96</v>
      </c>
      <c r="Z631" t="s">
        <v>1319</v>
      </c>
      <c r="AA631" t="s">
        <v>2613</v>
      </c>
    </row>
    <row r="632" spans="1:27" x14ac:dyDescent="0.25">
      <c r="A632" s="2">
        <v>44806</v>
      </c>
      <c r="B632" t="s">
        <v>2546</v>
      </c>
      <c r="C632" t="s">
        <v>2233</v>
      </c>
      <c r="D632" t="s">
        <v>61</v>
      </c>
      <c r="E632" t="s">
        <v>62</v>
      </c>
      <c r="F632" t="s">
        <v>63</v>
      </c>
      <c r="G632" t="s">
        <v>89</v>
      </c>
      <c r="H632" t="s">
        <v>90</v>
      </c>
      <c r="I632" t="s">
        <v>91</v>
      </c>
      <c r="J632">
        <v>560.29999999999995</v>
      </c>
      <c r="K632" t="s">
        <v>2539</v>
      </c>
      <c r="L632" t="s">
        <v>93</v>
      </c>
      <c r="M632" t="s">
        <v>2547</v>
      </c>
      <c r="N632" t="s">
        <v>69</v>
      </c>
      <c r="O632" t="s">
        <v>94</v>
      </c>
      <c r="P632">
        <v>42</v>
      </c>
      <c r="Q632" t="s">
        <v>141</v>
      </c>
      <c r="R632" t="s">
        <v>141</v>
      </c>
      <c r="T632" t="s">
        <v>24</v>
      </c>
      <c r="U632" t="s">
        <v>73</v>
      </c>
      <c r="V632">
        <v>42</v>
      </c>
      <c r="X632">
        <f>SUM(Table2[[#This Row],[Mitigation Finance ($ million)]:[Adaptation Finance ($ million)]])</f>
        <v>42</v>
      </c>
      <c r="Y632" t="s">
        <v>96</v>
      </c>
      <c r="Z632" t="s">
        <v>1319</v>
      </c>
      <c r="AA632" t="s">
        <v>2548</v>
      </c>
    </row>
    <row r="633" spans="1:27" x14ac:dyDescent="0.25">
      <c r="A633" s="2">
        <v>44810</v>
      </c>
      <c r="B633" t="s">
        <v>607</v>
      </c>
      <c r="C633" t="s">
        <v>608</v>
      </c>
      <c r="D633" t="s">
        <v>372</v>
      </c>
      <c r="E633" t="s">
        <v>190</v>
      </c>
      <c r="F633" t="s">
        <v>114</v>
      </c>
      <c r="G633" t="s">
        <v>123</v>
      </c>
      <c r="H633" t="s">
        <v>191</v>
      </c>
      <c r="I633" t="s">
        <v>66</v>
      </c>
      <c r="K633" t="s">
        <v>180</v>
      </c>
      <c r="L633" t="s">
        <v>68</v>
      </c>
      <c r="M633">
        <v>6752</v>
      </c>
      <c r="N633" t="s">
        <v>69</v>
      </c>
      <c r="O633" t="s">
        <v>70</v>
      </c>
      <c r="P633">
        <v>2</v>
      </c>
      <c r="Q633" t="s">
        <v>71</v>
      </c>
      <c r="R633" t="s">
        <v>71</v>
      </c>
      <c r="T633" t="s">
        <v>72</v>
      </c>
      <c r="U633" t="s">
        <v>73</v>
      </c>
      <c r="W633">
        <v>0.129</v>
      </c>
      <c r="X633">
        <f>SUM(Table2[[#This Row],[Mitigation Finance ($ million)]:[Adaptation Finance ($ million)]])</f>
        <v>0.129</v>
      </c>
      <c r="Y633" t="s">
        <v>68</v>
      </c>
      <c r="Z633" t="s">
        <v>1319</v>
      </c>
      <c r="AA633" t="s">
        <v>609</v>
      </c>
    </row>
    <row r="634" spans="1:27" x14ac:dyDescent="0.25">
      <c r="A634" s="2">
        <v>44810</v>
      </c>
      <c r="B634" t="s">
        <v>607</v>
      </c>
      <c r="C634" t="s">
        <v>608</v>
      </c>
      <c r="D634" t="s">
        <v>372</v>
      </c>
      <c r="E634" t="s">
        <v>190</v>
      </c>
      <c r="F634" t="s">
        <v>114</v>
      </c>
      <c r="G634" t="s">
        <v>123</v>
      </c>
      <c r="H634" t="s">
        <v>191</v>
      </c>
      <c r="I634" t="s">
        <v>66</v>
      </c>
      <c r="K634" t="s">
        <v>180</v>
      </c>
      <c r="L634" t="s">
        <v>68</v>
      </c>
      <c r="M634">
        <v>6752</v>
      </c>
      <c r="N634" t="s">
        <v>99</v>
      </c>
      <c r="O634" t="s">
        <v>1011</v>
      </c>
      <c r="P634">
        <v>0.2</v>
      </c>
      <c r="Q634" t="s">
        <v>71</v>
      </c>
      <c r="R634" t="s">
        <v>71</v>
      </c>
      <c r="T634" t="s">
        <v>72</v>
      </c>
      <c r="U634" t="s">
        <v>73</v>
      </c>
      <c r="W634">
        <v>0.2</v>
      </c>
      <c r="X634">
        <f>SUM(Table2[[#This Row],[Mitigation Finance ($ million)]:[Adaptation Finance ($ million)]])</f>
        <v>0.2</v>
      </c>
      <c r="Y634" t="s">
        <v>68</v>
      </c>
      <c r="Z634" t="s">
        <v>1319</v>
      </c>
      <c r="AA634" t="s">
        <v>609</v>
      </c>
    </row>
    <row r="635" spans="1:27" x14ac:dyDescent="0.25">
      <c r="A635" s="2">
        <v>44812</v>
      </c>
      <c r="B635" t="s">
        <v>874</v>
      </c>
      <c r="C635" t="s">
        <v>875</v>
      </c>
      <c r="D635" t="s">
        <v>200</v>
      </c>
      <c r="E635" t="s">
        <v>201</v>
      </c>
      <c r="F635" t="s">
        <v>114</v>
      </c>
      <c r="G635" t="s">
        <v>123</v>
      </c>
      <c r="H635" t="s">
        <v>341</v>
      </c>
      <c r="I635" t="s">
        <v>66</v>
      </c>
      <c r="K635" t="s">
        <v>180</v>
      </c>
      <c r="L635" t="s">
        <v>68</v>
      </c>
      <c r="M635">
        <v>6843</v>
      </c>
      <c r="N635" t="s">
        <v>69</v>
      </c>
      <c r="O635" t="s">
        <v>70</v>
      </c>
      <c r="P635">
        <v>1</v>
      </c>
      <c r="Q635" t="s">
        <v>84</v>
      </c>
      <c r="R635" t="s">
        <v>71</v>
      </c>
      <c r="T635" t="s">
        <v>25</v>
      </c>
      <c r="U635" t="s">
        <v>173</v>
      </c>
      <c r="W635">
        <v>1</v>
      </c>
      <c r="X635">
        <f>SUM(Table2[[#This Row],[Mitigation Finance ($ million)]:[Adaptation Finance ($ million)]])</f>
        <v>1</v>
      </c>
      <c r="Y635" t="s">
        <v>68</v>
      </c>
      <c r="Z635" t="s">
        <v>1319</v>
      </c>
      <c r="AA635" t="s">
        <v>876</v>
      </c>
    </row>
    <row r="636" spans="1:27" x14ac:dyDescent="0.25">
      <c r="A636" s="2">
        <v>44812</v>
      </c>
      <c r="B636" t="s">
        <v>2546</v>
      </c>
      <c r="C636" t="s">
        <v>2233</v>
      </c>
      <c r="D636" t="s">
        <v>61</v>
      </c>
      <c r="E636" t="s">
        <v>62</v>
      </c>
      <c r="F636" t="s">
        <v>63</v>
      </c>
      <c r="G636" t="s">
        <v>89</v>
      </c>
      <c r="H636" t="s">
        <v>90</v>
      </c>
      <c r="I636" t="s">
        <v>91</v>
      </c>
      <c r="K636" t="s">
        <v>2539</v>
      </c>
      <c r="L636" t="s">
        <v>93</v>
      </c>
      <c r="M636" t="s">
        <v>2549</v>
      </c>
      <c r="N636" t="s">
        <v>155</v>
      </c>
      <c r="O636" t="s">
        <v>155</v>
      </c>
      <c r="P636">
        <v>10</v>
      </c>
      <c r="Q636" t="s">
        <v>141</v>
      </c>
      <c r="R636" t="s">
        <v>141</v>
      </c>
      <c r="T636" t="s">
        <v>24</v>
      </c>
      <c r="U636" t="s">
        <v>73</v>
      </c>
      <c r="V636">
        <v>10</v>
      </c>
      <c r="X636">
        <f>SUM(Table2[[#This Row],[Mitigation Finance ($ million)]:[Adaptation Finance ($ million)]])</f>
        <v>10</v>
      </c>
      <c r="Y636" t="s">
        <v>96</v>
      </c>
      <c r="Z636" t="s">
        <v>1319</v>
      </c>
      <c r="AA636" t="s">
        <v>2548</v>
      </c>
    </row>
    <row r="637" spans="1:27" x14ac:dyDescent="0.25">
      <c r="A637" s="2">
        <v>44813</v>
      </c>
      <c r="B637" t="s">
        <v>2828</v>
      </c>
      <c r="C637" t="s">
        <v>2829</v>
      </c>
      <c r="D637" t="s">
        <v>396</v>
      </c>
      <c r="E637" t="s">
        <v>397</v>
      </c>
      <c r="F637" t="s">
        <v>80</v>
      </c>
      <c r="G637" t="s">
        <v>81</v>
      </c>
      <c r="H637" t="s">
        <v>613</v>
      </c>
      <c r="I637" t="s">
        <v>66</v>
      </c>
      <c r="J637">
        <v>478.36</v>
      </c>
      <c r="K637" t="s">
        <v>2830</v>
      </c>
      <c r="L637" t="s">
        <v>93</v>
      </c>
      <c r="M637" t="s">
        <v>2831</v>
      </c>
      <c r="N637" t="s">
        <v>69</v>
      </c>
      <c r="O637" t="s">
        <v>94</v>
      </c>
      <c r="P637">
        <v>200</v>
      </c>
      <c r="Q637" t="s">
        <v>126</v>
      </c>
      <c r="R637" t="s">
        <v>126</v>
      </c>
      <c r="T637" t="s">
        <v>25</v>
      </c>
      <c r="U637" t="s">
        <v>73</v>
      </c>
      <c r="W637">
        <v>1.559491</v>
      </c>
      <c r="X637">
        <f>SUM(Table2[[#This Row],[Mitigation Finance ($ million)]:[Adaptation Finance ($ million)]])</f>
        <v>1.559491</v>
      </c>
      <c r="Y637" t="s">
        <v>96</v>
      </c>
      <c r="Z637" t="s">
        <v>1319</v>
      </c>
      <c r="AA637" t="s">
        <v>2832</v>
      </c>
    </row>
    <row r="638" spans="1:27" x14ac:dyDescent="0.25">
      <c r="A638" s="2">
        <v>44813</v>
      </c>
      <c r="B638" t="s">
        <v>2828</v>
      </c>
      <c r="C638" t="s">
        <v>2829</v>
      </c>
      <c r="D638" t="s">
        <v>396</v>
      </c>
      <c r="E638" t="s">
        <v>397</v>
      </c>
      <c r="F638" t="s">
        <v>80</v>
      </c>
      <c r="G638" t="s">
        <v>81</v>
      </c>
      <c r="H638" t="s">
        <v>613</v>
      </c>
      <c r="I638" t="s">
        <v>66</v>
      </c>
      <c r="K638" t="s">
        <v>2830</v>
      </c>
      <c r="L638" t="s">
        <v>93</v>
      </c>
      <c r="M638" t="s">
        <v>2831</v>
      </c>
      <c r="N638" t="s">
        <v>69</v>
      </c>
      <c r="O638" t="s">
        <v>94</v>
      </c>
      <c r="Q638" t="s">
        <v>126</v>
      </c>
      <c r="R638" t="s">
        <v>117</v>
      </c>
      <c r="T638" t="s">
        <v>25</v>
      </c>
      <c r="U638" t="s">
        <v>73</v>
      </c>
      <c r="W638">
        <v>1.872862</v>
      </c>
      <c r="X638">
        <f>SUM(Table2[[#This Row],[Mitigation Finance ($ million)]:[Adaptation Finance ($ million)]])</f>
        <v>1.872862</v>
      </c>
      <c r="Y638" t="s">
        <v>96</v>
      </c>
      <c r="Z638" t="s">
        <v>1319</v>
      </c>
      <c r="AA638" t="s">
        <v>2832</v>
      </c>
    </row>
    <row r="639" spans="1:27" x14ac:dyDescent="0.25">
      <c r="A639" s="2">
        <v>44813</v>
      </c>
      <c r="B639" t="s">
        <v>2828</v>
      </c>
      <c r="C639" t="s">
        <v>2829</v>
      </c>
      <c r="D639" t="s">
        <v>396</v>
      </c>
      <c r="E639" t="s">
        <v>397</v>
      </c>
      <c r="F639" t="s">
        <v>80</v>
      </c>
      <c r="G639" t="s">
        <v>81</v>
      </c>
      <c r="H639" t="s">
        <v>613</v>
      </c>
      <c r="I639" t="s">
        <v>66</v>
      </c>
      <c r="K639" t="s">
        <v>2830</v>
      </c>
      <c r="L639" t="s">
        <v>150</v>
      </c>
      <c r="M639" t="s">
        <v>2833</v>
      </c>
      <c r="N639" t="s">
        <v>99</v>
      </c>
      <c r="O639" t="s">
        <v>172</v>
      </c>
      <c r="P639">
        <v>3</v>
      </c>
      <c r="Q639" t="s">
        <v>126</v>
      </c>
      <c r="R639" t="s">
        <v>117</v>
      </c>
      <c r="T639" t="s">
        <v>25</v>
      </c>
      <c r="U639" t="s">
        <v>73</v>
      </c>
      <c r="W639">
        <v>0.86432629999999999</v>
      </c>
      <c r="X639">
        <f>SUM(Table2[[#This Row],[Mitigation Finance ($ million)]:[Adaptation Finance ($ million)]])</f>
        <v>0.86432629999999999</v>
      </c>
      <c r="Y639" t="s">
        <v>96</v>
      </c>
      <c r="Z639" t="s">
        <v>1319</v>
      </c>
      <c r="AA639" t="s">
        <v>2832</v>
      </c>
    </row>
    <row r="640" spans="1:27" x14ac:dyDescent="0.25">
      <c r="A640" s="2">
        <v>44816</v>
      </c>
      <c r="B640" t="s">
        <v>2331</v>
      </c>
      <c r="C640" t="s">
        <v>2332</v>
      </c>
      <c r="D640" t="s">
        <v>215</v>
      </c>
      <c r="E640" t="s">
        <v>216</v>
      </c>
      <c r="F640" t="s">
        <v>217</v>
      </c>
      <c r="G640" t="s">
        <v>218</v>
      </c>
      <c r="H640" t="s">
        <v>219</v>
      </c>
      <c r="I640" t="s">
        <v>66</v>
      </c>
      <c r="J640">
        <v>0.45</v>
      </c>
      <c r="K640" t="s">
        <v>67</v>
      </c>
      <c r="L640" t="s">
        <v>68</v>
      </c>
      <c r="M640">
        <v>6948</v>
      </c>
      <c r="N640" t="s">
        <v>69</v>
      </c>
      <c r="O640" t="s">
        <v>70</v>
      </c>
      <c r="P640">
        <v>0.3</v>
      </c>
      <c r="Q640" t="s">
        <v>117</v>
      </c>
      <c r="R640" t="s">
        <v>117</v>
      </c>
      <c r="T640" t="s">
        <v>25</v>
      </c>
      <c r="U640" t="s">
        <v>73</v>
      </c>
      <c r="W640">
        <v>0.3</v>
      </c>
      <c r="X640">
        <f>SUM(Table2[[#This Row],[Mitigation Finance ($ million)]:[Adaptation Finance ($ million)]])</f>
        <v>0.3</v>
      </c>
      <c r="Y640" t="s">
        <v>68</v>
      </c>
      <c r="Z640" t="s">
        <v>1319</v>
      </c>
      <c r="AA640" t="s">
        <v>2333</v>
      </c>
    </row>
    <row r="641" spans="1:27" x14ac:dyDescent="0.25">
      <c r="A641" s="2">
        <v>44816</v>
      </c>
      <c r="B641" t="s">
        <v>2331</v>
      </c>
      <c r="C641" t="s">
        <v>2332</v>
      </c>
      <c r="D641" t="s">
        <v>215</v>
      </c>
      <c r="E641" t="s">
        <v>216</v>
      </c>
      <c r="F641" t="s">
        <v>217</v>
      </c>
      <c r="G641" t="s">
        <v>218</v>
      </c>
      <c r="H641" t="s">
        <v>219</v>
      </c>
      <c r="I641" t="s">
        <v>66</v>
      </c>
      <c r="K641" t="s">
        <v>67</v>
      </c>
      <c r="L641" t="s">
        <v>68</v>
      </c>
      <c r="M641">
        <v>6948</v>
      </c>
      <c r="N641" t="s">
        <v>69</v>
      </c>
      <c r="O641" t="s">
        <v>211</v>
      </c>
      <c r="P641">
        <v>0.15</v>
      </c>
      <c r="Q641" t="s">
        <v>117</v>
      </c>
      <c r="R641" t="s">
        <v>117</v>
      </c>
      <c r="T641" t="s">
        <v>25</v>
      </c>
      <c r="U641" t="s">
        <v>73</v>
      </c>
      <c r="W641">
        <v>0.15</v>
      </c>
      <c r="X641">
        <f>SUM(Table2[[#This Row],[Mitigation Finance ($ million)]:[Adaptation Finance ($ million)]])</f>
        <v>0.15</v>
      </c>
      <c r="Y641" t="s">
        <v>68</v>
      </c>
      <c r="Z641" t="s">
        <v>1319</v>
      </c>
      <c r="AA641" t="s">
        <v>2333</v>
      </c>
    </row>
    <row r="642" spans="1:27" x14ac:dyDescent="0.25">
      <c r="A642" s="2">
        <v>44817</v>
      </c>
      <c r="B642" t="s">
        <v>388</v>
      </c>
      <c r="C642" t="s">
        <v>389</v>
      </c>
      <c r="D642" t="s">
        <v>3008</v>
      </c>
      <c r="E642" t="s">
        <v>3009</v>
      </c>
      <c r="F642" t="s">
        <v>114</v>
      </c>
      <c r="G642" t="s">
        <v>123</v>
      </c>
      <c r="H642" t="s">
        <v>391</v>
      </c>
      <c r="I642" t="s">
        <v>66</v>
      </c>
      <c r="K642" t="s">
        <v>67</v>
      </c>
      <c r="L642" t="s">
        <v>68</v>
      </c>
      <c r="M642">
        <v>6744</v>
      </c>
      <c r="N642" t="s">
        <v>99</v>
      </c>
      <c r="O642" t="s">
        <v>753</v>
      </c>
      <c r="P642">
        <v>1</v>
      </c>
      <c r="Q642" t="s">
        <v>141</v>
      </c>
      <c r="R642" t="s">
        <v>141</v>
      </c>
      <c r="T642" t="s">
        <v>24</v>
      </c>
      <c r="U642" t="s">
        <v>95</v>
      </c>
      <c r="V642">
        <v>1</v>
      </c>
      <c r="X642">
        <f>SUM(Table2[[#This Row],[Mitigation Finance ($ million)]:[Adaptation Finance ($ million)]])</f>
        <v>1</v>
      </c>
      <c r="Y642" t="s">
        <v>68</v>
      </c>
      <c r="Z642" t="s">
        <v>1319</v>
      </c>
      <c r="AA642" t="s">
        <v>393</v>
      </c>
    </row>
    <row r="643" spans="1:27" x14ac:dyDescent="0.25">
      <c r="A643" s="2">
        <v>44831</v>
      </c>
      <c r="B643" t="s">
        <v>2866</v>
      </c>
      <c r="C643" t="s">
        <v>2867</v>
      </c>
      <c r="D643" t="s">
        <v>2868</v>
      </c>
      <c r="E643" t="s">
        <v>2869</v>
      </c>
      <c r="F643" t="s">
        <v>104</v>
      </c>
      <c r="G643" t="s">
        <v>323</v>
      </c>
      <c r="H643" t="s">
        <v>2863</v>
      </c>
      <c r="I643" t="s">
        <v>66</v>
      </c>
      <c r="K643" t="s">
        <v>67</v>
      </c>
      <c r="L643" t="s">
        <v>68</v>
      </c>
      <c r="M643">
        <v>6742</v>
      </c>
      <c r="N643" t="s">
        <v>99</v>
      </c>
      <c r="O643" t="s">
        <v>2870</v>
      </c>
      <c r="P643">
        <v>0.83713899999999997</v>
      </c>
      <c r="Q643" t="s">
        <v>71</v>
      </c>
      <c r="R643" t="s">
        <v>128</v>
      </c>
      <c r="T643" t="s">
        <v>25</v>
      </c>
      <c r="U643" t="s">
        <v>73</v>
      </c>
      <c r="W643">
        <v>0.83713899999999997</v>
      </c>
      <c r="X643">
        <f>SUM(Table2[[#This Row],[Mitigation Finance ($ million)]:[Adaptation Finance ($ million)]])</f>
        <v>0.83713899999999997</v>
      </c>
      <c r="Y643" t="s">
        <v>68</v>
      </c>
      <c r="Z643" t="s">
        <v>1319</v>
      </c>
      <c r="AA643" t="s">
        <v>2871</v>
      </c>
    </row>
    <row r="644" spans="1:27" x14ac:dyDescent="0.25">
      <c r="A644" s="2">
        <v>44831</v>
      </c>
      <c r="B644" t="s">
        <v>2866</v>
      </c>
      <c r="C644" t="s">
        <v>2867</v>
      </c>
      <c r="D644" t="s">
        <v>2868</v>
      </c>
      <c r="E644" t="s">
        <v>2869</v>
      </c>
      <c r="F644" t="s">
        <v>104</v>
      </c>
      <c r="G644" t="s">
        <v>323</v>
      </c>
      <c r="H644" t="s">
        <v>2863</v>
      </c>
      <c r="I644" t="s">
        <v>66</v>
      </c>
      <c r="K644" t="s">
        <v>67</v>
      </c>
      <c r="L644" t="s">
        <v>68</v>
      </c>
      <c r="M644">
        <v>6742</v>
      </c>
      <c r="N644" t="s">
        <v>99</v>
      </c>
      <c r="O644" t="s">
        <v>309</v>
      </c>
      <c r="P644">
        <v>2.5</v>
      </c>
      <c r="Q644" t="s">
        <v>71</v>
      </c>
      <c r="R644" t="s">
        <v>128</v>
      </c>
      <c r="T644" t="s">
        <v>25</v>
      </c>
      <c r="U644" t="s">
        <v>73</v>
      </c>
      <c r="W644">
        <v>2.5</v>
      </c>
      <c r="X644">
        <f>SUM(Table2[[#This Row],[Mitigation Finance ($ million)]:[Adaptation Finance ($ million)]])</f>
        <v>2.5</v>
      </c>
      <c r="Y644" t="s">
        <v>68</v>
      </c>
      <c r="Z644" t="s">
        <v>1319</v>
      </c>
      <c r="AA644" t="s">
        <v>2871</v>
      </c>
    </row>
    <row r="645" spans="1:27" x14ac:dyDescent="0.25">
      <c r="A645" s="2">
        <v>44831</v>
      </c>
      <c r="B645" t="s">
        <v>2866</v>
      </c>
      <c r="C645" t="s">
        <v>2867</v>
      </c>
      <c r="D645" t="s">
        <v>2868</v>
      </c>
      <c r="E645" t="s">
        <v>2869</v>
      </c>
      <c r="F645" t="s">
        <v>104</v>
      </c>
      <c r="G645" t="s">
        <v>323</v>
      </c>
      <c r="H645" t="s">
        <v>2863</v>
      </c>
      <c r="I645" t="s">
        <v>66</v>
      </c>
      <c r="K645" t="s">
        <v>67</v>
      </c>
      <c r="L645" t="s">
        <v>68</v>
      </c>
      <c r="M645">
        <v>6742</v>
      </c>
      <c r="N645" t="s">
        <v>99</v>
      </c>
      <c r="O645" t="s">
        <v>2493</v>
      </c>
      <c r="P645">
        <v>0.44140000000000001</v>
      </c>
      <c r="Q645" t="s">
        <v>71</v>
      </c>
      <c r="R645" t="s">
        <v>128</v>
      </c>
      <c r="T645" t="s">
        <v>25</v>
      </c>
      <c r="U645" t="s">
        <v>73</v>
      </c>
      <c r="W645">
        <v>0.44140000000000001</v>
      </c>
      <c r="X645">
        <f>SUM(Table2[[#This Row],[Mitigation Finance ($ million)]:[Adaptation Finance ($ million)]])</f>
        <v>0.44140000000000001</v>
      </c>
      <c r="Y645" t="s">
        <v>68</v>
      </c>
      <c r="Z645" t="s">
        <v>1319</v>
      </c>
      <c r="AA645" t="s">
        <v>2871</v>
      </c>
    </row>
    <row r="646" spans="1:27" x14ac:dyDescent="0.25">
      <c r="A646" s="2">
        <v>44831</v>
      </c>
      <c r="B646" t="s">
        <v>2866</v>
      </c>
      <c r="C646" t="s">
        <v>2867</v>
      </c>
      <c r="D646" t="s">
        <v>2868</v>
      </c>
      <c r="E646" t="s">
        <v>2869</v>
      </c>
      <c r="F646" t="s">
        <v>104</v>
      </c>
      <c r="G646" t="s">
        <v>323</v>
      </c>
      <c r="H646" t="s">
        <v>2863</v>
      </c>
      <c r="I646" t="s">
        <v>66</v>
      </c>
      <c r="K646" t="s">
        <v>67</v>
      </c>
      <c r="L646" t="s">
        <v>68</v>
      </c>
      <c r="M646">
        <v>6742</v>
      </c>
      <c r="N646" t="s">
        <v>99</v>
      </c>
      <c r="O646" t="s">
        <v>1011</v>
      </c>
      <c r="P646">
        <v>0.75</v>
      </c>
      <c r="Q646" t="s">
        <v>71</v>
      </c>
      <c r="R646" t="s">
        <v>71</v>
      </c>
      <c r="T646" t="s">
        <v>25</v>
      </c>
      <c r="U646" t="s">
        <v>73</v>
      </c>
      <c r="W646">
        <v>0.75</v>
      </c>
      <c r="X646">
        <f>SUM(Table2[[#This Row],[Mitigation Finance ($ million)]:[Adaptation Finance ($ million)]])</f>
        <v>0.75</v>
      </c>
      <c r="Y646" t="s">
        <v>68</v>
      </c>
      <c r="Z646" t="s">
        <v>1319</v>
      </c>
      <c r="AA646" t="s">
        <v>2871</v>
      </c>
    </row>
    <row r="647" spans="1:27" x14ac:dyDescent="0.25">
      <c r="A647" s="2">
        <v>44831</v>
      </c>
      <c r="B647" t="s">
        <v>2786</v>
      </c>
      <c r="C647" t="s">
        <v>2787</v>
      </c>
      <c r="D647" t="s">
        <v>254</v>
      </c>
      <c r="E647" t="s">
        <v>255</v>
      </c>
      <c r="F647" t="s">
        <v>80</v>
      </c>
      <c r="G647" t="s">
        <v>81</v>
      </c>
      <c r="H647" t="s">
        <v>2788</v>
      </c>
      <c r="I647" t="s">
        <v>66</v>
      </c>
      <c r="J647">
        <v>10.77</v>
      </c>
      <c r="K647" t="s">
        <v>2789</v>
      </c>
      <c r="L647" t="s">
        <v>150</v>
      </c>
      <c r="M647" t="s">
        <v>2790</v>
      </c>
      <c r="N647" t="s">
        <v>69</v>
      </c>
      <c r="O647" t="s">
        <v>152</v>
      </c>
      <c r="P647">
        <v>10</v>
      </c>
      <c r="Q647" t="s">
        <v>361</v>
      </c>
      <c r="R647" t="s">
        <v>361</v>
      </c>
      <c r="T647" t="s">
        <v>72</v>
      </c>
      <c r="U647" t="s">
        <v>173</v>
      </c>
      <c r="V647">
        <v>0.72499999999999998</v>
      </c>
      <c r="W647">
        <v>0.71299999999999997</v>
      </c>
      <c r="X647">
        <f>SUM(Table2[[#This Row],[Mitigation Finance ($ million)]:[Adaptation Finance ($ million)]])</f>
        <v>1.4379999999999999</v>
      </c>
      <c r="Y647" t="s">
        <v>96</v>
      </c>
      <c r="Z647" t="s">
        <v>1319</v>
      </c>
      <c r="AA647" t="s">
        <v>2791</v>
      </c>
    </row>
    <row r="648" spans="1:27" x14ac:dyDescent="0.25">
      <c r="A648" s="2">
        <v>44831</v>
      </c>
      <c r="B648" t="s">
        <v>2241</v>
      </c>
      <c r="C648" t="s">
        <v>2242</v>
      </c>
      <c r="D648" t="s">
        <v>167</v>
      </c>
      <c r="E648" t="s">
        <v>168</v>
      </c>
      <c r="F648" t="s">
        <v>63</v>
      </c>
      <c r="G648" t="s">
        <v>64</v>
      </c>
      <c r="H648" t="s">
        <v>163</v>
      </c>
      <c r="I648" t="s">
        <v>66</v>
      </c>
      <c r="J648">
        <v>0.95</v>
      </c>
      <c r="K648" t="s">
        <v>180</v>
      </c>
      <c r="L648" t="s">
        <v>68</v>
      </c>
      <c r="M648">
        <v>6938</v>
      </c>
      <c r="N648" t="s">
        <v>69</v>
      </c>
      <c r="O648" t="s">
        <v>70</v>
      </c>
      <c r="P648">
        <v>0.95</v>
      </c>
      <c r="Q648" t="s">
        <v>126</v>
      </c>
      <c r="R648" t="s">
        <v>126</v>
      </c>
      <c r="T648" t="s">
        <v>72</v>
      </c>
      <c r="U648" t="s">
        <v>95</v>
      </c>
      <c r="V648">
        <v>0.05</v>
      </c>
      <c r="W648">
        <v>0.05</v>
      </c>
      <c r="X648">
        <f>SUM(Table2[[#This Row],[Mitigation Finance ($ million)]:[Adaptation Finance ($ million)]])</f>
        <v>0.1</v>
      </c>
      <c r="Y648" t="s">
        <v>68</v>
      </c>
      <c r="Z648" t="s">
        <v>1319</v>
      </c>
      <c r="AA648" t="s">
        <v>2243</v>
      </c>
    </row>
    <row r="649" spans="1:27" x14ac:dyDescent="0.25">
      <c r="A649" s="2">
        <v>44832</v>
      </c>
      <c r="B649" t="s">
        <v>2852</v>
      </c>
      <c r="C649" t="s">
        <v>2853</v>
      </c>
      <c r="D649" t="s">
        <v>103</v>
      </c>
      <c r="E649" t="s">
        <v>104</v>
      </c>
      <c r="F649" t="s">
        <v>104</v>
      </c>
      <c r="G649" t="s">
        <v>323</v>
      </c>
      <c r="H649" t="s">
        <v>324</v>
      </c>
      <c r="I649" t="s">
        <v>66</v>
      </c>
      <c r="J649">
        <v>0.4</v>
      </c>
      <c r="K649" t="s">
        <v>67</v>
      </c>
      <c r="L649" t="s">
        <v>68</v>
      </c>
      <c r="M649">
        <v>9944</v>
      </c>
      <c r="N649" t="s">
        <v>69</v>
      </c>
      <c r="O649" t="s">
        <v>70</v>
      </c>
      <c r="P649">
        <v>0.4</v>
      </c>
      <c r="Q649" t="s">
        <v>126</v>
      </c>
      <c r="R649" t="s">
        <v>126</v>
      </c>
      <c r="T649" t="s">
        <v>25</v>
      </c>
      <c r="U649" t="s">
        <v>73</v>
      </c>
      <c r="W649">
        <v>0.2</v>
      </c>
      <c r="X649">
        <f>SUM(Table2[[#This Row],[Mitigation Finance ($ million)]:[Adaptation Finance ($ million)]])</f>
        <v>0.2</v>
      </c>
      <c r="Y649" t="s">
        <v>68</v>
      </c>
      <c r="Z649" t="s">
        <v>1319</v>
      </c>
      <c r="AA649" t="s">
        <v>2854</v>
      </c>
    </row>
    <row r="650" spans="1:27" x14ac:dyDescent="0.25">
      <c r="A650" s="2">
        <v>44832</v>
      </c>
      <c r="B650" t="s">
        <v>2377</v>
      </c>
      <c r="C650" t="s">
        <v>2378</v>
      </c>
      <c r="D650" t="s">
        <v>103</v>
      </c>
      <c r="E650" t="s">
        <v>104</v>
      </c>
      <c r="F650" t="s">
        <v>104</v>
      </c>
      <c r="G650" t="s">
        <v>2379</v>
      </c>
      <c r="H650" t="s">
        <v>2380</v>
      </c>
      <c r="I650" t="s">
        <v>66</v>
      </c>
      <c r="J650">
        <v>0.12</v>
      </c>
      <c r="K650" t="s">
        <v>67</v>
      </c>
      <c r="L650" t="s">
        <v>68</v>
      </c>
      <c r="M650">
        <v>6964</v>
      </c>
      <c r="N650" t="s">
        <v>69</v>
      </c>
      <c r="O650" t="s">
        <v>70</v>
      </c>
      <c r="P650">
        <v>0.12</v>
      </c>
      <c r="Q650" t="s">
        <v>128</v>
      </c>
      <c r="R650" t="s">
        <v>141</v>
      </c>
      <c r="T650" t="s">
        <v>24</v>
      </c>
      <c r="U650" t="s">
        <v>73</v>
      </c>
      <c r="V650">
        <v>0.03</v>
      </c>
      <c r="X650">
        <f>SUM(Table2[[#This Row],[Mitigation Finance ($ million)]:[Adaptation Finance ($ million)]])</f>
        <v>0.03</v>
      </c>
      <c r="Y650" t="s">
        <v>68</v>
      </c>
      <c r="Z650" t="s">
        <v>1319</v>
      </c>
      <c r="AA650" t="s">
        <v>2381</v>
      </c>
    </row>
    <row r="651" spans="1:27" x14ac:dyDescent="0.25">
      <c r="A651" s="2">
        <v>44833</v>
      </c>
      <c r="B651" t="s">
        <v>2186</v>
      </c>
      <c r="C651" t="s">
        <v>2193</v>
      </c>
      <c r="D651" t="s">
        <v>61</v>
      </c>
      <c r="E651" t="s">
        <v>62</v>
      </c>
      <c r="F651" t="s">
        <v>63</v>
      </c>
      <c r="G651" t="s">
        <v>64</v>
      </c>
      <c r="H651" t="s">
        <v>169</v>
      </c>
      <c r="I651" t="s">
        <v>66</v>
      </c>
      <c r="K651" t="s">
        <v>180</v>
      </c>
      <c r="L651" t="s">
        <v>68</v>
      </c>
      <c r="M651">
        <v>6949</v>
      </c>
      <c r="N651" t="s">
        <v>69</v>
      </c>
      <c r="O651" t="s">
        <v>70</v>
      </c>
      <c r="P651">
        <v>0.85</v>
      </c>
      <c r="Q651" t="s">
        <v>117</v>
      </c>
      <c r="T651" t="s">
        <v>25</v>
      </c>
      <c r="U651" t="s">
        <v>173</v>
      </c>
      <c r="X651">
        <f>SUM(Table2[[#This Row],[Mitigation Finance ($ million)]:[Adaptation Finance ($ million)]])</f>
        <v>0</v>
      </c>
      <c r="Y651" t="s">
        <v>68</v>
      </c>
      <c r="Z651" t="s">
        <v>1319</v>
      </c>
      <c r="AA651" t="s">
        <v>2190</v>
      </c>
    </row>
    <row r="652" spans="1:27" x14ac:dyDescent="0.25">
      <c r="A652" s="2">
        <v>44834</v>
      </c>
      <c r="B652" t="s">
        <v>2624</v>
      </c>
      <c r="C652" t="s">
        <v>2625</v>
      </c>
      <c r="D652" t="s">
        <v>87</v>
      </c>
      <c r="E652" t="s">
        <v>88</v>
      </c>
      <c r="F652" t="s">
        <v>80</v>
      </c>
      <c r="G652" t="s">
        <v>89</v>
      </c>
      <c r="H652" t="s">
        <v>115</v>
      </c>
      <c r="I652" t="s">
        <v>91</v>
      </c>
      <c r="J652">
        <v>0.22500000000000001</v>
      </c>
      <c r="K652" t="s">
        <v>180</v>
      </c>
      <c r="L652" t="s">
        <v>68</v>
      </c>
      <c r="M652">
        <v>6996</v>
      </c>
      <c r="N652" t="s">
        <v>69</v>
      </c>
      <c r="O652" t="s">
        <v>70</v>
      </c>
      <c r="P652">
        <v>0.22500000000000001</v>
      </c>
      <c r="Q652" t="s">
        <v>117</v>
      </c>
      <c r="R652" t="s">
        <v>117</v>
      </c>
      <c r="T652" t="s">
        <v>25</v>
      </c>
      <c r="U652" t="s">
        <v>73</v>
      </c>
      <c r="W652">
        <v>0.22500000000000001</v>
      </c>
      <c r="X652">
        <f>SUM(Table2[[#This Row],[Mitigation Finance ($ million)]:[Adaptation Finance ($ million)]])</f>
        <v>0.22500000000000001</v>
      </c>
      <c r="Y652" t="s">
        <v>68</v>
      </c>
      <c r="Z652" t="s">
        <v>1319</v>
      </c>
      <c r="AA652" t="s">
        <v>2626</v>
      </c>
    </row>
    <row r="653" spans="1:27" x14ac:dyDescent="0.25">
      <c r="A653" s="2">
        <v>44837</v>
      </c>
      <c r="B653" t="s">
        <v>2462</v>
      </c>
      <c r="C653" t="s">
        <v>2463</v>
      </c>
      <c r="D653" t="s">
        <v>1000</v>
      </c>
      <c r="E653" t="s">
        <v>1001</v>
      </c>
      <c r="F653" t="s">
        <v>223</v>
      </c>
      <c r="G653" t="s">
        <v>184</v>
      </c>
      <c r="H653" t="s">
        <v>817</v>
      </c>
      <c r="I653" t="s">
        <v>66</v>
      </c>
      <c r="J653">
        <v>33</v>
      </c>
      <c r="K653" t="s">
        <v>2464</v>
      </c>
      <c r="L653" t="s">
        <v>150</v>
      </c>
      <c r="M653" t="s">
        <v>2465</v>
      </c>
      <c r="N653" t="s">
        <v>69</v>
      </c>
      <c r="O653" t="s">
        <v>152</v>
      </c>
      <c r="P653">
        <v>30</v>
      </c>
      <c r="Q653" t="s">
        <v>84</v>
      </c>
      <c r="R653" t="s">
        <v>84</v>
      </c>
      <c r="T653" t="s">
        <v>72</v>
      </c>
      <c r="U653" t="s">
        <v>73</v>
      </c>
      <c r="V653">
        <v>7.1</v>
      </c>
      <c r="W653">
        <v>2.15</v>
      </c>
      <c r="X653">
        <f>SUM(Table2[[#This Row],[Mitigation Finance ($ million)]:[Adaptation Finance ($ million)]])</f>
        <v>9.25</v>
      </c>
      <c r="Y653" t="s">
        <v>96</v>
      </c>
      <c r="Z653" t="s">
        <v>1319</v>
      </c>
      <c r="AA653" t="s">
        <v>2466</v>
      </c>
    </row>
    <row r="654" spans="1:27" x14ac:dyDescent="0.25">
      <c r="A654" s="2">
        <v>44837</v>
      </c>
      <c r="B654" t="s">
        <v>2631</v>
      </c>
      <c r="C654" t="s">
        <v>2632</v>
      </c>
      <c r="D654" t="s">
        <v>87</v>
      </c>
      <c r="E654" t="s">
        <v>88</v>
      </c>
      <c r="F654" t="s">
        <v>80</v>
      </c>
      <c r="G654" t="s">
        <v>89</v>
      </c>
      <c r="H654" t="s">
        <v>115</v>
      </c>
      <c r="I654" t="s">
        <v>91</v>
      </c>
      <c r="J654">
        <v>32.53</v>
      </c>
      <c r="L654" t="s">
        <v>93</v>
      </c>
      <c r="M654" t="s">
        <v>2633</v>
      </c>
      <c r="N654" t="s">
        <v>69</v>
      </c>
      <c r="O654" t="s">
        <v>94</v>
      </c>
      <c r="P654">
        <v>30</v>
      </c>
      <c r="Q654" t="s">
        <v>117</v>
      </c>
      <c r="R654" t="s">
        <v>117</v>
      </c>
      <c r="T654" t="s">
        <v>72</v>
      </c>
      <c r="U654" t="s">
        <v>73</v>
      </c>
      <c r="V654">
        <v>1.18</v>
      </c>
      <c r="W654">
        <v>26.1</v>
      </c>
      <c r="X654">
        <f>SUM(Table2[[#This Row],[Mitigation Finance ($ million)]:[Adaptation Finance ($ million)]])</f>
        <v>27.28</v>
      </c>
      <c r="Y654" t="s">
        <v>96</v>
      </c>
      <c r="Z654" t="s">
        <v>1319</v>
      </c>
      <c r="AA654" t="s">
        <v>2634</v>
      </c>
    </row>
    <row r="655" spans="1:27" x14ac:dyDescent="0.25">
      <c r="A655" s="2">
        <v>44841</v>
      </c>
      <c r="B655" t="s">
        <v>2644</v>
      </c>
      <c r="C655" t="s">
        <v>2645</v>
      </c>
      <c r="D655" t="s">
        <v>328</v>
      </c>
      <c r="E655" t="s">
        <v>329</v>
      </c>
      <c r="F655" t="s">
        <v>63</v>
      </c>
      <c r="G655" t="s">
        <v>89</v>
      </c>
      <c r="H655" t="s">
        <v>90</v>
      </c>
      <c r="I655" t="s">
        <v>91</v>
      </c>
      <c r="J655">
        <v>80</v>
      </c>
      <c r="L655" t="s">
        <v>2564</v>
      </c>
      <c r="M655" t="s">
        <v>2646</v>
      </c>
      <c r="N655" t="s">
        <v>69</v>
      </c>
      <c r="O655" t="s">
        <v>94</v>
      </c>
      <c r="P655">
        <v>6</v>
      </c>
      <c r="Q655" t="s">
        <v>141</v>
      </c>
      <c r="R655" t="s">
        <v>141</v>
      </c>
      <c r="T655" t="s">
        <v>24</v>
      </c>
      <c r="U655" t="s">
        <v>73</v>
      </c>
      <c r="V655">
        <v>6</v>
      </c>
      <c r="X655">
        <f>SUM(Table2[[#This Row],[Mitigation Finance ($ million)]:[Adaptation Finance ($ million)]])</f>
        <v>6</v>
      </c>
      <c r="Y655" t="s">
        <v>96</v>
      </c>
      <c r="Z655" t="s">
        <v>1319</v>
      </c>
      <c r="AA655" t="s">
        <v>2647</v>
      </c>
    </row>
    <row r="656" spans="1:27" x14ac:dyDescent="0.25">
      <c r="A656" s="2">
        <v>44841</v>
      </c>
      <c r="B656" t="s">
        <v>2644</v>
      </c>
      <c r="C656" t="s">
        <v>2645</v>
      </c>
      <c r="D656" t="s">
        <v>328</v>
      </c>
      <c r="E656" t="s">
        <v>329</v>
      </c>
      <c r="F656" t="s">
        <v>63</v>
      </c>
      <c r="G656" t="s">
        <v>89</v>
      </c>
      <c r="H656" t="s">
        <v>90</v>
      </c>
      <c r="I656" t="s">
        <v>91</v>
      </c>
      <c r="L656" t="s">
        <v>93</v>
      </c>
      <c r="M656" t="s">
        <v>2648</v>
      </c>
      <c r="N656" t="s">
        <v>99</v>
      </c>
      <c r="O656" t="s">
        <v>100</v>
      </c>
      <c r="P656">
        <v>6</v>
      </c>
      <c r="Q656" t="s">
        <v>141</v>
      </c>
      <c r="R656" t="s">
        <v>141</v>
      </c>
      <c r="T656" t="s">
        <v>24</v>
      </c>
      <c r="U656" t="s">
        <v>73</v>
      </c>
      <c r="V656">
        <v>6</v>
      </c>
      <c r="X656">
        <f>SUM(Table2[[#This Row],[Mitigation Finance ($ million)]:[Adaptation Finance ($ million)]])</f>
        <v>6</v>
      </c>
      <c r="Y656" t="s">
        <v>96</v>
      </c>
      <c r="Z656" t="s">
        <v>1319</v>
      </c>
      <c r="AA656" t="s">
        <v>2647</v>
      </c>
    </row>
    <row r="657" spans="1:27" x14ac:dyDescent="0.25">
      <c r="A657" s="2">
        <v>44844</v>
      </c>
      <c r="B657" t="s">
        <v>339</v>
      </c>
      <c r="C657" t="s">
        <v>340</v>
      </c>
      <c r="D657" t="s">
        <v>200</v>
      </c>
      <c r="E657" t="s">
        <v>201</v>
      </c>
      <c r="F657" t="s">
        <v>114</v>
      </c>
      <c r="G657" t="s">
        <v>123</v>
      </c>
      <c r="H657" t="s">
        <v>341</v>
      </c>
      <c r="I657" t="s">
        <v>91</v>
      </c>
      <c r="J657">
        <v>0.95</v>
      </c>
      <c r="K657" t="s">
        <v>180</v>
      </c>
      <c r="L657" t="s">
        <v>68</v>
      </c>
      <c r="M657">
        <v>6997</v>
      </c>
      <c r="N657" t="s">
        <v>99</v>
      </c>
      <c r="O657" t="s">
        <v>342</v>
      </c>
      <c r="P657">
        <v>0.75</v>
      </c>
      <c r="Q657" t="s">
        <v>84</v>
      </c>
      <c r="R657" t="s">
        <v>84</v>
      </c>
      <c r="T657" t="s">
        <v>72</v>
      </c>
      <c r="U657" t="s">
        <v>173</v>
      </c>
      <c r="V657">
        <v>0.4</v>
      </c>
      <c r="W657">
        <v>0.35</v>
      </c>
      <c r="X657">
        <f>SUM(Table2[[#This Row],[Mitigation Finance ($ million)]:[Adaptation Finance ($ million)]])</f>
        <v>0.75</v>
      </c>
      <c r="Y657" t="s">
        <v>68</v>
      </c>
      <c r="Z657" t="s">
        <v>1319</v>
      </c>
      <c r="AA657" t="s">
        <v>343</v>
      </c>
    </row>
    <row r="658" spans="1:27" x14ac:dyDescent="0.25">
      <c r="A658" s="2">
        <v>44844</v>
      </c>
      <c r="B658" t="s">
        <v>339</v>
      </c>
      <c r="C658" t="s">
        <v>340</v>
      </c>
      <c r="D658" t="s">
        <v>200</v>
      </c>
      <c r="E658" t="s">
        <v>201</v>
      </c>
      <c r="F658" t="s">
        <v>114</v>
      </c>
      <c r="G658" t="s">
        <v>123</v>
      </c>
      <c r="H658" t="s">
        <v>341</v>
      </c>
      <c r="I658" t="s">
        <v>91</v>
      </c>
      <c r="K658" t="s">
        <v>180</v>
      </c>
      <c r="L658" t="s">
        <v>68</v>
      </c>
      <c r="M658">
        <v>6997</v>
      </c>
      <c r="N658" t="s">
        <v>99</v>
      </c>
      <c r="O658" t="s">
        <v>753</v>
      </c>
      <c r="P658">
        <v>0.2</v>
      </c>
      <c r="Q658" t="s">
        <v>84</v>
      </c>
      <c r="R658" t="s">
        <v>84</v>
      </c>
      <c r="T658" t="s">
        <v>72</v>
      </c>
      <c r="U658" t="s">
        <v>173</v>
      </c>
      <c r="V658">
        <v>0.1</v>
      </c>
      <c r="W658">
        <v>0.1</v>
      </c>
      <c r="X658">
        <f>SUM(Table2[[#This Row],[Mitigation Finance ($ million)]:[Adaptation Finance ($ million)]])</f>
        <v>0.2</v>
      </c>
      <c r="Y658" t="s">
        <v>68</v>
      </c>
      <c r="Z658" t="s">
        <v>1319</v>
      </c>
      <c r="AA658" t="s">
        <v>343</v>
      </c>
    </row>
    <row r="659" spans="1:27" x14ac:dyDescent="0.25">
      <c r="A659" s="2">
        <v>44844</v>
      </c>
      <c r="B659" t="s">
        <v>2382</v>
      </c>
      <c r="C659" t="s">
        <v>2383</v>
      </c>
      <c r="D659" t="s">
        <v>2384</v>
      </c>
      <c r="E659" t="s">
        <v>2385</v>
      </c>
      <c r="F659" t="s">
        <v>104</v>
      </c>
      <c r="G659" t="s">
        <v>2379</v>
      </c>
      <c r="H659" t="s">
        <v>2380</v>
      </c>
      <c r="I659" t="s">
        <v>66</v>
      </c>
      <c r="J659">
        <v>0.22</v>
      </c>
      <c r="K659" t="s">
        <v>67</v>
      </c>
      <c r="L659" t="s">
        <v>68</v>
      </c>
      <c r="M659">
        <v>6976</v>
      </c>
      <c r="N659" t="s">
        <v>69</v>
      </c>
      <c r="O659" t="s">
        <v>70</v>
      </c>
      <c r="P659">
        <v>0.22</v>
      </c>
      <c r="Q659" t="s">
        <v>128</v>
      </c>
      <c r="R659" t="s">
        <v>128</v>
      </c>
      <c r="T659" t="s">
        <v>72</v>
      </c>
      <c r="U659" t="s">
        <v>73</v>
      </c>
      <c r="V659">
        <v>0.11</v>
      </c>
      <c r="W659">
        <v>0.11</v>
      </c>
      <c r="X659">
        <f>SUM(Table2[[#This Row],[Mitigation Finance ($ million)]:[Adaptation Finance ($ million)]])</f>
        <v>0.22</v>
      </c>
      <c r="Y659" t="s">
        <v>68</v>
      </c>
      <c r="Z659" t="s">
        <v>1319</v>
      </c>
      <c r="AA659" t="s">
        <v>2386</v>
      </c>
    </row>
    <row r="660" spans="1:27" x14ac:dyDescent="0.25">
      <c r="A660" s="2">
        <v>44846</v>
      </c>
      <c r="B660" t="s">
        <v>2769</v>
      </c>
      <c r="C660" t="s">
        <v>2770</v>
      </c>
      <c r="D660" t="s">
        <v>254</v>
      </c>
      <c r="E660" t="s">
        <v>255</v>
      </c>
      <c r="F660" t="s">
        <v>80</v>
      </c>
      <c r="G660" t="s">
        <v>81</v>
      </c>
      <c r="H660" t="s">
        <v>866</v>
      </c>
      <c r="I660" t="s">
        <v>66</v>
      </c>
      <c r="J660">
        <v>1</v>
      </c>
      <c r="K660" t="s">
        <v>180</v>
      </c>
      <c r="L660" t="s">
        <v>68</v>
      </c>
      <c r="M660">
        <v>6603</v>
      </c>
      <c r="N660" t="s">
        <v>69</v>
      </c>
      <c r="O660" t="s">
        <v>70</v>
      </c>
      <c r="P660">
        <v>1</v>
      </c>
      <c r="Q660" t="s">
        <v>141</v>
      </c>
      <c r="R660" t="s">
        <v>141</v>
      </c>
      <c r="T660" t="s">
        <v>72</v>
      </c>
      <c r="U660" t="s">
        <v>73</v>
      </c>
      <c r="V660">
        <v>0.7</v>
      </c>
      <c r="W660">
        <v>0.2</v>
      </c>
      <c r="X660">
        <f>SUM(Table2[[#This Row],[Mitigation Finance ($ million)]:[Adaptation Finance ($ million)]])</f>
        <v>0.89999999999999991</v>
      </c>
      <c r="Y660" t="s">
        <v>68</v>
      </c>
      <c r="Z660" t="s">
        <v>1319</v>
      </c>
      <c r="AA660" t="s">
        <v>2771</v>
      </c>
    </row>
    <row r="661" spans="1:27" x14ac:dyDescent="0.25">
      <c r="A661" s="2">
        <v>44848</v>
      </c>
      <c r="B661" t="s">
        <v>2453</v>
      </c>
      <c r="C661" t="s">
        <v>2454</v>
      </c>
      <c r="D661" t="s">
        <v>2455</v>
      </c>
      <c r="E661" t="s">
        <v>2456</v>
      </c>
      <c r="F661" t="s">
        <v>223</v>
      </c>
      <c r="G661" t="s">
        <v>184</v>
      </c>
      <c r="H661" t="s">
        <v>1007</v>
      </c>
      <c r="I661" t="s">
        <v>66</v>
      </c>
      <c r="J661">
        <v>1</v>
      </c>
      <c r="K661" t="s">
        <v>67</v>
      </c>
      <c r="L661" t="s">
        <v>68</v>
      </c>
      <c r="M661">
        <v>6683</v>
      </c>
      <c r="N661" t="s">
        <v>99</v>
      </c>
      <c r="O661" t="s">
        <v>618</v>
      </c>
      <c r="P661">
        <v>1</v>
      </c>
      <c r="Q661" t="s">
        <v>126</v>
      </c>
      <c r="R661" t="s">
        <v>126</v>
      </c>
      <c r="T661" t="s">
        <v>25</v>
      </c>
      <c r="U661" t="s">
        <v>73</v>
      </c>
      <c r="W661">
        <v>0.4</v>
      </c>
      <c r="X661">
        <f>SUM(Table2[[#This Row],[Mitigation Finance ($ million)]:[Adaptation Finance ($ million)]])</f>
        <v>0.4</v>
      </c>
      <c r="Y661" t="s">
        <v>68</v>
      </c>
      <c r="Z661" t="s">
        <v>1319</v>
      </c>
      <c r="AA661" t="s">
        <v>2457</v>
      </c>
    </row>
    <row r="662" spans="1:27" x14ac:dyDescent="0.25">
      <c r="A662" s="2">
        <v>44848</v>
      </c>
      <c r="B662" t="s">
        <v>2453</v>
      </c>
      <c r="C662" t="s">
        <v>2454</v>
      </c>
      <c r="D662" t="s">
        <v>2455</v>
      </c>
      <c r="E662" t="s">
        <v>2456</v>
      </c>
      <c r="F662" t="s">
        <v>223</v>
      </c>
      <c r="G662" t="s">
        <v>184</v>
      </c>
      <c r="H662" t="s">
        <v>1007</v>
      </c>
      <c r="I662" t="s">
        <v>66</v>
      </c>
      <c r="K662" t="s">
        <v>67</v>
      </c>
      <c r="L662" t="s">
        <v>68</v>
      </c>
      <c r="M662">
        <v>6683</v>
      </c>
      <c r="N662" t="s">
        <v>99</v>
      </c>
      <c r="O662" t="s">
        <v>618</v>
      </c>
      <c r="Q662" t="s">
        <v>126</v>
      </c>
      <c r="R662" t="s">
        <v>141</v>
      </c>
      <c r="T662" t="s">
        <v>25</v>
      </c>
      <c r="U662" t="s">
        <v>73</v>
      </c>
      <c r="W662">
        <v>0.3</v>
      </c>
      <c r="X662">
        <f>SUM(Table2[[#This Row],[Mitigation Finance ($ million)]:[Adaptation Finance ($ million)]])</f>
        <v>0.3</v>
      </c>
      <c r="Y662" t="s">
        <v>68</v>
      </c>
      <c r="Z662" t="s">
        <v>1319</v>
      </c>
      <c r="AA662" t="s">
        <v>2457</v>
      </c>
    </row>
    <row r="663" spans="1:27" x14ac:dyDescent="0.25">
      <c r="A663" s="2">
        <v>44848</v>
      </c>
      <c r="B663" t="s">
        <v>2453</v>
      </c>
      <c r="C663" t="s">
        <v>2454</v>
      </c>
      <c r="D663" t="s">
        <v>2455</v>
      </c>
      <c r="E663" t="s">
        <v>2456</v>
      </c>
      <c r="F663" t="s">
        <v>223</v>
      </c>
      <c r="G663" t="s">
        <v>184</v>
      </c>
      <c r="H663" t="s">
        <v>1007</v>
      </c>
      <c r="I663" t="s">
        <v>66</v>
      </c>
      <c r="K663" t="s">
        <v>67</v>
      </c>
      <c r="L663" t="s">
        <v>68</v>
      </c>
      <c r="M663">
        <v>6683</v>
      </c>
      <c r="N663" t="s">
        <v>99</v>
      </c>
      <c r="O663" t="s">
        <v>618</v>
      </c>
      <c r="Q663" t="s">
        <v>126</v>
      </c>
      <c r="R663" t="s">
        <v>84</v>
      </c>
      <c r="T663" t="s">
        <v>25</v>
      </c>
      <c r="U663" t="s">
        <v>73</v>
      </c>
      <c r="W663">
        <v>0.3</v>
      </c>
      <c r="X663">
        <f>SUM(Table2[[#This Row],[Mitigation Finance ($ million)]:[Adaptation Finance ($ million)]])</f>
        <v>0.3</v>
      </c>
      <c r="Y663" t="s">
        <v>68</v>
      </c>
      <c r="Z663" t="s">
        <v>1319</v>
      </c>
      <c r="AA663" t="s">
        <v>2457</v>
      </c>
    </row>
    <row r="664" spans="1:27" x14ac:dyDescent="0.25">
      <c r="A664" s="2">
        <v>44852</v>
      </c>
      <c r="B664" t="s">
        <v>2810</v>
      </c>
      <c r="C664" t="s">
        <v>2811</v>
      </c>
      <c r="D664" t="s">
        <v>697</v>
      </c>
      <c r="E664" t="s">
        <v>698</v>
      </c>
      <c r="F664" t="s">
        <v>80</v>
      </c>
      <c r="G664" t="s">
        <v>81</v>
      </c>
      <c r="H664" t="s">
        <v>398</v>
      </c>
      <c r="I664" t="s">
        <v>66</v>
      </c>
      <c r="J664">
        <v>38.35</v>
      </c>
      <c r="K664" t="s">
        <v>2178</v>
      </c>
      <c r="L664" t="s">
        <v>93</v>
      </c>
      <c r="M664" t="s">
        <v>2812</v>
      </c>
      <c r="N664" t="s">
        <v>69</v>
      </c>
      <c r="O664" t="s">
        <v>225</v>
      </c>
      <c r="P664">
        <v>37.35</v>
      </c>
      <c r="Q664" t="s">
        <v>126</v>
      </c>
      <c r="R664" t="s">
        <v>126</v>
      </c>
      <c r="T664" t="s">
        <v>72</v>
      </c>
      <c r="U664" t="s">
        <v>73</v>
      </c>
      <c r="V664">
        <v>6.79</v>
      </c>
      <c r="W664">
        <v>3.4</v>
      </c>
      <c r="X664">
        <f>SUM(Table2[[#This Row],[Mitigation Finance ($ million)]:[Adaptation Finance ($ million)]])</f>
        <v>10.19</v>
      </c>
      <c r="Y664" t="s">
        <v>96</v>
      </c>
      <c r="Z664" t="s">
        <v>1319</v>
      </c>
      <c r="AA664" t="s">
        <v>2813</v>
      </c>
    </row>
    <row r="665" spans="1:27" x14ac:dyDescent="0.25">
      <c r="A665" s="2">
        <v>44855</v>
      </c>
      <c r="B665" t="s">
        <v>2580</v>
      </c>
      <c r="C665" t="s">
        <v>2581</v>
      </c>
      <c r="D665" t="s">
        <v>200</v>
      </c>
      <c r="E665" t="s">
        <v>201</v>
      </c>
      <c r="F665" t="s">
        <v>114</v>
      </c>
      <c r="G665" t="s">
        <v>89</v>
      </c>
      <c r="H665" t="s">
        <v>147</v>
      </c>
      <c r="I665" t="s">
        <v>91</v>
      </c>
      <c r="J665">
        <v>243.95</v>
      </c>
      <c r="L665" t="s">
        <v>93</v>
      </c>
      <c r="M665" t="s">
        <v>2582</v>
      </c>
      <c r="N665" t="s">
        <v>69</v>
      </c>
      <c r="O665" t="s">
        <v>94</v>
      </c>
      <c r="P665">
        <v>20</v>
      </c>
      <c r="Q665" t="s">
        <v>84</v>
      </c>
      <c r="R665" t="s">
        <v>84</v>
      </c>
      <c r="T665" t="s">
        <v>24</v>
      </c>
      <c r="U665" t="s">
        <v>173</v>
      </c>
      <c r="V665">
        <v>20</v>
      </c>
      <c r="X665">
        <f>SUM(Table2[[#This Row],[Mitigation Finance ($ million)]:[Adaptation Finance ($ million)]])</f>
        <v>20</v>
      </c>
      <c r="Y665" t="s">
        <v>96</v>
      </c>
      <c r="Z665" t="s">
        <v>1319</v>
      </c>
      <c r="AA665" t="s">
        <v>2583</v>
      </c>
    </row>
    <row r="666" spans="1:27" x14ac:dyDescent="0.25">
      <c r="A666" s="2">
        <v>44855</v>
      </c>
      <c r="B666" t="s">
        <v>2580</v>
      </c>
      <c r="C666" t="s">
        <v>2581</v>
      </c>
      <c r="D666" t="s">
        <v>200</v>
      </c>
      <c r="E666" t="s">
        <v>201</v>
      </c>
      <c r="F666" t="s">
        <v>114</v>
      </c>
      <c r="G666" t="s">
        <v>89</v>
      </c>
      <c r="H666" t="s">
        <v>147</v>
      </c>
      <c r="I666" t="s">
        <v>91</v>
      </c>
      <c r="L666" t="s">
        <v>93</v>
      </c>
      <c r="M666" t="s">
        <v>2584</v>
      </c>
      <c r="N666" t="s">
        <v>99</v>
      </c>
      <c r="O666" t="s">
        <v>342</v>
      </c>
      <c r="P666">
        <v>20</v>
      </c>
      <c r="Q666" t="s">
        <v>84</v>
      </c>
      <c r="R666" t="s">
        <v>84</v>
      </c>
      <c r="T666" t="s">
        <v>24</v>
      </c>
      <c r="U666" t="s">
        <v>173</v>
      </c>
      <c r="V666">
        <v>20</v>
      </c>
      <c r="X666">
        <f>SUM(Table2[[#This Row],[Mitigation Finance ($ million)]:[Adaptation Finance ($ million)]])</f>
        <v>20</v>
      </c>
      <c r="Y666" t="s">
        <v>96</v>
      </c>
      <c r="Z666" t="s">
        <v>1319</v>
      </c>
      <c r="AA666" t="s">
        <v>2583</v>
      </c>
    </row>
    <row r="667" spans="1:27" x14ac:dyDescent="0.25">
      <c r="A667" s="2">
        <v>44855</v>
      </c>
      <c r="B667" t="s">
        <v>2580</v>
      </c>
      <c r="C667" t="s">
        <v>2581</v>
      </c>
      <c r="D667" t="s">
        <v>200</v>
      </c>
      <c r="E667" t="s">
        <v>201</v>
      </c>
      <c r="F667" t="s">
        <v>114</v>
      </c>
      <c r="G667" t="s">
        <v>89</v>
      </c>
      <c r="H667" t="s">
        <v>147</v>
      </c>
      <c r="I667" t="s">
        <v>91</v>
      </c>
      <c r="L667" t="s">
        <v>93</v>
      </c>
      <c r="M667" t="s">
        <v>2585</v>
      </c>
      <c r="N667" t="s">
        <v>99</v>
      </c>
      <c r="O667" t="s">
        <v>753</v>
      </c>
      <c r="P667">
        <v>5</v>
      </c>
      <c r="Q667" t="s">
        <v>84</v>
      </c>
      <c r="R667" t="s">
        <v>84</v>
      </c>
      <c r="T667" t="s">
        <v>24</v>
      </c>
      <c r="U667" t="s">
        <v>173</v>
      </c>
      <c r="V667">
        <v>5</v>
      </c>
      <c r="X667">
        <f>SUM(Table2[[#This Row],[Mitigation Finance ($ million)]:[Adaptation Finance ($ million)]])</f>
        <v>5</v>
      </c>
      <c r="Y667" t="s">
        <v>96</v>
      </c>
      <c r="Z667" t="s">
        <v>1319</v>
      </c>
      <c r="AA667" t="s">
        <v>2583</v>
      </c>
    </row>
    <row r="668" spans="1:27" x14ac:dyDescent="0.25">
      <c r="A668" s="2">
        <v>44855</v>
      </c>
      <c r="B668" t="s">
        <v>2580</v>
      </c>
      <c r="C668" t="s">
        <v>2581</v>
      </c>
      <c r="D668" t="s">
        <v>200</v>
      </c>
      <c r="E668" t="s">
        <v>201</v>
      </c>
      <c r="F668" t="s">
        <v>114</v>
      </c>
      <c r="G668" t="s">
        <v>89</v>
      </c>
      <c r="H668" t="s">
        <v>147</v>
      </c>
      <c r="I668" t="s">
        <v>91</v>
      </c>
      <c r="L668" t="s">
        <v>150</v>
      </c>
      <c r="M668" t="s">
        <v>2586</v>
      </c>
      <c r="N668" t="s">
        <v>99</v>
      </c>
      <c r="O668" t="s">
        <v>204</v>
      </c>
      <c r="P668">
        <v>3</v>
      </c>
      <c r="Q668" t="s">
        <v>84</v>
      </c>
      <c r="R668" t="s">
        <v>84</v>
      </c>
      <c r="T668" t="s">
        <v>24</v>
      </c>
      <c r="U668" t="s">
        <v>173</v>
      </c>
      <c r="V668">
        <v>3</v>
      </c>
      <c r="X668">
        <f>SUM(Table2[[#This Row],[Mitigation Finance ($ million)]:[Adaptation Finance ($ million)]])</f>
        <v>3</v>
      </c>
      <c r="Y668" t="s">
        <v>96</v>
      </c>
      <c r="Z668" t="s">
        <v>1319</v>
      </c>
      <c r="AA668" t="s">
        <v>2583</v>
      </c>
    </row>
    <row r="669" spans="1:27" x14ac:dyDescent="0.25">
      <c r="A669" s="2">
        <v>44858</v>
      </c>
      <c r="B669" t="s">
        <v>2258</v>
      </c>
      <c r="C669" t="s">
        <v>2253</v>
      </c>
      <c r="D669" t="s">
        <v>167</v>
      </c>
      <c r="E669" t="s">
        <v>168</v>
      </c>
      <c r="F669" t="s">
        <v>63</v>
      </c>
      <c r="G669" t="s">
        <v>64</v>
      </c>
      <c r="H669" t="s">
        <v>163</v>
      </c>
      <c r="I669" t="s">
        <v>66</v>
      </c>
      <c r="J669">
        <v>1500</v>
      </c>
      <c r="K669" t="s">
        <v>2254</v>
      </c>
      <c r="L669" t="s">
        <v>93</v>
      </c>
      <c r="M669" t="s">
        <v>2259</v>
      </c>
      <c r="N669" t="s">
        <v>69</v>
      </c>
      <c r="O669" t="s">
        <v>94</v>
      </c>
      <c r="P669">
        <v>1250</v>
      </c>
      <c r="Q669" t="s">
        <v>126</v>
      </c>
      <c r="R669" t="s">
        <v>126</v>
      </c>
      <c r="T669" t="s">
        <v>25</v>
      </c>
      <c r="U669" t="s">
        <v>73</v>
      </c>
      <c r="W669">
        <v>268</v>
      </c>
      <c r="X669">
        <f>SUM(Table2[[#This Row],[Mitigation Finance ($ million)]:[Adaptation Finance ($ million)]])</f>
        <v>268</v>
      </c>
      <c r="Y669" t="s">
        <v>96</v>
      </c>
      <c r="Z669" t="s">
        <v>1319</v>
      </c>
      <c r="AA669" t="s">
        <v>2260</v>
      </c>
    </row>
    <row r="670" spans="1:27" x14ac:dyDescent="0.25">
      <c r="A670" s="2">
        <v>44858</v>
      </c>
      <c r="B670" t="s">
        <v>2258</v>
      </c>
      <c r="C670" t="s">
        <v>2253</v>
      </c>
      <c r="D670" t="s">
        <v>167</v>
      </c>
      <c r="E670" t="s">
        <v>168</v>
      </c>
      <c r="F670" t="s">
        <v>63</v>
      </c>
      <c r="G670" t="s">
        <v>64</v>
      </c>
      <c r="H670" t="s">
        <v>163</v>
      </c>
      <c r="I670" t="s">
        <v>66</v>
      </c>
      <c r="K670" t="s">
        <v>2254</v>
      </c>
      <c r="L670" t="s">
        <v>93</v>
      </c>
      <c r="M670" t="s">
        <v>2261</v>
      </c>
      <c r="N670" t="s">
        <v>69</v>
      </c>
      <c r="O670" t="s">
        <v>225</v>
      </c>
      <c r="P670">
        <v>250</v>
      </c>
      <c r="Q670" t="s">
        <v>126</v>
      </c>
      <c r="R670" t="s">
        <v>126</v>
      </c>
      <c r="T670" t="s">
        <v>25</v>
      </c>
      <c r="U670" t="s">
        <v>73</v>
      </c>
      <c r="X670">
        <f>SUM(Table2[[#This Row],[Mitigation Finance ($ million)]:[Adaptation Finance ($ million)]])</f>
        <v>0</v>
      </c>
      <c r="Y670" t="s">
        <v>96</v>
      </c>
      <c r="Z670" t="s">
        <v>1319</v>
      </c>
      <c r="AA670" t="s">
        <v>2260</v>
      </c>
    </row>
    <row r="671" spans="1:27" x14ac:dyDescent="0.25">
      <c r="A671" s="2">
        <v>44859</v>
      </c>
      <c r="B671" t="s">
        <v>2978</v>
      </c>
      <c r="C671" t="s">
        <v>2979</v>
      </c>
      <c r="D671" t="s">
        <v>2980</v>
      </c>
      <c r="E671" t="s">
        <v>2981</v>
      </c>
      <c r="F671" t="s">
        <v>114</v>
      </c>
      <c r="G671" t="s">
        <v>123</v>
      </c>
      <c r="H671" t="s">
        <v>191</v>
      </c>
      <c r="I671" t="s">
        <v>66</v>
      </c>
      <c r="J671">
        <v>155</v>
      </c>
      <c r="K671" t="s">
        <v>2199</v>
      </c>
      <c r="L671" t="s">
        <v>93</v>
      </c>
      <c r="M671" t="s">
        <v>2982</v>
      </c>
      <c r="N671" t="s">
        <v>69</v>
      </c>
      <c r="O671" t="s">
        <v>94</v>
      </c>
      <c r="P671">
        <v>50</v>
      </c>
      <c r="Q671" t="s">
        <v>71</v>
      </c>
      <c r="R671" t="s">
        <v>71</v>
      </c>
      <c r="T671" t="s">
        <v>72</v>
      </c>
      <c r="U671" t="s">
        <v>95</v>
      </c>
      <c r="V671">
        <v>0.24099999999999999</v>
      </c>
      <c r="W671">
        <v>19.7225</v>
      </c>
      <c r="X671">
        <f>SUM(Table2[[#This Row],[Mitigation Finance ($ million)]:[Adaptation Finance ($ million)]])</f>
        <v>19.9635</v>
      </c>
      <c r="Y671" t="s">
        <v>96</v>
      </c>
      <c r="Z671" t="s">
        <v>1319</v>
      </c>
      <c r="AA671" t="s">
        <v>2983</v>
      </c>
    </row>
    <row r="672" spans="1:27" x14ac:dyDescent="0.25">
      <c r="A672" s="2">
        <v>44859</v>
      </c>
      <c r="B672" t="s">
        <v>2978</v>
      </c>
      <c r="C672" t="s">
        <v>2979</v>
      </c>
      <c r="D672" t="s">
        <v>2980</v>
      </c>
      <c r="E672" t="s">
        <v>2981</v>
      </c>
      <c r="F672" t="s">
        <v>114</v>
      </c>
      <c r="G672" t="s">
        <v>123</v>
      </c>
      <c r="H672" t="s">
        <v>191</v>
      </c>
      <c r="I672" t="s">
        <v>66</v>
      </c>
      <c r="K672" t="s">
        <v>2199</v>
      </c>
      <c r="L672" t="s">
        <v>93</v>
      </c>
      <c r="M672" t="s">
        <v>2984</v>
      </c>
      <c r="N672" t="s">
        <v>69</v>
      </c>
      <c r="O672" t="s">
        <v>225</v>
      </c>
      <c r="P672">
        <v>77</v>
      </c>
      <c r="Q672" t="s">
        <v>71</v>
      </c>
      <c r="R672" t="s">
        <v>71</v>
      </c>
      <c r="T672" t="s">
        <v>72</v>
      </c>
      <c r="U672" t="s">
        <v>95</v>
      </c>
      <c r="W672">
        <v>19.7225</v>
      </c>
      <c r="X672">
        <f>SUM(Table2[[#This Row],[Mitigation Finance ($ million)]:[Adaptation Finance ($ million)]])</f>
        <v>19.7225</v>
      </c>
      <c r="Y672" t="s">
        <v>96</v>
      </c>
      <c r="Z672" t="s">
        <v>1319</v>
      </c>
      <c r="AA672" t="s">
        <v>2983</v>
      </c>
    </row>
    <row r="673" spans="1:27" x14ac:dyDescent="0.25">
      <c r="A673" s="2">
        <v>44859</v>
      </c>
      <c r="B673" t="s">
        <v>2820</v>
      </c>
      <c r="C673" t="s">
        <v>2821</v>
      </c>
      <c r="D673" t="s">
        <v>2822</v>
      </c>
      <c r="E673" t="s">
        <v>2823</v>
      </c>
      <c r="F673" t="s">
        <v>80</v>
      </c>
      <c r="G673" t="s">
        <v>81</v>
      </c>
      <c r="H673" t="s">
        <v>411</v>
      </c>
      <c r="I673" t="s">
        <v>66</v>
      </c>
      <c r="J673">
        <v>3.45</v>
      </c>
      <c r="K673" t="s">
        <v>180</v>
      </c>
      <c r="L673" t="s">
        <v>68</v>
      </c>
      <c r="M673">
        <v>6977</v>
      </c>
      <c r="N673" t="s">
        <v>69</v>
      </c>
      <c r="O673" t="s">
        <v>70</v>
      </c>
      <c r="P673">
        <v>2</v>
      </c>
      <c r="Q673" t="s">
        <v>117</v>
      </c>
      <c r="R673" t="s">
        <v>117</v>
      </c>
      <c r="T673" t="s">
        <v>25</v>
      </c>
      <c r="U673" t="s">
        <v>73</v>
      </c>
      <c r="W673">
        <v>2</v>
      </c>
      <c r="X673">
        <f>SUM(Table2[[#This Row],[Mitigation Finance ($ million)]:[Adaptation Finance ($ million)]])</f>
        <v>2</v>
      </c>
      <c r="Y673" t="s">
        <v>68</v>
      </c>
      <c r="Z673" t="s">
        <v>1319</v>
      </c>
      <c r="AA673" t="s">
        <v>2824</v>
      </c>
    </row>
    <row r="674" spans="1:27" x14ac:dyDescent="0.25">
      <c r="A674" s="2">
        <v>44859</v>
      </c>
      <c r="B674" t="s">
        <v>2820</v>
      </c>
      <c r="C674" t="s">
        <v>2821</v>
      </c>
      <c r="D674" t="s">
        <v>2822</v>
      </c>
      <c r="E674" t="s">
        <v>2823</v>
      </c>
      <c r="F674" t="s">
        <v>80</v>
      </c>
      <c r="G674" t="s">
        <v>81</v>
      </c>
      <c r="H674" t="s">
        <v>411</v>
      </c>
      <c r="I674" t="s">
        <v>66</v>
      </c>
      <c r="K674" t="s">
        <v>180</v>
      </c>
      <c r="L674" t="s">
        <v>68</v>
      </c>
      <c r="M674">
        <v>6977</v>
      </c>
      <c r="N674" t="s">
        <v>69</v>
      </c>
      <c r="O674" t="s">
        <v>211</v>
      </c>
      <c r="P674">
        <v>0.75</v>
      </c>
      <c r="Q674" t="s">
        <v>117</v>
      </c>
      <c r="R674" t="s">
        <v>117</v>
      </c>
      <c r="T674" t="s">
        <v>25</v>
      </c>
      <c r="U674" t="s">
        <v>73</v>
      </c>
      <c r="W674">
        <v>0.75</v>
      </c>
      <c r="X674">
        <f>SUM(Table2[[#This Row],[Mitigation Finance ($ million)]:[Adaptation Finance ($ million)]])</f>
        <v>0.75</v>
      </c>
      <c r="Y674" t="s">
        <v>68</v>
      </c>
      <c r="Z674" t="s">
        <v>1319</v>
      </c>
      <c r="AA674" t="s">
        <v>2824</v>
      </c>
    </row>
    <row r="675" spans="1:27" x14ac:dyDescent="0.25">
      <c r="A675" s="2">
        <v>44859</v>
      </c>
      <c r="B675" t="s">
        <v>2820</v>
      </c>
      <c r="C675" t="s">
        <v>2821</v>
      </c>
      <c r="D675" t="s">
        <v>2822</v>
      </c>
      <c r="E675" t="s">
        <v>2823</v>
      </c>
      <c r="F675" t="s">
        <v>80</v>
      </c>
      <c r="G675" t="s">
        <v>81</v>
      </c>
      <c r="H675" t="s">
        <v>411</v>
      </c>
      <c r="I675" t="s">
        <v>66</v>
      </c>
      <c r="K675" t="s">
        <v>180</v>
      </c>
      <c r="L675" t="s">
        <v>68</v>
      </c>
      <c r="M675">
        <v>6977</v>
      </c>
      <c r="N675" t="s">
        <v>99</v>
      </c>
      <c r="O675" t="s">
        <v>1011</v>
      </c>
      <c r="P675">
        <v>0.7</v>
      </c>
      <c r="Q675" t="s">
        <v>117</v>
      </c>
      <c r="R675" t="s">
        <v>117</v>
      </c>
      <c r="T675" t="s">
        <v>25</v>
      </c>
      <c r="U675" t="s">
        <v>73</v>
      </c>
      <c r="W675">
        <v>0.7</v>
      </c>
      <c r="X675">
        <f>SUM(Table2[[#This Row],[Mitigation Finance ($ million)]:[Adaptation Finance ($ million)]])</f>
        <v>0.7</v>
      </c>
      <c r="Y675" t="s">
        <v>68</v>
      </c>
      <c r="Z675" t="s">
        <v>1319</v>
      </c>
      <c r="AA675" t="s">
        <v>2824</v>
      </c>
    </row>
    <row r="676" spans="1:27" x14ac:dyDescent="0.25">
      <c r="A676" s="2">
        <v>44859</v>
      </c>
      <c r="B676" t="s">
        <v>2896</v>
      </c>
      <c r="C676" t="s">
        <v>2897</v>
      </c>
      <c r="D676" t="s">
        <v>2898</v>
      </c>
      <c r="E676" t="s">
        <v>2899</v>
      </c>
      <c r="F676" t="s">
        <v>104</v>
      </c>
      <c r="G676" t="s">
        <v>323</v>
      </c>
      <c r="H676" t="s">
        <v>2900</v>
      </c>
      <c r="I676" t="s">
        <v>66</v>
      </c>
      <c r="J676">
        <v>1.25</v>
      </c>
      <c r="K676" t="s">
        <v>67</v>
      </c>
      <c r="L676" t="s">
        <v>68</v>
      </c>
      <c r="M676">
        <v>6978</v>
      </c>
      <c r="N676" t="s">
        <v>69</v>
      </c>
      <c r="O676" t="s">
        <v>70</v>
      </c>
      <c r="P676">
        <v>0.75</v>
      </c>
      <c r="Q676" t="s">
        <v>128</v>
      </c>
      <c r="R676" t="s">
        <v>128</v>
      </c>
      <c r="T676" t="s">
        <v>72</v>
      </c>
      <c r="U676" t="s">
        <v>73</v>
      </c>
      <c r="V676">
        <v>0.375</v>
      </c>
      <c r="W676">
        <v>0.375</v>
      </c>
      <c r="X676">
        <f>SUM(Table2[[#This Row],[Mitigation Finance ($ million)]:[Adaptation Finance ($ million)]])</f>
        <v>0.75</v>
      </c>
      <c r="Y676" t="s">
        <v>68</v>
      </c>
      <c r="Z676" t="s">
        <v>1319</v>
      </c>
      <c r="AA676" t="s">
        <v>2901</v>
      </c>
    </row>
    <row r="677" spans="1:27" x14ac:dyDescent="0.25">
      <c r="A677" s="2">
        <v>44859</v>
      </c>
      <c r="B677" t="s">
        <v>2896</v>
      </c>
      <c r="C677" t="s">
        <v>2897</v>
      </c>
      <c r="D677" t="s">
        <v>2898</v>
      </c>
      <c r="E677" t="s">
        <v>2899</v>
      </c>
      <c r="F677" t="s">
        <v>104</v>
      </c>
      <c r="G677" t="s">
        <v>323</v>
      </c>
      <c r="H677" t="s">
        <v>2900</v>
      </c>
      <c r="I677" t="s">
        <v>66</v>
      </c>
      <c r="K677" t="s">
        <v>67</v>
      </c>
      <c r="L677" t="s">
        <v>68</v>
      </c>
      <c r="M677">
        <v>6978</v>
      </c>
      <c r="N677" t="s">
        <v>99</v>
      </c>
      <c r="O677" t="s">
        <v>483</v>
      </c>
      <c r="P677">
        <v>0.5</v>
      </c>
      <c r="Q677" t="s">
        <v>128</v>
      </c>
      <c r="R677" t="s">
        <v>128</v>
      </c>
      <c r="T677" t="s">
        <v>72</v>
      </c>
      <c r="U677" t="s">
        <v>73</v>
      </c>
      <c r="V677">
        <v>0.25</v>
      </c>
      <c r="W677">
        <v>0.25</v>
      </c>
      <c r="X677">
        <f>SUM(Table2[[#This Row],[Mitigation Finance ($ million)]:[Adaptation Finance ($ million)]])</f>
        <v>0.5</v>
      </c>
      <c r="Y677" t="s">
        <v>68</v>
      </c>
      <c r="Z677" t="s">
        <v>1319</v>
      </c>
      <c r="AA677" t="s">
        <v>2901</v>
      </c>
    </row>
    <row r="678" spans="1:27" x14ac:dyDescent="0.25">
      <c r="A678" s="2">
        <v>44861</v>
      </c>
      <c r="B678" t="s">
        <v>2391</v>
      </c>
      <c r="C678" t="s">
        <v>2392</v>
      </c>
      <c r="D678" t="s">
        <v>2393</v>
      </c>
      <c r="E678" t="s">
        <v>2394</v>
      </c>
      <c r="F678" t="s">
        <v>104</v>
      </c>
      <c r="G678" t="s">
        <v>2395</v>
      </c>
      <c r="H678" t="s">
        <v>2396</v>
      </c>
      <c r="I678" t="s">
        <v>66</v>
      </c>
      <c r="J678">
        <v>2.95</v>
      </c>
      <c r="K678" t="s">
        <v>180</v>
      </c>
      <c r="L678" t="s">
        <v>68</v>
      </c>
      <c r="M678">
        <v>6979</v>
      </c>
      <c r="N678" t="s">
        <v>69</v>
      </c>
      <c r="O678" t="s">
        <v>70</v>
      </c>
      <c r="P678">
        <v>2.95</v>
      </c>
      <c r="Q678" t="s">
        <v>475</v>
      </c>
      <c r="R678" t="s">
        <v>475</v>
      </c>
      <c r="T678" t="s">
        <v>72</v>
      </c>
      <c r="U678" t="s">
        <v>73</v>
      </c>
      <c r="V678">
        <v>0.3</v>
      </c>
      <c r="W678">
        <v>0.3</v>
      </c>
      <c r="X678">
        <f>SUM(Table2[[#This Row],[Mitigation Finance ($ million)]:[Adaptation Finance ($ million)]])</f>
        <v>0.6</v>
      </c>
      <c r="Y678" t="s">
        <v>68</v>
      </c>
      <c r="Z678" t="s">
        <v>1319</v>
      </c>
      <c r="AA678" t="s">
        <v>2397</v>
      </c>
    </row>
    <row r="679" spans="1:27" x14ac:dyDescent="0.25">
      <c r="A679" s="2">
        <v>44862</v>
      </c>
      <c r="B679" t="s">
        <v>2220</v>
      </c>
      <c r="C679" t="s">
        <v>2221</v>
      </c>
      <c r="D679" t="s">
        <v>328</v>
      </c>
      <c r="E679" t="s">
        <v>329</v>
      </c>
      <c r="F679" t="s">
        <v>63</v>
      </c>
      <c r="G679" t="s">
        <v>64</v>
      </c>
      <c r="H679" t="s">
        <v>317</v>
      </c>
      <c r="I679" t="s">
        <v>66</v>
      </c>
      <c r="J679">
        <v>1.7749999999999999</v>
      </c>
      <c r="K679" t="s">
        <v>180</v>
      </c>
      <c r="L679" t="s">
        <v>68</v>
      </c>
      <c r="M679">
        <v>6966</v>
      </c>
      <c r="N679" t="s">
        <v>69</v>
      </c>
      <c r="O679" t="s">
        <v>70</v>
      </c>
      <c r="P679">
        <v>0.77500000000000002</v>
      </c>
      <c r="Q679" t="s">
        <v>141</v>
      </c>
      <c r="R679" t="s">
        <v>141</v>
      </c>
      <c r="T679" t="s">
        <v>24</v>
      </c>
      <c r="U679" t="s">
        <v>73</v>
      </c>
      <c r="V679">
        <v>0.77500000000000002</v>
      </c>
      <c r="X679">
        <f>SUM(Table2[[#This Row],[Mitigation Finance ($ million)]:[Adaptation Finance ($ million)]])</f>
        <v>0.77500000000000002</v>
      </c>
      <c r="Y679" t="s">
        <v>68</v>
      </c>
      <c r="Z679" t="s">
        <v>1319</v>
      </c>
      <c r="AA679" t="s">
        <v>2222</v>
      </c>
    </row>
    <row r="680" spans="1:27" x14ac:dyDescent="0.25">
      <c r="A680" s="2">
        <v>44862</v>
      </c>
      <c r="B680" t="s">
        <v>2220</v>
      </c>
      <c r="C680" t="s">
        <v>2221</v>
      </c>
      <c r="D680" t="s">
        <v>328</v>
      </c>
      <c r="E680" t="s">
        <v>329</v>
      </c>
      <c r="F680" t="s">
        <v>63</v>
      </c>
      <c r="G680" t="s">
        <v>64</v>
      </c>
      <c r="H680" t="s">
        <v>317</v>
      </c>
      <c r="I680" t="s">
        <v>66</v>
      </c>
      <c r="K680" t="s">
        <v>180</v>
      </c>
      <c r="L680" t="s">
        <v>68</v>
      </c>
      <c r="M680">
        <v>6966</v>
      </c>
      <c r="N680" t="s">
        <v>99</v>
      </c>
      <c r="O680" t="s">
        <v>449</v>
      </c>
      <c r="P680">
        <v>0.5</v>
      </c>
      <c r="Q680" t="s">
        <v>141</v>
      </c>
      <c r="R680" t="s">
        <v>141</v>
      </c>
      <c r="T680" t="s">
        <v>24</v>
      </c>
      <c r="U680" t="s">
        <v>73</v>
      </c>
      <c r="V680">
        <v>0.5</v>
      </c>
      <c r="X680">
        <f>SUM(Table2[[#This Row],[Mitigation Finance ($ million)]:[Adaptation Finance ($ million)]])</f>
        <v>0.5</v>
      </c>
      <c r="Y680" t="s">
        <v>68</v>
      </c>
      <c r="Z680" t="s">
        <v>1319</v>
      </c>
      <c r="AA680" t="s">
        <v>2222</v>
      </c>
    </row>
    <row r="681" spans="1:27" x14ac:dyDescent="0.25">
      <c r="A681" s="2">
        <v>44862</v>
      </c>
      <c r="B681" t="s">
        <v>2220</v>
      </c>
      <c r="C681" t="s">
        <v>2221</v>
      </c>
      <c r="D681" t="s">
        <v>328</v>
      </c>
      <c r="E681" t="s">
        <v>329</v>
      </c>
      <c r="F681" t="s">
        <v>63</v>
      </c>
      <c r="G681" t="s">
        <v>64</v>
      </c>
      <c r="H681" t="s">
        <v>317</v>
      </c>
      <c r="I681" t="s">
        <v>66</v>
      </c>
      <c r="K681" t="s">
        <v>180</v>
      </c>
      <c r="L681" t="s">
        <v>68</v>
      </c>
      <c r="M681">
        <v>6966</v>
      </c>
      <c r="N681" t="s">
        <v>99</v>
      </c>
      <c r="O681" t="s">
        <v>483</v>
      </c>
      <c r="P681">
        <v>0.5</v>
      </c>
      <c r="Q681" t="s">
        <v>141</v>
      </c>
      <c r="R681" t="s">
        <v>141</v>
      </c>
      <c r="T681" t="s">
        <v>24</v>
      </c>
      <c r="U681" t="s">
        <v>73</v>
      </c>
      <c r="V681">
        <v>0.5</v>
      </c>
      <c r="X681">
        <f>SUM(Table2[[#This Row],[Mitigation Finance ($ million)]:[Adaptation Finance ($ million)]])</f>
        <v>0.5</v>
      </c>
      <c r="Y681" t="s">
        <v>68</v>
      </c>
      <c r="Z681" t="s">
        <v>1319</v>
      </c>
      <c r="AA681" t="s">
        <v>2222</v>
      </c>
    </row>
    <row r="682" spans="1:27" x14ac:dyDescent="0.25">
      <c r="A682" s="2">
        <v>44862</v>
      </c>
      <c r="B682" t="s">
        <v>2238</v>
      </c>
      <c r="C682" t="s">
        <v>2239</v>
      </c>
      <c r="D682" t="s">
        <v>657</v>
      </c>
      <c r="E682" t="s">
        <v>658</v>
      </c>
      <c r="F682" t="s">
        <v>63</v>
      </c>
      <c r="G682" t="s">
        <v>64</v>
      </c>
      <c r="H682" t="s">
        <v>317</v>
      </c>
      <c r="I682" t="s">
        <v>66</v>
      </c>
      <c r="J682">
        <v>1</v>
      </c>
      <c r="K682" t="s">
        <v>67</v>
      </c>
      <c r="L682" t="s">
        <v>68</v>
      </c>
      <c r="M682">
        <v>6959</v>
      </c>
      <c r="N682" t="s">
        <v>99</v>
      </c>
      <c r="O682" t="s">
        <v>449</v>
      </c>
      <c r="P682">
        <v>1</v>
      </c>
      <c r="Q682" t="s">
        <v>141</v>
      </c>
      <c r="R682" t="s">
        <v>141</v>
      </c>
      <c r="T682" t="s">
        <v>24</v>
      </c>
      <c r="U682" t="s">
        <v>73</v>
      </c>
      <c r="V682">
        <v>1</v>
      </c>
      <c r="X682">
        <f>SUM(Table2[[#This Row],[Mitigation Finance ($ million)]:[Adaptation Finance ($ million)]])</f>
        <v>1</v>
      </c>
      <c r="Y682" t="s">
        <v>68</v>
      </c>
      <c r="Z682" t="s">
        <v>1319</v>
      </c>
      <c r="AA682" t="s">
        <v>2240</v>
      </c>
    </row>
    <row r="683" spans="1:27" x14ac:dyDescent="0.25">
      <c r="A683" s="2">
        <v>44863</v>
      </c>
      <c r="B683" t="s">
        <v>2467</v>
      </c>
      <c r="C683" t="s">
        <v>2468</v>
      </c>
      <c r="D683" t="s">
        <v>2469</v>
      </c>
      <c r="E683" t="s">
        <v>2470</v>
      </c>
      <c r="F683" t="s">
        <v>223</v>
      </c>
      <c r="G683" t="s">
        <v>184</v>
      </c>
      <c r="H683" t="s">
        <v>1007</v>
      </c>
      <c r="I683" t="s">
        <v>66</v>
      </c>
      <c r="K683" t="s">
        <v>180</v>
      </c>
      <c r="L683" t="s">
        <v>68</v>
      </c>
      <c r="M683">
        <v>6826</v>
      </c>
      <c r="N683" t="s">
        <v>99</v>
      </c>
      <c r="O683" t="s">
        <v>177</v>
      </c>
      <c r="P683">
        <v>0.25</v>
      </c>
      <c r="Q683" t="s">
        <v>141</v>
      </c>
      <c r="R683" t="s">
        <v>141</v>
      </c>
      <c r="T683" t="s">
        <v>24</v>
      </c>
      <c r="U683" t="s">
        <v>73</v>
      </c>
      <c r="V683">
        <v>0.25</v>
      </c>
      <c r="X683">
        <f>SUM(Table2[[#This Row],[Mitigation Finance ($ million)]:[Adaptation Finance ($ million)]])</f>
        <v>0.25</v>
      </c>
      <c r="Y683" t="s">
        <v>68</v>
      </c>
      <c r="Z683" t="s">
        <v>1319</v>
      </c>
      <c r="AA683" t="s">
        <v>2471</v>
      </c>
    </row>
    <row r="684" spans="1:27" x14ac:dyDescent="0.25">
      <c r="A684" s="2">
        <v>44863</v>
      </c>
      <c r="B684" t="s">
        <v>2467</v>
      </c>
      <c r="C684" t="s">
        <v>2468</v>
      </c>
      <c r="D684" t="s">
        <v>2469</v>
      </c>
      <c r="E684" t="s">
        <v>2470</v>
      </c>
      <c r="F684" t="s">
        <v>223</v>
      </c>
      <c r="G684" t="s">
        <v>184</v>
      </c>
      <c r="H684" t="s">
        <v>1007</v>
      </c>
      <c r="I684" t="s">
        <v>66</v>
      </c>
      <c r="K684" t="s">
        <v>180</v>
      </c>
      <c r="L684" t="s">
        <v>68</v>
      </c>
      <c r="M684">
        <v>6826</v>
      </c>
      <c r="N684" t="s">
        <v>99</v>
      </c>
      <c r="O684" t="s">
        <v>618</v>
      </c>
      <c r="P684">
        <v>0.5</v>
      </c>
      <c r="Q684" t="s">
        <v>141</v>
      </c>
      <c r="R684" t="s">
        <v>141</v>
      </c>
      <c r="T684" t="s">
        <v>24</v>
      </c>
      <c r="U684" t="s">
        <v>73</v>
      </c>
      <c r="V684">
        <v>0.5</v>
      </c>
      <c r="X684">
        <f>SUM(Table2[[#This Row],[Mitigation Finance ($ million)]:[Adaptation Finance ($ million)]])</f>
        <v>0.5</v>
      </c>
      <c r="Y684" t="s">
        <v>68</v>
      </c>
      <c r="Z684" t="s">
        <v>1319</v>
      </c>
      <c r="AA684" t="s">
        <v>2471</v>
      </c>
    </row>
    <row r="685" spans="1:27" x14ac:dyDescent="0.25">
      <c r="A685" s="2">
        <v>44863</v>
      </c>
      <c r="B685" t="s">
        <v>2467</v>
      </c>
      <c r="C685" t="s">
        <v>2468</v>
      </c>
      <c r="D685" t="s">
        <v>2469</v>
      </c>
      <c r="E685" t="s">
        <v>2470</v>
      </c>
      <c r="F685" t="s">
        <v>223</v>
      </c>
      <c r="G685" t="s">
        <v>184</v>
      </c>
      <c r="H685" t="s">
        <v>1007</v>
      </c>
      <c r="I685" t="s">
        <v>66</v>
      </c>
      <c r="K685" t="s">
        <v>180</v>
      </c>
      <c r="L685" t="s">
        <v>68</v>
      </c>
      <c r="M685">
        <v>6826</v>
      </c>
      <c r="N685" t="s">
        <v>595</v>
      </c>
      <c r="O685" t="s">
        <v>449</v>
      </c>
      <c r="P685">
        <v>2</v>
      </c>
      <c r="Q685" t="s">
        <v>141</v>
      </c>
      <c r="R685" t="s">
        <v>141</v>
      </c>
      <c r="T685" t="s">
        <v>24</v>
      </c>
      <c r="U685" t="s">
        <v>73</v>
      </c>
      <c r="V685">
        <v>2</v>
      </c>
      <c r="X685">
        <f>SUM(Table2[[#This Row],[Mitigation Finance ($ million)]:[Adaptation Finance ($ million)]])</f>
        <v>2</v>
      </c>
      <c r="Y685" t="s">
        <v>68</v>
      </c>
      <c r="Z685" t="s">
        <v>1319</v>
      </c>
      <c r="AA685" t="s">
        <v>2471</v>
      </c>
    </row>
    <row r="686" spans="1:27" x14ac:dyDescent="0.25">
      <c r="A686" s="2">
        <v>44866</v>
      </c>
      <c r="B686" t="s">
        <v>2810</v>
      </c>
      <c r="C686" t="s">
        <v>2811</v>
      </c>
      <c r="D686" t="s">
        <v>697</v>
      </c>
      <c r="E686" t="s">
        <v>698</v>
      </c>
      <c r="F686" t="s">
        <v>80</v>
      </c>
      <c r="G686" t="s">
        <v>81</v>
      </c>
      <c r="H686" t="s">
        <v>398</v>
      </c>
      <c r="I686" t="s">
        <v>66</v>
      </c>
      <c r="K686" t="s">
        <v>180</v>
      </c>
      <c r="L686" t="s">
        <v>68</v>
      </c>
      <c r="M686">
        <v>6971</v>
      </c>
      <c r="N686" t="s">
        <v>69</v>
      </c>
      <c r="O686" t="s">
        <v>70</v>
      </c>
      <c r="P686">
        <v>1</v>
      </c>
      <c r="Q686" t="s">
        <v>126</v>
      </c>
      <c r="T686" t="s">
        <v>72</v>
      </c>
      <c r="U686" t="s">
        <v>73</v>
      </c>
      <c r="X686">
        <f>SUM(Table2[[#This Row],[Mitigation Finance ($ million)]:[Adaptation Finance ($ million)]])</f>
        <v>0</v>
      </c>
      <c r="Y686" t="s">
        <v>68</v>
      </c>
      <c r="Z686" t="s">
        <v>1319</v>
      </c>
      <c r="AA686" t="s">
        <v>2813</v>
      </c>
    </row>
    <row r="687" spans="1:27" x14ac:dyDescent="0.25">
      <c r="A687" s="2">
        <v>44867</v>
      </c>
      <c r="B687" t="s">
        <v>739</v>
      </c>
      <c r="C687" t="s">
        <v>740</v>
      </c>
      <c r="D687" t="s">
        <v>3040</v>
      </c>
      <c r="E687" t="s">
        <v>3041</v>
      </c>
      <c r="F687" t="s">
        <v>114</v>
      </c>
      <c r="G687" t="s">
        <v>123</v>
      </c>
      <c r="H687" t="s">
        <v>373</v>
      </c>
      <c r="I687" t="s">
        <v>66</v>
      </c>
      <c r="J687">
        <v>15</v>
      </c>
      <c r="K687" t="s">
        <v>67</v>
      </c>
      <c r="L687" t="s">
        <v>68</v>
      </c>
      <c r="M687">
        <v>6983</v>
      </c>
      <c r="N687" t="s">
        <v>69</v>
      </c>
      <c r="O687" t="s">
        <v>70</v>
      </c>
      <c r="P687">
        <v>4.9000000000000004</v>
      </c>
      <c r="Q687" t="s">
        <v>128</v>
      </c>
      <c r="R687" t="s">
        <v>71</v>
      </c>
      <c r="T687" t="s">
        <v>72</v>
      </c>
      <c r="U687" t="s">
        <v>73</v>
      </c>
      <c r="V687">
        <v>0.64666699999999999</v>
      </c>
      <c r="W687">
        <v>0.35333300000000001</v>
      </c>
      <c r="X687">
        <f>SUM(Table2[[#This Row],[Mitigation Finance ($ million)]:[Adaptation Finance ($ million)]])</f>
        <v>1</v>
      </c>
      <c r="Y687" t="s">
        <v>68</v>
      </c>
      <c r="Z687" t="s">
        <v>1319</v>
      </c>
      <c r="AA687" t="s">
        <v>744</v>
      </c>
    </row>
    <row r="688" spans="1:27" x14ac:dyDescent="0.25">
      <c r="A688" s="2">
        <v>44867</v>
      </c>
      <c r="B688" t="s">
        <v>739</v>
      </c>
      <c r="C688" t="s">
        <v>740</v>
      </c>
      <c r="D688" t="s">
        <v>3040</v>
      </c>
      <c r="E688" t="s">
        <v>3041</v>
      </c>
      <c r="F688" t="s">
        <v>114</v>
      </c>
      <c r="G688" t="s">
        <v>123</v>
      </c>
      <c r="H688" t="s">
        <v>373</v>
      </c>
      <c r="I688" t="s">
        <v>66</v>
      </c>
      <c r="K688" t="s">
        <v>67</v>
      </c>
      <c r="L688" t="s">
        <v>68</v>
      </c>
      <c r="M688">
        <v>6983</v>
      </c>
      <c r="N688" t="s">
        <v>69</v>
      </c>
      <c r="O688" t="s">
        <v>70</v>
      </c>
      <c r="Q688" t="s">
        <v>128</v>
      </c>
      <c r="R688" t="s">
        <v>84</v>
      </c>
      <c r="T688" t="s">
        <v>72</v>
      </c>
      <c r="U688" t="s">
        <v>73</v>
      </c>
      <c r="V688">
        <v>0.58199999999999996</v>
      </c>
      <c r="W688">
        <v>0.318</v>
      </c>
      <c r="X688">
        <f>SUM(Table2[[#This Row],[Mitigation Finance ($ million)]:[Adaptation Finance ($ million)]])</f>
        <v>0.89999999999999991</v>
      </c>
      <c r="Y688" t="s">
        <v>68</v>
      </c>
      <c r="Z688" t="s">
        <v>1319</v>
      </c>
      <c r="AA688" t="s">
        <v>744</v>
      </c>
    </row>
    <row r="689" spans="1:27" x14ac:dyDescent="0.25">
      <c r="A689" s="2">
        <v>44867</v>
      </c>
      <c r="B689" t="s">
        <v>739</v>
      </c>
      <c r="C689" t="s">
        <v>740</v>
      </c>
      <c r="D689" t="s">
        <v>3040</v>
      </c>
      <c r="E689" t="s">
        <v>3041</v>
      </c>
      <c r="F689" t="s">
        <v>114</v>
      </c>
      <c r="G689" t="s">
        <v>123</v>
      </c>
      <c r="H689" t="s">
        <v>373</v>
      </c>
      <c r="I689" t="s">
        <v>66</v>
      </c>
      <c r="K689" t="s">
        <v>67</v>
      </c>
      <c r="L689" t="s">
        <v>68</v>
      </c>
      <c r="M689">
        <v>6983</v>
      </c>
      <c r="N689" t="s">
        <v>69</v>
      </c>
      <c r="O689" t="s">
        <v>70</v>
      </c>
      <c r="Q689" t="s">
        <v>128</v>
      </c>
      <c r="R689" t="s">
        <v>141</v>
      </c>
      <c r="T689" t="s">
        <v>72</v>
      </c>
      <c r="U689" t="s">
        <v>73</v>
      </c>
      <c r="V689">
        <v>0.64666699999999999</v>
      </c>
      <c r="W689">
        <v>0.35333300000000001</v>
      </c>
      <c r="X689">
        <f>SUM(Table2[[#This Row],[Mitigation Finance ($ million)]:[Adaptation Finance ($ million)]])</f>
        <v>1</v>
      </c>
      <c r="Y689" t="s">
        <v>68</v>
      </c>
      <c r="Z689" t="s">
        <v>1319</v>
      </c>
      <c r="AA689" t="s">
        <v>744</v>
      </c>
    </row>
    <row r="690" spans="1:27" x14ac:dyDescent="0.25">
      <c r="A690" s="2">
        <v>44867</v>
      </c>
      <c r="B690" t="s">
        <v>739</v>
      </c>
      <c r="C690" t="s">
        <v>740</v>
      </c>
      <c r="D690" t="s">
        <v>3040</v>
      </c>
      <c r="E690" t="s">
        <v>3041</v>
      </c>
      <c r="F690" t="s">
        <v>114</v>
      </c>
      <c r="G690" t="s">
        <v>123</v>
      </c>
      <c r="H690" t="s">
        <v>373</v>
      </c>
      <c r="I690" t="s">
        <v>66</v>
      </c>
      <c r="K690" t="s">
        <v>67</v>
      </c>
      <c r="L690" t="s">
        <v>68</v>
      </c>
      <c r="M690">
        <v>6983</v>
      </c>
      <c r="N690" t="s">
        <v>69</v>
      </c>
      <c r="O690" t="s">
        <v>70</v>
      </c>
      <c r="Q690" t="s">
        <v>128</v>
      </c>
      <c r="R690" t="s">
        <v>128</v>
      </c>
      <c r="T690" t="s">
        <v>72</v>
      </c>
      <c r="U690" t="s">
        <v>73</v>
      </c>
      <c r="V690">
        <v>0.64666699999999999</v>
      </c>
      <c r="W690">
        <v>0.35333300000000001</v>
      </c>
      <c r="X690">
        <f>SUM(Table2[[#This Row],[Mitigation Finance ($ million)]:[Adaptation Finance ($ million)]])</f>
        <v>1</v>
      </c>
      <c r="Y690" t="s">
        <v>68</v>
      </c>
      <c r="Z690" t="s">
        <v>1319</v>
      </c>
      <c r="AA690" t="s">
        <v>744</v>
      </c>
    </row>
    <row r="691" spans="1:27" x14ac:dyDescent="0.25">
      <c r="A691" s="2">
        <v>44867</v>
      </c>
      <c r="B691" t="s">
        <v>739</v>
      </c>
      <c r="C691" t="s">
        <v>740</v>
      </c>
      <c r="D691" t="s">
        <v>3040</v>
      </c>
      <c r="E691" t="s">
        <v>3041</v>
      </c>
      <c r="F691" t="s">
        <v>114</v>
      </c>
      <c r="G691" t="s">
        <v>123</v>
      </c>
      <c r="H691" t="s">
        <v>373</v>
      </c>
      <c r="I691" t="s">
        <v>66</v>
      </c>
      <c r="K691" t="s">
        <v>67</v>
      </c>
      <c r="L691" t="s">
        <v>68</v>
      </c>
      <c r="M691">
        <v>6983</v>
      </c>
      <c r="N691" t="s">
        <v>69</v>
      </c>
      <c r="O691" t="s">
        <v>70</v>
      </c>
      <c r="Q691" t="s">
        <v>128</v>
      </c>
      <c r="R691" t="s">
        <v>117</v>
      </c>
      <c r="T691" t="s">
        <v>72</v>
      </c>
      <c r="U691" t="s">
        <v>73</v>
      </c>
      <c r="V691">
        <v>0.64666699999999999</v>
      </c>
      <c r="W691">
        <v>0.35333300000000001</v>
      </c>
      <c r="X691">
        <f>SUM(Table2[[#This Row],[Mitigation Finance ($ million)]:[Adaptation Finance ($ million)]])</f>
        <v>1</v>
      </c>
      <c r="Y691" t="s">
        <v>68</v>
      </c>
      <c r="Z691" t="s">
        <v>1319</v>
      </c>
      <c r="AA691" t="s">
        <v>744</v>
      </c>
    </row>
    <row r="692" spans="1:27" x14ac:dyDescent="0.25">
      <c r="A692" s="2">
        <v>44867</v>
      </c>
      <c r="B692" t="s">
        <v>739</v>
      </c>
      <c r="C692" t="s">
        <v>740</v>
      </c>
      <c r="D692" t="s">
        <v>3040</v>
      </c>
      <c r="E692" t="s">
        <v>3041</v>
      </c>
      <c r="F692" t="s">
        <v>114</v>
      </c>
      <c r="G692" t="s">
        <v>123</v>
      </c>
      <c r="H692" t="s">
        <v>373</v>
      </c>
      <c r="I692" t="s">
        <v>66</v>
      </c>
      <c r="K692" t="s">
        <v>67</v>
      </c>
      <c r="L692" t="s">
        <v>68</v>
      </c>
      <c r="M692">
        <v>6983</v>
      </c>
      <c r="N692" t="s">
        <v>99</v>
      </c>
      <c r="O692" t="s">
        <v>12</v>
      </c>
      <c r="P692">
        <v>10.1</v>
      </c>
      <c r="Q692" t="s">
        <v>128</v>
      </c>
      <c r="R692" t="s">
        <v>71</v>
      </c>
      <c r="T692" t="s">
        <v>72</v>
      </c>
      <c r="U692" t="s">
        <v>73</v>
      </c>
      <c r="V692">
        <v>1.333</v>
      </c>
      <c r="W692">
        <v>0.72799999999999998</v>
      </c>
      <c r="X692">
        <f>SUM(Table2[[#This Row],[Mitigation Finance ($ million)]:[Adaptation Finance ($ million)]])</f>
        <v>2.0609999999999999</v>
      </c>
      <c r="Y692" t="s">
        <v>68</v>
      </c>
      <c r="Z692" t="s">
        <v>1319</v>
      </c>
      <c r="AA692" t="s">
        <v>744</v>
      </c>
    </row>
    <row r="693" spans="1:27" x14ac:dyDescent="0.25">
      <c r="A693" s="2">
        <v>44867</v>
      </c>
      <c r="B693" t="s">
        <v>739</v>
      </c>
      <c r="C693" t="s">
        <v>740</v>
      </c>
      <c r="D693" t="s">
        <v>3040</v>
      </c>
      <c r="E693" t="s">
        <v>3041</v>
      </c>
      <c r="F693" t="s">
        <v>114</v>
      </c>
      <c r="G693" t="s">
        <v>123</v>
      </c>
      <c r="H693" t="s">
        <v>373</v>
      </c>
      <c r="I693" t="s">
        <v>66</v>
      </c>
      <c r="K693" t="s">
        <v>67</v>
      </c>
      <c r="L693" t="s">
        <v>68</v>
      </c>
      <c r="M693">
        <v>6983</v>
      </c>
      <c r="N693" t="s">
        <v>99</v>
      </c>
      <c r="O693" t="s">
        <v>12</v>
      </c>
      <c r="Q693" t="s">
        <v>128</v>
      </c>
      <c r="R693" t="s">
        <v>84</v>
      </c>
      <c r="T693" t="s">
        <v>72</v>
      </c>
      <c r="U693" t="s">
        <v>73</v>
      </c>
      <c r="V693">
        <v>1.1990000000000001</v>
      </c>
      <c r="W693">
        <v>0.65700000000000003</v>
      </c>
      <c r="X693">
        <f>SUM(Table2[[#This Row],[Mitigation Finance ($ million)]:[Adaptation Finance ($ million)]])</f>
        <v>1.8560000000000001</v>
      </c>
      <c r="Y693" t="s">
        <v>68</v>
      </c>
      <c r="Z693" t="s">
        <v>1319</v>
      </c>
      <c r="AA693" t="s">
        <v>744</v>
      </c>
    </row>
    <row r="694" spans="1:27" x14ac:dyDescent="0.25">
      <c r="A694" s="2">
        <v>44867</v>
      </c>
      <c r="B694" t="s">
        <v>739</v>
      </c>
      <c r="C694" t="s">
        <v>740</v>
      </c>
      <c r="D694" t="s">
        <v>3040</v>
      </c>
      <c r="E694" t="s">
        <v>3041</v>
      </c>
      <c r="F694" t="s">
        <v>114</v>
      </c>
      <c r="G694" t="s">
        <v>123</v>
      </c>
      <c r="H694" t="s">
        <v>373</v>
      </c>
      <c r="I694" t="s">
        <v>66</v>
      </c>
      <c r="K694" t="s">
        <v>67</v>
      </c>
      <c r="L694" t="s">
        <v>68</v>
      </c>
      <c r="M694">
        <v>6983</v>
      </c>
      <c r="N694" t="s">
        <v>99</v>
      </c>
      <c r="O694" t="s">
        <v>12</v>
      </c>
      <c r="Q694" t="s">
        <v>128</v>
      </c>
      <c r="R694" t="s">
        <v>141</v>
      </c>
      <c r="T694" t="s">
        <v>72</v>
      </c>
      <c r="U694" t="s">
        <v>73</v>
      </c>
      <c r="V694">
        <v>1.333</v>
      </c>
      <c r="W694">
        <v>0.72799999999999998</v>
      </c>
      <c r="X694">
        <f>SUM(Table2[[#This Row],[Mitigation Finance ($ million)]:[Adaptation Finance ($ million)]])</f>
        <v>2.0609999999999999</v>
      </c>
      <c r="Y694" t="s">
        <v>68</v>
      </c>
      <c r="Z694" t="s">
        <v>1319</v>
      </c>
      <c r="AA694" t="s">
        <v>744</v>
      </c>
    </row>
    <row r="695" spans="1:27" x14ac:dyDescent="0.25">
      <c r="A695" s="2">
        <v>44867</v>
      </c>
      <c r="B695" t="s">
        <v>739</v>
      </c>
      <c r="C695" t="s">
        <v>740</v>
      </c>
      <c r="D695" t="s">
        <v>3040</v>
      </c>
      <c r="E695" t="s">
        <v>3041</v>
      </c>
      <c r="F695" t="s">
        <v>114</v>
      </c>
      <c r="G695" t="s">
        <v>123</v>
      </c>
      <c r="H695" t="s">
        <v>373</v>
      </c>
      <c r="I695" t="s">
        <v>66</v>
      </c>
      <c r="K695" t="s">
        <v>67</v>
      </c>
      <c r="L695" t="s">
        <v>68</v>
      </c>
      <c r="M695">
        <v>6983</v>
      </c>
      <c r="N695" t="s">
        <v>99</v>
      </c>
      <c r="O695" t="s">
        <v>12</v>
      </c>
      <c r="Q695" t="s">
        <v>128</v>
      </c>
      <c r="R695" t="s">
        <v>128</v>
      </c>
      <c r="T695" t="s">
        <v>72</v>
      </c>
      <c r="U695" t="s">
        <v>73</v>
      </c>
      <c r="V695">
        <v>1.333</v>
      </c>
      <c r="W695">
        <v>0.72799999999999998</v>
      </c>
      <c r="X695">
        <f>SUM(Table2[[#This Row],[Mitigation Finance ($ million)]:[Adaptation Finance ($ million)]])</f>
        <v>2.0609999999999999</v>
      </c>
      <c r="Y695" t="s">
        <v>68</v>
      </c>
      <c r="Z695" t="s">
        <v>1319</v>
      </c>
      <c r="AA695" t="s">
        <v>744</v>
      </c>
    </row>
    <row r="696" spans="1:27" x14ac:dyDescent="0.25">
      <c r="A696" s="2">
        <v>44867</v>
      </c>
      <c r="B696" t="s">
        <v>739</v>
      </c>
      <c r="C696" t="s">
        <v>740</v>
      </c>
      <c r="D696" t="s">
        <v>3040</v>
      </c>
      <c r="E696" t="s">
        <v>3041</v>
      </c>
      <c r="F696" t="s">
        <v>114</v>
      </c>
      <c r="G696" t="s">
        <v>123</v>
      </c>
      <c r="H696" t="s">
        <v>373</v>
      </c>
      <c r="I696" t="s">
        <v>66</v>
      </c>
      <c r="K696" t="s">
        <v>67</v>
      </c>
      <c r="L696" t="s">
        <v>68</v>
      </c>
      <c r="M696">
        <v>6983</v>
      </c>
      <c r="N696" t="s">
        <v>99</v>
      </c>
      <c r="O696" t="s">
        <v>12</v>
      </c>
      <c r="Q696" t="s">
        <v>128</v>
      </c>
      <c r="R696" t="s">
        <v>117</v>
      </c>
      <c r="T696" t="s">
        <v>72</v>
      </c>
      <c r="U696" t="s">
        <v>73</v>
      </c>
      <c r="V696">
        <v>1.333</v>
      </c>
      <c r="W696">
        <v>0.72799999999999998</v>
      </c>
      <c r="X696">
        <f>SUM(Table2[[#This Row],[Mitigation Finance ($ million)]:[Adaptation Finance ($ million)]])</f>
        <v>2.0609999999999999</v>
      </c>
      <c r="Y696" t="s">
        <v>68</v>
      </c>
      <c r="Z696" t="s">
        <v>1319</v>
      </c>
      <c r="AA696" t="s">
        <v>744</v>
      </c>
    </row>
    <row r="697" spans="1:27" x14ac:dyDescent="0.25">
      <c r="A697" s="2">
        <v>44868</v>
      </c>
      <c r="B697" t="s">
        <v>2186</v>
      </c>
      <c r="C697" t="s">
        <v>2187</v>
      </c>
      <c r="D697" t="s">
        <v>61</v>
      </c>
      <c r="E697" t="s">
        <v>62</v>
      </c>
      <c r="F697" t="s">
        <v>63</v>
      </c>
      <c r="G697" t="s">
        <v>64</v>
      </c>
      <c r="H697" t="s">
        <v>169</v>
      </c>
      <c r="I697" t="s">
        <v>66</v>
      </c>
      <c r="J697">
        <v>195.65</v>
      </c>
      <c r="K697" t="s">
        <v>2188</v>
      </c>
      <c r="L697" t="s">
        <v>93</v>
      </c>
      <c r="M697" t="s">
        <v>2189</v>
      </c>
      <c r="N697" t="s">
        <v>69</v>
      </c>
      <c r="O697" t="s">
        <v>225</v>
      </c>
      <c r="P697">
        <v>150</v>
      </c>
      <c r="Q697" t="s">
        <v>117</v>
      </c>
      <c r="R697" t="s">
        <v>117</v>
      </c>
      <c r="T697" t="s">
        <v>25</v>
      </c>
      <c r="U697" t="s">
        <v>173</v>
      </c>
      <c r="W697">
        <v>51</v>
      </c>
      <c r="X697">
        <f>SUM(Table2[[#This Row],[Mitigation Finance ($ million)]:[Adaptation Finance ($ million)]])</f>
        <v>51</v>
      </c>
      <c r="Y697" t="s">
        <v>96</v>
      </c>
      <c r="Z697" t="s">
        <v>1319</v>
      </c>
      <c r="AA697" t="s">
        <v>2190</v>
      </c>
    </row>
    <row r="698" spans="1:27" x14ac:dyDescent="0.25">
      <c r="A698" s="2">
        <v>44868</v>
      </c>
      <c r="B698" t="s">
        <v>2186</v>
      </c>
      <c r="C698" t="s">
        <v>2187</v>
      </c>
      <c r="D698" t="s">
        <v>61</v>
      </c>
      <c r="E698" t="s">
        <v>62</v>
      </c>
      <c r="F698" t="s">
        <v>63</v>
      </c>
      <c r="G698" t="s">
        <v>64</v>
      </c>
      <c r="H698" t="s">
        <v>169</v>
      </c>
      <c r="I698" t="s">
        <v>66</v>
      </c>
      <c r="K698" t="s">
        <v>2188</v>
      </c>
      <c r="L698" t="s">
        <v>150</v>
      </c>
      <c r="M698" t="s">
        <v>2191</v>
      </c>
      <c r="N698" t="s">
        <v>69</v>
      </c>
      <c r="O698" t="s">
        <v>152</v>
      </c>
      <c r="P698">
        <v>3</v>
      </c>
      <c r="Q698" t="s">
        <v>117</v>
      </c>
      <c r="R698" t="s">
        <v>117</v>
      </c>
      <c r="T698" t="s">
        <v>25</v>
      </c>
      <c r="U698" t="s">
        <v>173</v>
      </c>
      <c r="W698">
        <v>3</v>
      </c>
      <c r="X698">
        <f>SUM(Table2[[#This Row],[Mitigation Finance ($ million)]:[Adaptation Finance ($ million)]])</f>
        <v>3</v>
      </c>
      <c r="Y698" t="s">
        <v>96</v>
      </c>
      <c r="Z698" t="s">
        <v>1319</v>
      </c>
      <c r="AA698" t="s">
        <v>2190</v>
      </c>
    </row>
    <row r="699" spans="1:27" x14ac:dyDescent="0.25">
      <c r="A699" s="2">
        <v>44868</v>
      </c>
      <c r="B699" t="s">
        <v>2186</v>
      </c>
      <c r="C699" t="s">
        <v>2187</v>
      </c>
      <c r="D699" t="s">
        <v>61</v>
      </c>
      <c r="E699" t="s">
        <v>62</v>
      </c>
      <c r="F699" t="s">
        <v>63</v>
      </c>
      <c r="G699" t="s">
        <v>64</v>
      </c>
      <c r="H699" t="s">
        <v>169</v>
      </c>
      <c r="I699" t="s">
        <v>66</v>
      </c>
      <c r="K699" t="s">
        <v>2188</v>
      </c>
      <c r="L699" t="s">
        <v>150</v>
      </c>
      <c r="M699" t="s">
        <v>2192</v>
      </c>
      <c r="N699" t="s">
        <v>99</v>
      </c>
      <c r="O699" t="s">
        <v>177</v>
      </c>
      <c r="P699">
        <v>0.3</v>
      </c>
      <c r="Q699" t="s">
        <v>117</v>
      </c>
      <c r="R699" t="s">
        <v>117</v>
      </c>
      <c r="T699" t="s">
        <v>25</v>
      </c>
      <c r="U699" t="s">
        <v>173</v>
      </c>
      <c r="W699">
        <v>0.3</v>
      </c>
      <c r="X699">
        <f>SUM(Table2[[#This Row],[Mitigation Finance ($ million)]:[Adaptation Finance ($ million)]])</f>
        <v>0.3</v>
      </c>
      <c r="Y699" t="s">
        <v>96</v>
      </c>
      <c r="Z699" t="s">
        <v>1319</v>
      </c>
      <c r="AA699" t="s">
        <v>2190</v>
      </c>
    </row>
    <row r="700" spans="1:27" x14ac:dyDescent="0.25">
      <c r="A700" s="2">
        <v>44868</v>
      </c>
      <c r="B700" t="s">
        <v>2562</v>
      </c>
      <c r="C700" t="s">
        <v>2563</v>
      </c>
      <c r="D700" t="s">
        <v>87</v>
      </c>
      <c r="E700" t="s">
        <v>88</v>
      </c>
      <c r="F700" t="s">
        <v>80</v>
      </c>
      <c r="G700" t="s">
        <v>89</v>
      </c>
      <c r="H700" t="s">
        <v>90</v>
      </c>
      <c r="I700" t="s">
        <v>91</v>
      </c>
      <c r="L700" t="s">
        <v>2564</v>
      </c>
      <c r="M700" t="s">
        <v>2565</v>
      </c>
      <c r="N700" t="s">
        <v>69</v>
      </c>
      <c r="O700" t="s">
        <v>94</v>
      </c>
      <c r="P700">
        <v>19.437591899999997</v>
      </c>
      <c r="Q700" t="s">
        <v>84</v>
      </c>
      <c r="R700" t="s">
        <v>84</v>
      </c>
      <c r="T700" t="s">
        <v>24</v>
      </c>
      <c r="U700" t="s">
        <v>95</v>
      </c>
      <c r="V700">
        <v>19.437591899999997</v>
      </c>
      <c r="X700">
        <f>SUM(Table2[[#This Row],[Mitigation Finance ($ million)]:[Adaptation Finance ($ million)]])</f>
        <v>19.437591899999997</v>
      </c>
      <c r="Y700" t="s">
        <v>96</v>
      </c>
      <c r="Z700" t="s">
        <v>1319</v>
      </c>
      <c r="AA700" t="s">
        <v>2566</v>
      </c>
    </row>
    <row r="701" spans="1:27" x14ac:dyDescent="0.25">
      <c r="A701" s="2">
        <v>44868</v>
      </c>
      <c r="B701" t="s">
        <v>2562</v>
      </c>
      <c r="C701" t="s">
        <v>2563</v>
      </c>
      <c r="D701" t="s">
        <v>87</v>
      </c>
      <c r="E701" t="s">
        <v>88</v>
      </c>
      <c r="F701" t="s">
        <v>80</v>
      </c>
      <c r="G701" t="s">
        <v>89</v>
      </c>
      <c r="H701" t="s">
        <v>90</v>
      </c>
      <c r="I701" t="s">
        <v>91</v>
      </c>
      <c r="L701" t="s">
        <v>150</v>
      </c>
      <c r="M701" t="s">
        <v>2567</v>
      </c>
      <c r="N701" t="s">
        <v>99</v>
      </c>
      <c r="O701" t="s">
        <v>753</v>
      </c>
      <c r="P701">
        <v>0.32500000000000001</v>
      </c>
      <c r="Q701" t="s">
        <v>84</v>
      </c>
      <c r="R701" t="s">
        <v>84</v>
      </c>
      <c r="T701" t="s">
        <v>24</v>
      </c>
      <c r="U701" t="s">
        <v>95</v>
      </c>
      <c r="V701">
        <v>0.32500000000000001</v>
      </c>
      <c r="X701">
        <f>SUM(Table2[[#This Row],[Mitigation Finance ($ million)]:[Adaptation Finance ($ million)]])</f>
        <v>0.32500000000000001</v>
      </c>
      <c r="Y701" t="s">
        <v>96</v>
      </c>
      <c r="Z701" t="s">
        <v>1319</v>
      </c>
      <c r="AA701" t="s">
        <v>2566</v>
      </c>
    </row>
    <row r="702" spans="1:27" x14ac:dyDescent="0.25">
      <c r="A702" s="2">
        <v>44868</v>
      </c>
      <c r="B702" t="s">
        <v>2562</v>
      </c>
      <c r="C702" t="s">
        <v>2563</v>
      </c>
      <c r="D702" t="s">
        <v>87</v>
      </c>
      <c r="E702" t="s">
        <v>88</v>
      </c>
      <c r="F702" t="s">
        <v>80</v>
      </c>
      <c r="G702" t="s">
        <v>89</v>
      </c>
      <c r="H702" t="s">
        <v>90</v>
      </c>
      <c r="I702" t="s">
        <v>91</v>
      </c>
      <c r="L702" t="s">
        <v>150</v>
      </c>
      <c r="M702" t="s">
        <v>2568</v>
      </c>
      <c r="N702" t="s">
        <v>99</v>
      </c>
      <c r="O702" t="s">
        <v>204</v>
      </c>
      <c r="P702">
        <v>5.2</v>
      </c>
      <c r="Q702" t="s">
        <v>84</v>
      </c>
      <c r="R702" t="s">
        <v>84</v>
      </c>
      <c r="T702" t="s">
        <v>24</v>
      </c>
      <c r="U702" t="s">
        <v>95</v>
      </c>
      <c r="V702">
        <v>5.2</v>
      </c>
      <c r="X702">
        <f>SUM(Table2[[#This Row],[Mitigation Finance ($ million)]:[Adaptation Finance ($ million)]])</f>
        <v>5.2</v>
      </c>
      <c r="Y702" t="s">
        <v>96</v>
      </c>
      <c r="Z702" t="s">
        <v>1319</v>
      </c>
      <c r="AA702" t="s">
        <v>2566</v>
      </c>
    </row>
    <row r="703" spans="1:27" x14ac:dyDescent="0.25">
      <c r="A703" s="2">
        <v>44868</v>
      </c>
      <c r="B703" t="s">
        <v>2562</v>
      </c>
      <c r="C703" t="s">
        <v>2563</v>
      </c>
      <c r="D703" t="s">
        <v>87</v>
      </c>
      <c r="E703" t="s">
        <v>88</v>
      </c>
      <c r="F703" t="s">
        <v>80</v>
      </c>
      <c r="G703" t="s">
        <v>89</v>
      </c>
      <c r="H703" t="s">
        <v>90</v>
      </c>
      <c r="I703" t="s">
        <v>91</v>
      </c>
      <c r="L703" t="s">
        <v>93</v>
      </c>
      <c r="M703" t="s">
        <v>2569</v>
      </c>
      <c r="N703" t="s">
        <v>99</v>
      </c>
      <c r="O703" t="s">
        <v>753</v>
      </c>
      <c r="P703">
        <v>14</v>
      </c>
      <c r="Q703" t="s">
        <v>84</v>
      </c>
      <c r="R703" t="s">
        <v>84</v>
      </c>
      <c r="T703" t="s">
        <v>24</v>
      </c>
      <c r="U703" t="s">
        <v>95</v>
      </c>
      <c r="V703">
        <v>14</v>
      </c>
      <c r="X703">
        <f>SUM(Table2[[#This Row],[Mitigation Finance ($ million)]:[Adaptation Finance ($ million)]])</f>
        <v>14</v>
      </c>
      <c r="Y703" t="s">
        <v>96</v>
      </c>
      <c r="Z703" t="s">
        <v>1319</v>
      </c>
      <c r="AA703" t="s">
        <v>2566</v>
      </c>
    </row>
    <row r="704" spans="1:27" x14ac:dyDescent="0.25">
      <c r="A704" s="2">
        <v>44869</v>
      </c>
      <c r="B704" t="s">
        <v>2203</v>
      </c>
      <c r="C704" t="s">
        <v>2204</v>
      </c>
      <c r="D704" t="s">
        <v>714</v>
      </c>
      <c r="E704" t="s">
        <v>715</v>
      </c>
      <c r="F704" t="s">
        <v>63</v>
      </c>
      <c r="G704" t="s">
        <v>64</v>
      </c>
      <c r="H704" t="s">
        <v>1037</v>
      </c>
      <c r="I704" t="s">
        <v>66</v>
      </c>
      <c r="J704">
        <v>52.47</v>
      </c>
      <c r="K704" t="s">
        <v>2153</v>
      </c>
      <c r="L704" t="s">
        <v>150</v>
      </c>
      <c r="M704" t="s">
        <v>2205</v>
      </c>
      <c r="N704" t="s">
        <v>69</v>
      </c>
      <c r="O704" t="s">
        <v>152</v>
      </c>
      <c r="P704">
        <v>43.2</v>
      </c>
      <c r="Q704" t="s">
        <v>84</v>
      </c>
      <c r="R704" t="s">
        <v>84</v>
      </c>
      <c r="T704" t="s">
        <v>72</v>
      </c>
      <c r="U704" t="s">
        <v>95</v>
      </c>
      <c r="V704">
        <v>0.56000000000000005</v>
      </c>
      <c r="W704">
        <v>1.7230000000000001</v>
      </c>
      <c r="X704">
        <f>SUM(Table2[[#This Row],[Mitigation Finance ($ million)]:[Adaptation Finance ($ million)]])</f>
        <v>2.2830000000000004</v>
      </c>
      <c r="Y704" t="s">
        <v>96</v>
      </c>
      <c r="Z704" t="s">
        <v>1319</v>
      </c>
      <c r="AA704" t="s">
        <v>2206</v>
      </c>
    </row>
    <row r="705" spans="1:27" x14ac:dyDescent="0.25">
      <c r="A705" s="2">
        <v>44869</v>
      </c>
      <c r="B705" t="s">
        <v>2216</v>
      </c>
      <c r="C705" t="s">
        <v>2217</v>
      </c>
      <c r="D705" t="s">
        <v>167</v>
      </c>
      <c r="E705" t="s">
        <v>168</v>
      </c>
      <c r="F705" t="s">
        <v>63</v>
      </c>
      <c r="G705" t="s">
        <v>64</v>
      </c>
      <c r="H705" t="s">
        <v>526</v>
      </c>
      <c r="I705" t="s">
        <v>66</v>
      </c>
      <c r="J705">
        <v>417.6</v>
      </c>
      <c r="K705" t="s">
        <v>591</v>
      </c>
      <c r="L705" t="s">
        <v>93</v>
      </c>
      <c r="M705" t="s">
        <v>2218</v>
      </c>
      <c r="N705" t="s">
        <v>69</v>
      </c>
      <c r="O705" t="s">
        <v>225</v>
      </c>
      <c r="P705">
        <v>100</v>
      </c>
      <c r="Q705" t="s">
        <v>361</v>
      </c>
      <c r="R705" t="s">
        <v>361</v>
      </c>
      <c r="T705" t="s">
        <v>24</v>
      </c>
      <c r="U705" t="s">
        <v>73</v>
      </c>
      <c r="V705">
        <v>5.3</v>
      </c>
      <c r="X705">
        <f>SUM(Table2[[#This Row],[Mitigation Finance ($ million)]:[Adaptation Finance ($ million)]])</f>
        <v>5.3</v>
      </c>
      <c r="Y705" t="s">
        <v>96</v>
      </c>
      <c r="Z705" t="s">
        <v>1319</v>
      </c>
      <c r="AA705" t="s">
        <v>2219</v>
      </c>
    </row>
    <row r="706" spans="1:27" x14ac:dyDescent="0.25">
      <c r="A706" s="2">
        <v>44869</v>
      </c>
      <c r="B706" t="s">
        <v>2252</v>
      </c>
      <c r="C706" t="s">
        <v>2253</v>
      </c>
      <c r="D706" t="s">
        <v>714</v>
      </c>
      <c r="E706" t="s">
        <v>715</v>
      </c>
      <c r="F706" t="s">
        <v>63</v>
      </c>
      <c r="G706" t="s">
        <v>64</v>
      </c>
      <c r="H706" t="s">
        <v>163</v>
      </c>
      <c r="I706" t="s">
        <v>66</v>
      </c>
      <c r="J706">
        <v>50.4</v>
      </c>
      <c r="K706" t="s">
        <v>2254</v>
      </c>
      <c r="L706" t="s">
        <v>150</v>
      </c>
      <c r="M706" t="s">
        <v>2255</v>
      </c>
      <c r="N706" t="s">
        <v>69</v>
      </c>
      <c r="O706" t="s">
        <v>152</v>
      </c>
      <c r="P706">
        <v>50</v>
      </c>
      <c r="Q706" t="s">
        <v>126</v>
      </c>
      <c r="R706" t="s">
        <v>126</v>
      </c>
      <c r="T706" t="s">
        <v>25</v>
      </c>
      <c r="U706" t="s">
        <v>73</v>
      </c>
      <c r="W706">
        <v>1</v>
      </c>
      <c r="X706">
        <f>SUM(Table2[[#This Row],[Mitigation Finance ($ million)]:[Adaptation Finance ($ million)]])</f>
        <v>1</v>
      </c>
      <c r="Y706" t="s">
        <v>96</v>
      </c>
      <c r="Z706" t="s">
        <v>1319</v>
      </c>
      <c r="AA706" t="s">
        <v>2256</v>
      </c>
    </row>
    <row r="707" spans="1:27" x14ac:dyDescent="0.25">
      <c r="A707" s="2">
        <v>44872</v>
      </c>
      <c r="B707" t="s">
        <v>2627</v>
      </c>
      <c r="C707" t="s">
        <v>2628</v>
      </c>
      <c r="D707" t="s">
        <v>328</v>
      </c>
      <c r="E707" t="s">
        <v>329</v>
      </c>
      <c r="F707" t="s">
        <v>63</v>
      </c>
      <c r="G707" t="s">
        <v>89</v>
      </c>
      <c r="H707" t="s">
        <v>256</v>
      </c>
      <c r="I707" t="s">
        <v>91</v>
      </c>
      <c r="J707">
        <v>27</v>
      </c>
      <c r="L707" t="s">
        <v>93</v>
      </c>
      <c r="M707" t="s">
        <v>2629</v>
      </c>
      <c r="N707" t="s">
        <v>69</v>
      </c>
      <c r="O707" t="s">
        <v>94</v>
      </c>
      <c r="P707">
        <v>6.8075373099999998</v>
      </c>
      <c r="Q707" t="s">
        <v>128</v>
      </c>
      <c r="R707" t="s">
        <v>128</v>
      </c>
      <c r="T707" t="s">
        <v>24</v>
      </c>
      <c r="U707" t="s">
        <v>95</v>
      </c>
      <c r="V707">
        <v>1.5</v>
      </c>
      <c r="X707">
        <f>SUM(Table2[[#This Row],[Mitigation Finance ($ million)]:[Adaptation Finance ($ million)]])</f>
        <v>1.5</v>
      </c>
      <c r="Y707" t="s">
        <v>96</v>
      </c>
      <c r="Z707" t="s">
        <v>1319</v>
      </c>
      <c r="AA707" t="s">
        <v>2630</v>
      </c>
    </row>
    <row r="708" spans="1:27" x14ac:dyDescent="0.25">
      <c r="A708" s="2">
        <v>44874</v>
      </c>
      <c r="B708" t="s">
        <v>2872</v>
      </c>
      <c r="C708" t="s">
        <v>2873</v>
      </c>
      <c r="D708" t="s">
        <v>2874</v>
      </c>
      <c r="E708" t="s">
        <v>2875</v>
      </c>
      <c r="F708" t="s">
        <v>104</v>
      </c>
      <c r="G708" t="s">
        <v>323</v>
      </c>
      <c r="H708" t="s">
        <v>2876</v>
      </c>
      <c r="I708" t="s">
        <v>66</v>
      </c>
      <c r="J708">
        <v>3</v>
      </c>
      <c r="K708" t="s">
        <v>67</v>
      </c>
      <c r="L708" t="s">
        <v>68</v>
      </c>
      <c r="M708">
        <v>6994</v>
      </c>
      <c r="N708" t="s">
        <v>69</v>
      </c>
      <c r="O708" t="s">
        <v>70</v>
      </c>
      <c r="P708">
        <v>1</v>
      </c>
      <c r="Q708" t="s">
        <v>71</v>
      </c>
      <c r="R708" t="s">
        <v>71</v>
      </c>
      <c r="T708" t="s">
        <v>25</v>
      </c>
      <c r="U708" t="s">
        <v>73</v>
      </c>
      <c r="W708">
        <v>0.74</v>
      </c>
      <c r="X708">
        <f>SUM(Table2[[#This Row],[Mitigation Finance ($ million)]:[Adaptation Finance ($ million)]])</f>
        <v>0.74</v>
      </c>
      <c r="Y708" t="s">
        <v>68</v>
      </c>
      <c r="Z708" t="s">
        <v>1319</v>
      </c>
      <c r="AA708" t="s">
        <v>2877</v>
      </c>
    </row>
    <row r="709" spans="1:27" x14ac:dyDescent="0.25">
      <c r="A709" s="2">
        <v>44874</v>
      </c>
      <c r="B709" t="s">
        <v>2872</v>
      </c>
      <c r="C709" t="s">
        <v>2873</v>
      </c>
      <c r="D709" t="s">
        <v>2874</v>
      </c>
      <c r="E709" t="s">
        <v>2875</v>
      </c>
      <c r="F709" t="s">
        <v>104</v>
      </c>
      <c r="G709" t="s">
        <v>323</v>
      </c>
      <c r="H709" t="s">
        <v>2876</v>
      </c>
      <c r="I709" t="s">
        <v>66</v>
      </c>
      <c r="K709" t="s">
        <v>67</v>
      </c>
      <c r="L709" t="s">
        <v>68</v>
      </c>
      <c r="M709">
        <v>6994</v>
      </c>
      <c r="N709" t="s">
        <v>69</v>
      </c>
      <c r="O709" t="s">
        <v>70</v>
      </c>
      <c r="Q709" t="s">
        <v>71</v>
      </c>
      <c r="R709" t="s">
        <v>117</v>
      </c>
      <c r="T709" t="s">
        <v>25</v>
      </c>
      <c r="U709" t="s">
        <v>73</v>
      </c>
      <c r="W709">
        <v>0.26</v>
      </c>
      <c r="X709">
        <f>SUM(Table2[[#This Row],[Mitigation Finance ($ million)]:[Adaptation Finance ($ million)]])</f>
        <v>0.26</v>
      </c>
      <c r="Y709" t="s">
        <v>68</v>
      </c>
      <c r="Z709" t="s">
        <v>1319</v>
      </c>
      <c r="AA709" t="s">
        <v>2877</v>
      </c>
    </row>
    <row r="710" spans="1:27" x14ac:dyDescent="0.25">
      <c r="A710" s="2">
        <v>44874</v>
      </c>
      <c r="B710" t="s">
        <v>2872</v>
      </c>
      <c r="C710" t="s">
        <v>2873</v>
      </c>
      <c r="D710" t="s">
        <v>2874</v>
      </c>
      <c r="E710" t="s">
        <v>2875</v>
      </c>
      <c r="F710" t="s">
        <v>104</v>
      </c>
      <c r="G710" t="s">
        <v>323</v>
      </c>
      <c r="H710" t="s">
        <v>2876</v>
      </c>
      <c r="I710" t="s">
        <v>66</v>
      </c>
      <c r="K710" t="s">
        <v>67</v>
      </c>
      <c r="L710" t="s">
        <v>68</v>
      </c>
      <c r="M710">
        <v>6994</v>
      </c>
      <c r="N710" t="s">
        <v>69</v>
      </c>
      <c r="O710" t="s">
        <v>451</v>
      </c>
      <c r="P710">
        <v>2</v>
      </c>
      <c r="Q710" t="s">
        <v>71</v>
      </c>
      <c r="R710" t="s">
        <v>71</v>
      </c>
      <c r="T710" t="s">
        <v>25</v>
      </c>
      <c r="U710" t="s">
        <v>73</v>
      </c>
      <c r="W710">
        <v>1.48</v>
      </c>
      <c r="X710">
        <f>SUM(Table2[[#This Row],[Mitigation Finance ($ million)]:[Adaptation Finance ($ million)]])</f>
        <v>1.48</v>
      </c>
      <c r="Y710" t="s">
        <v>68</v>
      </c>
      <c r="Z710" t="s">
        <v>1319</v>
      </c>
      <c r="AA710" t="s">
        <v>2877</v>
      </c>
    </row>
    <row r="711" spans="1:27" x14ac:dyDescent="0.25">
      <c r="A711" s="2">
        <v>44874</v>
      </c>
      <c r="B711" t="s">
        <v>2872</v>
      </c>
      <c r="C711" t="s">
        <v>2873</v>
      </c>
      <c r="D711" t="s">
        <v>2874</v>
      </c>
      <c r="E711" t="s">
        <v>2875</v>
      </c>
      <c r="F711" t="s">
        <v>104</v>
      </c>
      <c r="G711" t="s">
        <v>323</v>
      </c>
      <c r="H711" t="s">
        <v>2876</v>
      </c>
      <c r="I711" t="s">
        <v>66</v>
      </c>
      <c r="K711" t="s">
        <v>67</v>
      </c>
      <c r="L711" t="s">
        <v>68</v>
      </c>
      <c r="M711">
        <v>6994</v>
      </c>
      <c r="N711" t="s">
        <v>69</v>
      </c>
      <c r="O711" t="s">
        <v>451</v>
      </c>
      <c r="Q711" t="s">
        <v>71</v>
      </c>
      <c r="R711" t="s">
        <v>117</v>
      </c>
      <c r="T711" t="s">
        <v>25</v>
      </c>
      <c r="U711" t="s">
        <v>73</v>
      </c>
      <c r="W711">
        <v>0.52</v>
      </c>
      <c r="X711">
        <f>SUM(Table2[[#This Row],[Mitigation Finance ($ million)]:[Adaptation Finance ($ million)]])</f>
        <v>0.52</v>
      </c>
      <c r="Y711" t="s">
        <v>68</v>
      </c>
      <c r="Z711" t="s">
        <v>1319</v>
      </c>
      <c r="AA711" t="s">
        <v>2877</v>
      </c>
    </row>
    <row r="712" spans="1:27" x14ac:dyDescent="0.25">
      <c r="A712" s="2">
        <v>44875</v>
      </c>
      <c r="B712" t="s">
        <v>2772</v>
      </c>
      <c r="C712" t="s">
        <v>2773</v>
      </c>
      <c r="D712" t="s">
        <v>697</v>
      </c>
      <c r="E712" t="s">
        <v>698</v>
      </c>
      <c r="F712" t="s">
        <v>80</v>
      </c>
      <c r="G712" t="s">
        <v>81</v>
      </c>
      <c r="H712" t="s">
        <v>866</v>
      </c>
      <c r="I712" t="s">
        <v>66</v>
      </c>
      <c r="J712">
        <v>19.25</v>
      </c>
      <c r="K712" t="s">
        <v>2199</v>
      </c>
      <c r="L712" t="s">
        <v>93</v>
      </c>
      <c r="M712" t="s">
        <v>2774</v>
      </c>
      <c r="N712" t="s">
        <v>69</v>
      </c>
      <c r="O712" t="s">
        <v>225</v>
      </c>
      <c r="P712">
        <v>8.26</v>
      </c>
      <c r="Q712" t="s">
        <v>141</v>
      </c>
      <c r="R712" t="s">
        <v>141</v>
      </c>
      <c r="T712" t="s">
        <v>25</v>
      </c>
      <c r="U712" t="s">
        <v>95</v>
      </c>
      <c r="W712">
        <v>8.26</v>
      </c>
      <c r="X712">
        <f>SUM(Table2[[#This Row],[Mitigation Finance ($ million)]:[Adaptation Finance ($ million)]])</f>
        <v>8.26</v>
      </c>
      <c r="Y712" t="s">
        <v>96</v>
      </c>
      <c r="Z712" t="s">
        <v>1319</v>
      </c>
      <c r="AA712" t="s">
        <v>2775</v>
      </c>
    </row>
    <row r="713" spans="1:27" x14ac:dyDescent="0.25">
      <c r="A713" s="2">
        <v>44875</v>
      </c>
      <c r="B713" t="s">
        <v>2772</v>
      </c>
      <c r="C713" t="s">
        <v>2773</v>
      </c>
      <c r="D713" t="s">
        <v>697</v>
      </c>
      <c r="E713" t="s">
        <v>698</v>
      </c>
      <c r="F713" t="s">
        <v>80</v>
      </c>
      <c r="G713" t="s">
        <v>81</v>
      </c>
      <c r="H713" t="s">
        <v>866</v>
      </c>
      <c r="I713" t="s">
        <v>66</v>
      </c>
      <c r="K713" t="s">
        <v>2199</v>
      </c>
      <c r="L713" t="s">
        <v>150</v>
      </c>
      <c r="M713" t="s">
        <v>2776</v>
      </c>
      <c r="N713" t="s">
        <v>69</v>
      </c>
      <c r="O713" t="s">
        <v>152</v>
      </c>
      <c r="P713">
        <v>10</v>
      </c>
      <c r="Q713" t="s">
        <v>141</v>
      </c>
      <c r="R713" t="s">
        <v>141</v>
      </c>
      <c r="T713" t="s">
        <v>25</v>
      </c>
      <c r="U713" t="s">
        <v>95</v>
      </c>
      <c r="W713">
        <v>10</v>
      </c>
      <c r="X713">
        <f>SUM(Table2[[#This Row],[Mitigation Finance ($ million)]:[Adaptation Finance ($ million)]])</f>
        <v>10</v>
      </c>
      <c r="Y713" t="s">
        <v>96</v>
      </c>
      <c r="Z713" t="s">
        <v>1319</v>
      </c>
      <c r="AA713" t="s">
        <v>2775</v>
      </c>
    </row>
    <row r="714" spans="1:27" x14ac:dyDescent="0.25">
      <c r="A714" s="2">
        <v>44876</v>
      </c>
      <c r="B714" t="s">
        <v>2262</v>
      </c>
      <c r="C714" t="s">
        <v>2253</v>
      </c>
      <c r="D714" t="s">
        <v>524</v>
      </c>
      <c r="E714" t="s">
        <v>525</v>
      </c>
      <c r="F714" t="s">
        <v>63</v>
      </c>
      <c r="G714" t="s">
        <v>64</v>
      </c>
      <c r="H714" t="s">
        <v>163</v>
      </c>
      <c r="I714" t="s">
        <v>66</v>
      </c>
      <c r="J714">
        <v>50.4</v>
      </c>
      <c r="K714" t="s">
        <v>2254</v>
      </c>
      <c r="L714" t="s">
        <v>93</v>
      </c>
      <c r="M714" t="s">
        <v>2263</v>
      </c>
      <c r="N714" t="s">
        <v>69</v>
      </c>
      <c r="O714" t="s">
        <v>225</v>
      </c>
      <c r="P714">
        <v>25</v>
      </c>
      <c r="Q714" t="s">
        <v>126</v>
      </c>
      <c r="R714" t="s">
        <v>126</v>
      </c>
      <c r="T714" t="s">
        <v>72</v>
      </c>
      <c r="U714" t="s">
        <v>73</v>
      </c>
      <c r="V714">
        <v>0.625</v>
      </c>
      <c r="W714">
        <v>1.2250000000000001</v>
      </c>
      <c r="X714">
        <f>SUM(Table2[[#This Row],[Mitigation Finance ($ million)]:[Adaptation Finance ($ million)]])</f>
        <v>1.85</v>
      </c>
      <c r="Y714" t="s">
        <v>96</v>
      </c>
      <c r="Z714" t="s">
        <v>1319</v>
      </c>
      <c r="AA714" t="s">
        <v>2264</v>
      </c>
    </row>
    <row r="715" spans="1:27" x14ac:dyDescent="0.25">
      <c r="A715" s="2">
        <v>44876</v>
      </c>
      <c r="B715" t="s">
        <v>2262</v>
      </c>
      <c r="C715" t="s">
        <v>2253</v>
      </c>
      <c r="D715" t="s">
        <v>524</v>
      </c>
      <c r="E715" t="s">
        <v>525</v>
      </c>
      <c r="F715" t="s">
        <v>63</v>
      </c>
      <c r="G715" t="s">
        <v>64</v>
      </c>
      <c r="H715" t="s">
        <v>163</v>
      </c>
      <c r="I715" t="s">
        <v>66</v>
      </c>
      <c r="K715" t="s">
        <v>2254</v>
      </c>
      <c r="L715" t="s">
        <v>150</v>
      </c>
      <c r="M715" t="s">
        <v>2265</v>
      </c>
      <c r="N715" t="s">
        <v>69</v>
      </c>
      <c r="O715" t="s">
        <v>152</v>
      </c>
      <c r="P715">
        <v>25</v>
      </c>
      <c r="Q715" t="s">
        <v>126</v>
      </c>
      <c r="R715" t="s">
        <v>126</v>
      </c>
      <c r="T715" t="s">
        <v>72</v>
      </c>
      <c r="U715" t="s">
        <v>73</v>
      </c>
      <c r="V715">
        <v>0.625</v>
      </c>
      <c r="W715">
        <v>1.2250000000000001</v>
      </c>
      <c r="X715">
        <f>SUM(Table2[[#This Row],[Mitigation Finance ($ million)]:[Adaptation Finance ($ million)]])</f>
        <v>1.85</v>
      </c>
      <c r="Y715" t="s">
        <v>96</v>
      </c>
      <c r="Z715" t="s">
        <v>1319</v>
      </c>
      <c r="AA715" t="s">
        <v>2264</v>
      </c>
    </row>
    <row r="716" spans="1:27" x14ac:dyDescent="0.25">
      <c r="A716" s="2">
        <v>44880</v>
      </c>
      <c r="B716" t="s">
        <v>2252</v>
      </c>
      <c r="C716" t="s">
        <v>2257</v>
      </c>
      <c r="D716" t="s">
        <v>714</v>
      </c>
      <c r="E716" t="s">
        <v>715</v>
      </c>
      <c r="F716" t="s">
        <v>63</v>
      </c>
      <c r="G716" t="s">
        <v>64</v>
      </c>
      <c r="H716" t="s">
        <v>163</v>
      </c>
      <c r="I716" t="s">
        <v>66</v>
      </c>
      <c r="K716" t="s">
        <v>180</v>
      </c>
      <c r="L716" t="s">
        <v>68</v>
      </c>
      <c r="M716">
        <v>6975</v>
      </c>
      <c r="N716" t="s">
        <v>69</v>
      </c>
      <c r="O716" t="s">
        <v>70</v>
      </c>
      <c r="P716">
        <v>0.4</v>
      </c>
      <c r="Q716" t="s">
        <v>126</v>
      </c>
      <c r="T716" t="s">
        <v>25</v>
      </c>
      <c r="U716" t="s">
        <v>73</v>
      </c>
      <c r="X716">
        <f>SUM(Table2[[#This Row],[Mitigation Finance ($ million)]:[Adaptation Finance ($ million)]])</f>
        <v>0</v>
      </c>
      <c r="Y716" t="s">
        <v>68</v>
      </c>
      <c r="Z716" t="s">
        <v>1319</v>
      </c>
      <c r="AA716" t="s">
        <v>2256</v>
      </c>
    </row>
    <row r="717" spans="1:27" x14ac:dyDescent="0.25">
      <c r="A717" s="2">
        <v>44882</v>
      </c>
      <c r="B717" t="s">
        <v>2943</v>
      </c>
      <c r="C717" t="s">
        <v>2944</v>
      </c>
      <c r="D717" t="s">
        <v>2945</v>
      </c>
      <c r="E717" t="s">
        <v>2946</v>
      </c>
      <c r="F717" t="s">
        <v>114</v>
      </c>
      <c r="G717" t="s">
        <v>123</v>
      </c>
      <c r="H717" t="s">
        <v>639</v>
      </c>
      <c r="I717" t="s">
        <v>66</v>
      </c>
      <c r="J717">
        <v>0.25</v>
      </c>
      <c r="K717" t="s">
        <v>67</v>
      </c>
      <c r="L717" t="s">
        <v>68</v>
      </c>
      <c r="M717">
        <v>9924</v>
      </c>
      <c r="N717" t="s">
        <v>99</v>
      </c>
      <c r="O717" t="s">
        <v>2947</v>
      </c>
      <c r="P717">
        <v>0.25</v>
      </c>
      <c r="Q717" t="s">
        <v>128</v>
      </c>
      <c r="R717" t="s">
        <v>128</v>
      </c>
      <c r="T717" t="s">
        <v>24</v>
      </c>
      <c r="U717" t="s">
        <v>73</v>
      </c>
      <c r="V717">
        <v>0.25</v>
      </c>
      <c r="X717">
        <f>SUM(Table2[[#This Row],[Mitigation Finance ($ million)]:[Adaptation Finance ($ million)]])</f>
        <v>0.25</v>
      </c>
      <c r="Y717" t="s">
        <v>68</v>
      </c>
      <c r="Z717" t="s">
        <v>1319</v>
      </c>
      <c r="AA717" t="s">
        <v>2948</v>
      </c>
    </row>
    <row r="718" spans="1:27" x14ac:dyDescent="0.25">
      <c r="A718" s="2">
        <v>44882</v>
      </c>
      <c r="B718" t="s">
        <v>2223</v>
      </c>
      <c r="C718" t="s">
        <v>2224</v>
      </c>
      <c r="D718" t="s">
        <v>657</v>
      </c>
      <c r="E718" t="s">
        <v>658</v>
      </c>
      <c r="F718" t="s">
        <v>63</v>
      </c>
      <c r="G718" t="s">
        <v>64</v>
      </c>
      <c r="H718" t="s">
        <v>163</v>
      </c>
      <c r="I718" t="s">
        <v>66</v>
      </c>
      <c r="J718">
        <v>200</v>
      </c>
      <c r="K718" t="s">
        <v>2178</v>
      </c>
      <c r="L718" t="s">
        <v>93</v>
      </c>
      <c r="M718" t="s">
        <v>2225</v>
      </c>
      <c r="N718" t="s">
        <v>69</v>
      </c>
      <c r="O718" t="s">
        <v>94</v>
      </c>
      <c r="P718">
        <v>100</v>
      </c>
      <c r="Q718" t="s">
        <v>128</v>
      </c>
      <c r="R718" t="s">
        <v>126</v>
      </c>
      <c r="T718" t="s">
        <v>72</v>
      </c>
      <c r="U718" t="s">
        <v>73</v>
      </c>
      <c r="V718">
        <v>5</v>
      </c>
      <c r="W718">
        <v>11.1</v>
      </c>
      <c r="X718">
        <f>SUM(Table2[[#This Row],[Mitigation Finance ($ million)]:[Adaptation Finance ($ million)]])</f>
        <v>16.100000000000001</v>
      </c>
      <c r="Y718" t="s">
        <v>96</v>
      </c>
      <c r="Z718" t="s">
        <v>1319</v>
      </c>
      <c r="AA718" t="s">
        <v>2226</v>
      </c>
    </row>
    <row r="719" spans="1:27" x14ac:dyDescent="0.25">
      <c r="A719" s="2">
        <v>44882</v>
      </c>
      <c r="B719" t="s">
        <v>2223</v>
      </c>
      <c r="C719" t="s">
        <v>2224</v>
      </c>
      <c r="D719" t="s">
        <v>657</v>
      </c>
      <c r="E719" t="s">
        <v>658</v>
      </c>
      <c r="F719" t="s">
        <v>63</v>
      </c>
      <c r="G719" t="s">
        <v>64</v>
      </c>
      <c r="H719" t="s">
        <v>163</v>
      </c>
      <c r="I719" t="s">
        <v>66</v>
      </c>
      <c r="K719" t="s">
        <v>2178</v>
      </c>
      <c r="L719" t="s">
        <v>93</v>
      </c>
      <c r="M719" t="s">
        <v>2225</v>
      </c>
      <c r="N719" t="s">
        <v>69</v>
      </c>
      <c r="O719" t="s">
        <v>94</v>
      </c>
      <c r="Q719" t="s">
        <v>128</v>
      </c>
      <c r="R719" t="s">
        <v>128</v>
      </c>
      <c r="T719" t="s">
        <v>72</v>
      </c>
      <c r="U719" t="s">
        <v>73</v>
      </c>
      <c r="V719">
        <v>5</v>
      </c>
      <c r="W719">
        <v>11.1</v>
      </c>
      <c r="X719">
        <f>SUM(Table2[[#This Row],[Mitigation Finance ($ million)]:[Adaptation Finance ($ million)]])</f>
        <v>16.100000000000001</v>
      </c>
      <c r="Y719" t="s">
        <v>96</v>
      </c>
      <c r="Z719" t="s">
        <v>1319</v>
      </c>
      <c r="AA719" t="s">
        <v>2226</v>
      </c>
    </row>
    <row r="720" spans="1:27" x14ac:dyDescent="0.25">
      <c r="A720" s="2">
        <v>44886</v>
      </c>
      <c r="B720" t="s">
        <v>2212</v>
      </c>
      <c r="C720" t="s">
        <v>2213</v>
      </c>
      <c r="D720" t="s">
        <v>328</v>
      </c>
      <c r="E720" t="s">
        <v>329</v>
      </c>
      <c r="F720" t="s">
        <v>63</v>
      </c>
      <c r="G720" t="s">
        <v>64</v>
      </c>
      <c r="H720" t="s">
        <v>163</v>
      </c>
      <c r="I720" t="s">
        <v>66</v>
      </c>
      <c r="J720">
        <v>100</v>
      </c>
      <c r="K720" t="s">
        <v>2178</v>
      </c>
      <c r="L720" t="s">
        <v>93</v>
      </c>
      <c r="M720" t="s">
        <v>2214</v>
      </c>
      <c r="N720" t="s">
        <v>69</v>
      </c>
      <c r="O720" t="s">
        <v>94</v>
      </c>
      <c r="P720">
        <v>104.14750088</v>
      </c>
      <c r="Q720" t="s">
        <v>126</v>
      </c>
      <c r="R720" t="s">
        <v>126</v>
      </c>
      <c r="T720" t="s">
        <v>72</v>
      </c>
      <c r="U720" t="s">
        <v>73</v>
      </c>
      <c r="V720">
        <v>2.08</v>
      </c>
      <c r="W720">
        <v>14.61</v>
      </c>
      <c r="X720">
        <f>SUM(Table2[[#This Row],[Mitigation Finance ($ million)]:[Adaptation Finance ($ million)]])</f>
        <v>16.689999999999998</v>
      </c>
      <c r="Y720" t="s">
        <v>96</v>
      </c>
      <c r="Z720" t="s">
        <v>1319</v>
      </c>
      <c r="AA720" t="s">
        <v>2215</v>
      </c>
    </row>
    <row r="721" spans="1:27" x14ac:dyDescent="0.25">
      <c r="A721" s="2">
        <v>44887</v>
      </c>
      <c r="B721" t="s">
        <v>2449</v>
      </c>
      <c r="C721" t="s">
        <v>2450</v>
      </c>
      <c r="D721" t="s">
        <v>234</v>
      </c>
      <c r="E721" t="s">
        <v>235</v>
      </c>
      <c r="F721" t="s">
        <v>223</v>
      </c>
      <c r="G721" t="s">
        <v>184</v>
      </c>
      <c r="H721" t="s">
        <v>185</v>
      </c>
      <c r="I721" t="s">
        <v>66</v>
      </c>
      <c r="J721">
        <v>38.4</v>
      </c>
      <c r="K721" t="s">
        <v>2158</v>
      </c>
      <c r="L721" t="s">
        <v>150</v>
      </c>
      <c r="M721" t="s">
        <v>2451</v>
      </c>
      <c r="N721" t="s">
        <v>69</v>
      </c>
      <c r="O721" t="s">
        <v>152</v>
      </c>
      <c r="P721">
        <v>7.5</v>
      </c>
      <c r="Q721" t="s">
        <v>126</v>
      </c>
      <c r="R721" t="s">
        <v>126</v>
      </c>
      <c r="T721" t="s">
        <v>72</v>
      </c>
      <c r="U721" t="s">
        <v>73</v>
      </c>
      <c r="V721">
        <v>0.53569999999999995</v>
      </c>
      <c r="W721">
        <v>0.53569999999999995</v>
      </c>
      <c r="X721">
        <f>SUM(Table2[[#This Row],[Mitigation Finance ($ million)]:[Adaptation Finance ($ million)]])</f>
        <v>1.0713999999999999</v>
      </c>
      <c r="Y721" t="s">
        <v>96</v>
      </c>
      <c r="Z721" t="s">
        <v>1319</v>
      </c>
      <c r="AA721" t="s">
        <v>2452</v>
      </c>
    </row>
    <row r="722" spans="1:27" x14ac:dyDescent="0.25">
      <c r="A722" s="2">
        <v>44889</v>
      </c>
      <c r="B722" t="s">
        <v>2861</v>
      </c>
      <c r="C722" t="s">
        <v>2862</v>
      </c>
      <c r="D722" t="s">
        <v>103</v>
      </c>
      <c r="E722" t="s">
        <v>104</v>
      </c>
      <c r="F722" t="s">
        <v>104</v>
      </c>
      <c r="G722" t="s">
        <v>323</v>
      </c>
      <c r="H722" t="s">
        <v>2863</v>
      </c>
      <c r="I722" t="s">
        <v>66</v>
      </c>
      <c r="K722" t="s">
        <v>67</v>
      </c>
      <c r="L722" t="s">
        <v>68</v>
      </c>
      <c r="M722">
        <v>6574</v>
      </c>
      <c r="N722" t="s">
        <v>69</v>
      </c>
      <c r="O722" t="s">
        <v>70</v>
      </c>
      <c r="P722">
        <v>1.05</v>
      </c>
      <c r="Q722" t="s">
        <v>325</v>
      </c>
      <c r="R722" t="s">
        <v>325</v>
      </c>
      <c r="T722" t="s">
        <v>72</v>
      </c>
      <c r="U722" t="s">
        <v>73</v>
      </c>
      <c r="V722">
        <v>0.1</v>
      </c>
      <c r="W722">
        <v>0.55000000000000004</v>
      </c>
      <c r="X722">
        <f>SUM(Table2[[#This Row],[Mitigation Finance ($ million)]:[Adaptation Finance ($ million)]])</f>
        <v>0.65</v>
      </c>
      <c r="Y722" t="s">
        <v>68</v>
      </c>
      <c r="Z722" t="s">
        <v>1319</v>
      </c>
      <c r="AA722" t="s">
        <v>2864</v>
      </c>
    </row>
    <row r="723" spans="1:27" x14ac:dyDescent="0.25">
      <c r="A723" s="2">
        <v>44889</v>
      </c>
      <c r="B723" t="s">
        <v>2576</v>
      </c>
      <c r="C723" t="s">
        <v>2577</v>
      </c>
      <c r="D723" t="s">
        <v>637</v>
      </c>
      <c r="E723" t="s">
        <v>638</v>
      </c>
      <c r="F723" t="s">
        <v>114</v>
      </c>
      <c r="G723" t="s">
        <v>89</v>
      </c>
      <c r="H723" t="s">
        <v>2578</v>
      </c>
      <c r="I723" t="s">
        <v>91</v>
      </c>
      <c r="J723">
        <v>0.5</v>
      </c>
      <c r="K723" t="s">
        <v>180</v>
      </c>
      <c r="L723" t="s">
        <v>68</v>
      </c>
      <c r="M723">
        <v>6914</v>
      </c>
      <c r="N723" t="s">
        <v>69</v>
      </c>
      <c r="O723" t="s">
        <v>70</v>
      </c>
      <c r="P723">
        <v>0.5</v>
      </c>
      <c r="Q723" t="s">
        <v>117</v>
      </c>
      <c r="R723" t="s">
        <v>117</v>
      </c>
      <c r="T723" t="s">
        <v>25</v>
      </c>
      <c r="U723" t="s">
        <v>73</v>
      </c>
      <c r="W723">
        <v>0.5</v>
      </c>
      <c r="X723">
        <f>SUM(Table2[[#This Row],[Mitigation Finance ($ million)]:[Adaptation Finance ($ million)]])</f>
        <v>0.5</v>
      </c>
      <c r="Y723" t="s">
        <v>68</v>
      </c>
      <c r="Z723" t="s">
        <v>1319</v>
      </c>
      <c r="AA723" t="s">
        <v>2579</v>
      </c>
    </row>
    <row r="724" spans="1:27" x14ac:dyDescent="0.25">
      <c r="A724" s="2">
        <v>44889</v>
      </c>
      <c r="B724" t="s">
        <v>2887</v>
      </c>
      <c r="C724" t="s">
        <v>2888</v>
      </c>
      <c r="D724" t="s">
        <v>2889</v>
      </c>
      <c r="E724" t="s">
        <v>2890</v>
      </c>
      <c r="F724" t="s">
        <v>104</v>
      </c>
      <c r="G724" t="s">
        <v>323</v>
      </c>
      <c r="H724" t="s">
        <v>2851</v>
      </c>
      <c r="I724" t="s">
        <v>66</v>
      </c>
      <c r="J724">
        <v>3</v>
      </c>
      <c r="K724" t="s">
        <v>67</v>
      </c>
      <c r="L724" t="s">
        <v>68</v>
      </c>
      <c r="M724">
        <v>10001</v>
      </c>
      <c r="N724" t="s">
        <v>69</v>
      </c>
      <c r="O724" t="s">
        <v>211</v>
      </c>
      <c r="P724">
        <v>1</v>
      </c>
      <c r="Q724" t="s">
        <v>141</v>
      </c>
      <c r="R724" t="s">
        <v>141</v>
      </c>
      <c r="T724" t="s">
        <v>72</v>
      </c>
      <c r="U724" t="s">
        <v>73</v>
      </c>
      <c r="V724">
        <v>0.95</v>
      </c>
      <c r="W724">
        <v>0.05</v>
      </c>
      <c r="X724">
        <f>SUM(Table2[[#This Row],[Mitigation Finance ($ million)]:[Adaptation Finance ($ million)]])</f>
        <v>1</v>
      </c>
      <c r="Y724" t="s">
        <v>68</v>
      </c>
      <c r="Z724" t="s">
        <v>1319</v>
      </c>
      <c r="AA724" t="s">
        <v>2891</v>
      </c>
    </row>
    <row r="725" spans="1:27" x14ac:dyDescent="0.25">
      <c r="A725" s="2">
        <v>44889</v>
      </c>
      <c r="B725" t="s">
        <v>2887</v>
      </c>
      <c r="C725" t="s">
        <v>2888</v>
      </c>
      <c r="D725" t="s">
        <v>2889</v>
      </c>
      <c r="E725" t="s">
        <v>2890</v>
      </c>
      <c r="F725" t="s">
        <v>104</v>
      </c>
      <c r="G725" t="s">
        <v>323</v>
      </c>
      <c r="H725" t="s">
        <v>2851</v>
      </c>
      <c r="I725" t="s">
        <v>66</v>
      </c>
      <c r="K725" t="s">
        <v>67</v>
      </c>
      <c r="L725" t="s">
        <v>68</v>
      </c>
      <c r="M725">
        <v>10001</v>
      </c>
      <c r="N725" t="s">
        <v>99</v>
      </c>
      <c r="O725" t="s">
        <v>449</v>
      </c>
      <c r="P725">
        <v>2</v>
      </c>
      <c r="Q725" t="s">
        <v>141</v>
      </c>
      <c r="R725" t="s">
        <v>141</v>
      </c>
      <c r="T725" t="s">
        <v>72</v>
      </c>
      <c r="U725" t="s">
        <v>73</v>
      </c>
      <c r="V725">
        <v>1.9</v>
      </c>
      <c r="W725">
        <v>0.1</v>
      </c>
      <c r="X725">
        <f>SUM(Table2[[#This Row],[Mitigation Finance ($ million)]:[Adaptation Finance ($ million)]])</f>
        <v>2</v>
      </c>
      <c r="Y725" t="s">
        <v>68</v>
      </c>
      <c r="Z725" t="s">
        <v>1319</v>
      </c>
      <c r="AA725" t="s">
        <v>2891</v>
      </c>
    </row>
    <row r="726" spans="1:27" x14ac:dyDescent="0.25">
      <c r="A726" s="2">
        <v>44889</v>
      </c>
      <c r="B726" t="s">
        <v>2359</v>
      </c>
      <c r="C726" t="s">
        <v>2360</v>
      </c>
      <c r="D726" t="s">
        <v>215</v>
      </c>
      <c r="E726" t="s">
        <v>216</v>
      </c>
      <c r="F726" t="s">
        <v>217</v>
      </c>
      <c r="G726" t="s">
        <v>218</v>
      </c>
      <c r="H726" t="s">
        <v>683</v>
      </c>
      <c r="I726" t="s">
        <v>66</v>
      </c>
      <c r="J726">
        <v>0.45</v>
      </c>
      <c r="K726" t="s">
        <v>67</v>
      </c>
      <c r="L726" t="s">
        <v>68</v>
      </c>
      <c r="M726">
        <v>6981</v>
      </c>
      <c r="N726" t="s">
        <v>69</v>
      </c>
      <c r="O726" t="s">
        <v>70</v>
      </c>
      <c r="P726">
        <v>0.3</v>
      </c>
      <c r="Q726" t="s">
        <v>84</v>
      </c>
      <c r="R726" t="s">
        <v>84</v>
      </c>
      <c r="T726" t="s">
        <v>25</v>
      </c>
      <c r="U726" t="s">
        <v>73</v>
      </c>
      <c r="W726">
        <v>0.3</v>
      </c>
      <c r="X726">
        <f>SUM(Table2[[#This Row],[Mitigation Finance ($ million)]:[Adaptation Finance ($ million)]])</f>
        <v>0.3</v>
      </c>
      <c r="Y726" t="s">
        <v>68</v>
      </c>
      <c r="Z726" t="s">
        <v>1319</v>
      </c>
      <c r="AA726" t="s">
        <v>2361</v>
      </c>
    </row>
    <row r="727" spans="1:27" x14ac:dyDescent="0.25">
      <c r="A727" s="2">
        <v>44889</v>
      </c>
      <c r="B727" t="s">
        <v>2359</v>
      </c>
      <c r="C727" t="s">
        <v>2360</v>
      </c>
      <c r="D727" t="s">
        <v>215</v>
      </c>
      <c r="E727" t="s">
        <v>216</v>
      </c>
      <c r="F727" t="s">
        <v>217</v>
      </c>
      <c r="G727" t="s">
        <v>218</v>
      </c>
      <c r="H727" t="s">
        <v>683</v>
      </c>
      <c r="I727" t="s">
        <v>66</v>
      </c>
      <c r="L727" t="s">
        <v>68</v>
      </c>
      <c r="M727">
        <v>6981</v>
      </c>
      <c r="N727" t="s">
        <v>69</v>
      </c>
      <c r="O727" t="s">
        <v>211</v>
      </c>
      <c r="P727">
        <v>0.15</v>
      </c>
      <c r="Q727" t="s">
        <v>84</v>
      </c>
      <c r="R727" t="s">
        <v>84</v>
      </c>
      <c r="T727" t="s">
        <v>25</v>
      </c>
      <c r="U727" t="s">
        <v>73</v>
      </c>
      <c r="W727">
        <v>0.15</v>
      </c>
      <c r="X727">
        <f>SUM(Table2[[#This Row],[Mitigation Finance ($ million)]:[Adaptation Finance ($ million)]])</f>
        <v>0.15</v>
      </c>
      <c r="Y727" t="s">
        <v>68</v>
      </c>
      <c r="Z727" t="s">
        <v>1319</v>
      </c>
      <c r="AA727" t="s">
        <v>2361</v>
      </c>
    </row>
    <row r="728" spans="1:27" x14ac:dyDescent="0.25">
      <c r="A728" s="2">
        <v>44890</v>
      </c>
      <c r="B728" t="s">
        <v>2368</v>
      </c>
      <c r="C728" t="s">
        <v>2369</v>
      </c>
      <c r="D728" t="s">
        <v>215</v>
      </c>
      <c r="E728" t="s">
        <v>216</v>
      </c>
      <c r="F728" t="s">
        <v>217</v>
      </c>
      <c r="G728" t="s">
        <v>218</v>
      </c>
      <c r="H728" t="s">
        <v>1292</v>
      </c>
      <c r="I728" t="s">
        <v>66</v>
      </c>
      <c r="J728">
        <v>0.3</v>
      </c>
      <c r="K728" t="s">
        <v>67</v>
      </c>
      <c r="L728" t="s">
        <v>68</v>
      </c>
      <c r="M728">
        <v>6982</v>
      </c>
      <c r="N728" t="s">
        <v>69</v>
      </c>
      <c r="O728" t="s">
        <v>70</v>
      </c>
      <c r="P728">
        <v>0.3</v>
      </c>
      <c r="Q728" t="s">
        <v>128</v>
      </c>
      <c r="R728" t="s">
        <v>128</v>
      </c>
      <c r="T728" t="s">
        <v>72</v>
      </c>
      <c r="U728" t="s">
        <v>73</v>
      </c>
      <c r="V728">
        <v>2.5000000000000001E-2</v>
      </c>
      <c r="W728">
        <v>2.5000000000000001E-2</v>
      </c>
      <c r="X728">
        <f>SUM(Table2[[#This Row],[Mitigation Finance ($ million)]:[Adaptation Finance ($ million)]])</f>
        <v>0.05</v>
      </c>
      <c r="Y728" t="s">
        <v>68</v>
      </c>
      <c r="Z728" t="s">
        <v>1319</v>
      </c>
      <c r="AA728" t="s">
        <v>2370</v>
      </c>
    </row>
    <row r="729" spans="1:27" x14ac:dyDescent="0.25">
      <c r="A729" s="2">
        <v>44890</v>
      </c>
      <c r="B729" t="s">
        <v>2639</v>
      </c>
      <c r="C729" t="s">
        <v>2640</v>
      </c>
      <c r="D729" t="s">
        <v>87</v>
      </c>
      <c r="E729" t="s">
        <v>88</v>
      </c>
      <c r="F729" t="s">
        <v>80</v>
      </c>
      <c r="G729" t="s">
        <v>89</v>
      </c>
      <c r="H729" t="s">
        <v>90</v>
      </c>
      <c r="I729" t="s">
        <v>91</v>
      </c>
      <c r="J729">
        <v>69.8</v>
      </c>
      <c r="K729" t="s">
        <v>2641</v>
      </c>
      <c r="L729" t="s">
        <v>2564</v>
      </c>
      <c r="M729" t="s">
        <v>2642</v>
      </c>
      <c r="N729" t="s">
        <v>69</v>
      </c>
      <c r="O729" t="s">
        <v>94</v>
      </c>
      <c r="P729">
        <v>24.467525470000002</v>
      </c>
      <c r="Q729" t="s">
        <v>71</v>
      </c>
      <c r="R729" t="s">
        <v>71</v>
      </c>
      <c r="T729" t="s">
        <v>24</v>
      </c>
      <c r="U729" t="s">
        <v>73</v>
      </c>
      <c r="V729">
        <v>1.2</v>
      </c>
      <c r="X729">
        <f>SUM(Table2[[#This Row],[Mitigation Finance ($ million)]:[Adaptation Finance ($ million)]])</f>
        <v>1.2</v>
      </c>
      <c r="Y729" t="s">
        <v>96</v>
      </c>
      <c r="Z729" t="s">
        <v>1319</v>
      </c>
      <c r="AA729" t="s">
        <v>2643</v>
      </c>
    </row>
    <row r="730" spans="1:27" x14ac:dyDescent="0.25">
      <c r="A730" s="2">
        <v>44893</v>
      </c>
      <c r="B730" t="s">
        <v>2478</v>
      </c>
      <c r="C730" t="s">
        <v>2479</v>
      </c>
      <c r="D730" t="s">
        <v>2480</v>
      </c>
      <c r="E730" t="s">
        <v>2481</v>
      </c>
      <c r="F730" t="s">
        <v>104</v>
      </c>
      <c r="G730" t="s">
        <v>184</v>
      </c>
      <c r="H730" t="s">
        <v>185</v>
      </c>
      <c r="I730" t="s">
        <v>66</v>
      </c>
      <c r="J730">
        <v>1</v>
      </c>
      <c r="K730" t="s">
        <v>67</v>
      </c>
      <c r="L730" t="s">
        <v>68</v>
      </c>
      <c r="M730">
        <v>10003</v>
      </c>
      <c r="N730" t="s">
        <v>69</v>
      </c>
      <c r="O730" t="s">
        <v>70</v>
      </c>
      <c r="P730">
        <v>1</v>
      </c>
      <c r="Q730" t="s">
        <v>126</v>
      </c>
      <c r="R730" t="s">
        <v>126</v>
      </c>
      <c r="T730" t="s">
        <v>24</v>
      </c>
      <c r="U730" t="s">
        <v>73</v>
      </c>
      <c r="V730">
        <v>0.2</v>
      </c>
      <c r="X730">
        <f>SUM(Table2[[#This Row],[Mitigation Finance ($ million)]:[Adaptation Finance ($ million)]])</f>
        <v>0.2</v>
      </c>
      <c r="Y730" t="s">
        <v>68</v>
      </c>
      <c r="Z730" t="s">
        <v>1319</v>
      </c>
      <c r="AA730" t="s">
        <v>2482</v>
      </c>
    </row>
    <row r="731" spans="1:27" x14ac:dyDescent="0.25">
      <c r="A731" s="2">
        <v>44893</v>
      </c>
      <c r="B731" t="s">
        <v>2478</v>
      </c>
      <c r="C731" t="s">
        <v>2479</v>
      </c>
      <c r="D731" t="s">
        <v>2480</v>
      </c>
      <c r="E731" t="s">
        <v>2481</v>
      </c>
      <c r="F731" t="s">
        <v>104</v>
      </c>
      <c r="G731" t="s">
        <v>184</v>
      </c>
      <c r="H731" t="s">
        <v>185</v>
      </c>
      <c r="I731" t="s">
        <v>66</v>
      </c>
      <c r="L731" t="s">
        <v>68</v>
      </c>
      <c r="M731">
        <v>10003</v>
      </c>
      <c r="N731" t="s">
        <v>69</v>
      </c>
      <c r="O731" t="s">
        <v>70</v>
      </c>
      <c r="Q731" t="s">
        <v>126</v>
      </c>
      <c r="R731" t="s">
        <v>128</v>
      </c>
      <c r="T731" t="s">
        <v>24</v>
      </c>
      <c r="U731" t="s">
        <v>73</v>
      </c>
      <c r="V731">
        <v>0.1</v>
      </c>
      <c r="X731">
        <f>SUM(Table2[[#This Row],[Mitigation Finance ($ million)]:[Adaptation Finance ($ million)]])</f>
        <v>0.1</v>
      </c>
      <c r="Y731" t="s">
        <v>68</v>
      </c>
      <c r="Z731" t="s">
        <v>1319</v>
      </c>
      <c r="AA731" t="s">
        <v>2482</v>
      </c>
    </row>
    <row r="732" spans="1:27" x14ac:dyDescent="0.25">
      <c r="A732" s="2">
        <v>44895</v>
      </c>
      <c r="B732" t="s">
        <v>1220</v>
      </c>
      <c r="C732" t="s">
        <v>1221</v>
      </c>
      <c r="D732" t="s">
        <v>215</v>
      </c>
      <c r="E732" t="s">
        <v>216</v>
      </c>
      <c r="F732" t="s">
        <v>217</v>
      </c>
      <c r="G732" t="s">
        <v>218</v>
      </c>
      <c r="H732" t="s">
        <v>683</v>
      </c>
      <c r="I732" t="s">
        <v>66</v>
      </c>
      <c r="J732">
        <v>1.2</v>
      </c>
      <c r="K732" t="s">
        <v>180</v>
      </c>
      <c r="L732" t="s">
        <v>68</v>
      </c>
      <c r="M732">
        <v>6986</v>
      </c>
      <c r="N732" t="s">
        <v>69</v>
      </c>
      <c r="O732" t="s">
        <v>70</v>
      </c>
      <c r="P732">
        <v>1.2</v>
      </c>
      <c r="Q732" t="s">
        <v>141</v>
      </c>
      <c r="R732" t="s">
        <v>71</v>
      </c>
      <c r="T732" t="s">
        <v>72</v>
      </c>
      <c r="U732" t="s">
        <v>173</v>
      </c>
      <c r="V732">
        <v>0.2</v>
      </c>
      <c r="W732">
        <v>0.2</v>
      </c>
      <c r="X732">
        <f>SUM(Table2[[#This Row],[Mitigation Finance ($ million)]:[Adaptation Finance ($ million)]])</f>
        <v>0.4</v>
      </c>
      <c r="Y732" t="s">
        <v>68</v>
      </c>
      <c r="Z732" t="s">
        <v>1319</v>
      </c>
      <c r="AA732" t="s">
        <v>1223</v>
      </c>
    </row>
    <row r="733" spans="1:27" x14ac:dyDescent="0.25">
      <c r="A733" s="2">
        <v>44895</v>
      </c>
      <c r="B733" t="s">
        <v>1220</v>
      </c>
      <c r="C733" t="s">
        <v>1221</v>
      </c>
      <c r="D733" t="s">
        <v>215</v>
      </c>
      <c r="E733" t="s">
        <v>216</v>
      </c>
      <c r="F733" t="s">
        <v>217</v>
      </c>
      <c r="G733" t="s">
        <v>218</v>
      </c>
      <c r="H733" t="s">
        <v>683</v>
      </c>
      <c r="I733" t="s">
        <v>66</v>
      </c>
      <c r="K733" t="s">
        <v>180</v>
      </c>
      <c r="L733" t="s">
        <v>68</v>
      </c>
      <c r="M733">
        <v>6986</v>
      </c>
      <c r="N733" t="s">
        <v>69</v>
      </c>
      <c r="O733" t="s">
        <v>70</v>
      </c>
      <c r="Q733" t="s">
        <v>141</v>
      </c>
      <c r="R733" t="s">
        <v>84</v>
      </c>
      <c r="T733" t="s">
        <v>72</v>
      </c>
      <c r="U733" t="s">
        <v>173</v>
      </c>
      <c r="V733">
        <v>0.05</v>
      </c>
      <c r="W733">
        <v>0.15</v>
      </c>
      <c r="X733">
        <f>SUM(Table2[[#This Row],[Mitigation Finance ($ million)]:[Adaptation Finance ($ million)]])</f>
        <v>0.2</v>
      </c>
      <c r="Y733" t="s">
        <v>68</v>
      </c>
      <c r="Z733" t="s">
        <v>1319</v>
      </c>
      <c r="AA733" t="s">
        <v>1223</v>
      </c>
    </row>
    <row r="734" spans="1:27" x14ac:dyDescent="0.25">
      <c r="A734" s="2">
        <v>44895</v>
      </c>
      <c r="B734" t="s">
        <v>1220</v>
      </c>
      <c r="C734" t="s">
        <v>1221</v>
      </c>
      <c r="D734" t="s">
        <v>215</v>
      </c>
      <c r="E734" t="s">
        <v>216</v>
      </c>
      <c r="F734" t="s">
        <v>217</v>
      </c>
      <c r="G734" t="s">
        <v>218</v>
      </c>
      <c r="H734" t="s">
        <v>683</v>
      </c>
      <c r="I734" t="s">
        <v>66</v>
      </c>
      <c r="K734" t="s">
        <v>180</v>
      </c>
      <c r="L734" t="s">
        <v>68</v>
      </c>
      <c r="M734">
        <v>6986</v>
      </c>
      <c r="N734" t="s">
        <v>69</v>
      </c>
      <c r="O734" t="s">
        <v>70</v>
      </c>
      <c r="Q734" t="s">
        <v>141</v>
      </c>
      <c r="R734" t="s">
        <v>141</v>
      </c>
      <c r="T734" t="s">
        <v>72</v>
      </c>
      <c r="U734" t="s">
        <v>173</v>
      </c>
      <c r="V734">
        <v>0.5</v>
      </c>
      <c r="W734">
        <v>0.1</v>
      </c>
      <c r="X734">
        <f>SUM(Table2[[#This Row],[Mitigation Finance ($ million)]:[Adaptation Finance ($ million)]])</f>
        <v>0.6</v>
      </c>
      <c r="Y734" t="s">
        <v>68</v>
      </c>
      <c r="Z734" t="s">
        <v>1319</v>
      </c>
      <c r="AA734" t="s">
        <v>1223</v>
      </c>
    </row>
    <row r="735" spans="1:27" x14ac:dyDescent="0.25">
      <c r="A735" s="2">
        <v>44896</v>
      </c>
      <c r="B735" t="s">
        <v>2326</v>
      </c>
      <c r="C735" t="s">
        <v>2327</v>
      </c>
      <c r="D735" t="s">
        <v>215</v>
      </c>
      <c r="E735" t="s">
        <v>216</v>
      </c>
      <c r="F735" t="s">
        <v>217</v>
      </c>
      <c r="G735" t="s">
        <v>218</v>
      </c>
      <c r="H735" t="s">
        <v>683</v>
      </c>
      <c r="I735" t="s">
        <v>66</v>
      </c>
      <c r="K735" t="s">
        <v>2199</v>
      </c>
      <c r="L735" t="s">
        <v>93</v>
      </c>
      <c r="M735" t="s">
        <v>2328</v>
      </c>
      <c r="N735" t="s">
        <v>69</v>
      </c>
      <c r="O735" t="s">
        <v>94</v>
      </c>
      <c r="Q735" t="s">
        <v>84</v>
      </c>
      <c r="R735" t="s">
        <v>475</v>
      </c>
      <c r="T735" t="s">
        <v>72</v>
      </c>
      <c r="U735" t="s">
        <v>95</v>
      </c>
      <c r="V735">
        <v>4.4157000000000002</v>
      </c>
      <c r="W735">
        <v>1.9350000000000001</v>
      </c>
      <c r="X735">
        <f>SUM(Table2[[#This Row],[Mitigation Finance ($ million)]:[Adaptation Finance ($ million)]])</f>
        <v>6.3506999999999998</v>
      </c>
      <c r="Y735" t="s">
        <v>96</v>
      </c>
      <c r="Z735" t="s">
        <v>1319</v>
      </c>
      <c r="AA735" t="s">
        <v>2329</v>
      </c>
    </row>
    <row r="736" spans="1:27" x14ac:dyDescent="0.25">
      <c r="A736" s="2">
        <v>44896</v>
      </c>
      <c r="B736" t="s">
        <v>2326</v>
      </c>
      <c r="C736" t="s">
        <v>2327</v>
      </c>
      <c r="D736" t="s">
        <v>215</v>
      </c>
      <c r="E736" t="s">
        <v>216</v>
      </c>
      <c r="F736" t="s">
        <v>217</v>
      </c>
      <c r="G736" t="s">
        <v>218</v>
      </c>
      <c r="H736" t="s">
        <v>683</v>
      </c>
      <c r="I736" t="s">
        <v>66</v>
      </c>
      <c r="K736" t="s">
        <v>2199</v>
      </c>
      <c r="L736" t="s">
        <v>93</v>
      </c>
      <c r="M736" t="s">
        <v>2328</v>
      </c>
      <c r="N736" t="s">
        <v>69</v>
      </c>
      <c r="O736" t="s">
        <v>94</v>
      </c>
      <c r="Q736" t="s">
        <v>84</v>
      </c>
      <c r="R736" t="s">
        <v>117</v>
      </c>
      <c r="T736" t="s">
        <v>72</v>
      </c>
      <c r="U736" t="s">
        <v>95</v>
      </c>
      <c r="V736">
        <v>4.0129999999999999</v>
      </c>
      <c r="W736">
        <v>0.58099999999999996</v>
      </c>
      <c r="X736">
        <f>SUM(Table2[[#This Row],[Mitigation Finance ($ million)]:[Adaptation Finance ($ million)]])</f>
        <v>4.5939999999999994</v>
      </c>
      <c r="Y736" t="s">
        <v>96</v>
      </c>
      <c r="Z736" t="s">
        <v>1319</v>
      </c>
      <c r="AA736" t="s">
        <v>2329</v>
      </c>
    </row>
    <row r="737" spans="1:27" x14ac:dyDescent="0.25">
      <c r="A737" s="2">
        <v>44896</v>
      </c>
      <c r="B737" t="s">
        <v>2326</v>
      </c>
      <c r="C737" t="s">
        <v>2327</v>
      </c>
      <c r="D737" t="s">
        <v>215</v>
      </c>
      <c r="E737" t="s">
        <v>216</v>
      </c>
      <c r="F737" t="s">
        <v>217</v>
      </c>
      <c r="G737" t="s">
        <v>218</v>
      </c>
      <c r="H737" t="s">
        <v>683</v>
      </c>
      <c r="I737" t="s">
        <v>66</v>
      </c>
      <c r="K737" t="s">
        <v>2199</v>
      </c>
      <c r="L737" t="s">
        <v>93</v>
      </c>
      <c r="M737" t="s">
        <v>2330</v>
      </c>
      <c r="N737" t="s">
        <v>69</v>
      </c>
      <c r="O737" t="s">
        <v>94</v>
      </c>
      <c r="P737">
        <v>19.514523369999999</v>
      </c>
      <c r="Q737" t="s">
        <v>84</v>
      </c>
      <c r="T737" t="s">
        <v>72</v>
      </c>
      <c r="U737" t="s">
        <v>95</v>
      </c>
      <c r="X737">
        <f>SUM(Table2[[#This Row],[Mitigation Finance ($ million)]:[Adaptation Finance ($ million)]])</f>
        <v>0</v>
      </c>
      <c r="Y737" t="s">
        <v>96</v>
      </c>
      <c r="Z737" t="s">
        <v>1319</v>
      </c>
      <c r="AA737" t="s">
        <v>2329</v>
      </c>
    </row>
    <row r="738" spans="1:27" x14ac:dyDescent="0.25">
      <c r="A738" s="2">
        <v>44896</v>
      </c>
      <c r="B738" t="s">
        <v>2620</v>
      </c>
      <c r="C738" t="s">
        <v>2621</v>
      </c>
      <c r="D738" t="s">
        <v>87</v>
      </c>
      <c r="E738" t="s">
        <v>88</v>
      </c>
      <c r="F738" t="s">
        <v>80</v>
      </c>
      <c r="G738" t="s">
        <v>89</v>
      </c>
      <c r="H738" t="s">
        <v>115</v>
      </c>
      <c r="I738" t="s">
        <v>91</v>
      </c>
      <c r="J738">
        <v>21.6</v>
      </c>
      <c r="K738" t="s">
        <v>2521</v>
      </c>
      <c r="L738" t="s">
        <v>93</v>
      </c>
      <c r="M738" t="s">
        <v>2622</v>
      </c>
      <c r="N738" t="s">
        <v>69</v>
      </c>
      <c r="O738" t="s">
        <v>94</v>
      </c>
      <c r="P738">
        <v>16</v>
      </c>
      <c r="Q738" t="s">
        <v>117</v>
      </c>
      <c r="R738" t="s">
        <v>117</v>
      </c>
      <c r="T738" t="s">
        <v>25</v>
      </c>
      <c r="U738" t="s">
        <v>173</v>
      </c>
      <c r="W738">
        <v>16</v>
      </c>
      <c r="X738">
        <f>SUM(Table2[[#This Row],[Mitigation Finance ($ million)]:[Adaptation Finance ($ million)]])</f>
        <v>16</v>
      </c>
      <c r="Y738" t="s">
        <v>96</v>
      </c>
      <c r="Z738" t="s">
        <v>1319</v>
      </c>
      <c r="AA738" t="s">
        <v>2623</v>
      </c>
    </row>
    <row r="739" spans="1:27" x14ac:dyDescent="0.25">
      <c r="A739" s="2">
        <v>44897</v>
      </c>
      <c r="B739" t="s">
        <v>2892</v>
      </c>
      <c r="C739" t="s">
        <v>2893</v>
      </c>
      <c r="D739" t="s">
        <v>103</v>
      </c>
      <c r="E739" t="s">
        <v>104</v>
      </c>
      <c r="F739" t="s">
        <v>104</v>
      </c>
      <c r="G739" t="s">
        <v>323</v>
      </c>
      <c r="H739" t="s">
        <v>2894</v>
      </c>
      <c r="I739" t="s">
        <v>66</v>
      </c>
      <c r="J739">
        <v>1.6</v>
      </c>
      <c r="K739" t="s">
        <v>67</v>
      </c>
      <c r="L739" t="s">
        <v>68</v>
      </c>
      <c r="M739">
        <v>10010</v>
      </c>
      <c r="N739" t="s">
        <v>69</v>
      </c>
      <c r="O739" t="s">
        <v>561</v>
      </c>
      <c r="P739">
        <v>0.25</v>
      </c>
      <c r="Q739" t="s">
        <v>325</v>
      </c>
      <c r="R739" t="s">
        <v>325</v>
      </c>
      <c r="T739" t="s">
        <v>72</v>
      </c>
      <c r="U739" t="s">
        <v>73</v>
      </c>
      <c r="V739">
        <v>0.1</v>
      </c>
      <c r="W739">
        <v>0.15</v>
      </c>
      <c r="X739">
        <f>SUM(Table2[[#This Row],[Mitigation Finance ($ million)]:[Adaptation Finance ($ million)]])</f>
        <v>0.25</v>
      </c>
      <c r="Y739" t="s">
        <v>68</v>
      </c>
      <c r="Z739" t="s">
        <v>1319</v>
      </c>
      <c r="AA739" t="s">
        <v>2895</v>
      </c>
    </row>
    <row r="740" spans="1:27" x14ac:dyDescent="0.25">
      <c r="A740" s="2">
        <v>44897</v>
      </c>
      <c r="B740" t="s">
        <v>2892</v>
      </c>
      <c r="C740" t="s">
        <v>2893</v>
      </c>
      <c r="D740" t="s">
        <v>103</v>
      </c>
      <c r="E740" t="s">
        <v>104</v>
      </c>
      <c r="F740" t="s">
        <v>104</v>
      </c>
      <c r="G740" t="s">
        <v>323</v>
      </c>
      <c r="H740" t="s">
        <v>2894</v>
      </c>
      <c r="I740" t="s">
        <v>66</v>
      </c>
      <c r="K740" t="s">
        <v>67</v>
      </c>
      <c r="L740" t="s">
        <v>68</v>
      </c>
      <c r="M740">
        <v>10010</v>
      </c>
      <c r="N740" t="s">
        <v>69</v>
      </c>
      <c r="O740" t="s">
        <v>70</v>
      </c>
      <c r="P740">
        <v>1</v>
      </c>
      <c r="Q740" t="s">
        <v>325</v>
      </c>
      <c r="R740" t="s">
        <v>325</v>
      </c>
      <c r="T740" t="s">
        <v>72</v>
      </c>
      <c r="U740" t="s">
        <v>73</v>
      </c>
      <c r="V740">
        <v>0.1</v>
      </c>
      <c r="W740">
        <v>0.3</v>
      </c>
      <c r="X740">
        <f>SUM(Table2[[#This Row],[Mitigation Finance ($ million)]:[Adaptation Finance ($ million)]])</f>
        <v>0.4</v>
      </c>
      <c r="Y740" t="s">
        <v>68</v>
      </c>
      <c r="Z740" t="s">
        <v>1319</v>
      </c>
      <c r="AA740" t="s">
        <v>2895</v>
      </c>
    </row>
    <row r="741" spans="1:27" x14ac:dyDescent="0.25">
      <c r="A741" s="2">
        <v>44897</v>
      </c>
      <c r="B741" t="s">
        <v>2892</v>
      </c>
      <c r="C741" t="s">
        <v>2893</v>
      </c>
      <c r="D741" t="s">
        <v>103</v>
      </c>
      <c r="E741" t="s">
        <v>104</v>
      </c>
      <c r="F741" t="s">
        <v>104</v>
      </c>
      <c r="G741" t="s">
        <v>323</v>
      </c>
      <c r="H741" t="s">
        <v>2894</v>
      </c>
      <c r="I741" t="s">
        <v>66</v>
      </c>
      <c r="K741" t="s">
        <v>67</v>
      </c>
      <c r="L741" t="s">
        <v>68</v>
      </c>
      <c r="M741">
        <v>10010</v>
      </c>
      <c r="N741" t="s">
        <v>69</v>
      </c>
      <c r="O741" t="s">
        <v>211</v>
      </c>
      <c r="P741">
        <v>0.35</v>
      </c>
      <c r="Q741" t="s">
        <v>325</v>
      </c>
      <c r="R741" t="s">
        <v>325</v>
      </c>
      <c r="T741" t="s">
        <v>72</v>
      </c>
      <c r="U741" t="s">
        <v>73</v>
      </c>
      <c r="V741">
        <v>0.25</v>
      </c>
      <c r="W741">
        <v>0.1</v>
      </c>
      <c r="X741">
        <f>SUM(Table2[[#This Row],[Mitigation Finance ($ million)]:[Adaptation Finance ($ million)]])</f>
        <v>0.35</v>
      </c>
      <c r="Y741" t="s">
        <v>68</v>
      </c>
      <c r="Z741" t="s">
        <v>1319</v>
      </c>
      <c r="AA741" t="s">
        <v>2895</v>
      </c>
    </row>
    <row r="742" spans="1:27" x14ac:dyDescent="0.25">
      <c r="A742" s="2">
        <v>44897</v>
      </c>
      <c r="B742" t="s">
        <v>2262</v>
      </c>
      <c r="C742" t="s">
        <v>2266</v>
      </c>
      <c r="D742" t="s">
        <v>524</v>
      </c>
      <c r="E742" t="s">
        <v>525</v>
      </c>
      <c r="F742" t="s">
        <v>63</v>
      </c>
      <c r="G742" t="s">
        <v>64</v>
      </c>
      <c r="H742" t="s">
        <v>163</v>
      </c>
      <c r="I742" t="s">
        <v>66</v>
      </c>
      <c r="K742" t="s">
        <v>180</v>
      </c>
      <c r="L742" t="s">
        <v>68</v>
      </c>
      <c r="M742">
        <v>6984</v>
      </c>
      <c r="N742" t="s">
        <v>69</v>
      </c>
      <c r="O742" t="s">
        <v>70</v>
      </c>
      <c r="P742">
        <v>0.4</v>
      </c>
      <c r="Q742" t="s">
        <v>126</v>
      </c>
      <c r="T742" t="s">
        <v>72</v>
      </c>
      <c r="U742" t="s">
        <v>73</v>
      </c>
      <c r="X742">
        <f>SUM(Table2[[#This Row],[Mitigation Finance ($ million)]:[Adaptation Finance ($ million)]])</f>
        <v>0</v>
      </c>
      <c r="Y742" t="s">
        <v>68</v>
      </c>
      <c r="Z742" t="s">
        <v>1319</v>
      </c>
      <c r="AA742" t="s">
        <v>2264</v>
      </c>
    </row>
    <row r="743" spans="1:27" x14ac:dyDescent="0.25">
      <c r="A743" s="2">
        <v>44899</v>
      </c>
      <c r="B743" t="s">
        <v>3014</v>
      </c>
      <c r="C743" t="s">
        <v>3015</v>
      </c>
      <c r="D743" t="s">
        <v>1186</v>
      </c>
      <c r="E743" t="s">
        <v>1187</v>
      </c>
      <c r="F743" t="s">
        <v>114</v>
      </c>
      <c r="G743" t="s">
        <v>123</v>
      </c>
      <c r="H743" t="s">
        <v>1188</v>
      </c>
      <c r="I743" t="s">
        <v>66</v>
      </c>
      <c r="J743">
        <v>1.2</v>
      </c>
      <c r="K743" t="s">
        <v>67</v>
      </c>
      <c r="L743" t="s">
        <v>68</v>
      </c>
      <c r="M743">
        <v>10053</v>
      </c>
      <c r="N743" t="s">
        <v>69</v>
      </c>
      <c r="O743" t="s">
        <v>70</v>
      </c>
      <c r="P743">
        <v>1.2</v>
      </c>
      <c r="Q743" t="s">
        <v>71</v>
      </c>
      <c r="R743" t="s">
        <v>71</v>
      </c>
      <c r="T743" t="s">
        <v>72</v>
      </c>
      <c r="U743" t="s">
        <v>73</v>
      </c>
      <c r="V743">
        <v>0.1</v>
      </c>
      <c r="W743">
        <v>0.1</v>
      </c>
      <c r="X743">
        <f>SUM(Table2[[#This Row],[Mitigation Finance ($ million)]:[Adaptation Finance ($ million)]])</f>
        <v>0.2</v>
      </c>
      <c r="Y743" t="s">
        <v>68</v>
      </c>
      <c r="Z743" t="s">
        <v>1319</v>
      </c>
      <c r="AA743" t="s">
        <v>3016</v>
      </c>
    </row>
    <row r="744" spans="1:27" x14ac:dyDescent="0.25">
      <c r="A744" s="2">
        <v>44899</v>
      </c>
      <c r="B744" t="s">
        <v>2814</v>
      </c>
      <c r="C744" t="s">
        <v>2815</v>
      </c>
      <c r="D744" t="s">
        <v>78</v>
      </c>
      <c r="E744" t="s">
        <v>79</v>
      </c>
      <c r="F744" t="s">
        <v>80</v>
      </c>
      <c r="G744" t="s">
        <v>81</v>
      </c>
      <c r="H744" t="s">
        <v>613</v>
      </c>
      <c r="I744" t="s">
        <v>66</v>
      </c>
      <c r="J744">
        <v>1.5</v>
      </c>
      <c r="K744" t="s">
        <v>180</v>
      </c>
      <c r="L744" t="s">
        <v>68</v>
      </c>
      <c r="M744">
        <v>6950</v>
      </c>
      <c r="N744" t="s">
        <v>69</v>
      </c>
      <c r="O744" t="s">
        <v>70</v>
      </c>
      <c r="P744">
        <v>1.5</v>
      </c>
      <c r="Q744" t="s">
        <v>132</v>
      </c>
      <c r="R744" t="s">
        <v>132</v>
      </c>
      <c r="T744" t="s">
        <v>25</v>
      </c>
      <c r="U744" t="s">
        <v>73</v>
      </c>
      <c r="W744">
        <v>0.03</v>
      </c>
      <c r="X744">
        <f>SUM(Table2[[#This Row],[Mitigation Finance ($ million)]:[Adaptation Finance ($ million)]])</f>
        <v>0.03</v>
      </c>
      <c r="Y744" t="s">
        <v>68</v>
      </c>
      <c r="Z744" t="s">
        <v>1319</v>
      </c>
      <c r="AA744" t="s">
        <v>2816</v>
      </c>
    </row>
    <row r="745" spans="1:27" x14ac:dyDescent="0.25">
      <c r="A745" s="2">
        <v>44900</v>
      </c>
      <c r="B745" t="s">
        <v>2599</v>
      </c>
      <c r="C745" t="s">
        <v>2600</v>
      </c>
      <c r="D745" t="s">
        <v>78</v>
      </c>
      <c r="E745" t="s">
        <v>79</v>
      </c>
      <c r="F745" t="s">
        <v>80</v>
      </c>
      <c r="G745" t="s">
        <v>89</v>
      </c>
      <c r="H745" t="s">
        <v>90</v>
      </c>
      <c r="I745" t="s">
        <v>91</v>
      </c>
      <c r="J745">
        <v>18.420000000000002</v>
      </c>
      <c r="K745" t="s">
        <v>2601</v>
      </c>
      <c r="L745" t="s">
        <v>93</v>
      </c>
      <c r="M745" t="s">
        <v>2602</v>
      </c>
      <c r="N745" t="s">
        <v>69</v>
      </c>
      <c r="O745" t="s">
        <v>94</v>
      </c>
      <c r="P745">
        <v>11.238480560000001</v>
      </c>
      <c r="Q745" t="s">
        <v>332</v>
      </c>
      <c r="R745" t="s">
        <v>332</v>
      </c>
      <c r="T745" t="s">
        <v>24</v>
      </c>
      <c r="U745" t="s">
        <v>73</v>
      </c>
      <c r="V745">
        <v>11.238480560000001</v>
      </c>
      <c r="X745">
        <f>SUM(Table2[[#This Row],[Mitigation Finance ($ million)]:[Adaptation Finance ($ million)]])</f>
        <v>11.238480560000001</v>
      </c>
      <c r="Y745" t="s">
        <v>96</v>
      </c>
      <c r="Z745" t="s">
        <v>1319</v>
      </c>
      <c r="AA745" t="s">
        <v>2603</v>
      </c>
    </row>
    <row r="746" spans="1:27" x14ac:dyDescent="0.25">
      <c r="A746" s="2">
        <v>44900</v>
      </c>
      <c r="B746" t="s">
        <v>2483</v>
      </c>
      <c r="C746" t="s">
        <v>2484</v>
      </c>
      <c r="D746" t="s">
        <v>2485</v>
      </c>
      <c r="E746" t="s">
        <v>2486</v>
      </c>
      <c r="F746" t="s">
        <v>223</v>
      </c>
      <c r="G746" t="s">
        <v>184</v>
      </c>
      <c r="H746" t="s">
        <v>817</v>
      </c>
      <c r="I746" t="s">
        <v>66</v>
      </c>
      <c r="J746">
        <v>5</v>
      </c>
      <c r="K746" t="s">
        <v>180</v>
      </c>
      <c r="L746" t="s">
        <v>68</v>
      </c>
      <c r="M746">
        <v>10023</v>
      </c>
      <c r="N746" t="s">
        <v>69</v>
      </c>
      <c r="O746" t="s">
        <v>70</v>
      </c>
      <c r="P746">
        <v>5</v>
      </c>
      <c r="Q746" t="s">
        <v>84</v>
      </c>
      <c r="R746" t="s">
        <v>84</v>
      </c>
      <c r="T746" t="s">
        <v>72</v>
      </c>
      <c r="U746" t="s">
        <v>73</v>
      </c>
      <c r="V746">
        <v>0.15</v>
      </c>
      <c r="W746">
        <v>0.35</v>
      </c>
      <c r="X746">
        <f>SUM(Table2[[#This Row],[Mitigation Finance ($ million)]:[Adaptation Finance ($ million)]])</f>
        <v>0.5</v>
      </c>
      <c r="Y746" t="s">
        <v>68</v>
      </c>
      <c r="Z746" t="s">
        <v>1319</v>
      </c>
      <c r="AA746" t="s">
        <v>2487</v>
      </c>
    </row>
    <row r="747" spans="1:27" x14ac:dyDescent="0.25">
      <c r="A747" s="2">
        <v>44902</v>
      </c>
      <c r="B747" t="s">
        <v>2227</v>
      </c>
      <c r="C747" t="s">
        <v>2228</v>
      </c>
      <c r="D747" t="s">
        <v>524</v>
      </c>
      <c r="E747" t="s">
        <v>525</v>
      </c>
      <c r="F747" t="s">
        <v>63</v>
      </c>
      <c r="G747" t="s">
        <v>64</v>
      </c>
      <c r="H747" t="s">
        <v>526</v>
      </c>
      <c r="I747" t="s">
        <v>66</v>
      </c>
      <c r="J747">
        <v>35</v>
      </c>
      <c r="K747" t="s">
        <v>2199</v>
      </c>
      <c r="L747" t="s">
        <v>93</v>
      </c>
      <c r="M747" t="s">
        <v>2229</v>
      </c>
      <c r="N747" t="s">
        <v>69</v>
      </c>
      <c r="O747" t="s">
        <v>225</v>
      </c>
      <c r="P747">
        <v>10</v>
      </c>
      <c r="Q747" t="s">
        <v>361</v>
      </c>
      <c r="R747" t="s">
        <v>361</v>
      </c>
      <c r="T747" t="s">
        <v>72</v>
      </c>
      <c r="U747" t="s">
        <v>73</v>
      </c>
      <c r="V747">
        <v>0.12</v>
      </c>
      <c r="W747">
        <v>0.1</v>
      </c>
      <c r="X747">
        <f>SUM(Table2[[#This Row],[Mitigation Finance ($ million)]:[Adaptation Finance ($ million)]])</f>
        <v>0.22</v>
      </c>
      <c r="Y747" t="s">
        <v>96</v>
      </c>
      <c r="Z747" t="s">
        <v>1319</v>
      </c>
      <c r="AA747" t="s">
        <v>2230</v>
      </c>
    </row>
    <row r="748" spans="1:27" x14ac:dyDescent="0.25">
      <c r="A748" s="2">
        <v>44902</v>
      </c>
      <c r="B748" t="s">
        <v>2227</v>
      </c>
      <c r="C748" t="s">
        <v>2228</v>
      </c>
      <c r="D748" t="s">
        <v>524</v>
      </c>
      <c r="E748" t="s">
        <v>525</v>
      </c>
      <c r="F748" t="s">
        <v>63</v>
      </c>
      <c r="G748" t="s">
        <v>64</v>
      </c>
      <c r="H748" t="s">
        <v>526</v>
      </c>
      <c r="I748" t="s">
        <v>66</v>
      </c>
      <c r="K748" t="s">
        <v>2199</v>
      </c>
      <c r="L748" t="s">
        <v>150</v>
      </c>
      <c r="M748" t="s">
        <v>2231</v>
      </c>
      <c r="N748" t="s">
        <v>69</v>
      </c>
      <c r="O748" t="s">
        <v>152</v>
      </c>
      <c r="P748">
        <v>20</v>
      </c>
      <c r="Q748" t="s">
        <v>361</v>
      </c>
      <c r="R748" t="s">
        <v>361</v>
      </c>
      <c r="T748" t="s">
        <v>72</v>
      </c>
      <c r="U748" t="s">
        <v>73</v>
      </c>
      <c r="V748">
        <v>0.54</v>
      </c>
      <c r="W748">
        <v>0.45</v>
      </c>
      <c r="X748">
        <f>SUM(Table2[[#This Row],[Mitigation Finance ($ million)]:[Adaptation Finance ($ million)]])</f>
        <v>0.99</v>
      </c>
      <c r="Y748" t="s">
        <v>96</v>
      </c>
      <c r="Z748" t="s">
        <v>1319</v>
      </c>
      <c r="AA748" t="s">
        <v>2230</v>
      </c>
    </row>
    <row r="749" spans="1:27" x14ac:dyDescent="0.25">
      <c r="A749" s="2">
        <v>44902</v>
      </c>
      <c r="B749" t="s">
        <v>2817</v>
      </c>
      <c r="C749" t="s">
        <v>2818</v>
      </c>
      <c r="D749" t="s">
        <v>2694</v>
      </c>
      <c r="E749" t="s">
        <v>288</v>
      </c>
      <c r="F749" t="s">
        <v>80</v>
      </c>
      <c r="G749" t="s">
        <v>81</v>
      </c>
      <c r="H749" t="s">
        <v>866</v>
      </c>
      <c r="I749" t="s">
        <v>66</v>
      </c>
      <c r="J749">
        <v>2</v>
      </c>
      <c r="K749" t="s">
        <v>67</v>
      </c>
      <c r="L749" t="s">
        <v>68</v>
      </c>
      <c r="M749">
        <v>10020</v>
      </c>
      <c r="N749" t="s">
        <v>99</v>
      </c>
      <c r="O749" t="s">
        <v>172</v>
      </c>
      <c r="P749">
        <v>2</v>
      </c>
      <c r="Q749" t="s">
        <v>141</v>
      </c>
      <c r="R749" t="s">
        <v>141</v>
      </c>
      <c r="T749" t="s">
        <v>24</v>
      </c>
      <c r="U749" t="s">
        <v>73</v>
      </c>
      <c r="V749">
        <v>2</v>
      </c>
      <c r="X749">
        <f>SUM(Table2[[#This Row],[Mitigation Finance ($ million)]:[Adaptation Finance ($ million)]])</f>
        <v>2</v>
      </c>
      <c r="Y749" t="s">
        <v>68</v>
      </c>
      <c r="Z749" t="s">
        <v>1319</v>
      </c>
      <c r="AA749" t="s">
        <v>2819</v>
      </c>
    </row>
    <row r="750" spans="1:27" x14ac:dyDescent="0.25">
      <c r="A750" s="2">
        <v>44902</v>
      </c>
      <c r="B750" t="s">
        <v>2913</v>
      </c>
      <c r="C750" t="s">
        <v>2914</v>
      </c>
      <c r="D750" t="s">
        <v>103</v>
      </c>
      <c r="E750" t="s">
        <v>104</v>
      </c>
      <c r="F750" t="s">
        <v>104</v>
      </c>
      <c r="G750" t="s">
        <v>323</v>
      </c>
      <c r="H750" t="s">
        <v>2894</v>
      </c>
      <c r="I750" t="s">
        <v>66</v>
      </c>
      <c r="J750">
        <v>0.215</v>
      </c>
      <c r="K750" t="s">
        <v>209</v>
      </c>
      <c r="L750" t="s">
        <v>210</v>
      </c>
      <c r="M750" t="s">
        <v>2913</v>
      </c>
      <c r="N750" t="s">
        <v>69</v>
      </c>
      <c r="O750" t="s">
        <v>211</v>
      </c>
      <c r="P750">
        <v>0.215</v>
      </c>
      <c r="Q750" t="s">
        <v>117</v>
      </c>
      <c r="R750" t="s">
        <v>117</v>
      </c>
      <c r="T750" t="s">
        <v>24</v>
      </c>
      <c r="V750">
        <v>0.215</v>
      </c>
      <c r="X750">
        <f>SUM(Table2[[#This Row],[Mitigation Finance ($ million)]:[Adaptation Finance ($ million)]])</f>
        <v>0.215</v>
      </c>
      <c r="Y750" t="s">
        <v>212</v>
      </c>
      <c r="Z750" t="s">
        <v>1319</v>
      </c>
    </row>
    <row r="751" spans="1:27" x14ac:dyDescent="0.25">
      <c r="A751" s="2">
        <v>44903</v>
      </c>
      <c r="B751" t="s">
        <v>3042</v>
      </c>
      <c r="C751" t="s">
        <v>3043</v>
      </c>
      <c r="D751" t="s">
        <v>200</v>
      </c>
      <c r="E751" t="s">
        <v>201</v>
      </c>
      <c r="F751" t="s">
        <v>114</v>
      </c>
      <c r="G751" t="s">
        <v>123</v>
      </c>
      <c r="H751" t="s">
        <v>491</v>
      </c>
      <c r="I751" t="s">
        <v>66</v>
      </c>
      <c r="J751">
        <v>0.2</v>
      </c>
      <c r="K751" t="s">
        <v>67</v>
      </c>
      <c r="L751" t="s">
        <v>68</v>
      </c>
      <c r="M751">
        <v>10026</v>
      </c>
      <c r="N751" t="s">
        <v>69</v>
      </c>
      <c r="O751" t="s">
        <v>70</v>
      </c>
      <c r="P751">
        <v>0.2</v>
      </c>
      <c r="Q751" t="s">
        <v>84</v>
      </c>
      <c r="R751" t="s">
        <v>84</v>
      </c>
      <c r="T751" t="s">
        <v>72</v>
      </c>
      <c r="U751" t="s">
        <v>73</v>
      </c>
      <c r="V751">
        <v>0.1</v>
      </c>
      <c r="W751">
        <v>0.1</v>
      </c>
      <c r="X751">
        <f>SUM(Table2[[#This Row],[Mitigation Finance ($ million)]:[Adaptation Finance ($ million)]])</f>
        <v>0.2</v>
      </c>
      <c r="Y751" t="s">
        <v>68</v>
      </c>
      <c r="Z751" t="s">
        <v>1319</v>
      </c>
      <c r="AA751" t="s">
        <v>3044</v>
      </c>
    </row>
    <row r="752" spans="1:27" x14ac:dyDescent="0.25">
      <c r="A752" s="2">
        <v>44904</v>
      </c>
      <c r="B752" t="s">
        <v>2519</v>
      </c>
      <c r="C752" t="s">
        <v>2520</v>
      </c>
      <c r="D752" t="s">
        <v>87</v>
      </c>
      <c r="E752" t="s">
        <v>88</v>
      </c>
      <c r="F752" t="s">
        <v>80</v>
      </c>
      <c r="G752" t="s">
        <v>89</v>
      </c>
      <c r="H752" t="s">
        <v>256</v>
      </c>
      <c r="I752" t="s">
        <v>91</v>
      </c>
      <c r="J752">
        <v>200</v>
      </c>
      <c r="K752" t="s">
        <v>2521</v>
      </c>
      <c r="L752" t="s">
        <v>93</v>
      </c>
      <c r="M752" t="s">
        <v>2522</v>
      </c>
      <c r="N752" t="s">
        <v>69</v>
      </c>
      <c r="O752" t="s">
        <v>94</v>
      </c>
      <c r="P752">
        <v>100</v>
      </c>
      <c r="Q752" t="s">
        <v>128</v>
      </c>
      <c r="R752" t="s">
        <v>128</v>
      </c>
      <c r="T752" t="s">
        <v>24</v>
      </c>
      <c r="U752" t="s">
        <v>73</v>
      </c>
      <c r="V752">
        <v>5</v>
      </c>
      <c r="X752">
        <f>SUM(Table2[[#This Row],[Mitigation Finance ($ million)]:[Adaptation Finance ($ million)]])</f>
        <v>5</v>
      </c>
      <c r="Y752" t="s">
        <v>96</v>
      </c>
      <c r="Z752" t="s">
        <v>1319</v>
      </c>
      <c r="AA752" t="s">
        <v>2523</v>
      </c>
    </row>
    <row r="753" spans="1:27" x14ac:dyDescent="0.25">
      <c r="A753" s="2">
        <v>44904</v>
      </c>
      <c r="B753" t="s">
        <v>2614</v>
      </c>
      <c r="C753" t="s">
        <v>2615</v>
      </c>
      <c r="D753" t="s">
        <v>200</v>
      </c>
      <c r="E753" t="s">
        <v>201</v>
      </c>
      <c r="F753" t="s">
        <v>114</v>
      </c>
      <c r="G753" t="s">
        <v>89</v>
      </c>
      <c r="H753" t="s">
        <v>147</v>
      </c>
      <c r="I753" t="s">
        <v>91</v>
      </c>
      <c r="J753">
        <v>32.9</v>
      </c>
      <c r="K753" t="s">
        <v>2616</v>
      </c>
      <c r="L753" t="s">
        <v>93</v>
      </c>
      <c r="M753" t="s">
        <v>2617</v>
      </c>
      <c r="N753" t="s">
        <v>69</v>
      </c>
      <c r="O753" t="s">
        <v>94</v>
      </c>
      <c r="P753">
        <v>7</v>
      </c>
      <c r="Q753" t="s">
        <v>141</v>
      </c>
      <c r="R753" t="s">
        <v>141</v>
      </c>
      <c r="T753" t="s">
        <v>24</v>
      </c>
      <c r="U753" t="s">
        <v>73</v>
      </c>
      <c r="V753">
        <v>7</v>
      </c>
      <c r="X753">
        <f>SUM(Table2[[#This Row],[Mitigation Finance ($ million)]:[Adaptation Finance ($ million)]])</f>
        <v>7</v>
      </c>
      <c r="Y753" t="s">
        <v>96</v>
      </c>
      <c r="Z753" t="s">
        <v>1319</v>
      </c>
      <c r="AA753" t="s">
        <v>2618</v>
      </c>
    </row>
    <row r="754" spans="1:27" x14ac:dyDescent="0.25">
      <c r="A754" s="2">
        <v>44904</v>
      </c>
      <c r="B754" t="s">
        <v>2614</v>
      </c>
      <c r="C754" t="s">
        <v>2615</v>
      </c>
      <c r="D754" t="s">
        <v>200</v>
      </c>
      <c r="E754" t="s">
        <v>201</v>
      </c>
      <c r="F754" t="s">
        <v>114</v>
      </c>
      <c r="G754" t="s">
        <v>89</v>
      </c>
      <c r="H754" t="s">
        <v>147</v>
      </c>
      <c r="I754" t="s">
        <v>91</v>
      </c>
      <c r="K754" t="s">
        <v>2616</v>
      </c>
      <c r="L754" t="s">
        <v>93</v>
      </c>
      <c r="M754" t="s">
        <v>2619</v>
      </c>
      <c r="N754" t="s">
        <v>99</v>
      </c>
      <c r="O754" t="s">
        <v>100</v>
      </c>
      <c r="P754">
        <v>6</v>
      </c>
      <c r="Q754" t="s">
        <v>141</v>
      </c>
      <c r="R754" t="s">
        <v>141</v>
      </c>
      <c r="T754" t="s">
        <v>24</v>
      </c>
      <c r="U754" t="s">
        <v>73</v>
      </c>
      <c r="V754">
        <v>6</v>
      </c>
      <c r="X754">
        <f>SUM(Table2[[#This Row],[Mitigation Finance ($ million)]:[Adaptation Finance ($ million)]])</f>
        <v>6</v>
      </c>
      <c r="Y754" t="s">
        <v>96</v>
      </c>
      <c r="Z754" t="s">
        <v>1319</v>
      </c>
      <c r="AA754" t="s">
        <v>2618</v>
      </c>
    </row>
    <row r="755" spans="1:27" x14ac:dyDescent="0.25">
      <c r="A755" s="2">
        <v>44905</v>
      </c>
      <c r="B755" t="s">
        <v>702</v>
      </c>
      <c r="C755" t="s">
        <v>703</v>
      </c>
      <c r="D755" t="s">
        <v>87</v>
      </c>
      <c r="E755" t="s">
        <v>88</v>
      </c>
      <c r="F755" t="s">
        <v>80</v>
      </c>
      <c r="G755" t="s">
        <v>89</v>
      </c>
      <c r="H755" t="s">
        <v>137</v>
      </c>
      <c r="I755" t="s">
        <v>91</v>
      </c>
      <c r="L755" t="s">
        <v>2524</v>
      </c>
      <c r="M755" t="s">
        <v>704</v>
      </c>
      <c r="N755" t="s">
        <v>99</v>
      </c>
      <c r="O755" t="s">
        <v>140</v>
      </c>
      <c r="P755">
        <v>0.98391195999999992</v>
      </c>
      <c r="Q755" t="s">
        <v>84</v>
      </c>
      <c r="R755" t="s">
        <v>84</v>
      </c>
      <c r="T755" t="s">
        <v>24</v>
      </c>
      <c r="U755" t="s">
        <v>73</v>
      </c>
      <c r="V755">
        <v>0.98391195999999992</v>
      </c>
      <c r="X755">
        <f>SUM(Table2[[#This Row],[Mitigation Finance ($ million)]:[Adaptation Finance ($ million)]])</f>
        <v>0.98391195999999992</v>
      </c>
      <c r="Y755" t="s">
        <v>96</v>
      </c>
      <c r="Z755" t="s">
        <v>1319</v>
      </c>
      <c r="AA755" t="s">
        <v>705</v>
      </c>
    </row>
    <row r="756" spans="1:27" x14ac:dyDescent="0.25">
      <c r="A756" s="2">
        <v>44907</v>
      </c>
      <c r="B756" t="s">
        <v>600</v>
      </c>
      <c r="C756" t="s">
        <v>601</v>
      </c>
      <c r="D756" t="s">
        <v>103</v>
      </c>
      <c r="E756" t="s">
        <v>104</v>
      </c>
      <c r="F756" t="s">
        <v>104</v>
      </c>
      <c r="G756" t="s">
        <v>323</v>
      </c>
      <c r="H756" t="s">
        <v>324</v>
      </c>
      <c r="I756" t="s">
        <v>66</v>
      </c>
      <c r="J756">
        <v>1</v>
      </c>
      <c r="K756" t="s">
        <v>67</v>
      </c>
      <c r="L756" t="s">
        <v>68</v>
      </c>
      <c r="M756">
        <v>10039</v>
      </c>
      <c r="N756" t="s">
        <v>69</v>
      </c>
      <c r="O756" t="s">
        <v>70</v>
      </c>
      <c r="P756">
        <v>1</v>
      </c>
      <c r="Q756" t="s">
        <v>325</v>
      </c>
      <c r="R756" t="s">
        <v>325</v>
      </c>
      <c r="T756" t="s">
        <v>72</v>
      </c>
      <c r="U756" t="s">
        <v>73</v>
      </c>
      <c r="V756">
        <v>0.5</v>
      </c>
      <c r="W756">
        <v>0.5</v>
      </c>
      <c r="X756">
        <f>SUM(Table2[[#This Row],[Mitigation Finance ($ million)]:[Adaptation Finance ($ million)]])</f>
        <v>1</v>
      </c>
      <c r="Y756" t="s">
        <v>68</v>
      </c>
      <c r="Z756" t="s">
        <v>1319</v>
      </c>
      <c r="AA756" t="s">
        <v>602</v>
      </c>
    </row>
    <row r="757" spans="1:27" x14ac:dyDescent="0.25">
      <c r="A757" s="2">
        <v>44908</v>
      </c>
      <c r="B757" t="s">
        <v>2246</v>
      </c>
      <c r="C757" t="s">
        <v>2247</v>
      </c>
      <c r="D757" t="s">
        <v>2248</v>
      </c>
      <c r="E757" t="s">
        <v>2249</v>
      </c>
      <c r="F757" t="s">
        <v>63</v>
      </c>
      <c r="G757" t="s">
        <v>64</v>
      </c>
      <c r="H757" t="s">
        <v>2250</v>
      </c>
      <c r="I757" t="s">
        <v>66</v>
      </c>
      <c r="J757">
        <v>1.925</v>
      </c>
      <c r="K757" t="s">
        <v>67</v>
      </c>
      <c r="L757" t="s">
        <v>68</v>
      </c>
      <c r="M757">
        <v>10042</v>
      </c>
      <c r="N757" t="s">
        <v>69</v>
      </c>
      <c r="O757" t="s">
        <v>70</v>
      </c>
      <c r="P757">
        <v>1.8</v>
      </c>
      <c r="Q757" t="s">
        <v>128</v>
      </c>
      <c r="R757" t="s">
        <v>128</v>
      </c>
      <c r="T757" t="s">
        <v>72</v>
      </c>
      <c r="U757" t="s">
        <v>73</v>
      </c>
      <c r="V757">
        <v>0.9</v>
      </c>
      <c r="W757">
        <v>0.9</v>
      </c>
      <c r="X757">
        <f>SUM(Table2[[#This Row],[Mitigation Finance ($ million)]:[Adaptation Finance ($ million)]])</f>
        <v>1.8</v>
      </c>
      <c r="Y757" t="s">
        <v>68</v>
      </c>
      <c r="Z757" t="s">
        <v>1319</v>
      </c>
      <c r="AA757" t="s">
        <v>2251</v>
      </c>
    </row>
    <row r="758" spans="1:27" x14ac:dyDescent="0.25">
      <c r="A758" s="2">
        <v>44908</v>
      </c>
      <c r="B758" t="s">
        <v>2246</v>
      </c>
      <c r="C758" t="s">
        <v>2247</v>
      </c>
      <c r="D758" t="s">
        <v>2248</v>
      </c>
      <c r="E758" t="s">
        <v>2249</v>
      </c>
      <c r="F758" t="s">
        <v>63</v>
      </c>
      <c r="G758" t="s">
        <v>64</v>
      </c>
      <c r="H758" t="s">
        <v>2250</v>
      </c>
      <c r="I758" t="s">
        <v>66</v>
      </c>
      <c r="L758" t="s">
        <v>68</v>
      </c>
      <c r="M758">
        <v>10042</v>
      </c>
      <c r="N758" t="s">
        <v>69</v>
      </c>
      <c r="O758" t="s">
        <v>368</v>
      </c>
      <c r="P758">
        <v>0.125</v>
      </c>
      <c r="Q758" t="s">
        <v>128</v>
      </c>
      <c r="R758" t="s">
        <v>128</v>
      </c>
      <c r="T758" t="s">
        <v>72</v>
      </c>
      <c r="U758" t="s">
        <v>73</v>
      </c>
      <c r="V758">
        <v>6.25E-2</v>
      </c>
      <c r="W758">
        <v>6.25E-2</v>
      </c>
      <c r="X758">
        <f>SUM(Table2[[#This Row],[Mitigation Finance ($ million)]:[Adaptation Finance ($ million)]])</f>
        <v>0.125</v>
      </c>
      <c r="Y758" t="s">
        <v>68</v>
      </c>
      <c r="Z758" t="s">
        <v>1319</v>
      </c>
      <c r="AA758" t="s">
        <v>2251</v>
      </c>
    </row>
    <row r="759" spans="1:27" x14ac:dyDescent="0.25">
      <c r="A759" s="2">
        <v>44909</v>
      </c>
      <c r="B759" t="s">
        <v>2438</v>
      </c>
      <c r="C759" t="s">
        <v>2439</v>
      </c>
      <c r="D759" t="s">
        <v>903</v>
      </c>
      <c r="E759" t="s">
        <v>904</v>
      </c>
      <c r="F759" t="s">
        <v>223</v>
      </c>
      <c r="G759" t="s">
        <v>184</v>
      </c>
      <c r="H759" t="s">
        <v>185</v>
      </c>
      <c r="I759" t="s">
        <v>66</v>
      </c>
      <c r="J759">
        <v>66.39</v>
      </c>
      <c r="K759" t="s">
        <v>2199</v>
      </c>
      <c r="L759" t="s">
        <v>93</v>
      </c>
      <c r="M759" t="s">
        <v>2440</v>
      </c>
      <c r="N759" t="s">
        <v>69</v>
      </c>
      <c r="O759" t="s">
        <v>225</v>
      </c>
      <c r="P759">
        <v>50</v>
      </c>
      <c r="Q759" t="s">
        <v>132</v>
      </c>
      <c r="R759" t="s">
        <v>132</v>
      </c>
      <c r="T759" t="s">
        <v>72</v>
      </c>
      <c r="U759" t="s">
        <v>73</v>
      </c>
      <c r="V759">
        <v>3</v>
      </c>
      <c r="W759">
        <v>4.9420000000000002</v>
      </c>
      <c r="X759">
        <f>SUM(Table2[[#This Row],[Mitigation Finance ($ million)]:[Adaptation Finance ($ million)]])</f>
        <v>7.9420000000000002</v>
      </c>
      <c r="Y759" t="s">
        <v>96</v>
      </c>
      <c r="Z759" t="s">
        <v>1319</v>
      </c>
      <c r="AA759" t="s">
        <v>2441</v>
      </c>
    </row>
    <row r="760" spans="1:27" x14ac:dyDescent="0.25">
      <c r="A760" s="2">
        <v>44909</v>
      </c>
      <c r="B760" t="s">
        <v>2438</v>
      </c>
      <c r="C760" t="s">
        <v>2439</v>
      </c>
      <c r="D760" t="s">
        <v>903</v>
      </c>
      <c r="E760" t="s">
        <v>904</v>
      </c>
      <c r="F760" t="s">
        <v>223</v>
      </c>
      <c r="G760" t="s">
        <v>184</v>
      </c>
      <c r="H760" t="s">
        <v>185</v>
      </c>
      <c r="I760" t="s">
        <v>66</v>
      </c>
      <c r="K760" t="s">
        <v>2199</v>
      </c>
      <c r="L760" t="s">
        <v>150</v>
      </c>
      <c r="M760" t="s">
        <v>2442</v>
      </c>
      <c r="N760" t="s">
        <v>99</v>
      </c>
      <c r="O760" t="s">
        <v>542</v>
      </c>
      <c r="P760">
        <v>10.69</v>
      </c>
      <c r="Q760" t="s">
        <v>132</v>
      </c>
      <c r="R760" t="s">
        <v>132</v>
      </c>
      <c r="T760" t="s">
        <v>72</v>
      </c>
      <c r="U760" t="s">
        <v>73</v>
      </c>
      <c r="W760">
        <v>1.42</v>
      </c>
      <c r="X760">
        <f>SUM(Table2[[#This Row],[Mitigation Finance ($ million)]:[Adaptation Finance ($ million)]])</f>
        <v>1.42</v>
      </c>
      <c r="Y760" t="s">
        <v>96</v>
      </c>
      <c r="Z760" t="s">
        <v>1319</v>
      </c>
      <c r="AA760" t="s">
        <v>2441</v>
      </c>
    </row>
    <row r="761" spans="1:27" x14ac:dyDescent="0.25">
      <c r="A761" s="2">
        <v>44909</v>
      </c>
      <c r="B761" t="s">
        <v>2878</v>
      </c>
      <c r="C761" t="s">
        <v>2879</v>
      </c>
      <c r="D761" t="s">
        <v>2880</v>
      </c>
      <c r="E761" t="s">
        <v>2881</v>
      </c>
      <c r="F761" t="s">
        <v>104</v>
      </c>
      <c r="G761" t="s">
        <v>323</v>
      </c>
      <c r="H761" t="s">
        <v>324</v>
      </c>
      <c r="I761" t="s">
        <v>66</v>
      </c>
      <c r="J761">
        <v>1</v>
      </c>
      <c r="K761" t="s">
        <v>67</v>
      </c>
      <c r="L761" t="s">
        <v>68</v>
      </c>
      <c r="M761">
        <v>10048</v>
      </c>
      <c r="N761" t="s">
        <v>69</v>
      </c>
      <c r="O761" t="s">
        <v>70</v>
      </c>
      <c r="P761">
        <v>1</v>
      </c>
      <c r="Q761" t="s">
        <v>126</v>
      </c>
      <c r="R761" t="s">
        <v>126</v>
      </c>
      <c r="T761" t="s">
        <v>25</v>
      </c>
      <c r="U761" t="s">
        <v>73</v>
      </c>
      <c r="W761">
        <v>1</v>
      </c>
      <c r="X761">
        <f>SUM(Table2[[#This Row],[Mitigation Finance ($ million)]:[Adaptation Finance ($ million)]])</f>
        <v>1</v>
      </c>
      <c r="Y761" t="s">
        <v>68</v>
      </c>
      <c r="Z761" t="s">
        <v>1319</v>
      </c>
      <c r="AA761" t="s">
        <v>2882</v>
      </c>
    </row>
    <row r="762" spans="1:27" x14ac:dyDescent="0.25">
      <c r="A762" s="2">
        <v>44909</v>
      </c>
      <c r="B762" t="s">
        <v>2352</v>
      </c>
      <c r="C762" t="s">
        <v>2353</v>
      </c>
      <c r="D762" t="s">
        <v>2354</v>
      </c>
      <c r="E762" t="s">
        <v>216</v>
      </c>
      <c r="F762" t="s">
        <v>34</v>
      </c>
      <c r="G762" t="s">
        <v>218</v>
      </c>
      <c r="H762" t="s">
        <v>219</v>
      </c>
      <c r="I762" t="s">
        <v>66</v>
      </c>
      <c r="J762">
        <v>0.3</v>
      </c>
      <c r="K762" t="s">
        <v>67</v>
      </c>
      <c r="L762" t="s">
        <v>68</v>
      </c>
      <c r="M762">
        <v>6995</v>
      </c>
      <c r="N762" t="s">
        <v>69</v>
      </c>
      <c r="O762" t="s">
        <v>70</v>
      </c>
      <c r="P762">
        <v>0.3</v>
      </c>
      <c r="Q762" t="s">
        <v>117</v>
      </c>
      <c r="R762" t="s">
        <v>117</v>
      </c>
      <c r="T762" t="s">
        <v>24</v>
      </c>
      <c r="U762" t="s">
        <v>173</v>
      </c>
      <c r="V762">
        <v>0.3</v>
      </c>
      <c r="X762">
        <f>SUM(Table2[[#This Row],[Mitigation Finance ($ million)]:[Adaptation Finance ($ million)]])</f>
        <v>0.3</v>
      </c>
      <c r="Y762" t="s">
        <v>68</v>
      </c>
      <c r="Z762" t="s">
        <v>1319</v>
      </c>
      <c r="AA762" t="s">
        <v>2355</v>
      </c>
    </row>
    <row r="763" spans="1:27" x14ac:dyDescent="0.25">
      <c r="A763" s="2">
        <v>44909</v>
      </c>
      <c r="B763" t="s">
        <v>2902</v>
      </c>
      <c r="C763" t="s">
        <v>2903</v>
      </c>
      <c r="D763" t="s">
        <v>103</v>
      </c>
      <c r="E763" t="s">
        <v>104</v>
      </c>
      <c r="F763" t="s">
        <v>104</v>
      </c>
      <c r="G763" t="s">
        <v>323</v>
      </c>
      <c r="H763" t="s">
        <v>324</v>
      </c>
      <c r="I763" t="s">
        <v>66</v>
      </c>
      <c r="J763">
        <v>2.13</v>
      </c>
      <c r="K763" t="s">
        <v>67</v>
      </c>
      <c r="L763" t="s">
        <v>68</v>
      </c>
      <c r="M763">
        <v>10049</v>
      </c>
      <c r="N763" t="s">
        <v>69</v>
      </c>
      <c r="O763" t="s">
        <v>70</v>
      </c>
      <c r="P763">
        <v>1.1299999999999999</v>
      </c>
      <c r="Q763" t="s">
        <v>126</v>
      </c>
      <c r="R763" t="s">
        <v>126</v>
      </c>
      <c r="T763" t="s">
        <v>72</v>
      </c>
      <c r="U763" t="s">
        <v>73</v>
      </c>
      <c r="V763">
        <v>0.79</v>
      </c>
      <c r="W763">
        <v>0.34</v>
      </c>
      <c r="X763">
        <f>SUM(Table2[[#This Row],[Mitigation Finance ($ million)]:[Adaptation Finance ($ million)]])</f>
        <v>1.1300000000000001</v>
      </c>
      <c r="Y763" t="s">
        <v>68</v>
      </c>
      <c r="Z763" t="s">
        <v>1319</v>
      </c>
      <c r="AA763" t="s">
        <v>2904</v>
      </c>
    </row>
    <row r="764" spans="1:27" x14ac:dyDescent="0.25">
      <c r="A764" s="2">
        <v>44909</v>
      </c>
      <c r="B764" t="s">
        <v>2902</v>
      </c>
      <c r="C764" t="s">
        <v>2903</v>
      </c>
      <c r="D764" t="s">
        <v>103</v>
      </c>
      <c r="E764" t="s">
        <v>104</v>
      </c>
      <c r="F764" t="s">
        <v>104</v>
      </c>
      <c r="G764" t="s">
        <v>323</v>
      </c>
      <c r="H764" t="s">
        <v>324</v>
      </c>
      <c r="I764" t="s">
        <v>66</v>
      </c>
      <c r="L764" t="s">
        <v>68</v>
      </c>
      <c r="M764">
        <v>10049</v>
      </c>
      <c r="N764" t="s">
        <v>99</v>
      </c>
      <c r="O764" t="s">
        <v>392</v>
      </c>
      <c r="P764">
        <v>1</v>
      </c>
      <c r="Q764" t="s">
        <v>126</v>
      </c>
      <c r="R764" t="s">
        <v>126</v>
      </c>
      <c r="T764" t="s">
        <v>72</v>
      </c>
      <c r="U764" t="s">
        <v>73</v>
      </c>
      <c r="V764">
        <v>1</v>
      </c>
      <c r="X764">
        <f>SUM(Table2[[#This Row],[Mitigation Finance ($ million)]:[Adaptation Finance ($ million)]])</f>
        <v>1</v>
      </c>
      <c r="Y764" t="s">
        <v>68</v>
      </c>
      <c r="Z764" t="s">
        <v>1319</v>
      </c>
      <c r="AA764" t="s">
        <v>2904</v>
      </c>
    </row>
    <row r="765" spans="1:27" x14ac:dyDescent="0.25">
      <c r="A765" s="2">
        <v>44909</v>
      </c>
      <c r="B765" t="s">
        <v>2374</v>
      </c>
      <c r="C765" t="s">
        <v>2375</v>
      </c>
      <c r="D765" t="s">
        <v>215</v>
      </c>
      <c r="E765" t="s">
        <v>216</v>
      </c>
      <c r="F765" t="s">
        <v>217</v>
      </c>
      <c r="G765" t="s">
        <v>218</v>
      </c>
      <c r="H765" t="s">
        <v>683</v>
      </c>
      <c r="I765" t="s">
        <v>66</v>
      </c>
      <c r="J765">
        <v>0.22500000000000001</v>
      </c>
      <c r="K765" t="s">
        <v>67</v>
      </c>
      <c r="L765" t="s">
        <v>68</v>
      </c>
      <c r="M765">
        <v>10046</v>
      </c>
      <c r="N765" t="s">
        <v>69</v>
      </c>
      <c r="O765" t="s">
        <v>70</v>
      </c>
      <c r="P765">
        <v>0.22500000000000001</v>
      </c>
      <c r="Q765" t="s">
        <v>141</v>
      </c>
      <c r="R765" t="s">
        <v>141</v>
      </c>
      <c r="T765" t="s">
        <v>72</v>
      </c>
      <c r="U765" t="s">
        <v>73</v>
      </c>
      <c r="V765">
        <v>0.1125</v>
      </c>
      <c r="W765">
        <v>0.1125</v>
      </c>
      <c r="X765">
        <f>SUM(Table2[[#This Row],[Mitigation Finance ($ million)]:[Adaptation Finance ($ million)]])</f>
        <v>0.22500000000000001</v>
      </c>
      <c r="Y765" t="s">
        <v>68</v>
      </c>
      <c r="Z765" t="s">
        <v>1319</v>
      </c>
      <c r="AA765" t="s">
        <v>2376</v>
      </c>
    </row>
    <row r="766" spans="1:27" x14ac:dyDescent="0.25">
      <c r="A766" s="2">
        <v>44910</v>
      </c>
      <c r="B766" t="s">
        <v>2974</v>
      </c>
      <c r="C766" t="s">
        <v>2975</v>
      </c>
      <c r="D766" t="s">
        <v>121</v>
      </c>
      <c r="E766" t="s">
        <v>122</v>
      </c>
      <c r="F766" t="s">
        <v>114</v>
      </c>
      <c r="G766" t="s">
        <v>123</v>
      </c>
      <c r="H766" t="s">
        <v>644</v>
      </c>
      <c r="I766" t="s">
        <v>66</v>
      </c>
      <c r="J766">
        <v>117.3</v>
      </c>
      <c r="K766" t="s">
        <v>2199</v>
      </c>
      <c r="L766" t="s">
        <v>93</v>
      </c>
      <c r="M766" t="s">
        <v>2976</v>
      </c>
      <c r="N766" t="s">
        <v>69</v>
      </c>
      <c r="O766" t="s">
        <v>94</v>
      </c>
      <c r="P766">
        <v>100</v>
      </c>
      <c r="Q766" t="s">
        <v>132</v>
      </c>
      <c r="R766" t="s">
        <v>132</v>
      </c>
      <c r="T766" t="s">
        <v>72</v>
      </c>
      <c r="U766" t="s">
        <v>95</v>
      </c>
      <c r="V766">
        <v>2.7</v>
      </c>
      <c r="W766">
        <v>3.27</v>
      </c>
      <c r="X766">
        <f>SUM(Table2[[#This Row],[Mitigation Finance ($ million)]:[Adaptation Finance ($ million)]])</f>
        <v>5.9700000000000006</v>
      </c>
      <c r="Y766" t="s">
        <v>96</v>
      </c>
      <c r="Z766" t="s">
        <v>1319</v>
      </c>
      <c r="AA766" t="s">
        <v>2977</v>
      </c>
    </row>
    <row r="767" spans="1:27" x14ac:dyDescent="0.25">
      <c r="A767" s="2">
        <v>44910</v>
      </c>
      <c r="B767" t="s">
        <v>2661</v>
      </c>
      <c r="C767" t="s">
        <v>2662</v>
      </c>
      <c r="D767" t="s">
        <v>121</v>
      </c>
      <c r="E767" t="s">
        <v>122</v>
      </c>
      <c r="F767" t="s">
        <v>114</v>
      </c>
      <c r="G767" t="s">
        <v>89</v>
      </c>
      <c r="H767" t="s">
        <v>147</v>
      </c>
      <c r="I767" t="s">
        <v>91</v>
      </c>
      <c r="J767">
        <v>37.9</v>
      </c>
      <c r="K767" t="s">
        <v>2616</v>
      </c>
      <c r="L767" t="s">
        <v>93</v>
      </c>
      <c r="M767" t="s">
        <v>2663</v>
      </c>
      <c r="N767" t="s">
        <v>69</v>
      </c>
      <c r="O767" t="s">
        <v>94</v>
      </c>
      <c r="P767">
        <v>20</v>
      </c>
      <c r="Q767" t="s">
        <v>141</v>
      </c>
      <c r="R767" t="s">
        <v>141</v>
      </c>
      <c r="T767" t="s">
        <v>24</v>
      </c>
      <c r="U767" t="s">
        <v>95</v>
      </c>
      <c r="V767">
        <v>20</v>
      </c>
      <c r="X767">
        <f>SUM(Table2[[#This Row],[Mitigation Finance ($ million)]:[Adaptation Finance ($ million)]])</f>
        <v>20</v>
      </c>
      <c r="Y767" t="s">
        <v>96</v>
      </c>
      <c r="Z767" t="s">
        <v>1319</v>
      </c>
      <c r="AA767" t="s">
        <v>2664</v>
      </c>
    </row>
    <row r="768" spans="1:27" x14ac:dyDescent="0.25">
      <c r="A768" s="2">
        <v>44910</v>
      </c>
      <c r="B768" t="s">
        <v>2267</v>
      </c>
      <c r="C768" t="s">
        <v>2268</v>
      </c>
      <c r="D768" t="s">
        <v>167</v>
      </c>
      <c r="E768" t="s">
        <v>168</v>
      </c>
      <c r="F768" t="s">
        <v>63</v>
      </c>
      <c r="G768" t="s">
        <v>64</v>
      </c>
      <c r="H768" t="s">
        <v>1037</v>
      </c>
      <c r="I768" t="s">
        <v>66</v>
      </c>
      <c r="J768">
        <v>534.04999999999995</v>
      </c>
      <c r="K768" t="s">
        <v>2269</v>
      </c>
      <c r="L768" t="s">
        <v>93</v>
      </c>
      <c r="M768" t="s">
        <v>2270</v>
      </c>
      <c r="N768" t="s">
        <v>69</v>
      </c>
      <c r="O768" t="s">
        <v>225</v>
      </c>
      <c r="P768">
        <v>475</v>
      </c>
      <c r="Q768" t="s">
        <v>84</v>
      </c>
      <c r="R768" t="s">
        <v>84</v>
      </c>
      <c r="T768" t="s">
        <v>25</v>
      </c>
      <c r="U768" t="s">
        <v>173</v>
      </c>
      <c r="W768">
        <v>110.8</v>
      </c>
      <c r="X768">
        <f>SUM(Table2[[#This Row],[Mitigation Finance ($ million)]:[Adaptation Finance ($ million)]])</f>
        <v>110.8</v>
      </c>
      <c r="Y768" t="s">
        <v>96</v>
      </c>
      <c r="Z768" t="s">
        <v>1319</v>
      </c>
      <c r="AA768" t="s">
        <v>2271</v>
      </c>
    </row>
    <row r="769" spans="1:27" x14ac:dyDescent="0.25">
      <c r="A769" s="2">
        <v>44910</v>
      </c>
      <c r="B769" t="s">
        <v>2267</v>
      </c>
      <c r="C769" t="s">
        <v>2268</v>
      </c>
      <c r="D769" t="s">
        <v>167</v>
      </c>
      <c r="E769" t="s">
        <v>168</v>
      </c>
      <c r="F769" t="s">
        <v>63</v>
      </c>
      <c r="G769" t="s">
        <v>64</v>
      </c>
      <c r="H769" t="s">
        <v>1037</v>
      </c>
      <c r="I769" t="s">
        <v>66</v>
      </c>
      <c r="K769" t="s">
        <v>2269</v>
      </c>
      <c r="L769" t="s">
        <v>93</v>
      </c>
      <c r="M769" t="s">
        <v>2270</v>
      </c>
      <c r="N769" t="s">
        <v>69</v>
      </c>
      <c r="O769" t="s">
        <v>225</v>
      </c>
      <c r="Q769" t="s">
        <v>84</v>
      </c>
      <c r="R769" t="s">
        <v>117</v>
      </c>
      <c r="T769" t="s">
        <v>25</v>
      </c>
      <c r="U769" t="s">
        <v>173</v>
      </c>
      <c r="W769">
        <v>126.7</v>
      </c>
      <c r="X769">
        <f>SUM(Table2[[#This Row],[Mitigation Finance ($ million)]:[Adaptation Finance ($ million)]])</f>
        <v>126.7</v>
      </c>
      <c r="Y769" t="s">
        <v>96</v>
      </c>
      <c r="Z769" t="s">
        <v>1319</v>
      </c>
      <c r="AA769" t="s">
        <v>2271</v>
      </c>
    </row>
    <row r="770" spans="1:27" x14ac:dyDescent="0.25">
      <c r="A770" s="2">
        <v>44912</v>
      </c>
      <c r="B770" t="s">
        <v>2649</v>
      </c>
      <c r="C770" t="s">
        <v>2650</v>
      </c>
      <c r="D770" t="s">
        <v>103</v>
      </c>
      <c r="E770" t="s">
        <v>104</v>
      </c>
      <c r="F770" t="s">
        <v>104</v>
      </c>
      <c r="G770" t="s">
        <v>89</v>
      </c>
      <c r="H770" t="s">
        <v>379</v>
      </c>
      <c r="I770" t="s">
        <v>91</v>
      </c>
      <c r="J770">
        <v>600</v>
      </c>
      <c r="L770" t="s">
        <v>2524</v>
      </c>
      <c r="M770" t="s">
        <v>2651</v>
      </c>
      <c r="N770" t="s">
        <v>69</v>
      </c>
      <c r="O770" t="s">
        <v>94</v>
      </c>
      <c r="P770">
        <v>30</v>
      </c>
      <c r="Q770" t="s">
        <v>128</v>
      </c>
      <c r="R770" t="s">
        <v>128</v>
      </c>
      <c r="T770" t="s">
        <v>24</v>
      </c>
      <c r="U770" t="s">
        <v>73</v>
      </c>
      <c r="V770">
        <v>1.5</v>
      </c>
      <c r="X770">
        <f>SUM(Table2[[#This Row],[Mitigation Finance ($ million)]:[Adaptation Finance ($ million)]])</f>
        <v>1.5</v>
      </c>
      <c r="Y770" t="s">
        <v>96</v>
      </c>
      <c r="Z770" t="s">
        <v>1319</v>
      </c>
      <c r="AA770" t="s">
        <v>2652</v>
      </c>
    </row>
    <row r="771" spans="1:27" x14ac:dyDescent="0.25">
      <c r="A771" s="2">
        <v>44914</v>
      </c>
      <c r="B771" t="s">
        <v>3000</v>
      </c>
      <c r="C771" t="s">
        <v>3001</v>
      </c>
      <c r="D771" t="s">
        <v>112</v>
      </c>
      <c r="E771" t="s">
        <v>113</v>
      </c>
      <c r="F771" t="s">
        <v>114</v>
      </c>
      <c r="G771" t="s">
        <v>123</v>
      </c>
      <c r="H771" t="s">
        <v>631</v>
      </c>
      <c r="I771" t="s">
        <v>66</v>
      </c>
      <c r="J771">
        <v>104.1151796</v>
      </c>
      <c r="K771" t="s">
        <v>2188</v>
      </c>
      <c r="L771" t="s">
        <v>93</v>
      </c>
      <c r="M771" t="s">
        <v>3002</v>
      </c>
      <c r="N771" t="s">
        <v>69</v>
      </c>
      <c r="O771" t="s">
        <v>94</v>
      </c>
      <c r="P771">
        <v>102.89858322000001</v>
      </c>
      <c r="Q771" t="s">
        <v>117</v>
      </c>
      <c r="R771" t="s">
        <v>117</v>
      </c>
      <c r="T771" t="s">
        <v>25</v>
      </c>
      <c r="U771" t="s">
        <v>173</v>
      </c>
      <c r="W771">
        <v>12.6</v>
      </c>
      <c r="X771">
        <f>SUM(Table2[[#This Row],[Mitigation Finance ($ million)]:[Adaptation Finance ($ million)]])</f>
        <v>12.6</v>
      </c>
      <c r="Y771" t="s">
        <v>96</v>
      </c>
      <c r="Z771" t="s">
        <v>1319</v>
      </c>
      <c r="AA771" t="s">
        <v>3003</v>
      </c>
    </row>
    <row r="772" spans="1:27" x14ac:dyDescent="0.25">
      <c r="A772" s="2">
        <v>44914</v>
      </c>
      <c r="B772" t="s">
        <v>2658</v>
      </c>
      <c r="C772" t="s">
        <v>2659</v>
      </c>
      <c r="D772" t="s">
        <v>112</v>
      </c>
      <c r="E772" t="s">
        <v>113</v>
      </c>
      <c r="F772" t="s">
        <v>114</v>
      </c>
      <c r="G772" t="s">
        <v>89</v>
      </c>
      <c r="H772" t="s">
        <v>137</v>
      </c>
      <c r="I772" t="s">
        <v>91</v>
      </c>
      <c r="K772" t="s">
        <v>180</v>
      </c>
      <c r="L772" t="s">
        <v>68</v>
      </c>
      <c r="M772">
        <v>10068</v>
      </c>
      <c r="N772" t="s">
        <v>69</v>
      </c>
      <c r="O772" t="s">
        <v>70</v>
      </c>
      <c r="P772">
        <v>0.5</v>
      </c>
      <c r="Q772" t="s">
        <v>117</v>
      </c>
      <c r="R772" t="s">
        <v>117</v>
      </c>
      <c r="T772" t="s">
        <v>25</v>
      </c>
      <c r="U772" t="s">
        <v>73</v>
      </c>
      <c r="W772">
        <v>0.5</v>
      </c>
      <c r="X772">
        <f>SUM(Table2[[#This Row],[Mitigation Finance ($ million)]:[Adaptation Finance ($ million)]])</f>
        <v>0.5</v>
      </c>
      <c r="Y772" t="s">
        <v>68</v>
      </c>
      <c r="Z772" t="s">
        <v>1319</v>
      </c>
      <c r="AA772" t="s">
        <v>2660</v>
      </c>
    </row>
    <row r="773" spans="1:27" x14ac:dyDescent="0.25">
      <c r="A773" s="2">
        <v>44914</v>
      </c>
      <c r="B773" t="s">
        <v>427</v>
      </c>
      <c r="C773" t="s">
        <v>428</v>
      </c>
      <c r="D773" t="s">
        <v>429</v>
      </c>
      <c r="E773" t="s">
        <v>430</v>
      </c>
      <c r="F773" t="s">
        <v>217</v>
      </c>
      <c r="G773" t="s">
        <v>218</v>
      </c>
      <c r="H773" t="s">
        <v>1292</v>
      </c>
      <c r="I773" t="s">
        <v>66</v>
      </c>
      <c r="J773">
        <v>0.5</v>
      </c>
      <c r="K773" t="s">
        <v>67</v>
      </c>
      <c r="L773" t="s">
        <v>68</v>
      </c>
      <c r="M773">
        <v>10011</v>
      </c>
      <c r="N773" t="s">
        <v>69</v>
      </c>
      <c r="O773" t="s">
        <v>70</v>
      </c>
      <c r="P773">
        <v>0.5</v>
      </c>
      <c r="Q773" t="s">
        <v>126</v>
      </c>
      <c r="R773" t="s">
        <v>126</v>
      </c>
      <c r="T773" t="s">
        <v>72</v>
      </c>
      <c r="U773" t="s">
        <v>73</v>
      </c>
      <c r="V773">
        <v>0.1</v>
      </c>
      <c r="W773">
        <v>0.1</v>
      </c>
      <c r="X773">
        <f>SUM(Table2[[#This Row],[Mitigation Finance ($ million)]:[Adaptation Finance ($ million)]])</f>
        <v>0.2</v>
      </c>
      <c r="Y773" t="s">
        <v>68</v>
      </c>
      <c r="Z773" t="s">
        <v>1319</v>
      </c>
      <c r="AA773" t="s">
        <v>431</v>
      </c>
    </row>
    <row r="774" spans="1:27" x14ac:dyDescent="0.25">
      <c r="A774" s="2">
        <v>44914</v>
      </c>
      <c r="B774" t="s">
        <v>427</v>
      </c>
      <c r="C774" t="s">
        <v>428</v>
      </c>
      <c r="D774" t="s">
        <v>429</v>
      </c>
      <c r="E774" t="s">
        <v>430</v>
      </c>
      <c r="F774" t="s">
        <v>217</v>
      </c>
      <c r="G774" t="s">
        <v>218</v>
      </c>
      <c r="H774" t="s">
        <v>1292</v>
      </c>
      <c r="I774" t="s">
        <v>66</v>
      </c>
      <c r="K774" t="s">
        <v>67</v>
      </c>
      <c r="L774" t="s">
        <v>68</v>
      </c>
      <c r="M774">
        <v>10011</v>
      </c>
      <c r="N774" t="s">
        <v>69</v>
      </c>
      <c r="O774" t="s">
        <v>70</v>
      </c>
      <c r="Q774" t="s">
        <v>126</v>
      </c>
      <c r="R774" t="s">
        <v>141</v>
      </c>
      <c r="T774" t="s">
        <v>72</v>
      </c>
      <c r="U774" t="s">
        <v>73</v>
      </c>
      <c r="V774">
        <v>7.4999999999999997E-2</v>
      </c>
      <c r="X774">
        <f>SUM(Table2[[#This Row],[Mitigation Finance ($ million)]:[Adaptation Finance ($ million)]])</f>
        <v>7.4999999999999997E-2</v>
      </c>
      <c r="Y774" t="s">
        <v>68</v>
      </c>
      <c r="Z774" t="s">
        <v>1319</v>
      </c>
      <c r="AA774" t="s">
        <v>431</v>
      </c>
    </row>
    <row r="775" spans="1:27" x14ac:dyDescent="0.25">
      <c r="A775" s="2">
        <v>44914</v>
      </c>
      <c r="B775" t="s">
        <v>2387</v>
      </c>
      <c r="C775" t="s">
        <v>2388</v>
      </c>
      <c r="D775" t="s">
        <v>103</v>
      </c>
      <c r="E775" t="s">
        <v>104</v>
      </c>
      <c r="F775" t="s">
        <v>104</v>
      </c>
      <c r="G775" t="s">
        <v>2389</v>
      </c>
      <c r="H775" t="s">
        <v>2389</v>
      </c>
      <c r="I775" t="s">
        <v>66</v>
      </c>
      <c r="J775">
        <v>0.5</v>
      </c>
      <c r="K775" t="s">
        <v>67</v>
      </c>
      <c r="L775" t="s">
        <v>68</v>
      </c>
      <c r="M775">
        <v>10061</v>
      </c>
      <c r="N775" t="s">
        <v>69</v>
      </c>
      <c r="O775" t="s">
        <v>70</v>
      </c>
      <c r="P775">
        <v>0.5</v>
      </c>
      <c r="Q775" t="s">
        <v>117</v>
      </c>
      <c r="R775" t="s">
        <v>117</v>
      </c>
      <c r="T775" t="s">
        <v>72</v>
      </c>
      <c r="U775" t="s">
        <v>173</v>
      </c>
      <c r="V775">
        <v>0.25</v>
      </c>
      <c r="W775">
        <v>0.25</v>
      </c>
      <c r="X775">
        <f>SUM(Table2[[#This Row],[Mitigation Finance ($ million)]:[Adaptation Finance ($ million)]])</f>
        <v>0.5</v>
      </c>
      <c r="Y775" t="s">
        <v>68</v>
      </c>
      <c r="Z775" t="s">
        <v>1319</v>
      </c>
      <c r="AA775" t="s">
        <v>2390</v>
      </c>
    </row>
    <row r="776" spans="1:27" x14ac:dyDescent="0.25">
      <c r="A776" s="2">
        <v>44914</v>
      </c>
      <c r="B776" t="s">
        <v>2275</v>
      </c>
      <c r="C776" t="s">
        <v>2276</v>
      </c>
      <c r="D776" t="s">
        <v>524</v>
      </c>
      <c r="E776" t="s">
        <v>525</v>
      </c>
      <c r="F776" t="s">
        <v>63</v>
      </c>
      <c r="G776" t="s">
        <v>64</v>
      </c>
      <c r="H776" t="s">
        <v>2277</v>
      </c>
      <c r="I776" t="s">
        <v>66</v>
      </c>
      <c r="J776">
        <v>0.20499999999999999</v>
      </c>
      <c r="K776" t="s">
        <v>209</v>
      </c>
      <c r="L776" t="s">
        <v>210</v>
      </c>
      <c r="M776" t="s">
        <v>2275</v>
      </c>
      <c r="N776" t="s">
        <v>69</v>
      </c>
      <c r="O776" t="s">
        <v>211</v>
      </c>
      <c r="P776">
        <v>0.20499999999999999</v>
      </c>
      <c r="Q776" t="s">
        <v>71</v>
      </c>
      <c r="R776" t="s">
        <v>71</v>
      </c>
      <c r="T776" t="s">
        <v>25</v>
      </c>
      <c r="W776">
        <v>0.20499999999999999</v>
      </c>
      <c r="X776">
        <f>SUM(Table2[[#This Row],[Mitigation Finance ($ million)]:[Adaptation Finance ($ million)]])</f>
        <v>0.20499999999999999</v>
      </c>
      <c r="Y776" t="s">
        <v>212</v>
      </c>
      <c r="Z776" t="s">
        <v>1319</v>
      </c>
    </row>
    <row r="777" spans="1:27" x14ac:dyDescent="0.25">
      <c r="A777" s="2">
        <v>44915</v>
      </c>
      <c r="B777" t="s">
        <v>2494</v>
      </c>
      <c r="C777" t="s">
        <v>2495</v>
      </c>
      <c r="D777" t="s">
        <v>200</v>
      </c>
      <c r="E777" t="s">
        <v>201</v>
      </c>
      <c r="F777" t="s">
        <v>114</v>
      </c>
      <c r="G777" t="s">
        <v>89</v>
      </c>
      <c r="H777" t="s">
        <v>147</v>
      </c>
      <c r="I777" t="s">
        <v>91</v>
      </c>
      <c r="J777">
        <v>152</v>
      </c>
      <c r="L777" t="s">
        <v>93</v>
      </c>
      <c r="M777" t="s">
        <v>2496</v>
      </c>
      <c r="N777" t="s">
        <v>69</v>
      </c>
      <c r="O777" t="s">
        <v>94</v>
      </c>
      <c r="P777">
        <v>25</v>
      </c>
      <c r="Q777" t="s">
        <v>141</v>
      </c>
      <c r="R777" t="s">
        <v>141</v>
      </c>
      <c r="T777" t="s">
        <v>24</v>
      </c>
      <c r="U777" t="s">
        <v>173</v>
      </c>
      <c r="V777">
        <v>25</v>
      </c>
      <c r="X777">
        <f>SUM(Table2[[#This Row],[Mitigation Finance ($ million)]:[Adaptation Finance ($ million)]])</f>
        <v>25</v>
      </c>
      <c r="Y777" t="s">
        <v>96</v>
      </c>
      <c r="Z777" t="s">
        <v>1319</v>
      </c>
      <c r="AA777" t="s">
        <v>2497</v>
      </c>
    </row>
    <row r="778" spans="1:27" x14ac:dyDescent="0.25">
      <c r="A778" s="2">
        <v>44915</v>
      </c>
      <c r="B778" t="s">
        <v>2494</v>
      </c>
      <c r="C778" t="s">
        <v>2495</v>
      </c>
      <c r="D778" t="s">
        <v>200</v>
      </c>
      <c r="E778" t="s">
        <v>201</v>
      </c>
      <c r="F778" t="s">
        <v>114</v>
      </c>
      <c r="G778" t="s">
        <v>89</v>
      </c>
      <c r="H778" t="s">
        <v>147</v>
      </c>
      <c r="I778" t="s">
        <v>91</v>
      </c>
      <c r="L778" t="s">
        <v>150</v>
      </c>
      <c r="M778" t="s">
        <v>2498</v>
      </c>
      <c r="N778" t="s">
        <v>99</v>
      </c>
      <c r="O778" t="s">
        <v>204</v>
      </c>
      <c r="P778">
        <v>5</v>
      </c>
      <c r="Q778" t="s">
        <v>141</v>
      </c>
      <c r="R778" t="s">
        <v>141</v>
      </c>
      <c r="T778" t="s">
        <v>24</v>
      </c>
      <c r="U778" t="s">
        <v>173</v>
      </c>
      <c r="V778">
        <v>5</v>
      </c>
      <c r="X778">
        <f>SUM(Table2[[#This Row],[Mitigation Finance ($ million)]:[Adaptation Finance ($ million)]])</f>
        <v>5</v>
      </c>
      <c r="Y778" t="s">
        <v>96</v>
      </c>
      <c r="Z778" t="s">
        <v>1319</v>
      </c>
      <c r="AA778" t="s">
        <v>2497</v>
      </c>
    </row>
    <row r="779" spans="1:27" x14ac:dyDescent="0.25">
      <c r="A779" s="2">
        <v>44915</v>
      </c>
      <c r="B779" t="s">
        <v>2342</v>
      </c>
      <c r="C779" t="s">
        <v>2343</v>
      </c>
      <c r="D779" t="s">
        <v>429</v>
      </c>
      <c r="E779" t="s">
        <v>430</v>
      </c>
      <c r="F779" t="s">
        <v>217</v>
      </c>
      <c r="G779" t="s">
        <v>218</v>
      </c>
      <c r="H779" t="s">
        <v>683</v>
      </c>
      <c r="I779" t="s">
        <v>66</v>
      </c>
      <c r="J779">
        <v>2.0699999999999998</v>
      </c>
      <c r="K779" t="s">
        <v>2153</v>
      </c>
      <c r="L779" t="s">
        <v>150</v>
      </c>
      <c r="M779" t="s">
        <v>2344</v>
      </c>
      <c r="N779" t="s">
        <v>99</v>
      </c>
      <c r="O779" t="s">
        <v>172</v>
      </c>
      <c r="P779">
        <v>2</v>
      </c>
      <c r="Q779" t="s">
        <v>141</v>
      </c>
      <c r="R779" t="s">
        <v>141</v>
      </c>
      <c r="T779" t="s">
        <v>24</v>
      </c>
      <c r="U779" t="s">
        <v>73</v>
      </c>
      <c r="V779">
        <v>2</v>
      </c>
      <c r="X779">
        <f>SUM(Table2[[#This Row],[Mitigation Finance ($ million)]:[Adaptation Finance ($ million)]])</f>
        <v>2</v>
      </c>
      <c r="Y779" t="s">
        <v>96</v>
      </c>
      <c r="Z779" t="s">
        <v>1319</v>
      </c>
      <c r="AA779" t="s">
        <v>2345</v>
      </c>
    </row>
    <row r="780" spans="1:27" x14ac:dyDescent="0.25">
      <c r="A780" s="2">
        <v>44915</v>
      </c>
      <c r="B780" t="s">
        <v>2278</v>
      </c>
      <c r="C780" t="s">
        <v>2279</v>
      </c>
      <c r="D780" t="s">
        <v>524</v>
      </c>
      <c r="E780" t="s">
        <v>525</v>
      </c>
      <c r="F780" t="s">
        <v>63</v>
      </c>
      <c r="G780" t="s">
        <v>64</v>
      </c>
      <c r="H780" t="s">
        <v>2277</v>
      </c>
      <c r="I780" t="s">
        <v>66</v>
      </c>
      <c r="J780">
        <v>0.20499999999999999</v>
      </c>
      <c r="K780" t="s">
        <v>209</v>
      </c>
      <c r="L780" t="s">
        <v>210</v>
      </c>
      <c r="M780" t="s">
        <v>2278</v>
      </c>
      <c r="N780" t="s">
        <v>69</v>
      </c>
      <c r="O780" t="s">
        <v>211</v>
      </c>
      <c r="P780">
        <v>0.20499999999999999</v>
      </c>
      <c r="Q780" t="s">
        <v>141</v>
      </c>
      <c r="R780" t="s">
        <v>141</v>
      </c>
      <c r="T780" t="s">
        <v>25</v>
      </c>
      <c r="W780">
        <v>0.20499999999999999</v>
      </c>
      <c r="X780">
        <f>SUM(Table2[[#This Row],[Mitigation Finance ($ million)]:[Adaptation Finance ($ million)]])</f>
        <v>0.20499999999999999</v>
      </c>
      <c r="Y780" t="s">
        <v>212</v>
      </c>
      <c r="Z780" t="s">
        <v>1319</v>
      </c>
    </row>
    <row r="781" spans="1:27" x14ac:dyDescent="0.25">
      <c r="A781" s="2">
        <v>44916</v>
      </c>
      <c r="B781" t="s">
        <v>2777</v>
      </c>
      <c r="C781" t="s">
        <v>2778</v>
      </c>
      <c r="D781" t="s">
        <v>254</v>
      </c>
      <c r="E781" t="s">
        <v>255</v>
      </c>
      <c r="F781" t="s">
        <v>80</v>
      </c>
      <c r="G781" t="s">
        <v>81</v>
      </c>
      <c r="H781" t="s">
        <v>82</v>
      </c>
      <c r="I781" t="s">
        <v>66</v>
      </c>
      <c r="J781">
        <v>10.94</v>
      </c>
      <c r="K781" t="s">
        <v>2153</v>
      </c>
      <c r="L781" t="s">
        <v>150</v>
      </c>
      <c r="M781" t="s">
        <v>2779</v>
      </c>
      <c r="N781" t="s">
        <v>69</v>
      </c>
      <c r="O781" t="s">
        <v>152</v>
      </c>
      <c r="P781">
        <v>7.51</v>
      </c>
      <c r="Q781" t="s">
        <v>71</v>
      </c>
      <c r="R781" t="s">
        <v>71</v>
      </c>
      <c r="T781" t="s">
        <v>72</v>
      </c>
      <c r="U781" t="s">
        <v>95</v>
      </c>
      <c r="V781">
        <v>0.01</v>
      </c>
      <c r="W781">
        <v>3.02</v>
      </c>
      <c r="X781">
        <f>SUM(Table2[[#This Row],[Mitigation Finance ($ million)]:[Adaptation Finance ($ million)]])</f>
        <v>3.03</v>
      </c>
      <c r="Y781" t="s">
        <v>96</v>
      </c>
      <c r="Z781" t="s">
        <v>1319</v>
      </c>
      <c r="AA781" t="s">
        <v>2780</v>
      </c>
    </row>
    <row r="782" spans="1:27" x14ac:dyDescent="0.25">
      <c r="A782" s="2">
        <v>44916</v>
      </c>
      <c r="B782" t="s">
        <v>2777</v>
      </c>
      <c r="C782" t="s">
        <v>2781</v>
      </c>
      <c r="D782" t="s">
        <v>254</v>
      </c>
      <c r="E782" t="s">
        <v>255</v>
      </c>
      <c r="F782" t="s">
        <v>80</v>
      </c>
      <c r="G782" t="s">
        <v>81</v>
      </c>
      <c r="H782" t="s">
        <v>82</v>
      </c>
      <c r="I782" t="s">
        <v>66</v>
      </c>
      <c r="K782" t="s">
        <v>180</v>
      </c>
      <c r="L782" t="s">
        <v>68</v>
      </c>
      <c r="M782">
        <v>10006</v>
      </c>
      <c r="N782" t="s">
        <v>69</v>
      </c>
      <c r="O782" t="s">
        <v>70</v>
      </c>
      <c r="P782">
        <v>0.5</v>
      </c>
      <c r="Q782" t="s">
        <v>71</v>
      </c>
      <c r="T782" t="s">
        <v>72</v>
      </c>
      <c r="U782" t="s">
        <v>95</v>
      </c>
      <c r="X782">
        <f>SUM(Table2[[#This Row],[Mitigation Finance ($ million)]:[Adaptation Finance ($ million)]])</f>
        <v>0</v>
      </c>
      <c r="Y782" t="s">
        <v>68</v>
      </c>
      <c r="Z782" t="s">
        <v>1319</v>
      </c>
      <c r="AA782" t="s">
        <v>2780</v>
      </c>
    </row>
    <row r="783" spans="1:27" x14ac:dyDescent="0.25">
      <c r="A783" s="2">
        <v>44916</v>
      </c>
      <c r="B783" t="s">
        <v>2777</v>
      </c>
      <c r="C783" t="s">
        <v>2781</v>
      </c>
      <c r="D783" t="s">
        <v>254</v>
      </c>
      <c r="E783" t="s">
        <v>255</v>
      </c>
      <c r="F783" t="s">
        <v>80</v>
      </c>
      <c r="G783" t="s">
        <v>81</v>
      </c>
      <c r="H783" t="s">
        <v>82</v>
      </c>
      <c r="I783" t="s">
        <v>66</v>
      </c>
      <c r="K783" t="s">
        <v>180</v>
      </c>
      <c r="L783" t="s">
        <v>68</v>
      </c>
      <c r="M783">
        <v>10006</v>
      </c>
      <c r="N783" t="s">
        <v>69</v>
      </c>
      <c r="O783" t="s">
        <v>451</v>
      </c>
      <c r="P783">
        <v>2</v>
      </c>
      <c r="Q783" t="s">
        <v>71</v>
      </c>
      <c r="T783" t="s">
        <v>72</v>
      </c>
      <c r="U783" t="s">
        <v>95</v>
      </c>
      <c r="X783">
        <f>SUM(Table2[[#This Row],[Mitigation Finance ($ million)]:[Adaptation Finance ($ million)]])</f>
        <v>0</v>
      </c>
      <c r="Y783" t="s">
        <v>68</v>
      </c>
      <c r="Z783" t="s">
        <v>1319</v>
      </c>
      <c r="AA783" t="s">
        <v>2780</v>
      </c>
    </row>
    <row r="784" spans="1:27" x14ac:dyDescent="0.25">
      <c r="A784" s="2">
        <v>44916</v>
      </c>
      <c r="B784" t="s">
        <v>3004</v>
      </c>
      <c r="C784" t="s">
        <v>3005</v>
      </c>
      <c r="D784" t="s">
        <v>112</v>
      </c>
      <c r="E784" t="s">
        <v>113</v>
      </c>
      <c r="F784" t="s">
        <v>114</v>
      </c>
      <c r="G784" t="s">
        <v>123</v>
      </c>
      <c r="H784" t="s">
        <v>644</v>
      </c>
      <c r="I784" t="s">
        <v>66</v>
      </c>
      <c r="J784">
        <v>152.80000000000001</v>
      </c>
      <c r="K784" t="s">
        <v>2199</v>
      </c>
      <c r="L784" t="s">
        <v>93</v>
      </c>
      <c r="M784" t="s">
        <v>3006</v>
      </c>
      <c r="N784" t="s">
        <v>69</v>
      </c>
      <c r="O784" t="s">
        <v>94</v>
      </c>
      <c r="P784">
        <v>149.97882834999999</v>
      </c>
      <c r="Q784" t="s">
        <v>132</v>
      </c>
      <c r="R784" t="s">
        <v>132</v>
      </c>
      <c r="T784" t="s">
        <v>72</v>
      </c>
      <c r="U784" t="s">
        <v>95</v>
      </c>
      <c r="V784">
        <v>8.8000000000000007</v>
      </c>
      <c r="W784">
        <v>2.4300000000000002</v>
      </c>
      <c r="X784">
        <f>SUM(Table2[[#This Row],[Mitigation Finance ($ million)]:[Adaptation Finance ($ million)]])</f>
        <v>11.23</v>
      </c>
      <c r="Y784" t="s">
        <v>96</v>
      </c>
      <c r="Z784" t="s">
        <v>1319</v>
      </c>
      <c r="AA784" t="s">
        <v>3007</v>
      </c>
    </row>
    <row r="785" spans="1:27" x14ac:dyDescent="0.25">
      <c r="A785" s="2">
        <v>44916</v>
      </c>
      <c r="B785" t="s">
        <v>2362</v>
      </c>
      <c r="C785" t="s">
        <v>2363</v>
      </c>
      <c r="D785" t="s">
        <v>215</v>
      </c>
      <c r="E785" t="s">
        <v>216</v>
      </c>
      <c r="F785" t="s">
        <v>217</v>
      </c>
      <c r="G785" t="s">
        <v>218</v>
      </c>
      <c r="H785" t="s">
        <v>1233</v>
      </c>
      <c r="I785" t="s">
        <v>66</v>
      </c>
      <c r="J785">
        <v>1</v>
      </c>
      <c r="K785" t="s">
        <v>67</v>
      </c>
      <c r="L785" t="s">
        <v>68</v>
      </c>
      <c r="M785">
        <v>10037</v>
      </c>
      <c r="N785" t="s">
        <v>69</v>
      </c>
      <c r="O785" t="s">
        <v>70</v>
      </c>
      <c r="P785">
        <v>0.3</v>
      </c>
      <c r="Q785" t="s">
        <v>141</v>
      </c>
      <c r="R785" t="s">
        <v>141</v>
      </c>
      <c r="T785" t="s">
        <v>72</v>
      </c>
      <c r="U785" t="s">
        <v>73</v>
      </c>
      <c r="V785">
        <v>0.2</v>
      </c>
      <c r="W785">
        <v>0.1</v>
      </c>
      <c r="X785">
        <f>SUM(Table2[[#This Row],[Mitigation Finance ($ million)]:[Adaptation Finance ($ million)]])</f>
        <v>0.30000000000000004</v>
      </c>
      <c r="Y785" t="s">
        <v>68</v>
      </c>
      <c r="Z785" t="s">
        <v>1319</v>
      </c>
      <c r="AA785" t="s">
        <v>2364</v>
      </c>
    </row>
    <row r="786" spans="1:27" x14ac:dyDescent="0.25">
      <c r="A786" s="2">
        <v>44916</v>
      </c>
      <c r="B786" t="s">
        <v>2362</v>
      </c>
      <c r="C786" t="s">
        <v>2363</v>
      </c>
      <c r="D786" t="s">
        <v>215</v>
      </c>
      <c r="E786" t="s">
        <v>216</v>
      </c>
      <c r="F786" t="s">
        <v>217</v>
      </c>
      <c r="G786" t="s">
        <v>218</v>
      </c>
      <c r="H786" t="s">
        <v>1233</v>
      </c>
      <c r="I786" t="s">
        <v>66</v>
      </c>
      <c r="K786" t="s">
        <v>67</v>
      </c>
      <c r="L786" t="s">
        <v>68</v>
      </c>
      <c r="M786">
        <v>10037</v>
      </c>
      <c r="N786" t="s">
        <v>69</v>
      </c>
      <c r="O786" t="s">
        <v>211</v>
      </c>
      <c r="P786">
        <v>0.7</v>
      </c>
      <c r="Q786" t="s">
        <v>141</v>
      </c>
      <c r="R786" t="s">
        <v>141</v>
      </c>
      <c r="T786" t="s">
        <v>72</v>
      </c>
      <c r="U786" t="s">
        <v>73</v>
      </c>
      <c r="V786">
        <v>0.5</v>
      </c>
      <c r="W786">
        <v>0.2</v>
      </c>
      <c r="X786">
        <f>SUM(Table2[[#This Row],[Mitigation Finance ($ million)]:[Adaptation Finance ($ million)]])</f>
        <v>0.7</v>
      </c>
      <c r="Y786" t="s">
        <v>68</v>
      </c>
      <c r="Z786" t="s">
        <v>1319</v>
      </c>
      <c r="AA786" t="s">
        <v>2364</v>
      </c>
    </row>
    <row r="787" spans="1:27" x14ac:dyDescent="0.25">
      <c r="A787" s="2">
        <v>44916</v>
      </c>
      <c r="B787" t="s">
        <v>2604</v>
      </c>
      <c r="C787" t="s">
        <v>2605</v>
      </c>
      <c r="D787" t="s">
        <v>215</v>
      </c>
      <c r="E787" t="s">
        <v>216</v>
      </c>
      <c r="F787" t="s">
        <v>217</v>
      </c>
      <c r="G787" t="s">
        <v>89</v>
      </c>
      <c r="H787" t="s">
        <v>256</v>
      </c>
      <c r="I787" t="s">
        <v>91</v>
      </c>
      <c r="J787">
        <v>200</v>
      </c>
      <c r="L787" t="s">
        <v>93</v>
      </c>
      <c r="M787" t="s">
        <v>2606</v>
      </c>
      <c r="N787" t="s">
        <v>69</v>
      </c>
      <c r="O787" t="s">
        <v>94</v>
      </c>
      <c r="P787">
        <v>103.35675366</v>
      </c>
      <c r="Q787" t="s">
        <v>128</v>
      </c>
      <c r="R787" t="s">
        <v>128</v>
      </c>
      <c r="T787" t="s">
        <v>24</v>
      </c>
      <c r="U787" t="s">
        <v>73</v>
      </c>
      <c r="V787">
        <v>103.35675366</v>
      </c>
      <c r="X787">
        <f>SUM(Table2[[#This Row],[Mitigation Finance ($ million)]:[Adaptation Finance ($ million)]])</f>
        <v>103.35675366</v>
      </c>
      <c r="Y787" t="s">
        <v>96</v>
      </c>
      <c r="Z787" t="s">
        <v>1319</v>
      </c>
      <c r="AA787" t="s">
        <v>2607</v>
      </c>
    </row>
    <row r="788" spans="1:27" x14ac:dyDescent="0.25">
      <c r="A788" s="2">
        <v>44916</v>
      </c>
      <c r="B788" t="s">
        <v>187</v>
      </c>
      <c r="C788" t="s">
        <v>188</v>
      </c>
      <c r="D788" t="s">
        <v>3034</v>
      </c>
      <c r="E788" t="s">
        <v>3035</v>
      </c>
      <c r="F788" t="s">
        <v>114</v>
      </c>
      <c r="G788" t="s">
        <v>123</v>
      </c>
      <c r="H788" t="s">
        <v>191</v>
      </c>
      <c r="I788" t="s">
        <v>66</v>
      </c>
      <c r="J788">
        <v>2.5</v>
      </c>
      <c r="K788" t="s">
        <v>67</v>
      </c>
      <c r="L788" t="s">
        <v>68</v>
      </c>
      <c r="M788">
        <v>10069</v>
      </c>
      <c r="N788" t="s">
        <v>69</v>
      </c>
      <c r="O788" t="s">
        <v>70</v>
      </c>
      <c r="P788">
        <v>0.75</v>
      </c>
      <c r="Q788" t="s">
        <v>71</v>
      </c>
      <c r="R788" t="s">
        <v>71</v>
      </c>
      <c r="T788" t="s">
        <v>72</v>
      </c>
      <c r="U788" t="s">
        <v>73</v>
      </c>
      <c r="V788">
        <v>0.1</v>
      </c>
      <c r="W788">
        <v>0.1</v>
      </c>
      <c r="X788">
        <f>SUM(Table2[[#This Row],[Mitigation Finance ($ million)]:[Adaptation Finance ($ million)]])</f>
        <v>0.2</v>
      </c>
      <c r="Y788" t="s">
        <v>68</v>
      </c>
      <c r="Z788" t="s">
        <v>1319</v>
      </c>
      <c r="AA788" t="s">
        <v>193</v>
      </c>
    </row>
    <row r="789" spans="1:27" x14ac:dyDescent="0.25">
      <c r="A789" s="2">
        <v>44916</v>
      </c>
      <c r="B789" t="s">
        <v>187</v>
      </c>
      <c r="C789" t="s">
        <v>188</v>
      </c>
      <c r="D789" t="s">
        <v>3034</v>
      </c>
      <c r="E789" t="s">
        <v>3035</v>
      </c>
      <c r="F789" t="s">
        <v>114</v>
      </c>
      <c r="G789" t="s">
        <v>123</v>
      </c>
      <c r="H789" t="s">
        <v>191</v>
      </c>
      <c r="I789" t="s">
        <v>66</v>
      </c>
      <c r="K789" t="s">
        <v>67</v>
      </c>
      <c r="L789" t="s">
        <v>68</v>
      </c>
      <c r="M789">
        <v>10069</v>
      </c>
      <c r="N789" t="s">
        <v>99</v>
      </c>
      <c r="O789" t="s">
        <v>610</v>
      </c>
      <c r="P789">
        <v>1.75</v>
      </c>
      <c r="Q789" t="s">
        <v>71</v>
      </c>
      <c r="R789" t="s">
        <v>71</v>
      </c>
      <c r="T789" t="s">
        <v>72</v>
      </c>
      <c r="U789" t="s">
        <v>73</v>
      </c>
      <c r="V789">
        <v>0.1</v>
      </c>
      <c r="W789">
        <v>0.1</v>
      </c>
      <c r="X789">
        <f>SUM(Table2[[#This Row],[Mitigation Finance ($ million)]:[Adaptation Finance ($ million)]])</f>
        <v>0.2</v>
      </c>
      <c r="Y789" t="s">
        <v>68</v>
      </c>
      <c r="Z789" t="s">
        <v>1319</v>
      </c>
      <c r="AA789" t="s">
        <v>193</v>
      </c>
    </row>
    <row r="790" spans="1:27" x14ac:dyDescent="0.25">
      <c r="A790" s="2">
        <v>44917</v>
      </c>
      <c r="B790" t="s">
        <v>2949</v>
      </c>
      <c r="C790" t="s">
        <v>2950</v>
      </c>
      <c r="D790" t="s">
        <v>637</v>
      </c>
      <c r="E790" t="s">
        <v>638</v>
      </c>
      <c r="F790" t="s">
        <v>114</v>
      </c>
      <c r="G790" t="s">
        <v>123</v>
      </c>
      <c r="H790" t="s">
        <v>631</v>
      </c>
      <c r="I790" t="s">
        <v>66</v>
      </c>
      <c r="J790">
        <v>128.78</v>
      </c>
      <c r="K790" t="s">
        <v>2188</v>
      </c>
      <c r="L790" t="s">
        <v>93</v>
      </c>
      <c r="M790" t="s">
        <v>2951</v>
      </c>
      <c r="N790" t="s">
        <v>69</v>
      </c>
      <c r="O790" t="s">
        <v>225</v>
      </c>
      <c r="P790">
        <v>50</v>
      </c>
      <c r="Q790" t="s">
        <v>117</v>
      </c>
      <c r="R790" t="s">
        <v>117</v>
      </c>
      <c r="T790" t="s">
        <v>72</v>
      </c>
      <c r="U790" t="s">
        <v>95</v>
      </c>
      <c r="V790">
        <v>12.28</v>
      </c>
      <c r="W790">
        <v>8.17</v>
      </c>
      <c r="X790">
        <f>SUM(Table2[[#This Row],[Mitigation Finance ($ million)]:[Adaptation Finance ($ million)]])</f>
        <v>20.45</v>
      </c>
      <c r="Y790" t="s">
        <v>96</v>
      </c>
      <c r="Z790" t="s">
        <v>1319</v>
      </c>
      <c r="AA790" t="s">
        <v>2952</v>
      </c>
    </row>
    <row r="791" spans="1:27" x14ac:dyDescent="0.25">
      <c r="A791" s="2">
        <v>44917</v>
      </c>
      <c r="B791" t="s">
        <v>2949</v>
      </c>
      <c r="C791" t="s">
        <v>2950</v>
      </c>
      <c r="D791" t="s">
        <v>637</v>
      </c>
      <c r="E791" t="s">
        <v>638</v>
      </c>
      <c r="F791" t="s">
        <v>114</v>
      </c>
      <c r="G791" t="s">
        <v>123</v>
      </c>
      <c r="H791" t="s">
        <v>631</v>
      </c>
      <c r="I791" t="s">
        <v>66</v>
      </c>
      <c r="K791" t="s">
        <v>2188</v>
      </c>
      <c r="L791" t="s">
        <v>150</v>
      </c>
      <c r="M791" t="s">
        <v>2953</v>
      </c>
      <c r="N791" t="s">
        <v>69</v>
      </c>
      <c r="O791" t="s">
        <v>211</v>
      </c>
      <c r="P791">
        <v>0.9</v>
      </c>
      <c r="Q791" t="s">
        <v>117</v>
      </c>
      <c r="R791" t="s">
        <v>117</v>
      </c>
      <c r="T791" t="s">
        <v>72</v>
      </c>
      <c r="U791" t="s">
        <v>95</v>
      </c>
      <c r="W791">
        <v>0.9</v>
      </c>
      <c r="X791">
        <f>SUM(Table2[[#This Row],[Mitigation Finance ($ million)]:[Adaptation Finance ($ million)]])</f>
        <v>0.9</v>
      </c>
      <c r="Y791" t="s">
        <v>96</v>
      </c>
      <c r="Z791" t="s">
        <v>1319</v>
      </c>
      <c r="AA791" t="s">
        <v>2952</v>
      </c>
    </row>
    <row r="792" spans="1:27" x14ac:dyDescent="0.25">
      <c r="A792" s="2">
        <v>44917</v>
      </c>
      <c r="B792" t="s">
        <v>2949</v>
      </c>
      <c r="C792" t="s">
        <v>2950</v>
      </c>
      <c r="D792" t="s">
        <v>637</v>
      </c>
      <c r="E792" t="s">
        <v>638</v>
      </c>
      <c r="F792" t="s">
        <v>114</v>
      </c>
      <c r="G792" t="s">
        <v>123</v>
      </c>
      <c r="H792" t="s">
        <v>631</v>
      </c>
      <c r="I792" t="s">
        <v>66</v>
      </c>
      <c r="K792" t="s">
        <v>2188</v>
      </c>
      <c r="L792" t="s">
        <v>150</v>
      </c>
      <c r="M792" t="s">
        <v>2954</v>
      </c>
      <c r="N792" t="s">
        <v>69</v>
      </c>
      <c r="O792" t="s">
        <v>152</v>
      </c>
      <c r="P792">
        <v>12</v>
      </c>
      <c r="Q792" t="s">
        <v>117</v>
      </c>
      <c r="R792" t="s">
        <v>117</v>
      </c>
      <c r="T792" t="s">
        <v>72</v>
      </c>
      <c r="U792" t="s">
        <v>95</v>
      </c>
      <c r="X792">
        <f>SUM(Table2[[#This Row],[Mitigation Finance ($ million)]:[Adaptation Finance ($ million)]])</f>
        <v>0</v>
      </c>
      <c r="Y792" t="s">
        <v>96</v>
      </c>
      <c r="Z792" t="s">
        <v>1319</v>
      </c>
      <c r="AA792" t="s">
        <v>2952</v>
      </c>
    </row>
    <row r="793" spans="1:27" x14ac:dyDescent="0.25">
      <c r="A793" s="2">
        <v>44917</v>
      </c>
      <c r="B793" t="s">
        <v>2949</v>
      </c>
      <c r="C793" t="s">
        <v>2950</v>
      </c>
      <c r="D793" t="s">
        <v>637</v>
      </c>
      <c r="E793" t="s">
        <v>638</v>
      </c>
      <c r="F793" t="s">
        <v>114</v>
      </c>
      <c r="G793" t="s">
        <v>123</v>
      </c>
      <c r="H793" t="s">
        <v>631</v>
      </c>
      <c r="I793" t="s">
        <v>66</v>
      </c>
      <c r="K793" t="s">
        <v>2188</v>
      </c>
      <c r="L793" t="s">
        <v>150</v>
      </c>
      <c r="M793" t="s">
        <v>2955</v>
      </c>
      <c r="N793" t="s">
        <v>595</v>
      </c>
      <c r="O793" t="s">
        <v>914</v>
      </c>
      <c r="P793">
        <v>43</v>
      </c>
      <c r="Q793" t="s">
        <v>117</v>
      </c>
      <c r="R793" t="s">
        <v>117</v>
      </c>
      <c r="T793" t="s">
        <v>72</v>
      </c>
      <c r="U793" t="s">
        <v>95</v>
      </c>
      <c r="V793">
        <v>7.03</v>
      </c>
      <c r="W793">
        <v>6.72</v>
      </c>
      <c r="X793">
        <f>SUM(Table2[[#This Row],[Mitigation Finance ($ million)]:[Adaptation Finance ($ million)]])</f>
        <v>13.75</v>
      </c>
      <c r="Y793" t="s">
        <v>96</v>
      </c>
      <c r="Z793" t="s">
        <v>1319</v>
      </c>
      <c r="AA793" t="s">
        <v>2952</v>
      </c>
    </row>
    <row r="794" spans="1:27" x14ac:dyDescent="0.25">
      <c r="A794" s="2">
        <v>44917</v>
      </c>
      <c r="B794" t="s">
        <v>2956</v>
      </c>
      <c r="C794" t="s">
        <v>2957</v>
      </c>
      <c r="D794" t="s">
        <v>637</v>
      </c>
      <c r="E794" t="s">
        <v>638</v>
      </c>
      <c r="F794" t="s">
        <v>114</v>
      </c>
      <c r="G794" t="s">
        <v>123</v>
      </c>
      <c r="H794" t="s">
        <v>631</v>
      </c>
      <c r="I794" t="s">
        <v>66</v>
      </c>
      <c r="J794">
        <v>104</v>
      </c>
      <c r="K794" t="s">
        <v>2188</v>
      </c>
      <c r="L794" t="s">
        <v>93</v>
      </c>
      <c r="M794" t="s">
        <v>2958</v>
      </c>
      <c r="N794" t="s">
        <v>69</v>
      </c>
      <c r="O794" t="s">
        <v>225</v>
      </c>
      <c r="P794">
        <v>41</v>
      </c>
      <c r="Q794" t="s">
        <v>117</v>
      </c>
      <c r="R794" t="s">
        <v>117</v>
      </c>
      <c r="T794" t="s">
        <v>25</v>
      </c>
      <c r="U794" t="s">
        <v>173</v>
      </c>
      <c r="W794">
        <v>22.7</v>
      </c>
      <c r="X794">
        <f>SUM(Table2[[#This Row],[Mitigation Finance ($ million)]:[Adaptation Finance ($ million)]])</f>
        <v>22.7</v>
      </c>
      <c r="Y794" t="s">
        <v>96</v>
      </c>
      <c r="Z794" t="s">
        <v>1319</v>
      </c>
      <c r="AA794" t="s">
        <v>2959</v>
      </c>
    </row>
    <row r="795" spans="1:27" x14ac:dyDescent="0.25">
      <c r="A795" s="2">
        <v>44917</v>
      </c>
      <c r="B795" t="s">
        <v>2956</v>
      </c>
      <c r="C795" t="s">
        <v>2957</v>
      </c>
      <c r="D795" t="s">
        <v>637</v>
      </c>
      <c r="E795" t="s">
        <v>638</v>
      </c>
      <c r="F795" t="s">
        <v>114</v>
      </c>
      <c r="G795" t="s">
        <v>123</v>
      </c>
      <c r="H795" t="s">
        <v>631</v>
      </c>
      <c r="I795" t="s">
        <v>66</v>
      </c>
      <c r="K795" t="s">
        <v>2188</v>
      </c>
      <c r="L795" t="s">
        <v>150</v>
      </c>
      <c r="M795" t="s">
        <v>2960</v>
      </c>
      <c r="N795" t="s">
        <v>69</v>
      </c>
      <c r="O795" t="s">
        <v>152</v>
      </c>
      <c r="P795">
        <v>22</v>
      </c>
      <c r="Q795" t="s">
        <v>117</v>
      </c>
      <c r="R795" t="s">
        <v>117</v>
      </c>
      <c r="T795" t="s">
        <v>25</v>
      </c>
      <c r="U795" t="s">
        <v>173</v>
      </c>
      <c r="W795">
        <v>18.600000000000001</v>
      </c>
      <c r="X795">
        <f>SUM(Table2[[#This Row],[Mitigation Finance ($ million)]:[Adaptation Finance ($ million)]])</f>
        <v>18.600000000000001</v>
      </c>
      <c r="Y795" t="s">
        <v>96</v>
      </c>
      <c r="Z795" t="s">
        <v>1319</v>
      </c>
      <c r="AA795" t="s">
        <v>2959</v>
      </c>
    </row>
    <row r="796" spans="1:27" x14ac:dyDescent="0.25">
      <c r="A796" s="2">
        <v>44917</v>
      </c>
      <c r="B796" t="s">
        <v>2956</v>
      </c>
      <c r="C796" t="s">
        <v>2957</v>
      </c>
      <c r="D796" t="s">
        <v>637</v>
      </c>
      <c r="E796" t="s">
        <v>638</v>
      </c>
      <c r="F796" t="s">
        <v>114</v>
      </c>
      <c r="G796" t="s">
        <v>123</v>
      </c>
      <c r="H796" t="s">
        <v>631</v>
      </c>
      <c r="I796" t="s">
        <v>66</v>
      </c>
      <c r="K796" t="s">
        <v>2188</v>
      </c>
      <c r="L796" t="s">
        <v>93</v>
      </c>
      <c r="M796" t="s">
        <v>2961</v>
      </c>
      <c r="N796" t="s">
        <v>99</v>
      </c>
      <c r="O796" t="s">
        <v>496</v>
      </c>
      <c r="P796">
        <v>10</v>
      </c>
      <c r="Q796" t="s">
        <v>117</v>
      </c>
      <c r="R796" t="s">
        <v>117</v>
      </c>
      <c r="T796" t="s">
        <v>25</v>
      </c>
      <c r="U796" t="s">
        <v>173</v>
      </c>
      <c r="W796">
        <v>3.5</v>
      </c>
      <c r="X796">
        <f>SUM(Table2[[#This Row],[Mitigation Finance ($ million)]:[Adaptation Finance ($ million)]])</f>
        <v>3.5</v>
      </c>
      <c r="Y796" t="s">
        <v>96</v>
      </c>
      <c r="Z796" t="s">
        <v>1319</v>
      </c>
      <c r="AA796" t="s">
        <v>2959</v>
      </c>
    </row>
    <row r="797" spans="1:27" x14ac:dyDescent="0.25">
      <c r="A797" s="2">
        <v>44917</v>
      </c>
      <c r="B797" t="s">
        <v>2956</v>
      </c>
      <c r="C797" t="s">
        <v>2957</v>
      </c>
      <c r="D797" t="s">
        <v>637</v>
      </c>
      <c r="E797" t="s">
        <v>638</v>
      </c>
      <c r="F797" t="s">
        <v>114</v>
      </c>
      <c r="G797" t="s">
        <v>123</v>
      </c>
      <c r="H797" t="s">
        <v>631</v>
      </c>
      <c r="I797" t="s">
        <v>66</v>
      </c>
      <c r="K797" t="s">
        <v>2188</v>
      </c>
      <c r="L797" t="s">
        <v>93</v>
      </c>
      <c r="M797" t="s">
        <v>2962</v>
      </c>
      <c r="N797" t="s">
        <v>595</v>
      </c>
      <c r="O797" t="s">
        <v>596</v>
      </c>
      <c r="P797">
        <v>20</v>
      </c>
      <c r="Q797" t="s">
        <v>117</v>
      </c>
      <c r="R797" t="s">
        <v>117</v>
      </c>
      <c r="T797" t="s">
        <v>25</v>
      </c>
      <c r="U797" t="s">
        <v>173</v>
      </c>
      <c r="W797">
        <v>12.5</v>
      </c>
      <c r="X797">
        <f>SUM(Table2[[#This Row],[Mitigation Finance ($ million)]:[Adaptation Finance ($ million)]])</f>
        <v>12.5</v>
      </c>
      <c r="Y797" t="s">
        <v>96</v>
      </c>
      <c r="Z797" t="s">
        <v>1319</v>
      </c>
      <c r="AA797" t="s">
        <v>2959</v>
      </c>
    </row>
    <row r="798" spans="1:27" x14ac:dyDescent="0.25">
      <c r="A798" s="2">
        <v>44917</v>
      </c>
      <c r="B798" t="s">
        <v>2963</v>
      </c>
      <c r="C798" t="s">
        <v>2964</v>
      </c>
      <c r="D798" t="s">
        <v>637</v>
      </c>
      <c r="E798" t="s">
        <v>638</v>
      </c>
      <c r="F798" t="s">
        <v>114</v>
      </c>
      <c r="G798" t="s">
        <v>123</v>
      </c>
      <c r="H798" t="s">
        <v>644</v>
      </c>
      <c r="I798" t="s">
        <v>66</v>
      </c>
      <c r="J798">
        <v>36.119999999999997</v>
      </c>
      <c r="K798" t="s">
        <v>2199</v>
      </c>
      <c r="L798" t="s">
        <v>93</v>
      </c>
      <c r="M798" t="s">
        <v>2965</v>
      </c>
      <c r="N798" t="s">
        <v>69</v>
      </c>
      <c r="O798" t="s">
        <v>225</v>
      </c>
      <c r="P798">
        <v>27</v>
      </c>
      <c r="Q798" t="s">
        <v>361</v>
      </c>
      <c r="R798" t="s">
        <v>361</v>
      </c>
      <c r="T798" t="s">
        <v>72</v>
      </c>
      <c r="U798" t="s">
        <v>95</v>
      </c>
      <c r="V798">
        <v>1.1000000000000001</v>
      </c>
      <c r="W798">
        <v>0.9</v>
      </c>
      <c r="X798">
        <f>SUM(Table2[[#This Row],[Mitigation Finance ($ million)]:[Adaptation Finance ($ million)]])</f>
        <v>2</v>
      </c>
      <c r="Y798" t="s">
        <v>96</v>
      </c>
      <c r="Z798" t="s">
        <v>1319</v>
      </c>
      <c r="AA798" t="s">
        <v>2966</v>
      </c>
    </row>
    <row r="799" spans="1:27" x14ac:dyDescent="0.25">
      <c r="A799" s="2">
        <v>44917</v>
      </c>
      <c r="B799" t="s">
        <v>2963</v>
      </c>
      <c r="C799" t="s">
        <v>2964</v>
      </c>
      <c r="D799" t="s">
        <v>637</v>
      </c>
      <c r="E799" t="s">
        <v>638</v>
      </c>
      <c r="F799" t="s">
        <v>114</v>
      </c>
      <c r="G799" t="s">
        <v>123</v>
      </c>
      <c r="H799" t="s">
        <v>644</v>
      </c>
      <c r="I799" t="s">
        <v>66</v>
      </c>
      <c r="K799" t="s">
        <v>2199</v>
      </c>
      <c r="L799" t="s">
        <v>150</v>
      </c>
      <c r="M799" t="s">
        <v>2442</v>
      </c>
      <c r="N799" t="s">
        <v>69</v>
      </c>
      <c r="O799" t="s">
        <v>152</v>
      </c>
      <c r="P799">
        <v>5.55</v>
      </c>
      <c r="Q799" t="s">
        <v>361</v>
      </c>
      <c r="R799" t="s">
        <v>361</v>
      </c>
      <c r="T799" t="s">
        <v>72</v>
      </c>
      <c r="U799" t="s">
        <v>95</v>
      </c>
      <c r="X799">
        <f>SUM(Table2[[#This Row],[Mitigation Finance ($ million)]:[Adaptation Finance ($ million)]])</f>
        <v>0</v>
      </c>
      <c r="Y799" t="s">
        <v>96</v>
      </c>
      <c r="Z799" t="s">
        <v>1319</v>
      </c>
      <c r="AA799" t="s">
        <v>2966</v>
      </c>
    </row>
    <row r="800" spans="1:27" x14ac:dyDescent="0.25">
      <c r="A800" s="2">
        <v>44917</v>
      </c>
      <c r="B800" t="s">
        <v>2985</v>
      </c>
      <c r="C800" t="s">
        <v>2986</v>
      </c>
      <c r="D800" t="s">
        <v>637</v>
      </c>
      <c r="E800" t="s">
        <v>638</v>
      </c>
      <c r="F800" t="s">
        <v>114</v>
      </c>
      <c r="G800" t="s">
        <v>123</v>
      </c>
      <c r="H800" t="s">
        <v>391</v>
      </c>
      <c r="I800" t="s">
        <v>66</v>
      </c>
      <c r="J800">
        <v>79.02</v>
      </c>
      <c r="K800" t="s">
        <v>2987</v>
      </c>
      <c r="L800" t="s">
        <v>93</v>
      </c>
      <c r="M800" t="s">
        <v>2988</v>
      </c>
      <c r="N800" t="s">
        <v>69</v>
      </c>
      <c r="O800" t="s">
        <v>225</v>
      </c>
      <c r="P800">
        <v>40</v>
      </c>
      <c r="Q800" t="s">
        <v>141</v>
      </c>
      <c r="R800" t="s">
        <v>141</v>
      </c>
      <c r="T800" t="s">
        <v>72</v>
      </c>
      <c r="U800" t="s">
        <v>73</v>
      </c>
      <c r="V800">
        <v>27.27</v>
      </c>
      <c r="W800">
        <v>12.72</v>
      </c>
      <c r="X800">
        <f>SUM(Table2[[#This Row],[Mitigation Finance ($ million)]:[Adaptation Finance ($ million)]])</f>
        <v>39.99</v>
      </c>
      <c r="Y800" t="s">
        <v>96</v>
      </c>
      <c r="Z800" t="s">
        <v>1319</v>
      </c>
      <c r="AA800" t="s">
        <v>2989</v>
      </c>
    </row>
    <row r="801" spans="1:27" x14ac:dyDescent="0.25">
      <c r="A801" s="2">
        <v>44917</v>
      </c>
      <c r="B801" t="s">
        <v>2985</v>
      </c>
      <c r="C801" t="s">
        <v>2986</v>
      </c>
      <c r="D801" t="s">
        <v>637</v>
      </c>
      <c r="E801" t="s">
        <v>638</v>
      </c>
      <c r="F801" t="s">
        <v>114</v>
      </c>
      <c r="G801" t="s">
        <v>123</v>
      </c>
      <c r="H801" t="s">
        <v>391</v>
      </c>
      <c r="I801" t="s">
        <v>66</v>
      </c>
      <c r="K801" t="s">
        <v>2987</v>
      </c>
      <c r="L801" t="s">
        <v>93</v>
      </c>
      <c r="M801" t="s">
        <v>2990</v>
      </c>
      <c r="N801" t="s">
        <v>99</v>
      </c>
      <c r="O801" t="s">
        <v>12</v>
      </c>
      <c r="P801">
        <v>12</v>
      </c>
      <c r="Q801" t="s">
        <v>141</v>
      </c>
      <c r="R801" t="s">
        <v>141</v>
      </c>
      <c r="T801" t="s">
        <v>72</v>
      </c>
      <c r="U801" t="s">
        <v>73</v>
      </c>
      <c r="V801">
        <v>12</v>
      </c>
      <c r="X801">
        <f>SUM(Table2[[#This Row],[Mitigation Finance ($ million)]:[Adaptation Finance ($ million)]])</f>
        <v>12</v>
      </c>
      <c r="Y801" t="s">
        <v>96</v>
      </c>
      <c r="Z801" t="s">
        <v>1319</v>
      </c>
      <c r="AA801" t="s">
        <v>2989</v>
      </c>
    </row>
    <row r="802" spans="1:27" x14ac:dyDescent="0.25">
      <c r="A802" s="2">
        <v>44917</v>
      </c>
      <c r="B802" t="s">
        <v>2985</v>
      </c>
      <c r="C802" t="s">
        <v>2986</v>
      </c>
      <c r="D802" t="s">
        <v>637</v>
      </c>
      <c r="E802" t="s">
        <v>638</v>
      </c>
      <c r="F802" t="s">
        <v>114</v>
      </c>
      <c r="G802" t="s">
        <v>123</v>
      </c>
      <c r="H802" t="s">
        <v>391</v>
      </c>
      <c r="I802" t="s">
        <v>66</v>
      </c>
      <c r="K802" t="s">
        <v>2987</v>
      </c>
      <c r="L802" t="s">
        <v>93</v>
      </c>
      <c r="M802" t="s">
        <v>2991</v>
      </c>
      <c r="N802" t="s">
        <v>99</v>
      </c>
      <c r="O802" t="s">
        <v>496</v>
      </c>
      <c r="P802">
        <v>10</v>
      </c>
      <c r="Q802" t="s">
        <v>141</v>
      </c>
      <c r="R802" t="s">
        <v>141</v>
      </c>
      <c r="T802" t="s">
        <v>72</v>
      </c>
      <c r="U802" t="s">
        <v>73</v>
      </c>
      <c r="V802">
        <v>6.82</v>
      </c>
      <c r="W802">
        <v>3.18</v>
      </c>
      <c r="X802">
        <f>SUM(Table2[[#This Row],[Mitigation Finance ($ million)]:[Adaptation Finance ($ million)]])</f>
        <v>10</v>
      </c>
      <c r="Y802" t="s">
        <v>96</v>
      </c>
      <c r="Z802" t="s">
        <v>1319</v>
      </c>
      <c r="AA802" t="s">
        <v>2989</v>
      </c>
    </row>
    <row r="803" spans="1:27" x14ac:dyDescent="0.25">
      <c r="A803" s="2">
        <v>44917</v>
      </c>
      <c r="B803" t="s">
        <v>2985</v>
      </c>
      <c r="C803" t="s">
        <v>2986</v>
      </c>
      <c r="D803" t="s">
        <v>637</v>
      </c>
      <c r="E803" t="s">
        <v>638</v>
      </c>
      <c r="F803" t="s">
        <v>114</v>
      </c>
      <c r="G803" t="s">
        <v>123</v>
      </c>
      <c r="H803" t="s">
        <v>391</v>
      </c>
      <c r="I803" t="s">
        <v>66</v>
      </c>
      <c r="K803" t="s">
        <v>2987</v>
      </c>
      <c r="L803" t="s">
        <v>93</v>
      </c>
      <c r="M803" t="s">
        <v>2992</v>
      </c>
      <c r="N803" t="s">
        <v>99</v>
      </c>
      <c r="O803" t="s">
        <v>2993</v>
      </c>
      <c r="P803">
        <v>6</v>
      </c>
      <c r="Q803" t="s">
        <v>141</v>
      </c>
      <c r="R803" t="s">
        <v>141</v>
      </c>
      <c r="T803" t="s">
        <v>72</v>
      </c>
      <c r="U803" t="s">
        <v>73</v>
      </c>
      <c r="V803">
        <v>6</v>
      </c>
      <c r="X803">
        <f>SUM(Table2[[#This Row],[Mitigation Finance ($ million)]:[Adaptation Finance ($ million)]])</f>
        <v>6</v>
      </c>
      <c r="Y803" t="s">
        <v>96</v>
      </c>
      <c r="Z803" t="s">
        <v>1319</v>
      </c>
      <c r="AA803" t="s">
        <v>2989</v>
      </c>
    </row>
    <row r="804" spans="1:27" x14ac:dyDescent="0.25">
      <c r="A804" s="2">
        <v>44917</v>
      </c>
      <c r="B804" t="s">
        <v>2985</v>
      </c>
      <c r="C804" t="s">
        <v>2986</v>
      </c>
      <c r="D804" t="s">
        <v>637</v>
      </c>
      <c r="E804" t="s">
        <v>638</v>
      </c>
      <c r="F804" t="s">
        <v>114</v>
      </c>
      <c r="G804" t="s">
        <v>123</v>
      </c>
      <c r="H804" t="s">
        <v>391</v>
      </c>
      <c r="I804" t="s">
        <v>66</v>
      </c>
      <c r="K804" t="s">
        <v>2987</v>
      </c>
      <c r="L804" t="s">
        <v>150</v>
      </c>
      <c r="M804" t="s">
        <v>2994</v>
      </c>
      <c r="N804" t="s">
        <v>99</v>
      </c>
      <c r="O804" t="s">
        <v>2993</v>
      </c>
      <c r="P804">
        <v>5</v>
      </c>
      <c r="Q804" t="s">
        <v>141</v>
      </c>
      <c r="R804" t="s">
        <v>141</v>
      </c>
      <c r="T804" t="s">
        <v>72</v>
      </c>
      <c r="U804" t="s">
        <v>73</v>
      </c>
      <c r="V804">
        <v>5</v>
      </c>
      <c r="X804">
        <f>SUM(Table2[[#This Row],[Mitigation Finance ($ million)]:[Adaptation Finance ($ million)]])</f>
        <v>5</v>
      </c>
      <c r="Y804" t="s">
        <v>96</v>
      </c>
      <c r="Z804" t="s">
        <v>1319</v>
      </c>
      <c r="AA804" t="s">
        <v>2989</v>
      </c>
    </row>
    <row r="805" spans="1:27" x14ac:dyDescent="0.25">
      <c r="A805" s="2">
        <v>44917</v>
      </c>
      <c r="B805" t="s">
        <v>2985</v>
      </c>
      <c r="C805" t="s">
        <v>2995</v>
      </c>
      <c r="D805" t="s">
        <v>637</v>
      </c>
      <c r="E805" t="s">
        <v>638</v>
      </c>
      <c r="F805" t="s">
        <v>114</v>
      </c>
      <c r="G805" t="s">
        <v>123</v>
      </c>
      <c r="H805" t="s">
        <v>391</v>
      </c>
      <c r="I805" t="s">
        <v>66</v>
      </c>
      <c r="K805" t="s">
        <v>180</v>
      </c>
      <c r="L805" t="s">
        <v>68</v>
      </c>
      <c r="M805">
        <v>10052</v>
      </c>
      <c r="N805" t="s">
        <v>69</v>
      </c>
      <c r="O805" t="s">
        <v>70</v>
      </c>
      <c r="P805">
        <v>1.2</v>
      </c>
      <c r="Q805" t="s">
        <v>141</v>
      </c>
      <c r="R805" t="s">
        <v>141</v>
      </c>
      <c r="T805" t="s">
        <v>72</v>
      </c>
      <c r="U805" t="s">
        <v>73</v>
      </c>
      <c r="V805">
        <v>1.2</v>
      </c>
      <c r="X805">
        <f>SUM(Table2[[#This Row],[Mitigation Finance ($ million)]:[Adaptation Finance ($ million)]])</f>
        <v>1.2</v>
      </c>
      <c r="Y805" t="s">
        <v>68</v>
      </c>
      <c r="Z805" t="s">
        <v>1319</v>
      </c>
      <c r="AA805" t="s">
        <v>2989</v>
      </c>
    </row>
    <row r="806" spans="1:27" x14ac:dyDescent="0.25">
      <c r="A806" s="2">
        <v>44917</v>
      </c>
      <c r="B806" t="s">
        <v>2985</v>
      </c>
      <c r="C806" t="s">
        <v>2995</v>
      </c>
      <c r="D806" t="s">
        <v>637</v>
      </c>
      <c r="E806" t="s">
        <v>638</v>
      </c>
      <c r="F806" t="s">
        <v>114</v>
      </c>
      <c r="G806" t="s">
        <v>123</v>
      </c>
      <c r="H806" t="s">
        <v>391</v>
      </c>
      <c r="I806" t="s">
        <v>66</v>
      </c>
      <c r="K806" t="s">
        <v>180</v>
      </c>
      <c r="L806" t="s">
        <v>68</v>
      </c>
      <c r="M806">
        <v>10052</v>
      </c>
      <c r="N806" t="s">
        <v>99</v>
      </c>
      <c r="O806" t="s">
        <v>12</v>
      </c>
      <c r="P806">
        <v>0.5</v>
      </c>
      <c r="Q806" t="s">
        <v>141</v>
      </c>
      <c r="R806" t="s">
        <v>141</v>
      </c>
      <c r="T806" t="s">
        <v>72</v>
      </c>
      <c r="U806" t="s">
        <v>73</v>
      </c>
      <c r="V806">
        <v>0.5</v>
      </c>
      <c r="X806">
        <f>SUM(Table2[[#This Row],[Mitigation Finance ($ million)]:[Adaptation Finance ($ million)]])</f>
        <v>0.5</v>
      </c>
      <c r="Y806" t="s">
        <v>68</v>
      </c>
      <c r="Z806" t="s">
        <v>1319</v>
      </c>
      <c r="AA806" t="s">
        <v>2989</v>
      </c>
    </row>
    <row r="807" spans="1:27" x14ac:dyDescent="0.25">
      <c r="A807" s="2">
        <v>44917</v>
      </c>
      <c r="B807" t="s">
        <v>3010</v>
      </c>
      <c r="C807" t="s">
        <v>3011</v>
      </c>
      <c r="D807" t="s">
        <v>637</v>
      </c>
      <c r="E807" t="s">
        <v>638</v>
      </c>
      <c r="F807" t="s">
        <v>114</v>
      </c>
      <c r="G807" t="s">
        <v>123</v>
      </c>
      <c r="H807" t="s">
        <v>644</v>
      </c>
      <c r="I807" t="s">
        <v>66</v>
      </c>
      <c r="J807">
        <v>78.239999999999995</v>
      </c>
      <c r="K807" t="s">
        <v>2199</v>
      </c>
      <c r="L807" t="s">
        <v>93</v>
      </c>
      <c r="M807" t="s">
        <v>3012</v>
      </c>
      <c r="N807" t="s">
        <v>69</v>
      </c>
      <c r="O807" t="s">
        <v>225</v>
      </c>
      <c r="P807">
        <v>70</v>
      </c>
      <c r="Q807" t="s">
        <v>132</v>
      </c>
      <c r="R807" t="s">
        <v>132</v>
      </c>
      <c r="T807" t="s">
        <v>72</v>
      </c>
      <c r="U807" t="s">
        <v>95</v>
      </c>
      <c r="V807">
        <v>0.96</v>
      </c>
      <c r="W807">
        <v>1.53</v>
      </c>
      <c r="X807">
        <f>SUM(Table2[[#This Row],[Mitigation Finance ($ million)]:[Adaptation Finance ($ million)]])</f>
        <v>2.4900000000000002</v>
      </c>
      <c r="Y807" t="s">
        <v>96</v>
      </c>
      <c r="Z807" t="s">
        <v>1319</v>
      </c>
      <c r="AA807" t="s">
        <v>3013</v>
      </c>
    </row>
    <row r="808" spans="1:27" x14ac:dyDescent="0.25">
      <c r="A808" s="2">
        <v>44917</v>
      </c>
      <c r="B808" t="s">
        <v>3022</v>
      </c>
      <c r="C808" t="s">
        <v>3023</v>
      </c>
      <c r="D808" t="s">
        <v>637</v>
      </c>
      <c r="E808" t="s">
        <v>638</v>
      </c>
      <c r="F808" t="s">
        <v>114</v>
      </c>
      <c r="G808" t="s">
        <v>123</v>
      </c>
      <c r="H808" t="s">
        <v>639</v>
      </c>
      <c r="I808" t="s">
        <v>66</v>
      </c>
      <c r="J808">
        <v>50</v>
      </c>
      <c r="K808" t="s">
        <v>2178</v>
      </c>
      <c r="L808" t="s">
        <v>93</v>
      </c>
      <c r="M808" t="s">
        <v>3024</v>
      </c>
      <c r="N808" t="s">
        <v>69</v>
      </c>
      <c r="O808" t="s">
        <v>225</v>
      </c>
      <c r="P808">
        <v>50</v>
      </c>
      <c r="Q808" t="s">
        <v>332</v>
      </c>
      <c r="R808" t="s">
        <v>332</v>
      </c>
      <c r="T808" t="s">
        <v>72</v>
      </c>
      <c r="U808" t="s">
        <v>73</v>
      </c>
      <c r="V808">
        <v>3.89</v>
      </c>
      <c r="W808">
        <v>6.11</v>
      </c>
      <c r="X808">
        <f>SUM(Table2[[#This Row],[Mitigation Finance ($ million)]:[Adaptation Finance ($ million)]])</f>
        <v>10</v>
      </c>
      <c r="Y808" t="s">
        <v>96</v>
      </c>
      <c r="Z808" t="s">
        <v>1319</v>
      </c>
      <c r="AA808" t="s">
        <v>3025</v>
      </c>
    </row>
    <row r="809" spans="1:27" x14ac:dyDescent="0.25">
      <c r="A809" s="2">
        <v>44917</v>
      </c>
      <c r="B809" t="s">
        <v>2653</v>
      </c>
      <c r="C809" t="s">
        <v>2654</v>
      </c>
      <c r="D809" t="s">
        <v>103</v>
      </c>
      <c r="E809" t="s">
        <v>104</v>
      </c>
      <c r="F809" t="s">
        <v>104</v>
      </c>
      <c r="G809" t="s">
        <v>89</v>
      </c>
      <c r="H809" t="s">
        <v>379</v>
      </c>
      <c r="I809" t="s">
        <v>91</v>
      </c>
      <c r="J809">
        <v>800</v>
      </c>
      <c r="K809" t="s">
        <v>2655</v>
      </c>
      <c r="L809" t="s">
        <v>2524</v>
      </c>
      <c r="M809" t="s">
        <v>2656</v>
      </c>
      <c r="N809" t="s">
        <v>69</v>
      </c>
      <c r="O809" t="s">
        <v>94</v>
      </c>
      <c r="P809">
        <v>25</v>
      </c>
      <c r="Q809" t="s">
        <v>128</v>
      </c>
      <c r="R809" t="s">
        <v>128</v>
      </c>
      <c r="T809" t="s">
        <v>24</v>
      </c>
      <c r="U809" t="s">
        <v>73</v>
      </c>
      <c r="V809">
        <v>2.25</v>
      </c>
      <c r="X809">
        <f>SUM(Table2[[#This Row],[Mitigation Finance ($ million)]:[Adaptation Finance ($ million)]])</f>
        <v>2.25</v>
      </c>
      <c r="Y809" t="s">
        <v>96</v>
      </c>
      <c r="Z809" t="s">
        <v>1319</v>
      </c>
      <c r="AA809" t="s">
        <v>2657</v>
      </c>
    </row>
    <row r="810" spans="1:27" x14ac:dyDescent="0.25">
      <c r="A810" s="2">
        <v>44917</v>
      </c>
      <c r="B810" t="s">
        <v>2488</v>
      </c>
      <c r="C810" t="s">
        <v>2489</v>
      </c>
      <c r="D810" t="s">
        <v>2490</v>
      </c>
      <c r="E810" t="s">
        <v>2491</v>
      </c>
      <c r="F810" t="s">
        <v>104</v>
      </c>
      <c r="G810" t="s">
        <v>184</v>
      </c>
      <c r="H810" t="s">
        <v>1007</v>
      </c>
      <c r="I810" t="s">
        <v>66</v>
      </c>
      <c r="K810" t="s">
        <v>67</v>
      </c>
      <c r="L810" t="s">
        <v>68</v>
      </c>
      <c r="M810">
        <v>10074</v>
      </c>
      <c r="N810" t="s">
        <v>69</v>
      </c>
      <c r="O810" t="s">
        <v>70</v>
      </c>
      <c r="P810">
        <v>2.5</v>
      </c>
      <c r="Q810" t="s">
        <v>117</v>
      </c>
      <c r="R810" t="s">
        <v>126</v>
      </c>
      <c r="T810" t="s">
        <v>72</v>
      </c>
      <c r="U810" t="s">
        <v>73</v>
      </c>
      <c r="V810">
        <v>0.1</v>
      </c>
      <c r="W810">
        <v>0.4</v>
      </c>
      <c r="X810">
        <f>SUM(Table2[[#This Row],[Mitigation Finance ($ million)]:[Adaptation Finance ($ million)]])</f>
        <v>0.5</v>
      </c>
      <c r="Y810" t="s">
        <v>68</v>
      </c>
      <c r="Z810" t="s">
        <v>1319</v>
      </c>
      <c r="AA810" t="s">
        <v>2492</v>
      </c>
    </row>
    <row r="811" spans="1:27" x14ac:dyDescent="0.25">
      <c r="A811" s="2">
        <v>44917</v>
      </c>
      <c r="B811" t="s">
        <v>2488</v>
      </c>
      <c r="C811" t="s">
        <v>2489</v>
      </c>
      <c r="D811" t="s">
        <v>2490</v>
      </c>
      <c r="E811" t="s">
        <v>2491</v>
      </c>
      <c r="F811" t="s">
        <v>104</v>
      </c>
      <c r="G811" t="s">
        <v>184</v>
      </c>
      <c r="H811" t="s">
        <v>1007</v>
      </c>
      <c r="I811" t="s">
        <v>66</v>
      </c>
      <c r="K811" t="s">
        <v>67</v>
      </c>
      <c r="L811" t="s">
        <v>68</v>
      </c>
      <c r="M811">
        <v>10074</v>
      </c>
      <c r="N811" t="s">
        <v>69</v>
      </c>
      <c r="O811" t="s">
        <v>70</v>
      </c>
      <c r="Q811" t="s">
        <v>117</v>
      </c>
      <c r="R811" t="s">
        <v>117</v>
      </c>
      <c r="T811" t="s">
        <v>72</v>
      </c>
      <c r="U811" t="s">
        <v>73</v>
      </c>
      <c r="V811">
        <v>0.4</v>
      </c>
      <c r="W811">
        <v>1.6</v>
      </c>
      <c r="X811">
        <f>SUM(Table2[[#This Row],[Mitigation Finance ($ million)]:[Adaptation Finance ($ million)]])</f>
        <v>2</v>
      </c>
      <c r="Y811" t="s">
        <v>68</v>
      </c>
      <c r="Z811" t="s">
        <v>1319</v>
      </c>
      <c r="AA811" t="s">
        <v>2492</v>
      </c>
    </row>
    <row r="812" spans="1:27" x14ac:dyDescent="0.25">
      <c r="A812" s="2">
        <v>44917</v>
      </c>
      <c r="B812" t="s">
        <v>2488</v>
      </c>
      <c r="C812" t="s">
        <v>2489</v>
      </c>
      <c r="D812" t="s">
        <v>2490</v>
      </c>
      <c r="E812" t="s">
        <v>2491</v>
      </c>
      <c r="F812" t="s">
        <v>104</v>
      </c>
      <c r="G812" t="s">
        <v>184</v>
      </c>
      <c r="H812" t="s">
        <v>1007</v>
      </c>
      <c r="I812" t="s">
        <v>66</v>
      </c>
      <c r="K812" t="s">
        <v>67</v>
      </c>
      <c r="L812" t="s">
        <v>68</v>
      </c>
      <c r="M812">
        <v>10074</v>
      </c>
      <c r="N812" t="s">
        <v>99</v>
      </c>
      <c r="O812" t="s">
        <v>2493</v>
      </c>
      <c r="P812">
        <v>0.1835</v>
      </c>
      <c r="Q812" t="s">
        <v>117</v>
      </c>
      <c r="R812" t="s">
        <v>126</v>
      </c>
      <c r="T812" t="s">
        <v>72</v>
      </c>
      <c r="U812" t="s">
        <v>73</v>
      </c>
      <c r="W812">
        <v>4.1750000000000002E-2</v>
      </c>
      <c r="X812">
        <f>SUM(Table2[[#This Row],[Mitigation Finance ($ million)]:[Adaptation Finance ($ million)]])</f>
        <v>4.1750000000000002E-2</v>
      </c>
      <c r="Y812" t="s">
        <v>68</v>
      </c>
      <c r="Z812" t="s">
        <v>1319</v>
      </c>
      <c r="AA812" t="s">
        <v>2492</v>
      </c>
    </row>
    <row r="813" spans="1:27" x14ac:dyDescent="0.25">
      <c r="A813" s="2">
        <v>44917</v>
      </c>
      <c r="B813" t="s">
        <v>2488</v>
      </c>
      <c r="C813" t="s">
        <v>2489</v>
      </c>
      <c r="D813" t="s">
        <v>2490</v>
      </c>
      <c r="E813" t="s">
        <v>2491</v>
      </c>
      <c r="F813" t="s">
        <v>104</v>
      </c>
      <c r="G813" t="s">
        <v>184</v>
      </c>
      <c r="H813" t="s">
        <v>1007</v>
      </c>
      <c r="I813" t="s">
        <v>66</v>
      </c>
      <c r="K813" t="s">
        <v>67</v>
      </c>
      <c r="L813" t="s">
        <v>68</v>
      </c>
      <c r="M813">
        <v>10074</v>
      </c>
      <c r="N813" t="s">
        <v>99</v>
      </c>
      <c r="O813" t="s">
        <v>2493</v>
      </c>
      <c r="Q813" t="s">
        <v>117</v>
      </c>
      <c r="R813" t="s">
        <v>117</v>
      </c>
      <c r="T813" t="s">
        <v>72</v>
      </c>
      <c r="U813" t="s">
        <v>73</v>
      </c>
      <c r="W813">
        <v>0.14174999999999999</v>
      </c>
      <c r="X813">
        <f>SUM(Table2[[#This Row],[Mitigation Finance ($ million)]:[Adaptation Finance ($ million)]])</f>
        <v>0.14174999999999999</v>
      </c>
      <c r="Y813" t="s">
        <v>68</v>
      </c>
      <c r="Z813" t="s">
        <v>1319</v>
      </c>
      <c r="AA813" t="s">
        <v>2492</v>
      </c>
    </row>
    <row r="814" spans="1:27" x14ac:dyDescent="0.25">
      <c r="A814" s="2">
        <v>44917</v>
      </c>
      <c r="B814" t="s">
        <v>2267</v>
      </c>
      <c r="C814" t="s">
        <v>2268</v>
      </c>
      <c r="D814" t="s">
        <v>167</v>
      </c>
      <c r="E814" t="s">
        <v>168</v>
      </c>
      <c r="F814" t="s">
        <v>63</v>
      </c>
      <c r="G814" t="s">
        <v>64</v>
      </c>
      <c r="H814" t="s">
        <v>1037</v>
      </c>
      <c r="I814" t="s">
        <v>66</v>
      </c>
      <c r="K814" t="s">
        <v>180</v>
      </c>
      <c r="L814" t="s">
        <v>68</v>
      </c>
      <c r="M814">
        <v>10036</v>
      </c>
      <c r="N814" t="s">
        <v>69</v>
      </c>
      <c r="O814" t="s">
        <v>70</v>
      </c>
      <c r="P814">
        <v>3.05</v>
      </c>
      <c r="Q814" t="s">
        <v>84</v>
      </c>
      <c r="T814" t="s">
        <v>25</v>
      </c>
      <c r="U814" t="s">
        <v>173</v>
      </c>
      <c r="X814">
        <f>SUM(Table2[[#This Row],[Mitigation Finance ($ million)]:[Adaptation Finance ($ million)]])</f>
        <v>0</v>
      </c>
      <c r="Y814" t="s">
        <v>68</v>
      </c>
      <c r="Z814" t="s">
        <v>1319</v>
      </c>
      <c r="AA814" t="s">
        <v>2271</v>
      </c>
    </row>
    <row r="815" spans="1:27" x14ac:dyDescent="0.25">
      <c r="A815" s="2">
        <v>44918</v>
      </c>
      <c r="B815" t="s">
        <v>2338</v>
      </c>
      <c r="C815" t="s">
        <v>2339</v>
      </c>
      <c r="D815" t="s">
        <v>215</v>
      </c>
      <c r="E815" t="s">
        <v>216</v>
      </c>
      <c r="F815" t="s">
        <v>217</v>
      </c>
      <c r="G815" t="s">
        <v>218</v>
      </c>
      <c r="H815" t="s">
        <v>1233</v>
      </c>
      <c r="I815" t="s">
        <v>66</v>
      </c>
      <c r="J815">
        <v>631.45899999999995</v>
      </c>
      <c r="K815" t="s">
        <v>2199</v>
      </c>
      <c r="L815" t="s">
        <v>93</v>
      </c>
      <c r="M815" t="s">
        <v>2340</v>
      </c>
      <c r="N815" t="s">
        <v>69</v>
      </c>
      <c r="O815" t="s">
        <v>94</v>
      </c>
      <c r="P815">
        <v>319.77498367000004</v>
      </c>
      <c r="Q815" t="s">
        <v>361</v>
      </c>
      <c r="R815" t="s">
        <v>361</v>
      </c>
      <c r="T815" t="s">
        <v>72</v>
      </c>
      <c r="U815" t="s">
        <v>95</v>
      </c>
      <c r="V815">
        <v>0.86</v>
      </c>
      <c r="W815">
        <v>1.9</v>
      </c>
      <c r="X815">
        <f>SUM(Table2[[#This Row],[Mitigation Finance ($ million)]:[Adaptation Finance ($ million)]])</f>
        <v>2.76</v>
      </c>
      <c r="Y815" t="s">
        <v>96</v>
      </c>
      <c r="Z815" t="s">
        <v>1319</v>
      </c>
      <c r="AA815" t="s">
        <v>2341</v>
      </c>
    </row>
    <row r="816" spans="1:27" x14ac:dyDescent="0.25">
      <c r="A816" s="2">
        <v>44918</v>
      </c>
      <c r="B816" t="s">
        <v>2797</v>
      </c>
      <c r="C816" t="s">
        <v>2798</v>
      </c>
      <c r="D816" t="s">
        <v>87</v>
      </c>
      <c r="E816" t="s">
        <v>88</v>
      </c>
      <c r="F816" t="s">
        <v>80</v>
      </c>
      <c r="G816" t="s">
        <v>81</v>
      </c>
      <c r="H816" t="s">
        <v>398</v>
      </c>
      <c r="I816" t="s">
        <v>66</v>
      </c>
      <c r="J816">
        <v>350</v>
      </c>
      <c r="K816" t="s">
        <v>2178</v>
      </c>
      <c r="L816" t="s">
        <v>93</v>
      </c>
      <c r="M816" t="s">
        <v>2799</v>
      </c>
      <c r="N816" t="s">
        <v>69</v>
      </c>
      <c r="O816" t="s">
        <v>94</v>
      </c>
      <c r="P816">
        <v>250</v>
      </c>
      <c r="Q816" t="s">
        <v>84</v>
      </c>
      <c r="R816" t="s">
        <v>84</v>
      </c>
      <c r="T816" t="s">
        <v>24</v>
      </c>
      <c r="U816" t="s">
        <v>73</v>
      </c>
      <c r="V816">
        <v>113.6</v>
      </c>
      <c r="X816">
        <f>SUM(Table2[[#This Row],[Mitigation Finance ($ million)]:[Adaptation Finance ($ million)]])</f>
        <v>113.6</v>
      </c>
      <c r="Y816" t="s">
        <v>96</v>
      </c>
      <c r="Z816" t="s">
        <v>1319</v>
      </c>
      <c r="AA816" t="s">
        <v>2800</v>
      </c>
    </row>
    <row r="817" spans="1:27" x14ac:dyDescent="0.25">
      <c r="A817" s="2">
        <v>44918</v>
      </c>
      <c r="B817" t="s">
        <v>3045</v>
      </c>
      <c r="C817" t="s">
        <v>3046</v>
      </c>
      <c r="D817" t="s">
        <v>3008</v>
      </c>
      <c r="E817" t="s">
        <v>3047</v>
      </c>
      <c r="F817" t="s">
        <v>104</v>
      </c>
      <c r="G817" t="s">
        <v>123</v>
      </c>
      <c r="H817" t="s">
        <v>373</v>
      </c>
      <c r="I817" t="s">
        <v>66</v>
      </c>
      <c r="J817">
        <v>1.35</v>
      </c>
      <c r="K817" t="s">
        <v>67</v>
      </c>
      <c r="L817" t="s">
        <v>68</v>
      </c>
      <c r="M817">
        <v>10089</v>
      </c>
      <c r="N817" t="s">
        <v>69</v>
      </c>
      <c r="O817" t="s">
        <v>70</v>
      </c>
      <c r="P817">
        <v>1.35</v>
      </c>
      <c r="Q817" t="s">
        <v>141</v>
      </c>
      <c r="R817" t="s">
        <v>141</v>
      </c>
      <c r="T817" t="s">
        <v>72</v>
      </c>
      <c r="U817" t="s">
        <v>73</v>
      </c>
      <c r="V817">
        <v>0.71250000000000002</v>
      </c>
      <c r="W817">
        <v>0.33750000000000002</v>
      </c>
      <c r="X817">
        <f>SUM(Table2[[#This Row],[Mitigation Finance ($ million)]:[Adaptation Finance ($ million)]])</f>
        <v>1.05</v>
      </c>
      <c r="Y817" t="s">
        <v>68</v>
      </c>
      <c r="Z817" t="s">
        <v>1319</v>
      </c>
      <c r="AA817" t="s">
        <v>3048</v>
      </c>
    </row>
    <row r="818" spans="1:27" x14ac:dyDescent="0.25">
      <c r="A818" s="2">
        <v>44918</v>
      </c>
      <c r="B818" t="s">
        <v>3045</v>
      </c>
      <c r="C818" t="s">
        <v>3046</v>
      </c>
      <c r="D818" t="s">
        <v>3008</v>
      </c>
      <c r="E818" t="s">
        <v>3047</v>
      </c>
      <c r="F818" t="s">
        <v>104</v>
      </c>
      <c r="G818" t="s">
        <v>123</v>
      </c>
      <c r="H818" t="s">
        <v>373</v>
      </c>
      <c r="I818" t="s">
        <v>66</v>
      </c>
      <c r="K818" t="s">
        <v>67</v>
      </c>
      <c r="L818" t="s">
        <v>68</v>
      </c>
      <c r="M818">
        <v>10089</v>
      </c>
      <c r="N818" t="s">
        <v>69</v>
      </c>
      <c r="O818" t="s">
        <v>70</v>
      </c>
      <c r="Q818" t="s">
        <v>141</v>
      </c>
      <c r="R818" t="s">
        <v>332</v>
      </c>
      <c r="T818" t="s">
        <v>72</v>
      </c>
      <c r="U818" t="s">
        <v>73</v>
      </c>
      <c r="V818">
        <v>0.15</v>
      </c>
      <c r="W818">
        <v>0.15</v>
      </c>
      <c r="X818">
        <f>SUM(Table2[[#This Row],[Mitigation Finance ($ million)]:[Adaptation Finance ($ million)]])</f>
        <v>0.3</v>
      </c>
      <c r="Y818" t="s">
        <v>68</v>
      </c>
      <c r="Z818" t="s">
        <v>1319</v>
      </c>
      <c r="AA818" t="s">
        <v>3048</v>
      </c>
    </row>
    <row r="819" spans="1:27" x14ac:dyDescent="0.25">
      <c r="A819" s="2">
        <v>44918</v>
      </c>
      <c r="B819" t="s">
        <v>2371</v>
      </c>
      <c r="C819" t="s">
        <v>2372</v>
      </c>
      <c r="D819" t="s">
        <v>429</v>
      </c>
      <c r="E819" t="s">
        <v>430</v>
      </c>
      <c r="F819" t="s">
        <v>217</v>
      </c>
      <c r="G819" t="s">
        <v>218</v>
      </c>
      <c r="H819" t="s">
        <v>1233</v>
      </c>
      <c r="I819" t="s">
        <v>66</v>
      </c>
      <c r="J819">
        <v>1.9</v>
      </c>
      <c r="K819" t="s">
        <v>180</v>
      </c>
      <c r="L819" t="s">
        <v>68</v>
      </c>
      <c r="M819">
        <v>10059</v>
      </c>
      <c r="N819" t="s">
        <v>69</v>
      </c>
      <c r="O819" t="s">
        <v>70</v>
      </c>
      <c r="P819">
        <v>1</v>
      </c>
      <c r="Q819" t="s">
        <v>71</v>
      </c>
      <c r="T819" t="s">
        <v>25</v>
      </c>
      <c r="U819" t="s">
        <v>173</v>
      </c>
      <c r="X819">
        <f>SUM(Table2[[#This Row],[Mitigation Finance ($ million)]:[Adaptation Finance ($ million)]])</f>
        <v>0</v>
      </c>
      <c r="Y819" t="s">
        <v>68</v>
      </c>
      <c r="Z819" t="s">
        <v>1319</v>
      </c>
      <c r="AA819" t="s">
        <v>2373</v>
      </c>
    </row>
    <row r="820" spans="1:27" x14ac:dyDescent="0.25">
      <c r="A820" s="2">
        <v>44918</v>
      </c>
      <c r="B820" t="s">
        <v>2371</v>
      </c>
      <c r="C820" t="s">
        <v>2372</v>
      </c>
      <c r="D820" t="s">
        <v>429</v>
      </c>
      <c r="E820" t="s">
        <v>430</v>
      </c>
      <c r="F820" t="s">
        <v>217</v>
      </c>
      <c r="G820" t="s">
        <v>218</v>
      </c>
      <c r="H820" t="s">
        <v>1233</v>
      </c>
      <c r="I820" t="s">
        <v>66</v>
      </c>
      <c r="K820" t="s">
        <v>180</v>
      </c>
      <c r="L820" t="s">
        <v>68</v>
      </c>
      <c r="M820">
        <v>10059</v>
      </c>
      <c r="N820" t="s">
        <v>69</v>
      </c>
      <c r="O820" t="s">
        <v>211</v>
      </c>
      <c r="P820">
        <v>0.9</v>
      </c>
      <c r="Q820" t="s">
        <v>71</v>
      </c>
      <c r="R820" t="s">
        <v>71</v>
      </c>
      <c r="T820" t="s">
        <v>25</v>
      </c>
      <c r="U820" t="s">
        <v>173</v>
      </c>
      <c r="W820">
        <v>0.7</v>
      </c>
      <c r="X820">
        <f>SUM(Table2[[#This Row],[Mitigation Finance ($ million)]:[Adaptation Finance ($ million)]])</f>
        <v>0.7</v>
      </c>
      <c r="Y820" t="s">
        <v>68</v>
      </c>
      <c r="Z820" t="s">
        <v>1319</v>
      </c>
      <c r="AA820" t="s">
        <v>2373</v>
      </c>
    </row>
    <row r="821" spans="1:27" x14ac:dyDescent="0.25">
      <c r="A821" s="2">
        <v>44918</v>
      </c>
      <c r="B821" t="s">
        <v>2371</v>
      </c>
      <c r="C821" t="s">
        <v>2372</v>
      </c>
      <c r="D821" t="s">
        <v>429</v>
      </c>
      <c r="E821" t="s">
        <v>430</v>
      </c>
      <c r="F821" t="s">
        <v>217</v>
      </c>
      <c r="G821" t="s">
        <v>218</v>
      </c>
      <c r="H821" t="s">
        <v>1233</v>
      </c>
      <c r="I821" t="s">
        <v>66</v>
      </c>
      <c r="K821" t="s">
        <v>180</v>
      </c>
      <c r="L821" t="s">
        <v>68</v>
      </c>
      <c r="M821">
        <v>10059</v>
      </c>
      <c r="N821" t="s">
        <v>69</v>
      </c>
      <c r="O821" t="s">
        <v>211</v>
      </c>
      <c r="Q821" t="s">
        <v>71</v>
      </c>
      <c r="R821" t="s">
        <v>84</v>
      </c>
      <c r="T821" t="s">
        <v>25</v>
      </c>
      <c r="U821" t="s">
        <v>173</v>
      </c>
      <c r="W821">
        <v>0.05</v>
      </c>
      <c r="X821">
        <f>SUM(Table2[[#This Row],[Mitigation Finance ($ million)]:[Adaptation Finance ($ million)]])</f>
        <v>0.05</v>
      </c>
      <c r="Y821" t="s">
        <v>68</v>
      </c>
      <c r="Z821" t="s">
        <v>1319</v>
      </c>
      <c r="AA821" t="s">
        <v>2373</v>
      </c>
    </row>
    <row r="822" spans="1:27" x14ac:dyDescent="0.25">
      <c r="A822" s="2">
        <v>44918</v>
      </c>
      <c r="B822" t="s">
        <v>2371</v>
      </c>
      <c r="C822" t="s">
        <v>2372</v>
      </c>
      <c r="D822" t="s">
        <v>429</v>
      </c>
      <c r="E822" t="s">
        <v>430</v>
      </c>
      <c r="F822" t="s">
        <v>217</v>
      </c>
      <c r="G822" t="s">
        <v>218</v>
      </c>
      <c r="H822" t="s">
        <v>1233</v>
      </c>
      <c r="I822" t="s">
        <v>66</v>
      </c>
      <c r="K822" t="s">
        <v>180</v>
      </c>
      <c r="L822" t="s">
        <v>68</v>
      </c>
      <c r="M822">
        <v>10059</v>
      </c>
      <c r="N822" t="s">
        <v>69</v>
      </c>
      <c r="O822" t="s">
        <v>211</v>
      </c>
      <c r="Q822" t="s">
        <v>71</v>
      </c>
      <c r="R822" t="s">
        <v>141</v>
      </c>
      <c r="T822" t="s">
        <v>25</v>
      </c>
      <c r="U822" t="s">
        <v>173</v>
      </c>
      <c r="W822">
        <v>0.05</v>
      </c>
      <c r="X822">
        <f>SUM(Table2[[#This Row],[Mitigation Finance ($ million)]:[Adaptation Finance ($ million)]])</f>
        <v>0.05</v>
      </c>
      <c r="Y822" t="s">
        <v>68</v>
      </c>
      <c r="Z822" t="s">
        <v>1319</v>
      </c>
      <c r="AA822" t="s">
        <v>2373</v>
      </c>
    </row>
    <row r="823" spans="1:27" x14ac:dyDescent="0.25">
      <c r="A823" s="2">
        <v>44918</v>
      </c>
      <c r="B823" t="s">
        <v>2371</v>
      </c>
      <c r="C823" t="s">
        <v>2372</v>
      </c>
      <c r="D823" t="s">
        <v>429</v>
      </c>
      <c r="E823" t="s">
        <v>430</v>
      </c>
      <c r="F823" t="s">
        <v>217</v>
      </c>
      <c r="G823" t="s">
        <v>218</v>
      </c>
      <c r="H823" t="s">
        <v>1233</v>
      </c>
      <c r="I823" t="s">
        <v>66</v>
      </c>
      <c r="K823" t="s">
        <v>180</v>
      </c>
      <c r="L823" t="s">
        <v>68</v>
      </c>
      <c r="M823">
        <v>10059</v>
      </c>
      <c r="N823" t="s">
        <v>69</v>
      </c>
      <c r="O823" t="s">
        <v>211</v>
      </c>
      <c r="Q823" t="s">
        <v>71</v>
      </c>
      <c r="R823" t="s">
        <v>475</v>
      </c>
      <c r="T823" t="s">
        <v>25</v>
      </c>
      <c r="U823" t="s">
        <v>173</v>
      </c>
      <c r="W823">
        <v>0.1</v>
      </c>
      <c r="X823">
        <f>SUM(Table2[[#This Row],[Mitigation Finance ($ million)]:[Adaptation Finance ($ million)]])</f>
        <v>0.1</v>
      </c>
      <c r="Y823" t="s">
        <v>68</v>
      </c>
      <c r="Z823" t="s">
        <v>1319</v>
      </c>
      <c r="AA823" t="s">
        <v>2373</v>
      </c>
    </row>
    <row r="824" spans="1:27" x14ac:dyDescent="0.25">
      <c r="A824" s="2">
        <v>44921</v>
      </c>
      <c r="B824" t="s">
        <v>2801</v>
      </c>
      <c r="C824" t="s">
        <v>2802</v>
      </c>
      <c r="D824" t="s">
        <v>78</v>
      </c>
      <c r="E824" t="s">
        <v>79</v>
      </c>
      <c r="F824" t="s">
        <v>80</v>
      </c>
      <c r="G824" t="s">
        <v>81</v>
      </c>
      <c r="H824" t="s">
        <v>82</v>
      </c>
      <c r="I824" t="s">
        <v>66</v>
      </c>
      <c r="J824">
        <v>310</v>
      </c>
      <c r="K824" t="s">
        <v>2188</v>
      </c>
      <c r="L824" t="s">
        <v>93</v>
      </c>
      <c r="M824" t="s">
        <v>2803</v>
      </c>
      <c r="N824" t="s">
        <v>69</v>
      </c>
      <c r="O824" t="s">
        <v>94</v>
      </c>
      <c r="P824">
        <v>96</v>
      </c>
      <c r="Q824" t="s">
        <v>71</v>
      </c>
      <c r="R824" t="s">
        <v>71</v>
      </c>
      <c r="T824" t="s">
        <v>72</v>
      </c>
      <c r="U824" t="s">
        <v>173</v>
      </c>
      <c r="W824">
        <v>62</v>
      </c>
      <c r="X824">
        <f>SUM(Table2[[#This Row],[Mitigation Finance ($ million)]:[Adaptation Finance ($ million)]])</f>
        <v>62</v>
      </c>
      <c r="Y824" t="s">
        <v>96</v>
      </c>
      <c r="Z824" t="s">
        <v>1319</v>
      </c>
      <c r="AA824" t="s">
        <v>2804</v>
      </c>
    </row>
    <row r="825" spans="1:27" x14ac:dyDescent="0.25">
      <c r="A825" s="2">
        <v>44921</v>
      </c>
      <c r="B825" t="s">
        <v>2801</v>
      </c>
      <c r="C825" t="s">
        <v>2802</v>
      </c>
      <c r="D825" t="s">
        <v>78</v>
      </c>
      <c r="E825" t="s">
        <v>79</v>
      </c>
      <c r="F825" t="s">
        <v>80</v>
      </c>
      <c r="G825" t="s">
        <v>81</v>
      </c>
      <c r="H825" t="s">
        <v>82</v>
      </c>
      <c r="I825" t="s">
        <v>66</v>
      </c>
      <c r="K825" t="s">
        <v>2188</v>
      </c>
      <c r="L825" t="s">
        <v>93</v>
      </c>
      <c r="M825" t="s">
        <v>2803</v>
      </c>
      <c r="N825" t="s">
        <v>69</v>
      </c>
      <c r="O825" t="s">
        <v>94</v>
      </c>
      <c r="Q825" t="s">
        <v>71</v>
      </c>
      <c r="R825" t="s">
        <v>84</v>
      </c>
      <c r="T825" t="s">
        <v>72</v>
      </c>
      <c r="U825" t="s">
        <v>173</v>
      </c>
      <c r="W825">
        <v>22</v>
      </c>
      <c r="X825">
        <f>SUM(Table2[[#This Row],[Mitigation Finance ($ million)]:[Adaptation Finance ($ million)]])</f>
        <v>22</v>
      </c>
      <c r="Y825" t="s">
        <v>96</v>
      </c>
      <c r="Z825" t="s">
        <v>1319</v>
      </c>
      <c r="AA825" t="s">
        <v>2804</v>
      </c>
    </row>
    <row r="826" spans="1:27" x14ac:dyDescent="0.25">
      <c r="A826" s="2">
        <v>44921</v>
      </c>
      <c r="B826" t="s">
        <v>2801</v>
      </c>
      <c r="C826" t="s">
        <v>2802</v>
      </c>
      <c r="D826" t="s">
        <v>78</v>
      </c>
      <c r="E826" t="s">
        <v>79</v>
      </c>
      <c r="F826" t="s">
        <v>80</v>
      </c>
      <c r="G826" t="s">
        <v>81</v>
      </c>
      <c r="H826" t="s">
        <v>82</v>
      </c>
      <c r="I826" t="s">
        <v>66</v>
      </c>
      <c r="K826" t="s">
        <v>2188</v>
      </c>
      <c r="L826" t="s">
        <v>93</v>
      </c>
      <c r="M826" t="s">
        <v>2805</v>
      </c>
      <c r="N826" t="s">
        <v>69</v>
      </c>
      <c r="O826" t="s">
        <v>225</v>
      </c>
      <c r="P826">
        <v>150</v>
      </c>
      <c r="Q826" t="s">
        <v>71</v>
      </c>
      <c r="R826" t="s">
        <v>71</v>
      </c>
      <c r="T826" t="s">
        <v>72</v>
      </c>
      <c r="U826" t="s">
        <v>173</v>
      </c>
      <c r="V826">
        <v>1.2</v>
      </c>
      <c r="W826">
        <v>104.7</v>
      </c>
      <c r="X826">
        <f>SUM(Table2[[#This Row],[Mitigation Finance ($ million)]:[Adaptation Finance ($ million)]])</f>
        <v>105.9</v>
      </c>
      <c r="Y826" t="s">
        <v>96</v>
      </c>
      <c r="Z826" t="s">
        <v>1319</v>
      </c>
      <c r="AA826" t="s">
        <v>2804</v>
      </c>
    </row>
    <row r="827" spans="1:27" x14ac:dyDescent="0.25">
      <c r="A827" s="2">
        <v>44921</v>
      </c>
      <c r="B827" t="s">
        <v>2801</v>
      </c>
      <c r="C827" t="s">
        <v>2802</v>
      </c>
      <c r="D827" t="s">
        <v>78</v>
      </c>
      <c r="E827" t="s">
        <v>79</v>
      </c>
      <c r="F827" t="s">
        <v>80</v>
      </c>
      <c r="G827" t="s">
        <v>81</v>
      </c>
      <c r="H827" t="s">
        <v>82</v>
      </c>
      <c r="I827" t="s">
        <v>66</v>
      </c>
      <c r="K827" t="s">
        <v>2188</v>
      </c>
      <c r="L827" t="s">
        <v>93</v>
      </c>
      <c r="M827" t="s">
        <v>2805</v>
      </c>
      <c r="N827" t="s">
        <v>69</v>
      </c>
      <c r="O827" t="s">
        <v>225</v>
      </c>
      <c r="Q827" t="s">
        <v>71</v>
      </c>
      <c r="R827" t="s">
        <v>84</v>
      </c>
      <c r="T827" t="s">
        <v>72</v>
      </c>
      <c r="U827" t="s">
        <v>173</v>
      </c>
      <c r="W827">
        <v>33.299999999999997</v>
      </c>
      <c r="X827">
        <f>SUM(Table2[[#This Row],[Mitigation Finance ($ million)]:[Adaptation Finance ($ million)]])</f>
        <v>33.299999999999997</v>
      </c>
      <c r="Y827" t="s">
        <v>96</v>
      </c>
      <c r="Z827" t="s">
        <v>1319</v>
      </c>
      <c r="AA827" t="s">
        <v>2804</v>
      </c>
    </row>
    <row r="828" spans="1:27" x14ac:dyDescent="0.25">
      <c r="A828" s="2">
        <v>44921</v>
      </c>
      <c r="B828" t="s">
        <v>2801</v>
      </c>
      <c r="C828" t="s">
        <v>2802</v>
      </c>
      <c r="D828" t="s">
        <v>78</v>
      </c>
      <c r="E828" t="s">
        <v>79</v>
      </c>
      <c r="F828" t="s">
        <v>80</v>
      </c>
      <c r="G828" t="s">
        <v>81</v>
      </c>
      <c r="H828" t="s">
        <v>82</v>
      </c>
      <c r="I828" t="s">
        <v>66</v>
      </c>
      <c r="K828" t="s">
        <v>2188</v>
      </c>
      <c r="L828" t="s">
        <v>150</v>
      </c>
      <c r="M828" t="s">
        <v>2806</v>
      </c>
      <c r="N828" t="s">
        <v>69</v>
      </c>
      <c r="O828" t="s">
        <v>152</v>
      </c>
      <c r="P828">
        <v>4</v>
      </c>
      <c r="Q828" t="s">
        <v>71</v>
      </c>
      <c r="R828" t="s">
        <v>71</v>
      </c>
      <c r="T828" t="s">
        <v>72</v>
      </c>
      <c r="U828" t="s">
        <v>173</v>
      </c>
      <c r="W828">
        <v>4</v>
      </c>
      <c r="X828">
        <f>SUM(Table2[[#This Row],[Mitigation Finance ($ million)]:[Adaptation Finance ($ million)]])</f>
        <v>4</v>
      </c>
      <c r="Y828" t="s">
        <v>96</v>
      </c>
      <c r="Z828" t="s">
        <v>1319</v>
      </c>
      <c r="AA828" t="s">
        <v>2804</v>
      </c>
    </row>
    <row r="829" spans="1:27" x14ac:dyDescent="0.25">
      <c r="A829" s="2">
        <v>44922</v>
      </c>
      <c r="B829" t="s">
        <v>2207</v>
      </c>
      <c r="C829" t="s">
        <v>2208</v>
      </c>
      <c r="D829" t="s">
        <v>2209</v>
      </c>
      <c r="E829" t="s">
        <v>2210</v>
      </c>
      <c r="F829" t="s">
        <v>63</v>
      </c>
      <c r="G829" t="s">
        <v>64</v>
      </c>
      <c r="H829" t="s">
        <v>169</v>
      </c>
      <c r="I829" t="s">
        <v>66</v>
      </c>
      <c r="J829">
        <v>0.41499999999999998</v>
      </c>
      <c r="K829" t="s">
        <v>67</v>
      </c>
      <c r="L829" t="s">
        <v>68</v>
      </c>
      <c r="M829">
        <v>9977</v>
      </c>
      <c r="N829" t="s">
        <v>69</v>
      </c>
      <c r="O829" t="s">
        <v>70</v>
      </c>
      <c r="P829">
        <v>0.1</v>
      </c>
      <c r="Q829" t="s">
        <v>117</v>
      </c>
      <c r="R829" t="s">
        <v>117</v>
      </c>
      <c r="T829" t="s">
        <v>25</v>
      </c>
      <c r="U829" t="s">
        <v>173</v>
      </c>
      <c r="W829">
        <v>0.1</v>
      </c>
      <c r="X829">
        <f>SUM(Table2[[#This Row],[Mitigation Finance ($ million)]:[Adaptation Finance ($ million)]])</f>
        <v>0.1</v>
      </c>
      <c r="Y829" t="s">
        <v>68</v>
      </c>
      <c r="Z829" t="s">
        <v>1319</v>
      </c>
      <c r="AA829" t="s">
        <v>2211</v>
      </c>
    </row>
    <row r="830" spans="1:27" x14ac:dyDescent="0.25">
      <c r="A830" s="2">
        <v>44922</v>
      </c>
      <c r="B830" t="s">
        <v>2792</v>
      </c>
      <c r="C830" t="s">
        <v>2793</v>
      </c>
      <c r="D830" t="s">
        <v>423</v>
      </c>
      <c r="E830" t="s">
        <v>424</v>
      </c>
      <c r="F830" t="s">
        <v>80</v>
      </c>
      <c r="G830" t="s">
        <v>81</v>
      </c>
      <c r="H830" t="s">
        <v>613</v>
      </c>
      <c r="I830" t="s">
        <v>66</v>
      </c>
      <c r="J830">
        <v>19.5</v>
      </c>
      <c r="K830" t="s">
        <v>2153</v>
      </c>
      <c r="L830" t="s">
        <v>150</v>
      </c>
      <c r="M830" t="s">
        <v>2794</v>
      </c>
      <c r="N830" t="s">
        <v>69</v>
      </c>
      <c r="O830" t="s">
        <v>152</v>
      </c>
      <c r="P830">
        <v>12</v>
      </c>
      <c r="Q830" t="s">
        <v>126</v>
      </c>
      <c r="R830" t="s">
        <v>126</v>
      </c>
      <c r="T830" t="s">
        <v>72</v>
      </c>
      <c r="U830" t="s">
        <v>73</v>
      </c>
      <c r="V830">
        <v>0.25294499999999998</v>
      </c>
      <c r="W830">
        <v>0.55044000000000004</v>
      </c>
      <c r="X830">
        <f>SUM(Table2[[#This Row],[Mitigation Finance ($ million)]:[Adaptation Finance ($ million)]])</f>
        <v>0.80338500000000002</v>
      </c>
      <c r="Y830" t="s">
        <v>96</v>
      </c>
      <c r="Z830" t="s">
        <v>1319</v>
      </c>
      <c r="AA830" t="s">
        <v>2795</v>
      </c>
    </row>
    <row r="831" spans="1:27" x14ac:dyDescent="0.25">
      <c r="A831" s="2">
        <v>44922</v>
      </c>
      <c r="B831" t="s">
        <v>2825</v>
      </c>
      <c r="C831" t="s">
        <v>2826</v>
      </c>
      <c r="D831" t="s">
        <v>697</v>
      </c>
      <c r="E831" t="s">
        <v>698</v>
      </c>
      <c r="F831" t="s">
        <v>80</v>
      </c>
      <c r="G831" t="s">
        <v>81</v>
      </c>
      <c r="H831" t="s">
        <v>866</v>
      </c>
      <c r="I831" t="s">
        <v>66</v>
      </c>
      <c r="J831">
        <v>1</v>
      </c>
      <c r="K831" t="s">
        <v>67</v>
      </c>
      <c r="L831" t="s">
        <v>68</v>
      </c>
      <c r="M831">
        <v>10008</v>
      </c>
      <c r="N831" t="s">
        <v>69</v>
      </c>
      <c r="O831" t="s">
        <v>70</v>
      </c>
      <c r="P831">
        <v>1</v>
      </c>
      <c r="Q831" t="s">
        <v>141</v>
      </c>
      <c r="R831" t="s">
        <v>141</v>
      </c>
      <c r="T831" t="s">
        <v>72</v>
      </c>
      <c r="U831" t="s">
        <v>73</v>
      </c>
      <c r="V831">
        <v>0.8</v>
      </c>
      <c r="W831">
        <v>0.2</v>
      </c>
      <c r="X831">
        <f>SUM(Table2[[#This Row],[Mitigation Finance ($ million)]:[Adaptation Finance ($ million)]])</f>
        <v>1</v>
      </c>
      <c r="Y831" t="s">
        <v>68</v>
      </c>
      <c r="Z831" t="s">
        <v>1319</v>
      </c>
      <c r="AA831" t="s">
        <v>2827</v>
      </c>
    </row>
    <row r="832" spans="1:27" x14ac:dyDescent="0.25">
      <c r="A832" s="2">
        <v>44923</v>
      </c>
      <c r="B832" t="s">
        <v>2765</v>
      </c>
      <c r="C832" t="s">
        <v>2766</v>
      </c>
      <c r="D832" t="s">
        <v>87</v>
      </c>
      <c r="E832" t="s">
        <v>88</v>
      </c>
      <c r="F832" t="s">
        <v>80</v>
      </c>
      <c r="G832" t="s">
        <v>81</v>
      </c>
      <c r="H832" t="s">
        <v>425</v>
      </c>
      <c r="I832" t="s">
        <v>66</v>
      </c>
      <c r="J832">
        <v>500</v>
      </c>
      <c r="K832" t="s">
        <v>2199</v>
      </c>
      <c r="L832" t="s">
        <v>93</v>
      </c>
      <c r="M832" t="s">
        <v>2767</v>
      </c>
      <c r="N832" t="s">
        <v>69</v>
      </c>
      <c r="O832" t="s">
        <v>94</v>
      </c>
      <c r="P832">
        <v>300</v>
      </c>
      <c r="Q832" t="s">
        <v>84</v>
      </c>
      <c r="R832" t="s">
        <v>84</v>
      </c>
      <c r="T832" t="s">
        <v>25</v>
      </c>
      <c r="U832" t="s">
        <v>173</v>
      </c>
      <c r="W832">
        <v>75.396000000000001</v>
      </c>
      <c r="X832">
        <f>SUM(Table2[[#This Row],[Mitigation Finance ($ million)]:[Adaptation Finance ($ million)]])</f>
        <v>75.396000000000001</v>
      </c>
      <c r="Y832" t="s">
        <v>96</v>
      </c>
      <c r="Z832" t="s">
        <v>1319</v>
      </c>
      <c r="AA832" t="s">
        <v>2768</v>
      </c>
    </row>
    <row r="833" spans="1:27" x14ac:dyDescent="0.25">
      <c r="A833" s="2">
        <v>44923</v>
      </c>
      <c r="B833" t="s">
        <v>2334</v>
      </c>
      <c r="C833" t="s">
        <v>2335</v>
      </c>
      <c r="D833" t="s">
        <v>215</v>
      </c>
      <c r="E833" t="s">
        <v>216</v>
      </c>
      <c r="F833" t="s">
        <v>217</v>
      </c>
      <c r="G833" t="s">
        <v>218</v>
      </c>
      <c r="H833" t="s">
        <v>219</v>
      </c>
      <c r="I833" t="s">
        <v>66</v>
      </c>
      <c r="J833">
        <v>355.86200000000002</v>
      </c>
      <c r="K833" t="s">
        <v>2188</v>
      </c>
      <c r="L833" t="s">
        <v>93</v>
      </c>
      <c r="M833" t="s">
        <v>2336</v>
      </c>
      <c r="N833" t="s">
        <v>69</v>
      </c>
      <c r="O833" t="s">
        <v>94</v>
      </c>
      <c r="P833">
        <v>166.34030974000001</v>
      </c>
      <c r="Q833" t="s">
        <v>117</v>
      </c>
      <c r="R833" t="s">
        <v>117</v>
      </c>
      <c r="T833" t="s">
        <v>72</v>
      </c>
      <c r="U833" t="s">
        <v>173</v>
      </c>
      <c r="V833">
        <v>16.745999999999999</v>
      </c>
      <c r="W833">
        <v>53.56</v>
      </c>
      <c r="X833">
        <f>SUM(Table2[[#This Row],[Mitigation Finance ($ million)]:[Adaptation Finance ($ million)]])</f>
        <v>70.305999999999997</v>
      </c>
      <c r="Y833" t="s">
        <v>96</v>
      </c>
      <c r="Z833" t="s">
        <v>1319</v>
      </c>
      <c r="AA833" t="s">
        <v>2337</v>
      </c>
    </row>
    <row r="834" spans="1:27" x14ac:dyDescent="0.25">
      <c r="A834" s="2">
        <v>44923</v>
      </c>
      <c r="B834" t="s">
        <v>3017</v>
      </c>
      <c r="C834" t="s">
        <v>3018</v>
      </c>
      <c r="D834" t="s">
        <v>112</v>
      </c>
      <c r="E834" t="s">
        <v>113</v>
      </c>
      <c r="F834" t="s">
        <v>114</v>
      </c>
      <c r="G834" t="s">
        <v>123</v>
      </c>
      <c r="H834" t="s">
        <v>3019</v>
      </c>
      <c r="I834" t="s">
        <v>66</v>
      </c>
      <c r="J834">
        <v>795.86</v>
      </c>
      <c r="K834" t="s">
        <v>2178</v>
      </c>
      <c r="L834" t="s">
        <v>93</v>
      </c>
      <c r="M834" t="s">
        <v>3020</v>
      </c>
      <c r="N834" t="s">
        <v>69</v>
      </c>
      <c r="O834" t="s">
        <v>94</v>
      </c>
      <c r="P834">
        <v>500</v>
      </c>
      <c r="Q834" t="s">
        <v>126</v>
      </c>
      <c r="R834" t="s">
        <v>126</v>
      </c>
      <c r="T834" t="s">
        <v>72</v>
      </c>
      <c r="U834" t="s">
        <v>73</v>
      </c>
      <c r="V834">
        <v>55</v>
      </c>
      <c r="W834">
        <v>38.33</v>
      </c>
      <c r="X834">
        <f>SUM(Table2[[#This Row],[Mitigation Finance ($ million)]:[Adaptation Finance ($ million)]])</f>
        <v>93.33</v>
      </c>
      <c r="Y834" t="s">
        <v>96</v>
      </c>
      <c r="Z834" t="s">
        <v>1319</v>
      </c>
      <c r="AA834" t="s">
        <v>3021</v>
      </c>
    </row>
    <row r="835" spans="1:27" x14ac:dyDescent="0.25">
      <c r="A835" s="2">
        <v>44923</v>
      </c>
      <c r="B835" t="s">
        <v>2272</v>
      </c>
      <c r="C835" t="s">
        <v>2273</v>
      </c>
      <c r="D835" t="s">
        <v>305</v>
      </c>
      <c r="E835" t="s">
        <v>306</v>
      </c>
      <c r="F835" t="s">
        <v>63</v>
      </c>
      <c r="G835" t="s">
        <v>64</v>
      </c>
      <c r="H835" t="s">
        <v>317</v>
      </c>
      <c r="I835" t="s">
        <v>66</v>
      </c>
      <c r="J835">
        <v>0.22500000000000001</v>
      </c>
      <c r="K835" t="s">
        <v>67</v>
      </c>
      <c r="L835" t="s">
        <v>68</v>
      </c>
      <c r="M835">
        <v>10085</v>
      </c>
      <c r="N835" t="s">
        <v>69</v>
      </c>
      <c r="O835" t="s">
        <v>70</v>
      </c>
      <c r="P835">
        <v>0.22500000000000001</v>
      </c>
      <c r="Q835" t="s">
        <v>141</v>
      </c>
      <c r="R835" t="s">
        <v>141</v>
      </c>
      <c r="T835" t="s">
        <v>24</v>
      </c>
      <c r="U835" t="s">
        <v>73</v>
      </c>
      <c r="V835">
        <v>0.22500000000000001</v>
      </c>
      <c r="X835">
        <f>SUM(Table2[[#This Row],[Mitigation Finance ($ million)]:[Adaptation Finance ($ million)]])</f>
        <v>0.22500000000000001</v>
      </c>
      <c r="Y835" t="s">
        <v>68</v>
      </c>
      <c r="Z835" t="s">
        <v>1319</v>
      </c>
      <c r="AA835" t="s">
        <v>2274</v>
      </c>
    </row>
    <row r="836" spans="1:27" x14ac:dyDescent="0.25">
      <c r="A836" s="2">
        <v>44924</v>
      </c>
      <c r="B836" t="s">
        <v>2758</v>
      </c>
      <c r="C836" t="s">
        <v>2764</v>
      </c>
      <c r="D836" t="s">
        <v>78</v>
      </c>
      <c r="E836" t="s">
        <v>79</v>
      </c>
      <c r="F836" t="s">
        <v>80</v>
      </c>
      <c r="G836" t="s">
        <v>81</v>
      </c>
      <c r="H836" t="s">
        <v>499</v>
      </c>
      <c r="I836" t="s">
        <v>66</v>
      </c>
      <c r="K836" t="s">
        <v>180</v>
      </c>
      <c r="L836" t="s">
        <v>68</v>
      </c>
      <c r="M836">
        <v>6911</v>
      </c>
      <c r="N836" t="s">
        <v>69</v>
      </c>
      <c r="O836" t="s">
        <v>70</v>
      </c>
      <c r="P836">
        <v>1.5</v>
      </c>
      <c r="Q836" t="s">
        <v>332</v>
      </c>
      <c r="T836" t="s">
        <v>72</v>
      </c>
      <c r="U836" t="s">
        <v>95</v>
      </c>
      <c r="X836">
        <f>SUM(Table2[[#This Row],[Mitigation Finance ($ million)]:[Adaptation Finance ($ million)]])</f>
        <v>0</v>
      </c>
      <c r="Y836" t="s">
        <v>68</v>
      </c>
      <c r="Z836" t="s">
        <v>1319</v>
      </c>
      <c r="AA836" t="s">
        <v>2762</v>
      </c>
    </row>
    <row r="837" spans="1:27" x14ac:dyDescent="0.25">
      <c r="A837" s="2">
        <v>44924</v>
      </c>
      <c r="B837" t="s">
        <v>3031</v>
      </c>
      <c r="C837" t="s">
        <v>3032</v>
      </c>
      <c r="D837" t="s">
        <v>121</v>
      </c>
      <c r="E837" t="s">
        <v>122</v>
      </c>
      <c r="F837" t="s">
        <v>114</v>
      </c>
      <c r="G837" t="s">
        <v>123</v>
      </c>
      <c r="H837" t="s">
        <v>631</v>
      </c>
      <c r="I837" t="s">
        <v>66</v>
      </c>
      <c r="J837">
        <v>2.75</v>
      </c>
      <c r="K837" t="s">
        <v>180</v>
      </c>
      <c r="L837" t="s">
        <v>68</v>
      </c>
      <c r="M837">
        <v>10009</v>
      </c>
      <c r="N837" t="s">
        <v>69</v>
      </c>
      <c r="O837" t="s">
        <v>70</v>
      </c>
      <c r="P837">
        <v>0.25</v>
      </c>
      <c r="Q837" t="s">
        <v>117</v>
      </c>
      <c r="R837" t="s">
        <v>117</v>
      </c>
      <c r="T837" t="s">
        <v>25</v>
      </c>
      <c r="U837" t="s">
        <v>73</v>
      </c>
      <c r="W837">
        <v>0.25</v>
      </c>
      <c r="X837">
        <f>SUM(Table2[[#This Row],[Mitigation Finance ($ million)]:[Adaptation Finance ($ million)]])</f>
        <v>0.25</v>
      </c>
      <c r="Y837" t="s">
        <v>68</v>
      </c>
      <c r="Z837" t="s">
        <v>1319</v>
      </c>
      <c r="AA837" t="s">
        <v>3033</v>
      </c>
    </row>
    <row r="838" spans="1:27" x14ac:dyDescent="0.25">
      <c r="A838" s="2">
        <v>44924</v>
      </c>
      <c r="B838" t="s">
        <v>3031</v>
      </c>
      <c r="C838" t="s">
        <v>3032</v>
      </c>
      <c r="D838" t="s">
        <v>121</v>
      </c>
      <c r="E838" t="s">
        <v>122</v>
      </c>
      <c r="F838" t="s">
        <v>114</v>
      </c>
      <c r="G838" t="s">
        <v>123</v>
      </c>
      <c r="H838" t="s">
        <v>631</v>
      </c>
      <c r="I838" t="s">
        <v>66</v>
      </c>
      <c r="K838" t="s">
        <v>180</v>
      </c>
      <c r="L838" t="s">
        <v>68</v>
      </c>
      <c r="M838">
        <v>10009</v>
      </c>
      <c r="N838" t="s">
        <v>99</v>
      </c>
      <c r="O838" t="s">
        <v>172</v>
      </c>
      <c r="P838">
        <v>2</v>
      </c>
      <c r="Q838" t="s">
        <v>117</v>
      </c>
      <c r="R838" t="s">
        <v>117</v>
      </c>
      <c r="T838" t="s">
        <v>25</v>
      </c>
      <c r="U838" t="s">
        <v>73</v>
      </c>
      <c r="W838">
        <v>2</v>
      </c>
      <c r="X838">
        <f>SUM(Table2[[#This Row],[Mitigation Finance ($ million)]:[Adaptation Finance ($ million)]])</f>
        <v>2</v>
      </c>
      <c r="Y838" t="s">
        <v>68</v>
      </c>
      <c r="Z838" t="s">
        <v>1319</v>
      </c>
      <c r="AA838" t="s">
        <v>3033</v>
      </c>
    </row>
    <row r="839" spans="1:27" x14ac:dyDescent="0.25">
      <c r="A839" s="2">
        <v>44924</v>
      </c>
      <c r="B839" t="s">
        <v>3031</v>
      </c>
      <c r="C839" t="s">
        <v>3032</v>
      </c>
      <c r="D839" t="s">
        <v>121</v>
      </c>
      <c r="E839" t="s">
        <v>122</v>
      </c>
      <c r="F839" t="s">
        <v>114</v>
      </c>
      <c r="G839" t="s">
        <v>123</v>
      </c>
      <c r="H839" t="s">
        <v>631</v>
      </c>
      <c r="I839" t="s">
        <v>66</v>
      </c>
      <c r="K839" t="s">
        <v>180</v>
      </c>
      <c r="L839" t="s">
        <v>68</v>
      </c>
      <c r="M839">
        <v>10009</v>
      </c>
      <c r="N839" t="s">
        <v>99</v>
      </c>
      <c r="O839" t="s">
        <v>456</v>
      </c>
      <c r="P839">
        <v>0.5</v>
      </c>
      <c r="Q839" t="s">
        <v>117</v>
      </c>
      <c r="R839" t="s">
        <v>117</v>
      </c>
      <c r="T839" t="s">
        <v>25</v>
      </c>
      <c r="U839" t="s">
        <v>73</v>
      </c>
      <c r="W839">
        <v>0.5</v>
      </c>
      <c r="X839">
        <f>SUM(Table2[[#This Row],[Mitigation Finance ($ million)]:[Adaptation Finance ($ million)]])</f>
        <v>0.5</v>
      </c>
      <c r="Y839" t="s">
        <v>68</v>
      </c>
      <c r="Z839" t="s">
        <v>1319</v>
      </c>
      <c r="AA839" t="s">
        <v>3033</v>
      </c>
    </row>
    <row r="840" spans="1:27" x14ac:dyDescent="0.25">
      <c r="A840" s="2">
        <v>44924</v>
      </c>
      <c r="B840" t="s">
        <v>245</v>
      </c>
      <c r="C840" t="s">
        <v>246</v>
      </c>
      <c r="D840" t="s">
        <v>87</v>
      </c>
      <c r="E840" t="s">
        <v>88</v>
      </c>
      <c r="F840" t="s">
        <v>80</v>
      </c>
      <c r="G840" t="s">
        <v>89</v>
      </c>
      <c r="H840" t="s">
        <v>90</v>
      </c>
      <c r="I840" t="s">
        <v>91</v>
      </c>
      <c r="J840">
        <v>39.799999999999997</v>
      </c>
      <c r="L840" t="s">
        <v>2564</v>
      </c>
      <c r="M840" t="s">
        <v>2638</v>
      </c>
      <c r="N840" t="s">
        <v>69</v>
      </c>
      <c r="O840" t="s">
        <v>94</v>
      </c>
      <c r="P840">
        <v>18.105992480000001</v>
      </c>
      <c r="Q840" t="s">
        <v>141</v>
      </c>
      <c r="R840" t="s">
        <v>141</v>
      </c>
      <c r="T840" t="s">
        <v>24</v>
      </c>
      <c r="U840" t="s">
        <v>95</v>
      </c>
      <c r="V840">
        <v>6.5</v>
      </c>
      <c r="X840">
        <f>SUM(Table2[[#This Row],[Mitigation Finance ($ million)]:[Adaptation Finance ($ million)]])</f>
        <v>6.5</v>
      </c>
      <c r="Y840" t="s">
        <v>96</v>
      </c>
      <c r="Z840" t="s">
        <v>1319</v>
      </c>
      <c r="AA840" t="s">
        <v>248</v>
      </c>
    </row>
    <row r="841" spans="1:27" x14ac:dyDescent="0.25">
      <c r="A841" s="2">
        <v>44924</v>
      </c>
      <c r="B841" t="s">
        <v>3036</v>
      </c>
      <c r="C841" t="s">
        <v>3037</v>
      </c>
      <c r="D841" t="s">
        <v>944</v>
      </c>
      <c r="E841" t="s">
        <v>945</v>
      </c>
      <c r="F841" t="s">
        <v>114</v>
      </c>
      <c r="G841" t="s">
        <v>123</v>
      </c>
      <c r="H841" t="s">
        <v>3038</v>
      </c>
      <c r="I841" t="s">
        <v>66</v>
      </c>
      <c r="J841">
        <v>1.333</v>
      </c>
      <c r="K841" t="s">
        <v>67</v>
      </c>
      <c r="L841" t="s">
        <v>68</v>
      </c>
      <c r="M841">
        <v>10079</v>
      </c>
      <c r="N841" t="s">
        <v>69</v>
      </c>
      <c r="O841" t="s">
        <v>70</v>
      </c>
      <c r="P841">
        <v>0.5</v>
      </c>
      <c r="Q841" t="s">
        <v>128</v>
      </c>
      <c r="R841" t="s">
        <v>128</v>
      </c>
      <c r="T841" t="s">
        <v>72</v>
      </c>
      <c r="U841" t="s">
        <v>73</v>
      </c>
      <c r="V841">
        <v>0.25</v>
      </c>
      <c r="W841">
        <v>0.1</v>
      </c>
      <c r="X841">
        <f>SUM(Table2[[#This Row],[Mitigation Finance ($ million)]:[Adaptation Finance ($ million)]])</f>
        <v>0.35</v>
      </c>
      <c r="Y841" t="s">
        <v>68</v>
      </c>
      <c r="Z841" t="s">
        <v>1319</v>
      </c>
      <c r="AA841" t="s">
        <v>3039</v>
      </c>
    </row>
    <row r="842" spans="1:27" x14ac:dyDescent="0.25">
      <c r="A842" s="2">
        <v>44924</v>
      </c>
      <c r="B842" t="s">
        <v>3036</v>
      </c>
      <c r="C842" t="s">
        <v>3037</v>
      </c>
      <c r="D842" t="s">
        <v>944</v>
      </c>
      <c r="E842" t="s">
        <v>945</v>
      </c>
      <c r="F842" t="s">
        <v>114</v>
      </c>
      <c r="G842" t="s">
        <v>123</v>
      </c>
      <c r="H842" t="s">
        <v>3038</v>
      </c>
      <c r="I842" t="s">
        <v>66</v>
      </c>
      <c r="K842" t="s">
        <v>67</v>
      </c>
      <c r="L842" t="s">
        <v>68</v>
      </c>
      <c r="M842">
        <v>10079</v>
      </c>
      <c r="N842" t="s">
        <v>99</v>
      </c>
      <c r="O842" t="s">
        <v>542</v>
      </c>
      <c r="P842">
        <v>0.33300000000000002</v>
      </c>
      <c r="Q842" t="s">
        <v>128</v>
      </c>
      <c r="R842" t="s">
        <v>128</v>
      </c>
      <c r="T842" t="s">
        <v>72</v>
      </c>
      <c r="U842" t="s">
        <v>73</v>
      </c>
      <c r="X842">
        <f>SUM(Table2[[#This Row],[Mitigation Finance ($ million)]:[Adaptation Finance ($ million)]])</f>
        <v>0</v>
      </c>
      <c r="Y842" t="s">
        <v>68</v>
      </c>
      <c r="Z842" t="s">
        <v>1319</v>
      </c>
      <c r="AA842" t="s">
        <v>3039</v>
      </c>
    </row>
    <row r="843" spans="1:27" x14ac:dyDescent="0.25">
      <c r="A843" s="2">
        <v>44924</v>
      </c>
      <c r="B843" t="s">
        <v>3036</v>
      </c>
      <c r="C843" t="s">
        <v>3037</v>
      </c>
      <c r="D843" t="s">
        <v>944</v>
      </c>
      <c r="E843" t="s">
        <v>945</v>
      </c>
      <c r="F843" t="s">
        <v>114</v>
      </c>
      <c r="G843" t="s">
        <v>123</v>
      </c>
      <c r="H843" t="s">
        <v>3038</v>
      </c>
      <c r="I843" t="s">
        <v>66</v>
      </c>
      <c r="K843" t="s">
        <v>67</v>
      </c>
      <c r="L843" t="s">
        <v>68</v>
      </c>
      <c r="M843">
        <v>10079</v>
      </c>
      <c r="N843" t="s">
        <v>99</v>
      </c>
      <c r="O843" t="s">
        <v>483</v>
      </c>
      <c r="P843">
        <v>0.5</v>
      </c>
      <c r="Q843" t="s">
        <v>128</v>
      </c>
      <c r="R843" t="s">
        <v>128</v>
      </c>
      <c r="T843" t="s">
        <v>72</v>
      </c>
      <c r="U843" t="s">
        <v>73</v>
      </c>
      <c r="V843">
        <v>0.25</v>
      </c>
      <c r="W843">
        <v>0.1</v>
      </c>
      <c r="X843">
        <f>SUM(Table2[[#This Row],[Mitigation Finance ($ million)]:[Adaptation Finance ($ million)]])</f>
        <v>0.35</v>
      </c>
      <c r="Y843" t="s">
        <v>68</v>
      </c>
      <c r="Z843" t="s">
        <v>1319</v>
      </c>
      <c r="AA843" t="s">
        <v>3039</v>
      </c>
    </row>
    <row r="844" spans="1:27" x14ac:dyDescent="0.25">
      <c r="A844" s="2">
        <v>44925</v>
      </c>
      <c r="B844" t="s">
        <v>2356</v>
      </c>
      <c r="C844" t="s">
        <v>2357</v>
      </c>
      <c r="D844" t="s">
        <v>215</v>
      </c>
      <c r="E844" t="s">
        <v>216</v>
      </c>
      <c r="F844" t="s">
        <v>217</v>
      </c>
      <c r="G844" t="s">
        <v>218</v>
      </c>
      <c r="H844" t="s">
        <v>219</v>
      </c>
      <c r="I844" t="s">
        <v>66</v>
      </c>
      <c r="J844">
        <v>0.3</v>
      </c>
      <c r="K844" t="s">
        <v>67</v>
      </c>
      <c r="L844" t="s">
        <v>68</v>
      </c>
      <c r="M844">
        <v>10015</v>
      </c>
      <c r="N844" t="s">
        <v>69</v>
      </c>
      <c r="O844" t="s">
        <v>70</v>
      </c>
      <c r="P844">
        <v>0.3</v>
      </c>
      <c r="Q844" t="s">
        <v>117</v>
      </c>
      <c r="R844" t="s">
        <v>117</v>
      </c>
      <c r="T844" t="s">
        <v>72</v>
      </c>
      <c r="U844" t="s">
        <v>73</v>
      </c>
      <c r="V844">
        <v>0.18</v>
      </c>
      <c r="W844">
        <v>0.12</v>
      </c>
      <c r="X844">
        <f>SUM(Table2[[#This Row],[Mitigation Finance ($ million)]:[Adaptation Finance ($ million)]])</f>
        <v>0.3</v>
      </c>
      <c r="Y844" t="s">
        <v>68</v>
      </c>
      <c r="Z844" t="s">
        <v>1319</v>
      </c>
      <c r="AA844" t="s">
        <v>2358</v>
      </c>
    </row>
    <row r="845" spans="1:27" x14ac:dyDescent="0.25">
      <c r="A845" s="2">
        <v>44925</v>
      </c>
      <c r="B845" t="s">
        <v>366</v>
      </c>
      <c r="C845" t="s">
        <v>367</v>
      </c>
      <c r="D845" t="s">
        <v>215</v>
      </c>
      <c r="E845" t="s">
        <v>216</v>
      </c>
      <c r="F845" t="s">
        <v>217</v>
      </c>
      <c r="G845" t="s">
        <v>218</v>
      </c>
      <c r="H845" t="s">
        <v>1292</v>
      </c>
      <c r="I845" t="s">
        <v>66</v>
      </c>
      <c r="J845">
        <v>2</v>
      </c>
      <c r="K845" t="s">
        <v>180</v>
      </c>
      <c r="L845" t="s">
        <v>68</v>
      </c>
      <c r="M845">
        <v>10018</v>
      </c>
      <c r="N845" t="s">
        <v>69</v>
      </c>
      <c r="O845" t="s">
        <v>70</v>
      </c>
      <c r="P845">
        <v>1.6</v>
      </c>
      <c r="Q845" t="s">
        <v>128</v>
      </c>
      <c r="R845" t="s">
        <v>128</v>
      </c>
      <c r="T845" t="s">
        <v>72</v>
      </c>
      <c r="U845" t="s">
        <v>173</v>
      </c>
      <c r="V845">
        <v>0.2</v>
      </c>
      <c r="W845">
        <v>0.2</v>
      </c>
      <c r="X845">
        <f>SUM(Table2[[#This Row],[Mitigation Finance ($ million)]:[Adaptation Finance ($ million)]])</f>
        <v>0.4</v>
      </c>
      <c r="Y845" t="s">
        <v>68</v>
      </c>
      <c r="Z845" t="s">
        <v>1319</v>
      </c>
      <c r="AA845" t="s">
        <v>369</v>
      </c>
    </row>
    <row r="846" spans="1:27" x14ac:dyDescent="0.25">
      <c r="A846" s="2">
        <v>44925</v>
      </c>
      <c r="B846" t="s">
        <v>366</v>
      </c>
      <c r="C846" t="s">
        <v>367</v>
      </c>
      <c r="D846" t="s">
        <v>215</v>
      </c>
      <c r="E846" t="s">
        <v>216</v>
      </c>
      <c r="F846" t="s">
        <v>217</v>
      </c>
      <c r="G846" t="s">
        <v>218</v>
      </c>
      <c r="H846" t="s">
        <v>1292</v>
      </c>
      <c r="I846" t="s">
        <v>66</v>
      </c>
      <c r="K846" t="s">
        <v>180</v>
      </c>
      <c r="L846" t="s">
        <v>68</v>
      </c>
      <c r="M846">
        <v>10018</v>
      </c>
      <c r="N846" t="s">
        <v>69</v>
      </c>
      <c r="O846" t="s">
        <v>561</v>
      </c>
      <c r="P846">
        <v>0.4</v>
      </c>
      <c r="Q846" t="s">
        <v>128</v>
      </c>
      <c r="R846" t="s">
        <v>128</v>
      </c>
      <c r="T846" t="s">
        <v>72</v>
      </c>
      <c r="U846" t="s">
        <v>173</v>
      </c>
      <c r="V846">
        <v>0.05</v>
      </c>
      <c r="W846">
        <v>0.05</v>
      </c>
      <c r="X846">
        <f>SUM(Table2[[#This Row],[Mitigation Finance ($ million)]:[Adaptation Finance ($ million)]])</f>
        <v>0.1</v>
      </c>
      <c r="Y846" t="s">
        <v>68</v>
      </c>
      <c r="Z846" t="s">
        <v>1319</v>
      </c>
      <c r="AA846" t="s">
        <v>369</v>
      </c>
    </row>
    <row r="847" spans="1:27" x14ac:dyDescent="0.25">
      <c r="A847" s="2">
        <v>44926</v>
      </c>
      <c r="B847" t="s">
        <v>2346</v>
      </c>
      <c r="C847" t="s">
        <v>2347</v>
      </c>
      <c r="D847" t="s">
        <v>215</v>
      </c>
      <c r="E847" t="s">
        <v>216</v>
      </c>
      <c r="F847" t="s">
        <v>217</v>
      </c>
      <c r="G847" t="s">
        <v>218</v>
      </c>
      <c r="H847" t="s">
        <v>219</v>
      </c>
      <c r="I847" t="s">
        <v>66</v>
      </c>
      <c r="J847">
        <v>8.0733960000000007</v>
      </c>
      <c r="K847" t="s">
        <v>67</v>
      </c>
      <c r="L847" t="s">
        <v>68</v>
      </c>
      <c r="M847">
        <v>10033</v>
      </c>
      <c r="N847" t="s">
        <v>99</v>
      </c>
      <c r="O847" t="s">
        <v>1013</v>
      </c>
      <c r="P847">
        <v>8.0733960000000007</v>
      </c>
      <c r="Q847" t="s">
        <v>117</v>
      </c>
      <c r="R847" t="s">
        <v>117</v>
      </c>
      <c r="T847" t="s">
        <v>72</v>
      </c>
      <c r="U847" t="s">
        <v>173</v>
      </c>
      <c r="V847">
        <v>6</v>
      </c>
      <c r="W847">
        <v>2.0733959999999998</v>
      </c>
      <c r="X847">
        <f>SUM(Table2[[#This Row],[Mitigation Finance ($ million)]:[Adaptation Finance ($ million)]])</f>
        <v>8.0733959999999989</v>
      </c>
      <c r="Y847" t="s">
        <v>68</v>
      </c>
      <c r="Z847" t="s">
        <v>1319</v>
      </c>
      <c r="AA847" t="s">
        <v>2348</v>
      </c>
    </row>
    <row r="848" spans="1:27" x14ac:dyDescent="0.25">
      <c r="A848" s="2">
        <v>44926</v>
      </c>
      <c r="B848" t="s">
        <v>2792</v>
      </c>
      <c r="C848" t="s">
        <v>2796</v>
      </c>
      <c r="D848" t="s">
        <v>423</v>
      </c>
      <c r="E848" t="s">
        <v>424</v>
      </c>
      <c r="F848" t="s">
        <v>80</v>
      </c>
      <c r="G848" t="s">
        <v>81</v>
      </c>
      <c r="H848" t="s">
        <v>613</v>
      </c>
      <c r="I848" t="s">
        <v>66</v>
      </c>
      <c r="K848" t="s">
        <v>180</v>
      </c>
      <c r="L848" t="s">
        <v>68</v>
      </c>
      <c r="M848">
        <v>6998</v>
      </c>
      <c r="N848" t="s">
        <v>69</v>
      </c>
      <c r="O848" t="s">
        <v>70</v>
      </c>
      <c r="P848">
        <v>1.5</v>
      </c>
      <c r="Q848" t="s">
        <v>126</v>
      </c>
      <c r="T848" t="s">
        <v>72</v>
      </c>
      <c r="U848" t="s">
        <v>73</v>
      </c>
      <c r="X848">
        <f>SUM(Table2[[#This Row],[Mitigation Finance ($ million)]:[Adaptation Finance ($ million)]])</f>
        <v>0</v>
      </c>
      <c r="Y848" t="s">
        <v>68</v>
      </c>
      <c r="Z848" t="s">
        <v>1319</v>
      </c>
      <c r="AA848" t="s">
        <v>2795</v>
      </c>
    </row>
    <row r="849" spans="1:27" x14ac:dyDescent="0.25">
      <c r="A849" s="2">
        <v>44926</v>
      </c>
      <c r="B849" t="s">
        <v>2365</v>
      </c>
      <c r="C849" t="s">
        <v>2366</v>
      </c>
      <c r="D849" t="s">
        <v>215</v>
      </c>
      <c r="E849" t="s">
        <v>216</v>
      </c>
      <c r="F849" t="s">
        <v>217</v>
      </c>
      <c r="G849" t="s">
        <v>218</v>
      </c>
      <c r="H849" t="s">
        <v>1292</v>
      </c>
      <c r="I849" t="s">
        <v>66</v>
      </c>
      <c r="J849">
        <v>0.5</v>
      </c>
      <c r="K849" t="s">
        <v>67</v>
      </c>
      <c r="L849" t="s">
        <v>68</v>
      </c>
      <c r="M849">
        <v>10027</v>
      </c>
      <c r="N849" t="s">
        <v>69</v>
      </c>
      <c r="O849" t="s">
        <v>70</v>
      </c>
      <c r="P849">
        <v>0.3</v>
      </c>
      <c r="Q849" t="s">
        <v>128</v>
      </c>
      <c r="R849" t="s">
        <v>128</v>
      </c>
      <c r="T849" t="s">
        <v>24</v>
      </c>
      <c r="U849" t="s">
        <v>73</v>
      </c>
      <c r="V849">
        <v>0.3</v>
      </c>
      <c r="X849">
        <f>SUM(Table2[[#This Row],[Mitigation Finance ($ million)]:[Adaptation Finance ($ million)]])</f>
        <v>0.3</v>
      </c>
      <c r="Y849" t="s">
        <v>68</v>
      </c>
      <c r="Z849" t="s">
        <v>1319</v>
      </c>
      <c r="AA849" t="s">
        <v>2367</v>
      </c>
    </row>
    <row r="850" spans="1:27" x14ac:dyDescent="0.25">
      <c r="A850" s="2">
        <v>44926</v>
      </c>
      <c r="B850" t="s">
        <v>2365</v>
      </c>
      <c r="C850" t="s">
        <v>2366</v>
      </c>
      <c r="D850" t="s">
        <v>215</v>
      </c>
      <c r="E850" t="s">
        <v>216</v>
      </c>
      <c r="F850" t="s">
        <v>217</v>
      </c>
      <c r="G850" t="s">
        <v>218</v>
      </c>
      <c r="H850" t="s">
        <v>1292</v>
      </c>
      <c r="I850" t="s">
        <v>66</v>
      </c>
      <c r="K850" t="s">
        <v>67</v>
      </c>
      <c r="L850" t="s">
        <v>68</v>
      </c>
      <c r="M850">
        <v>10027</v>
      </c>
      <c r="N850" t="s">
        <v>69</v>
      </c>
      <c r="O850" t="s">
        <v>561</v>
      </c>
      <c r="P850">
        <v>0.2</v>
      </c>
      <c r="Q850" t="s">
        <v>128</v>
      </c>
      <c r="R850" t="s">
        <v>128</v>
      </c>
      <c r="T850" t="s">
        <v>24</v>
      </c>
      <c r="U850" t="s">
        <v>73</v>
      </c>
      <c r="X850">
        <f>SUM(Table2[[#This Row],[Mitigation Finance ($ million)]:[Adaptation Finance ($ million)]])</f>
        <v>0</v>
      </c>
      <c r="Y850" t="s">
        <v>68</v>
      </c>
      <c r="Z850" t="s">
        <v>1319</v>
      </c>
      <c r="AA850" t="s">
        <v>2367</v>
      </c>
    </row>
    <row r="851" spans="1:27" x14ac:dyDescent="0.25">
      <c r="A851" s="2">
        <v>44933</v>
      </c>
      <c r="B851" t="s">
        <v>59</v>
      </c>
      <c r="C851" t="s">
        <v>60</v>
      </c>
      <c r="D851" t="s">
        <v>61</v>
      </c>
      <c r="E851" t="s">
        <v>62</v>
      </c>
      <c r="F851" t="s">
        <v>63</v>
      </c>
      <c r="G851" t="s">
        <v>64</v>
      </c>
      <c r="H851" t="s">
        <v>65</v>
      </c>
      <c r="I851" t="s">
        <v>66</v>
      </c>
      <c r="J851">
        <v>1</v>
      </c>
      <c r="K851" t="s">
        <v>67</v>
      </c>
      <c r="L851" t="s">
        <v>68</v>
      </c>
      <c r="M851">
        <v>10072</v>
      </c>
      <c r="N851" t="s">
        <v>69</v>
      </c>
      <c r="O851" t="s">
        <v>70</v>
      </c>
      <c r="P851">
        <v>1</v>
      </c>
      <c r="Q851" t="s">
        <v>71</v>
      </c>
      <c r="R851" t="s">
        <v>71</v>
      </c>
      <c r="T851" t="s">
        <v>72</v>
      </c>
      <c r="U851" t="s">
        <v>73</v>
      </c>
      <c r="V851">
        <v>0.32</v>
      </c>
      <c r="W851">
        <v>0.32</v>
      </c>
      <c r="X851">
        <f>SUM(Table2[[#This Row],[Mitigation Finance ($ million)]:[Adaptation Finance ($ million)]])</f>
        <v>0.64</v>
      </c>
      <c r="Y851" t="s">
        <v>68</v>
      </c>
      <c r="Z851" t="s">
        <v>74</v>
      </c>
      <c r="AA851" t="s">
        <v>75</v>
      </c>
    </row>
    <row r="852" spans="1:27" x14ac:dyDescent="0.25">
      <c r="A852" s="2">
        <v>44937</v>
      </c>
      <c r="B852" t="s">
        <v>76</v>
      </c>
      <c r="C852" t="s">
        <v>77</v>
      </c>
      <c r="D852" t="s">
        <v>78</v>
      </c>
      <c r="E852" t="s">
        <v>79</v>
      </c>
      <c r="F852" t="s">
        <v>80</v>
      </c>
      <c r="G852" t="s">
        <v>81</v>
      </c>
      <c r="H852" t="s">
        <v>82</v>
      </c>
      <c r="I852" t="s">
        <v>66</v>
      </c>
      <c r="J852">
        <v>0.75</v>
      </c>
      <c r="K852" t="s">
        <v>67</v>
      </c>
      <c r="L852" t="s">
        <v>68</v>
      </c>
      <c r="M852">
        <v>6965</v>
      </c>
      <c r="N852" t="s">
        <v>69</v>
      </c>
      <c r="O852" t="s">
        <v>70</v>
      </c>
      <c r="P852">
        <v>0.75</v>
      </c>
      <c r="Q852" t="s">
        <v>71</v>
      </c>
      <c r="R852" t="s">
        <v>71</v>
      </c>
      <c r="T852" t="s">
        <v>25</v>
      </c>
      <c r="U852" t="s">
        <v>73</v>
      </c>
      <c r="W852">
        <v>2.5000000000000001E-2</v>
      </c>
      <c r="X852">
        <f>SUM(Table2[[#This Row],[Mitigation Finance ($ million)]:[Adaptation Finance ($ million)]])</f>
        <v>2.5000000000000001E-2</v>
      </c>
      <c r="Y852" t="s">
        <v>68</v>
      </c>
      <c r="Z852" t="s">
        <v>74</v>
      </c>
      <c r="AA852" t="s">
        <v>83</v>
      </c>
    </row>
    <row r="853" spans="1:27" x14ac:dyDescent="0.25">
      <c r="A853" s="2">
        <v>44937</v>
      </c>
      <c r="B853" t="s">
        <v>76</v>
      </c>
      <c r="C853" t="s">
        <v>77</v>
      </c>
      <c r="D853" t="s">
        <v>78</v>
      </c>
      <c r="E853" t="s">
        <v>79</v>
      </c>
      <c r="F853" t="s">
        <v>80</v>
      </c>
      <c r="G853" t="s">
        <v>81</v>
      </c>
      <c r="H853" t="s">
        <v>82</v>
      </c>
      <c r="I853" t="s">
        <v>66</v>
      </c>
      <c r="K853" t="s">
        <v>67</v>
      </c>
      <c r="L853" t="s">
        <v>68</v>
      </c>
      <c r="M853">
        <v>6965</v>
      </c>
      <c r="N853" t="s">
        <v>69</v>
      </c>
      <c r="O853" t="s">
        <v>70</v>
      </c>
      <c r="Q853" t="s">
        <v>71</v>
      </c>
      <c r="R853" t="s">
        <v>84</v>
      </c>
      <c r="T853" t="s">
        <v>25</v>
      </c>
      <c r="U853" t="s">
        <v>73</v>
      </c>
      <c r="W853">
        <v>0.01</v>
      </c>
      <c r="X853">
        <f>SUM(Table2[[#This Row],[Mitigation Finance ($ million)]:[Adaptation Finance ($ million)]])</f>
        <v>0.01</v>
      </c>
      <c r="Y853" t="s">
        <v>68</v>
      </c>
      <c r="Z853" t="s">
        <v>74</v>
      </c>
      <c r="AA853" t="s">
        <v>83</v>
      </c>
    </row>
    <row r="854" spans="1:27" x14ac:dyDescent="0.25">
      <c r="A854" s="2">
        <v>44946</v>
      </c>
      <c r="B854" t="s">
        <v>101</v>
      </c>
      <c r="C854" t="s">
        <v>102</v>
      </c>
      <c r="D854" t="s">
        <v>103</v>
      </c>
      <c r="E854" t="s">
        <v>104</v>
      </c>
      <c r="F854" t="s">
        <v>104</v>
      </c>
      <c r="G854" t="s">
        <v>105</v>
      </c>
      <c r="H854" t="s">
        <v>106</v>
      </c>
      <c r="I854" t="s">
        <v>66</v>
      </c>
      <c r="J854">
        <v>0.6</v>
      </c>
      <c r="K854" t="s">
        <v>67</v>
      </c>
      <c r="L854" t="s">
        <v>107</v>
      </c>
      <c r="M854">
        <v>6756</v>
      </c>
      <c r="N854" t="s">
        <v>99</v>
      </c>
      <c r="O854" t="s">
        <v>108</v>
      </c>
      <c r="P854">
        <v>0.1</v>
      </c>
      <c r="Q854" t="s">
        <v>71</v>
      </c>
      <c r="R854" t="s">
        <v>71</v>
      </c>
      <c r="T854" t="s">
        <v>25</v>
      </c>
      <c r="U854" t="s">
        <v>73</v>
      </c>
      <c r="W854">
        <v>0.1</v>
      </c>
      <c r="X854">
        <f>SUM(Table2[[#This Row],[Mitigation Finance ($ million)]:[Adaptation Finance ($ million)]])</f>
        <v>0.1</v>
      </c>
      <c r="Y854" t="s">
        <v>68</v>
      </c>
      <c r="Z854" t="s">
        <v>74</v>
      </c>
      <c r="AA854" t="s">
        <v>109</v>
      </c>
    </row>
    <row r="855" spans="1:27" x14ac:dyDescent="0.25">
      <c r="A855" s="2">
        <v>44946</v>
      </c>
      <c r="B855" t="s">
        <v>85</v>
      </c>
      <c r="C855" t="s">
        <v>86</v>
      </c>
      <c r="D855" t="s">
        <v>87</v>
      </c>
      <c r="E855" t="s">
        <v>88</v>
      </c>
      <c r="F855" t="s">
        <v>80</v>
      </c>
      <c r="G855" t="s">
        <v>89</v>
      </c>
      <c r="H855" t="s">
        <v>90</v>
      </c>
      <c r="I855" t="s">
        <v>91</v>
      </c>
      <c r="J855">
        <v>187.1</v>
      </c>
      <c r="K855" t="s">
        <v>92</v>
      </c>
      <c r="L855" t="s">
        <v>93</v>
      </c>
      <c r="M855">
        <v>4290</v>
      </c>
      <c r="N855" t="s">
        <v>69</v>
      </c>
      <c r="O855" t="s">
        <v>94</v>
      </c>
      <c r="P855">
        <v>61.4</v>
      </c>
      <c r="Q855" t="s">
        <v>84</v>
      </c>
      <c r="R855" t="s">
        <v>84</v>
      </c>
      <c r="T855" t="s">
        <v>24</v>
      </c>
      <c r="U855" t="s">
        <v>95</v>
      </c>
      <c r="V855">
        <v>40</v>
      </c>
      <c r="X855">
        <f>SUM(Table2[[#This Row],[Mitigation Finance ($ million)]:[Adaptation Finance ($ million)]])</f>
        <v>40</v>
      </c>
      <c r="Y855" t="s">
        <v>96</v>
      </c>
      <c r="Z855" t="s">
        <v>74</v>
      </c>
      <c r="AA855" t="s">
        <v>97</v>
      </c>
    </row>
    <row r="856" spans="1:27" x14ac:dyDescent="0.25">
      <c r="A856" s="2">
        <v>44946</v>
      </c>
      <c r="B856" t="s">
        <v>85</v>
      </c>
      <c r="C856" t="s">
        <v>86</v>
      </c>
      <c r="D856" t="s">
        <v>87</v>
      </c>
      <c r="E856" t="s">
        <v>88</v>
      </c>
      <c r="F856" t="s">
        <v>80</v>
      </c>
      <c r="G856" t="s">
        <v>89</v>
      </c>
      <c r="H856" t="s">
        <v>90</v>
      </c>
      <c r="I856" t="s">
        <v>91</v>
      </c>
      <c r="K856" t="s">
        <v>92</v>
      </c>
      <c r="L856" t="s">
        <v>98</v>
      </c>
      <c r="M856">
        <v>8437</v>
      </c>
      <c r="N856" t="s">
        <v>99</v>
      </c>
      <c r="O856" t="s">
        <v>100</v>
      </c>
      <c r="P856">
        <v>69.599999999999994</v>
      </c>
      <c r="Q856" t="s">
        <v>84</v>
      </c>
      <c r="R856" t="s">
        <v>84</v>
      </c>
      <c r="T856" t="s">
        <v>24</v>
      </c>
      <c r="U856" t="s">
        <v>95</v>
      </c>
      <c r="V856">
        <v>45.4</v>
      </c>
      <c r="X856">
        <f>SUM(Table2[[#This Row],[Mitigation Finance ($ million)]:[Adaptation Finance ($ million)]])</f>
        <v>45.4</v>
      </c>
      <c r="Y856" t="s">
        <v>96</v>
      </c>
      <c r="Z856" t="s">
        <v>74</v>
      </c>
      <c r="AA856" t="s">
        <v>97</v>
      </c>
    </row>
    <row r="857" spans="1:27" x14ac:dyDescent="0.25">
      <c r="A857" s="2">
        <v>44952</v>
      </c>
      <c r="B857" t="s">
        <v>110</v>
      </c>
      <c r="C857" t="s">
        <v>111</v>
      </c>
      <c r="D857" t="s">
        <v>112</v>
      </c>
      <c r="E857" t="s">
        <v>113</v>
      </c>
      <c r="F857" t="s">
        <v>114</v>
      </c>
      <c r="G857" t="s">
        <v>89</v>
      </c>
      <c r="H857" t="s">
        <v>115</v>
      </c>
      <c r="I857" t="s">
        <v>91</v>
      </c>
      <c r="J857">
        <v>17.2</v>
      </c>
      <c r="K857" t="s">
        <v>92</v>
      </c>
      <c r="L857" t="s">
        <v>93</v>
      </c>
      <c r="M857" t="s">
        <v>116</v>
      </c>
      <c r="N857" t="s">
        <v>69</v>
      </c>
      <c r="O857" t="s">
        <v>94</v>
      </c>
      <c r="P857">
        <v>15</v>
      </c>
      <c r="Q857" t="s">
        <v>117</v>
      </c>
      <c r="R857" t="s">
        <v>117</v>
      </c>
      <c r="T857" t="s">
        <v>72</v>
      </c>
      <c r="U857" t="s">
        <v>73</v>
      </c>
      <c r="V857">
        <v>0.3</v>
      </c>
      <c r="W857">
        <v>14.7</v>
      </c>
      <c r="X857">
        <f>SUM(Table2[[#This Row],[Mitigation Finance ($ million)]:[Adaptation Finance ($ million)]])</f>
        <v>15</v>
      </c>
      <c r="Y857" t="s">
        <v>96</v>
      </c>
      <c r="Z857" t="s">
        <v>74</v>
      </c>
      <c r="AA857" t="s">
        <v>118</v>
      </c>
    </row>
    <row r="858" spans="1:27" x14ac:dyDescent="0.25">
      <c r="A858" s="2">
        <v>44963</v>
      </c>
      <c r="B858" t="s">
        <v>119</v>
      </c>
      <c r="C858" t="s">
        <v>120</v>
      </c>
      <c r="D858" t="s">
        <v>121</v>
      </c>
      <c r="E858" t="s">
        <v>122</v>
      </c>
      <c r="F858" t="s">
        <v>114</v>
      </c>
      <c r="G858" t="s">
        <v>123</v>
      </c>
      <c r="H858" t="s">
        <v>124</v>
      </c>
      <c r="I858" t="s">
        <v>66</v>
      </c>
      <c r="J858">
        <v>500</v>
      </c>
      <c r="K858" t="s">
        <v>125</v>
      </c>
      <c r="L858" t="s">
        <v>93</v>
      </c>
      <c r="M858">
        <v>4288</v>
      </c>
      <c r="N858" t="s">
        <v>69</v>
      </c>
      <c r="O858" t="s">
        <v>94</v>
      </c>
      <c r="P858">
        <v>500</v>
      </c>
      <c r="Q858" t="s">
        <v>117</v>
      </c>
      <c r="R858" t="s">
        <v>126</v>
      </c>
      <c r="T858" t="s">
        <v>72</v>
      </c>
      <c r="U858" t="s">
        <v>73</v>
      </c>
      <c r="W858">
        <v>5.6550000000000002</v>
      </c>
      <c r="X858">
        <f>SUM(Table2[[#This Row],[Mitigation Finance ($ million)]:[Adaptation Finance ($ million)]])</f>
        <v>5.6550000000000002</v>
      </c>
      <c r="Y858" t="s">
        <v>96</v>
      </c>
      <c r="Z858" t="s">
        <v>74</v>
      </c>
      <c r="AA858" t="s">
        <v>127</v>
      </c>
    </row>
    <row r="859" spans="1:27" x14ac:dyDescent="0.25">
      <c r="A859" s="2">
        <v>44963</v>
      </c>
      <c r="B859" t="s">
        <v>119</v>
      </c>
      <c r="C859" t="s">
        <v>120</v>
      </c>
      <c r="D859" t="s">
        <v>121</v>
      </c>
      <c r="E859" t="s">
        <v>122</v>
      </c>
      <c r="F859" t="s">
        <v>114</v>
      </c>
      <c r="G859" t="s">
        <v>123</v>
      </c>
      <c r="H859" t="s">
        <v>124</v>
      </c>
      <c r="I859" t="s">
        <v>66</v>
      </c>
      <c r="K859" t="s">
        <v>125</v>
      </c>
      <c r="L859" t="s">
        <v>93</v>
      </c>
      <c r="M859">
        <v>4288</v>
      </c>
      <c r="N859" t="s">
        <v>69</v>
      </c>
      <c r="O859" t="s">
        <v>94</v>
      </c>
      <c r="Q859" t="s">
        <v>117</v>
      </c>
      <c r="R859" t="s">
        <v>128</v>
      </c>
      <c r="T859" t="s">
        <v>72</v>
      </c>
      <c r="U859" t="s">
        <v>73</v>
      </c>
      <c r="W859">
        <v>5.6550000000000002</v>
      </c>
      <c r="X859">
        <f>SUM(Table2[[#This Row],[Mitigation Finance ($ million)]:[Adaptation Finance ($ million)]])</f>
        <v>5.6550000000000002</v>
      </c>
      <c r="Y859" t="s">
        <v>96</v>
      </c>
      <c r="Z859" t="s">
        <v>74</v>
      </c>
      <c r="AA859" t="s">
        <v>127</v>
      </c>
    </row>
    <row r="860" spans="1:27" x14ac:dyDescent="0.25">
      <c r="A860" s="2">
        <v>44963</v>
      </c>
      <c r="B860" t="s">
        <v>119</v>
      </c>
      <c r="C860" t="s">
        <v>120</v>
      </c>
      <c r="D860" t="s">
        <v>121</v>
      </c>
      <c r="E860" t="s">
        <v>122</v>
      </c>
      <c r="F860" t="s">
        <v>114</v>
      </c>
      <c r="G860" t="s">
        <v>123</v>
      </c>
      <c r="H860" t="s">
        <v>124</v>
      </c>
      <c r="I860" t="s">
        <v>66</v>
      </c>
      <c r="K860" t="s">
        <v>125</v>
      </c>
      <c r="L860" t="s">
        <v>93</v>
      </c>
      <c r="M860">
        <v>4288</v>
      </c>
      <c r="N860" t="s">
        <v>69</v>
      </c>
      <c r="O860" t="s">
        <v>94</v>
      </c>
      <c r="Q860" t="s">
        <v>117</v>
      </c>
      <c r="R860" t="s">
        <v>117</v>
      </c>
      <c r="T860" t="s">
        <v>72</v>
      </c>
      <c r="U860" t="s">
        <v>73</v>
      </c>
      <c r="V860">
        <v>32.700000000000003</v>
      </c>
      <c r="W860">
        <v>67.3</v>
      </c>
      <c r="X860">
        <f>SUM(Table2[[#This Row],[Mitigation Finance ($ million)]:[Adaptation Finance ($ million)]])</f>
        <v>100</v>
      </c>
      <c r="Y860" t="s">
        <v>96</v>
      </c>
      <c r="Z860" t="s">
        <v>74</v>
      </c>
      <c r="AA860" t="s">
        <v>127</v>
      </c>
    </row>
    <row r="861" spans="1:27" x14ac:dyDescent="0.25">
      <c r="A861" s="2">
        <v>44963</v>
      </c>
      <c r="B861" t="s">
        <v>129</v>
      </c>
      <c r="C861" t="s">
        <v>130</v>
      </c>
      <c r="D861" t="s">
        <v>121</v>
      </c>
      <c r="E861" t="s">
        <v>122</v>
      </c>
      <c r="F861" t="s">
        <v>114</v>
      </c>
      <c r="G861" t="s">
        <v>123</v>
      </c>
      <c r="H861" t="s">
        <v>131</v>
      </c>
      <c r="I861" t="s">
        <v>66</v>
      </c>
      <c r="J861">
        <v>1000</v>
      </c>
      <c r="K861" t="s">
        <v>125</v>
      </c>
      <c r="L861" t="s">
        <v>93</v>
      </c>
      <c r="M861">
        <v>4289</v>
      </c>
      <c r="N861" t="s">
        <v>69</v>
      </c>
      <c r="O861" t="s">
        <v>94</v>
      </c>
      <c r="P861">
        <v>500</v>
      </c>
      <c r="Q861" t="s">
        <v>132</v>
      </c>
      <c r="R861" t="s">
        <v>126</v>
      </c>
      <c r="T861" t="s">
        <v>72</v>
      </c>
      <c r="U861" t="s">
        <v>73</v>
      </c>
      <c r="V861">
        <v>14.55</v>
      </c>
      <c r="W861">
        <v>21.82</v>
      </c>
      <c r="X861">
        <f>SUM(Table2[[#This Row],[Mitigation Finance ($ million)]:[Adaptation Finance ($ million)]])</f>
        <v>36.370000000000005</v>
      </c>
      <c r="Y861" t="s">
        <v>96</v>
      </c>
      <c r="Z861" t="s">
        <v>74</v>
      </c>
      <c r="AA861" t="s">
        <v>133</v>
      </c>
    </row>
    <row r="862" spans="1:27" x14ac:dyDescent="0.25">
      <c r="A862" s="2">
        <v>44963</v>
      </c>
      <c r="B862" t="s">
        <v>129</v>
      </c>
      <c r="C862" t="s">
        <v>130</v>
      </c>
      <c r="D862" t="s">
        <v>121</v>
      </c>
      <c r="E862" t="s">
        <v>122</v>
      </c>
      <c r="F862" t="s">
        <v>114</v>
      </c>
      <c r="G862" t="s">
        <v>123</v>
      </c>
      <c r="H862" t="s">
        <v>131</v>
      </c>
      <c r="I862" t="s">
        <v>66</v>
      </c>
      <c r="K862" t="s">
        <v>125</v>
      </c>
      <c r="L862" t="s">
        <v>93</v>
      </c>
      <c r="M862" t="s">
        <v>134</v>
      </c>
      <c r="N862" t="s">
        <v>69</v>
      </c>
      <c r="O862" t="s">
        <v>94</v>
      </c>
      <c r="Q862" t="s">
        <v>132</v>
      </c>
      <c r="R862" t="s">
        <v>132</v>
      </c>
      <c r="T862" t="s">
        <v>72</v>
      </c>
      <c r="U862" t="s">
        <v>73</v>
      </c>
      <c r="V862">
        <v>36.369999999999997</v>
      </c>
      <c r="W862">
        <v>27.28</v>
      </c>
      <c r="X862">
        <f>SUM(Table2[[#This Row],[Mitigation Finance ($ million)]:[Adaptation Finance ($ million)]])</f>
        <v>63.65</v>
      </c>
      <c r="Y862" t="s">
        <v>96</v>
      </c>
      <c r="Z862" t="s">
        <v>74</v>
      </c>
      <c r="AA862" t="s">
        <v>133</v>
      </c>
    </row>
    <row r="863" spans="1:27" x14ac:dyDescent="0.25">
      <c r="A863" s="2">
        <v>44964</v>
      </c>
      <c r="B863" t="s">
        <v>135</v>
      </c>
      <c r="C863" t="s">
        <v>136</v>
      </c>
      <c r="D863" t="s">
        <v>103</v>
      </c>
      <c r="E863" t="s">
        <v>104</v>
      </c>
      <c r="F863" t="s">
        <v>104</v>
      </c>
      <c r="G863" t="s">
        <v>89</v>
      </c>
      <c r="H863" t="s">
        <v>137</v>
      </c>
      <c r="I863" t="s">
        <v>91</v>
      </c>
      <c r="J863">
        <v>3.5</v>
      </c>
      <c r="K863" t="s">
        <v>92</v>
      </c>
      <c r="L863" t="s">
        <v>138</v>
      </c>
      <c r="M863" t="s">
        <v>139</v>
      </c>
      <c r="N863" t="s">
        <v>99</v>
      </c>
      <c r="O863" t="s">
        <v>140</v>
      </c>
      <c r="P863">
        <v>1.52740047348</v>
      </c>
      <c r="Q863" t="s">
        <v>141</v>
      </c>
      <c r="R863" t="s">
        <v>141</v>
      </c>
      <c r="T863" t="s">
        <v>24</v>
      </c>
      <c r="U863" t="s">
        <v>73</v>
      </c>
      <c r="V863">
        <v>1.52740047348</v>
      </c>
      <c r="X863">
        <f>SUM(Table2[[#This Row],[Mitigation Finance ($ million)]:[Adaptation Finance ($ million)]])</f>
        <v>1.52740047348</v>
      </c>
      <c r="Y863" t="s">
        <v>96</v>
      </c>
      <c r="Z863" t="s">
        <v>74</v>
      </c>
      <c r="AA863" t="s">
        <v>142</v>
      </c>
    </row>
    <row r="864" spans="1:27" x14ac:dyDescent="0.25">
      <c r="A864" s="2">
        <v>44982</v>
      </c>
      <c r="B864" t="s">
        <v>143</v>
      </c>
      <c r="C864" t="s">
        <v>144</v>
      </c>
      <c r="D864" t="s">
        <v>145</v>
      </c>
      <c r="E864" t="s">
        <v>146</v>
      </c>
      <c r="F864" t="s">
        <v>114</v>
      </c>
      <c r="G864" t="s">
        <v>89</v>
      </c>
      <c r="H864" t="s">
        <v>147</v>
      </c>
      <c r="I864" t="s">
        <v>91</v>
      </c>
      <c r="J864">
        <v>958.4</v>
      </c>
      <c r="K864" t="s">
        <v>92</v>
      </c>
      <c r="L864" t="s">
        <v>93</v>
      </c>
      <c r="M864" t="s">
        <v>148</v>
      </c>
      <c r="N864" t="s">
        <v>69</v>
      </c>
      <c r="O864" t="s">
        <v>94</v>
      </c>
      <c r="P864">
        <v>100</v>
      </c>
      <c r="Q864" t="s">
        <v>141</v>
      </c>
      <c r="R864" t="s">
        <v>141</v>
      </c>
      <c r="T864" t="s">
        <v>24</v>
      </c>
      <c r="U864" t="s">
        <v>95</v>
      </c>
      <c r="V864">
        <v>100</v>
      </c>
      <c r="X864">
        <f>SUM(Table2[[#This Row],[Mitigation Finance ($ million)]:[Adaptation Finance ($ million)]])</f>
        <v>100</v>
      </c>
      <c r="Y864" t="s">
        <v>96</v>
      </c>
      <c r="Z864" t="s">
        <v>74</v>
      </c>
      <c r="AA864" t="s">
        <v>149</v>
      </c>
    </row>
    <row r="865" spans="1:27" x14ac:dyDescent="0.25">
      <c r="A865" s="2">
        <v>44982</v>
      </c>
      <c r="B865" t="s">
        <v>143</v>
      </c>
      <c r="C865" t="s">
        <v>144</v>
      </c>
      <c r="D865" t="s">
        <v>145</v>
      </c>
      <c r="E865" t="s">
        <v>146</v>
      </c>
      <c r="F865" t="s">
        <v>114</v>
      </c>
      <c r="G865" t="s">
        <v>89</v>
      </c>
      <c r="H865" t="s">
        <v>147</v>
      </c>
      <c r="I865" t="s">
        <v>91</v>
      </c>
      <c r="K865" t="s">
        <v>92</v>
      </c>
      <c r="L865" t="s">
        <v>150</v>
      </c>
      <c r="M865" t="s">
        <v>151</v>
      </c>
      <c r="N865" t="s">
        <v>69</v>
      </c>
      <c r="O865" t="s">
        <v>152</v>
      </c>
      <c r="P865">
        <v>10</v>
      </c>
      <c r="Q865" t="s">
        <v>141</v>
      </c>
      <c r="R865" t="s">
        <v>141</v>
      </c>
      <c r="T865" t="s">
        <v>24</v>
      </c>
      <c r="U865" t="s">
        <v>95</v>
      </c>
      <c r="V865">
        <v>10</v>
      </c>
      <c r="X865">
        <f>SUM(Table2[[#This Row],[Mitigation Finance ($ million)]:[Adaptation Finance ($ million)]])</f>
        <v>10</v>
      </c>
      <c r="Y865" t="s">
        <v>96</v>
      </c>
      <c r="Z865" t="s">
        <v>74</v>
      </c>
      <c r="AA865" t="s">
        <v>149</v>
      </c>
    </row>
    <row r="866" spans="1:27" x14ac:dyDescent="0.25">
      <c r="A866" s="2">
        <v>44982</v>
      </c>
      <c r="B866" t="s">
        <v>143</v>
      </c>
      <c r="C866" t="s">
        <v>144</v>
      </c>
      <c r="D866" t="s">
        <v>145</v>
      </c>
      <c r="E866" t="s">
        <v>146</v>
      </c>
      <c r="F866" t="s">
        <v>114</v>
      </c>
      <c r="G866" t="s">
        <v>89</v>
      </c>
      <c r="H866" t="s">
        <v>147</v>
      </c>
      <c r="I866" t="s">
        <v>91</v>
      </c>
      <c r="K866" t="s">
        <v>92</v>
      </c>
      <c r="L866" t="s">
        <v>98</v>
      </c>
      <c r="M866" t="s">
        <v>153</v>
      </c>
      <c r="N866" t="s">
        <v>154</v>
      </c>
      <c r="O866" t="s">
        <v>155</v>
      </c>
      <c r="P866">
        <v>150</v>
      </c>
      <c r="Q866" t="s">
        <v>141</v>
      </c>
      <c r="R866" t="s">
        <v>141</v>
      </c>
      <c r="T866" t="s">
        <v>24</v>
      </c>
      <c r="U866" t="s">
        <v>95</v>
      </c>
      <c r="V866">
        <v>150</v>
      </c>
      <c r="X866">
        <f>SUM(Table2[[#This Row],[Mitigation Finance ($ million)]:[Adaptation Finance ($ million)]])</f>
        <v>150</v>
      </c>
      <c r="Y866" t="s">
        <v>96</v>
      </c>
      <c r="Z866" t="s">
        <v>74</v>
      </c>
      <c r="AA866" t="s">
        <v>149</v>
      </c>
    </row>
    <row r="867" spans="1:27" x14ac:dyDescent="0.25">
      <c r="A867" s="2">
        <v>44982</v>
      </c>
      <c r="B867" t="s">
        <v>143</v>
      </c>
      <c r="C867" t="s">
        <v>144</v>
      </c>
      <c r="D867" t="s">
        <v>145</v>
      </c>
      <c r="E867" t="s">
        <v>146</v>
      </c>
      <c r="F867" t="s">
        <v>114</v>
      </c>
      <c r="G867" t="s">
        <v>89</v>
      </c>
      <c r="H867" t="s">
        <v>147</v>
      </c>
      <c r="I867" t="s">
        <v>91</v>
      </c>
      <c r="K867" t="s">
        <v>92</v>
      </c>
      <c r="L867" t="s">
        <v>98</v>
      </c>
      <c r="M867" t="s">
        <v>156</v>
      </c>
      <c r="N867" t="s">
        <v>99</v>
      </c>
      <c r="O867" t="s">
        <v>157</v>
      </c>
      <c r="P867">
        <v>10</v>
      </c>
      <c r="Q867" t="s">
        <v>141</v>
      </c>
      <c r="R867" t="s">
        <v>141</v>
      </c>
      <c r="T867" t="s">
        <v>24</v>
      </c>
      <c r="U867" t="s">
        <v>95</v>
      </c>
      <c r="V867">
        <v>10</v>
      </c>
      <c r="X867">
        <f>SUM(Table2[[#This Row],[Mitigation Finance ($ million)]:[Adaptation Finance ($ million)]])</f>
        <v>10</v>
      </c>
      <c r="Y867" t="s">
        <v>96</v>
      </c>
      <c r="Z867" t="s">
        <v>74</v>
      </c>
      <c r="AA867" t="s">
        <v>149</v>
      </c>
    </row>
    <row r="868" spans="1:27" x14ac:dyDescent="0.25">
      <c r="A868" s="2">
        <v>44982</v>
      </c>
      <c r="B868" t="s">
        <v>143</v>
      </c>
      <c r="C868" t="s">
        <v>144</v>
      </c>
      <c r="D868" t="s">
        <v>145</v>
      </c>
      <c r="E868" t="s">
        <v>146</v>
      </c>
      <c r="F868" t="s">
        <v>114</v>
      </c>
      <c r="G868" t="s">
        <v>89</v>
      </c>
      <c r="H868" t="s">
        <v>147</v>
      </c>
      <c r="I868" t="s">
        <v>91</v>
      </c>
      <c r="K868" t="s">
        <v>92</v>
      </c>
      <c r="L868" t="s">
        <v>98</v>
      </c>
      <c r="M868" t="s">
        <v>158</v>
      </c>
      <c r="N868" t="s">
        <v>99</v>
      </c>
      <c r="O868" t="s">
        <v>100</v>
      </c>
      <c r="P868">
        <v>20</v>
      </c>
      <c r="Q868" t="s">
        <v>141</v>
      </c>
      <c r="R868" t="s">
        <v>141</v>
      </c>
      <c r="T868" t="s">
        <v>24</v>
      </c>
      <c r="U868" t="s">
        <v>95</v>
      </c>
      <c r="V868">
        <v>20</v>
      </c>
      <c r="X868">
        <f>SUM(Table2[[#This Row],[Mitigation Finance ($ million)]:[Adaptation Finance ($ million)]])</f>
        <v>20</v>
      </c>
      <c r="Y868" t="s">
        <v>96</v>
      </c>
      <c r="Z868" t="s">
        <v>74</v>
      </c>
      <c r="AA868" t="s">
        <v>149</v>
      </c>
    </row>
    <row r="869" spans="1:27" x14ac:dyDescent="0.25">
      <c r="A869" s="2">
        <v>44982</v>
      </c>
      <c r="B869" t="s">
        <v>143</v>
      </c>
      <c r="C869" t="s">
        <v>144</v>
      </c>
      <c r="D869" t="s">
        <v>145</v>
      </c>
      <c r="E869" t="s">
        <v>146</v>
      </c>
      <c r="F869" t="s">
        <v>114</v>
      </c>
      <c r="G869" t="s">
        <v>89</v>
      </c>
      <c r="H869" t="s">
        <v>147</v>
      </c>
      <c r="I869" t="s">
        <v>91</v>
      </c>
      <c r="K869" t="s">
        <v>92</v>
      </c>
      <c r="L869" t="s">
        <v>98</v>
      </c>
      <c r="M869" t="s">
        <v>159</v>
      </c>
      <c r="N869" t="s">
        <v>99</v>
      </c>
      <c r="O869" t="s">
        <v>160</v>
      </c>
      <c r="P869">
        <v>20</v>
      </c>
      <c r="Q869" t="s">
        <v>141</v>
      </c>
      <c r="R869" t="s">
        <v>141</v>
      </c>
      <c r="T869" t="s">
        <v>24</v>
      </c>
      <c r="U869" t="s">
        <v>95</v>
      </c>
      <c r="V869">
        <v>20</v>
      </c>
      <c r="X869">
        <f>SUM(Table2[[#This Row],[Mitigation Finance ($ million)]:[Adaptation Finance ($ million)]])</f>
        <v>20</v>
      </c>
      <c r="Y869" t="s">
        <v>96</v>
      </c>
      <c r="Z869" t="s">
        <v>74</v>
      </c>
      <c r="AA869" t="s">
        <v>149</v>
      </c>
    </row>
    <row r="870" spans="1:27" x14ac:dyDescent="0.25">
      <c r="A870" s="2">
        <v>44985</v>
      </c>
      <c r="B870" t="s">
        <v>165</v>
      </c>
      <c r="C870" t="s">
        <v>166</v>
      </c>
      <c r="D870" t="s">
        <v>167</v>
      </c>
      <c r="E870" t="s">
        <v>168</v>
      </c>
      <c r="F870" t="s">
        <v>63</v>
      </c>
      <c r="G870" t="s">
        <v>64</v>
      </c>
      <c r="H870" t="s">
        <v>169</v>
      </c>
      <c r="I870" t="s">
        <v>66</v>
      </c>
      <c r="J870">
        <v>5</v>
      </c>
      <c r="K870" t="s">
        <v>92</v>
      </c>
      <c r="L870" t="s">
        <v>170</v>
      </c>
      <c r="M870" t="s">
        <v>171</v>
      </c>
      <c r="N870" t="s">
        <v>99</v>
      </c>
      <c r="O870" t="s">
        <v>172</v>
      </c>
      <c r="P870">
        <v>5</v>
      </c>
      <c r="Q870" t="s">
        <v>117</v>
      </c>
      <c r="R870" t="s">
        <v>117</v>
      </c>
      <c r="T870" t="s">
        <v>25</v>
      </c>
      <c r="U870" t="s">
        <v>173</v>
      </c>
      <c r="W870">
        <v>5</v>
      </c>
      <c r="X870">
        <f>SUM(Table2[[#This Row],[Mitigation Finance ($ million)]:[Adaptation Finance ($ million)]])</f>
        <v>5</v>
      </c>
      <c r="Y870" t="s">
        <v>96</v>
      </c>
      <c r="Z870" t="s">
        <v>74</v>
      </c>
      <c r="AA870" t="s">
        <v>174</v>
      </c>
    </row>
    <row r="871" spans="1:27" x14ac:dyDescent="0.25">
      <c r="A871" s="2">
        <v>44991</v>
      </c>
      <c r="B871" t="s">
        <v>181</v>
      </c>
      <c r="C871" t="s">
        <v>182</v>
      </c>
      <c r="D871" t="s">
        <v>183</v>
      </c>
      <c r="E871" t="s">
        <v>104</v>
      </c>
      <c r="F871" t="s">
        <v>104</v>
      </c>
      <c r="G871" t="s">
        <v>184</v>
      </c>
      <c r="H871" t="s">
        <v>185</v>
      </c>
      <c r="I871" t="s">
        <v>66</v>
      </c>
      <c r="K871" t="s">
        <v>180</v>
      </c>
      <c r="L871" t="s">
        <v>68</v>
      </c>
      <c r="M871">
        <v>10095</v>
      </c>
      <c r="N871" t="s">
        <v>69</v>
      </c>
      <c r="O871" t="s">
        <v>70</v>
      </c>
      <c r="P871">
        <v>4.4000000000000004</v>
      </c>
      <c r="Q871" t="s">
        <v>126</v>
      </c>
      <c r="R871" t="s">
        <v>126</v>
      </c>
      <c r="T871" t="s">
        <v>25</v>
      </c>
      <c r="U871" t="s">
        <v>73</v>
      </c>
      <c r="W871">
        <v>2.2000000000000002</v>
      </c>
      <c r="X871">
        <f>SUM(Table2[[#This Row],[Mitigation Finance ($ million)]:[Adaptation Finance ($ million)]])</f>
        <v>2.2000000000000002</v>
      </c>
      <c r="Y871" t="s">
        <v>68</v>
      </c>
      <c r="Z871" t="s">
        <v>74</v>
      </c>
      <c r="AA871" t="s">
        <v>186</v>
      </c>
    </row>
    <row r="872" spans="1:27" x14ac:dyDescent="0.25">
      <c r="A872" s="2">
        <v>44992</v>
      </c>
      <c r="B872" t="s">
        <v>187</v>
      </c>
      <c r="C872" t="s">
        <v>188</v>
      </c>
      <c r="D872" t="s">
        <v>189</v>
      </c>
      <c r="E872" t="s">
        <v>190</v>
      </c>
      <c r="F872" t="s">
        <v>114</v>
      </c>
      <c r="G872" t="s">
        <v>123</v>
      </c>
      <c r="H872" t="s">
        <v>191</v>
      </c>
      <c r="I872" t="s">
        <v>66</v>
      </c>
      <c r="J872">
        <v>1.1499999999999999</v>
      </c>
      <c r="K872" t="s">
        <v>67</v>
      </c>
      <c r="L872" t="s">
        <v>107</v>
      </c>
      <c r="M872">
        <v>10069</v>
      </c>
      <c r="N872" t="s">
        <v>99</v>
      </c>
      <c r="O872" t="s">
        <v>192</v>
      </c>
      <c r="P872">
        <v>0.5</v>
      </c>
      <c r="Q872" t="s">
        <v>71</v>
      </c>
      <c r="R872" t="s">
        <v>71</v>
      </c>
      <c r="T872" t="s">
        <v>72</v>
      </c>
      <c r="U872" t="s">
        <v>73</v>
      </c>
      <c r="V872">
        <v>0.1</v>
      </c>
      <c r="W872">
        <v>0.1</v>
      </c>
      <c r="X872">
        <f>SUM(Table2[[#This Row],[Mitigation Finance ($ million)]:[Adaptation Finance ($ million)]])</f>
        <v>0.2</v>
      </c>
      <c r="Y872" t="s">
        <v>68</v>
      </c>
      <c r="Z872" t="s">
        <v>74</v>
      </c>
      <c r="AA872" t="s">
        <v>193</v>
      </c>
    </row>
    <row r="873" spans="1:27" x14ac:dyDescent="0.25">
      <c r="A873" s="2">
        <v>44992</v>
      </c>
      <c r="B873" t="s">
        <v>194</v>
      </c>
      <c r="C873" t="s">
        <v>195</v>
      </c>
      <c r="D873" t="s">
        <v>121</v>
      </c>
      <c r="E873" t="s">
        <v>122</v>
      </c>
      <c r="F873" t="s">
        <v>114</v>
      </c>
      <c r="G873" t="s">
        <v>89</v>
      </c>
      <c r="H873" t="s">
        <v>115</v>
      </c>
      <c r="I873" t="s">
        <v>91</v>
      </c>
      <c r="J873">
        <v>80</v>
      </c>
      <c r="K873" t="s">
        <v>92</v>
      </c>
      <c r="L873" t="s">
        <v>196</v>
      </c>
      <c r="M873">
        <v>7766</v>
      </c>
      <c r="N873" t="s">
        <v>69</v>
      </c>
      <c r="O873" t="s">
        <v>94</v>
      </c>
      <c r="P873">
        <v>15</v>
      </c>
      <c r="Q873" t="s">
        <v>117</v>
      </c>
      <c r="R873" t="s">
        <v>117</v>
      </c>
      <c r="T873" t="s">
        <v>24</v>
      </c>
      <c r="U873" t="s">
        <v>73</v>
      </c>
      <c r="V873">
        <v>0.8</v>
      </c>
      <c r="X873">
        <f>SUM(Table2[[#This Row],[Mitigation Finance ($ million)]:[Adaptation Finance ($ million)]])</f>
        <v>0.8</v>
      </c>
      <c r="Y873" t="s">
        <v>96</v>
      </c>
      <c r="Z873" t="s">
        <v>74</v>
      </c>
      <c r="AA873" t="s">
        <v>197</v>
      </c>
    </row>
    <row r="874" spans="1:27" x14ac:dyDescent="0.25">
      <c r="A874" s="2">
        <v>44993</v>
      </c>
      <c r="B874" t="s">
        <v>198</v>
      </c>
      <c r="C874" t="s">
        <v>199</v>
      </c>
      <c r="D874" t="s">
        <v>200</v>
      </c>
      <c r="E874" t="s">
        <v>201</v>
      </c>
      <c r="F874" t="s">
        <v>114</v>
      </c>
      <c r="G874" t="s">
        <v>89</v>
      </c>
      <c r="H874" t="s">
        <v>115</v>
      </c>
      <c r="I874" t="s">
        <v>91</v>
      </c>
      <c r="J874">
        <v>42.2</v>
      </c>
      <c r="K874" t="s">
        <v>92</v>
      </c>
      <c r="L874" t="s">
        <v>93</v>
      </c>
      <c r="M874">
        <v>7757</v>
      </c>
      <c r="N874" t="s">
        <v>69</v>
      </c>
      <c r="O874" t="s">
        <v>94</v>
      </c>
      <c r="P874">
        <v>15</v>
      </c>
      <c r="Q874" t="s">
        <v>117</v>
      </c>
      <c r="R874" t="s">
        <v>117</v>
      </c>
      <c r="T874" t="s">
        <v>25</v>
      </c>
      <c r="U874" t="s">
        <v>95</v>
      </c>
      <c r="W874">
        <v>15</v>
      </c>
      <c r="X874">
        <f>SUM(Table2[[#This Row],[Mitigation Finance ($ million)]:[Adaptation Finance ($ million)]])</f>
        <v>15</v>
      </c>
      <c r="Y874" t="s">
        <v>96</v>
      </c>
      <c r="Z874" t="s">
        <v>74</v>
      </c>
      <c r="AA874" t="s">
        <v>202</v>
      </c>
    </row>
    <row r="875" spans="1:27" x14ac:dyDescent="0.25">
      <c r="A875" s="2">
        <v>44993</v>
      </c>
      <c r="B875" t="s">
        <v>198</v>
      </c>
      <c r="C875" t="s">
        <v>199</v>
      </c>
      <c r="D875" t="s">
        <v>200</v>
      </c>
      <c r="E875" t="s">
        <v>201</v>
      </c>
      <c r="F875" t="s">
        <v>114</v>
      </c>
      <c r="G875" t="s">
        <v>89</v>
      </c>
      <c r="H875" t="s">
        <v>115</v>
      </c>
      <c r="I875" t="s">
        <v>91</v>
      </c>
      <c r="K875" t="s">
        <v>92</v>
      </c>
      <c r="L875" t="s">
        <v>170</v>
      </c>
      <c r="M875" t="s">
        <v>203</v>
      </c>
      <c r="N875" t="s">
        <v>99</v>
      </c>
      <c r="O875" t="s">
        <v>204</v>
      </c>
      <c r="P875">
        <v>3</v>
      </c>
      <c r="Q875" t="s">
        <v>117</v>
      </c>
      <c r="R875" t="s">
        <v>117</v>
      </c>
      <c r="T875" t="s">
        <v>25</v>
      </c>
      <c r="U875" t="s">
        <v>95</v>
      </c>
      <c r="W875">
        <v>3</v>
      </c>
      <c r="X875">
        <f>SUM(Table2[[#This Row],[Mitigation Finance ($ million)]:[Adaptation Finance ($ million)]])</f>
        <v>3</v>
      </c>
      <c r="Y875" t="s">
        <v>96</v>
      </c>
      <c r="Z875" t="s">
        <v>74</v>
      </c>
      <c r="AA875" t="s">
        <v>202</v>
      </c>
    </row>
    <row r="876" spans="1:27" x14ac:dyDescent="0.25">
      <c r="A876" s="2">
        <v>44995</v>
      </c>
      <c r="B876" t="s">
        <v>213</v>
      </c>
      <c r="C876" t="s">
        <v>214</v>
      </c>
      <c r="D876" t="s">
        <v>215</v>
      </c>
      <c r="E876" t="s">
        <v>216</v>
      </c>
      <c r="F876" t="s">
        <v>217</v>
      </c>
      <c r="G876" t="s">
        <v>218</v>
      </c>
      <c r="H876" t="s">
        <v>219</v>
      </c>
      <c r="I876" t="s">
        <v>66</v>
      </c>
      <c r="J876">
        <v>7.1999999999999995E-2</v>
      </c>
      <c r="K876" t="s">
        <v>209</v>
      </c>
      <c r="L876" t="s">
        <v>210</v>
      </c>
      <c r="M876" t="s">
        <v>213</v>
      </c>
      <c r="N876" t="s">
        <v>69</v>
      </c>
      <c r="O876" t="s">
        <v>211</v>
      </c>
      <c r="P876">
        <v>7.1999999999999995E-2</v>
      </c>
      <c r="Q876" t="s">
        <v>117</v>
      </c>
      <c r="R876" t="s">
        <v>117</v>
      </c>
      <c r="T876" t="s">
        <v>25</v>
      </c>
      <c r="W876">
        <v>7.1999999999999995E-2</v>
      </c>
      <c r="X876">
        <f>SUM(Table2[[#This Row],[Mitigation Finance ($ million)]:[Adaptation Finance ($ million)]])</f>
        <v>7.1999999999999995E-2</v>
      </c>
      <c r="Y876" t="s">
        <v>212</v>
      </c>
      <c r="Z876" t="s">
        <v>74</v>
      </c>
    </row>
    <row r="877" spans="1:27" x14ac:dyDescent="0.25">
      <c r="A877" s="2">
        <v>44995</v>
      </c>
      <c r="B877" t="s">
        <v>205</v>
      </c>
      <c r="C877" t="s">
        <v>206</v>
      </c>
      <c r="D877" t="s">
        <v>207</v>
      </c>
      <c r="E877" t="s">
        <v>208</v>
      </c>
      <c r="F877" t="s">
        <v>63</v>
      </c>
      <c r="G877" t="s">
        <v>64</v>
      </c>
      <c r="H877" t="s">
        <v>163</v>
      </c>
      <c r="I877" t="s">
        <v>66</v>
      </c>
      <c r="J877">
        <v>0.17499999999999999</v>
      </c>
      <c r="K877" t="s">
        <v>209</v>
      </c>
      <c r="L877" t="s">
        <v>210</v>
      </c>
      <c r="M877" t="s">
        <v>205</v>
      </c>
      <c r="N877" t="s">
        <v>69</v>
      </c>
      <c r="O877" t="s">
        <v>211</v>
      </c>
      <c r="P877">
        <v>0.17499999999999999</v>
      </c>
      <c r="Q877" t="s">
        <v>126</v>
      </c>
      <c r="R877" t="s">
        <v>126</v>
      </c>
      <c r="T877" t="s">
        <v>25</v>
      </c>
      <c r="W877">
        <v>0.17499999999999999</v>
      </c>
      <c r="X877">
        <f>SUM(Table2[[#This Row],[Mitigation Finance ($ million)]:[Adaptation Finance ($ million)]])</f>
        <v>0.17499999999999999</v>
      </c>
      <c r="Y877" t="s">
        <v>212</v>
      </c>
      <c r="Z877" t="s">
        <v>74</v>
      </c>
    </row>
    <row r="878" spans="1:27" x14ac:dyDescent="0.25">
      <c r="A878" s="2">
        <v>44999</v>
      </c>
      <c r="B878" t="s">
        <v>181</v>
      </c>
      <c r="C878" t="s">
        <v>220</v>
      </c>
      <c r="D878" t="s">
        <v>221</v>
      </c>
      <c r="E878" t="s">
        <v>222</v>
      </c>
      <c r="F878" t="s">
        <v>223</v>
      </c>
      <c r="G878" t="s">
        <v>184</v>
      </c>
      <c r="H878" t="s">
        <v>185</v>
      </c>
      <c r="I878" t="s">
        <v>66</v>
      </c>
      <c r="J878">
        <v>42.4</v>
      </c>
      <c r="K878" t="s">
        <v>125</v>
      </c>
      <c r="L878" t="s">
        <v>93</v>
      </c>
      <c r="M878" t="s">
        <v>224</v>
      </c>
      <c r="N878" t="s">
        <v>69</v>
      </c>
      <c r="O878" t="s">
        <v>225</v>
      </c>
      <c r="P878">
        <v>5</v>
      </c>
      <c r="Q878" t="s">
        <v>126</v>
      </c>
      <c r="R878" t="s">
        <v>126</v>
      </c>
      <c r="T878" t="s">
        <v>25</v>
      </c>
      <c r="U878" t="s">
        <v>73</v>
      </c>
      <c r="W878">
        <v>3.125</v>
      </c>
      <c r="X878">
        <f>SUM(Table2[[#This Row],[Mitigation Finance ($ million)]:[Adaptation Finance ($ million)]])</f>
        <v>3.125</v>
      </c>
      <c r="Y878" t="s">
        <v>96</v>
      </c>
      <c r="Z878" t="s">
        <v>74</v>
      </c>
      <c r="AA878" t="s">
        <v>186</v>
      </c>
    </row>
    <row r="879" spans="1:27" x14ac:dyDescent="0.25">
      <c r="A879" s="2">
        <v>44999</v>
      </c>
      <c r="B879" t="s">
        <v>181</v>
      </c>
      <c r="C879" t="s">
        <v>220</v>
      </c>
      <c r="D879" t="s">
        <v>221</v>
      </c>
      <c r="E879" t="s">
        <v>222</v>
      </c>
      <c r="F879" t="s">
        <v>223</v>
      </c>
      <c r="G879" t="s">
        <v>184</v>
      </c>
      <c r="H879" t="s">
        <v>185</v>
      </c>
      <c r="I879" t="s">
        <v>66</v>
      </c>
      <c r="K879" t="s">
        <v>125</v>
      </c>
      <c r="L879" t="s">
        <v>150</v>
      </c>
      <c r="M879" t="s">
        <v>226</v>
      </c>
      <c r="N879" t="s">
        <v>69</v>
      </c>
      <c r="O879" t="s">
        <v>152</v>
      </c>
      <c r="P879">
        <v>5</v>
      </c>
      <c r="Q879" t="s">
        <v>126</v>
      </c>
      <c r="R879" t="s">
        <v>126</v>
      </c>
      <c r="T879" t="s">
        <v>25</v>
      </c>
      <c r="U879" t="s">
        <v>73</v>
      </c>
      <c r="W879">
        <v>3.125</v>
      </c>
      <c r="X879">
        <f>SUM(Table2[[#This Row],[Mitigation Finance ($ million)]:[Adaptation Finance ($ million)]])</f>
        <v>3.125</v>
      </c>
      <c r="Y879" t="s">
        <v>96</v>
      </c>
      <c r="Z879" t="s">
        <v>74</v>
      </c>
      <c r="AA879" t="s">
        <v>186</v>
      </c>
    </row>
    <row r="880" spans="1:27" x14ac:dyDescent="0.25">
      <c r="A880" s="2">
        <v>45000</v>
      </c>
      <c r="B880" t="s">
        <v>181</v>
      </c>
      <c r="C880" t="s">
        <v>220</v>
      </c>
      <c r="D880" t="s">
        <v>227</v>
      </c>
      <c r="E880" t="s">
        <v>228</v>
      </c>
      <c r="F880" t="s">
        <v>223</v>
      </c>
      <c r="G880" t="s">
        <v>184</v>
      </c>
      <c r="H880" t="s">
        <v>185</v>
      </c>
      <c r="I880" t="s">
        <v>66</v>
      </c>
      <c r="K880" t="s">
        <v>125</v>
      </c>
      <c r="L880" t="s">
        <v>150</v>
      </c>
      <c r="M880" t="s">
        <v>229</v>
      </c>
      <c r="N880" t="s">
        <v>69</v>
      </c>
      <c r="O880" t="s">
        <v>152</v>
      </c>
      <c r="P880">
        <v>10</v>
      </c>
      <c r="Q880" t="s">
        <v>126</v>
      </c>
      <c r="R880" t="s">
        <v>126</v>
      </c>
      <c r="T880" t="s">
        <v>25</v>
      </c>
      <c r="U880" t="s">
        <v>73</v>
      </c>
      <c r="W880">
        <v>5.7142860000000004</v>
      </c>
      <c r="X880">
        <f>SUM(Table2[[#This Row],[Mitigation Finance ($ million)]:[Adaptation Finance ($ million)]])</f>
        <v>5.7142860000000004</v>
      </c>
      <c r="Y880" t="s">
        <v>96</v>
      </c>
      <c r="Z880" t="s">
        <v>74</v>
      </c>
      <c r="AA880" t="s">
        <v>186</v>
      </c>
    </row>
    <row r="881" spans="1:27" x14ac:dyDescent="0.25">
      <c r="A881" s="2">
        <v>45001</v>
      </c>
      <c r="B881" t="s">
        <v>230</v>
      </c>
      <c r="C881" t="s">
        <v>231</v>
      </c>
      <c r="D881" t="s">
        <v>87</v>
      </c>
      <c r="E881" t="s">
        <v>88</v>
      </c>
      <c r="F881" t="s">
        <v>80</v>
      </c>
      <c r="G881" t="s">
        <v>89</v>
      </c>
      <c r="H881" t="s">
        <v>137</v>
      </c>
      <c r="I881" t="s">
        <v>91</v>
      </c>
      <c r="K881" t="s">
        <v>92</v>
      </c>
      <c r="L881" t="s">
        <v>138</v>
      </c>
      <c r="M881" t="s">
        <v>232</v>
      </c>
      <c r="N881" t="s">
        <v>99</v>
      </c>
      <c r="O881" t="s">
        <v>140</v>
      </c>
      <c r="P881">
        <v>6.3727599999999995E-2</v>
      </c>
      <c r="Q881" t="s">
        <v>128</v>
      </c>
      <c r="R881" t="s">
        <v>128</v>
      </c>
      <c r="T881" t="s">
        <v>25</v>
      </c>
      <c r="U881" t="s">
        <v>73</v>
      </c>
      <c r="W881">
        <v>3.3000000000000002E-2</v>
      </c>
      <c r="X881">
        <f>SUM(Table2[[#This Row],[Mitigation Finance ($ million)]:[Adaptation Finance ($ million)]])</f>
        <v>3.3000000000000002E-2</v>
      </c>
      <c r="Y881" t="s">
        <v>96</v>
      </c>
      <c r="Z881" t="s">
        <v>74</v>
      </c>
      <c r="AA881" t="s">
        <v>233</v>
      </c>
    </row>
    <row r="882" spans="1:27" x14ac:dyDescent="0.25">
      <c r="A882" s="2">
        <v>45006</v>
      </c>
      <c r="B882" t="s">
        <v>181</v>
      </c>
      <c r="C882" t="s">
        <v>220</v>
      </c>
      <c r="D882" t="s">
        <v>234</v>
      </c>
      <c r="E882" t="s">
        <v>235</v>
      </c>
      <c r="F882" t="s">
        <v>223</v>
      </c>
      <c r="G882" t="s">
        <v>184</v>
      </c>
      <c r="H882" t="s">
        <v>185</v>
      </c>
      <c r="I882" t="s">
        <v>66</v>
      </c>
      <c r="K882" t="s">
        <v>125</v>
      </c>
      <c r="L882" t="s">
        <v>150</v>
      </c>
      <c r="M882" t="s">
        <v>236</v>
      </c>
      <c r="N882" t="s">
        <v>69</v>
      </c>
      <c r="O882" t="s">
        <v>152</v>
      </c>
      <c r="P882">
        <v>10</v>
      </c>
      <c r="Q882" t="s">
        <v>126</v>
      </c>
      <c r="R882" t="s">
        <v>126</v>
      </c>
      <c r="T882" t="s">
        <v>25</v>
      </c>
      <c r="U882" t="s">
        <v>73</v>
      </c>
      <c r="W882">
        <v>6.0714290000000002</v>
      </c>
      <c r="X882">
        <f>SUM(Table2[[#This Row],[Mitigation Finance ($ million)]:[Adaptation Finance ($ million)]])</f>
        <v>6.0714290000000002</v>
      </c>
      <c r="Y882" t="s">
        <v>96</v>
      </c>
      <c r="Z882" t="s">
        <v>74</v>
      </c>
      <c r="AA882" t="s">
        <v>186</v>
      </c>
    </row>
    <row r="883" spans="1:27" x14ac:dyDescent="0.25">
      <c r="A883" s="2">
        <v>45007</v>
      </c>
      <c r="B883" t="s">
        <v>237</v>
      </c>
      <c r="C883" t="s">
        <v>238</v>
      </c>
      <c r="D883" t="s">
        <v>87</v>
      </c>
      <c r="E883" t="s">
        <v>88</v>
      </c>
      <c r="F883" t="s">
        <v>80</v>
      </c>
      <c r="G883" t="s">
        <v>89</v>
      </c>
      <c r="H883" t="s">
        <v>90</v>
      </c>
      <c r="I883" t="s">
        <v>91</v>
      </c>
      <c r="J883">
        <v>121.5</v>
      </c>
      <c r="K883" t="s">
        <v>92</v>
      </c>
      <c r="L883" t="s">
        <v>93</v>
      </c>
      <c r="M883" t="s">
        <v>239</v>
      </c>
      <c r="N883" t="s">
        <v>69</v>
      </c>
      <c r="O883" t="s">
        <v>94</v>
      </c>
      <c r="P883">
        <v>18.380081177681401</v>
      </c>
      <c r="Q883" t="s">
        <v>141</v>
      </c>
      <c r="R883" t="s">
        <v>141</v>
      </c>
      <c r="T883" t="s">
        <v>72</v>
      </c>
      <c r="U883" t="s">
        <v>95</v>
      </c>
      <c r="V883">
        <v>16.5255309876814</v>
      </c>
      <c r="W883">
        <v>1.8545501900000001</v>
      </c>
      <c r="X883">
        <f>SUM(Table2[[#This Row],[Mitigation Finance ($ million)]:[Adaptation Finance ($ million)]])</f>
        <v>18.380081177681401</v>
      </c>
      <c r="Y883" t="s">
        <v>96</v>
      </c>
      <c r="Z883" t="s">
        <v>74</v>
      </c>
      <c r="AA883" t="s">
        <v>240</v>
      </c>
    </row>
    <row r="884" spans="1:27" x14ac:dyDescent="0.25">
      <c r="A884" s="2">
        <v>45007</v>
      </c>
      <c r="B884" t="s">
        <v>237</v>
      </c>
      <c r="C884" t="s">
        <v>238</v>
      </c>
      <c r="D884" t="s">
        <v>87</v>
      </c>
      <c r="E884" t="s">
        <v>88</v>
      </c>
      <c r="F884" t="s">
        <v>80</v>
      </c>
      <c r="G884" t="s">
        <v>89</v>
      </c>
      <c r="H884" t="s">
        <v>90</v>
      </c>
      <c r="I884" t="s">
        <v>91</v>
      </c>
      <c r="K884" t="s">
        <v>92</v>
      </c>
      <c r="L884" t="s">
        <v>93</v>
      </c>
      <c r="M884" t="s">
        <v>241</v>
      </c>
      <c r="N884" t="s">
        <v>69</v>
      </c>
      <c r="O884" t="s">
        <v>94</v>
      </c>
      <c r="P884">
        <v>18.414006179195898</v>
      </c>
      <c r="Q884" t="s">
        <v>141</v>
      </c>
      <c r="R884" t="s">
        <v>141</v>
      </c>
      <c r="T884" t="s">
        <v>72</v>
      </c>
      <c r="U884" t="s">
        <v>95</v>
      </c>
      <c r="V884">
        <v>16.556032959195896</v>
      </c>
      <c r="W884">
        <v>1.8579732200000001</v>
      </c>
      <c r="X884">
        <f>SUM(Table2[[#This Row],[Mitigation Finance ($ million)]:[Adaptation Finance ($ million)]])</f>
        <v>18.414006179195898</v>
      </c>
      <c r="Y884" t="s">
        <v>96</v>
      </c>
      <c r="Z884" t="s">
        <v>74</v>
      </c>
      <c r="AA884" t="s">
        <v>240</v>
      </c>
    </row>
    <row r="885" spans="1:27" x14ac:dyDescent="0.25">
      <c r="A885" s="2">
        <v>45007</v>
      </c>
      <c r="B885" t="s">
        <v>237</v>
      </c>
      <c r="C885" t="s">
        <v>238</v>
      </c>
      <c r="D885" t="s">
        <v>87</v>
      </c>
      <c r="E885" t="s">
        <v>88</v>
      </c>
      <c r="F885" t="s">
        <v>80</v>
      </c>
      <c r="G885" t="s">
        <v>89</v>
      </c>
      <c r="H885" t="s">
        <v>90</v>
      </c>
      <c r="I885" t="s">
        <v>91</v>
      </c>
      <c r="K885" t="s">
        <v>92</v>
      </c>
      <c r="L885" t="s">
        <v>93</v>
      </c>
      <c r="M885" t="s">
        <v>242</v>
      </c>
      <c r="N885" t="s">
        <v>69</v>
      </c>
      <c r="O885" t="s">
        <v>94</v>
      </c>
      <c r="P885">
        <v>18.414006179195898</v>
      </c>
      <c r="Q885" t="s">
        <v>141</v>
      </c>
      <c r="R885" t="s">
        <v>141</v>
      </c>
      <c r="T885" t="s">
        <v>72</v>
      </c>
      <c r="U885" t="s">
        <v>95</v>
      </c>
      <c r="V885">
        <v>16.556032959195896</v>
      </c>
      <c r="W885">
        <v>1.8579732200000001</v>
      </c>
      <c r="X885">
        <f>SUM(Table2[[#This Row],[Mitigation Finance ($ million)]:[Adaptation Finance ($ million)]])</f>
        <v>18.414006179195898</v>
      </c>
      <c r="Y885" t="s">
        <v>96</v>
      </c>
      <c r="Z885" t="s">
        <v>74</v>
      </c>
      <c r="AA885" t="s">
        <v>240</v>
      </c>
    </row>
    <row r="886" spans="1:27" x14ac:dyDescent="0.25">
      <c r="A886" s="2">
        <v>45007</v>
      </c>
      <c r="B886" t="s">
        <v>237</v>
      </c>
      <c r="C886" t="s">
        <v>238</v>
      </c>
      <c r="D886" t="s">
        <v>87</v>
      </c>
      <c r="E886" t="s">
        <v>88</v>
      </c>
      <c r="F886" t="s">
        <v>80</v>
      </c>
      <c r="G886" t="s">
        <v>89</v>
      </c>
      <c r="H886" t="s">
        <v>90</v>
      </c>
      <c r="I886" t="s">
        <v>91</v>
      </c>
      <c r="K886" t="s">
        <v>92</v>
      </c>
      <c r="L886" t="s">
        <v>93</v>
      </c>
      <c r="M886" t="s">
        <v>243</v>
      </c>
      <c r="N886" t="s">
        <v>69</v>
      </c>
      <c r="O886" t="s">
        <v>94</v>
      </c>
      <c r="P886">
        <v>18.414006179195898</v>
      </c>
      <c r="Q886" t="s">
        <v>141</v>
      </c>
      <c r="R886" t="s">
        <v>141</v>
      </c>
      <c r="T886" t="s">
        <v>72</v>
      </c>
      <c r="U886" t="s">
        <v>95</v>
      </c>
      <c r="V886">
        <v>16.556032959195896</v>
      </c>
      <c r="W886">
        <v>1.8579732200000001</v>
      </c>
      <c r="X886">
        <f>SUM(Table2[[#This Row],[Mitigation Finance ($ million)]:[Adaptation Finance ($ million)]])</f>
        <v>18.414006179195898</v>
      </c>
      <c r="Y886" t="s">
        <v>96</v>
      </c>
      <c r="Z886" t="s">
        <v>74</v>
      </c>
      <c r="AA886" t="s">
        <v>240</v>
      </c>
    </row>
    <row r="887" spans="1:27" x14ac:dyDescent="0.25">
      <c r="A887" s="2">
        <v>45007</v>
      </c>
      <c r="B887" t="s">
        <v>237</v>
      </c>
      <c r="C887" t="s">
        <v>238</v>
      </c>
      <c r="D887" t="s">
        <v>87</v>
      </c>
      <c r="E887" t="s">
        <v>88</v>
      </c>
      <c r="F887" t="s">
        <v>80</v>
      </c>
      <c r="G887" t="s">
        <v>89</v>
      </c>
      <c r="H887" t="s">
        <v>90</v>
      </c>
      <c r="I887" t="s">
        <v>91</v>
      </c>
      <c r="K887" t="s">
        <v>92</v>
      </c>
      <c r="L887" t="s">
        <v>93</v>
      </c>
      <c r="M887" t="s">
        <v>244</v>
      </c>
      <c r="N887" t="s">
        <v>69</v>
      </c>
      <c r="O887" t="s">
        <v>94</v>
      </c>
      <c r="P887">
        <v>17.737929363299703</v>
      </c>
      <c r="Q887" t="s">
        <v>141</v>
      </c>
      <c r="R887" t="s">
        <v>141</v>
      </c>
      <c r="T887" t="s">
        <v>72</v>
      </c>
      <c r="U887" t="s">
        <v>95</v>
      </c>
      <c r="V887">
        <v>15.948172293299702</v>
      </c>
      <c r="W887">
        <v>1.7897570700000001</v>
      </c>
      <c r="X887">
        <f>SUM(Table2[[#This Row],[Mitigation Finance ($ million)]:[Adaptation Finance ($ million)]])</f>
        <v>17.737929363299703</v>
      </c>
      <c r="Y887" t="s">
        <v>96</v>
      </c>
      <c r="Z887" t="s">
        <v>74</v>
      </c>
      <c r="AA887" t="s">
        <v>240</v>
      </c>
    </row>
    <row r="888" spans="1:27" x14ac:dyDescent="0.25">
      <c r="A888" s="2">
        <v>45008</v>
      </c>
      <c r="B888" t="s">
        <v>245</v>
      </c>
      <c r="C888" t="s">
        <v>246</v>
      </c>
      <c r="D888" t="s">
        <v>87</v>
      </c>
      <c r="E888" t="s">
        <v>88</v>
      </c>
      <c r="F888" t="s">
        <v>80</v>
      </c>
      <c r="G888" t="s">
        <v>89</v>
      </c>
      <c r="H888" t="s">
        <v>90</v>
      </c>
      <c r="I888" t="s">
        <v>91</v>
      </c>
      <c r="K888" t="s">
        <v>92</v>
      </c>
      <c r="L888" t="s">
        <v>170</v>
      </c>
      <c r="M888" t="s">
        <v>247</v>
      </c>
      <c r="N888" t="s">
        <v>99</v>
      </c>
      <c r="O888" t="s">
        <v>204</v>
      </c>
      <c r="P888">
        <v>2</v>
      </c>
      <c r="Q888" t="s">
        <v>141</v>
      </c>
      <c r="R888" t="s">
        <v>141</v>
      </c>
      <c r="T888" t="s">
        <v>24</v>
      </c>
      <c r="U888" t="s">
        <v>95</v>
      </c>
      <c r="V888">
        <v>2</v>
      </c>
      <c r="X888">
        <f>SUM(Table2[[#This Row],[Mitigation Finance ($ million)]:[Adaptation Finance ($ million)]])</f>
        <v>2</v>
      </c>
      <c r="Y888" t="s">
        <v>96</v>
      </c>
      <c r="Z888" t="s">
        <v>74</v>
      </c>
      <c r="AA888" t="s">
        <v>248</v>
      </c>
    </row>
    <row r="889" spans="1:27" x14ac:dyDescent="0.25">
      <c r="A889" s="2">
        <v>45009</v>
      </c>
      <c r="B889" t="s">
        <v>181</v>
      </c>
      <c r="C889" t="s">
        <v>220</v>
      </c>
      <c r="D889" t="s">
        <v>249</v>
      </c>
      <c r="E889" t="s">
        <v>250</v>
      </c>
      <c r="F889" t="s">
        <v>223</v>
      </c>
      <c r="G889" t="s">
        <v>184</v>
      </c>
      <c r="H889" t="s">
        <v>185</v>
      </c>
      <c r="I889" t="s">
        <v>66</v>
      </c>
      <c r="K889" t="s">
        <v>125</v>
      </c>
      <c r="L889" t="s">
        <v>150</v>
      </c>
      <c r="M889" t="s">
        <v>251</v>
      </c>
      <c r="N889" t="s">
        <v>69</v>
      </c>
      <c r="O889" t="s">
        <v>152</v>
      </c>
      <c r="P889">
        <v>8</v>
      </c>
      <c r="Q889" t="s">
        <v>126</v>
      </c>
      <c r="R889" t="s">
        <v>126</v>
      </c>
      <c r="T889" t="s">
        <v>25</v>
      </c>
      <c r="U889" t="s">
        <v>73</v>
      </c>
      <c r="W889">
        <v>2.4</v>
      </c>
      <c r="X889">
        <f>SUM(Table2[[#This Row],[Mitigation Finance ($ million)]:[Adaptation Finance ($ million)]])</f>
        <v>2.4</v>
      </c>
      <c r="Y889" t="s">
        <v>96</v>
      </c>
      <c r="Z889" t="s">
        <v>74</v>
      </c>
      <c r="AA889" t="s">
        <v>186</v>
      </c>
    </row>
    <row r="890" spans="1:27" x14ac:dyDescent="0.25">
      <c r="A890" s="2">
        <v>45012</v>
      </c>
      <c r="B890" t="s">
        <v>252</v>
      </c>
      <c r="C890" t="s">
        <v>253</v>
      </c>
      <c r="D890" t="s">
        <v>254</v>
      </c>
      <c r="E890" t="s">
        <v>255</v>
      </c>
      <c r="F890" t="s">
        <v>80</v>
      </c>
      <c r="G890" t="s">
        <v>89</v>
      </c>
      <c r="H890" t="s">
        <v>256</v>
      </c>
      <c r="I890" t="s">
        <v>91</v>
      </c>
      <c r="J890">
        <v>60</v>
      </c>
      <c r="K890" t="s">
        <v>92</v>
      </c>
      <c r="L890" t="s">
        <v>93</v>
      </c>
      <c r="M890" t="s">
        <v>257</v>
      </c>
      <c r="N890" t="s">
        <v>69</v>
      </c>
      <c r="O890" t="s">
        <v>94</v>
      </c>
      <c r="P890">
        <v>13</v>
      </c>
      <c r="Q890" t="s">
        <v>128</v>
      </c>
      <c r="R890" t="s">
        <v>128</v>
      </c>
      <c r="T890" t="s">
        <v>72</v>
      </c>
      <c r="U890" t="s">
        <v>173</v>
      </c>
      <c r="X890">
        <f>SUM(Table2[[#This Row],[Mitigation Finance ($ million)]:[Adaptation Finance ($ million)]])</f>
        <v>0</v>
      </c>
      <c r="Y890" t="s">
        <v>96</v>
      </c>
      <c r="Z890" t="s">
        <v>74</v>
      </c>
      <c r="AA890" t="s">
        <v>258</v>
      </c>
    </row>
    <row r="891" spans="1:27" x14ac:dyDescent="0.25">
      <c r="A891" s="2">
        <v>45012</v>
      </c>
      <c r="B891" t="s">
        <v>252</v>
      </c>
      <c r="C891" t="s">
        <v>253</v>
      </c>
      <c r="D891" t="s">
        <v>254</v>
      </c>
      <c r="E891" t="s">
        <v>255</v>
      </c>
      <c r="F891" t="s">
        <v>80</v>
      </c>
      <c r="G891" t="s">
        <v>89</v>
      </c>
      <c r="H891" t="s">
        <v>256</v>
      </c>
      <c r="I891" t="s">
        <v>91</v>
      </c>
      <c r="K891" t="s">
        <v>92</v>
      </c>
      <c r="L891" t="s">
        <v>98</v>
      </c>
      <c r="M891" t="s">
        <v>259</v>
      </c>
      <c r="N891" t="s">
        <v>99</v>
      </c>
      <c r="O891" t="s">
        <v>160</v>
      </c>
      <c r="P891">
        <v>9</v>
      </c>
      <c r="Q891" t="s">
        <v>128</v>
      </c>
      <c r="R891" t="s">
        <v>128</v>
      </c>
      <c r="T891" t="s">
        <v>72</v>
      </c>
      <c r="U891" t="s">
        <v>173</v>
      </c>
      <c r="V891">
        <v>9</v>
      </c>
      <c r="X891">
        <f>SUM(Table2[[#This Row],[Mitigation Finance ($ million)]:[Adaptation Finance ($ million)]])</f>
        <v>9</v>
      </c>
      <c r="Y891" t="s">
        <v>96</v>
      </c>
      <c r="Z891" t="s">
        <v>74</v>
      </c>
      <c r="AA891" t="s">
        <v>258</v>
      </c>
    </row>
    <row r="892" spans="1:27" x14ac:dyDescent="0.25">
      <c r="A892" s="2">
        <v>45012</v>
      </c>
      <c r="B892" t="s">
        <v>252</v>
      </c>
      <c r="C892" t="s">
        <v>253</v>
      </c>
      <c r="D892" t="s">
        <v>254</v>
      </c>
      <c r="E892" t="s">
        <v>255</v>
      </c>
      <c r="F892" t="s">
        <v>80</v>
      </c>
      <c r="G892" t="s">
        <v>89</v>
      </c>
      <c r="H892" t="s">
        <v>256</v>
      </c>
      <c r="I892" t="s">
        <v>91</v>
      </c>
      <c r="K892" t="s">
        <v>92</v>
      </c>
      <c r="L892" t="s">
        <v>150</v>
      </c>
      <c r="M892" t="s">
        <v>260</v>
      </c>
      <c r="N892" t="s">
        <v>69</v>
      </c>
      <c r="O892" t="s">
        <v>152</v>
      </c>
      <c r="P892">
        <v>1</v>
      </c>
      <c r="Q892" t="s">
        <v>128</v>
      </c>
      <c r="R892" t="s">
        <v>141</v>
      </c>
      <c r="T892" t="s">
        <v>72</v>
      </c>
      <c r="U892" t="s">
        <v>173</v>
      </c>
      <c r="W892">
        <v>1</v>
      </c>
      <c r="X892">
        <f>SUM(Table2[[#This Row],[Mitigation Finance ($ million)]:[Adaptation Finance ($ million)]])</f>
        <v>1</v>
      </c>
      <c r="Y892" t="s">
        <v>96</v>
      </c>
      <c r="Z892" t="s">
        <v>74</v>
      </c>
      <c r="AA892" t="s">
        <v>258</v>
      </c>
    </row>
    <row r="893" spans="1:27" x14ac:dyDescent="0.25">
      <c r="A893" s="2">
        <v>45014</v>
      </c>
      <c r="B893" t="s">
        <v>261</v>
      </c>
      <c r="C893" t="s">
        <v>262</v>
      </c>
      <c r="D893" t="s">
        <v>61</v>
      </c>
      <c r="E893" t="s">
        <v>62</v>
      </c>
      <c r="F893" t="s">
        <v>63</v>
      </c>
      <c r="G893" t="s">
        <v>89</v>
      </c>
      <c r="H893" t="s">
        <v>90</v>
      </c>
      <c r="I893" t="s">
        <v>91</v>
      </c>
      <c r="J893">
        <v>690.1</v>
      </c>
      <c r="K893" t="s">
        <v>92</v>
      </c>
      <c r="L893" t="s">
        <v>93</v>
      </c>
      <c r="M893">
        <v>4293</v>
      </c>
      <c r="N893" t="s">
        <v>69</v>
      </c>
      <c r="O893" t="s">
        <v>94</v>
      </c>
      <c r="P893">
        <v>46.307699999999997</v>
      </c>
      <c r="Q893" t="s">
        <v>141</v>
      </c>
      <c r="R893" t="s">
        <v>141</v>
      </c>
      <c r="T893" t="s">
        <v>24</v>
      </c>
      <c r="U893" t="s">
        <v>73</v>
      </c>
      <c r="V893">
        <v>46.307699999999997</v>
      </c>
      <c r="X893">
        <f>SUM(Table2[[#This Row],[Mitigation Finance ($ million)]:[Adaptation Finance ($ million)]])</f>
        <v>46.307699999999997</v>
      </c>
      <c r="Y893" t="s">
        <v>96</v>
      </c>
      <c r="Z893" t="s">
        <v>74</v>
      </c>
      <c r="AA893" t="s">
        <v>263</v>
      </c>
    </row>
    <row r="894" spans="1:27" x14ac:dyDescent="0.25">
      <c r="A894" s="2">
        <v>45014</v>
      </c>
      <c r="B894" t="s">
        <v>261</v>
      </c>
      <c r="C894" t="s">
        <v>262</v>
      </c>
      <c r="D894" t="s">
        <v>61</v>
      </c>
      <c r="E894" t="s">
        <v>62</v>
      </c>
      <c r="F894" t="s">
        <v>63</v>
      </c>
      <c r="G894" t="s">
        <v>89</v>
      </c>
      <c r="H894" t="s">
        <v>90</v>
      </c>
      <c r="I894" t="s">
        <v>91</v>
      </c>
      <c r="K894" t="s">
        <v>92</v>
      </c>
      <c r="L894" t="s">
        <v>98</v>
      </c>
      <c r="M894">
        <v>8438</v>
      </c>
      <c r="N894" t="s">
        <v>99</v>
      </c>
      <c r="O894" t="s">
        <v>100</v>
      </c>
      <c r="P894">
        <v>46.307699999999997</v>
      </c>
      <c r="Q894" t="s">
        <v>141</v>
      </c>
      <c r="R894" t="s">
        <v>141</v>
      </c>
      <c r="T894" t="s">
        <v>24</v>
      </c>
      <c r="U894" t="s">
        <v>73</v>
      </c>
      <c r="V894">
        <v>46.307699999999997</v>
      </c>
      <c r="X894">
        <f>SUM(Table2[[#This Row],[Mitigation Finance ($ million)]:[Adaptation Finance ($ million)]])</f>
        <v>46.307699999999997</v>
      </c>
      <c r="Y894" t="s">
        <v>96</v>
      </c>
      <c r="Z894" t="s">
        <v>74</v>
      </c>
      <c r="AA894" t="s">
        <v>263</v>
      </c>
    </row>
    <row r="895" spans="1:27" x14ac:dyDescent="0.25">
      <c r="A895" s="2">
        <v>45014</v>
      </c>
      <c r="B895" t="s">
        <v>264</v>
      </c>
      <c r="C895" t="s">
        <v>265</v>
      </c>
      <c r="D895" t="s">
        <v>61</v>
      </c>
      <c r="E895" t="s">
        <v>62</v>
      </c>
      <c r="F895" t="s">
        <v>63</v>
      </c>
      <c r="G895" t="s">
        <v>89</v>
      </c>
      <c r="H895" t="s">
        <v>90</v>
      </c>
      <c r="I895" t="s">
        <v>91</v>
      </c>
      <c r="J895">
        <v>656.5</v>
      </c>
      <c r="K895" t="s">
        <v>92</v>
      </c>
      <c r="L895" t="s">
        <v>93</v>
      </c>
      <c r="M895">
        <v>4294</v>
      </c>
      <c r="N895" t="s">
        <v>69</v>
      </c>
      <c r="O895" t="s">
        <v>94</v>
      </c>
      <c r="P895">
        <v>40.448906000000001</v>
      </c>
      <c r="Q895" t="s">
        <v>141</v>
      </c>
      <c r="R895" t="s">
        <v>141</v>
      </c>
      <c r="T895" t="s">
        <v>24</v>
      </c>
      <c r="U895" t="s">
        <v>73</v>
      </c>
      <c r="V895">
        <v>40.448906000000001</v>
      </c>
      <c r="X895">
        <f>SUM(Table2[[#This Row],[Mitigation Finance ($ million)]:[Adaptation Finance ($ million)]])</f>
        <v>40.448906000000001</v>
      </c>
      <c r="Y895" t="s">
        <v>96</v>
      </c>
      <c r="Z895" t="s">
        <v>74</v>
      </c>
      <c r="AA895" t="s">
        <v>266</v>
      </c>
    </row>
    <row r="896" spans="1:27" x14ac:dyDescent="0.25">
      <c r="A896" s="2">
        <v>45014</v>
      </c>
      <c r="B896" t="s">
        <v>264</v>
      </c>
      <c r="C896" t="s">
        <v>265</v>
      </c>
      <c r="D896" t="s">
        <v>61</v>
      </c>
      <c r="E896" t="s">
        <v>62</v>
      </c>
      <c r="F896" t="s">
        <v>63</v>
      </c>
      <c r="G896" t="s">
        <v>89</v>
      </c>
      <c r="H896" t="s">
        <v>90</v>
      </c>
      <c r="I896" t="s">
        <v>91</v>
      </c>
      <c r="K896" t="s">
        <v>92</v>
      </c>
      <c r="L896" t="s">
        <v>98</v>
      </c>
      <c r="M896">
        <v>8439</v>
      </c>
      <c r="N896" t="s">
        <v>99</v>
      </c>
      <c r="O896" t="s">
        <v>100</v>
      </c>
      <c r="P896">
        <v>40.448906000000001</v>
      </c>
      <c r="Q896" t="s">
        <v>141</v>
      </c>
      <c r="R896" t="s">
        <v>141</v>
      </c>
      <c r="T896" t="s">
        <v>24</v>
      </c>
      <c r="U896" t="s">
        <v>73</v>
      </c>
      <c r="V896">
        <v>40.448906000000001</v>
      </c>
      <c r="X896">
        <f>SUM(Table2[[#This Row],[Mitigation Finance ($ million)]:[Adaptation Finance ($ million)]])</f>
        <v>40.448906000000001</v>
      </c>
      <c r="Y896" t="s">
        <v>96</v>
      </c>
      <c r="Z896" t="s">
        <v>74</v>
      </c>
      <c r="AA896" t="s">
        <v>266</v>
      </c>
    </row>
    <row r="897" spans="1:27" x14ac:dyDescent="0.25">
      <c r="A897" s="2">
        <v>45014</v>
      </c>
      <c r="B897" t="s">
        <v>267</v>
      </c>
      <c r="C897" t="s">
        <v>268</v>
      </c>
      <c r="D897" t="s">
        <v>269</v>
      </c>
      <c r="E897" t="s">
        <v>104</v>
      </c>
      <c r="F897" t="s">
        <v>104</v>
      </c>
      <c r="G897" t="s">
        <v>270</v>
      </c>
      <c r="H897" t="s">
        <v>271</v>
      </c>
      <c r="I897" t="s">
        <v>66</v>
      </c>
      <c r="J897">
        <v>4</v>
      </c>
      <c r="K897" t="s">
        <v>67</v>
      </c>
      <c r="L897" t="s">
        <v>68</v>
      </c>
      <c r="M897">
        <v>10098</v>
      </c>
      <c r="N897" t="s">
        <v>69</v>
      </c>
      <c r="O897" t="s">
        <v>70</v>
      </c>
      <c r="P897">
        <v>4</v>
      </c>
      <c r="Q897" t="s">
        <v>126</v>
      </c>
      <c r="R897" t="s">
        <v>126</v>
      </c>
      <c r="T897" t="s">
        <v>25</v>
      </c>
      <c r="U897" t="s">
        <v>73</v>
      </c>
      <c r="W897">
        <v>4</v>
      </c>
      <c r="X897">
        <f>SUM(Table2[[#This Row],[Mitigation Finance ($ million)]:[Adaptation Finance ($ million)]])</f>
        <v>4</v>
      </c>
      <c r="Y897" t="s">
        <v>68</v>
      </c>
      <c r="Z897" t="s">
        <v>74</v>
      </c>
      <c r="AA897" t="s">
        <v>272</v>
      </c>
    </row>
    <row r="898" spans="1:27" x14ac:dyDescent="0.25">
      <c r="A898" s="2">
        <v>45016</v>
      </c>
      <c r="B898" t="s">
        <v>273</v>
      </c>
      <c r="C898" t="s">
        <v>274</v>
      </c>
      <c r="D898" t="s">
        <v>61</v>
      </c>
      <c r="E898" t="s">
        <v>62</v>
      </c>
      <c r="F898" t="s">
        <v>63</v>
      </c>
      <c r="G898" t="s">
        <v>89</v>
      </c>
      <c r="H898" t="s">
        <v>90</v>
      </c>
      <c r="I898" t="s">
        <v>91</v>
      </c>
      <c r="K898" t="s">
        <v>92</v>
      </c>
      <c r="L898" t="s">
        <v>98</v>
      </c>
      <c r="M898" t="s">
        <v>275</v>
      </c>
      <c r="N898" t="s">
        <v>154</v>
      </c>
      <c r="O898" t="s">
        <v>155</v>
      </c>
      <c r="P898">
        <v>12.5</v>
      </c>
      <c r="Q898" t="s">
        <v>141</v>
      </c>
      <c r="R898" t="s">
        <v>141</v>
      </c>
      <c r="T898" t="s">
        <v>24</v>
      </c>
      <c r="U898" t="s">
        <v>73</v>
      </c>
      <c r="V898">
        <v>12.5</v>
      </c>
      <c r="X898">
        <f>SUM(Table2[[#This Row],[Mitigation Finance ($ million)]:[Adaptation Finance ($ million)]])</f>
        <v>12.5</v>
      </c>
      <c r="Y898" t="s">
        <v>96</v>
      </c>
      <c r="Z898" t="s">
        <v>74</v>
      </c>
      <c r="AA898" t="s">
        <v>276</v>
      </c>
    </row>
    <row r="899" spans="1:27" x14ac:dyDescent="0.25">
      <c r="A899" s="2">
        <v>45016</v>
      </c>
      <c r="B899" t="s">
        <v>277</v>
      </c>
      <c r="C899" t="s">
        <v>278</v>
      </c>
      <c r="D899" t="s">
        <v>61</v>
      </c>
      <c r="E899" t="s">
        <v>62</v>
      </c>
      <c r="F899" t="s">
        <v>63</v>
      </c>
      <c r="G899" t="s">
        <v>89</v>
      </c>
      <c r="H899" t="s">
        <v>90</v>
      </c>
      <c r="I899" t="s">
        <v>91</v>
      </c>
      <c r="J899">
        <v>202.2</v>
      </c>
      <c r="K899" t="s">
        <v>92</v>
      </c>
      <c r="L899" t="s">
        <v>93</v>
      </c>
      <c r="M899">
        <v>4302</v>
      </c>
      <c r="N899" t="s">
        <v>69</v>
      </c>
      <c r="O899" t="s">
        <v>94</v>
      </c>
      <c r="P899">
        <v>13.487886</v>
      </c>
      <c r="Q899" t="s">
        <v>141</v>
      </c>
      <c r="R899" t="s">
        <v>141</v>
      </c>
      <c r="T899" t="s">
        <v>24</v>
      </c>
      <c r="U899" t="s">
        <v>73</v>
      </c>
      <c r="V899">
        <v>13.487886</v>
      </c>
      <c r="X899">
        <f>SUM(Table2[[#This Row],[Mitigation Finance ($ million)]:[Adaptation Finance ($ million)]])</f>
        <v>13.487886</v>
      </c>
      <c r="Y899" t="s">
        <v>96</v>
      </c>
      <c r="Z899" t="s">
        <v>74</v>
      </c>
      <c r="AA899" t="s">
        <v>279</v>
      </c>
    </row>
    <row r="900" spans="1:27" x14ac:dyDescent="0.25">
      <c r="A900" s="2">
        <v>45016</v>
      </c>
      <c r="B900" t="s">
        <v>277</v>
      </c>
      <c r="C900" t="s">
        <v>278</v>
      </c>
      <c r="D900" t="s">
        <v>61</v>
      </c>
      <c r="E900" t="s">
        <v>62</v>
      </c>
      <c r="F900" t="s">
        <v>63</v>
      </c>
      <c r="G900" t="s">
        <v>89</v>
      </c>
      <c r="H900" t="s">
        <v>90</v>
      </c>
      <c r="I900" t="s">
        <v>91</v>
      </c>
      <c r="K900" t="s">
        <v>92</v>
      </c>
      <c r="L900" t="s">
        <v>98</v>
      </c>
      <c r="M900" t="s">
        <v>280</v>
      </c>
      <c r="N900" t="s">
        <v>154</v>
      </c>
      <c r="O900" t="s">
        <v>155</v>
      </c>
      <c r="P900">
        <v>12.5</v>
      </c>
      <c r="Q900" t="s">
        <v>141</v>
      </c>
      <c r="R900" t="s">
        <v>141</v>
      </c>
      <c r="T900" t="s">
        <v>24</v>
      </c>
      <c r="U900" t="s">
        <v>73</v>
      </c>
      <c r="V900">
        <v>12.5</v>
      </c>
      <c r="X900">
        <f>SUM(Table2[[#This Row],[Mitigation Finance ($ million)]:[Adaptation Finance ($ million)]])</f>
        <v>12.5</v>
      </c>
      <c r="Y900" t="s">
        <v>96</v>
      </c>
      <c r="Z900" t="s">
        <v>74</v>
      </c>
      <c r="AA900" t="s">
        <v>279</v>
      </c>
    </row>
    <row r="901" spans="1:27" x14ac:dyDescent="0.25">
      <c r="A901" s="2">
        <v>45016</v>
      </c>
      <c r="B901" t="s">
        <v>281</v>
      </c>
      <c r="C901" t="s">
        <v>282</v>
      </c>
      <c r="D901" t="s">
        <v>61</v>
      </c>
      <c r="E901" t="s">
        <v>62</v>
      </c>
      <c r="F901" t="s">
        <v>63</v>
      </c>
      <c r="G901" t="s">
        <v>89</v>
      </c>
      <c r="H901" t="s">
        <v>90</v>
      </c>
      <c r="I901" t="s">
        <v>91</v>
      </c>
      <c r="K901" t="s">
        <v>92</v>
      </c>
      <c r="L901" t="s">
        <v>98</v>
      </c>
      <c r="M901" t="s">
        <v>283</v>
      </c>
      <c r="N901" t="s">
        <v>154</v>
      </c>
      <c r="O901" t="s">
        <v>155</v>
      </c>
      <c r="P901">
        <v>12.5</v>
      </c>
      <c r="Q901" t="s">
        <v>141</v>
      </c>
      <c r="R901" t="s">
        <v>141</v>
      </c>
      <c r="T901" t="s">
        <v>24</v>
      </c>
      <c r="U901" t="s">
        <v>73</v>
      </c>
      <c r="V901">
        <v>12.5</v>
      </c>
      <c r="X901">
        <f>SUM(Table2[[#This Row],[Mitigation Finance ($ million)]:[Adaptation Finance ($ million)]])</f>
        <v>12.5</v>
      </c>
      <c r="Y901" t="s">
        <v>96</v>
      </c>
      <c r="Z901" t="s">
        <v>74</v>
      </c>
      <c r="AA901" t="s">
        <v>284</v>
      </c>
    </row>
    <row r="902" spans="1:27" x14ac:dyDescent="0.25">
      <c r="A902" s="2">
        <v>45019</v>
      </c>
      <c r="B902" t="s">
        <v>273</v>
      </c>
      <c r="C902" t="s">
        <v>274</v>
      </c>
      <c r="D902" t="s">
        <v>61</v>
      </c>
      <c r="E902" t="s">
        <v>62</v>
      </c>
      <c r="F902" t="s">
        <v>63</v>
      </c>
      <c r="G902" t="s">
        <v>89</v>
      </c>
      <c r="H902" t="s">
        <v>90</v>
      </c>
      <c r="I902" t="s">
        <v>91</v>
      </c>
      <c r="J902">
        <v>431.2</v>
      </c>
      <c r="K902" t="s">
        <v>92</v>
      </c>
      <c r="L902" t="s">
        <v>93</v>
      </c>
      <c r="M902">
        <v>4301</v>
      </c>
      <c r="N902" t="s">
        <v>69</v>
      </c>
      <c r="O902" t="s">
        <v>94</v>
      </c>
      <c r="P902">
        <v>36.706043000000001</v>
      </c>
      <c r="Q902" t="s">
        <v>141</v>
      </c>
      <c r="R902" t="s">
        <v>141</v>
      </c>
      <c r="T902" t="s">
        <v>24</v>
      </c>
      <c r="U902" t="s">
        <v>73</v>
      </c>
      <c r="V902">
        <v>36.706043000000001</v>
      </c>
      <c r="X902">
        <f>SUM(Table2[[#This Row],[Mitigation Finance ($ million)]:[Adaptation Finance ($ million)]])</f>
        <v>36.706043000000001</v>
      </c>
      <c r="Y902" t="s">
        <v>96</v>
      </c>
      <c r="Z902" t="s">
        <v>74</v>
      </c>
      <c r="AA902" t="s">
        <v>276</v>
      </c>
    </row>
    <row r="903" spans="1:27" x14ac:dyDescent="0.25">
      <c r="A903" s="2">
        <v>45019</v>
      </c>
      <c r="B903" t="s">
        <v>281</v>
      </c>
      <c r="C903" t="s">
        <v>282</v>
      </c>
      <c r="D903" t="s">
        <v>61</v>
      </c>
      <c r="E903" t="s">
        <v>62</v>
      </c>
      <c r="F903" t="s">
        <v>63</v>
      </c>
      <c r="G903" t="s">
        <v>89</v>
      </c>
      <c r="H903" t="s">
        <v>90</v>
      </c>
      <c r="I903" t="s">
        <v>91</v>
      </c>
      <c r="J903">
        <v>206.5</v>
      </c>
      <c r="K903" t="s">
        <v>92</v>
      </c>
      <c r="L903" t="s">
        <v>93</v>
      </c>
      <c r="M903">
        <v>4303</v>
      </c>
      <c r="N903" t="s">
        <v>69</v>
      </c>
      <c r="O903" t="s">
        <v>94</v>
      </c>
      <c r="P903">
        <v>14.307541000000001</v>
      </c>
      <c r="Q903" t="s">
        <v>141</v>
      </c>
      <c r="R903" t="s">
        <v>141</v>
      </c>
      <c r="T903" t="s">
        <v>24</v>
      </c>
      <c r="U903" t="s">
        <v>73</v>
      </c>
      <c r="V903">
        <v>14.307541000000001</v>
      </c>
      <c r="X903">
        <f>SUM(Table2[[#This Row],[Mitigation Finance ($ million)]:[Adaptation Finance ($ million)]])</f>
        <v>14.307541000000001</v>
      </c>
      <c r="Y903" t="s">
        <v>96</v>
      </c>
      <c r="Z903" t="s">
        <v>74</v>
      </c>
      <c r="AA903" t="s">
        <v>284</v>
      </c>
    </row>
    <row r="904" spans="1:27" x14ac:dyDescent="0.25">
      <c r="A904" s="2">
        <v>45023</v>
      </c>
      <c r="B904" t="s">
        <v>295</v>
      </c>
      <c r="C904" t="s">
        <v>296</v>
      </c>
      <c r="D904" t="s">
        <v>297</v>
      </c>
      <c r="E904" t="s">
        <v>208</v>
      </c>
      <c r="F904" t="s">
        <v>63</v>
      </c>
      <c r="G904" t="s">
        <v>105</v>
      </c>
      <c r="H904" t="s">
        <v>289</v>
      </c>
      <c r="I904" t="s">
        <v>66</v>
      </c>
      <c r="J904">
        <v>4.9749999999999996</v>
      </c>
      <c r="K904" t="s">
        <v>180</v>
      </c>
      <c r="L904" t="s">
        <v>68</v>
      </c>
      <c r="M904">
        <v>9792</v>
      </c>
      <c r="N904" t="s">
        <v>69</v>
      </c>
      <c r="O904" t="s">
        <v>70</v>
      </c>
      <c r="P904">
        <v>2.7</v>
      </c>
      <c r="Q904" t="s">
        <v>141</v>
      </c>
      <c r="R904" t="s">
        <v>141</v>
      </c>
      <c r="T904" t="s">
        <v>24</v>
      </c>
      <c r="U904" t="s">
        <v>73</v>
      </c>
      <c r="V904">
        <v>1</v>
      </c>
      <c r="X904">
        <f>SUM(Table2[[#This Row],[Mitigation Finance ($ million)]:[Adaptation Finance ($ million)]])</f>
        <v>1</v>
      </c>
      <c r="Y904" t="s">
        <v>68</v>
      </c>
      <c r="Z904" t="s">
        <v>74</v>
      </c>
      <c r="AA904" t="s">
        <v>298</v>
      </c>
    </row>
    <row r="905" spans="1:27" x14ac:dyDescent="0.25">
      <c r="A905" s="2">
        <v>45027</v>
      </c>
      <c r="B905" t="s">
        <v>299</v>
      </c>
      <c r="C905" t="s">
        <v>300</v>
      </c>
      <c r="D905" t="s">
        <v>78</v>
      </c>
      <c r="E905" t="s">
        <v>79</v>
      </c>
      <c r="F905" t="s">
        <v>80</v>
      </c>
      <c r="G905" t="s">
        <v>81</v>
      </c>
      <c r="H905" t="s">
        <v>301</v>
      </c>
      <c r="I905" t="s">
        <v>66</v>
      </c>
      <c r="K905" t="s">
        <v>180</v>
      </c>
      <c r="L905" t="s">
        <v>68</v>
      </c>
      <c r="M905">
        <v>10097</v>
      </c>
      <c r="N905" t="s">
        <v>69</v>
      </c>
      <c r="O905" t="s">
        <v>70</v>
      </c>
      <c r="P905">
        <v>1</v>
      </c>
      <c r="Q905" t="s">
        <v>117</v>
      </c>
      <c r="R905" t="s">
        <v>117</v>
      </c>
      <c r="T905" t="s">
        <v>72</v>
      </c>
      <c r="U905" t="s">
        <v>173</v>
      </c>
      <c r="X905">
        <f>SUM(Table2[[#This Row],[Mitigation Finance ($ million)]:[Adaptation Finance ($ million)]])</f>
        <v>0</v>
      </c>
      <c r="Y905" t="s">
        <v>68</v>
      </c>
      <c r="Z905" t="s">
        <v>74</v>
      </c>
      <c r="AA905" t="s">
        <v>302</v>
      </c>
    </row>
    <row r="906" spans="1:27" x14ac:dyDescent="0.25">
      <c r="A906" s="2">
        <v>45028</v>
      </c>
      <c r="B906" t="s">
        <v>310</v>
      </c>
      <c r="C906" t="s">
        <v>311</v>
      </c>
      <c r="D906" t="s">
        <v>200</v>
      </c>
      <c r="E906" t="s">
        <v>201</v>
      </c>
      <c r="F906" t="s">
        <v>114</v>
      </c>
      <c r="G906" t="s">
        <v>89</v>
      </c>
      <c r="H906" t="s">
        <v>137</v>
      </c>
      <c r="I906" t="s">
        <v>91</v>
      </c>
      <c r="K906" t="s">
        <v>92</v>
      </c>
      <c r="L906" t="s">
        <v>138</v>
      </c>
      <c r="M906" t="s">
        <v>312</v>
      </c>
      <c r="N906" t="s">
        <v>99</v>
      </c>
      <c r="O906" t="s">
        <v>140</v>
      </c>
      <c r="P906">
        <v>1</v>
      </c>
      <c r="Q906" t="s">
        <v>84</v>
      </c>
      <c r="R906" t="s">
        <v>84</v>
      </c>
      <c r="T906" t="s">
        <v>24</v>
      </c>
      <c r="U906" t="s">
        <v>73</v>
      </c>
      <c r="V906">
        <v>1</v>
      </c>
      <c r="X906">
        <f>SUM(Table2[[#This Row],[Mitigation Finance ($ million)]:[Adaptation Finance ($ million)]])</f>
        <v>1</v>
      </c>
      <c r="Y906" t="s">
        <v>96</v>
      </c>
      <c r="Z906" t="s">
        <v>74</v>
      </c>
      <c r="AA906" t="s">
        <v>313</v>
      </c>
    </row>
    <row r="907" spans="1:27" x14ac:dyDescent="0.25">
      <c r="A907" s="2">
        <v>45033</v>
      </c>
      <c r="B907" t="s">
        <v>299</v>
      </c>
      <c r="C907" t="s">
        <v>300</v>
      </c>
      <c r="D907" t="s">
        <v>78</v>
      </c>
      <c r="E907" t="s">
        <v>79</v>
      </c>
      <c r="F907" t="s">
        <v>80</v>
      </c>
      <c r="G907" t="s">
        <v>81</v>
      </c>
      <c r="H907" t="s">
        <v>301</v>
      </c>
      <c r="I907" t="s">
        <v>66</v>
      </c>
      <c r="J907">
        <v>290.17</v>
      </c>
      <c r="K907" t="s">
        <v>92</v>
      </c>
      <c r="L907" t="s">
        <v>93</v>
      </c>
      <c r="M907">
        <v>4305</v>
      </c>
      <c r="N907" t="s">
        <v>69</v>
      </c>
      <c r="O907" t="s">
        <v>225</v>
      </c>
      <c r="P907">
        <v>230</v>
      </c>
      <c r="Q907" t="s">
        <v>117</v>
      </c>
      <c r="R907" t="s">
        <v>84</v>
      </c>
      <c r="T907" t="s">
        <v>72</v>
      </c>
      <c r="U907" t="s">
        <v>173</v>
      </c>
      <c r="V907">
        <v>10.76</v>
      </c>
      <c r="X907">
        <f>SUM(Table2[[#This Row],[Mitigation Finance ($ million)]:[Adaptation Finance ($ million)]])</f>
        <v>10.76</v>
      </c>
      <c r="Y907" t="s">
        <v>96</v>
      </c>
      <c r="Z907" t="s">
        <v>74</v>
      </c>
      <c r="AA907" t="s">
        <v>302</v>
      </c>
    </row>
    <row r="908" spans="1:27" x14ac:dyDescent="0.25">
      <c r="A908" s="2">
        <v>45033</v>
      </c>
      <c r="B908" t="s">
        <v>299</v>
      </c>
      <c r="C908" t="s">
        <v>300</v>
      </c>
      <c r="D908" t="s">
        <v>78</v>
      </c>
      <c r="E908" t="s">
        <v>79</v>
      </c>
      <c r="F908" t="s">
        <v>80</v>
      </c>
      <c r="G908" t="s">
        <v>81</v>
      </c>
      <c r="H908" t="s">
        <v>301</v>
      </c>
      <c r="I908" t="s">
        <v>66</v>
      </c>
      <c r="K908" t="s">
        <v>92</v>
      </c>
      <c r="L908" t="s">
        <v>93</v>
      </c>
      <c r="M908" t="s">
        <v>314</v>
      </c>
      <c r="N908" t="s">
        <v>69</v>
      </c>
      <c r="O908" t="s">
        <v>225</v>
      </c>
      <c r="Q908" t="s">
        <v>117</v>
      </c>
      <c r="R908" t="s">
        <v>117</v>
      </c>
      <c r="T908" t="s">
        <v>72</v>
      </c>
      <c r="U908" t="s">
        <v>173</v>
      </c>
      <c r="V908">
        <v>2.6419999999999999</v>
      </c>
      <c r="W908">
        <v>134.81</v>
      </c>
      <c r="X908">
        <f>SUM(Table2[[#This Row],[Mitigation Finance ($ million)]:[Adaptation Finance ($ million)]])</f>
        <v>137.452</v>
      </c>
      <c r="Y908" t="s">
        <v>96</v>
      </c>
      <c r="Z908" t="s">
        <v>74</v>
      </c>
      <c r="AA908" t="s">
        <v>302</v>
      </c>
    </row>
    <row r="909" spans="1:27" x14ac:dyDescent="0.25">
      <c r="A909" s="2">
        <v>45036</v>
      </c>
      <c r="B909" t="s">
        <v>315</v>
      </c>
      <c r="C909" t="s">
        <v>316</v>
      </c>
      <c r="D909" t="s">
        <v>61</v>
      </c>
      <c r="E909" t="s">
        <v>62</v>
      </c>
      <c r="F909" t="s">
        <v>63</v>
      </c>
      <c r="G909" t="s">
        <v>64</v>
      </c>
      <c r="H909" t="s">
        <v>317</v>
      </c>
      <c r="I909" t="s">
        <v>66</v>
      </c>
      <c r="J909">
        <v>10</v>
      </c>
      <c r="K909" t="s">
        <v>92</v>
      </c>
      <c r="L909" t="s">
        <v>318</v>
      </c>
      <c r="M909" t="s">
        <v>319</v>
      </c>
      <c r="N909" t="s">
        <v>69</v>
      </c>
      <c r="O909" t="s">
        <v>94</v>
      </c>
      <c r="P909">
        <v>9.1050000000000004</v>
      </c>
      <c r="Q909" t="s">
        <v>141</v>
      </c>
      <c r="R909" t="s">
        <v>141</v>
      </c>
      <c r="T909" t="s">
        <v>24</v>
      </c>
      <c r="U909" t="s">
        <v>95</v>
      </c>
      <c r="V909">
        <v>9.1050000000000004</v>
      </c>
      <c r="X909">
        <f>SUM(Table2[[#This Row],[Mitigation Finance ($ million)]:[Adaptation Finance ($ million)]])</f>
        <v>9.1050000000000004</v>
      </c>
      <c r="Y909" t="s">
        <v>96</v>
      </c>
      <c r="Z909" t="s">
        <v>74</v>
      </c>
      <c r="AA909" t="s">
        <v>320</v>
      </c>
    </row>
    <row r="910" spans="1:27" x14ac:dyDescent="0.25">
      <c r="A910" s="2">
        <v>45036</v>
      </c>
      <c r="B910" t="s">
        <v>321</v>
      </c>
      <c r="C910" t="s">
        <v>322</v>
      </c>
      <c r="D910" t="s">
        <v>103</v>
      </c>
      <c r="E910" t="s">
        <v>104</v>
      </c>
      <c r="F910" t="s">
        <v>104</v>
      </c>
      <c r="G910" t="s">
        <v>323</v>
      </c>
      <c r="H910" t="s">
        <v>324</v>
      </c>
      <c r="I910" t="s">
        <v>66</v>
      </c>
      <c r="J910">
        <v>0.22500000000000001</v>
      </c>
      <c r="K910" t="s">
        <v>209</v>
      </c>
      <c r="L910" t="s">
        <v>210</v>
      </c>
      <c r="M910" t="s">
        <v>321</v>
      </c>
      <c r="N910" t="s">
        <v>69</v>
      </c>
      <c r="O910" t="s">
        <v>211</v>
      </c>
      <c r="P910">
        <v>0.22500000000000001</v>
      </c>
      <c r="Q910" t="s">
        <v>325</v>
      </c>
      <c r="R910" t="s">
        <v>325</v>
      </c>
      <c r="T910" t="s">
        <v>25</v>
      </c>
      <c r="W910">
        <v>0.22500000000000001</v>
      </c>
      <c r="X910">
        <f>SUM(Table2[[#This Row],[Mitigation Finance ($ million)]:[Adaptation Finance ($ million)]])</f>
        <v>0.22500000000000001</v>
      </c>
      <c r="Y910" t="s">
        <v>212</v>
      </c>
      <c r="Z910" t="s">
        <v>74</v>
      </c>
    </row>
    <row r="911" spans="1:27" x14ac:dyDescent="0.25">
      <c r="A911" s="2">
        <v>45040</v>
      </c>
      <c r="B911" t="s">
        <v>326</v>
      </c>
      <c r="C911" t="s">
        <v>327</v>
      </c>
      <c r="D911" t="s">
        <v>328</v>
      </c>
      <c r="E911" t="s">
        <v>329</v>
      </c>
      <c r="F911" t="s">
        <v>63</v>
      </c>
      <c r="G911" t="s">
        <v>89</v>
      </c>
      <c r="H911" t="s">
        <v>90</v>
      </c>
      <c r="I911" t="s">
        <v>91</v>
      </c>
      <c r="J911">
        <v>7.6921999999999997</v>
      </c>
      <c r="K911" t="s">
        <v>92</v>
      </c>
      <c r="L911" t="s">
        <v>93</v>
      </c>
      <c r="M911" t="s">
        <v>330</v>
      </c>
      <c r="N911" t="s">
        <v>69</v>
      </c>
      <c r="O911" t="s">
        <v>94</v>
      </c>
      <c r="P911">
        <v>7.95228628</v>
      </c>
      <c r="Q911" t="s">
        <v>331</v>
      </c>
      <c r="R911" t="s">
        <v>332</v>
      </c>
      <c r="T911" t="s">
        <v>24</v>
      </c>
      <c r="U911" t="s">
        <v>73</v>
      </c>
      <c r="V911">
        <v>7.95228628</v>
      </c>
      <c r="X911">
        <f>SUM(Table2[[#This Row],[Mitigation Finance ($ million)]:[Adaptation Finance ($ million)]])</f>
        <v>7.95228628</v>
      </c>
      <c r="Y911" t="s">
        <v>96</v>
      </c>
      <c r="Z911" t="s">
        <v>74</v>
      </c>
      <c r="AA911" t="s">
        <v>333</v>
      </c>
    </row>
    <row r="912" spans="1:27" x14ac:dyDescent="0.25">
      <c r="A912" s="2">
        <v>45044</v>
      </c>
      <c r="B912" t="s">
        <v>334</v>
      </c>
      <c r="C912" t="s">
        <v>335</v>
      </c>
      <c r="D912" t="s">
        <v>61</v>
      </c>
      <c r="E912" t="s">
        <v>62</v>
      </c>
      <c r="F912" t="s">
        <v>63</v>
      </c>
      <c r="G912" t="s">
        <v>64</v>
      </c>
      <c r="H912" t="s">
        <v>65</v>
      </c>
      <c r="I912" t="s">
        <v>66</v>
      </c>
      <c r="J912">
        <v>68.150000000000006</v>
      </c>
      <c r="K912" t="s">
        <v>92</v>
      </c>
      <c r="L912" t="s">
        <v>93</v>
      </c>
      <c r="M912" t="s">
        <v>336</v>
      </c>
      <c r="N912" t="s">
        <v>69</v>
      </c>
      <c r="O912" t="s">
        <v>225</v>
      </c>
      <c r="P912">
        <v>59</v>
      </c>
      <c r="Q912" t="s">
        <v>71</v>
      </c>
      <c r="R912" t="s">
        <v>71</v>
      </c>
      <c r="T912" t="s">
        <v>72</v>
      </c>
      <c r="U912" t="s">
        <v>95</v>
      </c>
      <c r="V912">
        <v>0.76</v>
      </c>
      <c r="W912">
        <v>7</v>
      </c>
      <c r="X912">
        <f>SUM(Table2[[#This Row],[Mitigation Finance ($ million)]:[Adaptation Finance ($ million)]])</f>
        <v>7.76</v>
      </c>
      <c r="Y912" t="s">
        <v>96</v>
      </c>
      <c r="Z912" t="s">
        <v>74</v>
      </c>
      <c r="AA912" t="s">
        <v>337</v>
      </c>
    </row>
    <row r="913" spans="1:27" x14ac:dyDescent="0.25">
      <c r="A913" s="2">
        <v>45044</v>
      </c>
      <c r="B913" t="s">
        <v>334</v>
      </c>
      <c r="C913" t="s">
        <v>335</v>
      </c>
      <c r="D913" t="s">
        <v>61</v>
      </c>
      <c r="E913" t="s">
        <v>62</v>
      </c>
      <c r="F913" t="s">
        <v>63</v>
      </c>
      <c r="G913" t="s">
        <v>64</v>
      </c>
      <c r="H913" t="s">
        <v>65</v>
      </c>
      <c r="I913" t="s">
        <v>66</v>
      </c>
      <c r="K913" t="s">
        <v>92</v>
      </c>
      <c r="L913" t="s">
        <v>170</v>
      </c>
      <c r="M913" t="s">
        <v>338</v>
      </c>
      <c r="N913" t="s">
        <v>99</v>
      </c>
      <c r="O913" t="s">
        <v>177</v>
      </c>
      <c r="P913">
        <v>0.5</v>
      </c>
      <c r="Q913" t="s">
        <v>71</v>
      </c>
      <c r="R913" t="s">
        <v>71</v>
      </c>
      <c r="T913" t="s">
        <v>72</v>
      </c>
      <c r="U913" t="s">
        <v>95</v>
      </c>
      <c r="X913">
        <f>SUM(Table2[[#This Row],[Mitigation Finance ($ million)]:[Adaptation Finance ($ million)]])</f>
        <v>0</v>
      </c>
      <c r="Y913" t="s">
        <v>96</v>
      </c>
      <c r="Z913" t="s">
        <v>74</v>
      </c>
      <c r="AA913" t="s">
        <v>337</v>
      </c>
    </row>
    <row r="914" spans="1:27" x14ac:dyDescent="0.25">
      <c r="A914" s="2">
        <v>45044</v>
      </c>
      <c r="B914" t="s">
        <v>339</v>
      </c>
      <c r="C914" t="s">
        <v>340</v>
      </c>
      <c r="D914" t="s">
        <v>200</v>
      </c>
      <c r="E914" t="s">
        <v>201</v>
      </c>
      <c r="F914" t="s">
        <v>114</v>
      </c>
      <c r="G914" t="s">
        <v>123</v>
      </c>
      <c r="H914" t="s">
        <v>341</v>
      </c>
      <c r="I914" t="s">
        <v>66</v>
      </c>
      <c r="J914">
        <v>0.5</v>
      </c>
      <c r="K914" t="s">
        <v>180</v>
      </c>
      <c r="L914" t="s">
        <v>107</v>
      </c>
      <c r="M914">
        <v>6997</v>
      </c>
      <c r="N914" t="s">
        <v>99</v>
      </c>
      <c r="O914" t="s">
        <v>342</v>
      </c>
      <c r="P914">
        <v>0.5</v>
      </c>
      <c r="Q914" t="s">
        <v>84</v>
      </c>
      <c r="R914" t="s">
        <v>84</v>
      </c>
      <c r="T914" t="s">
        <v>24</v>
      </c>
      <c r="U914" t="s">
        <v>173</v>
      </c>
      <c r="V914">
        <v>0.5</v>
      </c>
      <c r="X914">
        <f>SUM(Table2[[#This Row],[Mitigation Finance ($ million)]:[Adaptation Finance ($ million)]])</f>
        <v>0.5</v>
      </c>
      <c r="Y914" t="s">
        <v>68</v>
      </c>
      <c r="Z914" t="s">
        <v>74</v>
      </c>
      <c r="AA914" t="s">
        <v>343</v>
      </c>
    </row>
    <row r="915" spans="1:27" x14ac:dyDescent="0.25">
      <c r="A915" s="2">
        <v>45050</v>
      </c>
      <c r="B915" t="s">
        <v>344</v>
      </c>
      <c r="C915" t="s">
        <v>345</v>
      </c>
      <c r="D915" t="s">
        <v>346</v>
      </c>
      <c r="E915" t="s">
        <v>288</v>
      </c>
      <c r="F915" t="s">
        <v>80</v>
      </c>
      <c r="G915" t="s">
        <v>81</v>
      </c>
      <c r="H915" t="s">
        <v>347</v>
      </c>
      <c r="I915" t="s">
        <v>66</v>
      </c>
      <c r="J915">
        <v>0.22500000000000001</v>
      </c>
      <c r="K915" t="s">
        <v>209</v>
      </c>
      <c r="L915" t="s">
        <v>210</v>
      </c>
      <c r="M915" t="s">
        <v>344</v>
      </c>
      <c r="N915" t="s">
        <v>69</v>
      </c>
      <c r="O915" t="s">
        <v>211</v>
      </c>
      <c r="P915">
        <v>0.22500000000000001</v>
      </c>
      <c r="Q915" t="s">
        <v>325</v>
      </c>
      <c r="R915" t="s">
        <v>325</v>
      </c>
      <c r="T915" t="s">
        <v>25</v>
      </c>
      <c r="W915">
        <v>0.22500000000000001</v>
      </c>
      <c r="X915">
        <f>SUM(Table2[[#This Row],[Mitigation Finance ($ million)]:[Adaptation Finance ($ million)]])</f>
        <v>0.22500000000000001</v>
      </c>
      <c r="Y915" t="s">
        <v>212</v>
      </c>
      <c r="Z915" t="s">
        <v>74</v>
      </c>
    </row>
    <row r="916" spans="1:27" x14ac:dyDescent="0.25">
      <c r="A916" s="2">
        <v>45051</v>
      </c>
      <c r="B916" t="s">
        <v>348</v>
      </c>
      <c r="C916" t="s">
        <v>349</v>
      </c>
      <c r="D916" t="s">
        <v>103</v>
      </c>
      <c r="E916" t="s">
        <v>104</v>
      </c>
      <c r="F916" t="s">
        <v>104</v>
      </c>
      <c r="G916" t="s">
        <v>270</v>
      </c>
      <c r="H916" t="s">
        <v>271</v>
      </c>
      <c r="I916" t="s">
        <v>66</v>
      </c>
      <c r="J916">
        <v>0.22500000000000001</v>
      </c>
      <c r="K916" t="s">
        <v>67</v>
      </c>
      <c r="L916" t="s">
        <v>68</v>
      </c>
      <c r="M916">
        <v>10103</v>
      </c>
      <c r="N916" t="s">
        <v>69</v>
      </c>
      <c r="O916" t="s">
        <v>70</v>
      </c>
      <c r="P916">
        <v>0.22500000000000001</v>
      </c>
      <c r="Q916" t="s">
        <v>126</v>
      </c>
      <c r="R916" t="s">
        <v>126</v>
      </c>
      <c r="T916" t="s">
        <v>25</v>
      </c>
      <c r="U916" t="s">
        <v>73</v>
      </c>
      <c r="W916">
        <v>0.1125</v>
      </c>
      <c r="X916">
        <f>SUM(Table2[[#This Row],[Mitigation Finance ($ million)]:[Adaptation Finance ($ million)]])</f>
        <v>0.1125</v>
      </c>
      <c r="Y916" t="s">
        <v>68</v>
      </c>
      <c r="Z916" t="s">
        <v>74</v>
      </c>
      <c r="AA916" t="s">
        <v>350</v>
      </c>
    </row>
    <row r="917" spans="1:27" x14ac:dyDescent="0.25">
      <c r="A917" s="2">
        <v>45057</v>
      </c>
      <c r="B917" t="s">
        <v>351</v>
      </c>
      <c r="C917" t="s">
        <v>352</v>
      </c>
      <c r="D917" t="s">
        <v>121</v>
      </c>
      <c r="E917" t="s">
        <v>122</v>
      </c>
      <c r="F917" t="s">
        <v>114</v>
      </c>
      <c r="G917" t="s">
        <v>353</v>
      </c>
      <c r="H917" t="s">
        <v>354</v>
      </c>
      <c r="I917" t="s">
        <v>66</v>
      </c>
      <c r="J917">
        <v>2.5</v>
      </c>
      <c r="K917" t="s">
        <v>180</v>
      </c>
      <c r="L917" t="s">
        <v>68</v>
      </c>
      <c r="M917">
        <v>10108</v>
      </c>
      <c r="N917" t="s">
        <v>69</v>
      </c>
      <c r="O917" t="s">
        <v>70</v>
      </c>
      <c r="P917">
        <v>2.5</v>
      </c>
      <c r="Q917" t="s">
        <v>84</v>
      </c>
      <c r="R917" t="s">
        <v>84</v>
      </c>
      <c r="T917" t="s">
        <v>72</v>
      </c>
      <c r="U917" t="s">
        <v>173</v>
      </c>
      <c r="V917">
        <v>0.75</v>
      </c>
      <c r="W917">
        <v>0.75</v>
      </c>
      <c r="X917">
        <f>SUM(Table2[[#This Row],[Mitigation Finance ($ million)]:[Adaptation Finance ($ million)]])</f>
        <v>1.5</v>
      </c>
      <c r="Y917" t="s">
        <v>68</v>
      </c>
      <c r="Z917" t="s">
        <v>74</v>
      </c>
      <c r="AA917" t="s">
        <v>355</v>
      </c>
    </row>
    <row r="918" spans="1:27" x14ac:dyDescent="0.25">
      <c r="A918" s="2">
        <v>45057</v>
      </c>
      <c r="B918" t="s">
        <v>351</v>
      </c>
      <c r="C918" t="s">
        <v>352</v>
      </c>
      <c r="D918" t="s">
        <v>121</v>
      </c>
      <c r="E918" t="s">
        <v>122</v>
      </c>
      <c r="F918" t="s">
        <v>114</v>
      </c>
      <c r="G918" t="s">
        <v>353</v>
      </c>
      <c r="H918" t="s">
        <v>354</v>
      </c>
      <c r="I918" t="s">
        <v>66</v>
      </c>
      <c r="K918" t="s">
        <v>180</v>
      </c>
      <c r="L918" t="s">
        <v>68</v>
      </c>
      <c r="M918">
        <v>10108</v>
      </c>
      <c r="N918" t="s">
        <v>69</v>
      </c>
      <c r="O918" t="s">
        <v>70</v>
      </c>
      <c r="Q918" t="s">
        <v>84</v>
      </c>
      <c r="R918" t="s">
        <v>141</v>
      </c>
      <c r="T918" t="s">
        <v>72</v>
      </c>
      <c r="U918" t="s">
        <v>173</v>
      </c>
      <c r="V918">
        <v>0.5</v>
      </c>
      <c r="W918">
        <v>0.5</v>
      </c>
      <c r="X918">
        <f>SUM(Table2[[#This Row],[Mitigation Finance ($ million)]:[Adaptation Finance ($ million)]])</f>
        <v>1</v>
      </c>
      <c r="Y918" t="s">
        <v>68</v>
      </c>
      <c r="Z918" t="s">
        <v>74</v>
      </c>
      <c r="AA918" t="s">
        <v>355</v>
      </c>
    </row>
    <row r="919" spans="1:27" x14ac:dyDescent="0.25">
      <c r="A919" s="2">
        <v>45058</v>
      </c>
      <c r="B919" t="s">
        <v>356</v>
      </c>
      <c r="C919" t="s">
        <v>357</v>
      </c>
      <c r="D919" t="s">
        <v>358</v>
      </c>
      <c r="E919" t="s">
        <v>208</v>
      </c>
      <c r="F919" t="s">
        <v>63</v>
      </c>
      <c r="G919" t="s">
        <v>64</v>
      </c>
      <c r="H919" t="s">
        <v>359</v>
      </c>
      <c r="I919" t="s">
        <v>66</v>
      </c>
      <c r="J919">
        <v>1</v>
      </c>
      <c r="K919" t="s">
        <v>67</v>
      </c>
      <c r="L919" t="s">
        <v>68</v>
      </c>
      <c r="M919">
        <v>6932</v>
      </c>
      <c r="N919" t="s">
        <v>69</v>
      </c>
      <c r="O919" t="s">
        <v>70</v>
      </c>
      <c r="P919">
        <v>1</v>
      </c>
      <c r="Q919" t="s">
        <v>117</v>
      </c>
      <c r="R919" t="s">
        <v>126</v>
      </c>
      <c r="T919" t="s">
        <v>72</v>
      </c>
      <c r="U919" t="s">
        <v>73</v>
      </c>
      <c r="V919">
        <v>0.05</v>
      </c>
      <c r="W919">
        <v>0.05</v>
      </c>
      <c r="X919">
        <f>SUM(Table2[[#This Row],[Mitigation Finance ($ million)]:[Adaptation Finance ($ million)]])</f>
        <v>0.1</v>
      </c>
      <c r="Y919" t="s">
        <v>68</v>
      </c>
      <c r="Z919" t="s">
        <v>74</v>
      </c>
      <c r="AA919" t="s">
        <v>360</v>
      </c>
    </row>
    <row r="920" spans="1:27" x14ac:dyDescent="0.25">
      <c r="A920" s="2">
        <v>45058</v>
      </c>
      <c r="B920" t="s">
        <v>356</v>
      </c>
      <c r="C920" t="s">
        <v>357</v>
      </c>
      <c r="D920" t="s">
        <v>358</v>
      </c>
      <c r="E920" t="s">
        <v>208</v>
      </c>
      <c r="F920" t="s">
        <v>63</v>
      </c>
      <c r="G920" t="s">
        <v>64</v>
      </c>
      <c r="H920" t="s">
        <v>359</v>
      </c>
      <c r="I920" t="s">
        <v>66</v>
      </c>
      <c r="K920" t="s">
        <v>67</v>
      </c>
      <c r="L920" t="s">
        <v>68</v>
      </c>
      <c r="M920">
        <v>6932</v>
      </c>
      <c r="N920" t="s">
        <v>69</v>
      </c>
      <c r="O920" t="s">
        <v>70</v>
      </c>
      <c r="Q920" t="s">
        <v>117</v>
      </c>
      <c r="R920" t="s">
        <v>71</v>
      </c>
      <c r="T920" t="s">
        <v>72</v>
      </c>
      <c r="U920" t="s">
        <v>73</v>
      </c>
      <c r="V920">
        <v>0.05</v>
      </c>
      <c r="W920">
        <v>0.05</v>
      </c>
      <c r="X920">
        <f>SUM(Table2[[#This Row],[Mitigation Finance ($ million)]:[Adaptation Finance ($ million)]])</f>
        <v>0.1</v>
      </c>
      <c r="Y920" t="s">
        <v>68</v>
      </c>
      <c r="Z920" t="s">
        <v>74</v>
      </c>
      <c r="AA920" t="s">
        <v>360</v>
      </c>
    </row>
    <row r="921" spans="1:27" x14ac:dyDescent="0.25">
      <c r="A921" s="2">
        <v>45058</v>
      </c>
      <c r="B921" t="s">
        <v>356</v>
      </c>
      <c r="C921" t="s">
        <v>357</v>
      </c>
      <c r="D921" t="s">
        <v>358</v>
      </c>
      <c r="E921" t="s">
        <v>208</v>
      </c>
      <c r="F921" t="s">
        <v>63</v>
      </c>
      <c r="G921" t="s">
        <v>64</v>
      </c>
      <c r="H921" t="s">
        <v>359</v>
      </c>
      <c r="I921" t="s">
        <v>66</v>
      </c>
      <c r="K921" t="s">
        <v>67</v>
      </c>
      <c r="L921" t="s">
        <v>68</v>
      </c>
      <c r="M921">
        <v>6932</v>
      </c>
      <c r="N921" t="s">
        <v>69</v>
      </c>
      <c r="O921" t="s">
        <v>70</v>
      </c>
      <c r="Q921" t="s">
        <v>117</v>
      </c>
      <c r="R921" t="s">
        <v>361</v>
      </c>
      <c r="T921" t="s">
        <v>72</v>
      </c>
      <c r="U921" t="s">
        <v>73</v>
      </c>
      <c r="V921">
        <v>0.05</v>
      </c>
      <c r="W921">
        <v>0.05</v>
      </c>
      <c r="X921">
        <f>SUM(Table2[[#This Row],[Mitigation Finance ($ million)]:[Adaptation Finance ($ million)]])</f>
        <v>0.1</v>
      </c>
      <c r="Y921" t="s">
        <v>68</v>
      </c>
      <c r="Z921" t="s">
        <v>74</v>
      </c>
      <c r="AA921" t="s">
        <v>360</v>
      </c>
    </row>
    <row r="922" spans="1:27" x14ac:dyDescent="0.25">
      <c r="A922" s="2">
        <v>45058</v>
      </c>
      <c r="B922" t="s">
        <v>356</v>
      </c>
      <c r="C922" t="s">
        <v>357</v>
      </c>
      <c r="D922" t="s">
        <v>358</v>
      </c>
      <c r="E922" t="s">
        <v>208</v>
      </c>
      <c r="F922" t="s">
        <v>63</v>
      </c>
      <c r="G922" t="s">
        <v>64</v>
      </c>
      <c r="H922" t="s">
        <v>359</v>
      </c>
      <c r="I922" t="s">
        <v>66</v>
      </c>
      <c r="K922" t="s">
        <v>67</v>
      </c>
      <c r="L922" t="s">
        <v>68</v>
      </c>
      <c r="M922">
        <v>6932</v>
      </c>
      <c r="N922" t="s">
        <v>69</v>
      </c>
      <c r="O922" t="s">
        <v>70</v>
      </c>
      <c r="Q922" t="s">
        <v>117</v>
      </c>
      <c r="R922" t="s">
        <v>132</v>
      </c>
      <c r="T922" t="s">
        <v>72</v>
      </c>
      <c r="U922" t="s">
        <v>73</v>
      </c>
      <c r="V922">
        <v>0.05</v>
      </c>
      <c r="W922">
        <v>0.05</v>
      </c>
      <c r="X922">
        <f>SUM(Table2[[#This Row],[Mitigation Finance ($ million)]:[Adaptation Finance ($ million)]])</f>
        <v>0.1</v>
      </c>
      <c r="Y922" t="s">
        <v>68</v>
      </c>
      <c r="Z922" t="s">
        <v>74</v>
      </c>
      <c r="AA922" t="s">
        <v>360</v>
      </c>
    </row>
    <row r="923" spans="1:27" x14ac:dyDescent="0.25">
      <c r="A923" s="2">
        <v>45058</v>
      </c>
      <c r="B923" t="s">
        <v>356</v>
      </c>
      <c r="C923" t="s">
        <v>357</v>
      </c>
      <c r="D923" t="s">
        <v>358</v>
      </c>
      <c r="E923" t="s">
        <v>208</v>
      </c>
      <c r="F923" t="s">
        <v>63</v>
      </c>
      <c r="G923" t="s">
        <v>64</v>
      </c>
      <c r="H923" t="s">
        <v>359</v>
      </c>
      <c r="I923" t="s">
        <v>66</v>
      </c>
      <c r="K923" t="s">
        <v>67</v>
      </c>
      <c r="L923" t="s">
        <v>68</v>
      </c>
      <c r="M923">
        <v>6932</v>
      </c>
      <c r="N923" t="s">
        <v>69</v>
      </c>
      <c r="O923" t="s">
        <v>70</v>
      </c>
      <c r="Q923" t="s">
        <v>117</v>
      </c>
      <c r="R923" t="s">
        <v>84</v>
      </c>
      <c r="T923" t="s">
        <v>72</v>
      </c>
      <c r="U923" t="s">
        <v>73</v>
      </c>
      <c r="V923">
        <v>0.05</v>
      </c>
      <c r="W923">
        <v>0.05</v>
      </c>
      <c r="X923">
        <f>SUM(Table2[[#This Row],[Mitigation Finance ($ million)]:[Adaptation Finance ($ million)]])</f>
        <v>0.1</v>
      </c>
      <c r="Y923" t="s">
        <v>68</v>
      </c>
      <c r="Z923" t="s">
        <v>74</v>
      </c>
      <c r="AA923" t="s">
        <v>360</v>
      </c>
    </row>
    <row r="924" spans="1:27" x14ac:dyDescent="0.25">
      <c r="A924" s="2">
        <v>45058</v>
      </c>
      <c r="B924" t="s">
        <v>356</v>
      </c>
      <c r="C924" t="s">
        <v>357</v>
      </c>
      <c r="D924" t="s">
        <v>358</v>
      </c>
      <c r="E924" t="s">
        <v>208</v>
      </c>
      <c r="F924" t="s">
        <v>63</v>
      </c>
      <c r="G924" t="s">
        <v>64</v>
      </c>
      <c r="H924" t="s">
        <v>359</v>
      </c>
      <c r="I924" t="s">
        <v>66</v>
      </c>
      <c r="K924" t="s">
        <v>67</v>
      </c>
      <c r="L924" t="s">
        <v>68</v>
      </c>
      <c r="M924">
        <v>6932</v>
      </c>
      <c r="N924" t="s">
        <v>69</v>
      </c>
      <c r="O924" t="s">
        <v>70</v>
      </c>
      <c r="Q924" t="s">
        <v>117</v>
      </c>
      <c r="R924" t="s">
        <v>141</v>
      </c>
      <c r="T924" t="s">
        <v>72</v>
      </c>
      <c r="U924" t="s">
        <v>73</v>
      </c>
      <c r="V924">
        <v>0.05</v>
      </c>
      <c r="W924">
        <v>0.05</v>
      </c>
      <c r="X924">
        <f>SUM(Table2[[#This Row],[Mitigation Finance ($ million)]:[Adaptation Finance ($ million)]])</f>
        <v>0.1</v>
      </c>
      <c r="Y924" t="s">
        <v>68</v>
      </c>
      <c r="Z924" t="s">
        <v>74</v>
      </c>
      <c r="AA924" t="s">
        <v>360</v>
      </c>
    </row>
    <row r="925" spans="1:27" x14ac:dyDescent="0.25">
      <c r="A925" s="2">
        <v>45058</v>
      </c>
      <c r="B925" t="s">
        <v>356</v>
      </c>
      <c r="C925" t="s">
        <v>357</v>
      </c>
      <c r="D925" t="s">
        <v>358</v>
      </c>
      <c r="E925" t="s">
        <v>208</v>
      </c>
      <c r="F925" t="s">
        <v>63</v>
      </c>
      <c r="G925" t="s">
        <v>64</v>
      </c>
      <c r="H925" t="s">
        <v>359</v>
      </c>
      <c r="I925" t="s">
        <v>66</v>
      </c>
      <c r="K925" t="s">
        <v>67</v>
      </c>
      <c r="L925" t="s">
        <v>68</v>
      </c>
      <c r="M925">
        <v>6932</v>
      </c>
      <c r="N925" t="s">
        <v>69</v>
      </c>
      <c r="O925" t="s">
        <v>70</v>
      </c>
      <c r="Q925" t="s">
        <v>117</v>
      </c>
      <c r="R925" t="s">
        <v>117</v>
      </c>
      <c r="T925" t="s">
        <v>72</v>
      </c>
      <c r="U925" t="s">
        <v>73</v>
      </c>
      <c r="V925">
        <v>0.2</v>
      </c>
      <c r="W925">
        <v>0.2</v>
      </c>
      <c r="X925">
        <f>SUM(Table2[[#This Row],[Mitigation Finance ($ million)]:[Adaptation Finance ($ million)]])</f>
        <v>0.4</v>
      </c>
      <c r="Y925" t="s">
        <v>68</v>
      </c>
      <c r="Z925" t="s">
        <v>74</v>
      </c>
      <c r="AA925" t="s">
        <v>360</v>
      </c>
    </row>
    <row r="926" spans="1:27" x14ac:dyDescent="0.25">
      <c r="A926" s="2">
        <v>45058</v>
      </c>
      <c r="B926" t="s">
        <v>366</v>
      </c>
      <c r="C926" t="s">
        <v>367</v>
      </c>
      <c r="D926" t="s">
        <v>215</v>
      </c>
      <c r="E926" t="s">
        <v>216</v>
      </c>
      <c r="F926" t="s">
        <v>217</v>
      </c>
      <c r="G926" t="s">
        <v>105</v>
      </c>
      <c r="H926" t="s">
        <v>307</v>
      </c>
      <c r="I926" t="s">
        <v>66</v>
      </c>
      <c r="K926" t="s">
        <v>180</v>
      </c>
      <c r="L926" t="s">
        <v>68</v>
      </c>
      <c r="M926">
        <v>10018</v>
      </c>
      <c r="N926" t="s">
        <v>69</v>
      </c>
      <c r="O926" t="s">
        <v>368</v>
      </c>
      <c r="P926">
        <v>0.3</v>
      </c>
      <c r="Q926" t="s">
        <v>128</v>
      </c>
      <c r="R926" t="s">
        <v>128</v>
      </c>
      <c r="T926" t="s">
        <v>24</v>
      </c>
      <c r="U926" t="s">
        <v>173</v>
      </c>
      <c r="X926">
        <f>SUM(Table2[[#This Row],[Mitigation Finance ($ million)]:[Adaptation Finance ($ million)]])</f>
        <v>0</v>
      </c>
      <c r="Y926" t="s">
        <v>68</v>
      </c>
      <c r="Z926" t="s">
        <v>74</v>
      </c>
      <c r="AA926" t="s">
        <v>369</v>
      </c>
    </row>
    <row r="927" spans="1:27" x14ac:dyDescent="0.25">
      <c r="A927" s="2">
        <v>45058</v>
      </c>
      <c r="B927" t="s">
        <v>362</v>
      </c>
      <c r="C927" t="s">
        <v>363</v>
      </c>
      <c r="D927" t="s">
        <v>61</v>
      </c>
      <c r="E927" t="s">
        <v>62</v>
      </c>
      <c r="F927" t="s">
        <v>63</v>
      </c>
      <c r="G927" t="s">
        <v>89</v>
      </c>
      <c r="H927" t="s">
        <v>115</v>
      </c>
      <c r="I927" t="s">
        <v>91</v>
      </c>
      <c r="J927">
        <v>17.3</v>
      </c>
      <c r="K927" t="s">
        <v>92</v>
      </c>
      <c r="L927" t="s">
        <v>93</v>
      </c>
      <c r="M927" t="s">
        <v>364</v>
      </c>
      <c r="N927" t="s">
        <v>69</v>
      </c>
      <c r="O927" t="s">
        <v>94</v>
      </c>
      <c r="P927">
        <v>15</v>
      </c>
      <c r="Q927" t="s">
        <v>117</v>
      </c>
      <c r="R927" t="s">
        <v>117</v>
      </c>
      <c r="T927" t="s">
        <v>25</v>
      </c>
      <c r="U927" t="s">
        <v>73</v>
      </c>
      <c r="W927">
        <v>15</v>
      </c>
      <c r="X927">
        <f>SUM(Table2[[#This Row],[Mitigation Finance ($ million)]:[Adaptation Finance ($ million)]])</f>
        <v>15</v>
      </c>
      <c r="Y927" t="s">
        <v>96</v>
      </c>
      <c r="Z927" t="s">
        <v>74</v>
      </c>
      <c r="AA927" t="s">
        <v>365</v>
      </c>
    </row>
    <row r="928" spans="1:27" x14ac:dyDescent="0.25">
      <c r="A928" s="2">
        <v>45058</v>
      </c>
      <c r="B928" t="s">
        <v>370</v>
      </c>
      <c r="C928" t="s">
        <v>371</v>
      </c>
      <c r="D928" t="s">
        <v>372</v>
      </c>
      <c r="E928" t="s">
        <v>190</v>
      </c>
      <c r="F928" t="s">
        <v>114</v>
      </c>
      <c r="G928" t="s">
        <v>123</v>
      </c>
      <c r="H928" t="s">
        <v>373</v>
      </c>
      <c r="I928" t="s">
        <v>66</v>
      </c>
      <c r="J928">
        <v>0.22500000000000001</v>
      </c>
      <c r="K928" t="s">
        <v>209</v>
      </c>
      <c r="L928" t="s">
        <v>210</v>
      </c>
      <c r="M928" t="s">
        <v>370</v>
      </c>
      <c r="N928" t="s">
        <v>69</v>
      </c>
      <c r="O928" t="s">
        <v>211</v>
      </c>
      <c r="P928">
        <v>0.22500000000000001</v>
      </c>
      <c r="Q928" t="s">
        <v>325</v>
      </c>
      <c r="R928" t="s">
        <v>325</v>
      </c>
      <c r="T928" t="s">
        <v>25</v>
      </c>
      <c r="W928">
        <v>0.22500000000000001</v>
      </c>
      <c r="X928">
        <f>SUM(Table2[[#This Row],[Mitigation Finance ($ million)]:[Adaptation Finance ($ million)]])</f>
        <v>0.22500000000000001</v>
      </c>
      <c r="Y928" t="s">
        <v>212</v>
      </c>
      <c r="Z928" t="s">
        <v>74</v>
      </c>
    </row>
    <row r="929" spans="1:27" x14ac:dyDescent="0.25">
      <c r="A929" s="2">
        <v>45059</v>
      </c>
      <c r="B929" t="s">
        <v>374</v>
      </c>
      <c r="C929" t="s">
        <v>375</v>
      </c>
      <c r="D929" t="s">
        <v>61</v>
      </c>
      <c r="E929" t="s">
        <v>62</v>
      </c>
      <c r="F929" t="s">
        <v>63</v>
      </c>
      <c r="G929" t="s">
        <v>105</v>
      </c>
      <c r="H929" t="s">
        <v>289</v>
      </c>
      <c r="I929" t="s">
        <v>66</v>
      </c>
      <c r="J929">
        <v>2.2000000000000002</v>
      </c>
      <c r="K929" t="s">
        <v>180</v>
      </c>
      <c r="L929" t="s">
        <v>68</v>
      </c>
      <c r="M929">
        <v>10100</v>
      </c>
      <c r="N929" t="s">
        <v>69</v>
      </c>
      <c r="O929" t="s">
        <v>70</v>
      </c>
      <c r="P929">
        <v>1.2</v>
      </c>
      <c r="Q929" t="s">
        <v>141</v>
      </c>
      <c r="R929" t="s">
        <v>141</v>
      </c>
      <c r="T929" t="s">
        <v>24</v>
      </c>
      <c r="U929" t="s">
        <v>73</v>
      </c>
      <c r="V929">
        <v>0.95</v>
      </c>
      <c r="X929">
        <f>SUM(Table2[[#This Row],[Mitigation Finance ($ million)]:[Adaptation Finance ($ million)]])</f>
        <v>0.95</v>
      </c>
      <c r="Y929" t="s">
        <v>68</v>
      </c>
      <c r="Z929" t="s">
        <v>74</v>
      </c>
      <c r="AA929" t="s">
        <v>376</v>
      </c>
    </row>
    <row r="930" spans="1:27" x14ac:dyDescent="0.25">
      <c r="A930" s="2">
        <v>45062</v>
      </c>
      <c r="B930" t="s">
        <v>381</v>
      </c>
      <c r="C930" t="s">
        <v>382</v>
      </c>
      <c r="D930" t="s">
        <v>103</v>
      </c>
      <c r="E930" t="s">
        <v>104</v>
      </c>
      <c r="F930" t="s">
        <v>104</v>
      </c>
      <c r="G930" t="s">
        <v>270</v>
      </c>
      <c r="H930" t="s">
        <v>271</v>
      </c>
      <c r="I930" t="s">
        <v>66</v>
      </c>
      <c r="J930">
        <v>0.18</v>
      </c>
      <c r="K930" t="s">
        <v>67</v>
      </c>
      <c r="L930" t="s">
        <v>68</v>
      </c>
      <c r="M930">
        <v>6539</v>
      </c>
      <c r="N930" t="s">
        <v>69</v>
      </c>
      <c r="O930" t="s">
        <v>211</v>
      </c>
      <c r="P930">
        <v>0.18</v>
      </c>
      <c r="Q930" t="s">
        <v>117</v>
      </c>
      <c r="R930" t="s">
        <v>117</v>
      </c>
      <c r="T930" t="s">
        <v>25</v>
      </c>
      <c r="U930" t="s">
        <v>73</v>
      </c>
      <c r="W930">
        <v>0.18</v>
      </c>
      <c r="X930">
        <f>SUM(Table2[[#This Row],[Mitigation Finance ($ million)]:[Adaptation Finance ($ million)]])</f>
        <v>0.18</v>
      </c>
      <c r="Y930" t="s">
        <v>68</v>
      </c>
      <c r="Z930" t="s">
        <v>74</v>
      </c>
      <c r="AA930" t="s">
        <v>383</v>
      </c>
    </row>
    <row r="931" spans="1:27" x14ac:dyDescent="0.25">
      <c r="A931" s="2">
        <v>45062</v>
      </c>
      <c r="B931" t="s">
        <v>377</v>
      </c>
      <c r="C931" t="s">
        <v>378</v>
      </c>
      <c r="D931" t="s">
        <v>372</v>
      </c>
      <c r="E931" t="s">
        <v>190</v>
      </c>
      <c r="F931" t="s">
        <v>114</v>
      </c>
      <c r="G931" t="s">
        <v>89</v>
      </c>
      <c r="H931" t="s">
        <v>379</v>
      </c>
      <c r="I931" t="s">
        <v>91</v>
      </c>
      <c r="J931">
        <v>350</v>
      </c>
      <c r="K931" t="s">
        <v>92</v>
      </c>
      <c r="L931" t="s">
        <v>196</v>
      </c>
      <c r="M931">
        <v>7758</v>
      </c>
      <c r="N931" t="s">
        <v>69</v>
      </c>
      <c r="O931" t="s">
        <v>94</v>
      </c>
      <c r="P931">
        <v>25</v>
      </c>
      <c r="Q931" t="s">
        <v>128</v>
      </c>
      <c r="R931" t="s">
        <v>128</v>
      </c>
      <c r="T931" t="s">
        <v>24</v>
      </c>
      <c r="U931" t="s">
        <v>73</v>
      </c>
      <c r="V931">
        <v>1</v>
      </c>
      <c r="X931">
        <f>SUM(Table2[[#This Row],[Mitigation Finance ($ million)]:[Adaptation Finance ($ million)]])</f>
        <v>1</v>
      </c>
      <c r="Y931" t="s">
        <v>96</v>
      </c>
      <c r="Z931" t="s">
        <v>74</v>
      </c>
      <c r="AA931" t="s">
        <v>380</v>
      </c>
    </row>
    <row r="932" spans="1:27" x14ac:dyDescent="0.25">
      <c r="A932" s="2">
        <v>45063</v>
      </c>
      <c r="B932" t="s">
        <v>135</v>
      </c>
      <c r="C932" t="s">
        <v>136</v>
      </c>
      <c r="D932" t="s">
        <v>103</v>
      </c>
      <c r="E932" t="s">
        <v>104</v>
      </c>
      <c r="F932" t="s">
        <v>104</v>
      </c>
      <c r="G932" t="s">
        <v>89</v>
      </c>
      <c r="H932" t="s">
        <v>137</v>
      </c>
      <c r="I932" t="s">
        <v>91</v>
      </c>
      <c r="K932" t="s">
        <v>92</v>
      </c>
      <c r="L932" t="s">
        <v>138</v>
      </c>
      <c r="M932" t="s">
        <v>139</v>
      </c>
      <c r="N932" t="s">
        <v>99</v>
      </c>
      <c r="O932" t="s">
        <v>140</v>
      </c>
      <c r="P932">
        <v>3.54003E-3</v>
      </c>
      <c r="Q932" t="s">
        <v>141</v>
      </c>
      <c r="R932" t="s">
        <v>141</v>
      </c>
      <c r="T932" t="s">
        <v>24</v>
      </c>
      <c r="U932" t="s">
        <v>73</v>
      </c>
      <c r="V932">
        <v>3.54003E-3</v>
      </c>
      <c r="X932">
        <f>SUM(Table2[[#This Row],[Mitigation Finance ($ million)]:[Adaptation Finance ($ million)]])</f>
        <v>3.54003E-3</v>
      </c>
      <c r="Y932" t="s">
        <v>96</v>
      </c>
      <c r="Z932" t="s">
        <v>74</v>
      </c>
      <c r="AA932" t="s">
        <v>142</v>
      </c>
    </row>
    <row r="933" spans="1:27" x14ac:dyDescent="0.25">
      <c r="A933" s="2">
        <v>45063</v>
      </c>
      <c r="B933" t="s">
        <v>135</v>
      </c>
      <c r="C933" t="s">
        <v>136</v>
      </c>
      <c r="D933" t="s">
        <v>103</v>
      </c>
      <c r="E933" t="s">
        <v>104</v>
      </c>
      <c r="F933" t="s">
        <v>104</v>
      </c>
      <c r="G933" t="s">
        <v>89</v>
      </c>
      <c r="H933" t="s">
        <v>137</v>
      </c>
      <c r="I933" t="s">
        <v>91</v>
      </c>
      <c r="K933" t="s">
        <v>92</v>
      </c>
      <c r="L933" t="s">
        <v>138</v>
      </c>
      <c r="M933" t="s">
        <v>139</v>
      </c>
      <c r="N933" t="s">
        <v>99</v>
      </c>
      <c r="O933" t="s">
        <v>140</v>
      </c>
      <c r="P933">
        <v>0.47982877000000002</v>
      </c>
      <c r="Q933" t="s">
        <v>141</v>
      </c>
      <c r="R933" t="s">
        <v>141</v>
      </c>
      <c r="T933" t="s">
        <v>24</v>
      </c>
      <c r="U933" t="s">
        <v>73</v>
      </c>
      <c r="V933">
        <v>0.47982877000000002</v>
      </c>
      <c r="X933">
        <f>SUM(Table2[[#This Row],[Mitigation Finance ($ million)]:[Adaptation Finance ($ million)]])</f>
        <v>0.47982877000000002</v>
      </c>
      <c r="Y933" t="s">
        <v>96</v>
      </c>
      <c r="Z933" t="s">
        <v>74</v>
      </c>
      <c r="AA933" t="s">
        <v>142</v>
      </c>
    </row>
    <row r="934" spans="1:27" x14ac:dyDescent="0.25">
      <c r="A934" s="2">
        <v>45071</v>
      </c>
      <c r="B934" t="s">
        <v>388</v>
      </c>
      <c r="C934" t="s">
        <v>389</v>
      </c>
      <c r="D934" t="s">
        <v>390</v>
      </c>
      <c r="E934" t="s">
        <v>190</v>
      </c>
      <c r="F934" t="s">
        <v>114</v>
      </c>
      <c r="G934" t="s">
        <v>123</v>
      </c>
      <c r="H934" t="s">
        <v>391</v>
      </c>
      <c r="I934" t="s">
        <v>66</v>
      </c>
      <c r="J934">
        <v>6.15</v>
      </c>
      <c r="K934" t="s">
        <v>67</v>
      </c>
      <c r="L934" t="s">
        <v>107</v>
      </c>
      <c r="M934">
        <v>6744</v>
      </c>
      <c r="N934" t="s">
        <v>99</v>
      </c>
      <c r="O934" t="s">
        <v>392</v>
      </c>
      <c r="P934">
        <v>2</v>
      </c>
      <c r="Q934" t="s">
        <v>141</v>
      </c>
      <c r="R934" t="s">
        <v>141</v>
      </c>
      <c r="T934" t="s">
        <v>24</v>
      </c>
      <c r="U934" t="s">
        <v>95</v>
      </c>
      <c r="V934">
        <v>2</v>
      </c>
      <c r="X934">
        <f>SUM(Table2[[#This Row],[Mitigation Finance ($ million)]:[Adaptation Finance ($ million)]])</f>
        <v>2</v>
      </c>
      <c r="Y934" t="s">
        <v>68</v>
      </c>
      <c r="Z934" t="s">
        <v>74</v>
      </c>
      <c r="AA934" t="s">
        <v>393</v>
      </c>
    </row>
    <row r="935" spans="1:27" x14ac:dyDescent="0.25">
      <c r="A935" s="2">
        <v>45071</v>
      </c>
      <c r="B935" t="s">
        <v>388</v>
      </c>
      <c r="C935" t="s">
        <v>389</v>
      </c>
      <c r="D935" t="s">
        <v>390</v>
      </c>
      <c r="E935" t="s">
        <v>190</v>
      </c>
      <c r="F935" t="s">
        <v>114</v>
      </c>
      <c r="G935" t="s">
        <v>123</v>
      </c>
      <c r="H935" t="s">
        <v>391</v>
      </c>
      <c r="I935" t="s">
        <v>66</v>
      </c>
      <c r="K935" t="s">
        <v>67</v>
      </c>
      <c r="L935" t="s">
        <v>68</v>
      </c>
      <c r="M935">
        <v>6744</v>
      </c>
      <c r="N935" t="s">
        <v>69</v>
      </c>
      <c r="O935" t="s">
        <v>70</v>
      </c>
      <c r="P935">
        <v>1</v>
      </c>
      <c r="Q935" t="s">
        <v>141</v>
      </c>
      <c r="R935" t="s">
        <v>141</v>
      </c>
      <c r="T935" t="s">
        <v>24</v>
      </c>
      <c r="U935" t="s">
        <v>95</v>
      </c>
      <c r="V935">
        <v>1</v>
      </c>
      <c r="X935">
        <f>SUM(Table2[[#This Row],[Mitigation Finance ($ million)]:[Adaptation Finance ($ million)]])</f>
        <v>1</v>
      </c>
      <c r="Y935" t="s">
        <v>68</v>
      </c>
      <c r="Z935" t="s">
        <v>74</v>
      </c>
      <c r="AA935" t="s">
        <v>393</v>
      </c>
    </row>
    <row r="936" spans="1:27" x14ac:dyDescent="0.25">
      <c r="A936" s="2">
        <v>45075</v>
      </c>
      <c r="B936" t="s">
        <v>394</v>
      </c>
      <c r="C936" t="s">
        <v>395</v>
      </c>
      <c r="D936" t="s">
        <v>396</v>
      </c>
      <c r="E936" t="s">
        <v>397</v>
      </c>
      <c r="F936" t="s">
        <v>80</v>
      </c>
      <c r="G936" t="s">
        <v>81</v>
      </c>
      <c r="H936" t="s">
        <v>398</v>
      </c>
      <c r="I936" t="s">
        <v>66</v>
      </c>
      <c r="J936">
        <v>350</v>
      </c>
      <c r="K936" t="s">
        <v>125</v>
      </c>
      <c r="L936" t="s">
        <v>93</v>
      </c>
      <c r="M936" t="s">
        <v>399</v>
      </c>
      <c r="N936" t="s">
        <v>69</v>
      </c>
      <c r="O936" t="s">
        <v>94</v>
      </c>
      <c r="P936">
        <v>350</v>
      </c>
      <c r="Q936" t="s">
        <v>126</v>
      </c>
      <c r="R936" t="s">
        <v>126</v>
      </c>
      <c r="T936" t="s">
        <v>25</v>
      </c>
      <c r="U936" t="s">
        <v>95</v>
      </c>
      <c r="W936">
        <v>13.62</v>
      </c>
      <c r="X936">
        <f>SUM(Table2[[#This Row],[Mitigation Finance ($ million)]:[Adaptation Finance ($ million)]])</f>
        <v>13.62</v>
      </c>
      <c r="Y936" t="s">
        <v>96</v>
      </c>
      <c r="Z936" t="s">
        <v>74</v>
      </c>
      <c r="AA936" t="s">
        <v>400</v>
      </c>
    </row>
    <row r="937" spans="1:27" x14ac:dyDescent="0.25">
      <c r="A937" s="2">
        <v>45083</v>
      </c>
      <c r="B937" t="s">
        <v>404</v>
      </c>
      <c r="C937" t="s">
        <v>405</v>
      </c>
      <c r="D937" t="s">
        <v>112</v>
      </c>
      <c r="E937" t="s">
        <v>113</v>
      </c>
      <c r="F937" t="s">
        <v>114</v>
      </c>
      <c r="G937" t="s">
        <v>89</v>
      </c>
      <c r="H937" t="s">
        <v>147</v>
      </c>
      <c r="I937" t="s">
        <v>91</v>
      </c>
      <c r="J937">
        <v>63.27</v>
      </c>
      <c r="K937" t="s">
        <v>92</v>
      </c>
      <c r="L937" t="s">
        <v>93</v>
      </c>
      <c r="M937" t="s">
        <v>406</v>
      </c>
      <c r="N937" t="s">
        <v>69</v>
      </c>
      <c r="O937" t="s">
        <v>94</v>
      </c>
      <c r="P937">
        <v>22.1</v>
      </c>
      <c r="Q937" t="s">
        <v>71</v>
      </c>
      <c r="R937" t="s">
        <v>71</v>
      </c>
      <c r="T937" t="s">
        <v>24</v>
      </c>
      <c r="U937" t="s">
        <v>95</v>
      </c>
      <c r="V937">
        <v>22.1</v>
      </c>
      <c r="X937">
        <f>SUM(Table2[[#This Row],[Mitigation Finance ($ million)]:[Adaptation Finance ($ million)]])</f>
        <v>22.1</v>
      </c>
      <c r="Y937" t="s">
        <v>96</v>
      </c>
      <c r="Z937" t="s">
        <v>74</v>
      </c>
      <c r="AA937" t="s">
        <v>407</v>
      </c>
    </row>
    <row r="938" spans="1:27" x14ac:dyDescent="0.25">
      <c r="A938" s="2">
        <v>45083</v>
      </c>
      <c r="B938" t="s">
        <v>404</v>
      </c>
      <c r="C938" t="s">
        <v>405</v>
      </c>
      <c r="D938" t="s">
        <v>112</v>
      </c>
      <c r="E938" t="s">
        <v>113</v>
      </c>
      <c r="F938" t="s">
        <v>114</v>
      </c>
      <c r="G938" t="s">
        <v>89</v>
      </c>
      <c r="H938" t="s">
        <v>147</v>
      </c>
      <c r="I938" t="s">
        <v>91</v>
      </c>
      <c r="K938" t="s">
        <v>92</v>
      </c>
      <c r="L938" t="s">
        <v>98</v>
      </c>
      <c r="M938" t="s">
        <v>408</v>
      </c>
      <c r="N938" t="s">
        <v>99</v>
      </c>
      <c r="O938" t="s">
        <v>100</v>
      </c>
      <c r="P938">
        <v>22.1</v>
      </c>
      <c r="Q938" t="s">
        <v>71</v>
      </c>
      <c r="R938" t="s">
        <v>71</v>
      </c>
      <c r="T938" t="s">
        <v>24</v>
      </c>
      <c r="U938" t="s">
        <v>95</v>
      </c>
      <c r="V938">
        <v>22.1</v>
      </c>
      <c r="X938">
        <f>SUM(Table2[[#This Row],[Mitigation Finance ($ million)]:[Adaptation Finance ($ million)]])</f>
        <v>22.1</v>
      </c>
      <c r="Y938" t="s">
        <v>96</v>
      </c>
      <c r="Z938" t="s">
        <v>74</v>
      </c>
      <c r="AA938" t="s">
        <v>407</v>
      </c>
    </row>
    <row r="939" spans="1:27" x14ac:dyDescent="0.25">
      <c r="A939" s="2">
        <v>45085</v>
      </c>
      <c r="B939" t="s">
        <v>409</v>
      </c>
      <c r="C939" t="s">
        <v>410</v>
      </c>
      <c r="D939" t="s">
        <v>87</v>
      </c>
      <c r="E939" t="s">
        <v>88</v>
      </c>
      <c r="F939" t="s">
        <v>80</v>
      </c>
      <c r="G939" t="s">
        <v>81</v>
      </c>
      <c r="H939" t="s">
        <v>411</v>
      </c>
      <c r="I939" t="s">
        <v>66</v>
      </c>
      <c r="J939">
        <v>163.11000000000001</v>
      </c>
      <c r="K939" t="s">
        <v>92</v>
      </c>
      <c r="L939" t="s">
        <v>93</v>
      </c>
      <c r="M939">
        <v>4291</v>
      </c>
      <c r="N939" t="s">
        <v>69</v>
      </c>
      <c r="O939" t="s">
        <v>94</v>
      </c>
      <c r="P939">
        <v>130</v>
      </c>
      <c r="Q939" t="s">
        <v>117</v>
      </c>
      <c r="R939" t="s">
        <v>117</v>
      </c>
      <c r="T939" t="s">
        <v>72</v>
      </c>
      <c r="U939" t="s">
        <v>173</v>
      </c>
      <c r="V939">
        <v>16.8</v>
      </c>
      <c r="W939">
        <v>100.7</v>
      </c>
      <c r="X939">
        <f>SUM(Table2[[#This Row],[Mitigation Finance ($ million)]:[Adaptation Finance ($ million)]])</f>
        <v>117.5</v>
      </c>
      <c r="Y939" t="s">
        <v>96</v>
      </c>
      <c r="Z939" t="s">
        <v>74</v>
      </c>
      <c r="AA939" t="s">
        <v>412</v>
      </c>
    </row>
    <row r="940" spans="1:27" x14ac:dyDescent="0.25">
      <c r="A940" s="2">
        <v>45086</v>
      </c>
      <c r="B940" t="s">
        <v>413</v>
      </c>
      <c r="C940" t="s">
        <v>414</v>
      </c>
      <c r="D940" t="s">
        <v>305</v>
      </c>
      <c r="E940" t="s">
        <v>306</v>
      </c>
      <c r="F940" t="s">
        <v>63</v>
      </c>
      <c r="G940" t="s">
        <v>89</v>
      </c>
      <c r="H940" t="s">
        <v>90</v>
      </c>
      <c r="I940" t="s">
        <v>91</v>
      </c>
      <c r="J940">
        <v>866</v>
      </c>
      <c r="K940" t="s">
        <v>92</v>
      </c>
      <c r="L940" t="s">
        <v>93</v>
      </c>
      <c r="M940">
        <v>4304</v>
      </c>
      <c r="N940" t="s">
        <v>69</v>
      </c>
      <c r="O940" t="s">
        <v>94</v>
      </c>
      <c r="P940">
        <v>218.91614171469399</v>
      </c>
      <c r="Q940" t="s">
        <v>141</v>
      </c>
      <c r="R940" t="s">
        <v>141</v>
      </c>
      <c r="T940" t="s">
        <v>24</v>
      </c>
      <c r="U940" t="s">
        <v>73</v>
      </c>
      <c r="V940">
        <v>141.24</v>
      </c>
      <c r="X940">
        <f>SUM(Table2[[#This Row],[Mitigation Finance ($ million)]:[Adaptation Finance ($ million)]])</f>
        <v>141.24</v>
      </c>
      <c r="Y940" t="s">
        <v>96</v>
      </c>
      <c r="Z940" t="s">
        <v>74</v>
      </c>
      <c r="AA940" t="s">
        <v>415</v>
      </c>
    </row>
    <row r="941" spans="1:27" x14ac:dyDescent="0.25">
      <c r="A941" s="2">
        <v>45087</v>
      </c>
      <c r="B941" t="s">
        <v>416</v>
      </c>
      <c r="C941" t="s">
        <v>417</v>
      </c>
      <c r="D941" t="s">
        <v>418</v>
      </c>
      <c r="E941" t="s">
        <v>104</v>
      </c>
      <c r="F941" t="s">
        <v>104</v>
      </c>
      <c r="G941" t="s">
        <v>105</v>
      </c>
      <c r="H941" t="s">
        <v>419</v>
      </c>
      <c r="I941" t="s">
        <v>66</v>
      </c>
      <c r="J941">
        <v>3.6</v>
      </c>
      <c r="K941" t="s">
        <v>180</v>
      </c>
      <c r="L941" t="s">
        <v>68</v>
      </c>
      <c r="M941">
        <v>10111</v>
      </c>
      <c r="N941" t="s">
        <v>69</v>
      </c>
      <c r="O941" t="s">
        <v>70</v>
      </c>
      <c r="P941">
        <v>3.6</v>
      </c>
      <c r="Q941" t="s">
        <v>71</v>
      </c>
      <c r="R941" t="s">
        <v>71</v>
      </c>
      <c r="T941" t="s">
        <v>25</v>
      </c>
      <c r="U941" t="s">
        <v>73</v>
      </c>
      <c r="W941">
        <v>0.36</v>
      </c>
      <c r="X941">
        <f>SUM(Table2[[#This Row],[Mitigation Finance ($ million)]:[Adaptation Finance ($ million)]])</f>
        <v>0.36</v>
      </c>
      <c r="Y941" t="s">
        <v>68</v>
      </c>
      <c r="Z941" t="s">
        <v>74</v>
      </c>
      <c r="AA941" t="s">
        <v>420</v>
      </c>
    </row>
    <row r="942" spans="1:27" x14ac:dyDescent="0.25">
      <c r="A942" s="2">
        <v>45091</v>
      </c>
      <c r="B942" t="s">
        <v>432</v>
      </c>
      <c r="C942" t="s">
        <v>433</v>
      </c>
      <c r="D942" t="s">
        <v>78</v>
      </c>
      <c r="E942" t="s">
        <v>79</v>
      </c>
      <c r="F942" t="s">
        <v>80</v>
      </c>
      <c r="G942" t="s">
        <v>81</v>
      </c>
      <c r="H942" t="s">
        <v>398</v>
      </c>
      <c r="I942" t="s">
        <v>66</v>
      </c>
      <c r="J942">
        <v>1009.4466588</v>
      </c>
      <c r="K942" t="s">
        <v>125</v>
      </c>
      <c r="L942" t="s">
        <v>93</v>
      </c>
      <c r="M942" t="s">
        <v>434</v>
      </c>
      <c r="N942" t="s">
        <v>69</v>
      </c>
      <c r="O942" t="s">
        <v>94</v>
      </c>
      <c r="P942">
        <v>400</v>
      </c>
      <c r="Q942" t="s">
        <v>126</v>
      </c>
      <c r="R942" t="s">
        <v>126</v>
      </c>
      <c r="T942" t="s">
        <v>72</v>
      </c>
      <c r="U942" t="s">
        <v>73</v>
      </c>
      <c r="V942">
        <v>52.9</v>
      </c>
      <c r="W942">
        <v>65.8</v>
      </c>
      <c r="X942">
        <f>SUM(Table2[[#This Row],[Mitigation Finance ($ million)]:[Adaptation Finance ($ million)]])</f>
        <v>118.69999999999999</v>
      </c>
      <c r="Y942" t="s">
        <v>96</v>
      </c>
      <c r="Z942" t="s">
        <v>74</v>
      </c>
      <c r="AA942" t="s">
        <v>435</v>
      </c>
    </row>
    <row r="943" spans="1:27" x14ac:dyDescent="0.25">
      <c r="A943" s="2">
        <v>45091</v>
      </c>
      <c r="B943" t="s">
        <v>427</v>
      </c>
      <c r="C943" t="s">
        <v>428</v>
      </c>
      <c r="D943" t="s">
        <v>429</v>
      </c>
      <c r="E943" t="s">
        <v>430</v>
      </c>
      <c r="F943" t="s">
        <v>217</v>
      </c>
      <c r="G943" t="s">
        <v>105</v>
      </c>
      <c r="H943" t="s">
        <v>307</v>
      </c>
      <c r="I943" t="s">
        <v>66</v>
      </c>
      <c r="J943">
        <v>0.1</v>
      </c>
      <c r="K943" t="s">
        <v>67</v>
      </c>
      <c r="L943" t="s">
        <v>68</v>
      </c>
      <c r="M943">
        <v>10011</v>
      </c>
      <c r="N943" t="s">
        <v>69</v>
      </c>
      <c r="O943" t="s">
        <v>368</v>
      </c>
      <c r="P943">
        <v>0.1</v>
      </c>
      <c r="Q943" t="s">
        <v>126</v>
      </c>
      <c r="R943" t="s">
        <v>126</v>
      </c>
      <c r="T943" t="s">
        <v>72</v>
      </c>
      <c r="U943" t="s">
        <v>73</v>
      </c>
      <c r="V943">
        <v>0.05</v>
      </c>
      <c r="W943">
        <v>0.05</v>
      </c>
      <c r="X943">
        <f>SUM(Table2[[#This Row],[Mitigation Finance ($ million)]:[Adaptation Finance ($ million)]])</f>
        <v>0.1</v>
      </c>
      <c r="Y943" t="s">
        <v>68</v>
      </c>
      <c r="Z943" t="s">
        <v>74</v>
      </c>
      <c r="AA943" t="s">
        <v>431</v>
      </c>
    </row>
    <row r="944" spans="1:27" x14ac:dyDescent="0.25">
      <c r="A944" s="2">
        <v>45093</v>
      </c>
      <c r="B944" t="s">
        <v>436</v>
      </c>
      <c r="C944" t="s">
        <v>437</v>
      </c>
      <c r="D944" t="s">
        <v>438</v>
      </c>
      <c r="E944" t="s">
        <v>439</v>
      </c>
      <c r="F944" t="s">
        <v>114</v>
      </c>
      <c r="G944" t="s">
        <v>123</v>
      </c>
      <c r="H944" t="s">
        <v>440</v>
      </c>
      <c r="I944" t="s">
        <v>66</v>
      </c>
      <c r="J944">
        <v>29.217991309999999</v>
      </c>
      <c r="K944" t="s">
        <v>92</v>
      </c>
      <c r="L944" t="s">
        <v>150</v>
      </c>
      <c r="M944" t="s">
        <v>441</v>
      </c>
      <c r="N944" t="s">
        <v>69</v>
      </c>
      <c r="O944" t="s">
        <v>152</v>
      </c>
      <c r="P944">
        <v>8</v>
      </c>
      <c r="Q944" t="s">
        <v>361</v>
      </c>
      <c r="R944" t="s">
        <v>117</v>
      </c>
      <c r="T944" t="s">
        <v>25</v>
      </c>
      <c r="U944" t="s">
        <v>95</v>
      </c>
      <c r="W944">
        <v>8</v>
      </c>
      <c r="X944">
        <f>SUM(Table2[[#This Row],[Mitigation Finance ($ million)]:[Adaptation Finance ($ million)]])</f>
        <v>8</v>
      </c>
      <c r="Y944" t="s">
        <v>96</v>
      </c>
      <c r="Z944" t="s">
        <v>74</v>
      </c>
      <c r="AA944" t="s">
        <v>442</v>
      </c>
    </row>
    <row r="945" spans="1:27" x14ac:dyDescent="0.25">
      <c r="A945" s="2">
        <v>45093</v>
      </c>
      <c r="B945" t="s">
        <v>436</v>
      </c>
      <c r="C945" t="s">
        <v>437</v>
      </c>
      <c r="D945" t="s">
        <v>438</v>
      </c>
      <c r="E945" t="s">
        <v>439</v>
      </c>
      <c r="F945" t="s">
        <v>114</v>
      </c>
      <c r="G945" t="s">
        <v>123</v>
      </c>
      <c r="H945" t="s">
        <v>440</v>
      </c>
      <c r="I945" t="s">
        <v>66</v>
      </c>
      <c r="K945" t="s">
        <v>92</v>
      </c>
      <c r="L945" t="s">
        <v>170</v>
      </c>
      <c r="M945" t="s">
        <v>443</v>
      </c>
      <c r="N945" t="s">
        <v>99</v>
      </c>
      <c r="O945" t="s">
        <v>172</v>
      </c>
      <c r="P945">
        <v>3</v>
      </c>
      <c r="Q945" t="s">
        <v>361</v>
      </c>
      <c r="R945" t="s">
        <v>117</v>
      </c>
      <c r="T945" t="s">
        <v>25</v>
      </c>
      <c r="U945" t="s">
        <v>95</v>
      </c>
      <c r="X945">
        <f>SUM(Table2[[#This Row],[Mitigation Finance ($ million)]:[Adaptation Finance ($ million)]])</f>
        <v>0</v>
      </c>
      <c r="Y945" t="s">
        <v>96</v>
      </c>
      <c r="Z945" t="s">
        <v>74</v>
      </c>
      <c r="AA945" t="s">
        <v>442</v>
      </c>
    </row>
    <row r="946" spans="1:27" x14ac:dyDescent="0.25">
      <c r="A946" s="2">
        <v>45093</v>
      </c>
      <c r="B946" t="s">
        <v>436</v>
      </c>
      <c r="C946" t="s">
        <v>437</v>
      </c>
      <c r="D946" t="s">
        <v>438</v>
      </c>
      <c r="E946" t="s">
        <v>439</v>
      </c>
      <c r="F946" t="s">
        <v>114</v>
      </c>
      <c r="G946" t="s">
        <v>123</v>
      </c>
      <c r="H946" t="s">
        <v>440</v>
      </c>
      <c r="I946" t="s">
        <v>66</v>
      </c>
      <c r="K946" t="s">
        <v>92</v>
      </c>
      <c r="L946" t="s">
        <v>170</v>
      </c>
      <c r="M946" t="s">
        <v>444</v>
      </c>
      <c r="N946" t="s">
        <v>99</v>
      </c>
      <c r="O946" t="s">
        <v>445</v>
      </c>
      <c r="P946">
        <v>3.2179913099999999</v>
      </c>
      <c r="Q946" t="s">
        <v>361</v>
      </c>
      <c r="R946" t="s">
        <v>117</v>
      </c>
      <c r="T946" t="s">
        <v>25</v>
      </c>
      <c r="U946" t="s">
        <v>95</v>
      </c>
      <c r="W946">
        <v>3.2179913099999999</v>
      </c>
      <c r="X946">
        <f>SUM(Table2[[#This Row],[Mitigation Finance ($ million)]:[Adaptation Finance ($ million)]])</f>
        <v>3.2179913099999999</v>
      </c>
      <c r="Y946" t="s">
        <v>96</v>
      </c>
      <c r="Z946" t="s">
        <v>74</v>
      </c>
      <c r="AA946" t="s">
        <v>442</v>
      </c>
    </row>
    <row r="947" spans="1:27" x14ac:dyDescent="0.25">
      <c r="A947" s="2">
        <v>45093</v>
      </c>
      <c r="B947" t="s">
        <v>446</v>
      </c>
      <c r="C947" t="s">
        <v>447</v>
      </c>
      <c r="D947" t="s">
        <v>103</v>
      </c>
      <c r="E947" t="s">
        <v>104</v>
      </c>
      <c r="F947" t="s">
        <v>104</v>
      </c>
      <c r="G947" t="s">
        <v>81</v>
      </c>
      <c r="H947" t="s">
        <v>448</v>
      </c>
      <c r="I947" t="s">
        <v>66</v>
      </c>
      <c r="J947">
        <v>4.5</v>
      </c>
      <c r="K947" t="s">
        <v>180</v>
      </c>
      <c r="L947" t="s">
        <v>107</v>
      </c>
      <c r="M947">
        <v>10114</v>
      </c>
      <c r="N947" t="s">
        <v>99</v>
      </c>
      <c r="O947" t="s">
        <v>449</v>
      </c>
      <c r="P947">
        <v>1.25</v>
      </c>
      <c r="Q947" t="s">
        <v>132</v>
      </c>
      <c r="R947" t="s">
        <v>141</v>
      </c>
      <c r="T947" t="s">
        <v>24</v>
      </c>
      <c r="U947" t="s">
        <v>73</v>
      </c>
      <c r="V947">
        <v>1.25</v>
      </c>
      <c r="X947">
        <f>SUM(Table2[[#This Row],[Mitigation Finance ($ million)]:[Adaptation Finance ($ million)]])</f>
        <v>1.25</v>
      </c>
      <c r="Y947" t="s">
        <v>68</v>
      </c>
      <c r="Z947" t="s">
        <v>74</v>
      </c>
      <c r="AA947" t="s">
        <v>450</v>
      </c>
    </row>
    <row r="948" spans="1:27" x14ac:dyDescent="0.25">
      <c r="A948" s="2">
        <v>45093</v>
      </c>
      <c r="B948" t="s">
        <v>446</v>
      </c>
      <c r="C948" t="s">
        <v>447</v>
      </c>
      <c r="D948" t="s">
        <v>103</v>
      </c>
      <c r="E948" t="s">
        <v>104</v>
      </c>
      <c r="F948" t="s">
        <v>104</v>
      </c>
      <c r="G948" t="s">
        <v>81</v>
      </c>
      <c r="H948" t="s">
        <v>448</v>
      </c>
      <c r="I948" t="s">
        <v>66</v>
      </c>
      <c r="K948" t="s">
        <v>180</v>
      </c>
      <c r="L948" t="s">
        <v>68</v>
      </c>
      <c r="M948">
        <v>10114</v>
      </c>
      <c r="N948" t="s">
        <v>69</v>
      </c>
      <c r="O948" t="s">
        <v>70</v>
      </c>
      <c r="P948">
        <v>1.25</v>
      </c>
      <c r="Q948" t="s">
        <v>132</v>
      </c>
      <c r="R948" t="s">
        <v>132</v>
      </c>
      <c r="T948" t="s">
        <v>24</v>
      </c>
      <c r="U948" t="s">
        <v>73</v>
      </c>
      <c r="X948">
        <f>SUM(Table2[[#This Row],[Mitigation Finance ($ million)]:[Adaptation Finance ($ million)]])</f>
        <v>0</v>
      </c>
      <c r="Y948" t="s">
        <v>68</v>
      </c>
      <c r="Z948" t="s">
        <v>74</v>
      </c>
      <c r="AA948" t="s">
        <v>450</v>
      </c>
    </row>
    <row r="949" spans="1:27" x14ac:dyDescent="0.25">
      <c r="A949" s="2">
        <v>45093</v>
      </c>
      <c r="B949" t="s">
        <v>446</v>
      </c>
      <c r="C949" t="s">
        <v>447</v>
      </c>
      <c r="D949" t="s">
        <v>103</v>
      </c>
      <c r="E949" t="s">
        <v>104</v>
      </c>
      <c r="F949" t="s">
        <v>104</v>
      </c>
      <c r="G949" t="s">
        <v>81</v>
      </c>
      <c r="H949" t="s">
        <v>448</v>
      </c>
      <c r="I949" t="s">
        <v>66</v>
      </c>
      <c r="K949" t="s">
        <v>180</v>
      </c>
      <c r="L949" t="s">
        <v>68</v>
      </c>
      <c r="M949">
        <v>10114</v>
      </c>
      <c r="N949" t="s">
        <v>69</v>
      </c>
      <c r="O949" t="s">
        <v>451</v>
      </c>
      <c r="P949">
        <v>2</v>
      </c>
      <c r="Q949" t="s">
        <v>132</v>
      </c>
      <c r="R949" t="s">
        <v>132</v>
      </c>
      <c r="T949" t="s">
        <v>24</v>
      </c>
      <c r="U949" t="s">
        <v>73</v>
      </c>
      <c r="X949">
        <f>SUM(Table2[[#This Row],[Mitigation Finance ($ million)]:[Adaptation Finance ($ million)]])</f>
        <v>0</v>
      </c>
      <c r="Y949" t="s">
        <v>68</v>
      </c>
      <c r="Z949" t="s">
        <v>74</v>
      </c>
      <c r="AA949" t="s">
        <v>450</v>
      </c>
    </row>
    <row r="950" spans="1:27" x14ac:dyDescent="0.25">
      <c r="A950" s="2">
        <v>45099</v>
      </c>
      <c r="B950" t="s">
        <v>458</v>
      </c>
      <c r="C950" t="s">
        <v>459</v>
      </c>
      <c r="D950" t="s">
        <v>460</v>
      </c>
      <c r="E950" t="s">
        <v>104</v>
      </c>
      <c r="F950" t="s">
        <v>104</v>
      </c>
      <c r="G950" t="s">
        <v>105</v>
      </c>
      <c r="H950" t="s">
        <v>419</v>
      </c>
      <c r="I950" t="s">
        <v>66</v>
      </c>
      <c r="J950">
        <v>3</v>
      </c>
      <c r="K950" t="s">
        <v>67</v>
      </c>
      <c r="L950" t="s">
        <v>107</v>
      </c>
      <c r="M950">
        <v>10117</v>
      </c>
      <c r="N950" t="s">
        <v>99</v>
      </c>
      <c r="O950" t="s">
        <v>461</v>
      </c>
      <c r="P950">
        <v>3</v>
      </c>
      <c r="Q950" t="s">
        <v>325</v>
      </c>
      <c r="R950" t="s">
        <v>325</v>
      </c>
      <c r="T950" t="s">
        <v>72</v>
      </c>
      <c r="U950" t="s">
        <v>73</v>
      </c>
      <c r="V950">
        <v>0.25</v>
      </c>
      <c r="W950">
        <v>1.25</v>
      </c>
      <c r="X950">
        <f>SUM(Table2[[#This Row],[Mitigation Finance ($ million)]:[Adaptation Finance ($ million)]])</f>
        <v>1.5</v>
      </c>
      <c r="Y950" t="s">
        <v>68</v>
      </c>
      <c r="Z950" t="s">
        <v>74</v>
      </c>
      <c r="AA950" t="s">
        <v>462</v>
      </c>
    </row>
    <row r="951" spans="1:27" x14ac:dyDescent="0.25">
      <c r="A951" s="2">
        <v>45099</v>
      </c>
      <c r="B951" t="s">
        <v>458</v>
      </c>
      <c r="C951" t="s">
        <v>459</v>
      </c>
      <c r="D951" t="s">
        <v>460</v>
      </c>
      <c r="E951" t="s">
        <v>104</v>
      </c>
      <c r="F951" t="s">
        <v>104</v>
      </c>
      <c r="G951" t="s">
        <v>105</v>
      </c>
      <c r="H951" t="s">
        <v>419</v>
      </c>
      <c r="I951" t="s">
        <v>66</v>
      </c>
      <c r="K951" t="s">
        <v>67</v>
      </c>
      <c r="L951" t="s">
        <v>107</v>
      </c>
      <c r="M951">
        <v>10117</v>
      </c>
      <c r="N951" t="s">
        <v>99</v>
      </c>
      <c r="O951" t="s">
        <v>461</v>
      </c>
      <c r="Q951" t="s">
        <v>325</v>
      </c>
      <c r="R951" t="s">
        <v>71</v>
      </c>
      <c r="T951" t="s">
        <v>72</v>
      </c>
      <c r="U951" t="s">
        <v>73</v>
      </c>
      <c r="V951">
        <v>0.25</v>
      </c>
      <c r="W951">
        <v>1.25</v>
      </c>
      <c r="X951">
        <f>SUM(Table2[[#This Row],[Mitigation Finance ($ million)]:[Adaptation Finance ($ million)]])</f>
        <v>1.5</v>
      </c>
      <c r="Y951" t="s">
        <v>68</v>
      </c>
      <c r="Z951" t="s">
        <v>74</v>
      </c>
      <c r="AA951" t="s">
        <v>462</v>
      </c>
    </row>
    <row r="952" spans="1:27" x14ac:dyDescent="0.25">
      <c r="A952" s="2">
        <v>45100</v>
      </c>
      <c r="B952" t="s">
        <v>467</v>
      </c>
      <c r="C952" t="s">
        <v>468</v>
      </c>
      <c r="D952" t="s">
        <v>469</v>
      </c>
      <c r="E952" t="s">
        <v>190</v>
      </c>
      <c r="F952" t="s">
        <v>114</v>
      </c>
      <c r="G952" t="s">
        <v>105</v>
      </c>
      <c r="H952" t="s">
        <v>359</v>
      </c>
      <c r="I952" t="s">
        <v>66</v>
      </c>
      <c r="J952">
        <v>0.5</v>
      </c>
      <c r="K952" t="s">
        <v>67</v>
      </c>
      <c r="L952" t="s">
        <v>107</v>
      </c>
      <c r="M952">
        <v>9915</v>
      </c>
      <c r="N952" t="s">
        <v>99</v>
      </c>
      <c r="O952" t="s">
        <v>470</v>
      </c>
      <c r="P952">
        <v>0.5</v>
      </c>
      <c r="Q952" t="s">
        <v>117</v>
      </c>
      <c r="R952" t="s">
        <v>117</v>
      </c>
      <c r="T952" t="s">
        <v>72</v>
      </c>
      <c r="U952" t="s">
        <v>73</v>
      </c>
      <c r="V952">
        <v>0.25</v>
      </c>
      <c r="W952">
        <v>0.25</v>
      </c>
      <c r="X952">
        <f>SUM(Table2[[#This Row],[Mitigation Finance ($ million)]:[Adaptation Finance ($ million)]])</f>
        <v>0.5</v>
      </c>
      <c r="Y952" t="s">
        <v>68</v>
      </c>
      <c r="Z952" t="s">
        <v>74</v>
      </c>
      <c r="AA952" t="s">
        <v>471</v>
      </c>
    </row>
    <row r="953" spans="1:27" x14ac:dyDescent="0.25">
      <c r="A953" s="2">
        <v>45100</v>
      </c>
      <c r="B953" t="s">
        <v>472</v>
      </c>
      <c r="C953" t="s">
        <v>473</v>
      </c>
      <c r="D953" t="s">
        <v>460</v>
      </c>
      <c r="E953" t="s">
        <v>104</v>
      </c>
      <c r="F953" t="s">
        <v>104</v>
      </c>
      <c r="G953" t="s">
        <v>105</v>
      </c>
      <c r="H953" t="s">
        <v>455</v>
      </c>
      <c r="I953" t="s">
        <v>66</v>
      </c>
      <c r="J953">
        <v>1.095</v>
      </c>
      <c r="K953" t="s">
        <v>67</v>
      </c>
      <c r="L953" t="s">
        <v>68</v>
      </c>
      <c r="M953">
        <v>10119</v>
      </c>
      <c r="N953" t="s">
        <v>69</v>
      </c>
      <c r="O953" t="s">
        <v>70</v>
      </c>
      <c r="P953">
        <v>1.095</v>
      </c>
      <c r="Q953" t="s">
        <v>126</v>
      </c>
      <c r="R953" t="s">
        <v>126</v>
      </c>
      <c r="T953" t="s">
        <v>25</v>
      </c>
      <c r="U953" t="s">
        <v>73</v>
      </c>
      <c r="W953">
        <v>0.1</v>
      </c>
      <c r="X953">
        <f>SUM(Table2[[#This Row],[Mitigation Finance ($ million)]:[Adaptation Finance ($ million)]])</f>
        <v>0.1</v>
      </c>
      <c r="Y953" t="s">
        <v>68</v>
      </c>
      <c r="Z953" t="s">
        <v>74</v>
      </c>
      <c r="AA953" t="s">
        <v>474</v>
      </c>
    </row>
    <row r="954" spans="1:27" x14ac:dyDescent="0.25">
      <c r="A954" s="2">
        <v>45100</v>
      </c>
      <c r="B954" t="s">
        <v>472</v>
      </c>
      <c r="C954" t="s">
        <v>473</v>
      </c>
      <c r="D954" t="s">
        <v>460</v>
      </c>
      <c r="E954" t="s">
        <v>104</v>
      </c>
      <c r="F954" t="s">
        <v>104</v>
      </c>
      <c r="G954" t="s">
        <v>105</v>
      </c>
      <c r="H954" t="s">
        <v>455</v>
      </c>
      <c r="I954" t="s">
        <v>66</v>
      </c>
      <c r="K954" t="s">
        <v>67</v>
      </c>
      <c r="L954" t="s">
        <v>68</v>
      </c>
      <c r="M954">
        <v>10119</v>
      </c>
      <c r="N954" t="s">
        <v>69</v>
      </c>
      <c r="O954" t="s">
        <v>70</v>
      </c>
      <c r="Q954" t="s">
        <v>126</v>
      </c>
      <c r="R954" t="s">
        <v>132</v>
      </c>
      <c r="T954" t="s">
        <v>25</v>
      </c>
      <c r="U954" t="s">
        <v>73</v>
      </c>
      <c r="W954">
        <v>0.05</v>
      </c>
      <c r="X954">
        <f>SUM(Table2[[#This Row],[Mitigation Finance ($ million)]:[Adaptation Finance ($ million)]])</f>
        <v>0.05</v>
      </c>
      <c r="Y954" t="s">
        <v>68</v>
      </c>
      <c r="Z954" t="s">
        <v>74</v>
      </c>
      <c r="AA954" t="s">
        <v>474</v>
      </c>
    </row>
    <row r="955" spans="1:27" x14ac:dyDescent="0.25">
      <c r="A955" s="2">
        <v>45100</v>
      </c>
      <c r="B955" t="s">
        <v>472</v>
      </c>
      <c r="C955" t="s">
        <v>473</v>
      </c>
      <c r="D955" t="s">
        <v>460</v>
      </c>
      <c r="E955" t="s">
        <v>104</v>
      </c>
      <c r="F955" t="s">
        <v>104</v>
      </c>
      <c r="G955" t="s">
        <v>105</v>
      </c>
      <c r="H955" t="s">
        <v>455</v>
      </c>
      <c r="I955" t="s">
        <v>66</v>
      </c>
      <c r="K955" t="s">
        <v>67</v>
      </c>
      <c r="L955" t="s">
        <v>68</v>
      </c>
      <c r="M955">
        <v>10119</v>
      </c>
      <c r="N955" t="s">
        <v>69</v>
      </c>
      <c r="O955" t="s">
        <v>70</v>
      </c>
      <c r="Q955" t="s">
        <v>126</v>
      </c>
      <c r="R955" t="s">
        <v>475</v>
      </c>
      <c r="T955" t="s">
        <v>25</v>
      </c>
      <c r="U955" t="s">
        <v>73</v>
      </c>
      <c r="W955">
        <v>0.05</v>
      </c>
      <c r="X955">
        <f>SUM(Table2[[#This Row],[Mitigation Finance ($ million)]:[Adaptation Finance ($ million)]])</f>
        <v>0.05</v>
      </c>
      <c r="Y955" t="s">
        <v>68</v>
      </c>
      <c r="Z955" t="s">
        <v>74</v>
      </c>
      <c r="AA955" t="s">
        <v>474</v>
      </c>
    </row>
    <row r="956" spans="1:27" x14ac:dyDescent="0.25">
      <c r="A956" s="2">
        <v>45100</v>
      </c>
      <c r="B956" t="s">
        <v>472</v>
      </c>
      <c r="C956" t="s">
        <v>473</v>
      </c>
      <c r="D956" t="s">
        <v>460</v>
      </c>
      <c r="E956" t="s">
        <v>104</v>
      </c>
      <c r="F956" t="s">
        <v>104</v>
      </c>
      <c r="G956" t="s">
        <v>105</v>
      </c>
      <c r="H956" t="s">
        <v>455</v>
      </c>
      <c r="I956" t="s">
        <v>66</v>
      </c>
      <c r="K956" t="s">
        <v>67</v>
      </c>
      <c r="L956" t="s">
        <v>68</v>
      </c>
      <c r="M956">
        <v>10119</v>
      </c>
      <c r="N956" t="s">
        <v>69</v>
      </c>
      <c r="O956" t="s">
        <v>70</v>
      </c>
      <c r="Q956" t="s">
        <v>126</v>
      </c>
      <c r="R956" t="s">
        <v>128</v>
      </c>
      <c r="T956" t="s">
        <v>25</v>
      </c>
      <c r="U956" t="s">
        <v>73</v>
      </c>
      <c r="W956">
        <v>0.05</v>
      </c>
      <c r="X956">
        <f>SUM(Table2[[#This Row],[Mitigation Finance ($ million)]:[Adaptation Finance ($ million)]])</f>
        <v>0.05</v>
      </c>
      <c r="Y956" t="s">
        <v>68</v>
      </c>
      <c r="Z956" t="s">
        <v>74</v>
      </c>
      <c r="AA956" t="s">
        <v>474</v>
      </c>
    </row>
    <row r="957" spans="1:27" x14ac:dyDescent="0.25">
      <c r="A957" s="2">
        <v>45103</v>
      </c>
      <c r="B957" t="s">
        <v>480</v>
      </c>
      <c r="C957" t="s">
        <v>481</v>
      </c>
      <c r="D957" t="s">
        <v>396</v>
      </c>
      <c r="E957" t="s">
        <v>397</v>
      </c>
      <c r="F957" t="s">
        <v>80</v>
      </c>
      <c r="G957" t="s">
        <v>105</v>
      </c>
      <c r="H957" t="s">
        <v>289</v>
      </c>
      <c r="I957" t="s">
        <v>66</v>
      </c>
      <c r="J957">
        <v>2</v>
      </c>
      <c r="K957" t="s">
        <v>67</v>
      </c>
      <c r="L957" t="s">
        <v>107</v>
      </c>
      <c r="M957">
        <v>10105</v>
      </c>
      <c r="N957" t="s">
        <v>99</v>
      </c>
      <c r="O957" t="s">
        <v>172</v>
      </c>
      <c r="P957">
        <v>1</v>
      </c>
      <c r="Q957" t="s">
        <v>141</v>
      </c>
      <c r="R957" t="s">
        <v>141</v>
      </c>
      <c r="T957" t="s">
        <v>24</v>
      </c>
      <c r="U957" t="s">
        <v>73</v>
      </c>
      <c r="V957">
        <v>1</v>
      </c>
      <c r="X957">
        <f>SUM(Table2[[#This Row],[Mitigation Finance ($ million)]:[Adaptation Finance ($ million)]])</f>
        <v>1</v>
      </c>
      <c r="Y957" t="s">
        <v>68</v>
      </c>
      <c r="Z957" t="s">
        <v>74</v>
      </c>
      <c r="AA957" t="s">
        <v>482</v>
      </c>
    </row>
    <row r="958" spans="1:27" x14ac:dyDescent="0.25">
      <c r="A958" s="2">
        <v>45103</v>
      </c>
      <c r="B958" t="s">
        <v>480</v>
      </c>
      <c r="C958" t="s">
        <v>481</v>
      </c>
      <c r="D958" t="s">
        <v>396</v>
      </c>
      <c r="E958" t="s">
        <v>397</v>
      </c>
      <c r="F958" t="s">
        <v>80</v>
      </c>
      <c r="G958" t="s">
        <v>105</v>
      </c>
      <c r="H958" t="s">
        <v>289</v>
      </c>
      <c r="I958" t="s">
        <v>66</v>
      </c>
      <c r="K958" t="s">
        <v>67</v>
      </c>
      <c r="L958" t="s">
        <v>107</v>
      </c>
      <c r="M958">
        <v>10105</v>
      </c>
      <c r="N958" t="s">
        <v>99</v>
      </c>
      <c r="O958" t="s">
        <v>483</v>
      </c>
      <c r="P958">
        <v>1</v>
      </c>
      <c r="Q958" t="s">
        <v>141</v>
      </c>
      <c r="R958" t="s">
        <v>141</v>
      </c>
      <c r="T958" t="s">
        <v>24</v>
      </c>
      <c r="U958" t="s">
        <v>73</v>
      </c>
      <c r="V958">
        <v>1</v>
      </c>
      <c r="X958">
        <f>SUM(Table2[[#This Row],[Mitigation Finance ($ million)]:[Adaptation Finance ($ million)]])</f>
        <v>1</v>
      </c>
      <c r="Y958" t="s">
        <v>68</v>
      </c>
      <c r="Z958" t="s">
        <v>74</v>
      </c>
      <c r="AA958" t="s">
        <v>482</v>
      </c>
    </row>
    <row r="959" spans="1:27" x14ac:dyDescent="0.25">
      <c r="A959" s="2">
        <v>45106</v>
      </c>
      <c r="B959" t="s">
        <v>436</v>
      </c>
      <c r="C959" t="s">
        <v>437</v>
      </c>
      <c r="D959" t="s">
        <v>438</v>
      </c>
      <c r="E959" t="s">
        <v>439</v>
      </c>
      <c r="F959" t="s">
        <v>114</v>
      </c>
      <c r="G959" t="s">
        <v>123</v>
      </c>
      <c r="H959" t="s">
        <v>440</v>
      </c>
      <c r="I959" t="s">
        <v>66</v>
      </c>
      <c r="K959" t="s">
        <v>92</v>
      </c>
      <c r="L959" t="s">
        <v>150</v>
      </c>
      <c r="M959" t="s">
        <v>484</v>
      </c>
      <c r="N959" t="s">
        <v>69</v>
      </c>
      <c r="O959" t="s">
        <v>152</v>
      </c>
      <c r="P959">
        <v>15</v>
      </c>
      <c r="Q959" t="s">
        <v>361</v>
      </c>
      <c r="R959" t="s">
        <v>117</v>
      </c>
      <c r="T959" t="s">
        <v>25</v>
      </c>
      <c r="U959" t="s">
        <v>95</v>
      </c>
      <c r="X959">
        <f>SUM(Table2[[#This Row],[Mitigation Finance ($ million)]:[Adaptation Finance ($ million)]])</f>
        <v>0</v>
      </c>
      <c r="Y959" t="s">
        <v>96</v>
      </c>
      <c r="Z959" t="s">
        <v>74</v>
      </c>
      <c r="AA959" t="s">
        <v>442</v>
      </c>
    </row>
    <row r="960" spans="1:27" x14ac:dyDescent="0.25">
      <c r="A960" s="2">
        <v>45107</v>
      </c>
      <c r="B960" t="s">
        <v>485</v>
      </c>
      <c r="C960" t="s">
        <v>486</v>
      </c>
      <c r="D960" t="s">
        <v>429</v>
      </c>
      <c r="E960" t="s">
        <v>430</v>
      </c>
      <c r="F960" t="s">
        <v>217</v>
      </c>
      <c r="G960" t="s">
        <v>89</v>
      </c>
      <c r="H960" t="s">
        <v>137</v>
      </c>
      <c r="I960" t="s">
        <v>91</v>
      </c>
      <c r="J960">
        <v>18.399999999999999</v>
      </c>
      <c r="K960" t="s">
        <v>92</v>
      </c>
      <c r="L960" t="s">
        <v>93</v>
      </c>
      <c r="M960" t="s">
        <v>487</v>
      </c>
      <c r="N960" t="s">
        <v>69</v>
      </c>
      <c r="O960" t="s">
        <v>94</v>
      </c>
      <c r="P960">
        <v>10.187241498746999</v>
      </c>
      <c r="Q960" t="s">
        <v>361</v>
      </c>
      <c r="R960" t="s">
        <v>361</v>
      </c>
      <c r="T960" t="s">
        <v>24</v>
      </c>
      <c r="U960" t="s">
        <v>73</v>
      </c>
      <c r="V960">
        <v>1</v>
      </c>
      <c r="X960">
        <f>SUM(Table2[[#This Row],[Mitigation Finance ($ million)]:[Adaptation Finance ($ million)]])</f>
        <v>1</v>
      </c>
      <c r="Y960" t="s">
        <v>96</v>
      </c>
      <c r="Z960" t="s">
        <v>74</v>
      </c>
      <c r="AA960" t="s">
        <v>488</v>
      </c>
    </row>
    <row r="961" spans="1:27" x14ac:dyDescent="0.25">
      <c r="A961" s="2">
        <v>45112</v>
      </c>
      <c r="B961" t="s">
        <v>497</v>
      </c>
      <c r="C961" t="s">
        <v>498</v>
      </c>
      <c r="D961" t="s">
        <v>423</v>
      </c>
      <c r="E961" t="s">
        <v>424</v>
      </c>
      <c r="F961" t="s">
        <v>80</v>
      </c>
      <c r="G961" t="s">
        <v>81</v>
      </c>
      <c r="H961" t="s">
        <v>499</v>
      </c>
      <c r="I961" t="s">
        <v>66</v>
      </c>
      <c r="J961">
        <v>50</v>
      </c>
      <c r="K961" t="s">
        <v>125</v>
      </c>
      <c r="L961" t="s">
        <v>93</v>
      </c>
      <c r="M961" t="s">
        <v>500</v>
      </c>
      <c r="N961" t="s">
        <v>69</v>
      </c>
      <c r="O961" t="s">
        <v>225</v>
      </c>
      <c r="P961">
        <v>50</v>
      </c>
      <c r="Q961" t="s">
        <v>331</v>
      </c>
      <c r="R961" t="s">
        <v>126</v>
      </c>
      <c r="T961" t="s">
        <v>72</v>
      </c>
      <c r="U961" t="s">
        <v>73</v>
      </c>
      <c r="V961">
        <v>2.1360000000000001</v>
      </c>
      <c r="W961">
        <v>8.3000000000000004E-2</v>
      </c>
      <c r="X961">
        <f>SUM(Table2[[#This Row],[Mitigation Finance ($ million)]:[Adaptation Finance ($ million)]])</f>
        <v>2.2190000000000003</v>
      </c>
      <c r="Y961" t="s">
        <v>96</v>
      </c>
      <c r="Z961" t="s">
        <v>74</v>
      </c>
      <c r="AA961" t="s">
        <v>501</v>
      </c>
    </row>
    <row r="962" spans="1:27" x14ac:dyDescent="0.25">
      <c r="A962" s="2">
        <v>45112</v>
      </c>
      <c r="B962" t="s">
        <v>497</v>
      </c>
      <c r="C962" t="s">
        <v>498</v>
      </c>
      <c r="D962" t="s">
        <v>423</v>
      </c>
      <c r="E962" t="s">
        <v>424</v>
      </c>
      <c r="F962" t="s">
        <v>80</v>
      </c>
      <c r="G962" t="s">
        <v>81</v>
      </c>
      <c r="H962" t="s">
        <v>499</v>
      </c>
      <c r="I962" t="s">
        <v>66</v>
      </c>
      <c r="K962" t="s">
        <v>125</v>
      </c>
      <c r="L962" t="s">
        <v>93</v>
      </c>
      <c r="M962" t="s">
        <v>500</v>
      </c>
      <c r="N962" t="s">
        <v>69</v>
      </c>
      <c r="O962" t="s">
        <v>225</v>
      </c>
      <c r="Q962" t="s">
        <v>331</v>
      </c>
      <c r="R962" t="s">
        <v>332</v>
      </c>
      <c r="T962" t="s">
        <v>72</v>
      </c>
      <c r="U962" t="s">
        <v>73</v>
      </c>
      <c r="V962">
        <v>19.224</v>
      </c>
      <c r="W962">
        <v>0.747</v>
      </c>
      <c r="X962">
        <f>SUM(Table2[[#This Row],[Mitigation Finance ($ million)]:[Adaptation Finance ($ million)]])</f>
        <v>19.971</v>
      </c>
      <c r="Y962" t="s">
        <v>96</v>
      </c>
      <c r="Z962" t="s">
        <v>74</v>
      </c>
      <c r="AA962" t="s">
        <v>501</v>
      </c>
    </row>
    <row r="963" spans="1:27" x14ac:dyDescent="0.25">
      <c r="A963" s="2">
        <v>45114</v>
      </c>
      <c r="B963" t="s">
        <v>504</v>
      </c>
      <c r="C963" t="s">
        <v>505</v>
      </c>
      <c r="D963" t="s">
        <v>87</v>
      </c>
      <c r="E963" t="s">
        <v>88</v>
      </c>
      <c r="F963" t="s">
        <v>80</v>
      </c>
      <c r="G963" t="s">
        <v>89</v>
      </c>
      <c r="H963" t="s">
        <v>379</v>
      </c>
      <c r="I963" t="s">
        <v>91</v>
      </c>
      <c r="J963">
        <v>800</v>
      </c>
      <c r="K963" t="s">
        <v>92</v>
      </c>
      <c r="L963" t="s">
        <v>196</v>
      </c>
      <c r="M963" t="s">
        <v>506</v>
      </c>
      <c r="N963" t="s">
        <v>69</v>
      </c>
      <c r="O963" t="s">
        <v>94</v>
      </c>
      <c r="P963">
        <v>50</v>
      </c>
      <c r="Q963" t="s">
        <v>128</v>
      </c>
      <c r="R963" t="s">
        <v>128</v>
      </c>
      <c r="T963" t="s">
        <v>24</v>
      </c>
      <c r="U963" t="s">
        <v>73</v>
      </c>
      <c r="V963">
        <v>2.77</v>
      </c>
      <c r="X963">
        <f>SUM(Table2[[#This Row],[Mitigation Finance ($ million)]:[Adaptation Finance ($ million)]])</f>
        <v>2.77</v>
      </c>
      <c r="Y963" t="s">
        <v>96</v>
      </c>
      <c r="Z963" t="s">
        <v>74</v>
      </c>
      <c r="AA963" t="s">
        <v>507</v>
      </c>
    </row>
    <row r="964" spans="1:27" x14ac:dyDescent="0.25">
      <c r="A964" s="2">
        <v>45118</v>
      </c>
      <c r="B964" t="s">
        <v>508</v>
      </c>
      <c r="C964" t="s">
        <v>509</v>
      </c>
      <c r="D964" t="s">
        <v>510</v>
      </c>
      <c r="E964" t="s">
        <v>104</v>
      </c>
      <c r="F964" t="s">
        <v>104</v>
      </c>
      <c r="G964" t="s">
        <v>353</v>
      </c>
      <c r="H964" t="s">
        <v>354</v>
      </c>
      <c r="I964" t="s">
        <v>66</v>
      </c>
      <c r="J964">
        <v>4</v>
      </c>
      <c r="K964" t="s">
        <v>180</v>
      </c>
      <c r="L964" t="s">
        <v>68</v>
      </c>
      <c r="M964">
        <v>10123</v>
      </c>
      <c r="N964" t="s">
        <v>69</v>
      </c>
      <c r="O964" t="s">
        <v>70</v>
      </c>
      <c r="P964">
        <v>4</v>
      </c>
      <c r="Q964" t="s">
        <v>141</v>
      </c>
      <c r="R964" t="s">
        <v>71</v>
      </c>
      <c r="T964" t="s">
        <v>72</v>
      </c>
      <c r="U964" t="s">
        <v>173</v>
      </c>
      <c r="W964">
        <v>0.56000000000000005</v>
      </c>
      <c r="X964">
        <f>SUM(Table2[[#This Row],[Mitigation Finance ($ million)]:[Adaptation Finance ($ million)]])</f>
        <v>0.56000000000000005</v>
      </c>
      <c r="Y964" t="s">
        <v>68</v>
      </c>
      <c r="Z964" t="s">
        <v>74</v>
      </c>
      <c r="AA964" t="s">
        <v>511</v>
      </c>
    </row>
    <row r="965" spans="1:27" x14ac:dyDescent="0.25">
      <c r="A965" s="2">
        <v>45118</v>
      </c>
      <c r="B965" t="s">
        <v>508</v>
      </c>
      <c r="C965" t="s">
        <v>509</v>
      </c>
      <c r="D965" t="s">
        <v>510</v>
      </c>
      <c r="E965" t="s">
        <v>104</v>
      </c>
      <c r="F965" t="s">
        <v>104</v>
      </c>
      <c r="G965" t="s">
        <v>353</v>
      </c>
      <c r="H965" t="s">
        <v>354</v>
      </c>
      <c r="I965" t="s">
        <v>66</v>
      </c>
      <c r="K965" t="s">
        <v>180</v>
      </c>
      <c r="L965" t="s">
        <v>68</v>
      </c>
      <c r="M965">
        <v>10123</v>
      </c>
      <c r="N965" t="s">
        <v>69</v>
      </c>
      <c r="O965" t="s">
        <v>70</v>
      </c>
      <c r="Q965" t="s">
        <v>141</v>
      </c>
      <c r="R965" t="s">
        <v>141</v>
      </c>
      <c r="T965" t="s">
        <v>72</v>
      </c>
      <c r="U965" t="s">
        <v>173</v>
      </c>
      <c r="V965">
        <v>0.44</v>
      </c>
      <c r="W965">
        <v>2</v>
      </c>
      <c r="X965">
        <f>SUM(Table2[[#This Row],[Mitigation Finance ($ million)]:[Adaptation Finance ($ million)]])</f>
        <v>2.44</v>
      </c>
      <c r="Y965" t="s">
        <v>68</v>
      </c>
      <c r="Z965" t="s">
        <v>74</v>
      </c>
      <c r="AA965" t="s">
        <v>511</v>
      </c>
    </row>
    <row r="966" spans="1:27" x14ac:dyDescent="0.25">
      <c r="A966" s="2">
        <v>45124</v>
      </c>
      <c r="B966" t="s">
        <v>295</v>
      </c>
      <c r="C966" t="s">
        <v>296</v>
      </c>
      <c r="D966" t="s">
        <v>297</v>
      </c>
      <c r="E966" t="s">
        <v>208</v>
      </c>
      <c r="F966" t="s">
        <v>63</v>
      </c>
      <c r="G966" t="s">
        <v>105</v>
      </c>
      <c r="H966" t="s">
        <v>289</v>
      </c>
      <c r="I966" t="s">
        <v>66</v>
      </c>
      <c r="K966" t="s">
        <v>180</v>
      </c>
      <c r="L966" t="s">
        <v>68</v>
      </c>
      <c r="M966">
        <v>9792</v>
      </c>
      <c r="N966" t="s">
        <v>69</v>
      </c>
      <c r="O966" t="s">
        <v>70</v>
      </c>
      <c r="P966">
        <v>0.5</v>
      </c>
      <c r="Q966" t="s">
        <v>141</v>
      </c>
      <c r="R966" t="s">
        <v>141</v>
      </c>
      <c r="T966" t="s">
        <v>24</v>
      </c>
      <c r="U966" t="s">
        <v>73</v>
      </c>
      <c r="V966">
        <v>0.5</v>
      </c>
      <c r="X966">
        <f>SUM(Table2[[#This Row],[Mitigation Finance ($ million)]:[Adaptation Finance ($ million)]])</f>
        <v>0.5</v>
      </c>
      <c r="Y966" t="s">
        <v>68</v>
      </c>
      <c r="Z966" t="s">
        <v>74</v>
      </c>
      <c r="AA966" t="s">
        <v>298</v>
      </c>
    </row>
    <row r="967" spans="1:27" x14ac:dyDescent="0.25">
      <c r="A967" s="2">
        <v>45127</v>
      </c>
      <c r="B967" t="s">
        <v>517</v>
      </c>
      <c r="C967" t="s">
        <v>518</v>
      </c>
      <c r="D967" t="s">
        <v>519</v>
      </c>
      <c r="E967" t="s">
        <v>104</v>
      </c>
      <c r="F967" t="s">
        <v>104</v>
      </c>
      <c r="G967" t="s">
        <v>270</v>
      </c>
      <c r="H967" t="s">
        <v>271</v>
      </c>
      <c r="I967" t="s">
        <v>66</v>
      </c>
      <c r="J967">
        <v>1.5</v>
      </c>
      <c r="K967" t="s">
        <v>67</v>
      </c>
      <c r="L967" t="s">
        <v>107</v>
      </c>
      <c r="M967">
        <v>10125</v>
      </c>
      <c r="N967" t="s">
        <v>99</v>
      </c>
      <c r="O967" t="s">
        <v>520</v>
      </c>
      <c r="P967">
        <v>1.5</v>
      </c>
      <c r="Q967" t="s">
        <v>126</v>
      </c>
      <c r="R967" t="s">
        <v>126</v>
      </c>
      <c r="T967" t="s">
        <v>25</v>
      </c>
      <c r="U967" t="s">
        <v>73</v>
      </c>
      <c r="W967">
        <v>1</v>
      </c>
      <c r="X967">
        <f>SUM(Table2[[#This Row],[Mitigation Finance ($ million)]:[Adaptation Finance ($ million)]])</f>
        <v>1</v>
      </c>
      <c r="Y967" t="s">
        <v>68</v>
      </c>
      <c r="Z967" t="s">
        <v>74</v>
      </c>
      <c r="AA967" t="s">
        <v>521</v>
      </c>
    </row>
    <row r="968" spans="1:27" x14ac:dyDescent="0.25">
      <c r="A968" s="2">
        <v>45127</v>
      </c>
      <c r="B968" t="s">
        <v>517</v>
      </c>
      <c r="C968" t="s">
        <v>518</v>
      </c>
      <c r="D968" t="s">
        <v>519</v>
      </c>
      <c r="E968" t="s">
        <v>104</v>
      </c>
      <c r="F968" t="s">
        <v>104</v>
      </c>
      <c r="G968" t="s">
        <v>270</v>
      </c>
      <c r="H968" t="s">
        <v>271</v>
      </c>
      <c r="I968" t="s">
        <v>66</v>
      </c>
      <c r="K968" t="s">
        <v>67</v>
      </c>
      <c r="L968" t="s">
        <v>107</v>
      </c>
      <c r="M968">
        <v>10125</v>
      </c>
      <c r="N968" t="s">
        <v>99</v>
      </c>
      <c r="O968" t="s">
        <v>520</v>
      </c>
      <c r="Q968" t="s">
        <v>126</v>
      </c>
      <c r="R968" t="s">
        <v>128</v>
      </c>
      <c r="T968" t="s">
        <v>25</v>
      </c>
      <c r="U968" t="s">
        <v>73</v>
      </c>
      <c r="W968">
        <v>0.5</v>
      </c>
      <c r="X968">
        <f>SUM(Table2[[#This Row],[Mitigation Finance ($ million)]:[Adaptation Finance ($ million)]])</f>
        <v>0.5</v>
      </c>
      <c r="Y968" t="s">
        <v>68</v>
      </c>
      <c r="Z968" t="s">
        <v>74</v>
      </c>
      <c r="AA968" t="s">
        <v>521</v>
      </c>
    </row>
    <row r="969" spans="1:27" x14ac:dyDescent="0.25">
      <c r="A969" s="2">
        <v>45128</v>
      </c>
      <c r="B969" t="s">
        <v>531</v>
      </c>
      <c r="C969" t="s">
        <v>532</v>
      </c>
      <c r="D969" t="s">
        <v>103</v>
      </c>
      <c r="E969" t="s">
        <v>104</v>
      </c>
      <c r="F969" t="s">
        <v>104</v>
      </c>
      <c r="G969" t="s">
        <v>533</v>
      </c>
      <c r="H969" t="s">
        <v>534</v>
      </c>
      <c r="I969" t="s">
        <v>66</v>
      </c>
      <c r="J969">
        <v>0.5</v>
      </c>
      <c r="K969" t="s">
        <v>67</v>
      </c>
      <c r="L969" t="s">
        <v>68</v>
      </c>
      <c r="M969">
        <v>10128</v>
      </c>
      <c r="N969" t="s">
        <v>69</v>
      </c>
      <c r="O969" t="s">
        <v>70</v>
      </c>
      <c r="P969">
        <v>0.5</v>
      </c>
      <c r="Q969" t="s">
        <v>332</v>
      </c>
      <c r="R969" t="s">
        <v>332</v>
      </c>
      <c r="T969" t="s">
        <v>24</v>
      </c>
      <c r="U969" t="s">
        <v>73</v>
      </c>
      <c r="V969">
        <v>0.05</v>
      </c>
      <c r="X969">
        <f>SUM(Table2[[#This Row],[Mitigation Finance ($ million)]:[Adaptation Finance ($ million)]])</f>
        <v>0.05</v>
      </c>
      <c r="Y969" t="s">
        <v>68</v>
      </c>
      <c r="Z969" t="s">
        <v>74</v>
      </c>
      <c r="AA969" t="s">
        <v>535</v>
      </c>
    </row>
    <row r="970" spans="1:27" x14ac:dyDescent="0.25">
      <c r="A970" s="2">
        <v>45133</v>
      </c>
      <c r="B970" t="s">
        <v>544</v>
      </c>
      <c r="C970" t="s">
        <v>545</v>
      </c>
      <c r="D970" t="s">
        <v>112</v>
      </c>
      <c r="E970" t="s">
        <v>113</v>
      </c>
      <c r="F970" t="s">
        <v>114</v>
      </c>
      <c r="G970" t="s">
        <v>123</v>
      </c>
      <c r="H970" t="s">
        <v>546</v>
      </c>
      <c r="I970" t="s">
        <v>66</v>
      </c>
      <c r="J970">
        <v>2</v>
      </c>
      <c r="K970" t="s">
        <v>67</v>
      </c>
      <c r="L970" t="s">
        <v>107</v>
      </c>
      <c r="M970">
        <v>10122</v>
      </c>
      <c r="N970" t="s">
        <v>99</v>
      </c>
      <c r="O970" t="s">
        <v>172</v>
      </c>
      <c r="P970">
        <v>2</v>
      </c>
      <c r="Q970" t="s">
        <v>141</v>
      </c>
      <c r="R970" t="s">
        <v>141</v>
      </c>
      <c r="T970" t="s">
        <v>24</v>
      </c>
      <c r="U970" t="s">
        <v>173</v>
      </c>
      <c r="V970">
        <v>2</v>
      </c>
      <c r="X970">
        <f>SUM(Table2[[#This Row],[Mitigation Finance ($ million)]:[Adaptation Finance ($ million)]])</f>
        <v>2</v>
      </c>
      <c r="Y970" t="s">
        <v>68</v>
      </c>
      <c r="Z970" t="s">
        <v>74</v>
      </c>
      <c r="AA970" t="s">
        <v>547</v>
      </c>
    </row>
    <row r="971" spans="1:27" x14ac:dyDescent="0.25">
      <c r="A971" s="2">
        <v>45134</v>
      </c>
      <c r="B971" t="s">
        <v>552</v>
      </c>
      <c r="C971" t="s">
        <v>553</v>
      </c>
      <c r="D971" t="s">
        <v>87</v>
      </c>
      <c r="E971" t="s">
        <v>88</v>
      </c>
      <c r="F971" t="s">
        <v>80</v>
      </c>
      <c r="G971" t="s">
        <v>81</v>
      </c>
      <c r="H971" t="s">
        <v>425</v>
      </c>
      <c r="I971" t="s">
        <v>66</v>
      </c>
      <c r="J971">
        <v>451.6</v>
      </c>
      <c r="K971" t="s">
        <v>92</v>
      </c>
      <c r="L971" t="s">
        <v>93</v>
      </c>
      <c r="M971" t="s">
        <v>554</v>
      </c>
      <c r="N971" t="s">
        <v>69</v>
      </c>
      <c r="O971" t="s">
        <v>94</v>
      </c>
      <c r="P971">
        <v>295</v>
      </c>
      <c r="Q971" t="s">
        <v>84</v>
      </c>
      <c r="R971" t="s">
        <v>84</v>
      </c>
      <c r="T971" t="s">
        <v>72</v>
      </c>
      <c r="U971" t="s">
        <v>173</v>
      </c>
      <c r="V971">
        <v>2.7</v>
      </c>
      <c r="W971">
        <v>71.45</v>
      </c>
      <c r="X971">
        <f>SUM(Table2[[#This Row],[Mitigation Finance ($ million)]:[Adaptation Finance ($ million)]])</f>
        <v>74.150000000000006</v>
      </c>
      <c r="Y971" t="s">
        <v>96</v>
      </c>
      <c r="Z971" t="s">
        <v>74</v>
      </c>
      <c r="AA971" t="s">
        <v>555</v>
      </c>
    </row>
    <row r="972" spans="1:27" x14ac:dyDescent="0.25">
      <c r="A972" s="2">
        <v>45138</v>
      </c>
      <c r="B972" t="s">
        <v>556</v>
      </c>
      <c r="C972" t="s">
        <v>557</v>
      </c>
      <c r="D972" t="s">
        <v>558</v>
      </c>
      <c r="E972" t="s">
        <v>559</v>
      </c>
      <c r="F972" t="s">
        <v>217</v>
      </c>
      <c r="G972" t="s">
        <v>270</v>
      </c>
      <c r="H972" t="s">
        <v>560</v>
      </c>
      <c r="I972" t="s">
        <v>66</v>
      </c>
      <c r="J972">
        <v>0.22500000000000001</v>
      </c>
      <c r="K972" t="s">
        <v>67</v>
      </c>
      <c r="L972" t="s">
        <v>68</v>
      </c>
      <c r="M972">
        <v>10137</v>
      </c>
      <c r="N972" t="s">
        <v>69</v>
      </c>
      <c r="O972" t="s">
        <v>561</v>
      </c>
      <c r="P972">
        <v>0.22500000000000001</v>
      </c>
      <c r="Q972" t="s">
        <v>332</v>
      </c>
      <c r="R972" t="s">
        <v>332</v>
      </c>
      <c r="T972" t="s">
        <v>24</v>
      </c>
      <c r="U972" t="s">
        <v>95</v>
      </c>
      <c r="V972">
        <v>0.22500000000000001</v>
      </c>
      <c r="X972">
        <f>SUM(Table2[[#This Row],[Mitigation Finance ($ million)]:[Adaptation Finance ($ million)]])</f>
        <v>0.22500000000000001</v>
      </c>
      <c r="Y972" t="s">
        <v>68</v>
      </c>
      <c r="Z972" t="s">
        <v>74</v>
      </c>
      <c r="AA972" t="s">
        <v>562</v>
      </c>
    </row>
    <row r="973" spans="1:27" x14ac:dyDescent="0.25">
      <c r="A973" s="2">
        <v>45139</v>
      </c>
      <c r="B973" t="s">
        <v>563</v>
      </c>
      <c r="C973" t="s">
        <v>564</v>
      </c>
      <c r="D973" t="s">
        <v>328</v>
      </c>
      <c r="E973" t="s">
        <v>329</v>
      </c>
      <c r="F973" t="s">
        <v>63</v>
      </c>
      <c r="G973" t="s">
        <v>89</v>
      </c>
      <c r="H973" t="s">
        <v>565</v>
      </c>
      <c r="I973" t="s">
        <v>91</v>
      </c>
      <c r="J973">
        <v>150</v>
      </c>
      <c r="K973" t="s">
        <v>92</v>
      </c>
      <c r="L973" t="s">
        <v>93</v>
      </c>
      <c r="M973" t="s">
        <v>566</v>
      </c>
      <c r="N973" t="s">
        <v>69</v>
      </c>
      <c r="O973" t="s">
        <v>94</v>
      </c>
      <c r="P973">
        <v>20</v>
      </c>
      <c r="Q973" t="s">
        <v>128</v>
      </c>
      <c r="R973" t="s">
        <v>128</v>
      </c>
      <c r="T973" t="s">
        <v>24</v>
      </c>
      <c r="U973" t="s">
        <v>73</v>
      </c>
      <c r="V973">
        <v>20</v>
      </c>
      <c r="X973">
        <f>SUM(Table2[[#This Row],[Mitigation Finance ($ million)]:[Adaptation Finance ($ million)]])</f>
        <v>20</v>
      </c>
      <c r="Y973" t="s">
        <v>96</v>
      </c>
      <c r="Z973" t="s">
        <v>74</v>
      </c>
      <c r="AA973" t="s">
        <v>567</v>
      </c>
    </row>
    <row r="974" spans="1:27" x14ac:dyDescent="0.25">
      <c r="A974" s="2">
        <v>45145</v>
      </c>
      <c r="B974" t="s">
        <v>571</v>
      </c>
      <c r="C974" t="s">
        <v>572</v>
      </c>
      <c r="D974" t="s">
        <v>200</v>
      </c>
      <c r="E974" t="s">
        <v>201</v>
      </c>
      <c r="F974" t="s">
        <v>114</v>
      </c>
      <c r="G974" t="s">
        <v>89</v>
      </c>
      <c r="H974" t="s">
        <v>573</v>
      </c>
      <c r="I974" t="s">
        <v>91</v>
      </c>
      <c r="J974">
        <v>24.5</v>
      </c>
      <c r="K974" t="s">
        <v>92</v>
      </c>
      <c r="L974" t="s">
        <v>93</v>
      </c>
      <c r="M974" t="s">
        <v>574</v>
      </c>
      <c r="N974" t="s">
        <v>69</v>
      </c>
      <c r="O974" t="s">
        <v>94</v>
      </c>
      <c r="P974">
        <v>3</v>
      </c>
      <c r="Q974" t="s">
        <v>141</v>
      </c>
      <c r="R974" t="s">
        <v>141</v>
      </c>
      <c r="T974" t="s">
        <v>24</v>
      </c>
      <c r="U974" t="s">
        <v>73</v>
      </c>
      <c r="V974">
        <v>3</v>
      </c>
      <c r="X974">
        <f>SUM(Table2[[#This Row],[Mitigation Finance ($ million)]:[Adaptation Finance ($ million)]])</f>
        <v>3</v>
      </c>
      <c r="Y974" t="s">
        <v>96</v>
      </c>
      <c r="Z974" t="s">
        <v>74</v>
      </c>
      <c r="AA974" t="s">
        <v>575</v>
      </c>
    </row>
    <row r="975" spans="1:27" x14ac:dyDescent="0.25">
      <c r="A975" s="2">
        <v>45145</v>
      </c>
      <c r="B975" t="s">
        <v>571</v>
      </c>
      <c r="C975" t="s">
        <v>572</v>
      </c>
      <c r="D975" t="s">
        <v>200</v>
      </c>
      <c r="E975" t="s">
        <v>201</v>
      </c>
      <c r="F975" t="s">
        <v>114</v>
      </c>
      <c r="G975" t="s">
        <v>89</v>
      </c>
      <c r="H975" t="s">
        <v>573</v>
      </c>
      <c r="I975" t="s">
        <v>91</v>
      </c>
      <c r="K975" t="s">
        <v>92</v>
      </c>
      <c r="L975" t="s">
        <v>170</v>
      </c>
      <c r="M975" t="s">
        <v>576</v>
      </c>
      <c r="N975" t="s">
        <v>99</v>
      </c>
      <c r="O975" t="s">
        <v>204</v>
      </c>
      <c r="P975">
        <v>3</v>
      </c>
      <c r="Q975" t="s">
        <v>141</v>
      </c>
      <c r="R975" t="s">
        <v>141</v>
      </c>
      <c r="T975" t="s">
        <v>24</v>
      </c>
      <c r="U975" t="s">
        <v>73</v>
      </c>
      <c r="V975">
        <v>3</v>
      </c>
      <c r="X975">
        <f>SUM(Table2[[#This Row],[Mitigation Finance ($ million)]:[Adaptation Finance ($ million)]])</f>
        <v>3</v>
      </c>
      <c r="Y975" t="s">
        <v>96</v>
      </c>
      <c r="Z975" t="s">
        <v>74</v>
      </c>
      <c r="AA975" t="s">
        <v>575</v>
      </c>
    </row>
    <row r="976" spans="1:27" x14ac:dyDescent="0.25">
      <c r="A976" s="2">
        <v>45147</v>
      </c>
      <c r="B976" t="s">
        <v>374</v>
      </c>
      <c r="C976" t="s">
        <v>375</v>
      </c>
      <c r="D976" t="s">
        <v>61</v>
      </c>
      <c r="E976" t="s">
        <v>62</v>
      </c>
      <c r="F976" t="s">
        <v>63</v>
      </c>
      <c r="G976" t="s">
        <v>105</v>
      </c>
      <c r="H976" t="s">
        <v>289</v>
      </c>
      <c r="I976" t="s">
        <v>66</v>
      </c>
      <c r="K976" t="s">
        <v>180</v>
      </c>
      <c r="L976" t="s">
        <v>107</v>
      </c>
      <c r="M976">
        <v>10100</v>
      </c>
      <c r="N976" t="s">
        <v>99</v>
      </c>
      <c r="O976" t="s">
        <v>449</v>
      </c>
      <c r="P976">
        <v>1</v>
      </c>
      <c r="Q976" t="s">
        <v>141</v>
      </c>
      <c r="R976" t="s">
        <v>141</v>
      </c>
      <c r="T976" t="s">
        <v>24</v>
      </c>
      <c r="U976" t="s">
        <v>73</v>
      </c>
      <c r="V976">
        <v>0.79200000000000004</v>
      </c>
      <c r="X976">
        <f>SUM(Table2[[#This Row],[Mitigation Finance ($ million)]:[Adaptation Finance ($ million)]])</f>
        <v>0.79200000000000004</v>
      </c>
      <c r="Y976" t="s">
        <v>68</v>
      </c>
      <c r="Z976" t="s">
        <v>74</v>
      </c>
      <c r="AA976" t="s">
        <v>376</v>
      </c>
    </row>
    <row r="977" spans="1:27" x14ac:dyDescent="0.25">
      <c r="A977" s="2">
        <v>45148</v>
      </c>
      <c r="B977" t="s">
        <v>580</v>
      </c>
      <c r="C977" t="s">
        <v>581</v>
      </c>
      <c r="D977" t="s">
        <v>582</v>
      </c>
      <c r="E977" t="s">
        <v>104</v>
      </c>
      <c r="F977" t="s">
        <v>104</v>
      </c>
      <c r="G977" t="s">
        <v>270</v>
      </c>
      <c r="H977" t="s">
        <v>583</v>
      </c>
      <c r="I977" t="s">
        <v>66</v>
      </c>
      <c r="J977">
        <v>2.8849999999999998</v>
      </c>
      <c r="K977" t="s">
        <v>67</v>
      </c>
      <c r="L977" t="s">
        <v>68</v>
      </c>
      <c r="M977">
        <v>10127</v>
      </c>
      <c r="N977" t="s">
        <v>69</v>
      </c>
      <c r="O977" t="s">
        <v>70</v>
      </c>
      <c r="P977">
        <v>1</v>
      </c>
      <c r="Q977" t="s">
        <v>117</v>
      </c>
      <c r="R977" t="s">
        <v>117</v>
      </c>
      <c r="T977" t="s">
        <v>25</v>
      </c>
      <c r="U977" t="s">
        <v>73</v>
      </c>
      <c r="W977">
        <v>2.8849999999999998</v>
      </c>
      <c r="X977">
        <f>SUM(Table2[[#This Row],[Mitigation Finance ($ million)]:[Adaptation Finance ($ million)]])</f>
        <v>2.8849999999999998</v>
      </c>
      <c r="Y977" t="s">
        <v>68</v>
      </c>
      <c r="Z977" t="s">
        <v>74</v>
      </c>
      <c r="AA977" t="s">
        <v>584</v>
      </c>
    </row>
    <row r="978" spans="1:27" x14ac:dyDescent="0.25">
      <c r="A978" s="2">
        <v>45152</v>
      </c>
      <c r="B978" t="s">
        <v>589</v>
      </c>
      <c r="C978" t="s">
        <v>590</v>
      </c>
      <c r="D978" t="s">
        <v>78</v>
      </c>
      <c r="E978" t="s">
        <v>79</v>
      </c>
      <c r="F978" t="s">
        <v>80</v>
      </c>
      <c r="G978" t="s">
        <v>81</v>
      </c>
      <c r="H978" t="s">
        <v>82</v>
      </c>
      <c r="I978" t="s">
        <v>66</v>
      </c>
      <c r="J978">
        <v>691.29</v>
      </c>
      <c r="K978" t="s">
        <v>591</v>
      </c>
      <c r="L978" t="s">
        <v>93</v>
      </c>
      <c r="M978" t="s">
        <v>592</v>
      </c>
      <c r="N978" t="s">
        <v>69</v>
      </c>
      <c r="O978" t="s">
        <v>225</v>
      </c>
      <c r="P978">
        <v>300</v>
      </c>
      <c r="Q978" t="s">
        <v>71</v>
      </c>
      <c r="R978" t="s">
        <v>71</v>
      </c>
      <c r="T978" t="s">
        <v>72</v>
      </c>
      <c r="U978" t="s">
        <v>95</v>
      </c>
      <c r="V978">
        <v>11.1</v>
      </c>
      <c r="W978">
        <v>169.24</v>
      </c>
      <c r="X978">
        <f>SUM(Table2[[#This Row],[Mitigation Finance ($ million)]:[Adaptation Finance ($ million)]])</f>
        <v>180.34</v>
      </c>
      <c r="Y978" t="s">
        <v>96</v>
      </c>
      <c r="Z978" t="s">
        <v>74</v>
      </c>
      <c r="AA978" t="s">
        <v>593</v>
      </c>
    </row>
    <row r="979" spans="1:27" x14ac:dyDescent="0.25">
      <c r="A979" s="2">
        <v>45152</v>
      </c>
      <c r="B979" t="s">
        <v>589</v>
      </c>
      <c r="C979" t="s">
        <v>590</v>
      </c>
      <c r="D979" t="s">
        <v>78</v>
      </c>
      <c r="E979" t="s">
        <v>79</v>
      </c>
      <c r="F979" t="s">
        <v>80</v>
      </c>
      <c r="G979" t="s">
        <v>81</v>
      </c>
      <c r="H979" t="s">
        <v>82</v>
      </c>
      <c r="I979" t="s">
        <v>66</v>
      </c>
      <c r="K979" t="s">
        <v>591</v>
      </c>
      <c r="L979" t="s">
        <v>98</v>
      </c>
      <c r="M979" t="s">
        <v>594</v>
      </c>
      <c r="N979" t="s">
        <v>595</v>
      </c>
      <c r="O979" t="s">
        <v>596</v>
      </c>
      <c r="P979">
        <v>200</v>
      </c>
      <c r="Q979" t="s">
        <v>71</v>
      </c>
      <c r="R979" t="s">
        <v>71</v>
      </c>
      <c r="T979" t="s">
        <v>72</v>
      </c>
      <c r="U979" t="s">
        <v>95</v>
      </c>
      <c r="W979">
        <v>120.9</v>
      </c>
      <c r="X979">
        <f>SUM(Table2[[#This Row],[Mitigation Finance ($ million)]:[Adaptation Finance ($ million)]])</f>
        <v>120.9</v>
      </c>
      <c r="Y979" t="s">
        <v>96</v>
      </c>
      <c r="Z979" t="s">
        <v>74</v>
      </c>
      <c r="AA979" t="s">
        <v>593</v>
      </c>
    </row>
    <row r="980" spans="1:27" x14ac:dyDescent="0.25">
      <c r="A980" s="2">
        <v>45156</v>
      </c>
      <c r="B980" t="s">
        <v>597</v>
      </c>
      <c r="C980" t="s">
        <v>598</v>
      </c>
      <c r="D980" t="s">
        <v>221</v>
      </c>
      <c r="E980" t="s">
        <v>222</v>
      </c>
      <c r="F980" t="s">
        <v>223</v>
      </c>
      <c r="G980" t="s">
        <v>105</v>
      </c>
      <c r="H980" t="s">
        <v>289</v>
      </c>
      <c r="I980" t="s">
        <v>66</v>
      </c>
      <c r="J980">
        <v>1</v>
      </c>
      <c r="K980" t="s">
        <v>67</v>
      </c>
      <c r="L980" t="s">
        <v>68</v>
      </c>
      <c r="M980">
        <v>10135</v>
      </c>
      <c r="N980" t="s">
        <v>69</v>
      </c>
      <c r="O980" t="s">
        <v>70</v>
      </c>
      <c r="P980">
        <v>1</v>
      </c>
      <c r="Q980" t="s">
        <v>141</v>
      </c>
      <c r="R980" t="s">
        <v>141</v>
      </c>
      <c r="T980" t="s">
        <v>72</v>
      </c>
      <c r="U980" t="s">
        <v>73</v>
      </c>
      <c r="V980">
        <v>0.125</v>
      </c>
      <c r="W980">
        <v>0.125</v>
      </c>
      <c r="X980">
        <f>SUM(Table2[[#This Row],[Mitigation Finance ($ million)]:[Adaptation Finance ($ million)]])</f>
        <v>0.25</v>
      </c>
      <c r="Y980" t="s">
        <v>68</v>
      </c>
      <c r="Z980" t="s">
        <v>74</v>
      </c>
      <c r="AA980" t="s">
        <v>599</v>
      </c>
    </row>
    <row r="981" spans="1:27" x14ac:dyDescent="0.25">
      <c r="A981" s="2">
        <v>45160</v>
      </c>
      <c r="B981" t="s">
        <v>600</v>
      </c>
      <c r="C981" t="s">
        <v>601</v>
      </c>
      <c r="D981" t="s">
        <v>103</v>
      </c>
      <c r="E981" t="s">
        <v>104</v>
      </c>
      <c r="F981" t="s">
        <v>104</v>
      </c>
      <c r="G981" t="s">
        <v>270</v>
      </c>
      <c r="H981" t="s">
        <v>271</v>
      </c>
      <c r="I981" t="s">
        <v>66</v>
      </c>
      <c r="J981">
        <v>0.4</v>
      </c>
      <c r="K981" t="s">
        <v>67</v>
      </c>
      <c r="L981" t="s">
        <v>68</v>
      </c>
      <c r="M981">
        <v>10039</v>
      </c>
      <c r="N981" t="s">
        <v>69</v>
      </c>
      <c r="O981" t="s">
        <v>70</v>
      </c>
      <c r="P981">
        <v>0.4</v>
      </c>
      <c r="Q981" t="s">
        <v>325</v>
      </c>
      <c r="R981" t="s">
        <v>325</v>
      </c>
      <c r="T981" t="s">
        <v>72</v>
      </c>
      <c r="U981" t="s">
        <v>73</v>
      </c>
      <c r="V981">
        <v>0.2</v>
      </c>
      <c r="W981">
        <v>0.2</v>
      </c>
      <c r="X981">
        <f>SUM(Table2[[#This Row],[Mitigation Finance ($ million)]:[Adaptation Finance ($ million)]])</f>
        <v>0.4</v>
      </c>
      <c r="Y981" t="s">
        <v>68</v>
      </c>
      <c r="Z981" t="s">
        <v>74</v>
      </c>
      <c r="AA981" t="s">
        <v>602</v>
      </c>
    </row>
    <row r="982" spans="1:27" x14ac:dyDescent="0.25">
      <c r="A982" s="2">
        <v>45161</v>
      </c>
      <c r="B982" t="s">
        <v>603</v>
      </c>
      <c r="C982" t="s">
        <v>604</v>
      </c>
      <c r="D982" t="s">
        <v>87</v>
      </c>
      <c r="E982" t="s">
        <v>88</v>
      </c>
      <c r="F982" t="s">
        <v>80</v>
      </c>
      <c r="G982" t="s">
        <v>89</v>
      </c>
      <c r="H982" t="s">
        <v>90</v>
      </c>
      <c r="I982" t="s">
        <v>91</v>
      </c>
      <c r="K982" t="s">
        <v>92</v>
      </c>
      <c r="L982" t="s">
        <v>93</v>
      </c>
      <c r="M982" t="s">
        <v>605</v>
      </c>
      <c r="N982" t="s">
        <v>69</v>
      </c>
      <c r="O982" t="s">
        <v>94</v>
      </c>
      <c r="P982">
        <v>14.651090118026</v>
      </c>
      <c r="Q982" t="s">
        <v>141</v>
      </c>
      <c r="R982" t="s">
        <v>141</v>
      </c>
      <c r="T982" t="s">
        <v>24</v>
      </c>
      <c r="U982" t="s">
        <v>73</v>
      </c>
      <c r="V982">
        <v>14.651090119999999</v>
      </c>
      <c r="X982">
        <f>SUM(Table2[[#This Row],[Mitigation Finance ($ million)]:[Adaptation Finance ($ million)]])</f>
        <v>14.651090119999999</v>
      </c>
      <c r="Y982" t="s">
        <v>96</v>
      </c>
      <c r="Z982" t="s">
        <v>74</v>
      </c>
      <c r="AA982" t="s">
        <v>606</v>
      </c>
    </row>
    <row r="983" spans="1:27" x14ac:dyDescent="0.25">
      <c r="A983" s="2">
        <v>45163</v>
      </c>
      <c r="B983" t="s">
        <v>607</v>
      </c>
      <c r="C983" t="s">
        <v>608</v>
      </c>
      <c r="D983" t="s">
        <v>103</v>
      </c>
      <c r="E983" t="s">
        <v>104</v>
      </c>
      <c r="F983" t="s">
        <v>104</v>
      </c>
      <c r="G983" t="s">
        <v>105</v>
      </c>
      <c r="H983" t="s">
        <v>419</v>
      </c>
      <c r="I983" t="s">
        <v>66</v>
      </c>
      <c r="J983">
        <v>1.7250000000000001</v>
      </c>
      <c r="K983" t="s">
        <v>180</v>
      </c>
      <c r="L983" t="s">
        <v>68</v>
      </c>
      <c r="M983">
        <v>6752</v>
      </c>
      <c r="N983" t="s">
        <v>69</v>
      </c>
      <c r="O983" t="s">
        <v>70</v>
      </c>
      <c r="P983">
        <v>1.5</v>
      </c>
      <c r="Q983" t="s">
        <v>71</v>
      </c>
      <c r="R983" t="s">
        <v>71</v>
      </c>
      <c r="T983" t="s">
        <v>25</v>
      </c>
      <c r="U983" t="s">
        <v>73</v>
      </c>
      <c r="X983">
        <f>SUM(Table2[[#This Row],[Mitigation Finance ($ million)]:[Adaptation Finance ($ million)]])</f>
        <v>0</v>
      </c>
      <c r="Y983" t="s">
        <v>68</v>
      </c>
      <c r="Z983" t="s">
        <v>74</v>
      </c>
      <c r="AA983" t="s">
        <v>609</v>
      </c>
    </row>
    <row r="984" spans="1:27" x14ac:dyDescent="0.25">
      <c r="A984" s="2">
        <v>45163</v>
      </c>
      <c r="B984" t="s">
        <v>607</v>
      </c>
      <c r="C984" t="s">
        <v>608</v>
      </c>
      <c r="D984" t="s">
        <v>103</v>
      </c>
      <c r="E984" t="s">
        <v>104</v>
      </c>
      <c r="F984" t="s">
        <v>104</v>
      </c>
      <c r="G984" t="s">
        <v>105</v>
      </c>
      <c r="H984" t="s">
        <v>419</v>
      </c>
      <c r="I984" t="s">
        <v>66</v>
      </c>
      <c r="K984" t="s">
        <v>180</v>
      </c>
      <c r="L984" t="s">
        <v>107</v>
      </c>
      <c r="M984">
        <v>6752</v>
      </c>
      <c r="N984" t="s">
        <v>99</v>
      </c>
      <c r="O984" t="s">
        <v>610</v>
      </c>
      <c r="P984">
        <v>0.22500000000000001</v>
      </c>
      <c r="Q984" t="s">
        <v>71</v>
      </c>
      <c r="R984" t="s">
        <v>71</v>
      </c>
      <c r="T984" t="s">
        <v>25</v>
      </c>
      <c r="U984" t="s">
        <v>73</v>
      </c>
      <c r="X984">
        <f>SUM(Table2[[#This Row],[Mitigation Finance ($ million)]:[Adaptation Finance ($ million)]])</f>
        <v>0</v>
      </c>
      <c r="Y984" t="s">
        <v>68</v>
      </c>
      <c r="Z984" t="s">
        <v>74</v>
      </c>
      <c r="AA984" t="s">
        <v>609</v>
      </c>
    </row>
    <row r="985" spans="1:27" x14ac:dyDescent="0.25">
      <c r="A985" s="2">
        <v>45166</v>
      </c>
      <c r="B985" t="s">
        <v>611</v>
      </c>
      <c r="C985" t="s">
        <v>612</v>
      </c>
      <c r="D985" t="s">
        <v>78</v>
      </c>
      <c r="E985" t="s">
        <v>79</v>
      </c>
      <c r="F985" t="s">
        <v>80</v>
      </c>
      <c r="G985" t="s">
        <v>81</v>
      </c>
      <c r="H985" t="s">
        <v>613</v>
      </c>
      <c r="I985" t="s">
        <v>66</v>
      </c>
      <c r="J985">
        <v>708.9</v>
      </c>
      <c r="K985" t="s">
        <v>591</v>
      </c>
      <c r="L985" t="s">
        <v>93</v>
      </c>
      <c r="M985" t="s">
        <v>614</v>
      </c>
      <c r="N985" t="s">
        <v>69</v>
      </c>
      <c r="O985" t="s">
        <v>225</v>
      </c>
      <c r="P985">
        <v>300</v>
      </c>
      <c r="Q985" t="s">
        <v>132</v>
      </c>
      <c r="R985" t="s">
        <v>132</v>
      </c>
      <c r="T985" t="s">
        <v>72</v>
      </c>
      <c r="U985" t="s">
        <v>95</v>
      </c>
      <c r="V985">
        <v>60.3</v>
      </c>
      <c r="W985">
        <v>15.11</v>
      </c>
      <c r="X985">
        <f>SUM(Table2[[#This Row],[Mitigation Finance ($ million)]:[Adaptation Finance ($ million)]])</f>
        <v>75.41</v>
      </c>
      <c r="Y985" t="s">
        <v>96</v>
      </c>
      <c r="Z985" t="s">
        <v>74</v>
      </c>
      <c r="AA985" t="s">
        <v>615</v>
      </c>
    </row>
    <row r="986" spans="1:27" x14ac:dyDescent="0.25">
      <c r="A986" s="2">
        <v>45167</v>
      </c>
      <c r="B986" t="s">
        <v>616</v>
      </c>
      <c r="C986" t="s">
        <v>617</v>
      </c>
      <c r="D986" t="s">
        <v>429</v>
      </c>
      <c r="E986" t="s">
        <v>430</v>
      </c>
      <c r="F986" t="s">
        <v>217</v>
      </c>
      <c r="G986" t="s">
        <v>105</v>
      </c>
      <c r="H986" t="s">
        <v>289</v>
      </c>
      <c r="I986" t="s">
        <v>66</v>
      </c>
      <c r="J986">
        <v>0.22500000000000001</v>
      </c>
      <c r="K986" t="s">
        <v>67</v>
      </c>
      <c r="L986" t="s">
        <v>107</v>
      </c>
      <c r="M986">
        <v>10142</v>
      </c>
      <c r="N986" t="s">
        <v>99</v>
      </c>
      <c r="O986" t="s">
        <v>618</v>
      </c>
      <c r="P986">
        <v>0.22500000000000001</v>
      </c>
      <c r="Q986" t="s">
        <v>132</v>
      </c>
      <c r="R986" t="s">
        <v>132</v>
      </c>
      <c r="T986" t="s">
        <v>24</v>
      </c>
      <c r="U986" t="s">
        <v>73</v>
      </c>
      <c r="V986">
        <v>0.22500000000000001</v>
      </c>
      <c r="X986">
        <f>SUM(Table2[[#This Row],[Mitigation Finance ($ million)]:[Adaptation Finance ($ million)]])</f>
        <v>0.22500000000000001</v>
      </c>
      <c r="Y986" t="s">
        <v>68</v>
      </c>
      <c r="Z986" t="s">
        <v>74</v>
      </c>
      <c r="AA986" t="s">
        <v>619</v>
      </c>
    </row>
    <row r="987" spans="1:27" x14ac:dyDescent="0.25">
      <c r="A987" s="2">
        <v>45173</v>
      </c>
      <c r="B987" t="s">
        <v>620</v>
      </c>
      <c r="C987" t="s">
        <v>621</v>
      </c>
      <c r="D987" t="s">
        <v>254</v>
      </c>
      <c r="E987" t="s">
        <v>255</v>
      </c>
      <c r="F987" t="s">
        <v>80</v>
      </c>
      <c r="G987" t="s">
        <v>81</v>
      </c>
      <c r="H987" t="s">
        <v>398</v>
      </c>
      <c r="I987" t="s">
        <v>66</v>
      </c>
      <c r="J987">
        <v>19.7</v>
      </c>
      <c r="K987" t="s">
        <v>125</v>
      </c>
      <c r="L987" t="s">
        <v>150</v>
      </c>
      <c r="M987" t="s">
        <v>622</v>
      </c>
      <c r="N987" t="s">
        <v>69</v>
      </c>
      <c r="O987" t="s">
        <v>152</v>
      </c>
      <c r="P987">
        <v>18.7</v>
      </c>
      <c r="Q987" t="s">
        <v>126</v>
      </c>
      <c r="R987" t="s">
        <v>126</v>
      </c>
      <c r="T987" t="s">
        <v>24</v>
      </c>
      <c r="U987" t="s">
        <v>73</v>
      </c>
      <c r="V987">
        <v>6.51</v>
      </c>
      <c r="X987">
        <f>SUM(Table2[[#This Row],[Mitigation Finance ($ million)]:[Adaptation Finance ($ million)]])</f>
        <v>6.51</v>
      </c>
      <c r="Y987" t="s">
        <v>96</v>
      </c>
      <c r="Z987" t="s">
        <v>74</v>
      </c>
      <c r="AA987" t="s">
        <v>623</v>
      </c>
    </row>
    <row r="988" spans="1:27" x14ac:dyDescent="0.25">
      <c r="A988" s="2">
        <v>45174</v>
      </c>
      <c r="B988" t="s">
        <v>624</v>
      </c>
      <c r="C988" t="s">
        <v>625</v>
      </c>
      <c r="D988" t="s">
        <v>207</v>
      </c>
      <c r="E988" t="s">
        <v>208</v>
      </c>
      <c r="F988" t="s">
        <v>63</v>
      </c>
      <c r="G988" t="s">
        <v>64</v>
      </c>
      <c r="H988" t="s">
        <v>626</v>
      </c>
      <c r="I988" t="s">
        <v>66</v>
      </c>
      <c r="J988">
        <v>0.75</v>
      </c>
      <c r="K988" t="s">
        <v>67</v>
      </c>
      <c r="L988" t="s">
        <v>68</v>
      </c>
      <c r="M988">
        <v>10145</v>
      </c>
      <c r="N988" t="s">
        <v>69</v>
      </c>
      <c r="O988" t="s">
        <v>70</v>
      </c>
      <c r="P988">
        <v>0.75</v>
      </c>
      <c r="Q988" t="s">
        <v>117</v>
      </c>
      <c r="R988" t="s">
        <v>117</v>
      </c>
      <c r="T988" t="s">
        <v>72</v>
      </c>
      <c r="U988" t="s">
        <v>173</v>
      </c>
      <c r="V988">
        <v>0.375</v>
      </c>
      <c r="W988">
        <v>0.375</v>
      </c>
      <c r="X988">
        <f>SUM(Table2[[#This Row],[Mitigation Finance ($ million)]:[Adaptation Finance ($ million)]])</f>
        <v>0.75</v>
      </c>
      <c r="Y988" t="s">
        <v>68</v>
      </c>
      <c r="Z988" t="s">
        <v>74</v>
      </c>
      <c r="AA988" t="s">
        <v>627</v>
      </c>
    </row>
    <row r="989" spans="1:27" x14ac:dyDescent="0.25">
      <c r="A989" s="2">
        <v>45190</v>
      </c>
      <c r="B989" t="s">
        <v>620</v>
      </c>
      <c r="C989" t="s">
        <v>621</v>
      </c>
      <c r="D989" t="s">
        <v>254</v>
      </c>
      <c r="E989" t="s">
        <v>255</v>
      </c>
      <c r="F989" t="s">
        <v>80</v>
      </c>
      <c r="G989" t="s">
        <v>105</v>
      </c>
      <c r="H989" t="s">
        <v>628</v>
      </c>
      <c r="I989" t="s">
        <v>66</v>
      </c>
      <c r="K989" t="s">
        <v>180</v>
      </c>
      <c r="L989" t="s">
        <v>68</v>
      </c>
      <c r="M989">
        <v>10140</v>
      </c>
      <c r="N989" t="s">
        <v>69</v>
      </c>
      <c r="O989" t="s">
        <v>70</v>
      </c>
      <c r="P989">
        <v>1</v>
      </c>
      <c r="Q989" t="s">
        <v>126</v>
      </c>
      <c r="R989" t="s">
        <v>126</v>
      </c>
      <c r="T989" t="s">
        <v>24</v>
      </c>
      <c r="U989" t="s">
        <v>73</v>
      </c>
      <c r="X989">
        <f>SUM(Table2[[#This Row],[Mitigation Finance ($ million)]:[Adaptation Finance ($ million)]])</f>
        <v>0</v>
      </c>
      <c r="Y989" t="s">
        <v>68</v>
      </c>
      <c r="Z989" t="s">
        <v>74</v>
      </c>
      <c r="AA989" t="s">
        <v>623</v>
      </c>
    </row>
    <row r="990" spans="1:27" x14ac:dyDescent="0.25">
      <c r="A990" s="2">
        <v>45195</v>
      </c>
      <c r="B990" t="s">
        <v>642</v>
      </c>
      <c r="C990" t="s">
        <v>643</v>
      </c>
      <c r="D990" t="s">
        <v>637</v>
      </c>
      <c r="E990" t="s">
        <v>638</v>
      </c>
      <c r="F990" t="s">
        <v>114</v>
      </c>
      <c r="G990" t="s">
        <v>123</v>
      </c>
      <c r="H990" t="s">
        <v>644</v>
      </c>
      <c r="I990" t="s">
        <v>66</v>
      </c>
      <c r="J990">
        <v>131.30000000000001</v>
      </c>
      <c r="K990" t="s">
        <v>125</v>
      </c>
      <c r="L990" t="s">
        <v>93</v>
      </c>
      <c r="M990" t="s">
        <v>645</v>
      </c>
      <c r="N990" t="s">
        <v>69</v>
      </c>
      <c r="O990" t="s">
        <v>225</v>
      </c>
      <c r="P990">
        <v>20</v>
      </c>
      <c r="Q990" t="s">
        <v>132</v>
      </c>
      <c r="R990" t="s">
        <v>132</v>
      </c>
      <c r="T990" t="s">
        <v>72</v>
      </c>
      <c r="U990" t="s">
        <v>95</v>
      </c>
      <c r="V990">
        <v>1.72</v>
      </c>
      <c r="W990">
        <v>1.72</v>
      </c>
      <c r="X990">
        <f>SUM(Table2[[#This Row],[Mitigation Finance ($ million)]:[Adaptation Finance ($ million)]])</f>
        <v>3.44</v>
      </c>
      <c r="Y990" t="s">
        <v>96</v>
      </c>
      <c r="Z990" t="s">
        <v>74</v>
      </c>
      <c r="AA990" t="s">
        <v>646</v>
      </c>
    </row>
    <row r="991" spans="1:27" x14ac:dyDescent="0.25">
      <c r="A991" s="2">
        <v>45195</v>
      </c>
      <c r="B991" t="s">
        <v>642</v>
      </c>
      <c r="C991" t="s">
        <v>643</v>
      </c>
      <c r="D991" t="s">
        <v>637</v>
      </c>
      <c r="E991" t="s">
        <v>638</v>
      </c>
      <c r="F991" t="s">
        <v>114</v>
      </c>
      <c r="G991" t="s">
        <v>123</v>
      </c>
      <c r="H991" t="s">
        <v>644</v>
      </c>
      <c r="I991" t="s">
        <v>66</v>
      </c>
      <c r="K991" t="s">
        <v>92</v>
      </c>
      <c r="L991" t="s">
        <v>93</v>
      </c>
      <c r="M991" t="s">
        <v>647</v>
      </c>
      <c r="N991" t="s">
        <v>69</v>
      </c>
      <c r="O991" t="s">
        <v>225</v>
      </c>
      <c r="P991">
        <v>80</v>
      </c>
      <c r="Q991" t="s">
        <v>132</v>
      </c>
      <c r="R991" t="s">
        <v>132</v>
      </c>
      <c r="T991" t="s">
        <v>72</v>
      </c>
      <c r="U991" t="s">
        <v>95</v>
      </c>
      <c r="V991">
        <v>6.69</v>
      </c>
      <c r="W991">
        <v>7.29</v>
      </c>
      <c r="X991">
        <f>SUM(Table2[[#This Row],[Mitigation Finance ($ million)]:[Adaptation Finance ($ million)]])</f>
        <v>13.98</v>
      </c>
      <c r="Y991" t="s">
        <v>96</v>
      </c>
      <c r="Z991" t="s">
        <v>74</v>
      </c>
      <c r="AA991" t="s">
        <v>646</v>
      </c>
    </row>
    <row r="992" spans="1:27" x14ac:dyDescent="0.25">
      <c r="A992" s="2">
        <v>45195</v>
      </c>
      <c r="B992" t="s">
        <v>642</v>
      </c>
      <c r="C992" t="s">
        <v>643</v>
      </c>
      <c r="D992" t="s">
        <v>637</v>
      </c>
      <c r="E992" t="s">
        <v>638</v>
      </c>
      <c r="F992" t="s">
        <v>114</v>
      </c>
      <c r="G992" t="s">
        <v>123</v>
      </c>
      <c r="H992" t="s">
        <v>644</v>
      </c>
      <c r="I992" t="s">
        <v>66</v>
      </c>
      <c r="K992" t="s">
        <v>92</v>
      </c>
      <c r="L992" t="s">
        <v>98</v>
      </c>
      <c r="M992" t="s">
        <v>648</v>
      </c>
      <c r="N992" t="s">
        <v>595</v>
      </c>
      <c r="O992" t="s">
        <v>596</v>
      </c>
      <c r="P992">
        <v>25</v>
      </c>
      <c r="Q992" t="s">
        <v>132</v>
      </c>
      <c r="R992" t="s">
        <v>132</v>
      </c>
      <c r="T992" t="s">
        <v>72</v>
      </c>
      <c r="U992" t="s">
        <v>95</v>
      </c>
      <c r="V992">
        <v>2.2599999999999998</v>
      </c>
      <c r="W992">
        <v>2.52</v>
      </c>
      <c r="X992">
        <f>SUM(Table2[[#This Row],[Mitigation Finance ($ million)]:[Adaptation Finance ($ million)]])</f>
        <v>4.7799999999999994</v>
      </c>
      <c r="Y992" t="s">
        <v>96</v>
      </c>
      <c r="Z992" t="s">
        <v>74</v>
      </c>
      <c r="AA992" t="s">
        <v>646</v>
      </c>
    </row>
    <row r="993" spans="1:27" x14ac:dyDescent="0.25">
      <c r="A993" s="2">
        <v>45196</v>
      </c>
      <c r="B993" t="s">
        <v>649</v>
      </c>
      <c r="C993" t="s">
        <v>650</v>
      </c>
      <c r="D993" t="s">
        <v>651</v>
      </c>
      <c r="E993" t="s">
        <v>652</v>
      </c>
      <c r="F993" t="s">
        <v>223</v>
      </c>
      <c r="G993" t="s">
        <v>105</v>
      </c>
      <c r="H993" t="s">
        <v>289</v>
      </c>
      <c r="I993" t="s">
        <v>66</v>
      </c>
      <c r="J993">
        <v>1</v>
      </c>
      <c r="K993" t="s">
        <v>67</v>
      </c>
      <c r="L993" t="s">
        <v>68</v>
      </c>
      <c r="M993">
        <v>10153</v>
      </c>
      <c r="N993" t="s">
        <v>69</v>
      </c>
      <c r="O993" t="s">
        <v>70</v>
      </c>
      <c r="P993">
        <v>1</v>
      </c>
      <c r="Q993" t="s">
        <v>141</v>
      </c>
      <c r="R993" t="s">
        <v>141</v>
      </c>
      <c r="T993" t="s">
        <v>25</v>
      </c>
      <c r="U993" t="s">
        <v>73</v>
      </c>
      <c r="W993">
        <v>0.5</v>
      </c>
      <c r="X993">
        <f>SUM(Table2[[#This Row],[Mitigation Finance ($ million)]:[Adaptation Finance ($ million)]])</f>
        <v>0.5</v>
      </c>
      <c r="Y993" t="s">
        <v>68</v>
      </c>
      <c r="Z993" t="s">
        <v>74</v>
      </c>
      <c r="AA993" t="s">
        <v>653</v>
      </c>
    </row>
    <row r="994" spans="1:27" x14ac:dyDescent="0.25">
      <c r="A994" s="2">
        <v>45196</v>
      </c>
      <c r="B994" t="s">
        <v>649</v>
      </c>
      <c r="C994" t="s">
        <v>650</v>
      </c>
      <c r="D994" t="s">
        <v>651</v>
      </c>
      <c r="E994" t="s">
        <v>652</v>
      </c>
      <c r="F994" t="s">
        <v>223</v>
      </c>
      <c r="G994" t="s">
        <v>105</v>
      </c>
      <c r="H994" t="s">
        <v>289</v>
      </c>
      <c r="I994" t="s">
        <v>66</v>
      </c>
      <c r="K994" t="s">
        <v>67</v>
      </c>
      <c r="L994" t="s">
        <v>68</v>
      </c>
      <c r="M994">
        <v>10153</v>
      </c>
      <c r="N994" t="s">
        <v>69</v>
      </c>
      <c r="O994" t="s">
        <v>70</v>
      </c>
      <c r="Q994" t="s">
        <v>141</v>
      </c>
      <c r="R994" t="s">
        <v>128</v>
      </c>
      <c r="T994" t="s">
        <v>25</v>
      </c>
      <c r="U994" t="s">
        <v>73</v>
      </c>
      <c r="W994">
        <v>0.5</v>
      </c>
      <c r="X994">
        <f>SUM(Table2[[#This Row],[Mitigation Finance ($ million)]:[Adaptation Finance ($ million)]])</f>
        <v>0.5</v>
      </c>
      <c r="Y994" t="s">
        <v>68</v>
      </c>
      <c r="Z994" t="s">
        <v>74</v>
      </c>
      <c r="AA994" t="s">
        <v>653</v>
      </c>
    </row>
    <row r="995" spans="1:27" x14ac:dyDescent="0.25">
      <c r="A995" s="2">
        <v>45200</v>
      </c>
      <c r="B995" t="s">
        <v>589</v>
      </c>
      <c r="C995" t="s">
        <v>654</v>
      </c>
      <c r="D995" t="s">
        <v>78</v>
      </c>
      <c r="E995" t="s">
        <v>79</v>
      </c>
      <c r="F995" t="s">
        <v>80</v>
      </c>
      <c r="G995" t="s">
        <v>105</v>
      </c>
      <c r="H995" t="s">
        <v>419</v>
      </c>
      <c r="I995" t="s">
        <v>66</v>
      </c>
      <c r="K995" t="s">
        <v>180</v>
      </c>
      <c r="L995" t="s">
        <v>68</v>
      </c>
      <c r="M995">
        <v>10124</v>
      </c>
      <c r="N995" t="s">
        <v>69</v>
      </c>
      <c r="O995" t="s">
        <v>70</v>
      </c>
      <c r="P995">
        <v>1</v>
      </c>
      <c r="Q995" t="s">
        <v>71</v>
      </c>
      <c r="R995" t="s">
        <v>71</v>
      </c>
      <c r="T995" t="s">
        <v>72</v>
      </c>
      <c r="U995" t="s">
        <v>95</v>
      </c>
      <c r="X995">
        <f>SUM(Table2[[#This Row],[Mitigation Finance ($ million)]:[Adaptation Finance ($ million)]])</f>
        <v>0</v>
      </c>
      <c r="Y995" t="s">
        <v>68</v>
      </c>
      <c r="Z995" t="s">
        <v>74</v>
      </c>
      <c r="AA995" t="s">
        <v>593</v>
      </c>
    </row>
    <row r="996" spans="1:27" x14ac:dyDescent="0.25">
      <c r="A996" s="2">
        <v>45200</v>
      </c>
      <c r="B996" t="s">
        <v>589</v>
      </c>
      <c r="C996" t="s">
        <v>654</v>
      </c>
      <c r="D996" t="s">
        <v>78</v>
      </c>
      <c r="E996" t="s">
        <v>79</v>
      </c>
      <c r="F996" t="s">
        <v>80</v>
      </c>
      <c r="G996" t="s">
        <v>105</v>
      </c>
      <c r="H996" t="s">
        <v>419</v>
      </c>
      <c r="I996" t="s">
        <v>66</v>
      </c>
      <c r="K996" t="s">
        <v>180</v>
      </c>
      <c r="L996" t="s">
        <v>107</v>
      </c>
      <c r="M996">
        <v>10124</v>
      </c>
      <c r="N996" t="s">
        <v>99</v>
      </c>
      <c r="O996" t="s">
        <v>172</v>
      </c>
      <c r="P996">
        <v>1</v>
      </c>
      <c r="Q996" t="s">
        <v>71</v>
      </c>
      <c r="R996" t="s">
        <v>71</v>
      </c>
      <c r="T996" t="s">
        <v>72</v>
      </c>
      <c r="U996" t="s">
        <v>95</v>
      </c>
      <c r="X996">
        <f>SUM(Table2[[#This Row],[Mitigation Finance ($ million)]:[Adaptation Finance ($ million)]])</f>
        <v>0</v>
      </c>
      <c r="Y996" t="s">
        <v>68</v>
      </c>
      <c r="Z996" t="s">
        <v>74</v>
      </c>
      <c r="AA996" t="s">
        <v>593</v>
      </c>
    </row>
    <row r="997" spans="1:27" x14ac:dyDescent="0.25">
      <c r="A997" s="2">
        <v>45202</v>
      </c>
      <c r="B997" t="s">
        <v>655</v>
      </c>
      <c r="C997" t="s">
        <v>656</v>
      </c>
      <c r="D997" t="s">
        <v>657</v>
      </c>
      <c r="E997" t="s">
        <v>658</v>
      </c>
      <c r="F997" t="s">
        <v>63</v>
      </c>
      <c r="G997" t="s">
        <v>105</v>
      </c>
      <c r="H997" t="s">
        <v>659</v>
      </c>
      <c r="I997" t="s">
        <v>66</v>
      </c>
      <c r="J997">
        <v>0.97499999999999998</v>
      </c>
      <c r="K997" t="s">
        <v>67</v>
      </c>
      <c r="L997" t="s">
        <v>68</v>
      </c>
      <c r="M997">
        <v>9942</v>
      </c>
      <c r="N997" t="s">
        <v>69</v>
      </c>
      <c r="O997" t="s">
        <v>70</v>
      </c>
      <c r="P997">
        <v>0.22500000000000001</v>
      </c>
      <c r="Q997" t="s">
        <v>117</v>
      </c>
      <c r="R997" t="s">
        <v>117</v>
      </c>
      <c r="T997" t="s">
        <v>25</v>
      </c>
      <c r="U997" t="s">
        <v>73</v>
      </c>
      <c r="W997">
        <v>0.22500000000000001</v>
      </c>
      <c r="X997">
        <f>SUM(Table2[[#This Row],[Mitigation Finance ($ million)]:[Adaptation Finance ($ million)]])</f>
        <v>0.22500000000000001</v>
      </c>
      <c r="Y997" t="s">
        <v>68</v>
      </c>
      <c r="Z997" t="s">
        <v>74</v>
      </c>
      <c r="AA997" t="s">
        <v>660</v>
      </c>
    </row>
    <row r="998" spans="1:27" x14ac:dyDescent="0.25">
      <c r="A998" s="2">
        <v>45203</v>
      </c>
      <c r="B998" t="s">
        <v>671</v>
      </c>
      <c r="C998" t="s">
        <v>672</v>
      </c>
      <c r="D998" t="s">
        <v>78</v>
      </c>
      <c r="E998" t="s">
        <v>79</v>
      </c>
      <c r="F998" t="s">
        <v>80</v>
      </c>
      <c r="G998" t="s">
        <v>81</v>
      </c>
      <c r="H998" t="s">
        <v>411</v>
      </c>
      <c r="I998" t="s">
        <v>66</v>
      </c>
      <c r="J998">
        <v>150</v>
      </c>
      <c r="K998" t="s">
        <v>92</v>
      </c>
      <c r="L998" t="s">
        <v>93</v>
      </c>
      <c r="M998" t="s">
        <v>673</v>
      </c>
      <c r="N998" t="s">
        <v>69</v>
      </c>
      <c r="O998" t="s">
        <v>225</v>
      </c>
      <c r="P998">
        <v>120</v>
      </c>
      <c r="Q998" t="s">
        <v>117</v>
      </c>
      <c r="R998" t="s">
        <v>117</v>
      </c>
      <c r="T998" t="s">
        <v>25</v>
      </c>
      <c r="U998" t="s">
        <v>95</v>
      </c>
      <c r="W998">
        <v>62</v>
      </c>
      <c r="X998">
        <f>SUM(Table2[[#This Row],[Mitigation Finance ($ million)]:[Adaptation Finance ($ million)]])</f>
        <v>62</v>
      </c>
      <c r="Y998" t="s">
        <v>96</v>
      </c>
      <c r="Z998" t="s">
        <v>74</v>
      </c>
      <c r="AA998" t="s">
        <v>674</v>
      </c>
    </row>
    <row r="999" spans="1:27" x14ac:dyDescent="0.25">
      <c r="A999" s="2">
        <v>45203</v>
      </c>
      <c r="B999" t="s">
        <v>678</v>
      </c>
      <c r="C999" t="s">
        <v>679</v>
      </c>
      <c r="D999" t="s">
        <v>103</v>
      </c>
      <c r="E999" t="s">
        <v>104</v>
      </c>
      <c r="F999" t="s">
        <v>104</v>
      </c>
      <c r="G999" t="s">
        <v>270</v>
      </c>
      <c r="H999" t="s">
        <v>271</v>
      </c>
      <c r="I999" t="s">
        <v>66</v>
      </c>
      <c r="J999">
        <v>0.6</v>
      </c>
      <c r="K999" t="s">
        <v>67</v>
      </c>
      <c r="L999" t="s">
        <v>68</v>
      </c>
      <c r="M999">
        <v>6627</v>
      </c>
      <c r="N999" t="s">
        <v>69</v>
      </c>
      <c r="O999" t="s">
        <v>70</v>
      </c>
      <c r="P999">
        <v>0.6</v>
      </c>
      <c r="Q999" t="s">
        <v>126</v>
      </c>
      <c r="R999" t="s">
        <v>126</v>
      </c>
      <c r="T999" t="s">
        <v>24</v>
      </c>
      <c r="U999" t="s">
        <v>73</v>
      </c>
      <c r="V999">
        <v>0.6</v>
      </c>
      <c r="X999">
        <f>SUM(Table2[[#This Row],[Mitigation Finance ($ million)]:[Adaptation Finance ($ million)]])</f>
        <v>0.6</v>
      </c>
      <c r="Y999" t="s">
        <v>68</v>
      </c>
      <c r="Z999" t="s">
        <v>74</v>
      </c>
      <c r="AA999" t="s">
        <v>680</v>
      </c>
    </row>
    <row r="1000" spans="1:27" x14ac:dyDescent="0.25">
      <c r="A1000" s="2">
        <v>45203</v>
      </c>
      <c r="B1000" t="s">
        <v>675</v>
      </c>
      <c r="C1000" t="s">
        <v>676</v>
      </c>
      <c r="D1000" t="s">
        <v>87</v>
      </c>
      <c r="E1000" t="s">
        <v>88</v>
      </c>
      <c r="F1000" t="s">
        <v>80</v>
      </c>
      <c r="G1000" t="s">
        <v>105</v>
      </c>
      <c r="H1000" t="s">
        <v>419</v>
      </c>
      <c r="I1000" t="s">
        <v>66</v>
      </c>
      <c r="J1000">
        <v>2.5</v>
      </c>
      <c r="K1000" t="s">
        <v>67</v>
      </c>
      <c r="L1000" t="s">
        <v>107</v>
      </c>
      <c r="M1000">
        <v>10116</v>
      </c>
      <c r="N1000" t="s">
        <v>99</v>
      </c>
      <c r="O1000" t="s">
        <v>461</v>
      </c>
      <c r="P1000">
        <v>2.5</v>
      </c>
      <c r="Q1000" t="s">
        <v>71</v>
      </c>
      <c r="R1000" t="s">
        <v>71</v>
      </c>
      <c r="T1000" t="s">
        <v>72</v>
      </c>
      <c r="U1000" t="s">
        <v>73</v>
      </c>
      <c r="V1000">
        <v>1.05</v>
      </c>
      <c r="W1000">
        <v>0.3</v>
      </c>
      <c r="X1000">
        <f>SUM(Table2[[#This Row],[Mitigation Finance ($ million)]:[Adaptation Finance ($ million)]])</f>
        <v>1.35</v>
      </c>
      <c r="Y1000" t="s">
        <v>68</v>
      </c>
      <c r="Z1000" t="s">
        <v>74</v>
      </c>
      <c r="AA1000" t="s">
        <v>677</v>
      </c>
    </row>
    <row r="1001" spans="1:27" x14ac:dyDescent="0.25">
      <c r="A1001" s="2">
        <v>45203</v>
      </c>
      <c r="B1001" t="s">
        <v>661</v>
      </c>
      <c r="C1001" t="s">
        <v>662</v>
      </c>
      <c r="D1001" t="s">
        <v>663</v>
      </c>
      <c r="E1001" t="s">
        <v>664</v>
      </c>
      <c r="F1001" t="s">
        <v>63</v>
      </c>
      <c r="G1001" t="s">
        <v>64</v>
      </c>
      <c r="H1001" t="s">
        <v>665</v>
      </c>
      <c r="I1001" t="s">
        <v>66</v>
      </c>
      <c r="J1001">
        <v>400</v>
      </c>
      <c r="K1001" t="s">
        <v>92</v>
      </c>
      <c r="L1001" t="s">
        <v>150</v>
      </c>
      <c r="M1001" t="s">
        <v>666</v>
      </c>
      <c r="N1001" t="s">
        <v>69</v>
      </c>
      <c r="O1001" t="s">
        <v>152</v>
      </c>
      <c r="P1001">
        <v>100</v>
      </c>
      <c r="Q1001" t="s">
        <v>117</v>
      </c>
      <c r="R1001" t="s">
        <v>117</v>
      </c>
      <c r="T1001" t="s">
        <v>72</v>
      </c>
      <c r="U1001" t="s">
        <v>95</v>
      </c>
      <c r="V1001">
        <v>9.6</v>
      </c>
      <c r="W1001">
        <v>20.34</v>
      </c>
      <c r="X1001">
        <f>SUM(Table2[[#This Row],[Mitigation Finance ($ million)]:[Adaptation Finance ($ million)]])</f>
        <v>29.939999999999998</v>
      </c>
      <c r="Y1001" t="s">
        <v>96</v>
      </c>
      <c r="Z1001" t="s">
        <v>74</v>
      </c>
      <c r="AA1001" t="s">
        <v>667</v>
      </c>
    </row>
    <row r="1002" spans="1:27" x14ac:dyDescent="0.25">
      <c r="A1002" s="2">
        <v>45203</v>
      </c>
      <c r="B1002" t="s">
        <v>661</v>
      </c>
      <c r="C1002" t="s">
        <v>668</v>
      </c>
      <c r="D1002" t="s">
        <v>663</v>
      </c>
      <c r="E1002" t="s">
        <v>664</v>
      </c>
      <c r="F1002" t="s">
        <v>63</v>
      </c>
      <c r="G1002" t="s">
        <v>64</v>
      </c>
      <c r="H1002" t="s">
        <v>665</v>
      </c>
      <c r="I1002" t="s">
        <v>66</v>
      </c>
      <c r="K1002" t="s">
        <v>92</v>
      </c>
      <c r="L1002" t="s">
        <v>150</v>
      </c>
      <c r="M1002" t="s">
        <v>669</v>
      </c>
      <c r="N1002" t="s">
        <v>69</v>
      </c>
      <c r="O1002" t="s">
        <v>152</v>
      </c>
      <c r="P1002">
        <v>200</v>
      </c>
      <c r="Q1002" t="s">
        <v>117</v>
      </c>
      <c r="R1002" t="s">
        <v>361</v>
      </c>
      <c r="T1002" t="s">
        <v>72</v>
      </c>
      <c r="U1002" t="s">
        <v>95</v>
      </c>
      <c r="V1002">
        <v>5</v>
      </c>
      <c r="W1002">
        <v>9</v>
      </c>
      <c r="X1002">
        <f>SUM(Table2[[#This Row],[Mitigation Finance ($ million)]:[Adaptation Finance ($ million)]])</f>
        <v>14</v>
      </c>
      <c r="Y1002" t="s">
        <v>96</v>
      </c>
      <c r="Z1002" t="s">
        <v>74</v>
      </c>
      <c r="AA1002" t="s">
        <v>667</v>
      </c>
    </row>
    <row r="1003" spans="1:27" x14ac:dyDescent="0.25">
      <c r="A1003" s="2">
        <v>45203</v>
      </c>
      <c r="B1003" t="s">
        <v>661</v>
      </c>
      <c r="C1003" t="s">
        <v>668</v>
      </c>
      <c r="D1003" t="s">
        <v>663</v>
      </c>
      <c r="E1003" t="s">
        <v>664</v>
      </c>
      <c r="F1003" t="s">
        <v>63</v>
      </c>
      <c r="G1003" t="s">
        <v>64</v>
      </c>
      <c r="H1003" t="s">
        <v>665</v>
      </c>
      <c r="I1003" t="s">
        <v>66</v>
      </c>
      <c r="K1003" t="s">
        <v>92</v>
      </c>
      <c r="L1003" t="s">
        <v>150</v>
      </c>
      <c r="M1003" t="s">
        <v>670</v>
      </c>
      <c r="N1003" t="s">
        <v>69</v>
      </c>
      <c r="O1003" t="s">
        <v>152</v>
      </c>
      <c r="P1003">
        <v>100</v>
      </c>
      <c r="Q1003" t="s">
        <v>117</v>
      </c>
      <c r="R1003" t="s">
        <v>117</v>
      </c>
      <c r="T1003" t="s">
        <v>72</v>
      </c>
      <c r="U1003" t="s">
        <v>95</v>
      </c>
      <c r="W1003">
        <v>19.059999999999999</v>
      </c>
      <c r="X1003">
        <f>SUM(Table2[[#This Row],[Mitigation Finance ($ million)]:[Adaptation Finance ($ million)]])</f>
        <v>19.059999999999999</v>
      </c>
      <c r="Y1003" t="s">
        <v>96</v>
      </c>
      <c r="Z1003" t="s">
        <v>74</v>
      </c>
      <c r="AA1003" t="s">
        <v>667</v>
      </c>
    </row>
    <row r="1004" spans="1:27" x14ac:dyDescent="0.25">
      <c r="A1004" s="2">
        <v>45205</v>
      </c>
      <c r="B1004" t="s">
        <v>687</v>
      </c>
      <c r="C1004" t="s">
        <v>688</v>
      </c>
      <c r="D1004" t="s">
        <v>112</v>
      </c>
      <c r="E1004" t="s">
        <v>113</v>
      </c>
      <c r="F1004" t="s">
        <v>114</v>
      </c>
      <c r="G1004" t="s">
        <v>123</v>
      </c>
      <c r="H1004" t="s">
        <v>639</v>
      </c>
      <c r="I1004" t="s">
        <v>66</v>
      </c>
      <c r="J1004">
        <v>1000</v>
      </c>
      <c r="K1004" t="s">
        <v>125</v>
      </c>
      <c r="L1004" t="s">
        <v>93</v>
      </c>
      <c r="M1004" t="s">
        <v>689</v>
      </c>
      <c r="N1004" t="s">
        <v>69</v>
      </c>
      <c r="O1004" t="s">
        <v>94</v>
      </c>
      <c r="P1004">
        <v>482.25070772999999</v>
      </c>
      <c r="Q1004" t="s">
        <v>126</v>
      </c>
      <c r="R1004" t="s">
        <v>126</v>
      </c>
      <c r="T1004" t="s">
        <v>72</v>
      </c>
      <c r="U1004" t="s">
        <v>73</v>
      </c>
      <c r="V1004">
        <v>75.625</v>
      </c>
      <c r="W1004">
        <v>10</v>
      </c>
      <c r="X1004">
        <f>SUM(Table2[[#This Row],[Mitigation Finance ($ million)]:[Adaptation Finance ($ million)]])</f>
        <v>85.625</v>
      </c>
      <c r="Y1004" t="s">
        <v>96</v>
      </c>
      <c r="Z1004" t="s">
        <v>74</v>
      </c>
      <c r="AA1004" t="s">
        <v>690</v>
      </c>
    </row>
    <row r="1005" spans="1:27" x14ac:dyDescent="0.25">
      <c r="A1005" s="2">
        <v>45205</v>
      </c>
      <c r="B1005" t="s">
        <v>687</v>
      </c>
      <c r="C1005" t="s">
        <v>688</v>
      </c>
      <c r="D1005" t="s">
        <v>112</v>
      </c>
      <c r="E1005" t="s">
        <v>113</v>
      </c>
      <c r="F1005" t="s">
        <v>114</v>
      </c>
      <c r="G1005" t="s">
        <v>123</v>
      </c>
      <c r="H1005" t="s">
        <v>639</v>
      </c>
      <c r="I1005" t="s">
        <v>66</v>
      </c>
      <c r="K1005" t="s">
        <v>125</v>
      </c>
      <c r="L1005" t="s">
        <v>93</v>
      </c>
      <c r="M1005" t="s">
        <v>689</v>
      </c>
      <c r="N1005" t="s">
        <v>69</v>
      </c>
      <c r="O1005" t="s">
        <v>94</v>
      </c>
      <c r="Q1005" t="s">
        <v>126</v>
      </c>
      <c r="R1005" t="s">
        <v>332</v>
      </c>
      <c r="T1005" t="s">
        <v>72</v>
      </c>
      <c r="U1005" t="s">
        <v>73</v>
      </c>
      <c r="V1005">
        <v>75.625</v>
      </c>
      <c r="W1005">
        <v>10</v>
      </c>
      <c r="X1005">
        <f>SUM(Table2[[#This Row],[Mitigation Finance ($ million)]:[Adaptation Finance ($ million)]])</f>
        <v>85.625</v>
      </c>
      <c r="Y1005" t="s">
        <v>96</v>
      </c>
      <c r="Z1005" t="s">
        <v>74</v>
      </c>
      <c r="AA1005" t="s">
        <v>690</v>
      </c>
    </row>
    <row r="1006" spans="1:27" x14ac:dyDescent="0.25">
      <c r="A1006" s="2">
        <v>45205</v>
      </c>
      <c r="B1006" t="s">
        <v>230</v>
      </c>
      <c r="C1006" t="s">
        <v>231</v>
      </c>
      <c r="D1006" t="s">
        <v>87</v>
      </c>
      <c r="E1006" t="s">
        <v>88</v>
      </c>
      <c r="F1006" t="s">
        <v>80</v>
      </c>
      <c r="G1006" t="s">
        <v>89</v>
      </c>
      <c r="H1006" t="s">
        <v>137</v>
      </c>
      <c r="I1006" t="s">
        <v>91</v>
      </c>
      <c r="K1006" t="s">
        <v>92</v>
      </c>
      <c r="L1006" t="s">
        <v>138</v>
      </c>
      <c r="M1006" t="s">
        <v>232</v>
      </c>
      <c r="N1006" t="s">
        <v>99</v>
      </c>
      <c r="O1006" t="s">
        <v>140</v>
      </c>
      <c r="P1006">
        <v>0.99806394999999992</v>
      </c>
      <c r="Q1006" t="s">
        <v>128</v>
      </c>
      <c r="R1006" t="s">
        <v>128</v>
      </c>
      <c r="T1006" t="s">
        <v>25</v>
      </c>
      <c r="U1006" t="s">
        <v>73</v>
      </c>
      <c r="W1006">
        <v>0.52100000000000002</v>
      </c>
      <c r="X1006">
        <f>SUM(Table2[[#This Row],[Mitigation Finance ($ million)]:[Adaptation Finance ($ million)]])</f>
        <v>0.52100000000000002</v>
      </c>
      <c r="Y1006" t="s">
        <v>96</v>
      </c>
      <c r="Z1006" t="s">
        <v>74</v>
      </c>
      <c r="AA1006" t="s">
        <v>233</v>
      </c>
    </row>
    <row r="1007" spans="1:27" x14ac:dyDescent="0.25">
      <c r="A1007" s="2">
        <v>45208</v>
      </c>
      <c r="B1007" t="s">
        <v>691</v>
      </c>
      <c r="C1007" t="s">
        <v>692</v>
      </c>
      <c r="D1007" t="s">
        <v>87</v>
      </c>
      <c r="E1007" t="s">
        <v>88</v>
      </c>
      <c r="F1007" t="s">
        <v>80</v>
      </c>
      <c r="G1007" t="s">
        <v>81</v>
      </c>
      <c r="H1007" t="s">
        <v>289</v>
      </c>
      <c r="I1007" t="s">
        <v>66</v>
      </c>
      <c r="J1007">
        <v>0.22500000000000001</v>
      </c>
      <c r="K1007" t="s">
        <v>180</v>
      </c>
      <c r="L1007" t="s">
        <v>68</v>
      </c>
      <c r="M1007">
        <v>10160</v>
      </c>
      <c r="N1007" t="s">
        <v>69</v>
      </c>
      <c r="O1007" t="s">
        <v>70</v>
      </c>
      <c r="P1007">
        <v>0.22500000000000001</v>
      </c>
      <c r="Q1007" t="s">
        <v>141</v>
      </c>
      <c r="R1007" t="s">
        <v>141</v>
      </c>
      <c r="T1007" t="s">
        <v>72</v>
      </c>
      <c r="U1007" t="s">
        <v>73</v>
      </c>
      <c r="V1007">
        <v>0.1125</v>
      </c>
      <c r="W1007">
        <v>0.1125</v>
      </c>
      <c r="X1007">
        <f>SUM(Table2[[#This Row],[Mitigation Finance ($ million)]:[Adaptation Finance ($ million)]])</f>
        <v>0.22500000000000001</v>
      </c>
      <c r="Y1007" t="s">
        <v>68</v>
      </c>
      <c r="Z1007" t="s">
        <v>74</v>
      </c>
      <c r="AA1007" t="s">
        <v>693</v>
      </c>
    </row>
    <row r="1008" spans="1:27" x14ac:dyDescent="0.25">
      <c r="A1008" s="2">
        <v>45211</v>
      </c>
      <c r="B1008" t="s">
        <v>695</v>
      </c>
      <c r="C1008" t="s">
        <v>696</v>
      </c>
      <c r="D1008" t="s">
        <v>697</v>
      </c>
      <c r="E1008" t="s">
        <v>698</v>
      </c>
      <c r="F1008" t="s">
        <v>80</v>
      </c>
      <c r="G1008" t="s">
        <v>81</v>
      </c>
      <c r="H1008" t="s">
        <v>613</v>
      </c>
      <c r="I1008" t="s">
        <v>66</v>
      </c>
      <c r="J1008">
        <v>36.091625000000001</v>
      </c>
      <c r="K1008" t="s">
        <v>92</v>
      </c>
      <c r="L1008" t="s">
        <v>93</v>
      </c>
      <c r="M1008" t="s">
        <v>699</v>
      </c>
      <c r="N1008" t="s">
        <v>69</v>
      </c>
      <c r="O1008" t="s">
        <v>225</v>
      </c>
      <c r="P1008">
        <v>30</v>
      </c>
      <c r="Q1008" t="s">
        <v>132</v>
      </c>
      <c r="R1008" t="s">
        <v>132</v>
      </c>
      <c r="T1008" t="s">
        <v>72</v>
      </c>
      <c r="U1008" t="s">
        <v>95</v>
      </c>
      <c r="V1008">
        <v>4.67</v>
      </c>
      <c r="W1008">
        <v>1.73</v>
      </c>
      <c r="X1008">
        <f>SUM(Table2[[#This Row],[Mitigation Finance ($ million)]:[Adaptation Finance ($ million)]])</f>
        <v>6.4</v>
      </c>
      <c r="Y1008" t="s">
        <v>96</v>
      </c>
      <c r="Z1008" t="s">
        <v>74</v>
      </c>
      <c r="AA1008" t="s">
        <v>700</v>
      </c>
    </row>
    <row r="1009" spans="1:27" x14ac:dyDescent="0.25">
      <c r="A1009" s="2">
        <v>45211</v>
      </c>
      <c r="B1009" t="s">
        <v>695</v>
      </c>
      <c r="C1009" t="s">
        <v>696</v>
      </c>
      <c r="D1009" t="s">
        <v>697</v>
      </c>
      <c r="E1009" t="s">
        <v>698</v>
      </c>
      <c r="F1009" t="s">
        <v>80</v>
      </c>
      <c r="G1009" t="s">
        <v>81</v>
      </c>
      <c r="H1009" t="s">
        <v>613</v>
      </c>
      <c r="I1009" t="s">
        <v>66</v>
      </c>
      <c r="K1009" t="s">
        <v>92</v>
      </c>
      <c r="L1009" t="s">
        <v>170</v>
      </c>
      <c r="M1009" t="s">
        <v>701</v>
      </c>
      <c r="N1009" t="s">
        <v>99</v>
      </c>
      <c r="O1009" t="s">
        <v>172</v>
      </c>
      <c r="P1009">
        <v>2</v>
      </c>
      <c r="Q1009" t="s">
        <v>132</v>
      </c>
      <c r="R1009" t="s">
        <v>132</v>
      </c>
      <c r="T1009" t="s">
        <v>72</v>
      </c>
      <c r="U1009" t="s">
        <v>95</v>
      </c>
      <c r="W1009">
        <v>0.2</v>
      </c>
      <c r="X1009">
        <f>SUM(Table2[[#This Row],[Mitigation Finance ($ million)]:[Adaptation Finance ($ million)]])</f>
        <v>0.2</v>
      </c>
      <c r="Y1009" t="s">
        <v>96</v>
      </c>
      <c r="Z1009" t="s">
        <v>74</v>
      </c>
      <c r="AA1009" t="s">
        <v>700</v>
      </c>
    </row>
    <row r="1010" spans="1:27" x14ac:dyDescent="0.25">
      <c r="A1010" s="2">
        <v>45211</v>
      </c>
      <c r="B1010" t="s">
        <v>366</v>
      </c>
      <c r="C1010" t="s">
        <v>694</v>
      </c>
      <c r="D1010" t="s">
        <v>215</v>
      </c>
      <c r="E1010" t="s">
        <v>216</v>
      </c>
      <c r="F1010" t="s">
        <v>217</v>
      </c>
      <c r="G1010" t="s">
        <v>105</v>
      </c>
      <c r="H1010" t="s">
        <v>307</v>
      </c>
      <c r="I1010" t="s">
        <v>66</v>
      </c>
      <c r="J1010">
        <v>1.2</v>
      </c>
      <c r="K1010" t="s">
        <v>180</v>
      </c>
      <c r="L1010" t="s">
        <v>68</v>
      </c>
      <c r="M1010">
        <v>10018</v>
      </c>
      <c r="N1010" t="s">
        <v>69</v>
      </c>
      <c r="O1010" t="s">
        <v>211</v>
      </c>
      <c r="P1010">
        <v>0.5</v>
      </c>
      <c r="Q1010" t="s">
        <v>128</v>
      </c>
      <c r="R1010" t="s">
        <v>128</v>
      </c>
      <c r="T1010" t="s">
        <v>24</v>
      </c>
      <c r="U1010" t="s">
        <v>173</v>
      </c>
      <c r="V1010">
        <v>0.5</v>
      </c>
      <c r="X1010">
        <f>SUM(Table2[[#This Row],[Mitigation Finance ($ million)]:[Adaptation Finance ($ million)]])</f>
        <v>0.5</v>
      </c>
      <c r="Y1010" t="s">
        <v>68</v>
      </c>
      <c r="Z1010" t="s">
        <v>74</v>
      </c>
      <c r="AA1010" t="s">
        <v>369</v>
      </c>
    </row>
    <row r="1011" spans="1:27" x14ac:dyDescent="0.25">
      <c r="A1011" s="2">
        <v>45212</v>
      </c>
      <c r="B1011" t="s">
        <v>702</v>
      </c>
      <c r="C1011" t="s">
        <v>703</v>
      </c>
      <c r="D1011" t="s">
        <v>87</v>
      </c>
      <c r="E1011" t="s">
        <v>88</v>
      </c>
      <c r="F1011" t="s">
        <v>80</v>
      </c>
      <c r="G1011" t="s">
        <v>89</v>
      </c>
      <c r="H1011" t="s">
        <v>137</v>
      </c>
      <c r="I1011" t="s">
        <v>91</v>
      </c>
      <c r="K1011" t="s">
        <v>92</v>
      </c>
      <c r="L1011" t="s">
        <v>138</v>
      </c>
      <c r="M1011" t="s">
        <v>704</v>
      </c>
      <c r="N1011" t="s">
        <v>99</v>
      </c>
      <c r="O1011" t="s">
        <v>140</v>
      </c>
      <c r="P1011">
        <v>0.50024268999999999</v>
      </c>
      <c r="Q1011" t="s">
        <v>84</v>
      </c>
      <c r="R1011" t="s">
        <v>84</v>
      </c>
      <c r="T1011" t="s">
        <v>24</v>
      </c>
      <c r="U1011" t="s">
        <v>73</v>
      </c>
      <c r="V1011">
        <v>0.50024268999999999</v>
      </c>
      <c r="X1011">
        <f>SUM(Table2[[#This Row],[Mitigation Finance ($ million)]:[Adaptation Finance ($ million)]])</f>
        <v>0.50024268999999999</v>
      </c>
      <c r="Y1011" t="s">
        <v>96</v>
      </c>
      <c r="Z1011" t="s">
        <v>74</v>
      </c>
      <c r="AA1011" t="s">
        <v>705</v>
      </c>
    </row>
    <row r="1012" spans="1:27" x14ac:dyDescent="0.25">
      <c r="A1012" s="2">
        <v>45213</v>
      </c>
      <c r="B1012" t="s">
        <v>706</v>
      </c>
      <c r="C1012" t="s">
        <v>707</v>
      </c>
      <c r="D1012" t="s">
        <v>657</v>
      </c>
      <c r="E1012" t="s">
        <v>658</v>
      </c>
      <c r="F1012" t="s">
        <v>63</v>
      </c>
      <c r="G1012" t="s">
        <v>105</v>
      </c>
      <c r="H1012" t="s">
        <v>419</v>
      </c>
      <c r="I1012" t="s">
        <v>66</v>
      </c>
      <c r="J1012">
        <v>0.43</v>
      </c>
      <c r="K1012" t="s">
        <v>67</v>
      </c>
      <c r="L1012" t="s">
        <v>107</v>
      </c>
      <c r="M1012">
        <v>10148</v>
      </c>
      <c r="N1012" t="s">
        <v>99</v>
      </c>
      <c r="O1012" t="s">
        <v>618</v>
      </c>
      <c r="P1012">
        <v>0.43</v>
      </c>
      <c r="Q1012" t="s">
        <v>71</v>
      </c>
      <c r="R1012" t="s">
        <v>71</v>
      </c>
      <c r="T1012" t="s">
        <v>72</v>
      </c>
      <c r="U1012" t="s">
        <v>173</v>
      </c>
      <c r="W1012">
        <v>0.25</v>
      </c>
      <c r="X1012">
        <f>SUM(Table2[[#This Row],[Mitigation Finance ($ million)]:[Adaptation Finance ($ million)]])</f>
        <v>0.25</v>
      </c>
      <c r="Y1012" t="s">
        <v>68</v>
      </c>
      <c r="Z1012" t="s">
        <v>74</v>
      </c>
      <c r="AA1012" t="s">
        <v>708</v>
      </c>
    </row>
    <row r="1013" spans="1:27" x14ac:dyDescent="0.25">
      <c r="A1013" s="2">
        <v>45213</v>
      </c>
      <c r="B1013" t="s">
        <v>706</v>
      </c>
      <c r="C1013" t="s">
        <v>707</v>
      </c>
      <c r="D1013" t="s">
        <v>657</v>
      </c>
      <c r="E1013" t="s">
        <v>658</v>
      </c>
      <c r="F1013" t="s">
        <v>63</v>
      </c>
      <c r="G1013" t="s">
        <v>105</v>
      </c>
      <c r="H1013" t="s">
        <v>419</v>
      </c>
      <c r="I1013" t="s">
        <v>66</v>
      </c>
      <c r="K1013" t="s">
        <v>67</v>
      </c>
      <c r="L1013" t="s">
        <v>107</v>
      </c>
      <c r="M1013">
        <v>10148</v>
      </c>
      <c r="N1013" t="s">
        <v>99</v>
      </c>
      <c r="O1013" t="s">
        <v>618</v>
      </c>
      <c r="Q1013" t="s">
        <v>71</v>
      </c>
      <c r="R1013" t="s">
        <v>117</v>
      </c>
      <c r="T1013" t="s">
        <v>72</v>
      </c>
      <c r="U1013" t="s">
        <v>173</v>
      </c>
      <c r="V1013">
        <v>0.1</v>
      </c>
      <c r="X1013">
        <f>SUM(Table2[[#This Row],[Mitigation Finance ($ million)]:[Adaptation Finance ($ million)]])</f>
        <v>0.1</v>
      </c>
      <c r="Y1013" t="s">
        <v>68</v>
      </c>
      <c r="Z1013" t="s">
        <v>74</v>
      </c>
      <c r="AA1013" t="s">
        <v>708</v>
      </c>
    </row>
    <row r="1014" spans="1:27" x14ac:dyDescent="0.25">
      <c r="A1014" s="2">
        <v>45215</v>
      </c>
      <c r="B1014" t="s">
        <v>709</v>
      </c>
      <c r="C1014" t="s">
        <v>710</v>
      </c>
      <c r="D1014" t="s">
        <v>429</v>
      </c>
      <c r="E1014" t="s">
        <v>430</v>
      </c>
      <c r="F1014" t="s">
        <v>217</v>
      </c>
      <c r="G1014" t="s">
        <v>105</v>
      </c>
      <c r="H1014" t="s">
        <v>307</v>
      </c>
      <c r="I1014" t="s">
        <v>66</v>
      </c>
      <c r="J1014">
        <v>0.22500000000000001</v>
      </c>
      <c r="K1014" t="s">
        <v>67</v>
      </c>
      <c r="L1014" t="s">
        <v>68</v>
      </c>
      <c r="M1014">
        <v>10163</v>
      </c>
      <c r="N1014" t="s">
        <v>69</v>
      </c>
      <c r="O1014" t="s">
        <v>70</v>
      </c>
      <c r="P1014">
        <v>0.22500000000000001</v>
      </c>
      <c r="Q1014" t="s">
        <v>128</v>
      </c>
      <c r="R1014" t="s">
        <v>128</v>
      </c>
      <c r="T1014" t="s">
        <v>24</v>
      </c>
      <c r="U1014" t="s">
        <v>73</v>
      </c>
      <c r="V1014">
        <v>0.1</v>
      </c>
      <c r="X1014">
        <f>SUM(Table2[[#This Row],[Mitigation Finance ($ million)]:[Adaptation Finance ($ million)]])</f>
        <v>0.1</v>
      </c>
      <c r="Y1014" t="s">
        <v>68</v>
      </c>
      <c r="Z1014" t="s">
        <v>74</v>
      </c>
      <c r="AA1014" t="s">
        <v>711</v>
      </c>
    </row>
    <row r="1015" spans="1:27" x14ac:dyDescent="0.25">
      <c r="A1015" s="2">
        <v>45216</v>
      </c>
      <c r="B1015" t="s">
        <v>712</v>
      </c>
      <c r="C1015" t="s">
        <v>713</v>
      </c>
      <c r="D1015" t="s">
        <v>714</v>
      </c>
      <c r="E1015" t="s">
        <v>715</v>
      </c>
      <c r="F1015" t="s">
        <v>63</v>
      </c>
      <c r="G1015" t="s">
        <v>105</v>
      </c>
      <c r="H1015" t="s">
        <v>419</v>
      </c>
      <c r="I1015" t="s">
        <v>66</v>
      </c>
      <c r="J1015">
        <v>1</v>
      </c>
      <c r="K1015" t="s">
        <v>67</v>
      </c>
      <c r="L1015" t="s">
        <v>68</v>
      </c>
      <c r="M1015">
        <v>10147</v>
      </c>
      <c r="N1015" t="s">
        <v>69</v>
      </c>
      <c r="O1015" t="s">
        <v>70</v>
      </c>
      <c r="P1015">
        <v>1</v>
      </c>
      <c r="Q1015" t="s">
        <v>71</v>
      </c>
      <c r="R1015" t="s">
        <v>71</v>
      </c>
      <c r="T1015" t="s">
        <v>25</v>
      </c>
      <c r="U1015" t="s">
        <v>73</v>
      </c>
      <c r="W1015">
        <v>0.3</v>
      </c>
      <c r="X1015">
        <f>SUM(Table2[[#This Row],[Mitigation Finance ($ million)]:[Adaptation Finance ($ million)]])</f>
        <v>0.3</v>
      </c>
      <c r="Y1015" t="s">
        <v>68</v>
      </c>
      <c r="Z1015" t="s">
        <v>74</v>
      </c>
      <c r="AA1015" t="s">
        <v>716</v>
      </c>
    </row>
    <row r="1016" spans="1:27" x14ac:dyDescent="0.25">
      <c r="A1016" s="2">
        <v>45216</v>
      </c>
      <c r="B1016" t="s">
        <v>717</v>
      </c>
      <c r="C1016" t="s">
        <v>718</v>
      </c>
      <c r="D1016" t="s">
        <v>61</v>
      </c>
      <c r="E1016" t="s">
        <v>62</v>
      </c>
      <c r="F1016" t="s">
        <v>63</v>
      </c>
      <c r="G1016" t="s">
        <v>64</v>
      </c>
      <c r="H1016" t="s">
        <v>317</v>
      </c>
      <c r="I1016" t="s">
        <v>66</v>
      </c>
      <c r="K1016" t="s">
        <v>180</v>
      </c>
      <c r="L1016" t="s">
        <v>68</v>
      </c>
      <c r="M1016">
        <v>10149</v>
      </c>
      <c r="N1016" t="s">
        <v>69</v>
      </c>
      <c r="O1016" t="s">
        <v>70</v>
      </c>
      <c r="P1016">
        <v>0.25</v>
      </c>
      <c r="Q1016" t="s">
        <v>141</v>
      </c>
      <c r="R1016" t="s">
        <v>141</v>
      </c>
      <c r="T1016" t="s">
        <v>72</v>
      </c>
      <c r="U1016" t="s">
        <v>95</v>
      </c>
      <c r="X1016">
        <f>SUM(Table2[[#This Row],[Mitigation Finance ($ million)]:[Adaptation Finance ($ million)]])</f>
        <v>0</v>
      </c>
      <c r="Y1016" t="s">
        <v>68</v>
      </c>
      <c r="Z1016" t="s">
        <v>74</v>
      </c>
      <c r="AA1016" t="s">
        <v>719</v>
      </c>
    </row>
    <row r="1017" spans="1:27" x14ac:dyDescent="0.25">
      <c r="A1017" s="2">
        <v>45217</v>
      </c>
      <c r="B1017" t="s">
        <v>720</v>
      </c>
      <c r="C1017" t="s">
        <v>721</v>
      </c>
      <c r="D1017" t="s">
        <v>722</v>
      </c>
      <c r="E1017" t="s">
        <v>208</v>
      </c>
      <c r="F1017" t="s">
        <v>63</v>
      </c>
      <c r="G1017" t="s">
        <v>105</v>
      </c>
      <c r="H1017" t="s">
        <v>723</v>
      </c>
      <c r="I1017" t="s">
        <v>66</v>
      </c>
      <c r="J1017">
        <v>0.5</v>
      </c>
      <c r="K1017" t="s">
        <v>67</v>
      </c>
      <c r="L1017" t="s">
        <v>107</v>
      </c>
      <c r="M1017">
        <v>10159</v>
      </c>
      <c r="N1017" t="s">
        <v>99</v>
      </c>
      <c r="O1017" t="s">
        <v>483</v>
      </c>
      <c r="P1017">
        <v>0.5</v>
      </c>
      <c r="Q1017" t="s">
        <v>126</v>
      </c>
      <c r="R1017" t="s">
        <v>126</v>
      </c>
      <c r="T1017" t="s">
        <v>72</v>
      </c>
      <c r="U1017" t="s">
        <v>95</v>
      </c>
      <c r="V1017">
        <v>0.25</v>
      </c>
      <c r="W1017">
        <v>0.25</v>
      </c>
      <c r="X1017">
        <f>SUM(Table2[[#This Row],[Mitigation Finance ($ million)]:[Adaptation Finance ($ million)]])</f>
        <v>0.5</v>
      </c>
      <c r="Y1017" t="s">
        <v>68</v>
      </c>
      <c r="Z1017" t="s">
        <v>74</v>
      </c>
      <c r="AA1017" t="s">
        <v>724</v>
      </c>
    </row>
    <row r="1018" spans="1:27" x14ac:dyDescent="0.25">
      <c r="A1018" s="2">
        <v>45219</v>
      </c>
      <c r="B1018" t="s">
        <v>729</v>
      </c>
      <c r="C1018" t="s">
        <v>730</v>
      </c>
      <c r="D1018" t="s">
        <v>145</v>
      </c>
      <c r="E1018" t="s">
        <v>146</v>
      </c>
      <c r="F1018" t="s">
        <v>114</v>
      </c>
      <c r="G1018" t="s">
        <v>123</v>
      </c>
      <c r="H1018" t="s">
        <v>644</v>
      </c>
      <c r="I1018" t="s">
        <v>66</v>
      </c>
      <c r="J1018">
        <v>45</v>
      </c>
      <c r="K1018" t="s">
        <v>92</v>
      </c>
      <c r="L1018" t="s">
        <v>93</v>
      </c>
      <c r="M1018" t="s">
        <v>731</v>
      </c>
      <c r="N1018" t="s">
        <v>69</v>
      </c>
      <c r="O1018" t="s">
        <v>225</v>
      </c>
      <c r="P1018">
        <v>45</v>
      </c>
      <c r="Q1018" t="s">
        <v>361</v>
      </c>
      <c r="R1018" t="s">
        <v>361</v>
      </c>
      <c r="T1018" t="s">
        <v>72</v>
      </c>
      <c r="U1018" t="s">
        <v>95</v>
      </c>
      <c r="V1018">
        <v>1.5</v>
      </c>
      <c r="W1018">
        <v>2.2999999999999998</v>
      </c>
      <c r="X1018">
        <f>SUM(Table2[[#This Row],[Mitigation Finance ($ million)]:[Adaptation Finance ($ million)]])</f>
        <v>3.8</v>
      </c>
      <c r="Y1018" t="s">
        <v>96</v>
      </c>
      <c r="Z1018" t="s">
        <v>74</v>
      </c>
      <c r="AA1018" t="s">
        <v>732</v>
      </c>
    </row>
    <row r="1019" spans="1:27" x14ac:dyDescent="0.25">
      <c r="A1019" s="2">
        <v>45219</v>
      </c>
      <c r="B1019" t="s">
        <v>733</v>
      </c>
      <c r="C1019" t="s">
        <v>734</v>
      </c>
      <c r="D1019" t="s">
        <v>112</v>
      </c>
      <c r="E1019" t="s">
        <v>113</v>
      </c>
      <c r="F1019" t="s">
        <v>114</v>
      </c>
      <c r="G1019" t="s">
        <v>123</v>
      </c>
      <c r="H1019" t="s">
        <v>631</v>
      </c>
      <c r="I1019" t="s">
        <v>66</v>
      </c>
      <c r="J1019">
        <v>139.75425899999999</v>
      </c>
      <c r="K1019" t="s">
        <v>92</v>
      </c>
      <c r="L1019" t="s">
        <v>93</v>
      </c>
      <c r="M1019" t="s">
        <v>735</v>
      </c>
      <c r="N1019" t="s">
        <v>69</v>
      </c>
      <c r="O1019" t="s">
        <v>94</v>
      </c>
      <c r="P1019">
        <v>83.014613179999998</v>
      </c>
      <c r="Q1019" t="s">
        <v>117</v>
      </c>
      <c r="R1019" t="s">
        <v>117</v>
      </c>
      <c r="T1019" t="s">
        <v>25</v>
      </c>
      <c r="U1019" t="s">
        <v>173</v>
      </c>
      <c r="W1019">
        <v>29.165199999999999</v>
      </c>
      <c r="X1019">
        <f>SUM(Table2[[#This Row],[Mitigation Finance ($ million)]:[Adaptation Finance ($ million)]])</f>
        <v>29.165199999999999</v>
      </c>
      <c r="Y1019" t="s">
        <v>96</v>
      </c>
      <c r="Z1019" t="s">
        <v>74</v>
      </c>
      <c r="AA1019" t="s">
        <v>736</v>
      </c>
    </row>
    <row r="1020" spans="1:27" x14ac:dyDescent="0.25">
      <c r="A1020" s="2">
        <v>45219</v>
      </c>
      <c r="B1020" t="s">
        <v>733</v>
      </c>
      <c r="C1020" t="s">
        <v>734</v>
      </c>
      <c r="D1020" t="s">
        <v>112</v>
      </c>
      <c r="E1020" t="s">
        <v>113</v>
      </c>
      <c r="F1020" t="s">
        <v>114</v>
      </c>
      <c r="G1020" t="s">
        <v>123</v>
      </c>
      <c r="H1020" t="s">
        <v>631</v>
      </c>
      <c r="I1020" t="s">
        <v>66</v>
      </c>
      <c r="K1020" t="s">
        <v>92</v>
      </c>
      <c r="L1020" t="s">
        <v>98</v>
      </c>
      <c r="M1020" t="s">
        <v>737</v>
      </c>
      <c r="N1020" t="s">
        <v>595</v>
      </c>
      <c r="O1020" t="s">
        <v>738</v>
      </c>
      <c r="P1020">
        <v>40</v>
      </c>
      <c r="Q1020" t="s">
        <v>117</v>
      </c>
      <c r="R1020" t="s">
        <v>117</v>
      </c>
      <c r="T1020" t="s">
        <v>25</v>
      </c>
      <c r="U1020" t="s">
        <v>173</v>
      </c>
      <c r="W1020">
        <v>13.7248</v>
      </c>
      <c r="X1020">
        <f>SUM(Table2[[#This Row],[Mitigation Finance ($ million)]:[Adaptation Finance ($ million)]])</f>
        <v>13.7248</v>
      </c>
      <c r="Y1020" t="s">
        <v>96</v>
      </c>
      <c r="Z1020" t="s">
        <v>74</v>
      </c>
      <c r="AA1020" t="s">
        <v>736</v>
      </c>
    </row>
    <row r="1021" spans="1:27" x14ac:dyDescent="0.25">
      <c r="A1021" s="2">
        <v>45219</v>
      </c>
      <c r="B1021" t="s">
        <v>725</v>
      </c>
      <c r="C1021" t="s">
        <v>726</v>
      </c>
      <c r="D1021" t="s">
        <v>727</v>
      </c>
      <c r="E1021" t="s">
        <v>288</v>
      </c>
      <c r="F1021" t="s">
        <v>80</v>
      </c>
      <c r="G1021" t="s">
        <v>105</v>
      </c>
      <c r="H1021" t="s">
        <v>289</v>
      </c>
      <c r="I1021" t="s">
        <v>66</v>
      </c>
      <c r="J1021">
        <v>3.7</v>
      </c>
      <c r="K1021" t="s">
        <v>67</v>
      </c>
      <c r="L1021" t="s">
        <v>107</v>
      </c>
      <c r="M1021">
        <v>10162</v>
      </c>
      <c r="N1021" t="s">
        <v>99</v>
      </c>
      <c r="O1021" t="s">
        <v>449</v>
      </c>
      <c r="P1021">
        <v>3</v>
      </c>
      <c r="Q1021" t="s">
        <v>141</v>
      </c>
      <c r="R1021" t="s">
        <v>141</v>
      </c>
      <c r="T1021" t="s">
        <v>24</v>
      </c>
      <c r="U1021" t="s">
        <v>73</v>
      </c>
      <c r="V1021">
        <v>3</v>
      </c>
      <c r="X1021">
        <f>SUM(Table2[[#This Row],[Mitigation Finance ($ million)]:[Adaptation Finance ($ million)]])</f>
        <v>3</v>
      </c>
      <c r="Y1021" t="s">
        <v>68</v>
      </c>
      <c r="Z1021" t="s">
        <v>74</v>
      </c>
      <c r="AA1021" t="s">
        <v>728</v>
      </c>
    </row>
    <row r="1022" spans="1:27" x14ac:dyDescent="0.25">
      <c r="A1022" s="2">
        <v>45222</v>
      </c>
      <c r="B1022" t="s">
        <v>739</v>
      </c>
      <c r="C1022" t="s">
        <v>740</v>
      </c>
      <c r="D1022" t="s">
        <v>741</v>
      </c>
      <c r="E1022" t="s">
        <v>190</v>
      </c>
      <c r="F1022" t="s">
        <v>114</v>
      </c>
      <c r="G1022" t="s">
        <v>123</v>
      </c>
      <c r="H1022" t="s">
        <v>742</v>
      </c>
      <c r="I1022" t="s">
        <v>66</v>
      </c>
      <c r="J1022">
        <v>3</v>
      </c>
      <c r="K1022" t="s">
        <v>67</v>
      </c>
      <c r="L1022" t="s">
        <v>107</v>
      </c>
      <c r="M1022">
        <v>6983</v>
      </c>
      <c r="N1022" t="s">
        <v>99</v>
      </c>
      <c r="O1022" t="s">
        <v>743</v>
      </c>
      <c r="P1022">
        <v>1.5</v>
      </c>
      <c r="Q1022" t="s">
        <v>141</v>
      </c>
      <c r="R1022" t="s">
        <v>141</v>
      </c>
      <c r="T1022" t="s">
        <v>72</v>
      </c>
      <c r="U1022" t="s">
        <v>95</v>
      </c>
      <c r="V1022">
        <v>0.75</v>
      </c>
      <c r="W1022">
        <v>0.75</v>
      </c>
      <c r="X1022">
        <f>SUM(Table2[[#This Row],[Mitigation Finance ($ million)]:[Adaptation Finance ($ million)]])</f>
        <v>1.5</v>
      </c>
      <c r="Y1022" t="s">
        <v>68</v>
      </c>
      <c r="Z1022" t="s">
        <v>74</v>
      </c>
      <c r="AA1022" t="s">
        <v>744</v>
      </c>
    </row>
    <row r="1023" spans="1:27" x14ac:dyDescent="0.25">
      <c r="A1023" s="2">
        <v>45222</v>
      </c>
      <c r="B1023" t="s">
        <v>739</v>
      </c>
      <c r="C1023" t="s">
        <v>740</v>
      </c>
      <c r="D1023" t="s">
        <v>741</v>
      </c>
      <c r="E1023" t="s">
        <v>190</v>
      </c>
      <c r="F1023" t="s">
        <v>114</v>
      </c>
      <c r="G1023" t="s">
        <v>123</v>
      </c>
      <c r="H1023" t="s">
        <v>742</v>
      </c>
      <c r="I1023" t="s">
        <v>66</v>
      </c>
      <c r="K1023" t="s">
        <v>67</v>
      </c>
      <c r="L1023" t="s">
        <v>107</v>
      </c>
      <c r="M1023">
        <v>6983</v>
      </c>
      <c r="N1023" t="s">
        <v>99</v>
      </c>
      <c r="O1023" t="s">
        <v>483</v>
      </c>
      <c r="P1023">
        <v>1.5</v>
      </c>
      <c r="Q1023" t="s">
        <v>141</v>
      </c>
      <c r="R1023" t="s">
        <v>141</v>
      </c>
      <c r="T1023" t="s">
        <v>72</v>
      </c>
      <c r="U1023" t="s">
        <v>95</v>
      </c>
      <c r="V1023">
        <v>0.75</v>
      </c>
      <c r="W1023">
        <v>0.75</v>
      </c>
      <c r="X1023">
        <f>SUM(Table2[[#This Row],[Mitigation Finance ($ million)]:[Adaptation Finance ($ million)]])</f>
        <v>1.5</v>
      </c>
      <c r="Y1023" t="s">
        <v>68</v>
      </c>
      <c r="Z1023" t="s">
        <v>74</v>
      </c>
      <c r="AA1023" t="s">
        <v>744</v>
      </c>
    </row>
    <row r="1024" spans="1:27" x14ac:dyDescent="0.25">
      <c r="A1024" s="2">
        <v>45224</v>
      </c>
      <c r="B1024" t="s">
        <v>745</v>
      </c>
      <c r="C1024" t="s">
        <v>746</v>
      </c>
      <c r="D1024" t="s">
        <v>200</v>
      </c>
      <c r="E1024" t="s">
        <v>201</v>
      </c>
      <c r="F1024" t="s">
        <v>114</v>
      </c>
      <c r="G1024" t="s">
        <v>123</v>
      </c>
      <c r="H1024" t="s">
        <v>341</v>
      </c>
      <c r="I1024" t="s">
        <v>66</v>
      </c>
      <c r="J1024">
        <v>7</v>
      </c>
      <c r="K1024" t="s">
        <v>67</v>
      </c>
      <c r="L1024" t="s">
        <v>107</v>
      </c>
      <c r="M1024">
        <v>10094</v>
      </c>
      <c r="N1024" t="s">
        <v>99</v>
      </c>
      <c r="O1024" t="s">
        <v>172</v>
      </c>
      <c r="P1024">
        <v>2</v>
      </c>
      <c r="Q1024" t="s">
        <v>128</v>
      </c>
      <c r="R1024" t="s">
        <v>128</v>
      </c>
      <c r="T1024" t="s">
        <v>72</v>
      </c>
      <c r="U1024" t="s">
        <v>73</v>
      </c>
      <c r="V1024">
        <v>1.8</v>
      </c>
      <c r="W1024">
        <v>0.2</v>
      </c>
      <c r="X1024">
        <f>SUM(Table2[[#This Row],[Mitigation Finance ($ million)]:[Adaptation Finance ($ million)]])</f>
        <v>2</v>
      </c>
      <c r="Y1024" t="s">
        <v>68</v>
      </c>
      <c r="Z1024" t="s">
        <v>74</v>
      </c>
      <c r="AA1024" t="s">
        <v>747</v>
      </c>
    </row>
    <row r="1025" spans="1:27" x14ac:dyDescent="0.25">
      <c r="A1025" s="2">
        <v>45224</v>
      </c>
      <c r="B1025" t="s">
        <v>745</v>
      </c>
      <c r="C1025" t="s">
        <v>746</v>
      </c>
      <c r="D1025" t="s">
        <v>200</v>
      </c>
      <c r="E1025" t="s">
        <v>201</v>
      </c>
      <c r="F1025" t="s">
        <v>114</v>
      </c>
      <c r="G1025" t="s">
        <v>123</v>
      </c>
      <c r="H1025" t="s">
        <v>341</v>
      </c>
      <c r="I1025" t="s">
        <v>66</v>
      </c>
      <c r="K1025" t="s">
        <v>67</v>
      </c>
      <c r="L1025" t="s">
        <v>107</v>
      </c>
      <c r="M1025">
        <v>10094</v>
      </c>
      <c r="N1025" t="s">
        <v>99</v>
      </c>
      <c r="O1025" t="s">
        <v>748</v>
      </c>
      <c r="P1025">
        <v>5</v>
      </c>
      <c r="Q1025" t="s">
        <v>128</v>
      </c>
      <c r="R1025" t="s">
        <v>128</v>
      </c>
      <c r="T1025" t="s">
        <v>72</v>
      </c>
      <c r="U1025" t="s">
        <v>73</v>
      </c>
      <c r="X1025">
        <f>SUM(Table2[[#This Row],[Mitigation Finance ($ million)]:[Adaptation Finance ($ million)]])</f>
        <v>0</v>
      </c>
      <c r="Y1025" t="s">
        <v>68</v>
      </c>
      <c r="Z1025" t="s">
        <v>74</v>
      </c>
      <c r="AA1025" t="s">
        <v>747</v>
      </c>
    </row>
    <row r="1026" spans="1:27" x14ac:dyDescent="0.25">
      <c r="A1026" s="2">
        <v>45225</v>
      </c>
      <c r="B1026" t="s">
        <v>388</v>
      </c>
      <c r="C1026" t="s">
        <v>389</v>
      </c>
      <c r="D1026" t="s">
        <v>752</v>
      </c>
      <c r="E1026" t="s">
        <v>190</v>
      </c>
      <c r="F1026" t="s">
        <v>114</v>
      </c>
      <c r="G1026" t="s">
        <v>105</v>
      </c>
      <c r="H1026" t="s">
        <v>289</v>
      </c>
      <c r="I1026" t="s">
        <v>66</v>
      </c>
      <c r="K1026" t="s">
        <v>67</v>
      </c>
      <c r="L1026" t="s">
        <v>107</v>
      </c>
      <c r="M1026">
        <v>6744</v>
      </c>
      <c r="N1026" t="s">
        <v>99</v>
      </c>
      <c r="O1026" t="s">
        <v>753</v>
      </c>
      <c r="P1026">
        <v>1.1499999999999999</v>
      </c>
      <c r="Q1026" t="s">
        <v>141</v>
      </c>
      <c r="R1026" t="s">
        <v>141</v>
      </c>
      <c r="T1026" t="s">
        <v>24</v>
      </c>
      <c r="U1026" t="s">
        <v>95</v>
      </c>
      <c r="V1026">
        <v>1.1499999999999999</v>
      </c>
      <c r="X1026">
        <f>SUM(Table2[[#This Row],[Mitigation Finance ($ million)]:[Adaptation Finance ($ million)]])</f>
        <v>1.1499999999999999</v>
      </c>
      <c r="Y1026" t="s">
        <v>68</v>
      </c>
      <c r="Z1026" t="s">
        <v>74</v>
      </c>
      <c r="AA1026" t="s">
        <v>393</v>
      </c>
    </row>
    <row r="1027" spans="1:27" x14ac:dyDescent="0.25">
      <c r="A1027" s="2">
        <v>45225</v>
      </c>
      <c r="B1027" t="s">
        <v>388</v>
      </c>
      <c r="C1027" t="s">
        <v>389</v>
      </c>
      <c r="D1027" t="s">
        <v>752</v>
      </c>
      <c r="E1027" t="s">
        <v>190</v>
      </c>
      <c r="F1027" t="s">
        <v>114</v>
      </c>
      <c r="G1027" t="s">
        <v>105</v>
      </c>
      <c r="H1027" t="s">
        <v>289</v>
      </c>
      <c r="I1027" t="s">
        <v>66</v>
      </c>
      <c r="K1027" t="s">
        <v>67</v>
      </c>
      <c r="L1027" t="s">
        <v>107</v>
      </c>
      <c r="M1027">
        <v>6744</v>
      </c>
      <c r="N1027" t="s">
        <v>99</v>
      </c>
      <c r="O1027" t="s">
        <v>542</v>
      </c>
      <c r="P1027">
        <v>1</v>
      </c>
      <c r="Q1027" t="s">
        <v>141</v>
      </c>
      <c r="R1027" t="s">
        <v>141</v>
      </c>
      <c r="T1027" t="s">
        <v>24</v>
      </c>
      <c r="U1027" t="s">
        <v>95</v>
      </c>
      <c r="X1027">
        <f>SUM(Table2[[#This Row],[Mitigation Finance ($ million)]:[Adaptation Finance ($ million)]])</f>
        <v>0</v>
      </c>
      <c r="Y1027" t="s">
        <v>68</v>
      </c>
      <c r="Z1027" t="s">
        <v>74</v>
      </c>
      <c r="AA1027" t="s">
        <v>393</v>
      </c>
    </row>
    <row r="1028" spans="1:27" x14ac:dyDescent="0.25">
      <c r="A1028" s="2">
        <v>45225</v>
      </c>
      <c r="B1028" t="s">
        <v>388</v>
      </c>
      <c r="C1028" t="s">
        <v>389</v>
      </c>
      <c r="D1028" t="s">
        <v>752</v>
      </c>
      <c r="E1028" t="s">
        <v>190</v>
      </c>
      <c r="F1028" t="s">
        <v>114</v>
      </c>
      <c r="G1028" t="s">
        <v>105</v>
      </c>
      <c r="H1028" t="s">
        <v>289</v>
      </c>
      <c r="I1028" t="s">
        <v>66</v>
      </c>
      <c r="K1028" t="s">
        <v>67</v>
      </c>
      <c r="L1028" t="s">
        <v>107</v>
      </c>
      <c r="M1028">
        <v>6744</v>
      </c>
      <c r="N1028" t="s">
        <v>99</v>
      </c>
      <c r="O1028" t="s">
        <v>483</v>
      </c>
      <c r="P1028">
        <v>1</v>
      </c>
      <c r="Q1028" t="s">
        <v>141</v>
      </c>
      <c r="R1028" t="s">
        <v>141</v>
      </c>
      <c r="T1028" t="s">
        <v>24</v>
      </c>
      <c r="U1028" t="s">
        <v>95</v>
      </c>
      <c r="X1028">
        <f>SUM(Table2[[#This Row],[Mitigation Finance ($ million)]:[Adaptation Finance ($ million)]])</f>
        <v>0</v>
      </c>
      <c r="Y1028" t="s">
        <v>68</v>
      </c>
      <c r="Z1028" t="s">
        <v>74</v>
      </c>
      <c r="AA1028" t="s">
        <v>393</v>
      </c>
    </row>
    <row r="1029" spans="1:27" x14ac:dyDescent="0.25">
      <c r="A1029" s="2">
        <v>45226</v>
      </c>
      <c r="B1029" t="s">
        <v>754</v>
      </c>
      <c r="C1029" t="s">
        <v>755</v>
      </c>
      <c r="D1029" t="s">
        <v>423</v>
      </c>
      <c r="E1029" t="s">
        <v>424</v>
      </c>
      <c r="F1029" t="s">
        <v>80</v>
      </c>
      <c r="G1029" t="s">
        <v>105</v>
      </c>
      <c r="H1029" t="s">
        <v>628</v>
      </c>
      <c r="I1029" t="s">
        <v>66</v>
      </c>
      <c r="K1029" t="s">
        <v>180</v>
      </c>
      <c r="L1029" t="s">
        <v>68</v>
      </c>
      <c r="M1029">
        <v>10151</v>
      </c>
      <c r="N1029" t="s">
        <v>69</v>
      </c>
      <c r="O1029" t="s">
        <v>70</v>
      </c>
      <c r="P1029">
        <v>1.5</v>
      </c>
      <c r="Q1029" t="s">
        <v>126</v>
      </c>
      <c r="R1029" t="s">
        <v>126</v>
      </c>
      <c r="T1029" t="s">
        <v>25</v>
      </c>
      <c r="U1029" t="s">
        <v>73</v>
      </c>
      <c r="X1029">
        <f>SUM(Table2[[#This Row],[Mitigation Finance ($ million)]:[Adaptation Finance ($ million)]])</f>
        <v>0</v>
      </c>
      <c r="Y1029" t="s">
        <v>68</v>
      </c>
      <c r="Z1029" t="s">
        <v>74</v>
      </c>
      <c r="AA1029" t="s">
        <v>756</v>
      </c>
    </row>
    <row r="1030" spans="1:27" x14ac:dyDescent="0.25">
      <c r="A1030" s="2">
        <v>45226</v>
      </c>
      <c r="B1030" t="s">
        <v>757</v>
      </c>
      <c r="C1030" t="s">
        <v>758</v>
      </c>
      <c r="D1030" t="s">
        <v>87</v>
      </c>
      <c r="E1030" t="s">
        <v>88</v>
      </c>
      <c r="F1030" t="s">
        <v>80</v>
      </c>
      <c r="G1030" t="s">
        <v>89</v>
      </c>
      <c r="H1030" t="s">
        <v>90</v>
      </c>
      <c r="I1030" t="s">
        <v>91</v>
      </c>
      <c r="J1030">
        <v>38.1</v>
      </c>
      <c r="K1030" t="s">
        <v>92</v>
      </c>
      <c r="L1030" t="s">
        <v>93</v>
      </c>
      <c r="M1030" t="s">
        <v>759</v>
      </c>
      <c r="N1030" t="s">
        <v>69</v>
      </c>
      <c r="O1030" t="s">
        <v>94</v>
      </c>
      <c r="P1030">
        <v>6.5</v>
      </c>
      <c r="Q1030" t="s">
        <v>141</v>
      </c>
      <c r="R1030" t="s">
        <v>141</v>
      </c>
      <c r="T1030" t="s">
        <v>24</v>
      </c>
      <c r="U1030" t="s">
        <v>73</v>
      </c>
      <c r="V1030">
        <v>6.5</v>
      </c>
      <c r="X1030">
        <f>SUM(Table2[[#This Row],[Mitigation Finance ($ million)]:[Adaptation Finance ($ million)]])</f>
        <v>6.5</v>
      </c>
      <c r="Y1030" t="s">
        <v>96</v>
      </c>
      <c r="Z1030" t="s">
        <v>74</v>
      </c>
      <c r="AA1030" t="s">
        <v>760</v>
      </c>
    </row>
    <row r="1031" spans="1:27" x14ac:dyDescent="0.25">
      <c r="A1031" s="2">
        <v>45226</v>
      </c>
      <c r="B1031" t="s">
        <v>757</v>
      </c>
      <c r="C1031" t="s">
        <v>758</v>
      </c>
      <c r="D1031" t="s">
        <v>87</v>
      </c>
      <c r="E1031" t="s">
        <v>88</v>
      </c>
      <c r="F1031" t="s">
        <v>80</v>
      </c>
      <c r="G1031" t="s">
        <v>89</v>
      </c>
      <c r="H1031" t="s">
        <v>90</v>
      </c>
      <c r="I1031" t="s">
        <v>91</v>
      </c>
      <c r="K1031" t="s">
        <v>92</v>
      </c>
      <c r="L1031" t="s">
        <v>170</v>
      </c>
      <c r="M1031" t="s">
        <v>761</v>
      </c>
      <c r="N1031" t="s">
        <v>99</v>
      </c>
      <c r="O1031" t="s">
        <v>204</v>
      </c>
      <c r="P1031">
        <v>3.25</v>
      </c>
      <c r="Q1031" t="s">
        <v>141</v>
      </c>
      <c r="R1031" t="s">
        <v>141</v>
      </c>
      <c r="T1031" t="s">
        <v>24</v>
      </c>
      <c r="U1031" t="s">
        <v>73</v>
      </c>
      <c r="V1031">
        <v>3.25</v>
      </c>
      <c r="X1031">
        <f>SUM(Table2[[#This Row],[Mitigation Finance ($ million)]:[Adaptation Finance ($ million)]])</f>
        <v>3.25</v>
      </c>
      <c r="Y1031" t="s">
        <v>96</v>
      </c>
      <c r="Z1031" t="s">
        <v>74</v>
      </c>
      <c r="AA1031" t="s">
        <v>760</v>
      </c>
    </row>
    <row r="1032" spans="1:27" x14ac:dyDescent="0.25">
      <c r="A1032" s="2">
        <v>45228</v>
      </c>
      <c r="B1032" t="s">
        <v>762</v>
      </c>
      <c r="C1032" t="s">
        <v>763</v>
      </c>
      <c r="D1032" t="s">
        <v>78</v>
      </c>
      <c r="E1032" t="s">
        <v>79</v>
      </c>
      <c r="F1032" t="s">
        <v>80</v>
      </c>
      <c r="G1032" t="s">
        <v>81</v>
      </c>
      <c r="H1032" t="s">
        <v>411</v>
      </c>
      <c r="I1032" t="s">
        <v>66</v>
      </c>
      <c r="J1032">
        <v>225</v>
      </c>
      <c r="K1032" t="s">
        <v>92</v>
      </c>
      <c r="L1032" t="s">
        <v>93</v>
      </c>
      <c r="M1032" t="s">
        <v>764</v>
      </c>
      <c r="N1032" t="s">
        <v>69</v>
      </c>
      <c r="O1032" t="s">
        <v>225</v>
      </c>
      <c r="P1032">
        <v>106</v>
      </c>
      <c r="Q1032" t="s">
        <v>117</v>
      </c>
      <c r="R1032" t="s">
        <v>117</v>
      </c>
      <c r="T1032" t="s">
        <v>72</v>
      </c>
      <c r="U1032" t="s">
        <v>173</v>
      </c>
      <c r="V1032">
        <v>5.4</v>
      </c>
      <c r="W1032">
        <v>84.3</v>
      </c>
      <c r="X1032">
        <f>SUM(Table2[[#This Row],[Mitigation Finance ($ million)]:[Adaptation Finance ($ million)]])</f>
        <v>89.7</v>
      </c>
      <c r="Y1032" t="s">
        <v>96</v>
      </c>
      <c r="Z1032" t="s">
        <v>74</v>
      </c>
      <c r="AA1032" t="s">
        <v>765</v>
      </c>
    </row>
    <row r="1033" spans="1:27" x14ac:dyDescent="0.25">
      <c r="A1033" s="2">
        <v>45228</v>
      </c>
      <c r="B1033" t="s">
        <v>762</v>
      </c>
      <c r="C1033" t="s">
        <v>763</v>
      </c>
      <c r="D1033" t="s">
        <v>78</v>
      </c>
      <c r="E1033" t="s">
        <v>79</v>
      </c>
      <c r="F1033" t="s">
        <v>80</v>
      </c>
      <c r="G1033" t="s">
        <v>81</v>
      </c>
      <c r="H1033" t="s">
        <v>411</v>
      </c>
      <c r="I1033" t="s">
        <v>66</v>
      </c>
      <c r="K1033" t="s">
        <v>92</v>
      </c>
      <c r="L1033" t="s">
        <v>98</v>
      </c>
      <c r="M1033" t="s">
        <v>766</v>
      </c>
      <c r="N1033" t="s">
        <v>595</v>
      </c>
      <c r="O1033" t="s">
        <v>738</v>
      </c>
      <c r="P1033">
        <v>42.98</v>
      </c>
      <c r="Q1033" t="s">
        <v>117</v>
      </c>
      <c r="R1033" t="s">
        <v>117</v>
      </c>
      <c r="T1033" t="s">
        <v>72</v>
      </c>
      <c r="U1033" t="s">
        <v>173</v>
      </c>
      <c r="V1033">
        <v>2.2999999999999998</v>
      </c>
      <c r="W1033">
        <v>31.4</v>
      </c>
      <c r="X1033">
        <f>SUM(Table2[[#This Row],[Mitigation Finance ($ million)]:[Adaptation Finance ($ million)]])</f>
        <v>33.699999999999996</v>
      </c>
      <c r="Y1033" t="s">
        <v>96</v>
      </c>
      <c r="Z1033" t="s">
        <v>74</v>
      </c>
      <c r="AA1033" t="s">
        <v>765</v>
      </c>
    </row>
    <row r="1034" spans="1:27" x14ac:dyDescent="0.25">
      <c r="A1034" s="2">
        <v>45228</v>
      </c>
      <c r="B1034" t="s">
        <v>762</v>
      </c>
      <c r="C1034" t="s">
        <v>763</v>
      </c>
      <c r="D1034" t="s">
        <v>78</v>
      </c>
      <c r="E1034" t="s">
        <v>79</v>
      </c>
      <c r="F1034" t="s">
        <v>80</v>
      </c>
      <c r="G1034" t="s">
        <v>81</v>
      </c>
      <c r="H1034" t="s">
        <v>411</v>
      </c>
      <c r="I1034" t="s">
        <v>66</v>
      </c>
      <c r="K1034" t="s">
        <v>92</v>
      </c>
      <c r="L1034" t="s">
        <v>170</v>
      </c>
      <c r="M1034" t="s">
        <v>767</v>
      </c>
      <c r="N1034" t="s">
        <v>99</v>
      </c>
      <c r="O1034" t="s">
        <v>768</v>
      </c>
      <c r="P1034">
        <v>17.8</v>
      </c>
      <c r="Q1034" t="s">
        <v>117</v>
      </c>
      <c r="R1034" t="s">
        <v>117</v>
      </c>
      <c r="T1034" t="s">
        <v>72</v>
      </c>
      <c r="U1034" t="s">
        <v>173</v>
      </c>
      <c r="W1034">
        <v>12.5</v>
      </c>
      <c r="X1034">
        <f>SUM(Table2[[#This Row],[Mitigation Finance ($ million)]:[Adaptation Finance ($ million)]])</f>
        <v>12.5</v>
      </c>
      <c r="Y1034" t="s">
        <v>96</v>
      </c>
      <c r="Z1034" t="s">
        <v>74</v>
      </c>
      <c r="AA1034" t="s">
        <v>765</v>
      </c>
    </row>
    <row r="1035" spans="1:27" x14ac:dyDescent="0.25">
      <c r="A1035" s="2">
        <v>45229</v>
      </c>
      <c r="B1035" t="s">
        <v>310</v>
      </c>
      <c r="C1035" t="s">
        <v>311</v>
      </c>
      <c r="D1035" t="s">
        <v>200</v>
      </c>
      <c r="E1035" t="s">
        <v>201</v>
      </c>
      <c r="F1035" t="s">
        <v>114</v>
      </c>
      <c r="G1035" t="s">
        <v>89</v>
      </c>
      <c r="H1035" t="s">
        <v>137</v>
      </c>
      <c r="I1035" t="s">
        <v>91</v>
      </c>
      <c r="J1035">
        <v>4</v>
      </c>
      <c r="K1035" t="s">
        <v>92</v>
      </c>
      <c r="L1035" t="s">
        <v>138</v>
      </c>
      <c r="M1035" t="s">
        <v>312</v>
      </c>
      <c r="N1035" t="s">
        <v>99</v>
      </c>
      <c r="O1035" t="s">
        <v>140</v>
      </c>
      <c r="P1035">
        <v>0.75</v>
      </c>
      <c r="Q1035" t="s">
        <v>84</v>
      </c>
      <c r="R1035" t="s">
        <v>84</v>
      </c>
      <c r="T1035" t="s">
        <v>24</v>
      </c>
      <c r="U1035" t="s">
        <v>73</v>
      </c>
      <c r="V1035">
        <v>0.75</v>
      </c>
      <c r="X1035">
        <f>SUM(Table2[[#This Row],[Mitigation Finance ($ million)]:[Adaptation Finance ($ million)]])</f>
        <v>0.75</v>
      </c>
      <c r="Y1035" t="s">
        <v>96</v>
      </c>
      <c r="Z1035" t="s">
        <v>74</v>
      </c>
      <c r="AA1035" t="s">
        <v>313</v>
      </c>
    </row>
    <row r="1036" spans="1:27" x14ac:dyDescent="0.25">
      <c r="A1036" s="2">
        <v>45230</v>
      </c>
      <c r="B1036" t="s">
        <v>774</v>
      </c>
      <c r="C1036" t="s">
        <v>775</v>
      </c>
      <c r="D1036" t="s">
        <v>396</v>
      </c>
      <c r="E1036" t="s">
        <v>397</v>
      </c>
      <c r="F1036" t="s">
        <v>80</v>
      </c>
      <c r="G1036" t="s">
        <v>105</v>
      </c>
      <c r="H1036" t="s">
        <v>628</v>
      </c>
      <c r="I1036" t="s">
        <v>66</v>
      </c>
      <c r="J1036">
        <v>1.5</v>
      </c>
      <c r="K1036" t="s">
        <v>67</v>
      </c>
      <c r="L1036" t="s">
        <v>68</v>
      </c>
      <c r="M1036">
        <v>10141</v>
      </c>
      <c r="N1036" t="s">
        <v>69</v>
      </c>
      <c r="O1036" t="s">
        <v>70</v>
      </c>
      <c r="P1036">
        <v>1.5</v>
      </c>
      <c r="Q1036" t="s">
        <v>126</v>
      </c>
      <c r="R1036" t="s">
        <v>126</v>
      </c>
      <c r="T1036" t="s">
        <v>72</v>
      </c>
      <c r="U1036" t="s">
        <v>73</v>
      </c>
      <c r="V1036">
        <v>3.2399999999999998E-2</v>
      </c>
      <c r="W1036">
        <v>3.696E-2</v>
      </c>
      <c r="X1036">
        <f>SUM(Table2[[#This Row],[Mitigation Finance ($ million)]:[Adaptation Finance ($ million)]])</f>
        <v>6.9360000000000005E-2</v>
      </c>
      <c r="Y1036" t="s">
        <v>68</v>
      </c>
      <c r="Z1036" t="s">
        <v>74</v>
      </c>
      <c r="AA1036" t="s">
        <v>776</v>
      </c>
    </row>
    <row r="1037" spans="1:27" x14ac:dyDescent="0.25">
      <c r="A1037" s="2">
        <v>45230</v>
      </c>
      <c r="B1037" t="s">
        <v>777</v>
      </c>
      <c r="C1037" t="s">
        <v>778</v>
      </c>
      <c r="D1037" t="s">
        <v>779</v>
      </c>
      <c r="E1037" t="s">
        <v>288</v>
      </c>
      <c r="F1037" t="s">
        <v>80</v>
      </c>
      <c r="G1037" t="s">
        <v>270</v>
      </c>
      <c r="H1037" t="s">
        <v>271</v>
      </c>
      <c r="I1037" t="s">
        <v>66</v>
      </c>
      <c r="J1037">
        <v>1.7</v>
      </c>
      <c r="K1037" t="s">
        <v>67</v>
      </c>
      <c r="L1037" t="s">
        <v>68</v>
      </c>
      <c r="M1037">
        <v>10172</v>
      </c>
      <c r="N1037" t="s">
        <v>69</v>
      </c>
      <c r="O1037" t="s">
        <v>70</v>
      </c>
      <c r="P1037">
        <v>1.7</v>
      </c>
      <c r="Q1037" t="s">
        <v>128</v>
      </c>
      <c r="R1037" t="s">
        <v>126</v>
      </c>
      <c r="T1037" t="s">
        <v>25</v>
      </c>
      <c r="U1037" t="s">
        <v>73</v>
      </c>
      <c r="W1037">
        <v>0.85</v>
      </c>
      <c r="X1037">
        <f>SUM(Table2[[#This Row],[Mitigation Finance ($ million)]:[Adaptation Finance ($ million)]])</f>
        <v>0.85</v>
      </c>
      <c r="Y1037" t="s">
        <v>68</v>
      </c>
      <c r="Z1037" t="s">
        <v>74</v>
      </c>
      <c r="AA1037" t="s">
        <v>780</v>
      </c>
    </row>
    <row r="1038" spans="1:27" x14ac:dyDescent="0.25">
      <c r="A1038" s="2">
        <v>45230</v>
      </c>
      <c r="B1038" t="s">
        <v>777</v>
      </c>
      <c r="C1038" t="s">
        <v>778</v>
      </c>
      <c r="D1038" t="s">
        <v>779</v>
      </c>
      <c r="E1038" t="s">
        <v>288</v>
      </c>
      <c r="F1038" t="s">
        <v>80</v>
      </c>
      <c r="G1038" t="s">
        <v>270</v>
      </c>
      <c r="H1038" t="s">
        <v>271</v>
      </c>
      <c r="I1038" t="s">
        <v>66</v>
      </c>
      <c r="K1038" t="s">
        <v>67</v>
      </c>
      <c r="L1038" t="s">
        <v>68</v>
      </c>
      <c r="M1038">
        <v>10172</v>
      </c>
      <c r="N1038" t="s">
        <v>69</v>
      </c>
      <c r="O1038" t="s">
        <v>70</v>
      </c>
      <c r="Q1038" t="s">
        <v>128</v>
      </c>
      <c r="R1038" t="s">
        <v>128</v>
      </c>
      <c r="T1038" t="s">
        <v>25</v>
      </c>
      <c r="U1038" t="s">
        <v>73</v>
      </c>
      <c r="W1038">
        <v>0.85</v>
      </c>
      <c r="X1038">
        <f>SUM(Table2[[#This Row],[Mitigation Finance ($ million)]:[Adaptation Finance ($ million)]])</f>
        <v>0.85</v>
      </c>
      <c r="Y1038" t="s">
        <v>68</v>
      </c>
      <c r="Z1038" t="s">
        <v>74</v>
      </c>
      <c r="AA1038" t="s">
        <v>780</v>
      </c>
    </row>
    <row r="1039" spans="1:27" x14ac:dyDescent="0.25">
      <c r="A1039" s="2">
        <v>45230</v>
      </c>
      <c r="B1039" t="s">
        <v>769</v>
      </c>
      <c r="C1039" t="s">
        <v>770</v>
      </c>
      <c r="D1039" t="s">
        <v>429</v>
      </c>
      <c r="E1039" t="s">
        <v>430</v>
      </c>
      <c r="F1039" t="s">
        <v>217</v>
      </c>
      <c r="G1039" t="s">
        <v>89</v>
      </c>
      <c r="H1039" t="s">
        <v>115</v>
      </c>
      <c r="I1039" t="s">
        <v>91</v>
      </c>
      <c r="J1039">
        <v>49</v>
      </c>
      <c r="K1039" t="s">
        <v>92</v>
      </c>
      <c r="L1039" t="s">
        <v>93</v>
      </c>
      <c r="M1039" t="s">
        <v>771</v>
      </c>
      <c r="N1039" t="s">
        <v>69</v>
      </c>
      <c r="O1039" t="s">
        <v>94</v>
      </c>
      <c r="P1039">
        <v>30</v>
      </c>
      <c r="Q1039" t="s">
        <v>117</v>
      </c>
      <c r="R1039" t="s">
        <v>117</v>
      </c>
      <c r="T1039" t="s">
        <v>25</v>
      </c>
      <c r="U1039" t="s">
        <v>73</v>
      </c>
      <c r="W1039">
        <v>30</v>
      </c>
      <c r="X1039">
        <f>SUM(Table2[[#This Row],[Mitigation Finance ($ million)]:[Adaptation Finance ($ million)]])</f>
        <v>30</v>
      </c>
      <c r="Y1039" t="s">
        <v>96</v>
      </c>
      <c r="Z1039" t="s">
        <v>74</v>
      </c>
      <c r="AA1039" t="s">
        <v>772</v>
      </c>
    </row>
    <row r="1040" spans="1:27" x14ac:dyDescent="0.25">
      <c r="A1040" s="2">
        <v>45240</v>
      </c>
      <c r="B1040" t="s">
        <v>785</v>
      </c>
      <c r="C1040" t="s">
        <v>786</v>
      </c>
      <c r="D1040" t="s">
        <v>167</v>
      </c>
      <c r="E1040" t="s">
        <v>168</v>
      </c>
      <c r="F1040" t="s">
        <v>63</v>
      </c>
      <c r="G1040" t="s">
        <v>105</v>
      </c>
      <c r="H1040" t="s">
        <v>359</v>
      </c>
      <c r="I1040" t="s">
        <v>66</v>
      </c>
      <c r="J1040">
        <v>2</v>
      </c>
      <c r="K1040" t="s">
        <v>180</v>
      </c>
      <c r="L1040" t="s">
        <v>107</v>
      </c>
      <c r="M1040">
        <v>10164</v>
      </c>
      <c r="N1040" t="s">
        <v>99</v>
      </c>
      <c r="O1040" t="s">
        <v>172</v>
      </c>
      <c r="P1040">
        <v>2</v>
      </c>
      <c r="Q1040" t="s">
        <v>117</v>
      </c>
      <c r="R1040" t="s">
        <v>117</v>
      </c>
      <c r="T1040" t="s">
        <v>25</v>
      </c>
      <c r="U1040" t="s">
        <v>73</v>
      </c>
      <c r="W1040">
        <v>2</v>
      </c>
      <c r="X1040">
        <f>SUM(Table2[[#This Row],[Mitigation Finance ($ million)]:[Adaptation Finance ($ million)]])</f>
        <v>2</v>
      </c>
      <c r="Y1040" t="s">
        <v>68</v>
      </c>
      <c r="Z1040" t="s">
        <v>74</v>
      </c>
      <c r="AA1040" t="s">
        <v>787</v>
      </c>
    </row>
    <row r="1041" spans="1:27" x14ac:dyDescent="0.25">
      <c r="A1041" s="2">
        <v>45241</v>
      </c>
      <c r="B1041" t="s">
        <v>788</v>
      </c>
      <c r="C1041" t="s">
        <v>789</v>
      </c>
      <c r="D1041" t="s">
        <v>215</v>
      </c>
      <c r="E1041" t="s">
        <v>216</v>
      </c>
      <c r="F1041" t="s">
        <v>217</v>
      </c>
      <c r="G1041" t="s">
        <v>105</v>
      </c>
      <c r="H1041" t="s">
        <v>359</v>
      </c>
      <c r="I1041" t="s">
        <v>66</v>
      </c>
      <c r="J1041">
        <v>0.75</v>
      </c>
      <c r="K1041" t="s">
        <v>67</v>
      </c>
      <c r="L1041" t="s">
        <v>68</v>
      </c>
      <c r="M1041">
        <v>10158</v>
      </c>
      <c r="N1041" t="s">
        <v>69</v>
      </c>
      <c r="O1041" t="s">
        <v>70</v>
      </c>
      <c r="P1041">
        <v>0.75</v>
      </c>
      <c r="Q1041" t="s">
        <v>117</v>
      </c>
      <c r="R1041" t="s">
        <v>117</v>
      </c>
      <c r="T1041" t="s">
        <v>25</v>
      </c>
      <c r="U1041" t="s">
        <v>73</v>
      </c>
      <c r="W1041">
        <v>0.5</v>
      </c>
      <c r="X1041">
        <f>SUM(Table2[[#This Row],[Mitigation Finance ($ million)]:[Adaptation Finance ($ million)]])</f>
        <v>0.5</v>
      </c>
      <c r="Y1041" t="s">
        <v>68</v>
      </c>
      <c r="Z1041" t="s">
        <v>74</v>
      </c>
      <c r="AA1041" t="s">
        <v>790</v>
      </c>
    </row>
    <row r="1042" spans="1:27" x14ac:dyDescent="0.25">
      <c r="A1042" s="2">
        <v>45243</v>
      </c>
      <c r="B1042" t="s">
        <v>791</v>
      </c>
      <c r="C1042" t="s">
        <v>792</v>
      </c>
      <c r="D1042" t="s">
        <v>87</v>
      </c>
      <c r="E1042" t="s">
        <v>88</v>
      </c>
      <c r="F1042" t="s">
        <v>80</v>
      </c>
      <c r="G1042" t="s">
        <v>81</v>
      </c>
      <c r="H1042" t="s">
        <v>82</v>
      </c>
      <c r="I1042" t="s">
        <v>66</v>
      </c>
      <c r="J1042">
        <v>400</v>
      </c>
      <c r="K1042" t="s">
        <v>125</v>
      </c>
      <c r="L1042" t="s">
        <v>93</v>
      </c>
      <c r="M1042" t="s">
        <v>793</v>
      </c>
      <c r="N1042" t="s">
        <v>69</v>
      </c>
      <c r="O1042" t="s">
        <v>94</v>
      </c>
      <c r="P1042">
        <v>400</v>
      </c>
      <c r="Q1042" t="s">
        <v>71</v>
      </c>
      <c r="R1042" t="s">
        <v>71</v>
      </c>
      <c r="T1042" t="s">
        <v>72</v>
      </c>
      <c r="U1042" t="s">
        <v>73</v>
      </c>
      <c r="V1042">
        <v>21.57</v>
      </c>
      <c r="W1042">
        <v>96.37</v>
      </c>
      <c r="X1042">
        <f>SUM(Table2[[#This Row],[Mitigation Finance ($ million)]:[Adaptation Finance ($ million)]])</f>
        <v>117.94</v>
      </c>
      <c r="Y1042" t="s">
        <v>96</v>
      </c>
      <c r="Z1042" t="s">
        <v>74</v>
      </c>
      <c r="AA1042" t="s">
        <v>794</v>
      </c>
    </row>
    <row r="1043" spans="1:27" x14ac:dyDescent="0.25">
      <c r="A1043" s="2">
        <v>45246</v>
      </c>
      <c r="B1043" t="s">
        <v>795</v>
      </c>
      <c r="C1043" t="s">
        <v>796</v>
      </c>
      <c r="D1043" t="s">
        <v>797</v>
      </c>
      <c r="E1043" t="s">
        <v>190</v>
      </c>
      <c r="F1043" t="s">
        <v>114</v>
      </c>
      <c r="G1043" t="s">
        <v>105</v>
      </c>
      <c r="H1043" t="s">
        <v>106</v>
      </c>
      <c r="I1043" t="s">
        <v>66</v>
      </c>
      <c r="J1043">
        <v>2.5</v>
      </c>
      <c r="K1043" t="s">
        <v>180</v>
      </c>
      <c r="L1043" t="s">
        <v>68</v>
      </c>
      <c r="M1043">
        <v>10181</v>
      </c>
      <c r="N1043" t="s">
        <v>69</v>
      </c>
      <c r="O1043" t="s">
        <v>70</v>
      </c>
      <c r="P1043">
        <v>2.5</v>
      </c>
      <c r="Q1043" t="s">
        <v>84</v>
      </c>
      <c r="R1043" t="s">
        <v>84</v>
      </c>
      <c r="T1043" t="s">
        <v>72</v>
      </c>
      <c r="U1043" t="s">
        <v>73</v>
      </c>
      <c r="V1043">
        <v>0.1</v>
      </c>
      <c r="W1043">
        <v>0.24</v>
      </c>
      <c r="X1043">
        <f>SUM(Table2[[#This Row],[Mitigation Finance ($ million)]:[Adaptation Finance ($ million)]])</f>
        <v>0.33999999999999997</v>
      </c>
      <c r="Y1043" t="s">
        <v>68</v>
      </c>
      <c r="Z1043" t="s">
        <v>74</v>
      </c>
      <c r="AA1043" t="s">
        <v>798</v>
      </c>
    </row>
    <row r="1044" spans="1:27" x14ac:dyDescent="0.25">
      <c r="A1044" s="2">
        <v>45247</v>
      </c>
      <c r="B1044" t="s">
        <v>799</v>
      </c>
      <c r="C1044" t="s">
        <v>800</v>
      </c>
      <c r="D1044" t="s">
        <v>328</v>
      </c>
      <c r="E1044" t="s">
        <v>329</v>
      </c>
      <c r="F1044" t="s">
        <v>63</v>
      </c>
      <c r="G1044" t="s">
        <v>64</v>
      </c>
      <c r="H1044" t="s">
        <v>169</v>
      </c>
      <c r="I1044" t="s">
        <v>66</v>
      </c>
      <c r="J1044">
        <v>125.2495</v>
      </c>
      <c r="K1044" t="s">
        <v>125</v>
      </c>
      <c r="L1044" t="s">
        <v>93</v>
      </c>
      <c r="M1044" t="s">
        <v>801</v>
      </c>
      <c r="N1044" t="s">
        <v>69</v>
      </c>
      <c r="O1044" t="s">
        <v>94</v>
      </c>
      <c r="P1044">
        <v>15.207756292958459</v>
      </c>
      <c r="Q1044" t="s">
        <v>117</v>
      </c>
      <c r="R1044" t="s">
        <v>117</v>
      </c>
      <c r="T1044" t="s">
        <v>72</v>
      </c>
      <c r="U1044" t="s">
        <v>173</v>
      </c>
      <c r="W1044">
        <v>7.5</v>
      </c>
      <c r="X1044">
        <f>SUM(Table2[[#This Row],[Mitigation Finance ($ million)]:[Adaptation Finance ($ million)]])</f>
        <v>7.5</v>
      </c>
      <c r="Y1044" t="s">
        <v>96</v>
      </c>
      <c r="Z1044" t="s">
        <v>74</v>
      </c>
      <c r="AA1044" t="s">
        <v>802</v>
      </c>
    </row>
    <row r="1045" spans="1:27" x14ac:dyDescent="0.25">
      <c r="A1045" s="2">
        <v>45247</v>
      </c>
      <c r="B1045" t="s">
        <v>799</v>
      </c>
      <c r="C1045" t="s">
        <v>800</v>
      </c>
      <c r="D1045" t="s">
        <v>328</v>
      </c>
      <c r="E1045" t="s">
        <v>329</v>
      </c>
      <c r="F1045" t="s">
        <v>63</v>
      </c>
      <c r="G1045" t="s">
        <v>64</v>
      </c>
      <c r="H1045" t="s">
        <v>169</v>
      </c>
      <c r="I1045" t="s">
        <v>66</v>
      </c>
      <c r="K1045" t="s">
        <v>92</v>
      </c>
      <c r="L1045" t="s">
        <v>93</v>
      </c>
      <c r="M1045" t="s">
        <v>803</v>
      </c>
      <c r="N1045" t="s">
        <v>69</v>
      </c>
      <c r="O1045" t="s">
        <v>94</v>
      </c>
      <c r="P1045">
        <v>33.458369324696861</v>
      </c>
      <c r="Q1045" t="s">
        <v>117</v>
      </c>
      <c r="R1045" t="s">
        <v>117</v>
      </c>
      <c r="T1045" t="s">
        <v>72</v>
      </c>
      <c r="U1045" t="s">
        <v>173</v>
      </c>
      <c r="V1045">
        <v>1.169</v>
      </c>
      <c r="W1045">
        <v>22.04</v>
      </c>
      <c r="X1045">
        <f>SUM(Table2[[#This Row],[Mitigation Finance ($ million)]:[Adaptation Finance ($ million)]])</f>
        <v>23.209</v>
      </c>
      <c r="Y1045" t="s">
        <v>96</v>
      </c>
      <c r="Z1045" t="s">
        <v>74</v>
      </c>
      <c r="AA1045" t="s">
        <v>802</v>
      </c>
    </row>
    <row r="1046" spans="1:27" x14ac:dyDescent="0.25">
      <c r="A1046" s="2">
        <v>45248</v>
      </c>
      <c r="B1046" t="s">
        <v>804</v>
      </c>
      <c r="C1046" t="s">
        <v>805</v>
      </c>
      <c r="D1046" t="s">
        <v>103</v>
      </c>
      <c r="E1046" t="s">
        <v>104</v>
      </c>
      <c r="F1046" t="s">
        <v>104</v>
      </c>
      <c r="G1046" t="s">
        <v>533</v>
      </c>
      <c r="H1046" t="s">
        <v>534</v>
      </c>
      <c r="I1046" t="s">
        <v>66</v>
      </c>
      <c r="J1046">
        <v>0.22500000000000001</v>
      </c>
      <c r="K1046" t="s">
        <v>67</v>
      </c>
      <c r="L1046" t="s">
        <v>68</v>
      </c>
      <c r="M1046">
        <v>10184</v>
      </c>
      <c r="N1046" t="s">
        <v>69</v>
      </c>
      <c r="O1046" t="s">
        <v>70</v>
      </c>
      <c r="P1046">
        <v>0.22500000000000001</v>
      </c>
      <c r="Q1046" t="s">
        <v>128</v>
      </c>
      <c r="R1046" t="s">
        <v>128</v>
      </c>
      <c r="T1046" t="s">
        <v>24</v>
      </c>
      <c r="U1046" t="s">
        <v>73</v>
      </c>
      <c r="V1046">
        <v>0.22500000000000001</v>
      </c>
      <c r="X1046">
        <f>SUM(Table2[[#This Row],[Mitigation Finance ($ million)]:[Adaptation Finance ($ million)]])</f>
        <v>0.22500000000000001</v>
      </c>
      <c r="Y1046" t="s">
        <v>68</v>
      </c>
      <c r="Z1046" t="s">
        <v>74</v>
      </c>
      <c r="AA1046" t="s">
        <v>806</v>
      </c>
    </row>
    <row r="1047" spans="1:27" x14ac:dyDescent="0.25">
      <c r="A1047" s="2">
        <v>45250</v>
      </c>
      <c r="B1047" t="s">
        <v>811</v>
      </c>
      <c r="C1047" t="s">
        <v>812</v>
      </c>
      <c r="D1047" t="s">
        <v>103</v>
      </c>
      <c r="E1047" t="s">
        <v>104</v>
      </c>
      <c r="F1047" t="s">
        <v>104</v>
      </c>
      <c r="G1047" t="s">
        <v>105</v>
      </c>
      <c r="H1047" t="s">
        <v>419</v>
      </c>
      <c r="I1047" t="s">
        <v>66</v>
      </c>
      <c r="J1047">
        <v>2.0000000000000004</v>
      </c>
      <c r="K1047" t="s">
        <v>67</v>
      </c>
      <c r="L1047" t="s">
        <v>107</v>
      </c>
      <c r="M1047">
        <v>9875</v>
      </c>
      <c r="N1047" t="s">
        <v>99</v>
      </c>
      <c r="O1047" t="s">
        <v>813</v>
      </c>
      <c r="P1047">
        <v>2</v>
      </c>
      <c r="Q1047" t="s">
        <v>117</v>
      </c>
      <c r="R1047" t="s">
        <v>117</v>
      </c>
      <c r="T1047" t="s">
        <v>25</v>
      </c>
      <c r="U1047" t="s">
        <v>73</v>
      </c>
      <c r="W1047">
        <v>1.5</v>
      </c>
      <c r="X1047">
        <f>SUM(Table2[[#This Row],[Mitigation Finance ($ million)]:[Adaptation Finance ($ million)]])</f>
        <v>1.5</v>
      </c>
      <c r="Y1047" t="s">
        <v>68</v>
      </c>
      <c r="Z1047" t="s">
        <v>74</v>
      </c>
      <c r="AA1047" t="s">
        <v>814</v>
      </c>
    </row>
    <row r="1048" spans="1:27" x14ac:dyDescent="0.25">
      <c r="A1048" s="2">
        <v>45252</v>
      </c>
      <c r="B1048" t="s">
        <v>821</v>
      </c>
      <c r="C1048" t="s">
        <v>822</v>
      </c>
      <c r="D1048" t="s">
        <v>112</v>
      </c>
      <c r="E1048" t="s">
        <v>113</v>
      </c>
      <c r="F1048" t="s">
        <v>114</v>
      </c>
      <c r="G1048" t="s">
        <v>123</v>
      </c>
      <c r="H1048" t="s">
        <v>644</v>
      </c>
      <c r="I1048" t="s">
        <v>66</v>
      </c>
      <c r="J1048">
        <v>1923</v>
      </c>
      <c r="K1048" t="s">
        <v>591</v>
      </c>
      <c r="L1048" t="s">
        <v>93</v>
      </c>
      <c r="M1048" t="s">
        <v>823</v>
      </c>
      <c r="N1048" t="s">
        <v>69</v>
      </c>
      <c r="O1048" t="s">
        <v>94</v>
      </c>
      <c r="P1048">
        <v>361.56062738999998</v>
      </c>
      <c r="Q1048" t="s">
        <v>361</v>
      </c>
      <c r="R1048" t="s">
        <v>361</v>
      </c>
      <c r="T1048" t="s">
        <v>72</v>
      </c>
      <c r="U1048" t="s">
        <v>73</v>
      </c>
      <c r="V1048">
        <v>48.851370000000003</v>
      </c>
      <c r="W1048">
        <v>12.250114</v>
      </c>
      <c r="X1048">
        <f>SUM(Table2[[#This Row],[Mitigation Finance ($ million)]:[Adaptation Finance ($ million)]])</f>
        <v>61.101483999999999</v>
      </c>
      <c r="Y1048" t="s">
        <v>96</v>
      </c>
      <c r="Z1048" t="s">
        <v>74</v>
      </c>
      <c r="AA1048" t="s">
        <v>824</v>
      </c>
    </row>
    <row r="1049" spans="1:27" x14ac:dyDescent="0.25">
      <c r="A1049" s="2">
        <v>45252</v>
      </c>
      <c r="B1049" t="s">
        <v>825</v>
      </c>
      <c r="C1049" t="s">
        <v>826</v>
      </c>
      <c r="D1049" t="s">
        <v>827</v>
      </c>
      <c r="E1049" t="s">
        <v>104</v>
      </c>
      <c r="F1049" t="s">
        <v>104</v>
      </c>
      <c r="G1049" t="s">
        <v>533</v>
      </c>
      <c r="H1049" t="s">
        <v>828</v>
      </c>
      <c r="I1049" t="s">
        <v>66</v>
      </c>
      <c r="J1049">
        <v>1.95</v>
      </c>
      <c r="K1049" t="s">
        <v>67</v>
      </c>
      <c r="L1049" t="s">
        <v>68</v>
      </c>
      <c r="M1049">
        <v>10191</v>
      </c>
      <c r="N1049" t="s">
        <v>69</v>
      </c>
      <c r="O1049" t="s">
        <v>70</v>
      </c>
      <c r="P1049">
        <v>1.95</v>
      </c>
      <c r="Q1049" t="s">
        <v>141</v>
      </c>
      <c r="R1049" t="s">
        <v>71</v>
      </c>
      <c r="T1049" t="s">
        <v>72</v>
      </c>
      <c r="U1049" t="s">
        <v>73</v>
      </c>
      <c r="V1049">
        <v>0.05</v>
      </c>
      <c r="W1049">
        <v>7.4999999999999997E-2</v>
      </c>
      <c r="X1049">
        <f>SUM(Table2[[#This Row],[Mitigation Finance ($ million)]:[Adaptation Finance ($ million)]])</f>
        <v>0.125</v>
      </c>
      <c r="Y1049" t="s">
        <v>68</v>
      </c>
      <c r="Z1049" t="s">
        <v>74</v>
      </c>
      <c r="AA1049" t="s">
        <v>829</v>
      </c>
    </row>
    <row r="1050" spans="1:27" x14ac:dyDescent="0.25">
      <c r="A1050" s="2">
        <v>45252</v>
      </c>
      <c r="B1050" t="s">
        <v>825</v>
      </c>
      <c r="C1050" t="s">
        <v>826</v>
      </c>
      <c r="D1050" t="s">
        <v>827</v>
      </c>
      <c r="E1050" t="s">
        <v>104</v>
      </c>
      <c r="F1050" t="s">
        <v>104</v>
      </c>
      <c r="G1050" t="s">
        <v>533</v>
      </c>
      <c r="H1050" t="s">
        <v>828</v>
      </c>
      <c r="I1050" t="s">
        <v>66</v>
      </c>
      <c r="K1050" t="s">
        <v>67</v>
      </c>
      <c r="L1050" t="s">
        <v>68</v>
      </c>
      <c r="M1050">
        <v>10191</v>
      </c>
      <c r="N1050" t="s">
        <v>69</v>
      </c>
      <c r="O1050" t="s">
        <v>70</v>
      </c>
      <c r="Q1050" t="s">
        <v>141</v>
      </c>
      <c r="R1050" t="s">
        <v>361</v>
      </c>
      <c r="T1050" t="s">
        <v>72</v>
      </c>
      <c r="U1050" t="s">
        <v>73</v>
      </c>
      <c r="V1050">
        <v>7.0000000000000007E-2</v>
      </c>
      <c r="W1050">
        <v>0.13</v>
      </c>
      <c r="X1050">
        <f>SUM(Table2[[#This Row],[Mitigation Finance ($ million)]:[Adaptation Finance ($ million)]])</f>
        <v>0.2</v>
      </c>
      <c r="Y1050" t="s">
        <v>68</v>
      </c>
      <c r="Z1050" t="s">
        <v>74</v>
      </c>
      <c r="AA1050" t="s">
        <v>829</v>
      </c>
    </row>
    <row r="1051" spans="1:27" x14ac:dyDescent="0.25">
      <c r="A1051" s="2">
        <v>45252</v>
      </c>
      <c r="B1051" t="s">
        <v>825</v>
      </c>
      <c r="C1051" t="s">
        <v>826</v>
      </c>
      <c r="D1051" t="s">
        <v>827</v>
      </c>
      <c r="E1051" t="s">
        <v>104</v>
      </c>
      <c r="F1051" t="s">
        <v>104</v>
      </c>
      <c r="G1051" t="s">
        <v>533</v>
      </c>
      <c r="H1051" t="s">
        <v>828</v>
      </c>
      <c r="I1051" t="s">
        <v>66</v>
      </c>
      <c r="K1051" t="s">
        <v>67</v>
      </c>
      <c r="L1051" t="s">
        <v>68</v>
      </c>
      <c r="M1051">
        <v>10191</v>
      </c>
      <c r="N1051" t="s">
        <v>69</v>
      </c>
      <c r="O1051" t="s">
        <v>70</v>
      </c>
      <c r="Q1051" t="s">
        <v>141</v>
      </c>
      <c r="R1051" t="s">
        <v>141</v>
      </c>
      <c r="T1051" t="s">
        <v>72</v>
      </c>
      <c r="U1051" t="s">
        <v>73</v>
      </c>
      <c r="V1051">
        <v>0.6</v>
      </c>
      <c r="X1051">
        <f>SUM(Table2[[#This Row],[Mitigation Finance ($ million)]:[Adaptation Finance ($ million)]])</f>
        <v>0.6</v>
      </c>
      <c r="Y1051" t="s">
        <v>68</v>
      </c>
      <c r="Z1051" t="s">
        <v>74</v>
      </c>
      <c r="AA1051" t="s">
        <v>829</v>
      </c>
    </row>
    <row r="1052" spans="1:27" x14ac:dyDescent="0.25">
      <c r="A1052" s="2">
        <v>45252</v>
      </c>
      <c r="B1052" t="s">
        <v>825</v>
      </c>
      <c r="C1052" t="s">
        <v>826</v>
      </c>
      <c r="D1052" t="s">
        <v>827</v>
      </c>
      <c r="E1052" t="s">
        <v>104</v>
      </c>
      <c r="F1052" t="s">
        <v>104</v>
      </c>
      <c r="G1052" t="s">
        <v>533</v>
      </c>
      <c r="H1052" t="s">
        <v>828</v>
      </c>
      <c r="I1052" t="s">
        <v>66</v>
      </c>
      <c r="K1052" t="s">
        <v>67</v>
      </c>
      <c r="L1052" t="s">
        <v>68</v>
      </c>
      <c r="M1052">
        <v>10191</v>
      </c>
      <c r="N1052" t="s">
        <v>69</v>
      </c>
      <c r="O1052" t="s">
        <v>70</v>
      </c>
      <c r="Q1052" t="s">
        <v>141</v>
      </c>
      <c r="R1052" t="s">
        <v>117</v>
      </c>
      <c r="T1052" t="s">
        <v>72</v>
      </c>
      <c r="U1052" t="s">
        <v>73</v>
      </c>
      <c r="V1052">
        <v>0.3</v>
      </c>
      <c r="W1052">
        <v>0.32</v>
      </c>
      <c r="X1052">
        <f>SUM(Table2[[#This Row],[Mitigation Finance ($ million)]:[Adaptation Finance ($ million)]])</f>
        <v>0.62</v>
      </c>
      <c r="Y1052" t="s">
        <v>68</v>
      </c>
      <c r="Z1052" t="s">
        <v>74</v>
      </c>
      <c r="AA1052" t="s">
        <v>829</v>
      </c>
    </row>
    <row r="1053" spans="1:27" x14ac:dyDescent="0.25">
      <c r="A1053" s="2">
        <v>45252</v>
      </c>
      <c r="B1053" t="s">
        <v>825</v>
      </c>
      <c r="C1053" t="s">
        <v>826</v>
      </c>
      <c r="D1053" t="s">
        <v>827</v>
      </c>
      <c r="E1053" t="s">
        <v>104</v>
      </c>
      <c r="F1053" t="s">
        <v>104</v>
      </c>
      <c r="G1053" t="s">
        <v>533</v>
      </c>
      <c r="H1053" t="s">
        <v>828</v>
      </c>
      <c r="I1053" t="s">
        <v>66</v>
      </c>
      <c r="K1053" t="s">
        <v>67</v>
      </c>
      <c r="L1053" t="s">
        <v>68</v>
      </c>
      <c r="M1053">
        <v>10191</v>
      </c>
      <c r="N1053" t="s">
        <v>69</v>
      </c>
      <c r="O1053" t="s">
        <v>70</v>
      </c>
      <c r="Q1053" t="s">
        <v>141</v>
      </c>
      <c r="R1053" t="s">
        <v>332</v>
      </c>
      <c r="T1053" t="s">
        <v>72</v>
      </c>
      <c r="U1053" t="s">
        <v>73</v>
      </c>
      <c r="W1053">
        <v>0.06</v>
      </c>
      <c r="X1053">
        <f>SUM(Table2[[#This Row],[Mitigation Finance ($ million)]:[Adaptation Finance ($ million)]])</f>
        <v>0.06</v>
      </c>
      <c r="Y1053" t="s">
        <v>68</v>
      </c>
      <c r="Z1053" t="s">
        <v>74</v>
      </c>
      <c r="AA1053" t="s">
        <v>829</v>
      </c>
    </row>
    <row r="1054" spans="1:27" x14ac:dyDescent="0.25">
      <c r="A1054" s="2">
        <v>45254</v>
      </c>
      <c r="B1054" t="s">
        <v>834</v>
      </c>
      <c r="C1054" t="s">
        <v>835</v>
      </c>
      <c r="D1054" t="s">
        <v>657</v>
      </c>
      <c r="E1054" t="s">
        <v>658</v>
      </c>
      <c r="F1054" t="s">
        <v>63</v>
      </c>
      <c r="G1054" t="s">
        <v>64</v>
      </c>
      <c r="H1054" t="s">
        <v>65</v>
      </c>
      <c r="I1054" t="s">
        <v>66</v>
      </c>
      <c r="J1054">
        <v>85.67</v>
      </c>
      <c r="K1054" t="s">
        <v>92</v>
      </c>
      <c r="L1054" t="s">
        <v>93</v>
      </c>
      <c r="M1054" t="s">
        <v>836</v>
      </c>
      <c r="N1054" t="s">
        <v>69</v>
      </c>
      <c r="O1054" t="s">
        <v>94</v>
      </c>
      <c r="P1054">
        <v>65.42601492</v>
      </c>
      <c r="Q1054" t="s">
        <v>84</v>
      </c>
      <c r="R1054" t="s">
        <v>71</v>
      </c>
      <c r="T1054" t="s">
        <v>72</v>
      </c>
      <c r="U1054" t="s">
        <v>95</v>
      </c>
      <c r="V1054">
        <v>5.82</v>
      </c>
      <c r="W1054">
        <v>4.32</v>
      </c>
      <c r="X1054">
        <f>SUM(Table2[[#This Row],[Mitigation Finance ($ million)]:[Adaptation Finance ($ million)]])</f>
        <v>10.14</v>
      </c>
      <c r="Y1054" t="s">
        <v>96</v>
      </c>
      <c r="Z1054" t="s">
        <v>74</v>
      </c>
      <c r="AA1054" t="s">
        <v>837</v>
      </c>
    </row>
    <row r="1055" spans="1:27" x14ac:dyDescent="0.25">
      <c r="A1055" s="2">
        <v>45254</v>
      </c>
      <c r="B1055" t="s">
        <v>754</v>
      </c>
      <c r="C1055" t="s">
        <v>755</v>
      </c>
      <c r="D1055" t="s">
        <v>423</v>
      </c>
      <c r="E1055" t="s">
        <v>424</v>
      </c>
      <c r="F1055" t="s">
        <v>80</v>
      </c>
      <c r="G1055" t="s">
        <v>81</v>
      </c>
      <c r="H1055" t="s">
        <v>398</v>
      </c>
      <c r="I1055" t="s">
        <v>66</v>
      </c>
      <c r="J1055">
        <v>101.5</v>
      </c>
      <c r="K1055" t="s">
        <v>125</v>
      </c>
      <c r="L1055" t="s">
        <v>93</v>
      </c>
      <c r="M1055" t="s">
        <v>838</v>
      </c>
      <c r="N1055" t="s">
        <v>69</v>
      </c>
      <c r="O1055" t="s">
        <v>225</v>
      </c>
      <c r="P1055">
        <v>100</v>
      </c>
      <c r="Q1055" t="s">
        <v>126</v>
      </c>
      <c r="R1055" t="s">
        <v>126</v>
      </c>
      <c r="T1055" t="s">
        <v>25</v>
      </c>
      <c r="U1055" t="s">
        <v>73</v>
      </c>
      <c r="W1055">
        <v>5.6</v>
      </c>
      <c r="X1055">
        <f>SUM(Table2[[#This Row],[Mitigation Finance ($ million)]:[Adaptation Finance ($ million)]])</f>
        <v>5.6</v>
      </c>
      <c r="Y1055" t="s">
        <v>96</v>
      </c>
      <c r="Z1055" t="s">
        <v>74</v>
      </c>
      <c r="AA1055" t="s">
        <v>756</v>
      </c>
    </row>
    <row r="1056" spans="1:27" x14ac:dyDescent="0.25">
      <c r="A1056" s="2">
        <v>45254</v>
      </c>
      <c r="B1056" t="s">
        <v>839</v>
      </c>
      <c r="C1056" t="s">
        <v>840</v>
      </c>
      <c r="D1056" t="s">
        <v>249</v>
      </c>
      <c r="E1056" t="s">
        <v>250</v>
      </c>
      <c r="F1056" t="s">
        <v>223</v>
      </c>
      <c r="G1056" t="s">
        <v>184</v>
      </c>
      <c r="H1056" t="s">
        <v>185</v>
      </c>
      <c r="I1056" t="s">
        <v>66</v>
      </c>
      <c r="J1056">
        <v>21.984149590000001</v>
      </c>
      <c r="K1056" t="s">
        <v>125</v>
      </c>
      <c r="L1056" t="s">
        <v>150</v>
      </c>
      <c r="M1056" t="s">
        <v>841</v>
      </c>
      <c r="N1056" t="s">
        <v>69</v>
      </c>
      <c r="O1056" t="s">
        <v>152</v>
      </c>
      <c r="P1056">
        <v>5</v>
      </c>
      <c r="Q1056" t="s">
        <v>126</v>
      </c>
      <c r="R1056" t="s">
        <v>126</v>
      </c>
      <c r="T1056" t="s">
        <v>72</v>
      </c>
      <c r="U1056" t="s">
        <v>73</v>
      </c>
      <c r="V1056">
        <v>0.27750000000000002</v>
      </c>
      <c r="W1056">
        <v>0.83250000000000002</v>
      </c>
      <c r="X1056">
        <f>SUM(Table2[[#This Row],[Mitigation Finance ($ million)]:[Adaptation Finance ($ million)]])</f>
        <v>1.1100000000000001</v>
      </c>
      <c r="Y1056" t="s">
        <v>96</v>
      </c>
      <c r="Z1056" t="s">
        <v>74</v>
      </c>
      <c r="AA1056" t="s">
        <v>842</v>
      </c>
    </row>
    <row r="1057" spans="1:27" x14ac:dyDescent="0.25">
      <c r="A1057" s="2">
        <v>45258</v>
      </c>
      <c r="B1057" t="s">
        <v>864</v>
      </c>
      <c r="C1057" t="s">
        <v>865</v>
      </c>
      <c r="D1057" t="s">
        <v>78</v>
      </c>
      <c r="E1057" t="s">
        <v>79</v>
      </c>
      <c r="F1057" t="s">
        <v>80</v>
      </c>
      <c r="G1057" t="s">
        <v>81</v>
      </c>
      <c r="H1057" t="s">
        <v>866</v>
      </c>
      <c r="I1057" t="s">
        <v>66</v>
      </c>
      <c r="J1057">
        <v>265.94</v>
      </c>
      <c r="K1057" t="s">
        <v>92</v>
      </c>
      <c r="L1057" t="s">
        <v>93</v>
      </c>
      <c r="M1057" t="s">
        <v>867</v>
      </c>
      <c r="N1057" t="s">
        <v>69</v>
      </c>
      <c r="O1057" t="s">
        <v>94</v>
      </c>
      <c r="P1057">
        <v>200</v>
      </c>
      <c r="Q1057" t="s">
        <v>141</v>
      </c>
      <c r="R1057" t="s">
        <v>141</v>
      </c>
      <c r="T1057" t="s">
        <v>24</v>
      </c>
      <c r="U1057" t="s">
        <v>95</v>
      </c>
      <c r="V1057">
        <v>176.61</v>
      </c>
      <c r="X1057">
        <f>SUM(Table2[[#This Row],[Mitigation Finance ($ million)]:[Adaptation Finance ($ million)]])</f>
        <v>176.61</v>
      </c>
      <c r="Y1057" t="s">
        <v>96</v>
      </c>
      <c r="Z1057" t="s">
        <v>74</v>
      </c>
      <c r="AA1057" t="s">
        <v>868</v>
      </c>
    </row>
    <row r="1058" spans="1:27" x14ac:dyDescent="0.25">
      <c r="A1058" s="2">
        <v>45258</v>
      </c>
      <c r="B1058" t="s">
        <v>869</v>
      </c>
      <c r="C1058" t="s">
        <v>870</v>
      </c>
      <c r="D1058" t="s">
        <v>78</v>
      </c>
      <c r="E1058" t="s">
        <v>79</v>
      </c>
      <c r="F1058" t="s">
        <v>80</v>
      </c>
      <c r="G1058" t="s">
        <v>81</v>
      </c>
      <c r="I1058" t="s">
        <v>66</v>
      </c>
      <c r="J1058">
        <v>389.01</v>
      </c>
      <c r="K1058" t="s">
        <v>92</v>
      </c>
      <c r="L1058" t="s">
        <v>93</v>
      </c>
      <c r="M1058" t="s">
        <v>871</v>
      </c>
      <c r="N1058" t="s">
        <v>69</v>
      </c>
      <c r="O1058" t="s">
        <v>94</v>
      </c>
      <c r="P1058">
        <v>168.22</v>
      </c>
      <c r="Q1058" t="s">
        <v>361</v>
      </c>
      <c r="R1058" t="s">
        <v>361</v>
      </c>
      <c r="T1058" t="s">
        <v>72</v>
      </c>
      <c r="U1058" t="s">
        <v>95</v>
      </c>
      <c r="V1058">
        <v>25.33</v>
      </c>
      <c r="W1058">
        <v>5.77</v>
      </c>
      <c r="X1058">
        <f>SUM(Table2[[#This Row],[Mitigation Finance ($ million)]:[Adaptation Finance ($ million)]])</f>
        <v>31.099999999999998</v>
      </c>
      <c r="Y1058" t="s">
        <v>96</v>
      </c>
      <c r="Z1058" t="s">
        <v>74</v>
      </c>
      <c r="AA1058" t="s">
        <v>872</v>
      </c>
    </row>
    <row r="1059" spans="1:27" x14ac:dyDescent="0.25">
      <c r="A1059" s="2">
        <v>45258</v>
      </c>
      <c r="B1059" t="s">
        <v>869</v>
      </c>
      <c r="C1059" t="s">
        <v>870</v>
      </c>
      <c r="D1059" t="s">
        <v>78</v>
      </c>
      <c r="E1059" t="s">
        <v>79</v>
      </c>
      <c r="F1059" t="s">
        <v>80</v>
      </c>
      <c r="G1059" t="s">
        <v>81</v>
      </c>
      <c r="I1059" t="s">
        <v>66</v>
      </c>
      <c r="K1059" t="s">
        <v>92</v>
      </c>
      <c r="L1059" t="s">
        <v>93</v>
      </c>
      <c r="M1059" t="s">
        <v>873</v>
      </c>
      <c r="N1059" t="s">
        <v>69</v>
      </c>
      <c r="O1059" t="s">
        <v>225</v>
      </c>
      <c r="P1059">
        <v>168.25</v>
      </c>
      <c r="Q1059" t="s">
        <v>361</v>
      </c>
      <c r="R1059" t="s">
        <v>361</v>
      </c>
      <c r="T1059" t="s">
        <v>72</v>
      </c>
      <c r="U1059" t="s">
        <v>95</v>
      </c>
      <c r="V1059">
        <v>19.899999999999999</v>
      </c>
      <c r="W1059">
        <v>4.53</v>
      </c>
      <c r="X1059">
        <f>SUM(Table2[[#This Row],[Mitigation Finance ($ million)]:[Adaptation Finance ($ million)]])</f>
        <v>24.43</v>
      </c>
      <c r="Y1059" t="s">
        <v>96</v>
      </c>
      <c r="Z1059" t="s">
        <v>74</v>
      </c>
      <c r="AA1059" t="s">
        <v>872</v>
      </c>
    </row>
    <row r="1060" spans="1:27" x14ac:dyDescent="0.25">
      <c r="A1060" s="2">
        <v>45259</v>
      </c>
      <c r="B1060" t="s">
        <v>874</v>
      </c>
      <c r="C1060" t="s">
        <v>875</v>
      </c>
      <c r="D1060" t="s">
        <v>200</v>
      </c>
      <c r="E1060" t="s">
        <v>201</v>
      </c>
      <c r="F1060" t="s">
        <v>114</v>
      </c>
      <c r="G1060" t="s">
        <v>123</v>
      </c>
      <c r="H1060" t="s">
        <v>341</v>
      </c>
      <c r="I1060" t="s">
        <v>66</v>
      </c>
      <c r="J1060">
        <v>1</v>
      </c>
      <c r="K1060" t="s">
        <v>180</v>
      </c>
      <c r="L1060" t="s">
        <v>68</v>
      </c>
      <c r="M1060">
        <v>6843</v>
      </c>
      <c r="N1060" t="s">
        <v>69</v>
      </c>
      <c r="O1060" t="s">
        <v>70</v>
      </c>
      <c r="P1060">
        <v>1</v>
      </c>
      <c r="Q1060" t="s">
        <v>84</v>
      </c>
      <c r="R1060" t="s">
        <v>71</v>
      </c>
      <c r="T1060" t="s">
        <v>25</v>
      </c>
      <c r="U1060" t="s">
        <v>173</v>
      </c>
      <c r="W1060">
        <v>0.73499999999999999</v>
      </c>
      <c r="X1060">
        <f>SUM(Table2[[#This Row],[Mitigation Finance ($ million)]:[Adaptation Finance ($ million)]])</f>
        <v>0.73499999999999999</v>
      </c>
      <c r="Y1060" t="s">
        <v>68</v>
      </c>
      <c r="Z1060" t="s">
        <v>74</v>
      </c>
      <c r="AA1060" t="s">
        <v>876</v>
      </c>
    </row>
    <row r="1061" spans="1:27" x14ac:dyDescent="0.25">
      <c r="A1061" s="2">
        <v>45259</v>
      </c>
      <c r="B1061" t="s">
        <v>874</v>
      </c>
      <c r="C1061" t="s">
        <v>875</v>
      </c>
      <c r="D1061" t="s">
        <v>200</v>
      </c>
      <c r="E1061" t="s">
        <v>201</v>
      </c>
      <c r="F1061" t="s">
        <v>114</v>
      </c>
      <c r="G1061" t="s">
        <v>123</v>
      </c>
      <c r="H1061" t="s">
        <v>341</v>
      </c>
      <c r="I1061" t="s">
        <v>66</v>
      </c>
      <c r="K1061" t="s">
        <v>180</v>
      </c>
      <c r="L1061" t="s">
        <v>68</v>
      </c>
      <c r="M1061">
        <v>6843</v>
      </c>
      <c r="N1061" t="s">
        <v>69</v>
      </c>
      <c r="O1061" t="s">
        <v>70</v>
      </c>
      <c r="Q1061" t="s">
        <v>84</v>
      </c>
      <c r="R1061" t="s">
        <v>117</v>
      </c>
      <c r="T1061" t="s">
        <v>25</v>
      </c>
      <c r="U1061" t="s">
        <v>173</v>
      </c>
      <c r="W1061">
        <v>0.26500000000000001</v>
      </c>
      <c r="X1061">
        <f>SUM(Table2[[#This Row],[Mitigation Finance ($ million)]:[Adaptation Finance ($ million)]])</f>
        <v>0.26500000000000001</v>
      </c>
      <c r="Y1061" t="s">
        <v>68</v>
      </c>
      <c r="Z1061" t="s">
        <v>74</v>
      </c>
      <c r="AA1061" t="s">
        <v>876</v>
      </c>
    </row>
    <row r="1062" spans="1:27" x14ac:dyDescent="0.25">
      <c r="A1062" s="2">
        <v>45260</v>
      </c>
      <c r="B1062" t="s">
        <v>877</v>
      </c>
      <c r="C1062" t="s">
        <v>878</v>
      </c>
      <c r="D1062" t="s">
        <v>167</v>
      </c>
      <c r="E1062" t="s">
        <v>168</v>
      </c>
      <c r="F1062" t="s">
        <v>63</v>
      </c>
      <c r="G1062" t="s">
        <v>105</v>
      </c>
      <c r="H1062" t="s">
        <v>289</v>
      </c>
      <c r="I1062" t="s">
        <v>66</v>
      </c>
      <c r="J1062">
        <v>1.8</v>
      </c>
      <c r="K1062" t="s">
        <v>180</v>
      </c>
      <c r="L1062" t="s">
        <v>68</v>
      </c>
      <c r="M1062">
        <v>10195</v>
      </c>
      <c r="N1062" t="s">
        <v>69</v>
      </c>
      <c r="O1062" t="s">
        <v>70</v>
      </c>
      <c r="P1062">
        <v>0.8</v>
      </c>
      <c r="Q1062" t="s">
        <v>141</v>
      </c>
      <c r="R1062" t="s">
        <v>141</v>
      </c>
      <c r="T1062" t="s">
        <v>72</v>
      </c>
      <c r="U1062" t="s">
        <v>73</v>
      </c>
      <c r="V1062">
        <v>0.4</v>
      </c>
      <c r="W1062">
        <v>0.4</v>
      </c>
      <c r="X1062">
        <f>SUM(Table2[[#This Row],[Mitigation Finance ($ million)]:[Adaptation Finance ($ million)]])</f>
        <v>0.8</v>
      </c>
      <c r="Y1062" t="s">
        <v>68</v>
      </c>
      <c r="Z1062" t="s">
        <v>74</v>
      </c>
      <c r="AA1062" t="s">
        <v>879</v>
      </c>
    </row>
    <row r="1063" spans="1:27" x14ac:dyDescent="0.25">
      <c r="A1063" s="2">
        <v>45262</v>
      </c>
      <c r="B1063" t="s">
        <v>880</v>
      </c>
      <c r="C1063" t="s">
        <v>881</v>
      </c>
      <c r="D1063" t="s">
        <v>215</v>
      </c>
      <c r="E1063" t="s">
        <v>216</v>
      </c>
      <c r="F1063" t="s">
        <v>217</v>
      </c>
      <c r="G1063" t="s">
        <v>270</v>
      </c>
      <c r="H1063" t="s">
        <v>271</v>
      </c>
      <c r="I1063" t="s">
        <v>66</v>
      </c>
      <c r="J1063">
        <v>0.52480000000000004</v>
      </c>
      <c r="K1063" t="s">
        <v>67</v>
      </c>
      <c r="L1063" t="s">
        <v>68</v>
      </c>
      <c r="M1063">
        <v>10173</v>
      </c>
      <c r="N1063" t="s">
        <v>69</v>
      </c>
      <c r="O1063" t="s">
        <v>70</v>
      </c>
      <c r="P1063">
        <v>0.3</v>
      </c>
      <c r="Q1063" t="s">
        <v>117</v>
      </c>
      <c r="R1063" t="s">
        <v>71</v>
      </c>
      <c r="T1063" t="s">
        <v>25</v>
      </c>
      <c r="U1063" t="s">
        <v>73</v>
      </c>
      <c r="W1063">
        <v>0.04</v>
      </c>
      <c r="X1063">
        <f>SUM(Table2[[#This Row],[Mitigation Finance ($ million)]:[Adaptation Finance ($ million)]])</f>
        <v>0.04</v>
      </c>
      <c r="Y1063" t="s">
        <v>68</v>
      </c>
      <c r="Z1063" t="s">
        <v>74</v>
      </c>
      <c r="AA1063" t="s">
        <v>882</v>
      </c>
    </row>
    <row r="1064" spans="1:27" x14ac:dyDescent="0.25">
      <c r="A1064" s="2">
        <v>45262</v>
      </c>
      <c r="B1064" t="s">
        <v>880</v>
      </c>
      <c r="C1064" t="s">
        <v>881</v>
      </c>
      <c r="D1064" t="s">
        <v>215</v>
      </c>
      <c r="E1064" t="s">
        <v>216</v>
      </c>
      <c r="F1064" t="s">
        <v>217</v>
      </c>
      <c r="G1064" t="s">
        <v>270</v>
      </c>
      <c r="H1064" t="s">
        <v>271</v>
      </c>
      <c r="I1064" t="s">
        <v>66</v>
      </c>
      <c r="K1064" t="s">
        <v>67</v>
      </c>
      <c r="L1064" t="s">
        <v>68</v>
      </c>
      <c r="M1064">
        <v>10173</v>
      </c>
      <c r="N1064" t="s">
        <v>69</v>
      </c>
      <c r="O1064" t="s">
        <v>70</v>
      </c>
      <c r="Q1064" t="s">
        <v>117</v>
      </c>
      <c r="R1064" t="s">
        <v>117</v>
      </c>
      <c r="T1064" t="s">
        <v>25</v>
      </c>
      <c r="U1064" t="s">
        <v>73</v>
      </c>
      <c r="W1064">
        <v>0.18479999999999999</v>
      </c>
      <c r="X1064">
        <f>SUM(Table2[[#This Row],[Mitigation Finance ($ million)]:[Adaptation Finance ($ million)]])</f>
        <v>0.18479999999999999</v>
      </c>
      <c r="Y1064" t="s">
        <v>68</v>
      </c>
      <c r="Z1064" t="s">
        <v>74</v>
      </c>
      <c r="AA1064" t="s">
        <v>882</v>
      </c>
    </row>
    <row r="1065" spans="1:27" x14ac:dyDescent="0.25">
      <c r="A1065" s="2">
        <v>45262</v>
      </c>
      <c r="B1065" t="s">
        <v>880</v>
      </c>
      <c r="C1065" t="s">
        <v>881</v>
      </c>
      <c r="D1065" t="s">
        <v>215</v>
      </c>
      <c r="E1065" t="s">
        <v>216</v>
      </c>
      <c r="F1065" t="s">
        <v>217</v>
      </c>
      <c r="G1065" t="s">
        <v>270</v>
      </c>
      <c r="H1065" t="s">
        <v>271</v>
      </c>
      <c r="I1065" t="s">
        <v>66</v>
      </c>
      <c r="K1065" t="s">
        <v>67</v>
      </c>
      <c r="L1065" t="s">
        <v>68</v>
      </c>
      <c r="M1065">
        <v>10173</v>
      </c>
      <c r="N1065" t="s">
        <v>69</v>
      </c>
      <c r="O1065" t="s">
        <v>211</v>
      </c>
      <c r="P1065">
        <v>0.2248</v>
      </c>
      <c r="Q1065" t="s">
        <v>117</v>
      </c>
      <c r="R1065" t="s">
        <v>71</v>
      </c>
      <c r="T1065" t="s">
        <v>25</v>
      </c>
      <c r="U1065" t="s">
        <v>73</v>
      </c>
      <c r="W1065">
        <v>5.5E-2</v>
      </c>
      <c r="X1065">
        <f>SUM(Table2[[#This Row],[Mitigation Finance ($ million)]:[Adaptation Finance ($ million)]])</f>
        <v>5.5E-2</v>
      </c>
      <c r="Y1065" t="s">
        <v>68</v>
      </c>
      <c r="Z1065" t="s">
        <v>74</v>
      </c>
      <c r="AA1065" t="s">
        <v>882</v>
      </c>
    </row>
    <row r="1066" spans="1:27" x14ac:dyDescent="0.25">
      <c r="A1066" s="2">
        <v>45262</v>
      </c>
      <c r="B1066" t="s">
        <v>880</v>
      </c>
      <c r="C1066" t="s">
        <v>881</v>
      </c>
      <c r="D1066" t="s">
        <v>215</v>
      </c>
      <c r="E1066" t="s">
        <v>216</v>
      </c>
      <c r="F1066" t="s">
        <v>217</v>
      </c>
      <c r="G1066" t="s">
        <v>270</v>
      </c>
      <c r="H1066" t="s">
        <v>271</v>
      </c>
      <c r="I1066" t="s">
        <v>66</v>
      </c>
      <c r="K1066" t="s">
        <v>67</v>
      </c>
      <c r="L1066" t="s">
        <v>68</v>
      </c>
      <c r="M1066">
        <v>10173</v>
      </c>
      <c r="N1066" t="s">
        <v>69</v>
      </c>
      <c r="O1066" t="s">
        <v>211</v>
      </c>
      <c r="Q1066" t="s">
        <v>117</v>
      </c>
      <c r="R1066" t="s">
        <v>117</v>
      </c>
      <c r="T1066" t="s">
        <v>25</v>
      </c>
      <c r="U1066" t="s">
        <v>73</v>
      </c>
      <c r="W1066">
        <v>0.245</v>
      </c>
      <c r="X1066">
        <f>SUM(Table2[[#This Row],[Mitigation Finance ($ million)]:[Adaptation Finance ($ million)]])</f>
        <v>0.245</v>
      </c>
      <c r="Y1066" t="s">
        <v>68</v>
      </c>
      <c r="Z1066" t="s">
        <v>74</v>
      </c>
      <c r="AA1066" t="s">
        <v>882</v>
      </c>
    </row>
    <row r="1067" spans="1:27" x14ac:dyDescent="0.25">
      <c r="A1067" s="2">
        <v>45264</v>
      </c>
      <c r="B1067" t="s">
        <v>580</v>
      </c>
      <c r="C1067" t="s">
        <v>581</v>
      </c>
      <c r="D1067" t="s">
        <v>582</v>
      </c>
      <c r="E1067" t="s">
        <v>104</v>
      </c>
      <c r="F1067" t="s">
        <v>104</v>
      </c>
      <c r="G1067" t="s">
        <v>270</v>
      </c>
      <c r="H1067" t="s">
        <v>583</v>
      </c>
      <c r="I1067" t="s">
        <v>66</v>
      </c>
      <c r="K1067" t="s">
        <v>67</v>
      </c>
      <c r="L1067" t="s">
        <v>68</v>
      </c>
      <c r="M1067">
        <v>10127</v>
      </c>
      <c r="N1067" t="s">
        <v>69</v>
      </c>
      <c r="O1067" t="s">
        <v>70</v>
      </c>
      <c r="P1067">
        <v>1.885</v>
      </c>
      <c r="Q1067" t="s">
        <v>117</v>
      </c>
      <c r="R1067" t="s">
        <v>117</v>
      </c>
      <c r="T1067" t="s">
        <v>25</v>
      </c>
      <c r="U1067" t="s">
        <v>73</v>
      </c>
      <c r="X1067">
        <f>SUM(Table2[[#This Row],[Mitigation Finance ($ million)]:[Adaptation Finance ($ million)]])</f>
        <v>0</v>
      </c>
      <c r="Y1067" t="s">
        <v>68</v>
      </c>
      <c r="Z1067" t="s">
        <v>74</v>
      </c>
      <c r="AA1067" t="s">
        <v>584</v>
      </c>
    </row>
    <row r="1068" spans="1:27" x14ac:dyDescent="0.25">
      <c r="A1068" s="2">
        <v>45265</v>
      </c>
      <c r="B1068" t="s">
        <v>887</v>
      </c>
      <c r="C1068" t="s">
        <v>888</v>
      </c>
      <c r="D1068" t="s">
        <v>87</v>
      </c>
      <c r="E1068" t="s">
        <v>88</v>
      </c>
      <c r="F1068" t="s">
        <v>80</v>
      </c>
      <c r="G1068" t="s">
        <v>81</v>
      </c>
      <c r="H1068" t="s">
        <v>425</v>
      </c>
      <c r="I1068" t="s">
        <v>66</v>
      </c>
      <c r="J1068">
        <v>327.85</v>
      </c>
      <c r="K1068" t="s">
        <v>92</v>
      </c>
      <c r="L1068" t="s">
        <v>93</v>
      </c>
      <c r="M1068" t="s">
        <v>889</v>
      </c>
      <c r="N1068" t="s">
        <v>69</v>
      </c>
      <c r="O1068" t="s">
        <v>94</v>
      </c>
      <c r="P1068">
        <v>175</v>
      </c>
      <c r="Q1068" t="s">
        <v>84</v>
      </c>
      <c r="R1068" t="s">
        <v>84</v>
      </c>
      <c r="T1068" t="s">
        <v>72</v>
      </c>
      <c r="U1068" t="s">
        <v>173</v>
      </c>
      <c r="V1068">
        <v>11.39</v>
      </c>
      <c r="W1068">
        <v>26.57</v>
      </c>
      <c r="X1068">
        <f>SUM(Table2[[#This Row],[Mitigation Finance ($ million)]:[Adaptation Finance ($ million)]])</f>
        <v>37.96</v>
      </c>
      <c r="Y1068" t="s">
        <v>96</v>
      </c>
      <c r="Z1068" t="s">
        <v>74</v>
      </c>
      <c r="AA1068" t="s">
        <v>890</v>
      </c>
    </row>
    <row r="1069" spans="1:27" x14ac:dyDescent="0.25">
      <c r="A1069" s="2">
        <v>45265</v>
      </c>
      <c r="B1069" t="s">
        <v>883</v>
      </c>
      <c r="C1069" t="s">
        <v>884</v>
      </c>
      <c r="D1069" t="s">
        <v>215</v>
      </c>
      <c r="E1069" t="s">
        <v>216</v>
      </c>
      <c r="F1069" t="s">
        <v>217</v>
      </c>
      <c r="G1069" t="s">
        <v>218</v>
      </c>
      <c r="H1069" t="s">
        <v>885</v>
      </c>
      <c r="I1069" t="s">
        <v>66</v>
      </c>
      <c r="J1069">
        <v>0.5</v>
      </c>
      <c r="K1069" t="s">
        <v>67</v>
      </c>
      <c r="L1069" t="s">
        <v>68</v>
      </c>
      <c r="M1069">
        <v>10171</v>
      </c>
      <c r="N1069" t="s">
        <v>69</v>
      </c>
      <c r="O1069" t="s">
        <v>70</v>
      </c>
      <c r="P1069">
        <v>0.5</v>
      </c>
      <c r="Q1069" t="s">
        <v>128</v>
      </c>
      <c r="R1069" t="s">
        <v>128</v>
      </c>
      <c r="T1069" t="s">
        <v>72</v>
      </c>
      <c r="U1069" t="s">
        <v>73</v>
      </c>
      <c r="V1069">
        <v>0.25</v>
      </c>
      <c r="W1069">
        <v>0.25</v>
      </c>
      <c r="X1069">
        <f>SUM(Table2[[#This Row],[Mitigation Finance ($ million)]:[Adaptation Finance ($ million)]])</f>
        <v>0.5</v>
      </c>
      <c r="Y1069" t="s">
        <v>68</v>
      </c>
      <c r="Z1069" t="s">
        <v>74</v>
      </c>
      <c r="AA1069" t="s">
        <v>886</v>
      </c>
    </row>
    <row r="1070" spans="1:27" x14ac:dyDescent="0.25">
      <c r="A1070" s="2">
        <v>45266</v>
      </c>
      <c r="B1070" t="s">
        <v>894</v>
      </c>
      <c r="C1070" t="s">
        <v>895</v>
      </c>
      <c r="D1070" t="s">
        <v>396</v>
      </c>
      <c r="E1070" t="s">
        <v>397</v>
      </c>
      <c r="F1070" t="s">
        <v>80</v>
      </c>
      <c r="G1070" t="s">
        <v>105</v>
      </c>
      <c r="H1070" t="s">
        <v>289</v>
      </c>
      <c r="I1070" t="s">
        <v>66</v>
      </c>
      <c r="J1070">
        <v>1</v>
      </c>
      <c r="K1070" t="s">
        <v>67</v>
      </c>
      <c r="L1070" t="s">
        <v>107</v>
      </c>
      <c r="M1070">
        <v>10193</v>
      </c>
      <c r="N1070" t="s">
        <v>99</v>
      </c>
      <c r="O1070" t="s">
        <v>449</v>
      </c>
      <c r="P1070">
        <v>1</v>
      </c>
      <c r="Q1070" t="s">
        <v>141</v>
      </c>
      <c r="R1070" t="s">
        <v>141</v>
      </c>
      <c r="T1070" t="s">
        <v>72</v>
      </c>
      <c r="U1070" t="s">
        <v>73</v>
      </c>
      <c r="V1070">
        <v>0.5</v>
      </c>
      <c r="W1070">
        <v>2.5000000000000001E-2</v>
      </c>
      <c r="X1070">
        <f>SUM(Table2[[#This Row],[Mitigation Finance ($ million)]:[Adaptation Finance ($ million)]])</f>
        <v>0.52500000000000002</v>
      </c>
      <c r="Y1070" t="s">
        <v>68</v>
      </c>
      <c r="Z1070" t="s">
        <v>74</v>
      </c>
      <c r="AA1070" t="s">
        <v>896</v>
      </c>
    </row>
    <row r="1071" spans="1:27" x14ac:dyDescent="0.25">
      <c r="A1071" s="2">
        <v>45266</v>
      </c>
      <c r="B1071" t="s">
        <v>891</v>
      </c>
      <c r="C1071" t="s">
        <v>892</v>
      </c>
      <c r="D1071" t="s">
        <v>358</v>
      </c>
      <c r="E1071" t="s">
        <v>208</v>
      </c>
      <c r="F1071" t="s">
        <v>63</v>
      </c>
      <c r="G1071" t="s">
        <v>105</v>
      </c>
      <c r="H1071" t="s">
        <v>419</v>
      </c>
      <c r="I1071" t="s">
        <v>66</v>
      </c>
      <c r="J1071">
        <v>4.5</v>
      </c>
      <c r="K1071" t="s">
        <v>67</v>
      </c>
      <c r="L1071" t="s">
        <v>68</v>
      </c>
      <c r="M1071">
        <v>10223</v>
      </c>
      <c r="N1071" t="s">
        <v>69</v>
      </c>
      <c r="O1071" t="s">
        <v>70</v>
      </c>
      <c r="P1071">
        <v>4.5</v>
      </c>
      <c r="Q1071" t="s">
        <v>71</v>
      </c>
      <c r="R1071" t="s">
        <v>71</v>
      </c>
      <c r="T1071" t="s">
        <v>72</v>
      </c>
      <c r="U1071" t="s">
        <v>95</v>
      </c>
      <c r="V1071">
        <v>0.1</v>
      </c>
      <c r="W1071">
        <v>0.46</v>
      </c>
      <c r="X1071">
        <f>SUM(Table2[[#This Row],[Mitigation Finance ($ million)]:[Adaptation Finance ($ million)]])</f>
        <v>0.56000000000000005</v>
      </c>
      <c r="Y1071" t="s">
        <v>68</v>
      </c>
      <c r="Z1071" t="s">
        <v>74</v>
      </c>
      <c r="AA1071" t="s">
        <v>893</v>
      </c>
    </row>
    <row r="1072" spans="1:27" x14ac:dyDescent="0.25">
      <c r="A1072" s="2">
        <v>45266</v>
      </c>
      <c r="B1072" t="s">
        <v>891</v>
      </c>
      <c r="C1072" t="s">
        <v>892</v>
      </c>
      <c r="D1072" t="s">
        <v>358</v>
      </c>
      <c r="E1072" t="s">
        <v>208</v>
      </c>
      <c r="F1072" t="s">
        <v>63</v>
      </c>
      <c r="G1072" t="s">
        <v>105</v>
      </c>
      <c r="H1072" t="s">
        <v>419</v>
      </c>
      <c r="I1072" t="s">
        <v>66</v>
      </c>
      <c r="K1072" t="s">
        <v>67</v>
      </c>
      <c r="L1072" t="s">
        <v>68</v>
      </c>
      <c r="M1072">
        <v>10223</v>
      </c>
      <c r="N1072" t="s">
        <v>69</v>
      </c>
      <c r="O1072" t="s">
        <v>70</v>
      </c>
      <c r="Q1072" t="s">
        <v>71</v>
      </c>
      <c r="R1072" t="s">
        <v>141</v>
      </c>
      <c r="T1072" t="s">
        <v>72</v>
      </c>
      <c r="U1072" t="s">
        <v>95</v>
      </c>
      <c r="V1072">
        <v>0.05</v>
      </c>
      <c r="X1072">
        <f>SUM(Table2[[#This Row],[Mitigation Finance ($ million)]:[Adaptation Finance ($ million)]])</f>
        <v>0.05</v>
      </c>
      <c r="Y1072" t="s">
        <v>68</v>
      </c>
      <c r="Z1072" t="s">
        <v>74</v>
      </c>
      <c r="AA1072" t="s">
        <v>893</v>
      </c>
    </row>
    <row r="1073" spans="1:27" x14ac:dyDescent="0.25">
      <c r="A1073" s="2">
        <v>45268</v>
      </c>
      <c r="B1073" t="s">
        <v>725</v>
      </c>
      <c r="C1073" t="s">
        <v>726</v>
      </c>
      <c r="D1073" t="s">
        <v>727</v>
      </c>
      <c r="E1073" t="s">
        <v>288</v>
      </c>
      <c r="F1073" t="s">
        <v>80</v>
      </c>
      <c r="G1073" t="s">
        <v>105</v>
      </c>
      <c r="H1073" t="s">
        <v>289</v>
      </c>
      <c r="I1073" t="s">
        <v>66</v>
      </c>
      <c r="K1073" t="s">
        <v>67</v>
      </c>
      <c r="L1073" t="s">
        <v>68</v>
      </c>
      <c r="M1073">
        <v>10162</v>
      </c>
      <c r="N1073" t="s">
        <v>69</v>
      </c>
      <c r="O1073" t="s">
        <v>70</v>
      </c>
      <c r="P1073">
        <v>0.7</v>
      </c>
      <c r="Q1073" t="s">
        <v>141</v>
      </c>
      <c r="R1073" t="s">
        <v>141</v>
      </c>
      <c r="T1073" t="s">
        <v>24</v>
      </c>
      <c r="U1073" t="s">
        <v>73</v>
      </c>
      <c r="V1073">
        <v>0.7</v>
      </c>
      <c r="X1073">
        <f>SUM(Table2[[#This Row],[Mitigation Finance ($ million)]:[Adaptation Finance ($ million)]])</f>
        <v>0.7</v>
      </c>
      <c r="Y1073" t="s">
        <v>68</v>
      </c>
      <c r="Z1073" t="s">
        <v>74</v>
      </c>
      <c r="AA1073" t="s">
        <v>728</v>
      </c>
    </row>
    <row r="1074" spans="1:27" x14ac:dyDescent="0.25">
      <c r="A1074" s="2">
        <v>45271</v>
      </c>
      <c r="B1074" t="s">
        <v>101</v>
      </c>
      <c r="C1074" t="s">
        <v>102</v>
      </c>
      <c r="D1074" t="s">
        <v>103</v>
      </c>
      <c r="E1074" t="s">
        <v>104</v>
      </c>
      <c r="F1074" t="s">
        <v>104</v>
      </c>
      <c r="G1074" t="s">
        <v>105</v>
      </c>
      <c r="H1074" t="s">
        <v>106</v>
      </c>
      <c r="I1074" t="s">
        <v>66</v>
      </c>
      <c r="K1074" t="s">
        <v>67</v>
      </c>
      <c r="L1074" t="s">
        <v>68</v>
      </c>
      <c r="M1074">
        <v>6756</v>
      </c>
      <c r="N1074" t="s">
        <v>69</v>
      </c>
      <c r="O1074" t="s">
        <v>70</v>
      </c>
      <c r="P1074">
        <v>0.5</v>
      </c>
      <c r="Q1074" t="s">
        <v>84</v>
      </c>
      <c r="R1074" t="s">
        <v>71</v>
      </c>
      <c r="T1074" t="s">
        <v>25</v>
      </c>
      <c r="U1074" t="s">
        <v>73</v>
      </c>
      <c r="W1074">
        <v>0.5</v>
      </c>
      <c r="X1074">
        <f>SUM(Table2[[#This Row],[Mitigation Finance ($ million)]:[Adaptation Finance ($ million)]])</f>
        <v>0.5</v>
      </c>
      <c r="Y1074" t="s">
        <v>68</v>
      </c>
      <c r="Z1074" t="s">
        <v>74</v>
      </c>
      <c r="AA1074" t="s">
        <v>109</v>
      </c>
    </row>
    <row r="1075" spans="1:27" x14ac:dyDescent="0.25">
      <c r="A1075" s="2">
        <v>45271</v>
      </c>
      <c r="B1075" t="s">
        <v>187</v>
      </c>
      <c r="C1075" t="s">
        <v>188</v>
      </c>
      <c r="D1075" t="s">
        <v>189</v>
      </c>
      <c r="E1075" t="s">
        <v>190</v>
      </c>
      <c r="F1075" t="s">
        <v>114</v>
      </c>
      <c r="G1075" t="s">
        <v>123</v>
      </c>
      <c r="H1075" t="s">
        <v>191</v>
      </c>
      <c r="I1075" t="s">
        <v>66</v>
      </c>
      <c r="K1075" t="s">
        <v>67</v>
      </c>
      <c r="L1075" t="s">
        <v>107</v>
      </c>
      <c r="M1075">
        <v>10069</v>
      </c>
      <c r="N1075" t="s">
        <v>99</v>
      </c>
      <c r="O1075" t="s">
        <v>919</v>
      </c>
      <c r="P1075">
        <v>0.4</v>
      </c>
      <c r="Q1075" t="s">
        <v>71</v>
      </c>
      <c r="R1075" t="s">
        <v>71</v>
      </c>
      <c r="T1075" t="s">
        <v>72</v>
      </c>
      <c r="U1075" t="s">
        <v>73</v>
      </c>
      <c r="W1075">
        <v>0.4</v>
      </c>
      <c r="X1075">
        <f>SUM(Table2[[#This Row],[Mitigation Finance ($ million)]:[Adaptation Finance ($ million)]])</f>
        <v>0.4</v>
      </c>
      <c r="Y1075" t="s">
        <v>68</v>
      </c>
      <c r="Z1075" t="s">
        <v>74</v>
      </c>
      <c r="AA1075" t="s">
        <v>193</v>
      </c>
    </row>
    <row r="1076" spans="1:27" x14ac:dyDescent="0.25">
      <c r="A1076" s="2">
        <v>45271</v>
      </c>
      <c r="B1076" t="s">
        <v>187</v>
      </c>
      <c r="C1076" t="s">
        <v>188</v>
      </c>
      <c r="D1076" t="s">
        <v>189</v>
      </c>
      <c r="E1076" t="s">
        <v>190</v>
      </c>
      <c r="F1076" t="s">
        <v>114</v>
      </c>
      <c r="G1076" t="s">
        <v>123</v>
      </c>
      <c r="H1076" t="s">
        <v>191</v>
      </c>
      <c r="I1076" t="s">
        <v>66</v>
      </c>
      <c r="K1076" t="s">
        <v>67</v>
      </c>
      <c r="L1076" t="s">
        <v>68</v>
      </c>
      <c r="M1076">
        <v>10069</v>
      </c>
      <c r="N1076" t="s">
        <v>69</v>
      </c>
      <c r="O1076" t="s">
        <v>70</v>
      </c>
      <c r="P1076">
        <v>0.25</v>
      </c>
      <c r="Q1076" t="s">
        <v>71</v>
      </c>
      <c r="R1076" t="s">
        <v>71</v>
      </c>
      <c r="T1076" t="s">
        <v>72</v>
      </c>
      <c r="U1076" t="s">
        <v>73</v>
      </c>
      <c r="V1076">
        <v>0.05</v>
      </c>
      <c r="W1076">
        <v>0.1</v>
      </c>
      <c r="X1076">
        <f>SUM(Table2[[#This Row],[Mitigation Finance ($ million)]:[Adaptation Finance ($ million)]])</f>
        <v>0.15000000000000002</v>
      </c>
      <c r="Y1076" t="s">
        <v>68</v>
      </c>
      <c r="Z1076" t="s">
        <v>74</v>
      </c>
      <c r="AA1076" t="s">
        <v>193</v>
      </c>
    </row>
    <row r="1077" spans="1:27" x14ac:dyDescent="0.25">
      <c r="A1077" s="2">
        <v>45271</v>
      </c>
      <c r="B1077" t="s">
        <v>909</v>
      </c>
      <c r="C1077" t="s">
        <v>910</v>
      </c>
      <c r="D1077" t="s">
        <v>78</v>
      </c>
      <c r="E1077" t="s">
        <v>79</v>
      </c>
      <c r="F1077" t="s">
        <v>80</v>
      </c>
      <c r="G1077" t="s">
        <v>81</v>
      </c>
      <c r="H1077" t="s">
        <v>398</v>
      </c>
      <c r="I1077" t="s">
        <v>66</v>
      </c>
      <c r="J1077">
        <v>890</v>
      </c>
      <c r="K1077" t="s">
        <v>125</v>
      </c>
      <c r="L1077" t="s">
        <v>93</v>
      </c>
      <c r="M1077" t="s">
        <v>911</v>
      </c>
      <c r="N1077" t="s">
        <v>69</v>
      </c>
      <c r="O1077" t="s">
        <v>225</v>
      </c>
      <c r="P1077">
        <v>400</v>
      </c>
      <c r="Q1077" t="s">
        <v>126</v>
      </c>
      <c r="R1077" t="s">
        <v>126</v>
      </c>
      <c r="T1077" t="s">
        <v>72</v>
      </c>
      <c r="U1077" t="s">
        <v>173</v>
      </c>
      <c r="V1077">
        <v>72.727276000000003</v>
      </c>
      <c r="W1077">
        <v>327.27272399999998</v>
      </c>
      <c r="X1077">
        <f>SUM(Table2[[#This Row],[Mitigation Finance ($ million)]:[Adaptation Finance ($ million)]])</f>
        <v>400</v>
      </c>
      <c r="Y1077" t="s">
        <v>96</v>
      </c>
      <c r="Z1077" t="s">
        <v>74</v>
      </c>
      <c r="AA1077" t="s">
        <v>912</v>
      </c>
    </row>
    <row r="1078" spans="1:27" x14ac:dyDescent="0.25">
      <c r="A1078" s="2">
        <v>45271</v>
      </c>
      <c r="B1078" t="s">
        <v>909</v>
      </c>
      <c r="C1078" t="s">
        <v>910</v>
      </c>
      <c r="D1078" t="s">
        <v>78</v>
      </c>
      <c r="E1078" t="s">
        <v>79</v>
      </c>
      <c r="F1078" t="s">
        <v>80</v>
      </c>
      <c r="G1078" t="s">
        <v>81</v>
      </c>
      <c r="H1078" t="s">
        <v>398</v>
      </c>
      <c r="I1078" t="s">
        <v>66</v>
      </c>
      <c r="K1078" t="s">
        <v>125</v>
      </c>
      <c r="L1078" t="s">
        <v>98</v>
      </c>
      <c r="M1078" t="s">
        <v>913</v>
      </c>
      <c r="N1078" t="s">
        <v>595</v>
      </c>
      <c r="O1078" t="s">
        <v>914</v>
      </c>
      <c r="P1078">
        <v>400</v>
      </c>
      <c r="Q1078" t="s">
        <v>126</v>
      </c>
      <c r="R1078" t="s">
        <v>126</v>
      </c>
      <c r="T1078" t="s">
        <v>72</v>
      </c>
      <c r="U1078" t="s">
        <v>173</v>
      </c>
      <c r="X1078">
        <f>SUM(Table2[[#This Row],[Mitigation Finance ($ million)]:[Adaptation Finance ($ million)]])</f>
        <v>0</v>
      </c>
      <c r="Y1078" t="s">
        <v>96</v>
      </c>
      <c r="Z1078" t="s">
        <v>74</v>
      </c>
      <c r="AA1078" t="s">
        <v>912</v>
      </c>
    </row>
    <row r="1079" spans="1:27" x14ac:dyDescent="0.25">
      <c r="A1079" s="2">
        <v>45271</v>
      </c>
      <c r="B1079" t="s">
        <v>915</v>
      </c>
      <c r="C1079" t="s">
        <v>916</v>
      </c>
      <c r="D1079" t="s">
        <v>396</v>
      </c>
      <c r="E1079" t="s">
        <v>397</v>
      </c>
      <c r="F1079" t="s">
        <v>80</v>
      </c>
      <c r="G1079" t="s">
        <v>81</v>
      </c>
      <c r="H1079" t="s">
        <v>398</v>
      </c>
      <c r="I1079" t="s">
        <v>66</v>
      </c>
      <c r="J1079">
        <v>201</v>
      </c>
      <c r="K1079" t="s">
        <v>125</v>
      </c>
      <c r="L1079" t="s">
        <v>93</v>
      </c>
      <c r="M1079" t="s">
        <v>917</v>
      </c>
      <c r="N1079" t="s">
        <v>69</v>
      </c>
      <c r="O1079" t="s">
        <v>225</v>
      </c>
      <c r="P1079">
        <v>200</v>
      </c>
      <c r="Q1079" t="s">
        <v>128</v>
      </c>
      <c r="R1079" t="s">
        <v>128</v>
      </c>
      <c r="T1079" t="s">
        <v>72</v>
      </c>
      <c r="U1079" t="s">
        <v>73</v>
      </c>
      <c r="V1079">
        <v>8.34</v>
      </c>
      <c r="W1079">
        <v>5.32</v>
      </c>
      <c r="X1079">
        <f>SUM(Table2[[#This Row],[Mitigation Finance ($ million)]:[Adaptation Finance ($ million)]])</f>
        <v>13.66</v>
      </c>
      <c r="Y1079" t="s">
        <v>96</v>
      </c>
      <c r="Z1079" t="s">
        <v>74</v>
      </c>
      <c r="AA1079" t="s">
        <v>918</v>
      </c>
    </row>
    <row r="1080" spans="1:27" x14ac:dyDescent="0.25">
      <c r="A1080" s="2">
        <v>45272</v>
      </c>
      <c r="B1080" t="s">
        <v>799</v>
      </c>
      <c r="C1080" t="s">
        <v>800</v>
      </c>
      <c r="D1080" t="s">
        <v>328</v>
      </c>
      <c r="E1080" t="s">
        <v>329</v>
      </c>
      <c r="F1080" t="s">
        <v>63</v>
      </c>
      <c r="G1080" t="s">
        <v>64</v>
      </c>
      <c r="H1080" t="s">
        <v>169</v>
      </c>
      <c r="I1080" t="s">
        <v>66</v>
      </c>
      <c r="K1080" t="s">
        <v>180</v>
      </c>
      <c r="L1080" t="s">
        <v>68</v>
      </c>
      <c r="M1080">
        <v>10182</v>
      </c>
      <c r="N1080" t="s">
        <v>69</v>
      </c>
      <c r="O1080" t="s">
        <v>70</v>
      </c>
      <c r="P1080">
        <v>0.5</v>
      </c>
      <c r="Q1080" t="s">
        <v>117</v>
      </c>
      <c r="R1080" t="s">
        <v>117</v>
      </c>
      <c r="T1080" t="s">
        <v>72</v>
      </c>
      <c r="U1080" t="s">
        <v>173</v>
      </c>
      <c r="X1080">
        <f>SUM(Table2[[#This Row],[Mitigation Finance ($ million)]:[Adaptation Finance ($ million)]])</f>
        <v>0</v>
      </c>
      <c r="Y1080" t="s">
        <v>68</v>
      </c>
      <c r="Z1080" t="s">
        <v>74</v>
      </c>
      <c r="AA1080" t="s">
        <v>802</v>
      </c>
    </row>
    <row r="1081" spans="1:27" x14ac:dyDescent="0.25">
      <c r="A1081" s="2">
        <v>45272</v>
      </c>
      <c r="B1081" t="s">
        <v>924</v>
      </c>
      <c r="C1081" t="s">
        <v>925</v>
      </c>
      <c r="D1081" t="s">
        <v>254</v>
      </c>
      <c r="E1081" t="s">
        <v>255</v>
      </c>
      <c r="F1081" t="s">
        <v>80</v>
      </c>
      <c r="G1081" t="s">
        <v>81</v>
      </c>
      <c r="H1081" t="s">
        <v>866</v>
      </c>
      <c r="I1081" t="s">
        <v>66</v>
      </c>
      <c r="J1081">
        <v>100.47</v>
      </c>
      <c r="K1081" t="s">
        <v>92</v>
      </c>
      <c r="L1081" t="s">
        <v>93</v>
      </c>
      <c r="M1081" t="s">
        <v>926</v>
      </c>
      <c r="N1081" t="s">
        <v>69</v>
      </c>
      <c r="O1081" t="s">
        <v>225</v>
      </c>
      <c r="P1081">
        <v>8.5</v>
      </c>
      <c r="Q1081" t="s">
        <v>141</v>
      </c>
      <c r="R1081" t="s">
        <v>141</v>
      </c>
      <c r="T1081" t="s">
        <v>72</v>
      </c>
      <c r="U1081" t="s">
        <v>173</v>
      </c>
      <c r="V1081">
        <v>7.4</v>
      </c>
      <c r="W1081">
        <v>1.1000000000000001</v>
      </c>
      <c r="X1081">
        <f>SUM(Table2[[#This Row],[Mitigation Finance ($ million)]:[Adaptation Finance ($ million)]])</f>
        <v>8.5</v>
      </c>
      <c r="Y1081" t="s">
        <v>96</v>
      </c>
      <c r="Z1081" t="s">
        <v>74</v>
      </c>
      <c r="AA1081" t="s">
        <v>927</v>
      </c>
    </row>
    <row r="1082" spans="1:27" x14ac:dyDescent="0.25">
      <c r="A1082" s="2">
        <v>45272</v>
      </c>
      <c r="B1082" t="s">
        <v>924</v>
      </c>
      <c r="C1082" t="s">
        <v>925</v>
      </c>
      <c r="D1082" t="s">
        <v>254</v>
      </c>
      <c r="E1082" t="s">
        <v>255</v>
      </c>
      <c r="F1082" t="s">
        <v>80</v>
      </c>
      <c r="G1082" t="s">
        <v>81</v>
      </c>
      <c r="H1082" t="s">
        <v>866</v>
      </c>
      <c r="I1082" t="s">
        <v>66</v>
      </c>
      <c r="K1082" t="s">
        <v>92</v>
      </c>
      <c r="L1082" t="s">
        <v>150</v>
      </c>
      <c r="M1082" t="s">
        <v>928</v>
      </c>
      <c r="N1082" t="s">
        <v>69</v>
      </c>
      <c r="O1082" t="s">
        <v>152</v>
      </c>
      <c r="P1082">
        <v>41.5</v>
      </c>
      <c r="Q1082" t="s">
        <v>141</v>
      </c>
      <c r="R1082" t="s">
        <v>141</v>
      </c>
      <c r="T1082" t="s">
        <v>72</v>
      </c>
      <c r="U1082" t="s">
        <v>173</v>
      </c>
      <c r="V1082">
        <v>26</v>
      </c>
      <c r="W1082">
        <v>10.5</v>
      </c>
      <c r="X1082">
        <f>SUM(Table2[[#This Row],[Mitigation Finance ($ million)]:[Adaptation Finance ($ million)]])</f>
        <v>36.5</v>
      </c>
      <c r="Y1082" t="s">
        <v>96</v>
      </c>
      <c r="Z1082" t="s">
        <v>74</v>
      </c>
      <c r="AA1082" t="s">
        <v>927</v>
      </c>
    </row>
    <row r="1083" spans="1:27" x14ac:dyDescent="0.25">
      <c r="A1083" s="2">
        <v>45272</v>
      </c>
      <c r="B1083" t="s">
        <v>924</v>
      </c>
      <c r="C1083" t="s">
        <v>925</v>
      </c>
      <c r="D1083" t="s">
        <v>254</v>
      </c>
      <c r="E1083" t="s">
        <v>255</v>
      </c>
      <c r="F1083" t="s">
        <v>80</v>
      </c>
      <c r="G1083" t="s">
        <v>81</v>
      </c>
      <c r="H1083" t="s">
        <v>866</v>
      </c>
      <c r="I1083" t="s">
        <v>66</v>
      </c>
      <c r="K1083" t="s">
        <v>92</v>
      </c>
      <c r="L1083" t="s">
        <v>150</v>
      </c>
      <c r="M1083" t="s">
        <v>928</v>
      </c>
      <c r="N1083" t="s">
        <v>69</v>
      </c>
      <c r="O1083" t="s">
        <v>152</v>
      </c>
      <c r="Q1083" t="s">
        <v>141</v>
      </c>
      <c r="R1083" t="s">
        <v>117</v>
      </c>
      <c r="T1083" t="s">
        <v>72</v>
      </c>
      <c r="U1083" t="s">
        <v>173</v>
      </c>
      <c r="V1083">
        <v>3.5</v>
      </c>
      <c r="W1083">
        <v>1.5</v>
      </c>
      <c r="X1083">
        <f>SUM(Table2[[#This Row],[Mitigation Finance ($ million)]:[Adaptation Finance ($ million)]])</f>
        <v>5</v>
      </c>
      <c r="Y1083" t="s">
        <v>96</v>
      </c>
      <c r="Z1083" t="s">
        <v>74</v>
      </c>
      <c r="AA1083" t="s">
        <v>927</v>
      </c>
    </row>
    <row r="1084" spans="1:27" x14ac:dyDescent="0.25">
      <c r="A1084" s="2">
        <v>45272</v>
      </c>
      <c r="B1084" t="s">
        <v>924</v>
      </c>
      <c r="C1084" t="s">
        <v>925</v>
      </c>
      <c r="D1084" t="s">
        <v>254</v>
      </c>
      <c r="E1084" t="s">
        <v>255</v>
      </c>
      <c r="F1084" t="s">
        <v>80</v>
      </c>
      <c r="G1084" t="s">
        <v>81</v>
      </c>
      <c r="H1084" t="s">
        <v>866</v>
      </c>
      <c r="I1084" t="s">
        <v>66</v>
      </c>
      <c r="K1084" t="s">
        <v>92</v>
      </c>
      <c r="L1084" t="s">
        <v>150</v>
      </c>
      <c r="M1084" t="s">
        <v>929</v>
      </c>
      <c r="N1084" t="s">
        <v>69</v>
      </c>
      <c r="O1084" t="s">
        <v>211</v>
      </c>
      <c r="P1084">
        <v>0.5</v>
      </c>
      <c r="Q1084" t="s">
        <v>141</v>
      </c>
      <c r="R1084" t="s">
        <v>141</v>
      </c>
      <c r="T1084" t="s">
        <v>72</v>
      </c>
      <c r="U1084" t="s">
        <v>173</v>
      </c>
      <c r="W1084">
        <v>0.5</v>
      </c>
      <c r="X1084">
        <f>SUM(Table2[[#This Row],[Mitigation Finance ($ million)]:[Adaptation Finance ($ million)]])</f>
        <v>0.5</v>
      </c>
      <c r="Y1084" t="s">
        <v>96</v>
      </c>
      <c r="Z1084" t="s">
        <v>74</v>
      </c>
      <c r="AA1084" t="s">
        <v>927</v>
      </c>
    </row>
    <row r="1085" spans="1:27" x14ac:dyDescent="0.25">
      <c r="A1085" s="2">
        <v>45272</v>
      </c>
      <c r="B1085" t="s">
        <v>924</v>
      </c>
      <c r="C1085" t="s">
        <v>925</v>
      </c>
      <c r="D1085" t="s">
        <v>254</v>
      </c>
      <c r="E1085" t="s">
        <v>255</v>
      </c>
      <c r="F1085" t="s">
        <v>80</v>
      </c>
      <c r="G1085" t="s">
        <v>81</v>
      </c>
      <c r="H1085" t="s">
        <v>866</v>
      </c>
      <c r="I1085" t="s">
        <v>66</v>
      </c>
      <c r="K1085" t="s">
        <v>92</v>
      </c>
      <c r="L1085" t="s">
        <v>98</v>
      </c>
      <c r="M1085" t="s">
        <v>930</v>
      </c>
      <c r="N1085" t="s">
        <v>99</v>
      </c>
      <c r="O1085" t="s">
        <v>753</v>
      </c>
      <c r="P1085">
        <v>10</v>
      </c>
      <c r="Q1085" t="s">
        <v>141</v>
      </c>
      <c r="R1085" t="s">
        <v>141</v>
      </c>
      <c r="T1085" t="s">
        <v>72</v>
      </c>
      <c r="U1085" t="s">
        <v>173</v>
      </c>
      <c r="V1085">
        <v>7.1</v>
      </c>
      <c r="W1085">
        <v>2.9</v>
      </c>
      <c r="X1085">
        <f>SUM(Table2[[#This Row],[Mitigation Finance ($ million)]:[Adaptation Finance ($ million)]])</f>
        <v>10</v>
      </c>
      <c r="Y1085" t="s">
        <v>96</v>
      </c>
      <c r="Z1085" t="s">
        <v>74</v>
      </c>
      <c r="AA1085" t="s">
        <v>927</v>
      </c>
    </row>
    <row r="1086" spans="1:27" x14ac:dyDescent="0.25">
      <c r="A1086" s="2">
        <v>45272</v>
      </c>
      <c r="B1086" t="s">
        <v>924</v>
      </c>
      <c r="C1086" t="s">
        <v>925</v>
      </c>
      <c r="D1086" t="s">
        <v>254</v>
      </c>
      <c r="E1086" t="s">
        <v>255</v>
      </c>
      <c r="F1086" t="s">
        <v>80</v>
      </c>
      <c r="G1086" t="s">
        <v>81</v>
      </c>
      <c r="H1086" t="s">
        <v>866</v>
      </c>
      <c r="I1086" t="s">
        <v>66</v>
      </c>
      <c r="K1086" t="s">
        <v>92</v>
      </c>
      <c r="L1086" t="s">
        <v>170</v>
      </c>
      <c r="M1086" t="s">
        <v>931</v>
      </c>
      <c r="N1086" t="s">
        <v>99</v>
      </c>
      <c r="O1086" t="s">
        <v>309</v>
      </c>
      <c r="P1086">
        <v>3.8</v>
      </c>
      <c r="Q1086" t="s">
        <v>141</v>
      </c>
      <c r="R1086" t="s">
        <v>141</v>
      </c>
      <c r="T1086" t="s">
        <v>72</v>
      </c>
      <c r="U1086" t="s">
        <v>173</v>
      </c>
      <c r="V1086">
        <v>3.8</v>
      </c>
      <c r="X1086">
        <f>SUM(Table2[[#This Row],[Mitigation Finance ($ million)]:[Adaptation Finance ($ million)]])</f>
        <v>3.8</v>
      </c>
      <c r="Y1086" t="s">
        <v>96</v>
      </c>
      <c r="Z1086" t="s">
        <v>74</v>
      </c>
      <c r="AA1086" t="s">
        <v>927</v>
      </c>
    </row>
    <row r="1087" spans="1:27" x14ac:dyDescent="0.25">
      <c r="A1087" s="2">
        <v>45272</v>
      </c>
      <c r="B1087" t="s">
        <v>924</v>
      </c>
      <c r="C1087" t="s">
        <v>925</v>
      </c>
      <c r="D1087" t="s">
        <v>254</v>
      </c>
      <c r="E1087" t="s">
        <v>255</v>
      </c>
      <c r="F1087" t="s">
        <v>80</v>
      </c>
      <c r="G1087" t="s">
        <v>81</v>
      </c>
      <c r="H1087" t="s">
        <v>866</v>
      </c>
      <c r="I1087" t="s">
        <v>66</v>
      </c>
      <c r="K1087" t="s">
        <v>92</v>
      </c>
      <c r="L1087" t="s">
        <v>170</v>
      </c>
      <c r="M1087" t="s">
        <v>932</v>
      </c>
      <c r="N1087" t="s">
        <v>99</v>
      </c>
      <c r="O1087" t="s">
        <v>515</v>
      </c>
      <c r="P1087">
        <v>6.2</v>
      </c>
      <c r="Q1087" t="s">
        <v>141</v>
      </c>
      <c r="R1087" t="s">
        <v>141</v>
      </c>
      <c r="T1087" t="s">
        <v>72</v>
      </c>
      <c r="U1087" t="s">
        <v>173</v>
      </c>
      <c r="V1087">
        <v>4.57</v>
      </c>
      <c r="W1087">
        <v>1.63</v>
      </c>
      <c r="X1087">
        <f>SUM(Table2[[#This Row],[Mitigation Finance ($ million)]:[Adaptation Finance ($ million)]])</f>
        <v>6.2</v>
      </c>
      <c r="Y1087" t="s">
        <v>96</v>
      </c>
      <c r="Z1087" t="s">
        <v>74</v>
      </c>
      <c r="AA1087" t="s">
        <v>927</v>
      </c>
    </row>
    <row r="1088" spans="1:27" x14ac:dyDescent="0.25">
      <c r="A1088" s="2">
        <v>45272</v>
      </c>
      <c r="B1088" t="s">
        <v>924</v>
      </c>
      <c r="C1088" t="s">
        <v>925</v>
      </c>
      <c r="D1088" t="s">
        <v>254</v>
      </c>
      <c r="E1088" t="s">
        <v>255</v>
      </c>
      <c r="F1088" t="s">
        <v>80</v>
      </c>
      <c r="G1088" t="s">
        <v>81</v>
      </c>
      <c r="H1088" t="s">
        <v>866</v>
      </c>
      <c r="I1088" t="s">
        <v>66</v>
      </c>
      <c r="K1088" t="s">
        <v>92</v>
      </c>
      <c r="L1088" t="s">
        <v>170</v>
      </c>
      <c r="M1088" t="s">
        <v>933</v>
      </c>
      <c r="N1088" t="s">
        <v>99</v>
      </c>
      <c r="O1088" t="s">
        <v>753</v>
      </c>
      <c r="P1088">
        <v>5</v>
      </c>
      <c r="Q1088" t="s">
        <v>141</v>
      </c>
      <c r="R1088" t="s">
        <v>141</v>
      </c>
      <c r="T1088" t="s">
        <v>72</v>
      </c>
      <c r="U1088" t="s">
        <v>173</v>
      </c>
      <c r="V1088">
        <v>3</v>
      </c>
      <c r="W1088">
        <v>2</v>
      </c>
      <c r="X1088">
        <f>SUM(Table2[[#This Row],[Mitigation Finance ($ million)]:[Adaptation Finance ($ million)]])</f>
        <v>5</v>
      </c>
      <c r="Y1088" t="s">
        <v>96</v>
      </c>
      <c r="Z1088" t="s">
        <v>74</v>
      </c>
      <c r="AA1088" t="s">
        <v>927</v>
      </c>
    </row>
    <row r="1089" spans="1:27" x14ac:dyDescent="0.25">
      <c r="A1089" s="2">
        <v>45272</v>
      </c>
      <c r="B1089" t="s">
        <v>942</v>
      </c>
      <c r="C1089" t="s">
        <v>943</v>
      </c>
      <c r="D1089" t="s">
        <v>944</v>
      </c>
      <c r="E1089" t="s">
        <v>945</v>
      </c>
      <c r="F1089" t="s">
        <v>114</v>
      </c>
      <c r="G1089" t="s">
        <v>89</v>
      </c>
      <c r="H1089" t="s">
        <v>147</v>
      </c>
      <c r="I1089" t="s">
        <v>91</v>
      </c>
      <c r="J1089">
        <v>187.5</v>
      </c>
      <c r="K1089" t="s">
        <v>92</v>
      </c>
      <c r="L1089" t="s">
        <v>93</v>
      </c>
      <c r="M1089" t="s">
        <v>946</v>
      </c>
      <c r="N1089" t="s">
        <v>69</v>
      </c>
      <c r="O1089" t="s">
        <v>94</v>
      </c>
      <c r="P1089">
        <v>36.986457000000001</v>
      </c>
      <c r="Q1089" t="s">
        <v>84</v>
      </c>
      <c r="R1089" t="s">
        <v>84</v>
      </c>
      <c r="T1089" t="s">
        <v>24</v>
      </c>
      <c r="U1089" t="s">
        <v>73</v>
      </c>
      <c r="V1089">
        <v>36.986457000000001</v>
      </c>
      <c r="X1089">
        <f>SUM(Table2[[#This Row],[Mitigation Finance ($ million)]:[Adaptation Finance ($ million)]])</f>
        <v>36.986457000000001</v>
      </c>
      <c r="Y1089" t="s">
        <v>96</v>
      </c>
      <c r="Z1089" t="s">
        <v>74</v>
      </c>
      <c r="AA1089" t="s">
        <v>947</v>
      </c>
    </row>
    <row r="1090" spans="1:27" x14ac:dyDescent="0.25">
      <c r="A1090" s="2">
        <v>45272</v>
      </c>
      <c r="B1090" t="s">
        <v>934</v>
      </c>
      <c r="C1090" t="s">
        <v>935</v>
      </c>
      <c r="D1090" t="s">
        <v>254</v>
      </c>
      <c r="E1090" t="s">
        <v>255</v>
      </c>
      <c r="F1090" t="s">
        <v>80</v>
      </c>
      <c r="G1090" t="s">
        <v>105</v>
      </c>
      <c r="H1090" t="s">
        <v>289</v>
      </c>
      <c r="I1090" t="s">
        <v>66</v>
      </c>
      <c r="J1090">
        <v>1</v>
      </c>
      <c r="K1090" t="s">
        <v>180</v>
      </c>
      <c r="L1090" t="s">
        <v>68</v>
      </c>
      <c r="M1090">
        <v>10199</v>
      </c>
      <c r="N1090" t="s">
        <v>69</v>
      </c>
      <c r="O1090" t="s">
        <v>70</v>
      </c>
      <c r="P1090">
        <v>1</v>
      </c>
      <c r="Q1090" t="s">
        <v>141</v>
      </c>
      <c r="R1090" t="s">
        <v>141</v>
      </c>
      <c r="T1090" t="s">
        <v>72</v>
      </c>
      <c r="U1090" t="s">
        <v>73</v>
      </c>
      <c r="V1090">
        <v>0.8</v>
      </c>
      <c r="W1090">
        <v>0.2</v>
      </c>
      <c r="X1090">
        <f>SUM(Table2[[#This Row],[Mitigation Finance ($ million)]:[Adaptation Finance ($ million)]])</f>
        <v>1</v>
      </c>
      <c r="Y1090" t="s">
        <v>68</v>
      </c>
      <c r="Z1090" t="s">
        <v>74</v>
      </c>
      <c r="AA1090" t="s">
        <v>936</v>
      </c>
    </row>
    <row r="1091" spans="1:27" x14ac:dyDescent="0.25">
      <c r="A1091" s="2">
        <v>45272</v>
      </c>
      <c r="B1091" t="s">
        <v>948</v>
      </c>
      <c r="C1091" t="s">
        <v>949</v>
      </c>
      <c r="D1091" t="s">
        <v>112</v>
      </c>
      <c r="E1091" t="s">
        <v>113</v>
      </c>
      <c r="F1091" t="s">
        <v>114</v>
      </c>
      <c r="G1091" t="s">
        <v>105</v>
      </c>
      <c r="H1091" t="s">
        <v>289</v>
      </c>
      <c r="I1091" t="s">
        <v>66</v>
      </c>
      <c r="J1091">
        <v>3.4</v>
      </c>
      <c r="K1091" t="s">
        <v>180</v>
      </c>
      <c r="L1091" t="s">
        <v>68</v>
      </c>
      <c r="M1091">
        <v>10264</v>
      </c>
      <c r="N1091" t="s">
        <v>69</v>
      </c>
      <c r="O1091" t="s">
        <v>70</v>
      </c>
      <c r="P1091">
        <v>1</v>
      </c>
      <c r="Q1091" t="s">
        <v>141</v>
      </c>
      <c r="R1091" t="s">
        <v>141</v>
      </c>
      <c r="T1091" t="s">
        <v>24</v>
      </c>
      <c r="U1091" t="s">
        <v>95</v>
      </c>
      <c r="V1091">
        <v>1</v>
      </c>
      <c r="X1091">
        <f>SUM(Table2[[#This Row],[Mitigation Finance ($ million)]:[Adaptation Finance ($ million)]])</f>
        <v>1</v>
      </c>
      <c r="Y1091" t="s">
        <v>68</v>
      </c>
      <c r="Z1091" t="s">
        <v>74</v>
      </c>
      <c r="AA1091" t="s">
        <v>950</v>
      </c>
    </row>
    <row r="1092" spans="1:27" x14ac:dyDescent="0.25">
      <c r="A1092" s="2">
        <v>45272</v>
      </c>
      <c r="B1092" t="s">
        <v>948</v>
      </c>
      <c r="C1092" t="s">
        <v>949</v>
      </c>
      <c r="D1092" t="s">
        <v>112</v>
      </c>
      <c r="E1092" t="s">
        <v>113</v>
      </c>
      <c r="F1092" t="s">
        <v>114</v>
      </c>
      <c r="G1092" t="s">
        <v>105</v>
      </c>
      <c r="H1092" t="s">
        <v>289</v>
      </c>
      <c r="I1092" t="s">
        <v>66</v>
      </c>
      <c r="K1092" t="s">
        <v>180</v>
      </c>
      <c r="L1092" t="s">
        <v>107</v>
      </c>
      <c r="M1092">
        <v>10264</v>
      </c>
      <c r="N1092" t="s">
        <v>99</v>
      </c>
      <c r="O1092" t="s">
        <v>392</v>
      </c>
      <c r="P1092">
        <v>1</v>
      </c>
      <c r="Q1092" t="s">
        <v>141</v>
      </c>
      <c r="R1092" t="s">
        <v>141</v>
      </c>
      <c r="T1092" t="s">
        <v>24</v>
      </c>
      <c r="U1092" t="s">
        <v>95</v>
      </c>
      <c r="V1092">
        <v>1</v>
      </c>
      <c r="X1092">
        <f>SUM(Table2[[#This Row],[Mitigation Finance ($ million)]:[Adaptation Finance ($ million)]])</f>
        <v>1</v>
      </c>
      <c r="Y1092" t="s">
        <v>68</v>
      </c>
      <c r="Z1092" t="s">
        <v>74</v>
      </c>
      <c r="AA1092" t="s">
        <v>950</v>
      </c>
    </row>
    <row r="1093" spans="1:27" x14ac:dyDescent="0.25">
      <c r="A1093" s="2">
        <v>45272</v>
      </c>
      <c r="B1093" t="s">
        <v>948</v>
      </c>
      <c r="C1093" t="s">
        <v>949</v>
      </c>
      <c r="D1093" t="s">
        <v>112</v>
      </c>
      <c r="E1093" t="s">
        <v>113</v>
      </c>
      <c r="F1093" t="s">
        <v>114</v>
      </c>
      <c r="G1093" t="s">
        <v>105</v>
      </c>
      <c r="H1093" t="s">
        <v>289</v>
      </c>
      <c r="I1093" t="s">
        <v>66</v>
      </c>
      <c r="K1093" t="s">
        <v>180</v>
      </c>
      <c r="L1093" t="s">
        <v>107</v>
      </c>
      <c r="M1093">
        <v>10264</v>
      </c>
      <c r="N1093" t="s">
        <v>99</v>
      </c>
      <c r="O1093" t="s">
        <v>951</v>
      </c>
      <c r="P1093">
        <v>1</v>
      </c>
      <c r="Q1093" t="s">
        <v>141</v>
      </c>
      <c r="R1093" t="s">
        <v>141</v>
      </c>
      <c r="T1093" t="s">
        <v>24</v>
      </c>
      <c r="U1093" t="s">
        <v>95</v>
      </c>
      <c r="V1093">
        <v>1</v>
      </c>
      <c r="X1093">
        <f>SUM(Table2[[#This Row],[Mitigation Finance ($ million)]:[Adaptation Finance ($ million)]])</f>
        <v>1</v>
      </c>
      <c r="Y1093" t="s">
        <v>68</v>
      </c>
      <c r="Z1093" t="s">
        <v>74</v>
      </c>
      <c r="AA1093" t="s">
        <v>950</v>
      </c>
    </row>
    <row r="1094" spans="1:27" x14ac:dyDescent="0.25">
      <c r="A1094" s="2">
        <v>45272</v>
      </c>
      <c r="B1094" t="s">
        <v>948</v>
      </c>
      <c r="C1094" t="s">
        <v>949</v>
      </c>
      <c r="D1094" t="s">
        <v>112</v>
      </c>
      <c r="E1094" t="s">
        <v>113</v>
      </c>
      <c r="F1094" t="s">
        <v>114</v>
      </c>
      <c r="G1094" t="s">
        <v>105</v>
      </c>
      <c r="H1094" t="s">
        <v>289</v>
      </c>
      <c r="I1094" t="s">
        <v>66</v>
      </c>
      <c r="K1094" t="s">
        <v>180</v>
      </c>
      <c r="L1094" t="s">
        <v>107</v>
      </c>
      <c r="M1094">
        <v>10264</v>
      </c>
      <c r="N1094" t="s">
        <v>99</v>
      </c>
      <c r="O1094" t="s">
        <v>12</v>
      </c>
      <c r="P1094">
        <v>0.2</v>
      </c>
      <c r="Q1094" t="s">
        <v>141</v>
      </c>
      <c r="R1094" t="s">
        <v>141</v>
      </c>
      <c r="T1094" t="s">
        <v>24</v>
      </c>
      <c r="U1094" t="s">
        <v>95</v>
      </c>
      <c r="V1094">
        <v>0.2</v>
      </c>
      <c r="X1094">
        <f>SUM(Table2[[#This Row],[Mitigation Finance ($ million)]:[Adaptation Finance ($ million)]])</f>
        <v>0.2</v>
      </c>
      <c r="Y1094" t="s">
        <v>68</v>
      </c>
      <c r="Z1094" t="s">
        <v>74</v>
      </c>
      <c r="AA1094" t="s">
        <v>950</v>
      </c>
    </row>
    <row r="1095" spans="1:27" x14ac:dyDescent="0.25">
      <c r="A1095" s="2">
        <v>45272</v>
      </c>
      <c r="B1095" t="s">
        <v>948</v>
      </c>
      <c r="C1095" t="s">
        <v>949</v>
      </c>
      <c r="D1095" t="s">
        <v>112</v>
      </c>
      <c r="E1095" t="s">
        <v>113</v>
      </c>
      <c r="F1095" t="s">
        <v>114</v>
      </c>
      <c r="G1095" t="s">
        <v>105</v>
      </c>
      <c r="H1095" t="s">
        <v>289</v>
      </c>
      <c r="I1095" t="s">
        <v>66</v>
      </c>
      <c r="K1095" t="s">
        <v>180</v>
      </c>
      <c r="L1095" t="s">
        <v>107</v>
      </c>
      <c r="M1095">
        <v>10264</v>
      </c>
      <c r="N1095" t="s">
        <v>99</v>
      </c>
      <c r="O1095" t="s">
        <v>743</v>
      </c>
      <c r="P1095">
        <v>0.2</v>
      </c>
      <c r="Q1095" t="s">
        <v>141</v>
      </c>
      <c r="R1095" t="s">
        <v>141</v>
      </c>
      <c r="T1095" t="s">
        <v>24</v>
      </c>
      <c r="U1095" t="s">
        <v>95</v>
      </c>
      <c r="V1095">
        <v>0.2</v>
      </c>
      <c r="X1095">
        <f>SUM(Table2[[#This Row],[Mitigation Finance ($ million)]:[Adaptation Finance ($ million)]])</f>
        <v>0.2</v>
      </c>
      <c r="Y1095" t="s">
        <v>68</v>
      </c>
      <c r="Z1095" t="s">
        <v>74</v>
      </c>
      <c r="AA1095" t="s">
        <v>950</v>
      </c>
    </row>
    <row r="1096" spans="1:27" x14ac:dyDescent="0.25">
      <c r="A1096" s="2">
        <v>45272</v>
      </c>
      <c r="B1096" t="s">
        <v>952</v>
      </c>
      <c r="C1096" t="s">
        <v>953</v>
      </c>
      <c r="D1096" t="s">
        <v>103</v>
      </c>
      <c r="E1096" t="s">
        <v>104</v>
      </c>
      <c r="F1096" t="s">
        <v>104</v>
      </c>
      <c r="G1096" t="s">
        <v>105</v>
      </c>
      <c r="H1096" t="s">
        <v>289</v>
      </c>
      <c r="I1096" t="s">
        <v>66</v>
      </c>
      <c r="J1096">
        <v>1</v>
      </c>
      <c r="K1096" t="s">
        <v>67</v>
      </c>
      <c r="L1096" t="s">
        <v>68</v>
      </c>
      <c r="M1096">
        <v>10232</v>
      </c>
      <c r="N1096" t="s">
        <v>69</v>
      </c>
      <c r="O1096" t="s">
        <v>70</v>
      </c>
      <c r="P1096">
        <v>1</v>
      </c>
      <c r="Q1096" t="s">
        <v>141</v>
      </c>
      <c r="R1096" t="s">
        <v>132</v>
      </c>
      <c r="T1096" t="s">
        <v>24</v>
      </c>
      <c r="U1096" t="s">
        <v>173</v>
      </c>
      <c r="V1096">
        <v>1</v>
      </c>
      <c r="X1096">
        <f>SUM(Table2[[#This Row],[Mitigation Finance ($ million)]:[Adaptation Finance ($ million)]])</f>
        <v>1</v>
      </c>
      <c r="Y1096" t="s">
        <v>68</v>
      </c>
      <c r="Z1096" t="s">
        <v>74</v>
      </c>
      <c r="AA1096" t="s">
        <v>954</v>
      </c>
    </row>
    <row r="1097" spans="1:27" x14ac:dyDescent="0.25">
      <c r="A1097" s="2">
        <v>45273</v>
      </c>
      <c r="B1097" t="s">
        <v>973</v>
      </c>
      <c r="C1097" t="s">
        <v>974</v>
      </c>
      <c r="D1097" t="s">
        <v>121</v>
      </c>
      <c r="E1097" t="s">
        <v>122</v>
      </c>
      <c r="F1097" t="s">
        <v>114</v>
      </c>
      <c r="G1097" t="s">
        <v>89</v>
      </c>
      <c r="H1097" t="s">
        <v>147</v>
      </c>
      <c r="I1097" t="s">
        <v>91</v>
      </c>
      <c r="J1097">
        <v>200</v>
      </c>
      <c r="K1097" t="s">
        <v>92</v>
      </c>
      <c r="L1097" t="s">
        <v>93</v>
      </c>
      <c r="M1097" t="s">
        <v>975</v>
      </c>
      <c r="N1097" t="s">
        <v>69</v>
      </c>
      <c r="O1097" t="s">
        <v>94</v>
      </c>
      <c r="P1097">
        <v>99.036643560000002</v>
      </c>
      <c r="Q1097" t="s">
        <v>141</v>
      </c>
      <c r="R1097" t="s">
        <v>141</v>
      </c>
      <c r="T1097" t="s">
        <v>24</v>
      </c>
      <c r="U1097" t="s">
        <v>95</v>
      </c>
      <c r="V1097">
        <v>99.036643560000002</v>
      </c>
      <c r="X1097">
        <f>SUM(Table2[[#This Row],[Mitigation Finance ($ million)]:[Adaptation Finance ($ million)]])</f>
        <v>99.036643560000002</v>
      </c>
      <c r="Y1097" t="s">
        <v>96</v>
      </c>
      <c r="Z1097" t="s">
        <v>74</v>
      </c>
      <c r="AA1097" t="s">
        <v>976</v>
      </c>
    </row>
    <row r="1098" spans="1:27" x14ac:dyDescent="0.25">
      <c r="A1098" s="2">
        <v>45273</v>
      </c>
      <c r="B1098" t="s">
        <v>973</v>
      </c>
      <c r="C1098" t="s">
        <v>974</v>
      </c>
      <c r="D1098" t="s">
        <v>121</v>
      </c>
      <c r="E1098" t="s">
        <v>122</v>
      </c>
      <c r="F1098" t="s">
        <v>114</v>
      </c>
      <c r="G1098" t="s">
        <v>89</v>
      </c>
      <c r="H1098" t="s">
        <v>147</v>
      </c>
      <c r="I1098" t="s">
        <v>91</v>
      </c>
      <c r="K1098" t="s">
        <v>92</v>
      </c>
      <c r="L1098" t="s">
        <v>318</v>
      </c>
      <c r="M1098" t="s">
        <v>977</v>
      </c>
      <c r="N1098" t="s">
        <v>69</v>
      </c>
      <c r="O1098" t="s">
        <v>94</v>
      </c>
      <c r="P1098">
        <v>18.006662469999998</v>
      </c>
      <c r="Q1098" t="s">
        <v>141</v>
      </c>
      <c r="R1098" t="s">
        <v>141</v>
      </c>
      <c r="T1098" t="s">
        <v>24</v>
      </c>
      <c r="U1098" t="s">
        <v>95</v>
      </c>
      <c r="V1098">
        <v>18.006662469999998</v>
      </c>
      <c r="X1098">
        <f>SUM(Table2[[#This Row],[Mitigation Finance ($ million)]:[Adaptation Finance ($ million)]])</f>
        <v>18.006662469999998</v>
      </c>
      <c r="Y1098" t="s">
        <v>96</v>
      </c>
      <c r="Z1098" t="s">
        <v>74</v>
      </c>
      <c r="AA1098" t="s">
        <v>976</v>
      </c>
    </row>
    <row r="1099" spans="1:27" x14ac:dyDescent="0.25">
      <c r="A1099" s="2">
        <v>45273</v>
      </c>
      <c r="B1099" t="s">
        <v>978</v>
      </c>
      <c r="C1099" t="s">
        <v>979</v>
      </c>
      <c r="D1099" t="s">
        <v>944</v>
      </c>
      <c r="E1099" t="s">
        <v>190</v>
      </c>
      <c r="F1099" t="s">
        <v>114</v>
      </c>
      <c r="G1099" t="s">
        <v>105</v>
      </c>
      <c r="H1099" t="s">
        <v>359</v>
      </c>
      <c r="I1099" t="s">
        <v>66</v>
      </c>
      <c r="J1099">
        <v>4.8</v>
      </c>
      <c r="K1099" t="s">
        <v>180</v>
      </c>
      <c r="L1099" t="s">
        <v>68</v>
      </c>
      <c r="M1099">
        <v>10240</v>
      </c>
      <c r="N1099" t="s">
        <v>69</v>
      </c>
      <c r="O1099" t="s">
        <v>70</v>
      </c>
      <c r="P1099">
        <v>1</v>
      </c>
      <c r="Q1099" t="s">
        <v>117</v>
      </c>
      <c r="R1099" t="s">
        <v>117</v>
      </c>
      <c r="T1099" t="s">
        <v>72</v>
      </c>
      <c r="U1099" t="s">
        <v>73</v>
      </c>
      <c r="V1099">
        <v>0.5</v>
      </c>
      <c r="W1099">
        <v>0.5</v>
      </c>
      <c r="X1099">
        <f>SUM(Table2[[#This Row],[Mitigation Finance ($ million)]:[Adaptation Finance ($ million)]])</f>
        <v>1</v>
      </c>
      <c r="Y1099" t="s">
        <v>68</v>
      </c>
      <c r="Z1099" t="s">
        <v>74</v>
      </c>
      <c r="AA1099" t="s">
        <v>980</v>
      </c>
    </row>
    <row r="1100" spans="1:27" x14ac:dyDescent="0.25">
      <c r="A1100" s="2">
        <v>45273</v>
      </c>
      <c r="B1100" t="s">
        <v>978</v>
      </c>
      <c r="C1100" t="s">
        <v>979</v>
      </c>
      <c r="D1100" t="s">
        <v>112</v>
      </c>
      <c r="E1100" t="s">
        <v>190</v>
      </c>
      <c r="F1100" t="s">
        <v>114</v>
      </c>
      <c r="G1100" t="s">
        <v>105</v>
      </c>
      <c r="H1100" t="s">
        <v>359</v>
      </c>
      <c r="I1100" t="s">
        <v>66</v>
      </c>
      <c r="K1100" t="s">
        <v>180</v>
      </c>
      <c r="L1100" t="s">
        <v>68</v>
      </c>
      <c r="M1100">
        <v>10240</v>
      </c>
      <c r="N1100" t="s">
        <v>69</v>
      </c>
      <c r="O1100" t="s">
        <v>70</v>
      </c>
      <c r="P1100">
        <v>0.8</v>
      </c>
      <c r="Q1100" t="s">
        <v>117</v>
      </c>
      <c r="R1100" t="s">
        <v>117</v>
      </c>
      <c r="T1100" t="s">
        <v>72</v>
      </c>
      <c r="U1100" t="s">
        <v>73</v>
      </c>
      <c r="V1100">
        <v>0.4</v>
      </c>
      <c r="W1100">
        <v>0.4</v>
      </c>
      <c r="X1100">
        <f>SUM(Table2[[#This Row],[Mitigation Finance ($ million)]:[Adaptation Finance ($ million)]])</f>
        <v>0.8</v>
      </c>
      <c r="Y1100" t="s">
        <v>68</v>
      </c>
      <c r="Z1100" t="s">
        <v>74</v>
      </c>
      <c r="AA1100" t="s">
        <v>980</v>
      </c>
    </row>
    <row r="1101" spans="1:27" x14ac:dyDescent="0.25">
      <c r="A1101" s="2">
        <v>45273</v>
      </c>
      <c r="B1101" t="s">
        <v>978</v>
      </c>
      <c r="C1101" t="s">
        <v>979</v>
      </c>
      <c r="D1101" t="s">
        <v>637</v>
      </c>
      <c r="E1101" t="s">
        <v>190</v>
      </c>
      <c r="F1101" t="s">
        <v>114</v>
      </c>
      <c r="G1101" t="s">
        <v>105</v>
      </c>
      <c r="H1101" t="s">
        <v>359</v>
      </c>
      <c r="I1101" t="s">
        <v>66</v>
      </c>
      <c r="K1101" t="s">
        <v>180</v>
      </c>
      <c r="L1101" t="s">
        <v>68</v>
      </c>
      <c r="M1101">
        <v>10240</v>
      </c>
      <c r="N1101" t="s">
        <v>69</v>
      </c>
      <c r="O1101" t="s">
        <v>70</v>
      </c>
      <c r="P1101">
        <v>1</v>
      </c>
      <c r="Q1101" t="s">
        <v>117</v>
      </c>
      <c r="R1101" t="s">
        <v>117</v>
      </c>
      <c r="T1101" t="s">
        <v>72</v>
      </c>
      <c r="U1101" t="s">
        <v>73</v>
      </c>
      <c r="V1101">
        <v>1</v>
      </c>
      <c r="X1101">
        <f>SUM(Table2[[#This Row],[Mitigation Finance ($ million)]:[Adaptation Finance ($ million)]])</f>
        <v>1</v>
      </c>
      <c r="Y1101" t="s">
        <v>68</v>
      </c>
      <c r="Z1101" t="s">
        <v>74</v>
      </c>
      <c r="AA1101" t="s">
        <v>980</v>
      </c>
    </row>
    <row r="1102" spans="1:27" x14ac:dyDescent="0.25">
      <c r="A1102" s="2">
        <v>45273</v>
      </c>
      <c r="B1102" t="s">
        <v>978</v>
      </c>
      <c r="C1102" t="s">
        <v>979</v>
      </c>
      <c r="D1102" t="s">
        <v>145</v>
      </c>
      <c r="E1102" t="s">
        <v>190</v>
      </c>
      <c r="F1102" t="s">
        <v>114</v>
      </c>
      <c r="G1102" t="s">
        <v>105</v>
      </c>
      <c r="H1102" t="s">
        <v>359</v>
      </c>
      <c r="I1102" t="s">
        <v>66</v>
      </c>
      <c r="K1102" t="s">
        <v>180</v>
      </c>
      <c r="L1102" t="s">
        <v>68</v>
      </c>
      <c r="M1102">
        <v>10240</v>
      </c>
      <c r="N1102" t="s">
        <v>69</v>
      </c>
      <c r="O1102" t="s">
        <v>70</v>
      </c>
      <c r="P1102">
        <v>0.8</v>
      </c>
      <c r="Q1102" t="s">
        <v>117</v>
      </c>
      <c r="R1102" t="s">
        <v>117</v>
      </c>
      <c r="T1102" t="s">
        <v>72</v>
      </c>
      <c r="U1102" t="s">
        <v>73</v>
      </c>
      <c r="W1102">
        <v>0.3</v>
      </c>
      <c r="X1102">
        <f>SUM(Table2[[#This Row],[Mitigation Finance ($ million)]:[Adaptation Finance ($ million)]])</f>
        <v>0.3</v>
      </c>
      <c r="Y1102" t="s">
        <v>68</v>
      </c>
      <c r="Z1102" t="s">
        <v>74</v>
      </c>
      <c r="AA1102" t="s">
        <v>980</v>
      </c>
    </row>
    <row r="1103" spans="1:27" x14ac:dyDescent="0.25">
      <c r="A1103" s="2">
        <v>45273</v>
      </c>
      <c r="B1103" t="s">
        <v>978</v>
      </c>
      <c r="C1103" t="s">
        <v>979</v>
      </c>
      <c r="D1103" t="s">
        <v>981</v>
      </c>
      <c r="E1103" t="s">
        <v>190</v>
      </c>
      <c r="F1103" t="s">
        <v>114</v>
      </c>
      <c r="G1103" t="s">
        <v>105</v>
      </c>
      <c r="H1103" t="s">
        <v>359</v>
      </c>
      <c r="I1103" t="s">
        <v>66</v>
      </c>
      <c r="K1103" t="s">
        <v>180</v>
      </c>
      <c r="L1103" t="s">
        <v>68</v>
      </c>
      <c r="M1103">
        <v>10240</v>
      </c>
      <c r="N1103" t="s">
        <v>69</v>
      </c>
      <c r="O1103" t="s">
        <v>70</v>
      </c>
      <c r="P1103">
        <v>0.7</v>
      </c>
      <c r="Q1103" t="s">
        <v>117</v>
      </c>
      <c r="R1103" t="s">
        <v>117</v>
      </c>
      <c r="T1103" t="s">
        <v>72</v>
      </c>
      <c r="U1103" t="s">
        <v>73</v>
      </c>
      <c r="V1103">
        <v>0.25</v>
      </c>
      <c r="W1103">
        <v>0.25</v>
      </c>
      <c r="X1103">
        <f>SUM(Table2[[#This Row],[Mitigation Finance ($ million)]:[Adaptation Finance ($ million)]])</f>
        <v>0.5</v>
      </c>
      <c r="Y1103" t="s">
        <v>68</v>
      </c>
      <c r="Z1103" t="s">
        <v>74</v>
      </c>
      <c r="AA1103" t="s">
        <v>980</v>
      </c>
    </row>
    <row r="1104" spans="1:27" x14ac:dyDescent="0.25">
      <c r="A1104" s="2">
        <v>45273</v>
      </c>
      <c r="B1104" t="s">
        <v>978</v>
      </c>
      <c r="C1104" t="s">
        <v>979</v>
      </c>
      <c r="D1104" t="s">
        <v>121</v>
      </c>
      <c r="E1104" t="s">
        <v>190</v>
      </c>
      <c r="F1104" t="s">
        <v>114</v>
      </c>
      <c r="G1104" t="s">
        <v>105</v>
      </c>
      <c r="H1104" t="s">
        <v>359</v>
      </c>
      <c r="I1104" t="s">
        <v>66</v>
      </c>
      <c r="K1104" t="s">
        <v>180</v>
      </c>
      <c r="L1104" t="s">
        <v>68</v>
      </c>
      <c r="M1104">
        <v>10240</v>
      </c>
      <c r="N1104" t="s">
        <v>69</v>
      </c>
      <c r="O1104" t="s">
        <v>70</v>
      </c>
      <c r="P1104">
        <v>0.5</v>
      </c>
      <c r="Q1104" t="s">
        <v>117</v>
      </c>
      <c r="R1104" t="s">
        <v>117</v>
      </c>
      <c r="T1104" t="s">
        <v>72</v>
      </c>
      <c r="U1104" t="s">
        <v>73</v>
      </c>
      <c r="W1104">
        <v>0.5</v>
      </c>
      <c r="X1104">
        <f>SUM(Table2[[#This Row],[Mitigation Finance ($ million)]:[Adaptation Finance ($ million)]])</f>
        <v>0.5</v>
      </c>
      <c r="Y1104" t="s">
        <v>68</v>
      </c>
      <c r="Z1104" t="s">
        <v>74</v>
      </c>
      <c r="AA1104" t="s">
        <v>980</v>
      </c>
    </row>
    <row r="1105" spans="1:27" x14ac:dyDescent="0.25">
      <c r="A1105" s="2">
        <v>45273</v>
      </c>
      <c r="B1105" t="s">
        <v>969</v>
      </c>
      <c r="C1105" t="s">
        <v>970</v>
      </c>
      <c r="D1105" t="s">
        <v>87</v>
      </c>
      <c r="E1105" t="s">
        <v>88</v>
      </c>
      <c r="F1105" t="s">
        <v>80</v>
      </c>
      <c r="G1105" t="s">
        <v>89</v>
      </c>
      <c r="H1105" t="s">
        <v>137</v>
      </c>
      <c r="I1105" t="s">
        <v>91</v>
      </c>
      <c r="J1105">
        <v>4</v>
      </c>
      <c r="K1105" t="s">
        <v>92</v>
      </c>
      <c r="L1105" t="s">
        <v>138</v>
      </c>
      <c r="M1105" t="s">
        <v>971</v>
      </c>
      <c r="N1105" t="s">
        <v>99</v>
      </c>
      <c r="O1105" t="s">
        <v>140</v>
      </c>
      <c r="P1105">
        <v>2.4026700000000001</v>
      </c>
      <c r="Q1105" t="s">
        <v>128</v>
      </c>
      <c r="R1105" t="s">
        <v>128</v>
      </c>
      <c r="T1105" t="s">
        <v>24</v>
      </c>
      <c r="U1105" t="s">
        <v>73</v>
      </c>
      <c r="V1105">
        <v>2.4026700000000001</v>
      </c>
      <c r="X1105">
        <f>SUM(Table2[[#This Row],[Mitigation Finance ($ million)]:[Adaptation Finance ($ million)]])</f>
        <v>2.4026700000000001</v>
      </c>
      <c r="Y1105" t="s">
        <v>96</v>
      </c>
      <c r="Z1105" t="s">
        <v>74</v>
      </c>
      <c r="AA1105" t="s">
        <v>972</v>
      </c>
    </row>
    <row r="1106" spans="1:27" x14ac:dyDescent="0.25">
      <c r="A1106" s="2">
        <v>45274</v>
      </c>
      <c r="B1106" t="s">
        <v>992</v>
      </c>
      <c r="C1106" t="s">
        <v>993</v>
      </c>
      <c r="D1106" t="s">
        <v>112</v>
      </c>
      <c r="E1106" t="s">
        <v>113</v>
      </c>
      <c r="F1106" t="s">
        <v>114</v>
      </c>
      <c r="G1106" t="s">
        <v>123</v>
      </c>
      <c r="H1106" t="s">
        <v>994</v>
      </c>
      <c r="I1106" t="s">
        <v>66</v>
      </c>
      <c r="J1106">
        <v>1000</v>
      </c>
      <c r="K1106" t="s">
        <v>125</v>
      </c>
      <c r="L1106" t="s">
        <v>93</v>
      </c>
      <c r="M1106" t="s">
        <v>995</v>
      </c>
      <c r="N1106" t="s">
        <v>69</v>
      </c>
      <c r="O1106" t="s">
        <v>94</v>
      </c>
      <c r="P1106">
        <v>512.65736279999999</v>
      </c>
      <c r="Q1106" t="s">
        <v>126</v>
      </c>
      <c r="R1106" t="s">
        <v>126</v>
      </c>
      <c r="T1106" t="s">
        <v>72</v>
      </c>
      <c r="U1106" t="s">
        <v>73</v>
      </c>
      <c r="V1106">
        <v>99.98</v>
      </c>
      <c r="W1106">
        <v>16.66</v>
      </c>
      <c r="X1106">
        <f>SUM(Table2[[#This Row],[Mitigation Finance ($ million)]:[Adaptation Finance ($ million)]])</f>
        <v>116.64</v>
      </c>
      <c r="Y1106" t="s">
        <v>96</v>
      </c>
      <c r="Z1106" t="s">
        <v>74</v>
      </c>
      <c r="AA1106" t="s">
        <v>996</v>
      </c>
    </row>
    <row r="1107" spans="1:27" x14ac:dyDescent="0.25">
      <c r="A1107" s="2">
        <v>45274</v>
      </c>
      <c r="B1107" t="s">
        <v>992</v>
      </c>
      <c r="C1107" t="s">
        <v>993</v>
      </c>
      <c r="D1107" t="s">
        <v>112</v>
      </c>
      <c r="E1107" t="s">
        <v>113</v>
      </c>
      <c r="F1107" t="s">
        <v>114</v>
      </c>
      <c r="G1107" t="s">
        <v>123</v>
      </c>
      <c r="H1107" t="s">
        <v>994</v>
      </c>
      <c r="I1107" t="s">
        <v>66</v>
      </c>
      <c r="K1107" t="s">
        <v>125</v>
      </c>
      <c r="L1107" t="s">
        <v>98</v>
      </c>
      <c r="M1107" t="s">
        <v>997</v>
      </c>
      <c r="N1107" t="s">
        <v>595</v>
      </c>
      <c r="O1107" t="s">
        <v>914</v>
      </c>
      <c r="P1107">
        <v>500</v>
      </c>
      <c r="Q1107" t="s">
        <v>126</v>
      </c>
      <c r="R1107" t="s">
        <v>126</v>
      </c>
      <c r="T1107" t="s">
        <v>72</v>
      </c>
      <c r="U1107" t="s">
        <v>73</v>
      </c>
      <c r="X1107">
        <f>SUM(Table2[[#This Row],[Mitigation Finance ($ million)]:[Adaptation Finance ($ million)]])</f>
        <v>0</v>
      </c>
      <c r="Y1107" t="s">
        <v>96</v>
      </c>
      <c r="Z1107" t="s">
        <v>74</v>
      </c>
      <c r="AA1107" t="s">
        <v>996</v>
      </c>
    </row>
    <row r="1108" spans="1:27" x14ac:dyDescent="0.25">
      <c r="A1108" s="2">
        <v>45274</v>
      </c>
      <c r="B1108" t="s">
        <v>1016</v>
      </c>
      <c r="C1108" t="s">
        <v>1017</v>
      </c>
      <c r="D1108" t="s">
        <v>221</v>
      </c>
      <c r="E1108" t="s">
        <v>222</v>
      </c>
      <c r="F1108" t="s">
        <v>223</v>
      </c>
      <c r="G1108" t="s">
        <v>184</v>
      </c>
      <c r="H1108" t="s">
        <v>185</v>
      </c>
      <c r="I1108" t="s">
        <v>66</v>
      </c>
      <c r="J1108">
        <v>45.7</v>
      </c>
      <c r="K1108" t="s">
        <v>92</v>
      </c>
      <c r="L1108" t="s">
        <v>93</v>
      </c>
      <c r="M1108" t="s">
        <v>1018</v>
      </c>
      <c r="N1108" t="s">
        <v>69</v>
      </c>
      <c r="O1108" t="s">
        <v>225</v>
      </c>
      <c r="P1108">
        <v>10</v>
      </c>
      <c r="Q1108" t="s">
        <v>132</v>
      </c>
      <c r="R1108" t="s">
        <v>132</v>
      </c>
      <c r="T1108" t="s">
        <v>72</v>
      </c>
      <c r="U1108" t="s">
        <v>95</v>
      </c>
      <c r="V1108">
        <v>0.154</v>
      </c>
      <c r="W1108">
        <v>5.8</v>
      </c>
      <c r="X1108">
        <f>SUM(Table2[[#This Row],[Mitigation Finance ($ million)]:[Adaptation Finance ($ million)]])</f>
        <v>5.9539999999999997</v>
      </c>
      <c r="Y1108" t="s">
        <v>96</v>
      </c>
      <c r="Z1108" t="s">
        <v>74</v>
      </c>
      <c r="AA1108" t="s">
        <v>1019</v>
      </c>
    </row>
    <row r="1109" spans="1:27" x14ac:dyDescent="0.25">
      <c r="A1109" s="2">
        <v>45274</v>
      </c>
      <c r="B1109" t="s">
        <v>1016</v>
      </c>
      <c r="C1109" t="s">
        <v>1017</v>
      </c>
      <c r="D1109" t="s">
        <v>221</v>
      </c>
      <c r="E1109" t="s">
        <v>222</v>
      </c>
      <c r="F1109" t="s">
        <v>223</v>
      </c>
      <c r="G1109" t="s">
        <v>184</v>
      </c>
      <c r="H1109" t="s">
        <v>185</v>
      </c>
      <c r="I1109" t="s">
        <v>66</v>
      </c>
      <c r="K1109" t="s">
        <v>92</v>
      </c>
      <c r="L1109" t="s">
        <v>150</v>
      </c>
      <c r="M1109" t="s">
        <v>1020</v>
      </c>
      <c r="N1109" t="s">
        <v>69</v>
      </c>
      <c r="O1109" t="s">
        <v>152</v>
      </c>
      <c r="P1109">
        <v>35</v>
      </c>
      <c r="Q1109" t="s">
        <v>132</v>
      </c>
      <c r="R1109" t="s">
        <v>132</v>
      </c>
      <c r="T1109" t="s">
        <v>72</v>
      </c>
      <c r="U1109" t="s">
        <v>95</v>
      </c>
      <c r="V1109">
        <v>9.4E-2</v>
      </c>
      <c r="W1109">
        <v>17.899999999999999</v>
      </c>
      <c r="X1109">
        <f>SUM(Table2[[#This Row],[Mitigation Finance ($ million)]:[Adaptation Finance ($ million)]])</f>
        <v>17.994</v>
      </c>
      <c r="Y1109" t="s">
        <v>96</v>
      </c>
      <c r="Z1109" t="s">
        <v>74</v>
      </c>
      <c r="AA1109" t="s">
        <v>1019</v>
      </c>
    </row>
    <row r="1110" spans="1:27" x14ac:dyDescent="0.25">
      <c r="A1110" s="2">
        <v>45274</v>
      </c>
      <c r="B1110" t="s">
        <v>1016</v>
      </c>
      <c r="C1110" t="s">
        <v>1017</v>
      </c>
      <c r="D1110" t="s">
        <v>221</v>
      </c>
      <c r="E1110" t="s">
        <v>222</v>
      </c>
      <c r="F1110" t="s">
        <v>223</v>
      </c>
      <c r="G1110" t="s">
        <v>184</v>
      </c>
      <c r="H1110" t="s">
        <v>185</v>
      </c>
      <c r="I1110" t="s">
        <v>66</v>
      </c>
      <c r="K1110" t="s">
        <v>92</v>
      </c>
      <c r="L1110" t="s">
        <v>170</v>
      </c>
      <c r="M1110" t="s">
        <v>1021</v>
      </c>
      <c r="N1110" t="s">
        <v>99</v>
      </c>
      <c r="O1110" t="s">
        <v>1011</v>
      </c>
      <c r="P1110">
        <v>0.7</v>
      </c>
      <c r="Q1110" t="s">
        <v>132</v>
      </c>
      <c r="R1110" t="s">
        <v>132</v>
      </c>
      <c r="T1110" t="s">
        <v>72</v>
      </c>
      <c r="U1110" t="s">
        <v>95</v>
      </c>
      <c r="W1110">
        <v>0.7</v>
      </c>
      <c r="X1110">
        <f>SUM(Table2[[#This Row],[Mitigation Finance ($ million)]:[Adaptation Finance ($ million)]])</f>
        <v>0.7</v>
      </c>
      <c r="Y1110" t="s">
        <v>96</v>
      </c>
      <c r="Z1110" t="s">
        <v>74</v>
      </c>
      <c r="AA1110" t="s">
        <v>1019</v>
      </c>
    </row>
    <row r="1111" spans="1:27" x14ac:dyDescent="0.25">
      <c r="A1111" s="2">
        <v>45274</v>
      </c>
      <c r="B1111" t="s">
        <v>1022</v>
      </c>
      <c r="C1111" t="s">
        <v>1023</v>
      </c>
      <c r="D1111" t="s">
        <v>249</v>
      </c>
      <c r="E1111" t="s">
        <v>250</v>
      </c>
      <c r="F1111" t="s">
        <v>223</v>
      </c>
      <c r="G1111" t="s">
        <v>184</v>
      </c>
      <c r="H1111" t="s">
        <v>185</v>
      </c>
      <c r="I1111" t="s">
        <v>66</v>
      </c>
      <c r="J1111">
        <v>29</v>
      </c>
      <c r="K1111" t="s">
        <v>92</v>
      </c>
      <c r="L1111" t="s">
        <v>150</v>
      </c>
      <c r="M1111" t="s">
        <v>1024</v>
      </c>
      <c r="N1111" t="s">
        <v>69</v>
      </c>
      <c r="O1111" t="s">
        <v>152</v>
      </c>
      <c r="P1111">
        <v>27</v>
      </c>
      <c r="Q1111" t="s">
        <v>361</v>
      </c>
      <c r="R1111" t="s">
        <v>361</v>
      </c>
      <c r="T1111" t="s">
        <v>25</v>
      </c>
      <c r="U1111" t="s">
        <v>95</v>
      </c>
      <c r="W1111">
        <v>19.97</v>
      </c>
      <c r="X1111">
        <f>SUM(Table2[[#This Row],[Mitigation Finance ($ million)]:[Adaptation Finance ($ million)]])</f>
        <v>19.97</v>
      </c>
      <c r="Y1111" t="s">
        <v>96</v>
      </c>
      <c r="Z1111" t="s">
        <v>74</v>
      </c>
      <c r="AA1111" t="s">
        <v>1025</v>
      </c>
    </row>
    <row r="1112" spans="1:27" x14ac:dyDescent="0.25">
      <c r="A1112" s="2">
        <v>45274</v>
      </c>
      <c r="B1112" t="s">
        <v>366</v>
      </c>
      <c r="C1112" t="s">
        <v>694</v>
      </c>
      <c r="D1112" t="s">
        <v>215</v>
      </c>
      <c r="E1112" t="s">
        <v>216</v>
      </c>
      <c r="F1112" t="s">
        <v>217</v>
      </c>
      <c r="G1112" t="s">
        <v>105</v>
      </c>
      <c r="H1112" t="s">
        <v>307</v>
      </c>
      <c r="I1112" t="s">
        <v>66</v>
      </c>
      <c r="K1112" t="s">
        <v>180</v>
      </c>
      <c r="L1112" t="s">
        <v>68</v>
      </c>
      <c r="M1112">
        <v>10018</v>
      </c>
      <c r="N1112" t="s">
        <v>69</v>
      </c>
      <c r="O1112" t="s">
        <v>70</v>
      </c>
      <c r="P1112">
        <v>0.4</v>
      </c>
      <c r="Q1112" t="s">
        <v>128</v>
      </c>
      <c r="R1112" t="s">
        <v>128</v>
      </c>
      <c r="T1112" t="s">
        <v>24</v>
      </c>
      <c r="U1112" t="s">
        <v>173</v>
      </c>
      <c r="X1112">
        <f>SUM(Table2[[#This Row],[Mitigation Finance ($ million)]:[Adaptation Finance ($ million)]])</f>
        <v>0</v>
      </c>
      <c r="Y1112" t="s">
        <v>68</v>
      </c>
      <c r="Z1112" t="s">
        <v>74</v>
      </c>
      <c r="AA1112" t="s">
        <v>369</v>
      </c>
    </row>
    <row r="1113" spans="1:27" x14ac:dyDescent="0.25">
      <c r="A1113" s="2">
        <v>45274</v>
      </c>
      <c r="B1113" t="s">
        <v>1032</v>
      </c>
      <c r="C1113" t="s">
        <v>1033</v>
      </c>
      <c r="D1113" t="s">
        <v>103</v>
      </c>
      <c r="E1113" t="s">
        <v>104</v>
      </c>
      <c r="F1113" t="s">
        <v>104</v>
      </c>
      <c r="G1113" t="s">
        <v>270</v>
      </c>
      <c r="H1113" t="s">
        <v>271</v>
      </c>
      <c r="I1113" t="s">
        <v>66</v>
      </c>
      <c r="J1113">
        <v>3.5399980000000002</v>
      </c>
      <c r="K1113" t="s">
        <v>67</v>
      </c>
      <c r="L1113" t="s">
        <v>68</v>
      </c>
      <c r="M1113">
        <v>10243</v>
      </c>
      <c r="N1113" t="s">
        <v>69</v>
      </c>
      <c r="O1113" t="s">
        <v>70</v>
      </c>
      <c r="P1113">
        <v>3.51</v>
      </c>
      <c r="Q1113" t="s">
        <v>117</v>
      </c>
      <c r="R1113" t="s">
        <v>71</v>
      </c>
      <c r="T1113" t="s">
        <v>25</v>
      </c>
      <c r="U1113" t="s">
        <v>95</v>
      </c>
      <c r="W1113">
        <v>0.5</v>
      </c>
      <c r="X1113">
        <f>SUM(Table2[[#This Row],[Mitigation Finance ($ million)]:[Adaptation Finance ($ million)]])</f>
        <v>0.5</v>
      </c>
      <c r="Y1113" t="s">
        <v>68</v>
      </c>
      <c r="Z1113" t="s">
        <v>74</v>
      </c>
      <c r="AA1113" t="s">
        <v>1034</v>
      </c>
    </row>
    <row r="1114" spans="1:27" x14ac:dyDescent="0.25">
      <c r="A1114" s="2">
        <v>45274</v>
      </c>
      <c r="B1114" t="s">
        <v>1032</v>
      </c>
      <c r="C1114" t="s">
        <v>1033</v>
      </c>
      <c r="D1114" t="s">
        <v>103</v>
      </c>
      <c r="E1114" t="s">
        <v>104</v>
      </c>
      <c r="F1114" t="s">
        <v>104</v>
      </c>
      <c r="G1114" t="s">
        <v>270</v>
      </c>
      <c r="H1114" t="s">
        <v>271</v>
      </c>
      <c r="I1114" t="s">
        <v>66</v>
      </c>
      <c r="K1114" t="s">
        <v>67</v>
      </c>
      <c r="L1114" t="s">
        <v>68</v>
      </c>
      <c r="M1114">
        <v>10243</v>
      </c>
      <c r="N1114" t="s">
        <v>69</v>
      </c>
      <c r="O1114" t="s">
        <v>70</v>
      </c>
      <c r="Q1114" t="s">
        <v>117</v>
      </c>
      <c r="R1114" t="s">
        <v>117</v>
      </c>
      <c r="T1114" t="s">
        <v>25</v>
      </c>
      <c r="U1114" t="s">
        <v>95</v>
      </c>
      <c r="W1114">
        <v>2.41</v>
      </c>
      <c r="X1114">
        <f>SUM(Table2[[#This Row],[Mitigation Finance ($ million)]:[Adaptation Finance ($ million)]])</f>
        <v>2.41</v>
      </c>
      <c r="Y1114" t="s">
        <v>68</v>
      </c>
      <c r="Z1114" t="s">
        <v>74</v>
      </c>
      <c r="AA1114" t="s">
        <v>1034</v>
      </c>
    </row>
    <row r="1115" spans="1:27" x14ac:dyDescent="0.25">
      <c r="A1115" s="2">
        <v>45274</v>
      </c>
      <c r="B1115" t="s">
        <v>1032</v>
      </c>
      <c r="C1115" t="s">
        <v>1033</v>
      </c>
      <c r="D1115" t="s">
        <v>103</v>
      </c>
      <c r="E1115" t="s">
        <v>104</v>
      </c>
      <c r="F1115" t="s">
        <v>104</v>
      </c>
      <c r="G1115" t="s">
        <v>270</v>
      </c>
      <c r="H1115" t="s">
        <v>271</v>
      </c>
      <c r="I1115" t="s">
        <v>66</v>
      </c>
      <c r="K1115" t="s">
        <v>67</v>
      </c>
      <c r="L1115" t="s">
        <v>68</v>
      </c>
      <c r="M1115">
        <v>10243</v>
      </c>
      <c r="N1115" t="s">
        <v>69</v>
      </c>
      <c r="O1115" t="s">
        <v>70</v>
      </c>
      <c r="Q1115" t="s">
        <v>117</v>
      </c>
      <c r="R1115" t="s">
        <v>128</v>
      </c>
      <c r="T1115" t="s">
        <v>25</v>
      </c>
      <c r="U1115" t="s">
        <v>95</v>
      </c>
      <c r="W1115">
        <v>0.6</v>
      </c>
      <c r="X1115">
        <f>SUM(Table2[[#This Row],[Mitigation Finance ($ million)]:[Adaptation Finance ($ million)]])</f>
        <v>0.6</v>
      </c>
      <c r="Y1115" t="s">
        <v>68</v>
      </c>
      <c r="Z1115" t="s">
        <v>74</v>
      </c>
      <c r="AA1115" t="s">
        <v>1034</v>
      </c>
    </row>
    <row r="1116" spans="1:27" x14ac:dyDescent="0.25">
      <c r="A1116" s="2">
        <v>45274</v>
      </c>
      <c r="B1116" t="s">
        <v>1032</v>
      </c>
      <c r="C1116" t="s">
        <v>1033</v>
      </c>
      <c r="D1116" t="s">
        <v>103</v>
      </c>
      <c r="E1116" t="s">
        <v>104</v>
      </c>
      <c r="F1116" t="s">
        <v>104</v>
      </c>
      <c r="G1116" t="s">
        <v>270</v>
      </c>
      <c r="H1116" t="s">
        <v>271</v>
      </c>
      <c r="I1116" t="s">
        <v>66</v>
      </c>
      <c r="K1116" t="s">
        <v>67</v>
      </c>
      <c r="L1116" t="s">
        <v>107</v>
      </c>
      <c r="M1116">
        <v>10243</v>
      </c>
      <c r="N1116" t="s">
        <v>99</v>
      </c>
      <c r="O1116" t="s">
        <v>1013</v>
      </c>
      <c r="P1116">
        <v>2.9998E-2</v>
      </c>
      <c r="Q1116" t="s">
        <v>117</v>
      </c>
      <c r="R1116" t="s">
        <v>71</v>
      </c>
      <c r="T1116" t="s">
        <v>25</v>
      </c>
      <c r="U1116" t="s">
        <v>95</v>
      </c>
      <c r="W1116">
        <v>4.9979999999999998E-3</v>
      </c>
      <c r="X1116">
        <f>SUM(Table2[[#This Row],[Mitigation Finance ($ million)]:[Adaptation Finance ($ million)]])</f>
        <v>4.9979999999999998E-3</v>
      </c>
      <c r="Y1116" t="s">
        <v>68</v>
      </c>
      <c r="Z1116" t="s">
        <v>74</v>
      </c>
      <c r="AA1116" t="s">
        <v>1034</v>
      </c>
    </row>
    <row r="1117" spans="1:27" x14ac:dyDescent="0.25">
      <c r="A1117" s="2">
        <v>45274</v>
      </c>
      <c r="B1117" t="s">
        <v>1032</v>
      </c>
      <c r="C1117" t="s">
        <v>1033</v>
      </c>
      <c r="D1117" t="s">
        <v>103</v>
      </c>
      <c r="E1117" t="s">
        <v>104</v>
      </c>
      <c r="F1117" t="s">
        <v>104</v>
      </c>
      <c r="G1117" t="s">
        <v>270</v>
      </c>
      <c r="H1117" t="s">
        <v>271</v>
      </c>
      <c r="I1117" t="s">
        <v>66</v>
      </c>
      <c r="K1117" t="s">
        <v>67</v>
      </c>
      <c r="L1117" t="s">
        <v>107</v>
      </c>
      <c r="M1117">
        <v>10243</v>
      </c>
      <c r="N1117" t="s">
        <v>99</v>
      </c>
      <c r="O1117" t="s">
        <v>1013</v>
      </c>
      <c r="Q1117" t="s">
        <v>117</v>
      </c>
      <c r="R1117" t="s">
        <v>117</v>
      </c>
      <c r="T1117" t="s">
        <v>25</v>
      </c>
      <c r="U1117" t="s">
        <v>95</v>
      </c>
      <c r="W1117">
        <v>0.02</v>
      </c>
      <c r="X1117">
        <f>SUM(Table2[[#This Row],[Mitigation Finance ($ million)]:[Adaptation Finance ($ million)]])</f>
        <v>0.02</v>
      </c>
      <c r="Y1117" t="s">
        <v>68</v>
      </c>
      <c r="Z1117" t="s">
        <v>74</v>
      </c>
      <c r="AA1117" t="s">
        <v>1034</v>
      </c>
    </row>
    <row r="1118" spans="1:27" x14ac:dyDescent="0.25">
      <c r="A1118" s="2">
        <v>45274</v>
      </c>
      <c r="B1118" t="s">
        <v>1026</v>
      </c>
      <c r="C1118" t="s">
        <v>1027</v>
      </c>
      <c r="D1118" t="s">
        <v>1028</v>
      </c>
      <c r="E1118" t="s">
        <v>1029</v>
      </c>
      <c r="F1118" t="s">
        <v>223</v>
      </c>
      <c r="G1118" t="s">
        <v>184</v>
      </c>
      <c r="H1118" t="s">
        <v>1007</v>
      </c>
      <c r="I1118" t="s">
        <v>66</v>
      </c>
      <c r="J1118">
        <v>3.4</v>
      </c>
      <c r="K1118" t="s">
        <v>92</v>
      </c>
      <c r="L1118" t="s">
        <v>170</v>
      </c>
      <c r="M1118" t="s">
        <v>1030</v>
      </c>
      <c r="N1118" t="s">
        <v>99</v>
      </c>
      <c r="O1118" t="s">
        <v>172</v>
      </c>
      <c r="P1118">
        <v>3</v>
      </c>
      <c r="Q1118" t="s">
        <v>141</v>
      </c>
      <c r="R1118" t="s">
        <v>141</v>
      </c>
      <c r="T1118" t="s">
        <v>72</v>
      </c>
      <c r="U1118" t="s">
        <v>95</v>
      </c>
      <c r="V1118">
        <v>2.8</v>
      </c>
      <c r="W1118">
        <v>0.2</v>
      </c>
      <c r="X1118">
        <f>SUM(Table2[[#This Row],[Mitigation Finance ($ million)]:[Adaptation Finance ($ million)]])</f>
        <v>3</v>
      </c>
      <c r="Y1118" t="s">
        <v>96</v>
      </c>
      <c r="Z1118" t="s">
        <v>74</v>
      </c>
      <c r="AA1118" t="s">
        <v>1031</v>
      </c>
    </row>
    <row r="1119" spans="1:27" x14ac:dyDescent="0.25">
      <c r="A1119" s="2">
        <v>45274</v>
      </c>
      <c r="B1119" t="s">
        <v>982</v>
      </c>
      <c r="C1119" t="s">
        <v>983</v>
      </c>
      <c r="D1119" t="s">
        <v>984</v>
      </c>
      <c r="E1119" t="s">
        <v>288</v>
      </c>
      <c r="F1119" t="s">
        <v>80</v>
      </c>
      <c r="G1119" t="s">
        <v>105</v>
      </c>
      <c r="H1119" t="s">
        <v>106</v>
      </c>
      <c r="I1119" t="s">
        <v>66</v>
      </c>
      <c r="J1119">
        <v>2.1104889999999998</v>
      </c>
      <c r="K1119" t="s">
        <v>180</v>
      </c>
      <c r="L1119" t="s">
        <v>68</v>
      </c>
      <c r="M1119">
        <v>10245</v>
      </c>
      <c r="N1119" t="s">
        <v>69</v>
      </c>
      <c r="O1119" t="s">
        <v>70</v>
      </c>
      <c r="P1119">
        <v>2.1104889999999998</v>
      </c>
      <c r="Q1119" t="s">
        <v>84</v>
      </c>
      <c r="R1119" t="s">
        <v>84</v>
      </c>
      <c r="T1119" t="s">
        <v>24</v>
      </c>
      <c r="U1119" t="s">
        <v>73</v>
      </c>
      <c r="V1119">
        <v>0.37948900000000002</v>
      </c>
      <c r="X1119">
        <f>SUM(Table2[[#This Row],[Mitigation Finance ($ million)]:[Adaptation Finance ($ million)]])</f>
        <v>0.37948900000000002</v>
      </c>
      <c r="Y1119" t="s">
        <v>68</v>
      </c>
      <c r="Z1119" t="s">
        <v>74</v>
      </c>
      <c r="AA1119" t="s">
        <v>985</v>
      </c>
    </row>
    <row r="1120" spans="1:27" x14ac:dyDescent="0.25">
      <c r="A1120" s="2">
        <v>45275</v>
      </c>
      <c r="B1120" t="s">
        <v>1044</v>
      </c>
      <c r="C1120" t="s">
        <v>1045</v>
      </c>
      <c r="D1120" t="s">
        <v>167</v>
      </c>
      <c r="E1120" t="s">
        <v>168</v>
      </c>
      <c r="F1120" t="s">
        <v>63</v>
      </c>
      <c r="G1120" t="s">
        <v>64</v>
      </c>
      <c r="I1120" t="s">
        <v>66</v>
      </c>
      <c r="J1120">
        <v>155.5</v>
      </c>
      <c r="K1120" t="s">
        <v>125</v>
      </c>
      <c r="L1120" t="s">
        <v>93</v>
      </c>
      <c r="M1120" t="s">
        <v>1046</v>
      </c>
      <c r="N1120" t="s">
        <v>69</v>
      </c>
      <c r="O1120" t="s">
        <v>94</v>
      </c>
      <c r="P1120">
        <v>100</v>
      </c>
      <c r="Q1120" t="s">
        <v>128</v>
      </c>
      <c r="R1120" t="s">
        <v>128</v>
      </c>
      <c r="T1120" t="s">
        <v>25</v>
      </c>
      <c r="U1120" t="s">
        <v>95</v>
      </c>
      <c r="W1120">
        <v>5</v>
      </c>
      <c r="X1120">
        <f>SUM(Table2[[#This Row],[Mitigation Finance ($ million)]:[Adaptation Finance ($ million)]])</f>
        <v>5</v>
      </c>
      <c r="Y1120" t="s">
        <v>96</v>
      </c>
      <c r="Z1120" t="s">
        <v>74</v>
      </c>
      <c r="AA1120" t="s">
        <v>1047</v>
      </c>
    </row>
    <row r="1121" spans="1:27" x14ac:dyDescent="0.25">
      <c r="A1121" s="2">
        <v>45275</v>
      </c>
      <c r="B1121" t="s">
        <v>1044</v>
      </c>
      <c r="C1121" t="s">
        <v>1045</v>
      </c>
      <c r="D1121" t="s">
        <v>167</v>
      </c>
      <c r="E1121" t="s">
        <v>168</v>
      </c>
      <c r="F1121" t="s">
        <v>63</v>
      </c>
      <c r="G1121" t="s">
        <v>64</v>
      </c>
      <c r="I1121" t="s">
        <v>66</v>
      </c>
      <c r="K1121" t="s">
        <v>92</v>
      </c>
      <c r="L1121" t="s">
        <v>93</v>
      </c>
      <c r="M1121" t="s">
        <v>1048</v>
      </c>
      <c r="N1121" t="s">
        <v>69</v>
      </c>
      <c r="O1121" t="s">
        <v>225</v>
      </c>
      <c r="P1121">
        <v>50</v>
      </c>
      <c r="Q1121" t="s">
        <v>128</v>
      </c>
      <c r="R1121" t="s">
        <v>128</v>
      </c>
      <c r="T1121" t="s">
        <v>25</v>
      </c>
      <c r="U1121" t="s">
        <v>95</v>
      </c>
      <c r="W1121">
        <v>37.5</v>
      </c>
      <c r="X1121">
        <f>SUM(Table2[[#This Row],[Mitigation Finance ($ million)]:[Adaptation Finance ($ million)]])</f>
        <v>37.5</v>
      </c>
      <c r="Y1121" t="s">
        <v>96</v>
      </c>
      <c r="Z1121" t="s">
        <v>74</v>
      </c>
      <c r="AA1121" t="s">
        <v>1047</v>
      </c>
    </row>
    <row r="1122" spans="1:27" x14ac:dyDescent="0.25">
      <c r="A1122" s="2">
        <v>45275</v>
      </c>
      <c r="B1122" t="s">
        <v>1044</v>
      </c>
      <c r="C1122" t="s">
        <v>1045</v>
      </c>
      <c r="D1122" t="s">
        <v>167</v>
      </c>
      <c r="E1122" t="s">
        <v>168</v>
      </c>
      <c r="F1122" t="s">
        <v>63</v>
      </c>
      <c r="G1122" t="s">
        <v>64</v>
      </c>
      <c r="I1122" t="s">
        <v>66</v>
      </c>
      <c r="K1122" t="s">
        <v>92</v>
      </c>
      <c r="L1122" t="s">
        <v>150</v>
      </c>
      <c r="M1122" t="s">
        <v>1049</v>
      </c>
      <c r="N1122" t="s">
        <v>69</v>
      </c>
      <c r="O1122" t="s">
        <v>152</v>
      </c>
      <c r="P1122">
        <v>5.5</v>
      </c>
      <c r="Q1122" t="s">
        <v>128</v>
      </c>
      <c r="R1122" t="s">
        <v>128</v>
      </c>
      <c r="T1122" t="s">
        <v>25</v>
      </c>
      <c r="U1122" t="s">
        <v>95</v>
      </c>
      <c r="W1122">
        <v>0.5</v>
      </c>
      <c r="X1122">
        <f>SUM(Table2[[#This Row],[Mitigation Finance ($ million)]:[Adaptation Finance ($ million)]])</f>
        <v>0.5</v>
      </c>
      <c r="Y1122" t="s">
        <v>96</v>
      </c>
      <c r="Z1122" t="s">
        <v>74</v>
      </c>
      <c r="AA1122" t="s">
        <v>1047</v>
      </c>
    </row>
    <row r="1123" spans="1:27" x14ac:dyDescent="0.25">
      <c r="A1123" s="2">
        <v>45275</v>
      </c>
      <c r="B1123" t="s">
        <v>1072</v>
      </c>
      <c r="C1123" t="s">
        <v>1073</v>
      </c>
      <c r="D1123" t="s">
        <v>87</v>
      </c>
      <c r="E1123" t="s">
        <v>88</v>
      </c>
      <c r="F1123" t="s">
        <v>80</v>
      </c>
      <c r="G1123" t="s">
        <v>81</v>
      </c>
      <c r="H1123" t="s">
        <v>1074</v>
      </c>
      <c r="I1123" t="s">
        <v>66</v>
      </c>
      <c r="J1123">
        <v>250</v>
      </c>
      <c r="K1123" t="s">
        <v>125</v>
      </c>
      <c r="L1123" t="s">
        <v>93</v>
      </c>
      <c r="M1123" t="s">
        <v>1075</v>
      </c>
      <c r="N1123" t="s">
        <v>69</v>
      </c>
      <c r="O1123" t="s">
        <v>94</v>
      </c>
      <c r="P1123">
        <v>250</v>
      </c>
      <c r="Q1123" t="s">
        <v>332</v>
      </c>
      <c r="R1123" t="s">
        <v>332</v>
      </c>
      <c r="T1123" t="s">
        <v>72</v>
      </c>
      <c r="U1123" t="s">
        <v>73</v>
      </c>
      <c r="V1123">
        <v>37.5</v>
      </c>
      <c r="W1123">
        <v>18.75</v>
      </c>
      <c r="X1123">
        <f>SUM(Table2[[#This Row],[Mitigation Finance ($ million)]:[Adaptation Finance ($ million)]])</f>
        <v>56.25</v>
      </c>
      <c r="Y1123" t="s">
        <v>96</v>
      </c>
      <c r="Z1123" t="s">
        <v>74</v>
      </c>
      <c r="AA1123" t="s">
        <v>1076</v>
      </c>
    </row>
    <row r="1124" spans="1:27" x14ac:dyDescent="0.25">
      <c r="A1124" s="2">
        <v>45275</v>
      </c>
      <c r="B1124" t="s">
        <v>1077</v>
      </c>
      <c r="C1124" t="s">
        <v>1078</v>
      </c>
      <c r="D1124" t="s">
        <v>87</v>
      </c>
      <c r="E1124" t="s">
        <v>88</v>
      </c>
      <c r="F1124" t="s">
        <v>80</v>
      </c>
      <c r="G1124" t="s">
        <v>81</v>
      </c>
      <c r="H1124" t="s">
        <v>866</v>
      </c>
      <c r="I1124" t="s">
        <v>66</v>
      </c>
      <c r="J1124">
        <v>465.62</v>
      </c>
      <c r="K1124" t="s">
        <v>125</v>
      </c>
      <c r="L1124" t="s">
        <v>93</v>
      </c>
      <c r="M1124" t="s">
        <v>1079</v>
      </c>
      <c r="N1124" t="s">
        <v>69</v>
      </c>
      <c r="O1124" t="s">
        <v>94</v>
      </c>
      <c r="P1124">
        <v>250</v>
      </c>
      <c r="Q1124" t="s">
        <v>141</v>
      </c>
      <c r="R1124" t="s">
        <v>141</v>
      </c>
      <c r="T1124" t="s">
        <v>72</v>
      </c>
      <c r="U1124" t="s">
        <v>73</v>
      </c>
      <c r="V1124">
        <v>131.25</v>
      </c>
      <c r="W1124">
        <v>6.25</v>
      </c>
      <c r="X1124">
        <f>SUM(Table2[[#This Row],[Mitigation Finance ($ million)]:[Adaptation Finance ($ million)]])</f>
        <v>137.5</v>
      </c>
      <c r="Y1124" t="s">
        <v>96</v>
      </c>
      <c r="Z1124" t="s">
        <v>74</v>
      </c>
      <c r="AA1124" t="s">
        <v>1080</v>
      </c>
    </row>
    <row r="1125" spans="1:27" x14ac:dyDescent="0.25">
      <c r="A1125" s="2">
        <v>45275</v>
      </c>
      <c r="B1125" t="s">
        <v>1081</v>
      </c>
      <c r="C1125" t="s">
        <v>1082</v>
      </c>
      <c r="D1125" t="s">
        <v>87</v>
      </c>
      <c r="E1125" t="s">
        <v>88</v>
      </c>
      <c r="F1125" t="s">
        <v>80</v>
      </c>
      <c r="G1125" t="s">
        <v>105</v>
      </c>
      <c r="H1125" t="s">
        <v>289</v>
      </c>
      <c r="I1125" t="s">
        <v>66</v>
      </c>
      <c r="J1125">
        <v>2</v>
      </c>
      <c r="K1125" t="s">
        <v>67</v>
      </c>
      <c r="L1125" t="s">
        <v>107</v>
      </c>
      <c r="M1125">
        <v>10167</v>
      </c>
      <c r="N1125" t="s">
        <v>99</v>
      </c>
      <c r="O1125" t="s">
        <v>172</v>
      </c>
      <c r="P1125">
        <v>2</v>
      </c>
      <c r="Q1125" t="s">
        <v>141</v>
      </c>
      <c r="R1125" t="s">
        <v>141</v>
      </c>
      <c r="T1125" t="s">
        <v>24</v>
      </c>
      <c r="U1125" t="s">
        <v>73</v>
      </c>
      <c r="V1125">
        <v>2</v>
      </c>
      <c r="X1125">
        <f>SUM(Table2[[#This Row],[Mitigation Finance ($ million)]:[Adaptation Finance ($ million)]])</f>
        <v>2</v>
      </c>
      <c r="Y1125" t="s">
        <v>68</v>
      </c>
      <c r="Z1125" t="s">
        <v>74</v>
      </c>
      <c r="AA1125" t="s">
        <v>1083</v>
      </c>
    </row>
    <row r="1126" spans="1:27" x14ac:dyDescent="0.25">
      <c r="A1126" s="2">
        <v>45275</v>
      </c>
      <c r="B1126" t="s">
        <v>1050</v>
      </c>
      <c r="C1126" t="s">
        <v>1051</v>
      </c>
      <c r="D1126" t="s">
        <v>167</v>
      </c>
      <c r="E1126" t="s">
        <v>168</v>
      </c>
      <c r="F1126" t="s">
        <v>63</v>
      </c>
      <c r="G1126" t="s">
        <v>64</v>
      </c>
      <c r="H1126" t="s">
        <v>65</v>
      </c>
      <c r="I1126" t="s">
        <v>66</v>
      </c>
      <c r="J1126">
        <v>226</v>
      </c>
      <c r="K1126" t="s">
        <v>92</v>
      </c>
      <c r="L1126" t="s">
        <v>93</v>
      </c>
      <c r="M1126" t="s">
        <v>1052</v>
      </c>
      <c r="N1126" t="s">
        <v>69</v>
      </c>
      <c r="O1126" t="s">
        <v>225</v>
      </c>
      <c r="P1126">
        <v>180</v>
      </c>
      <c r="Q1126" t="s">
        <v>71</v>
      </c>
      <c r="R1126" t="s">
        <v>71</v>
      </c>
      <c r="T1126" t="s">
        <v>72</v>
      </c>
      <c r="U1126" t="s">
        <v>95</v>
      </c>
      <c r="V1126">
        <v>34.69</v>
      </c>
      <c r="W1126">
        <v>94.52</v>
      </c>
      <c r="X1126">
        <f>SUM(Table2[[#This Row],[Mitigation Finance ($ million)]:[Adaptation Finance ($ million)]])</f>
        <v>129.20999999999998</v>
      </c>
      <c r="Y1126" t="s">
        <v>96</v>
      </c>
      <c r="Z1126" t="s">
        <v>74</v>
      </c>
      <c r="AA1126" t="s">
        <v>1053</v>
      </c>
    </row>
    <row r="1127" spans="1:27" x14ac:dyDescent="0.25">
      <c r="A1127" s="2">
        <v>45275</v>
      </c>
      <c r="B1127" t="s">
        <v>1100</v>
      </c>
      <c r="C1127" t="s">
        <v>1101</v>
      </c>
      <c r="D1127" t="s">
        <v>227</v>
      </c>
      <c r="E1127" t="s">
        <v>228</v>
      </c>
      <c r="F1127" t="s">
        <v>223</v>
      </c>
      <c r="G1127" t="s">
        <v>184</v>
      </c>
      <c r="H1127" t="s">
        <v>185</v>
      </c>
      <c r="I1127" t="s">
        <v>66</v>
      </c>
      <c r="J1127">
        <v>16.175000000000001</v>
      </c>
      <c r="K1127" t="s">
        <v>92</v>
      </c>
      <c r="L1127" t="s">
        <v>150</v>
      </c>
      <c r="M1127" t="s">
        <v>1102</v>
      </c>
      <c r="N1127" t="s">
        <v>69</v>
      </c>
      <c r="O1127" t="s">
        <v>152</v>
      </c>
      <c r="P1127">
        <v>11.5</v>
      </c>
      <c r="Q1127" t="s">
        <v>126</v>
      </c>
      <c r="R1127" t="s">
        <v>126</v>
      </c>
      <c r="T1127" t="s">
        <v>25</v>
      </c>
      <c r="U1127" t="s">
        <v>95</v>
      </c>
      <c r="W1127">
        <v>2.0499999999999998</v>
      </c>
      <c r="X1127">
        <f>SUM(Table2[[#This Row],[Mitigation Finance ($ million)]:[Adaptation Finance ($ million)]])</f>
        <v>2.0499999999999998</v>
      </c>
      <c r="Y1127" t="s">
        <v>96</v>
      </c>
      <c r="Z1127" t="s">
        <v>74</v>
      </c>
      <c r="AA1127" t="s">
        <v>1103</v>
      </c>
    </row>
    <row r="1128" spans="1:27" x14ac:dyDescent="0.25">
      <c r="A1128" s="2">
        <v>45275</v>
      </c>
      <c r="B1128" t="s">
        <v>1100</v>
      </c>
      <c r="C1128" t="s">
        <v>1101</v>
      </c>
      <c r="D1128" t="s">
        <v>227</v>
      </c>
      <c r="E1128" t="s">
        <v>228</v>
      </c>
      <c r="F1128" t="s">
        <v>223</v>
      </c>
      <c r="G1128" t="s">
        <v>184</v>
      </c>
      <c r="H1128" t="s">
        <v>185</v>
      </c>
      <c r="I1128" t="s">
        <v>66</v>
      </c>
      <c r="K1128" t="s">
        <v>92</v>
      </c>
      <c r="L1128" t="s">
        <v>150</v>
      </c>
      <c r="M1128" t="s">
        <v>1104</v>
      </c>
      <c r="N1128" t="s">
        <v>69</v>
      </c>
      <c r="O1128" t="s">
        <v>211</v>
      </c>
      <c r="P1128">
        <v>0.6</v>
      </c>
      <c r="Q1128" t="s">
        <v>126</v>
      </c>
      <c r="R1128" t="s">
        <v>126</v>
      </c>
      <c r="T1128" t="s">
        <v>25</v>
      </c>
      <c r="U1128" t="s">
        <v>95</v>
      </c>
      <c r="W1128">
        <v>0.6</v>
      </c>
      <c r="X1128">
        <f>SUM(Table2[[#This Row],[Mitigation Finance ($ million)]:[Adaptation Finance ($ million)]])</f>
        <v>0.6</v>
      </c>
      <c r="Y1128" t="s">
        <v>96</v>
      </c>
      <c r="Z1128" t="s">
        <v>74</v>
      </c>
      <c r="AA1128" t="s">
        <v>1103</v>
      </c>
    </row>
    <row r="1129" spans="1:27" x14ac:dyDescent="0.25">
      <c r="A1129" s="2">
        <v>45275</v>
      </c>
      <c r="B1129" t="s">
        <v>1100</v>
      </c>
      <c r="C1129" t="s">
        <v>1101</v>
      </c>
      <c r="D1129" t="s">
        <v>227</v>
      </c>
      <c r="E1129" t="s">
        <v>228</v>
      </c>
      <c r="F1129" t="s">
        <v>223</v>
      </c>
      <c r="G1129" t="s">
        <v>184</v>
      </c>
      <c r="H1129" t="s">
        <v>185</v>
      </c>
      <c r="I1129" t="s">
        <v>66</v>
      </c>
      <c r="K1129" t="s">
        <v>92</v>
      </c>
      <c r="L1129" t="s">
        <v>170</v>
      </c>
      <c r="M1129" t="s">
        <v>1105</v>
      </c>
      <c r="N1129" t="s">
        <v>99</v>
      </c>
      <c r="O1129" t="s">
        <v>172</v>
      </c>
      <c r="P1129">
        <v>3</v>
      </c>
      <c r="Q1129" t="s">
        <v>126</v>
      </c>
      <c r="R1129" t="s">
        <v>126</v>
      </c>
      <c r="T1129" t="s">
        <v>25</v>
      </c>
      <c r="U1129" t="s">
        <v>95</v>
      </c>
      <c r="W1129">
        <v>0.11</v>
      </c>
      <c r="X1129">
        <f>SUM(Table2[[#This Row],[Mitigation Finance ($ million)]:[Adaptation Finance ($ million)]])</f>
        <v>0.11</v>
      </c>
      <c r="Y1129" t="s">
        <v>96</v>
      </c>
      <c r="Z1129" t="s">
        <v>74</v>
      </c>
      <c r="AA1129" t="s">
        <v>1103</v>
      </c>
    </row>
    <row r="1130" spans="1:27" x14ac:dyDescent="0.25">
      <c r="A1130" s="2">
        <v>45275</v>
      </c>
      <c r="B1130" t="s">
        <v>1054</v>
      </c>
      <c r="C1130" t="s">
        <v>1055</v>
      </c>
      <c r="D1130" t="s">
        <v>167</v>
      </c>
      <c r="E1130" t="s">
        <v>168</v>
      </c>
      <c r="F1130" t="s">
        <v>63</v>
      </c>
      <c r="G1130" t="s">
        <v>64</v>
      </c>
      <c r="I1130" t="s">
        <v>66</v>
      </c>
      <c r="J1130">
        <v>300</v>
      </c>
      <c r="K1130" t="s">
        <v>125</v>
      </c>
      <c r="L1130" t="s">
        <v>93</v>
      </c>
      <c r="M1130" t="s">
        <v>1056</v>
      </c>
      <c r="N1130" t="s">
        <v>69</v>
      </c>
      <c r="O1130" t="s">
        <v>94</v>
      </c>
      <c r="P1130">
        <v>300</v>
      </c>
      <c r="Q1130" t="s">
        <v>126</v>
      </c>
      <c r="R1130" t="s">
        <v>126</v>
      </c>
      <c r="T1130" t="s">
        <v>72</v>
      </c>
      <c r="U1130" t="s">
        <v>95</v>
      </c>
      <c r="V1130">
        <v>22.3</v>
      </c>
      <c r="W1130">
        <v>23.9</v>
      </c>
      <c r="X1130">
        <f>SUM(Table2[[#This Row],[Mitigation Finance ($ million)]:[Adaptation Finance ($ million)]])</f>
        <v>46.2</v>
      </c>
      <c r="Y1130" t="s">
        <v>96</v>
      </c>
      <c r="Z1130" t="s">
        <v>74</v>
      </c>
      <c r="AA1130" t="s">
        <v>1057</v>
      </c>
    </row>
    <row r="1131" spans="1:27" x14ac:dyDescent="0.25">
      <c r="A1131" s="2">
        <v>45275</v>
      </c>
      <c r="B1131" t="s">
        <v>1058</v>
      </c>
      <c r="C1131" t="s">
        <v>1059</v>
      </c>
      <c r="D1131" t="s">
        <v>167</v>
      </c>
      <c r="E1131" t="s">
        <v>168</v>
      </c>
      <c r="F1131" t="s">
        <v>63</v>
      </c>
      <c r="G1131" t="s">
        <v>64</v>
      </c>
      <c r="H1131" t="s">
        <v>169</v>
      </c>
      <c r="I1131" t="s">
        <v>66</v>
      </c>
      <c r="J1131">
        <v>88</v>
      </c>
      <c r="K1131" t="s">
        <v>92</v>
      </c>
      <c r="L1131" t="s">
        <v>93</v>
      </c>
      <c r="M1131" t="s">
        <v>1060</v>
      </c>
      <c r="N1131" t="s">
        <v>69</v>
      </c>
      <c r="O1131" t="s">
        <v>225</v>
      </c>
      <c r="P1131">
        <v>82.046063930000003</v>
      </c>
      <c r="Q1131" t="s">
        <v>117</v>
      </c>
      <c r="R1131" t="s">
        <v>117</v>
      </c>
      <c r="T1131" t="s">
        <v>72</v>
      </c>
      <c r="U1131" t="s">
        <v>95</v>
      </c>
      <c r="V1131">
        <v>7.74</v>
      </c>
      <c r="W1131">
        <v>35.71</v>
      </c>
      <c r="X1131">
        <f>SUM(Table2[[#This Row],[Mitigation Finance ($ million)]:[Adaptation Finance ($ million)]])</f>
        <v>43.45</v>
      </c>
      <c r="Y1131" t="s">
        <v>96</v>
      </c>
      <c r="Z1131" t="s">
        <v>74</v>
      </c>
      <c r="AA1131" t="s">
        <v>1061</v>
      </c>
    </row>
    <row r="1132" spans="1:27" x14ac:dyDescent="0.25">
      <c r="A1132" s="2">
        <v>45275</v>
      </c>
      <c r="B1132" t="s">
        <v>1058</v>
      </c>
      <c r="C1132" t="s">
        <v>1059</v>
      </c>
      <c r="D1132" t="s">
        <v>167</v>
      </c>
      <c r="E1132" t="s">
        <v>168</v>
      </c>
      <c r="F1132" t="s">
        <v>63</v>
      </c>
      <c r="G1132" t="s">
        <v>64</v>
      </c>
      <c r="H1132" t="s">
        <v>169</v>
      </c>
      <c r="I1132" t="s">
        <v>66</v>
      </c>
      <c r="K1132" t="s">
        <v>92</v>
      </c>
      <c r="L1132" t="s">
        <v>170</v>
      </c>
      <c r="M1132" t="s">
        <v>1062</v>
      </c>
      <c r="N1132" t="s">
        <v>99</v>
      </c>
      <c r="O1132" t="s">
        <v>172</v>
      </c>
      <c r="P1132">
        <v>3</v>
      </c>
      <c r="Q1132" t="s">
        <v>117</v>
      </c>
      <c r="R1132" t="s">
        <v>117</v>
      </c>
      <c r="T1132" t="s">
        <v>72</v>
      </c>
      <c r="U1132" t="s">
        <v>95</v>
      </c>
      <c r="W1132">
        <v>1.5</v>
      </c>
      <c r="X1132">
        <f>SUM(Table2[[#This Row],[Mitigation Finance ($ million)]:[Adaptation Finance ($ million)]])</f>
        <v>1.5</v>
      </c>
      <c r="Y1132" t="s">
        <v>96</v>
      </c>
      <c r="Z1132" t="s">
        <v>74</v>
      </c>
      <c r="AA1132" t="s">
        <v>1061</v>
      </c>
    </row>
    <row r="1133" spans="1:27" x14ac:dyDescent="0.25">
      <c r="A1133" s="2">
        <v>45275</v>
      </c>
      <c r="B1133" t="s">
        <v>1094</v>
      </c>
      <c r="C1133" t="s">
        <v>1095</v>
      </c>
      <c r="D1133" t="s">
        <v>121</v>
      </c>
      <c r="E1133" t="s">
        <v>122</v>
      </c>
      <c r="F1133" t="s">
        <v>114</v>
      </c>
      <c r="G1133" t="s">
        <v>123</v>
      </c>
      <c r="H1133" t="s">
        <v>639</v>
      </c>
      <c r="I1133" t="s">
        <v>66</v>
      </c>
      <c r="J1133">
        <v>800</v>
      </c>
      <c r="K1133" t="s">
        <v>125</v>
      </c>
      <c r="L1133" t="s">
        <v>93</v>
      </c>
      <c r="M1133" t="s">
        <v>1096</v>
      </c>
      <c r="N1133" t="s">
        <v>69</v>
      </c>
      <c r="O1133" t="s">
        <v>94</v>
      </c>
      <c r="P1133">
        <v>400</v>
      </c>
      <c r="Q1133" t="s">
        <v>126</v>
      </c>
      <c r="R1133" t="s">
        <v>126</v>
      </c>
      <c r="T1133" t="s">
        <v>72</v>
      </c>
      <c r="U1133" t="s">
        <v>73</v>
      </c>
      <c r="V1133">
        <v>146.82</v>
      </c>
      <c r="W1133">
        <v>2.67</v>
      </c>
      <c r="X1133">
        <f>SUM(Table2[[#This Row],[Mitigation Finance ($ million)]:[Adaptation Finance ($ million)]])</f>
        <v>149.48999999999998</v>
      </c>
      <c r="Y1133" t="s">
        <v>96</v>
      </c>
      <c r="Z1133" t="s">
        <v>74</v>
      </c>
      <c r="AA1133" t="s">
        <v>1097</v>
      </c>
    </row>
    <row r="1134" spans="1:27" x14ac:dyDescent="0.25">
      <c r="A1134" s="2">
        <v>45275</v>
      </c>
      <c r="B1134" t="s">
        <v>1094</v>
      </c>
      <c r="C1134" t="s">
        <v>1095</v>
      </c>
      <c r="D1134" t="s">
        <v>121</v>
      </c>
      <c r="E1134" t="s">
        <v>122</v>
      </c>
      <c r="F1134" t="s">
        <v>114</v>
      </c>
      <c r="G1134" t="s">
        <v>123</v>
      </c>
      <c r="H1134" t="s">
        <v>639</v>
      </c>
      <c r="I1134" t="s">
        <v>66</v>
      </c>
      <c r="K1134" t="s">
        <v>125</v>
      </c>
      <c r="L1134" t="s">
        <v>98</v>
      </c>
      <c r="M1134" t="s">
        <v>1098</v>
      </c>
      <c r="N1134" t="s">
        <v>595</v>
      </c>
      <c r="O1134" t="s">
        <v>914</v>
      </c>
      <c r="P1134">
        <v>400</v>
      </c>
      <c r="Q1134" t="s">
        <v>126</v>
      </c>
      <c r="R1134" t="s">
        <v>1099</v>
      </c>
      <c r="T1134" t="s">
        <v>72</v>
      </c>
      <c r="U1134" t="s">
        <v>73</v>
      </c>
      <c r="X1134">
        <f>SUM(Table2[[#This Row],[Mitigation Finance ($ million)]:[Adaptation Finance ($ million)]])</f>
        <v>0</v>
      </c>
      <c r="Y1134" t="s">
        <v>96</v>
      </c>
      <c r="Z1134" t="s">
        <v>74</v>
      </c>
      <c r="AA1134" t="s">
        <v>1097</v>
      </c>
    </row>
    <row r="1135" spans="1:27" x14ac:dyDescent="0.25">
      <c r="A1135" s="2">
        <v>45275</v>
      </c>
      <c r="B1135" t="s">
        <v>1063</v>
      </c>
      <c r="C1135" t="s">
        <v>1064</v>
      </c>
      <c r="D1135" t="s">
        <v>167</v>
      </c>
      <c r="E1135" t="s">
        <v>168</v>
      </c>
      <c r="F1135" t="s">
        <v>63</v>
      </c>
      <c r="G1135" t="s">
        <v>64</v>
      </c>
      <c r="H1135" t="s">
        <v>317</v>
      </c>
      <c r="I1135" t="s">
        <v>66</v>
      </c>
      <c r="J1135">
        <v>456.65</v>
      </c>
      <c r="K1135" t="s">
        <v>92</v>
      </c>
      <c r="L1135" t="s">
        <v>93</v>
      </c>
      <c r="M1135" t="s">
        <v>1065</v>
      </c>
      <c r="N1135" t="s">
        <v>69</v>
      </c>
      <c r="O1135" t="s">
        <v>94</v>
      </c>
      <c r="P1135">
        <v>235</v>
      </c>
      <c r="Q1135" t="s">
        <v>141</v>
      </c>
      <c r="R1135" t="s">
        <v>141</v>
      </c>
      <c r="T1135" t="s">
        <v>72</v>
      </c>
      <c r="U1135" t="s">
        <v>95</v>
      </c>
      <c r="V1135">
        <v>186.82</v>
      </c>
      <c r="W1135">
        <v>48.18</v>
      </c>
      <c r="X1135">
        <f>SUM(Table2[[#This Row],[Mitigation Finance ($ million)]:[Adaptation Finance ($ million)]])</f>
        <v>235</v>
      </c>
      <c r="Y1135" t="s">
        <v>96</v>
      </c>
      <c r="Z1135" t="s">
        <v>74</v>
      </c>
      <c r="AA1135" t="s">
        <v>1066</v>
      </c>
    </row>
    <row r="1136" spans="1:27" x14ac:dyDescent="0.25">
      <c r="A1136" s="2">
        <v>45275</v>
      </c>
      <c r="B1136" t="s">
        <v>1063</v>
      </c>
      <c r="C1136" t="s">
        <v>1064</v>
      </c>
      <c r="D1136" t="s">
        <v>167</v>
      </c>
      <c r="E1136" t="s">
        <v>168</v>
      </c>
      <c r="F1136" t="s">
        <v>63</v>
      </c>
      <c r="G1136" t="s">
        <v>64</v>
      </c>
      <c r="H1136" t="s">
        <v>317</v>
      </c>
      <c r="I1136" t="s">
        <v>66</v>
      </c>
      <c r="K1136" t="s">
        <v>92</v>
      </c>
      <c r="L1136" t="s">
        <v>93</v>
      </c>
      <c r="M1136" t="s">
        <v>1067</v>
      </c>
      <c r="N1136" t="s">
        <v>69</v>
      </c>
      <c r="O1136" t="s">
        <v>225</v>
      </c>
      <c r="P1136">
        <v>15</v>
      </c>
      <c r="Q1136" t="s">
        <v>141</v>
      </c>
      <c r="R1136" t="s">
        <v>141</v>
      </c>
      <c r="T1136" t="s">
        <v>72</v>
      </c>
      <c r="U1136" t="s">
        <v>95</v>
      </c>
      <c r="W1136">
        <v>15</v>
      </c>
      <c r="X1136">
        <f>SUM(Table2[[#This Row],[Mitigation Finance ($ million)]:[Adaptation Finance ($ million)]])</f>
        <v>15</v>
      </c>
      <c r="Y1136" t="s">
        <v>96</v>
      </c>
      <c r="Z1136" t="s">
        <v>74</v>
      </c>
      <c r="AA1136" t="s">
        <v>1066</v>
      </c>
    </row>
    <row r="1137" spans="1:27" x14ac:dyDescent="0.25">
      <c r="A1137" s="2">
        <v>45278</v>
      </c>
      <c r="B1137" t="s">
        <v>1110</v>
      </c>
      <c r="C1137" t="s">
        <v>1111</v>
      </c>
      <c r="D1137" t="s">
        <v>429</v>
      </c>
      <c r="E1137" t="s">
        <v>430</v>
      </c>
      <c r="F1137" t="s">
        <v>217</v>
      </c>
      <c r="G1137" t="s">
        <v>105</v>
      </c>
      <c r="H1137" t="s">
        <v>106</v>
      </c>
      <c r="I1137" t="s">
        <v>66</v>
      </c>
      <c r="J1137">
        <v>0.6</v>
      </c>
      <c r="K1137" t="s">
        <v>180</v>
      </c>
      <c r="L1137" t="s">
        <v>68</v>
      </c>
      <c r="M1137">
        <v>10230</v>
      </c>
      <c r="N1137" t="s">
        <v>69</v>
      </c>
      <c r="O1137" t="s">
        <v>70</v>
      </c>
      <c r="P1137">
        <v>0.6</v>
      </c>
      <c r="Q1137" t="s">
        <v>332</v>
      </c>
      <c r="R1137" t="s">
        <v>332</v>
      </c>
      <c r="T1137" t="s">
        <v>25</v>
      </c>
      <c r="U1137" t="s">
        <v>95</v>
      </c>
      <c r="W1137">
        <v>0.15</v>
      </c>
      <c r="X1137">
        <f>SUM(Table2[[#This Row],[Mitigation Finance ($ million)]:[Adaptation Finance ($ million)]])</f>
        <v>0.15</v>
      </c>
      <c r="Y1137" t="s">
        <v>68</v>
      </c>
      <c r="Z1137" t="s">
        <v>74</v>
      </c>
      <c r="AA1137" t="s">
        <v>1112</v>
      </c>
    </row>
    <row r="1138" spans="1:27" x14ac:dyDescent="0.25">
      <c r="A1138" s="2">
        <v>45278</v>
      </c>
      <c r="B1138" t="s">
        <v>877</v>
      </c>
      <c r="C1138" t="s">
        <v>878</v>
      </c>
      <c r="D1138" t="s">
        <v>167</v>
      </c>
      <c r="E1138" t="s">
        <v>168</v>
      </c>
      <c r="F1138" t="s">
        <v>63</v>
      </c>
      <c r="G1138" t="s">
        <v>105</v>
      </c>
      <c r="H1138" t="s">
        <v>289</v>
      </c>
      <c r="I1138" t="s">
        <v>66</v>
      </c>
      <c r="K1138" t="s">
        <v>180</v>
      </c>
      <c r="L1138" t="s">
        <v>107</v>
      </c>
      <c r="M1138">
        <v>10195</v>
      </c>
      <c r="N1138" t="s">
        <v>99</v>
      </c>
      <c r="O1138" t="s">
        <v>951</v>
      </c>
      <c r="P1138">
        <v>1</v>
      </c>
      <c r="Q1138" t="s">
        <v>141</v>
      </c>
      <c r="R1138" t="s">
        <v>141</v>
      </c>
      <c r="T1138" t="s">
        <v>72</v>
      </c>
      <c r="U1138" t="s">
        <v>73</v>
      </c>
      <c r="V1138">
        <v>1</v>
      </c>
      <c r="X1138">
        <f>SUM(Table2[[#This Row],[Mitigation Finance ($ million)]:[Adaptation Finance ($ million)]])</f>
        <v>1</v>
      </c>
      <c r="Y1138" t="s">
        <v>68</v>
      </c>
      <c r="Z1138" t="s">
        <v>74</v>
      </c>
      <c r="AA1138" t="s">
        <v>879</v>
      </c>
    </row>
    <row r="1139" spans="1:27" x14ac:dyDescent="0.25">
      <c r="A1139" s="2">
        <v>45278</v>
      </c>
      <c r="B1139" t="s">
        <v>1113</v>
      </c>
      <c r="C1139" t="s">
        <v>1114</v>
      </c>
      <c r="D1139" t="s">
        <v>145</v>
      </c>
      <c r="E1139" t="s">
        <v>146</v>
      </c>
      <c r="F1139" t="s">
        <v>114</v>
      </c>
      <c r="G1139" t="s">
        <v>105</v>
      </c>
      <c r="H1139" t="s">
        <v>359</v>
      </c>
      <c r="I1139" t="s">
        <v>66</v>
      </c>
      <c r="J1139">
        <v>3.5000000000000003E-2</v>
      </c>
      <c r="K1139" t="s">
        <v>209</v>
      </c>
      <c r="L1139" t="s">
        <v>210</v>
      </c>
      <c r="M1139" t="s">
        <v>1113</v>
      </c>
      <c r="N1139" t="s">
        <v>69</v>
      </c>
      <c r="O1139" t="s">
        <v>211</v>
      </c>
      <c r="P1139">
        <v>3.5000000000000003E-2</v>
      </c>
      <c r="Q1139" t="s">
        <v>117</v>
      </c>
      <c r="R1139" t="s">
        <v>117</v>
      </c>
      <c r="T1139" t="s">
        <v>72</v>
      </c>
      <c r="V1139">
        <v>1.7500000000000002E-2</v>
      </c>
      <c r="W1139">
        <v>1.7500000000000002E-2</v>
      </c>
      <c r="X1139">
        <f>SUM(Table2[[#This Row],[Mitigation Finance ($ million)]:[Adaptation Finance ($ million)]])</f>
        <v>3.5000000000000003E-2</v>
      </c>
      <c r="Y1139" t="s">
        <v>212</v>
      </c>
      <c r="Z1139" t="s">
        <v>74</v>
      </c>
    </row>
    <row r="1140" spans="1:27" x14ac:dyDescent="0.25">
      <c r="A1140" s="2">
        <v>45279</v>
      </c>
      <c r="B1140" t="s">
        <v>1126</v>
      </c>
      <c r="C1140" t="s">
        <v>1127</v>
      </c>
      <c r="D1140" t="s">
        <v>1128</v>
      </c>
      <c r="E1140" t="s">
        <v>1129</v>
      </c>
      <c r="F1140" t="s">
        <v>223</v>
      </c>
      <c r="G1140" t="s">
        <v>184</v>
      </c>
      <c r="H1140" t="s">
        <v>1130</v>
      </c>
      <c r="I1140" t="s">
        <v>66</v>
      </c>
      <c r="J1140">
        <v>19.190000000000001</v>
      </c>
      <c r="K1140" t="s">
        <v>92</v>
      </c>
      <c r="L1140" t="s">
        <v>150</v>
      </c>
      <c r="M1140" t="s">
        <v>1131</v>
      </c>
      <c r="N1140" t="s">
        <v>69</v>
      </c>
      <c r="O1140" t="s">
        <v>152</v>
      </c>
      <c r="P1140">
        <v>18</v>
      </c>
      <c r="Q1140" t="s">
        <v>71</v>
      </c>
      <c r="R1140" t="s">
        <v>71</v>
      </c>
      <c r="T1140" t="s">
        <v>25</v>
      </c>
      <c r="U1140" t="s">
        <v>95</v>
      </c>
      <c r="W1140">
        <v>17.899999999999999</v>
      </c>
      <c r="X1140">
        <f>SUM(Table2[[#This Row],[Mitigation Finance ($ million)]:[Adaptation Finance ($ million)]])</f>
        <v>17.899999999999999</v>
      </c>
      <c r="Y1140" t="s">
        <v>96</v>
      </c>
      <c r="Z1140" t="s">
        <v>74</v>
      </c>
      <c r="AA1140" t="s">
        <v>1132</v>
      </c>
    </row>
    <row r="1141" spans="1:27" x14ac:dyDescent="0.25">
      <c r="A1141" s="2">
        <v>45279</v>
      </c>
      <c r="B1141" t="s">
        <v>1118</v>
      </c>
      <c r="C1141" t="s">
        <v>1119</v>
      </c>
      <c r="D1141" t="s">
        <v>78</v>
      </c>
      <c r="E1141" t="s">
        <v>79</v>
      </c>
      <c r="F1141" t="s">
        <v>80</v>
      </c>
      <c r="G1141" t="s">
        <v>105</v>
      </c>
      <c r="H1141" t="s">
        <v>628</v>
      </c>
      <c r="I1141" t="s">
        <v>66</v>
      </c>
      <c r="J1141">
        <v>1.5</v>
      </c>
      <c r="K1141" t="s">
        <v>180</v>
      </c>
      <c r="L1141" t="s">
        <v>68</v>
      </c>
      <c r="M1141">
        <v>10239</v>
      </c>
      <c r="N1141" t="s">
        <v>69</v>
      </c>
      <c r="O1141" t="s">
        <v>70</v>
      </c>
      <c r="P1141">
        <v>1.5</v>
      </c>
      <c r="Q1141" t="s">
        <v>126</v>
      </c>
      <c r="R1141" t="s">
        <v>126</v>
      </c>
      <c r="T1141" t="s">
        <v>72</v>
      </c>
      <c r="U1141" t="s">
        <v>173</v>
      </c>
      <c r="V1141">
        <v>0.2727</v>
      </c>
      <c r="W1141">
        <v>1.2273000000000001</v>
      </c>
      <c r="X1141">
        <f>SUM(Table2[[#This Row],[Mitigation Finance ($ million)]:[Adaptation Finance ($ million)]])</f>
        <v>1.5</v>
      </c>
      <c r="Y1141" t="s">
        <v>68</v>
      </c>
      <c r="Z1141" t="s">
        <v>74</v>
      </c>
      <c r="AA1141" t="s">
        <v>1120</v>
      </c>
    </row>
    <row r="1142" spans="1:27" x14ac:dyDescent="0.25">
      <c r="A1142" s="2">
        <v>45279</v>
      </c>
      <c r="B1142" t="s">
        <v>1115</v>
      </c>
      <c r="C1142" t="s">
        <v>1116</v>
      </c>
      <c r="D1142" t="s">
        <v>215</v>
      </c>
      <c r="E1142" t="s">
        <v>216</v>
      </c>
      <c r="F1142" t="s">
        <v>217</v>
      </c>
      <c r="G1142" t="s">
        <v>105</v>
      </c>
      <c r="H1142" t="s">
        <v>359</v>
      </c>
      <c r="I1142" t="s">
        <v>66</v>
      </c>
      <c r="J1142">
        <v>0.3</v>
      </c>
      <c r="K1142" t="s">
        <v>67</v>
      </c>
      <c r="L1142" t="s">
        <v>68</v>
      </c>
      <c r="M1142">
        <v>10188</v>
      </c>
      <c r="N1142" t="s">
        <v>69</v>
      </c>
      <c r="O1142" t="s">
        <v>70</v>
      </c>
      <c r="P1142">
        <v>0.3</v>
      </c>
      <c r="Q1142" t="s">
        <v>117</v>
      </c>
      <c r="R1142" t="s">
        <v>117</v>
      </c>
      <c r="T1142" t="s">
        <v>25</v>
      </c>
      <c r="U1142" t="s">
        <v>73</v>
      </c>
      <c r="W1142">
        <v>0.3</v>
      </c>
      <c r="X1142">
        <f>SUM(Table2[[#This Row],[Mitigation Finance ($ million)]:[Adaptation Finance ($ million)]])</f>
        <v>0.3</v>
      </c>
      <c r="Y1142" t="s">
        <v>68</v>
      </c>
      <c r="Z1142" t="s">
        <v>74</v>
      </c>
      <c r="AA1142" t="s">
        <v>1117</v>
      </c>
    </row>
    <row r="1143" spans="1:27" x14ac:dyDescent="0.25">
      <c r="A1143" s="2">
        <v>45280</v>
      </c>
      <c r="B1143" t="s">
        <v>1137</v>
      </c>
      <c r="C1143" t="s">
        <v>1138</v>
      </c>
      <c r="D1143" t="s">
        <v>396</v>
      </c>
      <c r="E1143" t="s">
        <v>397</v>
      </c>
      <c r="F1143" t="s">
        <v>80</v>
      </c>
      <c r="G1143" t="s">
        <v>105</v>
      </c>
      <c r="H1143" t="s">
        <v>628</v>
      </c>
      <c r="I1143" t="s">
        <v>66</v>
      </c>
      <c r="J1143">
        <v>0.75</v>
      </c>
      <c r="K1143" t="s">
        <v>67</v>
      </c>
      <c r="L1143" t="s">
        <v>68</v>
      </c>
      <c r="M1143">
        <v>10192</v>
      </c>
      <c r="N1143" t="s">
        <v>69</v>
      </c>
      <c r="O1143" t="s">
        <v>70</v>
      </c>
      <c r="P1143">
        <v>0.75</v>
      </c>
      <c r="Q1143" t="s">
        <v>332</v>
      </c>
      <c r="R1143" t="s">
        <v>332</v>
      </c>
      <c r="T1143" t="s">
        <v>72</v>
      </c>
      <c r="U1143" t="s">
        <v>73</v>
      </c>
      <c r="V1143">
        <v>0.03</v>
      </c>
      <c r="W1143">
        <v>0.03</v>
      </c>
      <c r="X1143">
        <f>SUM(Table2[[#This Row],[Mitigation Finance ($ million)]:[Adaptation Finance ($ million)]])</f>
        <v>0.06</v>
      </c>
      <c r="Y1143" t="s">
        <v>68</v>
      </c>
      <c r="Z1143" t="s">
        <v>74</v>
      </c>
      <c r="AA1143" t="s">
        <v>1139</v>
      </c>
    </row>
    <row r="1144" spans="1:27" x14ac:dyDescent="0.25">
      <c r="A1144" s="2">
        <v>45280</v>
      </c>
      <c r="B1144" t="s">
        <v>915</v>
      </c>
      <c r="C1144" t="s">
        <v>1140</v>
      </c>
      <c r="D1144" t="s">
        <v>396</v>
      </c>
      <c r="E1144" t="s">
        <v>397</v>
      </c>
      <c r="F1144" t="s">
        <v>80</v>
      </c>
      <c r="G1144" t="s">
        <v>105</v>
      </c>
      <c r="H1144" t="s">
        <v>307</v>
      </c>
      <c r="I1144" t="s">
        <v>66</v>
      </c>
      <c r="K1144" t="s">
        <v>180</v>
      </c>
      <c r="L1144" t="s">
        <v>68</v>
      </c>
      <c r="M1144">
        <v>10228</v>
      </c>
      <c r="N1144" t="s">
        <v>69</v>
      </c>
      <c r="O1144" t="s">
        <v>70</v>
      </c>
      <c r="P1144">
        <v>1</v>
      </c>
      <c r="Q1144" t="s">
        <v>128</v>
      </c>
      <c r="R1144" t="s">
        <v>128</v>
      </c>
      <c r="T1144" t="s">
        <v>72</v>
      </c>
      <c r="U1144" t="s">
        <v>73</v>
      </c>
      <c r="X1144">
        <f>SUM(Table2[[#This Row],[Mitigation Finance ($ million)]:[Adaptation Finance ($ million)]])</f>
        <v>0</v>
      </c>
      <c r="Y1144" t="s">
        <v>68</v>
      </c>
      <c r="Z1144" t="s">
        <v>74</v>
      </c>
      <c r="AA1144" t="s">
        <v>918</v>
      </c>
    </row>
    <row r="1145" spans="1:27" x14ac:dyDescent="0.25">
      <c r="A1145" s="2">
        <v>45280</v>
      </c>
      <c r="B1145" t="s">
        <v>1148</v>
      </c>
      <c r="C1145" t="s">
        <v>1149</v>
      </c>
      <c r="D1145" t="s">
        <v>1150</v>
      </c>
      <c r="E1145" t="s">
        <v>652</v>
      </c>
      <c r="F1145" t="s">
        <v>223</v>
      </c>
      <c r="G1145" t="s">
        <v>105</v>
      </c>
      <c r="H1145" t="s">
        <v>419</v>
      </c>
      <c r="I1145" t="s">
        <v>66</v>
      </c>
      <c r="J1145">
        <v>4.8499999999999996</v>
      </c>
      <c r="K1145" t="s">
        <v>67</v>
      </c>
      <c r="L1145" t="s">
        <v>68</v>
      </c>
      <c r="M1145">
        <v>10267</v>
      </c>
      <c r="N1145" t="s">
        <v>69</v>
      </c>
      <c r="O1145" t="s">
        <v>70</v>
      </c>
      <c r="P1145">
        <v>3.5</v>
      </c>
      <c r="Q1145" t="s">
        <v>71</v>
      </c>
      <c r="R1145" t="s">
        <v>71</v>
      </c>
      <c r="T1145" t="s">
        <v>25</v>
      </c>
      <c r="U1145" t="s">
        <v>73</v>
      </c>
      <c r="W1145">
        <v>1.75</v>
      </c>
      <c r="X1145">
        <f>SUM(Table2[[#This Row],[Mitigation Finance ($ million)]:[Adaptation Finance ($ million)]])</f>
        <v>1.75</v>
      </c>
      <c r="Y1145" t="s">
        <v>68</v>
      </c>
      <c r="Z1145" t="s">
        <v>74</v>
      </c>
      <c r="AA1145" t="s">
        <v>1151</v>
      </c>
    </row>
    <row r="1146" spans="1:27" x14ac:dyDescent="0.25">
      <c r="A1146" s="2">
        <v>45280</v>
      </c>
      <c r="B1146" t="s">
        <v>1148</v>
      </c>
      <c r="C1146" t="s">
        <v>1149</v>
      </c>
      <c r="D1146" t="s">
        <v>1150</v>
      </c>
      <c r="E1146" t="s">
        <v>652</v>
      </c>
      <c r="F1146" t="s">
        <v>223</v>
      </c>
      <c r="G1146" t="s">
        <v>105</v>
      </c>
      <c r="H1146" t="s">
        <v>419</v>
      </c>
      <c r="I1146" t="s">
        <v>66</v>
      </c>
      <c r="K1146" t="s">
        <v>67</v>
      </c>
      <c r="L1146" t="s">
        <v>107</v>
      </c>
      <c r="M1146">
        <v>10267</v>
      </c>
      <c r="N1146" t="s">
        <v>99</v>
      </c>
      <c r="O1146" t="s">
        <v>1152</v>
      </c>
      <c r="P1146">
        <v>0.65</v>
      </c>
      <c r="Q1146" t="s">
        <v>71</v>
      </c>
      <c r="R1146" t="s">
        <v>71</v>
      </c>
      <c r="T1146" t="s">
        <v>25</v>
      </c>
      <c r="U1146" t="s">
        <v>73</v>
      </c>
      <c r="W1146">
        <v>0.32500000000000001</v>
      </c>
      <c r="X1146">
        <f>SUM(Table2[[#This Row],[Mitigation Finance ($ million)]:[Adaptation Finance ($ million)]])</f>
        <v>0.32500000000000001</v>
      </c>
      <c r="Y1146" t="s">
        <v>68</v>
      </c>
      <c r="Z1146" t="s">
        <v>74</v>
      </c>
      <c r="AA1146" t="s">
        <v>1151</v>
      </c>
    </row>
    <row r="1147" spans="1:27" x14ac:dyDescent="0.25">
      <c r="A1147" s="2">
        <v>45280</v>
      </c>
      <c r="B1147" t="s">
        <v>1148</v>
      </c>
      <c r="C1147" t="s">
        <v>1149</v>
      </c>
      <c r="D1147" t="s">
        <v>1150</v>
      </c>
      <c r="E1147" t="s">
        <v>652</v>
      </c>
      <c r="F1147" t="s">
        <v>223</v>
      </c>
      <c r="G1147" t="s">
        <v>105</v>
      </c>
      <c r="H1147" t="s">
        <v>419</v>
      </c>
      <c r="I1147" t="s">
        <v>66</v>
      </c>
      <c r="K1147" t="s">
        <v>67</v>
      </c>
      <c r="L1147" t="s">
        <v>107</v>
      </c>
      <c r="M1147">
        <v>10267</v>
      </c>
      <c r="N1147" t="s">
        <v>99</v>
      </c>
      <c r="O1147" t="s">
        <v>1011</v>
      </c>
      <c r="P1147">
        <v>0.7</v>
      </c>
      <c r="Q1147" t="s">
        <v>71</v>
      </c>
      <c r="R1147" t="s">
        <v>71</v>
      </c>
      <c r="T1147" t="s">
        <v>25</v>
      </c>
      <c r="U1147" t="s">
        <v>73</v>
      </c>
      <c r="W1147">
        <v>0.35</v>
      </c>
      <c r="X1147">
        <f>SUM(Table2[[#This Row],[Mitigation Finance ($ million)]:[Adaptation Finance ($ million)]])</f>
        <v>0.35</v>
      </c>
      <c r="Y1147" t="s">
        <v>68</v>
      </c>
      <c r="Z1147" t="s">
        <v>74</v>
      </c>
      <c r="AA1147" t="s">
        <v>1151</v>
      </c>
    </row>
    <row r="1148" spans="1:27" x14ac:dyDescent="0.25">
      <c r="A1148" s="2">
        <v>45280</v>
      </c>
      <c r="B1148" t="s">
        <v>1133</v>
      </c>
      <c r="C1148" t="s">
        <v>1134</v>
      </c>
      <c r="D1148" t="s">
        <v>429</v>
      </c>
      <c r="E1148" t="s">
        <v>430</v>
      </c>
      <c r="F1148" t="s">
        <v>217</v>
      </c>
      <c r="G1148" t="s">
        <v>218</v>
      </c>
      <c r="H1148" t="s">
        <v>1135</v>
      </c>
      <c r="I1148" t="s">
        <v>66</v>
      </c>
      <c r="J1148">
        <v>0.5</v>
      </c>
      <c r="K1148" t="s">
        <v>67</v>
      </c>
      <c r="L1148" t="s">
        <v>68</v>
      </c>
      <c r="M1148">
        <v>10237</v>
      </c>
      <c r="N1148" t="s">
        <v>69</v>
      </c>
      <c r="O1148" t="s">
        <v>70</v>
      </c>
      <c r="P1148">
        <v>0.5</v>
      </c>
      <c r="Q1148" t="s">
        <v>332</v>
      </c>
      <c r="R1148" t="s">
        <v>141</v>
      </c>
      <c r="T1148" t="s">
        <v>72</v>
      </c>
      <c r="U1148" t="s">
        <v>73</v>
      </c>
      <c r="V1148">
        <v>0.1</v>
      </c>
      <c r="X1148">
        <f>SUM(Table2[[#This Row],[Mitigation Finance ($ million)]:[Adaptation Finance ($ million)]])</f>
        <v>0.1</v>
      </c>
      <c r="Y1148" t="s">
        <v>68</v>
      </c>
      <c r="Z1148" t="s">
        <v>74</v>
      </c>
      <c r="AA1148" t="s">
        <v>1136</v>
      </c>
    </row>
    <row r="1149" spans="1:27" x14ac:dyDescent="0.25">
      <c r="A1149" s="2">
        <v>45280</v>
      </c>
      <c r="B1149" t="s">
        <v>1133</v>
      </c>
      <c r="C1149" t="s">
        <v>1134</v>
      </c>
      <c r="D1149" t="s">
        <v>429</v>
      </c>
      <c r="E1149" t="s">
        <v>430</v>
      </c>
      <c r="F1149" t="s">
        <v>217</v>
      </c>
      <c r="G1149" t="s">
        <v>218</v>
      </c>
      <c r="H1149" t="s">
        <v>1135</v>
      </c>
      <c r="I1149" t="s">
        <v>66</v>
      </c>
      <c r="K1149" t="s">
        <v>67</v>
      </c>
      <c r="L1149" t="s">
        <v>68</v>
      </c>
      <c r="M1149">
        <v>10237</v>
      </c>
      <c r="N1149" t="s">
        <v>69</v>
      </c>
      <c r="O1149" t="s">
        <v>70</v>
      </c>
      <c r="Q1149" t="s">
        <v>332</v>
      </c>
      <c r="R1149" t="s">
        <v>128</v>
      </c>
      <c r="T1149" t="s">
        <v>72</v>
      </c>
      <c r="U1149" t="s">
        <v>73</v>
      </c>
      <c r="V1149">
        <v>0.05</v>
      </c>
      <c r="W1149">
        <v>0.05</v>
      </c>
      <c r="X1149">
        <f>SUM(Table2[[#This Row],[Mitigation Finance ($ million)]:[Adaptation Finance ($ million)]])</f>
        <v>0.1</v>
      </c>
      <c r="Y1149" t="s">
        <v>68</v>
      </c>
      <c r="Z1149" t="s">
        <v>74</v>
      </c>
      <c r="AA1149" t="s">
        <v>1136</v>
      </c>
    </row>
    <row r="1150" spans="1:27" x14ac:dyDescent="0.25">
      <c r="A1150" s="2">
        <v>45280</v>
      </c>
      <c r="B1150" t="s">
        <v>1133</v>
      </c>
      <c r="C1150" t="s">
        <v>1134</v>
      </c>
      <c r="D1150" t="s">
        <v>429</v>
      </c>
      <c r="E1150" t="s">
        <v>430</v>
      </c>
      <c r="F1150" t="s">
        <v>217</v>
      </c>
      <c r="G1150" t="s">
        <v>218</v>
      </c>
      <c r="H1150" t="s">
        <v>1135</v>
      </c>
      <c r="I1150" t="s">
        <v>66</v>
      </c>
      <c r="K1150" t="s">
        <v>67</v>
      </c>
      <c r="L1150" t="s">
        <v>68</v>
      </c>
      <c r="M1150">
        <v>10237</v>
      </c>
      <c r="N1150" t="s">
        <v>69</v>
      </c>
      <c r="O1150" t="s">
        <v>70</v>
      </c>
      <c r="Q1150" t="s">
        <v>332</v>
      </c>
      <c r="R1150" t="s">
        <v>332</v>
      </c>
      <c r="T1150" t="s">
        <v>72</v>
      </c>
      <c r="U1150" t="s">
        <v>73</v>
      </c>
      <c r="V1150">
        <v>0.2</v>
      </c>
      <c r="W1150">
        <v>0.1</v>
      </c>
      <c r="X1150">
        <f>SUM(Table2[[#This Row],[Mitigation Finance ($ million)]:[Adaptation Finance ($ million)]])</f>
        <v>0.30000000000000004</v>
      </c>
      <c r="Y1150" t="s">
        <v>68</v>
      </c>
      <c r="Z1150" t="s">
        <v>74</v>
      </c>
      <c r="AA1150" t="s">
        <v>1136</v>
      </c>
    </row>
    <row r="1151" spans="1:27" x14ac:dyDescent="0.25">
      <c r="A1151" s="2">
        <v>45280</v>
      </c>
      <c r="B1151" t="s">
        <v>1144</v>
      </c>
      <c r="C1151" t="s">
        <v>1145</v>
      </c>
      <c r="D1151" t="s">
        <v>112</v>
      </c>
      <c r="E1151" t="s">
        <v>113</v>
      </c>
      <c r="F1151" t="s">
        <v>114</v>
      </c>
      <c r="G1151" t="s">
        <v>89</v>
      </c>
      <c r="H1151" t="s">
        <v>137</v>
      </c>
      <c r="I1151" t="s">
        <v>91</v>
      </c>
      <c r="J1151">
        <v>4</v>
      </c>
      <c r="K1151" t="s">
        <v>92</v>
      </c>
      <c r="L1151" t="s">
        <v>138</v>
      </c>
      <c r="M1151" t="s">
        <v>1146</v>
      </c>
      <c r="N1151" t="s">
        <v>99</v>
      </c>
      <c r="O1151" t="s">
        <v>140</v>
      </c>
      <c r="P1151">
        <v>1</v>
      </c>
      <c r="Q1151" t="s">
        <v>117</v>
      </c>
      <c r="R1151" t="s">
        <v>117</v>
      </c>
      <c r="T1151" t="s">
        <v>72</v>
      </c>
      <c r="U1151" t="s">
        <v>73</v>
      </c>
      <c r="V1151">
        <v>0.5</v>
      </c>
      <c r="W1151">
        <v>0.5</v>
      </c>
      <c r="X1151">
        <f>SUM(Table2[[#This Row],[Mitigation Finance ($ million)]:[Adaptation Finance ($ million)]])</f>
        <v>1</v>
      </c>
      <c r="Y1151" t="s">
        <v>96</v>
      </c>
      <c r="Z1151" t="s">
        <v>74</v>
      </c>
      <c r="AA1151" t="s">
        <v>1147</v>
      </c>
    </row>
    <row r="1152" spans="1:27" x14ac:dyDescent="0.25">
      <c r="A1152" s="2">
        <v>45280</v>
      </c>
      <c r="B1152" t="s">
        <v>1141</v>
      </c>
      <c r="C1152" t="s">
        <v>1142</v>
      </c>
      <c r="D1152" t="s">
        <v>87</v>
      </c>
      <c r="E1152" t="s">
        <v>88</v>
      </c>
      <c r="F1152" t="s">
        <v>80</v>
      </c>
      <c r="G1152" t="s">
        <v>105</v>
      </c>
      <c r="H1152" t="s">
        <v>359</v>
      </c>
      <c r="I1152" t="s">
        <v>66</v>
      </c>
      <c r="J1152">
        <v>0.22500000000000001</v>
      </c>
      <c r="K1152" t="s">
        <v>67</v>
      </c>
      <c r="L1152" t="s">
        <v>68</v>
      </c>
      <c r="M1152">
        <v>10260</v>
      </c>
      <c r="N1152" t="s">
        <v>69</v>
      </c>
      <c r="O1152" t="s">
        <v>70</v>
      </c>
      <c r="P1152">
        <v>0.22500000000000001</v>
      </c>
      <c r="Q1152" t="s">
        <v>117</v>
      </c>
      <c r="R1152" t="s">
        <v>117</v>
      </c>
      <c r="T1152" t="s">
        <v>25</v>
      </c>
      <c r="U1152" t="s">
        <v>73</v>
      </c>
      <c r="W1152">
        <v>0.22500000000000001</v>
      </c>
      <c r="X1152">
        <f>SUM(Table2[[#This Row],[Mitigation Finance ($ million)]:[Adaptation Finance ($ million)]])</f>
        <v>0.22500000000000001</v>
      </c>
      <c r="Y1152" t="s">
        <v>68</v>
      </c>
      <c r="Z1152" t="s">
        <v>74</v>
      </c>
      <c r="AA1152" t="s">
        <v>1143</v>
      </c>
    </row>
    <row r="1153" spans="1:27" x14ac:dyDescent="0.25">
      <c r="A1153" s="2">
        <v>45281</v>
      </c>
      <c r="B1153" t="s">
        <v>1050</v>
      </c>
      <c r="C1153" t="s">
        <v>1051</v>
      </c>
      <c r="D1153" t="s">
        <v>167</v>
      </c>
      <c r="E1153" t="s">
        <v>168</v>
      </c>
      <c r="F1153" t="s">
        <v>63</v>
      </c>
      <c r="G1153" t="s">
        <v>105</v>
      </c>
      <c r="H1153" t="s">
        <v>65</v>
      </c>
      <c r="I1153" t="s">
        <v>66</v>
      </c>
      <c r="K1153" t="s">
        <v>180</v>
      </c>
      <c r="L1153" t="s">
        <v>107</v>
      </c>
      <c r="M1153">
        <v>10198</v>
      </c>
      <c r="N1153" t="s">
        <v>99</v>
      </c>
      <c r="O1153" t="s">
        <v>483</v>
      </c>
      <c r="P1153">
        <v>1</v>
      </c>
      <c r="Q1153" t="s">
        <v>71</v>
      </c>
      <c r="R1153" t="s">
        <v>71</v>
      </c>
      <c r="T1153" t="s">
        <v>72</v>
      </c>
      <c r="U1153" t="s">
        <v>95</v>
      </c>
      <c r="X1153">
        <f>SUM(Table2[[#This Row],[Mitigation Finance ($ million)]:[Adaptation Finance ($ million)]])</f>
        <v>0</v>
      </c>
      <c r="Y1153" t="s">
        <v>68</v>
      </c>
      <c r="Z1153" t="s">
        <v>74</v>
      </c>
      <c r="AA1153" t="s">
        <v>1053</v>
      </c>
    </row>
    <row r="1154" spans="1:27" x14ac:dyDescent="0.25">
      <c r="A1154" s="2">
        <v>45281</v>
      </c>
      <c r="B1154" t="s">
        <v>1156</v>
      </c>
      <c r="C1154" t="s">
        <v>1157</v>
      </c>
      <c r="D1154" t="s">
        <v>1158</v>
      </c>
      <c r="E1154" t="s">
        <v>104</v>
      </c>
      <c r="F1154" t="s">
        <v>104</v>
      </c>
      <c r="G1154" t="s">
        <v>105</v>
      </c>
      <c r="H1154" t="s">
        <v>359</v>
      </c>
      <c r="I1154" t="s">
        <v>66</v>
      </c>
      <c r="J1154">
        <v>3</v>
      </c>
      <c r="K1154" t="s">
        <v>67</v>
      </c>
      <c r="L1154" t="s">
        <v>68</v>
      </c>
      <c r="M1154">
        <v>10258</v>
      </c>
      <c r="N1154" t="s">
        <v>69</v>
      </c>
      <c r="O1154" t="s">
        <v>70</v>
      </c>
      <c r="P1154">
        <v>3</v>
      </c>
      <c r="Q1154" t="s">
        <v>117</v>
      </c>
      <c r="R1154" t="s">
        <v>117</v>
      </c>
      <c r="T1154" t="s">
        <v>72</v>
      </c>
      <c r="U1154" t="s">
        <v>173</v>
      </c>
      <c r="V1154">
        <v>0.9</v>
      </c>
      <c r="W1154">
        <v>2.1</v>
      </c>
      <c r="X1154">
        <f>SUM(Table2[[#This Row],[Mitigation Finance ($ million)]:[Adaptation Finance ($ million)]])</f>
        <v>3</v>
      </c>
      <c r="Y1154" t="s">
        <v>68</v>
      </c>
      <c r="Z1154" t="s">
        <v>74</v>
      </c>
      <c r="AA1154" t="s">
        <v>1159</v>
      </c>
    </row>
    <row r="1155" spans="1:27" x14ac:dyDescent="0.25">
      <c r="A1155" s="2">
        <v>45281</v>
      </c>
      <c r="B1155" t="s">
        <v>1153</v>
      </c>
      <c r="C1155" t="s">
        <v>1154</v>
      </c>
      <c r="D1155" t="s">
        <v>87</v>
      </c>
      <c r="E1155" t="s">
        <v>88</v>
      </c>
      <c r="F1155" t="s">
        <v>80</v>
      </c>
      <c r="G1155" t="s">
        <v>105</v>
      </c>
      <c r="H1155" t="s">
        <v>359</v>
      </c>
      <c r="I1155" t="s">
        <v>66</v>
      </c>
      <c r="J1155">
        <v>0.22500000000000001</v>
      </c>
      <c r="K1155" t="s">
        <v>67</v>
      </c>
      <c r="L1155" t="s">
        <v>68</v>
      </c>
      <c r="M1155">
        <v>10273</v>
      </c>
      <c r="N1155" t="s">
        <v>69</v>
      </c>
      <c r="O1155" t="s">
        <v>70</v>
      </c>
      <c r="P1155">
        <v>0.22500000000000001</v>
      </c>
      <c r="Q1155" t="s">
        <v>117</v>
      </c>
      <c r="R1155" t="s">
        <v>117</v>
      </c>
      <c r="T1155" t="s">
        <v>25</v>
      </c>
      <c r="U1155" t="s">
        <v>73</v>
      </c>
      <c r="W1155">
        <v>0.22500000000000001</v>
      </c>
      <c r="X1155">
        <f>SUM(Table2[[#This Row],[Mitigation Finance ($ million)]:[Adaptation Finance ($ million)]])</f>
        <v>0.22500000000000001</v>
      </c>
      <c r="Y1155" t="s">
        <v>68</v>
      </c>
      <c r="Z1155" t="s">
        <v>74</v>
      </c>
      <c r="AA1155" t="s">
        <v>1155</v>
      </c>
    </row>
    <row r="1156" spans="1:27" x14ac:dyDescent="0.25">
      <c r="A1156" s="2">
        <v>45282</v>
      </c>
      <c r="B1156" t="s">
        <v>1169</v>
      </c>
      <c r="C1156" t="s">
        <v>1170</v>
      </c>
      <c r="D1156" t="s">
        <v>87</v>
      </c>
      <c r="E1156" t="s">
        <v>88</v>
      </c>
      <c r="F1156" t="s">
        <v>80</v>
      </c>
      <c r="G1156" t="s">
        <v>81</v>
      </c>
      <c r="H1156" t="s">
        <v>82</v>
      </c>
      <c r="I1156" t="s">
        <v>66</v>
      </c>
      <c r="J1156">
        <v>125</v>
      </c>
      <c r="K1156" t="s">
        <v>92</v>
      </c>
      <c r="L1156" t="s">
        <v>93</v>
      </c>
      <c r="M1156" t="s">
        <v>1171</v>
      </c>
      <c r="N1156" t="s">
        <v>69</v>
      </c>
      <c r="O1156" t="s">
        <v>94</v>
      </c>
      <c r="P1156">
        <v>100</v>
      </c>
      <c r="Q1156" t="s">
        <v>71</v>
      </c>
      <c r="R1156" t="s">
        <v>71</v>
      </c>
      <c r="T1156" t="s">
        <v>72</v>
      </c>
      <c r="U1156" t="s">
        <v>95</v>
      </c>
      <c r="V1156">
        <v>1.95</v>
      </c>
      <c r="W1156">
        <v>12.19</v>
      </c>
      <c r="X1156">
        <f>SUM(Table2[[#This Row],[Mitigation Finance ($ million)]:[Adaptation Finance ($ million)]])</f>
        <v>14.139999999999999</v>
      </c>
      <c r="Y1156" t="s">
        <v>96</v>
      </c>
      <c r="Z1156" t="s">
        <v>74</v>
      </c>
      <c r="AA1156" t="s">
        <v>1172</v>
      </c>
    </row>
    <row r="1157" spans="1:27" x14ac:dyDescent="0.25">
      <c r="A1157" s="2">
        <v>45282</v>
      </c>
      <c r="B1157" t="s">
        <v>1169</v>
      </c>
      <c r="C1157" t="s">
        <v>1170</v>
      </c>
      <c r="D1157" t="s">
        <v>87</v>
      </c>
      <c r="E1157" t="s">
        <v>88</v>
      </c>
      <c r="F1157" t="s">
        <v>80</v>
      </c>
      <c r="G1157" t="s">
        <v>81</v>
      </c>
      <c r="H1157" t="s">
        <v>82</v>
      </c>
      <c r="I1157" t="s">
        <v>66</v>
      </c>
      <c r="K1157" t="s">
        <v>92</v>
      </c>
      <c r="L1157" t="s">
        <v>93</v>
      </c>
      <c r="M1157" t="s">
        <v>1171</v>
      </c>
      <c r="N1157" t="s">
        <v>69</v>
      </c>
      <c r="O1157" t="s">
        <v>94</v>
      </c>
      <c r="Q1157" t="s">
        <v>71</v>
      </c>
      <c r="R1157" t="s">
        <v>84</v>
      </c>
      <c r="T1157" t="s">
        <v>72</v>
      </c>
      <c r="U1157" t="s">
        <v>95</v>
      </c>
      <c r="W1157">
        <v>0.01</v>
      </c>
      <c r="X1157">
        <f>SUM(Table2[[#This Row],[Mitigation Finance ($ million)]:[Adaptation Finance ($ million)]])</f>
        <v>0.01</v>
      </c>
      <c r="Y1157" t="s">
        <v>96</v>
      </c>
      <c r="Z1157" t="s">
        <v>74</v>
      </c>
      <c r="AA1157" t="s">
        <v>1172</v>
      </c>
    </row>
    <row r="1158" spans="1:27" x14ac:dyDescent="0.25">
      <c r="A1158" s="2">
        <v>45282</v>
      </c>
      <c r="B1158" t="s">
        <v>1160</v>
      </c>
      <c r="C1158" t="s">
        <v>1161</v>
      </c>
      <c r="D1158" t="s">
        <v>714</v>
      </c>
      <c r="E1158" t="s">
        <v>715</v>
      </c>
      <c r="F1158" t="s">
        <v>63</v>
      </c>
      <c r="G1158" t="s">
        <v>64</v>
      </c>
      <c r="H1158" t="s">
        <v>526</v>
      </c>
      <c r="I1158" t="s">
        <v>66</v>
      </c>
      <c r="J1158">
        <v>40</v>
      </c>
      <c r="K1158" t="s">
        <v>92</v>
      </c>
      <c r="L1158" t="s">
        <v>150</v>
      </c>
      <c r="M1158" t="s">
        <v>1162</v>
      </c>
      <c r="N1158" t="s">
        <v>69</v>
      </c>
      <c r="O1158" t="s">
        <v>152</v>
      </c>
      <c r="P1158">
        <v>40</v>
      </c>
      <c r="Q1158" t="s">
        <v>132</v>
      </c>
      <c r="R1158" t="s">
        <v>132</v>
      </c>
      <c r="T1158" t="s">
        <v>72</v>
      </c>
      <c r="U1158" t="s">
        <v>73</v>
      </c>
      <c r="V1158">
        <v>1.75</v>
      </c>
      <c r="W1158">
        <v>6.5</v>
      </c>
      <c r="X1158">
        <f>SUM(Table2[[#This Row],[Mitigation Finance ($ million)]:[Adaptation Finance ($ million)]])</f>
        <v>8.25</v>
      </c>
      <c r="Y1158" t="s">
        <v>96</v>
      </c>
      <c r="Z1158" t="s">
        <v>74</v>
      </c>
      <c r="AA1158" t="s">
        <v>1163</v>
      </c>
    </row>
    <row r="1159" spans="1:27" x14ac:dyDescent="0.25">
      <c r="A1159" s="2">
        <v>45282</v>
      </c>
      <c r="B1159" t="s">
        <v>1077</v>
      </c>
      <c r="C1159" t="s">
        <v>1173</v>
      </c>
      <c r="D1159" t="s">
        <v>87</v>
      </c>
      <c r="E1159" t="s">
        <v>88</v>
      </c>
      <c r="F1159" t="s">
        <v>80</v>
      </c>
      <c r="G1159" t="s">
        <v>105</v>
      </c>
      <c r="H1159" t="s">
        <v>289</v>
      </c>
      <c r="I1159" t="s">
        <v>66</v>
      </c>
      <c r="K1159" t="s">
        <v>180</v>
      </c>
      <c r="L1159" t="s">
        <v>68</v>
      </c>
      <c r="M1159">
        <v>10204</v>
      </c>
      <c r="N1159" t="s">
        <v>69</v>
      </c>
      <c r="O1159" t="s">
        <v>70</v>
      </c>
      <c r="P1159">
        <v>1</v>
      </c>
      <c r="Q1159" t="s">
        <v>141</v>
      </c>
      <c r="R1159" t="s">
        <v>141</v>
      </c>
      <c r="T1159" t="s">
        <v>72</v>
      </c>
      <c r="U1159" t="s">
        <v>73</v>
      </c>
      <c r="V1159">
        <v>0.7</v>
      </c>
      <c r="X1159">
        <f>SUM(Table2[[#This Row],[Mitigation Finance ($ million)]:[Adaptation Finance ($ million)]])</f>
        <v>0.7</v>
      </c>
      <c r="Y1159" t="s">
        <v>68</v>
      </c>
      <c r="Z1159" t="s">
        <v>74</v>
      </c>
      <c r="AA1159" t="s">
        <v>1080</v>
      </c>
    </row>
    <row r="1160" spans="1:27" x14ac:dyDescent="0.25">
      <c r="A1160" s="2">
        <v>45282</v>
      </c>
      <c r="B1160" t="s">
        <v>1077</v>
      </c>
      <c r="C1160" t="s">
        <v>1173</v>
      </c>
      <c r="D1160" t="s">
        <v>87</v>
      </c>
      <c r="E1160" t="s">
        <v>88</v>
      </c>
      <c r="F1160" t="s">
        <v>80</v>
      </c>
      <c r="G1160" t="s">
        <v>105</v>
      </c>
      <c r="H1160" t="s">
        <v>289</v>
      </c>
      <c r="I1160" t="s">
        <v>66</v>
      </c>
      <c r="K1160" t="s">
        <v>180</v>
      </c>
      <c r="L1160" t="s">
        <v>68</v>
      </c>
      <c r="M1160">
        <v>10204</v>
      </c>
      <c r="N1160" t="s">
        <v>69</v>
      </c>
      <c r="O1160" t="s">
        <v>70</v>
      </c>
      <c r="Q1160" t="s">
        <v>141</v>
      </c>
      <c r="R1160" t="s">
        <v>117</v>
      </c>
      <c r="T1160" t="s">
        <v>72</v>
      </c>
      <c r="U1160" t="s">
        <v>73</v>
      </c>
      <c r="V1160">
        <v>0.05</v>
      </c>
      <c r="W1160">
        <v>0.05</v>
      </c>
      <c r="X1160">
        <f>SUM(Table2[[#This Row],[Mitigation Finance ($ million)]:[Adaptation Finance ($ million)]])</f>
        <v>0.1</v>
      </c>
      <c r="Y1160" t="s">
        <v>68</v>
      </c>
      <c r="Z1160" t="s">
        <v>74</v>
      </c>
      <c r="AA1160" t="s">
        <v>1080</v>
      </c>
    </row>
    <row r="1161" spans="1:27" x14ac:dyDescent="0.25">
      <c r="A1161" s="2">
        <v>45282</v>
      </c>
      <c r="B1161" t="s">
        <v>1077</v>
      </c>
      <c r="C1161" t="s">
        <v>1173</v>
      </c>
      <c r="D1161" t="s">
        <v>87</v>
      </c>
      <c r="E1161" t="s">
        <v>88</v>
      </c>
      <c r="F1161" t="s">
        <v>80</v>
      </c>
      <c r="G1161" t="s">
        <v>105</v>
      </c>
      <c r="H1161" t="s">
        <v>289</v>
      </c>
      <c r="I1161" t="s">
        <v>66</v>
      </c>
      <c r="K1161" t="s">
        <v>180</v>
      </c>
      <c r="L1161" t="s">
        <v>107</v>
      </c>
      <c r="M1161">
        <v>10204</v>
      </c>
      <c r="N1161" t="s">
        <v>99</v>
      </c>
      <c r="O1161" t="s">
        <v>449</v>
      </c>
      <c r="P1161">
        <v>0.5</v>
      </c>
      <c r="Q1161" t="s">
        <v>141</v>
      </c>
      <c r="R1161" t="s">
        <v>117</v>
      </c>
      <c r="T1161" t="s">
        <v>72</v>
      </c>
      <c r="U1161" t="s">
        <v>73</v>
      </c>
      <c r="V1161">
        <v>2.5000000000000001E-2</v>
      </c>
      <c r="W1161">
        <v>2.5000000000000001E-2</v>
      </c>
      <c r="X1161">
        <f>SUM(Table2[[#This Row],[Mitigation Finance ($ million)]:[Adaptation Finance ($ million)]])</f>
        <v>0.05</v>
      </c>
      <c r="Y1161" t="s">
        <v>68</v>
      </c>
      <c r="Z1161" t="s">
        <v>74</v>
      </c>
      <c r="AA1161" t="s">
        <v>1080</v>
      </c>
    </row>
    <row r="1162" spans="1:27" x14ac:dyDescent="0.25">
      <c r="A1162" s="2">
        <v>45282</v>
      </c>
      <c r="B1162" t="s">
        <v>1077</v>
      </c>
      <c r="C1162" t="s">
        <v>1173</v>
      </c>
      <c r="D1162" t="s">
        <v>87</v>
      </c>
      <c r="E1162" t="s">
        <v>88</v>
      </c>
      <c r="F1162" t="s">
        <v>80</v>
      </c>
      <c r="G1162" t="s">
        <v>105</v>
      </c>
      <c r="H1162" t="s">
        <v>289</v>
      </c>
      <c r="I1162" t="s">
        <v>66</v>
      </c>
      <c r="K1162" t="s">
        <v>180</v>
      </c>
      <c r="L1162" t="s">
        <v>107</v>
      </c>
      <c r="M1162">
        <v>10204</v>
      </c>
      <c r="N1162" t="s">
        <v>99</v>
      </c>
      <c r="O1162" t="s">
        <v>449</v>
      </c>
      <c r="Q1162" t="s">
        <v>141</v>
      </c>
      <c r="R1162" t="s">
        <v>141</v>
      </c>
      <c r="T1162" t="s">
        <v>72</v>
      </c>
      <c r="U1162" t="s">
        <v>73</v>
      </c>
      <c r="V1162">
        <v>0.35</v>
      </c>
      <c r="X1162">
        <f>SUM(Table2[[#This Row],[Mitigation Finance ($ million)]:[Adaptation Finance ($ million)]])</f>
        <v>0.35</v>
      </c>
      <c r="Y1162" t="s">
        <v>68</v>
      </c>
      <c r="Z1162" t="s">
        <v>74</v>
      </c>
      <c r="AA1162" t="s">
        <v>1080</v>
      </c>
    </row>
    <row r="1163" spans="1:27" x14ac:dyDescent="0.25">
      <c r="A1163" s="2">
        <v>45282</v>
      </c>
      <c r="B1163" t="s">
        <v>1179</v>
      </c>
      <c r="C1163" t="s">
        <v>1180</v>
      </c>
      <c r="D1163" t="s">
        <v>121</v>
      </c>
      <c r="E1163" t="s">
        <v>122</v>
      </c>
      <c r="F1163" t="s">
        <v>114</v>
      </c>
      <c r="G1163" t="s">
        <v>123</v>
      </c>
      <c r="H1163" t="s">
        <v>644</v>
      </c>
      <c r="I1163" t="s">
        <v>66</v>
      </c>
      <c r="J1163">
        <v>900</v>
      </c>
      <c r="K1163" t="s">
        <v>125</v>
      </c>
      <c r="L1163" t="s">
        <v>93</v>
      </c>
      <c r="M1163" t="s">
        <v>1181</v>
      </c>
      <c r="N1163" t="s">
        <v>69</v>
      </c>
      <c r="O1163" t="s">
        <v>94</v>
      </c>
      <c r="P1163">
        <v>463.11592419999999</v>
      </c>
      <c r="Q1163" t="s">
        <v>361</v>
      </c>
      <c r="R1163" t="s">
        <v>361</v>
      </c>
      <c r="T1163" t="s">
        <v>72</v>
      </c>
      <c r="U1163" t="s">
        <v>73</v>
      </c>
      <c r="V1163">
        <v>39.799999999999997</v>
      </c>
      <c r="W1163">
        <v>25.79</v>
      </c>
      <c r="X1163">
        <f>SUM(Table2[[#This Row],[Mitigation Finance ($ million)]:[Adaptation Finance ($ million)]])</f>
        <v>65.59</v>
      </c>
      <c r="Y1163" t="s">
        <v>96</v>
      </c>
      <c r="Z1163" t="s">
        <v>74</v>
      </c>
      <c r="AA1163" t="s">
        <v>1182</v>
      </c>
    </row>
    <row r="1164" spans="1:27" x14ac:dyDescent="0.25">
      <c r="A1164" s="2">
        <v>45282</v>
      </c>
      <c r="B1164" t="s">
        <v>1179</v>
      </c>
      <c r="C1164" t="s">
        <v>1180</v>
      </c>
      <c r="D1164" t="s">
        <v>121</v>
      </c>
      <c r="E1164" t="s">
        <v>122</v>
      </c>
      <c r="F1164" t="s">
        <v>114</v>
      </c>
      <c r="G1164" t="s">
        <v>123</v>
      </c>
      <c r="H1164" t="s">
        <v>644</v>
      </c>
      <c r="I1164" t="s">
        <v>66</v>
      </c>
      <c r="K1164" t="s">
        <v>125</v>
      </c>
      <c r="L1164" t="s">
        <v>98</v>
      </c>
      <c r="M1164" t="s">
        <v>1183</v>
      </c>
      <c r="N1164" t="s">
        <v>595</v>
      </c>
      <c r="O1164" t="s">
        <v>914</v>
      </c>
      <c r="P1164">
        <v>450</v>
      </c>
      <c r="Q1164" t="s">
        <v>361</v>
      </c>
      <c r="R1164" t="s">
        <v>361</v>
      </c>
      <c r="T1164" t="s">
        <v>72</v>
      </c>
      <c r="U1164" t="s">
        <v>73</v>
      </c>
      <c r="X1164">
        <f>SUM(Table2[[#This Row],[Mitigation Finance ($ million)]:[Adaptation Finance ($ million)]])</f>
        <v>0</v>
      </c>
      <c r="Y1164" t="s">
        <v>96</v>
      </c>
      <c r="Z1164" t="s">
        <v>74</v>
      </c>
      <c r="AA1164" t="s">
        <v>1182</v>
      </c>
    </row>
    <row r="1165" spans="1:27" x14ac:dyDescent="0.25">
      <c r="A1165" s="2">
        <v>45282</v>
      </c>
      <c r="B1165" t="s">
        <v>1184</v>
      </c>
      <c r="C1165" t="s">
        <v>1185</v>
      </c>
      <c r="D1165" t="s">
        <v>1186</v>
      </c>
      <c r="E1165" t="s">
        <v>1187</v>
      </c>
      <c r="F1165" t="s">
        <v>114</v>
      </c>
      <c r="G1165" t="s">
        <v>123</v>
      </c>
      <c r="H1165" t="s">
        <v>1188</v>
      </c>
      <c r="I1165" t="s">
        <v>66</v>
      </c>
      <c r="J1165">
        <v>0.75</v>
      </c>
      <c r="K1165" t="s">
        <v>67</v>
      </c>
      <c r="L1165" t="s">
        <v>68</v>
      </c>
      <c r="M1165">
        <v>10269</v>
      </c>
      <c r="N1165" t="s">
        <v>69</v>
      </c>
      <c r="O1165" t="s">
        <v>70</v>
      </c>
      <c r="P1165">
        <v>0.75</v>
      </c>
      <c r="Q1165" t="s">
        <v>71</v>
      </c>
      <c r="R1165" t="s">
        <v>71</v>
      </c>
      <c r="T1165" t="s">
        <v>72</v>
      </c>
      <c r="U1165" t="s">
        <v>73</v>
      </c>
      <c r="V1165">
        <v>0.06</v>
      </c>
      <c r="W1165">
        <v>0.06</v>
      </c>
      <c r="X1165">
        <f>SUM(Table2[[#This Row],[Mitigation Finance ($ million)]:[Adaptation Finance ($ million)]])</f>
        <v>0.12</v>
      </c>
      <c r="Y1165" t="s">
        <v>68</v>
      </c>
      <c r="Z1165" t="s">
        <v>74</v>
      </c>
      <c r="AA1165" t="s">
        <v>1189</v>
      </c>
    </row>
    <row r="1166" spans="1:27" x14ac:dyDescent="0.25">
      <c r="A1166" s="2">
        <v>45282</v>
      </c>
      <c r="B1166" t="s">
        <v>1164</v>
      </c>
      <c r="C1166" t="s">
        <v>1165</v>
      </c>
      <c r="D1166" t="s">
        <v>1166</v>
      </c>
      <c r="E1166" t="s">
        <v>208</v>
      </c>
      <c r="F1166" t="s">
        <v>63</v>
      </c>
      <c r="G1166" t="s">
        <v>64</v>
      </c>
      <c r="H1166" t="s">
        <v>1167</v>
      </c>
      <c r="I1166" t="s">
        <v>66</v>
      </c>
      <c r="J1166">
        <v>0.5</v>
      </c>
      <c r="K1166" t="s">
        <v>67</v>
      </c>
      <c r="L1166" t="s">
        <v>68</v>
      </c>
      <c r="M1166">
        <v>10265</v>
      </c>
      <c r="N1166" t="s">
        <v>69</v>
      </c>
      <c r="O1166" t="s">
        <v>70</v>
      </c>
      <c r="P1166">
        <v>0.5</v>
      </c>
      <c r="Q1166" t="s">
        <v>71</v>
      </c>
      <c r="R1166" t="s">
        <v>71</v>
      </c>
      <c r="T1166" t="s">
        <v>25</v>
      </c>
      <c r="U1166" t="s">
        <v>173</v>
      </c>
      <c r="W1166">
        <v>0.5</v>
      </c>
      <c r="X1166">
        <f>SUM(Table2[[#This Row],[Mitigation Finance ($ million)]:[Adaptation Finance ($ million)]])</f>
        <v>0.5</v>
      </c>
      <c r="Y1166" t="s">
        <v>68</v>
      </c>
      <c r="Z1166" t="s">
        <v>74</v>
      </c>
      <c r="AA1166" t="s">
        <v>1168</v>
      </c>
    </row>
    <row r="1167" spans="1:27" x14ac:dyDescent="0.25">
      <c r="A1167" s="2">
        <v>45282</v>
      </c>
      <c r="B1167" t="s">
        <v>1174</v>
      </c>
      <c r="C1167" t="s">
        <v>1175</v>
      </c>
      <c r="D1167" t="s">
        <v>87</v>
      </c>
      <c r="E1167" t="s">
        <v>88</v>
      </c>
      <c r="F1167" t="s">
        <v>80</v>
      </c>
      <c r="G1167" t="s">
        <v>89</v>
      </c>
      <c r="H1167" t="s">
        <v>90</v>
      </c>
      <c r="I1167" t="s">
        <v>91</v>
      </c>
      <c r="J1167">
        <v>303.37299999999999</v>
      </c>
      <c r="K1167" t="s">
        <v>92</v>
      </c>
      <c r="L1167" t="s">
        <v>93</v>
      </c>
      <c r="M1167" t="s">
        <v>1176</v>
      </c>
      <c r="N1167" t="s">
        <v>69</v>
      </c>
      <c r="O1167" t="s">
        <v>94</v>
      </c>
      <c r="P1167">
        <v>147.12499800000001</v>
      </c>
      <c r="Q1167" t="s">
        <v>141</v>
      </c>
      <c r="R1167" t="s">
        <v>141</v>
      </c>
      <c r="T1167" t="s">
        <v>24</v>
      </c>
      <c r="U1167" t="s">
        <v>173</v>
      </c>
      <c r="V1167">
        <v>147.12499800000001</v>
      </c>
      <c r="X1167">
        <f>SUM(Table2[[#This Row],[Mitigation Finance ($ million)]:[Adaptation Finance ($ million)]])</f>
        <v>147.12499800000001</v>
      </c>
      <c r="Y1167" t="s">
        <v>96</v>
      </c>
      <c r="Z1167" t="s">
        <v>74</v>
      </c>
      <c r="AA1167" t="s">
        <v>1177</v>
      </c>
    </row>
    <row r="1168" spans="1:27" x14ac:dyDescent="0.25">
      <c r="A1168" s="2">
        <v>45282</v>
      </c>
      <c r="B1168" t="s">
        <v>1190</v>
      </c>
      <c r="C1168" t="s">
        <v>1191</v>
      </c>
      <c r="D1168" t="s">
        <v>121</v>
      </c>
      <c r="E1168" t="s">
        <v>122</v>
      </c>
      <c r="F1168" t="s">
        <v>114</v>
      </c>
      <c r="G1168" t="s">
        <v>123</v>
      </c>
      <c r="H1168" t="s">
        <v>742</v>
      </c>
      <c r="I1168" t="s">
        <v>66</v>
      </c>
      <c r="J1168">
        <v>1</v>
      </c>
      <c r="K1168" t="s">
        <v>67</v>
      </c>
      <c r="L1168" t="s">
        <v>68</v>
      </c>
      <c r="M1168">
        <v>10200</v>
      </c>
      <c r="N1168" t="s">
        <v>69</v>
      </c>
      <c r="O1168" t="s">
        <v>70</v>
      </c>
      <c r="P1168">
        <v>0.5</v>
      </c>
      <c r="Q1168" t="s">
        <v>126</v>
      </c>
      <c r="R1168" t="s">
        <v>126</v>
      </c>
      <c r="T1168" t="s">
        <v>72</v>
      </c>
      <c r="U1168" t="s">
        <v>73</v>
      </c>
      <c r="V1168">
        <v>0.25</v>
      </c>
      <c r="W1168">
        <v>0.25</v>
      </c>
      <c r="X1168">
        <f>SUM(Table2[[#This Row],[Mitigation Finance ($ million)]:[Adaptation Finance ($ million)]])</f>
        <v>0.5</v>
      </c>
      <c r="Y1168" t="s">
        <v>68</v>
      </c>
      <c r="Z1168" t="s">
        <v>74</v>
      </c>
      <c r="AA1168" t="s">
        <v>1192</v>
      </c>
    </row>
    <row r="1169" spans="1:27" x14ac:dyDescent="0.25">
      <c r="A1169" s="2">
        <v>45282</v>
      </c>
      <c r="B1169" t="s">
        <v>1190</v>
      </c>
      <c r="C1169" t="s">
        <v>1191</v>
      </c>
      <c r="D1169" t="s">
        <v>121</v>
      </c>
      <c r="E1169" t="s">
        <v>122</v>
      </c>
      <c r="F1169" t="s">
        <v>114</v>
      </c>
      <c r="G1169" t="s">
        <v>123</v>
      </c>
      <c r="H1169" t="s">
        <v>742</v>
      </c>
      <c r="I1169" t="s">
        <v>66</v>
      </c>
      <c r="K1169" t="s">
        <v>67</v>
      </c>
      <c r="L1169" t="s">
        <v>107</v>
      </c>
      <c r="M1169">
        <v>10200</v>
      </c>
      <c r="N1169" t="s">
        <v>99</v>
      </c>
      <c r="O1169" t="s">
        <v>1193</v>
      </c>
      <c r="P1169">
        <v>0.5</v>
      </c>
      <c r="Q1169" t="s">
        <v>126</v>
      </c>
      <c r="R1169" t="s">
        <v>126</v>
      </c>
      <c r="T1169" t="s">
        <v>72</v>
      </c>
      <c r="U1169" t="s">
        <v>73</v>
      </c>
      <c r="X1169">
        <f>SUM(Table2[[#This Row],[Mitigation Finance ($ million)]:[Adaptation Finance ($ million)]])</f>
        <v>0</v>
      </c>
      <c r="Y1169" t="s">
        <v>68</v>
      </c>
      <c r="Z1169" t="s">
        <v>74</v>
      </c>
      <c r="AA1169" t="s">
        <v>1192</v>
      </c>
    </row>
    <row r="1170" spans="1:27" x14ac:dyDescent="0.25">
      <c r="A1170" s="2">
        <v>45283</v>
      </c>
      <c r="B1170" t="s">
        <v>1197</v>
      </c>
      <c r="C1170" t="s">
        <v>1198</v>
      </c>
      <c r="D1170" t="s">
        <v>78</v>
      </c>
      <c r="E1170" t="s">
        <v>79</v>
      </c>
      <c r="F1170" t="s">
        <v>80</v>
      </c>
      <c r="G1170" t="s">
        <v>89</v>
      </c>
      <c r="H1170" t="s">
        <v>90</v>
      </c>
      <c r="I1170" t="s">
        <v>91</v>
      </c>
      <c r="J1170">
        <v>174</v>
      </c>
      <c r="K1170" t="s">
        <v>92</v>
      </c>
      <c r="L1170" t="s">
        <v>93</v>
      </c>
      <c r="M1170" t="s">
        <v>1199</v>
      </c>
      <c r="N1170" t="s">
        <v>69</v>
      </c>
      <c r="O1170" t="s">
        <v>94</v>
      </c>
      <c r="P1170">
        <v>50</v>
      </c>
      <c r="Q1170" t="s">
        <v>141</v>
      </c>
      <c r="R1170" t="s">
        <v>141</v>
      </c>
      <c r="T1170" t="s">
        <v>24</v>
      </c>
      <c r="U1170" t="s">
        <v>173</v>
      </c>
      <c r="V1170">
        <v>50</v>
      </c>
      <c r="X1170">
        <f>SUM(Table2[[#This Row],[Mitigation Finance ($ million)]:[Adaptation Finance ($ million)]])</f>
        <v>50</v>
      </c>
      <c r="Y1170" t="s">
        <v>96</v>
      </c>
      <c r="Z1170" t="s">
        <v>74</v>
      </c>
      <c r="AA1170" t="s">
        <v>1200</v>
      </c>
    </row>
    <row r="1171" spans="1:27" x14ac:dyDescent="0.25">
      <c r="A1171" s="2">
        <v>45283</v>
      </c>
      <c r="B1171" t="s">
        <v>1194</v>
      </c>
      <c r="C1171" t="s">
        <v>1195</v>
      </c>
      <c r="D1171" t="s">
        <v>167</v>
      </c>
      <c r="E1171" t="s">
        <v>168</v>
      </c>
      <c r="F1171" t="s">
        <v>63</v>
      </c>
      <c r="G1171" t="s">
        <v>105</v>
      </c>
      <c r="H1171" t="s">
        <v>419</v>
      </c>
      <c r="I1171" t="s">
        <v>66</v>
      </c>
      <c r="J1171">
        <v>2</v>
      </c>
      <c r="K1171" t="s">
        <v>180</v>
      </c>
      <c r="L1171" t="s">
        <v>68</v>
      </c>
      <c r="M1171">
        <v>10196</v>
      </c>
      <c r="N1171" t="s">
        <v>69</v>
      </c>
      <c r="O1171" t="s">
        <v>70</v>
      </c>
      <c r="P1171">
        <v>2</v>
      </c>
      <c r="Q1171" t="s">
        <v>71</v>
      </c>
      <c r="R1171" t="s">
        <v>71</v>
      </c>
      <c r="T1171" t="s">
        <v>72</v>
      </c>
      <c r="U1171" t="s">
        <v>73</v>
      </c>
      <c r="V1171">
        <v>0.05</v>
      </c>
      <c r="W1171">
        <v>0.05</v>
      </c>
      <c r="X1171">
        <f>SUM(Table2[[#This Row],[Mitigation Finance ($ million)]:[Adaptation Finance ($ million)]])</f>
        <v>0.1</v>
      </c>
      <c r="Y1171" t="s">
        <v>68</v>
      </c>
      <c r="Z1171" t="s">
        <v>74</v>
      </c>
      <c r="AA1171" t="s">
        <v>1196</v>
      </c>
    </row>
    <row r="1172" spans="1:27" x14ac:dyDescent="0.25">
      <c r="A1172" s="2">
        <v>45286</v>
      </c>
      <c r="B1172" t="s">
        <v>1201</v>
      </c>
      <c r="C1172" t="s">
        <v>1202</v>
      </c>
      <c r="D1172" t="s">
        <v>215</v>
      </c>
      <c r="E1172" t="s">
        <v>216</v>
      </c>
      <c r="F1172" t="s">
        <v>217</v>
      </c>
      <c r="G1172" t="s">
        <v>105</v>
      </c>
      <c r="H1172" t="s">
        <v>359</v>
      </c>
      <c r="I1172" t="s">
        <v>66</v>
      </c>
      <c r="J1172">
        <v>0.3</v>
      </c>
      <c r="K1172" t="s">
        <v>67</v>
      </c>
      <c r="L1172" t="s">
        <v>68</v>
      </c>
      <c r="M1172">
        <v>10208</v>
      </c>
      <c r="N1172" t="s">
        <v>69</v>
      </c>
      <c r="O1172" t="s">
        <v>70</v>
      </c>
      <c r="P1172">
        <v>0.3</v>
      </c>
      <c r="Q1172" t="s">
        <v>117</v>
      </c>
      <c r="R1172" t="s">
        <v>117</v>
      </c>
      <c r="T1172" t="s">
        <v>72</v>
      </c>
      <c r="U1172" t="s">
        <v>73</v>
      </c>
      <c r="V1172">
        <v>0.15</v>
      </c>
      <c r="W1172">
        <v>0.15</v>
      </c>
      <c r="X1172">
        <f>SUM(Table2[[#This Row],[Mitigation Finance ($ million)]:[Adaptation Finance ($ million)]])</f>
        <v>0.3</v>
      </c>
      <c r="Y1172" t="s">
        <v>68</v>
      </c>
      <c r="Z1172" t="s">
        <v>74</v>
      </c>
      <c r="AA1172" t="s">
        <v>1203</v>
      </c>
    </row>
    <row r="1173" spans="1:27" x14ac:dyDescent="0.25">
      <c r="A1173" s="2">
        <v>45286</v>
      </c>
      <c r="B1173" t="s">
        <v>1204</v>
      </c>
      <c r="C1173" t="s">
        <v>1205</v>
      </c>
      <c r="D1173" t="s">
        <v>429</v>
      </c>
      <c r="E1173" t="s">
        <v>430</v>
      </c>
      <c r="F1173" t="s">
        <v>217</v>
      </c>
      <c r="G1173" t="s">
        <v>218</v>
      </c>
      <c r="H1173" t="s">
        <v>683</v>
      </c>
      <c r="I1173" t="s">
        <v>66</v>
      </c>
      <c r="J1173">
        <v>108</v>
      </c>
      <c r="K1173" t="s">
        <v>92</v>
      </c>
      <c r="L1173" t="s">
        <v>93</v>
      </c>
      <c r="M1173" t="s">
        <v>1206</v>
      </c>
      <c r="N1173" t="s">
        <v>69</v>
      </c>
      <c r="O1173" t="s">
        <v>225</v>
      </c>
      <c r="P1173">
        <v>45</v>
      </c>
      <c r="Q1173" t="s">
        <v>331</v>
      </c>
      <c r="R1173" t="s">
        <v>332</v>
      </c>
      <c r="T1173" t="s">
        <v>72</v>
      </c>
      <c r="U1173" t="s">
        <v>95</v>
      </c>
      <c r="V1173">
        <v>11.29</v>
      </c>
      <c r="W1173">
        <v>7.46</v>
      </c>
      <c r="X1173">
        <f>SUM(Table2[[#This Row],[Mitigation Finance ($ million)]:[Adaptation Finance ($ million)]])</f>
        <v>18.75</v>
      </c>
      <c r="Y1173" t="s">
        <v>96</v>
      </c>
      <c r="Z1173" t="s">
        <v>74</v>
      </c>
      <c r="AA1173" t="s">
        <v>1207</v>
      </c>
    </row>
    <row r="1174" spans="1:27" x14ac:dyDescent="0.25">
      <c r="A1174" s="2">
        <v>45286</v>
      </c>
      <c r="B1174" t="s">
        <v>1204</v>
      </c>
      <c r="C1174" t="s">
        <v>1205</v>
      </c>
      <c r="D1174" t="s">
        <v>429</v>
      </c>
      <c r="E1174" t="s">
        <v>430</v>
      </c>
      <c r="F1174" t="s">
        <v>217</v>
      </c>
      <c r="G1174" t="s">
        <v>218</v>
      </c>
      <c r="H1174" t="s">
        <v>683</v>
      </c>
      <c r="I1174" t="s">
        <v>66</v>
      </c>
      <c r="K1174" t="s">
        <v>92</v>
      </c>
      <c r="L1174" t="s">
        <v>93</v>
      </c>
      <c r="M1174" t="s">
        <v>1208</v>
      </c>
      <c r="N1174" t="s">
        <v>69</v>
      </c>
      <c r="O1174" t="s">
        <v>94</v>
      </c>
      <c r="P1174">
        <v>50</v>
      </c>
      <c r="Q1174" t="s">
        <v>331</v>
      </c>
      <c r="R1174" t="s">
        <v>332</v>
      </c>
      <c r="T1174" t="s">
        <v>72</v>
      </c>
      <c r="U1174" t="s">
        <v>95</v>
      </c>
      <c r="V1174">
        <v>12.54</v>
      </c>
      <c r="W1174">
        <v>8.2799999999999994</v>
      </c>
      <c r="X1174">
        <f>SUM(Table2[[#This Row],[Mitigation Finance ($ million)]:[Adaptation Finance ($ million)]])</f>
        <v>20.82</v>
      </c>
      <c r="Y1174" t="s">
        <v>96</v>
      </c>
      <c r="Z1174" t="s">
        <v>74</v>
      </c>
      <c r="AA1174" t="s">
        <v>1207</v>
      </c>
    </row>
    <row r="1175" spans="1:27" x14ac:dyDescent="0.25">
      <c r="A1175" s="2">
        <v>45286</v>
      </c>
      <c r="B1175" t="s">
        <v>1204</v>
      </c>
      <c r="C1175" t="s">
        <v>1205</v>
      </c>
      <c r="D1175" t="s">
        <v>429</v>
      </c>
      <c r="E1175" t="s">
        <v>430</v>
      </c>
      <c r="F1175" t="s">
        <v>217</v>
      </c>
      <c r="G1175" t="s">
        <v>218</v>
      </c>
      <c r="H1175" t="s">
        <v>683</v>
      </c>
      <c r="I1175" t="s">
        <v>66</v>
      </c>
      <c r="K1175" t="s">
        <v>92</v>
      </c>
      <c r="L1175" t="s">
        <v>150</v>
      </c>
      <c r="M1175" t="s">
        <v>1209</v>
      </c>
      <c r="N1175" t="s">
        <v>69</v>
      </c>
      <c r="O1175" t="s">
        <v>152</v>
      </c>
      <c r="P1175">
        <v>5</v>
      </c>
      <c r="Q1175" t="s">
        <v>331</v>
      </c>
      <c r="T1175" t="s">
        <v>72</v>
      </c>
      <c r="U1175" t="s">
        <v>95</v>
      </c>
      <c r="X1175">
        <f>SUM(Table2[[#This Row],[Mitigation Finance ($ million)]:[Adaptation Finance ($ million)]])</f>
        <v>0</v>
      </c>
      <c r="Y1175" t="s">
        <v>96</v>
      </c>
      <c r="Z1175" t="s">
        <v>74</v>
      </c>
      <c r="AA1175" t="s">
        <v>1207</v>
      </c>
    </row>
    <row r="1176" spans="1:27" x14ac:dyDescent="0.25">
      <c r="A1176" s="2">
        <v>45286</v>
      </c>
      <c r="B1176" t="s">
        <v>1197</v>
      </c>
      <c r="C1176" t="s">
        <v>1198</v>
      </c>
      <c r="D1176" t="s">
        <v>78</v>
      </c>
      <c r="E1176" t="s">
        <v>79</v>
      </c>
      <c r="F1176" t="s">
        <v>80</v>
      </c>
      <c r="G1176" t="s">
        <v>89</v>
      </c>
      <c r="H1176" t="s">
        <v>90</v>
      </c>
      <c r="I1176" t="s">
        <v>91</v>
      </c>
      <c r="K1176" t="s">
        <v>92</v>
      </c>
      <c r="L1176" t="s">
        <v>98</v>
      </c>
      <c r="M1176" t="s">
        <v>1216</v>
      </c>
      <c r="N1176" t="s">
        <v>154</v>
      </c>
      <c r="O1176" t="s">
        <v>155</v>
      </c>
      <c r="P1176">
        <v>30</v>
      </c>
      <c r="Q1176" t="s">
        <v>141</v>
      </c>
      <c r="R1176" t="s">
        <v>141</v>
      </c>
      <c r="T1176" t="s">
        <v>24</v>
      </c>
      <c r="U1176" t="s">
        <v>173</v>
      </c>
      <c r="V1176">
        <v>30</v>
      </c>
      <c r="X1176">
        <f>SUM(Table2[[#This Row],[Mitigation Finance ($ million)]:[Adaptation Finance ($ million)]])</f>
        <v>30</v>
      </c>
      <c r="Y1176" t="s">
        <v>96</v>
      </c>
      <c r="Z1176" t="s">
        <v>74</v>
      </c>
      <c r="AA1176" t="s">
        <v>1200</v>
      </c>
    </row>
    <row r="1177" spans="1:27" x14ac:dyDescent="0.25">
      <c r="A1177" s="2">
        <v>45286</v>
      </c>
      <c r="B1177" t="s">
        <v>1210</v>
      </c>
      <c r="C1177" t="s">
        <v>1211</v>
      </c>
      <c r="D1177" t="s">
        <v>215</v>
      </c>
      <c r="E1177" t="s">
        <v>216</v>
      </c>
      <c r="F1177" t="s">
        <v>217</v>
      </c>
      <c r="G1177" t="s">
        <v>105</v>
      </c>
      <c r="H1177" t="s">
        <v>106</v>
      </c>
      <c r="I1177" t="s">
        <v>66</v>
      </c>
      <c r="J1177">
        <v>0.3</v>
      </c>
      <c r="K1177" t="s">
        <v>67</v>
      </c>
      <c r="L1177" t="s">
        <v>68</v>
      </c>
      <c r="M1177">
        <v>10202</v>
      </c>
      <c r="N1177" t="s">
        <v>69</v>
      </c>
      <c r="O1177" t="s">
        <v>70</v>
      </c>
      <c r="P1177">
        <v>0.3</v>
      </c>
      <c r="Q1177" t="s">
        <v>84</v>
      </c>
      <c r="R1177" t="s">
        <v>84</v>
      </c>
      <c r="T1177" t="s">
        <v>24</v>
      </c>
      <c r="U1177" t="s">
        <v>73</v>
      </c>
      <c r="V1177">
        <v>0.2</v>
      </c>
      <c r="X1177">
        <f>SUM(Table2[[#This Row],[Mitigation Finance ($ million)]:[Adaptation Finance ($ million)]])</f>
        <v>0.2</v>
      </c>
      <c r="Y1177" t="s">
        <v>68</v>
      </c>
      <c r="Z1177" t="s">
        <v>74</v>
      </c>
      <c r="AA1177" t="s">
        <v>1212</v>
      </c>
    </row>
    <row r="1178" spans="1:27" x14ac:dyDescent="0.25">
      <c r="A1178" s="2">
        <v>45286</v>
      </c>
      <c r="B1178" t="s">
        <v>1210</v>
      </c>
      <c r="C1178" t="s">
        <v>1211</v>
      </c>
      <c r="D1178" t="s">
        <v>215</v>
      </c>
      <c r="E1178" t="s">
        <v>216</v>
      </c>
      <c r="F1178" t="s">
        <v>217</v>
      </c>
      <c r="G1178" t="s">
        <v>105</v>
      </c>
      <c r="H1178" t="s">
        <v>106</v>
      </c>
      <c r="I1178" t="s">
        <v>66</v>
      </c>
      <c r="K1178" t="s">
        <v>67</v>
      </c>
      <c r="L1178" t="s">
        <v>68</v>
      </c>
      <c r="M1178">
        <v>10202</v>
      </c>
      <c r="N1178" t="s">
        <v>69</v>
      </c>
      <c r="O1178" t="s">
        <v>70</v>
      </c>
      <c r="Q1178" t="s">
        <v>84</v>
      </c>
      <c r="R1178" t="s">
        <v>132</v>
      </c>
      <c r="T1178" t="s">
        <v>24</v>
      </c>
      <c r="U1178" t="s">
        <v>73</v>
      </c>
      <c r="V1178">
        <v>0.1</v>
      </c>
      <c r="X1178">
        <f>SUM(Table2[[#This Row],[Mitigation Finance ($ million)]:[Adaptation Finance ($ million)]])</f>
        <v>0.1</v>
      </c>
      <c r="Y1178" t="s">
        <v>68</v>
      </c>
      <c r="Z1178" t="s">
        <v>74</v>
      </c>
      <c r="AA1178" t="s">
        <v>1212</v>
      </c>
    </row>
    <row r="1179" spans="1:27" x14ac:dyDescent="0.25">
      <c r="A1179" s="2">
        <v>45286</v>
      </c>
      <c r="B1179" t="s">
        <v>1213</v>
      </c>
      <c r="C1179" t="s">
        <v>1214</v>
      </c>
      <c r="D1179" t="s">
        <v>215</v>
      </c>
      <c r="E1179" t="s">
        <v>216</v>
      </c>
      <c r="F1179" t="s">
        <v>217</v>
      </c>
      <c r="G1179" t="s">
        <v>105</v>
      </c>
      <c r="H1179" t="s">
        <v>455</v>
      </c>
      <c r="I1179" t="s">
        <v>66</v>
      </c>
      <c r="J1179">
        <v>0.5</v>
      </c>
      <c r="K1179" t="s">
        <v>67</v>
      </c>
      <c r="L1179" t="s">
        <v>68</v>
      </c>
      <c r="M1179">
        <v>10207</v>
      </c>
      <c r="N1179" t="s">
        <v>69</v>
      </c>
      <c r="O1179" t="s">
        <v>70</v>
      </c>
      <c r="P1179">
        <v>0.5</v>
      </c>
      <c r="Q1179" t="s">
        <v>361</v>
      </c>
      <c r="R1179" t="s">
        <v>361</v>
      </c>
      <c r="T1179" t="s">
        <v>25</v>
      </c>
      <c r="U1179" t="s">
        <v>173</v>
      </c>
      <c r="W1179">
        <v>0.5</v>
      </c>
      <c r="X1179">
        <f>SUM(Table2[[#This Row],[Mitigation Finance ($ million)]:[Adaptation Finance ($ million)]])</f>
        <v>0.5</v>
      </c>
      <c r="Y1179" t="s">
        <v>68</v>
      </c>
      <c r="Z1179" t="s">
        <v>74</v>
      </c>
      <c r="AA1179" t="s">
        <v>1215</v>
      </c>
    </row>
    <row r="1180" spans="1:27" x14ac:dyDescent="0.25">
      <c r="A1180" s="2">
        <v>45287</v>
      </c>
      <c r="B1180" t="s">
        <v>1220</v>
      </c>
      <c r="C1180" t="s">
        <v>1221</v>
      </c>
      <c r="D1180" t="s">
        <v>215</v>
      </c>
      <c r="E1180" t="s">
        <v>216</v>
      </c>
      <c r="F1180" t="s">
        <v>217</v>
      </c>
      <c r="G1180" t="s">
        <v>105</v>
      </c>
      <c r="H1180" t="s">
        <v>1222</v>
      </c>
      <c r="I1180" t="s">
        <v>66</v>
      </c>
      <c r="J1180">
        <v>0.4</v>
      </c>
      <c r="K1180" t="s">
        <v>180</v>
      </c>
      <c r="L1180" t="s">
        <v>68</v>
      </c>
      <c r="M1180">
        <v>6986</v>
      </c>
      <c r="N1180" t="s">
        <v>69</v>
      </c>
      <c r="O1180" t="s">
        <v>70</v>
      </c>
      <c r="P1180">
        <v>0.4</v>
      </c>
      <c r="Q1180" t="s">
        <v>141</v>
      </c>
      <c r="R1180" t="s">
        <v>141</v>
      </c>
      <c r="T1180" t="s">
        <v>72</v>
      </c>
      <c r="U1180" t="s">
        <v>173</v>
      </c>
      <c r="V1180">
        <v>0.3</v>
      </c>
      <c r="X1180">
        <f>SUM(Table2[[#This Row],[Mitigation Finance ($ million)]:[Adaptation Finance ($ million)]])</f>
        <v>0.3</v>
      </c>
      <c r="Y1180" t="s">
        <v>68</v>
      </c>
      <c r="Z1180" t="s">
        <v>74</v>
      </c>
      <c r="AA1180" t="s">
        <v>1223</v>
      </c>
    </row>
    <row r="1181" spans="1:27" x14ac:dyDescent="0.25">
      <c r="A1181" s="2">
        <v>45287</v>
      </c>
      <c r="B1181" t="s">
        <v>1220</v>
      </c>
      <c r="C1181" t="s">
        <v>1221</v>
      </c>
      <c r="D1181" t="s">
        <v>215</v>
      </c>
      <c r="E1181" t="s">
        <v>216</v>
      </c>
      <c r="F1181" t="s">
        <v>217</v>
      </c>
      <c r="G1181" t="s">
        <v>105</v>
      </c>
      <c r="H1181" t="s">
        <v>1222</v>
      </c>
      <c r="I1181" t="s">
        <v>66</v>
      </c>
      <c r="K1181" t="s">
        <v>180</v>
      </c>
      <c r="L1181" t="s">
        <v>68</v>
      </c>
      <c r="M1181">
        <v>6986</v>
      </c>
      <c r="N1181" t="s">
        <v>69</v>
      </c>
      <c r="O1181" t="s">
        <v>70</v>
      </c>
      <c r="Q1181" t="s">
        <v>141</v>
      </c>
      <c r="R1181" t="s">
        <v>71</v>
      </c>
      <c r="T1181" t="s">
        <v>72</v>
      </c>
      <c r="U1181" t="s">
        <v>173</v>
      </c>
      <c r="W1181">
        <v>0.1</v>
      </c>
      <c r="X1181">
        <f>SUM(Table2[[#This Row],[Mitigation Finance ($ million)]:[Adaptation Finance ($ million)]])</f>
        <v>0.1</v>
      </c>
      <c r="Y1181" t="s">
        <v>68</v>
      </c>
      <c r="Z1181" t="s">
        <v>74</v>
      </c>
      <c r="AA1181" t="s">
        <v>1223</v>
      </c>
    </row>
    <row r="1182" spans="1:27" x14ac:dyDescent="0.25">
      <c r="A1182" s="2">
        <v>45287</v>
      </c>
      <c r="B1182" t="s">
        <v>1217</v>
      </c>
      <c r="C1182" t="s">
        <v>1218</v>
      </c>
      <c r="D1182" t="s">
        <v>524</v>
      </c>
      <c r="E1182" t="s">
        <v>525</v>
      </c>
      <c r="F1182" t="s">
        <v>63</v>
      </c>
      <c r="G1182" t="s">
        <v>64</v>
      </c>
      <c r="H1182" t="s">
        <v>1167</v>
      </c>
      <c r="I1182" t="s">
        <v>66</v>
      </c>
      <c r="J1182">
        <v>0.3</v>
      </c>
      <c r="K1182" t="s">
        <v>67</v>
      </c>
      <c r="L1182" t="s">
        <v>68</v>
      </c>
      <c r="M1182">
        <v>10236</v>
      </c>
      <c r="N1182" t="s">
        <v>69</v>
      </c>
      <c r="O1182" t="s">
        <v>70</v>
      </c>
      <c r="P1182">
        <v>0.3</v>
      </c>
      <c r="Q1182" t="s">
        <v>132</v>
      </c>
      <c r="R1182" t="s">
        <v>132</v>
      </c>
      <c r="T1182" t="s">
        <v>72</v>
      </c>
      <c r="U1182" t="s">
        <v>73</v>
      </c>
      <c r="V1182">
        <v>0.16</v>
      </c>
      <c r="W1182">
        <v>0.14000000000000001</v>
      </c>
      <c r="X1182">
        <f>SUM(Table2[[#This Row],[Mitigation Finance ($ million)]:[Adaptation Finance ($ million)]])</f>
        <v>0.30000000000000004</v>
      </c>
      <c r="Y1182" t="s">
        <v>68</v>
      </c>
      <c r="Z1182" t="s">
        <v>74</v>
      </c>
      <c r="AA1182" t="s">
        <v>1219</v>
      </c>
    </row>
    <row r="1183" spans="1:27" x14ac:dyDescent="0.25">
      <c r="A1183" s="2">
        <v>45287</v>
      </c>
      <c r="B1183" t="s">
        <v>1224</v>
      </c>
      <c r="C1183" t="s">
        <v>1225</v>
      </c>
      <c r="D1183" t="s">
        <v>87</v>
      </c>
      <c r="E1183" t="s">
        <v>88</v>
      </c>
      <c r="F1183" t="s">
        <v>80</v>
      </c>
      <c r="G1183" t="s">
        <v>89</v>
      </c>
      <c r="H1183" t="s">
        <v>256</v>
      </c>
      <c r="I1183" t="s">
        <v>91</v>
      </c>
      <c r="J1183">
        <v>30</v>
      </c>
      <c r="K1183" t="s">
        <v>92</v>
      </c>
      <c r="L1183" t="s">
        <v>93</v>
      </c>
      <c r="M1183" t="s">
        <v>1226</v>
      </c>
      <c r="N1183" t="s">
        <v>69</v>
      </c>
      <c r="O1183" t="s">
        <v>94</v>
      </c>
      <c r="P1183">
        <v>30</v>
      </c>
      <c r="Q1183" t="s">
        <v>128</v>
      </c>
      <c r="R1183" t="s">
        <v>128</v>
      </c>
      <c r="T1183" t="s">
        <v>24</v>
      </c>
      <c r="U1183" t="s">
        <v>95</v>
      </c>
      <c r="V1183">
        <v>7.5</v>
      </c>
      <c r="X1183">
        <f>SUM(Table2[[#This Row],[Mitigation Finance ($ million)]:[Adaptation Finance ($ million)]])</f>
        <v>7.5</v>
      </c>
      <c r="Y1183" t="s">
        <v>96</v>
      </c>
      <c r="Z1183" t="s">
        <v>74</v>
      </c>
      <c r="AA1183" t="s">
        <v>1227</v>
      </c>
    </row>
    <row r="1184" spans="1:27" x14ac:dyDescent="0.25">
      <c r="A1184" s="2">
        <v>45288</v>
      </c>
      <c r="B1184" t="s">
        <v>1240</v>
      </c>
      <c r="C1184" t="s">
        <v>1241</v>
      </c>
      <c r="D1184" t="s">
        <v>215</v>
      </c>
      <c r="E1184" t="s">
        <v>216</v>
      </c>
      <c r="F1184" t="s">
        <v>217</v>
      </c>
      <c r="G1184" t="s">
        <v>218</v>
      </c>
      <c r="H1184" t="s">
        <v>219</v>
      </c>
      <c r="I1184" t="s">
        <v>66</v>
      </c>
      <c r="J1184">
        <v>453.01</v>
      </c>
      <c r="K1184" t="s">
        <v>92</v>
      </c>
      <c r="L1184" t="s">
        <v>93</v>
      </c>
      <c r="M1184" t="s">
        <v>1242</v>
      </c>
      <c r="N1184" t="s">
        <v>69</v>
      </c>
      <c r="O1184" t="s">
        <v>94</v>
      </c>
      <c r="P1184">
        <v>231.35425348000001</v>
      </c>
      <c r="Q1184" t="s">
        <v>117</v>
      </c>
      <c r="R1184" t="s">
        <v>71</v>
      </c>
      <c r="T1184" t="s">
        <v>72</v>
      </c>
      <c r="U1184" t="s">
        <v>173</v>
      </c>
      <c r="V1184">
        <v>15.975</v>
      </c>
      <c r="W1184">
        <v>27.934999999999999</v>
      </c>
      <c r="X1184">
        <f>SUM(Table2[[#This Row],[Mitigation Finance ($ million)]:[Adaptation Finance ($ million)]])</f>
        <v>43.91</v>
      </c>
      <c r="Y1184" t="s">
        <v>96</v>
      </c>
      <c r="Z1184" t="s">
        <v>74</v>
      </c>
      <c r="AA1184" t="s">
        <v>1243</v>
      </c>
    </row>
    <row r="1185" spans="1:27" x14ac:dyDescent="0.25">
      <c r="A1185" s="2">
        <v>45288</v>
      </c>
      <c r="B1185" t="s">
        <v>1240</v>
      </c>
      <c r="C1185" t="s">
        <v>1241</v>
      </c>
      <c r="D1185" t="s">
        <v>215</v>
      </c>
      <c r="E1185" t="s">
        <v>216</v>
      </c>
      <c r="F1185" t="s">
        <v>217</v>
      </c>
      <c r="G1185" t="s">
        <v>218</v>
      </c>
      <c r="H1185" t="s">
        <v>219</v>
      </c>
      <c r="I1185" t="s">
        <v>66</v>
      </c>
      <c r="K1185" t="s">
        <v>92</v>
      </c>
      <c r="L1185" t="s">
        <v>93</v>
      </c>
      <c r="M1185" t="s">
        <v>1242</v>
      </c>
      <c r="N1185" t="s">
        <v>69</v>
      </c>
      <c r="O1185" t="s">
        <v>94</v>
      </c>
      <c r="Q1185" t="s">
        <v>117</v>
      </c>
      <c r="R1185" t="s">
        <v>117</v>
      </c>
      <c r="T1185" t="s">
        <v>72</v>
      </c>
      <c r="U1185" t="s">
        <v>173</v>
      </c>
      <c r="V1185">
        <v>15.975</v>
      </c>
      <c r="W1185">
        <v>27.934999999999999</v>
      </c>
      <c r="X1185">
        <f>SUM(Table2[[#This Row],[Mitigation Finance ($ million)]:[Adaptation Finance ($ million)]])</f>
        <v>43.91</v>
      </c>
      <c r="Y1185" t="s">
        <v>96</v>
      </c>
      <c r="Z1185" t="s">
        <v>74</v>
      </c>
      <c r="AA1185" t="s">
        <v>1243</v>
      </c>
    </row>
    <row r="1186" spans="1:27" x14ac:dyDescent="0.25">
      <c r="A1186" s="2">
        <v>45288</v>
      </c>
      <c r="B1186" t="s">
        <v>1244</v>
      </c>
      <c r="C1186" t="s">
        <v>1245</v>
      </c>
      <c r="D1186" t="s">
        <v>215</v>
      </c>
      <c r="E1186" t="s">
        <v>216</v>
      </c>
      <c r="F1186" t="s">
        <v>217</v>
      </c>
      <c r="G1186" t="s">
        <v>218</v>
      </c>
      <c r="H1186" t="s">
        <v>683</v>
      </c>
      <c r="I1186" t="s">
        <v>66</v>
      </c>
      <c r="J1186">
        <v>404.76</v>
      </c>
      <c r="K1186" t="s">
        <v>92</v>
      </c>
      <c r="L1186" t="s">
        <v>93</v>
      </c>
      <c r="M1186" t="s">
        <v>1246</v>
      </c>
      <c r="N1186" t="s">
        <v>69</v>
      </c>
      <c r="O1186" t="s">
        <v>94</v>
      </c>
      <c r="P1186">
        <v>205.39032331000001</v>
      </c>
      <c r="Q1186" t="s">
        <v>117</v>
      </c>
      <c r="R1186" t="s">
        <v>117</v>
      </c>
      <c r="T1186" t="s">
        <v>72</v>
      </c>
      <c r="U1186" t="s">
        <v>95</v>
      </c>
      <c r="V1186">
        <v>71.45</v>
      </c>
      <c r="W1186">
        <v>55.087000000000003</v>
      </c>
      <c r="X1186">
        <f>SUM(Table2[[#This Row],[Mitigation Finance ($ million)]:[Adaptation Finance ($ million)]])</f>
        <v>126.53700000000001</v>
      </c>
      <c r="Y1186" t="s">
        <v>96</v>
      </c>
      <c r="Z1186" t="s">
        <v>74</v>
      </c>
      <c r="AA1186" t="s">
        <v>1247</v>
      </c>
    </row>
    <row r="1187" spans="1:27" x14ac:dyDescent="0.25">
      <c r="A1187" s="2">
        <v>45288</v>
      </c>
      <c r="B1187" t="s">
        <v>864</v>
      </c>
      <c r="C1187" t="s">
        <v>865</v>
      </c>
      <c r="D1187" t="s">
        <v>78</v>
      </c>
      <c r="E1187" t="s">
        <v>79</v>
      </c>
      <c r="F1187" t="s">
        <v>80</v>
      </c>
      <c r="G1187" t="s">
        <v>105</v>
      </c>
      <c r="H1187" t="s">
        <v>289</v>
      </c>
      <c r="I1187" t="s">
        <v>66</v>
      </c>
      <c r="K1187" t="s">
        <v>180</v>
      </c>
      <c r="L1187" t="s">
        <v>68</v>
      </c>
      <c r="M1187">
        <v>10187</v>
      </c>
      <c r="N1187" t="s">
        <v>69</v>
      </c>
      <c r="O1187" t="s">
        <v>70</v>
      </c>
      <c r="P1187">
        <v>1</v>
      </c>
      <c r="Q1187" t="s">
        <v>141</v>
      </c>
      <c r="R1187" t="s">
        <v>141</v>
      </c>
      <c r="T1187" t="s">
        <v>24</v>
      </c>
      <c r="U1187" t="s">
        <v>95</v>
      </c>
      <c r="X1187">
        <f>SUM(Table2[[#This Row],[Mitigation Finance ($ million)]:[Adaptation Finance ($ million)]])</f>
        <v>0</v>
      </c>
      <c r="Y1187" t="s">
        <v>68</v>
      </c>
      <c r="Z1187" t="s">
        <v>74</v>
      </c>
      <c r="AA1187" t="s">
        <v>868</v>
      </c>
    </row>
    <row r="1188" spans="1:27" x14ac:dyDescent="0.25">
      <c r="A1188" s="2">
        <v>45288</v>
      </c>
      <c r="B1188" t="s">
        <v>864</v>
      </c>
      <c r="C1188" t="s">
        <v>865</v>
      </c>
      <c r="D1188" t="s">
        <v>78</v>
      </c>
      <c r="E1188" t="s">
        <v>79</v>
      </c>
      <c r="F1188" t="s">
        <v>80</v>
      </c>
      <c r="G1188" t="s">
        <v>105</v>
      </c>
      <c r="H1188" t="s">
        <v>289</v>
      </c>
      <c r="I1188" t="s">
        <v>66</v>
      </c>
      <c r="K1188" t="s">
        <v>180</v>
      </c>
      <c r="L1188" t="s">
        <v>107</v>
      </c>
      <c r="M1188">
        <v>10187</v>
      </c>
      <c r="N1188" t="s">
        <v>99</v>
      </c>
      <c r="O1188" t="s">
        <v>483</v>
      </c>
      <c r="P1188">
        <v>0.75</v>
      </c>
      <c r="Q1188" t="s">
        <v>141</v>
      </c>
      <c r="R1188" t="s">
        <v>141</v>
      </c>
      <c r="T1188" t="s">
        <v>24</v>
      </c>
      <c r="U1188" t="s">
        <v>95</v>
      </c>
      <c r="X1188">
        <f>SUM(Table2[[#This Row],[Mitigation Finance ($ million)]:[Adaptation Finance ($ million)]])</f>
        <v>0</v>
      </c>
      <c r="Y1188" t="s">
        <v>68</v>
      </c>
      <c r="Z1188" t="s">
        <v>74</v>
      </c>
      <c r="AA1188" t="s">
        <v>868</v>
      </c>
    </row>
    <row r="1189" spans="1:27" x14ac:dyDescent="0.25">
      <c r="A1189" s="2">
        <v>45288</v>
      </c>
      <c r="B1189" t="s">
        <v>1248</v>
      </c>
      <c r="C1189" t="s">
        <v>1249</v>
      </c>
      <c r="D1189" t="s">
        <v>215</v>
      </c>
      <c r="E1189" t="s">
        <v>216</v>
      </c>
      <c r="F1189" t="s">
        <v>217</v>
      </c>
      <c r="G1189" t="s">
        <v>218</v>
      </c>
      <c r="H1189" t="s">
        <v>219</v>
      </c>
      <c r="I1189" t="s">
        <v>66</v>
      </c>
      <c r="J1189">
        <v>410.80099999999999</v>
      </c>
      <c r="K1189" t="s">
        <v>92</v>
      </c>
      <c r="L1189" t="s">
        <v>93</v>
      </c>
      <c r="M1189" t="s">
        <v>1250</v>
      </c>
      <c r="N1189" t="s">
        <v>69</v>
      </c>
      <c r="O1189" t="s">
        <v>94</v>
      </c>
      <c r="P1189">
        <v>208.7387674</v>
      </c>
      <c r="Q1189" t="s">
        <v>117</v>
      </c>
      <c r="R1189" t="s">
        <v>117</v>
      </c>
      <c r="T1189" t="s">
        <v>72</v>
      </c>
      <c r="U1189" t="s">
        <v>173</v>
      </c>
      <c r="V1189">
        <v>61.37</v>
      </c>
      <c r="W1189">
        <v>58.73</v>
      </c>
      <c r="X1189">
        <f>SUM(Table2[[#This Row],[Mitigation Finance ($ million)]:[Adaptation Finance ($ million)]])</f>
        <v>120.1</v>
      </c>
      <c r="Y1189" t="s">
        <v>96</v>
      </c>
      <c r="Z1189" t="s">
        <v>74</v>
      </c>
      <c r="AA1189" t="s">
        <v>1251</v>
      </c>
    </row>
    <row r="1190" spans="1:27" x14ac:dyDescent="0.25">
      <c r="A1190" s="2">
        <v>45288</v>
      </c>
      <c r="B1190" t="s">
        <v>1262</v>
      </c>
      <c r="C1190" t="s">
        <v>1263</v>
      </c>
      <c r="D1190" t="s">
        <v>87</v>
      </c>
      <c r="E1190" t="s">
        <v>88</v>
      </c>
      <c r="F1190" t="s">
        <v>80</v>
      </c>
      <c r="G1190" t="s">
        <v>89</v>
      </c>
      <c r="H1190" t="s">
        <v>573</v>
      </c>
      <c r="I1190" t="s">
        <v>91</v>
      </c>
      <c r="J1190">
        <v>30</v>
      </c>
      <c r="K1190" t="s">
        <v>92</v>
      </c>
      <c r="L1190" t="s">
        <v>93</v>
      </c>
      <c r="M1190" t="s">
        <v>1264</v>
      </c>
      <c r="N1190" t="s">
        <v>69</v>
      </c>
      <c r="O1190" t="s">
        <v>94</v>
      </c>
      <c r="P1190">
        <v>18.024296752021723</v>
      </c>
      <c r="Q1190" t="s">
        <v>361</v>
      </c>
      <c r="R1190" t="s">
        <v>361</v>
      </c>
      <c r="T1190" t="s">
        <v>24</v>
      </c>
      <c r="U1190" t="s">
        <v>73</v>
      </c>
      <c r="V1190">
        <v>1</v>
      </c>
      <c r="X1190">
        <f>SUM(Table2[[#This Row],[Mitigation Finance ($ million)]:[Adaptation Finance ($ million)]])</f>
        <v>1</v>
      </c>
      <c r="Y1190" t="s">
        <v>96</v>
      </c>
      <c r="Z1190" t="s">
        <v>74</v>
      </c>
      <c r="AA1190" t="s">
        <v>1265</v>
      </c>
    </row>
    <row r="1191" spans="1:27" x14ac:dyDescent="0.25">
      <c r="A1191" s="2">
        <v>45288</v>
      </c>
      <c r="B1191" t="s">
        <v>1252</v>
      </c>
      <c r="C1191" t="s">
        <v>1253</v>
      </c>
      <c r="D1191" t="s">
        <v>215</v>
      </c>
      <c r="E1191" t="s">
        <v>216</v>
      </c>
      <c r="F1191" t="s">
        <v>217</v>
      </c>
      <c r="G1191" t="s">
        <v>218</v>
      </c>
      <c r="H1191" t="s">
        <v>1233</v>
      </c>
      <c r="I1191" t="s">
        <v>66</v>
      </c>
      <c r="J1191">
        <v>365.02</v>
      </c>
      <c r="K1191" t="s">
        <v>92</v>
      </c>
      <c r="L1191" t="s">
        <v>93</v>
      </c>
      <c r="M1191" t="s">
        <v>1254</v>
      </c>
      <c r="N1191" t="s">
        <v>69</v>
      </c>
      <c r="O1191" t="s">
        <v>94</v>
      </c>
      <c r="P1191">
        <v>200</v>
      </c>
      <c r="Q1191" t="s">
        <v>117</v>
      </c>
      <c r="R1191" t="s">
        <v>126</v>
      </c>
      <c r="T1191" t="s">
        <v>72</v>
      </c>
      <c r="U1191" t="s">
        <v>95</v>
      </c>
      <c r="V1191">
        <v>0.73</v>
      </c>
      <c r="W1191">
        <v>5.95</v>
      </c>
      <c r="X1191">
        <f>SUM(Table2[[#This Row],[Mitigation Finance ($ million)]:[Adaptation Finance ($ million)]])</f>
        <v>6.68</v>
      </c>
      <c r="Y1191" t="s">
        <v>96</v>
      </c>
      <c r="Z1191" t="s">
        <v>74</v>
      </c>
      <c r="AA1191" t="s">
        <v>1255</v>
      </c>
    </row>
    <row r="1192" spans="1:27" x14ac:dyDescent="0.25">
      <c r="A1192" s="2">
        <v>45288</v>
      </c>
      <c r="B1192" t="s">
        <v>1252</v>
      </c>
      <c r="C1192" t="s">
        <v>1253</v>
      </c>
      <c r="D1192" t="s">
        <v>215</v>
      </c>
      <c r="E1192" t="s">
        <v>216</v>
      </c>
      <c r="F1192" t="s">
        <v>217</v>
      </c>
      <c r="G1192" t="s">
        <v>218</v>
      </c>
      <c r="H1192" t="s">
        <v>1233</v>
      </c>
      <c r="I1192" t="s">
        <v>66</v>
      </c>
      <c r="K1192" t="s">
        <v>92</v>
      </c>
      <c r="L1192" t="s">
        <v>93</v>
      </c>
      <c r="M1192" t="s">
        <v>1254</v>
      </c>
      <c r="N1192" t="s">
        <v>69</v>
      </c>
      <c r="O1192" t="s">
        <v>94</v>
      </c>
      <c r="Q1192" t="s">
        <v>117</v>
      </c>
      <c r="R1192" t="s">
        <v>71</v>
      </c>
      <c r="T1192" t="s">
        <v>72</v>
      </c>
      <c r="U1192" t="s">
        <v>95</v>
      </c>
      <c r="V1192">
        <v>6.55</v>
      </c>
      <c r="W1192">
        <v>34.020000000000003</v>
      </c>
      <c r="X1192">
        <f>SUM(Table2[[#This Row],[Mitigation Finance ($ million)]:[Adaptation Finance ($ million)]])</f>
        <v>40.57</v>
      </c>
      <c r="Y1192" t="s">
        <v>96</v>
      </c>
      <c r="Z1192" t="s">
        <v>74</v>
      </c>
      <c r="AA1192" t="s">
        <v>1255</v>
      </c>
    </row>
    <row r="1193" spans="1:27" x14ac:dyDescent="0.25">
      <c r="A1193" s="2">
        <v>45288</v>
      </c>
      <c r="B1193" t="s">
        <v>1252</v>
      </c>
      <c r="C1193" t="s">
        <v>1253</v>
      </c>
      <c r="D1193" t="s">
        <v>215</v>
      </c>
      <c r="E1193" t="s">
        <v>216</v>
      </c>
      <c r="F1193" t="s">
        <v>217</v>
      </c>
      <c r="G1193" t="s">
        <v>218</v>
      </c>
      <c r="H1193" t="s">
        <v>1233</v>
      </c>
      <c r="I1193" t="s">
        <v>66</v>
      </c>
      <c r="K1193" t="s">
        <v>92</v>
      </c>
      <c r="L1193" t="s">
        <v>93</v>
      </c>
      <c r="M1193" t="s">
        <v>1254</v>
      </c>
      <c r="N1193" t="s">
        <v>69</v>
      </c>
      <c r="O1193" t="s">
        <v>94</v>
      </c>
      <c r="Q1193" t="s">
        <v>117</v>
      </c>
      <c r="R1193" t="s">
        <v>117</v>
      </c>
      <c r="T1193" t="s">
        <v>72</v>
      </c>
      <c r="U1193" t="s">
        <v>95</v>
      </c>
      <c r="V1193">
        <v>28.5</v>
      </c>
      <c r="W1193">
        <v>68.489999999999995</v>
      </c>
      <c r="X1193">
        <f>SUM(Table2[[#This Row],[Mitigation Finance ($ million)]:[Adaptation Finance ($ million)]])</f>
        <v>96.99</v>
      </c>
      <c r="Y1193" t="s">
        <v>96</v>
      </c>
      <c r="Z1193" t="s">
        <v>74</v>
      </c>
      <c r="AA1193" t="s">
        <v>1255</v>
      </c>
    </row>
    <row r="1194" spans="1:27" x14ac:dyDescent="0.25">
      <c r="A1194" s="2">
        <v>45288</v>
      </c>
      <c r="B1194" t="s">
        <v>1266</v>
      </c>
      <c r="C1194" t="s">
        <v>1267</v>
      </c>
      <c r="D1194" t="s">
        <v>87</v>
      </c>
      <c r="E1194" t="s">
        <v>88</v>
      </c>
      <c r="F1194" t="s">
        <v>80</v>
      </c>
      <c r="G1194" t="s">
        <v>105</v>
      </c>
      <c r="H1194" t="s">
        <v>106</v>
      </c>
      <c r="I1194" t="s">
        <v>66</v>
      </c>
      <c r="J1194">
        <v>1</v>
      </c>
      <c r="K1194" t="s">
        <v>67</v>
      </c>
      <c r="L1194" t="s">
        <v>68</v>
      </c>
      <c r="M1194">
        <v>10219</v>
      </c>
      <c r="N1194" t="s">
        <v>69</v>
      </c>
      <c r="O1194" t="s">
        <v>70</v>
      </c>
      <c r="P1194">
        <v>1</v>
      </c>
      <c r="Q1194" t="s">
        <v>84</v>
      </c>
      <c r="R1194" t="s">
        <v>84</v>
      </c>
      <c r="T1194" t="s">
        <v>24</v>
      </c>
      <c r="U1194" t="s">
        <v>173</v>
      </c>
      <c r="V1194">
        <v>1</v>
      </c>
      <c r="X1194">
        <f>SUM(Table2[[#This Row],[Mitigation Finance ($ million)]:[Adaptation Finance ($ million)]])</f>
        <v>1</v>
      </c>
      <c r="Y1194" t="s">
        <v>68</v>
      </c>
      <c r="Z1194" t="s">
        <v>74</v>
      </c>
      <c r="AA1194" t="s">
        <v>1268</v>
      </c>
    </row>
    <row r="1195" spans="1:27" x14ac:dyDescent="0.25">
      <c r="A1195" s="2">
        <v>45288</v>
      </c>
      <c r="B1195" t="s">
        <v>1256</v>
      </c>
      <c r="C1195" t="s">
        <v>1257</v>
      </c>
      <c r="D1195" t="s">
        <v>215</v>
      </c>
      <c r="E1195" t="s">
        <v>216</v>
      </c>
      <c r="F1195" t="s">
        <v>217</v>
      </c>
      <c r="G1195" t="s">
        <v>105</v>
      </c>
      <c r="H1195" t="s">
        <v>359</v>
      </c>
      <c r="I1195" t="s">
        <v>66</v>
      </c>
      <c r="J1195">
        <v>0.3</v>
      </c>
      <c r="K1195" t="s">
        <v>67</v>
      </c>
      <c r="L1195" t="s">
        <v>68</v>
      </c>
      <c r="M1195">
        <v>10216</v>
      </c>
      <c r="N1195" t="s">
        <v>69</v>
      </c>
      <c r="O1195" t="s">
        <v>70</v>
      </c>
      <c r="P1195">
        <v>0.3</v>
      </c>
      <c r="Q1195" t="s">
        <v>117</v>
      </c>
      <c r="R1195" t="s">
        <v>117</v>
      </c>
      <c r="T1195" t="s">
        <v>25</v>
      </c>
      <c r="U1195" t="s">
        <v>73</v>
      </c>
      <c r="W1195">
        <v>0.3</v>
      </c>
      <c r="X1195">
        <f>SUM(Table2[[#This Row],[Mitigation Finance ($ million)]:[Adaptation Finance ($ million)]])</f>
        <v>0.3</v>
      </c>
      <c r="Y1195" t="s">
        <v>68</v>
      </c>
      <c r="Z1195" t="s">
        <v>74</v>
      </c>
      <c r="AA1195" t="s">
        <v>1258</v>
      </c>
    </row>
    <row r="1196" spans="1:27" x14ac:dyDescent="0.25">
      <c r="A1196" s="2">
        <v>45288</v>
      </c>
      <c r="B1196" t="s">
        <v>1259</v>
      </c>
      <c r="C1196" t="s">
        <v>1260</v>
      </c>
      <c r="D1196" t="s">
        <v>215</v>
      </c>
      <c r="E1196" t="s">
        <v>216</v>
      </c>
      <c r="F1196" t="s">
        <v>217</v>
      </c>
      <c r="G1196" t="s">
        <v>105</v>
      </c>
      <c r="H1196" t="s">
        <v>307</v>
      </c>
      <c r="I1196" t="s">
        <v>66</v>
      </c>
      <c r="J1196">
        <v>0.3</v>
      </c>
      <c r="K1196" t="s">
        <v>67</v>
      </c>
      <c r="L1196" t="s">
        <v>68</v>
      </c>
      <c r="M1196">
        <v>10211</v>
      </c>
      <c r="N1196" t="s">
        <v>69</v>
      </c>
      <c r="O1196" t="s">
        <v>70</v>
      </c>
      <c r="P1196">
        <v>0.3</v>
      </c>
      <c r="Q1196" t="s">
        <v>128</v>
      </c>
      <c r="R1196" t="s">
        <v>128</v>
      </c>
      <c r="T1196" t="s">
        <v>24</v>
      </c>
      <c r="U1196" t="s">
        <v>73</v>
      </c>
      <c r="V1196">
        <v>0.3</v>
      </c>
      <c r="X1196">
        <f>SUM(Table2[[#This Row],[Mitigation Finance ($ million)]:[Adaptation Finance ($ million)]])</f>
        <v>0.3</v>
      </c>
      <c r="Y1196" t="s">
        <v>68</v>
      </c>
      <c r="Z1196" t="s">
        <v>74</v>
      </c>
      <c r="AA1196" t="s">
        <v>1261</v>
      </c>
    </row>
    <row r="1197" spans="1:27" x14ac:dyDescent="0.25">
      <c r="A1197" s="2">
        <v>45289</v>
      </c>
      <c r="B1197" t="s">
        <v>1279</v>
      </c>
      <c r="C1197" t="s">
        <v>1280</v>
      </c>
      <c r="D1197" t="s">
        <v>423</v>
      </c>
      <c r="E1197" t="s">
        <v>424</v>
      </c>
      <c r="F1197" t="s">
        <v>80</v>
      </c>
      <c r="G1197" t="s">
        <v>105</v>
      </c>
      <c r="H1197" t="s">
        <v>289</v>
      </c>
      <c r="I1197" t="s">
        <v>66</v>
      </c>
      <c r="J1197">
        <v>1.25</v>
      </c>
      <c r="K1197" t="s">
        <v>180</v>
      </c>
      <c r="L1197" t="s">
        <v>68</v>
      </c>
      <c r="M1197">
        <v>10249</v>
      </c>
      <c r="N1197" t="s">
        <v>69</v>
      </c>
      <c r="O1197" t="s">
        <v>70</v>
      </c>
      <c r="P1197">
        <v>0.75</v>
      </c>
      <c r="Q1197" t="s">
        <v>141</v>
      </c>
      <c r="R1197" t="s">
        <v>141</v>
      </c>
      <c r="T1197" t="s">
        <v>24</v>
      </c>
      <c r="U1197" t="s">
        <v>95</v>
      </c>
      <c r="V1197">
        <v>0.75</v>
      </c>
      <c r="X1197">
        <f>SUM(Table2[[#This Row],[Mitigation Finance ($ million)]:[Adaptation Finance ($ million)]])</f>
        <v>0.75</v>
      </c>
      <c r="Y1197" t="s">
        <v>68</v>
      </c>
      <c r="Z1197" t="s">
        <v>74</v>
      </c>
      <c r="AA1197" t="s">
        <v>1281</v>
      </c>
    </row>
    <row r="1198" spans="1:27" x14ac:dyDescent="0.25">
      <c r="A1198" s="2">
        <v>45289</v>
      </c>
      <c r="B1198" t="s">
        <v>1279</v>
      </c>
      <c r="C1198" t="s">
        <v>1280</v>
      </c>
      <c r="D1198" t="s">
        <v>423</v>
      </c>
      <c r="E1198" t="s">
        <v>424</v>
      </c>
      <c r="F1198" t="s">
        <v>80</v>
      </c>
      <c r="G1198" t="s">
        <v>105</v>
      </c>
      <c r="H1198" t="s">
        <v>289</v>
      </c>
      <c r="I1198" t="s">
        <v>66</v>
      </c>
      <c r="K1198" t="s">
        <v>180</v>
      </c>
      <c r="L1198" t="s">
        <v>107</v>
      </c>
      <c r="M1198">
        <v>10249</v>
      </c>
      <c r="N1198" t="s">
        <v>99</v>
      </c>
      <c r="O1198" t="s">
        <v>1282</v>
      </c>
      <c r="P1198">
        <v>0.5</v>
      </c>
      <c r="Q1198" t="s">
        <v>141</v>
      </c>
      <c r="R1198" t="s">
        <v>141</v>
      </c>
      <c r="T1198" t="s">
        <v>24</v>
      </c>
      <c r="U1198" t="s">
        <v>95</v>
      </c>
      <c r="V1198">
        <v>0.5</v>
      </c>
      <c r="X1198">
        <f>SUM(Table2[[#This Row],[Mitigation Finance ($ million)]:[Adaptation Finance ($ million)]])</f>
        <v>0.5</v>
      </c>
      <c r="Y1198" t="s">
        <v>68</v>
      </c>
      <c r="Z1198" t="s">
        <v>74</v>
      </c>
      <c r="AA1198" t="s">
        <v>1281</v>
      </c>
    </row>
    <row r="1199" spans="1:27" x14ac:dyDescent="0.25">
      <c r="A1199" s="2">
        <v>45289</v>
      </c>
      <c r="B1199" t="s">
        <v>1283</v>
      </c>
      <c r="C1199" t="s">
        <v>1284</v>
      </c>
      <c r="D1199" t="s">
        <v>112</v>
      </c>
      <c r="E1199" t="s">
        <v>113</v>
      </c>
      <c r="F1199" t="s">
        <v>114</v>
      </c>
      <c r="G1199" t="s">
        <v>123</v>
      </c>
      <c r="H1199" t="s">
        <v>644</v>
      </c>
      <c r="I1199" t="s">
        <v>66</v>
      </c>
      <c r="J1199">
        <v>2404.96</v>
      </c>
      <c r="K1199" t="s">
        <v>92</v>
      </c>
      <c r="L1199" t="s">
        <v>93</v>
      </c>
      <c r="M1199" t="s">
        <v>1285</v>
      </c>
      <c r="N1199" t="s">
        <v>69</v>
      </c>
      <c r="O1199" t="s">
        <v>94</v>
      </c>
      <c r="P1199">
        <v>658.08873318999997</v>
      </c>
      <c r="Q1199" t="s">
        <v>361</v>
      </c>
      <c r="R1199" t="s">
        <v>361</v>
      </c>
      <c r="T1199" t="s">
        <v>72</v>
      </c>
      <c r="U1199" t="s">
        <v>95</v>
      </c>
      <c r="V1199">
        <v>272.2</v>
      </c>
      <c r="W1199">
        <v>65.02</v>
      </c>
      <c r="X1199">
        <f>SUM(Table2[[#This Row],[Mitigation Finance ($ million)]:[Adaptation Finance ($ million)]])</f>
        <v>337.21999999999997</v>
      </c>
      <c r="Y1199" t="s">
        <v>96</v>
      </c>
      <c r="Z1199" t="s">
        <v>74</v>
      </c>
      <c r="AA1199" t="s">
        <v>1286</v>
      </c>
    </row>
    <row r="1200" spans="1:27" x14ac:dyDescent="0.25">
      <c r="A1200" s="2">
        <v>45289</v>
      </c>
      <c r="B1200" t="s">
        <v>717</v>
      </c>
      <c r="C1200" t="s">
        <v>1269</v>
      </c>
      <c r="D1200" t="s">
        <v>61</v>
      </c>
      <c r="E1200" t="s">
        <v>62</v>
      </c>
      <c r="F1200" t="s">
        <v>63</v>
      </c>
      <c r="G1200" t="s">
        <v>64</v>
      </c>
      <c r="H1200" t="s">
        <v>317</v>
      </c>
      <c r="I1200" t="s">
        <v>66</v>
      </c>
      <c r="J1200">
        <v>352.45</v>
      </c>
      <c r="K1200" t="s">
        <v>92</v>
      </c>
      <c r="L1200" t="s">
        <v>93</v>
      </c>
      <c r="M1200" t="s">
        <v>1270</v>
      </c>
      <c r="N1200" t="s">
        <v>69</v>
      </c>
      <c r="O1200" t="s">
        <v>94</v>
      </c>
      <c r="P1200">
        <v>200</v>
      </c>
      <c r="Q1200" t="s">
        <v>141</v>
      </c>
      <c r="R1200" t="s">
        <v>141</v>
      </c>
      <c r="T1200" t="s">
        <v>72</v>
      </c>
      <c r="U1200" t="s">
        <v>95</v>
      </c>
      <c r="V1200">
        <v>89.9</v>
      </c>
      <c r="W1200">
        <v>29.6</v>
      </c>
      <c r="X1200">
        <f>SUM(Table2[[#This Row],[Mitigation Finance ($ million)]:[Adaptation Finance ($ million)]])</f>
        <v>119.5</v>
      </c>
      <c r="Y1200" t="s">
        <v>96</v>
      </c>
      <c r="Z1200" t="s">
        <v>74</v>
      </c>
      <c r="AA1200" t="s">
        <v>719</v>
      </c>
    </row>
    <row r="1201" spans="1:27" x14ac:dyDescent="0.25">
      <c r="A1201" s="2">
        <v>45289</v>
      </c>
      <c r="B1201" t="s">
        <v>717</v>
      </c>
      <c r="C1201" t="s">
        <v>1269</v>
      </c>
      <c r="D1201" t="s">
        <v>61</v>
      </c>
      <c r="E1201" t="s">
        <v>62</v>
      </c>
      <c r="F1201" t="s">
        <v>63</v>
      </c>
      <c r="G1201" t="s">
        <v>64</v>
      </c>
      <c r="H1201" t="s">
        <v>317</v>
      </c>
      <c r="I1201" t="s">
        <v>66</v>
      </c>
      <c r="K1201" t="s">
        <v>92</v>
      </c>
      <c r="L1201" t="s">
        <v>98</v>
      </c>
      <c r="M1201" t="s">
        <v>1271</v>
      </c>
      <c r="N1201" t="s">
        <v>595</v>
      </c>
      <c r="O1201" t="s">
        <v>596</v>
      </c>
      <c r="P1201">
        <v>75</v>
      </c>
      <c r="Q1201" t="s">
        <v>141</v>
      </c>
      <c r="R1201" t="s">
        <v>141</v>
      </c>
      <c r="T1201" t="s">
        <v>72</v>
      </c>
      <c r="U1201" t="s">
        <v>95</v>
      </c>
      <c r="V1201">
        <v>34.4</v>
      </c>
      <c r="W1201">
        <v>11.3</v>
      </c>
      <c r="X1201">
        <f>SUM(Table2[[#This Row],[Mitigation Finance ($ million)]:[Adaptation Finance ($ million)]])</f>
        <v>45.7</v>
      </c>
      <c r="Y1201" t="s">
        <v>96</v>
      </c>
      <c r="Z1201" t="s">
        <v>74</v>
      </c>
      <c r="AA1201" t="s">
        <v>719</v>
      </c>
    </row>
    <row r="1202" spans="1:27" x14ac:dyDescent="0.25">
      <c r="A1202" s="2">
        <v>45289</v>
      </c>
      <c r="B1202" t="s">
        <v>1272</v>
      </c>
      <c r="C1202" t="s">
        <v>1273</v>
      </c>
      <c r="D1202" t="s">
        <v>61</v>
      </c>
      <c r="E1202" t="s">
        <v>62</v>
      </c>
      <c r="F1202" t="s">
        <v>63</v>
      </c>
      <c r="G1202" t="s">
        <v>64</v>
      </c>
      <c r="H1202" t="s">
        <v>1037</v>
      </c>
      <c r="I1202" t="s">
        <v>66</v>
      </c>
      <c r="J1202">
        <v>298.75</v>
      </c>
      <c r="K1202" t="s">
        <v>92</v>
      </c>
      <c r="L1202" t="s">
        <v>93</v>
      </c>
      <c r="M1202" t="s">
        <v>1274</v>
      </c>
      <c r="N1202" t="s">
        <v>69</v>
      </c>
      <c r="O1202" t="s">
        <v>225</v>
      </c>
      <c r="P1202">
        <v>240</v>
      </c>
      <c r="Q1202" t="s">
        <v>84</v>
      </c>
      <c r="R1202" t="s">
        <v>84</v>
      </c>
      <c r="T1202" t="s">
        <v>25</v>
      </c>
      <c r="U1202" t="s">
        <v>95</v>
      </c>
      <c r="W1202">
        <v>52.8</v>
      </c>
      <c r="X1202">
        <f>SUM(Table2[[#This Row],[Mitigation Finance ($ million)]:[Adaptation Finance ($ million)]])</f>
        <v>52.8</v>
      </c>
      <c r="Y1202" t="s">
        <v>96</v>
      </c>
      <c r="Z1202" t="s">
        <v>74</v>
      </c>
      <c r="AA1202" t="s">
        <v>1275</v>
      </c>
    </row>
    <row r="1203" spans="1:27" x14ac:dyDescent="0.25">
      <c r="A1203" s="2">
        <v>45289</v>
      </c>
      <c r="B1203" t="s">
        <v>1276</v>
      </c>
      <c r="C1203" t="s">
        <v>1277</v>
      </c>
      <c r="D1203" t="s">
        <v>215</v>
      </c>
      <c r="E1203" t="s">
        <v>216</v>
      </c>
      <c r="F1203" t="s">
        <v>217</v>
      </c>
      <c r="G1203" t="s">
        <v>105</v>
      </c>
      <c r="H1203" t="s">
        <v>307</v>
      </c>
      <c r="I1203" t="s">
        <v>66</v>
      </c>
      <c r="J1203">
        <v>0.3</v>
      </c>
      <c r="K1203" t="s">
        <v>67</v>
      </c>
      <c r="L1203" t="s">
        <v>68</v>
      </c>
      <c r="M1203">
        <v>10221</v>
      </c>
      <c r="N1203" t="s">
        <v>69</v>
      </c>
      <c r="O1203" t="s">
        <v>70</v>
      </c>
      <c r="P1203">
        <v>0.3</v>
      </c>
      <c r="Q1203" t="s">
        <v>128</v>
      </c>
      <c r="R1203" t="s">
        <v>128</v>
      </c>
      <c r="T1203" t="s">
        <v>24</v>
      </c>
      <c r="U1203" t="s">
        <v>95</v>
      </c>
      <c r="V1203">
        <v>0.3</v>
      </c>
      <c r="X1203">
        <f>SUM(Table2[[#This Row],[Mitigation Finance ($ million)]:[Adaptation Finance ($ million)]])</f>
        <v>0.3</v>
      </c>
      <c r="Y1203" t="s">
        <v>68</v>
      </c>
      <c r="Z1203" t="s">
        <v>74</v>
      </c>
      <c r="AA1203" t="s">
        <v>1278</v>
      </c>
    </row>
    <row r="1204" spans="1:27" x14ac:dyDescent="0.25">
      <c r="A1204" s="2">
        <v>45290</v>
      </c>
      <c r="B1204" t="s">
        <v>1287</v>
      </c>
      <c r="C1204" t="s">
        <v>1288</v>
      </c>
      <c r="D1204" t="s">
        <v>215</v>
      </c>
      <c r="E1204" t="s">
        <v>216</v>
      </c>
      <c r="F1204" t="s">
        <v>217</v>
      </c>
      <c r="G1204" t="s">
        <v>105</v>
      </c>
      <c r="H1204" t="s">
        <v>359</v>
      </c>
      <c r="I1204" t="s">
        <v>66</v>
      </c>
      <c r="J1204">
        <v>0.3</v>
      </c>
      <c r="K1204" t="s">
        <v>67</v>
      </c>
      <c r="L1204" t="s">
        <v>68</v>
      </c>
      <c r="M1204">
        <v>10224</v>
      </c>
      <c r="N1204" t="s">
        <v>69</v>
      </c>
      <c r="O1204" t="s">
        <v>70</v>
      </c>
      <c r="P1204">
        <v>0.3</v>
      </c>
      <c r="Q1204" t="s">
        <v>117</v>
      </c>
      <c r="R1204" t="s">
        <v>117</v>
      </c>
      <c r="T1204" t="s">
        <v>25</v>
      </c>
      <c r="U1204" t="s">
        <v>73</v>
      </c>
      <c r="W1204">
        <v>0.06</v>
      </c>
      <c r="X1204">
        <f>SUM(Table2[[#This Row],[Mitigation Finance ($ million)]:[Adaptation Finance ($ million)]])</f>
        <v>0.06</v>
      </c>
      <c r="Y1204" t="s">
        <v>68</v>
      </c>
      <c r="Z1204" t="s">
        <v>74</v>
      </c>
      <c r="AA1204" t="s">
        <v>1289</v>
      </c>
    </row>
    <row r="1205" spans="1:27" x14ac:dyDescent="0.25">
      <c r="A1205" s="2">
        <v>45290</v>
      </c>
      <c r="B1205" t="s">
        <v>1290</v>
      </c>
      <c r="C1205" t="s">
        <v>1291</v>
      </c>
      <c r="D1205" t="s">
        <v>215</v>
      </c>
      <c r="E1205" t="s">
        <v>216</v>
      </c>
      <c r="F1205" t="s">
        <v>217</v>
      </c>
      <c r="G1205" t="s">
        <v>218</v>
      </c>
      <c r="H1205" t="s">
        <v>1292</v>
      </c>
      <c r="I1205" t="s">
        <v>66</v>
      </c>
      <c r="J1205">
        <v>419.67</v>
      </c>
      <c r="K1205" t="s">
        <v>92</v>
      </c>
      <c r="L1205" t="s">
        <v>93</v>
      </c>
      <c r="M1205" t="s">
        <v>1293</v>
      </c>
      <c r="N1205" t="s">
        <v>69</v>
      </c>
      <c r="O1205" t="s">
        <v>94</v>
      </c>
      <c r="P1205">
        <v>153.98165004000001</v>
      </c>
      <c r="Q1205" t="s">
        <v>128</v>
      </c>
      <c r="R1205" t="s">
        <v>128</v>
      </c>
      <c r="T1205" t="s">
        <v>72</v>
      </c>
      <c r="U1205" t="s">
        <v>95</v>
      </c>
      <c r="V1205">
        <v>50.03</v>
      </c>
      <c r="W1205">
        <v>18.96</v>
      </c>
      <c r="X1205">
        <f>SUM(Table2[[#This Row],[Mitigation Finance ($ million)]:[Adaptation Finance ($ million)]])</f>
        <v>68.990000000000009</v>
      </c>
      <c r="Y1205" t="s">
        <v>96</v>
      </c>
      <c r="Z1205" t="s">
        <v>74</v>
      </c>
      <c r="AA1205" t="s">
        <v>1294</v>
      </c>
    </row>
    <row r="1208" spans="1:27" x14ac:dyDescent="0.25">
      <c r="B1208">
        <f>COUNTA(_xlfn.UNIQUE(Table2[Project Number]))</f>
        <v>586</v>
      </c>
    </row>
  </sheetData>
  <conditionalFormatting sqref="S177:S178">
    <cfRule type="cellIs" dxfId="5" priority="8" operator="equal">
      <formula>"Choose sector/theme"</formula>
    </cfRule>
  </conditionalFormatting>
  <conditionalFormatting sqref="S182">
    <cfRule type="cellIs" dxfId="4" priority="7" operator="equal">
      <formula>"Choose sector/theme"</formula>
    </cfRule>
  </conditionalFormatting>
  <conditionalFormatting sqref="S190:S197">
    <cfRule type="cellIs" dxfId="3" priority="4" operator="equal">
      <formula>"Choose sector/theme"</formula>
    </cfRule>
  </conditionalFormatting>
  <conditionalFormatting sqref="S207">
    <cfRule type="cellIs" dxfId="2" priority="6" operator="equal">
      <formula>"Choose sector/theme"</formula>
    </cfRule>
  </conditionalFormatting>
  <conditionalFormatting sqref="S239:S242">
    <cfRule type="cellIs" dxfId="1" priority="2" operator="equal">
      <formula>"Choose sector/theme"</formula>
    </cfRule>
  </conditionalFormatting>
  <conditionalFormatting sqref="S268:S283">
    <cfRule type="cellIs" dxfId="0" priority="1" operator="equal">
      <formula>"Choose sector/theme"</formula>
    </cfRule>
  </conditionalFormatting>
  <pageMargins left="0.7" right="0.7" top="0.75" bottom="0.75" header="0.3" footer="0.3"/>
  <drawing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81901-EDC1-4E0C-8836-B83D6955EB5E}">
  <dimension ref="A1:I884"/>
  <sheetViews>
    <sheetView workbookViewId="0"/>
  </sheetViews>
  <sheetFormatPr defaultRowHeight="15" x14ac:dyDescent="0.25"/>
  <cols>
    <col min="1" max="1" width="8.140625" bestFit="1" customWidth="1"/>
    <col min="2" max="2" width="54.28515625" customWidth="1"/>
    <col min="3" max="3" width="24.140625" customWidth="1"/>
    <col min="4" max="4" width="25.140625" bestFit="1" customWidth="1"/>
    <col min="6" max="6" width="21.140625" customWidth="1"/>
    <col min="7" max="7" width="29.28515625" bestFit="1" customWidth="1"/>
    <col min="8" max="8" width="31.140625" customWidth="1"/>
    <col min="9" max="9" width="16.42578125" bestFit="1" customWidth="1"/>
    <col min="11" max="11" width="13.140625" bestFit="1" customWidth="1"/>
    <col min="12" max="13" width="32" bestFit="1" customWidth="1"/>
  </cols>
  <sheetData>
    <row r="1" spans="1:9" x14ac:dyDescent="0.25">
      <c r="A1" t="s">
        <v>4846</v>
      </c>
      <c r="B1" t="s">
        <v>4847</v>
      </c>
      <c r="C1" t="s">
        <v>4848</v>
      </c>
      <c r="D1" t="s">
        <v>4850</v>
      </c>
      <c r="E1" t="s">
        <v>4851</v>
      </c>
      <c r="F1" t="s">
        <v>4852</v>
      </c>
      <c r="G1" t="s">
        <v>4853</v>
      </c>
      <c r="H1" t="s">
        <v>4849</v>
      </c>
      <c r="I1" t="s">
        <v>4845</v>
      </c>
    </row>
    <row r="2" spans="1:9" x14ac:dyDescent="0.25">
      <c r="B2" t="s">
        <v>6138</v>
      </c>
      <c r="C2" t="s">
        <v>5170</v>
      </c>
      <c r="D2">
        <v>0.7</v>
      </c>
      <c r="E2">
        <v>3.6</v>
      </c>
      <c r="F2">
        <v>0.7</v>
      </c>
      <c r="H2" t="s">
        <v>1899</v>
      </c>
      <c r="I2" s="10">
        <v>2021</v>
      </c>
    </row>
    <row r="3" spans="1:9" x14ac:dyDescent="0.25">
      <c r="B3" t="s">
        <v>6106</v>
      </c>
      <c r="C3" t="s">
        <v>141</v>
      </c>
      <c r="D3">
        <v>8</v>
      </c>
      <c r="E3">
        <v>16</v>
      </c>
      <c r="F3">
        <v>8</v>
      </c>
      <c r="H3" t="s">
        <v>141</v>
      </c>
      <c r="I3" s="10">
        <v>2021</v>
      </c>
    </row>
    <row r="4" spans="1:9" x14ac:dyDescent="0.25">
      <c r="B4" t="s">
        <v>4923</v>
      </c>
      <c r="C4" t="s">
        <v>4924</v>
      </c>
      <c r="D4">
        <v>4.7</v>
      </c>
      <c r="E4">
        <v>8.9</v>
      </c>
      <c r="F4">
        <v>4.7</v>
      </c>
      <c r="H4" t="s">
        <v>4905</v>
      </c>
      <c r="I4" s="10">
        <v>2021</v>
      </c>
    </row>
    <row r="5" spans="1:9" x14ac:dyDescent="0.25">
      <c r="B5" t="s">
        <v>6081</v>
      </c>
      <c r="C5" t="s">
        <v>6037</v>
      </c>
      <c r="D5">
        <v>83</v>
      </c>
      <c r="E5">
        <v>150</v>
      </c>
      <c r="F5">
        <v>72.2</v>
      </c>
      <c r="H5" t="s">
        <v>1899</v>
      </c>
      <c r="I5" s="10">
        <v>2021</v>
      </c>
    </row>
    <row r="6" spans="1:9" x14ac:dyDescent="0.25">
      <c r="B6" t="s">
        <v>6075</v>
      </c>
      <c r="C6" t="s">
        <v>5719</v>
      </c>
      <c r="D6">
        <v>69.3</v>
      </c>
      <c r="E6">
        <v>69.3</v>
      </c>
      <c r="F6">
        <v>69.3</v>
      </c>
      <c r="H6" t="s">
        <v>4870</v>
      </c>
      <c r="I6" s="10">
        <v>2021</v>
      </c>
    </row>
    <row r="7" spans="1:9" x14ac:dyDescent="0.25">
      <c r="B7" t="s">
        <v>6116</v>
      </c>
      <c r="C7" t="s">
        <v>141</v>
      </c>
      <c r="D7">
        <v>66.3</v>
      </c>
      <c r="E7">
        <v>66.3</v>
      </c>
      <c r="F7">
        <v>66.3</v>
      </c>
      <c r="H7" t="s">
        <v>141</v>
      </c>
      <c r="I7" s="10">
        <v>2021</v>
      </c>
    </row>
    <row r="8" spans="1:9" x14ac:dyDescent="0.25">
      <c r="B8" t="s">
        <v>6105</v>
      </c>
      <c r="C8" t="s">
        <v>141</v>
      </c>
      <c r="D8">
        <v>59.9</v>
      </c>
      <c r="E8">
        <v>59.9</v>
      </c>
      <c r="F8">
        <v>59.9</v>
      </c>
      <c r="H8" t="s">
        <v>141</v>
      </c>
      <c r="I8" s="10">
        <v>2021</v>
      </c>
    </row>
    <row r="9" spans="1:9" x14ac:dyDescent="0.25">
      <c r="B9" t="s">
        <v>6203</v>
      </c>
      <c r="C9" t="s">
        <v>5170</v>
      </c>
      <c r="D9">
        <v>48.5</v>
      </c>
      <c r="E9">
        <v>60.6</v>
      </c>
      <c r="F9">
        <v>48.5</v>
      </c>
      <c r="H9" t="s">
        <v>4905</v>
      </c>
      <c r="I9" s="10">
        <v>2021</v>
      </c>
    </row>
    <row r="10" spans="1:9" x14ac:dyDescent="0.25">
      <c r="B10" t="s">
        <v>6204</v>
      </c>
      <c r="C10" t="s">
        <v>5170</v>
      </c>
      <c r="D10">
        <v>15.2</v>
      </c>
      <c r="E10">
        <v>15.2</v>
      </c>
      <c r="F10">
        <v>15.2</v>
      </c>
      <c r="H10" t="s">
        <v>4905</v>
      </c>
      <c r="I10" s="10">
        <v>2021</v>
      </c>
    </row>
    <row r="11" spans="1:9" x14ac:dyDescent="0.25">
      <c r="B11" t="s">
        <v>6223</v>
      </c>
      <c r="C11" t="s">
        <v>5170</v>
      </c>
      <c r="D11">
        <v>9.1</v>
      </c>
      <c r="E11">
        <v>11.3</v>
      </c>
      <c r="F11">
        <v>9.1</v>
      </c>
      <c r="H11" t="s">
        <v>4905</v>
      </c>
      <c r="I11" s="10">
        <v>2021</v>
      </c>
    </row>
    <row r="12" spans="1:9" x14ac:dyDescent="0.25">
      <c r="B12" t="s">
        <v>6067</v>
      </c>
      <c r="C12" t="s">
        <v>6036</v>
      </c>
      <c r="D12">
        <v>14.1</v>
      </c>
      <c r="E12">
        <v>16.899999999999999</v>
      </c>
      <c r="F12">
        <v>14.1</v>
      </c>
      <c r="H12" t="s">
        <v>4892</v>
      </c>
      <c r="I12" s="10">
        <v>2021</v>
      </c>
    </row>
    <row r="13" spans="1:9" x14ac:dyDescent="0.25">
      <c r="B13" t="s">
        <v>6148</v>
      </c>
      <c r="C13" t="s">
        <v>5170</v>
      </c>
      <c r="D13">
        <v>98</v>
      </c>
      <c r="E13">
        <v>98</v>
      </c>
      <c r="F13">
        <v>98</v>
      </c>
      <c r="H13" t="s">
        <v>4905</v>
      </c>
      <c r="I13" s="10">
        <v>2021</v>
      </c>
    </row>
    <row r="14" spans="1:9" x14ac:dyDescent="0.25">
      <c r="B14" t="s">
        <v>6102</v>
      </c>
      <c r="C14" t="s">
        <v>141</v>
      </c>
      <c r="D14">
        <v>35.299999999999997</v>
      </c>
      <c r="E14">
        <v>35.299999999999997</v>
      </c>
      <c r="F14">
        <v>35.299999999999997</v>
      </c>
      <c r="H14" t="s">
        <v>141</v>
      </c>
      <c r="I14" s="10">
        <v>2021</v>
      </c>
    </row>
    <row r="15" spans="1:9" x14ac:dyDescent="0.25">
      <c r="B15" t="s">
        <v>6041</v>
      </c>
      <c r="C15" t="s">
        <v>6036</v>
      </c>
      <c r="D15">
        <v>1</v>
      </c>
      <c r="E15">
        <v>1</v>
      </c>
      <c r="F15">
        <v>1</v>
      </c>
      <c r="H15" t="s">
        <v>4892</v>
      </c>
      <c r="I15" s="10">
        <v>2021</v>
      </c>
    </row>
    <row r="16" spans="1:9" x14ac:dyDescent="0.25">
      <c r="B16" t="s">
        <v>6119</v>
      </c>
      <c r="C16" t="s">
        <v>141</v>
      </c>
      <c r="D16">
        <v>5</v>
      </c>
      <c r="E16">
        <v>5</v>
      </c>
      <c r="F16">
        <v>5</v>
      </c>
      <c r="H16" t="s">
        <v>141</v>
      </c>
      <c r="I16" s="10">
        <v>2021</v>
      </c>
    </row>
    <row r="17" spans="2:9" x14ac:dyDescent="0.25">
      <c r="B17" t="s">
        <v>6240</v>
      </c>
      <c r="C17" t="s">
        <v>84</v>
      </c>
      <c r="D17">
        <v>1.3</v>
      </c>
      <c r="E17">
        <v>7.5</v>
      </c>
      <c r="F17">
        <v>1.3</v>
      </c>
      <c r="H17" t="s">
        <v>1899</v>
      </c>
      <c r="I17" s="10">
        <v>2021</v>
      </c>
    </row>
    <row r="18" spans="2:9" x14ac:dyDescent="0.25">
      <c r="B18" t="s">
        <v>6078</v>
      </c>
      <c r="C18" t="s">
        <v>6037</v>
      </c>
      <c r="D18">
        <v>4.4000000000000004</v>
      </c>
      <c r="E18">
        <v>4.4000000000000004</v>
      </c>
      <c r="F18">
        <v>4.4000000000000004</v>
      </c>
      <c r="H18" t="s">
        <v>1899</v>
      </c>
      <c r="I18" s="10">
        <v>2021</v>
      </c>
    </row>
    <row r="19" spans="2:9" x14ac:dyDescent="0.25">
      <c r="B19" t="s">
        <v>6243</v>
      </c>
      <c r="C19" t="s">
        <v>4924</v>
      </c>
      <c r="D19">
        <v>7.5</v>
      </c>
      <c r="E19">
        <v>12.5</v>
      </c>
      <c r="F19">
        <v>7.5</v>
      </c>
      <c r="H19" t="s">
        <v>4959</v>
      </c>
      <c r="I19" s="10">
        <v>2021</v>
      </c>
    </row>
    <row r="20" spans="2:9" x14ac:dyDescent="0.25">
      <c r="B20" t="s">
        <v>6077</v>
      </c>
      <c r="C20" t="s">
        <v>4924</v>
      </c>
      <c r="D20">
        <v>10</v>
      </c>
      <c r="E20">
        <v>10</v>
      </c>
      <c r="F20">
        <v>10</v>
      </c>
      <c r="H20" t="s">
        <v>4905</v>
      </c>
      <c r="I20" s="10">
        <v>2021</v>
      </c>
    </row>
    <row r="21" spans="2:9" x14ac:dyDescent="0.25">
      <c r="B21" t="s">
        <v>6231</v>
      </c>
      <c r="C21" t="s">
        <v>6037</v>
      </c>
      <c r="D21">
        <v>10</v>
      </c>
      <c r="E21">
        <v>10</v>
      </c>
      <c r="F21">
        <v>1</v>
      </c>
      <c r="H21" t="s">
        <v>141</v>
      </c>
      <c r="I21" s="10">
        <v>2021</v>
      </c>
    </row>
    <row r="22" spans="2:9" x14ac:dyDescent="0.25">
      <c r="B22" t="s">
        <v>6226</v>
      </c>
      <c r="C22" t="s">
        <v>6037</v>
      </c>
      <c r="D22">
        <v>21</v>
      </c>
      <c r="E22">
        <v>24.9</v>
      </c>
      <c r="F22">
        <v>21</v>
      </c>
      <c r="H22" t="s">
        <v>4892</v>
      </c>
      <c r="I22" s="10">
        <v>2021</v>
      </c>
    </row>
    <row r="23" spans="2:9" x14ac:dyDescent="0.25">
      <c r="B23" t="s">
        <v>6066</v>
      </c>
      <c r="C23" t="s">
        <v>6036</v>
      </c>
      <c r="D23">
        <v>0.7</v>
      </c>
      <c r="E23">
        <v>1.5</v>
      </c>
      <c r="F23">
        <v>0.7</v>
      </c>
      <c r="H23" t="s">
        <v>1346</v>
      </c>
      <c r="I23" s="10">
        <v>2021</v>
      </c>
    </row>
    <row r="24" spans="2:9" x14ac:dyDescent="0.25">
      <c r="B24" t="s">
        <v>6241</v>
      </c>
      <c r="C24" t="s">
        <v>4924</v>
      </c>
      <c r="D24">
        <v>4</v>
      </c>
      <c r="E24">
        <v>4</v>
      </c>
      <c r="F24">
        <v>4</v>
      </c>
      <c r="H24" t="s">
        <v>4959</v>
      </c>
      <c r="I24" s="10">
        <v>2021</v>
      </c>
    </row>
    <row r="25" spans="2:9" x14ac:dyDescent="0.25">
      <c r="B25" t="s">
        <v>6072</v>
      </c>
      <c r="C25" t="s">
        <v>6037</v>
      </c>
      <c r="D25">
        <v>9.6</v>
      </c>
      <c r="E25">
        <v>10</v>
      </c>
      <c r="F25">
        <v>3.2</v>
      </c>
      <c r="H25" t="s">
        <v>141</v>
      </c>
      <c r="I25" s="10">
        <v>2021</v>
      </c>
    </row>
    <row r="26" spans="2:9" x14ac:dyDescent="0.25">
      <c r="B26" t="s">
        <v>6076</v>
      </c>
      <c r="C26" t="s">
        <v>6037</v>
      </c>
      <c r="D26">
        <v>2.2999999999999998</v>
      </c>
      <c r="E26">
        <v>13.8</v>
      </c>
      <c r="F26">
        <v>1.3</v>
      </c>
      <c r="H26" t="s">
        <v>1899</v>
      </c>
      <c r="I26" s="10">
        <v>2021</v>
      </c>
    </row>
    <row r="27" spans="2:9" x14ac:dyDescent="0.25">
      <c r="B27" t="s">
        <v>6225</v>
      </c>
      <c r="C27" t="s">
        <v>6037</v>
      </c>
      <c r="D27">
        <v>0.3</v>
      </c>
      <c r="E27">
        <v>6</v>
      </c>
      <c r="F27">
        <v>0.2</v>
      </c>
      <c r="H27" t="s">
        <v>141</v>
      </c>
      <c r="I27" s="10">
        <v>2021</v>
      </c>
    </row>
    <row r="28" spans="2:9" x14ac:dyDescent="0.25">
      <c r="B28" t="s">
        <v>6133</v>
      </c>
      <c r="C28" t="s">
        <v>5597</v>
      </c>
      <c r="D28">
        <v>25</v>
      </c>
      <c r="E28">
        <v>25</v>
      </c>
      <c r="F28">
        <v>25</v>
      </c>
      <c r="H28" t="s">
        <v>4905</v>
      </c>
      <c r="I28" s="10">
        <v>2021</v>
      </c>
    </row>
    <row r="29" spans="2:9" x14ac:dyDescent="0.25">
      <c r="B29" t="s">
        <v>6245</v>
      </c>
      <c r="C29" t="s">
        <v>4924</v>
      </c>
      <c r="D29">
        <v>25.6</v>
      </c>
      <c r="E29">
        <v>25.6</v>
      </c>
      <c r="F29">
        <v>25.6</v>
      </c>
      <c r="H29" t="s">
        <v>84</v>
      </c>
      <c r="I29" s="10">
        <v>2021</v>
      </c>
    </row>
    <row r="30" spans="2:9" x14ac:dyDescent="0.25">
      <c r="B30" t="s">
        <v>6237</v>
      </c>
      <c r="C30" t="s">
        <v>84</v>
      </c>
      <c r="D30">
        <v>5.5</v>
      </c>
      <c r="E30">
        <v>13</v>
      </c>
      <c r="F30">
        <v>5.5</v>
      </c>
      <c r="H30" t="s">
        <v>4881</v>
      </c>
      <c r="I30" s="10">
        <v>2021</v>
      </c>
    </row>
    <row r="31" spans="2:9" x14ac:dyDescent="0.25">
      <c r="B31" t="s">
        <v>6090</v>
      </c>
      <c r="C31" t="s">
        <v>4924</v>
      </c>
      <c r="D31">
        <v>1.6</v>
      </c>
      <c r="E31">
        <v>8.8000000000000007</v>
      </c>
      <c r="F31">
        <v>0.8</v>
      </c>
      <c r="H31" t="s">
        <v>4867</v>
      </c>
      <c r="I31" s="10">
        <v>2021</v>
      </c>
    </row>
    <row r="32" spans="2:9" x14ac:dyDescent="0.25">
      <c r="B32" t="s">
        <v>6114</v>
      </c>
      <c r="C32" t="s">
        <v>141</v>
      </c>
      <c r="D32">
        <v>10</v>
      </c>
      <c r="E32">
        <v>10</v>
      </c>
      <c r="F32">
        <v>10</v>
      </c>
      <c r="H32" t="s">
        <v>141</v>
      </c>
      <c r="I32" s="10">
        <v>2021</v>
      </c>
    </row>
    <row r="33" spans="2:9" x14ac:dyDescent="0.25">
      <c r="B33" t="s">
        <v>6121</v>
      </c>
      <c r="C33" t="s">
        <v>5597</v>
      </c>
      <c r="D33">
        <v>6.6</v>
      </c>
      <c r="E33">
        <v>11</v>
      </c>
      <c r="F33">
        <v>4</v>
      </c>
      <c r="H33" t="s">
        <v>4905</v>
      </c>
      <c r="I33" s="10">
        <v>2021</v>
      </c>
    </row>
    <row r="34" spans="2:9" x14ac:dyDescent="0.25">
      <c r="B34" t="s">
        <v>6134</v>
      </c>
      <c r="C34" t="s">
        <v>5597</v>
      </c>
      <c r="D34">
        <v>20</v>
      </c>
      <c r="E34">
        <v>20</v>
      </c>
      <c r="F34">
        <v>20</v>
      </c>
      <c r="H34" t="s">
        <v>4905</v>
      </c>
      <c r="I34" s="10">
        <v>2021</v>
      </c>
    </row>
    <row r="35" spans="2:9" x14ac:dyDescent="0.25">
      <c r="B35" t="s">
        <v>6232</v>
      </c>
      <c r="C35" t="s">
        <v>6037</v>
      </c>
      <c r="D35">
        <v>10</v>
      </c>
      <c r="E35">
        <v>10</v>
      </c>
      <c r="F35">
        <v>10</v>
      </c>
      <c r="H35" t="s">
        <v>84</v>
      </c>
      <c r="I35" s="10">
        <v>2021</v>
      </c>
    </row>
    <row r="36" spans="2:9" x14ac:dyDescent="0.25">
      <c r="B36" t="s">
        <v>6227</v>
      </c>
      <c r="C36" t="s">
        <v>6037</v>
      </c>
      <c r="D36">
        <v>10</v>
      </c>
      <c r="E36">
        <v>10</v>
      </c>
      <c r="F36">
        <v>10</v>
      </c>
      <c r="H36" t="s">
        <v>4892</v>
      </c>
      <c r="I36" s="10">
        <v>2021</v>
      </c>
    </row>
    <row r="37" spans="2:9" x14ac:dyDescent="0.25">
      <c r="B37" t="s">
        <v>6125</v>
      </c>
      <c r="C37" t="s">
        <v>6037</v>
      </c>
      <c r="D37">
        <v>8</v>
      </c>
      <c r="E37">
        <v>12</v>
      </c>
      <c r="F37">
        <v>8</v>
      </c>
      <c r="H37" t="s">
        <v>4905</v>
      </c>
      <c r="I37" s="10">
        <v>2021</v>
      </c>
    </row>
    <row r="38" spans="2:9" x14ac:dyDescent="0.25">
      <c r="B38" t="s">
        <v>6088</v>
      </c>
      <c r="C38" t="s">
        <v>4924</v>
      </c>
      <c r="D38">
        <v>6.6</v>
      </c>
      <c r="E38">
        <v>8</v>
      </c>
      <c r="F38">
        <v>6.6</v>
      </c>
      <c r="H38" t="s">
        <v>4959</v>
      </c>
      <c r="I38" s="10">
        <v>2021</v>
      </c>
    </row>
    <row r="39" spans="2:9" x14ac:dyDescent="0.25">
      <c r="B39" t="s">
        <v>5607</v>
      </c>
      <c r="C39" t="s">
        <v>5597</v>
      </c>
      <c r="D39">
        <v>42</v>
      </c>
      <c r="E39">
        <v>42</v>
      </c>
      <c r="F39">
        <v>42</v>
      </c>
      <c r="H39" t="s">
        <v>4905</v>
      </c>
      <c r="I39" s="10">
        <v>2021</v>
      </c>
    </row>
    <row r="40" spans="2:9" x14ac:dyDescent="0.25">
      <c r="B40" t="s">
        <v>6230</v>
      </c>
      <c r="C40" t="s">
        <v>6037</v>
      </c>
      <c r="D40">
        <v>25</v>
      </c>
      <c r="E40">
        <v>25</v>
      </c>
      <c r="F40">
        <v>25</v>
      </c>
      <c r="H40" t="s">
        <v>84</v>
      </c>
      <c r="I40" s="10">
        <v>2021</v>
      </c>
    </row>
    <row r="41" spans="2:9" x14ac:dyDescent="0.25">
      <c r="B41" t="s">
        <v>6097</v>
      </c>
      <c r="C41" t="s">
        <v>141</v>
      </c>
      <c r="D41">
        <v>22.1</v>
      </c>
      <c r="E41">
        <v>22.1</v>
      </c>
      <c r="F41">
        <v>22.1</v>
      </c>
      <c r="H41" t="s">
        <v>141</v>
      </c>
      <c r="I41" s="10">
        <v>2021</v>
      </c>
    </row>
    <row r="42" spans="2:9" x14ac:dyDescent="0.25">
      <c r="B42" t="s">
        <v>6095</v>
      </c>
      <c r="C42" t="s">
        <v>141</v>
      </c>
      <c r="D42">
        <v>40</v>
      </c>
      <c r="E42">
        <v>40</v>
      </c>
      <c r="F42">
        <v>40</v>
      </c>
      <c r="H42" t="s">
        <v>141</v>
      </c>
      <c r="I42" s="10">
        <v>2021</v>
      </c>
    </row>
    <row r="43" spans="2:9" x14ac:dyDescent="0.25">
      <c r="B43" t="s">
        <v>6104</v>
      </c>
      <c r="C43" t="s">
        <v>141</v>
      </c>
      <c r="D43">
        <v>40</v>
      </c>
      <c r="E43">
        <v>40</v>
      </c>
      <c r="F43">
        <v>40</v>
      </c>
      <c r="H43" t="s">
        <v>141</v>
      </c>
      <c r="I43" s="10">
        <v>2021</v>
      </c>
    </row>
    <row r="44" spans="2:9" x14ac:dyDescent="0.25">
      <c r="B44" t="s">
        <v>6129</v>
      </c>
      <c r="C44" t="s">
        <v>5602</v>
      </c>
      <c r="D44">
        <v>16</v>
      </c>
      <c r="E44">
        <v>16</v>
      </c>
      <c r="F44">
        <v>16</v>
      </c>
      <c r="H44" t="s">
        <v>4905</v>
      </c>
      <c r="I44" s="10">
        <v>2021</v>
      </c>
    </row>
    <row r="45" spans="2:9" x14ac:dyDescent="0.25">
      <c r="B45" t="s">
        <v>6103</v>
      </c>
      <c r="C45" t="s">
        <v>141</v>
      </c>
      <c r="D45">
        <v>9.5</v>
      </c>
      <c r="E45">
        <v>11.8</v>
      </c>
      <c r="F45">
        <v>9.5</v>
      </c>
      <c r="H45" t="s">
        <v>141</v>
      </c>
      <c r="I45" s="10">
        <v>2021</v>
      </c>
    </row>
    <row r="46" spans="2:9" x14ac:dyDescent="0.25">
      <c r="B46" t="s">
        <v>6115</v>
      </c>
      <c r="C46" t="s">
        <v>141</v>
      </c>
      <c r="D46">
        <v>80.7</v>
      </c>
      <c r="E46">
        <v>97.2</v>
      </c>
      <c r="F46">
        <v>80.7</v>
      </c>
      <c r="H46" t="s">
        <v>141</v>
      </c>
      <c r="I46" s="10">
        <v>2021</v>
      </c>
    </row>
    <row r="47" spans="2:9" x14ac:dyDescent="0.25">
      <c r="B47" t="s">
        <v>6113</v>
      </c>
      <c r="C47" t="s">
        <v>141</v>
      </c>
      <c r="D47">
        <v>14</v>
      </c>
      <c r="E47">
        <v>60</v>
      </c>
      <c r="F47">
        <v>14</v>
      </c>
      <c r="H47" t="s">
        <v>141</v>
      </c>
      <c r="I47" s="10">
        <v>2021</v>
      </c>
    </row>
    <row r="48" spans="2:9" x14ac:dyDescent="0.25">
      <c r="B48" t="s">
        <v>6089</v>
      </c>
      <c r="C48" t="s">
        <v>6037</v>
      </c>
      <c r="D48">
        <v>40</v>
      </c>
      <c r="E48">
        <v>80</v>
      </c>
      <c r="F48">
        <v>40</v>
      </c>
      <c r="H48" t="s">
        <v>141</v>
      </c>
      <c r="I48" s="10">
        <v>2021</v>
      </c>
    </row>
    <row r="49" spans="2:9" x14ac:dyDescent="0.25">
      <c r="B49" t="s">
        <v>6185</v>
      </c>
      <c r="C49" t="s">
        <v>5170</v>
      </c>
      <c r="D49">
        <v>44.2</v>
      </c>
      <c r="E49">
        <v>44.2</v>
      </c>
      <c r="F49">
        <v>44.2</v>
      </c>
      <c r="H49" t="s">
        <v>4905</v>
      </c>
      <c r="I49" s="10">
        <v>2021</v>
      </c>
    </row>
    <row r="50" spans="2:9" x14ac:dyDescent="0.25">
      <c r="B50" t="s">
        <v>5776</v>
      </c>
      <c r="C50" t="s">
        <v>5170</v>
      </c>
      <c r="D50">
        <v>1</v>
      </c>
      <c r="E50">
        <v>10</v>
      </c>
      <c r="F50">
        <v>1</v>
      </c>
      <c r="H50" t="s">
        <v>1899</v>
      </c>
      <c r="I50" s="10">
        <v>2021</v>
      </c>
    </row>
    <row r="51" spans="2:9" x14ac:dyDescent="0.25">
      <c r="B51" t="s">
        <v>6213</v>
      </c>
      <c r="C51" t="s">
        <v>5170</v>
      </c>
      <c r="D51">
        <v>2.5</v>
      </c>
      <c r="E51">
        <v>5</v>
      </c>
      <c r="F51">
        <v>2.5</v>
      </c>
      <c r="H51" t="s">
        <v>4959</v>
      </c>
      <c r="I51" s="10">
        <v>2021</v>
      </c>
    </row>
    <row r="52" spans="2:9" x14ac:dyDescent="0.25">
      <c r="B52" t="s">
        <v>6143</v>
      </c>
      <c r="C52" t="s">
        <v>5170</v>
      </c>
      <c r="D52">
        <v>1.5</v>
      </c>
      <c r="E52">
        <v>2.5</v>
      </c>
      <c r="F52">
        <v>1.5</v>
      </c>
      <c r="H52" t="s">
        <v>1899</v>
      </c>
      <c r="I52" s="10">
        <v>2021</v>
      </c>
    </row>
    <row r="53" spans="2:9" x14ac:dyDescent="0.25">
      <c r="B53" t="s">
        <v>6157</v>
      </c>
      <c r="C53" t="s">
        <v>5170</v>
      </c>
      <c r="D53">
        <v>3.1</v>
      </c>
      <c r="E53">
        <v>4.4000000000000004</v>
      </c>
      <c r="F53">
        <v>3.1</v>
      </c>
      <c r="H53" t="s">
        <v>1899</v>
      </c>
      <c r="I53" s="10">
        <v>2021</v>
      </c>
    </row>
    <row r="54" spans="2:9" x14ac:dyDescent="0.25">
      <c r="B54" t="s">
        <v>6156</v>
      </c>
      <c r="C54" t="s">
        <v>5170</v>
      </c>
      <c r="D54">
        <v>3.1</v>
      </c>
      <c r="E54">
        <v>4.4000000000000004</v>
      </c>
      <c r="F54">
        <v>3.1</v>
      </c>
      <c r="H54" t="s">
        <v>1899</v>
      </c>
      <c r="I54" s="10">
        <v>2021</v>
      </c>
    </row>
    <row r="55" spans="2:9" x14ac:dyDescent="0.25">
      <c r="B55" t="s">
        <v>6171</v>
      </c>
      <c r="C55" t="s">
        <v>5170</v>
      </c>
      <c r="D55">
        <v>3.5</v>
      </c>
      <c r="E55">
        <v>5</v>
      </c>
      <c r="F55">
        <v>3.5</v>
      </c>
      <c r="H55" t="s">
        <v>1899</v>
      </c>
      <c r="I55" s="10">
        <v>2021</v>
      </c>
    </row>
    <row r="56" spans="2:9" x14ac:dyDescent="0.25">
      <c r="B56" t="s">
        <v>6158</v>
      </c>
      <c r="C56" t="s">
        <v>5170</v>
      </c>
      <c r="D56">
        <v>2.5</v>
      </c>
      <c r="E56">
        <v>3.5</v>
      </c>
      <c r="F56">
        <v>2.5</v>
      </c>
      <c r="H56" t="s">
        <v>1899</v>
      </c>
      <c r="I56" s="10">
        <v>2021</v>
      </c>
    </row>
    <row r="57" spans="2:9" x14ac:dyDescent="0.25">
      <c r="B57" t="s">
        <v>5860</v>
      </c>
      <c r="C57" t="s">
        <v>5170</v>
      </c>
      <c r="D57">
        <v>17.5</v>
      </c>
      <c r="E57">
        <v>25</v>
      </c>
      <c r="F57">
        <v>17.5</v>
      </c>
      <c r="H57" t="s">
        <v>1899</v>
      </c>
      <c r="I57" s="10">
        <v>2021</v>
      </c>
    </row>
    <row r="58" spans="2:9" x14ac:dyDescent="0.25">
      <c r="B58" t="s">
        <v>6151</v>
      </c>
      <c r="C58" t="s">
        <v>5170</v>
      </c>
      <c r="D58">
        <v>10.5</v>
      </c>
      <c r="E58">
        <v>15</v>
      </c>
      <c r="F58">
        <v>10.5</v>
      </c>
      <c r="H58" t="s">
        <v>1899</v>
      </c>
      <c r="I58" s="10">
        <v>2021</v>
      </c>
    </row>
    <row r="59" spans="2:9" x14ac:dyDescent="0.25">
      <c r="B59" t="s">
        <v>6159</v>
      </c>
      <c r="C59" t="s">
        <v>5170</v>
      </c>
      <c r="D59">
        <v>3.1</v>
      </c>
      <c r="E59">
        <v>4.4000000000000004</v>
      </c>
      <c r="F59">
        <v>3.1</v>
      </c>
      <c r="H59" t="s">
        <v>1899</v>
      </c>
      <c r="I59" s="10">
        <v>2021</v>
      </c>
    </row>
    <row r="60" spans="2:9" x14ac:dyDescent="0.25">
      <c r="B60" t="s">
        <v>6170</v>
      </c>
      <c r="C60" t="s">
        <v>5170</v>
      </c>
      <c r="D60">
        <v>7</v>
      </c>
      <c r="E60">
        <v>10</v>
      </c>
      <c r="F60">
        <v>7</v>
      </c>
      <c r="H60" t="s">
        <v>1899</v>
      </c>
      <c r="I60" s="10">
        <v>2021</v>
      </c>
    </row>
    <row r="61" spans="2:9" x14ac:dyDescent="0.25">
      <c r="B61" t="s">
        <v>5844</v>
      </c>
      <c r="C61" t="s">
        <v>5170</v>
      </c>
      <c r="D61">
        <v>3.5</v>
      </c>
      <c r="E61">
        <v>5</v>
      </c>
      <c r="F61">
        <v>3.5</v>
      </c>
      <c r="H61" t="s">
        <v>1899</v>
      </c>
      <c r="I61" s="10">
        <v>2021</v>
      </c>
    </row>
    <row r="62" spans="2:9" x14ac:dyDescent="0.25">
      <c r="B62" t="s">
        <v>5792</v>
      </c>
      <c r="C62" t="s">
        <v>5170</v>
      </c>
      <c r="D62">
        <v>7</v>
      </c>
      <c r="E62">
        <v>10</v>
      </c>
      <c r="F62">
        <v>7</v>
      </c>
      <c r="H62" t="s">
        <v>1899</v>
      </c>
      <c r="I62" s="10">
        <v>2021</v>
      </c>
    </row>
    <row r="63" spans="2:9" x14ac:dyDescent="0.25">
      <c r="B63" t="s">
        <v>6186</v>
      </c>
      <c r="C63" t="s">
        <v>5170</v>
      </c>
      <c r="D63">
        <v>17.5</v>
      </c>
      <c r="E63">
        <v>25</v>
      </c>
      <c r="F63">
        <v>17.5</v>
      </c>
      <c r="H63" t="s">
        <v>1899</v>
      </c>
      <c r="I63" s="10">
        <v>2021</v>
      </c>
    </row>
    <row r="64" spans="2:9" x14ac:dyDescent="0.25">
      <c r="B64" t="s">
        <v>6161</v>
      </c>
      <c r="C64" t="s">
        <v>5170</v>
      </c>
      <c r="D64">
        <v>7</v>
      </c>
      <c r="E64">
        <v>10</v>
      </c>
      <c r="F64">
        <v>7</v>
      </c>
      <c r="H64" t="s">
        <v>1899</v>
      </c>
      <c r="I64" s="10">
        <v>2021</v>
      </c>
    </row>
    <row r="65" spans="2:9" x14ac:dyDescent="0.25">
      <c r="B65" t="s">
        <v>6160</v>
      </c>
      <c r="C65" t="s">
        <v>5170</v>
      </c>
      <c r="D65">
        <v>17.5</v>
      </c>
      <c r="E65">
        <v>25</v>
      </c>
      <c r="F65">
        <v>17.5</v>
      </c>
      <c r="H65" t="s">
        <v>1899</v>
      </c>
      <c r="I65" s="10">
        <v>2021</v>
      </c>
    </row>
    <row r="66" spans="2:9" x14ac:dyDescent="0.25">
      <c r="B66" t="s">
        <v>6189</v>
      </c>
      <c r="C66" t="s">
        <v>5170</v>
      </c>
      <c r="D66">
        <v>3.5</v>
      </c>
      <c r="E66">
        <v>5</v>
      </c>
      <c r="F66">
        <v>3.5</v>
      </c>
      <c r="H66" t="s">
        <v>1899</v>
      </c>
      <c r="I66" s="10">
        <v>2021</v>
      </c>
    </row>
    <row r="67" spans="2:9" x14ac:dyDescent="0.25">
      <c r="B67" t="s">
        <v>6221</v>
      </c>
      <c r="C67" t="s">
        <v>5170</v>
      </c>
      <c r="D67">
        <v>1.8</v>
      </c>
      <c r="E67">
        <v>2.5</v>
      </c>
      <c r="F67">
        <v>1.8</v>
      </c>
      <c r="H67" t="s">
        <v>1899</v>
      </c>
      <c r="I67" s="10">
        <v>2021</v>
      </c>
    </row>
    <row r="68" spans="2:9" x14ac:dyDescent="0.25">
      <c r="B68" t="s">
        <v>5823</v>
      </c>
      <c r="C68" t="s">
        <v>5170</v>
      </c>
      <c r="D68">
        <v>1.5</v>
      </c>
      <c r="E68">
        <v>5</v>
      </c>
      <c r="F68">
        <v>1.5</v>
      </c>
      <c r="H68" t="s">
        <v>1899</v>
      </c>
      <c r="I68" s="10">
        <v>2021</v>
      </c>
    </row>
    <row r="69" spans="2:9" x14ac:dyDescent="0.25">
      <c r="B69" t="s">
        <v>6182</v>
      </c>
      <c r="C69" t="s">
        <v>5170</v>
      </c>
      <c r="D69">
        <v>0.2</v>
      </c>
      <c r="E69">
        <v>2</v>
      </c>
      <c r="F69">
        <v>0.2</v>
      </c>
      <c r="H69" t="s">
        <v>141</v>
      </c>
      <c r="I69" s="10">
        <v>2021</v>
      </c>
    </row>
    <row r="70" spans="2:9" x14ac:dyDescent="0.25">
      <c r="B70" t="s">
        <v>6154</v>
      </c>
      <c r="C70" t="s">
        <v>5170</v>
      </c>
      <c r="D70">
        <v>1</v>
      </c>
      <c r="E70">
        <v>10</v>
      </c>
      <c r="F70">
        <v>1</v>
      </c>
      <c r="H70" t="s">
        <v>141</v>
      </c>
      <c r="I70" s="10">
        <v>2021</v>
      </c>
    </row>
    <row r="71" spans="2:9" x14ac:dyDescent="0.25">
      <c r="B71" t="s">
        <v>5773</v>
      </c>
      <c r="C71" t="s">
        <v>5170</v>
      </c>
      <c r="D71">
        <v>2</v>
      </c>
      <c r="E71">
        <v>10</v>
      </c>
      <c r="F71">
        <v>2</v>
      </c>
      <c r="H71" t="s">
        <v>1899</v>
      </c>
      <c r="I71" s="10">
        <v>2021</v>
      </c>
    </row>
    <row r="72" spans="2:9" x14ac:dyDescent="0.25">
      <c r="B72" t="s">
        <v>5841</v>
      </c>
      <c r="C72" t="s">
        <v>5170</v>
      </c>
      <c r="D72">
        <v>1.6</v>
      </c>
      <c r="E72">
        <v>8</v>
      </c>
      <c r="F72">
        <v>1.6</v>
      </c>
      <c r="H72" t="s">
        <v>1899</v>
      </c>
      <c r="I72" s="10">
        <v>2021</v>
      </c>
    </row>
    <row r="73" spans="2:9" x14ac:dyDescent="0.25">
      <c r="B73" t="s">
        <v>6178</v>
      </c>
      <c r="C73" t="s">
        <v>5170</v>
      </c>
      <c r="D73">
        <v>1.5</v>
      </c>
      <c r="E73">
        <v>2.5</v>
      </c>
      <c r="F73">
        <v>1.5</v>
      </c>
      <c r="H73" t="s">
        <v>1899</v>
      </c>
      <c r="I73" s="10">
        <v>2021</v>
      </c>
    </row>
    <row r="74" spans="2:9" x14ac:dyDescent="0.25">
      <c r="B74" t="s">
        <v>5762</v>
      </c>
      <c r="C74" t="s">
        <v>5170</v>
      </c>
      <c r="D74">
        <v>0.8</v>
      </c>
      <c r="E74">
        <v>1.3</v>
      </c>
      <c r="F74">
        <v>0.8</v>
      </c>
      <c r="H74" t="s">
        <v>1899</v>
      </c>
      <c r="I74" s="10">
        <v>2021</v>
      </c>
    </row>
    <row r="75" spans="2:9" x14ac:dyDescent="0.25">
      <c r="B75" t="s">
        <v>6207</v>
      </c>
      <c r="C75" t="s">
        <v>5170</v>
      </c>
      <c r="D75">
        <v>3</v>
      </c>
      <c r="E75">
        <v>5</v>
      </c>
      <c r="F75">
        <v>3</v>
      </c>
      <c r="H75" t="s">
        <v>1899</v>
      </c>
      <c r="I75" s="10">
        <v>2021</v>
      </c>
    </row>
    <row r="76" spans="2:9" x14ac:dyDescent="0.25">
      <c r="B76" t="s">
        <v>6187</v>
      </c>
      <c r="C76" t="s">
        <v>5170</v>
      </c>
      <c r="D76">
        <v>0.6</v>
      </c>
      <c r="E76">
        <v>1</v>
      </c>
      <c r="F76">
        <v>0.6</v>
      </c>
      <c r="H76" t="s">
        <v>1899</v>
      </c>
      <c r="I76" s="10">
        <v>2021</v>
      </c>
    </row>
    <row r="77" spans="2:9" x14ac:dyDescent="0.25">
      <c r="B77" t="s">
        <v>6144</v>
      </c>
      <c r="C77" t="s">
        <v>5170</v>
      </c>
      <c r="D77">
        <v>6</v>
      </c>
      <c r="E77">
        <v>10</v>
      </c>
      <c r="F77">
        <v>6</v>
      </c>
      <c r="H77" t="s">
        <v>1899</v>
      </c>
      <c r="I77" s="10">
        <v>2021</v>
      </c>
    </row>
    <row r="78" spans="2:9" x14ac:dyDescent="0.25">
      <c r="B78" t="s">
        <v>6162</v>
      </c>
      <c r="C78" t="s">
        <v>5170</v>
      </c>
      <c r="D78">
        <v>3</v>
      </c>
      <c r="E78">
        <v>5</v>
      </c>
      <c r="F78">
        <v>3</v>
      </c>
      <c r="H78" t="s">
        <v>1899</v>
      </c>
      <c r="I78" s="10">
        <v>2021</v>
      </c>
    </row>
    <row r="79" spans="2:9" x14ac:dyDescent="0.25">
      <c r="B79" t="s">
        <v>6181</v>
      </c>
      <c r="C79" t="s">
        <v>5170</v>
      </c>
      <c r="D79">
        <v>3</v>
      </c>
      <c r="E79">
        <v>5</v>
      </c>
      <c r="F79">
        <v>3</v>
      </c>
      <c r="H79" t="s">
        <v>1899</v>
      </c>
      <c r="I79" s="10">
        <v>2021</v>
      </c>
    </row>
    <row r="80" spans="2:9" x14ac:dyDescent="0.25">
      <c r="B80" t="s">
        <v>6169</v>
      </c>
      <c r="C80" t="s">
        <v>5170</v>
      </c>
      <c r="D80">
        <v>3</v>
      </c>
      <c r="E80">
        <v>5</v>
      </c>
      <c r="F80">
        <v>3</v>
      </c>
      <c r="H80" t="s">
        <v>1899</v>
      </c>
      <c r="I80" s="10">
        <v>2021</v>
      </c>
    </row>
    <row r="81" spans="2:9" x14ac:dyDescent="0.25">
      <c r="B81" t="s">
        <v>6152</v>
      </c>
      <c r="C81" t="s">
        <v>5170</v>
      </c>
      <c r="D81">
        <v>1.2</v>
      </c>
      <c r="E81">
        <v>2</v>
      </c>
      <c r="F81">
        <v>1.2</v>
      </c>
      <c r="H81" t="s">
        <v>1899</v>
      </c>
      <c r="I81" s="10">
        <v>2021</v>
      </c>
    </row>
    <row r="82" spans="2:9" x14ac:dyDescent="0.25">
      <c r="B82" t="s">
        <v>6215</v>
      </c>
      <c r="C82" t="s">
        <v>5170</v>
      </c>
      <c r="D82">
        <v>1.8</v>
      </c>
      <c r="E82">
        <v>3</v>
      </c>
      <c r="F82">
        <v>1.8</v>
      </c>
      <c r="H82" t="s">
        <v>1899</v>
      </c>
      <c r="I82" s="10">
        <v>2021</v>
      </c>
    </row>
    <row r="83" spans="2:9" x14ac:dyDescent="0.25">
      <c r="B83" t="s">
        <v>6168</v>
      </c>
      <c r="C83" t="s">
        <v>5170</v>
      </c>
      <c r="D83">
        <v>12</v>
      </c>
      <c r="E83">
        <v>20</v>
      </c>
      <c r="F83">
        <v>12</v>
      </c>
      <c r="H83" t="s">
        <v>1899</v>
      </c>
      <c r="I83" s="10">
        <v>2021</v>
      </c>
    </row>
    <row r="84" spans="2:9" x14ac:dyDescent="0.25">
      <c r="B84" t="s">
        <v>5784</v>
      </c>
      <c r="C84" t="s">
        <v>5170</v>
      </c>
      <c r="D84">
        <v>1.5</v>
      </c>
      <c r="E84">
        <v>2.5</v>
      </c>
      <c r="F84">
        <v>1.5</v>
      </c>
      <c r="H84" t="s">
        <v>1899</v>
      </c>
      <c r="I84" s="10">
        <v>2021</v>
      </c>
    </row>
    <row r="85" spans="2:9" x14ac:dyDescent="0.25">
      <c r="B85" t="s">
        <v>6220</v>
      </c>
      <c r="C85" t="s">
        <v>5170</v>
      </c>
      <c r="D85">
        <v>3</v>
      </c>
      <c r="E85">
        <v>5</v>
      </c>
      <c r="F85">
        <v>3</v>
      </c>
      <c r="H85" t="s">
        <v>1899</v>
      </c>
      <c r="I85" s="10">
        <v>2021</v>
      </c>
    </row>
    <row r="86" spans="2:9" x14ac:dyDescent="0.25">
      <c r="B86" t="s">
        <v>6184</v>
      </c>
      <c r="C86" t="s">
        <v>5170</v>
      </c>
      <c r="D86">
        <v>2.4</v>
      </c>
      <c r="E86">
        <v>4</v>
      </c>
      <c r="F86">
        <v>2.4</v>
      </c>
      <c r="H86" t="s">
        <v>1899</v>
      </c>
      <c r="I86" s="10">
        <v>2021</v>
      </c>
    </row>
    <row r="87" spans="2:9" x14ac:dyDescent="0.25">
      <c r="B87" t="s">
        <v>5942</v>
      </c>
      <c r="C87" t="s">
        <v>6037</v>
      </c>
      <c r="D87">
        <v>113.4</v>
      </c>
      <c r="E87">
        <v>175</v>
      </c>
      <c r="F87">
        <v>113.4</v>
      </c>
      <c r="H87" t="s">
        <v>1899</v>
      </c>
      <c r="I87" s="10">
        <v>2021</v>
      </c>
    </row>
    <row r="88" spans="2:9" x14ac:dyDescent="0.25">
      <c r="B88" t="s">
        <v>6150</v>
      </c>
      <c r="C88" t="s">
        <v>5170</v>
      </c>
      <c r="D88">
        <v>22.3</v>
      </c>
      <c r="E88">
        <v>74.400000000000006</v>
      </c>
      <c r="F88">
        <v>22.3</v>
      </c>
      <c r="H88" t="s">
        <v>4959</v>
      </c>
      <c r="I88" s="10">
        <v>2021</v>
      </c>
    </row>
    <row r="89" spans="2:9" x14ac:dyDescent="0.25">
      <c r="B89" t="s">
        <v>6167</v>
      </c>
      <c r="C89" t="s">
        <v>5170</v>
      </c>
      <c r="D89">
        <v>1.3</v>
      </c>
      <c r="E89">
        <v>1.3</v>
      </c>
      <c r="F89">
        <v>1.3</v>
      </c>
      <c r="H89" t="s">
        <v>1899</v>
      </c>
      <c r="I89" s="10">
        <v>2021</v>
      </c>
    </row>
    <row r="90" spans="2:9" x14ac:dyDescent="0.25">
      <c r="B90" t="s">
        <v>5798</v>
      </c>
      <c r="C90" t="s">
        <v>5170</v>
      </c>
      <c r="D90">
        <v>9.4</v>
      </c>
      <c r="E90">
        <v>9.4</v>
      </c>
      <c r="F90">
        <v>9.4</v>
      </c>
      <c r="H90" t="s">
        <v>1899</v>
      </c>
      <c r="I90" s="10">
        <v>2021</v>
      </c>
    </row>
    <row r="91" spans="2:9" x14ac:dyDescent="0.25">
      <c r="B91" t="s">
        <v>6198</v>
      </c>
      <c r="C91" t="s">
        <v>5170</v>
      </c>
      <c r="D91">
        <v>23.8</v>
      </c>
      <c r="E91">
        <v>23.8</v>
      </c>
      <c r="F91">
        <v>23.8</v>
      </c>
      <c r="H91" t="s">
        <v>141</v>
      </c>
      <c r="I91" s="10">
        <v>2021</v>
      </c>
    </row>
    <row r="92" spans="2:9" x14ac:dyDescent="0.25">
      <c r="B92" t="s">
        <v>6191</v>
      </c>
      <c r="C92" t="s">
        <v>5170</v>
      </c>
      <c r="D92">
        <v>18.8</v>
      </c>
      <c r="E92">
        <v>18.8</v>
      </c>
      <c r="F92">
        <v>18.8</v>
      </c>
      <c r="H92" t="s">
        <v>1899</v>
      </c>
      <c r="I92" s="10">
        <v>2021</v>
      </c>
    </row>
    <row r="93" spans="2:9" x14ac:dyDescent="0.25">
      <c r="B93" t="s">
        <v>5778</v>
      </c>
      <c r="C93" t="s">
        <v>5170</v>
      </c>
      <c r="D93">
        <v>0.7</v>
      </c>
      <c r="E93">
        <v>0.7</v>
      </c>
      <c r="F93">
        <v>0.7</v>
      </c>
      <c r="H93" t="s">
        <v>4905</v>
      </c>
      <c r="I93" s="10">
        <v>2021</v>
      </c>
    </row>
    <row r="94" spans="2:9" x14ac:dyDescent="0.25">
      <c r="B94" t="s">
        <v>6165</v>
      </c>
      <c r="C94" t="s">
        <v>5170</v>
      </c>
      <c r="D94">
        <v>18.8</v>
      </c>
      <c r="E94">
        <v>18.8</v>
      </c>
      <c r="F94">
        <v>18.8</v>
      </c>
      <c r="H94" t="s">
        <v>1899</v>
      </c>
      <c r="I94" s="10">
        <v>2021</v>
      </c>
    </row>
    <row r="95" spans="2:9" x14ac:dyDescent="0.25">
      <c r="B95" t="s">
        <v>6201</v>
      </c>
      <c r="C95" t="s">
        <v>5170</v>
      </c>
      <c r="D95">
        <v>3.8</v>
      </c>
      <c r="E95">
        <v>3.8</v>
      </c>
      <c r="F95">
        <v>3.8</v>
      </c>
      <c r="H95" t="s">
        <v>1899</v>
      </c>
      <c r="I95" s="10">
        <v>2021</v>
      </c>
    </row>
    <row r="96" spans="2:9" x14ac:dyDescent="0.25">
      <c r="B96" t="s">
        <v>6174</v>
      </c>
      <c r="C96" t="s">
        <v>5170</v>
      </c>
      <c r="D96">
        <v>3.3</v>
      </c>
      <c r="E96">
        <v>3.3</v>
      </c>
      <c r="F96">
        <v>3.3</v>
      </c>
      <c r="H96" t="s">
        <v>141</v>
      </c>
      <c r="I96" s="10">
        <v>2021</v>
      </c>
    </row>
    <row r="97" spans="2:9" x14ac:dyDescent="0.25">
      <c r="B97" t="s">
        <v>6173</v>
      </c>
      <c r="C97" t="s">
        <v>5170</v>
      </c>
      <c r="D97">
        <v>2.7</v>
      </c>
      <c r="E97">
        <v>2.7</v>
      </c>
      <c r="F97">
        <v>2.7</v>
      </c>
      <c r="H97" t="s">
        <v>141</v>
      </c>
      <c r="I97" s="10">
        <v>2021</v>
      </c>
    </row>
    <row r="98" spans="2:9" x14ac:dyDescent="0.25">
      <c r="B98" t="s">
        <v>6172</v>
      </c>
      <c r="C98" t="s">
        <v>5170</v>
      </c>
      <c r="D98">
        <v>2.7</v>
      </c>
      <c r="E98">
        <v>2.7</v>
      </c>
      <c r="F98">
        <v>2.7</v>
      </c>
      <c r="H98" t="s">
        <v>141</v>
      </c>
      <c r="I98" s="10">
        <v>2021</v>
      </c>
    </row>
    <row r="99" spans="2:9" x14ac:dyDescent="0.25">
      <c r="B99" t="s">
        <v>6146</v>
      </c>
      <c r="C99" t="s">
        <v>5170</v>
      </c>
      <c r="D99">
        <v>21.9</v>
      </c>
      <c r="E99">
        <v>21.9</v>
      </c>
      <c r="F99">
        <v>21.9</v>
      </c>
      <c r="H99" t="s">
        <v>1899</v>
      </c>
      <c r="I99" s="10">
        <v>2021</v>
      </c>
    </row>
    <row r="100" spans="2:9" x14ac:dyDescent="0.25">
      <c r="B100" t="s">
        <v>6142</v>
      </c>
      <c r="C100" t="s">
        <v>5170</v>
      </c>
      <c r="D100">
        <v>14.3</v>
      </c>
      <c r="E100">
        <v>14.3</v>
      </c>
      <c r="F100">
        <v>14.3</v>
      </c>
      <c r="H100" t="s">
        <v>1899</v>
      </c>
      <c r="I100" s="10">
        <v>2021</v>
      </c>
    </row>
    <row r="101" spans="2:9" x14ac:dyDescent="0.25">
      <c r="B101" t="s">
        <v>6212</v>
      </c>
      <c r="C101" t="s">
        <v>5170</v>
      </c>
      <c r="D101">
        <v>2</v>
      </c>
      <c r="E101">
        <v>2</v>
      </c>
      <c r="F101">
        <v>2</v>
      </c>
      <c r="H101" t="s">
        <v>4905</v>
      </c>
      <c r="I101" s="10">
        <v>2021</v>
      </c>
    </row>
    <row r="102" spans="2:9" x14ac:dyDescent="0.25">
      <c r="B102" t="s">
        <v>6149</v>
      </c>
      <c r="C102" t="s">
        <v>5170</v>
      </c>
      <c r="D102">
        <v>30</v>
      </c>
      <c r="E102">
        <v>30</v>
      </c>
      <c r="F102">
        <v>30</v>
      </c>
      <c r="H102" t="s">
        <v>1899</v>
      </c>
      <c r="I102" s="10">
        <v>2021</v>
      </c>
    </row>
    <row r="103" spans="2:9" x14ac:dyDescent="0.25">
      <c r="B103" t="s">
        <v>6147</v>
      </c>
      <c r="C103" t="s">
        <v>5170</v>
      </c>
      <c r="D103">
        <v>50</v>
      </c>
      <c r="E103">
        <v>50</v>
      </c>
      <c r="F103">
        <v>50</v>
      </c>
      <c r="H103" t="s">
        <v>1899</v>
      </c>
      <c r="I103" s="10">
        <v>2021</v>
      </c>
    </row>
    <row r="104" spans="2:9" x14ac:dyDescent="0.25">
      <c r="B104" t="s">
        <v>5760</v>
      </c>
      <c r="C104" t="s">
        <v>5170</v>
      </c>
      <c r="D104">
        <v>1.3</v>
      </c>
      <c r="E104">
        <v>1.3</v>
      </c>
      <c r="F104">
        <v>1.3</v>
      </c>
      <c r="H104" t="s">
        <v>4905</v>
      </c>
      <c r="I104" s="10">
        <v>2021</v>
      </c>
    </row>
    <row r="105" spans="2:9" x14ac:dyDescent="0.25">
      <c r="B105" t="s">
        <v>5815</v>
      </c>
      <c r="C105" t="s">
        <v>5170</v>
      </c>
      <c r="D105">
        <v>1</v>
      </c>
      <c r="E105">
        <v>1</v>
      </c>
      <c r="F105">
        <v>1</v>
      </c>
      <c r="H105" t="s">
        <v>4905</v>
      </c>
      <c r="I105" s="10">
        <v>2021</v>
      </c>
    </row>
    <row r="106" spans="2:9" x14ac:dyDescent="0.25">
      <c r="B106" t="s">
        <v>6140</v>
      </c>
      <c r="C106" t="s">
        <v>5170</v>
      </c>
      <c r="D106">
        <v>2</v>
      </c>
      <c r="E106">
        <v>2</v>
      </c>
      <c r="F106">
        <v>2</v>
      </c>
      <c r="H106" t="s">
        <v>4905</v>
      </c>
      <c r="I106" s="10">
        <v>2021</v>
      </c>
    </row>
    <row r="107" spans="2:9" x14ac:dyDescent="0.25">
      <c r="B107" t="s">
        <v>6164</v>
      </c>
      <c r="C107" t="s">
        <v>5170</v>
      </c>
      <c r="D107">
        <v>1</v>
      </c>
      <c r="E107">
        <v>1</v>
      </c>
      <c r="F107">
        <v>1</v>
      </c>
      <c r="H107" t="s">
        <v>4905</v>
      </c>
      <c r="I107" s="10">
        <v>2021</v>
      </c>
    </row>
    <row r="108" spans="2:9" x14ac:dyDescent="0.25">
      <c r="B108" t="s">
        <v>6141</v>
      </c>
      <c r="C108" t="s">
        <v>5170</v>
      </c>
      <c r="D108">
        <v>1</v>
      </c>
      <c r="E108">
        <v>1</v>
      </c>
      <c r="F108">
        <v>1</v>
      </c>
      <c r="H108" t="s">
        <v>4905</v>
      </c>
      <c r="I108" s="10">
        <v>2021</v>
      </c>
    </row>
    <row r="109" spans="2:9" x14ac:dyDescent="0.25">
      <c r="B109" t="s">
        <v>6193</v>
      </c>
      <c r="C109" t="s">
        <v>5170</v>
      </c>
      <c r="D109">
        <v>2</v>
      </c>
      <c r="E109">
        <v>2</v>
      </c>
      <c r="F109">
        <v>2</v>
      </c>
      <c r="H109" t="s">
        <v>4905</v>
      </c>
      <c r="I109" s="10">
        <v>2021</v>
      </c>
    </row>
    <row r="110" spans="2:9" x14ac:dyDescent="0.25">
      <c r="B110" t="s">
        <v>5786</v>
      </c>
      <c r="C110" t="s">
        <v>5170</v>
      </c>
      <c r="D110">
        <v>8.8000000000000007</v>
      </c>
      <c r="E110">
        <v>8.8000000000000007</v>
      </c>
      <c r="F110">
        <v>8.8000000000000007</v>
      </c>
      <c r="H110" t="s">
        <v>4905</v>
      </c>
      <c r="I110" s="10">
        <v>2021</v>
      </c>
    </row>
    <row r="111" spans="2:9" x14ac:dyDescent="0.25">
      <c r="B111" t="s">
        <v>6202</v>
      </c>
      <c r="C111" t="s">
        <v>5170</v>
      </c>
      <c r="D111">
        <v>4.4000000000000004</v>
      </c>
      <c r="E111">
        <v>4.4000000000000004</v>
      </c>
      <c r="F111">
        <v>4.4000000000000004</v>
      </c>
      <c r="H111" t="s">
        <v>4905</v>
      </c>
      <c r="I111" s="10">
        <v>2021</v>
      </c>
    </row>
    <row r="112" spans="2:9" x14ac:dyDescent="0.25">
      <c r="B112" t="s">
        <v>6206</v>
      </c>
      <c r="C112" t="s">
        <v>5170</v>
      </c>
      <c r="D112">
        <v>8.8000000000000007</v>
      </c>
      <c r="E112">
        <v>8.8000000000000007</v>
      </c>
      <c r="F112">
        <v>8.8000000000000007</v>
      </c>
      <c r="H112" t="s">
        <v>1899</v>
      </c>
      <c r="I112" s="10">
        <v>2021</v>
      </c>
    </row>
    <row r="113" spans="2:9" x14ac:dyDescent="0.25">
      <c r="B113" t="s">
        <v>6166</v>
      </c>
      <c r="C113" t="s">
        <v>5170</v>
      </c>
      <c r="D113">
        <v>8.8000000000000007</v>
      </c>
      <c r="E113">
        <v>8.8000000000000007</v>
      </c>
      <c r="F113">
        <v>8.8000000000000007</v>
      </c>
      <c r="H113" t="s">
        <v>1899</v>
      </c>
      <c r="I113" s="10">
        <v>2021</v>
      </c>
    </row>
    <row r="114" spans="2:9" x14ac:dyDescent="0.25">
      <c r="B114" t="s">
        <v>6040</v>
      </c>
      <c r="C114" t="s">
        <v>6036</v>
      </c>
      <c r="D114">
        <v>10</v>
      </c>
      <c r="E114">
        <v>10</v>
      </c>
      <c r="F114">
        <v>10</v>
      </c>
      <c r="H114" t="s">
        <v>4870</v>
      </c>
      <c r="I114" s="10">
        <v>2021</v>
      </c>
    </row>
    <row r="115" spans="2:9" x14ac:dyDescent="0.25">
      <c r="B115" t="s">
        <v>6058</v>
      </c>
      <c r="C115" t="s">
        <v>6036</v>
      </c>
      <c r="D115">
        <v>8.5</v>
      </c>
      <c r="E115">
        <v>14</v>
      </c>
      <c r="F115">
        <v>8.1999999999999993</v>
      </c>
      <c r="H115" t="s">
        <v>141</v>
      </c>
      <c r="I115" s="10">
        <v>2021</v>
      </c>
    </row>
    <row r="116" spans="2:9" x14ac:dyDescent="0.25">
      <c r="B116" t="s">
        <v>6045</v>
      </c>
      <c r="C116" t="s">
        <v>6036</v>
      </c>
      <c r="D116">
        <v>250</v>
      </c>
      <c r="E116">
        <v>250</v>
      </c>
      <c r="F116">
        <v>250</v>
      </c>
      <c r="H116" t="s">
        <v>84</v>
      </c>
      <c r="I116" s="10">
        <v>2021</v>
      </c>
    </row>
    <row r="117" spans="2:9" x14ac:dyDescent="0.25">
      <c r="B117" t="s">
        <v>6124</v>
      </c>
      <c r="C117" t="s">
        <v>6036</v>
      </c>
      <c r="D117">
        <v>5</v>
      </c>
      <c r="E117">
        <v>5</v>
      </c>
      <c r="F117">
        <v>5</v>
      </c>
      <c r="H117" t="s">
        <v>4905</v>
      </c>
      <c r="I117" s="10">
        <v>2021</v>
      </c>
    </row>
    <row r="118" spans="2:9" x14ac:dyDescent="0.25">
      <c r="B118" t="s">
        <v>6053</v>
      </c>
      <c r="C118" t="s">
        <v>6036</v>
      </c>
      <c r="D118">
        <v>16</v>
      </c>
      <c r="E118">
        <v>16</v>
      </c>
      <c r="F118">
        <v>16</v>
      </c>
      <c r="H118" t="s">
        <v>84</v>
      </c>
      <c r="I118" s="10">
        <v>2021</v>
      </c>
    </row>
    <row r="119" spans="2:9" x14ac:dyDescent="0.25">
      <c r="B119" t="s">
        <v>6046</v>
      </c>
      <c r="C119" t="s">
        <v>6036</v>
      </c>
      <c r="D119">
        <v>9.1999999999999993</v>
      </c>
      <c r="E119">
        <v>9.1999999999999993</v>
      </c>
      <c r="F119">
        <v>9.1999999999999993</v>
      </c>
      <c r="H119" t="s">
        <v>4905</v>
      </c>
      <c r="I119" s="10">
        <v>2021</v>
      </c>
    </row>
    <row r="120" spans="2:9" x14ac:dyDescent="0.25">
      <c r="B120" t="s">
        <v>6042</v>
      </c>
      <c r="C120" t="s">
        <v>6036</v>
      </c>
      <c r="D120">
        <v>2.2000000000000002</v>
      </c>
      <c r="E120">
        <v>2.2000000000000002</v>
      </c>
      <c r="F120">
        <v>2.2000000000000002</v>
      </c>
      <c r="H120" t="s">
        <v>141</v>
      </c>
      <c r="I120" s="10">
        <v>2021</v>
      </c>
    </row>
    <row r="121" spans="2:9" x14ac:dyDescent="0.25">
      <c r="B121" t="s">
        <v>6112</v>
      </c>
      <c r="C121" t="s">
        <v>141</v>
      </c>
      <c r="D121">
        <v>49.8</v>
      </c>
      <c r="E121">
        <v>53</v>
      </c>
      <c r="F121">
        <v>49.8</v>
      </c>
      <c r="H121" t="s">
        <v>141</v>
      </c>
      <c r="I121" s="10">
        <v>2021</v>
      </c>
    </row>
    <row r="122" spans="2:9" x14ac:dyDescent="0.25">
      <c r="B122" t="s">
        <v>5555</v>
      </c>
      <c r="C122" t="s">
        <v>6036</v>
      </c>
      <c r="D122">
        <v>20.399999999999999</v>
      </c>
      <c r="E122">
        <v>20.399999999999999</v>
      </c>
      <c r="F122">
        <v>20.399999999999999</v>
      </c>
      <c r="H122" t="s">
        <v>4905</v>
      </c>
      <c r="I122" s="10">
        <v>2021</v>
      </c>
    </row>
    <row r="123" spans="2:9" x14ac:dyDescent="0.25">
      <c r="B123" t="s">
        <v>6054</v>
      </c>
      <c r="C123" t="s">
        <v>6036</v>
      </c>
      <c r="D123">
        <v>125</v>
      </c>
      <c r="E123">
        <v>125</v>
      </c>
      <c r="F123">
        <v>125</v>
      </c>
      <c r="H123" t="s">
        <v>84</v>
      </c>
      <c r="I123" s="10">
        <v>2021</v>
      </c>
    </row>
    <row r="124" spans="2:9" x14ac:dyDescent="0.25">
      <c r="B124" t="s">
        <v>6050</v>
      </c>
      <c r="C124" t="s">
        <v>6036</v>
      </c>
      <c r="D124">
        <v>70</v>
      </c>
      <c r="E124">
        <v>70</v>
      </c>
      <c r="F124">
        <v>70</v>
      </c>
      <c r="H124" t="s">
        <v>141</v>
      </c>
      <c r="I124" s="10">
        <v>2021</v>
      </c>
    </row>
    <row r="125" spans="2:9" x14ac:dyDescent="0.25">
      <c r="B125" t="s">
        <v>6059</v>
      </c>
      <c r="C125" t="s">
        <v>6036</v>
      </c>
      <c r="D125">
        <v>7.7</v>
      </c>
      <c r="E125">
        <v>7.7</v>
      </c>
      <c r="F125">
        <v>7.7</v>
      </c>
      <c r="H125" t="s">
        <v>4905</v>
      </c>
      <c r="I125" s="10">
        <v>2021</v>
      </c>
    </row>
    <row r="126" spans="2:9" x14ac:dyDescent="0.25">
      <c r="B126" t="s">
        <v>6069</v>
      </c>
      <c r="C126" t="s">
        <v>6036</v>
      </c>
      <c r="D126">
        <v>8</v>
      </c>
      <c r="E126">
        <v>8</v>
      </c>
      <c r="F126">
        <v>8</v>
      </c>
      <c r="H126" t="s">
        <v>84</v>
      </c>
      <c r="I126" s="10">
        <v>2021</v>
      </c>
    </row>
    <row r="127" spans="2:9" x14ac:dyDescent="0.25">
      <c r="B127" t="s">
        <v>5405</v>
      </c>
      <c r="C127" t="s">
        <v>84</v>
      </c>
      <c r="D127">
        <v>26.2</v>
      </c>
      <c r="E127">
        <v>26.2</v>
      </c>
      <c r="F127">
        <v>26.2</v>
      </c>
      <c r="H127" t="s">
        <v>84</v>
      </c>
      <c r="I127" s="10">
        <v>2021</v>
      </c>
    </row>
    <row r="128" spans="2:9" x14ac:dyDescent="0.25">
      <c r="B128" t="s">
        <v>6048</v>
      </c>
      <c r="C128" t="s">
        <v>6036</v>
      </c>
      <c r="D128">
        <v>7.8</v>
      </c>
      <c r="E128">
        <v>7.8</v>
      </c>
      <c r="F128">
        <v>7.8</v>
      </c>
      <c r="H128" t="s">
        <v>4892</v>
      </c>
      <c r="I128" s="10">
        <v>2021</v>
      </c>
    </row>
    <row r="129" spans="2:9" x14ac:dyDescent="0.25">
      <c r="B129" t="s">
        <v>6056</v>
      </c>
      <c r="C129" t="s">
        <v>6036</v>
      </c>
      <c r="D129">
        <v>47.6</v>
      </c>
      <c r="E129">
        <v>47.6</v>
      </c>
      <c r="F129">
        <v>47.6</v>
      </c>
      <c r="H129" t="s">
        <v>84</v>
      </c>
      <c r="I129" s="10">
        <v>2021</v>
      </c>
    </row>
    <row r="130" spans="2:9" x14ac:dyDescent="0.25">
      <c r="B130" t="s">
        <v>6062</v>
      </c>
      <c r="C130" t="s">
        <v>6036</v>
      </c>
      <c r="D130">
        <v>70</v>
      </c>
      <c r="E130">
        <v>70</v>
      </c>
      <c r="F130">
        <v>70</v>
      </c>
      <c r="H130" t="s">
        <v>84</v>
      </c>
      <c r="I130" s="10">
        <v>2021</v>
      </c>
    </row>
    <row r="131" spans="2:9" x14ac:dyDescent="0.25">
      <c r="B131" t="s">
        <v>6063</v>
      </c>
      <c r="C131" t="s">
        <v>6036</v>
      </c>
      <c r="D131">
        <v>9.3000000000000007</v>
      </c>
      <c r="E131">
        <v>9.6</v>
      </c>
      <c r="F131">
        <v>9.3000000000000007</v>
      </c>
      <c r="H131" t="s">
        <v>4892</v>
      </c>
      <c r="I131" s="10">
        <v>2021</v>
      </c>
    </row>
    <row r="132" spans="2:9" x14ac:dyDescent="0.25">
      <c r="B132" t="s">
        <v>6060</v>
      </c>
      <c r="C132" t="s">
        <v>6036</v>
      </c>
      <c r="D132">
        <v>20.3</v>
      </c>
      <c r="E132">
        <v>20.3</v>
      </c>
      <c r="F132">
        <v>20.3</v>
      </c>
      <c r="H132" t="s">
        <v>84</v>
      </c>
      <c r="I132" s="10">
        <v>2021</v>
      </c>
    </row>
    <row r="133" spans="2:9" x14ac:dyDescent="0.25">
      <c r="B133" t="s">
        <v>6047</v>
      </c>
      <c r="C133" t="s">
        <v>6036</v>
      </c>
      <c r="D133">
        <v>8.1999999999999993</v>
      </c>
      <c r="E133">
        <v>8.1999999999999993</v>
      </c>
      <c r="F133">
        <v>8.1999999999999993</v>
      </c>
      <c r="H133" t="s">
        <v>4892</v>
      </c>
      <c r="I133" s="10">
        <v>2021</v>
      </c>
    </row>
    <row r="134" spans="2:9" x14ac:dyDescent="0.25">
      <c r="B134" t="s">
        <v>6055</v>
      </c>
      <c r="C134" t="s">
        <v>6036</v>
      </c>
      <c r="D134">
        <v>20</v>
      </c>
      <c r="E134">
        <v>20</v>
      </c>
      <c r="F134">
        <v>20</v>
      </c>
      <c r="H134" t="s">
        <v>84</v>
      </c>
      <c r="I134" s="10">
        <v>2021</v>
      </c>
    </row>
    <row r="135" spans="2:9" x14ac:dyDescent="0.25">
      <c r="B135" t="s">
        <v>6092</v>
      </c>
      <c r="C135" t="s">
        <v>141</v>
      </c>
      <c r="D135">
        <v>5.4</v>
      </c>
      <c r="E135">
        <v>9.1999999999999993</v>
      </c>
      <c r="F135">
        <v>5.4</v>
      </c>
      <c r="H135" t="s">
        <v>141</v>
      </c>
      <c r="I135" s="10">
        <v>2021</v>
      </c>
    </row>
    <row r="136" spans="2:9" x14ac:dyDescent="0.25">
      <c r="B136" t="s">
        <v>6242</v>
      </c>
      <c r="C136" t="s">
        <v>4924</v>
      </c>
      <c r="D136">
        <v>18.2</v>
      </c>
      <c r="E136">
        <v>53</v>
      </c>
      <c r="F136">
        <v>18.2</v>
      </c>
      <c r="H136" t="s">
        <v>4959</v>
      </c>
      <c r="I136" s="10">
        <v>2021</v>
      </c>
    </row>
    <row r="137" spans="2:9" x14ac:dyDescent="0.25">
      <c r="B137" t="s">
        <v>6235</v>
      </c>
      <c r="C137" t="s">
        <v>84</v>
      </c>
      <c r="D137">
        <v>150</v>
      </c>
      <c r="E137">
        <v>150</v>
      </c>
      <c r="F137">
        <v>150</v>
      </c>
      <c r="H137" t="s">
        <v>84</v>
      </c>
      <c r="I137" s="10">
        <v>2021</v>
      </c>
    </row>
    <row r="138" spans="2:9" x14ac:dyDescent="0.25">
      <c r="B138" t="s">
        <v>6100</v>
      </c>
      <c r="C138" t="s">
        <v>141</v>
      </c>
      <c r="D138">
        <v>9</v>
      </c>
      <c r="E138">
        <v>9</v>
      </c>
      <c r="F138">
        <v>9</v>
      </c>
      <c r="H138" t="s">
        <v>141</v>
      </c>
      <c r="I138" s="10">
        <v>2021</v>
      </c>
    </row>
    <row r="139" spans="2:9" x14ac:dyDescent="0.25">
      <c r="B139" t="s">
        <v>6073</v>
      </c>
      <c r="C139" t="s">
        <v>141</v>
      </c>
      <c r="D139">
        <v>20</v>
      </c>
      <c r="E139">
        <v>20</v>
      </c>
      <c r="F139">
        <v>20</v>
      </c>
      <c r="H139" t="s">
        <v>141</v>
      </c>
      <c r="I139" s="10">
        <v>2021</v>
      </c>
    </row>
    <row r="140" spans="2:9" x14ac:dyDescent="0.25">
      <c r="B140" t="s">
        <v>6096</v>
      </c>
      <c r="C140" t="s">
        <v>141</v>
      </c>
      <c r="D140">
        <v>31.9</v>
      </c>
      <c r="E140">
        <v>31.9</v>
      </c>
      <c r="F140">
        <v>31.9</v>
      </c>
      <c r="H140" t="s">
        <v>141</v>
      </c>
      <c r="I140" s="10">
        <v>2021</v>
      </c>
    </row>
    <row r="141" spans="2:9" x14ac:dyDescent="0.25">
      <c r="B141" t="s">
        <v>6107</v>
      </c>
      <c r="C141" t="s">
        <v>141</v>
      </c>
      <c r="D141">
        <v>12.4</v>
      </c>
      <c r="E141">
        <v>12.4</v>
      </c>
      <c r="F141">
        <v>12.4</v>
      </c>
      <c r="H141" t="s">
        <v>141</v>
      </c>
      <c r="I141" s="10">
        <v>2021</v>
      </c>
    </row>
    <row r="142" spans="2:9" x14ac:dyDescent="0.25">
      <c r="B142" t="s">
        <v>6043</v>
      </c>
      <c r="C142" t="s">
        <v>6036</v>
      </c>
      <c r="D142">
        <v>2.2000000000000002</v>
      </c>
      <c r="E142">
        <v>2.2000000000000002</v>
      </c>
      <c r="F142">
        <v>2.2000000000000002</v>
      </c>
      <c r="H142" t="s">
        <v>1346</v>
      </c>
      <c r="I142" s="10">
        <v>2021</v>
      </c>
    </row>
    <row r="143" spans="2:9" x14ac:dyDescent="0.25">
      <c r="B143" t="s">
        <v>6064</v>
      </c>
      <c r="C143" t="s">
        <v>6036</v>
      </c>
      <c r="D143">
        <v>15</v>
      </c>
      <c r="E143">
        <v>15</v>
      </c>
      <c r="F143">
        <v>15</v>
      </c>
      <c r="H143" t="s">
        <v>141</v>
      </c>
      <c r="I143" s="10">
        <v>2021</v>
      </c>
    </row>
    <row r="144" spans="2:9" x14ac:dyDescent="0.25">
      <c r="B144" t="s">
        <v>6052</v>
      </c>
      <c r="C144" t="s">
        <v>6036</v>
      </c>
      <c r="D144">
        <v>3</v>
      </c>
      <c r="E144">
        <v>3</v>
      </c>
      <c r="F144">
        <v>3</v>
      </c>
      <c r="H144" t="s">
        <v>1346</v>
      </c>
      <c r="I144" s="10">
        <v>2021</v>
      </c>
    </row>
    <row r="145" spans="2:9" x14ac:dyDescent="0.25">
      <c r="B145" t="s">
        <v>6199</v>
      </c>
      <c r="C145" t="s">
        <v>5170</v>
      </c>
      <c r="D145">
        <v>1.4</v>
      </c>
      <c r="E145">
        <v>1.4</v>
      </c>
      <c r="F145">
        <v>1.4</v>
      </c>
      <c r="H145" t="s">
        <v>4905</v>
      </c>
      <c r="I145" s="10">
        <v>2021</v>
      </c>
    </row>
    <row r="146" spans="2:9" x14ac:dyDescent="0.25">
      <c r="B146" t="s">
        <v>6139</v>
      </c>
      <c r="C146" t="s">
        <v>5170</v>
      </c>
      <c r="D146">
        <v>1.1000000000000001</v>
      </c>
      <c r="E146">
        <v>1.1000000000000001</v>
      </c>
      <c r="F146">
        <v>1.1000000000000001</v>
      </c>
      <c r="H146" t="s">
        <v>4905</v>
      </c>
      <c r="I146" s="10">
        <v>2021</v>
      </c>
    </row>
    <row r="147" spans="2:9" x14ac:dyDescent="0.25">
      <c r="B147" t="s">
        <v>6236</v>
      </c>
      <c r="C147" t="s">
        <v>84</v>
      </c>
      <c r="D147">
        <v>31.5</v>
      </c>
      <c r="E147">
        <v>152.1</v>
      </c>
      <c r="F147">
        <v>31.5</v>
      </c>
      <c r="H147" t="s">
        <v>6034</v>
      </c>
      <c r="I147" s="10">
        <v>2021</v>
      </c>
    </row>
    <row r="148" spans="2:9" x14ac:dyDescent="0.25">
      <c r="B148" t="s">
        <v>6079</v>
      </c>
      <c r="C148" t="s">
        <v>5610</v>
      </c>
      <c r="D148">
        <v>10</v>
      </c>
      <c r="E148">
        <v>24</v>
      </c>
      <c r="F148">
        <v>10</v>
      </c>
      <c r="H148" t="s">
        <v>1899</v>
      </c>
      <c r="I148" s="10">
        <v>2021</v>
      </c>
    </row>
    <row r="149" spans="2:9" x14ac:dyDescent="0.25">
      <c r="B149" t="s">
        <v>6234</v>
      </c>
      <c r="C149" t="s">
        <v>84</v>
      </c>
      <c r="D149">
        <v>3</v>
      </c>
      <c r="E149">
        <v>15</v>
      </c>
      <c r="F149">
        <v>3</v>
      </c>
      <c r="H149" t="s">
        <v>6034</v>
      </c>
      <c r="I149" s="10">
        <v>2021</v>
      </c>
    </row>
    <row r="150" spans="2:9" x14ac:dyDescent="0.25">
      <c r="B150" t="s">
        <v>6082</v>
      </c>
      <c r="C150" t="s">
        <v>5610</v>
      </c>
      <c r="D150">
        <v>120</v>
      </c>
      <c r="E150">
        <v>120</v>
      </c>
      <c r="F150">
        <v>120</v>
      </c>
      <c r="H150" t="s">
        <v>84</v>
      </c>
      <c r="I150" s="10">
        <v>2021</v>
      </c>
    </row>
    <row r="151" spans="2:9" x14ac:dyDescent="0.25">
      <c r="B151" t="s">
        <v>6128</v>
      </c>
      <c r="C151" t="s">
        <v>4924</v>
      </c>
      <c r="D151">
        <v>13.5</v>
      </c>
      <c r="E151">
        <v>60</v>
      </c>
      <c r="F151">
        <v>13.5</v>
      </c>
      <c r="H151" t="s">
        <v>4905</v>
      </c>
      <c r="I151" s="10">
        <v>2021</v>
      </c>
    </row>
    <row r="152" spans="2:9" x14ac:dyDescent="0.25">
      <c r="B152" t="s">
        <v>6120</v>
      </c>
      <c r="C152" t="s">
        <v>6036</v>
      </c>
      <c r="D152">
        <v>20</v>
      </c>
      <c r="E152">
        <v>20</v>
      </c>
      <c r="F152">
        <v>20</v>
      </c>
      <c r="H152" t="s">
        <v>4905</v>
      </c>
      <c r="I152" s="10">
        <v>2021</v>
      </c>
    </row>
    <row r="153" spans="2:9" x14ac:dyDescent="0.25">
      <c r="B153" t="s">
        <v>6070</v>
      </c>
      <c r="C153" t="s">
        <v>84</v>
      </c>
      <c r="D153">
        <v>22.1</v>
      </c>
      <c r="E153">
        <v>23.5</v>
      </c>
      <c r="F153">
        <v>22.1</v>
      </c>
      <c r="H153" t="s">
        <v>84</v>
      </c>
      <c r="I153" s="10">
        <v>2021</v>
      </c>
    </row>
    <row r="154" spans="2:9" x14ac:dyDescent="0.25">
      <c r="B154" t="s">
        <v>6098</v>
      </c>
      <c r="C154" t="s">
        <v>5719</v>
      </c>
      <c r="D154">
        <v>6.2</v>
      </c>
      <c r="E154">
        <v>14</v>
      </c>
      <c r="F154">
        <v>6.2</v>
      </c>
      <c r="H154" t="s">
        <v>141</v>
      </c>
      <c r="I154" s="10">
        <v>2021</v>
      </c>
    </row>
    <row r="155" spans="2:9" x14ac:dyDescent="0.25">
      <c r="B155" t="s">
        <v>6044</v>
      </c>
      <c r="C155" t="s">
        <v>6036</v>
      </c>
      <c r="D155">
        <v>30</v>
      </c>
      <c r="E155">
        <v>30</v>
      </c>
      <c r="F155">
        <v>28.5</v>
      </c>
      <c r="H155" t="s">
        <v>1346</v>
      </c>
      <c r="I155" s="10">
        <v>2021</v>
      </c>
    </row>
    <row r="156" spans="2:9" x14ac:dyDescent="0.25">
      <c r="B156" t="s">
        <v>6061</v>
      </c>
      <c r="C156" t="s">
        <v>6036</v>
      </c>
      <c r="D156">
        <v>9.8000000000000007</v>
      </c>
      <c r="E156">
        <v>9.8000000000000007</v>
      </c>
      <c r="F156">
        <v>3.4</v>
      </c>
      <c r="H156" t="s">
        <v>4892</v>
      </c>
      <c r="I156" s="10">
        <v>2021</v>
      </c>
    </row>
    <row r="157" spans="2:9" x14ac:dyDescent="0.25">
      <c r="B157" t="s">
        <v>6057</v>
      </c>
      <c r="C157" t="s">
        <v>6036</v>
      </c>
      <c r="D157">
        <v>4.0999999999999996</v>
      </c>
      <c r="E157">
        <v>4.0999999999999996</v>
      </c>
      <c r="F157">
        <v>4.0999999999999996</v>
      </c>
      <c r="H157" t="s">
        <v>141</v>
      </c>
      <c r="I157" s="10">
        <v>2021</v>
      </c>
    </row>
    <row r="158" spans="2:9" x14ac:dyDescent="0.25">
      <c r="B158" t="s">
        <v>6238</v>
      </c>
      <c r="C158" t="s">
        <v>6036</v>
      </c>
      <c r="D158">
        <v>15</v>
      </c>
      <c r="E158">
        <v>15</v>
      </c>
      <c r="F158">
        <v>15</v>
      </c>
      <c r="H158" t="s">
        <v>84</v>
      </c>
      <c r="I158" s="10">
        <v>2021</v>
      </c>
    </row>
    <row r="159" spans="2:9" x14ac:dyDescent="0.25">
      <c r="B159" t="s">
        <v>6229</v>
      </c>
      <c r="C159" t="s">
        <v>6037</v>
      </c>
      <c r="D159">
        <v>60</v>
      </c>
      <c r="E159">
        <v>60</v>
      </c>
      <c r="F159">
        <v>60</v>
      </c>
      <c r="H159" t="s">
        <v>4892</v>
      </c>
      <c r="I159" s="10">
        <v>2021</v>
      </c>
    </row>
    <row r="160" spans="2:9" x14ac:dyDescent="0.25">
      <c r="B160" t="s">
        <v>6051</v>
      </c>
      <c r="C160" t="s">
        <v>6036</v>
      </c>
      <c r="D160">
        <v>61.8</v>
      </c>
      <c r="E160">
        <v>61.8</v>
      </c>
      <c r="F160">
        <v>12.4</v>
      </c>
      <c r="H160" t="s">
        <v>1346</v>
      </c>
      <c r="I160" s="10">
        <v>2021</v>
      </c>
    </row>
    <row r="161" spans="2:9" x14ac:dyDescent="0.25">
      <c r="B161" t="s">
        <v>6205</v>
      </c>
      <c r="C161" t="s">
        <v>5170</v>
      </c>
      <c r="D161">
        <v>88.3</v>
      </c>
      <c r="E161">
        <v>88.3</v>
      </c>
      <c r="F161">
        <v>88.3</v>
      </c>
      <c r="H161" t="s">
        <v>1899</v>
      </c>
      <c r="I161" s="10">
        <v>2021</v>
      </c>
    </row>
    <row r="162" spans="2:9" x14ac:dyDescent="0.25">
      <c r="B162" t="s">
        <v>6127</v>
      </c>
      <c r="C162" t="s">
        <v>4924</v>
      </c>
      <c r="D162">
        <v>26.5</v>
      </c>
      <c r="E162">
        <v>26.5</v>
      </c>
      <c r="F162">
        <v>26.5</v>
      </c>
      <c r="H162" t="s">
        <v>4905</v>
      </c>
      <c r="I162" s="10">
        <v>2021</v>
      </c>
    </row>
    <row r="163" spans="2:9" x14ac:dyDescent="0.25">
      <c r="B163" t="s">
        <v>6108</v>
      </c>
      <c r="C163" t="s">
        <v>141</v>
      </c>
      <c r="D163">
        <v>38.4</v>
      </c>
      <c r="E163">
        <v>44.2</v>
      </c>
      <c r="F163">
        <v>38.4</v>
      </c>
      <c r="H163" t="s">
        <v>141</v>
      </c>
      <c r="I163" s="10">
        <v>2021</v>
      </c>
    </row>
    <row r="164" spans="2:9" x14ac:dyDescent="0.25">
      <c r="B164" t="s">
        <v>6130</v>
      </c>
      <c r="C164" t="s">
        <v>6039</v>
      </c>
      <c r="D164">
        <v>31.8</v>
      </c>
      <c r="E164">
        <v>60</v>
      </c>
      <c r="F164">
        <v>31.8</v>
      </c>
      <c r="H164" t="s">
        <v>4905</v>
      </c>
      <c r="I164" s="10">
        <v>2021</v>
      </c>
    </row>
    <row r="165" spans="2:9" x14ac:dyDescent="0.25">
      <c r="B165" t="s">
        <v>6228</v>
      </c>
      <c r="C165" t="s">
        <v>6037</v>
      </c>
      <c r="D165">
        <v>5.0999999999999996</v>
      </c>
      <c r="E165">
        <v>43.5</v>
      </c>
      <c r="F165">
        <v>5.0999999999999996</v>
      </c>
      <c r="H165" t="s">
        <v>1899</v>
      </c>
      <c r="I165" s="10">
        <v>2021</v>
      </c>
    </row>
    <row r="166" spans="2:9" x14ac:dyDescent="0.25">
      <c r="B166" t="s">
        <v>6091</v>
      </c>
      <c r="C166" t="s">
        <v>141</v>
      </c>
      <c r="D166">
        <v>17.399999999999999</v>
      </c>
      <c r="E166">
        <v>17.399999999999999</v>
      </c>
      <c r="F166">
        <v>17.399999999999999</v>
      </c>
      <c r="H166" t="s">
        <v>141</v>
      </c>
      <c r="I166" s="10">
        <v>2021</v>
      </c>
    </row>
    <row r="167" spans="2:9" x14ac:dyDescent="0.25">
      <c r="B167" t="s">
        <v>6122</v>
      </c>
      <c r="C167" t="s">
        <v>84</v>
      </c>
      <c r="D167">
        <v>69.2</v>
      </c>
      <c r="E167">
        <v>132.5</v>
      </c>
      <c r="F167">
        <v>41.5</v>
      </c>
      <c r="H167" t="s">
        <v>4905</v>
      </c>
      <c r="I167" s="10">
        <v>2021</v>
      </c>
    </row>
    <row r="168" spans="2:9" x14ac:dyDescent="0.25">
      <c r="B168" t="s">
        <v>6099</v>
      </c>
      <c r="C168" t="s">
        <v>141</v>
      </c>
      <c r="D168">
        <v>3</v>
      </c>
      <c r="E168">
        <v>3</v>
      </c>
      <c r="F168">
        <v>3</v>
      </c>
      <c r="H168" t="s">
        <v>141</v>
      </c>
      <c r="I168" s="10">
        <v>2021</v>
      </c>
    </row>
    <row r="169" spans="2:9" x14ac:dyDescent="0.25">
      <c r="B169" t="s">
        <v>6175</v>
      </c>
      <c r="C169" t="s">
        <v>5170</v>
      </c>
      <c r="D169">
        <v>7.2</v>
      </c>
      <c r="E169">
        <v>9</v>
      </c>
      <c r="F169">
        <v>7.2</v>
      </c>
      <c r="H169" t="s">
        <v>4905</v>
      </c>
      <c r="I169" s="10">
        <v>2021</v>
      </c>
    </row>
    <row r="170" spans="2:9" x14ac:dyDescent="0.25">
      <c r="B170" t="s">
        <v>6197</v>
      </c>
      <c r="C170" t="s">
        <v>5170</v>
      </c>
      <c r="D170">
        <v>64</v>
      </c>
      <c r="E170">
        <v>80</v>
      </c>
      <c r="F170">
        <v>64</v>
      </c>
      <c r="H170" t="s">
        <v>4905</v>
      </c>
      <c r="I170" s="10">
        <v>2021</v>
      </c>
    </row>
    <row r="171" spans="2:9" x14ac:dyDescent="0.25">
      <c r="B171" t="s">
        <v>6183</v>
      </c>
      <c r="C171" t="s">
        <v>5170</v>
      </c>
      <c r="D171">
        <v>35</v>
      </c>
      <c r="E171">
        <v>35</v>
      </c>
      <c r="F171">
        <v>35</v>
      </c>
      <c r="H171" t="s">
        <v>141</v>
      </c>
      <c r="I171" s="10">
        <v>2021</v>
      </c>
    </row>
    <row r="172" spans="2:9" x14ac:dyDescent="0.25">
      <c r="B172" t="s">
        <v>6217</v>
      </c>
      <c r="C172" t="s">
        <v>5170</v>
      </c>
      <c r="D172">
        <v>35</v>
      </c>
      <c r="E172">
        <v>35</v>
      </c>
      <c r="F172">
        <v>35</v>
      </c>
      <c r="H172" t="s">
        <v>141</v>
      </c>
      <c r="I172" s="10">
        <v>2021</v>
      </c>
    </row>
    <row r="173" spans="2:9" x14ac:dyDescent="0.25">
      <c r="B173" t="s">
        <v>6219</v>
      </c>
      <c r="C173" t="s">
        <v>5170</v>
      </c>
      <c r="D173">
        <v>10</v>
      </c>
      <c r="E173">
        <v>10</v>
      </c>
      <c r="F173">
        <v>10</v>
      </c>
      <c r="H173" t="s">
        <v>4905</v>
      </c>
      <c r="I173" s="10">
        <v>2021</v>
      </c>
    </row>
    <row r="174" spans="2:9" x14ac:dyDescent="0.25">
      <c r="B174" t="s">
        <v>6200</v>
      </c>
      <c r="C174" t="s">
        <v>5170</v>
      </c>
      <c r="D174">
        <v>37.5</v>
      </c>
      <c r="E174">
        <v>37.5</v>
      </c>
      <c r="F174">
        <v>37.5</v>
      </c>
      <c r="H174" t="s">
        <v>4905</v>
      </c>
      <c r="I174" s="10">
        <v>2021</v>
      </c>
    </row>
    <row r="175" spans="2:9" x14ac:dyDescent="0.25">
      <c r="B175" t="s">
        <v>6176</v>
      </c>
      <c r="C175" t="s">
        <v>5170</v>
      </c>
      <c r="D175">
        <v>30</v>
      </c>
      <c r="E175">
        <v>30</v>
      </c>
      <c r="F175">
        <v>30</v>
      </c>
      <c r="H175" t="s">
        <v>4905</v>
      </c>
      <c r="I175" s="10">
        <v>2021</v>
      </c>
    </row>
    <row r="176" spans="2:9" x14ac:dyDescent="0.25">
      <c r="B176" t="s">
        <v>6110</v>
      </c>
      <c r="C176" t="s">
        <v>141</v>
      </c>
      <c r="D176">
        <v>38.1</v>
      </c>
      <c r="E176">
        <v>38.1</v>
      </c>
      <c r="F176">
        <v>38.1</v>
      </c>
      <c r="H176" t="s">
        <v>141</v>
      </c>
      <c r="I176" s="10">
        <v>2021</v>
      </c>
    </row>
    <row r="177" spans="2:9" x14ac:dyDescent="0.25">
      <c r="B177" t="s">
        <v>6131</v>
      </c>
      <c r="C177" t="s">
        <v>5597</v>
      </c>
      <c r="D177">
        <v>103.5</v>
      </c>
      <c r="E177">
        <v>103.5</v>
      </c>
      <c r="F177">
        <v>103.5</v>
      </c>
      <c r="H177" t="s">
        <v>4905</v>
      </c>
      <c r="I177" s="10">
        <v>2021</v>
      </c>
    </row>
    <row r="178" spans="2:9" x14ac:dyDescent="0.25">
      <c r="B178" t="s">
        <v>6239</v>
      </c>
      <c r="C178" t="s">
        <v>84</v>
      </c>
      <c r="D178">
        <v>44.2</v>
      </c>
      <c r="E178">
        <v>44.2</v>
      </c>
      <c r="F178">
        <v>44.2</v>
      </c>
      <c r="H178" t="s">
        <v>84</v>
      </c>
      <c r="I178" s="10">
        <v>2021</v>
      </c>
    </row>
    <row r="179" spans="2:9" x14ac:dyDescent="0.25">
      <c r="B179" t="s">
        <v>6153</v>
      </c>
      <c r="C179" t="s">
        <v>5170</v>
      </c>
      <c r="D179">
        <v>50</v>
      </c>
      <c r="E179">
        <v>50</v>
      </c>
      <c r="F179">
        <v>50</v>
      </c>
      <c r="H179" t="s">
        <v>4905</v>
      </c>
      <c r="I179" s="10">
        <v>2021</v>
      </c>
    </row>
    <row r="180" spans="2:9" x14ac:dyDescent="0.25">
      <c r="B180" t="s">
        <v>6218</v>
      </c>
      <c r="C180" t="s">
        <v>5170</v>
      </c>
      <c r="D180">
        <v>27</v>
      </c>
      <c r="E180">
        <v>27</v>
      </c>
      <c r="F180">
        <v>27</v>
      </c>
      <c r="H180" t="s">
        <v>4905</v>
      </c>
      <c r="I180" s="10">
        <v>2021</v>
      </c>
    </row>
    <row r="181" spans="2:9" x14ac:dyDescent="0.25">
      <c r="B181" t="s">
        <v>6135</v>
      </c>
      <c r="C181" t="s">
        <v>5597</v>
      </c>
      <c r="D181">
        <v>12</v>
      </c>
      <c r="E181">
        <v>12</v>
      </c>
      <c r="F181">
        <v>8.5</v>
      </c>
      <c r="H181" t="s">
        <v>4905</v>
      </c>
      <c r="I181" s="10">
        <v>2021</v>
      </c>
    </row>
    <row r="182" spans="2:9" x14ac:dyDescent="0.25">
      <c r="B182" t="s">
        <v>6111</v>
      </c>
      <c r="C182" t="s">
        <v>141</v>
      </c>
      <c r="D182">
        <v>14.2</v>
      </c>
      <c r="E182">
        <v>14.2</v>
      </c>
      <c r="F182">
        <v>14.2</v>
      </c>
      <c r="H182" t="s">
        <v>141</v>
      </c>
      <c r="I182" s="10">
        <v>2021</v>
      </c>
    </row>
    <row r="183" spans="2:9" x14ac:dyDescent="0.25">
      <c r="B183" t="s">
        <v>6210</v>
      </c>
      <c r="C183" t="s">
        <v>5170</v>
      </c>
      <c r="D183">
        <v>16</v>
      </c>
      <c r="E183">
        <v>16</v>
      </c>
      <c r="F183">
        <v>16</v>
      </c>
      <c r="H183" t="s">
        <v>141</v>
      </c>
      <c r="I183" s="10">
        <v>2021</v>
      </c>
    </row>
    <row r="184" spans="2:9" x14ac:dyDescent="0.25">
      <c r="B184" t="s">
        <v>6177</v>
      </c>
      <c r="C184" t="s">
        <v>5170</v>
      </c>
      <c r="D184">
        <v>10.7</v>
      </c>
      <c r="E184">
        <v>10.7</v>
      </c>
      <c r="F184">
        <v>10.7</v>
      </c>
      <c r="H184" t="s">
        <v>4905</v>
      </c>
      <c r="I184" s="10">
        <v>2021</v>
      </c>
    </row>
    <row r="185" spans="2:9" x14ac:dyDescent="0.25">
      <c r="B185" t="s">
        <v>6211</v>
      </c>
      <c r="C185" t="s">
        <v>5170</v>
      </c>
      <c r="D185">
        <v>51.6</v>
      </c>
      <c r="E185">
        <v>51.6</v>
      </c>
      <c r="F185">
        <v>51.6</v>
      </c>
      <c r="H185" t="s">
        <v>4905</v>
      </c>
      <c r="I185" s="10">
        <v>2021</v>
      </c>
    </row>
    <row r="186" spans="2:9" x14ac:dyDescent="0.25">
      <c r="B186" t="s">
        <v>6109</v>
      </c>
      <c r="C186" t="s">
        <v>141</v>
      </c>
      <c r="D186">
        <v>75.5</v>
      </c>
      <c r="E186">
        <v>75.5</v>
      </c>
      <c r="F186">
        <v>75.5</v>
      </c>
      <c r="H186" t="s">
        <v>141</v>
      </c>
      <c r="I186" s="10">
        <v>2021</v>
      </c>
    </row>
    <row r="187" spans="2:9" x14ac:dyDescent="0.25">
      <c r="B187" t="s">
        <v>5125</v>
      </c>
      <c r="C187" t="s">
        <v>5170</v>
      </c>
      <c r="D187">
        <v>36</v>
      </c>
      <c r="E187">
        <v>36</v>
      </c>
      <c r="F187">
        <v>36</v>
      </c>
      <c r="H187" t="s">
        <v>4905</v>
      </c>
      <c r="I187" s="10">
        <v>2021</v>
      </c>
    </row>
    <row r="188" spans="2:9" x14ac:dyDescent="0.25">
      <c r="B188" t="s">
        <v>6117</v>
      </c>
      <c r="C188" t="s">
        <v>141</v>
      </c>
      <c r="D188">
        <v>66.3</v>
      </c>
      <c r="E188">
        <v>66.3</v>
      </c>
      <c r="F188">
        <v>66.3</v>
      </c>
      <c r="H188" t="s">
        <v>141</v>
      </c>
      <c r="I188" s="10">
        <v>2021</v>
      </c>
    </row>
    <row r="189" spans="2:9" x14ac:dyDescent="0.25">
      <c r="B189" t="s">
        <v>6244</v>
      </c>
      <c r="C189" t="s">
        <v>4924</v>
      </c>
      <c r="D189">
        <v>3.3</v>
      </c>
      <c r="E189">
        <v>50.4</v>
      </c>
      <c r="F189">
        <v>3.3</v>
      </c>
      <c r="H189" t="s">
        <v>1899</v>
      </c>
      <c r="I189" s="10">
        <v>2021</v>
      </c>
    </row>
    <row r="190" spans="2:9" x14ac:dyDescent="0.25">
      <c r="B190" t="s">
        <v>6132</v>
      </c>
      <c r="C190" t="s">
        <v>84</v>
      </c>
      <c r="D190">
        <v>11.6</v>
      </c>
      <c r="E190">
        <v>74.2</v>
      </c>
      <c r="F190">
        <v>10.9</v>
      </c>
      <c r="H190" t="s">
        <v>4905</v>
      </c>
      <c r="I190" s="10">
        <v>2021</v>
      </c>
    </row>
    <row r="191" spans="2:9" x14ac:dyDescent="0.25">
      <c r="B191" t="s">
        <v>6188</v>
      </c>
      <c r="C191" t="s">
        <v>5170</v>
      </c>
      <c r="D191">
        <v>20</v>
      </c>
      <c r="E191">
        <v>20</v>
      </c>
      <c r="F191">
        <v>20</v>
      </c>
      <c r="H191" t="s">
        <v>4905</v>
      </c>
      <c r="I191" s="10">
        <v>2021</v>
      </c>
    </row>
    <row r="192" spans="2:9" x14ac:dyDescent="0.25">
      <c r="B192" t="s">
        <v>6209</v>
      </c>
      <c r="C192" t="s">
        <v>5170</v>
      </c>
      <c r="D192">
        <v>39</v>
      </c>
      <c r="E192">
        <v>39</v>
      </c>
      <c r="F192">
        <v>39</v>
      </c>
      <c r="H192" t="s">
        <v>4905</v>
      </c>
      <c r="I192" s="10">
        <v>2021</v>
      </c>
    </row>
    <row r="193" spans="2:9" x14ac:dyDescent="0.25">
      <c r="B193" t="s">
        <v>6222</v>
      </c>
      <c r="C193" t="s">
        <v>5170</v>
      </c>
      <c r="D193">
        <v>40</v>
      </c>
      <c r="E193">
        <v>40</v>
      </c>
      <c r="F193">
        <v>40</v>
      </c>
      <c r="H193" t="s">
        <v>4905</v>
      </c>
      <c r="I193" s="10">
        <v>2021</v>
      </c>
    </row>
    <row r="194" spans="2:9" x14ac:dyDescent="0.25">
      <c r="B194" t="s">
        <v>6118</v>
      </c>
      <c r="C194" t="s">
        <v>141</v>
      </c>
      <c r="D194">
        <v>60.1</v>
      </c>
      <c r="E194">
        <v>75.2</v>
      </c>
      <c r="F194">
        <v>60.1</v>
      </c>
      <c r="H194" t="s">
        <v>141</v>
      </c>
      <c r="I194" s="10">
        <v>2021</v>
      </c>
    </row>
    <row r="195" spans="2:9" x14ac:dyDescent="0.25">
      <c r="B195" t="s">
        <v>6263</v>
      </c>
      <c r="C195" t="s">
        <v>5170</v>
      </c>
      <c r="D195">
        <v>29.5</v>
      </c>
      <c r="E195">
        <v>63.2</v>
      </c>
      <c r="F195">
        <v>29.5</v>
      </c>
      <c r="H195" t="s">
        <v>1899</v>
      </c>
      <c r="I195" s="10">
        <v>2021</v>
      </c>
    </row>
    <row r="196" spans="2:9" x14ac:dyDescent="0.25">
      <c r="B196" t="s">
        <v>6262</v>
      </c>
      <c r="C196" t="s">
        <v>5170</v>
      </c>
      <c r="D196">
        <v>14.7</v>
      </c>
      <c r="E196">
        <v>77</v>
      </c>
      <c r="F196">
        <v>14.7</v>
      </c>
      <c r="H196" t="s">
        <v>1899</v>
      </c>
      <c r="I196" s="10">
        <v>2021</v>
      </c>
    </row>
    <row r="197" spans="2:9" x14ac:dyDescent="0.25">
      <c r="B197" t="s">
        <v>6264</v>
      </c>
      <c r="C197" t="s">
        <v>5170</v>
      </c>
      <c r="D197">
        <v>10.8</v>
      </c>
      <c r="E197">
        <v>21.3</v>
      </c>
      <c r="F197">
        <v>10.8</v>
      </c>
      <c r="H197" t="s">
        <v>1899</v>
      </c>
      <c r="I197" s="10">
        <v>2021</v>
      </c>
    </row>
    <row r="198" spans="2:9" x14ac:dyDescent="0.25">
      <c r="B198" t="s">
        <v>6024</v>
      </c>
      <c r="C198" t="s">
        <v>5170</v>
      </c>
      <c r="D198">
        <v>1</v>
      </c>
      <c r="E198">
        <v>19.600000000000001</v>
      </c>
      <c r="F198">
        <v>1</v>
      </c>
      <c r="H198" t="s">
        <v>1899</v>
      </c>
      <c r="I198" s="10">
        <v>2021</v>
      </c>
    </row>
    <row r="199" spans="2:9" x14ac:dyDescent="0.25">
      <c r="B199" t="s">
        <v>6021</v>
      </c>
      <c r="C199" t="s">
        <v>5170</v>
      </c>
      <c r="D199">
        <v>0</v>
      </c>
      <c r="E199">
        <v>18.5</v>
      </c>
      <c r="F199">
        <v>0</v>
      </c>
      <c r="H199" t="s">
        <v>1899</v>
      </c>
      <c r="I199" s="10">
        <v>2021</v>
      </c>
    </row>
    <row r="200" spans="2:9" x14ac:dyDescent="0.25">
      <c r="B200" t="s">
        <v>5486</v>
      </c>
      <c r="C200" t="s">
        <v>5170</v>
      </c>
      <c r="D200">
        <v>4.2</v>
      </c>
      <c r="E200">
        <v>100.4</v>
      </c>
      <c r="F200">
        <v>4.2</v>
      </c>
      <c r="H200" t="s">
        <v>1899</v>
      </c>
      <c r="I200" s="10">
        <v>2021</v>
      </c>
    </row>
    <row r="201" spans="2:9" x14ac:dyDescent="0.25">
      <c r="B201" t="s">
        <v>5478</v>
      </c>
      <c r="C201" t="s">
        <v>5170</v>
      </c>
      <c r="D201">
        <v>0.1</v>
      </c>
      <c r="E201">
        <v>2.6</v>
      </c>
      <c r="F201">
        <v>0.1</v>
      </c>
      <c r="H201" t="s">
        <v>1899</v>
      </c>
      <c r="I201" s="10">
        <v>2021</v>
      </c>
    </row>
    <row r="202" spans="2:9" x14ac:dyDescent="0.25">
      <c r="B202" t="s">
        <v>5472</v>
      </c>
      <c r="C202" t="s">
        <v>5170</v>
      </c>
      <c r="D202">
        <v>1.7</v>
      </c>
      <c r="E202">
        <v>16.899999999999999</v>
      </c>
      <c r="F202">
        <v>1.7</v>
      </c>
      <c r="H202" t="s">
        <v>1899</v>
      </c>
      <c r="I202" s="10">
        <v>2021</v>
      </c>
    </row>
    <row r="203" spans="2:9" x14ac:dyDescent="0.25">
      <c r="B203" t="s">
        <v>5470</v>
      </c>
      <c r="C203" t="s">
        <v>5170</v>
      </c>
      <c r="D203">
        <v>6.4</v>
      </c>
      <c r="E203">
        <v>16.2</v>
      </c>
      <c r="F203">
        <v>6.4</v>
      </c>
      <c r="H203" t="s">
        <v>1899</v>
      </c>
      <c r="I203" s="10">
        <v>2021</v>
      </c>
    </row>
    <row r="204" spans="2:9" x14ac:dyDescent="0.25">
      <c r="B204" t="s">
        <v>6254</v>
      </c>
      <c r="C204" t="s">
        <v>5170</v>
      </c>
      <c r="D204">
        <v>0.9</v>
      </c>
      <c r="E204">
        <v>0.9</v>
      </c>
      <c r="F204">
        <v>0.9</v>
      </c>
      <c r="H204" t="s">
        <v>1899</v>
      </c>
      <c r="I204" s="10">
        <v>2021</v>
      </c>
    </row>
    <row r="205" spans="2:9" x14ac:dyDescent="0.25">
      <c r="B205" t="s">
        <v>6005</v>
      </c>
      <c r="C205" t="s">
        <v>5170</v>
      </c>
      <c r="D205">
        <v>9.1999999999999993</v>
      </c>
      <c r="E205">
        <v>12.4</v>
      </c>
      <c r="F205">
        <v>9.1999999999999993</v>
      </c>
      <c r="H205" t="s">
        <v>1899</v>
      </c>
      <c r="I205" s="10">
        <v>2021</v>
      </c>
    </row>
    <row r="206" spans="2:9" x14ac:dyDescent="0.25">
      <c r="B206" t="s">
        <v>6023</v>
      </c>
      <c r="C206" t="s">
        <v>5170</v>
      </c>
      <c r="D206">
        <v>14.8</v>
      </c>
      <c r="E206">
        <v>132.5</v>
      </c>
      <c r="F206">
        <v>14.8</v>
      </c>
      <c r="H206" t="s">
        <v>1899</v>
      </c>
      <c r="I206" s="10">
        <v>2021</v>
      </c>
    </row>
    <row r="207" spans="2:9" x14ac:dyDescent="0.25">
      <c r="B207" t="s">
        <v>6251</v>
      </c>
      <c r="C207" t="s">
        <v>5170</v>
      </c>
      <c r="D207">
        <v>0</v>
      </c>
      <c r="E207">
        <v>2.6</v>
      </c>
      <c r="F207">
        <v>0</v>
      </c>
      <c r="H207" t="s">
        <v>1899</v>
      </c>
      <c r="I207" s="10">
        <v>2021</v>
      </c>
    </row>
    <row r="208" spans="2:9" x14ac:dyDescent="0.25">
      <c r="B208" t="s">
        <v>6257</v>
      </c>
      <c r="C208" t="s">
        <v>5170</v>
      </c>
      <c r="D208">
        <v>4</v>
      </c>
      <c r="E208">
        <v>4.5</v>
      </c>
      <c r="F208">
        <v>4</v>
      </c>
      <c r="H208" t="s">
        <v>1899</v>
      </c>
      <c r="I208" s="10">
        <v>2021</v>
      </c>
    </row>
    <row r="209" spans="2:9" x14ac:dyDescent="0.25">
      <c r="B209" t="s">
        <v>6252</v>
      </c>
      <c r="C209" t="s">
        <v>5170</v>
      </c>
      <c r="D209">
        <v>0.5</v>
      </c>
      <c r="E209">
        <v>77.599999999999994</v>
      </c>
      <c r="F209">
        <v>0.5</v>
      </c>
      <c r="H209" t="s">
        <v>1899</v>
      </c>
      <c r="I209" s="10">
        <v>2021</v>
      </c>
    </row>
    <row r="210" spans="2:9" x14ac:dyDescent="0.25">
      <c r="B210" t="s">
        <v>6256</v>
      </c>
      <c r="C210" t="s">
        <v>5170</v>
      </c>
      <c r="D210">
        <v>25.8</v>
      </c>
      <c r="E210">
        <v>83.5</v>
      </c>
      <c r="F210">
        <v>25.8</v>
      </c>
      <c r="H210" t="s">
        <v>1899</v>
      </c>
      <c r="I210" s="10">
        <v>2021</v>
      </c>
    </row>
    <row r="211" spans="2:9" x14ac:dyDescent="0.25">
      <c r="B211" t="s">
        <v>6011</v>
      </c>
      <c r="C211" t="s">
        <v>5170</v>
      </c>
      <c r="D211">
        <v>4.7</v>
      </c>
      <c r="E211">
        <v>6.8</v>
      </c>
      <c r="F211">
        <v>4.7</v>
      </c>
      <c r="H211" t="s">
        <v>1899</v>
      </c>
      <c r="I211" s="10">
        <v>2021</v>
      </c>
    </row>
    <row r="212" spans="2:9" x14ac:dyDescent="0.25">
      <c r="B212" t="s">
        <v>6255</v>
      </c>
      <c r="C212" t="s">
        <v>5170</v>
      </c>
      <c r="D212">
        <v>1</v>
      </c>
      <c r="E212">
        <v>4.8</v>
      </c>
      <c r="F212">
        <v>1</v>
      </c>
      <c r="H212" t="s">
        <v>1899</v>
      </c>
      <c r="I212" s="10">
        <v>2021</v>
      </c>
    </row>
    <row r="213" spans="2:9" x14ac:dyDescent="0.25">
      <c r="B213" t="s">
        <v>6249</v>
      </c>
      <c r="C213" t="s">
        <v>5170</v>
      </c>
      <c r="D213">
        <v>0.1</v>
      </c>
      <c r="E213">
        <v>1.8</v>
      </c>
      <c r="F213">
        <v>0.1</v>
      </c>
      <c r="H213" t="s">
        <v>1899</v>
      </c>
      <c r="I213" s="10">
        <v>2021</v>
      </c>
    </row>
    <row r="214" spans="2:9" x14ac:dyDescent="0.25">
      <c r="B214" t="s">
        <v>6250</v>
      </c>
      <c r="C214" t="s">
        <v>5170</v>
      </c>
      <c r="D214">
        <v>2.2999999999999998</v>
      </c>
      <c r="E214">
        <v>99.3</v>
      </c>
      <c r="F214">
        <v>2.2999999999999998</v>
      </c>
      <c r="H214" t="s">
        <v>1899</v>
      </c>
      <c r="I214" s="10">
        <v>2021</v>
      </c>
    </row>
    <row r="215" spans="2:9" x14ac:dyDescent="0.25">
      <c r="B215" t="s">
        <v>6258</v>
      </c>
      <c r="C215" t="s">
        <v>5170</v>
      </c>
      <c r="D215">
        <v>1.9</v>
      </c>
      <c r="E215">
        <v>40</v>
      </c>
      <c r="F215">
        <v>1.9</v>
      </c>
      <c r="H215" t="s">
        <v>1899</v>
      </c>
      <c r="I215" s="10">
        <v>2021</v>
      </c>
    </row>
    <row r="216" spans="2:9" x14ac:dyDescent="0.25">
      <c r="B216" t="s">
        <v>6248</v>
      </c>
      <c r="C216" t="s">
        <v>5170</v>
      </c>
      <c r="D216">
        <v>0.7</v>
      </c>
      <c r="E216">
        <v>47.6</v>
      </c>
      <c r="F216">
        <v>0.7</v>
      </c>
      <c r="H216" t="s">
        <v>1899</v>
      </c>
      <c r="I216" s="10">
        <v>2021</v>
      </c>
    </row>
    <row r="217" spans="2:9" x14ac:dyDescent="0.25">
      <c r="B217" t="s">
        <v>6260</v>
      </c>
      <c r="C217" t="s">
        <v>5170</v>
      </c>
      <c r="D217">
        <v>0.1</v>
      </c>
      <c r="E217">
        <v>6.6</v>
      </c>
      <c r="F217">
        <v>0.1</v>
      </c>
      <c r="H217" t="s">
        <v>1899</v>
      </c>
      <c r="I217" s="10">
        <v>2021</v>
      </c>
    </row>
    <row r="218" spans="2:9" x14ac:dyDescent="0.25">
      <c r="B218" t="s">
        <v>6261</v>
      </c>
      <c r="C218" t="s">
        <v>5170</v>
      </c>
      <c r="D218">
        <v>5.7</v>
      </c>
      <c r="E218">
        <v>8.4</v>
      </c>
      <c r="F218">
        <v>5.7</v>
      </c>
      <c r="H218" t="s">
        <v>1899</v>
      </c>
      <c r="I218" s="10">
        <v>2021</v>
      </c>
    </row>
    <row r="219" spans="2:9" x14ac:dyDescent="0.25">
      <c r="B219" t="s">
        <v>5464</v>
      </c>
      <c r="C219" t="s">
        <v>5170</v>
      </c>
      <c r="D219">
        <v>14.3</v>
      </c>
      <c r="E219">
        <v>42</v>
      </c>
      <c r="F219">
        <v>14.3</v>
      </c>
      <c r="H219" t="s">
        <v>1899</v>
      </c>
      <c r="I219" s="10">
        <v>2021</v>
      </c>
    </row>
    <row r="220" spans="2:9" x14ac:dyDescent="0.25">
      <c r="B220" t="s">
        <v>6009</v>
      </c>
      <c r="C220" t="s">
        <v>5170</v>
      </c>
      <c r="D220">
        <v>0.2</v>
      </c>
      <c r="E220">
        <v>5.2</v>
      </c>
      <c r="F220">
        <v>0.2</v>
      </c>
      <c r="H220" t="s">
        <v>1899</v>
      </c>
      <c r="I220" s="10">
        <v>2021</v>
      </c>
    </row>
    <row r="221" spans="2:9" x14ac:dyDescent="0.25">
      <c r="B221" t="s">
        <v>5492</v>
      </c>
      <c r="C221" t="s">
        <v>5170</v>
      </c>
      <c r="D221">
        <v>24.4</v>
      </c>
      <c r="E221">
        <v>48.4</v>
      </c>
      <c r="F221">
        <v>24.4</v>
      </c>
      <c r="H221" t="s">
        <v>1899</v>
      </c>
      <c r="I221" s="10">
        <v>2021</v>
      </c>
    </row>
    <row r="222" spans="2:9" x14ac:dyDescent="0.25">
      <c r="B222" t="s">
        <v>6259</v>
      </c>
      <c r="C222" t="s">
        <v>5170</v>
      </c>
      <c r="D222">
        <v>1.6</v>
      </c>
      <c r="E222">
        <v>4.7</v>
      </c>
      <c r="F222">
        <v>1.6</v>
      </c>
      <c r="H222" t="s">
        <v>1899</v>
      </c>
      <c r="I222" s="10">
        <v>2021</v>
      </c>
    </row>
    <row r="223" spans="2:9" x14ac:dyDescent="0.25">
      <c r="B223" t="s">
        <v>6253</v>
      </c>
      <c r="C223" t="s">
        <v>5170</v>
      </c>
      <c r="D223">
        <v>27.2</v>
      </c>
      <c r="E223">
        <v>264.2</v>
      </c>
      <c r="F223">
        <v>27.2</v>
      </c>
      <c r="H223" t="s">
        <v>1899</v>
      </c>
      <c r="I223" s="10">
        <v>2021</v>
      </c>
    </row>
    <row r="224" spans="2:9" x14ac:dyDescent="0.25">
      <c r="B224" t="s">
        <v>5496</v>
      </c>
      <c r="C224" t="s">
        <v>5170</v>
      </c>
      <c r="D224">
        <v>13.3</v>
      </c>
      <c r="E224">
        <v>63</v>
      </c>
      <c r="F224">
        <v>13.3</v>
      </c>
      <c r="H224" t="s">
        <v>1899</v>
      </c>
      <c r="I224" s="10">
        <v>2021</v>
      </c>
    </row>
    <row r="225" spans="2:9" x14ac:dyDescent="0.25">
      <c r="B225" t="s">
        <v>6247</v>
      </c>
      <c r="C225" t="s">
        <v>5170</v>
      </c>
      <c r="D225">
        <v>0.1</v>
      </c>
      <c r="E225">
        <v>0.1</v>
      </c>
      <c r="F225">
        <v>0.1</v>
      </c>
      <c r="H225" t="s">
        <v>1899</v>
      </c>
      <c r="I225" s="10">
        <v>2021</v>
      </c>
    </row>
    <row r="226" spans="2:9" x14ac:dyDescent="0.25">
      <c r="B226" t="s">
        <v>5458</v>
      </c>
      <c r="C226" t="s">
        <v>5170</v>
      </c>
      <c r="D226">
        <v>4.5</v>
      </c>
      <c r="E226">
        <v>17.7</v>
      </c>
      <c r="F226">
        <v>4.5</v>
      </c>
      <c r="H226" t="s">
        <v>1899</v>
      </c>
      <c r="I226" s="10">
        <v>2021</v>
      </c>
    </row>
    <row r="227" spans="2:9" x14ac:dyDescent="0.25">
      <c r="B227" t="s">
        <v>5516</v>
      </c>
      <c r="C227" t="s">
        <v>5170</v>
      </c>
      <c r="D227">
        <v>4.4000000000000004</v>
      </c>
      <c r="E227">
        <v>117.8</v>
      </c>
      <c r="F227">
        <v>4.4000000000000004</v>
      </c>
      <c r="H227" t="s">
        <v>1899</v>
      </c>
      <c r="I227" s="10">
        <v>2021</v>
      </c>
    </row>
    <row r="228" spans="2:9" x14ac:dyDescent="0.25">
      <c r="B228" t="s">
        <v>5514</v>
      </c>
      <c r="C228" t="s">
        <v>5170</v>
      </c>
      <c r="D228">
        <v>8.4</v>
      </c>
      <c r="E228">
        <v>63.8</v>
      </c>
      <c r="F228">
        <v>8.4</v>
      </c>
      <c r="H228" t="s">
        <v>1899</v>
      </c>
      <c r="I228" s="10">
        <v>2021</v>
      </c>
    </row>
    <row r="229" spans="2:9" x14ac:dyDescent="0.25">
      <c r="B229" t="s">
        <v>6012</v>
      </c>
      <c r="C229" t="s">
        <v>5170</v>
      </c>
      <c r="D229">
        <v>49.2</v>
      </c>
      <c r="E229">
        <v>72.8</v>
      </c>
      <c r="F229">
        <v>49.2</v>
      </c>
      <c r="H229" t="s">
        <v>1899</v>
      </c>
      <c r="I229" s="10">
        <v>2021</v>
      </c>
    </row>
    <row r="230" spans="2:9" x14ac:dyDescent="0.25">
      <c r="B230" t="s">
        <v>6071</v>
      </c>
      <c r="C230" t="s">
        <v>84</v>
      </c>
      <c r="D230">
        <v>13.8</v>
      </c>
      <c r="E230">
        <v>41.7</v>
      </c>
      <c r="F230">
        <v>13.8</v>
      </c>
      <c r="H230" t="s">
        <v>6034</v>
      </c>
      <c r="I230" s="10">
        <v>2021</v>
      </c>
    </row>
    <row r="231" spans="2:9" x14ac:dyDescent="0.25">
      <c r="B231" t="s">
        <v>6126</v>
      </c>
      <c r="C231" t="s">
        <v>6036</v>
      </c>
      <c r="D231">
        <v>4.5</v>
      </c>
      <c r="E231">
        <v>4.5</v>
      </c>
      <c r="F231">
        <v>4.5</v>
      </c>
      <c r="H231" t="s">
        <v>4905</v>
      </c>
      <c r="I231" s="10">
        <v>2021</v>
      </c>
    </row>
    <row r="232" spans="2:9" x14ac:dyDescent="0.25">
      <c r="B232" t="s">
        <v>6136</v>
      </c>
      <c r="C232" t="s">
        <v>6037</v>
      </c>
      <c r="D232">
        <v>0.3</v>
      </c>
      <c r="E232">
        <v>0.6</v>
      </c>
      <c r="F232">
        <v>0.3</v>
      </c>
      <c r="H232" t="s">
        <v>4905</v>
      </c>
      <c r="I232" s="10">
        <v>2021</v>
      </c>
    </row>
    <row r="233" spans="2:9" x14ac:dyDescent="0.25">
      <c r="B233" t="s">
        <v>5983</v>
      </c>
      <c r="C233" t="s">
        <v>4924</v>
      </c>
      <c r="D233">
        <v>0.2</v>
      </c>
      <c r="E233">
        <v>0.3</v>
      </c>
      <c r="F233">
        <v>0.2</v>
      </c>
      <c r="H233" t="s">
        <v>5439</v>
      </c>
      <c r="I233" s="10">
        <v>2021</v>
      </c>
    </row>
    <row r="234" spans="2:9" x14ac:dyDescent="0.25">
      <c r="B234" t="s">
        <v>6085</v>
      </c>
      <c r="C234" t="s">
        <v>4924</v>
      </c>
      <c r="D234">
        <v>9.8000000000000007</v>
      </c>
      <c r="E234">
        <v>12</v>
      </c>
      <c r="F234">
        <v>5.9</v>
      </c>
      <c r="H234" t="s">
        <v>4905</v>
      </c>
      <c r="I234" s="10">
        <v>2021</v>
      </c>
    </row>
    <row r="235" spans="2:9" x14ac:dyDescent="0.25">
      <c r="B235" t="s">
        <v>6080</v>
      </c>
      <c r="C235" t="s">
        <v>6037</v>
      </c>
      <c r="D235">
        <v>1.6</v>
      </c>
      <c r="E235">
        <v>5.7</v>
      </c>
      <c r="F235">
        <v>1.6</v>
      </c>
      <c r="H235" t="s">
        <v>1899</v>
      </c>
      <c r="I235" s="10">
        <v>2021</v>
      </c>
    </row>
    <row r="236" spans="2:9" x14ac:dyDescent="0.25">
      <c r="B236" t="s">
        <v>6086</v>
      </c>
      <c r="C236" t="s">
        <v>6037</v>
      </c>
      <c r="D236">
        <v>6</v>
      </c>
      <c r="E236">
        <v>6</v>
      </c>
      <c r="F236">
        <v>6</v>
      </c>
      <c r="H236" t="s">
        <v>84</v>
      </c>
      <c r="I236" s="10">
        <v>2021</v>
      </c>
    </row>
    <row r="237" spans="2:9" x14ac:dyDescent="0.25">
      <c r="B237" t="s">
        <v>6087</v>
      </c>
      <c r="C237" t="s">
        <v>6037</v>
      </c>
      <c r="D237">
        <v>8</v>
      </c>
      <c r="E237">
        <v>8</v>
      </c>
      <c r="F237">
        <v>8</v>
      </c>
      <c r="H237" t="s">
        <v>84</v>
      </c>
      <c r="I237" s="10">
        <v>2021</v>
      </c>
    </row>
    <row r="238" spans="2:9" x14ac:dyDescent="0.25">
      <c r="B238" t="s">
        <v>6084</v>
      </c>
      <c r="C238" t="s">
        <v>6038</v>
      </c>
      <c r="D238">
        <v>0.3</v>
      </c>
      <c r="E238">
        <v>1.9</v>
      </c>
      <c r="F238">
        <v>0.3</v>
      </c>
      <c r="H238" t="s">
        <v>6035</v>
      </c>
      <c r="I238" s="10">
        <v>2021</v>
      </c>
    </row>
    <row r="239" spans="2:9" x14ac:dyDescent="0.25">
      <c r="B239" t="s">
        <v>6246</v>
      </c>
      <c r="C239" t="s">
        <v>4924</v>
      </c>
      <c r="D239">
        <v>1.2</v>
      </c>
      <c r="E239">
        <v>2.8</v>
      </c>
      <c r="F239">
        <v>1.2</v>
      </c>
      <c r="H239" t="s">
        <v>1899</v>
      </c>
      <c r="I239" s="10">
        <v>2021</v>
      </c>
    </row>
    <row r="240" spans="2:9" x14ac:dyDescent="0.25">
      <c r="B240" t="s">
        <v>6083</v>
      </c>
      <c r="C240" t="s">
        <v>6038</v>
      </c>
      <c r="D240">
        <v>4.7</v>
      </c>
      <c r="E240">
        <v>50</v>
      </c>
      <c r="F240">
        <v>4.7</v>
      </c>
      <c r="H240" t="s">
        <v>6035</v>
      </c>
      <c r="I240" s="10">
        <v>2021</v>
      </c>
    </row>
    <row r="241" spans="2:9" x14ac:dyDescent="0.25">
      <c r="B241" t="s">
        <v>6093</v>
      </c>
      <c r="C241" t="s">
        <v>141</v>
      </c>
      <c r="D241">
        <v>21.8</v>
      </c>
      <c r="E241">
        <v>21.8</v>
      </c>
      <c r="F241">
        <v>21.8</v>
      </c>
      <c r="H241" t="s">
        <v>141</v>
      </c>
      <c r="I241" s="10">
        <v>2021</v>
      </c>
    </row>
    <row r="242" spans="2:9" x14ac:dyDescent="0.25">
      <c r="B242" t="s">
        <v>4861</v>
      </c>
      <c r="C242" t="s">
        <v>6036</v>
      </c>
      <c r="D242">
        <v>1.4</v>
      </c>
      <c r="E242">
        <v>7</v>
      </c>
      <c r="F242">
        <v>1.4</v>
      </c>
      <c r="H242" t="s">
        <v>6034</v>
      </c>
      <c r="I242" s="10">
        <v>2021</v>
      </c>
    </row>
    <row r="243" spans="2:9" x14ac:dyDescent="0.25">
      <c r="B243" t="s">
        <v>6068</v>
      </c>
      <c r="C243" t="s">
        <v>6036</v>
      </c>
      <c r="D243">
        <v>15</v>
      </c>
      <c r="E243">
        <v>15</v>
      </c>
      <c r="F243">
        <v>15</v>
      </c>
      <c r="H243" t="s">
        <v>4867</v>
      </c>
      <c r="I243" s="10">
        <v>2021</v>
      </c>
    </row>
    <row r="244" spans="2:9" x14ac:dyDescent="0.25">
      <c r="B244" t="s">
        <v>5570</v>
      </c>
      <c r="C244" t="s">
        <v>6036</v>
      </c>
      <c r="D244">
        <v>50</v>
      </c>
      <c r="E244">
        <v>50</v>
      </c>
      <c r="F244">
        <v>50</v>
      </c>
      <c r="H244" t="s">
        <v>4892</v>
      </c>
      <c r="I244" s="10">
        <v>2021</v>
      </c>
    </row>
    <row r="245" spans="2:9" x14ac:dyDescent="0.25">
      <c r="B245" t="s">
        <v>6137</v>
      </c>
      <c r="C245" t="s">
        <v>5170</v>
      </c>
      <c r="D245">
        <v>1.6</v>
      </c>
      <c r="E245">
        <v>1.6</v>
      </c>
      <c r="F245">
        <v>1.6</v>
      </c>
      <c r="H245" t="s">
        <v>1899</v>
      </c>
      <c r="I245" s="10">
        <v>2021</v>
      </c>
    </row>
    <row r="246" spans="2:9" x14ac:dyDescent="0.25">
      <c r="B246" t="s">
        <v>6233</v>
      </c>
      <c r="C246" t="s">
        <v>6037</v>
      </c>
      <c r="D246">
        <v>15.2</v>
      </c>
      <c r="E246">
        <v>20</v>
      </c>
      <c r="F246">
        <v>15.2</v>
      </c>
      <c r="H246" t="s">
        <v>4993</v>
      </c>
      <c r="I246" s="10">
        <v>2021</v>
      </c>
    </row>
    <row r="247" spans="2:9" x14ac:dyDescent="0.25">
      <c r="B247" t="s">
        <v>6094</v>
      </c>
      <c r="C247" t="s">
        <v>141</v>
      </c>
      <c r="D247">
        <v>9.4</v>
      </c>
      <c r="E247">
        <v>9.4</v>
      </c>
      <c r="F247">
        <v>9.4</v>
      </c>
      <c r="H247" t="s">
        <v>141</v>
      </c>
      <c r="I247" s="10">
        <v>2021</v>
      </c>
    </row>
    <row r="248" spans="2:9" x14ac:dyDescent="0.25">
      <c r="B248" t="s">
        <v>6101</v>
      </c>
      <c r="C248" t="s">
        <v>141</v>
      </c>
      <c r="D248">
        <v>25.4</v>
      </c>
      <c r="E248">
        <v>25.4</v>
      </c>
      <c r="F248">
        <v>25.4</v>
      </c>
      <c r="H248" t="s">
        <v>141</v>
      </c>
      <c r="I248" s="10">
        <v>2021</v>
      </c>
    </row>
    <row r="249" spans="2:9" x14ac:dyDescent="0.25">
      <c r="B249" t="s">
        <v>5129</v>
      </c>
      <c r="C249" t="s">
        <v>5170</v>
      </c>
      <c r="D249">
        <v>2.5</v>
      </c>
      <c r="E249">
        <v>8.3000000000000007</v>
      </c>
      <c r="F249">
        <v>2.5</v>
      </c>
      <c r="H249" t="s">
        <v>4905</v>
      </c>
      <c r="I249" s="10">
        <v>2021</v>
      </c>
    </row>
    <row r="250" spans="2:9" x14ac:dyDescent="0.25">
      <c r="B250" t="s">
        <v>6192</v>
      </c>
      <c r="C250" t="s">
        <v>5170</v>
      </c>
      <c r="D250">
        <v>25</v>
      </c>
      <c r="E250">
        <v>25</v>
      </c>
      <c r="F250">
        <v>25</v>
      </c>
      <c r="H250" t="s">
        <v>141</v>
      </c>
      <c r="I250" s="10">
        <v>2021</v>
      </c>
    </row>
    <row r="251" spans="2:9" x14ac:dyDescent="0.25">
      <c r="B251" t="s">
        <v>6179</v>
      </c>
      <c r="C251" t="s">
        <v>5170</v>
      </c>
      <c r="D251">
        <v>22.1</v>
      </c>
      <c r="E251">
        <v>22.1</v>
      </c>
      <c r="F251">
        <v>22.1</v>
      </c>
      <c r="H251" t="s">
        <v>1899</v>
      </c>
      <c r="I251" s="10">
        <v>2021</v>
      </c>
    </row>
    <row r="252" spans="2:9" x14ac:dyDescent="0.25">
      <c r="B252" t="s">
        <v>6155</v>
      </c>
      <c r="C252" t="s">
        <v>5170</v>
      </c>
      <c r="D252">
        <v>40</v>
      </c>
      <c r="E252">
        <v>40</v>
      </c>
      <c r="F252">
        <v>40</v>
      </c>
      <c r="H252" t="s">
        <v>141</v>
      </c>
      <c r="I252" s="10">
        <v>2021</v>
      </c>
    </row>
    <row r="253" spans="2:9" x14ac:dyDescent="0.25">
      <c r="B253" t="s">
        <v>6163</v>
      </c>
      <c r="C253" t="s">
        <v>5170</v>
      </c>
      <c r="D253">
        <v>44.2</v>
      </c>
      <c r="E253">
        <v>88.3</v>
      </c>
      <c r="F253">
        <v>44.2</v>
      </c>
      <c r="H253" t="s">
        <v>141</v>
      </c>
      <c r="I253" s="10">
        <v>2021</v>
      </c>
    </row>
    <row r="254" spans="2:9" x14ac:dyDescent="0.25">
      <c r="B254" t="s">
        <v>6074</v>
      </c>
      <c r="C254" t="s">
        <v>84</v>
      </c>
      <c r="D254">
        <v>100.7</v>
      </c>
      <c r="E254">
        <v>190</v>
      </c>
      <c r="F254">
        <v>100.7</v>
      </c>
      <c r="H254" t="s">
        <v>6034</v>
      </c>
      <c r="I254" s="10">
        <v>2021</v>
      </c>
    </row>
    <row r="255" spans="2:9" x14ac:dyDescent="0.25">
      <c r="B255" t="s">
        <v>6145</v>
      </c>
      <c r="C255" t="s">
        <v>5170</v>
      </c>
      <c r="D255">
        <v>8.6</v>
      </c>
      <c r="E255">
        <v>8.6</v>
      </c>
      <c r="F255">
        <v>8.6</v>
      </c>
      <c r="H255" t="s">
        <v>141</v>
      </c>
      <c r="I255" s="10">
        <v>2021</v>
      </c>
    </row>
    <row r="256" spans="2:9" x14ac:dyDescent="0.25">
      <c r="B256" t="s">
        <v>6049</v>
      </c>
      <c r="C256" t="s">
        <v>6036</v>
      </c>
      <c r="D256">
        <v>50</v>
      </c>
      <c r="E256">
        <v>50</v>
      </c>
      <c r="F256">
        <v>50</v>
      </c>
      <c r="H256" t="s">
        <v>84</v>
      </c>
      <c r="I256" s="10">
        <v>2021</v>
      </c>
    </row>
    <row r="257" spans="1:9" x14ac:dyDescent="0.25">
      <c r="B257" t="s">
        <v>6065</v>
      </c>
      <c r="C257" t="s">
        <v>5602</v>
      </c>
      <c r="D257">
        <v>8.8000000000000007</v>
      </c>
      <c r="E257">
        <v>8.8000000000000007</v>
      </c>
      <c r="F257">
        <v>8.8000000000000007</v>
      </c>
      <c r="H257" t="s">
        <v>84</v>
      </c>
      <c r="I257" s="10">
        <v>2021</v>
      </c>
    </row>
    <row r="258" spans="1:9" x14ac:dyDescent="0.25">
      <c r="B258" t="s">
        <v>5729</v>
      </c>
      <c r="C258" t="s">
        <v>5597</v>
      </c>
      <c r="D258">
        <v>67</v>
      </c>
      <c r="E258">
        <v>67</v>
      </c>
      <c r="F258">
        <v>40.200000000000003</v>
      </c>
      <c r="H258" t="s">
        <v>4905</v>
      </c>
      <c r="I258" s="10">
        <v>2021</v>
      </c>
    </row>
    <row r="259" spans="1:9" x14ac:dyDescent="0.25">
      <c r="B259" t="s">
        <v>5064</v>
      </c>
      <c r="C259" t="s">
        <v>6036</v>
      </c>
      <c r="D259">
        <v>57.5</v>
      </c>
      <c r="E259">
        <v>57.5</v>
      </c>
      <c r="F259">
        <v>57.5</v>
      </c>
      <c r="H259" t="s">
        <v>4905</v>
      </c>
      <c r="I259" s="10">
        <v>2021</v>
      </c>
    </row>
    <row r="260" spans="1:9" x14ac:dyDescent="0.25">
      <c r="B260" t="s">
        <v>6123</v>
      </c>
      <c r="C260" t="s">
        <v>5597</v>
      </c>
      <c r="D260">
        <v>42.5</v>
      </c>
      <c r="E260">
        <v>50</v>
      </c>
      <c r="F260">
        <v>42.5</v>
      </c>
      <c r="H260" t="s">
        <v>4905</v>
      </c>
      <c r="I260" s="10">
        <v>2021</v>
      </c>
    </row>
    <row r="261" spans="1:9" x14ac:dyDescent="0.25">
      <c r="B261" t="s">
        <v>6194</v>
      </c>
      <c r="C261" t="s">
        <v>5170</v>
      </c>
      <c r="D261">
        <v>2</v>
      </c>
      <c r="E261">
        <v>2</v>
      </c>
      <c r="F261">
        <v>2</v>
      </c>
      <c r="H261" t="s">
        <v>4905</v>
      </c>
      <c r="I261" s="10">
        <v>2021</v>
      </c>
    </row>
    <row r="262" spans="1:9" x14ac:dyDescent="0.25">
      <c r="B262" t="s">
        <v>6190</v>
      </c>
      <c r="C262" t="s">
        <v>5170</v>
      </c>
      <c r="D262">
        <v>1</v>
      </c>
      <c r="E262">
        <v>1</v>
      </c>
      <c r="F262">
        <v>1</v>
      </c>
      <c r="H262" t="s">
        <v>4905</v>
      </c>
      <c r="I262" s="10">
        <v>2021</v>
      </c>
    </row>
    <row r="263" spans="1:9" x14ac:dyDescent="0.25">
      <c r="B263" t="s">
        <v>6196</v>
      </c>
      <c r="C263" t="s">
        <v>5170</v>
      </c>
      <c r="D263">
        <v>2</v>
      </c>
      <c r="E263">
        <v>2</v>
      </c>
      <c r="F263">
        <v>2</v>
      </c>
      <c r="H263" t="s">
        <v>4905</v>
      </c>
      <c r="I263" s="10">
        <v>2021</v>
      </c>
    </row>
    <row r="264" spans="1:9" x14ac:dyDescent="0.25">
      <c r="B264" t="s">
        <v>6208</v>
      </c>
      <c r="C264" t="s">
        <v>5170</v>
      </c>
      <c r="D264">
        <v>5</v>
      </c>
      <c r="E264">
        <v>5</v>
      </c>
      <c r="F264">
        <v>5</v>
      </c>
      <c r="H264" t="s">
        <v>4905</v>
      </c>
      <c r="I264" s="10">
        <v>2021</v>
      </c>
    </row>
    <row r="265" spans="1:9" x14ac:dyDescent="0.25">
      <c r="B265" t="s">
        <v>6195</v>
      </c>
      <c r="C265" t="s">
        <v>5170</v>
      </c>
      <c r="D265">
        <v>3</v>
      </c>
      <c r="E265">
        <v>3</v>
      </c>
      <c r="F265">
        <v>3</v>
      </c>
      <c r="H265" t="s">
        <v>1899</v>
      </c>
      <c r="I265" s="10">
        <v>2021</v>
      </c>
    </row>
    <row r="266" spans="1:9" x14ac:dyDescent="0.25">
      <c r="B266" t="s">
        <v>6180</v>
      </c>
      <c r="C266" t="s">
        <v>5170</v>
      </c>
      <c r="D266">
        <v>10.199999999999999</v>
      </c>
      <c r="E266">
        <v>10.199999999999999</v>
      </c>
      <c r="F266">
        <v>10.199999999999999</v>
      </c>
      <c r="H266" t="s">
        <v>1899</v>
      </c>
      <c r="I266" s="10">
        <v>2021</v>
      </c>
    </row>
    <row r="267" spans="1:9" x14ac:dyDescent="0.25">
      <c r="B267" t="s">
        <v>6214</v>
      </c>
      <c r="C267" t="s">
        <v>5170</v>
      </c>
      <c r="D267">
        <v>1</v>
      </c>
      <c r="E267">
        <v>1</v>
      </c>
      <c r="F267">
        <v>1</v>
      </c>
      <c r="H267" t="s">
        <v>4905</v>
      </c>
      <c r="I267" s="10">
        <v>2021</v>
      </c>
    </row>
    <row r="268" spans="1:9" x14ac:dyDescent="0.25">
      <c r="B268" t="s">
        <v>6224</v>
      </c>
      <c r="C268" t="s">
        <v>5170</v>
      </c>
      <c r="D268">
        <v>1</v>
      </c>
      <c r="E268">
        <v>1</v>
      </c>
      <c r="F268">
        <v>1</v>
      </c>
      <c r="H268" t="s">
        <v>4905</v>
      </c>
      <c r="I268" s="10">
        <v>2021</v>
      </c>
    </row>
    <row r="269" spans="1:9" x14ac:dyDescent="0.25">
      <c r="B269" t="s">
        <v>5819</v>
      </c>
      <c r="C269" t="s">
        <v>5170</v>
      </c>
      <c r="D269">
        <v>1.5</v>
      </c>
      <c r="E269">
        <v>1.5</v>
      </c>
      <c r="F269">
        <v>1.5</v>
      </c>
      <c r="H269" t="s">
        <v>4905</v>
      </c>
      <c r="I269" s="10">
        <v>2021</v>
      </c>
    </row>
    <row r="270" spans="1:9" x14ac:dyDescent="0.25">
      <c r="B270" t="s">
        <v>6216</v>
      </c>
      <c r="C270" t="s">
        <v>5170</v>
      </c>
      <c r="D270">
        <v>2</v>
      </c>
      <c r="E270">
        <v>2</v>
      </c>
      <c r="F270">
        <v>2</v>
      </c>
      <c r="H270" t="s">
        <v>4905</v>
      </c>
      <c r="I270" s="10">
        <v>2021</v>
      </c>
    </row>
    <row r="271" spans="1:9" x14ac:dyDescent="0.25">
      <c r="A271" t="s">
        <v>5755</v>
      </c>
      <c r="B271" t="s">
        <v>5756</v>
      </c>
      <c r="C271" t="s">
        <v>5170</v>
      </c>
      <c r="D271">
        <v>2.6</v>
      </c>
      <c r="E271">
        <v>0.5</v>
      </c>
      <c r="F271">
        <v>0.5</v>
      </c>
      <c r="G271" t="s">
        <v>24</v>
      </c>
      <c r="H271" t="s">
        <v>4959</v>
      </c>
      <c r="I271">
        <v>2022</v>
      </c>
    </row>
    <row r="272" spans="1:9" x14ac:dyDescent="0.25">
      <c r="A272" t="s">
        <v>5753</v>
      </c>
      <c r="B272" t="s">
        <v>5754</v>
      </c>
      <c r="C272" t="s">
        <v>5170</v>
      </c>
      <c r="D272">
        <v>10</v>
      </c>
      <c r="E272">
        <v>2.5</v>
      </c>
      <c r="F272">
        <v>2.5</v>
      </c>
      <c r="G272" t="s">
        <v>24</v>
      </c>
      <c r="H272" t="s">
        <v>1899</v>
      </c>
      <c r="I272">
        <v>2022</v>
      </c>
    </row>
    <row r="273" spans="1:9" x14ac:dyDescent="0.25">
      <c r="A273" t="s">
        <v>5620</v>
      </c>
      <c r="B273" t="s">
        <v>5621</v>
      </c>
      <c r="C273" t="s">
        <v>5597</v>
      </c>
      <c r="D273">
        <v>50</v>
      </c>
      <c r="E273">
        <v>50</v>
      </c>
      <c r="F273">
        <v>50</v>
      </c>
      <c r="G273" t="s">
        <v>24</v>
      </c>
      <c r="H273" t="s">
        <v>4905</v>
      </c>
      <c r="I273">
        <v>2022</v>
      </c>
    </row>
    <row r="274" spans="1:9" x14ac:dyDescent="0.25">
      <c r="A274" t="s">
        <v>5873</v>
      </c>
      <c r="B274" t="s">
        <v>4826</v>
      </c>
      <c r="C274" t="s">
        <v>5610</v>
      </c>
      <c r="D274">
        <v>74.900000000000006</v>
      </c>
      <c r="E274">
        <v>74.900000000000006</v>
      </c>
      <c r="F274">
        <v>74.900000000000006</v>
      </c>
      <c r="G274" t="s">
        <v>24</v>
      </c>
      <c r="H274" t="s">
        <v>141</v>
      </c>
      <c r="I274">
        <v>2022</v>
      </c>
    </row>
    <row r="275" spans="1:9" x14ac:dyDescent="0.25">
      <c r="A275" t="s">
        <v>5999</v>
      </c>
      <c r="B275" t="s">
        <v>6000</v>
      </c>
      <c r="C275" t="s">
        <v>4924</v>
      </c>
      <c r="D275">
        <v>18.7</v>
      </c>
      <c r="E275">
        <v>18.7</v>
      </c>
      <c r="F275">
        <v>18.7</v>
      </c>
      <c r="G275" t="s">
        <v>24</v>
      </c>
      <c r="H275" t="s">
        <v>4892</v>
      </c>
      <c r="I275">
        <v>2022</v>
      </c>
    </row>
    <row r="276" spans="1:9" x14ac:dyDescent="0.25">
      <c r="A276" t="s">
        <v>5402</v>
      </c>
      <c r="B276" t="s">
        <v>5403</v>
      </c>
      <c r="C276" t="s">
        <v>84</v>
      </c>
      <c r="D276">
        <v>15</v>
      </c>
      <c r="E276">
        <v>10.6</v>
      </c>
      <c r="F276">
        <v>10.6</v>
      </c>
      <c r="G276" t="s">
        <v>25</v>
      </c>
      <c r="H276" t="s">
        <v>4859</v>
      </c>
      <c r="I276">
        <v>2022</v>
      </c>
    </row>
    <row r="277" spans="1:9" x14ac:dyDescent="0.25">
      <c r="A277" t="s">
        <v>5670</v>
      </c>
      <c r="B277" t="s">
        <v>5671</v>
      </c>
      <c r="C277" t="s">
        <v>141</v>
      </c>
      <c r="D277">
        <v>20.100000000000001</v>
      </c>
      <c r="E277">
        <v>20.100000000000001</v>
      </c>
      <c r="F277">
        <v>20.100000000000001</v>
      </c>
      <c r="G277" t="s">
        <v>24</v>
      </c>
      <c r="H277" t="s">
        <v>141</v>
      </c>
      <c r="I277">
        <v>2022</v>
      </c>
    </row>
    <row r="278" spans="1:9" x14ac:dyDescent="0.25">
      <c r="A278" t="s">
        <v>5600</v>
      </c>
      <c r="B278" t="s">
        <v>5601</v>
      </c>
      <c r="C278" t="s">
        <v>5602</v>
      </c>
      <c r="D278">
        <v>23.4</v>
      </c>
      <c r="E278">
        <v>7.3</v>
      </c>
      <c r="F278">
        <v>7.3</v>
      </c>
      <c r="G278" t="s">
        <v>24</v>
      </c>
      <c r="H278" t="s">
        <v>5603</v>
      </c>
      <c r="I278">
        <v>2022</v>
      </c>
    </row>
    <row r="279" spans="1:9" x14ac:dyDescent="0.25">
      <c r="A279" t="s">
        <v>5827</v>
      </c>
      <c r="B279" t="s">
        <v>5828</v>
      </c>
      <c r="C279" t="s">
        <v>5170</v>
      </c>
      <c r="D279">
        <v>32.799999999999997</v>
      </c>
      <c r="E279">
        <v>32.799999999999997</v>
      </c>
      <c r="F279">
        <v>32.799999999999997</v>
      </c>
      <c r="G279" t="s">
        <v>24</v>
      </c>
      <c r="H279" t="s">
        <v>1899</v>
      </c>
      <c r="I279">
        <v>2022</v>
      </c>
    </row>
    <row r="280" spans="1:9" x14ac:dyDescent="0.25">
      <c r="A280" t="s">
        <v>5816</v>
      </c>
      <c r="B280" t="s">
        <v>5817</v>
      </c>
      <c r="C280" t="s">
        <v>5170</v>
      </c>
      <c r="D280">
        <v>93.7</v>
      </c>
      <c r="E280">
        <v>93.7</v>
      </c>
      <c r="F280">
        <v>93.7</v>
      </c>
      <c r="G280" t="s">
        <v>5540</v>
      </c>
      <c r="H280" t="s">
        <v>5768</v>
      </c>
      <c r="I280">
        <v>2022</v>
      </c>
    </row>
    <row r="281" spans="1:9" x14ac:dyDescent="0.25">
      <c r="A281" t="s">
        <v>5730</v>
      </c>
      <c r="B281" t="s">
        <v>5731</v>
      </c>
      <c r="C281" t="s">
        <v>4924</v>
      </c>
      <c r="D281">
        <v>52.3</v>
      </c>
      <c r="E281">
        <v>17.399999999999999</v>
      </c>
      <c r="F281">
        <v>17.399999999999999</v>
      </c>
      <c r="G281" t="s">
        <v>24</v>
      </c>
      <c r="H281" t="s">
        <v>4905</v>
      </c>
      <c r="I281">
        <v>2022</v>
      </c>
    </row>
    <row r="282" spans="1:9" x14ac:dyDescent="0.25">
      <c r="A282" t="s">
        <v>5891</v>
      </c>
      <c r="B282" t="s">
        <v>5892</v>
      </c>
      <c r="C282" t="s">
        <v>5170</v>
      </c>
      <c r="D282">
        <v>13.1</v>
      </c>
      <c r="E282">
        <v>10.5</v>
      </c>
      <c r="F282">
        <v>10.5</v>
      </c>
      <c r="G282" t="s">
        <v>24</v>
      </c>
      <c r="H282" t="s">
        <v>4905</v>
      </c>
      <c r="I282">
        <v>2022</v>
      </c>
    </row>
    <row r="283" spans="1:9" x14ac:dyDescent="0.25">
      <c r="A283" t="s">
        <v>5916</v>
      </c>
      <c r="B283" t="s">
        <v>5917</v>
      </c>
      <c r="C283" t="s">
        <v>5170</v>
      </c>
      <c r="D283">
        <v>42.5</v>
      </c>
      <c r="E283">
        <v>42.5</v>
      </c>
      <c r="F283">
        <v>42.5</v>
      </c>
      <c r="G283" t="s">
        <v>24</v>
      </c>
      <c r="H283" t="s">
        <v>4905</v>
      </c>
      <c r="I283">
        <v>2022</v>
      </c>
    </row>
    <row r="284" spans="1:9" x14ac:dyDescent="0.25">
      <c r="A284" t="s">
        <v>5926</v>
      </c>
      <c r="B284" t="s">
        <v>5927</v>
      </c>
      <c r="C284" t="s">
        <v>5170</v>
      </c>
      <c r="D284">
        <v>5.9</v>
      </c>
      <c r="E284">
        <v>4.7</v>
      </c>
      <c r="F284">
        <v>4.7</v>
      </c>
      <c r="G284" t="s">
        <v>24</v>
      </c>
      <c r="H284" t="s">
        <v>4905</v>
      </c>
      <c r="I284">
        <v>2022</v>
      </c>
    </row>
    <row r="285" spans="1:9" x14ac:dyDescent="0.25">
      <c r="A285" t="s">
        <v>5676</v>
      </c>
      <c r="B285" t="s">
        <v>5677</v>
      </c>
      <c r="C285" t="s">
        <v>141</v>
      </c>
      <c r="D285">
        <v>20.100000000000001</v>
      </c>
      <c r="E285">
        <v>20.100000000000001</v>
      </c>
      <c r="F285">
        <v>20.100000000000001</v>
      </c>
      <c r="G285" t="s">
        <v>24</v>
      </c>
      <c r="H285" t="s">
        <v>141</v>
      </c>
      <c r="I285">
        <v>2022</v>
      </c>
    </row>
    <row r="286" spans="1:9" x14ac:dyDescent="0.25">
      <c r="A286" t="s">
        <v>5986</v>
      </c>
      <c r="B286" t="s">
        <v>5987</v>
      </c>
      <c r="C286" t="s">
        <v>4924</v>
      </c>
      <c r="D286">
        <v>46.8</v>
      </c>
      <c r="E286">
        <v>11.1</v>
      </c>
      <c r="F286">
        <v>8.1999999999999993</v>
      </c>
      <c r="G286" t="s">
        <v>5540</v>
      </c>
      <c r="H286" t="s">
        <v>5988</v>
      </c>
      <c r="I286">
        <v>2022</v>
      </c>
    </row>
    <row r="287" spans="1:9" x14ac:dyDescent="0.25">
      <c r="A287" t="s">
        <v>5668</v>
      </c>
      <c r="B287" t="s">
        <v>5669</v>
      </c>
      <c r="C287" t="s">
        <v>141</v>
      </c>
      <c r="D287">
        <v>43.1</v>
      </c>
      <c r="E287">
        <v>43.1</v>
      </c>
      <c r="F287">
        <v>43.1</v>
      </c>
      <c r="G287" t="s">
        <v>24</v>
      </c>
      <c r="H287" t="s">
        <v>141</v>
      </c>
      <c r="I287">
        <v>2022</v>
      </c>
    </row>
    <row r="288" spans="1:9" x14ac:dyDescent="0.25">
      <c r="A288" t="s">
        <v>5640</v>
      </c>
      <c r="B288" t="s">
        <v>5641</v>
      </c>
      <c r="C288" t="s">
        <v>4924</v>
      </c>
      <c r="D288">
        <v>84.3</v>
      </c>
      <c r="E288">
        <v>11.2</v>
      </c>
      <c r="F288">
        <v>11.2</v>
      </c>
      <c r="G288" t="s">
        <v>25</v>
      </c>
      <c r="H288" t="s">
        <v>5642</v>
      </c>
      <c r="I288">
        <v>2022</v>
      </c>
    </row>
    <row r="289" spans="1:9" x14ac:dyDescent="0.25">
      <c r="A289" t="s">
        <v>5552</v>
      </c>
      <c r="B289" t="s">
        <v>5553</v>
      </c>
      <c r="C289" t="s">
        <v>141</v>
      </c>
      <c r="D289">
        <v>53</v>
      </c>
      <c r="E289">
        <v>53</v>
      </c>
      <c r="F289">
        <v>53</v>
      </c>
      <c r="G289" t="s">
        <v>24</v>
      </c>
      <c r="H289" t="s">
        <v>141</v>
      </c>
      <c r="I289">
        <v>2022</v>
      </c>
    </row>
    <row r="290" spans="1:9" x14ac:dyDescent="0.25">
      <c r="A290" t="s">
        <v>5071</v>
      </c>
      <c r="B290" t="s">
        <v>5072</v>
      </c>
      <c r="C290" t="s">
        <v>4924</v>
      </c>
      <c r="D290">
        <v>34.9</v>
      </c>
      <c r="E290">
        <v>11.6</v>
      </c>
      <c r="F290">
        <v>11.6</v>
      </c>
      <c r="G290" t="s">
        <v>24</v>
      </c>
      <c r="H290" t="s">
        <v>4905</v>
      </c>
      <c r="I290">
        <v>2022</v>
      </c>
    </row>
    <row r="291" spans="1:9" x14ac:dyDescent="0.25">
      <c r="A291" t="s">
        <v>5970</v>
      </c>
      <c r="B291" t="s">
        <v>5971</v>
      </c>
      <c r="C291" t="s">
        <v>84</v>
      </c>
      <c r="D291">
        <v>100</v>
      </c>
      <c r="E291">
        <v>100</v>
      </c>
      <c r="F291">
        <v>100</v>
      </c>
      <c r="G291" t="s">
        <v>24</v>
      </c>
      <c r="H291" t="s">
        <v>84</v>
      </c>
      <c r="I291">
        <v>2022</v>
      </c>
    </row>
    <row r="292" spans="1:9" x14ac:dyDescent="0.25">
      <c r="A292" t="s">
        <v>5957</v>
      </c>
      <c r="B292" t="s">
        <v>5958</v>
      </c>
      <c r="C292" t="s">
        <v>4952</v>
      </c>
      <c r="D292">
        <v>15</v>
      </c>
      <c r="E292">
        <v>15</v>
      </c>
      <c r="F292">
        <v>15</v>
      </c>
      <c r="G292" t="s">
        <v>24</v>
      </c>
      <c r="H292" t="s">
        <v>1899</v>
      </c>
      <c r="I292">
        <v>2022</v>
      </c>
    </row>
    <row r="293" spans="1:9" x14ac:dyDescent="0.25">
      <c r="A293" t="s">
        <v>5699</v>
      </c>
      <c r="B293" t="s">
        <v>5700</v>
      </c>
      <c r="C293" t="s">
        <v>4952</v>
      </c>
      <c r="D293">
        <v>24.5</v>
      </c>
      <c r="E293">
        <v>3.1</v>
      </c>
      <c r="F293">
        <v>3.1</v>
      </c>
      <c r="G293" t="s">
        <v>24</v>
      </c>
      <c r="H293" t="s">
        <v>141</v>
      </c>
      <c r="I293">
        <v>2022</v>
      </c>
    </row>
    <row r="294" spans="1:9" x14ac:dyDescent="0.25">
      <c r="A294" t="s">
        <v>5745</v>
      </c>
      <c r="B294" t="s">
        <v>5746</v>
      </c>
      <c r="C294" t="s">
        <v>4952</v>
      </c>
      <c r="D294">
        <v>5.6</v>
      </c>
      <c r="E294">
        <v>5.6</v>
      </c>
      <c r="F294">
        <v>5.6</v>
      </c>
      <c r="G294" t="s">
        <v>24</v>
      </c>
      <c r="H294" t="s">
        <v>4905</v>
      </c>
      <c r="I294">
        <v>2022</v>
      </c>
    </row>
    <row r="295" spans="1:9" x14ac:dyDescent="0.25">
      <c r="A295" t="s">
        <v>5653</v>
      </c>
      <c r="B295" t="s">
        <v>5654</v>
      </c>
      <c r="C295" t="s">
        <v>4952</v>
      </c>
      <c r="D295">
        <v>25</v>
      </c>
      <c r="E295">
        <v>25</v>
      </c>
      <c r="F295">
        <v>25</v>
      </c>
      <c r="G295" t="s">
        <v>24</v>
      </c>
      <c r="H295" t="s">
        <v>1899</v>
      </c>
      <c r="I295">
        <v>2022</v>
      </c>
    </row>
    <row r="296" spans="1:9" x14ac:dyDescent="0.25">
      <c r="A296" t="s">
        <v>5995</v>
      </c>
      <c r="B296" t="s">
        <v>5996</v>
      </c>
      <c r="C296" t="s">
        <v>4924</v>
      </c>
      <c r="D296">
        <v>1.9</v>
      </c>
      <c r="E296">
        <v>1.9</v>
      </c>
      <c r="F296">
        <v>1.9</v>
      </c>
      <c r="G296" t="s">
        <v>25</v>
      </c>
      <c r="H296" t="s">
        <v>4949</v>
      </c>
      <c r="I296">
        <v>2022</v>
      </c>
    </row>
    <row r="297" spans="1:9" x14ac:dyDescent="0.25">
      <c r="A297" t="s">
        <v>5993</v>
      </c>
      <c r="B297" t="s">
        <v>5994</v>
      </c>
      <c r="C297" t="s">
        <v>4924</v>
      </c>
      <c r="D297">
        <v>7.5</v>
      </c>
      <c r="E297">
        <v>2.8</v>
      </c>
      <c r="F297">
        <v>2.8</v>
      </c>
      <c r="G297" t="s">
        <v>25</v>
      </c>
      <c r="H297" t="s">
        <v>4867</v>
      </c>
      <c r="I297">
        <v>2022</v>
      </c>
    </row>
    <row r="298" spans="1:9" x14ac:dyDescent="0.25">
      <c r="A298" t="s">
        <v>5991</v>
      </c>
      <c r="B298" t="s">
        <v>5992</v>
      </c>
      <c r="C298" t="s">
        <v>4924</v>
      </c>
      <c r="D298">
        <v>5.2</v>
      </c>
      <c r="E298">
        <v>0.3</v>
      </c>
      <c r="F298">
        <v>0.3</v>
      </c>
      <c r="G298" t="s">
        <v>24</v>
      </c>
      <c r="H298" t="s">
        <v>4905</v>
      </c>
      <c r="I298">
        <v>2022</v>
      </c>
    </row>
    <row r="299" spans="1:9" x14ac:dyDescent="0.25">
      <c r="A299" t="s">
        <v>5968</v>
      </c>
      <c r="B299" t="s">
        <v>5969</v>
      </c>
      <c r="C299" t="s">
        <v>84</v>
      </c>
      <c r="D299">
        <v>25</v>
      </c>
      <c r="E299">
        <v>16.8</v>
      </c>
      <c r="F299">
        <v>16.8</v>
      </c>
      <c r="G299" t="s">
        <v>24</v>
      </c>
      <c r="H299" t="s">
        <v>84</v>
      </c>
      <c r="I299">
        <v>2022</v>
      </c>
    </row>
    <row r="300" spans="1:9" x14ac:dyDescent="0.25">
      <c r="A300" t="s">
        <v>5630</v>
      </c>
      <c r="B300" t="s">
        <v>5631</v>
      </c>
      <c r="C300" t="s">
        <v>4952</v>
      </c>
      <c r="D300">
        <v>25</v>
      </c>
      <c r="E300">
        <v>25</v>
      </c>
      <c r="F300">
        <v>25</v>
      </c>
      <c r="G300" t="s">
        <v>24</v>
      </c>
      <c r="H300" t="s">
        <v>1899</v>
      </c>
      <c r="I300">
        <v>2022</v>
      </c>
    </row>
    <row r="301" spans="1:9" x14ac:dyDescent="0.25">
      <c r="A301" t="s">
        <v>5715</v>
      </c>
      <c r="B301" t="s">
        <v>5716</v>
      </c>
      <c r="C301" t="s">
        <v>141</v>
      </c>
      <c r="D301">
        <v>7.5</v>
      </c>
      <c r="E301">
        <v>7.5</v>
      </c>
      <c r="F301">
        <v>7.5</v>
      </c>
      <c r="G301" t="s">
        <v>24</v>
      </c>
      <c r="H301" t="s">
        <v>141</v>
      </c>
      <c r="I301">
        <v>2022</v>
      </c>
    </row>
    <row r="302" spans="1:9" x14ac:dyDescent="0.25">
      <c r="A302" t="s">
        <v>5583</v>
      </c>
      <c r="B302" t="s">
        <v>5584</v>
      </c>
      <c r="C302" t="s">
        <v>84</v>
      </c>
      <c r="D302">
        <v>7.1</v>
      </c>
      <c r="E302">
        <v>7.1</v>
      </c>
      <c r="F302">
        <v>7.1</v>
      </c>
      <c r="G302" t="s">
        <v>24</v>
      </c>
      <c r="H302" t="s">
        <v>84</v>
      </c>
      <c r="I302">
        <v>2022</v>
      </c>
    </row>
    <row r="303" spans="1:9" x14ac:dyDescent="0.25">
      <c r="A303" t="s">
        <v>5638</v>
      </c>
      <c r="B303" t="s">
        <v>5639</v>
      </c>
      <c r="C303" t="s">
        <v>5602</v>
      </c>
      <c r="D303">
        <v>15</v>
      </c>
      <c r="E303">
        <v>6.9</v>
      </c>
      <c r="F303">
        <v>6.9</v>
      </c>
      <c r="G303" t="s">
        <v>24</v>
      </c>
      <c r="H303" t="s">
        <v>5615</v>
      </c>
      <c r="I303">
        <v>2022</v>
      </c>
    </row>
    <row r="304" spans="1:9" x14ac:dyDescent="0.25">
      <c r="A304" t="s">
        <v>5432</v>
      </c>
      <c r="B304" t="s">
        <v>5989</v>
      </c>
      <c r="C304" t="s">
        <v>4924</v>
      </c>
      <c r="D304">
        <v>7.5</v>
      </c>
      <c r="E304">
        <v>2</v>
      </c>
      <c r="F304">
        <v>2</v>
      </c>
      <c r="G304" t="s">
        <v>5540</v>
      </c>
      <c r="H304" t="s">
        <v>5990</v>
      </c>
      <c r="I304">
        <v>2022</v>
      </c>
    </row>
    <row r="305" spans="1:9" x14ac:dyDescent="0.25">
      <c r="A305" t="s">
        <v>5701</v>
      </c>
      <c r="B305" t="s">
        <v>5702</v>
      </c>
      <c r="C305" t="s">
        <v>141</v>
      </c>
      <c r="D305">
        <v>11.9</v>
      </c>
      <c r="E305">
        <v>11.9</v>
      </c>
      <c r="F305">
        <v>11.9</v>
      </c>
      <c r="G305" t="s">
        <v>24</v>
      </c>
      <c r="H305" t="s">
        <v>141</v>
      </c>
      <c r="I305">
        <v>2022</v>
      </c>
    </row>
    <row r="306" spans="1:9" x14ac:dyDescent="0.25">
      <c r="A306" t="s">
        <v>5709</v>
      </c>
      <c r="B306" t="s">
        <v>5710</v>
      </c>
      <c r="C306" t="s">
        <v>141</v>
      </c>
      <c r="D306">
        <v>17.100000000000001</v>
      </c>
      <c r="E306">
        <v>17.100000000000001</v>
      </c>
      <c r="F306">
        <v>17.100000000000001</v>
      </c>
      <c r="G306" t="s">
        <v>24</v>
      </c>
      <c r="H306" t="s">
        <v>141</v>
      </c>
      <c r="I306">
        <v>2022</v>
      </c>
    </row>
    <row r="307" spans="1:9" x14ac:dyDescent="0.25">
      <c r="A307" t="s">
        <v>5622</v>
      </c>
      <c r="B307" t="s">
        <v>5623</v>
      </c>
      <c r="C307" t="s">
        <v>4952</v>
      </c>
      <c r="D307">
        <v>26.2</v>
      </c>
      <c r="E307">
        <v>26.2</v>
      </c>
      <c r="F307">
        <v>26.2</v>
      </c>
      <c r="G307" t="s">
        <v>24</v>
      </c>
      <c r="H307" t="s">
        <v>1899</v>
      </c>
      <c r="I307">
        <v>2022</v>
      </c>
    </row>
    <row r="308" spans="1:9" x14ac:dyDescent="0.25">
      <c r="A308" t="s">
        <v>5947</v>
      </c>
      <c r="B308" t="s">
        <v>5948</v>
      </c>
      <c r="C308" t="s">
        <v>4952</v>
      </c>
      <c r="D308">
        <v>10.4</v>
      </c>
      <c r="E308">
        <v>5.6</v>
      </c>
      <c r="F308">
        <v>5.6</v>
      </c>
      <c r="G308" t="s">
        <v>24</v>
      </c>
      <c r="H308" t="s">
        <v>1899</v>
      </c>
      <c r="I308">
        <v>2022</v>
      </c>
    </row>
    <row r="309" spans="1:9" x14ac:dyDescent="0.25">
      <c r="A309" t="s">
        <v>5624</v>
      </c>
      <c r="B309" t="s">
        <v>5625</v>
      </c>
      <c r="C309" t="s">
        <v>4952</v>
      </c>
      <c r="D309">
        <v>14</v>
      </c>
      <c r="E309">
        <v>10.7</v>
      </c>
      <c r="F309">
        <v>10.7</v>
      </c>
      <c r="G309" t="s">
        <v>24</v>
      </c>
      <c r="H309" t="s">
        <v>1899</v>
      </c>
      <c r="I309">
        <v>2022</v>
      </c>
    </row>
    <row r="310" spans="1:9" x14ac:dyDescent="0.25">
      <c r="A310" t="s">
        <v>5613</v>
      </c>
      <c r="B310" t="s">
        <v>5614</v>
      </c>
      <c r="C310" t="s">
        <v>5602</v>
      </c>
      <c r="D310">
        <v>18.7</v>
      </c>
      <c r="E310">
        <v>2.8</v>
      </c>
      <c r="F310">
        <v>2.8</v>
      </c>
      <c r="G310" t="s">
        <v>24</v>
      </c>
      <c r="H310" t="s">
        <v>5615</v>
      </c>
      <c r="I310">
        <v>2022</v>
      </c>
    </row>
    <row r="311" spans="1:9" x14ac:dyDescent="0.25">
      <c r="A311" t="s">
        <v>5976</v>
      </c>
      <c r="B311" t="s">
        <v>5977</v>
      </c>
      <c r="C311" t="s">
        <v>84</v>
      </c>
      <c r="D311">
        <v>12.5</v>
      </c>
      <c r="E311">
        <v>5.9</v>
      </c>
      <c r="F311">
        <v>2.2000000000000002</v>
      </c>
      <c r="G311" t="s">
        <v>24</v>
      </c>
      <c r="H311" t="s">
        <v>4905</v>
      </c>
      <c r="I311">
        <v>2022</v>
      </c>
    </row>
    <row r="312" spans="1:9" x14ac:dyDescent="0.25">
      <c r="A312" t="s">
        <v>5945</v>
      </c>
      <c r="B312" t="s">
        <v>5946</v>
      </c>
      <c r="C312" t="s">
        <v>4952</v>
      </c>
      <c r="D312">
        <v>12.8</v>
      </c>
      <c r="E312">
        <v>12.8</v>
      </c>
      <c r="F312">
        <v>12.8</v>
      </c>
      <c r="G312" t="s">
        <v>24</v>
      </c>
      <c r="H312" t="s">
        <v>1899</v>
      </c>
      <c r="I312">
        <v>2022</v>
      </c>
    </row>
    <row r="313" spans="1:9" x14ac:dyDescent="0.25">
      <c r="A313" t="s">
        <v>5734</v>
      </c>
      <c r="B313" t="s">
        <v>5735</v>
      </c>
      <c r="C313" t="s">
        <v>84</v>
      </c>
      <c r="D313">
        <v>3.7</v>
      </c>
      <c r="E313">
        <v>3.7</v>
      </c>
      <c r="F313">
        <v>3.7</v>
      </c>
      <c r="G313" t="s">
        <v>24</v>
      </c>
      <c r="H313" t="s">
        <v>4905</v>
      </c>
      <c r="I313">
        <v>2022</v>
      </c>
    </row>
    <row r="314" spans="1:9" x14ac:dyDescent="0.25">
      <c r="A314" t="s">
        <v>5997</v>
      </c>
      <c r="B314" t="s">
        <v>5998</v>
      </c>
      <c r="C314" t="s">
        <v>4924</v>
      </c>
      <c r="D314">
        <v>25</v>
      </c>
      <c r="E314">
        <v>4</v>
      </c>
      <c r="F314">
        <v>4</v>
      </c>
      <c r="G314" t="s">
        <v>25</v>
      </c>
      <c r="H314" t="s">
        <v>4949</v>
      </c>
      <c r="I314">
        <v>2022</v>
      </c>
    </row>
    <row r="315" spans="1:9" x14ac:dyDescent="0.25">
      <c r="A315" t="s">
        <v>5595</v>
      </c>
      <c r="B315" t="s">
        <v>5596</v>
      </c>
      <c r="C315" t="s">
        <v>5597</v>
      </c>
      <c r="D315">
        <v>50</v>
      </c>
      <c r="E315">
        <v>50</v>
      </c>
      <c r="F315">
        <v>50</v>
      </c>
      <c r="G315" t="s">
        <v>24</v>
      </c>
      <c r="H315" t="s">
        <v>4905</v>
      </c>
      <c r="I315">
        <v>2022</v>
      </c>
    </row>
    <row r="316" spans="1:9" x14ac:dyDescent="0.25">
      <c r="A316" t="s">
        <v>5606</v>
      </c>
      <c r="B316" t="s">
        <v>5607</v>
      </c>
      <c r="C316" t="s">
        <v>5597</v>
      </c>
      <c r="D316">
        <v>30</v>
      </c>
      <c r="E316">
        <v>30</v>
      </c>
      <c r="F316">
        <v>30</v>
      </c>
      <c r="G316" t="s">
        <v>24</v>
      </c>
      <c r="H316" t="s">
        <v>4905</v>
      </c>
      <c r="I316">
        <v>2022</v>
      </c>
    </row>
    <row r="317" spans="1:9" x14ac:dyDescent="0.25">
      <c r="A317" t="s">
        <v>5959</v>
      </c>
      <c r="B317" t="s">
        <v>5960</v>
      </c>
      <c r="C317" t="s">
        <v>4952</v>
      </c>
      <c r="D317">
        <v>70.8</v>
      </c>
      <c r="E317">
        <v>30.2</v>
      </c>
      <c r="F317">
        <v>30.2</v>
      </c>
      <c r="G317" t="s">
        <v>24</v>
      </c>
      <c r="H317" t="s">
        <v>141</v>
      </c>
      <c r="I317">
        <v>2022</v>
      </c>
    </row>
    <row r="318" spans="1:9" x14ac:dyDescent="0.25">
      <c r="A318" t="s">
        <v>5672</v>
      </c>
      <c r="B318" t="s">
        <v>5673</v>
      </c>
      <c r="C318" t="s">
        <v>141</v>
      </c>
      <c r="D318">
        <v>25</v>
      </c>
      <c r="E318">
        <v>25</v>
      </c>
      <c r="F318">
        <v>25</v>
      </c>
      <c r="G318" t="s">
        <v>24</v>
      </c>
      <c r="H318" t="s">
        <v>141</v>
      </c>
      <c r="I318">
        <v>2022</v>
      </c>
    </row>
    <row r="319" spans="1:9" x14ac:dyDescent="0.25">
      <c r="A319" t="s">
        <v>5951</v>
      </c>
      <c r="B319" t="s">
        <v>5952</v>
      </c>
      <c r="C319" t="s">
        <v>4952</v>
      </c>
      <c r="D319">
        <v>100</v>
      </c>
      <c r="E319">
        <v>54</v>
      </c>
      <c r="F319">
        <v>37</v>
      </c>
      <c r="G319" t="s">
        <v>24</v>
      </c>
      <c r="H319" t="s">
        <v>1899</v>
      </c>
      <c r="I319">
        <v>2022</v>
      </c>
    </row>
    <row r="320" spans="1:9" x14ac:dyDescent="0.25">
      <c r="A320" t="s">
        <v>5953</v>
      </c>
      <c r="B320" t="s">
        <v>5954</v>
      </c>
      <c r="C320" t="s">
        <v>4952</v>
      </c>
      <c r="D320">
        <v>50</v>
      </c>
      <c r="E320">
        <v>37.1</v>
      </c>
      <c r="F320">
        <v>37.1</v>
      </c>
      <c r="G320" t="s">
        <v>24</v>
      </c>
      <c r="H320" t="s">
        <v>1899</v>
      </c>
      <c r="I320">
        <v>2022</v>
      </c>
    </row>
    <row r="321" spans="1:9" x14ac:dyDescent="0.25">
      <c r="A321" t="s">
        <v>5535</v>
      </c>
      <c r="B321" t="s">
        <v>5536</v>
      </c>
      <c r="C321" t="s">
        <v>5537</v>
      </c>
      <c r="D321">
        <v>49</v>
      </c>
      <c r="E321">
        <v>49</v>
      </c>
      <c r="F321">
        <v>7.4</v>
      </c>
      <c r="G321" t="s">
        <v>25</v>
      </c>
      <c r="H321" t="s">
        <v>4864</v>
      </c>
      <c r="I321">
        <v>2022</v>
      </c>
    </row>
    <row r="322" spans="1:9" x14ac:dyDescent="0.25">
      <c r="A322" t="s">
        <v>5567</v>
      </c>
      <c r="B322" t="s">
        <v>5568</v>
      </c>
      <c r="C322" t="s">
        <v>5537</v>
      </c>
      <c r="D322">
        <v>1.8</v>
      </c>
      <c r="E322">
        <v>1.8</v>
      </c>
      <c r="F322">
        <v>1.8</v>
      </c>
      <c r="G322" t="s">
        <v>25</v>
      </c>
      <c r="H322" t="s">
        <v>4864</v>
      </c>
      <c r="I322">
        <v>2022</v>
      </c>
    </row>
    <row r="323" spans="1:9" x14ac:dyDescent="0.25">
      <c r="A323" t="s">
        <v>5775</v>
      </c>
      <c r="B323" t="s">
        <v>5776</v>
      </c>
      <c r="C323" t="s">
        <v>5170</v>
      </c>
      <c r="D323">
        <v>10</v>
      </c>
      <c r="E323">
        <v>1</v>
      </c>
      <c r="F323">
        <v>1</v>
      </c>
      <c r="G323" t="s">
        <v>24</v>
      </c>
      <c r="H323" t="s">
        <v>1899</v>
      </c>
      <c r="I323">
        <v>2022</v>
      </c>
    </row>
    <row r="324" spans="1:9" x14ac:dyDescent="0.25">
      <c r="A324" t="s">
        <v>5861</v>
      </c>
      <c r="B324" t="s">
        <v>5862</v>
      </c>
      <c r="C324" t="s">
        <v>5170</v>
      </c>
      <c r="D324">
        <v>4.7</v>
      </c>
      <c r="E324">
        <v>3.3</v>
      </c>
      <c r="F324">
        <v>3.3</v>
      </c>
      <c r="G324" t="s">
        <v>24</v>
      </c>
      <c r="H324" t="s">
        <v>1899</v>
      </c>
      <c r="I324">
        <v>2022</v>
      </c>
    </row>
    <row r="325" spans="1:9" x14ac:dyDescent="0.25">
      <c r="A325" t="s">
        <v>5859</v>
      </c>
      <c r="B325" t="s">
        <v>5860</v>
      </c>
      <c r="C325" t="s">
        <v>5170</v>
      </c>
      <c r="D325">
        <v>18.7</v>
      </c>
      <c r="E325">
        <v>13.1</v>
      </c>
      <c r="F325">
        <v>13.1</v>
      </c>
      <c r="G325" t="s">
        <v>24</v>
      </c>
      <c r="H325" t="s">
        <v>1899</v>
      </c>
      <c r="I325">
        <v>2022</v>
      </c>
    </row>
    <row r="326" spans="1:9" x14ac:dyDescent="0.25">
      <c r="A326" t="s">
        <v>5933</v>
      </c>
      <c r="B326" t="s">
        <v>5934</v>
      </c>
      <c r="C326" t="s">
        <v>5170</v>
      </c>
      <c r="D326">
        <v>0.9</v>
      </c>
      <c r="E326">
        <v>0.7</v>
      </c>
      <c r="F326">
        <v>0.7</v>
      </c>
      <c r="G326" t="s">
        <v>24</v>
      </c>
      <c r="H326" t="s">
        <v>1899</v>
      </c>
      <c r="I326">
        <v>2022</v>
      </c>
    </row>
    <row r="327" spans="1:9" x14ac:dyDescent="0.25">
      <c r="A327" t="s">
        <v>5158</v>
      </c>
      <c r="B327" t="s">
        <v>5824</v>
      </c>
      <c r="C327" t="s">
        <v>5170</v>
      </c>
      <c r="D327">
        <v>2.5</v>
      </c>
      <c r="E327">
        <v>1.8</v>
      </c>
      <c r="F327">
        <v>1.8</v>
      </c>
      <c r="G327" t="s">
        <v>24</v>
      </c>
      <c r="H327" t="s">
        <v>1899</v>
      </c>
      <c r="I327">
        <v>2022</v>
      </c>
    </row>
    <row r="328" spans="1:9" x14ac:dyDescent="0.25">
      <c r="A328" t="s">
        <v>5166</v>
      </c>
      <c r="B328" t="s">
        <v>5844</v>
      </c>
      <c r="C328" t="s">
        <v>5170</v>
      </c>
      <c r="D328">
        <v>10</v>
      </c>
      <c r="E328">
        <v>7</v>
      </c>
      <c r="F328">
        <v>7</v>
      </c>
      <c r="G328" t="s">
        <v>24</v>
      </c>
      <c r="H328" t="s">
        <v>1899</v>
      </c>
      <c r="I328">
        <v>2022</v>
      </c>
    </row>
    <row r="329" spans="1:9" x14ac:dyDescent="0.25">
      <c r="A329" t="s">
        <v>5791</v>
      </c>
      <c r="B329" t="s">
        <v>5792</v>
      </c>
      <c r="C329" t="s">
        <v>5170</v>
      </c>
      <c r="D329">
        <v>5</v>
      </c>
      <c r="E329">
        <v>3.5</v>
      </c>
      <c r="F329">
        <v>3.5</v>
      </c>
      <c r="G329" t="s">
        <v>24</v>
      </c>
      <c r="H329" t="s">
        <v>1899</v>
      </c>
      <c r="I329">
        <v>2022</v>
      </c>
    </row>
    <row r="330" spans="1:9" x14ac:dyDescent="0.25">
      <c r="A330" t="s">
        <v>5232</v>
      </c>
      <c r="B330" t="s">
        <v>5925</v>
      </c>
      <c r="C330" t="s">
        <v>5170</v>
      </c>
      <c r="D330">
        <v>5</v>
      </c>
      <c r="E330">
        <v>3.5</v>
      </c>
      <c r="F330">
        <v>3.5</v>
      </c>
      <c r="G330" t="s">
        <v>24</v>
      </c>
      <c r="H330" t="s">
        <v>1899</v>
      </c>
      <c r="I330">
        <v>2022</v>
      </c>
    </row>
    <row r="331" spans="1:9" x14ac:dyDescent="0.25">
      <c r="A331" t="s">
        <v>5793</v>
      </c>
      <c r="B331" t="s">
        <v>5794</v>
      </c>
      <c r="C331" t="s">
        <v>5170</v>
      </c>
      <c r="D331">
        <v>10</v>
      </c>
      <c r="E331">
        <v>7</v>
      </c>
      <c r="F331">
        <v>7</v>
      </c>
      <c r="G331" t="s">
        <v>24</v>
      </c>
      <c r="H331" t="s">
        <v>1899</v>
      </c>
      <c r="I331">
        <v>2022</v>
      </c>
    </row>
    <row r="332" spans="1:9" x14ac:dyDescent="0.25">
      <c r="A332" t="s">
        <v>5863</v>
      </c>
      <c r="B332" t="s">
        <v>5864</v>
      </c>
      <c r="C332" t="s">
        <v>5170</v>
      </c>
      <c r="D332">
        <v>18.7</v>
      </c>
      <c r="E332">
        <v>14</v>
      </c>
      <c r="F332">
        <v>14</v>
      </c>
      <c r="G332" t="s">
        <v>24</v>
      </c>
      <c r="H332" t="s">
        <v>1899</v>
      </c>
      <c r="I332">
        <v>2022</v>
      </c>
    </row>
    <row r="333" spans="1:9" x14ac:dyDescent="0.25">
      <c r="A333" t="s">
        <v>5845</v>
      </c>
      <c r="B333" t="s">
        <v>5846</v>
      </c>
      <c r="C333" t="s">
        <v>5170</v>
      </c>
      <c r="D333">
        <v>3</v>
      </c>
      <c r="E333">
        <v>2.1</v>
      </c>
      <c r="F333">
        <v>2.1</v>
      </c>
      <c r="G333" t="s">
        <v>24</v>
      </c>
      <c r="H333" t="s">
        <v>1899</v>
      </c>
      <c r="I333">
        <v>2022</v>
      </c>
    </row>
    <row r="334" spans="1:9" x14ac:dyDescent="0.25">
      <c r="A334" t="s">
        <v>5799</v>
      </c>
      <c r="B334" t="s">
        <v>5800</v>
      </c>
      <c r="C334" t="s">
        <v>5170</v>
      </c>
      <c r="D334">
        <v>20</v>
      </c>
      <c r="E334">
        <v>14</v>
      </c>
      <c r="F334">
        <v>14</v>
      </c>
      <c r="G334" t="s">
        <v>24</v>
      </c>
      <c r="H334" t="s">
        <v>1899</v>
      </c>
      <c r="I334">
        <v>2022</v>
      </c>
    </row>
    <row r="335" spans="1:9" x14ac:dyDescent="0.25">
      <c r="A335" t="s">
        <v>5245</v>
      </c>
      <c r="B335" t="s">
        <v>5931</v>
      </c>
      <c r="C335" t="s">
        <v>5170</v>
      </c>
      <c r="D335">
        <v>3.7</v>
      </c>
      <c r="E335">
        <v>2.6</v>
      </c>
      <c r="F335">
        <v>2.6</v>
      </c>
      <c r="G335" t="s">
        <v>24</v>
      </c>
      <c r="H335" t="s">
        <v>1899</v>
      </c>
      <c r="I335">
        <v>2022</v>
      </c>
    </row>
    <row r="336" spans="1:9" x14ac:dyDescent="0.25">
      <c r="A336" t="s">
        <v>5822</v>
      </c>
      <c r="B336" t="s">
        <v>5823</v>
      </c>
      <c r="C336" t="s">
        <v>5170</v>
      </c>
      <c r="D336">
        <v>5</v>
      </c>
      <c r="E336">
        <v>1.5</v>
      </c>
      <c r="F336">
        <v>1.5</v>
      </c>
      <c r="G336" t="s">
        <v>24</v>
      </c>
      <c r="H336" t="s">
        <v>1899</v>
      </c>
      <c r="I336">
        <v>2022</v>
      </c>
    </row>
    <row r="337" spans="1:9" x14ac:dyDescent="0.25">
      <c r="A337" t="s">
        <v>5884</v>
      </c>
      <c r="B337" t="s">
        <v>5885</v>
      </c>
      <c r="C337" t="s">
        <v>5170</v>
      </c>
      <c r="D337">
        <v>8</v>
      </c>
      <c r="E337">
        <v>4.8</v>
      </c>
      <c r="F337">
        <v>4.8</v>
      </c>
      <c r="G337" t="s">
        <v>24</v>
      </c>
      <c r="H337" t="s">
        <v>1899</v>
      </c>
      <c r="I337">
        <v>2022</v>
      </c>
    </row>
    <row r="338" spans="1:9" x14ac:dyDescent="0.25">
      <c r="A338" t="s">
        <v>5207</v>
      </c>
      <c r="B338" t="s">
        <v>5888</v>
      </c>
      <c r="C338" t="s">
        <v>5170</v>
      </c>
      <c r="D338">
        <v>3</v>
      </c>
      <c r="E338">
        <v>1.8</v>
      </c>
      <c r="F338">
        <v>1.8</v>
      </c>
      <c r="G338" t="s">
        <v>24</v>
      </c>
      <c r="H338" t="s">
        <v>1899</v>
      </c>
      <c r="I338">
        <v>2022</v>
      </c>
    </row>
    <row r="339" spans="1:9" x14ac:dyDescent="0.25">
      <c r="A339" t="s">
        <v>5882</v>
      </c>
      <c r="B339" t="s">
        <v>5883</v>
      </c>
      <c r="C339" t="s">
        <v>5170</v>
      </c>
      <c r="D339">
        <v>9</v>
      </c>
      <c r="E339">
        <v>5.4</v>
      </c>
      <c r="F339">
        <v>5.4</v>
      </c>
      <c r="G339" t="s">
        <v>24</v>
      </c>
      <c r="H339" t="s">
        <v>1899</v>
      </c>
      <c r="I339">
        <v>2022</v>
      </c>
    </row>
    <row r="340" spans="1:9" x14ac:dyDescent="0.25">
      <c r="A340" t="s">
        <v>5880</v>
      </c>
      <c r="B340" t="s">
        <v>5881</v>
      </c>
      <c r="C340" t="s">
        <v>5170</v>
      </c>
      <c r="D340">
        <v>10</v>
      </c>
      <c r="E340">
        <v>6</v>
      </c>
      <c r="F340">
        <v>6</v>
      </c>
      <c r="G340" t="s">
        <v>24</v>
      </c>
      <c r="H340" t="s">
        <v>1899</v>
      </c>
      <c r="I340">
        <v>2022</v>
      </c>
    </row>
    <row r="341" spans="1:9" x14ac:dyDescent="0.25">
      <c r="A341" t="s">
        <v>5825</v>
      </c>
      <c r="B341" t="s">
        <v>5826</v>
      </c>
      <c r="C341" t="s">
        <v>5170</v>
      </c>
      <c r="D341">
        <v>3.7</v>
      </c>
      <c r="E341">
        <v>0.4</v>
      </c>
      <c r="F341">
        <v>0.4</v>
      </c>
      <c r="G341" t="s">
        <v>24</v>
      </c>
      <c r="H341" t="s">
        <v>141</v>
      </c>
      <c r="I341">
        <v>2022</v>
      </c>
    </row>
    <row r="342" spans="1:9" x14ac:dyDescent="0.25">
      <c r="A342" t="s">
        <v>5923</v>
      </c>
      <c r="B342" t="s">
        <v>5924</v>
      </c>
      <c r="C342" t="s">
        <v>5170</v>
      </c>
      <c r="D342">
        <v>25</v>
      </c>
      <c r="E342">
        <v>2.5</v>
      </c>
      <c r="F342">
        <v>2.5</v>
      </c>
      <c r="G342" t="s">
        <v>24</v>
      </c>
      <c r="H342" t="s">
        <v>1899</v>
      </c>
      <c r="I342">
        <v>2022</v>
      </c>
    </row>
    <row r="343" spans="1:9" x14ac:dyDescent="0.25">
      <c r="A343" t="s">
        <v>5772</v>
      </c>
      <c r="B343" t="s">
        <v>5773</v>
      </c>
      <c r="C343" t="s">
        <v>5170</v>
      </c>
      <c r="D343">
        <v>15</v>
      </c>
      <c r="E343">
        <v>3</v>
      </c>
      <c r="F343">
        <v>3</v>
      </c>
      <c r="G343" t="s">
        <v>24</v>
      </c>
      <c r="H343" t="s">
        <v>1899</v>
      </c>
      <c r="I343">
        <v>2022</v>
      </c>
    </row>
    <row r="344" spans="1:9" x14ac:dyDescent="0.25">
      <c r="A344" t="s">
        <v>5840</v>
      </c>
      <c r="B344" t="s">
        <v>5841</v>
      </c>
      <c r="C344" t="s">
        <v>5170</v>
      </c>
      <c r="D344">
        <v>7</v>
      </c>
      <c r="E344">
        <v>1.4</v>
      </c>
      <c r="F344">
        <v>1.4</v>
      </c>
      <c r="G344" t="s">
        <v>24</v>
      </c>
      <c r="H344" t="s">
        <v>1899</v>
      </c>
      <c r="I344">
        <v>2022</v>
      </c>
    </row>
    <row r="345" spans="1:9" x14ac:dyDescent="0.25">
      <c r="A345" t="s">
        <v>5829</v>
      </c>
      <c r="B345" t="s">
        <v>5830</v>
      </c>
      <c r="C345" t="s">
        <v>5170</v>
      </c>
      <c r="D345">
        <v>2</v>
      </c>
      <c r="E345">
        <v>1.2</v>
      </c>
      <c r="F345">
        <v>1.2</v>
      </c>
      <c r="G345" t="s">
        <v>24</v>
      </c>
      <c r="H345" t="s">
        <v>1899</v>
      </c>
      <c r="I345">
        <v>2022</v>
      </c>
    </row>
    <row r="346" spans="1:9" x14ac:dyDescent="0.25">
      <c r="A346" t="s">
        <v>5889</v>
      </c>
      <c r="B346" t="s">
        <v>5890</v>
      </c>
      <c r="C346" t="s">
        <v>5170</v>
      </c>
      <c r="D346">
        <v>3</v>
      </c>
      <c r="E346">
        <v>1.8</v>
      </c>
      <c r="F346">
        <v>1.8</v>
      </c>
      <c r="G346" t="s">
        <v>24</v>
      </c>
      <c r="H346" t="s">
        <v>1899</v>
      </c>
      <c r="I346">
        <v>2022</v>
      </c>
    </row>
    <row r="347" spans="1:9" x14ac:dyDescent="0.25">
      <c r="A347" t="s">
        <v>5761</v>
      </c>
      <c r="B347" t="s">
        <v>5762</v>
      </c>
      <c r="C347" t="s">
        <v>5170</v>
      </c>
      <c r="D347">
        <v>3.8</v>
      </c>
      <c r="E347">
        <v>2.2999999999999998</v>
      </c>
      <c r="F347">
        <v>2.2999999999999998</v>
      </c>
      <c r="G347" t="s">
        <v>24</v>
      </c>
      <c r="H347" t="s">
        <v>1899</v>
      </c>
      <c r="I347">
        <v>2022</v>
      </c>
    </row>
    <row r="348" spans="1:9" x14ac:dyDescent="0.25">
      <c r="A348" t="s">
        <v>5902</v>
      </c>
      <c r="B348" t="s">
        <v>5903</v>
      </c>
      <c r="C348" t="s">
        <v>5170</v>
      </c>
      <c r="D348">
        <v>3</v>
      </c>
      <c r="E348">
        <v>1.8</v>
      </c>
      <c r="F348">
        <v>1.8</v>
      </c>
      <c r="G348" t="s">
        <v>24</v>
      </c>
      <c r="H348" t="s">
        <v>1899</v>
      </c>
      <c r="I348">
        <v>2022</v>
      </c>
    </row>
    <row r="349" spans="1:9" x14ac:dyDescent="0.25">
      <c r="A349" t="s">
        <v>5142</v>
      </c>
      <c r="B349" t="s">
        <v>5774</v>
      </c>
      <c r="C349" t="s">
        <v>5170</v>
      </c>
      <c r="D349">
        <v>1</v>
      </c>
      <c r="E349">
        <v>0.6</v>
      </c>
      <c r="F349">
        <v>0.6</v>
      </c>
      <c r="G349" t="s">
        <v>24</v>
      </c>
      <c r="H349" t="s">
        <v>1899</v>
      </c>
      <c r="I349">
        <v>2022</v>
      </c>
    </row>
    <row r="350" spans="1:9" x14ac:dyDescent="0.25">
      <c r="A350" t="s">
        <v>5138</v>
      </c>
      <c r="B350" t="s">
        <v>5765</v>
      </c>
      <c r="C350" t="s">
        <v>5170</v>
      </c>
      <c r="D350">
        <v>2</v>
      </c>
      <c r="E350">
        <v>1.2</v>
      </c>
      <c r="F350">
        <v>1.2</v>
      </c>
      <c r="G350" t="s">
        <v>24</v>
      </c>
      <c r="H350" t="s">
        <v>1899</v>
      </c>
      <c r="I350">
        <v>2022</v>
      </c>
    </row>
    <row r="351" spans="1:9" x14ac:dyDescent="0.25">
      <c r="A351" t="s">
        <v>5808</v>
      </c>
      <c r="B351" t="s">
        <v>5809</v>
      </c>
      <c r="C351" t="s">
        <v>5170</v>
      </c>
      <c r="D351">
        <v>10</v>
      </c>
      <c r="E351">
        <v>6</v>
      </c>
      <c r="F351">
        <v>6</v>
      </c>
      <c r="G351" t="s">
        <v>24</v>
      </c>
      <c r="H351" t="s">
        <v>1899</v>
      </c>
      <c r="I351">
        <v>2022</v>
      </c>
    </row>
    <row r="352" spans="1:9" x14ac:dyDescent="0.25">
      <c r="A352" t="s">
        <v>5783</v>
      </c>
      <c r="B352" t="s">
        <v>5784</v>
      </c>
      <c r="C352" t="s">
        <v>5170</v>
      </c>
      <c r="D352">
        <v>2.5</v>
      </c>
      <c r="E352">
        <v>1.5</v>
      </c>
      <c r="F352">
        <v>1.5</v>
      </c>
      <c r="G352" t="s">
        <v>24</v>
      </c>
      <c r="H352" t="s">
        <v>1899</v>
      </c>
      <c r="I352">
        <v>2022</v>
      </c>
    </row>
    <row r="353" spans="1:9" x14ac:dyDescent="0.25">
      <c r="A353" t="s">
        <v>5789</v>
      </c>
      <c r="B353" t="s">
        <v>5790</v>
      </c>
      <c r="C353" t="s">
        <v>5170</v>
      </c>
      <c r="D353">
        <v>20</v>
      </c>
      <c r="E353">
        <v>12</v>
      </c>
      <c r="F353">
        <v>12</v>
      </c>
      <c r="G353" t="s">
        <v>24</v>
      </c>
      <c r="H353" t="s">
        <v>1899</v>
      </c>
      <c r="I353">
        <v>2022</v>
      </c>
    </row>
    <row r="354" spans="1:9" x14ac:dyDescent="0.25">
      <c r="A354" t="s">
        <v>5848</v>
      </c>
      <c r="B354" t="s">
        <v>5849</v>
      </c>
      <c r="C354" t="s">
        <v>5170</v>
      </c>
      <c r="D354">
        <v>5</v>
      </c>
      <c r="E354">
        <v>3</v>
      </c>
      <c r="F354">
        <v>3</v>
      </c>
      <c r="G354" t="s">
        <v>24</v>
      </c>
      <c r="H354" t="s">
        <v>1899</v>
      </c>
      <c r="I354">
        <v>2022</v>
      </c>
    </row>
    <row r="355" spans="1:9" x14ac:dyDescent="0.25">
      <c r="A355" t="s">
        <v>5228</v>
      </c>
      <c r="B355" t="s">
        <v>5922</v>
      </c>
      <c r="C355" t="s">
        <v>5170</v>
      </c>
      <c r="D355">
        <v>11.5</v>
      </c>
      <c r="E355">
        <v>3.5</v>
      </c>
      <c r="F355">
        <v>3.5</v>
      </c>
      <c r="G355" t="s">
        <v>24</v>
      </c>
      <c r="H355" t="s">
        <v>1899</v>
      </c>
      <c r="I355">
        <v>2022</v>
      </c>
    </row>
    <row r="356" spans="1:9" x14ac:dyDescent="0.25">
      <c r="A356" t="s">
        <v>5912</v>
      </c>
      <c r="B356" t="s">
        <v>5913</v>
      </c>
      <c r="C356" t="s">
        <v>5170</v>
      </c>
      <c r="D356">
        <v>5</v>
      </c>
      <c r="E356">
        <v>3.5</v>
      </c>
      <c r="F356">
        <v>3.5</v>
      </c>
      <c r="G356" t="s">
        <v>24</v>
      </c>
      <c r="H356" t="s">
        <v>1899</v>
      </c>
      <c r="I356">
        <v>2022</v>
      </c>
    </row>
    <row r="357" spans="1:9" x14ac:dyDescent="0.25">
      <c r="A357" t="s">
        <v>5899</v>
      </c>
      <c r="B357" t="s">
        <v>5900</v>
      </c>
      <c r="C357" t="s">
        <v>5170</v>
      </c>
      <c r="D357">
        <v>2</v>
      </c>
      <c r="E357">
        <v>1.4</v>
      </c>
      <c r="F357">
        <v>1.4</v>
      </c>
      <c r="G357" t="s">
        <v>24</v>
      </c>
      <c r="H357" t="s">
        <v>1899</v>
      </c>
      <c r="I357">
        <v>2022</v>
      </c>
    </row>
    <row r="358" spans="1:9" x14ac:dyDescent="0.25">
      <c r="A358" t="s">
        <v>5168</v>
      </c>
      <c r="B358" t="s">
        <v>5847</v>
      </c>
      <c r="C358" t="s">
        <v>5170</v>
      </c>
      <c r="D358">
        <v>10</v>
      </c>
      <c r="E358">
        <v>7</v>
      </c>
      <c r="F358">
        <v>7</v>
      </c>
      <c r="G358" t="s">
        <v>24</v>
      </c>
      <c r="H358" t="s">
        <v>1899</v>
      </c>
      <c r="I358">
        <v>2022</v>
      </c>
    </row>
    <row r="359" spans="1:9" x14ac:dyDescent="0.25">
      <c r="A359" t="s">
        <v>5895</v>
      </c>
      <c r="B359" t="s">
        <v>5896</v>
      </c>
      <c r="C359" t="s">
        <v>5170</v>
      </c>
      <c r="D359">
        <v>2</v>
      </c>
      <c r="E359">
        <v>1.4</v>
      </c>
      <c r="F359">
        <v>1.4</v>
      </c>
      <c r="G359" t="s">
        <v>24</v>
      </c>
      <c r="H359" t="s">
        <v>1899</v>
      </c>
      <c r="I359">
        <v>2022</v>
      </c>
    </row>
    <row r="360" spans="1:9" x14ac:dyDescent="0.25">
      <c r="A360" t="s">
        <v>5897</v>
      </c>
      <c r="B360" t="s">
        <v>5898</v>
      </c>
      <c r="C360" t="s">
        <v>5170</v>
      </c>
      <c r="D360">
        <v>4</v>
      </c>
      <c r="E360">
        <v>2.8</v>
      </c>
      <c r="F360">
        <v>2.8</v>
      </c>
      <c r="G360" t="s">
        <v>24</v>
      </c>
      <c r="H360" t="s">
        <v>1899</v>
      </c>
      <c r="I360">
        <v>2022</v>
      </c>
    </row>
    <row r="361" spans="1:9" x14ac:dyDescent="0.25">
      <c r="A361" t="s">
        <v>5908</v>
      </c>
      <c r="B361" t="s">
        <v>5909</v>
      </c>
      <c r="C361" t="s">
        <v>5170</v>
      </c>
      <c r="D361">
        <v>5</v>
      </c>
      <c r="E361">
        <v>3.5</v>
      </c>
      <c r="F361">
        <v>3.5</v>
      </c>
      <c r="G361" t="s">
        <v>24</v>
      </c>
      <c r="H361" t="s">
        <v>1899</v>
      </c>
      <c r="I361">
        <v>2022</v>
      </c>
    </row>
    <row r="362" spans="1:9" x14ac:dyDescent="0.25">
      <c r="A362" t="s">
        <v>5234</v>
      </c>
      <c r="B362" t="s">
        <v>5928</v>
      </c>
      <c r="C362" t="s">
        <v>5170</v>
      </c>
      <c r="D362">
        <v>20</v>
      </c>
      <c r="E362">
        <v>2</v>
      </c>
      <c r="F362">
        <v>2</v>
      </c>
      <c r="G362" t="s">
        <v>24</v>
      </c>
      <c r="H362" t="s">
        <v>1899</v>
      </c>
      <c r="I362">
        <v>2022</v>
      </c>
    </row>
    <row r="363" spans="1:9" x14ac:dyDescent="0.25">
      <c r="A363" t="s">
        <v>5140</v>
      </c>
      <c r="B363" t="s">
        <v>5771</v>
      </c>
      <c r="C363" t="s">
        <v>5170</v>
      </c>
      <c r="D363">
        <v>25</v>
      </c>
      <c r="E363">
        <v>15</v>
      </c>
      <c r="F363">
        <v>15</v>
      </c>
      <c r="G363" t="s">
        <v>24</v>
      </c>
      <c r="H363" t="s">
        <v>1899</v>
      </c>
      <c r="I363">
        <v>2022</v>
      </c>
    </row>
    <row r="364" spans="1:9" x14ac:dyDescent="0.25">
      <c r="A364" t="s">
        <v>5787</v>
      </c>
      <c r="B364" t="s">
        <v>5788</v>
      </c>
      <c r="C364" t="s">
        <v>5170</v>
      </c>
      <c r="D364">
        <v>50</v>
      </c>
      <c r="E364">
        <v>15</v>
      </c>
      <c r="F364">
        <v>15</v>
      </c>
      <c r="G364" t="s">
        <v>24</v>
      </c>
      <c r="H364" t="s">
        <v>1899</v>
      </c>
      <c r="I364">
        <v>2022</v>
      </c>
    </row>
    <row r="365" spans="1:9" x14ac:dyDescent="0.25">
      <c r="A365" t="s">
        <v>5904</v>
      </c>
      <c r="B365" t="s">
        <v>5905</v>
      </c>
      <c r="C365" t="s">
        <v>5170</v>
      </c>
      <c r="D365">
        <v>2</v>
      </c>
      <c r="E365">
        <v>1.4</v>
      </c>
      <c r="F365">
        <v>1.4</v>
      </c>
      <c r="G365" t="s">
        <v>24</v>
      </c>
      <c r="H365" t="s">
        <v>1899</v>
      </c>
      <c r="I365">
        <v>2022</v>
      </c>
    </row>
    <row r="366" spans="1:9" x14ac:dyDescent="0.25">
      <c r="A366" t="s">
        <v>5941</v>
      </c>
      <c r="B366" t="s">
        <v>5942</v>
      </c>
      <c r="C366" t="s">
        <v>4952</v>
      </c>
      <c r="D366">
        <v>54</v>
      </c>
      <c r="E366">
        <v>41</v>
      </c>
      <c r="F366">
        <v>41</v>
      </c>
      <c r="G366" t="s">
        <v>24</v>
      </c>
      <c r="H366" t="s">
        <v>1899</v>
      </c>
      <c r="I366">
        <v>2022</v>
      </c>
    </row>
    <row r="367" spans="1:9" x14ac:dyDescent="0.25">
      <c r="A367" t="s">
        <v>5769</v>
      </c>
      <c r="B367" t="s">
        <v>5770</v>
      </c>
      <c r="C367" t="s">
        <v>5170</v>
      </c>
      <c r="D367">
        <v>68</v>
      </c>
      <c r="E367">
        <v>6.8</v>
      </c>
      <c r="F367">
        <v>6.8</v>
      </c>
      <c r="G367" t="s">
        <v>24</v>
      </c>
      <c r="H367" t="s">
        <v>4959</v>
      </c>
      <c r="I367">
        <v>2022</v>
      </c>
    </row>
    <row r="368" spans="1:9" x14ac:dyDescent="0.25">
      <c r="A368" t="s">
        <v>5797</v>
      </c>
      <c r="B368" t="s">
        <v>5798</v>
      </c>
      <c r="C368" t="s">
        <v>5170</v>
      </c>
      <c r="D368">
        <v>19.100000000000001</v>
      </c>
      <c r="E368">
        <v>19.100000000000001</v>
      </c>
      <c r="F368">
        <v>19.100000000000001</v>
      </c>
      <c r="G368" t="s">
        <v>5540</v>
      </c>
      <c r="H368" t="s">
        <v>5749</v>
      </c>
      <c r="I368">
        <v>2022</v>
      </c>
    </row>
    <row r="369" spans="1:9" x14ac:dyDescent="0.25">
      <c r="A369" t="s">
        <v>5175</v>
      </c>
      <c r="B369" t="s">
        <v>5855</v>
      </c>
      <c r="C369" t="s">
        <v>5170</v>
      </c>
      <c r="D369">
        <v>7.5</v>
      </c>
      <c r="E369">
        <v>7.5</v>
      </c>
      <c r="F369">
        <v>7.5</v>
      </c>
      <c r="G369" t="s">
        <v>5540</v>
      </c>
      <c r="H369" t="s">
        <v>5213</v>
      </c>
      <c r="I369">
        <v>2022</v>
      </c>
    </row>
    <row r="370" spans="1:9" x14ac:dyDescent="0.25">
      <c r="A370" t="s">
        <v>5151</v>
      </c>
      <c r="B370" t="s">
        <v>5803</v>
      </c>
      <c r="C370" t="s">
        <v>5170</v>
      </c>
      <c r="D370">
        <v>11.7</v>
      </c>
      <c r="E370">
        <v>11.7</v>
      </c>
      <c r="F370">
        <v>11.7</v>
      </c>
      <c r="G370" t="s">
        <v>5540</v>
      </c>
      <c r="H370" t="s">
        <v>5749</v>
      </c>
      <c r="I370">
        <v>2022</v>
      </c>
    </row>
    <row r="371" spans="1:9" x14ac:dyDescent="0.25">
      <c r="A371" t="s">
        <v>5801</v>
      </c>
      <c r="B371" t="s">
        <v>5802</v>
      </c>
      <c r="C371" t="s">
        <v>5170</v>
      </c>
      <c r="D371">
        <v>14.3</v>
      </c>
      <c r="E371">
        <v>14.3</v>
      </c>
      <c r="F371">
        <v>14.3</v>
      </c>
      <c r="G371" t="s">
        <v>5540</v>
      </c>
      <c r="H371" t="s">
        <v>5213</v>
      </c>
      <c r="I371">
        <v>2022</v>
      </c>
    </row>
    <row r="372" spans="1:9" x14ac:dyDescent="0.25">
      <c r="A372" t="s">
        <v>5777</v>
      </c>
      <c r="B372" t="s">
        <v>5778</v>
      </c>
      <c r="C372" t="s">
        <v>5170</v>
      </c>
      <c r="D372">
        <v>0.7</v>
      </c>
      <c r="E372">
        <v>0.7</v>
      </c>
      <c r="F372">
        <v>0.7</v>
      </c>
      <c r="G372" t="s">
        <v>5540</v>
      </c>
      <c r="H372" t="s">
        <v>5244</v>
      </c>
      <c r="I372">
        <v>2022</v>
      </c>
    </row>
    <row r="373" spans="1:9" x14ac:dyDescent="0.25">
      <c r="A373" t="s">
        <v>5189</v>
      </c>
      <c r="B373" t="s">
        <v>5868</v>
      </c>
      <c r="C373" t="s">
        <v>5170</v>
      </c>
      <c r="D373">
        <v>1.1000000000000001</v>
      </c>
      <c r="E373">
        <v>1.1000000000000001</v>
      </c>
      <c r="F373">
        <v>1.1000000000000001</v>
      </c>
      <c r="G373" t="s">
        <v>5540</v>
      </c>
      <c r="H373" t="s">
        <v>5311</v>
      </c>
      <c r="I373">
        <v>2022</v>
      </c>
    </row>
    <row r="374" spans="1:9" x14ac:dyDescent="0.25">
      <c r="A374" t="s">
        <v>5835</v>
      </c>
      <c r="B374" t="s">
        <v>5836</v>
      </c>
      <c r="C374" t="s">
        <v>5170</v>
      </c>
      <c r="D374">
        <v>8.9</v>
      </c>
      <c r="E374">
        <v>8.9</v>
      </c>
      <c r="F374">
        <v>8.9</v>
      </c>
      <c r="G374" t="s">
        <v>5540</v>
      </c>
      <c r="H374" t="s">
        <v>5768</v>
      </c>
      <c r="I374">
        <v>2022</v>
      </c>
    </row>
    <row r="375" spans="1:9" x14ac:dyDescent="0.25">
      <c r="A375" t="s">
        <v>5837</v>
      </c>
      <c r="B375" t="s">
        <v>5838</v>
      </c>
      <c r="C375" t="s">
        <v>5170</v>
      </c>
      <c r="D375">
        <v>7</v>
      </c>
      <c r="E375">
        <v>7</v>
      </c>
      <c r="F375">
        <v>7</v>
      </c>
      <c r="G375" t="s">
        <v>5540</v>
      </c>
      <c r="H375" t="s">
        <v>5839</v>
      </c>
      <c r="I375">
        <v>2022</v>
      </c>
    </row>
    <row r="376" spans="1:9" x14ac:dyDescent="0.25">
      <c r="A376" t="s">
        <v>5766</v>
      </c>
      <c r="B376" t="s">
        <v>5767</v>
      </c>
      <c r="C376" t="s">
        <v>5170</v>
      </c>
      <c r="D376">
        <v>1.4</v>
      </c>
      <c r="E376">
        <v>1.4</v>
      </c>
      <c r="F376">
        <v>1.4</v>
      </c>
      <c r="G376" t="s">
        <v>5540</v>
      </c>
      <c r="H376" t="s">
        <v>5768</v>
      </c>
      <c r="I376">
        <v>2022</v>
      </c>
    </row>
    <row r="377" spans="1:9" x14ac:dyDescent="0.25">
      <c r="A377" t="s">
        <v>5763</v>
      </c>
      <c r="B377" t="s">
        <v>5764</v>
      </c>
      <c r="C377" t="s">
        <v>5170</v>
      </c>
      <c r="D377">
        <v>2.2999999999999998</v>
      </c>
      <c r="E377">
        <v>2.2999999999999998</v>
      </c>
      <c r="F377">
        <v>2.2999999999999998</v>
      </c>
      <c r="G377" t="s">
        <v>5540</v>
      </c>
      <c r="H377" t="s">
        <v>5213</v>
      </c>
      <c r="I377">
        <v>2022</v>
      </c>
    </row>
    <row r="378" spans="1:9" x14ac:dyDescent="0.25">
      <c r="A378" t="s">
        <v>5211</v>
      </c>
      <c r="B378" t="s">
        <v>5901</v>
      </c>
      <c r="C378" t="s">
        <v>5170</v>
      </c>
      <c r="D378">
        <v>21.1</v>
      </c>
      <c r="E378">
        <v>21.1</v>
      </c>
      <c r="F378">
        <v>21.1</v>
      </c>
      <c r="G378" t="s">
        <v>5540</v>
      </c>
      <c r="H378" t="s">
        <v>5213</v>
      </c>
      <c r="I378">
        <v>2022</v>
      </c>
    </row>
    <row r="379" spans="1:9" x14ac:dyDescent="0.25">
      <c r="A379" t="s">
        <v>5866</v>
      </c>
      <c r="B379" t="s">
        <v>5867</v>
      </c>
      <c r="C379" t="s">
        <v>5170</v>
      </c>
      <c r="D379">
        <v>17.600000000000001</v>
      </c>
      <c r="E379">
        <v>17.600000000000001</v>
      </c>
      <c r="F379">
        <v>17.600000000000001</v>
      </c>
      <c r="G379" t="s">
        <v>5540</v>
      </c>
      <c r="H379" t="s">
        <v>5213</v>
      </c>
      <c r="I379">
        <v>2022</v>
      </c>
    </row>
    <row r="380" spans="1:9" x14ac:dyDescent="0.25">
      <c r="A380" t="s">
        <v>5757</v>
      </c>
      <c r="B380" t="s">
        <v>5758</v>
      </c>
      <c r="C380" t="s">
        <v>5170</v>
      </c>
      <c r="D380">
        <v>3.8</v>
      </c>
      <c r="E380">
        <v>3.8</v>
      </c>
      <c r="F380">
        <v>3.8</v>
      </c>
      <c r="G380" t="s">
        <v>24</v>
      </c>
      <c r="H380" t="s">
        <v>1899</v>
      </c>
      <c r="I380">
        <v>2022</v>
      </c>
    </row>
    <row r="381" spans="1:9" x14ac:dyDescent="0.25">
      <c r="A381" t="s">
        <v>5171</v>
      </c>
      <c r="B381" t="s">
        <v>5850</v>
      </c>
      <c r="C381" t="s">
        <v>5170</v>
      </c>
      <c r="D381">
        <v>1.4</v>
      </c>
      <c r="E381">
        <v>1.4</v>
      </c>
      <c r="F381">
        <v>1.4</v>
      </c>
      <c r="G381" t="s">
        <v>5540</v>
      </c>
      <c r="H381" t="s">
        <v>5244</v>
      </c>
      <c r="I381">
        <v>2022</v>
      </c>
    </row>
    <row r="382" spans="1:9" x14ac:dyDescent="0.25">
      <c r="A382" t="s">
        <v>5191</v>
      </c>
      <c r="B382" t="s">
        <v>5869</v>
      </c>
      <c r="C382" t="s">
        <v>5170</v>
      </c>
      <c r="D382">
        <v>1.4</v>
      </c>
      <c r="E382">
        <v>1.4</v>
      </c>
      <c r="F382">
        <v>1.4</v>
      </c>
      <c r="G382" t="s">
        <v>5540</v>
      </c>
      <c r="H382" t="s">
        <v>5311</v>
      </c>
      <c r="I382">
        <v>2022</v>
      </c>
    </row>
    <row r="383" spans="1:9" x14ac:dyDescent="0.25">
      <c r="A383" t="s">
        <v>5779</v>
      </c>
      <c r="B383" t="s">
        <v>5780</v>
      </c>
      <c r="C383" t="s">
        <v>5170</v>
      </c>
      <c r="D383">
        <v>1.8</v>
      </c>
      <c r="E383">
        <v>1.8</v>
      </c>
      <c r="F383">
        <v>1.8</v>
      </c>
      <c r="G383" t="s">
        <v>5540</v>
      </c>
      <c r="H383" t="s">
        <v>5244</v>
      </c>
      <c r="I383">
        <v>2022</v>
      </c>
    </row>
    <row r="384" spans="1:9" x14ac:dyDescent="0.25">
      <c r="A384" t="s">
        <v>5804</v>
      </c>
      <c r="B384" t="s">
        <v>5805</v>
      </c>
      <c r="C384" t="s">
        <v>5170</v>
      </c>
      <c r="D384">
        <v>35.799999999999997</v>
      </c>
      <c r="E384">
        <v>35.799999999999997</v>
      </c>
      <c r="F384">
        <v>35.799999999999997</v>
      </c>
      <c r="G384" t="s">
        <v>5540</v>
      </c>
      <c r="H384" t="s">
        <v>5213</v>
      </c>
      <c r="I384">
        <v>2022</v>
      </c>
    </row>
    <row r="385" spans="1:9" x14ac:dyDescent="0.25">
      <c r="A385" t="s">
        <v>5920</v>
      </c>
      <c r="B385" t="s">
        <v>5921</v>
      </c>
      <c r="C385" t="s">
        <v>5170</v>
      </c>
      <c r="D385">
        <v>25</v>
      </c>
      <c r="E385">
        <v>25</v>
      </c>
      <c r="F385">
        <v>25</v>
      </c>
      <c r="G385" t="s">
        <v>5540</v>
      </c>
      <c r="H385" t="s">
        <v>5146</v>
      </c>
      <c r="I385">
        <v>2022</v>
      </c>
    </row>
    <row r="386" spans="1:9" x14ac:dyDescent="0.25">
      <c r="A386" t="s">
        <v>5842</v>
      </c>
      <c r="B386" t="s">
        <v>5843</v>
      </c>
      <c r="C386" t="s">
        <v>5170</v>
      </c>
      <c r="D386">
        <v>50</v>
      </c>
      <c r="E386">
        <v>50</v>
      </c>
      <c r="F386">
        <v>50</v>
      </c>
      <c r="G386" t="s">
        <v>5540</v>
      </c>
      <c r="H386" t="s">
        <v>141</v>
      </c>
      <c r="I386">
        <v>2022</v>
      </c>
    </row>
    <row r="387" spans="1:9" x14ac:dyDescent="0.25">
      <c r="A387" t="s">
        <v>5910</v>
      </c>
      <c r="B387" t="s">
        <v>5911</v>
      </c>
      <c r="C387" t="s">
        <v>5170</v>
      </c>
      <c r="D387">
        <v>50</v>
      </c>
      <c r="E387">
        <v>50</v>
      </c>
      <c r="F387">
        <v>50</v>
      </c>
      <c r="G387" t="s">
        <v>5540</v>
      </c>
      <c r="H387" t="s">
        <v>141</v>
      </c>
      <c r="I387">
        <v>2022</v>
      </c>
    </row>
    <row r="388" spans="1:9" x14ac:dyDescent="0.25">
      <c r="A388" t="s">
        <v>5851</v>
      </c>
      <c r="B388" t="s">
        <v>5852</v>
      </c>
      <c r="C388" t="s">
        <v>5170</v>
      </c>
      <c r="D388">
        <v>1</v>
      </c>
      <c r="E388">
        <v>1</v>
      </c>
      <c r="F388">
        <v>1</v>
      </c>
      <c r="G388" t="s">
        <v>24</v>
      </c>
      <c r="H388" t="s">
        <v>4905</v>
      </c>
      <c r="I388">
        <v>2022</v>
      </c>
    </row>
    <row r="389" spans="1:9" x14ac:dyDescent="0.25">
      <c r="A389" t="s">
        <v>5853</v>
      </c>
      <c r="B389" t="s">
        <v>5854</v>
      </c>
      <c r="C389" t="s">
        <v>5170</v>
      </c>
      <c r="D389">
        <v>2</v>
      </c>
      <c r="E389">
        <v>2</v>
      </c>
      <c r="F389">
        <v>2</v>
      </c>
      <c r="G389" t="s">
        <v>5540</v>
      </c>
      <c r="H389" t="s">
        <v>4905</v>
      </c>
      <c r="I389">
        <v>2022</v>
      </c>
    </row>
    <row r="390" spans="1:9" x14ac:dyDescent="0.25">
      <c r="A390" t="s">
        <v>5759</v>
      </c>
      <c r="B390" t="s">
        <v>5760</v>
      </c>
      <c r="C390" t="s">
        <v>5170</v>
      </c>
      <c r="D390">
        <v>3.8</v>
      </c>
      <c r="E390">
        <v>3.8</v>
      </c>
      <c r="F390">
        <v>3.8</v>
      </c>
      <c r="G390" t="s">
        <v>24</v>
      </c>
      <c r="H390" t="s">
        <v>4905</v>
      </c>
      <c r="I390">
        <v>2022</v>
      </c>
    </row>
    <row r="391" spans="1:9" x14ac:dyDescent="0.25">
      <c r="A391" t="s">
        <v>5814</v>
      </c>
      <c r="B391" t="s">
        <v>5815</v>
      </c>
      <c r="C391" t="s">
        <v>5170</v>
      </c>
      <c r="D391">
        <v>1</v>
      </c>
      <c r="E391">
        <v>1</v>
      </c>
      <c r="F391">
        <v>1</v>
      </c>
      <c r="G391" t="s">
        <v>24</v>
      </c>
      <c r="H391" t="s">
        <v>4905</v>
      </c>
      <c r="I391">
        <v>2022</v>
      </c>
    </row>
    <row r="392" spans="1:9" x14ac:dyDescent="0.25">
      <c r="A392" t="s">
        <v>5785</v>
      </c>
      <c r="B392" t="s">
        <v>5786</v>
      </c>
      <c r="C392" t="s">
        <v>5170</v>
      </c>
      <c r="D392">
        <v>9.4</v>
      </c>
      <c r="E392">
        <v>9.4</v>
      </c>
      <c r="F392">
        <v>9.4</v>
      </c>
      <c r="G392" t="s">
        <v>24</v>
      </c>
      <c r="H392" t="s">
        <v>4905</v>
      </c>
      <c r="I392">
        <v>2022</v>
      </c>
    </row>
    <row r="393" spans="1:9" x14ac:dyDescent="0.25">
      <c r="A393" t="s">
        <v>5187</v>
      </c>
      <c r="B393" t="s">
        <v>5865</v>
      </c>
      <c r="C393" t="s">
        <v>5170</v>
      </c>
      <c r="D393">
        <v>9.4</v>
      </c>
      <c r="E393">
        <v>9.4</v>
      </c>
      <c r="F393">
        <v>9.4</v>
      </c>
      <c r="G393" t="s">
        <v>24</v>
      </c>
      <c r="H393" t="s">
        <v>141</v>
      </c>
      <c r="I393">
        <v>2022</v>
      </c>
    </row>
    <row r="394" spans="1:9" x14ac:dyDescent="0.25">
      <c r="A394" t="s">
        <v>5193</v>
      </c>
      <c r="B394" t="s">
        <v>5870</v>
      </c>
      <c r="C394" t="s">
        <v>5170</v>
      </c>
      <c r="D394">
        <v>2.8</v>
      </c>
      <c r="E394">
        <v>2.8</v>
      </c>
      <c r="F394">
        <v>2.8</v>
      </c>
      <c r="G394" t="s">
        <v>24</v>
      </c>
      <c r="H394" t="s">
        <v>1899</v>
      </c>
      <c r="I394">
        <v>2022</v>
      </c>
    </row>
    <row r="395" spans="1:9" x14ac:dyDescent="0.25">
      <c r="A395" t="s">
        <v>5628</v>
      </c>
      <c r="B395" t="s">
        <v>5629</v>
      </c>
      <c r="C395" t="s">
        <v>5610</v>
      </c>
      <c r="D395">
        <v>15.2</v>
      </c>
      <c r="E395">
        <v>10</v>
      </c>
      <c r="F395">
        <v>10</v>
      </c>
      <c r="G395" t="s">
        <v>24</v>
      </c>
      <c r="H395" t="s">
        <v>1899</v>
      </c>
      <c r="I395">
        <v>2022</v>
      </c>
    </row>
    <row r="396" spans="1:9" x14ac:dyDescent="0.25">
      <c r="A396" t="s">
        <v>5587</v>
      </c>
      <c r="B396" t="s">
        <v>5588</v>
      </c>
      <c r="C396" t="s">
        <v>5537</v>
      </c>
      <c r="D396">
        <v>13</v>
      </c>
      <c r="E396">
        <v>13</v>
      </c>
      <c r="F396">
        <v>3.3</v>
      </c>
      <c r="G396" t="s">
        <v>25</v>
      </c>
      <c r="H396" t="s">
        <v>4864</v>
      </c>
      <c r="I396">
        <v>2022</v>
      </c>
    </row>
    <row r="397" spans="1:9" x14ac:dyDescent="0.25">
      <c r="A397" t="s">
        <v>4873</v>
      </c>
      <c r="B397" t="s">
        <v>5562</v>
      </c>
      <c r="C397" t="s">
        <v>5537</v>
      </c>
      <c r="D397">
        <v>6.5</v>
      </c>
      <c r="E397">
        <v>6.5</v>
      </c>
      <c r="F397">
        <v>1.5</v>
      </c>
      <c r="G397" t="s">
        <v>24</v>
      </c>
      <c r="H397" t="s">
        <v>4870</v>
      </c>
      <c r="I397">
        <v>2022</v>
      </c>
    </row>
    <row r="398" spans="1:9" x14ac:dyDescent="0.25">
      <c r="A398" t="s">
        <v>5571</v>
      </c>
      <c r="B398" t="s">
        <v>5572</v>
      </c>
      <c r="C398" t="s">
        <v>5537</v>
      </c>
      <c r="D398">
        <v>1.9</v>
      </c>
      <c r="E398">
        <v>1.9</v>
      </c>
      <c r="F398">
        <v>1.9</v>
      </c>
      <c r="G398" t="s">
        <v>24</v>
      </c>
      <c r="H398" t="s">
        <v>84</v>
      </c>
      <c r="I398">
        <v>2022</v>
      </c>
    </row>
    <row r="399" spans="1:9" x14ac:dyDescent="0.25">
      <c r="A399" t="s">
        <v>5563</v>
      </c>
      <c r="B399" t="s">
        <v>5564</v>
      </c>
      <c r="C399" t="s">
        <v>5537</v>
      </c>
      <c r="D399">
        <v>12.5</v>
      </c>
      <c r="E399">
        <v>12.5</v>
      </c>
      <c r="F399">
        <v>12.5</v>
      </c>
      <c r="G399" t="s">
        <v>24</v>
      </c>
      <c r="H399" t="s">
        <v>4905</v>
      </c>
      <c r="I399">
        <v>2022</v>
      </c>
    </row>
    <row r="400" spans="1:9" x14ac:dyDescent="0.25">
      <c r="A400" t="s">
        <v>5554</v>
      </c>
      <c r="B400" t="s">
        <v>5555</v>
      </c>
      <c r="C400" t="s">
        <v>5537</v>
      </c>
      <c r="D400">
        <v>27.9</v>
      </c>
      <c r="E400">
        <v>27.9</v>
      </c>
      <c r="F400">
        <v>27.9</v>
      </c>
      <c r="G400" t="s">
        <v>24</v>
      </c>
      <c r="H400" t="s">
        <v>84</v>
      </c>
      <c r="I400">
        <v>2022</v>
      </c>
    </row>
    <row r="401" spans="1:9" x14ac:dyDescent="0.25">
      <c r="A401" t="s">
        <v>5726</v>
      </c>
      <c r="B401" t="s">
        <v>5727</v>
      </c>
      <c r="C401" t="s">
        <v>5537</v>
      </c>
      <c r="D401">
        <v>5</v>
      </c>
      <c r="E401">
        <v>5</v>
      </c>
      <c r="F401">
        <v>5</v>
      </c>
      <c r="G401" t="s">
        <v>24</v>
      </c>
      <c r="H401" t="s">
        <v>4905</v>
      </c>
      <c r="I401">
        <v>2022</v>
      </c>
    </row>
    <row r="402" spans="1:9" x14ac:dyDescent="0.25">
      <c r="A402" t="s">
        <v>5565</v>
      </c>
      <c r="B402" t="s">
        <v>5566</v>
      </c>
      <c r="C402" t="s">
        <v>5537</v>
      </c>
      <c r="D402">
        <v>7</v>
      </c>
      <c r="E402">
        <v>7</v>
      </c>
      <c r="F402">
        <v>7</v>
      </c>
      <c r="G402" t="s">
        <v>24</v>
      </c>
      <c r="H402" t="s">
        <v>84</v>
      </c>
      <c r="I402">
        <v>2022</v>
      </c>
    </row>
    <row r="403" spans="1:9" x14ac:dyDescent="0.25">
      <c r="A403" t="s">
        <v>5577</v>
      </c>
      <c r="B403" t="s">
        <v>5578</v>
      </c>
      <c r="C403" t="s">
        <v>5537</v>
      </c>
      <c r="D403">
        <v>6.6</v>
      </c>
      <c r="E403">
        <v>6.6</v>
      </c>
      <c r="F403">
        <v>6.6</v>
      </c>
      <c r="G403" t="s">
        <v>24</v>
      </c>
      <c r="H403" t="s">
        <v>4870</v>
      </c>
      <c r="I403">
        <v>2022</v>
      </c>
    </row>
    <row r="404" spans="1:9" x14ac:dyDescent="0.25">
      <c r="A404" t="s">
        <v>5575</v>
      </c>
      <c r="B404" t="s">
        <v>5576</v>
      </c>
      <c r="C404" t="s">
        <v>5537</v>
      </c>
      <c r="D404">
        <v>3</v>
      </c>
      <c r="E404">
        <v>3</v>
      </c>
      <c r="F404">
        <v>3</v>
      </c>
      <c r="G404" t="s">
        <v>24</v>
      </c>
      <c r="H404" t="s">
        <v>141</v>
      </c>
      <c r="I404">
        <v>2022</v>
      </c>
    </row>
    <row r="405" spans="1:9" x14ac:dyDescent="0.25">
      <c r="A405" t="s">
        <v>5680</v>
      </c>
      <c r="B405" t="s">
        <v>5681</v>
      </c>
      <c r="C405" t="s">
        <v>5537</v>
      </c>
      <c r="D405">
        <v>23.2</v>
      </c>
      <c r="E405">
        <v>23.2</v>
      </c>
      <c r="F405">
        <v>23.2</v>
      </c>
      <c r="G405" t="s">
        <v>24</v>
      </c>
      <c r="H405" t="s">
        <v>141</v>
      </c>
      <c r="I405">
        <v>2022</v>
      </c>
    </row>
    <row r="406" spans="1:9" x14ac:dyDescent="0.25">
      <c r="A406" t="s">
        <v>5589</v>
      </c>
      <c r="B406" t="s">
        <v>5590</v>
      </c>
      <c r="C406" t="s">
        <v>5537</v>
      </c>
      <c r="D406">
        <v>35.9</v>
      </c>
      <c r="E406">
        <v>17.899999999999999</v>
      </c>
      <c r="F406">
        <v>17.899999999999999</v>
      </c>
      <c r="G406" t="s">
        <v>24</v>
      </c>
      <c r="H406" t="s">
        <v>84</v>
      </c>
      <c r="I406">
        <v>2022</v>
      </c>
    </row>
    <row r="407" spans="1:9" x14ac:dyDescent="0.25">
      <c r="A407" t="s">
        <v>5963</v>
      </c>
      <c r="B407" t="s">
        <v>5964</v>
      </c>
      <c r="C407" t="s">
        <v>5965</v>
      </c>
      <c r="D407">
        <v>250</v>
      </c>
      <c r="E407">
        <v>250</v>
      </c>
      <c r="F407">
        <v>250</v>
      </c>
      <c r="G407" t="s">
        <v>24</v>
      </c>
      <c r="H407" t="s">
        <v>84</v>
      </c>
      <c r="I407">
        <v>2022</v>
      </c>
    </row>
    <row r="408" spans="1:9" x14ac:dyDescent="0.25">
      <c r="A408" t="s">
        <v>5686</v>
      </c>
      <c r="B408" t="s">
        <v>5687</v>
      </c>
      <c r="C408" t="s">
        <v>141</v>
      </c>
      <c r="D408">
        <v>263.2</v>
      </c>
      <c r="E408">
        <v>263.2</v>
      </c>
      <c r="F408">
        <v>173.7</v>
      </c>
      <c r="G408" t="s">
        <v>24</v>
      </c>
      <c r="H408" t="s">
        <v>141</v>
      </c>
      <c r="I408">
        <v>2022</v>
      </c>
    </row>
    <row r="409" spans="1:9" x14ac:dyDescent="0.25">
      <c r="A409" t="s">
        <v>5560</v>
      </c>
      <c r="B409" t="s">
        <v>5561</v>
      </c>
      <c r="C409" t="s">
        <v>5537</v>
      </c>
      <c r="D409">
        <v>10</v>
      </c>
      <c r="E409">
        <v>10</v>
      </c>
      <c r="F409">
        <v>10</v>
      </c>
      <c r="G409" t="s">
        <v>24</v>
      </c>
      <c r="H409" t="s">
        <v>84</v>
      </c>
      <c r="I409">
        <v>2022</v>
      </c>
    </row>
    <row r="410" spans="1:9" x14ac:dyDescent="0.25">
      <c r="A410" t="s">
        <v>5585</v>
      </c>
      <c r="B410" t="s">
        <v>5586</v>
      </c>
      <c r="C410" t="s">
        <v>5537</v>
      </c>
      <c r="D410">
        <v>75</v>
      </c>
      <c r="E410">
        <v>75</v>
      </c>
      <c r="F410">
        <v>75</v>
      </c>
      <c r="G410" t="s">
        <v>24</v>
      </c>
      <c r="H410" t="s">
        <v>84</v>
      </c>
      <c r="I410">
        <v>2022</v>
      </c>
    </row>
    <row r="411" spans="1:9" x14ac:dyDescent="0.25">
      <c r="A411" t="s">
        <v>5548</v>
      </c>
      <c r="B411" t="s">
        <v>5549</v>
      </c>
      <c r="C411" t="s">
        <v>5537</v>
      </c>
      <c r="D411">
        <v>20</v>
      </c>
      <c r="E411">
        <v>20</v>
      </c>
      <c r="F411">
        <v>20</v>
      </c>
      <c r="G411" t="s">
        <v>24</v>
      </c>
      <c r="H411" t="s">
        <v>4905</v>
      </c>
      <c r="I411">
        <v>2022</v>
      </c>
    </row>
    <row r="412" spans="1:9" x14ac:dyDescent="0.25">
      <c r="A412" t="s">
        <v>5974</v>
      </c>
      <c r="B412" t="s">
        <v>5975</v>
      </c>
      <c r="C412" t="s">
        <v>84</v>
      </c>
      <c r="D412">
        <v>17.899999999999999</v>
      </c>
      <c r="E412">
        <v>17.899999999999999</v>
      </c>
      <c r="F412">
        <v>17.899999999999999</v>
      </c>
      <c r="G412" t="s">
        <v>24</v>
      </c>
      <c r="H412" t="s">
        <v>84</v>
      </c>
      <c r="I412">
        <v>2022</v>
      </c>
    </row>
    <row r="413" spans="1:9" x14ac:dyDescent="0.25">
      <c r="A413" t="s">
        <v>5711</v>
      </c>
      <c r="B413" t="s">
        <v>5712</v>
      </c>
      <c r="C413" t="s">
        <v>141</v>
      </c>
      <c r="D413">
        <v>12.9</v>
      </c>
      <c r="E413">
        <v>12.9</v>
      </c>
      <c r="F413">
        <v>12.9</v>
      </c>
      <c r="G413" t="s">
        <v>24</v>
      </c>
      <c r="H413" t="s">
        <v>141</v>
      </c>
      <c r="I413">
        <v>2022</v>
      </c>
    </row>
    <row r="414" spans="1:9" x14ac:dyDescent="0.25">
      <c r="A414" t="s">
        <v>5955</v>
      </c>
      <c r="B414" t="s">
        <v>5956</v>
      </c>
      <c r="C414" t="s">
        <v>4952</v>
      </c>
      <c r="D414">
        <v>3.8</v>
      </c>
      <c r="E414">
        <v>3.8</v>
      </c>
      <c r="F414">
        <v>3.8</v>
      </c>
      <c r="G414" t="s">
        <v>24</v>
      </c>
      <c r="H414" t="s">
        <v>1899</v>
      </c>
      <c r="I414">
        <v>2022</v>
      </c>
    </row>
    <row r="415" spans="1:9" x14ac:dyDescent="0.25">
      <c r="A415" t="s">
        <v>5636</v>
      </c>
      <c r="B415" t="s">
        <v>5637</v>
      </c>
      <c r="C415" t="s">
        <v>84</v>
      </c>
      <c r="D415">
        <v>60</v>
      </c>
      <c r="E415">
        <v>60</v>
      </c>
      <c r="F415">
        <v>60</v>
      </c>
      <c r="G415" t="s">
        <v>24</v>
      </c>
      <c r="H415" t="s">
        <v>84</v>
      </c>
      <c r="I415">
        <v>2022</v>
      </c>
    </row>
    <row r="416" spans="1:9" x14ac:dyDescent="0.25">
      <c r="A416" t="s">
        <v>5546</v>
      </c>
      <c r="B416" t="s">
        <v>5547</v>
      </c>
      <c r="C416" t="s">
        <v>5537</v>
      </c>
      <c r="D416">
        <v>46.8</v>
      </c>
      <c r="E416">
        <v>46.8</v>
      </c>
      <c r="F416">
        <v>30</v>
      </c>
      <c r="G416" t="s">
        <v>24</v>
      </c>
      <c r="H416" t="s">
        <v>4892</v>
      </c>
      <c r="I416">
        <v>2022</v>
      </c>
    </row>
    <row r="417" spans="1:9" x14ac:dyDescent="0.25">
      <c r="A417" t="s">
        <v>5720</v>
      </c>
      <c r="B417" t="s">
        <v>5721</v>
      </c>
      <c r="C417" t="s">
        <v>141</v>
      </c>
      <c r="D417">
        <v>38.9</v>
      </c>
      <c r="E417">
        <v>10.4</v>
      </c>
      <c r="F417">
        <v>10.4</v>
      </c>
      <c r="G417" t="s">
        <v>5540</v>
      </c>
      <c r="H417" t="s">
        <v>141</v>
      </c>
      <c r="I417">
        <v>2022</v>
      </c>
    </row>
    <row r="418" spans="1:9" x14ac:dyDescent="0.25">
      <c r="A418" t="s">
        <v>5611</v>
      </c>
      <c r="B418" t="s">
        <v>5612</v>
      </c>
      <c r="C418" t="s">
        <v>5610</v>
      </c>
      <c r="D418">
        <v>50</v>
      </c>
      <c r="E418">
        <v>30</v>
      </c>
      <c r="F418">
        <v>30</v>
      </c>
      <c r="G418" t="s">
        <v>24</v>
      </c>
      <c r="H418" t="s">
        <v>1899</v>
      </c>
      <c r="I418">
        <v>2022</v>
      </c>
    </row>
    <row r="419" spans="1:9" x14ac:dyDescent="0.25">
      <c r="A419" t="s">
        <v>5604</v>
      </c>
      <c r="B419" t="s">
        <v>5605</v>
      </c>
      <c r="C419" t="s">
        <v>141</v>
      </c>
      <c r="D419">
        <v>4.5</v>
      </c>
      <c r="E419">
        <v>4.2</v>
      </c>
      <c r="F419">
        <v>4.2</v>
      </c>
      <c r="G419" t="s">
        <v>24</v>
      </c>
      <c r="H419" t="s">
        <v>141</v>
      </c>
      <c r="I419">
        <v>2022</v>
      </c>
    </row>
    <row r="420" spans="1:9" x14ac:dyDescent="0.25">
      <c r="A420" t="s">
        <v>5544</v>
      </c>
      <c r="B420" t="s">
        <v>5545</v>
      </c>
      <c r="C420" t="s">
        <v>5537</v>
      </c>
      <c r="D420">
        <v>65.599999999999994</v>
      </c>
      <c r="E420">
        <v>65.599999999999994</v>
      </c>
      <c r="F420">
        <v>44.2</v>
      </c>
      <c r="G420" t="s">
        <v>24</v>
      </c>
      <c r="H420" t="s">
        <v>4892</v>
      </c>
      <c r="I420">
        <v>2022</v>
      </c>
    </row>
    <row r="421" spans="1:9" x14ac:dyDescent="0.25">
      <c r="A421" t="s">
        <v>5010</v>
      </c>
      <c r="B421" t="s">
        <v>5692</v>
      </c>
      <c r="C421" t="s">
        <v>141</v>
      </c>
      <c r="D421">
        <v>4.7</v>
      </c>
      <c r="E421">
        <v>4.7</v>
      </c>
      <c r="F421">
        <v>4.7</v>
      </c>
      <c r="G421" t="s">
        <v>24</v>
      </c>
      <c r="H421" t="s">
        <v>141</v>
      </c>
      <c r="I421">
        <v>2022</v>
      </c>
    </row>
    <row r="422" spans="1:9" x14ac:dyDescent="0.25">
      <c r="A422" t="s">
        <v>5662</v>
      </c>
      <c r="B422" t="s">
        <v>5663</v>
      </c>
      <c r="C422" t="s">
        <v>141</v>
      </c>
      <c r="D422">
        <v>44</v>
      </c>
      <c r="E422">
        <v>44</v>
      </c>
      <c r="F422">
        <v>44</v>
      </c>
      <c r="G422" t="s">
        <v>24</v>
      </c>
      <c r="H422" t="s">
        <v>141</v>
      </c>
      <c r="I422">
        <v>2022</v>
      </c>
    </row>
    <row r="423" spans="1:9" x14ac:dyDescent="0.25">
      <c r="A423" t="s">
        <v>5558</v>
      </c>
      <c r="B423" t="s">
        <v>5559</v>
      </c>
      <c r="C423" t="s">
        <v>5537</v>
      </c>
      <c r="D423">
        <v>55.2</v>
      </c>
      <c r="E423">
        <v>55.2</v>
      </c>
      <c r="F423">
        <v>55.2</v>
      </c>
      <c r="G423" t="s">
        <v>24</v>
      </c>
      <c r="H423" t="s">
        <v>84</v>
      </c>
      <c r="I423">
        <v>2022</v>
      </c>
    </row>
    <row r="424" spans="1:9" x14ac:dyDescent="0.25">
      <c r="A424" t="s">
        <v>5598</v>
      </c>
      <c r="B424" t="s">
        <v>5599</v>
      </c>
      <c r="C424" t="s">
        <v>84</v>
      </c>
      <c r="D424">
        <v>8</v>
      </c>
      <c r="E424">
        <v>2</v>
      </c>
      <c r="F424">
        <v>2</v>
      </c>
      <c r="G424" t="s">
        <v>25</v>
      </c>
      <c r="H424" t="s">
        <v>4859</v>
      </c>
      <c r="I424">
        <v>2022</v>
      </c>
    </row>
    <row r="425" spans="1:9" x14ac:dyDescent="0.25">
      <c r="A425" t="s">
        <v>5550</v>
      </c>
      <c r="B425" t="s">
        <v>5551</v>
      </c>
      <c r="C425" t="s">
        <v>5537</v>
      </c>
      <c r="D425">
        <v>4.5</v>
      </c>
      <c r="E425">
        <v>4.5</v>
      </c>
      <c r="F425">
        <v>4.5</v>
      </c>
      <c r="G425" t="s">
        <v>25</v>
      </c>
      <c r="H425" t="s">
        <v>4864</v>
      </c>
      <c r="I425">
        <v>2022</v>
      </c>
    </row>
    <row r="426" spans="1:9" x14ac:dyDescent="0.25">
      <c r="A426" t="s">
        <v>5542</v>
      </c>
      <c r="B426" t="s">
        <v>5543</v>
      </c>
      <c r="C426" t="s">
        <v>5537</v>
      </c>
      <c r="D426">
        <v>14.1</v>
      </c>
      <c r="E426">
        <v>14.1</v>
      </c>
      <c r="F426">
        <v>14.1</v>
      </c>
      <c r="G426" t="s">
        <v>25</v>
      </c>
      <c r="H426" t="s">
        <v>4949</v>
      </c>
      <c r="I426">
        <v>2022</v>
      </c>
    </row>
    <row r="427" spans="1:9" x14ac:dyDescent="0.25">
      <c r="A427" t="s">
        <v>4996</v>
      </c>
      <c r="B427" t="s">
        <v>4997</v>
      </c>
      <c r="C427" t="s">
        <v>141</v>
      </c>
      <c r="D427">
        <v>20</v>
      </c>
      <c r="E427">
        <v>20</v>
      </c>
      <c r="F427">
        <v>20</v>
      </c>
      <c r="G427" t="s">
        <v>24</v>
      </c>
      <c r="H427" t="s">
        <v>141</v>
      </c>
      <c r="I427">
        <v>2022</v>
      </c>
    </row>
    <row r="428" spans="1:9" x14ac:dyDescent="0.25">
      <c r="A428" t="s">
        <v>5556</v>
      </c>
      <c r="B428" t="s">
        <v>5557</v>
      </c>
      <c r="C428" t="s">
        <v>5537</v>
      </c>
      <c r="D428">
        <v>5.9</v>
      </c>
      <c r="E428">
        <v>5.9</v>
      </c>
      <c r="F428">
        <v>5.9</v>
      </c>
      <c r="G428" t="s">
        <v>5540</v>
      </c>
      <c r="H428" t="s">
        <v>141</v>
      </c>
      <c r="I428">
        <v>2022</v>
      </c>
    </row>
    <row r="429" spans="1:9" x14ac:dyDescent="0.25">
      <c r="A429" t="s">
        <v>5593</v>
      </c>
      <c r="B429" t="s">
        <v>5594</v>
      </c>
      <c r="C429" t="s">
        <v>84</v>
      </c>
      <c r="D429">
        <v>100</v>
      </c>
      <c r="E429">
        <v>17</v>
      </c>
      <c r="F429">
        <v>16.600000000000001</v>
      </c>
      <c r="G429" t="s">
        <v>25</v>
      </c>
      <c r="H429" t="s">
        <v>4859</v>
      </c>
      <c r="I429">
        <v>2022</v>
      </c>
    </row>
    <row r="430" spans="1:9" x14ac:dyDescent="0.25">
      <c r="A430" t="s">
        <v>5659</v>
      </c>
      <c r="B430" t="s">
        <v>5660</v>
      </c>
      <c r="C430" t="s">
        <v>141</v>
      </c>
      <c r="D430">
        <v>14.8</v>
      </c>
      <c r="E430">
        <v>14.8</v>
      </c>
      <c r="F430">
        <v>14.8</v>
      </c>
      <c r="G430" t="s">
        <v>24</v>
      </c>
      <c r="H430" t="s">
        <v>5661</v>
      </c>
      <c r="I430">
        <v>2022</v>
      </c>
    </row>
    <row r="431" spans="1:9" x14ac:dyDescent="0.25">
      <c r="A431" t="s">
        <v>5181</v>
      </c>
      <c r="B431" t="s">
        <v>5182</v>
      </c>
      <c r="C431" t="s">
        <v>5170</v>
      </c>
      <c r="D431">
        <v>86</v>
      </c>
      <c r="E431">
        <v>86</v>
      </c>
      <c r="F431">
        <v>86</v>
      </c>
      <c r="G431" t="s">
        <v>24</v>
      </c>
      <c r="H431" t="s">
        <v>4905</v>
      </c>
      <c r="I431">
        <v>2022</v>
      </c>
    </row>
    <row r="432" spans="1:9" x14ac:dyDescent="0.25">
      <c r="A432" t="s">
        <v>5795</v>
      </c>
      <c r="B432" t="s">
        <v>5796</v>
      </c>
      <c r="C432" t="s">
        <v>5170</v>
      </c>
      <c r="D432">
        <v>75</v>
      </c>
      <c r="E432">
        <v>73.5</v>
      </c>
      <c r="F432">
        <v>73.5</v>
      </c>
      <c r="G432" t="s">
        <v>24</v>
      </c>
      <c r="H432" t="s">
        <v>1899</v>
      </c>
      <c r="I432">
        <v>2022</v>
      </c>
    </row>
    <row r="433" spans="1:9" x14ac:dyDescent="0.25">
      <c r="A433" t="s">
        <v>5651</v>
      </c>
      <c r="B433" t="s">
        <v>5652</v>
      </c>
      <c r="C433" t="s">
        <v>4952</v>
      </c>
      <c r="D433">
        <v>8.9</v>
      </c>
      <c r="E433">
        <v>2.8</v>
      </c>
      <c r="F433">
        <v>2.8</v>
      </c>
      <c r="G433" t="s">
        <v>24</v>
      </c>
      <c r="H433" t="s">
        <v>1899</v>
      </c>
      <c r="I433">
        <v>2022</v>
      </c>
    </row>
    <row r="434" spans="1:9" x14ac:dyDescent="0.25">
      <c r="A434" t="s">
        <v>5717</v>
      </c>
      <c r="B434" t="s">
        <v>5718</v>
      </c>
      <c r="C434" t="s">
        <v>5719</v>
      </c>
      <c r="D434">
        <v>30</v>
      </c>
      <c r="E434">
        <v>5.3</v>
      </c>
      <c r="F434">
        <v>5.3</v>
      </c>
      <c r="G434" t="s">
        <v>24</v>
      </c>
      <c r="H434" t="s">
        <v>84</v>
      </c>
      <c r="I434">
        <v>2022</v>
      </c>
    </row>
    <row r="435" spans="1:9" x14ac:dyDescent="0.25">
      <c r="A435" t="s">
        <v>5220</v>
      </c>
      <c r="B435" t="s">
        <v>5221</v>
      </c>
      <c r="C435" t="s">
        <v>5170</v>
      </c>
      <c r="D435">
        <v>65</v>
      </c>
      <c r="E435">
        <v>65</v>
      </c>
      <c r="F435">
        <v>65</v>
      </c>
      <c r="G435" t="s">
        <v>24</v>
      </c>
      <c r="H435" t="s">
        <v>4905</v>
      </c>
      <c r="I435">
        <v>2022</v>
      </c>
    </row>
    <row r="436" spans="1:9" x14ac:dyDescent="0.25">
      <c r="A436" t="s">
        <v>5871</v>
      </c>
      <c r="B436" t="s">
        <v>5872</v>
      </c>
      <c r="C436" t="s">
        <v>5170</v>
      </c>
      <c r="D436">
        <v>74.7</v>
      </c>
      <c r="E436">
        <v>74.7</v>
      </c>
      <c r="F436">
        <v>74.7</v>
      </c>
      <c r="G436" t="s">
        <v>24</v>
      </c>
      <c r="H436" t="s">
        <v>4905</v>
      </c>
      <c r="I436">
        <v>2022</v>
      </c>
    </row>
    <row r="437" spans="1:9" x14ac:dyDescent="0.25">
      <c r="A437" t="s">
        <v>5732</v>
      </c>
      <c r="B437" t="s">
        <v>5733</v>
      </c>
      <c r="C437" t="s">
        <v>5537</v>
      </c>
      <c r="D437">
        <v>5</v>
      </c>
      <c r="E437">
        <v>5</v>
      </c>
      <c r="F437">
        <v>5</v>
      </c>
      <c r="G437" t="s">
        <v>24</v>
      </c>
      <c r="H437" t="s">
        <v>4905</v>
      </c>
      <c r="I437">
        <v>2022</v>
      </c>
    </row>
    <row r="438" spans="1:9" x14ac:dyDescent="0.25">
      <c r="A438" t="s">
        <v>5984</v>
      </c>
      <c r="B438" t="s">
        <v>5985</v>
      </c>
      <c r="C438" t="s">
        <v>4924</v>
      </c>
      <c r="D438">
        <v>15</v>
      </c>
      <c r="E438">
        <v>9.8000000000000007</v>
      </c>
      <c r="F438">
        <v>8.3000000000000007</v>
      </c>
      <c r="G438" t="s">
        <v>25</v>
      </c>
      <c r="H438" t="s">
        <v>4867</v>
      </c>
      <c r="I438">
        <v>2022</v>
      </c>
    </row>
    <row r="439" spans="1:9" x14ac:dyDescent="0.25">
      <c r="A439" t="s">
        <v>5218</v>
      </c>
      <c r="B439" t="s">
        <v>5219</v>
      </c>
      <c r="C439" t="s">
        <v>5170</v>
      </c>
      <c r="D439">
        <v>56.6</v>
      </c>
      <c r="E439">
        <v>28.3</v>
      </c>
      <c r="F439">
        <v>28.3</v>
      </c>
      <c r="G439" t="s">
        <v>24</v>
      </c>
      <c r="H439" t="s">
        <v>4905</v>
      </c>
      <c r="I439">
        <v>2022</v>
      </c>
    </row>
    <row r="440" spans="1:9" x14ac:dyDescent="0.25">
      <c r="A440" t="s">
        <v>5876</v>
      </c>
      <c r="B440" t="s">
        <v>5877</v>
      </c>
      <c r="C440" t="s">
        <v>5170</v>
      </c>
      <c r="D440">
        <v>50</v>
      </c>
      <c r="E440">
        <v>50</v>
      </c>
      <c r="F440">
        <v>50</v>
      </c>
      <c r="G440" t="s">
        <v>24</v>
      </c>
      <c r="H440" t="s">
        <v>141</v>
      </c>
      <c r="I440">
        <v>2022</v>
      </c>
    </row>
    <row r="441" spans="1:9" x14ac:dyDescent="0.25">
      <c r="A441" t="s">
        <v>5937</v>
      </c>
      <c r="B441" t="s">
        <v>5938</v>
      </c>
      <c r="C441" t="s">
        <v>5170</v>
      </c>
      <c r="D441">
        <v>10</v>
      </c>
      <c r="E441">
        <v>10</v>
      </c>
      <c r="F441">
        <v>10</v>
      </c>
      <c r="G441" t="s">
        <v>24</v>
      </c>
      <c r="H441" t="s">
        <v>141</v>
      </c>
      <c r="I441">
        <v>2022</v>
      </c>
    </row>
    <row r="442" spans="1:9" x14ac:dyDescent="0.25">
      <c r="A442" t="s">
        <v>5893</v>
      </c>
      <c r="B442" t="s">
        <v>5894</v>
      </c>
      <c r="C442" t="s">
        <v>5170</v>
      </c>
      <c r="D442">
        <v>30.6</v>
      </c>
      <c r="E442">
        <v>26.3</v>
      </c>
      <c r="F442">
        <v>26.3</v>
      </c>
      <c r="G442" t="s">
        <v>24</v>
      </c>
      <c r="H442" t="s">
        <v>4905</v>
      </c>
      <c r="I442">
        <v>2022</v>
      </c>
    </row>
    <row r="443" spans="1:9" x14ac:dyDescent="0.25">
      <c r="A443" t="s">
        <v>5736</v>
      </c>
      <c r="B443" t="s">
        <v>5737</v>
      </c>
      <c r="C443" t="s">
        <v>5597</v>
      </c>
      <c r="D443">
        <v>100</v>
      </c>
      <c r="E443">
        <v>100</v>
      </c>
      <c r="F443">
        <v>100</v>
      </c>
      <c r="G443" t="s">
        <v>24</v>
      </c>
      <c r="H443" t="s">
        <v>4905</v>
      </c>
      <c r="I443">
        <v>2022</v>
      </c>
    </row>
    <row r="444" spans="1:9" x14ac:dyDescent="0.25">
      <c r="A444" t="s">
        <v>5581</v>
      </c>
      <c r="B444" t="s">
        <v>5582</v>
      </c>
      <c r="C444" t="s">
        <v>5537</v>
      </c>
      <c r="D444">
        <v>5.6</v>
      </c>
      <c r="E444">
        <v>2.8</v>
      </c>
      <c r="F444">
        <v>2.8</v>
      </c>
      <c r="G444" t="s">
        <v>24</v>
      </c>
      <c r="H444" t="s">
        <v>84</v>
      </c>
      <c r="I444">
        <v>2022</v>
      </c>
    </row>
    <row r="445" spans="1:9" x14ac:dyDescent="0.25">
      <c r="A445" t="s">
        <v>5949</v>
      </c>
      <c r="B445" t="s">
        <v>5950</v>
      </c>
      <c r="C445" t="s">
        <v>4952</v>
      </c>
      <c r="D445">
        <v>18.7</v>
      </c>
      <c r="E445">
        <v>18.7</v>
      </c>
      <c r="F445">
        <v>18.7</v>
      </c>
      <c r="G445" t="s">
        <v>24</v>
      </c>
      <c r="H445" t="s">
        <v>1899</v>
      </c>
      <c r="I445">
        <v>2022</v>
      </c>
    </row>
    <row r="446" spans="1:9" x14ac:dyDescent="0.25">
      <c r="A446" t="s">
        <v>5935</v>
      </c>
      <c r="B446" t="s">
        <v>5936</v>
      </c>
      <c r="C446" t="s">
        <v>5170</v>
      </c>
      <c r="D446">
        <v>10</v>
      </c>
      <c r="E446">
        <v>10</v>
      </c>
      <c r="F446">
        <v>10</v>
      </c>
      <c r="G446" t="s">
        <v>5540</v>
      </c>
      <c r="H446" t="s">
        <v>141</v>
      </c>
      <c r="I446">
        <v>2022</v>
      </c>
    </row>
    <row r="447" spans="1:9" x14ac:dyDescent="0.25">
      <c r="A447" t="s">
        <v>5201</v>
      </c>
      <c r="B447" t="s">
        <v>5202</v>
      </c>
      <c r="C447" t="s">
        <v>5170</v>
      </c>
      <c r="D447">
        <v>30</v>
      </c>
      <c r="E447">
        <v>30</v>
      </c>
      <c r="F447">
        <v>30</v>
      </c>
      <c r="G447" t="s">
        <v>24</v>
      </c>
      <c r="H447" t="s">
        <v>4905</v>
      </c>
      <c r="I447">
        <v>2022</v>
      </c>
    </row>
    <row r="448" spans="1:9" x14ac:dyDescent="0.25">
      <c r="A448" t="s">
        <v>5707</v>
      </c>
      <c r="B448" t="s">
        <v>5708</v>
      </c>
      <c r="C448" t="s">
        <v>141</v>
      </c>
      <c r="D448">
        <v>22.5</v>
      </c>
      <c r="E448">
        <v>11.3</v>
      </c>
      <c r="F448">
        <v>11.3</v>
      </c>
      <c r="G448" t="s">
        <v>24</v>
      </c>
      <c r="H448" t="s">
        <v>141</v>
      </c>
      <c r="I448">
        <v>2022</v>
      </c>
    </row>
    <row r="449" spans="1:9" x14ac:dyDescent="0.25">
      <c r="A449" t="s">
        <v>5747</v>
      </c>
      <c r="B449" t="s">
        <v>5748</v>
      </c>
      <c r="C449" t="s">
        <v>5597</v>
      </c>
      <c r="D449">
        <v>20</v>
      </c>
      <c r="E449">
        <v>20</v>
      </c>
      <c r="F449">
        <v>20</v>
      </c>
      <c r="G449" t="s">
        <v>5540</v>
      </c>
      <c r="H449" t="s">
        <v>5749</v>
      </c>
      <c r="I449">
        <v>2022</v>
      </c>
    </row>
    <row r="450" spans="1:9" x14ac:dyDescent="0.25">
      <c r="A450" t="s">
        <v>5929</v>
      </c>
      <c r="B450" t="s">
        <v>5930</v>
      </c>
      <c r="C450" t="s">
        <v>5170</v>
      </c>
      <c r="D450">
        <v>25.6</v>
      </c>
      <c r="E450">
        <v>25.6</v>
      </c>
      <c r="F450">
        <v>25.6</v>
      </c>
      <c r="G450" t="s">
        <v>24</v>
      </c>
      <c r="H450" t="s">
        <v>4905</v>
      </c>
      <c r="I450">
        <v>2022</v>
      </c>
    </row>
    <row r="451" spans="1:9" x14ac:dyDescent="0.25">
      <c r="A451" t="s">
        <v>5722</v>
      </c>
      <c r="B451" t="s">
        <v>5723</v>
      </c>
      <c r="C451" t="s">
        <v>5602</v>
      </c>
      <c r="D451">
        <v>170.8</v>
      </c>
      <c r="E451">
        <v>170.8</v>
      </c>
      <c r="F451">
        <v>170.8</v>
      </c>
      <c r="G451" t="s">
        <v>24</v>
      </c>
      <c r="H451" t="s">
        <v>141</v>
      </c>
      <c r="I451">
        <v>2022</v>
      </c>
    </row>
    <row r="452" spans="1:9" x14ac:dyDescent="0.25">
      <c r="A452" t="s">
        <v>5251</v>
      </c>
      <c r="B452" t="s">
        <v>5932</v>
      </c>
      <c r="C452" t="s">
        <v>5170</v>
      </c>
      <c r="D452">
        <v>40</v>
      </c>
      <c r="E452">
        <v>40</v>
      </c>
      <c r="F452">
        <v>40</v>
      </c>
      <c r="G452" t="s">
        <v>24</v>
      </c>
      <c r="H452" t="s">
        <v>141</v>
      </c>
      <c r="I452">
        <v>2022</v>
      </c>
    </row>
    <row r="453" spans="1:9" x14ac:dyDescent="0.25">
      <c r="A453" t="s">
        <v>5874</v>
      </c>
      <c r="B453" t="s">
        <v>5875</v>
      </c>
      <c r="C453" t="s">
        <v>5170</v>
      </c>
      <c r="D453">
        <v>10</v>
      </c>
      <c r="E453">
        <v>10</v>
      </c>
      <c r="F453">
        <v>10</v>
      </c>
      <c r="G453" t="s">
        <v>5540</v>
      </c>
      <c r="H453" t="s">
        <v>141</v>
      </c>
      <c r="I453">
        <v>2022</v>
      </c>
    </row>
    <row r="454" spans="1:9" x14ac:dyDescent="0.25">
      <c r="A454" t="s">
        <v>5690</v>
      </c>
      <c r="B454" t="s">
        <v>5691</v>
      </c>
      <c r="C454" t="s">
        <v>141</v>
      </c>
      <c r="D454">
        <v>93.7</v>
      </c>
      <c r="E454">
        <v>93.7</v>
      </c>
      <c r="F454">
        <v>93.7</v>
      </c>
      <c r="G454" t="s">
        <v>24</v>
      </c>
      <c r="H454" t="s">
        <v>141</v>
      </c>
      <c r="I454">
        <v>2022</v>
      </c>
    </row>
    <row r="455" spans="1:9" x14ac:dyDescent="0.25">
      <c r="A455" t="s">
        <v>5695</v>
      </c>
      <c r="B455" t="s">
        <v>5696</v>
      </c>
      <c r="C455" t="s">
        <v>141</v>
      </c>
      <c r="D455">
        <v>30.6</v>
      </c>
      <c r="E455">
        <v>30.6</v>
      </c>
      <c r="F455">
        <v>30.6</v>
      </c>
      <c r="G455" t="s">
        <v>24</v>
      </c>
      <c r="H455" t="s">
        <v>141</v>
      </c>
      <c r="I455">
        <v>2022</v>
      </c>
    </row>
    <row r="456" spans="1:9" x14ac:dyDescent="0.25">
      <c r="A456" t="s">
        <v>5214</v>
      </c>
      <c r="B456" t="s">
        <v>5215</v>
      </c>
      <c r="C456" t="s">
        <v>5170</v>
      </c>
      <c r="D456">
        <v>54.8</v>
      </c>
      <c r="E456">
        <v>54.8</v>
      </c>
      <c r="F456">
        <v>54.8</v>
      </c>
      <c r="G456" t="s">
        <v>24</v>
      </c>
      <c r="H456" t="s">
        <v>4905</v>
      </c>
      <c r="I456">
        <v>2022</v>
      </c>
    </row>
    <row r="457" spans="1:9" x14ac:dyDescent="0.25">
      <c r="A457" t="s">
        <v>5705</v>
      </c>
      <c r="B457" t="s">
        <v>5706</v>
      </c>
      <c r="C457" t="s">
        <v>141</v>
      </c>
      <c r="D457">
        <v>93.7</v>
      </c>
      <c r="E457">
        <v>61.8</v>
      </c>
      <c r="F457">
        <v>61.8</v>
      </c>
      <c r="G457" t="s">
        <v>5540</v>
      </c>
      <c r="H457" t="s">
        <v>141</v>
      </c>
      <c r="I457">
        <v>2022</v>
      </c>
    </row>
    <row r="458" spans="1:9" x14ac:dyDescent="0.25">
      <c r="A458" t="s">
        <v>5878</v>
      </c>
      <c r="B458" t="s">
        <v>5879</v>
      </c>
      <c r="C458" t="s">
        <v>5170</v>
      </c>
      <c r="D458">
        <v>27.6</v>
      </c>
      <c r="E458">
        <v>27.6</v>
      </c>
      <c r="F458">
        <v>27.6</v>
      </c>
      <c r="G458" t="s">
        <v>24</v>
      </c>
      <c r="H458" t="s">
        <v>4905</v>
      </c>
      <c r="I458">
        <v>2022</v>
      </c>
    </row>
    <row r="459" spans="1:9" x14ac:dyDescent="0.25">
      <c r="A459" t="s">
        <v>5738</v>
      </c>
      <c r="B459" t="s">
        <v>5739</v>
      </c>
      <c r="C459" t="s">
        <v>5537</v>
      </c>
      <c r="D459">
        <v>75</v>
      </c>
      <c r="E459">
        <v>56.3</v>
      </c>
      <c r="F459">
        <v>56.3</v>
      </c>
      <c r="G459" t="s">
        <v>24</v>
      </c>
      <c r="H459" t="s">
        <v>4905</v>
      </c>
      <c r="I459">
        <v>2022</v>
      </c>
    </row>
    <row r="460" spans="1:9" x14ac:dyDescent="0.25">
      <c r="A460" t="s">
        <v>5124</v>
      </c>
      <c r="B460" t="s">
        <v>5125</v>
      </c>
      <c r="C460" t="s">
        <v>5170</v>
      </c>
      <c r="D460">
        <v>60</v>
      </c>
      <c r="E460">
        <v>60</v>
      </c>
      <c r="F460">
        <v>60</v>
      </c>
      <c r="G460" t="s">
        <v>24</v>
      </c>
      <c r="H460" t="s">
        <v>4905</v>
      </c>
      <c r="I460">
        <v>2022</v>
      </c>
    </row>
    <row r="461" spans="1:9" x14ac:dyDescent="0.25">
      <c r="A461" t="s">
        <v>5162</v>
      </c>
      <c r="B461" t="s">
        <v>5163</v>
      </c>
      <c r="C461" t="s">
        <v>5170</v>
      </c>
      <c r="D461">
        <v>21</v>
      </c>
      <c r="E461">
        <v>21</v>
      </c>
      <c r="F461">
        <v>21</v>
      </c>
      <c r="G461" t="s">
        <v>24</v>
      </c>
      <c r="H461" t="s">
        <v>4905</v>
      </c>
      <c r="I461">
        <v>2022</v>
      </c>
    </row>
    <row r="462" spans="1:9" x14ac:dyDescent="0.25">
      <c r="A462" t="s">
        <v>5179</v>
      </c>
      <c r="B462" t="s">
        <v>5856</v>
      </c>
      <c r="C462" t="s">
        <v>5170</v>
      </c>
      <c r="D462">
        <v>50</v>
      </c>
      <c r="E462">
        <v>50</v>
      </c>
      <c r="F462">
        <v>50</v>
      </c>
      <c r="G462" t="s">
        <v>5540</v>
      </c>
      <c r="H462" t="s">
        <v>5768</v>
      </c>
      <c r="I462">
        <v>2022</v>
      </c>
    </row>
    <row r="463" spans="1:9" x14ac:dyDescent="0.25">
      <c r="A463" t="s">
        <v>5713</v>
      </c>
      <c r="B463" t="s">
        <v>5714</v>
      </c>
      <c r="C463" t="s">
        <v>141</v>
      </c>
      <c r="D463">
        <v>42.1</v>
      </c>
      <c r="E463">
        <v>42.1</v>
      </c>
      <c r="F463">
        <v>42.1</v>
      </c>
      <c r="G463" t="s">
        <v>5540</v>
      </c>
      <c r="H463" t="s">
        <v>141</v>
      </c>
      <c r="I463">
        <v>2022</v>
      </c>
    </row>
    <row r="464" spans="1:9" x14ac:dyDescent="0.25">
      <c r="A464" t="s">
        <v>5655</v>
      </c>
      <c r="B464" t="s">
        <v>5656</v>
      </c>
      <c r="C464" t="s">
        <v>4952</v>
      </c>
      <c r="D464">
        <v>75</v>
      </c>
      <c r="E464">
        <v>65</v>
      </c>
      <c r="F464">
        <v>65</v>
      </c>
      <c r="G464" t="s">
        <v>24</v>
      </c>
      <c r="H464" t="s">
        <v>1899</v>
      </c>
      <c r="I464">
        <v>2022</v>
      </c>
    </row>
    <row r="465" spans="1:9" x14ac:dyDescent="0.25">
      <c r="A465" t="s">
        <v>5857</v>
      </c>
      <c r="B465" t="s">
        <v>5858</v>
      </c>
      <c r="C465" t="s">
        <v>5170</v>
      </c>
      <c r="D465">
        <v>60</v>
      </c>
      <c r="E465">
        <v>42</v>
      </c>
      <c r="F465">
        <v>42</v>
      </c>
      <c r="G465" t="s">
        <v>24</v>
      </c>
      <c r="H465" t="s">
        <v>4905</v>
      </c>
      <c r="I465">
        <v>2022</v>
      </c>
    </row>
    <row r="466" spans="1:9" x14ac:dyDescent="0.25">
      <c r="A466" t="s">
        <v>5820</v>
      </c>
      <c r="B466" t="s">
        <v>5821</v>
      </c>
      <c r="C466" t="s">
        <v>5170</v>
      </c>
      <c r="D466">
        <v>60</v>
      </c>
      <c r="E466">
        <v>60</v>
      </c>
      <c r="F466">
        <v>60</v>
      </c>
      <c r="G466" t="s">
        <v>24</v>
      </c>
      <c r="H466" t="s">
        <v>4905</v>
      </c>
      <c r="I466">
        <v>2022</v>
      </c>
    </row>
    <row r="467" spans="1:9" x14ac:dyDescent="0.25">
      <c r="A467" t="s">
        <v>5394</v>
      </c>
      <c r="B467" t="s">
        <v>5395</v>
      </c>
      <c r="C467" t="s">
        <v>84</v>
      </c>
      <c r="D467">
        <v>28.1</v>
      </c>
      <c r="E467">
        <v>28.1</v>
      </c>
      <c r="F467">
        <v>28.1</v>
      </c>
      <c r="G467" t="s">
        <v>24</v>
      </c>
      <c r="H467" t="s">
        <v>84</v>
      </c>
      <c r="I467">
        <v>2022</v>
      </c>
    </row>
    <row r="468" spans="1:9" x14ac:dyDescent="0.25">
      <c r="A468" t="s">
        <v>5961</v>
      </c>
      <c r="B468" t="s">
        <v>5962</v>
      </c>
      <c r="C468" t="s">
        <v>84</v>
      </c>
      <c r="D468">
        <v>11</v>
      </c>
      <c r="E468">
        <v>11</v>
      </c>
      <c r="F468">
        <v>11</v>
      </c>
      <c r="G468" t="s">
        <v>24</v>
      </c>
      <c r="H468" t="s">
        <v>84</v>
      </c>
      <c r="I468">
        <v>2022</v>
      </c>
    </row>
    <row r="469" spans="1:9" x14ac:dyDescent="0.25">
      <c r="A469" t="s">
        <v>6027</v>
      </c>
      <c r="B469" t="s">
        <v>6028</v>
      </c>
      <c r="C469" t="s">
        <v>5170</v>
      </c>
      <c r="D469">
        <v>6.6</v>
      </c>
      <c r="E469">
        <v>0.6</v>
      </c>
      <c r="F469">
        <v>0.6</v>
      </c>
      <c r="G469" t="s">
        <v>24</v>
      </c>
      <c r="H469" t="s">
        <v>1899</v>
      </c>
      <c r="I469">
        <v>2022</v>
      </c>
    </row>
    <row r="470" spans="1:9" x14ac:dyDescent="0.25">
      <c r="A470" t="s">
        <v>5509</v>
      </c>
      <c r="B470" t="s">
        <v>6031</v>
      </c>
      <c r="C470" t="s">
        <v>5170</v>
      </c>
      <c r="D470">
        <v>16.899999999999999</v>
      </c>
      <c r="E470">
        <v>0.1</v>
      </c>
      <c r="F470">
        <v>0.1</v>
      </c>
      <c r="G470" t="s">
        <v>24</v>
      </c>
      <c r="H470" t="s">
        <v>1899</v>
      </c>
      <c r="I470">
        <v>2022</v>
      </c>
    </row>
    <row r="471" spans="1:9" x14ac:dyDescent="0.25">
      <c r="A471" t="s">
        <v>6029</v>
      </c>
      <c r="B471" t="s">
        <v>6030</v>
      </c>
      <c r="C471" t="s">
        <v>5170</v>
      </c>
      <c r="D471">
        <v>9.3000000000000007</v>
      </c>
      <c r="E471">
        <v>0.9</v>
      </c>
      <c r="F471">
        <v>0.9</v>
      </c>
      <c r="G471" t="s">
        <v>24</v>
      </c>
      <c r="H471" t="s">
        <v>1899</v>
      </c>
      <c r="I471">
        <v>2022</v>
      </c>
    </row>
    <row r="472" spans="1:9" x14ac:dyDescent="0.25">
      <c r="A472" t="s">
        <v>5521</v>
      </c>
      <c r="B472" t="s">
        <v>6033</v>
      </c>
      <c r="C472" t="s">
        <v>5170</v>
      </c>
      <c r="D472">
        <v>41.9</v>
      </c>
      <c r="E472">
        <v>32.200000000000003</v>
      </c>
      <c r="F472">
        <v>32.200000000000003</v>
      </c>
      <c r="G472" t="s">
        <v>24</v>
      </c>
      <c r="H472" t="s">
        <v>1899</v>
      </c>
      <c r="I472">
        <v>2022</v>
      </c>
    </row>
    <row r="473" spans="1:9" x14ac:dyDescent="0.25">
      <c r="A473" t="s">
        <v>5517</v>
      </c>
      <c r="B473" t="s">
        <v>6032</v>
      </c>
      <c r="C473" t="s">
        <v>5170</v>
      </c>
      <c r="D473">
        <v>68.400000000000006</v>
      </c>
      <c r="E473">
        <v>17.399999999999999</v>
      </c>
      <c r="F473">
        <v>17.399999999999999</v>
      </c>
      <c r="G473" t="s">
        <v>24</v>
      </c>
      <c r="H473" t="s">
        <v>1899</v>
      </c>
      <c r="I473">
        <v>2022</v>
      </c>
    </row>
    <row r="474" spans="1:9" x14ac:dyDescent="0.25">
      <c r="A474" t="s">
        <v>5523</v>
      </c>
      <c r="B474" t="s">
        <v>5524</v>
      </c>
      <c r="C474" t="s">
        <v>5170</v>
      </c>
      <c r="D474">
        <v>38.5</v>
      </c>
      <c r="E474">
        <v>23.6</v>
      </c>
      <c r="F474">
        <v>23.6</v>
      </c>
      <c r="G474" t="s">
        <v>24</v>
      </c>
      <c r="H474" t="s">
        <v>1899</v>
      </c>
      <c r="I474">
        <v>2022</v>
      </c>
    </row>
    <row r="475" spans="1:9" x14ac:dyDescent="0.25">
      <c r="A475" t="s">
        <v>5525</v>
      </c>
      <c r="B475" t="s">
        <v>5526</v>
      </c>
      <c r="C475" t="s">
        <v>5170</v>
      </c>
      <c r="D475">
        <v>44.6</v>
      </c>
      <c r="E475">
        <v>20.2</v>
      </c>
      <c r="F475">
        <v>20.2</v>
      </c>
      <c r="G475" t="s">
        <v>24</v>
      </c>
      <c r="H475" t="s">
        <v>1899</v>
      </c>
      <c r="I475">
        <v>2022</v>
      </c>
    </row>
    <row r="476" spans="1:9" x14ac:dyDescent="0.25">
      <c r="A476" t="s">
        <v>6014</v>
      </c>
      <c r="B476" t="s">
        <v>6015</v>
      </c>
      <c r="C476" t="s">
        <v>5170</v>
      </c>
      <c r="D476">
        <v>9.4</v>
      </c>
      <c r="E476">
        <v>3.7</v>
      </c>
      <c r="F476">
        <v>3.7</v>
      </c>
      <c r="G476" t="s">
        <v>24</v>
      </c>
      <c r="H476" t="s">
        <v>1899</v>
      </c>
      <c r="I476">
        <v>2022</v>
      </c>
    </row>
    <row r="477" spans="1:9" x14ac:dyDescent="0.25">
      <c r="A477" t="s">
        <v>6006</v>
      </c>
      <c r="B477" t="s">
        <v>6007</v>
      </c>
      <c r="C477" t="s">
        <v>5170</v>
      </c>
      <c r="D477">
        <v>0.6</v>
      </c>
      <c r="E477">
        <v>0.2</v>
      </c>
      <c r="F477">
        <v>0.2</v>
      </c>
      <c r="G477" t="s">
        <v>24</v>
      </c>
      <c r="H477" t="s">
        <v>1899</v>
      </c>
      <c r="I477">
        <v>2022</v>
      </c>
    </row>
    <row r="478" spans="1:9" x14ac:dyDescent="0.25">
      <c r="A478" t="s">
        <v>5505</v>
      </c>
      <c r="B478" t="s">
        <v>6024</v>
      </c>
      <c r="C478" t="s">
        <v>5170</v>
      </c>
      <c r="D478">
        <v>16.399999999999999</v>
      </c>
      <c r="E478">
        <v>0.3</v>
      </c>
      <c r="F478">
        <v>0.3</v>
      </c>
      <c r="G478" t="s">
        <v>24</v>
      </c>
      <c r="H478" t="s">
        <v>1899</v>
      </c>
      <c r="I478">
        <v>2022</v>
      </c>
    </row>
    <row r="479" spans="1:9" x14ac:dyDescent="0.25">
      <c r="A479" t="s">
        <v>5527</v>
      </c>
      <c r="B479" t="s">
        <v>5528</v>
      </c>
      <c r="C479" t="s">
        <v>5170</v>
      </c>
      <c r="D479">
        <v>28.7</v>
      </c>
      <c r="E479">
        <v>28.7</v>
      </c>
      <c r="F479">
        <v>28.7</v>
      </c>
      <c r="G479" t="s">
        <v>24</v>
      </c>
      <c r="H479" t="s">
        <v>1899</v>
      </c>
      <c r="I479">
        <v>2022</v>
      </c>
    </row>
    <row r="480" spans="1:9" x14ac:dyDescent="0.25">
      <c r="A480" t="s">
        <v>6020</v>
      </c>
      <c r="B480" t="s">
        <v>6021</v>
      </c>
      <c r="C480" t="s">
        <v>5170</v>
      </c>
      <c r="D480">
        <v>67.7</v>
      </c>
      <c r="E480">
        <v>14.8</v>
      </c>
      <c r="F480">
        <v>14.8</v>
      </c>
      <c r="G480" t="s">
        <v>24</v>
      </c>
      <c r="H480" t="s">
        <v>1899</v>
      </c>
      <c r="I480">
        <v>2022</v>
      </c>
    </row>
    <row r="481" spans="1:9" x14ac:dyDescent="0.25">
      <c r="A481" t="s">
        <v>5485</v>
      </c>
      <c r="B481" t="s">
        <v>5486</v>
      </c>
      <c r="C481" t="s">
        <v>5170</v>
      </c>
      <c r="D481">
        <v>131.80000000000001</v>
      </c>
      <c r="E481">
        <v>15.9</v>
      </c>
      <c r="F481">
        <v>15.9</v>
      </c>
      <c r="G481" t="s">
        <v>24</v>
      </c>
      <c r="H481" t="s">
        <v>1899</v>
      </c>
      <c r="I481">
        <v>2022</v>
      </c>
    </row>
    <row r="482" spans="1:9" x14ac:dyDescent="0.25">
      <c r="A482" t="s">
        <v>5477</v>
      </c>
      <c r="B482" t="s">
        <v>5478</v>
      </c>
      <c r="C482" t="s">
        <v>5170</v>
      </c>
      <c r="D482">
        <v>11.7</v>
      </c>
      <c r="E482">
        <v>0.3</v>
      </c>
      <c r="F482">
        <v>0.3</v>
      </c>
      <c r="G482" t="s">
        <v>24</v>
      </c>
      <c r="H482" t="s">
        <v>1899</v>
      </c>
      <c r="I482">
        <v>2022</v>
      </c>
    </row>
    <row r="483" spans="1:9" x14ac:dyDescent="0.25">
      <c r="A483" t="s">
        <v>5471</v>
      </c>
      <c r="B483" t="s">
        <v>5472</v>
      </c>
      <c r="C483" t="s">
        <v>5170</v>
      </c>
      <c r="D483">
        <v>24.2</v>
      </c>
      <c r="E483">
        <v>0.6</v>
      </c>
      <c r="F483">
        <v>0.6</v>
      </c>
      <c r="G483" t="s">
        <v>24</v>
      </c>
      <c r="H483" t="s">
        <v>1899</v>
      </c>
      <c r="I483">
        <v>2022</v>
      </c>
    </row>
    <row r="484" spans="1:9" x14ac:dyDescent="0.25">
      <c r="A484" t="s">
        <v>6018</v>
      </c>
      <c r="B484" t="s">
        <v>6019</v>
      </c>
      <c r="C484" t="s">
        <v>5170</v>
      </c>
      <c r="D484">
        <v>26.8</v>
      </c>
      <c r="E484">
        <v>1.3</v>
      </c>
      <c r="F484">
        <v>1.3</v>
      </c>
      <c r="G484" t="s">
        <v>24</v>
      </c>
      <c r="H484" t="s">
        <v>1899</v>
      </c>
      <c r="I484">
        <v>2022</v>
      </c>
    </row>
    <row r="485" spans="1:9" x14ac:dyDescent="0.25">
      <c r="A485" t="s">
        <v>5461</v>
      </c>
      <c r="B485" t="s">
        <v>6005</v>
      </c>
      <c r="C485" t="s">
        <v>5170</v>
      </c>
      <c r="D485">
        <v>58.4</v>
      </c>
      <c r="E485">
        <v>2.1</v>
      </c>
      <c r="F485">
        <v>2.1</v>
      </c>
      <c r="G485" t="s">
        <v>24</v>
      </c>
      <c r="H485" t="s">
        <v>1899</v>
      </c>
      <c r="I485">
        <v>2022</v>
      </c>
    </row>
    <row r="486" spans="1:9" x14ac:dyDescent="0.25">
      <c r="A486" t="s">
        <v>6003</v>
      </c>
      <c r="B486" t="s">
        <v>6004</v>
      </c>
      <c r="C486" t="s">
        <v>5170</v>
      </c>
      <c r="D486">
        <v>20.3</v>
      </c>
      <c r="E486">
        <v>3.3</v>
      </c>
      <c r="F486">
        <v>3.3</v>
      </c>
      <c r="G486" t="s">
        <v>24</v>
      </c>
      <c r="H486" t="s">
        <v>1899</v>
      </c>
      <c r="I486">
        <v>2022</v>
      </c>
    </row>
    <row r="487" spans="1:9" x14ac:dyDescent="0.25">
      <c r="A487" t="s">
        <v>5507</v>
      </c>
      <c r="B487" t="s">
        <v>5508</v>
      </c>
      <c r="C487" t="s">
        <v>5170</v>
      </c>
      <c r="D487">
        <v>88.9</v>
      </c>
      <c r="E487">
        <v>3.4</v>
      </c>
      <c r="F487">
        <v>3.4</v>
      </c>
      <c r="G487" t="s">
        <v>24</v>
      </c>
      <c r="H487" t="s">
        <v>1899</v>
      </c>
      <c r="I487">
        <v>2022</v>
      </c>
    </row>
    <row r="488" spans="1:9" x14ac:dyDescent="0.25">
      <c r="A488" t="s">
        <v>6022</v>
      </c>
      <c r="B488" t="s">
        <v>6023</v>
      </c>
      <c r="C488" t="s">
        <v>5170</v>
      </c>
      <c r="D488">
        <v>139.6</v>
      </c>
      <c r="E488">
        <v>15.3</v>
      </c>
      <c r="F488">
        <v>15.3</v>
      </c>
      <c r="G488" t="s">
        <v>24</v>
      </c>
      <c r="H488" t="s">
        <v>1899</v>
      </c>
      <c r="I488">
        <v>2022</v>
      </c>
    </row>
    <row r="489" spans="1:9" x14ac:dyDescent="0.25">
      <c r="A489" t="s">
        <v>6010</v>
      </c>
      <c r="B489" t="s">
        <v>6011</v>
      </c>
      <c r="C489" t="s">
        <v>5170</v>
      </c>
      <c r="D489">
        <v>4.7</v>
      </c>
      <c r="E489">
        <v>4.7</v>
      </c>
      <c r="F489">
        <v>4.7</v>
      </c>
      <c r="G489" t="s">
        <v>24</v>
      </c>
      <c r="H489" t="s">
        <v>1899</v>
      </c>
      <c r="I489">
        <v>2022</v>
      </c>
    </row>
    <row r="490" spans="1:9" x14ac:dyDescent="0.25">
      <c r="A490" t="s">
        <v>5473</v>
      </c>
      <c r="B490" t="s">
        <v>5474</v>
      </c>
      <c r="C490" t="s">
        <v>5170</v>
      </c>
      <c r="D490">
        <v>99.8</v>
      </c>
      <c r="E490">
        <v>5.2</v>
      </c>
      <c r="F490">
        <v>5.2</v>
      </c>
      <c r="G490" t="s">
        <v>24</v>
      </c>
      <c r="H490" t="s">
        <v>1899</v>
      </c>
      <c r="I490">
        <v>2022</v>
      </c>
    </row>
    <row r="491" spans="1:9" x14ac:dyDescent="0.25">
      <c r="A491" t="s">
        <v>5493</v>
      </c>
      <c r="B491" t="s">
        <v>5494</v>
      </c>
      <c r="C491" t="s">
        <v>5170</v>
      </c>
      <c r="D491">
        <v>17.600000000000001</v>
      </c>
      <c r="E491">
        <v>0</v>
      </c>
      <c r="F491">
        <v>0</v>
      </c>
      <c r="G491" t="s">
        <v>24</v>
      </c>
      <c r="H491" t="s">
        <v>1899</v>
      </c>
      <c r="I491">
        <v>2022</v>
      </c>
    </row>
    <row r="492" spans="1:9" x14ac:dyDescent="0.25">
      <c r="A492" t="s">
        <v>5487</v>
      </c>
      <c r="B492" t="s">
        <v>5488</v>
      </c>
      <c r="C492" t="s">
        <v>5170</v>
      </c>
      <c r="D492">
        <v>46.8</v>
      </c>
      <c r="E492">
        <v>12.6</v>
      </c>
      <c r="F492">
        <v>12.6</v>
      </c>
      <c r="G492" t="s">
        <v>24</v>
      </c>
      <c r="H492" t="s">
        <v>1899</v>
      </c>
      <c r="I492">
        <v>2022</v>
      </c>
    </row>
    <row r="493" spans="1:9" x14ac:dyDescent="0.25">
      <c r="A493" t="s">
        <v>5463</v>
      </c>
      <c r="B493" t="s">
        <v>5464</v>
      </c>
      <c r="C493" t="s">
        <v>5170</v>
      </c>
      <c r="D493">
        <v>6.3</v>
      </c>
      <c r="E493">
        <v>1.6</v>
      </c>
      <c r="F493">
        <v>1.6</v>
      </c>
      <c r="G493" t="s">
        <v>24</v>
      </c>
      <c r="H493" t="s">
        <v>1899</v>
      </c>
      <c r="I493">
        <v>2022</v>
      </c>
    </row>
    <row r="494" spans="1:9" x14ac:dyDescent="0.25">
      <c r="A494" t="s">
        <v>6008</v>
      </c>
      <c r="B494" t="s">
        <v>6009</v>
      </c>
      <c r="C494" t="s">
        <v>5170</v>
      </c>
      <c r="D494">
        <v>3.1</v>
      </c>
      <c r="E494">
        <v>0.1</v>
      </c>
      <c r="F494">
        <v>0.1</v>
      </c>
      <c r="G494" t="s">
        <v>24</v>
      </c>
      <c r="H494" t="s">
        <v>1899</v>
      </c>
      <c r="I494">
        <v>2022</v>
      </c>
    </row>
    <row r="495" spans="1:9" x14ac:dyDescent="0.25">
      <c r="A495" t="s">
        <v>5465</v>
      </c>
      <c r="B495" t="s">
        <v>5466</v>
      </c>
      <c r="C495" t="s">
        <v>5170</v>
      </c>
      <c r="D495">
        <v>2.6</v>
      </c>
      <c r="E495">
        <v>0.2</v>
      </c>
      <c r="F495">
        <v>0.2</v>
      </c>
      <c r="G495" t="s">
        <v>24</v>
      </c>
      <c r="H495" t="s">
        <v>1899</v>
      </c>
      <c r="I495">
        <v>2022</v>
      </c>
    </row>
    <row r="496" spans="1:9" x14ac:dyDescent="0.25">
      <c r="A496" t="s">
        <v>5481</v>
      </c>
      <c r="B496" t="s">
        <v>6013</v>
      </c>
      <c r="C496" t="s">
        <v>5170</v>
      </c>
      <c r="D496">
        <v>281</v>
      </c>
      <c r="E496">
        <v>74.599999999999994</v>
      </c>
      <c r="F496">
        <v>74.599999999999994</v>
      </c>
      <c r="G496" t="s">
        <v>24</v>
      </c>
      <c r="H496" t="s">
        <v>1899</v>
      </c>
      <c r="I496">
        <v>2022</v>
      </c>
    </row>
    <row r="497" spans="1:9" x14ac:dyDescent="0.25">
      <c r="A497" t="s">
        <v>5491</v>
      </c>
      <c r="B497" t="s">
        <v>5492</v>
      </c>
      <c r="C497" t="s">
        <v>5170</v>
      </c>
      <c r="D497">
        <v>16.399999999999999</v>
      </c>
      <c r="E497">
        <v>1.4</v>
      </c>
      <c r="F497">
        <v>1.4</v>
      </c>
      <c r="G497" t="s">
        <v>24</v>
      </c>
      <c r="H497" t="s">
        <v>1899</v>
      </c>
      <c r="I497">
        <v>2022</v>
      </c>
    </row>
    <row r="498" spans="1:9" x14ac:dyDescent="0.25">
      <c r="A498" t="s">
        <v>6025</v>
      </c>
      <c r="B498" t="s">
        <v>6026</v>
      </c>
      <c r="C498" t="s">
        <v>5170</v>
      </c>
      <c r="D498">
        <v>5.4</v>
      </c>
      <c r="E498">
        <v>1</v>
      </c>
      <c r="F498">
        <v>1</v>
      </c>
      <c r="G498" t="s">
        <v>24</v>
      </c>
      <c r="H498" t="s">
        <v>1899</v>
      </c>
      <c r="I498">
        <v>2022</v>
      </c>
    </row>
    <row r="499" spans="1:9" x14ac:dyDescent="0.25">
      <c r="A499" t="s">
        <v>5489</v>
      </c>
      <c r="B499" t="s">
        <v>5490</v>
      </c>
      <c r="C499" t="s">
        <v>5170</v>
      </c>
      <c r="D499">
        <v>1.6</v>
      </c>
      <c r="E499">
        <v>0.2</v>
      </c>
      <c r="F499">
        <v>0.2</v>
      </c>
      <c r="G499" t="s">
        <v>24</v>
      </c>
      <c r="H499" t="s">
        <v>1899</v>
      </c>
      <c r="I499">
        <v>2022</v>
      </c>
    </row>
    <row r="500" spans="1:9" x14ac:dyDescent="0.25">
      <c r="A500" t="s">
        <v>5495</v>
      </c>
      <c r="B500" t="s">
        <v>5496</v>
      </c>
      <c r="C500" t="s">
        <v>5170</v>
      </c>
      <c r="D500">
        <v>77.7</v>
      </c>
      <c r="E500">
        <v>51.2</v>
      </c>
      <c r="F500">
        <v>51.2</v>
      </c>
      <c r="G500" t="s">
        <v>24</v>
      </c>
      <c r="H500" t="s">
        <v>1899</v>
      </c>
      <c r="I500">
        <v>2022</v>
      </c>
    </row>
    <row r="501" spans="1:9" x14ac:dyDescent="0.25">
      <c r="A501" t="s">
        <v>6016</v>
      </c>
      <c r="B501" t="s">
        <v>6017</v>
      </c>
      <c r="C501" t="s">
        <v>5170</v>
      </c>
      <c r="D501">
        <v>7</v>
      </c>
      <c r="E501">
        <v>3.5</v>
      </c>
      <c r="F501">
        <v>3.5</v>
      </c>
      <c r="G501" t="s">
        <v>24</v>
      </c>
      <c r="H501" t="s">
        <v>1899</v>
      </c>
      <c r="I501">
        <v>2022</v>
      </c>
    </row>
    <row r="502" spans="1:9" x14ac:dyDescent="0.25">
      <c r="A502" t="s">
        <v>5457</v>
      </c>
      <c r="B502" t="s">
        <v>5458</v>
      </c>
      <c r="C502" t="s">
        <v>5170</v>
      </c>
      <c r="D502">
        <v>35.200000000000003</v>
      </c>
      <c r="E502">
        <v>8.6999999999999993</v>
      </c>
      <c r="F502">
        <v>8.6999999999999993</v>
      </c>
      <c r="G502" t="s">
        <v>24</v>
      </c>
      <c r="H502" t="s">
        <v>1899</v>
      </c>
      <c r="I502">
        <v>2022</v>
      </c>
    </row>
    <row r="503" spans="1:9" x14ac:dyDescent="0.25">
      <c r="A503" t="s">
        <v>5529</v>
      </c>
      <c r="B503" t="s">
        <v>5530</v>
      </c>
      <c r="C503" t="s">
        <v>5170</v>
      </c>
      <c r="D503">
        <v>13.8</v>
      </c>
      <c r="E503">
        <v>13.8</v>
      </c>
      <c r="F503">
        <v>13.8</v>
      </c>
      <c r="G503" t="s">
        <v>24</v>
      </c>
      <c r="H503" t="s">
        <v>1899</v>
      </c>
      <c r="I503">
        <v>2022</v>
      </c>
    </row>
    <row r="504" spans="1:9" x14ac:dyDescent="0.25">
      <c r="A504" t="s">
        <v>5501</v>
      </c>
      <c r="B504" t="s">
        <v>5502</v>
      </c>
      <c r="C504" t="s">
        <v>5170</v>
      </c>
      <c r="D504">
        <v>31.4</v>
      </c>
      <c r="E504">
        <v>0.2</v>
      </c>
      <c r="F504">
        <v>0.2</v>
      </c>
      <c r="G504" t="s">
        <v>24</v>
      </c>
      <c r="H504" t="s">
        <v>1899</v>
      </c>
      <c r="I504">
        <v>2022</v>
      </c>
    </row>
    <row r="505" spans="1:9" x14ac:dyDescent="0.25">
      <c r="A505" t="s">
        <v>5515</v>
      </c>
      <c r="B505" t="s">
        <v>5516</v>
      </c>
      <c r="C505" t="s">
        <v>5170</v>
      </c>
      <c r="D505">
        <v>125</v>
      </c>
      <c r="E505">
        <v>12.7</v>
      </c>
      <c r="F505">
        <v>12.7</v>
      </c>
      <c r="G505" t="s">
        <v>24</v>
      </c>
      <c r="H505" t="s">
        <v>1899</v>
      </c>
      <c r="I505">
        <v>2022</v>
      </c>
    </row>
    <row r="506" spans="1:9" x14ac:dyDescent="0.25">
      <c r="A506" t="s">
        <v>5513</v>
      </c>
      <c r="B506" t="s">
        <v>5514</v>
      </c>
      <c r="C506" t="s">
        <v>5170</v>
      </c>
      <c r="D506">
        <v>51.8</v>
      </c>
      <c r="E506">
        <v>5.7</v>
      </c>
      <c r="F506">
        <v>5.7</v>
      </c>
      <c r="G506" t="s">
        <v>24</v>
      </c>
      <c r="H506" t="s">
        <v>1899</v>
      </c>
      <c r="I506">
        <v>2022</v>
      </c>
    </row>
    <row r="507" spans="1:9" x14ac:dyDescent="0.25">
      <c r="A507" t="s">
        <v>5475</v>
      </c>
      <c r="B507" t="s">
        <v>6012</v>
      </c>
      <c r="C507" t="s">
        <v>5170</v>
      </c>
      <c r="D507">
        <v>86.8</v>
      </c>
      <c r="E507">
        <v>37.799999999999997</v>
      </c>
      <c r="F507">
        <v>37.799999999999997</v>
      </c>
      <c r="G507" t="s">
        <v>24</v>
      </c>
      <c r="H507" t="s">
        <v>1899</v>
      </c>
      <c r="I507">
        <v>2022</v>
      </c>
    </row>
    <row r="508" spans="1:9" x14ac:dyDescent="0.25">
      <c r="A508" t="s">
        <v>5632</v>
      </c>
      <c r="B508" t="s">
        <v>5633</v>
      </c>
      <c r="C508" t="s">
        <v>5610</v>
      </c>
      <c r="D508">
        <v>40</v>
      </c>
      <c r="E508">
        <v>8</v>
      </c>
      <c r="F508">
        <v>8</v>
      </c>
      <c r="G508" t="s">
        <v>24</v>
      </c>
      <c r="H508" t="s">
        <v>4881</v>
      </c>
      <c r="I508">
        <v>2022</v>
      </c>
    </row>
    <row r="509" spans="1:9" x14ac:dyDescent="0.25">
      <c r="A509" t="s">
        <v>5579</v>
      </c>
      <c r="B509" t="s">
        <v>5580</v>
      </c>
      <c r="C509" t="s">
        <v>5537</v>
      </c>
      <c r="D509">
        <v>50</v>
      </c>
      <c r="E509">
        <v>19.100000000000001</v>
      </c>
      <c r="F509">
        <v>8.9</v>
      </c>
      <c r="G509" t="s">
        <v>24</v>
      </c>
      <c r="H509" t="s">
        <v>4870</v>
      </c>
      <c r="I509">
        <v>2022</v>
      </c>
    </row>
    <row r="510" spans="1:9" x14ac:dyDescent="0.25">
      <c r="A510" t="s">
        <v>5906</v>
      </c>
      <c r="B510" t="s">
        <v>5907</v>
      </c>
      <c r="C510" t="s">
        <v>5170</v>
      </c>
      <c r="D510">
        <v>9.8000000000000007</v>
      </c>
      <c r="E510">
        <v>1.6</v>
      </c>
      <c r="F510">
        <v>1.6</v>
      </c>
      <c r="G510" t="s">
        <v>24</v>
      </c>
      <c r="H510" t="s">
        <v>4959</v>
      </c>
      <c r="I510">
        <v>2022</v>
      </c>
    </row>
    <row r="511" spans="1:9" x14ac:dyDescent="0.25">
      <c r="A511" t="s">
        <v>5978</v>
      </c>
      <c r="B511" t="s">
        <v>5979</v>
      </c>
      <c r="C511" t="s">
        <v>4924</v>
      </c>
      <c r="D511">
        <v>10</v>
      </c>
      <c r="E511">
        <v>8.3000000000000007</v>
      </c>
      <c r="F511">
        <v>8.3000000000000007</v>
      </c>
      <c r="G511" t="s">
        <v>24</v>
      </c>
      <c r="H511" t="s">
        <v>84</v>
      </c>
      <c r="I511">
        <v>2022</v>
      </c>
    </row>
    <row r="512" spans="1:9" x14ac:dyDescent="0.25">
      <c r="A512" t="s">
        <v>5914</v>
      </c>
      <c r="B512" t="s">
        <v>5915</v>
      </c>
      <c r="C512" t="s">
        <v>5170</v>
      </c>
      <c r="D512">
        <v>30</v>
      </c>
      <c r="E512">
        <v>6</v>
      </c>
      <c r="F512">
        <v>6</v>
      </c>
      <c r="G512" t="s">
        <v>24</v>
      </c>
      <c r="H512" t="s">
        <v>4905</v>
      </c>
      <c r="I512">
        <v>2022</v>
      </c>
    </row>
    <row r="513" spans="1:9" x14ac:dyDescent="0.25">
      <c r="A513" t="s">
        <v>5093</v>
      </c>
      <c r="B513" t="s">
        <v>5750</v>
      </c>
      <c r="C513" t="s">
        <v>5597</v>
      </c>
      <c r="D513">
        <v>50</v>
      </c>
      <c r="E513">
        <v>50</v>
      </c>
      <c r="F513">
        <v>50</v>
      </c>
      <c r="G513" t="s">
        <v>24</v>
      </c>
      <c r="H513" t="s">
        <v>4905</v>
      </c>
      <c r="I513">
        <v>2022</v>
      </c>
    </row>
    <row r="514" spans="1:9" x14ac:dyDescent="0.25">
      <c r="A514" t="s">
        <v>5647</v>
      </c>
      <c r="B514" t="s">
        <v>5648</v>
      </c>
      <c r="C514" t="s">
        <v>5602</v>
      </c>
      <c r="D514">
        <v>56.3</v>
      </c>
      <c r="E514">
        <v>56.3</v>
      </c>
      <c r="F514">
        <v>56.3</v>
      </c>
      <c r="G514" t="s">
        <v>24</v>
      </c>
      <c r="H514" t="s">
        <v>5615</v>
      </c>
      <c r="I514">
        <v>2022</v>
      </c>
    </row>
    <row r="515" spans="1:9" x14ac:dyDescent="0.25">
      <c r="A515" t="s">
        <v>5657</v>
      </c>
      <c r="B515" t="s">
        <v>5658</v>
      </c>
      <c r="C515" t="s">
        <v>4952</v>
      </c>
      <c r="D515">
        <v>0.7</v>
      </c>
      <c r="E515">
        <v>0.7</v>
      </c>
      <c r="F515">
        <v>0.7</v>
      </c>
      <c r="G515" t="s">
        <v>24</v>
      </c>
      <c r="H515" t="s">
        <v>1899</v>
      </c>
      <c r="I515">
        <v>2022</v>
      </c>
    </row>
    <row r="516" spans="1:9" x14ac:dyDescent="0.25">
      <c r="A516" t="s">
        <v>5618</v>
      </c>
      <c r="B516" t="s">
        <v>5619</v>
      </c>
      <c r="C516" t="s">
        <v>4952</v>
      </c>
      <c r="D516">
        <v>0.5</v>
      </c>
      <c r="E516">
        <v>0.5</v>
      </c>
      <c r="F516">
        <v>0.5</v>
      </c>
      <c r="G516" t="s">
        <v>24</v>
      </c>
      <c r="H516" t="s">
        <v>4905</v>
      </c>
      <c r="I516">
        <v>2022</v>
      </c>
    </row>
    <row r="517" spans="1:9" x14ac:dyDescent="0.25">
      <c r="A517" t="s">
        <v>5649</v>
      </c>
      <c r="B517" t="s">
        <v>5650</v>
      </c>
      <c r="C517" t="s">
        <v>4924</v>
      </c>
      <c r="D517">
        <v>1.4</v>
      </c>
      <c r="E517">
        <v>0.6</v>
      </c>
      <c r="F517">
        <v>0.6</v>
      </c>
      <c r="G517" t="s">
        <v>24</v>
      </c>
      <c r="H517" t="s">
        <v>4905</v>
      </c>
      <c r="I517">
        <v>2022</v>
      </c>
    </row>
    <row r="518" spans="1:9" x14ac:dyDescent="0.25">
      <c r="A518" t="s">
        <v>5616</v>
      </c>
      <c r="B518" t="s">
        <v>5617</v>
      </c>
      <c r="C518" t="s">
        <v>5597</v>
      </c>
      <c r="D518">
        <v>3.5</v>
      </c>
      <c r="E518">
        <v>3.5</v>
      </c>
      <c r="F518">
        <v>3.5</v>
      </c>
      <c r="G518" t="s">
        <v>24</v>
      </c>
      <c r="H518" t="s">
        <v>4905</v>
      </c>
      <c r="I518">
        <v>2022</v>
      </c>
    </row>
    <row r="519" spans="1:9" x14ac:dyDescent="0.25">
      <c r="A519" t="s">
        <v>5645</v>
      </c>
      <c r="B519" t="s">
        <v>5646</v>
      </c>
      <c r="C519" t="s">
        <v>4952</v>
      </c>
      <c r="D519">
        <v>10</v>
      </c>
      <c r="E519">
        <v>10</v>
      </c>
      <c r="F519">
        <v>10</v>
      </c>
      <c r="G519" t="s">
        <v>24</v>
      </c>
      <c r="H519" t="s">
        <v>84</v>
      </c>
      <c r="I519">
        <v>2022</v>
      </c>
    </row>
    <row r="520" spans="1:9" x14ac:dyDescent="0.25">
      <c r="A520" t="s">
        <v>5980</v>
      </c>
      <c r="B520" t="s">
        <v>5981</v>
      </c>
      <c r="C520" t="s">
        <v>4952</v>
      </c>
      <c r="D520">
        <v>25</v>
      </c>
      <c r="E520">
        <v>25</v>
      </c>
      <c r="F520">
        <v>25</v>
      </c>
      <c r="G520" t="s">
        <v>24</v>
      </c>
      <c r="H520" t="s">
        <v>84</v>
      </c>
      <c r="I520">
        <v>2022</v>
      </c>
    </row>
    <row r="521" spans="1:9" x14ac:dyDescent="0.25">
      <c r="A521" t="s">
        <v>5634</v>
      </c>
      <c r="B521" t="s">
        <v>5635</v>
      </c>
      <c r="C521" t="s">
        <v>4952</v>
      </c>
      <c r="D521">
        <v>9</v>
      </c>
      <c r="E521">
        <v>9</v>
      </c>
      <c r="F521">
        <v>9</v>
      </c>
      <c r="G521" t="s">
        <v>24</v>
      </c>
      <c r="H521" t="s">
        <v>1899</v>
      </c>
      <c r="I521">
        <v>2022</v>
      </c>
    </row>
    <row r="522" spans="1:9" x14ac:dyDescent="0.25">
      <c r="A522" t="s">
        <v>5982</v>
      </c>
      <c r="B522" t="s">
        <v>5983</v>
      </c>
      <c r="C522" t="s">
        <v>4924</v>
      </c>
      <c r="D522">
        <v>0.5</v>
      </c>
      <c r="E522">
        <v>0.3</v>
      </c>
      <c r="F522">
        <v>0.3</v>
      </c>
      <c r="G522" t="s">
        <v>25</v>
      </c>
      <c r="H522" t="s">
        <v>5439</v>
      </c>
      <c r="I522">
        <v>2022</v>
      </c>
    </row>
    <row r="523" spans="1:9" x14ac:dyDescent="0.25">
      <c r="A523" t="s">
        <v>5741</v>
      </c>
      <c r="B523" t="s">
        <v>5742</v>
      </c>
      <c r="C523" t="s">
        <v>4924</v>
      </c>
      <c r="D523">
        <v>25.2</v>
      </c>
      <c r="E523">
        <v>25.2</v>
      </c>
      <c r="F523">
        <v>15.1</v>
      </c>
      <c r="G523" t="s">
        <v>24</v>
      </c>
      <c r="H523" t="s">
        <v>4905</v>
      </c>
      <c r="I523">
        <v>2022</v>
      </c>
    </row>
    <row r="524" spans="1:9" x14ac:dyDescent="0.25">
      <c r="A524" t="s">
        <v>5626</v>
      </c>
      <c r="B524" t="s">
        <v>5627</v>
      </c>
      <c r="C524" t="s">
        <v>4924</v>
      </c>
      <c r="D524">
        <v>2.1</v>
      </c>
      <c r="E524">
        <v>1.8</v>
      </c>
      <c r="F524">
        <v>1.3</v>
      </c>
      <c r="G524" t="s">
        <v>24</v>
      </c>
      <c r="H524" t="s">
        <v>4959</v>
      </c>
      <c r="I524">
        <v>2022</v>
      </c>
    </row>
    <row r="525" spans="1:9" x14ac:dyDescent="0.25">
      <c r="A525" t="s">
        <v>5943</v>
      </c>
      <c r="B525" t="s">
        <v>5944</v>
      </c>
      <c r="C525" t="s">
        <v>4952</v>
      </c>
      <c r="D525">
        <v>0.8</v>
      </c>
      <c r="E525">
        <v>0.8</v>
      </c>
      <c r="F525">
        <v>0.8</v>
      </c>
      <c r="G525" t="s">
        <v>24</v>
      </c>
      <c r="H525" t="s">
        <v>1899</v>
      </c>
      <c r="I525">
        <v>2022</v>
      </c>
    </row>
    <row r="526" spans="1:9" x14ac:dyDescent="0.25">
      <c r="A526" t="s">
        <v>5643</v>
      </c>
      <c r="B526" t="s">
        <v>5644</v>
      </c>
      <c r="C526" t="s">
        <v>4952</v>
      </c>
      <c r="D526">
        <v>15</v>
      </c>
      <c r="E526">
        <v>15</v>
      </c>
      <c r="F526">
        <v>15</v>
      </c>
      <c r="G526" t="s">
        <v>24</v>
      </c>
      <c r="H526" t="s">
        <v>84</v>
      </c>
      <c r="I526">
        <v>2022</v>
      </c>
    </row>
    <row r="527" spans="1:9" x14ac:dyDescent="0.25">
      <c r="A527" t="s">
        <v>6001</v>
      </c>
      <c r="B527" t="s">
        <v>6002</v>
      </c>
      <c r="C527" t="s">
        <v>4924</v>
      </c>
      <c r="D527">
        <v>0.6</v>
      </c>
      <c r="E527">
        <v>0.6</v>
      </c>
      <c r="F527">
        <v>0.6</v>
      </c>
      <c r="G527" t="s">
        <v>25</v>
      </c>
      <c r="H527" t="s">
        <v>4867</v>
      </c>
      <c r="I527">
        <v>2022</v>
      </c>
    </row>
    <row r="528" spans="1:9" x14ac:dyDescent="0.25">
      <c r="A528" t="s">
        <v>5697</v>
      </c>
      <c r="B528" t="s">
        <v>5698</v>
      </c>
      <c r="C528" t="s">
        <v>4924</v>
      </c>
      <c r="D528">
        <v>0.8</v>
      </c>
      <c r="E528">
        <v>0.4</v>
      </c>
      <c r="F528">
        <v>0.4</v>
      </c>
      <c r="G528" t="s">
        <v>24</v>
      </c>
      <c r="H528" t="s">
        <v>141</v>
      </c>
      <c r="I528">
        <v>2022</v>
      </c>
    </row>
    <row r="529" spans="1:9" x14ac:dyDescent="0.25">
      <c r="A529" t="s">
        <v>5688</v>
      </c>
      <c r="B529" t="s">
        <v>5689</v>
      </c>
      <c r="C529" t="s">
        <v>141</v>
      </c>
      <c r="D529">
        <v>44.1</v>
      </c>
      <c r="E529">
        <v>44.1</v>
      </c>
      <c r="F529">
        <v>44.1</v>
      </c>
      <c r="G529" t="s">
        <v>24</v>
      </c>
      <c r="H529" t="s">
        <v>141</v>
      </c>
      <c r="I529">
        <v>2022</v>
      </c>
    </row>
    <row r="530" spans="1:9" x14ac:dyDescent="0.25">
      <c r="A530" t="s">
        <v>5743</v>
      </c>
      <c r="B530" t="s">
        <v>5744</v>
      </c>
      <c r="C530" t="s">
        <v>4924</v>
      </c>
      <c r="D530">
        <v>100</v>
      </c>
      <c r="E530">
        <v>100</v>
      </c>
      <c r="F530">
        <v>100</v>
      </c>
      <c r="G530" t="s">
        <v>24</v>
      </c>
      <c r="H530" t="s">
        <v>4905</v>
      </c>
      <c r="I530">
        <v>2022</v>
      </c>
    </row>
    <row r="531" spans="1:9" x14ac:dyDescent="0.25">
      <c r="A531" t="s">
        <v>5751</v>
      </c>
      <c r="B531" t="s">
        <v>5752</v>
      </c>
      <c r="C531" t="s">
        <v>4924</v>
      </c>
      <c r="D531">
        <v>75</v>
      </c>
      <c r="E531">
        <v>75</v>
      </c>
      <c r="F531">
        <v>75</v>
      </c>
      <c r="G531" t="s">
        <v>24</v>
      </c>
      <c r="H531" t="s">
        <v>4905</v>
      </c>
      <c r="I531">
        <v>2022</v>
      </c>
    </row>
    <row r="532" spans="1:9" x14ac:dyDescent="0.25">
      <c r="A532" t="s">
        <v>5073</v>
      </c>
      <c r="B532" t="s">
        <v>5740</v>
      </c>
      <c r="C532" t="s">
        <v>4924</v>
      </c>
      <c r="D532">
        <v>48</v>
      </c>
      <c r="E532">
        <v>1.8</v>
      </c>
      <c r="F532">
        <v>1.8</v>
      </c>
      <c r="G532" t="s">
        <v>24</v>
      </c>
      <c r="H532" t="s">
        <v>4905</v>
      </c>
      <c r="I532">
        <v>2022</v>
      </c>
    </row>
    <row r="533" spans="1:9" x14ac:dyDescent="0.25">
      <c r="A533" t="s">
        <v>5972</v>
      </c>
      <c r="B533" t="s">
        <v>5973</v>
      </c>
      <c r="C533" t="s">
        <v>84</v>
      </c>
      <c r="D533">
        <v>43</v>
      </c>
      <c r="E533">
        <v>39.6</v>
      </c>
      <c r="F533">
        <v>39.6</v>
      </c>
      <c r="G533" t="s">
        <v>24</v>
      </c>
      <c r="H533" t="s">
        <v>84</v>
      </c>
      <c r="I533">
        <v>2022</v>
      </c>
    </row>
    <row r="534" spans="1:9" x14ac:dyDescent="0.25">
      <c r="A534" t="s">
        <v>5569</v>
      </c>
      <c r="B534" t="s">
        <v>5570</v>
      </c>
      <c r="C534" t="s">
        <v>5537</v>
      </c>
      <c r="D534">
        <v>25</v>
      </c>
      <c r="E534">
        <v>25</v>
      </c>
      <c r="F534">
        <v>25</v>
      </c>
      <c r="G534" t="s">
        <v>24</v>
      </c>
      <c r="H534" t="s">
        <v>4892</v>
      </c>
      <c r="I534">
        <v>2022</v>
      </c>
    </row>
    <row r="535" spans="1:9" x14ac:dyDescent="0.25">
      <c r="A535" t="s">
        <v>5136</v>
      </c>
      <c r="B535" t="s">
        <v>5137</v>
      </c>
      <c r="C535" t="s">
        <v>5170</v>
      </c>
      <c r="D535">
        <v>55</v>
      </c>
      <c r="E535">
        <v>55</v>
      </c>
      <c r="F535">
        <v>55</v>
      </c>
      <c r="G535" t="s">
        <v>24</v>
      </c>
      <c r="H535" t="s">
        <v>4905</v>
      </c>
      <c r="I535">
        <v>2022</v>
      </c>
    </row>
    <row r="536" spans="1:9" x14ac:dyDescent="0.25">
      <c r="A536" t="s">
        <v>5666</v>
      </c>
      <c r="B536" t="s">
        <v>5667</v>
      </c>
      <c r="C536" t="s">
        <v>141</v>
      </c>
      <c r="D536">
        <v>4.5999999999999996</v>
      </c>
      <c r="E536">
        <v>4.5999999999999996</v>
      </c>
      <c r="F536">
        <v>4.5999999999999996</v>
      </c>
      <c r="G536" t="s">
        <v>5540</v>
      </c>
      <c r="H536" t="s">
        <v>141</v>
      </c>
      <c r="I536">
        <v>2022</v>
      </c>
    </row>
    <row r="537" spans="1:9" x14ac:dyDescent="0.25">
      <c r="A537" t="s">
        <v>5538</v>
      </c>
      <c r="B537" t="s">
        <v>5539</v>
      </c>
      <c r="C537" t="s">
        <v>5537</v>
      </c>
      <c r="D537">
        <v>5</v>
      </c>
      <c r="E537">
        <v>5</v>
      </c>
      <c r="F537">
        <v>5</v>
      </c>
      <c r="G537" t="s">
        <v>5540</v>
      </c>
      <c r="H537" t="s">
        <v>5541</v>
      </c>
      <c r="I537">
        <v>2022</v>
      </c>
    </row>
    <row r="538" spans="1:9" x14ac:dyDescent="0.25">
      <c r="A538" t="s">
        <v>5591</v>
      </c>
      <c r="B538" t="s">
        <v>5592</v>
      </c>
      <c r="C538" t="s">
        <v>5537</v>
      </c>
      <c r="D538">
        <v>14.4</v>
      </c>
      <c r="E538">
        <v>14.3</v>
      </c>
      <c r="F538">
        <v>14.4</v>
      </c>
      <c r="G538" t="s">
        <v>24</v>
      </c>
      <c r="H538" t="s">
        <v>4870</v>
      </c>
      <c r="I538">
        <v>2022</v>
      </c>
    </row>
    <row r="539" spans="1:9" x14ac:dyDescent="0.25">
      <c r="A539" t="s">
        <v>5664</v>
      </c>
      <c r="B539" t="s">
        <v>5665</v>
      </c>
      <c r="C539" t="s">
        <v>5610</v>
      </c>
      <c r="D539">
        <v>40</v>
      </c>
      <c r="E539">
        <v>40</v>
      </c>
      <c r="F539">
        <v>40</v>
      </c>
      <c r="G539" t="s">
        <v>24</v>
      </c>
      <c r="H539" t="s">
        <v>141</v>
      </c>
      <c r="I539">
        <v>2022</v>
      </c>
    </row>
    <row r="540" spans="1:9" x14ac:dyDescent="0.25">
      <c r="A540" t="s">
        <v>5128</v>
      </c>
      <c r="B540" t="s">
        <v>5129</v>
      </c>
      <c r="C540" t="s">
        <v>5170</v>
      </c>
      <c r="D540">
        <v>6.6</v>
      </c>
      <c r="E540">
        <v>2</v>
      </c>
      <c r="F540">
        <v>2</v>
      </c>
      <c r="G540" t="s">
        <v>24</v>
      </c>
      <c r="H540" t="s">
        <v>4905</v>
      </c>
      <c r="I540">
        <v>2022</v>
      </c>
    </row>
    <row r="541" spans="1:9" x14ac:dyDescent="0.25">
      <c r="A541" t="s">
        <v>5966</v>
      </c>
      <c r="B541" t="s">
        <v>5967</v>
      </c>
      <c r="C541" t="s">
        <v>84</v>
      </c>
      <c r="D541">
        <v>167.6</v>
      </c>
      <c r="E541">
        <v>41.1</v>
      </c>
      <c r="F541">
        <v>41.1</v>
      </c>
      <c r="G541" t="s">
        <v>25</v>
      </c>
      <c r="H541" t="s">
        <v>4859</v>
      </c>
      <c r="I541">
        <v>2022</v>
      </c>
    </row>
    <row r="542" spans="1:9" x14ac:dyDescent="0.25">
      <c r="A542" t="s">
        <v>5812</v>
      </c>
      <c r="B542" t="s">
        <v>5813</v>
      </c>
      <c r="C542" t="s">
        <v>5170</v>
      </c>
      <c r="D542">
        <v>25</v>
      </c>
      <c r="E542">
        <v>25</v>
      </c>
      <c r="F542">
        <v>25</v>
      </c>
      <c r="G542" t="s">
        <v>5540</v>
      </c>
      <c r="H542" t="s">
        <v>141</v>
      </c>
      <c r="I542">
        <v>2022</v>
      </c>
    </row>
    <row r="543" spans="1:9" x14ac:dyDescent="0.25">
      <c r="A543" t="s">
        <v>5781</v>
      </c>
      <c r="B543" t="s">
        <v>5782</v>
      </c>
      <c r="C543" t="s">
        <v>5170</v>
      </c>
      <c r="D543">
        <v>119</v>
      </c>
      <c r="E543">
        <v>47.6</v>
      </c>
      <c r="F543">
        <v>47.6</v>
      </c>
      <c r="G543" t="s">
        <v>24</v>
      </c>
      <c r="H543" t="s">
        <v>141</v>
      </c>
      <c r="I543">
        <v>2022</v>
      </c>
    </row>
    <row r="544" spans="1:9" x14ac:dyDescent="0.25">
      <c r="A544" t="s">
        <v>5724</v>
      </c>
      <c r="B544" t="s">
        <v>5725</v>
      </c>
      <c r="C544" t="s">
        <v>141</v>
      </c>
      <c r="D544">
        <v>300</v>
      </c>
      <c r="E544">
        <v>150</v>
      </c>
      <c r="F544">
        <v>150</v>
      </c>
      <c r="G544" t="s">
        <v>24</v>
      </c>
      <c r="H544" t="s">
        <v>141</v>
      </c>
      <c r="I544">
        <v>2022</v>
      </c>
    </row>
    <row r="545" spans="1:9" x14ac:dyDescent="0.25">
      <c r="A545" t="s">
        <v>5682</v>
      </c>
      <c r="B545" t="s">
        <v>5683</v>
      </c>
      <c r="C545" t="s">
        <v>141</v>
      </c>
      <c r="D545">
        <v>140.5</v>
      </c>
      <c r="E545">
        <v>140.5</v>
      </c>
      <c r="F545">
        <v>140.5</v>
      </c>
      <c r="G545" t="s">
        <v>5540</v>
      </c>
      <c r="H545" t="s">
        <v>141</v>
      </c>
      <c r="I545">
        <v>2022</v>
      </c>
    </row>
    <row r="546" spans="1:9" x14ac:dyDescent="0.25">
      <c r="A546" t="s">
        <v>5684</v>
      </c>
      <c r="B546" t="s">
        <v>5685</v>
      </c>
      <c r="C546" t="s">
        <v>141</v>
      </c>
      <c r="D546">
        <v>140.5</v>
      </c>
      <c r="E546">
        <v>140.5</v>
      </c>
      <c r="F546">
        <v>140.5</v>
      </c>
      <c r="G546" t="s">
        <v>5540</v>
      </c>
      <c r="H546" t="s">
        <v>141</v>
      </c>
      <c r="I546">
        <v>2022</v>
      </c>
    </row>
    <row r="547" spans="1:9" x14ac:dyDescent="0.25">
      <c r="A547" t="s">
        <v>5806</v>
      </c>
      <c r="B547" t="s">
        <v>5807</v>
      </c>
      <c r="C547" t="s">
        <v>5170</v>
      </c>
      <c r="D547">
        <v>46.8</v>
      </c>
      <c r="E547">
        <v>9.4</v>
      </c>
      <c r="F547">
        <v>9.4</v>
      </c>
      <c r="G547" t="s">
        <v>24</v>
      </c>
      <c r="H547" t="s">
        <v>141</v>
      </c>
      <c r="I547">
        <v>2022</v>
      </c>
    </row>
    <row r="548" spans="1:9" x14ac:dyDescent="0.25">
      <c r="A548" t="s">
        <v>5728</v>
      </c>
      <c r="B548" t="s">
        <v>5729</v>
      </c>
      <c r="C548" t="s">
        <v>5597</v>
      </c>
      <c r="D548">
        <v>7</v>
      </c>
      <c r="E548">
        <v>7</v>
      </c>
      <c r="F548">
        <v>4.2</v>
      </c>
      <c r="G548" t="s">
        <v>24</v>
      </c>
      <c r="H548" t="s">
        <v>4925</v>
      </c>
      <c r="I548">
        <v>2022</v>
      </c>
    </row>
    <row r="549" spans="1:9" x14ac:dyDescent="0.25">
      <c r="A549" t="s">
        <v>5573</v>
      </c>
      <c r="B549" t="s">
        <v>5574</v>
      </c>
      <c r="C549" t="s">
        <v>5537</v>
      </c>
      <c r="D549">
        <v>12</v>
      </c>
      <c r="E549">
        <v>12</v>
      </c>
      <c r="F549">
        <v>12</v>
      </c>
      <c r="G549" t="s">
        <v>24</v>
      </c>
      <c r="H549" t="s">
        <v>4905</v>
      </c>
      <c r="I549">
        <v>2022</v>
      </c>
    </row>
    <row r="550" spans="1:9" x14ac:dyDescent="0.25">
      <c r="A550" t="s">
        <v>5918</v>
      </c>
      <c r="B550" t="s">
        <v>5919</v>
      </c>
      <c r="C550" t="s">
        <v>5170</v>
      </c>
      <c r="D550">
        <v>1</v>
      </c>
      <c r="E550">
        <v>1</v>
      </c>
      <c r="F550">
        <v>1</v>
      </c>
      <c r="G550" t="s">
        <v>24</v>
      </c>
      <c r="H550" t="s">
        <v>4905</v>
      </c>
      <c r="I550">
        <v>2022</v>
      </c>
    </row>
    <row r="551" spans="1:9" x14ac:dyDescent="0.25">
      <c r="A551" t="s">
        <v>5831</v>
      </c>
      <c r="B551" t="s">
        <v>5832</v>
      </c>
      <c r="C551" t="s">
        <v>5170</v>
      </c>
      <c r="D551">
        <v>2</v>
      </c>
      <c r="E551">
        <v>2</v>
      </c>
      <c r="F551">
        <v>2</v>
      </c>
      <c r="G551" t="s">
        <v>24</v>
      </c>
      <c r="H551" t="s">
        <v>4905</v>
      </c>
      <c r="I551">
        <v>2022</v>
      </c>
    </row>
    <row r="552" spans="1:9" x14ac:dyDescent="0.25">
      <c r="A552" t="s">
        <v>5833</v>
      </c>
      <c r="B552" t="s">
        <v>5834</v>
      </c>
      <c r="C552" t="s">
        <v>5170</v>
      </c>
      <c r="D552">
        <v>5</v>
      </c>
      <c r="E552">
        <v>5</v>
      </c>
      <c r="F552">
        <v>5</v>
      </c>
      <c r="G552" t="s">
        <v>24</v>
      </c>
      <c r="H552" t="s">
        <v>4905</v>
      </c>
      <c r="I552">
        <v>2022</v>
      </c>
    </row>
    <row r="553" spans="1:9" x14ac:dyDescent="0.25">
      <c r="A553" t="s">
        <v>5818</v>
      </c>
      <c r="B553" t="s">
        <v>5819</v>
      </c>
      <c r="C553" t="s">
        <v>5170</v>
      </c>
      <c r="D553">
        <v>0.5</v>
      </c>
      <c r="E553">
        <v>0.5</v>
      </c>
      <c r="F553">
        <v>0.5</v>
      </c>
      <c r="G553" t="s">
        <v>24</v>
      </c>
      <c r="H553" t="s">
        <v>4905</v>
      </c>
      <c r="I553">
        <v>2022</v>
      </c>
    </row>
    <row r="554" spans="1:9" x14ac:dyDescent="0.25">
      <c r="A554" t="s">
        <v>5810</v>
      </c>
      <c r="B554" t="s">
        <v>5811</v>
      </c>
      <c r="C554" t="s">
        <v>5170</v>
      </c>
      <c r="D554">
        <v>2</v>
      </c>
      <c r="E554">
        <v>2</v>
      </c>
      <c r="F554">
        <v>2</v>
      </c>
      <c r="G554" t="s">
        <v>24</v>
      </c>
      <c r="H554" t="s">
        <v>4905</v>
      </c>
      <c r="I554">
        <v>2022</v>
      </c>
    </row>
    <row r="555" spans="1:9" x14ac:dyDescent="0.25">
      <c r="A555" t="s">
        <v>5886</v>
      </c>
      <c r="B555" t="s">
        <v>5887</v>
      </c>
      <c r="C555" t="s">
        <v>5170</v>
      </c>
      <c r="D555">
        <v>1</v>
      </c>
      <c r="E555">
        <v>1</v>
      </c>
      <c r="F555">
        <v>1</v>
      </c>
      <c r="G555" t="s">
        <v>24</v>
      </c>
      <c r="H555" t="s">
        <v>4905</v>
      </c>
      <c r="I555">
        <v>2022</v>
      </c>
    </row>
    <row r="556" spans="1:9" x14ac:dyDescent="0.25">
      <c r="A556" t="s">
        <v>5939</v>
      </c>
      <c r="B556" t="s">
        <v>5940</v>
      </c>
      <c r="C556" t="s">
        <v>5170</v>
      </c>
      <c r="D556">
        <v>1.5</v>
      </c>
      <c r="E556">
        <v>1.5</v>
      </c>
      <c r="F556">
        <v>1.5</v>
      </c>
      <c r="G556" t="s">
        <v>24</v>
      </c>
      <c r="H556" t="s">
        <v>4905</v>
      </c>
      <c r="I556">
        <v>2022</v>
      </c>
    </row>
    <row r="557" spans="1:9" x14ac:dyDescent="0.25">
      <c r="A557" t="s">
        <v>5608</v>
      </c>
      <c r="B557" t="s">
        <v>5609</v>
      </c>
      <c r="C557" t="s">
        <v>5610</v>
      </c>
      <c r="D557">
        <v>19</v>
      </c>
      <c r="E557">
        <v>8.6999999999999993</v>
      </c>
      <c r="F557">
        <v>8.6999999999999993</v>
      </c>
      <c r="G557" t="s">
        <v>24</v>
      </c>
      <c r="H557" t="s">
        <v>1899</v>
      </c>
      <c r="I557">
        <v>2022</v>
      </c>
    </row>
    <row r="558" spans="1:9" x14ac:dyDescent="0.25">
      <c r="A558" t="s">
        <v>5674</v>
      </c>
      <c r="B558" t="s">
        <v>5675</v>
      </c>
      <c r="C558" t="s">
        <v>141</v>
      </c>
      <c r="D558">
        <v>39.299999999999997</v>
      </c>
      <c r="E558">
        <v>39.299999999999997</v>
      </c>
      <c r="F558">
        <v>39.299999999999997</v>
      </c>
      <c r="G558" t="s">
        <v>24</v>
      </c>
      <c r="H558" t="s">
        <v>141</v>
      </c>
      <c r="I558">
        <v>2022</v>
      </c>
    </row>
    <row r="559" spans="1:9" x14ac:dyDescent="0.25">
      <c r="A559" t="s">
        <v>5678</v>
      </c>
      <c r="B559" t="s">
        <v>5679</v>
      </c>
      <c r="C559" t="s">
        <v>141</v>
      </c>
      <c r="D559">
        <v>20.6</v>
      </c>
      <c r="E559">
        <v>20.6</v>
      </c>
      <c r="F559">
        <v>20.6</v>
      </c>
      <c r="G559" t="s">
        <v>24</v>
      </c>
      <c r="H559" t="s">
        <v>141</v>
      </c>
      <c r="I559">
        <v>2022</v>
      </c>
    </row>
    <row r="560" spans="1:9" x14ac:dyDescent="0.25">
      <c r="A560" t="s">
        <v>5693</v>
      </c>
      <c r="B560" t="s">
        <v>5694</v>
      </c>
      <c r="C560" t="s">
        <v>141</v>
      </c>
      <c r="D560">
        <v>30.7</v>
      </c>
      <c r="E560">
        <v>30.7</v>
      </c>
      <c r="F560">
        <v>30.7</v>
      </c>
      <c r="G560" t="s">
        <v>24</v>
      </c>
      <c r="H560" t="s">
        <v>141</v>
      </c>
      <c r="I560">
        <v>2022</v>
      </c>
    </row>
    <row r="561" spans="1:9" x14ac:dyDescent="0.25">
      <c r="A561" t="s">
        <v>5703</v>
      </c>
      <c r="B561" t="s">
        <v>5704</v>
      </c>
      <c r="C561" t="s">
        <v>141</v>
      </c>
      <c r="D561">
        <v>45.2</v>
      </c>
      <c r="E561">
        <v>45.2</v>
      </c>
      <c r="F561">
        <v>45.2</v>
      </c>
      <c r="G561" t="s">
        <v>24</v>
      </c>
      <c r="H561" t="s">
        <v>141</v>
      </c>
      <c r="I561">
        <v>2022</v>
      </c>
    </row>
    <row r="562" spans="1:9" x14ac:dyDescent="0.25">
      <c r="A562" t="s">
        <v>5117</v>
      </c>
      <c r="B562" t="s">
        <v>5118</v>
      </c>
      <c r="C562" t="s">
        <v>5119</v>
      </c>
      <c r="D562">
        <v>6</v>
      </c>
      <c r="E562">
        <v>1.2</v>
      </c>
      <c r="F562">
        <v>1.2</v>
      </c>
      <c r="G562" t="s">
        <v>24</v>
      </c>
      <c r="H562" t="s">
        <v>1899</v>
      </c>
      <c r="I562" s="10">
        <v>2023</v>
      </c>
    </row>
    <row r="563" spans="1:9" x14ac:dyDescent="0.25">
      <c r="A563" t="s">
        <v>5126</v>
      </c>
      <c r="B563" t="s">
        <v>5127</v>
      </c>
      <c r="C563" t="s">
        <v>5119</v>
      </c>
      <c r="D563">
        <v>7.5</v>
      </c>
      <c r="E563">
        <v>1.2</v>
      </c>
      <c r="F563">
        <v>1.2</v>
      </c>
      <c r="G563" t="s">
        <v>24</v>
      </c>
      <c r="H563" t="s">
        <v>4959</v>
      </c>
      <c r="I563" s="10">
        <v>2023</v>
      </c>
    </row>
    <row r="564" spans="1:9" x14ac:dyDescent="0.25">
      <c r="A564" t="s">
        <v>5283</v>
      </c>
      <c r="B564" t="s">
        <v>5284</v>
      </c>
      <c r="C564" t="s">
        <v>5119</v>
      </c>
      <c r="D564">
        <v>1</v>
      </c>
      <c r="E564">
        <v>0.3</v>
      </c>
      <c r="F564">
        <v>0.3</v>
      </c>
      <c r="G564" t="s">
        <v>24</v>
      </c>
      <c r="H564" t="s">
        <v>4959</v>
      </c>
      <c r="I564" s="10">
        <v>2023</v>
      </c>
    </row>
    <row r="565" spans="1:9" x14ac:dyDescent="0.25">
      <c r="A565" t="s">
        <v>5450</v>
      </c>
      <c r="B565" t="s">
        <v>5451</v>
      </c>
      <c r="C565" t="s">
        <v>4924</v>
      </c>
      <c r="D565">
        <v>13</v>
      </c>
      <c r="E565">
        <v>5.2</v>
      </c>
      <c r="F565">
        <v>5.2</v>
      </c>
      <c r="G565" t="s">
        <v>25</v>
      </c>
      <c r="H565" t="s">
        <v>4949</v>
      </c>
      <c r="I565" s="10">
        <v>2023</v>
      </c>
    </row>
    <row r="566" spans="1:9" x14ac:dyDescent="0.25">
      <c r="A566" t="s">
        <v>4871</v>
      </c>
      <c r="B566" t="s">
        <v>4872</v>
      </c>
      <c r="C566" t="s">
        <v>4856</v>
      </c>
      <c r="D566" s="6">
        <v>10.199999999999999</v>
      </c>
      <c r="E566">
        <v>10.199999999999999</v>
      </c>
      <c r="F566">
        <v>3.7</v>
      </c>
      <c r="G566" t="s">
        <v>25</v>
      </c>
      <c r="H566" t="s">
        <v>4864</v>
      </c>
      <c r="I566" s="10">
        <v>2023</v>
      </c>
    </row>
    <row r="567" spans="1:9" x14ac:dyDescent="0.25">
      <c r="A567" t="s">
        <v>5247</v>
      </c>
      <c r="B567" t="s">
        <v>5248</v>
      </c>
      <c r="C567" t="s">
        <v>4934</v>
      </c>
      <c r="D567">
        <v>40</v>
      </c>
      <c r="E567">
        <v>10</v>
      </c>
      <c r="F567">
        <v>10</v>
      </c>
      <c r="G567" t="s">
        <v>24</v>
      </c>
      <c r="H567" t="s">
        <v>1899</v>
      </c>
      <c r="I567" s="10">
        <v>2023</v>
      </c>
    </row>
    <row r="568" spans="1:9" x14ac:dyDescent="0.25">
      <c r="A568" t="s">
        <v>4922</v>
      </c>
      <c r="B568" t="s">
        <v>4923</v>
      </c>
      <c r="C568" t="s">
        <v>4924</v>
      </c>
      <c r="D568">
        <v>9</v>
      </c>
      <c r="E568">
        <v>6</v>
      </c>
      <c r="F568">
        <v>6</v>
      </c>
      <c r="G568" t="s">
        <v>24</v>
      </c>
      <c r="H568" t="s">
        <v>4925</v>
      </c>
      <c r="I568" s="10">
        <v>2023</v>
      </c>
    </row>
    <row r="569" spans="1:9" x14ac:dyDescent="0.25">
      <c r="A569" t="s">
        <v>5402</v>
      </c>
      <c r="B569" t="s">
        <v>5403</v>
      </c>
      <c r="C569" t="s">
        <v>84</v>
      </c>
      <c r="D569">
        <v>15</v>
      </c>
      <c r="E569">
        <v>11</v>
      </c>
      <c r="F569">
        <v>11</v>
      </c>
      <c r="G569" t="s">
        <v>25</v>
      </c>
      <c r="H569" t="s">
        <v>4859</v>
      </c>
      <c r="I569" s="10">
        <v>2023</v>
      </c>
    </row>
    <row r="570" spans="1:9" x14ac:dyDescent="0.25">
      <c r="A570" t="s">
        <v>4929</v>
      </c>
      <c r="B570" t="s">
        <v>4930</v>
      </c>
      <c r="C570" t="s">
        <v>4931</v>
      </c>
      <c r="D570">
        <v>46.9</v>
      </c>
      <c r="E570">
        <v>21.8</v>
      </c>
      <c r="F570">
        <v>14.6</v>
      </c>
      <c r="G570" t="s">
        <v>24</v>
      </c>
      <c r="H570" t="s">
        <v>1899</v>
      </c>
      <c r="I570" s="10">
        <v>2023</v>
      </c>
    </row>
    <row r="571" spans="1:9" x14ac:dyDescent="0.25">
      <c r="A571" t="s">
        <v>5000</v>
      </c>
      <c r="B571" t="s">
        <v>5001</v>
      </c>
      <c r="C571" t="s">
        <v>141</v>
      </c>
      <c r="D571">
        <v>148.6</v>
      </c>
      <c r="E571">
        <v>148.6</v>
      </c>
      <c r="F571">
        <v>148.6</v>
      </c>
      <c r="G571" t="s">
        <v>24</v>
      </c>
      <c r="H571" t="s">
        <v>141</v>
      </c>
      <c r="I571" s="10">
        <v>2023</v>
      </c>
    </row>
    <row r="572" spans="1:9" x14ac:dyDescent="0.25">
      <c r="A572" t="s">
        <v>5050</v>
      </c>
      <c r="B572" t="s">
        <v>5051</v>
      </c>
      <c r="C572" t="s">
        <v>141</v>
      </c>
      <c r="D572">
        <v>138.5</v>
      </c>
      <c r="E572">
        <v>138.5</v>
      </c>
      <c r="F572">
        <v>138.5</v>
      </c>
      <c r="G572" t="s">
        <v>24</v>
      </c>
      <c r="H572" t="s">
        <v>141</v>
      </c>
      <c r="I572" s="10">
        <v>2023</v>
      </c>
    </row>
    <row r="573" spans="1:9" x14ac:dyDescent="0.25">
      <c r="A573" t="s">
        <v>5130</v>
      </c>
      <c r="B573" t="s">
        <v>5131</v>
      </c>
      <c r="C573" t="s">
        <v>5119</v>
      </c>
      <c r="D573">
        <v>33</v>
      </c>
      <c r="E573">
        <v>33</v>
      </c>
      <c r="F573">
        <v>33</v>
      </c>
      <c r="G573" t="s">
        <v>24</v>
      </c>
      <c r="H573" t="s">
        <v>4905</v>
      </c>
      <c r="I573" s="10">
        <v>2023</v>
      </c>
    </row>
    <row r="574" spans="1:9" x14ac:dyDescent="0.25">
      <c r="A574" t="s">
        <v>5132</v>
      </c>
      <c r="B574" t="s">
        <v>5133</v>
      </c>
      <c r="C574" t="s">
        <v>5119</v>
      </c>
      <c r="D574">
        <v>78.599999999999994</v>
      </c>
      <c r="E574">
        <v>78.599999999999994</v>
      </c>
      <c r="F574">
        <v>78.599999999999994</v>
      </c>
      <c r="G574" t="s">
        <v>24</v>
      </c>
      <c r="H574" t="s">
        <v>4905</v>
      </c>
      <c r="I574" s="10">
        <v>2023</v>
      </c>
    </row>
    <row r="575" spans="1:9" x14ac:dyDescent="0.25">
      <c r="A575" t="s">
        <v>5067</v>
      </c>
      <c r="B575" t="s">
        <v>5068</v>
      </c>
      <c r="C575" t="s">
        <v>4982</v>
      </c>
      <c r="D575">
        <v>27.6</v>
      </c>
      <c r="E575">
        <v>27.6</v>
      </c>
      <c r="F575">
        <v>27.6</v>
      </c>
      <c r="G575" t="s">
        <v>24</v>
      </c>
      <c r="H575" t="s">
        <v>4905</v>
      </c>
      <c r="I575" s="10">
        <v>2023</v>
      </c>
    </row>
    <row r="576" spans="1:9" x14ac:dyDescent="0.25">
      <c r="A576" t="s">
        <v>5426</v>
      </c>
      <c r="B576" t="s">
        <v>5427</v>
      </c>
      <c r="C576" t="s">
        <v>84</v>
      </c>
      <c r="D576">
        <v>30</v>
      </c>
      <c r="E576">
        <v>10.5</v>
      </c>
      <c r="F576">
        <v>10.5</v>
      </c>
      <c r="G576" t="s">
        <v>24</v>
      </c>
      <c r="H576" t="s">
        <v>4905</v>
      </c>
      <c r="I576" s="10">
        <v>2023</v>
      </c>
    </row>
    <row r="577" spans="1:9" x14ac:dyDescent="0.25">
      <c r="A577" t="s">
        <v>5375</v>
      </c>
      <c r="B577" t="s">
        <v>5376</v>
      </c>
      <c r="C577" t="s">
        <v>4928</v>
      </c>
      <c r="D577">
        <v>90.3</v>
      </c>
      <c r="E577">
        <v>81.599999999999994</v>
      </c>
      <c r="F577">
        <v>81.599999999999994</v>
      </c>
      <c r="G577" t="s">
        <v>24</v>
      </c>
      <c r="H577" t="s">
        <v>1899</v>
      </c>
      <c r="I577" s="10">
        <v>2023</v>
      </c>
    </row>
    <row r="578" spans="1:9" x14ac:dyDescent="0.25">
      <c r="A578" t="s">
        <v>4854</v>
      </c>
      <c r="B578" t="s">
        <v>4855</v>
      </c>
      <c r="C578" t="s">
        <v>4856</v>
      </c>
      <c r="D578" s="6">
        <v>25</v>
      </c>
      <c r="E578">
        <v>25</v>
      </c>
      <c r="F578">
        <v>25</v>
      </c>
      <c r="G578" t="s">
        <v>24</v>
      </c>
      <c r="H578" t="s">
        <v>84</v>
      </c>
      <c r="I578" s="10">
        <v>2023</v>
      </c>
    </row>
    <row r="579" spans="1:9" x14ac:dyDescent="0.25">
      <c r="A579" t="s">
        <v>5105</v>
      </c>
      <c r="B579" t="s">
        <v>5106</v>
      </c>
      <c r="C579" t="s">
        <v>4924</v>
      </c>
      <c r="D579">
        <v>17.8</v>
      </c>
      <c r="E579">
        <v>9.8000000000000007</v>
      </c>
      <c r="F579">
        <v>9.8000000000000007</v>
      </c>
      <c r="G579" t="s">
        <v>24</v>
      </c>
      <c r="H579" t="s">
        <v>4905</v>
      </c>
      <c r="I579" s="10">
        <v>2023</v>
      </c>
    </row>
    <row r="580" spans="1:9" x14ac:dyDescent="0.25">
      <c r="A580" t="s">
        <v>5071</v>
      </c>
      <c r="B580" t="s">
        <v>5072</v>
      </c>
      <c r="C580" t="s">
        <v>4924</v>
      </c>
      <c r="D580">
        <v>2.2999999999999998</v>
      </c>
      <c r="E580">
        <v>0.7</v>
      </c>
      <c r="F580">
        <v>0.7</v>
      </c>
      <c r="G580" t="s">
        <v>24</v>
      </c>
      <c r="H580" t="s">
        <v>4905</v>
      </c>
      <c r="I580" s="10">
        <v>2023</v>
      </c>
    </row>
    <row r="581" spans="1:9" x14ac:dyDescent="0.25">
      <c r="A581" t="s">
        <v>5398</v>
      </c>
      <c r="B581" t="s">
        <v>5399</v>
      </c>
      <c r="C581" t="s">
        <v>84</v>
      </c>
      <c r="D581">
        <v>19.3</v>
      </c>
      <c r="E581">
        <v>7.7</v>
      </c>
      <c r="F581">
        <v>7.7</v>
      </c>
      <c r="G581" t="s">
        <v>25</v>
      </c>
      <c r="H581" t="s">
        <v>4859</v>
      </c>
      <c r="I581" s="10">
        <v>2023</v>
      </c>
    </row>
    <row r="582" spans="1:9" x14ac:dyDescent="0.25">
      <c r="A582" t="s">
        <v>5040</v>
      </c>
      <c r="B582" t="s">
        <v>5041</v>
      </c>
      <c r="C582" t="s">
        <v>141</v>
      </c>
      <c r="D582">
        <v>80.400000000000006</v>
      </c>
      <c r="E582">
        <v>80.400000000000006</v>
      </c>
      <c r="F582">
        <v>80.400000000000006</v>
      </c>
      <c r="G582" t="s">
        <v>24</v>
      </c>
      <c r="H582" t="s">
        <v>141</v>
      </c>
      <c r="I582" s="10">
        <v>2023</v>
      </c>
    </row>
    <row r="583" spans="1:9" x14ac:dyDescent="0.25">
      <c r="A583" t="s">
        <v>5418</v>
      </c>
      <c r="B583" t="s">
        <v>5419</v>
      </c>
      <c r="C583" t="s">
        <v>84</v>
      </c>
      <c r="D583">
        <v>24</v>
      </c>
      <c r="E583">
        <v>9.6</v>
      </c>
      <c r="F583">
        <v>9.6</v>
      </c>
      <c r="G583" t="s">
        <v>24</v>
      </c>
      <c r="H583" t="s">
        <v>84</v>
      </c>
      <c r="I583" s="10">
        <v>2023</v>
      </c>
    </row>
    <row r="584" spans="1:9" x14ac:dyDescent="0.25">
      <c r="A584" t="s">
        <v>5387</v>
      </c>
      <c r="B584" t="s">
        <v>5388</v>
      </c>
      <c r="C584" t="s">
        <v>4928</v>
      </c>
      <c r="D584">
        <v>12</v>
      </c>
      <c r="E584">
        <v>11.2</v>
      </c>
      <c r="F584">
        <v>2.1</v>
      </c>
      <c r="G584" t="s">
        <v>24</v>
      </c>
      <c r="H584" t="s">
        <v>4892</v>
      </c>
      <c r="I584" s="10">
        <v>2023</v>
      </c>
    </row>
    <row r="585" spans="1:9" x14ac:dyDescent="0.25">
      <c r="A585" t="s">
        <v>5369</v>
      </c>
      <c r="B585" t="s">
        <v>5370</v>
      </c>
      <c r="C585" t="s">
        <v>4928</v>
      </c>
      <c r="D585">
        <v>2.6</v>
      </c>
      <c r="E585">
        <v>1.7</v>
      </c>
      <c r="F585">
        <v>1.7</v>
      </c>
      <c r="G585" t="s">
        <v>24</v>
      </c>
      <c r="H585" t="s">
        <v>4892</v>
      </c>
      <c r="I585" s="10">
        <v>2023</v>
      </c>
    </row>
    <row r="586" spans="1:9" x14ac:dyDescent="0.25">
      <c r="A586" t="s">
        <v>5065</v>
      </c>
      <c r="B586" t="s">
        <v>5066</v>
      </c>
      <c r="C586" t="s">
        <v>4982</v>
      </c>
      <c r="D586">
        <v>8</v>
      </c>
      <c r="E586">
        <v>8</v>
      </c>
      <c r="F586">
        <v>8</v>
      </c>
      <c r="G586" t="s">
        <v>24</v>
      </c>
      <c r="H586" t="s">
        <v>4905</v>
      </c>
      <c r="I586" s="10">
        <v>2023</v>
      </c>
    </row>
    <row r="587" spans="1:9" x14ac:dyDescent="0.25">
      <c r="A587" t="s">
        <v>4972</v>
      </c>
      <c r="B587" t="s">
        <v>4973</v>
      </c>
      <c r="C587" t="s">
        <v>4928</v>
      </c>
      <c r="D587">
        <v>20</v>
      </c>
      <c r="E587">
        <v>3.7</v>
      </c>
      <c r="F587">
        <v>3.7</v>
      </c>
      <c r="G587" t="s">
        <v>24</v>
      </c>
      <c r="H587" t="s">
        <v>1899</v>
      </c>
      <c r="I587" s="10">
        <v>2023</v>
      </c>
    </row>
    <row r="588" spans="1:9" x14ac:dyDescent="0.25">
      <c r="A588" t="s">
        <v>5091</v>
      </c>
      <c r="B588" t="s">
        <v>5092</v>
      </c>
      <c r="C588" t="s">
        <v>4928</v>
      </c>
      <c r="D588">
        <v>14.6</v>
      </c>
      <c r="E588">
        <v>2.1</v>
      </c>
      <c r="F588">
        <v>2.1</v>
      </c>
      <c r="G588" t="s">
        <v>24</v>
      </c>
      <c r="H588" t="s">
        <v>4905</v>
      </c>
      <c r="I588" s="10">
        <v>2023</v>
      </c>
    </row>
    <row r="589" spans="1:9" x14ac:dyDescent="0.25">
      <c r="A589" t="s">
        <v>5392</v>
      </c>
      <c r="B589" t="s">
        <v>5393</v>
      </c>
      <c r="C589" t="s">
        <v>4928</v>
      </c>
      <c r="D589">
        <v>20</v>
      </c>
      <c r="E589">
        <v>20</v>
      </c>
      <c r="F589">
        <v>20</v>
      </c>
      <c r="G589" t="s">
        <v>24</v>
      </c>
      <c r="H589" t="s">
        <v>4870</v>
      </c>
      <c r="I589" s="10">
        <v>2023</v>
      </c>
    </row>
    <row r="590" spans="1:9" x14ac:dyDescent="0.25">
      <c r="A590" t="s">
        <v>5077</v>
      </c>
      <c r="B590" t="s">
        <v>5078</v>
      </c>
      <c r="C590" t="s">
        <v>4928</v>
      </c>
      <c r="D590">
        <v>5.9</v>
      </c>
      <c r="E590">
        <v>2.4</v>
      </c>
      <c r="F590">
        <v>0.9</v>
      </c>
      <c r="G590" t="s">
        <v>24</v>
      </c>
      <c r="H590" t="s">
        <v>4905</v>
      </c>
      <c r="I590" s="10">
        <v>2023</v>
      </c>
    </row>
    <row r="591" spans="1:9" x14ac:dyDescent="0.25">
      <c r="A591" t="s">
        <v>5081</v>
      </c>
      <c r="B591" t="s">
        <v>5082</v>
      </c>
      <c r="C591" t="s">
        <v>4924</v>
      </c>
      <c r="D591">
        <v>6</v>
      </c>
      <c r="E591">
        <v>6</v>
      </c>
      <c r="F591">
        <v>6</v>
      </c>
      <c r="G591" t="s">
        <v>24</v>
      </c>
      <c r="H591" t="s">
        <v>4905</v>
      </c>
      <c r="I591" s="10">
        <v>2023</v>
      </c>
    </row>
    <row r="592" spans="1:9" x14ac:dyDescent="0.25">
      <c r="A592" t="s">
        <v>4944</v>
      </c>
      <c r="B592" t="s">
        <v>4945</v>
      </c>
      <c r="C592" t="s">
        <v>4928</v>
      </c>
      <c r="D592">
        <v>16.3</v>
      </c>
      <c r="E592">
        <v>14.6</v>
      </c>
      <c r="F592">
        <v>12.6</v>
      </c>
      <c r="G592" t="s">
        <v>5540</v>
      </c>
      <c r="H592" t="s">
        <v>4946</v>
      </c>
      <c r="I592" s="10">
        <v>2023</v>
      </c>
    </row>
    <row r="593" spans="1:9" x14ac:dyDescent="0.25">
      <c r="A593" t="s">
        <v>5377</v>
      </c>
      <c r="B593" t="s">
        <v>5378</v>
      </c>
      <c r="C593" t="s">
        <v>4924</v>
      </c>
      <c r="D593">
        <v>22</v>
      </c>
      <c r="E593">
        <v>7.3</v>
      </c>
      <c r="F593">
        <v>7.3</v>
      </c>
      <c r="G593" t="s">
        <v>24</v>
      </c>
      <c r="H593" t="s">
        <v>141</v>
      </c>
      <c r="I593" s="10">
        <v>2023</v>
      </c>
    </row>
    <row r="594" spans="1:9" x14ac:dyDescent="0.25">
      <c r="A594" t="s">
        <v>5432</v>
      </c>
      <c r="B594" t="s">
        <v>5433</v>
      </c>
      <c r="C594" t="s">
        <v>4924</v>
      </c>
      <c r="D594">
        <v>7.5</v>
      </c>
      <c r="E594">
        <v>2</v>
      </c>
      <c r="F594">
        <v>2</v>
      </c>
      <c r="G594" t="s">
        <v>5540</v>
      </c>
      <c r="H594" t="s">
        <v>5434</v>
      </c>
      <c r="I594" s="10">
        <v>2023</v>
      </c>
    </row>
    <row r="595" spans="1:9" x14ac:dyDescent="0.25">
      <c r="A595" t="s">
        <v>5437</v>
      </c>
      <c r="B595" t="s">
        <v>5438</v>
      </c>
      <c r="C595" t="s">
        <v>4924</v>
      </c>
      <c r="D595">
        <v>1.5</v>
      </c>
      <c r="E595">
        <v>1.1000000000000001</v>
      </c>
      <c r="F595">
        <v>0.1</v>
      </c>
      <c r="G595" t="s">
        <v>25</v>
      </c>
      <c r="H595" t="s">
        <v>5439</v>
      </c>
      <c r="I595" s="10">
        <v>2023</v>
      </c>
    </row>
    <row r="596" spans="1:9" x14ac:dyDescent="0.25">
      <c r="A596" t="s">
        <v>4970</v>
      </c>
      <c r="B596" t="s">
        <v>4971</v>
      </c>
      <c r="C596" t="s">
        <v>4924</v>
      </c>
      <c r="D596">
        <v>20</v>
      </c>
      <c r="E596">
        <v>20</v>
      </c>
      <c r="F596">
        <v>10</v>
      </c>
      <c r="G596" t="s">
        <v>24</v>
      </c>
      <c r="H596" t="s">
        <v>1899</v>
      </c>
      <c r="I596" s="10">
        <v>2023</v>
      </c>
    </row>
    <row r="597" spans="1:9" x14ac:dyDescent="0.25">
      <c r="A597" t="s">
        <v>5428</v>
      </c>
      <c r="B597" t="s">
        <v>5429</v>
      </c>
      <c r="C597" t="s">
        <v>84</v>
      </c>
      <c r="D597">
        <v>2.8</v>
      </c>
      <c r="E597">
        <v>2.4</v>
      </c>
      <c r="F597">
        <v>2.4</v>
      </c>
      <c r="G597" t="s">
        <v>24</v>
      </c>
      <c r="H597" t="s">
        <v>84</v>
      </c>
      <c r="I597" s="10">
        <v>2023</v>
      </c>
    </row>
    <row r="598" spans="1:9" x14ac:dyDescent="0.25">
      <c r="A598" t="s">
        <v>4926</v>
      </c>
      <c r="B598" t="s">
        <v>4927</v>
      </c>
      <c r="C598" t="s">
        <v>4928</v>
      </c>
      <c r="D598">
        <v>1.1000000000000001</v>
      </c>
      <c r="E598">
        <v>0.9</v>
      </c>
      <c r="F598">
        <v>1.1000000000000001</v>
      </c>
      <c r="G598" t="s">
        <v>24</v>
      </c>
      <c r="H598" t="s">
        <v>4905</v>
      </c>
      <c r="I598" s="10">
        <v>2023</v>
      </c>
    </row>
    <row r="599" spans="1:9" x14ac:dyDescent="0.25">
      <c r="A599" t="s">
        <v>4937</v>
      </c>
      <c r="B599" t="s">
        <v>4938</v>
      </c>
      <c r="C599" t="s">
        <v>4924</v>
      </c>
      <c r="D599">
        <v>4</v>
      </c>
      <c r="E599">
        <v>4</v>
      </c>
      <c r="F599">
        <v>4</v>
      </c>
      <c r="G599" t="s">
        <v>24</v>
      </c>
      <c r="H599" t="s">
        <v>4905</v>
      </c>
      <c r="I599" s="10">
        <v>2023</v>
      </c>
    </row>
    <row r="600" spans="1:9" x14ac:dyDescent="0.25">
      <c r="A600" t="s">
        <v>5416</v>
      </c>
      <c r="B600" t="s">
        <v>5417</v>
      </c>
      <c r="C600" t="s">
        <v>84</v>
      </c>
      <c r="D600">
        <v>36.1</v>
      </c>
      <c r="E600">
        <v>16.600000000000001</v>
      </c>
      <c r="F600">
        <v>16.600000000000001</v>
      </c>
      <c r="G600" t="s">
        <v>24</v>
      </c>
      <c r="H600" t="s">
        <v>84</v>
      </c>
      <c r="I600" s="10">
        <v>2023</v>
      </c>
    </row>
    <row r="601" spans="1:9" x14ac:dyDescent="0.25">
      <c r="A601" t="s">
        <v>4991</v>
      </c>
      <c r="B601" t="s">
        <v>4992</v>
      </c>
      <c r="C601" t="s">
        <v>4931</v>
      </c>
      <c r="D601">
        <v>55.5</v>
      </c>
      <c r="E601">
        <v>22.2</v>
      </c>
      <c r="F601">
        <v>22.2</v>
      </c>
      <c r="G601" t="s">
        <v>24</v>
      </c>
      <c r="H601" t="s">
        <v>4993</v>
      </c>
      <c r="I601" s="10">
        <v>2023</v>
      </c>
    </row>
    <row r="602" spans="1:9" x14ac:dyDescent="0.25">
      <c r="A602" t="s">
        <v>5056</v>
      </c>
      <c r="B602" t="s">
        <v>5057</v>
      </c>
      <c r="C602" t="s">
        <v>141</v>
      </c>
      <c r="D602">
        <v>9.1999999999999993</v>
      </c>
      <c r="E602">
        <v>9.1999999999999993</v>
      </c>
      <c r="F602">
        <v>9.1999999999999993</v>
      </c>
      <c r="G602" t="s">
        <v>24</v>
      </c>
      <c r="H602" t="s">
        <v>141</v>
      </c>
      <c r="I602" s="10">
        <v>2023</v>
      </c>
    </row>
    <row r="603" spans="1:9" x14ac:dyDescent="0.25">
      <c r="A603" t="s">
        <v>5371</v>
      </c>
      <c r="B603" t="s">
        <v>5372</v>
      </c>
      <c r="C603" t="s">
        <v>4928</v>
      </c>
      <c r="D603">
        <v>38</v>
      </c>
      <c r="E603">
        <v>38</v>
      </c>
      <c r="F603">
        <v>38</v>
      </c>
      <c r="G603" t="s">
        <v>24</v>
      </c>
      <c r="H603" t="s">
        <v>4892</v>
      </c>
      <c r="I603" s="10">
        <v>2023</v>
      </c>
    </row>
    <row r="604" spans="1:9" x14ac:dyDescent="0.25">
      <c r="A604" t="s">
        <v>5018</v>
      </c>
      <c r="B604" t="s">
        <v>5019</v>
      </c>
      <c r="C604" t="s">
        <v>4931</v>
      </c>
      <c r="D604">
        <v>6</v>
      </c>
      <c r="E604">
        <v>4.5</v>
      </c>
      <c r="F604">
        <v>4.5</v>
      </c>
      <c r="G604" t="s">
        <v>24</v>
      </c>
      <c r="H604" t="s">
        <v>4993</v>
      </c>
      <c r="I604" s="10">
        <v>2023</v>
      </c>
    </row>
    <row r="605" spans="1:9" x14ac:dyDescent="0.25">
      <c r="A605" t="s">
        <v>4920</v>
      </c>
      <c r="B605" t="s">
        <v>4921</v>
      </c>
      <c r="C605" t="s">
        <v>4856</v>
      </c>
      <c r="D605">
        <v>20</v>
      </c>
      <c r="E605">
        <v>20</v>
      </c>
      <c r="F605">
        <v>20</v>
      </c>
      <c r="G605" t="s">
        <v>24</v>
      </c>
      <c r="H605" t="s">
        <v>4870</v>
      </c>
      <c r="I605" s="10">
        <v>2023</v>
      </c>
    </row>
    <row r="606" spans="1:9" x14ac:dyDescent="0.25">
      <c r="A606" t="s">
        <v>5297</v>
      </c>
      <c r="B606" t="s">
        <v>5298</v>
      </c>
      <c r="C606" t="s">
        <v>5119</v>
      </c>
      <c r="D606">
        <v>3</v>
      </c>
      <c r="E606">
        <v>0.6</v>
      </c>
      <c r="F606">
        <v>0.6</v>
      </c>
      <c r="G606" t="s">
        <v>24</v>
      </c>
      <c r="H606" t="s">
        <v>1899</v>
      </c>
      <c r="I606" s="10">
        <v>2023</v>
      </c>
    </row>
    <row r="607" spans="1:9" x14ac:dyDescent="0.25">
      <c r="A607" t="s">
        <v>5293</v>
      </c>
      <c r="B607" t="s">
        <v>5294</v>
      </c>
      <c r="C607" t="s">
        <v>5119</v>
      </c>
      <c r="D607">
        <v>1.5</v>
      </c>
      <c r="E607">
        <v>0.3</v>
      </c>
      <c r="F607">
        <v>0.3</v>
      </c>
      <c r="G607" t="s">
        <v>24</v>
      </c>
      <c r="H607" t="s">
        <v>1899</v>
      </c>
      <c r="I607" s="10">
        <v>2023</v>
      </c>
    </row>
    <row r="608" spans="1:9" x14ac:dyDescent="0.25">
      <c r="A608" t="s">
        <v>5277</v>
      </c>
      <c r="B608" t="s">
        <v>5278</v>
      </c>
      <c r="C608" t="s">
        <v>5119</v>
      </c>
      <c r="D608">
        <v>1.8</v>
      </c>
      <c r="E608">
        <v>0.2</v>
      </c>
      <c r="F608">
        <v>0.2</v>
      </c>
      <c r="G608" t="s">
        <v>24</v>
      </c>
      <c r="H608" t="s">
        <v>1899</v>
      </c>
      <c r="I608" s="10">
        <v>2023</v>
      </c>
    </row>
    <row r="609" spans="1:9" x14ac:dyDescent="0.25">
      <c r="A609" t="s">
        <v>5183</v>
      </c>
      <c r="B609" t="s">
        <v>5184</v>
      </c>
      <c r="C609" t="s">
        <v>5119</v>
      </c>
      <c r="D609">
        <v>0.9</v>
      </c>
      <c r="E609">
        <v>0.6</v>
      </c>
      <c r="F609">
        <v>0.6</v>
      </c>
      <c r="G609" t="s">
        <v>24</v>
      </c>
      <c r="H609" t="s">
        <v>1899</v>
      </c>
      <c r="I609" s="10">
        <v>2023</v>
      </c>
    </row>
    <row r="610" spans="1:9" x14ac:dyDescent="0.25">
      <c r="A610" t="s">
        <v>5327</v>
      </c>
      <c r="B610" t="s">
        <v>5328</v>
      </c>
      <c r="C610" t="s">
        <v>5119</v>
      </c>
      <c r="D610">
        <v>0.6</v>
      </c>
      <c r="E610">
        <v>0.4</v>
      </c>
      <c r="F610">
        <v>0.4</v>
      </c>
      <c r="G610" t="s">
        <v>24</v>
      </c>
      <c r="H610" t="s">
        <v>1899</v>
      </c>
      <c r="I610" s="10">
        <v>2023</v>
      </c>
    </row>
    <row r="611" spans="1:9" x14ac:dyDescent="0.25">
      <c r="A611" t="s">
        <v>5158</v>
      </c>
      <c r="B611" t="s">
        <v>5159</v>
      </c>
      <c r="C611" t="s">
        <v>5119</v>
      </c>
      <c r="D611">
        <v>2.5</v>
      </c>
      <c r="E611">
        <v>1.8</v>
      </c>
      <c r="F611">
        <v>1.8</v>
      </c>
      <c r="G611" t="s">
        <v>24</v>
      </c>
      <c r="H611" t="s">
        <v>1899</v>
      </c>
      <c r="I611" s="10">
        <v>2023</v>
      </c>
    </row>
    <row r="612" spans="1:9" x14ac:dyDescent="0.25">
      <c r="A612" t="s">
        <v>5323</v>
      </c>
      <c r="B612" t="s">
        <v>5324</v>
      </c>
      <c r="C612" t="s">
        <v>5119</v>
      </c>
      <c r="D612">
        <v>3.8</v>
      </c>
      <c r="E612">
        <v>2.6</v>
      </c>
      <c r="F612">
        <v>2.6</v>
      </c>
      <c r="G612" t="s">
        <v>24</v>
      </c>
      <c r="H612" t="s">
        <v>1899</v>
      </c>
      <c r="I612" s="10">
        <v>2023</v>
      </c>
    </row>
    <row r="613" spans="1:9" x14ac:dyDescent="0.25">
      <c r="A613" t="s">
        <v>5166</v>
      </c>
      <c r="B613" t="s">
        <v>5167</v>
      </c>
      <c r="C613" t="s">
        <v>5119</v>
      </c>
      <c r="D613">
        <v>5</v>
      </c>
      <c r="E613">
        <v>3.5</v>
      </c>
      <c r="F613">
        <v>3.5</v>
      </c>
      <c r="G613" t="s">
        <v>24</v>
      </c>
      <c r="H613" t="s">
        <v>1899</v>
      </c>
      <c r="I613" s="10">
        <v>2023</v>
      </c>
    </row>
    <row r="614" spans="1:9" x14ac:dyDescent="0.25">
      <c r="A614" t="s">
        <v>5232</v>
      </c>
      <c r="B614" t="s">
        <v>5233</v>
      </c>
      <c r="C614" t="s">
        <v>5119</v>
      </c>
      <c r="D614">
        <v>10</v>
      </c>
      <c r="E614">
        <v>7</v>
      </c>
      <c r="F614">
        <v>7</v>
      </c>
      <c r="G614" t="s">
        <v>24</v>
      </c>
      <c r="H614" t="s">
        <v>1899</v>
      </c>
      <c r="I614" s="10">
        <v>2023</v>
      </c>
    </row>
    <row r="615" spans="1:9" x14ac:dyDescent="0.25">
      <c r="A615" t="s">
        <v>5357</v>
      </c>
      <c r="B615" t="s">
        <v>5358</v>
      </c>
      <c r="C615" t="s">
        <v>5119</v>
      </c>
      <c r="D615">
        <v>1.3</v>
      </c>
      <c r="E615">
        <v>0.9</v>
      </c>
      <c r="F615">
        <v>0.9</v>
      </c>
      <c r="G615" t="s">
        <v>24</v>
      </c>
      <c r="H615" t="s">
        <v>1899</v>
      </c>
      <c r="I615" s="10">
        <v>2023</v>
      </c>
    </row>
    <row r="616" spans="1:9" x14ac:dyDescent="0.25">
      <c r="A616" t="s">
        <v>5331</v>
      </c>
      <c r="B616" t="s">
        <v>5332</v>
      </c>
      <c r="C616" t="s">
        <v>5119</v>
      </c>
      <c r="D616">
        <v>10</v>
      </c>
      <c r="E616">
        <v>7</v>
      </c>
      <c r="F616">
        <v>7</v>
      </c>
      <c r="G616" t="s">
        <v>24</v>
      </c>
      <c r="H616" t="s">
        <v>1899</v>
      </c>
      <c r="I616" s="10">
        <v>2023</v>
      </c>
    </row>
    <row r="617" spans="1:9" x14ac:dyDescent="0.25">
      <c r="A617" t="s">
        <v>5299</v>
      </c>
      <c r="B617" t="s">
        <v>5300</v>
      </c>
      <c r="C617" t="s">
        <v>5119</v>
      </c>
      <c r="D617">
        <v>12</v>
      </c>
      <c r="E617">
        <v>8.4</v>
      </c>
      <c r="F617">
        <v>8.4</v>
      </c>
      <c r="G617" t="s">
        <v>24</v>
      </c>
      <c r="H617" t="s">
        <v>1899</v>
      </c>
      <c r="I617" s="10">
        <v>2023</v>
      </c>
    </row>
    <row r="618" spans="1:9" x14ac:dyDescent="0.25">
      <c r="A618" t="s">
        <v>5230</v>
      </c>
      <c r="B618" t="s">
        <v>5231</v>
      </c>
      <c r="C618" t="s">
        <v>5119</v>
      </c>
      <c r="D618">
        <v>10</v>
      </c>
      <c r="E618">
        <v>7</v>
      </c>
      <c r="F618">
        <v>7</v>
      </c>
      <c r="G618" t="s">
        <v>24</v>
      </c>
      <c r="H618" t="s">
        <v>1899</v>
      </c>
      <c r="I618" s="10">
        <v>2023</v>
      </c>
    </row>
    <row r="619" spans="1:9" x14ac:dyDescent="0.25">
      <c r="A619" t="s">
        <v>5185</v>
      </c>
      <c r="B619" t="s">
        <v>5186</v>
      </c>
      <c r="C619" t="s">
        <v>5119</v>
      </c>
      <c r="D619">
        <v>9</v>
      </c>
      <c r="E619">
        <v>6.3</v>
      </c>
      <c r="F619">
        <v>6.3</v>
      </c>
      <c r="G619" t="s">
        <v>24</v>
      </c>
      <c r="H619" t="s">
        <v>1899</v>
      </c>
      <c r="I619" s="10">
        <v>2023</v>
      </c>
    </row>
    <row r="620" spans="1:9" x14ac:dyDescent="0.25">
      <c r="A620" t="s">
        <v>5164</v>
      </c>
      <c r="B620" t="s">
        <v>5165</v>
      </c>
      <c r="C620" t="s">
        <v>5119</v>
      </c>
      <c r="D620">
        <v>2.5</v>
      </c>
      <c r="E620">
        <v>1.8</v>
      </c>
      <c r="F620">
        <v>1.8</v>
      </c>
      <c r="G620" t="s">
        <v>24</v>
      </c>
      <c r="H620" t="s">
        <v>1899</v>
      </c>
      <c r="I620" s="10">
        <v>2023</v>
      </c>
    </row>
    <row r="621" spans="1:9" x14ac:dyDescent="0.25">
      <c r="A621" t="s">
        <v>5245</v>
      </c>
      <c r="B621" t="s">
        <v>5246</v>
      </c>
      <c r="C621" t="s">
        <v>5119</v>
      </c>
      <c r="D621">
        <v>4.5</v>
      </c>
      <c r="E621">
        <v>3.2</v>
      </c>
      <c r="F621">
        <v>3.2</v>
      </c>
      <c r="G621" t="s">
        <v>24</v>
      </c>
      <c r="H621" t="s">
        <v>1899</v>
      </c>
      <c r="I621" s="10">
        <v>2023</v>
      </c>
    </row>
    <row r="622" spans="1:9" x14ac:dyDescent="0.25">
      <c r="A622" t="s">
        <v>5289</v>
      </c>
      <c r="B622" t="s">
        <v>5290</v>
      </c>
      <c r="C622" t="s">
        <v>5119</v>
      </c>
      <c r="D622">
        <v>2.5</v>
      </c>
      <c r="E622">
        <v>1.8</v>
      </c>
      <c r="F622">
        <v>1.8</v>
      </c>
      <c r="G622" t="s">
        <v>24</v>
      </c>
      <c r="H622" t="s">
        <v>1899</v>
      </c>
      <c r="I622" s="10">
        <v>2023</v>
      </c>
    </row>
    <row r="623" spans="1:9" x14ac:dyDescent="0.25">
      <c r="A623" t="s">
        <v>5335</v>
      </c>
      <c r="B623" t="s">
        <v>5336</v>
      </c>
      <c r="C623" t="s">
        <v>5119</v>
      </c>
      <c r="D623">
        <v>1.1000000000000001</v>
      </c>
      <c r="E623">
        <v>0.8</v>
      </c>
      <c r="F623">
        <v>0.8</v>
      </c>
      <c r="G623" t="s">
        <v>24</v>
      </c>
      <c r="H623" t="s">
        <v>1899</v>
      </c>
      <c r="I623" s="10">
        <v>2023</v>
      </c>
    </row>
    <row r="624" spans="1:9" x14ac:dyDescent="0.25">
      <c r="A624" t="s">
        <v>5207</v>
      </c>
      <c r="B624" t="s">
        <v>5208</v>
      </c>
      <c r="C624" t="s">
        <v>5119</v>
      </c>
      <c r="D624">
        <v>2</v>
      </c>
      <c r="E624">
        <v>1.2</v>
      </c>
      <c r="F624">
        <v>1.2</v>
      </c>
      <c r="G624" t="s">
        <v>24</v>
      </c>
      <c r="H624" t="s">
        <v>1899</v>
      </c>
      <c r="I624" s="10">
        <v>2023</v>
      </c>
    </row>
    <row r="625" spans="1:9" x14ac:dyDescent="0.25">
      <c r="A625" t="s">
        <v>5205</v>
      </c>
      <c r="B625" t="s">
        <v>5206</v>
      </c>
      <c r="C625" t="s">
        <v>5119</v>
      </c>
      <c r="D625">
        <v>8</v>
      </c>
      <c r="E625">
        <v>4.8</v>
      </c>
      <c r="F625">
        <v>4.8</v>
      </c>
      <c r="G625" t="s">
        <v>24</v>
      </c>
      <c r="H625" t="s">
        <v>1899</v>
      </c>
      <c r="I625" s="10">
        <v>2023</v>
      </c>
    </row>
    <row r="626" spans="1:9" x14ac:dyDescent="0.25">
      <c r="A626" t="s">
        <v>5271</v>
      </c>
      <c r="B626" t="s">
        <v>5272</v>
      </c>
      <c r="C626" t="s">
        <v>5119</v>
      </c>
      <c r="D626">
        <v>18.100000000000001</v>
      </c>
      <c r="E626">
        <v>1.8</v>
      </c>
      <c r="F626">
        <v>1.8</v>
      </c>
      <c r="G626" t="s">
        <v>24</v>
      </c>
      <c r="H626" t="s">
        <v>1899</v>
      </c>
      <c r="I626" s="10">
        <v>2023</v>
      </c>
    </row>
    <row r="627" spans="1:9" x14ac:dyDescent="0.25">
      <c r="A627" t="s">
        <v>5275</v>
      </c>
      <c r="B627" t="s">
        <v>5276</v>
      </c>
      <c r="C627" t="s">
        <v>5119</v>
      </c>
      <c r="D627">
        <v>1.8</v>
      </c>
      <c r="E627">
        <v>0.2</v>
      </c>
      <c r="F627">
        <v>0.2</v>
      </c>
      <c r="G627" t="s">
        <v>24</v>
      </c>
      <c r="H627" t="s">
        <v>1899</v>
      </c>
      <c r="I627" s="10">
        <v>2023</v>
      </c>
    </row>
    <row r="628" spans="1:9" x14ac:dyDescent="0.25">
      <c r="A628" t="s">
        <v>5333</v>
      </c>
      <c r="B628" t="s">
        <v>5334</v>
      </c>
      <c r="C628" t="s">
        <v>5119</v>
      </c>
      <c r="D628">
        <v>3</v>
      </c>
      <c r="E628">
        <v>0.9</v>
      </c>
      <c r="F628">
        <v>0.9</v>
      </c>
      <c r="G628" t="s">
        <v>24</v>
      </c>
      <c r="H628" t="s">
        <v>1899</v>
      </c>
      <c r="I628" s="10">
        <v>2023</v>
      </c>
    </row>
    <row r="629" spans="1:9" x14ac:dyDescent="0.25">
      <c r="A629" t="s">
        <v>5345</v>
      </c>
      <c r="B629" t="s">
        <v>5346</v>
      </c>
      <c r="C629" t="s">
        <v>5119</v>
      </c>
      <c r="D629">
        <v>25</v>
      </c>
      <c r="E629">
        <v>12.5</v>
      </c>
      <c r="F629">
        <v>12.5</v>
      </c>
      <c r="G629" t="s">
        <v>24</v>
      </c>
      <c r="H629" t="s">
        <v>1899</v>
      </c>
      <c r="I629" s="10">
        <v>2023</v>
      </c>
    </row>
    <row r="630" spans="1:9" x14ac:dyDescent="0.25">
      <c r="A630" t="s">
        <v>5209</v>
      </c>
      <c r="B630" t="s">
        <v>5210</v>
      </c>
      <c r="C630" t="s">
        <v>5119</v>
      </c>
      <c r="D630">
        <v>10</v>
      </c>
      <c r="E630">
        <v>4.5</v>
      </c>
      <c r="F630">
        <v>4.5</v>
      </c>
      <c r="G630" t="s">
        <v>24</v>
      </c>
      <c r="H630" t="s">
        <v>1899</v>
      </c>
      <c r="I630" s="10">
        <v>2023</v>
      </c>
    </row>
    <row r="631" spans="1:9" x14ac:dyDescent="0.25">
      <c r="A631" t="s">
        <v>5142</v>
      </c>
      <c r="B631" t="s">
        <v>5143</v>
      </c>
      <c r="C631" t="s">
        <v>5119</v>
      </c>
      <c r="D631">
        <v>2</v>
      </c>
      <c r="E631">
        <v>1.2</v>
      </c>
      <c r="F631">
        <v>1.2</v>
      </c>
      <c r="G631" t="s">
        <v>24</v>
      </c>
      <c r="H631" t="s">
        <v>1899</v>
      </c>
      <c r="I631" s="10">
        <v>2023</v>
      </c>
    </row>
    <row r="632" spans="1:9" x14ac:dyDescent="0.25">
      <c r="A632" t="s">
        <v>5138</v>
      </c>
      <c r="B632" t="s">
        <v>5139</v>
      </c>
      <c r="C632" t="s">
        <v>5119</v>
      </c>
      <c r="D632">
        <v>2</v>
      </c>
      <c r="E632">
        <v>1.2</v>
      </c>
      <c r="F632">
        <v>1.2</v>
      </c>
      <c r="G632" t="s">
        <v>24</v>
      </c>
      <c r="H632" t="s">
        <v>1899</v>
      </c>
      <c r="I632" s="10">
        <v>2023</v>
      </c>
    </row>
    <row r="633" spans="1:9" x14ac:dyDescent="0.25">
      <c r="A633" t="s">
        <v>5351</v>
      </c>
      <c r="B633" t="s">
        <v>5352</v>
      </c>
      <c r="C633" t="s">
        <v>5119</v>
      </c>
      <c r="D633">
        <v>5</v>
      </c>
      <c r="E633">
        <v>3.5</v>
      </c>
      <c r="F633">
        <v>3.5</v>
      </c>
      <c r="G633" t="s">
        <v>24</v>
      </c>
      <c r="H633" t="s">
        <v>1899</v>
      </c>
      <c r="I633" s="10">
        <v>2023</v>
      </c>
    </row>
    <row r="634" spans="1:9" x14ac:dyDescent="0.25">
      <c r="A634" t="s">
        <v>5347</v>
      </c>
      <c r="B634" t="s">
        <v>5348</v>
      </c>
      <c r="C634" t="s">
        <v>5119</v>
      </c>
      <c r="D634">
        <v>10</v>
      </c>
      <c r="E634">
        <v>7</v>
      </c>
      <c r="F634">
        <v>7</v>
      </c>
      <c r="G634" t="s">
        <v>24</v>
      </c>
      <c r="H634" t="s">
        <v>1899</v>
      </c>
      <c r="I634" s="10">
        <v>2023</v>
      </c>
    </row>
    <row r="635" spans="1:9" x14ac:dyDescent="0.25">
      <c r="A635" t="s">
        <v>5337</v>
      </c>
      <c r="B635" t="s">
        <v>5338</v>
      </c>
      <c r="C635" t="s">
        <v>5119</v>
      </c>
      <c r="D635">
        <v>7</v>
      </c>
      <c r="E635">
        <v>4.9000000000000004</v>
      </c>
      <c r="F635">
        <v>4.9000000000000004</v>
      </c>
      <c r="G635" t="s">
        <v>24</v>
      </c>
      <c r="H635" t="s">
        <v>1899</v>
      </c>
      <c r="I635" s="10">
        <v>2023</v>
      </c>
    </row>
    <row r="636" spans="1:9" x14ac:dyDescent="0.25">
      <c r="A636" t="s">
        <v>5339</v>
      </c>
      <c r="B636" t="s">
        <v>5340</v>
      </c>
      <c r="C636" t="s">
        <v>5119</v>
      </c>
      <c r="D636">
        <v>7</v>
      </c>
      <c r="E636">
        <v>4.9000000000000004</v>
      </c>
      <c r="F636">
        <v>4.9000000000000004</v>
      </c>
      <c r="G636" t="s">
        <v>24</v>
      </c>
      <c r="H636" t="s">
        <v>1899</v>
      </c>
      <c r="I636" s="10">
        <v>2023</v>
      </c>
    </row>
    <row r="637" spans="1:9" x14ac:dyDescent="0.25">
      <c r="A637" t="s">
        <v>5228</v>
      </c>
      <c r="B637" t="s">
        <v>5229</v>
      </c>
      <c r="C637" t="s">
        <v>5119</v>
      </c>
      <c r="D637">
        <v>11.5</v>
      </c>
      <c r="E637">
        <v>3.5</v>
      </c>
      <c r="F637">
        <v>3.5</v>
      </c>
      <c r="G637" t="s">
        <v>24</v>
      </c>
      <c r="H637" t="s">
        <v>1899</v>
      </c>
      <c r="I637" s="10">
        <v>2023</v>
      </c>
    </row>
    <row r="638" spans="1:9" x14ac:dyDescent="0.25">
      <c r="A638" t="s">
        <v>5197</v>
      </c>
      <c r="B638" t="s">
        <v>5198</v>
      </c>
      <c r="C638" t="s">
        <v>5119</v>
      </c>
      <c r="D638">
        <v>5</v>
      </c>
      <c r="E638">
        <v>3.5</v>
      </c>
      <c r="F638">
        <v>3.5</v>
      </c>
      <c r="G638" t="s">
        <v>24</v>
      </c>
      <c r="H638" t="s">
        <v>1899</v>
      </c>
      <c r="I638" s="10">
        <v>2023</v>
      </c>
    </row>
    <row r="639" spans="1:9" x14ac:dyDescent="0.25">
      <c r="A639" t="s">
        <v>5168</v>
      </c>
      <c r="B639" t="s">
        <v>5169</v>
      </c>
      <c r="C639" t="s">
        <v>5170</v>
      </c>
      <c r="D639">
        <v>10</v>
      </c>
      <c r="E639">
        <v>7</v>
      </c>
      <c r="F639">
        <v>7</v>
      </c>
      <c r="G639" t="s">
        <v>24</v>
      </c>
      <c r="H639" t="s">
        <v>1899</v>
      </c>
      <c r="I639" s="10">
        <v>2023</v>
      </c>
    </row>
    <row r="640" spans="1:9" x14ac:dyDescent="0.25">
      <c r="A640" t="s">
        <v>5234</v>
      </c>
      <c r="B640" t="s">
        <v>5235</v>
      </c>
      <c r="C640" t="s">
        <v>5119</v>
      </c>
      <c r="D640">
        <v>20</v>
      </c>
      <c r="E640">
        <v>2</v>
      </c>
      <c r="F640">
        <v>2</v>
      </c>
      <c r="G640" t="s">
        <v>24</v>
      </c>
      <c r="H640" t="s">
        <v>1899</v>
      </c>
      <c r="I640" s="10">
        <v>2023</v>
      </c>
    </row>
    <row r="641" spans="1:9" x14ac:dyDescent="0.25">
      <c r="A641" t="s">
        <v>5140</v>
      </c>
      <c r="B641" t="s">
        <v>5141</v>
      </c>
      <c r="C641" t="s">
        <v>5119</v>
      </c>
      <c r="D641">
        <v>25</v>
      </c>
      <c r="E641">
        <v>15</v>
      </c>
      <c r="F641">
        <v>15</v>
      </c>
      <c r="G641" t="s">
        <v>24</v>
      </c>
      <c r="H641" t="s">
        <v>1899</v>
      </c>
      <c r="I641" s="10">
        <v>2023</v>
      </c>
    </row>
    <row r="642" spans="1:9" x14ac:dyDescent="0.25">
      <c r="A642" t="s">
        <v>5305</v>
      </c>
      <c r="B642" t="s">
        <v>5306</v>
      </c>
      <c r="C642" t="s">
        <v>5119</v>
      </c>
      <c r="D642">
        <v>10</v>
      </c>
      <c r="E642">
        <v>3</v>
      </c>
      <c r="F642">
        <v>3</v>
      </c>
      <c r="G642" t="s">
        <v>24</v>
      </c>
      <c r="H642" t="s">
        <v>1899</v>
      </c>
      <c r="I642" s="10">
        <v>2023</v>
      </c>
    </row>
    <row r="643" spans="1:9" x14ac:dyDescent="0.25">
      <c r="A643" t="s">
        <v>5365</v>
      </c>
      <c r="B643" t="s">
        <v>5366</v>
      </c>
      <c r="C643" t="s">
        <v>5119</v>
      </c>
      <c r="D643">
        <v>0.9</v>
      </c>
      <c r="E643">
        <v>0.7</v>
      </c>
      <c r="F643">
        <v>0.7</v>
      </c>
      <c r="G643" t="s">
        <v>24</v>
      </c>
      <c r="H643" t="s">
        <v>1899</v>
      </c>
      <c r="I643" s="10">
        <v>2023</v>
      </c>
    </row>
    <row r="644" spans="1:9" x14ac:dyDescent="0.25">
      <c r="A644" t="s">
        <v>5236</v>
      </c>
      <c r="B644" t="s">
        <v>5237</v>
      </c>
      <c r="C644" t="s">
        <v>5119</v>
      </c>
      <c r="D644">
        <v>50</v>
      </c>
      <c r="E644">
        <v>5</v>
      </c>
      <c r="F644">
        <v>5</v>
      </c>
      <c r="G644" t="s">
        <v>24</v>
      </c>
      <c r="H644" t="s">
        <v>1899</v>
      </c>
      <c r="I644" s="10">
        <v>2023</v>
      </c>
    </row>
    <row r="645" spans="1:9" x14ac:dyDescent="0.25">
      <c r="A645" t="s">
        <v>5343</v>
      </c>
      <c r="B645" t="s">
        <v>5344</v>
      </c>
      <c r="C645" t="s">
        <v>5119</v>
      </c>
      <c r="D645">
        <v>1.9</v>
      </c>
      <c r="E645">
        <v>1.3</v>
      </c>
      <c r="F645">
        <v>1.3</v>
      </c>
      <c r="G645" t="s">
        <v>24</v>
      </c>
      <c r="H645" t="s">
        <v>1899</v>
      </c>
      <c r="I645" s="10">
        <v>2023</v>
      </c>
    </row>
    <row r="646" spans="1:9" x14ac:dyDescent="0.25">
      <c r="A646" t="s">
        <v>5379</v>
      </c>
      <c r="B646" t="s">
        <v>5380</v>
      </c>
      <c r="C646" t="s">
        <v>4928</v>
      </c>
      <c r="D646">
        <v>62.8</v>
      </c>
      <c r="E646">
        <v>62.8</v>
      </c>
      <c r="F646">
        <v>62.8</v>
      </c>
      <c r="G646" t="s">
        <v>24</v>
      </c>
      <c r="H646" t="s">
        <v>1899</v>
      </c>
      <c r="I646" s="10">
        <v>2023</v>
      </c>
    </row>
    <row r="647" spans="1:9" x14ac:dyDescent="0.25">
      <c r="A647" t="s">
        <v>5341</v>
      </c>
      <c r="B647" t="s">
        <v>5342</v>
      </c>
      <c r="C647" t="s">
        <v>5119</v>
      </c>
      <c r="D647">
        <v>20</v>
      </c>
      <c r="E647">
        <v>4</v>
      </c>
      <c r="F647">
        <v>4</v>
      </c>
      <c r="G647" t="s">
        <v>24</v>
      </c>
      <c r="H647" t="s">
        <v>1899</v>
      </c>
      <c r="I647" s="10">
        <v>2023</v>
      </c>
    </row>
    <row r="648" spans="1:9" x14ac:dyDescent="0.25">
      <c r="A648" t="s">
        <v>5267</v>
      </c>
      <c r="B648" t="s">
        <v>5268</v>
      </c>
      <c r="C648" t="s">
        <v>5119</v>
      </c>
      <c r="D648">
        <v>34.4</v>
      </c>
      <c r="E648">
        <v>6.9</v>
      </c>
      <c r="F648">
        <v>6.9</v>
      </c>
      <c r="G648" t="s">
        <v>24</v>
      </c>
      <c r="H648" t="s">
        <v>1899</v>
      </c>
      <c r="I648" s="10">
        <v>2023</v>
      </c>
    </row>
    <row r="649" spans="1:9" x14ac:dyDescent="0.25">
      <c r="A649" t="s">
        <v>5175</v>
      </c>
      <c r="B649" t="s">
        <v>5176</v>
      </c>
      <c r="C649" t="s">
        <v>5119</v>
      </c>
      <c r="D649">
        <v>11.3</v>
      </c>
      <c r="E649">
        <v>11.3</v>
      </c>
      <c r="F649">
        <v>11.3</v>
      </c>
      <c r="G649" t="s">
        <v>5540</v>
      </c>
      <c r="H649" t="s">
        <v>1899</v>
      </c>
      <c r="I649" s="10">
        <v>2023</v>
      </c>
    </row>
    <row r="650" spans="1:9" x14ac:dyDescent="0.25">
      <c r="A650" t="s">
        <v>5151</v>
      </c>
      <c r="B650" t="s">
        <v>5152</v>
      </c>
      <c r="C650" t="s">
        <v>5119</v>
      </c>
      <c r="D650">
        <v>11.3</v>
      </c>
      <c r="E650">
        <v>11.3</v>
      </c>
      <c r="F650">
        <v>11.3</v>
      </c>
      <c r="G650" t="s">
        <v>5540</v>
      </c>
      <c r="H650" t="s">
        <v>5153</v>
      </c>
      <c r="I650" s="10">
        <v>2023</v>
      </c>
    </row>
    <row r="651" spans="1:9" x14ac:dyDescent="0.25">
      <c r="A651" t="s">
        <v>5189</v>
      </c>
      <c r="B651" t="s">
        <v>5190</v>
      </c>
      <c r="C651" t="s">
        <v>5119</v>
      </c>
      <c r="D651">
        <v>1</v>
      </c>
      <c r="E651">
        <v>1</v>
      </c>
      <c r="F651">
        <v>1</v>
      </c>
      <c r="G651" t="s">
        <v>5540</v>
      </c>
      <c r="H651" t="s">
        <v>4959</v>
      </c>
      <c r="I651" s="10">
        <v>2023</v>
      </c>
    </row>
    <row r="652" spans="1:9" x14ac:dyDescent="0.25">
      <c r="A652" t="s">
        <v>5309</v>
      </c>
      <c r="B652" t="s">
        <v>5310</v>
      </c>
      <c r="C652" t="s">
        <v>5119</v>
      </c>
      <c r="D652">
        <v>1.4</v>
      </c>
      <c r="E652">
        <v>1.4</v>
      </c>
      <c r="F652">
        <v>1.4</v>
      </c>
      <c r="G652" t="s">
        <v>5540</v>
      </c>
      <c r="H652" t="s">
        <v>5311</v>
      </c>
      <c r="I652" s="10">
        <v>2023</v>
      </c>
    </row>
    <row r="653" spans="1:9" x14ac:dyDescent="0.25">
      <c r="A653" t="s">
        <v>5177</v>
      </c>
      <c r="B653" t="s">
        <v>5178</v>
      </c>
      <c r="C653" t="s">
        <v>5119</v>
      </c>
      <c r="D653">
        <v>1.4</v>
      </c>
      <c r="E653">
        <v>1.4</v>
      </c>
      <c r="F653">
        <v>1.4</v>
      </c>
      <c r="G653" t="s">
        <v>5540</v>
      </c>
      <c r="H653" t="s">
        <v>4859</v>
      </c>
      <c r="I653" s="10">
        <v>2023</v>
      </c>
    </row>
    <row r="654" spans="1:9" x14ac:dyDescent="0.25">
      <c r="A654" t="s">
        <v>5144</v>
      </c>
      <c r="B654" t="s">
        <v>5145</v>
      </c>
      <c r="C654" t="s">
        <v>5119</v>
      </c>
      <c r="D654">
        <v>1.4</v>
      </c>
      <c r="E654">
        <v>1.4</v>
      </c>
      <c r="F654">
        <v>1.4</v>
      </c>
      <c r="G654" t="s">
        <v>5540</v>
      </c>
      <c r="H654" t="s">
        <v>5146</v>
      </c>
      <c r="I654" s="10">
        <v>2023</v>
      </c>
    </row>
    <row r="655" spans="1:9" x14ac:dyDescent="0.25">
      <c r="A655" t="s">
        <v>5211</v>
      </c>
      <c r="B655" t="s">
        <v>5212</v>
      </c>
      <c r="C655" t="s">
        <v>5119</v>
      </c>
      <c r="D655">
        <v>20.3</v>
      </c>
      <c r="E655">
        <v>20.3</v>
      </c>
      <c r="F655">
        <v>20.3</v>
      </c>
      <c r="G655" t="s">
        <v>5540</v>
      </c>
      <c r="H655" t="s">
        <v>5213</v>
      </c>
      <c r="I655" s="10">
        <v>2023</v>
      </c>
    </row>
    <row r="656" spans="1:9" x14ac:dyDescent="0.25">
      <c r="A656" t="s">
        <v>5273</v>
      </c>
      <c r="B656" t="s">
        <v>5274</v>
      </c>
      <c r="C656" t="s">
        <v>5119</v>
      </c>
      <c r="D656">
        <v>16.899999999999999</v>
      </c>
      <c r="E656">
        <v>16.899999999999999</v>
      </c>
      <c r="F656">
        <v>16.899999999999999</v>
      </c>
      <c r="G656" t="s">
        <v>5540</v>
      </c>
      <c r="H656" t="s">
        <v>5213</v>
      </c>
      <c r="I656" s="10">
        <v>2023</v>
      </c>
    </row>
    <row r="657" spans="1:9" x14ac:dyDescent="0.25">
      <c r="A657" t="s">
        <v>5226</v>
      </c>
      <c r="B657" t="s">
        <v>5227</v>
      </c>
      <c r="C657" t="s">
        <v>5119</v>
      </c>
      <c r="D657">
        <v>7.5</v>
      </c>
      <c r="E657">
        <v>7.5</v>
      </c>
      <c r="F657">
        <v>7.5</v>
      </c>
      <c r="G657" t="s">
        <v>5540</v>
      </c>
      <c r="H657" t="s">
        <v>5062</v>
      </c>
      <c r="I657" s="10">
        <v>2023</v>
      </c>
    </row>
    <row r="658" spans="1:9" x14ac:dyDescent="0.25">
      <c r="A658" t="s">
        <v>5191</v>
      </c>
      <c r="B658" t="s">
        <v>5192</v>
      </c>
      <c r="C658" t="s">
        <v>5119</v>
      </c>
      <c r="D658">
        <v>1.4</v>
      </c>
      <c r="E658">
        <v>1.4</v>
      </c>
      <c r="F658">
        <v>1.4</v>
      </c>
      <c r="G658" t="s">
        <v>5540</v>
      </c>
      <c r="H658" t="s">
        <v>4959</v>
      </c>
      <c r="I658" s="10">
        <v>2023</v>
      </c>
    </row>
    <row r="659" spans="1:9" x14ac:dyDescent="0.25">
      <c r="A659" t="s">
        <v>5349</v>
      </c>
      <c r="B659" t="s">
        <v>5350</v>
      </c>
      <c r="C659" t="s">
        <v>5119</v>
      </c>
      <c r="D659">
        <v>1.4</v>
      </c>
      <c r="E659">
        <v>1.4</v>
      </c>
      <c r="F659">
        <v>1.4</v>
      </c>
      <c r="G659" t="s">
        <v>5540</v>
      </c>
      <c r="H659" t="s">
        <v>5311</v>
      </c>
      <c r="I659" s="10">
        <v>2023</v>
      </c>
    </row>
    <row r="660" spans="1:9" x14ac:dyDescent="0.25">
      <c r="A660" t="s">
        <v>5171</v>
      </c>
      <c r="B660" t="s">
        <v>5172</v>
      </c>
      <c r="C660" t="s">
        <v>5119</v>
      </c>
      <c r="D660">
        <v>0.7</v>
      </c>
      <c r="E660">
        <v>0.7</v>
      </c>
      <c r="F660">
        <v>0.7</v>
      </c>
      <c r="G660" t="s">
        <v>5540</v>
      </c>
      <c r="H660" t="s">
        <v>4959</v>
      </c>
      <c r="I660" s="10">
        <v>2023</v>
      </c>
    </row>
    <row r="661" spans="1:9" x14ac:dyDescent="0.25">
      <c r="A661" t="s">
        <v>5321</v>
      </c>
      <c r="B661" t="s">
        <v>5322</v>
      </c>
      <c r="C661" t="s">
        <v>5119</v>
      </c>
      <c r="D661">
        <v>1</v>
      </c>
      <c r="E661">
        <v>1</v>
      </c>
      <c r="F661">
        <v>1</v>
      </c>
      <c r="G661" t="s">
        <v>5540</v>
      </c>
      <c r="H661" t="s">
        <v>5311</v>
      </c>
      <c r="I661" s="10">
        <v>2023</v>
      </c>
    </row>
    <row r="662" spans="1:9" x14ac:dyDescent="0.25">
      <c r="A662" t="s">
        <v>5361</v>
      </c>
      <c r="B662" t="s">
        <v>5362</v>
      </c>
      <c r="C662" t="s">
        <v>5119</v>
      </c>
      <c r="D662">
        <v>10.199999999999999</v>
      </c>
      <c r="E662">
        <v>10.199999999999999</v>
      </c>
      <c r="F662">
        <v>10.199999999999999</v>
      </c>
      <c r="G662" t="s">
        <v>5540</v>
      </c>
      <c r="H662" t="s">
        <v>5146</v>
      </c>
      <c r="I662" s="10">
        <v>2023</v>
      </c>
    </row>
    <row r="663" spans="1:9" x14ac:dyDescent="0.25">
      <c r="A663" t="s">
        <v>5329</v>
      </c>
      <c r="B663" t="s">
        <v>5330</v>
      </c>
      <c r="C663" t="s">
        <v>5119</v>
      </c>
      <c r="D663">
        <v>25</v>
      </c>
      <c r="E663">
        <v>25</v>
      </c>
      <c r="F663">
        <v>25</v>
      </c>
      <c r="G663" t="s">
        <v>5540</v>
      </c>
      <c r="H663" t="s">
        <v>5146</v>
      </c>
      <c r="I663" s="10">
        <v>2023</v>
      </c>
    </row>
    <row r="664" spans="1:9" x14ac:dyDescent="0.25">
      <c r="A664" t="s">
        <v>5222</v>
      </c>
      <c r="B664" t="s">
        <v>5223</v>
      </c>
      <c r="C664" t="s">
        <v>5119</v>
      </c>
      <c r="D664">
        <v>74.5</v>
      </c>
      <c r="E664">
        <v>74.5</v>
      </c>
      <c r="F664">
        <v>74.5</v>
      </c>
      <c r="G664" t="s">
        <v>5540</v>
      </c>
      <c r="H664" t="s">
        <v>5146</v>
      </c>
      <c r="I664" s="10">
        <v>2023</v>
      </c>
    </row>
    <row r="665" spans="1:9" x14ac:dyDescent="0.25">
      <c r="A665" t="s">
        <v>5240</v>
      </c>
      <c r="B665" t="s">
        <v>5241</v>
      </c>
      <c r="C665" t="s">
        <v>5119</v>
      </c>
      <c r="D665">
        <v>30</v>
      </c>
      <c r="E665">
        <v>30</v>
      </c>
      <c r="F665">
        <v>30</v>
      </c>
      <c r="G665" t="s">
        <v>5540</v>
      </c>
      <c r="H665" t="s">
        <v>5146</v>
      </c>
      <c r="I665" s="10">
        <v>2023</v>
      </c>
    </row>
    <row r="666" spans="1:9" x14ac:dyDescent="0.25">
      <c r="A666" t="s">
        <v>5257</v>
      </c>
      <c r="B666" t="s">
        <v>5258</v>
      </c>
      <c r="C666" t="s">
        <v>5119</v>
      </c>
      <c r="D666">
        <v>25</v>
      </c>
      <c r="E666">
        <v>25</v>
      </c>
      <c r="F666">
        <v>25</v>
      </c>
      <c r="G666" t="s">
        <v>5540</v>
      </c>
      <c r="H666" t="s">
        <v>5146</v>
      </c>
      <c r="I666" s="10">
        <v>2023</v>
      </c>
    </row>
    <row r="667" spans="1:9" x14ac:dyDescent="0.25">
      <c r="A667" t="s">
        <v>5259</v>
      </c>
      <c r="B667" t="s">
        <v>5260</v>
      </c>
      <c r="C667" t="s">
        <v>5119</v>
      </c>
      <c r="D667">
        <v>5</v>
      </c>
      <c r="E667">
        <v>5</v>
      </c>
      <c r="F667">
        <v>5</v>
      </c>
      <c r="G667" t="s">
        <v>5540</v>
      </c>
      <c r="H667" t="s">
        <v>5146</v>
      </c>
      <c r="I667" s="10">
        <v>2023</v>
      </c>
    </row>
    <row r="668" spans="1:9" x14ac:dyDescent="0.25">
      <c r="A668" t="s">
        <v>5363</v>
      </c>
      <c r="B668" t="s">
        <v>5364</v>
      </c>
      <c r="C668" t="s">
        <v>5119</v>
      </c>
      <c r="D668">
        <v>1</v>
      </c>
      <c r="E668">
        <v>1</v>
      </c>
      <c r="F668">
        <v>1</v>
      </c>
      <c r="G668" t="s">
        <v>24</v>
      </c>
      <c r="H668" t="s">
        <v>4905</v>
      </c>
      <c r="I668" s="10">
        <v>2023</v>
      </c>
    </row>
    <row r="669" spans="1:9" x14ac:dyDescent="0.25">
      <c r="A669" t="s">
        <v>5353</v>
      </c>
      <c r="B669" t="s">
        <v>5354</v>
      </c>
      <c r="C669" t="s">
        <v>5119</v>
      </c>
      <c r="D669">
        <v>45.1</v>
      </c>
      <c r="E669">
        <v>45.1</v>
      </c>
      <c r="F669">
        <v>45.1</v>
      </c>
      <c r="G669" t="s">
        <v>5540</v>
      </c>
      <c r="H669" t="s">
        <v>5146</v>
      </c>
      <c r="I669" s="10">
        <v>2023</v>
      </c>
    </row>
    <row r="670" spans="1:9" x14ac:dyDescent="0.25">
      <c r="A670" t="s">
        <v>5312</v>
      </c>
      <c r="B670" t="s">
        <v>5313</v>
      </c>
      <c r="C670" t="s">
        <v>5119</v>
      </c>
      <c r="D670">
        <v>8.1</v>
      </c>
      <c r="E670">
        <v>8.1</v>
      </c>
      <c r="F670">
        <v>8.1</v>
      </c>
      <c r="G670" t="s">
        <v>5540</v>
      </c>
      <c r="H670" t="s">
        <v>5314</v>
      </c>
      <c r="I670" s="10">
        <v>2023</v>
      </c>
    </row>
    <row r="671" spans="1:9" x14ac:dyDescent="0.25">
      <c r="A671" t="s">
        <v>5307</v>
      </c>
      <c r="B671" t="s">
        <v>5308</v>
      </c>
      <c r="C671" t="s">
        <v>5119</v>
      </c>
      <c r="D671">
        <v>8.1</v>
      </c>
      <c r="E671">
        <v>8.1</v>
      </c>
      <c r="F671">
        <v>8.1</v>
      </c>
      <c r="G671" t="s">
        <v>5540</v>
      </c>
      <c r="H671" t="s">
        <v>5146</v>
      </c>
      <c r="I671" s="10">
        <v>2023</v>
      </c>
    </row>
    <row r="672" spans="1:9" x14ac:dyDescent="0.25">
      <c r="A672" t="s">
        <v>5187</v>
      </c>
      <c r="B672" t="s">
        <v>5188</v>
      </c>
      <c r="C672" t="s">
        <v>5119</v>
      </c>
      <c r="D672">
        <v>9</v>
      </c>
      <c r="E672">
        <v>9</v>
      </c>
      <c r="F672">
        <v>9</v>
      </c>
      <c r="G672" t="s">
        <v>24</v>
      </c>
      <c r="H672" t="s">
        <v>1899</v>
      </c>
      <c r="I672" s="10">
        <v>2023</v>
      </c>
    </row>
    <row r="673" spans="1:9" x14ac:dyDescent="0.25">
      <c r="A673" t="s">
        <v>5193</v>
      </c>
      <c r="B673" t="s">
        <v>5194</v>
      </c>
      <c r="C673" t="s">
        <v>5119</v>
      </c>
      <c r="D673">
        <v>2.7</v>
      </c>
      <c r="E673">
        <v>2.7</v>
      </c>
      <c r="F673">
        <v>2.7</v>
      </c>
      <c r="G673" t="s">
        <v>24</v>
      </c>
      <c r="H673" t="s">
        <v>1899</v>
      </c>
      <c r="I673" s="10">
        <v>2023</v>
      </c>
    </row>
    <row r="674" spans="1:9" x14ac:dyDescent="0.25">
      <c r="A674" t="s">
        <v>5173</v>
      </c>
      <c r="B674" t="s">
        <v>5174</v>
      </c>
      <c r="C674" t="s">
        <v>5119</v>
      </c>
      <c r="D674">
        <v>2.7</v>
      </c>
      <c r="E674">
        <v>2.7</v>
      </c>
      <c r="F674">
        <v>2.7</v>
      </c>
      <c r="G674" t="s">
        <v>24</v>
      </c>
      <c r="H674" t="s">
        <v>1899</v>
      </c>
      <c r="I674" s="10">
        <v>2023</v>
      </c>
    </row>
    <row r="675" spans="1:9" x14ac:dyDescent="0.25">
      <c r="A675" t="s">
        <v>5095</v>
      </c>
      <c r="B675" t="s">
        <v>5096</v>
      </c>
      <c r="C675" t="s">
        <v>4928</v>
      </c>
      <c r="D675">
        <v>31.6</v>
      </c>
      <c r="E675">
        <v>5.8</v>
      </c>
      <c r="F675">
        <v>5.8</v>
      </c>
      <c r="G675" t="s">
        <v>24</v>
      </c>
      <c r="H675" t="s">
        <v>4905</v>
      </c>
      <c r="I675" s="10">
        <v>2023</v>
      </c>
    </row>
    <row r="676" spans="1:9" x14ac:dyDescent="0.25">
      <c r="A676" t="s">
        <v>4897</v>
      </c>
      <c r="B676" t="s">
        <v>4898</v>
      </c>
      <c r="C676" t="s">
        <v>4856</v>
      </c>
      <c r="D676">
        <v>25</v>
      </c>
      <c r="E676">
        <v>25</v>
      </c>
      <c r="F676">
        <v>25</v>
      </c>
      <c r="G676" t="s">
        <v>24</v>
      </c>
      <c r="H676" t="s">
        <v>84</v>
      </c>
      <c r="I676" s="10">
        <v>2023</v>
      </c>
    </row>
    <row r="677" spans="1:9" x14ac:dyDescent="0.25">
      <c r="A677" t="s">
        <v>4882</v>
      </c>
      <c r="B677" t="s">
        <v>4883</v>
      </c>
      <c r="C677" t="s">
        <v>4856</v>
      </c>
      <c r="D677" s="6">
        <v>30.3</v>
      </c>
      <c r="E677">
        <v>30.3</v>
      </c>
      <c r="F677">
        <v>30.3</v>
      </c>
      <c r="G677" t="s">
        <v>5540</v>
      </c>
      <c r="H677" t="s">
        <v>4884</v>
      </c>
      <c r="I677" s="10">
        <v>2023</v>
      </c>
    </row>
    <row r="678" spans="1:9" x14ac:dyDescent="0.25">
      <c r="A678" t="s">
        <v>5060</v>
      </c>
      <c r="B678" t="s">
        <v>5061</v>
      </c>
      <c r="C678" t="s">
        <v>4856</v>
      </c>
      <c r="D678">
        <v>18.100000000000001</v>
      </c>
      <c r="E678">
        <v>18.100000000000001</v>
      </c>
      <c r="F678">
        <v>14.6</v>
      </c>
      <c r="G678" t="s">
        <v>5540</v>
      </c>
      <c r="H678" t="s">
        <v>5062</v>
      </c>
      <c r="I678" s="10">
        <v>2023</v>
      </c>
    </row>
    <row r="679" spans="1:9" x14ac:dyDescent="0.25">
      <c r="A679" t="s">
        <v>4885</v>
      </c>
      <c r="B679" t="s">
        <v>4886</v>
      </c>
      <c r="C679" t="s">
        <v>4856</v>
      </c>
      <c r="D679">
        <v>8</v>
      </c>
      <c r="E679">
        <v>8</v>
      </c>
      <c r="F679">
        <v>8</v>
      </c>
      <c r="G679" t="s">
        <v>25</v>
      </c>
      <c r="H679" t="s">
        <v>4887</v>
      </c>
      <c r="I679" s="10">
        <v>2023</v>
      </c>
    </row>
    <row r="680" spans="1:9" x14ac:dyDescent="0.25">
      <c r="A680" t="s">
        <v>4873</v>
      </c>
      <c r="B680" t="s">
        <v>4874</v>
      </c>
      <c r="C680" t="s">
        <v>4856</v>
      </c>
      <c r="D680" s="6">
        <v>6.5</v>
      </c>
      <c r="E680">
        <v>6.5</v>
      </c>
      <c r="F680">
        <v>1.5</v>
      </c>
      <c r="G680" t="s">
        <v>24</v>
      </c>
      <c r="H680" t="s">
        <v>4870</v>
      </c>
      <c r="I680" s="10">
        <v>2023</v>
      </c>
    </row>
    <row r="681" spans="1:9" x14ac:dyDescent="0.25">
      <c r="A681" t="s">
        <v>4857</v>
      </c>
      <c r="B681" t="s">
        <v>4858</v>
      </c>
      <c r="C681" t="s">
        <v>4856</v>
      </c>
      <c r="D681" s="6">
        <v>2.2999999999999998</v>
      </c>
      <c r="E681">
        <v>2.2999999999999998</v>
      </c>
      <c r="F681">
        <v>2.2999999999999998</v>
      </c>
      <c r="G681" t="s">
        <v>5540</v>
      </c>
      <c r="H681" t="s">
        <v>4859</v>
      </c>
      <c r="I681" s="10">
        <v>2023</v>
      </c>
    </row>
    <row r="682" spans="1:9" x14ac:dyDescent="0.25">
      <c r="A682" t="s">
        <v>5404</v>
      </c>
      <c r="B682" t="s">
        <v>5405</v>
      </c>
      <c r="C682" t="s">
        <v>84</v>
      </c>
      <c r="D682">
        <v>6</v>
      </c>
      <c r="E682">
        <v>6</v>
      </c>
      <c r="F682">
        <v>6</v>
      </c>
      <c r="G682" t="s">
        <v>24</v>
      </c>
      <c r="H682" t="s">
        <v>84</v>
      </c>
      <c r="I682" s="10">
        <v>2023</v>
      </c>
    </row>
    <row r="683" spans="1:9" x14ac:dyDescent="0.25">
      <c r="A683" t="s">
        <v>4912</v>
      </c>
      <c r="B683" t="s">
        <v>4913</v>
      </c>
      <c r="C683" t="s">
        <v>4856</v>
      </c>
      <c r="D683">
        <v>11.9</v>
      </c>
      <c r="E683">
        <v>11.9</v>
      </c>
      <c r="F683">
        <v>5.9</v>
      </c>
      <c r="G683" t="s">
        <v>25</v>
      </c>
      <c r="H683" t="s">
        <v>4864</v>
      </c>
      <c r="I683" s="10">
        <v>2023</v>
      </c>
    </row>
    <row r="684" spans="1:9" x14ac:dyDescent="0.25">
      <c r="A684" t="s">
        <v>4877</v>
      </c>
      <c r="B684" t="s">
        <v>4878</v>
      </c>
      <c r="C684" t="s">
        <v>4856</v>
      </c>
      <c r="D684" s="6">
        <v>15.1</v>
      </c>
      <c r="E684">
        <v>15.1</v>
      </c>
      <c r="F684">
        <v>15.1</v>
      </c>
      <c r="G684" t="s">
        <v>24</v>
      </c>
      <c r="H684" t="s">
        <v>84</v>
      </c>
      <c r="I684" s="10">
        <v>2023</v>
      </c>
    </row>
    <row r="685" spans="1:9" x14ac:dyDescent="0.25">
      <c r="A685" t="s">
        <v>4906</v>
      </c>
      <c r="B685" t="s">
        <v>4907</v>
      </c>
      <c r="C685" t="s">
        <v>4856</v>
      </c>
      <c r="D685">
        <v>15</v>
      </c>
      <c r="E685">
        <v>11.7</v>
      </c>
      <c r="F685">
        <v>11.7</v>
      </c>
      <c r="G685" t="s">
        <v>24</v>
      </c>
      <c r="H685" t="s">
        <v>84</v>
      </c>
      <c r="I685" s="10">
        <v>2023</v>
      </c>
    </row>
    <row r="686" spans="1:9" x14ac:dyDescent="0.25">
      <c r="A686" t="s">
        <v>4888</v>
      </c>
      <c r="B686" t="s">
        <v>4889</v>
      </c>
      <c r="C686" t="s">
        <v>4856</v>
      </c>
      <c r="D686">
        <v>125</v>
      </c>
      <c r="E686">
        <v>125</v>
      </c>
      <c r="F686">
        <v>125</v>
      </c>
      <c r="G686" t="s">
        <v>24</v>
      </c>
      <c r="H686" t="s">
        <v>84</v>
      </c>
      <c r="I686" s="10">
        <v>2023</v>
      </c>
    </row>
    <row r="687" spans="1:9" x14ac:dyDescent="0.25">
      <c r="A687" t="s">
        <v>4899</v>
      </c>
      <c r="B687" t="s">
        <v>4900</v>
      </c>
      <c r="C687" t="s">
        <v>4856</v>
      </c>
      <c r="D687">
        <v>70</v>
      </c>
      <c r="E687">
        <v>70</v>
      </c>
      <c r="F687">
        <v>70</v>
      </c>
      <c r="G687" t="s">
        <v>5540</v>
      </c>
      <c r="H687" t="s">
        <v>4870</v>
      </c>
      <c r="I687" s="10">
        <v>2023</v>
      </c>
    </row>
    <row r="688" spans="1:9" x14ac:dyDescent="0.25">
      <c r="A688" t="s">
        <v>4903</v>
      </c>
      <c r="B688" t="s">
        <v>4904</v>
      </c>
      <c r="C688" t="s">
        <v>4856</v>
      </c>
      <c r="D688">
        <v>8.1</v>
      </c>
      <c r="E688">
        <v>8.1</v>
      </c>
      <c r="F688">
        <v>8.1</v>
      </c>
      <c r="G688" t="s">
        <v>24</v>
      </c>
      <c r="H688" t="s">
        <v>4905</v>
      </c>
      <c r="I688" s="10">
        <v>2023</v>
      </c>
    </row>
    <row r="689" spans="1:9" x14ac:dyDescent="0.25">
      <c r="A689" t="s">
        <v>4914</v>
      </c>
      <c r="B689" t="s">
        <v>4915</v>
      </c>
      <c r="C689" t="s">
        <v>4856</v>
      </c>
      <c r="D689">
        <v>30</v>
      </c>
      <c r="E689">
        <v>30</v>
      </c>
      <c r="F689">
        <v>30</v>
      </c>
      <c r="G689" t="s">
        <v>24</v>
      </c>
      <c r="H689" t="s">
        <v>84</v>
      </c>
      <c r="I689" s="10">
        <v>2023</v>
      </c>
    </row>
    <row r="690" spans="1:9" x14ac:dyDescent="0.25">
      <c r="A690" t="s">
        <v>4893</v>
      </c>
      <c r="B690" t="s">
        <v>4894</v>
      </c>
      <c r="C690" t="s">
        <v>4856</v>
      </c>
      <c r="D690">
        <v>44.2</v>
      </c>
      <c r="E690">
        <v>44.2</v>
      </c>
      <c r="F690">
        <v>44.2</v>
      </c>
      <c r="G690" t="s">
        <v>5540</v>
      </c>
      <c r="H690" t="s">
        <v>4884</v>
      </c>
      <c r="I690" s="10">
        <v>2023</v>
      </c>
    </row>
    <row r="691" spans="1:9" x14ac:dyDescent="0.25">
      <c r="A691" t="s">
        <v>4910</v>
      </c>
      <c r="B691" t="s">
        <v>4911</v>
      </c>
      <c r="C691" t="s">
        <v>4856</v>
      </c>
      <c r="D691">
        <v>30.6</v>
      </c>
      <c r="E691">
        <v>30.6</v>
      </c>
      <c r="F691">
        <v>30.6</v>
      </c>
      <c r="G691" t="s">
        <v>24</v>
      </c>
      <c r="H691" t="s">
        <v>84</v>
      </c>
      <c r="I691" s="10">
        <v>2023</v>
      </c>
    </row>
    <row r="692" spans="1:9" x14ac:dyDescent="0.25">
      <c r="A692" t="s">
        <v>4901</v>
      </c>
      <c r="B692" t="s">
        <v>4902</v>
      </c>
      <c r="C692" t="s">
        <v>84</v>
      </c>
      <c r="D692">
        <v>4.5999999999999996</v>
      </c>
      <c r="E692">
        <v>4.5999999999999996</v>
      </c>
      <c r="F692">
        <v>4.5999999999999996</v>
      </c>
      <c r="G692" t="s">
        <v>24</v>
      </c>
      <c r="H692" t="s">
        <v>84</v>
      </c>
      <c r="I692" s="10">
        <v>2023</v>
      </c>
    </row>
    <row r="693" spans="1:9" x14ac:dyDescent="0.25">
      <c r="A693" t="s">
        <v>5014</v>
      </c>
      <c r="B693" t="s">
        <v>5015</v>
      </c>
      <c r="C693" t="s">
        <v>141</v>
      </c>
      <c r="D693">
        <v>19.899999999999999</v>
      </c>
      <c r="E693">
        <v>19.899999999999999</v>
      </c>
      <c r="F693">
        <v>19.899999999999999</v>
      </c>
      <c r="G693" t="s">
        <v>24</v>
      </c>
      <c r="H693" t="s">
        <v>141</v>
      </c>
      <c r="I693" s="10">
        <v>2023</v>
      </c>
    </row>
    <row r="694" spans="1:9" x14ac:dyDescent="0.25">
      <c r="A694" t="s">
        <v>5359</v>
      </c>
      <c r="B694" t="s">
        <v>5360</v>
      </c>
      <c r="C694" t="s">
        <v>5119</v>
      </c>
      <c r="D694">
        <v>3.5</v>
      </c>
      <c r="E694">
        <v>3.5</v>
      </c>
      <c r="F694">
        <v>3.5</v>
      </c>
      <c r="G694" t="s">
        <v>24</v>
      </c>
      <c r="H694" t="s">
        <v>1899</v>
      </c>
      <c r="I694" s="10">
        <v>2023</v>
      </c>
    </row>
    <row r="695" spans="1:9" x14ac:dyDescent="0.25">
      <c r="A695" t="s">
        <v>5325</v>
      </c>
      <c r="B695" t="s">
        <v>5326</v>
      </c>
      <c r="C695" t="s">
        <v>5119</v>
      </c>
      <c r="D695">
        <v>3.5</v>
      </c>
      <c r="E695">
        <v>3.5</v>
      </c>
      <c r="F695">
        <v>3.5</v>
      </c>
      <c r="G695" t="s">
        <v>24</v>
      </c>
      <c r="H695" t="s">
        <v>1899</v>
      </c>
      <c r="I695" s="10">
        <v>2023</v>
      </c>
    </row>
    <row r="696" spans="1:9" x14ac:dyDescent="0.25">
      <c r="A696" t="s">
        <v>5355</v>
      </c>
      <c r="B696" t="s">
        <v>5356</v>
      </c>
      <c r="C696" t="s">
        <v>5119</v>
      </c>
      <c r="D696">
        <v>1.5</v>
      </c>
      <c r="E696">
        <v>1.5</v>
      </c>
      <c r="F696">
        <v>1.5</v>
      </c>
      <c r="G696" t="s">
        <v>24</v>
      </c>
      <c r="H696" t="s">
        <v>1899</v>
      </c>
      <c r="I696" s="10">
        <v>2023</v>
      </c>
    </row>
    <row r="697" spans="1:9" x14ac:dyDescent="0.25">
      <c r="A697" t="s">
        <v>5083</v>
      </c>
      <c r="B697" t="s">
        <v>5084</v>
      </c>
      <c r="C697" t="s">
        <v>4924</v>
      </c>
      <c r="D697">
        <v>16.3</v>
      </c>
      <c r="E697">
        <v>7.4</v>
      </c>
      <c r="F697">
        <v>7.4</v>
      </c>
      <c r="G697" t="s">
        <v>24</v>
      </c>
      <c r="H697" t="s">
        <v>4905</v>
      </c>
      <c r="I697" s="10">
        <v>2023</v>
      </c>
    </row>
    <row r="698" spans="1:9" x14ac:dyDescent="0.25">
      <c r="A698" t="s">
        <v>4994</v>
      </c>
      <c r="B698" t="s">
        <v>4995</v>
      </c>
      <c r="C698" t="s">
        <v>141</v>
      </c>
      <c r="D698">
        <v>45.1</v>
      </c>
      <c r="E698">
        <v>45.1</v>
      </c>
      <c r="F698">
        <v>45.1</v>
      </c>
      <c r="G698" t="s">
        <v>5540</v>
      </c>
      <c r="H698" t="s">
        <v>4859</v>
      </c>
      <c r="I698" s="10">
        <v>2023</v>
      </c>
    </row>
    <row r="699" spans="1:9" x14ac:dyDescent="0.25">
      <c r="A699" t="s">
        <v>4989</v>
      </c>
      <c r="B699" t="s">
        <v>4990</v>
      </c>
      <c r="C699" t="s">
        <v>141</v>
      </c>
      <c r="D699">
        <v>57</v>
      </c>
      <c r="E699">
        <v>57</v>
      </c>
      <c r="F699">
        <v>57</v>
      </c>
      <c r="G699" t="s">
        <v>24</v>
      </c>
      <c r="H699" t="s">
        <v>141</v>
      </c>
      <c r="I699" s="10">
        <v>2023</v>
      </c>
    </row>
    <row r="700" spans="1:9" x14ac:dyDescent="0.25">
      <c r="A700" t="s">
        <v>5069</v>
      </c>
      <c r="B700" t="s">
        <v>5070</v>
      </c>
      <c r="C700" t="s">
        <v>4982</v>
      </c>
      <c r="D700">
        <v>110</v>
      </c>
      <c r="E700">
        <v>110</v>
      </c>
      <c r="F700">
        <v>110</v>
      </c>
      <c r="G700" t="s">
        <v>24</v>
      </c>
      <c r="H700" t="s">
        <v>4905</v>
      </c>
      <c r="I700" s="10">
        <v>2023</v>
      </c>
    </row>
    <row r="701" spans="1:9" x14ac:dyDescent="0.25">
      <c r="A701" t="s">
        <v>5099</v>
      </c>
      <c r="B701" t="s">
        <v>5100</v>
      </c>
      <c r="C701" t="s">
        <v>4982</v>
      </c>
      <c r="D701">
        <v>80</v>
      </c>
      <c r="E701">
        <v>80</v>
      </c>
      <c r="F701">
        <v>80</v>
      </c>
      <c r="G701" t="s">
        <v>24</v>
      </c>
      <c r="H701" t="s">
        <v>4905</v>
      </c>
      <c r="I701" s="10">
        <v>2023</v>
      </c>
    </row>
    <row r="702" spans="1:9" x14ac:dyDescent="0.25">
      <c r="A702" t="s">
        <v>5406</v>
      </c>
      <c r="B702" t="s">
        <v>5407</v>
      </c>
      <c r="C702" t="s">
        <v>84</v>
      </c>
      <c r="D702">
        <v>44.2</v>
      </c>
      <c r="E702">
        <v>7.1</v>
      </c>
      <c r="F702">
        <v>7.1</v>
      </c>
      <c r="G702" t="s">
        <v>25</v>
      </c>
      <c r="H702" t="s">
        <v>4859</v>
      </c>
      <c r="I702" s="10">
        <v>2023</v>
      </c>
    </row>
    <row r="703" spans="1:9" x14ac:dyDescent="0.25">
      <c r="A703" t="s">
        <v>5008</v>
      </c>
      <c r="B703" t="s">
        <v>5009</v>
      </c>
      <c r="C703" t="s">
        <v>141</v>
      </c>
      <c r="D703">
        <v>26.2</v>
      </c>
      <c r="E703">
        <v>26.2</v>
      </c>
      <c r="F703">
        <v>26.2</v>
      </c>
      <c r="G703" t="s">
        <v>5540</v>
      </c>
      <c r="H703" t="s">
        <v>4859</v>
      </c>
      <c r="I703" s="10">
        <v>2023</v>
      </c>
    </row>
    <row r="704" spans="1:9" x14ac:dyDescent="0.25">
      <c r="A704" t="s">
        <v>5032</v>
      </c>
      <c r="B704" t="s">
        <v>5033</v>
      </c>
      <c r="C704" t="s">
        <v>141</v>
      </c>
      <c r="D704">
        <v>17.600000000000001</v>
      </c>
      <c r="E704">
        <v>17.600000000000001</v>
      </c>
      <c r="F704">
        <v>17.600000000000001</v>
      </c>
      <c r="G704" t="s">
        <v>5540</v>
      </c>
      <c r="H704" t="s">
        <v>4859</v>
      </c>
      <c r="I704" s="10">
        <v>2023</v>
      </c>
    </row>
    <row r="705" spans="1:9" x14ac:dyDescent="0.25">
      <c r="A705" t="s">
        <v>5004</v>
      </c>
      <c r="B705" t="s">
        <v>5005</v>
      </c>
      <c r="C705" t="s">
        <v>141</v>
      </c>
      <c r="D705">
        <v>34.700000000000003</v>
      </c>
      <c r="E705">
        <v>34.700000000000003</v>
      </c>
      <c r="F705">
        <v>34.700000000000003</v>
      </c>
      <c r="G705" t="s">
        <v>5540</v>
      </c>
      <c r="H705" t="s">
        <v>4859</v>
      </c>
      <c r="I705" s="10">
        <v>2023</v>
      </c>
    </row>
    <row r="706" spans="1:9" x14ac:dyDescent="0.25">
      <c r="A706" t="s">
        <v>5022</v>
      </c>
      <c r="B706" t="s">
        <v>5023</v>
      </c>
      <c r="C706" t="s">
        <v>141</v>
      </c>
      <c r="D706">
        <v>11.9</v>
      </c>
      <c r="E706">
        <v>4</v>
      </c>
      <c r="F706">
        <v>4</v>
      </c>
      <c r="G706" t="s">
        <v>24</v>
      </c>
      <c r="H706" t="s">
        <v>141</v>
      </c>
      <c r="I706" s="10">
        <v>2023</v>
      </c>
    </row>
    <row r="707" spans="1:9" x14ac:dyDescent="0.25">
      <c r="A707" t="s">
        <v>5010</v>
      </c>
      <c r="B707" t="s">
        <v>5011</v>
      </c>
      <c r="C707" t="s">
        <v>141</v>
      </c>
      <c r="D707">
        <v>0.8</v>
      </c>
      <c r="E707">
        <v>0.8</v>
      </c>
      <c r="F707">
        <v>0.8</v>
      </c>
      <c r="G707" t="s">
        <v>24</v>
      </c>
      <c r="H707" t="s">
        <v>141</v>
      </c>
      <c r="I707" s="10">
        <v>2023</v>
      </c>
    </row>
    <row r="708" spans="1:9" x14ac:dyDescent="0.25">
      <c r="A708" t="s">
        <v>5154</v>
      </c>
      <c r="B708" t="s">
        <v>5155</v>
      </c>
      <c r="C708" t="s">
        <v>5119</v>
      </c>
      <c r="D708">
        <v>1.5</v>
      </c>
      <c r="E708">
        <v>1.5</v>
      </c>
      <c r="F708">
        <v>1.5</v>
      </c>
      <c r="G708" t="s">
        <v>5540</v>
      </c>
      <c r="H708" t="s">
        <v>5062</v>
      </c>
      <c r="I708" s="10">
        <v>2023</v>
      </c>
    </row>
    <row r="709" spans="1:9" x14ac:dyDescent="0.25">
      <c r="A709" t="s">
        <v>5242</v>
      </c>
      <c r="B709" t="s">
        <v>5243</v>
      </c>
      <c r="C709" t="s">
        <v>5119</v>
      </c>
      <c r="D709">
        <v>0.9</v>
      </c>
      <c r="E709">
        <v>0.9</v>
      </c>
      <c r="F709">
        <v>0.9</v>
      </c>
      <c r="G709" t="s">
        <v>5540</v>
      </c>
      <c r="H709" t="s">
        <v>5244</v>
      </c>
      <c r="I709" s="10">
        <v>2023</v>
      </c>
    </row>
    <row r="710" spans="1:9" x14ac:dyDescent="0.25">
      <c r="A710" t="s">
        <v>5113</v>
      </c>
      <c r="B710" t="s">
        <v>5114</v>
      </c>
      <c r="C710" t="s">
        <v>4924</v>
      </c>
      <c r="D710">
        <v>90</v>
      </c>
      <c r="E710">
        <v>29.1</v>
      </c>
      <c r="F710">
        <v>29.1</v>
      </c>
      <c r="G710" t="s">
        <v>24</v>
      </c>
      <c r="H710" t="s">
        <v>4905</v>
      </c>
      <c r="I710" s="10">
        <v>2023</v>
      </c>
    </row>
    <row r="711" spans="1:9" x14ac:dyDescent="0.25">
      <c r="A711" t="s">
        <v>4996</v>
      </c>
      <c r="B711" t="s">
        <v>4997</v>
      </c>
      <c r="C711" t="s">
        <v>141</v>
      </c>
      <c r="D711">
        <v>9</v>
      </c>
      <c r="E711">
        <v>9</v>
      </c>
      <c r="F711">
        <v>9</v>
      </c>
      <c r="G711" t="s">
        <v>24</v>
      </c>
      <c r="H711" t="s">
        <v>141</v>
      </c>
      <c r="I711" s="10">
        <v>2023</v>
      </c>
    </row>
    <row r="712" spans="1:9" x14ac:dyDescent="0.25">
      <c r="A712" t="s">
        <v>5452</v>
      </c>
      <c r="B712" t="s">
        <v>5453</v>
      </c>
      <c r="C712" t="s">
        <v>4924</v>
      </c>
      <c r="D712">
        <v>58.7</v>
      </c>
      <c r="E712">
        <v>21.1</v>
      </c>
      <c r="F712">
        <v>25.3</v>
      </c>
      <c r="G712" t="s">
        <v>5540</v>
      </c>
      <c r="H712" t="s">
        <v>5311</v>
      </c>
      <c r="I712" s="10">
        <v>2023</v>
      </c>
    </row>
    <row r="713" spans="1:9" x14ac:dyDescent="0.25">
      <c r="A713" t="s">
        <v>4932</v>
      </c>
      <c r="B713" t="s">
        <v>4933</v>
      </c>
      <c r="C713" t="s">
        <v>4934</v>
      </c>
      <c r="D713">
        <v>30.2</v>
      </c>
      <c r="E713">
        <v>7.5</v>
      </c>
      <c r="F713">
        <v>7.5</v>
      </c>
      <c r="G713" t="s">
        <v>24</v>
      </c>
      <c r="H713" t="s">
        <v>1899</v>
      </c>
      <c r="I713" s="10">
        <v>2023</v>
      </c>
    </row>
    <row r="714" spans="1:9" x14ac:dyDescent="0.25">
      <c r="A714" t="s">
        <v>4879</v>
      </c>
      <c r="B714" t="s">
        <v>4880</v>
      </c>
      <c r="C714" t="s">
        <v>4856</v>
      </c>
      <c r="D714" s="6">
        <v>14.7</v>
      </c>
      <c r="E714">
        <v>14.7</v>
      </c>
      <c r="F714">
        <v>10.199999999999999</v>
      </c>
      <c r="G714" t="s">
        <v>24</v>
      </c>
      <c r="H714" t="s">
        <v>4881</v>
      </c>
      <c r="I714" s="10">
        <v>2023</v>
      </c>
    </row>
    <row r="715" spans="1:9" x14ac:dyDescent="0.25">
      <c r="A715" t="s">
        <v>5400</v>
      </c>
      <c r="B715" t="s">
        <v>5401</v>
      </c>
      <c r="C715" t="s">
        <v>84</v>
      </c>
      <c r="D715">
        <v>110</v>
      </c>
      <c r="E715">
        <v>20.3</v>
      </c>
      <c r="F715">
        <v>20.3</v>
      </c>
      <c r="G715" t="s">
        <v>25</v>
      </c>
      <c r="H715" t="s">
        <v>4859</v>
      </c>
      <c r="I715" s="10">
        <v>2023</v>
      </c>
    </row>
    <row r="716" spans="1:9" x14ac:dyDescent="0.25">
      <c r="A716" t="s">
        <v>4862</v>
      </c>
      <c r="B716" t="s">
        <v>4863</v>
      </c>
      <c r="C716" t="s">
        <v>4856</v>
      </c>
      <c r="D716" s="6">
        <v>11.3</v>
      </c>
      <c r="E716">
        <v>11.3</v>
      </c>
      <c r="F716">
        <v>10.7</v>
      </c>
      <c r="G716" t="s">
        <v>25</v>
      </c>
      <c r="H716" t="s">
        <v>4864</v>
      </c>
      <c r="I716" s="10">
        <v>2023</v>
      </c>
    </row>
    <row r="717" spans="1:9" x14ac:dyDescent="0.25">
      <c r="A717" t="s">
        <v>5281</v>
      </c>
      <c r="B717" t="s">
        <v>5282</v>
      </c>
      <c r="C717" t="s">
        <v>5119</v>
      </c>
      <c r="D717">
        <v>20</v>
      </c>
      <c r="E717">
        <v>20</v>
      </c>
      <c r="F717">
        <v>20</v>
      </c>
      <c r="G717" t="s">
        <v>5540</v>
      </c>
      <c r="H717" t="s">
        <v>4905</v>
      </c>
      <c r="I717" s="10">
        <v>2023</v>
      </c>
    </row>
    <row r="718" spans="1:9" x14ac:dyDescent="0.25">
      <c r="A718" t="s">
        <v>5291</v>
      </c>
      <c r="B718" t="s">
        <v>5292</v>
      </c>
      <c r="C718" t="s">
        <v>5119</v>
      </c>
      <c r="D718">
        <v>18</v>
      </c>
      <c r="E718">
        <v>18</v>
      </c>
      <c r="F718">
        <v>18</v>
      </c>
      <c r="G718" t="s">
        <v>5540</v>
      </c>
      <c r="H718" t="s">
        <v>4859</v>
      </c>
      <c r="I718" s="10">
        <v>2023</v>
      </c>
    </row>
    <row r="719" spans="1:9" x14ac:dyDescent="0.25">
      <c r="A719" t="s">
        <v>5181</v>
      </c>
      <c r="B719" t="s">
        <v>5182</v>
      </c>
      <c r="C719" t="s">
        <v>5119</v>
      </c>
      <c r="D719">
        <v>35</v>
      </c>
      <c r="E719">
        <v>35</v>
      </c>
      <c r="F719">
        <v>35</v>
      </c>
      <c r="G719" t="s">
        <v>24</v>
      </c>
      <c r="H719" t="s">
        <v>4905</v>
      </c>
      <c r="I719" s="10">
        <v>2023</v>
      </c>
    </row>
    <row r="720" spans="1:9" x14ac:dyDescent="0.25">
      <c r="A720" t="s">
        <v>5038</v>
      </c>
      <c r="B720" t="s">
        <v>5039</v>
      </c>
      <c r="C720" t="s">
        <v>141</v>
      </c>
      <c r="D720">
        <v>34.6</v>
      </c>
      <c r="E720">
        <v>34.6</v>
      </c>
      <c r="F720">
        <v>34.6</v>
      </c>
      <c r="G720" t="s">
        <v>24</v>
      </c>
      <c r="H720" t="s">
        <v>141</v>
      </c>
      <c r="I720" s="10">
        <v>2023</v>
      </c>
    </row>
    <row r="721" spans="1:9" x14ac:dyDescent="0.25">
      <c r="A721" t="s">
        <v>5079</v>
      </c>
      <c r="B721" t="s">
        <v>5080</v>
      </c>
      <c r="C721" t="s">
        <v>4982</v>
      </c>
      <c r="D721">
        <v>200</v>
      </c>
      <c r="E721">
        <v>200</v>
      </c>
      <c r="F721">
        <v>200</v>
      </c>
      <c r="G721" t="s">
        <v>24</v>
      </c>
      <c r="H721" t="s">
        <v>4905</v>
      </c>
      <c r="I721" s="10">
        <v>2023</v>
      </c>
    </row>
    <row r="722" spans="1:9" x14ac:dyDescent="0.25">
      <c r="A722" t="s">
        <v>5220</v>
      </c>
      <c r="B722" t="s">
        <v>5221</v>
      </c>
      <c r="C722" t="s">
        <v>5119</v>
      </c>
      <c r="D722">
        <v>15</v>
      </c>
      <c r="E722">
        <v>7</v>
      </c>
      <c r="F722">
        <v>7</v>
      </c>
      <c r="G722" t="s">
        <v>24</v>
      </c>
      <c r="H722" t="s">
        <v>4905</v>
      </c>
      <c r="I722" s="10">
        <v>2023</v>
      </c>
    </row>
    <row r="723" spans="1:9" x14ac:dyDescent="0.25">
      <c r="A723" t="s">
        <v>5367</v>
      </c>
      <c r="B723" t="s">
        <v>5368</v>
      </c>
      <c r="C723" t="s">
        <v>5119</v>
      </c>
      <c r="D723">
        <v>30</v>
      </c>
      <c r="E723">
        <v>30</v>
      </c>
      <c r="F723">
        <v>30</v>
      </c>
      <c r="G723" t="s">
        <v>24</v>
      </c>
      <c r="H723" t="s">
        <v>141</v>
      </c>
      <c r="I723" s="10">
        <v>2023</v>
      </c>
    </row>
    <row r="724" spans="1:9" x14ac:dyDescent="0.25">
      <c r="A724" t="s">
        <v>5249</v>
      </c>
      <c r="B724" t="s">
        <v>5250</v>
      </c>
      <c r="C724" t="s">
        <v>5119</v>
      </c>
      <c r="D724">
        <v>7.9</v>
      </c>
      <c r="E724">
        <v>7.9</v>
      </c>
      <c r="F724">
        <v>7.9</v>
      </c>
      <c r="G724" t="s">
        <v>24</v>
      </c>
      <c r="H724" t="s">
        <v>141</v>
      </c>
      <c r="I724" s="10">
        <v>2023</v>
      </c>
    </row>
    <row r="725" spans="1:9" x14ac:dyDescent="0.25">
      <c r="A725" t="s">
        <v>5218</v>
      </c>
      <c r="B725" t="s">
        <v>5219</v>
      </c>
      <c r="C725" t="s">
        <v>5119</v>
      </c>
      <c r="D725">
        <v>20</v>
      </c>
      <c r="E725">
        <v>10</v>
      </c>
      <c r="F725">
        <v>10</v>
      </c>
      <c r="G725" t="s">
        <v>24</v>
      </c>
      <c r="H725" t="s">
        <v>4905</v>
      </c>
      <c r="I725" s="10">
        <v>2023</v>
      </c>
    </row>
    <row r="726" spans="1:9" x14ac:dyDescent="0.25">
      <c r="A726" t="s">
        <v>5085</v>
      </c>
      <c r="B726" t="s">
        <v>5086</v>
      </c>
      <c r="C726" t="s">
        <v>4928</v>
      </c>
      <c r="D726">
        <v>45.1</v>
      </c>
      <c r="E726">
        <v>38.799999999999997</v>
      </c>
      <c r="F726">
        <v>38.799999999999997</v>
      </c>
      <c r="G726" t="s">
        <v>24</v>
      </c>
      <c r="H726" t="s">
        <v>4905</v>
      </c>
      <c r="I726" s="10">
        <v>2023</v>
      </c>
    </row>
    <row r="727" spans="1:9" x14ac:dyDescent="0.25">
      <c r="A727" t="s">
        <v>5414</v>
      </c>
      <c r="B727" t="s">
        <v>5415</v>
      </c>
      <c r="C727" t="s">
        <v>84</v>
      </c>
      <c r="D727">
        <v>140</v>
      </c>
      <c r="E727">
        <v>61.6</v>
      </c>
      <c r="F727">
        <v>61.6</v>
      </c>
      <c r="G727" t="s">
        <v>24</v>
      </c>
      <c r="H727" t="s">
        <v>84</v>
      </c>
      <c r="I727" s="10">
        <v>2023</v>
      </c>
    </row>
    <row r="728" spans="1:9" x14ac:dyDescent="0.25">
      <c r="A728" t="s">
        <v>5295</v>
      </c>
      <c r="B728" t="s">
        <v>5296</v>
      </c>
      <c r="C728" t="s">
        <v>5119</v>
      </c>
      <c r="D728">
        <v>135.4</v>
      </c>
      <c r="E728">
        <v>28.4</v>
      </c>
      <c r="F728">
        <v>28.4</v>
      </c>
      <c r="G728" t="s">
        <v>5540</v>
      </c>
      <c r="H728" t="s">
        <v>4859</v>
      </c>
      <c r="I728" s="10">
        <v>2023</v>
      </c>
    </row>
    <row r="729" spans="1:9" x14ac:dyDescent="0.25">
      <c r="A729" t="s">
        <v>5261</v>
      </c>
      <c r="B729" t="s">
        <v>5262</v>
      </c>
      <c r="C729" t="s">
        <v>5119</v>
      </c>
      <c r="D729">
        <v>80.2</v>
      </c>
      <c r="E729">
        <v>80.2</v>
      </c>
      <c r="F729">
        <v>80.2</v>
      </c>
      <c r="G729" t="s">
        <v>24</v>
      </c>
      <c r="H729" t="s">
        <v>4905</v>
      </c>
      <c r="I729" s="10">
        <v>2023</v>
      </c>
    </row>
    <row r="730" spans="1:9" x14ac:dyDescent="0.25">
      <c r="A730" t="s">
        <v>5381</v>
      </c>
      <c r="B730" t="s">
        <v>5382</v>
      </c>
      <c r="C730" t="s">
        <v>4928</v>
      </c>
      <c r="D730">
        <v>33.799999999999997</v>
      </c>
      <c r="E730">
        <v>10</v>
      </c>
      <c r="F730">
        <v>10</v>
      </c>
      <c r="G730" t="s">
        <v>24</v>
      </c>
      <c r="H730" t="s">
        <v>4905</v>
      </c>
      <c r="I730" s="10">
        <v>2023</v>
      </c>
    </row>
    <row r="731" spans="1:9" x14ac:dyDescent="0.25">
      <c r="A731" t="s">
        <v>5410</v>
      </c>
      <c r="B731" t="s">
        <v>5411</v>
      </c>
      <c r="C731" t="s">
        <v>84</v>
      </c>
      <c r="D731">
        <v>112.9</v>
      </c>
      <c r="E731">
        <v>9.1</v>
      </c>
      <c r="F731">
        <v>9.1</v>
      </c>
      <c r="G731" t="s">
        <v>24</v>
      </c>
      <c r="H731" t="s">
        <v>84</v>
      </c>
      <c r="I731" s="10">
        <v>2023</v>
      </c>
    </row>
    <row r="732" spans="1:9" x14ac:dyDescent="0.25">
      <c r="A732" t="s">
        <v>5201</v>
      </c>
      <c r="B732" t="s">
        <v>5202</v>
      </c>
      <c r="C732" t="s">
        <v>5119</v>
      </c>
      <c r="D732">
        <v>12</v>
      </c>
      <c r="E732">
        <v>12</v>
      </c>
      <c r="F732">
        <v>12</v>
      </c>
      <c r="G732" t="s">
        <v>24</v>
      </c>
      <c r="H732" t="s">
        <v>4905</v>
      </c>
      <c r="I732" s="10">
        <v>2023</v>
      </c>
    </row>
    <row r="733" spans="1:9" x14ac:dyDescent="0.25">
      <c r="A733" t="s">
        <v>4916</v>
      </c>
      <c r="B733" t="s">
        <v>4917</v>
      </c>
      <c r="C733" t="s">
        <v>4856</v>
      </c>
      <c r="D733">
        <v>72.5</v>
      </c>
      <c r="E733">
        <v>44.2</v>
      </c>
      <c r="F733">
        <v>44.2</v>
      </c>
      <c r="G733" t="s">
        <v>24</v>
      </c>
      <c r="H733" t="s">
        <v>141</v>
      </c>
      <c r="I733" s="10">
        <v>2023</v>
      </c>
    </row>
    <row r="734" spans="1:9" x14ac:dyDescent="0.25">
      <c r="A734" t="s">
        <v>5058</v>
      </c>
      <c r="B734" t="s">
        <v>5059</v>
      </c>
      <c r="C734" t="s">
        <v>4982</v>
      </c>
      <c r="D734">
        <v>15</v>
      </c>
      <c r="E734">
        <v>2.5</v>
      </c>
      <c r="F734">
        <v>2.5</v>
      </c>
      <c r="G734" t="s">
        <v>24</v>
      </c>
      <c r="H734" t="s">
        <v>141</v>
      </c>
      <c r="I734" s="10">
        <v>2023</v>
      </c>
    </row>
    <row r="735" spans="1:9" x14ac:dyDescent="0.25">
      <c r="A735" t="s">
        <v>5287</v>
      </c>
      <c r="B735" t="s">
        <v>5288</v>
      </c>
      <c r="C735" t="s">
        <v>5170</v>
      </c>
      <c r="D735">
        <v>50</v>
      </c>
      <c r="E735">
        <v>50</v>
      </c>
      <c r="F735">
        <v>50</v>
      </c>
      <c r="G735" t="s">
        <v>24</v>
      </c>
      <c r="H735" t="s">
        <v>4905</v>
      </c>
      <c r="I735" s="10">
        <v>2023</v>
      </c>
    </row>
    <row r="736" spans="1:9" x14ac:dyDescent="0.25">
      <c r="A736" t="s">
        <v>5224</v>
      </c>
      <c r="B736" t="s">
        <v>5225</v>
      </c>
      <c r="C736" t="s">
        <v>5119</v>
      </c>
      <c r="D736">
        <v>50</v>
      </c>
      <c r="E736">
        <v>50</v>
      </c>
      <c r="F736">
        <v>50</v>
      </c>
      <c r="G736" t="s">
        <v>24</v>
      </c>
      <c r="H736" t="s">
        <v>4905</v>
      </c>
      <c r="I736" s="10">
        <v>2023</v>
      </c>
    </row>
    <row r="737" spans="1:9" x14ac:dyDescent="0.25">
      <c r="A737" t="s">
        <v>5149</v>
      </c>
      <c r="B737" t="s">
        <v>5150</v>
      </c>
      <c r="C737" t="s">
        <v>5119</v>
      </c>
      <c r="D737">
        <v>45.3</v>
      </c>
      <c r="E737">
        <v>45.3</v>
      </c>
      <c r="F737">
        <v>45.3</v>
      </c>
      <c r="G737" t="s">
        <v>24</v>
      </c>
      <c r="H737" t="s">
        <v>141</v>
      </c>
      <c r="I737" s="10">
        <v>2023</v>
      </c>
    </row>
    <row r="738" spans="1:9" x14ac:dyDescent="0.25">
      <c r="A738" t="s">
        <v>5024</v>
      </c>
      <c r="B738" t="s">
        <v>5025</v>
      </c>
      <c r="C738" t="s">
        <v>141</v>
      </c>
      <c r="D738">
        <v>52.8</v>
      </c>
      <c r="E738">
        <v>30.3</v>
      </c>
      <c r="F738">
        <v>30.3</v>
      </c>
      <c r="G738" t="s">
        <v>5540</v>
      </c>
      <c r="H738" t="s">
        <v>4859</v>
      </c>
      <c r="I738" s="10">
        <v>2023</v>
      </c>
    </row>
    <row r="739" spans="1:9" x14ac:dyDescent="0.25">
      <c r="A739" t="s">
        <v>5385</v>
      </c>
      <c r="B739" t="s">
        <v>5386</v>
      </c>
      <c r="C739" t="s">
        <v>4928</v>
      </c>
      <c r="D739">
        <v>22.6</v>
      </c>
      <c r="E739">
        <v>22.6</v>
      </c>
      <c r="F739">
        <v>22.6</v>
      </c>
      <c r="G739" t="s">
        <v>24</v>
      </c>
      <c r="H739" t="s">
        <v>4881</v>
      </c>
      <c r="I739" s="10">
        <v>2023</v>
      </c>
    </row>
    <row r="740" spans="1:9" x14ac:dyDescent="0.25">
      <c r="A740" t="s">
        <v>4908</v>
      </c>
      <c r="B740" t="s">
        <v>4909</v>
      </c>
      <c r="C740" t="s">
        <v>4856</v>
      </c>
      <c r="D740">
        <v>27.1</v>
      </c>
      <c r="E740">
        <v>26</v>
      </c>
      <c r="F740">
        <v>2.9</v>
      </c>
      <c r="G740" t="s">
        <v>24</v>
      </c>
      <c r="H740" t="s">
        <v>4905</v>
      </c>
      <c r="I740" s="10">
        <v>2023</v>
      </c>
    </row>
    <row r="741" spans="1:9" x14ac:dyDescent="0.25">
      <c r="A741" t="s">
        <v>5195</v>
      </c>
      <c r="B741" t="s">
        <v>5196</v>
      </c>
      <c r="C741" t="s">
        <v>5119</v>
      </c>
      <c r="D741">
        <v>30</v>
      </c>
      <c r="E741">
        <v>30</v>
      </c>
      <c r="F741">
        <v>30</v>
      </c>
      <c r="G741" t="s">
        <v>24</v>
      </c>
      <c r="H741" t="s">
        <v>4905</v>
      </c>
      <c r="I741" s="10">
        <v>2023</v>
      </c>
    </row>
    <row r="742" spans="1:9" x14ac:dyDescent="0.25">
      <c r="A742" t="s">
        <v>5101</v>
      </c>
      <c r="B742" t="s">
        <v>5102</v>
      </c>
      <c r="C742" t="s">
        <v>4982</v>
      </c>
      <c r="D742">
        <v>10.5</v>
      </c>
      <c r="E742">
        <v>10.5</v>
      </c>
      <c r="F742">
        <v>10.5</v>
      </c>
      <c r="G742" t="s">
        <v>24</v>
      </c>
      <c r="H742" t="s">
        <v>4905</v>
      </c>
      <c r="I742" s="10">
        <v>2023</v>
      </c>
    </row>
    <row r="743" spans="1:9" x14ac:dyDescent="0.25">
      <c r="A743" t="s">
        <v>5251</v>
      </c>
      <c r="B743" t="s">
        <v>5252</v>
      </c>
      <c r="C743" t="s">
        <v>5119</v>
      </c>
      <c r="D743">
        <v>90.3</v>
      </c>
      <c r="E743">
        <v>90.3</v>
      </c>
      <c r="F743">
        <v>90.3</v>
      </c>
      <c r="G743" t="s">
        <v>24</v>
      </c>
      <c r="H743" t="s">
        <v>141</v>
      </c>
      <c r="I743" s="10">
        <v>2023</v>
      </c>
    </row>
    <row r="744" spans="1:9" x14ac:dyDescent="0.25">
      <c r="A744" t="s">
        <v>5026</v>
      </c>
      <c r="B744" t="s">
        <v>5027</v>
      </c>
      <c r="C744" t="s">
        <v>141</v>
      </c>
      <c r="D744">
        <v>99.3</v>
      </c>
      <c r="E744">
        <v>99.3</v>
      </c>
      <c r="F744">
        <v>99.3</v>
      </c>
      <c r="G744" t="s">
        <v>5540</v>
      </c>
      <c r="H744" t="s">
        <v>4859</v>
      </c>
      <c r="I744" s="10">
        <v>2023</v>
      </c>
    </row>
    <row r="745" spans="1:9" x14ac:dyDescent="0.25">
      <c r="A745" t="s">
        <v>5042</v>
      </c>
      <c r="B745" t="s">
        <v>5043</v>
      </c>
      <c r="C745" t="s">
        <v>141</v>
      </c>
      <c r="D745">
        <v>98.9</v>
      </c>
      <c r="E745">
        <v>53.9</v>
      </c>
      <c r="F745">
        <v>53.9</v>
      </c>
      <c r="G745" t="s">
        <v>5540</v>
      </c>
      <c r="H745" t="s">
        <v>4859</v>
      </c>
      <c r="I745" s="10">
        <v>2023</v>
      </c>
    </row>
    <row r="746" spans="1:9" x14ac:dyDescent="0.25">
      <c r="A746" t="s">
        <v>5214</v>
      </c>
      <c r="B746" t="s">
        <v>5215</v>
      </c>
      <c r="C746" t="s">
        <v>5119</v>
      </c>
      <c r="D746">
        <v>15</v>
      </c>
      <c r="E746">
        <v>15</v>
      </c>
      <c r="F746">
        <v>15</v>
      </c>
      <c r="G746" t="s">
        <v>24</v>
      </c>
      <c r="H746" t="s">
        <v>4905</v>
      </c>
      <c r="I746" s="10">
        <v>2023</v>
      </c>
    </row>
    <row r="747" spans="1:9" x14ac:dyDescent="0.25">
      <c r="A747" t="s">
        <v>5263</v>
      </c>
      <c r="B747" t="s">
        <v>5264</v>
      </c>
      <c r="C747" t="s">
        <v>5119</v>
      </c>
      <c r="D747">
        <v>45</v>
      </c>
      <c r="E747">
        <v>45</v>
      </c>
      <c r="F747">
        <v>45</v>
      </c>
      <c r="G747" t="s">
        <v>24</v>
      </c>
      <c r="H747" t="s">
        <v>4905</v>
      </c>
      <c r="I747" s="10">
        <v>2023</v>
      </c>
    </row>
    <row r="748" spans="1:9" x14ac:dyDescent="0.25">
      <c r="A748" t="s">
        <v>5124</v>
      </c>
      <c r="B748" t="s">
        <v>5125</v>
      </c>
      <c r="C748" t="s">
        <v>5119</v>
      </c>
      <c r="D748">
        <v>20</v>
      </c>
      <c r="E748">
        <v>20</v>
      </c>
      <c r="F748">
        <v>20</v>
      </c>
      <c r="G748" t="s">
        <v>24</v>
      </c>
      <c r="H748" t="s">
        <v>4905</v>
      </c>
      <c r="I748" s="10">
        <v>2023</v>
      </c>
    </row>
    <row r="749" spans="1:9" x14ac:dyDescent="0.25">
      <c r="A749" t="s">
        <v>5253</v>
      </c>
      <c r="B749" t="s">
        <v>5254</v>
      </c>
      <c r="C749" t="s">
        <v>5119</v>
      </c>
      <c r="D749">
        <v>130</v>
      </c>
      <c r="E749">
        <v>110</v>
      </c>
      <c r="F749">
        <v>110</v>
      </c>
      <c r="G749" t="s">
        <v>24</v>
      </c>
      <c r="H749" t="s">
        <v>4905</v>
      </c>
      <c r="I749" s="10">
        <v>2023</v>
      </c>
    </row>
    <row r="750" spans="1:9" x14ac:dyDescent="0.25">
      <c r="A750" t="s">
        <v>5156</v>
      </c>
      <c r="B750" t="s">
        <v>5157</v>
      </c>
      <c r="C750" t="s">
        <v>5119</v>
      </c>
      <c r="D750">
        <v>55</v>
      </c>
      <c r="E750">
        <v>55</v>
      </c>
      <c r="F750">
        <v>55</v>
      </c>
      <c r="G750" t="s">
        <v>24</v>
      </c>
      <c r="H750" t="s">
        <v>4905</v>
      </c>
      <c r="I750" s="10">
        <v>2023</v>
      </c>
    </row>
    <row r="751" spans="1:9" x14ac:dyDescent="0.25">
      <c r="A751" t="s">
        <v>5012</v>
      </c>
      <c r="B751" t="s">
        <v>5013</v>
      </c>
      <c r="C751" t="s">
        <v>141</v>
      </c>
      <c r="D751">
        <v>10.6</v>
      </c>
      <c r="E751">
        <v>10.6</v>
      </c>
      <c r="F751">
        <v>10.6</v>
      </c>
      <c r="G751" t="s">
        <v>24</v>
      </c>
      <c r="H751" t="s">
        <v>141</v>
      </c>
      <c r="I751" s="10">
        <v>2023</v>
      </c>
    </row>
    <row r="752" spans="1:9" x14ac:dyDescent="0.25">
      <c r="A752" t="s">
        <v>5162</v>
      </c>
      <c r="B752" t="s">
        <v>5163</v>
      </c>
      <c r="C752" t="s">
        <v>5119</v>
      </c>
      <c r="D752">
        <v>22</v>
      </c>
      <c r="E752">
        <v>22</v>
      </c>
      <c r="F752">
        <v>22</v>
      </c>
      <c r="G752" t="s">
        <v>24</v>
      </c>
      <c r="H752" t="s">
        <v>4905</v>
      </c>
      <c r="I752" s="10">
        <v>2023</v>
      </c>
    </row>
    <row r="753" spans="1:9" x14ac:dyDescent="0.25">
      <c r="A753" t="s">
        <v>5179</v>
      </c>
      <c r="B753" t="s">
        <v>5180</v>
      </c>
      <c r="C753" t="s">
        <v>5119</v>
      </c>
      <c r="D753">
        <v>50</v>
      </c>
      <c r="E753">
        <v>50</v>
      </c>
      <c r="F753">
        <v>50</v>
      </c>
      <c r="G753" t="s">
        <v>5540</v>
      </c>
      <c r="H753" t="s">
        <v>4859</v>
      </c>
      <c r="I753" s="10">
        <v>2023</v>
      </c>
    </row>
    <row r="754" spans="1:9" x14ac:dyDescent="0.25">
      <c r="A754" t="s">
        <v>4941</v>
      </c>
      <c r="B754" t="s">
        <v>4942</v>
      </c>
      <c r="C754" t="s">
        <v>4924</v>
      </c>
      <c r="D754">
        <v>19</v>
      </c>
      <c r="E754">
        <v>6.5</v>
      </c>
      <c r="F754">
        <v>6.5</v>
      </c>
      <c r="G754" t="s">
        <v>5540</v>
      </c>
      <c r="H754" t="s">
        <v>4943</v>
      </c>
      <c r="I754" s="10">
        <v>2023</v>
      </c>
    </row>
    <row r="755" spans="1:9" x14ac:dyDescent="0.25">
      <c r="A755" t="s">
        <v>5199</v>
      </c>
      <c r="B755" t="s">
        <v>5200</v>
      </c>
      <c r="C755" t="s">
        <v>5119</v>
      </c>
      <c r="D755">
        <v>17</v>
      </c>
      <c r="E755">
        <v>17</v>
      </c>
      <c r="F755">
        <v>17</v>
      </c>
      <c r="G755" t="s">
        <v>24</v>
      </c>
      <c r="H755" t="s">
        <v>4905</v>
      </c>
      <c r="I755" s="10">
        <v>2023</v>
      </c>
    </row>
    <row r="756" spans="1:9" x14ac:dyDescent="0.25">
      <c r="A756" t="s">
        <v>5036</v>
      </c>
      <c r="B756" t="s">
        <v>5037</v>
      </c>
      <c r="C756" t="s">
        <v>141</v>
      </c>
      <c r="D756">
        <v>23.9</v>
      </c>
      <c r="E756">
        <v>16.3</v>
      </c>
      <c r="F756">
        <v>16.3</v>
      </c>
      <c r="G756" t="s">
        <v>5540</v>
      </c>
      <c r="H756" t="s">
        <v>4859</v>
      </c>
      <c r="I756" s="10">
        <v>2023</v>
      </c>
    </row>
    <row r="757" spans="1:9" x14ac:dyDescent="0.25">
      <c r="A757" t="s">
        <v>5279</v>
      </c>
      <c r="B757" t="s">
        <v>5280</v>
      </c>
      <c r="C757" t="s">
        <v>5119</v>
      </c>
      <c r="D757">
        <v>30</v>
      </c>
      <c r="E757">
        <v>30</v>
      </c>
      <c r="F757">
        <v>30</v>
      </c>
      <c r="G757" t="s">
        <v>24</v>
      </c>
      <c r="H757" t="s">
        <v>4905</v>
      </c>
      <c r="I757" s="10">
        <v>2023</v>
      </c>
    </row>
    <row r="758" spans="1:9" x14ac:dyDescent="0.25">
      <c r="A758" t="s">
        <v>5075</v>
      </c>
      <c r="B758" t="s">
        <v>5076</v>
      </c>
      <c r="C758" t="s">
        <v>4924</v>
      </c>
      <c r="D758">
        <v>71.400000000000006</v>
      </c>
      <c r="E758">
        <v>71.400000000000006</v>
      </c>
      <c r="F758">
        <v>71.400000000000006</v>
      </c>
      <c r="G758" t="s">
        <v>24</v>
      </c>
      <c r="H758" t="s">
        <v>4905</v>
      </c>
      <c r="I758" s="10">
        <v>2023</v>
      </c>
    </row>
    <row r="759" spans="1:9" x14ac:dyDescent="0.25">
      <c r="A759" t="s">
        <v>5046</v>
      </c>
      <c r="B759" t="s">
        <v>5047</v>
      </c>
      <c r="C759" t="s">
        <v>141</v>
      </c>
      <c r="D759">
        <v>81</v>
      </c>
      <c r="E759">
        <v>81</v>
      </c>
      <c r="F759">
        <v>81</v>
      </c>
      <c r="G759" t="s">
        <v>24</v>
      </c>
      <c r="H759" t="s">
        <v>141</v>
      </c>
      <c r="I759" s="10">
        <v>2023</v>
      </c>
    </row>
    <row r="760" spans="1:9" x14ac:dyDescent="0.25">
      <c r="A760" t="s">
        <v>5315</v>
      </c>
      <c r="B760" t="s">
        <v>5316</v>
      </c>
      <c r="C760" t="s">
        <v>5119</v>
      </c>
      <c r="D760">
        <v>20</v>
      </c>
      <c r="E760">
        <v>4</v>
      </c>
      <c r="F760">
        <v>4</v>
      </c>
      <c r="G760" t="s">
        <v>24</v>
      </c>
      <c r="H760" t="s">
        <v>84</v>
      </c>
      <c r="I760" s="10">
        <v>2023</v>
      </c>
    </row>
    <row r="761" spans="1:9" x14ac:dyDescent="0.25">
      <c r="A761" t="s">
        <v>5408</v>
      </c>
      <c r="B761" t="s">
        <v>5409</v>
      </c>
      <c r="C761" t="s">
        <v>84</v>
      </c>
      <c r="D761">
        <v>74</v>
      </c>
      <c r="E761">
        <v>70.3</v>
      </c>
      <c r="F761">
        <v>70.3</v>
      </c>
      <c r="G761" t="s">
        <v>24</v>
      </c>
      <c r="H761" t="s">
        <v>84</v>
      </c>
      <c r="I761" s="10">
        <v>2023</v>
      </c>
    </row>
    <row r="762" spans="1:9" x14ac:dyDescent="0.25">
      <c r="A762" t="s">
        <v>5430</v>
      </c>
      <c r="B762" t="s">
        <v>5431</v>
      </c>
      <c r="C762" t="s">
        <v>84</v>
      </c>
      <c r="D762">
        <v>5</v>
      </c>
      <c r="E762">
        <v>3.8</v>
      </c>
      <c r="F762">
        <v>3.8</v>
      </c>
      <c r="G762" t="s">
        <v>24</v>
      </c>
      <c r="H762" t="s">
        <v>84</v>
      </c>
      <c r="I762" s="10">
        <v>2023</v>
      </c>
    </row>
    <row r="763" spans="1:9" x14ac:dyDescent="0.25">
      <c r="A763" t="s">
        <v>5394</v>
      </c>
      <c r="B763" t="s">
        <v>5395</v>
      </c>
      <c r="C763" t="s">
        <v>84</v>
      </c>
      <c r="D763">
        <v>22.6</v>
      </c>
      <c r="E763">
        <v>22.6</v>
      </c>
      <c r="F763">
        <v>22.6</v>
      </c>
      <c r="G763" t="s">
        <v>24</v>
      </c>
      <c r="H763" t="s">
        <v>84</v>
      </c>
      <c r="I763" s="10">
        <v>2023</v>
      </c>
    </row>
    <row r="764" spans="1:9" x14ac:dyDescent="0.25">
      <c r="A764" t="s">
        <v>5020</v>
      </c>
      <c r="B764" t="s">
        <v>5021</v>
      </c>
      <c r="C764" t="s">
        <v>141</v>
      </c>
      <c r="D764">
        <v>8.8000000000000007</v>
      </c>
      <c r="E764">
        <v>8.8000000000000007</v>
      </c>
      <c r="F764">
        <v>8.8000000000000007</v>
      </c>
      <c r="G764" t="s">
        <v>24</v>
      </c>
      <c r="H764" t="s">
        <v>141</v>
      </c>
      <c r="I764" s="10">
        <v>2023</v>
      </c>
    </row>
    <row r="765" spans="1:9" x14ac:dyDescent="0.25">
      <c r="A765" t="s">
        <v>5396</v>
      </c>
      <c r="B765" t="s">
        <v>5397</v>
      </c>
      <c r="C765" t="s">
        <v>84</v>
      </c>
      <c r="D765">
        <v>9</v>
      </c>
      <c r="E765">
        <v>1.8</v>
      </c>
      <c r="F765">
        <v>1.8</v>
      </c>
      <c r="G765" t="s">
        <v>25</v>
      </c>
      <c r="H765" t="s">
        <v>4859</v>
      </c>
      <c r="I765" s="10">
        <v>2023</v>
      </c>
    </row>
    <row r="766" spans="1:9" x14ac:dyDescent="0.25">
      <c r="A766" t="s">
        <v>4890</v>
      </c>
      <c r="B766" t="s">
        <v>4891</v>
      </c>
      <c r="C766" t="s">
        <v>4856</v>
      </c>
      <c r="D766">
        <v>47.5</v>
      </c>
      <c r="E766">
        <v>47.5</v>
      </c>
      <c r="F766">
        <v>29.4</v>
      </c>
      <c r="G766" t="s">
        <v>24</v>
      </c>
      <c r="H766" t="s">
        <v>4892</v>
      </c>
      <c r="I766" s="10">
        <v>2023</v>
      </c>
    </row>
    <row r="767" spans="1:9" x14ac:dyDescent="0.25">
      <c r="A767" t="s">
        <v>5503</v>
      </c>
      <c r="B767" t="s">
        <v>5504</v>
      </c>
      <c r="C767" t="s">
        <v>5119</v>
      </c>
      <c r="D767">
        <v>13.8</v>
      </c>
      <c r="E767">
        <v>3.8</v>
      </c>
      <c r="F767">
        <v>3.8</v>
      </c>
      <c r="G767" t="s">
        <v>24</v>
      </c>
      <c r="H767" t="s">
        <v>1899</v>
      </c>
      <c r="I767" s="10">
        <v>2023</v>
      </c>
    </row>
    <row r="768" spans="1:9" x14ac:dyDescent="0.25">
      <c r="A768" t="s">
        <v>5519</v>
      </c>
      <c r="B768" t="s">
        <v>5520</v>
      </c>
      <c r="C768" t="s">
        <v>5119</v>
      </c>
      <c r="D768">
        <v>21.9</v>
      </c>
      <c r="E768">
        <v>13.4</v>
      </c>
      <c r="F768">
        <v>13.4</v>
      </c>
      <c r="G768" t="s">
        <v>24</v>
      </c>
      <c r="H768" t="s">
        <v>1899</v>
      </c>
      <c r="I768" s="10">
        <v>2023</v>
      </c>
    </row>
    <row r="769" spans="1:9" x14ac:dyDescent="0.25">
      <c r="A769" t="s">
        <v>5509</v>
      </c>
      <c r="B769" t="s">
        <v>5510</v>
      </c>
      <c r="C769" t="s">
        <v>5119</v>
      </c>
      <c r="D769">
        <v>20.5</v>
      </c>
      <c r="E769">
        <v>14.4</v>
      </c>
      <c r="F769">
        <v>14.4</v>
      </c>
      <c r="G769" t="s">
        <v>24</v>
      </c>
      <c r="H769" t="s">
        <v>1899</v>
      </c>
      <c r="I769" s="10">
        <v>2023</v>
      </c>
    </row>
    <row r="770" spans="1:9" x14ac:dyDescent="0.25">
      <c r="A770" t="s">
        <v>5523</v>
      </c>
      <c r="B770" t="s">
        <v>5524</v>
      </c>
      <c r="C770" t="s">
        <v>5119</v>
      </c>
      <c r="D770">
        <v>66.7</v>
      </c>
      <c r="E770">
        <v>25.4</v>
      </c>
      <c r="F770">
        <v>25.4</v>
      </c>
      <c r="G770" t="s">
        <v>24</v>
      </c>
      <c r="H770" t="s">
        <v>1899</v>
      </c>
      <c r="I770" s="10">
        <v>2023</v>
      </c>
    </row>
    <row r="771" spans="1:9" x14ac:dyDescent="0.25">
      <c r="A771" t="s">
        <v>5525</v>
      </c>
      <c r="B771" t="s">
        <v>5526</v>
      </c>
      <c r="C771" t="s">
        <v>5119</v>
      </c>
      <c r="D771">
        <v>34.9</v>
      </c>
      <c r="E771">
        <v>27.2</v>
      </c>
      <c r="F771">
        <v>27.2</v>
      </c>
      <c r="G771" t="s">
        <v>24</v>
      </c>
      <c r="H771" t="s">
        <v>1899</v>
      </c>
      <c r="I771" s="10">
        <v>2023</v>
      </c>
    </row>
    <row r="772" spans="1:9" x14ac:dyDescent="0.25">
      <c r="A772" t="s">
        <v>5505</v>
      </c>
      <c r="B772" t="s">
        <v>5506</v>
      </c>
      <c r="C772" t="s">
        <v>5119</v>
      </c>
      <c r="D772">
        <v>10.199999999999999</v>
      </c>
      <c r="E772">
        <v>2.8</v>
      </c>
      <c r="F772">
        <v>2.8</v>
      </c>
      <c r="G772" t="s">
        <v>24</v>
      </c>
      <c r="H772" t="s">
        <v>1899</v>
      </c>
      <c r="I772" s="10">
        <v>2023</v>
      </c>
    </row>
    <row r="773" spans="1:9" x14ac:dyDescent="0.25">
      <c r="A773" t="s">
        <v>5531</v>
      </c>
      <c r="B773" t="s">
        <v>5532</v>
      </c>
      <c r="C773" t="s">
        <v>5119</v>
      </c>
      <c r="D773">
        <v>34.9</v>
      </c>
      <c r="E773">
        <v>8.4</v>
      </c>
      <c r="F773">
        <v>8.4</v>
      </c>
      <c r="G773" t="s">
        <v>24</v>
      </c>
      <c r="H773" t="s">
        <v>1899</v>
      </c>
      <c r="I773" s="10">
        <v>2023</v>
      </c>
    </row>
    <row r="774" spans="1:9" x14ac:dyDescent="0.25">
      <c r="A774" t="s">
        <v>5527</v>
      </c>
      <c r="B774" t="s">
        <v>5528</v>
      </c>
      <c r="C774" t="s">
        <v>5119</v>
      </c>
      <c r="D774">
        <v>19.100000000000001</v>
      </c>
      <c r="E774">
        <v>13.4</v>
      </c>
      <c r="F774">
        <v>13.4</v>
      </c>
      <c r="G774" t="s">
        <v>24</v>
      </c>
      <c r="H774" t="s">
        <v>1899</v>
      </c>
      <c r="I774" s="10">
        <v>2023</v>
      </c>
    </row>
    <row r="775" spans="1:9" x14ac:dyDescent="0.25">
      <c r="A775" t="s">
        <v>5485</v>
      </c>
      <c r="B775" t="s">
        <v>5486</v>
      </c>
      <c r="C775" t="s">
        <v>5119</v>
      </c>
      <c r="D775">
        <v>69.3</v>
      </c>
      <c r="E775">
        <v>18.100000000000001</v>
      </c>
      <c r="F775">
        <v>18.100000000000001</v>
      </c>
      <c r="G775" t="s">
        <v>24</v>
      </c>
      <c r="H775" t="s">
        <v>1899</v>
      </c>
      <c r="I775" s="10">
        <v>2023</v>
      </c>
    </row>
    <row r="776" spans="1:9" x14ac:dyDescent="0.25">
      <c r="A776" t="s">
        <v>5477</v>
      </c>
      <c r="B776" t="s">
        <v>5478</v>
      </c>
      <c r="C776" t="s">
        <v>5119</v>
      </c>
      <c r="D776">
        <v>36.1</v>
      </c>
      <c r="E776">
        <v>0.1</v>
      </c>
      <c r="F776">
        <v>0.1</v>
      </c>
      <c r="G776" t="s">
        <v>24</v>
      </c>
      <c r="H776" t="s">
        <v>1899</v>
      </c>
      <c r="I776" s="10">
        <v>2023</v>
      </c>
    </row>
    <row r="777" spans="1:9" x14ac:dyDescent="0.25">
      <c r="A777" t="s">
        <v>5471</v>
      </c>
      <c r="B777" t="s">
        <v>5472</v>
      </c>
      <c r="C777" t="s">
        <v>5119</v>
      </c>
      <c r="D777">
        <v>36.799999999999997</v>
      </c>
      <c r="E777">
        <v>9.5</v>
      </c>
      <c r="F777">
        <v>9.5</v>
      </c>
      <c r="G777" t="s">
        <v>24</v>
      </c>
      <c r="H777" t="s">
        <v>1899</v>
      </c>
      <c r="I777" s="10">
        <v>2023</v>
      </c>
    </row>
    <row r="778" spans="1:9" x14ac:dyDescent="0.25">
      <c r="A778" t="s">
        <v>5469</v>
      </c>
      <c r="B778" t="s">
        <v>5470</v>
      </c>
      <c r="C778" t="s">
        <v>5119</v>
      </c>
      <c r="D778">
        <v>3.3</v>
      </c>
      <c r="E778">
        <v>2.4</v>
      </c>
      <c r="F778">
        <v>2.4</v>
      </c>
      <c r="G778" t="s">
        <v>24</v>
      </c>
      <c r="H778" t="s">
        <v>1899</v>
      </c>
      <c r="I778" s="10">
        <v>2023</v>
      </c>
    </row>
    <row r="779" spans="1:9" x14ac:dyDescent="0.25">
      <c r="A779" t="s">
        <v>5461</v>
      </c>
      <c r="B779" t="s">
        <v>5462</v>
      </c>
      <c r="C779" t="s">
        <v>5119</v>
      </c>
      <c r="D779">
        <v>58.6</v>
      </c>
      <c r="E779">
        <v>13.5</v>
      </c>
      <c r="F779">
        <v>13.5</v>
      </c>
      <c r="G779" t="s">
        <v>24</v>
      </c>
      <c r="H779" t="s">
        <v>1899</v>
      </c>
      <c r="I779" s="10">
        <v>2023</v>
      </c>
    </row>
    <row r="780" spans="1:9" x14ac:dyDescent="0.25">
      <c r="A780" t="s">
        <v>5507</v>
      </c>
      <c r="B780" t="s">
        <v>5508</v>
      </c>
      <c r="C780" t="s">
        <v>5119</v>
      </c>
      <c r="D780">
        <v>39.6</v>
      </c>
      <c r="E780">
        <v>1.2</v>
      </c>
      <c r="F780">
        <v>1.2</v>
      </c>
      <c r="G780" t="s">
        <v>24</v>
      </c>
      <c r="H780" t="s">
        <v>1899</v>
      </c>
      <c r="I780" s="10">
        <v>2023</v>
      </c>
    </row>
    <row r="781" spans="1:9" x14ac:dyDescent="0.25">
      <c r="A781" t="s">
        <v>5511</v>
      </c>
      <c r="B781" t="s">
        <v>5512</v>
      </c>
      <c r="C781" t="s">
        <v>5119</v>
      </c>
      <c r="D781">
        <v>2.8</v>
      </c>
      <c r="E781">
        <v>1.2</v>
      </c>
      <c r="F781">
        <v>1.2</v>
      </c>
      <c r="G781" t="s">
        <v>24</v>
      </c>
      <c r="H781" t="s">
        <v>1899</v>
      </c>
      <c r="I781" s="10">
        <v>2023</v>
      </c>
    </row>
    <row r="782" spans="1:9" x14ac:dyDescent="0.25">
      <c r="A782" t="s">
        <v>5479</v>
      </c>
      <c r="B782" t="s">
        <v>5480</v>
      </c>
      <c r="C782" t="s">
        <v>5119</v>
      </c>
      <c r="D782">
        <v>117.9</v>
      </c>
      <c r="E782">
        <v>22.1</v>
      </c>
      <c r="F782">
        <v>22.1</v>
      </c>
      <c r="G782" t="s">
        <v>24</v>
      </c>
      <c r="H782" t="s">
        <v>1899</v>
      </c>
      <c r="I782" s="10">
        <v>2023</v>
      </c>
    </row>
    <row r="783" spans="1:9" x14ac:dyDescent="0.25">
      <c r="A783" t="s">
        <v>5483</v>
      </c>
      <c r="B783" t="s">
        <v>5484</v>
      </c>
      <c r="C783" t="s">
        <v>5119</v>
      </c>
      <c r="D783">
        <v>50.6</v>
      </c>
      <c r="E783">
        <v>1.2</v>
      </c>
      <c r="F783">
        <v>1.2</v>
      </c>
      <c r="G783" t="s">
        <v>24</v>
      </c>
      <c r="H783" t="s">
        <v>1899</v>
      </c>
      <c r="I783" s="10">
        <v>2023</v>
      </c>
    </row>
    <row r="784" spans="1:9" x14ac:dyDescent="0.25">
      <c r="A784" t="s">
        <v>5521</v>
      </c>
      <c r="B784" t="s">
        <v>5522</v>
      </c>
      <c r="C784" t="s">
        <v>5119</v>
      </c>
      <c r="D784">
        <v>74.2</v>
      </c>
      <c r="E784">
        <v>67.900000000000006</v>
      </c>
      <c r="F784">
        <v>67.900000000000006</v>
      </c>
      <c r="G784" t="s">
        <v>24</v>
      </c>
      <c r="H784" t="s">
        <v>1899</v>
      </c>
      <c r="I784" s="10">
        <v>2023</v>
      </c>
    </row>
    <row r="785" spans="1:9" x14ac:dyDescent="0.25">
      <c r="A785" t="s">
        <v>5473</v>
      </c>
      <c r="B785" t="s">
        <v>5474</v>
      </c>
      <c r="C785" t="s">
        <v>5119</v>
      </c>
      <c r="D785">
        <v>100.2</v>
      </c>
      <c r="E785">
        <v>4.9000000000000004</v>
      </c>
      <c r="F785">
        <v>4.9000000000000004</v>
      </c>
      <c r="G785" t="s">
        <v>24</v>
      </c>
      <c r="H785" t="s">
        <v>1899</v>
      </c>
      <c r="I785" s="10">
        <v>2023</v>
      </c>
    </row>
    <row r="786" spans="1:9" x14ac:dyDescent="0.25">
      <c r="A786" t="s">
        <v>5493</v>
      </c>
      <c r="B786" t="s">
        <v>5494</v>
      </c>
      <c r="C786" t="s">
        <v>5119</v>
      </c>
      <c r="D786">
        <v>20.9</v>
      </c>
      <c r="E786">
        <v>3.3</v>
      </c>
      <c r="F786">
        <v>3.3</v>
      </c>
      <c r="G786" t="s">
        <v>24</v>
      </c>
      <c r="H786" t="s">
        <v>1899</v>
      </c>
      <c r="I786" s="10">
        <v>2023</v>
      </c>
    </row>
    <row r="787" spans="1:9" x14ac:dyDescent="0.25">
      <c r="A787" t="s">
        <v>5487</v>
      </c>
      <c r="B787" t="s">
        <v>5488</v>
      </c>
      <c r="C787" t="s">
        <v>5119</v>
      </c>
      <c r="D787">
        <v>18.399999999999999</v>
      </c>
      <c r="E787">
        <v>12.5</v>
      </c>
      <c r="F787">
        <v>12.5</v>
      </c>
      <c r="G787" t="s">
        <v>24</v>
      </c>
      <c r="H787" t="s">
        <v>1899</v>
      </c>
      <c r="I787" s="10">
        <v>2023</v>
      </c>
    </row>
    <row r="788" spans="1:9" x14ac:dyDescent="0.25">
      <c r="A788" t="s">
        <v>5533</v>
      </c>
      <c r="B788" t="s">
        <v>5534</v>
      </c>
      <c r="C788" t="s">
        <v>5119</v>
      </c>
      <c r="D788">
        <v>15.6</v>
      </c>
      <c r="E788">
        <v>14.7</v>
      </c>
      <c r="F788">
        <v>14.7</v>
      </c>
      <c r="G788" t="s">
        <v>24</v>
      </c>
      <c r="H788" t="s">
        <v>1899</v>
      </c>
      <c r="I788" s="10">
        <v>2023</v>
      </c>
    </row>
    <row r="789" spans="1:9" x14ac:dyDescent="0.25">
      <c r="A789" t="s">
        <v>5467</v>
      </c>
      <c r="B789" t="s">
        <v>5468</v>
      </c>
      <c r="C789" t="s">
        <v>5119</v>
      </c>
      <c r="D789">
        <v>1.7</v>
      </c>
      <c r="E789">
        <v>0.2</v>
      </c>
      <c r="F789">
        <v>0.2</v>
      </c>
      <c r="G789" t="s">
        <v>24</v>
      </c>
      <c r="H789" t="s">
        <v>1899</v>
      </c>
      <c r="I789" s="10">
        <v>2023</v>
      </c>
    </row>
    <row r="790" spans="1:9" x14ac:dyDescent="0.25">
      <c r="A790" t="s">
        <v>5499</v>
      </c>
      <c r="B790" t="s">
        <v>5500</v>
      </c>
      <c r="C790" t="s">
        <v>5119</v>
      </c>
      <c r="D790">
        <v>31</v>
      </c>
      <c r="E790">
        <v>13.5</v>
      </c>
      <c r="F790">
        <v>13.5</v>
      </c>
      <c r="G790" t="s">
        <v>24</v>
      </c>
      <c r="H790" t="s">
        <v>1899</v>
      </c>
      <c r="I790" s="10">
        <v>2023</v>
      </c>
    </row>
    <row r="791" spans="1:9" x14ac:dyDescent="0.25">
      <c r="A791" t="s">
        <v>5463</v>
      </c>
      <c r="B791" t="s">
        <v>5464</v>
      </c>
      <c r="C791" t="s">
        <v>5119</v>
      </c>
      <c r="D791">
        <v>4.7</v>
      </c>
      <c r="E791">
        <v>0.2</v>
      </c>
      <c r="F791">
        <v>0.2</v>
      </c>
      <c r="G791" t="s">
        <v>24</v>
      </c>
      <c r="H791" t="s">
        <v>1899</v>
      </c>
      <c r="I791" s="10">
        <v>2023</v>
      </c>
    </row>
    <row r="792" spans="1:9" x14ac:dyDescent="0.25">
      <c r="A792" t="s">
        <v>5465</v>
      </c>
      <c r="B792" t="s">
        <v>5466</v>
      </c>
      <c r="C792" t="s">
        <v>5119</v>
      </c>
      <c r="D792">
        <v>3.5</v>
      </c>
      <c r="E792">
        <v>1.4</v>
      </c>
      <c r="F792">
        <v>1.4</v>
      </c>
      <c r="G792" t="s">
        <v>24</v>
      </c>
      <c r="H792" t="s">
        <v>1899</v>
      </c>
      <c r="I792" s="10">
        <v>2023</v>
      </c>
    </row>
    <row r="793" spans="1:9" x14ac:dyDescent="0.25">
      <c r="A793" t="s">
        <v>5459</v>
      </c>
      <c r="B793" t="s">
        <v>5460</v>
      </c>
      <c r="C793" t="s">
        <v>5119</v>
      </c>
      <c r="D793">
        <v>2.8</v>
      </c>
      <c r="E793">
        <v>0.1</v>
      </c>
      <c r="F793">
        <v>0.1</v>
      </c>
      <c r="G793" t="s">
        <v>24</v>
      </c>
      <c r="H793" t="s">
        <v>1899</v>
      </c>
      <c r="I793" s="10">
        <v>2023</v>
      </c>
    </row>
    <row r="794" spans="1:9" x14ac:dyDescent="0.25">
      <c r="A794" t="s">
        <v>5481</v>
      </c>
      <c r="B794" t="s">
        <v>5482</v>
      </c>
      <c r="C794" t="s">
        <v>5119</v>
      </c>
      <c r="D794">
        <v>228.5</v>
      </c>
      <c r="E794">
        <v>81.900000000000006</v>
      </c>
      <c r="F794">
        <v>81.900000000000006</v>
      </c>
      <c r="G794" t="s">
        <v>24</v>
      </c>
      <c r="H794" t="s">
        <v>1899</v>
      </c>
      <c r="I794" s="10">
        <v>2023</v>
      </c>
    </row>
    <row r="795" spans="1:9" x14ac:dyDescent="0.25">
      <c r="A795" t="s">
        <v>5491</v>
      </c>
      <c r="B795" t="s">
        <v>5492</v>
      </c>
      <c r="C795" t="s">
        <v>5119</v>
      </c>
      <c r="D795">
        <v>57</v>
      </c>
      <c r="E795">
        <v>23.3</v>
      </c>
      <c r="F795">
        <v>23.3</v>
      </c>
      <c r="G795" t="s">
        <v>24</v>
      </c>
      <c r="H795" t="s">
        <v>1899</v>
      </c>
      <c r="I795" s="10">
        <v>2023</v>
      </c>
    </row>
    <row r="796" spans="1:9" x14ac:dyDescent="0.25">
      <c r="A796" t="s">
        <v>5497</v>
      </c>
      <c r="B796" t="s">
        <v>5498</v>
      </c>
      <c r="C796" t="s">
        <v>5119</v>
      </c>
      <c r="D796">
        <v>3.8</v>
      </c>
      <c r="E796">
        <v>3.8</v>
      </c>
      <c r="F796">
        <v>3.8</v>
      </c>
      <c r="G796" t="s">
        <v>24</v>
      </c>
      <c r="H796" t="s">
        <v>1899</v>
      </c>
      <c r="I796" s="10">
        <v>2023</v>
      </c>
    </row>
    <row r="797" spans="1:9" x14ac:dyDescent="0.25">
      <c r="A797" t="s">
        <v>5489</v>
      </c>
      <c r="B797" t="s">
        <v>5490</v>
      </c>
      <c r="C797" t="s">
        <v>5119</v>
      </c>
      <c r="D797">
        <v>1.2</v>
      </c>
      <c r="E797">
        <v>0.2</v>
      </c>
      <c r="F797">
        <v>0.2</v>
      </c>
      <c r="G797" t="s">
        <v>24</v>
      </c>
      <c r="H797" t="s">
        <v>1899</v>
      </c>
      <c r="I797" s="10">
        <v>2023</v>
      </c>
    </row>
    <row r="798" spans="1:9" x14ac:dyDescent="0.25">
      <c r="A798" t="s">
        <v>5495</v>
      </c>
      <c r="B798" t="s">
        <v>5496</v>
      </c>
      <c r="C798" t="s">
        <v>5119</v>
      </c>
      <c r="D798">
        <v>20.5</v>
      </c>
      <c r="E798">
        <v>17.5</v>
      </c>
      <c r="F798">
        <v>17.5</v>
      </c>
      <c r="G798" t="s">
        <v>24</v>
      </c>
      <c r="H798" t="s">
        <v>1899</v>
      </c>
      <c r="I798" s="10">
        <v>2023</v>
      </c>
    </row>
    <row r="799" spans="1:9" x14ac:dyDescent="0.25">
      <c r="A799" t="s">
        <v>5517</v>
      </c>
      <c r="B799" t="s">
        <v>5518</v>
      </c>
      <c r="C799" t="s">
        <v>5119</v>
      </c>
      <c r="D799">
        <v>142.5</v>
      </c>
      <c r="E799">
        <v>97.3</v>
      </c>
      <c r="F799">
        <v>97.3</v>
      </c>
      <c r="G799" t="s">
        <v>24</v>
      </c>
      <c r="H799" t="s">
        <v>1899</v>
      </c>
      <c r="I799" s="10">
        <v>2023</v>
      </c>
    </row>
    <row r="800" spans="1:9" x14ac:dyDescent="0.25">
      <c r="A800" t="s">
        <v>5457</v>
      </c>
      <c r="B800" t="s">
        <v>5458</v>
      </c>
      <c r="C800" t="s">
        <v>5119</v>
      </c>
      <c r="D800">
        <v>42.2</v>
      </c>
      <c r="E800">
        <v>11.9</v>
      </c>
      <c r="F800">
        <v>11.9</v>
      </c>
      <c r="G800" t="s">
        <v>24</v>
      </c>
      <c r="H800" t="s">
        <v>1899</v>
      </c>
      <c r="I800" s="10">
        <v>2023</v>
      </c>
    </row>
    <row r="801" spans="1:9" x14ac:dyDescent="0.25">
      <c r="A801" t="s">
        <v>5529</v>
      </c>
      <c r="B801" t="s">
        <v>5530</v>
      </c>
      <c r="C801" t="s">
        <v>5119</v>
      </c>
      <c r="D801">
        <v>35.9</v>
      </c>
      <c r="E801">
        <v>35.9</v>
      </c>
      <c r="F801">
        <v>35.9</v>
      </c>
      <c r="G801" t="s">
        <v>24</v>
      </c>
      <c r="H801" t="s">
        <v>1899</v>
      </c>
      <c r="I801" s="10">
        <v>2023</v>
      </c>
    </row>
    <row r="802" spans="1:9" x14ac:dyDescent="0.25">
      <c r="A802" t="s">
        <v>5501</v>
      </c>
      <c r="B802" t="s">
        <v>5502</v>
      </c>
      <c r="C802" t="s">
        <v>5119</v>
      </c>
      <c r="D802">
        <v>62.3</v>
      </c>
      <c r="E802">
        <v>1</v>
      </c>
      <c r="F802">
        <v>1</v>
      </c>
      <c r="G802" t="s">
        <v>24</v>
      </c>
      <c r="H802" t="s">
        <v>1899</v>
      </c>
      <c r="I802" s="10">
        <v>2023</v>
      </c>
    </row>
    <row r="803" spans="1:9" x14ac:dyDescent="0.25">
      <c r="A803" t="s">
        <v>5515</v>
      </c>
      <c r="B803" t="s">
        <v>5516</v>
      </c>
      <c r="C803" t="s">
        <v>5119</v>
      </c>
      <c r="D803">
        <v>70.400000000000006</v>
      </c>
      <c r="E803">
        <v>20.8</v>
      </c>
      <c r="F803">
        <v>20.8</v>
      </c>
      <c r="G803" t="s">
        <v>24</v>
      </c>
      <c r="H803" t="s">
        <v>1899</v>
      </c>
      <c r="I803" s="10">
        <v>2023</v>
      </c>
    </row>
    <row r="804" spans="1:9" x14ac:dyDescent="0.25">
      <c r="A804" t="s">
        <v>5513</v>
      </c>
      <c r="B804" t="s">
        <v>5514</v>
      </c>
      <c r="C804" t="s">
        <v>5119</v>
      </c>
      <c r="D804">
        <v>81.5</v>
      </c>
      <c r="E804">
        <v>31.2</v>
      </c>
      <c r="F804">
        <v>31.2</v>
      </c>
      <c r="G804" t="s">
        <v>24</v>
      </c>
      <c r="H804" t="s">
        <v>1899</v>
      </c>
      <c r="I804" s="10">
        <v>2023</v>
      </c>
    </row>
    <row r="805" spans="1:9" x14ac:dyDescent="0.25">
      <c r="A805" t="s">
        <v>5475</v>
      </c>
      <c r="B805" t="s">
        <v>5476</v>
      </c>
      <c r="C805" t="s">
        <v>5119</v>
      </c>
      <c r="D805">
        <v>56.7</v>
      </c>
      <c r="E805">
        <v>25.9</v>
      </c>
      <c r="F805">
        <v>25.9</v>
      </c>
      <c r="G805" t="s">
        <v>24</v>
      </c>
      <c r="H805" t="s">
        <v>1899</v>
      </c>
      <c r="I805" s="10">
        <v>2023</v>
      </c>
    </row>
    <row r="806" spans="1:9" x14ac:dyDescent="0.25">
      <c r="A806" t="s">
        <v>5444</v>
      </c>
      <c r="B806" t="s">
        <v>5445</v>
      </c>
      <c r="C806" t="s">
        <v>4924</v>
      </c>
      <c r="D806">
        <v>19</v>
      </c>
      <c r="E806">
        <v>19</v>
      </c>
      <c r="F806">
        <v>19</v>
      </c>
      <c r="G806" t="s">
        <v>5540</v>
      </c>
      <c r="H806" t="s">
        <v>5311</v>
      </c>
      <c r="I806" s="10">
        <v>2023</v>
      </c>
    </row>
    <row r="807" spans="1:9" x14ac:dyDescent="0.25">
      <c r="A807" t="s">
        <v>5446</v>
      </c>
      <c r="B807" t="s">
        <v>5447</v>
      </c>
      <c r="C807" t="s">
        <v>4924</v>
      </c>
      <c r="D807">
        <v>9</v>
      </c>
      <c r="E807">
        <v>6.1</v>
      </c>
      <c r="F807">
        <v>5.6</v>
      </c>
      <c r="G807" t="s">
        <v>5540</v>
      </c>
      <c r="H807" t="s">
        <v>5311</v>
      </c>
      <c r="I807" s="10">
        <v>2023</v>
      </c>
    </row>
    <row r="808" spans="1:9" x14ac:dyDescent="0.25">
      <c r="A808" t="s">
        <v>5103</v>
      </c>
      <c r="B808" t="s">
        <v>5104</v>
      </c>
      <c r="C808" t="s">
        <v>4982</v>
      </c>
      <c r="D808">
        <v>25</v>
      </c>
      <c r="E808">
        <v>25</v>
      </c>
      <c r="F808">
        <v>25</v>
      </c>
      <c r="G808" t="s">
        <v>24</v>
      </c>
      <c r="H808" t="s">
        <v>4905</v>
      </c>
      <c r="I808" s="10">
        <v>2023</v>
      </c>
    </row>
    <row r="809" spans="1:9" x14ac:dyDescent="0.25">
      <c r="A809" t="s">
        <v>5089</v>
      </c>
      <c r="B809" t="s">
        <v>5090</v>
      </c>
      <c r="C809" t="s">
        <v>4982</v>
      </c>
      <c r="D809">
        <v>5.0999999999999996</v>
      </c>
      <c r="E809">
        <v>5</v>
      </c>
      <c r="F809">
        <v>5</v>
      </c>
      <c r="G809" t="s">
        <v>24</v>
      </c>
      <c r="H809" t="s">
        <v>4905</v>
      </c>
      <c r="I809" s="10">
        <v>2023</v>
      </c>
    </row>
    <row r="810" spans="1:9" x14ac:dyDescent="0.25">
      <c r="A810" t="s">
        <v>5442</v>
      </c>
      <c r="B810" t="s">
        <v>5443</v>
      </c>
      <c r="C810" t="s">
        <v>4924</v>
      </c>
      <c r="D810">
        <v>77.900000000000006</v>
      </c>
      <c r="E810">
        <v>25.7</v>
      </c>
      <c r="F810">
        <v>25.7</v>
      </c>
      <c r="G810" t="s">
        <v>25</v>
      </c>
      <c r="H810" t="s">
        <v>4949</v>
      </c>
      <c r="I810" s="10">
        <v>2023</v>
      </c>
    </row>
    <row r="811" spans="1:9" x14ac:dyDescent="0.25">
      <c r="A811" t="s">
        <v>5422</v>
      </c>
      <c r="B811" t="s">
        <v>5423</v>
      </c>
      <c r="C811" t="s">
        <v>84</v>
      </c>
      <c r="D811">
        <v>12</v>
      </c>
      <c r="E811">
        <v>11.2</v>
      </c>
      <c r="F811">
        <v>11.2</v>
      </c>
      <c r="G811" t="s">
        <v>24</v>
      </c>
      <c r="H811" t="s">
        <v>84</v>
      </c>
      <c r="I811" s="10">
        <v>2023</v>
      </c>
    </row>
    <row r="812" spans="1:9" x14ac:dyDescent="0.25">
      <c r="A812" t="s">
        <v>5420</v>
      </c>
      <c r="B812" t="s">
        <v>5421</v>
      </c>
      <c r="C812" t="s">
        <v>84</v>
      </c>
      <c r="D812">
        <v>9.6</v>
      </c>
      <c r="E812">
        <v>9.6</v>
      </c>
      <c r="F812">
        <v>9.6</v>
      </c>
      <c r="G812" t="s">
        <v>24</v>
      </c>
      <c r="H812" t="s">
        <v>84</v>
      </c>
      <c r="I812" s="10">
        <v>2023</v>
      </c>
    </row>
    <row r="813" spans="1:9" x14ac:dyDescent="0.25">
      <c r="A813" t="s">
        <v>5238</v>
      </c>
      <c r="B813" t="s">
        <v>5239</v>
      </c>
      <c r="C813" t="s">
        <v>5119</v>
      </c>
      <c r="D813">
        <v>75</v>
      </c>
      <c r="E813">
        <v>45</v>
      </c>
      <c r="F813">
        <v>45</v>
      </c>
      <c r="G813" t="s">
        <v>24</v>
      </c>
      <c r="H813" t="s">
        <v>1899</v>
      </c>
      <c r="I813" s="10">
        <v>2023</v>
      </c>
    </row>
    <row r="814" spans="1:9" x14ac:dyDescent="0.25">
      <c r="A814" t="s">
        <v>5093</v>
      </c>
      <c r="B814" t="s">
        <v>5094</v>
      </c>
      <c r="C814" t="s">
        <v>4982</v>
      </c>
      <c r="D814">
        <v>25</v>
      </c>
      <c r="E814">
        <v>25</v>
      </c>
      <c r="F814">
        <v>25</v>
      </c>
      <c r="G814" t="s">
        <v>24</v>
      </c>
      <c r="H814" t="s">
        <v>4905</v>
      </c>
      <c r="I814" s="10">
        <v>2023</v>
      </c>
    </row>
    <row r="815" spans="1:9" x14ac:dyDescent="0.25">
      <c r="A815" t="s">
        <v>5301</v>
      </c>
      <c r="B815" t="s">
        <v>5302</v>
      </c>
      <c r="C815" t="s">
        <v>5119</v>
      </c>
      <c r="D815">
        <v>3.2</v>
      </c>
      <c r="E815">
        <v>0.2</v>
      </c>
      <c r="F815">
        <v>0.2</v>
      </c>
      <c r="G815" t="s">
        <v>24</v>
      </c>
      <c r="H815" t="s">
        <v>4959</v>
      </c>
      <c r="I815" s="10">
        <v>2023</v>
      </c>
    </row>
    <row r="816" spans="1:9" x14ac:dyDescent="0.25">
      <c r="A816" t="s">
        <v>5303</v>
      </c>
      <c r="B816" t="s">
        <v>5304</v>
      </c>
      <c r="C816" t="s">
        <v>5119</v>
      </c>
      <c r="D816">
        <v>21.3</v>
      </c>
      <c r="E816">
        <v>0.6</v>
      </c>
      <c r="F816">
        <v>0.6</v>
      </c>
      <c r="G816" t="s">
        <v>24</v>
      </c>
      <c r="H816" t="s">
        <v>4959</v>
      </c>
      <c r="I816" s="10">
        <v>2023</v>
      </c>
    </row>
    <row r="817" spans="1:9" x14ac:dyDescent="0.25">
      <c r="A817" t="s">
        <v>4987</v>
      </c>
      <c r="B817" t="s">
        <v>4988</v>
      </c>
      <c r="C817" t="s">
        <v>4931</v>
      </c>
      <c r="D817">
        <v>4.4000000000000004</v>
      </c>
      <c r="E817">
        <v>1.7</v>
      </c>
      <c r="F817">
        <v>1.7</v>
      </c>
      <c r="G817" t="s">
        <v>24</v>
      </c>
      <c r="H817" t="s">
        <v>84</v>
      </c>
      <c r="I817" s="10">
        <v>2023</v>
      </c>
    </row>
    <row r="818" spans="1:9" x14ac:dyDescent="0.25">
      <c r="A818" t="s">
        <v>5424</v>
      </c>
      <c r="B818" t="s">
        <v>5425</v>
      </c>
      <c r="C818" t="s">
        <v>84</v>
      </c>
      <c r="D818">
        <v>200</v>
      </c>
      <c r="E818">
        <v>90</v>
      </c>
      <c r="F818">
        <v>90</v>
      </c>
      <c r="G818" t="s">
        <v>24</v>
      </c>
      <c r="H818" t="s">
        <v>84</v>
      </c>
      <c r="I818" s="10">
        <v>2023</v>
      </c>
    </row>
    <row r="819" spans="1:9" x14ac:dyDescent="0.25">
      <c r="A819" t="s">
        <v>5087</v>
      </c>
      <c r="B819" t="s">
        <v>5088</v>
      </c>
      <c r="C819" t="s">
        <v>4982</v>
      </c>
      <c r="D819">
        <v>14.6</v>
      </c>
      <c r="E819">
        <v>14.6</v>
      </c>
      <c r="F819">
        <v>14.6</v>
      </c>
      <c r="G819" t="s">
        <v>24</v>
      </c>
      <c r="H819" t="s">
        <v>4905</v>
      </c>
      <c r="I819" s="10">
        <v>2023</v>
      </c>
    </row>
    <row r="820" spans="1:9" x14ac:dyDescent="0.25">
      <c r="A820" t="s">
        <v>4947</v>
      </c>
      <c r="B820" t="s">
        <v>4948</v>
      </c>
      <c r="C820" t="s">
        <v>4924</v>
      </c>
      <c r="D820">
        <v>0.7</v>
      </c>
      <c r="E820">
        <v>0.7</v>
      </c>
      <c r="F820">
        <v>0.1</v>
      </c>
      <c r="G820" t="s">
        <v>25</v>
      </c>
      <c r="H820" t="s">
        <v>4949</v>
      </c>
      <c r="I820" s="10">
        <v>2023</v>
      </c>
    </row>
    <row r="821" spans="1:9" x14ac:dyDescent="0.25">
      <c r="A821" t="s">
        <v>4974</v>
      </c>
      <c r="B821" t="s">
        <v>4975</v>
      </c>
      <c r="C821" t="s">
        <v>4924</v>
      </c>
      <c r="D821">
        <v>0.5</v>
      </c>
      <c r="E821">
        <v>0.5</v>
      </c>
      <c r="F821">
        <v>0.5</v>
      </c>
      <c r="G821" t="s">
        <v>24</v>
      </c>
      <c r="H821" t="s">
        <v>1899</v>
      </c>
      <c r="I821" s="10">
        <v>2023</v>
      </c>
    </row>
    <row r="822" spans="1:9" x14ac:dyDescent="0.25">
      <c r="A822" t="s">
        <v>4968</v>
      </c>
      <c r="B822" t="s">
        <v>4969</v>
      </c>
      <c r="C822" t="s">
        <v>4928</v>
      </c>
      <c r="D822">
        <v>1</v>
      </c>
      <c r="E822">
        <v>0.4</v>
      </c>
      <c r="F822">
        <v>0.4</v>
      </c>
      <c r="G822" t="s">
        <v>24</v>
      </c>
      <c r="H822" t="s">
        <v>1899</v>
      </c>
      <c r="I822" s="10">
        <v>2023</v>
      </c>
    </row>
    <row r="823" spans="1:9" x14ac:dyDescent="0.25">
      <c r="A823" t="s">
        <v>4950</v>
      </c>
      <c r="B823" t="s">
        <v>4951</v>
      </c>
      <c r="C823" t="s">
        <v>4952</v>
      </c>
      <c r="D823">
        <v>0.5</v>
      </c>
      <c r="E823">
        <v>0.3</v>
      </c>
      <c r="F823">
        <v>0.3</v>
      </c>
      <c r="G823" t="s">
        <v>24</v>
      </c>
      <c r="H823" t="s">
        <v>4905</v>
      </c>
      <c r="I823" s="10">
        <v>2023</v>
      </c>
    </row>
    <row r="824" spans="1:9" x14ac:dyDescent="0.25">
      <c r="A824" t="s">
        <v>4966</v>
      </c>
      <c r="B824" t="s">
        <v>4967</v>
      </c>
      <c r="C824" t="s">
        <v>4928</v>
      </c>
      <c r="D824">
        <v>0.5</v>
      </c>
      <c r="E824">
        <v>0.3</v>
      </c>
      <c r="F824">
        <v>0.3</v>
      </c>
      <c r="G824" t="s">
        <v>24</v>
      </c>
      <c r="H824" t="s">
        <v>4905</v>
      </c>
      <c r="I824" s="10">
        <v>2023</v>
      </c>
    </row>
    <row r="825" spans="1:9" x14ac:dyDescent="0.25">
      <c r="A825" t="s">
        <v>4978</v>
      </c>
      <c r="B825" t="s">
        <v>4979</v>
      </c>
      <c r="C825" t="s">
        <v>4928</v>
      </c>
      <c r="D825">
        <v>0.2</v>
      </c>
      <c r="E825">
        <v>0</v>
      </c>
      <c r="F825">
        <v>0</v>
      </c>
      <c r="G825" t="s">
        <v>24</v>
      </c>
      <c r="H825" t="s">
        <v>1899</v>
      </c>
      <c r="I825" s="10">
        <v>2023</v>
      </c>
    </row>
    <row r="826" spans="1:9" x14ac:dyDescent="0.25">
      <c r="A826" t="s">
        <v>4985</v>
      </c>
      <c r="B826" t="s">
        <v>4986</v>
      </c>
      <c r="C826" t="s">
        <v>84</v>
      </c>
      <c r="D826">
        <v>10</v>
      </c>
      <c r="E826">
        <v>9.1</v>
      </c>
      <c r="F826">
        <v>9.1</v>
      </c>
      <c r="G826" t="s">
        <v>24</v>
      </c>
      <c r="H826" t="s">
        <v>84</v>
      </c>
      <c r="I826" s="10">
        <v>2023</v>
      </c>
    </row>
    <row r="827" spans="1:9" x14ac:dyDescent="0.25">
      <c r="A827" t="s">
        <v>5440</v>
      </c>
      <c r="B827" t="s">
        <v>5441</v>
      </c>
      <c r="C827" t="s">
        <v>4924</v>
      </c>
      <c r="D827">
        <v>0.5</v>
      </c>
      <c r="E827">
        <v>0.5</v>
      </c>
      <c r="F827">
        <v>0.5</v>
      </c>
      <c r="G827" t="s">
        <v>25</v>
      </c>
      <c r="H827" t="s">
        <v>4949</v>
      </c>
      <c r="I827" s="10">
        <v>2023</v>
      </c>
    </row>
    <row r="828" spans="1:9" x14ac:dyDescent="0.25">
      <c r="A828" t="s">
        <v>4953</v>
      </c>
      <c r="B828" t="s">
        <v>4954</v>
      </c>
      <c r="C828" t="s">
        <v>4924</v>
      </c>
      <c r="D828">
        <v>0.4</v>
      </c>
      <c r="E828">
        <v>0.1</v>
      </c>
      <c r="F828">
        <v>0.1</v>
      </c>
      <c r="G828" t="s">
        <v>24</v>
      </c>
      <c r="H828" t="s">
        <v>84</v>
      </c>
      <c r="I828" s="10">
        <v>2023</v>
      </c>
    </row>
    <row r="829" spans="1:9" x14ac:dyDescent="0.25">
      <c r="A829" t="s">
        <v>5107</v>
      </c>
      <c r="B829" t="s">
        <v>5108</v>
      </c>
      <c r="C829" t="s">
        <v>4924</v>
      </c>
      <c r="D829">
        <v>25</v>
      </c>
      <c r="E829">
        <v>25</v>
      </c>
      <c r="F829">
        <v>25</v>
      </c>
      <c r="G829" t="s">
        <v>24</v>
      </c>
      <c r="H829" t="s">
        <v>4905</v>
      </c>
      <c r="I829" s="10">
        <v>2023</v>
      </c>
    </row>
    <row r="830" spans="1:9" x14ac:dyDescent="0.25">
      <c r="A830" t="s">
        <v>4964</v>
      </c>
      <c r="B830" t="s">
        <v>4965</v>
      </c>
      <c r="C830" t="s">
        <v>4924</v>
      </c>
      <c r="D830">
        <v>1.4</v>
      </c>
      <c r="E830">
        <v>0.4</v>
      </c>
      <c r="F830">
        <v>0.4</v>
      </c>
      <c r="G830" t="s">
        <v>24</v>
      </c>
      <c r="H830" t="s">
        <v>4905</v>
      </c>
      <c r="I830" s="10">
        <v>2023</v>
      </c>
    </row>
    <row r="831" spans="1:9" x14ac:dyDescent="0.25">
      <c r="A831" t="s">
        <v>5109</v>
      </c>
      <c r="B831" t="s">
        <v>5110</v>
      </c>
      <c r="C831" t="s">
        <v>4924</v>
      </c>
      <c r="D831">
        <v>15</v>
      </c>
      <c r="E831">
        <v>7.3</v>
      </c>
      <c r="F831">
        <v>12.2</v>
      </c>
      <c r="G831" t="s">
        <v>24</v>
      </c>
      <c r="H831" t="s">
        <v>4905</v>
      </c>
      <c r="I831" s="10">
        <v>2023</v>
      </c>
    </row>
    <row r="832" spans="1:9" x14ac:dyDescent="0.25">
      <c r="A832" t="s">
        <v>5097</v>
      </c>
      <c r="B832" t="s">
        <v>5098</v>
      </c>
      <c r="C832" t="s">
        <v>4924</v>
      </c>
      <c r="D832">
        <v>4</v>
      </c>
      <c r="E832">
        <v>1.5</v>
      </c>
      <c r="F832">
        <v>1.5</v>
      </c>
      <c r="G832" t="s">
        <v>24</v>
      </c>
      <c r="H832" t="s">
        <v>4905</v>
      </c>
      <c r="I832" s="10">
        <v>2023</v>
      </c>
    </row>
    <row r="833" spans="1:9" x14ac:dyDescent="0.25">
      <c r="A833" t="s">
        <v>5111</v>
      </c>
      <c r="B833" t="s">
        <v>5112</v>
      </c>
      <c r="C833" t="s">
        <v>84</v>
      </c>
      <c r="D833">
        <v>22.4</v>
      </c>
      <c r="E833">
        <v>12</v>
      </c>
      <c r="F833">
        <v>12</v>
      </c>
      <c r="G833" t="s">
        <v>24</v>
      </c>
      <c r="H833" t="s">
        <v>4905</v>
      </c>
      <c r="I833" s="10">
        <v>2023</v>
      </c>
    </row>
    <row r="834" spans="1:9" x14ac:dyDescent="0.25">
      <c r="A834" t="s">
        <v>4957</v>
      </c>
      <c r="B834" t="s">
        <v>4958</v>
      </c>
      <c r="C834" t="s">
        <v>4924</v>
      </c>
      <c r="D834">
        <v>0.5</v>
      </c>
      <c r="E834">
        <v>0.4</v>
      </c>
      <c r="F834">
        <v>0.1</v>
      </c>
      <c r="G834" t="s">
        <v>24</v>
      </c>
      <c r="H834" t="s">
        <v>4959</v>
      </c>
      <c r="I834" s="10">
        <v>2023</v>
      </c>
    </row>
    <row r="835" spans="1:9" x14ac:dyDescent="0.25">
      <c r="A835" t="s">
        <v>5054</v>
      </c>
      <c r="B835" t="s">
        <v>5055</v>
      </c>
      <c r="C835" t="s">
        <v>141</v>
      </c>
      <c r="D835">
        <v>25</v>
      </c>
      <c r="E835">
        <v>25</v>
      </c>
      <c r="F835">
        <v>25</v>
      </c>
      <c r="G835" t="s">
        <v>5540</v>
      </c>
      <c r="H835" t="s">
        <v>4859</v>
      </c>
      <c r="I835" s="10">
        <v>2023</v>
      </c>
    </row>
    <row r="836" spans="1:9" x14ac:dyDescent="0.25">
      <c r="A836" t="s">
        <v>4983</v>
      </c>
      <c r="B836" t="s">
        <v>4984</v>
      </c>
      <c r="C836" t="s">
        <v>4982</v>
      </c>
      <c r="D836">
        <v>1.3</v>
      </c>
      <c r="E836">
        <v>0.5</v>
      </c>
      <c r="F836">
        <v>0.5</v>
      </c>
      <c r="G836" t="s">
        <v>24</v>
      </c>
      <c r="H836" t="s">
        <v>4905</v>
      </c>
      <c r="I836" s="10">
        <v>2023</v>
      </c>
    </row>
    <row r="837" spans="1:9" x14ac:dyDescent="0.25">
      <c r="A837" t="s">
        <v>4980</v>
      </c>
      <c r="B837" t="s">
        <v>4981</v>
      </c>
      <c r="C837" t="s">
        <v>4982</v>
      </c>
      <c r="D837">
        <v>1</v>
      </c>
      <c r="E837">
        <v>0.4</v>
      </c>
      <c r="F837">
        <v>0.4</v>
      </c>
      <c r="G837" t="s">
        <v>24</v>
      </c>
      <c r="H837" t="s">
        <v>4905</v>
      </c>
      <c r="I837" s="10">
        <v>2023</v>
      </c>
    </row>
    <row r="838" spans="1:9" x14ac:dyDescent="0.25">
      <c r="A838" t="s">
        <v>4960</v>
      </c>
      <c r="B838" t="s">
        <v>4961</v>
      </c>
      <c r="C838" t="s">
        <v>4928</v>
      </c>
      <c r="D838">
        <v>0.1</v>
      </c>
      <c r="E838">
        <v>0</v>
      </c>
      <c r="F838">
        <v>0</v>
      </c>
      <c r="G838" t="s">
        <v>24</v>
      </c>
      <c r="H838" t="s">
        <v>4892</v>
      </c>
      <c r="I838" s="10">
        <v>2023</v>
      </c>
    </row>
    <row r="839" spans="1:9" x14ac:dyDescent="0.25">
      <c r="A839" t="s">
        <v>5383</v>
      </c>
      <c r="B839" t="s">
        <v>5384</v>
      </c>
      <c r="C839" t="s">
        <v>4928</v>
      </c>
      <c r="D839">
        <v>7.7</v>
      </c>
      <c r="E839">
        <v>7.7</v>
      </c>
      <c r="F839">
        <v>7.7</v>
      </c>
      <c r="G839" t="s">
        <v>5540</v>
      </c>
      <c r="H839" t="s">
        <v>4905</v>
      </c>
      <c r="I839" s="10">
        <v>2023</v>
      </c>
    </row>
    <row r="840" spans="1:9" x14ac:dyDescent="0.25">
      <c r="A840" t="s">
        <v>4976</v>
      </c>
      <c r="B840" t="s">
        <v>4977</v>
      </c>
      <c r="C840" t="s">
        <v>4928</v>
      </c>
      <c r="D840">
        <v>0.5</v>
      </c>
      <c r="E840">
        <v>0.4</v>
      </c>
      <c r="F840">
        <v>0.4</v>
      </c>
      <c r="G840" t="s">
        <v>24</v>
      </c>
      <c r="H840" t="s">
        <v>1899</v>
      </c>
      <c r="I840" s="10">
        <v>2023</v>
      </c>
    </row>
    <row r="841" spans="1:9" x14ac:dyDescent="0.25">
      <c r="A841" t="s">
        <v>5006</v>
      </c>
      <c r="B841" t="s">
        <v>5007</v>
      </c>
      <c r="C841" t="s">
        <v>141</v>
      </c>
      <c r="D841">
        <v>25.5</v>
      </c>
      <c r="E841">
        <v>25.5</v>
      </c>
      <c r="F841">
        <v>25.5</v>
      </c>
      <c r="G841" t="s">
        <v>5540</v>
      </c>
      <c r="H841" t="s">
        <v>4859</v>
      </c>
      <c r="I841" s="10">
        <v>2023</v>
      </c>
    </row>
    <row r="842" spans="1:9" x14ac:dyDescent="0.25">
      <c r="A842" t="s">
        <v>5034</v>
      </c>
      <c r="B842" t="s">
        <v>5035</v>
      </c>
      <c r="C842" t="s">
        <v>141</v>
      </c>
      <c r="D842">
        <v>17.600000000000001</v>
      </c>
      <c r="E842">
        <v>17.600000000000001</v>
      </c>
      <c r="F842">
        <v>17.600000000000001</v>
      </c>
      <c r="G842" t="s">
        <v>5540</v>
      </c>
      <c r="H842" t="s">
        <v>4859</v>
      </c>
      <c r="I842" s="10">
        <v>2023</v>
      </c>
    </row>
    <row r="843" spans="1:9" x14ac:dyDescent="0.25">
      <c r="A843" t="s">
        <v>5120</v>
      </c>
      <c r="B843" t="s">
        <v>5121</v>
      </c>
      <c r="C843" t="s">
        <v>5119</v>
      </c>
      <c r="D843">
        <v>69.099999999999994</v>
      </c>
      <c r="E843">
        <v>51.8</v>
      </c>
      <c r="F843">
        <v>51.8</v>
      </c>
      <c r="G843" t="s">
        <v>24</v>
      </c>
      <c r="H843" t="s">
        <v>4905</v>
      </c>
      <c r="I843" s="10">
        <v>2023</v>
      </c>
    </row>
    <row r="844" spans="1:9" x14ac:dyDescent="0.25">
      <c r="A844" t="s">
        <v>4860</v>
      </c>
      <c r="B844" t="s">
        <v>4861</v>
      </c>
      <c r="C844" t="s">
        <v>4856</v>
      </c>
      <c r="D844" s="6">
        <v>20</v>
      </c>
      <c r="E844">
        <v>4</v>
      </c>
      <c r="F844">
        <v>4</v>
      </c>
      <c r="G844" t="s">
        <v>25</v>
      </c>
      <c r="H844" t="s">
        <v>4859</v>
      </c>
      <c r="I844" s="10">
        <v>2023</v>
      </c>
    </row>
    <row r="845" spans="1:9" x14ac:dyDescent="0.25">
      <c r="A845" t="s">
        <v>4935</v>
      </c>
      <c r="B845" t="s">
        <v>4936</v>
      </c>
      <c r="C845" t="s">
        <v>4928</v>
      </c>
      <c r="D845">
        <v>75</v>
      </c>
      <c r="E845">
        <v>51.2</v>
      </c>
      <c r="F845">
        <v>51.2</v>
      </c>
      <c r="G845" t="s">
        <v>24</v>
      </c>
      <c r="H845" t="s">
        <v>1899</v>
      </c>
      <c r="I845" s="10">
        <v>2023</v>
      </c>
    </row>
    <row r="846" spans="1:9" x14ac:dyDescent="0.25">
      <c r="A846" t="s">
        <v>5115</v>
      </c>
      <c r="B846" t="s">
        <v>5116</v>
      </c>
      <c r="C846" t="s">
        <v>4924</v>
      </c>
      <c r="D846">
        <v>65</v>
      </c>
      <c r="E846">
        <v>65</v>
      </c>
      <c r="F846">
        <v>65</v>
      </c>
      <c r="G846" t="s">
        <v>24</v>
      </c>
      <c r="H846" t="s">
        <v>4905</v>
      </c>
      <c r="I846" s="10">
        <v>2023</v>
      </c>
    </row>
    <row r="847" spans="1:9" x14ac:dyDescent="0.25">
      <c r="A847" t="s">
        <v>5373</v>
      </c>
      <c r="B847" t="s">
        <v>5374</v>
      </c>
      <c r="C847" t="s">
        <v>4928</v>
      </c>
      <c r="D847">
        <v>13.3</v>
      </c>
      <c r="E847">
        <v>13.3</v>
      </c>
      <c r="F847">
        <v>13.3</v>
      </c>
      <c r="G847" t="s">
        <v>24</v>
      </c>
      <c r="H847" t="s">
        <v>4881</v>
      </c>
      <c r="I847" s="10">
        <v>2023</v>
      </c>
    </row>
    <row r="848" spans="1:9" x14ac:dyDescent="0.25">
      <c r="A848" t="s">
        <v>5073</v>
      </c>
      <c r="B848" t="s">
        <v>5074</v>
      </c>
      <c r="C848" t="s">
        <v>4924</v>
      </c>
      <c r="D848">
        <v>48.5</v>
      </c>
      <c r="E848">
        <v>1.8</v>
      </c>
      <c r="F848">
        <v>1.8</v>
      </c>
      <c r="G848" t="s">
        <v>24</v>
      </c>
      <c r="H848" t="s">
        <v>4905</v>
      </c>
      <c r="I848" s="10">
        <v>2023</v>
      </c>
    </row>
    <row r="849" spans="1:9" x14ac:dyDescent="0.25">
      <c r="A849" t="s">
        <v>5412</v>
      </c>
      <c r="B849" t="s">
        <v>5413</v>
      </c>
      <c r="C849" t="s">
        <v>84</v>
      </c>
      <c r="D849">
        <v>25</v>
      </c>
      <c r="E849">
        <v>25</v>
      </c>
      <c r="F849">
        <v>25</v>
      </c>
      <c r="G849" t="s">
        <v>24</v>
      </c>
      <c r="H849" t="s">
        <v>84</v>
      </c>
      <c r="I849" s="10">
        <v>2023</v>
      </c>
    </row>
    <row r="850" spans="1:9" x14ac:dyDescent="0.25">
      <c r="A850" t="s">
        <v>5435</v>
      </c>
      <c r="B850" t="s">
        <v>5436</v>
      </c>
      <c r="C850" t="s">
        <v>4856</v>
      </c>
      <c r="D850">
        <v>8</v>
      </c>
      <c r="E850">
        <v>8</v>
      </c>
      <c r="F850">
        <v>8</v>
      </c>
      <c r="G850" t="s">
        <v>25</v>
      </c>
      <c r="H850" t="s">
        <v>4867</v>
      </c>
      <c r="I850" s="10">
        <v>2023</v>
      </c>
    </row>
    <row r="851" spans="1:9" x14ac:dyDescent="0.25">
      <c r="A851" t="s">
        <v>4865</v>
      </c>
      <c r="B851" t="s">
        <v>4866</v>
      </c>
      <c r="C851" t="s">
        <v>4856</v>
      </c>
      <c r="D851" s="6">
        <v>10</v>
      </c>
      <c r="E851">
        <v>8</v>
      </c>
      <c r="F851">
        <v>8</v>
      </c>
      <c r="G851" t="s">
        <v>25</v>
      </c>
      <c r="H851" t="s">
        <v>4867</v>
      </c>
      <c r="I851" s="10">
        <v>2023</v>
      </c>
    </row>
    <row r="852" spans="1:9" x14ac:dyDescent="0.25">
      <c r="A852" t="s">
        <v>5002</v>
      </c>
      <c r="B852" t="s">
        <v>5003</v>
      </c>
      <c r="C852" t="s">
        <v>141</v>
      </c>
      <c r="D852">
        <v>46.4</v>
      </c>
      <c r="E852">
        <v>46.4</v>
      </c>
      <c r="F852">
        <v>46.4</v>
      </c>
      <c r="G852" t="s">
        <v>5540</v>
      </c>
      <c r="H852" t="s">
        <v>4859</v>
      </c>
      <c r="I852" s="10">
        <v>2023</v>
      </c>
    </row>
    <row r="853" spans="1:9" x14ac:dyDescent="0.25">
      <c r="A853" t="s">
        <v>5030</v>
      </c>
      <c r="B853" t="s">
        <v>5031</v>
      </c>
      <c r="C853" t="s">
        <v>141</v>
      </c>
      <c r="D853">
        <v>34.799999999999997</v>
      </c>
      <c r="E853">
        <v>34.799999999999997</v>
      </c>
      <c r="F853">
        <v>34.799999999999997</v>
      </c>
      <c r="G853" t="s">
        <v>5540</v>
      </c>
      <c r="H853" t="s">
        <v>4859</v>
      </c>
      <c r="I853" s="10">
        <v>2023</v>
      </c>
    </row>
    <row r="854" spans="1:9" x14ac:dyDescent="0.25">
      <c r="A854" t="s">
        <v>5136</v>
      </c>
      <c r="B854" t="s">
        <v>5137</v>
      </c>
      <c r="C854" t="s">
        <v>5119</v>
      </c>
      <c r="D854">
        <v>25</v>
      </c>
      <c r="E854">
        <v>25</v>
      </c>
      <c r="F854">
        <v>25</v>
      </c>
      <c r="G854" t="s">
        <v>24</v>
      </c>
      <c r="H854" t="s">
        <v>4905</v>
      </c>
      <c r="I854" s="10">
        <v>2023</v>
      </c>
    </row>
    <row r="855" spans="1:9" x14ac:dyDescent="0.25">
      <c r="A855" t="s">
        <v>5048</v>
      </c>
      <c r="B855" t="s">
        <v>5049</v>
      </c>
      <c r="C855" t="s">
        <v>141</v>
      </c>
      <c r="D855">
        <v>45</v>
      </c>
      <c r="E855">
        <v>27.9</v>
      </c>
      <c r="F855">
        <v>27.9</v>
      </c>
      <c r="G855" t="s">
        <v>24</v>
      </c>
      <c r="H855" t="s">
        <v>141</v>
      </c>
      <c r="I855" s="10">
        <v>2023</v>
      </c>
    </row>
    <row r="856" spans="1:9" x14ac:dyDescent="0.25">
      <c r="A856" t="s">
        <v>5028</v>
      </c>
      <c r="B856" t="s">
        <v>5029</v>
      </c>
      <c r="C856" t="s">
        <v>141</v>
      </c>
      <c r="D856">
        <v>30</v>
      </c>
      <c r="E856">
        <v>30</v>
      </c>
      <c r="F856">
        <v>30</v>
      </c>
      <c r="G856" t="s">
        <v>24</v>
      </c>
      <c r="H856" t="s">
        <v>141</v>
      </c>
      <c r="I856" s="10">
        <v>2023</v>
      </c>
    </row>
    <row r="857" spans="1:9" x14ac:dyDescent="0.25">
      <c r="A857" t="s">
        <v>4918</v>
      </c>
      <c r="B857" t="s">
        <v>4919</v>
      </c>
      <c r="C857" t="s">
        <v>4856</v>
      </c>
      <c r="D857">
        <v>14.5</v>
      </c>
      <c r="E857">
        <v>14.5</v>
      </c>
      <c r="F857">
        <v>14.5</v>
      </c>
      <c r="G857" t="s">
        <v>5540</v>
      </c>
      <c r="H857" t="s">
        <v>4870</v>
      </c>
      <c r="I857" s="10">
        <v>2023</v>
      </c>
    </row>
    <row r="858" spans="1:9" x14ac:dyDescent="0.25">
      <c r="A858" t="s">
        <v>5044</v>
      </c>
      <c r="B858" t="s">
        <v>5045</v>
      </c>
      <c r="C858" t="s">
        <v>4934</v>
      </c>
      <c r="D858">
        <v>100</v>
      </c>
      <c r="E858">
        <v>100</v>
      </c>
      <c r="F858">
        <v>100</v>
      </c>
      <c r="G858" t="s">
        <v>24</v>
      </c>
      <c r="H858" t="s">
        <v>141</v>
      </c>
      <c r="I858" s="10">
        <v>2023</v>
      </c>
    </row>
    <row r="859" spans="1:9" x14ac:dyDescent="0.25">
      <c r="A859" t="s">
        <v>4875</v>
      </c>
      <c r="B859" t="s">
        <v>4876</v>
      </c>
      <c r="C859" t="s">
        <v>4856</v>
      </c>
      <c r="D859" s="6">
        <v>2</v>
      </c>
      <c r="E859">
        <v>2</v>
      </c>
      <c r="F859">
        <v>1.4</v>
      </c>
      <c r="G859" t="s">
        <v>24</v>
      </c>
      <c r="H859" t="s">
        <v>4870</v>
      </c>
      <c r="I859" s="10">
        <v>2023</v>
      </c>
    </row>
    <row r="860" spans="1:9" x14ac:dyDescent="0.25">
      <c r="A860" t="s">
        <v>5134</v>
      </c>
      <c r="B860" t="s">
        <v>5135</v>
      </c>
      <c r="C860" t="s">
        <v>5119</v>
      </c>
      <c r="D860">
        <v>40</v>
      </c>
      <c r="E860">
        <v>40</v>
      </c>
      <c r="F860">
        <v>40</v>
      </c>
      <c r="G860" t="s">
        <v>24</v>
      </c>
      <c r="H860" t="s">
        <v>4925</v>
      </c>
      <c r="I860" s="10">
        <v>2023</v>
      </c>
    </row>
    <row r="861" spans="1:9" x14ac:dyDescent="0.25">
      <c r="A861" t="s">
        <v>5128</v>
      </c>
      <c r="B861" t="s">
        <v>5129</v>
      </c>
      <c r="C861" t="s">
        <v>5119</v>
      </c>
      <c r="D861">
        <v>9.5</v>
      </c>
      <c r="E861">
        <v>2.8</v>
      </c>
      <c r="F861">
        <v>2.8</v>
      </c>
      <c r="G861" t="s">
        <v>24</v>
      </c>
      <c r="H861" t="s">
        <v>4905</v>
      </c>
      <c r="I861" s="10">
        <v>2023</v>
      </c>
    </row>
    <row r="862" spans="1:9" x14ac:dyDescent="0.25">
      <c r="A862" t="s">
        <v>5389</v>
      </c>
      <c r="B862" t="s">
        <v>5390</v>
      </c>
      <c r="C862" t="s">
        <v>4928</v>
      </c>
      <c r="D862">
        <v>57.6</v>
      </c>
      <c r="E862">
        <v>43.2</v>
      </c>
      <c r="F862">
        <v>43.2</v>
      </c>
      <c r="G862" t="s">
        <v>24</v>
      </c>
      <c r="H862" t="s">
        <v>5391</v>
      </c>
      <c r="I862" s="10">
        <v>2023</v>
      </c>
    </row>
    <row r="863" spans="1:9" x14ac:dyDescent="0.25">
      <c r="A863" t="s">
        <v>4955</v>
      </c>
      <c r="B863" t="s">
        <v>4956</v>
      </c>
      <c r="C863" t="s">
        <v>4928</v>
      </c>
      <c r="D863">
        <v>35</v>
      </c>
      <c r="E863">
        <v>35</v>
      </c>
      <c r="F863">
        <v>2</v>
      </c>
      <c r="G863" t="s">
        <v>24</v>
      </c>
      <c r="H863" t="s">
        <v>141</v>
      </c>
      <c r="I863" s="10">
        <v>2023</v>
      </c>
    </row>
    <row r="864" spans="1:9" x14ac:dyDescent="0.25">
      <c r="A864" t="s">
        <v>5255</v>
      </c>
      <c r="B864" t="s">
        <v>5256</v>
      </c>
      <c r="C864" t="s">
        <v>5119</v>
      </c>
      <c r="D864">
        <v>20.100000000000001</v>
      </c>
      <c r="E864">
        <v>20.100000000000001</v>
      </c>
      <c r="F864">
        <v>20.100000000000001</v>
      </c>
      <c r="G864" t="s">
        <v>24</v>
      </c>
      <c r="H864" t="s">
        <v>4905</v>
      </c>
      <c r="I864" s="10">
        <v>2023</v>
      </c>
    </row>
    <row r="865" spans="1:9" x14ac:dyDescent="0.25">
      <c r="A865" t="s">
        <v>5052</v>
      </c>
      <c r="B865" t="s">
        <v>5053</v>
      </c>
      <c r="C865" t="s">
        <v>141</v>
      </c>
      <c r="D865">
        <v>150</v>
      </c>
      <c r="E865">
        <v>45</v>
      </c>
      <c r="F865">
        <v>45</v>
      </c>
      <c r="G865" t="s">
        <v>24</v>
      </c>
      <c r="H865" t="s">
        <v>141</v>
      </c>
      <c r="I865" s="10">
        <v>2023</v>
      </c>
    </row>
    <row r="866" spans="1:9" x14ac:dyDescent="0.25">
      <c r="A866" t="s">
        <v>5448</v>
      </c>
      <c r="B866" t="s">
        <v>5449</v>
      </c>
      <c r="C866" t="s">
        <v>4924</v>
      </c>
      <c r="D866">
        <v>75</v>
      </c>
      <c r="E866">
        <v>75</v>
      </c>
      <c r="F866">
        <v>75</v>
      </c>
      <c r="G866" t="s">
        <v>5540</v>
      </c>
      <c r="H866" t="s">
        <v>4943</v>
      </c>
      <c r="I866" s="10">
        <v>2023</v>
      </c>
    </row>
    <row r="867" spans="1:9" x14ac:dyDescent="0.25">
      <c r="A867" t="s">
        <v>5122</v>
      </c>
      <c r="B867" t="s">
        <v>5123</v>
      </c>
      <c r="C867" t="s">
        <v>5119</v>
      </c>
      <c r="D867">
        <v>28.8</v>
      </c>
      <c r="E867">
        <v>28.8</v>
      </c>
      <c r="F867">
        <v>28.8</v>
      </c>
      <c r="G867" t="s">
        <v>24</v>
      </c>
      <c r="H867" t="s">
        <v>4905</v>
      </c>
      <c r="I867" s="10">
        <v>2023</v>
      </c>
    </row>
    <row r="868" spans="1:9" x14ac:dyDescent="0.25">
      <c r="A868" t="s">
        <v>4895</v>
      </c>
      <c r="B868" t="s">
        <v>4896</v>
      </c>
      <c r="C868" t="s">
        <v>4856</v>
      </c>
      <c r="D868">
        <v>10.6</v>
      </c>
      <c r="E868">
        <v>10.6</v>
      </c>
      <c r="F868">
        <v>10.6</v>
      </c>
      <c r="G868" t="s">
        <v>24</v>
      </c>
      <c r="H868" t="s">
        <v>84</v>
      </c>
      <c r="I868" s="10">
        <v>2023</v>
      </c>
    </row>
    <row r="869" spans="1:9" x14ac:dyDescent="0.25">
      <c r="A869" t="s">
        <v>5016</v>
      </c>
      <c r="B869" t="s">
        <v>5017</v>
      </c>
      <c r="C869" t="s">
        <v>141</v>
      </c>
      <c r="D869">
        <v>17.399999999999999</v>
      </c>
      <c r="E869">
        <v>17.399999999999999</v>
      </c>
      <c r="F869">
        <v>17.399999999999999</v>
      </c>
      <c r="G869" t="s">
        <v>5540</v>
      </c>
      <c r="H869" t="s">
        <v>4859</v>
      </c>
      <c r="I869" s="10">
        <v>2023</v>
      </c>
    </row>
    <row r="870" spans="1:9" x14ac:dyDescent="0.25">
      <c r="A870" t="s">
        <v>4868</v>
      </c>
      <c r="B870" t="s">
        <v>4869</v>
      </c>
      <c r="C870" t="s">
        <v>4856</v>
      </c>
      <c r="D870" s="6">
        <v>180.5</v>
      </c>
      <c r="E870">
        <v>180.5</v>
      </c>
      <c r="F870">
        <v>180.5</v>
      </c>
      <c r="G870" t="s">
        <v>5540</v>
      </c>
      <c r="H870" t="s">
        <v>4870</v>
      </c>
      <c r="I870" s="10">
        <v>2023</v>
      </c>
    </row>
    <row r="871" spans="1:9" x14ac:dyDescent="0.25">
      <c r="A871" t="s">
        <v>5454</v>
      </c>
      <c r="B871" t="s">
        <v>5455</v>
      </c>
      <c r="C871" t="s">
        <v>5456</v>
      </c>
      <c r="D871">
        <v>4.5</v>
      </c>
      <c r="E871">
        <v>4.5</v>
      </c>
      <c r="F871">
        <v>4.5</v>
      </c>
      <c r="G871" t="s">
        <v>24</v>
      </c>
      <c r="H871" t="s">
        <v>4959</v>
      </c>
      <c r="I871" s="10">
        <v>2023</v>
      </c>
    </row>
    <row r="872" spans="1:9" x14ac:dyDescent="0.25">
      <c r="A872" t="s">
        <v>5063</v>
      </c>
      <c r="B872" t="s">
        <v>5064</v>
      </c>
      <c r="C872" t="s">
        <v>4856</v>
      </c>
      <c r="D872">
        <v>10</v>
      </c>
      <c r="E872">
        <v>10</v>
      </c>
      <c r="F872">
        <v>10</v>
      </c>
      <c r="G872" t="s">
        <v>24</v>
      </c>
      <c r="H872" t="s">
        <v>4905</v>
      </c>
      <c r="I872" s="10">
        <v>2023</v>
      </c>
    </row>
    <row r="873" spans="1:9" x14ac:dyDescent="0.25">
      <c r="A873" t="s">
        <v>4998</v>
      </c>
      <c r="B873" t="s">
        <v>4999</v>
      </c>
      <c r="C873" t="s">
        <v>141</v>
      </c>
      <c r="D873">
        <v>29</v>
      </c>
      <c r="E873">
        <v>29</v>
      </c>
      <c r="F873">
        <v>29</v>
      </c>
      <c r="G873" t="s">
        <v>24</v>
      </c>
      <c r="H873" t="s">
        <v>141</v>
      </c>
      <c r="I873" s="10">
        <v>2023</v>
      </c>
    </row>
    <row r="874" spans="1:9" x14ac:dyDescent="0.25">
      <c r="A874" t="s">
        <v>4939</v>
      </c>
      <c r="B874" t="s">
        <v>4940</v>
      </c>
      <c r="C874" t="s">
        <v>4928</v>
      </c>
      <c r="D874">
        <v>25</v>
      </c>
      <c r="E874">
        <v>17.399999999999999</v>
      </c>
      <c r="F874">
        <v>17.399999999999999</v>
      </c>
      <c r="G874" t="s">
        <v>24</v>
      </c>
      <c r="H874" t="s">
        <v>84</v>
      </c>
      <c r="I874" s="10">
        <v>2023</v>
      </c>
    </row>
    <row r="875" spans="1:9" x14ac:dyDescent="0.25">
      <c r="A875" t="s">
        <v>5147</v>
      </c>
      <c r="B875" t="s">
        <v>5148</v>
      </c>
      <c r="C875" t="s">
        <v>5119</v>
      </c>
      <c r="D875">
        <v>1</v>
      </c>
      <c r="E875">
        <v>1</v>
      </c>
      <c r="F875">
        <v>1</v>
      </c>
      <c r="G875" t="s">
        <v>24</v>
      </c>
      <c r="H875" t="s">
        <v>4905</v>
      </c>
      <c r="I875" s="10">
        <v>2023</v>
      </c>
    </row>
    <row r="876" spans="1:9" x14ac:dyDescent="0.25">
      <c r="A876" t="s">
        <v>5317</v>
      </c>
      <c r="B876" t="s">
        <v>5318</v>
      </c>
      <c r="C876" t="s">
        <v>5119</v>
      </c>
      <c r="D876">
        <v>1</v>
      </c>
      <c r="E876">
        <v>1</v>
      </c>
      <c r="F876">
        <v>1</v>
      </c>
      <c r="G876" t="s">
        <v>24</v>
      </c>
      <c r="H876" t="s">
        <v>4905</v>
      </c>
      <c r="I876" s="10">
        <v>2023</v>
      </c>
    </row>
    <row r="877" spans="1:9" x14ac:dyDescent="0.25">
      <c r="A877" t="s">
        <v>5319</v>
      </c>
      <c r="B877" t="s">
        <v>5320</v>
      </c>
      <c r="C877" t="s">
        <v>5119</v>
      </c>
      <c r="D877">
        <v>1</v>
      </c>
      <c r="E877">
        <v>1</v>
      </c>
      <c r="F877">
        <v>1</v>
      </c>
      <c r="G877" t="s">
        <v>24</v>
      </c>
      <c r="H877" t="s">
        <v>4905</v>
      </c>
      <c r="I877" s="10">
        <v>2023</v>
      </c>
    </row>
    <row r="878" spans="1:9" x14ac:dyDescent="0.25">
      <c r="A878" t="s">
        <v>5160</v>
      </c>
      <c r="B878" t="s">
        <v>5161</v>
      </c>
      <c r="C878" t="s">
        <v>5119</v>
      </c>
      <c r="D878">
        <v>1</v>
      </c>
      <c r="E878">
        <v>1</v>
      </c>
      <c r="F878">
        <v>1</v>
      </c>
      <c r="G878" t="s">
        <v>24</v>
      </c>
      <c r="H878" t="s">
        <v>4905</v>
      </c>
      <c r="I878">
        <v>2023</v>
      </c>
    </row>
    <row r="879" spans="1:9" x14ac:dyDescent="0.25">
      <c r="A879" t="s">
        <v>5216</v>
      </c>
      <c r="B879" t="s">
        <v>5217</v>
      </c>
      <c r="C879" t="s">
        <v>5119</v>
      </c>
      <c r="D879">
        <v>1</v>
      </c>
      <c r="E879">
        <v>1</v>
      </c>
      <c r="F879">
        <v>1</v>
      </c>
      <c r="G879" t="s">
        <v>24</v>
      </c>
      <c r="H879" t="s">
        <v>4905</v>
      </c>
      <c r="I879">
        <v>2023</v>
      </c>
    </row>
    <row r="880" spans="1:9" x14ac:dyDescent="0.25">
      <c r="A880" t="s">
        <v>5269</v>
      </c>
      <c r="B880" t="s">
        <v>5270</v>
      </c>
      <c r="C880" t="s">
        <v>5119</v>
      </c>
      <c r="D880">
        <v>1.5</v>
      </c>
      <c r="E880">
        <v>1.5</v>
      </c>
      <c r="F880">
        <v>1.5</v>
      </c>
      <c r="G880" t="s">
        <v>24</v>
      </c>
      <c r="H880" t="s">
        <v>4905</v>
      </c>
      <c r="I880">
        <v>2023</v>
      </c>
    </row>
    <row r="881" spans="1:9" x14ac:dyDescent="0.25">
      <c r="A881" t="s">
        <v>5265</v>
      </c>
      <c r="B881" t="s">
        <v>5266</v>
      </c>
      <c r="C881" t="s">
        <v>5119</v>
      </c>
      <c r="D881">
        <v>1.5</v>
      </c>
      <c r="E881">
        <v>1.5</v>
      </c>
      <c r="F881">
        <v>1.5</v>
      </c>
      <c r="G881" t="s">
        <v>24</v>
      </c>
      <c r="H881" t="s">
        <v>4905</v>
      </c>
      <c r="I881">
        <v>2023</v>
      </c>
    </row>
    <row r="882" spans="1:9" x14ac:dyDescent="0.25">
      <c r="A882" t="s">
        <v>5203</v>
      </c>
      <c r="B882" t="s">
        <v>5204</v>
      </c>
      <c r="C882" t="s">
        <v>5119</v>
      </c>
      <c r="D882">
        <v>3</v>
      </c>
      <c r="E882">
        <v>3</v>
      </c>
      <c r="F882">
        <v>3</v>
      </c>
      <c r="G882" t="s">
        <v>24</v>
      </c>
      <c r="H882" t="s">
        <v>4905</v>
      </c>
      <c r="I882">
        <v>2023</v>
      </c>
    </row>
    <row r="883" spans="1:9" x14ac:dyDescent="0.25">
      <c r="A883" t="s">
        <v>5285</v>
      </c>
      <c r="B883" t="s">
        <v>5286</v>
      </c>
      <c r="C883" t="s">
        <v>5119</v>
      </c>
      <c r="D883">
        <v>1.5</v>
      </c>
      <c r="E883">
        <v>1.5</v>
      </c>
      <c r="F883">
        <v>1.5</v>
      </c>
      <c r="G883" t="s">
        <v>24</v>
      </c>
      <c r="H883" t="s">
        <v>4905</v>
      </c>
      <c r="I883">
        <v>2023</v>
      </c>
    </row>
    <row r="884" spans="1:9" x14ac:dyDescent="0.25">
      <c r="A884" t="s">
        <v>4962</v>
      </c>
      <c r="B884" t="s">
        <v>4963</v>
      </c>
      <c r="C884" t="s">
        <v>4924</v>
      </c>
      <c r="D884">
        <v>41.5</v>
      </c>
      <c r="E884">
        <v>14.4</v>
      </c>
      <c r="F884">
        <v>14.4</v>
      </c>
      <c r="G884" t="s">
        <v>24</v>
      </c>
      <c r="H884" t="s">
        <v>1899</v>
      </c>
      <c r="I884">
        <v>2023</v>
      </c>
    </row>
  </sheetData>
  <phoneticPr fontId="2" type="noConversion"/>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6BBED-6908-490F-8EB9-94759EF17409}">
  <dimension ref="A1:W1562"/>
  <sheetViews>
    <sheetView zoomScaleNormal="100" workbookViewId="0"/>
  </sheetViews>
  <sheetFormatPr defaultRowHeight="15" x14ac:dyDescent="0.25"/>
  <cols>
    <col min="1" max="1" width="24" customWidth="1"/>
    <col min="2" max="2" width="15.85546875" customWidth="1"/>
    <col min="3" max="3" width="37.7109375" bestFit="1" customWidth="1"/>
    <col min="4" max="4" width="39" customWidth="1"/>
    <col min="5" max="5" width="56.7109375" bestFit="1" customWidth="1"/>
    <col min="6" max="6" width="22.7109375" customWidth="1"/>
    <col min="7" max="8" width="31.5703125" customWidth="1"/>
    <col min="9" max="9" width="45.85546875" customWidth="1"/>
    <col min="10" max="10" width="50.85546875" customWidth="1"/>
    <col min="11" max="11" width="30.5703125" customWidth="1"/>
    <col min="12" max="12" width="35.5703125" customWidth="1"/>
    <col min="13" max="13" width="18.140625" customWidth="1"/>
    <col min="14" max="14" width="23.140625" customWidth="1"/>
    <col min="15" max="15" width="22" customWidth="1"/>
    <col min="16" max="16" width="32.28515625" customWidth="1"/>
    <col min="17" max="17" width="32.140625" customWidth="1"/>
    <col min="18" max="18" width="33.140625" customWidth="1"/>
    <col min="19" max="19" width="38.5703125" customWidth="1"/>
    <col min="20" max="21" width="63.85546875" customWidth="1"/>
    <col min="22" max="22" width="35.28515625" customWidth="1"/>
    <col min="23" max="23" width="42" customWidth="1"/>
  </cols>
  <sheetData>
    <row r="1" spans="1:23" x14ac:dyDescent="0.25">
      <c r="A1" t="s">
        <v>9196</v>
      </c>
      <c r="B1" t="s">
        <v>9197</v>
      </c>
      <c r="C1" t="s">
        <v>9198</v>
      </c>
      <c r="D1" t="s">
        <v>9199</v>
      </c>
      <c r="E1" t="s">
        <v>9200</v>
      </c>
      <c r="F1" t="s">
        <v>9201</v>
      </c>
      <c r="G1" t="s">
        <v>9202</v>
      </c>
      <c r="H1" t="s">
        <v>11323</v>
      </c>
      <c r="I1" t="s">
        <v>9203</v>
      </c>
      <c r="J1" t="s">
        <v>9204</v>
      </c>
      <c r="K1" t="s">
        <v>9205</v>
      </c>
      <c r="L1" t="s">
        <v>9206</v>
      </c>
      <c r="M1" t="s">
        <v>9207</v>
      </c>
      <c r="N1" t="s">
        <v>9208</v>
      </c>
      <c r="O1" t="s">
        <v>9209</v>
      </c>
      <c r="P1" t="s">
        <v>9210</v>
      </c>
      <c r="Q1" t="s">
        <v>9211</v>
      </c>
      <c r="R1" t="s">
        <v>9212</v>
      </c>
      <c r="S1" t="s">
        <v>9213</v>
      </c>
      <c r="T1" t="s">
        <v>9214</v>
      </c>
      <c r="U1" t="s">
        <v>9215</v>
      </c>
      <c r="V1" t="s">
        <v>9216</v>
      </c>
      <c r="W1" t="s">
        <v>9217</v>
      </c>
    </row>
    <row r="2" spans="1:23" x14ac:dyDescent="0.25">
      <c r="A2" s="2">
        <v>45290</v>
      </c>
      <c r="B2" t="s">
        <v>6278</v>
      </c>
      <c r="C2" t="s">
        <v>9218</v>
      </c>
      <c r="D2" t="s">
        <v>141</v>
      </c>
      <c r="E2" t="s">
        <v>9219</v>
      </c>
      <c r="F2" t="s">
        <v>9220</v>
      </c>
      <c r="G2">
        <v>45</v>
      </c>
      <c r="I2" s="38">
        <v>0.63</v>
      </c>
      <c r="J2">
        <v>28.35</v>
      </c>
      <c r="K2" s="38"/>
      <c r="M2" s="38">
        <v>0.63</v>
      </c>
      <c r="N2">
        <v>28.35</v>
      </c>
      <c r="O2">
        <v>28.35</v>
      </c>
      <c r="V2">
        <v>28.35</v>
      </c>
    </row>
    <row r="3" spans="1:23" x14ac:dyDescent="0.25">
      <c r="A3" s="2">
        <v>45268</v>
      </c>
      <c r="B3" t="s">
        <v>9221</v>
      </c>
      <c r="C3" t="s">
        <v>9218</v>
      </c>
      <c r="D3" t="s">
        <v>84</v>
      </c>
      <c r="E3" t="s">
        <v>9222</v>
      </c>
      <c r="F3" t="s">
        <v>9223</v>
      </c>
      <c r="G3">
        <v>250</v>
      </c>
      <c r="I3" s="38">
        <v>1</v>
      </c>
      <c r="J3">
        <v>250</v>
      </c>
      <c r="K3" s="38"/>
      <c r="M3" s="38">
        <v>1</v>
      </c>
      <c r="N3">
        <v>250</v>
      </c>
      <c r="O3">
        <v>250</v>
      </c>
      <c r="S3">
        <v>250</v>
      </c>
    </row>
    <row r="4" spans="1:23" x14ac:dyDescent="0.25">
      <c r="A4" s="2">
        <v>44981</v>
      </c>
      <c r="B4" t="s">
        <v>6358</v>
      </c>
      <c r="C4" t="s">
        <v>9224</v>
      </c>
      <c r="D4" t="s">
        <v>9225</v>
      </c>
      <c r="E4" t="s">
        <v>9226</v>
      </c>
      <c r="F4" t="s">
        <v>9227</v>
      </c>
      <c r="G4">
        <v>50</v>
      </c>
      <c r="I4" s="38">
        <v>0.02</v>
      </c>
      <c r="J4">
        <v>1</v>
      </c>
      <c r="K4" s="38">
        <v>0.01</v>
      </c>
      <c r="L4">
        <v>0.5</v>
      </c>
      <c r="M4" s="38">
        <v>0.01</v>
      </c>
      <c r="N4">
        <v>0.5</v>
      </c>
      <c r="O4">
        <v>0.5</v>
      </c>
      <c r="P4">
        <v>0.5</v>
      </c>
    </row>
    <row r="5" spans="1:23" x14ac:dyDescent="0.25">
      <c r="A5" s="2">
        <v>45243</v>
      </c>
      <c r="B5" t="s">
        <v>9228</v>
      </c>
      <c r="C5" t="s">
        <v>9229</v>
      </c>
      <c r="D5" t="s">
        <v>84</v>
      </c>
      <c r="E5" t="s">
        <v>9230</v>
      </c>
      <c r="F5" t="s">
        <v>9231</v>
      </c>
      <c r="G5">
        <v>150</v>
      </c>
      <c r="I5" s="38">
        <v>1</v>
      </c>
      <c r="J5">
        <v>150</v>
      </c>
      <c r="K5" s="38">
        <v>0.82</v>
      </c>
      <c r="L5">
        <v>123</v>
      </c>
      <c r="M5" s="38">
        <v>1</v>
      </c>
      <c r="N5">
        <v>150</v>
      </c>
      <c r="O5">
        <v>150</v>
      </c>
      <c r="S5">
        <v>150</v>
      </c>
    </row>
    <row r="6" spans="1:23" x14ac:dyDescent="0.25">
      <c r="A6" s="2">
        <v>45117</v>
      </c>
      <c r="B6" t="s">
        <v>6278</v>
      </c>
      <c r="C6" t="s">
        <v>9229</v>
      </c>
      <c r="D6" t="s">
        <v>132</v>
      </c>
      <c r="E6" t="s">
        <v>9232</v>
      </c>
      <c r="F6" t="s">
        <v>9233</v>
      </c>
      <c r="G6">
        <v>40</v>
      </c>
      <c r="I6" s="38">
        <v>0.57130000000000003</v>
      </c>
      <c r="J6">
        <v>22.852</v>
      </c>
      <c r="K6" s="38"/>
      <c r="M6" s="38">
        <v>0.57130000000000003</v>
      </c>
      <c r="N6">
        <v>22.852</v>
      </c>
      <c r="O6">
        <v>22.852</v>
      </c>
      <c r="Q6">
        <v>22.852</v>
      </c>
    </row>
    <row r="7" spans="1:23" x14ac:dyDescent="0.25">
      <c r="A7" s="2">
        <v>45114</v>
      </c>
      <c r="B7" t="s">
        <v>6503</v>
      </c>
      <c r="C7" t="s">
        <v>9218</v>
      </c>
      <c r="D7" t="s">
        <v>9234</v>
      </c>
      <c r="E7" t="s">
        <v>9235</v>
      </c>
      <c r="F7" t="s">
        <v>9236</v>
      </c>
      <c r="G7">
        <v>79.2</v>
      </c>
      <c r="I7" s="38">
        <v>1</v>
      </c>
      <c r="J7">
        <v>79.2</v>
      </c>
      <c r="K7" s="38">
        <v>0.26900000000000002</v>
      </c>
      <c r="L7">
        <v>21.3048</v>
      </c>
      <c r="M7" s="38">
        <v>0.73099999999999998</v>
      </c>
      <c r="N7">
        <v>57.895200000000003</v>
      </c>
      <c r="O7">
        <v>7.1280000000000001</v>
      </c>
      <c r="P7">
        <v>7.1280000000000001</v>
      </c>
      <c r="W7">
        <v>50.767200000000003</v>
      </c>
    </row>
    <row r="8" spans="1:23" x14ac:dyDescent="0.25">
      <c r="A8" s="2">
        <v>45289</v>
      </c>
      <c r="B8" t="s">
        <v>6378</v>
      </c>
      <c r="C8" t="s">
        <v>9229</v>
      </c>
      <c r="D8" t="s">
        <v>9237</v>
      </c>
      <c r="E8" t="s">
        <v>9238</v>
      </c>
      <c r="F8" t="s">
        <v>9239</v>
      </c>
      <c r="G8">
        <v>40.5</v>
      </c>
      <c r="I8" s="38">
        <v>0.25</v>
      </c>
      <c r="J8">
        <v>10.125</v>
      </c>
      <c r="K8" s="38"/>
      <c r="M8" s="38">
        <v>0.25</v>
      </c>
      <c r="N8">
        <v>10.125</v>
      </c>
      <c r="W8">
        <v>10.125</v>
      </c>
    </row>
    <row r="9" spans="1:23" x14ac:dyDescent="0.25">
      <c r="A9" s="2">
        <v>45289</v>
      </c>
      <c r="B9" t="s">
        <v>6378</v>
      </c>
      <c r="C9" t="s">
        <v>9229</v>
      </c>
      <c r="D9" t="s">
        <v>84</v>
      </c>
      <c r="E9" t="s">
        <v>9238</v>
      </c>
      <c r="F9" t="s">
        <v>9239</v>
      </c>
      <c r="G9">
        <v>109.5</v>
      </c>
      <c r="I9" s="38">
        <v>0.25</v>
      </c>
      <c r="J9">
        <v>27.375</v>
      </c>
      <c r="K9" s="38"/>
      <c r="M9" s="38">
        <v>0.25</v>
      </c>
      <c r="N9">
        <v>27.375</v>
      </c>
      <c r="W9">
        <v>27.375</v>
      </c>
    </row>
    <row r="10" spans="1:23" x14ac:dyDescent="0.25">
      <c r="A10" s="2">
        <v>45259</v>
      </c>
      <c r="B10" t="s">
        <v>658</v>
      </c>
      <c r="C10" t="s">
        <v>9229</v>
      </c>
      <c r="D10" t="s">
        <v>9240</v>
      </c>
      <c r="E10" t="s">
        <v>9241</v>
      </c>
      <c r="F10" t="s">
        <v>9242</v>
      </c>
      <c r="G10">
        <v>25</v>
      </c>
      <c r="I10" s="38">
        <v>1</v>
      </c>
      <c r="J10">
        <v>25</v>
      </c>
      <c r="K10" s="38"/>
      <c r="M10" s="38">
        <v>1</v>
      </c>
      <c r="N10">
        <v>25</v>
      </c>
      <c r="O10">
        <v>25</v>
      </c>
      <c r="Q10">
        <v>25</v>
      </c>
    </row>
    <row r="11" spans="1:23" x14ac:dyDescent="0.25">
      <c r="A11" s="2">
        <v>45077</v>
      </c>
      <c r="B11" t="s">
        <v>9243</v>
      </c>
      <c r="C11" t="s">
        <v>9224</v>
      </c>
      <c r="D11" t="s">
        <v>9225</v>
      </c>
      <c r="E11" t="s">
        <v>9244</v>
      </c>
      <c r="F11" t="s">
        <v>9245</v>
      </c>
      <c r="G11">
        <v>100</v>
      </c>
      <c r="I11" s="38">
        <v>0.3</v>
      </c>
      <c r="J11">
        <v>30</v>
      </c>
      <c r="K11" s="38">
        <v>0.15</v>
      </c>
      <c r="L11">
        <v>15</v>
      </c>
      <c r="M11" s="38">
        <v>0.3</v>
      </c>
      <c r="N11">
        <v>30</v>
      </c>
      <c r="O11">
        <v>30</v>
      </c>
      <c r="P11">
        <v>15</v>
      </c>
      <c r="Q11">
        <v>15</v>
      </c>
    </row>
    <row r="12" spans="1:23" x14ac:dyDescent="0.25">
      <c r="A12" s="2">
        <v>45260</v>
      </c>
      <c r="B12" t="s">
        <v>9243</v>
      </c>
      <c r="C12" t="s">
        <v>9218</v>
      </c>
      <c r="D12" t="s">
        <v>84</v>
      </c>
      <c r="E12" t="s">
        <v>9246</v>
      </c>
      <c r="F12" t="s">
        <v>9247</v>
      </c>
      <c r="G12">
        <v>437</v>
      </c>
      <c r="I12" s="38">
        <v>1</v>
      </c>
      <c r="J12">
        <v>437</v>
      </c>
      <c r="K12" s="38">
        <v>1</v>
      </c>
      <c r="L12">
        <v>437</v>
      </c>
      <c r="M12" s="38">
        <v>1</v>
      </c>
      <c r="N12">
        <v>437</v>
      </c>
      <c r="O12">
        <v>437</v>
      </c>
      <c r="S12">
        <v>437</v>
      </c>
    </row>
    <row r="13" spans="1:23" x14ac:dyDescent="0.25">
      <c r="A13" s="2">
        <v>45243</v>
      </c>
      <c r="B13" t="s">
        <v>9243</v>
      </c>
      <c r="C13" t="s">
        <v>9218</v>
      </c>
      <c r="D13" t="s">
        <v>84</v>
      </c>
      <c r="E13" t="s">
        <v>9248</v>
      </c>
      <c r="F13" t="s">
        <v>9249</v>
      </c>
      <c r="G13">
        <v>125</v>
      </c>
      <c r="I13" s="38">
        <v>1</v>
      </c>
      <c r="J13">
        <v>125</v>
      </c>
      <c r="K13" s="38">
        <v>1</v>
      </c>
      <c r="L13">
        <v>125</v>
      </c>
      <c r="M13" s="38">
        <v>1</v>
      </c>
      <c r="N13">
        <v>125</v>
      </c>
      <c r="O13">
        <v>125</v>
      </c>
      <c r="S13">
        <v>125</v>
      </c>
    </row>
    <row r="14" spans="1:23" x14ac:dyDescent="0.25">
      <c r="A14" s="2">
        <v>45232</v>
      </c>
      <c r="B14" t="s">
        <v>4726</v>
      </c>
      <c r="C14" t="s">
        <v>9218</v>
      </c>
      <c r="D14" t="s">
        <v>9250</v>
      </c>
      <c r="E14" t="s">
        <v>9251</v>
      </c>
      <c r="F14" t="s">
        <v>9252</v>
      </c>
      <c r="G14">
        <v>14.36096</v>
      </c>
      <c r="I14" s="38">
        <v>0.28999999999999998</v>
      </c>
      <c r="J14">
        <v>4.1646783999999997</v>
      </c>
      <c r="K14" s="38">
        <v>0.28999999999999998</v>
      </c>
      <c r="L14">
        <v>4.1646783999999997</v>
      </c>
      <c r="M14" s="38">
        <v>0.24299999999999999</v>
      </c>
      <c r="N14">
        <v>3.4897132800000001</v>
      </c>
      <c r="O14">
        <v>3.4466304000000001</v>
      </c>
      <c r="U14">
        <v>3.4466304000000001</v>
      </c>
      <c r="W14">
        <v>4.3082879999999997E-2</v>
      </c>
    </row>
    <row r="15" spans="1:23" x14ac:dyDescent="0.25">
      <c r="A15" s="2">
        <v>45274</v>
      </c>
      <c r="B15" t="s">
        <v>9253</v>
      </c>
      <c r="C15" t="s">
        <v>9218</v>
      </c>
      <c r="D15" t="s">
        <v>84</v>
      </c>
      <c r="E15" t="s">
        <v>9254</v>
      </c>
      <c r="F15" t="s">
        <v>9255</v>
      </c>
      <c r="G15">
        <v>250</v>
      </c>
      <c r="I15" s="38">
        <v>1</v>
      </c>
      <c r="J15">
        <v>250</v>
      </c>
      <c r="K15" s="38">
        <v>1</v>
      </c>
      <c r="L15">
        <v>250</v>
      </c>
      <c r="M15" s="38">
        <v>1</v>
      </c>
      <c r="N15">
        <v>250</v>
      </c>
      <c r="O15">
        <v>250</v>
      </c>
      <c r="S15">
        <v>250</v>
      </c>
    </row>
    <row r="16" spans="1:23" x14ac:dyDescent="0.25">
      <c r="A16" s="2">
        <v>45289</v>
      </c>
      <c r="B16" t="s">
        <v>430</v>
      </c>
      <c r="C16" t="s">
        <v>9229</v>
      </c>
      <c r="D16" t="s">
        <v>9256</v>
      </c>
      <c r="E16" t="s">
        <v>9257</v>
      </c>
      <c r="F16" t="s">
        <v>9258</v>
      </c>
      <c r="G16">
        <v>44.91</v>
      </c>
      <c r="I16" s="38">
        <v>7.3999999999999996E-2</v>
      </c>
      <c r="J16">
        <v>3.32334</v>
      </c>
      <c r="K16" s="38"/>
      <c r="M16" s="38">
        <v>7.3999999999999996E-2</v>
      </c>
      <c r="N16">
        <v>3.32334</v>
      </c>
      <c r="O16">
        <v>1.97604</v>
      </c>
      <c r="P16">
        <v>0.8982</v>
      </c>
      <c r="Q16">
        <v>1.0778399999999999</v>
      </c>
      <c r="W16">
        <v>1.3472999999999999</v>
      </c>
    </row>
    <row r="17" spans="1:23" x14ac:dyDescent="0.25">
      <c r="A17" s="2">
        <v>45280</v>
      </c>
      <c r="B17" t="s">
        <v>7066</v>
      </c>
      <c r="C17" t="s">
        <v>9218</v>
      </c>
      <c r="D17" t="s">
        <v>132</v>
      </c>
      <c r="E17" t="s">
        <v>9259</v>
      </c>
      <c r="F17" t="s">
        <v>9260</v>
      </c>
      <c r="G17">
        <v>56.204362748485998</v>
      </c>
      <c r="I17" s="38">
        <v>0.42499999999999</v>
      </c>
      <c r="J17">
        <v>23.886854168106002</v>
      </c>
      <c r="K17" s="38"/>
      <c r="M17" s="38">
        <v>0.42499999999999999</v>
      </c>
      <c r="N17">
        <v>23.886854168106002</v>
      </c>
      <c r="O17">
        <v>22.537949462141999</v>
      </c>
      <c r="Q17">
        <v>22.537949462141999</v>
      </c>
      <c r="W17">
        <v>1.348904705964</v>
      </c>
    </row>
    <row r="18" spans="1:23" x14ac:dyDescent="0.25">
      <c r="A18" s="2">
        <v>45264</v>
      </c>
      <c r="B18" t="s">
        <v>9261</v>
      </c>
      <c r="C18" t="s">
        <v>318</v>
      </c>
      <c r="D18" t="s">
        <v>9262</v>
      </c>
      <c r="E18" t="s">
        <v>9263</v>
      </c>
      <c r="F18" t="s">
        <v>9264</v>
      </c>
      <c r="G18">
        <v>185.34399999999999</v>
      </c>
      <c r="I18" s="38">
        <v>1</v>
      </c>
      <c r="J18">
        <v>185.34399999999999</v>
      </c>
      <c r="K18" s="38"/>
      <c r="M18" s="38">
        <v>1</v>
      </c>
      <c r="N18">
        <v>185.34399999999999</v>
      </c>
      <c r="O18">
        <v>185.34399999999999</v>
      </c>
      <c r="Q18">
        <v>185.34399999999999</v>
      </c>
    </row>
    <row r="19" spans="1:23" x14ac:dyDescent="0.25">
      <c r="A19" s="2">
        <v>45280</v>
      </c>
      <c r="B19" t="s">
        <v>9228</v>
      </c>
      <c r="C19" t="s">
        <v>9218</v>
      </c>
      <c r="D19" t="s">
        <v>132</v>
      </c>
      <c r="E19" t="s">
        <v>9265</v>
      </c>
      <c r="F19" t="s">
        <v>9266</v>
      </c>
      <c r="G19">
        <v>350</v>
      </c>
      <c r="I19" s="38">
        <v>0.66659999999999997</v>
      </c>
      <c r="J19">
        <v>233.31</v>
      </c>
      <c r="K19" s="38"/>
      <c r="M19" s="38">
        <v>0.66659999999999997</v>
      </c>
      <c r="N19">
        <v>233.31</v>
      </c>
      <c r="O19">
        <v>222.81</v>
      </c>
      <c r="Q19">
        <v>222.81</v>
      </c>
      <c r="W19">
        <v>10.5</v>
      </c>
    </row>
    <row r="20" spans="1:23" x14ac:dyDescent="0.25">
      <c r="A20" s="2">
        <v>45054</v>
      </c>
      <c r="B20" t="s">
        <v>6914</v>
      </c>
      <c r="C20" t="s">
        <v>9229</v>
      </c>
      <c r="D20" t="s">
        <v>84</v>
      </c>
      <c r="E20" t="s">
        <v>9267</v>
      </c>
      <c r="F20" t="s">
        <v>9268</v>
      </c>
      <c r="G20">
        <v>45.302165443508002</v>
      </c>
      <c r="I20" s="38">
        <v>1</v>
      </c>
      <c r="J20">
        <v>45.302165443508002</v>
      </c>
      <c r="K20" s="38">
        <v>1</v>
      </c>
      <c r="L20">
        <v>45.302165443508002</v>
      </c>
      <c r="M20" s="38">
        <v>1</v>
      </c>
      <c r="N20">
        <v>45.302165443508002</v>
      </c>
      <c r="O20">
        <v>45.302165443508002</v>
      </c>
      <c r="S20">
        <v>45.302165443508002</v>
      </c>
    </row>
    <row r="21" spans="1:23" x14ac:dyDescent="0.25">
      <c r="A21" s="2">
        <v>45218</v>
      </c>
      <c r="B21" t="s">
        <v>8807</v>
      </c>
      <c r="C21" t="s">
        <v>9218</v>
      </c>
      <c r="D21" t="s">
        <v>141</v>
      </c>
      <c r="E21" t="s">
        <v>9269</v>
      </c>
      <c r="F21" t="s">
        <v>9270</v>
      </c>
      <c r="G21">
        <v>36</v>
      </c>
      <c r="I21" s="38">
        <v>1</v>
      </c>
      <c r="J21">
        <v>36</v>
      </c>
      <c r="K21" s="38">
        <v>1</v>
      </c>
      <c r="L21">
        <v>36</v>
      </c>
      <c r="M21" s="38">
        <v>1</v>
      </c>
      <c r="N21">
        <v>36</v>
      </c>
      <c r="O21">
        <v>36</v>
      </c>
      <c r="P21">
        <v>36</v>
      </c>
    </row>
    <row r="22" spans="1:23" x14ac:dyDescent="0.25">
      <c r="A22" s="2">
        <v>45006</v>
      </c>
      <c r="B22" t="s">
        <v>6358</v>
      </c>
      <c r="C22" t="s">
        <v>9224</v>
      </c>
      <c r="D22" t="s">
        <v>9225</v>
      </c>
      <c r="E22" t="s">
        <v>9271</v>
      </c>
      <c r="F22" t="s">
        <v>9272</v>
      </c>
      <c r="G22">
        <v>30</v>
      </c>
      <c r="I22" s="38">
        <v>0.02</v>
      </c>
      <c r="J22">
        <v>0.6</v>
      </c>
      <c r="K22" s="38">
        <v>0.01</v>
      </c>
      <c r="L22">
        <v>0.3</v>
      </c>
      <c r="M22" s="38">
        <v>0.01</v>
      </c>
      <c r="N22">
        <v>0.3</v>
      </c>
      <c r="O22">
        <v>0.3</v>
      </c>
      <c r="P22">
        <v>0.3</v>
      </c>
    </row>
    <row r="23" spans="1:23" x14ac:dyDescent="0.25">
      <c r="A23" s="2">
        <v>45098</v>
      </c>
      <c r="B23" t="s">
        <v>9273</v>
      </c>
      <c r="C23" t="s">
        <v>9218</v>
      </c>
      <c r="D23" t="s">
        <v>84</v>
      </c>
      <c r="E23" t="s">
        <v>9274</v>
      </c>
      <c r="F23" t="s">
        <v>9275</v>
      </c>
      <c r="G23">
        <v>50</v>
      </c>
      <c r="I23" s="38">
        <v>0.65</v>
      </c>
      <c r="J23">
        <v>32.5</v>
      </c>
      <c r="K23" s="38"/>
      <c r="M23" s="38">
        <v>0.65</v>
      </c>
      <c r="N23">
        <v>32.5</v>
      </c>
      <c r="O23">
        <v>32.5</v>
      </c>
      <c r="S23">
        <v>32.5</v>
      </c>
    </row>
    <row r="24" spans="1:23" x14ac:dyDescent="0.25">
      <c r="A24" s="2">
        <v>45107</v>
      </c>
      <c r="B24" t="s">
        <v>9276</v>
      </c>
      <c r="C24" t="s">
        <v>9218</v>
      </c>
      <c r="D24" t="s">
        <v>84</v>
      </c>
      <c r="E24" t="s">
        <v>9277</v>
      </c>
      <c r="F24" t="s">
        <v>9278</v>
      </c>
      <c r="G24">
        <v>210.86999763</v>
      </c>
      <c r="I24" s="38">
        <v>1</v>
      </c>
      <c r="J24">
        <v>210.86999763</v>
      </c>
      <c r="K24" s="38">
        <v>1</v>
      </c>
      <c r="L24">
        <v>210.86999763</v>
      </c>
      <c r="M24" s="38">
        <v>1</v>
      </c>
      <c r="N24">
        <v>210.86999763</v>
      </c>
      <c r="O24">
        <v>210.86999763</v>
      </c>
      <c r="S24">
        <v>210.86999763</v>
      </c>
    </row>
    <row r="25" spans="1:23" x14ac:dyDescent="0.25">
      <c r="A25" s="2">
        <v>45273</v>
      </c>
      <c r="B25" t="s">
        <v>9279</v>
      </c>
      <c r="C25" t="s">
        <v>9218</v>
      </c>
      <c r="D25" t="s">
        <v>9234</v>
      </c>
      <c r="E25" t="s">
        <v>9280</v>
      </c>
      <c r="F25" t="s">
        <v>9281</v>
      </c>
      <c r="G25">
        <v>62.073246430779001</v>
      </c>
      <c r="I25" s="38">
        <v>0.82480000000012099</v>
      </c>
      <c r="J25">
        <v>51.198013656114</v>
      </c>
      <c r="K25" s="38">
        <v>0.30509999999995702</v>
      </c>
      <c r="L25">
        <v>18.938547486028</v>
      </c>
      <c r="M25" s="38">
        <v>0.71940000000000004</v>
      </c>
      <c r="N25">
        <v>44.655493482315002</v>
      </c>
      <c r="O25">
        <v>32.129112352577003</v>
      </c>
      <c r="P25">
        <v>3.4885164494079999</v>
      </c>
      <c r="U25">
        <v>28.640595903169</v>
      </c>
      <c r="W25">
        <v>12.526381129738001</v>
      </c>
    </row>
    <row r="26" spans="1:23" x14ac:dyDescent="0.25">
      <c r="A26" s="2">
        <v>45111</v>
      </c>
      <c r="B26" t="s">
        <v>9273</v>
      </c>
      <c r="C26" t="s">
        <v>9218</v>
      </c>
      <c r="D26" t="s">
        <v>84</v>
      </c>
      <c r="E26" t="s">
        <v>9282</v>
      </c>
      <c r="F26" t="s">
        <v>9283</v>
      </c>
      <c r="G26">
        <v>62</v>
      </c>
      <c r="I26" s="38">
        <v>1</v>
      </c>
      <c r="J26">
        <v>62</v>
      </c>
      <c r="K26" s="38">
        <v>1</v>
      </c>
      <c r="L26">
        <v>62</v>
      </c>
      <c r="M26" s="38">
        <v>1</v>
      </c>
      <c r="N26">
        <v>62</v>
      </c>
      <c r="O26">
        <v>62</v>
      </c>
      <c r="S26">
        <v>62</v>
      </c>
    </row>
    <row r="27" spans="1:23" x14ac:dyDescent="0.25">
      <c r="A27" s="2">
        <v>45280</v>
      </c>
      <c r="B27" t="s">
        <v>9284</v>
      </c>
      <c r="C27" t="s">
        <v>9218</v>
      </c>
      <c r="D27" t="s">
        <v>9234</v>
      </c>
      <c r="E27" t="s">
        <v>9285</v>
      </c>
      <c r="F27" t="s">
        <v>9286</v>
      </c>
      <c r="G27">
        <v>335</v>
      </c>
      <c r="I27" s="38">
        <v>1</v>
      </c>
      <c r="J27">
        <v>335</v>
      </c>
      <c r="K27" s="38">
        <v>1</v>
      </c>
      <c r="L27">
        <v>335</v>
      </c>
      <c r="M27" s="38">
        <v>0.58960000000000001</v>
      </c>
      <c r="N27">
        <v>197.51599999999999</v>
      </c>
      <c r="O27">
        <v>27.001000000000001</v>
      </c>
      <c r="U27">
        <v>27.001000000000001</v>
      </c>
      <c r="W27">
        <v>170.51499999999999</v>
      </c>
    </row>
    <row r="28" spans="1:23" x14ac:dyDescent="0.25">
      <c r="A28" s="2">
        <v>45251</v>
      </c>
      <c r="B28" t="s">
        <v>9276</v>
      </c>
      <c r="C28" t="s">
        <v>9218</v>
      </c>
      <c r="D28" t="s">
        <v>9256</v>
      </c>
      <c r="E28" t="s">
        <v>9287</v>
      </c>
      <c r="F28" t="s">
        <v>9288</v>
      </c>
      <c r="G28">
        <v>100</v>
      </c>
      <c r="I28" s="38">
        <v>0.96540000000000004</v>
      </c>
      <c r="J28">
        <v>96.54</v>
      </c>
      <c r="K28" s="38"/>
      <c r="L28">
        <v>0.41</v>
      </c>
      <c r="M28" s="38">
        <v>0.96540000000000004</v>
      </c>
      <c r="N28">
        <v>96.54</v>
      </c>
      <c r="O28">
        <v>96.54</v>
      </c>
      <c r="Q28">
        <v>96.54</v>
      </c>
    </row>
    <row r="29" spans="1:23" x14ac:dyDescent="0.25">
      <c r="A29" s="2">
        <v>45264</v>
      </c>
      <c r="B29" t="s">
        <v>9289</v>
      </c>
      <c r="C29" t="s">
        <v>9218</v>
      </c>
      <c r="D29" t="s">
        <v>132</v>
      </c>
      <c r="E29" t="s">
        <v>9290</v>
      </c>
      <c r="F29" t="s">
        <v>9291</v>
      </c>
      <c r="G29">
        <v>40</v>
      </c>
      <c r="I29" s="38">
        <v>0.30009999999999998</v>
      </c>
      <c r="J29">
        <v>12.004</v>
      </c>
      <c r="K29" s="38"/>
      <c r="M29" s="38">
        <v>0.30009999999999998</v>
      </c>
      <c r="N29">
        <v>12.004</v>
      </c>
      <c r="O29">
        <v>12.004</v>
      </c>
      <c r="Q29">
        <v>12.004</v>
      </c>
    </row>
    <row r="30" spans="1:23" x14ac:dyDescent="0.25">
      <c r="A30" s="2">
        <v>45097</v>
      </c>
      <c r="B30" t="s">
        <v>9292</v>
      </c>
      <c r="C30" t="s">
        <v>9218</v>
      </c>
      <c r="D30" t="s">
        <v>84</v>
      </c>
      <c r="E30" t="s">
        <v>9293</v>
      </c>
      <c r="F30" t="s">
        <v>9294</v>
      </c>
      <c r="G30">
        <v>200</v>
      </c>
      <c r="I30" s="38">
        <v>1</v>
      </c>
      <c r="J30">
        <v>200</v>
      </c>
      <c r="K30" s="38">
        <v>1</v>
      </c>
      <c r="L30">
        <v>200</v>
      </c>
      <c r="M30" s="38">
        <v>1</v>
      </c>
      <c r="N30">
        <v>200</v>
      </c>
      <c r="O30">
        <v>200</v>
      </c>
      <c r="S30">
        <v>200</v>
      </c>
    </row>
    <row r="31" spans="1:23" x14ac:dyDescent="0.25">
      <c r="A31" s="2">
        <v>45211</v>
      </c>
      <c r="B31" t="s">
        <v>9273</v>
      </c>
      <c r="C31" t="s">
        <v>9229</v>
      </c>
      <c r="D31" t="s">
        <v>141</v>
      </c>
      <c r="E31" t="s">
        <v>9295</v>
      </c>
      <c r="F31" t="s">
        <v>9296</v>
      </c>
      <c r="G31">
        <v>50</v>
      </c>
      <c r="I31" s="38">
        <v>1</v>
      </c>
      <c r="J31">
        <v>50</v>
      </c>
      <c r="K31" s="38">
        <v>1</v>
      </c>
      <c r="L31">
        <v>50</v>
      </c>
      <c r="M31" s="38">
        <v>1</v>
      </c>
      <c r="N31">
        <v>50</v>
      </c>
      <c r="O31">
        <v>50</v>
      </c>
      <c r="P31">
        <v>50</v>
      </c>
    </row>
    <row r="32" spans="1:23" x14ac:dyDescent="0.25">
      <c r="A32" s="2">
        <v>45278</v>
      </c>
      <c r="B32" t="s">
        <v>9284</v>
      </c>
      <c r="C32" t="s">
        <v>9218</v>
      </c>
      <c r="D32" t="s">
        <v>141</v>
      </c>
      <c r="E32" t="s">
        <v>9297</v>
      </c>
      <c r="F32" t="s">
        <v>9298</v>
      </c>
      <c r="G32">
        <v>198</v>
      </c>
      <c r="I32" s="38">
        <v>1</v>
      </c>
      <c r="J32">
        <v>198</v>
      </c>
      <c r="K32" s="38"/>
      <c r="M32" s="38">
        <v>1</v>
      </c>
      <c r="N32">
        <v>198</v>
      </c>
      <c r="O32">
        <v>198</v>
      </c>
      <c r="Q32">
        <v>198</v>
      </c>
    </row>
    <row r="33" spans="1:23" x14ac:dyDescent="0.25">
      <c r="A33" s="2">
        <v>45008</v>
      </c>
      <c r="B33" t="s">
        <v>9243</v>
      </c>
      <c r="C33" t="s">
        <v>9224</v>
      </c>
      <c r="D33" t="s">
        <v>9225</v>
      </c>
      <c r="E33" t="s">
        <v>9299</v>
      </c>
      <c r="F33" t="s">
        <v>9300</v>
      </c>
      <c r="G33">
        <v>350</v>
      </c>
      <c r="I33" s="38">
        <v>0.02</v>
      </c>
      <c r="J33">
        <v>7</v>
      </c>
      <c r="K33" s="38">
        <v>0.01</v>
      </c>
      <c r="L33">
        <v>3.5</v>
      </c>
      <c r="M33" s="38">
        <v>0.01</v>
      </c>
      <c r="N33">
        <v>3.5</v>
      </c>
      <c r="O33">
        <v>3.5</v>
      </c>
      <c r="P33">
        <v>3.5</v>
      </c>
    </row>
    <row r="34" spans="1:23" x14ac:dyDescent="0.25">
      <c r="A34" s="2">
        <v>45281</v>
      </c>
      <c r="B34" t="s">
        <v>9279</v>
      </c>
      <c r="C34" t="s">
        <v>9218</v>
      </c>
      <c r="D34" t="s">
        <v>9262</v>
      </c>
      <c r="E34" t="s">
        <v>9301</v>
      </c>
      <c r="F34" t="s">
        <v>9302</v>
      </c>
      <c r="G34">
        <v>200</v>
      </c>
      <c r="I34" s="38">
        <v>1</v>
      </c>
      <c r="J34">
        <v>200</v>
      </c>
      <c r="K34" s="38"/>
      <c r="M34" s="38">
        <v>1</v>
      </c>
      <c r="N34">
        <v>200</v>
      </c>
      <c r="O34">
        <v>200</v>
      </c>
      <c r="V34">
        <v>200</v>
      </c>
    </row>
    <row r="35" spans="1:23" x14ac:dyDescent="0.25">
      <c r="A35" s="2">
        <v>45278</v>
      </c>
      <c r="B35" t="s">
        <v>9292</v>
      </c>
      <c r="C35" t="s">
        <v>9229</v>
      </c>
      <c r="D35" t="s">
        <v>9256</v>
      </c>
      <c r="E35" t="s">
        <v>9303</v>
      </c>
      <c r="F35" t="s">
        <v>9304</v>
      </c>
      <c r="G35">
        <v>50</v>
      </c>
      <c r="I35" s="38">
        <v>0.315</v>
      </c>
      <c r="J35">
        <v>15.75</v>
      </c>
      <c r="K35" s="38"/>
      <c r="M35" s="38">
        <v>0.315</v>
      </c>
      <c r="N35">
        <v>15.75</v>
      </c>
      <c r="O35">
        <v>14.25</v>
      </c>
      <c r="Q35">
        <v>3.75</v>
      </c>
      <c r="S35">
        <v>4.25</v>
      </c>
      <c r="T35">
        <v>2.25</v>
      </c>
      <c r="U35">
        <v>4</v>
      </c>
      <c r="W35">
        <v>1.5</v>
      </c>
    </row>
    <row r="36" spans="1:23" x14ac:dyDescent="0.25">
      <c r="A36" s="2">
        <v>45019</v>
      </c>
      <c r="B36" t="s">
        <v>62</v>
      </c>
      <c r="C36" t="s">
        <v>9218</v>
      </c>
      <c r="D36" t="s">
        <v>141</v>
      </c>
      <c r="E36" t="s">
        <v>9305</v>
      </c>
      <c r="F36" t="s">
        <v>9306</v>
      </c>
      <c r="G36">
        <v>18.303600735970999</v>
      </c>
      <c r="I36" s="38">
        <v>1</v>
      </c>
      <c r="J36">
        <v>18.303600735970999</v>
      </c>
      <c r="K36" s="38">
        <v>1</v>
      </c>
      <c r="L36">
        <v>18.303600735970999</v>
      </c>
      <c r="M36" s="38">
        <v>1</v>
      </c>
      <c r="N36">
        <v>18.303600735970999</v>
      </c>
      <c r="O36">
        <v>18.303600735970999</v>
      </c>
      <c r="P36">
        <v>18.303600735970999</v>
      </c>
    </row>
    <row r="37" spans="1:23" x14ac:dyDescent="0.25">
      <c r="A37" s="2">
        <v>45280</v>
      </c>
      <c r="B37" t="s">
        <v>9261</v>
      </c>
      <c r="C37" t="s">
        <v>9218</v>
      </c>
      <c r="D37" t="s">
        <v>132</v>
      </c>
      <c r="E37" t="s">
        <v>9307</v>
      </c>
      <c r="F37" t="s">
        <v>9308</v>
      </c>
      <c r="G37">
        <v>50</v>
      </c>
      <c r="I37" s="38">
        <v>1</v>
      </c>
      <c r="J37">
        <v>50</v>
      </c>
      <c r="K37" s="38"/>
      <c r="M37" s="38">
        <v>1</v>
      </c>
      <c r="N37">
        <v>50</v>
      </c>
      <c r="O37">
        <v>48.38</v>
      </c>
      <c r="Q37">
        <v>48.38</v>
      </c>
      <c r="W37">
        <v>1.62</v>
      </c>
    </row>
    <row r="38" spans="1:23" x14ac:dyDescent="0.25">
      <c r="A38" s="2">
        <v>45104</v>
      </c>
      <c r="B38" t="s">
        <v>7066</v>
      </c>
      <c r="C38" t="s">
        <v>9229</v>
      </c>
      <c r="D38" t="s">
        <v>361</v>
      </c>
      <c r="E38" t="s">
        <v>9309</v>
      </c>
      <c r="F38" t="s">
        <v>9310</v>
      </c>
      <c r="G38">
        <v>33.873043831719997</v>
      </c>
      <c r="I38" s="38">
        <v>9.1000000000014195E-2</v>
      </c>
      <c r="J38">
        <v>3.0824469886869998</v>
      </c>
      <c r="K38" s="38"/>
      <c r="M38" s="38">
        <v>9.0999999999999998E-2</v>
      </c>
      <c r="N38">
        <v>3.0824469886869998</v>
      </c>
      <c r="O38">
        <v>3.0824469886869998</v>
      </c>
      <c r="Q38">
        <v>3.0824469886869998</v>
      </c>
    </row>
    <row r="39" spans="1:23" x14ac:dyDescent="0.25">
      <c r="A39" s="2">
        <v>45110</v>
      </c>
      <c r="B39" t="s">
        <v>9228</v>
      </c>
      <c r="C39" t="s">
        <v>9229</v>
      </c>
      <c r="D39" t="s">
        <v>84</v>
      </c>
      <c r="E39" t="s">
        <v>9311</v>
      </c>
      <c r="F39" t="s">
        <v>9312</v>
      </c>
      <c r="G39">
        <v>170</v>
      </c>
      <c r="I39" s="38">
        <v>1</v>
      </c>
      <c r="J39">
        <v>170</v>
      </c>
      <c r="K39" s="38">
        <v>0.91539999999999999</v>
      </c>
      <c r="L39">
        <v>155.61799999999999</v>
      </c>
      <c r="M39" s="38">
        <v>1</v>
      </c>
      <c r="N39">
        <v>170</v>
      </c>
      <c r="O39">
        <v>170</v>
      </c>
      <c r="S39">
        <v>170</v>
      </c>
    </row>
    <row r="40" spans="1:23" x14ac:dyDescent="0.25">
      <c r="A40" s="2">
        <v>45288</v>
      </c>
      <c r="B40" t="s">
        <v>4734</v>
      </c>
      <c r="C40" t="s">
        <v>9218</v>
      </c>
      <c r="D40" t="s">
        <v>141</v>
      </c>
      <c r="E40" t="s">
        <v>9313</v>
      </c>
      <c r="F40" t="s">
        <v>9314</v>
      </c>
      <c r="G40">
        <v>112.47075760302199</v>
      </c>
      <c r="I40" s="38">
        <v>0.750000000000005</v>
      </c>
      <c r="J40">
        <v>84.353068202266996</v>
      </c>
      <c r="K40" s="38"/>
      <c r="M40" s="38">
        <v>0.75</v>
      </c>
      <c r="N40">
        <v>84.353068202266996</v>
      </c>
      <c r="O40">
        <v>84.353068202266996</v>
      </c>
      <c r="V40">
        <v>84.353068202266996</v>
      </c>
    </row>
    <row r="41" spans="1:23" x14ac:dyDescent="0.25">
      <c r="A41" s="2">
        <v>44980</v>
      </c>
      <c r="B41" t="s">
        <v>9243</v>
      </c>
      <c r="C41" t="s">
        <v>9218</v>
      </c>
      <c r="D41" t="s">
        <v>141</v>
      </c>
      <c r="E41" t="s">
        <v>9315</v>
      </c>
      <c r="F41" t="s">
        <v>9316</v>
      </c>
      <c r="G41">
        <v>55</v>
      </c>
      <c r="I41" s="38">
        <v>1</v>
      </c>
      <c r="J41">
        <v>55</v>
      </c>
      <c r="K41" s="38">
        <v>1</v>
      </c>
      <c r="L41">
        <v>55</v>
      </c>
      <c r="M41" s="38">
        <v>1</v>
      </c>
      <c r="N41">
        <v>55</v>
      </c>
      <c r="O41">
        <v>55</v>
      </c>
      <c r="P41">
        <v>55</v>
      </c>
    </row>
    <row r="42" spans="1:23" x14ac:dyDescent="0.25">
      <c r="A42" s="2">
        <v>45274</v>
      </c>
      <c r="B42" t="s">
        <v>9317</v>
      </c>
      <c r="C42" t="s">
        <v>9218</v>
      </c>
      <c r="D42" t="s">
        <v>141</v>
      </c>
      <c r="E42" t="s">
        <v>9318</v>
      </c>
      <c r="F42" t="s">
        <v>9319</v>
      </c>
      <c r="G42">
        <v>32</v>
      </c>
      <c r="I42" s="38">
        <v>1</v>
      </c>
      <c r="J42">
        <v>32</v>
      </c>
      <c r="K42" s="38">
        <v>1</v>
      </c>
      <c r="L42">
        <v>32</v>
      </c>
      <c r="M42" s="38">
        <v>1</v>
      </c>
      <c r="N42">
        <v>32</v>
      </c>
      <c r="O42">
        <v>32</v>
      </c>
      <c r="P42">
        <v>32</v>
      </c>
    </row>
    <row r="43" spans="1:23" x14ac:dyDescent="0.25">
      <c r="A43" s="2">
        <v>45104</v>
      </c>
      <c r="B43" t="s">
        <v>9320</v>
      </c>
      <c r="C43" t="s">
        <v>9218</v>
      </c>
      <c r="D43" t="s">
        <v>9237</v>
      </c>
      <c r="E43" t="s">
        <v>9321</v>
      </c>
      <c r="F43" t="s">
        <v>9322</v>
      </c>
      <c r="G43">
        <v>25</v>
      </c>
      <c r="I43" s="38">
        <v>0.62</v>
      </c>
      <c r="J43">
        <v>15.5</v>
      </c>
      <c r="K43" s="38"/>
      <c r="M43" s="38">
        <v>0.62</v>
      </c>
      <c r="N43">
        <v>15.5</v>
      </c>
      <c r="O43">
        <v>15</v>
      </c>
      <c r="S43">
        <v>15</v>
      </c>
      <c r="W43">
        <v>0.5</v>
      </c>
    </row>
    <row r="44" spans="1:23" x14ac:dyDescent="0.25">
      <c r="A44" s="2">
        <v>45104</v>
      </c>
      <c r="B44" t="s">
        <v>9320</v>
      </c>
      <c r="C44" t="s">
        <v>9218</v>
      </c>
      <c r="D44" t="s">
        <v>84</v>
      </c>
      <c r="E44" t="s">
        <v>9321</v>
      </c>
      <c r="F44" t="s">
        <v>9322</v>
      </c>
      <c r="G44">
        <v>25</v>
      </c>
      <c r="I44" s="38">
        <v>0.62</v>
      </c>
      <c r="J44">
        <v>15.5</v>
      </c>
      <c r="K44" s="38"/>
      <c r="M44" s="38">
        <v>0.62</v>
      </c>
      <c r="N44">
        <v>15.5</v>
      </c>
      <c r="O44">
        <v>15</v>
      </c>
      <c r="S44">
        <v>15</v>
      </c>
      <c r="W44">
        <v>0.5</v>
      </c>
    </row>
    <row r="45" spans="1:23" x14ac:dyDescent="0.25">
      <c r="A45" s="2">
        <v>45131</v>
      </c>
      <c r="B45" t="s">
        <v>9243</v>
      </c>
      <c r="C45" t="s">
        <v>9224</v>
      </c>
      <c r="D45" t="s">
        <v>9225</v>
      </c>
      <c r="E45" t="s">
        <v>9323</v>
      </c>
      <c r="F45" t="s">
        <v>9324</v>
      </c>
      <c r="G45">
        <v>50</v>
      </c>
      <c r="I45" s="38">
        <v>0.2</v>
      </c>
      <c r="J45">
        <v>10</v>
      </c>
      <c r="K45" s="38">
        <v>0.17499999999999999</v>
      </c>
      <c r="L45">
        <v>8.75</v>
      </c>
      <c r="M45" s="38">
        <v>0.17499999999999999</v>
      </c>
      <c r="N45">
        <v>8.75</v>
      </c>
      <c r="O45">
        <v>8.75</v>
      </c>
      <c r="P45">
        <v>3.75</v>
      </c>
      <c r="S45">
        <v>3.75</v>
      </c>
      <c r="U45">
        <v>1.25</v>
      </c>
    </row>
    <row r="46" spans="1:23" x14ac:dyDescent="0.25">
      <c r="A46" s="2">
        <v>45189</v>
      </c>
      <c r="B46" t="s">
        <v>7066</v>
      </c>
      <c r="C46" t="s">
        <v>9218</v>
      </c>
      <c r="D46" t="s">
        <v>84</v>
      </c>
      <c r="E46" t="s">
        <v>9325</v>
      </c>
      <c r="F46" t="s">
        <v>9326</v>
      </c>
      <c r="G46">
        <v>215.50330797577001</v>
      </c>
      <c r="I46" s="38">
        <v>1.00000000000003</v>
      </c>
      <c r="J46">
        <v>215.50330797577601</v>
      </c>
      <c r="K46" s="38">
        <v>1.00000000000003</v>
      </c>
      <c r="L46">
        <v>215.50330797577601</v>
      </c>
      <c r="M46" s="38">
        <v>1</v>
      </c>
      <c r="N46">
        <v>215.50330797577601</v>
      </c>
      <c r="O46">
        <v>215.50330797577601</v>
      </c>
      <c r="S46">
        <v>215.50330797577601</v>
      </c>
    </row>
    <row r="47" spans="1:23" x14ac:dyDescent="0.25">
      <c r="A47" s="2">
        <v>44985</v>
      </c>
      <c r="B47" t="s">
        <v>9327</v>
      </c>
      <c r="C47" t="s">
        <v>9218</v>
      </c>
      <c r="D47" t="s">
        <v>141</v>
      </c>
      <c r="E47" t="s">
        <v>9328</v>
      </c>
      <c r="F47" t="s">
        <v>9329</v>
      </c>
      <c r="G47">
        <v>60</v>
      </c>
      <c r="I47" s="38">
        <v>1</v>
      </c>
      <c r="J47">
        <v>60</v>
      </c>
      <c r="K47" s="38"/>
      <c r="M47" s="38">
        <v>1</v>
      </c>
      <c r="N47">
        <v>60</v>
      </c>
      <c r="O47">
        <v>60</v>
      </c>
      <c r="V47">
        <v>60</v>
      </c>
    </row>
    <row r="48" spans="1:23" x14ac:dyDescent="0.25">
      <c r="A48" s="2">
        <v>44945</v>
      </c>
      <c r="B48" t="s">
        <v>6429</v>
      </c>
      <c r="C48" t="s">
        <v>9229</v>
      </c>
      <c r="D48" t="s">
        <v>132</v>
      </c>
      <c r="E48" t="s">
        <v>9330</v>
      </c>
      <c r="F48" t="s">
        <v>9331</v>
      </c>
      <c r="G48">
        <v>40</v>
      </c>
      <c r="I48" s="38">
        <v>0.4</v>
      </c>
      <c r="J48">
        <v>16</v>
      </c>
      <c r="K48" s="38">
        <v>7.4999999999999997E-3</v>
      </c>
      <c r="L48">
        <v>0.3</v>
      </c>
      <c r="M48" s="38">
        <v>0.39250000000000002</v>
      </c>
      <c r="N48">
        <v>15.7</v>
      </c>
      <c r="O48">
        <v>15.7</v>
      </c>
      <c r="P48">
        <v>0.6</v>
      </c>
      <c r="Q48">
        <v>15.1</v>
      </c>
    </row>
    <row r="49" spans="1:23" x14ac:dyDescent="0.25">
      <c r="A49" s="2">
        <v>45108</v>
      </c>
      <c r="B49" t="s">
        <v>9243</v>
      </c>
      <c r="C49" t="s">
        <v>9218</v>
      </c>
      <c r="D49" t="s">
        <v>84</v>
      </c>
      <c r="E49" t="s">
        <v>9332</v>
      </c>
      <c r="F49" t="s">
        <v>9333</v>
      </c>
      <c r="G49">
        <v>30</v>
      </c>
      <c r="I49" s="38">
        <v>1</v>
      </c>
      <c r="J49">
        <v>30</v>
      </c>
      <c r="K49" s="38">
        <v>4.4499999999999998E-2</v>
      </c>
      <c r="L49">
        <v>1.335</v>
      </c>
      <c r="M49" s="38">
        <v>1</v>
      </c>
      <c r="N49">
        <v>30</v>
      </c>
      <c r="O49">
        <v>28.5</v>
      </c>
      <c r="S49">
        <v>28.5</v>
      </c>
      <c r="W49">
        <v>1.5</v>
      </c>
    </row>
    <row r="50" spans="1:23" x14ac:dyDescent="0.25">
      <c r="A50" s="2">
        <v>45291</v>
      </c>
      <c r="B50" t="s">
        <v>9334</v>
      </c>
      <c r="C50" t="s">
        <v>9229</v>
      </c>
      <c r="D50" t="s">
        <v>9262</v>
      </c>
      <c r="E50" t="s">
        <v>9335</v>
      </c>
      <c r="F50" t="s">
        <v>9336</v>
      </c>
      <c r="G50">
        <v>135</v>
      </c>
      <c r="I50" s="38">
        <v>0.55000000000000004</v>
      </c>
      <c r="J50">
        <v>74.25</v>
      </c>
      <c r="K50" s="38">
        <v>0.33</v>
      </c>
      <c r="L50">
        <v>44.55</v>
      </c>
      <c r="M50" s="38">
        <v>0.32</v>
      </c>
      <c r="N50">
        <v>43.2</v>
      </c>
      <c r="O50">
        <v>35.505000000000003</v>
      </c>
      <c r="P50">
        <v>6.48</v>
      </c>
      <c r="Q50">
        <v>6.48</v>
      </c>
      <c r="V50">
        <v>22.545000000000002</v>
      </c>
      <c r="W50">
        <v>7.6950000000000003</v>
      </c>
    </row>
    <row r="51" spans="1:23" x14ac:dyDescent="0.25">
      <c r="A51" s="2">
        <v>45016</v>
      </c>
      <c r="B51" t="s">
        <v>9273</v>
      </c>
      <c r="C51" t="s">
        <v>9218</v>
      </c>
      <c r="D51" t="s">
        <v>132</v>
      </c>
      <c r="E51" t="s">
        <v>9337</v>
      </c>
      <c r="F51" t="s">
        <v>9338</v>
      </c>
      <c r="G51">
        <v>46</v>
      </c>
      <c r="I51" s="38">
        <v>0.78259999999999996</v>
      </c>
      <c r="J51">
        <v>35.999600000000001</v>
      </c>
      <c r="K51" s="38">
        <v>0.28599999999999998</v>
      </c>
      <c r="L51">
        <v>13.156000000000001</v>
      </c>
      <c r="M51" s="38">
        <v>0.78259999999999996</v>
      </c>
      <c r="N51">
        <v>35.999600000000001</v>
      </c>
      <c r="O51">
        <v>34.619599999999998</v>
      </c>
      <c r="Q51">
        <v>34.619599999999998</v>
      </c>
      <c r="W51">
        <v>1.38</v>
      </c>
    </row>
    <row r="52" spans="1:23" x14ac:dyDescent="0.25">
      <c r="A52" s="2">
        <v>45106</v>
      </c>
      <c r="B52" t="s">
        <v>9292</v>
      </c>
      <c r="C52" t="s">
        <v>9229</v>
      </c>
      <c r="D52" t="s">
        <v>9256</v>
      </c>
      <c r="E52" t="s">
        <v>9339</v>
      </c>
      <c r="F52" t="s">
        <v>9340</v>
      </c>
      <c r="G52">
        <v>135</v>
      </c>
      <c r="I52" s="38">
        <v>0.25</v>
      </c>
      <c r="J52">
        <v>33.75</v>
      </c>
      <c r="K52" s="38"/>
      <c r="M52" s="38">
        <v>0.25</v>
      </c>
      <c r="N52">
        <v>33.75</v>
      </c>
      <c r="O52">
        <v>33.75</v>
      </c>
      <c r="Q52">
        <v>33.75</v>
      </c>
    </row>
    <row r="53" spans="1:23" x14ac:dyDescent="0.25">
      <c r="A53" s="2">
        <v>45188</v>
      </c>
      <c r="B53" t="s">
        <v>7066</v>
      </c>
      <c r="C53" t="s">
        <v>9218</v>
      </c>
      <c r="D53" t="s">
        <v>141</v>
      </c>
      <c r="E53" t="s">
        <v>9341</v>
      </c>
      <c r="F53" t="s">
        <v>9342</v>
      </c>
      <c r="G53">
        <v>334</v>
      </c>
      <c r="I53" s="38">
        <v>1</v>
      </c>
      <c r="J53">
        <v>334</v>
      </c>
      <c r="K53" s="38">
        <v>1</v>
      </c>
      <c r="L53">
        <v>334</v>
      </c>
      <c r="M53" s="38">
        <v>1</v>
      </c>
      <c r="N53">
        <v>334</v>
      </c>
      <c r="O53">
        <v>334</v>
      </c>
      <c r="P53">
        <v>334</v>
      </c>
    </row>
    <row r="54" spans="1:23" x14ac:dyDescent="0.25">
      <c r="A54" s="2">
        <v>45127</v>
      </c>
      <c r="B54" t="s">
        <v>9273</v>
      </c>
      <c r="C54" t="s">
        <v>9218</v>
      </c>
      <c r="D54" t="s">
        <v>9234</v>
      </c>
      <c r="E54" t="s">
        <v>9343</v>
      </c>
      <c r="F54" t="s">
        <v>9344</v>
      </c>
      <c r="G54">
        <v>50</v>
      </c>
      <c r="I54" s="38">
        <v>0.98</v>
      </c>
      <c r="J54">
        <v>49</v>
      </c>
      <c r="K54" s="38">
        <v>0.98</v>
      </c>
      <c r="L54">
        <v>49</v>
      </c>
      <c r="M54" s="38">
        <v>0.3</v>
      </c>
      <c r="N54">
        <v>15</v>
      </c>
      <c r="W54">
        <v>15</v>
      </c>
    </row>
    <row r="55" spans="1:23" x14ac:dyDescent="0.25">
      <c r="A55" s="2">
        <v>45259</v>
      </c>
      <c r="B55" t="s">
        <v>9228</v>
      </c>
      <c r="C55" t="s">
        <v>9218</v>
      </c>
      <c r="D55" t="s">
        <v>84</v>
      </c>
      <c r="E55" t="s">
        <v>9345</v>
      </c>
      <c r="F55" t="s">
        <v>9346</v>
      </c>
      <c r="G55">
        <v>190</v>
      </c>
      <c r="I55" s="38">
        <v>0.99690000000000001</v>
      </c>
      <c r="J55">
        <v>189.411</v>
      </c>
      <c r="K55" s="38">
        <v>0.99690000000000001</v>
      </c>
      <c r="L55">
        <v>189.411</v>
      </c>
      <c r="M55" s="38">
        <v>0.99690000000000001</v>
      </c>
      <c r="N55">
        <v>189.411</v>
      </c>
      <c r="O55">
        <v>189.411</v>
      </c>
      <c r="S55">
        <v>189.411</v>
      </c>
    </row>
    <row r="56" spans="1:23" x14ac:dyDescent="0.25">
      <c r="A56" s="2">
        <v>45229</v>
      </c>
      <c r="B56" t="s">
        <v>9221</v>
      </c>
      <c r="C56" t="s">
        <v>9218</v>
      </c>
      <c r="D56" t="s">
        <v>141</v>
      </c>
      <c r="E56" t="s">
        <v>9347</v>
      </c>
      <c r="F56" t="s">
        <v>9348</v>
      </c>
      <c r="G56">
        <v>42</v>
      </c>
      <c r="I56" s="38">
        <v>1</v>
      </c>
      <c r="J56">
        <v>42</v>
      </c>
      <c r="K56" s="38"/>
      <c r="M56" s="38">
        <v>1</v>
      </c>
      <c r="N56">
        <v>42</v>
      </c>
      <c r="O56">
        <v>37.493400000000001</v>
      </c>
      <c r="Q56">
        <v>3.5952000000000002</v>
      </c>
      <c r="V56">
        <v>33.898200000000003</v>
      </c>
      <c r="W56">
        <v>4.5065999999999997</v>
      </c>
    </row>
    <row r="57" spans="1:23" x14ac:dyDescent="0.25">
      <c r="A57" s="2">
        <v>45020</v>
      </c>
      <c r="B57" t="s">
        <v>9273</v>
      </c>
      <c r="C57" t="s">
        <v>9218</v>
      </c>
      <c r="D57" t="s">
        <v>132</v>
      </c>
      <c r="E57" t="s">
        <v>9349</v>
      </c>
      <c r="F57" t="s">
        <v>9350</v>
      </c>
      <c r="G57">
        <v>30</v>
      </c>
      <c r="I57" s="38">
        <v>0.76290000000000002</v>
      </c>
      <c r="J57">
        <v>22.887</v>
      </c>
      <c r="K57" s="38"/>
      <c r="M57" s="38">
        <v>0.76290000000000002</v>
      </c>
      <c r="N57">
        <v>22.887</v>
      </c>
      <c r="O57">
        <v>22.308</v>
      </c>
      <c r="Q57">
        <v>22.308</v>
      </c>
      <c r="W57">
        <v>0.57899999999999996</v>
      </c>
    </row>
    <row r="58" spans="1:23" x14ac:dyDescent="0.25">
      <c r="A58" s="2">
        <v>45283</v>
      </c>
      <c r="B58" t="s">
        <v>9253</v>
      </c>
      <c r="C58" t="s">
        <v>9218</v>
      </c>
      <c r="D58" t="s">
        <v>9234</v>
      </c>
      <c r="E58" t="s">
        <v>9351</v>
      </c>
      <c r="F58" t="s">
        <v>9352</v>
      </c>
      <c r="G58">
        <v>150</v>
      </c>
      <c r="I58" s="38">
        <v>0.96</v>
      </c>
      <c r="J58">
        <v>144</v>
      </c>
      <c r="K58" s="38"/>
      <c r="M58" s="38">
        <v>0.96</v>
      </c>
      <c r="N58">
        <v>144</v>
      </c>
      <c r="W58">
        <v>144</v>
      </c>
    </row>
    <row r="59" spans="1:23" x14ac:dyDescent="0.25">
      <c r="A59" s="2">
        <v>45238</v>
      </c>
      <c r="B59" t="s">
        <v>9273</v>
      </c>
      <c r="C59" t="s">
        <v>9218</v>
      </c>
      <c r="D59" t="s">
        <v>9256</v>
      </c>
      <c r="E59" t="s">
        <v>9353</v>
      </c>
      <c r="F59" t="s">
        <v>9354</v>
      </c>
      <c r="G59">
        <v>34</v>
      </c>
      <c r="I59" s="38">
        <v>1</v>
      </c>
      <c r="J59">
        <v>34</v>
      </c>
      <c r="K59" s="38"/>
      <c r="M59" s="38">
        <v>1</v>
      </c>
      <c r="N59">
        <v>34</v>
      </c>
      <c r="O59">
        <v>34</v>
      </c>
      <c r="Q59">
        <v>34</v>
      </c>
    </row>
    <row r="60" spans="1:23" x14ac:dyDescent="0.25">
      <c r="A60" s="2">
        <v>45274</v>
      </c>
      <c r="B60" t="s">
        <v>8761</v>
      </c>
      <c r="C60" t="s">
        <v>9224</v>
      </c>
      <c r="D60" t="s">
        <v>9225</v>
      </c>
      <c r="E60" t="s">
        <v>9355</v>
      </c>
      <c r="F60" t="s">
        <v>9356</v>
      </c>
      <c r="G60">
        <v>40</v>
      </c>
      <c r="I60" s="38">
        <v>0.3</v>
      </c>
      <c r="J60">
        <v>12</v>
      </c>
      <c r="K60" s="38">
        <v>0.14000000000000001</v>
      </c>
      <c r="L60">
        <v>5.6</v>
      </c>
      <c r="M60" s="38">
        <v>0.3</v>
      </c>
      <c r="N60">
        <v>12</v>
      </c>
      <c r="O60">
        <v>12</v>
      </c>
      <c r="P60">
        <v>1.8680000000000001</v>
      </c>
      <c r="Q60">
        <v>3.7320000000000002</v>
      </c>
      <c r="S60">
        <v>3.7320000000000002</v>
      </c>
      <c r="U60">
        <v>2.6680000000000001</v>
      </c>
    </row>
    <row r="61" spans="1:23" x14ac:dyDescent="0.25">
      <c r="A61" s="2">
        <v>45020</v>
      </c>
      <c r="B61" t="s">
        <v>7066</v>
      </c>
      <c r="C61" t="s">
        <v>9229</v>
      </c>
      <c r="D61" t="s">
        <v>9357</v>
      </c>
      <c r="E61" t="s">
        <v>9358</v>
      </c>
      <c r="F61" t="s">
        <v>9359</v>
      </c>
      <c r="G61">
        <v>74.917590650286002</v>
      </c>
      <c r="I61" s="38">
        <v>0.36000000000000099</v>
      </c>
      <c r="J61">
        <v>26.970332634102999</v>
      </c>
      <c r="K61" s="38">
        <v>2.0000000000003699E-2</v>
      </c>
      <c r="L61">
        <v>1.4983518130060001</v>
      </c>
      <c r="M61" s="38">
        <v>0.34</v>
      </c>
      <c r="N61">
        <v>25.471980821096999</v>
      </c>
      <c r="O61">
        <v>20.227749475576999</v>
      </c>
      <c r="Q61">
        <v>4.4950554390170003</v>
      </c>
      <c r="S61">
        <v>15.73269403656</v>
      </c>
      <c r="W61">
        <v>5.2442313455200003</v>
      </c>
    </row>
    <row r="62" spans="1:23" x14ac:dyDescent="0.25">
      <c r="A62" s="2">
        <v>45096</v>
      </c>
      <c r="B62" t="s">
        <v>4726</v>
      </c>
      <c r="C62" t="s">
        <v>9224</v>
      </c>
      <c r="D62" t="s">
        <v>9225</v>
      </c>
      <c r="E62" t="s">
        <v>9360</v>
      </c>
      <c r="F62" t="s">
        <v>9361</v>
      </c>
      <c r="G62">
        <v>24.4</v>
      </c>
      <c r="I62" s="38">
        <v>0.3</v>
      </c>
      <c r="J62">
        <v>7.32</v>
      </c>
      <c r="K62" s="38"/>
      <c r="M62" s="38">
        <v>0.3</v>
      </c>
      <c r="N62">
        <v>7.32</v>
      </c>
      <c r="O62">
        <v>7.32</v>
      </c>
      <c r="P62">
        <v>5.7706</v>
      </c>
      <c r="Q62">
        <v>1.5494000000000001</v>
      </c>
    </row>
    <row r="63" spans="1:23" x14ac:dyDescent="0.25">
      <c r="A63" s="2">
        <v>45274</v>
      </c>
      <c r="B63" t="s">
        <v>6521</v>
      </c>
      <c r="C63" t="s">
        <v>9229</v>
      </c>
      <c r="D63" t="s">
        <v>9234</v>
      </c>
      <c r="E63" t="s">
        <v>9362</v>
      </c>
      <c r="F63" t="s">
        <v>9363</v>
      </c>
      <c r="G63">
        <v>100</v>
      </c>
      <c r="I63" s="38">
        <v>1</v>
      </c>
      <c r="J63">
        <v>100</v>
      </c>
      <c r="K63" s="38">
        <v>1</v>
      </c>
      <c r="L63">
        <v>100</v>
      </c>
      <c r="M63" s="38">
        <v>0.83189999999999997</v>
      </c>
      <c r="N63">
        <v>83.19</v>
      </c>
      <c r="O63">
        <v>73</v>
      </c>
      <c r="Q63">
        <v>10</v>
      </c>
      <c r="U63">
        <v>63</v>
      </c>
      <c r="W63">
        <v>10.19</v>
      </c>
    </row>
    <row r="64" spans="1:23" x14ac:dyDescent="0.25">
      <c r="A64" s="2">
        <v>45230</v>
      </c>
      <c r="B64" t="s">
        <v>9364</v>
      </c>
      <c r="C64" t="s">
        <v>9218</v>
      </c>
      <c r="D64" t="s">
        <v>9262</v>
      </c>
      <c r="E64" t="s">
        <v>9365</v>
      </c>
      <c r="F64" t="s">
        <v>9366</v>
      </c>
      <c r="G64">
        <v>25</v>
      </c>
      <c r="I64" s="38">
        <v>1</v>
      </c>
      <c r="J64">
        <v>25</v>
      </c>
      <c r="K64" s="38"/>
      <c r="M64" s="38">
        <v>1</v>
      </c>
      <c r="N64">
        <v>25</v>
      </c>
      <c r="O64">
        <v>25</v>
      </c>
      <c r="R64">
        <v>25</v>
      </c>
    </row>
    <row r="65" spans="1:23" x14ac:dyDescent="0.25">
      <c r="A65" s="2">
        <v>45247</v>
      </c>
      <c r="B65" t="s">
        <v>9276</v>
      </c>
      <c r="C65" t="s">
        <v>9218</v>
      </c>
      <c r="D65" t="s">
        <v>84</v>
      </c>
      <c r="E65" t="s">
        <v>9367</v>
      </c>
      <c r="F65" t="s">
        <v>9368</v>
      </c>
      <c r="G65">
        <v>100</v>
      </c>
      <c r="I65" s="38">
        <v>1</v>
      </c>
      <c r="J65">
        <v>100</v>
      </c>
      <c r="K65" s="38">
        <v>1</v>
      </c>
      <c r="L65">
        <v>100</v>
      </c>
      <c r="M65" s="38">
        <v>1</v>
      </c>
      <c r="N65">
        <v>100</v>
      </c>
      <c r="O65">
        <v>100</v>
      </c>
      <c r="S65">
        <v>100</v>
      </c>
    </row>
    <row r="66" spans="1:23" x14ac:dyDescent="0.25">
      <c r="A66" s="2">
        <v>44967</v>
      </c>
      <c r="B66" t="s">
        <v>9364</v>
      </c>
      <c r="C66" t="s">
        <v>9229</v>
      </c>
      <c r="D66" t="s">
        <v>141</v>
      </c>
      <c r="E66" t="s">
        <v>9369</v>
      </c>
      <c r="F66" t="s">
        <v>9370</v>
      </c>
      <c r="G66">
        <v>20.281401053</v>
      </c>
      <c r="I66" s="38">
        <v>0.36199999999999999</v>
      </c>
      <c r="J66">
        <v>7.3418671811860001</v>
      </c>
      <c r="K66" s="38"/>
      <c r="M66" s="38">
        <v>0.36199999999999999</v>
      </c>
      <c r="N66">
        <v>7.3418671811860001</v>
      </c>
      <c r="O66">
        <v>5.9221691074759999</v>
      </c>
      <c r="Q66">
        <v>5.9221691074759999</v>
      </c>
      <c r="W66">
        <v>1.41969807371</v>
      </c>
    </row>
    <row r="67" spans="1:23" x14ac:dyDescent="0.25">
      <c r="A67" s="2">
        <v>44967</v>
      </c>
      <c r="B67" t="s">
        <v>9364</v>
      </c>
      <c r="C67" t="s">
        <v>9229</v>
      </c>
      <c r="D67" t="s">
        <v>361</v>
      </c>
      <c r="E67" t="s">
        <v>9369</v>
      </c>
      <c r="F67" t="s">
        <v>9370</v>
      </c>
      <c r="G67">
        <v>12.959176031</v>
      </c>
      <c r="I67" s="38">
        <v>0.36199999999999999</v>
      </c>
      <c r="J67">
        <v>4.6912217232220002</v>
      </c>
      <c r="K67" s="38"/>
      <c r="M67" s="38">
        <v>0.36199999999999999</v>
      </c>
      <c r="N67">
        <v>4.6912217232220002</v>
      </c>
      <c r="O67">
        <v>3.7840794010519998</v>
      </c>
      <c r="Q67">
        <v>3.7840794010519998</v>
      </c>
      <c r="W67">
        <v>0.90714232217000002</v>
      </c>
    </row>
    <row r="68" spans="1:23" x14ac:dyDescent="0.25">
      <c r="A68" s="2">
        <v>44967</v>
      </c>
      <c r="B68" t="s">
        <v>9364</v>
      </c>
      <c r="C68" t="s">
        <v>9229</v>
      </c>
      <c r="D68" t="s">
        <v>84</v>
      </c>
      <c r="E68" t="s">
        <v>9369</v>
      </c>
      <c r="F68" t="s">
        <v>9370</v>
      </c>
      <c r="G68">
        <v>15.864820881</v>
      </c>
      <c r="I68" s="38">
        <v>0.36199999999999999</v>
      </c>
      <c r="J68">
        <v>5.7430651589219996</v>
      </c>
      <c r="K68" s="38"/>
      <c r="M68" s="38">
        <v>0.36199999999999999</v>
      </c>
      <c r="N68">
        <v>5.7430651589219996</v>
      </c>
      <c r="O68">
        <v>4.6325276972519998</v>
      </c>
      <c r="Q68">
        <v>4.6325276972519998</v>
      </c>
      <c r="W68">
        <v>1.1105374616699999</v>
      </c>
    </row>
    <row r="69" spans="1:23" x14ac:dyDescent="0.25">
      <c r="A69" s="2">
        <v>44967</v>
      </c>
      <c r="B69" t="s">
        <v>9364</v>
      </c>
      <c r="C69" t="s">
        <v>9229</v>
      </c>
      <c r="D69" t="s">
        <v>9256</v>
      </c>
      <c r="E69" t="s">
        <v>9369</v>
      </c>
      <c r="F69" t="s">
        <v>9370</v>
      </c>
      <c r="G69">
        <v>9.0074990350000004</v>
      </c>
      <c r="I69" s="38">
        <v>0.36199999999999999</v>
      </c>
      <c r="J69">
        <v>3.2607146506700002</v>
      </c>
      <c r="K69" s="38"/>
      <c r="M69" s="38">
        <v>0.36199999999999999</v>
      </c>
      <c r="N69">
        <v>3.2607146506700002</v>
      </c>
      <c r="O69">
        <v>2.63018971822</v>
      </c>
      <c r="Q69">
        <v>2.63018971822</v>
      </c>
      <c r="W69">
        <v>0.63052493244999996</v>
      </c>
    </row>
    <row r="70" spans="1:23" x14ac:dyDescent="0.25">
      <c r="A70" s="2">
        <v>45202</v>
      </c>
      <c r="B70" t="s">
        <v>7066</v>
      </c>
      <c r="C70" t="s">
        <v>9229</v>
      </c>
      <c r="D70" t="s">
        <v>9256</v>
      </c>
      <c r="E70" t="s">
        <v>9371</v>
      </c>
      <c r="F70" t="s">
        <v>9372</v>
      </c>
      <c r="G70">
        <v>126.541207008437</v>
      </c>
      <c r="I70" s="38">
        <v>0.35289999999999699</v>
      </c>
      <c r="J70">
        <v>44.656391953277002</v>
      </c>
      <c r="K70" s="38">
        <v>0.10450000000000299</v>
      </c>
      <c r="L70">
        <v>13.223556132382001</v>
      </c>
      <c r="M70" s="38">
        <v>0.3528</v>
      </c>
      <c r="N70">
        <v>44.643737832577003</v>
      </c>
      <c r="O70">
        <v>12.413692407528</v>
      </c>
      <c r="P70">
        <v>4.137897469176</v>
      </c>
      <c r="Q70">
        <v>4.3656716417909998</v>
      </c>
      <c r="S70">
        <v>3.9101232965610002</v>
      </c>
      <c r="W70">
        <v>32.230045425048999</v>
      </c>
    </row>
    <row r="71" spans="1:23" x14ac:dyDescent="0.25">
      <c r="A71" s="2">
        <v>45243</v>
      </c>
      <c r="B71" t="s">
        <v>9373</v>
      </c>
      <c r="C71" t="s">
        <v>9218</v>
      </c>
      <c r="D71" t="s">
        <v>132</v>
      </c>
      <c r="E71" t="s">
        <v>9374</v>
      </c>
      <c r="F71" t="s">
        <v>9375</v>
      </c>
      <c r="G71">
        <v>110</v>
      </c>
      <c r="I71" s="38">
        <v>0.82750000000000001</v>
      </c>
      <c r="J71">
        <v>91.025000000000006</v>
      </c>
      <c r="K71" s="38">
        <v>0.82750000000000001</v>
      </c>
      <c r="L71">
        <v>91.025000000000006</v>
      </c>
      <c r="M71" s="38">
        <v>0.82750000000000001</v>
      </c>
      <c r="N71">
        <v>91.025000000000006</v>
      </c>
      <c r="O71">
        <v>91.025000000000006</v>
      </c>
      <c r="Q71">
        <v>91.025000000000006</v>
      </c>
    </row>
    <row r="72" spans="1:23" x14ac:dyDescent="0.25">
      <c r="A72" s="2">
        <v>45043</v>
      </c>
      <c r="B72" t="s">
        <v>9284</v>
      </c>
      <c r="C72" t="s">
        <v>9218</v>
      </c>
      <c r="D72" t="s">
        <v>9234</v>
      </c>
      <c r="E72" t="s">
        <v>9376</v>
      </c>
      <c r="F72" t="s">
        <v>9377</v>
      </c>
      <c r="G72">
        <v>200</v>
      </c>
      <c r="I72" s="38">
        <v>1</v>
      </c>
      <c r="J72">
        <v>200</v>
      </c>
      <c r="K72" s="38">
        <v>1</v>
      </c>
      <c r="L72">
        <v>200</v>
      </c>
      <c r="M72" s="38">
        <v>0.65810000000000002</v>
      </c>
      <c r="N72">
        <v>131.62</v>
      </c>
      <c r="O72">
        <v>60.62</v>
      </c>
      <c r="Q72">
        <v>7.08</v>
      </c>
      <c r="U72">
        <v>53.54</v>
      </c>
      <c r="W72">
        <v>71</v>
      </c>
    </row>
    <row r="73" spans="1:23" x14ac:dyDescent="0.25">
      <c r="A73" s="2">
        <v>45282</v>
      </c>
      <c r="B73" t="s">
        <v>9320</v>
      </c>
      <c r="C73" t="s">
        <v>318</v>
      </c>
      <c r="D73" t="s">
        <v>9225</v>
      </c>
      <c r="E73" t="s">
        <v>9378</v>
      </c>
      <c r="F73" t="s">
        <v>9379</v>
      </c>
      <c r="G73">
        <v>75</v>
      </c>
      <c r="I73" s="38">
        <v>0.01</v>
      </c>
      <c r="J73">
        <v>0.75</v>
      </c>
      <c r="K73" s="38">
        <v>5.0000000000000001E-3</v>
      </c>
      <c r="L73">
        <v>0.375</v>
      </c>
      <c r="M73" s="38">
        <v>5.0000000000000001E-3</v>
      </c>
      <c r="N73">
        <v>0.375</v>
      </c>
      <c r="O73">
        <v>0.375</v>
      </c>
      <c r="P73">
        <v>0.375</v>
      </c>
    </row>
    <row r="74" spans="1:23" x14ac:dyDescent="0.25">
      <c r="A74" s="2">
        <v>45146</v>
      </c>
      <c r="B74" t="s">
        <v>9380</v>
      </c>
      <c r="C74" t="s">
        <v>9229</v>
      </c>
      <c r="D74" t="s">
        <v>9240</v>
      </c>
      <c r="E74" t="s">
        <v>9381</v>
      </c>
      <c r="F74" t="s">
        <v>9382</v>
      </c>
      <c r="G74">
        <v>200</v>
      </c>
      <c r="I74" s="38">
        <v>1</v>
      </c>
      <c r="J74">
        <v>200</v>
      </c>
      <c r="K74" s="38">
        <v>1</v>
      </c>
      <c r="L74">
        <v>200</v>
      </c>
      <c r="M74" s="38">
        <v>1</v>
      </c>
      <c r="N74">
        <v>200</v>
      </c>
      <c r="O74">
        <v>200</v>
      </c>
      <c r="P74">
        <v>200</v>
      </c>
    </row>
    <row r="75" spans="1:23" x14ac:dyDescent="0.25">
      <c r="A75" s="2">
        <v>45239</v>
      </c>
      <c r="B75" t="s">
        <v>768</v>
      </c>
      <c r="C75" t="s">
        <v>9224</v>
      </c>
      <c r="D75" t="s">
        <v>9225</v>
      </c>
      <c r="E75" t="s">
        <v>9383</v>
      </c>
      <c r="F75" t="s">
        <v>9384</v>
      </c>
      <c r="G75">
        <v>300.00000000003598</v>
      </c>
      <c r="I75" s="38">
        <v>0.24999999999997</v>
      </c>
      <c r="J75">
        <v>75</v>
      </c>
      <c r="K75" s="38"/>
      <c r="M75" s="38">
        <v>0.25</v>
      </c>
      <c r="N75">
        <v>75.000000000035996</v>
      </c>
      <c r="O75">
        <v>75.000000000035996</v>
      </c>
      <c r="P75">
        <v>6.7500000000330003</v>
      </c>
      <c r="Q75">
        <v>5.2500000000030003</v>
      </c>
      <c r="S75">
        <v>63</v>
      </c>
    </row>
    <row r="76" spans="1:23" x14ac:dyDescent="0.25">
      <c r="A76" s="2">
        <v>45209</v>
      </c>
      <c r="B76" t="s">
        <v>9228</v>
      </c>
      <c r="C76" t="s">
        <v>9229</v>
      </c>
      <c r="D76" t="s">
        <v>84</v>
      </c>
      <c r="E76" t="s">
        <v>9385</v>
      </c>
      <c r="F76" t="s">
        <v>9386</v>
      </c>
      <c r="G76">
        <v>100</v>
      </c>
      <c r="I76" s="38">
        <v>1</v>
      </c>
      <c r="J76">
        <v>100</v>
      </c>
      <c r="K76" s="38">
        <v>1</v>
      </c>
      <c r="L76">
        <v>100</v>
      </c>
      <c r="M76" s="38">
        <v>1</v>
      </c>
      <c r="N76">
        <v>100</v>
      </c>
      <c r="O76">
        <v>100</v>
      </c>
      <c r="S76">
        <v>100</v>
      </c>
    </row>
    <row r="77" spans="1:23" x14ac:dyDescent="0.25">
      <c r="A77" s="2">
        <v>45209</v>
      </c>
      <c r="B77" t="s">
        <v>9387</v>
      </c>
      <c r="C77" t="s">
        <v>9229</v>
      </c>
      <c r="D77" t="s">
        <v>84</v>
      </c>
      <c r="E77" t="s">
        <v>9385</v>
      </c>
      <c r="F77" t="s">
        <v>9386</v>
      </c>
      <c r="G77">
        <v>50</v>
      </c>
      <c r="I77" s="38">
        <v>1</v>
      </c>
      <c r="J77">
        <v>50</v>
      </c>
      <c r="K77" s="38">
        <v>1</v>
      </c>
      <c r="L77">
        <v>50</v>
      </c>
      <c r="M77" s="38">
        <v>1</v>
      </c>
      <c r="N77">
        <v>50</v>
      </c>
      <c r="O77">
        <v>50</v>
      </c>
      <c r="S77">
        <v>50</v>
      </c>
    </row>
    <row r="78" spans="1:23" x14ac:dyDescent="0.25">
      <c r="A78" s="2">
        <v>45015</v>
      </c>
      <c r="B78" t="s">
        <v>9276</v>
      </c>
      <c r="C78" t="s">
        <v>9218</v>
      </c>
      <c r="D78" t="s">
        <v>9256</v>
      </c>
      <c r="E78" t="s">
        <v>9388</v>
      </c>
      <c r="F78" t="s">
        <v>9389</v>
      </c>
      <c r="G78">
        <v>300</v>
      </c>
      <c r="I78" s="38">
        <v>0.35</v>
      </c>
      <c r="J78">
        <v>105</v>
      </c>
      <c r="K78" s="38"/>
      <c r="L78">
        <v>0.6</v>
      </c>
      <c r="M78" s="38">
        <v>0.34799999999999998</v>
      </c>
      <c r="N78">
        <v>104.4</v>
      </c>
      <c r="O78">
        <v>81.900000000000006</v>
      </c>
      <c r="Q78">
        <v>81.900000000000006</v>
      </c>
      <c r="W78">
        <v>22.5</v>
      </c>
    </row>
    <row r="79" spans="1:23" x14ac:dyDescent="0.25">
      <c r="A79" s="2">
        <v>45175</v>
      </c>
      <c r="B79" t="s">
        <v>9243</v>
      </c>
      <c r="C79" t="s">
        <v>9229</v>
      </c>
      <c r="D79" t="s">
        <v>84</v>
      </c>
      <c r="E79" t="s">
        <v>9390</v>
      </c>
      <c r="F79" t="s">
        <v>9391</v>
      </c>
      <c r="G79">
        <v>200</v>
      </c>
      <c r="I79" s="38">
        <v>1</v>
      </c>
      <c r="J79">
        <v>200</v>
      </c>
      <c r="K79" s="38">
        <v>1</v>
      </c>
      <c r="L79">
        <v>200</v>
      </c>
      <c r="M79" s="38">
        <v>1</v>
      </c>
      <c r="N79">
        <v>200</v>
      </c>
      <c r="O79">
        <v>199.06</v>
      </c>
      <c r="S79">
        <v>199.06</v>
      </c>
      <c r="W79">
        <v>0.94</v>
      </c>
    </row>
    <row r="80" spans="1:23" x14ac:dyDescent="0.25">
      <c r="A80" s="2">
        <v>45121</v>
      </c>
      <c r="B80" t="s">
        <v>9392</v>
      </c>
      <c r="C80" t="s">
        <v>9229</v>
      </c>
      <c r="D80" t="s">
        <v>9256</v>
      </c>
      <c r="E80" t="s">
        <v>9393</v>
      </c>
      <c r="F80" t="s">
        <v>9394</v>
      </c>
      <c r="G80">
        <v>19.5</v>
      </c>
      <c r="I80" s="38">
        <v>0.66</v>
      </c>
      <c r="J80">
        <v>12.87</v>
      </c>
      <c r="K80" s="38">
        <v>0.33</v>
      </c>
      <c r="L80">
        <v>6.4349999999999996</v>
      </c>
      <c r="M80" s="38">
        <v>0.57999999999999996</v>
      </c>
      <c r="N80">
        <v>11.31</v>
      </c>
      <c r="O80">
        <v>11.115</v>
      </c>
      <c r="Q80">
        <v>6.4349999999999996</v>
      </c>
      <c r="S80">
        <v>4.68</v>
      </c>
      <c r="W80">
        <v>0.19500000000000001</v>
      </c>
    </row>
    <row r="81" spans="1:23" x14ac:dyDescent="0.25">
      <c r="A81" s="2">
        <v>45289</v>
      </c>
      <c r="B81" t="s">
        <v>4733</v>
      </c>
      <c r="C81" t="s">
        <v>9224</v>
      </c>
      <c r="D81" t="s">
        <v>9225</v>
      </c>
      <c r="E81" t="s">
        <v>9395</v>
      </c>
      <c r="F81" t="s">
        <v>9396</v>
      </c>
      <c r="G81">
        <v>96</v>
      </c>
      <c r="I81" s="38">
        <v>0.02</v>
      </c>
      <c r="J81">
        <v>1.92</v>
      </c>
      <c r="K81" s="38">
        <v>0.01</v>
      </c>
      <c r="L81">
        <v>0.96</v>
      </c>
      <c r="M81" s="38">
        <v>0.01</v>
      </c>
      <c r="N81">
        <v>0.96</v>
      </c>
      <c r="O81">
        <v>0.96</v>
      </c>
      <c r="P81">
        <v>0.96</v>
      </c>
    </row>
    <row r="82" spans="1:23" x14ac:dyDescent="0.25">
      <c r="A82" s="2">
        <v>44944</v>
      </c>
      <c r="B82" t="s">
        <v>9243</v>
      </c>
      <c r="C82" t="s">
        <v>9218</v>
      </c>
      <c r="D82" t="s">
        <v>9240</v>
      </c>
      <c r="E82" t="s">
        <v>9397</v>
      </c>
      <c r="F82" t="s">
        <v>9398</v>
      </c>
      <c r="G82">
        <v>29.6</v>
      </c>
      <c r="I82" s="38">
        <v>0.5</v>
      </c>
      <c r="J82">
        <v>14.8</v>
      </c>
      <c r="K82" s="38"/>
      <c r="M82" s="38">
        <v>0.5</v>
      </c>
      <c r="N82">
        <v>14.8</v>
      </c>
      <c r="O82">
        <v>14.8</v>
      </c>
      <c r="Q82">
        <v>14.8</v>
      </c>
    </row>
    <row r="83" spans="1:23" x14ac:dyDescent="0.25">
      <c r="A83" s="2">
        <v>45126</v>
      </c>
      <c r="B83" t="s">
        <v>9273</v>
      </c>
      <c r="C83" t="s">
        <v>9218</v>
      </c>
      <c r="D83" t="s">
        <v>84</v>
      </c>
      <c r="E83" t="s">
        <v>9399</v>
      </c>
      <c r="F83" t="s">
        <v>9400</v>
      </c>
      <c r="G83">
        <v>78.854399999999998</v>
      </c>
      <c r="I83" s="38">
        <v>0.11</v>
      </c>
      <c r="J83">
        <v>8.6739840000000008</v>
      </c>
      <c r="K83" s="38">
        <v>0.03</v>
      </c>
      <c r="L83">
        <v>2.3656320000000002</v>
      </c>
      <c r="M83" s="38">
        <v>0.08</v>
      </c>
      <c r="N83">
        <v>6.3083520000000002</v>
      </c>
      <c r="O83">
        <v>1.577088</v>
      </c>
      <c r="S83">
        <v>1.577088</v>
      </c>
      <c r="W83">
        <v>4.7312640000000004</v>
      </c>
    </row>
    <row r="84" spans="1:23" x14ac:dyDescent="0.25">
      <c r="A84" s="2">
        <v>45099</v>
      </c>
      <c r="B84" t="s">
        <v>9401</v>
      </c>
      <c r="C84" t="s">
        <v>9229</v>
      </c>
      <c r="D84" t="s">
        <v>9357</v>
      </c>
      <c r="E84" t="s">
        <v>9402</v>
      </c>
      <c r="F84" t="s">
        <v>9403</v>
      </c>
      <c r="G84">
        <v>51</v>
      </c>
      <c r="I84" s="38">
        <v>0.27</v>
      </c>
      <c r="J84">
        <v>13.77</v>
      </c>
      <c r="K84" s="38">
        <v>2.4400000000000002E-2</v>
      </c>
      <c r="L84">
        <v>1.2444</v>
      </c>
      <c r="M84" s="38">
        <v>0.24560000000000001</v>
      </c>
      <c r="N84">
        <v>12.525600000000001</v>
      </c>
      <c r="O84">
        <v>11.4903</v>
      </c>
      <c r="Q84">
        <v>6.3597000000000001</v>
      </c>
      <c r="S84">
        <v>5.1306000000000003</v>
      </c>
      <c r="W84">
        <v>1.0353000000000001</v>
      </c>
    </row>
    <row r="85" spans="1:23" x14ac:dyDescent="0.25">
      <c r="A85" s="2">
        <v>45099</v>
      </c>
      <c r="B85" t="s">
        <v>9401</v>
      </c>
      <c r="C85" t="s">
        <v>9229</v>
      </c>
      <c r="D85" t="s">
        <v>132</v>
      </c>
      <c r="E85" t="s">
        <v>9402</v>
      </c>
      <c r="F85" t="s">
        <v>9403</v>
      </c>
      <c r="G85">
        <v>30</v>
      </c>
      <c r="I85" s="38">
        <v>0.27</v>
      </c>
      <c r="J85">
        <v>8.1</v>
      </c>
      <c r="K85" s="38">
        <v>2.4400000000000002E-2</v>
      </c>
      <c r="L85">
        <v>0.73199999999999998</v>
      </c>
      <c r="M85" s="38">
        <v>0.24560000000000001</v>
      </c>
      <c r="N85">
        <v>7.3680000000000003</v>
      </c>
      <c r="O85">
        <v>6.7590000000000003</v>
      </c>
      <c r="Q85">
        <v>3.7410000000000001</v>
      </c>
      <c r="S85">
        <v>3.0179999999999998</v>
      </c>
      <c r="W85">
        <v>0.60899999999999999</v>
      </c>
    </row>
    <row r="86" spans="1:23" x14ac:dyDescent="0.25">
      <c r="A86" s="2">
        <v>45099</v>
      </c>
      <c r="B86" t="s">
        <v>9401</v>
      </c>
      <c r="C86" t="s">
        <v>9229</v>
      </c>
      <c r="D86" t="s">
        <v>141</v>
      </c>
      <c r="E86" t="s">
        <v>9402</v>
      </c>
      <c r="F86" t="s">
        <v>9403</v>
      </c>
      <c r="G86">
        <v>3</v>
      </c>
      <c r="I86" s="38">
        <v>0.27</v>
      </c>
      <c r="J86">
        <v>0.81</v>
      </c>
      <c r="K86" s="38">
        <v>2.4400000000000002E-2</v>
      </c>
      <c r="L86">
        <v>7.3200000000000001E-2</v>
      </c>
      <c r="M86" s="38">
        <v>0.24560000000000001</v>
      </c>
      <c r="N86">
        <v>0.73680000000000001</v>
      </c>
      <c r="O86">
        <v>0.67589999999999995</v>
      </c>
      <c r="Q86">
        <v>0.37409999999999999</v>
      </c>
      <c r="S86">
        <v>0.30180000000000001</v>
      </c>
      <c r="W86">
        <v>6.0900000000000003E-2</v>
      </c>
    </row>
    <row r="87" spans="1:23" x14ac:dyDescent="0.25">
      <c r="A87" s="2">
        <v>45099</v>
      </c>
      <c r="B87" t="s">
        <v>9401</v>
      </c>
      <c r="C87" t="s">
        <v>9229</v>
      </c>
      <c r="D87" t="s">
        <v>361</v>
      </c>
      <c r="E87" t="s">
        <v>9402</v>
      </c>
      <c r="F87" t="s">
        <v>9403</v>
      </c>
      <c r="G87">
        <v>60</v>
      </c>
      <c r="I87" s="38">
        <v>0.27</v>
      </c>
      <c r="J87">
        <v>16.2</v>
      </c>
      <c r="K87" s="38">
        <v>2.4400000000000002E-2</v>
      </c>
      <c r="L87">
        <v>1.464</v>
      </c>
      <c r="M87" s="38">
        <v>0.24560000000000001</v>
      </c>
      <c r="N87">
        <v>14.736000000000001</v>
      </c>
      <c r="O87">
        <v>13.518000000000001</v>
      </c>
      <c r="Q87">
        <v>7.4820000000000002</v>
      </c>
      <c r="S87">
        <v>6.0359999999999996</v>
      </c>
      <c r="W87">
        <v>1.218</v>
      </c>
    </row>
    <row r="88" spans="1:23" x14ac:dyDescent="0.25">
      <c r="A88" s="2">
        <v>45099</v>
      </c>
      <c r="B88" t="s">
        <v>9401</v>
      </c>
      <c r="C88" t="s">
        <v>9229</v>
      </c>
      <c r="D88" t="s">
        <v>9262</v>
      </c>
      <c r="E88" t="s">
        <v>9402</v>
      </c>
      <c r="F88" t="s">
        <v>9403</v>
      </c>
      <c r="G88">
        <v>3</v>
      </c>
      <c r="I88" s="38">
        <v>0.27</v>
      </c>
      <c r="J88">
        <v>0.81</v>
      </c>
      <c r="K88" s="38">
        <v>2.4400000000000002E-2</v>
      </c>
      <c r="L88">
        <v>7.3200000000000001E-2</v>
      </c>
      <c r="M88" s="38">
        <v>0.24560000000000001</v>
      </c>
      <c r="N88">
        <v>0.73680000000000001</v>
      </c>
      <c r="O88">
        <v>0.67589999999999995</v>
      </c>
      <c r="Q88">
        <v>0.37409999999999999</v>
      </c>
      <c r="S88">
        <v>0.30180000000000001</v>
      </c>
      <c r="W88">
        <v>6.0900000000000003E-2</v>
      </c>
    </row>
    <row r="89" spans="1:23" x14ac:dyDescent="0.25">
      <c r="A89" s="2">
        <v>45099</v>
      </c>
      <c r="B89" t="s">
        <v>9401</v>
      </c>
      <c r="C89" t="s">
        <v>9229</v>
      </c>
      <c r="D89" t="s">
        <v>9240</v>
      </c>
      <c r="E89" t="s">
        <v>9402</v>
      </c>
      <c r="F89" t="s">
        <v>9403</v>
      </c>
      <c r="G89">
        <v>81</v>
      </c>
      <c r="I89" s="38">
        <v>0.27</v>
      </c>
      <c r="J89">
        <v>21.87</v>
      </c>
      <c r="K89" s="38">
        <v>2.4400000000000002E-2</v>
      </c>
      <c r="L89">
        <v>1.9763999999999999</v>
      </c>
      <c r="M89" s="38">
        <v>0.24560000000000001</v>
      </c>
      <c r="N89">
        <v>19.893599999999999</v>
      </c>
      <c r="O89">
        <v>18.249300000000002</v>
      </c>
      <c r="Q89">
        <v>10.1007</v>
      </c>
      <c r="S89">
        <v>8.1486000000000001</v>
      </c>
      <c r="W89">
        <v>1.6443000000000001</v>
      </c>
    </row>
    <row r="90" spans="1:23" x14ac:dyDescent="0.25">
      <c r="A90" s="2">
        <v>45099</v>
      </c>
      <c r="B90" t="s">
        <v>9401</v>
      </c>
      <c r="C90" t="s">
        <v>9229</v>
      </c>
      <c r="D90" t="s">
        <v>9250</v>
      </c>
      <c r="E90" t="s">
        <v>9402</v>
      </c>
      <c r="F90" t="s">
        <v>9403</v>
      </c>
      <c r="G90">
        <v>6</v>
      </c>
      <c r="I90" s="38">
        <v>0.27</v>
      </c>
      <c r="J90">
        <v>1.62</v>
      </c>
      <c r="K90" s="38">
        <v>2.4400000000000002E-2</v>
      </c>
      <c r="L90">
        <v>0.1464</v>
      </c>
      <c r="M90" s="38">
        <v>0.24560000000000001</v>
      </c>
      <c r="N90">
        <v>1.4736</v>
      </c>
      <c r="O90">
        <v>1.3517999999999999</v>
      </c>
      <c r="Q90">
        <v>0.74819999999999998</v>
      </c>
      <c r="S90">
        <v>0.60360000000000003</v>
      </c>
      <c r="W90">
        <v>0.12180000000000001</v>
      </c>
    </row>
    <row r="91" spans="1:23" x14ac:dyDescent="0.25">
      <c r="A91" s="2">
        <v>45099</v>
      </c>
      <c r="B91" t="s">
        <v>9401</v>
      </c>
      <c r="C91" t="s">
        <v>9229</v>
      </c>
      <c r="D91" t="s">
        <v>9404</v>
      </c>
      <c r="E91" t="s">
        <v>9402</v>
      </c>
      <c r="F91" t="s">
        <v>9403</v>
      </c>
      <c r="G91">
        <v>15</v>
      </c>
      <c r="I91" s="38">
        <v>0.27</v>
      </c>
      <c r="J91">
        <v>4.05</v>
      </c>
      <c r="K91" s="38">
        <v>2.4400000000000002E-2</v>
      </c>
      <c r="L91">
        <v>0.36599999999999999</v>
      </c>
      <c r="M91" s="38">
        <v>0.24560000000000001</v>
      </c>
      <c r="N91">
        <v>3.6840000000000002</v>
      </c>
      <c r="O91">
        <v>3.3795000000000002</v>
      </c>
      <c r="Q91">
        <v>1.8705000000000001</v>
      </c>
      <c r="S91">
        <v>1.5089999999999999</v>
      </c>
      <c r="W91">
        <v>0.30449999999999999</v>
      </c>
    </row>
    <row r="92" spans="1:23" x14ac:dyDescent="0.25">
      <c r="A92" s="2">
        <v>45099</v>
      </c>
      <c r="B92" t="s">
        <v>9401</v>
      </c>
      <c r="C92" t="s">
        <v>9229</v>
      </c>
      <c r="D92" t="s">
        <v>84</v>
      </c>
      <c r="E92" t="s">
        <v>9402</v>
      </c>
      <c r="F92" t="s">
        <v>9403</v>
      </c>
      <c r="G92">
        <v>51</v>
      </c>
      <c r="I92" s="38">
        <v>0.27</v>
      </c>
      <c r="J92">
        <v>13.77</v>
      </c>
      <c r="K92" s="38">
        <v>2.4400000000000002E-2</v>
      </c>
      <c r="L92">
        <v>1.2444</v>
      </c>
      <c r="M92" s="38">
        <v>0.24560000000000001</v>
      </c>
      <c r="N92">
        <v>12.525600000000001</v>
      </c>
      <c r="O92">
        <v>11.4903</v>
      </c>
      <c r="Q92">
        <v>6.3597000000000001</v>
      </c>
      <c r="S92">
        <v>5.1306000000000003</v>
      </c>
      <c r="W92">
        <v>1.0353000000000001</v>
      </c>
    </row>
    <row r="93" spans="1:23" x14ac:dyDescent="0.25">
      <c r="A93" s="2">
        <v>45197</v>
      </c>
      <c r="B93" t="s">
        <v>9228</v>
      </c>
      <c r="C93" t="s">
        <v>9218</v>
      </c>
      <c r="D93" t="s">
        <v>9262</v>
      </c>
      <c r="E93" t="s">
        <v>9405</v>
      </c>
      <c r="F93" t="s">
        <v>9406</v>
      </c>
      <c r="G93">
        <v>19.5</v>
      </c>
      <c r="I93" s="38">
        <v>1</v>
      </c>
      <c r="J93">
        <v>19.5</v>
      </c>
      <c r="K93" s="38"/>
      <c r="M93" s="38">
        <v>1</v>
      </c>
      <c r="N93">
        <v>19.5</v>
      </c>
      <c r="O93">
        <v>19.5</v>
      </c>
      <c r="V93">
        <v>19.5</v>
      </c>
    </row>
    <row r="94" spans="1:23" x14ac:dyDescent="0.25">
      <c r="A94" s="2">
        <v>45229</v>
      </c>
      <c r="B94" t="s">
        <v>9228</v>
      </c>
      <c r="C94" t="s">
        <v>9218</v>
      </c>
      <c r="D94" t="s">
        <v>84</v>
      </c>
      <c r="E94" t="s">
        <v>9407</v>
      </c>
      <c r="F94" t="s">
        <v>9408</v>
      </c>
      <c r="G94">
        <v>320</v>
      </c>
      <c r="I94" s="38">
        <v>1</v>
      </c>
      <c r="J94">
        <v>320</v>
      </c>
      <c r="K94" s="38">
        <v>0.63</v>
      </c>
      <c r="L94">
        <v>201.6</v>
      </c>
      <c r="M94" s="38">
        <v>1</v>
      </c>
      <c r="N94">
        <v>320</v>
      </c>
      <c r="O94">
        <v>320</v>
      </c>
      <c r="S94">
        <v>320</v>
      </c>
    </row>
    <row r="95" spans="1:23" x14ac:dyDescent="0.25">
      <c r="A95" s="2">
        <v>45260</v>
      </c>
      <c r="B95" t="s">
        <v>768</v>
      </c>
      <c r="C95" t="s">
        <v>9218</v>
      </c>
      <c r="D95" t="s">
        <v>9234</v>
      </c>
      <c r="E95" t="s">
        <v>9409</v>
      </c>
      <c r="F95" t="s">
        <v>9410</v>
      </c>
      <c r="G95">
        <v>100</v>
      </c>
      <c r="I95" s="38">
        <v>0.9</v>
      </c>
      <c r="J95">
        <v>90</v>
      </c>
      <c r="K95" s="38">
        <v>0.65</v>
      </c>
      <c r="L95">
        <v>65</v>
      </c>
      <c r="M95" s="38">
        <v>0.9</v>
      </c>
      <c r="N95">
        <v>90</v>
      </c>
      <c r="O95">
        <v>61</v>
      </c>
      <c r="U95">
        <v>61</v>
      </c>
      <c r="W95">
        <v>29</v>
      </c>
    </row>
    <row r="96" spans="1:23" x14ac:dyDescent="0.25">
      <c r="A96" s="2">
        <v>45198</v>
      </c>
      <c r="B96" t="s">
        <v>9276</v>
      </c>
      <c r="C96" t="s">
        <v>9218</v>
      </c>
      <c r="D96" t="s">
        <v>9262</v>
      </c>
      <c r="E96" t="s">
        <v>9411</v>
      </c>
      <c r="F96" t="s">
        <v>9412</v>
      </c>
      <c r="G96">
        <v>250</v>
      </c>
      <c r="I96" s="38">
        <v>6.8000000000000005E-2</v>
      </c>
      <c r="J96">
        <v>17</v>
      </c>
      <c r="K96" s="38"/>
      <c r="M96" s="38">
        <v>6.8000000000000005E-2</v>
      </c>
      <c r="N96">
        <v>17</v>
      </c>
      <c r="O96">
        <v>17</v>
      </c>
      <c r="R96">
        <v>17</v>
      </c>
    </row>
    <row r="97" spans="1:23" x14ac:dyDescent="0.25">
      <c r="A97" s="2">
        <v>44949</v>
      </c>
      <c r="B97" t="s">
        <v>9243</v>
      </c>
      <c r="C97" t="s">
        <v>9218</v>
      </c>
      <c r="D97" t="s">
        <v>141</v>
      </c>
      <c r="E97" t="s">
        <v>9413</v>
      </c>
      <c r="F97" t="s">
        <v>9414</v>
      </c>
      <c r="G97">
        <v>41.5</v>
      </c>
      <c r="I97" s="38">
        <v>1</v>
      </c>
      <c r="J97">
        <v>41.5</v>
      </c>
      <c r="K97" s="38"/>
      <c r="M97" s="38">
        <v>1</v>
      </c>
      <c r="N97">
        <v>41.5</v>
      </c>
      <c r="O97">
        <v>41.5</v>
      </c>
      <c r="V97">
        <v>41.5</v>
      </c>
    </row>
    <row r="98" spans="1:23" x14ac:dyDescent="0.25">
      <c r="A98" s="2">
        <v>44945</v>
      </c>
      <c r="B98" t="s">
        <v>7066</v>
      </c>
      <c r="C98" t="s">
        <v>9218</v>
      </c>
      <c r="D98" t="s">
        <v>84</v>
      </c>
      <c r="E98" t="s">
        <v>9415</v>
      </c>
      <c r="F98" t="s">
        <v>9416</v>
      </c>
      <c r="G98">
        <v>33.465779912033</v>
      </c>
      <c r="I98" s="38">
        <v>1</v>
      </c>
      <c r="J98">
        <v>33.465779912033</v>
      </c>
      <c r="K98" s="38">
        <v>1</v>
      </c>
      <c r="L98">
        <v>33.465779912033</v>
      </c>
      <c r="M98" s="38">
        <v>1</v>
      </c>
      <c r="N98">
        <v>33.465779912033</v>
      </c>
      <c r="O98">
        <v>33.465779912033</v>
      </c>
      <c r="S98">
        <v>33.465779912033</v>
      </c>
    </row>
    <row r="99" spans="1:23" x14ac:dyDescent="0.25">
      <c r="A99" s="2">
        <v>45260</v>
      </c>
      <c r="B99" t="s">
        <v>768</v>
      </c>
      <c r="C99" t="s">
        <v>9218</v>
      </c>
      <c r="D99" t="s">
        <v>361</v>
      </c>
      <c r="E99" t="s">
        <v>9417</v>
      </c>
      <c r="F99" t="s">
        <v>9418</v>
      </c>
      <c r="G99">
        <v>70</v>
      </c>
      <c r="I99" s="38">
        <v>0.47199999999999998</v>
      </c>
      <c r="J99">
        <v>33.04</v>
      </c>
      <c r="K99" s="38"/>
      <c r="M99" s="38">
        <v>0.47199999999999998</v>
      </c>
      <c r="N99">
        <v>33.04</v>
      </c>
      <c r="O99">
        <v>33.04</v>
      </c>
      <c r="Q99">
        <v>33.04</v>
      </c>
    </row>
    <row r="100" spans="1:23" x14ac:dyDescent="0.25">
      <c r="A100" s="2">
        <v>44950</v>
      </c>
      <c r="B100" t="s">
        <v>9364</v>
      </c>
      <c r="C100" t="s">
        <v>9229</v>
      </c>
      <c r="D100" t="s">
        <v>9357</v>
      </c>
      <c r="E100" t="s">
        <v>9419</v>
      </c>
      <c r="F100" t="s">
        <v>9420</v>
      </c>
      <c r="G100">
        <v>78</v>
      </c>
      <c r="I100" s="38">
        <v>0.315</v>
      </c>
      <c r="J100">
        <v>24.57</v>
      </c>
      <c r="K100" s="38">
        <v>6.5000000000000002E-2</v>
      </c>
      <c r="L100">
        <v>5.07</v>
      </c>
      <c r="M100" s="38">
        <v>0.25</v>
      </c>
      <c r="N100">
        <v>19.5</v>
      </c>
      <c r="O100">
        <v>13.26</v>
      </c>
      <c r="Q100">
        <v>6.63</v>
      </c>
      <c r="S100">
        <v>6.63</v>
      </c>
      <c r="W100">
        <v>6.24</v>
      </c>
    </row>
    <row r="101" spans="1:23" x14ac:dyDescent="0.25">
      <c r="A101" s="2">
        <v>44950</v>
      </c>
      <c r="B101" t="s">
        <v>9364</v>
      </c>
      <c r="C101" t="s">
        <v>9229</v>
      </c>
      <c r="D101" t="s">
        <v>132</v>
      </c>
      <c r="E101" t="s">
        <v>9419</v>
      </c>
      <c r="F101" t="s">
        <v>9420</v>
      </c>
      <c r="G101">
        <v>132</v>
      </c>
      <c r="I101" s="38">
        <v>0.315</v>
      </c>
      <c r="J101">
        <v>41.58</v>
      </c>
      <c r="K101" s="38">
        <v>6.5000000000000002E-2</v>
      </c>
      <c r="L101">
        <v>8.58</v>
      </c>
      <c r="M101" s="38">
        <v>0.25</v>
      </c>
      <c r="N101">
        <v>33</v>
      </c>
      <c r="O101">
        <v>22.44</v>
      </c>
      <c r="Q101">
        <v>11.22</v>
      </c>
      <c r="S101">
        <v>11.22</v>
      </c>
      <c r="W101">
        <v>10.56</v>
      </c>
    </row>
    <row r="102" spans="1:23" x14ac:dyDescent="0.25">
      <c r="A102" s="2">
        <v>44950</v>
      </c>
      <c r="B102" t="s">
        <v>9364</v>
      </c>
      <c r="C102" t="s">
        <v>9229</v>
      </c>
      <c r="D102" t="s">
        <v>141</v>
      </c>
      <c r="E102" t="s">
        <v>9419</v>
      </c>
      <c r="F102" t="s">
        <v>9420</v>
      </c>
      <c r="G102">
        <v>54</v>
      </c>
      <c r="I102" s="38">
        <v>0.315</v>
      </c>
      <c r="J102">
        <v>17.010000000000002</v>
      </c>
      <c r="K102" s="38">
        <v>6.5000000000000002E-2</v>
      </c>
      <c r="L102">
        <v>3.51</v>
      </c>
      <c r="M102" s="38">
        <v>0.25</v>
      </c>
      <c r="N102">
        <v>13.5</v>
      </c>
      <c r="O102">
        <v>9.18</v>
      </c>
      <c r="Q102">
        <v>4.59</v>
      </c>
      <c r="S102">
        <v>4.59</v>
      </c>
      <c r="W102">
        <v>4.32</v>
      </c>
    </row>
    <row r="103" spans="1:23" x14ac:dyDescent="0.25">
      <c r="A103" s="2">
        <v>44950</v>
      </c>
      <c r="B103" t="s">
        <v>9364</v>
      </c>
      <c r="C103" t="s">
        <v>9229</v>
      </c>
      <c r="D103" t="s">
        <v>361</v>
      </c>
      <c r="E103" t="s">
        <v>9419</v>
      </c>
      <c r="F103" t="s">
        <v>9420</v>
      </c>
      <c r="G103">
        <v>48</v>
      </c>
      <c r="I103" s="38">
        <v>0.315</v>
      </c>
      <c r="J103">
        <v>15.12</v>
      </c>
      <c r="K103" s="38">
        <v>6.5000000000000002E-2</v>
      </c>
      <c r="L103">
        <v>3.12</v>
      </c>
      <c r="M103" s="38">
        <v>0.25</v>
      </c>
      <c r="N103">
        <v>12</v>
      </c>
      <c r="O103">
        <v>8.16</v>
      </c>
      <c r="Q103">
        <v>4.08</v>
      </c>
      <c r="S103">
        <v>4.08</v>
      </c>
      <c r="W103">
        <v>3.84</v>
      </c>
    </row>
    <row r="104" spans="1:23" x14ac:dyDescent="0.25">
      <c r="A104" s="2">
        <v>44950</v>
      </c>
      <c r="B104" t="s">
        <v>9364</v>
      </c>
      <c r="C104" t="s">
        <v>9229</v>
      </c>
      <c r="D104" t="s">
        <v>9240</v>
      </c>
      <c r="E104" t="s">
        <v>9419</v>
      </c>
      <c r="F104" t="s">
        <v>9420</v>
      </c>
      <c r="G104">
        <v>144</v>
      </c>
      <c r="I104" s="38">
        <v>0.315</v>
      </c>
      <c r="J104">
        <v>45.36</v>
      </c>
      <c r="K104" s="38">
        <v>6.5000000000000002E-2</v>
      </c>
      <c r="L104">
        <v>9.36</v>
      </c>
      <c r="M104" s="38">
        <v>0.25</v>
      </c>
      <c r="N104">
        <v>36</v>
      </c>
      <c r="O104">
        <v>24.48</v>
      </c>
      <c r="Q104">
        <v>12.24</v>
      </c>
      <c r="S104">
        <v>12.24</v>
      </c>
      <c r="W104">
        <v>11.52</v>
      </c>
    </row>
    <row r="105" spans="1:23" x14ac:dyDescent="0.25">
      <c r="A105" s="2">
        <v>44950</v>
      </c>
      <c r="B105" t="s">
        <v>9364</v>
      </c>
      <c r="C105" t="s">
        <v>9229</v>
      </c>
      <c r="D105" t="s">
        <v>9250</v>
      </c>
      <c r="E105" t="s">
        <v>9419</v>
      </c>
      <c r="F105" t="s">
        <v>9420</v>
      </c>
      <c r="G105">
        <v>23.997599999999998</v>
      </c>
      <c r="I105" s="38">
        <v>0.315</v>
      </c>
      <c r="J105">
        <v>7.5592439999999996</v>
      </c>
      <c r="K105" s="38">
        <v>6.5000000000000002E-2</v>
      </c>
      <c r="L105">
        <v>1.559844</v>
      </c>
      <c r="M105" s="38">
        <v>0.25</v>
      </c>
      <c r="N105">
        <v>5.9993999999999996</v>
      </c>
      <c r="O105">
        <v>4.0795919999999999</v>
      </c>
      <c r="Q105">
        <v>2.0397959999999999</v>
      </c>
      <c r="S105">
        <v>2.0397959999999999</v>
      </c>
      <c r="W105">
        <v>1.919808</v>
      </c>
    </row>
    <row r="106" spans="1:23" x14ac:dyDescent="0.25">
      <c r="A106" s="2">
        <v>44950</v>
      </c>
      <c r="B106" t="s">
        <v>9364</v>
      </c>
      <c r="C106" t="s">
        <v>9229</v>
      </c>
      <c r="D106" t="s">
        <v>9404</v>
      </c>
      <c r="E106" t="s">
        <v>9419</v>
      </c>
      <c r="F106" t="s">
        <v>9420</v>
      </c>
      <c r="G106">
        <v>30</v>
      </c>
      <c r="I106" s="38">
        <v>0.315</v>
      </c>
      <c r="J106">
        <v>9.4499999999999993</v>
      </c>
      <c r="K106" s="38">
        <v>6.5000000000000002E-2</v>
      </c>
      <c r="L106">
        <v>1.95</v>
      </c>
      <c r="M106" s="38">
        <v>0.25</v>
      </c>
      <c r="N106">
        <v>7.5</v>
      </c>
      <c r="O106">
        <v>5.0999999999999996</v>
      </c>
      <c r="Q106">
        <v>2.5499999999999998</v>
      </c>
      <c r="S106">
        <v>2.5499999999999998</v>
      </c>
      <c r="W106">
        <v>2.4</v>
      </c>
    </row>
    <row r="107" spans="1:23" x14ac:dyDescent="0.25">
      <c r="A107" s="2">
        <v>44950</v>
      </c>
      <c r="B107" t="s">
        <v>9364</v>
      </c>
      <c r="C107" t="s">
        <v>9229</v>
      </c>
      <c r="D107" t="s">
        <v>84</v>
      </c>
      <c r="E107" t="s">
        <v>9419</v>
      </c>
      <c r="F107" t="s">
        <v>9420</v>
      </c>
      <c r="G107">
        <v>60</v>
      </c>
      <c r="I107" s="38">
        <v>0.315</v>
      </c>
      <c r="J107">
        <v>18.899999999999999</v>
      </c>
      <c r="K107" s="38">
        <v>6.5000000000000002E-2</v>
      </c>
      <c r="L107">
        <v>3.9</v>
      </c>
      <c r="M107" s="38">
        <v>0.25</v>
      </c>
      <c r="N107">
        <v>15</v>
      </c>
      <c r="O107">
        <v>10.199999999999999</v>
      </c>
      <c r="Q107">
        <v>5.0999999999999996</v>
      </c>
      <c r="S107">
        <v>5.0999999999999996</v>
      </c>
      <c r="W107">
        <v>4.8</v>
      </c>
    </row>
    <row r="108" spans="1:23" x14ac:dyDescent="0.25">
      <c r="A108" s="2">
        <v>44950</v>
      </c>
      <c r="B108" t="s">
        <v>9364</v>
      </c>
      <c r="C108" t="s">
        <v>9229</v>
      </c>
      <c r="D108" t="s">
        <v>9234</v>
      </c>
      <c r="E108" t="s">
        <v>9419</v>
      </c>
      <c r="F108" t="s">
        <v>9420</v>
      </c>
      <c r="G108">
        <v>30.002400000000002</v>
      </c>
      <c r="I108" s="38">
        <v>0.315</v>
      </c>
      <c r="J108">
        <v>9.4507560000000002</v>
      </c>
      <c r="K108" s="38">
        <v>6.5000000000000002E-2</v>
      </c>
      <c r="L108">
        <v>1.950156</v>
      </c>
      <c r="M108" s="38">
        <v>0.25</v>
      </c>
      <c r="N108">
        <v>7.5006000000000004</v>
      </c>
      <c r="O108">
        <v>5.1004079999999998</v>
      </c>
      <c r="Q108">
        <v>2.5502039999999999</v>
      </c>
      <c r="S108">
        <v>2.5502039999999999</v>
      </c>
      <c r="W108">
        <v>2.4001920000000001</v>
      </c>
    </row>
    <row r="109" spans="1:23" x14ac:dyDescent="0.25">
      <c r="A109" s="2">
        <v>45274</v>
      </c>
      <c r="B109" t="s">
        <v>768</v>
      </c>
      <c r="C109" t="s">
        <v>9218</v>
      </c>
      <c r="D109" t="s">
        <v>361</v>
      </c>
      <c r="E109" t="s">
        <v>9421</v>
      </c>
      <c r="F109" t="s">
        <v>9422</v>
      </c>
      <c r="G109">
        <v>100</v>
      </c>
      <c r="I109" s="38">
        <v>0.82779999999999998</v>
      </c>
      <c r="J109">
        <v>82.78</v>
      </c>
      <c r="K109" s="38"/>
      <c r="M109" s="38">
        <v>0.82779999999999998</v>
      </c>
      <c r="N109">
        <v>82.78</v>
      </c>
      <c r="O109">
        <v>82.78</v>
      </c>
      <c r="Q109">
        <v>82.78</v>
      </c>
    </row>
    <row r="110" spans="1:23" x14ac:dyDescent="0.25">
      <c r="A110" s="2">
        <v>45280</v>
      </c>
      <c r="B110" t="s">
        <v>9423</v>
      </c>
      <c r="C110" t="s">
        <v>9229</v>
      </c>
      <c r="D110" t="s">
        <v>9357</v>
      </c>
      <c r="E110" t="s">
        <v>9424</v>
      </c>
      <c r="F110" t="s">
        <v>9425</v>
      </c>
      <c r="G110">
        <v>27.3</v>
      </c>
      <c r="I110" s="38">
        <v>0.43190000000000001</v>
      </c>
      <c r="J110">
        <v>11.79087</v>
      </c>
      <c r="K110" s="38">
        <v>0.15409999999999999</v>
      </c>
      <c r="L110">
        <v>4.2069299999999998</v>
      </c>
      <c r="M110" s="38">
        <v>0.27779999999999999</v>
      </c>
      <c r="N110">
        <v>7.5839400000000001</v>
      </c>
      <c r="O110">
        <v>4.6628400000000001</v>
      </c>
      <c r="P110">
        <v>2.9647800000000002</v>
      </c>
      <c r="S110">
        <v>1.6980599999999999</v>
      </c>
      <c r="W110">
        <v>2.9211</v>
      </c>
    </row>
    <row r="111" spans="1:23" x14ac:dyDescent="0.25">
      <c r="A111" s="2">
        <v>45280</v>
      </c>
      <c r="B111" t="s">
        <v>9423</v>
      </c>
      <c r="C111" t="s">
        <v>9229</v>
      </c>
      <c r="D111" t="s">
        <v>132</v>
      </c>
      <c r="E111" t="s">
        <v>9424</v>
      </c>
      <c r="F111" t="s">
        <v>9425</v>
      </c>
      <c r="G111">
        <v>19.5</v>
      </c>
      <c r="I111" s="38">
        <v>0.43190000000000001</v>
      </c>
      <c r="J111">
        <v>8.4220500000000005</v>
      </c>
      <c r="K111" s="38">
        <v>0.15409999999999999</v>
      </c>
      <c r="L111">
        <v>3.00495</v>
      </c>
      <c r="M111" s="38">
        <v>0.27779999999999999</v>
      </c>
      <c r="N111">
        <v>5.4170999999999996</v>
      </c>
      <c r="O111">
        <v>3.3306</v>
      </c>
      <c r="P111">
        <v>2.1177000000000001</v>
      </c>
      <c r="S111">
        <v>1.2129000000000001</v>
      </c>
      <c r="W111">
        <v>2.0865</v>
      </c>
    </row>
    <row r="112" spans="1:23" x14ac:dyDescent="0.25">
      <c r="A112" s="2">
        <v>45280</v>
      </c>
      <c r="B112" t="s">
        <v>9423</v>
      </c>
      <c r="C112" t="s">
        <v>9229</v>
      </c>
      <c r="D112" t="s">
        <v>141</v>
      </c>
      <c r="E112" t="s">
        <v>9424</v>
      </c>
      <c r="F112" t="s">
        <v>9425</v>
      </c>
      <c r="G112">
        <v>13</v>
      </c>
      <c r="I112" s="38">
        <v>0.43190000000000001</v>
      </c>
      <c r="J112">
        <v>5.6147</v>
      </c>
      <c r="K112" s="38">
        <v>0.15409999999999999</v>
      </c>
      <c r="L112">
        <v>2.0032999999999999</v>
      </c>
      <c r="M112" s="38">
        <v>0.27779999999999999</v>
      </c>
      <c r="N112">
        <v>3.6114000000000002</v>
      </c>
      <c r="O112">
        <v>2.2204000000000002</v>
      </c>
      <c r="P112">
        <v>1.4117999999999999</v>
      </c>
      <c r="S112">
        <v>0.80859999999999999</v>
      </c>
      <c r="W112">
        <v>1.391</v>
      </c>
    </row>
    <row r="113" spans="1:23" x14ac:dyDescent="0.25">
      <c r="A113" s="2">
        <v>45280</v>
      </c>
      <c r="B113" t="s">
        <v>9423</v>
      </c>
      <c r="C113" t="s">
        <v>9229</v>
      </c>
      <c r="D113" t="s">
        <v>361</v>
      </c>
      <c r="E113" t="s">
        <v>9424</v>
      </c>
      <c r="F113" t="s">
        <v>9425</v>
      </c>
      <c r="G113">
        <v>11.7</v>
      </c>
      <c r="I113" s="38">
        <v>0.43190000000000001</v>
      </c>
      <c r="J113">
        <v>5.0532300000000001</v>
      </c>
      <c r="K113" s="38">
        <v>0.15409999999999999</v>
      </c>
      <c r="L113">
        <v>1.80297</v>
      </c>
      <c r="M113" s="38">
        <v>0.27779999999999999</v>
      </c>
      <c r="N113">
        <v>3.2502599999999999</v>
      </c>
      <c r="O113">
        <v>1.9983599999999999</v>
      </c>
      <c r="P113">
        <v>1.2706200000000001</v>
      </c>
      <c r="S113">
        <v>0.72774000000000005</v>
      </c>
      <c r="W113">
        <v>1.2519</v>
      </c>
    </row>
    <row r="114" spans="1:23" x14ac:dyDescent="0.25">
      <c r="A114" s="2">
        <v>45280</v>
      </c>
      <c r="B114" t="s">
        <v>9423</v>
      </c>
      <c r="C114" t="s">
        <v>9229</v>
      </c>
      <c r="D114" t="s">
        <v>9240</v>
      </c>
      <c r="E114" t="s">
        <v>9424</v>
      </c>
      <c r="F114" t="s">
        <v>9425</v>
      </c>
      <c r="G114">
        <v>27.3</v>
      </c>
      <c r="I114" s="38">
        <v>0.43190000000000001</v>
      </c>
      <c r="J114">
        <v>11.79087</v>
      </c>
      <c r="K114" s="38">
        <v>0.15409999999999999</v>
      </c>
      <c r="L114">
        <v>4.2069299999999998</v>
      </c>
      <c r="M114" s="38">
        <v>0.27779999999999999</v>
      </c>
      <c r="N114">
        <v>7.5839400000000001</v>
      </c>
      <c r="O114">
        <v>4.6628400000000001</v>
      </c>
      <c r="P114">
        <v>2.9647800000000002</v>
      </c>
      <c r="S114">
        <v>1.6980599999999999</v>
      </c>
      <c r="W114">
        <v>2.9211</v>
      </c>
    </row>
    <row r="115" spans="1:23" x14ac:dyDescent="0.25">
      <c r="A115" s="2">
        <v>45280</v>
      </c>
      <c r="B115" t="s">
        <v>9423</v>
      </c>
      <c r="C115" t="s">
        <v>9229</v>
      </c>
      <c r="D115" t="s">
        <v>9250</v>
      </c>
      <c r="E115" t="s">
        <v>9424</v>
      </c>
      <c r="F115" t="s">
        <v>9425</v>
      </c>
      <c r="G115">
        <v>9.1005199999999995</v>
      </c>
      <c r="I115" s="38">
        <v>0.43190000000000001</v>
      </c>
      <c r="J115">
        <v>3.9305145879999999</v>
      </c>
      <c r="K115" s="38">
        <v>0.15409999999999999</v>
      </c>
      <c r="L115">
        <v>1.4023901320000001</v>
      </c>
      <c r="M115" s="38">
        <v>0.27779999999999999</v>
      </c>
      <c r="N115">
        <v>2.528124456</v>
      </c>
      <c r="O115">
        <v>1.554368816</v>
      </c>
      <c r="P115">
        <v>0.98831647199999995</v>
      </c>
      <c r="S115">
        <v>0.56605234400000004</v>
      </c>
      <c r="W115">
        <v>0.97375564000000003</v>
      </c>
    </row>
    <row r="116" spans="1:23" x14ac:dyDescent="0.25">
      <c r="A116" s="2">
        <v>45280</v>
      </c>
      <c r="B116" t="s">
        <v>9423</v>
      </c>
      <c r="C116" t="s">
        <v>9229</v>
      </c>
      <c r="D116" t="s">
        <v>9404</v>
      </c>
      <c r="E116" t="s">
        <v>9424</v>
      </c>
      <c r="F116" t="s">
        <v>9425</v>
      </c>
      <c r="G116">
        <v>7.8</v>
      </c>
      <c r="I116" s="38">
        <v>0.43190000000000001</v>
      </c>
      <c r="J116">
        <v>3.3688199999999999</v>
      </c>
      <c r="K116" s="38">
        <v>0.15409999999999999</v>
      </c>
      <c r="L116">
        <v>1.20198</v>
      </c>
      <c r="M116" s="38">
        <v>0.27779999999999999</v>
      </c>
      <c r="N116">
        <v>2.1668400000000001</v>
      </c>
      <c r="O116">
        <v>1.3322400000000001</v>
      </c>
      <c r="P116">
        <v>0.84708000000000006</v>
      </c>
      <c r="S116">
        <v>0.48515999999999998</v>
      </c>
      <c r="W116">
        <v>0.83460000000000001</v>
      </c>
    </row>
    <row r="117" spans="1:23" x14ac:dyDescent="0.25">
      <c r="A117" s="2">
        <v>45280</v>
      </c>
      <c r="B117" t="s">
        <v>9423</v>
      </c>
      <c r="C117" t="s">
        <v>9229</v>
      </c>
      <c r="D117" t="s">
        <v>84</v>
      </c>
      <c r="E117" t="s">
        <v>9424</v>
      </c>
      <c r="F117" t="s">
        <v>9425</v>
      </c>
      <c r="G117">
        <v>9.1</v>
      </c>
      <c r="I117" s="38">
        <v>0.43190000000000001</v>
      </c>
      <c r="J117">
        <v>3.9302899999999998</v>
      </c>
      <c r="K117" s="38">
        <v>0.15409999999999999</v>
      </c>
      <c r="L117">
        <v>1.4023099999999999</v>
      </c>
      <c r="M117" s="38">
        <v>0.27779999999999999</v>
      </c>
      <c r="N117">
        <v>2.5279799999999999</v>
      </c>
      <c r="O117">
        <v>1.5542800000000001</v>
      </c>
      <c r="P117">
        <v>0.98826000000000003</v>
      </c>
      <c r="S117">
        <v>0.56601999999999997</v>
      </c>
      <c r="W117">
        <v>0.97370000000000001</v>
      </c>
    </row>
    <row r="118" spans="1:23" x14ac:dyDescent="0.25">
      <c r="A118" s="2">
        <v>45280</v>
      </c>
      <c r="B118" t="s">
        <v>9423</v>
      </c>
      <c r="C118" t="s">
        <v>9229</v>
      </c>
      <c r="D118" t="s">
        <v>9234</v>
      </c>
      <c r="E118" t="s">
        <v>9424</v>
      </c>
      <c r="F118" t="s">
        <v>9425</v>
      </c>
      <c r="G118">
        <v>5.1994800000000003</v>
      </c>
      <c r="I118" s="38">
        <v>0.43190000000000001</v>
      </c>
      <c r="J118">
        <v>2.2456554120000001</v>
      </c>
      <c r="K118" s="38">
        <v>0.15409999999999999</v>
      </c>
      <c r="L118">
        <v>0.80123986800000002</v>
      </c>
      <c r="M118" s="38">
        <v>0.27779999999999999</v>
      </c>
      <c r="N118">
        <v>1.4444155439999999</v>
      </c>
      <c r="O118">
        <v>0.88807118399999996</v>
      </c>
      <c r="P118">
        <v>0.56466352799999997</v>
      </c>
      <c r="S118">
        <v>0.32340765599999999</v>
      </c>
      <c r="W118">
        <v>0.55634435999999998</v>
      </c>
    </row>
    <row r="119" spans="1:23" x14ac:dyDescent="0.25">
      <c r="A119" s="2">
        <v>45184</v>
      </c>
      <c r="B119" t="s">
        <v>9426</v>
      </c>
      <c r="C119" t="s">
        <v>9229</v>
      </c>
      <c r="D119" t="s">
        <v>141</v>
      </c>
      <c r="E119" t="s">
        <v>9427</v>
      </c>
      <c r="F119" t="s">
        <v>9428</v>
      </c>
      <c r="G119">
        <v>25</v>
      </c>
      <c r="I119" s="38">
        <v>1</v>
      </c>
      <c r="J119">
        <v>25</v>
      </c>
      <c r="K119" s="38">
        <v>0.8</v>
      </c>
      <c r="L119">
        <v>20</v>
      </c>
      <c r="M119" s="38">
        <v>1</v>
      </c>
      <c r="N119">
        <v>25</v>
      </c>
      <c r="O119">
        <v>25</v>
      </c>
      <c r="P119">
        <v>25</v>
      </c>
    </row>
    <row r="120" spans="1:23" x14ac:dyDescent="0.25">
      <c r="A120" s="2">
        <v>45184</v>
      </c>
      <c r="B120" t="s">
        <v>7066</v>
      </c>
      <c r="C120" t="s">
        <v>9229</v>
      </c>
      <c r="D120" t="s">
        <v>141</v>
      </c>
      <c r="E120" t="s">
        <v>9427</v>
      </c>
      <c r="F120" t="s">
        <v>9428</v>
      </c>
      <c r="G120">
        <v>90</v>
      </c>
      <c r="I120" s="38">
        <v>1</v>
      </c>
      <c r="J120">
        <v>90</v>
      </c>
      <c r="K120" s="38">
        <v>0.8</v>
      </c>
      <c r="L120">
        <v>72</v>
      </c>
      <c r="M120" s="38">
        <v>1</v>
      </c>
      <c r="N120">
        <v>90</v>
      </c>
      <c r="O120">
        <v>90</v>
      </c>
      <c r="P120">
        <v>90</v>
      </c>
    </row>
    <row r="121" spans="1:23" x14ac:dyDescent="0.25">
      <c r="A121" s="2">
        <v>45184</v>
      </c>
      <c r="B121" t="s">
        <v>9279</v>
      </c>
      <c r="C121" t="s">
        <v>9229</v>
      </c>
      <c r="D121" t="s">
        <v>141</v>
      </c>
      <c r="E121" t="s">
        <v>9427</v>
      </c>
      <c r="F121" t="s">
        <v>9428</v>
      </c>
      <c r="G121">
        <v>10</v>
      </c>
      <c r="I121" s="38">
        <v>1</v>
      </c>
      <c r="J121">
        <v>10</v>
      </c>
      <c r="K121" s="38">
        <v>0.8</v>
      </c>
      <c r="L121">
        <v>8</v>
      </c>
      <c r="M121" s="38">
        <v>1</v>
      </c>
      <c r="N121">
        <v>10</v>
      </c>
      <c r="O121">
        <v>10</v>
      </c>
      <c r="P121">
        <v>10</v>
      </c>
    </row>
    <row r="122" spans="1:23" x14ac:dyDescent="0.25">
      <c r="A122" s="2">
        <v>44963</v>
      </c>
      <c r="B122" t="s">
        <v>9273</v>
      </c>
      <c r="C122" t="s">
        <v>9229</v>
      </c>
      <c r="D122" t="s">
        <v>141</v>
      </c>
      <c r="E122" t="s">
        <v>9429</v>
      </c>
      <c r="F122" t="s">
        <v>9430</v>
      </c>
      <c r="G122">
        <v>150</v>
      </c>
      <c r="I122" s="38">
        <v>1</v>
      </c>
      <c r="J122">
        <v>150</v>
      </c>
      <c r="K122" s="38">
        <v>1</v>
      </c>
      <c r="L122">
        <v>150</v>
      </c>
      <c r="M122" s="38">
        <v>1</v>
      </c>
      <c r="N122">
        <v>150</v>
      </c>
      <c r="O122">
        <v>150</v>
      </c>
      <c r="P122">
        <v>150</v>
      </c>
    </row>
    <row r="123" spans="1:23" x14ac:dyDescent="0.25">
      <c r="A123" s="2">
        <v>45272</v>
      </c>
      <c r="B123" t="s">
        <v>9243</v>
      </c>
      <c r="C123" t="s">
        <v>9218</v>
      </c>
      <c r="D123" t="s">
        <v>84</v>
      </c>
      <c r="E123" t="s">
        <v>9431</v>
      </c>
      <c r="F123" t="s">
        <v>9432</v>
      </c>
      <c r="G123">
        <v>200</v>
      </c>
      <c r="I123" s="38">
        <v>4.5499999999999999E-2</v>
      </c>
      <c r="J123">
        <v>9.1</v>
      </c>
      <c r="K123" s="38"/>
      <c r="M123" s="38">
        <v>4.5499999999999999E-2</v>
      </c>
      <c r="N123">
        <v>9.1</v>
      </c>
      <c r="O123">
        <v>4.18</v>
      </c>
      <c r="S123">
        <v>4.18</v>
      </c>
      <c r="W123">
        <v>4.92</v>
      </c>
    </row>
    <row r="124" spans="1:23" x14ac:dyDescent="0.25">
      <c r="A124" s="2">
        <v>45069</v>
      </c>
      <c r="B124" t="s">
        <v>6392</v>
      </c>
      <c r="C124" t="s">
        <v>9229</v>
      </c>
      <c r="D124" t="s">
        <v>9250</v>
      </c>
      <c r="E124" t="s">
        <v>9433</v>
      </c>
      <c r="F124" t="s">
        <v>9434</v>
      </c>
      <c r="G124">
        <v>40</v>
      </c>
      <c r="I124" s="38">
        <v>0.6</v>
      </c>
      <c r="J124">
        <v>24</v>
      </c>
      <c r="K124" s="38">
        <v>0.6</v>
      </c>
      <c r="L124">
        <v>24</v>
      </c>
      <c r="M124" s="38">
        <v>0.4</v>
      </c>
      <c r="N124">
        <v>16</v>
      </c>
      <c r="O124">
        <v>16</v>
      </c>
      <c r="U124">
        <v>16</v>
      </c>
    </row>
    <row r="125" spans="1:23" x14ac:dyDescent="0.25">
      <c r="A125" s="2">
        <v>45236</v>
      </c>
      <c r="B125" t="s">
        <v>9243</v>
      </c>
      <c r="C125" t="s">
        <v>9229</v>
      </c>
      <c r="D125" t="s">
        <v>9357</v>
      </c>
      <c r="E125" t="s">
        <v>9435</v>
      </c>
      <c r="F125" t="s">
        <v>9436</v>
      </c>
      <c r="G125">
        <v>40.5</v>
      </c>
      <c r="I125" s="38">
        <v>0.15640000000000001</v>
      </c>
      <c r="J125">
        <v>6.3342000000000001</v>
      </c>
      <c r="K125" s="38">
        <v>8.9800000000000005E-2</v>
      </c>
      <c r="L125">
        <v>3.6368999999999998</v>
      </c>
      <c r="M125" s="38">
        <v>7.6799999999999993E-2</v>
      </c>
      <c r="N125">
        <v>3.1103999999999998</v>
      </c>
      <c r="O125">
        <v>2.8107000000000002</v>
      </c>
      <c r="P125">
        <v>0.51434999999999997</v>
      </c>
      <c r="Q125">
        <v>1.8832500000000001</v>
      </c>
      <c r="S125">
        <v>0.41310000000000002</v>
      </c>
      <c r="W125">
        <v>0.29970000000000002</v>
      </c>
    </row>
    <row r="126" spans="1:23" x14ac:dyDescent="0.25">
      <c r="A126" s="2">
        <v>45236</v>
      </c>
      <c r="B126" t="s">
        <v>9243</v>
      </c>
      <c r="C126" t="s">
        <v>9229</v>
      </c>
      <c r="D126" t="s">
        <v>9225</v>
      </c>
      <c r="E126" t="s">
        <v>9435</v>
      </c>
      <c r="F126" t="s">
        <v>9436</v>
      </c>
      <c r="G126">
        <v>9</v>
      </c>
      <c r="I126" s="38">
        <v>0.15640000000000001</v>
      </c>
      <c r="J126">
        <v>1.4076</v>
      </c>
      <c r="K126" s="38">
        <v>8.9800000000000005E-2</v>
      </c>
      <c r="L126">
        <v>0.80820000000000003</v>
      </c>
      <c r="M126" s="38">
        <v>7.6799999999999993E-2</v>
      </c>
      <c r="N126">
        <v>0.69120000000000004</v>
      </c>
      <c r="O126">
        <v>0.62460000000000004</v>
      </c>
      <c r="P126">
        <v>0.1143</v>
      </c>
      <c r="Q126">
        <v>0.41849999999999998</v>
      </c>
      <c r="S126">
        <v>9.1800000000000007E-2</v>
      </c>
      <c r="W126">
        <v>6.6600000000000006E-2</v>
      </c>
    </row>
    <row r="127" spans="1:23" x14ac:dyDescent="0.25">
      <c r="A127" s="2">
        <v>45236</v>
      </c>
      <c r="B127" t="s">
        <v>9243</v>
      </c>
      <c r="C127" t="s">
        <v>9229</v>
      </c>
      <c r="D127" t="s">
        <v>132</v>
      </c>
      <c r="E127" t="s">
        <v>9435</v>
      </c>
      <c r="F127" t="s">
        <v>9436</v>
      </c>
      <c r="G127">
        <v>60.75</v>
      </c>
      <c r="I127" s="38">
        <v>0.15640000000000001</v>
      </c>
      <c r="J127">
        <v>9.5013000000000005</v>
      </c>
      <c r="K127" s="38">
        <v>8.9800000000000005E-2</v>
      </c>
      <c r="L127">
        <v>5.4553500000000001</v>
      </c>
      <c r="M127" s="38">
        <v>7.6799999999999993E-2</v>
      </c>
      <c r="N127">
        <v>4.6656000000000004</v>
      </c>
      <c r="O127">
        <v>4.2160500000000001</v>
      </c>
      <c r="P127">
        <v>0.77152500000000002</v>
      </c>
      <c r="Q127">
        <v>2.824875</v>
      </c>
      <c r="S127">
        <v>0.61965000000000003</v>
      </c>
      <c r="W127">
        <v>0.44955000000000001</v>
      </c>
    </row>
    <row r="128" spans="1:23" x14ac:dyDescent="0.25">
      <c r="A128" s="2">
        <v>45236</v>
      </c>
      <c r="B128" t="s">
        <v>9243</v>
      </c>
      <c r="C128" t="s">
        <v>9229</v>
      </c>
      <c r="D128" t="s">
        <v>141</v>
      </c>
      <c r="E128" t="s">
        <v>9435</v>
      </c>
      <c r="F128" t="s">
        <v>9436</v>
      </c>
      <c r="G128">
        <v>6.75</v>
      </c>
      <c r="I128" s="38">
        <v>0.15640000000000001</v>
      </c>
      <c r="J128">
        <v>1.0557000000000001</v>
      </c>
      <c r="K128" s="38">
        <v>8.9800000000000005E-2</v>
      </c>
      <c r="L128">
        <v>0.60614999999999997</v>
      </c>
      <c r="M128" s="38">
        <v>7.6799999999999993E-2</v>
      </c>
      <c r="N128">
        <v>0.51839999999999997</v>
      </c>
      <c r="O128">
        <v>0.46844999999999998</v>
      </c>
      <c r="P128">
        <v>8.5724999999999996E-2</v>
      </c>
      <c r="Q128">
        <v>0.31387500000000002</v>
      </c>
      <c r="S128">
        <v>6.8849999999999995E-2</v>
      </c>
      <c r="W128">
        <v>4.9950000000000001E-2</v>
      </c>
    </row>
    <row r="129" spans="1:23" x14ac:dyDescent="0.25">
      <c r="A129" s="2">
        <v>45236</v>
      </c>
      <c r="B129" t="s">
        <v>9243</v>
      </c>
      <c r="C129" t="s">
        <v>9229</v>
      </c>
      <c r="D129" t="s">
        <v>361</v>
      </c>
      <c r="E129" t="s">
        <v>9435</v>
      </c>
      <c r="F129" t="s">
        <v>9436</v>
      </c>
      <c r="G129">
        <v>18</v>
      </c>
      <c r="I129" s="38">
        <v>0.15640000000000001</v>
      </c>
      <c r="J129">
        <v>2.8151999999999999</v>
      </c>
      <c r="K129" s="38">
        <v>8.9800000000000005E-2</v>
      </c>
      <c r="L129">
        <v>1.6164000000000001</v>
      </c>
      <c r="M129" s="38">
        <v>7.6799999999999993E-2</v>
      </c>
      <c r="N129">
        <v>1.3824000000000001</v>
      </c>
      <c r="O129">
        <v>1.2492000000000001</v>
      </c>
      <c r="P129">
        <v>0.2286</v>
      </c>
      <c r="Q129">
        <v>0.83699999999999997</v>
      </c>
      <c r="S129">
        <v>0.18360000000000001</v>
      </c>
      <c r="W129">
        <v>0.13320000000000001</v>
      </c>
    </row>
    <row r="130" spans="1:23" x14ac:dyDescent="0.25">
      <c r="A130" s="2">
        <v>45236</v>
      </c>
      <c r="B130" t="s">
        <v>9243</v>
      </c>
      <c r="C130" t="s">
        <v>9229</v>
      </c>
      <c r="D130" t="s">
        <v>9240</v>
      </c>
      <c r="E130" t="s">
        <v>9435</v>
      </c>
      <c r="F130" t="s">
        <v>9436</v>
      </c>
      <c r="G130">
        <v>49.5</v>
      </c>
      <c r="I130" s="38">
        <v>0.15640000000000001</v>
      </c>
      <c r="J130">
        <v>7.7417999999999996</v>
      </c>
      <c r="K130" s="38">
        <v>8.9800000000000005E-2</v>
      </c>
      <c r="L130">
        <v>4.4451000000000001</v>
      </c>
      <c r="M130" s="38">
        <v>7.6799999999999993E-2</v>
      </c>
      <c r="N130">
        <v>3.8016000000000001</v>
      </c>
      <c r="O130">
        <v>3.4352999999999998</v>
      </c>
      <c r="P130">
        <v>0.62865000000000004</v>
      </c>
      <c r="Q130">
        <v>2.3017500000000002</v>
      </c>
      <c r="S130">
        <v>0.50490000000000002</v>
      </c>
      <c r="W130">
        <v>0.36630000000000001</v>
      </c>
    </row>
    <row r="131" spans="1:23" x14ac:dyDescent="0.25">
      <c r="A131" s="2">
        <v>45236</v>
      </c>
      <c r="B131" t="s">
        <v>9243</v>
      </c>
      <c r="C131" t="s">
        <v>9229</v>
      </c>
      <c r="D131" t="s">
        <v>9250</v>
      </c>
      <c r="E131" t="s">
        <v>9435</v>
      </c>
      <c r="F131" t="s">
        <v>9436</v>
      </c>
      <c r="G131">
        <v>2.25</v>
      </c>
      <c r="I131" s="38">
        <v>0.15640000000000001</v>
      </c>
      <c r="J131">
        <v>0.35189999999999999</v>
      </c>
      <c r="K131" s="38">
        <v>8.9800000000000005E-2</v>
      </c>
      <c r="L131">
        <v>0.20205000000000001</v>
      </c>
      <c r="M131" s="38">
        <v>7.6799999999999993E-2</v>
      </c>
      <c r="N131">
        <v>0.17280000000000001</v>
      </c>
      <c r="O131">
        <v>0.15615000000000001</v>
      </c>
      <c r="P131">
        <v>2.8575E-2</v>
      </c>
      <c r="Q131">
        <v>0.104625</v>
      </c>
      <c r="S131">
        <v>2.2950000000000002E-2</v>
      </c>
      <c r="W131">
        <v>1.6650000000000002E-2</v>
      </c>
    </row>
    <row r="132" spans="1:23" x14ac:dyDescent="0.25">
      <c r="A132" s="2">
        <v>45236</v>
      </c>
      <c r="B132" t="s">
        <v>9243</v>
      </c>
      <c r="C132" t="s">
        <v>9229</v>
      </c>
      <c r="D132" t="s">
        <v>9404</v>
      </c>
      <c r="E132" t="s">
        <v>9435</v>
      </c>
      <c r="F132" t="s">
        <v>9436</v>
      </c>
      <c r="G132">
        <v>22.5</v>
      </c>
      <c r="I132" s="38">
        <v>0.15640000000000001</v>
      </c>
      <c r="J132">
        <v>3.5190000000000001</v>
      </c>
      <c r="K132" s="38">
        <v>8.9800000000000005E-2</v>
      </c>
      <c r="L132">
        <v>2.0205000000000002</v>
      </c>
      <c r="M132" s="38">
        <v>7.6799999999999993E-2</v>
      </c>
      <c r="N132">
        <v>1.728</v>
      </c>
      <c r="O132">
        <v>1.5615000000000001</v>
      </c>
      <c r="P132">
        <v>0.28575</v>
      </c>
      <c r="Q132">
        <v>1.0462499999999999</v>
      </c>
      <c r="S132">
        <v>0.22950000000000001</v>
      </c>
      <c r="W132">
        <v>0.16650000000000001</v>
      </c>
    </row>
    <row r="133" spans="1:23" x14ac:dyDescent="0.25">
      <c r="A133" s="2">
        <v>45236</v>
      </c>
      <c r="B133" t="s">
        <v>9243</v>
      </c>
      <c r="C133" t="s">
        <v>9229</v>
      </c>
      <c r="D133" t="s">
        <v>84</v>
      </c>
      <c r="E133" t="s">
        <v>9435</v>
      </c>
      <c r="F133" t="s">
        <v>9436</v>
      </c>
      <c r="G133">
        <v>6.75</v>
      </c>
      <c r="I133" s="38">
        <v>0.15640000000000001</v>
      </c>
      <c r="J133">
        <v>1.0557000000000001</v>
      </c>
      <c r="K133" s="38">
        <v>8.9800000000000005E-2</v>
      </c>
      <c r="L133">
        <v>0.60614999999999997</v>
      </c>
      <c r="M133" s="38">
        <v>7.6799999999999993E-2</v>
      </c>
      <c r="N133">
        <v>0.51839999999999997</v>
      </c>
      <c r="O133">
        <v>0.46844999999999998</v>
      </c>
      <c r="P133">
        <v>8.5724999999999996E-2</v>
      </c>
      <c r="Q133">
        <v>0.31387500000000002</v>
      </c>
      <c r="S133">
        <v>6.8849999999999995E-2</v>
      </c>
      <c r="W133">
        <v>4.9950000000000001E-2</v>
      </c>
    </row>
    <row r="134" spans="1:23" x14ac:dyDescent="0.25">
      <c r="A134" s="2">
        <v>45236</v>
      </c>
      <c r="B134" t="s">
        <v>9243</v>
      </c>
      <c r="C134" t="s">
        <v>9229</v>
      </c>
      <c r="D134" t="s">
        <v>9234</v>
      </c>
      <c r="E134" t="s">
        <v>9435</v>
      </c>
      <c r="F134" t="s">
        <v>9436</v>
      </c>
      <c r="G134">
        <v>9</v>
      </c>
      <c r="I134" s="38">
        <v>0.15640000000000001</v>
      </c>
      <c r="J134">
        <v>1.4076</v>
      </c>
      <c r="K134" s="38">
        <v>8.9800000000000005E-2</v>
      </c>
      <c r="L134">
        <v>0.80820000000000003</v>
      </c>
      <c r="M134" s="38">
        <v>7.6799999999999993E-2</v>
      </c>
      <c r="N134">
        <v>0.69120000000000004</v>
      </c>
      <c r="O134">
        <v>0.62460000000000004</v>
      </c>
      <c r="P134">
        <v>0.1143</v>
      </c>
      <c r="Q134">
        <v>0.41849999999999998</v>
      </c>
      <c r="S134">
        <v>9.1800000000000007E-2</v>
      </c>
      <c r="W134">
        <v>6.6600000000000006E-2</v>
      </c>
    </row>
    <row r="135" spans="1:23" x14ac:dyDescent="0.25">
      <c r="A135" s="2">
        <v>45187</v>
      </c>
      <c r="B135" t="s">
        <v>9292</v>
      </c>
      <c r="C135" t="s">
        <v>9218</v>
      </c>
      <c r="D135" t="s">
        <v>9262</v>
      </c>
      <c r="E135" t="s">
        <v>9437</v>
      </c>
      <c r="F135" t="s">
        <v>9438</v>
      </c>
      <c r="G135">
        <v>100</v>
      </c>
      <c r="I135" s="38">
        <v>0.32400000000000001</v>
      </c>
      <c r="J135">
        <v>32.4</v>
      </c>
      <c r="K135" s="38">
        <v>0.32400000000000001</v>
      </c>
      <c r="L135">
        <v>32.4</v>
      </c>
      <c r="M135" s="38"/>
    </row>
    <row r="136" spans="1:23" x14ac:dyDescent="0.25">
      <c r="A136" s="2">
        <v>45138</v>
      </c>
      <c r="B136" t="s">
        <v>9292</v>
      </c>
      <c r="C136" t="s">
        <v>9229</v>
      </c>
      <c r="D136" t="s">
        <v>9256</v>
      </c>
      <c r="E136" t="s">
        <v>9439</v>
      </c>
      <c r="F136" t="s">
        <v>9440</v>
      </c>
      <c r="G136">
        <v>75</v>
      </c>
      <c r="I136" s="38">
        <v>0.25</v>
      </c>
      <c r="J136">
        <v>18.75</v>
      </c>
      <c r="K136" s="38"/>
      <c r="M136" s="38">
        <v>0.25</v>
      </c>
      <c r="N136">
        <v>18.75</v>
      </c>
      <c r="O136">
        <v>18.75</v>
      </c>
      <c r="Q136">
        <v>18.75</v>
      </c>
    </row>
    <row r="137" spans="1:23" x14ac:dyDescent="0.25">
      <c r="A137" s="2">
        <v>45224</v>
      </c>
      <c r="B137" t="s">
        <v>79</v>
      </c>
      <c r="C137" t="s">
        <v>9229</v>
      </c>
      <c r="D137" t="s">
        <v>141</v>
      </c>
      <c r="E137" t="s">
        <v>9441</v>
      </c>
      <c r="F137" t="s">
        <v>9442</v>
      </c>
      <c r="G137">
        <v>350</v>
      </c>
      <c r="I137" s="38">
        <v>1</v>
      </c>
      <c r="J137">
        <v>350</v>
      </c>
      <c r="K137" s="38">
        <v>1</v>
      </c>
      <c r="L137">
        <v>350</v>
      </c>
      <c r="M137" s="38">
        <v>1</v>
      </c>
      <c r="N137">
        <v>350</v>
      </c>
      <c r="O137">
        <v>350</v>
      </c>
      <c r="P137">
        <v>350</v>
      </c>
    </row>
    <row r="138" spans="1:23" x14ac:dyDescent="0.25">
      <c r="A138" s="2">
        <v>45002</v>
      </c>
      <c r="B138" t="s">
        <v>9228</v>
      </c>
      <c r="C138" t="s">
        <v>9229</v>
      </c>
      <c r="D138" t="s">
        <v>141</v>
      </c>
      <c r="E138" t="s">
        <v>9443</v>
      </c>
      <c r="F138" t="s">
        <v>9444</v>
      </c>
      <c r="G138">
        <v>350</v>
      </c>
      <c r="I138" s="38">
        <v>0.95</v>
      </c>
      <c r="J138">
        <v>332.5</v>
      </c>
      <c r="K138" s="38"/>
      <c r="M138" s="38">
        <v>0.95</v>
      </c>
      <c r="N138">
        <v>332.5</v>
      </c>
      <c r="O138">
        <v>332.5</v>
      </c>
      <c r="P138">
        <v>332.5</v>
      </c>
    </row>
    <row r="139" spans="1:23" x14ac:dyDescent="0.25">
      <c r="A139" s="2">
        <v>45014</v>
      </c>
      <c r="B139" t="s">
        <v>9243</v>
      </c>
      <c r="C139" t="s">
        <v>9218</v>
      </c>
      <c r="D139" t="s">
        <v>84</v>
      </c>
      <c r="E139" t="s">
        <v>9445</v>
      </c>
      <c r="F139" t="s">
        <v>9446</v>
      </c>
      <c r="G139">
        <v>26.953708750000001</v>
      </c>
      <c r="I139" s="38">
        <v>1</v>
      </c>
      <c r="J139">
        <v>26.953708750000001</v>
      </c>
      <c r="K139" s="38">
        <v>1</v>
      </c>
      <c r="L139">
        <v>26.953708750000001</v>
      </c>
      <c r="M139" s="38">
        <v>1</v>
      </c>
      <c r="N139">
        <v>26.953708750000001</v>
      </c>
      <c r="O139">
        <v>26.953708750000001</v>
      </c>
      <c r="S139">
        <v>26.953708750000001</v>
      </c>
    </row>
    <row r="140" spans="1:23" x14ac:dyDescent="0.25">
      <c r="A140" s="2">
        <v>45134</v>
      </c>
      <c r="B140" t="s">
        <v>9228</v>
      </c>
      <c r="C140" t="s">
        <v>9218</v>
      </c>
      <c r="D140" t="s">
        <v>132</v>
      </c>
      <c r="E140" t="s">
        <v>9447</v>
      </c>
      <c r="F140" t="s">
        <v>9448</v>
      </c>
      <c r="G140">
        <v>170</v>
      </c>
      <c r="I140" s="38">
        <v>0.91949999999999998</v>
      </c>
      <c r="J140">
        <v>156.315</v>
      </c>
      <c r="K140" s="38"/>
      <c r="M140" s="38">
        <v>0.91949999999999998</v>
      </c>
      <c r="N140">
        <v>156.315</v>
      </c>
      <c r="O140">
        <v>151.215</v>
      </c>
      <c r="Q140">
        <v>151.215</v>
      </c>
      <c r="W140">
        <v>5.0999999999999996</v>
      </c>
    </row>
    <row r="141" spans="1:23" x14ac:dyDescent="0.25">
      <c r="A141" s="2">
        <v>45104</v>
      </c>
      <c r="B141" t="s">
        <v>9228</v>
      </c>
      <c r="C141" t="s">
        <v>9218</v>
      </c>
      <c r="D141" t="s">
        <v>84</v>
      </c>
      <c r="E141" t="s">
        <v>9449</v>
      </c>
      <c r="F141" t="s">
        <v>9450</v>
      </c>
      <c r="G141">
        <v>1000</v>
      </c>
      <c r="I141" s="38">
        <v>1</v>
      </c>
      <c r="J141">
        <v>1000</v>
      </c>
      <c r="K141" s="38">
        <v>1</v>
      </c>
      <c r="L141">
        <v>1000</v>
      </c>
      <c r="M141" s="38">
        <v>1</v>
      </c>
      <c r="N141">
        <v>1000</v>
      </c>
      <c r="O141">
        <v>1000</v>
      </c>
      <c r="S141">
        <v>1000</v>
      </c>
    </row>
    <row r="142" spans="1:23" x14ac:dyDescent="0.25">
      <c r="A142" s="2">
        <v>45002</v>
      </c>
      <c r="B142" t="s">
        <v>9451</v>
      </c>
      <c r="C142" t="s">
        <v>9452</v>
      </c>
      <c r="D142" t="s">
        <v>141</v>
      </c>
      <c r="E142" t="s">
        <v>9453</v>
      </c>
      <c r="F142" t="s">
        <v>9454</v>
      </c>
      <c r="G142">
        <v>11.296243998869</v>
      </c>
      <c r="I142" s="38">
        <v>0.26999999999994401</v>
      </c>
      <c r="J142">
        <v>3.0499858796939998</v>
      </c>
      <c r="K142" s="38">
        <v>0.21999999999998399</v>
      </c>
      <c r="L142">
        <v>2.485173679751</v>
      </c>
      <c r="M142" s="38">
        <v>0.27</v>
      </c>
      <c r="N142">
        <v>3.0499858796939998</v>
      </c>
      <c r="O142">
        <v>3.0499858796939998</v>
      </c>
      <c r="P142">
        <v>2.485173679751</v>
      </c>
      <c r="S142">
        <v>0.56481219994300003</v>
      </c>
    </row>
    <row r="143" spans="1:23" x14ac:dyDescent="0.25">
      <c r="A143" s="2">
        <v>45002</v>
      </c>
      <c r="B143" t="s">
        <v>9451</v>
      </c>
      <c r="C143" t="s">
        <v>9452</v>
      </c>
      <c r="D143" t="s">
        <v>84</v>
      </c>
      <c r="E143" t="s">
        <v>9453</v>
      </c>
      <c r="F143" t="s">
        <v>9454</v>
      </c>
      <c r="G143">
        <v>11.296243998870001</v>
      </c>
      <c r="I143" s="38">
        <v>0.27000000000000901</v>
      </c>
      <c r="J143">
        <v>3.0499858796949999</v>
      </c>
      <c r="K143" s="38">
        <v>0.219999999999965</v>
      </c>
      <c r="L143">
        <v>2.485173679751</v>
      </c>
      <c r="M143" s="38">
        <v>0.27</v>
      </c>
      <c r="N143">
        <v>3.0499858796949999</v>
      </c>
      <c r="O143">
        <v>3.0499858796949999</v>
      </c>
      <c r="P143">
        <v>2.485173679751</v>
      </c>
      <c r="S143">
        <v>0.564812199944</v>
      </c>
    </row>
    <row r="144" spans="1:23" x14ac:dyDescent="0.25">
      <c r="A144" s="2">
        <v>45002</v>
      </c>
      <c r="B144" t="s">
        <v>9451</v>
      </c>
      <c r="C144" t="s">
        <v>9452</v>
      </c>
      <c r="D144" t="s">
        <v>9234</v>
      </c>
      <c r="E144" t="s">
        <v>9453</v>
      </c>
      <c r="F144" t="s">
        <v>9454</v>
      </c>
      <c r="G144">
        <v>15.061658665164</v>
      </c>
      <c r="I144" s="38">
        <v>0.26999999999998098</v>
      </c>
      <c r="J144">
        <v>4.0666478395940002</v>
      </c>
      <c r="K144" s="38">
        <v>0.21999999999999501</v>
      </c>
      <c r="L144">
        <v>3.313564906336</v>
      </c>
      <c r="M144" s="38">
        <v>0.27</v>
      </c>
      <c r="N144">
        <v>4.0666478395940002</v>
      </c>
      <c r="O144">
        <v>4.0666478395940002</v>
      </c>
      <c r="P144">
        <v>3.313564906336</v>
      </c>
      <c r="S144">
        <v>0.75308293325800002</v>
      </c>
    </row>
    <row r="145" spans="1:23" x14ac:dyDescent="0.25">
      <c r="A145" s="2">
        <v>45281</v>
      </c>
      <c r="B145" t="s">
        <v>9228</v>
      </c>
      <c r="C145" t="s">
        <v>9224</v>
      </c>
      <c r="D145" t="s">
        <v>9225</v>
      </c>
      <c r="E145" t="s">
        <v>9455</v>
      </c>
      <c r="F145" t="s">
        <v>9456</v>
      </c>
      <c r="G145">
        <v>100</v>
      </c>
      <c r="I145" s="38">
        <v>1</v>
      </c>
      <c r="J145">
        <v>100</v>
      </c>
      <c r="K145" s="38">
        <v>0.69</v>
      </c>
      <c r="L145">
        <v>69</v>
      </c>
      <c r="M145" s="38">
        <v>1</v>
      </c>
      <c r="N145">
        <v>100</v>
      </c>
      <c r="O145">
        <v>100</v>
      </c>
      <c r="S145">
        <v>100</v>
      </c>
    </row>
    <row r="146" spans="1:23" x14ac:dyDescent="0.25">
      <c r="A146" s="2">
        <v>45013</v>
      </c>
      <c r="B146" t="s">
        <v>9243</v>
      </c>
      <c r="C146" t="s">
        <v>9224</v>
      </c>
      <c r="D146" t="s">
        <v>9225</v>
      </c>
      <c r="E146" t="s">
        <v>9457</v>
      </c>
      <c r="F146" t="s">
        <v>9458</v>
      </c>
      <c r="G146">
        <v>12.16</v>
      </c>
      <c r="I146" s="38">
        <v>1</v>
      </c>
      <c r="J146">
        <v>12.16</v>
      </c>
      <c r="K146" s="38"/>
      <c r="M146" s="38">
        <v>1</v>
      </c>
      <c r="N146">
        <v>12.16</v>
      </c>
      <c r="O146">
        <v>12.16</v>
      </c>
      <c r="Q146">
        <v>12.16</v>
      </c>
    </row>
    <row r="147" spans="1:23" x14ac:dyDescent="0.25">
      <c r="A147" s="2">
        <v>45013</v>
      </c>
      <c r="B147" t="s">
        <v>9243</v>
      </c>
      <c r="C147" t="s">
        <v>9224</v>
      </c>
      <c r="D147" t="s">
        <v>9256</v>
      </c>
      <c r="E147" t="s">
        <v>9457</v>
      </c>
      <c r="F147" t="s">
        <v>9458</v>
      </c>
      <c r="G147">
        <v>109.44</v>
      </c>
      <c r="I147" s="38">
        <v>1</v>
      </c>
      <c r="J147">
        <v>109.44</v>
      </c>
      <c r="K147" s="38"/>
      <c r="M147" s="38">
        <v>1</v>
      </c>
      <c r="N147">
        <v>109.44</v>
      </c>
      <c r="O147">
        <v>109.44</v>
      </c>
      <c r="Q147">
        <v>109.44</v>
      </c>
    </row>
    <row r="148" spans="1:23" x14ac:dyDescent="0.25">
      <c r="A148" s="2">
        <v>45014</v>
      </c>
      <c r="B148" t="s">
        <v>9373</v>
      </c>
      <c r="C148" t="s">
        <v>9218</v>
      </c>
      <c r="D148" t="s">
        <v>9240</v>
      </c>
      <c r="E148" t="s">
        <v>9459</v>
      </c>
      <c r="F148" t="s">
        <v>9460</v>
      </c>
      <c r="G148">
        <v>60</v>
      </c>
      <c r="I148" s="38">
        <v>1</v>
      </c>
      <c r="J148">
        <v>60</v>
      </c>
      <c r="K148" s="38"/>
      <c r="M148" s="38">
        <v>1</v>
      </c>
      <c r="N148">
        <v>60</v>
      </c>
      <c r="O148">
        <v>60</v>
      </c>
      <c r="Q148">
        <v>60</v>
      </c>
    </row>
    <row r="149" spans="1:23" x14ac:dyDescent="0.25">
      <c r="A149" s="2">
        <v>45106</v>
      </c>
      <c r="B149" t="s">
        <v>9243</v>
      </c>
      <c r="C149" t="s">
        <v>9229</v>
      </c>
      <c r="D149" t="s">
        <v>9256</v>
      </c>
      <c r="E149" t="s">
        <v>9461</v>
      </c>
      <c r="F149" t="s">
        <v>9462</v>
      </c>
      <c r="G149">
        <v>60</v>
      </c>
      <c r="I149" s="38">
        <v>1</v>
      </c>
      <c r="J149">
        <v>60</v>
      </c>
      <c r="K149" s="38"/>
      <c r="M149" s="38">
        <v>1</v>
      </c>
      <c r="N149">
        <v>60</v>
      </c>
      <c r="O149">
        <v>55.5</v>
      </c>
      <c r="Q149">
        <v>55.5</v>
      </c>
      <c r="W149">
        <v>4.5</v>
      </c>
    </row>
    <row r="150" spans="1:23" x14ac:dyDescent="0.25">
      <c r="A150" s="2">
        <v>44977</v>
      </c>
      <c r="B150" t="s">
        <v>9373</v>
      </c>
      <c r="C150" t="s">
        <v>9218</v>
      </c>
      <c r="D150" t="s">
        <v>9240</v>
      </c>
      <c r="E150" t="s">
        <v>9463</v>
      </c>
      <c r="F150" t="s">
        <v>9464</v>
      </c>
      <c r="G150">
        <v>100</v>
      </c>
      <c r="I150" s="38">
        <v>1</v>
      </c>
      <c r="J150">
        <v>100</v>
      </c>
      <c r="K150" s="38"/>
      <c r="M150" s="38">
        <v>1</v>
      </c>
      <c r="N150">
        <v>100</v>
      </c>
      <c r="O150">
        <v>100</v>
      </c>
      <c r="Q150">
        <v>100</v>
      </c>
    </row>
    <row r="151" spans="1:23" x14ac:dyDescent="0.25">
      <c r="A151" s="2">
        <v>45282</v>
      </c>
      <c r="B151" t="s">
        <v>7066</v>
      </c>
      <c r="C151" t="s">
        <v>9452</v>
      </c>
      <c r="D151" t="s">
        <v>9262</v>
      </c>
      <c r="E151" t="s">
        <v>9465</v>
      </c>
      <c r="F151" t="s">
        <v>9466</v>
      </c>
      <c r="G151">
        <v>37</v>
      </c>
      <c r="I151" s="38">
        <v>1</v>
      </c>
      <c r="J151">
        <v>37</v>
      </c>
      <c r="K151" s="38">
        <v>1</v>
      </c>
      <c r="L151">
        <v>37</v>
      </c>
      <c r="M151" s="38"/>
    </row>
    <row r="152" spans="1:23" x14ac:dyDescent="0.25">
      <c r="A152" s="2">
        <v>45124</v>
      </c>
      <c r="B152" t="s">
        <v>9317</v>
      </c>
      <c r="C152" t="s">
        <v>9229</v>
      </c>
      <c r="D152" t="s">
        <v>9357</v>
      </c>
      <c r="E152" t="s">
        <v>9467</v>
      </c>
      <c r="F152" t="s">
        <v>9468</v>
      </c>
      <c r="G152">
        <v>49.8</v>
      </c>
      <c r="I152" s="38">
        <v>0.27</v>
      </c>
      <c r="J152">
        <v>13.446</v>
      </c>
      <c r="K152" s="38">
        <v>9.3799999999999994E-2</v>
      </c>
      <c r="L152">
        <v>4.6712400000000001</v>
      </c>
      <c r="M152" s="38">
        <v>0.17749999999999999</v>
      </c>
      <c r="N152">
        <v>8.8394999999999992</v>
      </c>
      <c r="O152">
        <v>8.2369199999999996</v>
      </c>
      <c r="P152">
        <v>2.0667</v>
      </c>
      <c r="Q152">
        <v>2.5746600000000002</v>
      </c>
      <c r="S152">
        <v>3.5955599999999999</v>
      </c>
      <c r="W152">
        <v>0.60258</v>
      </c>
    </row>
    <row r="153" spans="1:23" x14ac:dyDescent="0.25">
      <c r="A153" s="2">
        <v>45124</v>
      </c>
      <c r="B153" t="s">
        <v>9317</v>
      </c>
      <c r="C153" t="s">
        <v>9229</v>
      </c>
      <c r="D153" t="s">
        <v>132</v>
      </c>
      <c r="E153" t="s">
        <v>9467</v>
      </c>
      <c r="F153" t="s">
        <v>9468</v>
      </c>
      <c r="G153">
        <v>35.1</v>
      </c>
      <c r="I153" s="38">
        <v>0.27</v>
      </c>
      <c r="J153">
        <v>9.4770000000000003</v>
      </c>
      <c r="K153" s="38">
        <v>9.3799999999999994E-2</v>
      </c>
      <c r="L153">
        <v>3.2923800000000001</v>
      </c>
      <c r="M153" s="38">
        <v>0.17749999999999999</v>
      </c>
      <c r="N153">
        <v>6.2302499999999998</v>
      </c>
      <c r="O153">
        <v>5.8055399999999997</v>
      </c>
      <c r="P153">
        <v>1.45665</v>
      </c>
      <c r="Q153">
        <v>1.81467</v>
      </c>
      <c r="S153">
        <v>2.5342199999999999</v>
      </c>
      <c r="W153">
        <v>0.42470999999999998</v>
      </c>
    </row>
    <row r="154" spans="1:23" x14ac:dyDescent="0.25">
      <c r="A154" s="2">
        <v>45124</v>
      </c>
      <c r="B154" t="s">
        <v>9317</v>
      </c>
      <c r="C154" t="s">
        <v>9229</v>
      </c>
      <c r="D154" t="s">
        <v>141</v>
      </c>
      <c r="E154" t="s">
        <v>9467</v>
      </c>
      <c r="F154" t="s">
        <v>9468</v>
      </c>
      <c r="G154">
        <v>18.899999999999999</v>
      </c>
      <c r="I154" s="38">
        <v>0.27</v>
      </c>
      <c r="J154">
        <v>5.1029999999999998</v>
      </c>
      <c r="K154" s="38">
        <v>9.3799999999999994E-2</v>
      </c>
      <c r="L154">
        <v>1.7728200000000001</v>
      </c>
      <c r="M154" s="38">
        <v>0.17749999999999999</v>
      </c>
      <c r="N154">
        <v>3.3547500000000001</v>
      </c>
      <c r="O154">
        <v>3.1260599999999998</v>
      </c>
      <c r="P154">
        <v>0.78434999999999999</v>
      </c>
      <c r="Q154">
        <v>0.97713000000000005</v>
      </c>
      <c r="S154">
        <v>1.3645799999999999</v>
      </c>
      <c r="W154">
        <v>0.22869</v>
      </c>
    </row>
    <row r="155" spans="1:23" x14ac:dyDescent="0.25">
      <c r="A155" s="2">
        <v>45124</v>
      </c>
      <c r="B155" t="s">
        <v>9317</v>
      </c>
      <c r="C155" t="s">
        <v>9229</v>
      </c>
      <c r="D155" t="s">
        <v>361</v>
      </c>
      <c r="E155" t="s">
        <v>9467</v>
      </c>
      <c r="F155" t="s">
        <v>9468</v>
      </c>
      <c r="G155">
        <v>37.799999999999997</v>
      </c>
      <c r="I155" s="38">
        <v>0.27</v>
      </c>
      <c r="J155">
        <v>10.206</v>
      </c>
      <c r="K155" s="38">
        <v>9.3799999999999994E-2</v>
      </c>
      <c r="L155">
        <v>3.5456400000000001</v>
      </c>
      <c r="M155" s="38">
        <v>0.17749999999999999</v>
      </c>
      <c r="N155">
        <v>6.7095000000000002</v>
      </c>
      <c r="O155">
        <v>6.2521199999999997</v>
      </c>
      <c r="P155">
        <v>1.5687</v>
      </c>
      <c r="Q155">
        <v>1.9542600000000001</v>
      </c>
      <c r="S155">
        <v>2.7291599999999998</v>
      </c>
      <c r="W155">
        <v>0.45738000000000001</v>
      </c>
    </row>
    <row r="156" spans="1:23" x14ac:dyDescent="0.25">
      <c r="A156" s="2">
        <v>45124</v>
      </c>
      <c r="B156" t="s">
        <v>9317</v>
      </c>
      <c r="C156" t="s">
        <v>9229</v>
      </c>
      <c r="D156" t="s">
        <v>9262</v>
      </c>
      <c r="E156" t="s">
        <v>9467</v>
      </c>
      <c r="F156" t="s">
        <v>9468</v>
      </c>
      <c r="G156">
        <v>10.5</v>
      </c>
      <c r="I156" s="38">
        <v>0.27</v>
      </c>
      <c r="J156">
        <v>2.835</v>
      </c>
      <c r="K156" s="38">
        <v>9.3799999999999994E-2</v>
      </c>
      <c r="L156">
        <v>0.9849</v>
      </c>
      <c r="M156" s="38">
        <v>0.17749999999999999</v>
      </c>
      <c r="N156">
        <v>1.86375</v>
      </c>
      <c r="O156">
        <v>1.7366999999999999</v>
      </c>
      <c r="P156">
        <v>0.43575000000000003</v>
      </c>
      <c r="Q156">
        <v>0.54285000000000005</v>
      </c>
      <c r="S156">
        <v>0.7581</v>
      </c>
      <c r="W156">
        <v>0.12705</v>
      </c>
    </row>
    <row r="157" spans="1:23" x14ac:dyDescent="0.25">
      <c r="A157" s="2">
        <v>45124</v>
      </c>
      <c r="B157" t="s">
        <v>9317</v>
      </c>
      <c r="C157" t="s">
        <v>9229</v>
      </c>
      <c r="D157" t="s">
        <v>9240</v>
      </c>
      <c r="E157" t="s">
        <v>9467</v>
      </c>
      <c r="F157" t="s">
        <v>9468</v>
      </c>
      <c r="G157">
        <v>87</v>
      </c>
      <c r="I157" s="38">
        <v>0.27</v>
      </c>
      <c r="J157">
        <v>23.49</v>
      </c>
      <c r="K157" s="38">
        <v>9.3799999999999994E-2</v>
      </c>
      <c r="L157">
        <v>8.1606000000000005</v>
      </c>
      <c r="M157" s="38">
        <v>0.17749999999999999</v>
      </c>
      <c r="N157">
        <v>15.442500000000001</v>
      </c>
      <c r="O157">
        <v>14.389799999999999</v>
      </c>
      <c r="P157">
        <v>3.6105</v>
      </c>
      <c r="Q157">
        <v>4.4978999999999996</v>
      </c>
      <c r="S157">
        <v>6.2813999999999997</v>
      </c>
      <c r="W157">
        <v>1.0527</v>
      </c>
    </row>
    <row r="158" spans="1:23" x14ac:dyDescent="0.25">
      <c r="A158" s="2">
        <v>45124</v>
      </c>
      <c r="B158" t="s">
        <v>9317</v>
      </c>
      <c r="C158" t="s">
        <v>9229</v>
      </c>
      <c r="D158" t="s">
        <v>9250</v>
      </c>
      <c r="E158" t="s">
        <v>9467</v>
      </c>
      <c r="F158" t="s">
        <v>9468</v>
      </c>
      <c r="G158">
        <v>9.6</v>
      </c>
      <c r="I158" s="38">
        <v>0.27</v>
      </c>
      <c r="J158">
        <v>2.5920000000000001</v>
      </c>
      <c r="K158" s="38">
        <v>9.3799999999999994E-2</v>
      </c>
      <c r="L158">
        <v>0.90047999999999995</v>
      </c>
      <c r="M158" s="38">
        <v>0.17749999999999999</v>
      </c>
      <c r="N158">
        <v>1.704</v>
      </c>
      <c r="O158">
        <v>1.5878399999999999</v>
      </c>
      <c r="P158">
        <v>0.39839999999999998</v>
      </c>
      <c r="Q158">
        <v>0.49631999999999998</v>
      </c>
      <c r="S158">
        <v>0.69311999999999996</v>
      </c>
      <c r="W158">
        <v>0.11616</v>
      </c>
    </row>
    <row r="159" spans="1:23" x14ac:dyDescent="0.25">
      <c r="A159" s="2">
        <v>45124</v>
      </c>
      <c r="B159" t="s">
        <v>9317</v>
      </c>
      <c r="C159" t="s">
        <v>9229</v>
      </c>
      <c r="D159" t="s">
        <v>9404</v>
      </c>
      <c r="E159" t="s">
        <v>9467</v>
      </c>
      <c r="F159" t="s">
        <v>9468</v>
      </c>
      <c r="G159">
        <v>9.3000000000000007</v>
      </c>
      <c r="I159" s="38">
        <v>0.27</v>
      </c>
      <c r="J159">
        <v>2.5110000000000001</v>
      </c>
      <c r="K159" s="38">
        <v>9.3799999999999994E-2</v>
      </c>
      <c r="L159">
        <v>0.87234</v>
      </c>
      <c r="M159" s="38">
        <v>0.17749999999999999</v>
      </c>
      <c r="N159">
        <v>1.6507499999999999</v>
      </c>
      <c r="O159">
        <v>1.5382199999999999</v>
      </c>
      <c r="P159">
        <v>0.38595000000000002</v>
      </c>
      <c r="Q159">
        <v>0.48081000000000002</v>
      </c>
      <c r="S159">
        <v>0.67145999999999995</v>
      </c>
      <c r="W159">
        <v>0.11253000000000001</v>
      </c>
    </row>
    <row r="160" spans="1:23" x14ac:dyDescent="0.25">
      <c r="A160" s="2">
        <v>45124</v>
      </c>
      <c r="B160" t="s">
        <v>9317</v>
      </c>
      <c r="C160" t="s">
        <v>9229</v>
      </c>
      <c r="D160" t="s">
        <v>84</v>
      </c>
      <c r="E160" t="s">
        <v>9467</v>
      </c>
      <c r="F160" t="s">
        <v>9468</v>
      </c>
      <c r="G160">
        <v>39.6</v>
      </c>
      <c r="I160" s="38">
        <v>0.27</v>
      </c>
      <c r="J160">
        <v>10.692</v>
      </c>
      <c r="K160" s="38">
        <v>9.3799999999999994E-2</v>
      </c>
      <c r="L160">
        <v>3.71448</v>
      </c>
      <c r="M160" s="38">
        <v>0.17749999999999999</v>
      </c>
      <c r="N160">
        <v>7.0289999999999999</v>
      </c>
      <c r="O160">
        <v>6.5498399999999997</v>
      </c>
      <c r="P160">
        <v>1.6434</v>
      </c>
      <c r="Q160">
        <v>2.04732</v>
      </c>
      <c r="S160">
        <v>2.8591199999999999</v>
      </c>
      <c r="W160">
        <v>0.47915999999999997</v>
      </c>
    </row>
    <row r="161" spans="1:23" x14ac:dyDescent="0.25">
      <c r="A161" s="2">
        <v>45124</v>
      </c>
      <c r="B161" t="s">
        <v>9317</v>
      </c>
      <c r="C161" t="s">
        <v>9229</v>
      </c>
      <c r="D161" t="s">
        <v>9234</v>
      </c>
      <c r="E161" t="s">
        <v>9467</v>
      </c>
      <c r="F161" t="s">
        <v>9468</v>
      </c>
      <c r="G161">
        <v>2.4</v>
      </c>
      <c r="I161" s="38">
        <v>0.27</v>
      </c>
      <c r="J161">
        <v>0.64800000000000002</v>
      </c>
      <c r="K161" s="38">
        <v>9.3799999999999994E-2</v>
      </c>
      <c r="L161">
        <v>0.22511999999999999</v>
      </c>
      <c r="M161" s="38">
        <v>0.17749999999999999</v>
      </c>
      <c r="N161">
        <v>0.42599999999999999</v>
      </c>
      <c r="O161">
        <v>0.39695999999999998</v>
      </c>
      <c r="P161">
        <v>9.9599999999999994E-2</v>
      </c>
      <c r="Q161">
        <v>0.12408</v>
      </c>
      <c r="S161">
        <v>0.17327999999999999</v>
      </c>
      <c r="W161">
        <v>2.904E-2</v>
      </c>
    </row>
    <row r="162" spans="1:23" x14ac:dyDescent="0.25">
      <c r="A162" s="2">
        <v>45244</v>
      </c>
      <c r="B162" t="s">
        <v>9243</v>
      </c>
      <c r="C162" t="s">
        <v>9218</v>
      </c>
      <c r="D162" t="s">
        <v>84</v>
      </c>
      <c r="E162" t="s">
        <v>9469</v>
      </c>
      <c r="F162" t="s">
        <v>9470</v>
      </c>
      <c r="G162">
        <v>100</v>
      </c>
      <c r="I162" s="38">
        <v>1</v>
      </c>
      <c r="J162">
        <v>100</v>
      </c>
      <c r="K162" s="38">
        <v>1</v>
      </c>
      <c r="L162">
        <v>100</v>
      </c>
      <c r="M162" s="38">
        <v>1</v>
      </c>
      <c r="N162">
        <v>100</v>
      </c>
      <c r="O162">
        <v>100</v>
      </c>
      <c r="S162">
        <v>100</v>
      </c>
    </row>
    <row r="163" spans="1:23" x14ac:dyDescent="0.25">
      <c r="A163" s="2">
        <v>45267</v>
      </c>
      <c r="B163" t="s">
        <v>9279</v>
      </c>
      <c r="C163" t="s">
        <v>9452</v>
      </c>
      <c r="D163" t="s">
        <v>9262</v>
      </c>
      <c r="E163" t="s">
        <v>9471</v>
      </c>
      <c r="F163" t="s">
        <v>9472</v>
      </c>
      <c r="G163">
        <v>35</v>
      </c>
      <c r="I163" s="38">
        <v>1</v>
      </c>
      <c r="J163">
        <v>35</v>
      </c>
      <c r="K163" s="38">
        <v>1</v>
      </c>
      <c r="L163">
        <v>35</v>
      </c>
      <c r="M163" s="38">
        <v>1</v>
      </c>
      <c r="N163">
        <v>35</v>
      </c>
      <c r="O163">
        <v>35</v>
      </c>
      <c r="P163">
        <v>35</v>
      </c>
    </row>
    <row r="164" spans="1:23" x14ac:dyDescent="0.25">
      <c r="A164" s="2">
        <v>45098</v>
      </c>
      <c r="B164" t="s">
        <v>9473</v>
      </c>
      <c r="C164" t="s">
        <v>9224</v>
      </c>
      <c r="D164" t="s">
        <v>9225</v>
      </c>
      <c r="E164" t="s">
        <v>9474</v>
      </c>
      <c r="F164" t="s">
        <v>9475</v>
      </c>
      <c r="G164">
        <v>65</v>
      </c>
      <c r="I164" s="38">
        <v>0.02</v>
      </c>
      <c r="J164">
        <v>1.3</v>
      </c>
      <c r="K164" s="38">
        <v>0.01</v>
      </c>
      <c r="L164">
        <v>0.65</v>
      </c>
      <c r="M164" s="38">
        <v>0.01</v>
      </c>
      <c r="N164">
        <v>0.65</v>
      </c>
      <c r="O164">
        <v>0.65</v>
      </c>
      <c r="P164">
        <v>0.65</v>
      </c>
    </row>
    <row r="165" spans="1:23" x14ac:dyDescent="0.25">
      <c r="A165" s="2">
        <v>45118</v>
      </c>
      <c r="B165" t="s">
        <v>9320</v>
      </c>
      <c r="C165" t="s">
        <v>9224</v>
      </c>
      <c r="D165" t="s">
        <v>9225</v>
      </c>
      <c r="E165" t="s">
        <v>9476</v>
      </c>
      <c r="F165" t="s">
        <v>9477</v>
      </c>
      <c r="G165">
        <v>175</v>
      </c>
      <c r="I165" s="38">
        <v>0.2</v>
      </c>
      <c r="J165">
        <v>35</v>
      </c>
      <c r="K165" s="38">
        <v>0.01</v>
      </c>
      <c r="L165">
        <v>1.75</v>
      </c>
      <c r="M165" s="38">
        <v>0.19</v>
      </c>
      <c r="N165">
        <v>33.25</v>
      </c>
      <c r="O165">
        <v>33.25</v>
      </c>
      <c r="P165">
        <v>28</v>
      </c>
      <c r="Q165">
        <v>3.5</v>
      </c>
      <c r="S165">
        <v>0.875</v>
      </c>
      <c r="V165">
        <v>0.875</v>
      </c>
    </row>
    <row r="166" spans="1:23" x14ac:dyDescent="0.25">
      <c r="A166" s="2">
        <v>45086</v>
      </c>
      <c r="B166" t="s">
        <v>6387</v>
      </c>
      <c r="C166" t="s">
        <v>9224</v>
      </c>
      <c r="D166" t="s">
        <v>9225</v>
      </c>
      <c r="E166" t="s">
        <v>9478</v>
      </c>
      <c r="F166" t="s">
        <v>9479</v>
      </c>
      <c r="G166">
        <v>10</v>
      </c>
      <c r="I166" s="38">
        <v>0.3</v>
      </c>
      <c r="J166">
        <v>3</v>
      </c>
      <c r="K166" s="38"/>
      <c r="M166" s="38">
        <v>0.3</v>
      </c>
      <c r="N166">
        <v>3</v>
      </c>
      <c r="O166">
        <v>1.5</v>
      </c>
      <c r="V166">
        <v>1.5</v>
      </c>
      <c r="W166">
        <v>1.5</v>
      </c>
    </row>
    <row r="167" spans="1:23" x14ac:dyDescent="0.25">
      <c r="A167" s="2">
        <v>45063</v>
      </c>
      <c r="B167" t="s">
        <v>9380</v>
      </c>
      <c r="C167" t="s">
        <v>9218</v>
      </c>
      <c r="D167" t="s">
        <v>141</v>
      </c>
      <c r="E167" t="s">
        <v>9480</v>
      </c>
      <c r="F167" t="s">
        <v>9481</v>
      </c>
      <c r="G167">
        <v>75</v>
      </c>
      <c r="I167" s="38">
        <v>1</v>
      </c>
      <c r="J167">
        <v>75</v>
      </c>
      <c r="K167" s="38"/>
      <c r="M167" s="38">
        <v>1</v>
      </c>
      <c r="N167">
        <v>75</v>
      </c>
      <c r="O167">
        <v>75</v>
      </c>
      <c r="P167">
        <v>42</v>
      </c>
      <c r="Q167">
        <v>33</v>
      </c>
    </row>
    <row r="168" spans="1:23" x14ac:dyDescent="0.25">
      <c r="A168" s="2">
        <v>45289</v>
      </c>
      <c r="B168" t="s">
        <v>6358</v>
      </c>
      <c r="C168" t="s">
        <v>9229</v>
      </c>
      <c r="D168" t="s">
        <v>9357</v>
      </c>
      <c r="E168" t="s">
        <v>9482</v>
      </c>
      <c r="F168" t="s">
        <v>9483</v>
      </c>
      <c r="G168">
        <v>115</v>
      </c>
      <c r="I168" s="38">
        <v>0.29780000000000001</v>
      </c>
      <c r="J168">
        <v>34.247</v>
      </c>
      <c r="K168" s="38">
        <v>4.87E-2</v>
      </c>
      <c r="L168">
        <v>5.6005000000000003</v>
      </c>
      <c r="M168" s="38">
        <v>0.2492</v>
      </c>
      <c r="N168">
        <v>28.658000000000001</v>
      </c>
      <c r="O168">
        <v>28.658000000000001</v>
      </c>
      <c r="Q168">
        <v>28.658000000000001</v>
      </c>
    </row>
    <row r="169" spans="1:23" x14ac:dyDescent="0.25">
      <c r="A169" s="2">
        <v>45281</v>
      </c>
      <c r="B169" t="s">
        <v>9243</v>
      </c>
      <c r="C169" t="s">
        <v>9229</v>
      </c>
      <c r="D169" t="s">
        <v>9237</v>
      </c>
      <c r="E169" t="s">
        <v>9484</v>
      </c>
      <c r="F169" t="s">
        <v>9485</v>
      </c>
      <c r="G169">
        <v>2</v>
      </c>
      <c r="I169" s="38">
        <v>1</v>
      </c>
      <c r="J169">
        <v>2</v>
      </c>
      <c r="K169" s="38"/>
      <c r="M169" s="38">
        <v>1</v>
      </c>
      <c r="N169">
        <v>2</v>
      </c>
      <c r="O169">
        <v>1.9763999999999999</v>
      </c>
      <c r="P169">
        <v>0.72</v>
      </c>
      <c r="Q169">
        <v>1.1858</v>
      </c>
      <c r="T169">
        <v>7.0599999999999996E-2</v>
      </c>
      <c r="W169">
        <v>2.3599999999999999E-2</v>
      </c>
    </row>
    <row r="170" spans="1:23" x14ac:dyDescent="0.25">
      <c r="A170" s="2">
        <v>45281</v>
      </c>
      <c r="B170" t="s">
        <v>9243</v>
      </c>
      <c r="C170" t="s">
        <v>9229</v>
      </c>
      <c r="D170" t="s">
        <v>141</v>
      </c>
      <c r="E170" t="s">
        <v>9484</v>
      </c>
      <c r="F170" t="s">
        <v>9485</v>
      </c>
      <c r="G170">
        <v>32.799999999999997</v>
      </c>
      <c r="I170" s="38">
        <v>1</v>
      </c>
      <c r="J170">
        <v>32.799999999999997</v>
      </c>
      <c r="K170" s="38"/>
      <c r="M170" s="38">
        <v>1</v>
      </c>
      <c r="N170">
        <v>32.799999999999997</v>
      </c>
      <c r="O170">
        <v>32.412959999999998</v>
      </c>
      <c r="P170">
        <v>11.808</v>
      </c>
      <c r="Q170">
        <v>19.447120000000002</v>
      </c>
      <c r="T170">
        <v>1.15784</v>
      </c>
      <c r="W170">
        <v>0.38704</v>
      </c>
    </row>
    <row r="171" spans="1:23" x14ac:dyDescent="0.25">
      <c r="A171" s="2">
        <v>45281</v>
      </c>
      <c r="B171" t="s">
        <v>9243</v>
      </c>
      <c r="C171" t="s">
        <v>9229</v>
      </c>
      <c r="D171" t="s">
        <v>9262</v>
      </c>
      <c r="E171" t="s">
        <v>9484</v>
      </c>
      <c r="F171" t="s">
        <v>9485</v>
      </c>
      <c r="G171">
        <v>5.2</v>
      </c>
      <c r="I171" s="38">
        <v>1</v>
      </c>
      <c r="J171">
        <v>5.2</v>
      </c>
      <c r="K171" s="38"/>
      <c r="M171" s="38">
        <v>1</v>
      </c>
      <c r="N171">
        <v>5.2</v>
      </c>
      <c r="O171">
        <v>5.1386399999999997</v>
      </c>
      <c r="P171">
        <v>1.8720000000000001</v>
      </c>
      <c r="Q171">
        <v>3.0830799999999998</v>
      </c>
      <c r="T171">
        <v>0.18356</v>
      </c>
      <c r="W171">
        <v>6.1359999999999998E-2</v>
      </c>
    </row>
    <row r="172" spans="1:23" x14ac:dyDescent="0.25">
      <c r="A172" s="2">
        <v>45275</v>
      </c>
      <c r="B172" t="s">
        <v>9392</v>
      </c>
      <c r="C172" t="s">
        <v>9229</v>
      </c>
      <c r="D172" t="s">
        <v>141</v>
      </c>
      <c r="E172" t="s">
        <v>9486</v>
      </c>
      <c r="F172" t="s">
        <v>9487</v>
      </c>
      <c r="G172">
        <v>150</v>
      </c>
      <c r="I172" s="38">
        <v>1</v>
      </c>
      <c r="J172">
        <v>150</v>
      </c>
      <c r="K172" s="38">
        <v>0.98</v>
      </c>
      <c r="L172">
        <v>147</v>
      </c>
      <c r="M172" s="38">
        <v>1</v>
      </c>
      <c r="N172">
        <v>150</v>
      </c>
      <c r="O172">
        <v>150</v>
      </c>
      <c r="P172">
        <v>150</v>
      </c>
    </row>
    <row r="173" spans="1:23" x14ac:dyDescent="0.25">
      <c r="A173" s="2">
        <v>45131</v>
      </c>
      <c r="B173" t="s">
        <v>8808</v>
      </c>
      <c r="C173" t="s">
        <v>9224</v>
      </c>
      <c r="D173" t="s">
        <v>9225</v>
      </c>
      <c r="E173" t="s">
        <v>9488</v>
      </c>
      <c r="F173" t="s">
        <v>9489</v>
      </c>
      <c r="G173">
        <v>100</v>
      </c>
      <c r="I173" s="38">
        <v>0.3</v>
      </c>
      <c r="J173">
        <v>30</v>
      </c>
      <c r="K173" s="38">
        <v>0.1</v>
      </c>
      <c r="L173">
        <v>10</v>
      </c>
      <c r="M173" s="38">
        <v>0.2</v>
      </c>
      <c r="N173">
        <v>20</v>
      </c>
      <c r="O173">
        <v>20</v>
      </c>
      <c r="Q173">
        <v>15</v>
      </c>
      <c r="S173">
        <v>5</v>
      </c>
    </row>
    <row r="174" spans="1:23" x14ac:dyDescent="0.25">
      <c r="A174" s="2">
        <v>45071</v>
      </c>
      <c r="B174" t="s">
        <v>9289</v>
      </c>
      <c r="C174" t="s">
        <v>9218</v>
      </c>
      <c r="D174" t="s">
        <v>84</v>
      </c>
      <c r="E174" t="s">
        <v>9490</v>
      </c>
      <c r="F174" t="s">
        <v>9491</v>
      </c>
      <c r="G174">
        <v>60</v>
      </c>
      <c r="I174" s="38">
        <v>0.87</v>
      </c>
      <c r="J174">
        <v>52.2</v>
      </c>
      <c r="K174" s="38"/>
      <c r="M174" s="38">
        <v>0.87</v>
      </c>
      <c r="N174">
        <v>52.2</v>
      </c>
      <c r="O174">
        <v>46.2</v>
      </c>
      <c r="S174">
        <v>46.2</v>
      </c>
      <c r="W174">
        <v>6</v>
      </c>
    </row>
    <row r="175" spans="1:23" x14ac:dyDescent="0.25">
      <c r="A175" s="2">
        <v>44988</v>
      </c>
      <c r="B175" t="s">
        <v>9273</v>
      </c>
      <c r="C175" t="s">
        <v>9224</v>
      </c>
      <c r="D175" t="s">
        <v>9225</v>
      </c>
      <c r="E175" t="s">
        <v>9492</v>
      </c>
      <c r="F175" t="s">
        <v>9493</v>
      </c>
      <c r="G175">
        <v>50</v>
      </c>
      <c r="I175" s="38">
        <v>0.2</v>
      </c>
      <c r="J175">
        <v>10</v>
      </c>
      <c r="K175" s="38"/>
      <c r="M175" s="38">
        <v>0.2</v>
      </c>
      <c r="N175">
        <v>10</v>
      </c>
      <c r="O175">
        <v>10</v>
      </c>
      <c r="Q175">
        <v>2.5</v>
      </c>
      <c r="S175">
        <v>7.5</v>
      </c>
    </row>
    <row r="176" spans="1:23" x14ac:dyDescent="0.25">
      <c r="A176" s="2">
        <v>44988</v>
      </c>
      <c r="B176" t="s">
        <v>9273</v>
      </c>
      <c r="C176" t="s">
        <v>9224</v>
      </c>
      <c r="D176" t="s">
        <v>9256</v>
      </c>
      <c r="E176" t="s">
        <v>9492</v>
      </c>
      <c r="F176" t="s">
        <v>9493</v>
      </c>
      <c r="G176">
        <v>50</v>
      </c>
      <c r="I176" s="38">
        <v>0.2</v>
      </c>
      <c r="J176">
        <v>10</v>
      </c>
      <c r="K176" s="38"/>
      <c r="M176" s="38">
        <v>0.2</v>
      </c>
      <c r="N176">
        <v>10</v>
      </c>
      <c r="O176">
        <v>10</v>
      </c>
      <c r="Q176">
        <v>2.5</v>
      </c>
      <c r="S176">
        <v>7.5</v>
      </c>
    </row>
    <row r="177" spans="1:23" x14ac:dyDescent="0.25">
      <c r="A177" s="2">
        <v>45247</v>
      </c>
      <c r="B177" t="s">
        <v>9228</v>
      </c>
      <c r="C177" t="s">
        <v>9218</v>
      </c>
      <c r="D177" t="s">
        <v>84</v>
      </c>
      <c r="E177" t="s">
        <v>9494</v>
      </c>
      <c r="F177" t="s">
        <v>9495</v>
      </c>
      <c r="G177">
        <v>200</v>
      </c>
      <c r="I177" s="38">
        <v>1</v>
      </c>
      <c r="J177">
        <v>200</v>
      </c>
      <c r="K177" s="38">
        <v>1</v>
      </c>
      <c r="L177">
        <v>200</v>
      </c>
      <c r="M177" s="38">
        <v>1</v>
      </c>
      <c r="N177">
        <v>200</v>
      </c>
      <c r="O177">
        <v>200</v>
      </c>
      <c r="S177">
        <v>200</v>
      </c>
    </row>
    <row r="178" spans="1:23" x14ac:dyDescent="0.25">
      <c r="A178" s="2">
        <v>44992</v>
      </c>
      <c r="B178" t="s">
        <v>9289</v>
      </c>
      <c r="C178" t="s">
        <v>9224</v>
      </c>
      <c r="D178" t="s">
        <v>9225</v>
      </c>
      <c r="E178" t="s">
        <v>9496</v>
      </c>
      <c r="F178" t="s">
        <v>9497</v>
      </c>
      <c r="G178">
        <v>300</v>
      </c>
      <c r="I178" s="38">
        <v>0.3</v>
      </c>
      <c r="J178">
        <v>90</v>
      </c>
      <c r="K178" s="38">
        <v>0.2</v>
      </c>
      <c r="L178">
        <v>60</v>
      </c>
      <c r="M178" s="38">
        <v>0.3</v>
      </c>
      <c r="N178">
        <v>90</v>
      </c>
      <c r="O178">
        <v>90</v>
      </c>
      <c r="P178">
        <v>15</v>
      </c>
      <c r="Q178">
        <v>15</v>
      </c>
      <c r="S178">
        <v>45</v>
      </c>
      <c r="V178">
        <v>15</v>
      </c>
    </row>
    <row r="179" spans="1:23" x14ac:dyDescent="0.25">
      <c r="A179" s="2">
        <v>45103</v>
      </c>
      <c r="B179" t="s">
        <v>9392</v>
      </c>
      <c r="C179" t="s">
        <v>9224</v>
      </c>
      <c r="D179" t="s">
        <v>9225</v>
      </c>
      <c r="E179" t="s">
        <v>9498</v>
      </c>
      <c r="F179" t="s">
        <v>9499</v>
      </c>
      <c r="G179">
        <v>50</v>
      </c>
      <c r="I179" s="38">
        <v>0.1</v>
      </c>
      <c r="J179">
        <v>5</v>
      </c>
      <c r="K179" s="38"/>
      <c r="M179" s="38">
        <v>0.1</v>
      </c>
      <c r="N179">
        <v>5</v>
      </c>
      <c r="O179">
        <v>5</v>
      </c>
      <c r="Q179">
        <v>4</v>
      </c>
      <c r="S179">
        <v>1</v>
      </c>
    </row>
    <row r="180" spans="1:23" x14ac:dyDescent="0.25">
      <c r="A180" s="2">
        <v>45267</v>
      </c>
      <c r="B180" t="s">
        <v>7066</v>
      </c>
      <c r="C180" t="s">
        <v>9229</v>
      </c>
      <c r="D180" t="s">
        <v>9256</v>
      </c>
      <c r="E180" t="s">
        <v>9500</v>
      </c>
      <c r="F180" t="s">
        <v>9501</v>
      </c>
      <c r="G180">
        <v>46.175513125389998</v>
      </c>
      <c r="I180" s="38">
        <v>0.52000000000000401</v>
      </c>
      <c r="J180">
        <v>24.011266825202998</v>
      </c>
      <c r="K180" s="38"/>
      <c r="M180" s="38">
        <v>0.52</v>
      </c>
      <c r="N180">
        <v>24.011266825202998</v>
      </c>
      <c r="O180">
        <v>20.778980906426</v>
      </c>
      <c r="Q180">
        <v>20.778980906426</v>
      </c>
      <c r="W180">
        <v>3.2322859187769999</v>
      </c>
    </row>
    <row r="181" spans="1:23" x14ac:dyDescent="0.25">
      <c r="A181" s="2">
        <v>45261</v>
      </c>
      <c r="B181" t="s">
        <v>9243</v>
      </c>
      <c r="C181" t="s">
        <v>9218</v>
      </c>
      <c r="D181" t="s">
        <v>361</v>
      </c>
      <c r="E181" t="s">
        <v>9502</v>
      </c>
      <c r="F181" t="s">
        <v>9503</v>
      </c>
      <c r="G181">
        <v>290</v>
      </c>
      <c r="I181" s="38">
        <v>0.8</v>
      </c>
      <c r="J181">
        <v>232</v>
      </c>
      <c r="K181" s="38"/>
      <c r="M181" s="38">
        <v>0.8</v>
      </c>
      <c r="N181">
        <v>232</v>
      </c>
      <c r="O181">
        <v>232</v>
      </c>
      <c r="Q181">
        <v>232</v>
      </c>
    </row>
    <row r="182" spans="1:23" x14ac:dyDescent="0.25">
      <c r="A182" s="2">
        <v>45278</v>
      </c>
      <c r="B182" t="s">
        <v>9387</v>
      </c>
      <c r="C182" t="s">
        <v>9452</v>
      </c>
      <c r="D182" t="s">
        <v>9240</v>
      </c>
      <c r="E182" t="s">
        <v>9504</v>
      </c>
      <c r="F182" t="s">
        <v>9505</v>
      </c>
      <c r="G182">
        <v>50</v>
      </c>
      <c r="I182" s="38">
        <v>1</v>
      </c>
      <c r="J182">
        <v>50</v>
      </c>
      <c r="K182" s="38">
        <v>0.34</v>
      </c>
      <c r="L182">
        <v>17</v>
      </c>
      <c r="M182" s="38">
        <v>0.66</v>
      </c>
      <c r="N182">
        <v>33</v>
      </c>
      <c r="O182">
        <v>33</v>
      </c>
      <c r="P182">
        <v>5.5</v>
      </c>
      <c r="Q182">
        <v>5.5</v>
      </c>
      <c r="R182">
        <v>5.5</v>
      </c>
      <c r="S182">
        <v>5.5</v>
      </c>
      <c r="U182">
        <v>5.5</v>
      </c>
      <c r="V182">
        <v>5.5</v>
      </c>
    </row>
    <row r="183" spans="1:23" x14ac:dyDescent="0.25">
      <c r="A183" s="2">
        <v>45090</v>
      </c>
      <c r="B183" t="s">
        <v>9273</v>
      </c>
      <c r="C183" t="s">
        <v>9218</v>
      </c>
      <c r="D183" t="s">
        <v>132</v>
      </c>
      <c r="E183" t="s">
        <v>9506</v>
      </c>
      <c r="F183" t="s">
        <v>9507</v>
      </c>
      <c r="G183">
        <v>14.2</v>
      </c>
      <c r="I183" s="38">
        <v>0.87129999999999996</v>
      </c>
      <c r="J183">
        <v>12.37246</v>
      </c>
      <c r="K183" s="38">
        <v>0.73680000000000001</v>
      </c>
      <c r="L183">
        <v>10.46256</v>
      </c>
      <c r="M183" s="38">
        <v>0.87129999999999996</v>
      </c>
      <c r="N183">
        <v>12.37246</v>
      </c>
      <c r="O183">
        <v>10.691179999999999</v>
      </c>
      <c r="P183">
        <v>1.0138799999999999</v>
      </c>
      <c r="Q183">
        <v>9.6773000000000007</v>
      </c>
      <c r="W183">
        <v>1.6812800000000001</v>
      </c>
    </row>
    <row r="184" spans="1:23" x14ac:dyDescent="0.25">
      <c r="A184" s="2">
        <v>45282</v>
      </c>
      <c r="B184" t="s">
        <v>9279</v>
      </c>
      <c r="C184" t="s">
        <v>9218</v>
      </c>
      <c r="D184" t="s">
        <v>9262</v>
      </c>
      <c r="E184" t="s">
        <v>9508</v>
      </c>
      <c r="F184" t="s">
        <v>9509</v>
      </c>
      <c r="G184">
        <v>362.87761952281602</v>
      </c>
      <c r="I184" s="38">
        <v>1</v>
      </c>
      <c r="J184">
        <v>362.87761952281602</v>
      </c>
      <c r="K184" s="38">
        <v>3.0299999999999098E-2</v>
      </c>
      <c r="L184">
        <v>10.995191871541</v>
      </c>
      <c r="M184" s="38">
        <v>1</v>
      </c>
      <c r="N184">
        <v>362.87761952281602</v>
      </c>
      <c r="O184">
        <v>362.87761952281602</v>
      </c>
      <c r="V184">
        <v>362.87761952281602</v>
      </c>
    </row>
    <row r="185" spans="1:23" x14ac:dyDescent="0.25">
      <c r="A185" s="2">
        <v>45092</v>
      </c>
      <c r="B185" t="s">
        <v>7066</v>
      </c>
      <c r="C185" t="s">
        <v>9229</v>
      </c>
      <c r="D185" t="s">
        <v>84</v>
      </c>
      <c r="E185" t="s">
        <v>9510</v>
      </c>
      <c r="F185" t="s">
        <v>9511</v>
      </c>
      <c r="G185">
        <v>11.187434273824</v>
      </c>
      <c r="I185" s="38">
        <v>0.40000000000003599</v>
      </c>
      <c r="J185">
        <v>4.4749737095300004</v>
      </c>
      <c r="K185" s="38">
        <v>0.15000000000003599</v>
      </c>
      <c r="L185">
        <v>1.6781151410740001</v>
      </c>
      <c r="M185" s="38">
        <v>0.36</v>
      </c>
      <c r="N185">
        <v>4.0274763385760002</v>
      </c>
      <c r="O185">
        <v>2.7968585684549998</v>
      </c>
      <c r="Q185">
        <v>1.1187434273820001</v>
      </c>
      <c r="S185">
        <v>0.55937171369100003</v>
      </c>
      <c r="U185">
        <v>1.1187434273820001</v>
      </c>
      <c r="W185">
        <v>1.2306177701209999</v>
      </c>
    </row>
    <row r="186" spans="1:23" x14ac:dyDescent="0.25">
      <c r="A186" s="2">
        <v>45092</v>
      </c>
      <c r="B186" t="s">
        <v>7066</v>
      </c>
      <c r="C186" t="s">
        <v>9229</v>
      </c>
      <c r="D186" t="s">
        <v>9256</v>
      </c>
      <c r="E186" t="s">
        <v>9510</v>
      </c>
      <c r="F186" t="s">
        <v>9511</v>
      </c>
      <c r="G186">
        <v>33.562302821471</v>
      </c>
      <c r="I186" s="38">
        <v>0.39999999999998798</v>
      </c>
      <c r="J186">
        <v>13.424921128588</v>
      </c>
      <c r="K186" s="38">
        <v>0.15000000000000999</v>
      </c>
      <c r="L186">
        <v>5.0343454232209996</v>
      </c>
      <c r="M186" s="38">
        <v>0.36</v>
      </c>
      <c r="N186">
        <v>12.08242901573</v>
      </c>
      <c r="O186">
        <v>8.3905757053680006</v>
      </c>
      <c r="Q186">
        <v>3.356230282147</v>
      </c>
      <c r="S186">
        <v>1.6781151410740001</v>
      </c>
      <c r="U186">
        <v>3.356230282147</v>
      </c>
      <c r="W186">
        <v>3.6918533103620002</v>
      </c>
    </row>
    <row r="187" spans="1:23" x14ac:dyDescent="0.25">
      <c r="A187" s="2">
        <v>45217</v>
      </c>
      <c r="B187" t="s">
        <v>9228</v>
      </c>
      <c r="C187" t="s">
        <v>9218</v>
      </c>
      <c r="D187" t="s">
        <v>84</v>
      </c>
      <c r="E187" t="s">
        <v>9512</v>
      </c>
      <c r="F187" t="s">
        <v>9513</v>
      </c>
      <c r="G187">
        <v>82.5</v>
      </c>
      <c r="I187" s="38">
        <v>1</v>
      </c>
      <c r="J187">
        <v>82.5</v>
      </c>
      <c r="K187" s="38">
        <v>1</v>
      </c>
      <c r="L187">
        <v>82.5</v>
      </c>
      <c r="M187" s="38">
        <v>1</v>
      </c>
      <c r="N187">
        <v>82.5</v>
      </c>
      <c r="O187">
        <v>82.5</v>
      </c>
      <c r="S187">
        <v>82.5</v>
      </c>
    </row>
    <row r="188" spans="1:23" x14ac:dyDescent="0.25">
      <c r="A188" s="2">
        <v>45112</v>
      </c>
      <c r="B188" t="s">
        <v>8865</v>
      </c>
      <c r="C188" t="s">
        <v>9224</v>
      </c>
      <c r="D188" t="s">
        <v>9225</v>
      </c>
      <c r="E188" t="s">
        <v>9514</v>
      </c>
      <c r="F188" t="s">
        <v>9515</v>
      </c>
      <c r="G188">
        <v>16.100000000000001</v>
      </c>
      <c r="I188" s="38">
        <v>0.3</v>
      </c>
      <c r="J188">
        <v>4.83</v>
      </c>
      <c r="K188" s="38"/>
      <c r="M188" s="38">
        <v>0.3</v>
      </c>
      <c r="N188">
        <v>4.83</v>
      </c>
      <c r="O188">
        <v>2.415</v>
      </c>
      <c r="V188">
        <v>2.415</v>
      </c>
      <c r="W188">
        <v>2.415</v>
      </c>
    </row>
    <row r="189" spans="1:23" x14ac:dyDescent="0.25">
      <c r="A189" s="2">
        <v>45181</v>
      </c>
      <c r="B189" t="s">
        <v>9320</v>
      </c>
      <c r="C189" t="s">
        <v>9218</v>
      </c>
      <c r="D189" t="s">
        <v>361</v>
      </c>
      <c r="E189" t="s">
        <v>9516</v>
      </c>
      <c r="F189" t="s">
        <v>9517</v>
      </c>
      <c r="G189">
        <v>12.8</v>
      </c>
      <c r="I189" s="38">
        <v>4.5900000000000003E-2</v>
      </c>
      <c r="J189">
        <v>0.58752000000000004</v>
      </c>
      <c r="K189" s="38"/>
      <c r="M189" s="38">
        <v>4.5900000000000003E-2</v>
      </c>
      <c r="N189">
        <v>0.58752000000000004</v>
      </c>
      <c r="O189">
        <v>0.58752000000000004</v>
      </c>
      <c r="V189">
        <v>0.58752000000000004</v>
      </c>
    </row>
    <row r="190" spans="1:23" x14ac:dyDescent="0.25">
      <c r="A190" s="2">
        <v>45211</v>
      </c>
      <c r="B190" t="s">
        <v>9228</v>
      </c>
      <c r="C190" t="s">
        <v>9224</v>
      </c>
      <c r="D190" t="s">
        <v>9225</v>
      </c>
      <c r="E190" t="s">
        <v>9518</v>
      </c>
      <c r="F190" t="s">
        <v>9519</v>
      </c>
      <c r="G190">
        <v>500</v>
      </c>
      <c r="I190" s="38">
        <v>0.65</v>
      </c>
      <c r="J190">
        <v>325</v>
      </c>
      <c r="K190" s="38"/>
      <c r="M190" s="38">
        <v>0.65</v>
      </c>
      <c r="N190">
        <v>325</v>
      </c>
      <c r="O190">
        <v>325</v>
      </c>
      <c r="Q190">
        <v>325</v>
      </c>
    </row>
    <row r="191" spans="1:23" x14ac:dyDescent="0.25">
      <c r="A191" s="2">
        <v>45222</v>
      </c>
      <c r="B191" t="s">
        <v>9292</v>
      </c>
      <c r="C191" t="s">
        <v>9218</v>
      </c>
      <c r="D191" t="s">
        <v>9262</v>
      </c>
      <c r="E191" t="s">
        <v>9520</v>
      </c>
      <c r="F191" t="s">
        <v>9521</v>
      </c>
      <c r="G191">
        <v>15</v>
      </c>
      <c r="I191" s="38">
        <v>0.7</v>
      </c>
      <c r="J191">
        <v>10.5</v>
      </c>
      <c r="K191" s="38"/>
      <c r="M191" s="38">
        <v>0.7</v>
      </c>
      <c r="N191">
        <v>10.5</v>
      </c>
      <c r="O191">
        <v>10.5</v>
      </c>
      <c r="R191">
        <v>10.5</v>
      </c>
    </row>
    <row r="192" spans="1:23" x14ac:dyDescent="0.25">
      <c r="A192" s="2">
        <v>45222</v>
      </c>
      <c r="B192" t="s">
        <v>9292</v>
      </c>
      <c r="C192" t="s">
        <v>9218</v>
      </c>
      <c r="D192" t="s">
        <v>9240</v>
      </c>
      <c r="E192" t="s">
        <v>9520</v>
      </c>
      <c r="F192" t="s">
        <v>9521</v>
      </c>
      <c r="G192">
        <v>35</v>
      </c>
      <c r="I192" s="38">
        <v>0.7</v>
      </c>
      <c r="J192">
        <v>24.5</v>
      </c>
      <c r="K192" s="38"/>
      <c r="M192" s="38">
        <v>0.7</v>
      </c>
      <c r="N192">
        <v>24.5</v>
      </c>
      <c r="O192">
        <v>24.5</v>
      </c>
      <c r="R192">
        <v>24.5</v>
      </c>
    </row>
    <row r="193" spans="1:23" x14ac:dyDescent="0.25">
      <c r="A193" s="2">
        <v>44979</v>
      </c>
      <c r="B193" t="s">
        <v>9522</v>
      </c>
      <c r="C193" t="s">
        <v>9224</v>
      </c>
      <c r="D193" t="s">
        <v>9225</v>
      </c>
      <c r="E193" t="s">
        <v>9523</v>
      </c>
      <c r="F193" t="s">
        <v>9524</v>
      </c>
      <c r="G193">
        <v>90</v>
      </c>
      <c r="I193" s="38">
        <v>0.02</v>
      </c>
      <c r="J193">
        <v>1.8</v>
      </c>
      <c r="K193" s="38">
        <v>0.01</v>
      </c>
      <c r="L193">
        <v>0.9</v>
      </c>
      <c r="M193" s="38">
        <v>0.01</v>
      </c>
      <c r="N193">
        <v>0.9</v>
      </c>
      <c r="O193">
        <v>0.9</v>
      </c>
      <c r="P193">
        <v>0.9</v>
      </c>
    </row>
    <row r="194" spans="1:23" x14ac:dyDescent="0.25">
      <c r="A194" s="2">
        <v>45246</v>
      </c>
      <c r="B194" t="s">
        <v>9243</v>
      </c>
      <c r="C194" t="s">
        <v>9229</v>
      </c>
      <c r="D194" t="s">
        <v>141</v>
      </c>
      <c r="E194" t="s">
        <v>9525</v>
      </c>
      <c r="F194" t="s">
        <v>9526</v>
      </c>
      <c r="G194">
        <v>57.442999999999998</v>
      </c>
      <c r="I194" s="38">
        <v>1</v>
      </c>
      <c r="J194">
        <v>57.442999999999998</v>
      </c>
      <c r="K194" s="38">
        <v>1</v>
      </c>
      <c r="L194">
        <v>57.442999999999998</v>
      </c>
      <c r="M194" s="38">
        <v>1</v>
      </c>
      <c r="N194">
        <v>57.442999999999998</v>
      </c>
      <c r="O194">
        <v>57.442999999999998</v>
      </c>
      <c r="P194">
        <v>57.442999999999998</v>
      </c>
    </row>
    <row r="195" spans="1:23" x14ac:dyDescent="0.25">
      <c r="A195" s="2">
        <v>45006</v>
      </c>
      <c r="B195" t="s">
        <v>9243</v>
      </c>
      <c r="C195" t="s">
        <v>9218</v>
      </c>
      <c r="D195" t="s">
        <v>132</v>
      </c>
      <c r="E195" t="s">
        <v>9527</v>
      </c>
      <c r="F195" t="s">
        <v>9528</v>
      </c>
      <c r="G195">
        <v>250</v>
      </c>
      <c r="I195" s="38">
        <v>0.90880000000000005</v>
      </c>
      <c r="J195">
        <v>227.2</v>
      </c>
      <c r="K195" s="38"/>
      <c r="M195" s="38">
        <v>0.90880000000000005</v>
      </c>
      <c r="N195">
        <v>227.2</v>
      </c>
      <c r="O195">
        <v>219.7</v>
      </c>
      <c r="Q195">
        <v>219.7</v>
      </c>
      <c r="W195">
        <v>7.5</v>
      </c>
    </row>
    <row r="196" spans="1:23" x14ac:dyDescent="0.25">
      <c r="A196" s="2">
        <v>45272</v>
      </c>
      <c r="B196" t="s">
        <v>9276</v>
      </c>
      <c r="C196" t="s">
        <v>9218</v>
      </c>
      <c r="D196" t="s">
        <v>84</v>
      </c>
      <c r="E196" t="s">
        <v>9529</v>
      </c>
      <c r="F196" t="s">
        <v>9530</v>
      </c>
      <c r="G196">
        <v>239</v>
      </c>
      <c r="I196" s="38">
        <v>1</v>
      </c>
      <c r="J196">
        <v>239</v>
      </c>
      <c r="K196" s="38">
        <v>1</v>
      </c>
      <c r="L196">
        <v>239</v>
      </c>
      <c r="M196" s="38">
        <v>1</v>
      </c>
      <c r="N196">
        <v>239</v>
      </c>
      <c r="O196">
        <v>239</v>
      </c>
      <c r="S196">
        <v>239</v>
      </c>
    </row>
    <row r="197" spans="1:23" x14ac:dyDescent="0.25">
      <c r="A197" s="2">
        <v>44952</v>
      </c>
      <c r="B197" t="s">
        <v>9426</v>
      </c>
      <c r="C197" t="s">
        <v>9218</v>
      </c>
      <c r="D197" t="s">
        <v>9262</v>
      </c>
      <c r="E197" t="s">
        <v>9531</v>
      </c>
      <c r="F197" t="s">
        <v>9532</v>
      </c>
      <c r="G197">
        <v>100</v>
      </c>
      <c r="I197" s="38">
        <v>0.54010000000000002</v>
      </c>
      <c r="J197">
        <v>54.01</v>
      </c>
      <c r="K197" s="38">
        <v>0.41810000000000003</v>
      </c>
      <c r="L197">
        <v>41.81</v>
      </c>
      <c r="M197" s="38">
        <v>0.31009999999999999</v>
      </c>
      <c r="N197">
        <v>31.01</v>
      </c>
      <c r="O197">
        <v>31.01</v>
      </c>
      <c r="R197">
        <v>31.01</v>
      </c>
    </row>
    <row r="198" spans="1:23" x14ac:dyDescent="0.25">
      <c r="A198" s="2">
        <v>45268</v>
      </c>
      <c r="B198" t="s">
        <v>329</v>
      </c>
      <c r="C198" t="s">
        <v>9224</v>
      </c>
      <c r="D198" t="s">
        <v>9225</v>
      </c>
      <c r="E198" t="s">
        <v>9533</v>
      </c>
      <c r="F198" t="s">
        <v>9534</v>
      </c>
      <c r="G198">
        <v>40</v>
      </c>
      <c r="I198" s="38">
        <v>1</v>
      </c>
      <c r="J198">
        <v>40</v>
      </c>
      <c r="K198" s="38">
        <v>0.38390000000000002</v>
      </c>
      <c r="L198">
        <v>15.356</v>
      </c>
      <c r="M198" s="38">
        <v>0.97319999999999995</v>
      </c>
      <c r="N198">
        <v>38.927999999999997</v>
      </c>
      <c r="O198">
        <v>38.392000000000003</v>
      </c>
      <c r="P198">
        <v>11.068</v>
      </c>
      <c r="Q198">
        <v>22.5</v>
      </c>
      <c r="S198">
        <v>3.2160000000000002</v>
      </c>
      <c r="U198">
        <v>0.53600000000000003</v>
      </c>
      <c r="V198">
        <v>1.0720000000000001</v>
      </c>
      <c r="W198">
        <v>0.53600000000000003</v>
      </c>
    </row>
    <row r="199" spans="1:23" x14ac:dyDescent="0.25">
      <c r="A199" s="2">
        <v>45251</v>
      </c>
      <c r="B199" t="s">
        <v>9289</v>
      </c>
      <c r="C199" t="s">
        <v>9229</v>
      </c>
      <c r="D199" t="s">
        <v>132</v>
      </c>
      <c r="E199" t="s">
        <v>9535</v>
      </c>
      <c r="F199" t="s">
        <v>9536</v>
      </c>
      <c r="G199">
        <v>4.02339</v>
      </c>
      <c r="I199" s="38">
        <v>0.54059999999999997</v>
      </c>
      <c r="J199">
        <v>2.1750446339999998</v>
      </c>
      <c r="K199" s="38">
        <v>0.13450000000000001</v>
      </c>
      <c r="L199">
        <v>0.54114595499999996</v>
      </c>
      <c r="M199" s="38">
        <v>0.54059999999999997</v>
      </c>
      <c r="N199">
        <v>2.1750446339999998</v>
      </c>
      <c r="O199">
        <v>0.93624285299999999</v>
      </c>
      <c r="P199">
        <v>1.6495899000000001E-2</v>
      </c>
      <c r="Q199">
        <v>0.36934720199999999</v>
      </c>
      <c r="S199">
        <v>0.50332608899999998</v>
      </c>
      <c r="U199">
        <v>4.7073663000000002E-2</v>
      </c>
      <c r="W199">
        <v>1.238801781</v>
      </c>
    </row>
    <row r="200" spans="1:23" x14ac:dyDescent="0.25">
      <c r="A200" s="2">
        <v>45251</v>
      </c>
      <c r="B200" t="s">
        <v>9289</v>
      </c>
      <c r="C200" t="s">
        <v>9229</v>
      </c>
      <c r="D200" t="s">
        <v>9250</v>
      </c>
      <c r="E200" t="s">
        <v>9535</v>
      </c>
      <c r="F200" t="s">
        <v>9536</v>
      </c>
      <c r="G200">
        <v>0.301875</v>
      </c>
      <c r="I200" s="38">
        <v>0.54059999999999997</v>
      </c>
      <c r="J200">
        <v>0.16319362500000001</v>
      </c>
      <c r="K200" s="38">
        <v>0.13450000000000001</v>
      </c>
      <c r="L200">
        <v>4.0602187499999998E-2</v>
      </c>
      <c r="M200" s="38">
        <v>0.54059999999999997</v>
      </c>
      <c r="N200">
        <v>0.16319362500000001</v>
      </c>
      <c r="O200">
        <v>7.0246312500000005E-2</v>
      </c>
      <c r="P200">
        <v>1.2376875000000001E-3</v>
      </c>
      <c r="Q200">
        <v>2.7712125000000001E-2</v>
      </c>
      <c r="S200">
        <v>3.7764562500000001E-2</v>
      </c>
      <c r="U200">
        <v>3.5319374999999999E-3</v>
      </c>
      <c r="W200">
        <v>9.2947312500000004E-2</v>
      </c>
    </row>
    <row r="201" spans="1:23" x14ac:dyDescent="0.25">
      <c r="A201" s="2">
        <v>45251</v>
      </c>
      <c r="B201" t="s">
        <v>9289</v>
      </c>
      <c r="C201" t="s">
        <v>9229</v>
      </c>
      <c r="D201" t="s">
        <v>9256</v>
      </c>
      <c r="E201" t="s">
        <v>9535</v>
      </c>
      <c r="F201" t="s">
        <v>9536</v>
      </c>
      <c r="G201">
        <v>19.824735</v>
      </c>
      <c r="I201" s="38">
        <v>0.54059999999999997</v>
      </c>
      <c r="J201">
        <v>10.717251741</v>
      </c>
      <c r="K201" s="38">
        <v>0.13450000000000001</v>
      </c>
      <c r="L201">
        <v>2.6664268574999999</v>
      </c>
      <c r="M201" s="38">
        <v>0.54059999999999997</v>
      </c>
      <c r="N201">
        <v>10.717251741</v>
      </c>
      <c r="O201">
        <v>4.6132158345000001</v>
      </c>
      <c r="P201">
        <v>8.1281413499999997E-2</v>
      </c>
      <c r="Q201">
        <v>1.8199106730000001</v>
      </c>
      <c r="S201">
        <v>2.4800743485000001</v>
      </c>
      <c r="U201">
        <v>0.23194939949999999</v>
      </c>
      <c r="W201">
        <v>6.1040359065000001</v>
      </c>
    </row>
    <row r="202" spans="1:23" x14ac:dyDescent="0.25">
      <c r="A202" s="2">
        <v>44951</v>
      </c>
      <c r="B202" t="s">
        <v>9228</v>
      </c>
      <c r="C202" t="s">
        <v>9224</v>
      </c>
      <c r="D202" t="s">
        <v>9225</v>
      </c>
      <c r="E202" t="s">
        <v>9537</v>
      </c>
      <c r="F202" t="s">
        <v>9538</v>
      </c>
      <c r="G202">
        <v>336.231267829133</v>
      </c>
      <c r="I202" s="38">
        <v>0.29999999999999699</v>
      </c>
      <c r="J202">
        <v>100.869380348739</v>
      </c>
      <c r="K202" s="38"/>
      <c r="M202" s="38">
        <v>0.3</v>
      </c>
      <c r="N202">
        <v>100.869380348736</v>
      </c>
      <c r="O202">
        <v>100.869380348736</v>
      </c>
      <c r="P202">
        <v>7.7333191600689997</v>
      </c>
      <c r="Q202">
        <v>2.0173876069749999</v>
      </c>
      <c r="S202">
        <v>73.970878922406996</v>
      </c>
      <c r="U202">
        <v>17.147794659285001</v>
      </c>
    </row>
    <row r="203" spans="1:23" x14ac:dyDescent="0.25">
      <c r="A203" s="2">
        <v>44951</v>
      </c>
      <c r="B203" t="s">
        <v>7066</v>
      </c>
      <c r="C203" t="s">
        <v>9224</v>
      </c>
      <c r="D203" t="s">
        <v>9225</v>
      </c>
      <c r="E203" t="s">
        <v>9537</v>
      </c>
      <c r="F203" t="s">
        <v>9538</v>
      </c>
      <c r="G203">
        <v>63.768732069999999</v>
      </c>
      <c r="I203" s="38">
        <v>0.3</v>
      </c>
      <c r="J203">
        <v>19.130619621000001</v>
      </c>
      <c r="K203" s="38"/>
      <c r="M203" s="38">
        <v>0.3</v>
      </c>
      <c r="N203">
        <v>19.130619621000001</v>
      </c>
      <c r="O203">
        <v>19.130619621000001</v>
      </c>
      <c r="P203">
        <v>1.46668083761</v>
      </c>
      <c r="Q203">
        <v>0.38261239242</v>
      </c>
      <c r="S203">
        <v>14.029121055399999</v>
      </c>
      <c r="U203">
        <v>3.2522053355699998</v>
      </c>
    </row>
    <row r="204" spans="1:23" x14ac:dyDescent="0.25">
      <c r="A204" s="2">
        <v>45260</v>
      </c>
      <c r="B204" t="s">
        <v>7066</v>
      </c>
      <c r="C204" t="s">
        <v>9229</v>
      </c>
      <c r="D204" t="s">
        <v>9240</v>
      </c>
      <c r="E204" t="s">
        <v>9539</v>
      </c>
      <c r="F204" t="s">
        <v>9540</v>
      </c>
      <c r="G204">
        <v>344.90687514372303</v>
      </c>
      <c r="I204" s="38">
        <v>1</v>
      </c>
      <c r="J204">
        <v>344.90687514372303</v>
      </c>
      <c r="K204" s="38"/>
      <c r="M204" s="38">
        <v>1</v>
      </c>
      <c r="N204">
        <v>344.90687514372303</v>
      </c>
      <c r="O204">
        <v>344.90687514372303</v>
      </c>
      <c r="Q204">
        <v>344.90687514372303</v>
      </c>
    </row>
    <row r="205" spans="1:23" x14ac:dyDescent="0.25">
      <c r="A205" s="2">
        <v>45110</v>
      </c>
      <c r="B205" t="s">
        <v>9426</v>
      </c>
      <c r="C205" t="s">
        <v>9452</v>
      </c>
      <c r="D205" t="s">
        <v>9262</v>
      </c>
      <c r="E205" t="s">
        <v>9541</v>
      </c>
      <c r="F205" t="s">
        <v>9542</v>
      </c>
      <c r="G205">
        <v>37.92</v>
      </c>
      <c r="I205" s="38">
        <v>1</v>
      </c>
      <c r="J205">
        <v>37.92</v>
      </c>
      <c r="K205" s="38">
        <v>1</v>
      </c>
      <c r="L205">
        <v>37.92</v>
      </c>
      <c r="M205" s="38"/>
    </row>
    <row r="206" spans="1:23" x14ac:dyDescent="0.25">
      <c r="A206" s="2">
        <v>45110</v>
      </c>
      <c r="B206" t="s">
        <v>7066</v>
      </c>
      <c r="C206" t="s">
        <v>9452</v>
      </c>
      <c r="D206" t="s">
        <v>9262</v>
      </c>
      <c r="E206" t="s">
        <v>9541</v>
      </c>
      <c r="F206" t="s">
        <v>9542</v>
      </c>
      <c r="G206">
        <v>2.08</v>
      </c>
      <c r="I206" s="38">
        <v>1</v>
      </c>
      <c r="J206">
        <v>2.08</v>
      </c>
      <c r="K206" s="38">
        <v>1</v>
      </c>
      <c r="L206">
        <v>2.08</v>
      </c>
      <c r="M206" s="38"/>
    </row>
    <row r="207" spans="1:23" x14ac:dyDescent="0.25">
      <c r="A207" s="2">
        <v>45209</v>
      </c>
      <c r="B207" t="s">
        <v>768</v>
      </c>
      <c r="C207" t="s">
        <v>9452</v>
      </c>
      <c r="D207" t="s">
        <v>9262</v>
      </c>
      <c r="E207" t="s">
        <v>9543</v>
      </c>
      <c r="F207" t="s">
        <v>9544</v>
      </c>
      <c r="G207">
        <v>40</v>
      </c>
      <c r="I207" s="38">
        <v>1</v>
      </c>
      <c r="J207">
        <v>40</v>
      </c>
      <c r="K207" s="38"/>
      <c r="M207" s="38">
        <v>1</v>
      </c>
      <c r="N207">
        <v>40</v>
      </c>
      <c r="O207">
        <v>40</v>
      </c>
      <c r="R207">
        <v>40</v>
      </c>
    </row>
    <row r="208" spans="1:23" x14ac:dyDescent="0.25">
      <c r="A208" s="2">
        <v>45281</v>
      </c>
      <c r="B208" t="s">
        <v>9320</v>
      </c>
      <c r="C208" t="s">
        <v>9452</v>
      </c>
      <c r="D208" t="s">
        <v>84</v>
      </c>
      <c r="E208" t="s">
        <v>9545</v>
      </c>
      <c r="F208" t="s">
        <v>9546</v>
      </c>
      <c r="G208">
        <v>6.7895999979630002</v>
      </c>
      <c r="I208" s="38">
        <v>1</v>
      </c>
      <c r="J208">
        <v>6.7895999979630002</v>
      </c>
      <c r="K208" s="38">
        <v>1</v>
      </c>
      <c r="L208">
        <v>6.7895999979630002</v>
      </c>
      <c r="M208" s="38">
        <v>1</v>
      </c>
      <c r="N208">
        <v>6.7895999979630002</v>
      </c>
      <c r="O208">
        <v>6.7895999979630002</v>
      </c>
      <c r="S208">
        <v>6.7895999979630002</v>
      </c>
    </row>
    <row r="209" spans="1:23" x14ac:dyDescent="0.25">
      <c r="A209" s="2">
        <v>45281</v>
      </c>
      <c r="B209" t="s">
        <v>9317</v>
      </c>
      <c r="C209" t="s">
        <v>9452</v>
      </c>
      <c r="D209" t="s">
        <v>84</v>
      </c>
      <c r="E209" t="s">
        <v>9545</v>
      </c>
      <c r="F209" t="s">
        <v>9546</v>
      </c>
      <c r="G209">
        <v>13.448399998656001</v>
      </c>
      <c r="I209" s="38">
        <v>1</v>
      </c>
      <c r="J209">
        <v>13.448399998656001</v>
      </c>
      <c r="K209" s="38">
        <v>1</v>
      </c>
      <c r="L209">
        <v>13.448399998656001</v>
      </c>
      <c r="M209" s="38">
        <v>1</v>
      </c>
      <c r="N209">
        <v>13.448399998656001</v>
      </c>
      <c r="O209">
        <v>13.448399998656001</v>
      </c>
      <c r="S209">
        <v>13.448399998656001</v>
      </c>
    </row>
    <row r="210" spans="1:23" x14ac:dyDescent="0.25">
      <c r="A210" s="2">
        <v>45281</v>
      </c>
      <c r="B210" t="s">
        <v>4726</v>
      </c>
      <c r="C210" t="s">
        <v>9452</v>
      </c>
      <c r="D210" t="s">
        <v>84</v>
      </c>
      <c r="E210" t="s">
        <v>9545</v>
      </c>
      <c r="F210" t="s">
        <v>9546</v>
      </c>
      <c r="G210">
        <v>19.761999990117999</v>
      </c>
      <c r="I210" s="38">
        <v>1</v>
      </c>
      <c r="J210">
        <v>19.761999990117999</v>
      </c>
      <c r="K210" s="38">
        <v>1</v>
      </c>
      <c r="L210">
        <v>19.761999990117999</v>
      </c>
      <c r="M210" s="38">
        <v>1</v>
      </c>
      <c r="N210">
        <v>19.761999990117999</v>
      </c>
      <c r="O210">
        <v>19.761999990117999</v>
      </c>
      <c r="S210">
        <v>19.761999990117999</v>
      </c>
    </row>
    <row r="211" spans="1:23" x14ac:dyDescent="0.25">
      <c r="A211" s="2">
        <v>45104</v>
      </c>
      <c r="B211" t="s">
        <v>9284</v>
      </c>
      <c r="C211" t="s">
        <v>9224</v>
      </c>
      <c r="D211" t="s">
        <v>9225</v>
      </c>
      <c r="E211" t="s">
        <v>9547</v>
      </c>
      <c r="F211" t="s">
        <v>9548</v>
      </c>
      <c r="G211">
        <v>135</v>
      </c>
      <c r="I211" s="38">
        <v>0.3</v>
      </c>
      <c r="J211">
        <v>40.5</v>
      </c>
      <c r="K211" s="38">
        <v>7.2599999999999998E-2</v>
      </c>
      <c r="L211">
        <v>9.8010000000000002</v>
      </c>
      <c r="M211" s="38">
        <v>0.3</v>
      </c>
      <c r="N211">
        <v>40.5</v>
      </c>
      <c r="O211">
        <v>40.5</v>
      </c>
      <c r="P211">
        <v>29.7</v>
      </c>
      <c r="Q211">
        <v>8.1</v>
      </c>
      <c r="S211">
        <v>2.7</v>
      </c>
    </row>
    <row r="212" spans="1:23" x14ac:dyDescent="0.25">
      <c r="A212" s="2">
        <v>45104</v>
      </c>
      <c r="B212" t="s">
        <v>9549</v>
      </c>
      <c r="C212" t="s">
        <v>9224</v>
      </c>
      <c r="D212" t="s">
        <v>9225</v>
      </c>
      <c r="E212" t="s">
        <v>9547</v>
      </c>
      <c r="F212" t="s">
        <v>9548</v>
      </c>
      <c r="G212">
        <v>15</v>
      </c>
      <c r="I212" s="38">
        <v>0.3</v>
      </c>
      <c r="J212">
        <v>4.5</v>
      </c>
      <c r="K212" s="38">
        <v>7.2599999999999998E-2</v>
      </c>
      <c r="L212">
        <v>1.089</v>
      </c>
      <c r="M212" s="38">
        <v>0.3</v>
      </c>
      <c r="N212">
        <v>4.5</v>
      </c>
      <c r="O212">
        <v>4.5</v>
      </c>
      <c r="P212">
        <v>3.3</v>
      </c>
      <c r="Q212">
        <v>0.9</v>
      </c>
      <c r="S212">
        <v>0.3</v>
      </c>
    </row>
    <row r="213" spans="1:23" x14ac:dyDescent="0.25">
      <c r="A213" s="2">
        <v>45104</v>
      </c>
      <c r="B213" t="s">
        <v>768</v>
      </c>
      <c r="C213" t="s">
        <v>9224</v>
      </c>
      <c r="D213" t="s">
        <v>9225</v>
      </c>
      <c r="E213" t="s">
        <v>9547</v>
      </c>
      <c r="F213" t="s">
        <v>9548</v>
      </c>
      <c r="G213">
        <v>150</v>
      </c>
      <c r="I213" s="38">
        <v>0.3</v>
      </c>
      <c r="J213">
        <v>45</v>
      </c>
      <c r="K213" s="38">
        <v>7.2599999999999998E-2</v>
      </c>
      <c r="L213">
        <v>10.89</v>
      </c>
      <c r="M213" s="38">
        <v>0.3</v>
      </c>
      <c r="N213">
        <v>45</v>
      </c>
      <c r="O213">
        <v>45</v>
      </c>
      <c r="P213">
        <v>33</v>
      </c>
      <c r="Q213">
        <v>9</v>
      </c>
      <c r="S213">
        <v>3</v>
      </c>
    </row>
    <row r="214" spans="1:23" x14ac:dyDescent="0.25">
      <c r="A214" s="2">
        <v>45282</v>
      </c>
      <c r="B214" t="s">
        <v>4726</v>
      </c>
      <c r="C214" t="s">
        <v>9218</v>
      </c>
      <c r="D214" t="s">
        <v>141</v>
      </c>
      <c r="E214" t="s">
        <v>9550</v>
      </c>
      <c r="F214" t="s">
        <v>9551</v>
      </c>
      <c r="G214">
        <v>72.5</v>
      </c>
      <c r="I214" s="38">
        <v>1</v>
      </c>
      <c r="J214">
        <v>72.5</v>
      </c>
      <c r="K214" s="38">
        <v>1</v>
      </c>
      <c r="L214">
        <v>72.5</v>
      </c>
      <c r="M214" s="38"/>
    </row>
    <row r="215" spans="1:23" x14ac:dyDescent="0.25">
      <c r="A215" s="2">
        <v>45282</v>
      </c>
      <c r="B215" t="s">
        <v>4726</v>
      </c>
      <c r="C215" t="s">
        <v>9218</v>
      </c>
      <c r="D215" t="s">
        <v>9234</v>
      </c>
      <c r="E215" t="s">
        <v>9550</v>
      </c>
      <c r="F215" t="s">
        <v>9551</v>
      </c>
      <c r="G215">
        <v>72.5</v>
      </c>
      <c r="I215" s="38">
        <v>1</v>
      </c>
      <c r="J215">
        <v>72.5</v>
      </c>
      <c r="K215" s="38">
        <v>1</v>
      </c>
      <c r="L215">
        <v>72.5</v>
      </c>
      <c r="M215" s="38"/>
    </row>
    <row r="216" spans="1:23" x14ac:dyDescent="0.25">
      <c r="A216" s="2">
        <v>45021</v>
      </c>
      <c r="B216" t="s">
        <v>9387</v>
      </c>
      <c r="C216" t="s">
        <v>318</v>
      </c>
      <c r="D216" t="s">
        <v>9225</v>
      </c>
      <c r="E216" t="s">
        <v>9552</v>
      </c>
      <c r="F216" t="s">
        <v>9553</v>
      </c>
      <c r="G216">
        <v>200</v>
      </c>
      <c r="I216" s="38">
        <v>0.01</v>
      </c>
      <c r="J216">
        <v>2</v>
      </c>
      <c r="K216" s="38">
        <v>5.0000000000000001E-3</v>
      </c>
      <c r="L216">
        <v>1</v>
      </c>
      <c r="M216" s="38">
        <v>5.0000000000000001E-3</v>
      </c>
      <c r="N216">
        <v>1</v>
      </c>
      <c r="O216">
        <v>1</v>
      </c>
      <c r="P216">
        <v>1</v>
      </c>
    </row>
    <row r="217" spans="1:23" x14ac:dyDescent="0.25">
      <c r="A217" s="2">
        <v>44945</v>
      </c>
      <c r="B217" t="s">
        <v>9364</v>
      </c>
      <c r="C217" t="s">
        <v>9229</v>
      </c>
      <c r="D217" t="s">
        <v>9256</v>
      </c>
      <c r="E217" t="s">
        <v>9554</v>
      </c>
      <c r="F217" t="s">
        <v>9555</v>
      </c>
      <c r="G217">
        <v>300</v>
      </c>
      <c r="I217" s="38">
        <v>0.16</v>
      </c>
      <c r="J217">
        <v>48</v>
      </c>
      <c r="K217" s="38"/>
      <c r="M217" s="38">
        <v>0.16</v>
      </c>
      <c r="N217">
        <v>48</v>
      </c>
      <c r="O217">
        <v>27</v>
      </c>
      <c r="Q217">
        <v>27</v>
      </c>
      <c r="W217">
        <v>21</v>
      </c>
    </row>
    <row r="218" spans="1:23" x14ac:dyDescent="0.25">
      <c r="A218" s="2">
        <v>45092</v>
      </c>
      <c r="B218" t="s">
        <v>8807</v>
      </c>
      <c r="C218" t="s">
        <v>9218</v>
      </c>
      <c r="D218" t="s">
        <v>84</v>
      </c>
      <c r="E218" t="s">
        <v>9556</v>
      </c>
      <c r="F218" t="s">
        <v>9557</v>
      </c>
      <c r="G218">
        <v>35</v>
      </c>
      <c r="I218" s="38">
        <v>0.73</v>
      </c>
      <c r="J218">
        <v>25.55</v>
      </c>
      <c r="K218" s="38">
        <v>0.73</v>
      </c>
      <c r="L218">
        <v>25.55</v>
      </c>
      <c r="M218" s="38">
        <v>0.73</v>
      </c>
      <c r="N218">
        <v>25.55</v>
      </c>
      <c r="O218">
        <v>25.55</v>
      </c>
      <c r="S218">
        <v>25.55</v>
      </c>
    </row>
    <row r="219" spans="1:23" x14ac:dyDescent="0.25">
      <c r="A219" s="2">
        <v>44929</v>
      </c>
      <c r="B219" t="s">
        <v>9243</v>
      </c>
      <c r="C219" t="s">
        <v>9224</v>
      </c>
      <c r="D219" t="s">
        <v>9225</v>
      </c>
      <c r="E219" t="s">
        <v>9558</v>
      </c>
      <c r="F219" t="s">
        <v>9559</v>
      </c>
      <c r="G219">
        <v>250</v>
      </c>
      <c r="I219" s="38">
        <v>0.02</v>
      </c>
      <c r="J219">
        <v>5</v>
      </c>
      <c r="K219" s="38">
        <v>0.01</v>
      </c>
      <c r="L219">
        <v>2.5</v>
      </c>
      <c r="M219" s="38">
        <v>0.01</v>
      </c>
      <c r="N219">
        <v>2.5</v>
      </c>
      <c r="O219">
        <v>2.5</v>
      </c>
      <c r="P219">
        <v>2.5</v>
      </c>
    </row>
    <row r="220" spans="1:23" x14ac:dyDescent="0.25">
      <c r="A220" s="2">
        <v>45090</v>
      </c>
      <c r="B220" t="s">
        <v>9273</v>
      </c>
      <c r="C220" t="s">
        <v>9218</v>
      </c>
      <c r="D220" t="s">
        <v>9234</v>
      </c>
      <c r="E220" t="s">
        <v>9560</v>
      </c>
      <c r="F220" t="s">
        <v>9561</v>
      </c>
      <c r="G220">
        <v>130</v>
      </c>
      <c r="I220" s="38">
        <v>1</v>
      </c>
      <c r="J220">
        <v>130</v>
      </c>
      <c r="K220" s="38">
        <v>1</v>
      </c>
      <c r="L220">
        <v>130</v>
      </c>
      <c r="M220" s="38">
        <v>0.107</v>
      </c>
      <c r="N220">
        <v>13.91</v>
      </c>
      <c r="W220">
        <v>13.91</v>
      </c>
    </row>
    <row r="221" spans="1:23" x14ac:dyDescent="0.25">
      <c r="A221" s="2">
        <v>44965</v>
      </c>
      <c r="B221" t="s">
        <v>9273</v>
      </c>
      <c r="C221" t="s">
        <v>318</v>
      </c>
      <c r="D221" t="s">
        <v>84</v>
      </c>
      <c r="E221" t="s">
        <v>9562</v>
      </c>
      <c r="F221" t="s">
        <v>9563</v>
      </c>
      <c r="G221">
        <v>500.00000000001</v>
      </c>
      <c r="I221" s="38">
        <v>0.99999999999997802</v>
      </c>
      <c r="J221">
        <v>499.99999999999898</v>
      </c>
      <c r="K221" s="38">
        <v>0.99999999999997802</v>
      </c>
      <c r="L221">
        <v>499.99999999999898</v>
      </c>
      <c r="M221" s="38">
        <v>1</v>
      </c>
      <c r="N221">
        <v>500</v>
      </c>
      <c r="O221">
        <v>449.99999999999898</v>
      </c>
      <c r="S221">
        <v>449.99999999999898</v>
      </c>
      <c r="W221">
        <v>50.000000000001002</v>
      </c>
    </row>
    <row r="222" spans="1:23" x14ac:dyDescent="0.25">
      <c r="A222" s="2">
        <v>45069</v>
      </c>
      <c r="B222" t="s">
        <v>6291</v>
      </c>
      <c r="C222" t="s">
        <v>9224</v>
      </c>
      <c r="D222" t="s">
        <v>9225</v>
      </c>
      <c r="E222" t="s">
        <v>9564</v>
      </c>
      <c r="F222" t="s">
        <v>9565</v>
      </c>
      <c r="G222">
        <v>20</v>
      </c>
      <c r="I222" s="38">
        <v>0.02</v>
      </c>
      <c r="J222">
        <v>0.4</v>
      </c>
      <c r="K222" s="38">
        <v>0.01</v>
      </c>
      <c r="L222">
        <v>0.2</v>
      </c>
      <c r="M222" s="38">
        <v>0.01</v>
      </c>
      <c r="N222">
        <v>0.2</v>
      </c>
      <c r="O222">
        <v>0.2</v>
      </c>
      <c r="P222">
        <v>0.2</v>
      </c>
    </row>
    <row r="223" spans="1:23" x14ac:dyDescent="0.25">
      <c r="A223" s="2">
        <v>44974</v>
      </c>
      <c r="B223" t="s">
        <v>9451</v>
      </c>
      <c r="C223" t="s">
        <v>9452</v>
      </c>
      <c r="D223" t="s">
        <v>141</v>
      </c>
      <c r="E223" t="s">
        <v>9566</v>
      </c>
      <c r="F223" t="s">
        <v>9567</v>
      </c>
      <c r="G223">
        <v>20.527058823531</v>
      </c>
      <c r="I223" s="38">
        <v>0.53269999999995299</v>
      </c>
      <c r="J223">
        <v>10.934764235294001</v>
      </c>
      <c r="K223" s="38">
        <v>5.0699999999998899E-2</v>
      </c>
      <c r="L223">
        <v>1.040721882353</v>
      </c>
      <c r="M223" s="38">
        <v>0.48199999999999998</v>
      </c>
      <c r="N223">
        <v>9.8940423529419999</v>
      </c>
      <c r="O223">
        <v>9.8940423529419999</v>
      </c>
      <c r="P223">
        <v>8.5577308235299991</v>
      </c>
      <c r="Q223">
        <v>0.17448</v>
      </c>
      <c r="S223">
        <v>1.1618315294120001</v>
      </c>
    </row>
    <row r="224" spans="1:23" x14ac:dyDescent="0.25">
      <c r="A224" s="2">
        <v>44974</v>
      </c>
      <c r="B224" t="s">
        <v>9451</v>
      </c>
      <c r="C224" t="s">
        <v>9452</v>
      </c>
      <c r="D224" t="s">
        <v>9240</v>
      </c>
      <c r="E224" t="s">
        <v>9566</v>
      </c>
      <c r="F224" t="s">
        <v>9567</v>
      </c>
      <c r="G224">
        <v>6.158117647059</v>
      </c>
      <c r="I224" s="38">
        <v>0.53269999999994599</v>
      </c>
      <c r="J224">
        <v>3.2804292705879998</v>
      </c>
      <c r="K224" s="38">
        <v>5.0700000000017703E-2</v>
      </c>
      <c r="L224">
        <v>0.31221656470600001</v>
      </c>
      <c r="M224" s="38">
        <v>0.48199999999999998</v>
      </c>
      <c r="N224">
        <v>2.9682127058829999</v>
      </c>
      <c r="O224">
        <v>2.9682127058829999</v>
      </c>
      <c r="P224">
        <v>2.5673192470589998</v>
      </c>
      <c r="Q224">
        <v>5.2344000000000002E-2</v>
      </c>
      <c r="S224">
        <v>0.34854945882400001</v>
      </c>
    </row>
    <row r="225" spans="1:23" x14ac:dyDescent="0.25">
      <c r="A225" s="2">
        <v>44974</v>
      </c>
      <c r="B225" t="s">
        <v>9451</v>
      </c>
      <c r="C225" t="s">
        <v>9452</v>
      </c>
      <c r="D225" t="s">
        <v>9404</v>
      </c>
      <c r="E225" t="s">
        <v>9566</v>
      </c>
      <c r="F225" t="s">
        <v>9567</v>
      </c>
      <c r="G225">
        <v>20.527058823531</v>
      </c>
      <c r="I225" s="38">
        <v>0.53269999999995299</v>
      </c>
      <c r="J225">
        <v>10.934764235294001</v>
      </c>
      <c r="K225" s="38">
        <v>5.0699999999998899E-2</v>
      </c>
      <c r="L225">
        <v>1.040721882353</v>
      </c>
      <c r="M225" s="38">
        <v>0.48199999999999998</v>
      </c>
      <c r="N225">
        <v>9.8940423529419999</v>
      </c>
      <c r="O225">
        <v>9.8940423529419999</v>
      </c>
      <c r="P225">
        <v>8.5577308235299991</v>
      </c>
      <c r="Q225">
        <v>0.17448</v>
      </c>
      <c r="S225">
        <v>1.1618315294120001</v>
      </c>
    </row>
    <row r="226" spans="1:23" x14ac:dyDescent="0.25">
      <c r="A226" s="2">
        <v>44974</v>
      </c>
      <c r="B226" t="s">
        <v>9451</v>
      </c>
      <c r="C226" t="s">
        <v>9452</v>
      </c>
      <c r="D226" t="s">
        <v>84</v>
      </c>
      <c r="E226" t="s">
        <v>9566</v>
      </c>
      <c r="F226" t="s">
        <v>9567</v>
      </c>
      <c r="G226">
        <v>14.368941176470001</v>
      </c>
      <c r="I226" s="38">
        <v>0.53270000000003004</v>
      </c>
      <c r="J226">
        <v>7.6543349647059999</v>
      </c>
      <c r="K226" s="38">
        <v>5.0699999999997997E-2</v>
      </c>
      <c r="L226">
        <v>0.72850531764699999</v>
      </c>
      <c r="M226" s="38">
        <v>0.48199999999999998</v>
      </c>
      <c r="N226">
        <v>6.9258296470599996</v>
      </c>
      <c r="O226">
        <v>6.9258296470599996</v>
      </c>
      <c r="P226">
        <v>5.9904115764709998</v>
      </c>
      <c r="Q226">
        <v>0.12213599999999999</v>
      </c>
      <c r="S226">
        <v>0.81328207058900004</v>
      </c>
    </row>
    <row r="227" spans="1:23" x14ac:dyDescent="0.25">
      <c r="A227" s="2">
        <v>44974</v>
      </c>
      <c r="B227" t="s">
        <v>9451</v>
      </c>
      <c r="C227" t="s">
        <v>9452</v>
      </c>
      <c r="D227" t="s">
        <v>9234</v>
      </c>
      <c r="E227" t="s">
        <v>9566</v>
      </c>
      <c r="F227" t="s">
        <v>9567</v>
      </c>
      <c r="G227">
        <v>6.8423529411780004</v>
      </c>
      <c r="I227" s="38">
        <v>0.53269999999992401</v>
      </c>
      <c r="J227">
        <v>3.644921411765</v>
      </c>
      <c r="K227" s="38">
        <v>5.0700000000040303E-2</v>
      </c>
      <c r="L227">
        <v>0.34690729411799998</v>
      </c>
      <c r="M227" s="38">
        <v>0.48199999999999998</v>
      </c>
      <c r="N227">
        <v>3.298014117648</v>
      </c>
      <c r="O227">
        <v>3.298014117648</v>
      </c>
      <c r="P227">
        <v>2.8525769411769999</v>
      </c>
      <c r="Q227">
        <v>5.8160000000000003E-2</v>
      </c>
      <c r="S227">
        <v>0.38727717647100002</v>
      </c>
    </row>
    <row r="228" spans="1:23" x14ac:dyDescent="0.25">
      <c r="A228" s="2">
        <v>44978</v>
      </c>
      <c r="B228" t="s">
        <v>9522</v>
      </c>
      <c r="C228" t="s">
        <v>9224</v>
      </c>
      <c r="D228" t="s">
        <v>9225</v>
      </c>
      <c r="E228" t="s">
        <v>9568</v>
      </c>
      <c r="F228" t="s">
        <v>9569</v>
      </c>
      <c r="G228">
        <v>20</v>
      </c>
      <c r="I228" s="38">
        <v>0.02</v>
      </c>
      <c r="J228">
        <v>0.4</v>
      </c>
      <c r="K228" s="38">
        <v>0.01</v>
      </c>
      <c r="L228">
        <v>0.2</v>
      </c>
      <c r="M228" s="38">
        <v>0.01</v>
      </c>
      <c r="N228">
        <v>0.2</v>
      </c>
      <c r="O228">
        <v>0.2</v>
      </c>
      <c r="P228">
        <v>0.2</v>
      </c>
    </row>
    <row r="229" spans="1:23" x14ac:dyDescent="0.25">
      <c r="A229" s="2">
        <v>44980</v>
      </c>
      <c r="B229" t="s">
        <v>9522</v>
      </c>
      <c r="C229" t="s">
        <v>9224</v>
      </c>
      <c r="D229" t="s">
        <v>9225</v>
      </c>
      <c r="E229" t="s">
        <v>9570</v>
      </c>
      <c r="F229" t="s">
        <v>9571</v>
      </c>
      <c r="G229">
        <v>60</v>
      </c>
      <c r="I229" s="38">
        <v>0.02</v>
      </c>
      <c r="J229">
        <v>1.2</v>
      </c>
      <c r="K229" s="38">
        <v>0.01</v>
      </c>
      <c r="L229">
        <v>0.6</v>
      </c>
      <c r="M229" s="38">
        <v>0.01</v>
      </c>
      <c r="N229">
        <v>0.6</v>
      </c>
      <c r="O229">
        <v>0.6</v>
      </c>
      <c r="P229">
        <v>0.6</v>
      </c>
    </row>
    <row r="230" spans="1:23" x14ac:dyDescent="0.25">
      <c r="A230" s="2">
        <v>45016</v>
      </c>
      <c r="B230" t="s">
        <v>9228</v>
      </c>
      <c r="C230" t="s">
        <v>318</v>
      </c>
      <c r="D230" t="s">
        <v>9225</v>
      </c>
      <c r="E230" t="s">
        <v>9572</v>
      </c>
      <c r="F230" t="s">
        <v>9573</v>
      </c>
      <c r="G230">
        <v>118.7487938</v>
      </c>
      <c r="I230" s="38">
        <v>0.2</v>
      </c>
      <c r="J230">
        <v>23.749758759999999</v>
      </c>
      <c r="K230" s="38"/>
      <c r="M230" s="38">
        <v>0.2</v>
      </c>
      <c r="N230">
        <v>23.749758759999999</v>
      </c>
      <c r="O230">
        <v>23.749758759999999</v>
      </c>
      <c r="Q230">
        <v>9.8917745235400005</v>
      </c>
      <c r="S230">
        <v>13.85798423646</v>
      </c>
    </row>
    <row r="231" spans="1:23" x14ac:dyDescent="0.25">
      <c r="A231" s="2">
        <v>44952</v>
      </c>
      <c r="B231" t="s">
        <v>9228</v>
      </c>
      <c r="C231" t="s">
        <v>9224</v>
      </c>
      <c r="D231" t="s">
        <v>9225</v>
      </c>
      <c r="E231" t="s">
        <v>9574</v>
      </c>
      <c r="F231" t="s">
        <v>9575</v>
      </c>
      <c r="G231">
        <v>500</v>
      </c>
      <c r="I231" s="38">
        <v>0.5</v>
      </c>
      <c r="J231">
        <v>250</v>
      </c>
      <c r="K231" s="38"/>
      <c r="M231" s="38">
        <v>0.5</v>
      </c>
      <c r="N231">
        <v>250</v>
      </c>
      <c r="O231">
        <v>250</v>
      </c>
      <c r="P231">
        <v>5</v>
      </c>
      <c r="Q231">
        <v>200</v>
      </c>
      <c r="S231">
        <v>25</v>
      </c>
      <c r="U231">
        <v>10</v>
      </c>
      <c r="V231">
        <v>10</v>
      </c>
    </row>
    <row r="232" spans="1:23" x14ac:dyDescent="0.25">
      <c r="A232" s="2">
        <v>45202</v>
      </c>
      <c r="B232" t="s">
        <v>9243</v>
      </c>
      <c r="C232" t="s">
        <v>9218</v>
      </c>
      <c r="D232" t="s">
        <v>141</v>
      </c>
      <c r="E232" t="s">
        <v>9576</v>
      </c>
      <c r="F232" t="s">
        <v>9577</v>
      </c>
      <c r="G232">
        <v>500</v>
      </c>
      <c r="I232" s="38">
        <v>1</v>
      </c>
      <c r="J232">
        <v>500</v>
      </c>
      <c r="K232" s="38"/>
      <c r="M232" s="38">
        <v>1</v>
      </c>
      <c r="N232">
        <v>500</v>
      </c>
      <c r="O232">
        <v>500</v>
      </c>
      <c r="V232">
        <v>500</v>
      </c>
    </row>
    <row r="233" spans="1:23" x14ac:dyDescent="0.25">
      <c r="A233" s="2">
        <v>44960</v>
      </c>
      <c r="B233" t="s">
        <v>7066</v>
      </c>
      <c r="C233" t="s">
        <v>9218</v>
      </c>
      <c r="D233" t="s">
        <v>141</v>
      </c>
      <c r="E233" t="s">
        <v>9578</v>
      </c>
      <c r="F233" t="s">
        <v>9579</v>
      </c>
      <c r="G233">
        <v>298.38022165388003</v>
      </c>
      <c r="I233" s="38">
        <v>0.999999999999997</v>
      </c>
      <c r="J233">
        <v>298.380221653879</v>
      </c>
      <c r="K233" s="38"/>
      <c r="M233" s="38">
        <v>1</v>
      </c>
      <c r="N233">
        <v>298.38022165388003</v>
      </c>
      <c r="O233">
        <v>238.67433930093901</v>
      </c>
      <c r="P233">
        <v>7.7578857630010001</v>
      </c>
      <c r="Q233">
        <v>50.247229326514002</v>
      </c>
      <c r="V233">
        <v>180.66922421142399</v>
      </c>
      <c r="W233">
        <v>59.705882352941003</v>
      </c>
    </row>
    <row r="234" spans="1:23" x14ac:dyDescent="0.25">
      <c r="A234" s="2">
        <v>45104</v>
      </c>
      <c r="B234" t="s">
        <v>768</v>
      </c>
      <c r="C234" t="s">
        <v>9452</v>
      </c>
      <c r="D234" t="s">
        <v>84</v>
      </c>
      <c r="E234" t="s">
        <v>9580</v>
      </c>
      <c r="F234" t="s">
        <v>9581</v>
      </c>
      <c r="G234">
        <v>18</v>
      </c>
      <c r="I234" s="38">
        <v>1</v>
      </c>
      <c r="J234">
        <v>18</v>
      </c>
      <c r="K234" s="38">
        <v>1</v>
      </c>
      <c r="L234">
        <v>18</v>
      </c>
      <c r="M234" s="38">
        <v>1</v>
      </c>
      <c r="N234">
        <v>18</v>
      </c>
      <c r="O234">
        <v>18</v>
      </c>
      <c r="S234">
        <v>18</v>
      </c>
    </row>
    <row r="235" spans="1:23" x14ac:dyDescent="0.25">
      <c r="A235" s="2">
        <v>45176</v>
      </c>
      <c r="B235" t="s">
        <v>6378</v>
      </c>
      <c r="C235" t="s">
        <v>9224</v>
      </c>
      <c r="D235" t="s">
        <v>9225</v>
      </c>
      <c r="E235" t="s">
        <v>9582</v>
      </c>
      <c r="F235" t="s">
        <v>9583</v>
      </c>
      <c r="G235">
        <v>50</v>
      </c>
      <c r="I235" s="38">
        <v>0.02</v>
      </c>
      <c r="J235">
        <v>1</v>
      </c>
      <c r="K235" s="38">
        <v>0.01</v>
      </c>
      <c r="L235">
        <v>0.5</v>
      </c>
      <c r="M235" s="38">
        <v>0.01</v>
      </c>
      <c r="N235">
        <v>0.5</v>
      </c>
      <c r="O235">
        <v>0.5</v>
      </c>
      <c r="P235">
        <v>0.5</v>
      </c>
    </row>
    <row r="236" spans="1:23" x14ac:dyDescent="0.25">
      <c r="A236" s="2">
        <v>45281</v>
      </c>
      <c r="B236" t="s">
        <v>9292</v>
      </c>
      <c r="C236" t="s">
        <v>9452</v>
      </c>
      <c r="D236" t="s">
        <v>9262</v>
      </c>
      <c r="E236" t="s">
        <v>9584</v>
      </c>
      <c r="F236" t="s">
        <v>9585</v>
      </c>
      <c r="G236">
        <v>9.1999999999999993</v>
      </c>
      <c r="I236" s="38">
        <v>1</v>
      </c>
      <c r="J236">
        <v>9.1999999999999993</v>
      </c>
      <c r="K236" s="38"/>
      <c r="M236" s="38">
        <v>1</v>
      </c>
      <c r="N236">
        <v>9.1999999999999993</v>
      </c>
      <c r="O236">
        <v>9.1999999999999993</v>
      </c>
      <c r="R236">
        <v>9.1999999999999993</v>
      </c>
    </row>
    <row r="237" spans="1:23" x14ac:dyDescent="0.25">
      <c r="A237" s="2">
        <v>45281</v>
      </c>
      <c r="B237" t="s">
        <v>9276</v>
      </c>
      <c r="C237" t="s">
        <v>9452</v>
      </c>
      <c r="D237" t="s">
        <v>9262</v>
      </c>
      <c r="E237" t="s">
        <v>9584</v>
      </c>
      <c r="F237" t="s">
        <v>9585</v>
      </c>
      <c r="G237">
        <v>30.8</v>
      </c>
      <c r="I237" s="38">
        <v>1</v>
      </c>
      <c r="J237">
        <v>30.8</v>
      </c>
      <c r="K237" s="38"/>
      <c r="M237" s="38">
        <v>1</v>
      </c>
      <c r="N237">
        <v>30.8</v>
      </c>
      <c r="O237">
        <v>30.8</v>
      </c>
      <c r="R237">
        <v>30.8</v>
      </c>
    </row>
    <row r="238" spans="1:23" x14ac:dyDescent="0.25">
      <c r="A238" s="2">
        <v>45196</v>
      </c>
      <c r="B238" t="s">
        <v>9289</v>
      </c>
      <c r="C238" t="s">
        <v>9218</v>
      </c>
      <c r="D238" t="s">
        <v>84</v>
      </c>
      <c r="E238" t="s">
        <v>9586</v>
      </c>
      <c r="F238" t="s">
        <v>9587</v>
      </c>
      <c r="G238">
        <v>17.699999994692</v>
      </c>
      <c r="I238" s="38">
        <v>0.99999999999988698</v>
      </c>
      <c r="J238">
        <v>17.69999999469</v>
      </c>
      <c r="K238" s="38">
        <v>0.99999999999988698</v>
      </c>
      <c r="L238">
        <v>17.69999999469</v>
      </c>
      <c r="M238" s="38">
        <v>1</v>
      </c>
      <c r="N238">
        <v>17.69999999469</v>
      </c>
      <c r="O238">
        <v>17.69999999469</v>
      </c>
      <c r="S238">
        <v>17.69999999469</v>
      </c>
    </row>
    <row r="239" spans="1:23" x14ac:dyDescent="0.25">
      <c r="A239" s="2">
        <v>45196</v>
      </c>
      <c r="B239" t="s">
        <v>9243</v>
      </c>
      <c r="C239" t="s">
        <v>9218</v>
      </c>
      <c r="D239" t="s">
        <v>84</v>
      </c>
      <c r="E239" t="s">
        <v>9586</v>
      </c>
      <c r="F239" t="s">
        <v>9587</v>
      </c>
      <c r="G239">
        <v>132.29999986769701</v>
      </c>
      <c r="I239" s="38">
        <v>1.00000000000002</v>
      </c>
      <c r="J239">
        <v>132.2999998677</v>
      </c>
      <c r="K239" s="38">
        <v>1.00000000000002</v>
      </c>
      <c r="L239">
        <v>132.2999998677</v>
      </c>
      <c r="M239" s="38">
        <v>1</v>
      </c>
      <c r="N239">
        <v>132.2999998677</v>
      </c>
      <c r="O239">
        <v>132.2999998677</v>
      </c>
      <c r="S239">
        <v>132.2999998677</v>
      </c>
    </row>
    <row r="240" spans="1:23" x14ac:dyDescent="0.25">
      <c r="A240" s="2">
        <v>45183</v>
      </c>
      <c r="B240" t="s">
        <v>9401</v>
      </c>
      <c r="C240" t="s">
        <v>9218</v>
      </c>
      <c r="D240" t="s">
        <v>141</v>
      </c>
      <c r="E240" t="s">
        <v>9588</v>
      </c>
      <c r="F240" t="s">
        <v>9589</v>
      </c>
      <c r="G240">
        <v>180</v>
      </c>
      <c r="I240" s="38">
        <v>1</v>
      </c>
      <c r="J240">
        <v>180</v>
      </c>
      <c r="K240" s="38">
        <v>1</v>
      </c>
      <c r="L240">
        <v>180</v>
      </c>
      <c r="M240" s="38">
        <v>1</v>
      </c>
      <c r="N240">
        <v>180</v>
      </c>
      <c r="O240">
        <v>180</v>
      </c>
      <c r="P240">
        <v>180</v>
      </c>
    </row>
    <row r="241" spans="1:23" x14ac:dyDescent="0.25">
      <c r="A241" s="2">
        <v>45282</v>
      </c>
      <c r="B241" t="s">
        <v>329</v>
      </c>
      <c r="C241" t="s">
        <v>9224</v>
      </c>
      <c r="D241" t="s">
        <v>9225</v>
      </c>
      <c r="E241" t="s">
        <v>9590</v>
      </c>
      <c r="F241" t="s">
        <v>9591</v>
      </c>
      <c r="G241">
        <v>15</v>
      </c>
      <c r="I241" s="38">
        <v>1</v>
      </c>
      <c r="J241">
        <v>15</v>
      </c>
      <c r="K241" s="38">
        <v>0.08</v>
      </c>
      <c r="L241">
        <v>1.2</v>
      </c>
      <c r="M241" s="38">
        <v>1</v>
      </c>
      <c r="N241">
        <v>15</v>
      </c>
      <c r="O241">
        <v>14.4</v>
      </c>
      <c r="Q241">
        <v>12.6</v>
      </c>
      <c r="S241">
        <v>1.2</v>
      </c>
      <c r="V241">
        <v>0.6</v>
      </c>
      <c r="W241">
        <v>0.6</v>
      </c>
    </row>
    <row r="242" spans="1:23" x14ac:dyDescent="0.25">
      <c r="A242" s="2">
        <v>45015</v>
      </c>
      <c r="B242" t="s">
        <v>9273</v>
      </c>
      <c r="C242" t="s">
        <v>9218</v>
      </c>
      <c r="D242" t="s">
        <v>9234</v>
      </c>
      <c r="E242" t="s">
        <v>9592</v>
      </c>
      <c r="F242" t="s">
        <v>9593</v>
      </c>
      <c r="G242">
        <v>150</v>
      </c>
      <c r="I242" s="38">
        <v>1</v>
      </c>
      <c r="J242">
        <v>150</v>
      </c>
      <c r="K242" s="38">
        <v>1</v>
      </c>
      <c r="L242">
        <v>150</v>
      </c>
      <c r="M242" s="38">
        <v>0.08</v>
      </c>
      <c r="N242">
        <v>12</v>
      </c>
      <c r="W242">
        <v>12</v>
      </c>
    </row>
    <row r="243" spans="1:23" x14ac:dyDescent="0.25">
      <c r="A243" s="2">
        <v>45275</v>
      </c>
      <c r="B243" t="s">
        <v>9243</v>
      </c>
      <c r="C243" t="s">
        <v>9218</v>
      </c>
      <c r="D243" t="s">
        <v>141</v>
      </c>
      <c r="E243" t="s">
        <v>9594</v>
      </c>
      <c r="F243" t="s">
        <v>9595</v>
      </c>
      <c r="G243">
        <v>80</v>
      </c>
      <c r="I243" s="38">
        <v>1</v>
      </c>
      <c r="J243">
        <v>80</v>
      </c>
      <c r="K243" s="38">
        <v>1</v>
      </c>
      <c r="L243">
        <v>80</v>
      </c>
      <c r="M243" s="38">
        <v>1</v>
      </c>
      <c r="N243">
        <v>80</v>
      </c>
      <c r="O243">
        <v>80</v>
      </c>
      <c r="P243">
        <v>80</v>
      </c>
    </row>
    <row r="244" spans="1:23" x14ac:dyDescent="0.25">
      <c r="A244" s="2">
        <v>45006</v>
      </c>
      <c r="B244" t="s">
        <v>9292</v>
      </c>
      <c r="C244" t="s">
        <v>9218</v>
      </c>
      <c r="D244" t="s">
        <v>9262</v>
      </c>
      <c r="E244" t="s">
        <v>9596</v>
      </c>
      <c r="F244" t="s">
        <v>9597</v>
      </c>
      <c r="G244">
        <v>100</v>
      </c>
      <c r="I244" s="38">
        <v>0.54069999999999996</v>
      </c>
      <c r="J244">
        <v>54.07</v>
      </c>
      <c r="K244" s="38"/>
      <c r="M244" s="38">
        <v>0.54069999999999996</v>
      </c>
      <c r="N244">
        <v>54.07</v>
      </c>
      <c r="O244">
        <v>54.07</v>
      </c>
      <c r="R244">
        <v>54.07</v>
      </c>
    </row>
    <row r="245" spans="1:23" x14ac:dyDescent="0.25">
      <c r="A245" s="2">
        <v>45273</v>
      </c>
      <c r="B245" t="s">
        <v>9228</v>
      </c>
      <c r="C245" t="s">
        <v>9218</v>
      </c>
      <c r="D245" t="s">
        <v>141</v>
      </c>
      <c r="E245" t="s">
        <v>9598</v>
      </c>
      <c r="F245" t="s">
        <v>9599</v>
      </c>
      <c r="G245">
        <v>442</v>
      </c>
      <c r="I245" s="38">
        <v>1</v>
      </c>
      <c r="J245">
        <v>442</v>
      </c>
      <c r="K245" s="38"/>
      <c r="M245" s="38">
        <v>1</v>
      </c>
      <c r="N245">
        <v>442</v>
      </c>
      <c r="O245">
        <v>442</v>
      </c>
      <c r="P245">
        <v>207.74</v>
      </c>
      <c r="Q245">
        <v>234.26</v>
      </c>
    </row>
    <row r="246" spans="1:23" x14ac:dyDescent="0.25">
      <c r="A246" s="2">
        <v>45280</v>
      </c>
      <c r="B246" t="s">
        <v>9228</v>
      </c>
      <c r="C246" t="s">
        <v>9224</v>
      </c>
      <c r="D246" t="s">
        <v>9225</v>
      </c>
      <c r="E246" t="s">
        <v>9600</v>
      </c>
      <c r="F246" t="s">
        <v>9601</v>
      </c>
      <c r="G246">
        <v>85</v>
      </c>
      <c r="I246" s="38">
        <v>0.6</v>
      </c>
      <c r="J246">
        <v>51</v>
      </c>
      <c r="K246" s="38"/>
      <c r="M246" s="38">
        <v>0.6</v>
      </c>
      <c r="N246">
        <v>51</v>
      </c>
      <c r="O246">
        <v>51</v>
      </c>
      <c r="P246">
        <v>20.399999999999999</v>
      </c>
      <c r="Q246">
        <v>28.9</v>
      </c>
      <c r="S246">
        <v>1.7</v>
      </c>
    </row>
    <row r="247" spans="1:23" x14ac:dyDescent="0.25">
      <c r="A247" s="2">
        <v>44972</v>
      </c>
      <c r="B247" t="s">
        <v>9334</v>
      </c>
      <c r="C247" t="s">
        <v>9224</v>
      </c>
      <c r="D247" t="s">
        <v>9225</v>
      </c>
      <c r="E247" t="s">
        <v>9602</v>
      </c>
      <c r="F247" t="s">
        <v>9603</v>
      </c>
      <c r="G247">
        <v>70</v>
      </c>
      <c r="I247" s="38">
        <v>0.02</v>
      </c>
      <c r="J247">
        <v>1.4</v>
      </c>
      <c r="K247" s="38">
        <v>0.01</v>
      </c>
      <c r="L247">
        <v>0.7</v>
      </c>
      <c r="M247" s="38">
        <v>0.01</v>
      </c>
      <c r="N247">
        <v>0.7</v>
      </c>
      <c r="O247">
        <v>0.7</v>
      </c>
      <c r="P247">
        <v>0.7</v>
      </c>
    </row>
    <row r="248" spans="1:23" x14ac:dyDescent="0.25">
      <c r="A248" s="2">
        <v>45274</v>
      </c>
      <c r="B248" t="s">
        <v>9276</v>
      </c>
      <c r="C248" t="s">
        <v>9218</v>
      </c>
      <c r="D248" t="s">
        <v>84</v>
      </c>
      <c r="E248" t="s">
        <v>9604</v>
      </c>
      <c r="F248" t="s">
        <v>9605</v>
      </c>
      <c r="G248">
        <v>475</v>
      </c>
      <c r="I248" s="38">
        <v>1</v>
      </c>
      <c r="J248">
        <v>475</v>
      </c>
      <c r="K248" s="38">
        <v>1</v>
      </c>
      <c r="L248">
        <v>475</v>
      </c>
      <c r="M248" s="38">
        <v>1</v>
      </c>
      <c r="N248">
        <v>475</v>
      </c>
      <c r="O248">
        <v>475</v>
      </c>
      <c r="S248">
        <v>475</v>
      </c>
    </row>
    <row r="249" spans="1:23" x14ac:dyDescent="0.25">
      <c r="A249" s="2">
        <v>45093</v>
      </c>
      <c r="B249" t="s">
        <v>9273</v>
      </c>
      <c r="C249" t="s">
        <v>9229</v>
      </c>
      <c r="D249" t="s">
        <v>9256</v>
      </c>
      <c r="E249" t="s">
        <v>9606</v>
      </c>
      <c r="F249" t="s">
        <v>9607</v>
      </c>
      <c r="G249">
        <v>250</v>
      </c>
      <c r="I249" s="38">
        <v>0.68369999999999997</v>
      </c>
      <c r="J249">
        <v>170.92500000000001</v>
      </c>
      <c r="K249" s="38"/>
      <c r="M249" s="38">
        <v>0.68369999999999997</v>
      </c>
      <c r="N249">
        <v>170.92500000000001</v>
      </c>
      <c r="O249">
        <v>163.42500000000001</v>
      </c>
      <c r="Q249">
        <v>163.42500000000001</v>
      </c>
      <c r="W249">
        <v>7.5</v>
      </c>
    </row>
    <row r="250" spans="1:23" x14ac:dyDescent="0.25">
      <c r="A250" s="2">
        <v>45131</v>
      </c>
      <c r="B250" t="s">
        <v>4733</v>
      </c>
      <c r="C250" t="s">
        <v>9224</v>
      </c>
      <c r="D250" t="s">
        <v>9225</v>
      </c>
      <c r="E250" t="s">
        <v>9395</v>
      </c>
      <c r="F250" t="s">
        <v>9396</v>
      </c>
      <c r="G250">
        <v>90</v>
      </c>
      <c r="I250" s="38">
        <v>0.02</v>
      </c>
      <c r="J250">
        <v>1.8</v>
      </c>
      <c r="K250" s="38">
        <v>0.01</v>
      </c>
      <c r="L250">
        <v>0.9</v>
      </c>
      <c r="M250" s="38">
        <v>0.01</v>
      </c>
      <c r="N250">
        <v>0.9</v>
      </c>
      <c r="O250">
        <v>0.9</v>
      </c>
      <c r="P250">
        <v>0.9</v>
      </c>
    </row>
    <row r="251" spans="1:23" x14ac:dyDescent="0.25">
      <c r="A251" s="2">
        <v>45044</v>
      </c>
      <c r="B251" t="s">
        <v>768</v>
      </c>
      <c r="C251" t="s">
        <v>9218</v>
      </c>
      <c r="D251" t="s">
        <v>361</v>
      </c>
      <c r="E251" t="s">
        <v>9608</v>
      </c>
      <c r="F251" t="s">
        <v>9609</v>
      </c>
      <c r="G251">
        <v>110</v>
      </c>
      <c r="I251" s="38">
        <v>0.30280000000000001</v>
      </c>
      <c r="J251">
        <v>33.308</v>
      </c>
      <c r="K251" s="38"/>
      <c r="M251" s="38">
        <v>0.30280000000000001</v>
      </c>
      <c r="N251">
        <v>33.308</v>
      </c>
      <c r="O251">
        <v>33.308</v>
      </c>
      <c r="Q251">
        <v>33.308</v>
      </c>
    </row>
    <row r="252" spans="1:23" x14ac:dyDescent="0.25">
      <c r="A252" s="2">
        <v>45140</v>
      </c>
      <c r="B252" t="s">
        <v>6992</v>
      </c>
      <c r="C252" t="s">
        <v>318</v>
      </c>
      <c r="D252" t="s">
        <v>9225</v>
      </c>
      <c r="E252" t="s">
        <v>9610</v>
      </c>
      <c r="F252" t="s">
        <v>9611</v>
      </c>
      <c r="G252">
        <v>120</v>
      </c>
      <c r="I252" s="38">
        <v>0.2</v>
      </c>
      <c r="J252">
        <v>24</v>
      </c>
      <c r="K252" s="38">
        <v>0.1</v>
      </c>
      <c r="L252">
        <v>12</v>
      </c>
      <c r="M252" s="38">
        <v>0.2</v>
      </c>
      <c r="N252">
        <v>24</v>
      </c>
      <c r="O252">
        <v>24</v>
      </c>
      <c r="P252">
        <v>12</v>
      </c>
      <c r="Q252">
        <v>12</v>
      </c>
    </row>
    <row r="253" spans="1:23" x14ac:dyDescent="0.25">
      <c r="A253" s="2">
        <v>45140</v>
      </c>
      <c r="B253" t="s">
        <v>6992</v>
      </c>
      <c r="C253" t="s">
        <v>318</v>
      </c>
      <c r="D253" t="s">
        <v>9240</v>
      </c>
      <c r="E253" t="s">
        <v>9610</v>
      </c>
      <c r="F253" t="s">
        <v>9611</v>
      </c>
      <c r="G253">
        <v>30</v>
      </c>
      <c r="I253" s="38">
        <v>0.2</v>
      </c>
      <c r="J253">
        <v>6</v>
      </c>
      <c r="K253" s="38">
        <v>0.1</v>
      </c>
      <c r="L253">
        <v>3</v>
      </c>
      <c r="M253" s="38">
        <v>0.2</v>
      </c>
      <c r="N253">
        <v>6</v>
      </c>
      <c r="O253">
        <v>6</v>
      </c>
      <c r="P253">
        <v>3</v>
      </c>
      <c r="Q253">
        <v>3</v>
      </c>
    </row>
    <row r="254" spans="1:23" x14ac:dyDescent="0.25">
      <c r="A254" s="2">
        <v>45252</v>
      </c>
      <c r="B254" t="s">
        <v>9243</v>
      </c>
      <c r="C254" t="s">
        <v>9218</v>
      </c>
      <c r="D254" t="s">
        <v>141</v>
      </c>
      <c r="E254" t="s">
        <v>9612</v>
      </c>
      <c r="F254" t="s">
        <v>9613</v>
      </c>
      <c r="G254">
        <v>125</v>
      </c>
      <c r="I254" s="38">
        <v>1</v>
      </c>
      <c r="J254">
        <v>125</v>
      </c>
      <c r="K254" s="38">
        <v>1</v>
      </c>
      <c r="L254">
        <v>125</v>
      </c>
      <c r="M254" s="38">
        <v>1</v>
      </c>
      <c r="N254">
        <v>125</v>
      </c>
      <c r="O254">
        <v>125</v>
      </c>
      <c r="P254">
        <v>125</v>
      </c>
    </row>
    <row r="255" spans="1:23" x14ac:dyDescent="0.25">
      <c r="A255" s="2">
        <v>45279</v>
      </c>
      <c r="B255" t="s">
        <v>9423</v>
      </c>
      <c r="C255" t="s">
        <v>9218</v>
      </c>
      <c r="D255" t="s">
        <v>9234</v>
      </c>
      <c r="E255" t="s">
        <v>9614</v>
      </c>
      <c r="F255" t="s">
        <v>9615</v>
      </c>
      <c r="G255">
        <v>75</v>
      </c>
      <c r="I255" s="38">
        <v>1</v>
      </c>
      <c r="J255">
        <v>75</v>
      </c>
      <c r="K255" s="38">
        <v>1</v>
      </c>
      <c r="L255">
        <v>75</v>
      </c>
      <c r="M255" s="38">
        <v>0.5</v>
      </c>
      <c r="N255">
        <v>37.5</v>
      </c>
      <c r="W255">
        <v>37.5</v>
      </c>
    </row>
    <row r="256" spans="1:23" x14ac:dyDescent="0.25">
      <c r="A256" s="2">
        <v>45190</v>
      </c>
      <c r="B256" t="s">
        <v>9276</v>
      </c>
      <c r="C256" t="s">
        <v>318</v>
      </c>
      <c r="D256" t="s">
        <v>141</v>
      </c>
      <c r="E256" t="s">
        <v>9616</v>
      </c>
      <c r="F256" t="s">
        <v>9617</v>
      </c>
      <c r="G256">
        <v>175</v>
      </c>
      <c r="I256" s="38">
        <v>1</v>
      </c>
      <c r="J256">
        <v>175</v>
      </c>
      <c r="K256" s="38">
        <v>1</v>
      </c>
      <c r="L256">
        <v>175</v>
      </c>
      <c r="M256" s="38">
        <v>1</v>
      </c>
      <c r="N256">
        <v>175</v>
      </c>
      <c r="O256">
        <v>175</v>
      </c>
      <c r="P256">
        <v>175</v>
      </c>
    </row>
    <row r="257" spans="1:23" x14ac:dyDescent="0.25">
      <c r="A257" s="2">
        <v>44937</v>
      </c>
      <c r="B257" t="s">
        <v>9276</v>
      </c>
      <c r="C257" t="s">
        <v>9218</v>
      </c>
      <c r="D257" t="s">
        <v>9262</v>
      </c>
      <c r="E257" t="s">
        <v>9618</v>
      </c>
      <c r="F257" t="s">
        <v>9619</v>
      </c>
      <c r="G257">
        <v>350</v>
      </c>
      <c r="I257" s="38">
        <v>0.31719999999999998</v>
      </c>
      <c r="J257">
        <v>111.02</v>
      </c>
      <c r="K257" s="38">
        <v>0.24460000000000001</v>
      </c>
      <c r="L257">
        <v>85.61</v>
      </c>
      <c r="M257" s="38">
        <v>0.22420000000000001</v>
      </c>
      <c r="N257">
        <v>78.47</v>
      </c>
      <c r="O257">
        <v>78.47</v>
      </c>
      <c r="R257">
        <v>78.47</v>
      </c>
    </row>
    <row r="258" spans="1:23" x14ac:dyDescent="0.25">
      <c r="A258" s="2">
        <v>45198</v>
      </c>
      <c r="B258" t="s">
        <v>6429</v>
      </c>
      <c r="C258" t="s">
        <v>9224</v>
      </c>
      <c r="D258" t="s">
        <v>9225</v>
      </c>
      <c r="E258" t="s">
        <v>9620</v>
      </c>
      <c r="F258" t="s">
        <v>9621</v>
      </c>
      <c r="G258">
        <v>30</v>
      </c>
      <c r="I258" s="38">
        <v>0.16669999999999999</v>
      </c>
      <c r="J258">
        <v>5.0010000000000003</v>
      </c>
      <c r="K258" s="38">
        <v>8.7099999999999997E-2</v>
      </c>
      <c r="L258">
        <v>2.613</v>
      </c>
      <c r="M258" s="38">
        <v>0.16669999999999999</v>
      </c>
      <c r="N258">
        <v>5.0010000000000003</v>
      </c>
      <c r="O258">
        <v>5.0010000000000003</v>
      </c>
      <c r="P258">
        <v>0.22500000000000001</v>
      </c>
      <c r="S258">
        <v>4.7759999999999998</v>
      </c>
    </row>
    <row r="259" spans="1:23" x14ac:dyDescent="0.25">
      <c r="A259" s="2">
        <v>45258</v>
      </c>
      <c r="B259" t="s">
        <v>9228</v>
      </c>
      <c r="C259" t="s">
        <v>9218</v>
      </c>
      <c r="D259" t="s">
        <v>132</v>
      </c>
      <c r="E259" t="s">
        <v>9622</v>
      </c>
      <c r="F259" t="s">
        <v>9623</v>
      </c>
      <c r="G259">
        <v>20</v>
      </c>
      <c r="I259" s="38">
        <v>1</v>
      </c>
      <c r="J259">
        <v>20</v>
      </c>
      <c r="K259" s="38">
        <v>0.13539999999999999</v>
      </c>
      <c r="L259">
        <v>2.7080000000000002</v>
      </c>
      <c r="M259" s="38">
        <v>0.86460000000000004</v>
      </c>
      <c r="N259">
        <v>17.292000000000002</v>
      </c>
      <c r="O259">
        <v>15.696</v>
      </c>
      <c r="Q259">
        <v>15.696</v>
      </c>
      <c r="W259">
        <v>1.5960000000000001</v>
      </c>
    </row>
    <row r="260" spans="1:23" x14ac:dyDescent="0.25">
      <c r="A260" s="2">
        <v>45156</v>
      </c>
      <c r="B260" t="s">
        <v>768</v>
      </c>
      <c r="C260" t="s">
        <v>9452</v>
      </c>
      <c r="D260" t="s">
        <v>9237</v>
      </c>
      <c r="E260" t="s">
        <v>9624</v>
      </c>
      <c r="F260" t="s">
        <v>9625</v>
      </c>
      <c r="G260">
        <v>40</v>
      </c>
      <c r="I260" s="38">
        <v>1</v>
      </c>
      <c r="J260">
        <v>40</v>
      </c>
      <c r="K260" s="38"/>
      <c r="M260" s="38">
        <v>1</v>
      </c>
      <c r="N260">
        <v>40</v>
      </c>
      <c r="O260">
        <v>40</v>
      </c>
      <c r="R260">
        <v>40</v>
      </c>
    </row>
    <row r="261" spans="1:23" x14ac:dyDescent="0.25">
      <c r="A261" s="2">
        <v>45280</v>
      </c>
      <c r="B261" t="s">
        <v>9243</v>
      </c>
      <c r="C261" t="s">
        <v>9218</v>
      </c>
      <c r="D261" t="s">
        <v>9256</v>
      </c>
      <c r="E261" t="s">
        <v>9626</v>
      </c>
      <c r="F261" t="s">
        <v>9627</v>
      </c>
      <c r="G261">
        <v>35</v>
      </c>
      <c r="I261" s="38">
        <v>0.63</v>
      </c>
      <c r="J261">
        <v>22.05</v>
      </c>
      <c r="K261" s="38"/>
      <c r="M261" s="38">
        <v>0.63</v>
      </c>
      <c r="N261">
        <v>22.05</v>
      </c>
      <c r="O261">
        <v>21.35</v>
      </c>
      <c r="Q261">
        <v>21.35</v>
      </c>
      <c r="W261">
        <v>0.7</v>
      </c>
    </row>
    <row r="262" spans="1:23" x14ac:dyDescent="0.25">
      <c r="A262" s="2">
        <v>45036</v>
      </c>
      <c r="B262" t="s">
        <v>9273</v>
      </c>
      <c r="C262" t="s">
        <v>9218</v>
      </c>
      <c r="D262" t="s">
        <v>9234</v>
      </c>
      <c r="E262" t="s">
        <v>9628</v>
      </c>
      <c r="F262" t="s">
        <v>9629</v>
      </c>
      <c r="G262">
        <v>50</v>
      </c>
      <c r="I262" s="38">
        <v>0.99</v>
      </c>
      <c r="J262">
        <v>49.5</v>
      </c>
      <c r="K262" s="38">
        <v>0.99</v>
      </c>
      <c r="L262">
        <v>49.5</v>
      </c>
      <c r="M262" s="38">
        <v>0.35</v>
      </c>
      <c r="N262">
        <v>17.5</v>
      </c>
      <c r="W262">
        <v>17.5</v>
      </c>
    </row>
    <row r="263" spans="1:23" x14ac:dyDescent="0.25">
      <c r="A263" s="2">
        <v>45247</v>
      </c>
      <c r="B263" t="s">
        <v>9228</v>
      </c>
      <c r="C263" t="s">
        <v>9218</v>
      </c>
      <c r="D263" t="s">
        <v>132</v>
      </c>
      <c r="E263" t="s">
        <v>9630</v>
      </c>
      <c r="F263" t="s">
        <v>9631</v>
      </c>
      <c r="G263">
        <v>60</v>
      </c>
      <c r="I263" s="38">
        <v>1</v>
      </c>
      <c r="J263">
        <v>60</v>
      </c>
      <c r="K263" s="38"/>
      <c r="M263" s="38">
        <v>1</v>
      </c>
      <c r="N263">
        <v>60</v>
      </c>
      <c r="O263">
        <v>58.2</v>
      </c>
      <c r="Q263">
        <v>58.2</v>
      </c>
      <c r="W263">
        <v>1.8</v>
      </c>
    </row>
    <row r="264" spans="1:23" x14ac:dyDescent="0.25">
      <c r="A264" s="2">
        <v>45148</v>
      </c>
      <c r="B264" t="s">
        <v>6521</v>
      </c>
      <c r="C264" t="s">
        <v>9452</v>
      </c>
      <c r="D264" t="s">
        <v>141</v>
      </c>
      <c r="E264" t="s">
        <v>9632</v>
      </c>
      <c r="F264" t="s">
        <v>9633</v>
      </c>
      <c r="G264">
        <v>34.780833106453002</v>
      </c>
      <c r="I264" s="38">
        <v>0.94599999999998496</v>
      </c>
      <c r="J264">
        <v>32.902668118704</v>
      </c>
      <c r="K264" s="38">
        <v>0.21600000000000399</v>
      </c>
      <c r="L264">
        <v>7.5126599509940002</v>
      </c>
      <c r="M264" s="38">
        <v>0.89200000000000002</v>
      </c>
      <c r="N264">
        <v>31.024503130955001</v>
      </c>
      <c r="O264">
        <v>31.024503130955001</v>
      </c>
      <c r="P264">
        <v>25.39000816771</v>
      </c>
      <c r="U264">
        <v>5.6344949632450003</v>
      </c>
    </row>
    <row r="265" spans="1:23" x14ac:dyDescent="0.25">
      <c r="A265" s="2">
        <v>45148</v>
      </c>
      <c r="B265" t="s">
        <v>6521</v>
      </c>
      <c r="C265" t="s">
        <v>9452</v>
      </c>
      <c r="D265" t="s">
        <v>9234</v>
      </c>
      <c r="E265" t="s">
        <v>9632</v>
      </c>
      <c r="F265" t="s">
        <v>9633</v>
      </c>
      <c r="G265">
        <v>12.864143751702001</v>
      </c>
      <c r="I265" s="38">
        <v>0.94599999999999296</v>
      </c>
      <c r="J265">
        <v>12.16947998911</v>
      </c>
      <c r="K265" s="38">
        <v>0.216000000000029</v>
      </c>
      <c r="L265">
        <v>2.7786550503680001</v>
      </c>
      <c r="M265" s="38">
        <v>0.89200000000000002</v>
      </c>
      <c r="N265">
        <v>11.474816226518</v>
      </c>
      <c r="O265">
        <v>11.474816226518</v>
      </c>
      <c r="P265">
        <v>9.390824938742</v>
      </c>
      <c r="U265">
        <v>2.0839912877760001</v>
      </c>
    </row>
    <row r="266" spans="1:23" x14ac:dyDescent="0.25">
      <c r="A266" s="2">
        <v>44972</v>
      </c>
      <c r="B266" t="s">
        <v>9273</v>
      </c>
      <c r="C266" t="s">
        <v>9218</v>
      </c>
      <c r="D266" t="s">
        <v>141</v>
      </c>
      <c r="E266" t="s">
        <v>9634</v>
      </c>
      <c r="F266" t="s">
        <v>9635</v>
      </c>
      <c r="G266">
        <v>37.734999999999999</v>
      </c>
      <c r="I266" s="38">
        <v>1</v>
      </c>
      <c r="J266">
        <v>37.734999999999999</v>
      </c>
      <c r="K266" s="38">
        <v>1</v>
      </c>
      <c r="L266">
        <v>37.734999999999999</v>
      </c>
      <c r="M266" s="38">
        <v>1</v>
      </c>
      <c r="N266">
        <v>37.734999999999999</v>
      </c>
      <c r="O266">
        <v>37.734999999999999</v>
      </c>
      <c r="P266">
        <v>37.734999999999999</v>
      </c>
    </row>
    <row r="267" spans="1:23" x14ac:dyDescent="0.25">
      <c r="A267" s="2">
        <v>45239</v>
      </c>
      <c r="B267" t="s">
        <v>9451</v>
      </c>
      <c r="C267" t="s">
        <v>9452</v>
      </c>
      <c r="D267" t="s">
        <v>141</v>
      </c>
      <c r="E267" t="s">
        <v>9636</v>
      </c>
      <c r="F267" t="s">
        <v>9637</v>
      </c>
      <c r="G267">
        <v>52.401786549435002</v>
      </c>
      <c r="I267" s="38">
        <v>0.72999999999998999</v>
      </c>
      <c r="J267">
        <v>38.253304181087003</v>
      </c>
      <c r="K267" s="38">
        <v>0.72999999999998999</v>
      </c>
      <c r="L267">
        <v>38.253304181087003</v>
      </c>
      <c r="M267" s="38">
        <v>0.73</v>
      </c>
      <c r="N267">
        <v>38.253304181087003</v>
      </c>
      <c r="O267">
        <v>38.253304181087003</v>
      </c>
      <c r="P267">
        <v>38.253304181087003</v>
      </c>
    </row>
    <row r="268" spans="1:23" x14ac:dyDescent="0.25">
      <c r="A268" s="2">
        <v>45239</v>
      </c>
      <c r="B268" t="s">
        <v>9638</v>
      </c>
      <c r="C268" t="s">
        <v>9452</v>
      </c>
      <c r="D268" t="s">
        <v>141</v>
      </c>
      <c r="E268" t="s">
        <v>9636</v>
      </c>
      <c r="F268" t="s">
        <v>9637</v>
      </c>
      <c r="G268">
        <v>10.480357309887999</v>
      </c>
      <c r="I268" s="38">
        <v>0.729999999999977</v>
      </c>
      <c r="J268">
        <v>7.650660836218</v>
      </c>
      <c r="K268" s="38">
        <v>0.729999999999977</v>
      </c>
      <c r="L268">
        <v>7.650660836218</v>
      </c>
      <c r="M268" s="38">
        <v>0.73</v>
      </c>
      <c r="N268">
        <v>7.650660836218</v>
      </c>
      <c r="O268">
        <v>7.650660836218</v>
      </c>
      <c r="P268">
        <v>7.650660836218</v>
      </c>
    </row>
    <row r="269" spans="1:23" x14ac:dyDescent="0.25">
      <c r="A269" s="2">
        <v>45239</v>
      </c>
      <c r="B269" t="s">
        <v>9639</v>
      </c>
      <c r="C269" t="s">
        <v>9452</v>
      </c>
      <c r="D269" t="s">
        <v>141</v>
      </c>
      <c r="E269" t="s">
        <v>9636</v>
      </c>
      <c r="F269" t="s">
        <v>9637</v>
      </c>
      <c r="G269">
        <v>6.986904873257</v>
      </c>
      <c r="I269" s="38">
        <v>0.73000000000005605</v>
      </c>
      <c r="J269">
        <v>5.1004405574779996</v>
      </c>
      <c r="K269" s="38">
        <v>0.73000000000005605</v>
      </c>
      <c r="L269">
        <v>5.1004405574779996</v>
      </c>
      <c r="M269" s="38">
        <v>0.73</v>
      </c>
      <c r="N269">
        <v>5.1004405574779996</v>
      </c>
      <c r="O269">
        <v>5.1004405574779996</v>
      </c>
      <c r="P269">
        <v>5.1004405574779996</v>
      </c>
    </row>
    <row r="270" spans="1:23" x14ac:dyDescent="0.25">
      <c r="A270" s="2">
        <v>45042</v>
      </c>
      <c r="B270" t="s">
        <v>9426</v>
      </c>
      <c r="C270" t="s">
        <v>9218</v>
      </c>
      <c r="D270" t="s">
        <v>9240</v>
      </c>
      <c r="E270" t="s">
        <v>9640</v>
      </c>
      <c r="F270" t="s">
        <v>9641</v>
      </c>
      <c r="G270">
        <v>27.5</v>
      </c>
      <c r="I270" s="38">
        <v>4.2299999999999997E-2</v>
      </c>
      <c r="J270">
        <v>1.1632499999999999</v>
      </c>
      <c r="K270" s="38"/>
      <c r="M270" s="38">
        <v>4.2299999999999997E-2</v>
      </c>
      <c r="N270">
        <v>1.1632499999999999</v>
      </c>
      <c r="O270">
        <v>1.1632499999999999</v>
      </c>
      <c r="Q270">
        <v>1.1632499999999999</v>
      </c>
    </row>
    <row r="271" spans="1:23" x14ac:dyDescent="0.25">
      <c r="A271" s="2">
        <v>45042</v>
      </c>
      <c r="B271" t="s">
        <v>9373</v>
      </c>
      <c r="C271" t="s">
        <v>9218</v>
      </c>
      <c r="D271" t="s">
        <v>9240</v>
      </c>
      <c r="E271" t="s">
        <v>9640</v>
      </c>
      <c r="F271" t="s">
        <v>9641</v>
      </c>
      <c r="G271">
        <v>3.5</v>
      </c>
      <c r="I271" s="38">
        <v>4.2299999999999997E-2</v>
      </c>
      <c r="J271">
        <v>0.14804999999999999</v>
      </c>
      <c r="K271" s="38"/>
      <c r="M271" s="38">
        <v>4.2299999999999997E-2</v>
      </c>
      <c r="N271">
        <v>0.14804999999999999</v>
      </c>
      <c r="O271">
        <v>0.14804999999999999</v>
      </c>
      <c r="Q271">
        <v>0.14804999999999999</v>
      </c>
    </row>
    <row r="272" spans="1:23" x14ac:dyDescent="0.25">
      <c r="A272" s="2">
        <v>45042</v>
      </c>
      <c r="B272" t="s">
        <v>9642</v>
      </c>
      <c r="C272" t="s">
        <v>9218</v>
      </c>
      <c r="D272" t="s">
        <v>9240</v>
      </c>
      <c r="E272" t="s">
        <v>9640</v>
      </c>
      <c r="F272" t="s">
        <v>9641</v>
      </c>
      <c r="G272">
        <v>2</v>
      </c>
      <c r="I272" s="38">
        <v>4.2299999999999997E-2</v>
      </c>
      <c r="J272">
        <v>8.4599999999999995E-2</v>
      </c>
      <c r="K272" s="38"/>
      <c r="M272" s="38">
        <v>4.2299999999999997E-2</v>
      </c>
      <c r="N272">
        <v>8.4599999999999995E-2</v>
      </c>
      <c r="O272">
        <v>8.4599999999999995E-2</v>
      </c>
      <c r="Q272">
        <v>8.4599999999999995E-2</v>
      </c>
    </row>
    <row r="273" spans="1:22" x14ac:dyDescent="0.25">
      <c r="A273" s="2">
        <v>45042</v>
      </c>
      <c r="B273" t="s">
        <v>9317</v>
      </c>
      <c r="C273" t="s">
        <v>9218</v>
      </c>
      <c r="D273" t="s">
        <v>9240</v>
      </c>
      <c r="E273" t="s">
        <v>9640</v>
      </c>
      <c r="F273" t="s">
        <v>9641</v>
      </c>
      <c r="G273">
        <v>5.5</v>
      </c>
      <c r="I273" s="38">
        <v>4.2299999999999997E-2</v>
      </c>
      <c r="J273">
        <v>0.23265</v>
      </c>
      <c r="K273" s="38"/>
      <c r="M273" s="38">
        <v>4.2299999999999997E-2</v>
      </c>
      <c r="N273">
        <v>0.23265</v>
      </c>
      <c r="O273">
        <v>0.23265</v>
      </c>
      <c r="Q273">
        <v>0.23265</v>
      </c>
    </row>
    <row r="274" spans="1:22" x14ac:dyDescent="0.25">
      <c r="A274" s="2">
        <v>45042</v>
      </c>
      <c r="B274" t="s">
        <v>9279</v>
      </c>
      <c r="C274" t="s">
        <v>9218</v>
      </c>
      <c r="D274" t="s">
        <v>9240</v>
      </c>
      <c r="E274" t="s">
        <v>9640</v>
      </c>
      <c r="F274" t="s">
        <v>9641</v>
      </c>
      <c r="G274">
        <v>11.5</v>
      </c>
      <c r="I274" s="38">
        <v>4.2299999999999997E-2</v>
      </c>
      <c r="J274">
        <v>0.48644999999999999</v>
      </c>
      <c r="K274" s="38"/>
      <c r="M274" s="38">
        <v>4.2299999999999997E-2</v>
      </c>
      <c r="N274">
        <v>0.48644999999999999</v>
      </c>
      <c r="O274">
        <v>0.48644999999999999</v>
      </c>
      <c r="Q274">
        <v>0.48644999999999999</v>
      </c>
    </row>
    <row r="275" spans="1:22" x14ac:dyDescent="0.25">
      <c r="A275" s="2">
        <v>45266</v>
      </c>
      <c r="B275" t="s">
        <v>9292</v>
      </c>
      <c r="C275" t="s">
        <v>318</v>
      </c>
      <c r="D275" t="s">
        <v>9262</v>
      </c>
      <c r="E275" t="s">
        <v>9643</v>
      </c>
      <c r="F275" t="s">
        <v>9644</v>
      </c>
      <c r="G275">
        <v>61.2</v>
      </c>
      <c r="I275" s="38">
        <v>1</v>
      </c>
      <c r="J275">
        <v>61.2</v>
      </c>
      <c r="K275" s="38"/>
      <c r="M275" s="38">
        <v>1</v>
      </c>
      <c r="N275">
        <v>61.2</v>
      </c>
      <c r="O275">
        <v>61.2</v>
      </c>
      <c r="Q275">
        <v>61.2</v>
      </c>
    </row>
    <row r="276" spans="1:22" x14ac:dyDescent="0.25">
      <c r="A276" s="2">
        <v>45104</v>
      </c>
      <c r="B276" t="s">
        <v>9243</v>
      </c>
      <c r="C276" t="s">
        <v>318</v>
      </c>
      <c r="D276" t="s">
        <v>9225</v>
      </c>
      <c r="E276" t="s">
        <v>9645</v>
      </c>
      <c r="F276" t="s">
        <v>9646</v>
      </c>
      <c r="G276">
        <v>250</v>
      </c>
      <c r="I276" s="38">
        <v>0.01</v>
      </c>
      <c r="J276">
        <v>2.5</v>
      </c>
      <c r="K276" s="38">
        <v>5.0000000000000001E-3</v>
      </c>
      <c r="L276">
        <v>1.25</v>
      </c>
      <c r="M276" s="38">
        <v>5.0000000000000001E-3</v>
      </c>
      <c r="N276">
        <v>1.25</v>
      </c>
      <c r="O276">
        <v>1.25</v>
      </c>
      <c r="P276">
        <v>1.25</v>
      </c>
    </row>
    <row r="277" spans="1:22" x14ac:dyDescent="0.25">
      <c r="A277" s="2">
        <v>45280</v>
      </c>
      <c r="B277" t="s">
        <v>9228</v>
      </c>
      <c r="C277" t="s">
        <v>9218</v>
      </c>
      <c r="D277" t="s">
        <v>141</v>
      </c>
      <c r="E277" t="s">
        <v>9647</v>
      </c>
      <c r="F277" t="s">
        <v>9648</v>
      </c>
      <c r="G277">
        <v>250</v>
      </c>
      <c r="I277" s="38">
        <v>1</v>
      </c>
      <c r="J277">
        <v>250</v>
      </c>
      <c r="K277" s="38"/>
      <c r="M277" s="38">
        <v>1</v>
      </c>
      <c r="N277">
        <v>250</v>
      </c>
      <c r="O277">
        <v>250</v>
      </c>
      <c r="P277">
        <v>152.5</v>
      </c>
      <c r="V277">
        <v>97.5</v>
      </c>
    </row>
    <row r="278" spans="1:22" x14ac:dyDescent="0.25">
      <c r="A278" s="2">
        <v>45182</v>
      </c>
      <c r="B278" t="s">
        <v>9284</v>
      </c>
      <c r="C278" t="s">
        <v>9218</v>
      </c>
      <c r="D278" t="s">
        <v>9262</v>
      </c>
      <c r="E278" t="s">
        <v>9649</v>
      </c>
      <c r="F278" t="s">
        <v>9650</v>
      </c>
      <c r="G278">
        <v>10</v>
      </c>
      <c r="I278" s="38">
        <v>0.28999999999999998</v>
      </c>
      <c r="J278">
        <v>2.9</v>
      </c>
      <c r="K278" s="38">
        <v>0.17</v>
      </c>
      <c r="L278">
        <v>1.7</v>
      </c>
      <c r="M278" s="38">
        <v>0.12</v>
      </c>
      <c r="N278">
        <v>1.2</v>
      </c>
      <c r="O278">
        <v>1.2</v>
      </c>
      <c r="R278">
        <v>1.2</v>
      </c>
    </row>
    <row r="279" spans="1:22" x14ac:dyDescent="0.25">
      <c r="A279" s="2">
        <v>45182</v>
      </c>
      <c r="B279" t="s">
        <v>9276</v>
      </c>
      <c r="C279" t="s">
        <v>9218</v>
      </c>
      <c r="D279" t="s">
        <v>9262</v>
      </c>
      <c r="E279" t="s">
        <v>9649</v>
      </c>
      <c r="F279" t="s">
        <v>9650</v>
      </c>
      <c r="G279">
        <v>166</v>
      </c>
      <c r="I279" s="38">
        <v>0.28999999999999998</v>
      </c>
      <c r="J279">
        <v>48.14</v>
      </c>
      <c r="K279" s="38">
        <v>0.17</v>
      </c>
      <c r="L279">
        <v>28.22</v>
      </c>
      <c r="M279" s="38">
        <v>0.12</v>
      </c>
      <c r="N279">
        <v>19.920000000000002</v>
      </c>
      <c r="O279">
        <v>19.920000000000002</v>
      </c>
      <c r="R279">
        <v>19.920000000000002</v>
      </c>
    </row>
    <row r="280" spans="1:22" x14ac:dyDescent="0.25">
      <c r="A280" s="2">
        <v>45182</v>
      </c>
      <c r="B280" t="s">
        <v>768</v>
      </c>
      <c r="C280" t="s">
        <v>9218</v>
      </c>
      <c r="D280" t="s">
        <v>9262</v>
      </c>
      <c r="E280" t="s">
        <v>9649</v>
      </c>
      <c r="F280" t="s">
        <v>9650</v>
      </c>
      <c r="G280">
        <v>24</v>
      </c>
      <c r="I280" s="38">
        <v>0.28999999999999998</v>
      </c>
      <c r="J280">
        <v>6.96</v>
      </c>
      <c r="K280" s="38">
        <v>0.17</v>
      </c>
      <c r="L280">
        <v>4.08</v>
      </c>
      <c r="M280" s="38">
        <v>0.12</v>
      </c>
      <c r="N280">
        <v>2.88</v>
      </c>
      <c r="O280">
        <v>2.88</v>
      </c>
      <c r="R280">
        <v>2.88</v>
      </c>
    </row>
    <row r="281" spans="1:22" x14ac:dyDescent="0.25">
      <c r="A281" s="2">
        <v>45260</v>
      </c>
      <c r="B281" t="s">
        <v>9228</v>
      </c>
      <c r="C281" t="s">
        <v>9218</v>
      </c>
      <c r="D281" t="s">
        <v>9404</v>
      </c>
      <c r="E281" t="s">
        <v>9651</v>
      </c>
      <c r="F281" t="s">
        <v>9652</v>
      </c>
      <c r="G281">
        <v>150</v>
      </c>
      <c r="I281" s="38">
        <v>9.1999999999999998E-2</v>
      </c>
      <c r="J281">
        <v>13.8</v>
      </c>
      <c r="K281" s="38"/>
      <c r="M281" s="38">
        <v>9.1999999999999998E-2</v>
      </c>
      <c r="N281">
        <v>13.8</v>
      </c>
      <c r="O281">
        <v>13.8</v>
      </c>
      <c r="Q281">
        <v>13.8</v>
      </c>
    </row>
    <row r="282" spans="1:22" x14ac:dyDescent="0.25">
      <c r="A282" s="2">
        <v>45280</v>
      </c>
      <c r="B282" t="s">
        <v>9243</v>
      </c>
      <c r="C282" t="s">
        <v>9218</v>
      </c>
      <c r="D282" t="s">
        <v>141</v>
      </c>
      <c r="E282" t="s">
        <v>9653</v>
      </c>
      <c r="F282" t="s">
        <v>9654</v>
      </c>
      <c r="G282">
        <v>75</v>
      </c>
      <c r="I282" s="38">
        <v>1</v>
      </c>
      <c r="J282">
        <v>75</v>
      </c>
      <c r="K282" s="38">
        <v>1</v>
      </c>
      <c r="L282">
        <v>75</v>
      </c>
      <c r="M282" s="38">
        <v>1</v>
      </c>
      <c r="N282">
        <v>75</v>
      </c>
      <c r="O282">
        <v>75</v>
      </c>
      <c r="P282">
        <v>75</v>
      </c>
    </row>
    <row r="283" spans="1:22" x14ac:dyDescent="0.25">
      <c r="A283" s="2">
        <v>44979</v>
      </c>
      <c r="B283" t="s">
        <v>9522</v>
      </c>
      <c r="C283" t="s">
        <v>9224</v>
      </c>
      <c r="D283" t="s">
        <v>9225</v>
      </c>
      <c r="E283" t="s">
        <v>9523</v>
      </c>
      <c r="F283" t="s">
        <v>9524</v>
      </c>
      <c r="G283">
        <v>60</v>
      </c>
      <c r="I283" s="38">
        <v>0.02</v>
      </c>
      <c r="J283">
        <v>1.2</v>
      </c>
      <c r="K283" s="38">
        <v>0.01</v>
      </c>
      <c r="L283">
        <v>0.6</v>
      </c>
      <c r="M283" s="38">
        <v>0.01</v>
      </c>
      <c r="N283">
        <v>0.6</v>
      </c>
      <c r="O283">
        <v>0.6</v>
      </c>
      <c r="P283">
        <v>0.6</v>
      </c>
    </row>
    <row r="284" spans="1:22" x14ac:dyDescent="0.25">
      <c r="A284" s="2">
        <v>45099</v>
      </c>
      <c r="B284" t="s">
        <v>9243</v>
      </c>
      <c r="C284" t="s">
        <v>9224</v>
      </c>
      <c r="D284" t="s">
        <v>9262</v>
      </c>
      <c r="E284" t="s">
        <v>9655</v>
      </c>
      <c r="F284" t="s">
        <v>9656</v>
      </c>
      <c r="G284">
        <v>30</v>
      </c>
      <c r="I284" s="38">
        <v>1</v>
      </c>
      <c r="J284">
        <v>30</v>
      </c>
      <c r="K284" s="38"/>
      <c r="M284" s="38">
        <v>1</v>
      </c>
      <c r="N284">
        <v>30</v>
      </c>
      <c r="O284">
        <v>30</v>
      </c>
      <c r="Q284">
        <v>30</v>
      </c>
    </row>
    <row r="285" spans="1:22" x14ac:dyDescent="0.25">
      <c r="A285" s="2">
        <v>44943</v>
      </c>
      <c r="B285" t="s">
        <v>9243</v>
      </c>
      <c r="C285" t="s">
        <v>9218</v>
      </c>
      <c r="D285" t="s">
        <v>141</v>
      </c>
      <c r="E285" t="s">
        <v>9657</v>
      </c>
      <c r="F285" t="s">
        <v>9658</v>
      </c>
      <c r="G285">
        <v>250</v>
      </c>
      <c r="I285" s="38">
        <v>1</v>
      </c>
      <c r="J285">
        <v>250</v>
      </c>
      <c r="K285" s="38"/>
      <c r="M285" s="38">
        <v>1</v>
      </c>
      <c r="N285">
        <v>250</v>
      </c>
      <c r="O285">
        <v>250</v>
      </c>
      <c r="V285">
        <v>250</v>
      </c>
    </row>
    <row r="286" spans="1:22" x14ac:dyDescent="0.25">
      <c r="A286" s="2">
        <v>45189</v>
      </c>
      <c r="B286" t="s">
        <v>9289</v>
      </c>
      <c r="C286" t="s">
        <v>318</v>
      </c>
      <c r="D286" t="s">
        <v>9225</v>
      </c>
      <c r="E286" t="s">
        <v>9659</v>
      </c>
      <c r="F286" t="s">
        <v>9660</v>
      </c>
      <c r="G286">
        <v>200</v>
      </c>
      <c r="I286" s="38">
        <v>0.01</v>
      </c>
      <c r="J286">
        <v>2</v>
      </c>
      <c r="K286" s="38">
        <v>5.0000000000000001E-3</v>
      </c>
      <c r="L286">
        <v>1</v>
      </c>
      <c r="M286" s="38">
        <v>5.0000000000000001E-3</v>
      </c>
      <c r="N286">
        <v>1</v>
      </c>
      <c r="O286">
        <v>1</v>
      </c>
      <c r="P286">
        <v>1</v>
      </c>
    </row>
    <row r="287" spans="1:22" x14ac:dyDescent="0.25">
      <c r="A287" s="2">
        <v>45280</v>
      </c>
      <c r="B287" t="s">
        <v>6381</v>
      </c>
      <c r="C287" t="s">
        <v>9224</v>
      </c>
      <c r="D287" t="s">
        <v>9225</v>
      </c>
      <c r="E287" t="s">
        <v>9661</v>
      </c>
      <c r="F287" t="s">
        <v>9662</v>
      </c>
      <c r="G287">
        <v>10</v>
      </c>
      <c r="I287" s="38">
        <v>0.02</v>
      </c>
      <c r="J287">
        <v>0.2</v>
      </c>
      <c r="K287" s="38">
        <v>0.01</v>
      </c>
      <c r="L287">
        <v>0.1</v>
      </c>
      <c r="M287" s="38">
        <v>0.01</v>
      </c>
      <c r="N287">
        <v>0.1</v>
      </c>
      <c r="O287">
        <v>0.1</v>
      </c>
      <c r="P287">
        <v>0.1</v>
      </c>
    </row>
    <row r="288" spans="1:22" x14ac:dyDescent="0.25">
      <c r="A288" s="2">
        <v>44949</v>
      </c>
      <c r="B288" t="s">
        <v>9276</v>
      </c>
      <c r="C288" t="s">
        <v>9224</v>
      </c>
      <c r="D288" t="s">
        <v>9225</v>
      </c>
      <c r="E288" t="s">
        <v>9663</v>
      </c>
      <c r="F288" t="s">
        <v>9664</v>
      </c>
      <c r="G288">
        <v>150</v>
      </c>
      <c r="I288" s="38">
        <v>0.5</v>
      </c>
      <c r="J288">
        <v>75</v>
      </c>
      <c r="K288" s="38">
        <v>0.45</v>
      </c>
      <c r="L288">
        <v>67.5</v>
      </c>
      <c r="M288" s="38">
        <v>0.5</v>
      </c>
      <c r="N288">
        <v>75</v>
      </c>
      <c r="O288">
        <v>75</v>
      </c>
      <c r="P288">
        <v>75</v>
      </c>
    </row>
    <row r="289" spans="1:23" x14ac:dyDescent="0.25">
      <c r="A289" s="2">
        <v>44998</v>
      </c>
      <c r="B289" t="s">
        <v>9273</v>
      </c>
      <c r="C289" t="s">
        <v>318</v>
      </c>
      <c r="D289" t="s">
        <v>84</v>
      </c>
      <c r="E289" t="s">
        <v>9562</v>
      </c>
      <c r="F289" t="s">
        <v>9563</v>
      </c>
      <c r="G289">
        <v>300</v>
      </c>
      <c r="I289" s="38">
        <v>1</v>
      </c>
      <c r="J289">
        <v>300</v>
      </c>
      <c r="K289" s="38">
        <v>1</v>
      </c>
      <c r="L289">
        <v>300</v>
      </c>
      <c r="M289" s="38">
        <v>1</v>
      </c>
      <c r="N289">
        <v>300</v>
      </c>
      <c r="O289">
        <v>270</v>
      </c>
      <c r="S289">
        <v>270</v>
      </c>
      <c r="W289">
        <v>30</v>
      </c>
    </row>
    <row r="290" spans="1:23" x14ac:dyDescent="0.25">
      <c r="A290" s="2">
        <v>45079</v>
      </c>
      <c r="B290" t="s">
        <v>9292</v>
      </c>
      <c r="C290" t="s">
        <v>9218</v>
      </c>
      <c r="D290" t="s">
        <v>141</v>
      </c>
      <c r="E290" t="s">
        <v>9665</v>
      </c>
      <c r="F290" t="s">
        <v>9666</v>
      </c>
      <c r="G290">
        <v>110</v>
      </c>
      <c r="I290" s="38">
        <v>1</v>
      </c>
      <c r="J290">
        <v>110</v>
      </c>
      <c r="K290" s="38"/>
      <c r="M290" s="38">
        <v>1</v>
      </c>
      <c r="N290">
        <v>110</v>
      </c>
      <c r="O290">
        <v>110</v>
      </c>
      <c r="P290">
        <v>110</v>
      </c>
    </row>
    <row r="291" spans="1:23" x14ac:dyDescent="0.25">
      <c r="A291" s="2">
        <v>44966</v>
      </c>
      <c r="B291" t="s">
        <v>9243</v>
      </c>
      <c r="C291" t="s">
        <v>9224</v>
      </c>
      <c r="D291" t="s">
        <v>9225</v>
      </c>
      <c r="E291" t="s">
        <v>9667</v>
      </c>
      <c r="F291" t="s">
        <v>9668</v>
      </c>
      <c r="G291">
        <v>100</v>
      </c>
      <c r="I291" s="38">
        <v>0.02</v>
      </c>
      <c r="J291">
        <v>2</v>
      </c>
      <c r="K291" s="38">
        <v>0.01</v>
      </c>
      <c r="L291">
        <v>1</v>
      </c>
      <c r="M291" s="38">
        <v>0.01</v>
      </c>
      <c r="N291">
        <v>1</v>
      </c>
      <c r="O291">
        <v>1</v>
      </c>
      <c r="P291">
        <v>1</v>
      </c>
    </row>
    <row r="292" spans="1:23" x14ac:dyDescent="0.25">
      <c r="A292" s="2">
        <v>45194</v>
      </c>
      <c r="B292" t="s">
        <v>9380</v>
      </c>
      <c r="C292" t="s">
        <v>9218</v>
      </c>
      <c r="D292" t="s">
        <v>84</v>
      </c>
      <c r="E292" t="s">
        <v>9669</v>
      </c>
      <c r="F292" t="s">
        <v>9670</v>
      </c>
      <c r="G292">
        <v>984.53460228904203</v>
      </c>
      <c r="I292" s="38">
        <v>1</v>
      </c>
      <c r="J292">
        <v>984.53460228904305</v>
      </c>
      <c r="K292" s="38">
        <v>1</v>
      </c>
      <c r="L292">
        <v>984.53460228904305</v>
      </c>
      <c r="M292" s="38">
        <v>1</v>
      </c>
      <c r="N292">
        <v>984.53460228904305</v>
      </c>
      <c r="O292">
        <v>984.53460228904305</v>
      </c>
      <c r="S292">
        <v>984.53460228904305</v>
      </c>
    </row>
    <row r="293" spans="1:23" x14ac:dyDescent="0.25">
      <c r="A293" s="2">
        <v>45289</v>
      </c>
      <c r="B293" t="s">
        <v>9671</v>
      </c>
      <c r="C293" t="s">
        <v>9229</v>
      </c>
      <c r="D293" t="s">
        <v>141</v>
      </c>
      <c r="E293" t="s">
        <v>9672</v>
      </c>
      <c r="F293" t="s">
        <v>9673</v>
      </c>
      <c r="G293">
        <v>120</v>
      </c>
      <c r="I293" s="38">
        <v>1</v>
      </c>
      <c r="J293">
        <v>120</v>
      </c>
      <c r="K293" s="38"/>
      <c r="M293" s="38">
        <v>1</v>
      </c>
      <c r="N293">
        <v>120</v>
      </c>
      <c r="O293">
        <v>118.8</v>
      </c>
      <c r="P293">
        <v>16.8</v>
      </c>
      <c r="V293">
        <v>102</v>
      </c>
      <c r="W293">
        <v>1.2</v>
      </c>
    </row>
    <row r="294" spans="1:23" x14ac:dyDescent="0.25">
      <c r="A294" s="2">
        <v>45236</v>
      </c>
      <c r="B294" t="s">
        <v>9364</v>
      </c>
      <c r="C294" t="s">
        <v>9218</v>
      </c>
      <c r="D294" t="s">
        <v>141</v>
      </c>
      <c r="E294" t="s">
        <v>9674</v>
      </c>
      <c r="F294" t="s">
        <v>9675</v>
      </c>
      <c r="G294">
        <v>90.75</v>
      </c>
      <c r="I294" s="38">
        <v>1</v>
      </c>
      <c r="J294">
        <v>90.75</v>
      </c>
      <c r="K294" s="38"/>
      <c r="M294" s="38">
        <v>1</v>
      </c>
      <c r="N294">
        <v>90.75</v>
      </c>
      <c r="O294">
        <v>90.75</v>
      </c>
      <c r="Q294">
        <v>90.75</v>
      </c>
    </row>
    <row r="295" spans="1:23" x14ac:dyDescent="0.25">
      <c r="A295" s="2">
        <v>45275</v>
      </c>
      <c r="B295" t="s">
        <v>4726</v>
      </c>
      <c r="C295" t="s">
        <v>318</v>
      </c>
      <c r="D295" t="s">
        <v>9225</v>
      </c>
      <c r="E295" t="s">
        <v>9676</v>
      </c>
      <c r="F295" t="s">
        <v>9677</v>
      </c>
      <c r="G295">
        <v>137.98303318000001</v>
      </c>
      <c r="I295" s="38">
        <v>0.3</v>
      </c>
      <c r="J295">
        <v>41.394909953999999</v>
      </c>
      <c r="K295" s="38">
        <v>5.1999999999999998E-2</v>
      </c>
      <c r="L295">
        <v>7.1751177253599998</v>
      </c>
      <c r="M295" s="38">
        <v>0.3</v>
      </c>
      <c r="N295">
        <v>41.394909953999999</v>
      </c>
      <c r="O295">
        <v>41.394909953999999</v>
      </c>
      <c r="Q295">
        <v>8.1409989576200008</v>
      </c>
      <c r="S295">
        <v>7.1751177253599998</v>
      </c>
      <c r="V295">
        <v>26.07879327102</v>
      </c>
    </row>
    <row r="296" spans="1:23" x14ac:dyDescent="0.25">
      <c r="A296" s="2">
        <v>45253</v>
      </c>
      <c r="B296" t="s">
        <v>9273</v>
      </c>
      <c r="C296" t="s">
        <v>9218</v>
      </c>
      <c r="D296" t="s">
        <v>84</v>
      </c>
      <c r="E296" t="s">
        <v>9562</v>
      </c>
      <c r="F296" t="s">
        <v>9563</v>
      </c>
      <c r="G296">
        <v>500</v>
      </c>
      <c r="I296" s="38">
        <v>1</v>
      </c>
      <c r="J296">
        <v>500</v>
      </c>
      <c r="K296" s="38">
        <v>1</v>
      </c>
      <c r="L296">
        <v>500</v>
      </c>
      <c r="M296" s="38">
        <v>1</v>
      </c>
      <c r="N296">
        <v>500</v>
      </c>
      <c r="O296">
        <v>450</v>
      </c>
      <c r="S296">
        <v>450</v>
      </c>
      <c r="W296">
        <v>50</v>
      </c>
    </row>
    <row r="297" spans="1:23" x14ac:dyDescent="0.25">
      <c r="A297" s="2">
        <v>45274</v>
      </c>
      <c r="B297" t="s">
        <v>9273</v>
      </c>
      <c r="C297" t="s">
        <v>9224</v>
      </c>
      <c r="D297" t="s">
        <v>9225</v>
      </c>
      <c r="E297" t="s">
        <v>9678</v>
      </c>
      <c r="F297" t="s">
        <v>9679</v>
      </c>
      <c r="G297">
        <v>50</v>
      </c>
      <c r="I297" s="38">
        <v>0.02</v>
      </c>
      <c r="J297">
        <v>1</v>
      </c>
      <c r="K297" s="38">
        <v>0.01</v>
      </c>
      <c r="L297">
        <v>0.5</v>
      </c>
      <c r="M297" s="38">
        <v>0.01</v>
      </c>
      <c r="N297">
        <v>0.5</v>
      </c>
      <c r="O297">
        <v>0.5</v>
      </c>
      <c r="P297">
        <v>0.5</v>
      </c>
    </row>
    <row r="298" spans="1:23" x14ac:dyDescent="0.25">
      <c r="A298" s="2">
        <v>45091</v>
      </c>
      <c r="B298" t="s">
        <v>4726</v>
      </c>
      <c r="C298" t="s">
        <v>9218</v>
      </c>
      <c r="D298" t="s">
        <v>84</v>
      </c>
      <c r="E298" t="s">
        <v>9680</v>
      </c>
      <c r="F298" t="s">
        <v>9681</v>
      </c>
      <c r="G298">
        <v>600</v>
      </c>
      <c r="I298" s="38">
        <v>3.1099999999999999E-2</v>
      </c>
      <c r="J298">
        <v>18.66</v>
      </c>
      <c r="K298" s="38"/>
      <c r="M298" s="38">
        <v>3.1099999999999999E-2</v>
      </c>
      <c r="N298">
        <v>18.66</v>
      </c>
      <c r="O298">
        <v>0.6</v>
      </c>
      <c r="S298">
        <v>0.6</v>
      </c>
      <c r="W298">
        <v>18.059999999999999</v>
      </c>
    </row>
    <row r="299" spans="1:23" x14ac:dyDescent="0.25">
      <c r="A299" s="2">
        <v>45264</v>
      </c>
      <c r="B299" t="s">
        <v>9364</v>
      </c>
      <c r="C299" t="s">
        <v>9218</v>
      </c>
      <c r="D299" t="s">
        <v>141</v>
      </c>
      <c r="E299" t="s">
        <v>9682</v>
      </c>
      <c r="F299" t="s">
        <v>9683</v>
      </c>
      <c r="G299">
        <v>2.0546359999999999</v>
      </c>
      <c r="I299" s="38">
        <v>1</v>
      </c>
      <c r="J299">
        <v>2.0546359999999999</v>
      </c>
      <c r="K299" s="38">
        <v>1</v>
      </c>
      <c r="L299">
        <v>2.0546359999999999</v>
      </c>
      <c r="M299" s="38">
        <v>1</v>
      </c>
      <c r="N299">
        <v>2.0546359999999999</v>
      </c>
      <c r="O299">
        <v>2.0546359999999999</v>
      </c>
      <c r="P299">
        <v>2.0546359999999999</v>
      </c>
    </row>
    <row r="300" spans="1:23" x14ac:dyDescent="0.25">
      <c r="A300" s="2">
        <v>45264</v>
      </c>
      <c r="B300" t="s">
        <v>9364</v>
      </c>
      <c r="C300" t="s">
        <v>9218</v>
      </c>
      <c r="D300" t="s">
        <v>141</v>
      </c>
      <c r="E300" t="s">
        <v>9682</v>
      </c>
      <c r="F300" t="s">
        <v>9683</v>
      </c>
      <c r="G300">
        <v>2.4244140000000001</v>
      </c>
      <c r="I300" s="38">
        <v>1</v>
      </c>
      <c r="J300">
        <v>2.4244140000000001</v>
      </c>
      <c r="K300" s="38">
        <v>1</v>
      </c>
      <c r="L300">
        <v>2.4244140000000001</v>
      </c>
      <c r="M300" s="38">
        <v>1</v>
      </c>
      <c r="N300">
        <v>2.4244140000000001</v>
      </c>
      <c r="O300">
        <v>2.4244140000000001</v>
      </c>
      <c r="P300">
        <v>2.4244140000000001</v>
      </c>
    </row>
    <row r="301" spans="1:23" x14ac:dyDescent="0.25">
      <c r="A301" s="2">
        <v>45250</v>
      </c>
      <c r="B301" t="s">
        <v>4726</v>
      </c>
      <c r="C301" t="s">
        <v>9218</v>
      </c>
      <c r="D301" t="s">
        <v>84</v>
      </c>
      <c r="E301" t="s">
        <v>9684</v>
      </c>
      <c r="F301" t="s">
        <v>9685</v>
      </c>
      <c r="G301">
        <v>200</v>
      </c>
      <c r="I301" s="38">
        <v>3.1899999999999998E-2</v>
      </c>
      <c r="J301">
        <v>6.38</v>
      </c>
      <c r="K301" s="38"/>
      <c r="M301" s="38">
        <v>3.1899999999999998E-2</v>
      </c>
      <c r="N301">
        <v>6.38</v>
      </c>
      <c r="W301">
        <v>6.38</v>
      </c>
    </row>
    <row r="302" spans="1:23" x14ac:dyDescent="0.25">
      <c r="A302" s="2">
        <v>45275</v>
      </c>
      <c r="B302" t="s">
        <v>9686</v>
      </c>
      <c r="C302" t="s">
        <v>9218</v>
      </c>
      <c r="D302" t="s">
        <v>84</v>
      </c>
      <c r="E302" t="s">
        <v>9687</v>
      </c>
      <c r="F302" t="s">
        <v>9688</v>
      </c>
      <c r="G302">
        <v>41.204999999999998</v>
      </c>
      <c r="I302" s="38">
        <v>0.44</v>
      </c>
      <c r="J302">
        <v>18.130199999999999</v>
      </c>
      <c r="K302" s="38"/>
      <c r="M302" s="38">
        <v>0.44</v>
      </c>
      <c r="N302">
        <v>18.130199999999999</v>
      </c>
      <c r="O302">
        <v>18.130199999999999</v>
      </c>
      <c r="S302">
        <v>18.130199999999999</v>
      </c>
    </row>
    <row r="303" spans="1:23" x14ac:dyDescent="0.25">
      <c r="A303" s="2">
        <v>45281</v>
      </c>
      <c r="B303" t="s">
        <v>9228</v>
      </c>
      <c r="C303" t="s">
        <v>9229</v>
      </c>
      <c r="D303" t="s">
        <v>141</v>
      </c>
      <c r="E303" t="s">
        <v>9689</v>
      </c>
      <c r="F303" t="s">
        <v>9690</v>
      </c>
      <c r="G303">
        <v>160</v>
      </c>
      <c r="I303" s="38">
        <v>1</v>
      </c>
      <c r="J303">
        <v>160</v>
      </c>
      <c r="K303" s="38">
        <v>0.5</v>
      </c>
      <c r="L303">
        <v>80</v>
      </c>
      <c r="M303" s="38">
        <v>1</v>
      </c>
      <c r="N303">
        <v>160</v>
      </c>
      <c r="O303">
        <v>160</v>
      </c>
      <c r="P303">
        <v>160</v>
      </c>
    </row>
    <row r="304" spans="1:23" x14ac:dyDescent="0.25">
      <c r="A304" s="2">
        <v>45281</v>
      </c>
      <c r="B304" t="s">
        <v>9261</v>
      </c>
      <c r="C304" t="s">
        <v>9229</v>
      </c>
      <c r="D304" t="s">
        <v>141</v>
      </c>
      <c r="E304" t="s">
        <v>9689</v>
      </c>
      <c r="F304" t="s">
        <v>9690</v>
      </c>
      <c r="G304">
        <v>160</v>
      </c>
      <c r="I304" s="38">
        <v>1</v>
      </c>
      <c r="J304">
        <v>160</v>
      </c>
      <c r="K304" s="38">
        <v>0.5</v>
      </c>
      <c r="L304">
        <v>80</v>
      </c>
      <c r="M304" s="38">
        <v>1</v>
      </c>
      <c r="N304">
        <v>160</v>
      </c>
      <c r="O304">
        <v>160</v>
      </c>
      <c r="P304">
        <v>160</v>
      </c>
    </row>
    <row r="305" spans="1:23" x14ac:dyDescent="0.25">
      <c r="A305" s="2">
        <v>45281</v>
      </c>
      <c r="B305" t="s">
        <v>9243</v>
      </c>
      <c r="C305" t="s">
        <v>9229</v>
      </c>
      <c r="D305" t="s">
        <v>141</v>
      </c>
      <c r="E305" t="s">
        <v>9689</v>
      </c>
      <c r="F305" t="s">
        <v>9690</v>
      </c>
      <c r="G305">
        <v>80</v>
      </c>
      <c r="I305" s="38">
        <v>1</v>
      </c>
      <c r="J305">
        <v>80</v>
      </c>
      <c r="K305" s="38">
        <v>0.5</v>
      </c>
      <c r="L305">
        <v>40</v>
      </c>
      <c r="M305" s="38">
        <v>1</v>
      </c>
      <c r="N305">
        <v>80</v>
      </c>
      <c r="O305">
        <v>80</v>
      </c>
      <c r="P305">
        <v>80</v>
      </c>
    </row>
    <row r="306" spans="1:23" x14ac:dyDescent="0.25">
      <c r="A306" s="2">
        <v>45288</v>
      </c>
      <c r="B306" t="s">
        <v>9284</v>
      </c>
      <c r="C306" t="s">
        <v>9218</v>
      </c>
      <c r="D306" t="s">
        <v>141</v>
      </c>
      <c r="E306" t="s">
        <v>9691</v>
      </c>
      <c r="F306" t="s">
        <v>9692</v>
      </c>
      <c r="G306">
        <v>190</v>
      </c>
      <c r="I306" s="38">
        <v>1</v>
      </c>
      <c r="J306">
        <v>190</v>
      </c>
      <c r="K306" s="38"/>
      <c r="M306" s="38">
        <v>1</v>
      </c>
      <c r="N306">
        <v>190</v>
      </c>
      <c r="O306">
        <v>183.863</v>
      </c>
      <c r="Q306">
        <v>55.783999999999999</v>
      </c>
      <c r="V306">
        <v>128.07900000000001</v>
      </c>
      <c r="W306">
        <v>6.1369999999999996</v>
      </c>
    </row>
    <row r="307" spans="1:23" x14ac:dyDescent="0.25">
      <c r="A307" s="2">
        <v>45061</v>
      </c>
      <c r="B307" t="s">
        <v>9451</v>
      </c>
      <c r="C307" t="s">
        <v>9229</v>
      </c>
      <c r="D307" t="s">
        <v>9237</v>
      </c>
      <c r="E307" t="s">
        <v>9693</v>
      </c>
      <c r="F307" t="s">
        <v>9694</v>
      </c>
      <c r="G307">
        <v>140</v>
      </c>
      <c r="I307" s="38">
        <v>0.35</v>
      </c>
      <c r="J307">
        <v>49</v>
      </c>
      <c r="K307" s="38"/>
      <c r="M307" s="38">
        <v>0.35</v>
      </c>
      <c r="N307">
        <v>49</v>
      </c>
      <c r="W307">
        <v>49</v>
      </c>
    </row>
    <row r="308" spans="1:23" x14ac:dyDescent="0.25">
      <c r="A308" s="2">
        <v>45061</v>
      </c>
      <c r="B308" t="s">
        <v>9451</v>
      </c>
      <c r="C308" t="s">
        <v>9229</v>
      </c>
      <c r="D308" t="s">
        <v>9262</v>
      </c>
      <c r="E308" t="s">
        <v>9693</v>
      </c>
      <c r="F308" t="s">
        <v>9694</v>
      </c>
      <c r="G308">
        <v>35</v>
      </c>
      <c r="I308" s="38">
        <v>0.35</v>
      </c>
      <c r="J308">
        <v>12.25</v>
      </c>
      <c r="K308" s="38"/>
      <c r="M308" s="38">
        <v>0.35</v>
      </c>
      <c r="N308">
        <v>12.25</v>
      </c>
      <c r="W308">
        <v>12.25</v>
      </c>
    </row>
    <row r="309" spans="1:23" x14ac:dyDescent="0.25">
      <c r="A309" s="2">
        <v>45061</v>
      </c>
      <c r="B309" t="s">
        <v>9638</v>
      </c>
      <c r="C309" t="s">
        <v>9229</v>
      </c>
      <c r="D309" t="s">
        <v>9237</v>
      </c>
      <c r="E309" t="s">
        <v>9693</v>
      </c>
      <c r="F309" t="s">
        <v>9694</v>
      </c>
      <c r="G309">
        <v>106.4</v>
      </c>
      <c r="I309" s="38">
        <v>0.35</v>
      </c>
      <c r="J309">
        <v>37.24</v>
      </c>
      <c r="K309" s="38"/>
      <c r="M309" s="38">
        <v>0.35</v>
      </c>
      <c r="N309">
        <v>37.24</v>
      </c>
      <c r="W309">
        <v>37.24</v>
      </c>
    </row>
    <row r="310" spans="1:23" x14ac:dyDescent="0.25">
      <c r="A310" s="2">
        <v>45061</v>
      </c>
      <c r="B310" t="s">
        <v>9638</v>
      </c>
      <c r="C310" t="s">
        <v>9229</v>
      </c>
      <c r="D310" t="s">
        <v>9262</v>
      </c>
      <c r="E310" t="s">
        <v>9693</v>
      </c>
      <c r="F310" t="s">
        <v>9694</v>
      </c>
      <c r="G310">
        <v>26.6</v>
      </c>
      <c r="I310" s="38">
        <v>0.35</v>
      </c>
      <c r="J310">
        <v>9.31</v>
      </c>
      <c r="K310" s="38"/>
      <c r="M310" s="38">
        <v>0.35</v>
      </c>
      <c r="N310">
        <v>9.31</v>
      </c>
      <c r="W310">
        <v>9.31</v>
      </c>
    </row>
    <row r="311" spans="1:23" x14ac:dyDescent="0.25">
      <c r="A311" s="2">
        <v>45061</v>
      </c>
      <c r="B311" t="s">
        <v>9639</v>
      </c>
      <c r="C311" t="s">
        <v>9229</v>
      </c>
      <c r="D311" t="s">
        <v>9237</v>
      </c>
      <c r="E311" t="s">
        <v>9693</v>
      </c>
      <c r="F311" t="s">
        <v>9694</v>
      </c>
      <c r="G311">
        <v>33.6</v>
      </c>
      <c r="I311" s="38">
        <v>0.35</v>
      </c>
      <c r="J311">
        <v>11.76</v>
      </c>
      <c r="K311" s="38"/>
      <c r="M311" s="38">
        <v>0.35</v>
      </c>
      <c r="N311">
        <v>11.76</v>
      </c>
      <c r="W311">
        <v>11.76</v>
      </c>
    </row>
    <row r="312" spans="1:23" x14ac:dyDescent="0.25">
      <c r="A312" s="2">
        <v>45061</v>
      </c>
      <c r="B312" t="s">
        <v>9639</v>
      </c>
      <c r="C312" t="s">
        <v>9229</v>
      </c>
      <c r="D312" t="s">
        <v>9262</v>
      </c>
      <c r="E312" t="s">
        <v>9693</v>
      </c>
      <c r="F312" t="s">
        <v>9694</v>
      </c>
      <c r="G312">
        <v>8.4</v>
      </c>
      <c r="I312" s="38">
        <v>0.35</v>
      </c>
      <c r="J312">
        <v>2.94</v>
      </c>
      <c r="K312" s="38"/>
      <c r="M312" s="38">
        <v>0.35</v>
      </c>
      <c r="N312">
        <v>2.94</v>
      </c>
      <c r="W312">
        <v>2.94</v>
      </c>
    </row>
    <row r="313" spans="1:23" x14ac:dyDescent="0.25">
      <c r="A313" s="2">
        <v>45091</v>
      </c>
      <c r="B313" t="s">
        <v>4726</v>
      </c>
      <c r="C313" t="s">
        <v>9229</v>
      </c>
      <c r="D313" t="s">
        <v>9256</v>
      </c>
      <c r="E313" t="s">
        <v>9695</v>
      </c>
      <c r="F313" t="s">
        <v>9696</v>
      </c>
      <c r="G313">
        <v>20.9</v>
      </c>
      <c r="I313" s="38">
        <v>0.65429999999999999</v>
      </c>
      <c r="J313">
        <v>13.67487</v>
      </c>
      <c r="K313" s="38">
        <v>0.27660000000000001</v>
      </c>
      <c r="L313">
        <v>5.7809400000000002</v>
      </c>
      <c r="M313" s="38">
        <v>0.65429999999999999</v>
      </c>
      <c r="N313">
        <v>13.67487</v>
      </c>
      <c r="O313">
        <v>8.7696400000000008</v>
      </c>
      <c r="Q313">
        <v>3.1141000000000001</v>
      </c>
      <c r="S313">
        <v>5.6555400000000002</v>
      </c>
      <c r="W313">
        <v>4.9052300000000004</v>
      </c>
    </row>
    <row r="314" spans="1:23" x14ac:dyDescent="0.25">
      <c r="A314" s="2">
        <v>44944</v>
      </c>
      <c r="B314" t="s">
        <v>9243</v>
      </c>
      <c r="C314" t="s">
        <v>9218</v>
      </c>
      <c r="D314" t="s">
        <v>9240</v>
      </c>
      <c r="E314" t="s">
        <v>9397</v>
      </c>
      <c r="F314" t="s">
        <v>9398</v>
      </c>
      <c r="G314">
        <v>44.4</v>
      </c>
      <c r="I314" s="38">
        <v>0.5</v>
      </c>
      <c r="J314">
        <v>22.2</v>
      </c>
      <c r="K314" s="38"/>
      <c r="M314" s="38">
        <v>0.5</v>
      </c>
      <c r="N314">
        <v>22.2</v>
      </c>
      <c r="O314">
        <v>22.2</v>
      </c>
      <c r="Q314">
        <v>22.2</v>
      </c>
    </row>
    <row r="315" spans="1:23" x14ac:dyDescent="0.25">
      <c r="A315" s="2">
        <v>45280</v>
      </c>
      <c r="B315" t="s">
        <v>9292</v>
      </c>
      <c r="C315" t="s">
        <v>318</v>
      </c>
      <c r="D315" t="s">
        <v>9225</v>
      </c>
      <c r="E315" t="s">
        <v>9697</v>
      </c>
      <c r="F315" t="s">
        <v>9698</v>
      </c>
      <c r="G315">
        <v>49.014882120000003</v>
      </c>
      <c r="I315" s="38">
        <v>0.01</v>
      </c>
      <c r="J315">
        <v>0.49014882119999997</v>
      </c>
      <c r="K315" s="38">
        <v>5.0000000000000001E-3</v>
      </c>
      <c r="L315">
        <v>0.24507441059999999</v>
      </c>
      <c r="M315" s="38">
        <v>5.0000000000000001E-3</v>
      </c>
      <c r="N315">
        <v>0.24507441059999999</v>
      </c>
      <c r="O315">
        <v>0.24507441059999999</v>
      </c>
      <c r="P315">
        <v>0.24507441059999999</v>
      </c>
    </row>
    <row r="316" spans="1:23" x14ac:dyDescent="0.25">
      <c r="A316" s="2">
        <v>44980</v>
      </c>
      <c r="B316" t="s">
        <v>9522</v>
      </c>
      <c r="C316" t="s">
        <v>9224</v>
      </c>
      <c r="D316" t="s">
        <v>9225</v>
      </c>
      <c r="E316" t="s">
        <v>9570</v>
      </c>
      <c r="F316" t="s">
        <v>9571</v>
      </c>
      <c r="G316">
        <v>40</v>
      </c>
      <c r="I316" s="38">
        <v>0.02</v>
      </c>
      <c r="J316">
        <v>0.8</v>
      </c>
      <c r="K316" s="38">
        <v>0.01</v>
      </c>
      <c r="L316">
        <v>0.4</v>
      </c>
      <c r="M316" s="38">
        <v>0.01</v>
      </c>
      <c r="N316">
        <v>0.4</v>
      </c>
      <c r="O316">
        <v>0.4</v>
      </c>
      <c r="P316">
        <v>0.4</v>
      </c>
    </row>
    <row r="317" spans="1:23" x14ac:dyDescent="0.25">
      <c r="A317" s="2">
        <v>45091</v>
      </c>
      <c r="B317" t="s">
        <v>4726</v>
      </c>
      <c r="C317" t="s">
        <v>9218</v>
      </c>
      <c r="D317" t="s">
        <v>9256</v>
      </c>
      <c r="E317" t="s">
        <v>9699</v>
      </c>
      <c r="F317" t="s">
        <v>9700</v>
      </c>
      <c r="G317">
        <v>30</v>
      </c>
      <c r="I317" s="38">
        <v>1</v>
      </c>
      <c r="J317">
        <v>30</v>
      </c>
      <c r="K317" s="38"/>
      <c r="M317" s="38">
        <v>1</v>
      </c>
      <c r="N317">
        <v>30</v>
      </c>
      <c r="O317">
        <v>30</v>
      </c>
      <c r="Q317">
        <v>30</v>
      </c>
    </row>
    <row r="318" spans="1:23" x14ac:dyDescent="0.25">
      <c r="A318" s="2">
        <v>45273</v>
      </c>
      <c r="B318" t="s">
        <v>768</v>
      </c>
      <c r="C318" t="s">
        <v>9224</v>
      </c>
      <c r="D318" t="s">
        <v>9225</v>
      </c>
      <c r="E318" t="s">
        <v>9701</v>
      </c>
      <c r="F318" t="s">
        <v>9702</v>
      </c>
      <c r="G318">
        <v>400</v>
      </c>
      <c r="I318" s="38">
        <v>0.3</v>
      </c>
      <c r="J318">
        <v>120</v>
      </c>
      <c r="K318" s="38">
        <v>1.89E-2</v>
      </c>
      <c r="L318">
        <v>7.56</v>
      </c>
      <c r="M318" s="38">
        <v>0.3</v>
      </c>
      <c r="N318">
        <v>120</v>
      </c>
      <c r="O318">
        <v>120</v>
      </c>
      <c r="P318">
        <v>8.4</v>
      </c>
      <c r="Q318">
        <v>66</v>
      </c>
      <c r="S318">
        <v>33.6</v>
      </c>
      <c r="U318">
        <v>8.4</v>
      </c>
      <c r="V318">
        <v>3.6</v>
      </c>
    </row>
    <row r="319" spans="1:23" x14ac:dyDescent="0.25">
      <c r="A319" s="2">
        <v>45133</v>
      </c>
      <c r="B319" t="s">
        <v>9273</v>
      </c>
      <c r="C319" t="s">
        <v>9224</v>
      </c>
      <c r="D319" t="s">
        <v>9225</v>
      </c>
      <c r="E319" t="s">
        <v>9703</v>
      </c>
      <c r="F319" t="s">
        <v>9704</v>
      </c>
      <c r="G319">
        <v>300</v>
      </c>
      <c r="I319" s="38">
        <v>0.02</v>
      </c>
      <c r="J319">
        <v>6</v>
      </c>
      <c r="K319" s="38">
        <v>0.01</v>
      </c>
      <c r="L319">
        <v>3</v>
      </c>
      <c r="M319" s="38">
        <v>0.01</v>
      </c>
      <c r="N319">
        <v>3</v>
      </c>
      <c r="O319">
        <v>3</v>
      </c>
      <c r="P319">
        <v>3</v>
      </c>
    </row>
    <row r="320" spans="1:23" x14ac:dyDescent="0.25">
      <c r="A320" s="2">
        <v>44931</v>
      </c>
      <c r="B320" t="s">
        <v>9289</v>
      </c>
      <c r="C320" t="s">
        <v>9218</v>
      </c>
      <c r="D320" t="s">
        <v>141</v>
      </c>
      <c r="E320" t="s">
        <v>9705</v>
      </c>
      <c r="F320" t="s">
        <v>9706</v>
      </c>
      <c r="G320">
        <v>150</v>
      </c>
      <c r="I320" s="38">
        <v>1</v>
      </c>
      <c r="J320">
        <v>150</v>
      </c>
      <c r="K320" s="38"/>
      <c r="M320" s="38">
        <v>1</v>
      </c>
      <c r="N320">
        <v>150</v>
      </c>
      <c r="O320">
        <v>135</v>
      </c>
      <c r="P320">
        <v>85.5</v>
      </c>
      <c r="V320">
        <v>49.5</v>
      </c>
      <c r="W320">
        <v>15</v>
      </c>
    </row>
    <row r="321" spans="1:23" x14ac:dyDescent="0.25">
      <c r="A321" s="2">
        <v>45135</v>
      </c>
      <c r="B321" t="s">
        <v>9289</v>
      </c>
      <c r="C321" t="s">
        <v>9229</v>
      </c>
      <c r="D321" t="s">
        <v>9225</v>
      </c>
      <c r="E321" t="s">
        <v>9707</v>
      </c>
      <c r="F321" t="s">
        <v>9708</v>
      </c>
      <c r="G321">
        <v>69</v>
      </c>
      <c r="I321" s="38">
        <v>0.17</v>
      </c>
      <c r="J321">
        <v>11.73</v>
      </c>
      <c r="K321" s="38"/>
      <c r="M321" s="38">
        <v>0.17</v>
      </c>
      <c r="N321">
        <v>11.73</v>
      </c>
      <c r="O321">
        <v>7.59</v>
      </c>
      <c r="P321">
        <v>4.1399999999999997</v>
      </c>
      <c r="S321">
        <v>3.45</v>
      </c>
      <c r="W321">
        <v>4.1399999999999997</v>
      </c>
    </row>
    <row r="322" spans="1:23" x14ac:dyDescent="0.25">
      <c r="A322" s="2">
        <v>45135</v>
      </c>
      <c r="B322" t="s">
        <v>9289</v>
      </c>
      <c r="C322" t="s">
        <v>9229</v>
      </c>
      <c r="D322" t="s">
        <v>132</v>
      </c>
      <c r="E322" t="s">
        <v>9707</v>
      </c>
      <c r="F322" t="s">
        <v>9708</v>
      </c>
      <c r="G322">
        <v>36</v>
      </c>
      <c r="I322" s="38">
        <v>0.17</v>
      </c>
      <c r="J322">
        <v>6.12</v>
      </c>
      <c r="K322" s="38"/>
      <c r="M322" s="38">
        <v>0.17</v>
      </c>
      <c r="N322">
        <v>6.12</v>
      </c>
      <c r="O322">
        <v>3.96</v>
      </c>
      <c r="P322">
        <v>2.16</v>
      </c>
      <c r="S322">
        <v>1.8</v>
      </c>
      <c r="W322">
        <v>2.16</v>
      </c>
    </row>
    <row r="323" spans="1:23" x14ac:dyDescent="0.25">
      <c r="A323" s="2">
        <v>45135</v>
      </c>
      <c r="B323" t="s">
        <v>9289</v>
      </c>
      <c r="C323" t="s">
        <v>9229</v>
      </c>
      <c r="D323" t="s">
        <v>141</v>
      </c>
      <c r="E323" t="s">
        <v>9707</v>
      </c>
      <c r="F323" t="s">
        <v>9708</v>
      </c>
      <c r="G323">
        <v>15</v>
      </c>
      <c r="I323" s="38">
        <v>0.17</v>
      </c>
      <c r="J323">
        <v>2.5499999999999998</v>
      </c>
      <c r="K323" s="38"/>
      <c r="M323" s="38">
        <v>0.17</v>
      </c>
      <c r="N323">
        <v>2.5499999999999998</v>
      </c>
      <c r="O323">
        <v>1.65</v>
      </c>
      <c r="P323">
        <v>0.9</v>
      </c>
      <c r="S323">
        <v>0.75</v>
      </c>
      <c r="W323">
        <v>0.9</v>
      </c>
    </row>
    <row r="324" spans="1:23" x14ac:dyDescent="0.25">
      <c r="A324" s="2">
        <v>45135</v>
      </c>
      <c r="B324" t="s">
        <v>9289</v>
      </c>
      <c r="C324" t="s">
        <v>9229</v>
      </c>
      <c r="D324" t="s">
        <v>361</v>
      </c>
      <c r="E324" t="s">
        <v>9707</v>
      </c>
      <c r="F324" t="s">
        <v>9708</v>
      </c>
      <c r="G324">
        <v>30</v>
      </c>
      <c r="I324" s="38">
        <v>0.17</v>
      </c>
      <c r="J324">
        <v>5.0999999999999996</v>
      </c>
      <c r="K324" s="38"/>
      <c r="M324" s="38">
        <v>0.17</v>
      </c>
      <c r="N324">
        <v>5.0999999999999996</v>
      </c>
      <c r="O324">
        <v>3.3</v>
      </c>
      <c r="P324">
        <v>1.8</v>
      </c>
      <c r="S324">
        <v>1.5</v>
      </c>
      <c r="W324">
        <v>1.8</v>
      </c>
    </row>
    <row r="325" spans="1:23" x14ac:dyDescent="0.25">
      <c r="A325" s="2">
        <v>45135</v>
      </c>
      <c r="B325" t="s">
        <v>9289</v>
      </c>
      <c r="C325" t="s">
        <v>9229</v>
      </c>
      <c r="D325" t="s">
        <v>9262</v>
      </c>
      <c r="E325" t="s">
        <v>9707</v>
      </c>
      <c r="F325" t="s">
        <v>9708</v>
      </c>
      <c r="G325">
        <v>11.25</v>
      </c>
      <c r="I325" s="38">
        <v>0.17</v>
      </c>
      <c r="J325">
        <v>1.9125000000000001</v>
      </c>
      <c r="K325" s="38"/>
      <c r="M325" s="38">
        <v>0.17</v>
      </c>
      <c r="N325">
        <v>1.9125000000000001</v>
      </c>
      <c r="O325">
        <v>1.2375</v>
      </c>
      <c r="P325">
        <v>0.67500000000000004</v>
      </c>
      <c r="S325">
        <v>0.5625</v>
      </c>
      <c r="W325">
        <v>0.67500000000000004</v>
      </c>
    </row>
    <row r="326" spans="1:23" x14ac:dyDescent="0.25">
      <c r="A326" s="2">
        <v>45135</v>
      </c>
      <c r="B326" t="s">
        <v>9289</v>
      </c>
      <c r="C326" t="s">
        <v>9229</v>
      </c>
      <c r="D326" t="s">
        <v>9240</v>
      </c>
      <c r="E326" t="s">
        <v>9707</v>
      </c>
      <c r="F326" t="s">
        <v>9708</v>
      </c>
      <c r="G326">
        <v>30</v>
      </c>
      <c r="I326" s="38">
        <v>0.17</v>
      </c>
      <c r="J326">
        <v>5.0999999999999996</v>
      </c>
      <c r="K326" s="38"/>
      <c r="M326" s="38">
        <v>0.17</v>
      </c>
      <c r="N326">
        <v>5.0999999999999996</v>
      </c>
      <c r="O326">
        <v>3.3</v>
      </c>
      <c r="P326">
        <v>1.8</v>
      </c>
      <c r="S326">
        <v>1.5</v>
      </c>
      <c r="W326">
        <v>1.8</v>
      </c>
    </row>
    <row r="327" spans="1:23" x14ac:dyDescent="0.25">
      <c r="A327" s="2">
        <v>45135</v>
      </c>
      <c r="B327" t="s">
        <v>9289</v>
      </c>
      <c r="C327" t="s">
        <v>9229</v>
      </c>
      <c r="D327" t="s">
        <v>9250</v>
      </c>
      <c r="E327" t="s">
        <v>9707</v>
      </c>
      <c r="F327" t="s">
        <v>9708</v>
      </c>
      <c r="G327">
        <v>6</v>
      </c>
      <c r="I327" s="38">
        <v>0.17</v>
      </c>
      <c r="J327">
        <v>1.02</v>
      </c>
      <c r="K327" s="38"/>
      <c r="M327" s="38">
        <v>0.17</v>
      </c>
      <c r="N327">
        <v>1.02</v>
      </c>
      <c r="O327">
        <v>0.66</v>
      </c>
      <c r="P327">
        <v>0.36</v>
      </c>
      <c r="S327">
        <v>0.3</v>
      </c>
      <c r="W327">
        <v>0.36</v>
      </c>
    </row>
    <row r="328" spans="1:23" x14ac:dyDescent="0.25">
      <c r="A328" s="2">
        <v>45135</v>
      </c>
      <c r="B328" t="s">
        <v>9289</v>
      </c>
      <c r="C328" t="s">
        <v>9229</v>
      </c>
      <c r="D328" t="s">
        <v>84</v>
      </c>
      <c r="E328" t="s">
        <v>9707</v>
      </c>
      <c r="F328" t="s">
        <v>9708</v>
      </c>
      <c r="G328">
        <v>15</v>
      </c>
      <c r="I328" s="38">
        <v>0.17</v>
      </c>
      <c r="J328">
        <v>2.5499999999999998</v>
      </c>
      <c r="K328" s="38"/>
      <c r="M328" s="38">
        <v>0.17</v>
      </c>
      <c r="N328">
        <v>2.5499999999999998</v>
      </c>
      <c r="O328">
        <v>1.65</v>
      </c>
      <c r="P328">
        <v>0.9</v>
      </c>
      <c r="S328">
        <v>0.75</v>
      </c>
      <c r="W328">
        <v>0.9</v>
      </c>
    </row>
    <row r="329" spans="1:23" x14ac:dyDescent="0.25">
      <c r="A329" s="2">
        <v>45135</v>
      </c>
      <c r="B329" t="s">
        <v>9289</v>
      </c>
      <c r="C329" t="s">
        <v>9229</v>
      </c>
      <c r="D329" t="s">
        <v>9256</v>
      </c>
      <c r="E329" t="s">
        <v>9707</v>
      </c>
      <c r="F329" t="s">
        <v>9708</v>
      </c>
      <c r="G329">
        <v>63.75</v>
      </c>
      <c r="I329" s="38">
        <v>0.17</v>
      </c>
      <c r="J329">
        <v>10.8375</v>
      </c>
      <c r="K329" s="38"/>
      <c r="M329" s="38">
        <v>0.17</v>
      </c>
      <c r="N329">
        <v>10.8375</v>
      </c>
      <c r="O329">
        <v>7.0125000000000002</v>
      </c>
      <c r="P329">
        <v>3.8250000000000002</v>
      </c>
      <c r="S329">
        <v>3.1875</v>
      </c>
      <c r="W329">
        <v>3.8250000000000002</v>
      </c>
    </row>
    <row r="330" spans="1:23" x14ac:dyDescent="0.25">
      <c r="A330" s="2">
        <v>45135</v>
      </c>
      <c r="B330" t="s">
        <v>9289</v>
      </c>
      <c r="C330" t="s">
        <v>9229</v>
      </c>
      <c r="D330" t="s">
        <v>9234</v>
      </c>
      <c r="E330" t="s">
        <v>9707</v>
      </c>
      <c r="F330" t="s">
        <v>9708</v>
      </c>
      <c r="G330">
        <v>24</v>
      </c>
      <c r="I330" s="38">
        <v>0.17</v>
      </c>
      <c r="J330">
        <v>4.08</v>
      </c>
      <c r="K330" s="38"/>
      <c r="M330" s="38">
        <v>0.17</v>
      </c>
      <c r="N330">
        <v>4.08</v>
      </c>
      <c r="O330">
        <v>2.64</v>
      </c>
      <c r="P330">
        <v>1.44</v>
      </c>
      <c r="S330">
        <v>1.2</v>
      </c>
      <c r="W330">
        <v>1.44</v>
      </c>
    </row>
    <row r="331" spans="1:23" x14ac:dyDescent="0.25">
      <c r="A331" s="2">
        <v>45275</v>
      </c>
      <c r="B331" t="s">
        <v>9289</v>
      </c>
      <c r="C331" t="s">
        <v>318</v>
      </c>
      <c r="D331" t="s">
        <v>9225</v>
      </c>
      <c r="E331" t="s">
        <v>9709</v>
      </c>
      <c r="F331" t="s">
        <v>9710</v>
      </c>
      <c r="G331">
        <v>150</v>
      </c>
      <c r="I331" s="38">
        <v>0.01</v>
      </c>
      <c r="J331">
        <v>1.5</v>
      </c>
      <c r="K331" s="38">
        <v>5.0000000000000001E-3</v>
      </c>
      <c r="L331">
        <v>0.75</v>
      </c>
      <c r="M331" s="38">
        <v>5.0000000000000001E-3</v>
      </c>
      <c r="N331">
        <v>0.75</v>
      </c>
      <c r="O331">
        <v>0.75</v>
      </c>
      <c r="P331">
        <v>0.75</v>
      </c>
    </row>
    <row r="332" spans="1:23" x14ac:dyDescent="0.25">
      <c r="A332" s="2">
        <v>45084</v>
      </c>
      <c r="B332" t="s">
        <v>9276</v>
      </c>
      <c r="C332" t="s">
        <v>9229</v>
      </c>
      <c r="D332" t="s">
        <v>141</v>
      </c>
      <c r="E332" t="s">
        <v>9711</v>
      </c>
      <c r="F332" t="s">
        <v>9712</v>
      </c>
      <c r="G332">
        <v>52.269999942502999</v>
      </c>
      <c r="I332" s="38">
        <v>1</v>
      </c>
      <c r="J332">
        <v>52.269999942502999</v>
      </c>
      <c r="K332" s="38">
        <v>1</v>
      </c>
      <c r="L332">
        <v>52.269999942502999</v>
      </c>
      <c r="M332" s="38">
        <v>1</v>
      </c>
      <c r="N332">
        <v>52.269999942502999</v>
      </c>
      <c r="O332">
        <v>52.269999942502999</v>
      </c>
      <c r="P332">
        <v>52.269999942502999</v>
      </c>
    </row>
    <row r="333" spans="1:23" x14ac:dyDescent="0.25">
      <c r="A333" s="2">
        <v>45084</v>
      </c>
      <c r="B333" t="s">
        <v>9243</v>
      </c>
      <c r="C333" t="s">
        <v>9229</v>
      </c>
      <c r="D333" t="s">
        <v>141</v>
      </c>
      <c r="E333" t="s">
        <v>9711</v>
      </c>
      <c r="F333" t="s">
        <v>9712</v>
      </c>
      <c r="G333">
        <v>903.42999945794497</v>
      </c>
      <c r="I333" s="38">
        <v>0.999999999999997</v>
      </c>
      <c r="J333">
        <v>903.42999945794202</v>
      </c>
      <c r="K333" s="38">
        <v>0.999999999999997</v>
      </c>
      <c r="L333">
        <v>903.42999945794202</v>
      </c>
      <c r="M333" s="38">
        <v>1</v>
      </c>
      <c r="N333">
        <v>903.42999945794202</v>
      </c>
      <c r="O333">
        <v>903.42999945794202</v>
      </c>
      <c r="P333">
        <v>903.42999945794202</v>
      </c>
    </row>
    <row r="334" spans="1:23" x14ac:dyDescent="0.25">
      <c r="A334" s="2">
        <v>45282</v>
      </c>
      <c r="B334" t="s">
        <v>6358</v>
      </c>
      <c r="C334" t="s">
        <v>9224</v>
      </c>
      <c r="D334" t="s">
        <v>9225</v>
      </c>
      <c r="E334" t="s">
        <v>9271</v>
      </c>
      <c r="F334" t="s">
        <v>9272</v>
      </c>
      <c r="G334">
        <v>25</v>
      </c>
      <c r="I334" s="38">
        <v>0.02</v>
      </c>
      <c r="J334">
        <v>0.5</v>
      </c>
      <c r="K334" s="38">
        <v>0.01</v>
      </c>
      <c r="L334">
        <v>0.25</v>
      </c>
      <c r="M334" s="38">
        <v>0.01</v>
      </c>
      <c r="N334">
        <v>0.25</v>
      </c>
      <c r="O334">
        <v>0.25</v>
      </c>
      <c r="P334">
        <v>0.25</v>
      </c>
    </row>
    <row r="335" spans="1:23" x14ac:dyDescent="0.25">
      <c r="A335" s="2">
        <v>45028</v>
      </c>
      <c r="B335" t="s">
        <v>7066</v>
      </c>
      <c r="C335" t="s">
        <v>9218</v>
      </c>
      <c r="D335" t="s">
        <v>9262</v>
      </c>
      <c r="E335" t="s">
        <v>9713</v>
      </c>
      <c r="F335" t="s">
        <v>9714</v>
      </c>
      <c r="G335">
        <v>43.779999999984</v>
      </c>
      <c r="I335" s="38">
        <v>0.30999999999988498</v>
      </c>
      <c r="J335">
        <v>13.571799999990001</v>
      </c>
      <c r="K335" s="38">
        <v>7.9999999999983501E-2</v>
      </c>
      <c r="L335">
        <v>3.502399999998</v>
      </c>
      <c r="M335" s="38">
        <v>0.23</v>
      </c>
      <c r="N335">
        <v>10.069399999986</v>
      </c>
      <c r="O335">
        <v>10.069399999986</v>
      </c>
      <c r="P335">
        <v>0.875599999992</v>
      </c>
      <c r="Q335">
        <v>9.1937999999940008</v>
      </c>
    </row>
    <row r="336" spans="1:23" x14ac:dyDescent="0.25">
      <c r="A336" s="2">
        <v>45028</v>
      </c>
      <c r="B336" t="s">
        <v>4726</v>
      </c>
      <c r="C336" t="s">
        <v>9218</v>
      </c>
      <c r="D336" t="s">
        <v>9262</v>
      </c>
      <c r="E336" t="s">
        <v>9713</v>
      </c>
      <c r="F336" t="s">
        <v>9714</v>
      </c>
      <c r="G336">
        <v>6.2199999999989997</v>
      </c>
      <c r="I336" s="38">
        <v>0.310000000000211</v>
      </c>
      <c r="J336">
        <v>1.928200000001</v>
      </c>
      <c r="K336" s="38">
        <v>8.0000000000012894E-2</v>
      </c>
      <c r="L336">
        <v>0.49759999999999999</v>
      </c>
      <c r="M336" s="38">
        <v>0.23</v>
      </c>
      <c r="N336">
        <v>1.430600000001</v>
      </c>
      <c r="O336">
        <v>1.430600000001</v>
      </c>
      <c r="P336">
        <v>0.12440000000199999</v>
      </c>
      <c r="Q336">
        <v>1.3061999999989999</v>
      </c>
    </row>
    <row r="337" spans="1:23" x14ac:dyDescent="0.25">
      <c r="A337" s="2">
        <v>45008</v>
      </c>
      <c r="B337" t="s">
        <v>9273</v>
      </c>
      <c r="C337" t="s">
        <v>9224</v>
      </c>
      <c r="D337" t="s">
        <v>9225</v>
      </c>
      <c r="E337" t="s">
        <v>9715</v>
      </c>
      <c r="F337" t="s">
        <v>9716</v>
      </c>
      <c r="G337">
        <v>50</v>
      </c>
      <c r="I337" s="38">
        <v>0.3</v>
      </c>
      <c r="J337">
        <v>15</v>
      </c>
      <c r="K337" s="38">
        <v>0.24</v>
      </c>
      <c r="L337">
        <v>12</v>
      </c>
      <c r="M337" s="38">
        <v>0.3</v>
      </c>
      <c r="N337">
        <v>15</v>
      </c>
      <c r="O337">
        <v>15</v>
      </c>
      <c r="P337">
        <v>12.5</v>
      </c>
      <c r="V337">
        <v>2.5</v>
      </c>
    </row>
    <row r="338" spans="1:23" x14ac:dyDescent="0.25">
      <c r="A338" s="2">
        <v>45287</v>
      </c>
      <c r="B338" t="s">
        <v>6992</v>
      </c>
      <c r="C338" t="s">
        <v>9229</v>
      </c>
      <c r="D338" t="s">
        <v>9256</v>
      </c>
      <c r="E338" t="s">
        <v>9717</v>
      </c>
      <c r="F338" t="s">
        <v>9718</v>
      </c>
      <c r="G338">
        <v>49</v>
      </c>
      <c r="I338" s="38">
        <v>0.22</v>
      </c>
      <c r="J338">
        <v>10.78</v>
      </c>
      <c r="K338" s="38">
        <v>0.08</v>
      </c>
      <c r="L338">
        <v>3.92</v>
      </c>
      <c r="M338" s="38">
        <v>0.22</v>
      </c>
      <c r="N338">
        <v>10.78</v>
      </c>
      <c r="O338">
        <v>8.82</v>
      </c>
      <c r="P338">
        <v>4.2629999999999999</v>
      </c>
      <c r="Q338">
        <v>0.19600000000000001</v>
      </c>
      <c r="S338">
        <v>3.4790000000000001</v>
      </c>
      <c r="U338">
        <v>0.88200000000000001</v>
      </c>
      <c r="W338">
        <v>1.96</v>
      </c>
    </row>
    <row r="339" spans="1:23" x14ac:dyDescent="0.25">
      <c r="A339" s="2">
        <v>45128</v>
      </c>
      <c r="B339" t="s">
        <v>9380</v>
      </c>
      <c r="C339" t="s">
        <v>9224</v>
      </c>
      <c r="D339" t="s">
        <v>9225</v>
      </c>
      <c r="E339" t="s">
        <v>9719</v>
      </c>
      <c r="F339" t="s">
        <v>9720</v>
      </c>
      <c r="G339">
        <v>160</v>
      </c>
      <c r="I339" s="38">
        <v>0.2</v>
      </c>
      <c r="J339">
        <v>32</v>
      </c>
      <c r="K339" s="38">
        <v>0.104</v>
      </c>
      <c r="L339">
        <v>16.64</v>
      </c>
      <c r="M339" s="38">
        <v>0.2</v>
      </c>
      <c r="N339">
        <v>32</v>
      </c>
      <c r="O339">
        <v>32</v>
      </c>
      <c r="Q339">
        <v>15.36</v>
      </c>
      <c r="S339">
        <v>16.64</v>
      </c>
    </row>
    <row r="340" spans="1:23" x14ac:dyDescent="0.25">
      <c r="A340" s="2">
        <v>45128</v>
      </c>
      <c r="B340" t="s">
        <v>9392</v>
      </c>
      <c r="C340" t="s">
        <v>9224</v>
      </c>
      <c r="D340" t="s">
        <v>9225</v>
      </c>
      <c r="E340" t="s">
        <v>9719</v>
      </c>
      <c r="F340" t="s">
        <v>9720</v>
      </c>
      <c r="G340">
        <v>40</v>
      </c>
      <c r="I340" s="38">
        <v>0.2</v>
      </c>
      <c r="J340">
        <v>8</v>
      </c>
      <c r="K340" s="38">
        <v>0.104</v>
      </c>
      <c r="L340">
        <v>4.16</v>
      </c>
      <c r="M340" s="38">
        <v>0.2</v>
      </c>
      <c r="N340">
        <v>8</v>
      </c>
      <c r="O340">
        <v>8</v>
      </c>
      <c r="Q340">
        <v>3.84</v>
      </c>
      <c r="S340">
        <v>4.16</v>
      </c>
    </row>
    <row r="341" spans="1:23" x14ac:dyDescent="0.25">
      <c r="A341" s="2">
        <v>45250</v>
      </c>
      <c r="B341" t="s">
        <v>2724</v>
      </c>
      <c r="C341" t="s">
        <v>9218</v>
      </c>
      <c r="D341" t="s">
        <v>9262</v>
      </c>
      <c r="E341" t="s">
        <v>9721</v>
      </c>
      <c r="F341" t="s">
        <v>9722</v>
      </c>
      <c r="G341">
        <v>16.5</v>
      </c>
      <c r="I341" s="38">
        <v>0.35160000000000002</v>
      </c>
      <c r="J341">
        <v>5.8014000000000001</v>
      </c>
      <c r="K341" s="38"/>
      <c r="M341" s="38">
        <v>0.35160000000000002</v>
      </c>
      <c r="N341">
        <v>5.8014000000000001</v>
      </c>
      <c r="O341">
        <v>5.8014000000000001</v>
      </c>
      <c r="R341">
        <v>5.8014000000000001</v>
      </c>
    </row>
    <row r="342" spans="1:23" x14ac:dyDescent="0.25">
      <c r="A342" s="2">
        <v>45250</v>
      </c>
      <c r="B342" t="s">
        <v>748</v>
      </c>
      <c r="C342" t="s">
        <v>9218</v>
      </c>
      <c r="D342" t="s">
        <v>9262</v>
      </c>
      <c r="E342" t="s">
        <v>9721</v>
      </c>
      <c r="F342" t="s">
        <v>9722</v>
      </c>
      <c r="G342">
        <v>62.5</v>
      </c>
      <c r="I342" s="38">
        <v>0.35160000000000002</v>
      </c>
      <c r="J342">
        <v>21.975000000000001</v>
      </c>
      <c r="K342" s="38"/>
      <c r="M342" s="38">
        <v>0.35160000000000002</v>
      </c>
      <c r="N342">
        <v>21.975000000000001</v>
      </c>
      <c r="O342">
        <v>21.975000000000001</v>
      </c>
      <c r="R342">
        <v>21.975000000000001</v>
      </c>
    </row>
    <row r="343" spans="1:23" x14ac:dyDescent="0.25">
      <c r="A343" s="2">
        <v>45250</v>
      </c>
      <c r="B343" t="s">
        <v>9373</v>
      </c>
      <c r="C343" t="s">
        <v>9218</v>
      </c>
      <c r="D343" t="s">
        <v>9262</v>
      </c>
      <c r="E343" t="s">
        <v>9721</v>
      </c>
      <c r="F343" t="s">
        <v>9722</v>
      </c>
      <c r="G343">
        <v>54.999999988999001</v>
      </c>
      <c r="I343" s="38">
        <v>0.35159999999999902</v>
      </c>
      <c r="J343">
        <v>19.337999996132002</v>
      </c>
      <c r="K343" s="38"/>
      <c r="M343" s="38">
        <v>0.35160000000000002</v>
      </c>
      <c r="N343">
        <v>19.337999996132002</v>
      </c>
      <c r="O343">
        <v>19.337999996132002</v>
      </c>
      <c r="R343">
        <v>19.337999996132002</v>
      </c>
    </row>
    <row r="344" spans="1:23" x14ac:dyDescent="0.25">
      <c r="A344" s="2">
        <v>45250</v>
      </c>
      <c r="B344" t="s">
        <v>9276</v>
      </c>
      <c r="C344" t="s">
        <v>9218</v>
      </c>
      <c r="D344" t="s">
        <v>9262</v>
      </c>
      <c r="E344" t="s">
        <v>9721</v>
      </c>
      <c r="F344" t="s">
        <v>9722</v>
      </c>
      <c r="G344">
        <v>123.9999999628</v>
      </c>
      <c r="I344" s="38">
        <v>0.35160000000000402</v>
      </c>
      <c r="J344">
        <v>43.598399986921002</v>
      </c>
      <c r="K344" s="38"/>
      <c r="M344" s="38">
        <v>0.35160000000000002</v>
      </c>
      <c r="N344">
        <v>43.598399986921002</v>
      </c>
      <c r="O344">
        <v>43.598399986921002</v>
      </c>
      <c r="R344">
        <v>43.598399986921002</v>
      </c>
    </row>
    <row r="345" spans="1:23" x14ac:dyDescent="0.25">
      <c r="A345" s="2">
        <v>45250</v>
      </c>
      <c r="B345" t="s">
        <v>7066</v>
      </c>
      <c r="C345" t="s">
        <v>9218</v>
      </c>
      <c r="D345" t="s">
        <v>9262</v>
      </c>
      <c r="E345" t="s">
        <v>9721</v>
      </c>
      <c r="F345" t="s">
        <v>9722</v>
      </c>
      <c r="G345">
        <v>31.499999987399999</v>
      </c>
      <c r="I345" s="38">
        <v>0.35159999999997299</v>
      </c>
      <c r="J345">
        <v>11.075399995569001</v>
      </c>
      <c r="K345" s="38"/>
      <c r="M345" s="38">
        <v>0.35160000000000002</v>
      </c>
      <c r="N345">
        <v>11.075399995569001</v>
      </c>
      <c r="O345">
        <v>11.075399995569001</v>
      </c>
      <c r="R345">
        <v>11.075399995569001</v>
      </c>
    </row>
    <row r="346" spans="1:23" x14ac:dyDescent="0.25">
      <c r="A346" s="2">
        <v>45250</v>
      </c>
      <c r="B346" t="s">
        <v>9387</v>
      </c>
      <c r="C346" t="s">
        <v>9218</v>
      </c>
      <c r="D346" t="s">
        <v>9262</v>
      </c>
      <c r="E346" t="s">
        <v>9721</v>
      </c>
      <c r="F346" t="s">
        <v>9722</v>
      </c>
      <c r="G346">
        <v>58.5</v>
      </c>
      <c r="I346" s="38">
        <v>0.35160000000000002</v>
      </c>
      <c r="J346">
        <v>20.5686</v>
      </c>
      <c r="K346" s="38"/>
      <c r="M346" s="38">
        <v>0.35160000000000002</v>
      </c>
      <c r="N346">
        <v>20.5686</v>
      </c>
      <c r="O346">
        <v>20.5686</v>
      </c>
      <c r="R346">
        <v>20.5686</v>
      </c>
    </row>
    <row r="347" spans="1:23" x14ac:dyDescent="0.25">
      <c r="A347" s="2">
        <v>44999</v>
      </c>
      <c r="B347" t="s">
        <v>9292</v>
      </c>
      <c r="C347" t="s">
        <v>9224</v>
      </c>
      <c r="D347" t="s">
        <v>9225</v>
      </c>
      <c r="E347" t="s">
        <v>9723</v>
      </c>
      <c r="F347" t="s">
        <v>9724</v>
      </c>
      <c r="G347">
        <v>50</v>
      </c>
      <c r="I347" s="38">
        <v>0.02</v>
      </c>
      <c r="J347">
        <v>1</v>
      </c>
      <c r="K347" s="38">
        <v>0.01</v>
      </c>
      <c r="L347">
        <v>0.5</v>
      </c>
      <c r="M347" s="38">
        <v>0.01</v>
      </c>
      <c r="N347">
        <v>0.5</v>
      </c>
      <c r="O347">
        <v>0.5</v>
      </c>
      <c r="P347">
        <v>0.5</v>
      </c>
    </row>
    <row r="348" spans="1:23" x14ac:dyDescent="0.25">
      <c r="A348" s="2">
        <v>45281</v>
      </c>
      <c r="B348" t="s">
        <v>9380</v>
      </c>
      <c r="C348" t="s">
        <v>9229</v>
      </c>
      <c r="D348" t="s">
        <v>141</v>
      </c>
      <c r="E348" t="s">
        <v>9725</v>
      </c>
      <c r="F348" t="s">
        <v>9726</v>
      </c>
      <c r="G348">
        <v>15</v>
      </c>
      <c r="I348" s="38">
        <v>1</v>
      </c>
      <c r="J348">
        <v>15</v>
      </c>
      <c r="K348" s="38">
        <v>0.72540000000000004</v>
      </c>
      <c r="L348">
        <v>10.881</v>
      </c>
      <c r="M348" s="38">
        <v>1</v>
      </c>
      <c r="N348">
        <v>15</v>
      </c>
      <c r="O348">
        <v>15</v>
      </c>
      <c r="Q348">
        <v>15</v>
      </c>
    </row>
    <row r="349" spans="1:23" x14ac:dyDescent="0.25">
      <c r="A349" s="2">
        <v>45281</v>
      </c>
      <c r="B349" t="s">
        <v>9387</v>
      </c>
      <c r="C349" t="s">
        <v>9229</v>
      </c>
      <c r="D349" t="s">
        <v>141</v>
      </c>
      <c r="E349" t="s">
        <v>9725</v>
      </c>
      <c r="F349" t="s">
        <v>9726</v>
      </c>
      <c r="G349">
        <v>124.5</v>
      </c>
      <c r="I349" s="38">
        <v>1</v>
      </c>
      <c r="J349">
        <v>124.5</v>
      </c>
      <c r="K349" s="38">
        <v>0.72540000000000004</v>
      </c>
      <c r="L349">
        <v>90.312299999999993</v>
      </c>
      <c r="M349" s="38">
        <v>1</v>
      </c>
      <c r="N349">
        <v>124.5</v>
      </c>
      <c r="O349">
        <v>124.5</v>
      </c>
      <c r="Q349">
        <v>124.5</v>
      </c>
    </row>
    <row r="350" spans="1:23" x14ac:dyDescent="0.25">
      <c r="A350" s="2">
        <v>45281</v>
      </c>
      <c r="B350" t="s">
        <v>4726</v>
      </c>
      <c r="C350" t="s">
        <v>9229</v>
      </c>
      <c r="D350" t="s">
        <v>141</v>
      </c>
      <c r="E350" t="s">
        <v>9725</v>
      </c>
      <c r="F350" t="s">
        <v>9726</v>
      </c>
      <c r="G350">
        <v>3</v>
      </c>
      <c r="I350" s="38">
        <v>1</v>
      </c>
      <c r="J350">
        <v>3</v>
      </c>
      <c r="K350" s="38">
        <v>0.72540000000000004</v>
      </c>
      <c r="L350">
        <v>2.1762000000000001</v>
      </c>
      <c r="M350" s="38">
        <v>1</v>
      </c>
      <c r="N350">
        <v>3</v>
      </c>
      <c r="O350">
        <v>3</v>
      </c>
      <c r="Q350">
        <v>3</v>
      </c>
    </row>
    <row r="351" spans="1:23" x14ac:dyDescent="0.25">
      <c r="A351" s="2">
        <v>45281</v>
      </c>
      <c r="B351" t="s">
        <v>9392</v>
      </c>
      <c r="C351" t="s">
        <v>9229</v>
      </c>
      <c r="D351" t="s">
        <v>141</v>
      </c>
      <c r="E351" t="s">
        <v>9725</v>
      </c>
      <c r="F351" t="s">
        <v>9726</v>
      </c>
      <c r="G351">
        <v>7.5</v>
      </c>
      <c r="I351" s="38">
        <v>1</v>
      </c>
      <c r="J351">
        <v>7.5</v>
      </c>
      <c r="K351" s="38">
        <v>0.72540000000000004</v>
      </c>
      <c r="L351">
        <v>5.4405000000000001</v>
      </c>
      <c r="M351" s="38">
        <v>1</v>
      </c>
      <c r="N351">
        <v>7.5</v>
      </c>
      <c r="O351">
        <v>7.5</v>
      </c>
      <c r="Q351">
        <v>7.5</v>
      </c>
    </row>
    <row r="352" spans="1:23" x14ac:dyDescent="0.25">
      <c r="A352" s="2">
        <v>45287</v>
      </c>
      <c r="B352" t="s">
        <v>768</v>
      </c>
      <c r="C352" t="s">
        <v>9224</v>
      </c>
      <c r="D352" t="s">
        <v>9225</v>
      </c>
      <c r="E352" t="s">
        <v>9727</v>
      </c>
      <c r="F352" t="s">
        <v>9728</v>
      </c>
      <c r="G352">
        <v>60</v>
      </c>
      <c r="I352" s="38">
        <v>0.2</v>
      </c>
      <c r="J352">
        <v>12</v>
      </c>
      <c r="K352" s="38">
        <v>0.1542</v>
      </c>
      <c r="L352">
        <v>9.2520000000000007</v>
      </c>
      <c r="M352" s="38">
        <v>0.2</v>
      </c>
      <c r="N352">
        <v>12</v>
      </c>
      <c r="O352">
        <v>12</v>
      </c>
      <c r="P352">
        <v>7.7519999999999998</v>
      </c>
      <c r="Q352">
        <v>2.7480000000000002</v>
      </c>
      <c r="S352">
        <v>1.5</v>
      </c>
    </row>
    <row r="353" spans="1:23" x14ac:dyDescent="0.25">
      <c r="A353" s="2">
        <v>45274</v>
      </c>
      <c r="B353" t="s">
        <v>9228</v>
      </c>
      <c r="C353" t="s">
        <v>9218</v>
      </c>
      <c r="D353" t="s">
        <v>9256</v>
      </c>
      <c r="E353" t="s">
        <v>9729</v>
      </c>
      <c r="F353" t="s">
        <v>9730</v>
      </c>
      <c r="G353">
        <v>100</v>
      </c>
      <c r="I353" s="38">
        <v>1</v>
      </c>
      <c r="J353">
        <v>100</v>
      </c>
      <c r="K353" s="38"/>
      <c r="M353" s="38">
        <v>1</v>
      </c>
      <c r="N353">
        <v>100</v>
      </c>
      <c r="O353">
        <v>97</v>
      </c>
      <c r="Q353">
        <v>97</v>
      </c>
      <c r="W353">
        <v>3</v>
      </c>
    </row>
    <row r="354" spans="1:23" x14ac:dyDescent="0.25">
      <c r="A354" s="2">
        <v>45254</v>
      </c>
      <c r="B354" t="s">
        <v>6429</v>
      </c>
      <c r="C354" t="s">
        <v>9224</v>
      </c>
      <c r="D354" t="s">
        <v>9225</v>
      </c>
      <c r="E354" t="s">
        <v>9731</v>
      </c>
      <c r="F354" t="s">
        <v>9732</v>
      </c>
      <c r="G354">
        <v>100</v>
      </c>
      <c r="I354" s="38">
        <v>0.1</v>
      </c>
      <c r="J354">
        <v>10</v>
      </c>
      <c r="K354" s="38">
        <v>3.56E-2</v>
      </c>
      <c r="L354">
        <v>3.56</v>
      </c>
      <c r="M354" s="38">
        <v>0.1</v>
      </c>
      <c r="N354">
        <v>10</v>
      </c>
      <c r="O354">
        <v>10</v>
      </c>
      <c r="P354">
        <v>6.85</v>
      </c>
      <c r="Q354">
        <v>2.5499999999999998</v>
      </c>
      <c r="V354">
        <v>0.6</v>
      </c>
    </row>
    <row r="355" spans="1:23" x14ac:dyDescent="0.25">
      <c r="A355" s="2">
        <v>45274</v>
      </c>
      <c r="B355" t="s">
        <v>9279</v>
      </c>
      <c r="C355" t="s">
        <v>9218</v>
      </c>
      <c r="D355" t="s">
        <v>9262</v>
      </c>
      <c r="E355" t="s">
        <v>9733</v>
      </c>
      <c r="F355" t="s">
        <v>9734</v>
      </c>
      <c r="G355">
        <v>250</v>
      </c>
      <c r="I355" s="38">
        <v>0.67900000000000005</v>
      </c>
      <c r="J355">
        <v>169.75</v>
      </c>
      <c r="K355" s="38">
        <v>0.124</v>
      </c>
      <c r="L355">
        <v>31</v>
      </c>
      <c r="M355" s="38">
        <v>0.55500000000000005</v>
      </c>
      <c r="N355">
        <v>138.75</v>
      </c>
      <c r="O355">
        <v>138.75</v>
      </c>
      <c r="R355">
        <v>138.75</v>
      </c>
    </row>
    <row r="356" spans="1:23" x14ac:dyDescent="0.25">
      <c r="A356" s="2">
        <v>45106</v>
      </c>
      <c r="B356" t="s">
        <v>9426</v>
      </c>
      <c r="C356" t="s">
        <v>9224</v>
      </c>
      <c r="D356" t="s">
        <v>9225</v>
      </c>
      <c r="E356" t="s">
        <v>9735</v>
      </c>
      <c r="F356" t="s">
        <v>9736</v>
      </c>
      <c r="G356">
        <v>200</v>
      </c>
      <c r="I356" s="38">
        <v>0.3</v>
      </c>
      <c r="J356">
        <v>60</v>
      </c>
      <c r="K356" s="38">
        <v>0.3</v>
      </c>
      <c r="L356">
        <v>60</v>
      </c>
      <c r="M356" s="38">
        <v>0.3</v>
      </c>
      <c r="N356">
        <v>60</v>
      </c>
      <c r="O356">
        <v>60</v>
      </c>
      <c r="S356">
        <v>60</v>
      </c>
    </row>
    <row r="357" spans="1:23" x14ac:dyDescent="0.25">
      <c r="A357" s="2">
        <v>45282</v>
      </c>
      <c r="B357" t="s">
        <v>9228</v>
      </c>
      <c r="C357" t="s">
        <v>9224</v>
      </c>
      <c r="D357" t="s">
        <v>9225</v>
      </c>
      <c r="E357" t="s">
        <v>9737</v>
      </c>
      <c r="F357" t="s">
        <v>9738</v>
      </c>
      <c r="G357">
        <v>133.33333300000001</v>
      </c>
      <c r="I357" s="38">
        <v>0.3</v>
      </c>
      <c r="J357">
        <v>39.999999899999999</v>
      </c>
      <c r="K357" s="38"/>
      <c r="M357" s="38">
        <v>0.3</v>
      </c>
      <c r="N357">
        <v>39.999999899999999</v>
      </c>
      <c r="O357">
        <v>39.999999899999999</v>
      </c>
      <c r="P357">
        <v>39.999999899999999</v>
      </c>
    </row>
    <row r="358" spans="1:23" x14ac:dyDescent="0.25">
      <c r="A358" s="2">
        <v>45274</v>
      </c>
      <c r="B358" t="s">
        <v>9228</v>
      </c>
      <c r="C358" t="s">
        <v>9224</v>
      </c>
      <c r="D358" t="s">
        <v>9225</v>
      </c>
      <c r="E358" t="s">
        <v>9739</v>
      </c>
      <c r="F358" t="s">
        <v>9740</v>
      </c>
      <c r="G358">
        <v>134.999999919</v>
      </c>
      <c r="I358" s="38">
        <v>1</v>
      </c>
      <c r="J358">
        <v>134.999999919</v>
      </c>
      <c r="K358" s="38">
        <v>0.15</v>
      </c>
      <c r="L358">
        <v>20.24999998785</v>
      </c>
      <c r="M358" s="38">
        <v>1</v>
      </c>
      <c r="N358">
        <v>134.999999919</v>
      </c>
      <c r="O358">
        <v>134.999999919</v>
      </c>
      <c r="Q358">
        <v>114.74999993115</v>
      </c>
      <c r="S358">
        <v>20.24999998785</v>
      </c>
    </row>
    <row r="359" spans="1:23" x14ac:dyDescent="0.25">
      <c r="A359" s="2">
        <v>45274</v>
      </c>
      <c r="B359" t="s">
        <v>9273</v>
      </c>
      <c r="C359" t="s">
        <v>9224</v>
      </c>
      <c r="D359" t="s">
        <v>9225</v>
      </c>
      <c r="E359" t="s">
        <v>9739</v>
      </c>
      <c r="F359" t="s">
        <v>9740</v>
      </c>
      <c r="G359">
        <v>7.5</v>
      </c>
      <c r="I359" s="38">
        <v>1</v>
      </c>
      <c r="J359">
        <v>7.5</v>
      </c>
      <c r="K359" s="38">
        <v>0.15</v>
      </c>
      <c r="L359">
        <v>1.125</v>
      </c>
      <c r="M359" s="38">
        <v>1</v>
      </c>
      <c r="N359">
        <v>7.5</v>
      </c>
      <c r="O359">
        <v>7.5</v>
      </c>
      <c r="Q359">
        <v>6.375</v>
      </c>
      <c r="S359">
        <v>1.125</v>
      </c>
    </row>
    <row r="360" spans="1:23" x14ac:dyDescent="0.25">
      <c r="A360" s="2">
        <v>45274</v>
      </c>
      <c r="B360" t="s">
        <v>9243</v>
      </c>
      <c r="C360" t="s">
        <v>9224</v>
      </c>
      <c r="D360" t="s">
        <v>9225</v>
      </c>
      <c r="E360" t="s">
        <v>9739</v>
      </c>
      <c r="F360" t="s">
        <v>9740</v>
      </c>
      <c r="G360">
        <v>7.5</v>
      </c>
      <c r="I360" s="38">
        <v>1</v>
      </c>
      <c r="J360">
        <v>7.5</v>
      </c>
      <c r="K360" s="38">
        <v>0.15</v>
      </c>
      <c r="L360">
        <v>1.125</v>
      </c>
      <c r="M360" s="38">
        <v>1</v>
      </c>
      <c r="N360">
        <v>7.5</v>
      </c>
      <c r="O360">
        <v>7.5</v>
      </c>
      <c r="Q360">
        <v>6.375</v>
      </c>
      <c r="S360">
        <v>1.125</v>
      </c>
    </row>
    <row r="361" spans="1:23" x14ac:dyDescent="0.25">
      <c r="A361" s="2">
        <v>45289</v>
      </c>
      <c r="B361" t="s">
        <v>6358</v>
      </c>
      <c r="C361" t="s">
        <v>9229</v>
      </c>
      <c r="D361" t="s">
        <v>9237</v>
      </c>
      <c r="E361" t="s">
        <v>9741</v>
      </c>
      <c r="F361" t="s">
        <v>9742</v>
      </c>
      <c r="G361">
        <v>100</v>
      </c>
      <c r="I361" s="38">
        <v>1</v>
      </c>
      <c r="J361">
        <v>100</v>
      </c>
      <c r="K361" s="38">
        <v>1</v>
      </c>
      <c r="L361">
        <v>100</v>
      </c>
      <c r="M361" s="38">
        <v>0.73160000000000003</v>
      </c>
      <c r="N361">
        <v>73.16</v>
      </c>
      <c r="O361">
        <v>36.58</v>
      </c>
      <c r="T361">
        <v>36.58</v>
      </c>
      <c r="W361">
        <v>36.58</v>
      </c>
    </row>
    <row r="362" spans="1:23" x14ac:dyDescent="0.25">
      <c r="A362" s="2">
        <v>45258</v>
      </c>
      <c r="B362" t="s">
        <v>9261</v>
      </c>
      <c r="C362" t="s">
        <v>9452</v>
      </c>
      <c r="D362" t="s">
        <v>9262</v>
      </c>
      <c r="E362" t="s">
        <v>9743</v>
      </c>
      <c r="F362" t="s">
        <v>9744</v>
      </c>
      <c r="G362">
        <v>30</v>
      </c>
      <c r="I362" s="38">
        <v>1</v>
      </c>
      <c r="J362">
        <v>30</v>
      </c>
      <c r="K362" s="38"/>
      <c r="M362" s="38">
        <v>1</v>
      </c>
      <c r="N362">
        <v>30</v>
      </c>
      <c r="O362">
        <v>30</v>
      </c>
      <c r="V362">
        <v>30</v>
      </c>
    </row>
    <row r="363" spans="1:23" x14ac:dyDescent="0.25">
      <c r="A363" s="2">
        <v>45132</v>
      </c>
      <c r="B363" t="s">
        <v>9243</v>
      </c>
      <c r="C363" t="s">
        <v>9218</v>
      </c>
      <c r="D363" t="s">
        <v>141</v>
      </c>
      <c r="E363" t="s">
        <v>9745</v>
      </c>
      <c r="F363" t="s">
        <v>9746</v>
      </c>
      <c r="G363">
        <v>400</v>
      </c>
      <c r="I363" s="38">
        <v>1</v>
      </c>
      <c r="J363">
        <v>400</v>
      </c>
      <c r="K363" s="38">
        <v>1</v>
      </c>
      <c r="L363">
        <v>400</v>
      </c>
      <c r="M363" s="38">
        <v>1</v>
      </c>
      <c r="N363">
        <v>400</v>
      </c>
      <c r="O363">
        <v>400</v>
      </c>
      <c r="P363">
        <v>400</v>
      </c>
    </row>
    <row r="364" spans="1:23" x14ac:dyDescent="0.25">
      <c r="A364" s="2">
        <v>45289</v>
      </c>
      <c r="B364" t="s">
        <v>6492</v>
      </c>
      <c r="C364" t="s">
        <v>9218</v>
      </c>
      <c r="D364" t="s">
        <v>9234</v>
      </c>
      <c r="E364" t="s">
        <v>9747</v>
      </c>
      <c r="F364" t="s">
        <v>9748</v>
      </c>
      <c r="G364">
        <v>70</v>
      </c>
      <c r="I364" s="38">
        <v>1</v>
      </c>
      <c r="J364">
        <v>70</v>
      </c>
      <c r="K364" s="38">
        <v>1</v>
      </c>
      <c r="L364">
        <v>70</v>
      </c>
      <c r="M364" s="38">
        <v>0.5</v>
      </c>
      <c r="N364">
        <v>35</v>
      </c>
      <c r="W364">
        <v>35</v>
      </c>
    </row>
    <row r="365" spans="1:23" x14ac:dyDescent="0.25">
      <c r="A365" s="2">
        <v>45279</v>
      </c>
      <c r="B365" t="s">
        <v>9276</v>
      </c>
      <c r="C365" t="s">
        <v>9218</v>
      </c>
      <c r="D365" t="s">
        <v>132</v>
      </c>
      <c r="E365" t="s">
        <v>9749</v>
      </c>
      <c r="F365" t="s">
        <v>9750</v>
      </c>
      <c r="G365">
        <v>81.337400000000002</v>
      </c>
      <c r="I365" s="38">
        <v>1</v>
      </c>
      <c r="J365">
        <v>81.337400000000002</v>
      </c>
      <c r="K365" s="38"/>
      <c r="M365" s="38">
        <v>1</v>
      </c>
      <c r="N365">
        <v>81.337400000000002</v>
      </c>
      <c r="O365">
        <v>75.237094999999997</v>
      </c>
      <c r="Q365">
        <v>75.237094999999997</v>
      </c>
      <c r="W365">
        <v>6.1003049999999996</v>
      </c>
    </row>
    <row r="366" spans="1:23" x14ac:dyDescent="0.25">
      <c r="A366" s="2">
        <v>45134</v>
      </c>
      <c r="B366" t="s">
        <v>9273</v>
      </c>
      <c r="C366" t="s">
        <v>318</v>
      </c>
      <c r="D366" t="s">
        <v>9225</v>
      </c>
      <c r="E366" t="s">
        <v>9751</v>
      </c>
      <c r="F366" t="s">
        <v>9752</v>
      </c>
      <c r="G366">
        <v>72.997217630023997</v>
      </c>
      <c r="I366" s="38">
        <v>9.9999999999967094E-3</v>
      </c>
      <c r="J366">
        <v>0.7299721763</v>
      </c>
      <c r="K366" s="38">
        <v>5.0000000000531503E-3</v>
      </c>
      <c r="L366">
        <v>0.36498608815400002</v>
      </c>
      <c r="M366" s="38">
        <v>5.0000000000000001E-3</v>
      </c>
      <c r="N366">
        <v>0.36498608815400002</v>
      </c>
      <c r="O366">
        <v>0.36498608815400002</v>
      </c>
      <c r="P366">
        <v>0.36498608815400002</v>
      </c>
    </row>
    <row r="367" spans="1:23" x14ac:dyDescent="0.25">
      <c r="A367" s="2">
        <v>45119</v>
      </c>
      <c r="B367" t="s">
        <v>9380</v>
      </c>
      <c r="C367" t="s">
        <v>9224</v>
      </c>
      <c r="D367" t="s">
        <v>9225</v>
      </c>
      <c r="E367" t="s">
        <v>9753</v>
      </c>
      <c r="F367" t="s">
        <v>9754</v>
      </c>
      <c r="G367">
        <v>200</v>
      </c>
      <c r="I367" s="38">
        <v>0.2</v>
      </c>
      <c r="J367">
        <v>40</v>
      </c>
      <c r="K367" s="38">
        <v>3.3300000000000003E-2</v>
      </c>
      <c r="L367">
        <v>6.66</v>
      </c>
      <c r="M367" s="38">
        <v>0.2</v>
      </c>
      <c r="N367">
        <v>40</v>
      </c>
      <c r="O367">
        <v>40</v>
      </c>
      <c r="P367">
        <v>13.34</v>
      </c>
      <c r="Q367">
        <v>20</v>
      </c>
      <c r="S367">
        <v>6.66</v>
      </c>
    </row>
    <row r="368" spans="1:23" x14ac:dyDescent="0.25">
      <c r="A368" s="2">
        <v>45133</v>
      </c>
      <c r="B368" t="s">
        <v>9392</v>
      </c>
      <c r="C368" t="s">
        <v>9224</v>
      </c>
      <c r="D368" t="s">
        <v>9225</v>
      </c>
      <c r="E368" t="s">
        <v>9755</v>
      </c>
      <c r="F368" t="s">
        <v>9756</v>
      </c>
      <c r="G368">
        <v>100</v>
      </c>
      <c r="I368" s="38">
        <v>0.2</v>
      </c>
      <c r="J368">
        <v>20</v>
      </c>
      <c r="K368" s="38">
        <v>0.1</v>
      </c>
      <c r="L368">
        <v>10</v>
      </c>
      <c r="M368" s="38">
        <v>0.2</v>
      </c>
      <c r="N368">
        <v>20</v>
      </c>
      <c r="O368">
        <v>20</v>
      </c>
      <c r="P368">
        <v>5</v>
      </c>
      <c r="Q368">
        <v>10</v>
      </c>
      <c r="S368">
        <v>5</v>
      </c>
    </row>
    <row r="369" spans="1:23" x14ac:dyDescent="0.25">
      <c r="A369" s="2">
        <v>45125</v>
      </c>
      <c r="B369" t="s">
        <v>9228</v>
      </c>
      <c r="C369" t="s">
        <v>9224</v>
      </c>
      <c r="D369" t="s">
        <v>9225</v>
      </c>
      <c r="E369" t="s">
        <v>9757</v>
      </c>
      <c r="F369" t="s">
        <v>9758</v>
      </c>
      <c r="G369">
        <v>366.8</v>
      </c>
      <c r="I369" s="38">
        <v>1</v>
      </c>
      <c r="J369">
        <v>366.8</v>
      </c>
      <c r="K369" s="38"/>
      <c r="M369" s="38">
        <v>1</v>
      </c>
      <c r="N369">
        <v>366.8</v>
      </c>
      <c r="O369">
        <v>366.8</v>
      </c>
      <c r="Q369">
        <v>366.8</v>
      </c>
    </row>
    <row r="370" spans="1:23" x14ac:dyDescent="0.25">
      <c r="A370" s="2">
        <v>45071</v>
      </c>
      <c r="B370" t="s">
        <v>9228</v>
      </c>
      <c r="C370" t="s">
        <v>9229</v>
      </c>
      <c r="D370" t="s">
        <v>9234</v>
      </c>
      <c r="E370" t="s">
        <v>9759</v>
      </c>
      <c r="F370" t="s">
        <v>9760</v>
      </c>
      <c r="G370">
        <v>100</v>
      </c>
      <c r="I370" s="38">
        <v>0.3</v>
      </c>
      <c r="J370">
        <v>30</v>
      </c>
      <c r="K370" s="38">
        <v>1</v>
      </c>
      <c r="L370">
        <v>100</v>
      </c>
      <c r="M370" s="38">
        <v>0.3</v>
      </c>
      <c r="N370">
        <v>30</v>
      </c>
      <c r="O370">
        <v>20</v>
      </c>
      <c r="U370">
        <v>20</v>
      </c>
      <c r="W370">
        <v>10</v>
      </c>
    </row>
    <row r="371" spans="1:23" x14ac:dyDescent="0.25">
      <c r="A371" s="2">
        <v>45246</v>
      </c>
      <c r="B371" t="s">
        <v>9317</v>
      </c>
      <c r="C371" t="s">
        <v>9218</v>
      </c>
      <c r="D371" t="s">
        <v>9234</v>
      </c>
      <c r="E371" t="s">
        <v>9761</v>
      </c>
      <c r="F371" t="s">
        <v>9762</v>
      </c>
      <c r="G371">
        <v>25</v>
      </c>
      <c r="I371" s="38">
        <v>0.84119999999999995</v>
      </c>
      <c r="J371">
        <v>21.03</v>
      </c>
      <c r="K371" s="38">
        <v>0.66669999999999996</v>
      </c>
      <c r="L371">
        <v>16.6675</v>
      </c>
      <c r="M371" s="38">
        <v>0.51370000000000005</v>
      </c>
      <c r="N371">
        <v>12.842499999999999</v>
      </c>
      <c r="O371">
        <v>10.0975</v>
      </c>
      <c r="Q371">
        <v>2.0099999999999998</v>
      </c>
      <c r="U371">
        <v>8.0875000000000004</v>
      </c>
      <c r="W371">
        <v>2.7450000000000001</v>
      </c>
    </row>
    <row r="372" spans="1:23" x14ac:dyDescent="0.25">
      <c r="A372" s="2">
        <v>45282</v>
      </c>
      <c r="B372" t="s">
        <v>9276</v>
      </c>
      <c r="C372" t="s">
        <v>9452</v>
      </c>
      <c r="D372" t="s">
        <v>9262</v>
      </c>
      <c r="E372" t="s">
        <v>9763</v>
      </c>
      <c r="F372" t="s">
        <v>9764</v>
      </c>
      <c r="G372">
        <v>20</v>
      </c>
      <c r="I372" s="38">
        <v>1</v>
      </c>
      <c r="J372">
        <v>20</v>
      </c>
      <c r="K372" s="38"/>
      <c r="M372" s="38">
        <v>1</v>
      </c>
      <c r="N372">
        <v>20</v>
      </c>
      <c r="O372">
        <v>20</v>
      </c>
      <c r="V372">
        <v>20</v>
      </c>
    </row>
    <row r="373" spans="1:23" x14ac:dyDescent="0.25">
      <c r="A373" s="2">
        <v>45110</v>
      </c>
      <c r="B373" t="s">
        <v>9273</v>
      </c>
      <c r="C373" t="s">
        <v>9224</v>
      </c>
      <c r="D373" t="s">
        <v>9225</v>
      </c>
      <c r="E373" t="s">
        <v>9765</v>
      </c>
      <c r="F373" t="s">
        <v>9766</v>
      </c>
      <c r="G373">
        <v>249.9</v>
      </c>
      <c r="I373" s="38">
        <v>0.02</v>
      </c>
      <c r="J373">
        <v>4.9980000000000002</v>
      </c>
      <c r="K373" s="38">
        <v>0.01</v>
      </c>
      <c r="L373">
        <v>2.4990000000000001</v>
      </c>
      <c r="M373" s="38">
        <v>0.01</v>
      </c>
      <c r="N373">
        <v>2.4990000000000001</v>
      </c>
      <c r="O373">
        <v>2.4990000000000001</v>
      </c>
      <c r="P373">
        <v>2.4990000000000001</v>
      </c>
    </row>
    <row r="374" spans="1:23" x14ac:dyDescent="0.25">
      <c r="A374" s="2">
        <v>45126</v>
      </c>
      <c r="B374" t="s">
        <v>9273</v>
      </c>
      <c r="C374" t="s">
        <v>9218</v>
      </c>
      <c r="D374" t="s">
        <v>141</v>
      </c>
      <c r="E374" t="s">
        <v>9767</v>
      </c>
      <c r="F374" t="s">
        <v>9768</v>
      </c>
      <c r="G374">
        <v>89.599999982080007</v>
      </c>
      <c r="I374" s="38">
        <v>1</v>
      </c>
      <c r="J374">
        <v>89.599999982080007</v>
      </c>
      <c r="K374" s="38"/>
      <c r="M374" s="38">
        <v>1</v>
      </c>
      <c r="N374">
        <v>89.599999982080007</v>
      </c>
      <c r="O374">
        <v>89.599999982080007</v>
      </c>
      <c r="R374">
        <v>89.599999982080007</v>
      </c>
    </row>
    <row r="375" spans="1:23" x14ac:dyDescent="0.25">
      <c r="A375" s="2">
        <v>45126</v>
      </c>
      <c r="B375" t="s">
        <v>9243</v>
      </c>
      <c r="C375" t="s">
        <v>9218</v>
      </c>
      <c r="D375" t="s">
        <v>141</v>
      </c>
      <c r="E375" t="s">
        <v>9767</v>
      </c>
      <c r="F375" t="s">
        <v>9768</v>
      </c>
      <c r="G375">
        <v>10.4</v>
      </c>
      <c r="I375" s="38">
        <v>1</v>
      </c>
      <c r="J375">
        <v>10.4</v>
      </c>
      <c r="K375" s="38"/>
      <c r="M375" s="38">
        <v>1</v>
      </c>
      <c r="N375">
        <v>10.4</v>
      </c>
      <c r="O375">
        <v>10.4</v>
      </c>
      <c r="R375">
        <v>10.4</v>
      </c>
    </row>
    <row r="376" spans="1:23" x14ac:dyDescent="0.25">
      <c r="A376" s="2">
        <v>45212</v>
      </c>
      <c r="B376" t="s">
        <v>9243</v>
      </c>
      <c r="C376" t="s">
        <v>9229</v>
      </c>
      <c r="D376" t="s">
        <v>9237</v>
      </c>
      <c r="E376" t="s">
        <v>9769</v>
      </c>
      <c r="F376" t="s">
        <v>9770</v>
      </c>
      <c r="G376">
        <v>96.36</v>
      </c>
      <c r="I376" s="38">
        <v>0.32719999999999999</v>
      </c>
      <c r="J376">
        <v>31.528991999999999</v>
      </c>
      <c r="K376" s="38">
        <v>8.7999999999999995E-2</v>
      </c>
      <c r="L376">
        <v>8.4796800000000001</v>
      </c>
      <c r="M376" s="38">
        <v>0.29420000000000002</v>
      </c>
      <c r="N376">
        <v>28.349112000000002</v>
      </c>
      <c r="O376">
        <v>5.5117919999999998</v>
      </c>
      <c r="T376">
        <v>5.5117919999999998</v>
      </c>
      <c r="W376">
        <v>22.837319999999998</v>
      </c>
    </row>
    <row r="377" spans="1:23" x14ac:dyDescent="0.25">
      <c r="A377" s="2">
        <v>45212</v>
      </c>
      <c r="B377" t="s">
        <v>9243</v>
      </c>
      <c r="C377" t="s">
        <v>9229</v>
      </c>
      <c r="D377" t="s">
        <v>9225</v>
      </c>
      <c r="E377" t="s">
        <v>9769</v>
      </c>
      <c r="F377" t="s">
        <v>9770</v>
      </c>
      <c r="G377">
        <v>5.28</v>
      </c>
      <c r="I377" s="38">
        <v>0.32719999999999999</v>
      </c>
      <c r="J377">
        <v>1.727616</v>
      </c>
      <c r="K377" s="38">
        <v>8.7999999999999995E-2</v>
      </c>
      <c r="L377">
        <v>0.46464</v>
      </c>
      <c r="M377" s="38">
        <v>0.29420000000000002</v>
      </c>
      <c r="N377">
        <v>1.5533760000000001</v>
      </c>
      <c r="O377">
        <v>0.30201600000000001</v>
      </c>
      <c r="T377">
        <v>0.30201600000000001</v>
      </c>
      <c r="W377">
        <v>1.25136</v>
      </c>
    </row>
    <row r="378" spans="1:23" x14ac:dyDescent="0.25">
      <c r="A378" s="2">
        <v>45212</v>
      </c>
      <c r="B378" t="s">
        <v>9243</v>
      </c>
      <c r="C378" t="s">
        <v>9229</v>
      </c>
      <c r="D378" t="s">
        <v>361</v>
      </c>
      <c r="E378" t="s">
        <v>9769</v>
      </c>
      <c r="F378" t="s">
        <v>9770</v>
      </c>
      <c r="G378">
        <v>14.52</v>
      </c>
      <c r="I378" s="38">
        <v>0.32719999999999999</v>
      </c>
      <c r="J378">
        <v>4.7509439999999996</v>
      </c>
      <c r="K378" s="38">
        <v>8.7999999999999995E-2</v>
      </c>
      <c r="L378">
        <v>1.27776</v>
      </c>
      <c r="M378" s="38">
        <v>0.29420000000000002</v>
      </c>
      <c r="N378">
        <v>4.2717840000000002</v>
      </c>
      <c r="O378">
        <v>0.83054399999999995</v>
      </c>
      <c r="T378">
        <v>0.83054399999999995</v>
      </c>
      <c r="W378">
        <v>3.4412400000000001</v>
      </c>
    </row>
    <row r="379" spans="1:23" x14ac:dyDescent="0.25">
      <c r="A379" s="2">
        <v>45212</v>
      </c>
      <c r="B379" t="s">
        <v>9243</v>
      </c>
      <c r="C379" t="s">
        <v>9229</v>
      </c>
      <c r="D379" t="s">
        <v>9240</v>
      </c>
      <c r="E379" t="s">
        <v>9769</v>
      </c>
      <c r="F379" t="s">
        <v>9770</v>
      </c>
      <c r="G379">
        <v>11.88</v>
      </c>
      <c r="I379" s="38">
        <v>0.32719999999999999</v>
      </c>
      <c r="J379">
        <v>3.8871359999999999</v>
      </c>
      <c r="K379" s="38">
        <v>8.7999999999999995E-2</v>
      </c>
      <c r="L379">
        <v>1.0454399999999999</v>
      </c>
      <c r="M379" s="38">
        <v>0.29420000000000002</v>
      </c>
      <c r="N379">
        <v>3.4950960000000002</v>
      </c>
      <c r="O379">
        <v>0.67953600000000003</v>
      </c>
      <c r="T379">
        <v>0.67953600000000003</v>
      </c>
      <c r="W379">
        <v>2.8155600000000001</v>
      </c>
    </row>
    <row r="380" spans="1:23" x14ac:dyDescent="0.25">
      <c r="A380" s="2">
        <v>45212</v>
      </c>
      <c r="B380" t="s">
        <v>9243</v>
      </c>
      <c r="C380" t="s">
        <v>9229</v>
      </c>
      <c r="D380" t="s">
        <v>9404</v>
      </c>
      <c r="E380" t="s">
        <v>9769</v>
      </c>
      <c r="F380" t="s">
        <v>9770</v>
      </c>
      <c r="G380">
        <v>1.32</v>
      </c>
      <c r="I380" s="38">
        <v>0.32719999999999999</v>
      </c>
      <c r="J380">
        <v>0.43190400000000001</v>
      </c>
      <c r="K380" s="38">
        <v>8.7999999999999995E-2</v>
      </c>
      <c r="L380">
        <v>0.11616</v>
      </c>
      <c r="M380" s="38">
        <v>0.29420000000000002</v>
      </c>
      <c r="N380">
        <v>0.38834400000000002</v>
      </c>
      <c r="O380">
        <v>7.5504000000000002E-2</v>
      </c>
      <c r="T380">
        <v>7.5504000000000002E-2</v>
      </c>
      <c r="W380">
        <v>0.31284000000000001</v>
      </c>
    </row>
    <row r="381" spans="1:23" x14ac:dyDescent="0.25">
      <c r="A381" s="2">
        <v>45212</v>
      </c>
      <c r="B381" t="s">
        <v>9243</v>
      </c>
      <c r="C381" t="s">
        <v>9229</v>
      </c>
      <c r="D381" t="s">
        <v>9234</v>
      </c>
      <c r="E381" t="s">
        <v>9769</v>
      </c>
      <c r="F381" t="s">
        <v>9770</v>
      </c>
      <c r="G381">
        <v>2.64</v>
      </c>
      <c r="I381" s="38">
        <v>0.32719999999999999</v>
      </c>
      <c r="J381">
        <v>0.86380800000000002</v>
      </c>
      <c r="K381" s="38">
        <v>8.7999999999999995E-2</v>
      </c>
      <c r="L381">
        <v>0.23232</v>
      </c>
      <c r="M381" s="38">
        <v>0.29420000000000002</v>
      </c>
      <c r="N381">
        <v>0.77668800000000005</v>
      </c>
      <c r="O381">
        <v>0.151008</v>
      </c>
      <c r="T381">
        <v>0.151008</v>
      </c>
      <c r="W381">
        <v>0.62568000000000001</v>
      </c>
    </row>
    <row r="382" spans="1:23" x14ac:dyDescent="0.25">
      <c r="A382" s="2">
        <v>45278</v>
      </c>
      <c r="B382" t="s">
        <v>9228</v>
      </c>
      <c r="C382" t="s">
        <v>9229</v>
      </c>
      <c r="D382" t="s">
        <v>141</v>
      </c>
      <c r="E382" t="s">
        <v>9771</v>
      </c>
      <c r="F382" t="s">
        <v>9444</v>
      </c>
      <c r="G382">
        <v>200</v>
      </c>
      <c r="I382" s="38">
        <v>1</v>
      </c>
      <c r="J382">
        <v>200</v>
      </c>
      <c r="K382" s="38"/>
      <c r="M382" s="38">
        <v>1</v>
      </c>
      <c r="N382">
        <v>200</v>
      </c>
      <c r="O382">
        <v>200</v>
      </c>
      <c r="P382">
        <v>200</v>
      </c>
    </row>
    <row r="383" spans="1:23" x14ac:dyDescent="0.25">
      <c r="A383" s="2">
        <v>45134</v>
      </c>
      <c r="B383" t="s">
        <v>9273</v>
      </c>
      <c r="C383" t="s">
        <v>318</v>
      </c>
      <c r="D383" t="s">
        <v>9256</v>
      </c>
      <c r="E383" t="s">
        <v>9772</v>
      </c>
      <c r="F383" t="s">
        <v>9773</v>
      </c>
      <c r="G383">
        <v>65.178401350000001</v>
      </c>
      <c r="I383" s="38">
        <v>1</v>
      </c>
      <c r="J383">
        <v>65.178401350000001</v>
      </c>
      <c r="K383" s="38"/>
      <c r="M383" s="38">
        <v>1</v>
      </c>
      <c r="N383">
        <v>65.178401350000001</v>
      </c>
      <c r="O383">
        <v>65.178401350000001</v>
      </c>
      <c r="Q383">
        <v>65.178401350000001</v>
      </c>
    </row>
    <row r="384" spans="1:23" x14ac:dyDescent="0.25">
      <c r="A384" s="2">
        <v>45282</v>
      </c>
      <c r="B384" t="s">
        <v>9273</v>
      </c>
      <c r="C384" t="s">
        <v>318</v>
      </c>
      <c r="D384" t="s">
        <v>9225</v>
      </c>
      <c r="E384" t="s">
        <v>9774</v>
      </c>
      <c r="F384" t="s">
        <v>9775</v>
      </c>
      <c r="G384">
        <v>150</v>
      </c>
      <c r="I384" s="38">
        <v>0.01</v>
      </c>
      <c r="J384">
        <v>1.5</v>
      </c>
      <c r="K384" s="38">
        <v>5.0000000000000001E-3</v>
      </c>
      <c r="L384">
        <v>0.75</v>
      </c>
      <c r="M384" s="38">
        <v>5.0000000000000001E-3</v>
      </c>
      <c r="N384">
        <v>0.75</v>
      </c>
      <c r="O384">
        <v>0.75</v>
      </c>
      <c r="P384">
        <v>0.75</v>
      </c>
    </row>
    <row r="385" spans="1:23" x14ac:dyDescent="0.25">
      <c r="A385" s="2">
        <v>45127</v>
      </c>
      <c r="B385" t="s">
        <v>9273</v>
      </c>
      <c r="C385" t="s">
        <v>9218</v>
      </c>
      <c r="D385" t="s">
        <v>84</v>
      </c>
      <c r="E385" t="s">
        <v>9776</v>
      </c>
      <c r="F385" t="s">
        <v>9777</v>
      </c>
      <c r="G385">
        <v>32.325274999999998</v>
      </c>
      <c r="I385" s="38">
        <v>1</v>
      </c>
      <c r="J385">
        <v>32.325274999999998</v>
      </c>
      <c r="K385" s="38">
        <v>1</v>
      </c>
      <c r="L385">
        <v>32.325274999999998</v>
      </c>
      <c r="M385" s="38">
        <v>1</v>
      </c>
      <c r="N385">
        <v>32.325274999999998</v>
      </c>
      <c r="O385">
        <v>32.325274999999998</v>
      </c>
      <c r="S385">
        <v>32.325274999999998</v>
      </c>
    </row>
    <row r="386" spans="1:23" x14ac:dyDescent="0.25">
      <c r="A386" s="2">
        <v>45282</v>
      </c>
      <c r="B386" t="s">
        <v>9284</v>
      </c>
      <c r="C386" t="s">
        <v>9218</v>
      </c>
      <c r="D386" t="s">
        <v>84</v>
      </c>
      <c r="E386" t="s">
        <v>9778</v>
      </c>
      <c r="F386" t="s">
        <v>9779</v>
      </c>
      <c r="G386">
        <v>100</v>
      </c>
      <c r="I386" s="38">
        <v>0.06</v>
      </c>
      <c r="J386">
        <v>6</v>
      </c>
      <c r="K386" s="38"/>
      <c r="M386" s="38">
        <v>0.06</v>
      </c>
      <c r="N386">
        <v>6</v>
      </c>
      <c r="W386">
        <v>6</v>
      </c>
    </row>
    <row r="387" spans="1:23" x14ac:dyDescent="0.25">
      <c r="A387" s="2">
        <v>45124</v>
      </c>
      <c r="B387" t="s">
        <v>9273</v>
      </c>
      <c r="C387" t="s">
        <v>9218</v>
      </c>
      <c r="D387" t="s">
        <v>141</v>
      </c>
      <c r="E387" t="s">
        <v>9780</v>
      </c>
      <c r="F387" t="s">
        <v>9781</v>
      </c>
      <c r="G387">
        <v>129.72</v>
      </c>
      <c r="I387" s="38">
        <v>0.96699999999999997</v>
      </c>
      <c r="J387">
        <v>125.43924</v>
      </c>
      <c r="K387" s="38">
        <v>0.68700000000000006</v>
      </c>
      <c r="L387">
        <v>89.117639999999994</v>
      </c>
      <c r="M387" s="38">
        <v>0.76300000000000001</v>
      </c>
      <c r="N387">
        <v>98.97636</v>
      </c>
      <c r="O387">
        <v>71.346000000000004</v>
      </c>
      <c r="P387">
        <v>10.11816</v>
      </c>
      <c r="Q387">
        <v>18.290520000000001</v>
      </c>
      <c r="U387">
        <v>35.0244</v>
      </c>
      <c r="V387">
        <v>7.9129199999999997</v>
      </c>
      <c r="W387">
        <v>27.63036</v>
      </c>
    </row>
    <row r="388" spans="1:23" x14ac:dyDescent="0.25">
      <c r="A388" s="2">
        <v>45124</v>
      </c>
      <c r="B388" t="s">
        <v>9273</v>
      </c>
      <c r="C388" t="s">
        <v>9218</v>
      </c>
      <c r="D388" t="s">
        <v>9250</v>
      </c>
      <c r="E388" t="s">
        <v>9780</v>
      </c>
      <c r="F388" t="s">
        <v>9781</v>
      </c>
      <c r="G388">
        <v>138.45337599999999</v>
      </c>
      <c r="I388" s="38">
        <v>0.96699999999999997</v>
      </c>
      <c r="J388">
        <v>133.88441459200001</v>
      </c>
      <c r="K388" s="38">
        <v>0.68700000000000006</v>
      </c>
      <c r="L388">
        <v>95.117469311999997</v>
      </c>
      <c r="M388" s="38">
        <v>0.76300000000000001</v>
      </c>
      <c r="N388">
        <v>105.63992588799999</v>
      </c>
      <c r="O388">
        <v>76.149356800000007</v>
      </c>
      <c r="P388">
        <v>10.799363328</v>
      </c>
      <c r="Q388">
        <v>19.521926015999998</v>
      </c>
      <c r="U388">
        <v>37.382411519999998</v>
      </c>
      <c r="V388">
        <v>8.4456559359999996</v>
      </c>
      <c r="W388">
        <v>29.490569088000001</v>
      </c>
    </row>
    <row r="389" spans="1:23" x14ac:dyDescent="0.25">
      <c r="A389" s="2">
        <v>45124</v>
      </c>
      <c r="B389" t="s">
        <v>9273</v>
      </c>
      <c r="C389" t="s">
        <v>9218</v>
      </c>
      <c r="D389" t="s">
        <v>9234</v>
      </c>
      <c r="E389" t="s">
        <v>9780</v>
      </c>
      <c r="F389" t="s">
        <v>9781</v>
      </c>
      <c r="G389">
        <v>191.82662400000001</v>
      </c>
      <c r="I389" s="38">
        <v>0.96699999999999997</v>
      </c>
      <c r="J389">
        <v>185.496345408</v>
      </c>
      <c r="K389" s="38">
        <v>0.68700000000000006</v>
      </c>
      <c r="L389">
        <v>131.78489068799999</v>
      </c>
      <c r="M389" s="38">
        <v>0.76300000000000001</v>
      </c>
      <c r="N389">
        <v>146.363714112</v>
      </c>
      <c r="O389">
        <v>105.5046432</v>
      </c>
      <c r="P389">
        <v>14.962476671999999</v>
      </c>
      <c r="Q389">
        <v>27.047553984</v>
      </c>
      <c r="U389">
        <v>51.793188479999998</v>
      </c>
      <c r="V389">
        <v>11.701424063999999</v>
      </c>
      <c r="W389">
        <v>40.859070912</v>
      </c>
    </row>
    <row r="390" spans="1:23" x14ac:dyDescent="0.25">
      <c r="A390" s="2">
        <v>45131</v>
      </c>
      <c r="B390" t="s">
        <v>9228</v>
      </c>
      <c r="C390" t="s">
        <v>9218</v>
      </c>
      <c r="D390" t="s">
        <v>9404</v>
      </c>
      <c r="E390" t="s">
        <v>9782</v>
      </c>
      <c r="F390" t="s">
        <v>9783</v>
      </c>
      <c r="G390">
        <v>138.6</v>
      </c>
      <c r="I390" s="38">
        <v>3.9600000000000003E-2</v>
      </c>
      <c r="J390">
        <v>5.4885599999999997</v>
      </c>
      <c r="K390" s="38"/>
      <c r="M390" s="38">
        <v>3.9600000000000003E-2</v>
      </c>
      <c r="N390">
        <v>5.4885599999999997</v>
      </c>
      <c r="O390">
        <v>5.4885599999999997</v>
      </c>
      <c r="P390">
        <v>1.6216200000000001</v>
      </c>
      <c r="Q390">
        <v>3.86694</v>
      </c>
    </row>
    <row r="391" spans="1:23" x14ac:dyDescent="0.25">
      <c r="A391" s="2">
        <v>45131</v>
      </c>
      <c r="B391" t="s">
        <v>9273</v>
      </c>
      <c r="C391" t="s">
        <v>9218</v>
      </c>
      <c r="D391" t="s">
        <v>9404</v>
      </c>
      <c r="E391" t="s">
        <v>9782</v>
      </c>
      <c r="F391" t="s">
        <v>9783</v>
      </c>
      <c r="G391">
        <v>63</v>
      </c>
      <c r="I391" s="38">
        <v>3.9600000000000003E-2</v>
      </c>
      <c r="J391">
        <v>2.4948000000000001</v>
      </c>
      <c r="K391" s="38"/>
      <c r="M391" s="38">
        <v>3.9600000000000003E-2</v>
      </c>
      <c r="N391">
        <v>2.4948000000000001</v>
      </c>
      <c r="O391">
        <v>2.4948000000000001</v>
      </c>
      <c r="P391">
        <v>0.73709999999999998</v>
      </c>
      <c r="Q391">
        <v>1.7577</v>
      </c>
    </row>
    <row r="392" spans="1:23" x14ac:dyDescent="0.25">
      <c r="A392" s="2">
        <v>45131</v>
      </c>
      <c r="B392" t="s">
        <v>7066</v>
      </c>
      <c r="C392" t="s">
        <v>9218</v>
      </c>
      <c r="D392" t="s">
        <v>9404</v>
      </c>
      <c r="E392" t="s">
        <v>9782</v>
      </c>
      <c r="F392" t="s">
        <v>9783</v>
      </c>
      <c r="G392">
        <v>66.150000000000006</v>
      </c>
      <c r="I392" s="38">
        <v>3.9600000000000003E-2</v>
      </c>
      <c r="J392">
        <v>2.6195400000000002</v>
      </c>
      <c r="K392" s="38"/>
      <c r="M392" s="38">
        <v>3.9600000000000003E-2</v>
      </c>
      <c r="N392">
        <v>2.6195400000000002</v>
      </c>
      <c r="O392">
        <v>2.6195400000000002</v>
      </c>
      <c r="P392">
        <v>0.77395499999999995</v>
      </c>
      <c r="Q392">
        <v>1.845585</v>
      </c>
    </row>
    <row r="393" spans="1:23" x14ac:dyDescent="0.25">
      <c r="A393" s="2">
        <v>45131</v>
      </c>
      <c r="B393" t="s">
        <v>9289</v>
      </c>
      <c r="C393" t="s">
        <v>9218</v>
      </c>
      <c r="D393" t="s">
        <v>9404</v>
      </c>
      <c r="E393" t="s">
        <v>9782</v>
      </c>
      <c r="F393" t="s">
        <v>9783</v>
      </c>
      <c r="G393">
        <v>18.899999999999999</v>
      </c>
      <c r="I393" s="38">
        <v>3.9600000000000003E-2</v>
      </c>
      <c r="J393">
        <v>0.74843999999999999</v>
      </c>
      <c r="K393" s="38"/>
      <c r="M393" s="38">
        <v>3.9600000000000003E-2</v>
      </c>
      <c r="N393">
        <v>0.74843999999999999</v>
      </c>
      <c r="O393">
        <v>0.74843999999999999</v>
      </c>
      <c r="P393">
        <v>0.22112999999999999</v>
      </c>
      <c r="Q393">
        <v>0.52730999999999995</v>
      </c>
    </row>
    <row r="394" spans="1:23" x14ac:dyDescent="0.25">
      <c r="A394" s="2">
        <v>45131</v>
      </c>
      <c r="B394" t="s">
        <v>9243</v>
      </c>
      <c r="C394" t="s">
        <v>9218</v>
      </c>
      <c r="D394" t="s">
        <v>9404</v>
      </c>
      <c r="E394" t="s">
        <v>9782</v>
      </c>
      <c r="F394" t="s">
        <v>9783</v>
      </c>
      <c r="G394">
        <v>28.35</v>
      </c>
      <c r="I394" s="38">
        <v>3.9600000000000003E-2</v>
      </c>
      <c r="J394">
        <v>1.12266</v>
      </c>
      <c r="K394" s="38"/>
      <c r="M394" s="38">
        <v>3.9600000000000003E-2</v>
      </c>
      <c r="N394">
        <v>1.12266</v>
      </c>
      <c r="O394">
        <v>1.12266</v>
      </c>
      <c r="P394">
        <v>0.33169500000000002</v>
      </c>
      <c r="Q394">
        <v>0.79096500000000003</v>
      </c>
    </row>
    <row r="395" spans="1:23" x14ac:dyDescent="0.25">
      <c r="A395" s="2">
        <v>45261</v>
      </c>
      <c r="B395" t="s">
        <v>9284</v>
      </c>
      <c r="C395" t="s">
        <v>9218</v>
      </c>
      <c r="D395" t="s">
        <v>9234</v>
      </c>
      <c r="E395" t="s">
        <v>9784</v>
      </c>
      <c r="F395" t="s">
        <v>9785</v>
      </c>
      <c r="G395">
        <v>230</v>
      </c>
      <c r="I395" s="38">
        <v>1</v>
      </c>
      <c r="J395">
        <v>230</v>
      </c>
      <c r="K395" s="38">
        <v>1</v>
      </c>
      <c r="L395">
        <v>230</v>
      </c>
      <c r="M395" s="38">
        <v>0.69899999999999995</v>
      </c>
      <c r="N395">
        <v>160.77000000000001</v>
      </c>
      <c r="O395">
        <v>116.47199999999999</v>
      </c>
      <c r="U395">
        <v>116.47199999999999</v>
      </c>
      <c r="W395">
        <v>44.298000000000002</v>
      </c>
    </row>
    <row r="396" spans="1:23" x14ac:dyDescent="0.25">
      <c r="A396" s="2">
        <v>45126</v>
      </c>
      <c r="B396" t="s">
        <v>9243</v>
      </c>
      <c r="C396" t="s">
        <v>9224</v>
      </c>
      <c r="D396" t="s">
        <v>9225</v>
      </c>
      <c r="E396" t="s">
        <v>9786</v>
      </c>
      <c r="F396" t="s">
        <v>9787</v>
      </c>
      <c r="G396">
        <v>151.19999999999999</v>
      </c>
      <c r="I396" s="38">
        <v>0.02</v>
      </c>
      <c r="J396">
        <v>3.024</v>
      </c>
      <c r="K396" s="38">
        <v>0.01</v>
      </c>
      <c r="L396">
        <v>1.512</v>
      </c>
      <c r="M396" s="38">
        <v>0.01</v>
      </c>
      <c r="N396">
        <v>1.512</v>
      </c>
      <c r="O396">
        <v>1.512</v>
      </c>
      <c r="P396">
        <v>1.512</v>
      </c>
    </row>
    <row r="397" spans="1:23" x14ac:dyDescent="0.25">
      <c r="A397" s="2">
        <v>45260</v>
      </c>
      <c r="B397" t="s">
        <v>9279</v>
      </c>
      <c r="C397" t="s">
        <v>9218</v>
      </c>
      <c r="D397" t="s">
        <v>9262</v>
      </c>
      <c r="E397" t="s">
        <v>9788</v>
      </c>
      <c r="F397" t="s">
        <v>9789</v>
      </c>
      <c r="G397">
        <v>250</v>
      </c>
      <c r="I397" s="38">
        <v>0.5</v>
      </c>
      <c r="J397">
        <v>125</v>
      </c>
      <c r="K397" s="38"/>
      <c r="M397" s="38">
        <v>0.5</v>
      </c>
      <c r="N397">
        <v>125</v>
      </c>
      <c r="O397">
        <v>125</v>
      </c>
      <c r="R397">
        <v>125</v>
      </c>
    </row>
    <row r="398" spans="1:23" x14ac:dyDescent="0.25">
      <c r="A398" s="2">
        <v>45217</v>
      </c>
      <c r="B398" t="s">
        <v>8761</v>
      </c>
      <c r="C398" t="s">
        <v>9224</v>
      </c>
      <c r="D398" t="s">
        <v>9225</v>
      </c>
      <c r="E398" t="s">
        <v>9790</v>
      </c>
      <c r="F398" t="s">
        <v>9791</v>
      </c>
      <c r="G398">
        <v>100</v>
      </c>
      <c r="I398" s="38">
        <v>1</v>
      </c>
      <c r="J398">
        <v>100</v>
      </c>
      <c r="K398" s="38">
        <v>0.25</v>
      </c>
      <c r="L398">
        <v>25</v>
      </c>
      <c r="M398" s="38">
        <v>1</v>
      </c>
      <c r="N398">
        <v>100</v>
      </c>
      <c r="O398">
        <v>100</v>
      </c>
      <c r="Q398">
        <v>100</v>
      </c>
    </row>
    <row r="399" spans="1:23" x14ac:dyDescent="0.25">
      <c r="A399" s="2">
        <v>45263</v>
      </c>
      <c r="B399" t="s">
        <v>4733</v>
      </c>
      <c r="C399" t="s">
        <v>9218</v>
      </c>
      <c r="D399" t="s">
        <v>9234</v>
      </c>
      <c r="E399" t="s">
        <v>9792</v>
      </c>
      <c r="F399" t="s">
        <v>9793</v>
      </c>
      <c r="G399">
        <v>100</v>
      </c>
      <c r="I399" s="38">
        <v>1</v>
      </c>
      <c r="J399">
        <v>100</v>
      </c>
      <c r="K399" s="38"/>
      <c r="M399" s="38">
        <v>1</v>
      </c>
      <c r="N399">
        <v>100</v>
      </c>
      <c r="W399">
        <v>100</v>
      </c>
    </row>
    <row r="400" spans="1:23" x14ac:dyDescent="0.25">
      <c r="A400" s="2">
        <v>45223</v>
      </c>
      <c r="B400" t="s">
        <v>9273</v>
      </c>
      <c r="C400" t="s">
        <v>9224</v>
      </c>
      <c r="D400" t="s">
        <v>9225</v>
      </c>
      <c r="E400" t="s">
        <v>9794</v>
      </c>
      <c r="F400" t="s">
        <v>9795</v>
      </c>
      <c r="G400">
        <v>100</v>
      </c>
      <c r="I400" s="38">
        <v>0.5</v>
      </c>
      <c r="J400">
        <v>50</v>
      </c>
      <c r="K400" s="38">
        <v>0.5</v>
      </c>
      <c r="L400">
        <v>50</v>
      </c>
      <c r="M400" s="38">
        <v>0.5</v>
      </c>
      <c r="N400">
        <v>50</v>
      </c>
      <c r="O400">
        <v>50</v>
      </c>
      <c r="S400">
        <v>13.4</v>
      </c>
      <c r="U400">
        <v>36.6</v>
      </c>
    </row>
    <row r="401" spans="1:23" x14ac:dyDescent="0.25">
      <c r="A401" s="2">
        <v>45278</v>
      </c>
      <c r="B401" t="s">
        <v>8808</v>
      </c>
      <c r="C401" t="s">
        <v>9218</v>
      </c>
      <c r="D401" t="s">
        <v>84</v>
      </c>
      <c r="E401" t="s">
        <v>9796</v>
      </c>
      <c r="F401" t="s">
        <v>9797</v>
      </c>
      <c r="G401">
        <v>175</v>
      </c>
      <c r="I401" s="38">
        <v>1</v>
      </c>
      <c r="J401">
        <v>175</v>
      </c>
      <c r="K401" s="38">
        <v>1</v>
      </c>
      <c r="L401">
        <v>175</v>
      </c>
      <c r="M401" s="38">
        <v>1</v>
      </c>
      <c r="N401">
        <v>175</v>
      </c>
      <c r="O401">
        <v>175</v>
      </c>
      <c r="S401">
        <v>175</v>
      </c>
    </row>
    <row r="402" spans="1:23" x14ac:dyDescent="0.25">
      <c r="A402" s="2">
        <v>45238</v>
      </c>
      <c r="B402" t="s">
        <v>9228</v>
      </c>
      <c r="C402" t="s">
        <v>9218</v>
      </c>
      <c r="D402" t="s">
        <v>132</v>
      </c>
      <c r="E402" t="s">
        <v>9798</v>
      </c>
      <c r="F402" t="s">
        <v>9799</v>
      </c>
      <c r="G402">
        <v>95</v>
      </c>
      <c r="I402" s="38">
        <v>0.73699999999999999</v>
      </c>
      <c r="J402">
        <v>70.015000000000001</v>
      </c>
      <c r="K402" s="38"/>
      <c r="M402" s="38">
        <v>0.73699999999999999</v>
      </c>
      <c r="N402">
        <v>70.015000000000001</v>
      </c>
      <c r="O402">
        <v>67.165000000000006</v>
      </c>
      <c r="Q402">
        <v>67.165000000000006</v>
      </c>
      <c r="W402">
        <v>2.85</v>
      </c>
    </row>
    <row r="403" spans="1:23" x14ac:dyDescent="0.25">
      <c r="A403" s="2">
        <v>45239</v>
      </c>
      <c r="B403" t="s">
        <v>9243</v>
      </c>
      <c r="C403" t="s">
        <v>9229</v>
      </c>
      <c r="D403" t="s">
        <v>9357</v>
      </c>
      <c r="E403" t="s">
        <v>9800</v>
      </c>
      <c r="F403" t="s">
        <v>9801</v>
      </c>
      <c r="G403">
        <v>21.06</v>
      </c>
      <c r="I403" s="38">
        <v>0.35199999999999998</v>
      </c>
      <c r="J403">
        <v>7.4131200000000002</v>
      </c>
      <c r="K403" s="38">
        <v>0.191</v>
      </c>
      <c r="L403">
        <v>4.0224599999999997</v>
      </c>
      <c r="M403" s="38">
        <v>0.29399999999999998</v>
      </c>
      <c r="N403">
        <v>6.1916399999999996</v>
      </c>
      <c r="O403">
        <v>2.7799200000000002</v>
      </c>
      <c r="P403">
        <v>2.6324999999999998</v>
      </c>
      <c r="S403">
        <v>0.14742</v>
      </c>
      <c r="W403">
        <v>3.4117199999999999</v>
      </c>
    </row>
    <row r="404" spans="1:23" x14ac:dyDescent="0.25">
      <c r="A404" s="2">
        <v>45239</v>
      </c>
      <c r="B404" t="s">
        <v>9243</v>
      </c>
      <c r="C404" t="s">
        <v>9229</v>
      </c>
      <c r="D404" t="s">
        <v>141</v>
      </c>
      <c r="E404" t="s">
        <v>9800</v>
      </c>
      <c r="F404" t="s">
        <v>9801</v>
      </c>
      <c r="G404">
        <v>22.68</v>
      </c>
      <c r="I404" s="38">
        <v>0.35199999999999998</v>
      </c>
      <c r="J404">
        <v>7.9833600000000002</v>
      </c>
      <c r="K404" s="38">
        <v>0.191</v>
      </c>
      <c r="L404">
        <v>4.33188</v>
      </c>
      <c r="M404" s="38">
        <v>0.29399999999999998</v>
      </c>
      <c r="N404">
        <v>6.6679199999999996</v>
      </c>
      <c r="O404">
        <v>2.99376</v>
      </c>
      <c r="P404">
        <v>2.835</v>
      </c>
      <c r="S404">
        <v>0.15876000000000001</v>
      </c>
      <c r="W404">
        <v>3.6741600000000001</v>
      </c>
    </row>
    <row r="405" spans="1:23" x14ac:dyDescent="0.25">
      <c r="A405" s="2">
        <v>45239</v>
      </c>
      <c r="B405" t="s">
        <v>9243</v>
      </c>
      <c r="C405" t="s">
        <v>9229</v>
      </c>
      <c r="D405" t="s">
        <v>361</v>
      </c>
      <c r="E405" t="s">
        <v>9800</v>
      </c>
      <c r="F405" t="s">
        <v>9801</v>
      </c>
      <c r="G405">
        <v>8.82</v>
      </c>
      <c r="I405" s="38">
        <v>0.35199999999999998</v>
      </c>
      <c r="J405">
        <v>3.1046399999999998</v>
      </c>
      <c r="K405" s="38">
        <v>0.191</v>
      </c>
      <c r="L405">
        <v>1.68462</v>
      </c>
      <c r="M405" s="38">
        <v>0.29399999999999998</v>
      </c>
      <c r="N405">
        <v>2.5930800000000001</v>
      </c>
      <c r="O405">
        <v>1.1642399999999999</v>
      </c>
      <c r="P405">
        <v>1.1025</v>
      </c>
      <c r="S405">
        <v>6.1740000000000003E-2</v>
      </c>
      <c r="W405">
        <v>1.4288400000000001</v>
      </c>
    </row>
    <row r="406" spans="1:23" x14ac:dyDescent="0.25">
      <c r="A406" s="2">
        <v>45239</v>
      </c>
      <c r="B406" t="s">
        <v>9243</v>
      </c>
      <c r="C406" t="s">
        <v>9229</v>
      </c>
      <c r="D406" t="s">
        <v>9240</v>
      </c>
      <c r="E406" t="s">
        <v>9800</v>
      </c>
      <c r="F406" t="s">
        <v>9801</v>
      </c>
      <c r="G406">
        <v>55.8</v>
      </c>
      <c r="I406" s="38">
        <v>0.35199999999999998</v>
      </c>
      <c r="J406">
        <v>19.6416</v>
      </c>
      <c r="K406" s="38">
        <v>0.191</v>
      </c>
      <c r="L406">
        <v>10.6578</v>
      </c>
      <c r="M406" s="38">
        <v>0.29399999999999998</v>
      </c>
      <c r="N406">
        <v>16.405200000000001</v>
      </c>
      <c r="O406">
        <v>7.3655999999999997</v>
      </c>
      <c r="P406">
        <v>6.9749999999999996</v>
      </c>
      <c r="S406">
        <v>0.3906</v>
      </c>
      <c r="W406">
        <v>9.0396000000000001</v>
      </c>
    </row>
    <row r="407" spans="1:23" x14ac:dyDescent="0.25">
      <c r="A407" s="2">
        <v>45239</v>
      </c>
      <c r="B407" t="s">
        <v>9243</v>
      </c>
      <c r="C407" t="s">
        <v>9229</v>
      </c>
      <c r="D407" t="s">
        <v>9404</v>
      </c>
      <c r="E407" t="s">
        <v>9800</v>
      </c>
      <c r="F407" t="s">
        <v>9801</v>
      </c>
      <c r="G407">
        <v>47.7</v>
      </c>
      <c r="I407" s="38">
        <v>0.35199999999999998</v>
      </c>
      <c r="J407">
        <v>16.790400000000002</v>
      </c>
      <c r="K407" s="38">
        <v>0.191</v>
      </c>
      <c r="L407">
        <v>9.1106999999999996</v>
      </c>
      <c r="M407" s="38">
        <v>0.29399999999999998</v>
      </c>
      <c r="N407">
        <v>14.0238</v>
      </c>
      <c r="O407">
        <v>6.2964000000000002</v>
      </c>
      <c r="P407">
        <v>5.9625000000000004</v>
      </c>
      <c r="S407">
        <v>0.33389999999999997</v>
      </c>
      <c r="W407">
        <v>7.7274000000000003</v>
      </c>
    </row>
    <row r="408" spans="1:23" x14ac:dyDescent="0.25">
      <c r="A408" s="2">
        <v>45239</v>
      </c>
      <c r="B408" t="s">
        <v>9243</v>
      </c>
      <c r="C408" t="s">
        <v>9229</v>
      </c>
      <c r="D408" t="s">
        <v>84</v>
      </c>
      <c r="E408" t="s">
        <v>9800</v>
      </c>
      <c r="F408" t="s">
        <v>9801</v>
      </c>
      <c r="G408">
        <v>1.26</v>
      </c>
      <c r="I408" s="38">
        <v>0.35199999999999998</v>
      </c>
      <c r="J408">
        <v>0.44352000000000003</v>
      </c>
      <c r="K408" s="38">
        <v>0.191</v>
      </c>
      <c r="L408">
        <v>0.24066000000000001</v>
      </c>
      <c r="M408" s="38">
        <v>0.29399999999999998</v>
      </c>
      <c r="N408">
        <v>0.37043999999999999</v>
      </c>
      <c r="O408">
        <v>0.16632</v>
      </c>
      <c r="P408">
        <v>0.1575</v>
      </c>
      <c r="S408">
        <v>8.8199999999999997E-3</v>
      </c>
      <c r="W408">
        <v>0.20412</v>
      </c>
    </row>
    <row r="409" spans="1:23" x14ac:dyDescent="0.25">
      <c r="A409" s="2">
        <v>45239</v>
      </c>
      <c r="B409" t="s">
        <v>9243</v>
      </c>
      <c r="C409" t="s">
        <v>9229</v>
      </c>
      <c r="D409" t="s">
        <v>9234</v>
      </c>
      <c r="E409" t="s">
        <v>9800</v>
      </c>
      <c r="F409" t="s">
        <v>9801</v>
      </c>
      <c r="G409">
        <v>22.68</v>
      </c>
      <c r="I409" s="38">
        <v>0.35199999999999998</v>
      </c>
      <c r="J409">
        <v>7.9833600000000002</v>
      </c>
      <c r="K409" s="38">
        <v>0.191</v>
      </c>
      <c r="L409">
        <v>4.33188</v>
      </c>
      <c r="M409" s="38">
        <v>0.29399999999999998</v>
      </c>
      <c r="N409">
        <v>6.6679199999999996</v>
      </c>
      <c r="O409">
        <v>2.99376</v>
      </c>
      <c r="P409">
        <v>2.835</v>
      </c>
      <c r="S409">
        <v>0.15876000000000001</v>
      </c>
      <c r="W409">
        <v>3.6741600000000001</v>
      </c>
    </row>
    <row r="410" spans="1:23" x14ac:dyDescent="0.25">
      <c r="A410" s="2">
        <v>45098</v>
      </c>
      <c r="B410" t="s">
        <v>9320</v>
      </c>
      <c r="C410" t="s">
        <v>318</v>
      </c>
      <c r="D410" t="s">
        <v>9225</v>
      </c>
      <c r="E410" t="s">
        <v>9802</v>
      </c>
      <c r="F410" t="s">
        <v>9803</v>
      </c>
      <c r="G410">
        <v>40.503662670003997</v>
      </c>
      <c r="I410" s="38">
        <v>0.49999999999995098</v>
      </c>
      <c r="J410">
        <v>20.251831334999999</v>
      </c>
      <c r="K410" s="38">
        <v>5.0699999999920899E-2</v>
      </c>
      <c r="L410">
        <v>2.0535356973660002</v>
      </c>
      <c r="M410" s="38">
        <v>0.48830000000000001</v>
      </c>
      <c r="N410">
        <v>19.777938481772001</v>
      </c>
      <c r="O410">
        <v>19.777938481772001</v>
      </c>
      <c r="P410">
        <v>13.929209592216001</v>
      </c>
      <c r="Q410">
        <v>5.1237133277579998</v>
      </c>
      <c r="S410">
        <v>0.72501556179799997</v>
      </c>
    </row>
    <row r="411" spans="1:23" x14ac:dyDescent="0.25">
      <c r="A411" s="2">
        <v>45281</v>
      </c>
      <c r="B411" t="s">
        <v>9276</v>
      </c>
      <c r="C411" t="s">
        <v>9218</v>
      </c>
      <c r="D411" t="s">
        <v>9262</v>
      </c>
      <c r="E411" t="s">
        <v>9804</v>
      </c>
      <c r="F411" t="s">
        <v>9805</v>
      </c>
      <c r="G411">
        <v>420</v>
      </c>
      <c r="I411" s="38">
        <v>0.52</v>
      </c>
      <c r="J411">
        <v>218.4</v>
      </c>
      <c r="K411" s="38"/>
      <c r="M411" s="38">
        <v>0.52</v>
      </c>
      <c r="N411">
        <v>218.4</v>
      </c>
      <c r="O411">
        <v>218.4</v>
      </c>
      <c r="R411">
        <v>218.4</v>
      </c>
    </row>
    <row r="412" spans="1:23" x14ac:dyDescent="0.25">
      <c r="A412" s="2">
        <v>45099</v>
      </c>
      <c r="B412" t="s">
        <v>9273</v>
      </c>
      <c r="C412" t="s">
        <v>9218</v>
      </c>
      <c r="D412" t="s">
        <v>9262</v>
      </c>
      <c r="E412" t="s">
        <v>9806</v>
      </c>
      <c r="F412" t="s">
        <v>9807</v>
      </c>
      <c r="G412">
        <v>50</v>
      </c>
      <c r="I412" s="38">
        <v>1</v>
      </c>
      <c r="J412">
        <v>50</v>
      </c>
      <c r="K412" s="38">
        <v>1</v>
      </c>
      <c r="L412">
        <v>50</v>
      </c>
      <c r="M412" s="38"/>
    </row>
    <row r="413" spans="1:23" x14ac:dyDescent="0.25">
      <c r="A413" s="2">
        <v>45197</v>
      </c>
      <c r="B413" t="s">
        <v>9228</v>
      </c>
      <c r="C413" t="s">
        <v>9218</v>
      </c>
      <c r="D413" t="s">
        <v>9262</v>
      </c>
      <c r="E413" t="s">
        <v>9405</v>
      </c>
      <c r="F413" t="s">
        <v>9406</v>
      </c>
      <c r="G413">
        <v>317.7</v>
      </c>
      <c r="I413" s="38">
        <v>1</v>
      </c>
      <c r="J413">
        <v>317.7</v>
      </c>
      <c r="K413" s="38"/>
      <c r="M413" s="38">
        <v>1</v>
      </c>
      <c r="N413">
        <v>317.7</v>
      </c>
      <c r="O413">
        <v>317.7</v>
      </c>
      <c r="V413">
        <v>317.7</v>
      </c>
    </row>
    <row r="414" spans="1:23" x14ac:dyDescent="0.25">
      <c r="A414" s="2">
        <v>45271</v>
      </c>
      <c r="B414" t="s">
        <v>9292</v>
      </c>
      <c r="C414" t="s">
        <v>9218</v>
      </c>
      <c r="D414" t="s">
        <v>9234</v>
      </c>
      <c r="E414" t="s">
        <v>9808</v>
      </c>
      <c r="F414" t="s">
        <v>9809</v>
      </c>
      <c r="G414">
        <v>50</v>
      </c>
      <c r="I414" s="38">
        <v>1</v>
      </c>
      <c r="J414">
        <v>50</v>
      </c>
      <c r="K414" s="38">
        <v>0.76900000000000002</v>
      </c>
      <c r="L414">
        <v>38.450000000000003</v>
      </c>
      <c r="M414" s="38">
        <v>1</v>
      </c>
      <c r="N414">
        <v>50</v>
      </c>
      <c r="O414">
        <v>25</v>
      </c>
      <c r="U414">
        <v>25</v>
      </c>
      <c r="W414">
        <v>25</v>
      </c>
    </row>
    <row r="415" spans="1:23" x14ac:dyDescent="0.25">
      <c r="A415" s="2">
        <v>45281</v>
      </c>
      <c r="B415" t="s">
        <v>9284</v>
      </c>
      <c r="C415" t="s">
        <v>9218</v>
      </c>
      <c r="D415" t="s">
        <v>84</v>
      </c>
      <c r="E415" t="s">
        <v>9810</v>
      </c>
      <c r="F415" t="s">
        <v>9811</v>
      </c>
      <c r="G415">
        <v>475</v>
      </c>
      <c r="I415" s="38">
        <v>1</v>
      </c>
      <c r="J415">
        <v>475</v>
      </c>
      <c r="K415" s="38">
        <v>1</v>
      </c>
      <c r="L415">
        <v>475</v>
      </c>
      <c r="M415" s="38">
        <v>1</v>
      </c>
      <c r="N415">
        <v>475</v>
      </c>
      <c r="O415">
        <v>475</v>
      </c>
      <c r="S415">
        <v>475</v>
      </c>
    </row>
    <row r="416" spans="1:23" x14ac:dyDescent="0.25">
      <c r="A416" s="2">
        <v>45281</v>
      </c>
      <c r="B416" t="s">
        <v>9243</v>
      </c>
      <c r="C416" t="s">
        <v>9218</v>
      </c>
      <c r="D416" t="s">
        <v>361</v>
      </c>
      <c r="E416" t="s">
        <v>9812</v>
      </c>
      <c r="F416" t="s">
        <v>9813</v>
      </c>
      <c r="G416">
        <v>31.500000000002998</v>
      </c>
      <c r="I416" s="38">
        <v>0.65000000000000202</v>
      </c>
      <c r="J416">
        <v>20.475000000002002</v>
      </c>
      <c r="K416" s="38"/>
      <c r="M416" s="38">
        <v>0.65</v>
      </c>
      <c r="N416">
        <v>20.475000000002002</v>
      </c>
      <c r="O416">
        <v>20.475000000002002</v>
      </c>
      <c r="Q416">
        <v>20.475000000002002</v>
      </c>
    </row>
    <row r="417" spans="1:23" x14ac:dyDescent="0.25">
      <c r="A417" s="2">
        <v>45092</v>
      </c>
      <c r="B417" t="s">
        <v>9243</v>
      </c>
      <c r="C417" t="s">
        <v>9224</v>
      </c>
      <c r="D417" t="s">
        <v>9225</v>
      </c>
      <c r="E417" t="s">
        <v>9814</v>
      </c>
      <c r="F417" t="s">
        <v>9815</v>
      </c>
      <c r="G417">
        <v>250</v>
      </c>
      <c r="I417" s="38">
        <v>0.2</v>
      </c>
      <c r="J417">
        <v>50</v>
      </c>
      <c r="K417" s="38"/>
      <c r="M417" s="38">
        <v>0.2</v>
      </c>
      <c r="N417">
        <v>50</v>
      </c>
      <c r="O417">
        <v>50</v>
      </c>
      <c r="Q417">
        <v>50</v>
      </c>
    </row>
    <row r="418" spans="1:23" x14ac:dyDescent="0.25">
      <c r="A418" s="2">
        <v>45282</v>
      </c>
      <c r="B418" t="s">
        <v>9451</v>
      </c>
      <c r="C418" t="s">
        <v>9452</v>
      </c>
      <c r="D418" t="s">
        <v>9240</v>
      </c>
      <c r="E418" t="s">
        <v>9816</v>
      </c>
      <c r="F418" t="s">
        <v>9817</v>
      </c>
      <c r="G418">
        <v>48.081284586774999</v>
      </c>
      <c r="I418" s="38">
        <v>0.69999999999996898</v>
      </c>
      <c r="J418">
        <v>33.656899210741003</v>
      </c>
      <c r="K418" s="38">
        <v>5.00000000000052E-2</v>
      </c>
      <c r="L418">
        <v>2.4040642293390002</v>
      </c>
      <c r="M418" s="38">
        <v>0.7</v>
      </c>
      <c r="N418">
        <v>33.656899210741997</v>
      </c>
      <c r="O418">
        <v>27.526535425928</v>
      </c>
      <c r="P418">
        <v>14.784995010433001</v>
      </c>
      <c r="S418">
        <v>5.5293477274790002</v>
      </c>
      <c r="U418">
        <v>2.4040642293390002</v>
      </c>
      <c r="V418">
        <v>4.8081284586770003</v>
      </c>
      <c r="W418">
        <v>6.1303637848139996</v>
      </c>
    </row>
    <row r="419" spans="1:23" x14ac:dyDescent="0.25">
      <c r="A419" s="2">
        <v>45280</v>
      </c>
      <c r="B419" t="s">
        <v>9276</v>
      </c>
      <c r="C419" t="s">
        <v>318</v>
      </c>
      <c r="D419" t="s">
        <v>9225</v>
      </c>
      <c r="E419" t="s">
        <v>9818</v>
      </c>
      <c r="F419" t="s">
        <v>9819</v>
      </c>
      <c r="G419">
        <v>150</v>
      </c>
      <c r="I419" s="38">
        <v>1</v>
      </c>
      <c r="J419">
        <v>150</v>
      </c>
      <c r="K419" s="38"/>
      <c r="M419" s="38">
        <v>1</v>
      </c>
      <c r="N419">
        <v>150</v>
      </c>
      <c r="O419">
        <v>150</v>
      </c>
      <c r="Q419">
        <v>150</v>
      </c>
    </row>
    <row r="420" spans="1:23" x14ac:dyDescent="0.25">
      <c r="A420" s="2">
        <v>45257</v>
      </c>
      <c r="B420" t="s">
        <v>9273</v>
      </c>
      <c r="C420" t="s">
        <v>9218</v>
      </c>
      <c r="D420" t="s">
        <v>9262</v>
      </c>
      <c r="E420" t="s">
        <v>9820</v>
      </c>
      <c r="F420" t="s">
        <v>9821</v>
      </c>
      <c r="G420">
        <v>450</v>
      </c>
      <c r="I420" s="38">
        <v>0.74929999999999997</v>
      </c>
      <c r="J420">
        <v>337.185</v>
      </c>
      <c r="K420" s="38">
        <v>0.74929999999999997</v>
      </c>
      <c r="L420">
        <v>337.185</v>
      </c>
      <c r="M420" s="38">
        <v>0.74929999999999997</v>
      </c>
      <c r="N420">
        <v>337.185</v>
      </c>
      <c r="O420">
        <v>337.185</v>
      </c>
      <c r="R420">
        <v>337.185</v>
      </c>
    </row>
    <row r="421" spans="1:23" x14ac:dyDescent="0.25">
      <c r="A421" s="2">
        <v>45281</v>
      </c>
      <c r="B421" t="s">
        <v>9279</v>
      </c>
      <c r="C421" t="s">
        <v>9218</v>
      </c>
      <c r="D421" t="s">
        <v>9256</v>
      </c>
      <c r="E421" t="s">
        <v>9822</v>
      </c>
      <c r="F421" t="s">
        <v>9823</v>
      </c>
      <c r="G421">
        <v>72.078565636543999</v>
      </c>
      <c r="I421" s="38">
        <v>1</v>
      </c>
      <c r="J421">
        <v>72.078565636543999</v>
      </c>
      <c r="K421" s="38"/>
      <c r="M421" s="38">
        <v>1</v>
      </c>
      <c r="N421">
        <v>72.078565636543999</v>
      </c>
      <c r="O421">
        <v>69.916208667448004</v>
      </c>
      <c r="Q421">
        <v>69.916208667448004</v>
      </c>
      <c r="W421">
        <v>2.1623569690959998</v>
      </c>
    </row>
    <row r="422" spans="1:23" x14ac:dyDescent="0.25">
      <c r="A422" s="2">
        <v>45183</v>
      </c>
      <c r="B422" t="s">
        <v>7066</v>
      </c>
      <c r="C422" t="s">
        <v>9218</v>
      </c>
      <c r="D422" t="s">
        <v>141</v>
      </c>
      <c r="E422" t="s">
        <v>9341</v>
      </c>
      <c r="F422" t="s">
        <v>9342</v>
      </c>
      <c r="G422">
        <v>260.07304900000003</v>
      </c>
      <c r="I422" s="38">
        <v>1</v>
      </c>
      <c r="J422">
        <v>260.07304900000003</v>
      </c>
      <c r="K422" s="38">
        <v>1</v>
      </c>
      <c r="L422">
        <v>260.07304900000003</v>
      </c>
      <c r="M422" s="38">
        <v>1</v>
      </c>
      <c r="N422">
        <v>260.07304900000003</v>
      </c>
      <c r="O422">
        <v>260.07304900000003</v>
      </c>
      <c r="P422">
        <v>260.07304900000003</v>
      </c>
    </row>
    <row r="423" spans="1:23" x14ac:dyDescent="0.25">
      <c r="A423" s="2">
        <v>45187</v>
      </c>
      <c r="B423" t="s">
        <v>9373</v>
      </c>
      <c r="C423" t="s">
        <v>9218</v>
      </c>
      <c r="D423" t="s">
        <v>9262</v>
      </c>
      <c r="E423" t="s">
        <v>9824</v>
      </c>
      <c r="F423" t="s">
        <v>9825</v>
      </c>
      <c r="G423">
        <v>175</v>
      </c>
      <c r="I423" s="38">
        <v>3.6400000000000002E-2</v>
      </c>
      <c r="J423">
        <v>6.37</v>
      </c>
      <c r="K423" s="38"/>
      <c r="M423" s="38">
        <v>3.6400000000000002E-2</v>
      </c>
      <c r="N423">
        <v>6.37</v>
      </c>
      <c r="O423">
        <v>6.37</v>
      </c>
      <c r="R423">
        <v>6.37</v>
      </c>
    </row>
    <row r="424" spans="1:23" x14ac:dyDescent="0.25">
      <c r="A424" s="2">
        <v>45113</v>
      </c>
      <c r="B424" t="s">
        <v>9273</v>
      </c>
      <c r="C424" t="s">
        <v>9218</v>
      </c>
      <c r="D424" t="s">
        <v>9234</v>
      </c>
      <c r="E424" t="s">
        <v>9826</v>
      </c>
      <c r="F424" t="s">
        <v>9827</v>
      </c>
      <c r="G424">
        <v>235</v>
      </c>
      <c r="I424" s="38">
        <v>0.86</v>
      </c>
      <c r="J424">
        <v>202.1</v>
      </c>
      <c r="K424" s="38">
        <v>0.85</v>
      </c>
      <c r="L424">
        <v>199.75</v>
      </c>
      <c r="M424" s="38">
        <v>0.56999999999999995</v>
      </c>
      <c r="N424">
        <v>133.94999999999999</v>
      </c>
      <c r="O424">
        <v>2.35</v>
      </c>
      <c r="U424">
        <v>2.35</v>
      </c>
      <c r="W424">
        <v>131.6</v>
      </c>
    </row>
    <row r="425" spans="1:23" x14ac:dyDescent="0.25">
      <c r="A425" s="2">
        <v>45279</v>
      </c>
      <c r="B425" t="s">
        <v>6344</v>
      </c>
      <c r="C425" t="s">
        <v>9224</v>
      </c>
      <c r="D425" t="s">
        <v>9225</v>
      </c>
      <c r="E425" t="s">
        <v>9828</v>
      </c>
      <c r="F425" t="s">
        <v>9829</v>
      </c>
      <c r="G425">
        <v>50</v>
      </c>
      <c r="I425" s="38">
        <v>0.02</v>
      </c>
      <c r="J425">
        <v>1</v>
      </c>
      <c r="K425" s="38">
        <v>0.01</v>
      </c>
      <c r="L425">
        <v>0.5</v>
      </c>
      <c r="M425" s="38">
        <v>0.01</v>
      </c>
      <c r="N425">
        <v>0.5</v>
      </c>
      <c r="O425">
        <v>0.5</v>
      </c>
      <c r="P425">
        <v>0.5</v>
      </c>
    </row>
    <row r="426" spans="1:23" x14ac:dyDescent="0.25">
      <c r="A426" s="2">
        <v>45287</v>
      </c>
      <c r="B426" t="s">
        <v>9426</v>
      </c>
      <c r="C426" t="s">
        <v>9218</v>
      </c>
      <c r="D426" t="s">
        <v>141</v>
      </c>
      <c r="E426" t="s">
        <v>9830</v>
      </c>
      <c r="F426" t="s">
        <v>9831</v>
      </c>
      <c r="G426">
        <v>500</v>
      </c>
      <c r="I426" s="38">
        <v>1</v>
      </c>
      <c r="J426">
        <v>500</v>
      </c>
      <c r="K426" s="38">
        <v>1</v>
      </c>
      <c r="L426">
        <v>500</v>
      </c>
      <c r="M426" s="38">
        <v>1</v>
      </c>
      <c r="N426">
        <v>500</v>
      </c>
      <c r="O426">
        <v>500</v>
      </c>
      <c r="P426">
        <v>500</v>
      </c>
    </row>
    <row r="427" spans="1:23" x14ac:dyDescent="0.25">
      <c r="A427" s="2">
        <v>45278</v>
      </c>
      <c r="B427" t="s">
        <v>9276</v>
      </c>
      <c r="C427" t="s">
        <v>9218</v>
      </c>
      <c r="D427" t="s">
        <v>9234</v>
      </c>
      <c r="E427" t="s">
        <v>9832</v>
      </c>
      <c r="F427" t="s">
        <v>9833</v>
      </c>
      <c r="G427">
        <v>400</v>
      </c>
      <c r="I427" s="38">
        <v>0.9919</v>
      </c>
      <c r="J427">
        <v>396.76</v>
      </c>
      <c r="K427" s="38">
        <v>0.88749999999999996</v>
      </c>
      <c r="L427">
        <v>355</v>
      </c>
      <c r="M427" s="38">
        <v>0.75019999999999998</v>
      </c>
      <c r="N427">
        <v>300.08</v>
      </c>
      <c r="O427">
        <v>50.88</v>
      </c>
      <c r="Q427">
        <v>31.4</v>
      </c>
      <c r="U427">
        <v>19.48</v>
      </c>
      <c r="W427">
        <v>249.2</v>
      </c>
    </row>
    <row r="428" spans="1:23" x14ac:dyDescent="0.25">
      <c r="A428" s="2">
        <v>45266</v>
      </c>
      <c r="B428" t="s">
        <v>9228</v>
      </c>
      <c r="C428" t="s">
        <v>9218</v>
      </c>
      <c r="D428" t="s">
        <v>132</v>
      </c>
      <c r="E428" t="s">
        <v>9834</v>
      </c>
      <c r="F428" t="s">
        <v>9835</v>
      </c>
      <c r="G428">
        <v>72</v>
      </c>
      <c r="I428" s="38">
        <v>0.88739999999999997</v>
      </c>
      <c r="J428">
        <v>63.892800000000001</v>
      </c>
      <c r="K428" s="38"/>
      <c r="M428" s="38">
        <v>0.88739999999999997</v>
      </c>
      <c r="N428">
        <v>63.892800000000001</v>
      </c>
      <c r="O428">
        <v>60.3504</v>
      </c>
      <c r="Q428">
        <v>60.3504</v>
      </c>
      <c r="W428">
        <v>3.5424000000000002</v>
      </c>
    </row>
    <row r="429" spans="1:23" x14ac:dyDescent="0.25">
      <c r="A429" s="2">
        <v>45202</v>
      </c>
      <c r="B429" t="s">
        <v>9273</v>
      </c>
      <c r="C429" t="s">
        <v>9224</v>
      </c>
      <c r="D429" t="s">
        <v>9225</v>
      </c>
      <c r="E429" t="s">
        <v>9836</v>
      </c>
      <c r="F429" t="s">
        <v>9837</v>
      </c>
      <c r="G429">
        <v>400</v>
      </c>
      <c r="I429" s="38">
        <v>0.25</v>
      </c>
      <c r="J429">
        <v>100</v>
      </c>
      <c r="K429" s="38">
        <v>0.22</v>
      </c>
      <c r="L429">
        <v>88</v>
      </c>
      <c r="M429" s="38">
        <v>0.25</v>
      </c>
      <c r="N429">
        <v>100</v>
      </c>
      <c r="O429">
        <v>100</v>
      </c>
      <c r="P429">
        <v>92</v>
      </c>
      <c r="Q429">
        <v>8</v>
      </c>
    </row>
    <row r="430" spans="1:23" x14ac:dyDescent="0.25">
      <c r="A430" s="2">
        <v>45281</v>
      </c>
      <c r="B430" t="s">
        <v>768</v>
      </c>
      <c r="C430" t="s">
        <v>9218</v>
      </c>
      <c r="D430" t="s">
        <v>9240</v>
      </c>
      <c r="E430" t="s">
        <v>9838</v>
      </c>
      <c r="F430" t="s">
        <v>9839</v>
      </c>
      <c r="G430">
        <v>100</v>
      </c>
      <c r="I430" s="38">
        <v>0.97619999999996998</v>
      </c>
      <c r="J430">
        <v>97.619999999997006</v>
      </c>
      <c r="K430" s="38">
        <v>0.96839999999993998</v>
      </c>
      <c r="L430">
        <v>96.839999999994006</v>
      </c>
      <c r="M430" s="38">
        <v>0.9728</v>
      </c>
      <c r="N430">
        <v>97.280000000003</v>
      </c>
      <c r="O430">
        <v>97.280000000003</v>
      </c>
      <c r="V430">
        <v>97.280000000003</v>
      </c>
    </row>
    <row r="431" spans="1:23" x14ac:dyDescent="0.25">
      <c r="A431" s="2">
        <v>45282</v>
      </c>
      <c r="B431" t="s">
        <v>4726</v>
      </c>
      <c r="C431" t="s">
        <v>318</v>
      </c>
      <c r="D431" t="s">
        <v>9225</v>
      </c>
      <c r="E431" t="s">
        <v>9840</v>
      </c>
      <c r="F431" t="s">
        <v>9841</v>
      </c>
      <c r="G431">
        <v>65.261531749417998</v>
      </c>
      <c r="I431" s="38">
        <v>0.19999999999999099</v>
      </c>
      <c r="J431">
        <v>13.052306349883001</v>
      </c>
      <c r="K431" s="38">
        <v>0.126700000000011</v>
      </c>
      <c r="L431">
        <v>8.2686360726520007</v>
      </c>
      <c r="M431" s="38">
        <v>0.2</v>
      </c>
      <c r="N431">
        <v>13.052306349883001</v>
      </c>
      <c r="O431">
        <v>13.052306349883001</v>
      </c>
      <c r="P431">
        <v>6.3825778050929998</v>
      </c>
      <c r="Q431">
        <v>2.8976120096739999</v>
      </c>
      <c r="S431">
        <v>3.772116535116</v>
      </c>
    </row>
    <row r="432" spans="1:23" x14ac:dyDescent="0.25">
      <c r="A432" s="2">
        <v>45099</v>
      </c>
      <c r="B432" t="s">
        <v>9243</v>
      </c>
      <c r="C432" t="s">
        <v>9224</v>
      </c>
      <c r="D432" t="s">
        <v>9225</v>
      </c>
      <c r="E432" t="s">
        <v>9842</v>
      </c>
      <c r="F432" t="s">
        <v>9843</v>
      </c>
      <c r="G432">
        <v>366.6</v>
      </c>
      <c r="I432" s="38">
        <v>0.02</v>
      </c>
      <c r="J432">
        <v>7.3319999999999999</v>
      </c>
      <c r="K432" s="38">
        <v>0.01</v>
      </c>
      <c r="L432">
        <v>3.6659999999999999</v>
      </c>
      <c r="M432" s="38">
        <v>0.01</v>
      </c>
      <c r="N432">
        <v>3.6659999999999999</v>
      </c>
      <c r="O432">
        <v>3.6659999999999999</v>
      </c>
      <c r="P432">
        <v>3.6659999999999999</v>
      </c>
    </row>
    <row r="433" spans="1:23" x14ac:dyDescent="0.25">
      <c r="A433" s="2">
        <v>45251</v>
      </c>
      <c r="B433" t="s">
        <v>9401</v>
      </c>
      <c r="C433" t="s">
        <v>9224</v>
      </c>
      <c r="D433" t="s">
        <v>9225</v>
      </c>
      <c r="E433" t="s">
        <v>9844</v>
      </c>
      <c r="F433" t="s">
        <v>9845</v>
      </c>
      <c r="G433">
        <v>59.9955</v>
      </c>
      <c r="I433" s="38">
        <v>0.2</v>
      </c>
      <c r="J433">
        <v>11.9991</v>
      </c>
      <c r="K433" s="38">
        <v>0.104</v>
      </c>
      <c r="L433">
        <v>6.2395319999999996</v>
      </c>
      <c r="M433" s="38">
        <v>0.2</v>
      </c>
      <c r="N433">
        <v>11.9991</v>
      </c>
      <c r="O433">
        <v>11.9991</v>
      </c>
      <c r="P433">
        <v>11.9991</v>
      </c>
    </row>
    <row r="434" spans="1:23" x14ac:dyDescent="0.25">
      <c r="A434" s="2">
        <v>45251</v>
      </c>
      <c r="B434" t="s">
        <v>9642</v>
      </c>
      <c r="C434" t="s">
        <v>9224</v>
      </c>
      <c r="D434" t="s">
        <v>9225</v>
      </c>
      <c r="E434" t="s">
        <v>9844</v>
      </c>
      <c r="F434" t="s">
        <v>9845</v>
      </c>
      <c r="G434">
        <v>25.001000000000001</v>
      </c>
      <c r="I434" s="38">
        <v>0.2</v>
      </c>
      <c r="J434">
        <v>5.0002000000000004</v>
      </c>
      <c r="K434" s="38">
        <v>0.104</v>
      </c>
      <c r="L434">
        <v>2.600104</v>
      </c>
      <c r="M434" s="38">
        <v>0.2</v>
      </c>
      <c r="N434">
        <v>5.0002000000000004</v>
      </c>
      <c r="O434">
        <v>5.0002000000000004</v>
      </c>
      <c r="P434">
        <v>5.0002000000000004</v>
      </c>
    </row>
    <row r="435" spans="1:23" x14ac:dyDescent="0.25">
      <c r="A435" s="2">
        <v>45251</v>
      </c>
      <c r="B435" t="s">
        <v>9317</v>
      </c>
      <c r="C435" t="s">
        <v>9224</v>
      </c>
      <c r="D435" t="s">
        <v>9225</v>
      </c>
      <c r="E435" t="s">
        <v>9844</v>
      </c>
      <c r="F435" t="s">
        <v>9845</v>
      </c>
      <c r="G435">
        <v>30.003499996997</v>
      </c>
      <c r="I435" s="38">
        <v>0.19999999999998699</v>
      </c>
      <c r="J435">
        <v>6.000699999399</v>
      </c>
      <c r="K435" s="38">
        <v>0.10400000000001</v>
      </c>
      <c r="L435">
        <v>3.1203639996880002</v>
      </c>
      <c r="M435" s="38">
        <v>0.2</v>
      </c>
      <c r="N435">
        <v>6.000699999399</v>
      </c>
      <c r="O435">
        <v>6.000699999399</v>
      </c>
      <c r="P435">
        <v>6.000699999399</v>
      </c>
    </row>
    <row r="436" spans="1:23" x14ac:dyDescent="0.25">
      <c r="A436" s="2">
        <v>45245</v>
      </c>
      <c r="B436" t="s">
        <v>9261</v>
      </c>
      <c r="C436" t="s">
        <v>9229</v>
      </c>
      <c r="D436" t="s">
        <v>132</v>
      </c>
      <c r="E436" t="s">
        <v>9846</v>
      </c>
      <c r="F436" t="s">
        <v>9847</v>
      </c>
      <c r="G436">
        <v>200</v>
      </c>
      <c r="I436" s="38">
        <v>7.4999999999999997E-2</v>
      </c>
      <c r="J436">
        <v>15</v>
      </c>
      <c r="K436" s="38"/>
      <c r="M436" s="38">
        <v>7.4999999999999997E-2</v>
      </c>
      <c r="N436">
        <v>15</v>
      </c>
      <c r="W436">
        <v>15</v>
      </c>
    </row>
    <row r="437" spans="1:23" x14ac:dyDescent="0.25">
      <c r="A437" s="2">
        <v>45282</v>
      </c>
      <c r="B437" t="s">
        <v>9276</v>
      </c>
      <c r="C437" t="s">
        <v>9452</v>
      </c>
      <c r="D437" t="s">
        <v>9262</v>
      </c>
      <c r="E437" t="s">
        <v>9848</v>
      </c>
      <c r="F437" t="s">
        <v>9849</v>
      </c>
      <c r="G437">
        <v>70</v>
      </c>
      <c r="I437" s="38">
        <v>1</v>
      </c>
      <c r="J437">
        <v>70</v>
      </c>
      <c r="K437" s="38"/>
      <c r="M437" s="38">
        <v>1</v>
      </c>
      <c r="N437">
        <v>70</v>
      </c>
      <c r="O437">
        <v>70</v>
      </c>
      <c r="R437">
        <v>70</v>
      </c>
    </row>
    <row r="438" spans="1:23" x14ac:dyDescent="0.25">
      <c r="A438" s="2">
        <v>45275</v>
      </c>
      <c r="B438" t="s">
        <v>9228</v>
      </c>
      <c r="C438" t="s">
        <v>9229</v>
      </c>
      <c r="D438" t="s">
        <v>84</v>
      </c>
      <c r="E438" t="s">
        <v>9850</v>
      </c>
      <c r="F438" t="s">
        <v>9851</v>
      </c>
      <c r="G438">
        <v>120</v>
      </c>
      <c r="I438" s="38">
        <v>1</v>
      </c>
      <c r="J438">
        <v>120</v>
      </c>
      <c r="K438" s="38">
        <v>1</v>
      </c>
      <c r="L438">
        <v>120</v>
      </c>
      <c r="M438" s="38">
        <v>1</v>
      </c>
      <c r="N438">
        <v>120</v>
      </c>
      <c r="O438">
        <v>120</v>
      </c>
      <c r="S438">
        <v>120</v>
      </c>
    </row>
    <row r="439" spans="1:23" x14ac:dyDescent="0.25">
      <c r="A439" s="2">
        <v>45259</v>
      </c>
      <c r="B439" t="s">
        <v>9320</v>
      </c>
      <c r="C439" t="s">
        <v>9224</v>
      </c>
      <c r="D439" t="s">
        <v>9225</v>
      </c>
      <c r="E439" t="s">
        <v>9852</v>
      </c>
      <c r="F439" t="s">
        <v>9853</v>
      </c>
      <c r="G439">
        <v>8.75</v>
      </c>
      <c r="I439" s="38">
        <v>0.3</v>
      </c>
      <c r="J439">
        <v>2.625</v>
      </c>
      <c r="K439" s="38">
        <v>5.1299999999999998E-2</v>
      </c>
      <c r="L439">
        <v>0.44887500000000002</v>
      </c>
      <c r="M439" s="38">
        <v>0.3</v>
      </c>
      <c r="N439">
        <v>2.625</v>
      </c>
      <c r="O439">
        <v>2.625</v>
      </c>
      <c r="Q439">
        <v>0.51800000000000002</v>
      </c>
      <c r="S439">
        <v>0.44887500000000002</v>
      </c>
      <c r="V439">
        <v>1.6581250000000001</v>
      </c>
    </row>
    <row r="440" spans="1:23" x14ac:dyDescent="0.25">
      <c r="A440" s="2">
        <v>45259</v>
      </c>
      <c r="B440" t="s">
        <v>9276</v>
      </c>
      <c r="C440" t="s">
        <v>9224</v>
      </c>
      <c r="D440" t="s">
        <v>9225</v>
      </c>
      <c r="E440" t="s">
        <v>9852</v>
      </c>
      <c r="F440" t="s">
        <v>9853</v>
      </c>
      <c r="G440">
        <v>22.499999997747999</v>
      </c>
      <c r="I440" s="38">
        <v>0.30000000000002702</v>
      </c>
      <c r="J440">
        <v>6.7499999993250004</v>
      </c>
      <c r="K440" s="38">
        <v>5.1299999999979001E-2</v>
      </c>
      <c r="L440">
        <v>1.1542499998839999</v>
      </c>
      <c r="M440" s="38">
        <v>0.3</v>
      </c>
      <c r="N440">
        <v>6.7499999993230002</v>
      </c>
      <c r="O440">
        <v>6.7499999993230002</v>
      </c>
      <c r="Q440">
        <v>1.3319999998659999</v>
      </c>
      <c r="S440">
        <v>1.1542499998839999</v>
      </c>
      <c r="V440">
        <v>4.2637499995730002</v>
      </c>
    </row>
    <row r="441" spans="1:23" x14ac:dyDescent="0.25">
      <c r="A441" s="2">
        <v>45259</v>
      </c>
      <c r="B441" t="s">
        <v>8761</v>
      </c>
      <c r="C441" t="s">
        <v>9224</v>
      </c>
      <c r="D441" t="s">
        <v>9225</v>
      </c>
      <c r="E441" t="s">
        <v>9852</v>
      </c>
      <c r="F441" t="s">
        <v>9853</v>
      </c>
      <c r="G441">
        <v>8.7499999991270005</v>
      </c>
      <c r="I441" s="38">
        <v>0.299999999999989</v>
      </c>
      <c r="J441">
        <v>2.6249999997379998</v>
      </c>
      <c r="K441" s="38">
        <v>5.12999999999754E-2</v>
      </c>
      <c r="L441">
        <v>0.44887499995500002</v>
      </c>
      <c r="M441" s="38">
        <v>0.3</v>
      </c>
      <c r="N441">
        <v>2.6249999997379998</v>
      </c>
      <c r="O441">
        <v>2.6249999997379998</v>
      </c>
      <c r="Q441">
        <v>0.51799999994799995</v>
      </c>
      <c r="S441">
        <v>0.44887499995500002</v>
      </c>
      <c r="V441">
        <v>1.6581249998350001</v>
      </c>
    </row>
    <row r="442" spans="1:23" x14ac:dyDescent="0.25">
      <c r="A442" s="2">
        <v>45259</v>
      </c>
      <c r="B442" t="s">
        <v>9387</v>
      </c>
      <c r="C442" t="s">
        <v>9224</v>
      </c>
      <c r="D442" t="s">
        <v>9225</v>
      </c>
      <c r="E442" t="s">
        <v>9852</v>
      </c>
      <c r="F442" t="s">
        <v>9853</v>
      </c>
      <c r="G442">
        <v>1.25</v>
      </c>
      <c r="I442" s="38">
        <v>0.3</v>
      </c>
      <c r="J442">
        <v>0.375</v>
      </c>
      <c r="K442" s="38">
        <v>5.1299999999999998E-2</v>
      </c>
      <c r="L442">
        <v>6.4125000000000001E-2</v>
      </c>
      <c r="M442" s="38">
        <v>0.3</v>
      </c>
      <c r="N442">
        <v>0.375</v>
      </c>
      <c r="O442">
        <v>0.375</v>
      </c>
      <c r="Q442">
        <v>7.3999999999999996E-2</v>
      </c>
      <c r="S442">
        <v>6.4125000000000001E-2</v>
      </c>
      <c r="V442">
        <v>0.236875</v>
      </c>
    </row>
    <row r="443" spans="1:23" x14ac:dyDescent="0.25">
      <c r="A443" s="2">
        <v>45259</v>
      </c>
      <c r="B443" t="s">
        <v>4726</v>
      </c>
      <c r="C443" t="s">
        <v>9224</v>
      </c>
      <c r="D443" t="s">
        <v>9225</v>
      </c>
      <c r="E443" t="s">
        <v>9852</v>
      </c>
      <c r="F443" t="s">
        <v>9853</v>
      </c>
      <c r="G443">
        <v>8.75</v>
      </c>
      <c r="I443" s="38">
        <v>0.3</v>
      </c>
      <c r="J443">
        <v>2.625</v>
      </c>
      <c r="K443" s="38">
        <v>5.1299999999999998E-2</v>
      </c>
      <c r="L443">
        <v>0.44887500000000002</v>
      </c>
      <c r="M443" s="38">
        <v>0.3</v>
      </c>
      <c r="N443">
        <v>2.625</v>
      </c>
      <c r="O443">
        <v>2.625</v>
      </c>
      <c r="Q443">
        <v>0.51800000000000002</v>
      </c>
      <c r="S443">
        <v>0.44887500000000002</v>
      </c>
      <c r="V443">
        <v>1.6581250000000001</v>
      </c>
    </row>
    <row r="444" spans="1:23" x14ac:dyDescent="0.25">
      <c r="A444" s="2">
        <v>45282</v>
      </c>
      <c r="B444" t="s">
        <v>9273</v>
      </c>
      <c r="C444" t="s">
        <v>9452</v>
      </c>
      <c r="D444" t="s">
        <v>141</v>
      </c>
      <c r="E444" t="s">
        <v>9854</v>
      </c>
      <c r="F444" t="s">
        <v>9855</v>
      </c>
      <c r="G444">
        <v>25</v>
      </c>
      <c r="I444" s="38">
        <v>1</v>
      </c>
      <c r="J444">
        <v>25</v>
      </c>
      <c r="K444" s="38"/>
      <c r="M444" s="38">
        <v>1</v>
      </c>
      <c r="N444">
        <v>25</v>
      </c>
      <c r="O444">
        <v>25</v>
      </c>
      <c r="V444">
        <v>25</v>
      </c>
    </row>
    <row r="445" spans="1:23" x14ac:dyDescent="0.25">
      <c r="A445" s="2">
        <v>45103</v>
      </c>
      <c r="B445" t="s">
        <v>9856</v>
      </c>
      <c r="C445" t="s">
        <v>9224</v>
      </c>
      <c r="D445" t="s">
        <v>9225</v>
      </c>
      <c r="E445" t="s">
        <v>9857</v>
      </c>
      <c r="F445" t="s">
        <v>9858</v>
      </c>
      <c r="G445">
        <v>12</v>
      </c>
      <c r="I445" s="38">
        <v>0.02</v>
      </c>
      <c r="J445">
        <v>0.24</v>
      </c>
      <c r="K445" s="38">
        <v>0.01</v>
      </c>
      <c r="L445">
        <v>0.12</v>
      </c>
      <c r="M445" s="38">
        <v>0.01</v>
      </c>
      <c r="N445">
        <v>0.12</v>
      </c>
      <c r="O445">
        <v>0.12</v>
      </c>
      <c r="P445">
        <v>0.12</v>
      </c>
    </row>
    <row r="446" spans="1:23" x14ac:dyDescent="0.25">
      <c r="A446" s="2">
        <v>45278</v>
      </c>
      <c r="B446" t="s">
        <v>9292</v>
      </c>
      <c r="C446" t="s">
        <v>9224</v>
      </c>
      <c r="D446" t="s">
        <v>9225</v>
      </c>
      <c r="E446" t="s">
        <v>9859</v>
      </c>
      <c r="F446" t="s">
        <v>9860</v>
      </c>
      <c r="G446">
        <v>40</v>
      </c>
      <c r="I446" s="38">
        <v>0.3</v>
      </c>
      <c r="J446">
        <v>12</v>
      </c>
      <c r="K446" s="38"/>
      <c r="M446" s="38">
        <v>0.3</v>
      </c>
      <c r="N446">
        <v>12</v>
      </c>
      <c r="O446">
        <v>12</v>
      </c>
      <c r="Q446">
        <v>12</v>
      </c>
    </row>
    <row r="447" spans="1:23" x14ac:dyDescent="0.25">
      <c r="A447" s="2">
        <v>45278</v>
      </c>
      <c r="B447" t="s">
        <v>9276</v>
      </c>
      <c r="C447" t="s">
        <v>9224</v>
      </c>
      <c r="D447" t="s">
        <v>9225</v>
      </c>
      <c r="E447" t="s">
        <v>9859</v>
      </c>
      <c r="F447" t="s">
        <v>9860</v>
      </c>
      <c r="G447">
        <v>10</v>
      </c>
      <c r="I447" s="38">
        <v>0.3</v>
      </c>
      <c r="J447">
        <v>3</v>
      </c>
      <c r="K447" s="38"/>
      <c r="M447" s="38">
        <v>0.3</v>
      </c>
      <c r="N447">
        <v>3</v>
      </c>
      <c r="O447">
        <v>3</v>
      </c>
      <c r="Q447">
        <v>3</v>
      </c>
    </row>
    <row r="448" spans="1:23" x14ac:dyDescent="0.25">
      <c r="A448" s="2">
        <v>45042</v>
      </c>
      <c r="B448" t="s">
        <v>9243</v>
      </c>
      <c r="C448" t="s">
        <v>9224</v>
      </c>
      <c r="D448" t="s">
        <v>9225</v>
      </c>
      <c r="E448" t="s">
        <v>9861</v>
      </c>
      <c r="F448" t="s">
        <v>9862</v>
      </c>
      <c r="G448">
        <v>25.8</v>
      </c>
      <c r="I448" s="38">
        <v>0.02</v>
      </c>
      <c r="J448">
        <v>0.51600000000000001</v>
      </c>
      <c r="K448" s="38">
        <v>0.01</v>
      </c>
      <c r="L448">
        <v>0.25800000000000001</v>
      </c>
      <c r="M448" s="38">
        <v>0.01</v>
      </c>
      <c r="N448">
        <v>0.25800000000000001</v>
      </c>
      <c r="O448">
        <v>0.25800000000000001</v>
      </c>
      <c r="P448">
        <v>0.25800000000000001</v>
      </c>
    </row>
    <row r="449" spans="1:23" x14ac:dyDescent="0.25">
      <c r="A449" s="2">
        <v>45016</v>
      </c>
      <c r="B449" t="s">
        <v>9276</v>
      </c>
      <c r="C449" t="s">
        <v>9224</v>
      </c>
      <c r="D449" t="s">
        <v>9225</v>
      </c>
      <c r="E449" t="s">
        <v>9863</v>
      </c>
      <c r="F449" t="s">
        <v>9864</v>
      </c>
      <c r="G449">
        <v>25</v>
      </c>
      <c r="I449" s="38">
        <v>0.3</v>
      </c>
      <c r="J449">
        <v>7.5</v>
      </c>
      <c r="K449" s="38">
        <v>5.4699999999999999E-2</v>
      </c>
      <c r="L449">
        <v>1.3674999999999999</v>
      </c>
      <c r="M449" s="38">
        <v>0.3</v>
      </c>
      <c r="N449">
        <v>7.5</v>
      </c>
      <c r="O449">
        <v>7.5</v>
      </c>
      <c r="P449">
        <v>4.9349999999999996</v>
      </c>
      <c r="Q449">
        <v>0.5675</v>
      </c>
      <c r="S449">
        <v>1.9975000000000001</v>
      </c>
    </row>
    <row r="450" spans="1:23" x14ac:dyDescent="0.25">
      <c r="A450" s="2">
        <v>45282</v>
      </c>
      <c r="B450" t="s">
        <v>9228</v>
      </c>
      <c r="C450" t="s">
        <v>9224</v>
      </c>
      <c r="D450" t="s">
        <v>9225</v>
      </c>
      <c r="E450" t="s">
        <v>9865</v>
      </c>
      <c r="F450" t="s">
        <v>9866</v>
      </c>
      <c r="G450">
        <v>350</v>
      </c>
      <c r="I450" s="38">
        <v>0.3</v>
      </c>
      <c r="J450">
        <v>105</v>
      </c>
      <c r="K450" s="38">
        <v>0.15</v>
      </c>
      <c r="L450">
        <v>52.5</v>
      </c>
      <c r="M450" s="38">
        <v>0.15</v>
      </c>
      <c r="N450">
        <v>52.5</v>
      </c>
      <c r="O450">
        <v>52.5</v>
      </c>
      <c r="P450">
        <v>52.5</v>
      </c>
    </row>
    <row r="451" spans="1:23" x14ac:dyDescent="0.25">
      <c r="A451" s="2">
        <v>45280</v>
      </c>
      <c r="B451" t="s">
        <v>768</v>
      </c>
      <c r="C451" t="s">
        <v>9218</v>
      </c>
      <c r="D451" t="s">
        <v>141</v>
      </c>
      <c r="E451" t="s">
        <v>9867</v>
      </c>
      <c r="F451" t="s">
        <v>9868</v>
      </c>
      <c r="G451">
        <v>500</v>
      </c>
      <c r="I451" s="38">
        <v>1</v>
      </c>
      <c r="J451">
        <v>500</v>
      </c>
      <c r="K451" s="38"/>
      <c r="M451" s="38">
        <v>1</v>
      </c>
      <c r="N451">
        <v>500</v>
      </c>
      <c r="O451">
        <v>500</v>
      </c>
      <c r="Q451">
        <v>22.8</v>
      </c>
      <c r="V451">
        <v>477.2</v>
      </c>
    </row>
    <row r="452" spans="1:23" x14ac:dyDescent="0.25">
      <c r="A452" s="2">
        <v>45259</v>
      </c>
      <c r="B452" t="s">
        <v>9228</v>
      </c>
      <c r="C452" t="s">
        <v>9218</v>
      </c>
      <c r="D452" t="s">
        <v>132</v>
      </c>
      <c r="E452" t="s">
        <v>9869</v>
      </c>
      <c r="F452" t="s">
        <v>9870</v>
      </c>
      <c r="G452">
        <v>22.5</v>
      </c>
      <c r="I452" s="38">
        <v>1</v>
      </c>
      <c r="J452">
        <v>22.5</v>
      </c>
      <c r="K452" s="38">
        <v>1</v>
      </c>
      <c r="L452">
        <v>22.5</v>
      </c>
      <c r="M452" s="38">
        <v>1</v>
      </c>
      <c r="N452">
        <v>22.5</v>
      </c>
      <c r="O452">
        <v>22.162500000000001</v>
      </c>
      <c r="Q452">
        <v>22.162500000000001</v>
      </c>
      <c r="W452">
        <v>0.33750000000000002</v>
      </c>
    </row>
    <row r="453" spans="1:23" x14ac:dyDescent="0.25">
      <c r="A453" s="2">
        <v>45259</v>
      </c>
      <c r="B453" t="s">
        <v>9228</v>
      </c>
      <c r="C453" t="s">
        <v>9218</v>
      </c>
      <c r="D453" t="s">
        <v>9240</v>
      </c>
      <c r="E453" t="s">
        <v>9869</v>
      </c>
      <c r="F453" t="s">
        <v>9870</v>
      </c>
      <c r="G453">
        <v>22.5</v>
      </c>
      <c r="I453" s="38">
        <v>1</v>
      </c>
      <c r="J453">
        <v>22.5</v>
      </c>
      <c r="K453" s="38">
        <v>1</v>
      </c>
      <c r="L453">
        <v>22.5</v>
      </c>
      <c r="M453" s="38">
        <v>1</v>
      </c>
      <c r="N453">
        <v>22.5</v>
      </c>
      <c r="O453">
        <v>22.162500000000001</v>
      </c>
      <c r="Q453">
        <v>22.162500000000001</v>
      </c>
      <c r="W453">
        <v>0.33750000000000002</v>
      </c>
    </row>
    <row r="454" spans="1:23" x14ac:dyDescent="0.25">
      <c r="A454" s="2">
        <v>45175</v>
      </c>
      <c r="B454" t="s">
        <v>9273</v>
      </c>
      <c r="C454" t="s">
        <v>9218</v>
      </c>
      <c r="D454" t="s">
        <v>132</v>
      </c>
      <c r="E454" t="s">
        <v>9871</v>
      </c>
      <c r="F454" t="s">
        <v>9872</v>
      </c>
      <c r="G454">
        <v>30</v>
      </c>
      <c r="I454" s="38">
        <v>0.93740000000000001</v>
      </c>
      <c r="J454">
        <v>28.122</v>
      </c>
      <c r="K454" s="38">
        <v>0.75980000000000003</v>
      </c>
      <c r="L454">
        <v>22.794</v>
      </c>
      <c r="M454" s="38">
        <v>0.93740000000000001</v>
      </c>
      <c r="N454">
        <v>28.122</v>
      </c>
      <c r="O454">
        <v>25.872</v>
      </c>
      <c r="Q454">
        <v>25.872</v>
      </c>
      <c r="W454">
        <v>2.25</v>
      </c>
    </row>
    <row r="455" spans="1:23" x14ac:dyDescent="0.25">
      <c r="A455" s="2">
        <v>45245</v>
      </c>
      <c r="B455" t="s">
        <v>8135</v>
      </c>
      <c r="C455" t="s">
        <v>9229</v>
      </c>
      <c r="D455" t="s">
        <v>9234</v>
      </c>
      <c r="E455" t="s">
        <v>9873</v>
      </c>
      <c r="F455" t="s">
        <v>9874</v>
      </c>
      <c r="G455">
        <v>400</v>
      </c>
      <c r="I455" s="38">
        <v>1</v>
      </c>
      <c r="J455">
        <v>400</v>
      </c>
      <c r="K455" s="38">
        <v>0.72</v>
      </c>
      <c r="L455">
        <v>288</v>
      </c>
      <c r="M455" s="38">
        <v>0.34010000000000001</v>
      </c>
      <c r="N455">
        <v>136.04</v>
      </c>
      <c r="O455">
        <v>0.04</v>
      </c>
      <c r="U455">
        <v>0.04</v>
      </c>
      <c r="W455">
        <v>136</v>
      </c>
    </row>
    <row r="456" spans="1:23" x14ac:dyDescent="0.25">
      <c r="A456" s="2">
        <v>45145</v>
      </c>
      <c r="B456" t="s">
        <v>9228</v>
      </c>
      <c r="C456" t="s">
        <v>9218</v>
      </c>
      <c r="D456" t="s">
        <v>132</v>
      </c>
      <c r="E456" t="s">
        <v>9875</v>
      </c>
      <c r="F456" t="s">
        <v>9876</v>
      </c>
      <c r="G456">
        <v>29.5</v>
      </c>
      <c r="I456" s="38">
        <v>0.70730000000000004</v>
      </c>
      <c r="J456">
        <v>20.865349999999999</v>
      </c>
      <c r="K456" s="38"/>
      <c r="M456" s="38">
        <v>0.70730000000000004</v>
      </c>
      <c r="N456">
        <v>20.865349999999999</v>
      </c>
      <c r="O456">
        <v>20.532</v>
      </c>
      <c r="Q456">
        <v>20.532</v>
      </c>
      <c r="W456">
        <v>0.33334999999999998</v>
      </c>
    </row>
    <row r="457" spans="1:23" x14ac:dyDescent="0.25">
      <c r="A457" s="2">
        <v>45281</v>
      </c>
      <c r="B457" t="s">
        <v>7066</v>
      </c>
      <c r="C457" t="s">
        <v>9218</v>
      </c>
      <c r="D457" t="s">
        <v>84</v>
      </c>
      <c r="E457" t="s">
        <v>9877</v>
      </c>
      <c r="F457" t="s">
        <v>9878</v>
      </c>
      <c r="G457">
        <v>450</v>
      </c>
      <c r="I457" s="38">
        <v>0.06</v>
      </c>
      <c r="J457">
        <v>27</v>
      </c>
      <c r="K457" s="38"/>
      <c r="M457" s="38">
        <v>0.06</v>
      </c>
      <c r="N457">
        <v>27</v>
      </c>
      <c r="W457">
        <v>27</v>
      </c>
    </row>
    <row r="458" spans="1:23" x14ac:dyDescent="0.25">
      <c r="A458" s="2">
        <v>45282</v>
      </c>
      <c r="B458" t="s">
        <v>9320</v>
      </c>
      <c r="C458" t="s">
        <v>9218</v>
      </c>
      <c r="D458" t="s">
        <v>9262</v>
      </c>
      <c r="E458" t="s">
        <v>9879</v>
      </c>
      <c r="F458" t="s">
        <v>9880</v>
      </c>
      <c r="G458">
        <v>35.000000000012001</v>
      </c>
      <c r="I458" s="38">
        <v>0.19999999999993101</v>
      </c>
      <c r="J458">
        <v>7</v>
      </c>
      <c r="K458" s="38"/>
      <c r="M458" s="38">
        <v>0.2</v>
      </c>
      <c r="N458">
        <v>7.0000000000120002</v>
      </c>
      <c r="O458">
        <v>7.0000000000120002</v>
      </c>
      <c r="P458">
        <v>4.5500000000060004</v>
      </c>
      <c r="S458">
        <v>2.4500000000059998</v>
      </c>
    </row>
    <row r="459" spans="1:23" x14ac:dyDescent="0.25">
      <c r="A459" s="2">
        <v>45221</v>
      </c>
      <c r="B459" t="s">
        <v>6392</v>
      </c>
      <c r="C459" t="s">
        <v>9229</v>
      </c>
      <c r="D459" t="s">
        <v>9237</v>
      </c>
      <c r="E459" t="s">
        <v>9881</v>
      </c>
      <c r="F459" t="s">
        <v>9882</v>
      </c>
      <c r="G459">
        <v>45.009</v>
      </c>
      <c r="I459" s="38">
        <v>0.77100000000000002</v>
      </c>
      <c r="J459">
        <v>34.701939000000003</v>
      </c>
      <c r="K459" s="38">
        <v>0.39400000000000002</v>
      </c>
      <c r="L459">
        <v>17.733546</v>
      </c>
      <c r="M459" s="38">
        <v>0.377</v>
      </c>
      <c r="N459">
        <v>16.968392999999999</v>
      </c>
      <c r="O459">
        <v>5.0410079999999997</v>
      </c>
      <c r="V459">
        <v>5.0410079999999997</v>
      </c>
      <c r="W459">
        <v>11.927384999999999</v>
      </c>
    </row>
    <row r="460" spans="1:23" x14ac:dyDescent="0.25">
      <c r="A460" s="2">
        <v>45221</v>
      </c>
      <c r="B460" t="s">
        <v>6392</v>
      </c>
      <c r="C460" t="s">
        <v>9229</v>
      </c>
      <c r="D460" t="s">
        <v>9225</v>
      </c>
      <c r="E460" t="s">
        <v>9881</v>
      </c>
      <c r="F460" t="s">
        <v>9882</v>
      </c>
      <c r="G460">
        <v>15</v>
      </c>
      <c r="I460" s="38">
        <v>0.77100000000000002</v>
      </c>
      <c r="J460">
        <v>11.565</v>
      </c>
      <c r="K460" s="38">
        <v>0.39400000000000002</v>
      </c>
      <c r="L460">
        <v>5.91</v>
      </c>
      <c r="M460" s="38">
        <v>0.377</v>
      </c>
      <c r="N460">
        <v>5.6550000000000002</v>
      </c>
      <c r="O460">
        <v>1.68</v>
      </c>
      <c r="V460">
        <v>1.68</v>
      </c>
      <c r="W460">
        <v>3.9750000000000001</v>
      </c>
    </row>
    <row r="461" spans="1:23" x14ac:dyDescent="0.25">
      <c r="A461" s="2">
        <v>45221</v>
      </c>
      <c r="B461" t="s">
        <v>6392</v>
      </c>
      <c r="C461" t="s">
        <v>9229</v>
      </c>
      <c r="D461" t="s">
        <v>9234</v>
      </c>
      <c r="E461" t="s">
        <v>9881</v>
      </c>
      <c r="F461" t="s">
        <v>9882</v>
      </c>
      <c r="G461">
        <v>89.991</v>
      </c>
      <c r="I461" s="38">
        <v>0.77100000000000002</v>
      </c>
      <c r="J461">
        <v>69.383060999999998</v>
      </c>
      <c r="K461" s="38">
        <v>0.39400000000000002</v>
      </c>
      <c r="L461">
        <v>35.456454000000001</v>
      </c>
      <c r="M461" s="38">
        <v>0.377</v>
      </c>
      <c r="N461">
        <v>33.926606999999997</v>
      </c>
      <c r="O461">
        <v>10.078992</v>
      </c>
      <c r="V461">
        <v>10.078992</v>
      </c>
      <c r="W461">
        <v>23.847615000000001</v>
      </c>
    </row>
    <row r="462" spans="1:23" x14ac:dyDescent="0.25">
      <c r="A462" s="2">
        <v>45121</v>
      </c>
      <c r="B462" t="s">
        <v>9243</v>
      </c>
      <c r="C462" t="s">
        <v>9229</v>
      </c>
      <c r="D462" t="s">
        <v>9237</v>
      </c>
      <c r="E462" t="s">
        <v>9883</v>
      </c>
      <c r="F462" t="s">
        <v>9884</v>
      </c>
      <c r="G462">
        <v>31.35</v>
      </c>
      <c r="I462" s="38">
        <v>0.34399999999999997</v>
      </c>
      <c r="J462">
        <v>10.7844</v>
      </c>
      <c r="K462" s="38">
        <v>0.14099999999999999</v>
      </c>
      <c r="L462">
        <v>4.42035</v>
      </c>
      <c r="M462" s="38">
        <v>0.314</v>
      </c>
      <c r="N462">
        <v>9.8438999999999997</v>
      </c>
      <c r="O462">
        <v>0.12540000000000001</v>
      </c>
      <c r="V462">
        <v>0.12540000000000001</v>
      </c>
      <c r="W462">
        <v>9.7185000000000006</v>
      </c>
    </row>
    <row r="463" spans="1:23" x14ac:dyDescent="0.25">
      <c r="A463" s="2">
        <v>45121</v>
      </c>
      <c r="B463" t="s">
        <v>9243</v>
      </c>
      <c r="C463" t="s">
        <v>9229</v>
      </c>
      <c r="D463" t="s">
        <v>9240</v>
      </c>
      <c r="E463" t="s">
        <v>9883</v>
      </c>
      <c r="F463" t="s">
        <v>9884</v>
      </c>
      <c r="G463">
        <v>1.65</v>
      </c>
      <c r="I463" s="38">
        <v>0.34399999999999997</v>
      </c>
      <c r="J463">
        <v>0.56759999999999999</v>
      </c>
      <c r="K463" s="38">
        <v>0.14099999999999999</v>
      </c>
      <c r="L463">
        <v>0.23265</v>
      </c>
      <c r="M463" s="38">
        <v>0.314</v>
      </c>
      <c r="N463">
        <v>0.5181</v>
      </c>
      <c r="O463">
        <v>6.6E-3</v>
      </c>
      <c r="V463">
        <v>6.6E-3</v>
      </c>
      <c r="W463">
        <v>0.51149999999999995</v>
      </c>
    </row>
    <row r="464" spans="1:23" x14ac:dyDescent="0.25">
      <c r="A464" s="2">
        <v>45252</v>
      </c>
      <c r="B464" t="s">
        <v>9279</v>
      </c>
      <c r="C464" t="s">
        <v>9218</v>
      </c>
      <c r="D464" t="s">
        <v>9262</v>
      </c>
      <c r="E464" t="s">
        <v>9885</v>
      </c>
      <c r="F464" t="s">
        <v>9886</v>
      </c>
      <c r="G464">
        <v>114.135206321335</v>
      </c>
      <c r="I464" s="38">
        <v>1</v>
      </c>
      <c r="J464">
        <v>114.135206321335</v>
      </c>
      <c r="K464" s="38">
        <v>1</v>
      </c>
      <c r="L464">
        <v>114.135206321335</v>
      </c>
      <c r="M464" s="38">
        <v>1</v>
      </c>
      <c r="N464">
        <v>114.135206321335</v>
      </c>
      <c r="O464">
        <v>114.135206321335</v>
      </c>
      <c r="P464">
        <v>22.827041264266999</v>
      </c>
      <c r="Q464">
        <v>91.308165057067995</v>
      </c>
    </row>
    <row r="465" spans="1:23" x14ac:dyDescent="0.25">
      <c r="A465" s="2">
        <v>45280</v>
      </c>
      <c r="B465" t="s">
        <v>7066</v>
      </c>
      <c r="C465" t="s">
        <v>318</v>
      </c>
      <c r="D465" t="s">
        <v>9225</v>
      </c>
      <c r="E465" t="s">
        <v>9887</v>
      </c>
      <c r="F465" t="s">
        <v>9888</v>
      </c>
      <c r="G465">
        <v>197.78199137355099</v>
      </c>
      <c r="I465" s="38">
        <v>9.9999999999923605E-3</v>
      </c>
      <c r="J465">
        <v>1.977819913734</v>
      </c>
      <c r="K465" s="38"/>
      <c r="L465">
        <v>0.98890995686700001</v>
      </c>
      <c r="M465" s="38">
        <v>5.0000000000000001E-3</v>
      </c>
      <c r="N465">
        <v>0.98890995686700001</v>
      </c>
      <c r="O465">
        <v>0.98890995686700001</v>
      </c>
      <c r="P465">
        <v>0.98890995686700001</v>
      </c>
    </row>
    <row r="466" spans="1:23" x14ac:dyDescent="0.25">
      <c r="A466" s="2">
        <v>45280</v>
      </c>
      <c r="B466" t="s">
        <v>7066</v>
      </c>
      <c r="C466" t="s">
        <v>318</v>
      </c>
      <c r="D466" t="s">
        <v>9225</v>
      </c>
      <c r="E466" t="s">
        <v>9887</v>
      </c>
      <c r="F466" t="s">
        <v>9888</v>
      </c>
      <c r="G466">
        <v>57.595221717003</v>
      </c>
      <c r="I466" s="38">
        <v>1.0000000000016799E-2</v>
      </c>
      <c r="J466">
        <v>0.57595221717099998</v>
      </c>
      <c r="K466" s="38">
        <v>5.0000000000171001E-3</v>
      </c>
      <c r="L466">
        <v>0.28797610858599998</v>
      </c>
      <c r="M466" s="38">
        <v>5.0000000000000001E-3</v>
      </c>
      <c r="N466">
        <v>0.28797610858599998</v>
      </c>
      <c r="O466">
        <v>0.28797610858599998</v>
      </c>
      <c r="P466">
        <v>0.28797610858599998</v>
      </c>
    </row>
    <row r="467" spans="1:23" x14ac:dyDescent="0.25">
      <c r="A467" s="2">
        <v>45244</v>
      </c>
      <c r="B467" t="s">
        <v>9889</v>
      </c>
      <c r="C467" t="s">
        <v>9224</v>
      </c>
      <c r="D467" t="s">
        <v>9225</v>
      </c>
      <c r="E467" t="s">
        <v>9890</v>
      </c>
      <c r="F467" t="s">
        <v>9891</v>
      </c>
      <c r="G467">
        <v>30</v>
      </c>
      <c r="I467" s="38">
        <v>1</v>
      </c>
      <c r="J467">
        <v>30</v>
      </c>
      <c r="K467" s="38">
        <v>0.73329999999999995</v>
      </c>
      <c r="L467">
        <v>21.998999999999999</v>
      </c>
      <c r="M467" s="38">
        <v>1</v>
      </c>
      <c r="N467">
        <v>30</v>
      </c>
      <c r="O467">
        <v>30</v>
      </c>
      <c r="P467">
        <v>5.0010000000000003</v>
      </c>
      <c r="Q467">
        <v>8.0009999999999994</v>
      </c>
      <c r="S467">
        <v>14.499000000000001</v>
      </c>
      <c r="U467">
        <v>2.4990000000000001</v>
      </c>
    </row>
    <row r="468" spans="1:23" x14ac:dyDescent="0.25">
      <c r="A468" s="2">
        <v>45260</v>
      </c>
      <c r="B468" t="s">
        <v>9276</v>
      </c>
      <c r="C468" t="s">
        <v>9229</v>
      </c>
      <c r="D468" t="s">
        <v>141</v>
      </c>
      <c r="E468" t="s">
        <v>9892</v>
      </c>
      <c r="F468" t="s">
        <v>9893</v>
      </c>
      <c r="G468">
        <v>100</v>
      </c>
      <c r="I468" s="38">
        <v>1</v>
      </c>
      <c r="J468">
        <v>100</v>
      </c>
      <c r="K468" s="38">
        <v>0.9</v>
      </c>
      <c r="L468">
        <v>90</v>
      </c>
      <c r="M468" s="38">
        <v>1</v>
      </c>
      <c r="N468">
        <v>100</v>
      </c>
      <c r="O468">
        <v>100</v>
      </c>
      <c r="P468">
        <v>100</v>
      </c>
    </row>
    <row r="469" spans="1:23" x14ac:dyDescent="0.25">
      <c r="A469" s="2">
        <v>45202</v>
      </c>
      <c r="B469" t="s">
        <v>9228</v>
      </c>
      <c r="C469" t="s">
        <v>9218</v>
      </c>
      <c r="D469" t="s">
        <v>9262</v>
      </c>
      <c r="E469" t="s">
        <v>9894</v>
      </c>
      <c r="F469" t="s">
        <v>9895</v>
      </c>
      <c r="G469">
        <v>150</v>
      </c>
      <c r="I469" s="38">
        <v>1</v>
      </c>
      <c r="J469">
        <v>150</v>
      </c>
      <c r="K469" s="38"/>
      <c r="M469" s="38">
        <v>1</v>
      </c>
      <c r="N469">
        <v>150</v>
      </c>
      <c r="O469">
        <v>150</v>
      </c>
      <c r="P469">
        <v>15</v>
      </c>
      <c r="Q469">
        <v>15</v>
      </c>
      <c r="R469">
        <v>120</v>
      </c>
    </row>
    <row r="470" spans="1:23" x14ac:dyDescent="0.25">
      <c r="A470" s="2">
        <v>45289</v>
      </c>
      <c r="B470" t="s">
        <v>6492</v>
      </c>
      <c r="C470" t="s">
        <v>9218</v>
      </c>
      <c r="D470" t="s">
        <v>9234</v>
      </c>
      <c r="E470" t="s">
        <v>9896</v>
      </c>
      <c r="F470" t="s">
        <v>9897</v>
      </c>
      <c r="G470">
        <v>62</v>
      </c>
      <c r="I470" s="38">
        <v>0.5</v>
      </c>
      <c r="J470">
        <v>31</v>
      </c>
      <c r="K470" s="38"/>
      <c r="M470" s="38">
        <v>0.5</v>
      </c>
      <c r="N470">
        <v>31</v>
      </c>
      <c r="W470">
        <v>31</v>
      </c>
    </row>
    <row r="471" spans="1:23" x14ac:dyDescent="0.25">
      <c r="A471" s="2">
        <v>45266</v>
      </c>
      <c r="B471" t="s">
        <v>7066</v>
      </c>
      <c r="C471" t="s">
        <v>9229</v>
      </c>
      <c r="D471" t="s">
        <v>9256</v>
      </c>
      <c r="E471" t="s">
        <v>9898</v>
      </c>
      <c r="F471" t="s">
        <v>9899</v>
      </c>
      <c r="G471">
        <v>138.23929221482399</v>
      </c>
      <c r="I471" s="38">
        <v>0.43769999999999698</v>
      </c>
      <c r="J471">
        <v>60.507338202428002</v>
      </c>
      <c r="K471" s="38">
        <v>0.26349999999999901</v>
      </c>
      <c r="L471">
        <v>36.426053498606002</v>
      </c>
      <c r="M471" s="38">
        <v>0.43769999999999998</v>
      </c>
      <c r="N471">
        <v>60.507338202428997</v>
      </c>
      <c r="O471">
        <v>38.140220722069998</v>
      </c>
      <c r="Q471">
        <v>7.2022671243919998</v>
      </c>
      <c r="S471">
        <v>30.937953597678</v>
      </c>
      <c r="W471">
        <v>22.367117480358999</v>
      </c>
    </row>
    <row r="472" spans="1:23" x14ac:dyDescent="0.25">
      <c r="A472" s="2">
        <v>45015</v>
      </c>
      <c r="B472" t="s">
        <v>9273</v>
      </c>
      <c r="C472" t="s">
        <v>9218</v>
      </c>
      <c r="D472" t="s">
        <v>141</v>
      </c>
      <c r="E472" t="s">
        <v>9900</v>
      </c>
      <c r="F472" t="s">
        <v>9901</v>
      </c>
      <c r="G472">
        <v>450</v>
      </c>
      <c r="I472" s="38">
        <v>1</v>
      </c>
      <c r="J472">
        <v>450</v>
      </c>
      <c r="K472" s="38"/>
      <c r="M472" s="38">
        <v>1</v>
      </c>
      <c r="N472">
        <v>450</v>
      </c>
      <c r="O472">
        <v>450</v>
      </c>
      <c r="V472">
        <v>450</v>
      </c>
    </row>
    <row r="473" spans="1:23" x14ac:dyDescent="0.25">
      <c r="A473" s="2">
        <v>45015</v>
      </c>
      <c r="B473" t="s">
        <v>9273</v>
      </c>
      <c r="C473" t="s">
        <v>9218</v>
      </c>
      <c r="D473" t="s">
        <v>141</v>
      </c>
      <c r="E473" t="s">
        <v>9900</v>
      </c>
      <c r="F473" t="s">
        <v>9901</v>
      </c>
      <c r="G473">
        <v>450</v>
      </c>
      <c r="I473" s="38">
        <v>1</v>
      </c>
      <c r="J473">
        <v>450</v>
      </c>
      <c r="K473" s="38"/>
      <c r="M473" s="38">
        <v>1</v>
      </c>
      <c r="N473">
        <v>450</v>
      </c>
      <c r="O473">
        <v>450</v>
      </c>
      <c r="V473">
        <v>450</v>
      </c>
    </row>
    <row r="474" spans="1:23" x14ac:dyDescent="0.25">
      <c r="A474" s="2">
        <v>44981</v>
      </c>
      <c r="B474" t="s">
        <v>9451</v>
      </c>
      <c r="C474" t="s">
        <v>9452</v>
      </c>
      <c r="D474" t="s">
        <v>141</v>
      </c>
      <c r="E474" t="s">
        <v>9566</v>
      </c>
      <c r="F474" t="s">
        <v>9567</v>
      </c>
      <c r="G474">
        <v>1.9640491958370001</v>
      </c>
      <c r="I474" s="38">
        <v>0.53269999999981199</v>
      </c>
      <c r="J474">
        <v>1.046249006622</v>
      </c>
      <c r="K474" s="38">
        <v>5.0700000000032601E-2</v>
      </c>
      <c r="L474">
        <v>9.9577294228999996E-2</v>
      </c>
      <c r="M474" s="38">
        <v>0.48199999999999998</v>
      </c>
      <c r="N474">
        <v>0.94667171239299996</v>
      </c>
      <c r="O474">
        <v>0.94667171239299996</v>
      </c>
      <c r="P474">
        <v>0.81881210974399998</v>
      </c>
      <c r="Q474">
        <v>1.6694418164999999E-2</v>
      </c>
      <c r="S474">
        <v>0.11116518448399999</v>
      </c>
    </row>
    <row r="475" spans="1:23" x14ac:dyDescent="0.25">
      <c r="A475" s="2">
        <v>44981</v>
      </c>
      <c r="B475" t="s">
        <v>9451</v>
      </c>
      <c r="C475" t="s">
        <v>9452</v>
      </c>
      <c r="D475" t="s">
        <v>9240</v>
      </c>
      <c r="E475" t="s">
        <v>9566</v>
      </c>
      <c r="F475" t="s">
        <v>9567</v>
      </c>
      <c r="G475">
        <v>0.58921475875200002</v>
      </c>
      <c r="I475" s="38">
        <v>0.53269999999967699</v>
      </c>
      <c r="J475">
        <v>0.31387470198700002</v>
      </c>
      <c r="K475" s="38">
        <v>5.0700000000464297E-2</v>
      </c>
      <c r="L475">
        <v>2.9873188269000001E-2</v>
      </c>
      <c r="M475" s="38">
        <v>0.48199999999999998</v>
      </c>
      <c r="N475">
        <v>0.284001513717</v>
      </c>
      <c r="O475">
        <v>0.284001513717</v>
      </c>
      <c r="P475">
        <v>0.24564363292300001</v>
      </c>
      <c r="Q475">
        <v>5.0083254489999996E-3</v>
      </c>
      <c r="S475">
        <v>3.3349555344999997E-2</v>
      </c>
    </row>
    <row r="476" spans="1:23" x14ac:dyDescent="0.25">
      <c r="A476" s="2">
        <v>44981</v>
      </c>
      <c r="B476" t="s">
        <v>9451</v>
      </c>
      <c r="C476" t="s">
        <v>9452</v>
      </c>
      <c r="D476" t="s">
        <v>9404</v>
      </c>
      <c r="E476" t="s">
        <v>9566</v>
      </c>
      <c r="F476" t="s">
        <v>9567</v>
      </c>
      <c r="G476">
        <v>1.9640491958370001</v>
      </c>
      <c r="I476" s="38">
        <v>0.53269999999981199</v>
      </c>
      <c r="J476">
        <v>1.046249006622</v>
      </c>
      <c r="K476" s="38">
        <v>5.0700000000032601E-2</v>
      </c>
      <c r="L476">
        <v>9.9577294228999996E-2</v>
      </c>
      <c r="M476" s="38">
        <v>0.48199999999999998</v>
      </c>
      <c r="N476">
        <v>0.94667171239299996</v>
      </c>
      <c r="O476">
        <v>0.94667171239299996</v>
      </c>
      <c r="P476">
        <v>0.81881210974399998</v>
      </c>
      <c r="Q476">
        <v>1.6694418164999999E-2</v>
      </c>
      <c r="S476">
        <v>0.11116518448399999</v>
      </c>
    </row>
    <row r="477" spans="1:23" x14ac:dyDescent="0.25">
      <c r="A477" s="2">
        <v>44981</v>
      </c>
      <c r="B477" t="s">
        <v>9451</v>
      </c>
      <c r="C477" t="s">
        <v>9452</v>
      </c>
      <c r="D477" t="s">
        <v>84</v>
      </c>
      <c r="E477" t="s">
        <v>9566</v>
      </c>
      <c r="F477" t="s">
        <v>9567</v>
      </c>
      <c r="G477">
        <v>1.374834437087</v>
      </c>
      <c r="I477" s="38">
        <v>0.53269999999982198</v>
      </c>
      <c r="J477">
        <v>0.73237430463599995</v>
      </c>
      <c r="K477" s="38">
        <v>5.0700000000501198E-2</v>
      </c>
      <c r="L477">
        <v>6.9704105961000004E-2</v>
      </c>
      <c r="M477" s="38">
        <v>0.48199999999999998</v>
      </c>
      <c r="N477">
        <v>0.66267019867499999</v>
      </c>
      <c r="O477">
        <v>0.66267019867499999</v>
      </c>
      <c r="P477">
        <v>0.57316847682100003</v>
      </c>
      <c r="Q477">
        <v>1.1686092715000001E-2</v>
      </c>
      <c r="S477">
        <v>7.7815629139000003E-2</v>
      </c>
    </row>
    <row r="478" spans="1:23" x14ac:dyDescent="0.25">
      <c r="A478" s="2">
        <v>44981</v>
      </c>
      <c r="B478" t="s">
        <v>9451</v>
      </c>
      <c r="C478" t="s">
        <v>9452</v>
      </c>
      <c r="D478" t="s">
        <v>9234</v>
      </c>
      <c r="E478" t="s">
        <v>9566</v>
      </c>
      <c r="F478" t="s">
        <v>9567</v>
      </c>
      <c r="G478">
        <v>0.65468306528099995</v>
      </c>
      <c r="I478" s="38">
        <v>0.53269999999818396</v>
      </c>
      <c r="J478">
        <v>0.348749668874</v>
      </c>
      <c r="K478" s="38">
        <v>5.0700000000386901E-2</v>
      </c>
      <c r="L478">
        <v>3.3192431410000001E-2</v>
      </c>
      <c r="M478" s="38">
        <v>0.48199999999999998</v>
      </c>
      <c r="N478">
        <v>0.31555723746499997</v>
      </c>
      <c r="O478">
        <v>0.31555723746499997</v>
      </c>
      <c r="P478">
        <v>0.27293736991500001</v>
      </c>
      <c r="Q478">
        <v>5.5648060549999996E-3</v>
      </c>
      <c r="S478">
        <v>3.7055061495E-2</v>
      </c>
    </row>
    <row r="479" spans="1:23" x14ac:dyDescent="0.25">
      <c r="A479" s="2">
        <v>45253</v>
      </c>
      <c r="B479" t="s">
        <v>9273</v>
      </c>
      <c r="C479" t="s">
        <v>9224</v>
      </c>
      <c r="D479" t="s">
        <v>9225</v>
      </c>
      <c r="E479" t="s">
        <v>9902</v>
      </c>
      <c r="F479" t="s">
        <v>9903</v>
      </c>
      <c r="G479">
        <v>100</v>
      </c>
      <c r="I479" s="38">
        <v>0.25</v>
      </c>
      <c r="J479">
        <v>25</v>
      </c>
      <c r="K479" s="38">
        <v>0.2</v>
      </c>
      <c r="L479">
        <v>20</v>
      </c>
      <c r="M479" s="38">
        <v>0.25</v>
      </c>
      <c r="N479">
        <v>25</v>
      </c>
      <c r="O479">
        <v>25</v>
      </c>
      <c r="P479">
        <v>20</v>
      </c>
      <c r="Q479">
        <v>5</v>
      </c>
    </row>
    <row r="480" spans="1:23" x14ac:dyDescent="0.25">
      <c r="A480" s="2">
        <v>45282</v>
      </c>
      <c r="B480" t="s">
        <v>9273</v>
      </c>
      <c r="C480" t="s">
        <v>9224</v>
      </c>
      <c r="D480" t="s">
        <v>9225</v>
      </c>
      <c r="E480" t="s">
        <v>9904</v>
      </c>
      <c r="F480" t="s">
        <v>9905</v>
      </c>
      <c r="G480">
        <v>100</v>
      </c>
      <c r="I480" s="38">
        <v>0.15</v>
      </c>
      <c r="J480">
        <v>15</v>
      </c>
      <c r="K480" s="38">
        <v>0.05</v>
      </c>
      <c r="L480">
        <v>5</v>
      </c>
      <c r="M480" s="38">
        <v>0.1</v>
      </c>
      <c r="N480">
        <v>10</v>
      </c>
      <c r="O480">
        <v>10</v>
      </c>
      <c r="P480">
        <v>5</v>
      </c>
      <c r="V480">
        <v>5</v>
      </c>
    </row>
    <row r="481" spans="1:23" x14ac:dyDescent="0.25">
      <c r="A481" s="2">
        <v>45280</v>
      </c>
      <c r="B481" t="s">
        <v>9289</v>
      </c>
      <c r="C481" t="s">
        <v>9224</v>
      </c>
      <c r="D481" t="s">
        <v>9225</v>
      </c>
      <c r="E481" t="s">
        <v>9906</v>
      </c>
      <c r="F481" t="s">
        <v>9907</v>
      </c>
      <c r="G481">
        <v>100</v>
      </c>
      <c r="I481" s="38">
        <v>0.3</v>
      </c>
      <c r="J481">
        <v>30</v>
      </c>
      <c r="K481" s="38">
        <v>0.22</v>
      </c>
      <c r="L481">
        <v>22</v>
      </c>
      <c r="M481" s="38">
        <v>0.3</v>
      </c>
      <c r="N481">
        <v>30</v>
      </c>
      <c r="O481">
        <v>30</v>
      </c>
      <c r="S481">
        <v>30</v>
      </c>
    </row>
    <row r="482" spans="1:23" x14ac:dyDescent="0.25">
      <c r="A482" s="2">
        <v>45281</v>
      </c>
      <c r="B482" t="s">
        <v>9273</v>
      </c>
      <c r="C482" t="s">
        <v>9218</v>
      </c>
      <c r="D482" t="s">
        <v>9262</v>
      </c>
      <c r="E482" t="s">
        <v>9908</v>
      </c>
      <c r="F482" t="s">
        <v>9909</v>
      </c>
      <c r="G482">
        <v>74.432000000000002</v>
      </c>
      <c r="I482" s="38">
        <v>1</v>
      </c>
      <c r="J482">
        <v>74.432000000000002</v>
      </c>
      <c r="K482" s="38">
        <v>1</v>
      </c>
      <c r="L482">
        <v>74.432000000000002</v>
      </c>
      <c r="M482" s="38">
        <v>1</v>
      </c>
      <c r="N482">
        <v>74.432000000000002</v>
      </c>
      <c r="O482">
        <v>74.432000000000002</v>
      </c>
      <c r="R482">
        <v>3.7216</v>
      </c>
      <c r="V482">
        <v>70.710400000000007</v>
      </c>
    </row>
    <row r="483" spans="1:23" x14ac:dyDescent="0.25">
      <c r="A483" s="2">
        <v>45126</v>
      </c>
      <c r="B483" t="s">
        <v>9243</v>
      </c>
      <c r="C483" t="s">
        <v>9224</v>
      </c>
      <c r="D483" t="s">
        <v>9262</v>
      </c>
      <c r="E483" t="s">
        <v>9910</v>
      </c>
      <c r="F483" t="s">
        <v>9911</v>
      </c>
      <c r="G483">
        <v>100</v>
      </c>
      <c r="I483" s="38">
        <v>1</v>
      </c>
      <c r="J483">
        <v>100</v>
      </c>
      <c r="K483" s="38"/>
      <c r="M483" s="38">
        <v>1</v>
      </c>
      <c r="N483">
        <v>100</v>
      </c>
      <c r="O483">
        <v>100</v>
      </c>
      <c r="Q483">
        <v>100</v>
      </c>
    </row>
    <row r="484" spans="1:23" x14ac:dyDescent="0.25">
      <c r="A484" s="2">
        <v>45274</v>
      </c>
      <c r="B484" t="s">
        <v>9243</v>
      </c>
      <c r="C484" t="s">
        <v>318</v>
      </c>
      <c r="D484" t="s">
        <v>9225</v>
      </c>
      <c r="E484" t="s">
        <v>9457</v>
      </c>
      <c r="F484" t="s">
        <v>9458</v>
      </c>
      <c r="G484">
        <v>11.802004777000001</v>
      </c>
      <c r="I484" s="38">
        <v>1</v>
      </c>
      <c r="J484">
        <v>11.802004777000001</v>
      </c>
      <c r="K484" s="38"/>
      <c r="M484" s="38">
        <v>1</v>
      </c>
      <c r="N484">
        <v>11.802004777000001</v>
      </c>
      <c r="O484">
        <v>11.802004777000001</v>
      </c>
      <c r="Q484">
        <v>11.802004777000001</v>
      </c>
    </row>
    <row r="485" spans="1:23" x14ac:dyDescent="0.25">
      <c r="A485" s="2">
        <v>45274</v>
      </c>
      <c r="B485" t="s">
        <v>9243</v>
      </c>
      <c r="C485" t="s">
        <v>318</v>
      </c>
      <c r="D485" t="s">
        <v>9256</v>
      </c>
      <c r="E485" t="s">
        <v>9457</v>
      </c>
      <c r="F485" t="s">
        <v>9458</v>
      </c>
      <c r="G485">
        <v>106.218042993</v>
      </c>
      <c r="I485" s="38">
        <v>1</v>
      </c>
      <c r="J485">
        <v>106.218042993</v>
      </c>
      <c r="K485" s="38"/>
      <c r="M485" s="38">
        <v>1</v>
      </c>
      <c r="N485">
        <v>106.218042993</v>
      </c>
      <c r="O485">
        <v>106.218042993</v>
      </c>
      <c r="Q485">
        <v>106.218042993</v>
      </c>
    </row>
    <row r="486" spans="1:23" x14ac:dyDescent="0.25">
      <c r="A486" s="2">
        <v>45273</v>
      </c>
      <c r="B486" t="s">
        <v>9228</v>
      </c>
      <c r="C486" t="s">
        <v>318</v>
      </c>
      <c r="D486" t="s">
        <v>9225</v>
      </c>
      <c r="E486" t="s">
        <v>9912</v>
      </c>
      <c r="F486" t="s">
        <v>9573</v>
      </c>
      <c r="G486">
        <v>106.30760553</v>
      </c>
      <c r="I486" s="38">
        <v>0.2</v>
      </c>
      <c r="J486">
        <v>21.261521106</v>
      </c>
      <c r="K486" s="38">
        <v>0.11600000000000001</v>
      </c>
      <c r="L486">
        <v>12.331682241479999</v>
      </c>
      <c r="M486" s="38">
        <v>0.2</v>
      </c>
      <c r="N486">
        <v>21.261521106</v>
      </c>
      <c r="O486">
        <v>21.261521106</v>
      </c>
      <c r="Q486">
        <v>8.8554235406489994</v>
      </c>
      <c r="S486">
        <v>12.406097565351001</v>
      </c>
    </row>
    <row r="487" spans="1:23" x14ac:dyDescent="0.25">
      <c r="A487" s="2">
        <v>45254</v>
      </c>
      <c r="B487" t="s">
        <v>4726</v>
      </c>
      <c r="C487" t="s">
        <v>9224</v>
      </c>
      <c r="D487" t="s">
        <v>9225</v>
      </c>
      <c r="E487" t="s">
        <v>9913</v>
      </c>
      <c r="F487" t="s">
        <v>9914</v>
      </c>
      <c r="G487">
        <v>100</v>
      </c>
      <c r="I487" s="38">
        <v>0.2</v>
      </c>
      <c r="J487">
        <v>20</v>
      </c>
      <c r="K487" s="38">
        <v>0.2</v>
      </c>
      <c r="L487">
        <v>20</v>
      </c>
      <c r="M487" s="38">
        <v>0.2</v>
      </c>
      <c r="N487">
        <v>20</v>
      </c>
      <c r="O487">
        <v>20</v>
      </c>
      <c r="S487">
        <v>20</v>
      </c>
    </row>
    <row r="488" spans="1:23" x14ac:dyDescent="0.25">
      <c r="A488" s="2">
        <v>45204</v>
      </c>
      <c r="B488" t="s">
        <v>9273</v>
      </c>
      <c r="C488" t="s">
        <v>9224</v>
      </c>
      <c r="D488" t="s">
        <v>9225</v>
      </c>
      <c r="E488" t="s">
        <v>9915</v>
      </c>
      <c r="F488" t="s">
        <v>9916</v>
      </c>
      <c r="G488">
        <v>608.5</v>
      </c>
      <c r="I488" s="38">
        <v>0.2</v>
      </c>
      <c r="J488">
        <v>121.7</v>
      </c>
      <c r="K488" s="38">
        <v>7.0000000000000007E-2</v>
      </c>
      <c r="L488">
        <v>42.594999999999999</v>
      </c>
      <c r="M488" s="38">
        <v>0.18</v>
      </c>
      <c r="N488">
        <v>109.53</v>
      </c>
      <c r="O488">
        <v>109.53</v>
      </c>
      <c r="P488">
        <v>6.085</v>
      </c>
      <c r="Q488">
        <v>79.105000000000004</v>
      </c>
      <c r="S488">
        <v>12.17</v>
      </c>
      <c r="U488">
        <v>12.17</v>
      </c>
    </row>
    <row r="489" spans="1:23" x14ac:dyDescent="0.25">
      <c r="A489" s="2">
        <v>45204</v>
      </c>
      <c r="B489" t="s">
        <v>9273</v>
      </c>
      <c r="C489" t="s">
        <v>9224</v>
      </c>
      <c r="D489" t="s">
        <v>9225</v>
      </c>
      <c r="E489" t="s">
        <v>9915</v>
      </c>
      <c r="F489" t="s">
        <v>9916</v>
      </c>
      <c r="G489">
        <v>27.5</v>
      </c>
      <c r="I489" s="38">
        <v>0.2</v>
      </c>
      <c r="J489">
        <v>5.5</v>
      </c>
      <c r="K489" s="38">
        <v>7.0000000000000007E-2</v>
      </c>
      <c r="L489">
        <v>1.925</v>
      </c>
      <c r="M489" s="38">
        <v>0.18</v>
      </c>
      <c r="N489">
        <v>4.95</v>
      </c>
      <c r="O489">
        <v>4.95</v>
      </c>
      <c r="P489">
        <v>0.27500000000000002</v>
      </c>
      <c r="Q489">
        <v>3.5750000000000002</v>
      </c>
      <c r="S489">
        <v>0.55000000000000004</v>
      </c>
      <c r="U489">
        <v>0.55000000000000004</v>
      </c>
    </row>
    <row r="490" spans="1:23" x14ac:dyDescent="0.25">
      <c r="A490" s="2">
        <v>45019</v>
      </c>
      <c r="B490" t="s">
        <v>62</v>
      </c>
      <c r="C490" t="s">
        <v>9218</v>
      </c>
      <c r="D490" t="s">
        <v>141</v>
      </c>
      <c r="E490" t="s">
        <v>9305</v>
      </c>
      <c r="F490" t="s">
        <v>9306</v>
      </c>
      <c r="G490">
        <v>39.627085556578002</v>
      </c>
      <c r="I490" s="38">
        <v>1</v>
      </c>
      <c r="J490">
        <v>39.627085556578002</v>
      </c>
      <c r="K490" s="38">
        <v>1</v>
      </c>
      <c r="L490">
        <v>39.627085556578002</v>
      </c>
      <c r="M490" s="38">
        <v>1</v>
      </c>
      <c r="N490">
        <v>39.627085556578002</v>
      </c>
      <c r="O490">
        <v>39.627085556578002</v>
      </c>
      <c r="P490">
        <v>39.627085556578002</v>
      </c>
    </row>
    <row r="491" spans="1:23" x14ac:dyDescent="0.25">
      <c r="A491" s="2">
        <v>45019</v>
      </c>
      <c r="B491" t="s">
        <v>62</v>
      </c>
      <c r="C491" t="s">
        <v>9218</v>
      </c>
      <c r="D491" t="s">
        <v>141</v>
      </c>
      <c r="E491" t="s">
        <v>9305</v>
      </c>
      <c r="F491" t="s">
        <v>9306</v>
      </c>
      <c r="G491">
        <v>19.010253909844</v>
      </c>
      <c r="I491" s="38">
        <v>1</v>
      </c>
      <c r="J491">
        <v>19.010253909844</v>
      </c>
      <c r="K491" s="38">
        <v>1</v>
      </c>
      <c r="L491">
        <v>19.010253909844</v>
      </c>
      <c r="M491" s="38">
        <v>1</v>
      </c>
      <c r="N491">
        <v>19.010253909844</v>
      </c>
      <c r="O491">
        <v>19.010253909844</v>
      </c>
      <c r="P491">
        <v>19.010253909844</v>
      </c>
    </row>
    <row r="492" spans="1:23" x14ac:dyDescent="0.25">
      <c r="A492" s="2">
        <v>45281</v>
      </c>
      <c r="B492" t="s">
        <v>9292</v>
      </c>
      <c r="C492" t="s">
        <v>9229</v>
      </c>
      <c r="D492" t="s">
        <v>9256</v>
      </c>
      <c r="E492" t="s">
        <v>9917</v>
      </c>
      <c r="F492" t="s">
        <v>9918</v>
      </c>
      <c r="G492">
        <v>50</v>
      </c>
      <c r="I492" s="38">
        <v>1</v>
      </c>
      <c r="J492">
        <v>50</v>
      </c>
      <c r="K492" s="38"/>
      <c r="M492" s="38">
        <v>1</v>
      </c>
      <c r="N492">
        <v>50</v>
      </c>
      <c r="O492">
        <v>50</v>
      </c>
      <c r="Q492">
        <v>50</v>
      </c>
    </row>
    <row r="493" spans="1:23" x14ac:dyDescent="0.25">
      <c r="A493" s="2">
        <v>45267</v>
      </c>
      <c r="B493" t="s">
        <v>9228</v>
      </c>
      <c r="C493" t="s">
        <v>9218</v>
      </c>
      <c r="D493" t="s">
        <v>132</v>
      </c>
      <c r="E493" t="s">
        <v>9919</v>
      </c>
      <c r="F493" t="s">
        <v>9920</v>
      </c>
      <c r="G493">
        <v>52.5</v>
      </c>
      <c r="I493" s="38">
        <v>0.84489999999999998</v>
      </c>
      <c r="J493">
        <v>44.357250000000001</v>
      </c>
      <c r="K493" s="38"/>
      <c r="M493" s="38">
        <v>0.84489999999999998</v>
      </c>
      <c r="N493">
        <v>44.357250000000001</v>
      </c>
      <c r="O493">
        <v>42.976500000000001</v>
      </c>
      <c r="Q493">
        <v>42.976500000000001</v>
      </c>
      <c r="W493">
        <v>1.3807499999999999</v>
      </c>
    </row>
    <row r="494" spans="1:23" x14ac:dyDescent="0.25">
      <c r="A494" s="2">
        <v>45282</v>
      </c>
      <c r="B494" t="s">
        <v>9279</v>
      </c>
      <c r="C494" t="s">
        <v>9452</v>
      </c>
      <c r="D494" t="s">
        <v>9237</v>
      </c>
      <c r="E494" t="s">
        <v>9921</v>
      </c>
      <c r="F494" t="s">
        <v>9922</v>
      </c>
      <c r="G494">
        <v>28</v>
      </c>
      <c r="I494" s="38">
        <v>1</v>
      </c>
      <c r="J494">
        <v>28</v>
      </c>
      <c r="K494" s="38">
        <v>1</v>
      </c>
      <c r="L494">
        <v>28</v>
      </c>
      <c r="M494" s="38">
        <v>1</v>
      </c>
      <c r="N494">
        <v>28</v>
      </c>
      <c r="O494">
        <v>16.133600000000001</v>
      </c>
      <c r="V494">
        <v>16.133600000000001</v>
      </c>
      <c r="W494">
        <v>11.866400000000001</v>
      </c>
    </row>
    <row r="495" spans="1:23" x14ac:dyDescent="0.25">
      <c r="A495" s="2">
        <v>45013</v>
      </c>
      <c r="B495" t="s">
        <v>9243</v>
      </c>
      <c r="C495" t="s">
        <v>9224</v>
      </c>
      <c r="D495" t="s">
        <v>9225</v>
      </c>
      <c r="E495" t="s">
        <v>9457</v>
      </c>
      <c r="F495" t="s">
        <v>9458</v>
      </c>
      <c r="G495">
        <v>7.84</v>
      </c>
      <c r="I495" s="38">
        <v>1</v>
      </c>
      <c r="J495">
        <v>7.84</v>
      </c>
      <c r="K495" s="38"/>
      <c r="M495" s="38">
        <v>1</v>
      </c>
      <c r="N495">
        <v>7.84</v>
      </c>
      <c r="O495">
        <v>7.84</v>
      </c>
      <c r="Q495">
        <v>7.84</v>
      </c>
    </row>
    <row r="496" spans="1:23" x14ac:dyDescent="0.25">
      <c r="A496" s="2">
        <v>45013</v>
      </c>
      <c r="B496" t="s">
        <v>9243</v>
      </c>
      <c r="C496" t="s">
        <v>9224</v>
      </c>
      <c r="D496" t="s">
        <v>9256</v>
      </c>
      <c r="E496" t="s">
        <v>9457</v>
      </c>
      <c r="F496" t="s">
        <v>9458</v>
      </c>
      <c r="G496">
        <v>70.56</v>
      </c>
      <c r="I496" s="38">
        <v>1</v>
      </c>
      <c r="J496">
        <v>70.56</v>
      </c>
      <c r="K496" s="38"/>
      <c r="M496" s="38">
        <v>1</v>
      </c>
      <c r="N496">
        <v>70.56</v>
      </c>
      <c r="O496">
        <v>70.56</v>
      </c>
      <c r="Q496">
        <v>70.56</v>
      </c>
    </row>
    <row r="497" spans="1:23" x14ac:dyDescent="0.25">
      <c r="A497" s="2">
        <v>45195</v>
      </c>
      <c r="B497" t="s">
        <v>9243</v>
      </c>
      <c r="C497" t="s">
        <v>9224</v>
      </c>
      <c r="D497" t="s">
        <v>9225</v>
      </c>
      <c r="E497" t="s">
        <v>9923</v>
      </c>
      <c r="F497" t="s">
        <v>9924</v>
      </c>
      <c r="G497">
        <v>20.7</v>
      </c>
      <c r="I497" s="38">
        <v>0.02</v>
      </c>
      <c r="J497">
        <v>0.41399999999999998</v>
      </c>
      <c r="K497" s="38">
        <v>0.01</v>
      </c>
      <c r="L497">
        <v>0.20699999999999999</v>
      </c>
      <c r="M497" s="38">
        <v>0.01</v>
      </c>
      <c r="N497">
        <v>0.20699999999999999</v>
      </c>
      <c r="O497">
        <v>0.20699999999999999</v>
      </c>
      <c r="P497">
        <v>0.20699999999999999</v>
      </c>
    </row>
    <row r="498" spans="1:23" x14ac:dyDescent="0.25">
      <c r="A498" s="2">
        <v>45195</v>
      </c>
      <c r="B498" t="s">
        <v>9243</v>
      </c>
      <c r="C498" t="s">
        <v>9224</v>
      </c>
      <c r="D498" t="s">
        <v>9225</v>
      </c>
      <c r="E498" t="s">
        <v>9925</v>
      </c>
      <c r="F498" t="s">
        <v>9926</v>
      </c>
      <c r="G498">
        <v>301.3</v>
      </c>
      <c r="I498" s="38">
        <v>0.02</v>
      </c>
      <c r="J498">
        <v>6.0259999999999998</v>
      </c>
      <c r="K498" s="38">
        <v>0.01</v>
      </c>
      <c r="L498">
        <v>3.0129999999999999</v>
      </c>
      <c r="M498" s="38">
        <v>0.01</v>
      </c>
      <c r="N498">
        <v>3.0129999999999999</v>
      </c>
      <c r="O498">
        <v>3.0129999999999999</v>
      </c>
      <c r="P498">
        <v>3.0129999999999999</v>
      </c>
    </row>
    <row r="499" spans="1:23" x14ac:dyDescent="0.25">
      <c r="A499" s="2">
        <v>45282</v>
      </c>
      <c r="B499" t="s">
        <v>8761</v>
      </c>
      <c r="C499" t="s">
        <v>9229</v>
      </c>
      <c r="D499" t="s">
        <v>9237</v>
      </c>
      <c r="E499" t="s">
        <v>9927</v>
      </c>
      <c r="F499" t="s">
        <v>9928</v>
      </c>
      <c r="G499">
        <v>148.00239999999999</v>
      </c>
      <c r="I499" s="38">
        <v>0.2059</v>
      </c>
      <c r="J499">
        <v>30.473694160000001</v>
      </c>
      <c r="K499" s="38">
        <v>0.20349999999999999</v>
      </c>
      <c r="L499">
        <v>30.1184884</v>
      </c>
      <c r="M499" s="38">
        <v>0.19040000000000001</v>
      </c>
      <c r="N499">
        <v>28.179656959999999</v>
      </c>
      <c r="O499">
        <v>18.825905280000001</v>
      </c>
      <c r="P499">
        <v>3.1672513599999998</v>
      </c>
      <c r="T499">
        <v>5.3428866399999997</v>
      </c>
      <c r="V499">
        <v>10.315767279999999</v>
      </c>
      <c r="W499">
        <v>9.3537516800000002</v>
      </c>
    </row>
    <row r="500" spans="1:23" x14ac:dyDescent="0.25">
      <c r="A500" s="2">
        <v>45282</v>
      </c>
      <c r="B500" t="s">
        <v>8761</v>
      </c>
      <c r="C500" t="s">
        <v>9229</v>
      </c>
      <c r="D500" t="s">
        <v>9357</v>
      </c>
      <c r="E500" t="s">
        <v>9927</v>
      </c>
      <c r="F500" t="s">
        <v>9928</v>
      </c>
      <c r="G500">
        <v>24</v>
      </c>
      <c r="I500" s="38">
        <v>0.2059</v>
      </c>
      <c r="J500">
        <v>4.9416000000000002</v>
      </c>
      <c r="K500" s="38">
        <v>0.20349999999999999</v>
      </c>
      <c r="L500">
        <v>4.8840000000000003</v>
      </c>
      <c r="M500" s="38">
        <v>0.19040000000000001</v>
      </c>
      <c r="N500">
        <v>4.5696000000000003</v>
      </c>
      <c r="O500">
        <v>3.0528</v>
      </c>
      <c r="P500">
        <v>0.51359999999999995</v>
      </c>
      <c r="T500">
        <v>0.86639999999999995</v>
      </c>
      <c r="V500">
        <v>1.6728000000000001</v>
      </c>
      <c r="W500">
        <v>1.5167999999999999</v>
      </c>
    </row>
    <row r="501" spans="1:23" x14ac:dyDescent="0.25">
      <c r="A501" s="2">
        <v>45282</v>
      </c>
      <c r="B501" t="s">
        <v>8761</v>
      </c>
      <c r="C501" t="s">
        <v>9229</v>
      </c>
      <c r="D501" t="s">
        <v>9240</v>
      </c>
      <c r="E501" t="s">
        <v>9927</v>
      </c>
      <c r="F501" t="s">
        <v>9928</v>
      </c>
      <c r="G501">
        <v>24</v>
      </c>
      <c r="I501" s="38">
        <v>0.2059</v>
      </c>
      <c r="J501">
        <v>4.9416000000000002</v>
      </c>
      <c r="K501" s="38">
        <v>0.20349999999999999</v>
      </c>
      <c r="L501">
        <v>4.8840000000000003</v>
      </c>
      <c r="M501" s="38">
        <v>0.19040000000000001</v>
      </c>
      <c r="N501">
        <v>4.5696000000000003</v>
      </c>
      <c r="O501">
        <v>3.0528</v>
      </c>
      <c r="P501">
        <v>0.51359999999999995</v>
      </c>
      <c r="T501">
        <v>0.86639999999999995</v>
      </c>
      <c r="V501">
        <v>1.6728000000000001</v>
      </c>
      <c r="W501">
        <v>1.5167999999999999</v>
      </c>
    </row>
    <row r="502" spans="1:23" x14ac:dyDescent="0.25">
      <c r="A502" s="2">
        <v>45282</v>
      </c>
      <c r="B502" t="s">
        <v>8761</v>
      </c>
      <c r="C502" t="s">
        <v>9229</v>
      </c>
      <c r="D502" t="s">
        <v>9234</v>
      </c>
      <c r="E502" t="s">
        <v>9927</v>
      </c>
      <c r="F502" t="s">
        <v>9928</v>
      </c>
      <c r="G502">
        <v>3.9975999999999998</v>
      </c>
      <c r="I502" s="38">
        <v>0.2059</v>
      </c>
      <c r="J502">
        <v>0.82310583999999998</v>
      </c>
      <c r="K502" s="38">
        <v>0.20349999999999999</v>
      </c>
      <c r="L502">
        <v>0.8135116</v>
      </c>
      <c r="M502" s="38">
        <v>0.19040000000000001</v>
      </c>
      <c r="N502">
        <v>0.76114303999999999</v>
      </c>
      <c r="O502">
        <v>0.50849471999999996</v>
      </c>
      <c r="P502">
        <v>8.5548639999999995E-2</v>
      </c>
      <c r="T502">
        <v>0.14431336</v>
      </c>
      <c r="V502">
        <v>0.27863272</v>
      </c>
      <c r="W502">
        <v>0.25264831999999998</v>
      </c>
    </row>
    <row r="503" spans="1:23" x14ac:dyDescent="0.25">
      <c r="A503" s="2">
        <v>45191</v>
      </c>
      <c r="B503" t="s">
        <v>9273</v>
      </c>
      <c r="C503" t="s">
        <v>9218</v>
      </c>
      <c r="D503" t="s">
        <v>9234</v>
      </c>
      <c r="E503" t="s">
        <v>9929</v>
      </c>
      <c r="F503" t="s">
        <v>9930</v>
      </c>
      <c r="G503">
        <v>270</v>
      </c>
      <c r="I503" s="38">
        <v>1</v>
      </c>
      <c r="J503">
        <v>270</v>
      </c>
      <c r="K503" s="38">
        <v>1</v>
      </c>
      <c r="L503">
        <v>270</v>
      </c>
      <c r="M503" s="38">
        <v>0.38</v>
      </c>
      <c r="N503">
        <v>102.6</v>
      </c>
      <c r="W503">
        <v>102.6</v>
      </c>
    </row>
    <row r="504" spans="1:23" x14ac:dyDescent="0.25">
      <c r="A504" s="2">
        <v>45191</v>
      </c>
      <c r="B504" t="s">
        <v>9273</v>
      </c>
      <c r="C504" t="s">
        <v>9218</v>
      </c>
      <c r="D504" t="s">
        <v>141</v>
      </c>
      <c r="E504" t="s">
        <v>9931</v>
      </c>
      <c r="F504" t="s">
        <v>9932</v>
      </c>
      <c r="G504">
        <v>500</v>
      </c>
      <c r="I504" s="38">
        <v>1</v>
      </c>
      <c r="J504">
        <v>500</v>
      </c>
      <c r="K504" s="38"/>
      <c r="M504" s="38">
        <v>1</v>
      </c>
      <c r="N504">
        <v>500</v>
      </c>
      <c r="O504">
        <v>500</v>
      </c>
      <c r="Q504">
        <v>500</v>
      </c>
    </row>
    <row r="505" spans="1:23" x14ac:dyDescent="0.25">
      <c r="A505" s="2">
        <v>45112</v>
      </c>
      <c r="B505" t="s">
        <v>6328</v>
      </c>
      <c r="C505" t="s">
        <v>9224</v>
      </c>
      <c r="D505" t="s">
        <v>9225</v>
      </c>
      <c r="E505" t="s">
        <v>9514</v>
      </c>
      <c r="F505" t="s">
        <v>9515</v>
      </c>
      <c r="G505">
        <v>9.75</v>
      </c>
      <c r="I505" s="38">
        <v>0.3</v>
      </c>
      <c r="J505">
        <v>2.9249999999999998</v>
      </c>
      <c r="K505" s="38"/>
      <c r="M505" s="38">
        <v>0.3</v>
      </c>
      <c r="N505">
        <v>2.9249999999999998</v>
      </c>
      <c r="O505">
        <v>1.4624999999999999</v>
      </c>
      <c r="V505">
        <v>1.4624999999999999</v>
      </c>
      <c r="W505">
        <v>1.4624999999999999</v>
      </c>
    </row>
    <row r="506" spans="1:23" x14ac:dyDescent="0.25">
      <c r="A506" s="2">
        <v>45282</v>
      </c>
      <c r="B506" t="s">
        <v>7066</v>
      </c>
      <c r="C506" t="s">
        <v>9218</v>
      </c>
      <c r="D506" t="s">
        <v>141</v>
      </c>
      <c r="E506" t="s">
        <v>9933</v>
      </c>
      <c r="F506" t="s">
        <v>9934</v>
      </c>
      <c r="G506">
        <v>230.30861354214599</v>
      </c>
      <c r="I506" s="38">
        <v>1</v>
      </c>
      <c r="J506">
        <v>230.30861354214599</v>
      </c>
      <c r="K506" s="38"/>
      <c r="M506" s="38">
        <v>1</v>
      </c>
      <c r="N506">
        <v>230.30861354214599</v>
      </c>
      <c r="O506">
        <v>230.30861354214599</v>
      </c>
      <c r="Q506">
        <v>36.342699216950997</v>
      </c>
      <c r="V506">
        <v>193.965914325195</v>
      </c>
    </row>
    <row r="507" spans="1:23" x14ac:dyDescent="0.25">
      <c r="A507" s="2">
        <v>45009</v>
      </c>
      <c r="B507" t="s">
        <v>9289</v>
      </c>
      <c r="C507" t="s">
        <v>318</v>
      </c>
      <c r="D507" t="s">
        <v>9262</v>
      </c>
      <c r="E507" t="s">
        <v>9935</v>
      </c>
      <c r="F507" t="s">
        <v>9936</v>
      </c>
      <c r="G507">
        <v>56.440959491000001</v>
      </c>
      <c r="I507" s="38">
        <v>1</v>
      </c>
      <c r="J507">
        <v>56.440959491000001</v>
      </c>
      <c r="K507" s="38"/>
      <c r="M507" s="38">
        <v>1</v>
      </c>
      <c r="N507">
        <v>56.440959491000001</v>
      </c>
      <c r="O507">
        <v>56.440959491000001</v>
      </c>
      <c r="Q507">
        <v>56.440959491000001</v>
      </c>
    </row>
    <row r="508" spans="1:23" x14ac:dyDescent="0.25">
      <c r="A508" s="2">
        <v>45009</v>
      </c>
      <c r="B508" t="s">
        <v>9289</v>
      </c>
      <c r="C508" t="s">
        <v>318</v>
      </c>
      <c r="D508" t="s">
        <v>9256</v>
      </c>
      <c r="E508" t="s">
        <v>9935</v>
      </c>
      <c r="F508" t="s">
        <v>9936</v>
      </c>
      <c r="G508">
        <v>24.188982638999999</v>
      </c>
      <c r="I508" s="38">
        <v>1</v>
      </c>
      <c r="J508">
        <v>24.188982638999999</v>
      </c>
      <c r="K508" s="38"/>
      <c r="M508" s="38">
        <v>1</v>
      </c>
      <c r="N508">
        <v>24.188982638999999</v>
      </c>
      <c r="O508">
        <v>24.188982638999999</v>
      </c>
      <c r="Q508">
        <v>24.188982638999999</v>
      </c>
    </row>
    <row r="509" spans="1:23" x14ac:dyDescent="0.25">
      <c r="A509" s="2">
        <v>45281</v>
      </c>
      <c r="B509" t="s">
        <v>9279</v>
      </c>
      <c r="C509" t="s">
        <v>9218</v>
      </c>
      <c r="D509" t="s">
        <v>9262</v>
      </c>
      <c r="E509" t="s">
        <v>9508</v>
      </c>
      <c r="F509" t="s">
        <v>9509</v>
      </c>
      <c r="G509">
        <v>36.419921697168</v>
      </c>
      <c r="I509" s="38">
        <v>1</v>
      </c>
      <c r="J509">
        <v>36.419921697168</v>
      </c>
      <c r="K509" s="38">
        <v>3.02999999999948E-2</v>
      </c>
      <c r="L509">
        <v>1.1035236274239999</v>
      </c>
      <c r="M509" s="38">
        <v>1</v>
      </c>
      <c r="N509">
        <v>36.419921697168</v>
      </c>
      <c r="O509">
        <v>36.419921697168</v>
      </c>
      <c r="V509">
        <v>36.419921697168</v>
      </c>
    </row>
    <row r="510" spans="1:23" x14ac:dyDescent="0.25">
      <c r="A510" s="2">
        <v>45188</v>
      </c>
      <c r="B510" t="s">
        <v>9364</v>
      </c>
      <c r="C510" t="s">
        <v>9224</v>
      </c>
      <c r="D510" t="s">
        <v>9225</v>
      </c>
      <c r="E510" t="s">
        <v>9937</v>
      </c>
      <c r="F510" t="s">
        <v>9938</v>
      </c>
      <c r="G510">
        <v>400</v>
      </c>
      <c r="I510" s="38">
        <v>0.02</v>
      </c>
      <c r="J510">
        <v>8</v>
      </c>
      <c r="K510" s="38">
        <v>0.01</v>
      </c>
      <c r="L510">
        <v>4</v>
      </c>
      <c r="M510" s="38">
        <v>0.01</v>
      </c>
      <c r="N510">
        <v>4</v>
      </c>
      <c r="O510">
        <v>4</v>
      </c>
      <c r="P510">
        <v>4</v>
      </c>
    </row>
    <row r="511" spans="1:23" x14ac:dyDescent="0.25">
      <c r="A511" s="2">
        <v>45043</v>
      </c>
      <c r="B511" t="s">
        <v>9243</v>
      </c>
      <c r="C511" t="s">
        <v>9229</v>
      </c>
      <c r="D511" t="s">
        <v>84</v>
      </c>
      <c r="E511" t="s">
        <v>9939</v>
      </c>
      <c r="F511" t="s">
        <v>9940</v>
      </c>
      <c r="G511">
        <v>518</v>
      </c>
      <c r="I511" s="38">
        <v>1</v>
      </c>
      <c r="J511">
        <v>518</v>
      </c>
      <c r="K511" s="38">
        <v>1</v>
      </c>
      <c r="L511">
        <v>518</v>
      </c>
      <c r="M511" s="38">
        <v>1</v>
      </c>
      <c r="N511">
        <v>518</v>
      </c>
      <c r="O511">
        <v>518</v>
      </c>
      <c r="S511">
        <v>518</v>
      </c>
    </row>
    <row r="512" spans="1:23" x14ac:dyDescent="0.25">
      <c r="A512" s="2">
        <v>45190</v>
      </c>
      <c r="B512" t="s">
        <v>9273</v>
      </c>
      <c r="C512" t="s">
        <v>9218</v>
      </c>
      <c r="D512" t="s">
        <v>9262</v>
      </c>
      <c r="E512" t="s">
        <v>9941</v>
      </c>
      <c r="F512" t="s">
        <v>9942</v>
      </c>
      <c r="G512">
        <v>20</v>
      </c>
      <c r="I512" s="38">
        <v>1</v>
      </c>
      <c r="J512">
        <v>20</v>
      </c>
      <c r="K512" s="38">
        <v>1</v>
      </c>
      <c r="L512">
        <v>20</v>
      </c>
      <c r="M512" s="38"/>
    </row>
    <row r="513" spans="1:23" x14ac:dyDescent="0.25">
      <c r="A513" s="2">
        <v>45191</v>
      </c>
      <c r="B513" t="s">
        <v>7066</v>
      </c>
      <c r="C513" t="s">
        <v>9229</v>
      </c>
      <c r="D513" t="s">
        <v>9256</v>
      </c>
      <c r="E513" t="s">
        <v>9943</v>
      </c>
      <c r="F513" t="s">
        <v>9944</v>
      </c>
      <c r="G513">
        <v>23.952095808383</v>
      </c>
      <c r="I513" s="38">
        <v>0.32999999999998397</v>
      </c>
      <c r="J513">
        <v>7.904191616766</v>
      </c>
      <c r="K513" s="38"/>
      <c r="M513" s="38">
        <v>0.33</v>
      </c>
      <c r="N513">
        <v>7.9041916167670001</v>
      </c>
      <c r="O513">
        <v>6.2275449101799998</v>
      </c>
      <c r="Q513">
        <v>1.916167664671</v>
      </c>
      <c r="S513">
        <v>4.311377245509</v>
      </c>
      <c r="W513">
        <v>1.6766467065870001</v>
      </c>
    </row>
    <row r="514" spans="1:23" x14ac:dyDescent="0.25">
      <c r="A514" s="2">
        <v>45282</v>
      </c>
      <c r="B514" t="s">
        <v>9228</v>
      </c>
      <c r="C514" t="s">
        <v>9224</v>
      </c>
      <c r="D514" t="s">
        <v>9225</v>
      </c>
      <c r="E514" t="s">
        <v>9737</v>
      </c>
      <c r="F514" t="s">
        <v>9738</v>
      </c>
      <c r="G514">
        <v>66.666667000000004</v>
      </c>
      <c r="I514" s="38">
        <v>0.3</v>
      </c>
      <c r="J514">
        <v>20.000000100000001</v>
      </c>
      <c r="K514" s="38"/>
      <c r="M514" s="38">
        <v>0.3</v>
      </c>
      <c r="N514">
        <v>20.000000100000001</v>
      </c>
      <c r="O514">
        <v>20.000000100000001</v>
      </c>
      <c r="P514">
        <v>20.000000100000001</v>
      </c>
    </row>
    <row r="515" spans="1:23" x14ac:dyDescent="0.25">
      <c r="A515" s="2">
        <v>45267</v>
      </c>
      <c r="B515" t="s">
        <v>9273</v>
      </c>
      <c r="C515" t="s">
        <v>9218</v>
      </c>
      <c r="D515" t="s">
        <v>84</v>
      </c>
      <c r="E515" t="s">
        <v>9945</v>
      </c>
      <c r="F515" t="s">
        <v>9946</v>
      </c>
      <c r="G515">
        <v>500</v>
      </c>
      <c r="I515" s="38">
        <v>1</v>
      </c>
      <c r="J515">
        <v>500</v>
      </c>
      <c r="K515" s="38">
        <v>1</v>
      </c>
      <c r="L515">
        <v>500</v>
      </c>
      <c r="M515" s="38">
        <v>1</v>
      </c>
      <c r="N515">
        <v>500</v>
      </c>
      <c r="O515">
        <v>500</v>
      </c>
      <c r="S515">
        <v>500</v>
      </c>
    </row>
    <row r="516" spans="1:23" x14ac:dyDescent="0.25">
      <c r="A516" s="2">
        <v>45212</v>
      </c>
      <c r="B516" t="s">
        <v>9273</v>
      </c>
      <c r="C516" t="s">
        <v>9224</v>
      </c>
      <c r="D516" t="s">
        <v>9225</v>
      </c>
      <c r="E516" t="s">
        <v>9947</v>
      </c>
      <c r="F516" t="s">
        <v>9948</v>
      </c>
      <c r="G516">
        <v>400</v>
      </c>
      <c r="I516" s="38">
        <v>0.02</v>
      </c>
      <c r="J516">
        <v>8</v>
      </c>
      <c r="K516" s="38">
        <v>0.01</v>
      </c>
      <c r="L516">
        <v>4</v>
      </c>
      <c r="M516" s="38">
        <v>0.01</v>
      </c>
      <c r="N516">
        <v>4</v>
      </c>
      <c r="O516">
        <v>4</v>
      </c>
      <c r="P516">
        <v>4</v>
      </c>
    </row>
    <row r="517" spans="1:23" x14ac:dyDescent="0.25">
      <c r="A517" s="2">
        <v>45281</v>
      </c>
      <c r="B517" t="s">
        <v>9243</v>
      </c>
      <c r="C517" t="s">
        <v>9218</v>
      </c>
      <c r="D517" t="s">
        <v>141</v>
      </c>
      <c r="E517" t="s">
        <v>9949</v>
      </c>
      <c r="F517" t="s">
        <v>9950</v>
      </c>
      <c r="G517">
        <v>150</v>
      </c>
      <c r="I517" s="38">
        <v>1</v>
      </c>
      <c r="J517">
        <v>150</v>
      </c>
      <c r="K517" s="38">
        <v>1</v>
      </c>
      <c r="L517">
        <v>150</v>
      </c>
      <c r="M517" s="38">
        <v>1</v>
      </c>
      <c r="N517">
        <v>150</v>
      </c>
      <c r="O517">
        <v>150</v>
      </c>
      <c r="P517">
        <v>150</v>
      </c>
    </row>
    <row r="518" spans="1:23" x14ac:dyDescent="0.25">
      <c r="A518" s="2">
        <v>45281</v>
      </c>
      <c r="B518" t="s">
        <v>768</v>
      </c>
      <c r="C518" t="s">
        <v>9224</v>
      </c>
      <c r="D518" t="s">
        <v>9225</v>
      </c>
      <c r="E518" t="s">
        <v>9951</v>
      </c>
      <c r="F518" t="s">
        <v>9952</v>
      </c>
      <c r="G518">
        <v>250</v>
      </c>
      <c r="I518" s="38">
        <v>0.2</v>
      </c>
      <c r="J518">
        <v>50</v>
      </c>
      <c r="K518" s="38">
        <v>8.7999999999999995E-2</v>
      </c>
      <c r="L518">
        <v>22</v>
      </c>
      <c r="M518" s="38">
        <v>0.2</v>
      </c>
      <c r="N518">
        <v>50</v>
      </c>
      <c r="O518">
        <v>50</v>
      </c>
      <c r="P518">
        <v>10</v>
      </c>
      <c r="Q518">
        <v>16</v>
      </c>
      <c r="S518">
        <v>24</v>
      </c>
    </row>
    <row r="519" spans="1:23" x14ac:dyDescent="0.25">
      <c r="A519" s="2">
        <v>45261</v>
      </c>
      <c r="B519" t="s">
        <v>9276</v>
      </c>
      <c r="C519" t="s">
        <v>9218</v>
      </c>
      <c r="D519" t="s">
        <v>9262</v>
      </c>
      <c r="E519" t="s">
        <v>9953</v>
      </c>
      <c r="F519" t="s">
        <v>9954</v>
      </c>
      <c r="G519">
        <v>150</v>
      </c>
      <c r="I519" s="38">
        <v>1</v>
      </c>
      <c r="J519">
        <v>150</v>
      </c>
      <c r="K519" s="38">
        <v>1</v>
      </c>
      <c r="L519">
        <v>150</v>
      </c>
      <c r="M519" s="38">
        <v>1</v>
      </c>
      <c r="N519">
        <v>150</v>
      </c>
      <c r="O519">
        <v>150</v>
      </c>
      <c r="V519">
        <v>150</v>
      </c>
    </row>
    <row r="520" spans="1:23" x14ac:dyDescent="0.25">
      <c r="A520" s="2">
        <v>45131</v>
      </c>
      <c r="B520" t="s">
        <v>7066</v>
      </c>
      <c r="C520" t="s">
        <v>9229</v>
      </c>
      <c r="D520" t="s">
        <v>9240</v>
      </c>
      <c r="E520" t="s">
        <v>9955</v>
      </c>
      <c r="F520" t="s">
        <v>9956</v>
      </c>
      <c r="G520">
        <v>600</v>
      </c>
      <c r="I520" s="38">
        <v>0.3</v>
      </c>
      <c r="J520">
        <v>180</v>
      </c>
      <c r="K520" s="38">
        <v>0.17</v>
      </c>
      <c r="L520">
        <v>102</v>
      </c>
      <c r="M520" s="38">
        <v>0.13</v>
      </c>
      <c r="N520">
        <v>78</v>
      </c>
      <c r="O520">
        <v>48</v>
      </c>
      <c r="S520">
        <v>48</v>
      </c>
      <c r="W520">
        <v>30</v>
      </c>
    </row>
    <row r="521" spans="1:23" x14ac:dyDescent="0.25">
      <c r="A521" s="2">
        <v>45105</v>
      </c>
      <c r="B521" t="s">
        <v>9243</v>
      </c>
      <c r="C521" t="s">
        <v>9229</v>
      </c>
      <c r="D521" t="s">
        <v>141</v>
      </c>
      <c r="E521" t="s">
        <v>9957</v>
      </c>
      <c r="F521" t="s">
        <v>9958</v>
      </c>
      <c r="G521">
        <v>200</v>
      </c>
      <c r="I521" s="38">
        <v>1</v>
      </c>
      <c r="J521">
        <v>200</v>
      </c>
      <c r="K521" s="38">
        <v>0.9</v>
      </c>
      <c r="L521">
        <v>180</v>
      </c>
      <c r="M521" s="38">
        <v>1</v>
      </c>
      <c r="N521">
        <v>200</v>
      </c>
      <c r="O521">
        <v>200</v>
      </c>
      <c r="P521">
        <v>200</v>
      </c>
    </row>
    <row r="522" spans="1:23" x14ac:dyDescent="0.25">
      <c r="A522" s="2">
        <v>45282</v>
      </c>
      <c r="B522" t="s">
        <v>6344</v>
      </c>
      <c r="C522" t="s">
        <v>9224</v>
      </c>
      <c r="D522" t="s">
        <v>9225</v>
      </c>
      <c r="E522" t="s">
        <v>9959</v>
      </c>
      <c r="F522" t="s">
        <v>9960</v>
      </c>
      <c r="G522">
        <v>25</v>
      </c>
      <c r="I522" s="38">
        <v>0.02</v>
      </c>
      <c r="J522">
        <v>0.5</v>
      </c>
      <c r="K522" s="38">
        <v>0.01</v>
      </c>
      <c r="L522">
        <v>0.25</v>
      </c>
      <c r="M522" s="38">
        <v>0.01</v>
      </c>
      <c r="N522">
        <v>0.25</v>
      </c>
      <c r="O522">
        <v>0.25</v>
      </c>
      <c r="P522">
        <v>0.25</v>
      </c>
    </row>
    <row r="523" spans="1:23" x14ac:dyDescent="0.25">
      <c r="A523" s="2">
        <v>45250</v>
      </c>
      <c r="B523" t="s">
        <v>9380</v>
      </c>
      <c r="C523" t="s">
        <v>9218</v>
      </c>
      <c r="D523" t="s">
        <v>9262</v>
      </c>
      <c r="E523" t="s">
        <v>9721</v>
      </c>
      <c r="F523" t="s">
        <v>9722</v>
      </c>
      <c r="G523">
        <v>28</v>
      </c>
      <c r="I523" s="38">
        <v>0.35160000000000002</v>
      </c>
      <c r="J523">
        <v>9.8447999999999993</v>
      </c>
      <c r="K523" s="38"/>
      <c r="M523" s="38">
        <v>0.35160000000000002</v>
      </c>
      <c r="N523">
        <v>9.8447999999999993</v>
      </c>
      <c r="O523">
        <v>9.8447999999999993</v>
      </c>
      <c r="R523">
        <v>9.8447999999999993</v>
      </c>
    </row>
    <row r="524" spans="1:23" x14ac:dyDescent="0.25">
      <c r="A524" s="2">
        <v>45250</v>
      </c>
      <c r="B524" t="s">
        <v>9273</v>
      </c>
      <c r="C524" t="s">
        <v>9218</v>
      </c>
      <c r="D524" t="s">
        <v>9262</v>
      </c>
      <c r="E524" t="s">
        <v>9721</v>
      </c>
      <c r="F524" t="s">
        <v>9722</v>
      </c>
      <c r="G524">
        <v>124</v>
      </c>
      <c r="I524" s="38">
        <v>0.35160000000000002</v>
      </c>
      <c r="J524">
        <v>43.598399999999998</v>
      </c>
      <c r="K524" s="38"/>
      <c r="M524" s="38">
        <v>0.35160000000000002</v>
      </c>
      <c r="N524">
        <v>43.598399999999998</v>
      </c>
      <c r="O524">
        <v>43.598399999999998</v>
      </c>
      <c r="R524">
        <v>43.598399999999998</v>
      </c>
    </row>
    <row r="525" spans="1:23" x14ac:dyDescent="0.25">
      <c r="A525" s="2">
        <v>45272</v>
      </c>
      <c r="B525" t="s">
        <v>4726</v>
      </c>
      <c r="C525" t="s">
        <v>9224</v>
      </c>
      <c r="D525" t="s">
        <v>9225</v>
      </c>
      <c r="E525" t="s">
        <v>9961</v>
      </c>
      <c r="F525" t="s">
        <v>9962</v>
      </c>
      <c r="G525">
        <v>25</v>
      </c>
      <c r="I525" s="38">
        <v>1</v>
      </c>
      <c r="J525">
        <v>25</v>
      </c>
      <c r="K525" s="38">
        <v>0.56999999999999995</v>
      </c>
      <c r="L525">
        <v>14.25</v>
      </c>
      <c r="M525" s="38">
        <v>1</v>
      </c>
      <c r="N525">
        <v>25</v>
      </c>
      <c r="O525">
        <v>25</v>
      </c>
      <c r="Q525">
        <v>1.5</v>
      </c>
      <c r="S525">
        <v>20</v>
      </c>
      <c r="V525">
        <v>3.5</v>
      </c>
    </row>
    <row r="526" spans="1:23" x14ac:dyDescent="0.25">
      <c r="A526" s="2">
        <v>45267</v>
      </c>
      <c r="B526" t="s">
        <v>9276</v>
      </c>
      <c r="C526" t="s">
        <v>9218</v>
      </c>
      <c r="D526" t="s">
        <v>9262</v>
      </c>
      <c r="E526" t="s">
        <v>9963</v>
      </c>
      <c r="F526" t="s">
        <v>9964</v>
      </c>
      <c r="G526">
        <v>100</v>
      </c>
      <c r="I526" s="38">
        <v>0.7</v>
      </c>
      <c r="J526">
        <v>70</v>
      </c>
      <c r="K526" s="38">
        <v>0.2</v>
      </c>
      <c r="L526">
        <v>20</v>
      </c>
      <c r="M526" s="38">
        <v>0.5</v>
      </c>
      <c r="N526">
        <v>50</v>
      </c>
      <c r="O526">
        <v>50</v>
      </c>
      <c r="R526">
        <v>50</v>
      </c>
    </row>
    <row r="527" spans="1:23" x14ac:dyDescent="0.25">
      <c r="A527" s="2">
        <v>45288</v>
      </c>
      <c r="B527" t="s">
        <v>4726</v>
      </c>
      <c r="C527" t="s">
        <v>9224</v>
      </c>
      <c r="D527" t="s">
        <v>9225</v>
      </c>
      <c r="E527" t="s">
        <v>9965</v>
      </c>
      <c r="F527" t="s">
        <v>9966</v>
      </c>
      <c r="G527">
        <v>70</v>
      </c>
      <c r="I527" s="38">
        <v>0.2</v>
      </c>
      <c r="J527">
        <v>14</v>
      </c>
      <c r="K527" s="38">
        <v>0.1</v>
      </c>
      <c r="L527">
        <v>7</v>
      </c>
      <c r="M527" s="38">
        <v>0.2</v>
      </c>
      <c r="N527">
        <v>14</v>
      </c>
      <c r="O527">
        <v>14</v>
      </c>
      <c r="P527">
        <v>7</v>
      </c>
      <c r="Q527">
        <v>7</v>
      </c>
    </row>
    <row r="528" spans="1:23" x14ac:dyDescent="0.25">
      <c r="A528" s="2">
        <v>45282</v>
      </c>
      <c r="B528" t="s">
        <v>9273</v>
      </c>
      <c r="C528" t="s">
        <v>9218</v>
      </c>
      <c r="D528" t="s">
        <v>9262</v>
      </c>
      <c r="E528" t="s">
        <v>9908</v>
      </c>
      <c r="F528" t="s">
        <v>9909</v>
      </c>
      <c r="G528">
        <v>30</v>
      </c>
      <c r="I528" s="38">
        <v>1</v>
      </c>
      <c r="J528">
        <v>30</v>
      </c>
      <c r="K528" s="38">
        <v>1</v>
      </c>
      <c r="L528">
        <v>30</v>
      </c>
      <c r="M528" s="38">
        <v>1</v>
      </c>
      <c r="N528">
        <v>30</v>
      </c>
      <c r="O528">
        <v>30</v>
      </c>
      <c r="R528">
        <v>1.5</v>
      </c>
      <c r="V528">
        <v>28.5</v>
      </c>
    </row>
    <row r="529" spans="1:22" x14ac:dyDescent="0.25">
      <c r="A529" s="2">
        <v>45280</v>
      </c>
      <c r="B529" t="s">
        <v>9228</v>
      </c>
      <c r="C529" t="s">
        <v>9224</v>
      </c>
      <c r="D529" t="s">
        <v>9225</v>
      </c>
      <c r="E529" t="s">
        <v>9967</v>
      </c>
      <c r="F529" t="s">
        <v>9968</v>
      </c>
      <c r="G529">
        <v>150</v>
      </c>
      <c r="I529" s="38">
        <v>0.02</v>
      </c>
      <c r="J529">
        <v>3</v>
      </c>
      <c r="K529" s="38">
        <v>0.01</v>
      </c>
      <c r="L529">
        <v>1.5</v>
      </c>
      <c r="M529" s="38">
        <v>0.01</v>
      </c>
      <c r="N529">
        <v>1.5</v>
      </c>
      <c r="O529">
        <v>1.5</v>
      </c>
      <c r="P529">
        <v>1.5</v>
      </c>
    </row>
    <row r="530" spans="1:22" x14ac:dyDescent="0.25">
      <c r="A530" s="2">
        <v>45098</v>
      </c>
      <c r="B530" t="s">
        <v>9273</v>
      </c>
      <c r="C530" t="s">
        <v>9218</v>
      </c>
      <c r="D530" t="s">
        <v>84</v>
      </c>
      <c r="E530" t="s">
        <v>9274</v>
      </c>
      <c r="F530" t="s">
        <v>9275</v>
      </c>
      <c r="G530">
        <v>29</v>
      </c>
      <c r="I530" s="38">
        <v>0.65</v>
      </c>
      <c r="J530">
        <v>18.850000000000001</v>
      </c>
      <c r="K530" s="38"/>
      <c r="M530" s="38">
        <v>0.65</v>
      </c>
      <c r="N530">
        <v>18.850000000000001</v>
      </c>
      <c r="O530">
        <v>18.850000000000001</v>
      </c>
      <c r="S530">
        <v>18.850000000000001</v>
      </c>
    </row>
    <row r="531" spans="1:22" x14ac:dyDescent="0.25">
      <c r="A531" s="2">
        <v>45281</v>
      </c>
      <c r="B531" t="s">
        <v>9273</v>
      </c>
      <c r="C531" t="s">
        <v>9218</v>
      </c>
      <c r="D531" t="s">
        <v>141</v>
      </c>
      <c r="E531" t="s">
        <v>9969</v>
      </c>
      <c r="F531" t="s">
        <v>9970</v>
      </c>
      <c r="G531">
        <v>200</v>
      </c>
      <c r="I531" s="38">
        <v>1</v>
      </c>
      <c r="J531">
        <v>200</v>
      </c>
      <c r="K531" s="38"/>
      <c r="M531" s="38">
        <v>1</v>
      </c>
      <c r="N531">
        <v>200</v>
      </c>
      <c r="O531">
        <v>200</v>
      </c>
      <c r="V531">
        <v>200</v>
      </c>
    </row>
    <row r="532" spans="1:22" x14ac:dyDescent="0.25">
      <c r="A532" s="2">
        <v>45264</v>
      </c>
      <c r="B532" t="s">
        <v>9320</v>
      </c>
      <c r="C532" t="s">
        <v>318</v>
      </c>
      <c r="D532" t="s">
        <v>9225</v>
      </c>
      <c r="E532" t="s">
        <v>9971</v>
      </c>
      <c r="F532" t="s">
        <v>9972</v>
      </c>
      <c r="G532">
        <v>28.958772379997001</v>
      </c>
      <c r="I532" s="38">
        <v>0.25000000000002598</v>
      </c>
      <c r="J532">
        <v>7.2396930949999998</v>
      </c>
      <c r="K532" s="38">
        <v>0.20630000000012499</v>
      </c>
      <c r="L532">
        <v>5.9741947419969996</v>
      </c>
      <c r="M532" s="38">
        <v>0.25</v>
      </c>
      <c r="N532">
        <v>7.2396930949970004</v>
      </c>
      <c r="O532">
        <v>7.2396930949970004</v>
      </c>
      <c r="P532">
        <v>4.9780129721230004</v>
      </c>
      <c r="Q532">
        <v>1.2683942302410001</v>
      </c>
      <c r="S532">
        <v>0.99328589263300004</v>
      </c>
    </row>
    <row r="533" spans="1:22" x14ac:dyDescent="0.25">
      <c r="A533" s="2">
        <v>45281</v>
      </c>
      <c r="B533" t="s">
        <v>9320</v>
      </c>
      <c r="C533" t="s">
        <v>9229</v>
      </c>
      <c r="D533" t="s">
        <v>141</v>
      </c>
      <c r="E533" t="s">
        <v>9973</v>
      </c>
      <c r="F533" t="s">
        <v>9974</v>
      </c>
      <c r="G533">
        <v>6</v>
      </c>
      <c r="I533" s="38">
        <v>1</v>
      </c>
      <c r="J533">
        <v>6</v>
      </c>
      <c r="K533" s="38">
        <v>1</v>
      </c>
      <c r="L533">
        <v>6</v>
      </c>
      <c r="M533" s="38">
        <v>1</v>
      </c>
      <c r="N533">
        <v>6</v>
      </c>
      <c r="O533">
        <v>6</v>
      </c>
      <c r="P533">
        <v>5.0999999999999996</v>
      </c>
      <c r="V533">
        <v>0.9</v>
      </c>
    </row>
    <row r="534" spans="1:22" x14ac:dyDescent="0.25">
      <c r="A534" s="2">
        <v>45281</v>
      </c>
      <c r="B534" t="s">
        <v>9364</v>
      </c>
      <c r="C534" t="s">
        <v>9229</v>
      </c>
      <c r="D534" t="s">
        <v>141</v>
      </c>
      <c r="E534" t="s">
        <v>9973</v>
      </c>
      <c r="F534" t="s">
        <v>9974</v>
      </c>
      <c r="G534">
        <v>91.999999981589994</v>
      </c>
      <c r="I534" s="38">
        <v>1.0000000000000699</v>
      </c>
      <c r="J534">
        <v>91.999999981596005</v>
      </c>
      <c r="K534" s="38">
        <v>1.0000000000000699</v>
      </c>
      <c r="L534">
        <v>91.999999981596005</v>
      </c>
      <c r="M534" s="38">
        <v>1</v>
      </c>
      <c r="N534">
        <v>91.999999981596005</v>
      </c>
      <c r="O534">
        <v>91.999999981596005</v>
      </c>
      <c r="P534">
        <v>78.199999984355998</v>
      </c>
      <c r="V534">
        <v>13.79999999724</v>
      </c>
    </row>
    <row r="535" spans="1:22" x14ac:dyDescent="0.25">
      <c r="A535" s="2">
        <v>45281</v>
      </c>
      <c r="B535" t="s">
        <v>9261</v>
      </c>
      <c r="C535" t="s">
        <v>9229</v>
      </c>
      <c r="D535" t="s">
        <v>141</v>
      </c>
      <c r="E535" t="s">
        <v>9973</v>
      </c>
      <c r="F535" t="s">
        <v>9974</v>
      </c>
      <c r="G535">
        <v>10.000000000008001</v>
      </c>
      <c r="I535" s="38">
        <v>0.99999999999940004</v>
      </c>
      <c r="J535">
        <v>10.000000000002</v>
      </c>
      <c r="K535" s="38">
        <v>0.99999999999940004</v>
      </c>
      <c r="L535">
        <v>10.000000000002</v>
      </c>
      <c r="M535" s="38">
        <v>1</v>
      </c>
      <c r="N535">
        <v>10.000000000002</v>
      </c>
      <c r="O535">
        <v>10.000000000002</v>
      </c>
      <c r="P535">
        <v>8.5000000000020002</v>
      </c>
      <c r="V535">
        <v>1.5</v>
      </c>
    </row>
    <row r="536" spans="1:22" x14ac:dyDescent="0.25">
      <c r="A536" s="2">
        <v>45281</v>
      </c>
      <c r="B536" t="s">
        <v>9273</v>
      </c>
      <c r="C536" t="s">
        <v>9229</v>
      </c>
      <c r="D536" t="s">
        <v>141</v>
      </c>
      <c r="E536" t="s">
        <v>9973</v>
      </c>
      <c r="F536" t="s">
        <v>9974</v>
      </c>
      <c r="G536">
        <v>197.999999901</v>
      </c>
      <c r="I536" s="38">
        <v>1</v>
      </c>
      <c r="J536">
        <v>197.999999901</v>
      </c>
      <c r="K536" s="38">
        <v>1</v>
      </c>
      <c r="L536">
        <v>197.999999901</v>
      </c>
      <c r="M536" s="38">
        <v>1</v>
      </c>
      <c r="N536">
        <v>197.999999901</v>
      </c>
      <c r="O536">
        <v>197.999999901</v>
      </c>
      <c r="P536">
        <v>168.29999991585001</v>
      </c>
      <c r="V536">
        <v>29.699999985150001</v>
      </c>
    </row>
    <row r="537" spans="1:22" x14ac:dyDescent="0.25">
      <c r="A537" s="2">
        <v>45281</v>
      </c>
      <c r="B537" t="s">
        <v>7066</v>
      </c>
      <c r="C537" t="s">
        <v>9229</v>
      </c>
      <c r="D537" t="s">
        <v>141</v>
      </c>
      <c r="E537" t="s">
        <v>9973</v>
      </c>
      <c r="F537" t="s">
        <v>9974</v>
      </c>
      <c r="G537">
        <v>30</v>
      </c>
      <c r="I537" s="38">
        <v>1</v>
      </c>
      <c r="J537">
        <v>30</v>
      </c>
      <c r="K537" s="38">
        <v>1</v>
      </c>
      <c r="L537">
        <v>30</v>
      </c>
      <c r="M537" s="38">
        <v>1</v>
      </c>
      <c r="N537">
        <v>30</v>
      </c>
      <c r="O537">
        <v>30</v>
      </c>
      <c r="P537">
        <v>25.5</v>
      </c>
      <c r="V537">
        <v>4.5</v>
      </c>
    </row>
    <row r="538" spans="1:22" x14ac:dyDescent="0.25">
      <c r="A538" s="2">
        <v>45281</v>
      </c>
      <c r="B538" t="s">
        <v>4726</v>
      </c>
      <c r="C538" t="s">
        <v>9229</v>
      </c>
      <c r="D538" t="s">
        <v>141</v>
      </c>
      <c r="E538" t="s">
        <v>9973</v>
      </c>
      <c r="F538" t="s">
        <v>9974</v>
      </c>
      <c r="G538">
        <v>29.999999997</v>
      </c>
      <c r="I538" s="38">
        <v>1</v>
      </c>
      <c r="J538">
        <v>29.999999997</v>
      </c>
      <c r="K538" s="38">
        <v>1</v>
      </c>
      <c r="L538">
        <v>29.999999997</v>
      </c>
      <c r="M538" s="38">
        <v>1</v>
      </c>
      <c r="N538">
        <v>29.999999997</v>
      </c>
      <c r="O538">
        <v>29.999999997</v>
      </c>
      <c r="P538">
        <v>25.499999997450001</v>
      </c>
      <c r="V538">
        <v>4.49999999955</v>
      </c>
    </row>
    <row r="539" spans="1:22" x14ac:dyDescent="0.25">
      <c r="A539" s="2">
        <v>45281</v>
      </c>
      <c r="B539" t="s">
        <v>9243</v>
      </c>
      <c r="C539" t="s">
        <v>9229</v>
      </c>
      <c r="D539" t="s">
        <v>141</v>
      </c>
      <c r="E539" t="s">
        <v>9973</v>
      </c>
      <c r="F539" t="s">
        <v>9974</v>
      </c>
      <c r="G539">
        <v>33.999999996600003</v>
      </c>
      <c r="I539" s="38">
        <v>1</v>
      </c>
      <c r="J539">
        <v>33.999999996600003</v>
      </c>
      <c r="K539" s="38">
        <v>1</v>
      </c>
      <c r="L539">
        <v>33.999999996600003</v>
      </c>
      <c r="M539" s="38">
        <v>1</v>
      </c>
      <c r="N539">
        <v>33.999999996600003</v>
      </c>
      <c r="O539">
        <v>33.999999996600003</v>
      </c>
      <c r="P539">
        <v>28.899999997110001</v>
      </c>
      <c r="V539">
        <v>5.0999999994899996</v>
      </c>
    </row>
    <row r="540" spans="1:22" x14ac:dyDescent="0.25">
      <c r="A540" s="2">
        <v>45281</v>
      </c>
      <c r="B540" t="s">
        <v>9289</v>
      </c>
      <c r="C540" t="s">
        <v>9218</v>
      </c>
      <c r="D540" t="s">
        <v>9262</v>
      </c>
      <c r="E540" t="s">
        <v>9975</v>
      </c>
      <c r="F540" t="s">
        <v>9976</v>
      </c>
      <c r="G540">
        <v>115</v>
      </c>
      <c r="I540" s="38">
        <v>1</v>
      </c>
      <c r="J540">
        <v>115</v>
      </c>
      <c r="K540" s="38">
        <v>1</v>
      </c>
      <c r="L540">
        <v>115</v>
      </c>
      <c r="M540" s="38">
        <v>1</v>
      </c>
      <c r="N540">
        <v>115</v>
      </c>
      <c r="O540">
        <v>115</v>
      </c>
      <c r="Q540">
        <v>115</v>
      </c>
    </row>
    <row r="541" spans="1:22" x14ac:dyDescent="0.25">
      <c r="A541" s="2">
        <v>45125</v>
      </c>
      <c r="B541" t="s">
        <v>9228</v>
      </c>
      <c r="C541" t="s">
        <v>9224</v>
      </c>
      <c r="D541" t="s">
        <v>9225</v>
      </c>
      <c r="E541" t="s">
        <v>9757</v>
      </c>
      <c r="F541" t="s">
        <v>9758</v>
      </c>
      <c r="G541">
        <v>9.5</v>
      </c>
      <c r="I541" s="38">
        <v>1</v>
      </c>
      <c r="J541">
        <v>9.5</v>
      </c>
      <c r="K541" s="38"/>
      <c r="M541" s="38">
        <v>1</v>
      </c>
      <c r="N541">
        <v>9.5</v>
      </c>
      <c r="O541">
        <v>9.5</v>
      </c>
      <c r="Q541">
        <v>9.5</v>
      </c>
    </row>
    <row r="542" spans="1:22" x14ac:dyDescent="0.25">
      <c r="A542" s="2">
        <v>45125</v>
      </c>
      <c r="B542" t="s">
        <v>9228</v>
      </c>
      <c r="C542" t="s">
        <v>9224</v>
      </c>
      <c r="D542" t="s">
        <v>9225</v>
      </c>
      <c r="E542" t="s">
        <v>9757</v>
      </c>
      <c r="F542" t="s">
        <v>9758</v>
      </c>
      <c r="G542">
        <v>8.5</v>
      </c>
      <c r="I542" s="38">
        <v>1</v>
      </c>
      <c r="J542">
        <v>8.5</v>
      </c>
      <c r="K542" s="38"/>
      <c r="M542" s="38">
        <v>1</v>
      </c>
      <c r="N542">
        <v>8.5</v>
      </c>
      <c r="O542">
        <v>8.5</v>
      </c>
      <c r="Q542">
        <v>8.5</v>
      </c>
    </row>
    <row r="543" spans="1:22" x14ac:dyDescent="0.25">
      <c r="A543" s="2">
        <v>45125</v>
      </c>
      <c r="B543" t="s">
        <v>9228</v>
      </c>
      <c r="C543" t="s">
        <v>9224</v>
      </c>
      <c r="D543" t="s">
        <v>9225</v>
      </c>
      <c r="E543" t="s">
        <v>9757</v>
      </c>
      <c r="F543" t="s">
        <v>9758</v>
      </c>
      <c r="G543">
        <v>15.2</v>
      </c>
      <c r="I543" s="38">
        <v>1</v>
      </c>
      <c r="J543">
        <v>15.2</v>
      </c>
      <c r="K543" s="38"/>
      <c r="M543" s="38">
        <v>1</v>
      </c>
      <c r="N543">
        <v>15.2</v>
      </c>
      <c r="O543">
        <v>15.2</v>
      </c>
      <c r="Q543">
        <v>15.2</v>
      </c>
    </row>
    <row r="544" spans="1:22" x14ac:dyDescent="0.25">
      <c r="A544" s="2">
        <v>45282</v>
      </c>
      <c r="B544" t="s">
        <v>7066</v>
      </c>
      <c r="C544" t="s">
        <v>9218</v>
      </c>
      <c r="D544" t="s">
        <v>84</v>
      </c>
      <c r="E544" t="s">
        <v>9977</v>
      </c>
      <c r="F544" t="s">
        <v>9978</v>
      </c>
      <c r="G544">
        <v>50</v>
      </c>
      <c r="I544" s="38">
        <v>1</v>
      </c>
      <c r="J544">
        <v>50</v>
      </c>
      <c r="K544" s="38">
        <v>1</v>
      </c>
      <c r="L544">
        <v>50</v>
      </c>
      <c r="M544" s="38">
        <v>1</v>
      </c>
      <c r="N544">
        <v>50</v>
      </c>
      <c r="O544">
        <v>50</v>
      </c>
      <c r="S544">
        <v>50</v>
      </c>
    </row>
    <row r="545" spans="1:23" x14ac:dyDescent="0.25">
      <c r="A545" s="2">
        <v>45107</v>
      </c>
      <c r="B545" t="s">
        <v>9276</v>
      </c>
      <c r="C545" t="s">
        <v>9218</v>
      </c>
      <c r="D545" t="s">
        <v>84</v>
      </c>
      <c r="E545" t="s">
        <v>9277</v>
      </c>
      <c r="F545" t="s">
        <v>9278</v>
      </c>
      <c r="G545">
        <v>165.45761825</v>
      </c>
      <c r="I545" s="38">
        <v>1</v>
      </c>
      <c r="J545">
        <v>165.45761825</v>
      </c>
      <c r="K545" s="38">
        <v>1</v>
      </c>
      <c r="L545">
        <v>165.45761825</v>
      </c>
      <c r="M545" s="38">
        <v>1</v>
      </c>
      <c r="N545">
        <v>165.45761825</v>
      </c>
      <c r="O545">
        <v>165.45761825</v>
      </c>
      <c r="S545">
        <v>165.45761825</v>
      </c>
    </row>
    <row r="546" spans="1:23" x14ac:dyDescent="0.25">
      <c r="A546" s="2">
        <v>45107</v>
      </c>
      <c r="B546" t="s">
        <v>9276</v>
      </c>
      <c r="C546" t="s">
        <v>9218</v>
      </c>
      <c r="D546" t="s">
        <v>84</v>
      </c>
      <c r="E546" t="s">
        <v>9277</v>
      </c>
      <c r="F546" t="s">
        <v>9278</v>
      </c>
      <c r="G546">
        <v>153.53848461999999</v>
      </c>
      <c r="I546" s="38">
        <v>1</v>
      </c>
      <c r="J546">
        <v>153.53848461999999</v>
      </c>
      <c r="K546" s="38">
        <v>1</v>
      </c>
      <c r="L546">
        <v>153.53848461999999</v>
      </c>
      <c r="M546" s="38">
        <v>1</v>
      </c>
      <c r="N546">
        <v>153.53848461999999</v>
      </c>
      <c r="O546">
        <v>153.53848461999999</v>
      </c>
      <c r="S546">
        <v>153.53848461999999</v>
      </c>
    </row>
    <row r="547" spans="1:23" x14ac:dyDescent="0.25">
      <c r="A547" s="2">
        <v>45107</v>
      </c>
      <c r="B547" t="s">
        <v>9276</v>
      </c>
      <c r="C547" t="s">
        <v>9218</v>
      </c>
      <c r="D547" t="s">
        <v>84</v>
      </c>
      <c r="E547" t="s">
        <v>9277</v>
      </c>
      <c r="F547" t="s">
        <v>9278</v>
      </c>
      <c r="G547">
        <v>155.38548441</v>
      </c>
      <c r="I547" s="38">
        <v>1</v>
      </c>
      <c r="J547">
        <v>155.38548441</v>
      </c>
      <c r="K547" s="38">
        <v>1</v>
      </c>
      <c r="L547">
        <v>155.38548441</v>
      </c>
      <c r="M547" s="38">
        <v>1</v>
      </c>
      <c r="N547">
        <v>155.38548441</v>
      </c>
      <c r="O547">
        <v>155.38548441</v>
      </c>
      <c r="S547">
        <v>155.38548441</v>
      </c>
    </row>
    <row r="548" spans="1:23" x14ac:dyDescent="0.25">
      <c r="A548" s="2">
        <v>45107</v>
      </c>
      <c r="B548" t="s">
        <v>9276</v>
      </c>
      <c r="C548" t="s">
        <v>9218</v>
      </c>
      <c r="D548" t="s">
        <v>84</v>
      </c>
      <c r="E548" t="s">
        <v>9277</v>
      </c>
      <c r="F548" t="s">
        <v>9278</v>
      </c>
      <c r="G548">
        <v>156.77968068000001</v>
      </c>
      <c r="I548" s="38">
        <v>1</v>
      </c>
      <c r="J548">
        <v>156.77968068000001</v>
      </c>
      <c r="K548" s="38">
        <v>1</v>
      </c>
      <c r="L548">
        <v>156.77968068000001</v>
      </c>
      <c r="M548" s="38">
        <v>1</v>
      </c>
      <c r="N548">
        <v>156.77968068000001</v>
      </c>
      <c r="O548">
        <v>156.77968068000001</v>
      </c>
      <c r="S548">
        <v>156.77968068000001</v>
      </c>
    </row>
    <row r="549" spans="1:23" x14ac:dyDescent="0.25">
      <c r="A549" s="2">
        <v>45107</v>
      </c>
      <c r="B549" t="s">
        <v>9276</v>
      </c>
      <c r="C549" t="s">
        <v>9218</v>
      </c>
      <c r="D549" t="s">
        <v>84</v>
      </c>
      <c r="E549" t="s">
        <v>9277</v>
      </c>
      <c r="F549" t="s">
        <v>9278</v>
      </c>
      <c r="G549">
        <v>157.94121919</v>
      </c>
      <c r="I549" s="38">
        <v>1</v>
      </c>
      <c r="J549">
        <v>157.94121919</v>
      </c>
      <c r="K549" s="38">
        <v>1</v>
      </c>
      <c r="L549">
        <v>157.94121919</v>
      </c>
      <c r="M549" s="38">
        <v>1</v>
      </c>
      <c r="N549">
        <v>157.94121919</v>
      </c>
      <c r="O549">
        <v>157.94121919</v>
      </c>
      <c r="S549">
        <v>157.94121919</v>
      </c>
    </row>
    <row r="550" spans="1:23" x14ac:dyDescent="0.25">
      <c r="A550" s="2">
        <v>45107</v>
      </c>
      <c r="B550" t="s">
        <v>9276</v>
      </c>
      <c r="C550" t="s">
        <v>9218</v>
      </c>
      <c r="D550" t="s">
        <v>84</v>
      </c>
      <c r="E550" t="s">
        <v>9277</v>
      </c>
      <c r="F550" t="s">
        <v>9278</v>
      </c>
      <c r="G550">
        <v>159.26356715</v>
      </c>
      <c r="I550" s="38">
        <v>1</v>
      </c>
      <c r="J550">
        <v>159.26356715</v>
      </c>
      <c r="K550" s="38">
        <v>1</v>
      </c>
      <c r="L550">
        <v>159.26356715</v>
      </c>
      <c r="M550" s="38">
        <v>1</v>
      </c>
      <c r="N550">
        <v>159.26356715</v>
      </c>
      <c r="O550">
        <v>159.26356715</v>
      </c>
      <c r="S550">
        <v>159.26356715</v>
      </c>
    </row>
    <row r="551" spans="1:23" x14ac:dyDescent="0.25">
      <c r="A551" s="2">
        <v>45272</v>
      </c>
      <c r="B551" t="s">
        <v>4726</v>
      </c>
      <c r="C551" t="s">
        <v>9224</v>
      </c>
      <c r="D551" t="s">
        <v>9225</v>
      </c>
      <c r="E551" t="s">
        <v>9979</v>
      </c>
      <c r="F551" t="s">
        <v>9980</v>
      </c>
      <c r="G551">
        <v>50</v>
      </c>
      <c r="I551" s="38">
        <v>0.2</v>
      </c>
      <c r="J551">
        <v>10</v>
      </c>
      <c r="K551" s="38">
        <v>0.08</v>
      </c>
      <c r="L551">
        <v>4</v>
      </c>
      <c r="M551" s="38">
        <v>0.2</v>
      </c>
      <c r="N551">
        <v>10</v>
      </c>
      <c r="O551">
        <v>10</v>
      </c>
      <c r="P551">
        <v>1.585</v>
      </c>
      <c r="Q551">
        <v>6</v>
      </c>
      <c r="S551">
        <v>2.415</v>
      </c>
    </row>
    <row r="552" spans="1:23" x14ac:dyDescent="0.25">
      <c r="A552" s="2">
        <v>45281</v>
      </c>
      <c r="B552" t="s">
        <v>7066</v>
      </c>
      <c r="C552" t="s">
        <v>9218</v>
      </c>
      <c r="D552" t="s">
        <v>84</v>
      </c>
      <c r="E552" t="s">
        <v>9981</v>
      </c>
      <c r="F552" t="s">
        <v>9982</v>
      </c>
      <c r="G552">
        <v>450</v>
      </c>
      <c r="I552" s="38">
        <v>0.08</v>
      </c>
      <c r="J552">
        <v>36</v>
      </c>
      <c r="K552" s="38"/>
      <c r="M552" s="38">
        <v>0.08</v>
      </c>
      <c r="N552">
        <v>36</v>
      </c>
      <c r="W552">
        <v>36</v>
      </c>
    </row>
    <row r="553" spans="1:23" x14ac:dyDescent="0.25">
      <c r="A553" s="2">
        <v>45190</v>
      </c>
      <c r="B553" t="s">
        <v>9243</v>
      </c>
      <c r="C553" t="s">
        <v>9218</v>
      </c>
      <c r="D553" t="s">
        <v>141</v>
      </c>
      <c r="E553" t="s">
        <v>9653</v>
      </c>
      <c r="F553" t="s">
        <v>9654</v>
      </c>
      <c r="G553">
        <v>257.404875</v>
      </c>
      <c r="I553" s="38">
        <v>1</v>
      </c>
      <c r="J553">
        <v>257.404875</v>
      </c>
      <c r="K553" s="38">
        <v>1</v>
      </c>
      <c r="L553">
        <v>257.404875</v>
      </c>
      <c r="M553" s="38">
        <v>1</v>
      </c>
      <c r="N553">
        <v>257.404875</v>
      </c>
      <c r="O553">
        <v>257.404875</v>
      </c>
      <c r="P553">
        <v>257.404875</v>
      </c>
    </row>
    <row r="554" spans="1:23" x14ac:dyDescent="0.25">
      <c r="A554" s="2">
        <v>45126</v>
      </c>
      <c r="B554" t="s">
        <v>9243</v>
      </c>
      <c r="C554" t="s">
        <v>9224</v>
      </c>
      <c r="D554" t="s">
        <v>9225</v>
      </c>
      <c r="E554" t="s">
        <v>9786</v>
      </c>
      <c r="F554" t="s">
        <v>9787</v>
      </c>
      <c r="G554">
        <v>43.2</v>
      </c>
      <c r="I554" s="38">
        <v>0.02</v>
      </c>
      <c r="J554">
        <v>0.86399999999999999</v>
      </c>
      <c r="K554" s="38">
        <v>0.01</v>
      </c>
      <c r="L554">
        <v>0.432</v>
      </c>
      <c r="M554" s="38">
        <v>0.01</v>
      </c>
      <c r="N554">
        <v>0.432</v>
      </c>
      <c r="O554">
        <v>0.432</v>
      </c>
      <c r="P554">
        <v>0.432</v>
      </c>
    </row>
    <row r="555" spans="1:23" x14ac:dyDescent="0.25">
      <c r="A555" s="2">
        <v>45126</v>
      </c>
      <c r="B555" t="s">
        <v>9243</v>
      </c>
      <c r="C555" t="s">
        <v>9224</v>
      </c>
      <c r="D555" t="s">
        <v>9225</v>
      </c>
      <c r="E555" t="s">
        <v>9786</v>
      </c>
      <c r="F555" t="s">
        <v>9787</v>
      </c>
      <c r="G555">
        <v>5.6</v>
      </c>
      <c r="I555" s="38">
        <v>0.02</v>
      </c>
      <c r="J555">
        <v>0.112</v>
      </c>
      <c r="K555" s="38">
        <v>0.01</v>
      </c>
      <c r="L555">
        <v>5.6000000000000001E-2</v>
      </c>
      <c r="M555" s="38">
        <v>0.01</v>
      </c>
      <c r="N555">
        <v>5.6000000000000001E-2</v>
      </c>
      <c r="O555">
        <v>5.6000000000000001E-2</v>
      </c>
      <c r="P555">
        <v>5.6000000000000001E-2</v>
      </c>
    </row>
    <row r="556" spans="1:23" x14ac:dyDescent="0.25">
      <c r="A556" s="2">
        <v>45126</v>
      </c>
      <c r="B556" t="s">
        <v>9243</v>
      </c>
      <c r="C556" t="s">
        <v>9224</v>
      </c>
      <c r="D556" t="s">
        <v>9225</v>
      </c>
      <c r="E556" t="s">
        <v>9786</v>
      </c>
      <c r="F556" t="s">
        <v>9787</v>
      </c>
      <c r="G556">
        <v>30.8</v>
      </c>
      <c r="I556" s="38">
        <v>0.02</v>
      </c>
      <c r="J556">
        <v>0.61599999999999999</v>
      </c>
      <c r="K556" s="38">
        <v>0.01</v>
      </c>
      <c r="L556">
        <v>0.308</v>
      </c>
      <c r="M556" s="38">
        <v>0.01</v>
      </c>
      <c r="N556">
        <v>0.308</v>
      </c>
      <c r="O556">
        <v>0.308</v>
      </c>
      <c r="P556">
        <v>0.308</v>
      </c>
    </row>
    <row r="557" spans="1:23" x14ac:dyDescent="0.25">
      <c r="A557" s="2">
        <v>45084</v>
      </c>
      <c r="B557" t="s">
        <v>9289</v>
      </c>
      <c r="C557" t="s">
        <v>9229</v>
      </c>
      <c r="D557" t="s">
        <v>141</v>
      </c>
      <c r="E557" t="s">
        <v>9711</v>
      </c>
      <c r="F557" t="s">
        <v>9712</v>
      </c>
      <c r="G557">
        <v>44.3</v>
      </c>
      <c r="I557" s="38">
        <v>1</v>
      </c>
      <c r="J557">
        <v>44.3</v>
      </c>
      <c r="K557" s="38">
        <v>1</v>
      </c>
      <c r="L557">
        <v>44.3</v>
      </c>
      <c r="M557" s="38">
        <v>1</v>
      </c>
      <c r="N557">
        <v>44.3</v>
      </c>
      <c r="O557">
        <v>44.3</v>
      </c>
      <c r="P557">
        <v>44.3</v>
      </c>
    </row>
    <row r="558" spans="1:23" x14ac:dyDescent="0.25">
      <c r="A558" s="2">
        <v>45110</v>
      </c>
      <c r="B558" t="s">
        <v>9273</v>
      </c>
      <c r="C558" t="s">
        <v>9224</v>
      </c>
      <c r="D558" t="s">
        <v>9225</v>
      </c>
      <c r="E558" t="s">
        <v>9765</v>
      </c>
      <c r="F558" t="s">
        <v>9766</v>
      </c>
      <c r="G558">
        <v>180</v>
      </c>
      <c r="I558" s="38">
        <v>0.02</v>
      </c>
      <c r="J558">
        <v>3.6</v>
      </c>
      <c r="K558" s="38">
        <v>0.01</v>
      </c>
      <c r="L558">
        <v>1.8</v>
      </c>
      <c r="M558" s="38">
        <v>0.01</v>
      </c>
      <c r="N558">
        <v>1.8</v>
      </c>
      <c r="O558">
        <v>1.8</v>
      </c>
      <c r="P558">
        <v>1.8</v>
      </c>
    </row>
    <row r="559" spans="1:23" x14ac:dyDescent="0.25">
      <c r="A559" s="2">
        <v>45282</v>
      </c>
      <c r="B559" t="s">
        <v>4726</v>
      </c>
      <c r="C559" t="s">
        <v>318</v>
      </c>
      <c r="D559" t="s">
        <v>9225</v>
      </c>
      <c r="E559" t="s">
        <v>9840</v>
      </c>
      <c r="F559" t="s">
        <v>9841</v>
      </c>
      <c r="G559">
        <v>168.04844425645501</v>
      </c>
      <c r="I559" s="38">
        <v>0.20000000000000601</v>
      </c>
      <c r="J559">
        <v>33.609688851291999</v>
      </c>
      <c r="K559" s="38">
        <v>0.126700000000007</v>
      </c>
      <c r="L559">
        <v>21.291737887294001</v>
      </c>
      <c r="M559" s="38">
        <v>0.2</v>
      </c>
      <c r="N559">
        <v>33.609688851287999</v>
      </c>
      <c r="O559">
        <v>33.609688851287999</v>
      </c>
      <c r="P559">
        <v>16.43513784828</v>
      </c>
      <c r="Q559">
        <v>7.4613509249860002</v>
      </c>
      <c r="S559">
        <v>9.713200078022</v>
      </c>
    </row>
    <row r="560" spans="1:23" x14ac:dyDescent="0.25">
      <c r="A560" s="2">
        <v>45099</v>
      </c>
      <c r="B560" t="s">
        <v>9243</v>
      </c>
      <c r="C560" t="s">
        <v>9224</v>
      </c>
      <c r="D560" t="s">
        <v>9225</v>
      </c>
      <c r="E560" t="s">
        <v>9842</v>
      </c>
      <c r="F560" t="s">
        <v>9843</v>
      </c>
      <c r="G560">
        <v>15</v>
      </c>
      <c r="I560" s="38">
        <v>0.02</v>
      </c>
      <c r="J560">
        <v>0.3</v>
      </c>
      <c r="K560" s="38">
        <v>0.01</v>
      </c>
      <c r="L560">
        <v>0.15</v>
      </c>
      <c r="M560" s="38">
        <v>0.01</v>
      </c>
      <c r="N560">
        <v>0.15</v>
      </c>
      <c r="O560">
        <v>0.15</v>
      </c>
      <c r="P560">
        <v>0.15</v>
      </c>
    </row>
    <row r="561" spans="1:23" x14ac:dyDescent="0.25">
      <c r="A561" s="2">
        <v>45099</v>
      </c>
      <c r="B561" t="s">
        <v>9243</v>
      </c>
      <c r="C561" t="s">
        <v>9224</v>
      </c>
      <c r="D561" t="s">
        <v>9262</v>
      </c>
      <c r="E561" t="s">
        <v>9655</v>
      </c>
      <c r="F561" t="s">
        <v>9656</v>
      </c>
      <c r="G561">
        <v>20</v>
      </c>
      <c r="I561" s="38">
        <v>1</v>
      </c>
      <c r="J561">
        <v>20</v>
      </c>
      <c r="K561" s="38"/>
      <c r="M561" s="38">
        <v>1</v>
      </c>
      <c r="N561">
        <v>20</v>
      </c>
      <c r="O561">
        <v>20</v>
      </c>
      <c r="Q561">
        <v>20</v>
      </c>
    </row>
    <row r="562" spans="1:23" x14ac:dyDescent="0.25">
      <c r="A562" s="2">
        <v>45195</v>
      </c>
      <c r="B562" t="s">
        <v>7066</v>
      </c>
      <c r="C562" t="s">
        <v>9218</v>
      </c>
      <c r="D562" t="s">
        <v>84</v>
      </c>
      <c r="E562" t="s">
        <v>9983</v>
      </c>
      <c r="F562" t="s">
        <v>9984</v>
      </c>
      <c r="G562">
        <v>80</v>
      </c>
      <c r="I562" s="38">
        <v>1</v>
      </c>
      <c r="J562">
        <v>80</v>
      </c>
      <c r="K562" s="38">
        <v>1</v>
      </c>
      <c r="L562">
        <v>80</v>
      </c>
      <c r="M562" s="38">
        <v>1</v>
      </c>
      <c r="N562">
        <v>80</v>
      </c>
      <c r="O562">
        <v>80</v>
      </c>
      <c r="S562">
        <v>80</v>
      </c>
    </row>
    <row r="563" spans="1:23" x14ac:dyDescent="0.25">
      <c r="A563" s="2">
        <v>45113</v>
      </c>
      <c r="B563" t="s">
        <v>9451</v>
      </c>
      <c r="C563" t="s">
        <v>9452</v>
      </c>
      <c r="D563" t="s">
        <v>9262</v>
      </c>
      <c r="E563" t="s">
        <v>9985</v>
      </c>
      <c r="F563" t="s">
        <v>9986</v>
      </c>
      <c r="G563">
        <v>1.05</v>
      </c>
      <c r="I563" s="38">
        <v>0.85</v>
      </c>
      <c r="J563">
        <v>0.89249999999999996</v>
      </c>
      <c r="K563" s="38"/>
      <c r="M563" s="38">
        <v>0.85</v>
      </c>
      <c r="N563">
        <v>0.89249999999999996</v>
      </c>
      <c r="O563">
        <v>0.81899999999999995</v>
      </c>
      <c r="Q563">
        <v>0.21</v>
      </c>
      <c r="S563">
        <v>0.21</v>
      </c>
      <c r="U563">
        <v>0.2205</v>
      </c>
      <c r="V563">
        <v>0.17849999999999999</v>
      </c>
      <c r="W563">
        <v>7.3499999999999996E-2</v>
      </c>
    </row>
    <row r="564" spans="1:23" x14ac:dyDescent="0.25">
      <c r="A564" s="2">
        <v>45113</v>
      </c>
      <c r="B564" t="s">
        <v>9451</v>
      </c>
      <c r="C564" t="s">
        <v>9452</v>
      </c>
      <c r="D564" t="s">
        <v>9250</v>
      </c>
      <c r="E564" t="s">
        <v>9985</v>
      </c>
      <c r="F564" t="s">
        <v>9986</v>
      </c>
      <c r="G564">
        <v>0.30001499999999998</v>
      </c>
      <c r="I564" s="38">
        <v>0.85</v>
      </c>
      <c r="J564">
        <v>0.25501275000000001</v>
      </c>
      <c r="K564" s="38"/>
      <c r="M564" s="38">
        <v>0.85</v>
      </c>
      <c r="N564">
        <v>0.25501275000000001</v>
      </c>
      <c r="O564">
        <v>0.23401169999999999</v>
      </c>
      <c r="Q564">
        <v>6.0003000000000001E-2</v>
      </c>
      <c r="S564">
        <v>6.0003000000000001E-2</v>
      </c>
      <c r="U564">
        <v>6.3003149999999994E-2</v>
      </c>
      <c r="V564">
        <v>5.1002550000000001E-2</v>
      </c>
      <c r="W564">
        <v>2.100105E-2</v>
      </c>
    </row>
    <row r="565" spans="1:23" x14ac:dyDescent="0.25">
      <c r="A565" s="2">
        <v>45113</v>
      </c>
      <c r="B565" t="s">
        <v>9451</v>
      </c>
      <c r="C565" t="s">
        <v>9452</v>
      </c>
      <c r="D565" t="s">
        <v>84</v>
      </c>
      <c r="E565" t="s">
        <v>9985</v>
      </c>
      <c r="F565" t="s">
        <v>9986</v>
      </c>
      <c r="G565">
        <v>1.05</v>
      </c>
      <c r="I565" s="38">
        <v>0.85</v>
      </c>
      <c r="J565">
        <v>0.89249999999999996</v>
      </c>
      <c r="K565" s="38"/>
      <c r="M565" s="38">
        <v>0.85</v>
      </c>
      <c r="N565">
        <v>0.89249999999999996</v>
      </c>
      <c r="O565">
        <v>0.81899999999999995</v>
      </c>
      <c r="Q565">
        <v>0.21</v>
      </c>
      <c r="S565">
        <v>0.21</v>
      </c>
      <c r="U565">
        <v>0.2205</v>
      </c>
      <c r="V565">
        <v>0.17849999999999999</v>
      </c>
      <c r="W565">
        <v>7.3499999999999996E-2</v>
      </c>
    </row>
    <row r="566" spans="1:23" x14ac:dyDescent="0.25">
      <c r="A566" s="2">
        <v>45113</v>
      </c>
      <c r="B566" t="s">
        <v>9451</v>
      </c>
      <c r="C566" t="s">
        <v>9452</v>
      </c>
      <c r="D566" t="s">
        <v>9256</v>
      </c>
      <c r="E566" t="s">
        <v>9985</v>
      </c>
      <c r="F566" t="s">
        <v>9986</v>
      </c>
      <c r="G566">
        <v>0.45</v>
      </c>
      <c r="I566" s="38">
        <v>0.85</v>
      </c>
      <c r="J566">
        <v>0.38250000000000001</v>
      </c>
      <c r="K566" s="38"/>
      <c r="M566" s="38">
        <v>0.85</v>
      </c>
      <c r="N566">
        <v>0.38250000000000001</v>
      </c>
      <c r="O566">
        <v>0.35099999999999998</v>
      </c>
      <c r="Q566">
        <v>0.09</v>
      </c>
      <c r="S566">
        <v>0.09</v>
      </c>
      <c r="U566">
        <v>9.4500000000000001E-2</v>
      </c>
      <c r="V566">
        <v>7.6499999999999999E-2</v>
      </c>
      <c r="W566">
        <v>3.15E-2</v>
      </c>
    </row>
    <row r="567" spans="1:23" x14ac:dyDescent="0.25">
      <c r="A567" s="2">
        <v>45113</v>
      </c>
      <c r="B567" t="s">
        <v>9451</v>
      </c>
      <c r="C567" t="s">
        <v>9452</v>
      </c>
      <c r="D567" t="s">
        <v>9234</v>
      </c>
      <c r="E567" t="s">
        <v>9985</v>
      </c>
      <c r="F567" t="s">
        <v>9986</v>
      </c>
      <c r="G567">
        <v>0.14998500000000001</v>
      </c>
      <c r="I567" s="38">
        <v>0.85</v>
      </c>
      <c r="J567">
        <v>0.12748725</v>
      </c>
      <c r="K567" s="38"/>
      <c r="M567" s="38">
        <v>0.85</v>
      </c>
      <c r="N567">
        <v>0.12748725</v>
      </c>
      <c r="O567">
        <v>0.1169883</v>
      </c>
      <c r="Q567">
        <v>2.9996999999999999E-2</v>
      </c>
      <c r="S567">
        <v>2.9996999999999999E-2</v>
      </c>
      <c r="U567">
        <v>3.149685E-2</v>
      </c>
      <c r="V567">
        <v>2.5497450000000001E-2</v>
      </c>
      <c r="W567">
        <v>1.049895E-2</v>
      </c>
    </row>
    <row r="568" spans="1:23" x14ac:dyDescent="0.25">
      <c r="A568" s="2">
        <v>45246</v>
      </c>
      <c r="B568" t="s">
        <v>9243</v>
      </c>
      <c r="C568" t="s">
        <v>9229</v>
      </c>
      <c r="D568" t="s">
        <v>141</v>
      </c>
      <c r="E568" t="s">
        <v>9525</v>
      </c>
      <c r="F568" t="s">
        <v>9526</v>
      </c>
      <c r="G568">
        <v>4.3414999999999999</v>
      </c>
      <c r="I568" s="38">
        <v>1</v>
      </c>
      <c r="J568">
        <v>4.3414999999999999</v>
      </c>
      <c r="K568" s="38">
        <v>1</v>
      </c>
      <c r="L568">
        <v>4.3414999999999999</v>
      </c>
      <c r="M568" s="38">
        <v>1</v>
      </c>
      <c r="N568">
        <v>4.3414999999999999</v>
      </c>
      <c r="O568">
        <v>4.3414999999999999</v>
      </c>
      <c r="P568">
        <v>4.3414999999999999</v>
      </c>
    </row>
    <row r="569" spans="1:23" x14ac:dyDescent="0.25">
      <c r="A569" s="2">
        <v>45260</v>
      </c>
      <c r="B569" t="s">
        <v>6992</v>
      </c>
      <c r="C569" t="s">
        <v>9224</v>
      </c>
      <c r="D569" t="s">
        <v>9225</v>
      </c>
      <c r="E569" t="s">
        <v>9987</v>
      </c>
      <c r="F569" t="s">
        <v>9988</v>
      </c>
      <c r="G569">
        <v>200</v>
      </c>
      <c r="I569" s="38">
        <v>0.2</v>
      </c>
      <c r="J569">
        <v>40</v>
      </c>
      <c r="K569" s="38">
        <v>0.1</v>
      </c>
      <c r="L569">
        <v>20</v>
      </c>
      <c r="M569" s="38">
        <v>0.2</v>
      </c>
      <c r="N569">
        <v>40</v>
      </c>
      <c r="O569">
        <v>40</v>
      </c>
      <c r="P569">
        <v>10</v>
      </c>
      <c r="Q569">
        <v>15</v>
      </c>
      <c r="S569">
        <v>10</v>
      </c>
      <c r="V569">
        <v>5</v>
      </c>
    </row>
    <row r="570" spans="1:23" x14ac:dyDescent="0.25">
      <c r="A570" s="2">
        <v>45119</v>
      </c>
      <c r="B570" t="s">
        <v>9639</v>
      </c>
      <c r="C570" t="s">
        <v>9229</v>
      </c>
      <c r="D570" t="s">
        <v>141</v>
      </c>
      <c r="E570" t="s">
        <v>9989</v>
      </c>
      <c r="F570" t="s">
        <v>9990</v>
      </c>
      <c r="G570">
        <v>181.45527127563699</v>
      </c>
      <c r="I570" s="38">
        <v>0.82999999999997398</v>
      </c>
      <c r="J570">
        <v>150.60787515877399</v>
      </c>
      <c r="K570" s="38">
        <v>0.74999999999997902</v>
      </c>
      <c r="L570">
        <v>136.091453456724</v>
      </c>
      <c r="M570" s="38">
        <v>0.83</v>
      </c>
      <c r="N570">
        <v>150.60787515877399</v>
      </c>
      <c r="O570">
        <v>150.60787515877399</v>
      </c>
      <c r="P570">
        <v>136.091453456724</v>
      </c>
      <c r="V570">
        <v>14.51642170205</v>
      </c>
    </row>
    <row r="571" spans="1:23" x14ac:dyDescent="0.25">
      <c r="A571" s="2">
        <v>45282</v>
      </c>
      <c r="B571" t="s">
        <v>9639</v>
      </c>
      <c r="C571" t="s">
        <v>9229</v>
      </c>
      <c r="D571" t="s">
        <v>141</v>
      </c>
      <c r="E571" t="s">
        <v>9989</v>
      </c>
      <c r="F571" t="s">
        <v>9990</v>
      </c>
      <c r="G571">
        <v>90.719404880702001</v>
      </c>
      <c r="I571" s="38">
        <v>0.83000000000001495</v>
      </c>
      <c r="J571">
        <v>75.297106050983999</v>
      </c>
      <c r="K571" s="38">
        <v>0.75000000000001699</v>
      </c>
      <c r="L571">
        <v>68.039553660528</v>
      </c>
      <c r="M571" s="38">
        <v>0.83</v>
      </c>
      <c r="N571">
        <v>75.297106050983999</v>
      </c>
      <c r="O571">
        <v>75.297106050983999</v>
      </c>
      <c r="P571">
        <v>68.039553660528</v>
      </c>
      <c r="V571">
        <v>7.2575523904560004</v>
      </c>
    </row>
    <row r="572" spans="1:23" x14ac:dyDescent="0.25">
      <c r="A572" s="2">
        <v>45223</v>
      </c>
      <c r="B572" t="s">
        <v>9292</v>
      </c>
      <c r="C572" t="s">
        <v>9218</v>
      </c>
      <c r="D572" t="s">
        <v>141</v>
      </c>
      <c r="E572" t="s">
        <v>9991</v>
      </c>
      <c r="F572" t="s">
        <v>9992</v>
      </c>
      <c r="G572">
        <v>51.35</v>
      </c>
      <c r="I572" s="38">
        <v>1</v>
      </c>
      <c r="J572">
        <v>51.35</v>
      </c>
      <c r="K572" s="38"/>
      <c r="M572" s="38">
        <v>1</v>
      </c>
      <c r="N572">
        <v>51.35</v>
      </c>
      <c r="O572">
        <v>51.35</v>
      </c>
      <c r="P572">
        <v>51.35</v>
      </c>
    </row>
    <row r="573" spans="1:23" x14ac:dyDescent="0.25">
      <c r="A573" s="2">
        <v>45272</v>
      </c>
      <c r="B573" t="s">
        <v>9373</v>
      </c>
      <c r="C573" t="s">
        <v>9218</v>
      </c>
      <c r="D573" t="s">
        <v>9262</v>
      </c>
      <c r="E573" t="s">
        <v>9993</v>
      </c>
      <c r="F573" t="s">
        <v>9994</v>
      </c>
      <c r="G573">
        <v>50</v>
      </c>
      <c r="I573" s="38">
        <v>0.91</v>
      </c>
      <c r="J573">
        <v>45.5</v>
      </c>
      <c r="K573" s="38">
        <v>0.09</v>
      </c>
      <c r="L573">
        <v>4.5</v>
      </c>
      <c r="M573" s="38">
        <v>0.91</v>
      </c>
      <c r="N573">
        <v>45.5</v>
      </c>
      <c r="O573">
        <v>45.5</v>
      </c>
      <c r="P573">
        <v>45.5</v>
      </c>
    </row>
    <row r="574" spans="1:23" x14ac:dyDescent="0.25">
      <c r="A574" s="2">
        <v>45281</v>
      </c>
      <c r="B574" t="s">
        <v>9228</v>
      </c>
      <c r="C574" t="s">
        <v>9218</v>
      </c>
      <c r="D574" t="s">
        <v>9262</v>
      </c>
      <c r="E574" t="s">
        <v>9405</v>
      </c>
      <c r="F574" t="s">
        <v>9406</v>
      </c>
      <c r="G574">
        <v>56.4</v>
      </c>
      <c r="I574" s="38">
        <v>1</v>
      </c>
      <c r="J574">
        <v>56.4</v>
      </c>
      <c r="K574" s="38"/>
      <c r="M574" s="38">
        <v>1</v>
      </c>
      <c r="N574">
        <v>56.4</v>
      </c>
      <c r="O574">
        <v>56.4</v>
      </c>
      <c r="V574">
        <v>56.4</v>
      </c>
    </row>
    <row r="575" spans="1:23" x14ac:dyDescent="0.25">
      <c r="A575" s="2">
        <v>45195</v>
      </c>
      <c r="B575" t="s">
        <v>9243</v>
      </c>
      <c r="C575" t="s">
        <v>9224</v>
      </c>
      <c r="D575" t="s">
        <v>9225</v>
      </c>
      <c r="E575" t="s">
        <v>9923</v>
      </c>
      <c r="F575" t="s">
        <v>9924</v>
      </c>
      <c r="G575">
        <v>20</v>
      </c>
      <c r="I575" s="38">
        <v>0.02</v>
      </c>
      <c r="J575">
        <v>0.4</v>
      </c>
      <c r="K575" s="38">
        <v>0.01</v>
      </c>
      <c r="L575">
        <v>0.2</v>
      </c>
      <c r="M575" s="38">
        <v>0.01</v>
      </c>
      <c r="N575">
        <v>0.2</v>
      </c>
      <c r="O575">
        <v>0.2</v>
      </c>
      <c r="P575">
        <v>0.2</v>
      </c>
    </row>
    <row r="576" spans="1:23" x14ac:dyDescent="0.25">
      <c r="A576" s="2">
        <v>45281</v>
      </c>
      <c r="B576" t="s">
        <v>9273</v>
      </c>
      <c r="C576" t="s">
        <v>9218</v>
      </c>
      <c r="D576" t="s">
        <v>132</v>
      </c>
      <c r="E576" t="s">
        <v>9995</v>
      </c>
      <c r="F576" t="s">
        <v>9996</v>
      </c>
      <c r="G576">
        <v>85.5</v>
      </c>
      <c r="I576" s="38">
        <v>1</v>
      </c>
      <c r="J576">
        <v>85.5</v>
      </c>
      <c r="K576" s="38">
        <v>1</v>
      </c>
      <c r="L576">
        <v>85.5</v>
      </c>
      <c r="M576" s="38">
        <v>7.4999999999999997E-2</v>
      </c>
      <c r="N576">
        <v>6.4124999999999996</v>
      </c>
      <c r="W576">
        <v>6.4124999999999996</v>
      </c>
    </row>
    <row r="577" spans="1:23" x14ac:dyDescent="0.25">
      <c r="A577" s="2">
        <v>45281</v>
      </c>
      <c r="B577" t="s">
        <v>9273</v>
      </c>
      <c r="C577" t="s">
        <v>9218</v>
      </c>
      <c r="D577" t="s">
        <v>9240</v>
      </c>
      <c r="E577" t="s">
        <v>9995</v>
      </c>
      <c r="F577" t="s">
        <v>9996</v>
      </c>
      <c r="G577">
        <v>9.5</v>
      </c>
      <c r="I577" s="38">
        <v>1</v>
      </c>
      <c r="J577">
        <v>9.5</v>
      </c>
      <c r="K577" s="38">
        <v>1</v>
      </c>
      <c r="L577">
        <v>9.5</v>
      </c>
      <c r="M577" s="38">
        <v>7.4999999999999997E-2</v>
      </c>
      <c r="N577">
        <v>0.71250000000000002</v>
      </c>
      <c r="W577">
        <v>0.71250000000000002</v>
      </c>
    </row>
    <row r="578" spans="1:23" x14ac:dyDescent="0.25">
      <c r="A578" s="2">
        <v>45274</v>
      </c>
      <c r="B578" t="s">
        <v>9243</v>
      </c>
      <c r="C578" t="s">
        <v>9218</v>
      </c>
      <c r="D578" t="s">
        <v>9262</v>
      </c>
      <c r="E578" t="s">
        <v>9997</v>
      </c>
      <c r="F578" t="s">
        <v>9998</v>
      </c>
      <c r="G578">
        <v>46.000000000008001</v>
      </c>
      <c r="I578" s="38">
        <v>0.54389999999997096</v>
      </c>
      <c r="J578">
        <v>25.019400000002999</v>
      </c>
      <c r="K578" s="38"/>
      <c r="M578" s="38">
        <v>0.54390000000000005</v>
      </c>
      <c r="N578">
        <v>25.019400000002999</v>
      </c>
      <c r="O578">
        <v>25.019400000002999</v>
      </c>
      <c r="R578">
        <v>25.019400000002999</v>
      </c>
    </row>
    <row r="579" spans="1:23" x14ac:dyDescent="0.25">
      <c r="A579" s="2">
        <v>45126</v>
      </c>
      <c r="B579" t="s">
        <v>9273</v>
      </c>
      <c r="C579" t="s">
        <v>9218</v>
      </c>
      <c r="D579" t="s">
        <v>84</v>
      </c>
      <c r="E579" t="s">
        <v>9399</v>
      </c>
      <c r="F579" t="s">
        <v>9400</v>
      </c>
      <c r="G579">
        <v>25</v>
      </c>
      <c r="I579" s="38">
        <v>0.11</v>
      </c>
      <c r="J579">
        <v>2.75</v>
      </c>
      <c r="K579" s="38">
        <v>0.03</v>
      </c>
      <c r="L579">
        <v>0.75</v>
      </c>
      <c r="M579" s="38">
        <v>0.08</v>
      </c>
      <c r="N579">
        <v>2</v>
      </c>
      <c r="O579">
        <v>0.5</v>
      </c>
      <c r="S579">
        <v>0.5</v>
      </c>
      <c r="W579">
        <v>1.5</v>
      </c>
    </row>
    <row r="580" spans="1:23" x14ac:dyDescent="0.25">
      <c r="A580" s="2">
        <v>45195</v>
      </c>
      <c r="B580" t="s">
        <v>9243</v>
      </c>
      <c r="C580" t="s">
        <v>9224</v>
      </c>
      <c r="D580" t="s">
        <v>9225</v>
      </c>
      <c r="E580" t="s">
        <v>9925</v>
      </c>
      <c r="F580" t="s">
        <v>9926</v>
      </c>
      <c r="G580">
        <v>8</v>
      </c>
      <c r="I580" s="38">
        <v>0.02</v>
      </c>
      <c r="J580">
        <v>0.16</v>
      </c>
      <c r="K580" s="38">
        <v>0.01</v>
      </c>
      <c r="L580">
        <v>0.08</v>
      </c>
      <c r="M580" s="38">
        <v>0.01</v>
      </c>
      <c r="N580">
        <v>0.08</v>
      </c>
      <c r="O580">
        <v>0.08</v>
      </c>
      <c r="P580">
        <v>0.08</v>
      </c>
    </row>
    <row r="581" spans="1:23" x14ac:dyDescent="0.25">
      <c r="A581" s="2">
        <v>45282</v>
      </c>
      <c r="B581" t="s">
        <v>9686</v>
      </c>
      <c r="C581" t="s">
        <v>9224</v>
      </c>
      <c r="D581" t="s">
        <v>9225</v>
      </c>
      <c r="E581" t="s">
        <v>9999</v>
      </c>
      <c r="F581" t="s">
        <v>10000</v>
      </c>
      <c r="G581">
        <v>50</v>
      </c>
      <c r="I581" s="38">
        <v>0.1</v>
      </c>
      <c r="J581">
        <v>5</v>
      </c>
      <c r="K581" s="38">
        <v>1.0699999999999999E-2</v>
      </c>
      <c r="L581">
        <v>0.53500000000000003</v>
      </c>
      <c r="M581" s="38">
        <v>0.1</v>
      </c>
      <c r="N581">
        <v>5</v>
      </c>
      <c r="O581">
        <v>5</v>
      </c>
      <c r="P581">
        <v>0.35499999999999998</v>
      </c>
      <c r="Q581">
        <v>3.57</v>
      </c>
      <c r="S581">
        <v>0.35499999999999998</v>
      </c>
      <c r="V581">
        <v>0.72</v>
      </c>
    </row>
    <row r="582" spans="1:23" x14ac:dyDescent="0.25">
      <c r="A582" s="2">
        <v>45273</v>
      </c>
      <c r="B582" t="s">
        <v>9279</v>
      </c>
      <c r="C582" t="s">
        <v>9218</v>
      </c>
      <c r="D582" t="s">
        <v>84</v>
      </c>
      <c r="E582" t="s">
        <v>10001</v>
      </c>
      <c r="F582" t="s">
        <v>10002</v>
      </c>
      <c r="G582">
        <v>155.18311607697001</v>
      </c>
      <c r="I582" s="38">
        <v>1</v>
      </c>
      <c r="J582">
        <v>155.18311607697001</v>
      </c>
      <c r="K582" s="38">
        <v>1</v>
      </c>
      <c r="L582">
        <v>155.18311607697001</v>
      </c>
      <c r="M582" s="38">
        <v>1</v>
      </c>
      <c r="N582">
        <v>155.18311607697001</v>
      </c>
      <c r="O582">
        <v>155.18311607697001</v>
      </c>
      <c r="S582">
        <v>155.18311607697001</v>
      </c>
    </row>
    <row r="583" spans="1:23" x14ac:dyDescent="0.25">
      <c r="A583" s="2">
        <v>45291</v>
      </c>
      <c r="B583" t="s">
        <v>9253</v>
      </c>
      <c r="C583" t="s">
        <v>9224</v>
      </c>
      <c r="D583" t="s">
        <v>9225</v>
      </c>
      <c r="E583" t="s">
        <v>10003</v>
      </c>
      <c r="F583" t="s">
        <v>10004</v>
      </c>
      <c r="G583">
        <v>250</v>
      </c>
      <c r="I583" s="38">
        <v>0.2</v>
      </c>
      <c r="J583">
        <v>50</v>
      </c>
      <c r="K583" s="38">
        <v>0.11</v>
      </c>
      <c r="L583">
        <v>27.5</v>
      </c>
      <c r="M583" s="38">
        <v>0.16400000000000001</v>
      </c>
      <c r="N583">
        <v>41</v>
      </c>
      <c r="O583">
        <v>36</v>
      </c>
      <c r="P583">
        <v>15</v>
      </c>
      <c r="Q583">
        <v>10</v>
      </c>
      <c r="S583">
        <v>3.5</v>
      </c>
      <c r="V583">
        <v>7.5</v>
      </c>
      <c r="W583">
        <v>5</v>
      </c>
    </row>
    <row r="584" spans="1:23" x14ac:dyDescent="0.25">
      <c r="A584" s="2">
        <v>45282</v>
      </c>
      <c r="B584" t="s">
        <v>9364</v>
      </c>
      <c r="C584" t="s">
        <v>318</v>
      </c>
      <c r="D584" t="s">
        <v>9225</v>
      </c>
      <c r="E584" t="s">
        <v>10005</v>
      </c>
      <c r="F584" t="s">
        <v>10006</v>
      </c>
      <c r="G584">
        <v>200</v>
      </c>
      <c r="I584" s="38">
        <v>0.01</v>
      </c>
      <c r="J584">
        <v>2</v>
      </c>
      <c r="K584" s="38">
        <v>5.0000000000000001E-3</v>
      </c>
      <c r="L584">
        <v>1</v>
      </c>
      <c r="M584" s="38">
        <v>5.0000000000000001E-3</v>
      </c>
      <c r="N584">
        <v>1</v>
      </c>
      <c r="O584">
        <v>1</v>
      </c>
      <c r="P584">
        <v>1</v>
      </c>
    </row>
    <row r="585" spans="1:23" x14ac:dyDescent="0.25">
      <c r="A585" s="2">
        <v>45282</v>
      </c>
      <c r="B585" t="s">
        <v>9364</v>
      </c>
      <c r="C585" t="s">
        <v>318</v>
      </c>
      <c r="D585" t="s">
        <v>9225</v>
      </c>
      <c r="E585" t="s">
        <v>10007</v>
      </c>
      <c r="F585" t="s">
        <v>10008</v>
      </c>
      <c r="G585">
        <v>200</v>
      </c>
      <c r="I585" s="38">
        <v>0.01</v>
      </c>
      <c r="J585">
        <v>2</v>
      </c>
      <c r="K585" s="38">
        <v>5.0000000000000001E-3</v>
      </c>
      <c r="L585">
        <v>1</v>
      </c>
      <c r="M585" s="38">
        <v>5.0000000000000001E-3</v>
      </c>
      <c r="N585">
        <v>1</v>
      </c>
      <c r="O585">
        <v>1</v>
      </c>
      <c r="P585">
        <v>1</v>
      </c>
    </row>
    <row r="586" spans="1:23" x14ac:dyDescent="0.25">
      <c r="A586" s="2">
        <v>45188</v>
      </c>
      <c r="B586" t="s">
        <v>7066</v>
      </c>
      <c r="C586" t="s">
        <v>9218</v>
      </c>
      <c r="D586" t="s">
        <v>141</v>
      </c>
      <c r="E586" t="s">
        <v>9341</v>
      </c>
      <c r="F586" t="s">
        <v>9342</v>
      </c>
      <c r="G586">
        <v>15.421094399999999</v>
      </c>
      <c r="I586" s="38">
        <v>1</v>
      </c>
      <c r="J586">
        <v>15.421094399999999</v>
      </c>
      <c r="K586" s="38">
        <v>1</v>
      </c>
      <c r="L586">
        <v>15.421094399999999</v>
      </c>
      <c r="M586" s="38">
        <v>1</v>
      </c>
      <c r="N586">
        <v>15.421094399999999</v>
      </c>
      <c r="O586">
        <v>15.421094399999999</v>
      </c>
      <c r="P586">
        <v>15.421094399999999</v>
      </c>
    </row>
    <row r="587" spans="1:23" x14ac:dyDescent="0.25">
      <c r="A587" s="2">
        <v>45264</v>
      </c>
      <c r="B587" t="s">
        <v>9276</v>
      </c>
      <c r="C587" t="s">
        <v>9229</v>
      </c>
      <c r="D587" t="s">
        <v>141</v>
      </c>
      <c r="E587" t="s">
        <v>10009</v>
      </c>
      <c r="F587" t="s">
        <v>10010</v>
      </c>
      <c r="G587">
        <v>400</v>
      </c>
      <c r="I587" s="38">
        <v>1</v>
      </c>
      <c r="J587">
        <v>400</v>
      </c>
      <c r="K587" s="38">
        <v>1</v>
      </c>
      <c r="L587">
        <v>400</v>
      </c>
      <c r="M587" s="38">
        <v>1</v>
      </c>
      <c r="N587">
        <v>400</v>
      </c>
      <c r="O587">
        <v>400</v>
      </c>
      <c r="P587">
        <v>400</v>
      </c>
    </row>
    <row r="588" spans="1:23" x14ac:dyDescent="0.25">
      <c r="A588" s="2">
        <v>45252</v>
      </c>
      <c r="B588" t="s">
        <v>9243</v>
      </c>
      <c r="C588" t="s">
        <v>9218</v>
      </c>
      <c r="D588" t="s">
        <v>141</v>
      </c>
      <c r="E588" t="s">
        <v>9413</v>
      </c>
      <c r="F588" t="s">
        <v>9414</v>
      </c>
      <c r="G588">
        <v>100</v>
      </c>
      <c r="I588" s="38">
        <v>1</v>
      </c>
      <c r="J588">
        <v>100</v>
      </c>
      <c r="K588" s="38"/>
      <c r="M588" s="38">
        <v>1</v>
      </c>
      <c r="N588">
        <v>100</v>
      </c>
      <c r="O588">
        <v>100</v>
      </c>
      <c r="V588">
        <v>100</v>
      </c>
    </row>
    <row r="589" spans="1:23" x14ac:dyDescent="0.25">
      <c r="A589" s="2">
        <v>45281</v>
      </c>
      <c r="B589" t="s">
        <v>9243</v>
      </c>
      <c r="C589" t="s">
        <v>9218</v>
      </c>
      <c r="D589" t="s">
        <v>361</v>
      </c>
      <c r="E589" t="s">
        <v>9812</v>
      </c>
      <c r="F589" t="s">
        <v>9813</v>
      </c>
      <c r="G589">
        <v>58.500000000004</v>
      </c>
      <c r="I589" s="38">
        <v>0.64999999999999003</v>
      </c>
      <c r="J589">
        <v>38.025000000002002</v>
      </c>
      <c r="K589" s="38"/>
      <c r="M589" s="38">
        <v>0.65</v>
      </c>
      <c r="N589">
        <v>38.025000000002002</v>
      </c>
      <c r="O589">
        <v>38.025000000002002</v>
      </c>
      <c r="Q589">
        <v>38.025000000002002</v>
      </c>
    </row>
    <row r="590" spans="1:23" x14ac:dyDescent="0.25">
      <c r="A590" s="2">
        <v>45281</v>
      </c>
      <c r="B590" t="s">
        <v>9279</v>
      </c>
      <c r="C590" t="s">
        <v>9218</v>
      </c>
      <c r="D590" t="s">
        <v>9262</v>
      </c>
      <c r="E590" t="s">
        <v>9301</v>
      </c>
      <c r="F590" t="s">
        <v>9302</v>
      </c>
      <c r="G590">
        <v>50</v>
      </c>
      <c r="I590" s="38">
        <v>1</v>
      </c>
      <c r="J590">
        <v>50</v>
      </c>
      <c r="K590" s="38"/>
      <c r="M590" s="38">
        <v>1</v>
      </c>
      <c r="N590">
        <v>50</v>
      </c>
      <c r="O590">
        <v>50</v>
      </c>
      <c r="V590">
        <v>50</v>
      </c>
    </row>
    <row r="591" spans="1:23" x14ac:dyDescent="0.25">
      <c r="A591" s="2">
        <v>45245</v>
      </c>
      <c r="B591" t="s">
        <v>9228</v>
      </c>
      <c r="C591" t="s">
        <v>9218</v>
      </c>
      <c r="D591" t="s">
        <v>132</v>
      </c>
      <c r="E591" t="s">
        <v>9622</v>
      </c>
      <c r="F591" t="s">
        <v>9623</v>
      </c>
      <c r="G591">
        <v>18</v>
      </c>
      <c r="I591" s="38">
        <v>1</v>
      </c>
      <c r="J591">
        <v>18</v>
      </c>
      <c r="K591" s="38">
        <v>0.13539999999999999</v>
      </c>
      <c r="L591">
        <v>2.4371999999999998</v>
      </c>
      <c r="M591" s="38">
        <v>0.86460000000000004</v>
      </c>
      <c r="N591">
        <v>15.562799999999999</v>
      </c>
      <c r="O591">
        <v>14.1264</v>
      </c>
      <c r="Q591">
        <v>14.1264</v>
      </c>
      <c r="W591">
        <v>1.4363999999999999</v>
      </c>
    </row>
    <row r="592" spans="1:23" x14ac:dyDescent="0.25">
      <c r="A592" s="2">
        <v>45280</v>
      </c>
      <c r="B592" t="s">
        <v>9243</v>
      </c>
      <c r="C592" t="s">
        <v>9218</v>
      </c>
      <c r="D592" t="s">
        <v>9262</v>
      </c>
      <c r="E592" t="s">
        <v>10011</v>
      </c>
      <c r="F592" t="s">
        <v>10012</v>
      </c>
      <c r="G592">
        <v>29.000000000008999</v>
      </c>
      <c r="I592" s="38">
        <v>0.100300000000003</v>
      </c>
      <c r="J592">
        <v>2.9087000000010002</v>
      </c>
      <c r="K592" s="38"/>
      <c r="M592" s="38">
        <v>0.1003</v>
      </c>
      <c r="N592">
        <v>2.9087000000019998</v>
      </c>
      <c r="O592">
        <v>2.9087000000019998</v>
      </c>
      <c r="R592">
        <v>1.3833000000010001</v>
      </c>
      <c r="V592">
        <v>1.525400000001</v>
      </c>
    </row>
    <row r="593" spans="1:23" x14ac:dyDescent="0.25">
      <c r="A593" s="2">
        <v>45126</v>
      </c>
      <c r="B593" t="s">
        <v>9273</v>
      </c>
      <c r="C593" t="s">
        <v>9218</v>
      </c>
      <c r="D593" t="s">
        <v>84</v>
      </c>
      <c r="E593" t="s">
        <v>9399</v>
      </c>
      <c r="F593" t="s">
        <v>9400</v>
      </c>
      <c r="G593">
        <v>91.878399999999999</v>
      </c>
      <c r="I593" s="38">
        <v>0.11</v>
      </c>
      <c r="J593">
        <v>10.106624</v>
      </c>
      <c r="K593" s="38">
        <v>0.03</v>
      </c>
      <c r="L593">
        <v>2.7563520000000001</v>
      </c>
      <c r="M593" s="38">
        <v>0.08</v>
      </c>
      <c r="N593">
        <v>7.3502720000000004</v>
      </c>
      <c r="O593">
        <v>1.8375680000000001</v>
      </c>
      <c r="S593">
        <v>1.8375680000000001</v>
      </c>
      <c r="W593">
        <v>5.5127040000000003</v>
      </c>
    </row>
    <row r="594" spans="1:23" x14ac:dyDescent="0.25">
      <c r="A594" s="2">
        <v>45126</v>
      </c>
      <c r="B594" t="s">
        <v>9273</v>
      </c>
      <c r="C594" t="s">
        <v>9218</v>
      </c>
      <c r="D594" t="s">
        <v>84</v>
      </c>
      <c r="E594" t="s">
        <v>9399</v>
      </c>
      <c r="F594" t="s">
        <v>9400</v>
      </c>
      <c r="G594">
        <v>50</v>
      </c>
      <c r="I594" s="38">
        <v>0.11</v>
      </c>
      <c r="J594">
        <v>5.5</v>
      </c>
      <c r="K594" s="38">
        <v>0.03</v>
      </c>
      <c r="L594">
        <v>1.5</v>
      </c>
      <c r="M594" s="38">
        <v>0.08</v>
      </c>
      <c r="N594">
        <v>4</v>
      </c>
      <c r="O594">
        <v>1</v>
      </c>
      <c r="S594">
        <v>1</v>
      </c>
      <c r="W594">
        <v>3</v>
      </c>
    </row>
    <row r="595" spans="1:23" x14ac:dyDescent="0.25">
      <c r="A595" s="2">
        <v>45247</v>
      </c>
      <c r="B595" t="s">
        <v>9261</v>
      </c>
      <c r="C595" t="s">
        <v>9218</v>
      </c>
      <c r="D595" t="s">
        <v>141</v>
      </c>
      <c r="E595" t="s">
        <v>10013</v>
      </c>
      <c r="F595" t="s">
        <v>10014</v>
      </c>
      <c r="G595">
        <v>300</v>
      </c>
      <c r="I595" s="38">
        <v>1</v>
      </c>
      <c r="J595">
        <v>300</v>
      </c>
      <c r="K595" s="38"/>
      <c r="M595" s="38">
        <v>1</v>
      </c>
      <c r="N595">
        <v>300</v>
      </c>
      <c r="O595">
        <v>300</v>
      </c>
      <c r="Q595">
        <v>300</v>
      </c>
    </row>
    <row r="596" spans="1:23" x14ac:dyDescent="0.25">
      <c r="A596" s="2">
        <v>45190</v>
      </c>
      <c r="B596" t="s">
        <v>9243</v>
      </c>
      <c r="C596" t="s">
        <v>9218</v>
      </c>
      <c r="D596" t="s">
        <v>141</v>
      </c>
      <c r="E596" t="s">
        <v>9653</v>
      </c>
      <c r="F596" t="s">
        <v>9654</v>
      </c>
      <c r="G596">
        <v>19.143443999999999</v>
      </c>
      <c r="I596" s="38">
        <v>1</v>
      </c>
      <c r="J596">
        <v>19.143443999999999</v>
      </c>
      <c r="K596" s="38">
        <v>1</v>
      </c>
      <c r="L596">
        <v>19.143443999999999</v>
      </c>
      <c r="M596" s="38">
        <v>1</v>
      </c>
      <c r="N596">
        <v>19.143443999999999</v>
      </c>
      <c r="O596">
        <v>19.143443999999999</v>
      </c>
      <c r="P596">
        <v>19.143443999999999</v>
      </c>
    </row>
    <row r="597" spans="1:23" x14ac:dyDescent="0.25">
      <c r="A597" s="2">
        <v>45182</v>
      </c>
      <c r="B597" t="s">
        <v>9276</v>
      </c>
      <c r="C597" t="s">
        <v>9218</v>
      </c>
      <c r="D597" t="s">
        <v>84</v>
      </c>
      <c r="E597" t="s">
        <v>10015</v>
      </c>
      <c r="F597" t="s">
        <v>10016</v>
      </c>
      <c r="G597">
        <v>36.084019490000003</v>
      </c>
      <c r="I597" s="38">
        <v>1</v>
      </c>
      <c r="J597">
        <v>36.084019490000003</v>
      </c>
      <c r="K597" s="38">
        <v>1</v>
      </c>
      <c r="L597">
        <v>36.084019490000003</v>
      </c>
      <c r="M597" s="38">
        <v>1</v>
      </c>
      <c r="N597">
        <v>36.084019490000003</v>
      </c>
      <c r="O597">
        <v>36.084019490000003</v>
      </c>
      <c r="S597">
        <v>36.084019490000003</v>
      </c>
    </row>
    <row r="598" spans="1:23" x14ac:dyDescent="0.25">
      <c r="A598" s="2">
        <v>45182</v>
      </c>
      <c r="B598" t="s">
        <v>9276</v>
      </c>
      <c r="C598" t="s">
        <v>9218</v>
      </c>
      <c r="D598" t="s">
        <v>84</v>
      </c>
      <c r="E598" t="s">
        <v>10015</v>
      </c>
      <c r="F598" t="s">
        <v>10016</v>
      </c>
      <c r="G598">
        <v>16.440634249999999</v>
      </c>
      <c r="I598" s="38">
        <v>1</v>
      </c>
      <c r="J598">
        <v>16.440634249999999</v>
      </c>
      <c r="K598" s="38">
        <v>1</v>
      </c>
      <c r="L598">
        <v>16.440634249999999</v>
      </c>
      <c r="M598" s="38">
        <v>1</v>
      </c>
      <c r="N598">
        <v>16.440634249999999</v>
      </c>
      <c r="O598">
        <v>16.440634249999999</v>
      </c>
      <c r="S598">
        <v>16.440634249999999</v>
      </c>
    </row>
    <row r="599" spans="1:23" x14ac:dyDescent="0.25">
      <c r="A599" s="2">
        <v>45282</v>
      </c>
      <c r="B599" t="s">
        <v>9279</v>
      </c>
      <c r="C599" t="s">
        <v>9218</v>
      </c>
      <c r="D599" t="s">
        <v>9262</v>
      </c>
      <c r="E599" t="s">
        <v>9508</v>
      </c>
      <c r="F599" t="s">
        <v>9509</v>
      </c>
      <c r="G599">
        <v>44.180350176902998</v>
      </c>
      <c r="I599" s="38">
        <v>1</v>
      </c>
      <c r="J599">
        <v>44.180350176902998</v>
      </c>
      <c r="K599" s="38">
        <v>3.0299999999996399E-2</v>
      </c>
      <c r="L599">
        <v>1.33866461036</v>
      </c>
      <c r="M599" s="38">
        <v>1</v>
      </c>
      <c r="N599">
        <v>44.180350176902998</v>
      </c>
      <c r="O599">
        <v>44.180350176902998</v>
      </c>
      <c r="V599">
        <v>44.180350176902998</v>
      </c>
    </row>
    <row r="600" spans="1:23" x14ac:dyDescent="0.25">
      <c r="A600" s="2">
        <v>45281</v>
      </c>
      <c r="B600" t="s">
        <v>9279</v>
      </c>
      <c r="C600" t="s">
        <v>9218</v>
      </c>
      <c r="D600" t="s">
        <v>9262</v>
      </c>
      <c r="E600" t="s">
        <v>9508</v>
      </c>
      <c r="F600" t="s">
        <v>9509</v>
      </c>
      <c r="G600">
        <v>45.524902121460002</v>
      </c>
      <c r="I600" s="38">
        <v>1</v>
      </c>
      <c r="J600">
        <v>45.524902121460002</v>
      </c>
      <c r="K600" s="38">
        <v>3.02999999999948E-2</v>
      </c>
      <c r="L600">
        <v>1.3794045342800001</v>
      </c>
      <c r="M600" s="38">
        <v>1</v>
      </c>
      <c r="N600">
        <v>45.524902121460002</v>
      </c>
      <c r="O600">
        <v>45.524902121460002</v>
      </c>
      <c r="V600">
        <v>45.524902121460002</v>
      </c>
    </row>
    <row r="601" spans="1:23" x14ac:dyDescent="0.25">
      <c r="A601" s="2">
        <v>45264</v>
      </c>
      <c r="B601" t="s">
        <v>9228</v>
      </c>
      <c r="C601" t="s">
        <v>9218</v>
      </c>
      <c r="D601" t="s">
        <v>9237</v>
      </c>
      <c r="E601" t="s">
        <v>10017</v>
      </c>
      <c r="F601" t="s">
        <v>10018</v>
      </c>
      <c r="G601">
        <v>12.75</v>
      </c>
      <c r="I601" s="38">
        <v>1</v>
      </c>
      <c r="J601">
        <v>12.75</v>
      </c>
      <c r="K601" s="38"/>
      <c r="M601" s="38">
        <v>1</v>
      </c>
      <c r="N601">
        <v>12.75</v>
      </c>
      <c r="W601">
        <v>12.75</v>
      </c>
    </row>
    <row r="602" spans="1:23" x14ac:dyDescent="0.25">
      <c r="A602" s="2">
        <v>45264</v>
      </c>
      <c r="B602" t="s">
        <v>9276</v>
      </c>
      <c r="C602" t="s">
        <v>9218</v>
      </c>
      <c r="D602" t="s">
        <v>9237</v>
      </c>
      <c r="E602" t="s">
        <v>10017</v>
      </c>
      <c r="F602" t="s">
        <v>10018</v>
      </c>
      <c r="G602">
        <v>52.5</v>
      </c>
      <c r="I602" s="38">
        <v>1</v>
      </c>
      <c r="J602">
        <v>52.5</v>
      </c>
      <c r="K602" s="38"/>
      <c r="M602" s="38">
        <v>1</v>
      </c>
      <c r="N602">
        <v>52.5</v>
      </c>
      <c r="W602">
        <v>52.5</v>
      </c>
    </row>
    <row r="603" spans="1:23" x14ac:dyDescent="0.25">
      <c r="A603" s="2">
        <v>45264</v>
      </c>
      <c r="B603" t="s">
        <v>9273</v>
      </c>
      <c r="C603" t="s">
        <v>9218</v>
      </c>
      <c r="D603" t="s">
        <v>9237</v>
      </c>
      <c r="E603" t="s">
        <v>10017</v>
      </c>
      <c r="F603" t="s">
        <v>10018</v>
      </c>
      <c r="G603">
        <v>3</v>
      </c>
      <c r="I603" s="38">
        <v>1</v>
      </c>
      <c r="J603">
        <v>3</v>
      </c>
      <c r="K603" s="38"/>
      <c r="M603" s="38">
        <v>1</v>
      </c>
      <c r="N603">
        <v>3</v>
      </c>
      <c r="W603">
        <v>3</v>
      </c>
    </row>
    <row r="604" spans="1:23" x14ac:dyDescent="0.25">
      <c r="A604" s="2">
        <v>45264</v>
      </c>
      <c r="B604" t="s">
        <v>768</v>
      </c>
      <c r="C604" t="s">
        <v>9218</v>
      </c>
      <c r="D604" t="s">
        <v>9237</v>
      </c>
      <c r="E604" t="s">
        <v>10017</v>
      </c>
      <c r="F604" t="s">
        <v>10018</v>
      </c>
      <c r="G604">
        <v>3</v>
      </c>
      <c r="I604" s="38">
        <v>1</v>
      </c>
      <c r="J604">
        <v>3</v>
      </c>
      <c r="K604" s="38"/>
      <c r="M604" s="38">
        <v>1</v>
      </c>
      <c r="N604">
        <v>3</v>
      </c>
      <c r="W604">
        <v>3</v>
      </c>
    </row>
    <row r="605" spans="1:23" x14ac:dyDescent="0.25">
      <c r="A605" s="2">
        <v>45264</v>
      </c>
      <c r="B605" t="s">
        <v>9387</v>
      </c>
      <c r="C605" t="s">
        <v>9218</v>
      </c>
      <c r="D605" t="s">
        <v>9237</v>
      </c>
      <c r="E605" t="s">
        <v>10017</v>
      </c>
      <c r="F605" t="s">
        <v>10018</v>
      </c>
      <c r="G605">
        <v>3.75</v>
      </c>
      <c r="I605" s="38">
        <v>1</v>
      </c>
      <c r="J605">
        <v>3.75</v>
      </c>
      <c r="K605" s="38"/>
      <c r="M605" s="38">
        <v>1</v>
      </c>
      <c r="N605">
        <v>3.75</v>
      </c>
      <c r="W605">
        <v>3.75</v>
      </c>
    </row>
    <row r="606" spans="1:23" x14ac:dyDescent="0.25">
      <c r="A606" s="2">
        <v>45278</v>
      </c>
      <c r="B606" t="s">
        <v>9426</v>
      </c>
      <c r="C606" t="s">
        <v>9224</v>
      </c>
      <c r="D606" t="s">
        <v>9225</v>
      </c>
      <c r="E606" t="s">
        <v>10019</v>
      </c>
      <c r="F606" t="s">
        <v>10020</v>
      </c>
      <c r="G606">
        <v>90</v>
      </c>
      <c r="I606" s="38">
        <v>0.25</v>
      </c>
      <c r="J606">
        <v>22.5</v>
      </c>
      <c r="K606" s="38">
        <v>0.2</v>
      </c>
      <c r="L606">
        <v>18</v>
      </c>
      <c r="M606" s="38">
        <v>0.25</v>
      </c>
      <c r="N606">
        <v>22.5</v>
      </c>
      <c r="O606">
        <v>22.5</v>
      </c>
      <c r="P606">
        <v>18</v>
      </c>
      <c r="Q606">
        <v>4.5</v>
      </c>
    </row>
    <row r="607" spans="1:23" x14ac:dyDescent="0.25">
      <c r="A607" s="2">
        <v>45278</v>
      </c>
      <c r="B607" t="s">
        <v>9387</v>
      </c>
      <c r="C607" t="s">
        <v>9224</v>
      </c>
      <c r="D607" t="s">
        <v>9225</v>
      </c>
      <c r="E607" t="s">
        <v>10019</v>
      </c>
      <c r="F607" t="s">
        <v>10020</v>
      </c>
      <c r="G607">
        <v>10</v>
      </c>
      <c r="I607" s="38">
        <v>0.25</v>
      </c>
      <c r="J607">
        <v>2.5</v>
      </c>
      <c r="K607" s="38">
        <v>0.2</v>
      </c>
      <c r="L607">
        <v>2</v>
      </c>
      <c r="M607" s="38">
        <v>0.25</v>
      </c>
      <c r="N607">
        <v>2.5</v>
      </c>
      <c r="O607">
        <v>2.5</v>
      </c>
      <c r="P607">
        <v>2</v>
      </c>
      <c r="Q607">
        <v>0.5</v>
      </c>
    </row>
    <row r="608" spans="1:23" x14ac:dyDescent="0.25">
      <c r="A608" s="2">
        <v>45272</v>
      </c>
      <c r="B608" t="s">
        <v>9276</v>
      </c>
      <c r="C608" t="s">
        <v>9218</v>
      </c>
      <c r="D608" t="s">
        <v>84</v>
      </c>
      <c r="E608" t="s">
        <v>9529</v>
      </c>
      <c r="F608" t="s">
        <v>9530</v>
      </c>
      <c r="G608">
        <v>761</v>
      </c>
      <c r="I608" s="38">
        <v>1</v>
      </c>
      <c r="J608">
        <v>761</v>
      </c>
      <c r="K608" s="38">
        <v>1</v>
      </c>
      <c r="L608">
        <v>761</v>
      </c>
      <c r="M608" s="38">
        <v>1</v>
      </c>
      <c r="N608">
        <v>761</v>
      </c>
      <c r="O608">
        <v>761</v>
      </c>
      <c r="S608">
        <v>761</v>
      </c>
    </row>
    <row r="609" spans="1:23" x14ac:dyDescent="0.25">
      <c r="A609" s="2">
        <v>45275</v>
      </c>
      <c r="B609" t="s">
        <v>4726</v>
      </c>
      <c r="C609" t="s">
        <v>318</v>
      </c>
      <c r="D609" t="s">
        <v>9225</v>
      </c>
      <c r="E609" t="s">
        <v>9676</v>
      </c>
      <c r="F609" t="s">
        <v>9677</v>
      </c>
      <c r="G609">
        <v>54.321388519999999</v>
      </c>
      <c r="I609" s="38">
        <v>0.3</v>
      </c>
      <c r="J609">
        <v>16.296416556</v>
      </c>
      <c r="K609" s="38">
        <v>5.1999999999999998E-2</v>
      </c>
      <c r="L609">
        <v>2.8247122030399998</v>
      </c>
      <c r="M609" s="38">
        <v>0.3</v>
      </c>
      <c r="N609">
        <v>16.296416556</v>
      </c>
      <c r="O609">
        <v>16.296416556</v>
      </c>
      <c r="Q609">
        <v>3.2049619226799999</v>
      </c>
      <c r="S609">
        <v>2.8247122030399998</v>
      </c>
      <c r="V609">
        <v>10.266742430280001</v>
      </c>
    </row>
    <row r="610" spans="1:23" x14ac:dyDescent="0.25">
      <c r="A610" s="2">
        <v>45217</v>
      </c>
      <c r="B610" t="s">
        <v>9228</v>
      </c>
      <c r="C610" t="s">
        <v>9218</v>
      </c>
      <c r="D610" t="s">
        <v>84</v>
      </c>
      <c r="E610" t="s">
        <v>9512</v>
      </c>
      <c r="F610" t="s">
        <v>9513</v>
      </c>
      <c r="G610">
        <v>82.5</v>
      </c>
      <c r="I610" s="38">
        <v>1</v>
      </c>
      <c r="J610">
        <v>82.5</v>
      </c>
      <c r="K610" s="38">
        <v>1</v>
      </c>
      <c r="L610">
        <v>82.5</v>
      </c>
      <c r="M610" s="38">
        <v>1</v>
      </c>
      <c r="N610">
        <v>82.5</v>
      </c>
      <c r="O610">
        <v>82.5</v>
      </c>
      <c r="S610">
        <v>82.5</v>
      </c>
    </row>
    <row r="611" spans="1:23" x14ac:dyDescent="0.25">
      <c r="A611" s="2">
        <v>45204</v>
      </c>
      <c r="B611" t="s">
        <v>9273</v>
      </c>
      <c r="C611" t="s">
        <v>9224</v>
      </c>
      <c r="D611" t="s">
        <v>9225</v>
      </c>
      <c r="E611" t="s">
        <v>9915</v>
      </c>
      <c r="F611" t="s">
        <v>9916</v>
      </c>
      <c r="G611">
        <v>14.9</v>
      </c>
      <c r="I611" s="38">
        <v>0.2</v>
      </c>
      <c r="J611">
        <v>2.98</v>
      </c>
      <c r="K611" s="38">
        <v>7.0000000000000007E-2</v>
      </c>
      <c r="L611">
        <v>1.0429999999999999</v>
      </c>
      <c r="M611" s="38">
        <v>0.18</v>
      </c>
      <c r="N611">
        <v>2.6819999999999999</v>
      </c>
      <c r="O611">
        <v>2.6819999999999999</v>
      </c>
      <c r="P611">
        <v>0.14899999999999999</v>
      </c>
      <c r="Q611">
        <v>1.9370000000000001</v>
      </c>
      <c r="S611">
        <v>0.29799999999999999</v>
      </c>
      <c r="U611">
        <v>0.29799999999999999</v>
      </c>
    </row>
    <row r="612" spans="1:23" x14ac:dyDescent="0.25">
      <c r="A612" s="2">
        <v>45204</v>
      </c>
      <c r="B612" t="s">
        <v>9273</v>
      </c>
      <c r="C612" t="s">
        <v>9224</v>
      </c>
      <c r="D612" t="s">
        <v>9225</v>
      </c>
      <c r="E612" t="s">
        <v>9915</v>
      </c>
      <c r="F612" t="s">
        <v>9916</v>
      </c>
      <c r="G612">
        <v>49.1</v>
      </c>
      <c r="I612" s="38">
        <v>0.2</v>
      </c>
      <c r="J612">
        <v>9.82</v>
      </c>
      <c r="K612" s="38">
        <v>7.0000000000000007E-2</v>
      </c>
      <c r="L612">
        <v>3.4369999999999998</v>
      </c>
      <c r="M612" s="38">
        <v>0.18</v>
      </c>
      <c r="N612">
        <v>8.8379999999999992</v>
      </c>
      <c r="O612">
        <v>8.8379999999999992</v>
      </c>
      <c r="P612">
        <v>0.49099999999999999</v>
      </c>
      <c r="Q612">
        <v>6.383</v>
      </c>
      <c r="S612">
        <v>0.98199999999999998</v>
      </c>
      <c r="U612">
        <v>0.98199999999999998</v>
      </c>
    </row>
    <row r="613" spans="1:23" x14ac:dyDescent="0.25">
      <c r="A613" s="2">
        <v>45232</v>
      </c>
      <c r="B613" t="s">
        <v>7066</v>
      </c>
      <c r="C613" t="s">
        <v>9229</v>
      </c>
      <c r="D613" t="s">
        <v>84</v>
      </c>
      <c r="E613" t="s">
        <v>10021</v>
      </c>
      <c r="F613" t="s">
        <v>10022</v>
      </c>
      <c r="G613">
        <v>5.4855601752999998</v>
      </c>
      <c r="I613" s="38">
        <v>0.3</v>
      </c>
      <c r="J613">
        <v>1.64566805259</v>
      </c>
      <c r="K613" s="38">
        <v>0.26</v>
      </c>
      <c r="L613">
        <v>1.4262456455779999</v>
      </c>
      <c r="M613" s="38">
        <v>0.3</v>
      </c>
      <c r="N613">
        <v>1.64566805259</v>
      </c>
      <c r="O613">
        <v>1.4811012473309999</v>
      </c>
      <c r="Q613">
        <v>5.4855601753E-2</v>
      </c>
      <c r="S613">
        <v>1.4262456455779999</v>
      </c>
      <c r="W613">
        <v>0.164566805259</v>
      </c>
    </row>
    <row r="614" spans="1:23" x14ac:dyDescent="0.25">
      <c r="A614" s="2">
        <v>45232</v>
      </c>
      <c r="B614" t="s">
        <v>7066</v>
      </c>
      <c r="C614" t="s">
        <v>9229</v>
      </c>
      <c r="D614" t="s">
        <v>9256</v>
      </c>
      <c r="E614" t="s">
        <v>10021</v>
      </c>
      <c r="F614" t="s">
        <v>10022</v>
      </c>
      <c r="G614">
        <v>9.7521069783119998</v>
      </c>
      <c r="I614" s="38">
        <v>0.30000000000004101</v>
      </c>
      <c r="J614">
        <v>2.9256320934939999</v>
      </c>
      <c r="K614" s="38">
        <v>0.25999999999998802</v>
      </c>
      <c r="L614">
        <v>2.5355478143610002</v>
      </c>
      <c r="M614" s="38">
        <v>0.3</v>
      </c>
      <c r="N614">
        <v>2.9256320934929998</v>
      </c>
      <c r="O614">
        <v>2.633068884144</v>
      </c>
      <c r="Q614">
        <v>9.7521069783E-2</v>
      </c>
      <c r="S614">
        <v>2.5355478143610002</v>
      </c>
      <c r="W614">
        <v>0.29256320934899999</v>
      </c>
    </row>
    <row r="615" spans="1:23" x14ac:dyDescent="0.25">
      <c r="A615" s="2">
        <v>45260</v>
      </c>
      <c r="B615" t="s">
        <v>7066</v>
      </c>
      <c r="C615" t="s">
        <v>9224</v>
      </c>
      <c r="D615" t="s">
        <v>9225</v>
      </c>
      <c r="E615" t="s">
        <v>10023</v>
      </c>
      <c r="F615" t="s">
        <v>10024</v>
      </c>
      <c r="G615">
        <v>68</v>
      </c>
      <c r="I615" s="38">
        <v>0.2</v>
      </c>
      <c r="J615">
        <v>13.6</v>
      </c>
      <c r="K615" s="38"/>
      <c r="M615" s="38">
        <v>0.2</v>
      </c>
      <c r="N615">
        <v>13.6</v>
      </c>
      <c r="O615">
        <v>13.6</v>
      </c>
      <c r="P615">
        <v>2.04</v>
      </c>
      <c r="Q615">
        <v>3.4</v>
      </c>
      <c r="S615">
        <v>6.8</v>
      </c>
      <c r="V615">
        <v>1.36</v>
      </c>
    </row>
    <row r="616" spans="1:23" x14ac:dyDescent="0.25">
      <c r="A616" s="2">
        <v>45280</v>
      </c>
      <c r="B616" t="s">
        <v>8761</v>
      </c>
      <c r="C616" t="s">
        <v>9218</v>
      </c>
      <c r="D616" t="s">
        <v>141</v>
      </c>
      <c r="E616" t="s">
        <v>10025</v>
      </c>
      <c r="F616" t="s">
        <v>10026</v>
      </c>
      <c r="G616">
        <v>5</v>
      </c>
      <c r="I616" s="38">
        <v>1</v>
      </c>
      <c r="J616">
        <v>5</v>
      </c>
      <c r="K616" s="38">
        <v>0.1</v>
      </c>
      <c r="L616">
        <v>0.5</v>
      </c>
      <c r="M616" s="38">
        <v>1</v>
      </c>
      <c r="N616">
        <v>5</v>
      </c>
      <c r="O616">
        <v>5</v>
      </c>
      <c r="P616">
        <v>0.5</v>
      </c>
      <c r="Q616">
        <v>4.5</v>
      </c>
    </row>
    <row r="617" spans="1:23" x14ac:dyDescent="0.25">
      <c r="A617" s="2">
        <v>45280</v>
      </c>
      <c r="B617" t="s">
        <v>8761</v>
      </c>
      <c r="C617" t="s">
        <v>9218</v>
      </c>
      <c r="D617" t="s">
        <v>9262</v>
      </c>
      <c r="E617" t="s">
        <v>10025</v>
      </c>
      <c r="F617" t="s">
        <v>10026</v>
      </c>
      <c r="G617">
        <v>45</v>
      </c>
      <c r="I617" s="38">
        <v>1</v>
      </c>
      <c r="J617">
        <v>45</v>
      </c>
      <c r="K617" s="38">
        <v>0.1</v>
      </c>
      <c r="L617">
        <v>4.5</v>
      </c>
      <c r="M617" s="38">
        <v>1</v>
      </c>
      <c r="N617">
        <v>45</v>
      </c>
      <c r="O617">
        <v>45</v>
      </c>
      <c r="P617">
        <v>4.5</v>
      </c>
      <c r="Q617">
        <v>40.5</v>
      </c>
    </row>
    <row r="618" spans="1:23" x14ac:dyDescent="0.25">
      <c r="A618" s="2">
        <v>45260</v>
      </c>
      <c r="B618" t="s">
        <v>4824</v>
      </c>
      <c r="C618" t="s">
        <v>9229</v>
      </c>
      <c r="D618" t="s">
        <v>141</v>
      </c>
      <c r="E618" t="s">
        <v>10027</v>
      </c>
      <c r="F618" t="s">
        <v>10028</v>
      </c>
      <c r="G618">
        <v>6.6</v>
      </c>
      <c r="I618" s="38">
        <v>1</v>
      </c>
      <c r="J618">
        <v>6.6</v>
      </c>
      <c r="K618" s="38">
        <v>0.93</v>
      </c>
      <c r="L618">
        <v>6.1379999999999999</v>
      </c>
      <c r="M618" s="38">
        <v>1</v>
      </c>
      <c r="N618">
        <v>6.6</v>
      </c>
      <c r="O618">
        <v>6.6</v>
      </c>
      <c r="P618">
        <v>1.9139999999999999</v>
      </c>
      <c r="Q618">
        <v>0.39600000000000002</v>
      </c>
      <c r="S618">
        <v>4.0919999999999996</v>
      </c>
      <c r="U618">
        <v>0.19800000000000001</v>
      </c>
    </row>
    <row r="619" spans="1:23" x14ac:dyDescent="0.25">
      <c r="A619" s="2">
        <v>45260</v>
      </c>
      <c r="B619" t="s">
        <v>4824</v>
      </c>
      <c r="C619" t="s">
        <v>9229</v>
      </c>
      <c r="D619" t="s">
        <v>9250</v>
      </c>
      <c r="E619" t="s">
        <v>10027</v>
      </c>
      <c r="F619" t="s">
        <v>10028</v>
      </c>
      <c r="G619">
        <v>2</v>
      </c>
      <c r="I619" s="38">
        <v>1</v>
      </c>
      <c r="J619">
        <v>2</v>
      </c>
      <c r="K619" s="38">
        <v>0.93</v>
      </c>
      <c r="L619">
        <v>1.86</v>
      </c>
      <c r="M619" s="38">
        <v>1</v>
      </c>
      <c r="N619">
        <v>2</v>
      </c>
      <c r="O619">
        <v>2</v>
      </c>
      <c r="P619">
        <v>0.57999999999999996</v>
      </c>
      <c r="Q619">
        <v>0.12</v>
      </c>
      <c r="S619">
        <v>1.24</v>
      </c>
      <c r="U619">
        <v>0.06</v>
      </c>
    </row>
    <row r="620" spans="1:23" x14ac:dyDescent="0.25">
      <c r="A620" s="2">
        <v>45260</v>
      </c>
      <c r="B620" t="s">
        <v>4824</v>
      </c>
      <c r="C620" t="s">
        <v>9229</v>
      </c>
      <c r="D620" t="s">
        <v>84</v>
      </c>
      <c r="E620" t="s">
        <v>10027</v>
      </c>
      <c r="F620" t="s">
        <v>10028</v>
      </c>
      <c r="G620">
        <v>2.6</v>
      </c>
      <c r="I620" s="38">
        <v>1</v>
      </c>
      <c r="J620">
        <v>2.6</v>
      </c>
      <c r="K620" s="38">
        <v>0.93</v>
      </c>
      <c r="L620">
        <v>2.4180000000000001</v>
      </c>
      <c r="M620" s="38">
        <v>1</v>
      </c>
      <c r="N620">
        <v>2.6</v>
      </c>
      <c r="O620">
        <v>2.6</v>
      </c>
      <c r="P620">
        <v>0.754</v>
      </c>
      <c r="Q620">
        <v>0.156</v>
      </c>
      <c r="S620">
        <v>1.6120000000000001</v>
      </c>
      <c r="U620">
        <v>7.8E-2</v>
      </c>
    </row>
    <row r="621" spans="1:23" x14ac:dyDescent="0.25">
      <c r="A621" s="2">
        <v>45260</v>
      </c>
      <c r="B621" t="s">
        <v>4824</v>
      </c>
      <c r="C621" t="s">
        <v>9229</v>
      </c>
      <c r="D621" t="s">
        <v>9256</v>
      </c>
      <c r="E621" t="s">
        <v>10027</v>
      </c>
      <c r="F621" t="s">
        <v>10028</v>
      </c>
      <c r="G621">
        <v>8.3000000000000007</v>
      </c>
      <c r="I621" s="38">
        <v>1</v>
      </c>
      <c r="J621">
        <v>8.3000000000000007</v>
      </c>
      <c r="K621" s="38">
        <v>0.93</v>
      </c>
      <c r="L621">
        <v>7.7190000000000003</v>
      </c>
      <c r="M621" s="38">
        <v>1</v>
      </c>
      <c r="N621">
        <v>8.3000000000000007</v>
      </c>
      <c r="O621">
        <v>8.3000000000000007</v>
      </c>
      <c r="P621">
        <v>2.407</v>
      </c>
      <c r="Q621">
        <v>0.498</v>
      </c>
      <c r="S621">
        <v>5.1459999999999999</v>
      </c>
      <c r="U621">
        <v>0.249</v>
      </c>
    </row>
    <row r="622" spans="1:23" x14ac:dyDescent="0.25">
      <c r="A622" s="2">
        <v>45260</v>
      </c>
      <c r="B622" t="s">
        <v>4824</v>
      </c>
      <c r="C622" t="s">
        <v>9229</v>
      </c>
      <c r="D622" t="s">
        <v>9234</v>
      </c>
      <c r="E622" t="s">
        <v>10027</v>
      </c>
      <c r="F622" t="s">
        <v>10028</v>
      </c>
      <c r="G622">
        <v>0.5</v>
      </c>
      <c r="I622" s="38">
        <v>1</v>
      </c>
      <c r="J622">
        <v>0.5</v>
      </c>
      <c r="K622" s="38">
        <v>0.93</v>
      </c>
      <c r="L622">
        <v>0.46500000000000002</v>
      </c>
      <c r="M622" s="38">
        <v>1</v>
      </c>
      <c r="N622">
        <v>0.5</v>
      </c>
      <c r="O622">
        <v>0.5</v>
      </c>
      <c r="P622">
        <v>0.14499999999999999</v>
      </c>
      <c r="Q622">
        <v>0.03</v>
      </c>
      <c r="S622">
        <v>0.31</v>
      </c>
      <c r="U622">
        <v>1.4999999999999999E-2</v>
      </c>
    </row>
    <row r="623" spans="1:23" x14ac:dyDescent="0.25">
      <c r="A623" s="2">
        <v>45264</v>
      </c>
      <c r="B623" t="s">
        <v>9261</v>
      </c>
      <c r="C623" t="s">
        <v>318</v>
      </c>
      <c r="D623" t="s">
        <v>9262</v>
      </c>
      <c r="E623" t="s">
        <v>9263</v>
      </c>
      <c r="F623" t="s">
        <v>9264</v>
      </c>
      <c r="G623">
        <v>40.32</v>
      </c>
      <c r="I623" s="38">
        <v>1</v>
      </c>
      <c r="J623">
        <v>40.32</v>
      </c>
      <c r="K623" s="38"/>
      <c r="M623" s="38">
        <v>1</v>
      </c>
      <c r="N623">
        <v>40.32</v>
      </c>
      <c r="O623">
        <v>40.32</v>
      </c>
      <c r="Q623">
        <v>40.32</v>
      </c>
    </row>
    <row r="624" spans="1:23" x14ac:dyDescent="0.25">
      <c r="A624" s="2">
        <v>45268</v>
      </c>
      <c r="B624" t="s">
        <v>9423</v>
      </c>
      <c r="C624" t="s">
        <v>9218</v>
      </c>
      <c r="D624" t="s">
        <v>9234</v>
      </c>
      <c r="E624" t="s">
        <v>9614</v>
      </c>
      <c r="F624" t="s">
        <v>9615</v>
      </c>
      <c r="G624">
        <v>10</v>
      </c>
      <c r="I624" s="38">
        <v>1</v>
      </c>
      <c r="J624">
        <v>10</v>
      </c>
      <c r="K624" s="38">
        <v>1</v>
      </c>
      <c r="L624">
        <v>10</v>
      </c>
      <c r="M624" s="38">
        <v>0.5</v>
      </c>
      <c r="N624">
        <v>5</v>
      </c>
      <c r="W624">
        <v>5</v>
      </c>
    </row>
    <row r="625" spans="1:23" x14ac:dyDescent="0.25">
      <c r="A625" s="2">
        <v>45279</v>
      </c>
      <c r="B625" t="s">
        <v>9423</v>
      </c>
      <c r="C625" t="s">
        <v>9218</v>
      </c>
      <c r="D625" t="s">
        <v>9234</v>
      </c>
      <c r="E625" t="s">
        <v>9614</v>
      </c>
      <c r="F625" t="s">
        <v>9615</v>
      </c>
      <c r="G625">
        <v>15</v>
      </c>
      <c r="I625" s="38">
        <v>1</v>
      </c>
      <c r="J625">
        <v>15</v>
      </c>
      <c r="K625" s="38">
        <v>1</v>
      </c>
      <c r="L625">
        <v>15</v>
      </c>
      <c r="M625" s="38">
        <v>0.5</v>
      </c>
      <c r="N625">
        <v>7.5</v>
      </c>
      <c r="W625">
        <v>7.5</v>
      </c>
    </row>
    <row r="626" spans="1:23" x14ac:dyDescent="0.25">
      <c r="A626" s="2">
        <v>45223</v>
      </c>
      <c r="B626" t="s">
        <v>9292</v>
      </c>
      <c r="C626" t="s">
        <v>9218</v>
      </c>
      <c r="D626" t="s">
        <v>141</v>
      </c>
      <c r="E626" t="s">
        <v>9991</v>
      </c>
      <c r="F626" t="s">
        <v>9992</v>
      </c>
      <c r="G626">
        <v>15.404999999999999</v>
      </c>
      <c r="I626" s="38">
        <v>1</v>
      </c>
      <c r="J626">
        <v>15.404999999999999</v>
      </c>
      <c r="K626" s="38"/>
      <c r="M626" s="38">
        <v>1</v>
      </c>
      <c r="N626">
        <v>15.404999999999999</v>
      </c>
      <c r="O626">
        <v>15.404999999999999</v>
      </c>
      <c r="P626">
        <v>15.404999999999999</v>
      </c>
    </row>
    <row r="627" spans="1:23" x14ac:dyDescent="0.25">
      <c r="A627" s="2">
        <v>45275</v>
      </c>
      <c r="B627" t="s">
        <v>88</v>
      </c>
      <c r="C627" t="s">
        <v>9218</v>
      </c>
      <c r="D627" t="s">
        <v>84</v>
      </c>
      <c r="E627" t="s">
        <v>10029</v>
      </c>
      <c r="F627" t="s">
        <v>10030</v>
      </c>
      <c r="G627">
        <v>200</v>
      </c>
      <c r="I627" s="38">
        <v>1</v>
      </c>
      <c r="J627">
        <v>200</v>
      </c>
      <c r="K627" s="38">
        <v>1</v>
      </c>
      <c r="L627">
        <v>200</v>
      </c>
      <c r="M627" s="38">
        <v>1</v>
      </c>
      <c r="N627">
        <v>200</v>
      </c>
      <c r="O627">
        <v>200</v>
      </c>
      <c r="S627">
        <v>200</v>
      </c>
    </row>
    <row r="628" spans="1:23" x14ac:dyDescent="0.25">
      <c r="A628" s="2">
        <v>45275</v>
      </c>
      <c r="B628" t="s">
        <v>88</v>
      </c>
      <c r="C628" t="s">
        <v>9218</v>
      </c>
      <c r="D628" t="s">
        <v>84</v>
      </c>
      <c r="E628" t="s">
        <v>10031</v>
      </c>
      <c r="F628" t="s">
        <v>10032</v>
      </c>
      <c r="G628">
        <v>300</v>
      </c>
      <c r="I628" s="38">
        <v>1</v>
      </c>
      <c r="J628">
        <v>300</v>
      </c>
      <c r="K628" s="38">
        <v>1</v>
      </c>
      <c r="L628">
        <v>300</v>
      </c>
      <c r="M628" s="38">
        <v>1</v>
      </c>
      <c r="N628">
        <v>300</v>
      </c>
      <c r="O628">
        <v>300</v>
      </c>
      <c r="S628">
        <v>300</v>
      </c>
    </row>
    <row r="629" spans="1:23" x14ac:dyDescent="0.25">
      <c r="A629" s="2">
        <v>45282</v>
      </c>
      <c r="B629" t="s">
        <v>9289</v>
      </c>
      <c r="C629" t="s">
        <v>318</v>
      </c>
      <c r="D629" t="s">
        <v>9225</v>
      </c>
      <c r="E629" t="s">
        <v>10033</v>
      </c>
      <c r="F629" t="s">
        <v>10034</v>
      </c>
      <c r="G629">
        <v>200</v>
      </c>
      <c r="I629" s="38">
        <v>0.01</v>
      </c>
      <c r="J629">
        <v>2</v>
      </c>
      <c r="K629" s="38">
        <v>5.0000000000000001E-3</v>
      </c>
      <c r="L629">
        <v>1</v>
      </c>
      <c r="M629" s="38">
        <v>5.0000000000000001E-3</v>
      </c>
      <c r="N629">
        <v>1</v>
      </c>
      <c r="O629">
        <v>1</v>
      </c>
      <c r="P629">
        <v>1</v>
      </c>
    </row>
    <row r="630" spans="1:23" x14ac:dyDescent="0.25">
      <c r="A630" s="2">
        <v>45281</v>
      </c>
      <c r="B630" t="s">
        <v>9228</v>
      </c>
      <c r="C630" t="s">
        <v>9218</v>
      </c>
      <c r="D630" t="s">
        <v>9262</v>
      </c>
      <c r="E630" t="s">
        <v>9405</v>
      </c>
      <c r="F630" t="s">
        <v>9406</v>
      </c>
      <c r="G630">
        <v>56.4</v>
      </c>
      <c r="I630" s="38">
        <v>1</v>
      </c>
      <c r="J630">
        <v>56.4</v>
      </c>
      <c r="K630" s="38"/>
      <c r="M630" s="38">
        <v>1</v>
      </c>
      <c r="N630">
        <v>56.4</v>
      </c>
      <c r="O630">
        <v>56.4</v>
      </c>
      <c r="V630">
        <v>56.4</v>
      </c>
    </row>
    <row r="631" spans="1:23" x14ac:dyDescent="0.25">
      <c r="A631" s="2">
        <v>45243</v>
      </c>
      <c r="B631" t="s">
        <v>7066</v>
      </c>
      <c r="C631" t="s">
        <v>9218</v>
      </c>
      <c r="D631" t="s">
        <v>9262</v>
      </c>
      <c r="E631" t="s">
        <v>10035</v>
      </c>
      <c r="F631" t="s">
        <v>10036</v>
      </c>
      <c r="G631">
        <v>20</v>
      </c>
      <c r="I631" s="38">
        <v>0.04</v>
      </c>
      <c r="J631">
        <v>0.8</v>
      </c>
      <c r="K631" s="38"/>
      <c r="M631" s="38">
        <v>0.04</v>
      </c>
      <c r="N631">
        <v>0.8</v>
      </c>
      <c r="O631">
        <v>0.8</v>
      </c>
      <c r="P631">
        <v>0.8</v>
      </c>
    </row>
    <row r="632" spans="1:23" x14ac:dyDescent="0.25">
      <c r="A632" s="2">
        <v>45278</v>
      </c>
      <c r="B632" t="s">
        <v>9380</v>
      </c>
      <c r="C632" t="s">
        <v>9224</v>
      </c>
      <c r="D632" t="s">
        <v>9225</v>
      </c>
      <c r="E632" t="s">
        <v>9753</v>
      </c>
      <c r="F632" t="s">
        <v>9754</v>
      </c>
      <c r="G632">
        <v>100</v>
      </c>
      <c r="I632" s="38">
        <v>0.2</v>
      </c>
      <c r="J632">
        <v>20</v>
      </c>
      <c r="K632" s="38">
        <v>3.3300000000000003E-2</v>
      </c>
      <c r="L632">
        <v>3.33</v>
      </c>
      <c r="M632" s="38">
        <v>0.2</v>
      </c>
      <c r="N632">
        <v>20</v>
      </c>
      <c r="O632">
        <v>20</v>
      </c>
      <c r="P632">
        <v>6.67</v>
      </c>
      <c r="Q632">
        <v>10</v>
      </c>
      <c r="S632">
        <v>3.33</v>
      </c>
    </row>
    <row r="633" spans="1:23" x14ac:dyDescent="0.25">
      <c r="A633" s="2">
        <v>45272</v>
      </c>
      <c r="B633" t="s">
        <v>9373</v>
      </c>
      <c r="C633" t="s">
        <v>9218</v>
      </c>
      <c r="D633" t="s">
        <v>9262</v>
      </c>
      <c r="E633" t="s">
        <v>9993</v>
      </c>
      <c r="F633" t="s">
        <v>9994</v>
      </c>
      <c r="G633">
        <v>50</v>
      </c>
      <c r="I633" s="38">
        <v>0.91</v>
      </c>
      <c r="J633">
        <v>45.5</v>
      </c>
      <c r="K633" s="38">
        <v>0.09</v>
      </c>
      <c r="L633">
        <v>4.5</v>
      </c>
      <c r="M633" s="38">
        <v>0.91</v>
      </c>
      <c r="N633">
        <v>45.5</v>
      </c>
      <c r="O633">
        <v>45.5</v>
      </c>
      <c r="P633">
        <v>45.5</v>
      </c>
    </row>
    <row r="634" spans="1:23" x14ac:dyDescent="0.25">
      <c r="A634" s="2">
        <v>45272</v>
      </c>
      <c r="B634" t="s">
        <v>6571</v>
      </c>
      <c r="C634" t="s">
        <v>9229</v>
      </c>
      <c r="D634" t="s">
        <v>141</v>
      </c>
      <c r="E634" t="s">
        <v>10037</v>
      </c>
      <c r="F634" t="s">
        <v>10038</v>
      </c>
      <c r="G634">
        <v>100</v>
      </c>
      <c r="I634" s="38">
        <v>1</v>
      </c>
      <c r="J634">
        <v>100</v>
      </c>
      <c r="K634" s="38">
        <v>1</v>
      </c>
      <c r="L634">
        <v>100</v>
      </c>
      <c r="M634" s="38">
        <v>1</v>
      </c>
      <c r="N634">
        <v>100</v>
      </c>
      <c r="O634">
        <v>100</v>
      </c>
      <c r="P634">
        <v>100</v>
      </c>
    </row>
    <row r="635" spans="1:23" x14ac:dyDescent="0.25">
      <c r="A635" s="2">
        <v>45274</v>
      </c>
      <c r="B635" t="s">
        <v>9243</v>
      </c>
      <c r="C635" t="s">
        <v>9224</v>
      </c>
      <c r="D635" t="s">
        <v>9225</v>
      </c>
      <c r="E635" t="s">
        <v>9925</v>
      </c>
      <c r="F635" t="s">
        <v>9926</v>
      </c>
      <c r="G635">
        <v>190.7</v>
      </c>
      <c r="I635" s="38">
        <v>0.02</v>
      </c>
      <c r="J635">
        <v>3.8140000000000001</v>
      </c>
      <c r="K635" s="38">
        <v>0.01</v>
      </c>
      <c r="L635">
        <v>1.907</v>
      </c>
      <c r="M635" s="38">
        <v>0.01</v>
      </c>
      <c r="N635">
        <v>1.907</v>
      </c>
      <c r="O635">
        <v>1.907</v>
      </c>
      <c r="P635">
        <v>1.907</v>
      </c>
    </row>
    <row r="636" spans="1:23" x14ac:dyDescent="0.25">
      <c r="A636" s="2">
        <v>45281</v>
      </c>
      <c r="B636" t="s">
        <v>9279</v>
      </c>
      <c r="C636" t="s">
        <v>9218</v>
      </c>
      <c r="D636" t="s">
        <v>9262</v>
      </c>
      <c r="E636" t="s">
        <v>9301</v>
      </c>
      <c r="F636" t="s">
        <v>9302</v>
      </c>
      <c r="G636">
        <v>64</v>
      </c>
      <c r="I636" s="38">
        <v>1</v>
      </c>
      <c r="J636">
        <v>64</v>
      </c>
      <c r="K636" s="38"/>
      <c r="M636" s="38">
        <v>1</v>
      </c>
      <c r="N636">
        <v>64</v>
      </c>
      <c r="O636">
        <v>64</v>
      </c>
      <c r="V636">
        <v>64</v>
      </c>
    </row>
    <row r="637" spans="1:23" x14ac:dyDescent="0.25">
      <c r="A637" s="2">
        <v>45282</v>
      </c>
      <c r="B637" t="s">
        <v>9273</v>
      </c>
      <c r="C637" t="s">
        <v>9218</v>
      </c>
      <c r="D637" t="s">
        <v>9262</v>
      </c>
      <c r="E637" t="s">
        <v>9908</v>
      </c>
      <c r="F637" t="s">
        <v>9909</v>
      </c>
      <c r="G637">
        <v>17.5</v>
      </c>
      <c r="I637" s="38">
        <v>1</v>
      </c>
      <c r="J637">
        <v>17.5</v>
      </c>
      <c r="K637" s="38">
        <v>1</v>
      </c>
      <c r="L637">
        <v>17.5</v>
      </c>
      <c r="M637" s="38">
        <v>1</v>
      </c>
      <c r="N637">
        <v>17.5</v>
      </c>
      <c r="O637">
        <v>17.5</v>
      </c>
      <c r="R637">
        <v>0.875</v>
      </c>
      <c r="V637">
        <v>16.625</v>
      </c>
    </row>
    <row r="638" spans="1:23" x14ac:dyDescent="0.25">
      <c r="A638" s="2">
        <v>45281</v>
      </c>
      <c r="B638" t="s">
        <v>9273</v>
      </c>
      <c r="C638" t="s">
        <v>9218</v>
      </c>
      <c r="D638" t="s">
        <v>9262</v>
      </c>
      <c r="E638" t="s">
        <v>9908</v>
      </c>
      <c r="F638" t="s">
        <v>9909</v>
      </c>
      <c r="G638">
        <v>43.567999999999998</v>
      </c>
      <c r="I638" s="38">
        <v>1</v>
      </c>
      <c r="J638">
        <v>43.567999999999998</v>
      </c>
      <c r="K638" s="38">
        <v>1</v>
      </c>
      <c r="L638">
        <v>43.567999999999998</v>
      </c>
      <c r="M638" s="38">
        <v>1</v>
      </c>
      <c r="N638">
        <v>43.567999999999998</v>
      </c>
      <c r="O638">
        <v>43.567999999999998</v>
      </c>
      <c r="R638">
        <v>2.1783999999999999</v>
      </c>
      <c r="V638">
        <v>41.389600000000002</v>
      </c>
    </row>
    <row r="639" spans="1:23" x14ac:dyDescent="0.25">
      <c r="A639" s="2">
        <v>45272</v>
      </c>
      <c r="B639" t="s">
        <v>9243</v>
      </c>
      <c r="C639" t="s">
        <v>9229</v>
      </c>
      <c r="D639" t="s">
        <v>132</v>
      </c>
      <c r="E639" t="s">
        <v>10039</v>
      </c>
      <c r="F639" t="s">
        <v>10040</v>
      </c>
      <c r="G639">
        <v>3.5</v>
      </c>
      <c r="I639" s="38">
        <v>0.1356</v>
      </c>
      <c r="J639">
        <v>0.47460000000000002</v>
      </c>
      <c r="K639" s="38">
        <v>7.9699999999999993E-2</v>
      </c>
      <c r="L639">
        <v>0.27894999999999998</v>
      </c>
      <c r="M639" s="38">
        <v>7.8299999999999995E-2</v>
      </c>
      <c r="N639">
        <v>0.27405000000000002</v>
      </c>
      <c r="O639">
        <v>0.1729</v>
      </c>
      <c r="P639">
        <v>2.9399999999999999E-2</v>
      </c>
      <c r="Q639">
        <v>6.0900000000000003E-2</v>
      </c>
      <c r="S639">
        <v>7.0699999999999999E-2</v>
      </c>
      <c r="V639">
        <v>1.1900000000000001E-2</v>
      </c>
      <c r="W639">
        <v>0.10115</v>
      </c>
    </row>
    <row r="640" spans="1:23" x14ac:dyDescent="0.25">
      <c r="A640" s="2">
        <v>45272</v>
      </c>
      <c r="B640" t="s">
        <v>9243</v>
      </c>
      <c r="C640" t="s">
        <v>9229</v>
      </c>
      <c r="D640" t="s">
        <v>141</v>
      </c>
      <c r="E640" t="s">
        <v>10039</v>
      </c>
      <c r="F640" t="s">
        <v>10040</v>
      </c>
      <c r="G640">
        <v>2.5</v>
      </c>
      <c r="I640" s="38">
        <v>0.1356</v>
      </c>
      <c r="J640">
        <v>0.33900000000000002</v>
      </c>
      <c r="K640" s="38">
        <v>7.9699999999999993E-2</v>
      </c>
      <c r="L640">
        <v>0.19925000000000001</v>
      </c>
      <c r="M640" s="38">
        <v>7.8299999999999995E-2</v>
      </c>
      <c r="N640">
        <v>0.19575000000000001</v>
      </c>
      <c r="O640">
        <v>0.1235</v>
      </c>
      <c r="P640">
        <v>2.1000000000000001E-2</v>
      </c>
      <c r="Q640">
        <v>4.3499999999999997E-2</v>
      </c>
      <c r="S640">
        <v>5.0500000000000003E-2</v>
      </c>
      <c r="V640">
        <v>8.5000000000000006E-3</v>
      </c>
      <c r="W640">
        <v>7.2249999999999995E-2</v>
      </c>
    </row>
    <row r="641" spans="1:23" x14ac:dyDescent="0.25">
      <c r="A641" s="2">
        <v>45272</v>
      </c>
      <c r="B641" t="s">
        <v>9243</v>
      </c>
      <c r="C641" t="s">
        <v>9229</v>
      </c>
      <c r="D641" t="s">
        <v>9262</v>
      </c>
      <c r="E641" t="s">
        <v>10039</v>
      </c>
      <c r="F641" t="s">
        <v>10040</v>
      </c>
      <c r="G641">
        <v>16.75</v>
      </c>
      <c r="I641" s="38">
        <v>0.1356</v>
      </c>
      <c r="J641">
        <v>2.2713000000000001</v>
      </c>
      <c r="K641" s="38">
        <v>7.9699999999999993E-2</v>
      </c>
      <c r="L641">
        <v>1.334975</v>
      </c>
      <c r="M641" s="38">
        <v>7.8299999999999995E-2</v>
      </c>
      <c r="N641">
        <v>1.3115250000000001</v>
      </c>
      <c r="O641">
        <v>0.82745000000000002</v>
      </c>
      <c r="P641">
        <v>0.14069999999999999</v>
      </c>
      <c r="Q641">
        <v>0.29144999999999999</v>
      </c>
      <c r="S641">
        <v>0.33834999999999998</v>
      </c>
      <c r="V641">
        <v>5.6950000000000001E-2</v>
      </c>
      <c r="W641">
        <v>0.48407499999999998</v>
      </c>
    </row>
    <row r="642" spans="1:23" x14ac:dyDescent="0.25">
      <c r="A642" s="2">
        <v>45272</v>
      </c>
      <c r="B642" t="s">
        <v>9243</v>
      </c>
      <c r="C642" t="s">
        <v>9229</v>
      </c>
      <c r="D642" t="s">
        <v>9240</v>
      </c>
      <c r="E642" t="s">
        <v>10039</v>
      </c>
      <c r="F642" t="s">
        <v>10040</v>
      </c>
      <c r="G642">
        <v>18</v>
      </c>
      <c r="I642" s="38">
        <v>0.1356</v>
      </c>
      <c r="J642">
        <v>2.4407999999999999</v>
      </c>
      <c r="K642" s="38">
        <v>7.9699999999999993E-2</v>
      </c>
      <c r="L642">
        <v>1.4346000000000001</v>
      </c>
      <c r="M642" s="38">
        <v>7.8299999999999995E-2</v>
      </c>
      <c r="N642">
        <v>1.4094</v>
      </c>
      <c r="O642">
        <v>0.88919999999999999</v>
      </c>
      <c r="P642">
        <v>0.1512</v>
      </c>
      <c r="Q642">
        <v>0.31319999999999998</v>
      </c>
      <c r="S642">
        <v>0.36359999999999998</v>
      </c>
      <c r="V642">
        <v>6.1199999999999997E-2</v>
      </c>
      <c r="W642">
        <v>0.5202</v>
      </c>
    </row>
    <row r="643" spans="1:23" x14ac:dyDescent="0.25">
      <c r="A643" s="2">
        <v>45272</v>
      </c>
      <c r="B643" t="s">
        <v>9243</v>
      </c>
      <c r="C643" t="s">
        <v>9229</v>
      </c>
      <c r="D643" t="s">
        <v>9250</v>
      </c>
      <c r="E643" t="s">
        <v>10039</v>
      </c>
      <c r="F643" t="s">
        <v>10040</v>
      </c>
      <c r="G643">
        <v>0.7</v>
      </c>
      <c r="I643" s="38">
        <v>0.1356</v>
      </c>
      <c r="J643">
        <v>9.4920000000000004E-2</v>
      </c>
      <c r="K643" s="38">
        <v>7.9699999999999993E-2</v>
      </c>
      <c r="L643">
        <v>5.5789999999999999E-2</v>
      </c>
      <c r="M643" s="38">
        <v>7.8299999999999995E-2</v>
      </c>
      <c r="N643">
        <v>5.4809999999999998E-2</v>
      </c>
      <c r="O643">
        <v>3.458E-2</v>
      </c>
      <c r="P643">
        <v>5.8799999999999998E-3</v>
      </c>
      <c r="Q643">
        <v>1.218E-2</v>
      </c>
      <c r="S643">
        <v>1.414E-2</v>
      </c>
      <c r="V643">
        <v>2.3800000000000002E-3</v>
      </c>
      <c r="W643">
        <v>2.0230000000000001E-2</v>
      </c>
    </row>
    <row r="644" spans="1:23" x14ac:dyDescent="0.25">
      <c r="A644" s="2">
        <v>45272</v>
      </c>
      <c r="B644" t="s">
        <v>9243</v>
      </c>
      <c r="C644" t="s">
        <v>9229</v>
      </c>
      <c r="D644" t="s">
        <v>9404</v>
      </c>
      <c r="E644" t="s">
        <v>10039</v>
      </c>
      <c r="F644" t="s">
        <v>10040</v>
      </c>
      <c r="G644">
        <v>2.25</v>
      </c>
      <c r="I644" s="38">
        <v>0.1356</v>
      </c>
      <c r="J644">
        <v>0.30509999999999998</v>
      </c>
      <c r="K644" s="38">
        <v>7.9699999999999993E-2</v>
      </c>
      <c r="L644">
        <v>0.17932500000000001</v>
      </c>
      <c r="M644" s="38">
        <v>7.8299999999999995E-2</v>
      </c>
      <c r="N644">
        <v>0.176175</v>
      </c>
      <c r="O644">
        <v>0.11115</v>
      </c>
      <c r="P644">
        <v>1.89E-2</v>
      </c>
      <c r="Q644">
        <v>3.9149999999999997E-2</v>
      </c>
      <c r="S644">
        <v>4.5449999999999997E-2</v>
      </c>
      <c r="V644">
        <v>7.6499999999999997E-3</v>
      </c>
      <c r="W644">
        <v>6.5024999999999999E-2</v>
      </c>
    </row>
    <row r="645" spans="1:23" x14ac:dyDescent="0.25">
      <c r="A645" s="2">
        <v>45272</v>
      </c>
      <c r="B645" t="s">
        <v>9243</v>
      </c>
      <c r="C645" t="s">
        <v>9229</v>
      </c>
      <c r="D645" t="s">
        <v>9234</v>
      </c>
      <c r="E645" t="s">
        <v>10039</v>
      </c>
      <c r="F645" t="s">
        <v>10040</v>
      </c>
      <c r="G645">
        <v>6.3</v>
      </c>
      <c r="I645" s="38">
        <v>0.1356</v>
      </c>
      <c r="J645">
        <v>0.85428000000000004</v>
      </c>
      <c r="K645" s="38">
        <v>7.9699999999999993E-2</v>
      </c>
      <c r="L645">
        <v>0.50210999999999995</v>
      </c>
      <c r="M645" s="38">
        <v>7.8299999999999995E-2</v>
      </c>
      <c r="N645">
        <v>0.49329000000000001</v>
      </c>
      <c r="O645">
        <v>0.31122</v>
      </c>
      <c r="P645">
        <v>5.2920000000000002E-2</v>
      </c>
      <c r="Q645">
        <v>0.10962</v>
      </c>
      <c r="S645">
        <v>0.12726000000000001</v>
      </c>
      <c r="V645">
        <v>2.1420000000000002E-2</v>
      </c>
      <c r="W645">
        <v>0.18207000000000001</v>
      </c>
    </row>
    <row r="646" spans="1:23" x14ac:dyDescent="0.25">
      <c r="A646" s="2">
        <v>45260</v>
      </c>
      <c r="B646" t="s">
        <v>9243</v>
      </c>
      <c r="C646" t="s">
        <v>9218</v>
      </c>
      <c r="D646" t="s">
        <v>84</v>
      </c>
      <c r="E646" t="s">
        <v>9246</v>
      </c>
      <c r="F646" t="s">
        <v>9247</v>
      </c>
      <c r="G646">
        <v>33</v>
      </c>
      <c r="I646" s="38">
        <v>1</v>
      </c>
      <c r="J646">
        <v>33</v>
      </c>
      <c r="K646" s="38">
        <v>1</v>
      </c>
      <c r="L646">
        <v>33</v>
      </c>
      <c r="M646" s="38">
        <v>1</v>
      </c>
      <c r="N646">
        <v>33</v>
      </c>
      <c r="O646">
        <v>33</v>
      </c>
      <c r="S646">
        <v>33</v>
      </c>
    </row>
    <row r="647" spans="1:23" x14ac:dyDescent="0.25">
      <c r="A647" s="2">
        <v>45282</v>
      </c>
      <c r="B647" t="s">
        <v>9279</v>
      </c>
      <c r="C647" t="s">
        <v>9218</v>
      </c>
      <c r="D647" t="s">
        <v>9262</v>
      </c>
      <c r="E647" t="s">
        <v>9508</v>
      </c>
      <c r="F647" t="s">
        <v>9509</v>
      </c>
      <c r="G647">
        <v>453.59702440351998</v>
      </c>
      <c r="I647" s="38">
        <v>1</v>
      </c>
      <c r="J647">
        <v>453.59702440351998</v>
      </c>
      <c r="K647" s="38">
        <v>3.0299999999998599E-2</v>
      </c>
      <c r="L647">
        <v>13.743989839426</v>
      </c>
      <c r="M647" s="38">
        <v>1</v>
      </c>
      <c r="N647">
        <v>453.59702440351998</v>
      </c>
      <c r="O647">
        <v>453.59702440351998</v>
      </c>
      <c r="V647">
        <v>453.59702440351998</v>
      </c>
    </row>
    <row r="648" spans="1:23" x14ac:dyDescent="0.25">
      <c r="A648" s="2">
        <v>45274</v>
      </c>
      <c r="B648" t="s">
        <v>9243</v>
      </c>
      <c r="C648" t="s">
        <v>9224</v>
      </c>
      <c r="D648" t="s">
        <v>9225</v>
      </c>
      <c r="E648" t="s">
        <v>10041</v>
      </c>
      <c r="F648" t="s">
        <v>10042</v>
      </c>
      <c r="G648">
        <v>9.3000000000000007</v>
      </c>
      <c r="I648" s="38">
        <v>0.2</v>
      </c>
      <c r="J648">
        <v>1.86</v>
      </c>
      <c r="K648" s="38"/>
      <c r="M648" s="38">
        <v>0.2</v>
      </c>
      <c r="N648">
        <v>1.86</v>
      </c>
      <c r="O648">
        <v>1.86</v>
      </c>
      <c r="P648">
        <v>9.2999999999999999E-2</v>
      </c>
      <c r="Q648">
        <v>1.488</v>
      </c>
      <c r="S648">
        <v>9.2999999999999999E-2</v>
      </c>
      <c r="V648">
        <v>0.186</v>
      </c>
    </row>
    <row r="649" spans="1:23" x14ac:dyDescent="0.25">
      <c r="A649" s="2">
        <v>45288</v>
      </c>
      <c r="B649" t="s">
        <v>6429</v>
      </c>
      <c r="C649" t="s">
        <v>9224</v>
      </c>
      <c r="D649" t="s">
        <v>9225</v>
      </c>
      <c r="E649" t="s">
        <v>10043</v>
      </c>
      <c r="F649" t="s">
        <v>10044</v>
      </c>
      <c r="G649">
        <v>15</v>
      </c>
      <c r="I649" s="38">
        <v>0.02</v>
      </c>
      <c r="J649">
        <v>0.3</v>
      </c>
      <c r="K649" s="38"/>
      <c r="M649" s="38">
        <v>0.02</v>
      </c>
      <c r="N649">
        <v>0.3</v>
      </c>
      <c r="O649">
        <v>0.3</v>
      </c>
      <c r="V649">
        <v>0.3</v>
      </c>
    </row>
    <row r="650" spans="1:23" x14ac:dyDescent="0.25">
      <c r="A650" s="2">
        <v>44918</v>
      </c>
      <c r="B650" t="s">
        <v>9289</v>
      </c>
      <c r="C650" t="s">
        <v>9229</v>
      </c>
      <c r="E650" t="s">
        <v>10051</v>
      </c>
      <c r="F650" t="s">
        <v>9708</v>
      </c>
      <c r="G650">
        <v>200</v>
      </c>
      <c r="I650" s="38">
        <v>0.17</v>
      </c>
      <c r="J650">
        <v>34</v>
      </c>
      <c r="K650" s="6"/>
      <c r="L650" s="6"/>
      <c r="M650" s="38">
        <v>0.17</v>
      </c>
      <c r="N650">
        <v>34</v>
      </c>
      <c r="O650">
        <v>22</v>
      </c>
      <c r="P650">
        <v>12</v>
      </c>
      <c r="Q650" s="6"/>
      <c r="R650" s="6"/>
      <c r="S650">
        <v>10</v>
      </c>
      <c r="T650" s="6"/>
      <c r="U650" s="6"/>
      <c r="V650" s="6"/>
      <c r="W650">
        <v>12</v>
      </c>
    </row>
    <row r="651" spans="1:23" x14ac:dyDescent="0.25">
      <c r="A651" s="2">
        <v>44904</v>
      </c>
      <c r="B651" t="s">
        <v>9317</v>
      </c>
      <c r="C651" t="s">
        <v>9218</v>
      </c>
      <c r="E651" t="s">
        <v>10052</v>
      </c>
      <c r="F651" t="s">
        <v>10378</v>
      </c>
      <c r="G651">
        <v>65</v>
      </c>
      <c r="I651" s="38">
        <v>0.33</v>
      </c>
      <c r="J651">
        <v>21.6</v>
      </c>
      <c r="K651" s="6"/>
      <c r="L651" s="6"/>
      <c r="M651" s="38">
        <v>0.33</v>
      </c>
      <c r="N651">
        <v>21.6</v>
      </c>
      <c r="O651">
        <v>21.6</v>
      </c>
      <c r="P651" s="6"/>
      <c r="Q651" s="6"/>
      <c r="R651" s="6"/>
      <c r="S651">
        <v>21.6</v>
      </c>
      <c r="T651" s="6"/>
      <c r="U651" s="6"/>
      <c r="V651" s="6"/>
      <c r="W651" s="6"/>
    </row>
    <row r="652" spans="1:23" x14ac:dyDescent="0.25">
      <c r="A652" s="2">
        <v>44917</v>
      </c>
      <c r="B652" t="s">
        <v>9549</v>
      </c>
      <c r="C652" t="s">
        <v>9218</v>
      </c>
      <c r="E652" t="s">
        <v>10053</v>
      </c>
      <c r="F652" t="s">
        <v>10379</v>
      </c>
      <c r="G652">
        <v>9</v>
      </c>
      <c r="I652" s="38">
        <v>1</v>
      </c>
      <c r="J652">
        <v>9</v>
      </c>
      <c r="K652" s="38">
        <v>1</v>
      </c>
      <c r="L652">
        <v>9</v>
      </c>
      <c r="M652" s="38">
        <v>0.5</v>
      </c>
      <c r="N652">
        <v>4.5</v>
      </c>
      <c r="O652" s="6"/>
      <c r="P652" s="6"/>
      <c r="Q652" s="6"/>
      <c r="R652" s="6"/>
      <c r="S652" s="6"/>
      <c r="T652" s="6"/>
      <c r="U652" s="6"/>
      <c r="V652" s="6"/>
      <c r="W652">
        <v>4.5</v>
      </c>
    </row>
    <row r="653" spans="1:23" x14ac:dyDescent="0.25">
      <c r="A653" s="2">
        <v>44889</v>
      </c>
      <c r="B653" t="s">
        <v>9228</v>
      </c>
      <c r="C653" t="s">
        <v>9218</v>
      </c>
      <c r="E653" t="s">
        <v>10054</v>
      </c>
      <c r="F653" t="s">
        <v>10380</v>
      </c>
      <c r="G653">
        <v>220</v>
      </c>
      <c r="I653" s="38">
        <v>1</v>
      </c>
      <c r="J653">
        <v>220</v>
      </c>
      <c r="K653" s="38">
        <v>1</v>
      </c>
      <c r="L653">
        <v>220</v>
      </c>
      <c r="M653" s="38">
        <v>1</v>
      </c>
      <c r="N653">
        <v>220</v>
      </c>
      <c r="O653">
        <v>220</v>
      </c>
      <c r="P653" s="6"/>
      <c r="Q653" s="6"/>
      <c r="R653" s="6"/>
      <c r="S653">
        <v>220</v>
      </c>
      <c r="T653" s="6"/>
      <c r="U653" s="6"/>
      <c r="V653" s="6"/>
      <c r="W653" s="6"/>
    </row>
    <row r="654" spans="1:23" x14ac:dyDescent="0.25">
      <c r="A654" s="2">
        <v>44880</v>
      </c>
      <c r="B654" t="s">
        <v>9261</v>
      </c>
      <c r="C654" t="s">
        <v>9218</v>
      </c>
      <c r="E654" t="s">
        <v>10055</v>
      </c>
      <c r="F654" t="s">
        <v>10381</v>
      </c>
      <c r="G654">
        <v>150</v>
      </c>
      <c r="I654" s="38">
        <v>1</v>
      </c>
      <c r="J654">
        <v>150</v>
      </c>
      <c r="K654" s="38"/>
      <c r="L654" s="6"/>
      <c r="M654" s="38">
        <v>1</v>
      </c>
      <c r="N654">
        <v>150</v>
      </c>
      <c r="O654">
        <v>150</v>
      </c>
      <c r="P654" s="6"/>
      <c r="Q654" s="6"/>
      <c r="R654" s="6"/>
      <c r="S654" s="6"/>
      <c r="T654" s="6"/>
      <c r="U654" s="6"/>
      <c r="V654">
        <v>150</v>
      </c>
      <c r="W654" s="6"/>
    </row>
    <row r="655" spans="1:23" x14ac:dyDescent="0.25">
      <c r="A655" s="2">
        <v>44750</v>
      </c>
      <c r="B655" t="s">
        <v>9273</v>
      </c>
      <c r="C655" t="s">
        <v>318</v>
      </c>
      <c r="E655" t="s">
        <v>10056</v>
      </c>
      <c r="F655" t="s">
        <v>10382</v>
      </c>
      <c r="G655">
        <v>485</v>
      </c>
      <c r="I655" s="38">
        <v>0.2</v>
      </c>
      <c r="J655">
        <v>97</v>
      </c>
      <c r="K655" s="38"/>
      <c r="L655" s="6"/>
      <c r="M655" s="38">
        <v>0.2</v>
      </c>
      <c r="N655">
        <v>97</v>
      </c>
      <c r="O655">
        <v>97</v>
      </c>
      <c r="P655">
        <v>38.799999999999997</v>
      </c>
      <c r="Q655">
        <v>38.799999999999997</v>
      </c>
      <c r="R655" s="6"/>
      <c r="S655">
        <v>19.399999999999999</v>
      </c>
      <c r="T655" s="6"/>
      <c r="U655" s="6"/>
      <c r="V655" s="6"/>
      <c r="W655" s="6"/>
    </row>
    <row r="656" spans="1:23" x14ac:dyDescent="0.25">
      <c r="A656" s="2">
        <v>44917</v>
      </c>
      <c r="B656" t="s">
        <v>7066</v>
      </c>
      <c r="C656" t="s">
        <v>9218</v>
      </c>
      <c r="E656" t="s">
        <v>10057</v>
      </c>
      <c r="F656" t="s">
        <v>10383</v>
      </c>
      <c r="G656">
        <v>32.299999999999997</v>
      </c>
      <c r="I656" s="38">
        <v>1</v>
      </c>
      <c r="J656">
        <v>32.299999999999997</v>
      </c>
      <c r="K656" s="38">
        <v>1</v>
      </c>
      <c r="L656">
        <v>32.299999999999997</v>
      </c>
      <c r="M656" s="38">
        <v>1</v>
      </c>
      <c r="N656">
        <v>32.299999999999997</v>
      </c>
      <c r="O656">
        <v>32.299999999999997</v>
      </c>
      <c r="P656" s="6"/>
      <c r="Q656" s="6"/>
      <c r="R656" s="6"/>
      <c r="S656">
        <v>32.299999999999997</v>
      </c>
      <c r="T656" s="6"/>
      <c r="U656" s="6"/>
      <c r="V656" s="6"/>
      <c r="W656" s="6"/>
    </row>
    <row r="657" spans="1:23" x14ac:dyDescent="0.25">
      <c r="A657" s="2">
        <v>44631</v>
      </c>
      <c r="B657" t="s">
        <v>9373</v>
      </c>
      <c r="C657" t="s">
        <v>9218</v>
      </c>
      <c r="E657" t="s">
        <v>10058</v>
      </c>
      <c r="F657" t="s">
        <v>10384</v>
      </c>
      <c r="G657">
        <v>175</v>
      </c>
      <c r="I657" s="38">
        <v>0.9</v>
      </c>
      <c r="J657">
        <v>157.5</v>
      </c>
      <c r="K657" s="38"/>
      <c r="L657" s="6"/>
      <c r="M657" s="38">
        <v>0.9</v>
      </c>
      <c r="N657">
        <v>157.5</v>
      </c>
      <c r="O657">
        <v>157.5</v>
      </c>
      <c r="P657" s="6"/>
      <c r="Q657">
        <v>157.5</v>
      </c>
      <c r="R657" s="6"/>
      <c r="S657" s="6"/>
      <c r="T657" s="6"/>
      <c r="U657" s="6"/>
      <c r="V657" s="6"/>
      <c r="W657" s="6"/>
    </row>
    <row r="658" spans="1:23" x14ac:dyDescent="0.25">
      <c r="A658" s="2">
        <v>44910</v>
      </c>
      <c r="B658" t="s">
        <v>9284</v>
      </c>
      <c r="C658" t="s">
        <v>9218</v>
      </c>
      <c r="E658" t="s">
        <v>10059</v>
      </c>
      <c r="F658" t="s">
        <v>10385</v>
      </c>
      <c r="G658">
        <v>475</v>
      </c>
      <c r="I658" s="38">
        <v>1</v>
      </c>
      <c r="J658">
        <v>475</v>
      </c>
      <c r="K658" s="38">
        <v>1</v>
      </c>
      <c r="L658">
        <v>475</v>
      </c>
      <c r="M658" s="38">
        <v>1</v>
      </c>
      <c r="N658">
        <v>475</v>
      </c>
      <c r="O658">
        <v>475</v>
      </c>
      <c r="P658" s="6"/>
      <c r="Q658" s="6"/>
      <c r="R658" s="6"/>
      <c r="S658">
        <v>475</v>
      </c>
      <c r="T658" s="6"/>
      <c r="U658" s="6"/>
      <c r="V658" s="6"/>
      <c r="W658" s="6"/>
    </row>
    <row r="659" spans="1:23" x14ac:dyDescent="0.25">
      <c r="A659" s="2">
        <v>44680</v>
      </c>
      <c r="B659" t="s">
        <v>9228</v>
      </c>
      <c r="C659" t="s">
        <v>9218</v>
      </c>
      <c r="E659" t="s">
        <v>10060</v>
      </c>
      <c r="F659" t="s">
        <v>10386</v>
      </c>
      <c r="G659">
        <v>78.400000000000006</v>
      </c>
      <c r="I659" s="38">
        <v>1</v>
      </c>
      <c r="J659">
        <v>78.400000000000006</v>
      </c>
      <c r="K659" s="38"/>
      <c r="L659" s="6"/>
      <c r="M659" s="38">
        <v>1</v>
      </c>
      <c r="N659">
        <v>78.400000000000006</v>
      </c>
      <c r="O659">
        <v>78.400000000000006</v>
      </c>
      <c r="P659">
        <v>78.400000000000006</v>
      </c>
      <c r="Q659" s="6"/>
      <c r="R659" s="6"/>
      <c r="S659" s="6"/>
      <c r="T659" s="6"/>
      <c r="U659" s="6"/>
      <c r="V659" s="6"/>
      <c r="W659" s="6"/>
    </row>
    <row r="660" spans="1:23" x14ac:dyDescent="0.25">
      <c r="A660" s="2">
        <v>44712</v>
      </c>
      <c r="B660" t="s">
        <v>9228</v>
      </c>
      <c r="C660" t="s">
        <v>9218</v>
      </c>
      <c r="E660" t="s">
        <v>10061</v>
      </c>
      <c r="F660" t="s">
        <v>10387</v>
      </c>
      <c r="G660">
        <v>75</v>
      </c>
      <c r="I660" s="38">
        <v>1</v>
      </c>
      <c r="J660">
        <v>75</v>
      </c>
      <c r="K660" s="38"/>
      <c r="L660" s="6"/>
      <c r="M660" s="38">
        <v>1</v>
      </c>
      <c r="N660">
        <v>75</v>
      </c>
      <c r="O660">
        <v>75</v>
      </c>
      <c r="P660">
        <v>75</v>
      </c>
      <c r="Q660" s="6"/>
      <c r="R660" s="6"/>
      <c r="S660" s="6"/>
      <c r="T660" s="6"/>
      <c r="U660" s="6"/>
      <c r="V660" s="6"/>
      <c r="W660" s="6"/>
    </row>
    <row r="661" spans="1:23" x14ac:dyDescent="0.25">
      <c r="A661" s="2">
        <v>44631</v>
      </c>
      <c r="B661" t="s">
        <v>9243</v>
      </c>
      <c r="C661" t="s">
        <v>318</v>
      </c>
      <c r="E661" t="s">
        <v>10062</v>
      </c>
      <c r="F661" t="s">
        <v>10388</v>
      </c>
      <c r="G661">
        <v>75</v>
      </c>
      <c r="I661" s="38">
        <v>0.01</v>
      </c>
      <c r="J661">
        <v>0.8</v>
      </c>
      <c r="K661" s="38">
        <v>0.01</v>
      </c>
      <c r="L661">
        <v>0.4</v>
      </c>
      <c r="M661" s="38">
        <v>0.01</v>
      </c>
      <c r="N661">
        <v>0.4</v>
      </c>
      <c r="O661">
        <v>0.4</v>
      </c>
      <c r="P661">
        <v>0.4</v>
      </c>
      <c r="Q661" s="6"/>
      <c r="R661" s="6"/>
      <c r="S661" s="6"/>
      <c r="T661" s="6"/>
      <c r="U661" s="6"/>
      <c r="V661" s="6"/>
      <c r="W661" s="6"/>
    </row>
    <row r="662" spans="1:23" x14ac:dyDescent="0.25">
      <c r="A662" s="2">
        <v>44872</v>
      </c>
      <c r="B662" t="s">
        <v>9334</v>
      </c>
      <c r="C662" t="s">
        <v>9218</v>
      </c>
      <c r="E662" t="s">
        <v>10063</v>
      </c>
      <c r="F662" t="s">
        <v>10389</v>
      </c>
      <c r="G662">
        <v>221</v>
      </c>
      <c r="I662" s="38">
        <v>1</v>
      </c>
      <c r="J662">
        <v>221</v>
      </c>
      <c r="K662" s="38">
        <v>1</v>
      </c>
      <c r="L662">
        <v>221</v>
      </c>
      <c r="M662" s="38">
        <v>1</v>
      </c>
      <c r="N662">
        <v>221</v>
      </c>
      <c r="O662">
        <v>221</v>
      </c>
      <c r="P662" s="6"/>
      <c r="Q662" s="6"/>
      <c r="R662" s="6"/>
      <c r="S662">
        <v>221</v>
      </c>
      <c r="T662" s="6"/>
      <c r="U662" s="6"/>
      <c r="V662" s="6"/>
      <c r="W662" s="6"/>
    </row>
    <row r="663" spans="1:23" x14ac:dyDescent="0.25">
      <c r="A663" s="2">
        <v>44888</v>
      </c>
      <c r="B663" t="s">
        <v>8808</v>
      </c>
      <c r="C663" t="s">
        <v>9229</v>
      </c>
      <c r="E663" t="s">
        <v>10064</v>
      </c>
      <c r="F663" t="s">
        <v>10390</v>
      </c>
      <c r="G663">
        <v>50</v>
      </c>
      <c r="I663" s="38">
        <v>0.86</v>
      </c>
      <c r="J663">
        <v>43</v>
      </c>
      <c r="K663" s="38">
        <v>0.86</v>
      </c>
      <c r="L663">
        <v>43</v>
      </c>
      <c r="M663" s="38">
        <v>0.38</v>
      </c>
      <c r="N663">
        <v>19.2</v>
      </c>
      <c r="O663">
        <v>11.9</v>
      </c>
      <c r="P663" s="6"/>
      <c r="Q663" s="6"/>
      <c r="R663" s="6"/>
      <c r="S663" s="6"/>
      <c r="T663" s="6"/>
      <c r="U663">
        <v>11.9</v>
      </c>
      <c r="V663" s="6"/>
      <c r="W663">
        <v>7.3</v>
      </c>
    </row>
    <row r="664" spans="1:23" x14ac:dyDescent="0.25">
      <c r="A664" s="2">
        <v>44911</v>
      </c>
      <c r="B664" t="s">
        <v>9380</v>
      </c>
      <c r="C664" t="s">
        <v>9224</v>
      </c>
      <c r="E664" t="s">
        <v>10065</v>
      </c>
      <c r="F664" t="s">
        <v>10391</v>
      </c>
      <c r="G664">
        <v>50</v>
      </c>
      <c r="I664" s="38">
        <v>0.2</v>
      </c>
      <c r="J664">
        <v>10</v>
      </c>
      <c r="K664" s="38"/>
      <c r="L664" s="6"/>
      <c r="M664" s="38">
        <v>0.2</v>
      </c>
      <c r="N664">
        <v>10</v>
      </c>
      <c r="O664">
        <v>10</v>
      </c>
      <c r="P664">
        <v>6.7</v>
      </c>
      <c r="Q664" s="6"/>
      <c r="R664" s="6"/>
      <c r="S664">
        <v>3.4</v>
      </c>
      <c r="T664" s="6"/>
      <c r="U664" s="6"/>
      <c r="V664" s="6"/>
      <c r="W664" s="6"/>
    </row>
    <row r="665" spans="1:23" x14ac:dyDescent="0.25">
      <c r="A665" s="2">
        <v>44711</v>
      </c>
      <c r="B665" t="s">
        <v>9243</v>
      </c>
      <c r="C665" t="s">
        <v>9218</v>
      </c>
      <c r="E665" t="s">
        <v>10066</v>
      </c>
      <c r="F665" t="s">
        <v>10392</v>
      </c>
      <c r="G665">
        <v>110</v>
      </c>
      <c r="I665" s="38">
        <v>1</v>
      </c>
      <c r="J665">
        <v>110</v>
      </c>
      <c r="K665" s="38">
        <v>0.02</v>
      </c>
      <c r="L665">
        <v>2.2000000000000002</v>
      </c>
      <c r="M665" s="38">
        <v>1</v>
      </c>
      <c r="N665">
        <v>110</v>
      </c>
      <c r="O665">
        <v>107.8</v>
      </c>
      <c r="P665" s="6"/>
      <c r="Q665">
        <v>107.8</v>
      </c>
      <c r="R665" s="6"/>
      <c r="S665" s="6"/>
      <c r="T665" s="6"/>
      <c r="U665" s="6"/>
      <c r="V665" s="6"/>
      <c r="W665">
        <v>2.2000000000000002</v>
      </c>
    </row>
    <row r="666" spans="1:23" x14ac:dyDescent="0.25">
      <c r="A666" s="2">
        <v>44916</v>
      </c>
      <c r="B666" t="s">
        <v>9334</v>
      </c>
      <c r="C666" t="s">
        <v>9229</v>
      </c>
      <c r="E666" t="s">
        <v>10067</v>
      </c>
      <c r="F666" t="s">
        <v>10393</v>
      </c>
      <c r="G666">
        <v>14.1</v>
      </c>
      <c r="I666" s="38">
        <v>0.75</v>
      </c>
      <c r="J666">
        <v>10.6</v>
      </c>
      <c r="K666" s="38"/>
      <c r="L666" s="6"/>
      <c r="M666" s="38">
        <v>0.75</v>
      </c>
      <c r="N666">
        <v>10.6</v>
      </c>
      <c r="O666">
        <v>10.6</v>
      </c>
      <c r="P666">
        <v>7.1</v>
      </c>
      <c r="Q666">
        <v>3.5</v>
      </c>
      <c r="R666" s="6"/>
      <c r="S666" s="6"/>
      <c r="T666" s="6"/>
      <c r="U666" s="6"/>
      <c r="V666" s="6"/>
      <c r="W666" s="6"/>
    </row>
    <row r="667" spans="1:23" x14ac:dyDescent="0.25">
      <c r="A667" s="2">
        <v>44726</v>
      </c>
      <c r="B667" t="s">
        <v>9243</v>
      </c>
      <c r="C667" t="s">
        <v>9224</v>
      </c>
      <c r="E667" t="s">
        <v>10068</v>
      </c>
      <c r="F667" t="s">
        <v>10394</v>
      </c>
      <c r="G667">
        <v>100</v>
      </c>
      <c r="I667" s="38">
        <v>1</v>
      </c>
      <c r="J667">
        <v>100</v>
      </c>
      <c r="K667" s="38"/>
      <c r="L667" s="6"/>
      <c r="M667" s="38">
        <v>1</v>
      </c>
      <c r="N667">
        <v>100</v>
      </c>
      <c r="O667">
        <v>100</v>
      </c>
      <c r="P667" s="6"/>
      <c r="Q667">
        <v>100</v>
      </c>
      <c r="R667" s="6"/>
      <c r="S667" s="6"/>
      <c r="T667" s="6"/>
      <c r="U667" s="6"/>
      <c r="V667" s="6"/>
      <c r="W667" s="6"/>
    </row>
    <row r="668" spans="1:23" x14ac:dyDescent="0.25">
      <c r="A668" s="2">
        <v>44781</v>
      </c>
      <c r="B668" t="s">
        <v>9276</v>
      </c>
      <c r="C668" t="s">
        <v>9218</v>
      </c>
      <c r="E668" t="s">
        <v>10069</v>
      </c>
      <c r="F668" t="s">
        <v>10395</v>
      </c>
      <c r="G668">
        <v>60</v>
      </c>
      <c r="I668" s="38">
        <v>1</v>
      </c>
      <c r="J668">
        <v>60</v>
      </c>
      <c r="K668" s="38"/>
      <c r="L668" s="6"/>
      <c r="M668" s="38">
        <v>1</v>
      </c>
      <c r="N668">
        <v>60</v>
      </c>
      <c r="O668">
        <v>60</v>
      </c>
      <c r="P668" s="6"/>
      <c r="Q668">
        <v>60</v>
      </c>
      <c r="R668" s="6"/>
      <c r="S668" s="6"/>
      <c r="T668" s="6"/>
      <c r="U668" s="6"/>
      <c r="V668" s="6"/>
      <c r="W668" s="6"/>
    </row>
    <row r="669" spans="1:23" x14ac:dyDescent="0.25">
      <c r="A669" s="2">
        <v>44915</v>
      </c>
      <c r="B669" t="s">
        <v>9228</v>
      </c>
      <c r="C669" t="s">
        <v>9224</v>
      </c>
      <c r="E669" t="s">
        <v>10070</v>
      </c>
      <c r="F669" t="s">
        <v>10396</v>
      </c>
      <c r="G669">
        <v>150</v>
      </c>
      <c r="I669" s="38">
        <v>1</v>
      </c>
      <c r="J669">
        <v>150</v>
      </c>
      <c r="K669" s="38"/>
      <c r="L669" s="6"/>
      <c r="M669" s="38">
        <v>1</v>
      </c>
      <c r="N669">
        <v>150</v>
      </c>
      <c r="O669">
        <v>150</v>
      </c>
      <c r="P669" s="6"/>
      <c r="Q669">
        <v>120</v>
      </c>
      <c r="R669" s="6"/>
      <c r="S669">
        <v>30</v>
      </c>
      <c r="T669" s="6"/>
      <c r="U669" s="6"/>
      <c r="V669" s="6"/>
      <c r="W669" s="6"/>
    </row>
    <row r="670" spans="1:23" x14ac:dyDescent="0.25">
      <c r="A670" s="2">
        <v>44902</v>
      </c>
      <c r="B670" t="s">
        <v>9261</v>
      </c>
      <c r="C670" t="s">
        <v>9218</v>
      </c>
      <c r="E670" t="s">
        <v>10071</v>
      </c>
      <c r="F670" t="s">
        <v>10397</v>
      </c>
      <c r="G670">
        <v>80</v>
      </c>
      <c r="I670" s="38">
        <v>7.0000000000000007E-2</v>
      </c>
      <c r="J670">
        <v>5.2</v>
      </c>
      <c r="K670" s="38"/>
      <c r="L670" s="6"/>
      <c r="M670" s="38">
        <v>7.0000000000000007E-2</v>
      </c>
      <c r="N670">
        <v>5.2</v>
      </c>
      <c r="O670" s="6"/>
      <c r="P670" s="6"/>
      <c r="Q670" s="6"/>
      <c r="R670" s="6"/>
      <c r="S670" s="6"/>
      <c r="T670" s="6"/>
      <c r="U670" s="6"/>
      <c r="V670" s="6"/>
      <c r="W670">
        <v>5.2</v>
      </c>
    </row>
    <row r="671" spans="1:23" x14ac:dyDescent="0.25">
      <c r="A671" s="2">
        <v>44910</v>
      </c>
      <c r="B671" t="s">
        <v>9276</v>
      </c>
      <c r="C671" t="s">
        <v>9218</v>
      </c>
      <c r="E671" t="s">
        <v>10072</v>
      </c>
      <c r="F671" t="s">
        <v>10398</v>
      </c>
      <c r="G671">
        <v>150</v>
      </c>
      <c r="I671" s="38">
        <v>1</v>
      </c>
      <c r="J671">
        <v>150</v>
      </c>
      <c r="K671" s="38">
        <v>1</v>
      </c>
      <c r="L671">
        <v>150</v>
      </c>
      <c r="M671" s="38">
        <v>1</v>
      </c>
      <c r="N671">
        <v>150</v>
      </c>
      <c r="O671">
        <v>150</v>
      </c>
      <c r="P671" s="6"/>
      <c r="Q671" s="6"/>
      <c r="R671" s="6"/>
      <c r="S671">
        <v>150</v>
      </c>
      <c r="T671" s="6"/>
      <c r="U671" s="6"/>
      <c r="V671" s="6"/>
      <c r="W671" s="6"/>
    </row>
    <row r="672" spans="1:23" x14ac:dyDescent="0.25">
      <c r="A672" s="2">
        <v>44767</v>
      </c>
      <c r="B672" t="s">
        <v>9380</v>
      </c>
      <c r="C672" t="s">
        <v>9224</v>
      </c>
      <c r="E672" t="s">
        <v>10073</v>
      </c>
      <c r="F672" t="s">
        <v>9754</v>
      </c>
      <c r="G672">
        <v>150</v>
      </c>
      <c r="I672" s="38">
        <v>0.2</v>
      </c>
      <c r="J672">
        <v>30</v>
      </c>
      <c r="K672" s="38"/>
      <c r="L672" s="6"/>
      <c r="M672" s="38">
        <v>0.2</v>
      </c>
      <c r="N672">
        <v>30</v>
      </c>
      <c r="O672">
        <v>30</v>
      </c>
      <c r="P672">
        <v>9.5</v>
      </c>
      <c r="Q672">
        <v>1.1000000000000001</v>
      </c>
      <c r="R672" s="6"/>
      <c r="S672">
        <v>19.5</v>
      </c>
      <c r="T672" s="6"/>
      <c r="U672" s="6"/>
      <c r="V672" s="6"/>
      <c r="W672" s="6"/>
    </row>
    <row r="673" spans="1:23" x14ac:dyDescent="0.25">
      <c r="A673" s="2">
        <v>44911</v>
      </c>
      <c r="B673" t="s">
        <v>8761</v>
      </c>
      <c r="C673" t="s">
        <v>9229</v>
      </c>
      <c r="E673" t="s">
        <v>10074</v>
      </c>
      <c r="F673" t="s">
        <v>10399</v>
      </c>
      <c r="G673">
        <v>76.900000000000006</v>
      </c>
      <c r="I673" s="38">
        <v>1</v>
      </c>
      <c r="J673">
        <v>76.900000000000006</v>
      </c>
      <c r="K673" s="38">
        <v>1</v>
      </c>
      <c r="L673">
        <v>76.900000000000006</v>
      </c>
      <c r="M673" s="38">
        <v>1</v>
      </c>
      <c r="N673">
        <v>76.900000000000006</v>
      </c>
      <c r="O673">
        <v>76.900000000000006</v>
      </c>
      <c r="P673" s="6"/>
      <c r="Q673" s="6"/>
      <c r="R673" s="6"/>
      <c r="S673">
        <v>76.900000000000006</v>
      </c>
      <c r="T673" s="6"/>
      <c r="U673" s="6"/>
      <c r="V673" s="6"/>
      <c r="W673" s="6"/>
    </row>
    <row r="674" spans="1:23" x14ac:dyDescent="0.25">
      <c r="A674" s="2">
        <v>44903</v>
      </c>
      <c r="B674" t="s">
        <v>4733</v>
      </c>
      <c r="C674" t="s">
        <v>9218</v>
      </c>
      <c r="E674" t="s">
        <v>9792</v>
      </c>
      <c r="F674" t="s">
        <v>9793</v>
      </c>
      <c r="G674">
        <v>200</v>
      </c>
      <c r="I674" s="38">
        <v>1</v>
      </c>
      <c r="J674">
        <v>200</v>
      </c>
      <c r="K674" s="38"/>
      <c r="L674" s="6"/>
      <c r="M674" s="38">
        <v>1</v>
      </c>
      <c r="N674">
        <v>200</v>
      </c>
      <c r="O674" s="6"/>
      <c r="P674" s="6"/>
      <c r="Q674" s="6"/>
      <c r="R674" s="6"/>
      <c r="S674" s="6"/>
      <c r="T674" s="6"/>
      <c r="U674" s="6"/>
      <c r="V674" s="6"/>
      <c r="W674">
        <v>200</v>
      </c>
    </row>
    <row r="675" spans="1:23" x14ac:dyDescent="0.25">
      <c r="A675" s="2">
        <v>44606</v>
      </c>
      <c r="B675" t="s">
        <v>9228</v>
      </c>
      <c r="C675" t="s">
        <v>9218</v>
      </c>
      <c r="E675" t="s">
        <v>10075</v>
      </c>
      <c r="F675" t="s">
        <v>10400</v>
      </c>
      <c r="G675">
        <v>238.5</v>
      </c>
      <c r="I675" s="38">
        <v>0.25</v>
      </c>
      <c r="J675">
        <v>59.6</v>
      </c>
      <c r="K675" s="38"/>
      <c r="L675" s="6"/>
      <c r="M675" s="38">
        <v>0.25</v>
      </c>
      <c r="N675">
        <v>59.6</v>
      </c>
      <c r="O675">
        <v>59.6</v>
      </c>
      <c r="P675" s="6"/>
      <c r="Q675">
        <v>59.6</v>
      </c>
      <c r="R675" s="6"/>
      <c r="S675" s="6"/>
      <c r="T675" s="6"/>
      <c r="U675" s="6"/>
      <c r="V675" s="6"/>
      <c r="W675" s="6"/>
    </row>
    <row r="676" spans="1:23" x14ac:dyDescent="0.25">
      <c r="A676" s="2">
        <v>44853</v>
      </c>
      <c r="B676" t="s">
        <v>9284</v>
      </c>
      <c r="C676" t="s">
        <v>9224</v>
      </c>
      <c r="E676" t="s">
        <v>10076</v>
      </c>
      <c r="F676" t="s">
        <v>10401</v>
      </c>
      <c r="G676">
        <v>150</v>
      </c>
      <c r="I676" s="38">
        <v>0.15</v>
      </c>
      <c r="J676">
        <v>22.5</v>
      </c>
      <c r="K676" s="38"/>
      <c r="L676" s="6"/>
      <c r="M676" s="38">
        <v>0.15</v>
      </c>
      <c r="N676">
        <v>22.5</v>
      </c>
      <c r="O676">
        <v>22.5</v>
      </c>
      <c r="P676">
        <v>7.5</v>
      </c>
      <c r="Q676">
        <v>7.5</v>
      </c>
      <c r="R676" s="6"/>
      <c r="S676">
        <v>7.5</v>
      </c>
      <c r="T676" s="6"/>
      <c r="U676" s="6"/>
      <c r="V676" s="6"/>
      <c r="W676" s="6"/>
    </row>
    <row r="677" spans="1:23" x14ac:dyDescent="0.25">
      <c r="A677" s="2">
        <v>44761</v>
      </c>
      <c r="B677" t="s">
        <v>9243</v>
      </c>
      <c r="C677" t="s">
        <v>9218</v>
      </c>
      <c r="E677" t="s">
        <v>10077</v>
      </c>
      <c r="F677" t="s">
        <v>10402</v>
      </c>
      <c r="G677">
        <v>24</v>
      </c>
      <c r="I677" s="38">
        <v>1</v>
      </c>
      <c r="J677">
        <v>24</v>
      </c>
      <c r="K677" s="38">
        <v>1</v>
      </c>
      <c r="L677">
        <v>24</v>
      </c>
      <c r="M677" s="38">
        <v>1</v>
      </c>
      <c r="N677">
        <v>24</v>
      </c>
      <c r="O677">
        <v>24</v>
      </c>
      <c r="P677" s="6"/>
      <c r="Q677" s="6"/>
      <c r="R677" s="6"/>
      <c r="S677">
        <v>24</v>
      </c>
      <c r="T677" s="6"/>
      <c r="U677" s="6"/>
      <c r="V677" s="6"/>
      <c r="W677" s="6"/>
    </row>
    <row r="678" spans="1:23" x14ac:dyDescent="0.25">
      <c r="A678" s="2">
        <v>44903</v>
      </c>
      <c r="B678" t="s">
        <v>88</v>
      </c>
      <c r="C678" t="s">
        <v>9218</v>
      </c>
      <c r="E678" t="s">
        <v>10078</v>
      </c>
      <c r="F678" t="s">
        <v>10403</v>
      </c>
      <c r="G678">
        <v>150</v>
      </c>
      <c r="I678" s="38">
        <v>1</v>
      </c>
      <c r="J678">
        <v>150</v>
      </c>
      <c r="K678" s="38">
        <v>1</v>
      </c>
      <c r="L678">
        <v>150</v>
      </c>
      <c r="M678" s="38">
        <v>1</v>
      </c>
      <c r="N678">
        <v>150</v>
      </c>
      <c r="O678">
        <v>150</v>
      </c>
      <c r="P678" s="6"/>
      <c r="Q678" s="6"/>
      <c r="R678" s="6"/>
      <c r="S678">
        <v>150</v>
      </c>
      <c r="T678" s="6"/>
      <c r="U678" s="6"/>
      <c r="V678" s="6"/>
      <c r="W678" s="6"/>
    </row>
    <row r="679" spans="1:23" x14ac:dyDescent="0.25">
      <c r="A679" s="2">
        <v>44917</v>
      </c>
      <c r="B679" t="s">
        <v>9228</v>
      </c>
      <c r="C679" t="s">
        <v>9218</v>
      </c>
      <c r="E679" t="s">
        <v>10079</v>
      </c>
      <c r="F679" t="s">
        <v>10404</v>
      </c>
      <c r="G679">
        <v>400</v>
      </c>
      <c r="I679" s="38">
        <v>0.52</v>
      </c>
      <c r="J679">
        <v>208.4</v>
      </c>
      <c r="K679" s="38"/>
      <c r="L679" s="6"/>
      <c r="M679" s="38">
        <v>0.52</v>
      </c>
      <c r="N679">
        <v>208.4</v>
      </c>
      <c r="O679">
        <v>208.4</v>
      </c>
      <c r="P679" s="6"/>
      <c r="Q679">
        <v>208.4</v>
      </c>
      <c r="R679" s="6"/>
      <c r="S679" s="6"/>
      <c r="T679" s="6"/>
      <c r="U679" s="6"/>
      <c r="V679" s="6"/>
      <c r="W679" s="6"/>
    </row>
    <row r="680" spans="1:23" x14ac:dyDescent="0.25">
      <c r="A680" s="2">
        <v>44819</v>
      </c>
      <c r="B680" t="s">
        <v>4726</v>
      </c>
      <c r="C680" t="s">
        <v>9224</v>
      </c>
      <c r="E680" t="s">
        <v>10080</v>
      </c>
      <c r="F680" t="s">
        <v>10405</v>
      </c>
      <c r="G680">
        <v>50</v>
      </c>
      <c r="I680" s="38">
        <v>0.02</v>
      </c>
      <c r="J680">
        <v>1</v>
      </c>
      <c r="K680" s="38">
        <v>0.01</v>
      </c>
      <c r="L680">
        <v>0.5</v>
      </c>
      <c r="M680" s="38">
        <v>0.01</v>
      </c>
      <c r="N680">
        <v>0.5</v>
      </c>
      <c r="O680">
        <v>0.5</v>
      </c>
      <c r="P680">
        <v>0.5</v>
      </c>
      <c r="Q680" s="6"/>
      <c r="R680" s="6"/>
      <c r="S680" s="6"/>
      <c r="T680" s="6"/>
      <c r="U680" s="6"/>
      <c r="V680" s="6"/>
      <c r="W680" s="6"/>
    </row>
    <row r="681" spans="1:23" x14ac:dyDescent="0.25">
      <c r="A681" s="2">
        <v>44645</v>
      </c>
      <c r="B681" t="s">
        <v>9243</v>
      </c>
      <c r="C681" t="s">
        <v>9229</v>
      </c>
      <c r="E681" t="s">
        <v>9939</v>
      </c>
      <c r="F681" t="s">
        <v>10406</v>
      </c>
      <c r="G681">
        <v>222</v>
      </c>
      <c r="I681" s="38">
        <v>1</v>
      </c>
      <c r="J681">
        <v>222</v>
      </c>
      <c r="K681" s="38">
        <v>1</v>
      </c>
      <c r="L681">
        <v>222</v>
      </c>
      <c r="M681" s="38">
        <v>1</v>
      </c>
      <c r="N681">
        <v>222</v>
      </c>
      <c r="O681">
        <v>222</v>
      </c>
      <c r="P681" s="6"/>
      <c r="Q681" s="6"/>
      <c r="R681" s="6"/>
      <c r="S681">
        <v>222</v>
      </c>
      <c r="T681" s="6"/>
      <c r="U681" s="6"/>
      <c r="V681" s="6"/>
      <c r="W681" s="6"/>
    </row>
    <row r="682" spans="1:23" x14ac:dyDescent="0.25">
      <c r="A682" s="2">
        <v>44925</v>
      </c>
      <c r="B682" t="s">
        <v>10046</v>
      </c>
      <c r="C682" t="s">
        <v>9218</v>
      </c>
      <c r="E682" t="s">
        <v>10081</v>
      </c>
      <c r="F682" t="s">
        <v>10407</v>
      </c>
      <c r="G682">
        <v>26</v>
      </c>
      <c r="I682" s="38">
        <v>0.17</v>
      </c>
      <c r="J682">
        <v>4.5</v>
      </c>
      <c r="K682" s="38"/>
      <c r="L682" s="6"/>
      <c r="M682" s="38">
        <v>0.17</v>
      </c>
      <c r="N682">
        <v>4.5</v>
      </c>
      <c r="O682">
        <v>4.5</v>
      </c>
      <c r="P682" s="6"/>
      <c r="Q682" s="6"/>
      <c r="R682" s="6"/>
      <c r="S682" s="6"/>
      <c r="T682" s="6"/>
      <c r="U682" s="6"/>
      <c r="V682">
        <v>4.5</v>
      </c>
      <c r="W682" s="6"/>
    </row>
    <row r="683" spans="1:23" x14ac:dyDescent="0.25">
      <c r="A683" s="2">
        <v>44719</v>
      </c>
      <c r="B683" t="s">
        <v>9276</v>
      </c>
      <c r="C683" t="s">
        <v>9218</v>
      </c>
      <c r="E683" t="s">
        <v>10082</v>
      </c>
      <c r="F683" t="s">
        <v>10408</v>
      </c>
      <c r="G683">
        <v>15</v>
      </c>
      <c r="I683" s="38">
        <v>1</v>
      </c>
      <c r="J683">
        <v>15</v>
      </c>
      <c r="K683" s="38">
        <v>1</v>
      </c>
      <c r="L683">
        <v>15</v>
      </c>
      <c r="M683" s="6"/>
      <c r="N683" s="6"/>
      <c r="O683" s="6"/>
      <c r="P683" s="6"/>
      <c r="Q683" s="6"/>
      <c r="R683" s="6"/>
      <c r="S683" s="6"/>
      <c r="T683" s="6"/>
      <c r="U683" s="6"/>
      <c r="V683" s="6"/>
      <c r="W683" s="6"/>
    </row>
    <row r="684" spans="1:23" x14ac:dyDescent="0.25">
      <c r="A684" s="2">
        <v>44719</v>
      </c>
      <c r="B684" t="s">
        <v>768</v>
      </c>
      <c r="C684" t="s">
        <v>9218</v>
      </c>
      <c r="E684" t="s">
        <v>10082</v>
      </c>
      <c r="F684" t="s">
        <v>10408</v>
      </c>
      <c r="G684">
        <v>35</v>
      </c>
      <c r="I684" s="38">
        <v>1</v>
      </c>
      <c r="J684">
        <v>35</v>
      </c>
      <c r="K684" s="38">
        <v>1</v>
      </c>
      <c r="L684">
        <v>35</v>
      </c>
      <c r="M684" s="6"/>
      <c r="N684" s="6"/>
      <c r="O684" s="6"/>
      <c r="P684" s="6"/>
      <c r="Q684" s="6"/>
      <c r="R684" s="6"/>
      <c r="S684" s="6"/>
      <c r="T684" s="6"/>
      <c r="U684" s="6"/>
      <c r="V684" s="6"/>
      <c r="W684" s="6"/>
    </row>
    <row r="685" spans="1:23" x14ac:dyDescent="0.25">
      <c r="A685" s="2">
        <v>44826</v>
      </c>
      <c r="B685" t="s">
        <v>6540</v>
      </c>
      <c r="C685" t="s">
        <v>9218</v>
      </c>
      <c r="E685" t="s">
        <v>10083</v>
      </c>
      <c r="F685" t="s">
        <v>10409</v>
      </c>
      <c r="G685">
        <v>141.19999999999999</v>
      </c>
      <c r="I685" s="38">
        <v>0.03</v>
      </c>
      <c r="J685">
        <v>4.5</v>
      </c>
      <c r="K685" s="38"/>
      <c r="L685" s="6"/>
      <c r="M685" s="38">
        <v>0.03</v>
      </c>
      <c r="N685">
        <v>4.5</v>
      </c>
      <c r="O685">
        <v>0.2</v>
      </c>
      <c r="P685">
        <v>0.2</v>
      </c>
      <c r="Q685" s="6"/>
      <c r="R685" s="6"/>
      <c r="S685" s="6"/>
      <c r="T685" s="6"/>
      <c r="U685" s="6"/>
      <c r="V685" s="6"/>
      <c r="W685">
        <v>4.3</v>
      </c>
    </row>
    <row r="686" spans="1:23" x14ac:dyDescent="0.25">
      <c r="A686" s="2">
        <v>44915</v>
      </c>
      <c r="B686" t="s">
        <v>9364</v>
      </c>
      <c r="C686" t="s">
        <v>9224</v>
      </c>
      <c r="E686" t="s">
        <v>10084</v>
      </c>
      <c r="F686" t="s">
        <v>10410</v>
      </c>
      <c r="G686">
        <v>300</v>
      </c>
      <c r="I686" s="38">
        <v>0.33</v>
      </c>
      <c r="J686">
        <v>99</v>
      </c>
      <c r="K686" s="38"/>
      <c r="L686" s="6"/>
      <c r="M686" s="38">
        <v>0.33</v>
      </c>
      <c r="N686">
        <v>99</v>
      </c>
      <c r="O686">
        <v>99</v>
      </c>
      <c r="P686">
        <v>33</v>
      </c>
      <c r="Q686">
        <v>33</v>
      </c>
      <c r="R686" s="6"/>
      <c r="S686" s="6"/>
      <c r="T686" s="6"/>
      <c r="U686" s="6"/>
      <c r="V686">
        <v>33</v>
      </c>
      <c r="W686" s="6"/>
    </row>
    <row r="687" spans="1:23" x14ac:dyDescent="0.25">
      <c r="A687" s="2">
        <v>44838</v>
      </c>
      <c r="B687" t="s">
        <v>8761</v>
      </c>
      <c r="C687" t="s">
        <v>9218</v>
      </c>
      <c r="E687" t="s">
        <v>10085</v>
      </c>
      <c r="F687" t="s">
        <v>10411</v>
      </c>
      <c r="G687">
        <v>157.5</v>
      </c>
      <c r="I687" s="38">
        <v>1</v>
      </c>
      <c r="J687">
        <v>157.5</v>
      </c>
      <c r="K687" s="38">
        <v>1</v>
      </c>
      <c r="L687">
        <v>157.5</v>
      </c>
      <c r="M687" s="38">
        <v>1</v>
      </c>
      <c r="N687">
        <v>157.5</v>
      </c>
      <c r="O687">
        <v>157.5</v>
      </c>
      <c r="P687" s="6"/>
      <c r="Q687" s="6"/>
      <c r="R687" s="6"/>
      <c r="S687">
        <v>157.5</v>
      </c>
      <c r="T687" s="6"/>
      <c r="U687" s="6"/>
      <c r="V687" s="6"/>
      <c r="W687" s="6"/>
    </row>
    <row r="688" spans="1:23" x14ac:dyDescent="0.25">
      <c r="A688" s="2">
        <v>44774</v>
      </c>
      <c r="B688" t="s">
        <v>9380</v>
      </c>
      <c r="C688" t="s">
        <v>9218</v>
      </c>
      <c r="E688" t="s">
        <v>10086</v>
      </c>
      <c r="F688" t="s">
        <v>10412</v>
      </c>
      <c r="G688">
        <v>36.700000000000003</v>
      </c>
      <c r="I688" s="38">
        <v>0.63</v>
      </c>
      <c r="J688">
        <v>23.1</v>
      </c>
      <c r="K688" s="38">
        <v>0.63</v>
      </c>
      <c r="L688">
        <v>23.1</v>
      </c>
      <c r="M688" s="38">
        <v>0.63</v>
      </c>
      <c r="N688">
        <v>23.1</v>
      </c>
      <c r="O688">
        <v>23.1</v>
      </c>
      <c r="P688" s="6"/>
      <c r="Q688" s="6"/>
      <c r="R688" s="6"/>
      <c r="S688">
        <v>23.1</v>
      </c>
      <c r="T688" s="6"/>
      <c r="U688" s="6"/>
      <c r="V688" s="6"/>
      <c r="W688" s="6"/>
    </row>
    <row r="689" spans="1:23" x14ac:dyDescent="0.25">
      <c r="A689" s="2">
        <v>44629</v>
      </c>
      <c r="B689" t="s">
        <v>9292</v>
      </c>
      <c r="C689" t="s">
        <v>9218</v>
      </c>
      <c r="E689" t="s">
        <v>10087</v>
      </c>
      <c r="F689" t="s">
        <v>10413</v>
      </c>
      <c r="G689">
        <v>23.4</v>
      </c>
      <c r="I689" s="38">
        <v>1</v>
      </c>
      <c r="J689">
        <v>23.4</v>
      </c>
      <c r="K689" s="38"/>
      <c r="L689" s="6"/>
      <c r="M689" s="38">
        <v>1</v>
      </c>
      <c r="N689">
        <v>23.4</v>
      </c>
      <c r="O689">
        <v>23.4</v>
      </c>
      <c r="P689" s="6"/>
      <c r="Q689">
        <v>23.4</v>
      </c>
      <c r="R689" s="6"/>
      <c r="S689" s="6"/>
      <c r="T689" s="6"/>
      <c r="U689" s="6"/>
      <c r="V689" s="6"/>
      <c r="W689" s="6"/>
    </row>
    <row r="690" spans="1:23" x14ac:dyDescent="0.25">
      <c r="A690" s="2">
        <v>44616</v>
      </c>
      <c r="B690" t="s">
        <v>9273</v>
      </c>
      <c r="C690" t="s">
        <v>9218</v>
      </c>
      <c r="E690" t="s">
        <v>10088</v>
      </c>
      <c r="F690" t="s">
        <v>10414</v>
      </c>
      <c r="G690">
        <v>10</v>
      </c>
      <c r="I690" s="38">
        <v>1</v>
      </c>
      <c r="J690">
        <v>10</v>
      </c>
      <c r="K690" s="38">
        <v>1</v>
      </c>
      <c r="L690">
        <v>10</v>
      </c>
      <c r="M690" s="38">
        <v>1</v>
      </c>
      <c r="N690">
        <v>10</v>
      </c>
      <c r="O690">
        <v>10</v>
      </c>
      <c r="P690" s="6"/>
      <c r="Q690" s="6"/>
      <c r="R690" s="6"/>
      <c r="S690">
        <v>10</v>
      </c>
      <c r="T690" s="6"/>
      <c r="U690" s="6"/>
      <c r="V690" s="6"/>
      <c r="W690" s="6"/>
    </row>
    <row r="691" spans="1:23" x14ac:dyDescent="0.25">
      <c r="A691" s="2">
        <v>44895</v>
      </c>
      <c r="B691" t="s">
        <v>9334</v>
      </c>
      <c r="C691" t="s">
        <v>9218</v>
      </c>
      <c r="E691" t="s">
        <v>10089</v>
      </c>
      <c r="F691" t="s">
        <v>10415</v>
      </c>
      <c r="G691">
        <v>78</v>
      </c>
      <c r="I691" s="38">
        <v>1</v>
      </c>
      <c r="J691">
        <v>77.900000000000006</v>
      </c>
      <c r="K691" s="38">
        <v>1</v>
      </c>
      <c r="L691">
        <v>77.900000000000006</v>
      </c>
      <c r="M691" s="38">
        <v>1</v>
      </c>
      <c r="N691">
        <v>77.900000000000006</v>
      </c>
      <c r="O691">
        <v>66.400000000000006</v>
      </c>
      <c r="P691" s="6"/>
      <c r="Q691" s="6"/>
      <c r="R691" s="6"/>
      <c r="S691" s="6"/>
      <c r="T691" s="6"/>
      <c r="U691">
        <v>66.400000000000006</v>
      </c>
      <c r="V691" s="6"/>
      <c r="W691">
        <v>11.5</v>
      </c>
    </row>
    <row r="692" spans="1:23" x14ac:dyDescent="0.25">
      <c r="A692" s="2">
        <v>44908</v>
      </c>
      <c r="B692" t="s">
        <v>9364</v>
      </c>
      <c r="C692" t="s">
        <v>9224</v>
      </c>
      <c r="E692" t="s">
        <v>10084</v>
      </c>
      <c r="F692" t="s">
        <v>10410</v>
      </c>
      <c r="G692">
        <v>200</v>
      </c>
      <c r="I692" s="38">
        <v>0.33</v>
      </c>
      <c r="J692">
        <v>66</v>
      </c>
      <c r="K692" s="38"/>
      <c r="L692" s="6"/>
      <c r="M692" s="38">
        <v>0.33</v>
      </c>
      <c r="N692">
        <v>66</v>
      </c>
      <c r="O692">
        <v>66</v>
      </c>
      <c r="P692">
        <v>22</v>
      </c>
      <c r="Q692">
        <v>22</v>
      </c>
      <c r="R692" s="6"/>
      <c r="S692" s="6"/>
      <c r="T692" s="6"/>
      <c r="U692" s="6"/>
      <c r="V692">
        <v>22</v>
      </c>
      <c r="W692" s="6"/>
    </row>
    <row r="693" spans="1:23" x14ac:dyDescent="0.25">
      <c r="A693" s="2">
        <v>44756</v>
      </c>
      <c r="B693" t="s">
        <v>9380</v>
      </c>
      <c r="C693" t="s">
        <v>9224</v>
      </c>
      <c r="E693" t="s">
        <v>10090</v>
      </c>
      <c r="F693" t="s">
        <v>10416</v>
      </c>
      <c r="G693">
        <v>115.5</v>
      </c>
      <c r="I693" s="38">
        <v>0.15</v>
      </c>
      <c r="J693">
        <v>17.3</v>
      </c>
      <c r="K693" s="38"/>
      <c r="L693" s="6"/>
      <c r="M693" s="38">
        <v>0.15</v>
      </c>
      <c r="N693">
        <v>17.3</v>
      </c>
      <c r="O693">
        <v>17.3</v>
      </c>
      <c r="P693">
        <v>3.5</v>
      </c>
      <c r="Q693">
        <v>3.5</v>
      </c>
      <c r="R693" s="6"/>
      <c r="S693">
        <v>9.1999999999999993</v>
      </c>
      <c r="T693" s="6"/>
      <c r="U693" s="6"/>
      <c r="V693">
        <v>1.2</v>
      </c>
      <c r="W693" s="6"/>
    </row>
    <row r="694" spans="1:23" x14ac:dyDescent="0.25">
      <c r="A694" s="2">
        <v>44756</v>
      </c>
      <c r="B694" t="s">
        <v>9392</v>
      </c>
      <c r="C694" t="s">
        <v>9224</v>
      </c>
      <c r="E694" t="s">
        <v>10090</v>
      </c>
      <c r="F694" t="s">
        <v>10416</v>
      </c>
      <c r="G694">
        <v>34.5</v>
      </c>
      <c r="I694" s="38">
        <v>0.15</v>
      </c>
      <c r="J694">
        <v>5.2</v>
      </c>
      <c r="K694" s="38"/>
      <c r="L694" s="6"/>
      <c r="M694" s="38">
        <v>0.15</v>
      </c>
      <c r="N694">
        <v>5.2</v>
      </c>
      <c r="O694">
        <v>5.2</v>
      </c>
      <c r="P694">
        <v>1</v>
      </c>
      <c r="Q694">
        <v>1</v>
      </c>
      <c r="R694" s="6"/>
      <c r="S694">
        <v>2.8</v>
      </c>
      <c r="T694" s="6"/>
      <c r="U694" s="6"/>
      <c r="V694">
        <v>0.3</v>
      </c>
      <c r="W694" s="6"/>
    </row>
    <row r="695" spans="1:23" x14ac:dyDescent="0.25">
      <c r="A695" s="2">
        <v>44595</v>
      </c>
      <c r="B695" t="s">
        <v>9364</v>
      </c>
      <c r="C695" t="s">
        <v>9218</v>
      </c>
      <c r="E695" t="s">
        <v>10091</v>
      </c>
      <c r="F695" t="s">
        <v>10417</v>
      </c>
      <c r="G695">
        <v>580</v>
      </c>
      <c r="I695" s="38">
        <v>1</v>
      </c>
      <c r="J695">
        <v>580</v>
      </c>
      <c r="K695" s="38">
        <v>1</v>
      </c>
      <c r="L695">
        <v>580</v>
      </c>
      <c r="M695" s="38">
        <v>1</v>
      </c>
      <c r="N695">
        <v>580</v>
      </c>
      <c r="O695">
        <v>580</v>
      </c>
      <c r="P695" s="6"/>
      <c r="Q695" s="6"/>
      <c r="R695" s="6"/>
      <c r="S695">
        <v>580</v>
      </c>
      <c r="T695" s="6"/>
      <c r="U695" s="6"/>
      <c r="V695" s="6"/>
      <c r="W695" s="6"/>
    </row>
    <row r="696" spans="1:23" x14ac:dyDescent="0.25">
      <c r="A696" s="2">
        <v>44894</v>
      </c>
      <c r="B696" t="s">
        <v>4726</v>
      </c>
      <c r="C696" t="s">
        <v>318</v>
      </c>
      <c r="E696" t="s">
        <v>10092</v>
      </c>
      <c r="F696" t="s">
        <v>10418</v>
      </c>
      <c r="G696">
        <v>26.6</v>
      </c>
      <c r="I696" s="38">
        <v>0.01</v>
      </c>
      <c r="J696">
        <v>0.3</v>
      </c>
      <c r="K696" s="38">
        <v>0.01</v>
      </c>
      <c r="L696">
        <v>0.1</v>
      </c>
      <c r="M696" s="38">
        <v>0.01</v>
      </c>
      <c r="N696">
        <v>0.1</v>
      </c>
      <c r="O696">
        <v>0.1</v>
      </c>
      <c r="P696">
        <v>0.1</v>
      </c>
      <c r="Q696" s="6"/>
      <c r="R696" s="6"/>
      <c r="S696" s="6"/>
      <c r="T696" s="6"/>
      <c r="U696" s="6"/>
      <c r="V696" s="6"/>
      <c r="W696" s="6"/>
    </row>
    <row r="697" spans="1:23" x14ac:dyDescent="0.25">
      <c r="A697" s="2">
        <v>44917</v>
      </c>
      <c r="B697" t="s">
        <v>329</v>
      </c>
      <c r="C697" t="s">
        <v>9229</v>
      </c>
      <c r="E697" t="s">
        <v>10093</v>
      </c>
      <c r="F697" t="s">
        <v>10419</v>
      </c>
      <c r="G697">
        <v>20</v>
      </c>
      <c r="I697" s="38">
        <v>0.86</v>
      </c>
      <c r="J697">
        <v>17.2</v>
      </c>
      <c r="K697" s="38">
        <v>0.76</v>
      </c>
      <c r="L697">
        <v>15.1</v>
      </c>
      <c r="M697" s="38">
        <v>0.56999999999999995</v>
      </c>
      <c r="N697">
        <v>11.3</v>
      </c>
      <c r="O697">
        <v>2.8</v>
      </c>
      <c r="P697" s="6"/>
      <c r="Q697" s="6"/>
      <c r="R697" s="6"/>
      <c r="S697" s="6"/>
      <c r="T697" s="6"/>
      <c r="U697" s="6"/>
      <c r="V697">
        <v>2.8</v>
      </c>
      <c r="W697">
        <v>8.5</v>
      </c>
    </row>
    <row r="698" spans="1:23" x14ac:dyDescent="0.25">
      <c r="A698" s="2">
        <v>44902</v>
      </c>
      <c r="B698" t="s">
        <v>9284</v>
      </c>
      <c r="C698" t="s">
        <v>9218</v>
      </c>
      <c r="E698" t="s">
        <v>10094</v>
      </c>
      <c r="F698" t="s">
        <v>10420</v>
      </c>
      <c r="G698">
        <v>100</v>
      </c>
      <c r="I698" s="38">
        <v>0.06</v>
      </c>
      <c r="J698">
        <v>5.7</v>
      </c>
      <c r="K698" s="38"/>
      <c r="L698" s="6"/>
      <c r="M698" s="38">
        <v>0.06</v>
      </c>
      <c r="N698">
        <v>5.7</v>
      </c>
      <c r="O698">
        <v>5.7</v>
      </c>
      <c r="P698" s="6"/>
      <c r="Q698">
        <v>5.7</v>
      </c>
      <c r="R698" s="6"/>
      <c r="S698" s="6"/>
      <c r="T698" s="6"/>
      <c r="U698" s="6"/>
      <c r="V698" s="6"/>
      <c r="W698" s="6"/>
    </row>
    <row r="699" spans="1:23" x14ac:dyDescent="0.25">
      <c r="A699" s="2">
        <v>44726</v>
      </c>
      <c r="B699" t="s">
        <v>9243</v>
      </c>
      <c r="C699" t="s">
        <v>9229</v>
      </c>
      <c r="E699" t="s">
        <v>10095</v>
      </c>
      <c r="F699" t="s">
        <v>10421</v>
      </c>
      <c r="G699">
        <v>125</v>
      </c>
      <c r="I699" s="38">
        <v>0.34</v>
      </c>
      <c r="J699">
        <v>43</v>
      </c>
      <c r="K699" s="38">
        <v>0.14000000000000001</v>
      </c>
      <c r="L699">
        <v>17.600000000000001</v>
      </c>
      <c r="M699" s="38">
        <v>0.31</v>
      </c>
      <c r="N699">
        <v>39.299999999999997</v>
      </c>
      <c r="O699">
        <v>0.5</v>
      </c>
      <c r="P699" s="6"/>
      <c r="Q699" s="6"/>
      <c r="R699" s="6"/>
      <c r="S699" s="6"/>
      <c r="T699" s="6"/>
      <c r="U699" s="6"/>
      <c r="V699">
        <v>0.5</v>
      </c>
      <c r="W699">
        <v>38.799999999999997</v>
      </c>
    </row>
    <row r="700" spans="1:23" x14ac:dyDescent="0.25">
      <c r="A700" s="2">
        <v>44574</v>
      </c>
      <c r="B700" t="s">
        <v>7066</v>
      </c>
      <c r="C700" t="s">
        <v>9218</v>
      </c>
      <c r="E700" t="s">
        <v>10096</v>
      </c>
      <c r="F700" t="s">
        <v>10422</v>
      </c>
      <c r="G700">
        <v>8.6</v>
      </c>
      <c r="I700" s="38">
        <v>1</v>
      </c>
      <c r="J700">
        <v>8.6</v>
      </c>
      <c r="K700" s="38">
        <v>1</v>
      </c>
      <c r="L700">
        <v>8.6</v>
      </c>
      <c r="M700" s="38">
        <v>1</v>
      </c>
      <c r="N700">
        <v>8.6</v>
      </c>
      <c r="O700">
        <v>8.6</v>
      </c>
      <c r="P700">
        <v>8.6</v>
      </c>
      <c r="Q700" s="6"/>
      <c r="R700" s="6"/>
      <c r="S700" s="6"/>
      <c r="T700" s="6"/>
      <c r="U700" s="6"/>
      <c r="V700" s="6"/>
      <c r="W700" s="6"/>
    </row>
    <row r="701" spans="1:23" x14ac:dyDescent="0.25">
      <c r="A701" s="2">
        <v>44917</v>
      </c>
      <c r="B701" t="s">
        <v>4726</v>
      </c>
      <c r="C701" t="s">
        <v>9224</v>
      </c>
      <c r="E701" t="s">
        <v>10097</v>
      </c>
      <c r="F701" t="s">
        <v>10423</v>
      </c>
      <c r="G701">
        <v>50</v>
      </c>
      <c r="I701" s="38">
        <v>0.02</v>
      </c>
      <c r="J701">
        <v>1</v>
      </c>
      <c r="K701" s="38">
        <v>0.01</v>
      </c>
      <c r="L701">
        <v>0.5</v>
      </c>
      <c r="M701" s="38">
        <v>0.01</v>
      </c>
      <c r="N701">
        <v>0.5</v>
      </c>
      <c r="O701">
        <v>0.5</v>
      </c>
      <c r="P701">
        <v>0.5</v>
      </c>
      <c r="Q701" s="6"/>
      <c r="R701" s="6"/>
      <c r="S701" s="6"/>
      <c r="T701" s="6"/>
      <c r="U701" s="6"/>
      <c r="V701" s="6"/>
      <c r="W701" s="6"/>
    </row>
    <row r="702" spans="1:23" x14ac:dyDescent="0.25">
      <c r="A702" s="2">
        <v>44916</v>
      </c>
      <c r="B702" t="s">
        <v>9228</v>
      </c>
      <c r="C702" t="s">
        <v>9229</v>
      </c>
      <c r="E702" t="s">
        <v>10098</v>
      </c>
      <c r="F702" t="s">
        <v>10424</v>
      </c>
      <c r="G702">
        <v>73</v>
      </c>
      <c r="I702" s="38">
        <v>0.14000000000000001</v>
      </c>
      <c r="J702">
        <v>10.199999999999999</v>
      </c>
      <c r="K702" s="38">
        <v>0.01</v>
      </c>
      <c r="L702">
        <v>0.7</v>
      </c>
      <c r="M702" s="38">
        <v>0.14000000000000001</v>
      </c>
      <c r="N702">
        <v>10.199999999999999</v>
      </c>
      <c r="O702">
        <v>10.199999999999999</v>
      </c>
      <c r="P702" s="6"/>
      <c r="Q702">
        <v>10.199999999999999</v>
      </c>
      <c r="R702" s="6"/>
      <c r="S702" s="6"/>
      <c r="T702" s="6"/>
      <c r="U702" s="6"/>
      <c r="V702" s="6"/>
      <c r="W702" s="6"/>
    </row>
    <row r="703" spans="1:23" x14ac:dyDescent="0.25">
      <c r="A703" s="2">
        <v>44651</v>
      </c>
      <c r="B703" t="s">
        <v>9686</v>
      </c>
      <c r="C703" t="s">
        <v>9229</v>
      </c>
      <c r="E703" t="s">
        <v>10099</v>
      </c>
      <c r="F703" t="s">
        <v>10425</v>
      </c>
      <c r="G703">
        <v>150</v>
      </c>
      <c r="I703" s="38">
        <v>0.05</v>
      </c>
      <c r="J703">
        <v>7.5</v>
      </c>
      <c r="K703" s="38"/>
      <c r="L703" s="6"/>
      <c r="M703" s="38">
        <v>0.05</v>
      </c>
      <c r="N703">
        <v>7.5</v>
      </c>
      <c r="O703" s="6"/>
      <c r="P703" s="6"/>
      <c r="Q703" s="6"/>
      <c r="R703" s="6"/>
      <c r="S703" s="6"/>
      <c r="T703" s="6"/>
      <c r="U703" s="6"/>
      <c r="V703" s="6"/>
      <c r="W703">
        <v>7.5</v>
      </c>
    </row>
    <row r="704" spans="1:23" x14ac:dyDescent="0.25">
      <c r="A704" s="2">
        <v>44768</v>
      </c>
      <c r="B704" t="s">
        <v>9423</v>
      </c>
      <c r="C704" t="s">
        <v>9224</v>
      </c>
      <c r="E704" t="s">
        <v>10100</v>
      </c>
      <c r="F704" t="s">
        <v>10426</v>
      </c>
      <c r="G704">
        <v>100</v>
      </c>
      <c r="I704" s="38">
        <v>0.02</v>
      </c>
      <c r="J704">
        <v>2</v>
      </c>
      <c r="K704" s="38">
        <v>0.01</v>
      </c>
      <c r="L704">
        <v>1</v>
      </c>
      <c r="M704" s="38">
        <v>0.01</v>
      </c>
      <c r="N704">
        <v>1</v>
      </c>
      <c r="O704">
        <v>1</v>
      </c>
      <c r="P704">
        <v>1</v>
      </c>
      <c r="Q704" s="6"/>
      <c r="R704" s="6"/>
      <c r="S704" s="6"/>
      <c r="T704" s="6"/>
      <c r="U704" s="6"/>
      <c r="V704" s="6"/>
      <c r="W704" s="6"/>
    </row>
    <row r="705" spans="1:23" x14ac:dyDescent="0.25">
      <c r="A705" s="2">
        <v>44635</v>
      </c>
      <c r="B705" t="s">
        <v>9273</v>
      </c>
      <c r="C705" t="s">
        <v>9218</v>
      </c>
      <c r="E705" t="s">
        <v>10101</v>
      </c>
      <c r="F705" t="s">
        <v>10427</v>
      </c>
      <c r="G705">
        <v>20</v>
      </c>
      <c r="I705" s="38">
        <v>0.03</v>
      </c>
      <c r="J705">
        <v>0.6</v>
      </c>
      <c r="K705" s="38"/>
      <c r="L705" s="6"/>
      <c r="M705" s="38">
        <v>0.03</v>
      </c>
      <c r="N705">
        <v>0.6</v>
      </c>
      <c r="O705">
        <v>0.6</v>
      </c>
      <c r="P705" s="6"/>
      <c r="Q705">
        <v>0.6</v>
      </c>
      <c r="R705" s="6"/>
      <c r="S705" s="6"/>
      <c r="T705" s="6"/>
      <c r="U705" s="6"/>
      <c r="V705" s="6"/>
      <c r="W705" s="6"/>
    </row>
    <row r="706" spans="1:23" x14ac:dyDescent="0.25">
      <c r="A706" s="2">
        <v>44872</v>
      </c>
      <c r="B706" t="s">
        <v>9276</v>
      </c>
      <c r="C706" t="s">
        <v>9218</v>
      </c>
      <c r="E706" t="s">
        <v>10102</v>
      </c>
      <c r="F706" t="s">
        <v>10428</v>
      </c>
      <c r="G706">
        <v>3.3</v>
      </c>
      <c r="I706" s="38">
        <v>0.25</v>
      </c>
      <c r="J706">
        <v>0.8</v>
      </c>
      <c r="K706" s="38"/>
      <c r="L706" s="6"/>
      <c r="M706" s="38">
        <v>0.25</v>
      </c>
      <c r="N706">
        <v>0.8</v>
      </c>
      <c r="O706">
        <v>0.8</v>
      </c>
      <c r="P706" s="6"/>
      <c r="Q706" s="6"/>
      <c r="R706">
        <v>0.8</v>
      </c>
      <c r="S706" s="6"/>
      <c r="T706" s="6"/>
      <c r="U706" s="6"/>
      <c r="V706" s="6"/>
      <c r="W706" s="6"/>
    </row>
    <row r="707" spans="1:23" x14ac:dyDescent="0.25">
      <c r="A707" s="2">
        <v>44872</v>
      </c>
      <c r="B707" t="s">
        <v>9273</v>
      </c>
      <c r="C707" t="s">
        <v>9218</v>
      </c>
      <c r="E707" t="s">
        <v>10102</v>
      </c>
      <c r="F707" t="s">
        <v>10428</v>
      </c>
      <c r="G707">
        <v>256.7</v>
      </c>
      <c r="I707" s="38">
        <v>0.25</v>
      </c>
      <c r="J707">
        <v>63.2</v>
      </c>
      <c r="K707" s="38"/>
      <c r="L707" s="6"/>
      <c r="M707" s="38">
        <v>0.25</v>
      </c>
      <c r="N707">
        <v>63.2</v>
      </c>
      <c r="O707">
        <v>63.2</v>
      </c>
      <c r="P707" s="6"/>
      <c r="Q707" s="6"/>
      <c r="R707">
        <v>63.2</v>
      </c>
      <c r="S707" s="6"/>
      <c r="T707" s="6"/>
      <c r="U707" s="6"/>
      <c r="V707" s="6"/>
      <c r="W707" s="6"/>
    </row>
    <row r="708" spans="1:23" x14ac:dyDescent="0.25">
      <c r="A708" s="2">
        <v>44645</v>
      </c>
      <c r="B708" t="s">
        <v>9243</v>
      </c>
      <c r="C708" t="s">
        <v>9218</v>
      </c>
      <c r="E708" t="s">
        <v>10103</v>
      </c>
      <c r="F708" t="s">
        <v>10429</v>
      </c>
      <c r="G708">
        <v>76</v>
      </c>
      <c r="I708" s="38">
        <v>1</v>
      </c>
      <c r="J708">
        <v>76</v>
      </c>
      <c r="K708" s="38"/>
      <c r="L708" s="6"/>
      <c r="M708" s="38">
        <v>1</v>
      </c>
      <c r="N708">
        <v>76</v>
      </c>
      <c r="O708">
        <v>76</v>
      </c>
      <c r="P708" s="6"/>
      <c r="Q708" s="6"/>
      <c r="R708" s="6"/>
      <c r="S708">
        <v>76</v>
      </c>
      <c r="T708" s="6"/>
      <c r="U708" s="6"/>
      <c r="V708" s="6"/>
      <c r="W708" s="6"/>
    </row>
    <row r="709" spans="1:23" x14ac:dyDescent="0.25">
      <c r="A709" s="2">
        <v>44916</v>
      </c>
      <c r="B709" t="s">
        <v>9364</v>
      </c>
      <c r="C709" t="s">
        <v>9218</v>
      </c>
      <c r="E709" t="s">
        <v>9682</v>
      </c>
      <c r="F709" t="s">
        <v>9683</v>
      </c>
      <c r="G709">
        <v>28.5</v>
      </c>
      <c r="I709" s="38">
        <v>1</v>
      </c>
      <c r="J709">
        <v>28.5</v>
      </c>
      <c r="K709" s="38">
        <v>1</v>
      </c>
      <c r="L709">
        <v>28.5</v>
      </c>
      <c r="M709" s="38">
        <v>1</v>
      </c>
      <c r="N709">
        <v>28.5</v>
      </c>
      <c r="O709">
        <v>28.5</v>
      </c>
      <c r="P709">
        <v>28.5</v>
      </c>
      <c r="Q709" s="6"/>
      <c r="R709" s="6"/>
      <c r="S709" s="6"/>
      <c r="T709" s="6"/>
      <c r="U709" s="6"/>
      <c r="V709" s="6"/>
      <c r="W709" s="6"/>
    </row>
    <row r="710" spans="1:23" x14ac:dyDescent="0.25">
      <c r="A710" s="2">
        <v>44617</v>
      </c>
      <c r="B710" t="s">
        <v>7066</v>
      </c>
      <c r="C710" t="s">
        <v>9218</v>
      </c>
      <c r="E710" t="s">
        <v>10104</v>
      </c>
      <c r="F710" t="s">
        <v>10430</v>
      </c>
      <c r="G710">
        <v>250</v>
      </c>
      <c r="I710" s="38">
        <v>0.05</v>
      </c>
      <c r="J710">
        <v>12.8</v>
      </c>
      <c r="K710" s="38"/>
      <c r="L710" s="6"/>
      <c r="M710" s="38">
        <v>0.05</v>
      </c>
      <c r="N710">
        <v>12.8</v>
      </c>
      <c r="O710" s="6"/>
      <c r="P710" s="6"/>
      <c r="Q710" s="6"/>
      <c r="R710" s="6"/>
      <c r="S710" s="6"/>
      <c r="T710" s="6"/>
      <c r="U710" s="6"/>
      <c r="V710" s="6"/>
      <c r="W710">
        <v>12.8</v>
      </c>
    </row>
    <row r="711" spans="1:23" x14ac:dyDescent="0.25">
      <c r="A711" s="2">
        <v>44923</v>
      </c>
      <c r="B711" t="s">
        <v>6278</v>
      </c>
      <c r="C711" t="s">
        <v>9218</v>
      </c>
      <c r="E711" t="s">
        <v>10105</v>
      </c>
      <c r="F711" t="s">
        <v>10431</v>
      </c>
      <c r="G711">
        <v>65.8</v>
      </c>
      <c r="I711" s="38">
        <v>0.02</v>
      </c>
      <c r="J711">
        <v>1.3</v>
      </c>
      <c r="K711" s="38"/>
      <c r="L711" s="6"/>
      <c r="M711" s="38">
        <v>0.02</v>
      </c>
      <c r="N711">
        <v>1.3</v>
      </c>
      <c r="O711">
        <v>1.3</v>
      </c>
      <c r="P711">
        <v>1.3</v>
      </c>
      <c r="Q711" s="6"/>
      <c r="R711" s="6"/>
      <c r="S711" s="6"/>
      <c r="T711" s="6"/>
      <c r="U711" s="6"/>
      <c r="V711" s="6"/>
      <c r="W711" s="6"/>
    </row>
    <row r="712" spans="1:23" x14ac:dyDescent="0.25">
      <c r="A712" s="2">
        <v>44902</v>
      </c>
      <c r="B712" t="s">
        <v>9273</v>
      </c>
      <c r="C712" t="s">
        <v>9218</v>
      </c>
      <c r="E712" t="s">
        <v>10106</v>
      </c>
      <c r="F712" t="s">
        <v>10432</v>
      </c>
      <c r="G712">
        <v>34</v>
      </c>
      <c r="I712" s="38">
        <v>1</v>
      </c>
      <c r="J712">
        <v>34</v>
      </c>
      <c r="K712" s="38">
        <v>1</v>
      </c>
      <c r="L712">
        <v>34</v>
      </c>
      <c r="M712" s="38">
        <v>1</v>
      </c>
      <c r="N712">
        <v>34</v>
      </c>
      <c r="O712">
        <v>34</v>
      </c>
      <c r="P712" s="6"/>
      <c r="Q712" s="6"/>
      <c r="R712" s="6"/>
      <c r="S712">
        <v>34</v>
      </c>
      <c r="T712" s="6"/>
      <c r="U712" s="6"/>
      <c r="V712" s="6"/>
      <c r="W712" s="6"/>
    </row>
    <row r="713" spans="1:23" x14ac:dyDescent="0.25">
      <c r="A713" s="2">
        <v>44740</v>
      </c>
      <c r="B713" t="s">
        <v>9243</v>
      </c>
      <c r="C713" t="s">
        <v>9224</v>
      </c>
      <c r="E713" t="s">
        <v>10107</v>
      </c>
      <c r="F713" t="s">
        <v>10433</v>
      </c>
      <c r="G713">
        <v>100</v>
      </c>
      <c r="I713" s="38">
        <v>0.02</v>
      </c>
      <c r="J713">
        <v>2</v>
      </c>
      <c r="K713" s="38">
        <v>0.01</v>
      </c>
      <c r="L713">
        <v>1</v>
      </c>
      <c r="M713" s="38">
        <v>0.01</v>
      </c>
      <c r="N713">
        <v>1</v>
      </c>
      <c r="O713">
        <v>1</v>
      </c>
      <c r="P713">
        <v>1</v>
      </c>
      <c r="Q713" s="6"/>
      <c r="R713" s="6"/>
      <c r="S713" s="6"/>
      <c r="T713" s="6"/>
      <c r="U713" s="6"/>
      <c r="V713" s="6"/>
      <c r="W713" s="6"/>
    </row>
    <row r="714" spans="1:23" x14ac:dyDescent="0.25">
      <c r="A714" s="2">
        <v>44915</v>
      </c>
      <c r="B714" t="s">
        <v>9243</v>
      </c>
      <c r="C714" t="s">
        <v>318</v>
      </c>
      <c r="E714" t="s">
        <v>9645</v>
      </c>
      <c r="F714" t="s">
        <v>9646</v>
      </c>
      <c r="G714">
        <v>200</v>
      </c>
      <c r="I714" s="38">
        <v>0.01</v>
      </c>
      <c r="J714">
        <v>2</v>
      </c>
      <c r="K714" s="38">
        <v>0.01</v>
      </c>
      <c r="L714">
        <v>1</v>
      </c>
      <c r="M714" s="38">
        <v>0.01</v>
      </c>
      <c r="N714">
        <v>1</v>
      </c>
      <c r="O714">
        <v>1</v>
      </c>
      <c r="P714">
        <v>1</v>
      </c>
      <c r="Q714" s="6"/>
      <c r="R714" s="6"/>
      <c r="S714" s="6"/>
      <c r="T714" s="6"/>
      <c r="U714" s="6"/>
      <c r="V714" s="6"/>
      <c r="W714" s="6"/>
    </row>
    <row r="715" spans="1:23" x14ac:dyDescent="0.25">
      <c r="A715" s="2">
        <v>44853</v>
      </c>
      <c r="B715" t="s">
        <v>9228</v>
      </c>
      <c r="C715" t="s">
        <v>9218</v>
      </c>
      <c r="E715" t="s">
        <v>10108</v>
      </c>
      <c r="F715" t="s">
        <v>10434</v>
      </c>
      <c r="G715">
        <v>45</v>
      </c>
      <c r="I715" s="38">
        <v>0.61</v>
      </c>
      <c r="J715">
        <v>27.5</v>
      </c>
      <c r="K715" s="38">
        <v>0.61</v>
      </c>
      <c r="L715">
        <v>27.5</v>
      </c>
      <c r="M715" s="38">
        <v>0.61</v>
      </c>
      <c r="N715">
        <v>27.5</v>
      </c>
      <c r="O715">
        <v>27.5</v>
      </c>
      <c r="P715" s="6"/>
      <c r="Q715" s="6"/>
      <c r="R715">
        <v>27.5</v>
      </c>
      <c r="S715" s="6"/>
      <c r="T715" s="6"/>
      <c r="U715" s="6"/>
      <c r="V715" s="6"/>
      <c r="W715" s="6"/>
    </row>
    <row r="716" spans="1:23" x14ac:dyDescent="0.25">
      <c r="A716" s="2">
        <v>44853</v>
      </c>
      <c r="B716" t="s">
        <v>9279</v>
      </c>
      <c r="C716" t="s">
        <v>9218</v>
      </c>
      <c r="E716" t="s">
        <v>10108</v>
      </c>
      <c r="F716" t="s">
        <v>10434</v>
      </c>
      <c r="G716">
        <v>455</v>
      </c>
      <c r="I716" s="38">
        <v>0.61</v>
      </c>
      <c r="J716">
        <v>277.60000000000002</v>
      </c>
      <c r="K716" s="38">
        <v>0.61</v>
      </c>
      <c r="L716">
        <v>277.60000000000002</v>
      </c>
      <c r="M716" s="38">
        <v>0.61</v>
      </c>
      <c r="N716">
        <v>277.60000000000002</v>
      </c>
      <c r="O716">
        <v>277.60000000000002</v>
      </c>
      <c r="P716" s="6"/>
      <c r="Q716" s="6"/>
      <c r="R716">
        <v>277.60000000000002</v>
      </c>
      <c r="S716" s="6"/>
      <c r="T716" s="6"/>
      <c r="U716" s="6"/>
      <c r="V716" s="6"/>
      <c r="W716" s="6"/>
    </row>
    <row r="717" spans="1:23" x14ac:dyDescent="0.25">
      <c r="A717" s="2">
        <v>44651</v>
      </c>
      <c r="B717" t="s">
        <v>9273</v>
      </c>
      <c r="C717" t="s">
        <v>9218</v>
      </c>
      <c r="E717" t="s">
        <v>10109</v>
      </c>
      <c r="F717" t="s">
        <v>10435</v>
      </c>
      <c r="G717">
        <v>100</v>
      </c>
      <c r="I717" s="38">
        <v>1</v>
      </c>
      <c r="J717">
        <v>100</v>
      </c>
      <c r="K717" s="38">
        <v>1</v>
      </c>
      <c r="L717">
        <v>100</v>
      </c>
      <c r="M717" s="38">
        <v>1</v>
      </c>
      <c r="N717">
        <v>100</v>
      </c>
      <c r="O717">
        <v>100</v>
      </c>
      <c r="P717" s="6"/>
      <c r="Q717" s="6"/>
      <c r="R717" s="6"/>
      <c r="S717">
        <v>100</v>
      </c>
      <c r="T717" s="6"/>
      <c r="U717" s="6"/>
      <c r="V717" s="6"/>
      <c r="W717" s="6"/>
    </row>
    <row r="718" spans="1:23" x14ac:dyDescent="0.25">
      <c r="A718" s="2">
        <v>44763</v>
      </c>
      <c r="B718" t="s">
        <v>9276</v>
      </c>
      <c r="C718" t="s">
        <v>9218</v>
      </c>
      <c r="E718" t="s">
        <v>10110</v>
      </c>
      <c r="F718" t="s">
        <v>10436</v>
      </c>
      <c r="G718">
        <v>239.9</v>
      </c>
      <c r="I718" s="38">
        <v>1</v>
      </c>
      <c r="J718">
        <v>239.9</v>
      </c>
      <c r="K718" s="38"/>
      <c r="L718" s="6"/>
      <c r="M718" s="38">
        <v>1</v>
      </c>
      <c r="N718">
        <v>239.9</v>
      </c>
      <c r="O718">
        <v>239.9</v>
      </c>
      <c r="P718" s="6"/>
      <c r="Q718" s="6"/>
      <c r="R718" s="6"/>
      <c r="S718" s="6"/>
      <c r="T718" s="6"/>
      <c r="U718" s="6"/>
      <c r="V718">
        <v>239.9</v>
      </c>
      <c r="W718" s="6"/>
    </row>
    <row r="719" spans="1:23" x14ac:dyDescent="0.25">
      <c r="A719" s="2">
        <v>44915</v>
      </c>
      <c r="B719" t="s">
        <v>9228</v>
      </c>
      <c r="C719" t="s">
        <v>9218</v>
      </c>
      <c r="E719" t="s">
        <v>10111</v>
      </c>
      <c r="F719" t="s">
        <v>10437</v>
      </c>
      <c r="G719">
        <v>800</v>
      </c>
      <c r="I719" s="38">
        <v>1</v>
      </c>
      <c r="J719">
        <v>800</v>
      </c>
      <c r="K719" s="38"/>
      <c r="L719" s="6"/>
      <c r="M719" s="38">
        <v>1</v>
      </c>
      <c r="N719">
        <v>800</v>
      </c>
      <c r="O719">
        <v>760</v>
      </c>
      <c r="P719" s="6"/>
      <c r="Q719" s="6"/>
      <c r="R719" s="6"/>
      <c r="S719">
        <v>760</v>
      </c>
      <c r="T719" s="6"/>
      <c r="U719" s="6"/>
      <c r="V719" s="6"/>
      <c r="W719">
        <v>40</v>
      </c>
    </row>
    <row r="720" spans="1:23" x14ac:dyDescent="0.25">
      <c r="A720" s="2">
        <v>44908</v>
      </c>
      <c r="B720" t="s">
        <v>9243</v>
      </c>
      <c r="C720" t="s">
        <v>9452</v>
      </c>
      <c r="E720" t="s">
        <v>10112</v>
      </c>
      <c r="F720" t="s">
        <v>10438</v>
      </c>
      <c r="G720">
        <v>40</v>
      </c>
      <c r="I720" s="38">
        <v>1</v>
      </c>
      <c r="J720">
        <v>40</v>
      </c>
      <c r="K720" s="38">
        <v>1</v>
      </c>
      <c r="L720">
        <v>40</v>
      </c>
      <c r="M720" s="38">
        <v>1</v>
      </c>
      <c r="N720">
        <v>40</v>
      </c>
      <c r="O720">
        <v>40</v>
      </c>
      <c r="P720" s="6"/>
      <c r="Q720" s="6"/>
      <c r="R720" s="6"/>
      <c r="S720">
        <v>40</v>
      </c>
      <c r="T720" s="6"/>
      <c r="U720" s="6"/>
      <c r="V720" s="6"/>
      <c r="W720" s="6"/>
    </row>
    <row r="721" spans="1:23" x14ac:dyDescent="0.25">
      <c r="A721" s="2">
        <v>44882</v>
      </c>
      <c r="B721" t="s">
        <v>7066</v>
      </c>
      <c r="C721" t="s">
        <v>9224</v>
      </c>
      <c r="E721" t="s">
        <v>10113</v>
      </c>
      <c r="F721" t="s">
        <v>10439</v>
      </c>
      <c r="G721">
        <v>100</v>
      </c>
      <c r="I721" s="38">
        <v>0.2</v>
      </c>
      <c r="J721">
        <v>20</v>
      </c>
      <c r="K721" s="38"/>
      <c r="L721" s="6"/>
      <c r="M721" s="38">
        <v>0.2</v>
      </c>
      <c r="N721">
        <v>20</v>
      </c>
      <c r="O721">
        <v>20</v>
      </c>
      <c r="P721" s="6"/>
      <c r="Q721">
        <v>3</v>
      </c>
      <c r="R721" s="6"/>
      <c r="S721">
        <v>6</v>
      </c>
      <c r="T721" s="6"/>
      <c r="U721" s="6"/>
      <c r="V721">
        <v>11</v>
      </c>
      <c r="W721" s="6"/>
    </row>
    <row r="722" spans="1:23" x14ac:dyDescent="0.25">
      <c r="A722" s="2">
        <v>44624</v>
      </c>
      <c r="B722" t="s">
        <v>9228</v>
      </c>
      <c r="C722" t="s">
        <v>9218</v>
      </c>
      <c r="E722" t="s">
        <v>10114</v>
      </c>
      <c r="F722" t="s">
        <v>10440</v>
      </c>
      <c r="G722">
        <v>40</v>
      </c>
      <c r="I722" s="38">
        <v>1</v>
      </c>
      <c r="J722">
        <v>40</v>
      </c>
      <c r="K722" s="38">
        <v>0.06</v>
      </c>
      <c r="L722">
        <v>2.4</v>
      </c>
      <c r="M722" s="38">
        <v>1</v>
      </c>
      <c r="N722">
        <v>40</v>
      </c>
      <c r="O722" s="6"/>
      <c r="P722" s="6"/>
      <c r="Q722" s="6"/>
      <c r="R722" s="6"/>
      <c r="S722" s="6"/>
      <c r="T722" s="6"/>
      <c r="U722" s="6"/>
      <c r="V722" s="6"/>
      <c r="W722">
        <v>40</v>
      </c>
    </row>
    <row r="723" spans="1:23" x14ac:dyDescent="0.25">
      <c r="A723" s="2">
        <v>44852</v>
      </c>
      <c r="B723" t="s">
        <v>4726</v>
      </c>
      <c r="C723" t="s">
        <v>9218</v>
      </c>
      <c r="E723" t="s">
        <v>10115</v>
      </c>
      <c r="F723" t="s">
        <v>10441</v>
      </c>
      <c r="G723">
        <v>9.5</v>
      </c>
      <c r="I723" s="38">
        <v>0.83</v>
      </c>
      <c r="J723">
        <v>7.8</v>
      </c>
      <c r="K723" s="38">
        <v>0.83</v>
      </c>
      <c r="L723">
        <v>7.8</v>
      </c>
      <c r="M723" s="38">
        <v>0.83</v>
      </c>
      <c r="N723">
        <v>7.8</v>
      </c>
      <c r="O723">
        <v>3.9</v>
      </c>
      <c r="P723" s="6"/>
      <c r="Q723" s="6"/>
      <c r="R723" s="6"/>
      <c r="S723" s="6"/>
      <c r="T723">
        <v>3.9</v>
      </c>
      <c r="U723" s="6"/>
      <c r="V723" s="6"/>
      <c r="W723">
        <v>3.9</v>
      </c>
    </row>
    <row r="724" spans="1:23" x14ac:dyDescent="0.25">
      <c r="A724" s="2">
        <v>44778</v>
      </c>
      <c r="B724" t="s">
        <v>9243</v>
      </c>
      <c r="C724" t="s">
        <v>9218</v>
      </c>
      <c r="E724" t="s">
        <v>10116</v>
      </c>
      <c r="F724" t="s">
        <v>10442</v>
      </c>
      <c r="G724">
        <v>65</v>
      </c>
      <c r="I724" s="38">
        <v>1</v>
      </c>
      <c r="J724">
        <v>65</v>
      </c>
      <c r="K724" s="38">
        <v>1</v>
      </c>
      <c r="L724">
        <v>65</v>
      </c>
      <c r="M724" s="38">
        <v>1</v>
      </c>
      <c r="N724">
        <v>65</v>
      </c>
      <c r="O724">
        <v>65</v>
      </c>
      <c r="P724">
        <v>65</v>
      </c>
      <c r="Q724" s="6"/>
      <c r="R724" s="6"/>
      <c r="S724" s="6"/>
      <c r="T724" s="6"/>
      <c r="U724" s="6"/>
      <c r="V724" s="6"/>
      <c r="W724" s="6"/>
    </row>
    <row r="725" spans="1:23" x14ac:dyDescent="0.25">
      <c r="A725" s="2">
        <v>44881</v>
      </c>
      <c r="B725" t="s">
        <v>9364</v>
      </c>
      <c r="C725" t="s">
        <v>9218</v>
      </c>
      <c r="E725" t="s">
        <v>10117</v>
      </c>
      <c r="F725" t="s">
        <v>10443</v>
      </c>
      <c r="G725">
        <v>80.7</v>
      </c>
      <c r="I725" s="38">
        <v>0.62</v>
      </c>
      <c r="J725">
        <v>50</v>
      </c>
      <c r="K725" s="38">
        <v>0.2</v>
      </c>
      <c r="L725">
        <v>15.9</v>
      </c>
      <c r="M725" s="38">
        <v>0.62</v>
      </c>
      <c r="N725">
        <v>50</v>
      </c>
      <c r="O725">
        <v>48.5</v>
      </c>
      <c r="P725" s="6"/>
      <c r="Q725">
        <v>48.5</v>
      </c>
      <c r="R725" s="6"/>
      <c r="S725" s="6"/>
      <c r="T725" s="6"/>
      <c r="U725" s="6"/>
      <c r="V725" s="6"/>
      <c r="W725">
        <v>1.5</v>
      </c>
    </row>
    <row r="726" spans="1:23" x14ac:dyDescent="0.25">
      <c r="A726" s="2">
        <v>44742</v>
      </c>
      <c r="B726" t="s">
        <v>7066</v>
      </c>
      <c r="C726" t="s">
        <v>9229</v>
      </c>
      <c r="E726" t="s">
        <v>10118</v>
      </c>
      <c r="F726" t="s">
        <v>10444</v>
      </c>
      <c r="G726">
        <v>64</v>
      </c>
      <c r="I726" s="38">
        <v>0.49</v>
      </c>
      <c r="J726">
        <v>31.1</v>
      </c>
      <c r="K726" s="38"/>
      <c r="L726" s="6"/>
      <c r="M726" s="38">
        <v>0.49</v>
      </c>
      <c r="N726">
        <v>31.1</v>
      </c>
      <c r="O726">
        <v>24.6</v>
      </c>
      <c r="P726" s="6"/>
      <c r="Q726">
        <v>9.8000000000000007</v>
      </c>
      <c r="R726" s="6"/>
      <c r="S726">
        <v>12.5</v>
      </c>
      <c r="T726" s="6"/>
      <c r="U726">
        <v>2.2999999999999998</v>
      </c>
      <c r="V726" s="6"/>
      <c r="W726">
        <v>6.6</v>
      </c>
    </row>
    <row r="727" spans="1:23" x14ac:dyDescent="0.25">
      <c r="A727" s="2">
        <v>44651</v>
      </c>
      <c r="B727" t="s">
        <v>9273</v>
      </c>
      <c r="C727" t="s">
        <v>9224</v>
      </c>
      <c r="E727" t="s">
        <v>10119</v>
      </c>
      <c r="F727" t="s">
        <v>10445</v>
      </c>
      <c r="G727">
        <v>600</v>
      </c>
      <c r="I727" s="38">
        <v>0.7</v>
      </c>
      <c r="J727">
        <v>420</v>
      </c>
      <c r="K727" s="38"/>
      <c r="L727" s="6"/>
      <c r="M727" s="38">
        <v>0.7</v>
      </c>
      <c r="N727">
        <v>420</v>
      </c>
      <c r="O727">
        <v>420</v>
      </c>
      <c r="P727" s="6"/>
      <c r="Q727">
        <v>420</v>
      </c>
      <c r="R727" s="6"/>
      <c r="S727" s="6"/>
      <c r="T727" s="6"/>
      <c r="U727" s="6"/>
      <c r="V727" s="6"/>
      <c r="W727" s="6"/>
    </row>
    <row r="728" spans="1:23" x14ac:dyDescent="0.25">
      <c r="A728" s="2">
        <v>44767</v>
      </c>
      <c r="B728" t="s">
        <v>9639</v>
      </c>
      <c r="C728" t="s">
        <v>9452</v>
      </c>
      <c r="E728" t="s">
        <v>10120</v>
      </c>
      <c r="F728" t="s">
        <v>10446</v>
      </c>
      <c r="G728">
        <v>24.4</v>
      </c>
      <c r="I728" s="38">
        <v>1</v>
      </c>
      <c r="J728">
        <v>24.4</v>
      </c>
      <c r="K728" s="38"/>
      <c r="L728" s="6"/>
      <c r="M728" s="38">
        <v>1</v>
      </c>
      <c r="N728">
        <v>24.4</v>
      </c>
      <c r="O728">
        <v>24.4</v>
      </c>
      <c r="P728" s="6"/>
      <c r="Q728">
        <v>24.4</v>
      </c>
      <c r="R728" s="6"/>
      <c r="S728" s="6"/>
      <c r="T728" s="6"/>
      <c r="U728" s="6"/>
      <c r="V728" s="6"/>
      <c r="W728" s="6"/>
    </row>
    <row r="729" spans="1:23" x14ac:dyDescent="0.25">
      <c r="A729" s="2">
        <v>44914</v>
      </c>
      <c r="B729" t="s">
        <v>4726</v>
      </c>
      <c r="C729" t="s">
        <v>9229</v>
      </c>
      <c r="E729" t="s">
        <v>10121</v>
      </c>
      <c r="F729" t="s">
        <v>10447</v>
      </c>
      <c r="G729">
        <v>50</v>
      </c>
      <c r="I729" s="38">
        <v>0.01</v>
      </c>
      <c r="J729">
        <v>0.5</v>
      </c>
      <c r="K729" s="38"/>
      <c r="L729" s="6"/>
      <c r="M729" s="38">
        <v>0.01</v>
      </c>
      <c r="N729">
        <v>0.5</v>
      </c>
      <c r="O729" s="6"/>
      <c r="P729" s="6"/>
      <c r="Q729" s="6"/>
      <c r="R729" s="6"/>
      <c r="S729" s="6"/>
      <c r="T729" s="6"/>
      <c r="U729" s="6"/>
      <c r="V729" s="6"/>
      <c r="W729">
        <v>0.5</v>
      </c>
    </row>
    <row r="730" spans="1:23" x14ac:dyDescent="0.25">
      <c r="A730" s="2">
        <v>44662</v>
      </c>
      <c r="B730" t="s">
        <v>4726</v>
      </c>
      <c r="C730" t="s">
        <v>9218</v>
      </c>
      <c r="E730" t="s">
        <v>10122</v>
      </c>
      <c r="F730" t="s">
        <v>10448</v>
      </c>
      <c r="G730">
        <v>368</v>
      </c>
      <c r="I730" s="38">
        <v>0.05</v>
      </c>
      <c r="J730">
        <v>16.899999999999999</v>
      </c>
      <c r="K730" s="38"/>
      <c r="L730" s="6"/>
      <c r="M730" s="38">
        <v>0.05</v>
      </c>
      <c r="N730">
        <v>16.899999999999999</v>
      </c>
      <c r="O730">
        <v>6.9</v>
      </c>
      <c r="P730" s="6"/>
      <c r="Q730">
        <v>6.9</v>
      </c>
      <c r="R730" s="6"/>
      <c r="S730" s="6"/>
      <c r="T730" s="6"/>
      <c r="U730" s="6"/>
      <c r="V730" s="6"/>
      <c r="W730">
        <v>10</v>
      </c>
    </row>
    <row r="731" spans="1:23" x14ac:dyDescent="0.25">
      <c r="A731" s="2">
        <v>44926</v>
      </c>
      <c r="B731" t="s">
        <v>8809</v>
      </c>
      <c r="C731" t="s">
        <v>9218</v>
      </c>
      <c r="E731" t="s">
        <v>10123</v>
      </c>
      <c r="F731" t="s">
        <v>10449</v>
      </c>
      <c r="G731">
        <v>8.4</v>
      </c>
      <c r="I731" s="38">
        <v>0.66</v>
      </c>
      <c r="J731">
        <v>5.6</v>
      </c>
      <c r="K731" s="38">
        <v>0.59</v>
      </c>
      <c r="L731">
        <v>5</v>
      </c>
      <c r="M731" s="38">
        <v>0.57999999999999996</v>
      </c>
      <c r="N731">
        <v>4.9000000000000004</v>
      </c>
      <c r="O731" s="6"/>
      <c r="P731" s="6"/>
      <c r="Q731" s="6"/>
      <c r="R731" s="6"/>
      <c r="S731" s="6"/>
      <c r="T731" s="6"/>
      <c r="U731" s="6"/>
      <c r="V731" s="6"/>
      <c r="W731">
        <v>4.9000000000000004</v>
      </c>
    </row>
    <row r="732" spans="1:23" x14ac:dyDescent="0.25">
      <c r="A732" s="2">
        <v>44728</v>
      </c>
      <c r="B732" t="s">
        <v>9642</v>
      </c>
      <c r="C732" t="s">
        <v>9218</v>
      </c>
      <c r="E732" t="s">
        <v>10124</v>
      </c>
      <c r="F732" t="s">
        <v>10450</v>
      </c>
      <c r="G732">
        <v>60</v>
      </c>
      <c r="I732" s="38">
        <v>0.89</v>
      </c>
      <c r="J732">
        <v>53.4</v>
      </c>
      <c r="K732" s="38">
        <v>0.7</v>
      </c>
      <c r="L732">
        <v>42.1</v>
      </c>
      <c r="M732" s="38">
        <v>0.62</v>
      </c>
      <c r="N732">
        <v>37.299999999999997</v>
      </c>
      <c r="O732">
        <v>35.4</v>
      </c>
      <c r="P732" s="6"/>
      <c r="Q732">
        <v>9.4</v>
      </c>
      <c r="R732" s="6"/>
      <c r="S732" s="6"/>
      <c r="T732" s="6"/>
      <c r="U732">
        <v>26</v>
      </c>
      <c r="V732" s="6"/>
      <c r="W732">
        <v>1.9</v>
      </c>
    </row>
    <row r="733" spans="1:23" x14ac:dyDescent="0.25">
      <c r="A733" s="2">
        <v>44638</v>
      </c>
      <c r="B733" t="s">
        <v>9273</v>
      </c>
      <c r="C733" t="s">
        <v>9229</v>
      </c>
      <c r="E733" t="s">
        <v>10125</v>
      </c>
      <c r="F733" t="s">
        <v>10451</v>
      </c>
      <c r="G733">
        <v>35</v>
      </c>
      <c r="I733" s="38">
        <v>0.8</v>
      </c>
      <c r="J733">
        <v>28</v>
      </c>
      <c r="K733" s="38">
        <v>0.45</v>
      </c>
      <c r="L733">
        <v>15.8</v>
      </c>
      <c r="M733" s="38">
        <v>0.8</v>
      </c>
      <c r="N733">
        <v>28</v>
      </c>
      <c r="O733">
        <v>28</v>
      </c>
      <c r="P733" s="6"/>
      <c r="Q733">
        <v>12.3</v>
      </c>
      <c r="R733" s="6"/>
      <c r="S733" s="6"/>
      <c r="T733" s="6"/>
      <c r="U733">
        <v>15.8</v>
      </c>
      <c r="V733" s="6"/>
      <c r="W733" s="6"/>
    </row>
    <row r="734" spans="1:23" x14ac:dyDescent="0.25">
      <c r="A734" s="2">
        <v>44742</v>
      </c>
      <c r="B734" t="s">
        <v>9292</v>
      </c>
      <c r="C734" t="s">
        <v>9224</v>
      </c>
      <c r="E734" t="s">
        <v>10126</v>
      </c>
      <c r="F734" t="s">
        <v>10452</v>
      </c>
      <c r="G734">
        <v>100</v>
      </c>
      <c r="I734" s="38">
        <v>0.02</v>
      </c>
      <c r="J734">
        <v>2</v>
      </c>
      <c r="K734" s="38">
        <v>0.01</v>
      </c>
      <c r="L734">
        <v>1</v>
      </c>
      <c r="M734" s="38">
        <v>0.01</v>
      </c>
      <c r="N734">
        <v>1</v>
      </c>
      <c r="O734">
        <v>1</v>
      </c>
      <c r="P734">
        <v>1</v>
      </c>
      <c r="Q734" s="6"/>
      <c r="R734" s="6"/>
      <c r="S734" s="6"/>
      <c r="T734" s="6"/>
      <c r="U734" s="6"/>
      <c r="V734" s="6"/>
      <c r="W734" s="6"/>
    </row>
    <row r="735" spans="1:23" x14ac:dyDescent="0.25">
      <c r="A735" s="2">
        <v>44918</v>
      </c>
      <c r="B735" t="s">
        <v>9243</v>
      </c>
      <c r="C735" t="s">
        <v>9224</v>
      </c>
      <c r="E735" t="s">
        <v>10127</v>
      </c>
      <c r="F735" t="s">
        <v>10453</v>
      </c>
      <c r="G735">
        <v>125</v>
      </c>
      <c r="I735" s="38">
        <v>0.3</v>
      </c>
      <c r="J735">
        <v>37.5</v>
      </c>
      <c r="K735" s="38">
        <v>0.2</v>
      </c>
      <c r="L735">
        <v>25</v>
      </c>
      <c r="M735" s="38">
        <v>0.3</v>
      </c>
      <c r="N735">
        <v>37.5</v>
      </c>
      <c r="O735">
        <v>37.5</v>
      </c>
      <c r="P735">
        <v>25</v>
      </c>
      <c r="Q735">
        <v>6.3</v>
      </c>
      <c r="R735" s="6"/>
      <c r="S735">
        <v>6.3</v>
      </c>
      <c r="T735" s="6"/>
      <c r="U735" s="6"/>
      <c r="V735" s="6"/>
      <c r="W735" s="6"/>
    </row>
    <row r="736" spans="1:23" x14ac:dyDescent="0.25">
      <c r="A736" s="2">
        <v>44862</v>
      </c>
      <c r="B736" t="s">
        <v>7066</v>
      </c>
      <c r="C736" t="s">
        <v>9218</v>
      </c>
      <c r="E736" t="s">
        <v>10128</v>
      </c>
      <c r="F736" t="s">
        <v>10454</v>
      </c>
      <c r="G736">
        <v>105.8</v>
      </c>
      <c r="I736" s="38">
        <v>0.78</v>
      </c>
      <c r="J736">
        <v>82.1</v>
      </c>
      <c r="K736" s="38">
        <v>0.55000000000000004</v>
      </c>
      <c r="L736">
        <v>58.4</v>
      </c>
      <c r="M736" s="38">
        <v>0.65</v>
      </c>
      <c r="N736">
        <v>68.400000000000006</v>
      </c>
      <c r="O736">
        <v>41.2</v>
      </c>
      <c r="P736" s="6"/>
      <c r="Q736" s="6"/>
      <c r="R736" s="6"/>
      <c r="S736" s="6"/>
      <c r="T736" s="6"/>
      <c r="U736">
        <v>41.2</v>
      </c>
      <c r="V736" s="6"/>
      <c r="W736">
        <v>27.1</v>
      </c>
    </row>
    <row r="737" spans="1:23" x14ac:dyDescent="0.25">
      <c r="A737" s="2">
        <v>44726</v>
      </c>
      <c r="B737" t="s">
        <v>9243</v>
      </c>
      <c r="C737" t="s">
        <v>9224</v>
      </c>
      <c r="E737" t="s">
        <v>10129</v>
      </c>
      <c r="F737" t="s">
        <v>10455</v>
      </c>
      <c r="G737">
        <v>196</v>
      </c>
      <c r="I737" s="38">
        <v>0.5</v>
      </c>
      <c r="J737">
        <v>98</v>
      </c>
      <c r="K737" s="38"/>
      <c r="L737" s="6"/>
      <c r="M737" s="38">
        <v>0.5</v>
      </c>
      <c r="N737">
        <v>98</v>
      </c>
      <c r="O737">
        <v>98</v>
      </c>
      <c r="P737" s="6"/>
      <c r="Q737">
        <v>98</v>
      </c>
      <c r="R737" s="6"/>
      <c r="S737" s="6"/>
      <c r="T737" s="6"/>
      <c r="U737" s="6"/>
      <c r="V737" s="6"/>
      <c r="W737" s="6"/>
    </row>
    <row r="738" spans="1:23" x14ac:dyDescent="0.25">
      <c r="A738" s="2">
        <v>44917</v>
      </c>
      <c r="B738" t="s">
        <v>9243</v>
      </c>
      <c r="C738" t="s">
        <v>318</v>
      </c>
      <c r="E738" t="s">
        <v>10130</v>
      </c>
      <c r="F738" t="s">
        <v>10456</v>
      </c>
      <c r="G738">
        <v>250</v>
      </c>
      <c r="I738" s="38">
        <v>0.01</v>
      </c>
      <c r="J738">
        <v>2.5</v>
      </c>
      <c r="K738" s="38">
        <v>0.01</v>
      </c>
      <c r="L738">
        <v>1.3</v>
      </c>
      <c r="M738" s="38">
        <v>0.01</v>
      </c>
      <c r="N738">
        <v>1.3</v>
      </c>
      <c r="O738">
        <v>1.3</v>
      </c>
      <c r="P738">
        <v>1.3</v>
      </c>
      <c r="Q738" s="6"/>
      <c r="R738" s="6"/>
      <c r="S738" s="6"/>
      <c r="T738" s="6"/>
      <c r="U738" s="6"/>
      <c r="V738" s="6"/>
      <c r="W738" s="6"/>
    </row>
    <row r="739" spans="1:23" x14ac:dyDescent="0.25">
      <c r="A739" s="2">
        <v>44741</v>
      </c>
      <c r="B739" t="s">
        <v>9261</v>
      </c>
      <c r="C739" t="s">
        <v>9218</v>
      </c>
      <c r="E739" t="s">
        <v>10131</v>
      </c>
      <c r="F739" t="s">
        <v>10457</v>
      </c>
      <c r="G739">
        <v>240</v>
      </c>
      <c r="I739" s="38">
        <v>0.48</v>
      </c>
      <c r="J739">
        <v>114.6</v>
      </c>
      <c r="K739" s="38"/>
      <c r="L739" s="6"/>
      <c r="M739" s="38">
        <v>0.48</v>
      </c>
      <c r="N739">
        <v>114.6</v>
      </c>
      <c r="O739">
        <v>109.4</v>
      </c>
      <c r="P739" s="6"/>
      <c r="Q739">
        <v>109.4</v>
      </c>
      <c r="R739" s="6"/>
      <c r="S739" s="6"/>
      <c r="T739" s="6"/>
      <c r="U739" s="6"/>
      <c r="V739" s="6"/>
      <c r="W739">
        <v>5.2</v>
      </c>
    </row>
    <row r="740" spans="1:23" x14ac:dyDescent="0.25">
      <c r="A740" s="2">
        <v>44918</v>
      </c>
      <c r="B740" t="s">
        <v>7066</v>
      </c>
      <c r="C740" t="s">
        <v>9218</v>
      </c>
      <c r="E740" t="s">
        <v>10132</v>
      </c>
      <c r="F740" t="s">
        <v>10458</v>
      </c>
      <c r="G740">
        <v>600</v>
      </c>
      <c r="I740" s="38">
        <v>1</v>
      </c>
      <c r="J740">
        <v>600</v>
      </c>
      <c r="K740" s="38">
        <v>1</v>
      </c>
      <c r="L740">
        <v>600</v>
      </c>
      <c r="M740" s="38">
        <v>1</v>
      </c>
      <c r="N740">
        <v>600</v>
      </c>
      <c r="O740">
        <v>600</v>
      </c>
      <c r="P740" s="6"/>
      <c r="Q740" s="6"/>
      <c r="R740" s="6"/>
      <c r="S740">
        <v>600</v>
      </c>
      <c r="T740" s="6"/>
      <c r="U740" s="6"/>
      <c r="V740" s="6"/>
      <c r="W740" s="6"/>
    </row>
    <row r="741" spans="1:23" x14ac:dyDescent="0.25">
      <c r="A741" s="2">
        <v>44642</v>
      </c>
      <c r="B741" t="s">
        <v>4726</v>
      </c>
      <c r="C741" t="s">
        <v>9229</v>
      </c>
      <c r="E741" t="s">
        <v>9695</v>
      </c>
      <c r="F741" t="s">
        <v>9696</v>
      </c>
      <c r="G741">
        <v>19.5</v>
      </c>
      <c r="I741" s="38">
        <v>0.65</v>
      </c>
      <c r="J741">
        <v>12.8</v>
      </c>
      <c r="K741" s="38">
        <v>0.28000000000000003</v>
      </c>
      <c r="L741">
        <v>5.4</v>
      </c>
      <c r="M741" s="38">
        <v>0.65</v>
      </c>
      <c r="N741">
        <v>12.8</v>
      </c>
      <c r="O741">
        <v>8.1999999999999993</v>
      </c>
      <c r="P741" s="6"/>
      <c r="Q741">
        <v>2.9</v>
      </c>
      <c r="R741" s="6"/>
      <c r="S741">
        <v>5.3</v>
      </c>
      <c r="T741" s="6"/>
      <c r="U741" s="6"/>
      <c r="V741" s="6"/>
      <c r="W741">
        <v>4.5999999999999996</v>
      </c>
    </row>
    <row r="742" spans="1:23" x14ac:dyDescent="0.25">
      <c r="A742" s="2">
        <v>44918</v>
      </c>
      <c r="B742" t="s">
        <v>9228</v>
      </c>
      <c r="C742" t="s">
        <v>9218</v>
      </c>
      <c r="E742" t="s">
        <v>10133</v>
      </c>
      <c r="F742" t="s">
        <v>10459</v>
      </c>
      <c r="G742">
        <v>36.299999999999997</v>
      </c>
      <c r="I742" s="38">
        <v>0.93</v>
      </c>
      <c r="J742">
        <v>33.700000000000003</v>
      </c>
      <c r="K742" s="38"/>
      <c r="L742" s="6"/>
      <c r="M742" s="38">
        <v>0.93</v>
      </c>
      <c r="N742">
        <v>33.700000000000003</v>
      </c>
      <c r="O742">
        <v>33.700000000000003</v>
      </c>
      <c r="P742" s="6"/>
      <c r="Q742" s="6"/>
      <c r="R742">
        <v>33.700000000000003</v>
      </c>
      <c r="S742" s="6"/>
      <c r="T742" s="6"/>
      <c r="U742" s="6"/>
      <c r="V742" s="6"/>
      <c r="W742" s="6"/>
    </row>
    <row r="743" spans="1:23" x14ac:dyDescent="0.25">
      <c r="A743" s="2">
        <v>44918</v>
      </c>
      <c r="B743" t="s">
        <v>9276</v>
      </c>
      <c r="C743" t="s">
        <v>9218</v>
      </c>
      <c r="E743" t="s">
        <v>10133</v>
      </c>
      <c r="F743" t="s">
        <v>10459</v>
      </c>
      <c r="G743">
        <v>128.69999999999999</v>
      </c>
      <c r="I743" s="38">
        <v>0.93</v>
      </c>
      <c r="J743">
        <v>119.5</v>
      </c>
      <c r="K743" s="38"/>
      <c r="L743" s="6"/>
      <c r="M743" s="38">
        <v>0.93</v>
      </c>
      <c r="N743">
        <v>119.5</v>
      </c>
      <c r="O743">
        <v>119.5</v>
      </c>
      <c r="P743" s="6"/>
      <c r="Q743" s="6"/>
      <c r="R743">
        <v>119.5</v>
      </c>
      <c r="S743" s="6"/>
      <c r="T743" s="6"/>
      <c r="U743" s="6"/>
      <c r="V743" s="6"/>
      <c r="W743" s="6"/>
    </row>
    <row r="744" spans="1:23" x14ac:dyDescent="0.25">
      <c r="A744" s="2">
        <v>44924</v>
      </c>
      <c r="B744" t="s">
        <v>9228</v>
      </c>
      <c r="C744" t="s">
        <v>9229</v>
      </c>
      <c r="E744" t="s">
        <v>10134</v>
      </c>
      <c r="F744" t="s">
        <v>10460</v>
      </c>
      <c r="G744">
        <v>37.5</v>
      </c>
      <c r="I744" s="38">
        <v>1</v>
      </c>
      <c r="J744">
        <v>37.5</v>
      </c>
      <c r="K744" s="38"/>
      <c r="L744" s="6"/>
      <c r="M744" s="38">
        <v>1</v>
      </c>
      <c r="N744">
        <v>37.5</v>
      </c>
      <c r="O744">
        <v>37.5</v>
      </c>
      <c r="P744">
        <v>9.8000000000000007</v>
      </c>
      <c r="Q744">
        <v>27.8</v>
      </c>
      <c r="R744" s="6"/>
      <c r="S744" s="6"/>
      <c r="T744" s="6"/>
      <c r="U744" s="6"/>
      <c r="V744" s="6"/>
      <c r="W744" s="6"/>
    </row>
    <row r="745" spans="1:23" x14ac:dyDescent="0.25">
      <c r="A745" s="2">
        <v>44734</v>
      </c>
      <c r="B745" t="s">
        <v>9380</v>
      </c>
      <c r="C745" t="s">
        <v>9224</v>
      </c>
      <c r="E745" t="s">
        <v>10135</v>
      </c>
      <c r="F745" t="s">
        <v>10461</v>
      </c>
      <c r="G745">
        <v>100</v>
      </c>
      <c r="I745" s="38">
        <v>0.02</v>
      </c>
      <c r="J745">
        <v>2</v>
      </c>
      <c r="K745" s="38">
        <v>0.01</v>
      </c>
      <c r="L745">
        <v>1</v>
      </c>
      <c r="M745" s="38">
        <v>0.01</v>
      </c>
      <c r="N745">
        <v>1</v>
      </c>
      <c r="O745">
        <v>1</v>
      </c>
      <c r="P745">
        <v>1</v>
      </c>
      <c r="Q745" s="6"/>
      <c r="R745" s="6"/>
      <c r="S745" s="6"/>
      <c r="T745" s="6"/>
      <c r="U745" s="6"/>
      <c r="V745" s="6"/>
      <c r="W745" s="6"/>
    </row>
    <row r="746" spans="1:23" x14ac:dyDescent="0.25">
      <c r="A746" s="2">
        <v>44834</v>
      </c>
      <c r="B746" t="s">
        <v>9276</v>
      </c>
      <c r="C746" t="s">
        <v>9218</v>
      </c>
      <c r="E746" t="s">
        <v>10136</v>
      </c>
      <c r="F746" t="s">
        <v>10462</v>
      </c>
      <c r="G746">
        <v>190</v>
      </c>
      <c r="I746" s="38">
        <v>1</v>
      </c>
      <c r="J746">
        <v>190</v>
      </c>
      <c r="K746" s="38">
        <v>1</v>
      </c>
      <c r="L746">
        <v>190</v>
      </c>
      <c r="M746" s="38">
        <v>1</v>
      </c>
      <c r="N746">
        <v>190</v>
      </c>
      <c r="O746">
        <v>190</v>
      </c>
      <c r="P746" s="6"/>
      <c r="Q746" s="6"/>
      <c r="R746" s="6"/>
      <c r="S746">
        <v>190</v>
      </c>
      <c r="T746" s="6"/>
      <c r="U746" s="6"/>
      <c r="V746" s="6"/>
      <c r="W746" s="6"/>
    </row>
    <row r="747" spans="1:23" x14ac:dyDescent="0.25">
      <c r="A747" s="2">
        <v>44652</v>
      </c>
      <c r="B747" t="s">
        <v>9243</v>
      </c>
      <c r="C747" t="s">
        <v>9218</v>
      </c>
      <c r="E747" t="s">
        <v>10137</v>
      </c>
      <c r="F747" t="s">
        <v>10463</v>
      </c>
      <c r="G747">
        <v>53</v>
      </c>
      <c r="I747" s="38">
        <v>1</v>
      </c>
      <c r="J747">
        <v>53</v>
      </c>
      <c r="K747" s="38">
        <v>1</v>
      </c>
      <c r="L747">
        <v>53</v>
      </c>
      <c r="M747" s="38">
        <v>1</v>
      </c>
      <c r="N747">
        <v>53</v>
      </c>
      <c r="O747">
        <v>53</v>
      </c>
      <c r="P747">
        <v>53</v>
      </c>
      <c r="Q747" s="6"/>
      <c r="R747" s="6"/>
      <c r="S747" s="6"/>
      <c r="T747" s="6"/>
      <c r="U747" s="6"/>
      <c r="V747" s="6"/>
      <c r="W747" s="6"/>
    </row>
    <row r="748" spans="1:23" x14ac:dyDescent="0.25">
      <c r="A748" s="2">
        <v>44739</v>
      </c>
      <c r="B748" t="s">
        <v>9292</v>
      </c>
      <c r="C748" t="s">
        <v>9229</v>
      </c>
      <c r="E748" t="s">
        <v>10138</v>
      </c>
      <c r="F748" t="s">
        <v>10464</v>
      </c>
      <c r="G748">
        <v>72</v>
      </c>
      <c r="I748" s="38">
        <v>1</v>
      </c>
      <c r="J748">
        <v>72</v>
      </c>
      <c r="K748" s="38"/>
      <c r="L748" s="6"/>
      <c r="M748" s="38">
        <v>1</v>
      </c>
      <c r="N748">
        <v>72</v>
      </c>
      <c r="O748">
        <v>72</v>
      </c>
      <c r="P748">
        <v>61.2</v>
      </c>
      <c r="Q748">
        <v>10.8</v>
      </c>
      <c r="R748" s="6"/>
      <c r="S748" s="6"/>
      <c r="T748" s="6"/>
      <c r="U748" s="6"/>
      <c r="V748" s="6"/>
      <c r="W748" s="6"/>
    </row>
    <row r="749" spans="1:23" x14ac:dyDescent="0.25">
      <c r="A749" s="2">
        <v>44684</v>
      </c>
      <c r="B749" t="s">
        <v>9228</v>
      </c>
      <c r="C749" t="s">
        <v>9218</v>
      </c>
      <c r="E749" t="s">
        <v>10139</v>
      </c>
      <c r="F749" t="s">
        <v>10465</v>
      </c>
      <c r="G749">
        <v>80</v>
      </c>
      <c r="I749" s="38">
        <v>1</v>
      </c>
      <c r="J749">
        <v>80</v>
      </c>
      <c r="K749" s="38">
        <v>1</v>
      </c>
      <c r="L749">
        <v>80</v>
      </c>
      <c r="M749" s="38">
        <v>1</v>
      </c>
      <c r="N749">
        <v>80</v>
      </c>
      <c r="O749">
        <v>64</v>
      </c>
      <c r="P749" s="6"/>
      <c r="Q749" s="6"/>
      <c r="R749" s="6"/>
      <c r="S749" s="6"/>
      <c r="T749" s="6"/>
      <c r="U749">
        <v>64</v>
      </c>
      <c r="V749" s="6"/>
      <c r="W749">
        <v>16</v>
      </c>
    </row>
    <row r="750" spans="1:23" x14ac:dyDescent="0.25">
      <c r="A750" s="2">
        <v>44771</v>
      </c>
      <c r="B750" t="s">
        <v>9273</v>
      </c>
      <c r="C750" t="s">
        <v>9218</v>
      </c>
      <c r="E750" t="s">
        <v>10140</v>
      </c>
      <c r="F750" t="s">
        <v>10466</v>
      </c>
      <c r="G750">
        <v>18</v>
      </c>
      <c r="I750" s="38">
        <v>1</v>
      </c>
      <c r="J750">
        <v>18</v>
      </c>
      <c r="K750" s="38">
        <v>1</v>
      </c>
      <c r="L750">
        <v>18</v>
      </c>
      <c r="M750" s="6"/>
      <c r="N750" s="6"/>
      <c r="O750" s="6"/>
      <c r="P750" s="6"/>
      <c r="Q750" s="6"/>
      <c r="R750" s="6"/>
      <c r="S750" s="6"/>
      <c r="T750" s="6"/>
      <c r="U750" s="6"/>
      <c r="V750" s="6"/>
      <c r="W750" s="6"/>
    </row>
    <row r="751" spans="1:23" x14ac:dyDescent="0.25">
      <c r="A751" s="2">
        <v>44922</v>
      </c>
      <c r="B751" t="s">
        <v>9228</v>
      </c>
      <c r="C751" t="s">
        <v>9218</v>
      </c>
      <c r="E751" t="s">
        <v>10141</v>
      </c>
      <c r="F751" t="s">
        <v>10467</v>
      </c>
      <c r="G751">
        <v>3.6</v>
      </c>
      <c r="I751" s="38">
        <v>0.62</v>
      </c>
      <c r="J751">
        <v>2.2000000000000002</v>
      </c>
      <c r="K751" s="38"/>
      <c r="L751" s="6"/>
      <c r="M751" s="38">
        <v>0.62</v>
      </c>
      <c r="N751">
        <v>2.2000000000000002</v>
      </c>
      <c r="O751">
        <v>2.2000000000000002</v>
      </c>
      <c r="P751" s="6"/>
      <c r="Q751" s="6"/>
      <c r="R751">
        <v>2.2000000000000002</v>
      </c>
      <c r="S751" s="6"/>
      <c r="T751" s="6"/>
      <c r="U751" s="6"/>
      <c r="V751" s="6"/>
      <c r="W751" s="6"/>
    </row>
    <row r="752" spans="1:23" x14ac:dyDescent="0.25">
      <c r="A752" s="2">
        <v>44922</v>
      </c>
      <c r="B752" t="s">
        <v>9273</v>
      </c>
      <c r="C752" t="s">
        <v>9218</v>
      </c>
      <c r="E752" t="s">
        <v>10141</v>
      </c>
      <c r="F752" t="s">
        <v>10467</v>
      </c>
      <c r="G752">
        <v>26.4</v>
      </c>
      <c r="I752" s="38">
        <v>0.62</v>
      </c>
      <c r="J752">
        <v>16.399999999999999</v>
      </c>
      <c r="K752" s="38"/>
      <c r="L752" s="6"/>
      <c r="M752" s="38">
        <v>0.62</v>
      </c>
      <c r="N752">
        <v>16.399999999999999</v>
      </c>
      <c r="O752">
        <v>16.399999999999999</v>
      </c>
      <c r="P752" s="6"/>
      <c r="Q752" s="6"/>
      <c r="R752">
        <v>16.399999999999999</v>
      </c>
      <c r="S752" s="6"/>
      <c r="T752" s="6"/>
      <c r="U752" s="6"/>
      <c r="V752" s="6"/>
      <c r="W752" s="6"/>
    </row>
    <row r="753" spans="1:23" x14ac:dyDescent="0.25">
      <c r="A753" s="2">
        <v>44638</v>
      </c>
      <c r="B753" t="s">
        <v>4726</v>
      </c>
      <c r="C753" t="s">
        <v>9218</v>
      </c>
      <c r="E753" t="s">
        <v>10142</v>
      </c>
      <c r="F753" t="s">
        <v>10468</v>
      </c>
      <c r="G753">
        <v>35</v>
      </c>
      <c r="I753" s="38">
        <v>0.56000000000000005</v>
      </c>
      <c r="J753">
        <v>19.600000000000001</v>
      </c>
      <c r="K753" s="38"/>
      <c r="L753" s="6"/>
      <c r="M753" s="38">
        <v>0.56000000000000005</v>
      </c>
      <c r="N753">
        <v>19.600000000000001</v>
      </c>
      <c r="O753">
        <v>19.600000000000001</v>
      </c>
      <c r="P753" s="6"/>
      <c r="Q753">
        <v>19.600000000000001</v>
      </c>
      <c r="R753" s="6"/>
      <c r="S753" s="6"/>
      <c r="T753" s="6"/>
      <c r="U753" s="6"/>
      <c r="V753" s="6"/>
      <c r="W753" s="6"/>
    </row>
    <row r="754" spans="1:23" x14ac:dyDescent="0.25">
      <c r="A754" s="2">
        <v>44789</v>
      </c>
      <c r="B754" t="s">
        <v>4726</v>
      </c>
      <c r="C754" t="s">
        <v>9218</v>
      </c>
      <c r="E754" t="s">
        <v>10143</v>
      </c>
      <c r="F754" t="s">
        <v>10469</v>
      </c>
      <c r="G754">
        <v>20</v>
      </c>
      <c r="I754" s="38">
        <v>0.59</v>
      </c>
      <c r="J754">
        <v>11.8</v>
      </c>
      <c r="K754" s="38"/>
      <c r="L754" s="6"/>
      <c r="M754" s="38">
        <v>0.59</v>
      </c>
      <c r="N754">
        <v>11.8</v>
      </c>
      <c r="O754">
        <v>11.8</v>
      </c>
      <c r="P754" s="6"/>
      <c r="Q754">
        <v>11.8</v>
      </c>
      <c r="R754" s="6"/>
      <c r="S754" s="6"/>
      <c r="T754" s="6"/>
      <c r="U754" s="6"/>
      <c r="V754" s="6"/>
      <c r="W754" s="6"/>
    </row>
    <row r="755" spans="1:23" x14ac:dyDescent="0.25">
      <c r="A755" s="2">
        <v>44917</v>
      </c>
      <c r="B755" t="s">
        <v>8761</v>
      </c>
      <c r="C755" t="s">
        <v>9218</v>
      </c>
      <c r="E755" t="s">
        <v>10144</v>
      </c>
      <c r="F755" t="s">
        <v>10470</v>
      </c>
      <c r="G755">
        <v>50</v>
      </c>
      <c r="I755" s="38">
        <v>1</v>
      </c>
      <c r="J755">
        <v>50</v>
      </c>
      <c r="K755" s="38">
        <v>1</v>
      </c>
      <c r="L755">
        <v>50</v>
      </c>
      <c r="M755" s="6"/>
      <c r="N755" s="6"/>
      <c r="O755" s="6"/>
      <c r="P755" s="6"/>
      <c r="Q755" s="6"/>
      <c r="R755" s="6"/>
      <c r="S755" s="6"/>
      <c r="T755" s="6"/>
      <c r="U755" s="6"/>
      <c r="V755" s="6"/>
      <c r="W755" s="6"/>
    </row>
    <row r="756" spans="1:23" x14ac:dyDescent="0.25">
      <c r="A756" s="2">
        <v>44628</v>
      </c>
      <c r="B756" t="s">
        <v>9364</v>
      </c>
      <c r="C756" t="s">
        <v>9218</v>
      </c>
      <c r="E756" t="s">
        <v>10145</v>
      </c>
      <c r="F756" t="s">
        <v>10471</v>
      </c>
      <c r="G756">
        <v>24.8</v>
      </c>
      <c r="I756" s="38">
        <v>0.2</v>
      </c>
      <c r="J756">
        <v>5</v>
      </c>
      <c r="K756" s="38"/>
      <c r="L756" s="6"/>
      <c r="M756" s="38">
        <v>0.2</v>
      </c>
      <c r="N756">
        <v>5</v>
      </c>
      <c r="O756">
        <v>5</v>
      </c>
      <c r="P756" s="6"/>
      <c r="Q756">
        <v>5</v>
      </c>
      <c r="R756" s="6"/>
      <c r="S756" s="6"/>
      <c r="T756" s="6"/>
      <c r="U756" s="6"/>
      <c r="V756" s="6"/>
      <c r="W756" s="6"/>
    </row>
    <row r="757" spans="1:23" x14ac:dyDescent="0.25">
      <c r="A757" s="2">
        <v>44917</v>
      </c>
      <c r="B757" t="s">
        <v>9364</v>
      </c>
      <c r="C757" t="s">
        <v>9218</v>
      </c>
      <c r="E757" t="s">
        <v>10146</v>
      </c>
      <c r="F757" t="s">
        <v>10472</v>
      </c>
      <c r="G757">
        <v>40</v>
      </c>
      <c r="I757" s="38">
        <v>1</v>
      </c>
      <c r="J757">
        <v>40</v>
      </c>
      <c r="K757" s="38">
        <v>1</v>
      </c>
      <c r="L757">
        <v>40</v>
      </c>
      <c r="M757" s="38">
        <v>1</v>
      </c>
      <c r="N757">
        <v>40</v>
      </c>
      <c r="O757">
        <v>40</v>
      </c>
      <c r="P757" s="6"/>
      <c r="Q757" s="6"/>
      <c r="R757" s="6"/>
      <c r="S757">
        <v>40</v>
      </c>
      <c r="T757" s="6"/>
      <c r="U757" s="6"/>
      <c r="V757" s="6"/>
      <c r="W757" s="6"/>
    </row>
    <row r="758" spans="1:23" x14ac:dyDescent="0.25">
      <c r="A758" s="2">
        <v>44768</v>
      </c>
      <c r="B758" t="s">
        <v>9228</v>
      </c>
      <c r="C758" t="s">
        <v>9218</v>
      </c>
      <c r="E758" t="s">
        <v>10147</v>
      </c>
      <c r="F758" t="s">
        <v>10473</v>
      </c>
      <c r="G758">
        <v>50</v>
      </c>
      <c r="I758" s="38">
        <v>0.81</v>
      </c>
      <c r="J758">
        <v>40.5</v>
      </c>
      <c r="K758" s="38">
        <v>0.81</v>
      </c>
      <c r="L758">
        <v>40.5</v>
      </c>
      <c r="M758" s="38">
        <v>0.81</v>
      </c>
      <c r="N758">
        <v>40.5</v>
      </c>
      <c r="O758">
        <v>40.5</v>
      </c>
      <c r="P758" s="6"/>
      <c r="Q758">
        <v>40.5</v>
      </c>
      <c r="R758" s="6"/>
      <c r="S758" s="6"/>
      <c r="T758" s="6"/>
      <c r="U758" s="6"/>
      <c r="V758" s="6"/>
      <c r="W758" s="6"/>
    </row>
    <row r="759" spans="1:23" x14ac:dyDescent="0.25">
      <c r="A759" s="2">
        <v>44749</v>
      </c>
      <c r="B759" t="s">
        <v>9243</v>
      </c>
      <c r="C759" t="s">
        <v>9218</v>
      </c>
      <c r="E759" t="s">
        <v>10148</v>
      </c>
      <c r="F759" t="s">
        <v>10474</v>
      </c>
      <c r="G759">
        <v>40</v>
      </c>
      <c r="I759" s="38">
        <v>0.76</v>
      </c>
      <c r="J759">
        <v>30.4</v>
      </c>
      <c r="K759" s="38">
        <v>0.69</v>
      </c>
      <c r="L759">
        <v>27.8</v>
      </c>
      <c r="M759" s="38">
        <v>0.76</v>
      </c>
      <c r="N759">
        <v>30.4</v>
      </c>
      <c r="O759">
        <v>30.4</v>
      </c>
      <c r="P759">
        <v>2.7</v>
      </c>
      <c r="Q759" s="6"/>
      <c r="R759">
        <v>11.9</v>
      </c>
      <c r="S759" s="6"/>
      <c r="T759" s="6"/>
      <c r="U759" s="6"/>
      <c r="V759">
        <v>15.9</v>
      </c>
      <c r="W759" s="6"/>
    </row>
    <row r="760" spans="1:23" x14ac:dyDescent="0.25">
      <c r="A760" s="2">
        <v>44673</v>
      </c>
      <c r="B760" t="s">
        <v>9273</v>
      </c>
      <c r="C760" t="s">
        <v>9218</v>
      </c>
      <c r="E760" t="s">
        <v>10149</v>
      </c>
      <c r="F760" t="s">
        <v>10475</v>
      </c>
      <c r="G760">
        <v>60</v>
      </c>
      <c r="I760" s="38">
        <v>1</v>
      </c>
      <c r="J760">
        <v>60</v>
      </c>
      <c r="K760" s="38">
        <v>1</v>
      </c>
      <c r="L760">
        <v>60</v>
      </c>
      <c r="M760" s="38">
        <v>0.09</v>
      </c>
      <c r="N760">
        <v>5.4</v>
      </c>
      <c r="O760" s="6"/>
      <c r="P760" s="6"/>
      <c r="Q760" s="6"/>
      <c r="R760" s="6"/>
      <c r="S760" s="6"/>
      <c r="T760" s="6"/>
      <c r="U760" s="6"/>
      <c r="V760" s="6"/>
      <c r="W760">
        <v>5.4</v>
      </c>
    </row>
    <row r="761" spans="1:23" x14ac:dyDescent="0.25">
      <c r="A761" s="2">
        <v>44698</v>
      </c>
      <c r="B761" t="s">
        <v>9228</v>
      </c>
      <c r="C761" t="s">
        <v>9218</v>
      </c>
      <c r="E761" t="s">
        <v>10150</v>
      </c>
      <c r="F761" t="s">
        <v>10476</v>
      </c>
      <c r="G761">
        <v>30</v>
      </c>
      <c r="I761" s="38">
        <v>1</v>
      </c>
      <c r="J761">
        <v>30</v>
      </c>
      <c r="K761" s="38"/>
      <c r="L761" s="6"/>
      <c r="M761" s="38">
        <v>1</v>
      </c>
      <c r="N761">
        <v>30</v>
      </c>
      <c r="O761">
        <v>30</v>
      </c>
      <c r="P761" s="6"/>
      <c r="Q761">
        <v>30</v>
      </c>
      <c r="R761" s="6"/>
      <c r="S761" s="6"/>
      <c r="T761" s="6"/>
      <c r="U761" s="6"/>
      <c r="V761" s="6"/>
      <c r="W761" s="6"/>
    </row>
    <row r="762" spans="1:23" x14ac:dyDescent="0.25">
      <c r="A762" s="2">
        <v>44809</v>
      </c>
      <c r="B762" t="s">
        <v>9276</v>
      </c>
      <c r="C762" t="s">
        <v>9452</v>
      </c>
      <c r="E762" t="s">
        <v>10151</v>
      </c>
      <c r="F762" t="s">
        <v>10477</v>
      </c>
      <c r="G762">
        <v>6.3</v>
      </c>
      <c r="I762" s="38">
        <v>0.74</v>
      </c>
      <c r="J762">
        <v>4.5999999999999996</v>
      </c>
      <c r="K762" s="38">
        <v>0.74</v>
      </c>
      <c r="L762">
        <v>4.5999999999999996</v>
      </c>
      <c r="M762" s="38">
        <v>0.74</v>
      </c>
      <c r="N762">
        <v>4.5999999999999996</v>
      </c>
      <c r="O762">
        <v>4.5999999999999996</v>
      </c>
      <c r="P762" s="6"/>
      <c r="Q762" s="6"/>
      <c r="R762">
        <v>4.5999999999999996</v>
      </c>
      <c r="S762" s="6"/>
      <c r="T762" s="6"/>
      <c r="U762" s="6"/>
      <c r="V762" s="6"/>
      <c r="W762" s="6"/>
    </row>
    <row r="763" spans="1:23" x14ac:dyDescent="0.25">
      <c r="A763" s="2">
        <v>44910</v>
      </c>
      <c r="B763" t="s">
        <v>9373</v>
      </c>
      <c r="C763" t="s">
        <v>9218</v>
      </c>
      <c r="E763" t="s">
        <v>10152</v>
      </c>
      <c r="F763" t="s">
        <v>10478</v>
      </c>
      <c r="G763">
        <v>37.5</v>
      </c>
      <c r="I763" s="38">
        <v>0.53</v>
      </c>
      <c r="J763">
        <v>19.8</v>
      </c>
      <c r="K763" s="38">
        <v>0.06</v>
      </c>
      <c r="L763">
        <v>2.1</v>
      </c>
      <c r="M763" s="38">
        <v>0.47</v>
      </c>
      <c r="N763">
        <v>17.7</v>
      </c>
      <c r="O763">
        <v>17.7</v>
      </c>
      <c r="P763" s="6"/>
      <c r="Q763" s="6"/>
      <c r="R763">
        <v>17.7</v>
      </c>
      <c r="S763" s="6"/>
      <c r="T763" s="6"/>
      <c r="U763" s="6"/>
      <c r="V763" s="6"/>
      <c r="W763" s="6"/>
    </row>
    <row r="764" spans="1:23" x14ac:dyDescent="0.25">
      <c r="A764" s="2">
        <v>44910</v>
      </c>
      <c r="B764" t="s">
        <v>9228</v>
      </c>
      <c r="C764" t="s">
        <v>9218</v>
      </c>
      <c r="E764" t="s">
        <v>10152</v>
      </c>
      <c r="F764" t="s">
        <v>10478</v>
      </c>
      <c r="G764">
        <v>4</v>
      </c>
      <c r="I764" s="38">
        <v>0.53</v>
      </c>
      <c r="J764">
        <v>2.1</v>
      </c>
      <c r="K764" s="38">
        <v>0.06</v>
      </c>
      <c r="L764">
        <v>0.2</v>
      </c>
      <c r="M764" s="38">
        <v>0.47</v>
      </c>
      <c r="N764">
        <v>1.9</v>
      </c>
      <c r="O764">
        <v>1.9</v>
      </c>
      <c r="P764" s="6"/>
      <c r="Q764" s="6"/>
      <c r="R764">
        <v>1.9</v>
      </c>
      <c r="S764" s="6"/>
      <c r="T764" s="6"/>
      <c r="U764" s="6"/>
      <c r="V764" s="6"/>
      <c r="W764" s="6"/>
    </row>
    <row r="765" spans="1:23" x14ac:dyDescent="0.25">
      <c r="A765" s="2">
        <v>44910</v>
      </c>
      <c r="B765" t="s">
        <v>9279</v>
      </c>
      <c r="C765" t="s">
        <v>9218</v>
      </c>
      <c r="E765" t="s">
        <v>10152</v>
      </c>
      <c r="F765" t="s">
        <v>10478</v>
      </c>
      <c r="G765">
        <v>8.5</v>
      </c>
      <c r="I765" s="38">
        <v>0.53</v>
      </c>
      <c r="J765">
        <v>4.5</v>
      </c>
      <c r="K765" s="38">
        <v>0.06</v>
      </c>
      <c r="L765">
        <v>0.5</v>
      </c>
      <c r="M765" s="38">
        <v>0.47</v>
      </c>
      <c r="N765">
        <v>4</v>
      </c>
      <c r="O765">
        <v>4</v>
      </c>
      <c r="P765" s="6"/>
      <c r="Q765" s="6"/>
      <c r="R765">
        <v>4</v>
      </c>
      <c r="S765" s="6"/>
      <c r="T765" s="6"/>
      <c r="U765" s="6"/>
      <c r="V765" s="6"/>
      <c r="W765" s="6"/>
    </row>
    <row r="766" spans="1:23" x14ac:dyDescent="0.25">
      <c r="A766" s="2">
        <v>44882</v>
      </c>
      <c r="B766" t="s">
        <v>9228</v>
      </c>
      <c r="C766" t="s">
        <v>9218</v>
      </c>
      <c r="E766" t="s">
        <v>10153</v>
      </c>
      <c r="F766" t="s">
        <v>10479</v>
      </c>
      <c r="G766">
        <v>40</v>
      </c>
      <c r="I766" s="38">
        <v>0.24</v>
      </c>
      <c r="J766">
        <v>9.6</v>
      </c>
      <c r="K766" s="38">
        <v>0.24</v>
      </c>
      <c r="L766">
        <v>9.6</v>
      </c>
      <c r="M766" s="38">
        <v>0.24</v>
      </c>
      <c r="N766">
        <v>9.6</v>
      </c>
      <c r="O766">
        <v>9.6</v>
      </c>
      <c r="P766" s="6"/>
      <c r="Q766" s="6"/>
      <c r="R766" s="6"/>
      <c r="S766" s="6"/>
      <c r="T766" s="6"/>
      <c r="U766">
        <v>9.6</v>
      </c>
      <c r="V766" s="6"/>
      <c r="W766" s="6"/>
    </row>
    <row r="767" spans="1:23" x14ac:dyDescent="0.25">
      <c r="A767" s="2">
        <v>44616</v>
      </c>
      <c r="B767" t="s">
        <v>8807</v>
      </c>
      <c r="C767" t="s">
        <v>9224</v>
      </c>
      <c r="E767" t="s">
        <v>10154</v>
      </c>
      <c r="F767" t="s">
        <v>10480</v>
      </c>
      <c r="G767">
        <v>20</v>
      </c>
      <c r="I767" s="38">
        <v>0.02</v>
      </c>
      <c r="J767">
        <v>0.4</v>
      </c>
      <c r="K767" s="38">
        <v>0.01</v>
      </c>
      <c r="L767">
        <v>0.2</v>
      </c>
      <c r="M767" s="38">
        <v>0.01</v>
      </c>
      <c r="N767">
        <v>0.2</v>
      </c>
      <c r="O767">
        <v>0.2</v>
      </c>
      <c r="P767">
        <v>0.2</v>
      </c>
      <c r="Q767" s="6"/>
      <c r="R767" s="6"/>
      <c r="S767" s="6"/>
      <c r="T767" s="6"/>
      <c r="U767" s="6"/>
      <c r="V767" s="6"/>
      <c r="W767" s="6"/>
    </row>
    <row r="768" spans="1:23" x14ac:dyDescent="0.25">
      <c r="A768" s="2">
        <v>44922</v>
      </c>
      <c r="B768" t="s">
        <v>6328</v>
      </c>
      <c r="C768" t="s">
        <v>9218</v>
      </c>
      <c r="E768" t="s">
        <v>10155</v>
      </c>
      <c r="F768" t="s">
        <v>10481</v>
      </c>
      <c r="G768">
        <v>166.9</v>
      </c>
      <c r="I768" s="38">
        <v>0.22</v>
      </c>
      <c r="J768">
        <v>37.1</v>
      </c>
      <c r="K768" s="38">
        <v>0.22</v>
      </c>
      <c r="L768">
        <v>37.1</v>
      </c>
      <c r="M768" s="38">
        <v>0.22</v>
      </c>
      <c r="N768">
        <v>37.1</v>
      </c>
      <c r="O768">
        <v>37.1</v>
      </c>
      <c r="P768" s="6"/>
      <c r="Q768" s="6"/>
      <c r="R768" s="6"/>
      <c r="S768">
        <v>37.1</v>
      </c>
      <c r="T768" s="6"/>
      <c r="U768" s="6"/>
      <c r="V768" s="6"/>
      <c r="W768" s="6"/>
    </row>
    <row r="769" spans="1:23" x14ac:dyDescent="0.25">
      <c r="A769" s="2">
        <v>44893</v>
      </c>
      <c r="B769" t="s">
        <v>9642</v>
      </c>
      <c r="C769" t="s">
        <v>318</v>
      </c>
      <c r="E769" t="s">
        <v>10156</v>
      </c>
      <c r="F769" t="s">
        <v>10482</v>
      </c>
      <c r="G769">
        <v>190.8</v>
      </c>
      <c r="I769" s="38">
        <v>0.2</v>
      </c>
      <c r="J769">
        <v>38.200000000000003</v>
      </c>
      <c r="K769" s="38"/>
      <c r="L769" s="6"/>
      <c r="M769" s="38">
        <v>0.2</v>
      </c>
      <c r="N769">
        <v>38.200000000000003</v>
      </c>
      <c r="O769">
        <v>38.200000000000003</v>
      </c>
      <c r="P769">
        <v>2.9</v>
      </c>
      <c r="Q769">
        <v>15.3</v>
      </c>
      <c r="R769" s="6"/>
      <c r="S769">
        <v>8.6</v>
      </c>
      <c r="T769">
        <v>11.4</v>
      </c>
      <c r="U769" s="6"/>
      <c r="V769" s="6"/>
      <c r="W769" s="6"/>
    </row>
    <row r="770" spans="1:23" x14ac:dyDescent="0.25">
      <c r="A770" s="2">
        <v>44778</v>
      </c>
      <c r="B770" t="s">
        <v>9228</v>
      </c>
      <c r="C770" t="s">
        <v>9452</v>
      </c>
      <c r="E770" t="s">
        <v>10157</v>
      </c>
      <c r="F770" t="s">
        <v>10483</v>
      </c>
      <c r="G770">
        <v>49</v>
      </c>
      <c r="I770" s="38">
        <v>1</v>
      </c>
      <c r="J770">
        <v>49</v>
      </c>
      <c r="K770" s="38"/>
      <c r="L770" s="6"/>
      <c r="M770" s="38">
        <v>1</v>
      </c>
      <c r="N770">
        <v>49</v>
      </c>
      <c r="O770">
        <v>49</v>
      </c>
      <c r="P770" s="6"/>
      <c r="Q770" s="6"/>
      <c r="R770">
        <v>3.9</v>
      </c>
      <c r="S770" s="6"/>
      <c r="T770" s="6"/>
      <c r="U770" s="6"/>
      <c r="V770">
        <v>45.1</v>
      </c>
      <c r="W770" s="6"/>
    </row>
    <row r="771" spans="1:23" x14ac:dyDescent="0.25">
      <c r="A771" s="2">
        <v>44911</v>
      </c>
      <c r="B771" t="s">
        <v>7066</v>
      </c>
      <c r="C771" t="s">
        <v>9218</v>
      </c>
      <c r="E771" t="s">
        <v>10158</v>
      </c>
      <c r="F771" t="s">
        <v>10484</v>
      </c>
      <c r="G771">
        <v>400</v>
      </c>
      <c r="I771" s="38">
        <v>0.05</v>
      </c>
      <c r="J771">
        <v>20</v>
      </c>
      <c r="K771" s="38"/>
      <c r="L771" s="6"/>
      <c r="M771" s="38">
        <v>0.05</v>
      </c>
      <c r="N771">
        <v>20</v>
      </c>
      <c r="O771" s="6"/>
      <c r="P771" s="6"/>
      <c r="Q771" s="6"/>
      <c r="R771" s="6"/>
      <c r="S771" s="6"/>
      <c r="T771" s="6"/>
      <c r="U771" s="6"/>
      <c r="V771" s="6"/>
      <c r="W771">
        <v>20</v>
      </c>
    </row>
    <row r="772" spans="1:23" x14ac:dyDescent="0.25">
      <c r="A772" s="2">
        <v>44755</v>
      </c>
      <c r="B772" t="s">
        <v>768</v>
      </c>
      <c r="C772" t="s">
        <v>9229</v>
      </c>
      <c r="E772" t="s">
        <v>10159</v>
      </c>
      <c r="F772" t="s">
        <v>10485</v>
      </c>
      <c r="G772">
        <v>50</v>
      </c>
      <c r="I772" s="38">
        <v>1</v>
      </c>
      <c r="J772">
        <v>50</v>
      </c>
      <c r="K772" s="38">
        <v>0.45</v>
      </c>
      <c r="L772">
        <v>22.6</v>
      </c>
      <c r="M772" s="38">
        <v>1</v>
      </c>
      <c r="N772">
        <v>50</v>
      </c>
      <c r="O772">
        <v>50</v>
      </c>
      <c r="P772">
        <v>48.1</v>
      </c>
      <c r="Q772">
        <v>1.9</v>
      </c>
      <c r="R772" s="6"/>
      <c r="S772" s="6"/>
      <c r="T772" s="6"/>
      <c r="U772" s="6"/>
      <c r="V772" s="6"/>
      <c r="W772" s="6"/>
    </row>
    <row r="773" spans="1:23" x14ac:dyDescent="0.25">
      <c r="A773" s="2">
        <v>44785</v>
      </c>
      <c r="B773" t="s">
        <v>7066</v>
      </c>
      <c r="C773" t="s">
        <v>9224</v>
      </c>
      <c r="E773" t="s">
        <v>10160</v>
      </c>
      <c r="F773" t="s">
        <v>10486</v>
      </c>
      <c r="G773">
        <v>100</v>
      </c>
      <c r="I773" s="38">
        <v>1</v>
      </c>
      <c r="J773">
        <v>100</v>
      </c>
      <c r="K773" s="38"/>
      <c r="L773" s="6"/>
      <c r="M773" s="38">
        <v>1</v>
      </c>
      <c r="N773">
        <v>100</v>
      </c>
      <c r="O773">
        <v>100</v>
      </c>
      <c r="P773" s="6"/>
      <c r="Q773">
        <v>100</v>
      </c>
      <c r="R773" s="6"/>
      <c r="S773" s="6"/>
      <c r="T773" s="6"/>
      <c r="U773" s="6"/>
      <c r="V773" s="6"/>
      <c r="W773" s="6"/>
    </row>
    <row r="774" spans="1:23" x14ac:dyDescent="0.25">
      <c r="A774" s="2">
        <v>44764</v>
      </c>
      <c r="B774" t="s">
        <v>9243</v>
      </c>
      <c r="C774" t="s">
        <v>9218</v>
      </c>
      <c r="E774" t="s">
        <v>10161</v>
      </c>
      <c r="F774" t="s">
        <v>10487</v>
      </c>
      <c r="G774">
        <v>9.8000000000000007</v>
      </c>
      <c r="I774" s="38">
        <v>1</v>
      </c>
      <c r="J774">
        <v>9.8000000000000007</v>
      </c>
      <c r="K774" s="38">
        <v>1</v>
      </c>
      <c r="L774">
        <v>9.8000000000000007</v>
      </c>
      <c r="M774" s="38">
        <v>1</v>
      </c>
      <c r="N774">
        <v>9.8000000000000007</v>
      </c>
      <c r="O774">
        <v>9.8000000000000007</v>
      </c>
      <c r="P774">
        <v>9.8000000000000007</v>
      </c>
      <c r="Q774" s="6"/>
      <c r="R774" s="6"/>
      <c r="S774" s="6"/>
      <c r="T774" s="6"/>
      <c r="U774" s="6"/>
      <c r="V774" s="6"/>
      <c r="W774" s="6"/>
    </row>
    <row r="775" spans="1:23" x14ac:dyDescent="0.25">
      <c r="A775" s="2">
        <v>44659</v>
      </c>
      <c r="B775" t="s">
        <v>9364</v>
      </c>
      <c r="C775" t="s">
        <v>9218</v>
      </c>
      <c r="E775" t="s">
        <v>10162</v>
      </c>
      <c r="F775" t="s">
        <v>10488</v>
      </c>
      <c r="G775">
        <v>75</v>
      </c>
      <c r="I775" s="38">
        <v>0.53</v>
      </c>
      <c r="J775">
        <v>39.9</v>
      </c>
      <c r="K775" s="38">
        <v>0.53</v>
      </c>
      <c r="L775">
        <v>39.9</v>
      </c>
      <c r="M775" s="6"/>
      <c r="N775" s="6"/>
      <c r="O775" s="6"/>
      <c r="P775" s="6"/>
      <c r="Q775" s="6"/>
      <c r="R775" s="6"/>
      <c r="S775" s="6"/>
      <c r="T775" s="6"/>
      <c r="U775" s="6"/>
      <c r="V775" s="6"/>
      <c r="W775" s="6"/>
    </row>
    <row r="776" spans="1:23" x14ac:dyDescent="0.25">
      <c r="A776" s="2">
        <v>44897</v>
      </c>
      <c r="B776" t="s">
        <v>7066</v>
      </c>
      <c r="C776" t="s">
        <v>9229</v>
      </c>
      <c r="E776" t="s">
        <v>10163</v>
      </c>
      <c r="F776" t="s">
        <v>10489</v>
      </c>
      <c r="G776">
        <v>64</v>
      </c>
      <c r="I776" s="38">
        <v>0.54</v>
      </c>
      <c r="J776">
        <v>34.6</v>
      </c>
      <c r="K776" s="38">
        <v>0.51</v>
      </c>
      <c r="L776">
        <v>32.700000000000003</v>
      </c>
      <c r="M776" s="38">
        <v>0.54</v>
      </c>
      <c r="N776">
        <v>34.6</v>
      </c>
      <c r="O776">
        <v>30.1</v>
      </c>
      <c r="P776" s="6"/>
      <c r="Q776" s="6"/>
      <c r="R776" s="6"/>
      <c r="S776">
        <v>30.1</v>
      </c>
      <c r="T776" s="6"/>
      <c r="U776" s="6"/>
      <c r="V776" s="6"/>
      <c r="W776">
        <v>4.5</v>
      </c>
    </row>
    <row r="777" spans="1:23" x14ac:dyDescent="0.25">
      <c r="A777" s="2">
        <v>44762</v>
      </c>
      <c r="B777" t="s">
        <v>9228</v>
      </c>
      <c r="C777" t="s">
        <v>9218</v>
      </c>
      <c r="E777" t="s">
        <v>10164</v>
      </c>
      <c r="F777" t="s">
        <v>10490</v>
      </c>
      <c r="G777">
        <v>130</v>
      </c>
      <c r="I777" s="38">
        <v>1</v>
      </c>
      <c r="J777">
        <v>130</v>
      </c>
      <c r="K777" s="38">
        <v>1</v>
      </c>
      <c r="L777">
        <v>130</v>
      </c>
      <c r="M777" s="38">
        <v>0.92</v>
      </c>
      <c r="N777">
        <v>120.1</v>
      </c>
      <c r="O777">
        <v>120.1</v>
      </c>
      <c r="P777" s="6"/>
      <c r="Q777">
        <v>110.9</v>
      </c>
      <c r="R777" s="6"/>
      <c r="S777" s="6"/>
      <c r="T777" s="6"/>
      <c r="U777" s="6"/>
      <c r="V777">
        <v>9.1999999999999993</v>
      </c>
      <c r="W777" s="6"/>
    </row>
    <row r="778" spans="1:23" x14ac:dyDescent="0.25">
      <c r="A778" s="2">
        <v>44673</v>
      </c>
      <c r="B778" t="s">
        <v>9889</v>
      </c>
      <c r="C778" t="s">
        <v>9218</v>
      </c>
      <c r="E778" t="s">
        <v>10165</v>
      </c>
      <c r="F778" t="s">
        <v>10491</v>
      </c>
      <c r="G778">
        <v>20</v>
      </c>
      <c r="I778" s="38">
        <v>0.31</v>
      </c>
      <c r="J778">
        <v>6.2</v>
      </c>
      <c r="K778" s="38"/>
      <c r="L778" s="6"/>
      <c r="M778" s="38">
        <v>0.31</v>
      </c>
      <c r="N778">
        <v>6.2</v>
      </c>
      <c r="O778">
        <v>6.2</v>
      </c>
      <c r="P778" s="6"/>
      <c r="Q778">
        <v>6.2</v>
      </c>
      <c r="R778" s="6"/>
      <c r="S778" s="6"/>
      <c r="T778" s="6"/>
      <c r="U778" s="6"/>
      <c r="V778" s="6"/>
      <c r="W778" s="6"/>
    </row>
    <row r="779" spans="1:23" x14ac:dyDescent="0.25">
      <c r="A779" s="2">
        <v>44911</v>
      </c>
      <c r="B779" t="s">
        <v>6429</v>
      </c>
      <c r="C779" t="s">
        <v>9229</v>
      </c>
      <c r="E779" t="s">
        <v>10166</v>
      </c>
      <c r="F779" t="s">
        <v>10492</v>
      </c>
      <c r="G779">
        <v>550</v>
      </c>
      <c r="I779" s="38">
        <v>1</v>
      </c>
      <c r="J779">
        <v>550</v>
      </c>
      <c r="K779" s="38">
        <v>1</v>
      </c>
      <c r="L779">
        <v>550</v>
      </c>
      <c r="M779" s="38">
        <v>1</v>
      </c>
      <c r="N779">
        <v>550</v>
      </c>
      <c r="O779">
        <v>550</v>
      </c>
      <c r="P779" s="6"/>
      <c r="Q779" s="6"/>
      <c r="R779" s="6"/>
      <c r="S779">
        <v>550</v>
      </c>
      <c r="T779" s="6"/>
      <c r="U779" s="6"/>
      <c r="V779" s="6"/>
      <c r="W779" s="6"/>
    </row>
    <row r="780" spans="1:23" x14ac:dyDescent="0.25">
      <c r="A780" s="2">
        <v>44876</v>
      </c>
      <c r="B780" t="s">
        <v>6358</v>
      </c>
      <c r="C780" t="s">
        <v>9229</v>
      </c>
      <c r="E780" t="s">
        <v>10167</v>
      </c>
      <c r="F780" t="s">
        <v>10493</v>
      </c>
      <c r="G780">
        <v>200</v>
      </c>
      <c r="I780" s="38">
        <v>1</v>
      </c>
      <c r="J780">
        <v>200</v>
      </c>
      <c r="K780" s="38">
        <v>1</v>
      </c>
      <c r="L780">
        <v>200</v>
      </c>
      <c r="M780" s="38">
        <v>1</v>
      </c>
      <c r="N780">
        <v>200</v>
      </c>
      <c r="O780">
        <v>190</v>
      </c>
      <c r="P780" s="6"/>
      <c r="Q780" s="6"/>
      <c r="R780" s="6"/>
      <c r="S780">
        <v>190</v>
      </c>
      <c r="T780" s="6"/>
      <c r="U780" s="6"/>
      <c r="V780" s="6"/>
      <c r="W780">
        <v>10</v>
      </c>
    </row>
    <row r="781" spans="1:23" x14ac:dyDescent="0.25">
      <c r="A781" s="2">
        <v>44924</v>
      </c>
      <c r="B781" t="s">
        <v>9273</v>
      </c>
      <c r="C781" t="s">
        <v>9224</v>
      </c>
      <c r="E781" t="s">
        <v>10168</v>
      </c>
      <c r="F781" t="s">
        <v>10494</v>
      </c>
      <c r="G781">
        <v>37.5</v>
      </c>
      <c r="I781" s="38">
        <v>0.12</v>
      </c>
      <c r="J781">
        <v>4.5</v>
      </c>
      <c r="K781" s="38"/>
      <c r="L781" s="6"/>
      <c r="M781" s="38">
        <v>0.12</v>
      </c>
      <c r="N781">
        <v>4.5</v>
      </c>
      <c r="O781">
        <v>4.5</v>
      </c>
      <c r="P781" s="6"/>
      <c r="Q781">
        <v>4.5</v>
      </c>
      <c r="R781" s="6"/>
      <c r="S781" s="6"/>
      <c r="T781" s="6"/>
      <c r="U781" s="6"/>
      <c r="V781" s="6"/>
      <c r="W781" s="6"/>
    </row>
    <row r="782" spans="1:23" x14ac:dyDescent="0.25">
      <c r="A782" s="2">
        <v>44769</v>
      </c>
      <c r="B782" t="s">
        <v>9273</v>
      </c>
      <c r="C782" t="s">
        <v>9224</v>
      </c>
      <c r="E782" t="s">
        <v>10169</v>
      </c>
      <c r="F782" t="s">
        <v>10495</v>
      </c>
      <c r="G782">
        <v>250</v>
      </c>
      <c r="I782" s="38">
        <v>0.2</v>
      </c>
      <c r="J782">
        <v>50</v>
      </c>
      <c r="K782" s="38">
        <v>0.2</v>
      </c>
      <c r="L782">
        <v>50</v>
      </c>
      <c r="M782" s="38">
        <v>0.15</v>
      </c>
      <c r="N782">
        <v>37.5</v>
      </c>
      <c r="O782">
        <v>37.5</v>
      </c>
      <c r="P782">
        <v>12.5</v>
      </c>
      <c r="Q782" s="6"/>
      <c r="R782" s="6"/>
      <c r="S782">
        <v>25</v>
      </c>
      <c r="T782" s="6"/>
      <c r="U782" s="6"/>
      <c r="V782" s="6"/>
      <c r="W782" s="6"/>
    </row>
    <row r="783" spans="1:23" x14ac:dyDescent="0.25">
      <c r="A783" s="2">
        <v>44883</v>
      </c>
      <c r="B783" t="s">
        <v>9243</v>
      </c>
      <c r="C783" t="s">
        <v>9218</v>
      </c>
      <c r="E783" t="s">
        <v>10170</v>
      </c>
      <c r="F783" t="s">
        <v>10496</v>
      </c>
      <c r="G783">
        <v>145</v>
      </c>
      <c r="I783" s="38">
        <v>1</v>
      </c>
      <c r="J783">
        <v>145</v>
      </c>
      <c r="K783" s="38"/>
      <c r="L783" s="6"/>
      <c r="M783" s="38">
        <v>1</v>
      </c>
      <c r="N783">
        <v>145</v>
      </c>
      <c r="O783">
        <v>145</v>
      </c>
      <c r="P783" s="6"/>
      <c r="Q783">
        <v>145</v>
      </c>
      <c r="R783" s="6"/>
      <c r="S783" s="6"/>
      <c r="T783" s="6"/>
      <c r="U783" s="6"/>
      <c r="V783" s="6"/>
      <c r="W783" s="6"/>
    </row>
    <row r="784" spans="1:23" x14ac:dyDescent="0.25">
      <c r="A784" s="2">
        <v>44827</v>
      </c>
      <c r="B784" t="s">
        <v>9276</v>
      </c>
      <c r="C784" t="s">
        <v>9218</v>
      </c>
      <c r="E784" t="s">
        <v>10171</v>
      </c>
      <c r="F784" t="s">
        <v>10497</v>
      </c>
      <c r="G784">
        <v>120</v>
      </c>
      <c r="I784" s="38">
        <v>0.75</v>
      </c>
      <c r="J784">
        <v>90</v>
      </c>
      <c r="K784" s="38">
        <v>0.2</v>
      </c>
      <c r="L784">
        <v>24</v>
      </c>
      <c r="M784" s="38">
        <v>0.75</v>
      </c>
      <c r="N784">
        <v>90</v>
      </c>
      <c r="O784">
        <v>90</v>
      </c>
      <c r="P784" s="6"/>
      <c r="Q784" s="6"/>
      <c r="R784">
        <v>90</v>
      </c>
      <c r="S784" s="6"/>
      <c r="T784" s="6"/>
      <c r="U784" s="6"/>
      <c r="V784" s="6"/>
      <c r="W784" s="6"/>
    </row>
    <row r="785" spans="1:23" x14ac:dyDescent="0.25">
      <c r="A785" s="2">
        <v>44624</v>
      </c>
      <c r="B785" t="s">
        <v>9243</v>
      </c>
      <c r="C785" t="s">
        <v>9218</v>
      </c>
      <c r="E785" t="s">
        <v>10172</v>
      </c>
      <c r="F785" t="s">
        <v>10498</v>
      </c>
      <c r="G785">
        <v>20</v>
      </c>
      <c r="I785" s="38">
        <v>0.51</v>
      </c>
      <c r="J785">
        <v>10.199999999999999</v>
      </c>
      <c r="K785" s="38">
        <v>0.44</v>
      </c>
      <c r="L785">
        <v>8.9</v>
      </c>
      <c r="M785" s="38">
        <v>0.51</v>
      </c>
      <c r="N785">
        <v>10.199999999999999</v>
      </c>
      <c r="O785">
        <v>10.199999999999999</v>
      </c>
      <c r="P785">
        <v>1.4</v>
      </c>
      <c r="Q785">
        <v>8.9</v>
      </c>
      <c r="R785" s="6"/>
      <c r="S785" s="6"/>
      <c r="T785" s="6"/>
      <c r="U785" s="6"/>
      <c r="V785" s="6"/>
      <c r="W785" s="6"/>
    </row>
    <row r="786" spans="1:23" x14ac:dyDescent="0.25">
      <c r="A786" s="2">
        <v>44574</v>
      </c>
      <c r="B786" t="s">
        <v>7066</v>
      </c>
      <c r="C786" t="s">
        <v>9218</v>
      </c>
      <c r="E786" t="s">
        <v>10096</v>
      </c>
      <c r="F786" t="s">
        <v>10422</v>
      </c>
      <c r="G786">
        <v>0.6</v>
      </c>
      <c r="I786" s="38">
        <v>1</v>
      </c>
      <c r="J786">
        <v>0.6</v>
      </c>
      <c r="K786" s="38">
        <v>1</v>
      </c>
      <c r="L786">
        <v>0.6</v>
      </c>
      <c r="M786" s="38">
        <v>1</v>
      </c>
      <c r="N786">
        <v>0.6</v>
      </c>
      <c r="O786">
        <v>0.6</v>
      </c>
      <c r="P786">
        <v>0.6</v>
      </c>
      <c r="Q786" s="6"/>
      <c r="R786" s="6"/>
      <c r="S786" s="6"/>
      <c r="T786" s="6"/>
      <c r="U786" s="6"/>
      <c r="V786" s="6"/>
      <c r="W786" s="6"/>
    </row>
    <row r="787" spans="1:23" x14ac:dyDescent="0.25">
      <c r="A787" s="2">
        <v>44649</v>
      </c>
      <c r="B787" t="s">
        <v>9276</v>
      </c>
      <c r="C787" t="s">
        <v>9218</v>
      </c>
      <c r="E787" t="s">
        <v>10173</v>
      </c>
      <c r="F787" t="s">
        <v>10499</v>
      </c>
      <c r="G787">
        <v>63.2</v>
      </c>
      <c r="I787" s="38">
        <v>1</v>
      </c>
      <c r="J787">
        <v>63.2</v>
      </c>
      <c r="K787" s="38">
        <v>0.83</v>
      </c>
      <c r="L787">
        <v>52.5</v>
      </c>
      <c r="M787" s="38">
        <v>1</v>
      </c>
      <c r="N787">
        <v>63.2</v>
      </c>
      <c r="O787">
        <v>63.2</v>
      </c>
      <c r="P787" s="6"/>
      <c r="Q787" s="6"/>
      <c r="R787" s="6"/>
      <c r="S787">
        <v>63.2</v>
      </c>
      <c r="T787" s="6"/>
      <c r="U787" s="6"/>
      <c r="V787" s="6"/>
      <c r="W787" s="6"/>
    </row>
    <row r="788" spans="1:23" x14ac:dyDescent="0.25">
      <c r="A788" s="2">
        <v>44736</v>
      </c>
      <c r="B788" t="s">
        <v>9276</v>
      </c>
      <c r="C788" t="s">
        <v>9224</v>
      </c>
      <c r="E788" t="s">
        <v>9663</v>
      </c>
      <c r="F788" t="s">
        <v>9664</v>
      </c>
      <c r="G788">
        <v>100</v>
      </c>
      <c r="I788" s="38">
        <v>0.5</v>
      </c>
      <c r="J788">
        <v>50</v>
      </c>
      <c r="K788" s="38"/>
      <c r="L788" s="6"/>
      <c r="M788" s="38">
        <v>0.5</v>
      </c>
      <c r="N788">
        <v>50</v>
      </c>
      <c r="O788">
        <v>50</v>
      </c>
      <c r="P788">
        <v>50</v>
      </c>
      <c r="Q788" s="6"/>
      <c r="R788" s="6"/>
      <c r="S788" s="6"/>
      <c r="T788" s="6"/>
      <c r="U788" s="6"/>
      <c r="V788" s="6"/>
      <c r="W788" s="6"/>
    </row>
    <row r="789" spans="1:23" x14ac:dyDescent="0.25">
      <c r="A789" s="2">
        <v>44733</v>
      </c>
      <c r="B789" t="s">
        <v>9276</v>
      </c>
      <c r="C789" t="s">
        <v>9224</v>
      </c>
      <c r="E789" t="s">
        <v>10174</v>
      </c>
      <c r="F789" t="s">
        <v>10500</v>
      </c>
      <c r="G789">
        <v>100</v>
      </c>
      <c r="I789" s="38">
        <v>0.2</v>
      </c>
      <c r="J789">
        <v>20</v>
      </c>
      <c r="K789" s="38">
        <v>0.1</v>
      </c>
      <c r="L789">
        <v>10</v>
      </c>
      <c r="M789" s="38">
        <v>0.1</v>
      </c>
      <c r="N789">
        <v>10</v>
      </c>
      <c r="O789">
        <v>10</v>
      </c>
      <c r="P789" s="6"/>
      <c r="Q789">
        <v>10</v>
      </c>
      <c r="R789" s="6"/>
      <c r="S789" s="6"/>
      <c r="T789" s="6"/>
      <c r="U789" s="6"/>
      <c r="V789" s="6"/>
      <c r="W789" s="6"/>
    </row>
    <row r="790" spans="1:23" x14ac:dyDescent="0.25">
      <c r="A790" s="2">
        <v>44914</v>
      </c>
      <c r="B790" t="s">
        <v>9228</v>
      </c>
      <c r="C790" t="s">
        <v>9218</v>
      </c>
      <c r="E790" t="s">
        <v>10175</v>
      </c>
      <c r="F790" t="s">
        <v>10501</v>
      </c>
      <c r="G790">
        <v>250</v>
      </c>
      <c r="I790" s="38">
        <v>1</v>
      </c>
      <c r="J790">
        <v>250</v>
      </c>
      <c r="K790" s="38">
        <v>1</v>
      </c>
      <c r="L790">
        <v>250</v>
      </c>
      <c r="M790" s="38">
        <v>1</v>
      </c>
      <c r="N790">
        <v>250</v>
      </c>
      <c r="O790">
        <v>250</v>
      </c>
      <c r="P790" s="6"/>
      <c r="Q790" s="6"/>
      <c r="R790" s="6"/>
      <c r="S790">
        <v>250</v>
      </c>
      <c r="T790" s="6"/>
      <c r="U790" s="6"/>
      <c r="V790" s="6"/>
      <c r="W790" s="6"/>
    </row>
    <row r="791" spans="1:23" x14ac:dyDescent="0.25">
      <c r="A791" s="2">
        <v>44917</v>
      </c>
      <c r="B791" t="s">
        <v>9279</v>
      </c>
      <c r="C791" t="s">
        <v>9218</v>
      </c>
      <c r="E791" t="s">
        <v>10176</v>
      </c>
      <c r="F791" t="s">
        <v>10502</v>
      </c>
      <c r="G791">
        <v>90.5</v>
      </c>
      <c r="I791" s="38">
        <v>1</v>
      </c>
      <c r="J791">
        <v>90.5</v>
      </c>
      <c r="K791" s="38"/>
      <c r="L791" s="6"/>
      <c r="M791" s="38">
        <v>1</v>
      </c>
      <c r="N791">
        <v>90.5</v>
      </c>
      <c r="O791">
        <v>90.5</v>
      </c>
      <c r="P791" s="6"/>
      <c r="Q791" s="6"/>
      <c r="R791" s="6"/>
      <c r="S791" s="6"/>
      <c r="T791" s="6"/>
      <c r="U791" s="6"/>
      <c r="V791">
        <v>90.5</v>
      </c>
      <c r="W791" s="6"/>
    </row>
    <row r="792" spans="1:23" x14ac:dyDescent="0.25">
      <c r="A792" s="2">
        <v>44881</v>
      </c>
      <c r="B792" t="s">
        <v>9364</v>
      </c>
      <c r="C792" t="s">
        <v>9218</v>
      </c>
      <c r="E792" t="s">
        <v>10177</v>
      </c>
      <c r="F792" t="s">
        <v>10503</v>
      </c>
      <c r="G792">
        <v>38</v>
      </c>
      <c r="I792" s="38">
        <v>0.78</v>
      </c>
      <c r="J792">
        <v>29.5</v>
      </c>
      <c r="K792" s="38"/>
      <c r="L792" s="6"/>
      <c r="M792" s="38">
        <v>0.78</v>
      </c>
      <c r="N792">
        <v>29.5</v>
      </c>
      <c r="O792">
        <v>29.5</v>
      </c>
      <c r="P792">
        <v>0.1</v>
      </c>
      <c r="Q792">
        <v>29.5</v>
      </c>
      <c r="R792" s="6"/>
      <c r="S792" s="6"/>
      <c r="T792" s="6"/>
      <c r="U792" s="6"/>
      <c r="V792" s="6"/>
      <c r="W792" s="6"/>
    </row>
    <row r="793" spans="1:23" x14ac:dyDescent="0.25">
      <c r="A793" s="2">
        <v>44917</v>
      </c>
      <c r="B793" t="s">
        <v>9364</v>
      </c>
      <c r="C793" t="s">
        <v>318</v>
      </c>
      <c r="E793" t="s">
        <v>10178</v>
      </c>
      <c r="F793" t="s">
        <v>10504</v>
      </c>
      <c r="G793">
        <v>60</v>
      </c>
      <c r="I793" s="38">
        <v>0.2</v>
      </c>
      <c r="J793">
        <v>12</v>
      </c>
      <c r="K793" s="38"/>
      <c r="L793" s="6"/>
      <c r="M793" s="38">
        <v>0.2</v>
      </c>
      <c r="N793">
        <v>12</v>
      </c>
      <c r="O793">
        <v>12</v>
      </c>
      <c r="P793">
        <v>6</v>
      </c>
      <c r="Q793" s="6"/>
      <c r="R793" s="6"/>
      <c r="S793" s="6"/>
      <c r="T793" s="6"/>
      <c r="U793">
        <v>3</v>
      </c>
      <c r="V793">
        <v>3</v>
      </c>
      <c r="W793" s="6"/>
    </row>
    <row r="794" spans="1:23" x14ac:dyDescent="0.25">
      <c r="A794" s="2">
        <v>44917</v>
      </c>
      <c r="B794" t="s">
        <v>9364</v>
      </c>
      <c r="C794" t="s">
        <v>318</v>
      </c>
      <c r="E794" t="s">
        <v>10178</v>
      </c>
      <c r="F794" t="s">
        <v>10504</v>
      </c>
      <c r="G794">
        <v>50</v>
      </c>
      <c r="I794" s="38">
        <v>0.2</v>
      </c>
      <c r="J794">
        <v>10</v>
      </c>
      <c r="K794" s="38"/>
      <c r="L794" s="6"/>
      <c r="M794" s="38">
        <v>0.2</v>
      </c>
      <c r="N794">
        <v>10</v>
      </c>
      <c r="O794">
        <v>10</v>
      </c>
      <c r="P794">
        <v>5</v>
      </c>
      <c r="Q794" s="6"/>
      <c r="R794" s="6"/>
      <c r="S794" s="6"/>
      <c r="T794" s="6"/>
      <c r="U794">
        <v>2.5</v>
      </c>
      <c r="V794">
        <v>2.5</v>
      </c>
      <c r="W794" s="6"/>
    </row>
    <row r="795" spans="1:23" x14ac:dyDescent="0.25">
      <c r="A795" s="2">
        <v>44917</v>
      </c>
      <c r="B795" t="s">
        <v>9364</v>
      </c>
      <c r="C795" t="s">
        <v>318</v>
      </c>
      <c r="E795" t="s">
        <v>10178</v>
      </c>
      <c r="F795" t="s">
        <v>10504</v>
      </c>
      <c r="G795">
        <v>90</v>
      </c>
      <c r="I795" s="38">
        <v>0.2</v>
      </c>
      <c r="J795">
        <v>18</v>
      </c>
      <c r="K795" s="38"/>
      <c r="L795" s="6"/>
      <c r="M795" s="38">
        <v>0.2</v>
      </c>
      <c r="N795">
        <v>18</v>
      </c>
      <c r="O795">
        <v>18</v>
      </c>
      <c r="P795">
        <v>9</v>
      </c>
      <c r="Q795" s="6"/>
      <c r="R795" s="6"/>
      <c r="S795" s="6"/>
      <c r="T795" s="6"/>
      <c r="U795">
        <v>4.5</v>
      </c>
      <c r="V795">
        <v>4.5</v>
      </c>
      <c r="W795" s="6"/>
    </row>
    <row r="796" spans="1:23" x14ac:dyDescent="0.25">
      <c r="A796" s="2">
        <v>44743</v>
      </c>
      <c r="B796" t="s">
        <v>9426</v>
      </c>
      <c r="C796" t="s">
        <v>9218</v>
      </c>
      <c r="E796" t="s">
        <v>10179</v>
      </c>
      <c r="F796" t="s">
        <v>10505</v>
      </c>
      <c r="G796">
        <v>475</v>
      </c>
      <c r="I796" s="38">
        <v>1</v>
      </c>
      <c r="J796">
        <v>475</v>
      </c>
      <c r="K796" s="38"/>
      <c r="L796" s="6"/>
      <c r="M796" s="38">
        <v>1</v>
      </c>
      <c r="N796">
        <v>475</v>
      </c>
      <c r="O796">
        <v>475</v>
      </c>
      <c r="P796" s="6"/>
      <c r="Q796" s="6"/>
      <c r="R796">
        <v>475</v>
      </c>
      <c r="S796" s="6"/>
      <c r="T796" s="6"/>
      <c r="U796" s="6"/>
      <c r="V796" s="6"/>
      <c r="W796" s="6"/>
    </row>
    <row r="797" spans="1:23" x14ac:dyDescent="0.25">
      <c r="A797" s="2">
        <v>44769</v>
      </c>
      <c r="B797" t="s">
        <v>9228</v>
      </c>
      <c r="C797" t="s">
        <v>9229</v>
      </c>
      <c r="E797" t="s">
        <v>10180</v>
      </c>
      <c r="F797" t="s">
        <v>10506</v>
      </c>
      <c r="G797">
        <v>500</v>
      </c>
      <c r="I797" s="38">
        <v>1</v>
      </c>
      <c r="J797">
        <v>500</v>
      </c>
      <c r="K797" s="38"/>
      <c r="L797" s="6"/>
      <c r="M797" s="38">
        <v>1</v>
      </c>
      <c r="N797">
        <v>500</v>
      </c>
      <c r="O797">
        <v>500</v>
      </c>
      <c r="P797" s="6"/>
      <c r="Q797">
        <v>500</v>
      </c>
      <c r="R797" s="6"/>
      <c r="S797" s="6"/>
      <c r="T797" s="6"/>
      <c r="U797" s="6"/>
      <c r="V797" s="6"/>
      <c r="W797" s="6"/>
    </row>
    <row r="798" spans="1:23" x14ac:dyDescent="0.25">
      <c r="A798" s="2">
        <v>44711</v>
      </c>
      <c r="B798" t="s">
        <v>9243</v>
      </c>
      <c r="C798" t="s">
        <v>9218</v>
      </c>
      <c r="E798" t="s">
        <v>10181</v>
      </c>
      <c r="F798" t="s">
        <v>10507</v>
      </c>
      <c r="G798">
        <v>25</v>
      </c>
      <c r="I798" s="38">
        <v>1</v>
      </c>
      <c r="J798">
        <v>25</v>
      </c>
      <c r="K798" s="38">
        <v>1</v>
      </c>
      <c r="L798">
        <v>25</v>
      </c>
      <c r="M798" s="38">
        <v>1</v>
      </c>
      <c r="N798">
        <v>25</v>
      </c>
      <c r="O798">
        <v>25</v>
      </c>
      <c r="P798" s="6"/>
      <c r="Q798" s="6"/>
      <c r="R798" s="6"/>
      <c r="S798">
        <v>25</v>
      </c>
      <c r="T798" s="6"/>
      <c r="U798" s="6"/>
      <c r="V798" s="6"/>
      <c r="W798" s="6"/>
    </row>
    <row r="799" spans="1:23" x14ac:dyDescent="0.25">
      <c r="A799" s="2">
        <v>44837</v>
      </c>
      <c r="B799" t="s">
        <v>9273</v>
      </c>
      <c r="C799" t="s">
        <v>9218</v>
      </c>
      <c r="E799" t="s">
        <v>10182</v>
      </c>
      <c r="F799" t="s">
        <v>10508</v>
      </c>
      <c r="G799">
        <v>40</v>
      </c>
      <c r="I799" s="38">
        <v>1</v>
      </c>
      <c r="J799">
        <v>40</v>
      </c>
      <c r="K799" s="38">
        <v>1</v>
      </c>
      <c r="L799">
        <v>40</v>
      </c>
      <c r="M799" s="6"/>
      <c r="N799" s="6"/>
      <c r="O799" s="6"/>
      <c r="P799" s="6"/>
      <c r="Q799" s="6"/>
      <c r="R799" s="6"/>
      <c r="S799" s="6"/>
      <c r="T799" s="6"/>
      <c r="U799" s="6"/>
      <c r="V799" s="6"/>
      <c r="W799" s="6"/>
    </row>
    <row r="800" spans="1:23" x14ac:dyDescent="0.25">
      <c r="A800" s="2">
        <v>44819</v>
      </c>
      <c r="B800" t="s">
        <v>8761</v>
      </c>
      <c r="C800" t="s">
        <v>9218</v>
      </c>
      <c r="E800" t="s">
        <v>10025</v>
      </c>
      <c r="F800" t="s">
        <v>10026</v>
      </c>
      <c r="G800">
        <v>150</v>
      </c>
      <c r="I800" s="38">
        <v>1</v>
      </c>
      <c r="J800">
        <v>150</v>
      </c>
      <c r="K800" s="38">
        <v>0.1</v>
      </c>
      <c r="L800">
        <v>15</v>
      </c>
      <c r="M800" s="38">
        <v>1</v>
      </c>
      <c r="N800">
        <v>150</v>
      </c>
      <c r="O800">
        <v>150</v>
      </c>
      <c r="P800">
        <v>15</v>
      </c>
      <c r="Q800">
        <v>135</v>
      </c>
      <c r="R800" s="6"/>
      <c r="S800" s="6"/>
      <c r="T800" s="6"/>
      <c r="U800" s="6"/>
      <c r="V800" s="6"/>
      <c r="W800" s="6"/>
    </row>
    <row r="801" spans="1:23" x14ac:dyDescent="0.25">
      <c r="A801" s="2">
        <v>44882</v>
      </c>
      <c r="B801" t="s">
        <v>9284</v>
      </c>
      <c r="C801" t="s">
        <v>9218</v>
      </c>
      <c r="E801" t="s">
        <v>10183</v>
      </c>
      <c r="F801" t="s">
        <v>10509</v>
      </c>
      <c r="G801">
        <v>29.2</v>
      </c>
      <c r="I801" s="38">
        <v>1</v>
      </c>
      <c r="J801">
        <v>29.2</v>
      </c>
      <c r="K801" s="38">
        <v>1</v>
      </c>
      <c r="L801">
        <v>29.2</v>
      </c>
      <c r="M801" s="38">
        <v>0.27</v>
      </c>
      <c r="N801">
        <v>7.8</v>
      </c>
      <c r="O801">
        <v>7.8</v>
      </c>
      <c r="P801" s="6"/>
      <c r="Q801" s="6"/>
      <c r="R801" s="6"/>
      <c r="S801" s="6"/>
      <c r="T801" s="6"/>
      <c r="U801">
        <v>7.8</v>
      </c>
      <c r="V801" s="6"/>
      <c r="W801" s="6"/>
    </row>
    <row r="802" spans="1:23" x14ac:dyDescent="0.25">
      <c r="A802" s="2">
        <v>44882</v>
      </c>
      <c r="B802" t="s">
        <v>768</v>
      </c>
      <c r="C802" t="s">
        <v>9218</v>
      </c>
      <c r="E802" t="s">
        <v>10183</v>
      </c>
      <c r="F802" t="s">
        <v>10509</v>
      </c>
      <c r="G802">
        <v>10.8</v>
      </c>
      <c r="I802" s="38">
        <v>1</v>
      </c>
      <c r="J802">
        <v>10.8</v>
      </c>
      <c r="K802" s="38">
        <v>1</v>
      </c>
      <c r="L802">
        <v>10.8</v>
      </c>
      <c r="M802" s="38">
        <v>0.27</v>
      </c>
      <c r="N802">
        <v>2.9</v>
      </c>
      <c r="O802">
        <v>2.9</v>
      </c>
      <c r="P802" s="6"/>
      <c r="Q802" s="6"/>
      <c r="R802" s="6"/>
      <c r="S802" s="6"/>
      <c r="T802" s="6"/>
      <c r="U802">
        <v>2.9</v>
      </c>
      <c r="V802" s="6"/>
      <c r="W802" s="6"/>
    </row>
    <row r="803" spans="1:23" x14ac:dyDescent="0.25">
      <c r="A803" s="2">
        <v>44649</v>
      </c>
      <c r="B803" t="s">
        <v>9276</v>
      </c>
      <c r="C803" t="s">
        <v>9218</v>
      </c>
      <c r="E803" t="s">
        <v>10173</v>
      </c>
      <c r="F803" t="s">
        <v>10499</v>
      </c>
      <c r="G803">
        <v>25.4</v>
      </c>
      <c r="I803" s="38">
        <v>1</v>
      </c>
      <c r="J803">
        <v>25.4</v>
      </c>
      <c r="K803" s="38">
        <v>0.83</v>
      </c>
      <c r="L803">
        <v>21.1</v>
      </c>
      <c r="M803" s="38">
        <v>1</v>
      </c>
      <c r="N803">
        <v>25.4</v>
      </c>
      <c r="O803">
        <v>25.4</v>
      </c>
      <c r="P803" s="6"/>
      <c r="Q803" s="6"/>
      <c r="R803" s="6"/>
      <c r="S803">
        <v>25.4</v>
      </c>
      <c r="T803" s="6"/>
      <c r="U803" s="6"/>
      <c r="V803" s="6"/>
      <c r="W803" s="6"/>
    </row>
    <row r="804" spans="1:23" x14ac:dyDescent="0.25">
      <c r="A804" s="2">
        <v>44691</v>
      </c>
      <c r="B804" t="s">
        <v>9284</v>
      </c>
      <c r="C804" t="s">
        <v>9218</v>
      </c>
      <c r="E804" t="s">
        <v>10184</v>
      </c>
      <c r="F804" t="s">
        <v>10510</v>
      </c>
      <c r="G804">
        <v>200</v>
      </c>
      <c r="I804" s="38">
        <v>1</v>
      </c>
      <c r="J804">
        <v>200</v>
      </c>
      <c r="K804" s="38"/>
      <c r="L804" s="6"/>
      <c r="M804" s="38">
        <v>1</v>
      </c>
      <c r="N804">
        <v>200</v>
      </c>
      <c r="O804">
        <v>200</v>
      </c>
      <c r="P804">
        <v>5.2</v>
      </c>
      <c r="Q804" s="6"/>
      <c r="R804" s="6"/>
      <c r="S804" s="6"/>
      <c r="T804" s="6"/>
      <c r="U804" s="6"/>
      <c r="V804">
        <v>194.8</v>
      </c>
      <c r="W804" s="6"/>
    </row>
    <row r="805" spans="1:23" x14ac:dyDescent="0.25">
      <c r="A805" s="2">
        <v>44692</v>
      </c>
      <c r="B805" t="s">
        <v>9284</v>
      </c>
      <c r="C805" t="s">
        <v>9218</v>
      </c>
      <c r="E805" t="s">
        <v>10185</v>
      </c>
      <c r="F805" t="s">
        <v>10511</v>
      </c>
      <c r="G805">
        <v>250</v>
      </c>
      <c r="I805" s="38">
        <v>1</v>
      </c>
      <c r="J805">
        <v>250</v>
      </c>
      <c r="K805" s="38">
        <v>0.91</v>
      </c>
      <c r="L805">
        <v>227.5</v>
      </c>
      <c r="M805" s="38">
        <v>1</v>
      </c>
      <c r="N805">
        <v>250</v>
      </c>
      <c r="O805" s="6"/>
      <c r="P805" s="6"/>
      <c r="Q805" s="6"/>
      <c r="R805" s="6"/>
      <c r="S805" s="6"/>
      <c r="T805" s="6"/>
      <c r="U805" s="6"/>
      <c r="V805" s="6"/>
      <c r="W805">
        <v>250</v>
      </c>
    </row>
    <row r="806" spans="1:23" x14ac:dyDescent="0.25">
      <c r="A806" s="2">
        <v>44903</v>
      </c>
      <c r="B806" t="s">
        <v>9228</v>
      </c>
      <c r="C806" t="s">
        <v>9218</v>
      </c>
      <c r="E806" t="s">
        <v>10186</v>
      </c>
      <c r="F806" t="s">
        <v>10512</v>
      </c>
      <c r="G806">
        <v>18.8</v>
      </c>
      <c r="I806" s="38">
        <v>1</v>
      </c>
      <c r="J806">
        <v>18.8</v>
      </c>
      <c r="K806" s="38"/>
      <c r="L806" s="6"/>
      <c r="M806" s="38">
        <v>1</v>
      </c>
      <c r="N806">
        <v>18.8</v>
      </c>
      <c r="O806">
        <v>18.8</v>
      </c>
      <c r="P806" s="6"/>
      <c r="Q806" s="6"/>
      <c r="R806">
        <v>18.8</v>
      </c>
      <c r="S806" s="6"/>
      <c r="T806" s="6"/>
      <c r="U806" s="6"/>
      <c r="V806" s="6"/>
      <c r="W806" s="6"/>
    </row>
    <row r="807" spans="1:23" x14ac:dyDescent="0.25">
      <c r="A807" s="2">
        <v>44903</v>
      </c>
      <c r="B807" t="s">
        <v>9276</v>
      </c>
      <c r="C807" t="s">
        <v>9218</v>
      </c>
      <c r="E807" t="s">
        <v>10186</v>
      </c>
      <c r="F807" t="s">
        <v>10512</v>
      </c>
      <c r="G807">
        <v>190.5</v>
      </c>
      <c r="I807" s="38">
        <v>1</v>
      </c>
      <c r="J807">
        <v>190.5</v>
      </c>
      <c r="K807" s="38"/>
      <c r="L807" s="6"/>
      <c r="M807" s="38">
        <v>1</v>
      </c>
      <c r="N807">
        <v>190.5</v>
      </c>
      <c r="O807">
        <v>190.5</v>
      </c>
      <c r="P807" s="6"/>
      <c r="Q807" s="6"/>
      <c r="R807">
        <v>190.5</v>
      </c>
      <c r="S807" s="6"/>
      <c r="T807" s="6"/>
      <c r="U807" s="6"/>
      <c r="V807" s="6"/>
      <c r="W807" s="6"/>
    </row>
    <row r="808" spans="1:23" x14ac:dyDescent="0.25">
      <c r="A808" s="2">
        <v>44903</v>
      </c>
      <c r="B808" t="s">
        <v>4726</v>
      </c>
      <c r="C808" t="s">
        <v>9218</v>
      </c>
      <c r="E808" t="s">
        <v>10186</v>
      </c>
      <c r="F808" t="s">
        <v>10512</v>
      </c>
      <c r="G808">
        <v>40.799999999999997</v>
      </c>
      <c r="I808" s="38">
        <v>1</v>
      </c>
      <c r="J808">
        <v>40.799999999999997</v>
      </c>
      <c r="K808" s="38"/>
      <c r="L808" s="6"/>
      <c r="M808" s="38">
        <v>1</v>
      </c>
      <c r="N808">
        <v>40.799999999999997</v>
      </c>
      <c r="O808">
        <v>40.799999999999997</v>
      </c>
      <c r="P808" s="6"/>
      <c r="Q808" s="6"/>
      <c r="R808">
        <v>40.799999999999997</v>
      </c>
      <c r="S808" s="6"/>
      <c r="T808" s="6"/>
      <c r="U808" s="6"/>
      <c r="V808" s="6"/>
      <c r="W808" s="6"/>
    </row>
    <row r="809" spans="1:23" x14ac:dyDescent="0.25">
      <c r="A809" s="2">
        <v>44924</v>
      </c>
      <c r="B809" t="s">
        <v>7066</v>
      </c>
      <c r="C809" t="s">
        <v>9218</v>
      </c>
      <c r="E809" t="s">
        <v>10187</v>
      </c>
      <c r="F809" t="s">
        <v>10513</v>
      </c>
      <c r="G809">
        <v>192.1</v>
      </c>
      <c r="I809" s="38">
        <v>0.91</v>
      </c>
      <c r="J809">
        <v>175.2</v>
      </c>
      <c r="K809" s="38">
        <v>0.8</v>
      </c>
      <c r="L809">
        <v>153.30000000000001</v>
      </c>
      <c r="M809" s="38">
        <v>0.73</v>
      </c>
      <c r="N809">
        <v>141</v>
      </c>
      <c r="O809">
        <v>73.7</v>
      </c>
      <c r="P809" s="6"/>
      <c r="Q809" s="6"/>
      <c r="R809" s="6"/>
      <c r="S809" s="6"/>
      <c r="T809" s="6"/>
      <c r="U809">
        <v>73.7</v>
      </c>
      <c r="V809" s="6"/>
      <c r="W809">
        <v>67.3</v>
      </c>
    </row>
    <row r="810" spans="1:23" x14ac:dyDescent="0.25">
      <c r="A810" s="2">
        <v>44903</v>
      </c>
      <c r="B810" t="s">
        <v>9228</v>
      </c>
      <c r="C810" t="s">
        <v>9218</v>
      </c>
      <c r="E810" t="s">
        <v>10188</v>
      </c>
      <c r="F810" t="s">
        <v>10514</v>
      </c>
      <c r="G810">
        <v>155</v>
      </c>
      <c r="I810" s="38">
        <v>0.47</v>
      </c>
      <c r="J810">
        <v>72.099999999999994</v>
      </c>
      <c r="K810" s="38"/>
      <c r="L810" s="6"/>
      <c r="M810" s="38">
        <v>0.47</v>
      </c>
      <c r="N810">
        <v>72.099999999999994</v>
      </c>
      <c r="O810">
        <v>67.5</v>
      </c>
      <c r="P810">
        <v>5.3</v>
      </c>
      <c r="Q810">
        <v>62.2</v>
      </c>
      <c r="R810" s="6"/>
      <c r="S810" s="6"/>
      <c r="T810" s="6"/>
      <c r="U810" s="6"/>
      <c r="V810" s="6"/>
      <c r="W810">
        <v>4.7</v>
      </c>
    </row>
    <row r="811" spans="1:23" x14ac:dyDescent="0.25">
      <c r="A811" s="2">
        <v>44580</v>
      </c>
      <c r="B811" t="s">
        <v>9243</v>
      </c>
      <c r="C811" t="s">
        <v>9218</v>
      </c>
      <c r="E811" t="s">
        <v>10189</v>
      </c>
      <c r="F811" t="s">
        <v>10515</v>
      </c>
      <c r="G811">
        <v>35</v>
      </c>
      <c r="I811" s="38">
        <v>1</v>
      </c>
      <c r="J811">
        <v>35</v>
      </c>
      <c r="K811" s="38">
        <v>1</v>
      </c>
      <c r="L811">
        <v>35</v>
      </c>
      <c r="M811" s="38">
        <v>1</v>
      </c>
      <c r="N811">
        <v>35</v>
      </c>
      <c r="O811">
        <v>35</v>
      </c>
      <c r="P811" s="6"/>
      <c r="Q811" s="6"/>
      <c r="R811">
        <v>20.3</v>
      </c>
      <c r="S811">
        <v>14.7</v>
      </c>
      <c r="T811" s="6"/>
      <c r="U811" s="6"/>
      <c r="V811" s="6"/>
      <c r="W811" s="6"/>
    </row>
    <row r="812" spans="1:23" x14ac:dyDescent="0.25">
      <c r="A812" s="2">
        <v>44748</v>
      </c>
      <c r="B812" t="s">
        <v>9243</v>
      </c>
      <c r="C812" t="s">
        <v>9218</v>
      </c>
      <c r="E812" t="s">
        <v>10190</v>
      </c>
      <c r="F812" t="s">
        <v>10516</v>
      </c>
      <c r="G812">
        <v>67</v>
      </c>
      <c r="I812" s="38">
        <v>0.56999999999999995</v>
      </c>
      <c r="J812">
        <v>38.1</v>
      </c>
      <c r="K812" s="38">
        <v>0.54</v>
      </c>
      <c r="L812">
        <v>35.799999999999997</v>
      </c>
      <c r="M812" s="38">
        <v>0.42</v>
      </c>
      <c r="N812">
        <v>28</v>
      </c>
      <c r="O812">
        <v>28</v>
      </c>
      <c r="P812" s="6"/>
      <c r="Q812" s="6"/>
      <c r="R812">
        <v>28</v>
      </c>
      <c r="S812" s="6"/>
      <c r="T812" s="6"/>
      <c r="U812" s="6"/>
      <c r="V812" s="6"/>
      <c r="W812" s="6"/>
    </row>
    <row r="813" spans="1:23" x14ac:dyDescent="0.25">
      <c r="A813" s="2">
        <v>44601</v>
      </c>
      <c r="B813" t="s">
        <v>9228</v>
      </c>
      <c r="C813" t="s">
        <v>9218</v>
      </c>
      <c r="E813" t="s">
        <v>10191</v>
      </c>
      <c r="F813" t="s">
        <v>10517</v>
      </c>
      <c r="G813">
        <v>300</v>
      </c>
      <c r="I813" s="38">
        <v>0.4</v>
      </c>
      <c r="J813">
        <v>119.9</v>
      </c>
      <c r="K813" s="38"/>
      <c r="L813" s="6"/>
      <c r="M813" s="38">
        <v>0.4</v>
      </c>
      <c r="N813">
        <v>119.9</v>
      </c>
      <c r="O813">
        <v>119.9</v>
      </c>
      <c r="P813" s="6"/>
      <c r="Q813" s="6"/>
      <c r="R813">
        <v>119.9</v>
      </c>
      <c r="S813" s="6"/>
      <c r="T813" s="6"/>
      <c r="U813" s="6"/>
      <c r="V813" s="6"/>
      <c r="W813" s="6"/>
    </row>
    <row r="814" spans="1:23" x14ac:dyDescent="0.25">
      <c r="A814" s="2">
        <v>44799</v>
      </c>
      <c r="B814" t="s">
        <v>9273</v>
      </c>
      <c r="C814" t="s">
        <v>9218</v>
      </c>
      <c r="E814" t="s">
        <v>10192</v>
      </c>
      <c r="F814" t="s">
        <v>10518</v>
      </c>
      <c r="G814">
        <v>60</v>
      </c>
      <c r="I814" s="38">
        <v>0.79</v>
      </c>
      <c r="J814">
        <v>47.4</v>
      </c>
      <c r="K814" s="38"/>
      <c r="L814" s="6"/>
      <c r="M814" s="38">
        <v>0.79</v>
      </c>
      <c r="N814">
        <v>47.4</v>
      </c>
      <c r="O814">
        <v>45.6</v>
      </c>
      <c r="P814" s="6"/>
      <c r="Q814" s="6"/>
      <c r="R814" s="6"/>
      <c r="S814">
        <v>45.6</v>
      </c>
      <c r="T814" s="6"/>
      <c r="U814" s="6"/>
      <c r="V814" s="6"/>
      <c r="W814">
        <v>1.8</v>
      </c>
    </row>
    <row r="815" spans="1:23" x14ac:dyDescent="0.25">
      <c r="A815" s="2">
        <v>44914</v>
      </c>
      <c r="B815" t="s">
        <v>9228</v>
      </c>
      <c r="C815" t="s">
        <v>9218</v>
      </c>
      <c r="E815" t="s">
        <v>10193</v>
      </c>
      <c r="F815" t="s">
        <v>10519</v>
      </c>
      <c r="G815">
        <v>85</v>
      </c>
      <c r="I815" s="38">
        <v>1</v>
      </c>
      <c r="J815">
        <v>85</v>
      </c>
      <c r="K815" s="38">
        <v>1</v>
      </c>
      <c r="L815">
        <v>85</v>
      </c>
      <c r="M815" s="38">
        <v>1</v>
      </c>
      <c r="N815">
        <v>85</v>
      </c>
      <c r="O815">
        <v>85</v>
      </c>
      <c r="P815" s="6"/>
      <c r="Q815" s="6"/>
      <c r="R815">
        <v>85</v>
      </c>
      <c r="S815" s="6"/>
      <c r="T815" s="6"/>
      <c r="U815" s="6"/>
      <c r="V815" s="6"/>
      <c r="W815" s="6"/>
    </row>
    <row r="816" spans="1:23" x14ac:dyDescent="0.25">
      <c r="A816" s="2">
        <v>44662</v>
      </c>
      <c r="B816" t="s">
        <v>9273</v>
      </c>
      <c r="C816" t="s">
        <v>9218</v>
      </c>
      <c r="E816" t="s">
        <v>10194</v>
      </c>
      <c r="F816" t="s">
        <v>10520</v>
      </c>
      <c r="G816">
        <v>100</v>
      </c>
      <c r="I816" s="38">
        <v>1</v>
      </c>
      <c r="J816">
        <v>100</v>
      </c>
      <c r="K816" s="38">
        <v>0.98</v>
      </c>
      <c r="L816">
        <v>98.1</v>
      </c>
      <c r="M816" s="38">
        <v>0.55000000000000004</v>
      </c>
      <c r="N816">
        <v>55.3</v>
      </c>
      <c r="O816">
        <v>18.600000000000001</v>
      </c>
      <c r="P816">
        <v>2</v>
      </c>
      <c r="Q816" s="6"/>
      <c r="R816" s="6"/>
      <c r="S816" s="6"/>
      <c r="T816" s="6"/>
      <c r="U816">
        <v>16.600000000000001</v>
      </c>
      <c r="V816" s="6"/>
      <c r="W816">
        <v>36.799999999999997</v>
      </c>
    </row>
    <row r="817" spans="1:23" x14ac:dyDescent="0.25">
      <c r="A817" s="2">
        <v>44740</v>
      </c>
      <c r="B817" t="s">
        <v>9273</v>
      </c>
      <c r="C817" t="s">
        <v>9229</v>
      </c>
      <c r="E817" t="s">
        <v>10195</v>
      </c>
      <c r="F817" t="s">
        <v>10521</v>
      </c>
      <c r="G817">
        <v>200</v>
      </c>
      <c r="I817" s="38">
        <v>0.6</v>
      </c>
      <c r="J817">
        <v>120</v>
      </c>
      <c r="K817" s="38"/>
      <c r="L817" s="6"/>
      <c r="M817" s="38">
        <v>0.6</v>
      </c>
      <c r="N817">
        <v>120</v>
      </c>
      <c r="O817">
        <v>106</v>
      </c>
      <c r="P817" s="6"/>
      <c r="Q817" s="6"/>
      <c r="R817" s="6"/>
      <c r="S817">
        <v>106</v>
      </c>
      <c r="T817" s="6"/>
      <c r="U817" s="6"/>
      <c r="V817" s="6"/>
      <c r="W817">
        <v>14</v>
      </c>
    </row>
    <row r="818" spans="1:23" x14ac:dyDescent="0.25">
      <c r="A818" s="2">
        <v>44860</v>
      </c>
      <c r="B818" t="s">
        <v>9228</v>
      </c>
      <c r="C818" t="s">
        <v>9218</v>
      </c>
      <c r="E818" t="s">
        <v>10196</v>
      </c>
      <c r="F818" t="s">
        <v>10522</v>
      </c>
      <c r="G818">
        <v>45</v>
      </c>
      <c r="I818" s="38">
        <v>1</v>
      </c>
      <c r="J818">
        <v>45</v>
      </c>
      <c r="K818" s="38">
        <v>1</v>
      </c>
      <c r="L818">
        <v>45</v>
      </c>
      <c r="M818" s="38">
        <v>1</v>
      </c>
      <c r="N818">
        <v>45</v>
      </c>
      <c r="O818">
        <v>45</v>
      </c>
      <c r="P818" s="6"/>
      <c r="Q818" s="6"/>
      <c r="R818" s="6"/>
      <c r="S818" s="6"/>
      <c r="T818" s="6"/>
      <c r="U818">
        <v>45</v>
      </c>
      <c r="V818" s="6"/>
      <c r="W818" s="6"/>
    </row>
    <row r="819" spans="1:23" x14ac:dyDescent="0.25">
      <c r="A819" s="2">
        <v>44680</v>
      </c>
      <c r="B819" t="s">
        <v>9228</v>
      </c>
      <c r="C819" t="s">
        <v>9229</v>
      </c>
      <c r="E819" t="s">
        <v>10197</v>
      </c>
      <c r="F819" t="s">
        <v>10523</v>
      </c>
      <c r="G819">
        <v>80</v>
      </c>
      <c r="I819" s="38">
        <v>0.95</v>
      </c>
      <c r="J819">
        <v>75.8</v>
      </c>
      <c r="K819" s="38">
        <v>0.95</v>
      </c>
      <c r="L819">
        <v>75.8</v>
      </c>
      <c r="M819" s="38">
        <v>0.53</v>
      </c>
      <c r="N819">
        <v>42.6</v>
      </c>
      <c r="O819">
        <v>9.4</v>
      </c>
      <c r="P819" s="6"/>
      <c r="Q819" s="6"/>
      <c r="R819" s="6"/>
      <c r="S819" s="6"/>
      <c r="T819" s="6"/>
      <c r="U819">
        <v>9.4</v>
      </c>
      <c r="V819" s="6"/>
      <c r="W819">
        <v>33.200000000000003</v>
      </c>
    </row>
    <row r="820" spans="1:23" x14ac:dyDescent="0.25">
      <c r="A820" s="2">
        <v>44914</v>
      </c>
      <c r="B820" t="s">
        <v>4726</v>
      </c>
      <c r="C820" t="s">
        <v>9218</v>
      </c>
      <c r="E820" t="s">
        <v>10198</v>
      </c>
      <c r="F820" t="s">
        <v>10524</v>
      </c>
      <c r="G820">
        <v>123.6</v>
      </c>
      <c r="I820" s="38">
        <v>7.0000000000000007E-2</v>
      </c>
      <c r="J820">
        <v>8.6999999999999993</v>
      </c>
      <c r="K820" s="38"/>
      <c r="L820" s="6"/>
      <c r="M820" s="38">
        <v>7.0000000000000007E-2</v>
      </c>
      <c r="N820">
        <v>8.6999999999999993</v>
      </c>
      <c r="O820">
        <v>8.6999999999999993</v>
      </c>
      <c r="P820" s="6"/>
      <c r="Q820">
        <v>8.6999999999999993</v>
      </c>
      <c r="R820" s="6"/>
      <c r="S820" s="6"/>
      <c r="T820" s="6"/>
      <c r="U820" s="6"/>
      <c r="V820" s="6"/>
      <c r="W820" s="6"/>
    </row>
    <row r="821" spans="1:23" x14ac:dyDescent="0.25">
      <c r="A821" s="2">
        <v>44915</v>
      </c>
      <c r="B821" t="s">
        <v>9228</v>
      </c>
      <c r="C821" t="s">
        <v>9218</v>
      </c>
      <c r="E821" t="s">
        <v>10199</v>
      </c>
      <c r="F821" t="s">
        <v>10525</v>
      </c>
      <c r="G821">
        <v>70</v>
      </c>
      <c r="I821" s="38">
        <v>1</v>
      </c>
      <c r="J821">
        <v>70</v>
      </c>
      <c r="K821" s="38"/>
      <c r="L821" s="6"/>
      <c r="M821" s="38">
        <v>1</v>
      </c>
      <c r="N821">
        <v>70</v>
      </c>
      <c r="O821">
        <v>67.900000000000006</v>
      </c>
      <c r="P821" s="6"/>
      <c r="Q821">
        <v>67.900000000000006</v>
      </c>
      <c r="R821" s="6"/>
      <c r="S821" s="6"/>
      <c r="T821" s="6"/>
      <c r="U821" s="6"/>
      <c r="V821" s="6"/>
      <c r="W821">
        <v>2.1</v>
      </c>
    </row>
    <row r="822" spans="1:23" x14ac:dyDescent="0.25">
      <c r="A822" s="2">
        <v>44615</v>
      </c>
      <c r="B822" t="s">
        <v>9228</v>
      </c>
      <c r="C822" t="s">
        <v>9224</v>
      </c>
      <c r="E822" t="s">
        <v>10200</v>
      </c>
      <c r="F822" t="s">
        <v>10526</v>
      </c>
      <c r="G822">
        <v>400</v>
      </c>
      <c r="I822" s="38">
        <v>0.02</v>
      </c>
      <c r="J822">
        <v>8</v>
      </c>
      <c r="K822" s="38">
        <v>0.01</v>
      </c>
      <c r="L822">
        <v>4</v>
      </c>
      <c r="M822" s="38">
        <v>0.01</v>
      </c>
      <c r="N822">
        <v>4</v>
      </c>
      <c r="O822">
        <v>4</v>
      </c>
      <c r="P822">
        <v>4</v>
      </c>
      <c r="Q822" s="6"/>
      <c r="R822" s="6"/>
      <c r="S822" s="6"/>
      <c r="T822" s="6"/>
      <c r="U822" s="6"/>
      <c r="V822" s="6"/>
      <c r="W822" s="6"/>
    </row>
    <row r="823" spans="1:23" x14ac:dyDescent="0.25">
      <c r="A823" s="2">
        <v>44769</v>
      </c>
      <c r="B823" t="s">
        <v>9273</v>
      </c>
      <c r="C823" t="s">
        <v>9218</v>
      </c>
      <c r="E823" t="s">
        <v>10201</v>
      </c>
      <c r="F823" t="s">
        <v>10527</v>
      </c>
      <c r="G823">
        <v>75</v>
      </c>
      <c r="I823" s="38">
        <v>0.95</v>
      </c>
      <c r="J823">
        <v>71.400000000000006</v>
      </c>
      <c r="K823" s="38">
        <v>0.95</v>
      </c>
      <c r="L823">
        <v>71.400000000000006</v>
      </c>
      <c r="M823" s="38">
        <v>0.3</v>
      </c>
      <c r="N823">
        <v>22.3</v>
      </c>
      <c r="O823" s="6"/>
      <c r="P823" s="6"/>
      <c r="Q823" s="6"/>
      <c r="R823" s="6"/>
      <c r="S823" s="6"/>
      <c r="T823" s="6"/>
      <c r="U823" s="6"/>
      <c r="V823" s="6"/>
      <c r="W823">
        <v>22.3</v>
      </c>
    </row>
    <row r="824" spans="1:23" x14ac:dyDescent="0.25">
      <c r="A824" s="2">
        <v>44734</v>
      </c>
      <c r="B824" t="s">
        <v>9639</v>
      </c>
      <c r="C824" t="s">
        <v>9229</v>
      </c>
      <c r="E824" t="s">
        <v>9989</v>
      </c>
      <c r="F824" t="s">
        <v>9990</v>
      </c>
      <c r="G824">
        <v>190.1</v>
      </c>
      <c r="I824" s="38">
        <v>0.83</v>
      </c>
      <c r="J824">
        <v>157.80000000000001</v>
      </c>
      <c r="K824" s="38">
        <v>0.75</v>
      </c>
      <c r="L824">
        <v>142.6</v>
      </c>
      <c r="M824" s="38">
        <v>0.83</v>
      </c>
      <c r="N824">
        <v>157.80000000000001</v>
      </c>
      <c r="O824">
        <v>157.80000000000001</v>
      </c>
      <c r="P824">
        <v>142.6</v>
      </c>
      <c r="Q824" s="6"/>
      <c r="R824" s="6"/>
      <c r="S824" s="6"/>
      <c r="T824" s="6"/>
      <c r="U824" s="6"/>
      <c r="V824">
        <v>15.2</v>
      </c>
      <c r="W824" s="6"/>
    </row>
    <row r="825" spans="1:23" x14ac:dyDescent="0.25">
      <c r="A825" s="2">
        <v>44742</v>
      </c>
      <c r="B825" t="s">
        <v>9243</v>
      </c>
      <c r="C825" t="s">
        <v>9218</v>
      </c>
      <c r="E825" t="s">
        <v>10202</v>
      </c>
      <c r="F825" t="s">
        <v>10528</v>
      </c>
      <c r="G825">
        <v>141.69999999999999</v>
      </c>
      <c r="I825" s="38">
        <v>1</v>
      </c>
      <c r="J825">
        <v>141.69999999999999</v>
      </c>
      <c r="K825" s="38">
        <v>1</v>
      </c>
      <c r="L825">
        <v>141.69999999999999</v>
      </c>
      <c r="M825" s="38">
        <v>1</v>
      </c>
      <c r="N825">
        <v>141.69999999999999</v>
      </c>
      <c r="O825">
        <v>141.69999999999999</v>
      </c>
      <c r="P825">
        <v>141.69999999999999</v>
      </c>
      <c r="Q825" s="6"/>
      <c r="R825" s="6"/>
      <c r="S825" s="6"/>
      <c r="T825" s="6"/>
      <c r="U825" s="6"/>
      <c r="V825" s="6"/>
      <c r="W825" s="6"/>
    </row>
    <row r="826" spans="1:23" x14ac:dyDescent="0.25">
      <c r="A826" s="2">
        <v>44926</v>
      </c>
      <c r="B826" t="s">
        <v>88</v>
      </c>
      <c r="C826" t="s">
        <v>9229</v>
      </c>
      <c r="E826" t="s">
        <v>10203</v>
      </c>
      <c r="F826" t="s">
        <v>10529</v>
      </c>
      <c r="G826">
        <v>200</v>
      </c>
      <c r="I826" s="38">
        <v>1</v>
      </c>
      <c r="J826">
        <v>200</v>
      </c>
      <c r="K826" s="38"/>
      <c r="L826" s="6"/>
      <c r="M826" s="38">
        <v>1</v>
      </c>
      <c r="N826">
        <v>200</v>
      </c>
      <c r="O826">
        <v>200</v>
      </c>
      <c r="P826">
        <v>200</v>
      </c>
      <c r="Q826" s="6"/>
      <c r="R826" s="6"/>
      <c r="S826" s="6"/>
      <c r="T826" s="6"/>
      <c r="U826" s="6"/>
      <c r="V826" s="6"/>
      <c r="W826" s="6"/>
    </row>
    <row r="827" spans="1:23" x14ac:dyDescent="0.25">
      <c r="A827" s="2">
        <v>44659</v>
      </c>
      <c r="B827" t="s">
        <v>9273</v>
      </c>
      <c r="C827" t="s">
        <v>9218</v>
      </c>
      <c r="E827" t="s">
        <v>10204</v>
      </c>
      <c r="F827" t="s">
        <v>10530</v>
      </c>
      <c r="G827">
        <v>30</v>
      </c>
      <c r="I827" s="38">
        <v>0.9</v>
      </c>
      <c r="J827">
        <v>26.9</v>
      </c>
      <c r="K827" s="38">
        <v>0.9</v>
      </c>
      <c r="L827">
        <v>26.9</v>
      </c>
      <c r="M827" s="38">
        <v>0.44</v>
      </c>
      <c r="N827">
        <v>13.3</v>
      </c>
      <c r="O827" s="6"/>
      <c r="P827" s="6"/>
      <c r="Q827" s="6"/>
      <c r="R827" s="6"/>
      <c r="S827" s="6"/>
      <c r="T827" s="6"/>
      <c r="U827" s="6"/>
      <c r="V827" s="6"/>
      <c r="W827">
        <v>13.3</v>
      </c>
    </row>
    <row r="828" spans="1:23" x14ac:dyDescent="0.25">
      <c r="A828" s="2">
        <v>44911</v>
      </c>
      <c r="B828" t="s">
        <v>9423</v>
      </c>
      <c r="C828" t="s">
        <v>9229</v>
      </c>
      <c r="E828" t="s">
        <v>10205</v>
      </c>
      <c r="F828" t="s">
        <v>10531</v>
      </c>
      <c r="G828">
        <v>150</v>
      </c>
      <c r="I828" s="38">
        <v>0.35</v>
      </c>
      <c r="J828">
        <v>52.5</v>
      </c>
      <c r="K828" s="38"/>
      <c r="L828" s="6"/>
      <c r="M828" s="38">
        <v>0.35</v>
      </c>
      <c r="N828">
        <v>52.5</v>
      </c>
      <c r="O828">
        <v>42</v>
      </c>
      <c r="P828" s="6"/>
      <c r="Q828">
        <v>42</v>
      </c>
      <c r="R828" s="6"/>
      <c r="S828" s="6"/>
      <c r="T828" s="6"/>
      <c r="U828" s="6"/>
      <c r="V828" s="6"/>
      <c r="W828">
        <v>10.5</v>
      </c>
    </row>
    <row r="829" spans="1:23" x14ac:dyDescent="0.25">
      <c r="A829" s="2">
        <v>44760</v>
      </c>
      <c r="B829" t="s">
        <v>9292</v>
      </c>
      <c r="C829" t="s">
        <v>9224</v>
      </c>
      <c r="E829" t="s">
        <v>10206</v>
      </c>
      <c r="F829" t="s">
        <v>10532</v>
      </c>
      <c r="G829">
        <v>100</v>
      </c>
      <c r="I829" s="38">
        <v>0.5</v>
      </c>
      <c r="J829">
        <v>50</v>
      </c>
      <c r="K829" s="38">
        <v>0.05</v>
      </c>
      <c r="L829">
        <v>5</v>
      </c>
      <c r="M829" s="38">
        <v>0.45</v>
      </c>
      <c r="N829">
        <v>45</v>
      </c>
      <c r="O829">
        <v>45</v>
      </c>
      <c r="P829">
        <v>10</v>
      </c>
      <c r="Q829">
        <v>30</v>
      </c>
      <c r="R829" s="6"/>
      <c r="S829" s="6"/>
      <c r="T829" s="6"/>
      <c r="U829">
        <v>5</v>
      </c>
      <c r="V829" s="6"/>
      <c r="W829" s="6"/>
    </row>
    <row r="830" spans="1:23" x14ac:dyDescent="0.25">
      <c r="A830" s="2">
        <v>44887</v>
      </c>
      <c r="B830" t="s">
        <v>9292</v>
      </c>
      <c r="C830" t="s">
        <v>9229</v>
      </c>
      <c r="E830" t="s">
        <v>10207</v>
      </c>
      <c r="F830" t="s">
        <v>10533</v>
      </c>
      <c r="G830">
        <v>100</v>
      </c>
      <c r="I830" s="38">
        <v>1</v>
      </c>
      <c r="J830">
        <v>100</v>
      </c>
      <c r="K830" s="38"/>
      <c r="L830" s="6"/>
      <c r="M830" s="38">
        <v>1</v>
      </c>
      <c r="N830">
        <v>100</v>
      </c>
      <c r="O830">
        <v>100</v>
      </c>
      <c r="P830">
        <v>90</v>
      </c>
      <c r="Q830">
        <v>10</v>
      </c>
      <c r="R830" s="6"/>
      <c r="S830" s="6"/>
      <c r="T830" s="6"/>
      <c r="U830" s="6"/>
      <c r="V830" s="6"/>
      <c r="W830" s="6"/>
    </row>
    <row r="831" spans="1:23" x14ac:dyDescent="0.25">
      <c r="A831" s="2">
        <v>44918</v>
      </c>
      <c r="B831" t="s">
        <v>9273</v>
      </c>
      <c r="C831" t="s">
        <v>9229</v>
      </c>
      <c r="E831" t="s">
        <v>10208</v>
      </c>
      <c r="F831" t="s">
        <v>10534</v>
      </c>
      <c r="G831">
        <v>50</v>
      </c>
      <c r="I831" s="38">
        <v>1</v>
      </c>
      <c r="J831">
        <v>50</v>
      </c>
      <c r="K831" s="38">
        <v>1</v>
      </c>
      <c r="L831">
        <v>50</v>
      </c>
      <c r="M831" s="38">
        <v>1</v>
      </c>
      <c r="N831">
        <v>50</v>
      </c>
      <c r="O831">
        <v>50</v>
      </c>
      <c r="P831">
        <v>50</v>
      </c>
      <c r="Q831" s="6"/>
      <c r="R831" s="6"/>
      <c r="S831" s="6"/>
      <c r="T831" s="6"/>
      <c r="U831" s="6"/>
      <c r="V831" s="6"/>
      <c r="W831" s="6"/>
    </row>
    <row r="832" spans="1:23" x14ac:dyDescent="0.25">
      <c r="A832" s="2">
        <v>44886</v>
      </c>
      <c r="B832" t="s">
        <v>768</v>
      </c>
      <c r="C832" t="s">
        <v>9224</v>
      </c>
      <c r="E832" t="s">
        <v>10209</v>
      </c>
      <c r="F832" t="s">
        <v>9702</v>
      </c>
      <c r="G832">
        <v>300</v>
      </c>
      <c r="I832" s="38">
        <v>0.3</v>
      </c>
      <c r="J832">
        <v>90</v>
      </c>
      <c r="K832" s="38"/>
      <c r="L832" s="6"/>
      <c r="M832" s="38">
        <v>0.3</v>
      </c>
      <c r="N832">
        <v>90</v>
      </c>
      <c r="O832">
        <v>90</v>
      </c>
      <c r="P832">
        <v>7.5</v>
      </c>
      <c r="Q832">
        <v>64.8</v>
      </c>
      <c r="R832" s="6"/>
      <c r="S832">
        <v>17.7</v>
      </c>
      <c r="T832" s="6"/>
      <c r="U832" s="6"/>
      <c r="V832" s="6"/>
      <c r="W832" s="6"/>
    </row>
    <row r="833" spans="1:23" x14ac:dyDescent="0.25">
      <c r="A833" s="2">
        <v>44771</v>
      </c>
      <c r="B833" t="s">
        <v>9273</v>
      </c>
      <c r="C833" t="s">
        <v>9224</v>
      </c>
      <c r="E833" t="s">
        <v>10210</v>
      </c>
      <c r="F833" t="s">
        <v>10535</v>
      </c>
      <c r="G833">
        <v>30</v>
      </c>
      <c r="I833" s="38">
        <v>0.25</v>
      </c>
      <c r="J833">
        <v>7.5</v>
      </c>
      <c r="K833" s="38">
        <v>0.25</v>
      </c>
      <c r="L833">
        <v>7.5</v>
      </c>
      <c r="M833" s="38">
        <v>0.25</v>
      </c>
      <c r="N833">
        <v>7.5</v>
      </c>
      <c r="O833">
        <v>7.5</v>
      </c>
      <c r="P833">
        <v>7.5</v>
      </c>
      <c r="Q833" s="6"/>
      <c r="R833" s="6"/>
      <c r="S833" s="6"/>
      <c r="T833" s="6"/>
      <c r="U833" s="6"/>
      <c r="V833" s="6"/>
      <c r="W833" s="6"/>
    </row>
    <row r="834" spans="1:23" x14ac:dyDescent="0.25">
      <c r="A834" s="2">
        <v>44887</v>
      </c>
      <c r="B834" t="s">
        <v>9292</v>
      </c>
      <c r="C834" t="s">
        <v>9229</v>
      </c>
      <c r="E834" t="s">
        <v>9439</v>
      </c>
      <c r="F834" t="s">
        <v>9440</v>
      </c>
      <c r="G834">
        <v>75</v>
      </c>
      <c r="I834" s="38">
        <v>0.25</v>
      </c>
      <c r="J834">
        <v>18.8</v>
      </c>
      <c r="K834" s="38"/>
      <c r="L834" s="6"/>
      <c r="M834" s="38">
        <v>0.25</v>
      </c>
      <c r="N834">
        <v>18.8</v>
      </c>
      <c r="O834">
        <v>18.8</v>
      </c>
      <c r="P834" s="6"/>
      <c r="Q834">
        <v>18.8</v>
      </c>
      <c r="R834" s="6"/>
      <c r="S834" s="6"/>
      <c r="T834" s="6"/>
      <c r="U834" s="6"/>
      <c r="V834" s="6"/>
      <c r="W834" s="6"/>
    </row>
    <row r="835" spans="1:23" x14ac:dyDescent="0.25">
      <c r="A835" s="2">
        <v>44888</v>
      </c>
      <c r="B835" t="s">
        <v>9276</v>
      </c>
      <c r="C835" t="s">
        <v>9224</v>
      </c>
      <c r="E835" t="s">
        <v>10211</v>
      </c>
      <c r="F835" t="s">
        <v>10536</v>
      </c>
      <c r="G835">
        <v>50</v>
      </c>
      <c r="I835" s="38">
        <v>0.3</v>
      </c>
      <c r="J835">
        <v>15</v>
      </c>
      <c r="K835" s="38"/>
      <c r="L835" s="6"/>
      <c r="M835" s="38">
        <v>0.3</v>
      </c>
      <c r="N835">
        <v>15</v>
      </c>
      <c r="O835">
        <v>15</v>
      </c>
      <c r="P835">
        <v>2.5</v>
      </c>
      <c r="Q835">
        <v>2.5</v>
      </c>
      <c r="R835" s="6"/>
      <c r="S835">
        <v>7.5</v>
      </c>
      <c r="T835" s="6"/>
      <c r="U835">
        <v>2.5</v>
      </c>
      <c r="V835" s="6"/>
      <c r="W835" s="6"/>
    </row>
    <row r="836" spans="1:23" x14ac:dyDescent="0.25">
      <c r="A836" s="2">
        <v>44874</v>
      </c>
      <c r="B836" t="s">
        <v>9334</v>
      </c>
      <c r="C836" t="s">
        <v>9452</v>
      </c>
      <c r="E836" t="s">
        <v>10212</v>
      </c>
      <c r="F836" t="s">
        <v>10537</v>
      </c>
      <c r="G836">
        <v>74.7</v>
      </c>
      <c r="I836" s="38">
        <v>1</v>
      </c>
      <c r="J836">
        <v>74.7</v>
      </c>
      <c r="K836" s="38">
        <v>1</v>
      </c>
      <c r="L836">
        <v>74.7</v>
      </c>
      <c r="M836" s="38">
        <v>1</v>
      </c>
      <c r="N836">
        <v>74.7</v>
      </c>
      <c r="O836">
        <v>74.7</v>
      </c>
      <c r="P836">
        <v>74.7</v>
      </c>
      <c r="Q836" s="6"/>
      <c r="R836" s="6"/>
      <c r="S836" s="6"/>
      <c r="T836" s="6"/>
      <c r="U836" s="6"/>
      <c r="V836" s="6"/>
      <c r="W836" s="6"/>
    </row>
    <row r="837" spans="1:23" x14ac:dyDescent="0.25">
      <c r="A837" s="2">
        <v>44741</v>
      </c>
      <c r="B837" t="s">
        <v>9243</v>
      </c>
      <c r="C837" t="s">
        <v>9218</v>
      </c>
      <c r="E837" t="s">
        <v>10213</v>
      </c>
      <c r="F837" t="s">
        <v>10538</v>
      </c>
      <c r="G837">
        <v>372</v>
      </c>
      <c r="I837" s="38">
        <v>1</v>
      </c>
      <c r="J837">
        <v>372</v>
      </c>
      <c r="K837" s="38">
        <v>1</v>
      </c>
      <c r="L837">
        <v>372</v>
      </c>
      <c r="M837" s="38">
        <v>1</v>
      </c>
      <c r="N837">
        <v>372</v>
      </c>
      <c r="O837">
        <v>372</v>
      </c>
      <c r="P837" s="6"/>
      <c r="Q837" s="6"/>
      <c r="R837" s="6"/>
      <c r="S837">
        <v>372</v>
      </c>
      <c r="T837" s="6"/>
      <c r="U837" s="6"/>
      <c r="V837" s="6"/>
      <c r="W837" s="6"/>
    </row>
    <row r="838" spans="1:23" x14ac:dyDescent="0.25">
      <c r="A838" s="2">
        <v>44910</v>
      </c>
      <c r="B838" t="s">
        <v>9276</v>
      </c>
      <c r="C838" t="s">
        <v>9218</v>
      </c>
      <c r="E838" t="s">
        <v>10214</v>
      </c>
      <c r="F838" t="s">
        <v>10539</v>
      </c>
      <c r="G838">
        <v>180</v>
      </c>
      <c r="I838" s="38">
        <v>0.97</v>
      </c>
      <c r="J838">
        <v>174.8</v>
      </c>
      <c r="K838" s="38">
        <v>0.47</v>
      </c>
      <c r="L838">
        <v>85.4</v>
      </c>
      <c r="M838" s="38">
        <v>0.97</v>
      </c>
      <c r="N838">
        <v>174.8</v>
      </c>
      <c r="O838">
        <v>171.8</v>
      </c>
      <c r="P838">
        <v>20.9</v>
      </c>
      <c r="Q838">
        <v>41.6</v>
      </c>
      <c r="R838" s="6"/>
      <c r="S838">
        <v>56.7</v>
      </c>
      <c r="T838" s="6"/>
      <c r="U838">
        <v>25.6</v>
      </c>
      <c r="V838">
        <v>27</v>
      </c>
      <c r="W838">
        <v>3</v>
      </c>
    </row>
    <row r="839" spans="1:23" x14ac:dyDescent="0.25">
      <c r="A839" s="2">
        <v>44909</v>
      </c>
      <c r="B839" t="s">
        <v>9276</v>
      </c>
      <c r="C839" t="s">
        <v>9218</v>
      </c>
      <c r="E839" t="s">
        <v>10215</v>
      </c>
      <c r="F839" t="s">
        <v>10540</v>
      </c>
      <c r="G839">
        <v>114.6</v>
      </c>
      <c r="I839" s="38">
        <v>1</v>
      </c>
      <c r="J839">
        <v>114.6</v>
      </c>
      <c r="K839" s="38">
        <v>1</v>
      </c>
      <c r="L839">
        <v>114.6</v>
      </c>
      <c r="M839" s="38">
        <v>1</v>
      </c>
      <c r="N839">
        <v>114.6</v>
      </c>
      <c r="O839">
        <v>114.6</v>
      </c>
      <c r="P839" s="6"/>
      <c r="Q839" s="6"/>
      <c r="R839" s="6"/>
      <c r="S839">
        <v>114.6</v>
      </c>
      <c r="T839" s="6"/>
      <c r="U839" s="6"/>
      <c r="V839" s="6"/>
      <c r="W839" s="6"/>
    </row>
    <row r="840" spans="1:23" x14ac:dyDescent="0.25">
      <c r="A840" s="2">
        <v>44769</v>
      </c>
      <c r="B840" t="s">
        <v>9273</v>
      </c>
      <c r="C840" t="s">
        <v>9218</v>
      </c>
      <c r="E840" t="s">
        <v>10216</v>
      </c>
      <c r="F840" t="s">
        <v>10541</v>
      </c>
      <c r="G840">
        <v>50</v>
      </c>
      <c r="I840" s="38">
        <v>1</v>
      </c>
      <c r="J840">
        <v>50</v>
      </c>
      <c r="K840" s="38">
        <v>1</v>
      </c>
      <c r="L840">
        <v>50</v>
      </c>
      <c r="M840" s="38">
        <v>0.36</v>
      </c>
      <c r="N840">
        <v>18</v>
      </c>
      <c r="O840" s="6"/>
      <c r="P840" s="6"/>
      <c r="Q840" s="6"/>
      <c r="R840" s="6"/>
      <c r="S840" s="6"/>
      <c r="T840" s="6"/>
      <c r="U840" s="6"/>
      <c r="V840" s="6"/>
      <c r="W840">
        <v>18</v>
      </c>
    </row>
    <row r="841" spans="1:23" x14ac:dyDescent="0.25">
      <c r="A841" s="2">
        <v>44883</v>
      </c>
      <c r="B841" t="s">
        <v>9228</v>
      </c>
      <c r="C841" t="s">
        <v>9224</v>
      </c>
      <c r="E841" t="s">
        <v>10217</v>
      </c>
      <c r="F841" t="s">
        <v>10542</v>
      </c>
      <c r="G841">
        <v>80</v>
      </c>
      <c r="I841" s="38">
        <v>0.6</v>
      </c>
      <c r="J841">
        <v>48</v>
      </c>
      <c r="K841" s="38">
        <v>0.39</v>
      </c>
      <c r="L841">
        <v>30.9</v>
      </c>
      <c r="M841" s="38">
        <v>0.6</v>
      </c>
      <c r="N841">
        <v>48</v>
      </c>
      <c r="O841">
        <v>48</v>
      </c>
      <c r="P841">
        <v>48</v>
      </c>
      <c r="Q841" s="6"/>
      <c r="R841" s="6"/>
      <c r="S841" s="6"/>
      <c r="T841" s="6"/>
      <c r="U841" s="6"/>
      <c r="V841" s="6"/>
      <c r="W841" s="6"/>
    </row>
    <row r="842" spans="1:23" x14ac:dyDescent="0.25">
      <c r="A842" s="2">
        <v>44911</v>
      </c>
      <c r="B842" t="s">
        <v>9451</v>
      </c>
      <c r="C842" t="s">
        <v>9452</v>
      </c>
      <c r="E842" t="s">
        <v>10218</v>
      </c>
      <c r="F842" t="s">
        <v>10543</v>
      </c>
      <c r="G842">
        <v>35.299999999999997</v>
      </c>
      <c r="I842" s="38">
        <v>1</v>
      </c>
      <c r="J842">
        <v>35.299999999999997</v>
      </c>
      <c r="K842" s="38">
        <v>1</v>
      </c>
      <c r="L842">
        <v>35.299999999999997</v>
      </c>
      <c r="M842" s="38">
        <v>0.8</v>
      </c>
      <c r="N842">
        <v>28.3</v>
      </c>
      <c r="O842">
        <v>28.3</v>
      </c>
      <c r="P842">
        <v>28.3</v>
      </c>
      <c r="Q842" s="6"/>
      <c r="R842" s="6"/>
      <c r="S842" s="6"/>
      <c r="T842" s="6"/>
      <c r="U842" s="6"/>
      <c r="V842" s="6"/>
      <c r="W842" s="6"/>
    </row>
    <row r="843" spans="1:23" x14ac:dyDescent="0.25">
      <c r="A843" s="2">
        <v>44610</v>
      </c>
      <c r="B843" t="s">
        <v>9228</v>
      </c>
      <c r="C843" t="s">
        <v>9218</v>
      </c>
      <c r="E843" t="s">
        <v>10219</v>
      </c>
      <c r="F843" t="s">
        <v>10544</v>
      </c>
      <c r="G843">
        <v>400</v>
      </c>
      <c r="I843" s="38">
        <v>1</v>
      </c>
      <c r="J843">
        <v>400</v>
      </c>
      <c r="K843" s="38">
        <v>1</v>
      </c>
      <c r="L843">
        <v>400</v>
      </c>
      <c r="M843" s="38">
        <v>1</v>
      </c>
      <c r="N843">
        <v>400</v>
      </c>
      <c r="O843">
        <v>400</v>
      </c>
      <c r="P843">
        <v>296</v>
      </c>
      <c r="Q843" s="6"/>
      <c r="R843" s="6"/>
      <c r="S843">
        <v>104</v>
      </c>
      <c r="T843" s="6"/>
      <c r="U843" s="6"/>
      <c r="V843" s="6"/>
      <c r="W843" s="6"/>
    </row>
    <row r="844" spans="1:23" x14ac:dyDescent="0.25">
      <c r="A844" s="2">
        <v>44754</v>
      </c>
      <c r="B844" t="s">
        <v>9292</v>
      </c>
      <c r="C844" t="s">
        <v>9218</v>
      </c>
      <c r="E844" t="s">
        <v>10220</v>
      </c>
      <c r="F844" t="s">
        <v>10545</v>
      </c>
      <c r="G844">
        <v>2.6</v>
      </c>
      <c r="I844" s="38">
        <v>1</v>
      </c>
      <c r="J844">
        <v>2.6</v>
      </c>
      <c r="K844" s="38"/>
      <c r="L844" s="6"/>
      <c r="M844" s="38">
        <v>1</v>
      </c>
      <c r="N844">
        <v>2.6</v>
      </c>
      <c r="O844">
        <v>2.6</v>
      </c>
      <c r="P844">
        <v>2.6</v>
      </c>
      <c r="Q844" s="6"/>
      <c r="R844" s="6"/>
      <c r="S844" s="6"/>
      <c r="T844" s="6"/>
      <c r="U844" s="6"/>
      <c r="V844" s="6"/>
      <c r="W844" s="6"/>
    </row>
    <row r="845" spans="1:23" x14ac:dyDescent="0.25">
      <c r="A845" s="2">
        <v>44897</v>
      </c>
      <c r="B845" t="s">
        <v>768</v>
      </c>
      <c r="C845" t="s">
        <v>9452</v>
      </c>
      <c r="E845" t="s">
        <v>10221</v>
      </c>
      <c r="F845" t="s">
        <v>10546</v>
      </c>
      <c r="G845">
        <v>30</v>
      </c>
      <c r="I845" s="38">
        <v>1</v>
      </c>
      <c r="J845">
        <v>30</v>
      </c>
      <c r="K845" s="38"/>
      <c r="L845" s="6"/>
      <c r="M845" s="38">
        <v>1</v>
      </c>
      <c r="N845">
        <v>30</v>
      </c>
      <c r="O845">
        <v>30</v>
      </c>
      <c r="P845" s="6"/>
      <c r="Q845" s="6"/>
      <c r="R845">
        <v>30</v>
      </c>
      <c r="S845" s="6"/>
      <c r="T845" s="6"/>
      <c r="U845" s="6"/>
      <c r="V845" s="6"/>
      <c r="W845" s="6"/>
    </row>
    <row r="846" spans="1:23" x14ac:dyDescent="0.25">
      <c r="A846" s="2">
        <v>44915</v>
      </c>
      <c r="B846" t="s">
        <v>9243</v>
      </c>
      <c r="C846" t="s">
        <v>9229</v>
      </c>
      <c r="E846" t="s">
        <v>10222</v>
      </c>
      <c r="F846" t="s">
        <v>10547</v>
      </c>
      <c r="G846">
        <v>195</v>
      </c>
      <c r="I846" s="38">
        <v>0.18</v>
      </c>
      <c r="J846">
        <v>35.700000000000003</v>
      </c>
      <c r="K846" s="38">
        <v>0.11</v>
      </c>
      <c r="L846">
        <v>22.2</v>
      </c>
      <c r="M846" s="38">
        <v>0.14000000000000001</v>
      </c>
      <c r="N846">
        <v>26.3</v>
      </c>
      <c r="O846">
        <v>22.4</v>
      </c>
      <c r="P846">
        <v>8.8000000000000007</v>
      </c>
      <c r="Q846">
        <v>0.8</v>
      </c>
      <c r="R846" s="6"/>
      <c r="S846">
        <v>12.3</v>
      </c>
      <c r="T846" s="6"/>
      <c r="U846">
        <v>0.6</v>
      </c>
      <c r="V846" s="6"/>
      <c r="W846">
        <v>3.9</v>
      </c>
    </row>
    <row r="847" spans="1:23" x14ac:dyDescent="0.25">
      <c r="A847" s="2">
        <v>44742</v>
      </c>
      <c r="B847" t="s">
        <v>9243</v>
      </c>
      <c r="C847" t="s">
        <v>9218</v>
      </c>
      <c r="E847" t="s">
        <v>10202</v>
      </c>
      <c r="F847" t="s">
        <v>10528</v>
      </c>
      <c r="G847">
        <v>7</v>
      </c>
      <c r="I847" s="38">
        <v>1</v>
      </c>
      <c r="J847">
        <v>7</v>
      </c>
      <c r="K847" s="38">
        <v>1</v>
      </c>
      <c r="L847">
        <v>7</v>
      </c>
      <c r="M847" s="38">
        <v>1</v>
      </c>
      <c r="N847">
        <v>7</v>
      </c>
      <c r="O847">
        <v>7</v>
      </c>
      <c r="P847">
        <v>7</v>
      </c>
      <c r="Q847" s="6"/>
      <c r="R847" s="6"/>
      <c r="S847" s="6"/>
      <c r="T847" s="6"/>
      <c r="U847" s="6"/>
      <c r="V847" s="6"/>
      <c r="W847" s="6"/>
    </row>
    <row r="848" spans="1:23" x14ac:dyDescent="0.25">
      <c r="A848" s="2">
        <v>44915</v>
      </c>
      <c r="B848" t="s">
        <v>9320</v>
      </c>
      <c r="C848" t="s">
        <v>9218</v>
      </c>
      <c r="E848" t="s">
        <v>10223</v>
      </c>
      <c r="F848" t="s">
        <v>10548</v>
      </c>
      <c r="G848">
        <v>195.5</v>
      </c>
      <c r="I848" s="38">
        <v>1</v>
      </c>
      <c r="J848">
        <v>195.5</v>
      </c>
      <c r="K848" s="38">
        <v>1</v>
      </c>
      <c r="L848">
        <v>195.5</v>
      </c>
      <c r="M848" s="38">
        <v>1</v>
      </c>
      <c r="N848">
        <v>195.5</v>
      </c>
      <c r="O848">
        <v>195.5</v>
      </c>
      <c r="P848" s="6"/>
      <c r="Q848" s="6"/>
      <c r="R848" s="6"/>
      <c r="S848">
        <v>195.5</v>
      </c>
      <c r="T848" s="6"/>
      <c r="U848" s="6"/>
      <c r="V848" s="6"/>
      <c r="W848" s="6"/>
    </row>
    <row r="849" spans="1:23" x14ac:dyDescent="0.25">
      <c r="A849" s="2">
        <v>44896</v>
      </c>
      <c r="B849" t="s">
        <v>9451</v>
      </c>
      <c r="C849" t="s">
        <v>9452</v>
      </c>
      <c r="E849" t="s">
        <v>10224</v>
      </c>
      <c r="F849" t="s">
        <v>10549</v>
      </c>
      <c r="G849">
        <v>71.7</v>
      </c>
      <c r="I849" s="38">
        <v>0.36</v>
      </c>
      <c r="J849">
        <v>25.9</v>
      </c>
      <c r="K849" s="38">
        <v>0.03</v>
      </c>
      <c r="L849">
        <v>2.2000000000000002</v>
      </c>
      <c r="M849" s="38">
        <v>0.34</v>
      </c>
      <c r="N849">
        <v>24.4</v>
      </c>
      <c r="O849">
        <v>23.7</v>
      </c>
      <c r="P849">
        <v>16.5</v>
      </c>
      <c r="Q849">
        <v>4.7</v>
      </c>
      <c r="R849" s="6"/>
      <c r="S849">
        <v>2.5</v>
      </c>
      <c r="T849" s="6"/>
      <c r="U849" s="6"/>
      <c r="V849" s="6"/>
      <c r="W849">
        <v>0.7</v>
      </c>
    </row>
    <row r="850" spans="1:23" x14ac:dyDescent="0.25">
      <c r="A850" s="2">
        <v>44819</v>
      </c>
      <c r="B850" t="s">
        <v>9243</v>
      </c>
      <c r="C850" t="s">
        <v>9218</v>
      </c>
      <c r="E850" t="s">
        <v>10225</v>
      </c>
      <c r="F850" t="s">
        <v>10550</v>
      </c>
      <c r="G850">
        <v>182</v>
      </c>
      <c r="I850" s="38">
        <v>0.09</v>
      </c>
      <c r="J850">
        <v>16.2</v>
      </c>
      <c r="K850" s="38">
        <v>0.03</v>
      </c>
      <c r="L850">
        <v>5.2</v>
      </c>
      <c r="M850" s="38">
        <v>0.06</v>
      </c>
      <c r="N850">
        <v>11.2</v>
      </c>
      <c r="O850">
        <v>10.5</v>
      </c>
      <c r="P850" s="6"/>
      <c r="Q850" s="6"/>
      <c r="R850">
        <v>10.5</v>
      </c>
      <c r="S850" s="6"/>
      <c r="T850" s="6"/>
      <c r="U850" s="6"/>
      <c r="V850" s="6"/>
      <c r="W850">
        <v>0.7</v>
      </c>
    </row>
    <row r="851" spans="1:23" x14ac:dyDescent="0.25">
      <c r="A851" s="2">
        <v>44896</v>
      </c>
      <c r="B851" t="s">
        <v>768</v>
      </c>
      <c r="C851" t="s">
        <v>9218</v>
      </c>
      <c r="E851" t="s">
        <v>10226</v>
      </c>
      <c r="F851" t="s">
        <v>10551</v>
      </c>
      <c r="G851">
        <v>200</v>
      </c>
      <c r="I851" s="38">
        <v>0.85</v>
      </c>
      <c r="J851">
        <v>169.3</v>
      </c>
      <c r="K851" s="38">
        <v>0.53</v>
      </c>
      <c r="L851">
        <v>106</v>
      </c>
      <c r="M851" s="38">
        <v>0.73</v>
      </c>
      <c r="N851">
        <v>146.69999999999999</v>
      </c>
      <c r="O851">
        <v>127.4</v>
      </c>
      <c r="P851" s="6"/>
      <c r="Q851" s="6"/>
      <c r="R851" s="6"/>
      <c r="S851" s="6"/>
      <c r="T851" s="6"/>
      <c r="U851">
        <v>127.4</v>
      </c>
      <c r="V851" s="6"/>
      <c r="W851">
        <v>19.3</v>
      </c>
    </row>
    <row r="852" spans="1:23" x14ac:dyDescent="0.25">
      <c r="A852" s="2">
        <v>44608</v>
      </c>
      <c r="B852" t="s">
        <v>9273</v>
      </c>
      <c r="C852" t="s">
        <v>9218</v>
      </c>
      <c r="E852" t="s">
        <v>10227</v>
      </c>
      <c r="F852" t="s">
        <v>10552</v>
      </c>
      <c r="G852">
        <v>74.3</v>
      </c>
      <c r="I852" s="38">
        <v>1</v>
      </c>
      <c r="J852">
        <v>74.3</v>
      </c>
      <c r="K852" s="38">
        <v>1</v>
      </c>
      <c r="L852">
        <v>74.3</v>
      </c>
      <c r="M852" s="38">
        <v>0.32</v>
      </c>
      <c r="N852">
        <v>23.7</v>
      </c>
      <c r="O852">
        <v>17.399999999999999</v>
      </c>
      <c r="P852" s="6"/>
      <c r="Q852" s="6"/>
      <c r="R852" s="6"/>
      <c r="S852" s="6"/>
      <c r="T852" s="6"/>
      <c r="U852">
        <v>17.399999999999999</v>
      </c>
      <c r="V852" s="6"/>
      <c r="W852">
        <v>6.2</v>
      </c>
    </row>
    <row r="853" spans="1:23" x14ac:dyDescent="0.25">
      <c r="A853" s="2">
        <v>44713</v>
      </c>
      <c r="B853" t="s">
        <v>9284</v>
      </c>
      <c r="C853" t="s">
        <v>9229</v>
      </c>
      <c r="E853" t="s">
        <v>10228</v>
      </c>
      <c r="F853" t="s">
        <v>10553</v>
      </c>
      <c r="G853">
        <v>365</v>
      </c>
      <c r="I853" s="38">
        <v>1</v>
      </c>
      <c r="J853">
        <v>365</v>
      </c>
      <c r="K853" s="38">
        <v>0.2</v>
      </c>
      <c r="L853">
        <v>72</v>
      </c>
      <c r="M853" s="38">
        <v>1</v>
      </c>
      <c r="N853">
        <v>365</v>
      </c>
      <c r="O853">
        <v>282.8</v>
      </c>
      <c r="P853" s="6"/>
      <c r="Q853">
        <v>282.8</v>
      </c>
      <c r="R853" s="6"/>
      <c r="S853" s="6"/>
      <c r="T853" s="6"/>
      <c r="U853" s="6"/>
      <c r="V853" s="6"/>
      <c r="W853">
        <v>82.2</v>
      </c>
    </row>
    <row r="854" spans="1:23" x14ac:dyDescent="0.25">
      <c r="A854" s="2">
        <v>44713</v>
      </c>
      <c r="B854" t="s">
        <v>9284</v>
      </c>
      <c r="C854" t="s">
        <v>9229</v>
      </c>
      <c r="E854" t="s">
        <v>10228</v>
      </c>
      <c r="F854" t="s">
        <v>10553</v>
      </c>
      <c r="G854">
        <v>135</v>
      </c>
      <c r="I854" s="38">
        <v>1</v>
      </c>
      <c r="J854">
        <v>135</v>
      </c>
      <c r="K854" s="38">
        <v>0.2</v>
      </c>
      <c r="L854">
        <v>26.6</v>
      </c>
      <c r="M854" s="38">
        <v>1</v>
      </c>
      <c r="N854">
        <v>135</v>
      </c>
      <c r="O854">
        <v>104.6</v>
      </c>
      <c r="P854" s="6"/>
      <c r="Q854">
        <v>104.6</v>
      </c>
      <c r="R854" s="6"/>
      <c r="S854" s="6"/>
      <c r="T854" s="6"/>
      <c r="U854" s="6"/>
      <c r="V854" s="6"/>
      <c r="W854">
        <v>30.4</v>
      </c>
    </row>
    <row r="855" spans="1:23" x14ac:dyDescent="0.25">
      <c r="A855" s="2">
        <v>44916</v>
      </c>
      <c r="B855" t="s">
        <v>9373</v>
      </c>
      <c r="C855" t="s">
        <v>9218</v>
      </c>
      <c r="E855" t="s">
        <v>10229</v>
      </c>
      <c r="F855" t="s">
        <v>10554</v>
      </c>
      <c r="G855">
        <v>190</v>
      </c>
      <c r="I855" s="38">
        <v>0.56999999999999995</v>
      </c>
      <c r="J855">
        <v>107.6</v>
      </c>
      <c r="K855" s="38"/>
      <c r="L855" s="6"/>
      <c r="M855" s="38">
        <v>0.56999999999999995</v>
      </c>
      <c r="N855">
        <v>107.6</v>
      </c>
      <c r="O855">
        <v>93.3</v>
      </c>
      <c r="P855" s="6"/>
      <c r="Q855">
        <v>93.3</v>
      </c>
      <c r="R855" s="6"/>
      <c r="S855" s="6"/>
      <c r="T855" s="6"/>
      <c r="U855" s="6"/>
      <c r="V855" s="6"/>
      <c r="W855">
        <v>14.3</v>
      </c>
    </row>
    <row r="856" spans="1:23" x14ac:dyDescent="0.25">
      <c r="A856" s="2">
        <v>44887</v>
      </c>
      <c r="B856" t="s">
        <v>8761</v>
      </c>
      <c r="C856" t="s">
        <v>9224</v>
      </c>
      <c r="E856" t="s">
        <v>10230</v>
      </c>
      <c r="F856" t="s">
        <v>10555</v>
      </c>
      <c r="G856">
        <v>100</v>
      </c>
      <c r="I856" s="38">
        <v>0.5</v>
      </c>
      <c r="J856">
        <v>50</v>
      </c>
      <c r="K856" s="38"/>
      <c r="L856" s="6"/>
      <c r="M856" s="38">
        <v>0.5</v>
      </c>
      <c r="N856">
        <v>50</v>
      </c>
      <c r="O856">
        <v>50</v>
      </c>
      <c r="P856">
        <v>15</v>
      </c>
      <c r="Q856">
        <v>15</v>
      </c>
      <c r="R856" s="6"/>
      <c r="S856">
        <v>5</v>
      </c>
      <c r="T856" s="6"/>
      <c r="U856" s="6"/>
      <c r="V856">
        <v>15</v>
      </c>
      <c r="W856" s="6"/>
    </row>
    <row r="857" spans="1:23" x14ac:dyDescent="0.25">
      <c r="A857" s="2">
        <v>44916</v>
      </c>
      <c r="B857" t="s">
        <v>9228</v>
      </c>
      <c r="C857" t="s">
        <v>9218</v>
      </c>
      <c r="E857" t="s">
        <v>10231</v>
      </c>
      <c r="F857" t="s">
        <v>10556</v>
      </c>
      <c r="G857">
        <v>250</v>
      </c>
      <c r="I857" s="38">
        <v>1</v>
      </c>
      <c r="J857">
        <v>250</v>
      </c>
      <c r="K857" s="38">
        <v>1</v>
      </c>
      <c r="L857">
        <v>250</v>
      </c>
      <c r="M857" s="38">
        <v>1</v>
      </c>
      <c r="N857">
        <v>250</v>
      </c>
      <c r="O857">
        <v>250</v>
      </c>
      <c r="P857" s="6"/>
      <c r="Q857" s="6"/>
      <c r="R857" s="6"/>
      <c r="S857">
        <v>250</v>
      </c>
      <c r="T857" s="6"/>
      <c r="U857" s="6"/>
      <c r="V857" s="6"/>
      <c r="W857" s="6"/>
    </row>
    <row r="858" spans="1:23" x14ac:dyDescent="0.25">
      <c r="A858" s="2">
        <v>44918</v>
      </c>
      <c r="B858" t="s">
        <v>9276</v>
      </c>
      <c r="C858" t="s">
        <v>9452</v>
      </c>
      <c r="E858" t="s">
        <v>10232</v>
      </c>
      <c r="F858" t="s">
        <v>10557</v>
      </c>
      <c r="G858">
        <v>40</v>
      </c>
      <c r="I858" s="38">
        <v>1</v>
      </c>
      <c r="J858">
        <v>40</v>
      </c>
      <c r="K858" s="38">
        <v>1</v>
      </c>
      <c r="L858">
        <v>40</v>
      </c>
      <c r="M858" s="38">
        <v>1</v>
      </c>
      <c r="N858">
        <v>40</v>
      </c>
      <c r="O858">
        <v>40</v>
      </c>
      <c r="P858" s="6"/>
      <c r="Q858" s="6"/>
      <c r="R858" s="6"/>
      <c r="S858">
        <v>40</v>
      </c>
      <c r="T858" s="6"/>
      <c r="U858" s="6"/>
      <c r="V858" s="6"/>
      <c r="W858" s="6"/>
    </row>
    <row r="859" spans="1:23" x14ac:dyDescent="0.25">
      <c r="A859" s="2">
        <v>44896</v>
      </c>
      <c r="B859" t="s">
        <v>9279</v>
      </c>
      <c r="C859" t="s">
        <v>9452</v>
      </c>
      <c r="E859" t="s">
        <v>10233</v>
      </c>
      <c r="F859" t="s">
        <v>10558</v>
      </c>
      <c r="G859">
        <v>48.6</v>
      </c>
      <c r="I859" s="38">
        <v>0.9</v>
      </c>
      <c r="J859">
        <v>43.6</v>
      </c>
      <c r="K859" s="38">
        <v>0.9</v>
      </c>
      <c r="L859">
        <v>43.6</v>
      </c>
      <c r="M859" s="6"/>
      <c r="N859" s="6"/>
      <c r="O859" s="6"/>
      <c r="P859" s="6"/>
      <c r="Q859" s="6"/>
      <c r="R859" s="6"/>
      <c r="S859" s="6"/>
      <c r="T859" s="6"/>
      <c r="U859" s="6"/>
      <c r="V859" s="6"/>
      <c r="W859" s="6"/>
    </row>
    <row r="860" spans="1:23" x14ac:dyDescent="0.25">
      <c r="A860" s="2">
        <v>44900</v>
      </c>
      <c r="B860" t="s">
        <v>9292</v>
      </c>
      <c r="C860" t="s">
        <v>9229</v>
      </c>
      <c r="E860" t="s">
        <v>10234</v>
      </c>
      <c r="F860" t="s">
        <v>10559</v>
      </c>
      <c r="G860">
        <v>50</v>
      </c>
      <c r="I860" s="38">
        <v>1</v>
      </c>
      <c r="J860">
        <v>50</v>
      </c>
      <c r="K860" s="38"/>
      <c r="L860" s="6"/>
      <c r="M860" s="38">
        <v>1</v>
      </c>
      <c r="N860">
        <v>50</v>
      </c>
      <c r="O860">
        <v>50</v>
      </c>
      <c r="P860">
        <v>50</v>
      </c>
      <c r="Q860" s="6"/>
      <c r="R860" s="6"/>
      <c r="S860" s="6"/>
      <c r="T860" s="6"/>
      <c r="U860" s="6"/>
      <c r="V860" s="6"/>
      <c r="W860" s="6"/>
    </row>
    <row r="861" spans="1:23" x14ac:dyDescent="0.25">
      <c r="A861" s="2">
        <v>44769</v>
      </c>
      <c r="B861" t="s">
        <v>4726</v>
      </c>
      <c r="C861" t="s">
        <v>9224</v>
      </c>
      <c r="E861" t="s">
        <v>10235</v>
      </c>
      <c r="F861" t="s">
        <v>10560</v>
      </c>
      <c r="G861">
        <v>50</v>
      </c>
      <c r="I861" s="38">
        <v>0.2</v>
      </c>
      <c r="J861">
        <v>10</v>
      </c>
      <c r="K861" s="38"/>
      <c r="L861" s="6"/>
      <c r="M861" s="38">
        <v>0.2</v>
      </c>
      <c r="N861">
        <v>10</v>
      </c>
      <c r="O861">
        <v>10</v>
      </c>
      <c r="P861">
        <v>0.5</v>
      </c>
      <c r="Q861">
        <v>6</v>
      </c>
      <c r="R861" s="6"/>
      <c r="S861">
        <v>3.5</v>
      </c>
      <c r="T861" s="6"/>
      <c r="U861" s="6"/>
      <c r="V861" s="6"/>
      <c r="W861" s="6"/>
    </row>
    <row r="862" spans="1:23" x14ac:dyDescent="0.25">
      <c r="A862" s="2">
        <v>44763</v>
      </c>
      <c r="B862" t="s">
        <v>9228</v>
      </c>
      <c r="C862" t="s">
        <v>9218</v>
      </c>
      <c r="E862" t="s">
        <v>10236</v>
      </c>
      <c r="F862" t="s">
        <v>10561</v>
      </c>
      <c r="G862">
        <v>30</v>
      </c>
      <c r="I862" s="38">
        <v>0.16</v>
      </c>
      <c r="J862">
        <v>4.7</v>
      </c>
      <c r="K862" s="38">
        <v>0.04</v>
      </c>
      <c r="L862">
        <v>1.1000000000000001</v>
      </c>
      <c r="M862" s="38">
        <v>0.12</v>
      </c>
      <c r="N862">
        <v>3.6</v>
      </c>
      <c r="O862">
        <v>3.2</v>
      </c>
      <c r="P862" s="6"/>
      <c r="Q862" s="6"/>
      <c r="R862" s="6"/>
      <c r="S862">
        <v>3.2</v>
      </c>
      <c r="T862" s="6"/>
      <c r="U862" s="6"/>
      <c r="V862" s="6"/>
      <c r="W862">
        <v>0.4</v>
      </c>
    </row>
    <row r="863" spans="1:23" x14ac:dyDescent="0.25">
      <c r="A863" s="2">
        <v>44917</v>
      </c>
      <c r="B863" t="s">
        <v>9243</v>
      </c>
      <c r="C863" t="s">
        <v>9452</v>
      </c>
      <c r="E863" t="s">
        <v>10237</v>
      </c>
      <c r="F863" t="s">
        <v>10562</v>
      </c>
      <c r="G863">
        <v>13.2</v>
      </c>
      <c r="I863" s="38">
        <v>1</v>
      </c>
      <c r="J863">
        <v>13.2</v>
      </c>
      <c r="K863" s="38">
        <v>1</v>
      </c>
      <c r="L863">
        <v>13.2</v>
      </c>
      <c r="M863" s="6"/>
      <c r="N863" s="6"/>
      <c r="O863" s="6"/>
      <c r="P863" s="6"/>
      <c r="Q863" s="6"/>
      <c r="R863" s="6"/>
      <c r="S863" s="6"/>
      <c r="T863" s="6"/>
      <c r="U863" s="6"/>
      <c r="V863" s="6"/>
      <c r="W863" s="6"/>
    </row>
    <row r="864" spans="1:23" x14ac:dyDescent="0.25">
      <c r="A864" s="2">
        <v>44680</v>
      </c>
      <c r="B864" t="s">
        <v>9228</v>
      </c>
      <c r="C864" t="s">
        <v>9218</v>
      </c>
      <c r="E864" t="s">
        <v>10060</v>
      </c>
      <c r="F864" t="s">
        <v>10386</v>
      </c>
      <c r="G864">
        <v>6.6</v>
      </c>
      <c r="I864" s="38">
        <v>1</v>
      </c>
      <c r="J864">
        <v>6.6</v>
      </c>
      <c r="K864" s="38"/>
      <c r="L864" s="6"/>
      <c r="M864" s="38">
        <v>1</v>
      </c>
      <c r="N864">
        <v>6.6</v>
      </c>
      <c r="O864">
        <v>6.6</v>
      </c>
      <c r="P864">
        <v>6.6</v>
      </c>
      <c r="Q864" s="6"/>
      <c r="R864" s="6"/>
      <c r="S864" s="6"/>
      <c r="T864" s="6"/>
      <c r="U864" s="6"/>
      <c r="V864" s="6"/>
      <c r="W864" s="6"/>
    </row>
    <row r="865" spans="1:23" x14ac:dyDescent="0.25">
      <c r="A865" s="2">
        <v>44908</v>
      </c>
      <c r="B865" t="s">
        <v>6429</v>
      </c>
      <c r="C865" t="s">
        <v>9229</v>
      </c>
      <c r="E865" t="s">
        <v>10238</v>
      </c>
      <c r="F865" t="s">
        <v>10563</v>
      </c>
      <c r="G865">
        <v>31</v>
      </c>
      <c r="I865" s="38">
        <v>0.98</v>
      </c>
      <c r="J865">
        <v>30.3</v>
      </c>
      <c r="K865" s="38"/>
      <c r="L865" s="6"/>
      <c r="M865" s="38">
        <v>0.98</v>
      </c>
      <c r="N865">
        <v>30.3</v>
      </c>
      <c r="O865">
        <v>30.3</v>
      </c>
      <c r="P865" s="6"/>
      <c r="Q865">
        <v>0.7</v>
      </c>
      <c r="R865" s="6"/>
      <c r="S865">
        <v>29.6</v>
      </c>
      <c r="T865" s="6"/>
      <c r="U865" s="6"/>
      <c r="V865" s="6"/>
      <c r="W865" s="6"/>
    </row>
    <row r="866" spans="1:23" x14ac:dyDescent="0.25">
      <c r="A866" s="2">
        <v>44917</v>
      </c>
      <c r="B866" t="s">
        <v>7066</v>
      </c>
      <c r="C866" t="s">
        <v>9229</v>
      </c>
      <c r="E866" t="s">
        <v>10239</v>
      </c>
      <c r="F866" t="s">
        <v>10564</v>
      </c>
      <c r="G866">
        <v>34.5</v>
      </c>
      <c r="I866" s="38">
        <v>0.56000000000000005</v>
      </c>
      <c r="J866">
        <v>19.3</v>
      </c>
      <c r="K866" s="38">
        <v>0.25</v>
      </c>
      <c r="L866">
        <v>8.6</v>
      </c>
      <c r="M866" s="38">
        <v>0.56000000000000005</v>
      </c>
      <c r="N866">
        <v>19.3</v>
      </c>
      <c r="O866">
        <v>18.600000000000001</v>
      </c>
      <c r="P866" s="6"/>
      <c r="Q866">
        <v>10.3</v>
      </c>
      <c r="R866" s="6"/>
      <c r="S866">
        <v>6.9</v>
      </c>
      <c r="T866" s="6"/>
      <c r="U866">
        <v>1.4</v>
      </c>
      <c r="V866" s="6"/>
      <c r="W866">
        <v>0.7</v>
      </c>
    </row>
    <row r="867" spans="1:23" x14ac:dyDescent="0.25">
      <c r="A867" s="2">
        <v>44574</v>
      </c>
      <c r="B867" t="s">
        <v>7066</v>
      </c>
      <c r="C867" t="s">
        <v>9218</v>
      </c>
      <c r="E867" t="s">
        <v>10096</v>
      </c>
      <c r="F867" t="s">
        <v>10422</v>
      </c>
      <c r="G867">
        <v>9.6</v>
      </c>
      <c r="I867" s="38">
        <v>1</v>
      </c>
      <c r="J867">
        <v>9.6</v>
      </c>
      <c r="K867" s="38">
        <v>1</v>
      </c>
      <c r="L867">
        <v>9.6</v>
      </c>
      <c r="M867" s="38">
        <v>1</v>
      </c>
      <c r="N867">
        <v>9.6</v>
      </c>
      <c r="O867">
        <v>9.6</v>
      </c>
      <c r="P867">
        <v>9.6</v>
      </c>
      <c r="Q867" s="6"/>
      <c r="R867" s="6"/>
      <c r="S867" s="6"/>
      <c r="T867" s="6"/>
      <c r="U867" s="6"/>
      <c r="V867" s="6"/>
      <c r="W867" s="6"/>
    </row>
    <row r="868" spans="1:23" x14ac:dyDescent="0.25">
      <c r="A868" s="2">
        <v>44574</v>
      </c>
      <c r="B868" t="s">
        <v>7066</v>
      </c>
      <c r="C868" t="s">
        <v>9218</v>
      </c>
      <c r="E868" t="s">
        <v>10096</v>
      </c>
      <c r="F868" t="s">
        <v>10422</v>
      </c>
      <c r="G868">
        <v>12.8</v>
      </c>
      <c r="I868" s="38">
        <v>1</v>
      </c>
      <c r="J868">
        <v>12.8</v>
      </c>
      <c r="K868" s="38">
        <v>1</v>
      </c>
      <c r="L868">
        <v>12.8</v>
      </c>
      <c r="M868" s="38">
        <v>1</v>
      </c>
      <c r="N868">
        <v>12.8</v>
      </c>
      <c r="O868">
        <v>12.8</v>
      </c>
      <c r="P868">
        <v>12.8</v>
      </c>
      <c r="Q868" s="6"/>
      <c r="R868" s="6"/>
      <c r="S868" s="6"/>
      <c r="T868" s="6"/>
      <c r="U868" s="6"/>
      <c r="V868" s="6"/>
      <c r="W868" s="6"/>
    </row>
    <row r="869" spans="1:23" x14ac:dyDescent="0.25">
      <c r="A869" s="2">
        <v>44574</v>
      </c>
      <c r="B869" t="s">
        <v>7066</v>
      </c>
      <c r="C869" t="s">
        <v>9218</v>
      </c>
      <c r="E869" t="s">
        <v>10096</v>
      </c>
      <c r="F869" t="s">
        <v>10422</v>
      </c>
      <c r="G869">
        <v>2.6</v>
      </c>
      <c r="I869" s="38">
        <v>1</v>
      </c>
      <c r="J869">
        <v>2.6</v>
      </c>
      <c r="K869" s="38">
        <v>1</v>
      </c>
      <c r="L869">
        <v>2.6</v>
      </c>
      <c r="M869" s="38">
        <v>1</v>
      </c>
      <c r="N869">
        <v>2.6</v>
      </c>
      <c r="O869">
        <v>2.6</v>
      </c>
      <c r="P869">
        <v>2.6</v>
      </c>
      <c r="Q869" s="6"/>
      <c r="R869" s="6"/>
      <c r="S869" s="6"/>
      <c r="T869" s="6"/>
      <c r="U869" s="6"/>
      <c r="V869" s="6"/>
      <c r="W869" s="6"/>
    </row>
    <row r="870" spans="1:23" x14ac:dyDescent="0.25">
      <c r="A870" s="2">
        <v>44574</v>
      </c>
      <c r="B870" t="s">
        <v>7066</v>
      </c>
      <c r="C870" t="s">
        <v>9218</v>
      </c>
      <c r="E870" t="s">
        <v>10096</v>
      </c>
      <c r="F870" t="s">
        <v>10422</v>
      </c>
      <c r="G870">
        <v>10.9</v>
      </c>
      <c r="I870" s="38">
        <v>1</v>
      </c>
      <c r="J870">
        <v>10.9</v>
      </c>
      <c r="K870" s="38">
        <v>1</v>
      </c>
      <c r="L870">
        <v>10.9</v>
      </c>
      <c r="M870" s="38">
        <v>1</v>
      </c>
      <c r="N870">
        <v>10.9</v>
      </c>
      <c r="O870">
        <v>10.9</v>
      </c>
      <c r="P870">
        <v>10.9</v>
      </c>
      <c r="Q870" s="6"/>
      <c r="R870" s="6"/>
      <c r="S870" s="6"/>
      <c r="T870" s="6"/>
      <c r="U870" s="6"/>
      <c r="V870" s="6"/>
      <c r="W870" s="6"/>
    </row>
    <row r="871" spans="1:23" x14ac:dyDescent="0.25">
      <c r="A871" s="2">
        <v>44574</v>
      </c>
      <c r="B871" t="s">
        <v>7066</v>
      </c>
      <c r="C871" t="s">
        <v>9218</v>
      </c>
      <c r="E871" t="s">
        <v>10096</v>
      </c>
      <c r="F871" t="s">
        <v>10422</v>
      </c>
      <c r="G871">
        <v>18.5</v>
      </c>
      <c r="I871" s="38">
        <v>1</v>
      </c>
      <c r="J871">
        <v>18.5</v>
      </c>
      <c r="K871" s="38">
        <v>1</v>
      </c>
      <c r="L871">
        <v>18.5</v>
      </c>
      <c r="M871" s="38">
        <v>1</v>
      </c>
      <c r="N871">
        <v>18.5</v>
      </c>
      <c r="O871">
        <v>18.5</v>
      </c>
      <c r="P871">
        <v>18.5</v>
      </c>
      <c r="Q871" s="6"/>
      <c r="R871" s="6"/>
      <c r="S871" s="6"/>
      <c r="T871" s="6"/>
      <c r="U871" s="6"/>
      <c r="V871" s="6"/>
      <c r="W871" s="6"/>
    </row>
    <row r="872" spans="1:23" x14ac:dyDescent="0.25">
      <c r="A872" s="2">
        <v>44574</v>
      </c>
      <c r="B872" t="s">
        <v>7066</v>
      </c>
      <c r="C872" t="s">
        <v>9218</v>
      </c>
      <c r="E872" t="s">
        <v>10096</v>
      </c>
      <c r="F872" t="s">
        <v>10422</v>
      </c>
      <c r="G872">
        <v>0.5</v>
      </c>
      <c r="I872" s="38">
        <v>1</v>
      </c>
      <c r="J872">
        <v>0.5</v>
      </c>
      <c r="K872" s="38">
        <v>1</v>
      </c>
      <c r="L872">
        <v>0.5</v>
      </c>
      <c r="M872" s="38">
        <v>1</v>
      </c>
      <c r="N872">
        <v>0.5</v>
      </c>
      <c r="O872">
        <v>0.5</v>
      </c>
      <c r="P872">
        <v>0.5</v>
      </c>
      <c r="Q872" s="6"/>
      <c r="R872" s="6"/>
      <c r="S872" s="6"/>
      <c r="T872" s="6"/>
      <c r="U872" s="6"/>
      <c r="V872" s="6"/>
      <c r="W872" s="6"/>
    </row>
    <row r="873" spans="1:23" x14ac:dyDescent="0.25">
      <c r="A873" s="2">
        <v>44574</v>
      </c>
      <c r="B873" t="s">
        <v>7066</v>
      </c>
      <c r="C873" t="s">
        <v>9218</v>
      </c>
      <c r="E873" t="s">
        <v>10096</v>
      </c>
      <c r="F873" t="s">
        <v>10422</v>
      </c>
      <c r="G873">
        <v>0.8</v>
      </c>
      <c r="I873" s="38">
        <v>1</v>
      </c>
      <c r="J873">
        <v>0.8</v>
      </c>
      <c r="K873" s="38">
        <v>1</v>
      </c>
      <c r="L873">
        <v>0.8</v>
      </c>
      <c r="M873" s="38">
        <v>1</v>
      </c>
      <c r="N873">
        <v>0.8</v>
      </c>
      <c r="O873">
        <v>0.8</v>
      </c>
      <c r="P873">
        <v>0.8</v>
      </c>
      <c r="Q873" s="6"/>
      <c r="R873" s="6"/>
      <c r="S873" s="6"/>
      <c r="T873" s="6"/>
      <c r="U873" s="6"/>
      <c r="V873" s="6"/>
      <c r="W873" s="6"/>
    </row>
    <row r="874" spans="1:23" x14ac:dyDescent="0.25">
      <c r="A874" s="2">
        <v>44574</v>
      </c>
      <c r="B874" t="s">
        <v>7066</v>
      </c>
      <c r="C874" t="s">
        <v>9218</v>
      </c>
      <c r="E874" t="s">
        <v>10096</v>
      </c>
      <c r="F874" t="s">
        <v>10422</v>
      </c>
      <c r="G874">
        <v>0.2</v>
      </c>
      <c r="I874" s="38">
        <v>1</v>
      </c>
      <c r="J874">
        <v>0.2</v>
      </c>
      <c r="K874" s="38">
        <v>1</v>
      </c>
      <c r="L874">
        <v>0.2</v>
      </c>
      <c r="M874" s="38">
        <v>1</v>
      </c>
      <c r="N874">
        <v>0.2</v>
      </c>
      <c r="O874">
        <v>0.2</v>
      </c>
      <c r="P874">
        <v>0.2</v>
      </c>
      <c r="Q874" s="6"/>
      <c r="R874" s="6"/>
      <c r="S874" s="6"/>
      <c r="T874" s="6"/>
      <c r="U874" s="6"/>
      <c r="V874" s="6"/>
      <c r="W874" s="6"/>
    </row>
    <row r="875" spans="1:23" x14ac:dyDescent="0.25">
      <c r="A875" s="2">
        <v>44574</v>
      </c>
      <c r="B875" t="s">
        <v>7066</v>
      </c>
      <c r="C875" t="s">
        <v>9218</v>
      </c>
      <c r="E875" t="s">
        <v>10096</v>
      </c>
      <c r="F875" t="s">
        <v>10422</v>
      </c>
      <c r="G875">
        <v>0.7</v>
      </c>
      <c r="I875" s="38">
        <v>1</v>
      </c>
      <c r="J875">
        <v>0.7</v>
      </c>
      <c r="K875" s="38">
        <v>1</v>
      </c>
      <c r="L875">
        <v>0.7</v>
      </c>
      <c r="M875" s="38">
        <v>1</v>
      </c>
      <c r="N875">
        <v>0.7</v>
      </c>
      <c r="O875">
        <v>0.7</v>
      </c>
      <c r="P875">
        <v>0.7</v>
      </c>
      <c r="Q875" s="6"/>
      <c r="R875" s="6"/>
      <c r="S875" s="6"/>
      <c r="T875" s="6"/>
      <c r="U875" s="6"/>
      <c r="V875" s="6"/>
      <c r="W875" s="6"/>
    </row>
    <row r="876" spans="1:23" x14ac:dyDescent="0.25">
      <c r="A876" s="2">
        <v>44574</v>
      </c>
      <c r="B876" t="s">
        <v>7066</v>
      </c>
      <c r="C876" t="s">
        <v>9218</v>
      </c>
      <c r="E876" t="s">
        <v>10096</v>
      </c>
      <c r="F876" t="s">
        <v>10422</v>
      </c>
      <c r="G876">
        <v>1.1000000000000001</v>
      </c>
      <c r="I876" s="38">
        <v>1</v>
      </c>
      <c r="J876">
        <v>1.1000000000000001</v>
      </c>
      <c r="K876" s="38">
        <v>1</v>
      </c>
      <c r="L876">
        <v>1.1000000000000001</v>
      </c>
      <c r="M876" s="38">
        <v>1</v>
      </c>
      <c r="N876">
        <v>1.1000000000000001</v>
      </c>
      <c r="O876">
        <v>1.1000000000000001</v>
      </c>
      <c r="P876">
        <v>1.1000000000000001</v>
      </c>
      <c r="Q876" s="6"/>
      <c r="R876" s="6"/>
      <c r="S876" s="6"/>
      <c r="T876" s="6"/>
      <c r="U876" s="6"/>
      <c r="V876" s="6"/>
      <c r="W876" s="6"/>
    </row>
    <row r="877" spans="1:23" x14ac:dyDescent="0.25">
      <c r="A877" s="2">
        <v>44854</v>
      </c>
      <c r="B877" t="s">
        <v>768</v>
      </c>
      <c r="C877" t="s">
        <v>9218</v>
      </c>
      <c r="E877" t="s">
        <v>10240</v>
      </c>
      <c r="F877" t="s">
        <v>10565</v>
      </c>
      <c r="G877">
        <v>40</v>
      </c>
      <c r="I877" s="38">
        <v>0.62</v>
      </c>
      <c r="J877">
        <v>24.9</v>
      </c>
      <c r="K877" s="38"/>
      <c r="L877" s="6"/>
      <c r="M877" s="38">
        <v>0.62</v>
      </c>
      <c r="N877">
        <v>24.9</v>
      </c>
      <c r="O877">
        <v>24.9</v>
      </c>
      <c r="P877" s="6"/>
      <c r="Q877">
        <v>24.9</v>
      </c>
      <c r="R877" s="6"/>
      <c r="S877" s="6"/>
      <c r="T877" s="6"/>
      <c r="U877" s="6"/>
      <c r="V877" s="6"/>
      <c r="W877" s="6"/>
    </row>
    <row r="878" spans="1:23" x14ac:dyDescent="0.25">
      <c r="A878" s="2">
        <v>44620</v>
      </c>
      <c r="B878" t="s">
        <v>9273</v>
      </c>
      <c r="C878" t="s">
        <v>9218</v>
      </c>
      <c r="E878" t="s">
        <v>10241</v>
      </c>
      <c r="F878" t="s">
        <v>10566</v>
      </c>
      <c r="G878">
        <v>500</v>
      </c>
      <c r="I878" s="38">
        <v>1</v>
      </c>
      <c r="J878">
        <v>500</v>
      </c>
      <c r="K878" s="38">
        <v>1</v>
      </c>
      <c r="L878">
        <v>500</v>
      </c>
      <c r="M878" s="38">
        <v>1</v>
      </c>
      <c r="N878">
        <v>500</v>
      </c>
      <c r="O878">
        <v>500</v>
      </c>
      <c r="P878" s="6"/>
      <c r="Q878" s="6"/>
      <c r="R878" s="6"/>
      <c r="S878">
        <v>500</v>
      </c>
      <c r="T878" s="6"/>
      <c r="U878" s="6"/>
      <c r="V878" s="6"/>
      <c r="W878" s="6"/>
    </row>
    <row r="879" spans="1:23" x14ac:dyDescent="0.25">
      <c r="A879" s="2">
        <v>44894</v>
      </c>
      <c r="B879" t="s">
        <v>9273</v>
      </c>
      <c r="C879" t="s">
        <v>9218</v>
      </c>
      <c r="E879" t="s">
        <v>10242</v>
      </c>
      <c r="F879" t="s">
        <v>10567</v>
      </c>
      <c r="G879">
        <v>115</v>
      </c>
      <c r="I879" s="38">
        <v>0.79</v>
      </c>
      <c r="J879">
        <v>90.6</v>
      </c>
      <c r="K879" s="38">
        <v>0.79</v>
      </c>
      <c r="L879">
        <v>90.6</v>
      </c>
      <c r="M879" s="6"/>
      <c r="N879" s="6"/>
      <c r="O879" s="6"/>
      <c r="P879" s="6"/>
      <c r="Q879" s="6"/>
      <c r="R879" s="6"/>
      <c r="S879" s="6"/>
      <c r="T879" s="6"/>
      <c r="U879" s="6"/>
      <c r="V879" s="6"/>
      <c r="W879" s="6"/>
    </row>
    <row r="880" spans="1:23" x14ac:dyDescent="0.25">
      <c r="A880" s="2">
        <v>44770</v>
      </c>
      <c r="B880" t="s">
        <v>9276</v>
      </c>
      <c r="C880" t="s">
        <v>9218</v>
      </c>
      <c r="E880" t="s">
        <v>10243</v>
      </c>
      <c r="F880" t="s">
        <v>10568</v>
      </c>
      <c r="G880">
        <v>300</v>
      </c>
      <c r="I880" s="38">
        <v>0.59</v>
      </c>
      <c r="J880">
        <v>177</v>
      </c>
      <c r="K880" s="38"/>
      <c r="L880" s="6"/>
      <c r="M880" s="38">
        <v>0.59</v>
      </c>
      <c r="N880">
        <v>177</v>
      </c>
      <c r="O880">
        <v>177</v>
      </c>
      <c r="P880" s="6"/>
      <c r="Q880" s="6"/>
      <c r="R880">
        <v>177</v>
      </c>
      <c r="S880" s="6"/>
      <c r="T880" s="6"/>
      <c r="U880" s="6"/>
      <c r="V880" s="6"/>
      <c r="W880" s="6"/>
    </row>
    <row r="881" spans="1:23" x14ac:dyDescent="0.25">
      <c r="A881" s="2">
        <v>44874</v>
      </c>
      <c r="B881" t="s">
        <v>768</v>
      </c>
      <c r="C881" t="s">
        <v>9218</v>
      </c>
      <c r="E881" t="s">
        <v>10244</v>
      </c>
      <c r="F881" t="s">
        <v>10569</v>
      </c>
      <c r="G881">
        <v>80</v>
      </c>
      <c r="I881" s="38">
        <v>0.54</v>
      </c>
      <c r="J881">
        <v>42.9</v>
      </c>
      <c r="K881" s="38"/>
      <c r="L881" s="6"/>
      <c r="M881" s="38">
        <v>0.54</v>
      </c>
      <c r="N881">
        <v>42.9</v>
      </c>
      <c r="O881">
        <v>42.9</v>
      </c>
      <c r="P881" s="6"/>
      <c r="Q881">
        <v>42.9</v>
      </c>
      <c r="R881" s="6"/>
      <c r="S881" s="6"/>
      <c r="T881" s="6"/>
      <c r="U881" s="6"/>
      <c r="V881" s="6"/>
      <c r="W881" s="6"/>
    </row>
    <row r="882" spans="1:23" x14ac:dyDescent="0.25">
      <c r="A882" s="2">
        <v>44901</v>
      </c>
      <c r="B882" t="s">
        <v>9228</v>
      </c>
      <c r="C882" t="s">
        <v>9224</v>
      </c>
      <c r="E882" t="s">
        <v>10245</v>
      </c>
      <c r="F882" t="s">
        <v>10570</v>
      </c>
      <c r="G882">
        <v>140</v>
      </c>
      <c r="I882" s="38">
        <v>0.15</v>
      </c>
      <c r="J882">
        <v>21</v>
      </c>
      <c r="K882" s="38">
        <v>0.15</v>
      </c>
      <c r="L882">
        <v>21</v>
      </c>
      <c r="M882" s="38">
        <v>0.15</v>
      </c>
      <c r="N882">
        <v>21</v>
      </c>
      <c r="O882">
        <v>21</v>
      </c>
      <c r="P882" s="6"/>
      <c r="Q882" s="6"/>
      <c r="R882" s="6"/>
      <c r="S882" s="6"/>
      <c r="T882" s="6"/>
      <c r="U882" s="6"/>
      <c r="V882">
        <v>21</v>
      </c>
      <c r="W882" s="6"/>
    </row>
    <row r="883" spans="1:23" x14ac:dyDescent="0.25">
      <c r="A883" s="2">
        <v>44901</v>
      </c>
      <c r="B883" t="s">
        <v>9387</v>
      </c>
      <c r="C883" t="s">
        <v>9224</v>
      </c>
      <c r="E883" t="s">
        <v>10245</v>
      </c>
      <c r="F883" t="s">
        <v>10570</v>
      </c>
      <c r="G883">
        <v>10</v>
      </c>
      <c r="I883" s="38">
        <v>0.15</v>
      </c>
      <c r="J883">
        <v>1.5</v>
      </c>
      <c r="K883" s="38">
        <v>0.15</v>
      </c>
      <c r="L883">
        <v>1.5</v>
      </c>
      <c r="M883" s="38">
        <v>0.15</v>
      </c>
      <c r="N883">
        <v>1.5</v>
      </c>
      <c r="O883">
        <v>1.5</v>
      </c>
      <c r="P883" s="6"/>
      <c r="Q883" s="6"/>
      <c r="R883" s="6"/>
      <c r="S883" s="6"/>
      <c r="T883" s="6"/>
      <c r="U883" s="6"/>
      <c r="V883">
        <v>1.5</v>
      </c>
      <c r="W883" s="6"/>
    </row>
    <row r="884" spans="1:23" x14ac:dyDescent="0.25">
      <c r="A884" s="2">
        <v>44862</v>
      </c>
      <c r="B884" t="s">
        <v>9228</v>
      </c>
      <c r="C884" t="s">
        <v>9229</v>
      </c>
      <c r="E884" t="s">
        <v>10246</v>
      </c>
      <c r="F884" t="s">
        <v>10571</v>
      </c>
      <c r="G884">
        <v>350</v>
      </c>
      <c r="I884" s="38">
        <v>1</v>
      </c>
      <c r="J884">
        <v>350</v>
      </c>
      <c r="K884" s="38"/>
      <c r="L884" s="6"/>
      <c r="M884" s="38">
        <v>1</v>
      </c>
      <c r="N884">
        <v>350</v>
      </c>
      <c r="O884">
        <v>350</v>
      </c>
      <c r="P884">
        <v>350</v>
      </c>
      <c r="Q884" s="6"/>
      <c r="R884" s="6"/>
      <c r="S884" s="6"/>
      <c r="T884" s="6"/>
      <c r="U884" s="6"/>
      <c r="V884" s="6"/>
      <c r="W884" s="6"/>
    </row>
    <row r="885" spans="1:23" x14ac:dyDescent="0.25">
      <c r="A885" s="2">
        <v>44834</v>
      </c>
      <c r="B885" t="s">
        <v>9279</v>
      </c>
      <c r="C885" t="s">
        <v>9218</v>
      </c>
      <c r="E885" t="s">
        <v>10247</v>
      </c>
      <c r="F885" t="s">
        <v>10572</v>
      </c>
      <c r="G885">
        <v>73.400000000000006</v>
      </c>
      <c r="I885" s="38">
        <v>1</v>
      </c>
      <c r="J885">
        <v>73.400000000000006</v>
      </c>
      <c r="K885" s="38"/>
      <c r="L885" s="6"/>
      <c r="M885" s="38">
        <v>1</v>
      </c>
      <c r="N885">
        <v>73.400000000000006</v>
      </c>
      <c r="O885">
        <v>73.400000000000006</v>
      </c>
      <c r="P885" s="6"/>
      <c r="Q885">
        <v>73.400000000000006</v>
      </c>
      <c r="R885" s="6"/>
      <c r="S885" s="6"/>
      <c r="T885" s="6"/>
      <c r="U885" s="6"/>
      <c r="V885" s="6"/>
      <c r="W885" s="6"/>
    </row>
    <row r="886" spans="1:23" x14ac:dyDescent="0.25">
      <c r="A886" s="2">
        <v>44743</v>
      </c>
      <c r="B886" t="s">
        <v>9228</v>
      </c>
      <c r="C886" t="s">
        <v>9218</v>
      </c>
      <c r="E886" t="s">
        <v>10248</v>
      </c>
      <c r="F886" t="s">
        <v>10573</v>
      </c>
      <c r="G886">
        <v>315</v>
      </c>
      <c r="I886" s="38">
        <v>0.89</v>
      </c>
      <c r="J886">
        <v>280.39999999999998</v>
      </c>
      <c r="K886" s="38">
        <v>0.89</v>
      </c>
      <c r="L886">
        <v>280.39999999999998</v>
      </c>
      <c r="M886" s="38">
        <v>0.89</v>
      </c>
      <c r="N886">
        <v>280.39999999999998</v>
      </c>
      <c r="O886">
        <v>280.39999999999998</v>
      </c>
      <c r="P886" s="6"/>
      <c r="Q886" s="6"/>
      <c r="R886">
        <v>280.39999999999998</v>
      </c>
      <c r="S886" s="6"/>
      <c r="T886" s="6"/>
      <c r="U886" s="6"/>
      <c r="V886" s="6"/>
      <c r="W886" s="6"/>
    </row>
    <row r="887" spans="1:23" x14ac:dyDescent="0.25">
      <c r="A887" s="2">
        <v>44918</v>
      </c>
      <c r="B887" t="s">
        <v>9279</v>
      </c>
      <c r="C887" t="s">
        <v>9218</v>
      </c>
      <c r="E887" t="s">
        <v>10249</v>
      </c>
      <c r="F887" t="s">
        <v>10574</v>
      </c>
      <c r="G887">
        <v>225.1</v>
      </c>
      <c r="I887" s="38">
        <v>0.95</v>
      </c>
      <c r="J887">
        <v>213.9</v>
      </c>
      <c r="K887" s="38"/>
      <c r="L887" s="6"/>
      <c r="M887" s="38">
        <v>0.95</v>
      </c>
      <c r="N887">
        <v>213.9</v>
      </c>
      <c r="O887">
        <v>197.9</v>
      </c>
      <c r="P887" s="6"/>
      <c r="Q887">
        <v>197.9</v>
      </c>
      <c r="R887" s="6"/>
      <c r="S887" s="6"/>
      <c r="T887" s="6"/>
      <c r="U887" s="6"/>
      <c r="V887" s="6"/>
      <c r="W887">
        <v>16</v>
      </c>
    </row>
    <row r="888" spans="1:23" x14ac:dyDescent="0.25">
      <c r="A888" s="2">
        <v>44917</v>
      </c>
      <c r="B888" t="s">
        <v>7066</v>
      </c>
      <c r="C888" t="s">
        <v>9218</v>
      </c>
      <c r="E888" t="s">
        <v>10250</v>
      </c>
      <c r="F888" t="s">
        <v>10575</v>
      </c>
      <c r="G888">
        <v>204.6</v>
      </c>
      <c r="I888" s="38">
        <v>1</v>
      </c>
      <c r="J888">
        <v>204.6</v>
      </c>
      <c r="K888" s="38">
        <v>1</v>
      </c>
      <c r="L888">
        <v>204.6</v>
      </c>
      <c r="M888" s="38">
        <v>1</v>
      </c>
      <c r="N888">
        <v>204.6</v>
      </c>
      <c r="O888">
        <v>204.6</v>
      </c>
      <c r="P888" s="6"/>
      <c r="Q888" s="6"/>
      <c r="R888" s="6"/>
      <c r="S888">
        <v>204.6</v>
      </c>
      <c r="T888" s="6"/>
      <c r="U888" s="6"/>
      <c r="V888" s="6"/>
      <c r="W888" s="6"/>
    </row>
    <row r="889" spans="1:23" x14ac:dyDescent="0.25">
      <c r="A889" s="2">
        <v>44894</v>
      </c>
      <c r="B889" t="s">
        <v>6521</v>
      </c>
      <c r="C889" t="s">
        <v>9229</v>
      </c>
      <c r="E889" t="s">
        <v>10251</v>
      </c>
      <c r="F889" t="s">
        <v>10576</v>
      </c>
      <c r="G889">
        <v>200</v>
      </c>
      <c r="I889" s="38">
        <v>1</v>
      </c>
      <c r="J889">
        <v>200</v>
      </c>
      <c r="K889" s="38"/>
      <c r="L889" s="6"/>
      <c r="M889" s="38">
        <v>1</v>
      </c>
      <c r="N889">
        <v>200</v>
      </c>
      <c r="O889">
        <v>200</v>
      </c>
      <c r="P889">
        <v>200</v>
      </c>
      <c r="Q889" s="6"/>
      <c r="R889" s="6"/>
      <c r="S889" s="6"/>
      <c r="T889" s="6"/>
      <c r="U889" s="6"/>
      <c r="V889" s="6"/>
      <c r="W889" s="6"/>
    </row>
    <row r="890" spans="1:23" x14ac:dyDescent="0.25">
      <c r="A890" s="2">
        <v>44909</v>
      </c>
      <c r="B890" t="s">
        <v>9243</v>
      </c>
      <c r="C890" t="s">
        <v>9218</v>
      </c>
      <c r="E890" t="s">
        <v>9612</v>
      </c>
      <c r="F890" t="s">
        <v>10577</v>
      </c>
      <c r="G890">
        <v>325</v>
      </c>
      <c r="I890" s="38">
        <v>1</v>
      </c>
      <c r="J890">
        <v>325</v>
      </c>
      <c r="K890" s="38"/>
      <c r="L890" s="6"/>
      <c r="M890" s="38">
        <v>1</v>
      </c>
      <c r="N890">
        <v>325</v>
      </c>
      <c r="O890">
        <v>325</v>
      </c>
      <c r="P890">
        <v>325</v>
      </c>
      <c r="Q890" s="6"/>
      <c r="R890" s="6"/>
      <c r="S890" s="6"/>
      <c r="T890" s="6"/>
      <c r="U890" s="6"/>
      <c r="V890" s="6"/>
      <c r="W890" s="6"/>
    </row>
    <row r="891" spans="1:23" x14ac:dyDescent="0.25">
      <c r="A891" s="2">
        <v>44606</v>
      </c>
      <c r="B891" t="s">
        <v>9228</v>
      </c>
      <c r="C891" t="s">
        <v>9218</v>
      </c>
      <c r="E891" t="s">
        <v>10075</v>
      </c>
      <c r="F891" t="s">
        <v>10400</v>
      </c>
      <c r="G891">
        <v>235.7</v>
      </c>
      <c r="I891" s="38">
        <v>0.25</v>
      </c>
      <c r="J891">
        <v>58.9</v>
      </c>
      <c r="K891" s="38"/>
      <c r="L891" s="6"/>
      <c r="M891" s="38">
        <v>0.25</v>
      </c>
      <c r="N891">
        <v>58.9</v>
      </c>
      <c r="O891">
        <v>58.9</v>
      </c>
      <c r="P891" s="6"/>
      <c r="Q891">
        <v>58.9</v>
      </c>
      <c r="R891" s="6"/>
      <c r="S891" s="6"/>
      <c r="T891" s="6"/>
      <c r="U891" s="6"/>
      <c r="V891" s="6"/>
      <c r="W891" s="6"/>
    </row>
    <row r="892" spans="1:23" x14ac:dyDescent="0.25">
      <c r="A892" s="2">
        <v>44918</v>
      </c>
      <c r="B892" t="s">
        <v>9243</v>
      </c>
      <c r="C892" t="s">
        <v>9452</v>
      </c>
      <c r="E892" t="s">
        <v>10252</v>
      </c>
      <c r="F892" t="s">
        <v>10578</v>
      </c>
      <c r="G892">
        <v>40</v>
      </c>
      <c r="I892" s="38">
        <v>1</v>
      </c>
      <c r="J892">
        <v>40</v>
      </c>
      <c r="K892" s="38">
        <v>1</v>
      </c>
      <c r="L892">
        <v>40</v>
      </c>
      <c r="M892" s="38">
        <v>1</v>
      </c>
      <c r="N892">
        <v>40</v>
      </c>
      <c r="O892">
        <v>40</v>
      </c>
      <c r="P892" s="6"/>
      <c r="Q892" s="6"/>
      <c r="R892" s="6"/>
      <c r="S892">
        <v>40</v>
      </c>
      <c r="T892" s="6"/>
      <c r="U892" s="6"/>
      <c r="V892" s="6"/>
      <c r="W892" s="6"/>
    </row>
    <row r="893" spans="1:23" x14ac:dyDescent="0.25">
      <c r="A893" s="2">
        <v>44854</v>
      </c>
      <c r="B893" t="s">
        <v>768</v>
      </c>
      <c r="C893" t="s">
        <v>9218</v>
      </c>
      <c r="E893" t="s">
        <v>10253</v>
      </c>
      <c r="F893" t="s">
        <v>10579</v>
      </c>
      <c r="G893">
        <v>90</v>
      </c>
      <c r="I893" s="38">
        <v>0.28000000000000003</v>
      </c>
      <c r="J893">
        <v>25.2</v>
      </c>
      <c r="K893" s="38"/>
      <c r="L893" s="6"/>
      <c r="M893" s="38">
        <v>0.28000000000000003</v>
      </c>
      <c r="N893">
        <v>25.2</v>
      </c>
      <c r="O893">
        <v>25.2</v>
      </c>
      <c r="P893" s="6"/>
      <c r="Q893">
        <v>25.2</v>
      </c>
      <c r="R893" s="6"/>
      <c r="S893" s="6"/>
      <c r="T893" s="6"/>
      <c r="U893" s="6"/>
      <c r="V893" s="6"/>
      <c r="W893" s="6"/>
    </row>
    <row r="894" spans="1:23" x14ac:dyDescent="0.25">
      <c r="A894" s="2">
        <v>44911</v>
      </c>
      <c r="B894" t="s">
        <v>6992</v>
      </c>
      <c r="C894" t="s">
        <v>9218</v>
      </c>
      <c r="E894" t="s">
        <v>10254</v>
      </c>
      <c r="F894" t="s">
        <v>10580</v>
      </c>
      <c r="G894">
        <v>122.5</v>
      </c>
      <c r="I894" s="38">
        <v>0.88</v>
      </c>
      <c r="J894">
        <v>107.5</v>
      </c>
      <c r="K894" s="38">
        <v>7.0000000000000007E-2</v>
      </c>
      <c r="L894">
        <v>9.1999999999999993</v>
      </c>
      <c r="M894" s="38">
        <v>0.8</v>
      </c>
      <c r="N894">
        <v>98.3</v>
      </c>
      <c r="O894">
        <v>98.3</v>
      </c>
      <c r="P894">
        <v>1</v>
      </c>
      <c r="Q894" s="6"/>
      <c r="R894">
        <v>1</v>
      </c>
      <c r="S894" s="6"/>
      <c r="T894" s="6"/>
      <c r="U894" s="6"/>
      <c r="V894">
        <v>96.4</v>
      </c>
      <c r="W894" s="6"/>
    </row>
    <row r="895" spans="1:23" x14ac:dyDescent="0.25">
      <c r="A895" s="2">
        <v>44911</v>
      </c>
      <c r="B895" t="s">
        <v>9273</v>
      </c>
      <c r="C895" t="s">
        <v>9218</v>
      </c>
      <c r="E895" t="s">
        <v>10254</v>
      </c>
      <c r="F895" t="s">
        <v>10580</v>
      </c>
      <c r="G895">
        <v>227.5</v>
      </c>
      <c r="I895" s="38">
        <v>0.88</v>
      </c>
      <c r="J895">
        <v>199.6</v>
      </c>
      <c r="K895" s="38">
        <v>7.0000000000000007E-2</v>
      </c>
      <c r="L895">
        <v>17</v>
      </c>
      <c r="M895" s="38">
        <v>0.8</v>
      </c>
      <c r="N895">
        <v>182.6</v>
      </c>
      <c r="O895">
        <v>182.6</v>
      </c>
      <c r="P895">
        <v>1.8</v>
      </c>
      <c r="Q895" s="6"/>
      <c r="R895">
        <v>1.8</v>
      </c>
      <c r="S895" s="6"/>
      <c r="T895" s="6"/>
      <c r="U895" s="6"/>
      <c r="V895">
        <v>179</v>
      </c>
      <c r="W895" s="6"/>
    </row>
    <row r="896" spans="1:23" x14ac:dyDescent="0.25">
      <c r="A896" s="2">
        <v>44606</v>
      </c>
      <c r="B896" t="s">
        <v>9228</v>
      </c>
      <c r="C896" t="s">
        <v>9218</v>
      </c>
      <c r="E896" t="s">
        <v>10075</v>
      </c>
      <c r="F896" t="s">
        <v>10400</v>
      </c>
      <c r="G896">
        <v>11.5</v>
      </c>
      <c r="I896" s="38">
        <v>0.25</v>
      </c>
      <c r="J896">
        <v>2.9</v>
      </c>
      <c r="K896" s="38"/>
      <c r="L896" s="6"/>
      <c r="M896" s="38">
        <v>0.25</v>
      </c>
      <c r="N896">
        <v>2.9</v>
      </c>
      <c r="O896">
        <v>2.9</v>
      </c>
      <c r="P896" s="6"/>
      <c r="Q896">
        <v>2.9</v>
      </c>
      <c r="R896" s="6"/>
      <c r="S896" s="6"/>
      <c r="T896" s="6"/>
      <c r="U896" s="6"/>
      <c r="V896" s="6"/>
      <c r="W896" s="6"/>
    </row>
    <row r="897" spans="1:23" x14ac:dyDescent="0.25">
      <c r="A897" s="2">
        <v>44677</v>
      </c>
      <c r="B897" t="s">
        <v>9243</v>
      </c>
      <c r="C897" t="s">
        <v>9218</v>
      </c>
      <c r="E897" t="s">
        <v>10255</v>
      </c>
      <c r="F897" t="s">
        <v>10581</v>
      </c>
      <c r="G897">
        <v>15</v>
      </c>
      <c r="I897" s="38">
        <v>0.17</v>
      </c>
      <c r="J897">
        <v>2.5</v>
      </c>
      <c r="K897" s="38"/>
      <c r="L897" s="6"/>
      <c r="M897" s="38">
        <v>0.17</v>
      </c>
      <c r="N897">
        <v>2.5</v>
      </c>
      <c r="O897">
        <v>2</v>
      </c>
      <c r="P897" s="6"/>
      <c r="Q897">
        <v>2</v>
      </c>
      <c r="R897" s="6"/>
      <c r="S897" s="6"/>
      <c r="T897" s="6"/>
      <c r="U897" s="6"/>
      <c r="V897" s="6"/>
      <c r="W897">
        <v>0.4</v>
      </c>
    </row>
    <row r="898" spans="1:23" x14ac:dyDescent="0.25">
      <c r="A898" s="2">
        <v>44924</v>
      </c>
      <c r="B898" t="s">
        <v>329</v>
      </c>
      <c r="C898" t="s">
        <v>9224</v>
      </c>
      <c r="E898" t="s">
        <v>10256</v>
      </c>
      <c r="F898" t="s">
        <v>10582</v>
      </c>
      <c r="G898">
        <v>10</v>
      </c>
      <c r="I898" s="38">
        <v>0.02</v>
      </c>
      <c r="J898">
        <v>0.2</v>
      </c>
      <c r="K898" s="38">
        <v>0.01</v>
      </c>
      <c r="L898">
        <v>0.1</v>
      </c>
      <c r="M898" s="38">
        <v>0.01</v>
      </c>
      <c r="N898">
        <v>0.1</v>
      </c>
      <c r="O898">
        <v>0.1</v>
      </c>
      <c r="P898">
        <v>0.1</v>
      </c>
      <c r="Q898" s="6"/>
      <c r="R898" s="6"/>
      <c r="S898" s="6"/>
      <c r="T898" s="6"/>
      <c r="U898" s="6"/>
      <c r="V898" s="6"/>
      <c r="W898" s="6"/>
    </row>
    <row r="899" spans="1:23" x14ac:dyDescent="0.25">
      <c r="A899" s="2">
        <v>44908</v>
      </c>
      <c r="B899" t="s">
        <v>9243</v>
      </c>
      <c r="C899" t="s">
        <v>318</v>
      </c>
      <c r="E899" t="s">
        <v>9457</v>
      </c>
      <c r="F899" t="s">
        <v>9458</v>
      </c>
      <c r="G899">
        <v>80.7</v>
      </c>
      <c r="I899" s="38">
        <v>1</v>
      </c>
      <c r="J899">
        <v>80.7</v>
      </c>
      <c r="K899" s="38"/>
      <c r="L899" s="6"/>
      <c r="M899" s="38">
        <v>1</v>
      </c>
      <c r="N899">
        <v>80.7</v>
      </c>
      <c r="O899">
        <v>80.7</v>
      </c>
      <c r="P899" s="6"/>
      <c r="Q899">
        <v>80.7</v>
      </c>
      <c r="R899" s="6"/>
      <c r="S899" s="6"/>
      <c r="T899" s="6"/>
      <c r="U899" s="6"/>
      <c r="V899" s="6"/>
      <c r="W899" s="6"/>
    </row>
    <row r="900" spans="1:23" x14ac:dyDescent="0.25">
      <c r="A900" s="2">
        <v>44893</v>
      </c>
      <c r="B900" t="s">
        <v>9243</v>
      </c>
      <c r="C900" t="s">
        <v>9229</v>
      </c>
      <c r="E900" t="s">
        <v>10257</v>
      </c>
      <c r="F900" t="s">
        <v>10583</v>
      </c>
      <c r="G900">
        <v>50</v>
      </c>
      <c r="I900" s="38">
        <v>1</v>
      </c>
      <c r="J900">
        <v>50</v>
      </c>
      <c r="K900" s="38">
        <v>1</v>
      </c>
      <c r="L900">
        <v>50</v>
      </c>
      <c r="M900" s="38">
        <v>1</v>
      </c>
      <c r="N900">
        <v>50</v>
      </c>
      <c r="O900">
        <v>50</v>
      </c>
      <c r="P900" s="6"/>
      <c r="Q900" s="6"/>
      <c r="R900" s="6"/>
      <c r="S900">
        <v>50</v>
      </c>
      <c r="T900" s="6"/>
      <c r="U900" s="6"/>
      <c r="V900" s="6"/>
      <c r="W900" s="6"/>
    </row>
    <row r="901" spans="1:23" x14ac:dyDescent="0.25">
      <c r="A901" s="2">
        <v>44852</v>
      </c>
      <c r="B901" t="s">
        <v>9276</v>
      </c>
      <c r="C901" t="s">
        <v>9218</v>
      </c>
      <c r="E901" t="s">
        <v>10258</v>
      </c>
      <c r="F901" t="s">
        <v>10584</v>
      </c>
      <c r="G901">
        <v>450</v>
      </c>
      <c r="I901" s="38">
        <v>1</v>
      </c>
      <c r="J901">
        <v>450</v>
      </c>
      <c r="K901" s="38"/>
      <c r="L901" s="6"/>
      <c r="M901" s="38">
        <v>1</v>
      </c>
      <c r="N901">
        <v>450</v>
      </c>
      <c r="O901">
        <v>450</v>
      </c>
      <c r="P901" s="6"/>
      <c r="Q901" s="6"/>
      <c r="R901" s="6"/>
      <c r="S901" s="6"/>
      <c r="T901" s="6"/>
      <c r="U901" s="6"/>
      <c r="V901">
        <v>450</v>
      </c>
      <c r="W901" s="6"/>
    </row>
    <row r="902" spans="1:23" x14ac:dyDescent="0.25">
      <c r="A902" s="2">
        <v>44875</v>
      </c>
      <c r="B902" t="s">
        <v>9276</v>
      </c>
      <c r="C902" t="s">
        <v>9218</v>
      </c>
      <c r="E902" t="s">
        <v>10259</v>
      </c>
      <c r="F902" t="s">
        <v>10585</v>
      </c>
      <c r="G902">
        <v>600</v>
      </c>
      <c r="I902" s="38">
        <v>1</v>
      </c>
      <c r="J902">
        <v>600</v>
      </c>
      <c r="K902" s="38"/>
      <c r="L902" s="6"/>
      <c r="M902" s="38">
        <v>1</v>
      </c>
      <c r="N902">
        <v>600</v>
      </c>
      <c r="O902">
        <v>600</v>
      </c>
      <c r="P902" s="6"/>
      <c r="Q902">
        <v>600</v>
      </c>
      <c r="R902" s="6"/>
      <c r="S902" s="6"/>
      <c r="T902" s="6"/>
      <c r="U902" s="6"/>
      <c r="V902" s="6"/>
      <c r="W902" s="6"/>
    </row>
    <row r="903" spans="1:23" x14ac:dyDescent="0.25">
      <c r="A903" s="2">
        <v>44781</v>
      </c>
      <c r="B903" t="s">
        <v>9273</v>
      </c>
      <c r="C903" t="s">
        <v>9224</v>
      </c>
      <c r="E903" t="s">
        <v>10260</v>
      </c>
      <c r="F903" t="s">
        <v>10586</v>
      </c>
      <c r="G903">
        <v>500</v>
      </c>
      <c r="I903" s="38">
        <v>0.25</v>
      </c>
      <c r="J903">
        <v>125</v>
      </c>
      <c r="K903" s="38"/>
      <c r="L903" s="6"/>
      <c r="M903" s="38">
        <v>0.25</v>
      </c>
      <c r="N903">
        <v>125</v>
      </c>
      <c r="O903">
        <v>125</v>
      </c>
      <c r="P903">
        <v>25</v>
      </c>
      <c r="Q903">
        <v>75</v>
      </c>
      <c r="R903" s="6"/>
      <c r="S903">
        <v>15</v>
      </c>
      <c r="T903" s="6"/>
      <c r="U903">
        <v>10</v>
      </c>
      <c r="V903" s="6"/>
      <c r="W903" s="6"/>
    </row>
    <row r="904" spans="1:23" x14ac:dyDescent="0.25">
      <c r="A904" s="2">
        <v>44631</v>
      </c>
      <c r="B904" t="s">
        <v>9243</v>
      </c>
      <c r="C904" t="s">
        <v>318</v>
      </c>
      <c r="E904" t="s">
        <v>10062</v>
      </c>
      <c r="F904" t="s">
        <v>10388</v>
      </c>
      <c r="G904">
        <v>50.4</v>
      </c>
      <c r="I904" s="38">
        <v>0.01</v>
      </c>
      <c r="J904">
        <v>0.5</v>
      </c>
      <c r="K904" s="38"/>
      <c r="L904">
        <v>0.3</v>
      </c>
      <c r="M904" s="38">
        <v>0.01</v>
      </c>
      <c r="N904">
        <v>0.3</v>
      </c>
      <c r="O904">
        <v>0.3</v>
      </c>
      <c r="P904">
        <v>0.3</v>
      </c>
      <c r="Q904" s="6"/>
      <c r="R904" s="6"/>
      <c r="S904" s="6"/>
      <c r="T904" s="6"/>
      <c r="U904" s="6"/>
      <c r="V904" s="6"/>
      <c r="W904" s="6"/>
    </row>
    <row r="905" spans="1:23" x14ac:dyDescent="0.25">
      <c r="A905" s="2">
        <v>44631</v>
      </c>
      <c r="B905" t="s">
        <v>9243</v>
      </c>
      <c r="C905" t="s">
        <v>318</v>
      </c>
      <c r="E905" t="s">
        <v>10062</v>
      </c>
      <c r="F905" t="s">
        <v>10388</v>
      </c>
      <c r="G905">
        <v>25.1</v>
      </c>
      <c r="I905" s="38">
        <v>0.01</v>
      </c>
      <c r="J905">
        <v>0.3</v>
      </c>
      <c r="K905" s="38"/>
      <c r="L905">
        <v>0.1</v>
      </c>
      <c r="M905" s="38">
        <v>0.01</v>
      </c>
      <c r="N905">
        <v>0.1</v>
      </c>
      <c r="O905">
        <v>0.1</v>
      </c>
      <c r="P905">
        <v>0.1</v>
      </c>
      <c r="Q905" s="6"/>
      <c r="R905" s="6"/>
      <c r="S905" s="6"/>
      <c r="T905" s="6"/>
      <c r="U905" s="6"/>
      <c r="V905" s="6"/>
      <c r="W905" s="6"/>
    </row>
    <row r="906" spans="1:23" x14ac:dyDescent="0.25">
      <c r="A906" s="2">
        <v>44916</v>
      </c>
      <c r="B906" t="s">
        <v>9373</v>
      </c>
      <c r="C906" t="s">
        <v>9218</v>
      </c>
      <c r="E906" t="s">
        <v>10261</v>
      </c>
      <c r="F906" t="s">
        <v>10587</v>
      </c>
      <c r="G906">
        <v>137.5</v>
      </c>
      <c r="I906" s="38">
        <v>0.22</v>
      </c>
      <c r="J906">
        <v>29.8</v>
      </c>
      <c r="K906" s="38">
        <v>0.15</v>
      </c>
      <c r="L906">
        <v>20.100000000000001</v>
      </c>
      <c r="M906" s="38">
        <v>7.0000000000000007E-2</v>
      </c>
      <c r="N906">
        <v>9.6</v>
      </c>
      <c r="O906">
        <v>9.6</v>
      </c>
      <c r="P906" s="6"/>
      <c r="Q906" s="6"/>
      <c r="R906">
        <v>9.6</v>
      </c>
      <c r="S906" s="6"/>
      <c r="T906" s="6"/>
      <c r="U906" s="6"/>
      <c r="V906" s="6"/>
      <c r="W906" s="6"/>
    </row>
    <row r="907" spans="1:23" x14ac:dyDescent="0.25">
      <c r="A907" s="2">
        <v>44916</v>
      </c>
      <c r="B907" t="s">
        <v>9276</v>
      </c>
      <c r="C907" t="s">
        <v>9218</v>
      </c>
      <c r="E907" t="s">
        <v>10261</v>
      </c>
      <c r="F907" t="s">
        <v>10587</v>
      </c>
      <c r="G907">
        <v>51.5</v>
      </c>
      <c r="I907" s="38">
        <v>0.22</v>
      </c>
      <c r="J907">
        <v>11.1</v>
      </c>
      <c r="K907" s="38">
        <v>0.15</v>
      </c>
      <c r="L907">
        <v>7.5</v>
      </c>
      <c r="M907" s="38">
        <v>7.0000000000000007E-2</v>
      </c>
      <c r="N907">
        <v>3.6</v>
      </c>
      <c r="O907">
        <v>3.6</v>
      </c>
      <c r="P907" s="6"/>
      <c r="Q907" s="6"/>
      <c r="R907">
        <v>3.6</v>
      </c>
      <c r="S907" s="6"/>
      <c r="T907" s="6"/>
      <c r="U907" s="6"/>
      <c r="V907" s="6"/>
      <c r="W907" s="6"/>
    </row>
    <row r="908" spans="1:23" x14ac:dyDescent="0.25">
      <c r="A908" s="2">
        <v>44916</v>
      </c>
      <c r="B908" t="s">
        <v>9279</v>
      </c>
      <c r="C908" t="s">
        <v>9218</v>
      </c>
      <c r="E908" t="s">
        <v>10261</v>
      </c>
      <c r="F908" t="s">
        <v>10587</v>
      </c>
      <c r="G908">
        <v>311</v>
      </c>
      <c r="I908" s="38">
        <v>0.22</v>
      </c>
      <c r="J908">
        <v>67.3</v>
      </c>
      <c r="K908" s="38">
        <v>0.15</v>
      </c>
      <c r="L908">
        <v>45.6</v>
      </c>
      <c r="M908" s="38">
        <v>7.0000000000000007E-2</v>
      </c>
      <c r="N908">
        <v>21.8</v>
      </c>
      <c r="O908">
        <v>21.8</v>
      </c>
      <c r="P908" s="6"/>
      <c r="Q908" s="6"/>
      <c r="R908">
        <v>21.8</v>
      </c>
      <c r="S908" s="6"/>
      <c r="T908" s="6"/>
      <c r="U908" s="6"/>
      <c r="V908" s="6"/>
      <c r="W908" s="6"/>
    </row>
    <row r="909" spans="1:23" x14ac:dyDescent="0.25">
      <c r="A909" s="2">
        <v>44764</v>
      </c>
      <c r="B909" t="s">
        <v>9243</v>
      </c>
      <c r="C909" t="s">
        <v>9229</v>
      </c>
      <c r="E909" t="s">
        <v>10262</v>
      </c>
      <c r="F909" t="s">
        <v>10588</v>
      </c>
      <c r="G909">
        <v>550</v>
      </c>
      <c r="I909" s="38">
        <v>1</v>
      </c>
      <c r="J909">
        <v>550</v>
      </c>
      <c r="K909" s="38">
        <v>1</v>
      </c>
      <c r="L909">
        <v>550</v>
      </c>
      <c r="M909" s="38">
        <v>1</v>
      </c>
      <c r="N909">
        <v>550</v>
      </c>
      <c r="O909">
        <v>550</v>
      </c>
      <c r="P909">
        <v>550</v>
      </c>
      <c r="Q909" s="6"/>
      <c r="R909" s="6"/>
      <c r="S909" s="6"/>
      <c r="T909" s="6"/>
      <c r="U909" s="6"/>
      <c r="V909" s="6"/>
      <c r="W909" s="6"/>
    </row>
    <row r="910" spans="1:23" x14ac:dyDescent="0.25">
      <c r="A910" s="2">
        <v>44824</v>
      </c>
      <c r="B910" t="s">
        <v>9273</v>
      </c>
      <c r="C910" t="s">
        <v>9229</v>
      </c>
      <c r="E910" t="s">
        <v>10263</v>
      </c>
      <c r="F910" t="s">
        <v>10589</v>
      </c>
      <c r="G910">
        <v>150</v>
      </c>
      <c r="I910" s="38">
        <v>1</v>
      </c>
      <c r="J910">
        <v>150</v>
      </c>
      <c r="K910" s="38"/>
      <c r="L910" s="6"/>
      <c r="M910" s="38">
        <v>1</v>
      </c>
      <c r="N910">
        <v>150</v>
      </c>
      <c r="O910">
        <v>150</v>
      </c>
      <c r="P910" s="6"/>
      <c r="Q910">
        <v>150</v>
      </c>
      <c r="R910" s="6"/>
      <c r="S910" s="6"/>
      <c r="T910" s="6"/>
      <c r="U910" s="6"/>
      <c r="V910" s="6"/>
      <c r="W910" s="6"/>
    </row>
    <row r="911" spans="1:23" x14ac:dyDescent="0.25">
      <c r="A911" s="2">
        <v>44837</v>
      </c>
      <c r="B911" t="s">
        <v>9228</v>
      </c>
      <c r="C911" t="s">
        <v>9229</v>
      </c>
      <c r="E911" t="s">
        <v>10264</v>
      </c>
      <c r="F911" t="s">
        <v>10590</v>
      </c>
      <c r="G911">
        <v>240</v>
      </c>
      <c r="I911" s="38">
        <v>1</v>
      </c>
      <c r="J911">
        <v>240</v>
      </c>
      <c r="K911" s="38"/>
      <c r="L911" s="6"/>
      <c r="M911" s="38">
        <v>1</v>
      </c>
      <c r="N911">
        <v>240</v>
      </c>
      <c r="O911">
        <v>240</v>
      </c>
      <c r="P911">
        <v>240</v>
      </c>
      <c r="Q911" s="6"/>
      <c r="R911" s="6"/>
      <c r="S911" s="6"/>
      <c r="T911" s="6"/>
      <c r="U911" s="6"/>
      <c r="V911" s="6"/>
      <c r="W911" s="6"/>
    </row>
    <row r="912" spans="1:23" x14ac:dyDescent="0.25">
      <c r="A912" s="2">
        <v>44837</v>
      </c>
      <c r="B912" t="s">
        <v>9387</v>
      </c>
      <c r="C912" t="s">
        <v>9229</v>
      </c>
      <c r="E912" t="s">
        <v>10264</v>
      </c>
      <c r="F912" t="s">
        <v>10590</v>
      </c>
      <c r="G912">
        <v>60</v>
      </c>
      <c r="I912" s="38">
        <v>1</v>
      </c>
      <c r="J912">
        <v>60</v>
      </c>
      <c r="K912" s="38"/>
      <c r="L912" s="6"/>
      <c r="M912" s="38">
        <v>1</v>
      </c>
      <c r="N912">
        <v>60</v>
      </c>
      <c r="O912">
        <v>60</v>
      </c>
      <c r="P912">
        <v>60</v>
      </c>
      <c r="Q912" s="6"/>
      <c r="R912" s="6"/>
      <c r="S912" s="6"/>
      <c r="T912" s="6"/>
      <c r="U912" s="6"/>
      <c r="V912" s="6"/>
      <c r="W912" s="6"/>
    </row>
    <row r="913" spans="1:23" x14ac:dyDescent="0.25">
      <c r="A913" s="2">
        <v>44916</v>
      </c>
      <c r="B913" t="s">
        <v>8750</v>
      </c>
      <c r="C913" t="s">
        <v>9224</v>
      </c>
      <c r="E913" t="s">
        <v>10265</v>
      </c>
      <c r="F913" t="s">
        <v>10591</v>
      </c>
      <c r="G913">
        <v>10</v>
      </c>
      <c r="I913" s="38">
        <v>0.02</v>
      </c>
      <c r="J913">
        <v>0.2</v>
      </c>
      <c r="K913" s="38">
        <v>0.01</v>
      </c>
      <c r="L913">
        <v>0.1</v>
      </c>
      <c r="M913" s="38">
        <v>0.01</v>
      </c>
      <c r="N913">
        <v>0.1</v>
      </c>
      <c r="O913">
        <v>0.1</v>
      </c>
      <c r="P913">
        <v>0.1</v>
      </c>
      <c r="Q913" s="6"/>
      <c r="R913" s="6"/>
      <c r="S913" s="6"/>
      <c r="T913" s="6"/>
      <c r="U913" s="6"/>
      <c r="V913" s="6"/>
      <c r="W913" s="6"/>
    </row>
    <row r="914" spans="1:23" x14ac:dyDescent="0.25">
      <c r="A914" s="2">
        <v>44901</v>
      </c>
      <c r="B914" t="s">
        <v>9273</v>
      </c>
      <c r="C914" t="s">
        <v>9218</v>
      </c>
      <c r="E914" t="s">
        <v>10266</v>
      </c>
      <c r="F914" t="s">
        <v>10592</v>
      </c>
      <c r="G914">
        <v>40</v>
      </c>
      <c r="I914" s="38">
        <v>0.31</v>
      </c>
      <c r="J914">
        <v>12.6</v>
      </c>
      <c r="K914" s="38"/>
      <c r="L914" s="6"/>
      <c r="M914" s="38">
        <v>0.31</v>
      </c>
      <c r="N914">
        <v>12.6</v>
      </c>
      <c r="O914">
        <v>12.6</v>
      </c>
      <c r="P914" s="6"/>
      <c r="Q914" s="6"/>
      <c r="R914">
        <v>12.6</v>
      </c>
      <c r="S914" s="6"/>
      <c r="T914" s="6"/>
      <c r="U914" s="6"/>
      <c r="V914" s="6"/>
      <c r="W914" s="6"/>
    </row>
    <row r="915" spans="1:23" x14ac:dyDescent="0.25">
      <c r="A915" s="2">
        <v>44910</v>
      </c>
      <c r="B915" t="s">
        <v>9292</v>
      </c>
      <c r="C915" t="s">
        <v>9224</v>
      </c>
      <c r="E915" t="s">
        <v>10267</v>
      </c>
      <c r="F915" t="s">
        <v>10593</v>
      </c>
      <c r="G915">
        <v>150</v>
      </c>
      <c r="I915" s="38">
        <v>0.2</v>
      </c>
      <c r="J915">
        <v>30</v>
      </c>
      <c r="K915" s="38"/>
      <c r="L915" s="6"/>
      <c r="M915" s="38">
        <v>0.2</v>
      </c>
      <c r="N915">
        <v>30</v>
      </c>
      <c r="O915">
        <v>30</v>
      </c>
      <c r="P915">
        <v>2.5</v>
      </c>
      <c r="Q915">
        <v>25</v>
      </c>
      <c r="R915" s="6"/>
      <c r="S915">
        <v>2.5</v>
      </c>
      <c r="T915" s="6"/>
      <c r="U915" s="6"/>
      <c r="V915" s="6"/>
      <c r="W915" s="6"/>
    </row>
    <row r="916" spans="1:23" x14ac:dyDescent="0.25">
      <c r="A916" s="2">
        <v>44886</v>
      </c>
      <c r="B916" t="s">
        <v>9273</v>
      </c>
      <c r="C916" t="s">
        <v>9229</v>
      </c>
      <c r="E916" t="s">
        <v>10268</v>
      </c>
      <c r="F916" t="s">
        <v>10594</v>
      </c>
      <c r="G916">
        <v>200</v>
      </c>
      <c r="I916" s="38">
        <v>0.22</v>
      </c>
      <c r="J916">
        <v>44.7</v>
      </c>
      <c r="K916" s="38"/>
      <c r="L916" s="6"/>
      <c r="M916" s="38">
        <v>0.22</v>
      </c>
      <c r="N916">
        <v>44.7</v>
      </c>
      <c r="O916">
        <v>30.7</v>
      </c>
      <c r="P916" s="6"/>
      <c r="Q916" s="6"/>
      <c r="R916" s="6"/>
      <c r="S916">
        <v>30.7</v>
      </c>
      <c r="T916" s="6"/>
      <c r="U916" s="6"/>
      <c r="V916" s="6"/>
      <c r="W916">
        <v>14</v>
      </c>
    </row>
    <row r="917" spans="1:23" x14ac:dyDescent="0.25">
      <c r="A917" s="2">
        <v>44873</v>
      </c>
      <c r="B917" t="s">
        <v>9451</v>
      </c>
      <c r="C917" t="s">
        <v>9224</v>
      </c>
      <c r="E917" t="s">
        <v>10269</v>
      </c>
      <c r="F917" t="s">
        <v>10595</v>
      </c>
      <c r="G917">
        <v>300</v>
      </c>
      <c r="I917" s="38">
        <v>0.02</v>
      </c>
      <c r="J917">
        <v>6</v>
      </c>
      <c r="K917" s="38">
        <v>0.01</v>
      </c>
      <c r="L917">
        <v>3</v>
      </c>
      <c r="M917" s="38">
        <v>0.01</v>
      </c>
      <c r="N917">
        <v>3</v>
      </c>
      <c r="O917">
        <v>3</v>
      </c>
      <c r="P917">
        <v>3</v>
      </c>
      <c r="Q917" s="6"/>
      <c r="R917" s="6"/>
      <c r="S917" s="6"/>
      <c r="T917" s="6"/>
      <c r="U917" s="6"/>
      <c r="V917" s="6"/>
      <c r="W917" s="6"/>
    </row>
    <row r="918" spans="1:23" x14ac:dyDescent="0.25">
      <c r="A918" s="2">
        <v>44853</v>
      </c>
      <c r="B918" t="s">
        <v>9228</v>
      </c>
      <c r="C918" t="s">
        <v>9229</v>
      </c>
      <c r="E918" t="s">
        <v>10270</v>
      </c>
      <c r="F918" t="s">
        <v>10596</v>
      </c>
      <c r="G918">
        <v>175</v>
      </c>
      <c r="I918" s="38">
        <v>1</v>
      </c>
      <c r="J918">
        <v>175</v>
      </c>
      <c r="K918" s="38">
        <v>0.6</v>
      </c>
      <c r="L918">
        <v>105</v>
      </c>
      <c r="M918" s="38">
        <v>1</v>
      </c>
      <c r="N918">
        <v>175</v>
      </c>
      <c r="O918">
        <v>175</v>
      </c>
      <c r="P918">
        <v>175</v>
      </c>
      <c r="Q918" s="6"/>
      <c r="R918" s="6"/>
      <c r="S918" s="6"/>
      <c r="T918" s="6"/>
      <c r="U918" s="6"/>
      <c r="V918" s="6"/>
      <c r="W918" s="6"/>
    </row>
    <row r="919" spans="1:23" x14ac:dyDescent="0.25">
      <c r="A919" s="2">
        <v>44853</v>
      </c>
      <c r="B919" t="s">
        <v>9273</v>
      </c>
      <c r="C919" t="s">
        <v>9229</v>
      </c>
      <c r="E919" t="s">
        <v>10270</v>
      </c>
      <c r="F919" t="s">
        <v>10596</v>
      </c>
      <c r="G919">
        <v>175</v>
      </c>
      <c r="I919" s="38">
        <v>1</v>
      </c>
      <c r="J919">
        <v>175</v>
      </c>
      <c r="K919" s="38">
        <v>0.6</v>
      </c>
      <c r="L919">
        <v>105</v>
      </c>
      <c r="M919" s="38">
        <v>1</v>
      </c>
      <c r="N919">
        <v>175</v>
      </c>
      <c r="O919">
        <v>175</v>
      </c>
      <c r="P919">
        <v>175</v>
      </c>
      <c r="Q919" s="6"/>
      <c r="R919" s="6"/>
      <c r="S919" s="6"/>
      <c r="T919" s="6"/>
      <c r="U919" s="6"/>
      <c r="V919" s="6"/>
      <c r="W919" s="6"/>
    </row>
    <row r="920" spans="1:23" x14ac:dyDescent="0.25">
      <c r="A920" s="2">
        <v>44853</v>
      </c>
      <c r="B920" t="s">
        <v>9387</v>
      </c>
      <c r="C920" t="s">
        <v>9229</v>
      </c>
      <c r="E920" t="s">
        <v>10270</v>
      </c>
      <c r="F920" t="s">
        <v>10596</v>
      </c>
      <c r="G920">
        <v>50</v>
      </c>
      <c r="I920" s="38">
        <v>1</v>
      </c>
      <c r="J920">
        <v>50</v>
      </c>
      <c r="K920" s="38">
        <v>0.6</v>
      </c>
      <c r="L920">
        <v>30</v>
      </c>
      <c r="M920" s="38">
        <v>1</v>
      </c>
      <c r="N920">
        <v>50</v>
      </c>
      <c r="O920">
        <v>50</v>
      </c>
      <c r="P920">
        <v>50</v>
      </c>
      <c r="Q920" s="6"/>
      <c r="R920" s="6"/>
      <c r="S920" s="6"/>
      <c r="T920" s="6"/>
      <c r="U920" s="6"/>
      <c r="V920" s="6"/>
      <c r="W920" s="6"/>
    </row>
    <row r="921" spans="1:23" x14ac:dyDescent="0.25">
      <c r="A921" s="2">
        <v>44728</v>
      </c>
      <c r="B921" t="s">
        <v>4733</v>
      </c>
      <c r="C921" t="s">
        <v>9224</v>
      </c>
      <c r="E921" t="s">
        <v>10271</v>
      </c>
      <c r="F921" t="s">
        <v>10597</v>
      </c>
      <c r="G921">
        <v>100</v>
      </c>
      <c r="I921" s="38">
        <v>0.02</v>
      </c>
      <c r="J921">
        <v>2</v>
      </c>
      <c r="K921" s="38">
        <v>0.01</v>
      </c>
      <c r="L921">
        <v>1</v>
      </c>
      <c r="M921" s="38">
        <v>0.01</v>
      </c>
      <c r="N921">
        <v>1</v>
      </c>
      <c r="O921">
        <v>1</v>
      </c>
      <c r="P921">
        <v>1</v>
      </c>
      <c r="Q921" s="6"/>
      <c r="R921" s="6"/>
      <c r="S921" s="6"/>
      <c r="T921" s="6"/>
      <c r="U921" s="6"/>
      <c r="V921" s="6"/>
      <c r="W921" s="6"/>
    </row>
    <row r="922" spans="1:23" x14ac:dyDescent="0.25">
      <c r="A922" s="2">
        <v>44908</v>
      </c>
      <c r="B922" t="s">
        <v>9228</v>
      </c>
      <c r="C922" t="s">
        <v>9218</v>
      </c>
      <c r="E922" t="s">
        <v>10272</v>
      </c>
      <c r="F922" t="s">
        <v>10598</v>
      </c>
      <c r="G922">
        <v>300</v>
      </c>
      <c r="I922" s="38">
        <v>0.46</v>
      </c>
      <c r="J922">
        <v>137.9</v>
      </c>
      <c r="K922" s="38"/>
      <c r="L922" s="6"/>
      <c r="M922" s="38">
        <v>0.46</v>
      </c>
      <c r="N922">
        <v>137.9</v>
      </c>
      <c r="O922">
        <v>137.9</v>
      </c>
      <c r="P922" s="6"/>
      <c r="Q922">
        <v>137.9</v>
      </c>
      <c r="R922" s="6"/>
      <c r="S922" s="6"/>
      <c r="T922" s="6"/>
      <c r="U922" s="6"/>
      <c r="V922" s="6"/>
      <c r="W922" s="6"/>
    </row>
    <row r="923" spans="1:23" x14ac:dyDescent="0.25">
      <c r="A923" s="2">
        <v>44616</v>
      </c>
      <c r="B923" t="s">
        <v>9273</v>
      </c>
      <c r="C923" t="s">
        <v>9218</v>
      </c>
      <c r="E923" t="s">
        <v>10088</v>
      </c>
      <c r="F923" t="s">
        <v>10414</v>
      </c>
      <c r="G923">
        <v>10</v>
      </c>
      <c r="I923" s="38">
        <v>1</v>
      </c>
      <c r="J923">
        <v>10</v>
      </c>
      <c r="K923" s="38">
        <v>1</v>
      </c>
      <c r="L923">
        <v>10</v>
      </c>
      <c r="M923" s="38">
        <v>1</v>
      </c>
      <c r="N923">
        <v>10</v>
      </c>
      <c r="O923">
        <v>10</v>
      </c>
      <c r="P923" s="6"/>
      <c r="Q923" s="6"/>
      <c r="R923" s="6"/>
      <c r="S923">
        <v>10</v>
      </c>
      <c r="T923" s="6"/>
      <c r="U923" s="6"/>
      <c r="V923" s="6"/>
      <c r="W923" s="6"/>
    </row>
    <row r="924" spans="1:23" x14ac:dyDescent="0.25">
      <c r="A924" s="2">
        <v>44917</v>
      </c>
      <c r="B924" t="s">
        <v>9284</v>
      </c>
      <c r="C924" t="s">
        <v>9218</v>
      </c>
      <c r="E924" t="s">
        <v>10273</v>
      </c>
      <c r="F924" t="s">
        <v>10599</v>
      </c>
      <c r="G924">
        <v>30</v>
      </c>
      <c r="I924" s="38">
        <v>1</v>
      </c>
      <c r="J924">
        <v>30</v>
      </c>
      <c r="K924" s="38"/>
      <c r="L924" s="6"/>
      <c r="M924" s="38">
        <v>1</v>
      </c>
      <c r="N924">
        <v>30</v>
      </c>
      <c r="O924">
        <v>30</v>
      </c>
      <c r="P924" s="6"/>
      <c r="Q924" s="6"/>
      <c r="R924" s="6"/>
      <c r="S924">
        <v>30</v>
      </c>
      <c r="T924" s="6"/>
      <c r="U924" s="6"/>
      <c r="V924" s="6"/>
      <c r="W924" s="6"/>
    </row>
    <row r="925" spans="1:23" x14ac:dyDescent="0.25">
      <c r="A925" s="2">
        <v>44917</v>
      </c>
      <c r="B925" t="s">
        <v>9228</v>
      </c>
      <c r="C925" t="s">
        <v>9218</v>
      </c>
      <c r="E925" t="s">
        <v>10273</v>
      </c>
      <c r="F925" t="s">
        <v>10599</v>
      </c>
      <c r="G925">
        <v>150</v>
      </c>
      <c r="I925" s="38">
        <v>1</v>
      </c>
      <c r="J925">
        <v>150</v>
      </c>
      <c r="K925" s="38"/>
      <c r="L925" s="6"/>
      <c r="M925" s="38">
        <v>1</v>
      </c>
      <c r="N925">
        <v>150</v>
      </c>
      <c r="O925">
        <v>150</v>
      </c>
      <c r="P925" s="6"/>
      <c r="Q925" s="6"/>
      <c r="R925" s="6"/>
      <c r="S925">
        <v>150</v>
      </c>
      <c r="T925" s="6"/>
      <c r="U925" s="6"/>
      <c r="V925" s="6"/>
      <c r="W925" s="6"/>
    </row>
    <row r="926" spans="1:23" x14ac:dyDescent="0.25">
      <c r="A926" s="2">
        <v>44917</v>
      </c>
      <c r="B926" t="s">
        <v>9273</v>
      </c>
      <c r="C926" t="s">
        <v>9218</v>
      </c>
      <c r="E926" t="s">
        <v>10273</v>
      </c>
      <c r="F926" t="s">
        <v>10599</v>
      </c>
      <c r="G926">
        <v>30</v>
      </c>
      <c r="I926" s="38">
        <v>1</v>
      </c>
      <c r="J926">
        <v>30</v>
      </c>
      <c r="K926" s="38"/>
      <c r="L926" s="6"/>
      <c r="M926" s="38">
        <v>1</v>
      </c>
      <c r="N926">
        <v>30</v>
      </c>
      <c r="O926">
        <v>30</v>
      </c>
      <c r="P926" s="6"/>
      <c r="Q926" s="6"/>
      <c r="R926" s="6"/>
      <c r="S926">
        <v>30</v>
      </c>
      <c r="T926" s="6"/>
      <c r="U926" s="6"/>
      <c r="V926" s="6"/>
      <c r="W926" s="6"/>
    </row>
    <row r="927" spans="1:23" x14ac:dyDescent="0.25">
      <c r="A927" s="2">
        <v>44917</v>
      </c>
      <c r="B927" t="s">
        <v>9549</v>
      </c>
      <c r="C927" t="s">
        <v>9218</v>
      </c>
      <c r="E927" t="s">
        <v>10273</v>
      </c>
      <c r="F927" t="s">
        <v>10599</v>
      </c>
      <c r="G927">
        <v>15</v>
      </c>
      <c r="I927" s="38">
        <v>1</v>
      </c>
      <c r="J927">
        <v>15</v>
      </c>
      <c r="K927" s="38"/>
      <c r="L927" s="6"/>
      <c r="M927" s="38">
        <v>1</v>
      </c>
      <c r="N927">
        <v>15</v>
      </c>
      <c r="O927">
        <v>15</v>
      </c>
      <c r="P927" s="6"/>
      <c r="Q927" s="6"/>
      <c r="R927" s="6"/>
      <c r="S927">
        <v>15</v>
      </c>
      <c r="T927" s="6"/>
      <c r="U927" s="6"/>
      <c r="V927" s="6"/>
      <c r="W927" s="6"/>
    </row>
    <row r="928" spans="1:23" x14ac:dyDescent="0.25">
      <c r="A928" s="2">
        <v>44917</v>
      </c>
      <c r="B928" t="s">
        <v>768</v>
      </c>
      <c r="C928" t="s">
        <v>9218</v>
      </c>
      <c r="E928" t="s">
        <v>10273</v>
      </c>
      <c r="F928" t="s">
        <v>10599</v>
      </c>
      <c r="G928">
        <v>15</v>
      </c>
      <c r="I928" s="38">
        <v>1</v>
      </c>
      <c r="J928">
        <v>15</v>
      </c>
      <c r="K928" s="38"/>
      <c r="L928" s="6"/>
      <c r="M928" s="38">
        <v>1</v>
      </c>
      <c r="N928">
        <v>15</v>
      </c>
      <c r="O928">
        <v>15</v>
      </c>
      <c r="P928" s="6"/>
      <c r="Q928" s="6"/>
      <c r="R928" s="6"/>
      <c r="S928">
        <v>15</v>
      </c>
      <c r="T928" s="6"/>
      <c r="U928" s="6"/>
      <c r="V928" s="6"/>
      <c r="W928" s="6"/>
    </row>
    <row r="929" spans="1:23" x14ac:dyDescent="0.25">
      <c r="A929" s="2">
        <v>44917</v>
      </c>
      <c r="B929" t="s">
        <v>9289</v>
      </c>
      <c r="C929" t="s">
        <v>9218</v>
      </c>
      <c r="E929" t="s">
        <v>10273</v>
      </c>
      <c r="F929" t="s">
        <v>10599</v>
      </c>
      <c r="G929">
        <v>15</v>
      </c>
      <c r="I929" s="38">
        <v>1</v>
      </c>
      <c r="J929">
        <v>15</v>
      </c>
      <c r="K929" s="38"/>
      <c r="L929" s="6"/>
      <c r="M929" s="38">
        <v>1</v>
      </c>
      <c r="N929">
        <v>15</v>
      </c>
      <c r="O929">
        <v>15</v>
      </c>
      <c r="P929" s="6"/>
      <c r="Q929" s="6"/>
      <c r="R929" s="6"/>
      <c r="S929">
        <v>15</v>
      </c>
      <c r="T929" s="6"/>
      <c r="U929" s="6"/>
      <c r="V929" s="6"/>
      <c r="W929" s="6"/>
    </row>
    <row r="930" spans="1:23" x14ac:dyDescent="0.25">
      <c r="A930" s="2">
        <v>44917</v>
      </c>
      <c r="B930" t="s">
        <v>9387</v>
      </c>
      <c r="C930" t="s">
        <v>9218</v>
      </c>
      <c r="E930" t="s">
        <v>10273</v>
      </c>
      <c r="F930" t="s">
        <v>10599</v>
      </c>
      <c r="G930">
        <v>45</v>
      </c>
      <c r="I930" s="38">
        <v>1</v>
      </c>
      <c r="J930">
        <v>45</v>
      </c>
      <c r="K930" s="38"/>
      <c r="L930" s="6"/>
      <c r="M930" s="38">
        <v>1</v>
      </c>
      <c r="N930">
        <v>45</v>
      </c>
      <c r="O930">
        <v>45</v>
      </c>
      <c r="P930" s="6"/>
      <c r="Q930" s="6"/>
      <c r="R930" s="6"/>
      <c r="S930">
        <v>45</v>
      </c>
      <c r="T930" s="6"/>
      <c r="U930" s="6"/>
      <c r="V930" s="6"/>
      <c r="W930" s="6"/>
    </row>
    <row r="931" spans="1:23" x14ac:dyDescent="0.25">
      <c r="A931" s="2">
        <v>44917</v>
      </c>
      <c r="B931" t="s">
        <v>6521</v>
      </c>
      <c r="C931" t="s">
        <v>9229</v>
      </c>
      <c r="E931" t="s">
        <v>10274</v>
      </c>
      <c r="F931" t="s">
        <v>10600</v>
      </c>
      <c r="G931">
        <v>300</v>
      </c>
      <c r="I931" s="38">
        <v>1</v>
      </c>
      <c r="J931">
        <v>300</v>
      </c>
      <c r="K931" s="38"/>
      <c r="L931" s="6"/>
      <c r="M931" s="38">
        <v>1</v>
      </c>
      <c r="N931">
        <v>300</v>
      </c>
      <c r="O931">
        <v>300</v>
      </c>
      <c r="P931">
        <v>300</v>
      </c>
      <c r="Q931" s="6"/>
      <c r="R931" s="6"/>
      <c r="S931" s="6"/>
      <c r="T931" s="6"/>
      <c r="U931" s="6"/>
      <c r="V931" s="6"/>
      <c r="W931" s="6"/>
    </row>
    <row r="932" spans="1:23" x14ac:dyDescent="0.25">
      <c r="A932" s="2">
        <v>44922</v>
      </c>
      <c r="B932" t="s">
        <v>658</v>
      </c>
      <c r="C932" t="s">
        <v>9224</v>
      </c>
      <c r="E932" t="s">
        <v>10275</v>
      </c>
      <c r="F932" t="s">
        <v>10601</v>
      </c>
      <c r="G932">
        <v>70</v>
      </c>
      <c r="I932" s="38">
        <v>0.4</v>
      </c>
      <c r="J932">
        <v>28</v>
      </c>
      <c r="K932" s="38">
        <v>0.06</v>
      </c>
      <c r="L932">
        <v>4</v>
      </c>
      <c r="M932" s="38">
        <v>0.34</v>
      </c>
      <c r="N932">
        <v>24</v>
      </c>
      <c r="O932">
        <v>24</v>
      </c>
      <c r="P932">
        <v>9</v>
      </c>
      <c r="Q932">
        <v>10</v>
      </c>
      <c r="R932" s="6"/>
      <c r="S932" s="6"/>
      <c r="T932" s="6"/>
      <c r="U932" s="6"/>
      <c r="V932">
        <v>5</v>
      </c>
      <c r="W932" s="6"/>
    </row>
    <row r="933" spans="1:23" x14ac:dyDescent="0.25">
      <c r="A933" s="2">
        <v>44841</v>
      </c>
      <c r="B933" t="s">
        <v>9243</v>
      </c>
      <c r="C933" t="s">
        <v>9229</v>
      </c>
      <c r="E933" t="s">
        <v>10276</v>
      </c>
      <c r="F933" t="s">
        <v>9770</v>
      </c>
      <c r="G933">
        <v>110</v>
      </c>
      <c r="I933" s="38">
        <v>0.11</v>
      </c>
      <c r="J933">
        <v>12.3</v>
      </c>
      <c r="K933" s="38"/>
      <c r="L933" s="6"/>
      <c r="M933" s="38">
        <v>0.11</v>
      </c>
      <c r="N933">
        <v>12.3</v>
      </c>
      <c r="O933">
        <v>12.3</v>
      </c>
      <c r="P933">
        <v>1.3</v>
      </c>
      <c r="Q933" s="6"/>
      <c r="R933" s="6"/>
      <c r="S933" s="6"/>
      <c r="T933">
        <v>11</v>
      </c>
      <c r="U933" s="6"/>
      <c r="V933" s="6"/>
      <c r="W933" s="6"/>
    </row>
    <row r="934" spans="1:23" x14ac:dyDescent="0.25">
      <c r="A934" s="2">
        <v>44701</v>
      </c>
      <c r="B934" t="s">
        <v>9243</v>
      </c>
      <c r="C934" t="s">
        <v>9224</v>
      </c>
      <c r="E934" t="s">
        <v>9861</v>
      </c>
      <c r="F934" t="s">
        <v>9862</v>
      </c>
      <c r="G934">
        <v>30</v>
      </c>
      <c r="I934" s="38">
        <v>0.02</v>
      </c>
      <c r="J934">
        <v>0.6</v>
      </c>
      <c r="K934" s="38">
        <v>0.01</v>
      </c>
      <c r="L934">
        <v>0.3</v>
      </c>
      <c r="M934" s="38">
        <v>0.01</v>
      </c>
      <c r="N934">
        <v>0.3</v>
      </c>
      <c r="O934">
        <v>0.3</v>
      </c>
      <c r="P934">
        <v>0.3</v>
      </c>
      <c r="Q934" s="6"/>
      <c r="R934" s="6"/>
      <c r="S934" s="6"/>
      <c r="T934" s="6"/>
      <c r="U934" s="6"/>
      <c r="V934" s="6"/>
      <c r="W934" s="6"/>
    </row>
    <row r="935" spans="1:23" x14ac:dyDescent="0.25">
      <c r="A935" s="2">
        <v>44924</v>
      </c>
      <c r="B935" t="s">
        <v>6585</v>
      </c>
      <c r="C935" t="s">
        <v>9224</v>
      </c>
      <c r="E935" t="s">
        <v>10277</v>
      </c>
      <c r="F935" t="s">
        <v>10602</v>
      </c>
      <c r="G935">
        <v>200</v>
      </c>
      <c r="I935" s="38">
        <v>1</v>
      </c>
      <c r="J935">
        <v>200</v>
      </c>
      <c r="K935" s="38"/>
      <c r="L935" s="6"/>
      <c r="M935" s="38">
        <v>1</v>
      </c>
      <c r="N935">
        <v>200</v>
      </c>
      <c r="O935">
        <v>200</v>
      </c>
      <c r="P935" s="6"/>
      <c r="Q935">
        <v>200</v>
      </c>
      <c r="R935" s="6"/>
      <c r="S935" s="6"/>
      <c r="T935" s="6"/>
      <c r="U935" s="6"/>
      <c r="V935" s="6"/>
      <c r="W935" s="6"/>
    </row>
    <row r="936" spans="1:23" x14ac:dyDescent="0.25">
      <c r="A936" s="2">
        <v>44873</v>
      </c>
      <c r="B936" t="s">
        <v>9273</v>
      </c>
      <c r="C936" t="s">
        <v>9218</v>
      </c>
      <c r="E936" t="s">
        <v>9900</v>
      </c>
      <c r="F936" t="s">
        <v>9901</v>
      </c>
      <c r="G936">
        <v>500</v>
      </c>
      <c r="I936" s="38">
        <v>1</v>
      </c>
      <c r="J936">
        <v>500</v>
      </c>
      <c r="K936" s="38"/>
      <c r="L936" s="6"/>
      <c r="M936" s="38">
        <v>1</v>
      </c>
      <c r="N936">
        <v>500</v>
      </c>
      <c r="O936">
        <v>500</v>
      </c>
      <c r="P936" s="6"/>
      <c r="Q936" s="6"/>
      <c r="R936" s="6"/>
      <c r="S936" s="6"/>
      <c r="T936" s="6"/>
      <c r="U936" s="6"/>
      <c r="V936">
        <v>500</v>
      </c>
      <c r="W936" s="6"/>
    </row>
    <row r="937" spans="1:23" x14ac:dyDescent="0.25">
      <c r="A937" s="2">
        <v>44889</v>
      </c>
      <c r="B937" t="s">
        <v>88</v>
      </c>
      <c r="C937" t="s">
        <v>9452</v>
      </c>
      <c r="E937" t="s">
        <v>10278</v>
      </c>
      <c r="F937" t="s">
        <v>10603</v>
      </c>
      <c r="G937">
        <v>38.4</v>
      </c>
      <c r="I937" s="38">
        <v>0.7</v>
      </c>
      <c r="J937">
        <v>26.9</v>
      </c>
      <c r="K937" s="38">
        <v>0.28000000000000003</v>
      </c>
      <c r="L937">
        <v>10.9</v>
      </c>
      <c r="M937" s="38">
        <v>0.42</v>
      </c>
      <c r="N937">
        <v>16</v>
      </c>
      <c r="O937">
        <v>16</v>
      </c>
      <c r="P937">
        <v>2.6</v>
      </c>
      <c r="Q937">
        <v>5.0999999999999996</v>
      </c>
      <c r="R937" s="6"/>
      <c r="S937">
        <v>8.3000000000000007</v>
      </c>
      <c r="T937" s="6"/>
      <c r="U937" s="6"/>
      <c r="V937" s="6"/>
      <c r="W937" s="6"/>
    </row>
    <row r="938" spans="1:23" x14ac:dyDescent="0.25">
      <c r="A938" s="2">
        <v>44827</v>
      </c>
      <c r="B938" t="s">
        <v>9273</v>
      </c>
      <c r="C938" t="s">
        <v>9218</v>
      </c>
      <c r="E938" t="s">
        <v>10279</v>
      </c>
      <c r="F938" t="s">
        <v>10604</v>
      </c>
      <c r="G938">
        <v>150</v>
      </c>
      <c r="I938" s="38">
        <v>1</v>
      </c>
      <c r="J938">
        <v>150</v>
      </c>
      <c r="K938" s="38">
        <v>1</v>
      </c>
      <c r="L938">
        <v>150</v>
      </c>
      <c r="M938" s="38">
        <v>0.47</v>
      </c>
      <c r="N938">
        <v>70.5</v>
      </c>
      <c r="O938" s="6"/>
      <c r="P938" s="6"/>
      <c r="Q938" s="6"/>
      <c r="R938" s="6"/>
      <c r="S938" s="6"/>
      <c r="T938" s="6"/>
      <c r="U938" s="6"/>
      <c r="V938" s="6"/>
      <c r="W938">
        <v>70.5</v>
      </c>
    </row>
    <row r="939" spans="1:23" x14ac:dyDescent="0.25">
      <c r="A939" s="2">
        <v>44750</v>
      </c>
      <c r="B939" t="s">
        <v>9273</v>
      </c>
      <c r="C939" t="s">
        <v>9218</v>
      </c>
      <c r="E939" t="s">
        <v>10280</v>
      </c>
      <c r="F939" t="s">
        <v>10605</v>
      </c>
      <c r="G939">
        <v>300</v>
      </c>
      <c r="I939" s="38">
        <v>0.95</v>
      </c>
      <c r="J939">
        <v>285</v>
      </c>
      <c r="K939" s="38"/>
      <c r="L939" s="6"/>
      <c r="M939" s="38">
        <v>0.95</v>
      </c>
      <c r="N939">
        <v>285</v>
      </c>
      <c r="O939">
        <v>273.10000000000002</v>
      </c>
      <c r="P939" s="6"/>
      <c r="Q939" s="6"/>
      <c r="R939" s="6"/>
      <c r="S939" s="6"/>
      <c r="T939" s="6"/>
      <c r="U939" s="6"/>
      <c r="V939">
        <v>273.10000000000002</v>
      </c>
      <c r="W939">
        <v>11.9</v>
      </c>
    </row>
    <row r="940" spans="1:23" x14ac:dyDescent="0.25">
      <c r="A940" s="2">
        <v>44895</v>
      </c>
      <c r="B940" t="s">
        <v>9243</v>
      </c>
      <c r="C940" t="s">
        <v>9218</v>
      </c>
      <c r="E940" t="s">
        <v>10281</v>
      </c>
      <c r="F940" t="s">
        <v>10606</v>
      </c>
      <c r="G940">
        <v>35</v>
      </c>
      <c r="I940" s="38">
        <v>0.79</v>
      </c>
      <c r="J940">
        <v>27.7</v>
      </c>
      <c r="K940" s="38">
        <v>0.79</v>
      </c>
      <c r="L940">
        <v>27.7</v>
      </c>
      <c r="M940" s="38">
        <v>0.79</v>
      </c>
      <c r="N940">
        <v>27.7</v>
      </c>
      <c r="O940">
        <v>27.7</v>
      </c>
      <c r="P940" s="6"/>
      <c r="Q940">
        <v>27.7</v>
      </c>
      <c r="R940" s="6"/>
      <c r="S940" s="6"/>
      <c r="T940" s="6"/>
      <c r="U940" s="6"/>
      <c r="V940" s="6"/>
      <c r="W940" s="6"/>
    </row>
    <row r="941" spans="1:23" x14ac:dyDescent="0.25">
      <c r="A941" s="2">
        <v>44914</v>
      </c>
      <c r="B941" t="s">
        <v>4726</v>
      </c>
      <c r="C941" t="s">
        <v>9218</v>
      </c>
      <c r="E941" t="s">
        <v>9699</v>
      </c>
      <c r="F941" t="s">
        <v>10607</v>
      </c>
      <c r="G941">
        <v>10</v>
      </c>
      <c r="I941" s="38">
        <v>1</v>
      </c>
      <c r="J941">
        <v>10</v>
      </c>
      <c r="K941" s="38"/>
      <c r="L941" s="6"/>
      <c r="M941" s="38">
        <v>1</v>
      </c>
      <c r="N941">
        <v>10</v>
      </c>
      <c r="O941">
        <v>10</v>
      </c>
      <c r="P941" s="6"/>
      <c r="Q941">
        <v>10</v>
      </c>
      <c r="R941" s="6"/>
      <c r="S941" s="6"/>
      <c r="T941" s="6"/>
      <c r="U941" s="6"/>
      <c r="V941" s="6"/>
      <c r="W941" s="6"/>
    </row>
    <row r="942" spans="1:23" x14ac:dyDescent="0.25">
      <c r="A942" s="2">
        <v>44868</v>
      </c>
      <c r="B942" t="s">
        <v>6571</v>
      </c>
      <c r="C942" t="s">
        <v>9229</v>
      </c>
      <c r="E942" t="s">
        <v>10037</v>
      </c>
      <c r="F942" t="s">
        <v>10038</v>
      </c>
      <c r="G942">
        <v>200</v>
      </c>
      <c r="I942" s="38">
        <v>1</v>
      </c>
      <c r="J942">
        <v>200</v>
      </c>
      <c r="K942" s="38">
        <v>1</v>
      </c>
      <c r="L942">
        <v>200</v>
      </c>
      <c r="M942" s="38">
        <v>1</v>
      </c>
      <c r="N942">
        <v>200</v>
      </c>
      <c r="O942">
        <v>200</v>
      </c>
      <c r="P942">
        <v>200</v>
      </c>
      <c r="Q942" s="6"/>
      <c r="R942" s="6"/>
      <c r="S942" s="6"/>
      <c r="T942" s="6"/>
      <c r="U942" s="6"/>
      <c r="V942" s="6"/>
      <c r="W942" s="6"/>
    </row>
    <row r="943" spans="1:23" x14ac:dyDescent="0.25">
      <c r="A943" s="2">
        <v>44925</v>
      </c>
      <c r="B943" t="s">
        <v>6392</v>
      </c>
      <c r="C943" t="s">
        <v>9229</v>
      </c>
      <c r="E943" t="s">
        <v>10282</v>
      </c>
      <c r="F943" t="s">
        <v>10608</v>
      </c>
      <c r="G943">
        <v>100</v>
      </c>
      <c r="I943" s="38">
        <v>0.6</v>
      </c>
      <c r="J943">
        <v>60</v>
      </c>
      <c r="K943" s="38"/>
      <c r="L943" s="6"/>
      <c r="M943" s="38">
        <v>0.6</v>
      </c>
      <c r="N943">
        <v>60</v>
      </c>
      <c r="O943">
        <v>60</v>
      </c>
      <c r="P943" s="6"/>
      <c r="Q943" s="6"/>
      <c r="R943" s="6"/>
      <c r="S943" s="6"/>
      <c r="T943" s="6"/>
      <c r="U943" s="6"/>
      <c r="V943">
        <v>60</v>
      </c>
      <c r="W943" s="6"/>
    </row>
    <row r="944" spans="1:23" x14ac:dyDescent="0.25">
      <c r="A944" s="2">
        <v>44645</v>
      </c>
      <c r="B944" t="s">
        <v>9243</v>
      </c>
      <c r="C944" t="s">
        <v>9218</v>
      </c>
      <c r="E944" t="s">
        <v>10283</v>
      </c>
      <c r="F944" t="s">
        <v>10609</v>
      </c>
      <c r="G944">
        <v>415</v>
      </c>
      <c r="I944" s="38">
        <v>1</v>
      </c>
      <c r="J944">
        <v>415</v>
      </c>
      <c r="K944" s="38">
        <v>1</v>
      </c>
      <c r="L944">
        <v>415</v>
      </c>
      <c r="M944" s="38">
        <v>1</v>
      </c>
      <c r="N944">
        <v>415</v>
      </c>
      <c r="O944">
        <v>415</v>
      </c>
      <c r="P944" s="6"/>
      <c r="Q944" s="6"/>
      <c r="R944" s="6"/>
      <c r="S944">
        <v>415</v>
      </c>
      <c r="T944" s="6"/>
      <c r="U944" s="6"/>
      <c r="V944" s="6"/>
      <c r="W944" s="6"/>
    </row>
    <row r="945" spans="1:23" x14ac:dyDescent="0.25">
      <c r="A945" s="2">
        <v>44645</v>
      </c>
      <c r="B945" t="s">
        <v>9243</v>
      </c>
      <c r="C945" t="s">
        <v>9218</v>
      </c>
      <c r="E945" t="s">
        <v>10284</v>
      </c>
      <c r="F945" t="s">
        <v>10610</v>
      </c>
      <c r="G945">
        <v>90</v>
      </c>
      <c r="I945" s="38">
        <v>1</v>
      </c>
      <c r="J945">
        <v>90</v>
      </c>
      <c r="K945" s="38">
        <v>1</v>
      </c>
      <c r="L945">
        <v>90</v>
      </c>
      <c r="M945" s="38">
        <v>1</v>
      </c>
      <c r="N945">
        <v>90</v>
      </c>
      <c r="O945">
        <v>90</v>
      </c>
      <c r="P945" s="6"/>
      <c r="Q945" s="6"/>
      <c r="R945" s="6"/>
      <c r="S945">
        <v>90</v>
      </c>
      <c r="T945" s="6"/>
      <c r="U945" s="6"/>
      <c r="V945" s="6"/>
      <c r="W945" s="6"/>
    </row>
    <row r="946" spans="1:23" x14ac:dyDescent="0.25">
      <c r="A946" s="2">
        <v>44830</v>
      </c>
      <c r="B946" t="s">
        <v>9276</v>
      </c>
      <c r="C946" t="s">
        <v>9218</v>
      </c>
      <c r="E946" t="s">
        <v>10285</v>
      </c>
      <c r="F946" t="s">
        <v>10611</v>
      </c>
      <c r="G946">
        <v>100</v>
      </c>
      <c r="I946" s="38">
        <v>1</v>
      </c>
      <c r="J946">
        <v>100</v>
      </c>
      <c r="K946" s="38"/>
      <c r="L946" s="6"/>
      <c r="M946" s="38">
        <v>1</v>
      </c>
      <c r="N946">
        <v>100</v>
      </c>
      <c r="O946">
        <v>100</v>
      </c>
      <c r="P946" s="6"/>
      <c r="Q946" s="6"/>
      <c r="R946">
        <v>100</v>
      </c>
      <c r="S946" s="6"/>
      <c r="T946" s="6"/>
      <c r="U946" s="6"/>
      <c r="V946" s="6"/>
      <c r="W946" s="6"/>
    </row>
    <row r="947" spans="1:23" x14ac:dyDescent="0.25">
      <c r="A947" s="2">
        <v>44916</v>
      </c>
      <c r="B947" t="s">
        <v>9243</v>
      </c>
      <c r="C947" t="s">
        <v>9229</v>
      </c>
      <c r="E947" t="s">
        <v>10286</v>
      </c>
      <c r="F947" t="s">
        <v>10612</v>
      </c>
      <c r="G947">
        <v>23.6</v>
      </c>
      <c r="I947" s="38">
        <v>1</v>
      </c>
      <c r="J947">
        <v>23.6</v>
      </c>
      <c r="K947" s="38"/>
      <c r="L947" s="6"/>
      <c r="M947" s="38">
        <v>1</v>
      </c>
      <c r="N947">
        <v>23.6</v>
      </c>
      <c r="O947">
        <v>21.8</v>
      </c>
      <c r="P947" s="6"/>
      <c r="Q947">
        <v>21.8</v>
      </c>
      <c r="R947" s="6"/>
      <c r="S947" s="6"/>
      <c r="T947" s="6"/>
      <c r="U947" s="6"/>
      <c r="V947" s="6"/>
      <c r="W947">
        <v>1.8</v>
      </c>
    </row>
    <row r="948" spans="1:23" x14ac:dyDescent="0.25">
      <c r="A948" s="2">
        <v>44907</v>
      </c>
      <c r="B948" t="s">
        <v>9451</v>
      </c>
      <c r="C948" t="s">
        <v>9224</v>
      </c>
      <c r="E948" t="s">
        <v>10287</v>
      </c>
      <c r="F948" t="s">
        <v>10613</v>
      </c>
      <c r="G948">
        <v>189.4</v>
      </c>
      <c r="I948" s="38">
        <v>0.02</v>
      </c>
      <c r="J948">
        <v>3.8</v>
      </c>
      <c r="K948" s="38">
        <v>0.01</v>
      </c>
      <c r="L948">
        <v>1.9</v>
      </c>
      <c r="M948" s="38">
        <v>0.01</v>
      </c>
      <c r="N948">
        <v>1.9</v>
      </c>
      <c r="O948">
        <v>1.9</v>
      </c>
      <c r="P948">
        <v>1.9</v>
      </c>
      <c r="Q948" s="6"/>
      <c r="R948" s="6"/>
      <c r="S948" s="6"/>
      <c r="T948" s="6"/>
      <c r="U948" s="6"/>
      <c r="V948" s="6"/>
      <c r="W948" s="6"/>
    </row>
    <row r="949" spans="1:23" x14ac:dyDescent="0.25">
      <c r="A949" s="2">
        <v>44896</v>
      </c>
      <c r="B949" t="s">
        <v>9243</v>
      </c>
      <c r="C949" t="s">
        <v>9229</v>
      </c>
      <c r="E949" t="s">
        <v>10288</v>
      </c>
      <c r="F949" t="s">
        <v>10614</v>
      </c>
      <c r="G949">
        <v>60</v>
      </c>
      <c r="I949" s="38">
        <v>0.46</v>
      </c>
      <c r="J949">
        <v>27.8</v>
      </c>
      <c r="K949" s="38">
        <v>0.28999999999999998</v>
      </c>
      <c r="L949">
        <v>17.7</v>
      </c>
      <c r="M949" s="38">
        <v>0.32</v>
      </c>
      <c r="N949">
        <v>19.3</v>
      </c>
      <c r="O949">
        <v>8</v>
      </c>
      <c r="P949">
        <v>0.5</v>
      </c>
      <c r="Q949" s="6"/>
      <c r="R949" s="6"/>
      <c r="S949" s="6"/>
      <c r="T949">
        <v>7.5</v>
      </c>
      <c r="U949" s="6"/>
      <c r="V949">
        <v>0</v>
      </c>
      <c r="W949">
        <v>11.3</v>
      </c>
    </row>
    <row r="950" spans="1:23" x14ac:dyDescent="0.25">
      <c r="A950" s="2">
        <v>44830</v>
      </c>
      <c r="B950" t="s">
        <v>4726</v>
      </c>
      <c r="C950" t="s">
        <v>9218</v>
      </c>
      <c r="E950" t="s">
        <v>10289</v>
      </c>
      <c r="F950" t="s">
        <v>10615</v>
      </c>
      <c r="G950">
        <v>15</v>
      </c>
      <c r="I950" s="38">
        <v>1</v>
      </c>
      <c r="J950">
        <v>15</v>
      </c>
      <c r="K950" s="38">
        <v>0.77</v>
      </c>
      <c r="L950">
        <v>11.5</v>
      </c>
      <c r="M950" s="38">
        <v>1</v>
      </c>
      <c r="N950">
        <v>15</v>
      </c>
      <c r="O950">
        <v>15</v>
      </c>
      <c r="P950" s="6"/>
      <c r="Q950" s="6"/>
      <c r="R950" s="6"/>
      <c r="S950">
        <v>15</v>
      </c>
      <c r="T950" s="6"/>
      <c r="U950" s="6"/>
      <c r="V950" s="6"/>
      <c r="W950" s="6"/>
    </row>
    <row r="951" spans="1:23" x14ac:dyDescent="0.25">
      <c r="A951" s="2">
        <v>44923</v>
      </c>
      <c r="B951" t="s">
        <v>9273</v>
      </c>
      <c r="C951" t="s">
        <v>9218</v>
      </c>
      <c r="E951" t="s">
        <v>10290</v>
      </c>
      <c r="F951" t="s">
        <v>10616</v>
      </c>
      <c r="G951">
        <v>60</v>
      </c>
      <c r="I951" s="38">
        <v>0.7</v>
      </c>
      <c r="J951">
        <v>42</v>
      </c>
      <c r="K951" s="38">
        <v>0.7</v>
      </c>
      <c r="L951">
        <v>42</v>
      </c>
      <c r="M951" s="38">
        <v>0.7</v>
      </c>
      <c r="N951">
        <v>42</v>
      </c>
      <c r="O951">
        <v>42</v>
      </c>
      <c r="P951" s="6"/>
      <c r="Q951" s="6"/>
      <c r="R951">
        <v>42</v>
      </c>
      <c r="S951" s="6"/>
      <c r="T951" s="6"/>
      <c r="U951" s="6"/>
      <c r="V951" s="6"/>
      <c r="W951" s="6"/>
    </row>
    <row r="952" spans="1:23" x14ac:dyDescent="0.25">
      <c r="A952" s="2">
        <v>44918</v>
      </c>
      <c r="B952" t="s">
        <v>9284</v>
      </c>
      <c r="C952" t="s">
        <v>9218</v>
      </c>
      <c r="E952" t="s">
        <v>10291</v>
      </c>
      <c r="F952" t="s">
        <v>10617</v>
      </c>
      <c r="G952">
        <v>62.7</v>
      </c>
      <c r="I952" s="38">
        <v>0.83</v>
      </c>
      <c r="J952">
        <v>52</v>
      </c>
      <c r="K952" s="38"/>
      <c r="L952" s="6"/>
      <c r="M952" s="38">
        <v>0.83</v>
      </c>
      <c r="N952">
        <v>52</v>
      </c>
      <c r="O952">
        <v>52</v>
      </c>
      <c r="P952" s="6"/>
      <c r="Q952" s="6"/>
      <c r="R952">
        <v>52</v>
      </c>
      <c r="S952" s="6"/>
      <c r="T952" s="6"/>
      <c r="U952" s="6"/>
      <c r="V952" s="6"/>
      <c r="W952" s="6"/>
    </row>
    <row r="953" spans="1:23" x14ac:dyDescent="0.25">
      <c r="A953" s="2">
        <v>44918</v>
      </c>
      <c r="B953" t="s">
        <v>9228</v>
      </c>
      <c r="C953" t="s">
        <v>9218</v>
      </c>
      <c r="E953" t="s">
        <v>10291</v>
      </c>
      <c r="F953" t="s">
        <v>10617</v>
      </c>
      <c r="G953">
        <v>87.3</v>
      </c>
      <c r="I953" s="38">
        <v>0.83</v>
      </c>
      <c r="J953">
        <v>72.5</v>
      </c>
      <c r="K953" s="38"/>
      <c r="L953" s="6"/>
      <c r="M953" s="38">
        <v>0.83</v>
      </c>
      <c r="N953">
        <v>72.5</v>
      </c>
      <c r="O953">
        <v>72.5</v>
      </c>
      <c r="P953" s="6"/>
      <c r="Q953" s="6"/>
      <c r="R953">
        <v>72.5</v>
      </c>
      <c r="S953" s="6"/>
      <c r="T953" s="6"/>
      <c r="U953" s="6"/>
      <c r="V953" s="6"/>
      <c r="W953" s="6"/>
    </row>
    <row r="954" spans="1:23" x14ac:dyDescent="0.25">
      <c r="A954" s="2">
        <v>44854</v>
      </c>
      <c r="B954" t="s">
        <v>9273</v>
      </c>
      <c r="C954" t="s">
        <v>9229</v>
      </c>
      <c r="E954" t="s">
        <v>10292</v>
      </c>
      <c r="F954" t="s">
        <v>10618</v>
      </c>
      <c r="G954">
        <v>150</v>
      </c>
      <c r="I954" s="38">
        <v>1</v>
      </c>
      <c r="J954">
        <v>150</v>
      </c>
      <c r="K954" s="38"/>
      <c r="L954" s="6"/>
      <c r="M954" s="38">
        <v>1</v>
      </c>
      <c r="N954">
        <v>150</v>
      </c>
      <c r="O954">
        <v>150</v>
      </c>
      <c r="P954">
        <v>150</v>
      </c>
      <c r="Q954" s="6"/>
      <c r="R954" s="6"/>
      <c r="S954" s="6"/>
      <c r="T954" s="6"/>
      <c r="U954" s="6"/>
      <c r="V954" s="6"/>
      <c r="W954" s="6"/>
    </row>
    <row r="955" spans="1:23" x14ac:dyDescent="0.25">
      <c r="A955" s="2">
        <v>44904</v>
      </c>
      <c r="B955" t="s">
        <v>7066</v>
      </c>
      <c r="C955" t="s">
        <v>9218</v>
      </c>
      <c r="E955" t="s">
        <v>9578</v>
      </c>
      <c r="F955" t="s">
        <v>9579</v>
      </c>
      <c r="G955">
        <v>426.7</v>
      </c>
      <c r="I955" s="38">
        <v>1</v>
      </c>
      <c r="J955">
        <v>426.7</v>
      </c>
      <c r="K955" s="38"/>
      <c r="L955" s="6"/>
      <c r="M955" s="38">
        <v>1</v>
      </c>
      <c r="N955">
        <v>426.7</v>
      </c>
      <c r="O955">
        <v>341.3</v>
      </c>
      <c r="P955">
        <v>11.1</v>
      </c>
      <c r="Q955">
        <v>71.900000000000006</v>
      </c>
      <c r="R955" s="6"/>
      <c r="S955" s="6"/>
      <c r="T955" s="6"/>
      <c r="U955" s="6"/>
      <c r="V955">
        <v>258.39999999999998</v>
      </c>
      <c r="W955">
        <v>85.4</v>
      </c>
    </row>
    <row r="956" spans="1:23" x14ac:dyDescent="0.25">
      <c r="A956" s="2">
        <v>44918</v>
      </c>
      <c r="B956" t="s">
        <v>9276</v>
      </c>
      <c r="C956" t="s">
        <v>318</v>
      </c>
      <c r="E956" t="s">
        <v>10293</v>
      </c>
      <c r="F956" t="s">
        <v>10619</v>
      </c>
      <c r="G956">
        <v>200</v>
      </c>
      <c r="I956" s="38">
        <v>0.5</v>
      </c>
      <c r="J956">
        <v>100</v>
      </c>
      <c r="K956" s="38"/>
      <c r="L956" s="6"/>
      <c r="M956" s="38">
        <v>0.5</v>
      </c>
      <c r="N956">
        <v>100</v>
      </c>
      <c r="O956">
        <v>100</v>
      </c>
      <c r="P956">
        <v>40</v>
      </c>
      <c r="Q956">
        <v>40</v>
      </c>
      <c r="R956" s="6"/>
      <c r="S956" s="6"/>
      <c r="T956" s="6"/>
      <c r="U956">
        <v>20</v>
      </c>
      <c r="V956" s="6"/>
      <c r="W956" s="6"/>
    </row>
    <row r="957" spans="1:23" x14ac:dyDescent="0.25">
      <c r="A957" s="2">
        <v>44910</v>
      </c>
      <c r="B957" t="s">
        <v>9273</v>
      </c>
      <c r="C957" t="s">
        <v>9224</v>
      </c>
      <c r="E957" t="s">
        <v>10294</v>
      </c>
      <c r="F957" t="s">
        <v>10620</v>
      </c>
      <c r="G957">
        <v>100</v>
      </c>
      <c r="I957" s="38">
        <v>1</v>
      </c>
      <c r="J957">
        <v>100</v>
      </c>
      <c r="K957" s="38">
        <v>0.1</v>
      </c>
      <c r="L957">
        <v>10</v>
      </c>
      <c r="M957" s="38">
        <v>0.9</v>
      </c>
      <c r="N957">
        <v>90</v>
      </c>
      <c r="O957">
        <v>90</v>
      </c>
      <c r="P957" s="6"/>
      <c r="Q957">
        <v>75</v>
      </c>
      <c r="R957" s="6"/>
      <c r="S957">
        <v>15</v>
      </c>
      <c r="T957" s="6"/>
      <c r="U957" s="6"/>
      <c r="V957" s="6"/>
      <c r="W957" s="6"/>
    </row>
    <row r="958" spans="1:23" x14ac:dyDescent="0.25">
      <c r="A958" s="2">
        <v>44910</v>
      </c>
      <c r="B958" t="s">
        <v>9276</v>
      </c>
      <c r="C958" t="s">
        <v>9218</v>
      </c>
      <c r="E958" t="s">
        <v>10295</v>
      </c>
      <c r="F958" t="s">
        <v>10621</v>
      </c>
      <c r="G958">
        <v>130</v>
      </c>
      <c r="I958" s="38">
        <v>0.66</v>
      </c>
      <c r="J958">
        <v>85.8</v>
      </c>
      <c r="K958" s="38"/>
      <c r="L958" s="6"/>
      <c r="M958" s="38">
        <v>0.66</v>
      </c>
      <c r="N958">
        <v>85.8</v>
      </c>
      <c r="O958">
        <v>85.8</v>
      </c>
      <c r="P958" s="6"/>
      <c r="Q958">
        <v>85.8</v>
      </c>
      <c r="R958" s="6"/>
      <c r="S958" s="6"/>
      <c r="T958" s="6"/>
      <c r="U958" s="6"/>
      <c r="V958" s="6"/>
      <c r="W958" s="6"/>
    </row>
    <row r="959" spans="1:23" x14ac:dyDescent="0.25">
      <c r="A959" s="2">
        <v>44881</v>
      </c>
      <c r="B959" t="s">
        <v>9261</v>
      </c>
      <c r="C959" t="s">
        <v>9452</v>
      </c>
      <c r="E959" t="s">
        <v>10296</v>
      </c>
      <c r="F959" t="s">
        <v>10622</v>
      </c>
      <c r="G959">
        <v>20</v>
      </c>
      <c r="I959" s="38">
        <v>0.5</v>
      </c>
      <c r="J959">
        <v>10</v>
      </c>
      <c r="K959" s="38"/>
      <c r="L959" s="6"/>
      <c r="M959" s="38">
        <v>0.5</v>
      </c>
      <c r="N959">
        <v>10</v>
      </c>
      <c r="O959" s="6"/>
      <c r="P959" s="6"/>
      <c r="Q959" s="6"/>
      <c r="R959" s="6"/>
      <c r="S959" s="6"/>
      <c r="T959" s="6"/>
      <c r="U959" s="6"/>
      <c r="V959" s="6"/>
      <c r="W959">
        <v>10</v>
      </c>
    </row>
    <row r="960" spans="1:23" x14ac:dyDescent="0.25">
      <c r="A960" s="2">
        <v>44879</v>
      </c>
      <c r="B960" t="s">
        <v>7066</v>
      </c>
      <c r="C960" t="s">
        <v>9229</v>
      </c>
      <c r="E960" t="s">
        <v>10297</v>
      </c>
      <c r="F960" t="s">
        <v>10623</v>
      </c>
      <c r="G960">
        <v>74.599999999999994</v>
      </c>
      <c r="I960" s="38">
        <v>0.72</v>
      </c>
      <c r="J960">
        <v>54</v>
      </c>
      <c r="K960" s="38"/>
      <c r="L960" s="6"/>
      <c r="M960" s="38">
        <v>0.72</v>
      </c>
      <c r="N960">
        <v>54</v>
      </c>
      <c r="O960">
        <v>16.3</v>
      </c>
      <c r="P960" s="6"/>
      <c r="Q960">
        <v>6.6</v>
      </c>
      <c r="R960" s="6"/>
      <c r="S960">
        <v>9.6999999999999993</v>
      </c>
      <c r="T960" s="6"/>
      <c r="U960" s="6"/>
      <c r="V960" s="6"/>
      <c r="W960">
        <v>37.700000000000003</v>
      </c>
    </row>
    <row r="961" spans="1:23" x14ac:dyDescent="0.25">
      <c r="A961" s="2">
        <v>44831</v>
      </c>
      <c r="B961" t="s">
        <v>7066</v>
      </c>
      <c r="C961" t="s">
        <v>9229</v>
      </c>
      <c r="E961" t="s">
        <v>9955</v>
      </c>
      <c r="F961" t="s">
        <v>9956</v>
      </c>
      <c r="G961">
        <v>600</v>
      </c>
      <c r="I961" s="38">
        <v>0.3</v>
      </c>
      <c r="J961">
        <v>180</v>
      </c>
      <c r="K961" s="38">
        <v>0.17</v>
      </c>
      <c r="L961">
        <v>102</v>
      </c>
      <c r="M961" s="38">
        <v>0.13</v>
      </c>
      <c r="N961">
        <v>78</v>
      </c>
      <c r="O961">
        <v>48</v>
      </c>
      <c r="P961" s="6"/>
      <c r="Q961" s="6"/>
      <c r="R961" s="6"/>
      <c r="S961">
        <v>48</v>
      </c>
      <c r="T961" s="6"/>
      <c r="U961" s="6"/>
      <c r="V961" s="6"/>
      <c r="W961">
        <v>30</v>
      </c>
    </row>
    <row r="962" spans="1:23" x14ac:dyDescent="0.25">
      <c r="A962" s="2">
        <v>44917</v>
      </c>
      <c r="B962" t="s">
        <v>9273</v>
      </c>
      <c r="C962" t="s">
        <v>318</v>
      </c>
      <c r="E962" t="s">
        <v>10298</v>
      </c>
      <c r="F962" t="s">
        <v>10624</v>
      </c>
      <c r="G962">
        <v>86.8</v>
      </c>
      <c r="I962" s="38">
        <v>0.2</v>
      </c>
      <c r="J962">
        <v>17.399999999999999</v>
      </c>
      <c r="K962" s="38">
        <v>0.16</v>
      </c>
      <c r="L962">
        <v>13.9</v>
      </c>
      <c r="M962" s="38">
        <v>0.2</v>
      </c>
      <c r="N962">
        <v>17.399999999999999</v>
      </c>
      <c r="O962">
        <v>17.399999999999999</v>
      </c>
      <c r="P962">
        <v>13.9</v>
      </c>
      <c r="Q962">
        <v>3.5</v>
      </c>
      <c r="R962" s="6"/>
      <c r="S962" s="6"/>
      <c r="T962" s="6"/>
      <c r="U962" s="6"/>
      <c r="V962" s="6"/>
      <c r="W962" s="6"/>
    </row>
    <row r="963" spans="1:23" x14ac:dyDescent="0.25">
      <c r="A963" s="2">
        <v>44876</v>
      </c>
      <c r="B963" t="s">
        <v>9451</v>
      </c>
      <c r="C963" t="s">
        <v>9229</v>
      </c>
      <c r="E963" t="s">
        <v>9693</v>
      </c>
      <c r="F963" t="s">
        <v>9694</v>
      </c>
      <c r="G963">
        <v>150</v>
      </c>
      <c r="I963" s="38">
        <v>0.35</v>
      </c>
      <c r="J963">
        <v>52.5</v>
      </c>
      <c r="K963" s="38"/>
      <c r="L963" s="6"/>
      <c r="M963" s="38">
        <v>0.35</v>
      </c>
      <c r="N963">
        <v>52.5</v>
      </c>
      <c r="O963" s="6"/>
      <c r="P963" s="6"/>
      <c r="Q963" s="6"/>
      <c r="R963" s="6"/>
      <c r="S963" s="6"/>
      <c r="T963" s="6"/>
      <c r="U963" s="6"/>
      <c r="V963" s="6"/>
      <c r="W963">
        <v>52.5</v>
      </c>
    </row>
    <row r="964" spans="1:23" x14ac:dyDescent="0.25">
      <c r="A964" s="2">
        <v>44872</v>
      </c>
      <c r="B964" t="s">
        <v>9243</v>
      </c>
      <c r="C964" t="s">
        <v>9218</v>
      </c>
      <c r="E964" t="s">
        <v>9657</v>
      </c>
      <c r="F964" t="s">
        <v>9658</v>
      </c>
      <c r="G964">
        <v>250</v>
      </c>
      <c r="I964" s="38">
        <v>1</v>
      </c>
      <c r="J964">
        <v>250</v>
      </c>
      <c r="K964" s="38"/>
      <c r="L964" s="6"/>
      <c r="M964" s="38">
        <v>1</v>
      </c>
      <c r="N964">
        <v>250</v>
      </c>
      <c r="O964">
        <v>250</v>
      </c>
      <c r="P964" s="6"/>
      <c r="Q964" s="6"/>
      <c r="R964" s="6"/>
      <c r="S964" s="6"/>
      <c r="T964" s="6"/>
      <c r="U964" s="6"/>
      <c r="V964">
        <v>250</v>
      </c>
      <c r="W964" s="6"/>
    </row>
    <row r="965" spans="1:23" x14ac:dyDescent="0.25">
      <c r="A965" s="2">
        <v>44732</v>
      </c>
      <c r="B965" t="s">
        <v>9317</v>
      </c>
      <c r="C965" t="s">
        <v>9218</v>
      </c>
      <c r="E965" t="s">
        <v>10299</v>
      </c>
      <c r="F965" t="s">
        <v>10625</v>
      </c>
      <c r="G965">
        <v>30</v>
      </c>
      <c r="I965" s="38">
        <v>0.88</v>
      </c>
      <c r="J965">
        <v>26.4</v>
      </c>
      <c r="K965" s="38">
        <v>0.88</v>
      </c>
      <c r="L965">
        <v>26.4</v>
      </c>
      <c r="M965" s="38">
        <v>0.49</v>
      </c>
      <c r="N965">
        <v>14.7</v>
      </c>
      <c r="O965">
        <v>14.7</v>
      </c>
      <c r="P965" s="6"/>
      <c r="Q965" s="6"/>
      <c r="R965" s="6"/>
      <c r="S965" s="6"/>
      <c r="T965" s="6"/>
      <c r="U965">
        <v>14.7</v>
      </c>
      <c r="V965" s="6"/>
      <c r="W965" s="6"/>
    </row>
    <row r="966" spans="1:23" x14ac:dyDescent="0.25">
      <c r="A966" s="2">
        <v>44914</v>
      </c>
      <c r="B966" t="s">
        <v>9289</v>
      </c>
      <c r="C966" t="s">
        <v>9218</v>
      </c>
      <c r="E966" t="s">
        <v>10300</v>
      </c>
      <c r="F966" t="s">
        <v>10626</v>
      </c>
      <c r="G966">
        <v>70</v>
      </c>
      <c r="I966" s="38">
        <v>1</v>
      </c>
      <c r="J966">
        <v>70</v>
      </c>
      <c r="K966" s="38">
        <v>1</v>
      </c>
      <c r="L966">
        <v>70</v>
      </c>
      <c r="M966" s="38">
        <v>1</v>
      </c>
      <c r="N966">
        <v>70</v>
      </c>
      <c r="O966">
        <v>70</v>
      </c>
      <c r="P966">
        <v>70</v>
      </c>
      <c r="Q966" s="6"/>
      <c r="R966" s="6"/>
      <c r="S966" s="6"/>
      <c r="T966" s="6"/>
      <c r="U966" s="6"/>
      <c r="V966" s="6"/>
      <c r="W966" s="6"/>
    </row>
    <row r="967" spans="1:23" x14ac:dyDescent="0.25">
      <c r="A967" s="2">
        <v>44886</v>
      </c>
      <c r="B967" t="s">
        <v>9273</v>
      </c>
      <c r="C967" t="s">
        <v>9452</v>
      </c>
      <c r="E967" t="s">
        <v>10301</v>
      </c>
      <c r="F967" t="s">
        <v>10627</v>
      </c>
      <c r="G967">
        <v>10</v>
      </c>
      <c r="I967" s="38">
        <v>1</v>
      </c>
      <c r="J967">
        <v>10</v>
      </c>
      <c r="K967" s="38"/>
      <c r="L967" s="6"/>
      <c r="M967" s="38">
        <v>1</v>
      </c>
      <c r="N967">
        <v>10</v>
      </c>
      <c r="O967">
        <v>10</v>
      </c>
      <c r="P967" s="6"/>
      <c r="Q967" s="6"/>
      <c r="R967">
        <v>10</v>
      </c>
      <c r="S967" s="6"/>
      <c r="T967" s="6"/>
      <c r="U967" s="6"/>
      <c r="V967" s="6"/>
      <c r="W967" s="6"/>
    </row>
    <row r="968" spans="1:23" x14ac:dyDescent="0.25">
      <c r="A968" s="2">
        <v>44925</v>
      </c>
      <c r="B968" t="s">
        <v>6392</v>
      </c>
      <c r="C968" t="s">
        <v>9224</v>
      </c>
      <c r="E968" t="s">
        <v>10302</v>
      </c>
      <c r="F968" t="s">
        <v>10628</v>
      </c>
      <c r="G968">
        <v>60</v>
      </c>
      <c r="I968" s="38">
        <v>0.9</v>
      </c>
      <c r="J968">
        <v>54</v>
      </c>
      <c r="K968" s="38"/>
      <c r="L968" s="6"/>
      <c r="M968" s="38">
        <v>0.9</v>
      </c>
      <c r="N968">
        <v>54</v>
      </c>
      <c r="O968">
        <v>54</v>
      </c>
      <c r="P968">
        <v>12</v>
      </c>
      <c r="Q968">
        <v>42</v>
      </c>
      <c r="R968" s="6"/>
      <c r="S968" s="6"/>
      <c r="T968" s="6"/>
      <c r="U968" s="6"/>
      <c r="V968" s="6"/>
      <c r="W968" s="6"/>
    </row>
    <row r="969" spans="1:23" x14ac:dyDescent="0.25">
      <c r="A969" s="2">
        <v>44755</v>
      </c>
      <c r="B969" t="s">
        <v>9243</v>
      </c>
      <c r="C969" t="s">
        <v>9218</v>
      </c>
      <c r="E969" t="s">
        <v>10303</v>
      </c>
      <c r="F969" t="s">
        <v>10629</v>
      </c>
      <c r="G969">
        <v>120</v>
      </c>
      <c r="I969" s="38">
        <v>1</v>
      </c>
      <c r="J969">
        <v>120</v>
      </c>
      <c r="K969" s="38">
        <v>1</v>
      </c>
      <c r="L969">
        <v>120</v>
      </c>
      <c r="M969" s="38">
        <v>1</v>
      </c>
      <c r="N969">
        <v>120</v>
      </c>
      <c r="O969">
        <v>120</v>
      </c>
      <c r="P969" s="6"/>
      <c r="Q969" s="6"/>
      <c r="R969" s="6"/>
      <c r="S969">
        <v>120</v>
      </c>
      <c r="T969" s="6"/>
      <c r="U969" s="6"/>
      <c r="V969" s="6"/>
      <c r="W969" s="6"/>
    </row>
    <row r="970" spans="1:23" x14ac:dyDescent="0.25">
      <c r="A970" s="2">
        <v>44896</v>
      </c>
      <c r="B970" t="s">
        <v>9276</v>
      </c>
      <c r="C970" t="s">
        <v>9218</v>
      </c>
      <c r="E970" t="s">
        <v>9618</v>
      </c>
      <c r="F970" t="s">
        <v>10630</v>
      </c>
      <c r="G970">
        <v>350</v>
      </c>
      <c r="I970" s="38">
        <v>0.32</v>
      </c>
      <c r="J970">
        <v>111</v>
      </c>
      <c r="K970" s="38">
        <v>0.24</v>
      </c>
      <c r="L970">
        <v>85.6</v>
      </c>
      <c r="M970" s="38">
        <v>0.22</v>
      </c>
      <c r="N970">
        <v>78.5</v>
      </c>
      <c r="O970">
        <v>78.5</v>
      </c>
      <c r="P970" s="6"/>
      <c r="Q970" s="6"/>
      <c r="R970">
        <v>78.5</v>
      </c>
      <c r="S970" s="6"/>
      <c r="T970" s="6"/>
      <c r="U970" s="6"/>
      <c r="V970" s="6"/>
      <c r="W970" s="6"/>
    </row>
    <row r="971" spans="1:23" x14ac:dyDescent="0.25">
      <c r="A971" s="2">
        <v>44917</v>
      </c>
      <c r="B971" t="s">
        <v>7066</v>
      </c>
      <c r="C971" t="s">
        <v>9218</v>
      </c>
      <c r="E971" t="s">
        <v>9713</v>
      </c>
      <c r="F971" t="s">
        <v>9714</v>
      </c>
      <c r="G971">
        <v>40</v>
      </c>
      <c r="I971" s="38">
        <v>0.31</v>
      </c>
      <c r="J971">
        <v>12.4</v>
      </c>
      <c r="K971" s="38">
        <v>0.08</v>
      </c>
      <c r="L971">
        <v>3.2</v>
      </c>
      <c r="M971" s="38">
        <v>0.23</v>
      </c>
      <c r="N971">
        <v>9.1999999999999993</v>
      </c>
      <c r="O971">
        <v>9.1999999999999993</v>
      </c>
      <c r="P971">
        <v>0.8</v>
      </c>
      <c r="Q971">
        <v>8.4</v>
      </c>
      <c r="R971" s="6"/>
      <c r="S971" s="6"/>
      <c r="T971" s="6"/>
      <c r="U971" s="6"/>
      <c r="V971" s="6"/>
      <c r="W971" s="6"/>
    </row>
    <row r="972" spans="1:23" x14ac:dyDescent="0.25">
      <c r="A972" s="2">
        <v>44917</v>
      </c>
      <c r="B972" t="s">
        <v>4726</v>
      </c>
      <c r="C972" t="s">
        <v>9218</v>
      </c>
      <c r="E972" t="s">
        <v>9713</v>
      </c>
      <c r="F972" t="s">
        <v>9714</v>
      </c>
      <c r="G972">
        <v>14</v>
      </c>
      <c r="I972" s="38">
        <v>0.31</v>
      </c>
      <c r="J972">
        <v>4.3</v>
      </c>
      <c r="K972" s="38">
        <v>0.08</v>
      </c>
      <c r="L972">
        <v>1.1000000000000001</v>
      </c>
      <c r="M972" s="38">
        <v>0.23</v>
      </c>
      <c r="N972">
        <v>3.2</v>
      </c>
      <c r="O972">
        <v>3.2</v>
      </c>
      <c r="P972">
        <v>0.3</v>
      </c>
      <c r="Q972">
        <v>2.9</v>
      </c>
      <c r="R972" s="6"/>
      <c r="S972" s="6"/>
      <c r="T972" s="6"/>
      <c r="U972" s="6"/>
      <c r="V972" s="6"/>
      <c r="W972" s="6"/>
    </row>
    <row r="973" spans="1:23" x14ac:dyDescent="0.25">
      <c r="A973" s="2">
        <v>44915</v>
      </c>
      <c r="B973" t="s">
        <v>768</v>
      </c>
      <c r="C973" t="s">
        <v>9218</v>
      </c>
      <c r="E973" t="s">
        <v>10304</v>
      </c>
      <c r="F973" t="s">
        <v>10631</v>
      </c>
      <c r="G973">
        <v>150</v>
      </c>
      <c r="I973" s="38">
        <v>0.81</v>
      </c>
      <c r="J973">
        <v>121.5</v>
      </c>
      <c r="K973" s="38"/>
      <c r="L973" s="6"/>
      <c r="M973" s="38">
        <v>0.81</v>
      </c>
      <c r="N973">
        <v>121.5</v>
      </c>
      <c r="O973">
        <v>112.5</v>
      </c>
      <c r="P973" s="6"/>
      <c r="Q973">
        <v>112.5</v>
      </c>
      <c r="R973" s="6"/>
      <c r="S973" s="6"/>
      <c r="T973" s="6"/>
      <c r="U973" s="6"/>
      <c r="V973" s="6"/>
      <c r="W973">
        <v>9</v>
      </c>
    </row>
    <row r="974" spans="1:23" x14ac:dyDescent="0.25">
      <c r="A974" s="2">
        <v>44907</v>
      </c>
      <c r="B974" t="s">
        <v>9228</v>
      </c>
      <c r="C974" t="s">
        <v>9218</v>
      </c>
      <c r="E974" t="s">
        <v>10305</v>
      </c>
      <c r="F974" t="s">
        <v>10632</v>
      </c>
      <c r="G974">
        <v>95</v>
      </c>
      <c r="I974" s="38">
        <v>0.77</v>
      </c>
      <c r="J974">
        <v>73.099999999999994</v>
      </c>
      <c r="K974" s="38"/>
      <c r="L974" s="6"/>
      <c r="M974" s="38">
        <v>0.77</v>
      </c>
      <c r="N974">
        <v>73.099999999999994</v>
      </c>
      <c r="O974">
        <v>65.900000000000006</v>
      </c>
      <c r="P974" s="6"/>
      <c r="Q974">
        <v>65.900000000000006</v>
      </c>
      <c r="R974" s="6"/>
      <c r="S974" s="6"/>
      <c r="T974" s="6"/>
      <c r="U974" s="6"/>
      <c r="V974" s="6"/>
      <c r="W974">
        <v>7.1</v>
      </c>
    </row>
    <row r="975" spans="1:23" x14ac:dyDescent="0.25">
      <c r="A975" s="2">
        <v>44918</v>
      </c>
      <c r="B975" t="s">
        <v>9284</v>
      </c>
      <c r="C975" t="s">
        <v>9218</v>
      </c>
      <c r="E975" t="s">
        <v>9778</v>
      </c>
      <c r="F975" t="s">
        <v>9779</v>
      </c>
      <c r="G975">
        <v>400</v>
      </c>
      <c r="I975" s="38">
        <v>0.06</v>
      </c>
      <c r="J975">
        <v>24</v>
      </c>
      <c r="K975" s="38"/>
      <c r="L975" s="6"/>
      <c r="M975" s="38">
        <v>0.06</v>
      </c>
      <c r="N975">
        <v>24</v>
      </c>
      <c r="O975" s="6"/>
      <c r="P975" s="6"/>
      <c r="Q975" s="6"/>
      <c r="R975" s="6"/>
      <c r="S975" s="6"/>
      <c r="T975" s="6"/>
      <c r="U975" s="6"/>
      <c r="V975" s="6"/>
      <c r="W975">
        <v>24</v>
      </c>
    </row>
    <row r="976" spans="1:23" x14ac:dyDescent="0.25">
      <c r="A976" s="2">
        <v>44853</v>
      </c>
      <c r="B976" t="s">
        <v>9273</v>
      </c>
      <c r="C976" t="s">
        <v>9218</v>
      </c>
      <c r="E976" t="s">
        <v>10306</v>
      </c>
      <c r="F976" t="s">
        <v>10633</v>
      </c>
      <c r="G976">
        <v>240</v>
      </c>
      <c r="I976" s="38">
        <v>0.48</v>
      </c>
      <c r="J976">
        <v>116.4</v>
      </c>
      <c r="K976" s="38">
        <v>0.18</v>
      </c>
      <c r="L976">
        <v>42.6</v>
      </c>
      <c r="M976" s="38">
        <v>0.48</v>
      </c>
      <c r="N976">
        <v>116.4</v>
      </c>
      <c r="O976">
        <v>21.7</v>
      </c>
      <c r="P976" s="6"/>
      <c r="Q976" s="6"/>
      <c r="R976" s="6"/>
      <c r="S976" s="6"/>
      <c r="T976" s="6"/>
      <c r="U976" s="6"/>
      <c r="V976">
        <v>21.7</v>
      </c>
      <c r="W976">
        <v>94.6</v>
      </c>
    </row>
    <row r="977" spans="1:23" x14ac:dyDescent="0.25">
      <c r="A977" s="2">
        <v>44918</v>
      </c>
      <c r="B977" t="s">
        <v>9273</v>
      </c>
      <c r="C977" t="s">
        <v>9224</v>
      </c>
      <c r="E977" t="s">
        <v>10307</v>
      </c>
      <c r="F977" t="s">
        <v>10634</v>
      </c>
      <c r="G977">
        <v>100</v>
      </c>
      <c r="I977" s="38">
        <v>0.2</v>
      </c>
      <c r="J977">
        <v>20</v>
      </c>
      <c r="K977" s="38">
        <v>7.0000000000000007E-2</v>
      </c>
      <c r="L977">
        <v>7</v>
      </c>
      <c r="M977" s="38">
        <v>0.2</v>
      </c>
      <c r="N977">
        <v>20</v>
      </c>
      <c r="O977">
        <v>20</v>
      </c>
      <c r="P977">
        <v>7</v>
      </c>
      <c r="Q977">
        <v>7</v>
      </c>
      <c r="R977" s="6"/>
      <c r="S977">
        <v>4</v>
      </c>
      <c r="T977" s="6"/>
      <c r="U977">
        <v>2</v>
      </c>
      <c r="V977" s="6"/>
      <c r="W977" s="6"/>
    </row>
    <row r="978" spans="1:23" x14ac:dyDescent="0.25">
      <c r="A978" s="2">
        <v>44662</v>
      </c>
      <c r="B978" t="s">
        <v>7066</v>
      </c>
      <c r="C978" t="s">
        <v>9229</v>
      </c>
      <c r="E978" t="s">
        <v>10308</v>
      </c>
      <c r="F978" t="s">
        <v>10635</v>
      </c>
      <c r="G978">
        <v>25.8</v>
      </c>
      <c r="I978" s="38">
        <v>0.44</v>
      </c>
      <c r="J978">
        <v>11.4</v>
      </c>
      <c r="K978" s="38"/>
      <c r="L978" s="6"/>
      <c r="M978" s="38">
        <v>0.44</v>
      </c>
      <c r="N978">
        <v>11.4</v>
      </c>
      <c r="O978">
        <v>11.4</v>
      </c>
      <c r="P978" s="6"/>
      <c r="Q978">
        <v>4.0999999999999996</v>
      </c>
      <c r="R978" s="6"/>
      <c r="S978">
        <v>7.2</v>
      </c>
      <c r="T978" s="6"/>
      <c r="U978" s="6"/>
      <c r="V978" s="6"/>
      <c r="W978" s="6"/>
    </row>
    <row r="979" spans="1:23" x14ac:dyDescent="0.25">
      <c r="A979" s="2">
        <v>44911</v>
      </c>
      <c r="B979" t="s">
        <v>9364</v>
      </c>
      <c r="C979" t="s">
        <v>9218</v>
      </c>
      <c r="E979" t="s">
        <v>10309</v>
      </c>
      <c r="F979" t="s">
        <v>10636</v>
      </c>
      <c r="G979">
        <v>250</v>
      </c>
      <c r="I979" s="38">
        <v>1</v>
      </c>
      <c r="J979">
        <v>250</v>
      </c>
      <c r="K979" s="38"/>
      <c r="L979" s="6"/>
      <c r="M979" s="38">
        <v>1</v>
      </c>
      <c r="N979">
        <v>250</v>
      </c>
      <c r="O979">
        <v>250</v>
      </c>
      <c r="P979" s="6"/>
      <c r="Q979" s="6"/>
      <c r="R979" s="6"/>
      <c r="S979" s="6"/>
      <c r="T979" s="6"/>
      <c r="U979" s="6"/>
      <c r="V979">
        <v>250</v>
      </c>
      <c r="W979" s="6"/>
    </row>
    <row r="980" spans="1:23" x14ac:dyDescent="0.25">
      <c r="A980" s="2">
        <v>44915</v>
      </c>
      <c r="B980" t="s">
        <v>9228</v>
      </c>
      <c r="C980" t="s">
        <v>9218</v>
      </c>
      <c r="E980" t="s">
        <v>10310</v>
      </c>
      <c r="F980" t="s">
        <v>10637</v>
      </c>
      <c r="G980">
        <v>15</v>
      </c>
      <c r="I980" s="38">
        <v>1</v>
      </c>
      <c r="J980">
        <v>15</v>
      </c>
      <c r="K980" s="38"/>
      <c r="L980" s="6"/>
      <c r="M980" s="38">
        <v>1</v>
      </c>
      <c r="N980">
        <v>15</v>
      </c>
      <c r="O980">
        <v>15</v>
      </c>
      <c r="P980" s="6"/>
      <c r="Q980" s="6"/>
      <c r="R980" s="6"/>
      <c r="S980" s="6"/>
      <c r="T980" s="6"/>
      <c r="U980" s="6"/>
      <c r="V980">
        <v>15</v>
      </c>
      <c r="W980" s="6"/>
    </row>
    <row r="981" spans="1:23" x14ac:dyDescent="0.25">
      <c r="A981" s="2">
        <v>44761</v>
      </c>
      <c r="B981" t="s">
        <v>9289</v>
      </c>
      <c r="C981" t="s">
        <v>9229</v>
      </c>
      <c r="E981" t="s">
        <v>10311</v>
      </c>
      <c r="F981" t="s">
        <v>10638</v>
      </c>
      <c r="G981">
        <v>90</v>
      </c>
      <c r="I981" s="38">
        <v>0.08</v>
      </c>
      <c r="J981">
        <v>7.2</v>
      </c>
      <c r="K981" s="38"/>
      <c r="L981" s="6"/>
      <c r="M981" s="38">
        <v>0.08</v>
      </c>
      <c r="N981">
        <v>7.2</v>
      </c>
      <c r="O981">
        <v>4.5</v>
      </c>
      <c r="P981" s="6"/>
      <c r="Q981">
        <v>4.5</v>
      </c>
      <c r="R981" s="6"/>
      <c r="S981" s="6"/>
      <c r="T981" s="6"/>
      <c r="U981" s="6"/>
      <c r="V981" s="6"/>
      <c r="W981">
        <v>2.7</v>
      </c>
    </row>
    <row r="982" spans="1:23" x14ac:dyDescent="0.25">
      <c r="A982" s="2">
        <v>44764</v>
      </c>
      <c r="B982" t="s">
        <v>9243</v>
      </c>
      <c r="C982" t="s">
        <v>9218</v>
      </c>
      <c r="E982" t="s">
        <v>10161</v>
      </c>
      <c r="F982" t="s">
        <v>10487</v>
      </c>
      <c r="G982">
        <v>0.6</v>
      </c>
      <c r="I982" s="38">
        <v>1</v>
      </c>
      <c r="J982">
        <v>0.6</v>
      </c>
      <c r="K982" s="38">
        <v>1</v>
      </c>
      <c r="L982">
        <v>0.6</v>
      </c>
      <c r="M982" s="38">
        <v>1</v>
      </c>
      <c r="N982">
        <v>0.6</v>
      </c>
      <c r="O982">
        <v>0.6</v>
      </c>
      <c r="P982">
        <v>0.6</v>
      </c>
      <c r="Q982" s="6"/>
      <c r="R982" s="6"/>
      <c r="S982" s="6"/>
      <c r="T982" s="6"/>
      <c r="U982" s="6"/>
      <c r="V982" s="6"/>
      <c r="W982" s="6"/>
    </row>
    <row r="983" spans="1:23" x14ac:dyDescent="0.25">
      <c r="A983" s="2">
        <v>44897</v>
      </c>
      <c r="B983" t="s">
        <v>9276</v>
      </c>
      <c r="C983" t="s">
        <v>9452</v>
      </c>
      <c r="E983" t="s">
        <v>10312</v>
      </c>
      <c r="F983" t="s">
        <v>10639</v>
      </c>
      <c r="G983">
        <v>36.700000000000003</v>
      </c>
      <c r="I983" s="38">
        <v>1</v>
      </c>
      <c r="J983">
        <v>36.700000000000003</v>
      </c>
      <c r="K983" s="38">
        <v>0.3</v>
      </c>
      <c r="L983">
        <v>11</v>
      </c>
      <c r="M983" s="38">
        <v>1</v>
      </c>
      <c r="N983">
        <v>36.700000000000003</v>
      </c>
      <c r="O983">
        <v>36.700000000000003</v>
      </c>
      <c r="P983" s="6"/>
      <c r="Q983" s="6"/>
      <c r="R983">
        <v>36.700000000000003</v>
      </c>
      <c r="S983" s="6"/>
      <c r="T983" s="6"/>
      <c r="U983" s="6"/>
      <c r="V983" s="6"/>
      <c r="W983" s="6"/>
    </row>
    <row r="984" spans="1:23" x14ac:dyDescent="0.25">
      <c r="A984" s="2">
        <v>44781</v>
      </c>
      <c r="B984" t="s">
        <v>9273</v>
      </c>
      <c r="C984" t="s">
        <v>9224</v>
      </c>
      <c r="E984" t="s">
        <v>10313</v>
      </c>
      <c r="F984" t="s">
        <v>10640</v>
      </c>
      <c r="G984">
        <v>100</v>
      </c>
      <c r="I984" s="38">
        <v>0.1</v>
      </c>
      <c r="J984">
        <v>10</v>
      </c>
      <c r="K984" s="38"/>
      <c r="L984" s="6"/>
      <c r="M984" s="38">
        <v>0.1</v>
      </c>
      <c r="N984">
        <v>10</v>
      </c>
      <c r="O984">
        <v>10</v>
      </c>
      <c r="P984" s="6"/>
      <c r="Q984">
        <v>5</v>
      </c>
      <c r="R984" s="6"/>
      <c r="S984" s="6"/>
      <c r="T984" s="6"/>
      <c r="U984" s="6"/>
      <c r="V984">
        <v>5</v>
      </c>
      <c r="W984" s="6"/>
    </row>
    <row r="985" spans="1:23" x14ac:dyDescent="0.25">
      <c r="A985" s="2">
        <v>44902</v>
      </c>
      <c r="B985" t="s">
        <v>9380</v>
      </c>
      <c r="C985" t="s">
        <v>9218</v>
      </c>
      <c r="E985" t="s">
        <v>10314</v>
      </c>
      <c r="F985" t="s">
        <v>10641</v>
      </c>
      <c r="G985">
        <v>91.6</v>
      </c>
      <c r="I985" s="38">
        <v>1</v>
      </c>
      <c r="J985">
        <v>91.6</v>
      </c>
      <c r="K985" s="38"/>
      <c r="L985" s="6"/>
      <c r="M985" s="38">
        <v>1</v>
      </c>
      <c r="N985">
        <v>91.6</v>
      </c>
      <c r="O985">
        <v>91.6</v>
      </c>
      <c r="P985" s="6"/>
      <c r="Q985" s="6"/>
      <c r="R985" s="6"/>
      <c r="S985" s="6"/>
      <c r="T985" s="6"/>
      <c r="U985" s="6"/>
      <c r="V985">
        <v>91.6</v>
      </c>
      <c r="W985" s="6"/>
    </row>
    <row r="986" spans="1:23" x14ac:dyDescent="0.25">
      <c r="A986" s="2">
        <v>44917</v>
      </c>
      <c r="B986" t="s">
        <v>9273</v>
      </c>
      <c r="C986" t="s">
        <v>9218</v>
      </c>
      <c r="E986" t="s">
        <v>9634</v>
      </c>
      <c r="F986" t="s">
        <v>9635</v>
      </c>
      <c r="G986">
        <v>114.3</v>
      </c>
      <c r="I986" s="38">
        <v>1</v>
      </c>
      <c r="J986">
        <v>114.3</v>
      </c>
      <c r="K986" s="38">
        <v>1</v>
      </c>
      <c r="L986">
        <v>114.3</v>
      </c>
      <c r="M986" s="38">
        <v>1</v>
      </c>
      <c r="N986">
        <v>114.3</v>
      </c>
      <c r="O986">
        <v>114.3</v>
      </c>
      <c r="P986">
        <v>114.3</v>
      </c>
      <c r="Q986" s="6"/>
      <c r="R986" s="6"/>
      <c r="S986" s="6"/>
      <c r="T986" s="6"/>
      <c r="U986" s="6"/>
      <c r="V986" s="6"/>
      <c r="W986" s="6"/>
    </row>
    <row r="987" spans="1:23" x14ac:dyDescent="0.25">
      <c r="A987" s="2">
        <v>44911</v>
      </c>
      <c r="B987" t="s">
        <v>10047</v>
      </c>
      <c r="C987" t="s">
        <v>9452</v>
      </c>
      <c r="E987" t="s">
        <v>10315</v>
      </c>
      <c r="F987" t="s">
        <v>10642</v>
      </c>
      <c r="G987">
        <v>10.4</v>
      </c>
      <c r="I987" s="38">
        <v>0.98</v>
      </c>
      <c r="J987">
        <v>10.199999999999999</v>
      </c>
      <c r="K987" s="38">
        <v>0.98</v>
      </c>
      <c r="L987">
        <v>10.199999999999999</v>
      </c>
      <c r="M987" s="38">
        <v>0.97</v>
      </c>
      <c r="N987">
        <v>10.1</v>
      </c>
      <c r="O987">
        <v>10.1</v>
      </c>
      <c r="P987">
        <v>8.8000000000000007</v>
      </c>
      <c r="Q987">
        <v>1.2</v>
      </c>
      <c r="R987" s="6"/>
      <c r="S987">
        <v>0</v>
      </c>
      <c r="T987" s="6"/>
      <c r="U987" s="6"/>
      <c r="V987" s="6"/>
      <c r="W987" s="6"/>
    </row>
    <row r="988" spans="1:23" x14ac:dyDescent="0.25">
      <c r="A988" s="2">
        <v>44911</v>
      </c>
      <c r="B988" t="s">
        <v>10048</v>
      </c>
      <c r="C988" t="s">
        <v>9452</v>
      </c>
      <c r="E988" t="s">
        <v>10315</v>
      </c>
      <c r="F988" t="s">
        <v>10642</v>
      </c>
      <c r="G988">
        <v>22.6</v>
      </c>
      <c r="I988" s="38">
        <v>0.98</v>
      </c>
      <c r="J988">
        <v>22.1</v>
      </c>
      <c r="K988" s="38">
        <v>0.98</v>
      </c>
      <c r="L988">
        <v>22.1</v>
      </c>
      <c r="M988" s="38">
        <v>0.97</v>
      </c>
      <c r="N988">
        <v>22</v>
      </c>
      <c r="O988">
        <v>22</v>
      </c>
      <c r="P988">
        <v>19.3</v>
      </c>
      <c r="Q988">
        <v>2.7</v>
      </c>
      <c r="R988" s="6"/>
      <c r="S988">
        <v>0</v>
      </c>
      <c r="T988" s="6"/>
      <c r="U988" s="6"/>
      <c r="V988" s="6"/>
      <c r="W988" s="6"/>
    </row>
    <row r="989" spans="1:23" x14ac:dyDescent="0.25">
      <c r="A989" s="2">
        <v>44911</v>
      </c>
      <c r="B989" t="s">
        <v>9473</v>
      </c>
      <c r="C989" t="s">
        <v>9452</v>
      </c>
      <c r="E989" t="s">
        <v>10315</v>
      </c>
      <c r="F989" t="s">
        <v>10642</v>
      </c>
      <c r="G989">
        <v>14.1</v>
      </c>
      <c r="I989" s="38">
        <v>0.98</v>
      </c>
      <c r="J989">
        <v>13.8</v>
      </c>
      <c r="K989" s="38">
        <v>0.98</v>
      </c>
      <c r="L989">
        <v>13.8</v>
      </c>
      <c r="M989" s="38">
        <v>0.97</v>
      </c>
      <c r="N989">
        <v>13.7</v>
      </c>
      <c r="O989">
        <v>13.7</v>
      </c>
      <c r="P989">
        <v>12</v>
      </c>
      <c r="Q989">
        <v>1.7</v>
      </c>
      <c r="R989" s="6"/>
      <c r="S989">
        <v>0</v>
      </c>
      <c r="T989" s="6"/>
      <c r="U989" s="6"/>
      <c r="V989" s="6"/>
      <c r="W989" s="6"/>
    </row>
    <row r="990" spans="1:23" x14ac:dyDescent="0.25">
      <c r="A990" s="2">
        <v>44915</v>
      </c>
      <c r="B990" t="s">
        <v>9243</v>
      </c>
      <c r="C990" t="s">
        <v>9218</v>
      </c>
      <c r="E990" t="s">
        <v>10316</v>
      </c>
      <c r="F990" t="s">
        <v>10643</v>
      </c>
      <c r="G990">
        <v>120</v>
      </c>
      <c r="I990" s="38">
        <v>0.81</v>
      </c>
      <c r="J990">
        <v>97.7</v>
      </c>
      <c r="K990" s="38">
        <v>0.25</v>
      </c>
      <c r="L990">
        <v>30.1</v>
      </c>
      <c r="M990" s="38">
        <v>0.56000000000000005</v>
      </c>
      <c r="N990">
        <v>67.7</v>
      </c>
      <c r="O990">
        <v>67.7</v>
      </c>
      <c r="P990">
        <v>17.899999999999999</v>
      </c>
      <c r="Q990" s="6"/>
      <c r="R990" s="6"/>
      <c r="S990" s="6"/>
      <c r="T990" s="6"/>
      <c r="U990" s="6"/>
      <c r="V990">
        <v>49.8</v>
      </c>
      <c r="W990" s="6"/>
    </row>
    <row r="991" spans="1:23" x14ac:dyDescent="0.25">
      <c r="A991" s="2">
        <v>44897</v>
      </c>
      <c r="B991" t="s">
        <v>9243</v>
      </c>
      <c r="C991" t="s">
        <v>9218</v>
      </c>
      <c r="E991" t="s">
        <v>10317</v>
      </c>
      <c r="F991" t="s">
        <v>10644</v>
      </c>
      <c r="G991">
        <v>500</v>
      </c>
      <c r="I991" s="38">
        <v>0.11</v>
      </c>
      <c r="J991">
        <v>55.9</v>
      </c>
      <c r="K991" s="38"/>
      <c r="L991" s="6"/>
      <c r="M991" s="38">
        <v>0.11</v>
      </c>
      <c r="N991">
        <v>55.9</v>
      </c>
      <c r="O991">
        <v>37</v>
      </c>
      <c r="P991" s="6"/>
      <c r="Q991">
        <v>37</v>
      </c>
      <c r="R991" s="6"/>
      <c r="S991" s="6"/>
      <c r="T991" s="6"/>
      <c r="U991" s="6"/>
      <c r="V991" s="6"/>
      <c r="W991">
        <v>18.899999999999999</v>
      </c>
    </row>
    <row r="992" spans="1:23" x14ac:dyDescent="0.25">
      <c r="A992" s="2">
        <v>44917</v>
      </c>
      <c r="B992" t="s">
        <v>9276</v>
      </c>
      <c r="C992" t="s">
        <v>9452</v>
      </c>
      <c r="E992" t="s">
        <v>10318</v>
      </c>
      <c r="F992" t="s">
        <v>10645</v>
      </c>
      <c r="G992">
        <v>30</v>
      </c>
      <c r="I992" s="38">
        <v>1</v>
      </c>
      <c r="J992">
        <v>30</v>
      </c>
      <c r="K992" s="38"/>
      <c r="L992" s="6"/>
      <c r="M992" s="38">
        <v>1</v>
      </c>
      <c r="N992">
        <v>30</v>
      </c>
      <c r="O992">
        <v>30</v>
      </c>
      <c r="P992" s="6"/>
      <c r="Q992" s="6"/>
      <c r="R992">
        <v>30</v>
      </c>
      <c r="S992" s="6"/>
      <c r="T992" s="6"/>
      <c r="U992" s="6"/>
      <c r="V992" s="6"/>
      <c r="W992" s="6"/>
    </row>
    <row r="993" spans="1:23" x14ac:dyDescent="0.25">
      <c r="A993" s="2">
        <v>44742</v>
      </c>
      <c r="B993" t="s">
        <v>9273</v>
      </c>
      <c r="C993" t="s">
        <v>9229</v>
      </c>
      <c r="E993" t="s">
        <v>10319</v>
      </c>
      <c r="F993" t="s">
        <v>10646</v>
      </c>
      <c r="G993">
        <v>31</v>
      </c>
      <c r="I993" s="38">
        <v>0.59</v>
      </c>
      <c r="J993">
        <v>18.3</v>
      </c>
      <c r="K993" s="38">
        <v>0.09</v>
      </c>
      <c r="L993">
        <v>2.8</v>
      </c>
      <c r="M993" s="38">
        <v>0.59</v>
      </c>
      <c r="N993">
        <v>18.3</v>
      </c>
      <c r="O993">
        <v>16.100000000000001</v>
      </c>
      <c r="P993" s="6"/>
      <c r="Q993">
        <v>6.4</v>
      </c>
      <c r="R993" s="6"/>
      <c r="S993">
        <v>7</v>
      </c>
      <c r="T993" s="6"/>
      <c r="U993">
        <v>2.8</v>
      </c>
      <c r="V993" s="6"/>
      <c r="W993">
        <v>2.2000000000000002</v>
      </c>
    </row>
    <row r="994" spans="1:23" x14ac:dyDescent="0.25">
      <c r="A994" s="2">
        <v>44914</v>
      </c>
      <c r="B994" t="s">
        <v>9638</v>
      </c>
      <c r="C994" t="s">
        <v>318</v>
      </c>
      <c r="E994" t="s">
        <v>10320</v>
      </c>
      <c r="F994" t="s">
        <v>10647</v>
      </c>
      <c r="G994">
        <v>301.89999999999998</v>
      </c>
      <c r="I994" s="38">
        <v>0.05</v>
      </c>
      <c r="J994">
        <v>15.1</v>
      </c>
      <c r="K994" s="38"/>
      <c r="L994" s="6"/>
      <c r="M994" s="38">
        <v>0.05</v>
      </c>
      <c r="N994">
        <v>15.1</v>
      </c>
      <c r="O994" s="6"/>
      <c r="P994" s="6"/>
      <c r="Q994" s="6"/>
      <c r="R994" s="6"/>
      <c r="S994" s="6"/>
      <c r="T994" s="6"/>
      <c r="U994" s="6"/>
      <c r="V994" s="6"/>
      <c r="W994">
        <v>15.1</v>
      </c>
    </row>
    <row r="995" spans="1:23" x14ac:dyDescent="0.25">
      <c r="A995" s="2">
        <v>44918</v>
      </c>
      <c r="B995" t="s">
        <v>9334</v>
      </c>
      <c r="C995" t="s">
        <v>9224</v>
      </c>
      <c r="E995" t="s">
        <v>10321</v>
      </c>
      <c r="F995" t="s">
        <v>10648</v>
      </c>
      <c r="G995">
        <v>250</v>
      </c>
      <c r="I995" s="38">
        <v>0.02</v>
      </c>
      <c r="J995">
        <v>5</v>
      </c>
      <c r="K995" s="38">
        <v>0.01</v>
      </c>
      <c r="L995">
        <v>2.5</v>
      </c>
      <c r="M995" s="38">
        <v>0.01</v>
      </c>
      <c r="N995">
        <v>2.5</v>
      </c>
      <c r="O995">
        <v>2.5</v>
      </c>
      <c r="P995">
        <v>2.5</v>
      </c>
      <c r="Q995" s="6"/>
      <c r="R995" s="6"/>
      <c r="S995" s="6"/>
      <c r="T995" s="6"/>
      <c r="U995" s="6"/>
      <c r="V995" s="6"/>
      <c r="W995" s="6"/>
    </row>
    <row r="996" spans="1:23" x14ac:dyDescent="0.25">
      <c r="A996" s="2">
        <v>44902</v>
      </c>
      <c r="B996" t="s">
        <v>4733</v>
      </c>
      <c r="C996" t="s">
        <v>9224</v>
      </c>
      <c r="E996" t="s">
        <v>10271</v>
      </c>
      <c r="F996" t="s">
        <v>10597</v>
      </c>
      <c r="G996">
        <v>60</v>
      </c>
      <c r="I996" s="38">
        <v>0.02</v>
      </c>
      <c r="J996">
        <v>1.2</v>
      </c>
      <c r="K996" s="38">
        <v>0.01</v>
      </c>
      <c r="L996">
        <v>0.6</v>
      </c>
      <c r="M996" s="38">
        <v>0.01</v>
      </c>
      <c r="N996">
        <v>0.6</v>
      </c>
      <c r="O996">
        <v>0.6</v>
      </c>
      <c r="P996">
        <v>0.6</v>
      </c>
      <c r="Q996" s="6"/>
      <c r="R996" s="6"/>
      <c r="S996" s="6"/>
      <c r="T996" s="6"/>
      <c r="U996" s="6"/>
      <c r="V996" s="6"/>
      <c r="W996" s="6"/>
    </row>
    <row r="997" spans="1:23" x14ac:dyDescent="0.25">
      <c r="A997" s="2">
        <v>44916</v>
      </c>
      <c r="B997" t="s">
        <v>9373</v>
      </c>
      <c r="C997" t="s">
        <v>9218</v>
      </c>
      <c r="E997" t="s">
        <v>10322</v>
      </c>
      <c r="F997" t="s">
        <v>10649</v>
      </c>
      <c r="G997">
        <v>188</v>
      </c>
      <c r="I997" s="38">
        <v>0.16</v>
      </c>
      <c r="J997">
        <v>30.5</v>
      </c>
      <c r="K997" s="38"/>
      <c r="L997" s="6"/>
      <c r="M997" s="38">
        <v>0.16</v>
      </c>
      <c r="N997">
        <v>30.5</v>
      </c>
      <c r="O997">
        <v>30.5</v>
      </c>
      <c r="P997" s="6"/>
      <c r="Q997" s="6"/>
      <c r="R997">
        <v>30.5</v>
      </c>
      <c r="S997" s="6"/>
      <c r="T997" s="6"/>
      <c r="U997" s="6"/>
      <c r="V997" s="6"/>
      <c r="W997" s="6"/>
    </row>
    <row r="998" spans="1:23" x14ac:dyDescent="0.25">
      <c r="A998" s="2">
        <v>44916</v>
      </c>
      <c r="B998" t="s">
        <v>9273</v>
      </c>
      <c r="C998" t="s">
        <v>9218</v>
      </c>
      <c r="E998" t="s">
        <v>10322</v>
      </c>
      <c r="F998" t="s">
        <v>10649</v>
      </c>
      <c r="G998">
        <v>12</v>
      </c>
      <c r="I998" s="38">
        <v>0.16</v>
      </c>
      <c r="J998">
        <v>1.9</v>
      </c>
      <c r="K998" s="38"/>
      <c r="L998" s="6"/>
      <c r="M998" s="38">
        <v>0.16</v>
      </c>
      <c r="N998">
        <v>1.9</v>
      </c>
      <c r="O998">
        <v>1.9</v>
      </c>
      <c r="P998" s="6"/>
      <c r="Q998" s="6"/>
      <c r="R998">
        <v>1.9</v>
      </c>
      <c r="S998" s="6"/>
      <c r="T998" s="6"/>
      <c r="U998" s="6"/>
      <c r="V998" s="6"/>
      <c r="W998" s="6"/>
    </row>
    <row r="999" spans="1:23" x14ac:dyDescent="0.25">
      <c r="A999" s="2">
        <v>44914</v>
      </c>
      <c r="B999" t="s">
        <v>9273</v>
      </c>
      <c r="C999" t="s">
        <v>9224</v>
      </c>
      <c r="E999" t="s">
        <v>10323</v>
      </c>
      <c r="F999" t="s">
        <v>10535</v>
      </c>
      <c r="G999">
        <v>80</v>
      </c>
      <c r="I999" s="38">
        <v>0.25</v>
      </c>
      <c r="J999">
        <v>20</v>
      </c>
      <c r="K999" s="38">
        <v>0.19</v>
      </c>
      <c r="L999">
        <v>14.9</v>
      </c>
      <c r="M999" s="38">
        <v>0.25</v>
      </c>
      <c r="N999">
        <v>20</v>
      </c>
      <c r="O999">
        <v>20</v>
      </c>
      <c r="P999">
        <v>14.9</v>
      </c>
      <c r="Q999">
        <v>5.0999999999999996</v>
      </c>
      <c r="R999" s="6"/>
      <c r="S999" s="6"/>
      <c r="T999" s="6"/>
      <c r="U999" s="6"/>
      <c r="V999" s="6"/>
      <c r="W999" s="6"/>
    </row>
    <row r="1000" spans="1:23" x14ac:dyDescent="0.25">
      <c r="A1000" s="2">
        <v>44911</v>
      </c>
      <c r="B1000" t="s">
        <v>9243</v>
      </c>
      <c r="C1000" t="s">
        <v>9218</v>
      </c>
      <c r="E1000" t="s">
        <v>10324</v>
      </c>
      <c r="F1000" t="s">
        <v>10650</v>
      </c>
      <c r="G1000">
        <v>120</v>
      </c>
      <c r="I1000" s="38">
        <v>1</v>
      </c>
      <c r="J1000">
        <v>120</v>
      </c>
      <c r="K1000" s="38">
        <v>1</v>
      </c>
      <c r="L1000">
        <v>120</v>
      </c>
      <c r="M1000" s="38">
        <v>0.8</v>
      </c>
      <c r="N1000">
        <v>96</v>
      </c>
      <c r="O1000">
        <v>96</v>
      </c>
      <c r="P1000" s="6"/>
      <c r="Q1000" s="6"/>
      <c r="R1000">
        <v>2.9</v>
      </c>
      <c r="S1000" s="6"/>
      <c r="T1000" s="6"/>
      <c r="U1000" s="6"/>
      <c r="V1000">
        <v>93.1</v>
      </c>
      <c r="W1000" s="6"/>
    </row>
    <row r="1001" spans="1:23" x14ac:dyDescent="0.25">
      <c r="A1001" s="2">
        <v>44924</v>
      </c>
      <c r="B1001" t="s">
        <v>9261</v>
      </c>
      <c r="C1001" t="s">
        <v>318</v>
      </c>
      <c r="E1001" t="s">
        <v>10325</v>
      </c>
      <c r="F1001" t="s">
        <v>10651</v>
      </c>
      <c r="G1001">
        <v>246.6</v>
      </c>
      <c r="I1001" s="38">
        <v>0.3</v>
      </c>
      <c r="J1001">
        <v>74</v>
      </c>
      <c r="K1001" s="38">
        <v>0.08</v>
      </c>
      <c r="L1001">
        <v>20.5</v>
      </c>
      <c r="M1001" s="38">
        <v>0.22</v>
      </c>
      <c r="N1001">
        <v>53.4</v>
      </c>
      <c r="O1001">
        <v>53.4</v>
      </c>
      <c r="P1001" s="6"/>
      <c r="Q1001">
        <v>24.7</v>
      </c>
      <c r="R1001" s="6"/>
      <c r="S1001">
        <v>12.3</v>
      </c>
      <c r="T1001" s="6"/>
      <c r="U1001" s="6"/>
      <c r="V1001">
        <v>16.399999999999999</v>
      </c>
      <c r="W1001" s="6"/>
    </row>
    <row r="1002" spans="1:23" x14ac:dyDescent="0.25">
      <c r="A1002" s="2">
        <v>44721</v>
      </c>
      <c r="B1002" t="s">
        <v>9289</v>
      </c>
      <c r="C1002" t="s">
        <v>9218</v>
      </c>
      <c r="E1002" t="s">
        <v>10326</v>
      </c>
      <c r="F1002" t="s">
        <v>10652</v>
      </c>
      <c r="G1002">
        <v>22</v>
      </c>
      <c r="I1002" s="38">
        <v>1</v>
      </c>
      <c r="J1002">
        <v>22</v>
      </c>
      <c r="K1002" s="38">
        <v>1</v>
      </c>
      <c r="L1002">
        <v>22</v>
      </c>
      <c r="M1002" s="38">
        <v>1</v>
      </c>
      <c r="N1002">
        <v>22</v>
      </c>
      <c r="O1002">
        <v>22</v>
      </c>
      <c r="P1002" s="6"/>
      <c r="Q1002" s="6"/>
      <c r="R1002" s="6"/>
      <c r="S1002">
        <v>22</v>
      </c>
      <c r="T1002" s="6"/>
      <c r="U1002" s="6"/>
      <c r="V1002" s="6"/>
      <c r="W1002" s="6"/>
    </row>
    <row r="1003" spans="1:23" x14ac:dyDescent="0.25">
      <c r="A1003" s="2">
        <v>44918</v>
      </c>
      <c r="B1003" t="s">
        <v>9276</v>
      </c>
      <c r="C1003" t="s">
        <v>318</v>
      </c>
      <c r="E1003" t="s">
        <v>10327</v>
      </c>
      <c r="F1003" t="s">
        <v>10653</v>
      </c>
      <c r="G1003">
        <v>150</v>
      </c>
      <c r="I1003" s="38">
        <v>0.01</v>
      </c>
      <c r="J1003">
        <v>1.5</v>
      </c>
      <c r="K1003" s="38">
        <v>0.01</v>
      </c>
      <c r="L1003">
        <v>0.8</v>
      </c>
      <c r="M1003" s="38">
        <v>0.01</v>
      </c>
      <c r="N1003">
        <v>0.8</v>
      </c>
      <c r="O1003">
        <v>0.8</v>
      </c>
      <c r="P1003">
        <v>0.8</v>
      </c>
      <c r="Q1003" s="6"/>
      <c r="R1003" s="6"/>
      <c r="S1003" s="6"/>
      <c r="T1003" s="6"/>
      <c r="U1003" s="6"/>
      <c r="V1003" s="6"/>
      <c r="W1003" s="6"/>
    </row>
    <row r="1004" spans="1:23" x14ac:dyDescent="0.25">
      <c r="A1004" s="2">
        <v>44916</v>
      </c>
      <c r="B1004" t="s">
        <v>9320</v>
      </c>
      <c r="C1004" t="s">
        <v>9218</v>
      </c>
      <c r="E1004" t="s">
        <v>10328</v>
      </c>
      <c r="F1004" t="s">
        <v>10654</v>
      </c>
      <c r="G1004">
        <v>6</v>
      </c>
      <c r="I1004" s="38">
        <v>0.34</v>
      </c>
      <c r="J1004">
        <v>2</v>
      </c>
      <c r="K1004" s="38"/>
      <c r="L1004" s="6"/>
      <c r="M1004" s="38">
        <v>0.34</v>
      </c>
      <c r="N1004">
        <v>2</v>
      </c>
      <c r="O1004">
        <v>2</v>
      </c>
      <c r="P1004" s="6"/>
      <c r="Q1004" s="6"/>
      <c r="R1004">
        <v>2</v>
      </c>
      <c r="S1004" s="6"/>
      <c r="T1004" s="6"/>
      <c r="U1004" s="6"/>
      <c r="V1004" s="6"/>
      <c r="W1004" s="6"/>
    </row>
    <row r="1005" spans="1:23" x14ac:dyDescent="0.25">
      <c r="A1005" s="2">
        <v>44916</v>
      </c>
      <c r="B1005" t="s">
        <v>9380</v>
      </c>
      <c r="C1005" t="s">
        <v>9218</v>
      </c>
      <c r="E1005" t="s">
        <v>10328</v>
      </c>
      <c r="F1005" t="s">
        <v>10654</v>
      </c>
      <c r="G1005">
        <v>5</v>
      </c>
      <c r="I1005" s="38">
        <v>0.34</v>
      </c>
      <c r="J1005">
        <v>1.7</v>
      </c>
      <c r="K1005" s="38"/>
      <c r="L1005" s="6"/>
      <c r="M1005" s="38">
        <v>0.34</v>
      </c>
      <c r="N1005">
        <v>1.7</v>
      </c>
      <c r="O1005">
        <v>1.7</v>
      </c>
      <c r="P1005" s="6"/>
      <c r="Q1005" s="6"/>
      <c r="R1005">
        <v>1.7</v>
      </c>
      <c r="S1005" s="6"/>
      <c r="T1005" s="6"/>
      <c r="U1005" s="6"/>
      <c r="V1005" s="6"/>
      <c r="W1005" s="6"/>
    </row>
    <row r="1006" spans="1:23" x14ac:dyDescent="0.25">
      <c r="A1006" s="2">
        <v>44916</v>
      </c>
      <c r="B1006" t="s">
        <v>9276</v>
      </c>
      <c r="C1006" t="s">
        <v>9218</v>
      </c>
      <c r="E1006" t="s">
        <v>10328</v>
      </c>
      <c r="F1006" t="s">
        <v>10654</v>
      </c>
      <c r="G1006">
        <v>86</v>
      </c>
      <c r="I1006" s="38">
        <v>0.34</v>
      </c>
      <c r="J1006">
        <v>29.2</v>
      </c>
      <c r="K1006" s="38"/>
      <c r="L1006" s="6"/>
      <c r="M1006" s="38">
        <v>0.34</v>
      </c>
      <c r="N1006">
        <v>29.2</v>
      </c>
      <c r="O1006">
        <v>29.2</v>
      </c>
      <c r="P1006" s="6"/>
      <c r="Q1006" s="6"/>
      <c r="R1006">
        <v>29.2</v>
      </c>
      <c r="S1006" s="6"/>
      <c r="T1006" s="6"/>
      <c r="U1006" s="6"/>
      <c r="V1006" s="6"/>
      <c r="W1006" s="6"/>
    </row>
    <row r="1007" spans="1:23" x14ac:dyDescent="0.25">
      <c r="A1007" s="2">
        <v>44916</v>
      </c>
      <c r="B1007" t="s">
        <v>9243</v>
      </c>
      <c r="C1007" t="s">
        <v>9218</v>
      </c>
      <c r="E1007" t="s">
        <v>10328</v>
      </c>
      <c r="F1007" t="s">
        <v>10654</v>
      </c>
      <c r="G1007">
        <v>3</v>
      </c>
      <c r="I1007" s="38">
        <v>0.34</v>
      </c>
      <c r="J1007">
        <v>1</v>
      </c>
      <c r="K1007" s="38"/>
      <c r="L1007" s="6"/>
      <c r="M1007" s="38">
        <v>0.34</v>
      </c>
      <c r="N1007">
        <v>1</v>
      </c>
      <c r="O1007">
        <v>1</v>
      </c>
      <c r="P1007" s="6"/>
      <c r="Q1007" s="6"/>
      <c r="R1007">
        <v>1</v>
      </c>
      <c r="S1007" s="6"/>
      <c r="T1007" s="6"/>
      <c r="U1007" s="6"/>
      <c r="V1007" s="6"/>
      <c r="W1007" s="6"/>
    </row>
    <row r="1008" spans="1:23" x14ac:dyDescent="0.25">
      <c r="A1008" s="2">
        <v>44918</v>
      </c>
      <c r="B1008" t="s">
        <v>9292</v>
      </c>
      <c r="C1008" t="s">
        <v>318</v>
      </c>
      <c r="E1008" t="s">
        <v>10329</v>
      </c>
      <c r="F1008" t="s">
        <v>10655</v>
      </c>
      <c r="G1008">
        <v>200</v>
      </c>
      <c r="I1008" s="38">
        <v>0.01</v>
      </c>
      <c r="J1008">
        <v>2</v>
      </c>
      <c r="K1008" s="38">
        <v>0.01</v>
      </c>
      <c r="L1008">
        <v>1</v>
      </c>
      <c r="M1008" s="38">
        <v>0.01</v>
      </c>
      <c r="N1008">
        <v>1</v>
      </c>
      <c r="O1008">
        <v>1</v>
      </c>
      <c r="P1008">
        <v>1</v>
      </c>
      <c r="Q1008" s="6"/>
      <c r="R1008" s="6"/>
      <c r="S1008" s="6"/>
      <c r="T1008" s="6"/>
      <c r="U1008" s="6"/>
      <c r="V1008" s="6"/>
      <c r="W1008" s="6"/>
    </row>
    <row r="1009" spans="1:23" x14ac:dyDescent="0.25">
      <c r="A1009" s="2">
        <v>44768</v>
      </c>
      <c r="B1009" t="s">
        <v>9380</v>
      </c>
      <c r="C1009" t="s">
        <v>9224</v>
      </c>
      <c r="E1009" t="s">
        <v>10073</v>
      </c>
      <c r="F1009" t="s">
        <v>9754</v>
      </c>
      <c r="G1009">
        <v>200</v>
      </c>
      <c r="I1009" s="38">
        <v>0.2</v>
      </c>
      <c r="J1009">
        <v>40</v>
      </c>
      <c r="K1009" s="38"/>
      <c r="L1009" s="6"/>
      <c r="M1009" s="38">
        <v>0.2</v>
      </c>
      <c r="N1009">
        <v>40</v>
      </c>
      <c r="O1009">
        <v>40</v>
      </c>
      <c r="P1009">
        <v>12.6</v>
      </c>
      <c r="Q1009">
        <v>1.4</v>
      </c>
      <c r="R1009" s="6"/>
      <c r="S1009">
        <v>26</v>
      </c>
      <c r="T1009" s="6"/>
      <c r="U1009" s="6"/>
      <c r="V1009" s="6"/>
      <c r="W1009" s="6"/>
    </row>
    <row r="1010" spans="1:23" x14ac:dyDescent="0.25">
      <c r="A1010" s="2">
        <v>44841</v>
      </c>
      <c r="B1010" t="s">
        <v>9364</v>
      </c>
      <c r="C1010" t="s">
        <v>9218</v>
      </c>
      <c r="E1010" t="s">
        <v>10330</v>
      </c>
      <c r="F1010" t="s">
        <v>10656</v>
      </c>
      <c r="G1010">
        <v>130</v>
      </c>
      <c r="I1010" s="38">
        <v>0.9</v>
      </c>
      <c r="J1010">
        <v>116.4</v>
      </c>
      <c r="K1010" s="38"/>
      <c r="L1010" s="6"/>
      <c r="M1010" s="38">
        <v>0.9</v>
      </c>
      <c r="N1010">
        <v>116.4</v>
      </c>
      <c r="O1010">
        <v>116.4</v>
      </c>
      <c r="P1010" s="6"/>
      <c r="Q1010" s="6"/>
      <c r="R1010" s="6"/>
      <c r="S1010" s="6"/>
      <c r="T1010" s="6"/>
      <c r="U1010" s="6"/>
      <c r="V1010">
        <v>116.4</v>
      </c>
      <c r="W1010" s="6"/>
    </row>
    <row r="1011" spans="1:23" x14ac:dyDescent="0.25">
      <c r="A1011" s="2">
        <v>44701</v>
      </c>
      <c r="B1011" t="s">
        <v>9243</v>
      </c>
      <c r="C1011" t="s">
        <v>9224</v>
      </c>
      <c r="E1011" t="s">
        <v>9861</v>
      </c>
      <c r="F1011" t="s">
        <v>9862</v>
      </c>
      <c r="G1011">
        <v>2.1</v>
      </c>
      <c r="I1011" s="38">
        <v>0.02</v>
      </c>
      <c r="J1011">
        <v>0</v>
      </c>
      <c r="K1011" s="38">
        <v>0.01</v>
      </c>
      <c r="L1011">
        <v>0</v>
      </c>
      <c r="M1011" s="38">
        <v>0.01</v>
      </c>
      <c r="N1011">
        <v>0</v>
      </c>
      <c r="O1011">
        <v>0</v>
      </c>
      <c r="P1011">
        <v>0</v>
      </c>
      <c r="Q1011" s="6"/>
      <c r="R1011" s="6"/>
      <c r="S1011" s="6"/>
      <c r="T1011" s="6"/>
      <c r="U1011" s="6"/>
      <c r="V1011" s="6"/>
      <c r="W1011" s="6"/>
    </row>
    <row r="1012" spans="1:23" x14ac:dyDescent="0.25">
      <c r="A1012" s="2">
        <v>44868</v>
      </c>
      <c r="B1012" t="s">
        <v>7066</v>
      </c>
      <c r="C1012" t="s">
        <v>9229</v>
      </c>
      <c r="E1012" t="s">
        <v>10331</v>
      </c>
      <c r="F1012" t="s">
        <v>10657</v>
      </c>
      <c r="G1012">
        <v>42.5</v>
      </c>
      <c r="I1012" s="38">
        <v>0.3</v>
      </c>
      <c r="J1012">
        <v>12.7</v>
      </c>
      <c r="K1012" s="38"/>
      <c r="L1012" s="6"/>
      <c r="M1012" s="38">
        <v>0.3</v>
      </c>
      <c r="N1012">
        <v>12.7</v>
      </c>
      <c r="O1012">
        <v>9.8000000000000007</v>
      </c>
      <c r="P1012" s="6"/>
      <c r="Q1012">
        <v>5.5</v>
      </c>
      <c r="R1012" s="6"/>
      <c r="S1012">
        <v>2.1</v>
      </c>
      <c r="T1012">
        <v>2.1</v>
      </c>
      <c r="U1012" s="6"/>
      <c r="V1012" s="6"/>
      <c r="W1012">
        <v>3</v>
      </c>
    </row>
    <row r="1013" spans="1:23" x14ac:dyDescent="0.25">
      <c r="A1013" s="2">
        <v>44726</v>
      </c>
      <c r="B1013" t="s">
        <v>9243</v>
      </c>
      <c r="C1013" t="s">
        <v>9224</v>
      </c>
      <c r="E1013" t="s">
        <v>10129</v>
      </c>
      <c r="F1013" t="s">
        <v>10455</v>
      </c>
      <c r="G1013">
        <v>24</v>
      </c>
      <c r="I1013" s="38">
        <v>0.5</v>
      </c>
      <c r="J1013">
        <v>12</v>
      </c>
      <c r="K1013" s="38"/>
      <c r="L1013" s="6"/>
      <c r="M1013" s="38">
        <v>0.5</v>
      </c>
      <c r="N1013">
        <v>12</v>
      </c>
      <c r="O1013">
        <v>12</v>
      </c>
      <c r="P1013" s="6"/>
      <c r="Q1013">
        <v>12</v>
      </c>
      <c r="R1013" s="6"/>
      <c r="S1013" s="6"/>
      <c r="T1013" s="6"/>
      <c r="U1013" s="6"/>
      <c r="V1013" s="6"/>
      <c r="W1013" s="6"/>
    </row>
    <row r="1014" spans="1:23" x14ac:dyDescent="0.25">
      <c r="A1014" s="2">
        <v>44726</v>
      </c>
      <c r="B1014" t="s">
        <v>9243</v>
      </c>
      <c r="C1014" t="s">
        <v>9224</v>
      </c>
      <c r="E1014" t="s">
        <v>10129</v>
      </c>
      <c r="F1014" t="s">
        <v>10455</v>
      </c>
      <c r="G1014">
        <v>30</v>
      </c>
      <c r="I1014" s="38">
        <v>0.5</v>
      </c>
      <c r="J1014">
        <v>15</v>
      </c>
      <c r="K1014" s="38"/>
      <c r="L1014" s="6"/>
      <c r="M1014" s="38">
        <v>0.5</v>
      </c>
      <c r="N1014">
        <v>15</v>
      </c>
      <c r="O1014">
        <v>15</v>
      </c>
      <c r="P1014" s="6"/>
      <c r="Q1014">
        <v>15</v>
      </c>
      <c r="R1014" s="6"/>
      <c r="S1014" s="6"/>
      <c r="T1014" s="6"/>
      <c r="U1014" s="6"/>
      <c r="V1014" s="6"/>
      <c r="W1014" s="6"/>
    </row>
    <row r="1015" spans="1:23" x14ac:dyDescent="0.25">
      <c r="A1015" s="2">
        <v>44918</v>
      </c>
      <c r="B1015" t="s">
        <v>7066</v>
      </c>
      <c r="C1015" t="s">
        <v>9218</v>
      </c>
      <c r="E1015" t="s">
        <v>10332</v>
      </c>
      <c r="F1015" t="s">
        <v>10658</v>
      </c>
      <c r="G1015">
        <v>220</v>
      </c>
      <c r="I1015" s="38">
        <v>0.06</v>
      </c>
      <c r="J1015">
        <v>13.2</v>
      </c>
      <c r="K1015" s="38"/>
      <c r="L1015" s="6"/>
      <c r="M1015" s="38">
        <v>0.06</v>
      </c>
      <c r="N1015">
        <v>13.2</v>
      </c>
      <c r="O1015" s="6"/>
      <c r="P1015" s="6"/>
      <c r="Q1015" s="6"/>
      <c r="R1015" s="6"/>
      <c r="S1015" s="6"/>
      <c r="T1015" s="6"/>
      <c r="U1015" s="6"/>
      <c r="V1015" s="6"/>
      <c r="W1015">
        <v>13.2</v>
      </c>
    </row>
    <row r="1016" spans="1:23" x14ac:dyDescent="0.25">
      <c r="A1016" s="2">
        <v>44755</v>
      </c>
      <c r="B1016" t="s">
        <v>9273</v>
      </c>
      <c r="C1016" t="s">
        <v>9218</v>
      </c>
      <c r="E1016" t="s">
        <v>10303</v>
      </c>
      <c r="F1016" t="s">
        <v>10629</v>
      </c>
      <c r="G1016">
        <v>80</v>
      </c>
      <c r="I1016" s="38">
        <v>1</v>
      </c>
      <c r="J1016">
        <v>80</v>
      </c>
      <c r="K1016" s="38">
        <v>1</v>
      </c>
      <c r="L1016">
        <v>80</v>
      </c>
      <c r="M1016" s="38">
        <v>1</v>
      </c>
      <c r="N1016">
        <v>80</v>
      </c>
      <c r="O1016">
        <v>80</v>
      </c>
      <c r="P1016" s="6"/>
      <c r="Q1016" s="6"/>
      <c r="R1016" s="6"/>
      <c r="S1016">
        <v>80</v>
      </c>
      <c r="T1016" s="6"/>
      <c r="U1016" s="6"/>
      <c r="V1016" s="6"/>
      <c r="W1016" s="6"/>
    </row>
    <row r="1017" spans="1:23" x14ac:dyDescent="0.25">
      <c r="A1017" s="2">
        <v>44799</v>
      </c>
      <c r="B1017" t="s">
        <v>9273</v>
      </c>
      <c r="C1017" t="s">
        <v>9218</v>
      </c>
      <c r="E1017" t="s">
        <v>10192</v>
      </c>
      <c r="F1017" t="s">
        <v>10518</v>
      </c>
      <c r="G1017">
        <v>25</v>
      </c>
      <c r="I1017" s="38">
        <v>0.79</v>
      </c>
      <c r="J1017">
        <v>19.8</v>
      </c>
      <c r="K1017" s="38"/>
      <c r="L1017" s="6"/>
      <c r="M1017" s="38">
        <v>0.79</v>
      </c>
      <c r="N1017">
        <v>19.8</v>
      </c>
      <c r="O1017">
        <v>19</v>
      </c>
      <c r="P1017" s="6"/>
      <c r="Q1017" s="6"/>
      <c r="R1017" s="6"/>
      <c r="S1017">
        <v>19</v>
      </c>
      <c r="T1017" s="6"/>
      <c r="U1017" s="6"/>
      <c r="V1017" s="6"/>
      <c r="W1017">
        <v>0.8</v>
      </c>
    </row>
    <row r="1018" spans="1:23" x14ac:dyDescent="0.25">
      <c r="A1018" s="2">
        <v>44799</v>
      </c>
      <c r="B1018" t="s">
        <v>9273</v>
      </c>
      <c r="C1018" t="s">
        <v>9218</v>
      </c>
      <c r="E1018" t="s">
        <v>10192</v>
      </c>
      <c r="F1018" t="s">
        <v>10518</v>
      </c>
      <c r="G1018">
        <v>25</v>
      </c>
      <c r="I1018" s="38">
        <v>0.79</v>
      </c>
      <c r="J1018">
        <v>19.8</v>
      </c>
      <c r="K1018" s="38"/>
      <c r="L1018" s="6"/>
      <c r="M1018" s="38">
        <v>0.79</v>
      </c>
      <c r="N1018">
        <v>19.8</v>
      </c>
      <c r="O1018">
        <v>19</v>
      </c>
      <c r="P1018" s="6"/>
      <c r="Q1018" s="6"/>
      <c r="R1018" s="6"/>
      <c r="S1018">
        <v>19</v>
      </c>
      <c r="T1018" s="6"/>
      <c r="U1018" s="6"/>
      <c r="V1018" s="6"/>
      <c r="W1018">
        <v>0.8</v>
      </c>
    </row>
    <row r="1019" spans="1:23" x14ac:dyDescent="0.25">
      <c r="A1019" s="2">
        <v>44768</v>
      </c>
      <c r="B1019" t="s">
        <v>9243</v>
      </c>
      <c r="C1019" t="s">
        <v>318</v>
      </c>
      <c r="E1019" t="s">
        <v>10333</v>
      </c>
      <c r="F1019" t="s">
        <v>10659</v>
      </c>
      <c r="G1019">
        <v>100</v>
      </c>
      <c r="I1019" s="38">
        <v>0.08</v>
      </c>
      <c r="J1019">
        <v>7.7</v>
      </c>
      <c r="K1019" s="38"/>
      <c r="L1019" s="6"/>
      <c r="M1019" s="38">
        <v>0.08</v>
      </c>
      <c r="N1019">
        <v>7.7</v>
      </c>
      <c r="O1019">
        <v>7.7</v>
      </c>
      <c r="P1019" s="6"/>
      <c r="Q1019" s="6"/>
      <c r="R1019" s="6"/>
      <c r="S1019" s="6"/>
      <c r="T1019" s="6"/>
      <c r="U1019" s="6"/>
      <c r="V1019">
        <v>7.7</v>
      </c>
      <c r="W1019" s="6"/>
    </row>
    <row r="1020" spans="1:23" x14ac:dyDescent="0.25">
      <c r="A1020" s="2">
        <v>44926</v>
      </c>
      <c r="B1020" t="s">
        <v>9253</v>
      </c>
      <c r="C1020" t="s">
        <v>9224</v>
      </c>
      <c r="E1020" t="s">
        <v>10334</v>
      </c>
      <c r="F1020" t="s">
        <v>10660</v>
      </c>
      <c r="G1020">
        <v>500</v>
      </c>
      <c r="I1020" s="38">
        <v>0.5</v>
      </c>
      <c r="J1020">
        <v>250</v>
      </c>
      <c r="K1020" s="38">
        <v>0.08</v>
      </c>
      <c r="L1020">
        <v>37.5</v>
      </c>
      <c r="M1020" s="38">
        <v>0.43</v>
      </c>
      <c r="N1020">
        <v>212.5</v>
      </c>
      <c r="O1020">
        <v>192.5</v>
      </c>
      <c r="P1020">
        <v>100</v>
      </c>
      <c r="Q1020">
        <v>35</v>
      </c>
      <c r="R1020" s="6"/>
      <c r="S1020">
        <v>20</v>
      </c>
      <c r="T1020" s="6"/>
      <c r="U1020" s="6"/>
      <c r="V1020">
        <v>37.5</v>
      </c>
      <c r="W1020">
        <v>20</v>
      </c>
    </row>
    <row r="1021" spans="1:23" x14ac:dyDescent="0.25">
      <c r="A1021" s="2">
        <v>44915</v>
      </c>
      <c r="B1021" t="s">
        <v>9320</v>
      </c>
      <c r="C1021" t="s">
        <v>9229</v>
      </c>
      <c r="E1021" t="s">
        <v>10335</v>
      </c>
      <c r="F1021" t="s">
        <v>10661</v>
      </c>
      <c r="G1021">
        <v>40</v>
      </c>
      <c r="I1021" s="38">
        <v>0.3</v>
      </c>
      <c r="J1021">
        <v>12</v>
      </c>
      <c r="K1021" s="38"/>
      <c r="L1021" s="6"/>
      <c r="M1021" s="38">
        <v>0.3</v>
      </c>
      <c r="N1021">
        <v>12</v>
      </c>
      <c r="O1021">
        <v>9.1999999999999993</v>
      </c>
      <c r="P1021" s="6"/>
      <c r="Q1021">
        <v>5.2</v>
      </c>
      <c r="R1021" s="6"/>
      <c r="S1021">
        <v>4</v>
      </c>
      <c r="T1021" s="6"/>
      <c r="U1021" s="6"/>
      <c r="V1021" s="6"/>
      <c r="W1021">
        <v>2.8</v>
      </c>
    </row>
    <row r="1022" spans="1:23" x14ac:dyDescent="0.25">
      <c r="A1022" s="2">
        <v>44726</v>
      </c>
      <c r="B1022" t="s">
        <v>9243</v>
      </c>
      <c r="C1022" t="s">
        <v>9224</v>
      </c>
      <c r="E1022" t="s">
        <v>10129</v>
      </c>
      <c r="F1022" t="s">
        <v>10455</v>
      </c>
      <c r="G1022">
        <v>250</v>
      </c>
      <c r="I1022" s="38">
        <v>0.5</v>
      </c>
      <c r="J1022">
        <v>125</v>
      </c>
      <c r="K1022" s="38"/>
      <c r="L1022" s="6"/>
      <c r="M1022" s="38">
        <v>0.5</v>
      </c>
      <c r="N1022">
        <v>125</v>
      </c>
      <c r="O1022">
        <v>125</v>
      </c>
      <c r="P1022" s="6"/>
      <c r="Q1022">
        <v>125</v>
      </c>
      <c r="R1022" s="6"/>
      <c r="S1022" s="6"/>
      <c r="T1022" s="6"/>
      <c r="U1022" s="6"/>
      <c r="V1022" s="6"/>
      <c r="W1022" s="6"/>
    </row>
    <row r="1023" spans="1:23" x14ac:dyDescent="0.25">
      <c r="A1023" s="2">
        <v>44911</v>
      </c>
      <c r="B1023" t="s">
        <v>6278</v>
      </c>
      <c r="C1023" t="s">
        <v>9229</v>
      </c>
      <c r="E1023" t="s">
        <v>10336</v>
      </c>
      <c r="F1023" t="s">
        <v>10662</v>
      </c>
      <c r="G1023">
        <v>150</v>
      </c>
      <c r="I1023" s="38">
        <v>0.54</v>
      </c>
      <c r="J1023">
        <v>81</v>
      </c>
      <c r="K1023" s="38">
        <v>0.08</v>
      </c>
      <c r="L1023">
        <v>12</v>
      </c>
      <c r="M1023" s="38">
        <v>0.54</v>
      </c>
      <c r="N1023">
        <v>81</v>
      </c>
      <c r="O1023">
        <v>6.6</v>
      </c>
      <c r="P1023" s="6"/>
      <c r="Q1023" s="6"/>
      <c r="R1023" s="6"/>
      <c r="S1023">
        <v>1.3</v>
      </c>
      <c r="T1023" s="6"/>
      <c r="U1023" s="6"/>
      <c r="V1023">
        <v>5.4</v>
      </c>
      <c r="W1023">
        <v>74.400000000000006</v>
      </c>
    </row>
    <row r="1024" spans="1:23" x14ac:dyDescent="0.25">
      <c r="A1024" s="2">
        <v>44907</v>
      </c>
      <c r="B1024" t="s">
        <v>9380</v>
      </c>
      <c r="C1024" t="s">
        <v>9218</v>
      </c>
      <c r="E1024" t="s">
        <v>10337</v>
      </c>
      <c r="F1024" t="s">
        <v>10663</v>
      </c>
      <c r="G1024">
        <v>790</v>
      </c>
      <c r="I1024" s="38">
        <v>0.95</v>
      </c>
      <c r="J1024">
        <v>750.5</v>
      </c>
      <c r="K1024" s="38"/>
      <c r="L1024" s="6"/>
      <c r="M1024" s="38">
        <v>0.95</v>
      </c>
      <c r="N1024">
        <v>750.5</v>
      </c>
      <c r="O1024">
        <v>750.5</v>
      </c>
      <c r="P1024" s="6"/>
      <c r="Q1024" s="6"/>
      <c r="R1024" s="6"/>
      <c r="S1024" s="6"/>
      <c r="T1024" s="6"/>
      <c r="U1024" s="6"/>
      <c r="V1024">
        <v>750.5</v>
      </c>
      <c r="W1024" s="6"/>
    </row>
    <row r="1025" spans="1:23" x14ac:dyDescent="0.25">
      <c r="A1025" s="2">
        <v>44909</v>
      </c>
      <c r="B1025" t="s">
        <v>7066</v>
      </c>
      <c r="C1025" t="s">
        <v>9229</v>
      </c>
      <c r="E1025" t="s">
        <v>9955</v>
      </c>
      <c r="F1025" t="s">
        <v>9956</v>
      </c>
      <c r="G1025">
        <v>600</v>
      </c>
      <c r="I1025" s="38">
        <v>0.3</v>
      </c>
      <c r="J1025">
        <v>180</v>
      </c>
      <c r="K1025" s="38">
        <v>0.17</v>
      </c>
      <c r="L1025">
        <v>102</v>
      </c>
      <c r="M1025" s="38">
        <v>0.13</v>
      </c>
      <c r="N1025">
        <v>78</v>
      </c>
      <c r="O1025">
        <v>48</v>
      </c>
      <c r="P1025" s="6"/>
      <c r="Q1025" s="6"/>
      <c r="R1025" s="6"/>
      <c r="S1025">
        <v>48</v>
      </c>
      <c r="T1025" s="6"/>
      <c r="U1025" s="6"/>
      <c r="V1025" s="6"/>
      <c r="W1025">
        <v>30</v>
      </c>
    </row>
    <row r="1026" spans="1:23" x14ac:dyDescent="0.25">
      <c r="A1026" s="2">
        <v>44726</v>
      </c>
      <c r="B1026" t="s">
        <v>9243</v>
      </c>
      <c r="C1026" t="s">
        <v>9218</v>
      </c>
      <c r="E1026" t="s">
        <v>10161</v>
      </c>
      <c r="F1026" t="s">
        <v>10487</v>
      </c>
      <c r="G1026">
        <v>90</v>
      </c>
      <c r="I1026" s="38">
        <v>1</v>
      </c>
      <c r="J1026">
        <v>90</v>
      </c>
      <c r="K1026" s="38">
        <v>1</v>
      </c>
      <c r="L1026">
        <v>90</v>
      </c>
      <c r="M1026" s="38">
        <v>1</v>
      </c>
      <c r="N1026">
        <v>90</v>
      </c>
      <c r="O1026">
        <v>90</v>
      </c>
      <c r="P1026">
        <v>90</v>
      </c>
      <c r="Q1026" s="6"/>
      <c r="R1026" s="6"/>
      <c r="S1026" s="6"/>
      <c r="T1026" s="6"/>
      <c r="U1026" s="6"/>
      <c r="V1026" s="6"/>
      <c r="W1026" s="6"/>
    </row>
    <row r="1027" spans="1:23" x14ac:dyDescent="0.25">
      <c r="A1027" s="2">
        <v>44747</v>
      </c>
      <c r="B1027" t="s">
        <v>9243</v>
      </c>
      <c r="C1027" t="s">
        <v>9218</v>
      </c>
      <c r="E1027" t="s">
        <v>10338</v>
      </c>
      <c r="F1027" t="s">
        <v>10664</v>
      </c>
      <c r="G1027">
        <v>24.5</v>
      </c>
      <c r="I1027" s="38">
        <v>0.02</v>
      </c>
      <c r="J1027">
        <v>0.5</v>
      </c>
      <c r="K1027" s="38"/>
      <c r="L1027" s="6"/>
      <c r="M1027" s="38">
        <v>0.02</v>
      </c>
      <c r="N1027">
        <v>0.5</v>
      </c>
      <c r="O1027">
        <v>0.5</v>
      </c>
      <c r="P1027" s="6"/>
      <c r="Q1027" s="6"/>
      <c r="R1027">
        <v>0.5</v>
      </c>
      <c r="S1027" s="6"/>
      <c r="T1027" s="6"/>
      <c r="U1027" s="6"/>
      <c r="V1027" s="6"/>
      <c r="W1027" s="6"/>
    </row>
    <row r="1028" spans="1:23" x14ac:dyDescent="0.25">
      <c r="A1028" s="2">
        <v>44748</v>
      </c>
      <c r="B1028" t="s">
        <v>9243</v>
      </c>
      <c r="C1028" t="s">
        <v>9218</v>
      </c>
      <c r="E1028" t="s">
        <v>10190</v>
      </c>
      <c r="F1028" t="s">
        <v>10516</v>
      </c>
      <c r="G1028">
        <v>43</v>
      </c>
      <c r="I1028" s="38">
        <v>0.56999999999999995</v>
      </c>
      <c r="J1028">
        <v>24.4</v>
      </c>
      <c r="K1028" s="38">
        <v>0.54</v>
      </c>
      <c r="L1028">
        <v>23</v>
      </c>
      <c r="M1028" s="38">
        <v>0.42</v>
      </c>
      <c r="N1028">
        <v>18</v>
      </c>
      <c r="O1028">
        <v>18</v>
      </c>
      <c r="P1028" s="6"/>
      <c r="Q1028" s="6"/>
      <c r="R1028">
        <v>18</v>
      </c>
      <c r="S1028" s="6"/>
      <c r="T1028" s="6"/>
      <c r="U1028" s="6"/>
      <c r="V1028" s="6"/>
      <c r="W1028" s="6"/>
    </row>
    <row r="1029" spans="1:23" x14ac:dyDescent="0.25">
      <c r="A1029" s="2">
        <v>44916</v>
      </c>
      <c r="B1029" t="s">
        <v>9292</v>
      </c>
      <c r="C1029" t="s">
        <v>9218</v>
      </c>
      <c r="E1029" t="s">
        <v>10339</v>
      </c>
      <c r="F1029" t="s">
        <v>10665</v>
      </c>
      <c r="G1029">
        <v>250</v>
      </c>
      <c r="I1029" s="38">
        <v>0.1</v>
      </c>
      <c r="J1029">
        <v>25.2</v>
      </c>
      <c r="K1029" s="38"/>
      <c r="L1029" s="6"/>
      <c r="M1029" s="38">
        <v>0.1</v>
      </c>
      <c r="N1029">
        <v>25.2</v>
      </c>
      <c r="O1029">
        <v>25.2</v>
      </c>
      <c r="P1029" s="6"/>
      <c r="Q1029">
        <v>16.2</v>
      </c>
      <c r="R1029">
        <v>8.9</v>
      </c>
      <c r="S1029" s="6"/>
      <c r="T1029" s="6"/>
      <c r="U1029" s="6"/>
      <c r="V1029" s="6"/>
      <c r="W1029" s="6"/>
    </row>
    <row r="1030" spans="1:23" x14ac:dyDescent="0.25">
      <c r="A1030" s="2">
        <v>44797</v>
      </c>
      <c r="B1030" t="s">
        <v>9639</v>
      </c>
      <c r="C1030" t="s">
        <v>9229</v>
      </c>
      <c r="E1030" t="s">
        <v>9989</v>
      </c>
      <c r="F1030" t="s">
        <v>9990</v>
      </c>
      <c r="G1030">
        <v>296</v>
      </c>
      <c r="I1030" s="38">
        <v>0.83</v>
      </c>
      <c r="J1030">
        <v>245.6</v>
      </c>
      <c r="K1030" s="38">
        <v>0.75</v>
      </c>
      <c r="L1030">
        <v>222</v>
      </c>
      <c r="M1030" s="38">
        <v>0.83</v>
      </c>
      <c r="N1030">
        <v>245.6</v>
      </c>
      <c r="O1030">
        <v>245.6</v>
      </c>
      <c r="P1030">
        <v>222</v>
      </c>
      <c r="Q1030" s="6"/>
      <c r="R1030" s="6"/>
      <c r="S1030" s="6"/>
      <c r="T1030" s="6"/>
      <c r="U1030" s="6"/>
      <c r="V1030">
        <v>23.7</v>
      </c>
      <c r="W1030" s="6"/>
    </row>
    <row r="1031" spans="1:23" x14ac:dyDescent="0.25">
      <c r="A1031" s="2">
        <v>44818</v>
      </c>
      <c r="B1031" t="s">
        <v>7066</v>
      </c>
      <c r="C1031" t="s">
        <v>9229</v>
      </c>
      <c r="E1031" t="s">
        <v>10340</v>
      </c>
      <c r="F1031" t="s">
        <v>10666</v>
      </c>
      <c r="G1031">
        <v>42.4</v>
      </c>
      <c r="I1031" s="38">
        <v>0.19</v>
      </c>
      <c r="J1031">
        <v>8.1</v>
      </c>
      <c r="K1031" s="38"/>
      <c r="L1031" s="6"/>
      <c r="M1031" s="38">
        <v>0.19</v>
      </c>
      <c r="N1031">
        <v>8.1</v>
      </c>
      <c r="O1031">
        <v>6.2</v>
      </c>
      <c r="P1031" s="6"/>
      <c r="Q1031" s="6"/>
      <c r="R1031" s="6"/>
      <c r="S1031">
        <v>6.2</v>
      </c>
      <c r="T1031" s="6"/>
      <c r="U1031" s="6"/>
      <c r="V1031" s="6"/>
      <c r="W1031">
        <v>1.9</v>
      </c>
    </row>
    <row r="1032" spans="1:23" x14ac:dyDescent="0.25">
      <c r="A1032" s="2">
        <v>44915</v>
      </c>
      <c r="B1032" t="s">
        <v>9387</v>
      </c>
      <c r="C1032" t="s">
        <v>9452</v>
      </c>
      <c r="E1032" t="s">
        <v>10341</v>
      </c>
      <c r="F1032" t="s">
        <v>10667</v>
      </c>
      <c r="G1032">
        <v>50</v>
      </c>
      <c r="I1032" s="38">
        <v>0.3</v>
      </c>
      <c r="J1032">
        <v>15</v>
      </c>
      <c r="K1032" s="38">
        <v>0.02</v>
      </c>
      <c r="L1032">
        <v>1</v>
      </c>
      <c r="M1032" s="38">
        <v>0.28000000000000003</v>
      </c>
      <c r="N1032">
        <v>14</v>
      </c>
      <c r="O1032">
        <v>13</v>
      </c>
      <c r="P1032">
        <v>2</v>
      </c>
      <c r="Q1032">
        <v>2</v>
      </c>
      <c r="R1032">
        <v>0.5</v>
      </c>
      <c r="S1032">
        <v>2</v>
      </c>
      <c r="T1032" s="6"/>
      <c r="U1032">
        <v>1</v>
      </c>
      <c r="V1032">
        <v>5.5</v>
      </c>
      <c r="W1032">
        <v>1</v>
      </c>
    </row>
    <row r="1033" spans="1:23" x14ac:dyDescent="0.25">
      <c r="A1033" s="2">
        <v>44763</v>
      </c>
      <c r="B1033" t="s">
        <v>9276</v>
      </c>
      <c r="C1033" t="s">
        <v>9218</v>
      </c>
      <c r="E1033" t="s">
        <v>10110</v>
      </c>
      <c r="F1033" t="s">
        <v>10436</v>
      </c>
      <c r="G1033">
        <v>22.9</v>
      </c>
      <c r="I1033" s="38">
        <v>1</v>
      </c>
      <c r="J1033">
        <v>22.9</v>
      </c>
      <c r="K1033" s="38"/>
      <c r="L1033" s="6"/>
      <c r="M1033" s="38">
        <v>1</v>
      </c>
      <c r="N1033">
        <v>22.9</v>
      </c>
      <c r="O1033">
        <v>22.9</v>
      </c>
      <c r="P1033" s="6"/>
      <c r="Q1033" s="6"/>
      <c r="R1033" s="6"/>
      <c r="S1033" s="6"/>
      <c r="T1033" s="6"/>
      <c r="U1033" s="6"/>
      <c r="V1033">
        <v>22.9</v>
      </c>
      <c r="W1033" s="6"/>
    </row>
    <row r="1034" spans="1:23" x14ac:dyDescent="0.25">
      <c r="A1034" s="2">
        <v>44910</v>
      </c>
      <c r="B1034" t="s">
        <v>9243</v>
      </c>
      <c r="C1034" t="s">
        <v>9224</v>
      </c>
      <c r="E1034" t="s">
        <v>10041</v>
      </c>
      <c r="F1034" t="s">
        <v>10042</v>
      </c>
      <c r="G1034">
        <v>500</v>
      </c>
      <c r="I1034" s="38">
        <v>0.2</v>
      </c>
      <c r="J1034">
        <v>100</v>
      </c>
      <c r="K1034" s="38"/>
      <c r="L1034" s="6"/>
      <c r="M1034" s="38">
        <v>0.2</v>
      </c>
      <c r="N1034">
        <v>100</v>
      </c>
      <c r="O1034">
        <v>100</v>
      </c>
      <c r="P1034">
        <v>5</v>
      </c>
      <c r="Q1034">
        <v>80</v>
      </c>
      <c r="R1034" s="6"/>
      <c r="S1034">
        <v>5</v>
      </c>
      <c r="T1034" s="6"/>
      <c r="U1034" s="6"/>
      <c r="V1034">
        <v>10</v>
      </c>
      <c r="W1034" s="6"/>
    </row>
    <row r="1035" spans="1:23" x14ac:dyDescent="0.25">
      <c r="A1035" s="2">
        <v>44764</v>
      </c>
      <c r="B1035" t="s">
        <v>9243</v>
      </c>
      <c r="C1035" t="s">
        <v>9218</v>
      </c>
      <c r="E1035" t="s">
        <v>10161</v>
      </c>
      <c r="F1035" t="s">
        <v>10487</v>
      </c>
      <c r="G1035">
        <v>12.8</v>
      </c>
      <c r="I1035" s="38">
        <v>1</v>
      </c>
      <c r="J1035">
        <v>12.8</v>
      </c>
      <c r="K1035" s="38">
        <v>1</v>
      </c>
      <c r="L1035">
        <v>12.8</v>
      </c>
      <c r="M1035" s="38">
        <v>1</v>
      </c>
      <c r="N1035">
        <v>12.8</v>
      </c>
      <c r="O1035">
        <v>12.8</v>
      </c>
      <c r="P1035">
        <v>12.8</v>
      </c>
      <c r="Q1035" s="6"/>
      <c r="R1035" s="6"/>
      <c r="S1035" s="6"/>
      <c r="T1035" s="6"/>
      <c r="U1035" s="6"/>
      <c r="V1035" s="6"/>
      <c r="W1035" s="6"/>
    </row>
    <row r="1036" spans="1:23" x14ac:dyDescent="0.25">
      <c r="A1036" s="2">
        <v>44764</v>
      </c>
      <c r="B1036" t="s">
        <v>9243</v>
      </c>
      <c r="C1036" t="s">
        <v>9218</v>
      </c>
      <c r="E1036" t="s">
        <v>10161</v>
      </c>
      <c r="F1036" t="s">
        <v>10487</v>
      </c>
      <c r="G1036">
        <v>10.1</v>
      </c>
      <c r="I1036" s="38">
        <v>1</v>
      </c>
      <c r="J1036">
        <v>10.1</v>
      </c>
      <c r="K1036" s="38">
        <v>1</v>
      </c>
      <c r="L1036">
        <v>10.1</v>
      </c>
      <c r="M1036" s="38">
        <v>1</v>
      </c>
      <c r="N1036">
        <v>10.1</v>
      </c>
      <c r="O1036">
        <v>10.1</v>
      </c>
      <c r="P1036">
        <v>10.1</v>
      </c>
      <c r="Q1036" s="6"/>
      <c r="R1036" s="6"/>
      <c r="S1036" s="6"/>
      <c r="T1036" s="6"/>
      <c r="U1036" s="6"/>
      <c r="V1036" s="6"/>
      <c r="W1036" s="6"/>
    </row>
    <row r="1037" spans="1:23" x14ac:dyDescent="0.25">
      <c r="A1037" s="2">
        <v>44764</v>
      </c>
      <c r="B1037" t="s">
        <v>9243</v>
      </c>
      <c r="C1037" t="s">
        <v>9218</v>
      </c>
      <c r="E1037" t="s">
        <v>10161</v>
      </c>
      <c r="F1037" t="s">
        <v>10487</v>
      </c>
      <c r="G1037">
        <v>6.3</v>
      </c>
      <c r="I1037" s="38">
        <v>1</v>
      </c>
      <c r="J1037">
        <v>6.3</v>
      </c>
      <c r="K1037" s="38">
        <v>1</v>
      </c>
      <c r="L1037">
        <v>6.3</v>
      </c>
      <c r="M1037" s="38">
        <v>1</v>
      </c>
      <c r="N1037">
        <v>6.3</v>
      </c>
      <c r="O1037">
        <v>6.3</v>
      </c>
      <c r="P1037">
        <v>6.3</v>
      </c>
      <c r="Q1037" s="6"/>
      <c r="R1037" s="6"/>
      <c r="S1037" s="6"/>
      <c r="T1037" s="6"/>
      <c r="U1037" s="6"/>
      <c r="V1037" s="6"/>
      <c r="W1037" s="6"/>
    </row>
    <row r="1038" spans="1:23" x14ac:dyDescent="0.25">
      <c r="A1038" s="2">
        <v>44764</v>
      </c>
      <c r="B1038" t="s">
        <v>9243</v>
      </c>
      <c r="C1038" t="s">
        <v>9218</v>
      </c>
      <c r="E1038" t="s">
        <v>10161</v>
      </c>
      <c r="F1038" t="s">
        <v>10487</v>
      </c>
      <c r="G1038">
        <v>12.5</v>
      </c>
      <c r="I1038" s="38">
        <v>1</v>
      </c>
      <c r="J1038">
        <v>12.5</v>
      </c>
      <c r="K1038" s="38">
        <v>1</v>
      </c>
      <c r="L1038">
        <v>12.5</v>
      </c>
      <c r="M1038" s="38">
        <v>1</v>
      </c>
      <c r="N1038">
        <v>12.5</v>
      </c>
      <c r="O1038">
        <v>12.5</v>
      </c>
      <c r="P1038">
        <v>12.5</v>
      </c>
      <c r="Q1038" s="6"/>
      <c r="R1038" s="6"/>
      <c r="S1038" s="6"/>
      <c r="T1038" s="6"/>
      <c r="U1038" s="6"/>
      <c r="V1038" s="6"/>
      <c r="W1038" s="6"/>
    </row>
    <row r="1039" spans="1:23" x14ac:dyDescent="0.25">
      <c r="A1039" s="2">
        <v>44764</v>
      </c>
      <c r="B1039" t="s">
        <v>9243</v>
      </c>
      <c r="C1039" t="s">
        <v>9218</v>
      </c>
      <c r="E1039" t="s">
        <v>10161</v>
      </c>
      <c r="F1039" t="s">
        <v>10487</v>
      </c>
      <c r="G1039">
        <v>11.4</v>
      </c>
      <c r="I1039" s="38">
        <v>1</v>
      </c>
      <c r="J1039">
        <v>11.4</v>
      </c>
      <c r="K1039" s="38">
        <v>1</v>
      </c>
      <c r="L1039">
        <v>11.4</v>
      </c>
      <c r="M1039" s="38">
        <v>1</v>
      </c>
      <c r="N1039">
        <v>11.4</v>
      </c>
      <c r="O1039">
        <v>11.4</v>
      </c>
      <c r="P1039">
        <v>11.4</v>
      </c>
      <c r="Q1039" s="6"/>
      <c r="R1039" s="6"/>
      <c r="S1039" s="6"/>
      <c r="T1039" s="6"/>
      <c r="U1039" s="6"/>
      <c r="V1039" s="6"/>
      <c r="W1039" s="6"/>
    </row>
    <row r="1040" spans="1:23" x14ac:dyDescent="0.25">
      <c r="A1040" s="2">
        <v>44764</v>
      </c>
      <c r="B1040" t="s">
        <v>9243</v>
      </c>
      <c r="C1040" t="s">
        <v>9218</v>
      </c>
      <c r="E1040" t="s">
        <v>10161</v>
      </c>
      <c r="F1040" t="s">
        <v>10487</v>
      </c>
      <c r="G1040">
        <v>12.5</v>
      </c>
      <c r="I1040" s="38">
        <v>1</v>
      </c>
      <c r="J1040">
        <v>12.5</v>
      </c>
      <c r="K1040" s="38">
        <v>1</v>
      </c>
      <c r="L1040">
        <v>12.5</v>
      </c>
      <c r="M1040" s="38">
        <v>1</v>
      </c>
      <c r="N1040">
        <v>12.5</v>
      </c>
      <c r="O1040">
        <v>12.5</v>
      </c>
      <c r="P1040">
        <v>12.5</v>
      </c>
      <c r="Q1040" s="6"/>
      <c r="R1040" s="6"/>
      <c r="S1040" s="6"/>
      <c r="T1040" s="6"/>
      <c r="U1040" s="6"/>
      <c r="V1040" s="6"/>
      <c r="W1040" s="6"/>
    </row>
    <row r="1041" spans="1:23" x14ac:dyDescent="0.25">
      <c r="A1041" s="2">
        <v>44764</v>
      </c>
      <c r="B1041" t="s">
        <v>9243</v>
      </c>
      <c r="C1041" t="s">
        <v>9218</v>
      </c>
      <c r="E1041" t="s">
        <v>10161</v>
      </c>
      <c r="F1041" t="s">
        <v>10487</v>
      </c>
      <c r="G1041">
        <v>12.8</v>
      </c>
      <c r="I1041" s="38">
        <v>1</v>
      </c>
      <c r="J1041">
        <v>12.8</v>
      </c>
      <c r="K1041" s="38">
        <v>1</v>
      </c>
      <c r="L1041">
        <v>12.8</v>
      </c>
      <c r="M1041" s="38">
        <v>1</v>
      </c>
      <c r="N1041">
        <v>12.8</v>
      </c>
      <c r="O1041">
        <v>12.8</v>
      </c>
      <c r="P1041">
        <v>12.8</v>
      </c>
      <c r="Q1041" s="6"/>
      <c r="R1041" s="6"/>
      <c r="S1041" s="6"/>
      <c r="T1041" s="6"/>
      <c r="U1041" s="6"/>
      <c r="V1041" s="6"/>
      <c r="W1041" s="6"/>
    </row>
    <row r="1042" spans="1:23" x14ac:dyDescent="0.25">
      <c r="A1042" s="2">
        <v>44764</v>
      </c>
      <c r="B1042" t="s">
        <v>9243</v>
      </c>
      <c r="C1042" t="s">
        <v>9218</v>
      </c>
      <c r="E1042" t="s">
        <v>10161</v>
      </c>
      <c r="F1042" t="s">
        <v>10487</v>
      </c>
      <c r="G1042">
        <v>3.4</v>
      </c>
      <c r="I1042" s="38">
        <v>1</v>
      </c>
      <c r="J1042">
        <v>3.4</v>
      </c>
      <c r="K1042" s="38">
        <v>1</v>
      </c>
      <c r="L1042">
        <v>3.4</v>
      </c>
      <c r="M1042" s="38">
        <v>1</v>
      </c>
      <c r="N1042">
        <v>3.4</v>
      </c>
      <c r="O1042">
        <v>3.4</v>
      </c>
      <c r="P1042">
        <v>3.4</v>
      </c>
      <c r="Q1042" s="6"/>
      <c r="R1042" s="6"/>
      <c r="S1042" s="6"/>
      <c r="T1042" s="6"/>
      <c r="U1042" s="6"/>
      <c r="V1042" s="6"/>
      <c r="W1042" s="6"/>
    </row>
    <row r="1043" spans="1:23" x14ac:dyDescent="0.25">
      <c r="A1043" s="2">
        <v>44764</v>
      </c>
      <c r="B1043" t="s">
        <v>9243</v>
      </c>
      <c r="C1043" t="s">
        <v>9218</v>
      </c>
      <c r="E1043" t="s">
        <v>10161</v>
      </c>
      <c r="F1043" t="s">
        <v>10487</v>
      </c>
      <c r="G1043">
        <v>10.4</v>
      </c>
      <c r="I1043" s="38">
        <v>1</v>
      </c>
      <c r="J1043">
        <v>10.4</v>
      </c>
      <c r="K1043" s="38">
        <v>1</v>
      </c>
      <c r="L1043">
        <v>10.4</v>
      </c>
      <c r="M1043" s="38">
        <v>1</v>
      </c>
      <c r="N1043">
        <v>10.4</v>
      </c>
      <c r="O1043">
        <v>10.4</v>
      </c>
      <c r="P1043">
        <v>10.4</v>
      </c>
      <c r="Q1043" s="6"/>
      <c r="R1043" s="6"/>
      <c r="S1043" s="6"/>
      <c r="T1043" s="6"/>
      <c r="U1043" s="6"/>
      <c r="V1043" s="6"/>
      <c r="W1043" s="6"/>
    </row>
    <row r="1044" spans="1:23" x14ac:dyDescent="0.25">
      <c r="A1044" s="2">
        <v>44764</v>
      </c>
      <c r="B1044" t="s">
        <v>9243</v>
      </c>
      <c r="C1044" t="s">
        <v>9218</v>
      </c>
      <c r="E1044" t="s">
        <v>10161</v>
      </c>
      <c r="F1044" t="s">
        <v>10487</v>
      </c>
      <c r="G1044">
        <v>12.5</v>
      </c>
      <c r="I1044" s="38">
        <v>1</v>
      </c>
      <c r="J1044">
        <v>12.5</v>
      </c>
      <c r="K1044" s="38">
        <v>1</v>
      </c>
      <c r="L1044">
        <v>12.5</v>
      </c>
      <c r="M1044" s="38">
        <v>1</v>
      </c>
      <c r="N1044">
        <v>12.5</v>
      </c>
      <c r="O1044">
        <v>12.5</v>
      </c>
      <c r="P1044">
        <v>12.5</v>
      </c>
      <c r="Q1044" s="6"/>
      <c r="R1044" s="6"/>
      <c r="S1044" s="6"/>
      <c r="T1044" s="6"/>
      <c r="U1044" s="6"/>
      <c r="V1044" s="6"/>
      <c r="W1044" s="6"/>
    </row>
    <row r="1045" spans="1:23" x14ac:dyDescent="0.25">
      <c r="A1045" s="2">
        <v>44764</v>
      </c>
      <c r="B1045" t="s">
        <v>9243</v>
      </c>
      <c r="C1045" t="s">
        <v>9218</v>
      </c>
      <c r="E1045" t="s">
        <v>10161</v>
      </c>
      <c r="F1045" t="s">
        <v>10487</v>
      </c>
      <c r="G1045">
        <v>12.6</v>
      </c>
      <c r="I1045" s="38">
        <v>1</v>
      </c>
      <c r="J1045">
        <v>12.6</v>
      </c>
      <c r="K1045" s="38">
        <v>1</v>
      </c>
      <c r="L1045">
        <v>12.6</v>
      </c>
      <c r="M1045" s="38">
        <v>1</v>
      </c>
      <c r="N1045">
        <v>12.6</v>
      </c>
      <c r="O1045">
        <v>12.6</v>
      </c>
      <c r="P1045">
        <v>12.6</v>
      </c>
      <c r="Q1045" s="6"/>
      <c r="R1045" s="6"/>
      <c r="S1045" s="6"/>
      <c r="T1045" s="6"/>
      <c r="U1045" s="6"/>
      <c r="V1045" s="6"/>
      <c r="W1045" s="6"/>
    </row>
    <row r="1046" spans="1:23" x14ac:dyDescent="0.25">
      <c r="A1046" s="2">
        <v>44764</v>
      </c>
      <c r="B1046" t="s">
        <v>9243</v>
      </c>
      <c r="C1046" t="s">
        <v>9218</v>
      </c>
      <c r="E1046" t="s">
        <v>10161</v>
      </c>
      <c r="F1046" t="s">
        <v>10487</v>
      </c>
      <c r="G1046">
        <v>12.8</v>
      </c>
      <c r="I1046" s="38">
        <v>1</v>
      </c>
      <c r="J1046">
        <v>12.8</v>
      </c>
      <c r="K1046" s="38">
        <v>1</v>
      </c>
      <c r="L1046">
        <v>12.8</v>
      </c>
      <c r="M1046" s="38">
        <v>1</v>
      </c>
      <c r="N1046">
        <v>12.8</v>
      </c>
      <c r="O1046">
        <v>12.8</v>
      </c>
      <c r="P1046">
        <v>12.8</v>
      </c>
      <c r="Q1046" s="6"/>
      <c r="R1046" s="6"/>
      <c r="S1046" s="6"/>
      <c r="T1046" s="6"/>
      <c r="U1046" s="6"/>
      <c r="V1046" s="6"/>
      <c r="W1046" s="6"/>
    </row>
    <row r="1047" spans="1:23" x14ac:dyDescent="0.25">
      <c r="A1047" s="2">
        <v>44909</v>
      </c>
      <c r="B1047" t="s">
        <v>9243</v>
      </c>
      <c r="C1047" t="s">
        <v>9218</v>
      </c>
      <c r="E1047" t="s">
        <v>10342</v>
      </c>
      <c r="F1047" t="s">
        <v>10668</v>
      </c>
      <c r="G1047">
        <v>40</v>
      </c>
      <c r="I1047" s="38">
        <v>0.6</v>
      </c>
      <c r="J1047">
        <v>24</v>
      </c>
      <c r="K1047" s="38"/>
      <c r="L1047" s="6"/>
      <c r="M1047" s="38">
        <v>0.6</v>
      </c>
      <c r="N1047">
        <v>24</v>
      </c>
      <c r="O1047">
        <v>24</v>
      </c>
      <c r="P1047" s="6"/>
      <c r="Q1047" s="6"/>
      <c r="R1047">
        <v>24</v>
      </c>
      <c r="S1047" s="6"/>
      <c r="T1047" s="6"/>
      <c r="U1047" s="6"/>
      <c r="V1047" s="6"/>
      <c r="W1047" s="6"/>
    </row>
    <row r="1048" spans="1:23" x14ac:dyDescent="0.25">
      <c r="A1048" s="2">
        <v>44764</v>
      </c>
      <c r="B1048" t="s">
        <v>9243</v>
      </c>
      <c r="C1048" t="s">
        <v>9218</v>
      </c>
      <c r="E1048" t="s">
        <v>10161</v>
      </c>
      <c r="F1048" t="s">
        <v>10487</v>
      </c>
      <c r="G1048">
        <v>1.1000000000000001</v>
      </c>
      <c r="I1048" s="38">
        <v>1</v>
      </c>
      <c r="J1048">
        <v>1.1000000000000001</v>
      </c>
      <c r="K1048" s="38">
        <v>1</v>
      </c>
      <c r="L1048">
        <v>1.1000000000000001</v>
      </c>
      <c r="M1048" s="38">
        <v>1</v>
      </c>
      <c r="N1048">
        <v>1.1000000000000001</v>
      </c>
      <c r="O1048">
        <v>1.1000000000000001</v>
      </c>
      <c r="P1048">
        <v>1.1000000000000001</v>
      </c>
      <c r="Q1048" s="6"/>
      <c r="R1048" s="6"/>
      <c r="S1048" s="6"/>
      <c r="T1048" s="6"/>
      <c r="U1048" s="6"/>
      <c r="V1048" s="6"/>
      <c r="W1048" s="6"/>
    </row>
    <row r="1049" spans="1:23" x14ac:dyDescent="0.25">
      <c r="A1049" s="2">
        <v>44764</v>
      </c>
      <c r="B1049" t="s">
        <v>9243</v>
      </c>
      <c r="C1049" t="s">
        <v>9218</v>
      </c>
      <c r="E1049" t="s">
        <v>10161</v>
      </c>
      <c r="F1049" t="s">
        <v>10487</v>
      </c>
      <c r="G1049">
        <v>0.6</v>
      </c>
      <c r="I1049" s="38">
        <v>1</v>
      </c>
      <c r="J1049">
        <v>0.6</v>
      </c>
      <c r="K1049" s="38">
        <v>1</v>
      </c>
      <c r="L1049">
        <v>0.6</v>
      </c>
      <c r="M1049" s="38">
        <v>1</v>
      </c>
      <c r="N1049">
        <v>0.6</v>
      </c>
      <c r="O1049">
        <v>0.6</v>
      </c>
      <c r="P1049">
        <v>0.6</v>
      </c>
      <c r="Q1049" s="6"/>
      <c r="R1049" s="6"/>
      <c r="S1049" s="6"/>
      <c r="T1049" s="6"/>
      <c r="U1049" s="6"/>
      <c r="V1049" s="6"/>
      <c r="W1049" s="6"/>
    </row>
    <row r="1050" spans="1:23" x14ac:dyDescent="0.25">
      <c r="A1050" s="2">
        <v>44764</v>
      </c>
      <c r="B1050" t="s">
        <v>9243</v>
      </c>
      <c r="C1050" t="s">
        <v>9218</v>
      </c>
      <c r="E1050" t="s">
        <v>10161</v>
      </c>
      <c r="F1050" t="s">
        <v>10487</v>
      </c>
      <c r="G1050">
        <v>0.4</v>
      </c>
      <c r="I1050" s="38">
        <v>1</v>
      </c>
      <c r="J1050">
        <v>0.4</v>
      </c>
      <c r="K1050" s="38">
        <v>1</v>
      </c>
      <c r="L1050">
        <v>0.4</v>
      </c>
      <c r="M1050" s="38">
        <v>1</v>
      </c>
      <c r="N1050">
        <v>0.4</v>
      </c>
      <c r="O1050">
        <v>0.4</v>
      </c>
      <c r="P1050">
        <v>0.4</v>
      </c>
      <c r="Q1050" s="6"/>
      <c r="R1050" s="6"/>
      <c r="S1050" s="6"/>
      <c r="T1050" s="6"/>
      <c r="U1050" s="6"/>
      <c r="V1050" s="6"/>
      <c r="W1050" s="6"/>
    </row>
    <row r="1051" spans="1:23" x14ac:dyDescent="0.25">
      <c r="A1051" s="2">
        <v>44764</v>
      </c>
      <c r="B1051" t="s">
        <v>9243</v>
      </c>
      <c r="C1051" t="s">
        <v>9218</v>
      </c>
      <c r="E1051" t="s">
        <v>10161</v>
      </c>
      <c r="F1051" t="s">
        <v>10487</v>
      </c>
      <c r="G1051">
        <v>0.6</v>
      </c>
      <c r="I1051" s="38">
        <v>1</v>
      </c>
      <c r="J1051">
        <v>0.6</v>
      </c>
      <c r="K1051" s="38">
        <v>1</v>
      </c>
      <c r="L1051">
        <v>0.6</v>
      </c>
      <c r="M1051" s="38">
        <v>1</v>
      </c>
      <c r="N1051">
        <v>0.6</v>
      </c>
      <c r="O1051">
        <v>0.6</v>
      </c>
      <c r="P1051">
        <v>0.6</v>
      </c>
      <c r="Q1051" s="6"/>
      <c r="R1051" s="6"/>
      <c r="S1051" s="6"/>
      <c r="T1051" s="6"/>
      <c r="U1051" s="6"/>
      <c r="V1051" s="6"/>
      <c r="W1051" s="6"/>
    </row>
    <row r="1052" spans="1:23" x14ac:dyDescent="0.25">
      <c r="A1052" s="2">
        <v>44764</v>
      </c>
      <c r="B1052" t="s">
        <v>9243</v>
      </c>
      <c r="C1052" t="s">
        <v>9218</v>
      </c>
      <c r="E1052" t="s">
        <v>10161</v>
      </c>
      <c r="F1052" t="s">
        <v>10487</v>
      </c>
      <c r="G1052">
        <v>0.6</v>
      </c>
      <c r="I1052" s="38">
        <v>1</v>
      </c>
      <c r="J1052">
        <v>0.6</v>
      </c>
      <c r="K1052" s="38">
        <v>1</v>
      </c>
      <c r="L1052">
        <v>0.6</v>
      </c>
      <c r="M1052" s="38">
        <v>1</v>
      </c>
      <c r="N1052">
        <v>0.6</v>
      </c>
      <c r="O1052">
        <v>0.6</v>
      </c>
      <c r="P1052">
        <v>0.6</v>
      </c>
      <c r="Q1052" s="6"/>
      <c r="R1052" s="6"/>
      <c r="S1052" s="6"/>
      <c r="T1052" s="6"/>
      <c r="U1052" s="6"/>
      <c r="V1052" s="6"/>
      <c r="W1052" s="6"/>
    </row>
    <row r="1053" spans="1:23" x14ac:dyDescent="0.25">
      <c r="A1053" s="2">
        <v>44764</v>
      </c>
      <c r="B1053" t="s">
        <v>9243</v>
      </c>
      <c r="C1053" t="s">
        <v>9218</v>
      </c>
      <c r="E1053" t="s">
        <v>10161</v>
      </c>
      <c r="F1053" t="s">
        <v>10487</v>
      </c>
      <c r="G1053">
        <v>0.7</v>
      </c>
      <c r="I1053" s="38">
        <v>1</v>
      </c>
      <c r="J1053">
        <v>0.7</v>
      </c>
      <c r="K1053" s="38">
        <v>1</v>
      </c>
      <c r="L1053">
        <v>0.7</v>
      </c>
      <c r="M1053" s="38">
        <v>1</v>
      </c>
      <c r="N1053">
        <v>0.7</v>
      </c>
      <c r="O1053">
        <v>0.7</v>
      </c>
      <c r="P1053">
        <v>0.7</v>
      </c>
      <c r="Q1053" s="6"/>
      <c r="R1053" s="6"/>
      <c r="S1053" s="6"/>
      <c r="T1053" s="6"/>
      <c r="U1053" s="6"/>
      <c r="V1053" s="6"/>
      <c r="W1053" s="6"/>
    </row>
    <row r="1054" spans="1:23" x14ac:dyDescent="0.25">
      <c r="A1054" s="2">
        <v>44764</v>
      </c>
      <c r="B1054" t="s">
        <v>9243</v>
      </c>
      <c r="C1054" t="s">
        <v>9218</v>
      </c>
      <c r="E1054" t="s">
        <v>10161</v>
      </c>
      <c r="F1054" t="s">
        <v>10487</v>
      </c>
      <c r="G1054">
        <v>0.8</v>
      </c>
      <c r="I1054" s="38">
        <v>1</v>
      </c>
      <c r="J1054">
        <v>0.8</v>
      </c>
      <c r="K1054" s="38">
        <v>1</v>
      </c>
      <c r="L1054">
        <v>0.8</v>
      </c>
      <c r="M1054" s="38">
        <v>1</v>
      </c>
      <c r="N1054">
        <v>0.8</v>
      </c>
      <c r="O1054">
        <v>0.8</v>
      </c>
      <c r="P1054">
        <v>0.8</v>
      </c>
      <c r="Q1054" s="6"/>
      <c r="R1054" s="6"/>
      <c r="S1054" s="6"/>
      <c r="T1054" s="6"/>
      <c r="U1054" s="6"/>
      <c r="V1054" s="6"/>
      <c r="W1054" s="6"/>
    </row>
    <row r="1055" spans="1:23" x14ac:dyDescent="0.25">
      <c r="A1055" s="2">
        <v>44764</v>
      </c>
      <c r="B1055" t="s">
        <v>9243</v>
      </c>
      <c r="C1055" t="s">
        <v>9218</v>
      </c>
      <c r="E1055" t="s">
        <v>10161</v>
      </c>
      <c r="F1055" t="s">
        <v>10487</v>
      </c>
      <c r="G1055">
        <v>0.2</v>
      </c>
      <c r="I1055" s="38">
        <v>1</v>
      </c>
      <c r="J1055">
        <v>0.2</v>
      </c>
      <c r="K1055" s="38">
        <v>1</v>
      </c>
      <c r="L1055">
        <v>0.2</v>
      </c>
      <c r="M1055" s="38">
        <v>1</v>
      </c>
      <c r="N1055">
        <v>0.2</v>
      </c>
      <c r="O1055">
        <v>0.2</v>
      </c>
      <c r="P1055">
        <v>0.2</v>
      </c>
      <c r="Q1055" s="6"/>
      <c r="R1055" s="6"/>
      <c r="S1055" s="6"/>
      <c r="T1055" s="6"/>
      <c r="U1055" s="6"/>
      <c r="V1055" s="6"/>
      <c r="W1055" s="6"/>
    </row>
    <row r="1056" spans="1:23" x14ac:dyDescent="0.25">
      <c r="A1056" s="2">
        <v>44764</v>
      </c>
      <c r="B1056" t="s">
        <v>9243</v>
      </c>
      <c r="C1056" t="s">
        <v>9218</v>
      </c>
      <c r="E1056" t="s">
        <v>10161</v>
      </c>
      <c r="F1056" t="s">
        <v>10487</v>
      </c>
      <c r="G1056">
        <v>0.5</v>
      </c>
      <c r="I1056" s="38">
        <v>1</v>
      </c>
      <c r="J1056">
        <v>0.5</v>
      </c>
      <c r="K1056" s="38">
        <v>1</v>
      </c>
      <c r="L1056">
        <v>0.5</v>
      </c>
      <c r="M1056" s="38">
        <v>1</v>
      </c>
      <c r="N1056">
        <v>0.5</v>
      </c>
      <c r="O1056">
        <v>0.5</v>
      </c>
      <c r="P1056">
        <v>0.5</v>
      </c>
      <c r="Q1056" s="6"/>
      <c r="R1056" s="6"/>
      <c r="S1056" s="6"/>
      <c r="T1056" s="6"/>
      <c r="U1056" s="6"/>
      <c r="V1056" s="6"/>
      <c r="W1056" s="6"/>
    </row>
    <row r="1057" spans="1:23" x14ac:dyDescent="0.25">
      <c r="A1057" s="2">
        <v>44764</v>
      </c>
      <c r="B1057" t="s">
        <v>9243</v>
      </c>
      <c r="C1057" t="s">
        <v>9218</v>
      </c>
      <c r="E1057" t="s">
        <v>10161</v>
      </c>
      <c r="F1057" t="s">
        <v>10487</v>
      </c>
      <c r="G1057">
        <v>0.6</v>
      </c>
      <c r="I1057" s="38">
        <v>1</v>
      </c>
      <c r="J1057">
        <v>0.6</v>
      </c>
      <c r="K1057" s="38">
        <v>1</v>
      </c>
      <c r="L1057">
        <v>0.6</v>
      </c>
      <c r="M1057" s="38">
        <v>1</v>
      </c>
      <c r="N1057">
        <v>0.6</v>
      </c>
      <c r="O1057">
        <v>0.6</v>
      </c>
      <c r="P1057">
        <v>0.6</v>
      </c>
      <c r="Q1057" s="6"/>
      <c r="R1057" s="6"/>
      <c r="S1057" s="6"/>
      <c r="T1057" s="6"/>
      <c r="U1057" s="6"/>
      <c r="V1057" s="6"/>
      <c r="W1057" s="6"/>
    </row>
    <row r="1058" spans="1:23" x14ac:dyDescent="0.25">
      <c r="A1058" s="2">
        <v>44764</v>
      </c>
      <c r="B1058" t="s">
        <v>9243</v>
      </c>
      <c r="C1058" t="s">
        <v>9218</v>
      </c>
      <c r="E1058" t="s">
        <v>10161</v>
      </c>
      <c r="F1058" t="s">
        <v>10487</v>
      </c>
      <c r="G1058">
        <v>0.6</v>
      </c>
      <c r="I1058" s="38">
        <v>1</v>
      </c>
      <c r="J1058">
        <v>0.6</v>
      </c>
      <c r="K1058" s="38">
        <v>1</v>
      </c>
      <c r="L1058">
        <v>0.6</v>
      </c>
      <c r="M1058" s="38">
        <v>1</v>
      </c>
      <c r="N1058">
        <v>0.6</v>
      </c>
      <c r="O1058">
        <v>0.6</v>
      </c>
      <c r="P1058">
        <v>0.6</v>
      </c>
      <c r="Q1058" s="6"/>
      <c r="R1058" s="6"/>
      <c r="S1058" s="6"/>
      <c r="T1058" s="6"/>
      <c r="U1058" s="6"/>
      <c r="V1058" s="6"/>
      <c r="W1058" s="6"/>
    </row>
    <row r="1059" spans="1:23" x14ac:dyDescent="0.25">
      <c r="A1059" s="2">
        <v>44764</v>
      </c>
      <c r="B1059" t="s">
        <v>9243</v>
      </c>
      <c r="C1059" t="s">
        <v>9218</v>
      </c>
      <c r="E1059" t="s">
        <v>10161</v>
      </c>
      <c r="F1059" t="s">
        <v>10487</v>
      </c>
      <c r="G1059">
        <v>0.6</v>
      </c>
      <c r="I1059" s="38">
        <v>1</v>
      </c>
      <c r="J1059">
        <v>0.6</v>
      </c>
      <c r="K1059" s="38">
        <v>1</v>
      </c>
      <c r="L1059">
        <v>0.6</v>
      </c>
      <c r="M1059" s="38">
        <v>1</v>
      </c>
      <c r="N1059">
        <v>0.6</v>
      </c>
      <c r="O1059">
        <v>0.6</v>
      </c>
      <c r="P1059">
        <v>0.6</v>
      </c>
      <c r="Q1059" s="6"/>
      <c r="R1059" s="6"/>
      <c r="S1059" s="6"/>
      <c r="T1059" s="6"/>
      <c r="U1059" s="6"/>
      <c r="V1059" s="6"/>
      <c r="W1059" s="6"/>
    </row>
    <row r="1060" spans="1:23" x14ac:dyDescent="0.25">
      <c r="A1060" s="2">
        <v>44918</v>
      </c>
      <c r="B1060" t="s">
        <v>8761</v>
      </c>
      <c r="C1060" t="s">
        <v>9218</v>
      </c>
      <c r="E1060" t="s">
        <v>10343</v>
      </c>
      <c r="F1060" t="s">
        <v>10669</v>
      </c>
      <c r="G1060">
        <v>130</v>
      </c>
      <c r="I1060" s="38">
        <v>1</v>
      </c>
      <c r="J1060">
        <v>130</v>
      </c>
      <c r="K1060" s="38"/>
      <c r="L1060" s="6"/>
      <c r="M1060" s="38">
        <v>1</v>
      </c>
      <c r="N1060">
        <v>130</v>
      </c>
      <c r="O1060">
        <v>130</v>
      </c>
      <c r="P1060" s="6"/>
      <c r="Q1060" s="6"/>
      <c r="R1060" s="6"/>
      <c r="S1060" s="6"/>
      <c r="T1060" s="6"/>
      <c r="U1060" s="6"/>
      <c r="V1060">
        <v>130</v>
      </c>
      <c r="W1060" s="6"/>
    </row>
    <row r="1061" spans="1:23" x14ac:dyDescent="0.25">
      <c r="A1061" s="2">
        <v>44911</v>
      </c>
      <c r="B1061" t="s">
        <v>9273</v>
      </c>
      <c r="C1061" t="s">
        <v>9218</v>
      </c>
      <c r="E1061" t="s">
        <v>10344</v>
      </c>
      <c r="F1061" t="s">
        <v>9563</v>
      </c>
      <c r="G1061">
        <v>200</v>
      </c>
      <c r="I1061" s="38">
        <v>1</v>
      </c>
      <c r="J1061">
        <v>200</v>
      </c>
      <c r="K1061" s="38">
        <v>1</v>
      </c>
      <c r="L1061">
        <v>200</v>
      </c>
      <c r="M1061" s="38">
        <v>1</v>
      </c>
      <c r="N1061">
        <v>200</v>
      </c>
      <c r="O1061">
        <v>180</v>
      </c>
      <c r="P1061" s="6"/>
      <c r="Q1061" s="6"/>
      <c r="R1061" s="6"/>
      <c r="S1061">
        <v>180</v>
      </c>
      <c r="T1061" s="6"/>
      <c r="U1061" s="6"/>
      <c r="V1061" s="6"/>
      <c r="W1061">
        <v>20</v>
      </c>
    </row>
    <row r="1062" spans="1:23" x14ac:dyDescent="0.25">
      <c r="A1062" s="2">
        <v>44873</v>
      </c>
      <c r="B1062" t="s">
        <v>7066</v>
      </c>
      <c r="C1062" t="s">
        <v>9229</v>
      </c>
      <c r="E1062" t="s">
        <v>10345</v>
      </c>
      <c r="F1062" t="s">
        <v>10670</v>
      </c>
      <c r="G1062">
        <v>9.1999999999999993</v>
      </c>
      <c r="I1062" s="38">
        <v>0.36</v>
      </c>
      <c r="J1062">
        <v>3.3</v>
      </c>
      <c r="K1062" s="38"/>
      <c r="L1062" s="6"/>
      <c r="M1062" s="38">
        <v>0.36</v>
      </c>
      <c r="N1062">
        <v>3.3</v>
      </c>
      <c r="O1062">
        <v>3.3</v>
      </c>
      <c r="P1062" s="6"/>
      <c r="Q1062">
        <v>0</v>
      </c>
      <c r="R1062" s="6"/>
      <c r="S1062">
        <v>3.3</v>
      </c>
      <c r="T1062" s="6"/>
      <c r="U1062" s="6"/>
      <c r="V1062" s="6"/>
      <c r="W1062" s="6"/>
    </row>
    <row r="1063" spans="1:23" x14ac:dyDescent="0.25">
      <c r="A1063" s="2">
        <v>44761</v>
      </c>
      <c r="B1063" t="s">
        <v>9243</v>
      </c>
      <c r="C1063" t="s">
        <v>9218</v>
      </c>
      <c r="E1063" t="s">
        <v>10077</v>
      </c>
      <c r="F1063" t="s">
        <v>10402</v>
      </c>
      <c r="G1063">
        <v>24</v>
      </c>
      <c r="I1063" s="38">
        <v>1</v>
      </c>
      <c r="J1063">
        <v>24</v>
      </c>
      <c r="K1063" s="38">
        <v>1</v>
      </c>
      <c r="L1063">
        <v>24</v>
      </c>
      <c r="M1063" s="38">
        <v>1</v>
      </c>
      <c r="N1063">
        <v>24</v>
      </c>
      <c r="O1063">
        <v>24</v>
      </c>
      <c r="P1063" s="6"/>
      <c r="Q1063" s="6"/>
      <c r="R1063" s="6"/>
      <c r="S1063">
        <v>24</v>
      </c>
      <c r="T1063" s="6"/>
      <c r="U1063" s="6"/>
      <c r="V1063" s="6"/>
      <c r="W1063" s="6"/>
    </row>
    <row r="1064" spans="1:23" x14ac:dyDescent="0.25">
      <c r="A1064" s="2">
        <v>44761</v>
      </c>
      <c r="B1064" t="s">
        <v>9243</v>
      </c>
      <c r="C1064" t="s">
        <v>9218</v>
      </c>
      <c r="E1064" t="s">
        <v>10077</v>
      </c>
      <c r="F1064" t="s">
        <v>10402</v>
      </c>
      <c r="G1064">
        <v>6</v>
      </c>
      <c r="I1064" s="38">
        <v>1</v>
      </c>
      <c r="J1064">
        <v>6</v>
      </c>
      <c r="K1064" s="38">
        <v>1</v>
      </c>
      <c r="L1064">
        <v>6</v>
      </c>
      <c r="M1064" s="38">
        <v>1</v>
      </c>
      <c r="N1064">
        <v>6</v>
      </c>
      <c r="O1064">
        <v>6</v>
      </c>
      <c r="P1064" s="6"/>
      <c r="Q1064" s="6"/>
      <c r="R1064" s="6"/>
      <c r="S1064">
        <v>6</v>
      </c>
      <c r="T1064" s="6"/>
      <c r="U1064" s="6"/>
      <c r="V1064" s="6"/>
      <c r="W1064" s="6"/>
    </row>
    <row r="1065" spans="1:23" x14ac:dyDescent="0.25">
      <c r="A1065" s="2">
        <v>44761</v>
      </c>
      <c r="B1065" t="s">
        <v>9243</v>
      </c>
      <c r="C1065" t="s">
        <v>9218</v>
      </c>
      <c r="E1065" t="s">
        <v>10077</v>
      </c>
      <c r="F1065" t="s">
        <v>10402</v>
      </c>
      <c r="G1065">
        <v>6</v>
      </c>
      <c r="I1065" s="38">
        <v>1</v>
      </c>
      <c r="J1065">
        <v>6</v>
      </c>
      <c r="K1065" s="38">
        <v>1</v>
      </c>
      <c r="L1065">
        <v>6</v>
      </c>
      <c r="M1065" s="38">
        <v>1</v>
      </c>
      <c r="N1065">
        <v>6</v>
      </c>
      <c r="O1065">
        <v>6</v>
      </c>
      <c r="P1065" s="6"/>
      <c r="Q1065" s="6"/>
      <c r="R1065" s="6"/>
      <c r="S1065">
        <v>6</v>
      </c>
      <c r="T1065" s="6"/>
      <c r="U1065" s="6"/>
      <c r="V1065" s="6"/>
      <c r="W1065" s="6"/>
    </row>
    <row r="1066" spans="1:23" x14ac:dyDescent="0.25">
      <c r="A1066" s="2">
        <v>44914</v>
      </c>
      <c r="B1066" t="s">
        <v>9856</v>
      </c>
      <c r="C1066" t="s">
        <v>9452</v>
      </c>
      <c r="E1066" t="s">
        <v>10346</v>
      </c>
      <c r="F1066" t="s">
        <v>10671</v>
      </c>
      <c r="G1066">
        <v>5.3</v>
      </c>
      <c r="I1066" s="38">
        <v>0.2</v>
      </c>
      <c r="J1066">
        <v>1.1000000000000001</v>
      </c>
      <c r="K1066" s="38"/>
      <c r="L1066" s="6"/>
      <c r="M1066" s="38">
        <v>0.2</v>
      </c>
      <c r="N1066">
        <v>1.1000000000000001</v>
      </c>
      <c r="O1066">
        <v>1.1000000000000001</v>
      </c>
      <c r="P1066" s="6"/>
      <c r="Q1066" s="6"/>
      <c r="R1066">
        <v>1.1000000000000001</v>
      </c>
      <c r="S1066" s="6"/>
      <c r="T1066" s="6"/>
      <c r="U1066" s="6"/>
      <c r="V1066" s="6"/>
      <c r="W1066" s="6"/>
    </row>
    <row r="1067" spans="1:23" x14ac:dyDescent="0.25">
      <c r="A1067" s="2">
        <v>44763</v>
      </c>
      <c r="B1067" t="s">
        <v>768</v>
      </c>
      <c r="C1067" t="s">
        <v>9218</v>
      </c>
      <c r="E1067" t="s">
        <v>10110</v>
      </c>
      <c r="F1067" t="s">
        <v>10436</v>
      </c>
      <c r="G1067">
        <v>96.8</v>
      </c>
      <c r="I1067" s="38">
        <v>1</v>
      </c>
      <c r="J1067">
        <v>96.8</v>
      </c>
      <c r="K1067" s="38"/>
      <c r="L1067" s="6"/>
      <c r="M1067" s="38">
        <v>1</v>
      </c>
      <c r="N1067">
        <v>96.8</v>
      </c>
      <c r="O1067">
        <v>96.8</v>
      </c>
      <c r="P1067" s="6"/>
      <c r="Q1067" s="6"/>
      <c r="R1067" s="6"/>
      <c r="S1067" s="6"/>
      <c r="T1067" s="6"/>
      <c r="U1067" s="6"/>
      <c r="V1067">
        <v>96.8</v>
      </c>
      <c r="W1067" s="6"/>
    </row>
    <row r="1068" spans="1:23" x14ac:dyDescent="0.25">
      <c r="A1068" s="2">
        <v>44763</v>
      </c>
      <c r="B1068" t="s">
        <v>768</v>
      </c>
      <c r="C1068" t="s">
        <v>9218</v>
      </c>
      <c r="E1068" t="s">
        <v>10110</v>
      </c>
      <c r="F1068" t="s">
        <v>10436</v>
      </c>
      <c r="G1068">
        <v>7.8</v>
      </c>
      <c r="I1068" s="38">
        <v>1</v>
      </c>
      <c r="J1068">
        <v>7.8</v>
      </c>
      <c r="K1068" s="38"/>
      <c r="L1068" s="6"/>
      <c r="M1068" s="38">
        <v>1</v>
      </c>
      <c r="N1068">
        <v>7.8</v>
      </c>
      <c r="O1068">
        <v>7.8</v>
      </c>
      <c r="P1068" s="6"/>
      <c r="Q1068" s="6"/>
      <c r="R1068" s="6"/>
      <c r="S1068" s="6"/>
      <c r="T1068" s="6"/>
      <c r="U1068" s="6"/>
      <c r="V1068">
        <v>7.8</v>
      </c>
      <c r="W1068" s="6"/>
    </row>
    <row r="1069" spans="1:23" x14ac:dyDescent="0.25">
      <c r="A1069" s="2">
        <v>44832</v>
      </c>
      <c r="B1069" t="s">
        <v>9289</v>
      </c>
      <c r="C1069" t="s">
        <v>9224</v>
      </c>
      <c r="E1069" t="s">
        <v>10347</v>
      </c>
      <c r="F1069" t="s">
        <v>10672</v>
      </c>
      <c r="G1069">
        <v>345</v>
      </c>
      <c r="I1069" s="38">
        <v>0.02</v>
      </c>
      <c r="J1069">
        <v>6.9</v>
      </c>
      <c r="K1069" s="38">
        <v>0.01</v>
      </c>
      <c r="L1069">
        <v>3.5</v>
      </c>
      <c r="M1069" s="38">
        <v>0.01</v>
      </c>
      <c r="N1069">
        <v>3.5</v>
      </c>
      <c r="O1069">
        <v>3.5</v>
      </c>
      <c r="P1069">
        <v>3.5</v>
      </c>
      <c r="Q1069" s="6"/>
      <c r="R1069" s="6"/>
      <c r="S1069" s="6"/>
      <c r="T1069" s="6"/>
      <c r="U1069" s="6"/>
      <c r="V1069" s="6"/>
      <c r="W1069" s="6"/>
    </row>
    <row r="1070" spans="1:23" x14ac:dyDescent="0.25">
      <c r="A1070" s="2">
        <v>44750</v>
      </c>
      <c r="B1070" t="s">
        <v>9273</v>
      </c>
      <c r="C1070" t="s">
        <v>318</v>
      </c>
      <c r="E1070" t="s">
        <v>10056</v>
      </c>
      <c r="F1070" t="s">
        <v>10382</v>
      </c>
      <c r="G1070">
        <v>50</v>
      </c>
      <c r="I1070" s="38">
        <v>0.2</v>
      </c>
      <c r="J1070">
        <v>10</v>
      </c>
      <c r="K1070" s="38"/>
      <c r="L1070" s="6"/>
      <c r="M1070" s="38">
        <v>0.2</v>
      </c>
      <c r="N1070">
        <v>10</v>
      </c>
      <c r="O1070">
        <v>10</v>
      </c>
      <c r="P1070">
        <v>4</v>
      </c>
      <c r="Q1070">
        <v>4</v>
      </c>
      <c r="R1070" s="6"/>
      <c r="S1070">
        <v>2</v>
      </c>
      <c r="T1070" s="6"/>
      <c r="U1070" s="6"/>
      <c r="V1070" s="6"/>
      <c r="W1070" s="6"/>
    </row>
    <row r="1071" spans="1:23" x14ac:dyDescent="0.25">
      <c r="A1071" s="2">
        <v>44763</v>
      </c>
      <c r="B1071" t="s">
        <v>9276</v>
      </c>
      <c r="C1071" t="s">
        <v>9218</v>
      </c>
      <c r="E1071" t="s">
        <v>10110</v>
      </c>
      <c r="F1071" t="s">
        <v>10436</v>
      </c>
      <c r="G1071">
        <v>13.5</v>
      </c>
      <c r="I1071" s="38">
        <v>1</v>
      </c>
      <c r="J1071">
        <v>13.5</v>
      </c>
      <c r="K1071" s="38"/>
      <c r="L1071" s="6"/>
      <c r="M1071" s="38">
        <v>1</v>
      </c>
      <c r="N1071">
        <v>13.5</v>
      </c>
      <c r="O1071">
        <v>13.5</v>
      </c>
      <c r="P1071" s="6"/>
      <c r="Q1071" s="6"/>
      <c r="R1071" s="6"/>
      <c r="S1071" s="6"/>
      <c r="T1071" s="6"/>
      <c r="U1071" s="6"/>
      <c r="V1071">
        <v>13.5</v>
      </c>
      <c r="W1071" s="6"/>
    </row>
    <row r="1072" spans="1:23" x14ac:dyDescent="0.25">
      <c r="A1072" s="2">
        <v>44923</v>
      </c>
      <c r="B1072" t="s">
        <v>6429</v>
      </c>
      <c r="C1072" t="s">
        <v>9224</v>
      </c>
      <c r="E1072" t="s">
        <v>10348</v>
      </c>
      <c r="F1072" t="s">
        <v>10673</v>
      </c>
      <c r="G1072">
        <v>40</v>
      </c>
      <c r="I1072" s="38">
        <v>0.02</v>
      </c>
      <c r="J1072">
        <v>0.8</v>
      </c>
      <c r="K1072" s="38">
        <v>0.01</v>
      </c>
      <c r="L1072">
        <v>0.4</v>
      </c>
      <c r="M1072" s="38">
        <v>0.01</v>
      </c>
      <c r="N1072">
        <v>0.4</v>
      </c>
      <c r="O1072">
        <v>0.4</v>
      </c>
      <c r="P1072">
        <v>0.4</v>
      </c>
      <c r="Q1072" s="6"/>
      <c r="R1072" s="6"/>
      <c r="S1072" s="6"/>
      <c r="T1072" s="6"/>
      <c r="U1072" s="6"/>
      <c r="V1072" s="6"/>
      <c r="W1072" s="6"/>
    </row>
    <row r="1073" spans="1:23" x14ac:dyDescent="0.25">
      <c r="A1073" s="2">
        <v>44918</v>
      </c>
      <c r="B1073" t="s">
        <v>9289</v>
      </c>
      <c r="C1073" t="s">
        <v>9218</v>
      </c>
      <c r="E1073" t="s">
        <v>10349</v>
      </c>
      <c r="F1073" t="s">
        <v>10674</v>
      </c>
      <c r="G1073">
        <v>100</v>
      </c>
      <c r="I1073" s="38">
        <v>0.79</v>
      </c>
      <c r="J1073">
        <v>79</v>
      </c>
      <c r="K1073" s="38">
        <v>0.76</v>
      </c>
      <c r="L1073">
        <v>76</v>
      </c>
      <c r="M1073" s="38">
        <v>0.79</v>
      </c>
      <c r="N1073">
        <v>79</v>
      </c>
      <c r="O1073">
        <v>79</v>
      </c>
      <c r="P1073" s="6"/>
      <c r="Q1073" s="6"/>
      <c r="R1073" s="6"/>
      <c r="S1073" s="6"/>
      <c r="T1073" s="6"/>
      <c r="U1073">
        <v>79</v>
      </c>
      <c r="V1073" s="6"/>
      <c r="W1073" s="6"/>
    </row>
    <row r="1074" spans="1:23" x14ac:dyDescent="0.25">
      <c r="A1074" s="2">
        <v>44911</v>
      </c>
      <c r="B1074" t="s">
        <v>7066</v>
      </c>
      <c r="C1074" t="s">
        <v>318</v>
      </c>
      <c r="E1074" t="s">
        <v>10350</v>
      </c>
      <c r="F1074" t="s">
        <v>10675</v>
      </c>
      <c r="G1074">
        <v>99.5</v>
      </c>
      <c r="I1074" s="38">
        <v>0.2</v>
      </c>
      <c r="J1074">
        <v>19.899999999999999</v>
      </c>
      <c r="K1074" s="38"/>
      <c r="L1074" s="6"/>
      <c r="M1074" s="38">
        <v>0.2</v>
      </c>
      <c r="N1074">
        <v>19.899999999999999</v>
      </c>
      <c r="O1074">
        <v>19.899999999999999</v>
      </c>
      <c r="P1074">
        <v>19.899999999999999</v>
      </c>
      <c r="Q1074" s="6"/>
      <c r="R1074" s="6"/>
      <c r="S1074" s="6"/>
      <c r="T1074" s="6"/>
      <c r="U1074" s="6"/>
      <c r="V1074" s="6"/>
      <c r="W1074" s="6"/>
    </row>
    <row r="1075" spans="1:23" x14ac:dyDescent="0.25">
      <c r="A1075" s="2">
        <v>44924</v>
      </c>
      <c r="B1075" t="s">
        <v>9261</v>
      </c>
      <c r="C1075" t="s">
        <v>318</v>
      </c>
      <c r="E1075" t="s">
        <v>10325</v>
      </c>
      <c r="F1075" t="s">
        <v>10651</v>
      </c>
      <c r="G1075">
        <v>28.4</v>
      </c>
      <c r="I1075" s="38">
        <v>0.3</v>
      </c>
      <c r="J1075">
        <v>8.5</v>
      </c>
      <c r="K1075" s="38">
        <v>0.08</v>
      </c>
      <c r="L1075">
        <v>2.4</v>
      </c>
      <c r="M1075" s="38">
        <v>0.22</v>
      </c>
      <c r="N1075">
        <v>6.2</v>
      </c>
      <c r="O1075">
        <v>6.2</v>
      </c>
      <c r="P1075" s="6"/>
      <c r="Q1075">
        <v>2.8</v>
      </c>
      <c r="R1075" s="6"/>
      <c r="S1075">
        <v>1.4</v>
      </c>
      <c r="T1075" s="6"/>
      <c r="U1075" s="6"/>
      <c r="V1075">
        <v>1.9</v>
      </c>
      <c r="W1075" s="6"/>
    </row>
    <row r="1076" spans="1:23" x14ac:dyDescent="0.25">
      <c r="A1076" s="2">
        <v>44809</v>
      </c>
      <c r="B1076" t="s">
        <v>9276</v>
      </c>
      <c r="C1076" t="s">
        <v>9452</v>
      </c>
      <c r="E1076" t="s">
        <v>10151</v>
      </c>
      <c r="F1076" t="s">
        <v>10477</v>
      </c>
      <c r="G1076">
        <v>6.3</v>
      </c>
      <c r="I1076" s="38">
        <v>0.74</v>
      </c>
      <c r="J1076">
        <v>4.5999999999999996</v>
      </c>
      <c r="K1076" s="38">
        <v>0.74</v>
      </c>
      <c r="L1076">
        <v>4.5999999999999996</v>
      </c>
      <c r="M1076" s="38">
        <v>0.74</v>
      </c>
      <c r="N1076">
        <v>4.5999999999999996</v>
      </c>
      <c r="O1076">
        <v>4.5999999999999996</v>
      </c>
      <c r="P1076" s="6"/>
      <c r="Q1076" s="6"/>
      <c r="R1076">
        <v>4.5999999999999996</v>
      </c>
      <c r="S1076" s="6"/>
      <c r="T1076" s="6"/>
      <c r="U1076" s="6"/>
      <c r="V1076" s="6"/>
      <c r="W1076" s="6"/>
    </row>
    <row r="1077" spans="1:23" x14ac:dyDescent="0.25">
      <c r="A1077" s="2">
        <v>44811</v>
      </c>
      <c r="B1077" t="s">
        <v>9273</v>
      </c>
      <c r="C1077" t="s">
        <v>9229</v>
      </c>
      <c r="E1077" t="s">
        <v>9606</v>
      </c>
      <c r="F1077" t="s">
        <v>9607</v>
      </c>
      <c r="G1077">
        <v>500</v>
      </c>
      <c r="I1077" s="38">
        <v>0.68</v>
      </c>
      <c r="J1077">
        <v>341.9</v>
      </c>
      <c r="K1077" s="38"/>
      <c r="L1077" s="6"/>
      <c r="M1077" s="38">
        <v>0.68</v>
      </c>
      <c r="N1077">
        <v>341.9</v>
      </c>
      <c r="O1077">
        <v>326.89999999999998</v>
      </c>
      <c r="P1077" s="6"/>
      <c r="Q1077">
        <v>326.89999999999998</v>
      </c>
      <c r="R1077" s="6"/>
      <c r="S1077" s="6"/>
      <c r="T1077" s="6"/>
      <c r="U1077" s="6"/>
      <c r="V1077" s="6"/>
      <c r="W1077">
        <v>15</v>
      </c>
    </row>
    <row r="1078" spans="1:23" x14ac:dyDescent="0.25">
      <c r="A1078" s="2">
        <v>44917</v>
      </c>
      <c r="B1078" t="s">
        <v>9243</v>
      </c>
      <c r="C1078" t="s">
        <v>318</v>
      </c>
      <c r="E1078" t="s">
        <v>10130</v>
      </c>
      <c r="F1078" t="s">
        <v>10456</v>
      </c>
      <c r="G1078">
        <v>120.7</v>
      </c>
      <c r="I1078" s="38">
        <v>0.01</v>
      </c>
      <c r="J1078">
        <v>1.2</v>
      </c>
      <c r="K1078" s="38">
        <v>0.01</v>
      </c>
      <c r="L1078">
        <v>0.6</v>
      </c>
      <c r="M1078" s="38">
        <v>0.01</v>
      </c>
      <c r="N1078">
        <v>0.6</v>
      </c>
      <c r="O1078">
        <v>0.6</v>
      </c>
      <c r="P1078">
        <v>0.6</v>
      </c>
      <c r="Q1078" s="6"/>
      <c r="R1078" s="6"/>
      <c r="S1078" s="6"/>
      <c r="T1078" s="6"/>
      <c r="U1078" s="6"/>
      <c r="V1078" s="6"/>
      <c r="W1078" s="6"/>
    </row>
    <row r="1079" spans="1:23" x14ac:dyDescent="0.25">
      <c r="A1079" s="2">
        <v>44918</v>
      </c>
      <c r="B1079" t="s">
        <v>9273</v>
      </c>
      <c r="C1079" t="s">
        <v>9224</v>
      </c>
      <c r="E1079" t="s">
        <v>10351</v>
      </c>
      <c r="F1079" t="s">
        <v>10676</v>
      </c>
      <c r="G1079">
        <v>90</v>
      </c>
      <c r="I1079" s="38">
        <v>1</v>
      </c>
      <c r="J1079">
        <v>90</v>
      </c>
      <c r="K1079" s="38">
        <v>1</v>
      </c>
      <c r="L1079">
        <v>90</v>
      </c>
      <c r="M1079" s="38">
        <v>1</v>
      </c>
      <c r="N1079">
        <v>90</v>
      </c>
      <c r="O1079">
        <v>90</v>
      </c>
      <c r="P1079" s="6"/>
      <c r="Q1079" s="6"/>
      <c r="R1079" s="6"/>
      <c r="S1079">
        <v>90</v>
      </c>
      <c r="T1079" s="6"/>
      <c r="U1079" s="6"/>
      <c r="V1079" s="6"/>
      <c r="W1079" s="6"/>
    </row>
    <row r="1080" spans="1:23" x14ac:dyDescent="0.25">
      <c r="A1080" s="2">
        <v>44918</v>
      </c>
      <c r="B1080" t="s">
        <v>9387</v>
      </c>
      <c r="C1080" t="s">
        <v>9224</v>
      </c>
      <c r="E1080" t="s">
        <v>10351</v>
      </c>
      <c r="F1080" t="s">
        <v>10676</v>
      </c>
      <c r="G1080">
        <v>60</v>
      </c>
      <c r="I1080" s="38">
        <v>1</v>
      </c>
      <c r="J1080">
        <v>60</v>
      </c>
      <c r="K1080" s="38">
        <v>1</v>
      </c>
      <c r="L1080">
        <v>60</v>
      </c>
      <c r="M1080" s="38">
        <v>1</v>
      </c>
      <c r="N1080">
        <v>60</v>
      </c>
      <c r="O1080">
        <v>60</v>
      </c>
      <c r="P1080" s="6"/>
      <c r="Q1080" s="6"/>
      <c r="R1080" s="6"/>
      <c r="S1080">
        <v>60</v>
      </c>
      <c r="T1080" s="6"/>
      <c r="U1080" s="6"/>
      <c r="V1080" s="6"/>
      <c r="W1080" s="6"/>
    </row>
    <row r="1081" spans="1:23" x14ac:dyDescent="0.25">
      <c r="A1081" s="2">
        <v>44778</v>
      </c>
      <c r="B1081" t="s">
        <v>9243</v>
      </c>
      <c r="C1081" t="s">
        <v>9218</v>
      </c>
      <c r="E1081" t="s">
        <v>10116</v>
      </c>
      <c r="F1081" t="s">
        <v>10442</v>
      </c>
      <c r="G1081">
        <v>90</v>
      </c>
      <c r="I1081" s="38">
        <v>1</v>
      </c>
      <c r="J1081">
        <v>90</v>
      </c>
      <c r="K1081" s="38">
        <v>1</v>
      </c>
      <c r="L1081">
        <v>90</v>
      </c>
      <c r="M1081" s="38">
        <v>1</v>
      </c>
      <c r="N1081">
        <v>90</v>
      </c>
      <c r="O1081">
        <v>90</v>
      </c>
      <c r="P1081">
        <v>90</v>
      </c>
      <c r="Q1081" s="6"/>
      <c r="R1081" s="6"/>
      <c r="S1081" s="6"/>
      <c r="T1081" s="6"/>
      <c r="U1081" s="6"/>
      <c r="V1081" s="6"/>
      <c r="W1081" s="6"/>
    </row>
    <row r="1082" spans="1:23" x14ac:dyDescent="0.25">
      <c r="A1082" s="2">
        <v>44778</v>
      </c>
      <c r="B1082" t="s">
        <v>9243</v>
      </c>
      <c r="C1082" t="s">
        <v>9218</v>
      </c>
      <c r="E1082" t="s">
        <v>10116</v>
      </c>
      <c r="F1082" t="s">
        <v>10442</v>
      </c>
      <c r="G1082">
        <v>147.5</v>
      </c>
      <c r="I1082" s="38">
        <v>1</v>
      </c>
      <c r="J1082">
        <v>147.5</v>
      </c>
      <c r="K1082" s="38">
        <v>1</v>
      </c>
      <c r="L1082">
        <v>147.5</v>
      </c>
      <c r="M1082" s="38">
        <v>1</v>
      </c>
      <c r="N1082">
        <v>147.5</v>
      </c>
      <c r="O1082">
        <v>147.5</v>
      </c>
      <c r="P1082">
        <v>147.5</v>
      </c>
      <c r="Q1082" s="6"/>
      <c r="R1082" s="6"/>
      <c r="S1082" s="6"/>
      <c r="T1082" s="6"/>
      <c r="U1082" s="6"/>
      <c r="V1082" s="6"/>
      <c r="W1082" s="6"/>
    </row>
    <row r="1083" spans="1:23" x14ac:dyDescent="0.25">
      <c r="A1083" s="2">
        <v>44778</v>
      </c>
      <c r="B1083" t="s">
        <v>9289</v>
      </c>
      <c r="C1083" t="s">
        <v>9218</v>
      </c>
      <c r="E1083" t="s">
        <v>10116</v>
      </c>
      <c r="F1083" t="s">
        <v>10442</v>
      </c>
      <c r="G1083">
        <v>97.5</v>
      </c>
      <c r="I1083" s="38">
        <v>1</v>
      </c>
      <c r="J1083">
        <v>97.5</v>
      </c>
      <c r="K1083" s="38">
        <v>1</v>
      </c>
      <c r="L1083">
        <v>97.5</v>
      </c>
      <c r="M1083" s="38">
        <v>1</v>
      </c>
      <c r="N1083">
        <v>97.5</v>
      </c>
      <c r="O1083">
        <v>97.5</v>
      </c>
      <c r="P1083">
        <v>97.5</v>
      </c>
      <c r="Q1083" s="6"/>
      <c r="R1083" s="6"/>
      <c r="S1083" s="6"/>
      <c r="T1083" s="6"/>
      <c r="U1083" s="6"/>
      <c r="V1083" s="6"/>
      <c r="W1083" s="6"/>
    </row>
    <row r="1084" spans="1:23" x14ac:dyDescent="0.25">
      <c r="A1084" s="2">
        <v>44903</v>
      </c>
      <c r="B1084" t="s">
        <v>88</v>
      </c>
      <c r="C1084" t="s">
        <v>9218</v>
      </c>
      <c r="E1084" t="s">
        <v>10352</v>
      </c>
      <c r="F1084" t="s">
        <v>10677</v>
      </c>
      <c r="G1084">
        <v>150</v>
      </c>
      <c r="I1084" s="38">
        <v>1</v>
      </c>
      <c r="J1084">
        <v>150</v>
      </c>
      <c r="K1084" s="38">
        <v>1</v>
      </c>
      <c r="L1084">
        <v>150</v>
      </c>
      <c r="M1084" s="38">
        <v>1</v>
      </c>
      <c r="N1084">
        <v>150</v>
      </c>
      <c r="O1084">
        <v>150</v>
      </c>
      <c r="P1084" s="6"/>
      <c r="Q1084" s="6"/>
      <c r="R1084" s="6"/>
      <c r="S1084">
        <v>150</v>
      </c>
      <c r="T1084" s="6"/>
      <c r="U1084" s="6"/>
      <c r="V1084" s="6"/>
      <c r="W1084" s="6"/>
    </row>
    <row r="1085" spans="1:23" x14ac:dyDescent="0.25">
      <c r="A1085" s="2">
        <v>44880</v>
      </c>
      <c r="B1085" t="s">
        <v>9243</v>
      </c>
      <c r="C1085" t="s">
        <v>9224</v>
      </c>
      <c r="E1085" t="s">
        <v>10353</v>
      </c>
      <c r="F1085" t="s">
        <v>10678</v>
      </c>
      <c r="G1085">
        <v>50</v>
      </c>
      <c r="I1085" s="38">
        <v>1</v>
      </c>
      <c r="J1085">
        <v>50</v>
      </c>
      <c r="K1085" s="38">
        <v>1</v>
      </c>
      <c r="L1085">
        <v>50</v>
      </c>
      <c r="M1085" s="38">
        <v>1</v>
      </c>
      <c r="N1085">
        <v>50</v>
      </c>
      <c r="O1085">
        <v>50</v>
      </c>
      <c r="P1085" s="6"/>
      <c r="Q1085" s="6"/>
      <c r="R1085" s="6"/>
      <c r="S1085">
        <v>50</v>
      </c>
      <c r="T1085" s="6"/>
      <c r="U1085" s="6"/>
      <c r="V1085" s="6"/>
      <c r="W1085" s="6"/>
    </row>
    <row r="1086" spans="1:23" x14ac:dyDescent="0.25">
      <c r="A1086" s="2">
        <v>44880</v>
      </c>
      <c r="B1086" t="s">
        <v>9261</v>
      </c>
      <c r="C1086" t="s">
        <v>9218</v>
      </c>
      <c r="E1086" t="s">
        <v>10055</v>
      </c>
      <c r="F1086" t="s">
        <v>10381</v>
      </c>
      <c r="G1086">
        <v>150</v>
      </c>
      <c r="I1086" s="38">
        <v>1</v>
      </c>
      <c r="J1086">
        <v>150</v>
      </c>
      <c r="K1086" s="38"/>
      <c r="L1086" s="6"/>
      <c r="M1086" s="38">
        <v>1</v>
      </c>
      <c r="N1086">
        <v>150</v>
      </c>
      <c r="O1086">
        <v>150</v>
      </c>
      <c r="P1086" s="6"/>
      <c r="Q1086" s="6"/>
      <c r="R1086" s="6"/>
      <c r="S1086" s="6"/>
      <c r="T1086" s="6"/>
      <c r="U1086" s="6"/>
      <c r="V1086">
        <v>150</v>
      </c>
      <c r="W1086" s="6"/>
    </row>
    <row r="1087" spans="1:23" x14ac:dyDescent="0.25">
      <c r="A1087" s="2">
        <v>44771</v>
      </c>
      <c r="B1087" t="s">
        <v>10050</v>
      </c>
      <c r="C1087" t="s">
        <v>9224</v>
      </c>
      <c r="E1087" t="s">
        <v>10354</v>
      </c>
      <c r="F1087" t="s">
        <v>10679</v>
      </c>
      <c r="G1087">
        <v>50</v>
      </c>
      <c r="I1087" s="38">
        <v>0.2</v>
      </c>
      <c r="J1087">
        <v>10.199999999999999</v>
      </c>
      <c r="K1087" s="38">
        <v>0.13</v>
      </c>
      <c r="L1087">
        <v>6.4</v>
      </c>
      <c r="M1087" s="38">
        <v>0.14000000000000001</v>
      </c>
      <c r="N1087">
        <v>6.9</v>
      </c>
      <c r="O1087">
        <v>6.9</v>
      </c>
      <c r="P1087">
        <v>0.4</v>
      </c>
      <c r="Q1087">
        <v>1.8</v>
      </c>
      <c r="R1087" s="6"/>
      <c r="S1087">
        <v>1.9</v>
      </c>
      <c r="T1087" s="6"/>
      <c r="U1087">
        <v>2.5</v>
      </c>
      <c r="V1087">
        <v>0.3</v>
      </c>
      <c r="W1087" s="6"/>
    </row>
    <row r="1088" spans="1:23" x14ac:dyDescent="0.25">
      <c r="A1088" s="2">
        <v>44904</v>
      </c>
      <c r="B1088" t="s">
        <v>9273</v>
      </c>
      <c r="C1088" t="s">
        <v>9218</v>
      </c>
      <c r="E1088" t="s">
        <v>10355</v>
      </c>
      <c r="F1088" t="s">
        <v>10680</v>
      </c>
      <c r="G1088">
        <v>32</v>
      </c>
      <c r="I1088" s="38">
        <v>0.54</v>
      </c>
      <c r="J1088">
        <v>17.2</v>
      </c>
      <c r="K1088" s="38"/>
      <c r="L1088" s="6"/>
      <c r="M1088" s="38">
        <v>0.54</v>
      </c>
      <c r="N1088">
        <v>17.2</v>
      </c>
      <c r="O1088">
        <v>17.2</v>
      </c>
      <c r="P1088" s="6"/>
      <c r="Q1088" s="6"/>
      <c r="R1088">
        <v>17.2</v>
      </c>
      <c r="S1088" s="6"/>
      <c r="T1088" s="6"/>
      <c r="U1088" s="6"/>
      <c r="V1088" s="6"/>
      <c r="W1088" s="6"/>
    </row>
    <row r="1089" spans="1:23" x14ac:dyDescent="0.25">
      <c r="A1089" s="2">
        <v>44915</v>
      </c>
      <c r="B1089" t="s">
        <v>9228</v>
      </c>
      <c r="C1089" t="s">
        <v>9218</v>
      </c>
      <c r="E1089" t="s">
        <v>10310</v>
      </c>
      <c r="F1089" t="s">
        <v>10681</v>
      </c>
      <c r="G1089">
        <v>1.5</v>
      </c>
      <c r="I1089" s="38">
        <v>1</v>
      </c>
      <c r="J1089">
        <v>1.5</v>
      </c>
      <c r="K1089" s="38"/>
      <c r="L1089" s="6"/>
      <c r="M1089" s="38">
        <v>1</v>
      </c>
      <c r="N1089">
        <v>1.5</v>
      </c>
      <c r="O1089">
        <v>1.5</v>
      </c>
      <c r="P1089" s="6"/>
      <c r="Q1089" s="6"/>
      <c r="R1089" s="6"/>
      <c r="S1089" s="6"/>
      <c r="T1089" s="6"/>
      <c r="U1089" s="6"/>
      <c r="V1089">
        <v>1.5</v>
      </c>
      <c r="W1089" s="6"/>
    </row>
    <row r="1090" spans="1:23" x14ac:dyDescent="0.25">
      <c r="A1090" s="2">
        <v>44917</v>
      </c>
      <c r="B1090" t="s">
        <v>9289</v>
      </c>
      <c r="C1090" t="s">
        <v>9218</v>
      </c>
      <c r="E1090" t="s">
        <v>9705</v>
      </c>
      <c r="F1090" t="s">
        <v>10682</v>
      </c>
      <c r="G1090">
        <v>300</v>
      </c>
      <c r="I1090" s="38">
        <v>1</v>
      </c>
      <c r="J1090">
        <v>300</v>
      </c>
      <c r="K1090" s="38"/>
      <c r="L1090" s="6"/>
      <c r="M1090" s="38">
        <v>1</v>
      </c>
      <c r="N1090">
        <v>300</v>
      </c>
      <c r="O1090">
        <v>270</v>
      </c>
      <c r="P1090">
        <v>171</v>
      </c>
      <c r="Q1090" s="6"/>
      <c r="R1090" s="6"/>
      <c r="S1090" s="6"/>
      <c r="T1090" s="6"/>
      <c r="U1090" s="6"/>
      <c r="V1090">
        <v>99</v>
      </c>
      <c r="W1090">
        <v>30</v>
      </c>
    </row>
    <row r="1091" spans="1:23" x14ac:dyDescent="0.25">
      <c r="A1091" s="2">
        <v>44880</v>
      </c>
      <c r="B1091" t="s">
        <v>9243</v>
      </c>
      <c r="C1091" t="s">
        <v>9224</v>
      </c>
      <c r="E1091" t="s">
        <v>10356</v>
      </c>
      <c r="F1091" t="s">
        <v>10683</v>
      </c>
      <c r="G1091">
        <v>95</v>
      </c>
      <c r="I1091" s="38">
        <v>0.02</v>
      </c>
      <c r="J1091">
        <v>1.9</v>
      </c>
      <c r="K1091" s="38">
        <v>0.01</v>
      </c>
      <c r="L1091">
        <v>1</v>
      </c>
      <c r="M1091" s="38">
        <v>0.01</v>
      </c>
      <c r="N1091">
        <v>1</v>
      </c>
      <c r="O1091">
        <v>1</v>
      </c>
      <c r="P1091">
        <v>1</v>
      </c>
      <c r="Q1091" s="6"/>
      <c r="R1091" s="6"/>
      <c r="S1091" s="6"/>
      <c r="T1091" s="6"/>
      <c r="U1091" s="6"/>
      <c r="V1091" s="6"/>
      <c r="W1091" s="6"/>
    </row>
    <row r="1092" spans="1:23" x14ac:dyDescent="0.25">
      <c r="A1092" s="2">
        <v>44915</v>
      </c>
      <c r="B1092" t="s">
        <v>9292</v>
      </c>
      <c r="C1092" t="s">
        <v>9224</v>
      </c>
      <c r="E1092" t="s">
        <v>9723</v>
      </c>
      <c r="F1092" t="s">
        <v>9724</v>
      </c>
      <c r="G1092">
        <v>100</v>
      </c>
      <c r="I1092" s="38">
        <v>0.02</v>
      </c>
      <c r="J1092">
        <v>2</v>
      </c>
      <c r="K1092" s="38">
        <v>0.01</v>
      </c>
      <c r="L1092">
        <v>1</v>
      </c>
      <c r="M1092" s="38">
        <v>0.01</v>
      </c>
      <c r="N1092">
        <v>1</v>
      </c>
      <c r="O1092">
        <v>1</v>
      </c>
      <c r="P1092">
        <v>1</v>
      </c>
      <c r="Q1092" s="6"/>
      <c r="R1092" s="6"/>
      <c r="S1092" s="6"/>
      <c r="T1092" s="6"/>
      <c r="U1092" s="6"/>
      <c r="V1092" s="6"/>
      <c r="W1092" s="6"/>
    </row>
    <row r="1093" spans="1:23" x14ac:dyDescent="0.25">
      <c r="A1093" s="2">
        <v>44901</v>
      </c>
      <c r="B1093" t="s">
        <v>9261</v>
      </c>
      <c r="C1093" t="s">
        <v>9452</v>
      </c>
      <c r="E1093" t="s">
        <v>10357</v>
      </c>
      <c r="F1093" t="s">
        <v>10684</v>
      </c>
      <c r="G1093">
        <v>21</v>
      </c>
      <c r="I1093" s="38">
        <v>1</v>
      </c>
      <c r="J1093">
        <v>21</v>
      </c>
      <c r="K1093" s="38">
        <v>1</v>
      </c>
      <c r="L1093">
        <v>21</v>
      </c>
      <c r="M1093" s="38">
        <v>1</v>
      </c>
      <c r="N1093">
        <v>21</v>
      </c>
      <c r="O1093">
        <v>21</v>
      </c>
      <c r="P1093">
        <v>21</v>
      </c>
      <c r="Q1093" s="6"/>
      <c r="R1093" s="6"/>
      <c r="S1093" s="6"/>
      <c r="T1093" s="6"/>
      <c r="U1093" s="6"/>
      <c r="V1093" s="6"/>
      <c r="W1093" s="6"/>
    </row>
    <row r="1094" spans="1:23" x14ac:dyDescent="0.25">
      <c r="A1094" s="2">
        <v>44854</v>
      </c>
      <c r="B1094" t="s">
        <v>7066</v>
      </c>
      <c r="C1094" t="s">
        <v>9229</v>
      </c>
      <c r="E1094" t="s">
        <v>10358</v>
      </c>
      <c r="F1094" t="s">
        <v>10685</v>
      </c>
      <c r="G1094">
        <v>25.1</v>
      </c>
      <c r="I1094" s="38">
        <v>0.69</v>
      </c>
      <c r="J1094">
        <v>17.5</v>
      </c>
      <c r="K1094" s="38"/>
      <c r="L1094" s="6"/>
      <c r="M1094" s="38">
        <v>0.69</v>
      </c>
      <c r="N1094">
        <v>17.5</v>
      </c>
      <c r="O1094">
        <v>16.5</v>
      </c>
      <c r="P1094" s="6"/>
      <c r="Q1094">
        <v>13.5</v>
      </c>
      <c r="R1094" s="6"/>
      <c r="S1094">
        <v>3.1</v>
      </c>
      <c r="T1094" s="6"/>
      <c r="U1094" s="6"/>
      <c r="V1094" s="6"/>
      <c r="W1094">
        <v>0.9</v>
      </c>
    </row>
    <row r="1095" spans="1:23" x14ac:dyDescent="0.25">
      <c r="A1095" s="2">
        <v>44917</v>
      </c>
      <c r="B1095" t="s">
        <v>9320</v>
      </c>
      <c r="C1095" t="s">
        <v>318</v>
      </c>
      <c r="E1095" t="s">
        <v>10359</v>
      </c>
      <c r="F1095" t="s">
        <v>10686</v>
      </c>
      <c r="G1095">
        <v>100</v>
      </c>
      <c r="I1095" s="38">
        <v>0.01</v>
      </c>
      <c r="J1095">
        <v>1</v>
      </c>
      <c r="K1095" s="38">
        <v>0.01</v>
      </c>
      <c r="L1095">
        <v>0.5</v>
      </c>
      <c r="M1095" s="38">
        <v>0.01</v>
      </c>
      <c r="N1095">
        <v>0.5</v>
      </c>
      <c r="O1095">
        <v>0.5</v>
      </c>
      <c r="P1095">
        <v>0.5</v>
      </c>
      <c r="Q1095" s="6"/>
      <c r="R1095" s="6"/>
      <c r="S1095" s="6"/>
      <c r="T1095" s="6"/>
      <c r="U1095" s="6"/>
      <c r="V1095" s="6"/>
      <c r="W1095" s="6"/>
    </row>
    <row r="1096" spans="1:23" x14ac:dyDescent="0.25">
      <c r="A1096" s="2">
        <v>44902</v>
      </c>
      <c r="B1096" t="s">
        <v>9261</v>
      </c>
      <c r="C1096" t="s">
        <v>9218</v>
      </c>
      <c r="E1096" t="s">
        <v>10071</v>
      </c>
      <c r="F1096" t="s">
        <v>10397</v>
      </c>
      <c r="G1096">
        <v>3.9</v>
      </c>
      <c r="I1096" s="38">
        <v>7.0000000000000007E-2</v>
      </c>
      <c r="J1096">
        <v>0.3</v>
      </c>
      <c r="K1096" s="38"/>
      <c r="L1096" s="6"/>
      <c r="M1096" s="38">
        <v>7.0000000000000007E-2</v>
      </c>
      <c r="N1096">
        <v>0.3</v>
      </c>
      <c r="O1096" s="6"/>
      <c r="P1096" s="6"/>
      <c r="Q1096" s="6"/>
      <c r="R1096" s="6"/>
      <c r="S1096" s="6"/>
      <c r="T1096" s="6"/>
      <c r="U1096" s="6"/>
      <c r="V1096" s="6"/>
      <c r="W1096">
        <v>0.3</v>
      </c>
    </row>
    <row r="1097" spans="1:23" x14ac:dyDescent="0.25">
      <c r="A1097" s="2">
        <v>44914</v>
      </c>
      <c r="B1097" t="s">
        <v>9243</v>
      </c>
      <c r="C1097" t="s">
        <v>9224</v>
      </c>
      <c r="E1097" t="s">
        <v>10360</v>
      </c>
      <c r="F1097" t="s">
        <v>10687</v>
      </c>
      <c r="G1097">
        <v>25</v>
      </c>
      <c r="I1097" s="38">
        <v>0.02</v>
      </c>
      <c r="J1097">
        <v>0.5</v>
      </c>
      <c r="K1097" s="38">
        <v>0.01</v>
      </c>
      <c r="L1097">
        <v>0.3</v>
      </c>
      <c r="M1097" s="38">
        <v>0.01</v>
      </c>
      <c r="N1097">
        <v>0.3</v>
      </c>
      <c r="O1097">
        <v>0.3</v>
      </c>
      <c r="P1097">
        <v>0.3</v>
      </c>
      <c r="Q1097" s="6"/>
      <c r="R1097" s="6"/>
      <c r="S1097" s="6"/>
      <c r="T1097" s="6"/>
      <c r="U1097" s="6"/>
      <c r="V1097" s="6"/>
      <c r="W1097" s="6"/>
    </row>
    <row r="1098" spans="1:23" x14ac:dyDescent="0.25">
      <c r="A1098" s="2">
        <v>44886</v>
      </c>
      <c r="B1098" t="s">
        <v>9273</v>
      </c>
      <c r="C1098" t="s">
        <v>9224</v>
      </c>
      <c r="E1098" t="s">
        <v>10361</v>
      </c>
      <c r="F1098" t="s">
        <v>10688</v>
      </c>
      <c r="G1098">
        <v>608.6</v>
      </c>
      <c r="I1098" s="38">
        <v>0.3</v>
      </c>
      <c r="J1098">
        <v>182.6</v>
      </c>
      <c r="K1098" s="38"/>
      <c r="L1098" s="6"/>
      <c r="M1098" s="38">
        <v>0.3</v>
      </c>
      <c r="N1098">
        <v>182.6</v>
      </c>
      <c r="O1098">
        <v>182.6</v>
      </c>
      <c r="P1098">
        <v>60.9</v>
      </c>
      <c r="Q1098">
        <v>91.3</v>
      </c>
      <c r="R1098" s="6"/>
      <c r="S1098">
        <v>18.3</v>
      </c>
      <c r="T1098" s="6"/>
      <c r="U1098">
        <v>12.2</v>
      </c>
      <c r="V1098" s="6"/>
      <c r="W1098" s="6"/>
    </row>
    <row r="1099" spans="1:23" x14ac:dyDescent="0.25">
      <c r="A1099" s="2">
        <v>44886</v>
      </c>
      <c r="B1099" t="s">
        <v>9273</v>
      </c>
      <c r="C1099" t="s">
        <v>9224</v>
      </c>
      <c r="E1099" t="s">
        <v>10361</v>
      </c>
      <c r="F1099" t="s">
        <v>10688</v>
      </c>
      <c r="G1099">
        <v>27.4</v>
      </c>
      <c r="I1099" s="38">
        <v>0.3</v>
      </c>
      <c r="J1099">
        <v>8.1999999999999993</v>
      </c>
      <c r="K1099" s="38"/>
      <c r="L1099" s="6"/>
      <c r="M1099" s="38">
        <v>0.3</v>
      </c>
      <c r="N1099">
        <v>8.1999999999999993</v>
      </c>
      <c r="O1099">
        <v>8.1999999999999993</v>
      </c>
      <c r="P1099">
        <v>2.7</v>
      </c>
      <c r="Q1099">
        <v>4.0999999999999996</v>
      </c>
      <c r="R1099" s="6"/>
      <c r="S1099">
        <v>0.8</v>
      </c>
      <c r="T1099" s="6"/>
      <c r="U1099">
        <v>0.5</v>
      </c>
      <c r="V1099" s="6"/>
      <c r="W1099" s="6"/>
    </row>
    <row r="1100" spans="1:23" x14ac:dyDescent="0.25">
      <c r="A1100" s="2">
        <v>44819</v>
      </c>
      <c r="B1100" t="s">
        <v>4726</v>
      </c>
      <c r="C1100" t="s">
        <v>9224</v>
      </c>
      <c r="E1100" t="s">
        <v>10080</v>
      </c>
      <c r="F1100" t="s">
        <v>10405</v>
      </c>
      <c r="G1100">
        <v>20</v>
      </c>
      <c r="I1100" s="38">
        <v>0.02</v>
      </c>
      <c r="J1100">
        <v>0.4</v>
      </c>
      <c r="K1100" s="38">
        <v>0.01</v>
      </c>
      <c r="L1100">
        <v>0.2</v>
      </c>
      <c r="M1100" s="38">
        <v>0.01</v>
      </c>
      <c r="N1100">
        <v>0.2</v>
      </c>
      <c r="O1100">
        <v>0.2</v>
      </c>
      <c r="P1100">
        <v>0.2</v>
      </c>
      <c r="Q1100" s="6"/>
      <c r="R1100" s="6"/>
      <c r="S1100" s="6"/>
      <c r="T1100" s="6"/>
      <c r="U1100" s="6"/>
      <c r="V1100" s="6"/>
      <c r="W1100" s="6"/>
    </row>
    <row r="1101" spans="1:23" x14ac:dyDescent="0.25">
      <c r="A1101" s="2">
        <v>44880</v>
      </c>
      <c r="B1101" t="s">
        <v>9243</v>
      </c>
      <c r="C1101" t="s">
        <v>9224</v>
      </c>
      <c r="E1101" t="s">
        <v>10356</v>
      </c>
      <c r="F1101" t="s">
        <v>10683</v>
      </c>
      <c r="G1101">
        <v>45</v>
      </c>
      <c r="I1101" s="38">
        <v>0.02</v>
      </c>
      <c r="J1101">
        <v>0.9</v>
      </c>
      <c r="K1101" s="38">
        <v>0.01</v>
      </c>
      <c r="L1101">
        <v>0.5</v>
      </c>
      <c r="M1101" s="38">
        <v>0.01</v>
      </c>
      <c r="N1101">
        <v>0.5</v>
      </c>
      <c r="O1101">
        <v>0.5</v>
      </c>
      <c r="P1101">
        <v>0.5</v>
      </c>
      <c r="Q1101" s="6"/>
      <c r="R1101" s="6"/>
      <c r="S1101" s="6"/>
      <c r="T1101" s="6"/>
      <c r="U1101" s="6"/>
      <c r="V1101" s="6"/>
      <c r="W1101" s="6"/>
    </row>
    <row r="1102" spans="1:23" x14ac:dyDescent="0.25">
      <c r="A1102" s="2">
        <v>44918</v>
      </c>
      <c r="B1102" t="s">
        <v>9289</v>
      </c>
      <c r="C1102" t="s">
        <v>9229</v>
      </c>
      <c r="E1102" t="s">
        <v>10362</v>
      </c>
      <c r="F1102" t="s">
        <v>10689</v>
      </c>
      <c r="G1102">
        <v>200</v>
      </c>
      <c r="I1102" s="38">
        <v>0.3</v>
      </c>
      <c r="J1102">
        <v>60</v>
      </c>
      <c r="K1102" s="38"/>
      <c r="L1102" s="6"/>
      <c r="M1102" s="38">
        <v>0.3</v>
      </c>
      <c r="N1102">
        <v>60</v>
      </c>
      <c r="O1102">
        <v>60</v>
      </c>
      <c r="P1102" s="6"/>
      <c r="Q1102">
        <v>60</v>
      </c>
      <c r="R1102" s="6"/>
      <c r="S1102" s="6"/>
      <c r="T1102" s="6"/>
      <c r="U1102" s="6"/>
      <c r="V1102" s="6"/>
      <c r="W1102" s="6"/>
    </row>
    <row r="1103" spans="1:23" x14ac:dyDescent="0.25">
      <c r="A1103" s="2">
        <v>44832</v>
      </c>
      <c r="B1103" t="s">
        <v>9289</v>
      </c>
      <c r="C1103" t="s">
        <v>9224</v>
      </c>
      <c r="E1103" t="s">
        <v>10347</v>
      </c>
      <c r="F1103" t="s">
        <v>10672</v>
      </c>
      <c r="G1103">
        <v>25</v>
      </c>
      <c r="I1103" s="38">
        <v>0.02</v>
      </c>
      <c r="J1103">
        <v>0.5</v>
      </c>
      <c r="K1103" s="38">
        <v>0.01</v>
      </c>
      <c r="L1103">
        <v>0.3</v>
      </c>
      <c r="M1103" s="38">
        <v>0.01</v>
      </c>
      <c r="N1103">
        <v>0.3</v>
      </c>
      <c r="O1103">
        <v>0.3</v>
      </c>
      <c r="P1103">
        <v>0.3</v>
      </c>
      <c r="Q1103" s="6"/>
      <c r="R1103" s="6"/>
      <c r="S1103" s="6"/>
      <c r="T1103" s="6"/>
      <c r="U1103" s="6"/>
      <c r="V1103" s="6"/>
      <c r="W1103" s="6"/>
    </row>
    <row r="1104" spans="1:23" x14ac:dyDescent="0.25">
      <c r="A1104" s="2">
        <v>44832</v>
      </c>
      <c r="B1104" t="s">
        <v>9289</v>
      </c>
      <c r="C1104" t="s">
        <v>9224</v>
      </c>
      <c r="E1104" t="s">
        <v>10347</v>
      </c>
      <c r="F1104" t="s">
        <v>10672</v>
      </c>
      <c r="G1104">
        <v>40</v>
      </c>
      <c r="I1104" s="38">
        <v>0.02</v>
      </c>
      <c r="J1104">
        <v>0.8</v>
      </c>
      <c r="K1104" s="38">
        <v>0.01</v>
      </c>
      <c r="L1104">
        <v>0.4</v>
      </c>
      <c r="M1104" s="38">
        <v>0.01</v>
      </c>
      <c r="N1104">
        <v>0.4</v>
      </c>
      <c r="O1104">
        <v>0.4</v>
      </c>
      <c r="P1104">
        <v>0.4</v>
      </c>
      <c r="Q1104" s="6"/>
      <c r="R1104" s="6"/>
      <c r="S1104" s="6"/>
      <c r="T1104" s="6"/>
      <c r="U1104" s="6"/>
      <c r="V1104" s="6"/>
      <c r="W1104" s="6"/>
    </row>
    <row r="1105" spans="1:23" x14ac:dyDescent="0.25">
      <c r="A1105" s="2">
        <v>44904</v>
      </c>
      <c r="B1105" t="s">
        <v>9284</v>
      </c>
      <c r="C1105" t="s">
        <v>9224</v>
      </c>
      <c r="E1105" t="s">
        <v>10363</v>
      </c>
      <c r="F1105" t="s">
        <v>10690</v>
      </c>
      <c r="G1105">
        <v>100</v>
      </c>
      <c r="I1105" s="38">
        <v>0.02</v>
      </c>
      <c r="J1105">
        <v>2</v>
      </c>
      <c r="K1105" s="38">
        <v>0.01</v>
      </c>
      <c r="L1105">
        <v>1</v>
      </c>
      <c r="M1105" s="38">
        <v>0.01</v>
      </c>
      <c r="N1105">
        <v>1</v>
      </c>
      <c r="O1105">
        <v>1</v>
      </c>
      <c r="P1105">
        <v>1</v>
      </c>
      <c r="Q1105" s="6"/>
      <c r="R1105" s="6"/>
      <c r="S1105" s="6"/>
      <c r="T1105" s="6"/>
      <c r="U1105" s="6"/>
      <c r="V1105" s="6"/>
      <c r="W1105" s="6"/>
    </row>
    <row r="1106" spans="1:23" x14ac:dyDescent="0.25">
      <c r="A1106" s="2">
        <v>44869</v>
      </c>
      <c r="B1106" t="s">
        <v>9380</v>
      </c>
      <c r="C1106" t="s">
        <v>9224</v>
      </c>
      <c r="E1106" t="s">
        <v>10090</v>
      </c>
      <c r="F1106" t="s">
        <v>10416</v>
      </c>
      <c r="G1106">
        <v>40</v>
      </c>
      <c r="I1106" s="38">
        <v>0.15</v>
      </c>
      <c r="J1106">
        <v>6</v>
      </c>
      <c r="K1106" s="38"/>
      <c r="L1106" s="6"/>
      <c r="M1106" s="38">
        <v>0.15</v>
      </c>
      <c r="N1106">
        <v>6</v>
      </c>
      <c r="O1106">
        <v>6</v>
      </c>
      <c r="P1106">
        <v>1.2</v>
      </c>
      <c r="Q1106">
        <v>1.2</v>
      </c>
      <c r="R1106" s="6"/>
      <c r="S1106">
        <v>3.2</v>
      </c>
      <c r="T1106" s="6"/>
      <c r="U1106" s="6"/>
      <c r="V1106">
        <v>0.4</v>
      </c>
      <c r="W1106" s="6"/>
    </row>
    <row r="1107" spans="1:23" x14ac:dyDescent="0.25">
      <c r="A1107" s="2">
        <v>44869</v>
      </c>
      <c r="B1107" t="s">
        <v>9392</v>
      </c>
      <c r="C1107" t="s">
        <v>9224</v>
      </c>
      <c r="E1107" t="s">
        <v>10090</v>
      </c>
      <c r="F1107" t="s">
        <v>10416</v>
      </c>
      <c r="G1107">
        <v>10</v>
      </c>
      <c r="I1107" s="38">
        <v>0.15</v>
      </c>
      <c r="J1107">
        <v>1.5</v>
      </c>
      <c r="K1107" s="38"/>
      <c r="L1107" s="6"/>
      <c r="M1107" s="38">
        <v>0.15</v>
      </c>
      <c r="N1107">
        <v>1.5</v>
      </c>
      <c r="O1107">
        <v>1.5</v>
      </c>
      <c r="P1107">
        <v>0.3</v>
      </c>
      <c r="Q1107">
        <v>0.3</v>
      </c>
      <c r="R1107" s="6"/>
      <c r="S1107">
        <v>0.8</v>
      </c>
      <c r="T1107" s="6"/>
      <c r="U1107" s="6"/>
      <c r="V1107">
        <v>0.1</v>
      </c>
      <c r="W1107" s="6"/>
    </row>
    <row r="1108" spans="1:23" x14ac:dyDescent="0.25">
      <c r="A1108" s="2">
        <v>44917</v>
      </c>
      <c r="B1108" t="s">
        <v>9273</v>
      </c>
      <c r="C1108" t="s">
        <v>9224</v>
      </c>
      <c r="E1108" t="s">
        <v>10168</v>
      </c>
      <c r="F1108" t="s">
        <v>10494</v>
      </c>
      <c r="G1108">
        <v>37.5</v>
      </c>
      <c r="I1108" s="38">
        <v>0.12</v>
      </c>
      <c r="J1108">
        <v>4.5</v>
      </c>
      <c r="K1108" s="38"/>
      <c r="L1108" s="6"/>
      <c r="M1108" s="38">
        <v>0.12</v>
      </c>
      <c r="N1108">
        <v>4.5</v>
      </c>
      <c r="O1108">
        <v>4.5</v>
      </c>
      <c r="P1108" s="6"/>
      <c r="Q1108">
        <v>4.5</v>
      </c>
      <c r="R1108" s="6"/>
      <c r="S1108" s="6"/>
      <c r="T1108" s="6"/>
      <c r="U1108" s="6"/>
      <c r="V1108" s="6"/>
      <c r="W1108" s="6"/>
    </row>
    <row r="1109" spans="1:23" x14ac:dyDescent="0.25">
      <c r="A1109" s="2">
        <v>44890</v>
      </c>
      <c r="B1109" t="s">
        <v>9320</v>
      </c>
      <c r="C1109" t="s">
        <v>9229</v>
      </c>
      <c r="E1109" t="s">
        <v>10364</v>
      </c>
      <c r="F1109" t="s">
        <v>10691</v>
      </c>
      <c r="G1109">
        <v>50</v>
      </c>
      <c r="I1109" s="38">
        <v>0.61</v>
      </c>
      <c r="J1109">
        <v>30.4</v>
      </c>
      <c r="K1109" s="38">
        <v>0.61</v>
      </c>
      <c r="L1109">
        <v>30.4</v>
      </c>
      <c r="M1109" s="38">
        <v>0.61</v>
      </c>
      <c r="N1109">
        <v>30.4</v>
      </c>
      <c r="O1109">
        <v>30.4</v>
      </c>
      <c r="P1109" s="6"/>
      <c r="Q1109" s="6"/>
      <c r="R1109" s="6"/>
      <c r="S1109">
        <v>30.4</v>
      </c>
      <c r="T1109" s="6"/>
      <c r="U1109" s="6"/>
      <c r="V1109" s="6"/>
      <c r="W1109" s="6"/>
    </row>
    <row r="1110" spans="1:23" x14ac:dyDescent="0.25">
      <c r="A1110" s="2">
        <v>44902</v>
      </c>
      <c r="B1110" t="s">
        <v>9273</v>
      </c>
      <c r="C1110" t="s">
        <v>9224</v>
      </c>
      <c r="E1110" t="s">
        <v>10168</v>
      </c>
      <c r="F1110" t="s">
        <v>10494</v>
      </c>
      <c r="G1110">
        <v>37.5</v>
      </c>
      <c r="I1110" s="38">
        <v>0.12</v>
      </c>
      <c r="J1110">
        <v>4.5</v>
      </c>
      <c r="K1110" s="38"/>
      <c r="L1110" s="6"/>
      <c r="M1110" s="38">
        <v>0.12</v>
      </c>
      <c r="N1110">
        <v>4.5</v>
      </c>
      <c r="O1110">
        <v>4.5</v>
      </c>
      <c r="P1110" s="6"/>
      <c r="Q1110">
        <v>4.5</v>
      </c>
      <c r="R1110" s="6"/>
      <c r="S1110" s="6"/>
      <c r="T1110" s="6"/>
      <c r="U1110" s="6"/>
      <c r="V1110" s="6"/>
      <c r="W1110" s="6"/>
    </row>
    <row r="1111" spans="1:23" x14ac:dyDescent="0.25">
      <c r="A1111" s="2">
        <v>44917</v>
      </c>
      <c r="B1111" t="s">
        <v>9273</v>
      </c>
      <c r="C1111" t="s">
        <v>9224</v>
      </c>
      <c r="E1111" t="s">
        <v>10168</v>
      </c>
      <c r="F1111" t="s">
        <v>10494</v>
      </c>
      <c r="G1111">
        <v>37.5</v>
      </c>
      <c r="I1111" s="38">
        <v>0.12</v>
      </c>
      <c r="J1111">
        <v>4.5</v>
      </c>
      <c r="K1111" s="38"/>
      <c r="L1111" s="6"/>
      <c r="M1111" s="38">
        <v>0.12</v>
      </c>
      <c r="N1111">
        <v>4.5</v>
      </c>
      <c r="O1111">
        <v>4.5</v>
      </c>
      <c r="P1111" s="6"/>
      <c r="Q1111">
        <v>4.5</v>
      </c>
      <c r="R1111" s="6"/>
      <c r="S1111" s="6"/>
      <c r="T1111" s="6"/>
      <c r="U1111" s="6"/>
      <c r="V1111" s="6"/>
      <c r="W1111" s="6"/>
    </row>
    <row r="1112" spans="1:23" x14ac:dyDescent="0.25">
      <c r="A1112" s="2">
        <v>44917</v>
      </c>
      <c r="B1112" t="s">
        <v>9273</v>
      </c>
      <c r="C1112" t="s">
        <v>9218</v>
      </c>
      <c r="E1112" t="s">
        <v>9634</v>
      </c>
      <c r="F1112" t="s">
        <v>10692</v>
      </c>
      <c r="G1112">
        <v>5</v>
      </c>
      <c r="I1112" s="38">
        <v>1</v>
      </c>
      <c r="J1112">
        <v>5</v>
      </c>
      <c r="K1112" s="38">
        <v>1</v>
      </c>
      <c r="L1112">
        <v>5</v>
      </c>
      <c r="M1112" s="38">
        <v>1</v>
      </c>
      <c r="N1112">
        <v>5</v>
      </c>
      <c r="O1112">
        <v>5</v>
      </c>
      <c r="P1112">
        <v>5</v>
      </c>
      <c r="Q1112" s="6"/>
      <c r="R1112" s="6"/>
      <c r="S1112" s="6"/>
      <c r="T1112" s="6"/>
      <c r="U1112" s="6"/>
      <c r="V1112" s="6"/>
      <c r="W1112" s="6"/>
    </row>
    <row r="1113" spans="1:23" x14ac:dyDescent="0.25">
      <c r="A1113" s="2">
        <v>44918</v>
      </c>
      <c r="B1113" t="s">
        <v>9451</v>
      </c>
      <c r="C1113" t="s">
        <v>9452</v>
      </c>
      <c r="E1113" t="s">
        <v>10365</v>
      </c>
      <c r="F1113" t="s">
        <v>10693</v>
      </c>
      <c r="G1113">
        <v>60</v>
      </c>
      <c r="I1113" s="38">
        <v>0.25</v>
      </c>
      <c r="J1113">
        <v>15</v>
      </c>
      <c r="K1113" s="38"/>
      <c r="L1113" s="6"/>
      <c r="M1113" s="38">
        <v>0.25</v>
      </c>
      <c r="N1113">
        <v>15</v>
      </c>
      <c r="O1113">
        <v>15</v>
      </c>
      <c r="P1113">
        <v>12</v>
      </c>
      <c r="Q1113" s="6"/>
      <c r="R1113" s="6"/>
      <c r="S1113">
        <v>3</v>
      </c>
      <c r="T1113" s="6"/>
      <c r="U1113" s="6"/>
      <c r="V1113" s="6"/>
      <c r="W1113" s="6"/>
    </row>
    <row r="1114" spans="1:23" x14ac:dyDescent="0.25">
      <c r="A1114" s="2">
        <v>44918</v>
      </c>
      <c r="B1114" t="s">
        <v>9638</v>
      </c>
      <c r="C1114" t="s">
        <v>9452</v>
      </c>
      <c r="E1114" t="s">
        <v>10365</v>
      </c>
      <c r="F1114" t="s">
        <v>10693</v>
      </c>
      <c r="G1114">
        <v>120</v>
      </c>
      <c r="I1114" s="38">
        <v>0.25</v>
      </c>
      <c r="J1114">
        <v>30</v>
      </c>
      <c r="K1114" s="38"/>
      <c r="L1114" s="6"/>
      <c r="M1114" s="38">
        <v>0.25</v>
      </c>
      <c r="N1114">
        <v>30</v>
      </c>
      <c r="O1114">
        <v>30</v>
      </c>
      <c r="P1114">
        <v>24</v>
      </c>
      <c r="Q1114" s="6"/>
      <c r="R1114" s="6"/>
      <c r="S1114">
        <v>6</v>
      </c>
      <c r="T1114" s="6"/>
      <c r="U1114" s="6"/>
      <c r="V1114" s="6"/>
      <c r="W1114" s="6"/>
    </row>
    <row r="1115" spans="1:23" x14ac:dyDescent="0.25">
      <c r="A1115" s="2">
        <v>44918</v>
      </c>
      <c r="B1115" t="s">
        <v>9639</v>
      </c>
      <c r="C1115" t="s">
        <v>9452</v>
      </c>
      <c r="E1115" t="s">
        <v>10365</v>
      </c>
      <c r="F1115" t="s">
        <v>10693</v>
      </c>
      <c r="G1115">
        <v>60</v>
      </c>
      <c r="I1115" s="38">
        <v>0.25</v>
      </c>
      <c r="J1115">
        <v>15</v>
      </c>
      <c r="K1115" s="38"/>
      <c r="L1115" s="6"/>
      <c r="M1115" s="38">
        <v>0.25</v>
      </c>
      <c r="N1115">
        <v>15</v>
      </c>
      <c r="O1115">
        <v>15</v>
      </c>
      <c r="P1115">
        <v>12</v>
      </c>
      <c r="Q1115" s="6"/>
      <c r="R1115" s="6"/>
      <c r="S1115">
        <v>3</v>
      </c>
      <c r="T1115" s="6"/>
      <c r="U1115" s="6"/>
      <c r="V1115" s="6"/>
      <c r="W1115" s="6"/>
    </row>
    <row r="1116" spans="1:23" x14ac:dyDescent="0.25">
      <c r="A1116" s="2">
        <v>44918</v>
      </c>
      <c r="B1116" t="s">
        <v>9856</v>
      </c>
      <c r="C1116" t="s">
        <v>9452</v>
      </c>
      <c r="E1116" t="s">
        <v>10365</v>
      </c>
      <c r="F1116" t="s">
        <v>10693</v>
      </c>
      <c r="G1116">
        <v>60</v>
      </c>
      <c r="I1116" s="38">
        <v>0.25</v>
      </c>
      <c r="J1116">
        <v>15</v>
      </c>
      <c r="K1116" s="38"/>
      <c r="L1116" s="6"/>
      <c r="M1116" s="38">
        <v>0.25</v>
      </c>
      <c r="N1116">
        <v>15</v>
      </c>
      <c r="O1116">
        <v>15</v>
      </c>
      <c r="P1116">
        <v>12</v>
      </c>
      <c r="Q1116" s="6"/>
      <c r="R1116" s="6"/>
      <c r="S1116">
        <v>3</v>
      </c>
      <c r="T1116" s="6"/>
      <c r="U1116" s="6"/>
      <c r="V1116" s="6"/>
      <c r="W1116" s="6"/>
    </row>
    <row r="1117" spans="1:23" x14ac:dyDescent="0.25">
      <c r="A1117" s="2">
        <v>44868</v>
      </c>
      <c r="B1117" t="s">
        <v>9228</v>
      </c>
      <c r="C1117" t="s">
        <v>9229</v>
      </c>
      <c r="E1117" t="s">
        <v>10366</v>
      </c>
      <c r="F1117" t="s">
        <v>10694</v>
      </c>
      <c r="G1117">
        <v>250</v>
      </c>
      <c r="I1117" s="38">
        <v>1</v>
      </c>
      <c r="J1117">
        <v>250</v>
      </c>
      <c r="K1117" s="38"/>
      <c r="L1117" s="6"/>
      <c r="M1117" s="38">
        <v>1</v>
      </c>
      <c r="N1117">
        <v>250</v>
      </c>
      <c r="O1117">
        <v>250</v>
      </c>
      <c r="P1117" s="6"/>
      <c r="Q1117" s="6"/>
      <c r="R1117" s="6"/>
      <c r="S1117">
        <v>250</v>
      </c>
      <c r="T1117" s="6"/>
      <c r="U1117" s="6"/>
      <c r="V1117" s="6"/>
      <c r="W1117" s="6"/>
    </row>
    <row r="1118" spans="1:23" x14ac:dyDescent="0.25">
      <c r="A1118" s="2">
        <v>44834</v>
      </c>
      <c r="B1118" t="s">
        <v>9243</v>
      </c>
      <c r="C1118" t="s">
        <v>9218</v>
      </c>
      <c r="E1118" t="s">
        <v>10367</v>
      </c>
      <c r="F1118" t="s">
        <v>10695</v>
      </c>
      <c r="G1118">
        <v>220</v>
      </c>
      <c r="I1118" s="38">
        <v>1</v>
      </c>
      <c r="J1118">
        <v>220</v>
      </c>
      <c r="K1118" s="38"/>
      <c r="L1118" s="6"/>
      <c r="M1118" s="38">
        <v>1</v>
      </c>
      <c r="N1118">
        <v>220</v>
      </c>
      <c r="O1118">
        <v>220</v>
      </c>
      <c r="P1118" s="6"/>
      <c r="Q1118" s="6"/>
      <c r="R1118" s="6"/>
      <c r="S1118" s="6"/>
      <c r="T1118" s="6"/>
      <c r="U1118" s="6"/>
      <c r="V1118">
        <v>220</v>
      </c>
      <c r="W1118" s="6"/>
    </row>
    <row r="1119" spans="1:23" x14ac:dyDescent="0.25">
      <c r="A1119" s="2">
        <v>44847</v>
      </c>
      <c r="B1119" t="s">
        <v>768</v>
      </c>
      <c r="C1119" t="s">
        <v>9218</v>
      </c>
      <c r="E1119" t="s">
        <v>10368</v>
      </c>
      <c r="F1119" t="s">
        <v>10696</v>
      </c>
      <c r="G1119">
        <v>12.1</v>
      </c>
      <c r="I1119" s="38">
        <v>1</v>
      </c>
      <c r="J1119">
        <v>12.1</v>
      </c>
      <c r="K1119" s="38">
        <v>1</v>
      </c>
      <c r="L1119">
        <v>12.1</v>
      </c>
      <c r="M1119" s="38">
        <v>1</v>
      </c>
      <c r="N1119">
        <v>12.1</v>
      </c>
      <c r="O1119">
        <v>12.1</v>
      </c>
      <c r="P1119">
        <v>12.1</v>
      </c>
      <c r="Q1119" s="6"/>
      <c r="R1119" s="6"/>
      <c r="S1119" s="6"/>
      <c r="T1119" s="6"/>
      <c r="U1119" s="6"/>
      <c r="V1119" s="6"/>
      <c r="W1119" s="6"/>
    </row>
    <row r="1120" spans="1:23" x14ac:dyDescent="0.25">
      <c r="A1120" s="2">
        <v>44880</v>
      </c>
      <c r="B1120" t="s">
        <v>9243</v>
      </c>
      <c r="C1120" t="s">
        <v>9224</v>
      </c>
      <c r="E1120" t="s">
        <v>10356</v>
      </c>
      <c r="F1120" t="s">
        <v>10683</v>
      </c>
      <c r="G1120">
        <v>32.5</v>
      </c>
      <c r="I1120" s="38">
        <v>0.02</v>
      </c>
      <c r="J1120">
        <v>0.7</v>
      </c>
      <c r="K1120" s="38">
        <v>0.01</v>
      </c>
      <c r="L1120">
        <v>0.3</v>
      </c>
      <c r="M1120" s="38">
        <v>0.01</v>
      </c>
      <c r="N1120">
        <v>0.3</v>
      </c>
      <c r="O1120">
        <v>0.3</v>
      </c>
      <c r="P1120">
        <v>0.3</v>
      </c>
      <c r="Q1120" s="6"/>
      <c r="R1120" s="6"/>
      <c r="S1120" s="6"/>
      <c r="T1120" s="6"/>
      <c r="U1120" s="6"/>
      <c r="V1120" s="6"/>
      <c r="W1120" s="6"/>
    </row>
    <row r="1121" spans="1:23" x14ac:dyDescent="0.25">
      <c r="A1121" s="2">
        <v>44880</v>
      </c>
      <c r="B1121" t="s">
        <v>9243</v>
      </c>
      <c r="C1121" t="s">
        <v>9224</v>
      </c>
      <c r="E1121" t="s">
        <v>10356</v>
      </c>
      <c r="F1121" t="s">
        <v>10683</v>
      </c>
      <c r="G1121">
        <v>22.5</v>
      </c>
      <c r="I1121" s="38">
        <v>0.02</v>
      </c>
      <c r="J1121">
        <v>0.5</v>
      </c>
      <c r="K1121" s="38">
        <v>0.01</v>
      </c>
      <c r="L1121">
        <v>0.2</v>
      </c>
      <c r="M1121" s="38">
        <v>0.01</v>
      </c>
      <c r="N1121">
        <v>0.2</v>
      </c>
      <c r="O1121">
        <v>0.2</v>
      </c>
      <c r="P1121">
        <v>0.2</v>
      </c>
      <c r="Q1121" s="6"/>
      <c r="R1121" s="6"/>
      <c r="S1121" s="6"/>
      <c r="T1121" s="6"/>
      <c r="U1121" s="6"/>
      <c r="V1121" s="6"/>
      <c r="W1121" s="6"/>
    </row>
    <row r="1122" spans="1:23" x14ac:dyDescent="0.25">
      <c r="A1122" s="2">
        <v>44923</v>
      </c>
      <c r="B1122" t="s">
        <v>9273</v>
      </c>
      <c r="C1122" t="s">
        <v>9224</v>
      </c>
      <c r="E1122" t="s">
        <v>9715</v>
      </c>
      <c r="F1122" t="s">
        <v>9716</v>
      </c>
      <c r="G1122">
        <v>50</v>
      </c>
      <c r="I1122" s="38">
        <v>0.3</v>
      </c>
      <c r="J1122">
        <v>15</v>
      </c>
      <c r="K1122" s="38">
        <v>0.24</v>
      </c>
      <c r="L1122">
        <v>12</v>
      </c>
      <c r="M1122" s="38">
        <v>0.3</v>
      </c>
      <c r="N1122">
        <v>15</v>
      </c>
      <c r="O1122">
        <v>15</v>
      </c>
      <c r="P1122">
        <v>12.5</v>
      </c>
      <c r="Q1122" s="6"/>
      <c r="R1122" s="6"/>
      <c r="S1122" s="6"/>
      <c r="T1122" s="6"/>
      <c r="U1122" s="6"/>
      <c r="V1122">
        <v>2.5</v>
      </c>
      <c r="W1122" s="6"/>
    </row>
    <row r="1123" spans="1:23" x14ac:dyDescent="0.25">
      <c r="A1123" s="2">
        <v>44917</v>
      </c>
      <c r="B1123" t="s">
        <v>9276</v>
      </c>
      <c r="C1123" t="s">
        <v>9218</v>
      </c>
      <c r="E1123" t="s">
        <v>10369</v>
      </c>
      <c r="F1123" t="s">
        <v>10697</v>
      </c>
      <c r="G1123">
        <v>300</v>
      </c>
      <c r="I1123" s="38">
        <v>1</v>
      </c>
      <c r="J1123">
        <v>300</v>
      </c>
      <c r="K1123" s="38">
        <v>1</v>
      </c>
      <c r="L1123">
        <v>300</v>
      </c>
      <c r="M1123" s="38">
        <v>1</v>
      </c>
      <c r="N1123">
        <v>300</v>
      </c>
      <c r="O1123">
        <v>300</v>
      </c>
      <c r="P1123">
        <v>300</v>
      </c>
      <c r="Q1123" s="6"/>
      <c r="R1123" s="6"/>
      <c r="S1123" s="6"/>
      <c r="T1123" s="6"/>
      <c r="U1123" s="6"/>
      <c r="V1123" s="6"/>
      <c r="W1123" s="6"/>
    </row>
    <row r="1124" spans="1:23" x14ac:dyDescent="0.25">
      <c r="A1124" s="2">
        <v>44917</v>
      </c>
      <c r="B1124" t="s">
        <v>9276</v>
      </c>
      <c r="C1124" t="s">
        <v>9218</v>
      </c>
      <c r="E1124" t="s">
        <v>10369</v>
      </c>
      <c r="F1124" t="s">
        <v>10697</v>
      </c>
      <c r="G1124">
        <v>300</v>
      </c>
      <c r="I1124" s="38">
        <v>1</v>
      </c>
      <c r="J1124">
        <v>300</v>
      </c>
      <c r="K1124" s="38">
        <v>1</v>
      </c>
      <c r="L1124">
        <v>300</v>
      </c>
      <c r="M1124" s="38">
        <v>1</v>
      </c>
      <c r="N1124">
        <v>300</v>
      </c>
      <c r="O1124">
        <v>300</v>
      </c>
      <c r="P1124">
        <v>300</v>
      </c>
      <c r="Q1124" s="6"/>
      <c r="R1124" s="6"/>
      <c r="S1124" s="6"/>
      <c r="T1124" s="6"/>
      <c r="U1124" s="6"/>
      <c r="V1124" s="6"/>
      <c r="W1124" s="6"/>
    </row>
    <row r="1125" spans="1:23" x14ac:dyDescent="0.25">
      <c r="A1125" s="2">
        <v>44924</v>
      </c>
      <c r="B1125" t="s">
        <v>9334</v>
      </c>
      <c r="C1125" t="s">
        <v>9224</v>
      </c>
      <c r="E1125" t="s">
        <v>10321</v>
      </c>
      <c r="F1125" t="s">
        <v>10648</v>
      </c>
      <c r="G1125">
        <v>250</v>
      </c>
      <c r="I1125" s="38">
        <v>0.02</v>
      </c>
      <c r="J1125">
        <v>5</v>
      </c>
      <c r="K1125" s="38">
        <v>0.01</v>
      </c>
      <c r="L1125">
        <v>2.5</v>
      </c>
      <c r="M1125" s="38">
        <v>0.01</v>
      </c>
      <c r="N1125">
        <v>2.5</v>
      </c>
      <c r="O1125">
        <v>2.5</v>
      </c>
      <c r="P1125">
        <v>2.5</v>
      </c>
      <c r="Q1125" s="6"/>
      <c r="R1125" s="6"/>
      <c r="S1125" s="6"/>
      <c r="T1125" s="6"/>
      <c r="U1125" s="6"/>
      <c r="V1125" s="6"/>
      <c r="W1125" s="6"/>
    </row>
    <row r="1126" spans="1:23" x14ac:dyDescent="0.25">
      <c r="A1126" s="2">
        <v>44910</v>
      </c>
      <c r="B1126" t="s">
        <v>9387</v>
      </c>
      <c r="C1126" t="s">
        <v>9224</v>
      </c>
      <c r="E1126" t="s">
        <v>10370</v>
      </c>
      <c r="F1126" t="s">
        <v>10698</v>
      </c>
      <c r="G1126">
        <v>75</v>
      </c>
      <c r="I1126" s="38">
        <v>0.25</v>
      </c>
      <c r="J1126">
        <v>18.8</v>
      </c>
      <c r="K1126" s="38"/>
      <c r="L1126" s="6"/>
      <c r="M1126" s="38">
        <v>0.25</v>
      </c>
      <c r="N1126">
        <v>18.8</v>
      </c>
      <c r="O1126">
        <v>18.8</v>
      </c>
      <c r="P1126" s="6"/>
      <c r="Q1126">
        <v>18.8</v>
      </c>
      <c r="R1126" s="6"/>
      <c r="S1126" s="6"/>
      <c r="T1126" s="6"/>
      <c r="U1126" s="6"/>
      <c r="V1126" s="6"/>
      <c r="W1126" s="6"/>
    </row>
    <row r="1127" spans="1:23" x14ac:dyDescent="0.25">
      <c r="A1127" s="2">
        <v>44902</v>
      </c>
      <c r="B1127" t="s">
        <v>9261</v>
      </c>
      <c r="C1127" t="s">
        <v>9218</v>
      </c>
      <c r="E1127" t="s">
        <v>10071</v>
      </c>
      <c r="F1127" t="s">
        <v>10397</v>
      </c>
      <c r="G1127">
        <v>16.5</v>
      </c>
      <c r="I1127" s="38">
        <v>7.0000000000000007E-2</v>
      </c>
      <c r="J1127">
        <v>1.1000000000000001</v>
      </c>
      <c r="K1127" s="38"/>
      <c r="L1127" s="6"/>
      <c r="M1127" s="38">
        <v>7.0000000000000007E-2</v>
      </c>
      <c r="N1127">
        <v>1.1000000000000001</v>
      </c>
      <c r="O1127" s="6"/>
      <c r="P1127" s="6"/>
      <c r="Q1127" s="6"/>
      <c r="R1127" s="6"/>
      <c r="S1127" s="6"/>
      <c r="T1127" s="6"/>
      <c r="U1127" s="6"/>
      <c r="V1127" s="6"/>
      <c r="W1127">
        <v>1.1000000000000001</v>
      </c>
    </row>
    <row r="1128" spans="1:23" x14ac:dyDescent="0.25">
      <c r="A1128" s="2">
        <v>44923</v>
      </c>
      <c r="B1128" t="s">
        <v>9228</v>
      </c>
      <c r="C1128" t="s">
        <v>9218</v>
      </c>
      <c r="E1128" t="s">
        <v>10141</v>
      </c>
      <c r="F1128" t="s">
        <v>10467</v>
      </c>
      <c r="G1128">
        <v>1.2</v>
      </c>
      <c r="I1128" s="38">
        <v>0.62</v>
      </c>
      <c r="J1128">
        <v>0.7</v>
      </c>
      <c r="K1128" s="38"/>
      <c r="L1128" s="6"/>
      <c r="M1128" s="38">
        <v>0.62</v>
      </c>
      <c r="N1128">
        <v>0.7</v>
      </c>
      <c r="O1128">
        <v>0.7</v>
      </c>
      <c r="P1128" s="6"/>
      <c r="Q1128" s="6"/>
      <c r="R1128">
        <v>0.7</v>
      </c>
      <c r="S1128" s="6"/>
      <c r="T1128" s="6"/>
      <c r="U1128" s="6"/>
      <c r="V1128" s="6"/>
      <c r="W1128" s="6"/>
    </row>
    <row r="1129" spans="1:23" x14ac:dyDescent="0.25">
      <c r="A1129" s="2">
        <v>44923</v>
      </c>
      <c r="B1129" t="s">
        <v>9273</v>
      </c>
      <c r="C1129" t="s">
        <v>9218</v>
      </c>
      <c r="E1129" t="s">
        <v>10141</v>
      </c>
      <c r="F1129" t="s">
        <v>10467</v>
      </c>
      <c r="G1129">
        <v>8.8000000000000007</v>
      </c>
      <c r="I1129" s="38">
        <v>0.62</v>
      </c>
      <c r="J1129">
        <v>5.5</v>
      </c>
      <c r="K1129" s="38"/>
      <c r="L1129" s="6"/>
      <c r="M1129" s="38">
        <v>0.62</v>
      </c>
      <c r="N1129">
        <v>5.5</v>
      </c>
      <c r="O1129">
        <v>5.5</v>
      </c>
      <c r="P1129" s="6"/>
      <c r="Q1129" s="6"/>
      <c r="R1129">
        <v>5.5</v>
      </c>
      <c r="S1129" s="6"/>
      <c r="T1129" s="6"/>
      <c r="U1129" s="6"/>
      <c r="V1129" s="6"/>
      <c r="W1129" s="6"/>
    </row>
    <row r="1130" spans="1:23" x14ac:dyDescent="0.25">
      <c r="A1130" s="2">
        <v>44911</v>
      </c>
      <c r="B1130" t="s">
        <v>9364</v>
      </c>
      <c r="C1130" t="s">
        <v>9218</v>
      </c>
      <c r="E1130" t="s">
        <v>10309</v>
      </c>
      <c r="F1130" t="s">
        <v>10636</v>
      </c>
      <c r="G1130">
        <v>65</v>
      </c>
      <c r="I1130" s="38">
        <v>1</v>
      </c>
      <c r="J1130">
        <v>65</v>
      </c>
      <c r="K1130" s="38"/>
      <c r="L1130" s="6"/>
      <c r="M1130" s="38">
        <v>1</v>
      </c>
      <c r="N1130">
        <v>65</v>
      </c>
      <c r="O1130">
        <v>65</v>
      </c>
      <c r="P1130" s="6"/>
      <c r="Q1130" s="6"/>
      <c r="R1130" s="6"/>
      <c r="S1130" s="6"/>
      <c r="T1130" s="6"/>
      <c r="U1130" s="6"/>
      <c r="V1130">
        <v>65</v>
      </c>
      <c r="W1130" s="6"/>
    </row>
    <row r="1131" spans="1:23" x14ac:dyDescent="0.25">
      <c r="A1131" s="2">
        <v>44923</v>
      </c>
      <c r="B1131" t="s">
        <v>6429</v>
      </c>
      <c r="C1131" t="s">
        <v>9224</v>
      </c>
      <c r="E1131" t="s">
        <v>10348</v>
      </c>
      <c r="F1131" t="s">
        <v>10673</v>
      </c>
      <c r="G1131">
        <v>40</v>
      </c>
      <c r="I1131" s="38">
        <v>0.02</v>
      </c>
      <c r="J1131">
        <v>0.8</v>
      </c>
      <c r="K1131" s="38">
        <v>0.01</v>
      </c>
      <c r="L1131">
        <v>0.4</v>
      </c>
      <c r="M1131" s="38">
        <v>0.01</v>
      </c>
      <c r="N1131">
        <v>0.4</v>
      </c>
      <c r="O1131">
        <v>0.4</v>
      </c>
      <c r="P1131">
        <v>0.4</v>
      </c>
      <c r="Q1131" s="6"/>
      <c r="R1131" s="6"/>
      <c r="S1131" s="6"/>
      <c r="T1131" s="6"/>
      <c r="U1131" s="6"/>
      <c r="V1131" s="6"/>
      <c r="W1131" s="6"/>
    </row>
    <row r="1132" spans="1:23" x14ac:dyDescent="0.25">
      <c r="A1132" s="2">
        <v>44886</v>
      </c>
      <c r="B1132" t="s">
        <v>9273</v>
      </c>
      <c r="C1132" t="s">
        <v>9224</v>
      </c>
      <c r="E1132" t="s">
        <v>10361</v>
      </c>
      <c r="F1132" t="s">
        <v>10688</v>
      </c>
      <c r="G1132">
        <v>14.9</v>
      </c>
      <c r="I1132" s="38">
        <v>0.3</v>
      </c>
      <c r="J1132">
        <v>4.5</v>
      </c>
      <c r="K1132" s="38"/>
      <c r="L1132" s="6"/>
      <c r="M1132" s="38">
        <v>0.3</v>
      </c>
      <c r="N1132">
        <v>4.5</v>
      </c>
      <c r="O1132">
        <v>4.5</v>
      </c>
      <c r="P1132">
        <v>1.5</v>
      </c>
      <c r="Q1132">
        <v>2.2000000000000002</v>
      </c>
      <c r="R1132" s="6"/>
      <c r="S1132">
        <v>0.4</v>
      </c>
      <c r="T1132" s="6"/>
      <c r="U1132">
        <v>0.3</v>
      </c>
      <c r="V1132" s="6"/>
      <c r="W1132" s="6"/>
    </row>
    <row r="1133" spans="1:23" x14ac:dyDescent="0.25">
      <c r="A1133" s="2">
        <v>44886</v>
      </c>
      <c r="B1133" t="s">
        <v>9273</v>
      </c>
      <c r="C1133" t="s">
        <v>9224</v>
      </c>
      <c r="E1133" t="s">
        <v>10361</v>
      </c>
      <c r="F1133" t="s">
        <v>10688</v>
      </c>
      <c r="G1133">
        <v>49.1</v>
      </c>
      <c r="I1133" s="38">
        <v>0.3</v>
      </c>
      <c r="J1133">
        <v>14.7</v>
      </c>
      <c r="K1133" s="38"/>
      <c r="L1133" s="6"/>
      <c r="M1133" s="38">
        <v>0.3</v>
      </c>
      <c r="N1133">
        <v>14.7</v>
      </c>
      <c r="O1133">
        <v>14.7</v>
      </c>
      <c r="P1133">
        <v>4.9000000000000004</v>
      </c>
      <c r="Q1133">
        <v>7.4</v>
      </c>
      <c r="R1133" s="6"/>
      <c r="S1133">
        <v>1.5</v>
      </c>
      <c r="T1133" s="6"/>
      <c r="U1133">
        <v>1</v>
      </c>
      <c r="V1133" s="6"/>
      <c r="W1133" s="6"/>
    </row>
    <row r="1134" spans="1:23" x14ac:dyDescent="0.25">
      <c r="A1134" s="2">
        <v>44893</v>
      </c>
      <c r="B1134" t="s">
        <v>9276</v>
      </c>
      <c r="C1134" t="s">
        <v>9218</v>
      </c>
      <c r="E1134" t="s">
        <v>10371</v>
      </c>
      <c r="F1134" t="s">
        <v>10699</v>
      </c>
      <c r="G1134">
        <v>47</v>
      </c>
      <c r="I1134" s="38">
        <v>0.64</v>
      </c>
      <c r="J1134">
        <v>30.1</v>
      </c>
      <c r="K1134" s="38">
        <v>0.64</v>
      </c>
      <c r="L1134">
        <v>30.1</v>
      </c>
      <c r="M1134" s="6"/>
      <c r="N1134" s="6"/>
      <c r="O1134" s="6"/>
      <c r="P1134" s="6"/>
      <c r="Q1134" s="6"/>
      <c r="R1134" s="6"/>
      <c r="S1134" s="6"/>
      <c r="T1134" s="6"/>
      <c r="U1134" s="6"/>
      <c r="V1134" s="6"/>
      <c r="W1134" s="6"/>
    </row>
    <row r="1135" spans="1:23" x14ac:dyDescent="0.25">
      <c r="A1135" s="2">
        <v>44893</v>
      </c>
      <c r="B1135" t="s">
        <v>9387</v>
      </c>
      <c r="C1135" t="s">
        <v>9218</v>
      </c>
      <c r="E1135" t="s">
        <v>10371</v>
      </c>
      <c r="F1135" t="s">
        <v>10699</v>
      </c>
      <c r="G1135">
        <v>3</v>
      </c>
      <c r="I1135" s="38">
        <v>0.64</v>
      </c>
      <c r="J1135">
        <v>1.9</v>
      </c>
      <c r="K1135" s="38">
        <v>0.64</v>
      </c>
      <c r="L1135">
        <v>1.9</v>
      </c>
      <c r="M1135" s="6"/>
      <c r="N1135" s="6"/>
      <c r="O1135" s="6"/>
      <c r="P1135" s="6"/>
      <c r="Q1135" s="6"/>
      <c r="R1135" s="6"/>
      <c r="S1135" s="6"/>
      <c r="T1135" s="6"/>
      <c r="U1135" s="6"/>
      <c r="V1135" s="6"/>
      <c r="W1135" s="6"/>
    </row>
    <row r="1136" spans="1:23" x14ac:dyDescent="0.25">
      <c r="A1136" s="2">
        <v>44900</v>
      </c>
      <c r="B1136" t="s">
        <v>6554</v>
      </c>
      <c r="C1136" t="s">
        <v>9218</v>
      </c>
      <c r="E1136" t="s">
        <v>10372</v>
      </c>
      <c r="F1136" t="s">
        <v>10700</v>
      </c>
      <c r="G1136">
        <v>17</v>
      </c>
      <c r="I1136" s="38">
        <v>1</v>
      </c>
      <c r="J1136">
        <v>17</v>
      </c>
      <c r="K1136" s="38"/>
      <c r="L1136" s="6"/>
      <c r="M1136" s="38">
        <v>1</v>
      </c>
      <c r="N1136">
        <v>17</v>
      </c>
      <c r="O1136">
        <v>17</v>
      </c>
      <c r="P1136">
        <v>17</v>
      </c>
      <c r="Q1136" s="6"/>
      <c r="R1136" s="6"/>
      <c r="S1136" s="6"/>
      <c r="T1136" s="6"/>
      <c r="U1136" s="6"/>
      <c r="V1136" s="6"/>
      <c r="W1136" s="6"/>
    </row>
    <row r="1137" spans="1:23" x14ac:dyDescent="0.25">
      <c r="A1137" s="2">
        <v>44910</v>
      </c>
      <c r="B1137" t="s">
        <v>9276</v>
      </c>
      <c r="C1137" t="s">
        <v>9218</v>
      </c>
      <c r="E1137" t="s">
        <v>10295</v>
      </c>
      <c r="F1137" t="s">
        <v>10621</v>
      </c>
      <c r="G1137">
        <v>20</v>
      </c>
      <c r="I1137" s="38">
        <v>0.66</v>
      </c>
      <c r="J1137">
        <v>13.2</v>
      </c>
      <c r="K1137" s="38"/>
      <c r="L1137" s="6"/>
      <c r="M1137" s="38">
        <v>0.66</v>
      </c>
      <c r="N1137">
        <v>13.2</v>
      </c>
      <c r="O1137">
        <v>13.2</v>
      </c>
      <c r="P1137" s="6"/>
      <c r="Q1137">
        <v>13.2</v>
      </c>
      <c r="R1137" s="6"/>
      <c r="S1137" s="6"/>
      <c r="T1137" s="6"/>
      <c r="U1137" s="6"/>
      <c r="V1137" s="6"/>
      <c r="W1137" s="6"/>
    </row>
    <row r="1138" spans="1:23" x14ac:dyDescent="0.25">
      <c r="A1138" s="2">
        <v>44924</v>
      </c>
      <c r="B1138" t="s">
        <v>9334</v>
      </c>
      <c r="C1138" t="s">
        <v>9218</v>
      </c>
      <c r="E1138" t="s">
        <v>10373</v>
      </c>
      <c r="F1138" t="s">
        <v>10701</v>
      </c>
      <c r="G1138">
        <v>46</v>
      </c>
      <c r="I1138" s="38">
        <v>0.95</v>
      </c>
      <c r="J1138">
        <v>43.9</v>
      </c>
      <c r="K1138" s="38">
        <v>0.95</v>
      </c>
      <c r="L1138">
        <v>43.9</v>
      </c>
      <c r="M1138" s="38">
        <v>0.87</v>
      </c>
      <c r="N1138">
        <v>39.9</v>
      </c>
      <c r="O1138">
        <v>39.9</v>
      </c>
      <c r="P1138" s="6"/>
      <c r="Q1138" s="6"/>
      <c r="R1138" s="6"/>
      <c r="S1138" s="6"/>
      <c r="T1138" s="6"/>
      <c r="U1138">
        <v>39.9</v>
      </c>
      <c r="V1138" s="6"/>
      <c r="W1138" s="6"/>
    </row>
    <row r="1139" spans="1:23" x14ac:dyDescent="0.25">
      <c r="A1139" s="2">
        <v>44911</v>
      </c>
      <c r="B1139" t="s">
        <v>9243</v>
      </c>
      <c r="C1139" t="s">
        <v>9218</v>
      </c>
      <c r="E1139" t="s">
        <v>10116</v>
      </c>
      <c r="F1139" t="s">
        <v>10442</v>
      </c>
      <c r="G1139">
        <v>50</v>
      </c>
      <c r="I1139" s="38">
        <v>1</v>
      </c>
      <c r="J1139">
        <v>50</v>
      </c>
      <c r="K1139" s="38">
        <v>1</v>
      </c>
      <c r="L1139">
        <v>50</v>
      </c>
      <c r="M1139" s="38">
        <v>1</v>
      </c>
      <c r="N1139">
        <v>50</v>
      </c>
      <c r="O1139">
        <v>50</v>
      </c>
      <c r="P1139">
        <v>50</v>
      </c>
      <c r="Q1139" s="6"/>
      <c r="R1139" s="6"/>
      <c r="S1139" s="6"/>
      <c r="T1139" s="6"/>
      <c r="U1139" s="6"/>
      <c r="V1139" s="6"/>
      <c r="W1139" s="6"/>
    </row>
    <row r="1140" spans="1:23" x14ac:dyDescent="0.25">
      <c r="A1140" s="2">
        <v>44910</v>
      </c>
      <c r="B1140" t="s">
        <v>9686</v>
      </c>
      <c r="C1140" t="s">
        <v>9229</v>
      </c>
      <c r="E1140" t="s">
        <v>10374</v>
      </c>
      <c r="F1140" t="s">
        <v>10702</v>
      </c>
      <c r="G1140">
        <v>100</v>
      </c>
      <c r="I1140" s="38">
        <v>0.03</v>
      </c>
      <c r="J1140">
        <v>3</v>
      </c>
      <c r="K1140" s="38"/>
      <c r="L1140" s="6"/>
      <c r="M1140" s="38">
        <v>0.03</v>
      </c>
      <c r="N1140">
        <v>3</v>
      </c>
      <c r="O1140" s="6"/>
      <c r="P1140" s="6"/>
      <c r="Q1140" s="6"/>
      <c r="R1140" s="6"/>
      <c r="S1140" s="6"/>
      <c r="T1140" s="6"/>
      <c r="U1140" s="6"/>
      <c r="V1140" s="6"/>
      <c r="W1140">
        <v>3</v>
      </c>
    </row>
    <row r="1141" spans="1:23" x14ac:dyDescent="0.25">
      <c r="A1141" s="2">
        <v>44893</v>
      </c>
      <c r="B1141" t="s">
        <v>9642</v>
      </c>
      <c r="C1141" t="s">
        <v>318</v>
      </c>
      <c r="E1141" t="s">
        <v>10156</v>
      </c>
      <c r="F1141" t="s">
        <v>10482</v>
      </c>
      <c r="G1141">
        <v>58.6</v>
      </c>
      <c r="I1141" s="38">
        <v>0.2</v>
      </c>
      <c r="J1141">
        <v>11.7</v>
      </c>
      <c r="K1141" s="38"/>
      <c r="L1141" s="6"/>
      <c r="M1141" s="38">
        <v>0.2</v>
      </c>
      <c r="N1141">
        <v>11.7</v>
      </c>
      <c r="O1141">
        <v>11.7</v>
      </c>
      <c r="P1141">
        <v>0.9</v>
      </c>
      <c r="Q1141">
        <v>4.7</v>
      </c>
      <c r="R1141" s="6"/>
      <c r="S1141">
        <v>2.6</v>
      </c>
      <c r="T1141">
        <v>3.5</v>
      </c>
      <c r="U1141" s="6"/>
      <c r="V1141" s="6"/>
      <c r="W1141" s="6"/>
    </row>
    <row r="1142" spans="1:23" x14ac:dyDescent="0.25">
      <c r="A1142" s="2">
        <v>44911</v>
      </c>
      <c r="B1142" t="s">
        <v>9451</v>
      </c>
      <c r="C1142" t="s">
        <v>9452</v>
      </c>
      <c r="E1142" t="s">
        <v>10375</v>
      </c>
      <c r="F1142" t="s">
        <v>10703</v>
      </c>
      <c r="G1142">
        <v>45</v>
      </c>
      <c r="I1142" s="38">
        <v>0.25</v>
      </c>
      <c r="J1142">
        <v>11.3</v>
      </c>
      <c r="K1142" s="38"/>
      <c r="L1142" s="6"/>
      <c r="M1142" s="38">
        <v>0.25</v>
      </c>
      <c r="N1142">
        <v>11.3</v>
      </c>
      <c r="O1142">
        <v>11.3</v>
      </c>
      <c r="P1142" s="6"/>
      <c r="Q1142" s="6"/>
      <c r="R1142">
        <v>11.3</v>
      </c>
      <c r="S1142" s="6"/>
      <c r="T1142" s="6"/>
      <c r="U1142" s="6"/>
      <c r="V1142" s="6"/>
      <c r="W1142" s="6"/>
    </row>
    <row r="1143" spans="1:23" x14ac:dyDescent="0.25">
      <c r="A1143" s="2">
        <v>44907</v>
      </c>
      <c r="B1143" t="s">
        <v>9401</v>
      </c>
      <c r="C1143" t="s">
        <v>9218</v>
      </c>
      <c r="E1143" t="s">
        <v>10376</v>
      </c>
      <c r="F1143" t="s">
        <v>10704</v>
      </c>
      <c r="G1143">
        <v>18.5</v>
      </c>
      <c r="I1143" s="38">
        <v>1</v>
      </c>
      <c r="J1143">
        <v>18.5</v>
      </c>
      <c r="K1143" s="38"/>
      <c r="L1143" s="6"/>
      <c r="M1143" s="38">
        <v>1</v>
      </c>
      <c r="N1143">
        <v>18.5</v>
      </c>
      <c r="O1143">
        <v>18.5</v>
      </c>
      <c r="P1143" s="6"/>
      <c r="Q1143" s="6"/>
      <c r="R1143" s="6"/>
      <c r="S1143">
        <v>18.5</v>
      </c>
      <c r="T1143" s="6"/>
      <c r="U1143" s="6"/>
      <c r="V1143" s="6"/>
      <c r="W1143" s="6"/>
    </row>
    <row r="1144" spans="1:23" x14ac:dyDescent="0.25">
      <c r="A1144" s="2">
        <v>44911</v>
      </c>
      <c r="B1144" t="s">
        <v>7066</v>
      </c>
      <c r="C1144" t="s">
        <v>318</v>
      </c>
      <c r="E1144" t="s">
        <v>10350</v>
      </c>
      <c r="F1144" t="s">
        <v>10675</v>
      </c>
      <c r="G1144">
        <v>42.3</v>
      </c>
      <c r="I1144" s="38">
        <v>0.2</v>
      </c>
      <c r="J1144">
        <v>8.5</v>
      </c>
      <c r="K1144" s="38"/>
      <c r="L1144" s="6"/>
      <c r="M1144" s="38">
        <v>0.2</v>
      </c>
      <c r="N1144">
        <v>8.5</v>
      </c>
      <c r="O1144">
        <v>8.5</v>
      </c>
      <c r="P1144">
        <v>8.5</v>
      </c>
      <c r="Q1144" s="6"/>
      <c r="R1144" s="6"/>
      <c r="S1144" s="6"/>
      <c r="T1144" s="6"/>
      <c r="U1144" s="6"/>
      <c r="V1144" s="6"/>
      <c r="W1144" s="6"/>
    </row>
    <row r="1145" spans="1:23" x14ac:dyDescent="0.25">
      <c r="A1145" s="2">
        <v>44917</v>
      </c>
      <c r="B1145" t="s">
        <v>9426</v>
      </c>
      <c r="C1145" t="s">
        <v>9218</v>
      </c>
      <c r="E1145" t="s">
        <v>10377</v>
      </c>
      <c r="F1145" t="s">
        <v>10705</v>
      </c>
      <c r="G1145">
        <v>100</v>
      </c>
      <c r="I1145" s="38">
        <v>1</v>
      </c>
      <c r="J1145">
        <v>100</v>
      </c>
      <c r="K1145" s="38">
        <v>1</v>
      </c>
      <c r="L1145">
        <v>100</v>
      </c>
      <c r="M1145" s="38">
        <v>1</v>
      </c>
      <c r="N1145">
        <v>100</v>
      </c>
      <c r="O1145">
        <v>100</v>
      </c>
      <c r="P1145" s="6"/>
      <c r="Q1145" s="6"/>
      <c r="R1145" s="6"/>
      <c r="S1145">
        <v>100</v>
      </c>
      <c r="T1145" s="6"/>
      <c r="U1145" s="6"/>
      <c r="V1145" s="6"/>
      <c r="W1145" s="6"/>
    </row>
    <row r="1146" spans="1:23" x14ac:dyDescent="0.25">
      <c r="A1146" s="2">
        <v>44916</v>
      </c>
      <c r="B1146" t="s">
        <v>9228</v>
      </c>
      <c r="C1146" t="s">
        <v>9229</v>
      </c>
      <c r="E1146" t="s">
        <v>10098</v>
      </c>
      <c r="F1146" t="s">
        <v>10424</v>
      </c>
      <c r="G1146">
        <v>132</v>
      </c>
      <c r="I1146" s="38">
        <v>0.14000000000000001</v>
      </c>
      <c r="J1146">
        <v>18.5</v>
      </c>
      <c r="K1146" s="38"/>
      <c r="L1146" s="6"/>
      <c r="M1146" s="38">
        <v>0.14000000000000001</v>
      </c>
      <c r="N1146">
        <v>18.5</v>
      </c>
      <c r="O1146">
        <v>18.5</v>
      </c>
      <c r="P1146" s="6"/>
      <c r="Q1146">
        <v>18.5</v>
      </c>
      <c r="R1146" s="6"/>
      <c r="S1146" s="6"/>
      <c r="T1146" s="6"/>
      <c r="U1146" s="6"/>
      <c r="V1146" s="6"/>
      <c r="W1146" s="6"/>
    </row>
    <row r="1147" spans="1:23" x14ac:dyDescent="0.25">
      <c r="A1147" s="2">
        <v>44917</v>
      </c>
      <c r="B1147" t="s">
        <v>7066</v>
      </c>
      <c r="C1147" t="s">
        <v>9218</v>
      </c>
      <c r="E1147" t="s">
        <v>10057</v>
      </c>
      <c r="F1147" t="s">
        <v>10383</v>
      </c>
      <c r="G1147">
        <v>6.5</v>
      </c>
      <c r="I1147" s="38">
        <v>1</v>
      </c>
      <c r="J1147">
        <v>6.5</v>
      </c>
      <c r="K1147" s="38">
        <v>1</v>
      </c>
      <c r="L1147">
        <v>6.5</v>
      </c>
      <c r="M1147" s="38">
        <v>1</v>
      </c>
      <c r="N1147">
        <v>6.5</v>
      </c>
      <c r="O1147">
        <v>6.5</v>
      </c>
      <c r="P1147" s="6"/>
      <c r="Q1147" s="6"/>
      <c r="R1147" s="6"/>
      <c r="S1147">
        <v>6.5</v>
      </c>
      <c r="T1147" s="6"/>
      <c r="U1147" s="6"/>
      <c r="V1147" s="6"/>
      <c r="W1147" s="6"/>
    </row>
    <row r="1148" spans="1:23" x14ac:dyDescent="0.25">
      <c r="A1148" s="2">
        <v>44561</v>
      </c>
      <c r="B1148" t="s">
        <v>6406</v>
      </c>
      <c r="C1148" t="s">
        <v>9218</v>
      </c>
      <c r="E1148" t="s">
        <v>10714</v>
      </c>
      <c r="F1148" t="s">
        <v>11000</v>
      </c>
      <c r="G1148">
        <v>106</v>
      </c>
      <c r="I1148" s="38">
        <v>1</v>
      </c>
      <c r="J1148">
        <v>106</v>
      </c>
      <c r="K1148" s="38"/>
      <c r="M1148" s="38">
        <v>1</v>
      </c>
      <c r="N1148">
        <v>106</v>
      </c>
      <c r="O1148">
        <v>106</v>
      </c>
      <c r="S1148">
        <v>106</v>
      </c>
    </row>
    <row r="1149" spans="1:23" x14ac:dyDescent="0.25">
      <c r="A1149" s="2">
        <v>44245</v>
      </c>
      <c r="B1149" t="s">
        <v>9228</v>
      </c>
      <c r="C1149" t="s">
        <v>9218</v>
      </c>
      <c r="E1149" t="s">
        <v>10715</v>
      </c>
      <c r="F1149" t="s">
        <v>11001</v>
      </c>
      <c r="G1149">
        <v>350</v>
      </c>
      <c r="I1149" s="38">
        <v>1</v>
      </c>
      <c r="J1149">
        <v>350</v>
      </c>
      <c r="K1149" s="38"/>
      <c r="M1149" s="38">
        <v>1</v>
      </c>
      <c r="N1149">
        <v>350</v>
      </c>
      <c r="O1149">
        <v>350</v>
      </c>
      <c r="P1149">
        <v>350</v>
      </c>
    </row>
    <row r="1150" spans="1:23" x14ac:dyDescent="0.25">
      <c r="A1150" s="2">
        <v>44550</v>
      </c>
      <c r="B1150" t="s">
        <v>6278</v>
      </c>
      <c r="C1150" t="s">
        <v>9218</v>
      </c>
      <c r="E1150" t="s">
        <v>10716</v>
      </c>
      <c r="F1150" t="s">
        <v>11002</v>
      </c>
      <c r="G1150">
        <v>45</v>
      </c>
      <c r="I1150" s="38">
        <v>1</v>
      </c>
      <c r="J1150">
        <v>45</v>
      </c>
      <c r="K1150" s="38">
        <v>1</v>
      </c>
      <c r="L1150">
        <v>45</v>
      </c>
      <c r="M1150" s="38">
        <v>1</v>
      </c>
      <c r="N1150">
        <v>45</v>
      </c>
      <c r="O1150">
        <v>45</v>
      </c>
      <c r="S1150">
        <v>45</v>
      </c>
    </row>
    <row r="1151" spans="1:23" x14ac:dyDescent="0.25">
      <c r="A1151" s="2">
        <v>44375</v>
      </c>
      <c r="B1151" t="s">
        <v>8807</v>
      </c>
      <c r="C1151" t="s">
        <v>9224</v>
      </c>
      <c r="E1151" t="s">
        <v>10717</v>
      </c>
      <c r="F1151" t="s">
        <v>11003</v>
      </c>
      <c r="G1151">
        <v>50</v>
      </c>
      <c r="I1151" s="38">
        <v>0.02</v>
      </c>
      <c r="J1151">
        <v>1</v>
      </c>
      <c r="K1151" s="38">
        <v>0.01</v>
      </c>
      <c r="L1151">
        <v>0.5</v>
      </c>
      <c r="M1151" s="38">
        <v>0.01</v>
      </c>
      <c r="N1151">
        <v>0.5</v>
      </c>
      <c r="O1151">
        <v>0.5</v>
      </c>
      <c r="P1151">
        <v>0.5</v>
      </c>
    </row>
    <row r="1152" spans="1:23" x14ac:dyDescent="0.25">
      <c r="A1152" s="2">
        <v>44544</v>
      </c>
      <c r="B1152" t="s">
        <v>6358</v>
      </c>
      <c r="C1152" t="s">
        <v>9229</v>
      </c>
      <c r="E1152" t="s">
        <v>10718</v>
      </c>
      <c r="F1152" t="s">
        <v>11004</v>
      </c>
      <c r="G1152">
        <v>102.5</v>
      </c>
      <c r="I1152" s="38">
        <v>0.69</v>
      </c>
      <c r="J1152">
        <v>71</v>
      </c>
      <c r="K1152" s="38"/>
      <c r="M1152" s="38">
        <v>0.69</v>
      </c>
      <c r="N1152">
        <v>71</v>
      </c>
      <c r="O1152">
        <v>71</v>
      </c>
      <c r="Q1152">
        <v>71</v>
      </c>
    </row>
    <row r="1153" spans="1:23" x14ac:dyDescent="0.25">
      <c r="A1153" s="2">
        <v>44553</v>
      </c>
      <c r="B1153" t="s">
        <v>7066</v>
      </c>
      <c r="C1153" t="s">
        <v>9218</v>
      </c>
      <c r="E1153" t="s">
        <v>10719</v>
      </c>
      <c r="F1153" t="s">
        <v>11005</v>
      </c>
      <c r="G1153">
        <v>35.799999999999997</v>
      </c>
      <c r="I1153" s="38">
        <v>1</v>
      </c>
      <c r="J1153">
        <v>35.799999999999997</v>
      </c>
      <c r="K1153" s="38">
        <v>1</v>
      </c>
      <c r="L1153">
        <v>35.799999999999997</v>
      </c>
      <c r="M1153" s="38">
        <v>1</v>
      </c>
      <c r="N1153">
        <v>35.799999999999997</v>
      </c>
      <c r="O1153">
        <v>35.799999999999997</v>
      </c>
      <c r="S1153">
        <v>35.799999999999997</v>
      </c>
    </row>
    <row r="1154" spans="1:23" x14ac:dyDescent="0.25">
      <c r="A1154" s="2">
        <v>44540</v>
      </c>
      <c r="B1154" t="s">
        <v>9686</v>
      </c>
      <c r="C1154" t="s">
        <v>9229</v>
      </c>
      <c r="E1154" t="s">
        <v>10720</v>
      </c>
      <c r="F1154" t="s">
        <v>11006</v>
      </c>
      <c r="G1154">
        <v>30</v>
      </c>
      <c r="I1154" s="38">
        <v>0.91</v>
      </c>
      <c r="J1154">
        <v>27.3</v>
      </c>
      <c r="K1154" s="38"/>
      <c r="M1154" s="38">
        <v>0.91</v>
      </c>
      <c r="N1154">
        <v>27.3</v>
      </c>
      <c r="O1154">
        <v>27.3</v>
      </c>
      <c r="Q1154">
        <v>27.3</v>
      </c>
    </row>
    <row r="1155" spans="1:23" x14ac:dyDescent="0.25">
      <c r="A1155" s="2">
        <v>44266</v>
      </c>
      <c r="B1155" t="s">
        <v>9273</v>
      </c>
      <c r="C1155" t="s">
        <v>9229</v>
      </c>
      <c r="E1155" t="s">
        <v>10721</v>
      </c>
      <c r="F1155" t="s">
        <v>11007</v>
      </c>
      <c r="G1155">
        <v>75</v>
      </c>
      <c r="I1155" s="38">
        <v>1</v>
      </c>
      <c r="J1155">
        <v>75</v>
      </c>
      <c r="K1155" s="38">
        <v>1</v>
      </c>
      <c r="L1155">
        <v>75</v>
      </c>
      <c r="M1155" s="38">
        <v>1</v>
      </c>
      <c r="N1155">
        <v>75</v>
      </c>
      <c r="O1155">
        <v>75</v>
      </c>
      <c r="P1155">
        <v>75</v>
      </c>
    </row>
    <row r="1156" spans="1:23" x14ac:dyDescent="0.25">
      <c r="A1156" s="2">
        <v>44377</v>
      </c>
      <c r="B1156" t="s">
        <v>6392</v>
      </c>
      <c r="C1156" t="s">
        <v>9218</v>
      </c>
      <c r="E1156" t="s">
        <v>10722</v>
      </c>
      <c r="F1156" t="s">
        <v>11008</v>
      </c>
      <c r="G1156">
        <v>92.6</v>
      </c>
      <c r="I1156" s="38">
        <v>1</v>
      </c>
      <c r="J1156">
        <v>92.6</v>
      </c>
      <c r="K1156" s="38">
        <v>1</v>
      </c>
      <c r="L1156">
        <v>92.6</v>
      </c>
      <c r="M1156" s="38">
        <v>0.5</v>
      </c>
      <c r="N1156">
        <v>46.3</v>
      </c>
      <c r="W1156">
        <v>46.3</v>
      </c>
    </row>
    <row r="1157" spans="1:23" x14ac:dyDescent="0.25">
      <c r="A1157" s="2">
        <v>44355</v>
      </c>
      <c r="B1157" t="s">
        <v>9243</v>
      </c>
      <c r="C1157" t="s">
        <v>9218</v>
      </c>
      <c r="E1157" t="s">
        <v>10255</v>
      </c>
      <c r="F1157" t="s">
        <v>10581</v>
      </c>
      <c r="G1157">
        <v>15</v>
      </c>
      <c r="I1157" s="38">
        <v>0.17</v>
      </c>
      <c r="J1157">
        <v>2.5</v>
      </c>
      <c r="K1157" s="38"/>
      <c r="M1157" s="38">
        <v>0.17</v>
      </c>
      <c r="N1157">
        <v>2.5</v>
      </c>
      <c r="O1157">
        <v>2</v>
      </c>
      <c r="Q1157">
        <v>2</v>
      </c>
      <c r="W1157">
        <v>0.4</v>
      </c>
    </row>
    <row r="1158" spans="1:23" x14ac:dyDescent="0.25">
      <c r="A1158" s="2">
        <v>44224</v>
      </c>
      <c r="B1158" t="s">
        <v>9392</v>
      </c>
      <c r="C1158" t="s">
        <v>10710</v>
      </c>
      <c r="E1158" t="s">
        <v>10723</v>
      </c>
      <c r="F1158" t="s">
        <v>11009</v>
      </c>
      <c r="G1158">
        <v>60</v>
      </c>
      <c r="I1158" s="38">
        <v>0.02</v>
      </c>
      <c r="J1158">
        <v>1.2</v>
      </c>
      <c r="K1158" s="38">
        <v>0.01</v>
      </c>
      <c r="L1158">
        <v>0.6</v>
      </c>
      <c r="M1158" s="38">
        <v>0.01</v>
      </c>
      <c r="N1158">
        <v>0.6</v>
      </c>
      <c r="O1158">
        <v>0.6</v>
      </c>
      <c r="P1158">
        <v>0.6</v>
      </c>
    </row>
    <row r="1159" spans="1:23" x14ac:dyDescent="0.25">
      <c r="A1159" s="2">
        <v>44343</v>
      </c>
      <c r="B1159" t="s">
        <v>9228</v>
      </c>
      <c r="C1159" t="s">
        <v>9218</v>
      </c>
      <c r="E1159" t="s">
        <v>10724</v>
      </c>
      <c r="F1159" t="s">
        <v>11010</v>
      </c>
      <c r="G1159">
        <v>280</v>
      </c>
      <c r="I1159" s="38">
        <v>1</v>
      </c>
      <c r="J1159">
        <v>280</v>
      </c>
      <c r="K1159" s="38">
        <v>1</v>
      </c>
      <c r="L1159">
        <v>280</v>
      </c>
      <c r="M1159" s="38">
        <v>1</v>
      </c>
      <c r="N1159">
        <v>280</v>
      </c>
      <c r="O1159">
        <v>280</v>
      </c>
      <c r="S1159">
        <v>280</v>
      </c>
    </row>
    <row r="1160" spans="1:23" x14ac:dyDescent="0.25">
      <c r="A1160" s="2">
        <v>44545</v>
      </c>
      <c r="B1160" t="s">
        <v>6903</v>
      </c>
      <c r="C1160" t="s">
        <v>9218</v>
      </c>
      <c r="E1160" t="s">
        <v>10725</v>
      </c>
      <c r="F1160" t="s">
        <v>11011</v>
      </c>
      <c r="G1160">
        <v>58</v>
      </c>
      <c r="I1160" s="38">
        <v>0.52</v>
      </c>
      <c r="J1160">
        <v>30.2</v>
      </c>
      <c r="K1160" s="38"/>
      <c r="M1160" s="38">
        <v>0.52</v>
      </c>
      <c r="N1160">
        <v>30.2</v>
      </c>
      <c r="O1160">
        <v>30.2</v>
      </c>
      <c r="Q1160">
        <v>30.2</v>
      </c>
    </row>
    <row r="1161" spans="1:23" x14ac:dyDescent="0.25">
      <c r="A1161" s="2">
        <v>44372</v>
      </c>
      <c r="B1161" t="s">
        <v>9423</v>
      </c>
      <c r="C1161" t="s">
        <v>9218</v>
      </c>
      <c r="E1161" t="s">
        <v>10726</v>
      </c>
      <c r="F1161" t="s">
        <v>11012</v>
      </c>
      <c r="G1161">
        <v>112</v>
      </c>
      <c r="I1161" s="38">
        <v>0.06</v>
      </c>
      <c r="J1161">
        <v>6.7</v>
      </c>
      <c r="K1161" s="38"/>
      <c r="M1161" s="38">
        <v>0.06</v>
      </c>
      <c r="N1161">
        <v>6.7</v>
      </c>
      <c r="W1161">
        <v>6.7</v>
      </c>
    </row>
    <row r="1162" spans="1:23" x14ac:dyDescent="0.25">
      <c r="A1162" s="2">
        <v>44364</v>
      </c>
      <c r="B1162" t="s">
        <v>9273</v>
      </c>
      <c r="C1162" t="s">
        <v>9229</v>
      </c>
      <c r="E1162" t="s">
        <v>10727</v>
      </c>
      <c r="F1162" t="s">
        <v>11013</v>
      </c>
      <c r="G1162">
        <v>21</v>
      </c>
      <c r="I1162" s="38">
        <v>0.45</v>
      </c>
      <c r="J1162">
        <v>9.5</v>
      </c>
      <c r="K1162" s="38"/>
      <c r="M1162" s="38">
        <v>0.45</v>
      </c>
      <c r="N1162">
        <v>9.4</v>
      </c>
      <c r="O1162">
        <v>8.8000000000000007</v>
      </c>
      <c r="P1162">
        <v>4.2</v>
      </c>
      <c r="Q1162">
        <v>4.5999999999999996</v>
      </c>
      <c r="W1162">
        <v>0.6</v>
      </c>
    </row>
    <row r="1163" spans="1:23" x14ac:dyDescent="0.25">
      <c r="A1163" s="2">
        <v>44286</v>
      </c>
      <c r="B1163" t="s">
        <v>9253</v>
      </c>
      <c r="C1163" t="s">
        <v>10711</v>
      </c>
      <c r="E1163" t="s">
        <v>10728</v>
      </c>
      <c r="F1163" t="s">
        <v>11014</v>
      </c>
      <c r="G1163">
        <v>7.5</v>
      </c>
      <c r="I1163" s="38">
        <v>1</v>
      </c>
      <c r="J1163">
        <v>7.5</v>
      </c>
      <c r="K1163" s="38"/>
      <c r="M1163" s="38">
        <v>1</v>
      </c>
      <c r="N1163">
        <v>7.5</v>
      </c>
      <c r="O1163">
        <v>7.5</v>
      </c>
      <c r="R1163">
        <v>7.5</v>
      </c>
    </row>
    <row r="1164" spans="1:23" x14ac:dyDescent="0.25">
      <c r="A1164" s="2">
        <v>44286</v>
      </c>
      <c r="B1164" t="s">
        <v>9387</v>
      </c>
      <c r="C1164" t="s">
        <v>10711</v>
      </c>
      <c r="E1164" t="s">
        <v>10729</v>
      </c>
      <c r="F1164" t="s">
        <v>11015</v>
      </c>
      <c r="G1164">
        <v>20</v>
      </c>
      <c r="I1164" s="38">
        <v>0.6</v>
      </c>
      <c r="J1164">
        <v>12</v>
      </c>
      <c r="K1164" s="38"/>
      <c r="M1164" s="38">
        <v>0.6</v>
      </c>
      <c r="N1164">
        <v>12</v>
      </c>
      <c r="O1164">
        <v>12</v>
      </c>
      <c r="S1164">
        <v>12</v>
      </c>
    </row>
    <row r="1165" spans="1:23" x14ac:dyDescent="0.25">
      <c r="A1165" s="2">
        <v>44559</v>
      </c>
      <c r="B1165" t="s">
        <v>7066</v>
      </c>
      <c r="C1165" t="s">
        <v>9229</v>
      </c>
      <c r="E1165" t="s">
        <v>10730</v>
      </c>
      <c r="F1165" t="s">
        <v>11016</v>
      </c>
      <c r="G1165">
        <v>30</v>
      </c>
      <c r="I1165" s="38">
        <v>0.03</v>
      </c>
      <c r="J1165">
        <v>0.9</v>
      </c>
      <c r="K1165" s="38"/>
      <c r="M1165" s="38">
        <v>0.03</v>
      </c>
      <c r="N1165">
        <v>0.9</v>
      </c>
      <c r="W1165">
        <v>0.9</v>
      </c>
    </row>
    <row r="1166" spans="1:23" x14ac:dyDescent="0.25">
      <c r="A1166" s="2">
        <v>44554</v>
      </c>
      <c r="B1166" t="s">
        <v>4734</v>
      </c>
      <c r="C1166" t="s">
        <v>9229</v>
      </c>
      <c r="E1166" t="s">
        <v>10731</v>
      </c>
      <c r="F1166" t="s">
        <v>11017</v>
      </c>
      <c r="G1166">
        <v>88.4</v>
      </c>
      <c r="I1166" s="38">
        <v>0.75</v>
      </c>
      <c r="J1166">
        <v>66.3</v>
      </c>
      <c r="K1166" s="38">
        <v>0.75</v>
      </c>
      <c r="L1166">
        <v>66.3</v>
      </c>
      <c r="M1166" s="38">
        <v>0.75</v>
      </c>
      <c r="N1166">
        <v>66.3</v>
      </c>
      <c r="O1166">
        <v>66.3</v>
      </c>
      <c r="U1166">
        <v>66.3</v>
      </c>
    </row>
    <row r="1167" spans="1:23" x14ac:dyDescent="0.25">
      <c r="A1167" s="2">
        <v>44516</v>
      </c>
      <c r="B1167" t="s">
        <v>9228</v>
      </c>
      <c r="C1167" t="s">
        <v>9218</v>
      </c>
      <c r="E1167" t="s">
        <v>10732</v>
      </c>
      <c r="F1167" t="s">
        <v>11018</v>
      </c>
      <c r="G1167">
        <v>50</v>
      </c>
      <c r="I1167" s="38">
        <v>1</v>
      </c>
      <c r="J1167">
        <v>50</v>
      </c>
      <c r="K1167" s="38">
        <v>1</v>
      </c>
      <c r="L1167">
        <v>50</v>
      </c>
      <c r="M1167" s="38">
        <v>1</v>
      </c>
      <c r="N1167">
        <v>50</v>
      </c>
      <c r="O1167">
        <v>50</v>
      </c>
      <c r="P1167">
        <v>50</v>
      </c>
    </row>
    <row r="1168" spans="1:23" x14ac:dyDescent="0.25">
      <c r="A1168" s="2">
        <v>44377</v>
      </c>
      <c r="B1168" t="s">
        <v>7066</v>
      </c>
      <c r="C1168" t="s">
        <v>10710</v>
      </c>
      <c r="E1168" t="s">
        <v>10733</v>
      </c>
      <c r="F1168" t="s">
        <v>11019</v>
      </c>
      <c r="G1168">
        <v>200</v>
      </c>
      <c r="I1168" s="38">
        <v>0.2</v>
      </c>
      <c r="J1168">
        <v>40</v>
      </c>
      <c r="K1168" s="38"/>
      <c r="M1168" s="38">
        <v>0.2</v>
      </c>
      <c r="N1168">
        <v>40</v>
      </c>
      <c r="O1168">
        <v>40</v>
      </c>
      <c r="P1168">
        <v>20</v>
      </c>
      <c r="Q1168">
        <v>10</v>
      </c>
      <c r="S1168">
        <v>10</v>
      </c>
    </row>
    <row r="1169" spans="1:23" x14ac:dyDescent="0.25">
      <c r="A1169" s="2">
        <v>44540</v>
      </c>
      <c r="B1169" t="s">
        <v>6654</v>
      </c>
      <c r="C1169" t="s">
        <v>9218</v>
      </c>
      <c r="E1169" t="s">
        <v>10734</v>
      </c>
      <c r="F1169" t="s">
        <v>11020</v>
      </c>
      <c r="G1169">
        <v>19.8</v>
      </c>
      <c r="I1169" s="38">
        <v>1</v>
      </c>
      <c r="J1169">
        <v>19.8</v>
      </c>
      <c r="K1169" s="38">
        <v>1</v>
      </c>
      <c r="L1169">
        <v>19.8</v>
      </c>
      <c r="M1169" s="38">
        <v>0.83</v>
      </c>
      <c r="N1169">
        <v>16.3</v>
      </c>
      <c r="O1169">
        <v>16.3</v>
      </c>
      <c r="U1169">
        <v>16.3</v>
      </c>
    </row>
    <row r="1170" spans="1:23" x14ac:dyDescent="0.25">
      <c r="A1170" s="2">
        <v>44532</v>
      </c>
      <c r="B1170" t="s">
        <v>9273</v>
      </c>
      <c r="C1170" t="s">
        <v>9224</v>
      </c>
      <c r="E1170" t="s">
        <v>10735</v>
      </c>
      <c r="F1170" t="s">
        <v>11021</v>
      </c>
      <c r="G1170">
        <v>50</v>
      </c>
      <c r="I1170" s="38">
        <v>0.02</v>
      </c>
      <c r="J1170">
        <v>1</v>
      </c>
      <c r="K1170" s="38">
        <v>0.01</v>
      </c>
      <c r="L1170">
        <v>0.5</v>
      </c>
      <c r="M1170" s="38">
        <v>0.01</v>
      </c>
      <c r="N1170">
        <v>0.5</v>
      </c>
      <c r="O1170">
        <v>0.5</v>
      </c>
      <c r="P1170">
        <v>0.5</v>
      </c>
    </row>
    <row r="1171" spans="1:23" x14ac:dyDescent="0.25">
      <c r="A1171" s="2">
        <v>44546</v>
      </c>
      <c r="B1171" t="s">
        <v>4733</v>
      </c>
      <c r="C1171" t="s">
        <v>9218</v>
      </c>
      <c r="E1171" t="s">
        <v>10736</v>
      </c>
      <c r="F1171" t="s">
        <v>11022</v>
      </c>
      <c r="G1171">
        <v>70.2</v>
      </c>
      <c r="I1171" s="38">
        <v>1</v>
      </c>
      <c r="J1171">
        <v>70.2</v>
      </c>
      <c r="K1171" s="38">
        <v>1</v>
      </c>
      <c r="L1171">
        <v>70.2</v>
      </c>
      <c r="M1171" s="38">
        <v>1</v>
      </c>
      <c r="N1171">
        <v>70.2</v>
      </c>
      <c r="W1171">
        <v>70.2</v>
      </c>
    </row>
    <row r="1172" spans="1:23" x14ac:dyDescent="0.25">
      <c r="A1172" s="2">
        <v>44298</v>
      </c>
      <c r="B1172" t="s">
        <v>9243</v>
      </c>
      <c r="C1172" t="s">
        <v>9218</v>
      </c>
      <c r="E1172" t="s">
        <v>10737</v>
      </c>
      <c r="F1172" t="s">
        <v>11023</v>
      </c>
      <c r="G1172">
        <v>27</v>
      </c>
      <c r="I1172" s="38">
        <v>0.2</v>
      </c>
      <c r="J1172">
        <v>5.4</v>
      </c>
      <c r="K1172" s="38"/>
      <c r="M1172" s="38">
        <v>0.2</v>
      </c>
      <c r="N1172">
        <v>5.4</v>
      </c>
      <c r="O1172">
        <v>5.4</v>
      </c>
      <c r="Q1172">
        <v>5.4</v>
      </c>
    </row>
    <row r="1173" spans="1:23" x14ac:dyDescent="0.25">
      <c r="A1173" s="2">
        <v>44273</v>
      </c>
      <c r="B1173" t="s">
        <v>9243</v>
      </c>
      <c r="C1173" t="s">
        <v>318</v>
      </c>
      <c r="E1173" t="s">
        <v>10738</v>
      </c>
      <c r="F1173" t="s">
        <v>11024</v>
      </c>
      <c r="G1173">
        <v>300</v>
      </c>
      <c r="I1173" s="38">
        <v>0.01</v>
      </c>
      <c r="J1173">
        <v>3</v>
      </c>
      <c r="K1173" s="38">
        <v>0.01</v>
      </c>
      <c r="L1173">
        <v>1.5</v>
      </c>
      <c r="M1173" s="38">
        <v>0.01</v>
      </c>
      <c r="N1173">
        <v>1.5</v>
      </c>
      <c r="O1173">
        <v>1.5</v>
      </c>
      <c r="P1173">
        <v>1.5</v>
      </c>
    </row>
    <row r="1174" spans="1:23" x14ac:dyDescent="0.25">
      <c r="A1174" s="2">
        <v>44552</v>
      </c>
      <c r="B1174" t="s">
        <v>9243</v>
      </c>
      <c r="C1174" t="s">
        <v>9224</v>
      </c>
      <c r="E1174" t="s">
        <v>10360</v>
      </c>
      <c r="F1174" t="s">
        <v>10687</v>
      </c>
      <c r="G1174">
        <v>25</v>
      </c>
      <c r="I1174" s="38">
        <v>0.02</v>
      </c>
      <c r="J1174">
        <v>0.5</v>
      </c>
      <c r="K1174" s="38">
        <v>0.01</v>
      </c>
      <c r="L1174">
        <v>0.3</v>
      </c>
      <c r="M1174" s="38">
        <v>0.01</v>
      </c>
      <c r="N1174">
        <v>0.3</v>
      </c>
      <c r="O1174">
        <v>0.3</v>
      </c>
      <c r="P1174">
        <v>0.3</v>
      </c>
    </row>
    <row r="1175" spans="1:23" x14ac:dyDescent="0.25">
      <c r="A1175" s="2">
        <v>44546</v>
      </c>
      <c r="B1175" t="s">
        <v>9289</v>
      </c>
      <c r="C1175" t="s">
        <v>9229</v>
      </c>
      <c r="E1175" t="s">
        <v>10362</v>
      </c>
      <c r="F1175" t="s">
        <v>11025</v>
      </c>
      <c r="G1175">
        <v>200</v>
      </c>
      <c r="I1175" s="38">
        <v>0.3</v>
      </c>
      <c r="J1175">
        <v>60</v>
      </c>
      <c r="K1175" s="38"/>
      <c r="M1175" s="38">
        <v>0.3</v>
      </c>
      <c r="N1175">
        <v>60</v>
      </c>
      <c r="O1175">
        <v>60</v>
      </c>
      <c r="Q1175">
        <v>60</v>
      </c>
    </row>
    <row r="1176" spans="1:23" x14ac:dyDescent="0.25">
      <c r="A1176" s="2">
        <v>44552</v>
      </c>
      <c r="B1176" t="s">
        <v>6903</v>
      </c>
      <c r="C1176" t="s">
        <v>9218</v>
      </c>
      <c r="E1176" t="s">
        <v>10739</v>
      </c>
      <c r="F1176" t="s">
        <v>11026</v>
      </c>
      <c r="G1176">
        <v>61.9</v>
      </c>
      <c r="I1176" s="38">
        <v>0.41</v>
      </c>
      <c r="J1176">
        <v>25.4</v>
      </c>
      <c r="K1176" s="38">
        <v>0.3</v>
      </c>
      <c r="L1176">
        <v>18.600000000000001</v>
      </c>
      <c r="M1176" s="38">
        <v>0.41</v>
      </c>
      <c r="N1176">
        <v>25.4</v>
      </c>
      <c r="O1176">
        <v>6.8</v>
      </c>
      <c r="S1176">
        <v>6.8</v>
      </c>
      <c r="W1176">
        <v>18.600000000000001</v>
      </c>
    </row>
    <row r="1177" spans="1:23" x14ac:dyDescent="0.25">
      <c r="A1177" s="2">
        <v>44532</v>
      </c>
      <c r="B1177" t="s">
        <v>6375</v>
      </c>
      <c r="C1177" t="s">
        <v>9218</v>
      </c>
      <c r="E1177" t="s">
        <v>10740</v>
      </c>
      <c r="F1177" t="s">
        <v>11027</v>
      </c>
      <c r="G1177">
        <v>80</v>
      </c>
      <c r="I1177" s="38">
        <v>0.25</v>
      </c>
      <c r="J1177">
        <v>20</v>
      </c>
      <c r="K1177" s="38">
        <v>0.25</v>
      </c>
      <c r="L1177">
        <v>20</v>
      </c>
      <c r="M1177" s="38">
        <v>0.13</v>
      </c>
      <c r="N1177">
        <v>10.4</v>
      </c>
      <c r="W1177">
        <v>10.4</v>
      </c>
    </row>
    <row r="1178" spans="1:23" x14ac:dyDescent="0.25">
      <c r="A1178" s="2">
        <v>44529</v>
      </c>
      <c r="B1178" t="s">
        <v>6412</v>
      </c>
      <c r="C1178" t="s">
        <v>9218</v>
      </c>
      <c r="E1178" t="s">
        <v>10741</v>
      </c>
      <c r="F1178" t="s">
        <v>11028</v>
      </c>
      <c r="G1178">
        <v>81.3</v>
      </c>
      <c r="I1178" s="38">
        <v>1</v>
      </c>
      <c r="J1178">
        <v>81.3</v>
      </c>
      <c r="K1178" s="38"/>
      <c r="M1178" s="38">
        <v>1</v>
      </c>
      <c r="N1178">
        <v>81.3</v>
      </c>
      <c r="O1178">
        <v>81.3</v>
      </c>
      <c r="P1178">
        <v>81.3</v>
      </c>
    </row>
    <row r="1179" spans="1:23" x14ac:dyDescent="0.25">
      <c r="A1179" s="2">
        <v>44377</v>
      </c>
      <c r="B1179" t="s">
        <v>4733</v>
      </c>
      <c r="C1179" t="s">
        <v>9224</v>
      </c>
      <c r="E1179" t="s">
        <v>10742</v>
      </c>
      <c r="F1179" t="s">
        <v>11029</v>
      </c>
      <c r="G1179">
        <v>100.4</v>
      </c>
      <c r="I1179" s="38">
        <v>0.02</v>
      </c>
      <c r="J1179">
        <v>2</v>
      </c>
      <c r="K1179" s="38">
        <v>0.01</v>
      </c>
      <c r="L1179">
        <v>1</v>
      </c>
      <c r="M1179" s="38">
        <v>0.01</v>
      </c>
      <c r="N1179">
        <v>1</v>
      </c>
      <c r="O1179">
        <v>1</v>
      </c>
      <c r="P1179">
        <v>1</v>
      </c>
    </row>
    <row r="1180" spans="1:23" x14ac:dyDescent="0.25">
      <c r="A1180" s="2">
        <v>44544</v>
      </c>
      <c r="B1180" t="s">
        <v>9292</v>
      </c>
      <c r="C1180" t="s">
        <v>318</v>
      </c>
      <c r="E1180" t="s">
        <v>10743</v>
      </c>
      <c r="F1180" t="s">
        <v>11030</v>
      </c>
      <c r="G1180">
        <v>57.4</v>
      </c>
      <c r="I1180" s="38">
        <v>0.13</v>
      </c>
      <c r="J1180">
        <v>7.2</v>
      </c>
      <c r="K1180" s="38"/>
      <c r="M1180" s="38">
        <v>0.13</v>
      </c>
      <c r="N1180">
        <v>7.2</v>
      </c>
      <c r="O1180">
        <v>7.2</v>
      </c>
      <c r="Q1180">
        <v>5.7</v>
      </c>
      <c r="V1180">
        <v>1.4</v>
      </c>
    </row>
    <row r="1181" spans="1:23" x14ac:dyDescent="0.25">
      <c r="A1181" s="2">
        <v>44313</v>
      </c>
      <c r="B1181" t="s">
        <v>9261</v>
      </c>
      <c r="C1181" t="s">
        <v>9218</v>
      </c>
      <c r="E1181" t="s">
        <v>10744</v>
      </c>
      <c r="F1181" t="s">
        <v>11031</v>
      </c>
      <c r="G1181">
        <v>47.7</v>
      </c>
      <c r="I1181" s="38">
        <v>1</v>
      </c>
      <c r="J1181">
        <v>47.7</v>
      </c>
      <c r="K1181" s="38"/>
      <c r="M1181" s="38">
        <v>1</v>
      </c>
      <c r="N1181">
        <v>47.7</v>
      </c>
      <c r="O1181">
        <v>47.7</v>
      </c>
      <c r="P1181">
        <v>47.7</v>
      </c>
    </row>
    <row r="1182" spans="1:23" x14ac:dyDescent="0.25">
      <c r="A1182" s="2">
        <v>44468</v>
      </c>
      <c r="B1182" t="s">
        <v>9228</v>
      </c>
      <c r="C1182" t="s">
        <v>9218</v>
      </c>
      <c r="E1182" t="s">
        <v>10745</v>
      </c>
      <c r="F1182" t="s">
        <v>11032</v>
      </c>
      <c r="G1182">
        <v>25</v>
      </c>
      <c r="I1182" s="38">
        <v>1</v>
      </c>
      <c r="J1182">
        <v>25</v>
      </c>
      <c r="K1182" s="38">
        <v>1</v>
      </c>
      <c r="L1182">
        <v>25</v>
      </c>
      <c r="M1182" s="38">
        <v>1</v>
      </c>
      <c r="N1182">
        <v>25</v>
      </c>
      <c r="O1182">
        <v>25</v>
      </c>
      <c r="P1182">
        <v>25</v>
      </c>
    </row>
    <row r="1183" spans="1:23" x14ac:dyDescent="0.25">
      <c r="A1183" s="2">
        <v>44547</v>
      </c>
      <c r="B1183" t="s">
        <v>7066</v>
      </c>
      <c r="C1183" t="s">
        <v>9218</v>
      </c>
      <c r="E1183" t="s">
        <v>10746</v>
      </c>
      <c r="F1183" t="s">
        <v>11033</v>
      </c>
      <c r="G1183">
        <v>180</v>
      </c>
      <c r="I1183" s="38">
        <v>0.86</v>
      </c>
      <c r="J1183">
        <v>155</v>
      </c>
      <c r="K1183" s="38"/>
      <c r="M1183" s="38">
        <v>0.86</v>
      </c>
      <c r="N1183">
        <v>155</v>
      </c>
      <c r="O1183">
        <v>155</v>
      </c>
      <c r="P1183">
        <v>99.7</v>
      </c>
      <c r="V1183">
        <v>55.3</v>
      </c>
    </row>
    <row r="1184" spans="1:23" x14ac:dyDescent="0.25">
      <c r="A1184" s="2">
        <v>44285</v>
      </c>
      <c r="B1184" t="s">
        <v>9228</v>
      </c>
      <c r="C1184" t="s">
        <v>9218</v>
      </c>
      <c r="E1184" t="s">
        <v>10747</v>
      </c>
      <c r="F1184" t="s">
        <v>11034</v>
      </c>
      <c r="G1184">
        <v>44</v>
      </c>
      <c r="I1184" s="38">
        <v>1</v>
      </c>
      <c r="J1184">
        <v>44</v>
      </c>
      <c r="K1184" s="38"/>
      <c r="M1184" s="38">
        <v>1</v>
      </c>
      <c r="N1184">
        <v>44</v>
      </c>
      <c r="O1184">
        <v>1.9</v>
      </c>
      <c r="R1184">
        <v>1.9</v>
      </c>
      <c r="W1184">
        <v>42.1</v>
      </c>
    </row>
    <row r="1185" spans="1:23" x14ac:dyDescent="0.25">
      <c r="A1185" s="2">
        <v>44298</v>
      </c>
      <c r="B1185" t="s">
        <v>9228</v>
      </c>
      <c r="C1185" t="s">
        <v>9218</v>
      </c>
      <c r="E1185" t="s">
        <v>10748</v>
      </c>
      <c r="F1185" t="s">
        <v>11035</v>
      </c>
      <c r="G1185">
        <v>150</v>
      </c>
      <c r="I1185" s="38">
        <v>0.65</v>
      </c>
      <c r="J1185">
        <v>97.5</v>
      </c>
      <c r="K1185" s="38"/>
      <c r="M1185" s="38">
        <v>0.65</v>
      </c>
      <c r="N1185">
        <v>97.5</v>
      </c>
      <c r="O1185">
        <v>97.5</v>
      </c>
      <c r="S1185">
        <v>97.5</v>
      </c>
    </row>
    <row r="1186" spans="1:23" x14ac:dyDescent="0.25">
      <c r="A1186" s="2">
        <v>44284</v>
      </c>
      <c r="B1186" t="s">
        <v>9284</v>
      </c>
      <c r="C1186" t="s">
        <v>9218</v>
      </c>
      <c r="E1186" t="s">
        <v>10749</v>
      </c>
      <c r="F1186" t="s">
        <v>11036</v>
      </c>
      <c r="G1186">
        <v>100</v>
      </c>
      <c r="I1186" s="38">
        <v>1</v>
      </c>
      <c r="J1186">
        <v>100</v>
      </c>
      <c r="K1186" s="38">
        <v>1</v>
      </c>
      <c r="L1186">
        <v>100</v>
      </c>
      <c r="M1186" s="38">
        <v>0.51</v>
      </c>
      <c r="N1186">
        <v>50.9</v>
      </c>
      <c r="O1186">
        <v>21.4</v>
      </c>
      <c r="U1186">
        <v>21.4</v>
      </c>
      <c r="W1186">
        <v>29.5</v>
      </c>
    </row>
    <row r="1187" spans="1:23" x14ac:dyDescent="0.25">
      <c r="A1187" s="2">
        <v>44372</v>
      </c>
      <c r="B1187" t="s">
        <v>9243</v>
      </c>
      <c r="C1187" t="s">
        <v>9224</v>
      </c>
      <c r="E1187" t="s">
        <v>10750</v>
      </c>
      <c r="F1187" t="s">
        <v>11037</v>
      </c>
      <c r="G1187">
        <v>100</v>
      </c>
      <c r="I1187" s="38">
        <v>0.02</v>
      </c>
      <c r="J1187">
        <v>2</v>
      </c>
      <c r="K1187" s="38">
        <v>0.01</v>
      </c>
      <c r="L1187">
        <v>1</v>
      </c>
      <c r="M1187" s="38">
        <v>0.01</v>
      </c>
      <c r="N1187">
        <v>1</v>
      </c>
      <c r="O1187">
        <v>1</v>
      </c>
      <c r="P1187">
        <v>1</v>
      </c>
    </row>
    <row r="1188" spans="1:23" x14ac:dyDescent="0.25">
      <c r="A1188" s="2">
        <v>44512</v>
      </c>
      <c r="B1188" t="s">
        <v>9261</v>
      </c>
      <c r="C1188" t="s">
        <v>9224</v>
      </c>
      <c r="E1188" t="s">
        <v>10751</v>
      </c>
      <c r="F1188" t="s">
        <v>11038</v>
      </c>
      <c r="G1188">
        <v>100</v>
      </c>
      <c r="I1188" s="38">
        <v>0.5</v>
      </c>
      <c r="J1188">
        <v>50</v>
      </c>
      <c r="K1188" s="38"/>
      <c r="M1188" s="38">
        <v>0.5</v>
      </c>
      <c r="N1188">
        <v>50</v>
      </c>
      <c r="O1188">
        <v>50</v>
      </c>
      <c r="P1188">
        <v>1.4</v>
      </c>
      <c r="Q1188">
        <v>43.1</v>
      </c>
      <c r="V1188">
        <v>5.5</v>
      </c>
    </row>
    <row r="1189" spans="1:23" x14ac:dyDescent="0.25">
      <c r="A1189" s="2">
        <v>44553</v>
      </c>
      <c r="B1189" t="s">
        <v>9364</v>
      </c>
      <c r="C1189" t="s">
        <v>318</v>
      </c>
      <c r="E1189" t="s">
        <v>10178</v>
      </c>
      <c r="F1189" t="s">
        <v>11039</v>
      </c>
      <c r="G1189">
        <v>245</v>
      </c>
      <c r="I1189" s="38">
        <v>0.2</v>
      </c>
      <c r="J1189">
        <v>49</v>
      </c>
      <c r="K1189" s="38"/>
      <c r="M1189" s="38">
        <v>0.2</v>
      </c>
      <c r="N1189">
        <v>49</v>
      </c>
      <c r="O1189">
        <v>49</v>
      </c>
      <c r="P1189">
        <v>24.5</v>
      </c>
      <c r="U1189">
        <v>12.3</v>
      </c>
      <c r="V1189">
        <v>12.3</v>
      </c>
    </row>
    <row r="1190" spans="1:23" x14ac:dyDescent="0.25">
      <c r="A1190" s="2">
        <v>44400</v>
      </c>
      <c r="B1190" t="s">
        <v>7066</v>
      </c>
      <c r="C1190" t="s">
        <v>9229</v>
      </c>
      <c r="E1190" t="s">
        <v>10752</v>
      </c>
      <c r="F1190" t="s">
        <v>11040</v>
      </c>
      <c r="G1190">
        <v>21.9</v>
      </c>
      <c r="I1190" s="38">
        <v>0.1</v>
      </c>
      <c r="J1190">
        <v>2.1</v>
      </c>
      <c r="K1190" s="38"/>
      <c r="M1190" s="38">
        <v>0.1</v>
      </c>
      <c r="N1190">
        <v>2.1</v>
      </c>
      <c r="O1190">
        <v>0.5</v>
      </c>
      <c r="Q1190">
        <v>0.3</v>
      </c>
      <c r="S1190">
        <v>0.2</v>
      </c>
      <c r="W1190">
        <v>1.6</v>
      </c>
    </row>
    <row r="1191" spans="1:23" x14ac:dyDescent="0.25">
      <c r="A1191" s="2">
        <v>44376</v>
      </c>
      <c r="B1191" t="s">
        <v>9273</v>
      </c>
      <c r="C1191" t="s">
        <v>318</v>
      </c>
      <c r="E1191" t="s">
        <v>10753</v>
      </c>
      <c r="F1191" t="s">
        <v>11041</v>
      </c>
      <c r="G1191">
        <v>60.1</v>
      </c>
      <c r="I1191" s="38">
        <v>0.01</v>
      </c>
      <c r="J1191">
        <v>0.6</v>
      </c>
      <c r="K1191" s="38">
        <v>0.01</v>
      </c>
      <c r="L1191">
        <v>0.3</v>
      </c>
      <c r="M1191" s="38">
        <v>0.01</v>
      </c>
      <c r="N1191">
        <v>0.3</v>
      </c>
      <c r="O1191">
        <v>0.3</v>
      </c>
      <c r="P1191">
        <v>0.3</v>
      </c>
    </row>
    <row r="1192" spans="1:23" x14ac:dyDescent="0.25">
      <c r="A1192" s="2">
        <v>44454</v>
      </c>
      <c r="B1192" t="s">
        <v>9276</v>
      </c>
      <c r="C1192" t="s">
        <v>9218</v>
      </c>
      <c r="E1192" t="s">
        <v>10754</v>
      </c>
      <c r="F1192" t="s">
        <v>11042</v>
      </c>
      <c r="G1192">
        <v>86.8</v>
      </c>
      <c r="I1192" s="38">
        <v>1</v>
      </c>
      <c r="J1192">
        <v>86.8</v>
      </c>
      <c r="K1192" s="38">
        <v>1</v>
      </c>
      <c r="L1192">
        <v>86.8</v>
      </c>
      <c r="M1192" s="38">
        <v>1</v>
      </c>
      <c r="N1192">
        <v>86.8</v>
      </c>
      <c r="O1192">
        <v>86.8</v>
      </c>
      <c r="S1192">
        <v>86.8</v>
      </c>
    </row>
    <row r="1193" spans="1:23" x14ac:dyDescent="0.25">
      <c r="A1193" s="2">
        <v>44405</v>
      </c>
      <c r="B1193" t="s">
        <v>9243</v>
      </c>
      <c r="C1193" t="s">
        <v>9224</v>
      </c>
      <c r="E1193" t="s">
        <v>10755</v>
      </c>
      <c r="F1193" t="s">
        <v>11043</v>
      </c>
      <c r="G1193">
        <v>100</v>
      </c>
      <c r="I1193" s="38">
        <v>0.02</v>
      </c>
      <c r="J1193">
        <v>2</v>
      </c>
      <c r="K1193" s="38">
        <v>0.01</v>
      </c>
      <c r="L1193">
        <v>1</v>
      </c>
      <c r="M1193" s="38">
        <v>0.01</v>
      </c>
      <c r="N1193">
        <v>1</v>
      </c>
      <c r="O1193">
        <v>1</v>
      </c>
      <c r="P1193">
        <v>1</v>
      </c>
    </row>
    <row r="1194" spans="1:23" x14ac:dyDescent="0.25">
      <c r="A1194" s="2">
        <v>44539</v>
      </c>
      <c r="B1194" t="s">
        <v>9276</v>
      </c>
      <c r="C1194" t="s">
        <v>9224</v>
      </c>
      <c r="E1194" t="s">
        <v>10370</v>
      </c>
      <c r="F1194" t="s">
        <v>11044</v>
      </c>
      <c r="G1194">
        <v>26</v>
      </c>
      <c r="I1194" s="38">
        <v>0.25</v>
      </c>
      <c r="J1194">
        <v>6.5</v>
      </c>
      <c r="K1194" s="38"/>
      <c r="M1194" s="38">
        <v>0.25</v>
      </c>
      <c r="N1194">
        <v>6.5</v>
      </c>
      <c r="O1194">
        <v>6.5</v>
      </c>
      <c r="Q1194">
        <v>6.5</v>
      </c>
    </row>
    <row r="1195" spans="1:23" x14ac:dyDescent="0.25">
      <c r="A1195" s="2">
        <v>44539</v>
      </c>
      <c r="B1195" t="s">
        <v>768</v>
      </c>
      <c r="C1195" t="s">
        <v>9224</v>
      </c>
      <c r="E1195" t="s">
        <v>10370</v>
      </c>
      <c r="F1195" t="s">
        <v>11044</v>
      </c>
      <c r="G1195">
        <v>6.5</v>
      </c>
      <c r="I1195" s="38">
        <v>0.25</v>
      </c>
      <c r="J1195">
        <v>1.6</v>
      </c>
      <c r="K1195" s="38"/>
      <c r="M1195" s="38">
        <v>0.25</v>
      </c>
      <c r="N1195">
        <v>1.6</v>
      </c>
      <c r="O1195">
        <v>1.6</v>
      </c>
      <c r="Q1195">
        <v>1.6</v>
      </c>
    </row>
    <row r="1196" spans="1:23" x14ac:dyDescent="0.25">
      <c r="A1196" s="2">
        <v>44539</v>
      </c>
      <c r="B1196" t="s">
        <v>9387</v>
      </c>
      <c r="C1196" t="s">
        <v>9224</v>
      </c>
      <c r="E1196" t="s">
        <v>10370</v>
      </c>
      <c r="F1196" t="s">
        <v>11045</v>
      </c>
      <c r="G1196">
        <v>10</v>
      </c>
      <c r="I1196" s="38">
        <v>0.25</v>
      </c>
      <c r="J1196">
        <v>2.5</v>
      </c>
      <c r="K1196" s="38"/>
      <c r="M1196" s="38">
        <v>0.25</v>
      </c>
      <c r="N1196">
        <v>2.5</v>
      </c>
      <c r="O1196">
        <v>2.5</v>
      </c>
      <c r="Q1196">
        <v>2.5</v>
      </c>
    </row>
    <row r="1197" spans="1:23" x14ac:dyDescent="0.25">
      <c r="A1197" s="2">
        <v>44539</v>
      </c>
      <c r="B1197" t="s">
        <v>9243</v>
      </c>
      <c r="C1197" t="s">
        <v>9224</v>
      </c>
      <c r="E1197" t="s">
        <v>10370</v>
      </c>
      <c r="F1197" t="s">
        <v>11044</v>
      </c>
      <c r="G1197">
        <v>7.5</v>
      </c>
      <c r="I1197" s="38">
        <v>0.25</v>
      </c>
      <c r="J1197">
        <v>1.9</v>
      </c>
      <c r="K1197" s="38"/>
      <c r="M1197" s="38">
        <v>0.25</v>
      </c>
      <c r="N1197">
        <v>1.9</v>
      </c>
      <c r="O1197">
        <v>1.9</v>
      </c>
      <c r="Q1197">
        <v>1.9</v>
      </c>
    </row>
    <row r="1198" spans="1:23" x14ac:dyDescent="0.25">
      <c r="A1198" s="2">
        <v>44238</v>
      </c>
      <c r="B1198" t="s">
        <v>9373</v>
      </c>
      <c r="C1198" t="s">
        <v>9218</v>
      </c>
      <c r="E1198" t="s">
        <v>9993</v>
      </c>
      <c r="F1198" t="s">
        <v>9994</v>
      </c>
      <c r="G1198">
        <v>200</v>
      </c>
      <c r="I1198" s="38">
        <v>0.91</v>
      </c>
      <c r="J1198">
        <v>182</v>
      </c>
      <c r="K1198" s="38"/>
      <c r="M1198" s="38">
        <v>0.91</v>
      </c>
      <c r="N1198">
        <v>182</v>
      </c>
      <c r="O1198">
        <v>182</v>
      </c>
      <c r="P1198">
        <v>182</v>
      </c>
    </row>
    <row r="1199" spans="1:23" x14ac:dyDescent="0.25">
      <c r="A1199" s="2">
        <v>44463</v>
      </c>
      <c r="B1199" t="s">
        <v>768</v>
      </c>
      <c r="C1199" t="s">
        <v>9218</v>
      </c>
      <c r="E1199" t="s">
        <v>10756</v>
      </c>
      <c r="F1199" t="s">
        <v>11046</v>
      </c>
      <c r="G1199">
        <v>500</v>
      </c>
      <c r="I1199" s="38">
        <v>1</v>
      </c>
      <c r="J1199">
        <v>500</v>
      </c>
      <c r="K1199" s="38">
        <v>1</v>
      </c>
      <c r="L1199">
        <v>500</v>
      </c>
      <c r="M1199" s="38">
        <v>1</v>
      </c>
      <c r="N1199">
        <v>500</v>
      </c>
      <c r="O1199">
        <v>500</v>
      </c>
      <c r="P1199">
        <v>500</v>
      </c>
    </row>
    <row r="1200" spans="1:23" x14ac:dyDescent="0.25">
      <c r="A1200" s="2">
        <v>44454</v>
      </c>
      <c r="B1200" t="s">
        <v>9373</v>
      </c>
      <c r="C1200" t="s">
        <v>9218</v>
      </c>
      <c r="E1200" t="s">
        <v>10757</v>
      </c>
      <c r="F1200" t="s">
        <v>11047</v>
      </c>
      <c r="G1200">
        <v>72</v>
      </c>
      <c r="I1200" s="38">
        <v>0.03</v>
      </c>
      <c r="J1200">
        <v>2.1</v>
      </c>
      <c r="K1200" s="38"/>
      <c r="M1200" s="38">
        <v>0.03</v>
      </c>
      <c r="N1200">
        <v>2.1</v>
      </c>
      <c r="O1200">
        <v>2.1</v>
      </c>
      <c r="Q1200">
        <v>2.1</v>
      </c>
    </row>
    <row r="1201" spans="1:23" x14ac:dyDescent="0.25">
      <c r="A1201" s="2">
        <v>44314</v>
      </c>
      <c r="B1201" t="s">
        <v>8807</v>
      </c>
      <c r="C1201" t="s">
        <v>9224</v>
      </c>
      <c r="E1201" t="s">
        <v>10758</v>
      </c>
      <c r="F1201" t="s">
        <v>11048</v>
      </c>
      <c r="G1201">
        <v>30</v>
      </c>
      <c r="I1201" s="38">
        <v>0.02</v>
      </c>
      <c r="J1201">
        <v>0.6</v>
      </c>
      <c r="K1201" s="38">
        <v>0.01</v>
      </c>
      <c r="L1201">
        <v>0.3</v>
      </c>
      <c r="M1201" s="38">
        <v>0.01</v>
      </c>
      <c r="N1201">
        <v>0.3</v>
      </c>
      <c r="O1201">
        <v>0.3</v>
      </c>
      <c r="P1201">
        <v>0.3</v>
      </c>
    </row>
    <row r="1202" spans="1:23" x14ac:dyDescent="0.25">
      <c r="A1202" s="2">
        <v>44559</v>
      </c>
      <c r="B1202" t="s">
        <v>9426</v>
      </c>
      <c r="C1202" t="s">
        <v>9218</v>
      </c>
      <c r="E1202" t="s">
        <v>10377</v>
      </c>
      <c r="F1202" t="s">
        <v>10705</v>
      </c>
      <c r="G1202">
        <v>350</v>
      </c>
      <c r="I1202" s="38">
        <v>1</v>
      </c>
      <c r="J1202">
        <v>350</v>
      </c>
      <c r="K1202" s="38">
        <v>1</v>
      </c>
      <c r="L1202">
        <v>350</v>
      </c>
      <c r="M1202" s="38">
        <v>1</v>
      </c>
      <c r="N1202">
        <v>350</v>
      </c>
      <c r="O1202">
        <v>350</v>
      </c>
      <c r="S1202">
        <v>350</v>
      </c>
    </row>
    <row r="1203" spans="1:23" x14ac:dyDescent="0.25">
      <c r="A1203" s="2">
        <v>44236</v>
      </c>
      <c r="B1203" t="s">
        <v>6328</v>
      </c>
      <c r="C1203" t="s">
        <v>9229</v>
      </c>
      <c r="E1203" t="s">
        <v>10759</v>
      </c>
      <c r="F1203" t="s">
        <v>11049</v>
      </c>
      <c r="G1203">
        <v>50</v>
      </c>
      <c r="I1203" s="38">
        <v>0.2</v>
      </c>
      <c r="J1203">
        <v>10</v>
      </c>
      <c r="K1203" s="38"/>
      <c r="M1203" s="38">
        <v>0.2</v>
      </c>
      <c r="N1203">
        <v>10</v>
      </c>
      <c r="O1203">
        <v>10</v>
      </c>
      <c r="U1203">
        <v>10</v>
      </c>
    </row>
    <row r="1204" spans="1:23" x14ac:dyDescent="0.25">
      <c r="A1204" s="2">
        <v>44516</v>
      </c>
      <c r="B1204" t="s">
        <v>9261</v>
      </c>
      <c r="C1204" t="s">
        <v>9218</v>
      </c>
      <c r="E1204" t="s">
        <v>10760</v>
      </c>
      <c r="F1204" t="s">
        <v>11050</v>
      </c>
      <c r="G1204">
        <v>35</v>
      </c>
      <c r="I1204" s="38">
        <v>0.42</v>
      </c>
      <c r="J1204">
        <v>14.7</v>
      </c>
      <c r="K1204" s="38"/>
      <c r="M1204" s="38">
        <v>0.42</v>
      </c>
      <c r="N1204">
        <v>14.7</v>
      </c>
      <c r="O1204">
        <v>14.7</v>
      </c>
      <c r="Q1204">
        <v>14.7</v>
      </c>
    </row>
    <row r="1205" spans="1:23" x14ac:dyDescent="0.25">
      <c r="A1205" s="2">
        <v>44511</v>
      </c>
      <c r="B1205" t="s">
        <v>768</v>
      </c>
      <c r="C1205" t="s">
        <v>9229</v>
      </c>
      <c r="E1205" t="s">
        <v>10761</v>
      </c>
      <c r="F1205" t="s">
        <v>11051</v>
      </c>
      <c r="G1205">
        <v>54</v>
      </c>
      <c r="I1205" s="38">
        <v>0.8</v>
      </c>
      <c r="J1205">
        <v>43.2</v>
      </c>
      <c r="K1205" s="38">
        <v>0.56000000000000005</v>
      </c>
      <c r="L1205">
        <v>30.2</v>
      </c>
      <c r="M1205" s="38">
        <v>0.57999999999999996</v>
      </c>
      <c r="N1205">
        <v>31.3</v>
      </c>
      <c r="O1205">
        <v>31.3</v>
      </c>
      <c r="P1205">
        <v>18.399999999999999</v>
      </c>
      <c r="Q1205">
        <v>8.1</v>
      </c>
      <c r="R1205">
        <v>4.9000000000000004</v>
      </c>
    </row>
    <row r="1206" spans="1:23" x14ac:dyDescent="0.25">
      <c r="A1206" s="2">
        <v>44481</v>
      </c>
      <c r="B1206" t="s">
        <v>9284</v>
      </c>
      <c r="C1206" t="s">
        <v>9218</v>
      </c>
      <c r="E1206" t="s">
        <v>9778</v>
      </c>
      <c r="F1206" t="s">
        <v>9779</v>
      </c>
      <c r="G1206">
        <v>250</v>
      </c>
      <c r="I1206" s="38">
        <v>0.06</v>
      </c>
      <c r="J1206">
        <v>15</v>
      </c>
      <c r="K1206" s="38"/>
      <c r="M1206" s="38">
        <v>0.06</v>
      </c>
      <c r="N1206">
        <v>15</v>
      </c>
      <c r="W1206">
        <v>15</v>
      </c>
    </row>
    <row r="1207" spans="1:23" x14ac:dyDescent="0.25">
      <c r="A1207" s="2">
        <v>44272</v>
      </c>
      <c r="B1207" t="s">
        <v>8807</v>
      </c>
      <c r="C1207" t="s">
        <v>9218</v>
      </c>
      <c r="E1207" t="s">
        <v>9556</v>
      </c>
      <c r="F1207" t="s">
        <v>9557</v>
      </c>
      <c r="G1207">
        <v>40</v>
      </c>
      <c r="I1207" s="38">
        <v>0.73</v>
      </c>
      <c r="J1207">
        <v>29.2</v>
      </c>
      <c r="K1207" s="38">
        <v>0.73</v>
      </c>
      <c r="L1207">
        <v>29.2</v>
      </c>
      <c r="M1207" s="38">
        <v>0.73</v>
      </c>
      <c r="N1207">
        <v>29.2</v>
      </c>
      <c r="O1207">
        <v>29.2</v>
      </c>
      <c r="S1207">
        <v>29.2</v>
      </c>
    </row>
    <row r="1208" spans="1:23" x14ac:dyDescent="0.25">
      <c r="A1208" s="2">
        <v>44365</v>
      </c>
      <c r="B1208" t="s">
        <v>9243</v>
      </c>
      <c r="C1208" t="s">
        <v>9224</v>
      </c>
      <c r="E1208" t="s">
        <v>9861</v>
      </c>
      <c r="F1208" t="s">
        <v>9862</v>
      </c>
      <c r="G1208">
        <v>32.1</v>
      </c>
      <c r="I1208" s="38">
        <v>0.02</v>
      </c>
      <c r="J1208">
        <v>0.6</v>
      </c>
      <c r="K1208" s="38">
        <v>0.01</v>
      </c>
      <c r="L1208">
        <v>0.3</v>
      </c>
      <c r="M1208" s="38">
        <v>0.01</v>
      </c>
      <c r="N1208">
        <v>0.3</v>
      </c>
      <c r="O1208">
        <v>0.3</v>
      </c>
      <c r="P1208">
        <v>0.3</v>
      </c>
    </row>
    <row r="1209" spans="1:23" x14ac:dyDescent="0.25">
      <c r="A1209" s="2">
        <v>44490</v>
      </c>
      <c r="B1209" t="s">
        <v>9289</v>
      </c>
      <c r="C1209" t="s">
        <v>9218</v>
      </c>
      <c r="E1209" t="s">
        <v>10762</v>
      </c>
      <c r="F1209" t="s">
        <v>11052</v>
      </c>
      <c r="G1209">
        <v>40</v>
      </c>
      <c r="I1209" s="38">
        <v>1</v>
      </c>
      <c r="J1209">
        <v>40</v>
      </c>
      <c r="K1209" s="38">
        <v>1</v>
      </c>
      <c r="L1209">
        <v>40</v>
      </c>
      <c r="M1209" s="38">
        <v>1</v>
      </c>
      <c r="N1209">
        <v>40</v>
      </c>
      <c r="O1209">
        <v>40</v>
      </c>
      <c r="P1209">
        <v>40</v>
      </c>
    </row>
    <row r="1210" spans="1:23" x14ac:dyDescent="0.25">
      <c r="A1210" s="2">
        <v>44349</v>
      </c>
      <c r="B1210" t="s">
        <v>9284</v>
      </c>
      <c r="C1210" t="s">
        <v>9218</v>
      </c>
      <c r="E1210" t="s">
        <v>10763</v>
      </c>
      <c r="F1210" t="s">
        <v>11053</v>
      </c>
      <c r="G1210">
        <v>70</v>
      </c>
      <c r="I1210" s="38">
        <v>0.41</v>
      </c>
      <c r="J1210">
        <v>28.4</v>
      </c>
      <c r="K1210" s="38"/>
      <c r="M1210" s="38">
        <v>0.41</v>
      </c>
      <c r="N1210">
        <v>28.4</v>
      </c>
      <c r="O1210">
        <v>28.4</v>
      </c>
      <c r="R1210">
        <v>28.4</v>
      </c>
    </row>
    <row r="1211" spans="1:23" x14ac:dyDescent="0.25">
      <c r="A1211" s="2">
        <v>44349</v>
      </c>
      <c r="B1211" t="s">
        <v>9228</v>
      </c>
      <c r="C1211" t="s">
        <v>9218</v>
      </c>
      <c r="E1211" t="s">
        <v>10763</v>
      </c>
      <c r="F1211" t="s">
        <v>11053</v>
      </c>
      <c r="G1211">
        <v>156.80000000000001</v>
      </c>
      <c r="I1211" s="38">
        <v>0.41</v>
      </c>
      <c r="J1211">
        <v>63.7</v>
      </c>
      <c r="K1211" s="38"/>
      <c r="M1211" s="38">
        <v>0.41</v>
      </c>
      <c r="N1211">
        <v>63.7</v>
      </c>
      <c r="O1211">
        <v>63.7</v>
      </c>
      <c r="R1211">
        <v>63.7</v>
      </c>
    </row>
    <row r="1212" spans="1:23" x14ac:dyDescent="0.25">
      <c r="A1212" s="2">
        <v>44349</v>
      </c>
      <c r="B1212" t="s">
        <v>9549</v>
      </c>
      <c r="C1212" t="s">
        <v>9218</v>
      </c>
      <c r="E1212" t="s">
        <v>10763</v>
      </c>
      <c r="F1212" t="s">
        <v>11053</v>
      </c>
      <c r="G1212">
        <v>11.2</v>
      </c>
      <c r="I1212" s="38">
        <v>0.41</v>
      </c>
      <c r="J1212">
        <v>4.5</v>
      </c>
      <c r="K1212" s="38"/>
      <c r="M1212" s="38">
        <v>0.41</v>
      </c>
      <c r="N1212">
        <v>4.5</v>
      </c>
      <c r="O1212">
        <v>4.5</v>
      </c>
      <c r="R1212">
        <v>4.5</v>
      </c>
    </row>
    <row r="1213" spans="1:23" x14ac:dyDescent="0.25">
      <c r="A1213" s="2">
        <v>44349</v>
      </c>
      <c r="B1213" t="s">
        <v>9243</v>
      </c>
      <c r="C1213" t="s">
        <v>9218</v>
      </c>
      <c r="E1213" t="s">
        <v>10763</v>
      </c>
      <c r="F1213" t="s">
        <v>11053</v>
      </c>
      <c r="G1213">
        <v>42</v>
      </c>
      <c r="I1213" s="38">
        <v>0.41</v>
      </c>
      <c r="J1213">
        <v>17.100000000000001</v>
      </c>
      <c r="K1213" s="38"/>
      <c r="M1213" s="38">
        <v>0.41</v>
      </c>
      <c r="N1213">
        <v>17.100000000000001</v>
      </c>
      <c r="O1213">
        <v>17.100000000000001</v>
      </c>
      <c r="R1213">
        <v>17.100000000000001</v>
      </c>
    </row>
    <row r="1214" spans="1:23" x14ac:dyDescent="0.25">
      <c r="A1214" s="2">
        <v>44405</v>
      </c>
      <c r="B1214" t="s">
        <v>9243</v>
      </c>
      <c r="C1214" t="s">
        <v>9224</v>
      </c>
      <c r="E1214" t="s">
        <v>10764</v>
      </c>
      <c r="F1214" t="s">
        <v>11054</v>
      </c>
      <c r="G1214">
        <v>240</v>
      </c>
      <c r="I1214" s="38">
        <v>0.02</v>
      </c>
      <c r="J1214">
        <v>4.8</v>
      </c>
      <c r="K1214" s="38">
        <v>0.01</v>
      </c>
      <c r="L1214">
        <v>2.4</v>
      </c>
      <c r="M1214" s="38">
        <v>0.01</v>
      </c>
      <c r="N1214">
        <v>2.4</v>
      </c>
      <c r="O1214">
        <v>2.4</v>
      </c>
      <c r="P1214">
        <v>2.4</v>
      </c>
    </row>
    <row r="1215" spans="1:23" x14ac:dyDescent="0.25">
      <c r="A1215" s="2">
        <v>44546</v>
      </c>
      <c r="B1215" t="s">
        <v>9228</v>
      </c>
      <c r="C1215" t="s">
        <v>318</v>
      </c>
      <c r="E1215" t="s">
        <v>10765</v>
      </c>
      <c r="F1215" t="s">
        <v>11055</v>
      </c>
      <c r="G1215">
        <v>225</v>
      </c>
      <c r="I1215" s="38">
        <v>1</v>
      </c>
      <c r="J1215">
        <v>225</v>
      </c>
      <c r="K1215" s="38"/>
      <c r="M1215" s="38">
        <v>1</v>
      </c>
      <c r="N1215">
        <v>225</v>
      </c>
      <c r="O1215">
        <v>225</v>
      </c>
      <c r="P1215">
        <v>45</v>
      </c>
      <c r="Q1215">
        <v>45</v>
      </c>
      <c r="S1215">
        <v>45</v>
      </c>
      <c r="U1215">
        <v>45</v>
      </c>
      <c r="V1215">
        <v>45</v>
      </c>
    </row>
    <row r="1216" spans="1:23" x14ac:dyDescent="0.25">
      <c r="A1216" s="2">
        <v>44362</v>
      </c>
      <c r="B1216" t="s">
        <v>9276</v>
      </c>
      <c r="C1216" t="s">
        <v>9218</v>
      </c>
      <c r="E1216" t="s">
        <v>10766</v>
      </c>
      <c r="F1216" t="s">
        <v>11056</v>
      </c>
      <c r="G1216">
        <v>150</v>
      </c>
      <c r="I1216" s="38">
        <v>1</v>
      </c>
      <c r="J1216">
        <v>150</v>
      </c>
      <c r="K1216" s="38"/>
      <c r="M1216" s="38">
        <v>1</v>
      </c>
      <c r="N1216">
        <v>150</v>
      </c>
      <c r="O1216">
        <v>150</v>
      </c>
      <c r="P1216">
        <v>150</v>
      </c>
    </row>
    <row r="1217" spans="1:23" x14ac:dyDescent="0.25">
      <c r="A1217" s="2">
        <v>44315</v>
      </c>
      <c r="B1217" t="s">
        <v>62</v>
      </c>
      <c r="C1217" t="s">
        <v>9218</v>
      </c>
      <c r="E1217" t="s">
        <v>10767</v>
      </c>
      <c r="F1217" t="s">
        <v>11057</v>
      </c>
      <c r="G1217">
        <v>42.5</v>
      </c>
      <c r="I1217" s="38">
        <v>1</v>
      </c>
      <c r="J1217">
        <v>42.5</v>
      </c>
      <c r="K1217" s="38"/>
      <c r="M1217" s="38">
        <v>1</v>
      </c>
      <c r="N1217">
        <v>42.5</v>
      </c>
      <c r="O1217">
        <v>42.5</v>
      </c>
      <c r="P1217">
        <v>42.5</v>
      </c>
    </row>
    <row r="1218" spans="1:23" x14ac:dyDescent="0.25">
      <c r="A1218" s="2">
        <v>44361</v>
      </c>
      <c r="B1218" t="s">
        <v>9279</v>
      </c>
      <c r="C1218" t="s">
        <v>9218</v>
      </c>
      <c r="E1218" t="s">
        <v>10768</v>
      </c>
      <c r="F1218" t="s">
        <v>11058</v>
      </c>
      <c r="G1218">
        <v>47.6</v>
      </c>
      <c r="I1218" s="38">
        <v>1</v>
      </c>
      <c r="J1218">
        <v>47.6</v>
      </c>
      <c r="K1218" s="38">
        <v>1</v>
      </c>
      <c r="L1218">
        <v>47.6</v>
      </c>
      <c r="M1218" s="38">
        <v>1</v>
      </c>
      <c r="N1218">
        <v>47.6</v>
      </c>
      <c r="O1218">
        <v>47.6</v>
      </c>
      <c r="S1218">
        <v>47.6</v>
      </c>
    </row>
    <row r="1219" spans="1:23" x14ac:dyDescent="0.25">
      <c r="A1219" s="2">
        <v>44320</v>
      </c>
      <c r="B1219" t="s">
        <v>9292</v>
      </c>
      <c r="C1219" t="s">
        <v>9218</v>
      </c>
      <c r="E1219" t="s">
        <v>10769</v>
      </c>
      <c r="F1219" t="s">
        <v>11059</v>
      </c>
      <c r="G1219">
        <v>41.7</v>
      </c>
      <c r="I1219" s="38">
        <v>1</v>
      </c>
      <c r="J1219">
        <v>41.7</v>
      </c>
      <c r="K1219" s="38"/>
      <c r="M1219" s="38">
        <v>1</v>
      </c>
      <c r="N1219">
        <v>41.7</v>
      </c>
      <c r="O1219">
        <v>41.7</v>
      </c>
      <c r="Q1219">
        <v>41.7</v>
      </c>
    </row>
    <row r="1220" spans="1:23" x14ac:dyDescent="0.25">
      <c r="A1220" s="2">
        <v>44525</v>
      </c>
      <c r="B1220" t="s">
        <v>9276</v>
      </c>
      <c r="C1220" t="s">
        <v>9218</v>
      </c>
      <c r="E1220" t="s">
        <v>10770</v>
      </c>
      <c r="F1220" t="s">
        <v>11060</v>
      </c>
      <c r="G1220">
        <v>100</v>
      </c>
      <c r="I1220" s="38">
        <v>0.73</v>
      </c>
      <c r="J1220">
        <v>72.900000000000006</v>
      </c>
      <c r="K1220" s="38">
        <v>0.46</v>
      </c>
      <c r="L1220">
        <v>45.8</v>
      </c>
      <c r="M1220" s="38">
        <v>0.5</v>
      </c>
      <c r="N1220">
        <v>50</v>
      </c>
      <c r="W1220">
        <v>50</v>
      </c>
    </row>
    <row r="1221" spans="1:23" x14ac:dyDescent="0.25">
      <c r="A1221" s="2">
        <v>44498</v>
      </c>
      <c r="B1221" t="s">
        <v>10050</v>
      </c>
      <c r="C1221" t="s">
        <v>9224</v>
      </c>
      <c r="E1221" t="s">
        <v>10354</v>
      </c>
      <c r="F1221" t="s">
        <v>11061</v>
      </c>
      <c r="G1221">
        <v>50</v>
      </c>
      <c r="I1221" s="38">
        <v>0.2</v>
      </c>
      <c r="J1221">
        <v>10.199999999999999</v>
      </c>
      <c r="K1221" s="38">
        <v>0.13</v>
      </c>
      <c r="L1221">
        <v>6.4</v>
      </c>
      <c r="M1221" s="38">
        <v>0.14000000000000001</v>
      </c>
      <c r="N1221">
        <v>6.9</v>
      </c>
      <c r="O1221">
        <v>6.9</v>
      </c>
      <c r="P1221">
        <v>0.4</v>
      </c>
      <c r="Q1221">
        <v>1.8</v>
      </c>
      <c r="S1221">
        <v>1.9</v>
      </c>
      <c r="U1221">
        <v>2.5</v>
      </c>
      <c r="V1221">
        <v>0.3</v>
      </c>
    </row>
    <row r="1222" spans="1:23" x14ac:dyDescent="0.25">
      <c r="A1222" s="2">
        <v>44350</v>
      </c>
      <c r="B1222" t="s">
        <v>6358</v>
      </c>
      <c r="C1222" t="s">
        <v>10712</v>
      </c>
      <c r="E1222" t="s">
        <v>10771</v>
      </c>
      <c r="F1222" t="s">
        <v>11062</v>
      </c>
      <c r="G1222">
        <v>28</v>
      </c>
      <c r="I1222" s="38">
        <v>0.02</v>
      </c>
      <c r="J1222">
        <v>0.6</v>
      </c>
      <c r="K1222" s="38">
        <v>0.01</v>
      </c>
      <c r="L1222">
        <v>0.3</v>
      </c>
      <c r="M1222" s="38">
        <v>0.01</v>
      </c>
      <c r="N1222">
        <v>0.3</v>
      </c>
      <c r="O1222">
        <v>0.3</v>
      </c>
      <c r="P1222">
        <v>0.3</v>
      </c>
    </row>
    <row r="1223" spans="1:23" x14ac:dyDescent="0.25">
      <c r="A1223" s="2">
        <v>44236</v>
      </c>
      <c r="B1223" t="s">
        <v>6328</v>
      </c>
      <c r="C1223" t="s">
        <v>9218</v>
      </c>
      <c r="E1223" t="s">
        <v>10772</v>
      </c>
      <c r="F1223" t="s">
        <v>11063</v>
      </c>
      <c r="G1223">
        <v>64.5</v>
      </c>
      <c r="I1223" s="38">
        <v>0.33</v>
      </c>
      <c r="J1223">
        <v>21.3</v>
      </c>
      <c r="K1223" s="38">
        <v>0.28000000000000003</v>
      </c>
      <c r="L1223">
        <v>18.100000000000001</v>
      </c>
      <c r="M1223" s="38">
        <v>0.05</v>
      </c>
      <c r="N1223">
        <v>3.2</v>
      </c>
      <c r="W1223">
        <v>3.2</v>
      </c>
    </row>
    <row r="1224" spans="1:23" x14ac:dyDescent="0.25">
      <c r="A1224" s="2">
        <v>44414</v>
      </c>
      <c r="B1224" t="s">
        <v>9292</v>
      </c>
      <c r="C1224" t="s">
        <v>9229</v>
      </c>
      <c r="E1224" t="s">
        <v>10773</v>
      </c>
      <c r="F1224" t="s">
        <v>11064</v>
      </c>
      <c r="G1224">
        <v>105</v>
      </c>
      <c r="I1224" s="38">
        <v>0.1</v>
      </c>
      <c r="J1224">
        <v>10.5</v>
      </c>
      <c r="K1224" s="38"/>
      <c r="M1224" s="38">
        <v>0.1</v>
      </c>
      <c r="N1224">
        <v>10.5</v>
      </c>
      <c r="O1224">
        <v>10.5</v>
      </c>
      <c r="Q1224">
        <v>10.5</v>
      </c>
    </row>
    <row r="1225" spans="1:23" x14ac:dyDescent="0.25">
      <c r="A1225" s="2">
        <v>44260</v>
      </c>
      <c r="B1225" t="s">
        <v>9228</v>
      </c>
      <c r="C1225" t="s">
        <v>9229</v>
      </c>
      <c r="E1225" t="s">
        <v>10774</v>
      </c>
      <c r="F1225" t="s">
        <v>11065</v>
      </c>
      <c r="G1225">
        <v>30</v>
      </c>
      <c r="I1225" s="38">
        <v>7.0000000000000007E-2</v>
      </c>
      <c r="J1225">
        <v>2.1</v>
      </c>
      <c r="K1225" s="38"/>
      <c r="M1225" s="38">
        <v>7.0000000000000007E-2</v>
      </c>
      <c r="N1225">
        <v>2.1</v>
      </c>
      <c r="W1225">
        <v>2.1</v>
      </c>
    </row>
    <row r="1226" spans="1:23" x14ac:dyDescent="0.25">
      <c r="A1226" s="2">
        <v>44378</v>
      </c>
      <c r="B1226" t="s">
        <v>9380</v>
      </c>
      <c r="C1226" t="s">
        <v>9229</v>
      </c>
      <c r="E1226" t="s">
        <v>10775</v>
      </c>
      <c r="F1226" t="s">
        <v>11066</v>
      </c>
      <c r="G1226">
        <v>68.599999999999994</v>
      </c>
      <c r="I1226" s="38">
        <v>0.21</v>
      </c>
      <c r="J1226">
        <v>14.4</v>
      </c>
      <c r="K1226" s="38"/>
      <c r="M1226" s="38">
        <v>0.21</v>
      </c>
      <c r="N1226">
        <v>14.4</v>
      </c>
      <c r="O1226">
        <v>12.3</v>
      </c>
      <c r="Q1226">
        <v>12.3</v>
      </c>
      <c r="W1226">
        <v>2.1</v>
      </c>
    </row>
    <row r="1227" spans="1:23" x14ac:dyDescent="0.25">
      <c r="A1227" s="2">
        <v>44413</v>
      </c>
      <c r="B1227" t="s">
        <v>9243</v>
      </c>
      <c r="C1227" t="s">
        <v>9218</v>
      </c>
      <c r="E1227" t="s">
        <v>10776</v>
      </c>
      <c r="F1227" t="s">
        <v>11067</v>
      </c>
      <c r="G1227">
        <v>75</v>
      </c>
      <c r="I1227" s="38">
        <v>1</v>
      </c>
      <c r="J1227">
        <v>75</v>
      </c>
      <c r="K1227" s="38">
        <v>0.96</v>
      </c>
      <c r="L1227">
        <v>72</v>
      </c>
      <c r="M1227" s="38">
        <v>0.21</v>
      </c>
      <c r="N1227">
        <v>15.9</v>
      </c>
      <c r="O1227">
        <v>3</v>
      </c>
      <c r="P1227">
        <v>3</v>
      </c>
      <c r="W1227">
        <v>12.9</v>
      </c>
    </row>
    <row r="1228" spans="1:23" x14ac:dyDescent="0.25">
      <c r="A1228" s="2">
        <v>44512</v>
      </c>
      <c r="B1228" t="s">
        <v>768</v>
      </c>
      <c r="C1228" t="s">
        <v>9224</v>
      </c>
      <c r="E1228" t="s">
        <v>10777</v>
      </c>
      <c r="F1228" t="s">
        <v>11068</v>
      </c>
      <c r="G1228">
        <v>125</v>
      </c>
      <c r="I1228" s="38">
        <v>0.5</v>
      </c>
      <c r="J1228">
        <v>62.5</v>
      </c>
      <c r="K1228" s="38">
        <v>0.5</v>
      </c>
      <c r="L1228">
        <v>62.5</v>
      </c>
      <c r="M1228" s="38"/>
    </row>
    <row r="1229" spans="1:23" x14ac:dyDescent="0.25">
      <c r="A1229" s="2">
        <v>44434</v>
      </c>
      <c r="B1229" t="s">
        <v>768</v>
      </c>
      <c r="C1229" t="s">
        <v>9224</v>
      </c>
      <c r="E1229" t="s">
        <v>10778</v>
      </c>
      <c r="F1229" t="s">
        <v>11069</v>
      </c>
      <c r="G1229">
        <v>250</v>
      </c>
      <c r="I1229" s="38">
        <v>0.3</v>
      </c>
      <c r="J1229">
        <v>75</v>
      </c>
      <c r="K1229" s="38"/>
      <c r="M1229" s="38">
        <v>0.3</v>
      </c>
      <c r="N1229">
        <v>75</v>
      </c>
      <c r="O1229">
        <v>75</v>
      </c>
      <c r="P1229">
        <v>25</v>
      </c>
      <c r="Q1229">
        <v>25</v>
      </c>
      <c r="S1229">
        <v>25</v>
      </c>
    </row>
    <row r="1230" spans="1:23" x14ac:dyDescent="0.25">
      <c r="A1230" s="2">
        <v>44517</v>
      </c>
      <c r="B1230" t="s">
        <v>9273</v>
      </c>
      <c r="C1230" t="s">
        <v>9218</v>
      </c>
      <c r="E1230" t="s">
        <v>10779</v>
      </c>
      <c r="F1230" t="s">
        <v>11070</v>
      </c>
      <c r="G1230">
        <v>38.9</v>
      </c>
      <c r="I1230" s="38">
        <v>1</v>
      </c>
      <c r="J1230">
        <v>38.9</v>
      </c>
      <c r="K1230" s="38">
        <v>1</v>
      </c>
      <c r="L1230">
        <v>38.9</v>
      </c>
      <c r="M1230" s="38">
        <v>1</v>
      </c>
      <c r="N1230">
        <v>38.9</v>
      </c>
      <c r="O1230">
        <v>38.9</v>
      </c>
      <c r="P1230">
        <v>38.9</v>
      </c>
    </row>
    <row r="1231" spans="1:23" x14ac:dyDescent="0.25">
      <c r="A1231" s="2">
        <v>44442</v>
      </c>
      <c r="B1231" t="s">
        <v>7066</v>
      </c>
      <c r="C1231" t="s">
        <v>9229</v>
      </c>
      <c r="E1231" t="s">
        <v>10780</v>
      </c>
      <c r="F1231" t="s">
        <v>11071</v>
      </c>
      <c r="G1231">
        <v>133.1</v>
      </c>
      <c r="I1231" s="38">
        <v>0.17</v>
      </c>
      <c r="J1231">
        <v>22.6</v>
      </c>
      <c r="K1231" s="38"/>
      <c r="M1231" s="38">
        <v>0.17</v>
      </c>
      <c r="N1231">
        <v>22.6</v>
      </c>
      <c r="O1231">
        <v>13.3</v>
      </c>
      <c r="Q1231">
        <v>13.3</v>
      </c>
      <c r="W1231">
        <v>9.3000000000000007</v>
      </c>
    </row>
    <row r="1232" spans="1:23" x14ac:dyDescent="0.25">
      <c r="A1232" s="2">
        <v>44533</v>
      </c>
      <c r="B1232" t="s">
        <v>9276</v>
      </c>
      <c r="C1232" t="s">
        <v>9218</v>
      </c>
      <c r="E1232" t="s">
        <v>10781</v>
      </c>
      <c r="F1232" t="s">
        <v>11072</v>
      </c>
      <c r="G1232">
        <v>600</v>
      </c>
      <c r="I1232" s="38">
        <v>0.2</v>
      </c>
      <c r="J1232">
        <v>120</v>
      </c>
      <c r="K1232" s="38"/>
      <c r="M1232" s="38">
        <v>0.2</v>
      </c>
      <c r="N1232">
        <v>120</v>
      </c>
      <c r="O1232">
        <v>120</v>
      </c>
      <c r="Q1232">
        <v>120</v>
      </c>
    </row>
    <row r="1233" spans="1:23" x14ac:dyDescent="0.25">
      <c r="A1233" s="2">
        <v>44553</v>
      </c>
      <c r="B1233" t="s">
        <v>9451</v>
      </c>
      <c r="C1233" t="s">
        <v>10711</v>
      </c>
      <c r="E1233" t="s">
        <v>9985</v>
      </c>
      <c r="F1233" t="s">
        <v>9986</v>
      </c>
      <c r="G1233">
        <v>37.6</v>
      </c>
      <c r="I1233" s="38">
        <v>0.85</v>
      </c>
      <c r="J1233">
        <v>32</v>
      </c>
      <c r="K1233" s="38"/>
      <c r="M1233" s="38">
        <v>0.85</v>
      </c>
      <c r="N1233">
        <v>32</v>
      </c>
      <c r="O1233">
        <v>29.3</v>
      </c>
      <c r="Q1233">
        <v>7.5</v>
      </c>
      <c r="S1233">
        <v>7.5</v>
      </c>
      <c r="U1233">
        <v>7.9</v>
      </c>
      <c r="V1233">
        <v>6.4</v>
      </c>
      <c r="W1233">
        <v>2.6</v>
      </c>
    </row>
    <row r="1234" spans="1:23" x14ac:dyDescent="0.25">
      <c r="A1234" s="2">
        <v>44553</v>
      </c>
      <c r="B1234" t="s">
        <v>9638</v>
      </c>
      <c r="C1234" t="s">
        <v>10711</v>
      </c>
      <c r="E1234" t="s">
        <v>9985</v>
      </c>
      <c r="F1234" t="s">
        <v>9986</v>
      </c>
      <c r="G1234">
        <v>9.4</v>
      </c>
      <c r="I1234" s="38">
        <v>0.85</v>
      </c>
      <c r="J1234">
        <v>8</v>
      </c>
      <c r="K1234" s="38"/>
      <c r="M1234" s="38">
        <v>0.85</v>
      </c>
      <c r="N1234">
        <v>8</v>
      </c>
      <c r="O1234">
        <v>7.3</v>
      </c>
      <c r="Q1234">
        <v>1.9</v>
      </c>
      <c r="S1234">
        <v>1.9</v>
      </c>
      <c r="U1234">
        <v>2</v>
      </c>
      <c r="V1234">
        <v>1.6</v>
      </c>
      <c r="W1234">
        <v>0.7</v>
      </c>
    </row>
    <row r="1235" spans="1:23" x14ac:dyDescent="0.25">
      <c r="A1235" s="2">
        <v>44400</v>
      </c>
      <c r="B1235" t="s">
        <v>9243</v>
      </c>
      <c r="C1235" t="s">
        <v>9218</v>
      </c>
      <c r="E1235" t="s">
        <v>10782</v>
      </c>
      <c r="F1235" t="s">
        <v>11073</v>
      </c>
      <c r="G1235">
        <v>51.7</v>
      </c>
      <c r="I1235" s="38">
        <v>1</v>
      </c>
      <c r="J1235">
        <v>51.7</v>
      </c>
      <c r="K1235" s="38">
        <v>1</v>
      </c>
      <c r="L1235">
        <v>51.7</v>
      </c>
      <c r="M1235" s="38">
        <v>1</v>
      </c>
      <c r="N1235">
        <v>51.7</v>
      </c>
      <c r="O1235">
        <v>51.7</v>
      </c>
      <c r="P1235">
        <v>51.7</v>
      </c>
    </row>
    <row r="1236" spans="1:23" x14ac:dyDescent="0.25">
      <c r="A1236" s="2">
        <v>44363</v>
      </c>
      <c r="B1236" t="s">
        <v>7066</v>
      </c>
      <c r="C1236" t="s">
        <v>9218</v>
      </c>
      <c r="E1236" t="s">
        <v>9983</v>
      </c>
      <c r="F1236" t="s">
        <v>9984</v>
      </c>
      <c r="G1236">
        <v>60</v>
      </c>
      <c r="I1236" s="38">
        <v>1</v>
      </c>
      <c r="J1236">
        <v>60</v>
      </c>
      <c r="K1236" s="38"/>
      <c r="M1236" s="38">
        <v>1</v>
      </c>
      <c r="N1236">
        <v>60</v>
      </c>
      <c r="O1236">
        <v>60</v>
      </c>
      <c r="S1236">
        <v>60</v>
      </c>
    </row>
    <row r="1237" spans="1:23" x14ac:dyDescent="0.25">
      <c r="A1237" s="2">
        <v>44414</v>
      </c>
      <c r="B1237" t="s">
        <v>9228</v>
      </c>
      <c r="C1237" t="s">
        <v>9218</v>
      </c>
      <c r="E1237" t="s">
        <v>10783</v>
      </c>
      <c r="F1237" t="s">
        <v>11074</v>
      </c>
      <c r="G1237">
        <v>33</v>
      </c>
      <c r="I1237" s="38">
        <v>1</v>
      </c>
      <c r="J1237">
        <v>33</v>
      </c>
      <c r="K1237" s="38"/>
      <c r="M1237" s="38">
        <v>1</v>
      </c>
      <c r="N1237">
        <v>33</v>
      </c>
      <c r="O1237">
        <v>32.200000000000003</v>
      </c>
      <c r="Q1237">
        <v>32.200000000000003</v>
      </c>
      <c r="W1237">
        <v>0.8</v>
      </c>
    </row>
    <row r="1238" spans="1:23" x14ac:dyDescent="0.25">
      <c r="A1238" s="2">
        <v>44393</v>
      </c>
      <c r="B1238" t="s">
        <v>9373</v>
      </c>
      <c r="C1238" t="s">
        <v>318</v>
      </c>
      <c r="E1238" t="s">
        <v>10784</v>
      </c>
      <c r="F1238" t="s">
        <v>11075</v>
      </c>
      <c r="G1238">
        <v>94.1</v>
      </c>
      <c r="I1238" s="38">
        <v>0.5</v>
      </c>
      <c r="J1238">
        <v>47</v>
      </c>
      <c r="K1238" s="38"/>
      <c r="M1238" s="38">
        <v>0.5</v>
      </c>
      <c r="N1238">
        <v>47</v>
      </c>
      <c r="O1238">
        <v>47</v>
      </c>
      <c r="P1238">
        <v>18.8</v>
      </c>
      <c r="Q1238">
        <v>9.4</v>
      </c>
      <c r="S1238">
        <v>14.1</v>
      </c>
      <c r="U1238">
        <v>4.7</v>
      </c>
    </row>
    <row r="1239" spans="1:23" x14ac:dyDescent="0.25">
      <c r="A1239" s="2">
        <v>44463</v>
      </c>
      <c r="B1239" t="s">
        <v>9276</v>
      </c>
      <c r="C1239" t="s">
        <v>9218</v>
      </c>
      <c r="E1239" t="s">
        <v>10785</v>
      </c>
      <c r="F1239" t="s">
        <v>11076</v>
      </c>
      <c r="G1239">
        <v>60</v>
      </c>
      <c r="I1239" s="38">
        <v>1</v>
      </c>
      <c r="J1239">
        <v>60</v>
      </c>
      <c r="K1239" s="38">
        <v>1</v>
      </c>
      <c r="L1239">
        <v>60</v>
      </c>
      <c r="M1239" s="38">
        <v>1</v>
      </c>
      <c r="N1239">
        <v>60</v>
      </c>
      <c r="O1239">
        <v>60</v>
      </c>
      <c r="S1239">
        <v>60</v>
      </c>
    </row>
    <row r="1240" spans="1:23" x14ac:dyDescent="0.25">
      <c r="A1240" s="2">
        <v>44271</v>
      </c>
      <c r="B1240" t="s">
        <v>9364</v>
      </c>
      <c r="C1240" t="s">
        <v>9229</v>
      </c>
      <c r="E1240" t="s">
        <v>9554</v>
      </c>
      <c r="F1240" t="s">
        <v>9555</v>
      </c>
      <c r="G1240">
        <v>200</v>
      </c>
      <c r="I1240" s="38">
        <v>0.16</v>
      </c>
      <c r="J1240">
        <v>32</v>
      </c>
      <c r="K1240" s="38"/>
      <c r="M1240" s="38">
        <v>0.16</v>
      </c>
      <c r="N1240">
        <v>32</v>
      </c>
      <c r="O1240">
        <v>18</v>
      </c>
      <c r="Q1240">
        <v>18</v>
      </c>
      <c r="W1240">
        <v>14</v>
      </c>
    </row>
    <row r="1241" spans="1:23" x14ac:dyDescent="0.25">
      <c r="A1241" s="2">
        <v>44222</v>
      </c>
      <c r="B1241" t="s">
        <v>9364</v>
      </c>
      <c r="C1241" t="s">
        <v>9229</v>
      </c>
      <c r="E1241" t="s">
        <v>10786</v>
      </c>
      <c r="F1241" t="s">
        <v>11077</v>
      </c>
      <c r="G1241">
        <v>375</v>
      </c>
      <c r="I1241" s="38">
        <v>0.79</v>
      </c>
      <c r="J1241">
        <v>296.3</v>
      </c>
      <c r="K1241" s="38"/>
      <c r="M1241" s="38">
        <v>0.79</v>
      </c>
      <c r="N1241">
        <v>296.3</v>
      </c>
      <c r="W1241">
        <v>296.3</v>
      </c>
    </row>
    <row r="1242" spans="1:23" x14ac:dyDescent="0.25">
      <c r="A1242" s="2">
        <v>44543</v>
      </c>
      <c r="B1242" t="s">
        <v>9279</v>
      </c>
      <c r="C1242" t="s">
        <v>9218</v>
      </c>
      <c r="E1242" t="s">
        <v>10787</v>
      </c>
      <c r="F1242" t="s">
        <v>11078</v>
      </c>
      <c r="G1242">
        <v>117.3</v>
      </c>
      <c r="I1242" s="38">
        <v>1</v>
      </c>
      <c r="J1242">
        <v>117.3</v>
      </c>
      <c r="K1242" s="38"/>
      <c r="M1242" s="38">
        <v>1</v>
      </c>
      <c r="N1242">
        <v>117.3</v>
      </c>
      <c r="O1242">
        <v>117.3</v>
      </c>
      <c r="Q1242">
        <v>117.3</v>
      </c>
    </row>
    <row r="1243" spans="1:23" x14ac:dyDescent="0.25">
      <c r="A1243" s="2">
        <v>44286</v>
      </c>
      <c r="B1243" t="s">
        <v>9387</v>
      </c>
      <c r="C1243" t="s">
        <v>10711</v>
      </c>
      <c r="E1243" t="s">
        <v>10729</v>
      </c>
      <c r="F1243" t="s">
        <v>11015</v>
      </c>
      <c r="G1243">
        <v>20</v>
      </c>
      <c r="I1243" s="38">
        <v>0.6</v>
      </c>
      <c r="J1243">
        <v>12</v>
      </c>
      <c r="K1243" s="38"/>
      <c r="M1243" s="38">
        <v>0.6</v>
      </c>
      <c r="N1243">
        <v>12</v>
      </c>
      <c r="O1243">
        <v>12</v>
      </c>
      <c r="S1243">
        <v>12</v>
      </c>
    </row>
    <row r="1244" spans="1:23" x14ac:dyDescent="0.25">
      <c r="A1244" s="2">
        <v>44250</v>
      </c>
      <c r="B1244" t="s">
        <v>9243</v>
      </c>
      <c r="C1244" t="s">
        <v>9224</v>
      </c>
      <c r="E1244" t="s">
        <v>10788</v>
      </c>
      <c r="F1244" t="s">
        <v>11079</v>
      </c>
      <c r="G1244">
        <v>105</v>
      </c>
      <c r="I1244" s="38">
        <v>0.02</v>
      </c>
      <c r="J1244">
        <v>2.1</v>
      </c>
      <c r="K1244" s="38"/>
      <c r="M1244" s="38">
        <v>0.02</v>
      </c>
      <c r="N1244">
        <v>2.1</v>
      </c>
      <c r="O1244">
        <v>2.1</v>
      </c>
      <c r="Q1244">
        <v>2.1</v>
      </c>
    </row>
    <row r="1245" spans="1:23" x14ac:dyDescent="0.25">
      <c r="A1245" s="2">
        <v>44371</v>
      </c>
      <c r="B1245" t="s">
        <v>9243</v>
      </c>
      <c r="C1245" t="s">
        <v>9229</v>
      </c>
      <c r="E1245" t="s">
        <v>10789</v>
      </c>
      <c r="F1245" t="s">
        <v>11080</v>
      </c>
      <c r="G1245">
        <v>315</v>
      </c>
      <c r="I1245" s="38">
        <v>1</v>
      </c>
      <c r="J1245">
        <v>315</v>
      </c>
      <c r="K1245" s="38"/>
      <c r="M1245" s="38">
        <v>1</v>
      </c>
      <c r="N1245">
        <v>315</v>
      </c>
      <c r="O1245">
        <v>315</v>
      </c>
      <c r="P1245">
        <v>315</v>
      </c>
    </row>
    <row r="1246" spans="1:23" x14ac:dyDescent="0.25">
      <c r="A1246" s="2">
        <v>44410</v>
      </c>
      <c r="B1246" t="s">
        <v>9364</v>
      </c>
      <c r="C1246" t="s">
        <v>9224</v>
      </c>
      <c r="E1246" t="s">
        <v>10084</v>
      </c>
      <c r="F1246" t="s">
        <v>11081</v>
      </c>
      <c r="G1246">
        <v>100</v>
      </c>
      <c r="I1246" s="38">
        <v>0.33</v>
      </c>
      <c r="J1246">
        <v>33</v>
      </c>
      <c r="K1246" s="38"/>
      <c r="M1246" s="38">
        <v>0.33</v>
      </c>
      <c r="N1246">
        <v>33</v>
      </c>
      <c r="O1246">
        <v>33</v>
      </c>
      <c r="P1246">
        <v>11</v>
      </c>
      <c r="Q1246">
        <v>11</v>
      </c>
      <c r="V1246">
        <v>11</v>
      </c>
    </row>
    <row r="1247" spans="1:23" x14ac:dyDescent="0.25">
      <c r="A1247" s="2">
        <v>44540</v>
      </c>
      <c r="B1247" t="s">
        <v>6903</v>
      </c>
      <c r="C1247" t="s">
        <v>9218</v>
      </c>
      <c r="E1247" t="s">
        <v>10790</v>
      </c>
      <c r="F1247" t="s">
        <v>11082</v>
      </c>
      <c r="G1247">
        <v>100</v>
      </c>
      <c r="I1247" s="38">
        <v>1</v>
      </c>
      <c r="J1247">
        <v>100</v>
      </c>
      <c r="K1247" s="38">
        <v>1</v>
      </c>
      <c r="L1247">
        <v>100</v>
      </c>
      <c r="M1247" s="38">
        <v>1</v>
      </c>
      <c r="N1247">
        <v>100</v>
      </c>
      <c r="O1247">
        <v>100</v>
      </c>
      <c r="S1247">
        <v>100</v>
      </c>
    </row>
    <row r="1248" spans="1:23" x14ac:dyDescent="0.25">
      <c r="A1248" s="2">
        <v>44299</v>
      </c>
      <c r="B1248" t="s">
        <v>4726</v>
      </c>
      <c r="C1248" t="s">
        <v>9218</v>
      </c>
      <c r="E1248" t="s">
        <v>10791</v>
      </c>
      <c r="F1248" t="s">
        <v>11083</v>
      </c>
      <c r="G1248">
        <v>20.399999999999999</v>
      </c>
      <c r="I1248" s="38">
        <v>1</v>
      </c>
      <c r="J1248">
        <v>20.399999999999999</v>
      </c>
      <c r="K1248" s="38"/>
      <c r="M1248" s="38">
        <v>1</v>
      </c>
      <c r="N1248">
        <v>20.399999999999999</v>
      </c>
      <c r="O1248">
        <v>20.399999999999999</v>
      </c>
      <c r="Q1248">
        <v>20.399999999999999</v>
      </c>
    </row>
    <row r="1249" spans="1:23" x14ac:dyDescent="0.25">
      <c r="A1249" s="2">
        <v>44414</v>
      </c>
      <c r="B1249" t="s">
        <v>9228</v>
      </c>
      <c r="C1249" t="s">
        <v>9218</v>
      </c>
      <c r="E1249" t="s">
        <v>10792</v>
      </c>
      <c r="F1249" t="s">
        <v>11084</v>
      </c>
      <c r="G1249">
        <v>130</v>
      </c>
      <c r="I1249" s="38">
        <v>1</v>
      </c>
      <c r="J1249">
        <v>130</v>
      </c>
      <c r="K1249" s="38">
        <v>0.96</v>
      </c>
      <c r="L1249">
        <v>125</v>
      </c>
      <c r="M1249" s="38">
        <v>0.52</v>
      </c>
      <c r="N1249">
        <v>67.5</v>
      </c>
      <c r="O1249">
        <v>5</v>
      </c>
      <c r="P1249">
        <v>5</v>
      </c>
      <c r="W1249">
        <v>62.5</v>
      </c>
    </row>
    <row r="1250" spans="1:23" x14ac:dyDescent="0.25">
      <c r="A1250" s="2">
        <v>44539</v>
      </c>
      <c r="B1250" t="s">
        <v>9273</v>
      </c>
      <c r="C1250" t="s">
        <v>9229</v>
      </c>
      <c r="E1250" t="s">
        <v>10195</v>
      </c>
      <c r="F1250" t="s">
        <v>11085</v>
      </c>
      <c r="G1250">
        <v>100</v>
      </c>
      <c r="I1250" s="38">
        <v>0.6</v>
      </c>
      <c r="J1250">
        <v>60</v>
      </c>
      <c r="K1250" s="38"/>
      <c r="M1250" s="38">
        <v>0.6</v>
      </c>
      <c r="N1250">
        <v>60</v>
      </c>
      <c r="O1250">
        <v>53</v>
      </c>
      <c r="S1250">
        <v>53</v>
      </c>
      <c r="W1250">
        <v>7</v>
      </c>
    </row>
    <row r="1251" spans="1:23" x14ac:dyDescent="0.25">
      <c r="A1251" s="2">
        <v>44231</v>
      </c>
      <c r="B1251" t="s">
        <v>9228</v>
      </c>
      <c r="C1251" t="s">
        <v>9218</v>
      </c>
      <c r="E1251" t="s">
        <v>10793</v>
      </c>
      <c r="F1251" t="s">
        <v>11086</v>
      </c>
      <c r="G1251">
        <v>300</v>
      </c>
      <c r="I1251" s="38">
        <v>0.2</v>
      </c>
      <c r="J1251">
        <v>60</v>
      </c>
      <c r="K1251" s="38">
        <v>0.2</v>
      </c>
      <c r="L1251">
        <v>60</v>
      </c>
      <c r="M1251" s="38">
        <v>0.2</v>
      </c>
      <c r="N1251">
        <v>60</v>
      </c>
      <c r="O1251">
        <v>60</v>
      </c>
      <c r="R1251">
        <v>60</v>
      </c>
    </row>
    <row r="1252" spans="1:23" x14ac:dyDescent="0.25">
      <c r="A1252" s="2">
        <v>44491</v>
      </c>
      <c r="B1252" t="s">
        <v>9380</v>
      </c>
      <c r="C1252" t="s">
        <v>9224</v>
      </c>
      <c r="E1252" t="s">
        <v>10794</v>
      </c>
      <c r="F1252" t="s">
        <v>11087</v>
      </c>
      <c r="G1252">
        <v>49.4</v>
      </c>
      <c r="I1252" s="38">
        <v>0.02</v>
      </c>
      <c r="J1252">
        <v>1</v>
      </c>
      <c r="K1252" s="38">
        <v>0.01</v>
      </c>
      <c r="L1252">
        <v>0.5</v>
      </c>
      <c r="M1252" s="38">
        <v>0.01</v>
      </c>
      <c r="N1252">
        <v>0.5</v>
      </c>
      <c r="O1252">
        <v>0.5</v>
      </c>
      <c r="P1252">
        <v>0.5</v>
      </c>
    </row>
    <row r="1253" spans="1:23" x14ac:dyDescent="0.25">
      <c r="A1253" s="2">
        <v>44285</v>
      </c>
      <c r="B1253" t="s">
        <v>8761</v>
      </c>
      <c r="C1253" t="s">
        <v>9224</v>
      </c>
      <c r="E1253" t="s">
        <v>10795</v>
      </c>
      <c r="F1253" t="s">
        <v>11088</v>
      </c>
      <c r="G1253">
        <v>50</v>
      </c>
      <c r="I1253" s="38">
        <v>0.02</v>
      </c>
      <c r="J1253">
        <v>1</v>
      </c>
      <c r="K1253" s="38">
        <v>0.01</v>
      </c>
      <c r="L1253">
        <v>0.5</v>
      </c>
      <c r="M1253" s="38">
        <v>0.01</v>
      </c>
      <c r="N1253">
        <v>0.5</v>
      </c>
      <c r="O1253">
        <v>0.5</v>
      </c>
      <c r="P1253">
        <v>0.5</v>
      </c>
    </row>
    <row r="1254" spans="1:23" x14ac:dyDescent="0.25">
      <c r="A1254" s="2">
        <v>44356</v>
      </c>
      <c r="B1254" t="s">
        <v>9276</v>
      </c>
      <c r="C1254" t="s">
        <v>318</v>
      </c>
      <c r="E1254" t="s">
        <v>10796</v>
      </c>
      <c r="F1254" t="s">
        <v>11089</v>
      </c>
      <c r="G1254">
        <v>75</v>
      </c>
      <c r="I1254" s="38">
        <v>0.01</v>
      </c>
      <c r="J1254">
        <v>0.8</v>
      </c>
      <c r="K1254" s="38">
        <v>0.01</v>
      </c>
      <c r="L1254">
        <v>0.4</v>
      </c>
      <c r="M1254" s="38">
        <v>0.01</v>
      </c>
      <c r="N1254">
        <v>0.4</v>
      </c>
      <c r="O1254">
        <v>0.4</v>
      </c>
      <c r="P1254">
        <v>0.4</v>
      </c>
    </row>
    <row r="1255" spans="1:23" x14ac:dyDescent="0.25">
      <c r="A1255" s="2">
        <v>44377</v>
      </c>
      <c r="B1255" t="s">
        <v>9279</v>
      </c>
      <c r="C1255" t="s">
        <v>10711</v>
      </c>
      <c r="E1255" t="s">
        <v>10797</v>
      </c>
      <c r="F1255" t="s">
        <v>11090</v>
      </c>
      <c r="G1255">
        <v>30.8</v>
      </c>
      <c r="I1255" s="38">
        <v>1</v>
      </c>
      <c r="J1255">
        <v>30.8</v>
      </c>
      <c r="K1255" s="38">
        <v>1</v>
      </c>
      <c r="L1255">
        <v>30.8</v>
      </c>
      <c r="M1255" s="38">
        <v>1</v>
      </c>
      <c r="N1255">
        <v>30.8</v>
      </c>
      <c r="O1255">
        <v>30.8</v>
      </c>
      <c r="R1255">
        <v>30.8</v>
      </c>
    </row>
    <row r="1256" spans="1:23" x14ac:dyDescent="0.25">
      <c r="A1256" s="2">
        <v>44552</v>
      </c>
      <c r="B1256" t="s">
        <v>9279</v>
      </c>
      <c r="C1256" t="s">
        <v>9218</v>
      </c>
      <c r="E1256" t="s">
        <v>10798</v>
      </c>
      <c r="F1256" t="s">
        <v>11091</v>
      </c>
      <c r="G1256">
        <v>51.3</v>
      </c>
      <c r="I1256" s="38">
        <v>0.95</v>
      </c>
      <c r="J1256">
        <v>48.8</v>
      </c>
      <c r="K1256" s="38"/>
      <c r="M1256" s="38">
        <v>0.95</v>
      </c>
      <c r="N1256">
        <v>48.8</v>
      </c>
      <c r="O1256">
        <v>48.8</v>
      </c>
      <c r="V1256">
        <v>48.8</v>
      </c>
    </row>
    <row r="1257" spans="1:23" x14ac:dyDescent="0.25">
      <c r="A1257" s="2">
        <v>44467</v>
      </c>
      <c r="B1257" t="s">
        <v>9273</v>
      </c>
      <c r="C1257" t="s">
        <v>9224</v>
      </c>
      <c r="E1257" t="s">
        <v>10799</v>
      </c>
      <c r="F1257" t="s">
        <v>11092</v>
      </c>
      <c r="G1257">
        <v>451.5</v>
      </c>
      <c r="I1257" s="38">
        <v>0.02</v>
      </c>
      <c r="J1257">
        <v>9</v>
      </c>
      <c r="K1257" s="38">
        <v>0.01</v>
      </c>
      <c r="L1257">
        <v>4.5</v>
      </c>
      <c r="M1257" s="38">
        <v>0.01</v>
      </c>
      <c r="N1257">
        <v>4.5</v>
      </c>
      <c r="O1257">
        <v>4.5</v>
      </c>
      <c r="P1257">
        <v>4.5</v>
      </c>
    </row>
    <row r="1258" spans="1:23" x14ac:dyDescent="0.25">
      <c r="A1258" s="2">
        <v>44369</v>
      </c>
      <c r="B1258" t="s">
        <v>9284</v>
      </c>
      <c r="C1258" t="s">
        <v>9224</v>
      </c>
      <c r="E1258" t="s">
        <v>10363</v>
      </c>
      <c r="F1258" t="s">
        <v>10690</v>
      </c>
      <c r="G1258">
        <v>100</v>
      </c>
      <c r="I1258" s="38">
        <v>0.02</v>
      </c>
      <c r="J1258">
        <v>2</v>
      </c>
      <c r="K1258" s="38">
        <v>0.01</v>
      </c>
      <c r="L1258">
        <v>1</v>
      </c>
      <c r="M1258" s="38">
        <v>0.01</v>
      </c>
      <c r="N1258">
        <v>1</v>
      </c>
      <c r="O1258">
        <v>1</v>
      </c>
      <c r="P1258">
        <v>1</v>
      </c>
    </row>
    <row r="1259" spans="1:23" x14ac:dyDescent="0.25">
      <c r="A1259" s="2">
        <v>44369</v>
      </c>
      <c r="B1259" t="s">
        <v>9364</v>
      </c>
      <c r="C1259" t="s">
        <v>9224</v>
      </c>
      <c r="E1259" t="s">
        <v>10800</v>
      </c>
      <c r="F1259" t="s">
        <v>11093</v>
      </c>
      <c r="G1259">
        <v>200</v>
      </c>
      <c r="I1259" s="38">
        <v>0.02</v>
      </c>
      <c r="J1259">
        <v>4</v>
      </c>
      <c r="K1259" s="38">
        <v>0.01</v>
      </c>
      <c r="L1259">
        <v>2</v>
      </c>
      <c r="M1259" s="38">
        <v>0.01</v>
      </c>
      <c r="N1259">
        <v>2</v>
      </c>
      <c r="O1259">
        <v>2</v>
      </c>
      <c r="P1259">
        <v>2</v>
      </c>
    </row>
    <row r="1260" spans="1:23" x14ac:dyDescent="0.25">
      <c r="A1260" s="2">
        <v>44273</v>
      </c>
      <c r="B1260" t="s">
        <v>9423</v>
      </c>
      <c r="C1260" t="s">
        <v>9224</v>
      </c>
      <c r="E1260" t="s">
        <v>10100</v>
      </c>
      <c r="F1260" t="s">
        <v>11094</v>
      </c>
      <c r="G1260">
        <v>100</v>
      </c>
      <c r="I1260" s="38">
        <v>0.02</v>
      </c>
      <c r="J1260">
        <v>2</v>
      </c>
      <c r="K1260" s="38">
        <v>0.01</v>
      </c>
      <c r="L1260">
        <v>1</v>
      </c>
      <c r="M1260" s="38">
        <v>0.01</v>
      </c>
      <c r="N1260">
        <v>1</v>
      </c>
      <c r="O1260">
        <v>1</v>
      </c>
      <c r="P1260">
        <v>1</v>
      </c>
    </row>
    <row r="1261" spans="1:23" x14ac:dyDescent="0.25">
      <c r="A1261" s="2">
        <v>44391</v>
      </c>
      <c r="B1261" t="s">
        <v>4726</v>
      </c>
      <c r="C1261" t="s">
        <v>9218</v>
      </c>
      <c r="E1261" t="s">
        <v>10801</v>
      </c>
      <c r="F1261" t="s">
        <v>11095</v>
      </c>
      <c r="G1261">
        <v>120</v>
      </c>
      <c r="I1261" s="38">
        <v>0.79</v>
      </c>
      <c r="J1261">
        <v>94.5</v>
      </c>
      <c r="K1261" s="38"/>
      <c r="M1261" s="38">
        <v>0.79</v>
      </c>
      <c r="N1261">
        <v>94.5</v>
      </c>
      <c r="O1261">
        <v>94.5</v>
      </c>
      <c r="V1261">
        <v>94.5</v>
      </c>
    </row>
    <row r="1262" spans="1:23" x14ac:dyDescent="0.25">
      <c r="A1262" s="2">
        <v>44460</v>
      </c>
      <c r="B1262" t="s">
        <v>9261</v>
      </c>
      <c r="C1262" t="s">
        <v>9218</v>
      </c>
      <c r="E1262" t="s">
        <v>10802</v>
      </c>
      <c r="F1262" t="s">
        <v>11096</v>
      </c>
      <c r="G1262">
        <v>62.5</v>
      </c>
      <c r="I1262" s="38">
        <v>1</v>
      </c>
      <c r="J1262">
        <v>62.5</v>
      </c>
      <c r="K1262" s="38">
        <v>1</v>
      </c>
      <c r="L1262">
        <v>62.5</v>
      </c>
      <c r="M1262" s="38">
        <v>1</v>
      </c>
      <c r="N1262">
        <v>62.5</v>
      </c>
      <c r="O1262">
        <v>62.5</v>
      </c>
      <c r="P1262">
        <v>62.5</v>
      </c>
    </row>
    <row r="1263" spans="1:23" x14ac:dyDescent="0.25">
      <c r="A1263" s="2">
        <v>44553</v>
      </c>
      <c r="B1263" t="s">
        <v>9289</v>
      </c>
      <c r="C1263" t="s">
        <v>9218</v>
      </c>
      <c r="E1263" t="s">
        <v>10803</v>
      </c>
      <c r="F1263" t="s">
        <v>11097</v>
      </c>
      <c r="G1263">
        <v>45</v>
      </c>
      <c r="I1263" s="38">
        <v>1</v>
      </c>
      <c r="J1263">
        <v>45</v>
      </c>
      <c r="K1263" s="38">
        <v>1</v>
      </c>
      <c r="L1263">
        <v>45</v>
      </c>
      <c r="M1263" s="38">
        <v>1</v>
      </c>
      <c r="N1263">
        <v>45</v>
      </c>
      <c r="O1263">
        <v>45</v>
      </c>
      <c r="S1263">
        <v>45</v>
      </c>
    </row>
    <row r="1264" spans="1:23" x14ac:dyDescent="0.25">
      <c r="A1264" s="2">
        <v>44215</v>
      </c>
      <c r="B1264" t="s">
        <v>9243</v>
      </c>
      <c r="C1264" t="s">
        <v>9218</v>
      </c>
      <c r="E1264" t="s">
        <v>10804</v>
      </c>
      <c r="F1264" t="s">
        <v>11098</v>
      </c>
      <c r="G1264">
        <v>100</v>
      </c>
      <c r="I1264" s="38">
        <v>0.35</v>
      </c>
      <c r="J1264">
        <v>35</v>
      </c>
      <c r="K1264" s="38"/>
      <c r="M1264" s="38">
        <v>0.35</v>
      </c>
      <c r="N1264">
        <v>35</v>
      </c>
      <c r="O1264">
        <v>35</v>
      </c>
      <c r="P1264">
        <v>35</v>
      </c>
    </row>
    <row r="1265" spans="1:23" x14ac:dyDescent="0.25">
      <c r="A1265" s="2">
        <v>44259</v>
      </c>
      <c r="B1265" t="s">
        <v>9228</v>
      </c>
      <c r="C1265" t="s">
        <v>9218</v>
      </c>
      <c r="E1265" t="s">
        <v>10805</v>
      </c>
      <c r="F1265" t="s">
        <v>11099</v>
      </c>
      <c r="G1265">
        <v>500</v>
      </c>
      <c r="I1265" s="38">
        <v>1</v>
      </c>
      <c r="J1265">
        <v>500</v>
      </c>
      <c r="K1265" s="38"/>
      <c r="M1265" s="38">
        <v>1</v>
      </c>
      <c r="N1265">
        <v>500</v>
      </c>
      <c r="O1265">
        <v>500</v>
      </c>
      <c r="R1265">
        <v>500</v>
      </c>
    </row>
    <row r="1266" spans="1:23" x14ac:dyDescent="0.25">
      <c r="A1266" s="2">
        <v>44272</v>
      </c>
      <c r="B1266" t="s">
        <v>9243</v>
      </c>
      <c r="C1266" t="s">
        <v>9229</v>
      </c>
      <c r="E1266" t="s">
        <v>10806</v>
      </c>
      <c r="F1266" t="s">
        <v>11100</v>
      </c>
      <c r="G1266">
        <v>57.5</v>
      </c>
      <c r="I1266" s="38">
        <v>0.14000000000000001</v>
      </c>
      <c r="J1266">
        <v>7.9</v>
      </c>
      <c r="K1266" s="38"/>
      <c r="M1266" s="38">
        <v>0.14000000000000001</v>
      </c>
      <c r="N1266">
        <v>7.9</v>
      </c>
      <c r="O1266">
        <v>6.3</v>
      </c>
      <c r="P1266">
        <v>1.5</v>
      </c>
      <c r="Q1266">
        <v>0.1</v>
      </c>
      <c r="S1266">
        <v>3</v>
      </c>
      <c r="U1266">
        <v>0.2</v>
      </c>
      <c r="V1266">
        <v>1.6</v>
      </c>
      <c r="W1266">
        <v>1.6</v>
      </c>
    </row>
    <row r="1267" spans="1:23" x14ac:dyDescent="0.25">
      <c r="A1267" s="2">
        <v>44371</v>
      </c>
      <c r="B1267" t="s">
        <v>9392</v>
      </c>
      <c r="C1267" t="s">
        <v>10710</v>
      </c>
      <c r="E1267" t="s">
        <v>10807</v>
      </c>
      <c r="F1267" t="s">
        <v>11101</v>
      </c>
      <c r="G1267">
        <v>30</v>
      </c>
      <c r="I1267" s="38">
        <v>0.02</v>
      </c>
      <c r="J1267">
        <v>0.6</v>
      </c>
      <c r="K1267" s="38">
        <v>0.01</v>
      </c>
      <c r="L1267">
        <v>0.3</v>
      </c>
      <c r="M1267" s="38">
        <v>0.01</v>
      </c>
      <c r="N1267">
        <v>0.3</v>
      </c>
      <c r="O1267">
        <v>0.3</v>
      </c>
      <c r="P1267">
        <v>0.3</v>
      </c>
    </row>
    <row r="1268" spans="1:23" x14ac:dyDescent="0.25">
      <c r="A1268" s="2">
        <v>44490</v>
      </c>
      <c r="B1268" t="s">
        <v>9243</v>
      </c>
      <c r="C1268" t="s">
        <v>9229</v>
      </c>
      <c r="E1268" t="s">
        <v>9525</v>
      </c>
      <c r="F1268" t="s">
        <v>9526</v>
      </c>
      <c r="G1268">
        <v>325</v>
      </c>
      <c r="I1268" s="38">
        <v>1</v>
      </c>
      <c r="J1268">
        <v>325</v>
      </c>
      <c r="K1268" s="38">
        <v>1</v>
      </c>
      <c r="L1268">
        <v>325</v>
      </c>
      <c r="M1268" s="38">
        <v>1</v>
      </c>
      <c r="N1268">
        <v>325</v>
      </c>
      <c r="O1268">
        <v>325</v>
      </c>
      <c r="P1268">
        <v>325</v>
      </c>
    </row>
    <row r="1269" spans="1:23" x14ac:dyDescent="0.25">
      <c r="A1269" s="2">
        <v>44545</v>
      </c>
      <c r="B1269" t="s">
        <v>9373</v>
      </c>
      <c r="C1269" t="s">
        <v>9218</v>
      </c>
      <c r="E1269" t="s">
        <v>10808</v>
      </c>
      <c r="F1269" t="s">
        <v>11102</v>
      </c>
      <c r="G1269">
        <v>200</v>
      </c>
      <c r="I1269" s="38">
        <v>0.28999999999999998</v>
      </c>
      <c r="J1269">
        <v>57.5</v>
      </c>
      <c r="K1269" s="38"/>
      <c r="M1269" s="38">
        <v>0.28999999999999998</v>
      </c>
      <c r="N1269">
        <v>57.5</v>
      </c>
      <c r="O1269">
        <v>57.5</v>
      </c>
      <c r="Q1269">
        <v>57.5</v>
      </c>
    </row>
    <row r="1270" spans="1:23" x14ac:dyDescent="0.25">
      <c r="A1270" s="2">
        <v>44249</v>
      </c>
      <c r="B1270" t="s">
        <v>9243</v>
      </c>
      <c r="C1270" t="s">
        <v>9224</v>
      </c>
      <c r="E1270" t="s">
        <v>10809</v>
      </c>
      <c r="F1270" t="s">
        <v>11103</v>
      </c>
      <c r="G1270">
        <v>100</v>
      </c>
      <c r="I1270" s="38">
        <v>0.02</v>
      </c>
      <c r="J1270">
        <v>2</v>
      </c>
      <c r="K1270" s="38">
        <v>0.01</v>
      </c>
      <c r="L1270">
        <v>1</v>
      </c>
      <c r="M1270" s="38">
        <v>0.01</v>
      </c>
      <c r="N1270">
        <v>1</v>
      </c>
      <c r="O1270">
        <v>1</v>
      </c>
      <c r="P1270">
        <v>1</v>
      </c>
    </row>
    <row r="1271" spans="1:23" x14ac:dyDescent="0.25">
      <c r="A1271" s="2">
        <v>44553</v>
      </c>
      <c r="B1271" t="s">
        <v>9364</v>
      </c>
      <c r="C1271" t="s">
        <v>318</v>
      </c>
      <c r="E1271" t="s">
        <v>10178</v>
      </c>
      <c r="F1271" t="s">
        <v>11039</v>
      </c>
      <c r="G1271">
        <v>65</v>
      </c>
      <c r="I1271" s="38">
        <v>0.2</v>
      </c>
      <c r="J1271">
        <v>13</v>
      </c>
      <c r="K1271" s="38"/>
      <c r="M1271" s="38">
        <v>0.2</v>
      </c>
      <c r="N1271">
        <v>13</v>
      </c>
      <c r="O1271">
        <v>13</v>
      </c>
      <c r="P1271">
        <v>6.5</v>
      </c>
      <c r="U1271">
        <v>3.3</v>
      </c>
      <c r="V1271">
        <v>3.3</v>
      </c>
    </row>
    <row r="1272" spans="1:23" x14ac:dyDescent="0.25">
      <c r="A1272" s="2">
        <v>44557</v>
      </c>
      <c r="B1272" t="s">
        <v>6992</v>
      </c>
      <c r="C1272" t="s">
        <v>9218</v>
      </c>
      <c r="E1272" t="s">
        <v>10810</v>
      </c>
      <c r="F1272" t="s">
        <v>11104</v>
      </c>
      <c r="G1272">
        <v>63</v>
      </c>
      <c r="I1272" s="38">
        <v>1</v>
      </c>
      <c r="J1272">
        <v>63</v>
      </c>
      <c r="K1272" s="38">
        <v>1</v>
      </c>
      <c r="L1272">
        <v>63</v>
      </c>
      <c r="M1272" s="38">
        <v>1</v>
      </c>
      <c r="N1272">
        <v>63</v>
      </c>
      <c r="O1272">
        <v>63</v>
      </c>
      <c r="P1272">
        <v>63</v>
      </c>
    </row>
    <row r="1273" spans="1:23" x14ac:dyDescent="0.25">
      <c r="A1273" s="2">
        <v>44460</v>
      </c>
      <c r="B1273" t="s">
        <v>9221</v>
      </c>
      <c r="C1273" t="s">
        <v>9224</v>
      </c>
      <c r="E1273" t="s">
        <v>10811</v>
      </c>
      <c r="F1273" t="s">
        <v>11105</v>
      </c>
      <c r="G1273">
        <v>30</v>
      </c>
      <c r="I1273" s="38">
        <v>0.02</v>
      </c>
      <c r="J1273">
        <v>0.6</v>
      </c>
      <c r="K1273" s="38">
        <v>0.01</v>
      </c>
      <c r="L1273">
        <v>0.3</v>
      </c>
      <c r="M1273" s="38">
        <v>0.01</v>
      </c>
      <c r="N1273">
        <v>0.3</v>
      </c>
      <c r="O1273">
        <v>0.3</v>
      </c>
      <c r="P1273">
        <v>0.3</v>
      </c>
    </row>
    <row r="1274" spans="1:23" x14ac:dyDescent="0.25">
      <c r="A1274" s="2">
        <v>44279</v>
      </c>
      <c r="B1274" t="s">
        <v>6492</v>
      </c>
      <c r="C1274" t="s">
        <v>9218</v>
      </c>
      <c r="E1274" t="s">
        <v>10812</v>
      </c>
      <c r="F1274" t="s">
        <v>11106</v>
      </c>
      <c r="G1274">
        <v>110</v>
      </c>
      <c r="I1274" s="38">
        <v>1</v>
      </c>
      <c r="J1274">
        <v>110</v>
      </c>
      <c r="K1274" s="38">
        <v>1</v>
      </c>
      <c r="L1274">
        <v>110</v>
      </c>
      <c r="M1274" s="38">
        <v>0.5</v>
      </c>
      <c r="N1274">
        <v>55</v>
      </c>
      <c r="W1274">
        <v>55</v>
      </c>
    </row>
    <row r="1275" spans="1:23" x14ac:dyDescent="0.25">
      <c r="A1275" s="2">
        <v>44307</v>
      </c>
      <c r="B1275" t="s">
        <v>6754</v>
      </c>
      <c r="C1275" t="s">
        <v>9229</v>
      </c>
      <c r="E1275" t="s">
        <v>10813</v>
      </c>
      <c r="F1275" t="s">
        <v>11107</v>
      </c>
      <c r="G1275">
        <v>33.299999999999997</v>
      </c>
      <c r="I1275" s="38">
        <v>0.5</v>
      </c>
      <c r="J1275">
        <v>16.7</v>
      </c>
      <c r="K1275" s="38"/>
      <c r="M1275" s="38">
        <v>0.5</v>
      </c>
      <c r="N1275">
        <v>16.7</v>
      </c>
      <c r="O1275">
        <v>16.7</v>
      </c>
      <c r="P1275">
        <v>12.5</v>
      </c>
      <c r="Q1275">
        <v>4.2</v>
      </c>
    </row>
    <row r="1276" spans="1:23" x14ac:dyDescent="0.25">
      <c r="A1276" s="2">
        <v>44385</v>
      </c>
      <c r="B1276" t="s">
        <v>9228</v>
      </c>
      <c r="C1276" t="s">
        <v>9218</v>
      </c>
      <c r="E1276" t="s">
        <v>10814</v>
      </c>
      <c r="F1276" t="s">
        <v>11108</v>
      </c>
      <c r="G1276">
        <v>30.8</v>
      </c>
      <c r="I1276" s="38">
        <v>0.53</v>
      </c>
      <c r="J1276">
        <v>16.3</v>
      </c>
      <c r="K1276" s="38">
        <v>0.13</v>
      </c>
      <c r="L1276">
        <v>4</v>
      </c>
      <c r="M1276" s="38">
        <v>0.4</v>
      </c>
      <c r="N1276">
        <v>12.3</v>
      </c>
      <c r="O1276">
        <v>12.3</v>
      </c>
      <c r="R1276">
        <v>12.3</v>
      </c>
    </row>
    <row r="1277" spans="1:23" x14ac:dyDescent="0.25">
      <c r="A1277" s="2">
        <v>44385</v>
      </c>
      <c r="B1277" t="s">
        <v>9276</v>
      </c>
      <c r="C1277" t="s">
        <v>9218</v>
      </c>
      <c r="E1277" t="s">
        <v>10814</v>
      </c>
      <c r="F1277" t="s">
        <v>11108</v>
      </c>
      <c r="G1277">
        <v>21</v>
      </c>
      <c r="I1277" s="38">
        <v>0.53</v>
      </c>
      <c r="J1277">
        <v>11.1</v>
      </c>
      <c r="K1277" s="38">
        <v>0.13</v>
      </c>
      <c r="L1277">
        <v>2.7</v>
      </c>
      <c r="M1277" s="38">
        <v>0.4</v>
      </c>
      <c r="N1277">
        <v>8.4</v>
      </c>
      <c r="O1277">
        <v>8.4</v>
      </c>
      <c r="R1277">
        <v>8.4</v>
      </c>
    </row>
    <row r="1278" spans="1:23" x14ac:dyDescent="0.25">
      <c r="A1278" s="2">
        <v>44385</v>
      </c>
      <c r="B1278" t="s">
        <v>9261</v>
      </c>
      <c r="C1278" t="s">
        <v>9218</v>
      </c>
      <c r="E1278" t="s">
        <v>10814</v>
      </c>
      <c r="F1278" t="s">
        <v>11108</v>
      </c>
      <c r="G1278">
        <v>21.8</v>
      </c>
      <c r="I1278" s="38">
        <v>0.53</v>
      </c>
      <c r="J1278">
        <v>11.5</v>
      </c>
      <c r="K1278" s="38">
        <v>0.13</v>
      </c>
      <c r="L1278">
        <v>2.8</v>
      </c>
      <c r="M1278" s="38">
        <v>0.4</v>
      </c>
      <c r="N1278">
        <v>8.6999999999999993</v>
      </c>
      <c r="O1278">
        <v>8.6999999999999993</v>
      </c>
      <c r="R1278">
        <v>8.6999999999999993</v>
      </c>
    </row>
    <row r="1279" spans="1:23" x14ac:dyDescent="0.25">
      <c r="A1279" s="2">
        <v>44385</v>
      </c>
      <c r="B1279" t="s">
        <v>768</v>
      </c>
      <c r="C1279" t="s">
        <v>9218</v>
      </c>
      <c r="E1279" t="s">
        <v>10814</v>
      </c>
      <c r="F1279" t="s">
        <v>11108</v>
      </c>
      <c r="G1279">
        <v>1.5</v>
      </c>
      <c r="I1279" s="38">
        <v>0.53</v>
      </c>
      <c r="J1279">
        <v>0.8</v>
      </c>
      <c r="K1279" s="38">
        <v>0.13</v>
      </c>
      <c r="L1279">
        <v>0.2</v>
      </c>
      <c r="M1279" s="38">
        <v>0.4</v>
      </c>
      <c r="N1279">
        <v>0.6</v>
      </c>
      <c r="O1279">
        <v>0.6</v>
      </c>
      <c r="R1279">
        <v>0.6</v>
      </c>
    </row>
    <row r="1280" spans="1:23" x14ac:dyDescent="0.25">
      <c r="A1280" s="2">
        <v>44546</v>
      </c>
      <c r="B1280" t="s">
        <v>4726</v>
      </c>
      <c r="C1280" t="s">
        <v>10710</v>
      </c>
      <c r="E1280" t="s">
        <v>10815</v>
      </c>
      <c r="F1280" t="s">
        <v>11109</v>
      </c>
      <c r="G1280">
        <v>25</v>
      </c>
      <c r="I1280" s="38">
        <v>0.02</v>
      </c>
      <c r="J1280">
        <v>0.5</v>
      </c>
      <c r="K1280" s="38">
        <v>0.01</v>
      </c>
      <c r="L1280">
        <v>0.3</v>
      </c>
      <c r="M1280" s="38">
        <v>0.01</v>
      </c>
      <c r="N1280">
        <v>0.3</v>
      </c>
      <c r="O1280">
        <v>0.3</v>
      </c>
      <c r="P1280">
        <v>0.3</v>
      </c>
    </row>
    <row r="1281" spans="1:23" x14ac:dyDescent="0.25">
      <c r="A1281" s="2">
        <v>44362</v>
      </c>
      <c r="B1281" t="s">
        <v>9273</v>
      </c>
      <c r="C1281" t="s">
        <v>9229</v>
      </c>
      <c r="E1281" t="s">
        <v>10816</v>
      </c>
      <c r="F1281" t="s">
        <v>11110</v>
      </c>
      <c r="G1281">
        <v>150</v>
      </c>
      <c r="I1281" s="38">
        <v>1</v>
      </c>
      <c r="J1281">
        <v>150</v>
      </c>
      <c r="K1281" s="38"/>
      <c r="M1281" s="38">
        <v>1</v>
      </c>
      <c r="N1281">
        <v>150</v>
      </c>
      <c r="O1281">
        <v>150</v>
      </c>
      <c r="Q1281">
        <v>150</v>
      </c>
    </row>
    <row r="1282" spans="1:23" x14ac:dyDescent="0.25">
      <c r="A1282" s="2">
        <v>44293</v>
      </c>
      <c r="B1282" t="s">
        <v>9243</v>
      </c>
      <c r="C1282" t="s">
        <v>10712</v>
      </c>
      <c r="E1282" t="s">
        <v>10817</v>
      </c>
      <c r="F1282" t="s">
        <v>11111</v>
      </c>
      <c r="G1282">
        <v>500</v>
      </c>
      <c r="I1282" s="38">
        <v>0.02</v>
      </c>
      <c r="J1282">
        <v>10</v>
      </c>
      <c r="K1282" s="38">
        <v>0.01</v>
      </c>
      <c r="L1282">
        <v>5</v>
      </c>
      <c r="M1282" s="38">
        <v>0.01</v>
      </c>
      <c r="N1282">
        <v>5</v>
      </c>
      <c r="O1282">
        <v>5</v>
      </c>
      <c r="P1282">
        <v>5</v>
      </c>
    </row>
    <row r="1283" spans="1:23" x14ac:dyDescent="0.25">
      <c r="A1283" s="2">
        <v>44343</v>
      </c>
      <c r="B1283" t="s">
        <v>7066</v>
      </c>
      <c r="C1283" t="s">
        <v>9229</v>
      </c>
      <c r="E1283" t="s">
        <v>10818</v>
      </c>
      <c r="F1283" t="s">
        <v>11112</v>
      </c>
      <c r="G1283">
        <v>156.1</v>
      </c>
      <c r="I1283" s="38">
        <v>0.2</v>
      </c>
      <c r="J1283">
        <v>31.6</v>
      </c>
      <c r="K1283" s="38"/>
      <c r="M1283" s="38">
        <v>0.2</v>
      </c>
      <c r="N1283">
        <v>31.6</v>
      </c>
      <c r="O1283">
        <v>19.899999999999999</v>
      </c>
      <c r="Q1283">
        <v>10.5</v>
      </c>
      <c r="S1283">
        <v>5.9</v>
      </c>
      <c r="T1283">
        <v>3.5</v>
      </c>
      <c r="W1283">
        <v>11.7</v>
      </c>
    </row>
    <row r="1284" spans="1:23" x14ac:dyDescent="0.25">
      <c r="A1284" s="2">
        <v>44286</v>
      </c>
      <c r="B1284" t="s">
        <v>9317</v>
      </c>
      <c r="C1284" t="s">
        <v>9218</v>
      </c>
      <c r="E1284" t="s">
        <v>10299</v>
      </c>
      <c r="F1284" t="s">
        <v>11113</v>
      </c>
      <c r="G1284">
        <v>20</v>
      </c>
      <c r="I1284" s="38">
        <v>0.88</v>
      </c>
      <c r="J1284">
        <v>17.600000000000001</v>
      </c>
      <c r="K1284" s="38">
        <v>0.88</v>
      </c>
      <c r="L1284">
        <v>17.600000000000001</v>
      </c>
      <c r="M1284" s="38">
        <v>0.49</v>
      </c>
      <c r="N1284">
        <v>9.8000000000000007</v>
      </c>
      <c r="O1284">
        <v>9.8000000000000007</v>
      </c>
      <c r="U1284">
        <v>9.8000000000000007</v>
      </c>
    </row>
    <row r="1285" spans="1:23" x14ac:dyDescent="0.25">
      <c r="A1285" s="2">
        <v>44375</v>
      </c>
      <c r="B1285" t="s">
        <v>6654</v>
      </c>
      <c r="C1285" t="s">
        <v>9224</v>
      </c>
      <c r="E1285" t="s">
        <v>10819</v>
      </c>
      <c r="F1285" t="s">
        <v>11114</v>
      </c>
      <c r="G1285">
        <v>40</v>
      </c>
      <c r="I1285" s="38">
        <v>0.02</v>
      </c>
      <c r="J1285">
        <v>0.8</v>
      </c>
      <c r="K1285" s="38"/>
      <c r="M1285" s="38">
        <v>0.02</v>
      </c>
      <c r="N1285">
        <v>0.8</v>
      </c>
      <c r="W1285">
        <v>0.8</v>
      </c>
    </row>
    <row r="1286" spans="1:23" x14ac:dyDescent="0.25">
      <c r="A1286" s="2">
        <v>44335</v>
      </c>
      <c r="B1286" t="s">
        <v>9364</v>
      </c>
      <c r="C1286" t="s">
        <v>9218</v>
      </c>
      <c r="E1286" t="s">
        <v>10820</v>
      </c>
      <c r="F1286" t="s">
        <v>11115</v>
      </c>
      <c r="G1286">
        <v>5.2</v>
      </c>
      <c r="I1286" s="38">
        <v>0.17</v>
      </c>
      <c r="J1286">
        <v>0.9</v>
      </c>
      <c r="K1286" s="38"/>
      <c r="M1286" s="38">
        <v>0.17</v>
      </c>
      <c r="N1286">
        <v>0.9</v>
      </c>
      <c r="O1286">
        <v>0.9</v>
      </c>
      <c r="Q1286">
        <v>0.9</v>
      </c>
    </row>
    <row r="1287" spans="1:23" x14ac:dyDescent="0.25">
      <c r="A1287" s="2">
        <v>44335</v>
      </c>
      <c r="B1287" t="s">
        <v>9273</v>
      </c>
      <c r="C1287" t="s">
        <v>9218</v>
      </c>
      <c r="E1287" t="s">
        <v>10820</v>
      </c>
      <c r="F1287" t="s">
        <v>11115</v>
      </c>
      <c r="G1287">
        <v>224.9</v>
      </c>
      <c r="I1287" s="38">
        <v>0.17</v>
      </c>
      <c r="J1287">
        <v>38</v>
      </c>
      <c r="K1287" s="38"/>
      <c r="M1287" s="38">
        <v>0.17</v>
      </c>
      <c r="N1287">
        <v>38</v>
      </c>
      <c r="O1287">
        <v>38</v>
      </c>
      <c r="Q1287">
        <v>38</v>
      </c>
    </row>
    <row r="1288" spans="1:23" x14ac:dyDescent="0.25">
      <c r="A1288" s="2">
        <v>44469</v>
      </c>
      <c r="B1288" t="s">
        <v>768</v>
      </c>
      <c r="C1288" t="s">
        <v>9224</v>
      </c>
      <c r="E1288" t="s">
        <v>10821</v>
      </c>
      <c r="F1288" t="s">
        <v>11116</v>
      </c>
      <c r="G1288">
        <v>60</v>
      </c>
      <c r="I1288" s="38">
        <v>0.02</v>
      </c>
      <c r="J1288">
        <v>1.2</v>
      </c>
      <c r="K1288" s="38">
        <v>0.01</v>
      </c>
      <c r="L1288">
        <v>0.6</v>
      </c>
      <c r="M1288" s="38">
        <v>0.01</v>
      </c>
      <c r="N1288">
        <v>0.6</v>
      </c>
      <c r="O1288">
        <v>0.6</v>
      </c>
      <c r="P1288">
        <v>0.6</v>
      </c>
    </row>
    <row r="1289" spans="1:23" x14ac:dyDescent="0.25">
      <c r="A1289" s="2">
        <v>44552</v>
      </c>
      <c r="B1289" t="s">
        <v>6903</v>
      </c>
      <c r="C1289" t="s">
        <v>9218</v>
      </c>
      <c r="E1289" t="s">
        <v>10822</v>
      </c>
      <c r="F1289" t="s">
        <v>11117</v>
      </c>
      <c r="G1289">
        <v>42.5</v>
      </c>
      <c r="I1289" s="38">
        <v>0.41</v>
      </c>
      <c r="J1289">
        <v>17.399999999999999</v>
      </c>
      <c r="K1289" s="38">
        <v>0.3</v>
      </c>
      <c r="L1289">
        <v>12.7</v>
      </c>
      <c r="M1289" s="38">
        <v>0.41</v>
      </c>
      <c r="N1289">
        <v>17.399999999999999</v>
      </c>
      <c r="O1289">
        <v>4.7</v>
      </c>
      <c r="S1289">
        <v>4.7</v>
      </c>
      <c r="W1289">
        <v>12.7</v>
      </c>
    </row>
    <row r="1290" spans="1:23" x14ac:dyDescent="0.25">
      <c r="A1290" s="2">
        <v>44498</v>
      </c>
      <c r="B1290" t="s">
        <v>9261</v>
      </c>
      <c r="C1290" t="s">
        <v>9229</v>
      </c>
      <c r="E1290" t="s">
        <v>10823</v>
      </c>
      <c r="F1290" t="s">
        <v>11118</v>
      </c>
      <c r="G1290">
        <v>25</v>
      </c>
      <c r="I1290" s="38">
        <v>1</v>
      </c>
      <c r="J1290">
        <v>25</v>
      </c>
      <c r="K1290" s="38"/>
      <c r="M1290" s="38">
        <v>1</v>
      </c>
      <c r="N1290">
        <v>25</v>
      </c>
      <c r="O1290">
        <v>25</v>
      </c>
      <c r="P1290">
        <v>2.5</v>
      </c>
      <c r="Q1290">
        <v>22.5</v>
      </c>
    </row>
    <row r="1291" spans="1:23" x14ac:dyDescent="0.25">
      <c r="A1291" s="2">
        <v>44546</v>
      </c>
      <c r="B1291" t="s">
        <v>9228</v>
      </c>
      <c r="C1291" t="s">
        <v>9218</v>
      </c>
      <c r="E1291" t="s">
        <v>10824</v>
      </c>
      <c r="F1291" t="s">
        <v>11119</v>
      </c>
      <c r="G1291">
        <v>325</v>
      </c>
      <c r="I1291" s="38">
        <v>1</v>
      </c>
      <c r="J1291">
        <v>325</v>
      </c>
      <c r="K1291" s="38">
        <v>1</v>
      </c>
      <c r="L1291">
        <v>325</v>
      </c>
      <c r="M1291" s="38">
        <v>1</v>
      </c>
      <c r="N1291">
        <v>325</v>
      </c>
      <c r="O1291">
        <v>325</v>
      </c>
      <c r="S1291">
        <v>325</v>
      </c>
    </row>
    <row r="1292" spans="1:23" x14ac:dyDescent="0.25">
      <c r="A1292" s="2">
        <v>44365</v>
      </c>
      <c r="B1292" t="s">
        <v>6429</v>
      </c>
      <c r="C1292" t="s">
        <v>9224</v>
      </c>
      <c r="E1292" t="s">
        <v>10825</v>
      </c>
      <c r="F1292" t="s">
        <v>11120</v>
      </c>
      <c r="G1292">
        <v>200</v>
      </c>
      <c r="I1292" s="38">
        <v>0.02</v>
      </c>
      <c r="J1292">
        <v>4</v>
      </c>
      <c r="K1292" s="38"/>
      <c r="M1292" s="38">
        <v>0.02</v>
      </c>
      <c r="N1292">
        <v>4</v>
      </c>
      <c r="W1292">
        <v>4</v>
      </c>
    </row>
    <row r="1293" spans="1:23" x14ac:dyDescent="0.25">
      <c r="A1293" s="2">
        <v>44306</v>
      </c>
      <c r="B1293" t="s">
        <v>4726</v>
      </c>
      <c r="C1293" t="s">
        <v>9218</v>
      </c>
      <c r="E1293" t="s">
        <v>10826</v>
      </c>
      <c r="F1293" t="s">
        <v>11121</v>
      </c>
      <c r="G1293">
        <v>250</v>
      </c>
      <c r="I1293" s="38">
        <v>0.1</v>
      </c>
      <c r="J1293">
        <v>25</v>
      </c>
      <c r="K1293" s="38"/>
      <c r="M1293" s="38">
        <v>0.1</v>
      </c>
      <c r="N1293">
        <v>25</v>
      </c>
      <c r="W1293">
        <v>25</v>
      </c>
    </row>
    <row r="1294" spans="1:23" x14ac:dyDescent="0.25">
      <c r="A1294" s="2">
        <v>44559</v>
      </c>
      <c r="B1294" t="s">
        <v>9364</v>
      </c>
      <c r="C1294" t="s">
        <v>9224</v>
      </c>
      <c r="E1294" t="s">
        <v>10827</v>
      </c>
      <c r="F1294" t="s">
        <v>11122</v>
      </c>
      <c r="G1294">
        <v>150</v>
      </c>
      <c r="I1294" s="38">
        <v>0.02</v>
      </c>
      <c r="J1294">
        <v>3</v>
      </c>
      <c r="K1294" s="38">
        <v>0.01</v>
      </c>
      <c r="L1294">
        <v>1.5</v>
      </c>
      <c r="M1294" s="38">
        <v>0.01</v>
      </c>
      <c r="N1294">
        <v>1.5</v>
      </c>
      <c r="O1294">
        <v>1.5</v>
      </c>
      <c r="P1294">
        <v>1.5</v>
      </c>
    </row>
    <row r="1295" spans="1:23" x14ac:dyDescent="0.25">
      <c r="A1295" s="2">
        <v>44365</v>
      </c>
      <c r="B1295" t="s">
        <v>9243</v>
      </c>
      <c r="C1295" t="s">
        <v>9229</v>
      </c>
      <c r="E1295" t="s">
        <v>10828</v>
      </c>
      <c r="F1295" t="s">
        <v>9770</v>
      </c>
      <c r="G1295">
        <v>150</v>
      </c>
      <c r="I1295" s="38">
        <v>0.11</v>
      </c>
      <c r="J1295">
        <v>16.8</v>
      </c>
      <c r="K1295" s="38"/>
      <c r="M1295" s="38">
        <v>0.11</v>
      </c>
      <c r="N1295">
        <v>16.8</v>
      </c>
      <c r="O1295">
        <v>16.8</v>
      </c>
      <c r="P1295">
        <v>1.8</v>
      </c>
      <c r="T1295">
        <v>15</v>
      </c>
    </row>
    <row r="1296" spans="1:23" x14ac:dyDescent="0.25">
      <c r="A1296" s="2">
        <v>44278</v>
      </c>
      <c r="B1296" t="s">
        <v>9292</v>
      </c>
      <c r="C1296" t="s">
        <v>9224</v>
      </c>
      <c r="E1296" t="s">
        <v>10829</v>
      </c>
      <c r="F1296" t="s">
        <v>11123</v>
      </c>
      <c r="G1296">
        <v>150</v>
      </c>
      <c r="I1296" s="38">
        <v>0.3</v>
      </c>
      <c r="J1296">
        <v>45</v>
      </c>
      <c r="K1296" s="38"/>
      <c r="M1296" s="38">
        <v>0.3</v>
      </c>
      <c r="N1296">
        <v>45</v>
      </c>
      <c r="O1296">
        <v>45</v>
      </c>
      <c r="S1296">
        <v>45</v>
      </c>
    </row>
    <row r="1297" spans="1:23" x14ac:dyDescent="0.25">
      <c r="A1297" s="2">
        <v>44336</v>
      </c>
      <c r="B1297" t="s">
        <v>9273</v>
      </c>
      <c r="C1297" t="s">
        <v>9218</v>
      </c>
      <c r="E1297" t="s">
        <v>10830</v>
      </c>
      <c r="F1297" t="s">
        <v>11124</v>
      </c>
      <c r="G1297">
        <v>110</v>
      </c>
      <c r="I1297" s="38">
        <v>0.37</v>
      </c>
      <c r="J1297">
        <v>40.700000000000003</v>
      </c>
      <c r="K1297" s="38">
        <v>0.21</v>
      </c>
      <c r="L1297">
        <v>23.1</v>
      </c>
      <c r="M1297" s="38">
        <v>0.37</v>
      </c>
      <c r="N1297">
        <v>40.700000000000003</v>
      </c>
      <c r="O1297">
        <v>40.700000000000003</v>
      </c>
      <c r="P1297">
        <v>3.3</v>
      </c>
      <c r="R1297">
        <v>14.3</v>
      </c>
      <c r="V1297">
        <v>23.1</v>
      </c>
    </row>
    <row r="1298" spans="1:23" x14ac:dyDescent="0.25">
      <c r="A1298" s="2">
        <v>44225</v>
      </c>
      <c r="B1298" t="s">
        <v>7066</v>
      </c>
      <c r="C1298" t="s">
        <v>9224</v>
      </c>
      <c r="E1298" t="s">
        <v>10831</v>
      </c>
      <c r="F1298" t="s">
        <v>11125</v>
      </c>
      <c r="G1298">
        <v>220.7</v>
      </c>
      <c r="I1298" s="38">
        <v>0.02</v>
      </c>
      <c r="J1298">
        <v>4.4000000000000004</v>
      </c>
      <c r="K1298" s="38">
        <v>0.01</v>
      </c>
      <c r="L1298">
        <v>2.2000000000000002</v>
      </c>
      <c r="M1298" s="38">
        <v>0.01</v>
      </c>
      <c r="N1298">
        <v>2.2000000000000002</v>
      </c>
      <c r="O1298">
        <v>2.2000000000000002</v>
      </c>
      <c r="P1298">
        <v>2.2000000000000002</v>
      </c>
    </row>
    <row r="1299" spans="1:23" x14ac:dyDescent="0.25">
      <c r="A1299" s="2">
        <v>44550</v>
      </c>
      <c r="B1299" t="s">
        <v>9243</v>
      </c>
      <c r="C1299" t="s">
        <v>10711</v>
      </c>
      <c r="E1299" t="s">
        <v>10832</v>
      </c>
      <c r="F1299" t="s">
        <v>11126</v>
      </c>
      <c r="G1299">
        <v>30.7</v>
      </c>
      <c r="I1299" s="38">
        <v>0.8</v>
      </c>
      <c r="J1299">
        <v>24.6</v>
      </c>
      <c r="K1299" s="38">
        <v>0.8</v>
      </c>
      <c r="L1299">
        <v>24.6</v>
      </c>
      <c r="M1299" s="38">
        <v>0.8</v>
      </c>
      <c r="N1299">
        <v>24.6</v>
      </c>
      <c r="O1299">
        <v>24.6</v>
      </c>
      <c r="U1299">
        <v>24.6</v>
      </c>
    </row>
    <row r="1300" spans="1:23" x14ac:dyDescent="0.25">
      <c r="A1300" s="2">
        <v>44495</v>
      </c>
      <c r="B1300" t="s">
        <v>9276</v>
      </c>
      <c r="C1300" t="s">
        <v>9218</v>
      </c>
      <c r="E1300" t="s">
        <v>10833</v>
      </c>
      <c r="F1300" t="s">
        <v>11127</v>
      </c>
      <c r="G1300">
        <v>75</v>
      </c>
      <c r="I1300" s="38">
        <v>1</v>
      </c>
      <c r="J1300">
        <v>75</v>
      </c>
      <c r="K1300" s="38"/>
      <c r="M1300" s="38">
        <v>1</v>
      </c>
      <c r="N1300">
        <v>75</v>
      </c>
      <c r="O1300">
        <v>74.3</v>
      </c>
      <c r="Q1300">
        <v>74.3</v>
      </c>
      <c r="W1300">
        <v>0.8</v>
      </c>
    </row>
    <row r="1301" spans="1:23" x14ac:dyDescent="0.25">
      <c r="A1301" s="2">
        <v>44375</v>
      </c>
      <c r="B1301" t="s">
        <v>6429</v>
      </c>
      <c r="C1301" t="s">
        <v>9224</v>
      </c>
      <c r="E1301" t="s">
        <v>10834</v>
      </c>
      <c r="F1301" t="s">
        <v>11128</v>
      </c>
      <c r="G1301">
        <v>50</v>
      </c>
      <c r="I1301" s="38">
        <v>0.02</v>
      </c>
      <c r="J1301">
        <v>1</v>
      </c>
      <c r="K1301" s="38">
        <v>0.01</v>
      </c>
      <c r="L1301">
        <v>0.5</v>
      </c>
      <c r="M1301" s="38">
        <v>0.01</v>
      </c>
      <c r="N1301">
        <v>0.5</v>
      </c>
      <c r="O1301">
        <v>0.5</v>
      </c>
      <c r="P1301">
        <v>0.5</v>
      </c>
    </row>
    <row r="1302" spans="1:23" x14ac:dyDescent="0.25">
      <c r="A1302" s="2">
        <v>44393</v>
      </c>
      <c r="B1302" t="s">
        <v>9228</v>
      </c>
      <c r="C1302" t="s">
        <v>9224</v>
      </c>
      <c r="E1302" t="s">
        <v>10835</v>
      </c>
      <c r="F1302" t="s">
        <v>11129</v>
      </c>
      <c r="G1302">
        <v>500</v>
      </c>
      <c r="I1302" s="38">
        <v>0.5</v>
      </c>
      <c r="J1302">
        <v>250</v>
      </c>
      <c r="K1302" s="38"/>
      <c r="M1302" s="38">
        <v>0.5</v>
      </c>
      <c r="N1302">
        <v>250</v>
      </c>
      <c r="O1302">
        <v>250</v>
      </c>
      <c r="P1302">
        <v>5</v>
      </c>
      <c r="Q1302">
        <v>200</v>
      </c>
      <c r="S1302">
        <v>25</v>
      </c>
      <c r="U1302">
        <v>10</v>
      </c>
      <c r="V1302">
        <v>10</v>
      </c>
    </row>
    <row r="1303" spans="1:23" x14ac:dyDescent="0.25">
      <c r="A1303" s="2">
        <v>44530</v>
      </c>
      <c r="B1303" t="s">
        <v>768</v>
      </c>
      <c r="C1303" t="s">
        <v>9218</v>
      </c>
      <c r="E1303" t="s">
        <v>10836</v>
      </c>
      <c r="F1303" t="s">
        <v>11130</v>
      </c>
      <c r="G1303">
        <v>50</v>
      </c>
      <c r="I1303" s="38">
        <v>0.36</v>
      </c>
      <c r="J1303">
        <v>18.100000000000001</v>
      </c>
      <c r="K1303" s="38"/>
      <c r="M1303" s="38">
        <v>0.36</v>
      </c>
      <c r="N1303">
        <v>18.100000000000001</v>
      </c>
      <c r="O1303">
        <v>18.100000000000001</v>
      </c>
      <c r="Q1303">
        <v>18.100000000000001</v>
      </c>
    </row>
    <row r="1304" spans="1:23" x14ac:dyDescent="0.25">
      <c r="A1304" s="2">
        <v>44320</v>
      </c>
      <c r="B1304" t="s">
        <v>9273</v>
      </c>
      <c r="C1304" t="s">
        <v>9218</v>
      </c>
      <c r="E1304" t="s">
        <v>10837</v>
      </c>
      <c r="F1304" t="s">
        <v>11131</v>
      </c>
      <c r="G1304">
        <v>100</v>
      </c>
      <c r="I1304" s="38">
        <v>0.99</v>
      </c>
      <c r="J1304">
        <v>99</v>
      </c>
      <c r="K1304" s="38">
        <v>0.22</v>
      </c>
      <c r="L1304">
        <v>22</v>
      </c>
      <c r="M1304" s="38">
        <v>0.85</v>
      </c>
      <c r="N1304">
        <v>85</v>
      </c>
      <c r="O1304">
        <v>77.599999999999994</v>
      </c>
      <c r="P1304">
        <v>15.5</v>
      </c>
      <c r="Q1304">
        <v>20.399999999999999</v>
      </c>
      <c r="V1304">
        <v>41.7</v>
      </c>
      <c r="W1304">
        <v>7.4</v>
      </c>
    </row>
    <row r="1305" spans="1:23" x14ac:dyDescent="0.25">
      <c r="A1305" s="2">
        <v>44550</v>
      </c>
      <c r="B1305" t="s">
        <v>9228</v>
      </c>
      <c r="C1305" t="s">
        <v>10711</v>
      </c>
      <c r="E1305" t="s">
        <v>10838</v>
      </c>
      <c r="F1305" t="s">
        <v>11132</v>
      </c>
      <c r="G1305">
        <v>30</v>
      </c>
      <c r="I1305" s="38">
        <v>1</v>
      </c>
      <c r="J1305">
        <v>30</v>
      </c>
      <c r="K1305" s="38">
        <v>1</v>
      </c>
      <c r="L1305">
        <v>30</v>
      </c>
      <c r="M1305" s="38">
        <v>1</v>
      </c>
      <c r="N1305">
        <v>30</v>
      </c>
      <c r="O1305">
        <v>30</v>
      </c>
      <c r="U1305">
        <v>30</v>
      </c>
    </row>
    <row r="1306" spans="1:23" x14ac:dyDescent="0.25">
      <c r="A1306" s="2">
        <v>44369</v>
      </c>
      <c r="B1306" t="s">
        <v>9273</v>
      </c>
      <c r="C1306" t="s">
        <v>9229</v>
      </c>
      <c r="E1306" t="s">
        <v>10839</v>
      </c>
      <c r="F1306" t="s">
        <v>11133</v>
      </c>
      <c r="G1306">
        <v>135</v>
      </c>
      <c r="I1306" s="38">
        <v>0.26</v>
      </c>
      <c r="J1306">
        <v>34.5</v>
      </c>
      <c r="K1306" s="38">
        <v>0.05</v>
      </c>
      <c r="L1306">
        <v>6.3</v>
      </c>
      <c r="M1306" s="38">
        <v>0.22</v>
      </c>
      <c r="N1306">
        <v>30.1</v>
      </c>
      <c r="O1306">
        <v>26.1</v>
      </c>
      <c r="Q1306">
        <v>24.4</v>
      </c>
      <c r="S1306">
        <v>1.7</v>
      </c>
      <c r="W1306">
        <v>4.0999999999999996</v>
      </c>
    </row>
    <row r="1307" spans="1:23" x14ac:dyDescent="0.25">
      <c r="A1307" s="2">
        <v>44249</v>
      </c>
      <c r="B1307" t="s">
        <v>9284</v>
      </c>
      <c r="C1307" t="s">
        <v>9218</v>
      </c>
      <c r="E1307" t="s">
        <v>9297</v>
      </c>
      <c r="F1307" t="s">
        <v>11134</v>
      </c>
      <c r="G1307">
        <v>150</v>
      </c>
      <c r="I1307" s="38">
        <v>1</v>
      </c>
      <c r="J1307">
        <v>150</v>
      </c>
      <c r="K1307" s="38"/>
      <c r="M1307" s="38">
        <v>1</v>
      </c>
      <c r="N1307">
        <v>150</v>
      </c>
      <c r="O1307">
        <v>150</v>
      </c>
      <c r="Q1307">
        <v>150</v>
      </c>
    </row>
    <row r="1308" spans="1:23" x14ac:dyDescent="0.25">
      <c r="A1308" s="2">
        <v>44552</v>
      </c>
      <c r="B1308" t="s">
        <v>9317</v>
      </c>
      <c r="C1308" t="s">
        <v>9218</v>
      </c>
      <c r="E1308" t="s">
        <v>10840</v>
      </c>
      <c r="F1308" t="s">
        <v>11135</v>
      </c>
      <c r="G1308">
        <v>43</v>
      </c>
      <c r="I1308" s="38">
        <v>0.89</v>
      </c>
      <c r="J1308">
        <v>38.299999999999997</v>
      </c>
      <c r="K1308" s="38"/>
      <c r="M1308" s="38">
        <v>0.89</v>
      </c>
      <c r="N1308">
        <v>38.299999999999997</v>
      </c>
      <c r="O1308">
        <v>38.299999999999997</v>
      </c>
      <c r="P1308">
        <v>8.1999999999999993</v>
      </c>
      <c r="Q1308">
        <v>30.1</v>
      </c>
    </row>
    <row r="1309" spans="1:23" x14ac:dyDescent="0.25">
      <c r="A1309" s="2">
        <v>44490</v>
      </c>
      <c r="B1309" t="s">
        <v>9289</v>
      </c>
      <c r="C1309" t="s">
        <v>9218</v>
      </c>
      <c r="E1309" t="s">
        <v>10326</v>
      </c>
      <c r="F1309" t="s">
        <v>10652</v>
      </c>
      <c r="G1309">
        <v>41.5</v>
      </c>
      <c r="I1309" s="38">
        <v>1</v>
      </c>
      <c r="J1309">
        <v>41.5</v>
      </c>
      <c r="K1309" s="38">
        <v>1</v>
      </c>
      <c r="L1309">
        <v>41.5</v>
      </c>
      <c r="M1309" s="38">
        <v>1</v>
      </c>
      <c r="N1309">
        <v>41.5</v>
      </c>
      <c r="O1309">
        <v>41.5</v>
      </c>
      <c r="S1309">
        <v>41.5</v>
      </c>
    </row>
    <row r="1310" spans="1:23" x14ac:dyDescent="0.25">
      <c r="A1310" s="2">
        <v>44424</v>
      </c>
      <c r="B1310" t="s">
        <v>9228</v>
      </c>
      <c r="C1310" t="s">
        <v>9218</v>
      </c>
      <c r="E1310" t="s">
        <v>10841</v>
      </c>
      <c r="F1310" t="s">
        <v>11136</v>
      </c>
      <c r="G1310">
        <v>96</v>
      </c>
      <c r="I1310" s="38">
        <v>0.8</v>
      </c>
      <c r="J1310">
        <v>76.599999999999994</v>
      </c>
      <c r="K1310" s="38"/>
      <c r="M1310" s="38">
        <v>0.8</v>
      </c>
      <c r="N1310">
        <v>76.599999999999994</v>
      </c>
      <c r="O1310">
        <v>76.599999999999994</v>
      </c>
      <c r="Q1310">
        <v>76.599999999999994</v>
      </c>
    </row>
    <row r="1311" spans="1:23" x14ac:dyDescent="0.25">
      <c r="A1311" s="2">
        <v>44336</v>
      </c>
      <c r="B1311" t="s">
        <v>10706</v>
      </c>
      <c r="C1311" t="s">
        <v>9224</v>
      </c>
      <c r="E1311" t="s">
        <v>10842</v>
      </c>
      <c r="F1311" t="s">
        <v>11137</v>
      </c>
      <c r="G1311">
        <v>50</v>
      </c>
      <c r="I1311" s="38">
        <v>0.02</v>
      </c>
      <c r="J1311">
        <v>1</v>
      </c>
      <c r="K1311" s="38">
        <v>0.01</v>
      </c>
      <c r="L1311">
        <v>0.5</v>
      </c>
      <c r="M1311" s="38">
        <v>0.01</v>
      </c>
      <c r="N1311">
        <v>0.5</v>
      </c>
      <c r="O1311">
        <v>0.5</v>
      </c>
      <c r="P1311">
        <v>0.5</v>
      </c>
    </row>
    <row r="1312" spans="1:23" x14ac:dyDescent="0.25">
      <c r="A1312" s="2">
        <v>44347</v>
      </c>
      <c r="B1312" t="s">
        <v>7066</v>
      </c>
      <c r="C1312" t="s">
        <v>9229</v>
      </c>
      <c r="E1312" t="s">
        <v>10358</v>
      </c>
      <c r="F1312" t="s">
        <v>11138</v>
      </c>
      <c r="G1312">
        <v>133.80000000000001</v>
      </c>
      <c r="I1312" s="38">
        <v>0.69</v>
      </c>
      <c r="J1312">
        <v>92.9</v>
      </c>
      <c r="K1312" s="38"/>
      <c r="M1312" s="38">
        <v>0.69</v>
      </c>
      <c r="N1312">
        <v>92.9</v>
      </c>
      <c r="O1312">
        <v>87.9</v>
      </c>
      <c r="Q1312">
        <v>71.599999999999994</v>
      </c>
      <c r="S1312">
        <v>16.2</v>
      </c>
      <c r="W1312">
        <v>5</v>
      </c>
    </row>
    <row r="1313" spans="1:23" x14ac:dyDescent="0.25">
      <c r="A1313" s="2">
        <v>44546</v>
      </c>
      <c r="B1313" t="s">
        <v>4733</v>
      </c>
      <c r="C1313" t="s">
        <v>9224</v>
      </c>
      <c r="E1313" t="s">
        <v>10742</v>
      </c>
      <c r="F1313" t="s">
        <v>11029</v>
      </c>
      <c r="G1313">
        <v>26.5</v>
      </c>
      <c r="I1313" s="38">
        <v>0.02</v>
      </c>
      <c r="J1313">
        <v>0.5</v>
      </c>
      <c r="K1313" s="38">
        <v>0.01</v>
      </c>
      <c r="L1313">
        <v>0.3</v>
      </c>
      <c r="M1313" s="38">
        <v>0.01</v>
      </c>
      <c r="N1313">
        <v>0.3</v>
      </c>
      <c r="O1313">
        <v>0.3</v>
      </c>
      <c r="P1313">
        <v>0.3</v>
      </c>
    </row>
    <row r="1314" spans="1:23" x14ac:dyDescent="0.25">
      <c r="A1314" s="2">
        <v>44411</v>
      </c>
      <c r="B1314" t="s">
        <v>9228</v>
      </c>
      <c r="C1314" t="s">
        <v>9224</v>
      </c>
      <c r="E1314" t="s">
        <v>10843</v>
      </c>
      <c r="F1314" t="s">
        <v>11139</v>
      </c>
      <c r="G1314">
        <v>100</v>
      </c>
      <c r="I1314" s="38">
        <v>0.25</v>
      </c>
      <c r="J1314">
        <v>25</v>
      </c>
      <c r="K1314" s="38"/>
      <c r="M1314" s="38">
        <v>0.25</v>
      </c>
      <c r="N1314">
        <v>25</v>
      </c>
      <c r="O1314">
        <v>25</v>
      </c>
      <c r="Q1314">
        <v>25</v>
      </c>
    </row>
    <row r="1315" spans="1:23" x14ac:dyDescent="0.25">
      <c r="A1315" s="2">
        <v>44524</v>
      </c>
      <c r="B1315" t="s">
        <v>9228</v>
      </c>
      <c r="C1315" t="s">
        <v>9229</v>
      </c>
      <c r="E1315" t="s">
        <v>10844</v>
      </c>
      <c r="F1315" t="s">
        <v>11140</v>
      </c>
      <c r="G1315">
        <v>300</v>
      </c>
      <c r="I1315" s="38">
        <v>1</v>
      </c>
      <c r="J1315">
        <v>300</v>
      </c>
      <c r="K1315" s="38"/>
      <c r="M1315" s="38">
        <v>1</v>
      </c>
      <c r="N1315">
        <v>300</v>
      </c>
      <c r="O1315">
        <v>300</v>
      </c>
      <c r="P1315">
        <v>300</v>
      </c>
    </row>
    <row r="1316" spans="1:23" x14ac:dyDescent="0.25">
      <c r="A1316" s="2">
        <v>44518</v>
      </c>
      <c r="B1316" t="s">
        <v>9284</v>
      </c>
      <c r="C1316" t="s">
        <v>9218</v>
      </c>
      <c r="E1316" t="s">
        <v>10845</v>
      </c>
      <c r="F1316" t="s">
        <v>11141</v>
      </c>
      <c r="G1316">
        <v>350</v>
      </c>
      <c r="I1316" s="38">
        <v>0.16</v>
      </c>
      <c r="J1316">
        <v>56.3</v>
      </c>
      <c r="K1316" s="38"/>
      <c r="M1316" s="38">
        <v>0.16</v>
      </c>
      <c r="N1316">
        <v>56.3</v>
      </c>
      <c r="O1316">
        <v>56.3</v>
      </c>
      <c r="Q1316">
        <v>56.3</v>
      </c>
    </row>
    <row r="1317" spans="1:23" x14ac:dyDescent="0.25">
      <c r="A1317" s="2">
        <v>44529</v>
      </c>
      <c r="B1317" t="s">
        <v>9243</v>
      </c>
      <c r="C1317" t="s">
        <v>9218</v>
      </c>
      <c r="E1317" t="s">
        <v>10846</v>
      </c>
      <c r="F1317" t="s">
        <v>11142</v>
      </c>
      <c r="G1317">
        <v>45</v>
      </c>
      <c r="I1317" s="38">
        <v>1</v>
      </c>
      <c r="J1317">
        <v>45</v>
      </c>
      <c r="K1317" s="38">
        <v>1</v>
      </c>
      <c r="L1317">
        <v>45</v>
      </c>
      <c r="M1317" s="38">
        <v>0.98</v>
      </c>
      <c r="N1317">
        <v>43.9</v>
      </c>
      <c r="O1317">
        <v>43.9</v>
      </c>
      <c r="U1317">
        <v>43.9</v>
      </c>
    </row>
    <row r="1318" spans="1:23" x14ac:dyDescent="0.25">
      <c r="A1318" s="2">
        <v>44358</v>
      </c>
      <c r="B1318" t="s">
        <v>9273</v>
      </c>
      <c r="C1318" t="s">
        <v>9218</v>
      </c>
      <c r="E1318" t="s">
        <v>10847</v>
      </c>
      <c r="F1318" t="s">
        <v>11143</v>
      </c>
      <c r="G1318">
        <v>50</v>
      </c>
      <c r="I1318" s="38">
        <v>0.1</v>
      </c>
      <c r="J1318">
        <v>5</v>
      </c>
      <c r="K1318" s="38"/>
      <c r="M1318" s="38">
        <v>0.1</v>
      </c>
      <c r="N1318">
        <v>5</v>
      </c>
      <c r="O1318">
        <v>5</v>
      </c>
      <c r="R1318">
        <v>5</v>
      </c>
    </row>
    <row r="1319" spans="1:23" x14ac:dyDescent="0.25">
      <c r="A1319" s="2">
        <v>44322</v>
      </c>
      <c r="B1319" t="s">
        <v>9284</v>
      </c>
      <c r="C1319" t="s">
        <v>9218</v>
      </c>
      <c r="E1319" t="s">
        <v>10848</v>
      </c>
      <c r="F1319" t="s">
        <v>11144</v>
      </c>
      <c r="G1319">
        <v>300</v>
      </c>
      <c r="I1319" s="38">
        <v>0.2</v>
      </c>
      <c r="J1319">
        <v>60</v>
      </c>
      <c r="K1319" s="38"/>
      <c r="M1319" s="38">
        <v>0.2</v>
      </c>
      <c r="N1319">
        <v>60</v>
      </c>
      <c r="O1319">
        <v>60</v>
      </c>
      <c r="Q1319">
        <v>60</v>
      </c>
    </row>
    <row r="1320" spans="1:23" x14ac:dyDescent="0.25">
      <c r="A1320" s="2">
        <v>44322</v>
      </c>
      <c r="B1320" t="s">
        <v>9243</v>
      </c>
      <c r="C1320" t="s">
        <v>9218</v>
      </c>
      <c r="E1320" t="s">
        <v>10849</v>
      </c>
      <c r="F1320" t="s">
        <v>11145</v>
      </c>
      <c r="G1320">
        <v>65</v>
      </c>
      <c r="I1320" s="38">
        <v>1</v>
      </c>
      <c r="J1320">
        <v>65</v>
      </c>
      <c r="K1320" s="38"/>
      <c r="M1320" s="38">
        <v>1</v>
      </c>
      <c r="N1320">
        <v>65</v>
      </c>
      <c r="O1320">
        <v>55.3</v>
      </c>
      <c r="Q1320">
        <v>55.3</v>
      </c>
      <c r="W1320">
        <v>9.8000000000000007</v>
      </c>
    </row>
    <row r="1321" spans="1:23" x14ac:dyDescent="0.25">
      <c r="A1321" s="2">
        <v>44375</v>
      </c>
      <c r="B1321" t="s">
        <v>9273</v>
      </c>
      <c r="C1321" t="s">
        <v>9218</v>
      </c>
      <c r="E1321" t="s">
        <v>10280</v>
      </c>
      <c r="F1321" t="s">
        <v>10605</v>
      </c>
      <c r="G1321">
        <v>300</v>
      </c>
      <c r="I1321" s="38">
        <v>0.95</v>
      </c>
      <c r="J1321">
        <v>285</v>
      </c>
      <c r="K1321" s="38"/>
      <c r="M1321" s="38">
        <v>0.95</v>
      </c>
      <c r="N1321">
        <v>285</v>
      </c>
      <c r="O1321">
        <v>273.10000000000002</v>
      </c>
      <c r="V1321">
        <v>273.10000000000002</v>
      </c>
      <c r="W1321">
        <v>11.9</v>
      </c>
    </row>
    <row r="1322" spans="1:23" x14ac:dyDescent="0.25">
      <c r="A1322" s="2">
        <v>44487</v>
      </c>
      <c r="B1322" t="s">
        <v>9228</v>
      </c>
      <c r="C1322" t="s">
        <v>9229</v>
      </c>
      <c r="E1322" t="s">
        <v>10850</v>
      </c>
      <c r="F1322" t="s">
        <v>11146</v>
      </c>
      <c r="G1322">
        <v>175</v>
      </c>
      <c r="I1322" s="38">
        <v>0.7</v>
      </c>
      <c r="J1322">
        <v>121.6</v>
      </c>
      <c r="K1322" s="38"/>
      <c r="M1322" s="38">
        <v>0.7</v>
      </c>
      <c r="N1322">
        <v>121.6</v>
      </c>
      <c r="O1322">
        <v>121.6</v>
      </c>
      <c r="P1322">
        <v>7.9</v>
      </c>
      <c r="Q1322">
        <v>113.8</v>
      </c>
    </row>
    <row r="1323" spans="1:23" x14ac:dyDescent="0.25">
      <c r="A1323" s="2">
        <v>44453</v>
      </c>
      <c r="B1323" t="s">
        <v>9320</v>
      </c>
      <c r="C1323" t="s">
        <v>9229</v>
      </c>
      <c r="E1323" t="s">
        <v>10364</v>
      </c>
      <c r="F1323" t="s">
        <v>11147</v>
      </c>
      <c r="G1323">
        <v>60</v>
      </c>
      <c r="I1323" s="38">
        <v>0.5</v>
      </c>
      <c r="J1323">
        <v>30</v>
      </c>
      <c r="K1323" s="38">
        <v>0.5</v>
      </c>
      <c r="L1323">
        <v>30</v>
      </c>
      <c r="M1323" s="38">
        <v>0.5</v>
      </c>
      <c r="N1323">
        <v>30</v>
      </c>
      <c r="O1323">
        <v>30</v>
      </c>
      <c r="S1323">
        <v>30</v>
      </c>
    </row>
    <row r="1324" spans="1:23" x14ac:dyDescent="0.25">
      <c r="A1324" s="2">
        <v>44368</v>
      </c>
      <c r="B1324" t="s">
        <v>9276</v>
      </c>
      <c r="C1324" t="s">
        <v>9218</v>
      </c>
      <c r="E1324" t="s">
        <v>10371</v>
      </c>
      <c r="F1324" t="s">
        <v>11148</v>
      </c>
      <c r="G1324">
        <v>188</v>
      </c>
      <c r="I1324" s="38">
        <v>1</v>
      </c>
      <c r="J1324">
        <v>188</v>
      </c>
      <c r="K1324" s="38">
        <v>1</v>
      </c>
      <c r="L1324">
        <v>188</v>
      </c>
      <c r="M1324" s="38"/>
    </row>
    <row r="1325" spans="1:23" x14ac:dyDescent="0.25">
      <c r="A1325" s="2">
        <v>44368</v>
      </c>
      <c r="B1325" t="s">
        <v>9387</v>
      </c>
      <c r="C1325" t="s">
        <v>9218</v>
      </c>
      <c r="E1325" t="s">
        <v>10371</v>
      </c>
      <c r="F1325" t="s">
        <v>11148</v>
      </c>
      <c r="G1325">
        <v>12</v>
      </c>
      <c r="I1325" s="38">
        <v>1</v>
      </c>
      <c r="J1325">
        <v>12</v>
      </c>
      <c r="K1325" s="38">
        <v>1</v>
      </c>
      <c r="L1325">
        <v>12</v>
      </c>
      <c r="M1325" s="38"/>
    </row>
    <row r="1326" spans="1:23" x14ac:dyDescent="0.25">
      <c r="A1326" s="2">
        <v>44547</v>
      </c>
      <c r="B1326" t="s">
        <v>9228</v>
      </c>
      <c r="C1326" t="s">
        <v>9229</v>
      </c>
      <c r="E1326" t="s">
        <v>10851</v>
      </c>
      <c r="F1326" t="s">
        <v>11149</v>
      </c>
      <c r="G1326">
        <v>100</v>
      </c>
      <c r="I1326" s="38">
        <v>0.51</v>
      </c>
      <c r="J1326">
        <v>51.2</v>
      </c>
      <c r="K1326" s="38"/>
      <c r="M1326" s="38">
        <v>0.51</v>
      </c>
      <c r="N1326">
        <v>51.2</v>
      </c>
      <c r="O1326">
        <v>41.2</v>
      </c>
      <c r="P1326">
        <v>3.4</v>
      </c>
      <c r="Q1326">
        <v>37.799999999999997</v>
      </c>
      <c r="W1326">
        <v>10</v>
      </c>
    </row>
    <row r="1327" spans="1:23" x14ac:dyDescent="0.25">
      <c r="A1327" s="2">
        <v>44372</v>
      </c>
      <c r="B1327" t="s">
        <v>9243</v>
      </c>
      <c r="C1327" t="s">
        <v>9224</v>
      </c>
      <c r="E1327" t="s">
        <v>10852</v>
      </c>
      <c r="F1327" t="s">
        <v>11037</v>
      </c>
      <c r="G1327">
        <v>50</v>
      </c>
      <c r="I1327" s="38">
        <v>0.02</v>
      </c>
      <c r="J1327">
        <v>1</v>
      </c>
      <c r="K1327" s="38"/>
      <c r="M1327" s="38">
        <v>0.02</v>
      </c>
      <c r="N1327">
        <v>1</v>
      </c>
      <c r="O1327">
        <v>1</v>
      </c>
      <c r="V1327">
        <v>1</v>
      </c>
    </row>
    <row r="1328" spans="1:23" x14ac:dyDescent="0.25">
      <c r="A1328" s="2">
        <v>44547</v>
      </c>
      <c r="B1328" t="s">
        <v>9426</v>
      </c>
      <c r="C1328" t="s">
        <v>9218</v>
      </c>
      <c r="E1328" t="s">
        <v>10853</v>
      </c>
      <c r="F1328" t="s">
        <v>11150</v>
      </c>
      <c r="G1328">
        <v>45</v>
      </c>
      <c r="I1328" s="38">
        <v>1</v>
      </c>
      <c r="J1328">
        <v>45</v>
      </c>
      <c r="K1328" s="38">
        <v>0.06</v>
      </c>
      <c r="L1328">
        <v>2.8</v>
      </c>
      <c r="M1328" s="38">
        <v>0.94</v>
      </c>
      <c r="N1328">
        <v>42.2</v>
      </c>
      <c r="O1328">
        <v>42.2</v>
      </c>
      <c r="R1328">
        <v>42.2</v>
      </c>
    </row>
    <row r="1329" spans="1:23" x14ac:dyDescent="0.25">
      <c r="A1329" s="2">
        <v>44391</v>
      </c>
      <c r="B1329" t="s">
        <v>7066</v>
      </c>
      <c r="C1329" t="s">
        <v>9218</v>
      </c>
      <c r="E1329" t="s">
        <v>10854</v>
      </c>
      <c r="F1329" t="s">
        <v>11151</v>
      </c>
      <c r="G1329">
        <v>131.19999999999999</v>
      </c>
      <c r="I1329" s="38">
        <v>0.5</v>
      </c>
      <c r="J1329">
        <v>65.599999999999994</v>
      </c>
      <c r="K1329" s="38"/>
      <c r="M1329" s="38">
        <v>0.5</v>
      </c>
      <c r="N1329">
        <v>65.599999999999994</v>
      </c>
      <c r="O1329">
        <v>65.599999999999994</v>
      </c>
      <c r="Q1329">
        <v>65.599999999999994</v>
      </c>
    </row>
    <row r="1330" spans="1:23" x14ac:dyDescent="0.25">
      <c r="A1330" s="2">
        <v>44519</v>
      </c>
      <c r="B1330" t="s">
        <v>9276</v>
      </c>
      <c r="C1330" t="s">
        <v>9218</v>
      </c>
      <c r="E1330" t="s">
        <v>10855</v>
      </c>
      <c r="F1330" t="s">
        <v>11152</v>
      </c>
      <c r="G1330">
        <v>35.4</v>
      </c>
      <c r="I1330" s="38">
        <v>0.23</v>
      </c>
      <c r="J1330">
        <v>8.3000000000000007</v>
      </c>
      <c r="K1330" s="38">
        <v>0.08</v>
      </c>
      <c r="L1330">
        <v>2.7</v>
      </c>
      <c r="M1330" s="38">
        <v>0.16</v>
      </c>
      <c r="N1330">
        <v>5.6</v>
      </c>
      <c r="O1330">
        <v>5.6</v>
      </c>
      <c r="R1330">
        <v>5.6</v>
      </c>
    </row>
    <row r="1331" spans="1:23" x14ac:dyDescent="0.25">
      <c r="A1331" s="2">
        <v>44519</v>
      </c>
      <c r="B1331" t="s">
        <v>9273</v>
      </c>
      <c r="C1331" t="s">
        <v>9218</v>
      </c>
      <c r="E1331" t="s">
        <v>10855</v>
      </c>
      <c r="F1331" t="s">
        <v>11153</v>
      </c>
      <c r="G1331">
        <v>38.799999999999997</v>
      </c>
      <c r="I1331" s="38">
        <v>0.23</v>
      </c>
      <c r="J1331">
        <v>9.1</v>
      </c>
      <c r="K1331" s="38">
        <v>0.08</v>
      </c>
      <c r="L1331">
        <v>3</v>
      </c>
      <c r="M1331" s="38">
        <v>0.16</v>
      </c>
      <c r="N1331">
        <v>6.1</v>
      </c>
      <c r="O1331">
        <v>6.1</v>
      </c>
      <c r="R1331">
        <v>6.1</v>
      </c>
    </row>
    <row r="1332" spans="1:23" x14ac:dyDescent="0.25">
      <c r="A1332" s="2">
        <v>44519</v>
      </c>
      <c r="B1332" t="s">
        <v>9279</v>
      </c>
      <c r="C1332" t="s">
        <v>9218</v>
      </c>
      <c r="E1332" t="s">
        <v>10855</v>
      </c>
      <c r="F1332" t="s">
        <v>11154</v>
      </c>
      <c r="G1332">
        <v>50.9</v>
      </c>
      <c r="I1332" s="38">
        <v>0.23</v>
      </c>
      <c r="J1332">
        <v>11.9</v>
      </c>
      <c r="K1332" s="38">
        <v>0.08</v>
      </c>
      <c r="L1332">
        <v>3.9</v>
      </c>
      <c r="M1332" s="38">
        <v>0.16</v>
      </c>
      <c r="N1332">
        <v>8</v>
      </c>
      <c r="O1332">
        <v>8</v>
      </c>
      <c r="R1332">
        <v>8</v>
      </c>
    </row>
    <row r="1333" spans="1:23" x14ac:dyDescent="0.25">
      <c r="A1333" s="2">
        <v>44522</v>
      </c>
      <c r="B1333" t="s">
        <v>9380</v>
      </c>
      <c r="C1333" t="s">
        <v>9218</v>
      </c>
      <c r="E1333" t="s">
        <v>10856</v>
      </c>
      <c r="F1333" t="s">
        <v>11155</v>
      </c>
      <c r="G1333">
        <v>300</v>
      </c>
      <c r="I1333" s="38">
        <v>0.95</v>
      </c>
      <c r="J1333">
        <v>285</v>
      </c>
      <c r="K1333" s="38"/>
      <c r="M1333" s="38">
        <v>0.95</v>
      </c>
      <c r="N1333">
        <v>285</v>
      </c>
      <c r="O1333">
        <v>285</v>
      </c>
      <c r="V1333">
        <v>285</v>
      </c>
    </row>
    <row r="1334" spans="1:23" x14ac:dyDescent="0.25">
      <c r="A1334" s="2">
        <v>44393</v>
      </c>
      <c r="B1334" t="s">
        <v>9228</v>
      </c>
      <c r="C1334" t="s">
        <v>9218</v>
      </c>
      <c r="E1334" t="s">
        <v>10857</v>
      </c>
      <c r="F1334" t="s">
        <v>11156</v>
      </c>
      <c r="G1334">
        <v>253.5</v>
      </c>
      <c r="I1334" s="38">
        <v>1</v>
      </c>
      <c r="J1334">
        <v>253.5</v>
      </c>
      <c r="K1334" s="38"/>
      <c r="M1334" s="38">
        <v>1</v>
      </c>
      <c r="N1334">
        <v>253.5</v>
      </c>
      <c r="O1334">
        <v>253.5</v>
      </c>
      <c r="P1334">
        <v>58.3</v>
      </c>
      <c r="Q1334">
        <v>195.2</v>
      </c>
    </row>
    <row r="1335" spans="1:23" x14ac:dyDescent="0.25">
      <c r="A1335" s="2">
        <v>44536</v>
      </c>
      <c r="B1335" t="s">
        <v>9273</v>
      </c>
      <c r="C1335" t="s">
        <v>318</v>
      </c>
      <c r="E1335" t="s">
        <v>10858</v>
      </c>
      <c r="F1335" t="s">
        <v>11157</v>
      </c>
      <c r="G1335">
        <v>93.8</v>
      </c>
      <c r="I1335" s="38">
        <v>0.01</v>
      </c>
      <c r="J1335">
        <v>0.9</v>
      </c>
      <c r="K1335" s="38">
        <v>0.01</v>
      </c>
      <c r="L1335">
        <v>0.5</v>
      </c>
      <c r="M1335" s="38">
        <v>0.01</v>
      </c>
      <c r="N1335">
        <v>0.5</v>
      </c>
      <c r="O1335">
        <v>0.5</v>
      </c>
      <c r="P1335">
        <v>0.5</v>
      </c>
    </row>
    <row r="1336" spans="1:23" x14ac:dyDescent="0.25">
      <c r="A1336" s="2">
        <v>44372</v>
      </c>
      <c r="B1336" t="s">
        <v>9228</v>
      </c>
      <c r="C1336" t="s">
        <v>9224</v>
      </c>
      <c r="E1336" t="s">
        <v>10859</v>
      </c>
      <c r="F1336" t="s">
        <v>11158</v>
      </c>
      <c r="G1336">
        <v>18.8</v>
      </c>
      <c r="I1336" s="38">
        <v>1</v>
      </c>
      <c r="J1336">
        <v>18.8</v>
      </c>
      <c r="K1336" s="38"/>
      <c r="M1336" s="38">
        <v>1</v>
      </c>
      <c r="N1336">
        <v>18.8</v>
      </c>
      <c r="O1336">
        <v>18.8</v>
      </c>
      <c r="P1336">
        <v>18.8</v>
      </c>
    </row>
    <row r="1337" spans="1:23" x14ac:dyDescent="0.25">
      <c r="A1337" s="2">
        <v>44372</v>
      </c>
      <c r="B1337" t="s">
        <v>9276</v>
      </c>
      <c r="C1337" t="s">
        <v>9224</v>
      </c>
      <c r="E1337" t="s">
        <v>10859</v>
      </c>
      <c r="F1337" t="s">
        <v>11158</v>
      </c>
      <c r="G1337">
        <v>56.3</v>
      </c>
      <c r="I1337" s="38">
        <v>1</v>
      </c>
      <c r="J1337">
        <v>56.3</v>
      </c>
      <c r="K1337" s="38"/>
      <c r="M1337" s="38">
        <v>1</v>
      </c>
      <c r="N1337">
        <v>56.3</v>
      </c>
      <c r="O1337">
        <v>56.3</v>
      </c>
      <c r="P1337">
        <v>56.3</v>
      </c>
    </row>
    <row r="1338" spans="1:23" x14ac:dyDescent="0.25">
      <c r="A1338" s="2">
        <v>44517</v>
      </c>
      <c r="B1338" t="s">
        <v>9273</v>
      </c>
      <c r="C1338" t="s">
        <v>9218</v>
      </c>
      <c r="E1338" t="s">
        <v>10779</v>
      </c>
      <c r="F1338" t="s">
        <v>11070</v>
      </c>
      <c r="G1338">
        <v>17.600000000000001</v>
      </c>
      <c r="I1338" s="38">
        <v>1</v>
      </c>
      <c r="J1338">
        <v>17.600000000000001</v>
      </c>
      <c r="K1338" s="38">
        <v>1</v>
      </c>
      <c r="L1338">
        <v>17.600000000000001</v>
      </c>
      <c r="M1338" s="38">
        <v>1</v>
      </c>
      <c r="N1338">
        <v>17.600000000000001</v>
      </c>
      <c r="O1338">
        <v>17.600000000000001</v>
      </c>
      <c r="P1338">
        <v>17.600000000000001</v>
      </c>
    </row>
    <row r="1339" spans="1:23" x14ac:dyDescent="0.25">
      <c r="A1339" s="2">
        <v>44517</v>
      </c>
      <c r="B1339" t="s">
        <v>9273</v>
      </c>
      <c r="C1339" t="s">
        <v>9218</v>
      </c>
      <c r="E1339" t="s">
        <v>10779</v>
      </c>
      <c r="F1339" t="s">
        <v>11070</v>
      </c>
      <c r="G1339">
        <v>17.600000000000001</v>
      </c>
      <c r="I1339" s="38">
        <v>1</v>
      </c>
      <c r="J1339">
        <v>17.600000000000001</v>
      </c>
      <c r="K1339" s="38">
        <v>1</v>
      </c>
      <c r="L1339">
        <v>17.600000000000001</v>
      </c>
      <c r="M1339" s="38">
        <v>1</v>
      </c>
      <c r="N1339">
        <v>17.600000000000001</v>
      </c>
      <c r="O1339">
        <v>17.600000000000001</v>
      </c>
      <c r="P1339">
        <v>17.600000000000001</v>
      </c>
    </row>
    <row r="1340" spans="1:23" x14ac:dyDescent="0.25">
      <c r="A1340" s="2">
        <v>44552</v>
      </c>
      <c r="B1340" t="s">
        <v>88</v>
      </c>
      <c r="C1340" t="s">
        <v>9218</v>
      </c>
      <c r="E1340" t="s">
        <v>10029</v>
      </c>
      <c r="F1340" t="s">
        <v>10030</v>
      </c>
      <c r="G1340">
        <v>250</v>
      </c>
      <c r="I1340" s="38">
        <v>1</v>
      </c>
      <c r="J1340">
        <v>250</v>
      </c>
      <c r="K1340" s="38">
        <v>1</v>
      </c>
      <c r="L1340">
        <v>250</v>
      </c>
      <c r="M1340" s="38">
        <v>1</v>
      </c>
      <c r="N1340">
        <v>250</v>
      </c>
      <c r="O1340">
        <v>250</v>
      </c>
      <c r="S1340">
        <v>250</v>
      </c>
    </row>
    <row r="1341" spans="1:23" x14ac:dyDescent="0.25">
      <c r="A1341" s="2">
        <v>44504</v>
      </c>
      <c r="B1341" t="s">
        <v>9451</v>
      </c>
      <c r="C1341" t="s">
        <v>10711</v>
      </c>
      <c r="E1341" t="s">
        <v>10860</v>
      </c>
      <c r="F1341" t="s">
        <v>11159</v>
      </c>
      <c r="G1341">
        <v>20</v>
      </c>
      <c r="I1341" s="38">
        <v>0.9</v>
      </c>
      <c r="J1341">
        <v>18</v>
      </c>
      <c r="K1341" s="38">
        <v>0.73</v>
      </c>
      <c r="L1341">
        <v>14.6</v>
      </c>
      <c r="M1341" s="38">
        <v>0.9</v>
      </c>
      <c r="N1341">
        <v>18</v>
      </c>
      <c r="O1341">
        <v>17.8</v>
      </c>
      <c r="P1341">
        <v>15.8</v>
      </c>
      <c r="Q1341">
        <v>1.6</v>
      </c>
      <c r="V1341">
        <v>0.4</v>
      </c>
      <c r="W1341">
        <v>0.2</v>
      </c>
    </row>
    <row r="1342" spans="1:23" x14ac:dyDescent="0.25">
      <c r="A1342" s="2">
        <v>44504</v>
      </c>
      <c r="B1342" t="s">
        <v>9638</v>
      </c>
      <c r="C1342" t="s">
        <v>10711</v>
      </c>
      <c r="E1342" t="s">
        <v>10860</v>
      </c>
      <c r="F1342" t="s">
        <v>11159</v>
      </c>
      <c r="G1342">
        <v>15</v>
      </c>
      <c r="I1342" s="38">
        <v>0.9</v>
      </c>
      <c r="J1342">
        <v>13.5</v>
      </c>
      <c r="K1342" s="38">
        <v>0.73</v>
      </c>
      <c r="L1342">
        <v>11</v>
      </c>
      <c r="M1342" s="38">
        <v>0.9</v>
      </c>
      <c r="N1342">
        <v>13.5</v>
      </c>
      <c r="O1342">
        <v>13.4</v>
      </c>
      <c r="P1342">
        <v>11.9</v>
      </c>
      <c r="Q1342">
        <v>1.2</v>
      </c>
      <c r="V1342">
        <v>0.3</v>
      </c>
      <c r="W1342">
        <v>0.2</v>
      </c>
    </row>
    <row r="1343" spans="1:23" x14ac:dyDescent="0.25">
      <c r="A1343" s="2">
        <v>44504</v>
      </c>
      <c r="B1343" t="s">
        <v>9639</v>
      </c>
      <c r="C1343" t="s">
        <v>10711</v>
      </c>
      <c r="E1343" t="s">
        <v>10860</v>
      </c>
      <c r="F1343" t="s">
        <v>11159</v>
      </c>
      <c r="G1343">
        <v>15</v>
      </c>
      <c r="I1343" s="38">
        <v>0.9</v>
      </c>
      <c r="J1343">
        <v>13.5</v>
      </c>
      <c r="K1343" s="38">
        <v>0.73</v>
      </c>
      <c r="L1343">
        <v>11</v>
      </c>
      <c r="M1343" s="38">
        <v>0.9</v>
      </c>
      <c r="N1343">
        <v>13.5</v>
      </c>
      <c r="O1343">
        <v>13.4</v>
      </c>
      <c r="P1343">
        <v>11.9</v>
      </c>
      <c r="Q1343">
        <v>1.2</v>
      </c>
      <c r="V1343">
        <v>0.3</v>
      </c>
      <c r="W1343">
        <v>0.2</v>
      </c>
    </row>
    <row r="1344" spans="1:23" x14ac:dyDescent="0.25">
      <c r="A1344" s="2">
        <v>44341</v>
      </c>
      <c r="B1344" t="s">
        <v>9334</v>
      </c>
      <c r="C1344" t="s">
        <v>9229</v>
      </c>
      <c r="E1344" t="s">
        <v>10861</v>
      </c>
      <c r="F1344" t="s">
        <v>11160</v>
      </c>
      <c r="G1344">
        <v>528</v>
      </c>
      <c r="I1344" s="38">
        <v>1</v>
      </c>
      <c r="J1344">
        <v>528</v>
      </c>
      <c r="K1344" s="38">
        <v>1</v>
      </c>
      <c r="L1344">
        <v>528</v>
      </c>
      <c r="M1344" s="38">
        <v>1</v>
      </c>
      <c r="N1344">
        <v>528</v>
      </c>
      <c r="O1344">
        <v>528</v>
      </c>
      <c r="S1344">
        <v>528</v>
      </c>
    </row>
    <row r="1345" spans="1:23" x14ac:dyDescent="0.25">
      <c r="A1345" s="2">
        <v>44368</v>
      </c>
      <c r="B1345" t="s">
        <v>8808</v>
      </c>
      <c r="C1345" t="s">
        <v>9224</v>
      </c>
      <c r="E1345" t="s">
        <v>10862</v>
      </c>
      <c r="F1345" t="s">
        <v>11161</v>
      </c>
      <c r="G1345">
        <v>100</v>
      </c>
      <c r="I1345" s="38">
        <v>0.02</v>
      </c>
      <c r="J1345">
        <v>2</v>
      </c>
      <c r="K1345" s="38">
        <v>0.01</v>
      </c>
      <c r="L1345">
        <v>1</v>
      </c>
      <c r="M1345" s="38">
        <v>0.01</v>
      </c>
      <c r="N1345">
        <v>1</v>
      </c>
      <c r="O1345">
        <v>1</v>
      </c>
      <c r="P1345">
        <v>1</v>
      </c>
    </row>
    <row r="1346" spans="1:23" x14ac:dyDescent="0.25">
      <c r="A1346" s="2">
        <v>44536</v>
      </c>
      <c r="B1346" t="s">
        <v>9273</v>
      </c>
      <c r="C1346" t="s">
        <v>9229</v>
      </c>
      <c r="E1346" t="s">
        <v>10863</v>
      </c>
      <c r="F1346" t="s">
        <v>11162</v>
      </c>
      <c r="G1346">
        <v>125.6</v>
      </c>
      <c r="I1346" s="38">
        <v>0.62</v>
      </c>
      <c r="J1346">
        <v>77.599999999999994</v>
      </c>
      <c r="K1346" s="38"/>
      <c r="M1346" s="38">
        <v>0.62</v>
      </c>
      <c r="N1346">
        <v>77.599999999999994</v>
      </c>
      <c r="O1346">
        <v>77.599999999999994</v>
      </c>
      <c r="Q1346">
        <v>77.599999999999994</v>
      </c>
    </row>
    <row r="1347" spans="1:23" x14ac:dyDescent="0.25">
      <c r="A1347" s="2">
        <v>44390</v>
      </c>
      <c r="B1347" t="s">
        <v>9273</v>
      </c>
      <c r="C1347" t="s">
        <v>9218</v>
      </c>
      <c r="E1347" t="s">
        <v>10864</v>
      </c>
      <c r="F1347" t="s">
        <v>11163</v>
      </c>
      <c r="G1347">
        <v>300</v>
      </c>
      <c r="I1347" s="38">
        <v>0.95</v>
      </c>
      <c r="J1347">
        <v>285</v>
      </c>
      <c r="K1347" s="38"/>
      <c r="M1347" s="38">
        <v>0.95</v>
      </c>
      <c r="N1347">
        <v>285</v>
      </c>
      <c r="O1347">
        <v>285</v>
      </c>
      <c r="V1347">
        <v>285</v>
      </c>
    </row>
    <row r="1348" spans="1:23" x14ac:dyDescent="0.25">
      <c r="A1348" s="2">
        <v>44253</v>
      </c>
      <c r="B1348" t="s">
        <v>329</v>
      </c>
      <c r="C1348" t="s">
        <v>10712</v>
      </c>
      <c r="E1348" t="s">
        <v>10865</v>
      </c>
      <c r="F1348" t="s">
        <v>11164</v>
      </c>
      <c r="G1348">
        <v>2.5</v>
      </c>
      <c r="I1348" s="38">
        <v>0.02</v>
      </c>
      <c r="J1348">
        <v>0.1</v>
      </c>
      <c r="K1348" s="38">
        <v>0.01</v>
      </c>
      <c r="L1348">
        <v>0</v>
      </c>
      <c r="M1348" s="38">
        <v>0.01</v>
      </c>
      <c r="N1348">
        <v>0</v>
      </c>
      <c r="O1348">
        <v>0</v>
      </c>
      <c r="P1348">
        <v>0</v>
      </c>
    </row>
    <row r="1349" spans="1:23" x14ac:dyDescent="0.25">
      <c r="A1349" s="2">
        <v>44477</v>
      </c>
      <c r="B1349" t="s">
        <v>329</v>
      </c>
      <c r="C1349" t="s">
        <v>10712</v>
      </c>
      <c r="E1349" t="s">
        <v>10865</v>
      </c>
      <c r="F1349" t="s">
        <v>11164</v>
      </c>
      <c r="G1349">
        <v>6</v>
      </c>
      <c r="I1349" s="38">
        <v>0.02</v>
      </c>
      <c r="J1349">
        <v>0.1</v>
      </c>
      <c r="K1349" s="38">
        <v>0.01</v>
      </c>
      <c r="L1349">
        <v>0.1</v>
      </c>
      <c r="M1349" s="38">
        <v>0.01</v>
      </c>
      <c r="N1349">
        <v>0.1</v>
      </c>
      <c r="O1349">
        <v>0.1</v>
      </c>
      <c r="P1349">
        <v>0.1</v>
      </c>
    </row>
    <row r="1350" spans="1:23" x14ac:dyDescent="0.25">
      <c r="A1350" s="2">
        <v>44553</v>
      </c>
      <c r="B1350" t="s">
        <v>768</v>
      </c>
      <c r="C1350" t="s">
        <v>9218</v>
      </c>
      <c r="E1350" t="s">
        <v>10866</v>
      </c>
      <c r="F1350" t="s">
        <v>11165</v>
      </c>
      <c r="G1350">
        <v>20</v>
      </c>
      <c r="I1350" s="38">
        <v>1</v>
      </c>
      <c r="J1350">
        <v>20</v>
      </c>
      <c r="K1350" s="38">
        <v>1</v>
      </c>
      <c r="L1350">
        <v>20</v>
      </c>
      <c r="M1350" s="38">
        <v>1</v>
      </c>
      <c r="N1350">
        <v>20</v>
      </c>
      <c r="O1350">
        <v>20</v>
      </c>
      <c r="S1350">
        <v>20</v>
      </c>
    </row>
    <row r="1351" spans="1:23" x14ac:dyDescent="0.25">
      <c r="A1351" s="2">
        <v>44258</v>
      </c>
      <c r="B1351" t="s">
        <v>9334</v>
      </c>
      <c r="C1351" t="s">
        <v>9224</v>
      </c>
      <c r="E1351" t="s">
        <v>10867</v>
      </c>
      <c r="F1351" t="s">
        <v>11166</v>
      </c>
      <c r="G1351">
        <v>325</v>
      </c>
      <c r="I1351" s="38">
        <v>0.02</v>
      </c>
      <c r="J1351">
        <v>6.5</v>
      </c>
      <c r="K1351" s="38">
        <v>0.01</v>
      </c>
      <c r="L1351">
        <v>3.3</v>
      </c>
      <c r="M1351" s="38">
        <v>0.01</v>
      </c>
      <c r="N1351">
        <v>3.3</v>
      </c>
      <c r="O1351">
        <v>3.3</v>
      </c>
      <c r="P1351">
        <v>3.3</v>
      </c>
    </row>
    <row r="1352" spans="1:23" x14ac:dyDescent="0.25">
      <c r="A1352" s="2">
        <v>44547</v>
      </c>
      <c r="B1352" t="s">
        <v>6492</v>
      </c>
      <c r="C1352" t="s">
        <v>9224</v>
      </c>
      <c r="E1352" t="s">
        <v>10868</v>
      </c>
      <c r="F1352" t="s">
        <v>11167</v>
      </c>
      <c r="G1352">
        <v>45</v>
      </c>
      <c r="I1352" s="38">
        <v>0.02</v>
      </c>
      <c r="J1352">
        <v>0.9</v>
      </c>
      <c r="K1352" s="38">
        <v>0.01</v>
      </c>
      <c r="L1352">
        <v>0.5</v>
      </c>
      <c r="M1352" s="38">
        <v>0.01</v>
      </c>
      <c r="N1352">
        <v>0.5</v>
      </c>
      <c r="O1352">
        <v>0.5</v>
      </c>
      <c r="P1352">
        <v>0.5</v>
      </c>
    </row>
    <row r="1353" spans="1:23" x14ac:dyDescent="0.25">
      <c r="A1353" s="2">
        <v>44560</v>
      </c>
      <c r="B1353" t="s">
        <v>6358</v>
      </c>
      <c r="C1353" t="s">
        <v>9224</v>
      </c>
      <c r="E1353" t="s">
        <v>10869</v>
      </c>
      <c r="F1353" t="s">
        <v>11168</v>
      </c>
      <c r="G1353">
        <v>150</v>
      </c>
      <c r="I1353" s="38">
        <v>0.02</v>
      </c>
      <c r="J1353">
        <v>3</v>
      </c>
      <c r="K1353" s="38">
        <v>0.01</v>
      </c>
      <c r="L1353">
        <v>1.5</v>
      </c>
      <c r="M1353" s="38">
        <v>0.01</v>
      </c>
      <c r="N1353">
        <v>1.5</v>
      </c>
      <c r="O1353">
        <v>1.5</v>
      </c>
      <c r="P1353">
        <v>1.5</v>
      </c>
    </row>
    <row r="1354" spans="1:23" x14ac:dyDescent="0.25">
      <c r="A1354" s="2">
        <v>44517</v>
      </c>
      <c r="B1354" t="s">
        <v>768</v>
      </c>
      <c r="C1354" t="s">
        <v>9218</v>
      </c>
      <c r="E1354" t="s">
        <v>10870</v>
      </c>
      <c r="F1354" t="s">
        <v>11169</v>
      </c>
      <c r="G1354">
        <v>100</v>
      </c>
      <c r="I1354" s="38">
        <v>0.09</v>
      </c>
      <c r="J1354">
        <v>9.3000000000000007</v>
      </c>
      <c r="K1354" s="38"/>
      <c r="M1354" s="38">
        <v>0.09</v>
      </c>
      <c r="N1354">
        <v>9.3000000000000007</v>
      </c>
      <c r="O1354">
        <v>9.3000000000000007</v>
      </c>
      <c r="Q1354">
        <v>9.3000000000000007</v>
      </c>
    </row>
    <row r="1355" spans="1:23" x14ac:dyDescent="0.25">
      <c r="A1355" s="2">
        <v>44354</v>
      </c>
      <c r="B1355" t="s">
        <v>9392</v>
      </c>
      <c r="C1355" t="s">
        <v>9229</v>
      </c>
      <c r="E1355" t="s">
        <v>10871</v>
      </c>
      <c r="F1355" t="s">
        <v>11170</v>
      </c>
      <c r="G1355">
        <v>30</v>
      </c>
      <c r="I1355" s="38">
        <v>0.34</v>
      </c>
      <c r="J1355">
        <v>10.199999999999999</v>
      </c>
      <c r="K1355" s="38">
        <v>0.14000000000000001</v>
      </c>
      <c r="L1355">
        <v>4.2</v>
      </c>
      <c r="M1355" s="38">
        <v>0.2</v>
      </c>
      <c r="N1355">
        <v>6</v>
      </c>
      <c r="O1355">
        <v>5.0999999999999996</v>
      </c>
      <c r="Q1355">
        <v>5.0999999999999996</v>
      </c>
      <c r="W1355">
        <v>0.9</v>
      </c>
    </row>
    <row r="1356" spans="1:23" x14ac:dyDescent="0.25">
      <c r="A1356" s="2">
        <v>44232</v>
      </c>
      <c r="B1356" t="s">
        <v>7066</v>
      </c>
      <c r="C1356" t="s">
        <v>9224</v>
      </c>
      <c r="E1356" t="s">
        <v>10831</v>
      </c>
      <c r="F1356" t="s">
        <v>11125</v>
      </c>
      <c r="G1356">
        <v>222.1</v>
      </c>
      <c r="I1356" s="38">
        <v>0.02</v>
      </c>
      <c r="J1356">
        <v>4.4000000000000004</v>
      </c>
      <c r="K1356" s="38">
        <v>0.01</v>
      </c>
      <c r="L1356">
        <v>2.2000000000000002</v>
      </c>
      <c r="M1356" s="38">
        <v>0.01</v>
      </c>
      <c r="N1356">
        <v>2.2000000000000002</v>
      </c>
      <c r="O1356">
        <v>2.2000000000000002</v>
      </c>
      <c r="P1356">
        <v>2.2000000000000002</v>
      </c>
    </row>
    <row r="1357" spans="1:23" x14ac:dyDescent="0.25">
      <c r="A1357" s="2">
        <v>44259</v>
      </c>
      <c r="B1357" t="s">
        <v>9273</v>
      </c>
      <c r="C1357" t="s">
        <v>9218</v>
      </c>
      <c r="E1357" t="s">
        <v>10872</v>
      </c>
      <c r="F1357" t="s">
        <v>11171</v>
      </c>
      <c r="G1357">
        <v>50</v>
      </c>
      <c r="I1357" s="38">
        <v>0.91</v>
      </c>
      <c r="J1357">
        <v>45.5</v>
      </c>
      <c r="K1357" s="38">
        <v>0.78</v>
      </c>
      <c r="L1357">
        <v>39</v>
      </c>
      <c r="M1357" s="38">
        <v>0.65</v>
      </c>
      <c r="N1357">
        <v>32.5</v>
      </c>
      <c r="O1357">
        <v>6</v>
      </c>
      <c r="U1357">
        <v>6</v>
      </c>
      <c r="W1357">
        <v>26.5</v>
      </c>
    </row>
    <row r="1358" spans="1:23" x14ac:dyDescent="0.25">
      <c r="A1358" s="2">
        <v>44390</v>
      </c>
      <c r="B1358" t="s">
        <v>9380</v>
      </c>
      <c r="C1358" t="s">
        <v>9224</v>
      </c>
      <c r="E1358" t="s">
        <v>10873</v>
      </c>
      <c r="F1358" t="s">
        <v>11172</v>
      </c>
      <c r="G1358">
        <v>195</v>
      </c>
      <c r="I1358" s="38">
        <v>0.3</v>
      </c>
      <c r="J1358">
        <v>58.5</v>
      </c>
      <c r="K1358" s="38"/>
      <c r="M1358" s="38">
        <v>0.3</v>
      </c>
      <c r="N1358">
        <v>58.5</v>
      </c>
      <c r="O1358">
        <v>48.7</v>
      </c>
      <c r="Q1358">
        <v>29.2</v>
      </c>
      <c r="S1358">
        <v>9.6999999999999993</v>
      </c>
      <c r="V1358">
        <v>9.6999999999999993</v>
      </c>
      <c r="W1358">
        <v>9.6999999999999993</v>
      </c>
    </row>
    <row r="1359" spans="1:23" x14ac:dyDescent="0.25">
      <c r="A1359" s="2">
        <v>44265</v>
      </c>
      <c r="B1359" t="s">
        <v>9243</v>
      </c>
      <c r="C1359" t="s">
        <v>9218</v>
      </c>
      <c r="E1359" t="s">
        <v>10874</v>
      </c>
      <c r="F1359" t="s">
        <v>11173</v>
      </c>
      <c r="G1359">
        <v>20</v>
      </c>
      <c r="I1359" s="38">
        <v>0.43</v>
      </c>
      <c r="J1359">
        <v>8.6</v>
      </c>
      <c r="K1359" s="38"/>
      <c r="M1359" s="38">
        <v>0.43</v>
      </c>
      <c r="N1359">
        <v>8.6</v>
      </c>
      <c r="O1359">
        <v>8.6</v>
      </c>
      <c r="R1359">
        <v>8.6</v>
      </c>
    </row>
    <row r="1360" spans="1:23" x14ac:dyDescent="0.25">
      <c r="A1360" s="2">
        <v>44376</v>
      </c>
      <c r="B1360" t="s">
        <v>7066</v>
      </c>
      <c r="C1360" t="s">
        <v>9218</v>
      </c>
      <c r="E1360" t="s">
        <v>10875</v>
      </c>
      <c r="F1360" t="s">
        <v>11174</v>
      </c>
      <c r="G1360">
        <v>420.4</v>
      </c>
      <c r="I1360" s="38">
        <v>1</v>
      </c>
      <c r="J1360">
        <v>420.4</v>
      </c>
      <c r="K1360" s="38">
        <v>1</v>
      </c>
      <c r="L1360">
        <v>420.4</v>
      </c>
      <c r="M1360" s="38">
        <v>1</v>
      </c>
      <c r="N1360">
        <v>420.4</v>
      </c>
      <c r="O1360">
        <v>420.4</v>
      </c>
      <c r="S1360">
        <v>420.4</v>
      </c>
    </row>
    <row r="1361" spans="1:23" x14ac:dyDescent="0.25">
      <c r="A1361" s="2">
        <v>44540</v>
      </c>
      <c r="B1361" t="s">
        <v>9276</v>
      </c>
      <c r="C1361" t="s">
        <v>9218</v>
      </c>
      <c r="E1361" t="s">
        <v>10876</v>
      </c>
      <c r="F1361" t="s">
        <v>11175</v>
      </c>
      <c r="G1361">
        <v>92</v>
      </c>
      <c r="I1361" s="38">
        <v>1</v>
      </c>
      <c r="J1361">
        <v>92</v>
      </c>
      <c r="K1361" s="38"/>
      <c r="M1361" s="38">
        <v>1</v>
      </c>
      <c r="N1361">
        <v>92</v>
      </c>
      <c r="O1361">
        <v>92</v>
      </c>
      <c r="S1361">
        <v>92</v>
      </c>
    </row>
    <row r="1362" spans="1:23" x14ac:dyDescent="0.25">
      <c r="A1362" s="2">
        <v>44236</v>
      </c>
      <c r="B1362" t="s">
        <v>9243</v>
      </c>
      <c r="C1362" t="s">
        <v>9218</v>
      </c>
      <c r="E1362" t="s">
        <v>10877</v>
      </c>
      <c r="F1362" t="s">
        <v>11176</v>
      </c>
      <c r="G1362">
        <v>50</v>
      </c>
      <c r="I1362" s="38">
        <v>0.56000000000000005</v>
      </c>
      <c r="J1362">
        <v>28</v>
      </c>
      <c r="K1362" s="38">
        <v>0.56000000000000005</v>
      </c>
      <c r="L1362">
        <v>28</v>
      </c>
      <c r="M1362" s="38">
        <v>0.56000000000000005</v>
      </c>
      <c r="N1362">
        <v>28</v>
      </c>
      <c r="O1362">
        <v>28</v>
      </c>
      <c r="S1362">
        <v>28</v>
      </c>
    </row>
    <row r="1363" spans="1:23" x14ac:dyDescent="0.25">
      <c r="A1363" s="2">
        <v>44515</v>
      </c>
      <c r="B1363" t="s">
        <v>4726</v>
      </c>
      <c r="C1363" t="s">
        <v>9218</v>
      </c>
      <c r="E1363" t="s">
        <v>10878</v>
      </c>
      <c r="F1363" t="s">
        <v>11177</v>
      </c>
      <c r="G1363">
        <v>305</v>
      </c>
      <c r="I1363" s="38">
        <v>0.06</v>
      </c>
      <c r="J1363">
        <v>19.399999999999999</v>
      </c>
      <c r="K1363" s="38"/>
      <c r="M1363" s="38">
        <v>0.06</v>
      </c>
      <c r="N1363">
        <v>19.399999999999999</v>
      </c>
      <c r="O1363">
        <v>6</v>
      </c>
      <c r="V1363">
        <v>6</v>
      </c>
      <c r="W1363">
        <v>13.4</v>
      </c>
    </row>
    <row r="1364" spans="1:23" x14ac:dyDescent="0.25">
      <c r="A1364" s="2">
        <v>44259</v>
      </c>
      <c r="B1364" t="s">
        <v>6554</v>
      </c>
      <c r="C1364" t="s">
        <v>9218</v>
      </c>
      <c r="E1364" t="s">
        <v>10879</v>
      </c>
      <c r="F1364" t="s">
        <v>11178</v>
      </c>
      <c r="G1364">
        <v>170</v>
      </c>
      <c r="I1364" s="38">
        <v>0.73</v>
      </c>
      <c r="J1364">
        <v>123.6</v>
      </c>
      <c r="K1364" s="38"/>
      <c r="M1364" s="38">
        <v>0.73</v>
      </c>
      <c r="N1364">
        <v>123.6</v>
      </c>
      <c r="O1364">
        <v>123.6</v>
      </c>
      <c r="P1364">
        <v>123.6</v>
      </c>
    </row>
    <row r="1365" spans="1:23" x14ac:dyDescent="0.25">
      <c r="A1365" s="2">
        <v>44547</v>
      </c>
      <c r="B1365" t="s">
        <v>9387</v>
      </c>
      <c r="C1365" t="s">
        <v>10711</v>
      </c>
      <c r="E1365" t="s">
        <v>10880</v>
      </c>
      <c r="F1365" t="s">
        <v>11179</v>
      </c>
      <c r="G1365">
        <v>15</v>
      </c>
      <c r="I1365" s="38">
        <v>1</v>
      </c>
      <c r="J1365">
        <v>15</v>
      </c>
      <c r="K1365" s="38">
        <v>0.1</v>
      </c>
      <c r="L1365">
        <v>1.5</v>
      </c>
      <c r="M1365" s="38">
        <v>0.9</v>
      </c>
      <c r="N1365">
        <v>13.5</v>
      </c>
      <c r="W1365">
        <v>13.5</v>
      </c>
    </row>
    <row r="1366" spans="1:23" x14ac:dyDescent="0.25">
      <c r="A1366" s="2">
        <v>44547</v>
      </c>
      <c r="B1366" t="s">
        <v>9289</v>
      </c>
      <c r="C1366" t="s">
        <v>9229</v>
      </c>
      <c r="E1366" t="s">
        <v>10881</v>
      </c>
      <c r="F1366" t="s">
        <v>11180</v>
      </c>
      <c r="G1366">
        <v>20</v>
      </c>
      <c r="I1366" s="38">
        <v>1</v>
      </c>
      <c r="J1366">
        <v>20</v>
      </c>
      <c r="K1366" s="38">
        <v>1</v>
      </c>
      <c r="L1366">
        <v>20</v>
      </c>
      <c r="M1366" s="38">
        <v>1</v>
      </c>
      <c r="N1366">
        <v>20</v>
      </c>
      <c r="O1366">
        <v>20</v>
      </c>
      <c r="P1366">
        <v>20</v>
      </c>
    </row>
    <row r="1367" spans="1:23" x14ac:dyDescent="0.25">
      <c r="A1367" s="2">
        <v>44547</v>
      </c>
      <c r="B1367" t="s">
        <v>9243</v>
      </c>
      <c r="C1367" t="s">
        <v>9229</v>
      </c>
      <c r="E1367" t="s">
        <v>10881</v>
      </c>
      <c r="F1367" t="s">
        <v>11180</v>
      </c>
      <c r="G1367">
        <v>80</v>
      </c>
      <c r="I1367" s="38">
        <v>1</v>
      </c>
      <c r="J1367">
        <v>80</v>
      </c>
      <c r="K1367" s="38">
        <v>1</v>
      </c>
      <c r="L1367">
        <v>80</v>
      </c>
      <c r="M1367" s="38">
        <v>1</v>
      </c>
      <c r="N1367">
        <v>80</v>
      </c>
      <c r="O1367">
        <v>80</v>
      </c>
      <c r="P1367">
        <v>80</v>
      </c>
    </row>
    <row r="1368" spans="1:23" x14ac:dyDescent="0.25">
      <c r="A1368" s="2">
        <v>44453</v>
      </c>
      <c r="B1368" t="s">
        <v>9292</v>
      </c>
      <c r="C1368" t="s">
        <v>9218</v>
      </c>
      <c r="E1368" t="s">
        <v>10882</v>
      </c>
      <c r="F1368" t="s">
        <v>11181</v>
      </c>
      <c r="G1368">
        <v>70</v>
      </c>
      <c r="I1368" s="38">
        <v>1</v>
      </c>
      <c r="J1368">
        <v>70</v>
      </c>
      <c r="K1368" s="38">
        <v>1</v>
      </c>
      <c r="L1368">
        <v>70</v>
      </c>
      <c r="M1368" s="38">
        <v>1</v>
      </c>
      <c r="N1368">
        <v>70</v>
      </c>
      <c r="O1368">
        <v>70</v>
      </c>
      <c r="S1368">
        <v>70</v>
      </c>
    </row>
    <row r="1369" spans="1:23" x14ac:dyDescent="0.25">
      <c r="A1369" s="2">
        <v>44202</v>
      </c>
      <c r="B1369" t="s">
        <v>306</v>
      </c>
      <c r="C1369" t="s">
        <v>9224</v>
      </c>
      <c r="E1369" t="s">
        <v>10883</v>
      </c>
      <c r="F1369" t="s">
        <v>11182</v>
      </c>
      <c r="G1369">
        <v>42</v>
      </c>
      <c r="I1369" s="38">
        <v>0.5</v>
      </c>
      <c r="J1369">
        <v>21</v>
      </c>
      <c r="K1369" s="38"/>
      <c r="M1369" s="38">
        <v>0.5</v>
      </c>
      <c r="N1369">
        <v>21</v>
      </c>
      <c r="O1369">
        <v>21</v>
      </c>
      <c r="V1369">
        <v>21</v>
      </c>
    </row>
    <row r="1370" spans="1:23" x14ac:dyDescent="0.25">
      <c r="A1370" s="2">
        <v>44222</v>
      </c>
      <c r="B1370" t="s">
        <v>9273</v>
      </c>
      <c r="C1370" t="s">
        <v>9218</v>
      </c>
      <c r="E1370" t="s">
        <v>10884</v>
      </c>
      <c r="F1370" t="s">
        <v>11183</v>
      </c>
      <c r="G1370">
        <v>150</v>
      </c>
      <c r="I1370" s="38">
        <v>0.03</v>
      </c>
      <c r="J1370">
        <v>4.5</v>
      </c>
      <c r="K1370" s="38"/>
      <c r="M1370" s="38">
        <v>0.03</v>
      </c>
      <c r="N1370">
        <v>4.5</v>
      </c>
      <c r="O1370">
        <v>4.5</v>
      </c>
      <c r="P1370">
        <v>4.5</v>
      </c>
    </row>
    <row r="1371" spans="1:23" x14ac:dyDescent="0.25">
      <c r="A1371" s="2">
        <v>44468</v>
      </c>
      <c r="B1371" t="s">
        <v>9273</v>
      </c>
      <c r="C1371" t="s">
        <v>9224</v>
      </c>
      <c r="E1371" t="s">
        <v>10885</v>
      </c>
      <c r="F1371" t="s">
        <v>11184</v>
      </c>
      <c r="G1371">
        <v>60</v>
      </c>
      <c r="I1371" s="38">
        <v>0.25</v>
      </c>
      <c r="J1371">
        <v>15</v>
      </c>
      <c r="K1371" s="38"/>
      <c r="M1371" s="38">
        <v>0.25</v>
      </c>
      <c r="N1371">
        <v>15</v>
      </c>
      <c r="W1371">
        <v>15</v>
      </c>
    </row>
    <row r="1372" spans="1:23" x14ac:dyDescent="0.25">
      <c r="A1372" s="2">
        <v>44386</v>
      </c>
      <c r="B1372" t="s">
        <v>4726</v>
      </c>
      <c r="C1372" t="s">
        <v>9224</v>
      </c>
      <c r="E1372" t="s">
        <v>10886</v>
      </c>
      <c r="F1372" t="s">
        <v>11185</v>
      </c>
      <c r="G1372">
        <v>7.5</v>
      </c>
      <c r="I1372" s="38">
        <v>0.02</v>
      </c>
      <c r="J1372">
        <v>0.2</v>
      </c>
      <c r="K1372" s="38"/>
      <c r="M1372" s="38">
        <v>0.02</v>
      </c>
      <c r="N1372">
        <v>0.2</v>
      </c>
      <c r="O1372">
        <v>0.2</v>
      </c>
      <c r="V1372">
        <v>0.2</v>
      </c>
    </row>
    <row r="1373" spans="1:23" x14ac:dyDescent="0.25">
      <c r="A1373" s="2">
        <v>44511</v>
      </c>
      <c r="B1373" t="s">
        <v>9243</v>
      </c>
      <c r="C1373" t="s">
        <v>9229</v>
      </c>
      <c r="E1373" t="s">
        <v>9957</v>
      </c>
      <c r="F1373" t="s">
        <v>9958</v>
      </c>
      <c r="G1373">
        <v>250</v>
      </c>
      <c r="I1373" s="38">
        <v>1</v>
      </c>
      <c r="J1373">
        <v>250</v>
      </c>
      <c r="K1373" s="38">
        <v>0.9</v>
      </c>
      <c r="L1373">
        <v>225</v>
      </c>
      <c r="M1373" s="38">
        <v>1</v>
      </c>
      <c r="N1373">
        <v>250</v>
      </c>
      <c r="O1373">
        <v>250</v>
      </c>
      <c r="P1373">
        <v>250</v>
      </c>
    </row>
    <row r="1374" spans="1:23" x14ac:dyDescent="0.25">
      <c r="A1374" s="2">
        <v>44313</v>
      </c>
      <c r="B1374" t="s">
        <v>9261</v>
      </c>
      <c r="C1374" t="s">
        <v>9218</v>
      </c>
      <c r="E1374" t="s">
        <v>10744</v>
      </c>
      <c r="F1374" t="s">
        <v>11031</v>
      </c>
      <c r="G1374">
        <v>2</v>
      </c>
      <c r="I1374" s="38">
        <v>1</v>
      </c>
      <c r="J1374">
        <v>2</v>
      </c>
      <c r="K1374" s="38"/>
      <c r="M1374" s="38">
        <v>1</v>
      </c>
      <c r="N1374">
        <v>2</v>
      </c>
      <c r="O1374">
        <v>2</v>
      </c>
      <c r="P1374">
        <v>2</v>
      </c>
    </row>
    <row r="1375" spans="1:23" x14ac:dyDescent="0.25">
      <c r="A1375" s="2">
        <v>44300</v>
      </c>
      <c r="B1375" t="s">
        <v>4726</v>
      </c>
      <c r="C1375" t="s">
        <v>9218</v>
      </c>
      <c r="E1375" t="s">
        <v>10887</v>
      </c>
      <c r="F1375" t="s">
        <v>11186</v>
      </c>
      <c r="G1375">
        <v>20.399999999999999</v>
      </c>
      <c r="I1375" s="38">
        <v>1</v>
      </c>
      <c r="J1375">
        <v>20.399999999999999</v>
      </c>
      <c r="K1375" s="38"/>
      <c r="M1375" s="38">
        <v>1</v>
      </c>
      <c r="N1375">
        <v>20.399999999999999</v>
      </c>
      <c r="O1375">
        <v>20.399999999999999</v>
      </c>
      <c r="Q1375">
        <v>20.399999999999999</v>
      </c>
    </row>
    <row r="1376" spans="1:23" x14ac:dyDescent="0.25">
      <c r="A1376" s="2">
        <v>44517</v>
      </c>
      <c r="B1376" t="s">
        <v>9276</v>
      </c>
      <c r="C1376" t="s">
        <v>9218</v>
      </c>
      <c r="E1376" t="s">
        <v>10888</v>
      </c>
      <c r="F1376" t="s">
        <v>11187</v>
      </c>
      <c r="G1376">
        <v>92</v>
      </c>
      <c r="I1376" s="38">
        <v>0.49</v>
      </c>
      <c r="J1376">
        <v>45.4</v>
      </c>
      <c r="K1376" s="38">
        <v>0.25</v>
      </c>
      <c r="L1376">
        <v>23.1</v>
      </c>
      <c r="M1376" s="38">
        <v>0.44</v>
      </c>
      <c r="N1376">
        <v>40.700000000000003</v>
      </c>
      <c r="O1376">
        <v>23.2</v>
      </c>
      <c r="R1376">
        <v>23.2</v>
      </c>
      <c r="W1376">
        <v>17.5</v>
      </c>
    </row>
    <row r="1377" spans="1:23" x14ac:dyDescent="0.25">
      <c r="A1377" s="2">
        <v>44517</v>
      </c>
      <c r="B1377" t="s">
        <v>9387</v>
      </c>
      <c r="C1377" t="s">
        <v>9218</v>
      </c>
      <c r="E1377" t="s">
        <v>10888</v>
      </c>
      <c r="F1377" t="s">
        <v>11187</v>
      </c>
      <c r="G1377">
        <v>8</v>
      </c>
      <c r="I1377" s="38">
        <v>0.49</v>
      </c>
      <c r="J1377">
        <v>3.9</v>
      </c>
      <c r="K1377" s="38">
        <v>0.25</v>
      </c>
      <c r="L1377">
        <v>2</v>
      </c>
      <c r="M1377" s="38">
        <v>0.44</v>
      </c>
      <c r="N1377">
        <v>3.5</v>
      </c>
      <c r="O1377">
        <v>2</v>
      </c>
      <c r="R1377">
        <v>2</v>
      </c>
      <c r="W1377">
        <v>1.5</v>
      </c>
    </row>
    <row r="1378" spans="1:23" x14ac:dyDescent="0.25">
      <c r="A1378" s="2">
        <v>44531</v>
      </c>
      <c r="B1378" t="s">
        <v>9276</v>
      </c>
      <c r="C1378" t="s">
        <v>9218</v>
      </c>
      <c r="E1378" t="s">
        <v>10889</v>
      </c>
      <c r="F1378" t="s">
        <v>11188</v>
      </c>
      <c r="G1378">
        <v>100</v>
      </c>
      <c r="I1378" s="38">
        <v>0.6</v>
      </c>
      <c r="J1378">
        <v>59.9</v>
      </c>
      <c r="K1378" s="38"/>
      <c r="M1378" s="38">
        <v>0.6</v>
      </c>
      <c r="N1378">
        <v>59.9</v>
      </c>
      <c r="O1378">
        <v>59.9</v>
      </c>
      <c r="R1378">
        <v>59.9</v>
      </c>
    </row>
    <row r="1379" spans="1:23" x14ac:dyDescent="0.25">
      <c r="A1379" s="2">
        <v>44512</v>
      </c>
      <c r="B1379" t="s">
        <v>9273</v>
      </c>
      <c r="C1379" t="s">
        <v>9229</v>
      </c>
      <c r="E1379" t="s">
        <v>10890</v>
      </c>
      <c r="F1379" t="s">
        <v>11189</v>
      </c>
      <c r="G1379">
        <v>49</v>
      </c>
      <c r="I1379" s="38">
        <v>1</v>
      </c>
      <c r="J1379">
        <v>49</v>
      </c>
      <c r="K1379" s="38">
        <v>0.26</v>
      </c>
      <c r="L1379">
        <v>12.6</v>
      </c>
      <c r="M1379" s="38">
        <v>1</v>
      </c>
      <c r="N1379">
        <v>49</v>
      </c>
      <c r="O1379">
        <v>46.1</v>
      </c>
      <c r="P1379">
        <v>46.1</v>
      </c>
      <c r="W1379">
        <v>2.9</v>
      </c>
    </row>
    <row r="1380" spans="1:23" x14ac:dyDescent="0.25">
      <c r="A1380" s="2">
        <v>44315</v>
      </c>
      <c r="B1380" t="s">
        <v>62</v>
      </c>
      <c r="C1380" t="s">
        <v>9218</v>
      </c>
      <c r="E1380" t="s">
        <v>10767</v>
      </c>
      <c r="F1380" t="s">
        <v>11190</v>
      </c>
      <c r="G1380">
        <v>1.2</v>
      </c>
      <c r="I1380" s="38">
        <v>1</v>
      </c>
      <c r="J1380">
        <v>1.2</v>
      </c>
      <c r="K1380" s="38"/>
      <c r="M1380" s="38">
        <v>1</v>
      </c>
      <c r="N1380">
        <v>1.2</v>
      </c>
      <c r="O1380">
        <v>1.2</v>
      </c>
      <c r="P1380">
        <v>1.2</v>
      </c>
    </row>
    <row r="1381" spans="1:23" x14ac:dyDescent="0.25">
      <c r="A1381" s="2">
        <v>44544</v>
      </c>
      <c r="B1381" t="s">
        <v>9228</v>
      </c>
      <c r="C1381" t="s">
        <v>9229</v>
      </c>
      <c r="E1381" t="s">
        <v>10180</v>
      </c>
      <c r="F1381" t="s">
        <v>10506</v>
      </c>
      <c r="G1381">
        <v>500</v>
      </c>
      <c r="I1381" s="38">
        <v>1</v>
      </c>
      <c r="J1381">
        <v>500</v>
      </c>
      <c r="K1381" s="38"/>
      <c r="M1381" s="38">
        <v>1</v>
      </c>
      <c r="N1381">
        <v>500</v>
      </c>
      <c r="O1381">
        <v>500</v>
      </c>
      <c r="Q1381">
        <v>500</v>
      </c>
    </row>
    <row r="1382" spans="1:23" x14ac:dyDescent="0.25">
      <c r="A1382" s="2">
        <v>44369</v>
      </c>
      <c r="B1382" t="s">
        <v>9273</v>
      </c>
      <c r="C1382" t="s">
        <v>9229</v>
      </c>
      <c r="E1382" t="s">
        <v>10839</v>
      </c>
      <c r="F1382" t="s">
        <v>11133</v>
      </c>
      <c r="G1382">
        <v>5</v>
      </c>
      <c r="I1382" s="38">
        <v>0.26</v>
      </c>
      <c r="J1382">
        <v>1.3</v>
      </c>
      <c r="K1382" s="38">
        <v>0.05</v>
      </c>
      <c r="L1382">
        <v>0.2</v>
      </c>
      <c r="M1382" s="38">
        <v>0.22</v>
      </c>
      <c r="N1382">
        <v>1.1000000000000001</v>
      </c>
      <c r="O1382">
        <v>1</v>
      </c>
      <c r="Q1382">
        <v>0.9</v>
      </c>
      <c r="S1382">
        <v>0.1</v>
      </c>
      <c r="W1382">
        <v>0.2</v>
      </c>
    </row>
    <row r="1383" spans="1:23" x14ac:dyDescent="0.25">
      <c r="A1383" s="2">
        <v>44215</v>
      </c>
      <c r="B1383" t="s">
        <v>9243</v>
      </c>
      <c r="C1383" t="s">
        <v>9218</v>
      </c>
      <c r="E1383" t="s">
        <v>10891</v>
      </c>
      <c r="F1383" t="s">
        <v>11191</v>
      </c>
      <c r="G1383">
        <v>75</v>
      </c>
      <c r="I1383" s="38">
        <v>1</v>
      </c>
      <c r="J1383">
        <v>75</v>
      </c>
      <c r="K1383" s="38">
        <v>1</v>
      </c>
      <c r="L1383">
        <v>75</v>
      </c>
      <c r="M1383" s="38">
        <v>1</v>
      </c>
      <c r="N1383">
        <v>75</v>
      </c>
      <c r="O1383">
        <v>75</v>
      </c>
      <c r="S1383">
        <v>75</v>
      </c>
    </row>
    <row r="1384" spans="1:23" x14ac:dyDescent="0.25">
      <c r="A1384" s="2">
        <v>44221</v>
      </c>
      <c r="B1384" t="s">
        <v>9243</v>
      </c>
      <c r="C1384" t="s">
        <v>9218</v>
      </c>
      <c r="E1384" t="s">
        <v>10892</v>
      </c>
      <c r="F1384" t="s">
        <v>11192</v>
      </c>
      <c r="G1384">
        <v>400</v>
      </c>
      <c r="I1384" s="38">
        <v>1</v>
      </c>
      <c r="J1384">
        <v>400</v>
      </c>
      <c r="K1384" s="38">
        <v>1</v>
      </c>
      <c r="L1384">
        <v>400</v>
      </c>
      <c r="M1384" s="38">
        <v>1</v>
      </c>
      <c r="N1384">
        <v>400</v>
      </c>
      <c r="O1384">
        <v>400</v>
      </c>
      <c r="S1384">
        <v>400</v>
      </c>
    </row>
    <row r="1385" spans="1:23" x14ac:dyDescent="0.25">
      <c r="A1385" s="2">
        <v>44221</v>
      </c>
      <c r="B1385" t="s">
        <v>9243</v>
      </c>
      <c r="C1385" t="s">
        <v>9218</v>
      </c>
      <c r="E1385" t="s">
        <v>10893</v>
      </c>
      <c r="F1385" t="s">
        <v>11193</v>
      </c>
      <c r="G1385">
        <v>95</v>
      </c>
      <c r="I1385" s="38">
        <v>1</v>
      </c>
      <c r="J1385">
        <v>95</v>
      </c>
      <c r="K1385" s="38">
        <v>1</v>
      </c>
      <c r="L1385">
        <v>95</v>
      </c>
      <c r="M1385" s="38">
        <v>1</v>
      </c>
      <c r="N1385">
        <v>95</v>
      </c>
      <c r="O1385">
        <v>95</v>
      </c>
      <c r="S1385">
        <v>95</v>
      </c>
    </row>
    <row r="1386" spans="1:23" x14ac:dyDescent="0.25">
      <c r="A1386" s="2">
        <v>44497</v>
      </c>
      <c r="B1386" t="s">
        <v>9373</v>
      </c>
      <c r="C1386" t="s">
        <v>9218</v>
      </c>
      <c r="E1386" t="s">
        <v>10894</v>
      </c>
      <c r="F1386" t="s">
        <v>11194</v>
      </c>
      <c r="G1386">
        <v>5</v>
      </c>
      <c r="I1386" s="38">
        <v>1</v>
      </c>
      <c r="J1386">
        <v>5</v>
      </c>
      <c r="K1386" s="38"/>
      <c r="L1386">
        <v>0</v>
      </c>
      <c r="M1386" s="38">
        <v>1</v>
      </c>
      <c r="N1386">
        <v>5</v>
      </c>
      <c r="O1386">
        <v>5</v>
      </c>
      <c r="Q1386">
        <v>5</v>
      </c>
      <c r="W1386">
        <v>0</v>
      </c>
    </row>
    <row r="1387" spans="1:23" x14ac:dyDescent="0.25">
      <c r="A1387" s="2">
        <v>44497</v>
      </c>
      <c r="B1387" t="s">
        <v>9279</v>
      </c>
      <c r="C1387" t="s">
        <v>9218</v>
      </c>
      <c r="E1387" t="s">
        <v>10894</v>
      </c>
      <c r="F1387" t="s">
        <v>11194</v>
      </c>
      <c r="G1387">
        <v>95.3</v>
      </c>
      <c r="I1387" s="38">
        <v>1</v>
      </c>
      <c r="J1387">
        <v>95.3</v>
      </c>
      <c r="K1387" s="38"/>
      <c r="L1387">
        <v>0.3</v>
      </c>
      <c r="M1387" s="38">
        <v>1</v>
      </c>
      <c r="N1387">
        <v>95.3</v>
      </c>
      <c r="O1387">
        <v>94.6</v>
      </c>
      <c r="Q1387">
        <v>94.6</v>
      </c>
      <c r="W1387">
        <v>0.7</v>
      </c>
    </row>
    <row r="1388" spans="1:23" x14ac:dyDescent="0.25">
      <c r="A1388" s="2">
        <v>44559</v>
      </c>
      <c r="B1388" t="s">
        <v>9228</v>
      </c>
      <c r="C1388" t="s">
        <v>9218</v>
      </c>
      <c r="E1388" t="s">
        <v>10895</v>
      </c>
      <c r="F1388" t="s">
        <v>11195</v>
      </c>
      <c r="G1388">
        <v>282</v>
      </c>
      <c r="I1388" s="38">
        <v>1</v>
      </c>
      <c r="J1388">
        <v>282</v>
      </c>
      <c r="K1388" s="38">
        <v>1</v>
      </c>
      <c r="L1388">
        <v>282</v>
      </c>
      <c r="M1388" s="38">
        <v>1</v>
      </c>
      <c r="N1388">
        <v>282</v>
      </c>
      <c r="O1388">
        <v>282</v>
      </c>
      <c r="S1388">
        <v>282</v>
      </c>
    </row>
    <row r="1389" spans="1:23" x14ac:dyDescent="0.25">
      <c r="A1389" s="2">
        <v>44476</v>
      </c>
      <c r="B1389" t="s">
        <v>9228</v>
      </c>
      <c r="C1389" t="s">
        <v>9224</v>
      </c>
      <c r="E1389" t="s">
        <v>10896</v>
      </c>
      <c r="F1389" t="s">
        <v>11196</v>
      </c>
      <c r="G1389">
        <v>200</v>
      </c>
      <c r="I1389" s="38">
        <v>0.02</v>
      </c>
      <c r="J1389">
        <v>4</v>
      </c>
      <c r="K1389" s="38">
        <v>0.01</v>
      </c>
      <c r="L1389">
        <v>2</v>
      </c>
      <c r="M1389" s="38">
        <v>0.01</v>
      </c>
      <c r="N1389">
        <v>2</v>
      </c>
      <c r="O1389">
        <v>2</v>
      </c>
      <c r="P1389">
        <v>2</v>
      </c>
    </row>
    <row r="1390" spans="1:23" x14ac:dyDescent="0.25">
      <c r="A1390" s="2">
        <v>44538</v>
      </c>
      <c r="B1390" t="s">
        <v>9276</v>
      </c>
      <c r="C1390" t="s">
        <v>9218</v>
      </c>
      <c r="E1390" t="s">
        <v>10897</v>
      </c>
      <c r="F1390" t="s">
        <v>11197</v>
      </c>
      <c r="G1390">
        <v>330</v>
      </c>
      <c r="I1390" s="38">
        <v>1</v>
      </c>
      <c r="J1390">
        <v>330</v>
      </c>
      <c r="K1390" s="38">
        <v>1</v>
      </c>
      <c r="L1390">
        <v>330</v>
      </c>
      <c r="M1390" s="38">
        <v>1</v>
      </c>
      <c r="N1390">
        <v>330</v>
      </c>
      <c r="O1390">
        <v>330</v>
      </c>
      <c r="S1390">
        <v>330</v>
      </c>
    </row>
    <row r="1391" spans="1:23" x14ac:dyDescent="0.25">
      <c r="A1391" s="2">
        <v>44223</v>
      </c>
      <c r="B1391" t="s">
        <v>9276</v>
      </c>
      <c r="C1391" t="s">
        <v>9224</v>
      </c>
      <c r="E1391" t="s">
        <v>10898</v>
      </c>
      <c r="F1391" t="s">
        <v>11198</v>
      </c>
      <c r="G1391">
        <v>50</v>
      </c>
      <c r="I1391" s="38">
        <v>0.1</v>
      </c>
      <c r="J1391">
        <v>5</v>
      </c>
      <c r="K1391" s="38"/>
      <c r="M1391" s="38">
        <v>0.1</v>
      </c>
      <c r="N1391">
        <v>5</v>
      </c>
      <c r="O1391">
        <v>5</v>
      </c>
      <c r="V1391">
        <v>5</v>
      </c>
    </row>
    <row r="1392" spans="1:23" x14ac:dyDescent="0.25">
      <c r="A1392" s="2">
        <v>44539</v>
      </c>
      <c r="B1392" t="s">
        <v>9276</v>
      </c>
      <c r="C1392" t="s">
        <v>9224</v>
      </c>
      <c r="E1392" t="s">
        <v>9863</v>
      </c>
      <c r="F1392" t="s">
        <v>11199</v>
      </c>
      <c r="G1392">
        <v>67.5</v>
      </c>
      <c r="I1392" s="38">
        <v>0.3</v>
      </c>
      <c r="J1392">
        <v>20.3</v>
      </c>
      <c r="K1392" s="38"/>
      <c r="M1392" s="38">
        <v>0.3</v>
      </c>
      <c r="N1392">
        <v>20.3</v>
      </c>
      <c r="O1392">
        <v>20.3</v>
      </c>
      <c r="V1392">
        <v>20.3</v>
      </c>
    </row>
    <row r="1393" spans="1:23" x14ac:dyDescent="0.25">
      <c r="A1393" s="2">
        <v>44539</v>
      </c>
      <c r="B1393" t="s">
        <v>9387</v>
      </c>
      <c r="C1393" t="s">
        <v>9224</v>
      </c>
      <c r="E1393" t="s">
        <v>9863</v>
      </c>
      <c r="F1393" t="s">
        <v>11200</v>
      </c>
      <c r="G1393">
        <v>7.5</v>
      </c>
      <c r="I1393" s="38">
        <v>0.3</v>
      </c>
      <c r="J1393">
        <v>2.2999999999999998</v>
      </c>
      <c r="K1393" s="38"/>
      <c r="M1393" s="38">
        <v>0.3</v>
      </c>
      <c r="N1393">
        <v>2.2999999999999998</v>
      </c>
      <c r="O1393">
        <v>2.2999999999999998</v>
      </c>
      <c r="V1393">
        <v>2.2999999999999998</v>
      </c>
    </row>
    <row r="1394" spans="1:23" x14ac:dyDescent="0.25">
      <c r="A1394" s="2">
        <v>44405</v>
      </c>
      <c r="B1394" t="s">
        <v>9292</v>
      </c>
      <c r="C1394" t="s">
        <v>9224</v>
      </c>
      <c r="E1394" t="s">
        <v>10899</v>
      </c>
      <c r="F1394" t="s">
        <v>11201</v>
      </c>
      <c r="G1394">
        <v>17</v>
      </c>
      <c r="I1394" s="38">
        <v>0.15</v>
      </c>
      <c r="J1394">
        <v>2.6</v>
      </c>
      <c r="K1394" s="38"/>
      <c r="M1394" s="38">
        <v>0.15</v>
      </c>
      <c r="N1394">
        <v>2.6</v>
      </c>
      <c r="O1394">
        <v>2.6</v>
      </c>
      <c r="P1394">
        <v>0.9</v>
      </c>
      <c r="Q1394">
        <v>0.9</v>
      </c>
      <c r="V1394">
        <v>0.9</v>
      </c>
    </row>
    <row r="1395" spans="1:23" x14ac:dyDescent="0.25">
      <c r="A1395" s="2">
        <v>44405</v>
      </c>
      <c r="B1395" t="s">
        <v>9276</v>
      </c>
      <c r="C1395" t="s">
        <v>9224</v>
      </c>
      <c r="E1395" t="s">
        <v>10899</v>
      </c>
      <c r="F1395" t="s">
        <v>11201</v>
      </c>
      <c r="G1395">
        <v>3</v>
      </c>
      <c r="I1395" s="38">
        <v>0.15</v>
      </c>
      <c r="J1395">
        <v>0.5</v>
      </c>
      <c r="K1395" s="38"/>
      <c r="M1395" s="38">
        <v>0.15</v>
      </c>
      <c r="N1395">
        <v>0.5</v>
      </c>
      <c r="O1395">
        <v>0.5</v>
      </c>
      <c r="P1395">
        <v>0.2</v>
      </c>
      <c r="Q1395">
        <v>0.2</v>
      </c>
      <c r="V1395">
        <v>0.2</v>
      </c>
    </row>
    <row r="1396" spans="1:23" x14ac:dyDescent="0.25">
      <c r="A1396" s="2">
        <v>44546</v>
      </c>
      <c r="B1396" t="s">
        <v>7066</v>
      </c>
      <c r="C1396" t="s">
        <v>9218</v>
      </c>
      <c r="E1396" t="s">
        <v>10900</v>
      </c>
      <c r="F1396" t="s">
        <v>11202</v>
      </c>
      <c r="G1396">
        <v>150</v>
      </c>
      <c r="I1396" s="38">
        <v>0.96</v>
      </c>
      <c r="J1396">
        <v>143.80000000000001</v>
      </c>
      <c r="K1396" s="38"/>
      <c r="M1396" s="38">
        <v>0.96</v>
      </c>
      <c r="N1396">
        <v>143.80000000000001</v>
      </c>
      <c r="O1396">
        <v>141.30000000000001</v>
      </c>
      <c r="P1396">
        <v>7.7</v>
      </c>
      <c r="Q1396">
        <v>18.7</v>
      </c>
      <c r="V1396">
        <v>114.8</v>
      </c>
      <c r="W1396">
        <v>2.6</v>
      </c>
    </row>
    <row r="1397" spans="1:23" x14ac:dyDescent="0.25">
      <c r="A1397" s="2">
        <v>44512</v>
      </c>
      <c r="B1397" t="s">
        <v>9426</v>
      </c>
      <c r="C1397" t="s">
        <v>9224</v>
      </c>
      <c r="E1397" t="s">
        <v>10901</v>
      </c>
      <c r="F1397" t="s">
        <v>11203</v>
      </c>
      <c r="G1397">
        <v>37.5</v>
      </c>
      <c r="I1397" s="38">
        <v>0.5</v>
      </c>
      <c r="J1397">
        <v>18.8</v>
      </c>
      <c r="K1397" s="38">
        <v>0.15</v>
      </c>
      <c r="L1397">
        <v>5.6</v>
      </c>
      <c r="M1397" s="38">
        <v>0.35</v>
      </c>
      <c r="N1397">
        <v>13.1</v>
      </c>
      <c r="O1397">
        <v>13.1</v>
      </c>
      <c r="P1397">
        <v>3.8</v>
      </c>
      <c r="Q1397">
        <v>5.6</v>
      </c>
      <c r="T1397">
        <v>1.9</v>
      </c>
      <c r="V1397">
        <v>1.9</v>
      </c>
    </row>
    <row r="1398" spans="1:23" x14ac:dyDescent="0.25">
      <c r="A1398" s="2">
        <v>44512</v>
      </c>
      <c r="B1398" t="s">
        <v>9373</v>
      </c>
      <c r="C1398" t="s">
        <v>9224</v>
      </c>
      <c r="E1398" t="s">
        <v>10901</v>
      </c>
      <c r="F1398" t="s">
        <v>11203</v>
      </c>
      <c r="G1398">
        <v>25</v>
      </c>
      <c r="I1398" s="38">
        <v>0.5</v>
      </c>
      <c r="J1398">
        <v>12.5</v>
      </c>
      <c r="K1398" s="38">
        <v>0.15</v>
      </c>
      <c r="L1398">
        <v>3.8</v>
      </c>
      <c r="M1398" s="38">
        <v>0.35</v>
      </c>
      <c r="N1398">
        <v>8.8000000000000007</v>
      </c>
      <c r="O1398">
        <v>8.8000000000000007</v>
      </c>
      <c r="P1398">
        <v>2.5</v>
      </c>
      <c r="Q1398">
        <v>3.8</v>
      </c>
      <c r="T1398">
        <v>1.3</v>
      </c>
      <c r="V1398">
        <v>1.3</v>
      </c>
    </row>
    <row r="1399" spans="1:23" x14ac:dyDescent="0.25">
      <c r="A1399" s="2">
        <v>44512</v>
      </c>
      <c r="B1399" t="s">
        <v>9279</v>
      </c>
      <c r="C1399" t="s">
        <v>9224</v>
      </c>
      <c r="E1399" t="s">
        <v>10901</v>
      </c>
      <c r="F1399" t="s">
        <v>11203</v>
      </c>
      <c r="G1399">
        <v>62.5</v>
      </c>
      <c r="I1399" s="38">
        <v>0.5</v>
      </c>
      <c r="J1399">
        <v>31.3</v>
      </c>
      <c r="K1399" s="38">
        <v>0.15</v>
      </c>
      <c r="L1399">
        <v>9.4</v>
      </c>
      <c r="M1399" s="38">
        <v>0.35</v>
      </c>
      <c r="N1399">
        <v>21.9</v>
      </c>
      <c r="O1399">
        <v>21.9</v>
      </c>
      <c r="P1399">
        <v>6.3</v>
      </c>
      <c r="Q1399">
        <v>9.4</v>
      </c>
      <c r="T1399">
        <v>3.1</v>
      </c>
      <c r="V1399">
        <v>3.1</v>
      </c>
    </row>
    <row r="1400" spans="1:23" x14ac:dyDescent="0.25">
      <c r="A1400" s="2">
        <v>44215</v>
      </c>
      <c r="B1400" t="s">
        <v>9243</v>
      </c>
      <c r="C1400" t="s">
        <v>9218</v>
      </c>
      <c r="E1400" t="s">
        <v>10902</v>
      </c>
      <c r="F1400" t="s">
        <v>11204</v>
      </c>
      <c r="G1400">
        <v>350</v>
      </c>
      <c r="I1400" s="38">
        <v>1</v>
      </c>
      <c r="J1400">
        <v>350</v>
      </c>
      <c r="K1400" s="38">
        <v>1</v>
      </c>
      <c r="L1400">
        <v>350</v>
      </c>
      <c r="M1400" s="38">
        <v>1</v>
      </c>
      <c r="N1400">
        <v>350</v>
      </c>
      <c r="O1400">
        <v>350</v>
      </c>
      <c r="S1400">
        <v>350</v>
      </c>
    </row>
    <row r="1401" spans="1:23" x14ac:dyDescent="0.25">
      <c r="A1401" s="2">
        <v>44547</v>
      </c>
      <c r="B1401" t="s">
        <v>9261</v>
      </c>
      <c r="C1401" t="s">
        <v>9229</v>
      </c>
      <c r="E1401" t="s">
        <v>10903</v>
      </c>
      <c r="F1401" t="s">
        <v>11205</v>
      </c>
      <c r="G1401">
        <v>200</v>
      </c>
      <c r="I1401" s="38">
        <v>0.11</v>
      </c>
      <c r="J1401">
        <v>22</v>
      </c>
      <c r="K1401" s="38">
        <v>0.04</v>
      </c>
      <c r="L1401">
        <v>8</v>
      </c>
      <c r="M1401" s="38">
        <v>0.11</v>
      </c>
      <c r="N1401">
        <v>22</v>
      </c>
      <c r="O1401">
        <v>8</v>
      </c>
      <c r="Q1401">
        <v>8</v>
      </c>
      <c r="W1401">
        <v>14</v>
      </c>
    </row>
    <row r="1402" spans="1:23" x14ac:dyDescent="0.25">
      <c r="A1402" s="2">
        <v>44540</v>
      </c>
      <c r="B1402" t="s">
        <v>9401</v>
      </c>
      <c r="C1402" t="s">
        <v>9224</v>
      </c>
      <c r="E1402" t="s">
        <v>10904</v>
      </c>
      <c r="F1402" t="s">
        <v>11206</v>
      </c>
      <c r="G1402">
        <v>1.2</v>
      </c>
      <c r="I1402" s="38">
        <v>0.02</v>
      </c>
      <c r="J1402">
        <v>0</v>
      </c>
      <c r="K1402" s="38">
        <v>0.01</v>
      </c>
      <c r="L1402">
        <v>0</v>
      </c>
      <c r="M1402" s="38">
        <v>0.01</v>
      </c>
      <c r="N1402">
        <v>0</v>
      </c>
      <c r="O1402">
        <v>0</v>
      </c>
      <c r="P1402">
        <v>0</v>
      </c>
    </row>
    <row r="1403" spans="1:23" x14ac:dyDescent="0.25">
      <c r="A1403" s="2">
        <v>44540</v>
      </c>
      <c r="B1403" t="s">
        <v>9642</v>
      </c>
      <c r="C1403" t="s">
        <v>9224</v>
      </c>
      <c r="E1403" t="s">
        <v>10904</v>
      </c>
      <c r="F1403" t="s">
        <v>11206</v>
      </c>
      <c r="G1403">
        <v>37.6</v>
      </c>
      <c r="I1403" s="38">
        <v>0.02</v>
      </c>
      <c r="J1403">
        <v>0.8</v>
      </c>
      <c r="K1403" s="38">
        <v>0.01</v>
      </c>
      <c r="L1403">
        <v>0.4</v>
      </c>
      <c r="M1403" s="38">
        <v>0.01</v>
      </c>
      <c r="N1403">
        <v>0.4</v>
      </c>
      <c r="O1403">
        <v>0.4</v>
      </c>
      <c r="P1403">
        <v>0.4</v>
      </c>
    </row>
    <row r="1404" spans="1:23" x14ac:dyDescent="0.25">
      <c r="A1404" s="2">
        <v>44540</v>
      </c>
      <c r="B1404" t="s">
        <v>9317</v>
      </c>
      <c r="C1404" t="s">
        <v>9224</v>
      </c>
      <c r="E1404" t="s">
        <v>10904</v>
      </c>
      <c r="F1404" t="s">
        <v>11206</v>
      </c>
      <c r="G1404">
        <v>1.2</v>
      </c>
      <c r="I1404" s="38">
        <v>0.02</v>
      </c>
      <c r="J1404">
        <v>0</v>
      </c>
      <c r="K1404" s="38">
        <v>0.01</v>
      </c>
      <c r="L1404">
        <v>0</v>
      </c>
      <c r="M1404" s="38">
        <v>0.01</v>
      </c>
      <c r="N1404">
        <v>0</v>
      </c>
      <c r="O1404">
        <v>0</v>
      </c>
      <c r="P1404">
        <v>0</v>
      </c>
    </row>
    <row r="1405" spans="1:23" x14ac:dyDescent="0.25">
      <c r="A1405" s="2">
        <v>44368</v>
      </c>
      <c r="B1405" t="s">
        <v>9292</v>
      </c>
      <c r="C1405" t="s">
        <v>9218</v>
      </c>
      <c r="E1405" t="s">
        <v>10905</v>
      </c>
      <c r="F1405" t="s">
        <v>11207</v>
      </c>
      <c r="G1405">
        <v>50</v>
      </c>
      <c r="I1405" s="38">
        <v>0.12</v>
      </c>
      <c r="J1405">
        <v>6</v>
      </c>
      <c r="K1405" s="38"/>
      <c r="M1405" s="38">
        <v>0.12</v>
      </c>
      <c r="N1405">
        <v>6</v>
      </c>
      <c r="O1405">
        <v>6</v>
      </c>
      <c r="Q1405">
        <v>6</v>
      </c>
    </row>
    <row r="1406" spans="1:23" x14ac:dyDescent="0.25">
      <c r="A1406" s="2">
        <v>44496</v>
      </c>
      <c r="B1406" t="s">
        <v>7066</v>
      </c>
      <c r="C1406" t="s">
        <v>9224</v>
      </c>
      <c r="E1406" t="s">
        <v>10906</v>
      </c>
      <c r="F1406" t="s">
        <v>11208</v>
      </c>
      <c r="G1406">
        <v>50</v>
      </c>
      <c r="I1406" s="38">
        <v>0.02</v>
      </c>
      <c r="J1406">
        <v>1</v>
      </c>
      <c r="K1406" s="38">
        <v>0.01</v>
      </c>
      <c r="L1406">
        <v>0.5</v>
      </c>
      <c r="M1406" s="38">
        <v>0.01</v>
      </c>
      <c r="N1406">
        <v>0.5</v>
      </c>
      <c r="O1406">
        <v>0.5</v>
      </c>
      <c r="P1406">
        <v>0.5</v>
      </c>
    </row>
    <row r="1407" spans="1:23" x14ac:dyDescent="0.25">
      <c r="A1407" s="2">
        <v>44377</v>
      </c>
      <c r="B1407" t="s">
        <v>7066</v>
      </c>
      <c r="C1407" t="s">
        <v>9224</v>
      </c>
      <c r="E1407" t="s">
        <v>10907</v>
      </c>
      <c r="F1407" t="s">
        <v>11209</v>
      </c>
      <c r="G1407">
        <v>196.9</v>
      </c>
      <c r="I1407" s="38">
        <v>0.02</v>
      </c>
      <c r="J1407">
        <v>3.9</v>
      </c>
      <c r="K1407" s="38">
        <v>0.01</v>
      </c>
      <c r="L1407">
        <v>2</v>
      </c>
      <c r="M1407" s="38">
        <v>0.01</v>
      </c>
      <c r="N1407">
        <v>2</v>
      </c>
      <c r="O1407">
        <v>2</v>
      </c>
      <c r="P1407">
        <v>2</v>
      </c>
    </row>
    <row r="1408" spans="1:23" x14ac:dyDescent="0.25">
      <c r="A1408" s="2">
        <v>44546</v>
      </c>
      <c r="B1408" t="s">
        <v>9228</v>
      </c>
      <c r="C1408" t="s">
        <v>9224</v>
      </c>
      <c r="E1408" t="s">
        <v>10908</v>
      </c>
      <c r="F1408" t="s">
        <v>11210</v>
      </c>
      <c r="G1408">
        <v>150</v>
      </c>
      <c r="I1408" s="38">
        <v>0.02</v>
      </c>
      <c r="J1408">
        <v>3</v>
      </c>
      <c r="K1408" s="38">
        <v>0.01</v>
      </c>
      <c r="L1408">
        <v>1.5</v>
      </c>
      <c r="M1408" s="38">
        <v>0.01</v>
      </c>
      <c r="N1408">
        <v>1.5</v>
      </c>
      <c r="O1408">
        <v>1.5</v>
      </c>
      <c r="P1408">
        <v>1.5</v>
      </c>
    </row>
    <row r="1409" spans="1:23" x14ac:dyDescent="0.25">
      <c r="A1409" s="2">
        <v>44369</v>
      </c>
      <c r="B1409" t="s">
        <v>9292</v>
      </c>
      <c r="C1409" t="s">
        <v>9229</v>
      </c>
      <c r="E1409" t="s">
        <v>10909</v>
      </c>
      <c r="F1409" t="s">
        <v>11211</v>
      </c>
      <c r="G1409">
        <v>50</v>
      </c>
      <c r="I1409" s="38">
        <v>0.2</v>
      </c>
      <c r="J1409">
        <v>10</v>
      </c>
      <c r="K1409" s="38"/>
      <c r="M1409" s="38">
        <v>0.2</v>
      </c>
      <c r="N1409">
        <v>10</v>
      </c>
      <c r="O1409">
        <v>10</v>
      </c>
      <c r="Q1409">
        <v>10</v>
      </c>
    </row>
    <row r="1410" spans="1:23" x14ac:dyDescent="0.25">
      <c r="A1410" s="2">
        <v>44498</v>
      </c>
      <c r="B1410" t="s">
        <v>7066</v>
      </c>
      <c r="C1410" t="s">
        <v>9218</v>
      </c>
      <c r="E1410" t="s">
        <v>10910</v>
      </c>
      <c r="F1410" t="s">
        <v>11212</v>
      </c>
      <c r="G1410">
        <v>605.9</v>
      </c>
      <c r="I1410" s="38">
        <v>0.76</v>
      </c>
      <c r="J1410">
        <v>461.4</v>
      </c>
      <c r="K1410" s="38"/>
      <c r="M1410" s="38">
        <v>0.76</v>
      </c>
      <c r="N1410">
        <v>461.4</v>
      </c>
      <c r="O1410">
        <v>461.4</v>
      </c>
      <c r="V1410">
        <v>461.4</v>
      </c>
    </row>
    <row r="1411" spans="1:23" x14ac:dyDescent="0.25">
      <c r="A1411" s="2">
        <v>44384</v>
      </c>
      <c r="B1411" t="s">
        <v>7066</v>
      </c>
      <c r="C1411" t="s">
        <v>9229</v>
      </c>
      <c r="E1411" t="s">
        <v>10911</v>
      </c>
      <c r="F1411" t="s">
        <v>11213</v>
      </c>
      <c r="G1411">
        <v>66.400000000000006</v>
      </c>
      <c r="I1411" s="38">
        <v>0.22</v>
      </c>
      <c r="J1411">
        <v>14.6</v>
      </c>
      <c r="K1411" s="38"/>
      <c r="M1411" s="38">
        <v>0.22</v>
      </c>
      <c r="N1411">
        <v>14.6</v>
      </c>
      <c r="O1411">
        <v>10</v>
      </c>
      <c r="Q1411">
        <v>0.7</v>
      </c>
      <c r="S1411">
        <v>8.6</v>
      </c>
      <c r="T1411">
        <v>0.7</v>
      </c>
      <c r="W1411">
        <v>4.5999999999999996</v>
      </c>
    </row>
    <row r="1412" spans="1:23" x14ac:dyDescent="0.25">
      <c r="A1412" s="2">
        <v>44512</v>
      </c>
      <c r="B1412" t="s">
        <v>9243</v>
      </c>
      <c r="C1412" t="s">
        <v>10710</v>
      </c>
      <c r="E1412" t="s">
        <v>10912</v>
      </c>
      <c r="F1412" t="s">
        <v>11214</v>
      </c>
      <c r="G1412">
        <v>300</v>
      </c>
      <c r="I1412" s="38">
        <v>0.02</v>
      </c>
      <c r="J1412">
        <v>6</v>
      </c>
      <c r="K1412" s="38">
        <v>0.01</v>
      </c>
      <c r="L1412">
        <v>3</v>
      </c>
      <c r="M1412" s="38">
        <v>0.01</v>
      </c>
      <c r="N1412">
        <v>3</v>
      </c>
      <c r="O1412">
        <v>3</v>
      </c>
      <c r="P1412">
        <v>3</v>
      </c>
    </row>
    <row r="1413" spans="1:23" x14ac:dyDescent="0.25">
      <c r="A1413" s="2">
        <v>44523</v>
      </c>
      <c r="B1413" t="s">
        <v>9373</v>
      </c>
      <c r="C1413" t="s">
        <v>9218</v>
      </c>
      <c r="E1413" t="s">
        <v>10913</v>
      </c>
      <c r="F1413" t="s">
        <v>11215</v>
      </c>
      <c r="G1413">
        <v>80</v>
      </c>
      <c r="I1413" s="38">
        <v>1</v>
      </c>
      <c r="J1413">
        <v>80</v>
      </c>
      <c r="K1413" s="38"/>
      <c r="M1413" s="38">
        <v>1</v>
      </c>
      <c r="N1413">
        <v>80</v>
      </c>
      <c r="O1413">
        <v>80</v>
      </c>
      <c r="Q1413">
        <v>80</v>
      </c>
    </row>
    <row r="1414" spans="1:23" x14ac:dyDescent="0.25">
      <c r="A1414" s="2">
        <v>44232</v>
      </c>
      <c r="B1414" t="s">
        <v>9243</v>
      </c>
      <c r="C1414" t="s">
        <v>9224</v>
      </c>
      <c r="E1414" t="s">
        <v>10914</v>
      </c>
      <c r="F1414" t="s">
        <v>11216</v>
      </c>
      <c r="G1414">
        <v>100</v>
      </c>
      <c r="I1414" s="38">
        <v>0.02</v>
      </c>
      <c r="J1414">
        <v>2</v>
      </c>
      <c r="K1414" s="38">
        <v>0.01</v>
      </c>
      <c r="L1414">
        <v>1</v>
      </c>
      <c r="M1414" s="38">
        <v>0.01</v>
      </c>
      <c r="N1414">
        <v>1</v>
      </c>
      <c r="O1414">
        <v>1</v>
      </c>
      <c r="P1414">
        <v>1</v>
      </c>
    </row>
    <row r="1415" spans="1:23" x14ac:dyDescent="0.25">
      <c r="A1415" s="2">
        <v>44531</v>
      </c>
      <c r="B1415" t="s">
        <v>9284</v>
      </c>
      <c r="C1415" t="s">
        <v>9229</v>
      </c>
      <c r="E1415" t="s">
        <v>10228</v>
      </c>
      <c r="F1415" t="s">
        <v>11217</v>
      </c>
      <c r="G1415">
        <v>435</v>
      </c>
      <c r="I1415" s="38">
        <v>1</v>
      </c>
      <c r="J1415">
        <v>435</v>
      </c>
      <c r="K1415" s="38">
        <v>0.2</v>
      </c>
      <c r="L1415">
        <v>85.8</v>
      </c>
      <c r="M1415" s="38">
        <v>1</v>
      </c>
      <c r="N1415">
        <v>435</v>
      </c>
      <c r="O1415">
        <v>337</v>
      </c>
      <c r="Q1415">
        <v>337</v>
      </c>
      <c r="W1415">
        <v>98</v>
      </c>
    </row>
    <row r="1416" spans="1:23" x14ac:dyDescent="0.25">
      <c r="A1416" s="2">
        <v>44552</v>
      </c>
      <c r="B1416" t="s">
        <v>9284</v>
      </c>
      <c r="C1416" t="s">
        <v>9218</v>
      </c>
      <c r="E1416" t="s">
        <v>10915</v>
      </c>
      <c r="F1416" t="s">
        <v>11218</v>
      </c>
      <c r="G1416">
        <v>7.5</v>
      </c>
      <c r="I1416" s="38">
        <v>0.05</v>
      </c>
      <c r="J1416">
        <v>0.4</v>
      </c>
      <c r="K1416" s="38">
        <v>0.01</v>
      </c>
      <c r="L1416">
        <v>0.1</v>
      </c>
      <c r="M1416" s="38">
        <v>0.04</v>
      </c>
      <c r="N1416">
        <v>0.3</v>
      </c>
      <c r="O1416">
        <v>0.3</v>
      </c>
      <c r="R1416">
        <v>0.3</v>
      </c>
    </row>
    <row r="1417" spans="1:23" x14ac:dyDescent="0.25">
      <c r="A1417" s="2">
        <v>44552</v>
      </c>
      <c r="B1417" t="s">
        <v>9276</v>
      </c>
      <c r="C1417" t="s">
        <v>9218</v>
      </c>
      <c r="E1417" t="s">
        <v>10915</v>
      </c>
      <c r="F1417" t="s">
        <v>11218</v>
      </c>
      <c r="G1417">
        <v>3</v>
      </c>
      <c r="I1417" s="38">
        <v>0.05</v>
      </c>
      <c r="J1417">
        <v>0.2</v>
      </c>
      <c r="K1417" s="38">
        <v>0.01</v>
      </c>
      <c r="L1417">
        <v>0</v>
      </c>
      <c r="M1417" s="38">
        <v>0.04</v>
      </c>
      <c r="N1417">
        <v>0.1</v>
      </c>
      <c r="O1417">
        <v>0.1</v>
      </c>
      <c r="R1417">
        <v>0.1</v>
      </c>
    </row>
    <row r="1418" spans="1:23" x14ac:dyDescent="0.25">
      <c r="A1418" s="2">
        <v>44552</v>
      </c>
      <c r="B1418" t="s">
        <v>768</v>
      </c>
      <c r="C1418" t="s">
        <v>9218</v>
      </c>
      <c r="E1418" t="s">
        <v>10915</v>
      </c>
      <c r="F1418" t="s">
        <v>11218</v>
      </c>
      <c r="G1418">
        <v>139.5</v>
      </c>
      <c r="I1418" s="38">
        <v>0.05</v>
      </c>
      <c r="J1418">
        <v>7.4</v>
      </c>
      <c r="K1418" s="38">
        <v>0.01</v>
      </c>
      <c r="L1418">
        <v>2</v>
      </c>
      <c r="M1418" s="38">
        <v>0.04</v>
      </c>
      <c r="N1418">
        <v>6.1</v>
      </c>
      <c r="O1418">
        <v>6.1</v>
      </c>
      <c r="R1418">
        <v>6.1</v>
      </c>
    </row>
    <row r="1419" spans="1:23" x14ac:dyDescent="0.25">
      <c r="A1419" s="2">
        <v>44400</v>
      </c>
      <c r="B1419" t="s">
        <v>9243</v>
      </c>
      <c r="C1419" t="s">
        <v>9218</v>
      </c>
      <c r="E1419" t="s">
        <v>10782</v>
      </c>
      <c r="F1419" t="s">
        <v>11073</v>
      </c>
      <c r="G1419">
        <v>2.2999999999999998</v>
      </c>
      <c r="I1419" s="38">
        <v>1</v>
      </c>
      <c r="J1419">
        <v>2.2999999999999998</v>
      </c>
      <c r="K1419" s="38">
        <v>1</v>
      </c>
      <c r="L1419">
        <v>2.2999999999999998</v>
      </c>
      <c r="M1419" s="38">
        <v>1</v>
      </c>
      <c r="N1419">
        <v>2.2999999999999998</v>
      </c>
      <c r="O1419">
        <v>2.2999999999999998</v>
      </c>
      <c r="P1419">
        <v>2.2999999999999998</v>
      </c>
    </row>
    <row r="1420" spans="1:23" x14ac:dyDescent="0.25">
      <c r="A1420" s="2">
        <v>44489</v>
      </c>
      <c r="B1420" t="s">
        <v>9243</v>
      </c>
      <c r="C1420" t="s">
        <v>9218</v>
      </c>
      <c r="E1420" t="s">
        <v>10782</v>
      </c>
      <c r="F1420" t="s">
        <v>11073</v>
      </c>
      <c r="G1420">
        <v>13.8</v>
      </c>
      <c r="I1420" s="38">
        <v>1</v>
      </c>
      <c r="J1420">
        <v>13.8</v>
      </c>
      <c r="K1420" s="38">
        <v>1</v>
      </c>
      <c r="L1420">
        <v>13.8</v>
      </c>
      <c r="M1420" s="38">
        <v>1</v>
      </c>
      <c r="N1420">
        <v>13.8</v>
      </c>
      <c r="O1420">
        <v>13.8</v>
      </c>
      <c r="P1420">
        <v>13.8</v>
      </c>
    </row>
    <row r="1421" spans="1:23" x14ac:dyDescent="0.25">
      <c r="A1421" s="2">
        <v>44218</v>
      </c>
      <c r="B1421" t="s">
        <v>9364</v>
      </c>
      <c r="C1421" t="s">
        <v>9229</v>
      </c>
      <c r="E1421" t="s">
        <v>10916</v>
      </c>
      <c r="F1421" t="s">
        <v>11219</v>
      </c>
      <c r="G1421">
        <v>200</v>
      </c>
      <c r="I1421" s="38">
        <v>0.18</v>
      </c>
      <c r="J1421">
        <v>36</v>
      </c>
      <c r="K1421" s="38"/>
      <c r="M1421" s="38">
        <v>0.18</v>
      </c>
      <c r="N1421">
        <v>36</v>
      </c>
      <c r="O1421">
        <v>36</v>
      </c>
      <c r="P1421">
        <v>10</v>
      </c>
      <c r="R1421">
        <v>10</v>
      </c>
      <c r="U1421">
        <v>4</v>
      </c>
      <c r="V1421">
        <v>12</v>
      </c>
    </row>
    <row r="1422" spans="1:23" x14ac:dyDescent="0.25">
      <c r="A1422" s="2">
        <v>44341</v>
      </c>
      <c r="B1422" t="s">
        <v>9364</v>
      </c>
      <c r="C1422" t="s">
        <v>9224</v>
      </c>
      <c r="E1422" t="s">
        <v>10084</v>
      </c>
      <c r="F1422" t="s">
        <v>11081</v>
      </c>
      <c r="G1422">
        <v>100</v>
      </c>
      <c r="I1422" s="38">
        <v>0.33</v>
      </c>
      <c r="J1422">
        <v>33</v>
      </c>
      <c r="K1422" s="38"/>
      <c r="M1422" s="38">
        <v>0.33</v>
      </c>
      <c r="N1422">
        <v>33</v>
      </c>
      <c r="O1422">
        <v>33</v>
      </c>
      <c r="P1422">
        <v>11</v>
      </c>
      <c r="Q1422">
        <v>11</v>
      </c>
      <c r="V1422">
        <v>11</v>
      </c>
    </row>
    <row r="1423" spans="1:23" x14ac:dyDescent="0.25">
      <c r="A1423" s="2">
        <v>44368</v>
      </c>
      <c r="B1423" t="s">
        <v>10707</v>
      </c>
      <c r="C1423" t="s">
        <v>9224</v>
      </c>
      <c r="E1423" t="s">
        <v>10917</v>
      </c>
      <c r="F1423" t="s">
        <v>11220</v>
      </c>
      <c r="G1423">
        <v>16.8</v>
      </c>
      <c r="I1423" s="38">
        <v>0.02</v>
      </c>
      <c r="J1423">
        <v>0.3</v>
      </c>
      <c r="K1423" s="38">
        <v>0.01</v>
      </c>
      <c r="L1423">
        <v>0.2</v>
      </c>
      <c r="M1423" s="38">
        <v>0.01</v>
      </c>
      <c r="N1423">
        <v>0.2</v>
      </c>
      <c r="O1423">
        <v>0.2</v>
      </c>
      <c r="P1423">
        <v>0.2</v>
      </c>
    </row>
    <row r="1424" spans="1:23" x14ac:dyDescent="0.25">
      <c r="A1424" s="2">
        <v>44539</v>
      </c>
      <c r="B1424" t="s">
        <v>9276</v>
      </c>
      <c r="C1424" t="s">
        <v>9218</v>
      </c>
      <c r="E1424" t="s">
        <v>10918</v>
      </c>
      <c r="F1424" t="s">
        <v>11221</v>
      </c>
      <c r="G1424">
        <v>50</v>
      </c>
      <c r="I1424" s="38">
        <v>0.43</v>
      </c>
      <c r="J1424">
        <v>21.5</v>
      </c>
      <c r="K1424" s="38">
        <v>0.03</v>
      </c>
      <c r="L1424">
        <v>1.6</v>
      </c>
      <c r="M1424" s="38">
        <v>0.41</v>
      </c>
      <c r="N1424">
        <v>20.7</v>
      </c>
      <c r="O1424">
        <v>20.7</v>
      </c>
      <c r="R1424">
        <v>20.7</v>
      </c>
    </row>
    <row r="1425" spans="1:22" x14ac:dyDescent="0.25">
      <c r="A1425" s="2">
        <v>44369</v>
      </c>
      <c r="B1425" t="s">
        <v>9364</v>
      </c>
      <c r="C1425" t="s">
        <v>9218</v>
      </c>
      <c r="E1425" t="s">
        <v>10330</v>
      </c>
      <c r="F1425" t="s">
        <v>11222</v>
      </c>
      <c r="G1425">
        <v>100</v>
      </c>
      <c r="I1425" s="38">
        <v>0.9</v>
      </c>
      <c r="J1425">
        <v>89.5</v>
      </c>
      <c r="K1425" s="38"/>
      <c r="M1425" s="38">
        <v>0.9</v>
      </c>
      <c r="N1425">
        <v>89.5</v>
      </c>
      <c r="O1425">
        <v>89.5</v>
      </c>
      <c r="V1425">
        <v>89.5</v>
      </c>
    </row>
    <row r="1426" spans="1:22" x14ac:dyDescent="0.25">
      <c r="A1426" s="2">
        <v>44547</v>
      </c>
      <c r="B1426" t="s">
        <v>9228</v>
      </c>
      <c r="C1426" t="s">
        <v>9229</v>
      </c>
      <c r="E1426" t="s">
        <v>10919</v>
      </c>
      <c r="F1426" t="s">
        <v>11223</v>
      </c>
      <c r="G1426">
        <v>200</v>
      </c>
      <c r="I1426" s="38">
        <v>1</v>
      </c>
      <c r="J1426">
        <v>200</v>
      </c>
      <c r="K1426" s="38"/>
      <c r="M1426" s="38">
        <v>1</v>
      </c>
      <c r="N1426">
        <v>200</v>
      </c>
      <c r="O1426">
        <v>200</v>
      </c>
      <c r="P1426">
        <v>200</v>
      </c>
    </row>
    <row r="1427" spans="1:22" x14ac:dyDescent="0.25">
      <c r="A1427" s="2">
        <v>44382</v>
      </c>
      <c r="B1427" t="s">
        <v>9273</v>
      </c>
      <c r="C1427" t="s">
        <v>9218</v>
      </c>
      <c r="E1427" t="s">
        <v>10920</v>
      </c>
      <c r="F1427" t="s">
        <v>11224</v>
      </c>
      <c r="G1427">
        <v>8</v>
      </c>
      <c r="I1427" s="38">
        <v>0.02</v>
      </c>
      <c r="J1427">
        <v>0.2</v>
      </c>
      <c r="K1427" s="38"/>
      <c r="M1427" s="38">
        <v>0.02</v>
      </c>
      <c r="N1427">
        <v>0.2</v>
      </c>
      <c r="O1427">
        <v>0.2</v>
      </c>
      <c r="U1427">
        <v>0.2</v>
      </c>
    </row>
    <row r="1428" spans="1:22" x14ac:dyDescent="0.25">
      <c r="A1428" s="2">
        <v>44455</v>
      </c>
      <c r="B1428" t="s">
        <v>768</v>
      </c>
      <c r="C1428" t="s">
        <v>9218</v>
      </c>
      <c r="E1428" t="s">
        <v>10921</v>
      </c>
      <c r="F1428" t="s">
        <v>11225</v>
      </c>
      <c r="G1428">
        <v>250</v>
      </c>
      <c r="I1428" s="38">
        <v>1</v>
      </c>
      <c r="J1428">
        <v>250</v>
      </c>
      <c r="K1428" s="38"/>
      <c r="M1428" s="38">
        <v>1</v>
      </c>
      <c r="N1428">
        <v>250</v>
      </c>
      <c r="O1428">
        <v>250</v>
      </c>
      <c r="V1428">
        <v>250</v>
      </c>
    </row>
    <row r="1429" spans="1:22" x14ac:dyDescent="0.25">
      <c r="A1429" s="2">
        <v>44530</v>
      </c>
      <c r="B1429" t="s">
        <v>9373</v>
      </c>
      <c r="C1429" t="s">
        <v>10711</v>
      </c>
      <c r="E1429" t="s">
        <v>10922</v>
      </c>
      <c r="F1429" t="s">
        <v>11226</v>
      </c>
      <c r="G1429">
        <v>35</v>
      </c>
      <c r="I1429" s="38">
        <v>1</v>
      </c>
      <c r="J1429">
        <v>35</v>
      </c>
      <c r="K1429" s="38">
        <v>1</v>
      </c>
      <c r="L1429">
        <v>35</v>
      </c>
      <c r="M1429" s="38">
        <v>1</v>
      </c>
      <c r="N1429">
        <v>35</v>
      </c>
      <c r="O1429">
        <v>35</v>
      </c>
      <c r="P1429">
        <v>35</v>
      </c>
    </row>
    <row r="1430" spans="1:22" x14ac:dyDescent="0.25">
      <c r="A1430" s="2">
        <v>44470</v>
      </c>
      <c r="B1430" t="s">
        <v>9279</v>
      </c>
      <c r="C1430" t="s">
        <v>9218</v>
      </c>
      <c r="E1430" t="s">
        <v>10923</v>
      </c>
      <c r="F1430" t="s">
        <v>11227</v>
      </c>
      <c r="G1430">
        <v>300</v>
      </c>
      <c r="I1430" s="38">
        <v>0.54</v>
      </c>
      <c r="J1430">
        <v>162</v>
      </c>
      <c r="K1430" s="38">
        <v>0.43</v>
      </c>
      <c r="L1430">
        <v>129</v>
      </c>
      <c r="M1430" s="38">
        <v>0.11</v>
      </c>
      <c r="N1430">
        <v>33</v>
      </c>
      <c r="O1430">
        <v>33</v>
      </c>
      <c r="P1430">
        <v>33</v>
      </c>
    </row>
    <row r="1431" spans="1:22" x14ac:dyDescent="0.25">
      <c r="A1431" s="2">
        <v>44545</v>
      </c>
      <c r="B1431" t="s">
        <v>9243</v>
      </c>
      <c r="C1431" t="s">
        <v>318</v>
      </c>
      <c r="E1431" t="s">
        <v>10924</v>
      </c>
      <c r="F1431" t="s">
        <v>11228</v>
      </c>
      <c r="G1431">
        <v>70</v>
      </c>
      <c r="I1431" s="38">
        <v>0.01</v>
      </c>
      <c r="J1431">
        <v>0.7</v>
      </c>
      <c r="K1431" s="38">
        <v>0.01</v>
      </c>
      <c r="L1431">
        <v>0.4</v>
      </c>
      <c r="M1431" s="38">
        <v>0.01</v>
      </c>
      <c r="N1431">
        <v>0.4</v>
      </c>
      <c r="O1431">
        <v>0.4</v>
      </c>
      <c r="P1431">
        <v>0.4</v>
      </c>
    </row>
    <row r="1432" spans="1:22" x14ac:dyDescent="0.25">
      <c r="A1432" s="2">
        <v>44547</v>
      </c>
      <c r="B1432" t="s">
        <v>9243</v>
      </c>
      <c r="C1432" t="s">
        <v>318</v>
      </c>
      <c r="E1432" t="s">
        <v>10925</v>
      </c>
      <c r="F1432" t="s">
        <v>11229</v>
      </c>
      <c r="G1432">
        <v>59</v>
      </c>
      <c r="I1432" s="38">
        <v>0.01</v>
      </c>
      <c r="J1432">
        <v>0.6</v>
      </c>
      <c r="K1432" s="38">
        <v>0.01</v>
      </c>
      <c r="L1432">
        <v>0.3</v>
      </c>
      <c r="M1432" s="38">
        <v>0.01</v>
      </c>
      <c r="N1432">
        <v>0.3</v>
      </c>
      <c r="O1432">
        <v>0.3</v>
      </c>
      <c r="P1432">
        <v>0.3</v>
      </c>
    </row>
    <row r="1433" spans="1:22" x14ac:dyDescent="0.25">
      <c r="A1433" s="2">
        <v>44239</v>
      </c>
      <c r="B1433" t="s">
        <v>9273</v>
      </c>
      <c r="C1433" t="s">
        <v>9218</v>
      </c>
      <c r="E1433" t="s">
        <v>10241</v>
      </c>
      <c r="F1433" t="s">
        <v>11230</v>
      </c>
      <c r="G1433">
        <v>700</v>
      </c>
      <c r="I1433" s="38">
        <v>1</v>
      </c>
      <c r="J1433">
        <v>700</v>
      </c>
      <c r="K1433" s="38">
        <v>1</v>
      </c>
      <c r="L1433">
        <v>700</v>
      </c>
      <c r="M1433" s="38">
        <v>1</v>
      </c>
      <c r="N1433">
        <v>700</v>
      </c>
      <c r="O1433">
        <v>700</v>
      </c>
      <c r="S1433">
        <v>700</v>
      </c>
    </row>
    <row r="1434" spans="1:22" x14ac:dyDescent="0.25">
      <c r="A1434" s="2">
        <v>44239</v>
      </c>
      <c r="B1434" t="s">
        <v>9273</v>
      </c>
      <c r="C1434" t="s">
        <v>9229</v>
      </c>
      <c r="E1434" t="s">
        <v>10926</v>
      </c>
      <c r="F1434" t="s">
        <v>11231</v>
      </c>
      <c r="G1434">
        <v>1000</v>
      </c>
      <c r="I1434" s="38">
        <v>0.1</v>
      </c>
      <c r="J1434">
        <v>100</v>
      </c>
      <c r="K1434" s="38"/>
      <c r="M1434" s="38">
        <v>0.1</v>
      </c>
      <c r="N1434">
        <v>100</v>
      </c>
      <c r="O1434">
        <v>100</v>
      </c>
      <c r="Q1434">
        <v>100</v>
      </c>
    </row>
    <row r="1435" spans="1:22" x14ac:dyDescent="0.25">
      <c r="A1435" s="2">
        <v>44286</v>
      </c>
      <c r="B1435" t="s">
        <v>9276</v>
      </c>
      <c r="C1435" t="s">
        <v>9218</v>
      </c>
      <c r="E1435" t="s">
        <v>10927</v>
      </c>
      <c r="F1435" t="s">
        <v>11232</v>
      </c>
      <c r="G1435">
        <v>3</v>
      </c>
      <c r="I1435" s="38">
        <v>1</v>
      </c>
      <c r="J1435">
        <v>3</v>
      </c>
      <c r="K1435" s="38"/>
      <c r="M1435" s="38">
        <v>1</v>
      </c>
      <c r="N1435">
        <v>3</v>
      </c>
      <c r="O1435">
        <v>3</v>
      </c>
      <c r="Q1435">
        <v>3</v>
      </c>
    </row>
    <row r="1436" spans="1:22" x14ac:dyDescent="0.25">
      <c r="A1436" s="2">
        <v>44238</v>
      </c>
      <c r="B1436" t="s">
        <v>9426</v>
      </c>
      <c r="C1436" t="s">
        <v>9218</v>
      </c>
      <c r="E1436" t="s">
        <v>10928</v>
      </c>
      <c r="F1436" t="s">
        <v>11233</v>
      </c>
      <c r="G1436">
        <v>72</v>
      </c>
      <c r="I1436" s="38">
        <v>1</v>
      </c>
      <c r="J1436">
        <v>72</v>
      </c>
      <c r="K1436" s="38"/>
      <c r="M1436" s="38">
        <v>1</v>
      </c>
      <c r="N1436">
        <v>72</v>
      </c>
      <c r="O1436">
        <v>72</v>
      </c>
      <c r="R1436">
        <v>72</v>
      </c>
    </row>
    <row r="1437" spans="1:22" x14ac:dyDescent="0.25">
      <c r="A1437" s="2">
        <v>44238</v>
      </c>
      <c r="B1437" t="s">
        <v>9243</v>
      </c>
      <c r="C1437" t="s">
        <v>9218</v>
      </c>
      <c r="E1437" t="s">
        <v>10928</v>
      </c>
      <c r="F1437" t="s">
        <v>11233</v>
      </c>
      <c r="G1437">
        <v>78</v>
      </c>
      <c r="I1437" s="38">
        <v>1</v>
      </c>
      <c r="J1437">
        <v>78</v>
      </c>
      <c r="K1437" s="38"/>
      <c r="M1437" s="38">
        <v>1</v>
      </c>
      <c r="N1437">
        <v>78</v>
      </c>
      <c r="O1437">
        <v>78</v>
      </c>
      <c r="R1437">
        <v>78</v>
      </c>
    </row>
    <row r="1438" spans="1:22" x14ac:dyDescent="0.25">
      <c r="A1438" s="2">
        <v>44238</v>
      </c>
      <c r="B1438" t="s">
        <v>9243</v>
      </c>
      <c r="C1438" t="s">
        <v>9218</v>
      </c>
      <c r="E1438" t="s">
        <v>10928</v>
      </c>
      <c r="F1438" t="s">
        <v>11233</v>
      </c>
      <c r="G1438">
        <v>50</v>
      </c>
      <c r="I1438" s="38">
        <v>1</v>
      </c>
      <c r="J1438">
        <v>50</v>
      </c>
      <c r="K1438" s="38"/>
      <c r="M1438" s="38">
        <v>1</v>
      </c>
      <c r="N1438">
        <v>50</v>
      </c>
      <c r="O1438">
        <v>50</v>
      </c>
      <c r="R1438">
        <v>50</v>
      </c>
    </row>
    <row r="1439" spans="1:22" x14ac:dyDescent="0.25">
      <c r="A1439" s="2">
        <v>44475</v>
      </c>
      <c r="B1439" t="s">
        <v>10707</v>
      </c>
      <c r="C1439" t="s">
        <v>9224</v>
      </c>
      <c r="E1439" t="s">
        <v>10929</v>
      </c>
      <c r="F1439" t="s">
        <v>11220</v>
      </c>
      <c r="G1439">
        <v>173.3</v>
      </c>
      <c r="I1439" s="38">
        <v>0.02</v>
      </c>
      <c r="J1439">
        <v>3.5</v>
      </c>
      <c r="K1439" s="38">
        <v>0.01</v>
      </c>
      <c r="L1439">
        <v>1.7</v>
      </c>
      <c r="M1439" s="38">
        <v>0.01</v>
      </c>
      <c r="N1439">
        <v>1.7</v>
      </c>
      <c r="O1439">
        <v>1.7</v>
      </c>
      <c r="P1439">
        <v>1.7</v>
      </c>
    </row>
    <row r="1440" spans="1:22" x14ac:dyDescent="0.25">
      <c r="A1440" s="2">
        <v>44546</v>
      </c>
      <c r="B1440" t="s">
        <v>9289</v>
      </c>
      <c r="C1440" t="s">
        <v>9229</v>
      </c>
      <c r="E1440" t="s">
        <v>10930</v>
      </c>
      <c r="F1440" t="s">
        <v>11234</v>
      </c>
      <c r="G1440">
        <v>0.9</v>
      </c>
      <c r="I1440" s="38">
        <v>1</v>
      </c>
      <c r="J1440">
        <v>0.9</v>
      </c>
      <c r="K1440" s="38"/>
      <c r="M1440" s="38">
        <v>1</v>
      </c>
      <c r="N1440">
        <v>0.9</v>
      </c>
      <c r="O1440">
        <v>0.9</v>
      </c>
      <c r="P1440">
        <v>0.3</v>
      </c>
      <c r="Q1440">
        <v>0.6</v>
      </c>
    </row>
    <row r="1441" spans="1:23" x14ac:dyDescent="0.25">
      <c r="A1441" s="2">
        <v>44546</v>
      </c>
      <c r="B1441" t="s">
        <v>9243</v>
      </c>
      <c r="C1441" t="s">
        <v>9229</v>
      </c>
      <c r="E1441" t="s">
        <v>10930</v>
      </c>
      <c r="F1441" t="s">
        <v>11234</v>
      </c>
      <c r="G1441">
        <v>44.3</v>
      </c>
      <c r="I1441" s="38">
        <v>1</v>
      </c>
      <c r="J1441">
        <v>44.3</v>
      </c>
      <c r="K1441" s="38"/>
      <c r="M1441" s="38">
        <v>1</v>
      </c>
      <c r="N1441">
        <v>44.3</v>
      </c>
      <c r="O1441">
        <v>44.3</v>
      </c>
      <c r="P1441">
        <v>13.3</v>
      </c>
      <c r="Q1441">
        <v>31</v>
      </c>
    </row>
    <row r="1442" spans="1:23" x14ac:dyDescent="0.25">
      <c r="A1442" s="2">
        <v>44257</v>
      </c>
      <c r="B1442" t="s">
        <v>7066</v>
      </c>
      <c r="C1442" t="s">
        <v>9229</v>
      </c>
      <c r="E1442" t="s">
        <v>10931</v>
      </c>
      <c r="F1442" t="s">
        <v>11235</v>
      </c>
      <c r="G1442">
        <v>200</v>
      </c>
      <c r="I1442" s="38">
        <v>0.28000000000000003</v>
      </c>
      <c r="J1442">
        <v>56</v>
      </c>
      <c r="K1442" s="38"/>
      <c r="M1442" s="38">
        <v>0.28000000000000003</v>
      </c>
      <c r="N1442">
        <v>56</v>
      </c>
      <c r="O1442">
        <v>32</v>
      </c>
      <c r="P1442">
        <v>14</v>
      </c>
      <c r="Q1442">
        <v>14</v>
      </c>
      <c r="T1442">
        <v>4</v>
      </c>
      <c r="W1442">
        <v>24</v>
      </c>
    </row>
    <row r="1443" spans="1:23" x14ac:dyDescent="0.25">
      <c r="A1443" s="2">
        <v>44546</v>
      </c>
      <c r="B1443" t="s">
        <v>4733</v>
      </c>
      <c r="C1443" t="s">
        <v>9224</v>
      </c>
      <c r="E1443" t="s">
        <v>10932</v>
      </c>
      <c r="F1443" t="s">
        <v>11236</v>
      </c>
      <c r="G1443">
        <v>6</v>
      </c>
      <c r="I1443" s="38">
        <v>0.02</v>
      </c>
      <c r="J1443">
        <v>0.1</v>
      </c>
      <c r="K1443" s="38">
        <v>0.01</v>
      </c>
      <c r="L1443">
        <v>0.1</v>
      </c>
      <c r="M1443" s="38">
        <v>0.01</v>
      </c>
      <c r="N1443">
        <v>0.1</v>
      </c>
      <c r="O1443">
        <v>0.1</v>
      </c>
      <c r="P1443">
        <v>0.1</v>
      </c>
    </row>
    <row r="1444" spans="1:23" x14ac:dyDescent="0.25">
      <c r="A1444" s="2">
        <v>44530</v>
      </c>
      <c r="B1444" t="s">
        <v>9228</v>
      </c>
      <c r="C1444" t="s">
        <v>9229</v>
      </c>
      <c r="E1444" t="s">
        <v>10933</v>
      </c>
      <c r="F1444" t="s">
        <v>11237</v>
      </c>
      <c r="G1444">
        <v>150</v>
      </c>
      <c r="I1444" s="38">
        <v>0.46</v>
      </c>
      <c r="J1444">
        <v>69</v>
      </c>
      <c r="K1444" s="38">
        <v>0.12</v>
      </c>
      <c r="L1444">
        <v>18</v>
      </c>
      <c r="M1444" s="38">
        <v>0.39</v>
      </c>
      <c r="N1444">
        <v>58.5</v>
      </c>
      <c r="O1444">
        <v>52.5</v>
      </c>
      <c r="P1444">
        <v>10.5</v>
      </c>
      <c r="Q1444">
        <v>42</v>
      </c>
      <c r="W1444">
        <v>6</v>
      </c>
    </row>
    <row r="1445" spans="1:23" x14ac:dyDescent="0.25">
      <c r="A1445" s="2">
        <v>44376</v>
      </c>
      <c r="B1445" t="s">
        <v>6429</v>
      </c>
      <c r="C1445" t="s">
        <v>9224</v>
      </c>
      <c r="E1445" t="s">
        <v>10934</v>
      </c>
      <c r="F1445" t="s">
        <v>11238</v>
      </c>
      <c r="G1445">
        <v>40</v>
      </c>
      <c r="I1445" s="38">
        <v>0.02</v>
      </c>
      <c r="J1445">
        <v>0.8</v>
      </c>
      <c r="K1445" s="38">
        <v>0.01</v>
      </c>
      <c r="L1445">
        <v>0.4</v>
      </c>
      <c r="M1445" s="38">
        <v>0.01</v>
      </c>
      <c r="N1445">
        <v>0.4</v>
      </c>
      <c r="O1445">
        <v>0.4</v>
      </c>
      <c r="P1445">
        <v>0.4</v>
      </c>
    </row>
    <row r="1446" spans="1:23" x14ac:dyDescent="0.25">
      <c r="A1446" s="2">
        <v>44550</v>
      </c>
      <c r="B1446" t="s">
        <v>9228</v>
      </c>
      <c r="C1446" t="s">
        <v>9218</v>
      </c>
      <c r="E1446" t="s">
        <v>10935</v>
      </c>
      <c r="F1446" t="s">
        <v>11239</v>
      </c>
      <c r="G1446">
        <v>3.8</v>
      </c>
      <c r="I1446" s="38">
        <v>1</v>
      </c>
      <c r="J1446">
        <v>3.8</v>
      </c>
      <c r="K1446" s="38">
        <v>1</v>
      </c>
      <c r="L1446">
        <v>3.8</v>
      </c>
      <c r="M1446" s="38">
        <v>0.5</v>
      </c>
      <c r="N1446">
        <v>1.9</v>
      </c>
      <c r="W1446">
        <v>1.9</v>
      </c>
    </row>
    <row r="1447" spans="1:23" x14ac:dyDescent="0.25">
      <c r="A1447" s="2">
        <v>44519</v>
      </c>
      <c r="B1447" t="s">
        <v>9273</v>
      </c>
      <c r="C1447" t="s">
        <v>9218</v>
      </c>
      <c r="E1447" t="s">
        <v>10855</v>
      </c>
      <c r="F1447" t="s">
        <v>11240</v>
      </c>
      <c r="G1447">
        <v>125</v>
      </c>
      <c r="I1447" s="38">
        <v>0.23</v>
      </c>
      <c r="J1447">
        <v>29.3</v>
      </c>
      <c r="K1447" s="38">
        <v>0.08</v>
      </c>
      <c r="L1447">
        <v>9.6</v>
      </c>
      <c r="M1447" s="38">
        <v>0.16</v>
      </c>
      <c r="N1447">
        <v>19.7</v>
      </c>
      <c r="O1447">
        <v>19.7</v>
      </c>
      <c r="R1447">
        <v>19.7</v>
      </c>
    </row>
    <row r="1448" spans="1:23" x14ac:dyDescent="0.25">
      <c r="A1448" s="2">
        <v>44461</v>
      </c>
      <c r="B1448" t="s">
        <v>7066</v>
      </c>
      <c r="C1448" t="s">
        <v>9218</v>
      </c>
      <c r="E1448" t="s">
        <v>10936</v>
      </c>
      <c r="F1448" t="s">
        <v>11241</v>
      </c>
      <c r="G1448">
        <v>177</v>
      </c>
      <c r="I1448" s="38">
        <v>0.1</v>
      </c>
      <c r="J1448">
        <v>17.899999999999999</v>
      </c>
      <c r="K1448" s="38">
        <v>0.05</v>
      </c>
      <c r="L1448">
        <v>9.1999999999999993</v>
      </c>
      <c r="M1448" s="38">
        <v>0.05</v>
      </c>
      <c r="N1448">
        <v>8.6</v>
      </c>
      <c r="W1448">
        <v>8.6</v>
      </c>
    </row>
    <row r="1449" spans="1:23" x14ac:dyDescent="0.25">
      <c r="A1449" s="2">
        <v>44461</v>
      </c>
      <c r="B1449" t="s">
        <v>7066</v>
      </c>
      <c r="C1449" t="s">
        <v>9218</v>
      </c>
      <c r="E1449" t="s">
        <v>10937</v>
      </c>
      <c r="F1449" t="s">
        <v>11242</v>
      </c>
      <c r="G1449">
        <v>365</v>
      </c>
      <c r="I1449" s="38">
        <v>0.04</v>
      </c>
      <c r="J1449">
        <v>15.9</v>
      </c>
      <c r="K1449" s="38">
        <v>0.01</v>
      </c>
      <c r="L1449">
        <v>4.0999999999999996</v>
      </c>
      <c r="M1449" s="38">
        <v>0.03</v>
      </c>
      <c r="N1449">
        <v>11.8</v>
      </c>
      <c r="O1449">
        <v>10.5</v>
      </c>
      <c r="R1449">
        <v>10.5</v>
      </c>
      <c r="W1449">
        <v>1.4</v>
      </c>
    </row>
    <row r="1450" spans="1:23" x14ac:dyDescent="0.25">
      <c r="A1450" s="2">
        <v>44543</v>
      </c>
      <c r="B1450" t="s">
        <v>9228</v>
      </c>
      <c r="C1450" t="s">
        <v>9229</v>
      </c>
      <c r="E1450" t="s">
        <v>10366</v>
      </c>
      <c r="F1450" t="s">
        <v>10694</v>
      </c>
      <c r="G1450">
        <v>500</v>
      </c>
      <c r="I1450" s="38">
        <v>1</v>
      </c>
      <c r="J1450">
        <v>500</v>
      </c>
      <c r="K1450" s="38"/>
      <c r="M1450" s="38">
        <v>1</v>
      </c>
      <c r="N1450">
        <v>500</v>
      </c>
      <c r="O1450">
        <v>500</v>
      </c>
      <c r="S1450">
        <v>500</v>
      </c>
    </row>
    <row r="1451" spans="1:23" x14ac:dyDescent="0.25">
      <c r="A1451" s="2">
        <v>44550</v>
      </c>
      <c r="B1451" t="s">
        <v>7066</v>
      </c>
      <c r="C1451" t="s">
        <v>9224</v>
      </c>
      <c r="E1451" t="s">
        <v>10023</v>
      </c>
      <c r="F1451" t="s">
        <v>10024</v>
      </c>
      <c r="G1451">
        <v>132</v>
      </c>
      <c r="I1451" s="38">
        <v>0.2</v>
      </c>
      <c r="J1451">
        <v>26.4</v>
      </c>
      <c r="K1451" s="38"/>
      <c r="M1451" s="38">
        <v>0.2</v>
      </c>
      <c r="N1451">
        <v>26.4</v>
      </c>
      <c r="O1451">
        <v>26.4</v>
      </c>
      <c r="P1451">
        <v>4</v>
      </c>
      <c r="Q1451">
        <v>6.6</v>
      </c>
      <c r="S1451">
        <v>13.2</v>
      </c>
      <c r="V1451">
        <v>2.6</v>
      </c>
    </row>
    <row r="1452" spans="1:23" x14ac:dyDescent="0.25">
      <c r="A1452" s="2">
        <v>44403</v>
      </c>
      <c r="B1452" t="s">
        <v>9243</v>
      </c>
      <c r="C1452" t="s">
        <v>9218</v>
      </c>
      <c r="E1452" t="s">
        <v>10367</v>
      </c>
      <c r="F1452" t="s">
        <v>11243</v>
      </c>
      <c r="G1452">
        <v>550</v>
      </c>
      <c r="I1452" s="38">
        <v>1</v>
      </c>
      <c r="J1452">
        <v>550</v>
      </c>
      <c r="K1452" s="38"/>
      <c r="M1452" s="38">
        <v>1</v>
      </c>
      <c r="N1452">
        <v>550</v>
      </c>
      <c r="O1452">
        <v>550</v>
      </c>
      <c r="V1452">
        <v>550</v>
      </c>
    </row>
    <row r="1453" spans="1:23" x14ac:dyDescent="0.25">
      <c r="A1453" s="2">
        <v>44538</v>
      </c>
      <c r="B1453" t="s">
        <v>9638</v>
      </c>
      <c r="C1453" t="s">
        <v>10711</v>
      </c>
      <c r="E1453" t="s">
        <v>10938</v>
      </c>
      <c r="F1453" t="s">
        <v>11244</v>
      </c>
      <c r="G1453">
        <v>24.9</v>
      </c>
      <c r="I1453" s="38">
        <v>0.79</v>
      </c>
      <c r="J1453">
        <v>19.7</v>
      </c>
      <c r="K1453" s="38">
        <v>0.15</v>
      </c>
      <c r="L1453">
        <v>3.7</v>
      </c>
      <c r="M1453" s="38">
        <v>0.64</v>
      </c>
      <c r="N1453">
        <v>15.9</v>
      </c>
      <c r="O1453">
        <v>15.9</v>
      </c>
      <c r="P1453">
        <v>5</v>
      </c>
      <c r="Q1453">
        <v>5</v>
      </c>
      <c r="S1453">
        <v>6</v>
      </c>
    </row>
    <row r="1454" spans="1:23" x14ac:dyDescent="0.25">
      <c r="A1454" s="2">
        <v>44322</v>
      </c>
      <c r="B1454" t="s">
        <v>9243</v>
      </c>
      <c r="C1454" t="s">
        <v>9224</v>
      </c>
      <c r="E1454" t="s">
        <v>10939</v>
      </c>
      <c r="F1454" t="s">
        <v>11245</v>
      </c>
      <c r="G1454">
        <v>50</v>
      </c>
      <c r="I1454" s="38">
        <v>1</v>
      </c>
      <c r="J1454">
        <v>50</v>
      </c>
      <c r="K1454" s="38"/>
      <c r="M1454" s="38">
        <v>1</v>
      </c>
      <c r="N1454">
        <v>50</v>
      </c>
      <c r="O1454">
        <v>50</v>
      </c>
      <c r="Q1454">
        <v>50</v>
      </c>
    </row>
    <row r="1455" spans="1:23" x14ac:dyDescent="0.25">
      <c r="A1455" s="2">
        <v>44543</v>
      </c>
      <c r="B1455" t="s">
        <v>9292</v>
      </c>
      <c r="C1455" t="s">
        <v>9224</v>
      </c>
      <c r="E1455" t="s">
        <v>10940</v>
      </c>
      <c r="F1455" t="s">
        <v>11246</v>
      </c>
      <c r="G1455">
        <v>25</v>
      </c>
      <c r="I1455" s="38">
        <v>0.3</v>
      </c>
      <c r="J1455">
        <v>7.5</v>
      </c>
      <c r="K1455" s="38"/>
      <c r="M1455" s="38">
        <v>0.3</v>
      </c>
      <c r="N1455">
        <v>7.5</v>
      </c>
      <c r="O1455">
        <v>7.5</v>
      </c>
      <c r="P1455">
        <v>2.5</v>
      </c>
      <c r="Q1455">
        <v>1.3</v>
      </c>
      <c r="S1455">
        <v>2.5</v>
      </c>
      <c r="U1455">
        <v>1.3</v>
      </c>
    </row>
    <row r="1456" spans="1:23" x14ac:dyDescent="0.25">
      <c r="A1456" s="2">
        <v>44543</v>
      </c>
      <c r="B1456" t="s">
        <v>9380</v>
      </c>
      <c r="C1456" t="s">
        <v>9218</v>
      </c>
      <c r="E1456" t="s">
        <v>10856</v>
      </c>
      <c r="F1456" t="s">
        <v>11247</v>
      </c>
      <c r="G1456">
        <v>100</v>
      </c>
      <c r="I1456" s="38">
        <v>0.95</v>
      </c>
      <c r="J1456">
        <v>95</v>
      </c>
      <c r="K1456" s="38"/>
      <c r="M1456" s="38">
        <v>0.95</v>
      </c>
      <c r="N1456">
        <v>95</v>
      </c>
      <c r="O1456">
        <v>95</v>
      </c>
      <c r="V1456">
        <v>95</v>
      </c>
    </row>
    <row r="1457" spans="1:23" x14ac:dyDescent="0.25">
      <c r="A1457" s="2">
        <v>44537</v>
      </c>
      <c r="B1457" t="s">
        <v>4726</v>
      </c>
      <c r="C1457" t="s">
        <v>9218</v>
      </c>
      <c r="E1457" t="s">
        <v>10801</v>
      </c>
      <c r="F1457" t="s">
        <v>11095</v>
      </c>
      <c r="G1457">
        <v>90</v>
      </c>
      <c r="I1457" s="38">
        <v>0.79</v>
      </c>
      <c r="J1457">
        <v>70.900000000000006</v>
      </c>
      <c r="K1457" s="38"/>
      <c r="M1457" s="38">
        <v>0.79</v>
      </c>
      <c r="N1457">
        <v>70.900000000000006</v>
      </c>
      <c r="O1457">
        <v>70.900000000000006</v>
      </c>
      <c r="V1457">
        <v>70.900000000000006</v>
      </c>
    </row>
    <row r="1458" spans="1:23" x14ac:dyDescent="0.25">
      <c r="A1458" s="2">
        <v>44496</v>
      </c>
      <c r="B1458" t="s">
        <v>9243</v>
      </c>
      <c r="C1458" t="s">
        <v>9218</v>
      </c>
      <c r="E1458" t="s">
        <v>10941</v>
      </c>
      <c r="F1458" t="s">
        <v>11248</v>
      </c>
      <c r="G1458">
        <v>57.5</v>
      </c>
      <c r="I1458" s="38">
        <v>0.03</v>
      </c>
      <c r="J1458">
        <v>1.8</v>
      </c>
      <c r="K1458" s="38"/>
      <c r="M1458" s="38">
        <v>0.03</v>
      </c>
      <c r="N1458">
        <v>1.8</v>
      </c>
      <c r="O1458">
        <v>1.8</v>
      </c>
      <c r="Q1458">
        <v>1.8</v>
      </c>
    </row>
    <row r="1459" spans="1:23" x14ac:dyDescent="0.25">
      <c r="A1459" s="2">
        <v>44546</v>
      </c>
      <c r="B1459" t="s">
        <v>9638</v>
      </c>
      <c r="C1459" t="s">
        <v>10711</v>
      </c>
      <c r="E1459" t="s">
        <v>10942</v>
      </c>
      <c r="F1459" t="s">
        <v>11249</v>
      </c>
      <c r="G1459">
        <v>17.600000000000001</v>
      </c>
      <c r="I1459" s="38">
        <v>0.7</v>
      </c>
      <c r="J1459">
        <v>12.4</v>
      </c>
      <c r="K1459" s="38">
        <v>0.7</v>
      </c>
      <c r="L1459">
        <v>12.4</v>
      </c>
      <c r="M1459" s="38">
        <v>0.7</v>
      </c>
      <c r="N1459">
        <v>12.4</v>
      </c>
      <c r="O1459">
        <v>12.4</v>
      </c>
      <c r="U1459">
        <v>12.4</v>
      </c>
    </row>
    <row r="1460" spans="1:23" x14ac:dyDescent="0.25">
      <c r="A1460" s="2">
        <v>44539</v>
      </c>
      <c r="B1460" t="s">
        <v>6278</v>
      </c>
      <c r="C1460" t="s">
        <v>9224</v>
      </c>
      <c r="E1460" t="s">
        <v>10943</v>
      </c>
      <c r="F1460" t="s">
        <v>11250</v>
      </c>
      <c r="G1460">
        <v>9</v>
      </c>
      <c r="I1460" s="38">
        <v>0.02</v>
      </c>
      <c r="J1460">
        <v>0.2</v>
      </c>
      <c r="K1460" s="38">
        <v>0.01</v>
      </c>
      <c r="L1460">
        <v>0.1</v>
      </c>
      <c r="M1460" s="38">
        <v>0.01</v>
      </c>
      <c r="N1460">
        <v>0.1</v>
      </c>
      <c r="O1460">
        <v>0.1</v>
      </c>
      <c r="P1460">
        <v>0.1</v>
      </c>
    </row>
    <row r="1461" spans="1:23" x14ac:dyDescent="0.25">
      <c r="A1461" s="2">
        <v>44536</v>
      </c>
      <c r="B1461" t="s">
        <v>9228</v>
      </c>
      <c r="C1461" t="s">
        <v>9218</v>
      </c>
      <c r="E1461" t="s">
        <v>10944</v>
      </c>
      <c r="F1461" t="s">
        <v>11251</v>
      </c>
      <c r="G1461">
        <v>40</v>
      </c>
      <c r="I1461" s="38">
        <v>0.87</v>
      </c>
      <c r="J1461">
        <v>34.6</v>
      </c>
      <c r="K1461" s="38">
        <v>0.04</v>
      </c>
      <c r="L1461">
        <v>1.6</v>
      </c>
      <c r="M1461" s="38">
        <v>0.87</v>
      </c>
      <c r="N1461">
        <v>34.6</v>
      </c>
      <c r="O1461">
        <v>34.6</v>
      </c>
      <c r="Q1461">
        <v>34.6</v>
      </c>
    </row>
    <row r="1462" spans="1:23" x14ac:dyDescent="0.25">
      <c r="A1462" s="2">
        <v>44390</v>
      </c>
      <c r="B1462" t="s">
        <v>9273</v>
      </c>
      <c r="C1462" t="s">
        <v>9218</v>
      </c>
      <c r="E1462" t="s">
        <v>10945</v>
      </c>
      <c r="F1462" t="s">
        <v>11252</v>
      </c>
      <c r="G1462">
        <v>25</v>
      </c>
      <c r="I1462" s="38">
        <v>0.8</v>
      </c>
      <c r="J1462">
        <v>20</v>
      </c>
      <c r="K1462" s="38"/>
      <c r="M1462" s="38">
        <v>0.8</v>
      </c>
      <c r="N1462">
        <v>20</v>
      </c>
      <c r="O1462">
        <v>20</v>
      </c>
      <c r="S1462">
        <v>20</v>
      </c>
    </row>
    <row r="1463" spans="1:23" x14ac:dyDescent="0.25">
      <c r="A1463" s="2">
        <v>44553</v>
      </c>
      <c r="B1463" t="s">
        <v>7066</v>
      </c>
      <c r="C1463" t="s">
        <v>10713</v>
      </c>
      <c r="E1463" t="s">
        <v>10946</v>
      </c>
      <c r="F1463" t="s">
        <v>11253</v>
      </c>
      <c r="G1463">
        <v>64.8</v>
      </c>
      <c r="I1463" s="38">
        <v>0.88</v>
      </c>
      <c r="J1463">
        <v>56.8</v>
      </c>
      <c r="K1463" s="38">
        <v>0.8</v>
      </c>
      <c r="L1463">
        <v>51.7</v>
      </c>
      <c r="M1463" s="38">
        <v>0.37</v>
      </c>
      <c r="N1463">
        <v>24</v>
      </c>
      <c r="O1463">
        <v>10.7</v>
      </c>
      <c r="U1463">
        <v>10.7</v>
      </c>
      <c r="W1463">
        <v>13.2</v>
      </c>
    </row>
    <row r="1464" spans="1:23" x14ac:dyDescent="0.25">
      <c r="A1464" s="2">
        <v>44540</v>
      </c>
      <c r="B1464" t="s">
        <v>7066</v>
      </c>
      <c r="C1464" t="s">
        <v>9218</v>
      </c>
      <c r="E1464" t="s">
        <v>9325</v>
      </c>
      <c r="F1464" t="s">
        <v>11254</v>
      </c>
      <c r="G1464">
        <v>433.6</v>
      </c>
      <c r="I1464" s="38">
        <v>1</v>
      </c>
      <c r="J1464">
        <v>433.6</v>
      </c>
      <c r="K1464" s="38">
        <v>1</v>
      </c>
      <c r="L1464">
        <v>433.6</v>
      </c>
      <c r="M1464" s="38">
        <v>1</v>
      </c>
      <c r="N1464">
        <v>433.6</v>
      </c>
      <c r="O1464">
        <v>433.6</v>
      </c>
      <c r="S1464">
        <v>433.6</v>
      </c>
    </row>
    <row r="1465" spans="1:23" x14ac:dyDescent="0.25">
      <c r="A1465" s="2">
        <v>44370</v>
      </c>
      <c r="B1465" t="s">
        <v>9276</v>
      </c>
      <c r="C1465" t="s">
        <v>9218</v>
      </c>
      <c r="E1465" t="s">
        <v>10947</v>
      </c>
      <c r="F1465" t="s">
        <v>11255</v>
      </c>
      <c r="G1465">
        <v>300</v>
      </c>
      <c r="I1465" s="38">
        <v>1</v>
      </c>
      <c r="J1465">
        <v>300</v>
      </c>
      <c r="K1465" s="38">
        <v>1</v>
      </c>
      <c r="L1465">
        <v>300</v>
      </c>
      <c r="M1465" s="38">
        <v>1</v>
      </c>
      <c r="N1465">
        <v>300</v>
      </c>
      <c r="O1465">
        <v>300</v>
      </c>
      <c r="S1465">
        <v>300</v>
      </c>
    </row>
    <row r="1466" spans="1:23" x14ac:dyDescent="0.25">
      <c r="A1466" s="2">
        <v>44547</v>
      </c>
      <c r="B1466" t="s">
        <v>9243</v>
      </c>
      <c r="C1466" t="s">
        <v>9224</v>
      </c>
      <c r="E1466" t="s">
        <v>10333</v>
      </c>
      <c r="F1466" t="s">
        <v>11256</v>
      </c>
      <c r="G1466">
        <v>200</v>
      </c>
      <c r="I1466" s="38">
        <v>0.08</v>
      </c>
      <c r="J1466">
        <v>15.4</v>
      </c>
      <c r="K1466" s="38"/>
      <c r="M1466" s="38">
        <v>0.08</v>
      </c>
      <c r="N1466">
        <v>15.4</v>
      </c>
      <c r="O1466">
        <v>15.4</v>
      </c>
      <c r="V1466">
        <v>15.4</v>
      </c>
    </row>
    <row r="1467" spans="1:23" x14ac:dyDescent="0.25">
      <c r="A1467" s="2">
        <v>44547</v>
      </c>
      <c r="B1467" t="s">
        <v>6521</v>
      </c>
      <c r="C1467" t="s">
        <v>10711</v>
      </c>
      <c r="E1467" t="s">
        <v>10948</v>
      </c>
      <c r="F1467" t="s">
        <v>11257</v>
      </c>
      <c r="G1467">
        <v>28.2</v>
      </c>
      <c r="I1467" s="38">
        <v>0.65</v>
      </c>
      <c r="J1467">
        <v>18.399999999999999</v>
      </c>
      <c r="K1467" s="38">
        <v>0.09</v>
      </c>
      <c r="L1467">
        <v>2.5</v>
      </c>
      <c r="M1467" s="38">
        <v>0.56000000000000005</v>
      </c>
      <c r="N1467">
        <v>15.8</v>
      </c>
      <c r="O1467">
        <v>15.8</v>
      </c>
      <c r="P1467">
        <v>4.5</v>
      </c>
      <c r="Q1467">
        <v>1.1000000000000001</v>
      </c>
      <c r="U1467">
        <v>4.5</v>
      </c>
      <c r="V1467">
        <v>5.6</v>
      </c>
    </row>
    <row r="1468" spans="1:23" x14ac:dyDescent="0.25">
      <c r="A1468" s="2">
        <v>44547</v>
      </c>
      <c r="B1468" t="s">
        <v>9639</v>
      </c>
      <c r="C1468" t="s">
        <v>10711</v>
      </c>
      <c r="E1468" t="s">
        <v>10948</v>
      </c>
      <c r="F1468" t="s">
        <v>11257</v>
      </c>
      <c r="G1468">
        <v>7.1</v>
      </c>
      <c r="I1468" s="38">
        <v>0.65</v>
      </c>
      <c r="J1468">
        <v>4.5999999999999996</v>
      </c>
      <c r="K1468" s="38">
        <v>0.09</v>
      </c>
      <c r="L1468">
        <v>0.6</v>
      </c>
      <c r="M1468" s="38">
        <v>0.56000000000000005</v>
      </c>
      <c r="N1468">
        <v>4</v>
      </c>
      <c r="O1468">
        <v>4</v>
      </c>
      <c r="P1468">
        <v>1.1000000000000001</v>
      </c>
      <c r="Q1468">
        <v>0.3</v>
      </c>
      <c r="U1468">
        <v>1.1000000000000001</v>
      </c>
      <c r="V1468">
        <v>1.4</v>
      </c>
    </row>
    <row r="1469" spans="1:23" x14ac:dyDescent="0.25">
      <c r="A1469" s="2">
        <v>44389</v>
      </c>
      <c r="B1469" t="s">
        <v>9292</v>
      </c>
      <c r="C1469" t="s">
        <v>9224</v>
      </c>
      <c r="E1469" t="s">
        <v>10949</v>
      </c>
      <c r="F1469" t="s">
        <v>11258</v>
      </c>
      <c r="G1469">
        <v>80</v>
      </c>
      <c r="I1469" s="38">
        <v>0.3</v>
      </c>
      <c r="J1469">
        <v>24</v>
      </c>
      <c r="K1469" s="38"/>
      <c r="M1469" s="38">
        <v>0.3</v>
      </c>
      <c r="N1469">
        <v>24</v>
      </c>
      <c r="O1469">
        <v>24</v>
      </c>
      <c r="P1469">
        <v>4</v>
      </c>
      <c r="Q1469">
        <v>12</v>
      </c>
      <c r="S1469">
        <v>8</v>
      </c>
    </row>
    <row r="1470" spans="1:23" x14ac:dyDescent="0.25">
      <c r="A1470" s="2">
        <v>44389</v>
      </c>
      <c r="B1470" t="s">
        <v>9276</v>
      </c>
      <c r="C1470" t="s">
        <v>9224</v>
      </c>
      <c r="E1470" t="s">
        <v>10949</v>
      </c>
      <c r="F1470" t="s">
        <v>11259</v>
      </c>
      <c r="G1470">
        <v>20</v>
      </c>
      <c r="I1470" s="38">
        <v>0.3</v>
      </c>
      <c r="J1470">
        <v>6</v>
      </c>
      <c r="K1470" s="38"/>
      <c r="M1470" s="38">
        <v>0.3</v>
      </c>
      <c r="N1470">
        <v>6</v>
      </c>
      <c r="O1470">
        <v>6</v>
      </c>
      <c r="P1470">
        <v>1</v>
      </c>
      <c r="Q1470">
        <v>3</v>
      </c>
      <c r="S1470">
        <v>2</v>
      </c>
    </row>
    <row r="1471" spans="1:23" x14ac:dyDescent="0.25">
      <c r="A1471" s="2">
        <v>44321</v>
      </c>
      <c r="B1471" t="s">
        <v>9243</v>
      </c>
      <c r="C1471" t="s">
        <v>9218</v>
      </c>
      <c r="E1471" t="s">
        <v>10103</v>
      </c>
      <c r="F1471" t="s">
        <v>11260</v>
      </c>
      <c r="G1471">
        <v>124</v>
      </c>
      <c r="I1471" s="38">
        <v>1</v>
      </c>
      <c r="J1471">
        <v>124</v>
      </c>
      <c r="K1471" s="38"/>
      <c r="M1471" s="38">
        <v>1</v>
      </c>
      <c r="N1471">
        <v>124</v>
      </c>
      <c r="O1471">
        <v>124</v>
      </c>
      <c r="S1471">
        <v>124</v>
      </c>
    </row>
    <row r="1472" spans="1:23" x14ac:dyDescent="0.25">
      <c r="A1472" s="2">
        <v>44320</v>
      </c>
      <c r="B1472" t="s">
        <v>9292</v>
      </c>
      <c r="C1472" t="s">
        <v>9218</v>
      </c>
      <c r="E1472" t="s">
        <v>10769</v>
      </c>
      <c r="F1472" t="s">
        <v>11059</v>
      </c>
      <c r="G1472">
        <v>1.1000000000000001</v>
      </c>
      <c r="I1472" s="38">
        <v>1</v>
      </c>
      <c r="J1472">
        <v>1.1000000000000001</v>
      </c>
      <c r="K1472" s="38"/>
      <c r="M1472" s="38">
        <v>1</v>
      </c>
      <c r="N1472">
        <v>1.1000000000000001</v>
      </c>
      <c r="O1472">
        <v>1.1000000000000001</v>
      </c>
      <c r="Q1472">
        <v>1.1000000000000001</v>
      </c>
    </row>
    <row r="1473" spans="1:23" x14ac:dyDescent="0.25">
      <c r="A1473" s="2">
        <v>44536</v>
      </c>
      <c r="B1473" t="s">
        <v>9273</v>
      </c>
      <c r="C1473" t="s">
        <v>9218</v>
      </c>
      <c r="E1473" t="s">
        <v>10950</v>
      </c>
      <c r="F1473" t="s">
        <v>11261</v>
      </c>
      <c r="G1473">
        <v>30</v>
      </c>
      <c r="I1473" s="38">
        <v>0.05</v>
      </c>
      <c r="J1473">
        <v>1.5</v>
      </c>
      <c r="K1473" s="38"/>
      <c r="M1473" s="38">
        <v>0.05</v>
      </c>
      <c r="N1473">
        <v>1.5</v>
      </c>
      <c r="O1473">
        <v>1.5</v>
      </c>
      <c r="P1473">
        <v>1.5</v>
      </c>
    </row>
    <row r="1474" spans="1:23" x14ac:dyDescent="0.25">
      <c r="A1474" s="2">
        <v>44539</v>
      </c>
      <c r="B1474" t="s">
        <v>9273</v>
      </c>
      <c r="C1474" t="s">
        <v>9224</v>
      </c>
      <c r="E1474" t="s">
        <v>10951</v>
      </c>
      <c r="F1474" t="s">
        <v>11262</v>
      </c>
      <c r="G1474">
        <v>50</v>
      </c>
      <c r="I1474" s="38">
        <v>1</v>
      </c>
      <c r="J1474">
        <v>50</v>
      </c>
      <c r="K1474" s="38"/>
      <c r="M1474" s="38">
        <v>1</v>
      </c>
      <c r="N1474">
        <v>50</v>
      </c>
      <c r="O1474">
        <v>50</v>
      </c>
      <c r="S1474">
        <v>50</v>
      </c>
    </row>
    <row r="1475" spans="1:23" x14ac:dyDescent="0.25">
      <c r="A1475" s="2">
        <v>44413</v>
      </c>
      <c r="B1475" t="s">
        <v>9273</v>
      </c>
      <c r="C1475" t="s">
        <v>9229</v>
      </c>
      <c r="E1475" t="s">
        <v>10952</v>
      </c>
      <c r="F1475" t="s">
        <v>11263</v>
      </c>
      <c r="G1475">
        <v>125</v>
      </c>
      <c r="I1475" s="38">
        <v>1</v>
      </c>
      <c r="J1475">
        <v>125</v>
      </c>
      <c r="K1475" s="38">
        <v>0.48</v>
      </c>
      <c r="L1475">
        <v>60</v>
      </c>
      <c r="M1475" s="38">
        <v>1</v>
      </c>
      <c r="N1475">
        <v>125</v>
      </c>
      <c r="O1475">
        <v>125</v>
      </c>
      <c r="P1475">
        <v>125</v>
      </c>
    </row>
    <row r="1476" spans="1:23" x14ac:dyDescent="0.25">
      <c r="A1476" s="2">
        <v>44553</v>
      </c>
      <c r="B1476" t="s">
        <v>9243</v>
      </c>
      <c r="C1476" t="s">
        <v>9218</v>
      </c>
      <c r="E1476" t="s">
        <v>10953</v>
      </c>
      <c r="F1476" t="s">
        <v>11264</v>
      </c>
      <c r="G1476">
        <v>40</v>
      </c>
      <c r="I1476" s="38">
        <v>0.35</v>
      </c>
      <c r="J1476">
        <v>14.1</v>
      </c>
      <c r="K1476" s="38">
        <v>0.08</v>
      </c>
      <c r="L1476">
        <v>3.4</v>
      </c>
      <c r="M1476" s="38">
        <v>0.27</v>
      </c>
      <c r="N1476">
        <v>10.7</v>
      </c>
      <c r="O1476">
        <v>10.7</v>
      </c>
      <c r="P1476">
        <v>1.2</v>
      </c>
      <c r="Q1476">
        <v>9.5</v>
      </c>
    </row>
    <row r="1477" spans="1:23" x14ac:dyDescent="0.25">
      <c r="A1477" s="2">
        <v>44526</v>
      </c>
      <c r="B1477" t="s">
        <v>9273</v>
      </c>
      <c r="C1477" t="s">
        <v>318</v>
      </c>
      <c r="E1477" t="s">
        <v>10954</v>
      </c>
      <c r="F1477" t="s">
        <v>11265</v>
      </c>
      <c r="G1477">
        <v>120</v>
      </c>
      <c r="I1477" s="38">
        <v>0.01</v>
      </c>
      <c r="J1477">
        <v>1.2</v>
      </c>
      <c r="K1477" s="38">
        <v>0.01</v>
      </c>
      <c r="L1477">
        <v>0.6</v>
      </c>
      <c r="M1477" s="38">
        <v>0.01</v>
      </c>
      <c r="N1477">
        <v>0.6</v>
      </c>
      <c r="O1477">
        <v>0.6</v>
      </c>
      <c r="P1477">
        <v>0.6</v>
      </c>
    </row>
    <row r="1478" spans="1:23" x14ac:dyDescent="0.25">
      <c r="A1478" s="2">
        <v>44547</v>
      </c>
      <c r="B1478" t="s">
        <v>7066</v>
      </c>
      <c r="C1478" t="s">
        <v>9229</v>
      </c>
      <c r="E1478" t="s">
        <v>10955</v>
      </c>
      <c r="F1478" t="s">
        <v>11266</v>
      </c>
      <c r="G1478">
        <v>54</v>
      </c>
      <c r="I1478" s="38">
        <v>0.3</v>
      </c>
      <c r="J1478">
        <v>16.2</v>
      </c>
      <c r="K1478" s="38"/>
      <c r="M1478" s="38">
        <v>0.3</v>
      </c>
      <c r="N1478">
        <v>16.2</v>
      </c>
      <c r="O1478">
        <v>9.1999999999999993</v>
      </c>
      <c r="Q1478">
        <v>2.5</v>
      </c>
      <c r="S1478">
        <v>6.7</v>
      </c>
      <c r="W1478">
        <v>7</v>
      </c>
    </row>
    <row r="1479" spans="1:23" x14ac:dyDescent="0.25">
      <c r="A1479" s="2">
        <v>44286</v>
      </c>
      <c r="B1479" t="s">
        <v>6278</v>
      </c>
      <c r="C1479" t="s">
        <v>9218</v>
      </c>
      <c r="E1479" t="s">
        <v>10956</v>
      </c>
      <c r="F1479" t="s">
        <v>11267</v>
      </c>
      <c r="G1479">
        <v>9</v>
      </c>
      <c r="I1479" s="38">
        <v>0.1</v>
      </c>
      <c r="J1479">
        <v>0.9</v>
      </c>
      <c r="K1479" s="38"/>
      <c r="M1479" s="38">
        <v>0.1</v>
      </c>
      <c r="N1479">
        <v>0.9</v>
      </c>
      <c r="O1479">
        <v>0.9</v>
      </c>
      <c r="V1479">
        <v>0.9</v>
      </c>
    </row>
    <row r="1480" spans="1:23" x14ac:dyDescent="0.25">
      <c r="A1480" s="2">
        <v>44475</v>
      </c>
      <c r="B1480" t="s">
        <v>9228</v>
      </c>
      <c r="C1480" t="s">
        <v>9218</v>
      </c>
      <c r="E1480" t="s">
        <v>10957</v>
      </c>
      <c r="F1480" t="s">
        <v>11268</v>
      </c>
      <c r="G1480">
        <v>200</v>
      </c>
      <c r="I1480" s="38">
        <v>0.93</v>
      </c>
      <c r="J1480">
        <v>186.9</v>
      </c>
      <c r="K1480" s="38">
        <v>7.0000000000000007E-2</v>
      </c>
      <c r="L1480">
        <v>13.3</v>
      </c>
      <c r="M1480" s="38">
        <v>0.93</v>
      </c>
      <c r="N1480">
        <v>186.9</v>
      </c>
      <c r="O1480">
        <v>186.9</v>
      </c>
      <c r="P1480">
        <v>79.8</v>
      </c>
      <c r="Q1480">
        <v>10.3</v>
      </c>
      <c r="R1480">
        <v>96.7</v>
      </c>
    </row>
    <row r="1481" spans="1:23" x14ac:dyDescent="0.25">
      <c r="A1481" s="2">
        <v>44539</v>
      </c>
      <c r="B1481" t="s">
        <v>9228</v>
      </c>
      <c r="C1481" t="s">
        <v>9218</v>
      </c>
      <c r="E1481" t="s">
        <v>10958</v>
      </c>
      <c r="F1481" t="s">
        <v>11269</v>
      </c>
      <c r="G1481">
        <v>24</v>
      </c>
      <c r="I1481" s="38">
        <v>0.24</v>
      </c>
      <c r="J1481">
        <v>5.8</v>
      </c>
      <c r="K1481" s="38">
        <v>0.24</v>
      </c>
      <c r="L1481">
        <v>5.8</v>
      </c>
      <c r="M1481" s="38">
        <v>0.2</v>
      </c>
      <c r="N1481">
        <v>4.8</v>
      </c>
      <c r="O1481">
        <v>4.8</v>
      </c>
      <c r="R1481">
        <v>4.8</v>
      </c>
    </row>
    <row r="1482" spans="1:23" x14ac:dyDescent="0.25">
      <c r="A1482" s="2">
        <v>44539</v>
      </c>
      <c r="B1482" t="s">
        <v>9276</v>
      </c>
      <c r="C1482" t="s">
        <v>9218</v>
      </c>
      <c r="E1482" t="s">
        <v>10958</v>
      </c>
      <c r="F1482" t="s">
        <v>11269</v>
      </c>
      <c r="G1482">
        <v>68</v>
      </c>
      <c r="I1482" s="38">
        <v>0.24</v>
      </c>
      <c r="J1482">
        <v>16.3</v>
      </c>
      <c r="K1482" s="38">
        <v>0.24</v>
      </c>
      <c r="L1482">
        <v>16.3</v>
      </c>
      <c r="M1482" s="38">
        <v>0.2</v>
      </c>
      <c r="N1482">
        <v>13.6</v>
      </c>
      <c r="O1482">
        <v>13.6</v>
      </c>
      <c r="R1482">
        <v>13.6</v>
      </c>
    </row>
    <row r="1483" spans="1:23" x14ac:dyDescent="0.25">
      <c r="A1483" s="2">
        <v>44539</v>
      </c>
      <c r="B1483" t="s">
        <v>9279</v>
      </c>
      <c r="C1483" t="s">
        <v>9218</v>
      </c>
      <c r="E1483" t="s">
        <v>10958</v>
      </c>
      <c r="F1483" t="s">
        <v>11269</v>
      </c>
      <c r="G1483">
        <v>208</v>
      </c>
      <c r="I1483" s="38">
        <v>0.24</v>
      </c>
      <c r="J1483">
        <v>49.9</v>
      </c>
      <c r="K1483" s="38">
        <v>0.24</v>
      </c>
      <c r="L1483">
        <v>49.9</v>
      </c>
      <c r="M1483" s="38">
        <v>0.2</v>
      </c>
      <c r="N1483">
        <v>41.6</v>
      </c>
      <c r="O1483">
        <v>41.6</v>
      </c>
      <c r="R1483">
        <v>41.6</v>
      </c>
    </row>
    <row r="1484" spans="1:23" x14ac:dyDescent="0.25">
      <c r="A1484" s="2">
        <v>44552</v>
      </c>
      <c r="B1484" t="s">
        <v>9228</v>
      </c>
      <c r="C1484" t="s">
        <v>9218</v>
      </c>
      <c r="E1484" t="s">
        <v>10959</v>
      </c>
      <c r="F1484" t="s">
        <v>11270</v>
      </c>
      <c r="G1484">
        <v>150</v>
      </c>
      <c r="I1484" s="38">
        <v>0.71</v>
      </c>
      <c r="J1484">
        <v>106.1</v>
      </c>
      <c r="K1484" s="38"/>
      <c r="M1484" s="38">
        <v>0.71</v>
      </c>
      <c r="N1484">
        <v>106.1</v>
      </c>
      <c r="O1484">
        <v>104.4</v>
      </c>
      <c r="Q1484">
        <v>104.4</v>
      </c>
      <c r="W1484">
        <v>1.7</v>
      </c>
    </row>
    <row r="1485" spans="1:23" x14ac:dyDescent="0.25">
      <c r="A1485" s="2">
        <v>44323</v>
      </c>
      <c r="B1485" t="s">
        <v>88</v>
      </c>
      <c r="C1485" t="s">
        <v>9218</v>
      </c>
      <c r="E1485" t="s">
        <v>10352</v>
      </c>
      <c r="F1485" t="s">
        <v>11271</v>
      </c>
      <c r="G1485">
        <v>150</v>
      </c>
      <c r="I1485" s="38">
        <v>1</v>
      </c>
      <c r="J1485">
        <v>150</v>
      </c>
      <c r="K1485" s="38">
        <v>1</v>
      </c>
      <c r="L1485">
        <v>150</v>
      </c>
      <c r="M1485" s="38">
        <v>1</v>
      </c>
      <c r="N1485">
        <v>150</v>
      </c>
      <c r="O1485">
        <v>150</v>
      </c>
      <c r="S1485">
        <v>150</v>
      </c>
    </row>
    <row r="1486" spans="1:23" x14ac:dyDescent="0.25">
      <c r="A1486" s="2">
        <v>44497</v>
      </c>
      <c r="B1486" t="s">
        <v>7066</v>
      </c>
      <c r="C1486" t="s">
        <v>9224</v>
      </c>
      <c r="E1486" t="s">
        <v>10960</v>
      </c>
      <c r="F1486" t="s">
        <v>11272</v>
      </c>
      <c r="G1486">
        <v>75</v>
      </c>
      <c r="I1486" s="38">
        <v>0.5</v>
      </c>
      <c r="J1486">
        <v>37.5</v>
      </c>
      <c r="K1486" s="38"/>
      <c r="M1486" s="38">
        <v>0.5</v>
      </c>
      <c r="N1486">
        <v>37.5</v>
      </c>
      <c r="O1486">
        <v>37.5</v>
      </c>
      <c r="P1486">
        <v>24.8</v>
      </c>
      <c r="Q1486">
        <v>11.3</v>
      </c>
      <c r="S1486">
        <v>1.5</v>
      </c>
    </row>
    <row r="1487" spans="1:23" x14ac:dyDescent="0.25">
      <c r="A1487" s="2">
        <v>44517</v>
      </c>
      <c r="B1487" t="s">
        <v>8761</v>
      </c>
      <c r="C1487" t="s">
        <v>9218</v>
      </c>
      <c r="E1487" t="s">
        <v>10025</v>
      </c>
      <c r="F1487" t="s">
        <v>10026</v>
      </c>
      <c r="G1487">
        <v>300</v>
      </c>
      <c r="I1487" s="38">
        <v>1</v>
      </c>
      <c r="J1487">
        <v>300</v>
      </c>
      <c r="K1487" s="38"/>
      <c r="M1487" s="38">
        <v>1</v>
      </c>
      <c r="N1487">
        <v>300</v>
      </c>
      <c r="O1487">
        <v>300</v>
      </c>
      <c r="P1487">
        <v>30</v>
      </c>
      <c r="Q1487">
        <v>270</v>
      </c>
    </row>
    <row r="1488" spans="1:23" x14ac:dyDescent="0.25">
      <c r="A1488" s="2">
        <v>44337</v>
      </c>
      <c r="B1488" t="s">
        <v>9228</v>
      </c>
      <c r="C1488" t="s">
        <v>9218</v>
      </c>
      <c r="E1488" t="s">
        <v>10961</v>
      </c>
      <c r="F1488" t="s">
        <v>11273</v>
      </c>
      <c r="G1488">
        <v>150</v>
      </c>
      <c r="I1488" s="38">
        <v>1</v>
      </c>
      <c r="J1488">
        <v>150</v>
      </c>
      <c r="K1488" s="38"/>
      <c r="M1488" s="38">
        <v>1</v>
      </c>
      <c r="N1488">
        <v>150</v>
      </c>
      <c r="O1488">
        <v>150</v>
      </c>
      <c r="S1488">
        <v>150</v>
      </c>
    </row>
    <row r="1489" spans="1:23" x14ac:dyDescent="0.25">
      <c r="A1489" s="2">
        <v>44497</v>
      </c>
      <c r="B1489" t="s">
        <v>7066</v>
      </c>
      <c r="C1489" t="s">
        <v>9218</v>
      </c>
      <c r="E1489" t="s">
        <v>10962</v>
      </c>
      <c r="F1489" t="s">
        <v>11274</v>
      </c>
      <c r="G1489">
        <v>240</v>
      </c>
      <c r="I1489" s="38">
        <v>0.04</v>
      </c>
      <c r="J1489">
        <v>10.6</v>
      </c>
      <c r="K1489" s="38"/>
      <c r="M1489" s="38">
        <v>0.04</v>
      </c>
      <c r="N1489">
        <v>10.6</v>
      </c>
      <c r="W1489">
        <v>10.6</v>
      </c>
    </row>
    <row r="1490" spans="1:23" x14ac:dyDescent="0.25">
      <c r="A1490" s="2">
        <v>44547</v>
      </c>
      <c r="B1490" t="s">
        <v>9273</v>
      </c>
      <c r="C1490" t="s">
        <v>9229</v>
      </c>
      <c r="E1490" t="s">
        <v>10963</v>
      </c>
      <c r="F1490" t="s">
        <v>11275</v>
      </c>
      <c r="G1490">
        <v>50</v>
      </c>
      <c r="I1490" s="38">
        <v>0.56000000000000005</v>
      </c>
      <c r="J1490">
        <v>27.9</v>
      </c>
      <c r="K1490" s="38"/>
      <c r="M1490" s="38">
        <v>0.56000000000000005</v>
      </c>
      <c r="N1490">
        <v>27.9</v>
      </c>
      <c r="O1490">
        <v>19.600000000000001</v>
      </c>
      <c r="Q1490">
        <v>9.5</v>
      </c>
      <c r="S1490">
        <v>10.1</v>
      </c>
      <c r="W1490">
        <v>8.4</v>
      </c>
    </row>
    <row r="1491" spans="1:23" x14ac:dyDescent="0.25">
      <c r="A1491" s="2">
        <v>44377</v>
      </c>
      <c r="B1491" t="s">
        <v>9273</v>
      </c>
      <c r="C1491" t="s">
        <v>9229</v>
      </c>
      <c r="E1491" t="s">
        <v>10319</v>
      </c>
      <c r="F1491" t="s">
        <v>11276</v>
      </c>
      <c r="G1491">
        <v>70</v>
      </c>
      <c r="I1491" s="38">
        <v>0.59</v>
      </c>
      <c r="J1491">
        <v>41.3</v>
      </c>
      <c r="K1491" s="38">
        <v>0.09</v>
      </c>
      <c r="L1491">
        <v>6.3</v>
      </c>
      <c r="M1491" s="38">
        <v>0.59</v>
      </c>
      <c r="N1491">
        <v>41.3</v>
      </c>
      <c r="O1491">
        <v>36.4</v>
      </c>
      <c r="Q1491">
        <v>14.4</v>
      </c>
      <c r="S1491">
        <v>15.8</v>
      </c>
      <c r="U1491">
        <v>6.3</v>
      </c>
      <c r="W1491">
        <v>4.9000000000000004</v>
      </c>
    </row>
    <row r="1492" spans="1:23" x14ac:dyDescent="0.25">
      <c r="A1492" s="2">
        <v>44321</v>
      </c>
      <c r="B1492" t="s">
        <v>9292</v>
      </c>
      <c r="C1492" t="s">
        <v>9218</v>
      </c>
      <c r="E1492" t="s">
        <v>10964</v>
      </c>
      <c r="F1492" t="s">
        <v>11277</v>
      </c>
      <c r="G1492">
        <v>150</v>
      </c>
      <c r="I1492" s="38">
        <v>1</v>
      </c>
      <c r="J1492">
        <v>150</v>
      </c>
      <c r="K1492" s="38">
        <v>1</v>
      </c>
      <c r="L1492">
        <v>150</v>
      </c>
      <c r="M1492" s="38">
        <v>1</v>
      </c>
      <c r="N1492">
        <v>150</v>
      </c>
      <c r="O1492">
        <v>150</v>
      </c>
      <c r="S1492">
        <v>150</v>
      </c>
    </row>
    <row r="1493" spans="1:23" x14ac:dyDescent="0.25">
      <c r="A1493" s="2">
        <v>44547</v>
      </c>
      <c r="B1493" t="s">
        <v>8761</v>
      </c>
      <c r="C1493" t="s">
        <v>9218</v>
      </c>
      <c r="E1493" t="s">
        <v>10965</v>
      </c>
      <c r="F1493" t="s">
        <v>11278</v>
      </c>
      <c r="G1493">
        <v>200</v>
      </c>
      <c r="I1493" s="38">
        <v>1</v>
      </c>
      <c r="J1493">
        <v>200</v>
      </c>
      <c r="K1493" s="38"/>
      <c r="M1493" s="38">
        <v>1</v>
      </c>
      <c r="N1493">
        <v>200</v>
      </c>
      <c r="O1493">
        <v>200</v>
      </c>
      <c r="V1493">
        <v>200</v>
      </c>
    </row>
    <row r="1494" spans="1:23" x14ac:dyDescent="0.25">
      <c r="A1494" s="2">
        <v>44547</v>
      </c>
      <c r="B1494" t="s">
        <v>768</v>
      </c>
      <c r="C1494" t="s">
        <v>9218</v>
      </c>
      <c r="E1494" t="s">
        <v>10966</v>
      </c>
      <c r="F1494" t="s">
        <v>11279</v>
      </c>
      <c r="G1494">
        <v>250</v>
      </c>
      <c r="I1494" s="38">
        <v>1</v>
      </c>
      <c r="J1494">
        <v>250</v>
      </c>
      <c r="K1494" s="38">
        <v>1</v>
      </c>
      <c r="L1494">
        <v>250</v>
      </c>
      <c r="M1494" s="38">
        <v>1</v>
      </c>
      <c r="N1494">
        <v>250</v>
      </c>
      <c r="O1494">
        <v>250</v>
      </c>
      <c r="S1494">
        <v>250</v>
      </c>
    </row>
    <row r="1495" spans="1:23" x14ac:dyDescent="0.25">
      <c r="A1495" s="2">
        <v>44372</v>
      </c>
      <c r="B1495" t="s">
        <v>9273</v>
      </c>
      <c r="C1495" t="s">
        <v>9229</v>
      </c>
      <c r="E1495" t="s">
        <v>10967</v>
      </c>
      <c r="F1495" t="s">
        <v>11280</v>
      </c>
      <c r="G1495">
        <v>150</v>
      </c>
      <c r="I1495" s="38">
        <v>0.38</v>
      </c>
      <c r="J1495">
        <v>57</v>
      </c>
      <c r="K1495" s="38">
        <v>0.12</v>
      </c>
      <c r="L1495">
        <v>18</v>
      </c>
      <c r="M1495" s="38">
        <v>0.38</v>
      </c>
      <c r="N1495">
        <v>57</v>
      </c>
      <c r="O1495">
        <v>46.5</v>
      </c>
      <c r="Q1495">
        <v>16.5</v>
      </c>
      <c r="S1495">
        <v>12</v>
      </c>
      <c r="U1495">
        <v>18</v>
      </c>
      <c r="W1495">
        <v>10.5</v>
      </c>
    </row>
    <row r="1496" spans="1:23" x14ac:dyDescent="0.25">
      <c r="A1496" s="2">
        <v>44460</v>
      </c>
      <c r="B1496" t="s">
        <v>9261</v>
      </c>
      <c r="C1496" t="s">
        <v>9218</v>
      </c>
      <c r="E1496" t="s">
        <v>10802</v>
      </c>
      <c r="F1496" t="s">
        <v>11096</v>
      </c>
      <c r="G1496">
        <v>2.9</v>
      </c>
      <c r="I1496" s="38">
        <v>1</v>
      </c>
      <c r="J1496">
        <v>2.9</v>
      </c>
      <c r="K1496" s="38">
        <v>1</v>
      </c>
      <c r="L1496">
        <v>2.9</v>
      </c>
      <c r="M1496" s="38">
        <v>1</v>
      </c>
      <c r="N1496">
        <v>2.9</v>
      </c>
      <c r="O1496">
        <v>2.9</v>
      </c>
      <c r="P1496">
        <v>2.9</v>
      </c>
    </row>
    <row r="1497" spans="1:23" x14ac:dyDescent="0.25">
      <c r="A1497" s="2">
        <v>44530</v>
      </c>
      <c r="B1497" t="s">
        <v>9273</v>
      </c>
      <c r="C1497" t="s">
        <v>9218</v>
      </c>
      <c r="E1497" t="s">
        <v>10968</v>
      </c>
      <c r="F1497" t="s">
        <v>11281</v>
      </c>
      <c r="G1497">
        <v>55</v>
      </c>
      <c r="I1497" s="38">
        <v>1</v>
      </c>
      <c r="J1497">
        <v>55</v>
      </c>
      <c r="K1497" s="38">
        <v>1</v>
      </c>
      <c r="L1497">
        <v>55</v>
      </c>
      <c r="M1497" s="38">
        <v>0.55000000000000004</v>
      </c>
      <c r="N1497">
        <v>30.3</v>
      </c>
      <c r="W1497">
        <v>30.3</v>
      </c>
    </row>
    <row r="1498" spans="1:23" x14ac:dyDescent="0.25">
      <c r="A1498" s="2">
        <v>44545</v>
      </c>
      <c r="B1498" t="s">
        <v>9273</v>
      </c>
      <c r="C1498" t="s">
        <v>9224</v>
      </c>
      <c r="E1498" t="s">
        <v>10969</v>
      </c>
      <c r="F1498" t="s">
        <v>11282</v>
      </c>
      <c r="G1498">
        <v>50</v>
      </c>
      <c r="I1498" s="38">
        <v>0.02</v>
      </c>
      <c r="J1498">
        <v>1</v>
      </c>
      <c r="K1498" s="38">
        <v>0.01</v>
      </c>
      <c r="L1498">
        <v>0.5</v>
      </c>
      <c r="M1498" s="38">
        <v>0.01</v>
      </c>
      <c r="N1498">
        <v>0.5</v>
      </c>
      <c r="O1498">
        <v>0.5</v>
      </c>
      <c r="P1498">
        <v>0.5</v>
      </c>
    </row>
    <row r="1499" spans="1:23" x14ac:dyDescent="0.25">
      <c r="A1499" s="2">
        <v>44523</v>
      </c>
      <c r="B1499" t="s">
        <v>4733</v>
      </c>
      <c r="C1499" t="s">
        <v>9224</v>
      </c>
      <c r="E1499" t="s">
        <v>10742</v>
      </c>
      <c r="F1499" t="s">
        <v>11029</v>
      </c>
      <c r="G1499">
        <v>30</v>
      </c>
      <c r="I1499" s="38">
        <v>0.02</v>
      </c>
      <c r="J1499">
        <v>0.6</v>
      </c>
      <c r="K1499" s="38">
        <v>0.01</v>
      </c>
      <c r="L1499">
        <v>0.3</v>
      </c>
      <c r="M1499" s="38">
        <v>0.01</v>
      </c>
      <c r="N1499">
        <v>0.3</v>
      </c>
      <c r="O1499">
        <v>0.3</v>
      </c>
      <c r="P1499">
        <v>0.3</v>
      </c>
    </row>
    <row r="1500" spans="1:23" x14ac:dyDescent="0.25">
      <c r="A1500" s="2">
        <v>44547</v>
      </c>
      <c r="B1500" t="s">
        <v>7066</v>
      </c>
      <c r="C1500" t="s">
        <v>9218</v>
      </c>
      <c r="E1500" t="s">
        <v>10970</v>
      </c>
      <c r="F1500" t="s">
        <v>11283</v>
      </c>
      <c r="G1500">
        <v>200</v>
      </c>
      <c r="I1500" s="38">
        <v>0.05</v>
      </c>
      <c r="J1500">
        <v>10</v>
      </c>
      <c r="K1500" s="38"/>
      <c r="M1500" s="38">
        <v>0.05</v>
      </c>
      <c r="N1500">
        <v>10</v>
      </c>
      <c r="W1500">
        <v>10</v>
      </c>
    </row>
    <row r="1501" spans="1:23" x14ac:dyDescent="0.25">
      <c r="A1501" s="2">
        <v>44376</v>
      </c>
      <c r="B1501" t="s">
        <v>9243</v>
      </c>
      <c r="C1501" t="s">
        <v>9218</v>
      </c>
      <c r="E1501" t="s">
        <v>10971</v>
      </c>
      <c r="F1501" t="s">
        <v>11284</v>
      </c>
      <c r="G1501">
        <v>100</v>
      </c>
      <c r="I1501" s="38">
        <v>1</v>
      </c>
      <c r="J1501">
        <v>100</v>
      </c>
      <c r="K1501" s="38">
        <v>1</v>
      </c>
      <c r="L1501">
        <v>100</v>
      </c>
      <c r="M1501" s="38">
        <v>1</v>
      </c>
      <c r="N1501">
        <v>100</v>
      </c>
      <c r="O1501">
        <v>100</v>
      </c>
      <c r="S1501">
        <v>100</v>
      </c>
    </row>
    <row r="1502" spans="1:23" x14ac:dyDescent="0.25">
      <c r="A1502" s="2">
        <v>44524</v>
      </c>
      <c r="B1502" t="s">
        <v>6358</v>
      </c>
      <c r="C1502" t="s">
        <v>10710</v>
      </c>
      <c r="E1502" t="s">
        <v>10972</v>
      </c>
      <c r="F1502" t="s">
        <v>11062</v>
      </c>
      <c r="G1502">
        <v>32</v>
      </c>
      <c r="I1502" s="38">
        <v>0.02</v>
      </c>
      <c r="J1502">
        <v>0.6</v>
      </c>
      <c r="K1502" s="38">
        <v>0.01</v>
      </c>
      <c r="L1502">
        <v>0.3</v>
      </c>
      <c r="M1502" s="38">
        <v>0.01</v>
      </c>
      <c r="N1502">
        <v>0.3</v>
      </c>
      <c r="O1502">
        <v>0.3</v>
      </c>
      <c r="P1502">
        <v>0.3</v>
      </c>
    </row>
    <row r="1503" spans="1:23" x14ac:dyDescent="0.25">
      <c r="A1503" s="2">
        <v>44398</v>
      </c>
      <c r="B1503" t="s">
        <v>9380</v>
      </c>
      <c r="C1503" t="s">
        <v>9224</v>
      </c>
      <c r="E1503" t="s">
        <v>10973</v>
      </c>
      <c r="F1503" t="s">
        <v>11285</v>
      </c>
      <c r="G1503">
        <v>80</v>
      </c>
      <c r="I1503" s="38">
        <v>0.18</v>
      </c>
      <c r="J1503">
        <v>14.4</v>
      </c>
      <c r="K1503" s="38"/>
      <c r="M1503" s="38">
        <v>0.18</v>
      </c>
      <c r="N1503">
        <v>14.4</v>
      </c>
      <c r="O1503">
        <v>14.4</v>
      </c>
      <c r="Q1503">
        <v>4.8</v>
      </c>
      <c r="S1503">
        <v>3.2</v>
      </c>
      <c r="V1503">
        <v>6.4</v>
      </c>
    </row>
    <row r="1504" spans="1:23" x14ac:dyDescent="0.25">
      <c r="A1504" s="2">
        <v>44398</v>
      </c>
      <c r="B1504" t="s">
        <v>9392</v>
      </c>
      <c r="C1504" t="s">
        <v>9224</v>
      </c>
      <c r="E1504" t="s">
        <v>10973</v>
      </c>
      <c r="F1504" t="s">
        <v>11285</v>
      </c>
      <c r="G1504">
        <v>20</v>
      </c>
      <c r="I1504" s="38">
        <v>0.18</v>
      </c>
      <c r="J1504">
        <v>3.6</v>
      </c>
      <c r="K1504" s="38"/>
      <c r="M1504" s="38">
        <v>0.18</v>
      </c>
      <c r="N1504">
        <v>3.6</v>
      </c>
      <c r="O1504">
        <v>3.6</v>
      </c>
      <c r="Q1504">
        <v>1.2</v>
      </c>
      <c r="S1504">
        <v>0.8</v>
      </c>
      <c r="V1504">
        <v>1.6</v>
      </c>
    </row>
    <row r="1505" spans="1:23" x14ac:dyDescent="0.25">
      <c r="A1505" s="2">
        <v>44342</v>
      </c>
      <c r="B1505" t="s">
        <v>9228</v>
      </c>
      <c r="C1505" t="s">
        <v>9218</v>
      </c>
      <c r="E1505" t="s">
        <v>10974</v>
      </c>
      <c r="F1505" t="s">
        <v>11286</v>
      </c>
      <c r="G1505">
        <v>82.2</v>
      </c>
      <c r="I1505" s="38">
        <v>1</v>
      </c>
      <c r="J1505">
        <v>82.2</v>
      </c>
      <c r="K1505" s="38">
        <v>1</v>
      </c>
      <c r="L1505">
        <v>82.2</v>
      </c>
      <c r="M1505" s="38">
        <v>1</v>
      </c>
      <c r="N1505">
        <v>82.2</v>
      </c>
      <c r="O1505">
        <v>82.2</v>
      </c>
      <c r="S1505">
        <v>82.2</v>
      </c>
    </row>
    <row r="1506" spans="1:23" x14ac:dyDescent="0.25">
      <c r="A1506" s="2">
        <v>44546</v>
      </c>
      <c r="B1506" t="s">
        <v>9273</v>
      </c>
      <c r="C1506" t="s">
        <v>9218</v>
      </c>
      <c r="E1506" t="s">
        <v>10191</v>
      </c>
      <c r="F1506" t="s">
        <v>10517</v>
      </c>
      <c r="G1506">
        <v>300</v>
      </c>
      <c r="I1506" s="38">
        <v>0.4</v>
      </c>
      <c r="J1506">
        <v>119.9</v>
      </c>
      <c r="K1506" s="38"/>
      <c r="M1506" s="38">
        <v>0.4</v>
      </c>
      <c r="N1506">
        <v>119.9</v>
      </c>
      <c r="O1506">
        <v>119.9</v>
      </c>
      <c r="R1506">
        <v>119.9</v>
      </c>
    </row>
    <row r="1507" spans="1:23" x14ac:dyDescent="0.25">
      <c r="A1507" s="2">
        <v>44560</v>
      </c>
      <c r="B1507" t="s">
        <v>10707</v>
      </c>
      <c r="C1507" t="s">
        <v>9224</v>
      </c>
      <c r="E1507" t="s">
        <v>10742</v>
      </c>
      <c r="F1507" t="s">
        <v>11029</v>
      </c>
      <c r="G1507">
        <v>19.399999999999999</v>
      </c>
      <c r="I1507" s="38">
        <v>0.02</v>
      </c>
      <c r="J1507">
        <v>0.4</v>
      </c>
      <c r="K1507" s="38">
        <v>0.01</v>
      </c>
      <c r="L1507">
        <v>0.2</v>
      </c>
      <c r="M1507" s="38">
        <v>0.01</v>
      </c>
      <c r="N1507">
        <v>0.2</v>
      </c>
      <c r="O1507">
        <v>0.2</v>
      </c>
      <c r="P1507">
        <v>0.2</v>
      </c>
    </row>
    <row r="1508" spans="1:23" x14ac:dyDescent="0.25">
      <c r="A1508" s="2">
        <v>44530</v>
      </c>
      <c r="B1508" t="s">
        <v>9228</v>
      </c>
      <c r="C1508" t="s">
        <v>9218</v>
      </c>
      <c r="E1508" t="s">
        <v>10975</v>
      </c>
      <c r="F1508" t="s">
        <v>11287</v>
      </c>
      <c r="G1508">
        <v>99.7</v>
      </c>
      <c r="I1508" s="38">
        <v>1</v>
      </c>
      <c r="J1508">
        <v>99.7</v>
      </c>
      <c r="K1508" s="38">
        <v>0.01</v>
      </c>
      <c r="L1508">
        <v>0.7</v>
      </c>
      <c r="M1508" s="38">
        <v>1</v>
      </c>
      <c r="N1508">
        <v>99.7</v>
      </c>
      <c r="O1508">
        <v>99.7</v>
      </c>
      <c r="Q1508">
        <v>99.7</v>
      </c>
    </row>
    <row r="1509" spans="1:23" x14ac:dyDescent="0.25">
      <c r="A1509" s="2">
        <v>44546</v>
      </c>
      <c r="B1509" t="s">
        <v>9273</v>
      </c>
      <c r="C1509" t="s">
        <v>9218</v>
      </c>
      <c r="E1509" t="s">
        <v>10976</v>
      </c>
      <c r="F1509" t="s">
        <v>11288</v>
      </c>
      <c r="G1509">
        <v>135</v>
      </c>
      <c r="I1509" s="38">
        <v>0.73</v>
      </c>
      <c r="J1509">
        <v>98.6</v>
      </c>
      <c r="K1509" s="38">
        <v>0.46</v>
      </c>
      <c r="L1509">
        <v>61.4</v>
      </c>
      <c r="M1509" s="38">
        <v>0.55000000000000004</v>
      </c>
      <c r="N1509">
        <v>74.3</v>
      </c>
      <c r="O1509">
        <v>74.3</v>
      </c>
      <c r="R1509">
        <v>74.3</v>
      </c>
    </row>
    <row r="1510" spans="1:23" x14ac:dyDescent="0.25">
      <c r="A1510" s="2">
        <v>44362</v>
      </c>
      <c r="B1510" t="s">
        <v>9276</v>
      </c>
      <c r="C1510" t="s">
        <v>9218</v>
      </c>
      <c r="E1510" t="s">
        <v>10766</v>
      </c>
      <c r="F1510" t="s">
        <v>11056</v>
      </c>
      <c r="G1510">
        <v>5.0999999999999996</v>
      </c>
      <c r="I1510" s="38">
        <v>1</v>
      </c>
      <c r="J1510">
        <v>5.0999999999999996</v>
      </c>
      <c r="K1510" s="38"/>
      <c r="M1510" s="38">
        <v>1</v>
      </c>
      <c r="N1510">
        <v>5.0999999999999996</v>
      </c>
      <c r="O1510">
        <v>5.0999999999999996</v>
      </c>
      <c r="P1510">
        <v>5.0999999999999996</v>
      </c>
    </row>
    <row r="1511" spans="1:23" x14ac:dyDescent="0.25">
      <c r="A1511" s="2">
        <v>44510</v>
      </c>
      <c r="B1511" t="s">
        <v>7066</v>
      </c>
      <c r="C1511" t="s">
        <v>9229</v>
      </c>
      <c r="E1511" t="s">
        <v>10021</v>
      </c>
      <c r="F1511" t="s">
        <v>11289</v>
      </c>
      <c r="G1511">
        <v>73.5</v>
      </c>
      <c r="I1511" s="38">
        <v>0.3</v>
      </c>
      <c r="J1511">
        <v>22.1</v>
      </c>
      <c r="K1511" s="38">
        <v>0.26</v>
      </c>
      <c r="L1511">
        <v>19.100000000000001</v>
      </c>
      <c r="M1511" s="38">
        <v>0.3</v>
      </c>
      <c r="N1511">
        <v>22.1</v>
      </c>
      <c r="O1511">
        <v>19.8</v>
      </c>
      <c r="Q1511">
        <v>0.7</v>
      </c>
      <c r="S1511">
        <v>19.100000000000001</v>
      </c>
      <c r="W1511">
        <v>2.2000000000000002</v>
      </c>
    </row>
    <row r="1512" spans="1:23" x14ac:dyDescent="0.25">
      <c r="A1512" s="2">
        <v>44512</v>
      </c>
      <c r="B1512" t="s">
        <v>9273</v>
      </c>
      <c r="C1512" t="s">
        <v>9224</v>
      </c>
      <c r="E1512" t="s">
        <v>10977</v>
      </c>
      <c r="F1512" t="s">
        <v>11290</v>
      </c>
      <c r="G1512">
        <v>213.9</v>
      </c>
      <c r="I1512" s="38">
        <v>0.02</v>
      </c>
      <c r="J1512">
        <v>4.3</v>
      </c>
      <c r="K1512" s="38">
        <v>0.01</v>
      </c>
      <c r="L1512">
        <v>2.1</v>
      </c>
      <c r="M1512" s="38">
        <v>0.01</v>
      </c>
      <c r="N1512">
        <v>2.1</v>
      </c>
      <c r="O1512">
        <v>2.1</v>
      </c>
      <c r="P1512">
        <v>2.1</v>
      </c>
    </row>
    <row r="1513" spans="1:23" x14ac:dyDescent="0.25">
      <c r="A1513" s="2">
        <v>44540</v>
      </c>
      <c r="B1513" t="s">
        <v>7066</v>
      </c>
      <c r="C1513" t="s">
        <v>9218</v>
      </c>
      <c r="E1513" t="s">
        <v>10978</v>
      </c>
      <c r="F1513" t="s">
        <v>11291</v>
      </c>
      <c r="G1513">
        <v>91.1</v>
      </c>
      <c r="I1513" s="38">
        <v>0.65</v>
      </c>
      <c r="J1513">
        <v>59.2</v>
      </c>
      <c r="K1513" s="38">
        <v>0.48</v>
      </c>
      <c r="L1513">
        <v>43.8</v>
      </c>
      <c r="M1513" s="38">
        <v>0.46</v>
      </c>
      <c r="N1513">
        <v>42.3</v>
      </c>
      <c r="O1513">
        <v>30</v>
      </c>
      <c r="U1513">
        <v>30</v>
      </c>
      <c r="W1513">
        <v>12.3</v>
      </c>
    </row>
    <row r="1514" spans="1:23" x14ac:dyDescent="0.25">
      <c r="A1514" s="2">
        <v>44553</v>
      </c>
      <c r="B1514" t="s">
        <v>9401</v>
      </c>
      <c r="C1514" t="s">
        <v>9229</v>
      </c>
      <c r="E1514" t="s">
        <v>10979</v>
      </c>
      <c r="F1514" t="s">
        <v>11292</v>
      </c>
      <c r="G1514">
        <v>100</v>
      </c>
      <c r="I1514" s="38">
        <v>0.63</v>
      </c>
      <c r="J1514">
        <v>63</v>
      </c>
      <c r="K1514" s="38">
        <v>0.1</v>
      </c>
      <c r="L1514">
        <v>10</v>
      </c>
      <c r="M1514" s="38">
        <v>0.59</v>
      </c>
      <c r="N1514">
        <v>59</v>
      </c>
      <c r="O1514">
        <v>49</v>
      </c>
      <c r="Q1514">
        <v>33</v>
      </c>
      <c r="S1514">
        <v>16</v>
      </c>
      <c r="W1514">
        <v>10</v>
      </c>
    </row>
    <row r="1515" spans="1:23" x14ac:dyDescent="0.25">
      <c r="A1515" s="2">
        <v>44552</v>
      </c>
      <c r="B1515" t="s">
        <v>10708</v>
      </c>
      <c r="C1515" t="s">
        <v>10711</v>
      </c>
      <c r="E1515" t="s">
        <v>10980</v>
      </c>
      <c r="F1515" t="s">
        <v>11293</v>
      </c>
      <c r="G1515">
        <v>12.5</v>
      </c>
      <c r="I1515" s="38">
        <v>0.9</v>
      </c>
      <c r="J1515">
        <v>11.3</v>
      </c>
      <c r="K1515" s="38">
        <v>0.9</v>
      </c>
      <c r="L1515">
        <v>11.3</v>
      </c>
      <c r="M1515" s="38">
        <v>0.9</v>
      </c>
      <c r="N1515">
        <v>11.3</v>
      </c>
      <c r="O1515">
        <v>11.3</v>
      </c>
      <c r="P1515">
        <v>11.3</v>
      </c>
    </row>
    <row r="1516" spans="1:23" x14ac:dyDescent="0.25">
      <c r="A1516" s="2">
        <v>44552</v>
      </c>
      <c r="B1516" t="s">
        <v>9473</v>
      </c>
      <c r="C1516" t="s">
        <v>10711</v>
      </c>
      <c r="E1516" t="s">
        <v>10980</v>
      </c>
      <c r="F1516" t="s">
        <v>11293</v>
      </c>
      <c r="G1516">
        <v>12.5</v>
      </c>
      <c r="I1516" s="38">
        <v>0.9</v>
      </c>
      <c r="J1516">
        <v>11.3</v>
      </c>
      <c r="K1516" s="38">
        <v>0.9</v>
      </c>
      <c r="L1516">
        <v>11.3</v>
      </c>
      <c r="M1516" s="38">
        <v>0.9</v>
      </c>
      <c r="N1516">
        <v>11.3</v>
      </c>
      <c r="O1516">
        <v>11.3</v>
      </c>
      <c r="P1516">
        <v>11.3</v>
      </c>
    </row>
    <row r="1517" spans="1:23" x14ac:dyDescent="0.25">
      <c r="A1517" s="2">
        <v>44536</v>
      </c>
      <c r="B1517" t="s">
        <v>9221</v>
      </c>
      <c r="C1517" t="s">
        <v>9224</v>
      </c>
      <c r="E1517" t="s">
        <v>10981</v>
      </c>
      <c r="F1517" t="s">
        <v>11294</v>
      </c>
      <c r="G1517">
        <v>50</v>
      </c>
      <c r="I1517" s="38">
        <v>0.02</v>
      </c>
      <c r="J1517">
        <v>1</v>
      </c>
      <c r="K1517" s="38">
        <v>0.01</v>
      </c>
      <c r="L1517">
        <v>0.5</v>
      </c>
      <c r="M1517" s="38">
        <v>0.02</v>
      </c>
      <c r="N1517">
        <v>1</v>
      </c>
      <c r="O1517">
        <v>1</v>
      </c>
      <c r="P1517">
        <v>0.5</v>
      </c>
      <c r="U1517">
        <v>0.5</v>
      </c>
    </row>
    <row r="1518" spans="1:23" x14ac:dyDescent="0.25">
      <c r="A1518" s="2">
        <v>44544</v>
      </c>
      <c r="B1518" t="s">
        <v>9380</v>
      </c>
      <c r="C1518" t="s">
        <v>9218</v>
      </c>
      <c r="E1518" t="s">
        <v>10982</v>
      </c>
      <c r="F1518" t="s">
        <v>11295</v>
      </c>
      <c r="G1518">
        <v>142.1</v>
      </c>
      <c r="I1518" s="38">
        <v>1</v>
      </c>
      <c r="J1518">
        <v>142.1</v>
      </c>
      <c r="K1518" s="38"/>
      <c r="M1518" s="38">
        <v>1</v>
      </c>
      <c r="N1518">
        <v>142.1</v>
      </c>
      <c r="O1518">
        <v>142.1</v>
      </c>
      <c r="V1518">
        <v>142.1</v>
      </c>
    </row>
    <row r="1519" spans="1:23" x14ac:dyDescent="0.25">
      <c r="A1519" s="2">
        <v>44550</v>
      </c>
      <c r="B1519" t="s">
        <v>9243</v>
      </c>
      <c r="C1519" t="s">
        <v>9218</v>
      </c>
      <c r="E1519" t="s">
        <v>10983</v>
      </c>
      <c r="F1519" t="s">
        <v>11296</v>
      </c>
      <c r="G1519">
        <v>27</v>
      </c>
      <c r="I1519" s="38">
        <v>0.26</v>
      </c>
      <c r="J1519">
        <v>7</v>
      </c>
      <c r="K1519" s="38">
        <v>0.12</v>
      </c>
      <c r="L1519">
        <v>3.2</v>
      </c>
      <c r="M1519" s="38">
        <v>0.14000000000000001</v>
      </c>
      <c r="N1519">
        <v>3.8</v>
      </c>
      <c r="O1519">
        <v>3.8</v>
      </c>
      <c r="R1519">
        <v>3.8</v>
      </c>
    </row>
    <row r="1520" spans="1:23" x14ac:dyDescent="0.25">
      <c r="A1520" s="2">
        <v>44552</v>
      </c>
      <c r="B1520" t="s">
        <v>6521</v>
      </c>
      <c r="C1520" t="s">
        <v>9229</v>
      </c>
      <c r="E1520" t="s">
        <v>10984</v>
      </c>
      <c r="F1520" t="s">
        <v>11297</v>
      </c>
      <c r="G1520">
        <v>45.5</v>
      </c>
      <c r="I1520" s="38">
        <v>1</v>
      </c>
      <c r="J1520">
        <v>45.5</v>
      </c>
      <c r="K1520" s="38">
        <v>1</v>
      </c>
      <c r="L1520">
        <v>45.5</v>
      </c>
      <c r="M1520" s="38">
        <v>1</v>
      </c>
      <c r="N1520">
        <v>45.5</v>
      </c>
      <c r="O1520">
        <v>45.5</v>
      </c>
      <c r="P1520">
        <v>45.5</v>
      </c>
    </row>
    <row r="1521" spans="1:23" x14ac:dyDescent="0.25">
      <c r="A1521" s="2">
        <v>44390</v>
      </c>
      <c r="B1521" t="s">
        <v>9273</v>
      </c>
      <c r="C1521" t="s">
        <v>9218</v>
      </c>
      <c r="E1521" t="s">
        <v>10945</v>
      </c>
      <c r="F1521" t="s">
        <v>11252</v>
      </c>
      <c r="G1521">
        <v>24</v>
      </c>
      <c r="I1521" s="38">
        <v>0.8</v>
      </c>
      <c r="J1521">
        <v>19.2</v>
      </c>
      <c r="K1521" s="38"/>
      <c r="M1521" s="38">
        <v>0.8</v>
      </c>
      <c r="N1521">
        <v>19.2</v>
      </c>
      <c r="O1521">
        <v>19.2</v>
      </c>
      <c r="S1521">
        <v>19.2</v>
      </c>
    </row>
    <row r="1522" spans="1:23" x14ac:dyDescent="0.25">
      <c r="A1522" s="2">
        <v>44546</v>
      </c>
      <c r="B1522" t="s">
        <v>9387</v>
      </c>
      <c r="C1522" t="s">
        <v>10711</v>
      </c>
      <c r="E1522" t="s">
        <v>10985</v>
      </c>
      <c r="F1522" t="s">
        <v>11298</v>
      </c>
      <c r="G1522">
        <v>33.200000000000003</v>
      </c>
      <c r="I1522" s="38">
        <v>1</v>
      </c>
      <c r="J1522">
        <v>33.200000000000003</v>
      </c>
      <c r="K1522" s="38">
        <v>1</v>
      </c>
      <c r="L1522">
        <v>33.200000000000003</v>
      </c>
      <c r="M1522" s="38">
        <v>1</v>
      </c>
      <c r="N1522">
        <v>33.200000000000003</v>
      </c>
      <c r="O1522">
        <v>33.200000000000003</v>
      </c>
      <c r="S1522">
        <v>33.200000000000003</v>
      </c>
    </row>
    <row r="1523" spans="1:23" x14ac:dyDescent="0.25">
      <c r="A1523" s="2">
        <v>44546</v>
      </c>
      <c r="B1523" t="s">
        <v>9273</v>
      </c>
      <c r="C1523" t="s">
        <v>9229</v>
      </c>
      <c r="E1523" t="s">
        <v>10986</v>
      </c>
      <c r="F1523" t="s">
        <v>11299</v>
      </c>
      <c r="G1523">
        <v>120</v>
      </c>
      <c r="I1523" s="38">
        <v>1</v>
      </c>
      <c r="J1523">
        <v>120</v>
      </c>
      <c r="K1523" s="38">
        <v>0.3</v>
      </c>
      <c r="L1523">
        <v>35.4</v>
      </c>
      <c r="M1523" s="38">
        <v>1</v>
      </c>
      <c r="N1523">
        <v>120</v>
      </c>
      <c r="O1523">
        <v>120</v>
      </c>
      <c r="P1523">
        <v>60</v>
      </c>
      <c r="Q1523">
        <v>60</v>
      </c>
    </row>
    <row r="1524" spans="1:23" x14ac:dyDescent="0.25">
      <c r="A1524" s="2">
        <v>44540</v>
      </c>
      <c r="B1524" t="s">
        <v>768</v>
      </c>
      <c r="C1524" t="s">
        <v>9218</v>
      </c>
      <c r="E1524" t="s">
        <v>10987</v>
      </c>
      <c r="F1524" t="s">
        <v>11300</v>
      </c>
      <c r="G1524">
        <v>70</v>
      </c>
      <c r="I1524" s="38">
        <v>0.99</v>
      </c>
      <c r="J1524">
        <v>69.2</v>
      </c>
      <c r="K1524" s="38">
        <v>0.71</v>
      </c>
      <c r="L1524">
        <v>50</v>
      </c>
      <c r="M1524" s="38">
        <v>0.33</v>
      </c>
      <c r="N1524">
        <v>23.2</v>
      </c>
      <c r="O1524">
        <v>18.8</v>
      </c>
      <c r="P1524">
        <v>0.4</v>
      </c>
      <c r="Q1524">
        <v>4.5999999999999996</v>
      </c>
      <c r="U1524">
        <v>13.8</v>
      </c>
      <c r="W1524">
        <v>4.5</v>
      </c>
    </row>
    <row r="1525" spans="1:23" x14ac:dyDescent="0.25">
      <c r="A1525" s="2">
        <v>44553</v>
      </c>
      <c r="B1525" t="s">
        <v>9364</v>
      </c>
      <c r="C1525" t="s">
        <v>318</v>
      </c>
      <c r="E1525" t="s">
        <v>10178</v>
      </c>
      <c r="F1525" t="s">
        <v>11039</v>
      </c>
      <c r="G1525">
        <v>40</v>
      </c>
      <c r="I1525" s="38">
        <v>0.2</v>
      </c>
      <c r="J1525">
        <v>8</v>
      </c>
      <c r="K1525" s="38"/>
      <c r="M1525" s="38">
        <v>0.2</v>
      </c>
      <c r="N1525">
        <v>8</v>
      </c>
      <c r="O1525">
        <v>8</v>
      </c>
      <c r="P1525">
        <v>4</v>
      </c>
      <c r="U1525">
        <v>2</v>
      </c>
      <c r="V1525">
        <v>2</v>
      </c>
    </row>
    <row r="1526" spans="1:23" x14ac:dyDescent="0.25">
      <c r="A1526" s="2">
        <v>44553</v>
      </c>
      <c r="B1526" t="s">
        <v>9639</v>
      </c>
      <c r="C1526" t="s">
        <v>9229</v>
      </c>
      <c r="E1526" t="s">
        <v>9989</v>
      </c>
      <c r="F1526" t="s">
        <v>11301</v>
      </c>
      <c r="G1526">
        <v>114.9</v>
      </c>
      <c r="I1526" s="38">
        <v>0.83</v>
      </c>
      <c r="J1526">
        <v>95.4</v>
      </c>
      <c r="K1526" s="38"/>
      <c r="M1526" s="38">
        <v>0.83</v>
      </c>
      <c r="N1526">
        <v>95.4</v>
      </c>
      <c r="O1526">
        <v>95.4</v>
      </c>
      <c r="P1526">
        <v>86.2</v>
      </c>
      <c r="V1526">
        <v>9.1999999999999993</v>
      </c>
    </row>
    <row r="1527" spans="1:23" x14ac:dyDescent="0.25">
      <c r="A1527" s="2">
        <v>44539</v>
      </c>
      <c r="B1527" t="s">
        <v>9276</v>
      </c>
      <c r="C1527" t="s">
        <v>9224</v>
      </c>
      <c r="E1527" t="s">
        <v>10211</v>
      </c>
      <c r="F1527" t="s">
        <v>11302</v>
      </c>
      <c r="G1527">
        <v>40</v>
      </c>
      <c r="I1527" s="38">
        <v>0.25</v>
      </c>
      <c r="J1527">
        <v>10</v>
      </c>
      <c r="K1527" s="38"/>
      <c r="M1527" s="38">
        <v>0.25</v>
      </c>
      <c r="N1527">
        <v>10</v>
      </c>
      <c r="O1527">
        <v>10</v>
      </c>
      <c r="P1527">
        <v>2</v>
      </c>
      <c r="Q1527">
        <v>2</v>
      </c>
      <c r="S1527">
        <v>4</v>
      </c>
      <c r="U1527">
        <v>2</v>
      </c>
    </row>
    <row r="1528" spans="1:23" x14ac:dyDescent="0.25">
      <c r="A1528" s="2">
        <v>44554</v>
      </c>
      <c r="B1528" t="s">
        <v>9228</v>
      </c>
      <c r="C1528" t="s">
        <v>9218</v>
      </c>
      <c r="E1528" t="s">
        <v>10219</v>
      </c>
      <c r="F1528" t="s">
        <v>11303</v>
      </c>
      <c r="G1528">
        <v>400</v>
      </c>
      <c r="I1528" s="38">
        <v>1</v>
      </c>
      <c r="J1528">
        <v>400</v>
      </c>
      <c r="K1528" s="38">
        <v>1</v>
      </c>
      <c r="L1528">
        <v>400</v>
      </c>
      <c r="M1528" s="38">
        <v>1</v>
      </c>
      <c r="N1528">
        <v>400</v>
      </c>
      <c r="O1528">
        <v>400</v>
      </c>
      <c r="P1528">
        <v>296</v>
      </c>
      <c r="S1528">
        <v>104</v>
      </c>
    </row>
    <row r="1529" spans="1:23" x14ac:dyDescent="0.25">
      <c r="A1529" s="2">
        <v>44371</v>
      </c>
      <c r="B1529" t="s">
        <v>6358</v>
      </c>
      <c r="C1529" t="s">
        <v>9229</v>
      </c>
      <c r="E1529" t="s">
        <v>10988</v>
      </c>
      <c r="F1529" t="s">
        <v>11304</v>
      </c>
      <c r="G1529">
        <v>37.5</v>
      </c>
      <c r="I1529" s="38">
        <v>1</v>
      </c>
      <c r="J1529">
        <v>37.5</v>
      </c>
      <c r="K1529" s="38">
        <v>1</v>
      </c>
      <c r="L1529">
        <v>37.5</v>
      </c>
      <c r="M1529" s="38">
        <v>0.15</v>
      </c>
      <c r="N1529">
        <v>5.6</v>
      </c>
      <c r="W1529">
        <v>5.6</v>
      </c>
    </row>
    <row r="1530" spans="1:23" x14ac:dyDescent="0.25">
      <c r="A1530" s="2">
        <v>44494</v>
      </c>
      <c r="B1530" t="s">
        <v>6571</v>
      </c>
      <c r="C1530" t="s">
        <v>9224</v>
      </c>
      <c r="E1530" t="s">
        <v>10989</v>
      </c>
      <c r="F1530" t="s">
        <v>11305</v>
      </c>
      <c r="G1530">
        <v>22</v>
      </c>
      <c r="I1530" s="38">
        <v>0.02</v>
      </c>
      <c r="J1530">
        <v>0.4</v>
      </c>
      <c r="K1530" s="38">
        <v>0.01</v>
      </c>
      <c r="L1530">
        <v>0.2</v>
      </c>
      <c r="M1530" s="38">
        <v>0.01</v>
      </c>
      <c r="N1530">
        <v>0.2</v>
      </c>
      <c r="O1530">
        <v>0.2</v>
      </c>
      <c r="P1530">
        <v>0.2</v>
      </c>
    </row>
    <row r="1531" spans="1:23" x14ac:dyDescent="0.25">
      <c r="A1531" s="2">
        <v>44392</v>
      </c>
      <c r="B1531" t="s">
        <v>9228</v>
      </c>
      <c r="C1531" t="s">
        <v>9218</v>
      </c>
      <c r="E1531" t="s">
        <v>10793</v>
      </c>
      <c r="F1531" t="s">
        <v>11086</v>
      </c>
      <c r="G1531">
        <v>300</v>
      </c>
      <c r="I1531" s="38">
        <v>0.2</v>
      </c>
      <c r="J1531">
        <v>60</v>
      </c>
      <c r="K1531" s="38">
        <v>0.2</v>
      </c>
      <c r="L1531">
        <v>60</v>
      </c>
      <c r="M1531" s="38">
        <v>0.2</v>
      </c>
      <c r="N1531">
        <v>60</v>
      </c>
      <c r="O1531">
        <v>60</v>
      </c>
      <c r="R1531">
        <v>60</v>
      </c>
    </row>
    <row r="1532" spans="1:23" x14ac:dyDescent="0.25">
      <c r="A1532" s="2">
        <v>44546</v>
      </c>
      <c r="B1532" t="s">
        <v>9284</v>
      </c>
      <c r="C1532" t="s">
        <v>9218</v>
      </c>
      <c r="E1532" t="s">
        <v>10184</v>
      </c>
      <c r="F1532" t="s">
        <v>10510</v>
      </c>
      <c r="G1532">
        <v>150</v>
      </c>
      <c r="I1532" s="38">
        <v>1</v>
      </c>
      <c r="J1532">
        <v>150</v>
      </c>
      <c r="K1532" s="38"/>
      <c r="M1532" s="38">
        <v>1</v>
      </c>
      <c r="N1532">
        <v>150</v>
      </c>
      <c r="O1532">
        <v>150</v>
      </c>
      <c r="P1532">
        <v>3.9</v>
      </c>
      <c r="V1532">
        <v>146.1</v>
      </c>
    </row>
    <row r="1533" spans="1:23" x14ac:dyDescent="0.25">
      <c r="A1533" s="2">
        <v>44417</v>
      </c>
      <c r="B1533" t="s">
        <v>2724</v>
      </c>
      <c r="C1533" t="s">
        <v>9218</v>
      </c>
      <c r="E1533" t="s">
        <v>10990</v>
      </c>
      <c r="F1533" t="s">
        <v>11306</v>
      </c>
      <c r="G1533">
        <v>130</v>
      </c>
      <c r="I1533" s="38">
        <v>1</v>
      </c>
      <c r="J1533">
        <v>130</v>
      </c>
      <c r="K1533" s="38"/>
      <c r="M1533" s="38">
        <v>1</v>
      </c>
      <c r="N1533">
        <v>130</v>
      </c>
      <c r="O1533">
        <v>130</v>
      </c>
      <c r="V1533">
        <v>130</v>
      </c>
    </row>
    <row r="1534" spans="1:23" x14ac:dyDescent="0.25">
      <c r="A1534" s="2">
        <v>44498</v>
      </c>
      <c r="B1534" t="s">
        <v>255</v>
      </c>
      <c r="C1534" t="s">
        <v>9224</v>
      </c>
      <c r="E1534" t="s">
        <v>10991</v>
      </c>
      <c r="F1534" t="s">
        <v>11307</v>
      </c>
      <c r="G1534">
        <v>20</v>
      </c>
      <c r="I1534" s="38">
        <v>0.02</v>
      </c>
      <c r="J1534">
        <v>0.4</v>
      </c>
      <c r="K1534" s="38">
        <v>0.01</v>
      </c>
      <c r="L1534">
        <v>0.2</v>
      </c>
      <c r="M1534" s="38">
        <v>0.01</v>
      </c>
      <c r="N1534">
        <v>0.2</v>
      </c>
      <c r="O1534">
        <v>0.2</v>
      </c>
      <c r="P1534">
        <v>0.2</v>
      </c>
    </row>
    <row r="1535" spans="1:23" x14ac:dyDescent="0.25">
      <c r="A1535" s="2">
        <v>44470</v>
      </c>
      <c r="B1535" t="s">
        <v>9276</v>
      </c>
      <c r="C1535" t="s">
        <v>9218</v>
      </c>
      <c r="E1535" t="s">
        <v>10992</v>
      </c>
      <c r="F1535" t="s">
        <v>11308</v>
      </c>
      <c r="G1535">
        <v>300</v>
      </c>
      <c r="I1535" s="38">
        <v>1</v>
      </c>
      <c r="J1535">
        <v>300</v>
      </c>
      <c r="K1535" s="38">
        <v>1</v>
      </c>
      <c r="L1535">
        <v>300</v>
      </c>
      <c r="M1535" s="38">
        <v>1</v>
      </c>
      <c r="N1535">
        <v>300</v>
      </c>
      <c r="O1535">
        <v>300</v>
      </c>
      <c r="S1535">
        <v>300</v>
      </c>
    </row>
    <row r="1536" spans="1:23" x14ac:dyDescent="0.25">
      <c r="A1536" s="2">
        <v>44546</v>
      </c>
      <c r="B1536" t="s">
        <v>10709</v>
      </c>
      <c r="C1536" t="s">
        <v>9224</v>
      </c>
      <c r="E1536" t="s">
        <v>10993</v>
      </c>
      <c r="F1536" t="s">
        <v>11309</v>
      </c>
      <c r="G1536">
        <v>15.8</v>
      </c>
      <c r="I1536" s="38">
        <v>0.02</v>
      </c>
      <c r="J1536">
        <v>0.3</v>
      </c>
      <c r="K1536" s="38">
        <v>0.01</v>
      </c>
      <c r="L1536">
        <v>0.2</v>
      </c>
      <c r="M1536" s="38">
        <v>0.01</v>
      </c>
      <c r="N1536">
        <v>0.2</v>
      </c>
      <c r="O1536">
        <v>0.2</v>
      </c>
      <c r="P1536">
        <v>0.2</v>
      </c>
    </row>
    <row r="1537" spans="1:23" x14ac:dyDescent="0.25">
      <c r="A1537" s="2">
        <v>44467</v>
      </c>
      <c r="B1537" t="s">
        <v>9273</v>
      </c>
      <c r="C1537" t="s">
        <v>9224</v>
      </c>
      <c r="E1537" t="s">
        <v>10799</v>
      </c>
      <c r="F1537" t="s">
        <v>11092</v>
      </c>
      <c r="G1537">
        <v>15</v>
      </c>
      <c r="I1537" s="38">
        <v>0.02</v>
      </c>
      <c r="J1537">
        <v>0.3</v>
      </c>
      <c r="K1537" s="38">
        <v>0.01</v>
      </c>
      <c r="L1537">
        <v>0.2</v>
      </c>
      <c r="M1537" s="38">
        <v>0.01</v>
      </c>
      <c r="N1537">
        <v>0.2</v>
      </c>
      <c r="O1537">
        <v>0.2</v>
      </c>
      <c r="P1537">
        <v>0.2</v>
      </c>
    </row>
    <row r="1538" spans="1:23" x14ac:dyDescent="0.25">
      <c r="A1538" s="2">
        <v>44467</v>
      </c>
      <c r="B1538" t="s">
        <v>9273</v>
      </c>
      <c r="C1538" t="s">
        <v>9224</v>
      </c>
      <c r="E1538" t="s">
        <v>10799</v>
      </c>
      <c r="F1538" t="s">
        <v>11092</v>
      </c>
      <c r="G1538">
        <v>10</v>
      </c>
      <c r="I1538" s="38">
        <v>0.02</v>
      </c>
      <c r="J1538">
        <v>0.2</v>
      </c>
      <c r="K1538" s="38">
        <v>0.01</v>
      </c>
      <c r="L1538">
        <v>0.1</v>
      </c>
      <c r="M1538" s="38">
        <v>0.01</v>
      </c>
      <c r="N1538">
        <v>0.1</v>
      </c>
      <c r="O1538">
        <v>0.1</v>
      </c>
      <c r="P1538">
        <v>0.1</v>
      </c>
    </row>
    <row r="1539" spans="1:23" x14ac:dyDescent="0.25">
      <c r="A1539" s="2">
        <v>44467</v>
      </c>
      <c r="B1539" t="s">
        <v>9273</v>
      </c>
      <c r="C1539" t="s">
        <v>9224</v>
      </c>
      <c r="E1539" t="s">
        <v>10799</v>
      </c>
      <c r="F1539" t="s">
        <v>11092</v>
      </c>
      <c r="G1539">
        <v>7.5</v>
      </c>
      <c r="I1539" s="38">
        <v>0.02</v>
      </c>
      <c r="J1539">
        <v>0.2</v>
      </c>
      <c r="K1539" s="38">
        <v>0.01</v>
      </c>
      <c r="L1539">
        <v>0.1</v>
      </c>
      <c r="M1539" s="38">
        <v>0.01</v>
      </c>
      <c r="N1539">
        <v>0.1</v>
      </c>
      <c r="O1539">
        <v>0.1</v>
      </c>
      <c r="P1539">
        <v>0.1</v>
      </c>
    </row>
    <row r="1540" spans="1:23" x14ac:dyDescent="0.25">
      <c r="A1540" s="2">
        <v>44547</v>
      </c>
      <c r="B1540" t="s">
        <v>6903</v>
      </c>
      <c r="C1540" t="s">
        <v>9224</v>
      </c>
      <c r="E1540" t="s">
        <v>10994</v>
      </c>
      <c r="F1540" t="s">
        <v>11310</v>
      </c>
      <c r="G1540">
        <v>20</v>
      </c>
      <c r="I1540" s="38">
        <v>0.02</v>
      </c>
      <c r="J1540">
        <v>0.4</v>
      </c>
      <c r="K1540" s="38">
        <v>0.01</v>
      </c>
      <c r="L1540">
        <v>0.2</v>
      </c>
      <c r="M1540" s="38">
        <v>0.01</v>
      </c>
      <c r="N1540">
        <v>0.2</v>
      </c>
      <c r="O1540">
        <v>0.2</v>
      </c>
      <c r="P1540">
        <v>0.2</v>
      </c>
    </row>
    <row r="1541" spans="1:23" x14ac:dyDescent="0.25">
      <c r="A1541" s="2">
        <v>44530</v>
      </c>
      <c r="B1541" t="s">
        <v>7066</v>
      </c>
      <c r="C1541" t="s">
        <v>9218</v>
      </c>
      <c r="E1541" t="s">
        <v>10995</v>
      </c>
      <c r="F1541" t="s">
        <v>11311</v>
      </c>
      <c r="G1541">
        <v>6.8</v>
      </c>
      <c r="I1541" s="38">
        <v>1</v>
      </c>
      <c r="J1541">
        <v>6.8</v>
      </c>
      <c r="K1541" s="38">
        <v>1</v>
      </c>
      <c r="L1541">
        <v>6.8</v>
      </c>
      <c r="M1541" s="38">
        <v>1</v>
      </c>
      <c r="N1541">
        <v>6.8</v>
      </c>
      <c r="O1541">
        <v>6.8</v>
      </c>
      <c r="S1541">
        <v>6.8</v>
      </c>
    </row>
    <row r="1542" spans="1:23" x14ac:dyDescent="0.25">
      <c r="A1542" s="2">
        <v>44530</v>
      </c>
      <c r="B1542" t="s">
        <v>7066</v>
      </c>
      <c r="C1542" t="s">
        <v>9218</v>
      </c>
      <c r="E1542" t="s">
        <v>10995</v>
      </c>
      <c r="F1542" t="s">
        <v>11311</v>
      </c>
      <c r="G1542">
        <v>40</v>
      </c>
      <c r="I1542" s="38">
        <v>1</v>
      </c>
      <c r="J1542">
        <v>40</v>
      </c>
      <c r="K1542" s="38">
        <v>1</v>
      </c>
      <c r="L1542">
        <v>40</v>
      </c>
      <c r="M1542" s="38">
        <v>1</v>
      </c>
      <c r="N1542">
        <v>40</v>
      </c>
      <c r="O1542">
        <v>40</v>
      </c>
      <c r="S1542">
        <v>40</v>
      </c>
    </row>
    <row r="1543" spans="1:23" x14ac:dyDescent="0.25">
      <c r="A1543" s="2">
        <v>44522</v>
      </c>
      <c r="B1543" t="s">
        <v>9228</v>
      </c>
      <c r="C1543" t="s">
        <v>9229</v>
      </c>
      <c r="E1543" t="s">
        <v>10996</v>
      </c>
      <c r="F1543" t="s">
        <v>11312</v>
      </c>
      <c r="G1543">
        <v>120</v>
      </c>
      <c r="I1543" s="38">
        <v>1</v>
      </c>
      <c r="J1543">
        <v>120</v>
      </c>
      <c r="K1543" s="38"/>
      <c r="M1543" s="38">
        <v>1</v>
      </c>
      <c r="N1543">
        <v>120</v>
      </c>
      <c r="O1543">
        <v>120</v>
      </c>
      <c r="P1543">
        <v>120</v>
      </c>
    </row>
    <row r="1544" spans="1:23" x14ac:dyDescent="0.25">
      <c r="A1544" s="2">
        <v>44522</v>
      </c>
      <c r="B1544" t="s">
        <v>9387</v>
      </c>
      <c r="C1544" t="s">
        <v>9229</v>
      </c>
      <c r="E1544" t="s">
        <v>10996</v>
      </c>
      <c r="F1544" t="s">
        <v>11312</v>
      </c>
      <c r="G1544">
        <v>80</v>
      </c>
      <c r="I1544" s="38">
        <v>1</v>
      </c>
      <c r="J1544">
        <v>80</v>
      </c>
      <c r="K1544" s="38"/>
      <c r="M1544" s="38">
        <v>1</v>
      </c>
      <c r="N1544">
        <v>80</v>
      </c>
      <c r="O1544">
        <v>80</v>
      </c>
      <c r="P1544">
        <v>80</v>
      </c>
    </row>
    <row r="1545" spans="1:23" x14ac:dyDescent="0.25">
      <c r="A1545" s="2">
        <v>44496</v>
      </c>
      <c r="B1545" t="s">
        <v>7066</v>
      </c>
      <c r="C1545" t="s">
        <v>9224</v>
      </c>
      <c r="E1545" t="s">
        <v>10906</v>
      </c>
      <c r="F1545" t="s">
        <v>11208</v>
      </c>
      <c r="G1545">
        <v>50</v>
      </c>
      <c r="I1545" s="38">
        <v>0.02</v>
      </c>
      <c r="J1545">
        <v>1</v>
      </c>
      <c r="K1545" s="38">
        <v>0.01</v>
      </c>
      <c r="L1545">
        <v>0.5</v>
      </c>
      <c r="M1545" s="38">
        <v>0.01</v>
      </c>
      <c r="N1545">
        <v>0.5</v>
      </c>
      <c r="O1545">
        <v>0.5</v>
      </c>
      <c r="P1545">
        <v>0.5</v>
      </c>
    </row>
    <row r="1546" spans="1:23" x14ac:dyDescent="0.25">
      <c r="A1546" s="2">
        <v>44512</v>
      </c>
      <c r="B1546" t="s">
        <v>9273</v>
      </c>
      <c r="C1546" t="s">
        <v>9224</v>
      </c>
      <c r="E1546" t="s">
        <v>10977</v>
      </c>
      <c r="F1546" t="s">
        <v>11290</v>
      </c>
      <c r="G1546">
        <v>180</v>
      </c>
      <c r="I1546" s="38">
        <v>0.02</v>
      </c>
      <c r="J1546">
        <v>3.6</v>
      </c>
      <c r="K1546" s="38">
        <v>0.01</v>
      </c>
      <c r="L1546">
        <v>1.8</v>
      </c>
      <c r="M1546" s="38">
        <v>0.01</v>
      </c>
      <c r="N1546">
        <v>1.8</v>
      </c>
      <c r="O1546">
        <v>1.8</v>
      </c>
      <c r="P1546">
        <v>1.8</v>
      </c>
    </row>
    <row r="1547" spans="1:23" x14ac:dyDescent="0.25">
      <c r="A1547" s="2">
        <v>44531</v>
      </c>
      <c r="B1547" t="s">
        <v>9284</v>
      </c>
      <c r="C1547" t="s">
        <v>9229</v>
      </c>
      <c r="E1547" t="s">
        <v>10228</v>
      </c>
      <c r="F1547" t="s">
        <v>11313</v>
      </c>
      <c r="G1547">
        <v>165</v>
      </c>
      <c r="I1547" s="38">
        <v>1</v>
      </c>
      <c r="J1547">
        <v>165</v>
      </c>
      <c r="K1547" s="38">
        <v>0.2</v>
      </c>
      <c r="L1547">
        <v>32.5</v>
      </c>
      <c r="M1547" s="38">
        <v>1</v>
      </c>
      <c r="N1547">
        <v>165</v>
      </c>
      <c r="O1547">
        <v>127.8</v>
      </c>
      <c r="Q1547">
        <v>127.8</v>
      </c>
      <c r="W1547">
        <v>37.200000000000003</v>
      </c>
    </row>
    <row r="1548" spans="1:23" x14ac:dyDescent="0.25">
      <c r="A1548" s="2">
        <v>44517</v>
      </c>
      <c r="B1548" t="s">
        <v>9273</v>
      </c>
      <c r="C1548" t="s">
        <v>9218</v>
      </c>
      <c r="E1548" t="s">
        <v>10779</v>
      </c>
      <c r="F1548" t="s">
        <v>11070</v>
      </c>
      <c r="G1548">
        <v>1.6</v>
      </c>
      <c r="I1548" s="38">
        <v>1</v>
      </c>
      <c r="J1548">
        <v>1.6</v>
      </c>
      <c r="K1548" s="38">
        <v>1</v>
      </c>
      <c r="L1548">
        <v>1.6</v>
      </c>
      <c r="M1548" s="38">
        <v>1</v>
      </c>
      <c r="N1548">
        <v>1.6</v>
      </c>
      <c r="O1548">
        <v>1.6</v>
      </c>
      <c r="P1548">
        <v>1.6</v>
      </c>
    </row>
    <row r="1549" spans="1:23" x14ac:dyDescent="0.25">
      <c r="A1549" s="2">
        <v>44510</v>
      </c>
      <c r="B1549" t="s">
        <v>6521</v>
      </c>
      <c r="C1549" t="s">
        <v>9229</v>
      </c>
      <c r="E1549" t="s">
        <v>10997</v>
      </c>
      <c r="F1549" t="s">
        <v>11314</v>
      </c>
      <c r="G1549">
        <v>14</v>
      </c>
      <c r="I1549" s="38">
        <v>1</v>
      </c>
      <c r="J1549">
        <v>14</v>
      </c>
      <c r="K1549" s="38"/>
      <c r="M1549" s="38">
        <v>1</v>
      </c>
      <c r="N1549">
        <v>14</v>
      </c>
      <c r="O1549">
        <v>14</v>
      </c>
      <c r="P1549">
        <v>11.2</v>
      </c>
      <c r="Q1549">
        <v>2.8</v>
      </c>
    </row>
    <row r="1550" spans="1:23" x14ac:dyDescent="0.25">
      <c r="A1550" s="2">
        <v>44510</v>
      </c>
      <c r="B1550" t="s">
        <v>6521</v>
      </c>
      <c r="C1550" t="s">
        <v>9224</v>
      </c>
      <c r="E1550" t="s">
        <v>10997</v>
      </c>
      <c r="F1550" t="s">
        <v>11314</v>
      </c>
      <c r="G1550">
        <v>6</v>
      </c>
      <c r="I1550" s="38">
        <v>0.02</v>
      </c>
      <c r="J1550">
        <v>0.1</v>
      </c>
      <c r="K1550" s="38"/>
      <c r="M1550" s="38">
        <v>0.02</v>
      </c>
      <c r="N1550">
        <v>0.1</v>
      </c>
      <c r="O1550">
        <v>0.1</v>
      </c>
      <c r="P1550">
        <v>0.1</v>
      </c>
    </row>
    <row r="1551" spans="1:23" x14ac:dyDescent="0.25">
      <c r="A1551" s="2">
        <v>44551</v>
      </c>
      <c r="B1551" t="s">
        <v>9243</v>
      </c>
      <c r="C1551" t="s">
        <v>9229</v>
      </c>
      <c r="E1551" t="s">
        <v>9957</v>
      </c>
      <c r="F1551" t="s">
        <v>9958</v>
      </c>
      <c r="G1551">
        <v>250</v>
      </c>
      <c r="I1551" s="38">
        <v>1</v>
      </c>
      <c r="J1551">
        <v>250</v>
      </c>
      <c r="K1551" s="38">
        <v>0.9</v>
      </c>
      <c r="L1551">
        <v>225</v>
      </c>
      <c r="M1551" s="38">
        <v>1</v>
      </c>
      <c r="N1551">
        <v>250</v>
      </c>
      <c r="O1551">
        <v>250</v>
      </c>
      <c r="P1551">
        <v>250</v>
      </c>
    </row>
    <row r="1552" spans="1:23" x14ac:dyDescent="0.25">
      <c r="A1552" s="2">
        <v>44536</v>
      </c>
      <c r="B1552" t="s">
        <v>6492</v>
      </c>
      <c r="C1552" t="s">
        <v>9218</v>
      </c>
      <c r="E1552" t="s">
        <v>10812</v>
      </c>
      <c r="F1552" t="s">
        <v>11106</v>
      </c>
      <c r="G1552">
        <v>14.9</v>
      </c>
      <c r="I1552" s="38">
        <v>1</v>
      </c>
      <c r="J1552">
        <v>14.9</v>
      </c>
      <c r="K1552" s="38">
        <v>1</v>
      </c>
      <c r="L1552">
        <v>14.9</v>
      </c>
      <c r="M1552" s="38">
        <v>0.5</v>
      </c>
      <c r="N1552">
        <v>7.5</v>
      </c>
      <c r="W1552">
        <v>7.5</v>
      </c>
    </row>
    <row r="1553" spans="1:23" x14ac:dyDescent="0.25">
      <c r="A1553" s="2">
        <v>44545</v>
      </c>
      <c r="B1553" t="s">
        <v>9373</v>
      </c>
      <c r="C1553" t="s">
        <v>9218</v>
      </c>
      <c r="E1553" t="s">
        <v>10998</v>
      </c>
      <c r="F1553" t="s">
        <v>11315</v>
      </c>
      <c r="G1553">
        <v>65</v>
      </c>
      <c r="I1553" s="38">
        <v>1</v>
      </c>
      <c r="J1553">
        <v>65</v>
      </c>
      <c r="K1553" s="38">
        <v>1</v>
      </c>
      <c r="L1553">
        <v>65</v>
      </c>
      <c r="M1553" s="38">
        <v>1</v>
      </c>
      <c r="N1553">
        <v>65</v>
      </c>
      <c r="O1553">
        <v>65</v>
      </c>
      <c r="S1553">
        <v>65</v>
      </c>
    </row>
    <row r="1554" spans="1:23" x14ac:dyDescent="0.25">
      <c r="A1554" s="2">
        <v>44546</v>
      </c>
      <c r="B1554" t="s">
        <v>9273</v>
      </c>
      <c r="C1554" t="s">
        <v>9218</v>
      </c>
      <c r="E1554" t="s">
        <v>10303</v>
      </c>
      <c r="F1554" t="s">
        <v>11316</v>
      </c>
      <c r="G1554">
        <v>140</v>
      </c>
      <c r="I1554" s="38">
        <v>1</v>
      </c>
      <c r="J1554">
        <v>140</v>
      </c>
      <c r="K1554" s="38">
        <v>1</v>
      </c>
      <c r="L1554">
        <v>140</v>
      </c>
      <c r="M1554" s="38">
        <v>1</v>
      </c>
      <c r="N1554">
        <v>140</v>
      </c>
      <c r="O1554">
        <v>140</v>
      </c>
      <c r="S1554">
        <v>140</v>
      </c>
    </row>
    <row r="1555" spans="1:23" x14ac:dyDescent="0.25">
      <c r="A1555" s="2">
        <v>44547</v>
      </c>
      <c r="B1555" t="s">
        <v>9686</v>
      </c>
      <c r="C1555" t="s">
        <v>9229</v>
      </c>
      <c r="E1555" t="s">
        <v>10999</v>
      </c>
      <c r="F1555" t="s">
        <v>11317</v>
      </c>
      <c r="G1555">
        <v>24</v>
      </c>
      <c r="I1555" s="38">
        <v>1</v>
      </c>
      <c r="J1555">
        <v>24</v>
      </c>
      <c r="K1555" s="38"/>
      <c r="M1555" s="38">
        <v>1</v>
      </c>
      <c r="N1555">
        <v>24</v>
      </c>
      <c r="O1555">
        <v>24</v>
      </c>
      <c r="S1555">
        <v>24</v>
      </c>
    </row>
    <row r="1556" spans="1:23" x14ac:dyDescent="0.25">
      <c r="A1556" s="2">
        <v>44551</v>
      </c>
      <c r="B1556" t="s">
        <v>9292</v>
      </c>
      <c r="C1556" t="s">
        <v>9229</v>
      </c>
      <c r="E1556" t="s">
        <v>10773</v>
      </c>
      <c r="F1556" t="s">
        <v>11064</v>
      </c>
      <c r="G1556">
        <v>45</v>
      </c>
      <c r="I1556" s="38">
        <v>0.1</v>
      </c>
      <c r="J1556">
        <v>4.5</v>
      </c>
      <c r="K1556" s="38"/>
      <c r="M1556" s="38">
        <v>0.1</v>
      </c>
      <c r="N1556">
        <v>4.5</v>
      </c>
      <c r="O1556">
        <v>4.5</v>
      </c>
      <c r="Q1556">
        <v>4.5</v>
      </c>
    </row>
    <row r="1557" spans="1:23" x14ac:dyDescent="0.25">
      <c r="A1557" s="2">
        <v>44552</v>
      </c>
      <c r="B1557" t="s">
        <v>6521</v>
      </c>
      <c r="C1557" t="s">
        <v>9229</v>
      </c>
      <c r="E1557" t="s">
        <v>10984</v>
      </c>
      <c r="F1557" t="s">
        <v>11297</v>
      </c>
      <c r="G1557">
        <v>154.5</v>
      </c>
      <c r="I1557" s="38">
        <v>1</v>
      </c>
      <c r="J1557">
        <v>154.5</v>
      </c>
      <c r="K1557" s="38">
        <v>1</v>
      </c>
      <c r="L1557">
        <v>154.5</v>
      </c>
      <c r="M1557" s="38">
        <v>1</v>
      </c>
      <c r="N1557">
        <v>154.5</v>
      </c>
      <c r="O1557">
        <v>154.5</v>
      </c>
      <c r="P1557">
        <v>154.5</v>
      </c>
    </row>
    <row r="1558" spans="1:23" x14ac:dyDescent="0.25">
      <c r="A1558" s="2">
        <v>44546</v>
      </c>
      <c r="B1558" t="s">
        <v>9243</v>
      </c>
      <c r="C1558" t="s">
        <v>9218</v>
      </c>
      <c r="E1558" t="s">
        <v>10367</v>
      </c>
      <c r="F1558" t="s">
        <v>11243</v>
      </c>
      <c r="G1558">
        <v>50</v>
      </c>
      <c r="I1558" s="38">
        <v>1</v>
      </c>
      <c r="J1558">
        <v>50</v>
      </c>
      <c r="K1558" s="38"/>
      <c r="M1558" s="38">
        <v>1</v>
      </c>
      <c r="N1558">
        <v>50</v>
      </c>
      <c r="O1558">
        <v>50</v>
      </c>
      <c r="V1558">
        <v>50</v>
      </c>
    </row>
    <row r="1559" spans="1:23" x14ac:dyDescent="0.25">
      <c r="A1559" s="2">
        <v>44546</v>
      </c>
      <c r="B1559" t="s">
        <v>9243</v>
      </c>
      <c r="C1559" t="s">
        <v>9218</v>
      </c>
      <c r="E1559" t="s">
        <v>10303</v>
      </c>
      <c r="F1559" t="s">
        <v>11316</v>
      </c>
      <c r="G1559">
        <v>210</v>
      </c>
      <c r="I1559" s="38">
        <v>1</v>
      </c>
      <c r="J1559">
        <v>210</v>
      </c>
      <c r="K1559" s="38">
        <v>1</v>
      </c>
      <c r="L1559">
        <v>210</v>
      </c>
      <c r="M1559" s="38">
        <v>1</v>
      </c>
      <c r="N1559">
        <v>210</v>
      </c>
      <c r="O1559">
        <v>210</v>
      </c>
      <c r="S1559">
        <v>210</v>
      </c>
    </row>
    <row r="1560" spans="1:23" x14ac:dyDescent="0.25">
      <c r="A1560" s="2">
        <v>44552</v>
      </c>
      <c r="B1560" t="s">
        <v>9279</v>
      </c>
      <c r="C1560" t="s">
        <v>9218</v>
      </c>
      <c r="E1560" t="s">
        <v>10798</v>
      </c>
      <c r="F1560" t="s">
        <v>11091</v>
      </c>
      <c r="G1560">
        <v>34</v>
      </c>
      <c r="I1560" s="38">
        <v>0.95</v>
      </c>
      <c r="J1560">
        <v>32.299999999999997</v>
      </c>
      <c r="K1560" s="38"/>
      <c r="M1560" s="38">
        <v>0.95</v>
      </c>
      <c r="N1560">
        <v>32.299999999999997</v>
      </c>
      <c r="O1560">
        <v>32.299999999999997</v>
      </c>
      <c r="V1560">
        <v>32.299999999999997</v>
      </c>
    </row>
    <row r="1561" spans="1:23" x14ac:dyDescent="0.25">
      <c r="A1561" s="2">
        <v>44547</v>
      </c>
      <c r="B1561" t="s">
        <v>9243</v>
      </c>
      <c r="C1561" t="s">
        <v>318</v>
      </c>
      <c r="E1561" t="s">
        <v>10925</v>
      </c>
      <c r="F1561" t="s">
        <v>11229</v>
      </c>
      <c r="G1561">
        <v>70.099999999999994</v>
      </c>
      <c r="I1561" s="38">
        <v>0.01</v>
      </c>
      <c r="J1561">
        <v>0.7</v>
      </c>
      <c r="K1561" s="38">
        <v>0.01</v>
      </c>
      <c r="L1561">
        <v>0.4</v>
      </c>
      <c r="M1561" s="38">
        <v>0.01</v>
      </c>
      <c r="N1561">
        <v>0.4</v>
      </c>
      <c r="O1561">
        <v>0.4</v>
      </c>
      <c r="P1561">
        <v>0.4</v>
      </c>
    </row>
    <row r="1562" spans="1:23" x14ac:dyDescent="0.25">
      <c r="A1562" s="2">
        <v>44552</v>
      </c>
      <c r="B1562" t="s">
        <v>6903</v>
      </c>
      <c r="C1562" t="s">
        <v>9218</v>
      </c>
      <c r="E1562" t="s">
        <v>10739</v>
      </c>
      <c r="F1562" t="s">
        <v>11026</v>
      </c>
      <c r="G1562">
        <v>1.8</v>
      </c>
      <c r="I1562" s="38">
        <v>0.41</v>
      </c>
      <c r="J1562">
        <v>0.7</v>
      </c>
      <c r="K1562" s="38">
        <v>0.3</v>
      </c>
      <c r="L1562">
        <v>0.5</v>
      </c>
      <c r="M1562" s="38">
        <v>0.41</v>
      </c>
      <c r="N1562">
        <v>0.7</v>
      </c>
      <c r="O1562">
        <v>0.2</v>
      </c>
      <c r="S1562">
        <v>0.2</v>
      </c>
      <c r="W1562">
        <v>0.5</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6EEEE2EC8173B4EB90D60B99673023F" ma:contentTypeVersion="19" ma:contentTypeDescription="Create a new document." ma:contentTypeScope="" ma:versionID="1ac27e5cd249e78c8897e75ad074f3dc">
  <xsd:schema xmlns:xsd="http://www.w3.org/2001/XMLSchema" xmlns:xs="http://www.w3.org/2001/XMLSchema" xmlns:p="http://schemas.microsoft.com/office/2006/metadata/properties" xmlns:ns2="ca7811a4-597d-4b1c-828a-fe896b40d303" xmlns:ns3="bdeeb465-4212-44c7-ac0a-d74d68d53a8e" targetNamespace="http://schemas.microsoft.com/office/2006/metadata/properties" ma:root="true" ma:fieldsID="ce33e25dc0aec924b1a38ad0f80e6a15" ns2:_="" ns3:_="">
    <xsd:import namespace="ca7811a4-597d-4b1c-828a-fe896b40d303"/>
    <xsd:import namespace="bdeeb465-4212-44c7-ac0a-d74d68d53a8e"/>
    <xsd:element name="properties">
      <xsd:complexType>
        <xsd:sequence>
          <xsd:element name="documentManagement">
            <xsd:complexType>
              <xsd:all>
                <xsd:element ref="ns2:SharedWithUsers" minOccurs="0"/>
                <xsd:element ref="ns2:SharingHintHash" minOccurs="0"/>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3:MediaServiceGenerationTime" minOccurs="0"/>
                <xsd:element ref="ns3:MediaServiceEventHashCode" minOccurs="0"/>
                <xsd:element ref="ns2:SharedWithDetails"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7811a4-597d-4b1c-828a-fe896b40d303"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b40efa97-ba8b-4b0c-aa43-7cca1f6bfd73}" ma:internalName="TaxCatchAll" ma:showField="CatchAllData" ma:web="ca7811a4-597d-4b1c-828a-fe896b40d30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deeb465-4212-44c7-ac0a-d74d68d53a8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155e8a84-ca11-4ded-90ad-423f5b63b96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deeb465-4212-44c7-ac0a-d74d68d53a8e">
      <Terms xmlns="http://schemas.microsoft.com/office/infopath/2007/PartnerControls"/>
    </lcf76f155ced4ddcb4097134ff3c332f>
    <TaxCatchAll xmlns="ca7811a4-597d-4b1c-828a-fe896b40d303" xsi:nil="true"/>
  </documentManagement>
</p:properties>
</file>

<file path=customXml/itemProps1.xml><?xml version="1.0" encoding="utf-8"?>
<ds:datastoreItem xmlns:ds="http://schemas.openxmlformats.org/officeDocument/2006/customXml" ds:itemID="{52294B52-9A82-41B5-8C72-016F7C7504E6}">
  <ds:schemaRefs>
    <ds:schemaRef ds:uri="http://schemas.microsoft.com/sharepoint/v3/contenttype/forms"/>
  </ds:schemaRefs>
</ds:datastoreItem>
</file>

<file path=customXml/itemProps2.xml><?xml version="1.0" encoding="utf-8"?>
<ds:datastoreItem xmlns:ds="http://schemas.openxmlformats.org/officeDocument/2006/customXml" ds:itemID="{DB45BAB1-9B32-43E2-840B-E62331B36F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7811a4-597d-4b1c-828a-fe896b40d303"/>
    <ds:schemaRef ds:uri="bdeeb465-4212-44c7-ac0a-d74d68d53a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C628A59-A182-4A30-B02B-5A2948F221FF}">
  <ds:schemaRefs>
    <ds:schemaRef ds:uri="http://schemas.microsoft.com/office/2006/metadata/properties"/>
    <ds:schemaRef ds:uri="http://schemas.microsoft.com/office/infopath/2007/PartnerControls"/>
    <ds:schemaRef ds:uri="bdeeb465-4212-44c7-ac0a-d74d68d53a8e"/>
    <ds:schemaRef ds:uri="ca7811a4-597d-4b1c-828a-fe896b40d30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Read Me</vt:lpstr>
      <vt:lpstr>Source Dataset</vt:lpstr>
      <vt:lpstr>Enriched Dataset</vt:lpstr>
      <vt:lpstr>Matrix</vt:lpstr>
      <vt:lpstr>Analysis</vt:lpstr>
      <vt:lpstr>AIIB 2021-2023</vt:lpstr>
      <vt:lpstr>AsDB 2021-2023</vt:lpstr>
      <vt:lpstr>EBRD 2021-2023 </vt:lpstr>
      <vt:lpstr>EIB 2021-2023</vt:lpstr>
      <vt:lpstr>IDB 2021-2023 </vt:lpstr>
      <vt:lpstr>WB (IBRD-IDA) 2021-2023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Ella Remande-Guyard</dc:creator>
  <cp:lastModifiedBy>Ella Remande-Guyard</cp:lastModifiedBy>
  <dcterms:created xsi:type="dcterms:W3CDTF">2015-06-05T18:17:20Z</dcterms:created>
  <dcterms:modified xsi:type="dcterms:W3CDTF">2025-11-05T12:40:01Z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0x01010096EEEE2EC8173B4EB90D60B99673023F</vt:lpwstr>
  </property>
  <property fmtid="{D5CDD505-2E9C-101B-9397-08002B2CF9AE}" pid="3" name="MediaServiceImageTags">
    <vt:lpwstr/>
  </property>
</Properties>
</file>